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6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1- Escritorio organizado\Ventas serie de tiempo\"/>
    </mc:Choice>
  </mc:AlternateContent>
  <xr:revisionPtr revIDLastSave="0" documentId="13_ncr:1_{106C28B0-B96A-4B7D-88DB-2AB50D66B7B1}" xr6:coauthVersionLast="47" xr6:coauthVersionMax="47" xr10:uidLastSave="{00000000-0000-0000-0000-000000000000}"/>
  <bookViews>
    <workbookView xWindow="-120" yWindow="-120" windowWidth="29040" windowHeight="15840" tabRatio="767" activeTab="1" xr2:uid="{00000000-000D-0000-FFFF-FFFF00000000}"/>
  </bookViews>
  <sheets>
    <sheet name="Hoja1" sheetId="185" r:id="rId1"/>
    <sheet name="BASE" sheetId="4" r:id="rId2"/>
    <sheet name="PRODUCTOS" sheetId="175" r:id="rId3"/>
    <sheet name="CLASIF CLIENTES" sheetId="120" r:id="rId4"/>
    <sheet name="% CLIENTE POR CIUDAD" sheetId="183" r:id="rId5"/>
    <sheet name="Hoja3" sheetId="187" state="hidden" r:id="rId6"/>
    <sheet name="Hoja4" sheetId="188" state="hidden" r:id="rId7"/>
    <sheet name="% VOL VTAS POR CIUDAD" sheetId="184" r:id="rId8"/>
    <sheet name="Hoja6" sheetId="190" state="hidden" r:id="rId9"/>
    <sheet name="VTA X CLIENTE 13 - 18" sheetId="170" r:id="rId10"/>
    <sheet name="BASE X CLIENTE X PTO X AÑO" sheetId="181" r:id="rId11"/>
    <sheet name="CANT. X AÑO" sheetId="186" state="hidden" r:id="rId12"/>
    <sheet name="Hoja2" sheetId="191" r:id="rId13"/>
    <sheet name="Hoja5" sheetId="192" r:id="rId14"/>
  </sheets>
  <definedNames>
    <definedName name="_xlnm._FilterDatabase" localSheetId="1" hidden="1">BASE!$D$2:$Q$2</definedName>
    <definedName name="_xlnm._FilterDatabase" localSheetId="10" hidden="1">'BASE X CLIENTE X PTO X AÑO'!$L$10:$Q$683</definedName>
    <definedName name="_xlnm._FilterDatabase" localSheetId="2" hidden="1">PRODUCTOS!$B$2:$F$199</definedName>
    <definedName name="_xlnm._FilterDatabase" localSheetId="9" hidden="1">'VTA X CLIENTE 13 - 18'!$H$8:$H$140</definedName>
    <definedName name="_xlnm.Print_Area" localSheetId="10">'BASE X CLIENTE X PTO X AÑO'!$A$7:$R$678</definedName>
    <definedName name="_xlnm.Print_Area" localSheetId="9">'VTA X CLIENTE 13 - 18'!$A$5:$K$146</definedName>
    <definedName name="CBWorkbookPriority" hidden="1">-666560740</definedName>
    <definedName name="CODINV">PRODUCTOS!$B$2:$F$1859</definedName>
    <definedName name="INFPTOS">#REF!</definedName>
    <definedName name="ITEMS">PRODUCTOS!$I$3:$M$697</definedName>
    <definedName name="MATRIZ">#REF!</definedName>
    <definedName name="MATRIZPTOS">#REF!</definedName>
    <definedName name="SegmentaciónDeDatos_FAMILIA">#N/A</definedName>
    <definedName name="SegmentaciónDeDatos_PROVEEDOR1">#N/A</definedName>
    <definedName name="SegmentaciónDeDatos_RAZON_SOCIAL">#N/A</definedName>
    <definedName name="SegmentaciónDeDatos_RAZON_SOCIAL2">#N/A</definedName>
    <definedName name="TABLACLIENTE">CLIENTE[#All]</definedName>
    <definedName name="_xlnm.Print_Titles" localSheetId="10">'BASE X CLIENTE X PTO X AÑO'!$7:$10</definedName>
    <definedName name="_xlnm.Print_Titles" localSheetId="3">'CLASIF CLIENTES'!$1:$1</definedName>
    <definedName name="_xlnm.Print_Titles" localSheetId="9">'VTA X CLIENTE 13 - 18'!$5:$8</definedName>
    <definedName name="UBICACION">#REF!</definedName>
  </definedNames>
  <calcPr calcId="191029"/>
  <pivotCaches>
    <pivotCache cacheId="0" r:id="rId15"/>
    <pivotCache cacheId="12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" i="4" l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3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Q6268" i="4"/>
  <c r="P8307" i="4"/>
  <c r="P8306" i="4"/>
  <c r="I8279" i="4"/>
  <c r="K8279" i="4"/>
  <c r="L8279" i="4"/>
  <c r="M8279" i="4"/>
  <c r="N8279" i="4"/>
  <c r="Q8279" i="4"/>
  <c r="R8279" i="4"/>
  <c r="I8273" i="4"/>
  <c r="K8273" i="4"/>
  <c r="L8273" i="4"/>
  <c r="M8273" i="4"/>
  <c r="N8273" i="4"/>
  <c r="Q8273" i="4"/>
  <c r="R8273" i="4"/>
  <c r="I8274" i="4"/>
  <c r="K8274" i="4"/>
  <c r="L8274" i="4"/>
  <c r="M8274" i="4"/>
  <c r="N8274" i="4"/>
  <c r="Q8274" i="4"/>
  <c r="R8274" i="4"/>
  <c r="I8275" i="4"/>
  <c r="K8275" i="4"/>
  <c r="L8275" i="4"/>
  <c r="M8275" i="4"/>
  <c r="N8275" i="4"/>
  <c r="Q8275" i="4"/>
  <c r="R8275" i="4"/>
  <c r="I8276" i="4"/>
  <c r="K8276" i="4"/>
  <c r="L8276" i="4"/>
  <c r="M8276" i="4"/>
  <c r="N8276" i="4"/>
  <c r="Q8276" i="4"/>
  <c r="R8276" i="4"/>
  <c r="I8277" i="4"/>
  <c r="K8277" i="4"/>
  <c r="L8277" i="4"/>
  <c r="M8277" i="4"/>
  <c r="N8277" i="4"/>
  <c r="Q8277" i="4"/>
  <c r="R8277" i="4"/>
  <c r="I8278" i="4"/>
  <c r="K8278" i="4"/>
  <c r="L8278" i="4"/>
  <c r="M8278" i="4"/>
  <c r="N8278" i="4"/>
  <c r="Q8278" i="4"/>
  <c r="R8278" i="4"/>
  <c r="I8280" i="4"/>
  <c r="K8280" i="4"/>
  <c r="L8280" i="4"/>
  <c r="M8280" i="4"/>
  <c r="N8280" i="4"/>
  <c r="Q8280" i="4"/>
  <c r="R8280" i="4"/>
  <c r="I8281" i="4"/>
  <c r="K8281" i="4"/>
  <c r="L8281" i="4"/>
  <c r="M8281" i="4"/>
  <c r="N8281" i="4"/>
  <c r="Q8281" i="4"/>
  <c r="R8281" i="4"/>
  <c r="I8282" i="4"/>
  <c r="K8282" i="4"/>
  <c r="L8282" i="4"/>
  <c r="M8282" i="4"/>
  <c r="N8282" i="4"/>
  <c r="Q8282" i="4"/>
  <c r="R8282" i="4"/>
  <c r="I8283" i="4"/>
  <c r="K8283" i="4"/>
  <c r="L8283" i="4"/>
  <c r="M8283" i="4"/>
  <c r="N8283" i="4"/>
  <c r="Q8283" i="4"/>
  <c r="R8283" i="4"/>
  <c r="I8284" i="4"/>
  <c r="K8284" i="4"/>
  <c r="L8284" i="4"/>
  <c r="M8284" i="4"/>
  <c r="N8284" i="4"/>
  <c r="Q8284" i="4"/>
  <c r="R8284" i="4"/>
  <c r="I8285" i="4"/>
  <c r="K8285" i="4"/>
  <c r="L8285" i="4"/>
  <c r="M8285" i="4"/>
  <c r="N8285" i="4"/>
  <c r="Q8285" i="4"/>
  <c r="R8285" i="4"/>
  <c r="I8286" i="4"/>
  <c r="K8286" i="4"/>
  <c r="L8286" i="4"/>
  <c r="M8286" i="4"/>
  <c r="N8286" i="4"/>
  <c r="Q8286" i="4"/>
  <c r="R8286" i="4"/>
  <c r="I8287" i="4"/>
  <c r="K8287" i="4"/>
  <c r="L8287" i="4"/>
  <c r="M8287" i="4"/>
  <c r="N8287" i="4"/>
  <c r="Q8287" i="4"/>
  <c r="R8287" i="4"/>
  <c r="I8288" i="4"/>
  <c r="K8288" i="4"/>
  <c r="L8288" i="4"/>
  <c r="M8288" i="4"/>
  <c r="N8288" i="4"/>
  <c r="Q8288" i="4"/>
  <c r="R8288" i="4"/>
  <c r="I8289" i="4"/>
  <c r="K8289" i="4"/>
  <c r="L8289" i="4"/>
  <c r="M8289" i="4"/>
  <c r="N8289" i="4"/>
  <c r="Q8289" i="4"/>
  <c r="R8289" i="4"/>
  <c r="I8290" i="4"/>
  <c r="K8290" i="4"/>
  <c r="L8290" i="4"/>
  <c r="M8290" i="4"/>
  <c r="N8290" i="4"/>
  <c r="Q8290" i="4"/>
  <c r="R8290" i="4"/>
  <c r="I8291" i="4"/>
  <c r="K8291" i="4"/>
  <c r="L8291" i="4"/>
  <c r="M8291" i="4"/>
  <c r="N8291" i="4"/>
  <c r="Q8291" i="4"/>
  <c r="R8291" i="4"/>
  <c r="I8292" i="4"/>
  <c r="K8292" i="4"/>
  <c r="L8292" i="4"/>
  <c r="M8292" i="4"/>
  <c r="N8292" i="4"/>
  <c r="Q8292" i="4"/>
  <c r="R8292" i="4"/>
  <c r="I8293" i="4"/>
  <c r="K8293" i="4"/>
  <c r="L8293" i="4"/>
  <c r="M8293" i="4"/>
  <c r="N8293" i="4"/>
  <c r="Q8293" i="4"/>
  <c r="R8293" i="4"/>
  <c r="I8294" i="4"/>
  <c r="K8294" i="4"/>
  <c r="L8294" i="4"/>
  <c r="M8294" i="4"/>
  <c r="N8294" i="4"/>
  <c r="Q8294" i="4"/>
  <c r="R8294" i="4"/>
  <c r="I8295" i="4"/>
  <c r="K8295" i="4"/>
  <c r="L8295" i="4"/>
  <c r="M8295" i="4"/>
  <c r="N8295" i="4"/>
  <c r="Q8295" i="4"/>
  <c r="R8295" i="4"/>
  <c r="I8296" i="4"/>
  <c r="K8296" i="4"/>
  <c r="L8296" i="4"/>
  <c r="M8296" i="4"/>
  <c r="N8296" i="4"/>
  <c r="Q8296" i="4"/>
  <c r="R8296" i="4"/>
  <c r="I8297" i="4"/>
  <c r="K8297" i="4"/>
  <c r="L8297" i="4"/>
  <c r="M8297" i="4"/>
  <c r="N8297" i="4"/>
  <c r="Q8297" i="4"/>
  <c r="R8297" i="4"/>
  <c r="I8298" i="4"/>
  <c r="K8298" i="4"/>
  <c r="L8298" i="4"/>
  <c r="M8298" i="4"/>
  <c r="N8298" i="4"/>
  <c r="Q8298" i="4"/>
  <c r="R8298" i="4"/>
  <c r="I8299" i="4"/>
  <c r="K8299" i="4"/>
  <c r="L8299" i="4"/>
  <c r="M8299" i="4"/>
  <c r="N8299" i="4"/>
  <c r="Q8299" i="4"/>
  <c r="R8299" i="4"/>
  <c r="I8300" i="4"/>
  <c r="K8300" i="4"/>
  <c r="L8300" i="4"/>
  <c r="M8300" i="4"/>
  <c r="N8300" i="4"/>
  <c r="Q8300" i="4"/>
  <c r="R8300" i="4"/>
  <c r="I8301" i="4"/>
  <c r="K8301" i="4"/>
  <c r="L8301" i="4"/>
  <c r="M8301" i="4"/>
  <c r="N8301" i="4"/>
  <c r="Q8301" i="4"/>
  <c r="R8301" i="4"/>
  <c r="I8302" i="4"/>
  <c r="K8302" i="4"/>
  <c r="L8302" i="4"/>
  <c r="M8302" i="4"/>
  <c r="N8302" i="4"/>
  <c r="Q8302" i="4"/>
  <c r="R8302" i="4"/>
  <c r="I8303" i="4"/>
  <c r="K8303" i="4"/>
  <c r="L8303" i="4"/>
  <c r="M8303" i="4"/>
  <c r="N8303" i="4"/>
  <c r="Q8303" i="4"/>
  <c r="R8303" i="4"/>
  <c r="I8304" i="4"/>
  <c r="K8304" i="4"/>
  <c r="L8304" i="4"/>
  <c r="M8304" i="4"/>
  <c r="N8304" i="4"/>
  <c r="Q8304" i="4"/>
  <c r="R8304" i="4"/>
  <c r="I8305" i="4"/>
  <c r="K8305" i="4"/>
  <c r="L8305" i="4"/>
  <c r="M8305" i="4"/>
  <c r="N8305" i="4"/>
  <c r="Q8305" i="4"/>
  <c r="R8305" i="4"/>
  <c r="I8306" i="4"/>
  <c r="K8306" i="4"/>
  <c r="L8306" i="4"/>
  <c r="M8306" i="4"/>
  <c r="N8306" i="4"/>
  <c r="Q8306" i="4"/>
  <c r="R8306" i="4"/>
  <c r="I8307" i="4"/>
  <c r="K8307" i="4"/>
  <c r="L8307" i="4"/>
  <c r="M8307" i="4"/>
  <c r="N8307" i="4"/>
  <c r="Q8307" i="4"/>
  <c r="R8307" i="4"/>
  <c r="I8308" i="4"/>
  <c r="K8308" i="4"/>
  <c r="L8308" i="4"/>
  <c r="M8308" i="4"/>
  <c r="N8308" i="4"/>
  <c r="Q8308" i="4"/>
  <c r="R8308" i="4"/>
  <c r="I8309" i="4"/>
  <c r="K8309" i="4"/>
  <c r="L8309" i="4"/>
  <c r="M8309" i="4"/>
  <c r="N8309" i="4"/>
  <c r="Q8309" i="4"/>
  <c r="R8309" i="4"/>
  <c r="I8310" i="4"/>
  <c r="K8310" i="4"/>
  <c r="L8310" i="4"/>
  <c r="M8310" i="4"/>
  <c r="N8310" i="4"/>
  <c r="Q8310" i="4"/>
  <c r="R8310" i="4"/>
  <c r="I8311" i="4"/>
  <c r="K8311" i="4"/>
  <c r="L8311" i="4"/>
  <c r="M8311" i="4"/>
  <c r="N8311" i="4"/>
  <c r="Q8311" i="4"/>
  <c r="R8311" i="4"/>
  <c r="I8312" i="4"/>
  <c r="K8312" i="4"/>
  <c r="L8312" i="4"/>
  <c r="M8312" i="4"/>
  <c r="N8312" i="4"/>
  <c r="Q8312" i="4"/>
  <c r="R8312" i="4"/>
  <c r="I8313" i="4"/>
  <c r="K8313" i="4"/>
  <c r="L8313" i="4"/>
  <c r="M8313" i="4"/>
  <c r="N8313" i="4"/>
  <c r="Q8313" i="4"/>
  <c r="R8313" i="4"/>
  <c r="I8314" i="4"/>
  <c r="K8314" i="4"/>
  <c r="L8314" i="4"/>
  <c r="M8314" i="4"/>
  <c r="N8314" i="4"/>
  <c r="Q8314" i="4"/>
  <c r="R8314" i="4"/>
  <c r="I8315" i="4"/>
  <c r="K8315" i="4"/>
  <c r="L8315" i="4"/>
  <c r="M8315" i="4"/>
  <c r="N8315" i="4"/>
  <c r="Q8315" i="4"/>
  <c r="R8315" i="4"/>
  <c r="I8316" i="4"/>
  <c r="K8316" i="4"/>
  <c r="L8316" i="4"/>
  <c r="M8316" i="4"/>
  <c r="N8316" i="4"/>
  <c r="Q8316" i="4"/>
  <c r="R8316" i="4"/>
  <c r="I8317" i="4"/>
  <c r="K8317" i="4"/>
  <c r="L8317" i="4"/>
  <c r="M8317" i="4"/>
  <c r="N8317" i="4"/>
  <c r="Q8317" i="4"/>
  <c r="R8317" i="4"/>
  <c r="I8318" i="4"/>
  <c r="K8318" i="4"/>
  <c r="L8318" i="4"/>
  <c r="M8318" i="4"/>
  <c r="N8318" i="4"/>
  <c r="Q8318" i="4"/>
  <c r="R8318" i="4"/>
  <c r="I8319" i="4"/>
  <c r="K8319" i="4"/>
  <c r="L8319" i="4"/>
  <c r="M8319" i="4"/>
  <c r="N8319" i="4"/>
  <c r="Q8319" i="4"/>
  <c r="R8319" i="4"/>
  <c r="I8320" i="4"/>
  <c r="K8320" i="4"/>
  <c r="L8320" i="4"/>
  <c r="M8320" i="4"/>
  <c r="N8320" i="4"/>
  <c r="Q8320" i="4"/>
  <c r="R8320" i="4"/>
  <c r="I8321" i="4"/>
  <c r="K8321" i="4"/>
  <c r="L8321" i="4"/>
  <c r="M8321" i="4"/>
  <c r="N8321" i="4"/>
  <c r="Q8321" i="4"/>
  <c r="R8321" i="4"/>
  <c r="I8322" i="4"/>
  <c r="K8322" i="4"/>
  <c r="L8322" i="4"/>
  <c r="M8322" i="4"/>
  <c r="N8322" i="4"/>
  <c r="Q8322" i="4"/>
  <c r="R8322" i="4"/>
  <c r="I8323" i="4"/>
  <c r="K8323" i="4"/>
  <c r="L8323" i="4"/>
  <c r="M8323" i="4"/>
  <c r="N8323" i="4"/>
  <c r="Q8323" i="4"/>
  <c r="R8323" i="4"/>
  <c r="I8324" i="4"/>
  <c r="K8324" i="4"/>
  <c r="L8324" i="4"/>
  <c r="M8324" i="4"/>
  <c r="N8324" i="4"/>
  <c r="Q8324" i="4"/>
  <c r="R8324" i="4"/>
  <c r="I8325" i="4"/>
  <c r="K8325" i="4"/>
  <c r="L8325" i="4"/>
  <c r="M8325" i="4"/>
  <c r="N8325" i="4"/>
  <c r="Q8325" i="4"/>
  <c r="R8325" i="4"/>
  <c r="I8326" i="4"/>
  <c r="K8326" i="4"/>
  <c r="L8326" i="4"/>
  <c r="M8326" i="4"/>
  <c r="N8326" i="4"/>
  <c r="Q8326" i="4"/>
  <c r="R8326" i="4"/>
  <c r="I8327" i="4"/>
  <c r="K8327" i="4"/>
  <c r="L8327" i="4"/>
  <c r="M8327" i="4"/>
  <c r="N8327" i="4"/>
  <c r="Q8327" i="4"/>
  <c r="R8327" i="4"/>
  <c r="I8328" i="4"/>
  <c r="K8328" i="4"/>
  <c r="L8328" i="4"/>
  <c r="M8328" i="4"/>
  <c r="N8328" i="4"/>
  <c r="Q8328" i="4"/>
  <c r="R8328" i="4"/>
  <c r="I8329" i="4"/>
  <c r="K8329" i="4"/>
  <c r="L8329" i="4"/>
  <c r="M8329" i="4"/>
  <c r="N8329" i="4"/>
  <c r="Q8329" i="4"/>
  <c r="R8329" i="4"/>
  <c r="I8330" i="4"/>
  <c r="K8330" i="4"/>
  <c r="L8330" i="4"/>
  <c r="M8330" i="4"/>
  <c r="N8330" i="4"/>
  <c r="Q8330" i="4"/>
  <c r="R8330" i="4"/>
  <c r="I8331" i="4"/>
  <c r="K8331" i="4"/>
  <c r="L8331" i="4"/>
  <c r="M8331" i="4"/>
  <c r="N8331" i="4"/>
  <c r="Q8331" i="4"/>
  <c r="R8331" i="4"/>
  <c r="I8332" i="4"/>
  <c r="K8332" i="4"/>
  <c r="L8332" i="4"/>
  <c r="M8332" i="4"/>
  <c r="N8332" i="4"/>
  <c r="Q8332" i="4"/>
  <c r="R8332" i="4"/>
  <c r="I8333" i="4"/>
  <c r="K8333" i="4"/>
  <c r="L8333" i="4"/>
  <c r="M8333" i="4"/>
  <c r="N8333" i="4"/>
  <c r="Q8333" i="4"/>
  <c r="R8333" i="4"/>
  <c r="I8334" i="4"/>
  <c r="K8334" i="4"/>
  <c r="L8334" i="4"/>
  <c r="M8334" i="4"/>
  <c r="N8334" i="4"/>
  <c r="Q8334" i="4"/>
  <c r="R8334" i="4"/>
  <c r="I8335" i="4"/>
  <c r="K8335" i="4"/>
  <c r="L8335" i="4"/>
  <c r="M8335" i="4"/>
  <c r="N8335" i="4"/>
  <c r="Q8335" i="4"/>
  <c r="R8335" i="4"/>
  <c r="I8336" i="4"/>
  <c r="K8336" i="4"/>
  <c r="L8336" i="4"/>
  <c r="M8336" i="4"/>
  <c r="N8336" i="4"/>
  <c r="Q8336" i="4"/>
  <c r="R8336" i="4"/>
  <c r="I8337" i="4"/>
  <c r="K8337" i="4"/>
  <c r="L8337" i="4"/>
  <c r="M8337" i="4"/>
  <c r="N8337" i="4"/>
  <c r="Q8337" i="4"/>
  <c r="R8337" i="4"/>
  <c r="I8338" i="4"/>
  <c r="K8338" i="4"/>
  <c r="L8338" i="4"/>
  <c r="M8338" i="4"/>
  <c r="N8338" i="4"/>
  <c r="Q8338" i="4"/>
  <c r="R8338" i="4"/>
  <c r="I8339" i="4"/>
  <c r="K8339" i="4"/>
  <c r="L8339" i="4"/>
  <c r="M8339" i="4"/>
  <c r="N8339" i="4"/>
  <c r="Q8339" i="4"/>
  <c r="R8339" i="4"/>
  <c r="I8211" i="4" l="1"/>
  <c r="K8211" i="4"/>
  <c r="L8211" i="4"/>
  <c r="M8211" i="4"/>
  <c r="N8211" i="4"/>
  <c r="Q8211" i="4"/>
  <c r="R8211" i="4"/>
  <c r="I8212" i="4"/>
  <c r="K8212" i="4"/>
  <c r="L8212" i="4"/>
  <c r="M8212" i="4"/>
  <c r="N8212" i="4"/>
  <c r="Q8212" i="4"/>
  <c r="R8212" i="4"/>
  <c r="I8213" i="4"/>
  <c r="K8213" i="4"/>
  <c r="L8213" i="4"/>
  <c r="M8213" i="4"/>
  <c r="N8213" i="4"/>
  <c r="Q8213" i="4"/>
  <c r="R8213" i="4"/>
  <c r="I8214" i="4"/>
  <c r="K8214" i="4"/>
  <c r="L8214" i="4"/>
  <c r="M8214" i="4"/>
  <c r="N8214" i="4"/>
  <c r="Q8214" i="4"/>
  <c r="R8214" i="4"/>
  <c r="I8215" i="4"/>
  <c r="K8215" i="4"/>
  <c r="L8215" i="4"/>
  <c r="M8215" i="4"/>
  <c r="N8215" i="4"/>
  <c r="Q8215" i="4"/>
  <c r="R8215" i="4"/>
  <c r="I8216" i="4"/>
  <c r="K8216" i="4"/>
  <c r="L8216" i="4"/>
  <c r="M8216" i="4"/>
  <c r="N8216" i="4"/>
  <c r="Q8216" i="4"/>
  <c r="R8216" i="4"/>
  <c r="I8217" i="4"/>
  <c r="K8217" i="4"/>
  <c r="L8217" i="4"/>
  <c r="M8217" i="4"/>
  <c r="N8217" i="4"/>
  <c r="Q8217" i="4"/>
  <c r="R8217" i="4"/>
  <c r="I8218" i="4"/>
  <c r="K8218" i="4"/>
  <c r="L8218" i="4"/>
  <c r="M8218" i="4"/>
  <c r="N8218" i="4"/>
  <c r="Q8218" i="4"/>
  <c r="R8218" i="4"/>
  <c r="I8219" i="4"/>
  <c r="K8219" i="4"/>
  <c r="L8219" i="4"/>
  <c r="M8219" i="4"/>
  <c r="N8219" i="4"/>
  <c r="Q8219" i="4"/>
  <c r="R8219" i="4"/>
  <c r="I8220" i="4"/>
  <c r="K8220" i="4"/>
  <c r="L8220" i="4"/>
  <c r="M8220" i="4"/>
  <c r="N8220" i="4"/>
  <c r="Q8220" i="4"/>
  <c r="R8220" i="4"/>
  <c r="I8221" i="4"/>
  <c r="K8221" i="4"/>
  <c r="L8221" i="4"/>
  <c r="M8221" i="4"/>
  <c r="N8221" i="4"/>
  <c r="Q8221" i="4"/>
  <c r="R8221" i="4"/>
  <c r="I8222" i="4"/>
  <c r="K8222" i="4"/>
  <c r="L8222" i="4"/>
  <c r="M8222" i="4"/>
  <c r="N8222" i="4"/>
  <c r="Q8222" i="4"/>
  <c r="R8222" i="4"/>
  <c r="I8223" i="4"/>
  <c r="K8223" i="4"/>
  <c r="L8223" i="4"/>
  <c r="M8223" i="4"/>
  <c r="N8223" i="4"/>
  <c r="Q8223" i="4"/>
  <c r="R8223" i="4"/>
  <c r="I8224" i="4"/>
  <c r="K8224" i="4"/>
  <c r="L8224" i="4"/>
  <c r="M8224" i="4"/>
  <c r="N8224" i="4"/>
  <c r="Q8224" i="4"/>
  <c r="R8224" i="4"/>
  <c r="I8225" i="4"/>
  <c r="K8225" i="4"/>
  <c r="L8225" i="4"/>
  <c r="M8225" i="4"/>
  <c r="N8225" i="4"/>
  <c r="Q8225" i="4"/>
  <c r="R8225" i="4"/>
  <c r="I8226" i="4"/>
  <c r="K8226" i="4"/>
  <c r="L8226" i="4"/>
  <c r="M8226" i="4"/>
  <c r="N8226" i="4"/>
  <c r="Q8226" i="4"/>
  <c r="R8226" i="4"/>
  <c r="I8227" i="4"/>
  <c r="K8227" i="4"/>
  <c r="L8227" i="4"/>
  <c r="M8227" i="4"/>
  <c r="N8227" i="4"/>
  <c r="Q8227" i="4"/>
  <c r="R8227" i="4"/>
  <c r="I8228" i="4"/>
  <c r="K8228" i="4"/>
  <c r="L8228" i="4"/>
  <c r="M8228" i="4"/>
  <c r="N8228" i="4"/>
  <c r="Q8228" i="4"/>
  <c r="R8228" i="4"/>
  <c r="I8229" i="4"/>
  <c r="K8229" i="4"/>
  <c r="L8229" i="4"/>
  <c r="M8229" i="4"/>
  <c r="N8229" i="4"/>
  <c r="Q8229" i="4"/>
  <c r="R8229" i="4"/>
  <c r="I8230" i="4"/>
  <c r="K8230" i="4"/>
  <c r="L8230" i="4"/>
  <c r="M8230" i="4"/>
  <c r="N8230" i="4"/>
  <c r="Q8230" i="4"/>
  <c r="R8230" i="4"/>
  <c r="I8231" i="4"/>
  <c r="K8231" i="4"/>
  <c r="L8231" i="4"/>
  <c r="M8231" i="4"/>
  <c r="N8231" i="4"/>
  <c r="Q8231" i="4"/>
  <c r="R8231" i="4"/>
  <c r="I8232" i="4"/>
  <c r="K8232" i="4"/>
  <c r="L8232" i="4"/>
  <c r="M8232" i="4"/>
  <c r="N8232" i="4"/>
  <c r="Q8232" i="4"/>
  <c r="R8232" i="4"/>
  <c r="I8233" i="4"/>
  <c r="K8233" i="4"/>
  <c r="L8233" i="4"/>
  <c r="M8233" i="4"/>
  <c r="N8233" i="4"/>
  <c r="Q8233" i="4"/>
  <c r="R8233" i="4"/>
  <c r="I8234" i="4"/>
  <c r="K8234" i="4"/>
  <c r="L8234" i="4"/>
  <c r="M8234" i="4"/>
  <c r="N8234" i="4"/>
  <c r="Q8234" i="4"/>
  <c r="R8234" i="4"/>
  <c r="I8235" i="4"/>
  <c r="K8235" i="4"/>
  <c r="L8235" i="4"/>
  <c r="M8235" i="4"/>
  <c r="N8235" i="4"/>
  <c r="Q8235" i="4"/>
  <c r="R8235" i="4"/>
  <c r="I8236" i="4"/>
  <c r="K8236" i="4"/>
  <c r="L8236" i="4"/>
  <c r="M8236" i="4"/>
  <c r="N8236" i="4"/>
  <c r="Q8236" i="4"/>
  <c r="R8236" i="4"/>
  <c r="I8237" i="4"/>
  <c r="K8237" i="4"/>
  <c r="L8237" i="4"/>
  <c r="M8237" i="4"/>
  <c r="N8237" i="4"/>
  <c r="Q8237" i="4"/>
  <c r="R8237" i="4"/>
  <c r="I8238" i="4"/>
  <c r="K8238" i="4"/>
  <c r="L8238" i="4"/>
  <c r="M8238" i="4"/>
  <c r="N8238" i="4"/>
  <c r="Q8238" i="4"/>
  <c r="R8238" i="4"/>
  <c r="I8239" i="4"/>
  <c r="K8239" i="4"/>
  <c r="L8239" i="4"/>
  <c r="M8239" i="4"/>
  <c r="N8239" i="4"/>
  <c r="Q8239" i="4"/>
  <c r="R8239" i="4"/>
  <c r="I8240" i="4"/>
  <c r="K8240" i="4"/>
  <c r="L8240" i="4"/>
  <c r="M8240" i="4"/>
  <c r="N8240" i="4"/>
  <c r="Q8240" i="4"/>
  <c r="R8240" i="4"/>
  <c r="I8241" i="4"/>
  <c r="K8241" i="4"/>
  <c r="L8241" i="4"/>
  <c r="M8241" i="4"/>
  <c r="N8241" i="4"/>
  <c r="Q8241" i="4"/>
  <c r="R8241" i="4"/>
  <c r="I8242" i="4"/>
  <c r="K8242" i="4"/>
  <c r="L8242" i="4"/>
  <c r="M8242" i="4"/>
  <c r="N8242" i="4"/>
  <c r="Q8242" i="4"/>
  <c r="R8242" i="4"/>
  <c r="I8243" i="4"/>
  <c r="K8243" i="4"/>
  <c r="L8243" i="4"/>
  <c r="M8243" i="4"/>
  <c r="N8243" i="4"/>
  <c r="Q8243" i="4"/>
  <c r="R8243" i="4"/>
  <c r="I8244" i="4"/>
  <c r="K8244" i="4"/>
  <c r="L8244" i="4"/>
  <c r="M8244" i="4"/>
  <c r="N8244" i="4"/>
  <c r="Q8244" i="4"/>
  <c r="R8244" i="4"/>
  <c r="I8245" i="4"/>
  <c r="K8245" i="4"/>
  <c r="L8245" i="4"/>
  <c r="M8245" i="4"/>
  <c r="N8245" i="4"/>
  <c r="Q8245" i="4"/>
  <c r="R8245" i="4"/>
  <c r="I8246" i="4"/>
  <c r="K8246" i="4"/>
  <c r="L8246" i="4"/>
  <c r="M8246" i="4"/>
  <c r="N8246" i="4"/>
  <c r="Q8246" i="4"/>
  <c r="R8246" i="4"/>
  <c r="I8247" i="4"/>
  <c r="K8247" i="4"/>
  <c r="L8247" i="4"/>
  <c r="M8247" i="4"/>
  <c r="N8247" i="4"/>
  <c r="Q8247" i="4"/>
  <c r="R8247" i="4"/>
  <c r="I8248" i="4"/>
  <c r="K8248" i="4"/>
  <c r="L8248" i="4"/>
  <c r="M8248" i="4"/>
  <c r="N8248" i="4"/>
  <c r="Q8248" i="4"/>
  <c r="R8248" i="4"/>
  <c r="I8249" i="4"/>
  <c r="K8249" i="4"/>
  <c r="L8249" i="4"/>
  <c r="M8249" i="4"/>
  <c r="N8249" i="4"/>
  <c r="Q8249" i="4"/>
  <c r="R8249" i="4"/>
  <c r="I8250" i="4"/>
  <c r="K8250" i="4"/>
  <c r="L8250" i="4"/>
  <c r="M8250" i="4"/>
  <c r="N8250" i="4"/>
  <c r="Q8250" i="4"/>
  <c r="R8250" i="4"/>
  <c r="I8251" i="4"/>
  <c r="K8251" i="4"/>
  <c r="L8251" i="4"/>
  <c r="M8251" i="4"/>
  <c r="N8251" i="4"/>
  <c r="Q8251" i="4"/>
  <c r="R8251" i="4"/>
  <c r="I8252" i="4"/>
  <c r="K8252" i="4"/>
  <c r="L8252" i="4"/>
  <c r="M8252" i="4"/>
  <c r="N8252" i="4"/>
  <c r="Q8252" i="4"/>
  <c r="R8252" i="4"/>
  <c r="I8253" i="4"/>
  <c r="K8253" i="4"/>
  <c r="L8253" i="4"/>
  <c r="M8253" i="4"/>
  <c r="N8253" i="4"/>
  <c r="Q8253" i="4"/>
  <c r="R8253" i="4"/>
  <c r="I8254" i="4"/>
  <c r="K8254" i="4"/>
  <c r="L8254" i="4"/>
  <c r="M8254" i="4"/>
  <c r="N8254" i="4"/>
  <c r="Q8254" i="4"/>
  <c r="R8254" i="4"/>
  <c r="I8255" i="4"/>
  <c r="K8255" i="4"/>
  <c r="L8255" i="4"/>
  <c r="M8255" i="4"/>
  <c r="N8255" i="4"/>
  <c r="Q8255" i="4"/>
  <c r="R8255" i="4"/>
  <c r="I8256" i="4"/>
  <c r="K8256" i="4"/>
  <c r="L8256" i="4"/>
  <c r="M8256" i="4"/>
  <c r="N8256" i="4"/>
  <c r="Q8256" i="4"/>
  <c r="R8256" i="4"/>
  <c r="I8257" i="4"/>
  <c r="K8257" i="4"/>
  <c r="L8257" i="4"/>
  <c r="M8257" i="4"/>
  <c r="N8257" i="4"/>
  <c r="Q8257" i="4"/>
  <c r="R8257" i="4"/>
  <c r="I8258" i="4"/>
  <c r="K8258" i="4"/>
  <c r="L8258" i="4"/>
  <c r="M8258" i="4"/>
  <c r="N8258" i="4"/>
  <c r="Q8258" i="4"/>
  <c r="R8258" i="4"/>
  <c r="I8259" i="4"/>
  <c r="K8259" i="4"/>
  <c r="L8259" i="4"/>
  <c r="M8259" i="4"/>
  <c r="N8259" i="4"/>
  <c r="Q8259" i="4"/>
  <c r="R8259" i="4"/>
  <c r="I8260" i="4"/>
  <c r="K8260" i="4"/>
  <c r="L8260" i="4"/>
  <c r="M8260" i="4"/>
  <c r="N8260" i="4"/>
  <c r="Q8260" i="4"/>
  <c r="R8260" i="4"/>
  <c r="I8261" i="4"/>
  <c r="K8261" i="4"/>
  <c r="L8261" i="4"/>
  <c r="M8261" i="4"/>
  <c r="N8261" i="4"/>
  <c r="Q8261" i="4"/>
  <c r="R8261" i="4"/>
  <c r="I8262" i="4"/>
  <c r="K8262" i="4"/>
  <c r="L8262" i="4"/>
  <c r="M8262" i="4"/>
  <c r="N8262" i="4"/>
  <c r="Q8262" i="4"/>
  <c r="R8262" i="4"/>
  <c r="I8263" i="4"/>
  <c r="K8263" i="4"/>
  <c r="L8263" i="4"/>
  <c r="M8263" i="4"/>
  <c r="N8263" i="4"/>
  <c r="Q8263" i="4"/>
  <c r="R8263" i="4"/>
  <c r="I8264" i="4"/>
  <c r="K8264" i="4"/>
  <c r="L8264" i="4"/>
  <c r="M8264" i="4"/>
  <c r="N8264" i="4"/>
  <c r="Q8264" i="4"/>
  <c r="R8264" i="4"/>
  <c r="I8265" i="4"/>
  <c r="K8265" i="4"/>
  <c r="L8265" i="4"/>
  <c r="M8265" i="4"/>
  <c r="N8265" i="4"/>
  <c r="Q8265" i="4"/>
  <c r="R8265" i="4"/>
  <c r="I8266" i="4"/>
  <c r="K8266" i="4"/>
  <c r="L8266" i="4"/>
  <c r="M8266" i="4"/>
  <c r="N8266" i="4"/>
  <c r="Q8266" i="4"/>
  <c r="R8266" i="4"/>
  <c r="I8267" i="4"/>
  <c r="K8267" i="4"/>
  <c r="L8267" i="4"/>
  <c r="M8267" i="4"/>
  <c r="N8267" i="4"/>
  <c r="Q8267" i="4"/>
  <c r="R8267" i="4"/>
  <c r="I8268" i="4"/>
  <c r="K8268" i="4"/>
  <c r="L8268" i="4"/>
  <c r="M8268" i="4"/>
  <c r="N8268" i="4"/>
  <c r="Q8268" i="4"/>
  <c r="R8268" i="4"/>
  <c r="I8162" i="4"/>
  <c r="K8162" i="4"/>
  <c r="L8162" i="4"/>
  <c r="M8162" i="4"/>
  <c r="N8162" i="4"/>
  <c r="Q8162" i="4"/>
  <c r="R8162" i="4"/>
  <c r="I8163" i="4"/>
  <c r="K8163" i="4"/>
  <c r="L8163" i="4"/>
  <c r="M8163" i="4"/>
  <c r="N8163" i="4"/>
  <c r="Q8163" i="4"/>
  <c r="R8163" i="4"/>
  <c r="I8164" i="4"/>
  <c r="K8164" i="4"/>
  <c r="L8164" i="4"/>
  <c r="M8164" i="4"/>
  <c r="N8164" i="4"/>
  <c r="Q8164" i="4"/>
  <c r="R8164" i="4"/>
  <c r="I8165" i="4"/>
  <c r="K8165" i="4"/>
  <c r="L8165" i="4"/>
  <c r="M8165" i="4"/>
  <c r="N8165" i="4"/>
  <c r="Q8165" i="4"/>
  <c r="R8165" i="4"/>
  <c r="I8166" i="4"/>
  <c r="K8166" i="4"/>
  <c r="L8166" i="4"/>
  <c r="M8166" i="4"/>
  <c r="N8166" i="4"/>
  <c r="Q8166" i="4"/>
  <c r="R8166" i="4"/>
  <c r="I8167" i="4"/>
  <c r="K8167" i="4"/>
  <c r="L8167" i="4"/>
  <c r="M8167" i="4"/>
  <c r="N8167" i="4"/>
  <c r="Q8167" i="4"/>
  <c r="R8167" i="4"/>
  <c r="I8168" i="4"/>
  <c r="K8168" i="4"/>
  <c r="L8168" i="4"/>
  <c r="M8168" i="4"/>
  <c r="N8168" i="4"/>
  <c r="Q8168" i="4"/>
  <c r="R8168" i="4"/>
  <c r="I8169" i="4"/>
  <c r="K8169" i="4"/>
  <c r="L8169" i="4"/>
  <c r="M8169" i="4"/>
  <c r="N8169" i="4"/>
  <c r="Q8169" i="4"/>
  <c r="R8169" i="4"/>
  <c r="I8170" i="4"/>
  <c r="K8170" i="4"/>
  <c r="L8170" i="4"/>
  <c r="M8170" i="4"/>
  <c r="N8170" i="4"/>
  <c r="Q8170" i="4"/>
  <c r="R8170" i="4"/>
  <c r="I8171" i="4"/>
  <c r="K8171" i="4"/>
  <c r="L8171" i="4"/>
  <c r="M8171" i="4"/>
  <c r="N8171" i="4"/>
  <c r="Q8171" i="4"/>
  <c r="R8171" i="4"/>
  <c r="I8172" i="4"/>
  <c r="K8172" i="4"/>
  <c r="L8172" i="4"/>
  <c r="M8172" i="4"/>
  <c r="N8172" i="4"/>
  <c r="Q8172" i="4"/>
  <c r="R8172" i="4"/>
  <c r="I8173" i="4"/>
  <c r="K8173" i="4"/>
  <c r="L8173" i="4"/>
  <c r="M8173" i="4"/>
  <c r="N8173" i="4"/>
  <c r="Q8173" i="4"/>
  <c r="R8173" i="4"/>
  <c r="I8174" i="4"/>
  <c r="K8174" i="4"/>
  <c r="L8174" i="4"/>
  <c r="M8174" i="4"/>
  <c r="N8174" i="4"/>
  <c r="Q8174" i="4"/>
  <c r="R8174" i="4"/>
  <c r="I8175" i="4"/>
  <c r="K8175" i="4"/>
  <c r="L8175" i="4"/>
  <c r="M8175" i="4"/>
  <c r="N8175" i="4"/>
  <c r="Q8175" i="4"/>
  <c r="R8175" i="4"/>
  <c r="I8176" i="4"/>
  <c r="K8176" i="4"/>
  <c r="L8176" i="4"/>
  <c r="M8176" i="4"/>
  <c r="N8176" i="4"/>
  <c r="Q8176" i="4"/>
  <c r="R8176" i="4"/>
  <c r="I8177" i="4"/>
  <c r="K8177" i="4"/>
  <c r="L8177" i="4"/>
  <c r="M8177" i="4"/>
  <c r="N8177" i="4"/>
  <c r="Q8177" i="4"/>
  <c r="R8177" i="4"/>
  <c r="I8178" i="4"/>
  <c r="K8178" i="4"/>
  <c r="L8178" i="4"/>
  <c r="M8178" i="4"/>
  <c r="N8178" i="4"/>
  <c r="Q8178" i="4"/>
  <c r="R8178" i="4"/>
  <c r="I8179" i="4"/>
  <c r="K8179" i="4"/>
  <c r="L8179" i="4"/>
  <c r="M8179" i="4"/>
  <c r="N8179" i="4"/>
  <c r="Q8179" i="4"/>
  <c r="R8179" i="4"/>
  <c r="I8180" i="4"/>
  <c r="K8180" i="4"/>
  <c r="L8180" i="4"/>
  <c r="M8180" i="4"/>
  <c r="N8180" i="4"/>
  <c r="Q8180" i="4"/>
  <c r="R8180" i="4"/>
  <c r="I8181" i="4"/>
  <c r="K8181" i="4"/>
  <c r="L8181" i="4"/>
  <c r="M8181" i="4"/>
  <c r="N8181" i="4"/>
  <c r="Q8181" i="4"/>
  <c r="R8181" i="4"/>
  <c r="I8182" i="4"/>
  <c r="K8182" i="4"/>
  <c r="L8182" i="4"/>
  <c r="M8182" i="4"/>
  <c r="N8182" i="4"/>
  <c r="Q8182" i="4"/>
  <c r="R8182" i="4"/>
  <c r="I8183" i="4"/>
  <c r="K8183" i="4"/>
  <c r="L8183" i="4"/>
  <c r="M8183" i="4"/>
  <c r="N8183" i="4"/>
  <c r="Q8183" i="4"/>
  <c r="R8183" i="4"/>
  <c r="I8184" i="4"/>
  <c r="K8184" i="4"/>
  <c r="L8184" i="4"/>
  <c r="M8184" i="4"/>
  <c r="N8184" i="4"/>
  <c r="Q8184" i="4"/>
  <c r="R8184" i="4"/>
  <c r="I8185" i="4"/>
  <c r="K8185" i="4"/>
  <c r="L8185" i="4"/>
  <c r="M8185" i="4"/>
  <c r="N8185" i="4"/>
  <c r="Q8185" i="4"/>
  <c r="R8185" i="4"/>
  <c r="I8186" i="4"/>
  <c r="K8186" i="4"/>
  <c r="L8186" i="4"/>
  <c r="M8186" i="4"/>
  <c r="N8186" i="4"/>
  <c r="Q8186" i="4"/>
  <c r="R8186" i="4"/>
  <c r="I8187" i="4"/>
  <c r="K8187" i="4"/>
  <c r="L8187" i="4"/>
  <c r="M8187" i="4"/>
  <c r="N8187" i="4"/>
  <c r="Q8187" i="4"/>
  <c r="R8187" i="4"/>
  <c r="I8188" i="4"/>
  <c r="K8188" i="4"/>
  <c r="L8188" i="4"/>
  <c r="M8188" i="4"/>
  <c r="N8188" i="4"/>
  <c r="Q8188" i="4"/>
  <c r="R8188" i="4"/>
  <c r="I8189" i="4"/>
  <c r="K8189" i="4"/>
  <c r="L8189" i="4"/>
  <c r="M8189" i="4"/>
  <c r="N8189" i="4"/>
  <c r="Q8189" i="4"/>
  <c r="R8189" i="4"/>
  <c r="I8190" i="4"/>
  <c r="K8190" i="4"/>
  <c r="L8190" i="4"/>
  <c r="M8190" i="4"/>
  <c r="N8190" i="4"/>
  <c r="Q8190" i="4"/>
  <c r="R8190" i="4"/>
  <c r="I8191" i="4"/>
  <c r="K8191" i="4"/>
  <c r="L8191" i="4"/>
  <c r="M8191" i="4"/>
  <c r="N8191" i="4"/>
  <c r="Q8191" i="4"/>
  <c r="R8191" i="4"/>
  <c r="I8192" i="4"/>
  <c r="K8192" i="4"/>
  <c r="L8192" i="4"/>
  <c r="M8192" i="4"/>
  <c r="N8192" i="4"/>
  <c r="Q8192" i="4"/>
  <c r="R8192" i="4"/>
  <c r="I8193" i="4"/>
  <c r="K8193" i="4"/>
  <c r="L8193" i="4"/>
  <c r="M8193" i="4"/>
  <c r="N8193" i="4"/>
  <c r="Q8193" i="4"/>
  <c r="R8193" i="4"/>
  <c r="I8194" i="4"/>
  <c r="K8194" i="4"/>
  <c r="L8194" i="4"/>
  <c r="M8194" i="4"/>
  <c r="N8194" i="4"/>
  <c r="Q8194" i="4"/>
  <c r="R8194" i="4"/>
  <c r="I8195" i="4"/>
  <c r="K8195" i="4"/>
  <c r="L8195" i="4"/>
  <c r="M8195" i="4"/>
  <c r="N8195" i="4"/>
  <c r="Q8195" i="4"/>
  <c r="R8195" i="4"/>
  <c r="I8196" i="4"/>
  <c r="K8196" i="4"/>
  <c r="L8196" i="4"/>
  <c r="M8196" i="4"/>
  <c r="N8196" i="4"/>
  <c r="Q8196" i="4"/>
  <c r="R8196" i="4"/>
  <c r="I8197" i="4"/>
  <c r="K8197" i="4"/>
  <c r="L8197" i="4"/>
  <c r="M8197" i="4"/>
  <c r="N8197" i="4"/>
  <c r="Q8197" i="4"/>
  <c r="R8197" i="4"/>
  <c r="I8198" i="4"/>
  <c r="K8198" i="4"/>
  <c r="L8198" i="4"/>
  <c r="M8198" i="4"/>
  <c r="N8198" i="4"/>
  <c r="Q8198" i="4"/>
  <c r="R8198" i="4"/>
  <c r="I8199" i="4"/>
  <c r="K8199" i="4"/>
  <c r="L8199" i="4"/>
  <c r="M8199" i="4"/>
  <c r="N8199" i="4"/>
  <c r="Q8199" i="4"/>
  <c r="R8199" i="4"/>
  <c r="I8200" i="4"/>
  <c r="K8200" i="4"/>
  <c r="L8200" i="4"/>
  <c r="M8200" i="4"/>
  <c r="N8200" i="4"/>
  <c r="Q8200" i="4"/>
  <c r="R8200" i="4"/>
  <c r="I8201" i="4"/>
  <c r="K8201" i="4"/>
  <c r="L8201" i="4"/>
  <c r="M8201" i="4"/>
  <c r="N8201" i="4"/>
  <c r="Q8201" i="4"/>
  <c r="R8201" i="4"/>
  <c r="I8202" i="4"/>
  <c r="K8202" i="4"/>
  <c r="L8202" i="4"/>
  <c r="M8202" i="4"/>
  <c r="N8202" i="4"/>
  <c r="Q8202" i="4"/>
  <c r="R8202" i="4"/>
  <c r="I8203" i="4"/>
  <c r="K8203" i="4"/>
  <c r="L8203" i="4"/>
  <c r="M8203" i="4"/>
  <c r="N8203" i="4"/>
  <c r="Q8203" i="4"/>
  <c r="R8203" i="4"/>
  <c r="I8204" i="4"/>
  <c r="K8204" i="4"/>
  <c r="L8204" i="4"/>
  <c r="M8204" i="4"/>
  <c r="N8204" i="4"/>
  <c r="Q8204" i="4"/>
  <c r="R8204" i="4"/>
  <c r="I8205" i="4"/>
  <c r="K8205" i="4"/>
  <c r="L8205" i="4"/>
  <c r="M8205" i="4"/>
  <c r="N8205" i="4"/>
  <c r="Q8205" i="4"/>
  <c r="R8205" i="4"/>
  <c r="I8206" i="4"/>
  <c r="K8206" i="4"/>
  <c r="L8206" i="4"/>
  <c r="M8206" i="4"/>
  <c r="N8206" i="4"/>
  <c r="Q8206" i="4"/>
  <c r="R8206" i="4"/>
  <c r="I8207" i="4"/>
  <c r="K8207" i="4"/>
  <c r="L8207" i="4"/>
  <c r="M8207" i="4"/>
  <c r="N8207" i="4"/>
  <c r="Q8207" i="4"/>
  <c r="R8207" i="4"/>
  <c r="I8208" i="4"/>
  <c r="K8208" i="4"/>
  <c r="L8208" i="4"/>
  <c r="M8208" i="4"/>
  <c r="N8208" i="4"/>
  <c r="Q8208" i="4"/>
  <c r="R8208" i="4"/>
  <c r="I8209" i="4"/>
  <c r="K8209" i="4"/>
  <c r="L8209" i="4"/>
  <c r="M8209" i="4"/>
  <c r="N8209" i="4"/>
  <c r="Q8209" i="4"/>
  <c r="R8209" i="4"/>
  <c r="I8210" i="4"/>
  <c r="K8210" i="4"/>
  <c r="L8210" i="4"/>
  <c r="M8210" i="4"/>
  <c r="N8210" i="4"/>
  <c r="Q8210" i="4"/>
  <c r="R8210" i="4"/>
  <c r="I8269" i="4"/>
  <c r="K8269" i="4"/>
  <c r="L8269" i="4"/>
  <c r="M8269" i="4"/>
  <c r="N8269" i="4"/>
  <c r="Q8269" i="4"/>
  <c r="R8269" i="4"/>
  <c r="I8270" i="4"/>
  <c r="K8270" i="4"/>
  <c r="L8270" i="4"/>
  <c r="M8270" i="4"/>
  <c r="N8270" i="4"/>
  <c r="Q8270" i="4"/>
  <c r="R8270" i="4"/>
  <c r="I8271" i="4"/>
  <c r="K8271" i="4"/>
  <c r="L8271" i="4"/>
  <c r="M8271" i="4"/>
  <c r="N8271" i="4"/>
  <c r="Q8271" i="4"/>
  <c r="R8271" i="4"/>
  <c r="I8148" i="4" l="1"/>
  <c r="K8148" i="4"/>
  <c r="L8148" i="4"/>
  <c r="M8148" i="4"/>
  <c r="N8148" i="4"/>
  <c r="Q8148" i="4"/>
  <c r="R8148" i="4"/>
  <c r="I8149" i="4"/>
  <c r="K8149" i="4"/>
  <c r="L8149" i="4"/>
  <c r="M8149" i="4"/>
  <c r="N8149" i="4"/>
  <c r="Q8149" i="4"/>
  <c r="R8149" i="4"/>
  <c r="I8150" i="4"/>
  <c r="K8150" i="4"/>
  <c r="L8150" i="4"/>
  <c r="M8150" i="4"/>
  <c r="N8150" i="4"/>
  <c r="Q8150" i="4"/>
  <c r="R8150" i="4"/>
  <c r="I8151" i="4"/>
  <c r="K8151" i="4"/>
  <c r="L8151" i="4"/>
  <c r="M8151" i="4"/>
  <c r="N8151" i="4"/>
  <c r="Q8151" i="4"/>
  <c r="R8151" i="4"/>
  <c r="I8152" i="4"/>
  <c r="K8152" i="4"/>
  <c r="L8152" i="4"/>
  <c r="M8152" i="4"/>
  <c r="N8152" i="4"/>
  <c r="Q8152" i="4"/>
  <c r="R8152" i="4"/>
  <c r="I8153" i="4"/>
  <c r="K8153" i="4"/>
  <c r="L8153" i="4"/>
  <c r="M8153" i="4"/>
  <c r="N8153" i="4"/>
  <c r="Q8153" i="4"/>
  <c r="R8153" i="4"/>
  <c r="I8154" i="4"/>
  <c r="K8154" i="4"/>
  <c r="L8154" i="4"/>
  <c r="M8154" i="4"/>
  <c r="N8154" i="4"/>
  <c r="Q8154" i="4"/>
  <c r="R8154" i="4"/>
  <c r="I8155" i="4"/>
  <c r="K8155" i="4"/>
  <c r="L8155" i="4"/>
  <c r="M8155" i="4"/>
  <c r="N8155" i="4"/>
  <c r="Q8155" i="4"/>
  <c r="R8155" i="4"/>
  <c r="I8156" i="4"/>
  <c r="K8156" i="4"/>
  <c r="L8156" i="4"/>
  <c r="M8156" i="4"/>
  <c r="N8156" i="4"/>
  <c r="Q8156" i="4"/>
  <c r="R8156" i="4"/>
  <c r="I8157" i="4"/>
  <c r="K8157" i="4"/>
  <c r="L8157" i="4"/>
  <c r="M8157" i="4"/>
  <c r="N8157" i="4"/>
  <c r="Q8157" i="4"/>
  <c r="R8157" i="4"/>
  <c r="I8158" i="4"/>
  <c r="K8158" i="4"/>
  <c r="L8158" i="4"/>
  <c r="M8158" i="4"/>
  <c r="N8158" i="4"/>
  <c r="Q8158" i="4"/>
  <c r="R8158" i="4"/>
  <c r="I8159" i="4"/>
  <c r="K8159" i="4"/>
  <c r="L8159" i="4"/>
  <c r="M8159" i="4"/>
  <c r="N8159" i="4"/>
  <c r="Q8159" i="4"/>
  <c r="R8159" i="4"/>
  <c r="I8160" i="4"/>
  <c r="K8160" i="4"/>
  <c r="L8160" i="4"/>
  <c r="M8160" i="4"/>
  <c r="N8160" i="4"/>
  <c r="Q8160" i="4"/>
  <c r="R8160" i="4"/>
  <c r="I8161" i="4"/>
  <c r="K8161" i="4"/>
  <c r="L8161" i="4"/>
  <c r="M8161" i="4"/>
  <c r="N8161" i="4"/>
  <c r="Q8161" i="4"/>
  <c r="R8161" i="4"/>
  <c r="I8272" i="4"/>
  <c r="K8272" i="4"/>
  <c r="L8272" i="4"/>
  <c r="M8272" i="4"/>
  <c r="N8272" i="4"/>
  <c r="Q8272" i="4"/>
  <c r="R8272" i="4"/>
  <c r="I8141" i="4"/>
  <c r="K8141" i="4"/>
  <c r="L8141" i="4"/>
  <c r="M8141" i="4"/>
  <c r="N8141" i="4"/>
  <c r="Q8141" i="4"/>
  <c r="R8141" i="4"/>
  <c r="I8142" i="4"/>
  <c r="K8142" i="4"/>
  <c r="L8142" i="4"/>
  <c r="M8142" i="4"/>
  <c r="N8142" i="4"/>
  <c r="Q8142" i="4"/>
  <c r="R8142" i="4"/>
  <c r="I8143" i="4"/>
  <c r="K8143" i="4"/>
  <c r="L8143" i="4"/>
  <c r="M8143" i="4"/>
  <c r="N8143" i="4"/>
  <c r="Q8143" i="4"/>
  <c r="R8143" i="4"/>
  <c r="I8144" i="4"/>
  <c r="K8144" i="4"/>
  <c r="L8144" i="4"/>
  <c r="M8144" i="4"/>
  <c r="N8144" i="4"/>
  <c r="Q8144" i="4"/>
  <c r="R8144" i="4"/>
  <c r="I8145" i="4"/>
  <c r="K8145" i="4"/>
  <c r="L8145" i="4"/>
  <c r="M8145" i="4"/>
  <c r="N8145" i="4"/>
  <c r="Q8145" i="4"/>
  <c r="R8145" i="4"/>
  <c r="I8146" i="4"/>
  <c r="K8146" i="4"/>
  <c r="L8146" i="4"/>
  <c r="M8146" i="4"/>
  <c r="N8146" i="4"/>
  <c r="Q8146" i="4"/>
  <c r="R8146" i="4"/>
  <c r="I8147" i="4"/>
  <c r="K8147" i="4"/>
  <c r="L8147" i="4"/>
  <c r="M8147" i="4"/>
  <c r="N8147" i="4"/>
  <c r="Q8147" i="4"/>
  <c r="R8147" i="4"/>
  <c r="I8089" i="4"/>
  <c r="K8089" i="4"/>
  <c r="L8089" i="4"/>
  <c r="M8089" i="4"/>
  <c r="N8089" i="4"/>
  <c r="Q8089" i="4"/>
  <c r="R8089" i="4"/>
  <c r="I8090" i="4"/>
  <c r="K8090" i="4"/>
  <c r="L8090" i="4"/>
  <c r="M8090" i="4"/>
  <c r="N8090" i="4"/>
  <c r="Q8090" i="4"/>
  <c r="R8090" i="4"/>
  <c r="I8091" i="4"/>
  <c r="K8091" i="4"/>
  <c r="L8091" i="4"/>
  <c r="M8091" i="4"/>
  <c r="N8091" i="4"/>
  <c r="Q8091" i="4"/>
  <c r="R8091" i="4"/>
  <c r="I8092" i="4"/>
  <c r="K8092" i="4"/>
  <c r="L8092" i="4"/>
  <c r="M8092" i="4"/>
  <c r="N8092" i="4"/>
  <c r="Q8092" i="4"/>
  <c r="R8092" i="4"/>
  <c r="I8093" i="4"/>
  <c r="K8093" i="4"/>
  <c r="L8093" i="4"/>
  <c r="M8093" i="4"/>
  <c r="N8093" i="4"/>
  <c r="Q8093" i="4"/>
  <c r="R8093" i="4"/>
  <c r="I8094" i="4"/>
  <c r="K8094" i="4"/>
  <c r="L8094" i="4"/>
  <c r="M8094" i="4"/>
  <c r="N8094" i="4"/>
  <c r="Q8094" i="4"/>
  <c r="R8094" i="4"/>
  <c r="I8095" i="4"/>
  <c r="K8095" i="4"/>
  <c r="L8095" i="4"/>
  <c r="M8095" i="4"/>
  <c r="N8095" i="4"/>
  <c r="Q8095" i="4"/>
  <c r="R8095" i="4"/>
  <c r="I8096" i="4"/>
  <c r="K8096" i="4"/>
  <c r="L8096" i="4"/>
  <c r="M8096" i="4"/>
  <c r="N8096" i="4"/>
  <c r="Q8096" i="4"/>
  <c r="R8096" i="4"/>
  <c r="I8097" i="4"/>
  <c r="K8097" i="4"/>
  <c r="L8097" i="4"/>
  <c r="M8097" i="4"/>
  <c r="N8097" i="4"/>
  <c r="Q8097" i="4"/>
  <c r="R8097" i="4"/>
  <c r="I8098" i="4"/>
  <c r="K8098" i="4"/>
  <c r="L8098" i="4"/>
  <c r="M8098" i="4"/>
  <c r="N8098" i="4"/>
  <c r="Q8098" i="4"/>
  <c r="R8098" i="4"/>
  <c r="I8099" i="4"/>
  <c r="K8099" i="4"/>
  <c r="L8099" i="4"/>
  <c r="M8099" i="4"/>
  <c r="N8099" i="4"/>
  <c r="Q8099" i="4"/>
  <c r="R8099" i="4"/>
  <c r="I8100" i="4"/>
  <c r="K8100" i="4"/>
  <c r="L8100" i="4"/>
  <c r="M8100" i="4"/>
  <c r="N8100" i="4"/>
  <c r="Q8100" i="4"/>
  <c r="R8100" i="4"/>
  <c r="I8101" i="4"/>
  <c r="K8101" i="4"/>
  <c r="L8101" i="4"/>
  <c r="M8101" i="4"/>
  <c r="N8101" i="4"/>
  <c r="Q8101" i="4"/>
  <c r="R8101" i="4"/>
  <c r="I8102" i="4"/>
  <c r="K8102" i="4"/>
  <c r="L8102" i="4"/>
  <c r="M8102" i="4"/>
  <c r="N8102" i="4"/>
  <c r="Q8102" i="4"/>
  <c r="R8102" i="4"/>
  <c r="I8103" i="4"/>
  <c r="K8103" i="4"/>
  <c r="L8103" i="4"/>
  <c r="M8103" i="4"/>
  <c r="N8103" i="4"/>
  <c r="Q8103" i="4"/>
  <c r="R8103" i="4"/>
  <c r="I8104" i="4"/>
  <c r="K8104" i="4"/>
  <c r="L8104" i="4"/>
  <c r="M8104" i="4"/>
  <c r="N8104" i="4"/>
  <c r="Q8104" i="4"/>
  <c r="R8104" i="4"/>
  <c r="I8105" i="4"/>
  <c r="K8105" i="4"/>
  <c r="L8105" i="4"/>
  <c r="M8105" i="4"/>
  <c r="N8105" i="4"/>
  <c r="Q8105" i="4"/>
  <c r="R8105" i="4"/>
  <c r="I8106" i="4"/>
  <c r="K8106" i="4"/>
  <c r="L8106" i="4"/>
  <c r="M8106" i="4"/>
  <c r="N8106" i="4"/>
  <c r="Q8106" i="4"/>
  <c r="R8106" i="4"/>
  <c r="I8130" i="4"/>
  <c r="K8130" i="4"/>
  <c r="L8130" i="4"/>
  <c r="M8130" i="4"/>
  <c r="N8130" i="4"/>
  <c r="Q8130" i="4"/>
  <c r="R8130" i="4"/>
  <c r="I8131" i="4"/>
  <c r="K8131" i="4"/>
  <c r="L8131" i="4"/>
  <c r="M8131" i="4"/>
  <c r="N8131" i="4"/>
  <c r="Q8131" i="4"/>
  <c r="R8131" i="4"/>
  <c r="I8132" i="4"/>
  <c r="K8132" i="4"/>
  <c r="L8132" i="4"/>
  <c r="M8132" i="4"/>
  <c r="N8132" i="4"/>
  <c r="Q8132" i="4"/>
  <c r="R8132" i="4"/>
  <c r="I8133" i="4"/>
  <c r="K8133" i="4"/>
  <c r="L8133" i="4"/>
  <c r="M8133" i="4"/>
  <c r="N8133" i="4"/>
  <c r="Q8133" i="4"/>
  <c r="R8133" i="4"/>
  <c r="I8134" i="4"/>
  <c r="K8134" i="4"/>
  <c r="L8134" i="4"/>
  <c r="M8134" i="4"/>
  <c r="N8134" i="4"/>
  <c r="Q8134" i="4"/>
  <c r="R8134" i="4"/>
  <c r="I8135" i="4"/>
  <c r="K8135" i="4"/>
  <c r="L8135" i="4"/>
  <c r="M8135" i="4"/>
  <c r="N8135" i="4"/>
  <c r="Q8135" i="4"/>
  <c r="R8135" i="4"/>
  <c r="I8136" i="4"/>
  <c r="K8136" i="4"/>
  <c r="L8136" i="4"/>
  <c r="M8136" i="4"/>
  <c r="N8136" i="4"/>
  <c r="Q8136" i="4"/>
  <c r="R8136" i="4"/>
  <c r="I8128" i="4"/>
  <c r="K8128" i="4"/>
  <c r="L8128" i="4"/>
  <c r="M8128" i="4"/>
  <c r="N8128" i="4"/>
  <c r="Q8128" i="4"/>
  <c r="R8128" i="4"/>
  <c r="I8129" i="4"/>
  <c r="K8129" i="4"/>
  <c r="L8129" i="4"/>
  <c r="M8129" i="4"/>
  <c r="N8129" i="4"/>
  <c r="Q8129" i="4"/>
  <c r="R8129" i="4"/>
  <c r="I8137" i="4"/>
  <c r="K8137" i="4"/>
  <c r="L8137" i="4"/>
  <c r="M8137" i="4"/>
  <c r="N8137" i="4"/>
  <c r="Q8137" i="4"/>
  <c r="R8137" i="4"/>
  <c r="I8138" i="4"/>
  <c r="K8138" i="4"/>
  <c r="L8138" i="4"/>
  <c r="M8138" i="4"/>
  <c r="N8138" i="4"/>
  <c r="Q8138" i="4"/>
  <c r="R8138" i="4"/>
  <c r="I8139" i="4"/>
  <c r="K8139" i="4"/>
  <c r="L8139" i="4"/>
  <c r="M8139" i="4"/>
  <c r="N8139" i="4"/>
  <c r="Q8139" i="4"/>
  <c r="R8139" i="4"/>
  <c r="I8140" i="4"/>
  <c r="K8140" i="4"/>
  <c r="L8140" i="4"/>
  <c r="M8140" i="4"/>
  <c r="N8140" i="4"/>
  <c r="Q8140" i="4"/>
  <c r="R8140" i="4"/>
  <c r="I8074" i="4"/>
  <c r="K8074" i="4"/>
  <c r="L8074" i="4"/>
  <c r="M8074" i="4"/>
  <c r="N8074" i="4"/>
  <c r="Q8074" i="4"/>
  <c r="R8074" i="4"/>
  <c r="K7985" i="4" l="1"/>
  <c r="I7985" i="4"/>
  <c r="I8083" i="4" l="1"/>
  <c r="K8083" i="4"/>
  <c r="L8083" i="4"/>
  <c r="M8083" i="4"/>
  <c r="N8083" i="4"/>
  <c r="Q8083" i="4"/>
  <c r="R8083" i="4"/>
  <c r="I8084" i="4"/>
  <c r="K8084" i="4"/>
  <c r="L8084" i="4"/>
  <c r="M8084" i="4"/>
  <c r="N8084" i="4"/>
  <c r="Q8084" i="4"/>
  <c r="R8084" i="4"/>
  <c r="I8085" i="4"/>
  <c r="K8085" i="4"/>
  <c r="L8085" i="4"/>
  <c r="M8085" i="4"/>
  <c r="N8085" i="4"/>
  <c r="Q8085" i="4"/>
  <c r="R8085" i="4"/>
  <c r="I8086" i="4"/>
  <c r="K8086" i="4"/>
  <c r="L8086" i="4"/>
  <c r="M8086" i="4"/>
  <c r="N8086" i="4"/>
  <c r="Q8086" i="4"/>
  <c r="R8086" i="4"/>
  <c r="I8087" i="4"/>
  <c r="K8087" i="4"/>
  <c r="L8087" i="4"/>
  <c r="M8087" i="4"/>
  <c r="N8087" i="4"/>
  <c r="Q8087" i="4"/>
  <c r="R8087" i="4"/>
  <c r="I8088" i="4"/>
  <c r="K8088" i="4"/>
  <c r="L8088" i="4"/>
  <c r="M8088" i="4"/>
  <c r="N8088" i="4"/>
  <c r="Q8088" i="4"/>
  <c r="R8088" i="4"/>
  <c r="I8107" i="4"/>
  <c r="K8107" i="4"/>
  <c r="L8107" i="4"/>
  <c r="M8107" i="4"/>
  <c r="N8107" i="4"/>
  <c r="Q8107" i="4"/>
  <c r="R8107" i="4"/>
  <c r="I8108" i="4"/>
  <c r="K8108" i="4"/>
  <c r="L8108" i="4"/>
  <c r="M8108" i="4"/>
  <c r="N8108" i="4"/>
  <c r="Q8108" i="4"/>
  <c r="R8108" i="4"/>
  <c r="I8109" i="4"/>
  <c r="K8109" i="4"/>
  <c r="L8109" i="4"/>
  <c r="M8109" i="4"/>
  <c r="N8109" i="4"/>
  <c r="Q8109" i="4"/>
  <c r="R8109" i="4"/>
  <c r="I8110" i="4"/>
  <c r="K8110" i="4"/>
  <c r="L8110" i="4"/>
  <c r="M8110" i="4"/>
  <c r="N8110" i="4"/>
  <c r="Q8110" i="4"/>
  <c r="R8110" i="4"/>
  <c r="I8111" i="4"/>
  <c r="K8111" i="4"/>
  <c r="L8111" i="4"/>
  <c r="M8111" i="4"/>
  <c r="N8111" i="4"/>
  <c r="Q8111" i="4"/>
  <c r="R8111" i="4"/>
  <c r="I8112" i="4"/>
  <c r="K8112" i="4"/>
  <c r="L8112" i="4"/>
  <c r="M8112" i="4"/>
  <c r="N8112" i="4"/>
  <c r="Q8112" i="4"/>
  <c r="R8112" i="4"/>
  <c r="I8113" i="4"/>
  <c r="K8113" i="4"/>
  <c r="L8113" i="4"/>
  <c r="M8113" i="4"/>
  <c r="N8113" i="4"/>
  <c r="Q8113" i="4"/>
  <c r="R8113" i="4"/>
  <c r="I8114" i="4"/>
  <c r="K8114" i="4"/>
  <c r="L8114" i="4"/>
  <c r="M8114" i="4"/>
  <c r="N8114" i="4"/>
  <c r="Q8114" i="4"/>
  <c r="R8114" i="4"/>
  <c r="I8115" i="4"/>
  <c r="K8115" i="4"/>
  <c r="L8115" i="4"/>
  <c r="M8115" i="4"/>
  <c r="N8115" i="4"/>
  <c r="Q8115" i="4"/>
  <c r="R8115" i="4"/>
  <c r="I8116" i="4"/>
  <c r="K8116" i="4"/>
  <c r="L8116" i="4"/>
  <c r="M8116" i="4"/>
  <c r="N8116" i="4"/>
  <c r="Q8116" i="4"/>
  <c r="R8116" i="4"/>
  <c r="I8117" i="4"/>
  <c r="K8117" i="4"/>
  <c r="L8117" i="4"/>
  <c r="M8117" i="4"/>
  <c r="N8117" i="4"/>
  <c r="Q8117" i="4"/>
  <c r="R8117" i="4"/>
  <c r="I8118" i="4"/>
  <c r="K8118" i="4"/>
  <c r="L8118" i="4"/>
  <c r="M8118" i="4"/>
  <c r="N8118" i="4"/>
  <c r="Q8118" i="4"/>
  <c r="R8118" i="4"/>
  <c r="I8119" i="4"/>
  <c r="K8119" i="4"/>
  <c r="L8119" i="4"/>
  <c r="M8119" i="4"/>
  <c r="N8119" i="4"/>
  <c r="Q8119" i="4"/>
  <c r="R8119" i="4"/>
  <c r="I8120" i="4"/>
  <c r="K8120" i="4"/>
  <c r="L8120" i="4"/>
  <c r="M8120" i="4"/>
  <c r="N8120" i="4"/>
  <c r="Q8120" i="4"/>
  <c r="R8120" i="4"/>
  <c r="I8121" i="4"/>
  <c r="K8121" i="4"/>
  <c r="L8121" i="4"/>
  <c r="M8121" i="4"/>
  <c r="N8121" i="4"/>
  <c r="Q8121" i="4"/>
  <c r="R8121" i="4"/>
  <c r="I8122" i="4"/>
  <c r="K8122" i="4"/>
  <c r="L8122" i="4"/>
  <c r="M8122" i="4"/>
  <c r="N8122" i="4"/>
  <c r="Q8122" i="4"/>
  <c r="R8122" i="4"/>
  <c r="I8123" i="4"/>
  <c r="K8123" i="4"/>
  <c r="L8123" i="4"/>
  <c r="M8123" i="4"/>
  <c r="N8123" i="4"/>
  <c r="Q8123" i="4"/>
  <c r="R8123" i="4"/>
  <c r="I8124" i="4"/>
  <c r="K8124" i="4"/>
  <c r="L8124" i="4"/>
  <c r="M8124" i="4"/>
  <c r="N8124" i="4"/>
  <c r="Q8124" i="4"/>
  <c r="R8124" i="4"/>
  <c r="I8125" i="4"/>
  <c r="K8125" i="4"/>
  <c r="L8125" i="4"/>
  <c r="M8125" i="4"/>
  <c r="N8125" i="4"/>
  <c r="Q8125" i="4"/>
  <c r="R8125" i="4"/>
  <c r="I8126" i="4"/>
  <c r="K8126" i="4"/>
  <c r="L8126" i="4"/>
  <c r="M8126" i="4"/>
  <c r="N8126" i="4"/>
  <c r="Q8126" i="4"/>
  <c r="R8126" i="4"/>
  <c r="I8127" i="4"/>
  <c r="K8127" i="4"/>
  <c r="L8127" i="4"/>
  <c r="M8127" i="4"/>
  <c r="N8127" i="4"/>
  <c r="Q8127" i="4"/>
  <c r="R8127" i="4"/>
  <c r="I8340" i="4"/>
  <c r="K8340" i="4"/>
  <c r="L8340" i="4"/>
  <c r="M8340" i="4"/>
  <c r="N8340" i="4"/>
  <c r="Q8340" i="4"/>
  <c r="R8340" i="4"/>
  <c r="I8341" i="4"/>
  <c r="K8341" i="4"/>
  <c r="L8341" i="4"/>
  <c r="M8341" i="4"/>
  <c r="N8341" i="4"/>
  <c r="Q8341" i="4"/>
  <c r="R8341" i="4"/>
  <c r="I8342" i="4"/>
  <c r="K8342" i="4"/>
  <c r="L8342" i="4"/>
  <c r="M8342" i="4"/>
  <c r="N8342" i="4"/>
  <c r="Q8342" i="4"/>
  <c r="R8342" i="4"/>
  <c r="I8343" i="4"/>
  <c r="K8343" i="4"/>
  <c r="L8343" i="4"/>
  <c r="M8343" i="4"/>
  <c r="N8343" i="4"/>
  <c r="Q8343" i="4"/>
  <c r="R8343" i="4"/>
  <c r="I8014" i="4"/>
  <c r="K8014" i="4"/>
  <c r="L8014" i="4"/>
  <c r="M8014" i="4"/>
  <c r="N8014" i="4"/>
  <c r="Q8014" i="4"/>
  <c r="R8014" i="4"/>
  <c r="I8015" i="4"/>
  <c r="K8015" i="4"/>
  <c r="L8015" i="4"/>
  <c r="M8015" i="4"/>
  <c r="N8015" i="4"/>
  <c r="Q8015" i="4"/>
  <c r="R8015" i="4"/>
  <c r="I8016" i="4"/>
  <c r="K8016" i="4"/>
  <c r="L8016" i="4"/>
  <c r="M8016" i="4"/>
  <c r="N8016" i="4"/>
  <c r="Q8016" i="4"/>
  <c r="R8016" i="4"/>
  <c r="I8017" i="4"/>
  <c r="K8017" i="4"/>
  <c r="L8017" i="4"/>
  <c r="M8017" i="4"/>
  <c r="N8017" i="4"/>
  <c r="Q8017" i="4"/>
  <c r="R8017" i="4"/>
  <c r="I8018" i="4"/>
  <c r="K8018" i="4"/>
  <c r="L8018" i="4"/>
  <c r="M8018" i="4"/>
  <c r="N8018" i="4"/>
  <c r="Q8018" i="4"/>
  <c r="R8018" i="4"/>
  <c r="I8019" i="4"/>
  <c r="K8019" i="4"/>
  <c r="L8019" i="4"/>
  <c r="M8019" i="4"/>
  <c r="N8019" i="4"/>
  <c r="Q8019" i="4"/>
  <c r="R8019" i="4"/>
  <c r="I8020" i="4"/>
  <c r="K8020" i="4"/>
  <c r="L8020" i="4"/>
  <c r="M8020" i="4"/>
  <c r="N8020" i="4"/>
  <c r="Q8020" i="4"/>
  <c r="R8020" i="4"/>
  <c r="I8021" i="4"/>
  <c r="K8021" i="4"/>
  <c r="L8021" i="4"/>
  <c r="M8021" i="4"/>
  <c r="N8021" i="4"/>
  <c r="Q8021" i="4"/>
  <c r="R8021" i="4"/>
  <c r="I8022" i="4"/>
  <c r="K8022" i="4"/>
  <c r="L8022" i="4"/>
  <c r="M8022" i="4"/>
  <c r="N8022" i="4"/>
  <c r="Q8022" i="4"/>
  <c r="R8022" i="4"/>
  <c r="I8023" i="4"/>
  <c r="K8023" i="4"/>
  <c r="L8023" i="4"/>
  <c r="M8023" i="4"/>
  <c r="N8023" i="4"/>
  <c r="Q8023" i="4"/>
  <c r="R8023" i="4"/>
  <c r="I8024" i="4"/>
  <c r="K8024" i="4"/>
  <c r="L8024" i="4"/>
  <c r="M8024" i="4"/>
  <c r="N8024" i="4"/>
  <c r="Q8024" i="4"/>
  <c r="R8024" i="4"/>
  <c r="I8025" i="4"/>
  <c r="K8025" i="4"/>
  <c r="L8025" i="4"/>
  <c r="M8025" i="4"/>
  <c r="N8025" i="4"/>
  <c r="Q8025" i="4"/>
  <c r="R8025" i="4"/>
  <c r="I8026" i="4"/>
  <c r="K8026" i="4"/>
  <c r="L8026" i="4"/>
  <c r="M8026" i="4"/>
  <c r="N8026" i="4"/>
  <c r="Q8026" i="4"/>
  <c r="R8026" i="4"/>
  <c r="I8027" i="4"/>
  <c r="K8027" i="4"/>
  <c r="L8027" i="4"/>
  <c r="M8027" i="4"/>
  <c r="N8027" i="4"/>
  <c r="Q8027" i="4"/>
  <c r="R8027" i="4"/>
  <c r="I8028" i="4"/>
  <c r="K8028" i="4"/>
  <c r="L8028" i="4"/>
  <c r="M8028" i="4"/>
  <c r="N8028" i="4"/>
  <c r="Q8028" i="4"/>
  <c r="R8028" i="4"/>
  <c r="I8029" i="4"/>
  <c r="K8029" i="4"/>
  <c r="L8029" i="4"/>
  <c r="M8029" i="4"/>
  <c r="N8029" i="4"/>
  <c r="Q8029" i="4"/>
  <c r="R8029" i="4"/>
  <c r="I8030" i="4"/>
  <c r="K8030" i="4"/>
  <c r="L8030" i="4"/>
  <c r="M8030" i="4"/>
  <c r="N8030" i="4"/>
  <c r="Q8030" i="4"/>
  <c r="R8030" i="4"/>
  <c r="I8031" i="4"/>
  <c r="K8031" i="4"/>
  <c r="L8031" i="4"/>
  <c r="M8031" i="4"/>
  <c r="N8031" i="4"/>
  <c r="Q8031" i="4"/>
  <c r="R8031" i="4"/>
  <c r="I8032" i="4"/>
  <c r="K8032" i="4"/>
  <c r="L8032" i="4"/>
  <c r="M8032" i="4"/>
  <c r="N8032" i="4"/>
  <c r="Q8032" i="4"/>
  <c r="R8032" i="4"/>
  <c r="I8033" i="4"/>
  <c r="K8033" i="4"/>
  <c r="L8033" i="4"/>
  <c r="M8033" i="4"/>
  <c r="N8033" i="4"/>
  <c r="Q8033" i="4"/>
  <c r="R8033" i="4"/>
  <c r="I8034" i="4"/>
  <c r="K8034" i="4"/>
  <c r="L8034" i="4"/>
  <c r="M8034" i="4"/>
  <c r="N8034" i="4"/>
  <c r="Q8034" i="4"/>
  <c r="R8034" i="4"/>
  <c r="I8035" i="4"/>
  <c r="K8035" i="4"/>
  <c r="L8035" i="4"/>
  <c r="M8035" i="4"/>
  <c r="N8035" i="4"/>
  <c r="Q8035" i="4"/>
  <c r="R8035" i="4"/>
  <c r="I8036" i="4"/>
  <c r="K8036" i="4"/>
  <c r="L8036" i="4"/>
  <c r="M8036" i="4"/>
  <c r="N8036" i="4"/>
  <c r="Q8036" i="4"/>
  <c r="R8036" i="4"/>
  <c r="I8037" i="4"/>
  <c r="K8037" i="4"/>
  <c r="L8037" i="4"/>
  <c r="M8037" i="4"/>
  <c r="N8037" i="4"/>
  <c r="Q8037" i="4"/>
  <c r="R8037" i="4"/>
  <c r="I8038" i="4"/>
  <c r="K8038" i="4"/>
  <c r="L8038" i="4"/>
  <c r="M8038" i="4"/>
  <c r="N8038" i="4"/>
  <c r="Q8038" i="4"/>
  <c r="R8038" i="4"/>
  <c r="I8039" i="4"/>
  <c r="K8039" i="4"/>
  <c r="L8039" i="4"/>
  <c r="M8039" i="4"/>
  <c r="N8039" i="4"/>
  <c r="Q8039" i="4"/>
  <c r="R8039" i="4"/>
  <c r="I8040" i="4"/>
  <c r="K8040" i="4"/>
  <c r="L8040" i="4"/>
  <c r="M8040" i="4"/>
  <c r="N8040" i="4"/>
  <c r="Q8040" i="4"/>
  <c r="R8040" i="4"/>
  <c r="I8041" i="4"/>
  <c r="K8041" i="4"/>
  <c r="L8041" i="4"/>
  <c r="M8041" i="4"/>
  <c r="N8041" i="4"/>
  <c r="Q8041" i="4"/>
  <c r="R8041" i="4"/>
  <c r="I8042" i="4"/>
  <c r="K8042" i="4"/>
  <c r="L8042" i="4"/>
  <c r="M8042" i="4"/>
  <c r="N8042" i="4"/>
  <c r="Q8042" i="4"/>
  <c r="R8042" i="4"/>
  <c r="I8043" i="4"/>
  <c r="K8043" i="4"/>
  <c r="L8043" i="4"/>
  <c r="M8043" i="4"/>
  <c r="N8043" i="4"/>
  <c r="Q8043" i="4"/>
  <c r="R8043" i="4"/>
  <c r="I8044" i="4"/>
  <c r="K8044" i="4"/>
  <c r="L8044" i="4"/>
  <c r="M8044" i="4"/>
  <c r="N8044" i="4"/>
  <c r="Q8044" i="4"/>
  <c r="R8044" i="4"/>
  <c r="I8045" i="4"/>
  <c r="K8045" i="4"/>
  <c r="L8045" i="4"/>
  <c r="M8045" i="4"/>
  <c r="N8045" i="4"/>
  <c r="Q8045" i="4"/>
  <c r="R8045" i="4"/>
  <c r="I8046" i="4"/>
  <c r="K8046" i="4"/>
  <c r="L8046" i="4"/>
  <c r="M8046" i="4"/>
  <c r="N8046" i="4"/>
  <c r="Q8046" i="4"/>
  <c r="R8046" i="4"/>
  <c r="I8047" i="4"/>
  <c r="K8047" i="4"/>
  <c r="L8047" i="4"/>
  <c r="M8047" i="4"/>
  <c r="N8047" i="4"/>
  <c r="Q8047" i="4"/>
  <c r="R8047" i="4"/>
  <c r="I8048" i="4"/>
  <c r="K8048" i="4"/>
  <c r="L8048" i="4"/>
  <c r="M8048" i="4"/>
  <c r="N8048" i="4"/>
  <c r="Q8048" i="4"/>
  <c r="R8048" i="4"/>
  <c r="I8049" i="4"/>
  <c r="K8049" i="4"/>
  <c r="L8049" i="4"/>
  <c r="M8049" i="4"/>
  <c r="N8049" i="4"/>
  <c r="Q8049" i="4"/>
  <c r="R8049" i="4"/>
  <c r="I8050" i="4"/>
  <c r="K8050" i="4"/>
  <c r="L8050" i="4"/>
  <c r="M8050" i="4"/>
  <c r="N8050" i="4"/>
  <c r="Q8050" i="4"/>
  <c r="R8050" i="4"/>
  <c r="I8051" i="4"/>
  <c r="K8051" i="4"/>
  <c r="L8051" i="4"/>
  <c r="M8051" i="4"/>
  <c r="N8051" i="4"/>
  <c r="Q8051" i="4"/>
  <c r="R8051" i="4"/>
  <c r="I8052" i="4"/>
  <c r="K8052" i="4"/>
  <c r="L8052" i="4"/>
  <c r="M8052" i="4"/>
  <c r="N8052" i="4"/>
  <c r="Q8052" i="4"/>
  <c r="R8052" i="4"/>
  <c r="I8053" i="4"/>
  <c r="K8053" i="4"/>
  <c r="L8053" i="4"/>
  <c r="M8053" i="4"/>
  <c r="N8053" i="4"/>
  <c r="Q8053" i="4"/>
  <c r="R8053" i="4"/>
  <c r="I8054" i="4"/>
  <c r="K8054" i="4"/>
  <c r="L8054" i="4"/>
  <c r="M8054" i="4"/>
  <c r="N8054" i="4"/>
  <c r="Q8054" i="4"/>
  <c r="R8054" i="4"/>
  <c r="I8055" i="4"/>
  <c r="K8055" i="4"/>
  <c r="L8055" i="4"/>
  <c r="M8055" i="4"/>
  <c r="N8055" i="4"/>
  <c r="Q8055" i="4"/>
  <c r="R8055" i="4"/>
  <c r="I8056" i="4"/>
  <c r="K8056" i="4"/>
  <c r="L8056" i="4"/>
  <c r="M8056" i="4"/>
  <c r="N8056" i="4"/>
  <c r="Q8056" i="4"/>
  <c r="R8056" i="4"/>
  <c r="I8057" i="4"/>
  <c r="K8057" i="4"/>
  <c r="L8057" i="4"/>
  <c r="M8057" i="4"/>
  <c r="N8057" i="4"/>
  <c r="Q8057" i="4"/>
  <c r="R8057" i="4"/>
  <c r="I8058" i="4"/>
  <c r="K8058" i="4"/>
  <c r="L8058" i="4"/>
  <c r="M8058" i="4"/>
  <c r="N8058" i="4"/>
  <c r="Q8058" i="4"/>
  <c r="R8058" i="4"/>
  <c r="I8059" i="4"/>
  <c r="K8059" i="4"/>
  <c r="L8059" i="4"/>
  <c r="M8059" i="4"/>
  <c r="N8059" i="4"/>
  <c r="Q8059" i="4"/>
  <c r="R8059" i="4"/>
  <c r="I8060" i="4"/>
  <c r="K8060" i="4"/>
  <c r="L8060" i="4"/>
  <c r="M8060" i="4"/>
  <c r="N8060" i="4"/>
  <c r="Q8060" i="4"/>
  <c r="R8060" i="4"/>
  <c r="I8061" i="4"/>
  <c r="K8061" i="4"/>
  <c r="L8061" i="4"/>
  <c r="M8061" i="4"/>
  <c r="N8061" i="4"/>
  <c r="Q8061" i="4"/>
  <c r="R8061" i="4"/>
  <c r="I8062" i="4"/>
  <c r="K8062" i="4"/>
  <c r="L8062" i="4"/>
  <c r="M8062" i="4"/>
  <c r="N8062" i="4"/>
  <c r="Q8062" i="4"/>
  <c r="R8062" i="4"/>
  <c r="I8063" i="4"/>
  <c r="K8063" i="4"/>
  <c r="L8063" i="4"/>
  <c r="M8063" i="4"/>
  <c r="N8063" i="4"/>
  <c r="Q8063" i="4"/>
  <c r="R8063" i="4"/>
  <c r="I8064" i="4"/>
  <c r="K8064" i="4"/>
  <c r="L8064" i="4"/>
  <c r="M8064" i="4"/>
  <c r="N8064" i="4"/>
  <c r="Q8064" i="4"/>
  <c r="R8064" i="4"/>
  <c r="I8065" i="4"/>
  <c r="K8065" i="4"/>
  <c r="L8065" i="4"/>
  <c r="M8065" i="4"/>
  <c r="N8065" i="4"/>
  <c r="Q8065" i="4"/>
  <c r="R8065" i="4"/>
  <c r="I8066" i="4"/>
  <c r="K8066" i="4"/>
  <c r="L8066" i="4"/>
  <c r="M8066" i="4"/>
  <c r="N8066" i="4"/>
  <c r="Q8066" i="4"/>
  <c r="R8066" i="4"/>
  <c r="I8067" i="4"/>
  <c r="K8067" i="4"/>
  <c r="L8067" i="4"/>
  <c r="M8067" i="4"/>
  <c r="N8067" i="4"/>
  <c r="Q8067" i="4"/>
  <c r="R8067" i="4"/>
  <c r="I8068" i="4"/>
  <c r="K8068" i="4"/>
  <c r="L8068" i="4"/>
  <c r="M8068" i="4"/>
  <c r="N8068" i="4"/>
  <c r="Q8068" i="4"/>
  <c r="R8068" i="4"/>
  <c r="I8069" i="4"/>
  <c r="K8069" i="4"/>
  <c r="L8069" i="4"/>
  <c r="M8069" i="4"/>
  <c r="N8069" i="4"/>
  <c r="Q8069" i="4"/>
  <c r="R8069" i="4"/>
  <c r="I8070" i="4"/>
  <c r="K8070" i="4"/>
  <c r="L8070" i="4"/>
  <c r="M8070" i="4"/>
  <c r="N8070" i="4"/>
  <c r="Q8070" i="4"/>
  <c r="R8070" i="4"/>
  <c r="I8071" i="4"/>
  <c r="K8071" i="4"/>
  <c r="L8071" i="4"/>
  <c r="M8071" i="4"/>
  <c r="N8071" i="4"/>
  <c r="Q8071" i="4"/>
  <c r="R8071" i="4"/>
  <c r="I8072" i="4"/>
  <c r="K8072" i="4"/>
  <c r="L8072" i="4"/>
  <c r="M8072" i="4"/>
  <c r="N8072" i="4"/>
  <c r="Q8072" i="4"/>
  <c r="R8072" i="4"/>
  <c r="I8073" i="4"/>
  <c r="K8073" i="4"/>
  <c r="L8073" i="4"/>
  <c r="M8073" i="4"/>
  <c r="N8073" i="4"/>
  <c r="Q8073" i="4"/>
  <c r="R8073" i="4"/>
  <c r="I8075" i="4"/>
  <c r="K8075" i="4"/>
  <c r="L8075" i="4"/>
  <c r="M8075" i="4"/>
  <c r="N8075" i="4"/>
  <c r="Q8075" i="4"/>
  <c r="R8075" i="4"/>
  <c r="I8076" i="4"/>
  <c r="K8076" i="4"/>
  <c r="L8076" i="4"/>
  <c r="M8076" i="4"/>
  <c r="N8076" i="4"/>
  <c r="Q8076" i="4"/>
  <c r="R8076" i="4"/>
  <c r="I7880" i="4" l="1"/>
  <c r="K7880" i="4"/>
  <c r="L7880" i="4"/>
  <c r="M7880" i="4"/>
  <c r="N7880" i="4"/>
  <c r="Q7880" i="4"/>
  <c r="R7880" i="4"/>
  <c r="I7881" i="4"/>
  <c r="K7881" i="4"/>
  <c r="L7881" i="4"/>
  <c r="M7881" i="4"/>
  <c r="N7881" i="4"/>
  <c r="Q7881" i="4"/>
  <c r="R7881" i="4"/>
  <c r="I7882" i="4"/>
  <c r="K7882" i="4"/>
  <c r="L7882" i="4"/>
  <c r="M7882" i="4"/>
  <c r="N7882" i="4"/>
  <c r="Q7882" i="4"/>
  <c r="R7882" i="4"/>
  <c r="I7883" i="4"/>
  <c r="K7883" i="4"/>
  <c r="L7883" i="4"/>
  <c r="M7883" i="4"/>
  <c r="N7883" i="4"/>
  <c r="Q7883" i="4"/>
  <c r="R7883" i="4"/>
  <c r="I7884" i="4"/>
  <c r="K7884" i="4"/>
  <c r="L7884" i="4"/>
  <c r="M7884" i="4"/>
  <c r="N7884" i="4"/>
  <c r="Q7884" i="4"/>
  <c r="R7884" i="4"/>
  <c r="I7885" i="4"/>
  <c r="K7885" i="4"/>
  <c r="L7885" i="4"/>
  <c r="M7885" i="4"/>
  <c r="N7885" i="4"/>
  <c r="Q7885" i="4"/>
  <c r="R7885" i="4"/>
  <c r="I7886" i="4"/>
  <c r="K7886" i="4"/>
  <c r="L7886" i="4"/>
  <c r="M7886" i="4"/>
  <c r="N7886" i="4"/>
  <c r="Q7886" i="4"/>
  <c r="R7886" i="4"/>
  <c r="I7887" i="4"/>
  <c r="K7887" i="4"/>
  <c r="L7887" i="4"/>
  <c r="M7887" i="4"/>
  <c r="N7887" i="4"/>
  <c r="Q7887" i="4"/>
  <c r="R7887" i="4"/>
  <c r="I7888" i="4"/>
  <c r="K7888" i="4"/>
  <c r="L7888" i="4"/>
  <c r="M7888" i="4"/>
  <c r="N7888" i="4"/>
  <c r="Q7888" i="4"/>
  <c r="R7888" i="4"/>
  <c r="I7889" i="4"/>
  <c r="K7889" i="4"/>
  <c r="L7889" i="4"/>
  <c r="M7889" i="4"/>
  <c r="N7889" i="4"/>
  <c r="Q7889" i="4"/>
  <c r="R7889" i="4"/>
  <c r="I7890" i="4"/>
  <c r="K7890" i="4"/>
  <c r="L7890" i="4"/>
  <c r="M7890" i="4"/>
  <c r="N7890" i="4"/>
  <c r="Q7890" i="4"/>
  <c r="R7890" i="4"/>
  <c r="I7891" i="4"/>
  <c r="K7891" i="4"/>
  <c r="L7891" i="4"/>
  <c r="M7891" i="4"/>
  <c r="N7891" i="4"/>
  <c r="Q7891" i="4"/>
  <c r="R7891" i="4"/>
  <c r="I7892" i="4"/>
  <c r="K7892" i="4"/>
  <c r="L7892" i="4"/>
  <c r="M7892" i="4"/>
  <c r="N7892" i="4"/>
  <c r="Q7892" i="4"/>
  <c r="R7892" i="4"/>
  <c r="I7893" i="4"/>
  <c r="K7893" i="4"/>
  <c r="L7893" i="4"/>
  <c r="M7893" i="4"/>
  <c r="N7893" i="4"/>
  <c r="Q7893" i="4"/>
  <c r="R7893" i="4"/>
  <c r="I7894" i="4"/>
  <c r="K7894" i="4"/>
  <c r="L7894" i="4"/>
  <c r="M7894" i="4"/>
  <c r="N7894" i="4"/>
  <c r="Q7894" i="4"/>
  <c r="R7894" i="4"/>
  <c r="I7895" i="4"/>
  <c r="K7895" i="4"/>
  <c r="L7895" i="4"/>
  <c r="M7895" i="4"/>
  <c r="N7895" i="4"/>
  <c r="Q7895" i="4"/>
  <c r="R7895" i="4"/>
  <c r="I7896" i="4"/>
  <c r="K7896" i="4"/>
  <c r="L7896" i="4"/>
  <c r="M7896" i="4"/>
  <c r="N7896" i="4"/>
  <c r="Q7896" i="4"/>
  <c r="R7896" i="4"/>
  <c r="I7897" i="4"/>
  <c r="K7897" i="4"/>
  <c r="L7897" i="4"/>
  <c r="M7897" i="4"/>
  <c r="N7897" i="4"/>
  <c r="Q7897" i="4"/>
  <c r="R7897" i="4"/>
  <c r="I7898" i="4"/>
  <c r="K7898" i="4"/>
  <c r="L7898" i="4"/>
  <c r="M7898" i="4"/>
  <c r="N7898" i="4"/>
  <c r="Q7898" i="4"/>
  <c r="R7898" i="4"/>
  <c r="I7899" i="4"/>
  <c r="K7899" i="4"/>
  <c r="L7899" i="4"/>
  <c r="M7899" i="4"/>
  <c r="N7899" i="4"/>
  <c r="Q7899" i="4"/>
  <c r="R7899" i="4"/>
  <c r="I7900" i="4"/>
  <c r="K7900" i="4"/>
  <c r="L7900" i="4"/>
  <c r="M7900" i="4"/>
  <c r="N7900" i="4"/>
  <c r="Q7900" i="4"/>
  <c r="R7900" i="4"/>
  <c r="I7901" i="4"/>
  <c r="K7901" i="4"/>
  <c r="L7901" i="4"/>
  <c r="M7901" i="4"/>
  <c r="N7901" i="4"/>
  <c r="Q7901" i="4"/>
  <c r="R7901" i="4"/>
  <c r="I7902" i="4"/>
  <c r="K7902" i="4"/>
  <c r="L7902" i="4"/>
  <c r="M7902" i="4"/>
  <c r="N7902" i="4"/>
  <c r="Q7902" i="4"/>
  <c r="R7902" i="4"/>
  <c r="I7903" i="4"/>
  <c r="K7903" i="4"/>
  <c r="L7903" i="4"/>
  <c r="M7903" i="4"/>
  <c r="N7903" i="4"/>
  <c r="Q7903" i="4"/>
  <c r="R7903" i="4"/>
  <c r="I7904" i="4"/>
  <c r="K7904" i="4"/>
  <c r="L7904" i="4"/>
  <c r="M7904" i="4"/>
  <c r="N7904" i="4"/>
  <c r="Q7904" i="4"/>
  <c r="R7904" i="4"/>
  <c r="I7905" i="4"/>
  <c r="K7905" i="4"/>
  <c r="L7905" i="4"/>
  <c r="M7905" i="4"/>
  <c r="N7905" i="4"/>
  <c r="Q7905" i="4"/>
  <c r="R7905" i="4"/>
  <c r="I7906" i="4"/>
  <c r="K7906" i="4"/>
  <c r="L7906" i="4"/>
  <c r="M7906" i="4"/>
  <c r="N7906" i="4"/>
  <c r="Q7906" i="4"/>
  <c r="R7906" i="4"/>
  <c r="I7907" i="4"/>
  <c r="K7907" i="4"/>
  <c r="L7907" i="4"/>
  <c r="M7907" i="4"/>
  <c r="N7907" i="4"/>
  <c r="Q7907" i="4"/>
  <c r="R7907" i="4"/>
  <c r="I7908" i="4"/>
  <c r="K7908" i="4"/>
  <c r="L7908" i="4"/>
  <c r="M7908" i="4"/>
  <c r="N7908" i="4"/>
  <c r="Q7908" i="4"/>
  <c r="R7908" i="4"/>
  <c r="I7909" i="4"/>
  <c r="K7909" i="4"/>
  <c r="L7909" i="4"/>
  <c r="M7909" i="4"/>
  <c r="N7909" i="4"/>
  <c r="Q7909" i="4"/>
  <c r="R7909" i="4"/>
  <c r="I7910" i="4"/>
  <c r="K7910" i="4"/>
  <c r="L7910" i="4"/>
  <c r="M7910" i="4"/>
  <c r="N7910" i="4"/>
  <c r="Q7910" i="4"/>
  <c r="R7910" i="4"/>
  <c r="I7911" i="4"/>
  <c r="K7911" i="4"/>
  <c r="L7911" i="4"/>
  <c r="M7911" i="4"/>
  <c r="N7911" i="4"/>
  <c r="Q7911" i="4"/>
  <c r="R7911" i="4"/>
  <c r="I7912" i="4"/>
  <c r="K7912" i="4"/>
  <c r="L7912" i="4"/>
  <c r="M7912" i="4"/>
  <c r="N7912" i="4"/>
  <c r="Q7912" i="4"/>
  <c r="R7912" i="4"/>
  <c r="I7913" i="4"/>
  <c r="K7913" i="4"/>
  <c r="L7913" i="4"/>
  <c r="M7913" i="4"/>
  <c r="N7913" i="4"/>
  <c r="Q7913" i="4"/>
  <c r="R7913" i="4"/>
  <c r="I7914" i="4"/>
  <c r="K7914" i="4"/>
  <c r="L7914" i="4"/>
  <c r="M7914" i="4"/>
  <c r="N7914" i="4"/>
  <c r="Q7914" i="4"/>
  <c r="R7914" i="4"/>
  <c r="I7915" i="4"/>
  <c r="K7915" i="4"/>
  <c r="L7915" i="4"/>
  <c r="M7915" i="4"/>
  <c r="N7915" i="4"/>
  <c r="Q7915" i="4"/>
  <c r="R7915" i="4"/>
  <c r="I7916" i="4"/>
  <c r="K7916" i="4"/>
  <c r="L7916" i="4"/>
  <c r="M7916" i="4"/>
  <c r="N7916" i="4"/>
  <c r="Q7916" i="4"/>
  <c r="R7916" i="4"/>
  <c r="I7917" i="4"/>
  <c r="K7917" i="4"/>
  <c r="L7917" i="4"/>
  <c r="M7917" i="4"/>
  <c r="N7917" i="4"/>
  <c r="Q7917" i="4"/>
  <c r="R7917" i="4"/>
  <c r="I7918" i="4"/>
  <c r="K7918" i="4"/>
  <c r="L7918" i="4"/>
  <c r="M7918" i="4"/>
  <c r="N7918" i="4"/>
  <c r="Q7918" i="4"/>
  <c r="R7918" i="4"/>
  <c r="I7919" i="4"/>
  <c r="K7919" i="4"/>
  <c r="L7919" i="4"/>
  <c r="M7919" i="4"/>
  <c r="N7919" i="4"/>
  <c r="Q7919" i="4"/>
  <c r="R7919" i="4"/>
  <c r="I7920" i="4"/>
  <c r="K7920" i="4"/>
  <c r="L7920" i="4"/>
  <c r="M7920" i="4"/>
  <c r="N7920" i="4"/>
  <c r="Q7920" i="4"/>
  <c r="R7920" i="4"/>
  <c r="I7921" i="4"/>
  <c r="K7921" i="4"/>
  <c r="L7921" i="4"/>
  <c r="M7921" i="4"/>
  <c r="N7921" i="4"/>
  <c r="Q7921" i="4"/>
  <c r="R7921" i="4"/>
  <c r="I7922" i="4"/>
  <c r="K7922" i="4"/>
  <c r="L7922" i="4"/>
  <c r="M7922" i="4"/>
  <c r="N7922" i="4"/>
  <c r="Q7922" i="4"/>
  <c r="R7922" i="4"/>
  <c r="I7923" i="4"/>
  <c r="K7923" i="4"/>
  <c r="L7923" i="4"/>
  <c r="M7923" i="4"/>
  <c r="N7923" i="4"/>
  <c r="Q7923" i="4"/>
  <c r="R7923" i="4"/>
  <c r="I7924" i="4"/>
  <c r="K7924" i="4"/>
  <c r="L7924" i="4"/>
  <c r="M7924" i="4"/>
  <c r="N7924" i="4"/>
  <c r="Q7924" i="4"/>
  <c r="R7924" i="4"/>
  <c r="I7925" i="4"/>
  <c r="K7925" i="4"/>
  <c r="L7925" i="4"/>
  <c r="M7925" i="4"/>
  <c r="N7925" i="4"/>
  <c r="Q7925" i="4"/>
  <c r="R7925" i="4"/>
  <c r="I7926" i="4"/>
  <c r="K7926" i="4"/>
  <c r="L7926" i="4"/>
  <c r="M7926" i="4"/>
  <c r="N7926" i="4"/>
  <c r="Q7926" i="4"/>
  <c r="R7926" i="4"/>
  <c r="I7927" i="4"/>
  <c r="K7927" i="4"/>
  <c r="L7927" i="4"/>
  <c r="M7927" i="4"/>
  <c r="N7927" i="4"/>
  <c r="Q7927" i="4"/>
  <c r="R7927" i="4"/>
  <c r="I7879" i="4"/>
  <c r="K7879" i="4"/>
  <c r="L7879" i="4"/>
  <c r="M7879" i="4"/>
  <c r="N7879" i="4"/>
  <c r="Q7879" i="4"/>
  <c r="R7879" i="4"/>
  <c r="I7928" i="4"/>
  <c r="K7928" i="4"/>
  <c r="L7928" i="4"/>
  <c r="M7928" i="4"/>
  <c r="N7928" i="4"/>
  <c r="Q7928" i="4"/>
  <c r="R7928" i="4"/>
  <c r="I7929" i="4"/>
  <c r="K7929" i="4"/>
  <c r="L7929" i="4"/>
  <c r="M7929" i="4"/>
  <c r="N7929" i="4"/>
  <c r="Q7929" i="4"/>
  <c r="R7929" i="4"/>
  <c r="I7930" i="4"/>
  <c r="K7930" i="4"/>
  <c r="L7930" i="4"/>
  <c r="M7930" i="4"/>
  <c r="N7930" i="4"/>
  <c r="Q7930" i="4"/>
  <c r="R7930" i="4"/>
  <c r="I7931" i="4"/>
  <c r="K7931" i="4"/>
  <c r="L7931" i="4"/>
  <c r="M7931" i="4"/>
  <c r="N7931" i="4"/>
  <c r="Q7931" i="4"/>
  <c r="R7931" i="4"/>
  <c r="I7932" i="4"/>
  <c r="K7932" i="4"/>
  <c r="L7932" i="4"/>
  <c r="M7932" i="4"/>
  <c r="N7932" i="4"/>
  <c r="Q7932" i="4"/>
  <c r="R7932" i="4"/>
  <c r="I7933" i="4"/>
  <c r="K7933" i="4"/>
  <c r="L7933" i="4"/>
  <c r="M7933" i="4"/>
  <c r="N7933" i="4"/>
  <c r="Q7933" i="4"/>
  <c r="R7933" i="4"/>
  <c r="I7934" i="4"/>
  <c r="K7934" i="4"/>
  <c r="L7934" i="4"/>
  <c r="M7934" i="4"/>
  <c r="N7934" i="4"/>
  <c r="Q7934" i="4"/>
  <c r="R7934" i="4"/>
  <c r="I7935" i="4"/>
  <c r="K7935" i="4"/>
  <c r="L7935" i="4"/>
  <c r="M7935" i="4"/>
  <c r="N7935" i="4"/>
  <c r="Q7935" i="4"/>
  <c r="R7935" i="4"/>
  <c r="I7936" i="4"/>
  <c r="K7936" i="4"/>
  <c r="L7936" i="4"/>
  <c r="M7936" i="4"/>
  <c r="N7936" i="4"/>
  <c r="Q7936" i="4"/>
  <c r="R7936" i="4"/>
  <c r="I7937" i="4"/>
  <c r="K7937" i="4"/>
  <c r="L7937" i="4"/>
  <c r="M7937" i="4"/>
  <c r="N7937" i="4"/>
  <c r="Q7937" i="4"/>
  <c r="R7937" i="4"/>
  <c r="I7938" i="4"/>
  <c r="K7938" i="4"/>
  <c r="L7938" i="4"/>
  <c r="M7938" i="4"/>
  <c r="N7938" i="4"/>
  <c r="Q7938" i="4"/>
  <c r="R7938" i="4"/>
  <c r="I7939" i="4"/>
  <c r="K7939" i="4"/>
  <c r="L7939" i="4"/>
  <c r="M7939" i="4"/>
  <c r="N7939" i="4"/>
  <c r="Q7939" i="4"/>
  <c r="R7939" i="4"/>
  <c r="I7940" i="4"/>
  <c r="K7940" i="4"/>
  <c r="L7940" i="4"/>
  <c r="M7940" i="4"/>
  <c r="N7940" i="4"/>
  <c r="Q7940" i="4"/>
  <c r="R7940" i="4"/>
  <c r="I7941" i="4"/>
  <c r="K7941" i="4"/>
  <c r="L7941" i="4"/>
  <c r="M7941" i="4"/>
  <c r="N7941" i="4"/>
  <c r="Q7941" i="4"/>
  <c r="R7941" i="4"/>
  <c r="I7942" i="4"/>
  <c r="K7942" i="4"/>
  <c r="L7942" i="4"/>
  <c r="M7942" i="4"/>
  <c r="N7942" i="4"/>
  <c r="Q7942" i="4"/>
  <c r="R7942" i="4"/>
  <c r="I7943" i="4"/>
  <c r="K7943" i="4"/>
  <c r="L7943" i="4"/>
  <c r="M7943" i="4"/>
  <c r="N7943" i="4"/>
  <c r="Q7943" i="4"/>
  <c r="R7943" i="4"/>
  <c r="I7944" i="4"/>
  <c r="K7944" i="4"/>
  <c r="L7944" i="4"/>
  <c r="M7944" i="4"/>
  <c r="N7944" i="4"/>
  <c r="Q7944" i="4"/>
  <c r="R7944" i="4"/>
  <c r="I7945" i="4"/>
  <c r="K7945" i="4"/>
  <c r="L7945" i="4"/>
  <c r="M7945" i="4"/>
  <c r="N7945" i="4"/>
  <c r="Q7945" i="4"/>
  <c r="R7945" i="4"/>
  <c r="I7946" i="4"/>
  <c r="K7946" i="4"/>
  <c r="L7946" i="4"/>
  <c r="M7946" i="4"/>
  <c r="N7946" i="4"/>
  <c r="Q7946" i="4"/>
  <c r="R7946" i="4"/>
  <c r="I7947" i="4"/>
  <c r="K7947" i="4"/>
  <c r="L7947" i="4"/>
  <c r="M7947" i="4"/>
  <c r="N7947" i="4"/>
  <c r="Q7947" i="4"/>
  <c r="R7947" i="4"/>
  <c r="I7948" i="4"/>
  <c r="K7948" i="4"/>
  <c r="L7948" i="4"/>
  <c r="M7948" i="4"/>
  <c r="N7948" i="4"/>
  <c r="Q7948" i="4"/>
  <c r="R7948" i="4"/>
  <c r="I7949" i="4"/>
  <c r="K7949" i="4"/>
  <c r="L7949" i="4"/>
  <c r="M7949" i="4"/>
  <c r="N7949" i="4"/>
  <c r="Q7949" i="4"/>
  <c r="R7949" i="4"/>
  <c r="I7950" i="4"/>
  <c r="K7950" i="4"/>
  <c r="L7950" i="4"/>
  <c r="M7950" i="4"/>
  <c r="N7950" i="4"/>
  <c r="Q7950" i="4"/>
  <c r="R7950" i="4"/>
  <c r="I7951" i="4"/>
  <c r="K7951" i="4"/>
  <c r="L7951" i="4"/>
  <c r="M7951" i="4"/>
  <c r="N7951" i="4"/>
  <c r="Q7951" i="4"/>
  <c r="R7951" i="4"/>
  <c r="I7952" i="4"/>
  <c r="K7952" i="4"/>
  <c r="L7952" i="4"/>
  <c r="M7952" i="4"/>
  <c r="N7952" i="4"/>
  <c r="Q7952" i="4"/>
  <c r="R7952" i="4"/>
  <c r="I7953" i="4"/>
  <c r="K7953" i="4"/>
  <c r="L7953" i="4"/>
  <c r="M7953" i="4"/>
  <c r="N7953" i="4"/>
  <c r="Q7953" i="4"/>
  <c r="R7953" i="4"/>
  <c r="I7954" i="4"/>
  <c r="K7954" i="4"/>
  <c r="L7954" i="4"/>
  <c r="M7954" i="4"/>
  <c r="N7954" i="4"/>
  <c r="Q7954" i="4"/>
  <c r="R7954" i="4"/>
  <c r="I7955" i="4"/>
  <c r="K7955" i="4"/>
  <c r="L7955" i="4"/>
  <c r="M7955" i="4"/>
  <c r="N7955" i="4"/>
  <c r="Q7955" i="4"/>
  <c r="R7955" i="4"/>
  <c r="I7956" i="4"/>
  <c r="K7956" i="4"/>
  <c r="L7956" i="4"/>
  <c r="M7956" i="4"/>
  <c r="N7956" i="4"/>
  <c r="Q7956" i="4"/>
  <c r="R7956" i="4"/>
  <c r="I7957" i="4"/>
  <c r="K7957" i="4"/>
  <c r="L7957" i="4"/>
  <c r="M7957" i="4"/>
  <c r="N7957" i="4"/>
  <c r="Q7957" i="4"/>
  <c r="R7957" i="4"/>
  <c r="I7958" i="4"/>
  <c r="K7958" i="4"/>
  <c r="L7958" i="4"/>
  <c r="M7958" i="4"/>
  <c r="N7958" i="4"/>
  <c r="Q7958" i="4"/>
  <c r="R7958" i="4"/>
  <c r="I7959" i="4"/>
  <c r="K7959" i="4"/>
  <c r="L7959" i="4"/>
  <c r="M7959" i="4"/>
  <c r="N7959" i="4"/>
  <c r="Q7959" i="4"/>
  <c r="R7959" i="4"/>
  <c r="I7960" i="4"/>
  <c r="K7960" i="4"/>
  <c r="L7960" i="4"/>
  <c r="M7960" i="4"/>
  <c r="N7960" i="4"/>
  <c r="Q7960" i="4"/>
  <c r="R7960" i="4"/>
  <c r="I7961" i="4"/>
  <c r="K7961" i="4"/>
  <c r="L7961" i="4"/>
  <c r="M7961" i="4"/>
  <c r="N7961" i="4"/>
  <c r="Q7961" i="4"/>
  <c r="R7961" i="4"/>
  <c r="I7962" i="4"/>
  <c r="K7962" i="4"/>
  <c r="L7962" i="4"/>
  <c r="M7962" i="4"/>
  <c r="N7962" i="4"/>
  <c r="Q7962" i="4"/>
  <c r="R7962" i="4"/>
  <c r="I7963" i="4"/>
  <c r="K7963" i="4"/>
  <c r="L7963" i="4"/>
  <c r="M7963" i="4"/>
  <c r="N7963" i="4"/>
  <c r="Q7963" i="4"/>
  <c r="R7963" i="4"/>
  <c r="I7964" i="4"/>
  <c r="K7964" i="4"/>
  <c r="L7964" i="4"/>
  <c r="M7964" i="4"/>
  <c r="N7964" i="4"/>
  <c r="Q7964" i="4"/>
  <c r="R7964" i="4"/>
  <c r="I7965" i="4"/>
  <c r="K7965" i="4"/>
  <c r="L7965" i="4"/>
  <c r="M7965" i="4"/>
  <c r="N7965" i="4"/>
  <c r="Q7965" i="4"/>
  <c r="R7965" i="4"/>
  <c r="I7966" i="4"/>
  <c r="K7966" i="4"/>
  <c r="L7966" i="4"/>
  <c r="M7966" i="4"/>
  <c r="N7966" i="4"/>
  <c r="Q7966" i="4"/>
  <c r="R7966" i="4"/>
  <c r="I7967" i="4"/>
  <c r="K7967" i="4"/>
  <c r="L7967" i="4"/>
  <c r="M7967" i="4"/>
  <c r="N7967" i="4"/>
  <c r="Q7967" i="4"/>
  <c r="R7967" i="4"/>
  <c r="I7968" i="4"/>
  <c r="K7968" i="4"/>
  <c r="L7968" i="4"/>
  <c r="M7968" i="4"/>
  <c r="N7968" i="4"/>
  <c r="Q7968" i="4"/>
  <c r="R7968" i="4"/>
  <c r="I7969" i="4"/>
  <c r="K7969" i="4"/>
  <c r="L7969" i="4"/>
  <c r="M7969" i="4"/>
  <c r="N7969" i="4"/>
  <c r="Q7969" i="4"/>
  <c r="R7969" i="4"/>
  <c r="I7970" i="4"/>
  <c r="K7970" i="4"/>
  <c r="L7970" i="4"/>
  <c r="M7970" i="4"/>
  <c r="N7970" i="4"/>
  <c r="Q7970" i="4"/>
  <c r="R7970" i="4"/>
  <c r="I7971" i="4"/>
  <c r="K7971" i="4"/>
  <c r="L7971" i="4"/>
  <c r="M7971" i="4"/>
  <c r="N7971" i="4"/>
  <c r="Q7971" i="4"/>
  <c r="R7971" i="4"/>
  <c r="I7972" i="4"/>
  <c r="K7972" i="4"/>
  <c r="L7972" i="4"/>
  <c r="M7972" i="4"/>
  <c r="N7972" i="4"/>
  <c r="Q7972" i="4"/>
  <c r="R7972" i="4"/>
  <c r="I7973" i="4"/>
  <c r="K7973" i="4"/>
  <c r="L7973" i="4"/>
  <c r="M7973" i="4"/>
  <c r="N7973" i="4"/>
  <c r="Q7973" i="4"/>
  <c r="R7973" i="4"/>
  <c r="I7974" i="4"/>
  <c r="K7974" i="4"/>
  <c r="L7974" i="4"/>
  <c r="M7974" i="4"/>
  <c r="N7974" i="4"/>
  <c r="Q7974" i="4"/>
  <c r="R7974" i="4"/>
  <c r="I7975" i="4"/>
  <c r="K7975" i="4"/>
  <c r="L7975" i="4"/>
  <c r="M7975" i="4"/>
  <c r="N7975" i="4"/>
  <c r="Q7975" i="4"/>
  <c r="R7975" i="4"/>
  <c r="I7976" i="4"/>
  <c r="K7976" i="4"/>
  <c r="L7976" i="4"/>
  <c r="M7976" i="4"/>
  <c r="N7976" i="4"/>
  <c r="Q7976" i="4"/>
  <c r="R7976" i="4"/>
  <c r="I7977" i="4"/>
  <c r="K7977" i="4"/>
  <c r="L7977" i="4"/>
  <c r="M7977" i="4"/>
  <c r="N7977" i="4"/>
  <c r="Q7977" i="4"/>
  <c r="R7977" i="4"/>
  <c r="I7978" i="4"/>
  <c r="K7978" i="4"/>
  <c r="L7978" i="4"/>
  <c r="M7978" i="4"/>
  <c r="N7978" i="4"/>
  <c r="Q7978" i="4"/>
  <c r="R7978" i="4"/>
  <c r="I7979" i="4"/>
  <c r="K7979" i="4"/>
  <c r="L7979" i="4"/>
  <c r="M7979" i="4"/>
  <c r="N7979" i="4"/>
  <c r="Q7979" i="4"/>
  <c r="R7979" i="4"/>
  <c r="I7980" i="4"/>
  <c r="K7980" i="4"/>
  <c r="L7980" i="4"/>
  <c r="M7980" i="4"/>
  <c r="N7980" i="4"/>
  <c r="Q7980" i="4"/>
  <c r="R7980" i="4"/>
  <c r="I7981" i="4"/>
  <c r="K7981" i="4"/>
  <c r="L7981" i="4"/>
  <c r="M7981" i="4"/>
  <c r="N7981" i="4"/>
  <c r="Q7981" i="4"/>
  <c r="R7981" i="4"/>
  <c r="I7988" i="4" l="1"/>
  <c r="K7988" i="4"/>
  <c r="L7988" i="4"/>
  <c r="M7988" i="4"/>
  <c r="N7988" i="4"/>
  <c r="Q7988" i="4"/>
  <c r="R7988" i="4"/>
  <c r="I7989" i="4"/>
  <c r="K7989" i="4"/>
  <c r="L7989" i="4"/>
  <c r="M7989" i="4"/>
  <c r="N7989" i="4"/>
  <c r="Q7989" i="4"/>
  <c r="R7989" i="4"/>
  <c r="I7990" i="4"/>
  <c r="K7990" i="4"/>
  <c r="L7990" i="4"/>
  <c r="M7990" i="4"/>
  <c r="N7990" i="4"/>
  <c r="Q7990" i="4"/>
  <c r="R7990" i="4"/>
  <c r="I7991" i="4"/>
  <c r="K7991" i="4"/>
  <c r="L7991" i="4"/>
  <c r="M7991" i="4"/>
  <c r="N7991" i="4"/>
  <c r="Q7991" i="4"/>
  <c r="R7991" i="4"/>
  <c r="I7992" i="4"/>
  <c r="K7992" i="4"/>
  <c r="L7992" i="4"/>
  <c r="M7992" i="4"/>
  <c r="N7992" i="4"/>
  <c r="Q7992" i="4"/>
  <c r="R7992" i="4"/>
  <c r="I7993" i="4"/>
  <c r="K7993" i="4"/>
  <c r="L7993" i="4"/>
  <c r="M7993" i="4"/>
  <c r="N7993" i="4"/>
  <c r="Q7993" i="4"/>
  <c r="R7993" i="4"/>
  <c r="I7994" i="4"/>
  <c r="K7994" i="4"/>
  <c r="L7994" i="4"/>
  <c r="M7994" i="4"/>
  <c r="N7994" i="4"/>
  <c r="Q7994" i="4"/>
  <c r="R7994" i="4"/>
  <c r="I7995" i="4"/>
  <c r="K7995" i="4"/>
  <c r="L7995" i="4"/>
  <c r="M7995" i="4"/>
  <c r="N7995" i="4"/>
  <c r="Q7995" i="4"/>
  <c r="R7995" i="4"/>
  <c r="I7996" i="4"/>
  <c r="K7996" i="4"/>
  <c r="L7996" i="4"/>
  <c r="M7996" i="4"/>
  <c r="N7996" i="4"/>
  <c r="Q7996" i="4"/>
  <c r="R7996" i="4"/>
  <c r="I7997" i="4"/>
  <c r="K7997" i="4"/>
  <c r="L7997" i="4"/>
  <c r="M7997" i="4"/>
  <c r="N7997" i="4"/>
  <c r="Q7997" i="4"/>
  <c r="R7997" i="4"/>
  <c r="I7998" i="4"/>
  <c r="K7998" i="4"/>
  <c r="L7998" i="4"/>
  <c r="M7998" i="4"/>
  <c r="N7998" i="4"/>
  <c r="Q7998" i="4"/>
  <c r="R7998" i="4"/>
  <c r="I7999" i="4"/>
  <c r="K7999" i="4"/>
  <c r="L7999" i="4"/>
  <c r="M7999" i="4"/>
  <c r="N7999" i="4"/>
  <c r="Q7999" i="4"/>
  <c r="R7999" i="4"/>
  <c r="I8000" i="4"/>
  <c r="K8000" i="4"/>
  <c r="L8000" i="4"/>
  <c r="M8000" i="4"/>
  <c r="N8000" i="4"/>
  <c r="Q8000" i="4"/>
  <c r="R8000" i="4"/>
  <c r="I8001" i="4"/>
  <c r="K8001" i="4"/>
  <c r="L8001" i="4"/>
  <c r="M8001" i="4"/>
  <c r="N8001" i="4"/>
  <c r="Q8001" i="4"/>
  <c r="R8001" i="4"/>
  <c r="I8002" i="4"/>
  <c r="K8002" i="4"/>
  <c r="L8002" i="4"/>
  <c r="M8002" i="4"/>
  <c r="N8002" i="4"/>
  <c r="Q8002" i="4"/>
  <c r="R8002" i="4"/>
  <c r="I8003" i="4"/>
  <c r="K8003" i="4"/>
  <c r="L8003" i="4"/>
  <c r="M8003" i="4"/>
  <c r="N8003" i="4"/>
  <c r="Q8003" i="4"/>
  <c r="R8003" i="4"/>
  <c r="I8004" i="4"/>
  <c r="K8004" i="4"/>
  <c r="L8004" i="4"/>
  <c r="M8004" i="4"/>
  <c r="N8004" i="4"/>
  <c r="Q8004" i="4"/>
  <c r="R8004" i="4"/>
  <c r="I8005" i="4"/>
  <c r="K8005" i="4"/>
  <c r="L8005" i="4"/>
  <c r="M8005" i="4"/>
  <c r="N8005" i="4"/>
  <c r="Q8005" i="4"/>
  <c r="R8005" i="4"/>
  <c r="I8006" i="4"/>
  <c r="K8006" i="4"/>
  <c r="L8006" i="4"/>
  <c r="M8006" i="4"/>
  <c r="N8006" i="4"/>
  <c r="Q8006" i="4"/>
  <c r="R8006" i="4"/>
  <c r="I8007" i="4"/>
  <c r="K8007" i="4"/>
  <c r="L8007" i="4"/>
  <c r="M8007" i="4"/>
  <c r="N8007" i="4"/>
  <c r="Q8007" i="4"/>
  <c r="R8007" i="4"/>
  <c r="I8008" i="4"/>
  <c r="K8008" i="4"/>
  <c r="L8008" i="4"/>
  <c r="M8008" i="4"/>
  <c r="N8008" i="4"/>
  <c r="Q8008" i="4"/>
  <c r="R8008" i="4"/>
  <c r="I8009" i="4"/>
  <c r="K8009" i="4"/>
  <c r="L8009" i="4"/>
  <c r="M8009" i="4"/>
  <c r="N8009" i="4"/>
  <c r="Q8009" i="4"/>
  <c r="R8009" i="4"/>
  <c r="I8010" i="4"/>
  <c r="K8010" i="4"/>
  <c r="L8010" i="4"/>
  <c r="M8010" i="4"/>
  <c r="N8010" i="4"/>
  <c r="Q8010" i="4"/>
  <c r="R8010" i="4"/>
  <c r="I8011" i="4"/>
  <c r="K8011" i="4"/>
  <c r="L8011" i="4"/>
  <c r="M8011" i="4"/>
  <c r="N8011" i="4"/>
  <c r="Q8011" i="4"/>
  <c r="R8011" i="4"/>
  <c r="I7878" i="4"/>
  <c r="K7878" i="4"/>
  <c r="L7878" i="4"/>
  <c r="M7878" i="4"/>
  <c r="N7878" i="4"/>
  <c r="Q7878" i="4"/>
  <c r="R7878" i="4"/>
  <c r="I7982" i="4"/>
  <c r="K7982" i="4"/>
  <c r="L7982" i="4"/>
  <c r="M7982" i="4"/>
  <c r="N7982" i="4"/>
  <c r="Q7982" i="4"/>
  <c r="R7982" i="4"/>
  <c r="I7983" i="4"/>
  <c r="K7983" i="4"/>
  <c r="L7983" i="4"/>
  <c r="M7983" i="4"/>
  <c r="N7983" i="4"/>
  <c r="Q7983" i="4"/>
  <c r="R7983" i="4"/>
  <c r="I7984" i="4"/>
  <c r="K7984" i="4"/>
  <c r="L7984" i="4"/>
  <c r="M7984" i="4"/>
  <c r="N7984" i="4"/>
  <c r="Q7984" i="4"/>
  <c r="R7984" i="4"/>
  <c r="L7985" i="4"/>
  <c r="M7985" i="4"/>
  <c r="N7985" i="4"/>
  <c r="Q7985" i="4"/>
  <c r="R7985" i="4"/>
  <c r="I7986" i="4"/>
  <c r="K7986" i="4"/>
  <c r="L7986" i="4"/>
  <c r="M7986" i="4"/>
  <c r="N7986" i="4"/>
  <c r="Q7986" i="4"/>
  <c r="R7986" i="4"/>
  <c r="I7987" i="4"/>
  <c r="K7987" i="4"/>
  <c r="L7987" i="4"/>
  <c r="M7987" i="4"/>
  <c r="N7987" i="4"/>
  <c r="Q7987" i="4"/>
  <c r="R7987" i="4"/>
  <c r="I8012" i="4"/>
  <c r="K8012" i="4"/>
  <c r="L8012" i="4"/>
  <c r="M8012" i="4"/>
  <c r="N8012" i="4"/>
  <c r="Q8012" i="4"/>
  <c r="R8012" i="4"/>
  <c r="I8013" i="4"/>
  <c r="K8013" i="4"/>
  <c r="L8013" i="4"/>
  <c r="M8013" i="4"/>
  <c r="N8013" i="4"/>
  <c r="Q8013" i="4"/>
  <c r="R8013" i="4"/>
  <c r="I8077" i="4"/>
  <c r="K8077" i="4"/>
  <c r="L8077" i="4"/>
  <c r="M8077" i="4"/>
  <c r="N8077" i="4"/>
  <c r="Q8077" i="4"/>
  <c r="R8077" i="4"/>
  <c r="I8078" i="4"/>
  <c r="K8078" i="4"/>
  <c r="L8078" i="4"/>
  <c r="M8078" i="4"/>
  <c r="N8078" i="4"/>
  <c r="Q8078" i="4"/>
  <c r="R8078" i="4"/>
  <c r="I8079" i="4"/>
  <c r="K8079" i="4"/>
  <c r="L8079" i="4"/>
  <c r="M8079" i="4"/>
  <c r="N8079" i="4"/>
  <c r="Q8079" i="4"/>
  <c r="R8079" i="4"/>
  <c r="I8080" i="4"/>
  <c r="K8080" i="4"/>
  <c r="L8080" i="4"/>
  <c r="M8080" i="4"/>
  <c r="N8080" i="4"/>
  <c r="Q8080" i="4"/>
  <c r="R8080" i="4"/>
  <c r="I8081" i="4"/>
  <c r="K8081" i="4"/>
  <c r="L8081" i="4"/>
  <c r="M8081" i="4"/>
  <c r="N8081" i="4"/>
  <c r="Q8081" i="4"/>
  <c r="R8081" i="4"/>
  <c r="I8082" i="4"/>
  <c r="K8082" i="4"/>
  <c r="L8082" i="4"/>
  <c r="M8082" i="4"/>
  <c r="N8082" i="4"/>
  <c r="Q8082" i="4"/>
  <c r="R8082" i="4"/>
  <c r="I7877" i="4"/>
  <c r="K7877" i="4"/>
  <c r="L7877" i="4"/>
  <c r="M7877" i="4"/>
  <c r="N7877" i="4"/>
  <c r="Q7877" i="4"/>
  <c r="R7877" i="4"/>
  <c r="I7874" i="4"/>
  <c r="I7875" i="4"/>
  <c r="I7876" i="4"/>
  <c r="I8344" i="4"/>
  <c r="K7874" i="4"/>
  <c r="K7875" i="4"/>
  <c r="K7876" i="4"/>
  <c r="K8344" i="4"/>
  <c r="L7874" i="4"/>
  <c r="L7875" i="4"/>
  <c r="L7876" i="4"/>
  <c r="L8344" i="4"/>
  <c r="M7874" i="4"/>
  <c r="M7875" i="4"/>
  <c r="M7876" i="4"/>
  <c r="M8344" i="4"/>
  <c r="N7874" i="4"/>
  <c r="N7875" i="4"/>
  <c r="N7876" i="4"/>
  <c r="N8344" i="4"/>
  <c r="Q7874" i="4"/>
  <c r="Q7875" i="4"/>
  <c r="Q7876" i="4"/>
  <c r="Q8344" i="4"/>
  <c r="R7874" i="4"/>
  <c r="R7875" i="4"/>
  <c r="R7876" i="4"/>
  <c r="R8344" i="4"/>
  <c r="I7806" i="4" l="1"/>
  <c r="K7806" i="4"/>
  <c r="L7806" i="4"/>
  <c r="M7806" i="4"/>
  <c r="N7806" i="4"/>
  <c r="Q7806" i="4"/>
  <c r="R7806" i="4"/>
  <c r="I7807" i="4"/>
  <c r="K7807" i="4"/>
  <c r="L7807" i="4"/>
  <c r="M7807" i="4"/>
  <c r="N7807" i="4"/>
  <c r="Q7807" i="4"/>
  <c r="R7807" i="4"/>
  <c r="I7808" i="4"/>
  <c r="K7808" i="4"/>
  <c r="L7808" i="4"/>
  <c r="M7808" i="4"/>
  <c r="N7808" i="4"/>
  <c r="Q7808" i="4"/>
  <c r="R7808" i="4"/>
  <c r="I7809" i="4"/>
  <c r="K7809" i="4"/>
  <c r="L7809" i="4"/>
  <c r="M7809" i="4"/>
  <c r="N7809" i="4"/>
  <c r="Q7809" i="4"/>
  <c r="R7809" i="4"/>
  <c r="I7810" i="4"/>
  <c r="K7810" i="4"/>
  <c r="L7810" i="4"/>
  <c r="M7810" i="4"/>
  <c r="N7810" i="4"/>
  <c r="Q7810" i="4"/>
  <c r="R7810" i="4"/>
  <c r="I7811" i="4"/>
  <c r="K7811" i="4"/>
  <c r="L7811" i="4"/>
  <c r="M7811" i="4"/>
  <c r="N7811" i="4"/>
  <c r="Q7811" i="4"/>
  <c r="R7811" i="4"/>
  <c r="I7812" i="4"/>
  <c r="K7812" i="4"/>
  <c r="L7812" i="4"/>
  <c r="M7812" i="4"/>
  <c r="N7812" i="4"/>
  <c r="Q7812" i="4"/>
  <c r="R7812" i="4"/>
  <c r="I7813" i="4"/>
  <c r="K7813" i="4"/>
  <c r="L7813" i="4"/>
  <c r="M7813" i="4"/>
  <c r="N7813" i="4"/>
  <c r="Q7813" i="4"/>
  <c r="R7813" i="4"/>
  <c r="I7814" i="4"/>
  <c r="K7814" i="4"/>
  <c r="L7814" i="4"/>
  <c r="M7814" i="4"/>
  <c r="N7814" i="4"/>
  <c r="Q7814" i="4"/>
  <c r="R7814" i="4"/>
  <c r="I7815" i="4"/>
  <c r="K7815" i="4"/>
  <c r="L7815" i="4"/>
  <c r="M7815" i="4"/>
  <c r="N7815" i="4"/>
  <c r="Q7815" i="4"/>
  <c r="R7815" i="4"/>
  <c r="I7816" i="4"/>
  <c r="K7816" i="4"/>
  <c r="L7816" i="4"/>
  <c r="M7816" i="4"/>
  <c r="N7816" i="4"/>
  <c r="Q7816" i="4"/>
  <c r="R7816" i="4"/>
  <c r="I7817" i="4"/>
  <c r="K7817" i="4"/>
  <c r="L7817" i="4"/>
  <c r="M7817" i="4"/>
  <c r="N7817" i="4"/>
  <c r="Q7817" i="4"/>
  <c r="R7817" i="4"/>
  <c r="I7818" i="4"/>
  <c r="K7818" i="4"/>
  <c r="L7818" i="4"/>
  <c r="M7818" i="4"/>
  <c r="N7818" i="4"/>
  <c r="Q7818" i="4"/>
  <c r="R7818" i="4"/>
  <c r="I7819" i="4"/>
  <c r="K7819" i="4"/>
  <c r="L7819" i="4"/>
  <c r="M7819" i="4"/>
  <c r="N7819" i="4"/>
  <c r="Q7819" i="4"/>
  <c r="R7819" i="4"/>
  <c r="I7820" i="4"/>
  <c r="K7820" i="4"/>
  <c r="L7820" i="4"/>
  <c r="M7820" i="4"/>
  <c r="N7820" i="4"/>
  <c r="Q7820" i="4"/>
  <c r="R7820" i="4"/>
  <c r="I7821" i="4"/>
  <c r="K7821" i="4"/>
  <c r="L7821" i="4"/>
  <c r="M7821" i="4"/>
  <c r="N7821" i="4"/>
  <c r="Q7821" i="4"/>
  <c r="R7821" i="4"/>
  <c r="I7822" i="4"/>
  <c r="K7822" i="4"/>
  <c r="L7822" i="4"/>
  <c r="M7822" i="4"/>
  <c r="N7822" i="4"/>
  <c r="Q7822" i="4"/>
  <c r="R7822" i="4"/>
  <c r="I7823" i="4"/>
  <c r="K7823" i="4"/>
  <c r="L7823" i="4"/>
  <c r="M7823" i="4"/>
  <c r="N7823" i="4"/>
  <c r="Q7823" i="4"/>
  <c r="R7823" i="4"/>
  <c r="I7824" i="4"/>
  <c r="K7824" i="4"/>
  <c r="L7824" i="4"/>
  <c r="M7824" i="4"/>
  <c r="N7824" i="4"/>
  <c r="Q7824" i="4"/>
  <c r="R7824" i="4"/>
  <c r="I7825" i="4"/>
  <c r="K7825" i="4"/>
  <c r="L7825" i="4"/>
  <c r="M7825" i="4"/>
  <c r="N7825" i="4"/>
  <c r="Q7825" i="4"/>
  <c r="R7825" i="4"/>
  <c r="I7826" i="4"/>
  <c r="K7826" i="4"/>
  <c r="L7826" i="4"/>
  <c r="M7826" i="4"/>
  <c r="N7826" i="4"/>
  <c r="Q7826" i="4"/>
  <c r="R7826" i="4"/>
  <c r="I7827" i="4"/>
  <c r="K7827" i="4"/>
  <c r="L7827" i="4"/>
  <c r="M7827" i="4"/>
  <c r="N7827" i="4"/>
  <c r="Q7827" i="4"/>
  <c r="R7827" i="4"/>
  <c r="I7828" i="4"/>
  <c r="K7828" i="4"/>
  <c r="L7828" i="4"/>
  <c r="M7828" i="4"/>
  <c r="N7828" i="4"/>
  <c r="Q7828" i="4"/>
  <c r="R7828" i="4"/>
  <c r="I7829" i="4"/>
  <c r="K7829" i="4"/>
  <c r="L7829" i="4"/>
  <c r="M7829" i="4"/>
  <c r="N7829" i="4"/>
  <c r="Q7829" i="4"/>
  <c r="R7829" i="4"/>
  <c r="I7830" i="4"/>
  <c r="K7830" i="4"/>
  <c r="L7830" i="4"/>
  <c r="M7830" i="4"/>
  <c r="N7830" i="4"/>
  <c r="Q7830" i="4"/>
  <c r="R7830" i="4"/>
  <c r="I7831" i="4"/>
  <c r="K7831" i="4"/>
  <c r="L7831" i="4"/>
  <c r="M7831" i="4"/>
  <c r="N7831" i="4"/>
  <c r="Q7831" i="4"/>
  <c r="R7831" i="4"/>
  <c r="I7832" i="4"/>
  <c r="K7832" i="4"/>
  <c r="L7832" i="4"/>
  <c r="M7832" i="4"/>
  <c r="N7832" i="4"/>
  <c r="Q7832" i="4"/>
  <c r="R7832" i="4"/>
  <c r="I7833" i="4"/>
  <c r="K7833" i="4"/>
  <c r="L7833" i="4"/>
  <c r="M7833" i="4"/>
  <c r="N7833" i="4"/>
  <c r="Q7833" i="4"/>
  <c r="R7833" i="4"/>
  <c r="I7834" i="4"/>
  <c r="K7834" i="4"/>
  <c r="L7834" i="4"/>
  <c r="M7834" i="4"/>
  <c r="N7834" i="4"/>
  <c r="Q7834" i="4"/>
  <c r="R7834" i="4"/>
  <c r="I7784" i="4"/>
  <c r="K7784" i="4"/>
  <c r="L7784" i="4"/>
  <c r="M7784" i="4"/>
  <c r="N7784" i="4"/>
  <c r="Q7784" i="4"/>
  <c r="R7784" i="4"/>
  <c r="I7785" i="4"/>
  <c r="K7785" i="4"/>
  <c r="L7785" i="4"/>
  <c r="M7785" i="4"/>
  <c r="N7785" i="4"/>
  <c r="Q7785" i="4"/>
  <c r="R7785" i="4"/>
  <c r="I7786" i="4"/>
  <c r="K7786" i="4"/>
  <c r="L7786" i="4"/>
  <c r="M7786" i="4"/>
  <c r="N7786" i="4"/>
  <c r="Q7786" i="4"/>
  <c r="R7786" i="4"/>
  <c r="I7787" i="4"/>
  <c r="K7787" i="4"/>
  <c r="L7787" i="4"/>
  <c r="M7787" i="4"/>
  <c r="N7787" i="4"/>
  <c r="Q7787" i="4"/>
  <c r="R7787" i="4"/>
  <c r="I7788" i="4"/>
  <c r="K7788" i="4"/>
  <c r="L7788" i="4"/>
  <c r="M7788" i="4"/>
  <c r="N7788" i="4"/>
  <c r="Q7788" i="4"/>
  <c r="R7788" i="4"/>
  <c r="I7789" i="4"/>
  <c r="K7789" i="4"/>
  <c r="L7789" i="4"/>
  <c r="M7789" i="4"/>
  <c r="N7789" i="4"/>
  <c r="Q7789" i="4"/>
  <c r="R7789" i="4"/>
  <c r="I7790" i="4"/>
  <c r="K7790" i="4"/>
  <c r="L7790" i="4"/>
  <c r="M7790" i="4"/>
  <c r="N7790" i="4"/>
  <c r="Q7790" i="4"/>
  <c r="R7790" i="4"/>
  <c r="I7791" i="4"/>
  <c r="K7791" i="4"/>
  <c r="L7791" i="4"/>
  <c r="M7791" i="4"/>
  <c r="N7791" i="4"/>
  <c r="Q7791" i="4"/>
  <c r="R7791" i="4"/>
  <c r="I7792" i="4"/>
  <c r="K7792" i="4"/>
  <c r="L7792" i="4"/>
  <c r="M7792" i="4"/>
  <c r="N7792" i="4"/>
  <c r="Q7792" i="4"/>
  <c r="R7792" i="4"/>
  <c r="I7793" i="4"/>
  <c r="K7793" i="4"/>
  <c r="L7793" i="4"/>
  <c r="M7793" i="4"/>
  <c r="N7793" i="4"/>
  <c r="Q7793" i="4"/>
  <c r="R7793" i="4"/>
  <c r="I7794" i="4"/>
  <c r="K7794" i="4"/>
  <c r="L7794" i="4"/>
  <c r="M7794" i="4"/>
  <c r="N7794" i="4"/>
  <c r="Q7794" i="4"/>
  <c r="R7794" i="4"/>
  <c r="I7795" i="4"/>
  <c r="K7795" i="4"/>
  <c r="L7795" i="4"/>
  <c r="M7795" i="4"/>
  <c r="N7795" i="4"/>
  <c r="Q7795" i="4"/>
  <c r="R7795" i="4"/>
  <c r="I7796" i="4"/>
  <c r="K7796" i="4"/>
  <c r="L7796" i="4"/>
  <c r="M7796" i="4"/>
  <c r="N7796" i="4"/>
  <c r="Q7796" i="4"/>
  <c r="R7796" i="4"/>
  <c r="I7797" i="4"/>
  <c r="K7797" i="4"/>
  <c r="L7797" i="4"/>
  <c r="M7797" i="4"/>
  <c r="N7797" i="4"/>
  <c r="Q7797" i="4"/>
  <c r="R7797" i="4"/>
  <c r="I7798" i="4"/>
  <c r="K7798" i="4"/>
  <c r="L7798" i="4"/>
  <c r="M7798" i="4"/>
  <c r="N7798" i="4"/>
  <c r="Q7798" i="4"/>
  <c r="R7798" i="4"/>
  <c r="I7799" i="4"/>
  <c r="K7799" i="4"/>
  <c r="L7799" i="4"/>
  <c r="M7799" i="4"/>
  <c r="N7799" i="4"/>
  <c r="Q7799" i="4"/>
  <c r="R7799" i="4"/>
  <c r="I7800" i="4"/>
  <c r="K7800" i="4"/>
  <c r="L7800" i="4"/>
  <c r="M7800" i="4"/>
  <c r="N7800" i="4"/>
  <c r="Q7800" i="4"/>
  <c r="R7800" i="4"/>
  <c r="I7801" i="4"/>
  <c r="K7801" i="4"/>
  <c r="L7801" i="4"/>
  <c r="M7801" i="4"/>
  <c r="N7801" i="4"/>
  <c r="Q7801" i="4"/>
  <c r="R7801" i="4"/>
  <c r="I7802" i="4"/>
  <c r="K7802" i="4"/>
  <c r="L7802" i="4"/>
  <c r="M7802" i="4"/>
  <c r="N7802" i="4"/>
  <c r="Q7802" i="4"/>
  <c r="R7802" i="4"/>
  <c r="I7803" i="4"/>
  <c r="K7803" i="4"/>
  <c r="L7803" i="4"/>
  <c r="M7803" i="4"/>
  <c r="N7803" i="4"/>
  <c r="Q7803" i="4"/>
  <c r="R7803" i="4"/>
  <c r="I7804" i="4"/>
  <c r="K7804" i="4"/>
  <c r="L7804" i="4"/>
  <c r="M7804" i="4"/>
  <c r="N7804" i="4"/>
  <c r="Q7804" i="4"/>
  <c r="R7804" i="4"/>
  <c r="I7805" i="4"/>
  <c r="K7805" i="4"/>
  <c r="L7805" i="4"/>
  <c r="M7805" i="4"/>
  <c r="N7805" i="4"/>
  <c r="Q7805" i="4"/>
  <c r="R7805" i="4"/>
  <c r="I7835" i="4"/>
  <c r="K7835" i="4"/>
  <c r="L7835" i="4"/>
  <c r="M7835" i="4"/>
  <c r="N7835" i="4"/>
  <c r="Q7835" i="4"/>
  <c r="R7835" i="4"/>
  <c r="I7836" i="4"/>
  <c r="K7836" i="4"/>
  <c r="L7836" i="4"/>
  <c r="M7836" i="4"/>
  <c r="N7836" i="4"/>
  <c r="Q7836" i="4"/>
  <c r="R7836" i="4"/>
  <c r="I7837" i="4"/>
  <c r="K7837" i="4"/>
  <c r="L7837" i="4"/>
  <c r="M7837" i="4"/>
  <c r="N7837" i="4"/>
  <c r="Q7837" i="4"/>
  <c r="R7837" i="4"/>
  <c r="I7838" i="4"/>
  <c r="K7838" i="4"/>
  <c r="L7838" i="4"/>
  <c r="M7838" i="4"/>
  <c r="N7838" i="4"/>
  <c r="Q7838" i="4"/>
  <c r="R7838" i="4"/>
  <c r="I7839" i="4"/>
  <c r="K7839" i="4"/>
  <c r="L7839" i="4"/>
  <c r="M7839" i="4"/>
  <c r="N7839" i="4"/>
  <c r="Q7839" i="4"/>
  <c r="R7839" i="4"/>
  <c r="I7700" i="4" l="1"/>
  <c r="K7700" i="4"/>
  <c r="L7700" i="4"/>
  <c r="M7700" i="4"/>
  <c r="N7700" i="4"/>
  <c r="Q7700" i="4"/>
  <c r="R7700" i="4"/>
  <c r="I7701" i="4"/>
  <c r="K7701" i="4"/>
  <c r="L7701" i="4"/>
  <c r="M7701" i="4"/>
  <c r="N7701" i="4"/>
  <c r="Q7701" i="4"/>
  <c r="R7701" i="4"/>
  <c r="I7702" i="4"/>
  <c r="K7702" i="4"/>
  <c r="L7702" i="4"/>
  <c r="M7702" i="4"/>
  <c r="N7702" i="4"/>
  <c r="Q7702" i="4"/>
  <c r="R7702" i="4"/>
  <c r="I7703" i="4"/>
  <c r="K7703" i="4"/>
  <c r="L7703" i="4"/>
  <c r="M7703" i="4"/>
  <c r="N7703" i="4"/>
  <c r="Q7703" i="4"/>
  <c r="R7703" i="4"/>
  <c r="I7704" i="4"/>
  <c r="K7704" i="4"/>
  <c r="L7704" i="4"/>
  <c r="M7704" i="4"/>
  <c r="N7704" i="4"/>
  <c r="Q7704" i="4"/>
  <c r="R7704" i="4"/>
  <c r="I7705" i="4"/>
  <c r="K7705" i="4"/>
  <c r="L7705" i="4"/>
  <c r="M7705" i="4"/>
  <c r="N7705" i="4"/>
  <c r="Q7705" i="4"/>
  <c r="R7705" i="4"/>
  <c r="I7706" i="4"/>
  <c r="K7706" i="4"/>
  <c r="L7706" i="4"/>
  <c r="M7706" i="4"/>
  <c r="N7706" i="4"/>
  <c r="Q7706" i="4"/>
  <c r="R7706" i="4"/>
  <c r="I7707" i="4"/>
  <c r="K7707" i="4"/>
  <c r="L7707" i="4"/>
  <c r="M7707" i="4"/>
  <c r="N7707" i="4"/>
  <c r="Q7707" i="4"/>
  <c r="R7707" i="4"/>
  <c r="I7708" i="4"/>
  <c r="K7708" i="4"/>
  <c r="L7708" i="4"/>
  <c r="M7708" i="4"/>
  <c r="N7708" i="4"/>
  <c r="Q7708" i="4"/>
  <c r="R7708" i="4"/>
  <c r="I7709" i="4"/>
  <c r="K7709" i="4"/>
  <c r="L7709" i="4"/>
  <c r="M7709" i="4"/>
  <c r="N7709" i="4"/>
  <c r="Q7709" i="4"/>
  <c r="R7709" i="4"/>
  <c r="I7710" i="4"/>
  <c r="K7710" i="4"/>
  <c r="L7710" i="4"/>
  <c r="M7710" i="4"/>
  <c r="N7710" i="4"/>
  <c r="Q7710" i="4"/>
  <c r="R7710" i="4"/>
  <c r="I7711" i="4"/>
  <c r="K7711" i="4"/>
  <c r="L7711" i="4"/>
  <c r="M7711" i="4"/>
  <c r="N7711" i="4"/>
  <c r="Q7711" i="4"/>
  <c r="R7711" i="4"/>
  <c r="I7712" i="4"/>
  <c r="K7712" i="4"/>
  <c r="L7712" i="4"/>
  <c r="M7712" i="4"/>
  <c r="N7712" i="4"/>
  <c r="Q7712" i="4"/>
  <c r="R7712" i="4"/>
  <c r="I7713" i="4"/>
  <c r="K7713" i="4"/>
  <c r="L7713" i="4"/>
  <c r="M7713" i="4"/>
  <c r="N7713" i="4"/>
  <c r="Q7713" i="4"/>
  <c r="R7713" i="4"/>
  <c r="I7714" i="4"/>
  <c r="K7714" i="4"/>
  <c r="L7714" i="4"/>
  <c r="M7714" i="4"/>
  <c r="N7714" i="4"/>
  <c r="Q7714" i="4"/>
  <c r="R7714" i="4"/>
  <c r="I7715" i="4"/>
  <c r="K7715" i="4"/>
  <c r="L7715" i="4"/>
  <c r="M7715" i="4"/>
  <c r="N7715" i="4"/>
  <c r="Q7715" i="4"/>
  <c r="R7715" i="4"/>
  <c r="I7716" i="4"/>
  <c r="K7716" i="4"/>
  <c r="L7716" i="4"/>
  <c r="M7716" i="4"/>
  <c r="N7716" i="4"/>
  <c r="Q7716" i="4"/>
  <c r="R7716" i="4"/>
  <c r="I7717" i="4"/>
  <c r="K7717" i="4"/>
  <c r="L7717" i="4"/>
  <c r="M7717" i="4"/>
  <c r="N7717" i="4"/>
  <c r="Q7717" i="4"/>
  <c r="R7717" i="4"/>
  <c r="I7718" i="4"/>
  <c r="K7718" i="4"/>
  <c r="L7718" i="4"/>
  <c r="M7718" i="4"/>
  <c r="N7718" i="4"/>
  <c r="Q7718" i="4"/>
  <c r="R7718" i="4"/>
  <c r="I7719" i="4"/>
  <c r="K7719" i="4"/>
  <c r="L7719" i="4"/>
  <c r="M7719" i="4"/>
  <c r="N7719" i="4"/>
  <c r="Q7719" i="4"/>
  <c r="R7719" i="4"/>
  <c r="I7720" i="4"/>
  <c r="K7720" i="4"/>
  <c r="L7720" i="4"/>
  <c r="M7720" i="4"/>
  <c r="N7720" i="4"/>
  <c r="Q7720" i="4"/>
  <c r="R7720" i="4"/>
  <c r="I7721" i="4"/>
  <c r="K7721" i="4"/>
  <c r="L7721" i="4"/>
  <c r="M7721" i="4"/>
  <c r="N7721" i="4"/>
  <c r="Q7721" i="4"/>
  <c r="R7721" i="4"/>
  <c r="I7722" i="4"/>
  <c r="K7722" i="4"/>
  <c r="L7722" i="4"/>
  <c r="M7722" i="4"/>
  <c r="N7722" i="4"/>
  <c r="Q7722" i="4"/>
  <c r="R7722" i="4"/>
  <c r="I7723" i="4"/>
  <c r="K7723" i="4"/>
  <c r="L7723" i="4"/>
  <c r="M7723" i="4"/>
  <c r="N7723" i="4"/>
  <c r="Q7723" i="4"/>
  <c r="R7723" i="4"/>
  <c r="I7724" i="4"/>
  <c r="K7724" i="4"/>
  <c r="L7724" i="4"/>
  <c r="M7724" i="4"/>
  <c r="N7724" i="4"/>
  <c r="Q7724" i="4"/>
  <c r="R7724" i="4"/>
  <c r="I7725" i="4"/>
  <c r="K7725" i="4"/>
  <c r="L7725" i="4"/>
  <c r="M7725" i="4"/>
  <c r="N7725" i="4"/>
  <c r="Q7725" i="4"/>
  <c r="R7725" i="4"/>
  <c r="I7726" i="4"/>
  <c r="K7726" i="4"/>
  <c r="L7726" i="4"/>
  <c r="M7726" i="4"/>
  <c r="N7726" i="4"/>
  <c r="Q7726" i="4"/>
  <c r="R7726" i="4"/>
  <c r="I7727" i="4"/>
  <c r="K7727" i="4"/>
  <c r="L7727" i="4"/>
  <c r="M7727" i="4"/>
  <c r="N7727" i="4"/>
  <c r="Q7727" i="4"/>
  <c r="R7727" i="4"/>
  <c r="I7728" i="4"/>
  <c r="K7728" i="4"/>
  <c r="L7728" i="4"/>
  <c r="M7728" i="4"/>
  <c r="N7728" i="4"/>
  <c r="Q7728" i="4"/>
  <c r="R7728" i="4"/>
  <c r="I7729" i="4"/>
  <c r="K7729" i="4"/>
  <c r="L7729" i="4"/>
  <c r="M7729" i="4"/>
  <c r="N7729" i="4"/>
  <c r="Q7729" i="4"/>
  <c r="R7729" i="4"/>
  <c r="I7730" i="4"/>
  <c r="K7730" i="4"/>
  <c r="L7730" i="4"/>
  <c r="M7730" i="4"/>
  <c r="N7730" i="4"/>
  <c r="Q7730" i="4"/>
  <c r="R7730" i="4"/>
  <c r="I7731" i="4"/>
  <c r="K7731" i="4"/>
  <c r="L7731" i="4"/>
  <c r="M7731" i="4"/>
  <c r="N7731" i="4"/>
  <c r="Q7731" i="4"/>
  <c r="R7731" i="4"/>
  <c r="I7732" i="4"/>
  <c r="K7732" i="4"/>
  <c r="L7732" i="4"/>
  <c r="M7732" i="4"/>
  <c r="N7732" i="4"/>
  <c r="Q7732" i="4"/>
  <c r="R7732" i="4"/>
  <c r="I7733" i="4"/>
  <c r="K7733" i="4"/>
  <c r="L7733" i="4"/>
  <c r="M7733" i="4"/>
  <c r="N7733" i="4"/>
  <c r="Q7733" i="4"/>
  <c r="R7733" i="4"/>
  <c r="I7734" i="4"/>
  <c r="K7734" i="4"/>
  <c r="L7734" i="4"/>
  <c r="M7734" i="4"/>
  <c r="N7734" i="4"/>
  <c r="Q7734" i="4"/>
  <c r="R7734" i="4"/>
  <c r="I7735" i="4"/>
  <c r="K7735" i="4"/>
  <c r="L7735" i="4"/>
  <c r="M7735" i="4"/>
  <c r="N7735" i="4"/>
  <c r="Q7735" i="4"/>
  <c r="R7735" i="4"/>
  <c r="I7736" i="4"/>
  <c r="K7736" i="4"/>
  <c r="L7736" i="4"/>
  <c r="M7736" i="4"/>
  <c r="N7736" i="4"/>
  <c r="Q7736" i="4"/>
  <c r="R7736" i="4"/>
  <c r="I7737" i="4"/>
  <c r="K7737" i="4"/>
  <c r="L7737" i="4"/>
  <c r="M7737" i="4"/>
  <c r="N7737" i="4"/>
  <c r="Q7737" i="4"/>
  <c r="R7737" i="4"/>
  <c r="I7738" i="4"/>
  <c r="K7738" i="4"/>
  <c r="L7738" i="4"/>
  <c r="M7738" i="4"/>
  <c r="N7738" i="4"/>
  <c r="Q7738" i="4"/>
  <c r="R7738" i="4"/>
  <c r="I7739" i="4"/>
  <c r="K7739" i="4"/>
  <c r="L7739" i="4"/>
  <c r="M7739" i="4"/>
  <c r="N7739" i="4"/>
  <c r="Q7739" i="4"/>
  <c r="R7739" i="4"/>
  <c r="I7740" i="4"/>
  <c r="K7740" i="4"/>
  <c r="L7740" i="4"/>
  <c r="M7740" i="4"/>
  <c r="N7740" i="4"/>
  <c r="Q7740" i="4"/>
  <c r="R7740" i="4"/>
  <c r="I7741" i="4"/>
  <c r="K7741" i="4"/>
  <c r="L7741" i="4"/>
  <c r="M7741" i="4"/>
  <c r="N7741" i="4"/>
  <c r="Q7741" i="4"/>
  <c r="R7741" i="4"/>
  <c r="I7742" i="4"/>
  <c r="K7742" i="4"/>
  <c r="L7742" i="4"/>
  <c r="M7742" i="4"/>
  <c r="N7742" i="4"/>
  <c r="Q7742" i="4"/>
  <c r="R7742" i="4"/>
  <c r="I7743" i="4"/>
  <c r="K7743" i="4"/>
  <c r="L7743" i="4"/>
  <c r="M7743" i="4"/>
  <c r="N7743" i="4"/>
  <c r="Q7743" i="4"/>
  <c r="R7743" i="4"/>
  <c r="I7744" i="4"/>
  <c r="K7744" i="4"/>
  <c r="L7744" i="4"/>
  <c r="M7744" i="4"/>
  <c r="N7744" i="4"/>
  <c r="Q7744" i="4"/>
  <c r="R7744" i="4"/>
  <c r="I7745" i="4"/>
  <c r="K7745" i="4"/>
  <c r="L7745" i="4"/>
  <c r="M7745" i="4"/>
  <c r="N7745" i="4"/>
  <c r="Q7745" i="4"/>
  <c r="R7745" i="4"/>
  <c r="I7746" i="4"/>
  <c r="K7746" i="4"/>
  <c r="L7746" i="4"/>
  <c r="M7746" i="4"/>
  <c r="N7746" i="4"/>
  <c r="Q7746" i="4"/>
  <c r="R7746" i="4"/>
  <c r="I7747" i="4"/>
  <c r="K7747" i="4"/>
  <c r="L7747" i="4"/>
  <c r="M7747" i="4"/>
  <c r="N7747" i="4"/>
  <c r="Q7747" i="4"/>
  <c r="R7747" i="4"/>
  <c r="I7748" i="4"/>
  <c r="K7748" i="4"/>
  <c r="L7748" i="4"/>
  <c r="M7748" i="4"/>
  <c r="N7748" i="4"/>
  <c r="Q7748" i="4"/>
  <c r="R7748" i="4"/>
  <c r="I7749" i="4"/>
  <c r="K7749" i="4"/>
  <c r="L7749" i="4"/>
  <c r="M7749" i="4"/>
  <c r="N7749" i="4"/>
  <c r="Q7749" i="4"/>
  <c r="R7749" i="4"/>
  <c r="I7750" i="4"/>
  <c r="K7750" i="4"/>
  <c r="L7750" i="4"/>
  <c r="M7750" i="4"/>
  <c r="N7750" i="4"/>
  <c r="Q7750" i="4"/>
  <c r="R7750" i="4"/>
  <c r="I7751" i="4"/>
  <c r="K7751" i="4"/>
  <c r="L7751" i="4"/>
  <c r="M7751" i="4"/>
  <c r="N7751" i="4"/>
  <c r="Q7751" i="4"/>
  <c r="R7751" i="4"/>
  <c r="I7752" i="4"/>
  <c r="K7752" i="4"/>
  <c r="L7752" i="4"/>
  <c r="M7752" i="4"/>
  <c r="N7752" i="4"/>
  <c r="Q7752" i="4"/>
  <c r="R7752" i="4"/>
  <c r="I7753" i="4"/>
  <c r="K7753" i="4"/>
  <c r="L7753" i="4"/>
  <c r="M7753" i="4"/>
  <c r="N7753" i="4"/>
  <c r="Q7753" i="4"/>
  <c r="R7753" i="4"/>
  <c r="I7754" i="4"/>
  <c r="K7754" i="4"/>
  <c r="L7754" i="4"/>
  <c r="M7754" i="4"/>
  <c r="N7754" i="4"/>
  <c r="Q7754" i="4"/>
  <c r="R7754" i="4"/>
  <c r="I7755" i="4"/>
  <c r="K7755" i="4"/>
  <c r="L7755" i="4"/>
  <c r="M7755" i="4"/>
  <c r="N7755" i="4"/>
  <c r="Q7755" i="4"/>
  <c r="R7755" i="4"/>
  <c r="I7756" i="4"/>
  <c r="K7756" i="4"/>
  <c r="L7756" i="4"/>
  <c r="M7756" i="4"/>
  <c r="N7756" i="4"/>
  <c r="Q7756" i="4"/>
  <c r="R7756" i="4"/>
  <c r="I7757" i="4"/>
  <c r="K7757" i="4"/>
  <c r="L7757" i="4"/>
  <c r="M7757" i="4"/>
  <c r="N7757" i="4"/>
  <c r="Q7757" i="4"/>
  <c r="R7757" i="4"/>
  <c r="I7758" i="4"/>
  <c r="K7758" i="4"/>
  <c r="L7758" i="4"/>
  <c r="M7758" i="4"/>
  <c r="N7758" i="4"/>
  <c r="Q7758" i="4"/>
  <c r="R7758" i="4"/>
  <c r="I7759" i="4"/>
  <c r="K7759" i="4"/>
  <c r="L7759" i="4"/>
  <c r="M7759" i="4"/>
  <c r="N7759" i="4"/>
  <c r="Q7759" i="4"/>
  <c r="R7759" i="4"/>
  <c r="I7760" i="4"/>
  <c r="K7760" i="4"/>
  <c r="L7760" i="4"/>
  <c r="M7760" i="4"/>
  <c r="N7760" i="4"/>
  <c r="Q7760" i="4"/>
  <c r="R7760" i="4"/>
  <c r="I7761" i="4"/>
  <c r="K7761" i="4"/>
  <c r="L7761" i="4"/>
  <c r="M7761" i="4"/>
  <c r="N7761" i="4"/>
  <c r="Q7761" i="4"/>
  <c r="R7761" i="4"/>
  <c r="I7762" i="4"/>
  <c r="K7762" i="4"/>
  <c r="L7762" i="4"/>
  <c r="M7762" i="4"/>
  <c r="N7762" i="4"/>
  <c r="Q7762" i="4"/>
  <c r="R7762" i="4"/>
  <c r="I7763" i="4"/>
  <c r="K7763" i="4"/>
  <c r="L7763" i="4"/>
  <c r="M7763" i="4"/>
  <c r="N7763" i="4"/>
  <c r="Q7763" i="4"/>
  <c r="R7763" i="4"/>
  <c r="I7764" i="4"/>
  <c r="K7764" i="4"/>
  <c r="L7764" i="4"/>
  <c r="M7764" i="4"/>
  <c r="N7764" i="4"/>
  <c r="Q7764" i="4"/>
  <c r="R7764" i="4"/>
  <c r="I7765" i="4"/>
  <c r="K7765" i="4"/>
  <c r="L7765" i="4"/>
  <c r="M7765" i="4"/>
  <c r="N7765" i="4"/>
  <c r="Q7765" i="4"/>
  <c r="R7765" i="4"/>
  <c r="I7766" i="4"/>
  <c r="K7766" i="4"/>
  <c r="L7766" i="4"/>
  <c r="M7766" i="4"/>
  <c r="N7766" i="4"/>
  <c r="Q7766" i="4"/>
  <c r="R7766" i="4"/>
  <c r="I7767" i="4"/>
  <c r="K7767" i="4"/>
  <c r="L7767" i="4"/>
  <c r="M7767" i="4"/>
  <c r="N7767" i="4"/>
  <c r="Q7767" i="4"/>
  <c r="R7767" i="4"/>
  <c r="I7768" i="4"/>
  <c r="K7768" i="4"/>
  <c r="L7768" i="4"/>
  <c r="M7768" i="4"/>
  <c r="N7768" i="4"/>
  <c r="Q7768" i="4"/>
  <c r="R7768" i="4"/>
  <c r="I7769" i="4"/>
  <c r="K7769" i="4"/>
  <c r="L7769" i="4"/>
  <c r="M7769" i="4"/>
  <c r="N7769" i="4"/>
  <c r="Q7769" i="4"/>
  <c r="R7769" i="4"/>
  <c r="I7770" i="4"/>
  <c r="K7770" i="4"/>
  <c r="L7770" i="4"/>
  <c r="M7770" i="4"/>
  <c r="N7770" i="4"/>
  <c r="Q7770" i="4"/>
  <c r="R7770" i="4"/>
  <c r="I7771" i="4"/>
  <c r="K7771" i="4"/>
  <c r="L7771" i="4"/>
  <c r="M7771" i="4"/>
  <c r="N7771" i="4"/>
  <c r="Q7771" i="4"/>
  <c r="R7771" i="4"/>
  <c r="I7772" i="4"/>
  <c r="K7772" i="4"/>
  <c r="L7772" i="4"/>
  <c r="M7772" i="4"/>
  <c r="N7772" i="4"/>
  <c r="Q7772" i="4"/>
  <c r="R7772" i="4"/>
  <c r="I7773" i="4"/>
  <c r="K7773" i="4"/>
  <c r="L7773" i="4"/>
  <c r="M7773" i="4"/>
  <c r="N7773" i="4"/>
  <c r="Q7773" i="4"/>
  <c r="R7773" i="4"/>
  <c r="I7774" i="4"/>
  <c r="K7774" i="4"/>
  <c r="L7774" i="4"/>
  <c r="M7774" i="4"/>
  <c r="N7774" i="4"/>
  <c r="Q7774" i="4"/>
  <c r="R7774" i="4"/>
  <c r="I7775" i="4"/>
  <c r="K7775" i="4"/>
  <c r="L7775" i="4"/>
  <c r="M7775" i="4"/>
  <c r="N7775" i="4"/>
  <c r="Q7775" i="4"/>
  <c r="R7775" i="4"/>
  <c r="I7776" i="4"/>
  <c r="K7776" i="4"/>
  <c r="L7776" i="4"/>
  <c r="M7776" i="4"/>
  <c r="N7776" i="4"/>
  <c r="Q7776" i="4"/>
  <c r="R7776" i="4"/>
  <c r="I7777" i="4"/>
  <c r="K7777" i="4"/>
  <c r="L7777" i="4"/>
  <c r="M7777" i="4"/>
  <c r="N7777" i="4"/>
  <c r="Q7777" i="4"/>
  <c r="R7777" i="4"/>
  <c r="I7778" i="4"/>
  <c r="K7778" i="4"/>
  <c r="L7778" i="4"/>
  <c r="M7778" i="4"/>
  <c r="N7778" i="4"/>
  <c r="Q7778" i="4"/>
  <c r="R7778" i="4"/>
  <c r="I7779" i="4"/>
  <c r="K7779" i="4"/>
  <c r="L7779" i="4"/>
  <c r="M7779" i="4"/>
  <c r="N7779" i="4"/>
  <c r="Q7779" i="4"/>
  <c r="R7779" i="4"/>
  <c r="I7780" i="4"/>
  <c r="K7780" i="4"/>
  <c r="L7780" i="4"/>
  <c r="M7780" i="4"/>
  <c r="N7780" i="4"/>
  <c r="Q7780" i="4"/>
  <c r="R7780" i="4"/>
  <c r="I7781" i="4"/>
  <c r="K7781" i="4"/>
  <c r="L7781" i="4"/>
  <c r="M7781" i="4"/>
  <c r="N7781" i="4"/>
  <c r="Q7781" i="4"/>
  <c r="R7781" i="4"/>
  <c r="I7782" i="4"/>
  <c r="K7782" i="4"/>
  <c r="L7782" i="4"/>
  <c r="M7782" i="4"/>
  <c r="N7782" i="4"/>
  <c r="Q7782" i="4"/>
  <c r="R7782" i="4"/>
  <c r="I7783" i="4"/>
  <c r="K7783" i="4"/>
  <c r="L7783" i="4"/>
  <c r="M7783" i="4"/>
  <c r="N7783" i="4"/>
  <c r="Q7783" i="4"/>
  <c r="R7783" i="4"/>
  <c r="I7840" i="4"/>
  <c r="K7840" i="4"/>
  <c r="L7840" i="4"/>
  <c r="M7840" i="4"/>
  <c r="N7840" i="4"/>
  <c r="Q7840" i="4"/>
  <c r="R7840" i="4"/>
  <c r="I7669" i="4" l="1"/>
  <c r="K7669" i="4"/>
  <c r="L7669" i="4"/>
  <c r="M7669" i="4"/>
  <c r="N7669" i="4"/>
  <c r="Q7669" i="4"/>
  <c r="R7669" i="4"/>
  <c r="I7640" i="4"/>
  <c r="K7640" i="4"/>
  <c r="L7640" i="4"/>
  <c r="M7640" i="4"/>
  <c r="N7640" i="4"/>
  <c r="Q7640" i="4"/>
  <c r="R7640" i="4"/>
  <c r="I7569" i="4" l="1"/>
  <c r="K7569" i="4"/>
  <c r="L7569" i="4"/>
  <c r="M7569" i="4"/>
  <c r="N7569" i="4"/>
  <c r="Q7569" i="4"/>
  <c r="R7569" i="4"/>
  <c r="I7570" i="4"/>
  <c r="K7570" i="4"/>
  <c r="L7570" i="4"/>
  <c r="M7570" i="4"/>
  <c r="N7570" i="4"/>
  <c r="Q7570" i="4"/>
  <c r="R7570" i="4"/>
  <c r="I7571" i="4"/>
  <c r="K7571" i="4"/>
  <c r="L7571" i="4"/>
  <c r="M7571" i="4"/>
  <c r="N7571" i="4"/>
  <c r="Q7571" i="4"/>
  <c r="R7571" i="4"/>
  <c r="I7572" i="4"/>
  <c r="K7572" i="4"/>
  <c r="L7572" i="4"/>
  <c r="M7572" i="4"/>
  <c r="N7572" i="4"/>
  <c r="Q7572" i="4"/>
  <c r="R7572" i="4"/>
  <c r="I7573" i="4"/>
  <c r="K7573" i="4"/>
  <c r="L7573" i="4"/>
  <c r="M7573" i="4"/>
  <c r="N7573" i="4"/>
  <c r="Q7573" i="4"/>
  <c r="R7573" i="4"/>
  <c r="I7574" i="4"/>
  <c r="K7574" i="4"/>
  <c r="L7574" i="4"/>
  <c r="M7574" i="4"/>
  <c r="N7574" i="4"/>
  <c r="Q7574" i="4"/>
  <c r="R7574" i="4"/>
  <c r="I7575" i="4"/>
  <c r="K7575" i="4"/>
  <c r="L7575" i="4"/>
  <c r="M7575" i="4"/>
  <c r="N7575" i="4"/>
  <c r="Q7575" i="4"/>
  <c r="R7575" i="4"/>
  <c r="I7576" i="4"/>
  <c r="K7576" i="4"/>
  <c r="L7576" i="4"/>
  <c r="M7576" i="4"/>
  <c r="N7576" i="4"/>
  <c r="Q7576" i="4"/>
  <c r="R7576" i="4"/>
  <c r="I7577" i="4"/>
  <c r="K7577" i="4"/>
  <c r="L7577" i="4"/>
  <c r="M7577" i="4"/>
  <c r="N7577" i="4"/>
  <c r="Q7577" i="4"/>
  <c r="R7577" i="4"/>
  <c r="I7578" i="4"/>
  <c r="K7578" i="4"/>
  <c r="L7578" i="4"/>
  <c r="M7578" i="4"/>
  <c r="N7578" i="4"/>
  <c r="Q7578" i="4"/>
  <c r="R7578" i="4"/>
  <c r="I7579" i="4"/>
  <c r="K7579" i="4"/>
  <c r="L7579" i="4"/>
  <c r="M7579" i="4"/>
  <c r="N7579" i="4"/>
  <c r="Q7579" i="4"/>
  <c r="R7579" i="4"/>
  <c r="I7580" i="4"/>
  <c r="K7580" i="4"/>
  <c r="L7580" i="4"/>
  <c r="M7580" i="4"/>
  <c r="N7580" i="4"/>
  <c r="Q7580" i="4"/>
  <c r="R7580" i="4"/>
  <c r="I7581" i="4"/>
  <c r="K7581" i="4"/>
  <c r="L7581" i="4"/>
  <c r="M7581" i="4"/>
  <c r="N7581" i="4"/>
  <c r="Q7581" i="4"/>
  <c r="R7581" i="4"/>
  <c r="I7582" i="4"/>
  <c r="K7582" i="4"/>
  <c r="L7582" i="4"/>
  <c r="M7582" i="4"/>
  <c r="N7582" i="4"/>
  <c r="Q7582" i="4"/>
  <c r="R7582" i="4"/>
  <c r="I7583" i="4"/>
  <c r="K7583" i="4"/>
  <c r="L7583" i="4"/>
  <c r="M7583" i="4"/>
  <c r="N7583" i="4"/>
  <c r="Q7583" i="4"/>
  <c r="R7583" i="4"/>
  <c r="I7584" i="4"/>
  <c r="K7584" i="4"/>
  <c r="L7584" i="4"/>
  <c r="M7584" i="4"/>
  <c r="N7584" i="4"/>
  <c r="Q7584" i="4"/>
  <c r="R7584" i="4"/>
  <c r="I7585" i="4"/>
  <c r="K7585" i="4"/>
  <c r="L7585" i="4"/>
  <c r="M7585" i="4"/>
  <c r="N7585" i="4"/>
  <c r="Q7585" i="4"/>
  <c r="R7585" i="4"/>
  <c r="I7586" i="4"/>
  <c r="K7586" i="4"/>
  <c r="L7586" i="4"/>
  <c r="M7586" i="4"/>
  <c r="N7586" i="4"/>
  <c r="Q7586" i="4"/>
  <c r="R7586" i="4"/>
  <c r="I7587" i="4"/>
  <c r="K7587" i="4"/>
  <c r="L7587" i="4"/>
  <c r="M7587" i="4"/>
  <c r="N7587" i="4"/>
  <c r="Q7587" i="4"/>
  <c r="R7587" i="4"/>
  <c r="I7588" i="4"/>
  <c r="K7588" i="4"/>
  <c r="L7588" i="4"/>
  <c r="M7588" i="4"/>
  <c r="N7588" i="4"/>
  <c r="Q7588" i="4"/>
  <c r="R7588" i="4"/>
  <c r="I7589" i="4"/>
  <c r="K7589" i="4"/>
  <c r="L7589" i="4"/>
  <c r="M7589" i="4"/>
  <c r="N7589" i="4"/>
  <c r="Q7589" i="4"/>
  <c r="R7589" i="4"/>
  <c r="I7590" i="4"/>
  <c r="K7590" i="4"/>
  <c r="L7590" i="4"/>
  <c r="M7590" i="4"/>
  <c r="N7590" i="4"/>
  <c r="Q7590" i="4"/>
  <c r="R7590" i="4"/>
  <c r="I7591" i="4"/>
  <c r="K7591" i="4"/>
  <c r="L7591" i="4"/>
  <c r="M7591" i="4"/>
  <c r="N7591" i="4"/>
  <c r="Q7591" i="4"/>
  <c r="R7591" i="4"/>
  <c r="I7592" i="4"/>
  <c r="K7592" i="4"/>
  <c r="L7592" i="4"/>
  <c r="M7592" i="4"/>
  <c r="N7592" i="4"/>
  <c r="Q7592" i="4"/>
  <c r="R7592" i="4"/>
  <c r="I7593" i="4"/>
  <c r="K7593" i="4"/>
  <c r="L7593" i="4"/>
  <c r="M7593" i="4"/>
  <c r="N7593" i="4"/>
  <c r="Q7593" i="4"/>
  <c r="R7593" i="4"/>
  <c r="I7594" i="4"/>
  <c r="K7594" i="4"/>
  <c r="L7594" i="4"/>
  <c r="M7594" i="4"/>
  <c r="N7594" i="4"/>
  <c r="Q7594" i="4"/>
  <c r="R7594" i="4"/>
  <c r="I7595" i="4"/>
  <c r="K7595" i="4"/>
  <c r="L7595" i="4"/>
  <c r="M7595" i="4"/>
  <c r="N7595" i="4"/>
  <c r="Q7595" i="4"/>
  <c r="R7595" i="4"/>
  <c r="I7596" i="4"/>
  <c r="K7596" i="4"/>
  <c r="L7596" i="4"/>
  <c r="M7596" i="4"/>
  <c r="N7596" i="4"/>
  <c r="Q7596" i="4"/>
  <c r="R7596" i="4"/>
  <c r="I7597" i="4"/>
  <c r="K7597" i="4"/>
  <c r="L7597" i="4"/>
  <c r="M7597" i="4"/>
  <c r="N7597" i="4"/>
  <c r="Q7597" i="4"/>
  <c r="R7597" i="4"/>
  <c r="I7598" i="4"/>
  <c r="K7598" i="4"/>
  <c r="L7598" i="4"/>
  <c r="M7598" i="4"/>
  <c r="N7598" i="4"/>
  <c r="Q7598" i="4"/>
  <c r="R7598" i="4"/>
  <c r="I7599" i="4"/>
  <c r="K7599" i="4"/>
  <c r="L7599" i="4"/>
  <c r="M7599" i="4"/>
  <c r="N7599" i="4"/>
  <c r="Q7599" i="4"/>
  <c r="R7599" i="4"/>
  <c r="I7600" i="4"/>
  <c r="K7600" i="4"/>
  <c r="L7600" i="4"/>
  <c r="M7600" i="4"/>
  <c r="N7600" i="4"/>
  <c r="Q7600" i="4"/>
  <c r="R7600" i="4"/>
  <c r="I7601" i="4"/>
  <c r="K7601" i="4"/>
  <c r="L7601" i="4"/>
  <c r="M7601" i="4"/>
  <c r="N7601" i="4"/>
  <c r="Q7601" i="4"/>
  <c r="R7601" i="4"/>
  <c r="I7602" i="4"/>
  <c r="K7602" i="4"/>
  <c r="L7602" i="4"/>
  <c r="M7602" i="4"/>
  <c r="N7602" i="4"/>
  <c r="Q7602" i="4"/>
  <c r="R7602" i="4"/>
  <c r="I7603" i="4"/>
  <c r="K7603" i="4"/>
  <c r="L7603" i="4"/>
  <c r="M7603" i="4"/>
  <c r="N7603" i="4"/>
  <c r="Q7603" i="4"/>
  <c r="R7603" i="4"/>
  <c r="I7604" i="4"/>
  <c r="K7604" i="4"/>
  <c r="L7604" i="4"/>
  <c r="M7604" i="4"/>
  <c r="N7604" i="4"/>
  <c r="Q7604" i="4"/>
  <c r="R7604" i="4"/>
  <c r="I7605" i="4"/>
  <c r="K7605" i="4"/>
  <c r="L7605" i="4"/>
  <c r="M7605" i="4"/>
  <c r="N7605" i="4"/>
  <c r="Q7605" i="4"/>
  <c r="R7605" i="4"/>
  <c r="I7606" i="4"/>
  <c r="K7606" i="4"/>
  <c r="L7606" i="4"/>
  <c r="M7606" i="4"/>
  <c r="N7606" i="4"/>
  <c r="Q7606" i="4"/>
  <c r="R7606" i="4"/>
  <c r="I7607" i="4"/>
  <c r="K7607" i="4"/>
  <c r="L7607" i="4"/>
  <c r="M7607" i="4"/>
  <c r="N7607" i="4"/>
  <c r="Q7607" i="4"/>
  <c r="R7607" i="4"/>
  <c r="I7608" i="4"/>
  <c r="K7608" i="4"/>
  <c r="L7608" i="4"/>
  <c r="M7608" i="4"/>
  <c r="N7608" i="4"/>
  <c r="Q7608" i="4"/>
  <c r="R7608" i="4"/>
  <c r="I7609" i="4"/>
  <c r="K7609" i="4"/>
  <c r="L7609" i="4"/>
  <c r="M7609" i="4"/>
  <c r="N7609" i="4"/>
  <c r="Q7609" i="4"/>
  <c r="R7609" i="4"/>
  <c r="I7610" i="4"/>
  <c r="K7610" i="4"/>
  <c r="L7610" i="4"/>
  <c r="M7610" i="4"/>
  <c r="N7610" i="4"/>
  <c r="Q7610" i="4"/>
  <c r="R7610" i="4"/>
  <c r="I7611" i="4"/>
  <c r="K7611" i="4"/>
  <c r="L7611" i="4"/>
  <c r="M7611" i="4"/>
  <c r="N7611" i="4"/>
  <c r="Q7611" i="4"/>
  <c r="R7611" i="4"/>
  <c r="I7612" i="4"/>
  <c r="K7612" i="4"/>
  <c r="L7612" i="4"/>
  <c r="M7612" i="4"/>
  <c r="N7612" i="4"/>
  <c r="Q7612" i="4"/>
  <c r="R7612" i="4"/>
  <c r="I7613" i="4"/>
  <c r="K7613" i="4"/>
  <c r="L7613" i="4"/>
  <c r="M7613" i="4"/>
  <c r="N7613" i="4"/>
  <c r="Q7613" i="4"/>
  <c r="R7613" i="4"/>
  <c r="I7614" i="4"/>
  <c r="K7614" i="4"/>
  <c r="L7614" i="4"/>
  <c r="M7614" i="4"/>
  <c r="N7614" i="4"/>
  <c r="Q7614" i="4"/>
  <c r="R7614" i="4"/>
  <c r="I7615" i="4"/>
  <c r="K7615" i="4"/>
  <c r="L7615" i="4"/>
  <c r="M7615" i="4"/>
  <c r="N7615" i="4"/>
  <c r="Q7615" i="4"/>
  <c r="R7615" i="4"/>
  <c r="I7616" i="4"/>
  <c r="K7616" i="4"/>
  <c r="L7616" i="4"/>
  <c r="M7616" i="4"/>
  <c r="N7616" i="4"/>
  <c r="Q7616" i="4"/>
  <c r="R7616" i="4"/>
  <c r="I7617" i="4"/>
  <c r="K7617" i="4"/>
  <c r="L7617" i="4"/>
  <c r="M7617" i="4"/>
  <c r="N7617" i="4"/>
  <c r="Q7617" i="4"/>
  <c r="R7617" i="4"/>
  <c r="I7618" i="4"/>
  <c r="K7618" i="4"/>
  <c r="L7618" i="4"/>
  <c r="M7618" i="4"/>
  <c r="N7618" i="4"/>
  <c r="Q7618" i="4"/>
  <c r="R7618" i="4"/>
  <c r="I7619" i="4"/>
  <c r="K7619" i="4"/>
  <c r="L7619" i="4"/>
  <c r="M7619" i="4"/>
  <c r="N7619" i="4"/>
  <c r="Q7619" i="4"/>
  <c r="R7619" i="4"/>
  <c r="I7620" i="4"/>
  <c r="K7620" i="4"/>
  <c r="L7620" i="4"/>
  <c r="M7620" i="4"/>
  <c r="N7620" i="4"/>
  <c r="Q7620" i="4"/>
  <c r="R7620" i="4"/>
  <c r="I7621" i="4"/>
  <c r="K7621" i="4"/>
  <c r="L7621" i="4"/>
  <c r="M7621" i="4"/>
  <c r="N7621" i="4"/>
  <c r="Q7621" i="4"/>
  <c r="R7621" i="4"/>
  <c r="I7622" i="4"/>
  <c r="K7622" i="4"/>
  <c r="L7622" i="4"/>
  <c r="M7622" i="4"/>
  <c r="N7622" i="4"/>
  <c r="Q7622" i="4"/>
  <c r="R7622" i="4"/>
  <c r="I7623" i="4"/>
  <c r="K7623" i="4"/>
  <c r="L7623" i="4"/>
  <c r="M7623" i="4"/>
  <c r="N7623" i="4"/>
  <c r="Q7623" i="4"/>
  <c r="R7623" i="4"/>
  <c r="I7624" i="4"/>
  <c r="K7624" i="4"/>
  <c r="L7624" i="4"/>
  <c r="M7624" i="4"/>
  <c r="N7624" i="4"/>
  <c r="Q7624" i="4"/>
  <c r="R7624" i="4"/>
  <c r="I7625" i="4"/>
  <c r="K7625" i="4"/>
  <c r="L7625" i="4"/>
  <c r="M7625" i="4"/>
  <c r="N7625" i="4"/>
  <c r="Q7625" i="4"/>
  <c r="R7625" i="4"/>
  <c r="I7626" i="4"/>
  <c r="K7626" i="4"/>
  <c r="L7626" i="4"/>
  <c r="M7626" i="4"/>
  <c r="N7626" i="4"/>
  <c r="Q7626" i="4"/>
  <c r="R7626" i="4"/>
  <c r="I7627" i="4"/>
  <c r="K7627" i="4"/>
  <c r="L7627" i="4"/>
  <c r="M7627" i="4"/>
  <c r="N7627" i="4"/>
  <c r="Q7627" i="4"/>
  <c r="R7627" i="4"/>
  <c r="I7628" i="4"/>
  <c r="K7628" i="4"/>
  <c r="L7628" i="4"/>
  <c r="M7628" i="4"/>
  <c r="N7628" i="4"/>
  <c r="Q7628" i="4"/>
  <c r="R7628" i="4"/>
  <c r="I7629" i="4"/>
  <c r="K7629" i="4"/>
  <c r="L7629" i="4"/>
  <c r="M7629" i="4"/>
  <c r="N7629" i="4"/>
  <c r="Q7629" i="4"/>
  <c r="R7629" i="4"/>
  <c r="I7630" i="4"/>
  <c r="K7630" i="4"/>
  <c r="L7630" i="4"/>
  <c r="M7630" i="4"/>
  <c r="N7630" i="4"/>
  <c r="Q7630" i="4"/>
  <c r="R7630" i="4"/>
  <c r="I7631" i="4"/>
  <c r="K7631" i="4"/>
  <c r="L7631" i="4"/>
  <c r="M7631" i="4"/>
  <c r="N7631" i="4"/>
  <c r="Q7631" i="4"/>
  <c r="R7631" i="4"/>
  <c r="I7632" i="4"/>
  <c r="K7632" i="4"/>
  <c r="L7632" i="4"/>
  <c r="M7632" i="4"/>
  <c r="N7632" i="4"/>
  <c r="Q7632" i="4"/>
  <c r="R7632" i="4"/>
  <c r="I7633" i="4"/>
  <c r="K7633" i="4"/>
  <c r="L7633" i="4"/>
  <c r="M7633" i="4"/>
  <c r="N7633" i="4"/>
  <c r="Q7633" i="4"/>
  <c r="R7633" i="4"/>
  <c r="I7634" i="4"/>
  <c r="K7634" i="4"/>
  <c r="L7634" i="4"/>
  <c r="M7634" i="4"/>
  <c r="N7634" i="4"/>
  <c r="Q7634" i="4"/>
  <c r="R7634" i="4"/>
  <c r="I7635" i="4"/>
  <c r="K7635" i="4"/>
  <c r="L7635" i="4"/>
  <c r="M7635" i="4"/>
  <c r="N7635" i="4"/>
  <c r="Q7635" i="4"/>
  <c r="R7635" i="4"/>
  <c r="I7636" i="4"/>
  <c r="K7636" i="4"/>
  <c r="L7636" i="4"/>
  <c r="M7636" i="4"/>
  <c r="N7636" i="4"/>
  <c r="Q7636" i="4"/>
  <c r="R7636" i="4"/>
  <c r="I7637" i="4"/>
  <c r="K7637" i="4"/>
  <c r="L7637" i="4"/>
  <c r="M7637" i="4"/>
  <c r="N7637" i="4"/>
  <c r="Q7637" i="4"/>
  <c r="R7637" i="4"/>
  <c r="I7638" i="4"/>
  <c r="K7638" i="4"/>
  <c r="L7638" i="4"/>
  <c r="M7638" i="4"/>
  <c r="N7638" i="4"/>
  <c r="Q7638" i="4"/>
  <c r="R7638" i="4"/>
  <c r="I7639" i="4"/>
  <c r="K7639" i="4"/>
  <c r="L7639" i="4"/>
  <c r="M7639" i="4"/>
  <c r="N7639" i="4"/>
  <c r="Q7639" i="4"/>
  <c r="R7639" i="4"/>
  <c r="I7641" i="4"/>
  <c r="K7641" i="4"/>
  <c r="L7641" i="4"/>
  <c r="M7641" i="4"/>
  <c r="N7641" i="4"/>
  <c r="Q7641" i="4"/>
  <c r="R7641" i="4"/>
  <c r="I7642" i="4"/>
  <c r="K7642" i="4"/>
  <c r="L7642" i="4"/>
  <c r="M7642" i="4"/>
  <c r="N7642" i="4"/>
  <c r="Q7642" i="4"/>
  <c r="R7642" i="4"/>
  <c r="I7643" i="4"/>
  <c r="K7643" i="4"/>
  <c r="L7643" i="4"/>
  <c r="M7643" i="4"/>
  <c r="N7643" i="4"/>
  <c r="Q7643" i="4"/>
  <c r="R7643" i="4"/>
  <c r="I7644" i="4"/>
  <c r="K7644" i="4"/>
  <c r="L7644" i="4"/>
  <c r="M7644" i="4"/>
  <c r="N7644" i="4"/>
  <c r="Q7644" i="4"/>
  <c r="R7644" i="4"/>
  <c r="I7645" i="4"/>
  <c r="K7645" i="4"/>
  <c r="L7645" i="4"/>
  <c r="M7645" i="4"/>
  <c r="N7645" i="4"/>
  <c r="Q7645" i="4"/>
  <c r="R7645" i="4"/>
  <c r="I7646" i="4"/>
  <c r="K7646" i="4"/>
  <c r="L7646" i="4"/>
  <c r="M7646" i="4"/>
  <c r="N7646" i="4"/>
  <c r="Q7646" i="4"/>
  <c r="R7646" i="4"/>
  <c r="I7647" i="4"/>
  <c r="K7647" i="4"/>
  <c r="L7647" i="4"/>
  <c r="M7647" i="4"/>
  <c r="N7647" i="4"/>
  <c r="Q7647" i="4"/>
  <c r="R7647" i="4"/>
  <c r="I7648" i="4"/>
  <c r="K7648" i="4"/>
  <c r="L7648" i="4"/>
  <c r="M7648" i="4"/>
  <c r="N7648" i="4"/>
  <c r="Q7648" i="4"/>
  <c r="R7648" i="4"/>
  <c r="I7649" i="4"/>
  <c r="K7649" i="4"/>
  <c r="L7649" i="4"/>
  <c r="M7649" i="4"/>
  <c r="N7649" i="4"/>
  <c r="Q7649" i="4"/>
  <c r="R7649" i="4"/>
  <c r="I7650" i="4"/>
  <c r="K7650" i="4"/>
  <c r="L7650" i="4"/>
  <c r="M7650" i="4"/>
  <c r="N7650" i="4"/>
  <c r="Q7650" i="4"/>
  <c r="R7650" i="4"/>
  <c r="I7651" i="4"/>
  <c r="K7651" i="4"/>
  <c r="L7651" i="4"/>
  <c r="M7651" i="4"/>
  <c r="N7651" i="4"/>
  <c r="Q7651" i="4"/>
  <c r="R7651" i="4"/>
  <c r="I7652" i="4"/>
  <c r="K7652" i="4"/>
  <c r="L7652" i="4"/>
  <c r="M7652" i="4"/>
  <c r="N7652" i="4"/>
  <c r="Q7652" i="4"/>
  <c r="R7652" i="4"/>
  <c r="I7653" i="4"/>
  <c r="K7653" i="4"/>
  <c r="L7653" i="4"/>
  <c r="M7653" i="4"/>
  <c r="N7653" i="4"/>
  <c r="Q7653" i="4"/>
  <c r="R7653" i="4"/>
  <c r="I7654" i="4"/>
  <c r="K7654" i="4"/>
  <c r="L7654" i="4"/>
  <c r="M7654" i="4"/>
  <c r="N7654" i="4"/>
  <c r="Q7654" i="4"/>
  <c r="R7654" i="4"/>
  <c r="I7655" i="4"/>
  <c r="K7655" i="4"/>
  <c r="L7655" i="4"/>
  <c r="M7655" i="4"/>
  <c r="N7655" i="4"/>
  <c r="Q7655" i="4"/>
  <c r="R7655" i="4"/>
  <c r="I7656" i="4"/>
  <c r="K7656" i="4"/>
  <c r="L7656" i="4"/>
  <c r="M7656" i="4"/>
  <c r="N7656" i="4"/>
  <c r="Q7656" i="4"/>
  <c r="R7656" i="4"/>
  <c r="I7657" i="4"/>
  <c r="K7657" i="4"/>
  <c r="L7657" i="4"/>
  <c r="M7657" i="4"/>
  <c r="N7657" i="4"/>
  <c r="Q7657" i="4"/>
  <c r="R7657" i="4"/>
  <c r="I7658" i="4"/>
  <c r="K7658" i="4"/>
  <c r="L7658" i="4"/>
  <c r="M7658" i="4"/>
  <c r="N7658" i="4"/>
  <c r="Q7658" i="4"/>
  <c r="R7658" i="4"/>
  <c r="I7659" i="4"/>
  <c r="K7659" i="4"/>
  <c r="L7659" i="4"/>
  <c r="M7659" i="4"/>
  <c r="N7659" i="4"/>
  <c r="Q7659" i="4"/>
  <c r="R7659" i="4"/>
  <c r="I7660" i="4"/>
  <c r="K7660" i="4"/>
  <c r="L7660" i="4"/>
  <c r="M7660" i="4"/>
  <c r="N7660" i="4"/>
  <c r="Q7660" i="4"/>
  <c r="R7660" i="4"/>
  <c r="I7661" i="4"/>
  <c r="K7661" i="4"/>
  <c r="L7661" i="4"/>
  <c r="M7661" i="4"/>
  <c r="N7661" i="4"/>
  <c r="Q7661" i="4"/>
  <c r="R7661" i="4"/>
  <c r="I7662" i="4"/>
  <c r="K7662" i="4"/>
  <c r="L7662" i="4"/>
  <c r="M7662" i="4"/>
  <c r="N7662" i="4"/>
  <c r="Q7662" i="4"/>
  <c r="R7662" i="4"/>
  <c r="I7663" i="4"/>
  <c r="K7663" i="4"/>
  <c r="L7663" i="4"/>
  <c r="M7663" i="4"/>
  <c r="N7663" i="4"/>
  <c r="Q7663" i="4"/>
  <c r="R7663" i="4"/>
  <c r="I7664" i="4"/>
  <c r="K7664" i="4"/>
  <c r="L7664" i="4"/>
  <c r="M7664" i="4"/>
  <c r="N7664" i="4"/>
  <c r="Q7664" i="4"/>
  <c r="R7664" i="4"/>
  <c r="I7665" i="4"/>
  <c r="K7665" i="4"/>
  <c r="L7665" i="4"/>
  <c r="M7665" i="4"/>
  <c r="N7665" i="4"/>
  <c r="Q7665" i="4"/>
  <c r="R7665" i="4"/>
  <c r="I7666" i="4"/>
  <c r="K7666" i="4"/>
  <c r="L7666" i="4"/>
  <c r="M7666" i="4"/>
  <c r="N7666" i="4"/>
  <c r="Q7666" i="4"/>
  <c r="R7666" i="4"/>
  <c r="I7667" i="4"/>
  <c r="K7667" i="4"/>
  <c r="L7667" i="4"/>
  <c r="M7667" i="4"/>
  <c r="N7667" i="4"/>
  <c r="Q7667" i="4"/>
  <c r="R7667" i="4"/>
  <c r="I7668" i="4"/>
  <c r="K7668" i="4"/>
  <c r="L7668" i="4"/>
  <c r="M7668" i="4"/>
  <c r="N7668" i="4"/>
  <c r="Q7668" i="4"/>
  <c r="R7668" i="4"/>
  <c r="I7670" i="4"/>
  <c r="K7670" i="4"/>
  <c r="L7670" i="4"/>
  <c r="M7670" i="4"/>
  <c r="N7670" i="4"/>
  <c r="Q7670" i="4"/>
  <c r="R7670" i="4"/>
  <c r="I7671" i="4"/>
  <c r="K7671" i="4"/>
  <c r="L7671" i="4"/>
  <c r="M7671" i="4"/>
  <c r="N7671" i="4"/>
  <c r="Q7671" i="4"/>
  <c r="R7671" i="4"/>
  <c r="I7672" i="4"/>
  <c r="K7672" i="4"/>
  <c r="L7672" i="4"/>
  <c r="M7672" i="4"/>
  <c r="N7672" i="4"/>
  <c r="Q7672" i="4"/>
  <c r="R7672" i="4"/>
  <c r="I7673" i="4"/>
  <c r="K7673" i="4"/>
  <c r="L7673" i="4"/>
  <c r="M7673" i="4"/>
  <c r="N7673" i="4"/>
  <c r="Q7673" i="4"/>
  <c r="R7673" i="4"/>
  <c r="I7674" i="4"/>
  <c r="K7674" i="4"/>
  <c r="L7674" i="4"/>
  <c r="M7674" i="4"/>
  <c r="N7674" i="4"/>
  <c r="Q7674" i="4"/>
  <c r="R7674" i="4"/>
  <c r="I7675" i="4"/>
  <c r="K7675" i="4"/>
  <c r="L7675" i="4"/>
  <c r="M7675" i="4"/>
  <c r="N7675" i="4"/>
  <c r="Q7675" i="4"/>
  <c r="R7675" i="4"/>
  <c r="I7676" i="4"/>
  <c r="K7676" i="4"/>
  <c r="L7676" i="4"/>
  <c r="M7676" i="4"/>
  <c r="N7676" i="4"/>
  <c r="Q7676" i="4"/>
  <c r="R7676" i="4"/>
  <c r="I7677" i="4"/>
  <c r="K7677" i="4"/>
  <c r="L7677" i="4"/>
  <c r="M7677" i="4"/>
  <c r="N7677" i="4"/>
  <c r="Q7677" i="4"/>
  <c r="R7677" i="4"/>
  <c r="I7678" i="4"/>
  <c r="K7678" i="4"/>
  <c r="L7678" i="4"/>
  <c r="M7678" i="4"/>
  <c r="N7678" i="4"/>
  <c r="Q7678" i="4"/>
  <c r="R7678" i="4"/>
  <c r="I7679" i="4"/>
  <c r="K7679" i="4"/>
  <c r="L7679" i="4"/>
  <c r="M7679" i="4"/>
  <c r="N7679" i="4"/>
  <c r="Q7679" i="4"/>
  <c r="R7679" i="4"/>
  <c r="I7680" i="4"/>
  <c r="K7680" i="4"/>
  <c r="L7680" i="4"/>
  <c r="M7680" i="4"/>
  <c r="N7680" i="4"/>
  <c r="Q7680" i="4"/>
  <c r="R7680" i="4"/>
  <c r="I7681" i="4"/>
  <c r="K7681" i="4"/>
  <c r="L7681" i="4"/>
  <c r="M7681" i="4"/>
  <c r="N7681" i="4"/>
  <c r="Q7681" i="4"/>
  <c r="R7681" i="4"/>
  <c r="I7682" i="4"/>
  <c r="K7682" i="4"/>
  <c r="L7682" i="4"/>
  <c r="M7682" i="4"/>
  <c r="N7682" i="4"/>
  <c r="Q7682" i="4"/>
  <c r="R7682" i="4"/>
  <c r="I7683" i="4"/>
  <c r="K7683" i="4"/>
  <c r="L7683" i="4"/>
  <c r="M7683" i="4"/>
  <c r="N7683" i="4"/>
  <c r="Q7683" i="4"/>
  <c r="R7683" i="4"/>
  <c r="I7684" i="4"/>
  <c r="K7684" i="4"/>
  <c r="L7684" i="4"/>
  <c r="M7684" i="4"/>
  <c r="N7684" i="4"/>
  <c r="Q7684" i="4"/>
  <c r="R7684" i="4"/>
  <c r="I7685" i="4"/>
  <c r="K7685" i="4"/>
  <c r="L7685" i="4"/>
  <c r="M7685" i="4"/>
  <c r="N7685" i="4"/>
  <c r="Q7685" i="4"/>
  <c r="R7685" i="4"/>
  <c r="I7686" i="4"/>
  <c r="K7686" i="4"/>
  <c r="L7686" i="4"/>
  <c r="M7686" i="4"/>
  <c r="N7686" i="4"/>
  <c r="Q7686" i="4"/>
  <c r="R7686" i="4"/>
  <c r="I7687" i="4"/>
  <c r="K7687" i="4"/>
  <c r="L7687" i="4"/>
  <c r="M7687" i="4"/>
  <c r="N7687" i="4"/>
  <c r="Q7687" i="4"/>
  <c r="R7687" i="4"/>
  <c r="I7688" i="4"/>
  <c r="K7688" i="4"/>
  <c r="L7688" i="4"/>
  <c r="M7688" i="4"/>
  <c r="N7688" i="4"/>
  <c r="Q7688" i="4"/>
  <c r="R7688" i="4"/>
  <c r="I7689" i="4"/>
  <c r="K7689" i="4"/>
  <c r="L7689" i="4"/>
  <c r="M7689" i="4"/>
  <c r="N7689" i="4"/>
  <c r="Q7689" i="4"/>
  <c r="R7689" i="4"/>
  <c r="I7690" i="4"/>
  <c r="K7690" i="4"/>
  <c r="L7690" i="4"/>
  <c r="M7690" i="4"/>
  <c r="N7690" i="4"/>
  <c r="Q7690" i="4"/>
  <c r="R7690" i="4"/>
  <c r="I7691" i="4"/>
  <c r="K7691" i="4"/>
  <c r="L7691" i="4"/>
  <c r="M7691" i="4"/>
  <c r="N7691" i="4"/>
  <c r="Q7691" i="4"/>
  <c r="R7691" i="4"/>
  <c r="I7692" i="4"/>
  <c r="K7692" i="4"/>
  <c r="L7692" i="4"/>
  <c r="M7692" i="4"/>
  <c r="N7692" i="4"/>
  <c r="Q7692" i="4"/>
  <c r="R7692" i="4"/>
  <c r="I7693" i="4"/>
  <c r="K7693" i="4"/>
  <c r="L7693" i="4"/>
  <c r="M7693" i="4"/>
  <c r="N7693" i="4"/>
  <c r="Q7693" i="4"/>
  <c r="R7693" i="4"/>
  <c r="I7694" i="4"/>
  <c r="K7694" i="4"/>
  <c r="L7694" i="4"/>
  <c r="M7694" i="4"/>
  <c r="N7694" i="4"/>
  <c r="Q7694" i="4"/>
  <c r="R7694" i="4"/>
  <c r="I7695" i="4"/>
  <c r="K7695" i="4"/>
  <c r="L7695" i="4"/>
  <c r="M7695" i="4"/>
  <c r="N7695" i="4"/>
  <c r="Q7695" i="4"/>
  <c r="R7695" i="4"/>
  <c r="I7696" i="4"/>
  <c r="K7696" i="4"/>
  <c r="L7696" i="4"/>
  <c r="M7696" i="4"/>
  <c r="N7696" i="4"/>
  <c r="Q7696" i="4"/>
  <c r="R7696" i="4"/>
  <c r="I7697" i="4"/>
  <c r="K7697" i="4"/>
  <c r="L7697" i="4"/>
  <c r="M7697" i="4"/>
  <c r="N7697" i="4"/>
  <c r="Q7697" i="4"/>
  <c r="R7697" i="4"/>
  <c r="I7698" i="4"/>
  <c r="K7698" i="4"/>
  <c r="L7698" i="4"/>
  <c r="M7698" i="4"/>
  <c r="N7698" i="4"/>
  <c r="Q7698" i="4"/>
  <c r="R7698" i="4"/>
  <c r="I7699" i="4"/>
  <c r="K7699" i="4"/>
  <c r="L7699" i="4"/>
  <c r="M7699" i="4"/>
  <c r="N7699" i="4"/>
  <c r="Q7699" i="4"/>
  <c r="R7699" i="4"/>
  <c r="I7841" i="4"/>
  <c r="K7841" i="4"/>
  <c r="L7841" i="4"/>
  <c r="M7841" i="4"/>
  <c r="N7841" i="4"/>
  <c r="Q7841" i="4"/>
  <c r="R7841" i="4"/>
  <c r="I7842" i="4"/>
  <c r="K7842" i="4"/>
  <c r="L7842" i="4"/>
  <c r="M7842" i="4"/>
  <c r="N7842" i="4"/>
  <c r="Q7842" i="4"/>
  <c r="R7842" i="4"/>
  <c r="I7843" i="4"/>
  <c r="K7843" i="4"/>
  <c r="L7843" i="4"/>
  <c r="M7843" i="4"/>
  <c r="N7843" i="4"/>
  <c r="Q7843" i="4"/>
  <c r="R7843" i="4"/>
  <c r="I7844" i="4"/>
  <c r="K7844" i="4"/>
  <c r="L7844" i="4"/>
  <c r="M7844" i="4"/>
  <c r="N7844" i="4"/>
  <c r="Q7844" i="4"/>
  <c r="R7844" i="4"/>
  <c r="I7845" i="4"/>
  <c r="K7845" i="4"/>
  <c r="L7845" i="4"/>
  <c r="M7845" i="4"/>
  <c r="N7845" i="4"/>
  <c r="Q7845" i="4"/>
  <c r="R7845" i="4"/>
  <c r="I7846" i="4"/>
  <c r="K7846" i="4"/>
  <c r="L7846" i="4"/>
  <c r="M7846" i="4"/>
  <c r="N7846" i="4"/>
  <c r="Q7846" i="4"/>
  <c r="R7846" i="4"/>
  <c r="I7847" i="4"/>
  <c r="K7847" i="4"/>
  <c r="L7847" i="4"/>
  <c r="M7847" i="4"/>
  <c r="N7847" i="4"/>
  <c r="Q7847" i="4"/>
  <c r="R7847" i="4"/>
  <c r="I7848" i="4"/>
  <c r="K7848" i="4"/>
  <c r="L7848" i="4"/>
  <c r="M7848" i="4"/>
  <c r="N7848" i="4"/>
  <c r="Q7848" i="4"/>
  <c r="R7848" i="4"/>
  <c r="I7849" i="4"/>
  <c r="K7849" i="4"/>
  <c r="L7849" i="4"/>
  <c r="M7849" i="4"/>
  <c r="N7849" i="4"/>
  <c r="Q7849" i="4"/>
  <c r="R7849" i="4"/>
  <c r="I7850" i="4"/>
  <c r="K7850" i="4"/>
  <c r="L7850" i="4"/>
  <c r="M7850" i="4"/>
  <c r="N7850" i="4"/>
  <c r="Q7850" i="4"/>
  <c r="R7850" i="4"/>
  <c r="I7851" i="4"/>
  <c r="K7851" i="4"/>
  <c r="L7851" i="4"/>
  <c r="M7851" i="4"/>
  <c r="N7851" i="4"/>
  <c r="Q7851" i="4"/>
  <c r="R7851" i="4"/>
  <c r="I7852" i="4"/>
  <c r="K7852" i="4"/>
  <c r="L7852" i="4"/>
  <c r="M7852" i="4"/>
  <c r="N7852" i="4"/>
  <c r="Q7852" i="4"/>
  <c r="R7852" i="4"/>
  <c r="I7853" i="4"/>
  <c r="K7853" i="4"/>
  <c r="L7853" i="4"/>
  <c r="M7853" i="4"/>
  <c r="N7853" i="4"/>
  <c r="Q7853" i="4"/>
  <c r="R7853" i="4"/>
  <c r="I7854" i="4"/>
  <c r="K7854" i="4"/>
  <c r="L7854" i="4"/>
  <c r="M7854" i="4"/>
  <c r="N7854" i="4"/>
  <c r="Q7854" i="4"/>
  <c r="R7854" i="4"/>
  <c r="I7855" i="4"/>
  <c r="K7855" i="4"/>
  <c r="L7855" i="4"/>
  <c r="M7855" i="4"/>
  <c r="N7855" i="4"/>
  <c r="Q7855" i="4"/>
  <c r="R7855" i="4"/>
  <c r="I7856" i="4"/>
  <c r="K7856" i="4"/>
  <c r="L7856" i="4"/>
  <c r="M7856" i="4"/>
  <c r="N7856" i="4"/>
  <c r="Q7856" i="4"/>
  <c r="R7856" i="4"/>
  <c r="I7857" i="4"/>
  <c r="K7857" i="4"/>
  <c r="L7857" i="4"/>
  <c r="M7857" i="4"/>
  <c r="N7857" i="4"/>
  <c r="Q7857" i="4"/>
  <c r="R7857" i="4"/>
  <c r="I7858" i="4"/>
  <c r="K7858" i="4"/>
  <c r="L7858" i="4"/>
  <c r="M7858" i="4"/>
  <c r="N7858" i="4"/>
  <c r="Q7858" i="4"/>
  <c r="R7858" i="4"/>
  <c r="I7859" i="4"/>
  <c r="K7859" i="4"/>
  <c r="L7859" i="4"/>
  <c r="M7859" i="4"/>
  <c r="N7859" i="4"/>
  <c r="Q7859" i="4"/>
  <c r="R7859" i="4"/>
  <c r="I7860" i="4"/>
  <c r="L7860" i="4"/>
  <c r="M7860" i="4"/>
  <c r="Q7860" i="4"/>
  <c r="R7860" i="4"/>
  <c r="I7861" i="4"/>
  <c r="K7861" i="4"/>
  <c r="L7861" i="4"/>
  <c r="M7861" i="4"/>
  <c r="N7861" i="4"/>
  <c r="Q7861" i="4"/>
  <c r="R7861" i="4"/>
  <c r="I7533" i="4" l="1"/>
  <c r="K7533" i="4"/>
  <c r="L7533" i="4"/>
  <c r="M7533" i="4"/>
  <c r="N7533" i="4"/>
  <c r="Q7533" i="4"/>
  <c r="R7533" i="4"/>
  <c r="I7534" i="4"/>
  <c r="K7534" i="4"/>
  <c r="L7534" i="4"/>
  <c r="M7534" i="4"/>
  <c r="N7534" i="4"/>
  <c r="Q7534" i="4"/>
  <c r="R7534" i="4"/>
  <c r="I7535" i="4"/>
  <c r="K7535" i="4"/>
  <c r="L7535" i="4"/>
  <c r="M7535" i="4"/>
  <c r="N7535" i="4"/>
  <c r="Q7535" i="4"/>
  <c r="R7535" i="4"/>
  <c r="I7536" i="4"/>
  <c r="K7536" i="4"/>
  <c r="L7536" i="4"/>
  <c r="M7536" i="4"/>
  <c r="N7536" i="4"/>
  <c r="Q7536" i="4"/>
  <c r="R7536" i="4"/>
  <c r="I7537" i="4"/>
  <c r="K7537" i="4"/>
  <c r="L7537" i="4"/>
  <c r="M7537" i="4"/>
  <c r="N7537" i="4"/>
  <c r="Q7537" i="4"/>
  <c r="R7537" i="4"/>
  <c r="I7538" i="4"/>
  <c r="K7538" i="4"/>
  <c r="L7538" i="4"/>
  <c r="M7538" i="4"/>
  <c r="N7538" i="4"/>
  <c r="Q7538" i="4"/>
  <c r="R7538" i="4"/>
  <c r="I7539" i="4"/>
  <c r="K7539" i="4"/>
  <c r="L7539" i="4"/>
  <c r="M7539" i="4"/>
  <c r="N7539" i="4"/>
  <c r="Q7539" i="4"/>
  <c r="R7539" i="4"/>
  <c r="I7540" i="4"/>
  <c r="K7540" i="4"/>
  <c r="L7540" i="4"/>
  <c r="M7540" i="4"/>
  <c r="N7540" i="4"/>
  <c r="Q7540" i="4"/>
  <c r="R7540" i="4"/>
  <c r="I7541" i="4"/>
  <c r="K7541" i="4"/>
  <c r="L7541" i="4"/>
  <c r="M7541" i="4"/>
  <c r="N7541" i="4"/>
  <c r="Q7541" i="4"/>
  <c r="R7541" i="4"/>
  <c r="I7542" i="4"/>
  <c r="K7542" i="4"/>
  <c r="L7542" i="4"/>
  <c r="M7542" i="4"/>
  <c r="N7542" i="4"/>
  <c r="Q7542" i="4"/>
  <c r="R7542" i="4"/>
  <c r="I7543" i="4"/>
  <c r="K7543" i="4"/>
  <c r="L7543" i="4"/>
  <c r="M7543" i="4"/>
  <c r="N7543" i="4"/>
  <c r="Q7543" i="4"/>
  <c r="R7543" i="4"/>
  <c r="I7544" i="4"/>
  <c r="K7544" i="4"/>
  <c r="L7544" i="4"/>
  <c r="M7544" i="4"/>
  <c r="N7544" i="4"/>
  <c r="Q7544" i="4"/>
  <c r="R7544" i="4"/>
  <c r="I7545" i="4"/>
  <c r="K7545" i="4"/>
  <c r="L7545" i="4"/>
  <c r="M7545" i="4"/>
  <c r="N7545" i="4"/>
  <c r="Q7545" i="4"/>
  <c r="R7545" i="4"/>
  <c r="I7546" i="4"/>
  <c r="K7546" i="4"/>
  <c r="L7546" i="4"/>
  <c r="M7546" i="4"/>
  <c r="N7546" i="4"/>
  <c r="Q7546" i="4"/>
  <c r="R7546" i="4"/>
  <c r="I7547" i="4"/>
  <c r="K7547" i="4"/>
  <c r="L7547" i="4"/>
  <c r="M7547" i="4"/>
  <c r="N7547" i="4"/>
  <c r="Q7547" i="4"/>
  <c r="R7547" i="4"/>
  <c r="I7548" i="4"/>
  <c r="K7548" i="4"/>
  <c r="L7548" i="4"/>
  <c r="M7548" i="4"/>
  <c r="N7548" i="4"/>
  <c r="Q7548" i="4"/>
  <c r="R7548" i="4"/>
  <c r="I7549" i="4"/>
  <c r="K7549" i="4"/>
  <c r="L7549" i="4"/>
  <c r="M7549" i="4"/>
  <c r="N7549" i="4"/>
  <c r="Q7549" i="4"/>
  <c r="R7549" i="4"/>
  <c r="I7550" i="4"/>
  <c r="K7550" i="4"/>
  <c r="L7550" i="4"/>
  <c r="M7550" i="4"/>
  <c r="N7550" i="4"/>
  <c r="Q7550" i="4"/>
  <c r="R7550" i="4"/>
  <c r="I7551" i="4"/>
  <c r="K7551" i="4"/>
  <c r="L7551" i="4"/>
  <c r="M7551" i="4"/>
  <c r="N7551" i="4"/>
  <c r="Q7551" i="4"/>
  <c r="R7551" i="4"/>
  <c r="I7552" i="4"/>
  <c r="K7552" i="4"/>
  <c r="L7552" i="4"/>
  <c r="M7552" i="4"/>
  <c r="N7552" i="4"/>
  <c r="Q7552" i="4"/>
  <c r="R7552" i="4"/>
  <c r="I7553" i="4"/>
  <c r="K7553" i="4"/>
  <c r="L7553" i="4"/>
  <c r="M7553" i="4"/>
  <c r="N7553" i="4"/>
  <c r="Q7553" i="4"/>
  <c r="R7553" i="4"/>
  <c r="I7554" i="4"/>
  <c r="K7554" i="4"/>
  <c r="L7554" i="4"/>
  <c r="M7554" i="4"/>
  <c r="N7554" i="4"/>
  <c r="Q7554" i="4"/>
  <c r="R7554" i="4"/>
  <c r="I7555" i="4"/>
  <c r="K7555" i="4"/>
  <c r="L7555" i="4"/>
  <c r="M7555" i="4"/>
  <c r="N7555" i="4"/>
  <c r="Q7555" i="4"/>
  <c r="R7555" i="4"/>
  <c r="I7556" i="4"/>
  <c r="K7556" i="4"/>
  <c r="L7556" i="4"/>
  <c r="M7556" i="4"/>
  <c r="N7556" i="4"/>
  <c r="Q7556" i="4"/>
  <c r="R7556" i="4"/>
  <c r="I7557" i="4"/>
  <c r="K7557" i="4"/>
  <c r="L7557" i="4"/>
  <c r="M7557" i="4"/>
  <c r="N7557" i="4"/>
  <c r="Q7557" i="4"/>
  <c r="R7557" i="4"/>
  <c r="I7558" i="4"/>
  <c r="K7558" i="4"/>
  <c r="L7558" i="4"/>
  <c r="M7558" i="4"/>
  <c r="N7558" i="4"/>
  <c r="Q7558" i="4"/>
  <c r="R7558" i="4"/>
  <c r="I7559" i="4"/>
  <c r="K7559" i="4"/>
  <c r="L7559" i="4"/>
  <c r="M7559" i="4"/>
  <c r="N7559" i="4"/>
  <c r="Q7559" i="4"/>
  <c r="R7559" i="4"/>
  <c r="I7560" i="4"/>
  <c r="K7560" i="4"/>
  <c r="L7560" i="4"/>
  <c r="M7560" i="4"/>
  <c r="N7560" i="4"/>
  <c r="Q7560" i="4"/>
  <c r="R7560" i="4"/>
  <c r="I7561" i="4"/>
  <c r="K7561" i="4"/>
  <c r="L7561" i="4"/>
  <c r="M7561" i="4"/>
  <c r="N7561" i="4"/>
  <c r="Q7561" i="4"/>
  <c r="R7561" i="4"/>
  <c r="I7562" i="4"/>
  <c r="K7562" i="4"/>
  <c r="L7562" i="4"/>
  <c r="M7562" i="4"/>
  <c r="N7562" i="4"/>
  <c r="Q7562" i="4"/>
  <c r="R7562" i="4"/>
  <c r="I7563" i="4"/>
  <c r="K7563" i="4"/>
  <c r="L7563" i="4"/>
  <c r="M7563" i="4"/>
  <c r="N7563" i="4"/>
  <c r="Q7563" i="4"/>
  <c r="R7563" i="4"/>
  <c r="I7564" i="4"/>
  <c r="K7564" i="4"/>
  <c r="L7564" i="4"/>
  <c r="M7564" i="4"/>
  <c r="N7564" i="4"/>
  <c r="Q7564" i="4"/>
  <c r="R7564" i="4"/>
  <c r="I7565" i="4"/>
  <c r="K7565" i="4"/>
  <c r="L7565" i="4"/>
  <c r="M7565" i="4"/>
  <c r="N7565" i="4"/>
  <c r="Q7565" i="4"/>
  <c r="R7565" i="4"/>
  <c r="I7566" i="4"/>
  <c r="K7566" i="4"/>
  <c r="L7566" i="4"/>
  <c r="M7566" i="4"/>
  <c r="N7566" i="4"/>
  <c r="Q7566" i="4"/>
  <c r="R7566" i="4"/>
  <c r="I7567" i="4"/>
  <c r="K7567" i="4"/>
  <c r="L7567" i="4"/>
  <c r="M7567" i="4"/>
  <c r="N7567" i="4"/>
  <c r="Q7567" i="4"/>
  <c r="R7567" i="4"/>
  <c r="I7568" i="4"/>
  <c r="K7568" i="4"/>
  <c r="L7568" i="4"/>
  <c r="M7568" i="4"/>
  <c r="N7568" i="4"/>
  <c r="Q7568" i="4"/>
  <c r="R7568" i="4"/>
  <c r="R7529" i="4"/>
  <c r="Q7529" i="4"/>
  <c r="N7529" i="4"/>
  <c r="M7529" i="4"/>
  <c r="L7529" i="4"/>
  <c r="K7529" i="4"/>
  <c r="I7529" i="4"/>
  <c r="I7530" i="4"/>
  <c r="K7530" i="4"/>
  <c r="L7530" i="4"/>
  <c r="M7530" i="4"/>
  <c r="N7530" i="4"/>
  <c r="Q7530" i="4"/>
  <c r="R7530" i="4"/>
  <c r="I7531" i="4"/>
  <c r="K7531" i="4"/>
  <c r="L7531" i="4"/>
  <c r="M7531" i="4"/>
  <c r="N7531" i="4"/>
  <c r="Q7531" i="4"/>
  <c r="R7531" i="4"/>
  <c r="I7532" i="4"/>
  <c r="K7532" i="4"/>
  <c r="L7532" i="4"/>
  <c r="M7532" i="4"/>
  <c r="N7532" i="4"/>
  <c r="Q7532" i="4"/>
  <c r="R7532" i="4"/>
  <c r="I7862" i="4"/>
  <c r="K7862" i="4"/>
  <c r="L7862" i="4"/>
  <c r="M7862" i="4"/>
  <c r="N7862" i="4"/>
  <c r="Q7862" i="4"/>
  <c r="R7862" i="4"/>
  <c r="I7863" i="4"/>
  <c r="K7863" i="4"/>
  <c r="L7863" i="4"/>
  <c r="M7863" i="4"/>
  <c r="N7863" i="4"/>
  <c r="Q7863" i="4"/>
  <c r="R7863" i="4"/>
  <c r="I7864" i="4"/>
  <c r="K7864" i="4"/>
  <c r="L7864" i="4"/>
  <c r="M7864" i="4"/>
  <c r="N7864" i="4"/>
  <c r="Q7864" i="4"/>
  <c r="R7864" i="4"/>
  <c r="I7467" i="4" l="1"/>
  <c r="K7467" i="4"/>
  <c r="L7467" i="4"/>
  <c r="M7467" i="4"/>
  <c r="N7467" i="4"/>
  <c r="Q7467" i="4"/>
  <c r="R7467" i="4"/>
  <c r="I7468" i="4"/>
  <c r="K7468" i="4"/>
  <c r="L7468" i="4"/>
  <c r="M7468" i="4"/>
  <c r="N7468" i="4"/>
  <c r="Q7468" i="4"/>
  <c r="R7468" i="4"/>
  <c r="I7469" i="4"/>
  <c r="K7469" i="4"/>
  <c r="L7469" i="4"/>
  <c r="M7469" i="4"/>
  <c r="N7469" i="4"/>
  <c r="Q7469" i="4"/>
  <c r="R7469" i="4"/>
  <c r="I7470" i="4"/>
  <c r="K7470" i="4"/>
  <c r="L7470" i="4"/>
  <c r="M7470" i="4"/>
  <c r="N7470" i="4"/>
  <c r="Q7470" i="4"/>
  <c r="R7470" i="4"/>
  <c r="I7471" i="4"/>
  <c r="K7471" i="4"/>
  <c r="L7471" i="4"/>
  <c r="M7471" i="4"/>
  <c r="N7471" i="4"/>
  <c r="Q7471" i="4"/>
  <c r="R7471" i="4"/>
  <c r="I7472" i="4"/>
  <c r="K7472" i="4"/>
  <c r="L7472" i="4"/>
  <c r="M7472" i="4"/>
  <c r="N7472" i="4"/>
  <c r="Q7472" i="4"/>
  <c r="R7472" i="4"/>
  <c r="I7473" i="4"/>
  <c r="K7473" i="4"/>
  <c r="L7473" i="4"/>
  <c r="M7473" i="4"/>
  <c r="N7473" i="4"/>
  <c r="Q7473" i="4"/>
  <c r="R7473" i="4"/>
  <c r="I7474" i="4"/>
  <c r="K7474" i="4"/>
  <c r="L7474" i="4"/>
  <c r="M7474" i="4"/>
  <c r="N7474" i="4"/>
  <c r="Q7474" i="4"/>
  <c r="R7474" i="4"/>
  <c r="I7475" i="4"/>
  <c r="K7475" i="4"/>
  <c r="L7475" i="4"/>
  <c r="M7475" i="4"/>
  <c r="N7475" i="4"/>
  <c r="Q7475" i="4"/>
  <c r="R7475" i="4"/>
  <c r="I7476" i="4"/>
  <c r="K7476" i="4"/>
  <c r="L7476" i="4"/>
  <c r="M7476" i="4"/>
  <c r="N7476" i="4"/>
  <c r="Q7476" i="4"/>
  <c r="R7476" i="4"/>
  <c r="I7477" i="4"/>
  <c r="K7477" i="4"/>
  <c r="L7477" i="4"/>
  <c r="M7477" i="4"/>
  <c r="N7477" i="4"/>
  <c r="Q7477" i="4"/>
  <c r="R7477" i="4"/>
  <c r="I7478" i="4"/>
  <c r="K7478" i="4"/>
  <c r="L7478" i="4"/>
  <c r="M7478" i="4"/>
  <c r="N7478" i="4"/>
  <c r="Q7478" i="4"/>
  <c r="R7478" i="4"/>
  <c r="I7479" i="4"/>
  <c r="K7479" i="4"/>
  <c r="L7479" i="4"/>
  <c r="M7479" i="4"/>
  <c r="N7479" i="4"/>
  <c r="Q7479" i="4"/>
  <c r="R7479" i="4"/>
  <c r="I7480" i="4"/>
  <c r="K7480" i="4"/>
  <c r="L7480" i="4"/>
  <c r="M7480" i="4"/>
  <c r="N7480" i="4"/>
  <c r="Q7480" i="4"/>
  <c r="R7480" i="4"/>
  <c r="I7481" i="4"/>
  <c r="K7481" i="4"/>
  <c r="L7481" i="4"/>
  <c r="M7481" i="4"/>
  <c r="N7481" i="4"/>
  <c r="Q7481" i="4"/>
  <c r="R7481" i="4"/>
  <c r="I7482" i="4"/>
  <c r="K7482" i="4"/>
  <c r="L7482" i="4"/>
  <c r="M7482" i="4"/>
  <c r="N7482" i="4"/>
  <c r="Q7482" i="4"/>
  <c r="R7482" i="4"/>
  <c r="I7483" i="4"/>
  <c r="K7483" i="4"/>
  <c r="L7483" i="4"/>
  <c r="M7483" i="4"/>
  <c r="N7483" i="4"/>
  <c r="Q7483" i="4"/>
  <c r="R7483" i="4"/>
  <c r="I7484" i="4"/>
  <c r="K7484" i="4"/>
  <c r="L7484" i="4"/>
  <c r="M7484" i="4"/>
  <c r="N7484" i="4"/>
  <c r="Q7484" i="4"/>
  <c r="R7484" i="4"/>
  <c r="I7485" i="4"/>
  <c r="K7485" i="4"/>
  <c r="L7485" i="4"/>
  <c r="M7485" i="4"/>
  <c r="N7485" i="4"/>
  <c r="Q7485" i="4"/>
  <c r="R7485" i="4"/>
  <c r="I7486" i="4"/>
  <c r="K7486" i="4"/>
  <c r="L7486" i="4"/>
  <c r="M7486" i="4"/>
  <c r="N7486" i="4"/>
  <c r="Q7486" i="4"/>
  <c r="R7486" i="4"/>
  <c r="I7487" i="4"/>
  <c r="K7487" i="4"/>
  <c r="L7487" i="4"/>
  <c r="M7487" i="4"/>
  <c r="N7487" i="4"/>
  <c r="Q7487" i="4"/>
  <c r="R7487" i="4"/>
  <c r="I7488" i="4"/>
  <c r="K7488" i="4"/>
  <c r="L7488" i="4"/>
  <c r="M7488" i="4"/>
  <c r="N7488" i="4"/>
  <c r="Q7488" i="4"/>
  <c r="R7488" i="4"/>
  <c r="I7489" i="4"/>
  <c r="K7489" i="4"/>
  <c r="L7489" i="4"/>
  <c r="M7489" i="4"/>
  <c r="N7489" i="4"/>
  <c r="Q7489" i="4"/>
  <c r="R7489" i="4"/>
  <c r="I7490" i="4"/>
  <c r="K7490" i="4"/>
  <c r="L7490" i="4"/>
  <c r="M7490" i="4"/>
  <c r="N7490" i="4"/>
  <c r="Q7490" i="4"/>
  <c r="R7490" i="4"/>
  <c r="I7491" i="4"/>
  <c r="K7491" i="4"/>
  <c r="L7491" i="4"/>
  <c r="M7491" i="4"/>
  <c r="N7491" i="4"/>
  <c r="Q7491" i="4"/>
  <c r="R7491" i="4"/>
  <c r="I7492" i="4"/>
  <c r="K7492" i="4"/>
  <c r="L7492" i="4"/>
  <c r="M7492" i="4"/>
  <c r="N7492" i="4"/>
  <c r="Q7492" i="4"/>
  <c r="R7492" i="4"/>
  <c r="I7493" i="4"/>
  <c r="K7493" i="4"/>
  <c r="L7493" i="4"/>
  <c r="M7493" i="4"/>
  <c r="N7493" i="4"/>
  <c r="Q7493" i="4"/>
  <c r="R7493" i="4"/>
  <c r="I7494" i="4"/>
  <c r="K7494" i="4"/>
  <c r="L7494" i="4"/>
  <c r="M7494" i="4"/>
  <c r="N7494" i="4"/>
  <c r="Q7494" i="4"/>
  <c r="R7494" i="4"/>
  <c r="I7495" i="4"/>
  <c r="K7495" i="4"/>
  <c r="L7495" i="4"/>
  <c r="M7495" i="4"/>
  <c r="N7495" i="4"/>
  <c r="Q7495" i="4"/>
  <c r="R7495" i="4"/>
  <c r="I7496" i="4"/>
  <c r="K7496" i="4"/>
  <c r="L7496" i="4"/>
  <c r="M7496" i="4"/>
  <c r="N7496" i="4"/>
  <c r="Q7496" i="4"/>
  <c r="R7496" i="4"/>
  <c r="I7497" i="4"/>
  <c r="K7497" i="4"/>
  <c r="L7497" i="4"/>
  <c r="M7497" i="4"/>
  <c r="N7497" i="4"/>
  <c r="Q7497" i="4"/>
  <c r="R7497" i="4"/>
  <c r="I7498" i="4"/>
  <c r="K7498" i="4"/>
  <c r="L7498" i="4"/>
  <c r="M7498" i="4"/>
  <c r="N7498" i="4"/>
  <c r="Q7498" i="4"/>
  <c r="R7498" i="4"/>
  <c r="I7499" i="4"/>
  <c r="K7499" i="4"/>
  <c r="L7499" i="4"/>
  <c r="M7499" i="4"/>
  <c r="N7499" i="4"/>
  <c r="Q7499" i="4"/>
  <c r="R7499" i="4"/>
  <c r="I7500" i="4"/>
  <c r="K7500" i="4"/>
  <c r="L7500" i="4"/>
  <c r="M7500" i="4"/>
  <c r="N7500" i="4"/>
  <c r="Q7500" i="4"/>
  <c r="R7500" i="4"/>
  <c r="I7501" i="4"/>
  <c r="K7501" i="4"/>
  <c r="L7501" i="4"/>
  <c r="M7501" i="4"/>
  <c r="N7501" i="4"/>
  <c r="Q7501" i="4"/>
  <c r="R7501" i="4"/>
  <c r="I7502" i="4"/>
  <c r="K7502" i="4"/>
  <c r="L7502" i="4"/>
  <c r="M7502" i="4"/>
  <c r="N7502" i="4"/>
  <c r="Q7502" i="4"/>
  <c r="R7502" i="4"/>
  <c r="I7440" i="4"/>
  <c r="K7440" i="4"/>
  <c r="L7440" i="4"/>
  <c r="M7440" i="4"/>
  <c r="N7440" i="4"/>
  <c r="Q7440" i="4"/>
  <c r="R7440" i="4"/>
  <c r="I7441" i="4"/>
  <c r="K7441" i="4"/>
  <c r="L7441" i="4"/>
  <c r="M7441" i="4"/>
  <c r="N7441" i="4"/>
  <c r="Q7441" i="4"/>
  <c r="R7441" i="4"/>
  <c r="I7442" i="4"/>
  <c r="K7442" i="4"/>
  <c r="L7442" i="4"/>
  <c r="M7442" i="4"/>
  <c r="N7442" i="4"/>
  <c r="Q7442" i="4"/>
  <c r="R7442" i="4"/>
  <c r="I7443" i="4"/>
  <c r="K7443" i="4"/>
  <c r="L7443" i="4"/>
  <c r="M7443" i="4"/>
  <c r="N7443" i="4"/>
  <c r="Q7443" i="4"/>
  <c r="R7443" i="4"/>
  <c r="I7444" i="4"/>
  <c r="K7444" i="4"/>
  <c r="L7444" i="4"/>
  <c r="M7444" i="4"/>
  <c r="N7444" i="4"/>
  <c r="Q7444" i="4"/>
  <c r="R7444" i="4"/>
  <c r="I7445" i="4"/>
  <c r="K7445" i="4"/>
  <c r="L7445" i="4"/>
  <c r="M7445" i="4"/>
  <c r="N7445" i="4"/>
  <c r="Q7445" i="4"/>
  <c r="R7445" i="4"/>
  <c r="I7446" i="4"/>
  <c r="K7446" i="4"/>
  <c r="L7446" i="4"/>
  <c r="M7446" i="4"/>
  <c r="N7446" i="4"/>
  <c r="Q7446" i="4"/>
  <c r="R7446" i="4"/>
  <c r="I7447" i="4"/>
  <c r="K7447" i="4"/>
  <c r="L7447" i="4"/>
  <c r="M7447" i="4"/>
  <c r="N7447" i="4"/>
  <c r="Q7447" i="4"/>
  <c r="R7447" i="4"/>
  <c r="I7448" i="4"/>
  <c r="K7448" i="4"/>
  <c r="L7448" i="4"/>
  <c r="M7448" i="4"/>
  <c r="N7448" i="4"/>
  <c r="Q7448" i="4"/>
  <c r="R7448" i="4"/>
  <c r="I7449" i="4"/>
  <c r="K7449" i="4"/>
  <c r="L7449" i="4"/>
  <c r="M7449" i="4"/>
  <c r="N7449" i="4"/>
  <c r="Q7449" i="4"/>
  <c r="R7449" i="4"/>
  <c r="I7450" i="4"/>
  <c r="K7450" i="4"/>
  <c r="L7450" i="4"/>
  <c r="M7450" i="4"/>
  <c r="N7450" i="4"/>
  <c r="Q7450" i="4"/>
  <c r="R7450" i="4"/>
  <c r="I7451" i="4"/>
  <c r="K7451" i="4"/>
  <c r="L7451" i="4"/>
  <c r="M7451" i="4"/>
  <c r="N7451" i="4"/>
  <c r="Q7451" i="4"/>
  <c r="R7451" i="4"/>
  <c r="I7452" i="4"/>
  <c r="K7452" i="4"/>
  <c r="L7452" i="4"/>
  <c r="M7452" i="4"/>
  <c r="N7452" i="4"/>
  <c r="Q7452" i="4"/>
  <c r="R7452" i="4"/>
  <c r="I7453" i="4"/>
  <c r="K7453" i="4"/>
  <c r="L7453" i="4"/>
  <c r="M7453" i="4"/>
  <c r="N7453" i="4"/>
  <c r="Q7453" i="4"/>
  <c r="R7453" i="4"/>
  <c r="I7454" i="4"/>
  <c r="K7454" i="4"/>
  <c r="L7454" i="4"/>
  <c r="M7454" i="4"/>
  <c r="N7454" i="4"/>
  <c r="Q7454" i="4"/>
  <c r="R7454" i="4"/>
  <c r="I7455" i="4"/>
  <c r="K7455" i="4"/>
  <c r="L7455" i="4"/>
  <c r="M7455" i="4"/>
  <c r="N7455" i="4"/>
  <c r="Q7455" i="4"/>
  <c r="R7455" i="4"/>
  <c r="I7456" i="4"/>
  <c r="K7456" i="4"/>
  <c r="L7456" i="4"/>
  <c r="M7456" i="4"/>
  <c r="N7456" i="4"/>
  <c r="Q7456" i="4"/>
  <c r="R7456" i="4"/>
  <c r="I7457" i="4"/>
  <c r="K7457" i="4"/>
  <c r="L7457" i="4"/>
  <c r="M7457" i="4"/>
  <c r="N7457" i="4"/>
  <c r="Q7457" i="4"/>
  <c r="R7457" i="4"/>
  <c r="I7458" i="4"/>
  <c r="K7458" i="4"/>
  <c r="L7458" i="4"/>
  <c r="M7458" i="4"/>
  <c r="N7458" i="4"/>
  <c r="Q7458" i="4"/>
  <c r="R7458" i="4"/>
  <c r="I7459" i="4"/>
  <c r="K7459" i="4"/>
  <c r="L7459" i="4"/>
  <c r="M7459" i="4"/>
  <c r="N7459" i="4"/>
  <c r="Q7459" i="4"/>
  <c r="R7459" i="4"/>
  <c r="I7460" i="4"/>
  <c r="K7460" i="4"/>
  <c r="L7460" i="4"/>
  <c r="M7460" i="4"/>
  <c r="N7460" i="4"/>
  <c r="Q7460" i="4"/>
  <c r="R7460" i="4"/>
  <c r="I7461" i="4"/>
  <c r="K7461" i="4"/>
  <c r="L7461" i="4"/>
  <c r="M7461" i="4"/>
  <c r="N7461" i="4"/>
  <c r="Q7461" i="4"/>
  <c r="R7461" i="4"/>
  <c r="I7462" i="4"/>
  <c r="K7462" i="4"/>
  <c r="L7462" i="4"/>
  <c r="M7462" i="4"/>
  <c r="N7462" i="4"/>
  <c r="Q7462" i="4"/>
  <c r="R7462" i="4"/>
  <c r="I7463" i="4"/>
  <c r="K7463" i="4"/>
  <c r="L7463" i="4"/>
  <c r="M7463" i="4"/>
  <c r="N7463" i="4"/>
  <c r="Q7463" i="4"/>
  <c r="R7463" i="4"/>
  <c r="I7464" i="4"/>
  <c r="K7464" i="4"/>
  <c r="L7464" i="4"/>
  <c r="M7464" i="4"/>
  <c r="N7464" i="4"/>
  <c r="Q7464" i="4"/>
  <c r="R7464" i="4"/>
  <c r="I7465" i="4"/>
  <c r="K7465" i="4"/>
  <c r="L7465" i="4"/>
  <c r="M7465" i="4"/>
  <c r="N7465" i="4"/>
  <c r="Q7465" i="4"/>
  <c r="R7465" i="4"/>
  <c r="I7466" i="4"/>
  <c r="K7466" i="4"/>
  <c r="L7466" i="4"/>
  <c r="M7466" i="4"/>
  <c r="N7466" i="4"/>
  <c r="Q7466" i="4"/>
  <c r="R7466" i="4"/>
  <c r="I7503" i="4"/>
  <c r="K7503" i="4"/>
  <c r="L7503" i="4"/>
  <c r="M7503" i="4"/>
  <c r="N7503" i="4"/>
  <c r="Q7503" i="4"/>
  <c r="R7503" i="4"/>
  <c r="I7504" i="4"/>
  <c r="K7504" i="4"/>
  <c r="L7504" i="4"/>
  <c r="M7504" i="4"/>
  <c r="N7504" i="4"/>
  <c r="Q7504" i="4"/>
  <c r="R7504" i="4"/>
  <c r="I7505" i="4"/>
  <c r="K7505" i="4"/>
  <c r="L7505" i="4"/>
  <c r="M7505" i="4"/>
  <c r="N7505" i="4"/>
  <c r="Q7505" i="4"/>
  <c r="R7505" i="4"/>
  <c r="I7506" i="4"/>
  <c r="K7506" i="4"/>
  <c r="L7506" i="4"/>
  <c r="M7506" i="4"/>
  <c r="N7506" i="4"/>
  <c r="Q7506" i="4"/>
  <c r="R7506" i="4"/>
  <c r="I7507" i="4"/>
  <c r="K7507" i="4"/>
  <c r="L7507" i="4"/>
  <c r="M7507" i="4"/>
  <c r="N7507" i="4"/>
  <c r="Q7507" i="4"/>
  <c r="R7507" i="4"/>
  <c r="I7508" i="4"/>
  <c r="K7508" i="4"/>
  <c r="L7508" i="4"/>
  <c r="M7508" i="4"/>
  <c r="N7508" i="4"/>
  <c r="Q7508" i="4"/>
  <c r="R7508" i="4"/>
  <c r="I7509" i="4"/>
  <c r="K7509" i="4"/>
  <c r="L7509" i="4"/>
  <c r="M7509" i="4"/>
  <c r="N7509" i="4"/>
  <c r="Q7509" i="4"/>
  <c r="R7509" i="4"/>
  <c r="I7510" i="4"/>
  <c r="K7510" i="4"/>
  <c r="L7510" i="4"/>
  <c r="M7510" i="4"/>
  <c r="N7510" i="4"/>
  <c r="Q7510" i="4"/>
  <c r="R7510" i="4"/>
  <c r="I7361" i="4" l="1"/>
  <c r="K7361" i="4"/>
  <c r="L7361" i="4"/>
  <c r="M7361" i="4"/>
  <c r="N7361" i="4"/>
  <c r="Q7361" i="4"/>
  <c r="R7361" i="4"/>
  <c r="I7362" i="4"/>
  <c r="K7362" i="4"/>
  <c r="L7362" i="4"/>
  <c r="M7362" i="4"/>
  <c r="N7362" i="4"/>
  <c r="Q7362" i="4"/>
  <c r="R7362" i="4"/>
  <c r="I7363" i="4"/>
  <c r="K7363" i="4"/>
  <c r="L7363" i="4"/>
  <c r="M7363" i="4"/>
  <c r="N7363" i="4"/>
  <c r="Q7363" i="4"/>
  <c r="R7363" i="4"/>
  <c r="I7364" i="4"/>
  <c r="K7364" i="4"/>
  <c r="L7364" i="4"/>
  <c r="M7364" i="4"/>
  <c r="N7364" i="4"/>
  <c r="Q7364" i="4"/>
  <c r="R7364" i="4"/>
  <c r="I7365" i="4"/>
  <c r="K7365" i="4"/>
  <c r="L7365" i="4"/>
  <c r="M7365" i="4"/>
  <c r="N7365" i="4"/>
  <c r="Q7365" i="4"/>
  <c r="R7365" i="4"/>
  <c r="I7366" i="4"/>
  <c r="K7366" i="4"/>
  <c r="L7366" i="4"/>
  <c r="M7366" i="4"/>
  <c r="N7366" i="4"/>
  <c r="Q7366" i="4"/>
  <c r="R7366" i="4"/>
  <c r="I7367" i="4"/>
  <c r="K7367" i="4"/>
  <c r="L7367" i="4"/>
  <c r="M7367" i="4"/>
  <c r="N7367" i="4"/>
  <c r="Q7367" i="4"/>
  <c r="R7367" i="4"/>
  <c r="I7368" i="4"/>
  <c r="K7368" i="4"/>
  <c r="L7368" i="4"/>
  <c r="M7368" i="4"/>
  <c r="N7368" i="4"/>
  <c r="Q7368" i="4"/>
  <c r="R7368" i="4"/>
  <c r="I7369" i="4"/>
  <c r="K7369" i="4"/>
  <c r="L7369" i="4"/>
  <c r="M7369" i="4"/>
  <c r="N7369" i="4"/>
  <c r="Q7369" i="4"/>
  <c r="R7369" i="4"/>
  <c r="I7370" i="4"/>
  <c r="K7370" i="4"/>
  <c r="L7370" i="4"/>
  <c r="M7370" i="4"/>
  <c r="N7370" i="4"/>
  <c r="Q7370" i="4"/>
  <c r="R7370" i="4"/>
  <c r="I7371" i="4"/>
  <c r="K7371" i="4"/>
  <c r="L7371" i="4"/>
  <c r="M7371" i="4"/>
  <c r="N7371" i="4"/>
  <c r="Q7371" i="4"/>
  <c r="R7371" i="4"/>
  <c r="I7372" i="4"/>
  <c r="K7372" i="4"/>
  <c r="L7372" i="4"/>
  <c r="M7372" i="4"/>
  <c r="N7372" i="4"/>
  <c r="Q7372" i="4"/>
  <c r="R7372" i="4"/>
  <c r="I7373" i="4"/>
  <c r="K7373" i="4"/>
  <c r="L7373" i="4"/>
  <c r="M7373" i="4"/>
  <c r="N7373" i="4"/>
  <c r="Q7373" i="4"/>
  <c r="R7373" i="4"/>
  <c r="I7374" i="4"/>
  <c r="K7374" i="4"/>
  <c r="L7374" i="4"/>
  <c r="M7374" i="4"/>
  <c r="N7374" i="4"/>
  <c r="Q7374" i="4"/>
  <c r="R7374" i="4"/>
  <c r="I7375" i="4"/>
  <c r="K7375" i="4"/>
  <c r="L7375" i="4"/>
  <c r="M7375" i="4"/>
  <c r="N7375" i="4"/>
  <c r="Q7375" i="4"/>
  <c r="R7375" i="4"/>
  <c r="I7376" i="4"/>
  <c r="K7376" i="4"/>
  <c r="L7376" i="4"/>
  <c r="M7376" i="4"/>
  <c r="N7376" i="4"/>
  <c r="Q7376" i="4"/>
  <c r="R7376" i="4"/>
  <c r="I7377" i="4"/>
  <c r="K7377" i="4"/>
  <c r="L7377" i="4"/>
  <c r="M7377" i="4"/>
  <c r="N7377" i="4"/>
  <c r="Q7377" i="4"/>
  <c r="R7377" i="4"/>
  <c r="I7378" i="4"/>
  <c r="K7378" i="4"/>
  <c r="L7378" i="4"/>
  <c r="M7378" i="4"/>
  <c r="N7378" i="4"/>
  <c r="Q7378" i="4"/>
  <c r="R7378" i="4"/>
  <c r="I7379" i="4"/>
  <c r="K7379" i="4"/>
  <c r="L7379" i="4"/>
  <c r="M7379" i="4"/>
  <c r="N7379" i="4"/>
  <c r="Q7379" i="4"/>
  <c r="R7379" i="4"/>
  <c r="I7380" i="4"/>
  <c r="K7380" i="4"/>
  <c r="L7380" i="4"/>
  <c r="M7380" i="4"/>
  <c r="N7380" i="4"/>
  <c r="Q7380" i="4"/>
  <c r="R7380" i="4"/>
  <c r="I7381" i="4"/>
  <c r="K7381" i="4"/>
  <c r="L7381" i="4"/>
  <c r="M7381" i="4"/>
  <c r="N7381" i="4"/>
  <c r="Q7381" i="4"/>
  <c r="R7381" i="4"/>
  <c r="I7382" i="4"/>
  <c r="K7382" i="4"/>
  <c r="L7382" i="4"/>
  <c r="M7382" i="4"/>
  <c r="N7382" i="4"/>
  <c r="Q7382" i="4"/>
  <c r="R7382" i="4"/>
  <c r="I7383" i="4"/>
  <c r="K7383" i="4"/>
  <c r="L7383" i="4"/>
  <c r="M7383" i="4"/>
  <c r="N7383" i="4"/>
  <c r="Q7383" i="4"/>
  <c r="R7383" i="4"/>
  <c r="I7384" i="4"/>
  <c r="K7384" i="4"/>
  <c r="L7384" i="4"/>
  <c r="M7384" i="4"/>
  <c r="N7384" i="4"/>
  <c r="Q7384" i="4"/>
  <c r="R7384" i="4"/>
  <c r="I7385" i="4"/>
  <c r="K7385" i="4"/>
  <c r="L7385" i="4"/>
  <c r="M7385" i="4"/>
  <c r="N7385" i="4"/>
  <c r="Q7385" i="4"/>
  <c r="R7385" i="4"/>
  <c r="I7386" i="4"/>
  <c r="K7386" i="4"/>
  <c r="L7386" i="4"/>
  <c r="M7386" i="4"/>
  <c r="N7386" i="4"/>
  <c r="Q7386" i="4"/>
  <c r="R7386" i="4"/>
  <c r="I7387" i="4"/>
  <c r="K7387" i="4"/>
  <c r="L7387" i="4"/>
  <c r="M7387" i="4"/>
  <c r="N7387" i="4"/>
  <c r="Q7387" i="4"/>
  <c r="R7387" i="4"/>
  <c r="I7388" i="4"/>
  <c r="K7388" i="4"/>
  <c r="L7388" i="4"/>
  <c r="M7388" i="4"/>
  <c r="N7388" i="4"/>
  <c r="Q7388" i="4"/>
  <c r="R7388" i="4"/>
  <c r="I7389" i="4"/>
  <c r="K7389" i="4"/>
  <c r="L7389" i="4"/>
  <c r="M7389" i="4"/>
  <c r="N7389" i="4"/>
  <c r="Q7389" i="4"/>
  <c r="R7389" i="4"/>
  <c r="I7390" i="4"/>
  <c r="K7390" i="4"/>
  <c r="L7390" i="4"/>
  <c r="M7390" i="4"/>
  <c r="N7390" i="4"/>
  <c r="Q7390" i="4"/>
  <c r="R7390" i="4"/>
  <c r="I7391" i="4"/>
  <c r="K7391" i="4"/>
  <c r="L7391" i="4"/>
  <c r="M7391" i="4"/>
  <c r="N7391" i="4"/>
  <c r="Q7391" i="4"/>
  <c r="R7391" i="4"/>
  <c r="I7392" i="4"/>
  <c r="K7392" i="4"/>
  <c r="L7392" i="4"/>
  <c r="M7392" i="4"/>
  <c r="N7392" i="4"/>
  <c r="Q7392" i="4"/>
  <c r="R7392" i="4"/>
  <c r="I7393" i="4"/>
  <c r="K7393" i="4"/>
  <c r="L7393" i="4"/>
  <c r="M7393" i="4"/>
  <c r="N7393" i="4"/>
  <c r="Q7393" i="4"/>
  <c r="R7393" i="4"/>
  <c r="I7394" i="4"/>
  <c r="K7394" i="4"/>
  <c r="L7394" i="4"/>
  <c r="M7394" i="4"/>
  <c r="N7394" i="4"/>
  <c r="Q7394" i="4"/>
  <c r="R7394" i="4"/>
  <c r="I7395" i="4"/>
  <c r="K7395" i="4"/>
  <c r="L7395" i="4"/>
  <c r="M7395" i="4"/>
  <c r="N7395" i="4"/>
  <c r="Q7395" i="4"/>
  <c r="R7395" i="4"/>
  <c r="I7396" i="4"/>
  <c r="K7396" i="4"/>
  <c r="L7396" i="4"/>
  <c r="M7396" i="4"/>
  <c r="N7396" i="4"/>
  <c r="Q7396" i="4"/>
  <c r="R7396" i="4"/>
  <c r="I7397" i="4"/>
  <c r="K7397" i="4"/>
  <c r="L7397" i="4"/>
  <c r="M7397" i="4"/>
  <c r="N7397" i="4"/>
  <c r="Q7397" i="4"/>
  <c r="R7397" i="4"/>
  <c r="I7398" i="4"/>
  <c r="K7398" i="4"/>
  <c r="L7398" i="4"/>
  <c r="M7398" i="4"/>
  <c r="N7398" i="4"/>
  <c r="Q7398" i="4"/>
  <c r="R7398" i="4"/>
  <c r="I7399" i="4"/>
  <c r="K7399" i="4"/>
  <c r="L7399" i="4"/>
  <c r="M7399" i="4"/>
  <c r="N7399" i="4"/>
  <c r="Q7399" i="4"/>
  <c r="R7399" i="4"/>
  <c r="I7400" i="4"/>
  <c r="K7400" i="4"/>
  <c r="L7400" i="4"/>
  <c r="M7400" i="4"/>
  <c r="N7400" i="4"/>
  <c r="Q7400" i="4"/>
  <c r="R7400" i="4"/>
  <c r="I7401" i="4"/>
  <c r="K7401" i="4"/>
  <c r="L7401" i="4"/>
  <c r="M7401" i="4"/>
  <c r="N7401" i="4"/>
  <c r="Q7401" i="4"/>
  <c r="R7401" i="4"/>
  <c r="I7402" i="4"/>
  <c r="K7402" i="4"/>
  <c r="L7402" i="4"/>
  <c r="M7402" i="4"/>
  <c r="N7402" i="4"/>
  <c r="Q7402" i="4"/>
  <c r="R7402" i="4"/>
  <c r="I7403" i="4"/>
  <c r="K7403" i="4"/>
  <c r="L7403" i="4"/>
  <c r="M7403" i="4"/>
  <c r="N7403" i="4"/>
  <c r="Q7403" i="4"/>
  <c r="R7403" i="4"/>
  <c r="I7404" i="4"/>
  <c r="K7404" i="4"/>
  <c r="L7404" i="4"/>
  <c r="M7404" i="4"/>
  <c r="N7404" i="4"/>
  <c r="Q7404" i="4"/>
  <c r="R7404" i="4"/>
  <c r="I7405" i="4"/>
  <c r="K7405" i="4"/>
  <c r="L7405" i="4"/>
  <c r="M7405" i="4"/>
  <c r="N7405" i="4"/>
  <c r="Q7405" i="4"/>
  <c r="R7405" i="4"/>
  <c r="I7406" i="4"/>
  <c r="K7406" i="4"/>
  <c r="L7406" i="4"/>
  <c r="M7406" i="4"/>
  <c r="N7406" i="4"/>
  <c r="Q7406" i="4"/>
  <c r="R7406" i="4"/>
  <c r="I7407" i="4"/>
  <c r="K7407" i="4"/>
  <c r="L7407" i="4"/>
  <c r="M7407" i="4"/>
  <c r="N7407" i="4"/>
  <c r="Q7407" i="4"/>
  <c r="R7407" i="4"/>
  <c r="I7408" i="4"/>
  <c r="K7408" i="4"/>
  <c r="L7408" i="4"/>
  <c r="M7408" i="4"/>
  <c r="N7408" i="4"/>
  <c r="Q7408" i="4"/>
  <c r="R7408" i="4"/>
  <c r="I7409" i="4"/>
  <c r="K7409" i="4"/>
  <c r="L7409" i="4"/>
  <c r="M7409" i="4"/>
  <c r="N7409" i="4"/>
  <c r="Q7409" i="4"/>
  <c r="R7409" i="4"/>
  <c r="I7410" i="4"/>
  <c r="K7410" i="4"/>
  <c r="L7410" i="4"/>
  <c r="M7410" i="4"/>
  <c r="N7410" i="4"/>
  <c r="Q7410" i="4"/>
  <c r="R7410" i="4"/>
  <c r="I7411" i="4"/>
  <c r="K7411" i="4"/>
  <c r="L7411" i="4"/>
  <c r="M7411" i="4"/>
  <c r="N7411" i="4"/>
  <c r="Q7411" i="4"/>
  <c r="R7411" i="4"/>
  <c r="I7279" i="4" l="1"/>
  <c r="K7279" i="4"/>
  <c r="L7279" i="4"/>
  <c r="M7279" i="4"/>
  <c r="N7279" i="4"/>
  <c r="Q7279" i="4"/>
  <c r="R7279" i="4"/>
  <c r="I7280" i="4"/>
  <c r="K7280" i="4"/>
  <c r="L7280" i="4"/>
  <c r="M7280" i="4"/>
  <c r="N7280" i="4"/>
  <c r="Q7280" i="4"/>
  <c r="R7280" i="4"/>
  <c r="I7281" i="4"/>
  <c r="K7281" i="4"/>
  <c r="L7281" i="4"/>
  <c r="M7281" i="4"/>
  <c r="N7281" i="4"/>
  <c r="Q7281" i="4"/>
  <c r="R7281" i="4"/>
  <c r="I7282" i="4"/>
  <c r="K7282" i="4"/>
  <c r="L7282" i="4"/>
  <c r="M7282" i="4"/>
  <c r="N7282" i="4"/>
  <c r="Q7282" i="4"/>
  <c r="R7282" i="4"/>
  <c r="I7283" i="4"/>
  <c r="K7283" i="4"/>
  <c r="L7283" i="4"/>
  <c r="M7283" i="4"/>
  <c r="N7283" i="4"/>
  <c r="Q7283" i="4"/>
  <c r="R7283" i="4"/>
  <c r="I7284" i="4"/>
  <c r="K7284" i="4"/>
  <c r="L7284" i="4"/>
  <c r="M7284" i="4"/>
  <c r="N7284" i="4"/>
  <c r="Q7284" i="4"/>
  <c r="R7284" i="4"/>
  <c r="I7285" i="4"/>
  <c r="K7285" i="4"/>
  <c r="L7285" i="4"/>
  <c r="M7285" i="4"/>
  <c r="N7285" i="4"/>
  <c r="Q7285" i="4"/>
  <c r="R7285" i="4"/>
  <c r="I7286" i="4"/>
  <c r="K7286" i="4"/>
  <c r="L7286" i="4"/>
  <c r="M7286" i="4"/>
  <c r="N7286" i="4"/>
  <c r="Q7286" i="4"/>
  <c r="R7286" i="4"/>
  <c r="I7287" i="4"/>
  <c r="K7287" i="4"/>
  <c r="L7287" i="4"/>
  <c r="M7287" i="4"/>
  <c r="N7287" i="4"/>
  <c r="Q7287" i="4"/>
  <c r="R7287" i="4"/>
  <c r="I7288" i="4"/>
  <c r="K7288" i="4"/>
  <c r="L7288" i="4"/>
  <c r="M7288" i="4"/>
  <c r="N7288" i="4"/>
  <c r="Q7288" i="4"/>
  <c r="R7288" i="4"/>
  <c r="I7289" i="4"/>
  <c r="K7289" i="4"/>
  <c r="L7289" i="4"/>
  <c r="M7289" i="4"/>
  <c r="N7289" i="4"/>
  <c r="Q7289" i="4"/>
  <c r="R7289" i="4"/>
  <c r="I7290" i="4"/>
  <c r="K7290" i="4"/>
  <c r="L7290" i="4"/>
  <c r="M7290" i="4"/>
  <c r="N7290" i="4"/>
  <c r="Q7290" i="4"/>
  <c r="R7290" i="4"/>
  <c r="I7291" i="4"/>
  <c r="K7291" i="4"/>
  <c r="L7291" i="4"/>
  <c r="M7291" i="4"/>
  <c r="N7291" i="4"/>
  <c r="Q7291" i="4"/>
  <c r="R7291" i="4"/>
  <c r="I7292" i="4"/>
  <c r="K7292" i="4"/>
  <c r="L7292" i="4"/>
  <c r="M7292" i="4"/>
  <c r="N7292" i="4"/>
  <c r="Q7292" i="4"/>
  <c r="R7292" i="4"/>
  <c r="I7293" i="4"/>
  <c r="K7293" i="4"/>
  <c r="L7293" i="4"/>
  <c r="M7293" i="4"/>
  <c r="N7293" i="4"/>
  <c r="Q7293" i="4"/>
  <c r="R7293" i="4"/>
  <c r="I7294" i="4"/>
  <c r="K7294" i="4"/>
  <c r="L7294" i="4"/>
  <c r="M7294" i="4"/>
  <c r="N7294" i="4"/>
  <c r="Q7294" i="4"/>
  <c r="R7294" i="4"/>
  <c r="I7295" i="4"/>
  <c r="K7295" i="4"/>
  <c r="L7295" i="4"/>
  <c r="M7295" i="4"/>
  <c r="N7295" i="4"/>
  <c r="Q7295" i="4"/>
  <c r="R7295" i="4"/>
  <c r="I7296" i="4"/>
  <c r="K7296" i="4"/>
  <c r="L7296" i="4"/>
  <c r="M7296" i="4"/>
  <c r="N7296" i="4"/>
  <c r="Q7296" i="4"/>
  <c r="R7296" i="4"/>
  <c r="I7297" i="4"/>
  <c r="K7297" i="4"/>
  <c r="L7297" i="4"/>
  <c r="M7297" i="4"/>
  <c r="N7297" i="4"/>
  <c r="Q7297" i="4"/>
  <c r="R7297" i="4"/>
  <c r="I7298" i="4"/>
  <c r="K7298" i="4"/>
  <c r="L7298" i="4"/>
  <c r="M7298" i="4"/>
  <c r="N7298" i="4"/>
  <c r="Q7298" i="4"/>
  <c r="R7298" i="4"/>
  <c r="I7299" i="4"/>
  <c r="K7299" i="4"/>
  <c r="L7299" i="4"/>
  <c r="M7299" i="4"/>
  <c r="N7299" i="4"/>
  <c r="Q7299" i="4"/>
  <c r="R7299" i="4"/>
  <c r="I7300" i="4"/>
  <c r="K7300" i="4"/>
  <c r="L7300" i="4"/>
  <c r="M7300" i="4"/>
  <c r="N7300" i="4"/>
  <c r="Q7300" i="4"/>
  <c r="R7300" i="4"/>
  <c r="I7301" i="4"/>
  <c r="K7301" i="4"/>
  <c r="L7301" i="4"/>
  <c r="M7301" i="4"/>
  <c r="N7301" i="4"/>
  <c r="Q7301" i="4"/>
  <c r="R7301" i="4"/>
  <c r="I7302" i="4"/>
  <c r="K7302" i="4"/>
  <c r="L7302" i="4"/>
  <c r="M7302" i="4"/>
  <c r="N7302" i="4"/>
  <c r="Q7302" i="4"/>
  <c r="R7302" i="4"/>
  <c r="I7303" i="4"/>
  <c r="K7303" i="4"/>
  <c r="L7303" i="4"/>
  <c r="M7303" i="4"/>
  <c r="N7303" i="4"/>
  <c r="Q7303" i="4"/>
  <c r="R7303" i="4"/>
  <c r="I7304" i="4"/>
  <c r="K7304" i="4"/>
  <c r="L7304" i="4"/>
  <c r="M7304" i="4"/>
  <c r="N7304" i="4"/>
  <c r="Q7304" i="4"/>
  <c r="R7304" i="4"/>
  <c r="I7305" i="4"/>
  <c r="K7305" i="4"/>
  <c r="L7305" i="4"/>
  <c r="M7305" i="4"/>
  <c r="N7305" i="4"/>
  <c r="Q7305" i="4"/>
  <c r="R7305" i="4"/>
  <c r="I7306" i="4"/>
  <c r="K7306" i="4"/>
  <c r="L7306" i="4"/>
  <c r="M7306" i="4"/>
  <c r="N7306" i="4"/>
  <c r="Q7306" i="4"/>
  <c r="R7306" i="4"/>
  <c r="I7307" i="4"/>
  <c r="K7307" i="4"/>
  <c r="L7307" i="4"/>
  <c r="M7307" i="4"/>
  <c r="N7307" i="4"/>
  <c r="Q7307" i="4"/>
  <c r="R7307" i="4"/>
  <c r="I7308" i="4"/>
  <c r="K7308" i="4"/>
  <c r="L7308" i="4"/>
  <c r="M7308" i="4"/>
  <c r="N7308" i="4"/>
  <c r="Q7308" i="4"/>
  <c r="R7308" i="4"/>
  <c r="I7309" i="4"/>
  <c r="K7309" i="4"/>
  <c r="L7309" i="4"/>
  <c r="M7309" i="4"/>
  <c r="N7309" i="4"/>
  <c r="Q7309" i="4"/>
  <c r="R7309" i="4"/>
  <c r="I7310" i="4"/>
  <c r="K7310" i="4"/>
  <c r="L7310" i="4"/>
  <c r="M7310" i="4"/>
  <c r="N7310" i="4"/>
  <c r="Q7310" i="4"/>
  <c r="R7310" i="4"/>
  <c r="I7311" i="4"/>
  <c r="K7311" i="4"/>
  <c r="L7311" i="4"/>
  <c r="M7311" i="4"/>
  <c r="N7311" i="4"/>
  <c r="Q7311" i="4"/>
  <c r="R7311" i="4"/>
  <c r="I7312" i="4"/>
  <c r="K7312" i="4"/>
  <c r="L7312" i="4"/>
  <c r="M7312" i="4"/>
  <c r="N7312" i="4"/>
  <c r="Q7312" i="4"/>
  <c r="R7312" i="4"/>
  <c r="I7313" i="4"/>
  <c r="K7313" i="4"/>
  <c r="L7313" i="4"/>
  <c r="M7313" i="4"/>
  <c r="N7313" i="4"/>
  <c r="Q7313" i="4"/>
  <c r="R7313" i="4"/>
  <c r="I7314" i="4"/>
  <c r="K7314" i="4"/>
  <c r="L7314" i="4"/>
  <c r="M7314" i="4"/>
  <c r="N7314" i="4"/>
  <c r="Q7314" i="4"/>
  <c r="R7314" i="4"/>
  <c r="I7315" i="4"/>
  <c r="K7315" i="4"/>
  <c r="L7315" i="4"/>
  <c r="M7315" i="4"/>
  <c r="N7315" i="4"/>
  <c r="Q7315" i="4"/>
  <c r="R7315" i="4"/>
  <c r="I7316" i="4"/>
  <c r="K7316" i="4"/>
  <c r="L7316" i="4"/>
  <c r="M7316" i="4"/>
  <c r="N7316" i="4"/>
  <c r="Q7316" i="4"/>
  <c r="R7316" i="4"/>
  <c r="I7317" i="4"/>
  <c r="K7317" i="4"/>
  <c r="L7317" i="4"/>
  <c r="M7317" i="4"/>
  <c r="N7317" i="4"/>
  <c r="Q7317" i="4"/>
  <c r="R7317" i="4"/>
  <c r="I7318" i="4"/>
  <c r="K7318" i="4"/>
  <c r="L7318" i="4"/>
  <c r="M7318" i="4"/>
  <c r="N7318" i="4"/>
  <c r="Q7318" i="4"/>
  <c r="R7318" i="4"/>
  <c r="I7319" i="4"/>
  <c r="K7319" i="4"/>
  <c r="L7319" i="4"/>
  <c r="M7319" i="4"/>
  <c r="N7319" i="4"/>
  <c r="Q7319" i="4"/>
  <c r="R7319" i="4"/>
  <c r="I7320" i="4"/>
  <c r="K7320" i="4"/>
  <c r="L7320" i="4"/>
  <c r="M7320" i="4"/>
  <c r="N7320" i="4"/>
  <c r="Q7320" i="4"/>
  <c r="R7320" i="4"/>
  <c r="I7321" i="4"/>
  <c r="K7321" i="4"/>
  <c r="L7321" i="4"/>
  <c r="M7321" i="4"/>
  <c r="N7321" i="4"/>
  <c r="Q7321" i="4"/>
  <c r="R7321" i="4"/>
  <c r="I7322" i="4"/>
  <c r="K7322" i="4"/>
  <c r="L7322" i="4"/>
  <c r="M7322" i="4"/>
  <c r="N7322" i="4"/>
  <c r="Q7322" i="4"/>
  <c r="R7322" i="4"/>
  <c r="I7323" i="4"/>
  <c r="K7323" i="4"/>
  <c r="L7323" i="4"/>
  <c r="M7323" i="4"/>
  <c r="N7323" i="4"/>
  <c r="Q7323" i="4"/>
  <c r="R7323" i="4"/>
  <c r="I7324" i="4"/>
  <c r="K7324" i="4"/>
  <c r="L7324" i="4"/>
  <c r="M7324" i="4"/>
  <c r="N7324" i="4"/>
  <c r="Q7324" i="4"/>
  <c r="R7324" i="4"/>
  <c r="I7325" i="4"/>
  <c r="K7325" i="4"/>
  <c r="L7325" i="4"/>
  <c r="M7325" i="4"/>
  <c r="N7325" i="4"/>
  <c r="Q7325" i="4"/>
  <c r="R7325" i="4"/>
  <c r="I7326" i="4"/>
  <c r="K7326" i="4"/>
  <c r="L7326" i="4"/>
  <c r="M7326" i="4"/>
  <c r="N7326" i="4"/>
  <c r="Q7326" i="4"/>
  <c r="R7326" i="4"/>
  <c r="I7327" i="4"/>
  <c r="K7327" i="4"/>
  <c r="L7327" i="4"/>
  <c r="M7327" i="4"/>
  <c r="N7327" i="4"/>
  <c r="Q7327" i="4"/>
  <c r="R7327" i="4"/>
  <c r="I7328" i="4"/>
  <c r="K7328" i="4"/>
  <c r="L7328" i="4"/>
  <c r="M7328" i="4"/>
  <c r="N7328" i="4"/>
  <c r="Q7328" i="4"/>
  <c r="R7328" i="4"/>
  <c r="I7329" i="4"/>
  <c r="K7329" i="4"/>
  <c r="L7329" i="4"/>
  <c r="M7329" i="4"/>
  <c r="N7329" i="4"/>
  <c r="Q7329" i="4"/>
  <c r="R7329" i="4"/>
  <c r="I7330" i="4"/>
  <c r="K7330" i="4"/>
  <c r="L7330" i="4"/>
  <c r="M7330" i="4"/>
  <c r="N7330" i="4"/>
  <c r="Q7330" i="4"/>
  <c r="R7330" i="4"/>
  <c r="I7331" i="4"/>
  <c r="K7331" i="4"/>
  <c r="L7331" i="4"/>
  <c r="M7331" i="4"/>
  <c r="N7331" i="4"/>
  <c r="Q7331" i="4"/>
  <c r="R7331" i="4"/>
  <c r="I7332" i="4"/>
  <c r="K7332" i="4"/>
  <c r="L7332" i="4"/>
  <c r="M7332" i="4"/>
  <c r="N7332" i="4"/>
  <c r="Q7332" i="4"/>
  <c r="R7332" i="4"/>
  <c r="I7333" i="4"/>
  <c r="K7333" i="4"/>
  <c r="L7333" i="4"/>
  <c r="M7333" i="4"/>
  <c r="N7333" i="4"/>
  <c r="Q7333" i="4"/>
  <c r="R7333" i="4"/>
  <c r="I7334" i="4"/>
  <c r="K7334" i="4"/>
  <c r="L7334" i="4"/>
  <c r="M7334" i="4"/>
  <c r="N7334" i="4"/>
  <c r="Q7334" i="4"/>
  <c r="R7334" i="4"/>
  <c r="I7335" i="4"/>
  <c r="K7335" i="4"/>
  <c r="L7335" i="4"/>
  <c r="M7335" i="4"/>
  <c r="N7335" i="4"/>
  <c r="Q7335" i="4"/>
  <c r="R7335" i="4"/>
  <c r="I7336" i="4"/>
  <c r="K7336" i="4"/>
  <c r="L7336" i="4"/>
  <c r="M7336" i="4"/>
  <c r="N7336" i="4"/>
  <c r="Q7336" i="4"/>
  <c r="R7336" i="4"/>
  <c r="I7337" i="4"/>
  <c r="K7337" i="4"/>
  <c r="L7337" i="4"/>
  <c r="M7337" i="4"/>
  <c r="N7337" i="4"/>
  <c r="Q7337" i="4"/>
  <c r="R7337" i="4"/>
  <c r="I7338" i="4"/>
  <c r="K7338" i="4"/>
  <c r="L7338" i="4"/>
  <c r="M7338" i="4"/>
  <c r="N7338" i="4"/>
  <c r="Q7338" i="4"/>
  <c r="R7338" i="4"/>
  <c r="I7339" i="4"/>
  <c r="K7339" i="4"/>
  <c r="L7339" i="4"/>
  <c r="M7339" i="4"/>
  <c r="N7339" i="4"/>
  <c r="Q7339" i="4"/>
  <c r="R7339" i="4"/>
  <c r="I7340" i="4"/>
  <c r="K7340" i="4"/>
  <c r="L7340" i="4"/>
  <c r="M7340" i="4"/>
  <c r="N7340" i="4"/>
  <c r="Q7340" i="4"/>
  <c r="R7340" i="4"/>
  <c r="I7341" i="4"/>
  <c r="K7341" i="4"/>
  <c r="L7341" i="4"/>
  <c r="M7341" i="4"/>
  <c r="N7341" i="4"/>
  <c r="Q7341" i="4"/>
  <c r="R7341" i="4"/>
  <c r="I7342" i="4"/>
  <c r="K7342" i="4"/>
  <c r="L7342" i="4"/>
  <c r="M7342" i="4"/>
  <c r="N7342" i="4"/>
  <c r="Q7342" i="4"/>
  <c r="R7342" i="4"/>
  <c r="I7343" i="4"/>
  <c r="K7343" i="4"/>
  <c r="L7343" i="4"/>
  <c r="M7343" i="4"/>
  <c r="N7343" i="4"/>
  <c r="Q7343" i="4"/>
  <c r="R7343" i="4"/>
  <c r="I7344" i="4"/>
  <c r="K7344" i="4"/>
  <c r="L7344" i="4"/>
  <c r="M7344" i="4"/>
  <c r="N7344" i="4"/>
  <c r="Q7344" i="4"/>
  <c r="R7344" i="4"/>
  <c r="I7345" i="4"/>
  <c r="K7345" i="4"/>
  <c r="L7345" i="4"/>
  <c r="M7345" i="4"/>
  <c r="N7345" i="4"/>
  <c r="Q7345" i="4"/>
  <c r="R7345" i="4"/>
  <c r="I7346" i="4"/>
  <c r="K7346" i="4"/>
  <c r="L7346" i="4"/>
  <c r="M7346" i="4"/>
  <c r="N7346" i="4"/>
  <c r="Q7346" i="4"/>
  <c r="R7346" i="4"/>
  <c r="I7347" i="4"/>
  <c r="K7347" i="4"/>
  <c r="L7347" i="4"/>
  <c r="M7347" i="4"/>
  <c r="N7347" i="4"/>
  <c r="Q7347" i="4"/>
  <c r="R7347" i="4"/>
  <c r="I7348" i="4"/>
  <c r="K7348" i="4"/>
  <c r="L7348" i="4"/>
  <c r="M7348" i="4"/>
  <c r="N7348" i="4"/>
  <c r="Q7348" i="4"/>
  <c r="R7348" i="4"/>
  <c r="I7349" i="4"/>
  <c r="K7349" i="4"/>
  <c r="L7349" i="4"/>
  <c r="M7349" i="4"/>
  <c r="N7349" i="4"/>
  <c r="Q7349" i="4"/>
  <c r="R7349" i="4"/>
  <c r="I7350" i="4"/>
  <c r="K7350" i="4"/>
  <c r="L7350" i="4"/>
  <c r="M7350" i="4"/>
  <c r="N7350" i="4"/>
  <c r="Q7350" i="4"/>
  <c r="R7350" i="4"/>
  <c r="I7351" i="4"/>
  <c r="K7351" i="4"/>
  <c r="L7351" i="4"/>
  <c r="M7351" i="4"/>
  <c r="N7351" i="4"/>
  <c r="Q7351" i="4"/>
  <c r="R7351" i="4"/>
  <c r="I7352" i="4"/>
  <c r="K7352" i="4"/>
  <c r="L7352" i="4"/>
  <c r="M7352" i="4"/>
  <c r="N7352" i="4"/>
  <c r="Q7352" i="4"/>
  <c r="R7352" i="4"/>
  <c r="I7353" i="4"/>
  <c r="K7353" i="4"/>
  <c r="L7353" i="4"/>
  <c r="M7353" i="4"/>
  <c r="N7353" i="4"/>
  <c r="Q7353" i="4"/>
  <c r="R7353" i="4"/>
  <c r="I7354" i="4"/>
  <c r="K7354" i="4"/>
  <c r="L7354" i="4"/>
  <c r="M7354" i="4"/>
  <c r="N7354" i="4"/>
  <c r="Q7354" i="4"/>
  <c r="R7354" i="4"/>
  <c r="I7355" i="4"/>
  <c r="K7355" i="4"/>
  <c r="L7355" i="4"/>
  <c r="M7355" i="4"/>
  <c r="N7355" i="4"/>
  <c r="Q7355" i="4"/>
  <c r="R7355" i="4"/>
  <c r="I7356" i="4"/>
  <c r="K7356" i="4"/>
  <c r="L7356" i="4"/>
  <c r="M7356" i="4"/>
  <c r="N7356" i="4"/>
  <c r="Q7356" i="4"/>
  <c r="R7356" i="4"/>
  <c r="I7357" i="4"/>
  <c r="K7357" i="4"/>
  <c r="L7357" i="4"/>
  <c r="M7357" i="4"/>
  <c r="N7357" i="4"/>
  <c r="Q7357" i="4"/>
  <c r="R7357" i="4"/>
  <c r="I7358" i="4"/>
  <c r="K7358" i="4"/>
  <c r="L7358" i="4"/>
  <c r="M7358" i="4"/>
  <c r="N7358" i="4"/>
  <c r="Q7358" i="4"/>
  <c r="R7358" i="4"/>
  <c r="I7359" i="4"/>
  <c r="K7359" i="4"/>
  <c r="L7359" i="4"/>
  <c r="M7359" i="4"/>
  <c r="N7359" i="4"/>
  <c r="Q7359" i="4"/>
  <c r="R7359" i="4"/>
  <c r="I7360" i="4"/>
  <c r="K7360" i="4"/>
  <c r="L7360" i="4"/>
  <c r="M7360" i="4"/>
  <c r="N7360" i="4"/>
  <c r="Q7360" i="4"/>
  <c r="R7360" i="4"/>
  <c r="I7412" i="4"/>
  <c r="K7412" i="4"/>
  <c r="L7412" i="4"/>
  <c r="M7412" i="4"/>
  <c r="N7412" i="4"/>
  <c r="Q7412" i="4"/>
  <c r="R7412" i="4"/>
  <c r="I7413" i="4"/>
  <c r="K7413" i="4"/>
  <c r="L7413" i="4"/>
  <c r="M7413" i="4"/>
  <c r="N7413" i="4"/>
  <c r="Q7413" i="4"/>
  <c r="R7413" i="4"/>
  <c r="I7201" i="4" l="1"/>
  <c r="K7201" i="4"/>
  <c r="L7201" i="4"/>
  <c r="M7201" i="4"/>
  <c r="N7201" i="4"/>
  <c r="Q7201" i="4"/>
  <c r="R7201" i="4"/>
  <c r="I7202" i="4"/>
  <c r="K7202" i="4"/>
  <c r="L7202" i="4"/>
  <c r="M7202" i="4"/>
  <c r="N7202" i="4"/>
  <c r="Q7202" i="4"/>
  <c r="R7202" i="4"/>
  <c r="I7203" i="4"/>
  <c r="K7203" i="4"/>
  <c r="L7203" i="4"/>
  <c r="M7203" i="4"/>
  <c r="N7203" i="4"/>
  <c r="Q7203" i="4"/>
  <c r="R7203" i="4"/>
  <c r="I7204" i="4"/>
  <c r="K7204" i="4"/>
  <c r="L7204" i="4"/>
  <c r="M7204" i="4"/>
  <c r="N7204" i="4"/>
  <c r="Q7204" i="4"/>
  <c r="R7204" i="4"/>
  <c r="I7205" i="4"/>
  <c r="K7205" i="4"/>
  <c r="L7205" i="4"/>
  <c r="M7205" i="4"/>
  <c r="N7205" i="4"/>
  <c r="Q7205" i="4"/>
  <c r="R7205" i="4"/>
  <c r="I7206" i="4"/>
  <c r="K7206" i="4"/>
  <c r="L7206" i="4"/>
  <c r="M7206" i="4"/>
  <c r="N7206" i="4"/>
  <c r="Q7206" i="4"/>
  <c r="R7206" i="4"/>
  <c r="I7207" i="4"/>
  <c r="K7207" i="4"/>
  <c r="L7207" i="4"/>
  <c r="M7207" i="4"/>
  <c r="N7207" i="4"/>
  <c r="Q7207" i="4"/>
  <c r="R7207" i="4"/>
  <c r="I7208" i="4"/>
  <c r="K7208" i="4"/>
  <c r="L7208" i="4"/>
  <c r="M7208" i="4"/>
  <c r="N7208" i="4"/>
  <c r="Q7208" i="4"/>
  <c r="R7208" i="4"/>
  <c r="I7209" i="4"/>
  <c r="K7209" i="4"/>
  <c r="L7209" i="4"/>
  <c r="M7209" i="4"/>
  <c r="N7209" i="4"/>
  <c r="Q7209" i="4"/>
  <c r="R7209" i="4"/>
  <c r="I7210" i="4"/>
  <c r="K7210" i="4"/>
  <c r="L7210" i="4"/>
  <c r="M7210" i="4"/>
  <c r="N7210" i="4"/>
  <c r="Q7210" i="4"/>
  <c r="R7210" i="4"/>
  <c r="I7211" i="4"/>
  <c r="K7211" i="4"/>
  <c r="L7211" i="4"/>
  <c r="M7211" i="4"/>
  <c r="N7211" i="4"/>
  <c r="Q7211" i="4"/>
  <c r="R7211" i="4"/>
  <c r="I7212" i="4"/>
  <c r="K7212" i="4"/>
  <c r="L7212" i="4"/>
  <c r="M7212" i="4"/>
  <c r="N7212" i="4"/>
  <c r="Q7212" i="4"/>
  <c r="R7212" i="4"/>
  <c r="I7213" i="4"/>
  <c r="K7213" i="4"/>
  <c r="L7213" i="4"/>
  <c r="M7213" i="4"/>
  <c r="N7213" i="4"/>
  <c r="Q7213" i="4"/>
  <c r="R7213" i="4"/>
  <c r="I7214" i="4"/>
  <c r="K7214" i="4"/>
  <c r="L7214" i="4"/>
  <c r="M7214" i="4"/>
  <c r="N7214" i="4"/>
  <c r="Q7214" i="4"/>
  <c r="R7214" i="4"/>
  <c r="I7215" i="4"/>
  <c r="K7215" i="4"/>
  <c r="L7215" i="4"/>
  <c r="M7215" i="4"/>
  <c r="N7215" i="4"/>
  <c r="Q7215" i="4"/>
  <c r="R7215" i="4"/>
  <c r="I7216" i="4"/>
  <c r="K7216" i="4"/>
  <c r="L7216" i="4"/>
  <c r="M7216" i="4"/>
  <c r="N7216" i="4"/>
  <c r="Q7216" i="4"/>
  <c r="R7216" i="4"/>
  <c r="I7217" i="4"/>
  <c r="K7217" i="4"/>
  <c r="L7217" i="4"/>
  <c r="M7217" i="4"/>
  <c r="N7217" i="4"/>
  <c r="Q7217" i="4"/>
  <c r="R7217" i="4"/>
  <c r="I7218" i="4"/>
  <c r="K7218" i="4"/>
  <c r="L7218" i="4"/>
  <c r="M7218" i="4"/>
  <c r="N7218" i="4"/>
  <c r="Q7218" i="4"/>
  <c r="R7218" i="4"/>
  <c r="I7219" i="4"/>
  <c r="K7219" i="4"/>
  <c r="L7219" i="4"/>
  <c r="M7219" i="4"/>
  <c r="N7219" i="4"/>
  <c r="Q7219" i="4"/>
  <c r="R7219" i="4"/>
  <c r="I7220" i="4"/>
  <c r="K7220" i="4"/>
  <c r="L7220" i="4"/>
  <c r="M7220" i="4"/>
  <c r="N7220" i="4"/>
  <c r="Q7220" i="4"/>
  <c r="R7220" i="4"/>
  <c r="I7221" i="4"/>
  <c r="K7221" i="4"/>
  <c r="L7221" i="4"/>
  <c r="M7221" i="4"/>
  <c r="N7221" i="4"/>
  <c r="Q7221" i="4"/>
  <c r="R7221" i="4"/>
  <c r="I7222" i="4"/>
  <c r="K7222" i="4"/>
  <c r="L7222" i="4"/>
  <c r="M7222" i="4"/>
  <c r="N7222" i="4"/>
  <c r="Q7222" i="4"/>
  <c r="R7222" i="4"/>
  <c r="I7223" i="4"/>
  <c r="K7223" i="4"/>
  <c r="L7223" i="4"/>
  <c r="M7223" i="4"/>
  <c r="N7223" i="4"/>
  <c r="Q7223" i="4"/>
  <c r="R7223" i="4"/>
  <c r="I7224" i="4"/>
  <c r="K7224" i="4"/>
  <c r="L7224" i="4"/>
  <c r="M7224" i="4"/>
  <c r="N7224" i="4"/>
  <c r="Q7224" i="4"/>
  <c r="R7224" i="4"/>
  <c r="I7225" i="4"/>
  <c r="K7225" i="4"/>
  <c r="L7225" i="4"/>
  <c r="M7225" i="4"/>
  <c r="N7225" i="4"/>
  <c r="Q7225" i="4"/>
  <c r="R7225" i="4"/>
  <c r="I7226" i="4"/>
  <c r="K7226" i="4"/>
  <c r="L7226" i="4"/>
  <c r="M7226" i="4"/>
  <c r="N7226" i="4"/>
  <c r="Q7226" i="4"/>
  <c r="R7226" i="4"/>
  <c r="I7227" i="4"/>
  <c r="K7227" i="4"/>
  <c r="L7227" i="4"/>
  <c r="M7227" i="4"/>
  <c r="N7227" i="4"/>
  <c r="Q7227" i="4"/>
  <c r="R7227" i="4"/>
  <c r="I7228" i="4"/>
  <c r="K7228" i="4"/>
  <c r="L7228" i="4"/>
  <c r="M7228" i="4"/>
  <c r="N7228" i="4"/>
  <c r="Q7228" i="4"/>
  <c r="R7228" i="4"/>
  <c r="I7229" i="4"/>
  <c r="K7229" i="4"/>
  <c r="L7229" i="4"/>
  <c r="M7229" i="4"/>
  <c r="N7229" i="4"/>
  <c r="Q7229" i="4"/>
  <c r="R7229" i="4"/>
  <c r="I7230" i="4"/>
  <c r="K7230" i="4"/>
  <c r="L7230" i="4"/>
  <c r="M7230" i="4"/>
  <c r="N7230" i="4"/>
  <c r="Q7230" i="4"/>
  <c r="R7230" i="4"/>
  <c r="I7231" i="4"/>
  <c r="K7231" i="4"/>
  <c r="L7231" i="4"/>
  <c r="M7231" i="4"/>
  <c r="N7231" i="4"/>
  <c r="Q7231" i="4"/>
  <c r="R7231" i="4"/>
  <c r="I7232" i="4"/>
  <c r="K7232" i="4"/>
  <c r="L7232" i="4"/>
  <c r="M7232" i="4"/>
  <c r="N7232" i="4"/>
  <c r="Q7232" i="4"/>
  <c r="R7232" i="4"/>
  <c r="I7233" i="4"/>
  <c r="K7233" i="4"/>
  <c r="L7233" i="4"/>
  <c r="M7233" i="4"/>
  <c r="N7233" i="4"/>
  <c r="Q7233" i="4"/>
  <c r="R7233" i="4"/>
  <c r="I7234" i="4"/>
  <c r="K7234" i="4"/>
  <c r="L7234" i="4"/>
  <c r="M7234" i="4"/>
  <c r="N7234" i="4"/>
  <c r="Q7234" i="4"/>
  <c r="R7234" i="4"/>
  <c r="I7235" i="4"/>
  <c r="K7235" i="4"/>
  <c r="L7235" i="4"/>
  <c r="M7235" i="4"/>
  <c r="N7235" i="4"/>
  <c r="Q7235" i="4"/>
  <c r="R7235" i="4"/>
  <c r="I7236" i="4"/>
  <c r="K7236" i="4"/>
  <c r="L7236" i="4"/>
  <c r="M7236" i="4"/>
  <c r="N7236" i="4"/>
  <c r="Q7236" i="4"/>
  <c r="R7236" i="4"/>
  <c r="I7237" i="4"/>
  <c r="K7237" i="4"/>
  <c r="L7237" i="4"/>
  <c r="M7237" i="4"/>
  <c r="N7237" i="4"/>
  <c r="Q7237" i="4"/>
  <c r="R7237" i="4"/>
  <c r="I7238" i="4"/>
  <c r="K7238" i="4"/>
  <c r="L7238" i="4"/>
  <c r="M7238" i="4"/>
  <c r="N7238" i="4"/>
  <c r="Q7238" i="4"/>
  <c r="R7238" i="4"/>
  <c r="I7239" i="4"/>
  <c r="K7239" i="4"/>
  <c r="L7239" i="4"/>
  <c r="M7239" i="4"/>
  <c r="N7239" i="4"/>
  <c r="Q7239" i="4"/>
  <c r="R7239" i="4"/>
  <c r="I7240" i="4"/>
  <c r="K7240" i="4"/>
  <c r="L7240" i="4"/>
  <c r="M7240" i="4"/>
  <c r="N7240" i="4"/>
  <c r="Q7240" i="4"/>
  <c r="R7240" i="4"/>
  <c r="I7241" i="4"/>
  <c r="K7241" i="4"/>
  <c r="L7241" i="4"/>
  <c r="M7241" i="4"/>
  <c r="N7241" i="4"/>
  <c r="Q7241" i="4"/>
  <c r="R7241" i="4"/>
  <c r="I7242" i="4"/>
  <c r="K7242" i="4"/>
  <c r="L7242" i="4"/>
  <c r="M7242" i="4"/>
  <c r="N7242" i="4"/>
  <c r="Q7242" i="4"/>
  <c r="R7242" i="4"/>
  <c r="I7243" i="4"/>
  <c r="K7243" i="4"/>
  <c r="L7243" i="4"/>
  <c r="M7243" i="4"/>
  <c r="N7243" i="4"/>
  <c r="Q7243" i="4"/>
  <c r="R7243" i="4"/>
  <c r="I7244" i="4"/>
  <c r="K7244" i="4"/>
  <c r="L7244" i="4"/>
  <c r="M7244" i="4"/>
  <c r="N7244" i="4"/>
  <c r="Q7244" i="4"/>
  <c r="R7244" i="4"/>
  <c r="I7245" i="4"/>
  <c r="K7245" i="4"/>
  <c r="L7245" i="4"/>
  <c r="M7245" i="4"/>
  <c r="N7245" i="4"/>
  <c r="Q7245" i="4"/>
  <c r="R7245" i="4"/>
  <c r="I7246" i="4"/>
  <c r="K7246" i="4"/>
  <c r="L7246" i="4"/>
  <c r="M7246" i="4"/>
  <c r="N7246" i="4"/>
  <c r="Q7246" i="4"/>
  <c r="R7246" i="4"/>
  <c r="I7247" i="4"/>
  <c r="K7247" i="4"/>
  <c r="L7247" i="4"/>
  <c r="M7247" i="4"/>
  <c r="N7247" i="4"/>
  <c r="Q7247" i="4"/>
  <c r="R7247" i="4"/>
  <c r="I7248" i="4"/>
  <c r="K7248" i="4"/>
  <c r="L7248" i="4"/>
  <c r="M7248" i="4"/>
  <c r="N7248" i="4"/>
  <c r="Q7248" i="4"/>
  <c r="R7248" i="4"/>
  <c r="I7249" i="4"/>
  <c r="K7249" i="4"/>
  <c r="L7249" i="4"/>
  <c r="M7249" i="4"/>
  <c r="N7249" i="4"/>
  <c r="Q7249" i="4"/>
  <c r="R7249" i="4"/>
  <c r="I7250" i="4"/>
  <c r="K7250" i="4"/>
  <c r="L7250" i="4"/>
  <c r="M7250" i="4"/>
  <c r="N7250" i="4"/>
  <c r="Q7250" i="4"/>
  <c r="R7250" i="4"/>
  <c r="I7251" i="4"/>
  <c r="K7251" i="4"/>
  <c r="L7251" i="4"/>
  <c r="M7251" i="4"/>
  <c r="N7251" i="4"/>
  <c r="Q7251" i="4"/>
  <c r="R7251" i="4"/>
  <c r="I7252" i="4"/>
  <c r="K7252" i="4"/>
  <c r="L7252" i="4"/>
  <c r="M7252" i="4"/>
  <c r="N7252" i="4"/>
  <c r="Q7252" i="4"/>
  <c r="R7252" i="4"/>
  <c r="I7253" i="4"/>
  <c r="K7253" i="4"/>
  <c r="L7253" i="4"/>
  <c r="M7253" i="4"/>
  <c r="N7253" i="4"/>
  <c r="Q7253" i="4"/>
  <c r="R7253" i="4"/>
  <c r="I7254" i="4"/>
  <c r="K7254" i="4"/>
  <c r="L7254" i="4"/>
  <c r="M7254" i="4"/>
  <c r="N7254" i="4"/>
  <c r="Q7254" i="4"/>
  <c r="R7254" i="4"/>
  <c r="I7255" i="4"/>
  <c r="K7255" i="4"/>
  <c r="L7255" i="4"/>
  <c r="M7255" i="4"/>
  <c r="N7255" i="4"/>
  <c r="Q7255" i="4"/>
  <c r="R7255" i="4"/>
  <c r="I7256" i="4"/>
  <c r="K7256" i="4"/>
  <c r="L7256" i="4"/>
  <c r="M7256" i="4"/>
  <c r="N7256" i="4"/>
  <c r="Q7256" i="4"/>
  <c r="R7256" i="4"/>
  <c r="I7257" i="4"/>
  <c r="K7257" i="4"/>
  <c r="L7257" i="4"/>
  <c r="M7257" i="4"/>
  <c r="N7257" i="4"/>
  <c r="Q7257" i="4"/>
  <c r="R7257" i="4"/>
  <c r="I7258" i="4"/>
  <c r="K7258" i="4"/>
  <c r="L7258" i="4"/>
  <c r="M7258" i="4"/>
  <c r="N7258" i="4"/>
  <c r="Q7258" i="4"/>
  <c r="R7258" i="4"/>
  <c r="I7259" i="4"/>
  <c r="K7259" i="4"/>
  <c r="L7259" i="4"/>
  <c r="M7259" i="4"/>
  <c r="N7259" i="4"/>
  <c r="Q7259" i="4"/>
  <c r="R7259" i="4"/>
  <c r="I7260" i="4"/>
  <c r="K7260" i="4"/>
  <c r="L7260" i="4"/>
  <c r="M7260" i="4"/>
  <c r="N7260" i="4"/>
  <c r="Q7260" i="4"/>
  <c r="R7260" i="4"/>
  <c r="I7261" i="4"/>
  <c r="K7261" i="4"/>
  <c r="L7261" i="4"/>
  <c r="M7261" i="4"/>
  <c r="N7261" i="4"/>
  <c r="Q7261" i="4"/>
  <c r="R7261" i="4"/>
  <c r="I7262" i="4"/>
  <c r="K7262" i="4"/>
  <c r="L7262" i="4"/>
  <c r="M7262" i="4"/>
  <c r="N7262" i="4"/>
  <c r="Q7262" i="4"/>
  <c r="R7262" i="4"/>
  <c r="I7263" i="4"/>
  <c r="K7263" i="4"/>
  <c r="L7263" i="4"/>
  <c r="M7263" i="4"/>
  <c r="N7263" i="4"/>
  <c r="Q7263" i="4"/>
  <c r="R7263" i="4"/>
  <c r="I7264" i="4"/>
  <c r="K7264" i="4"/>
  <c r="L7264" i="4"/>
  <c r="M7264" i="4"/>
  <c r="N7264" i="4"/>
  <c r="Q7264" i="4"/>
  <c r="R7264" i="4"/>
  <c r="I7265" i="4"/>
  <c r="K7265" i="4"/>
  <c r="L7265" i="4"/>
  <c r="M7265" i="4"/>
  <c r="N7265" i="4"/>
  <c r="Q7265" i="4"/>
  <c r="R7265" i="4"/>
  <c r="I7266" i="4"/>
  <c r="K7266" i="4"/>
  <c r="L7266" i="4"/>
  <c r="M7266" i="4"/>
  <c r="N7266" i="4"/>
  <c r="Q7266" i="4"/>
  <c r="R7266" i="4"/>
  <c r="I7267" i="4"/>
  <c r="K7267" i="4"/>
  <c r="L7267" i="4"/>
  <c r="M7267" i="4"/>
  <c r="N7267" i="4"/>
  <c r="Q7267" i="4"/>
  <c r="R7267" i="4"/>
  <c r="I7268" i="4"/>
  <c r="K7268" i="4"/>
  <c r="L7268" i="4"/>
  <c r="M7268" i="4"/>
  <c r="N7268" i="4"/>
  <c r="Q7268" i="4"/>
  <c r="R7268" i="4"/>
  <c r="I7269" i="4"/>
  <c r="K7269" i="4"/>
  <c r="L7269" i="4"/>
  <c r="M7269" i="4"/>
  <c r="N7269" i="4"/>
  <c r="Q7269" i="4"/>
  <c r="R7269" i="4"/>
  <c r="I7270" i="4"/>
  <c r="K7270" i="4"/>
  <c r="L7270" i="4"/>
  <c r="M7270" i="4"/>
  <c r="N7270" i="4"/>
  <c r="Q7270" i="4"/>
  <c r="R7270" i="4"/>
  <c r="I7271" i="4"/>
  <c r="K7271" i="4"/>
  <c r="L7271" i="4"/>
  <c r="M7271" i="4"/>
  <c r="N7271" i="4"/>
  <c r="Q7271" i="4"/>
  <c r="R7271" i="4"/>
  <c r="I7272" i="4"/>
  <c r="K7272" i="4"/>
  <c r="L7272" i="4"/>
  <c r="M7272" i="4"/>
  <c r="N7272" i="4"/>
  <c r="Q7272" i="4"/>
  <c r="R7272" i="4"/>
  <c r="I7273" i="4"/>
  <c r="K7273" i="4"/>
  <c r="L7273" i="4"/>
  <c r="M7273" i="4"/>
  <c r="N7273" i="4"/>
  <c r="Q7273" i="4"/>
  <c r="R7273" i="4"/>
  <c r="I7274" i="4"/>
  <c r="K7274" i="4"/>
  <c r="L7274" i="4"/>
  <c r="M7274" i="4"/>
  <c r="N7274" i="4"/>
  <c r="Q7274" i="4"/>
  <c r="R7274" i="4"/>
  <c r="I7275" i="4"/>
  <c r="K7275" i="4"/>
  <c r="L7275" i="4"/>
  <c r="M7275" i="4"/>
  <c r="N7275" i="4"/>
  <c r="Q7275" i="4"/>
  <c r="R7275" i="4"/>
  <c r="I7276" i="4"/>
  <c r="K7276" i="4"/>
  <c r="L7276" i="4"/>
  <c r="M7276" i="4"/>
  <c r="N7276" i="4"/>
  <c r="Q7276" i="4"/>
  <c r="R7276" i="4"/>
  <c r="I7277" i="4"/>
  <c r="K7277" i="4"/>
  <c r="L7277" i="4"/>
  <c r="M7277" i="4"/>
  <c r="N7277" i="4"/>
  <c r="Q7277" i="4"/>
  <c r="R7277" i="4"/>
  <c r="I7154" i="4" l="1"/>
  <c r="K7154" i="4"/>
  <c r="L7154" i="4"/>
  <c r="M7154" i="4"/>
  <c r="N7154" i="4"/>
  <c r="Q7154" i="4"/>
  <c r="R7154" i="4"/>
  <c r="I7278" i="4"/>
  <c r="K7278" i="4"/>
  <c r="L7278" i="4"/>
  <c r="M7278" i="4"/>
  <c r="N7278" i="4"/>
  <c r="Q7278" i="4"/>
  <c r="R7278" i="4"/>
  <c r="I7414" i="4"/>
  <c r="K7414" i="4"/>
  <c r="L7414" i="4"/>
  <c r="M7414" i="4"/>
  <c r="N7414" i="4"/>
  <c r="Q7414" i="4"/>
  <c r="R7414" i="4"/>
  <c r="I7415" i="4"/>
  <c r="K7415" i="4"/>
  <c r="L7415" i="4"/>
  <c r="M7415" i="4"/>
  <c r="N7415" i="4"/>
  <c r="Q7415" i="4"/>
  <c r="R7415" i="4"/>
  <c r="I7416" i="4"/>
  <c r="K7416" i="4"/>
  <c r="L7416" i="4"/>
  <c r="M7416" i="4"/>
  <c r="N7416" i="4"/>
  <c r="Q7416" i="4"/>
  <c r="R7416" i="4"/>
  <c r="I7417" i="4"/>
  <c r="K7417" i="4"/>
  <c r="L7417" i="4"/>
  <c r="M7417" i="4"/>
  <c r="N7417" i="4"/>
  <c r="Q7417" i="4"/>
  <c r="R7417" i="4"/>
  <c r="I7418" i="4"/>
  <c r="K7418" i="4"/>
  <c r="L7418" i="4"/>
  <c r="M7418" i="4"/>
  <c r="N7418" i="4"/>
  <c r="Q7418" i="4"/>
  <c r="R7418" i="4"/>
  <c r="I7419" i="4"/>
  <c r="K7419" i="4"/>
  <c r="L7419" i="4"/>
  <c r="M7419" i="4"/>
  <c r="N7419" i="4"/>
  <c r="Q7419" i="4"/>
  <c r="R7419" i="4"/>
  <c r="I7420" i="4"/>
  <c r="K7420" i="4"/>
  <c r="L7420" i="4"/>
  <c r="M7420" i="4"/>
  <c r="N7420" i="4"/>
  <c r="Q7420" i="4"/>
  <c r="R7420" i="4"/>
  <c r="I7421" i="4"/>
  <c r="K7421" i="4"/>
  <c r="L7421" i="4"/>
  <c r="M7421" i="4"/>
  <c r="N7421" i="4"/>
  <c r="Q7421" i="4"/>
  <c r="R7421" i="4"/>
  <c r="I7422" i="4"/>
  <c r="K7422" i="4"/>
  <c r="L7422" i="4"/>
  <c r="M7422" i="4"/>
  <c r="N7422" i="4"/>
  <c r="Q7422" i="4"/>
  <c r="R7422" i="4"/>
  <c r="I7423" i="4"/>
  <c r="K7423" i="4"/>
  <c r="L7423" i="4"/>
  <c r="M7423" i="4"/>
  <c r="N7423" i="4"/>
  <c r="Q7423" i="4"/>
  <c r="R7423" i="4"/>
  <c r="I7424" i="4"/>
  <c r="K7424" i="4"/>
  <c r="L7424" i="4"/>
  <c r="M7424" i="4"/>
  <c r="N7424" i="4"/>
  <c r="Q7424" i="4"/>
  <c r="R7424" i="4"/>
  <c r="I7425" i="4"/>
  <c r="K7425" i="4"/>
  <c r="L7425" i="4"/>
  <c r="M7425" i="4"/>
  <c r="N7425" i="4"/>
  <c r="Q7425" i="4"/>
  <c r="R7425" i="4"/>
  <c r="I7426" i="4"/>
  <c r="K7426" i="4"/>
  <c r="L7426" i="4"/>
  <c r="M7426" i="4"/>
  <c r="N7426" i="4"/>
  <c r="Q7426" i="4"/>
  <c r="R7426" i="4"/>
  <c r="I7427" i="4"/>
  <c r="K7427" i="4"/>
  <c r="L7427" i="4"/>
  <c r="M7427" i="4"/>
  <c r="N7427" i="4"/>
  <c r="Q7427" i="4"/>
  <c r="R7427" i="4"/>
  <c r="I7428" i="4"/>
  <c r="K7428" i="4"/>
  <c r="L7428" i="4"/>
  <c r="M7428" i="4"/>
  <c r="N7428" i="4"/>
  <c r="Q7428" i="4"/>
  <c r="R7428" i="4"/>
  <c r="I7429" i="4"/>
  <c r="K7429" i="4"/>
  <c r="L7429" i="4"/>
  <c r="M7429" i="4"/>
  <c r="N7429" i="4"/>
  <c r="Q7429" i="4"/>
  <c r="R7429" i="4"/>
  <c r="I7430" i="4"/>
  <c r="K7430" i="4"/>
  <c r="L7430" i="4"/>
  <c r="M7430" i="4"/>
  <c r="N7430" i="4"/>
  <c r="Q7430" i="4"/>
  <c r="R7430" i="4"/>
  <c r="I7431" i="4"/>
  <c r="K7431" i="4"/>
  <c r="L7431" i="4"/>
  <c r="M7431" i="4"/>
  <c r="N7431" i="4"/>
  <c r="Q7431" i="4"/>
  <c r="R7431" i="4"/>
  <c r="I7432" i="4"/>
  <c r="K7432" i="4"/>
  <c r="L7432" i="4"/>
  <c r="M7432" i="4"/>
  <c r="N7432" i="4"/>
  <c r="Q7432" i="4"/>
  <c r="R7432" i="4"/>
  <c r="I7433" i="4"/>
  <c r="K7433" i="4"/>
  <c r="L7433" i="4"/>
  <c r="M7433" i="4"/>
  <c r="N7433" i="4"/>
  <c r="Q7433" i="4"/>
  <c r="R7433" i="4"/>
  <c r="I7434" i="4"/>
  <c r="K7434" i="4"/>
  <c r="L7434" i="4"/>
  <c r="M7434" i="4"/>
  <c r="N7434" i="4"/>
  <c r="Q7434" i="4"/>
  <c r="R7434" i="4"/>
  <c r="I7435" i="4"/>
  <c r="K7435" i="4"/>
  <c r="L7435" i="4"/>
  <c r="M7435" i="4"/>
  <c r="N7435" i="4"/>
  <c r="Q7435" i="4"/>
  <c r="R7435" i="4"/>
  <c r="I7436" i="4"/>
  <c r="K7436" i="4"/>
  <c r="L7436" i="4"/>
  <c r="M7436" i="4"/>
  <c r="N7436" i="4"/>
  <c r="Q7436" i="4"/>
  <c r="R7436" i="4"/>
  <c r="I7437" i="4"/>
  <c r="K7437" i="4"/>
  <c r="L7437" i="4"/>
  <c r="M7437" i="4"/>
  <c r="N7437" i="4"/>
  <c r="Q7437" i="4"/>
  <c r="R7437" i="4"/>
  <c r="I7438" i="4"/>
  <c r="K7438" i="4"/>
  <c r="L7438" i="4"/>
  <c r="M7438" i="4"/>
  <c r="N7438" i="4"/>
  <c r="Q7438" i="4"/>
  <c r="R7438" i="4"/>
  <c r="I7439" i="4"/>
  <c r="K7439" i="4"/>
  <c r="L7439" i="4"/>
  <c r="M7439" i="4"/>
  <c r="N7439" i="4"/>
  <c r="Q7439" i="4"/>
  <c r="R7439" i="4"/>
  <c r="I7511" i="4"/>
  <c r="K7511" i="4"/>
  <c r="L7511" i="4"/>
  <c r="M7511" i="4"/>
  <c r="N7511" i="4"/>
  <c r="Q7511" i="4"/>
  <c r="R7511" i="4"/>
  <c r="I7512" i="4"/>
  <c r="K7512" i="4"/>
  <c r="L7512" i="4"/>
  <c r="M7512" i="4"/>
  <c r="N7512" i="4"/>
  <c r="Q7512" i="4"/>
  <c r="R7512" i="4"/>
  <c r="I7513" i="4"/>
  <c r="K7513" i="4"/>
  <c r="L7513" i="4"/>
  <c r="M7513" i="4"/>
  <c r="N7513" i="4"/>
  <c r="Q7513" i="4"/>
  <c r="R7513" i="4"/>
  <c r="I7514" i="4"/>
  <c r="K7514" i="4"/>
  <c r="L7514" i="4"/>
  <c r="M7514" i="4"/>
  <c r="N7514" i="4"/>
  <c r="Q7514" i="4"/>
  <c r="R7514" i="4"/>
  <c r="I7515" i="4"/>
  <c r="K7515" i="4"/>
  <c r="L7515" i="4"/>
  <c r="M7515" i="4"/>
  <c r="N7515" i="4"/>
  <c r="Q7515" i="4"/>
  <c r="R7515" i="4"/>
  <c r="I7516" i="4"/>
  <c r="K7516" i="4"/>
  <c r="L7516" i="4"/>
  <c r="M7516" i="4"/>
  <c r="N7516" i="4"/>
  <c r="Q7516" i="4"/>
  <c r="R7516" i="4"/>
  <c r="I7517" i="4"/>
  <c r="K7517" i="4"/>
  <c r="L7517" i="4"/>
  <c r="M7517" i="4"/>
  <c r="N7517" i="4"/>
  <c r="Q7517" i="4"/>
  <c r="R7517" i="4"/>
  <c r="I7518" i="4"/>
  <c r="K7518" i="4"/>
  <c r="L7518" i="4"/>
  <c r="M7518" i="4"/>
  <c r="N7518" i="4"/>
  <c r="Q7518" i="4"/>
  <c r="R7518" i="4"/>
  <c r="I7519" i="4"/>
  <c r="K7519" i="4"/>
  <c r="L7519" i="4"/>
  <c r="M7519" i="4"/>
  <c r="N7519" i="4"/>
  <c r="Q7519" i="4"/>
  <c r="R7519" i="4"/>
  <c r="I7520" i="4"/>
  <c r="K7520" i="4"/>
  <c r="L7520" i="4"/>
  <c r="M7520" i="4"/>
  <c r="N7520" i="4"/>
  <c r="Q7520" i="4"/>
  <c r="R7520" i="4"/>
  <c r="I7521" i="4"/>
  <c r="K7521" i="4"/>
  <c r="L7521" i="4"/>
  <c r="M7521" i="4"/>
  <c r="N7521" i="4"/>
  <c r="Q7521" i="4"/>
  <c r="R7521" i="4"/>
  <c r="I7522" i="4"/>
  <c r="K7522" i="4"/>
  <c r="L7522" i="4"/>
  <c r="M7522" i="4"/>
  <c r="N7522" i="4"/>
  <c r="Q7522" i="4"/>
  <c r="R7522" i="4"/>
  <c r="I7523" i="4"/>
  <c r="K7523" i="4"/>
  <c r="L7523" i="4"/>
  <c r="M7523" i="4"/>
  <c r="N7523" i="4"/>
  <c r="Q7523" i="4"/>
  <c r="R7523" i="4"/>
  <c r="I7524" i="4"/>
  <c r="K7524" i="4"/>
  <c r="L7524" i="4"/>
  <c r="M7524" i="4"/>
  <c r="N7524" i="4"/>
  <c r="Q7524" i="4"/>
  <c r="R7524" i="4"/>
  <c r="I7525" i="4"/>
  <c r="K7525" i="4"/>
  <c r="L7525" i="4"/>
  <c r="M7525" i="4"/>
  <c r="N7525" i="4"/>
  <c r="Q7525" i="4"/>
  <c r="R7525" i="4"/>
  <c r="I7526" i="4"/>
  <c r="K7526" i="4"/>
  <c r="L7526" i="4"/>
  <c r="M7526" i="4"/>
  <c r="N7526" i="4"/>
  <c r="Q7526" i="4"/>
  <c r="R7526" i="4"/>
  <c r="I7527" i="4"/>
  <c r="K7527" i="4"/>
  <c r="L7527" i="4"/>
  <c r="M7527" i="4"/>
  <c r="N7527" i="4"/>
  <c r="Q7527" i="4"/>
  <c r="R7527" i="4"/>
  <c r="I7528" i="4"/>
  <c r="K7528" i="4"/>
  <c r="L7528" i="4"/>
  <c r="M7528" i="4"/>
  <c r="N7528" i="4"/>
  <c r="Q7528" i="4"/>
  <c r="R7528" i="4"/>
  <c r="I7865" i="4"/>
  <c r="K7865" i="4"/>
  <c r="L7865" i="4"/>
  <c r="M7865" i="4"/>
  <c r="N7865" i="4"/>
  <c r="Q7865" i="4"/>
  <c r="R7865" i="4"/>
  <c r="I7866" i="4"/>
  <c r="K7866" i="4"/>
  <c r="L7866" i="4"/>
  <c r="M7866" i="4"/>
  <c r="N7866" i="4"/>
  <c r="Q7866" i="4"/>
  <c r="R7866" i="4"/>
  <c r="I7867" i="4"/>
  <c r="K7867" i="4"/>
  <c r="L7867" i="4"/>
  <c r="M7867" i="4"/>
  <c r="N7867" i="4"/>
  <c r="Q7867" i="4"/>
  <c r="R7867" i="4"/>
  <c r="I7868" i="4"/>
  <c r="K7868" i="4"/>
  <c r="L7868" i="4"/>
  <c r="M7868" i="4"/>
  <c r="N7868" i="4"/>
  <c r="Q7868" i="4"/>
  <c r="R7868" i="4"/>
  <c r="I7869" i="4"/>
  <c r="K7869" i="4"/>
  <c r="L7869" i="4"/>
  <c r="M7869" i="4"/>
  <c r="N7869" i="4"/>
  <c r="Q7869" i="4"/>
  <c r="R7869" i="4"/>
  <c r="I7870" i="4"/>
  <c r="K7870" i="4"/>
  <c r="L7870" i="4"/>
  <c r="M7870" i="4"/>
  <c r="N7870" i="4"/>
  <c r="Q7870" i="4"/>
  <c r="R7870" i="4"/>
  <c r="I7871" i="4"/>
  <c r="K7871" i="4"/>
  <c r="L7871" i="4"/>
  <c r="M7871" i="4"/>
  <c r="N7871" i="4"/>
  <c r="Q7871" i="4"/>
  <c r="R7871" i="4"/>
  <c r="I7872" i="4"/>
  <c r="K7872" i="4"/>
  <c r="L7872" i="4"/>
  <c r="M7872" i="4"/>
  <c r="N7872" i="4"/>
  <c r="Q7872" i="4"/>
  <c r="R7872" i="4"/>
  <c r="I7200" i="4"/>
  <c r="K7200" i="4"/>
  <c r="L7200" i="4"/>
  <c r="M7200" i="4"/>
  <c r="N7200" i="4"/>
  <c r="Q7200" i="4"/>
  <c r="R7200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873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873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873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873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873" i="4"/>
  <c r="Q7155" i="4"/>
  <c r="Q7156" i="4"/>
  <c r="Q7157" i="4"/>
  <c r="Q7158" i="4"/>
  <c r="Q7159" i="4"/>
  <c r="Q7160" i="4"/>
  <c r="Q7161" i="4"/>
  <c r="Q7162" i="4"/>
  <c r="Q7163" i="4"/>
  <c r="Q7164" i="4"/>
  <c r="Q7165" i="4"/>
  <c r="Q7166" i="4"/>
  <c r="Q7167" i="4"/>
  <c r="Q7168" i="4"/>
  <c r="Q7169" i="4"/>
  <c r="Q7170" i="4"/>
  <c r="Q7171" i="4"/>
  <c r="Q7172" i="4"/>
  <c r="Q7173" i="4"/>
  <c r="Q7174" i="4"/>
  <c r="Q7175" i="4"/>
  <c r="Q7176" i="4"/>
  <c r="Q7177" i="4"/>
  <c r="Q7178" i="4"/>
  <c r="Q7179" i="4"/>
  <c r="Q7180" i="4"/>
  <c r="Q7181" i="4"/>
  <c r="Q7182" i="4"/>
  <c r="Q7183" i="4"/>
  <c r="Q7184" i="4"/>
  <c r="Q7185" i="4"/>
  <c r="Q7186" i="4"/>
  <c r="Q7187" i="4"/>
  <c r="Q7188" i="4"/>
  <c r="Q7189" i="4"/>
  <c r="Q7190" i="4"/>
  <c r="Q7191" i="4"/>
  <c r="Q7192" i="4"/>
  <c r="Q7193" i="4"/>
  <c r="Q7194" i="4"/>
  <c r="Q7195" i="4"/>
  <c r="Q7196" i="4"/>
  <c r="Q7197" i="4"/>
  <c r="Q7198" i="4"/>
  <c r="Q7199" i="4"/>
  <c r="Q7873" i="4"/>
  <c r="R7155" i="4"/>
  <c r="R7156" i="4"/>
  <c r="R7157" i="4"/>
  <c r="R7158" i="4"/>
  <c r="R7159" i="4"/>
  <c r="R7160" i="4"/>
  <c r="R7161" i="4"/>
  <c r="R7162" i="4"/>
  <c r="R7163" i="4"/>
  <c r="R7164" i="4"/>
  <c r="R7165" i="4"/>
  <c r="R7166" i="4"/>
  <c r="R7167" i="4"/>
  <c r="R7168" i="4"/>
  <c r="R7169" i="4"/>
  <c r="R7170" i="4"/>
  <c r="R7171" i="4"/>
  <c r="R7172" i="4"/>
  <c r="R7173" i="4"/>
  <c r="R7174" i="4"/>
  <c r="R7175" i="4"/>
  <c r="R7176" i="4"/>
  <c r="R7177" i="4"/>
  <c r="R7178" i="4"/>
  <c r="R7179" i="4"/>
  <c r="R7180" i="4"/>
  <c r="R7181" i="4"/>
  <c r="R7182" i="4"/>
  <c r="R7183" i="4"/>
  <c r="R7184" i="4"/>
  <c r="R7185" i="4"/>
  <c r="R7186" i="4"/>
  <c r="R7187" i="4"/>
  <c r="R7188" i="4"/>
  <c r="R7189" i="4"/>
  <c r="R7190" i="4"/>
  <c r="R7191" i="4"/>
  <c r="R7192" i="4"/>
  <c r="R7193" i="4"/>
  <c r="R7194" i="4"/>
  <c r="R7195" i="4"/>
  <c r="R7196" i="4"/>
  <c r="R7197" i="4"/>
  <c r="R7198" i="4"/>
  <c r="R7199" i="4"/>
  <c r="R7873" i="4"/>
  <c r="I7059" i="4" l="1"/>
  <c r="K7059" i="4"/>
  <c r="L7059" i="4"/>
  <c r="M7059" i="4"/>
  <c r="N7059" i="4"/>
  <c r="Q7059" i="4"/>
  <c r="R7059" i="4"/>
  <c r="I7106" i="4" l="1"/>
  <c r="K7106" i="4"/>
  <c r="L7106" i="4"/>
  <c r="M7106" i="4"/>
  <c r="N7106" i="4"/>
  <c r="Q7106" i="4"/>
  <c r="R7106" i="4"/>
  <c r="I7107" i="4"/>
  <c r="K7107" i="4"/>
  <c r="L7107" i="4"/>
  <c r="M7107" i="4"/>
  <c r="N7107" i="4"/>
  <c r="Q7107" i="4"/>
  <c r="R7107" i="4"/>
  <c r="I7108" i="4"/>
  <c r="K7108" i="4"/>
  <c r="L7108" i="4"/>
  <c r="M7108" i="4"/>
  <c r="N7108" i="4"/>
  <c r="Q7108" i="4"/>
  <c r="R7108" i="4"/>
  <c r="I7109" i="4"/>
  <c r="K7109" i="4"/>
  <c r="L7109" i="4"/>
  <c r="M7109" i="4"/>
  <c r="N7109" i="4"/>
  <c r="Q7109" i="4"/>
  <c r="R7109" i="4"/>
  <c r="I7110" i="4"/>
  <c r="K7110" i="4"/>
  <c r="L7110" i="4"/>
  <c r="M7110" i="4"/>
  <c r="N7110" i="4"/>
  <c r="Q7110" i="4"/>
  <c r="R7110" i="4"/>
  <c r="I7111" i="4"/>
  <c r="K7111" i="4"/>
  <c r="L7111" i="4"/>
  <c r="M7111" i="4"/>
  <c r="N7111" i="4"/>
  <c r="Q7111" i="4"/>
  <c r="R7111" i="4"/>
  <c r="I7112" i="4"/>
  <c r="K7112" i="4"/>
  <c r="L7112" i="4"/>
  <c r="M7112" i="4"/>
  <c r="N7112" i="4"/>
  <c r="Q7112" i="4"/>
  <c r="R7112" i="4"/>
  <c r="I7105" i="4"/>
  <c r="K7105" i="4"/>
  <c r="L7105" i="4"/>
  <c r="M7105" i="4"/>
  <c r="N7105" i="4"/>
  <c r="Q7105" i="4"/>
  <c r="R7105" i="4"/>
  <c r="I7076" i="4"/>
  <c r="K7076" i="4"/>
  <c r="L7076" i="4"/>
  <c r="M7076" i="4"/>
  <c r="N7076" i="4"/>
  <c r="Q7076" i="4"/>
  <c r="R7076" i="4"/>
  <c r="I7077" i="4"/>
  <c r="K7077" i="4"/>
  <c r="L7077" i="4"/>
  <c r="M7077" i="4"/>
  <c r="N7077" i="4"/>
  <c r="Q7077" i="4"/>
  <c r="R7077" i="4"/>
  <c r="I7078" i="4"/>
  <c r="K7078" i="4"/>
  <c r="L7078" i="4"/>
  <c r="M7078" i="4"/>
  <c r="N7078" i="4"/>
  <c r="Q7078" i="4"/>
  <c r="R7078" i="4"/>
  <c r="I7079" i="4"/>
  <c r="K7079" i="4"/>
  <c r="L7079" i="4"/>
  <c r="M7079" i="4"/>
  <c r="N7079" i="4"/>
  <c r="Q7079" i="4"/>
  <c r="R7079" i="4"/>
  <c r="I7080" i="4"/>
  <c r="K7080" i="4"/>
  <c r="L7080" i="4"/>
  <c r="M7080" i="4"/>
  <c r="N7080" i="4"/>
  <c r="Q7080" i="4"/>
  <c r="R7080" i="4"/>
  <c r="I7081" i="4"/>
  <c r="K7081" i="4"/>
  <c r="L7081" i="4"/>
  <c r="M7081" i="4"/>
  <c r="N7081" i="4"/>
  <c r="Q7081" i="4"/>
  <c r="R7081" i="4"/>
  <c r="I7082" i="4"/>
  <c r="K7082" i="4"/>
  <c r="L7082" i="4"/>
  <c r="M7082" i="4"/>
  <c r="N7082" i="4"/>
  <c r="Q7082" i="4"/>
  <c r="R7082" i="4"/>
  <c r="I7083" i="4"/>
  <c r="K7083" i="4"/>
  <c r="L7083" i="4"/>
  <c r="M7083" i="4"/>
  <c r="N7083" i="4"/>
  <c r="Q7083" i="4"/>
  <c r="R7083" i="4"/>
  <c r="I7084" i="4"/>
  <c r="K7084" i="4"/>
  <c r="L7084" i="4"/>
  <c r="M7084" i="4"/>
  <c r="N7084" i="4"/>
  <c r="Q7084" i="4"/>
  <c r="R7084" i="4"/>
  <c r="I7085" i="4"/>
  <c r="K7085" i="4"/>
  <c r="L7085" i="4"/>
  <c r="M7085" i="4"/>
  <c r="N7085" i="4"/>
  <c r="Q7085" i="4"/>
  <c r="R7085" i="4"/>
  <c r="I7086" i="4"/>
  <c r="K7086" i="4"/>
  <c r="L7086" i="4"/>
  <c r="M7086" i="4"/>
  <c r="N7086" i="4"/>
  <c r="Q7086" i="4"/>
  <c r="R7086" i="4"/>
  <c r="I7087" i="4"/>
  <c r="K7087" i="4"/>
  <c r="L7087" i="4"/>
  <c r="M7087" i="4"/>
  <c r="N7087" i="4"/>
  <c r="Q7087" i="4"/>
  <c r="R7087" i="4"/>
  <c r="I7088" i="4"/>
  <c r="K7088" i="4"/>
  <c r="L7088" i="4"/>
  <c r="M7088" i="4"/>
  <c r="N7088" i="4"/>
  <c r="Q7088" i="4"/>
  <c r="R7088" i="4"/>
  <c r="I7089" i="4"/>
  <c r="K7089" i="4"/>
  <c r="L7089" i="4"/>
  <c r="M7089" i="4"/>
  <c r="N7089" i="4"/>
  <c r="Q7089" i="4"/>
  <c r="R7089" i="4"/>
  <c r="I7090" i="4"/>
  <c r="K7090" i="4"/>
  <c r="L7090" i="4"/>
  <c r="M7090" i="4"/>
  <c r="N7090" i="4"/>
  <c r="Q7090" i="4"/>
  <c r="R7090" i="4"/>
  <c r="I7091" i="4"/>
  <c r="K7091" i="4"/>
  <c r="L7091" i="4"/>
  <c r="M7091" i="4"/>
  <c r="N7091" i="4"/>
  <c r="Q7091" i="4"/>
  <c r="R7091" i="4"/>
  <c r="I7092" i="4"/>
  <c r="K7092" i="4"/>
  <c r="L7092" i="4"/>
  <c r="M7092" i="4"/>
  <c r="N7092" i="4"/>
  <c r="Q7092" i="4"/>
  <c r="R7092" i="4"/>
  <c r="I7093" i="4"/>
  <c r="K7093" i="4"/>
  <c r="L7093" i="4"/>
  <c r="M7093" i="4"/>
  <c r="N7093" i="4"/>
  <c r="Q7093" i="4"/>
  <c r="R7093" i="4"/>
  <c r="I7094" i="4"/>
  <c r="K7094" i="4"/>
  <c r="L7094" i="4"/>
  <c r="M7094" i="4"/>
  <c r="N7094" i="4"/>
  <c r="Q7094" i="4"/>
  <c r="R7094" i="4"/>
  <c r="I7095" i="4"/>
  <c r="K7095" i="4"/>
  <c r="L7095" i="4"/>
  <c r="M7095" i="4"/>
  <c r="N7095" i="4"/>
  <c r="Q7095" i="4"/>
  <c r="R7095" i="4"/>
  <c r="I7096" i="4"/>
  <c r="K7096" i="4"/>
  <c r="L7096" i="4"/>
  <c r="M7096" i="4"/>
  <c r="N7096" i="4"/>
  <c r="Q7096" i="4"/>
  <c r="R7096" i="4"/>
  <c r="I7097" i="4"/>
  <c r="K7097" i="4"/>
  <c r="L7097" i="4"/>
  <c r="M7097" i="4"/>
  <c r="N7097" i="4"/>
  <c r="Q7097" i="4"/>
  <c r="R7097" i="4"/>
  <c r="I7098" i="4"/>
  <c r="K7098" i="4"/>
  <c r="L7098" i="4"/>
  <c r="M7098" i="4"/>
  <c r="N7098" i="4"/>
  <c r="Q7098" i="4"/>
  <c r="R7098" i="4"/>
  <c r="I7099" i="4"/>
  <c r="K7099" i="4"/>
  <c r="L7099" i="4"/>
  <c r="M7099" i="4"/>
  <c r="N7099" i="4"/>
  <c r="Q7099" i="4"/>
  <c r="R7099" i="4"/>
  <c r="I7100" i="4"/>
  <c r="K7100" i="4"/>
  <c r="L7100" i="4"/>
  <c r="M7100" i="4"/>
  <c r="N7100" i="4"/>
  <c r="Q7100" i="4"/>
  <c r="R7100" i="4"/>
  <c r="I7075" i="4"/>
  <c r="K7075" i="4"/>
  <c r="L7075" i="4"/>
  <c r="M7075" i="4"/>
  <c r="N7075" i="4"/>
  <c r="Q7075" i="4"/>
  <c r="R7075" i="4"/>
  <c r="I7101" i="4"/>
  <c r="K7101" i="4"/>
  <c r="L7101" i="4"/>
  <c r="M7101" i="4"/>
  <c r="N7101" i="4"/>
  <c r="Q7101" i="4"/>
  <c r="R7101" i="4"/>
  <c r="I7102" i="4"/>
  <c r="K7102" i="4"/>
  <c r="L7102" i="4"/>
  <c r="M7102" i="4"/>
  <c r="N7102" i="4"/>
  <c r="Q7102" i="4"/>
  <c r="R7102" i="4"/>
  <c r="I7103" i="4"/>
  <c r="K7103" i="4"/>
  <c r="L7103" i="4"/>
  <c r="M7103" i="4"/>
  <c r="N7103" i="4"/>
  <c r="Q7103" i="4"/>
  <c r="R7103" i="4"/>
  <c r="I7104" i="4"/>
  <c r="K7104" i="4"/>
  <c r="L7104" i="4"/>
  <c r="M7104" i="4"/>
  <c r="N7104" i="4"/>
  <c r="Q7104" i="4"/>
  <c r="R7104" i="4"/>
  <c r="I7060" i="4" l="1"/>
  <c r="K7060" i="4"/>
  <c r="L7060" i="4"/>
  <c r="M7060" i="4"/>
  <c r="N7060" i="4"/>
  <c r="Q7060" i="4"/>
  <c r="R7060" i="4"/>
  <c r="I7061" i="4"/>
  <c r="K7061" i="4"/>
  <c r="L7061" i="4"/>
  <c r="M7061" i="4"/>
  <c r="N7061" i="4"/>
  <c r="Q7061" i="4"/>
  <c r="R7061" i="4"/>
  <c r="I7062" i="4"/>
  <c r="K7062" i="4"/>
  <c r="L7062" i="4"/>
  <c r="M7062" i="4"/>
  <c r="N7062" i="4"/>
  <c r="Q7062" i="4"/>
  <c r="R7062" i="4"/>
  <c r="I7063" i="4"/>
  <c r="K7063" i="4"/>
  <c r="L7063" i="4"/>
  <c r="M7063" i="4"/>
  <c r="N7063" i="4"/>
  <c r="Q7063" i="4"/>
  <c r="R7063" i="4"/>
  <c r="I7064" i="4"/>
  <c r="K7064" i="4"/>
  <c r="L7064" i="4"/>
  <c r="M7064" i="4"/>
  <c r="N7064" i="4"/>
  <c r="Q7064" i="4"/>
  <c r="R7064" i="4"/>
  <c r="I7065" i="4"/>
  <c r="K7065" i="4"/>
  <c r="L7065" i="4"/>
  <c r="M7065" i="4"/>
  <c r="N7065" i="4"/>
  <c r="Q7065" i="4"/>
  <c r="R7065" i="4"/>
  <c r="I7066" i="4"/>
  <c r="K7066" i="4"/>
  <c r="L7066" i="4"/>
  <c r="M7066" i="4"/>
  <c r="N7066" i="4"/>
  <c r="Q7066" i="4"/>
  <c r="R7066" i="4"/>
  <c r="I7067" i="4"/>
  <c r="K7067" i="4"/>
  <c r="L7067" i="4"/>
  <c r="M7067" i="4"/>
  <c r="N7067" i="4"/>
  <c r="Q7067" i="4"/>
  <c r="R7067" i="4"/>
  <c r="I7068" i="4"/>
  <c r="K7068" i="4"/>
  <c r="L7068" i="4"/>
  <c r="M7068" i="4"/>
  <c r="N7068" i="4"/>
  <c r="Q7068" i="4"/>
  <c r="R7068" i="4"/>
  <c r="I7069" i="4"/>
  <c r="K7069" i="4"/>
  <c r="L7069" i="4"/>
  <c r="M7069" i="4"/>
  <c r="N7069" i="4"/>
  <c r="Q7069" i="4"/>
  <c r="R7069" i="4"/>
  <c r="I7070" i="4"/>
  <c r="K7070" i="4"/>
  <c r="L7070" i="4"/>
  <c r="M7070" i="4"/>
  <c r="N7070" i="4"/>
  <c r="Q7070" i="4"/>
  <c r="R7070" i="4"/>
  <c r="I7071" i="4"/>
  <c r="K7071" i="4"/>
  <c r="L7071" i="4"/>
  <c r="M7071" i="4"/>
  <c r="N7071" i="4"/>
  <c r="Q7071" i="4"/>
  <c r="R7071" i="4"/>
  <c r="I7072" i="4"/>
  <c r="K7072" i="4"/>
  <c r="L7072" i="4"/>
  <c r="M7072" i="4"/>
  <c r="N7072" i="4"/>
  <c r="Q7072" i="4"/>
  <c r="R7072" i="4"/>
  <c r="I7073" i="4"/>
  <c r="K7073" i="4"/>
  <c r="L7073" i="4"/>
  <c r="M7073" i="4"/>
  <c r="N7073" i="4"/>
  <c r="Q7073" i="4"/>
  <c r="R7073" i="4"/>
  <c r="I7074" i="4"/>
  <c r="K7074" i="4"/>
  <c r="L7074" i="4"/>
  <c r="M7074" i="4"/>
  <c r="N7074" i="4"/>
  <c r="Q7074" i="4"/>
  <c r="R7074" i="4"/>
  <c r="I7040" i="4"/>
  <c r="K7040" i="4"/>
  <c r="L7040" i="4"/>
  <c r="M7040" i="4"/>
  <c r="N7040" i="4"/>
  <c r="Q7040" i="4"/>
  <c r="R7040" i="4"/>
  <c r="I7041" i="4"/>
  <c r="K7041" i="4"/>
  <c r="L7041" i="4"/>
  <c r="M7041" i="4"/>
  <c r="N7041" i="4"/>
  <c r="Q7041" i="4"/>
  <c r="R7041" i="4"/>
  <c r="I7042" i="4"/>
  <c r="K7042" i="4"/>
  <c r="L7042" i="4"/>
  <c r="M7042" i="4"/>
  <c r="N7042" i="4"/>
  <c r="Q7042" i="4"/>
  <c r="R7042" i="4"/>
  <c r="I7043" i="4"/>
  <c r="K7043" i="4"/>
  <c r="L7043" i="4"/>
  <c r="M7043" i="4"/>
  <c r="N7043" i="4"/>
  <c r="Q7043" i="4"/>
  <c r="R7043" i="4"/>
  <c r="I7044" i="4"/>
  <c r="K7044" i="4"/>
  <c r="L7044" i="4"/>
  <c r="M7044" i="4"/>
  <c r="N7044" i="4"/>
  <c r="Q7044" i="4"/>
  <c r="R7044" i="4"/>
  <c r="I7045" i="4"/>
  <c r="K7045" i="4"/>
  <c r="L7045" i="4"/>
  <c r="M7045" i="4"/>
  <c r="N7045" i="4"/>
  <c r="Q7045" i="4"/>
  <c r="R7045" i="4"/>
  <c r="I7046" i="4"/>
  <c r="K7046" i="4"/>
  <c r="L7046" i="4"/>
  <c r="M7046" i="4"/>
  <c r="N7046" i="4"/>
  <c r="Q7046" i="4"/>
  <c r="R7046" i="4"/>
  <c r="I7047" i="4"/>
  <c r="K7047" i="4"/>
  <c r="L7047" i="4"/>
  <c r="M7047" i="4"/>
  <c r="N7047" i="4"/>
  <c r="Q7047" i="4"/>
  <c r="R7047" i="4"/>
  <c r="I7048" i="4"/>
  <c r="K7048" i="4"/>
  <c r="L7048" i="4"/>
  <c r="M7048" i="4"/>
  <c r="N7048" i="4"/>
  <c r="Q7048" i="4"/>
  <c r="R7048" i="4"/>
  <c r="I7049" i="4"/>
  <c r="K7049" i="4"/>
  <c r="L7049" i="4"/>
  <c r="M7049" i="4"/>
  <c r="N7049" i="4"/>
  <c r="Q7049" i="4"/>
  <c r="R7049" i="4"/>
  <c r="I7050" i="4"/>
  <c r="K7050" i="4"/>
  <c r="L7050" i="4"/>
  <c r="M7050" i="4"/>
  <c r="N7050" i="4"/>
  <c r="Q7050" i="4"/>
  <c r="R7050" i="4"/>
  <c r="I7051" i="4"/>
  <c r="K7051" i="4"/>
  <c r="L7051" i="4"/>
  <c r="M7051" i="4"/>
  <c r="N7051" i="4"/>
  <c r="Q7051" i="4"/>
  <c r="R7051" i="4"/>
  <c r="I7052" i="4"/>
  <c r="K7052" i="4"/>
  <c r="L7052" i="4"/>
  <c r="M7052" i="4"/>
  <c r="N7052" i="4"/>
  <c r="Q7052" i="4"/>
  <c r="R7052" i="4"/>
  <c r="I7053" i="4"/>
  <c r="K7053" i="4"/>
  <c r="L7053" i="4"/>
  <c r="M7053" i="4"/>
  <c r="N7053" i="4"/>
  <c r="Q7053" i="4"/>
  <c r="R7053" i="4"/>
  <c r="I7054" i="4"/>
  <c r="K7054" i="4"/>
  <c r="L7054" i="4"/>
  <c r="M7054" i="4"/>
  <c r="N7054" i="4"/>
  <c r="Q7054" i="4"/>
  <c r="R7054" i="4"/>
  <c r="I7055" i="4"/>
  <c r="K7055" i="4"/>
  <c r="L7055" i="4"/>
  <c r="M7055" i="4"/>
  <c r="N7055" i="4"/>
  <c r="Q7055" i="4"/>
  <c r="R7055" i="4"/>
  <c r="I7056" i="4"/>
  <c r="K7056" i="4"/>
  <c r="L7056" i="4"/>
  <c r="M7056" i="4"/>
  <c r="N7056" i="4"/>
  <c r="Q7056" i="4"/>
  <c r="R7056" i="4"/>
  <c r="I7057" i="4"/>
  <c r="K7057" i="4"/>
  <c r="L7057" i="4"/>
  <c r="M7057" i="4"/>
  <c r="N7057" i="4"/>
  <c r="Q7057" i="4"/>
  <c r="R7057" i="4"/>
  <c r="I7058" i="4"/>
  <c r="K7058" i="4"/>
  <c r="L7058" i="4"/>
  <c r="M7058" i="4"/>
  <c r="N7058" i="4"/>
  <c r="Q7058" i="4"/>
  <c r="R7058" i="4"/>
  <c r="I6998" i="4" l="1"/>
  <c r="K6998" i="4"/>
  <c r="L6998" i="4"/>
  <c r="M6998" i="4"/>
  <c r="N6998" i="4"/>
  <c r="Q6998" i="4"/>
  <c r="R6998" i="4"/>
  <c r="I6999" i="4"/>
  <c r="K6999" i="4"/>
  <c r="L6999" i="4"/>
  <c r="M6999" i="4"/>
  <c r="N6999" i="4"/>
  <c r="Q6999" i="4"/>
  <c r="R6999" i="4"/>
  <c r="I7000" i="4"/>
  <c r="K7000" i="4"/>
  <c r="L7000" i="4"/>
  <c r="M7000" i="4"/>
  <c r="N7000" i="4"/>
  <c r="Q7000" i="4"/>
  <c r="R7000" i="4"/>
  <c r="I7001" i="4"/>
  <c r="K7001" i="4"/>
  <c r="L7001" i="4"/>
  <c r="M7001" i="4"/>
  <c r="N7001" i="4"/>
  <c r="Q7001" i="4"/>
  <c r="R7001" i="4"/>
  <c r="I7002" i="4"/>
  <c r="K7002" i="4"/>
  <c r="L7002" i="4"/>
  <c r="M7002" i="4"/>
  <c r="N7002" i="4"/>
  <c r="Q7002" i="4"/>
  <c r="R7002" i="4"/>
  <c r="I7003" i="4"/>
  <c r="K7003" i="4"/>
  <c r="L7003" i="4"/>
  <c r="M7003" i="4"/>
  <c r="N7003" i="4"/>
  <c r="Q7003" i="4"/>
  <c r="R7003" i="4"/>
  <c r="I7004" i="4"/>
  <c r="K7004" i="4"/>
  <c r="L7004" i="4"/>
  <c r="M7004" i="4"/>
  <c r="N7004" i="4"/>
  <c r="Q7004" i="4"/>
  <c r="R7004" i="4"/>
  <c r="I7005" i="4"/>
  <c r="K7005" i="4"/>
  <c r="L7005" i="4"/>
  <c r="M7005" i="4"/>
  <c r="N7005" i="4"/>
  <c r="Q7005" i="4"/>
  <c r="R7005" i="4"/>
  <c r="I7006" i="4"/>
  <c r="K7006" i="4"/>
  <c r="L7006" i="4"/>
  <c r="M7006" i="4"/>
  <c r="N7006" i="4"/>
  <c r="Q7006" i="4"/>
  <c r="R7006" i="4"/>
  <c r="I7007" i="4"/>
  <c r="K7007" i="4"/>
  <c r="L7007" i="4"/>
  <c r="M7007" i="4"/>
  <c r="N7007" i="4"/>
  <c r="Q7007" i="4"/>
  <c r="R7007" i="4"/>
  <c r="I7008" i="4"/>
  <c r="K7008" i="4"/>
  <c r="L7008" i="4"/>
  <c r="M7008" i="4"/>
  <c r="N7008" i="4"/>
  <c r="Q7008" i="4"/>
  <c r="R7008" i="4"/>
  <c r="I7009" i="4"/>
  <c r="K7009" i="4"/>
  <c r="L7009" i="4"/>
  <c r="M7009" i="4"/>
  <c r="N7009" i="4"/>
  <c r="Q7009" i="4"/>
  <c r="R7009" i="4"/>
  <c r="I7010" i="4"/>
  <c r="K7010" i="4"/>
  <c r="L7010" i="4"/>
  <c r="M7010" i="4"/>
  <c r="N7010" i="4"/>
  <c r="Q7010" i="4"/>
  <c r="R7010" i="4"/>
  <c r="I7011" i="4"/>
  <c r="K7011" i="4"/>
  <c r="L7011" i="4"/>
  <c r="M7011" i="4"/>
  <c r="N7011" i="4"/>
  <c r="Q7011" i="4"/>
  <c r="R7011" i="4"/>
  <c r="I7012" i="4"/>
  <c r="K7012" i="4"/>
  <c r="L7012" i="4"/>
  <c r="M7012" i="4"/>
  <c r="N7012" i="4"/>
  <c r="Q7012" i="4"/>
  <c r="R7012" i="4"/>
  <c r="I7013" i="4"/>
  <c r="K7013" i="4"/>
  <c r="L7013" i="4"/>
  <c r="M7013" i="4"/>
  <c r="N7013" i="4"/>
  <c r="Q7013" i="4"/>
  <c r="R7013" i="4"/>
  <c r="I7014" i="4"/>
  <c r="K7014" i="4"/>
  <c r="L7014" i="4"/>
  <c r="M7014" i="4"/>
  <c r="N7014" i="4"/>
  <c r="Q7014" i="4"/>
  <c r="R7014" i="4"/>
  <c r="I7015" i="4"/>
  <c r="K7015" i="4"/>
  <c r="L7015" i="4"/>
  <c r="M7015" i="4"/>
  <c r="N7015" i="4"/>
  <c r="Q7015" i="4"/>
  <c r="R7015" i="4"/>
  <c r="I7016" i="4"/>
  <c r="K7016" i="4"/>
  <c r="L7016" i="4"/>
  <c r="M7016" i="4"/>
  <c r="N7016" i="4"/>
  <c r="Q7016" i="4"/>
  <c r="R7016" i="4"/>
  <c r="I7017" i="4"/>
  <c r="K7017" i="4"/>
  <c r="L7017" i="4"/>
  <c r="M7017" i="4"/>
  <c r="N7017" i="4"/>
  <c r="Q7017" i="4"/>
  <c r="R7017" i="4"/>
  <c r="I7018" i="4"/>
  <c r="K7018" i="4"/>
  <c r="L7018" i="4"/>
  <c r="M7018" i="4"/>
  <c r="N7018" i="4"/>
  <c r="Q7018" i="4"/>
  <c r="R7018" i="4"/>
  <c r="I7019" i="4"/>
  <c r="K7019" i="4"/>
  <c r="L7019" i="4"/>
  <c r="M7019" i="4"/>
  <c r="N7019" i="4"/>
  <c r="Q7019" i="4"/>
  <c r="R7019" i="4"/>
  <c r="I7020" i="4"/>
  <c r="K7020" i="4"/>
  <c r="L7020" i="4"/>
  <c r="M7020" i="4"/>
  <c r="N7020" i="4"/>
  <c r="Q7020" i="4"/>
  <c r="R7020" i="4"/>
  <c r="I7021" i="4"/>
  <c r="K7021" i="4"/>
  <c r="L7021" i="4"/>
  <c r="M7021" i="4"/>
  <c r="N7021" i="4"/>
  <c r="Q7021" i="4"/>
  <c r="R7021" i="4"/>
  <c r="I7022" i="4"/>
  <c r="K7022" i="4"/>
  <c r="L7022" i="4"/>
  <c r="M7022" i="4"/>
  <c r="N7022" i="4"/>
  <c r="Q7022" i="4"/>
  <c r="R7022" i="4"/>
  <c r="I7023" i="4"/>
  <c r="K7023" i="4"/>
  <c r="L7023" i="4"/>
  <c r="M7023" i="4"/>
  <c r="N7023" i="4"/>
  <c r="Q7023" i="4"/>
  <c r="R7023" i="4"/>
  <c r="I7024" i="4"/>
  <c r="K7024" i="4"/>
  <c r="L7024" i="4"/>
  <c r="M7024" i="4"/>
  <c r="N7024" i="4"/>
  <c r="Q7024" i="4"/>
  <c r="R7024" i="4"/>
  <c r="I7025" i="4"/>
  <c r="K7025" i="4"/>
  <c r="L7025" i="4"/>
  <c r="M7025" i="4"/>
  <c r="N7025" i="4"/>
  <c r="Q7025" i="4"/>
  <c r="R7025" i="4"/>
  <c r="I7026" i="4"/>
  <c r="K7026" i="4"/>
  <c r="L7026" i="4"/>
  <c r="M7026" i="4"/>
  <c r="N7026" i="4"/>
  <c r="Q7026" i="4"/>
  <c r="R7026" i="4"/>
  <c r="I7027" i="4"/>
  <c r="K7027" i="4"/>
  <c r="L7027" i="4"/>
  <c r="M7027" i="4"/>
  <c r="N7027" i="4"/>
  <c r="Q7027" i="4"/>
  <c r="R7027" i="4"/>
  <c r="I7028" i="4"/>
  <c r="K7028" i="4"/>
  <c r="L7028" i="4"/>
  <c r="M7028" i="4"/>
  <c r="N7028" i="4"/>
  <c r="Q7028" i="4"/>
  <c r="R7028" i="4"/>
  <c r="I7029" i="4"/>
  <c r="K7029" i="4"/>
  <c r="L7029" i="4"/>
  <c r="M7029" i="4"/>
  <c r="N7029" i="4"/>
  <c r="Q7029" i="4"/>
  <c r="R7029" i="4"/>
  <c r="I7030" i="4"/>
  <c r="K7030" i="4"/>
  <c r="L7030" i="4"/>
  <c r="M7030" i="4"/>
  <c r="N7030" i="4"/>
  <c r="Q7030" i="4"/>
  <c r="R7030" i="4"/>
  <c r="I7031" i="4"/>
  <c r="K7031" i="4"/>
  <c r="L7031" i="4"/>
  <c r="M7031" i="4"/>
  <c r="N7031" i="4"/>
  <c r="Q7031" i="4"/>
  <c r="R7031" i="4"/>
  <c r="I7032" i="4"/>
  <c r="K7032" i="4"/>
  <c r="L7032" i="4"/>
  <c r="M7032" i="4"/>
  <c r="N7032" i="4"/>
  <c r="Q7032" i="4"/>
  <c r="R7032" i="4"/>
  <c r="I7033" i="4"/>
  <c r="K7033" i="4"/>
  <c r="L7033" i="4"/>
  <c r="M7033" i="4"/>
  <c r="N7033" i="4"/>
  <c r="Q7033" i="4"/>
  <c r="R7033" i="4"/>
  <c r="I7034" i="4"/>
  <c r="K7034" i="4"/>
  <c r="L7034" i="4"/>
  <c r="M7034" i="4"/>
  <c r="N7034" i="4"/>
  <c r="Q7034" i="4"/>
  <c r="R7034" i="4"/>
  <c r="I7035" i="4"/>
  <c r="K7035" i="4"/>
  <c r="L7035" i="4"/>
  <c r="M7035" i="4"/>
  <c r="N7035" i="4"/>
  <c r="Q7035" i="4"/>
  <c r="R7035" i="4"/>
  <c r="I7036" i="4"/>
  <c r="K7036" i="4"/>
  <c r="L7036" i="4"/>
  <c r="M7036" i="4"/>
  <c r="N7036" i="4"/>
  <c r="Q7036" i="4"/>
  <c r="R7036" i="4"/>
  <c r="I7037" i="4"/>
  <c r="K7037" i="4"/>
  <c r="L7037" i="4"/>
  <c r="M7037" i="4"/>
  <c r="N7037" i="4"/>
  <c r="Q7037" i="4"/>
  <c r="R7037" i="4"/>
  <c r="I7038" i="4"/>
  <c r="K7038" i="4"/>
  <c r="L7038" i="4"/>
  <c r="M7038" i="4"/>
  <c r="N7038" i="4"/>
  <c r="Q7038" i="4"/>
  <c r="R7038" i="4"/>
  <c r="I7039" i="4"/>
  <c r="K7039" i="4"/>
  <c r="L7039" i="4"/>
  <c r="M7039" i="4"/>
  <c r="N7039" i="4"/>
  <c r="Q7039" i="4"/>
  <c r="R7039" i="4"/>
  <c r="R6997" i="4"/>
  <c r="Q6997" i="4"/>
  <c r="N6997" i="4"/>
  <c r="M6997" i="4"/>
  <c r="L6997" i="4"/>
  <c r="K6997" i="4"/>
  <c r="I6997" i="4"/>
  <c r="I7114" i="4" l="1"/>
  <c r="K7114" i="4"/>
  <c r="L7114" i="4"/>
  <c r="M7114" i="4"/>
  <c r="N7114" i="4"/>
  <c r="Q7114" i="4"/>
  <c r="R7114" i="4"/>
  <c r="I7115" i="4"/>
  <c r="K7115" i="4"/>
  <c r="L7115" i="4"/>
  <c r="M7115" i="4"/>
  <c r="N7115" i="4"/>
  <c r="Q7115" i="4"/>
  <c r="R7115" i="4"/>
  <c r="I7116" i="4"/>
  <c r="K7116" i="4"/>
  <c r="L7116" i="4"/>
  <c r="M7116" i="4"/>
  <c r="N7116" i="4"/>
  <c r="Q7116" i="4"/>
  <c r="R7116" i="4"/>
  <c r="I7117" i="4"/>
  <c r="K7117" i="4"/>
  <c r="L7117" i="4"/>
  <c r="M7117" i="4"/>
  <c r="N7117" i="4"/>
  <c r="Q7117" i="4"/>
  <c r="R7117" i="4"/>
  <c r="I7118" i="4"/>
  <c r="K7118" i="4"/>
  <c r="L7118" i="4"/>
  <c r="M7118" i="4"/>
  <c r="N7118" i="4"/>
  <c r="Q7118" i="4"/>
  <c r="R7118" i="4"/>
  <c r="I7119" i="4"/>
  <c r="K7119" i="4"/>
  <c r="L7119" i="4"/>
  <c r="M7119" i="4"/>
  <c r="N7119" i="4"/>
  <c r="Q7119" i="4"/>
  <c r="R7119" i="4"/>
  <c r="I7120" i="4"/>
  <c r="K7120" i="4"/>
  <c r="L7120" i="4"/>
  <c r="M7120" i="4"/>
  <c r="N7120" i="4"/>
  <c r="Q7120" i="4"/>
  <c r="R7120" i="4"/>
  <c r="I7121" i="4"/>
  <c r="K7121" i="4"/>
  <c r="L7121" i="4"/>
  <c r="M7121" i="4"/>
  <c r="N7121" i="4"/>
  <c r="Q7121" i="4"/>
  <c r="R7121" i="4"/>
  <c r="I7122" i="4"/>
  <c r="K7122" i="4"/>
  <c r="L7122" i="4"/>
  <c r="M7122" i="4"/>
  <c r="N7122" i="4"/>
  <c r="Q7122" i="4"/>
  <c r="R7122" i="4"/>
  <c r="I7123" i="4"/>
  <c r="K7123" i="4"/>
  <c r="L7123" i="4"/>
  <c r="M7123" i="4"/>
  <c r="N7123" i="4"/>
  <c r="Q7123" i="4"/>
  <c r="R7123" i="4"/>
  <c r="I7124" i="4"/>
  <c r="K7124" i="4"/>
  <c r="L7124" i="4"/>
  <c r="M7124" i="4"/>
  <c r="N7124" i="4"/>
  <c r="Q7124" i="4"/>
  <c r="R7124" i="4"/>
  <c r="I7125" i="4"/>
  <c r="K7125" i="4"/>
  <c r="L7125" i="4"/>
  <c r="M7125" i="4"/>
  <c r="N7125" i="4"/>
  <c r="Q7125" i="4"/>
  <c r="R7125" i="4"/>
  <c r="I7126" i="4"/>
  <c r="K7126" i="4"/>
  <c r="L7126" i="4"/>
  <c r="M7126" i="4"/>
  <c r="N7126" i="4"/>
  <c r="Q7126" i="4"/>
  <c r="R7126" i="4"/>
  <c r="I7127" i="4"/>
  <c r="K7127" i="4"/>
  <c r="L7127" i="4"/>
  <c r="M7127" i="4"/>
  <c r="N7127" i="4"/>
  <c r="Q7127" i="4"/>
  <c r="R7127" i="4"/>
  <c r="I7128" i="4"/>
  <c r="K7128" i="4"/>
  <c r="L7128" i="4"/>
  <c r="M7128" i="4"/>
  <c r="N7128" i="4"/>
  <c r="Q7128" i="4"/>
  <c r="R7128" i="4"/>
  <c r="I7129" i="4"/>
  <c r="K7129" i="4"/>
  <c r="L7129" i="4"/>
  <c r="M7129" i="4"/>
  <c r="N7129" i="4"/>
  <c r="Q7129" i="4"/>
  <c r="R7129" i="4"/>
  <c r="I7130" i="4"/>
  <c r="K7130" i="4"/>
  <c r="L7130" i="4"/>
  <c r="M7130" i="4"/>
  <c r="N7130" i="4"/>
  <c r="Q7130" i="4"/>
  <c r="R7130" i="4"/>
  <c r="I7131" i="4"/>
  <c r="K7131" i="4"/>
  <c r="L7131" i="4"/>
  <c r="M7131" i="4"/>
  <c r="N7131" i="4"/>
  <c r="Q7131" i="4"/>
  <c r="R7131" i="4"/>
  <c r="I7132" i="4"/>
  <c r="K7132" i="4"/>
  <c r="L7132" i="4"/>
  <c r="M7132" i="4"/>
  <c r="N7132" i="4"/>
  <c r="Q7132" i="4"/>
  <c r="R7132" i="4"/>
  <c r="I7133" i="4"/>
  <c r="K7133" i="4"/>
  <c r="L7133" i="4"/>
  <c r="M7133" i="4"/>
  <c r="N7133" i="4"/>
  <c r="Q7133" i="4"/>
  <c r="R7133" i="4"/>
  <c r="I7134" i="4"/>
  <c r="K7134" i="4"/>
  <c r="L7134" i="4"/>
  <c r="M7134" i="4"/>
  <c r="N7134" i="4"/>
  <c r="Q7134" i="4"/>
  <c r="R7134" i="4"/>
  <c r="I7135" i="4"/>
  <c r="K7135" i="4"/>
  <c r="L7135" i="4"/>
  <c r="M7135" i="4"/>
  <c r="N7135" i="4"/>
  <c r="Q7135" i="4"/>
  <c r="R7135" i="4"/>
  <c r="I7136" i="4"/>
  <c r="K7136" i="4"/>
  <c r="L7136" i="4"/>
  <c r="M7136" i="4"/>
  <c r="N7136" i="4"/>
  <c r="Q7136" i="4"/>
  <c r="R7136" i="4"/>
  <c r="I7137" i="4"/>
  <c r="K7137" i="4"/>
  <c r="L7137" i="4"/>
  <c r="M7137" i="4"/>
  <c r="N7137" i="4"/>
  <c r="Q7137" i="4"/>
  <c r="R7137" i="4"/>
  <c r="I7138" i="4"/>
  <c r="K7138" i="4"/>
  <c r="L7138" i="4"/>
  <c r="M7138" i="4"/>
  <c r="N7138" i="4"/>
  <c r="Q7138" i="4"/>
  <c r="R7138" i="4"/>
  <c r="I7139" i="4"/>
  <c r="K7139" i="4"/>
  <c r="L7139" i="4"/>
  <c r="M7139" i="4"/>
  <c r="N7139" i="4"/>
  <c r="Q7139" i="4"/>
  <c r="R7139" i="4"/>
  <c r="I7140" i="4"/>
  <c r="K7140" i="4"/>
  <c r="L7140" i="4"/>
  <c r="M7140" i="4"/>
  <c r="N7140" i="4"/>
  <c r="Q7140" i="4"/>
  <c r="R7140" i="4"/>
  <c r="I7141" i="4"/>
  <c r="K7141" i="4"/>
  <c r="L7141" i="4"/>
  <c r="M7141" i="4"/>
  <c r="N7141" i="4"/>
  <c r="Q7141" i="4"/>
  <c r="R7141" i="4"/>
  <c r="I7142" i="4"/>
  <c r="K7142" i="4"/>
  <c r="L7142" i="4"/>
  <c r="M7142" i="4"/>
  <c r="N7142" i="4"/>
  <c r="Q7142" i="4"/>
  <c r="R7142" i="4"/>
  <c r="I7143" i="4"/>
  <c r="K7143" i="4"/>
  <c r="L7143" i="4"/>
  <c r="M7143" i="4"/>
  <c r="N7143" i="4"/>
  <c r="Q7143" i="4"/>
  <c r="R7143" i="4"/>
  <c r="I7144" i="4"/>
  <c r="K7144" i="4"/>
  <c r="L7144" i="4"/>
  <c r="M7144" i="4"/>
  <c r="N7144" i="4"/>
  <c r="Q7144" i="4"/>
  <c r="R7144" i="4"/>
  <c r="I7145" i="4"/>
  <c r="K7145" i="4"/>
  <c r="L7145" i="4"/>
  <c r="M7145" i="4"/>
  <c r="N7145" i="4"/>
  <c r="Q7145" i="4"/>
  <c r="R7145" i="4"/>
  <c r="I7146" i="4"/>
  <c r="K7146" i="4"/>
  <c r="L7146" i="4"/>
  <c r="M7146" i="4"/>
  <c r="N7146" i="4"/>
  <c r="Q7146" i="4"/>
  <c r="R7146" i="4"/>
  <c r="I7147" i="4"/>
  <c r="K7147" i="4"/>
  <c r="L7147" i="4"/>
  <c r="M7147" i="4"/>
  <c r="N7147" i="4"/>
  <c r="Q7147" i="4"/>
  <c r="R7147" i="4"/>
  <c r="I7148" i="4"/>
  <c r="K7148" i="4"/>
  <c r="L7148" i="4"/>
  <c r="M7148" i="4"/>
  <c r="N7148" i="4"/>
  <c r="Q7148" i="4"/>
  <c r="R7148" i="4"/>
  <c r="I7149" i="4"/>
  <c r="K7149" i="4"/>
  <c r="L7149" i="4"/>
  <c r="M7149" i="4"/>
  <c r="N7149" i="4"/>
  <c r="Q7149" i="4"/>
  <c r="R7149" i="4"/>
  <c r="I7150" i="4"/>
  <c r="K7150" i="4"/>
  <c r="L7150" i="4"/>
  <c r="M7150" i="4"/>
  <c r="N7150" i="4"/>
  <c r="Q7150" i="4"/>
  <c r="R7150" i="4"/>
  <c r="I7151" i="4"/>
  <c r="K7151" i="4"/>
  <c r="L7151" i="4"/>
  <c r="M7151" i="4"/>
  <c r="N7151" i="4"/>
  <c r="Q7151" i="4"/>
  <c r="R7151" i="4"/>
  <c r="I7152" i="4"/>
  <c r="K7152" i="4"/>
  <c r="L7152" i="4"/>
  <c r="M7152" i="4"/>
  <c r="N7152" i="4"/>
  <c r="Q7152" i="4"/>
  <c r="R7152" i="4"/>
  <c r="I7153" i="4"/>
  <c r="K7153" i="4"/>
  <c r="L7153" i="4"/>
  <c r="M7153" i="4"/>
  <c r="N7153" i="4"/>
  <c r="Q7153" i="4"/>
  <c r="R7153" i="4"/>
  <c r="R7113" i="4"/>
  <c r="Q7113" i="4"/>
  <c r="N7113" i="4"/>
  <c r="M7113" i="4"/>
  <c r="L7113" i="4"/>
  <c r="K7113" i="4"/>
  <c r="I7113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Q6972" i="4"/>
  <c r="Q6973" i="4"/>
  <c r="Q6974" i="4"/>
  <c r="Q6975" i="4"/>
  <c r="Q6976" i="4"/>
  <c r="Q6977" i="4"/>
  <c r="Q6978" i="4"/>
  <c r="Q6979" i="4"/>
  <c r="Q6980" i="4"/>
  <c r="Q6981" i="4"/>
  <c r="Q6982" i="4"/>
  <c r="Q6983" i="4"/>
  <c r="Q6984" i="4"/>
  <c r="Q6985" i="4"/>
  <c r="Q6986" i="4"/>
  <c r="Q6987" i="4"/>
  <c r="Q6988" i="4"/>
  <c r="Q6989" i="4"/>
  <c r="Q6990" i="4"/>
  <c r="Q6991" i="4"/>
  <c r="Q6992" i="4"/>
  <c r="Q6993" i="4"/>
  <c r="Q6994" i="4"/>
  <c r="Q6995" i="4"/>
  <c r="Q6996" i="4"/>
  <c r="R6972" i="4"/>
  <c r="R6973" i="4"/>
  <c r="R6974" i="4"/>
  <c r="R6975" i="4"/>
  <c r="R6976" i="4"/>
  <c r="R6977" i="4"/>
  <c r="R6978" i="4"/>
  <c r="R6979" i="4"/>
  <c r="R6980" i="4"/>
  <c r="R6981" i="4"/>
  <c r="R6982" i="4"/>
  <c r="R6983" i="4"/>
  <c r="R6984" i="4"/>
  <c r="R6985" i="4"/>
  <c r="R6986" i="4"/>
  <c r="R6987" i="4"/>
  <c r="R6988" i="4"/>
  <c r="R6989" i="4"/>
  <c r="R6990" i="4"/>
  <c r="R6991" i="4"/>
  <c r="R6992" i="4"/>
  <c r="R6993" i="4"/>
  <c r="R6994" i="4"/>
  <c r="R6995" i="4"/>
  <c r="R6996" i="4"/>
  <c r="P6856" i="4" l="1"/>
  <c r="P6929" i="4" l="1"/>
  <c r="P6910" i="4" l="1"/>
  <c r="P6900" i="4" l="1"/>
  <c r="P6899" i="4"/>
  <c r="P6898" i="4"/>
  <c r="P6897" i="4"/>
  <c r="P6896" i="4"/>
  <c r="I6934" i="4" l="1"/>
  <c r="K6934" i="4"/>
  <c r="L6934" i="4"/>
  <c r="M6934" i="4"/>
  <c r="N6934" i="4"/>
  <c r="Q6934" i="4"/>
  <c r="R6934" i="4"/>
  <c r="I6935" i="4"/>
  <c r="K6935" i="4"/>
  <c r="L6935" i="4"/>
  <c r="M6935" i="4"/>
  <c r="N6935" i="4"/>
  <c r="Q6935" i="4"/>
  <c r="R6935" i="4"/>
  <c r="I6936" i="4"/>
  <c r="K6936" i="4"/>
  <c r="L6936" i="4"/>
  <c r="M6936" i="4"/>
  <c r="N6936" i="4"/>
  <c r="Q6936" i="4"/>
  <c r="R6936" i="4"/>
  <c r="I6937" i="4"/>
  <c r="K6937" i="4"/>
  <c r="L6937" i="4"/>
  <c r="M6937" i="4"/>
  <c r="N6937" i="4"/>
  <c r="Q6937" i="4"/>
  <c r="R6937" i="4"/>
  <c r="I6938" i="4"/>
  <c r="K6938" i="4"/>
  <c r="L6938" i="4"/>
  <c r="M6938" i="4"/>
  <c r="N6938" i="4"/>
  <c r="Q6938" i="4"/>
  <c r="R6938" i="4"/>
  <c r="I6939" i="4"/>
  <c r="Q6939" i="4"/>
  <c r="R6939" i="4"/>
  <c r="I6940" i="4"/>
  <c r="K6940" i="4"/>
  <c r="L6940" i="4"/>
  <c r="M6940" i="4"/>
  <c r="N6940" i="4"/>
  <c r="Q6940" i="4"/>
  <c r="R6940" i="4"/>
  <c r="I6941" i="4"/>
  <c r="K6941" i="4"/>
  <c r="L6941" i="4"/>
  <c r="M6941" i="4"/>
  <c r="N6941" i="4"/>
  <c r="Q6941" i="4"/>
  <c r="R6941" i="4"/>
  <c r="I6942" i="4"/>
  <c r="K6942" i="4"/>
  <c r="L6942" i="4"/>
  <c r="M6942" i="4"/>
  <c r="N6942" i="4"/>
  <c r="Q6942" i="4"/>
  <c r="R6942" i="4"/>
  <c r="I6943" i="4"/>
  <c r="K6943" i="4"/>
  <c r="L6943" i="4"/>
  <c r="M6943" i="4"/>
  <c r="N6943" i="4"/>
  <c r="Q6943" i="4"/>
  <c r="R6943" i="4"/>
  <c r="I6944" i="4"/>
  <c r="K6944" i="4"/>
  <c r="L6944" i="4"/>
  <c r="M6944" i="4"/>
  <c r="N6944" i="4"/>
  <c r="Q6944" i="4"/>
  <c r="R6944" i="4"/>
  <c r="I6945" i="4"/>
  <c r="K6945" i="4"/>
  <c r="L6945" i="4"/>
  <c r="M6945" i="4"/>
  <c r="N6945" i="4"/>
  <c r="Q6945" i="4"/>
  <c r="R6945" i="4"/>
  <c r="I6946" i="4"/>
  <c r="K6946" i="4"/>
  <c r="L6946" i="4"/>
  <c r="M6946" i="4"/>
  <c r="N6946" i="4"/>
  <c r="Q6946" i="4"/>
  <c r="R6946" i="4"/>
  <c r="I6947" i="4"/>
  <c r="K6947" i="4"/>
  <c r="L6947" i="4"/>
  <c r="M6947" i="4"/>
  <c r="N6947" i="4"/>
  <c r="Q6947" i="4"/>
  <c r="R6947" i="4"/>
  <c r="I6948" i="4"/>
  <c r="K6948" i="4"/>
  <c r="L6948" i="4"/>
  <c r="M6948" i="4"/>
  <c r="N6948" i="4"/>
  <c r="Q6948" i="4"/>
  <c r="R6948" i="4"/>
  <c r="I6949" i="4"/>
  <c r="K6949" i="4"/>
  <c r="L6949" i="4"/>
  <c r="M6949" i="4"/>
  <c r="N6949" i="4"/>
  <c r="Q6949" i="4"/>
  <c r="R6949" i="4"/>
  <c r="I6950" i="4"/>
  <c r="K6950" i="4"/>
  <c r="L6950" i="4"/>
  <c r="M6950" i="4"/>
  <c r="N6950" i="4"/>
  <c r="Q6950" i="4"/>
  <c r="R6950" i="4"/>
  <c r="I6951" i="4"/>
  <c r="K6951" i="4"/>
  <c r="L6951" i="4"/>
  <c r="M6951" i="4"/>
  <c r="N6951" i="4"/>
  <c r="Q6951" i="4"/>
  <c r="R6951" i="4"/>
  <c r="I6952" i="4"/>
  <c r="K6952" i="4"/>
  <c r="L6952" i="4"/>
  <c r="M6952" i="4"/>
  <c r="N6952" i="4"/>
  <c r="Q6952" i="4"/>
  <c r="R6952" i="4"/>
  <c r="I6953" i="4"/>
  <c r="K6953" i="4"/>
  <c r="L6953" i="4"/>
  <c r="M6953" i="4"/>
  <c r="N6953" i="4"/>
  <c r="Q6953" i="4"/>
  <c r="R6953" i="4"/>
  <c r="I6954" i="4"/>
  <c r="K6954" i="4"/>
  <c r="L6954" i="4"/>
  <c r="M6954" i="4"/>
  <c r="N6954" i="4"/>
  <c r="Q6954" i="4"/>
  <c r="R6954" i="4"/>
  <c r="I6955" i="4"/>
  <c r="K6955" i="4"/>
  <c r="L6955" i="4"/>
  <c r="M6955" i="4"/>
  <c r="N6955" i="4"/>
  <c r="Q6955" i="4"/>
  <c r="R6955" i="4"/>
  <c r="I6956" i="4"/>
  <c r="K6956" i="4"/>
  <c r="L6956" i="4"/>
  <c r="M6956" i="4"/>
  <c r="N6956" i="4"/>
  <c r="Q6956" i="4"/>
  <c r="R6956" i="4"/>
  <c r="I6957" i="4"/>
  <c r="K6957" i="4"/>
  <c r="L6957" i="4"/>
  <c r="M6957" i="4"/>
  <c r="N6957" i="4"/>
  <c r="Q6957" i="4"/>
  <c r="R6957" i="4"/>
  <c r="I6958" i="4"/>
  <c r="K6958" i="4"/>
  <c r="L6958" i="4"/>
  <c r="M6958" i="4"/>
  <c r="N6958" i="4"/>
  <c r="Q6958" i="4"/>
  <c r="R6958" i="4"/>
  <c r="I6959" i="4"/>
  <c r="K6959" i="4"/>
  <c r="L6959" i="4"/>
  <c r="M6959" i="4"/>
  <c r="N6959" i="4"/>
  <c r="Q6959" i="4"/>
  <c r="R6959" i="4"/>
  <c r="I6960" i="4"/>
  <c r="K6960" i="4"/>
  <c r="L6960" i="4"/>
  <c r="M6960" i="4"/>
  <c r="N6960" i="4"/>
  <c r="Q6960" i="4"/>
  <c r="R6960" i="4"/>
  <c r="I6961" i="4"/>
  <c r="K6961" i="4"/>
  <c r="L6961" i="4"/>
  <c r="M6961" i="4"/>
  <c r="N6961" i="4"/>
  <c r="Q6961" i="4"/>
  <c r="R6961" i="4"/>
  <c r="I6962" i="4"/>
  <c r="K6962" i="4"/>
  <c r="L6962" i="4"/>
  <c r="M6962" i="4"/>
  <c r="N6962" i="4"/>
  <c r="Q6962" i="4"/>
  <c r="R6962" i="4"/>
  <c r="I6963" i="4"/>
  <c r="K6963" i="4"/>
  <c r="L6963" i="4"/>
  <c r="M6963" i="4"/>
  <c r="N6963" i="4"/>
  <c r="Q6963" i="4"/>
  <c r="R6963" i="4"/>
  <c r="I6964" i="4"/>
  <c r="K6964" i="4"/>
  <c r="L6964" i="4"/>
  <c r="M6964" i="4"/>
  <c r="N6964" i="4"/>
  <c r="Q6964" i="4"/>
  <c r="R6964" i="4"/>
  <c r="I6965" i="4"/>
  <c r="K6965" i="4"/>
  <c r="L6965" i="4"/>
  <c r="M6965" i="4"/>
  <c r="N6965" i="4"/>
  <c r="Q6965" i="4"/>
  <c r="R6965" i="4"/>
  <c r="I6966" i="4"/>
  <c r="K6966" i="4"/>
  <c r="L6966" i="4"/>
  <c r="M6966" i="4"/>
  <c r="N6966" i="4"/>
  <c r="Q6966" i="4"/>
  <c r="R6966" i="4"/>
  <c r="I6967" i="4"/>
  <c r="K6967" i="4"/>
  <c r="L6967" i="4"/>
  <c r="M6967" i="4"/>
  <c r="N6967" i="4"/>
  <c r="Q6967" i="4"/>
  <c r="R6967" i="4"/>
  <c r="I6968" i="4"/>
  <c r="K6968" i="4"/>
  <c r="L6968" i="4"/>
  <c r="M6968" i="4"/>
  <c r="N6968" i="4"/>
  <c r="Q6968" i="4"/>
  <c r="R6968" i="4"/>
  <c r="I6969" i="4"/>
  <c r="K6969" i="4"/>
  <c r="L6969" i="4"/>
  <c r="M6969" i="4"/>
  <c r="N6969" i="4"/>
  <c r="Q6969" i="4"/>
  <c r="R6969" i="4"/>
  <c r="I6970" i="4"/>
  <c r="K6970" i="4"/>
  <c r="L6970" i="4"/>
  <c r="M6970" i="4"/>
  <c r="N6970" i="4"/>
  <c r="Q6970" i="4"/>
  <c r="R6970" i="4"/>
  <c r="R6933" i="4"/>
  <c r="Q6933" i="4"/>
  <c r="N6933" i="4"/>
  <c r="M6933" i="4"/>
  <c r="L6933" i="4"/>
  <c r="K6933" i="4"/>
  <c r="I6933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71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71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71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71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71" i="4"/>
  <c r="Q6888" i="4"/>
  <c r="Q6889" i="4"/>
  <c r="Q6890" i="4"/>
  <c r="Q6891" i="4"/>
  <c r="Q6892" i="4"/>
  <c r="Q6893" i="4"/>
  <c r="Q6894" i="4"/>
  <c r="Q6895" i="4"/>
  <c r="Q6896" i="4"/>
  <c r="Q6897" i="4"/>
  <c r="Q6898" i="4"/>
  <c r="Q6899" i="4"/>
  <c r="Q6900" i="4"/>
  <c r="Q6901" i="4"/>
  <c r="Q6902" i="4"/>
  <c r="Q6903" i="4"/>
  <c r="Q6904" i="4"/>
  <c r="Q6905" i="4"/>
  <c r="Q6906" i="4"/>
  <c r="Q6907" i="4"/>
  <c r="Q6908" i="4"/>
  <c r="Q6909" i="4"/>
  <c r="Q6910" i="4"/>
  <c r="Q6911" i="4"/>
  <c r="Q6912" i="4"/>
  <c r="Q6913" i="4"/>
  <c r="Q6914" i="4"/>
  <c r="Q6915" i="4"/>
  <c r="Q6916" i="4"/>
  <c r="Q6917" i="4"/>
  <c r="Q6918" i="4"/>
  <c r="Q6919" i="4"/>
  <c r="Q6920" i="4"/>
  <c r="Q6921" i="4"/>
  <c r="Q6922" i="4"/>
  <c r="Q6923" i="4"/>
  <c r="Q6924" i="4"/>
  <c r="Q6925" i="4"/>
  <c r="Q6926" i="4"/>
  <c r="Q6927" i="4"/>
  <c r="Q6928" i="4"/>
  <c r="Q6929" i="4"/>
  <c r="Q6930" i="4"/>
  <c r="Q6931" i="4"/>
  <c r="Q6932" i="4"/>
  <c r="Q6971" i="4"/>
  <c r="R6888" i="4"/>
  <c r="R6889" i="4"/>
  <c r="R6890" i="4"/>
  <c r="R6891" i="4"/>
  <c r="R6892" i="4"/>
  <c r="R6893" i="4"/>
  <c r="R6894" i="4"/>
  <c r="R6895" i="4"/>
  <c r="R6896" i="4"/>
  <c r="R6897" i="4"/>
  <c r="R6898" i="4"/>
  <c r="R6899" i="4"/>
  <c r="R6900" i="4"/>
  <c r="R6901" i="4"/>
  <c r="R6902" i="4"/>
  <c r="R6903" i="4"/>
  <c r="R6904" i="4"/>
  <c r="R6905" i="4"/>
  <c r="R6906" i="4"/>
  <c r="R6907" i="4"/>
  <c r="R6908" i="4"/>
  <c r="R6909" i="4"/>
  <c r="R6910" i="4"/>
  <c r="R6911" i="4"/>
  <c r="R6912" i="4"/>
  <c r="R6913" i="4"/>
  <c r="R6914" i="4"/>
  <c r="R6915" i="4"/>
  <c r="R6916" i="4"/>
  <c r="R6917" i="4"/>
  <c r="R6918" i="4"/>
  <c r="R6919" i="4"/>
  <c r="R6920" i="4"/>
  <c r="R6921" i="4"/>
  <c r="R6922" i="4"/>
  <c r="R6923" i="4"/>
  <c r="R6924" i="4"/>
  <c r="R6925" i="4"/>
  <c r="R6926" i="4"/>
  <c r="R6927" i="4"/>
  <c r="R6928" i="4"/>
  <c r="R6929" i="4"/>
  <c r="R6930" i="4"/>
  <c r="R6931" i="4"/>
  <c r="R6932" i="4"/>
  <c r="R6971" i="4"/>
  <c r="I6857" i="4"/>
  <c r="K6857" i="4"/>
  <c r="L6857" i="4"/>
  <c r="M6857" i="4"/>
  <c r="N6857" i="4"/>
  <c r="Q6857" i="4"/>
  <c r="R6857" i="4"/>
  <c r="I6858" i="4"/>
  <c r="K6858" i="4"/>
  <c r="L6858" i="4"/>
  <c r="M6858" i="4"/>
  <c r="N6858" i="4"/>
  <c r="Q6858" i="4"/>
  <c r="R6858" i="4"/>
  <c r="I6859" i="4"/>
  <c r="K6859" i="4"/>
  <c r="L6859" i="4"/>
  <c r="M6859" i="4"/>
  <c r="N6859" i="4"/>
  <c r="Q6859" i="4"/>
  <c r="R6859" i="4"/>
  <c r="I6860" i="4"/>
  <c r="K6860" i="4"/>
  <c r="L6860" i="4"/>
  <c r="M6860" i="4"/>
  <c r="N6860" i="4"/>
  <c r="Q6860" i="4"/>
  <c r="R6860" i="4"/>
  <c r="I6861" i="4"/>
  <c r="K6861" i="4"/>
  <c r="L6861" i="4"/>
  <c r="M6861" i="4"/>
  <c r="N6861" i="4"/>
  <c r="Q6861" i="4"/>
  <c r="R6861" i="4"/>
  <c r="I6862" i="4"/>
  <c r="K6862" i="4"/>
  <c r="L6862" i="4"/>
  <c r="M6862" i="4"/>
  <c r="N6862" i="4"/>
  <c r="Q6862" i="4"/>
  <c r="R6862" i="4"/>
  <c r="I6863" i="4"/>
  <c r="K6863" i="4"/>
  <c r="L6863" i="4"/>
  <c r="M6863" i="4"/>
  <c r="N6863" i="4"/>
  <c r="Q6863" i="4"/>
  <c r="R6863" i="4"/>
  <c r="I6864" i="4"/>
  <c r="K6864" i="4"/>
  <c r="L6864" i="4"/>
  <c r="M6864" i="4"/>
  <c r="N6864" i="4"/>
  <c r="Q6864" i="4"/>
  <c r="R6864" i="4"/>
  <c r="I6865" i="4"/>
  <c r="K6865" i="4"/>
  <c r="L6865" i="4"/>
  <c r="M6865" i="4"/>
  <c r="N6865" i="4"/>
  <c r="Q6865" i="4"/>
  <c r="R6865" i="4"/>
  <c r="I6866" i="4"/>
  <c r="K6866" i="4"/>
  <c r="L6866" i="4"/>
  <c r="M6866" i="4"/>
  <c r="N6866" i="4"/>
  <c r="Q6866" i="4"/>
  <c r="R6866" i="4"/>
  <c r="I6867" i="4"/>
  <c r="K6867" i="4"/>
  <c r="L6867" i="4"/>
  <c r="M6867" i="4"/>
  <c r="N6867" i="4"/>
  <c r="Q6867" i="4"/>
  <c r="R6867" i="4"/>
  <c r="I6868" i="4"/>
  <c r="K6868" i="4"/>
  <c r="L6868" i="4"/>
  <c r="M6868" i="4"/>
  <c r="N6868" i="4"/>
  <c r="Q6868" i="4"/>
  <c r="R6868" i="4"/>
  <c r="I6869" i="4"/>
  <c r="K6869" i="4"/>
  <c r="L6869" i="4"/>
  <c r="M6869" i="4"/>
  <c r="N6869" i="4"/>
  <c r="Q6869" i="4"/>
  <c r="R6869" i="4"/>
  <c r="I6870" i="4"/>
  <c r="K6870" i="4"/>
  <c r="L6870" i="4"/>
  <c r="M6870" i="4"/>
  <c r="N6870" i="4"/>
  <c r="Q6870" i="4"/>
  <c r="R6870" i="4"/>
  <c r="I6871" i="4"/>
  <c r="K6871" i="4"/>
  <c r="L6871" i="4"/>
  <c r="M6871" i="4"/>
  <c r="N6871" i="4"/>
  <c r="Q6871" i="4"/>
  <c r="R6871" i="4"/>
  <c r="I6872" i="4"/>
  <c r="K6872" i="4"/>
  <c r="L6872" i="4"/>
  <c r="M6872" i="4"/>
  <c r="N6872" i="4"/>
  <c r="Q6872" i="4"/>
  <c r="R6872" i="4"/>
  <c r="I6873" i="4"/>
  <c r="K6873" i="4"/>
  <c r="L6873" i="4"/>
  <c r="M6873" i="4"/>
  <c r="N6873" i="4"/>
  <c r="Q6873" i="4"/>
  <c r="R6873" i="4"/>
  <c r="I6874" i="4"/>
  <c r="K6874" i="4"/>
  <c r="L6874" i="4"/>
  <c r="M6874" i="4"/>
  <c r="N6874" i="4"/>
  <c r="Q6874" i="4"/>
  <c r="R6874" i="4"/>
  <c r="I6875" i="4"/>
  <c r="K6875" i="4"/>
  <c r="L6875" i="4"/>
  <c r="M6875" i="4"/>
  <c r="N6875" i="4"/>
  <c r="Q6875" i="4"/>
  <c r="R6875" i="4"/>
  <c r="I6876" i="4"/>
  <c r="K6876" i="4"/>
  <c r="L6876" i="4"/>
  <c r="M6876" i="4"/>
  <c r="N6876" i="4"/>
  <c r="Q6876" i="4"/>
  <c r="R6876" i="4"/>
  <c r="I6877" i="4"/>
  <c r="K6877" i="4"/>
  <c r="L6877" i="4"/>
  <c r="M6877" i="4"/>
  <c r="N6877" i="4"/>
  <c r="Q6877" i="4"/>
  <c r="R6877" i="4"/>
  <c r="I6878" i="4"/>
  <c r="K6878" i="4"/>
  <c r="L6878" i="4"/>
  <c r="M6878" i="4"/>
  <c r="N6878" i="4"/>
  <c r="Q6878" i="4"/>
  <c r="R6878" i="4"/>
  <c r="I6879" i="4"/>
  <c r="K6879" i="4"/>
  <c r="L6879" i="4"/>
  <c r="M6879" i="4"/>
  <c r="N6879" i="4"/>
  <c r="Q6879" i="4"/>
  <c r="R6879" i="4"/>
  <c r="I6773" i="4"/>
  <c r="K6773" i="4"/>
  <c r="L6773" i="4"/>
  <c r="M6773" i="4"/>
  <c r="N6773" i="4"/>
  <c r="Q6773" i="4"/>
  <c r="R6773" i="4"/>
  <c r="I6774" i="4"/>
  <c r="K6774" i="4"/>
  <c r="L6774" i="4"/>
  <c r="M6774" i="4"/>
  <c r="N6774" i="4"/>
  <c r="Q6774" i="4"/>
  <c r="R6774" i="4"/>
  <c r="I6775" i="4"/>
  <c r="K6775" i="4"/>
  <c r="L6775" i="4"/>
  <c r="M6775" i="4"/>
  <c r="N6775" i="4"/>
  <c r="Q6775" i="4"/>
  <c r="R6775" i="4"/>
  <c r="I6776" i="4"/>
  <c r="K6776" i="4"/>
  <c r="L6776" i="4"/>
  <c r="M6776" i="4"/>
  <c r="N6776" i="4"/>
  <c r="Q6776" i="4"/>
  <c r="R6776" i="4"/>
  <c r="I6777" i="4"/>
  <c r="K6777" i="4"/>
  <c r="L6777" i="4"/>
  <c r="M6777" i="4"/>
  <c r="N6777" i="4"/>
  <c r="Q6777" i="4"/>
  <c r="R6777" i="4"/>
  <c r="I6778" i="4"/>
  <c r="K6778" i="4"/>
  <c r="L6778" i="4"/>
  <c r="M6778" i="4"/>
  <c r="N6778" i="4"/>
  <c r="Q6778" i="4"/>
  <c r="R6778" i="4"/>
  <c r="I6779" i="4"/>
  <c r="K6779" i="4"/>
  <c r="L6779" i="4"/>
  <c r="M6779" i="4"/>
  <c r="N6779" i="4"/>
  <c r="Q6779" i="4"/>
  <c r="R6779" i="4"/>
  <c r="I6780" i="4"/>
  <c r="K6780" i="4"/>
  <c r="L6780" i="4"/>
  <c r="M6780" i="4"/>
  <c r="N6780" i="4"/>
  <c r="Q6780" i="4"/>
  <c r="R6780" i="4"/>
  <c r="I6781" i="4"/>
  <c r="K6781" i="4"/>
  <c r="L6781" i="4"/>
  <c r="M6781" i="4"/>
  <c r="N6781" i="4"/>
  <c r="Q6781" i="4"/>
  <c r="R6781" i="4"/>
  <c r="I6782" i="4"/>
  <c r="K6782" i="4"/>
  <c r="L6782" i="4"/>
  <c r="M6782" i="4"/>
  <c r="N6782" i="4"/>
  <c r="Q6782" i="4"/>
  <c r="R6782" i="4"/>
  <c r="I6783" i="4"/>
  <c r="K6783" i="4"/>
  <c r="L6783" i="4"/>
  <c r="M6783" i="4"/>
  <c r="N6783" i="4"/>
  <c r="Q6783" i="4"/>
  <c r="R6783" i="4"/>
  <c r="I6784" i="4"/>
  <c r="K6784" i="4"/>
  <c r="L6784" i="4"/>
  <c r="M6784" i="4"/>
  <c r="N6784" i="4"/>
  <c r="Q6784" i="4"/>
  <c r="R6784" i="4"/>
  <c r="I6785" i="4"/>
  <c r="K6785" i="4"/>
  <c r="L6785" i="4"/>
  <c r="M6785" i="4"/>
  <c r="N6785" i="4"/>
  <c r="Q6785" i="4"/>
  <c r="R6785" i="4"/>
  <c r="I6786" i="4"/>
  <c r="K6786" i="4"/>
  <c r="L6786" i="4"/>
  <c r="M6786" i="4"/>
  <c r="N6786" i="4"/>
  <c r="Q6786" i="4"/>
  <c r="R6786" i="4"/>
  <c r="I6787" i="4"/>
  <c r="K6787" i="4"/>
  <c r="L6787" i="4"/>
  <c r="M6787" i="4"/>
  <c r="N6787" i="4"/>
  <c r="Q6787" i="4"/>
  <c r="R6787" i="4"/>
  <c r="I6788" i="4"/>
  <c r="K6788" i="4"/>
  <c r="L6788" i="4"/>
  <c r="M6788" i="4"/>
  <c r="N6788" i="4"/>
  <c r="Q6788" i="4"/>
  <c r="R6788" i="4"/>
  <c r="I6789" i="4"/>
  <c r="K6789" i="4"/>
  <c r="L6789" i="4"/>
  <c r="M6789" i="4"/>
  <c r="N6789" i="4"/>
  <c r="Q6789" i="4"/>
  <c r="R6789" i="4"/>
  <c r="I6790" i="4"/>
  <c r="K6790" i="4"/>
  <c r="L6790" i="4"/>
  <c r="M6790" i="4"/>
  <c r="N6790" i="4"/>
  <c r="Q6790" i="4"/>
  <c r="R6790" i="4"/>
  <c r="I6791" i="4"/>
  <c r="K6791" i="4"/>
  <c r="L6791" i="4"/>
  <c r="M6791" i="4"/>
  <c r="N6791" i="4"/>
  <c r="Q6791" i="4"/>
  <c r="R6791" i="4"/>
  <c r="I6792" i="4"/>
  <c r="K6792" i="4"/>
  <c r="L6792" i="4"/>
  <c r="M6792" i="4"/>
  <c r="N6792" i="4"/>
  <c r="Q6792" i="4"/>
  <c r="R6792" i="4"/>
  <c r="I6793" i="4"/>
  <c r="K6793" i="4"/>
  <c r="L6793" i="4"/>
  <c r="M6793" i="4"/>
  <c r="N6793" i="4"/>
  <c r="Q6793" i="4"/>
  <c r="R6793" i="4"/>
  <c r="I6794" i="4"/>
  <c r="K6794" i="4"/>
  <c r="L6794" i="4"/>
  <c r="M6794" i="4"/>
  <c r="N6794" i="4"/>
  <c r="Q6794" i="4"/>
  <c r="R6794" i="4"/>
  <c r="I6795" i="4"/>
  <c r="K6795" i="4"/>
  <c r="L6795" i="4"/>
  <c r="M6795" i="4"/>
  <c r="N6795" i="4"/>
  <c r="Q6795" i="4"/>
  <c r="R6795" i="4"/>
  <c r="I6796" i="4"/>
  <c r="K6796" i="4"/>
  <c r="L6796" i="4"/>
  <c r="M6796" i="4"/>
  <c r="N6796" i="4"/>
  <c r="Q6796" i="4"/>
  <c r="R6796" i="4"/>
  <c r="I6797" i="4"/>
  <c r="K6797" i="4"/>
  <c r="L6797" i="4"/>
  <c r="M6797" i="4"/>
  <c r="N6797" i="4"/>
  <c r="Q6797" i="4"/>
  <c r="R6797" i="4"/>
  <c r="I6798" i="4"/>
  <c r="K6798" i="4"/>
  <c r="L6798" i="4"/>
  <c r="M6798" i="4"/>
  <c r="N6798" i="4"/>
  <c r="Q6798" i="4"/>
  <c r="R6798" i="4"/>
  <c r="I6799" i="4"/>
  <c r="K6799" i="4"/>
  <c r="L6799" i="4"/>
  <c r="M6799" i="4"/>
  <c r="N6799" i="4"/>
  <c r="Q6799" i="4"/>
  <c r="R6799" i="4"/>
  <c r="I6800" i="4"/>
  <c r="K6800" i="4"/>
  <c r="L6800" i="4"/>
  <c r="M6800" i="4"/>
  <c r="N6800" i="4"/>
  <c r="Q6800" i="4"/>
  <c r="R6800" i="4"/>
  <c r="I6801" i="4"/>
  <c r="K6801" i="4"/>
  <c r="L6801" i="4"/>
  <c r="M6801" i="4"/>
  <c r="N6801" i="4"/>
  <c r="Q6801" i="4"/>
  <c r="R6801" i="4"/>
  <c r="I6802" i="4"/>
  <c r="K6802" i="4"/>
  <c r="L6802" i="4"/>
  <c r="M6802" i="4"/>
  <c r="N6802" i="4"/>
  <c r="Q6802" i="4"/>
  <c r="R6802" i="4"/>
  <c r="I6803" i="4"/>
  <c r="K6803" i="4"/>
  <c r="L6803" i="4"/>
  <c r="M6803" i="4"/>
  <c r="N6803" i="4"/>
  <c r="Q6803" i="4"/>
  <c r="R6803" i="4"/>
  <c r="I6804" i="4"/>
  <c r="K6804" i="4"/>
  <c r="L6804" i="4"/>
  <c r="M6804" i="4"/>
  <c r="N6804" i="4"/>
  <c r="Q6804" i="4"/>
  <c r="R6804" i="4"/>
  <c r="I6805" i="4"/>
  <c r="K6805" i="4"/>
  <c r="L6805" i="4"/>
  <c r="M6805" i="4"/>
  <c r="N6805" i="4"/>
  <c r="Q6805" i="4"/>
  <c r="R6805" i="4"/>
  <c r="I6806" i="4"/>
  <c r="K6806" i="4"/>
  <c r="L6806" i="4"/>
  <c r="M6806" i="4"/>
  <c r="N6806" i="4"/>
  <c r="Q6806" i="4"/>
  <c r="R6806" i="4"/>
  <c r="I6807" i="4"/>
  <c r="K6807" i="4"/>
  <c r="L6807" i="4"/>
  <c r="M6807" i="4"/>
  <c r="N6807" i="4"/>
  <c r="Q6807" i="4"/>
  <c r="R6807" i="4"/>
  <c r="I6808" i="4"/>
  <c r="K6808" i="4"/>
  <c r="L6808" i="4"/>
  <c r="M6808" i="4"/>
  <c r="N6808" i="4"/>
  <c r="Q6808" i="4"/>
  <c r="R6808" i="4"/>
  <c r="I6809" i="4"/>
  <c r="K6809" i="4"/>
  <c r="L6809" i="4"/>
  <c r="M6809" i="4"/>
  <c r="N6809" i="4"/>
  <c r="Q6809" i="4"/>
  <c r="R6809" i="4"/>
  <c r="I6810" i="4"/>
  <c r="K6810" i="4"/>
  <c r="L6810" i="4"/>
  <c r="M6810" i="4"/>
  <c r="N6810" i="4"/>
  <c r="Q6810" i="4"/>
  <c r="R6810" i="4"/>
  <c r="I6811" i="4"/>
  <c r="K6811" i="4"/>
  <c r="L6811" i="4"/>
  <c r="M6811" i="4"/>
  <c r="N6811" i="4"/>
  <c r="Q6811" i="4"/>
  <c r="R6811" i="4"/>
  <c r="I6812" i="4"/>
  <c r="K6812" i="4"/>
  <c r="L6812" i="4"/>
  <c r="M6812" i="4"/>
  <c r="N6812" i="4"/>
  <c r="Q6812" i="4"/>
  <c r="R6812" i="4"/>
  <c r="I6813" i="4"/>
  <c r="K6813" i="4"/>
  <c r="L6813" i="4"/>
  <c r="M6813" i="4"/>
  <c r="N6813" i="4"/>
  <c r="Q6813" i="4"/>
  <c r="R6813" i="4"/>
  <c r="I6814" i="4"/>
  <c r="K6814" i="4"/>
  <c r="L6814" i="4"/>
  <c r="M6814" i="4"/>
  <c r="N6814" i="4"/>
  <c r="Q6814" i="4"/>
  <c r="R6814" i="4"/>
  <c r="I6815" i="4"/>
  <c r="K6815" i="4"/>
  <c r="L6815" i="4"/>
  <c r="M6815" i="4"/>
  <c r="N6815" i="4"/>
  <c r="Q6815" i="4"/>
  <c r="R6815" i="4"/>
  <c r="I6816" i="4"/>
  <c r="K6816" i="4"/>
  <c r="L6816" i="4"/>
  <c r="M6816" i="4"/>
  <c r="N6816" i="4"/>
  <c r="Q6816" i="4"/>
  <c r="R6816" i="4"/>
  <c r="I6817" i="4"/>
  <c r="K6817" i="4"/>
  <c r="L6817" i="4"/>
  <c r="M6817" i="4"/>
  <c r="N6817" i="4"/>
  <c r="Q6817" i="4"/>
  <c r="R6817" i="4"/>
  <c r="I6818" i="4"/>
  <c r="K6818" i="4"/>
  <c r="L6818" i="4"/>
  <c r="M6818" i="4"/>
  <c r="N6818" i="4"/>
  <c r="Q6818" i="4"/>
  <c r="R6818" i="4"/>
  <c r="I6819" i="4"/>
  <c r="K6819" i="4"/>
  <c r="L6819" i="4"/>
  <c r="M6819" i="4"/>
  <c r="N6819" i="4"/>
  <c r="Q6819" i="4"/>
  <c r="R6819" i="4"/>
  <c r="I6820" i="4"/>
  <c r="K6820" i="4"/>
  <c r="L6820" i="4"/>
  <c r="M6820" i="4"/>
  <c r="N6820" i="4"/>
  <c r="Q6820" i="4"/>
  <c r="R6820" i="4"/>
  <c r="I6821" i="4"/>
  <c r="K6821" i="4"/>
  <c r="L6821" i="4"/>
  <c r="M6821" i="4"/>
  <c r="N6821" i="4"/>
  <c r="Q6821" i="4"/>
  <c r="R6821" i="4"/>
  <c r="I6822" i="4"/>
  <c r="K6822" i="4"/>
  <c r="L6822" i="4"/>
  <c r="M6822" i="4"/>
  <c r="N6822" i="4"/>
  <c r="Q6822" i="4"/>
  <c r="R6822" i="4"/>
  <c r="I6823" i="4"/>
  <c r="K6823" i="4"/>
  <c r="L6823" i="4"/>
  <c r="M6823" i="4"/>
  <c r="N6823" i="4"/>
  <c r="Q6823" i="4"/>
  <c r="R6823" i="4"/>
  <c r="I6824" i="4"/>
  <c r="K6824" i="4"/>
  <c r="L6824" i="4"/>
  <c r="M6824" i="4"/>
  <c r="N6824" i="4"/>
  <c r="Q6824" i="4"/>
  <c r="R6824" i="4"/>
  <c r="I6825" i="4"/>
  <c r="K6825" i="4"/>
  <c r="L6825" i="4"/>
  <c r="M6825" i="4"/>
  <c r="N6825" i="4"/>
  <c r="Q6825" i="4"/>
  <c r="R6825" i="4"/>
  <c r="I6826" i="4"/>
  <c r="K6826" i="4"/>
  <c r="L6826" i="4"/>
  <c r="M6826" i="4"/>
  <c r="N6826" i="4"/>
  <c r="Q6826" i="4"/>
  <c r="R6826" i="4"/>
  <c r="I6827" i="4"/>
  <c r="K6827" i="4"/>
  <c r="L6827" i="4"/>
  <c r="M6827" i="4"/>
  <c r="N6827" i="4"/>
  <c r="Q6827" i="4"/>
  <c r="R6827" i="4"/>
  <c r="I6828" i="4"/>
  <c r="Q6828" i="4"/>
  <c r="R6828" i="4"/>
  <c r="I6829" i="4"/>
  <c r="K6829" i="4"/>
  <c r="L6829" i="4"/>
  <c r="M6829" i="4"/>
  <c r="N6829" i="4"/>
  <c r="Q6829" i="4"/>
  <c r="R6829" i="4"/>
  <c r="I6830" i="4"/>
  <c r="K6830" i="4"/>
  <c r="L6830" i="4"/>
  <c r="M6830" i="4"/>
  <c r="N6830" i="4"/>
  <c r="Q6830" i="4"/>
  <c r="R6830" i="4"/>
  <c r="I6831" i="4"/>
  <c r="K6831" i="4"/>
  <c r="L6831" i="4"/>
  <c r="M6831" i="4"/>
  <c r="N6831" i="4"/>
  <c r="Q6831" i="4"/>
  <c r="R6831" i="4"/>
  <c r="I6832" i="4"/>
  <c r="K6832" i="4"/>
  <c r="L6832" i="4"/>
  <c r="M6832" i="4"/>
  <c r="N6832" i="4"/>
  <c r="Q6832" i="4"/>
  <c r="R6832" i="4"/>
  <c r="I6833" i="4"/>
  <c r="K6833" i="4"/>
  <c r="L6833" i="4"/>
  <c r="M6833" i="4"/>
  <c r="N6833" i="4"/>
  <c r="Q6833" i="4"/>
  <c r="R6833" i="4"/>
  <c r="I6834" i="4"/>
  <c r="K6834" i="4"/>
  <c r="L6834" i="4"/>
  <c r="M6834" i="4"/>
  <c r="N6834" i="4"/>
  <c r="Q6834" i="4"/>
  <c r="R6834" i="4"/>
  <c r="I6835" i="4"/>
  <c r="K6835" i="4"/>
  <c r="L6835" i="4"/>
  <c r="M6835" i="4"/>
  <c r="N6835" i="4"/>
  <c r="Q6835" i="4"/>
  <c r="R6835" i="4"/>
  <c r="I6836" i="4"/>
  <c r="K6836" i="4"/>
  <c r="L6836" i="4"/>
  <c r="M6836" i="4"/>
  <c r="N6836" i="4"/>
  <c r="Q6836" i="4"/>
  <c r="R6836" i="4"/>
  <c r="I6837" i="4"/>
  <c r="K6837" i="4"/>
  <c r="L6837" i="4"/>
  <c r="M6837" i="4"/>
  <c r="N6837" i="4"/>
  <c r="Q6837" i="4"/>
  <c r="R6837" i="4"/>
  <c r="I6838" i="4"/>
  <c r="K6838" i="4"/>
  <c r="L6838" i="4"/>
  <c r="M6838" i="4"/>
  <c r="N6838" i="4"/>
  <c r="Q6838" i="4"/>
  <c r="R6838" i="4"/>
  <c r="I6844" i="4" l="1"/>
  <c r="K6844" i="4"/>
  <c r="L6844" i="4"/>
  <c r="M6844" i="4"/>
  <c r="N6844" i="4"/>
  <c r="Q6844" i="4"/>
  <c r="R6844" i="4"/>
  <c r="I6845" i="4"/>
  <c r="K6845" i="4"/>
  <c r="L6845" i="4"/>
  <c r="M6845" i="4"/>
  <c r="N6845" i="4"/>
  <c r="Q6845" i="4"/>
  <c r="R6845" i="4"/>
  <c r="I6846" i="4"/>
  <c r="K6846" i="4"/>
  <c r="L6846" i="4"/>
  <c r="M6846" i="4"/>
  <c r="N6846" i="4"/>
  <c r="Q6846" i="4"/>
  <c r="R6846" i="4"/>
  <c r="I6847" i="4"/>
  <c r="K6847" i="4"/>
  <c r="L6847" i="4"/>
  <c r="M6847" i="4"/>
  <c r="N6847" i="4"/>
  <c r="Q6847" i="4"/>
  <c r="R6847" i="4"/>
  <c r="I6848" i="4"/>
  <c r="K6848" i="4"/>
  <c r="L6848" i="4"/>
  <c r="M6848" i="4"/>
  <c r="N6848" i="4"/>
  <c r="Q6848" i="4"/>
  <c r="R6848" i="4"/>
  <c r="I6849" i="4"/>
  <c r="K6849" i="4"/>
  <c r="L6849" i="4"/>
  <c r="M6849" i="4"/>
  <c r="N6849" i="4"/>
  <c r="Q6849" i="4"/>
  <c r="R6849" i="4"/>
  <c r="I6850" i="4"/>
  <c r="K6850" i="4"/>
  <c r="L6850" i="4"/>
  <c r="M6850" i="4"/>
  <c r="N6850" i="4"/>
  <c r="Q6850" i="4"/>
  <c r="R6850" i="4"/>
  <c r="I6851" i="4"/>
  <c r="K6851" i="4"/>
  <c r="L6851" i="4"/>
  <c r="M6851" i="4"/>
  <c r="N6851" i="4"/>
  <c r="Q6851" i="4"/>
  <c r="R6851" i="4"/>
  <c r="I6852" i="4"/>
  <c r="K6852" i="4"/>
  <c r="L6852" i="4"/>
  <c r="M6852" i="4"/>
  <c r="N6852" i="4"/>
  <c r="Q6852" i="4"/>
  <c r="R6852" i="4"/>
  <c r="I6853" i="4"/>
  <c r="K6853" i="4"/>
  <c r="L6853" i="4"/>
  <c r="M6853" i="4"/>
  <c r="N6853" i="4"/>
  <c r="Q6853" i="4"/>
  <c r="R6853" i="4"/>
  <c r="I6854" i="4"/>
  <c r="K6854" i="4"/>
  <c r="L6854" i="4"/>
  <c r="M6854" i="4"/>
  <c r="N6854" i="4"/>
  <c r="Q6854" i="4"/>
  <c r="R6854" i="4"/>
  <c r="I6855" i="4"/>
  <c r="K6855" i="4"/>
  <c r="L6855" i="4"/>
  <c r="M6855" i="4"/>
  <c r="N6855" i="4"/>
  <c r="Q6855" i="4"/>
  <c r="R6855" i="4"/>
  <c r="I6856" i="4"/>
  <c r="K6856" i="4"/>
  <c r="L6856" i="4"/>
  <c r="M6856" i="4"/>
  <c r="N6856" i="4"/>
  <c r="Q6856" i="4"/>
  <c r="R6856" i="4"/>
  <c r="I6880" i="4"/>
  <c r="K6880" i="4"/>
  <c r="L6880" i="4"/>
  <c r="M6880" i="4"/>
  <c r="N6880" i="4"/>
  <c r="Q6880" i="4"/>
  <c r="R6880" i="4"/>
  <c r="I6881" i="4"/>
  <c r="K6881" i="4"/>
  <c r="L6881" i="4"/>
  <c r="M6881" i="4"/>
  <c r="N6881" i="4"/>
  <c r="Q6881" i="4"/>
  <c r="R6881" i="4"/>
  <c r="I6753" i="4" l="1"/>
  <c r="K6753" i="4"/>
  <c r="L6753" i="4"/>
  <c r="M6753" i="4"/>
  <c r="N6753" i="4"/>
  <c r="Q6753" i="4"/>
  <c r="R6753" i="4"/>
  <c r="I6754" i="4"/>
  <c r="K6754" i="4"/>
  <c r="L6754" i="4"/>
  <c r="M6754" i="4"/>
  <c r="N6754" i="4"/>
  <c r="Q6754" i="4"/>
  <c r="R6754" i="4"/>
  <c r="I6755" i="4"/>
  <c r="K6755" i="4"/>
  <c r="L6755" i="4"/>
  <c r="M6755" i="4"/>
  <c r="N6755" i="4"/>
  <c r="Q6755" i="4"/>
  <c r="R6755" i="4"/>
  <c r="I6756" i="4"/>
  <c r="K6756" i="4"/>
  <c r="L6756" i="4"/>
  <c r="M6756" i="4"/>
  <c r="N6756" i="4"/>
  <c r="Q6756" i="4"/>
  <c r="R6756" i="4"/>
  <c r="I6757" i="4"/>
  <c r="K6757" i="4"/>
  <c r="L6757" i="4"/>
  <c r="M6757" i="4"/>
  <c r="N6757" i="4"/>
  <c r="Q6757" i="4"/>
  <c r="R6757" i="4"/>
  <c r="I6758" i="4"/>
  <c r="K6758" i="4"/>
  <c r="L6758" i="4"/>
  <c r="M6758" i="4"/>
  <c r="N6758" i="4"/>
  <c r="Q6758" i="4"/>
  <c r="R6758" i="4"/>
  <c r="I6759" i="4"/>
  <c r="K6759" i="4"/>
  <c r="L6759" i="4"/>
  <c r="M6759" i="4"/>
  <c r="N6759" i="4"/>
  <c r="Q6759" i="4"/>
  <c r="R6759" i="4"/>
  <c r="I6760" i="4"/>
  <c r="K6760" i="4"/>
  <c r="L6760" i="4"/>
  <c r="M6760" i="4"/>
  <c r="N6760" i="4"/>
  <c r="Q6760" i="4"/>
  <c r="R6760" i="4"/>
  <c r="I6761" i="4"/>
  <c r="K6761" i="4"/>
  <c r="L6761" i="4"/>
  <c r="M6761" i="4"/>
  <c r="N6761" i="4"/>
  <c r="Q6761" i="4"/>
  <c r="R6761" i="4"/>
  <c r="I6762" i="4"/>
  <c r="K6762" i="4"/>
  <c r="L6762" i="4"/>
  <c r="M6762" i="4"/>
  <c r="N6762" i="4"/>
  <c r="Q6762" i="4"/>
  <c r="R6762" i="4"/>
  <c r="I6763" i="4"/>
  <c r="K6763" i="4"/>
  <c r="L6763" i="4"/>
  <c r="M6763" i="4"/>
  <c r="N6763" i="4"/>
  <c r="Q6763" i="4"/>
  <c r="R6763" i="4"/>
  <c r="I6764" i="4"/>
  <c r="K6764" i="4"/>
  <c r="L6764" i="4"/>
  <c r="M6764" i="4"/>
  <c r="N6764" i="4"/>
  <c r="Q6764" i="4"/>
  <c r="R6764" i="4"/>
  <c r="I6765" i="4"/>
  <c r="K6765" i="4"/>
  <c r="L6765" i="4"/>
  <c r="M6765" i="4"/>
  <c r="N6765" i="4"/>
  <c r="Q6765" i="4"/>
  <c r="R6765" i="4"/>
  <c r="I6766" i="4"/>
  <c r="K6766" i="4"/>
  <c r="L6766" i="4"/>
  <c r="M6766" i="4"/>
  <c r="N6766" i="4"/>
  <c r="Q6766" i="4"/>
  <c r="R6766" i="4"/>
  <c r="I6767" i="4"/>
  <c r="K6767" i="4"/>
  <c r="L6767" i="4"/>
  <c r="M6767" i="4"/>
  <c r="N6767" i="4"/>
  <c r="Q6767" i="4"/>
  <c r="R6767" i="4"/>
  <c r="I6768" i="4"/>
  <c r="K6768" i="4"/>
  <c r="L6768" i="4"/>
  <c r="M6768" i="4"/>
  <c r="N6768" i="4"/>
  <c r="Q6768" i="4"/>
  <c r="R6768" i="4"/>
  <c r="I6769" i="4"/>
  <c r="K6769" i="4"/>
  <c r="L6769" i="4"/>
  <c r="M6769" i="4"/>
  <c r="N6769" i="4"/>
  <c r="Q6769" i="4"/>
  <c r="R6769" i="4"/>
  <c r="I6770" i="4"/>
  <c r="K6770" i="4"/>
  <c r="L6770" i="4"/>
  <c r="M6770" i="4"/>
  <c r="N6770" i="4"/>
  <c r="Q6770" i="4"/>
  <c r="R6770" i="4"/>
  <c r="I6771" i="4"/>
  <c r="K6771" i="4"/>
  <c r="L6771" i="4"/>
  <c r="M6771" i="4"/>
  <c r="N6771" i="4"/>
  <c r="Q6771" i="4"/>
  <c r="R6771" i="4"/>
  <c r="I6772" i="4"/>
  <c r="K6772" i="4"/>
  <c r="L6772" i="4"/>
  <c r="M6772" i="4"/>
  <c r="N6772" i="4"/>
  <c r="Q6772" i="4"/>
  <c r="R6772" i="4"/>
  <c r="I6839" i="4"/>
  <c r="K6839" i="4"/>
  <c r="L6839" i="4"/>
  <c r="M6839" i="4"/>
  <c r="N6839" i="4"/>
  <c r="Q6839" i="4"/>
  <c r="R6839" i="4"/>
  <c r="I6840" i="4"/>
  <c r="K6840" i="4"/>
  <c r="L6840" i="4"/>
  <c r="M6840" i="4"/>
  <c r="N6840" i="4"/>
  <c r="Q6840" i="4"/>
  <c r="R6840" i="4"/>
  <c r="I6841" i="4"/>
  <c r="K6841" i="4"/>
  <c r="L6841" i="4"/>
  <c r="M6841" i="4"/>
  <c r="N6841" i="4"/>
  <c r="Q6841" i="4"/>
  <c r="R6841" i="4"/>
  <c r="I6842" i="4"/>
  <c r="K6842" i="4"/>
  <c r="L6842" i="4"/>
  <c r="M6842" i="4"/>
  <c r="N6842" i="4"/>
  <c r="Q6842" i="4"/>
  <c r="R6842" i="4"/>
  <c r="I6664" i="4" l="1"/>
  <c r="K6664" i="4"/>
  <c r="L6664" i="4"/>
  <c r="M6664" i="4"/>
  <c r="N6664" i="4"/>
  <c r="Q6664" i="4"/>
  <c r="R6664" i="4"/>
  <c r="I6665" i="4"/>
  <c r="K6665" i="4"/>
  <c r="L6665" i="4"/>
  <c r="M6665" i="4"/>
  <c r="N6665" i="4"/>
  <c r="Q6665" i="4"/>
  <c r="R6665" i="4"/>
  <c r="I6666" i="4"/>
  <c r="K6666" i="4"/>
  <c r="L6666" i="4"/>
  <c r="M6666" i="4"/>
  <c r="N6666" i="4"/>
  <c r="Q6666" i="4"/>
  <c r="R6666" i="4"/>
  <c r="I6667" i="4"/>
  <c r="K6667" i="4"/>
  <c r="L6667" i="4"/>
  <c r="M6667" i="4"/>
  <c r="N6667" i="4"/>
  <c r="Q6667" i="4"/>
  <c r="R6667" i="4"/>
  <c r="I6668" i="4"/>
  <c r="K6668" i="4"/>
  <c r="L6668" i="4"/>
  <c r="M6668" i="4"/>
  <c r="N6668" i="4"/>
  <c r="Q6668" i="4"/>
  <c r="R6668" i="4"/>
  <c r="I6669" i="4"/>
  <c r="K6669" i="4"/>
  <c r="L6669" i="4"/>
  <c r="M6669" i="4"/>
  <c r="N6669" i="4"/>
  <c r="Q6669" i="4"/>
  <c r="R6669" i="4"/>
  <c r="I6670" i="4"/>
  <c r="K6670" i="4"/>
  <c r="L6670" i="4"/>
  <c r="M6670" i="4"/>
  <c r="N6670" i="4"/>
  <c r="Q6670" i="4"/>
  <c r="R6670" i="4"/>
  <c r="I6671" i="4"/>
  <c r="K6671" i="4"/>
  <c r="L6671" i="4"/>
  <c r="M6671" i="4"/>
  <c r="N6671" i="4"/>
  <c r="Q6671" i="4"/>
  <c r="R6671" i="4"/>
  <c r="I6672" i="4"/>
  <c r="K6672" i="4"/>
  <c r="L6672" i="4"/>
  <c r="M6672" i="4"/>
  <c r="N6672" i="4"/>
  <c r="Q6672" i="4"/>
  <c r="R6672" i="4"/>
  <c r="I6673" i="4"/>
  <c r="K6673" i="4"/>
  <c r="L6673" i="4"/>
  <c r="M6673" i="4"/>
  <c r="N6673" i="4"/>
  <c r="Q6673" i="4"/>
  <c r="R6673" i="4"/>
  <c r="I6674" i="4"/>
  <c r="K6674" i="4"/>
  <c r="L6674" i="4"/>
  <c r="M6674" i="4"/>
  <c r="N6674" i="4"/>
  <c r="Q6674" i="4"/>
  <c r="R6674" i="4"/>
  <c r="I6675" i="4"/>
  <c r="K6675" i="4"/>
  <c r="L6675" i="4"/>
  <c r="M6675" i="4"/>
  <c r="N6675" i="4"/>
  <c r="Q6675" i="4"/>
  <c r="R6675" i="4"/>
  <c r="I6676" i="4"/>
  <c r="K6676" i="4"/>
  <c r="L6676" i="4"/>
  <c r="M6676" i="4"/>
  <c r="N6676" i="4"/>
  <c r="Q6676" i="4"/>
  <c r="R6676" i="4"/>
  <c r="I6677" i="4"/>
  <c r="K6677" i="4"/>
  <c r="L6677" i="4"/>
  <c r="M6677" i="4"/>
  <c r="N6677" i="4"/>
  <c r="Q6677" i="4"/>
  <c r="R6677" i="4"/>
  <c r="I6678" i="4"/>
  <c r="K6678" i="4"/>
  <c r="L6678" i="4"/>
  <c r="M6678" i="4"/>
  <c r="N6678" i="4"/>
  <c r="Q6678" i="4"/>
  <c r="R6678" i="4"/>
  <c r="I6679" i="4"/>
  <c r="K6679" i="4"/>
  <c r="L6679" i="4"/>
  <c r="M6679" i="4"/>
  <c r="N6679" i="4"/>
  <c r="Q6679" i="4"/>
  <c r="R6679" i="4"/>
  <c r="I6680" i="4"/>
  <c r="K6680" i="4"/>
  <c r="L6680" i="4"/>
  <c r="M6680" i="4"/>
  <c r="N6680" i="4"/>
  <c r="Q6680" i="4"/>
  <c r="R6680" i="4"/>
  <c r="I6681" i="4"/>
  <c r="K6681" i="4"/>
  <c r="L6681" i="4"/>
  <c r="M6681" i="4"/>
  <c r="N6681" i="4"/>
  <c r="Q6681" i="4"/>
  <c r="R6681" i="4"/>
  <c r="I6682" i="4"/>
  <c r="K6682" i="4"/>
  <c r="L6682" i="4"/>
  <c r="M6682" i="4"/>
  <c r="N6682" i="4"/>
  <c r="Q6682" i="4"/>
  <c r="R6682" i="4"/>
  <c r="I6683" i="4"/>
  <c r="K6683" i="4"/>
  <c r="L6683" i="4"/>
  <c r="M6683" i="4"/>
  <c r="N6683" i="4"/>
  <c r="Q6683" i="4"/>
  <c r="R6683" i="4"/>
  <c r="I6684" i="4"/>
  <c r="K6684" i="4"/>
  <c r="L6684" i="4"/>
  <c r="M6684" i="4"/>
  <c r="N6684" i="4"/>
  <c r="Q6684" i="4"/>
  <c r="R6684" i="4"/>
  <c r="I6685" i="4"/>
  <c r="K6685" i="4"/>
  <c r="L6685" i="4"/>
  <c r="M6685" i="4"/>
  <c r="N6685" i="4"/>
  <c r="Q6685" i="4"/>
  <c r="R6685" i="4"/>
  <c r="I6686" i="4"/>
  <c r="K6686" i="4"/>
  <c r="L6686" i="4"/>
  <c r="M6686" i="4"/>
  <c r="N6686" i="4"/>
  <c r="Q6686" i="4"/>
  <c r="R6686" i="4"/>
  <c r="I6687" i="4"/>
  <c r="K6687" i="4"/>
  <c r="L6687" i="4"/>
  <c r="M6687" i="4"/>
  <c r="N6687" i="4"/>
  <c r="Q6687" i="4"/>
  <c r="R6687" i="4"/>
  <c r="I6688" i="4"/>
  <c r="K6688" i="4"/>
  <c r="L6688" i="4"/>
  <c r="M6688" i="4"/>
  <c r="N6688" i="4"/>
  <c r="Q6688" i="4"/>
  <c r="R6688" i="4"/>
  <c r="I6689" i="4"/>
  <c r="K6689" i="4"/>
  <c r="L6689" i="4"/>
  <c r="M6689" i="4"/>
  <c r="N6689" i="4"/>
  <c r="Q6689" i="4"/>
  <c r="R6689" i="4"/>
  <c r="I6690" i="4"/>
  <c r="K6690" i="4"/>
  <c r="L6690" i="4"/>
  <c r="M6690" i="4"/>
  <c r="N6690" i="4"/>
  <c r="Q6690" i="4"/>
  <c r="R6690" i="4"/>
  <c r="I6691" i="4"/>
  <c r="K6691" i="4"/>
  <c r="L6691" i="4"/>
  <c r="M6691" i="4"/>
  <c r="N6691" i="4"/>
  <c r="Q6691" i="4"/>
  <c r="R6691" i="4"/>
  <c r="I6692" i="4"/>
  <c r="K6692" i="4"/>
  <c r="L6692" i="4"/>
  <c r="M6692" i="4"/>
  <c r="N6692" i="4"/>
  <c r="Q6692" i="4"/>
  <c r="R6692" i="4"/>
  <c r="I6693" i="4"/>
  <c r="K6693" i="4"/>
  <c r="L6693" i="4"/>
  <c r="M6693" i="4"/>
  <c r="N6693" i="4"/>
  <c r="Q6693" i="4"/>
  <c r="R6693" i="4"/>
  <c r="I6694" i="4"/>
  <c r="K6694" i="4"/>
  <c r="L6694" i="4"/>
  <c r="M6694" i="4"/>
  <c r="N6694" i="4"/>
  <c r="Q6694" i="4"/>
  <c r="R6694" i="4"/>
  <c r="I6695" i="4"/>
  <c r="K6695" i="4"/>
  <c r="L6695" i="4"/>
  <c r="M6695" i="4"/>
  <c r="N6695" i="4"/>
  <c r="Q6695" i="4"/>
  <c r="R6695" i="4"/>
  <c r="I6696" i="4"/>
  <c r="K6696" i="4"/>
  <c r="L6696" i="4"/>
  <c r="M6696" i="4"/>
  <c r="N6696" i="4"/>
  <c r="Q6696" i="4"/>
  <c r="R6696" i="4"/>
  <c r="I6697" i="4"/>
  <c r="K6697" i="4"/>
  <c r="L6697" i="4"/>
  <c r="M6697" i="4"/>
  <c r="N6697" i="4"/>
  <c r="Q6697" i="4"/>
  <c r="R6697" i="4"/>
  <c r="I6698" i="4"/>
  <c r="K6698" i="4"/>
  <c r="L6698" i="4"/>
  <c r="M6698" i="4"/>
  <c r="N6698" i="4"/>
  <c r="Q6698" i="4"/>
  <c r="R6698" i="4"/>
  <c r="I6699" i="4"/>
  <c r="K6699" i="4"/>
  <c r="L6699" i="4"/>
  <c r="M6699" i="4"/>
  <c r="N6699" i="4"/>
  <c r="Q6699" i="4"/>
  <c r="R6699" i="4"/>
  <c r="I6700" i="4"/>
  <c r="K6700" i="4"/>
  <c r="L6700" i="4"/>
  <c r="M6700" i="4"/>
  <c r="N6700" i="4"/>
  <c r="Q6700" i="4"/>
  <c r="R6700" i="4"/>
  <c r="I6701" i="4"/>
  <c r="K6701" i="4"/>
  <c r="L6701" i="4"/>
  <c r="M6701" i="4"/>
  <c r="N6701" i="4"/>
  <c r="Q6701" i="4"/>
  <c r="R6701" i="4"/>
  <c r="I6622" i="4" l="1"/>
  <c r="K6622" i="4"/>
  <c r="L6622" i="4"/>
  <c r="M6622" i="4"/>
  <c r="N6622" i="4"/>
  <c r="Q6622" i="4"/>
  <c r="R6622" i="4"/>
  <c r="I6623" i="4"/>
  <c r="K6623" i="4"/>
  <c r="L6623" i="4"/>
  <c r="M6623" i="4"/>
  <c r="N6623" i="4"/>
  <c r="Q6623" i="4"/>
  <c r="R6623" i="4"/>
  <c r="I6624" i="4"/>
  <c r="K6624" i="4"/>
  <c r="L6624" i="4"/>
  <c r="M6624" i="4"/>
  <c r="N6624" i="4"/>
  <c r="Q6624" i="4"/>
  <c r="R6624" i="4"/>
  <c r="I6625" i="4"/>
  <c r="K6625" i="4"/>
  <c r="L6625" i="4"/>
  <c r="M6625" i="4"/>
  <c r="N6625" i="4"/>
  <c r="Q6625" i="4"/>
  <c r="R6625" i="4"/>
  <c r="I6626" i="4"/>
  <c r="K6626" i="4"/>
  <c r="L6626" i="4"/>
  <c r="M6626" i="4"/>
  <c r="N6626" i="4"/>
  <c r="Q6626" i="4"/>
  <c r="R6626" i="4"/>
  <c r="I6627" i="4"/>
  <c r="K6627" i="4"/>
  <c r="L6627" i="4"/>
  <c r="M6627" i="4"/>
  <c r="N6627" i="4"/>
  <c r="Q6627" i="4"/>
  <c r="R6627" i="4"/>
  <c r="I6628" i="4"/>
  <c r="K6628" i="4"/>
  <c r="L6628" i="4"/>
  <c r="M6628" i="4"/>
  <c r="N6628" i="4"/>
  <c r="Q6628" i="4"/>
  <c r="R6628" i="4"/>
  <c r="I6629" i="4"/>
  <c r="K6629" i="4"/>
  <c r="L6629" i="4"/>
  <c r="M6629" i="4"/>
  <c r="N6629" i="4"/>
  <c r="Q6629" i="4"/>
  <c r="R6629" i="4"/>
  <c r="I6630" i="4"/>
  <c r="K6630" i="4"/>
  <c r="L6630" i="4"/>
  <c r="M6630" i="4"/>
  <c r="N6630" i="4"/>
  <c r="Q6630" i="4"/>
  <c r="R6630" i="4"/>
  <c r="I6631" i="4"/>
  <c r="K6631" i="4"/>
  <c r="L6631" i="4"/>
  <c r="M6631" i="4"/>
  <c r="N6631" i="4"/>
  <c r="Q6631" i="4"/>
  <c r="R6631" i="4"/>
  <c r="I6632" i="4"/>
  <c r="K6632" i="4"/>
  <c r="L6632" i="4"/>
  <c r="M6632" i="4"/>
  <c r="N6632" i="4"/>
  <c r="Q6632" i="4"/>
  <c r="R6632" i="4"/>
  <c r="I6633" i="4"/>
  <c r="K6633" i="4"/>
  <c r="L6633" i="4"/>
  <c r="M6633" i="4"/>
  <c r="N6633" i="4"/>
  <c r="Q6633" i="4"/>
  <c r="R6633" i="4"/>
  <c r="I6613" i="4"/>
  <c r="K6613" i="4"/>
  <c r="L6613" i="4"/>
  <c r="M6613" i="4"/>
  <c r="N6613" i="4"/>
  <c r="Q6613" i="4"/>
  <c r="R6613" i="4"/>
  <c r="I6614" i="4"/>
  <c r="K6614" i="4"/>
  <c r="L6614" i="4"/>
  <c r="M6614" i="4"/>
  <c r="N6614" i="4"/>
  <c r="Q6614" i="4"/>
  <c r="R6614" i="4"/>
  <c r="I6615" i="4"/>
  <c r="K6615" i="4"/>
  <c r="L6615" i="4"/>
  <c r="M6615" i="4"/>
  <c r="N6615" i="4"/>
  <c r="Q6615" i="4"/>
  <c r="R6615" i="4"/>
  <c r="I6616" i="4"/>
  <c r="K6616" i="4"/>
  <c r="L6616" i="4"/>
  <c r="M6616" i="4"/>
  <c r="N6616" i="4"/>
  <c r="Q6616" i="4"/>
  <c r="R6616" i="4"/>
  <c r="I6617" i="4"/>
  <c r="K6617" i="4"/>
  <c r="L6617" i="4"/>
  <c r="M6617" i="4"/>
  <c r="N6617" i="4"/>
  <c r="Q6617" i="4"/>
  <c r="R6617" i="4"/>
  <c r="I6618" i="4"/>
  <c r="K6618" i="4"/>
  <c r="L6618" i="4"/>
  <c r="M6618" i="4"/>
  <c r="N6618" i="4"/>
  <c r="Q6618" i="4"/>
  <c r="R6618" i="4"/>
  <c r="I6619" i="4"/>
  <c r="K6619" i="4"/>
  <c r="L6619" i="4"/>
  <c r="M6619" i="4"/>
  <c r="N6619" i="4"/>
  <c r="Q6619" i="4"/>
  <c r="R6619" i="4"/>
  <c r="I6620" i="4"/>
  <c r="K6620" i="4"/>
  <c r="L6620" i="4"/>
  <c r="M6620" i="4"/>
  <c r="N6620" i="4"/>
  <c r="Q6620" i="4"/>
  <c r="R6620" i="4"/>
  <c r="I6621" i="4"/>
  <c r="K6621" i="4"/>
  <c r="L6621" i="4"/>
  <c r="M6621" i="4"/>
  <c r="N6621" i="4"/>
  <c r="Q6621" i="4"/>
  <c r="R6621" i="4"/>
  <c r="I6634" i="4"/>
  <c r="K6634" i="4"/>
  <c r="L6634" i="4"/>
  <c r="M6634" i="4"/>
  <c r="N6634" i="4"/>
  <c r="Q6634" i="4"/>
  <c r="R6634" i="4"/>
  <c r="I6635" i="4"/>
  <c r="K6635" i="4"/>
  <c r="L6635" i="4"/>
  <c r="M6635" i="4"/>
  <c r="N6635" i="4"/>
  <c r="Q6635" i="4"/>
  <c r="R6635" i="4"/>
  <c r="I6636" i="4"/>
  <c r="K6636" i="4"/>
  <c r="L6636" i="4"/>
  <c r="M6636" i="4"/>
  <c r="N6636" i="4"/>
  <c r="Q6636" i="4"/>
  <c r="R6636" i="4"/>
  <c r="I6637" i="4"/>
  <c r="Q6637" i="4"/>
  <c r="R6637" i="4"/>
  <c r="I6638" i="4"/>
  <c r="Q6638" i="4"/>
  <c r="R6638" i="4"/>
  <c r="I6639" i="4"/>
  <c r="Q6639" i="4"/>
  <c r="R6639" i="4"/>
  <c r="I6640" i="4"/>
  <c r="Q6640" i="4"/>
  <c r="R6640" i="4"/>
  <c r="I6641" i="4"/>
  <c r="Q6641" i="4"/>
  <c r="R6641" i="4"/>
  <c r="I6642" i="4"/>
  <c r="Q6642" i="4"/>
  <c r="R6642" i="4"/>
  <c r="I6643" i="4"/>
  <c r="Q6643" i="4"/>
  <c r="R6643" i="4"/>
  <c r="I6644" i="4"/>
  <c r="Q6644" i="4"/>
  <c r="R6644" i="4"/>
  <c r="I6645" i="4"/>
  <c r="Q6645" i="4"/>
  <c r="R6645" i="4"/>
  <c r="I6646" i="4"/>
  <c r="Q6646" i="4"/>
  <c r="R6646" i="4"/>
  <c r="I6647" i="4"/>
  <c r="Q6647" i="4"/>
  <c r="R6647" i="4"/>
  <c r="I6648" i="4"/>
  <c r="K6648" i="4"/>
  <c r="L6648" i="4"/>
  <c r="M6648" i="4"/>
  <c r="N6648" i="4"/>
  <c r="Q6648" i="4"/>
  <c r="R6648" i="4"/>
  <c r="I6649" i="4"/>
  <c r="K6649" i="4"/>
  <c r="L6649" i="4"/>
  <c r="M6649" i="4"/>
  <c r="N6649" i="4"/>
  <c r="Q6649" i="4"/>
  <c r="R6649" i="4"/>
  <c r="I6650" i="4"/>
  <c r="K6650" i="4"/>
  <c r="L6650" i="4"/>
  <c r="M6650" i="4"/>
  <c r="N6650" i="4"/>
  <c r="Q6650" i="4"/>
  <c r="R6650" i="4"/>
  <c r="I6651" i="4"/>
  <c r="K6651" i="4"/>
  <c r="L6651" i="4"/>
  <c r="M6651" i="4"/>
  <c r="N6651" i="4"/>
  <c r="Q6651" i="4"/>
  <c r="R6651" i="4"/>
  <c r="I6652" i="4"/>
  <c r="K6652" i="4"/>
  <c r="L6652" i="4"/>
  <c r="M6652" i="4"/>
  <c r="N6652" i="4"/>
  <c r="Q6652" i="4"/>
  <c r="R6652" i="4"/>
  <c r="I6653" i="4"/>
  <c r="K6653" i="4"/>
  <c r="L6653" i="4"/>
  <c r="M6653" i="4"/>
  <c r="N6653" i="4"/>
  <c r="Q6653" i="4"/>
  <c r="R6653" i="4"/>
  <c r="I6654" i="4"/>
  <c r="K6654" i="4"/>
  <c r="L6654" i="4"/>
  <c r="M6654" i="4"/>
  <c r="N6654" i="4"/>
  <c r="Q6654" i="4"/>
  <c r="R6654" i="4"/>
  <c r="I6655" i="4"/>
  <c r="K6655" i="4"/>
  <c r="L6655" i="4"/>
  <c r="M6655" i="4"/>
  <c r="N6655" i="4"/>
  <c r="Q6655" i="4"/>
  <c r="R6655" i="4"/>
  <c r="I6656" i="4"/>
  <c r="K6656" i="4"/>
  <c r="L6656" i="4"/>
  <c r="M6656" i="4"/>
  <c r="N6656" i="4"/>
  <c r="Q6656" i="4"/>
  <c r="R6656" i="4"/>
  <c r="I6657" i="4"/>
  <c r="K6657" i="4"/>
  <c r="L6657" i="4"/>
  <c r="M6657" i="4"/>
  <c r="N6657" i="4"/>
  <c r="Q6657" i="4"/>
  <c r="R6657" i="4"/>
  <c r="I6658" i="4"/>
  <c r="K6658" i="4"/>
  <c r="L6658" i="4"/>
  <c r="M6658" i="4"/>
  <c r="N6658" i="4"/>
  <c r="Q6658" i="4"/>
  <c r="R6658" i="4"/>
  <c r="I6659" i="4"/>
  <c r="K6659" i="4"/>
  <c r="L6659" i="4"/>
  <c r="M6659" i="4"/>
  <c r="N6659" i="4"/>
  <c r="Q6659" i="4"/>
  <c r="R6659" i="4"/>
  <c r="I6660" i="4"/>
  <c r="K6660" i="4"/>
  <c r="L6660" i="4"/>
  <c r="M6660" i="4"/>
  <c r="N6660" i="4"/>
  <c r="Q6660" i="4"/>
  <c r="R6660" i="4"/>
  <c r="I6661" i="4"/>
  <c r="K6661" i="4"/>
  <c r="L6661" i="4"/>
  <c r="M6661" i="4"/>
  <c r="N6661" i="4"/>
  <c r="Q6661" i="4"/>
  <c r="R6661" i="4"/>
  <c r="I6662" i="4"/>
  <c r="Q6662" i="4"/>
  <c r="R6662" i="4"/>
  <c r="I6663" i="4"/>
  <c r="K6663" i="4"/>
  <c r="L6663" i="4"/>
  <c r="M6663" i="4"/>
  <c r="N6663" i="4"/>
  <c r="Q6663" i="4"/>
  <c r="R6663" i="4"/>
  <c r="I6702" i="4"/>
  <c r="K6702" i="4"/>
  <c r="L6702" i="4"/>
  <c r="M6702" i="4"/>
  <c r="N6702" i="4"/>
  <c r="Q6702" i="4"/>
  <c r="R6702" i="4"/>
  <c r="I6703" i="4"/>
  <c r="K6703" i="4"/>
  <c r="L6703" i="4"/>
  <c r="M6703" i="4"/>
  <c r="N6703" i="4"/>
  <c r="Q6703" i="4"/>
  <c r="R6703" i="4"/>
  <c r="I6704" i="4"/>
  <c r="K6704" i="4"/>
  <c r="L6704" i="4"/>
  <c r="M6704" i="4"/>
  <c r="N6704" i="4"/>
  <c r="Q6704" i="4"/>
  <c r="R6704" i="4"/>
  <c r="I6705" i="4"/>
  <c r="K6705" i="4"/>
  <c r="L6705" i="4"/>
  <c r="M6705" i="4"/>
  <c r="N6705" i="4"/>
  <c r="Q6705" i="4"/>
  <c r="R6705" i="4"/>
  <c r="I6706" i="4"/>
  <c r="K6706" i="4"/>
  <c r="L6706" i="4"/>
  <c r="M6706" i="4"/>
  <c r="N6706" i="4"/>
  <c r="Q6706" i="4"/>
  <c r="R6706" i="4"/>
  <c r="I6707" i="4"/>
  <c r="K6707" i="4"/>
  <c r="L6707" i="4"/>
  <c r="M6707" i="4"/>
  <c r="N6707" i="4"/>
  <c r="Q6707" i="4"/>
  <c r="R6707" i="4"/>
  <c r="I6708" i="4"/>
  <c r="K6708" i="4"/>
  <c r="L6708" i="4"/>
  <c r="M6708" i="4"/>
  <c r="N6708" i="4"/>
  <c r="Q6708" i="4"/>
  <c r="R6708" i="4"/>
  <c r="I6709" i="4"/>
  <c r="K6709" i="4"/>
  <c r="L6709" i="4"/>
  <c r="M6709" i="4"/>
  <c r="N6709" i="4"/>
  <c r="Q6709" i="4"/>
  <c r="R6709" i="4"/>
  <c r="I6710" i="4"/>
  <c r="K6710" i="4"/>
  <c r="L6710" i="4"/>
  <c r="M6710" i="4"/>
  <c r="N6710" i="4"/>
  <c r="Q6710" i="4"/>
  <c r="R6710" i="4"/>
  <c r="I6711" i="4"/>
  <c r="K6711" i="4"/>
  <c r="L6711" i="4"/>
  <c r="M6711" i="4"/>
  <c r="N6711" i="4"/>
  <c r="Q6711" i="4"/>
  <c r="R6711" i="4"/>
  <c r="I6712" i="4"/>
  <c r="K6712" i="4"/>
  <c r="L6712" i="4"/>
  <c r="M6712" i="4"/>
  <c r="N6712" i="4"/>
  <c r="Q6712" i="4"/>
  <c r="R6712" i="4"/>
  <c r="I6713" i="4"/>
  <c r="K6713" i="4"/>
  <c r="L6713" i="4"/>
  <c r="M6713" i="4"/>
  <c r="N6713" i="4"/>
  <c r="Q6713" i="4"/>
  <c r="R6713" i="4"/>
  <c r="I6714" i="4"/>
  <c r="K6714" i="4"/>
  <c r="L6714" i="4"/>
  <c r="M6714" i="4"/>
  <c r="N6714" i="4"/>
  <c r="Q6714" i="4"/>
  <c r="R6714" i="4"/>
  <c r="I6715" i="4"/>
  <c r="K6715" i="4"/>
  <c r="L6715" i="4"/>
  <c r="M6715" i="4"/>
  <c r="N6715" i="4"/>
  <c r="Q6715" i="4"/>
  <c r="R6715" i="4"/>
  <c r="I6716" i="4"/>
  <c r="K6716" i="4"/>
  <c r="L6716" i="4"/>
  <c r="M6716" i="4"/>
  <c r="N6716" i="4"/>
  <c r="Q6716" i="4"/>
  <c r="R6716" i="4"/>
  <c r="I6717" i="4"/>
  <c r="K6717" i="4"/>
  <c r="L6717" i="4"/>
  <c r="M6717" i="4"/>
  <c r="N6717" i="4"/>
  <c r="Q6717" i="4"/>
  <c r="R6717" i="4"/>
  <c r="I6718" i="4"/>
  <c r="K6718" i="4"/>
  <c r="L6718" i="4"/>
  <c r="M6718" i="4"/>
  <c r="N6718" i="4"/>
  <c r="Q6718" i="4"/>
  <c r="R6718" i="4"/>
  <c r="I6719" i="4"/>
  <c r="K6719" i="4"/>
  <c r="L6719" i="4"/>
  <c r="M6719" i="4"/>
  <c r="N6719" i="4"/>
  <c r="Q6719" i="4"/>
  <c r="R6719" i="4"/>
  <c r="I6720" i="4"/>
  <c r="K6720" i="4"/>
  <c r="L6720" i="4"/>
  <c r="M6720" i="4"/>
  <c r="N6720" i="4"/>
  <c r="Q6720" i="4"/>
  <c r="R6720" i="4"/>
  <c r="I6721" i="4"/>
  <c r="K6721" i="4"/>
  <c r="L6721" i="4"/>
  <c r="M6721" i="4"/>
  <c r="N6721" i="4"/>
  <c r="Q6721" i="4"/>
  <c r="R6721" i="4"/>
  <c r="I6722" i="4"/>
  <c r="K6722" i="4"/>
  <c r="L6722" i="4"/>
  <c r="M6722" i="4"/>
  <c r="N6722" i="4"/>
  <c r="Q6722" i="4"/>
  <c r="R6722" i="4"/>
  <c r="I6723" i="4"/>
  <c r="K6723" i="4"/>
  <c r="L6723" i="4"/>
  <c r="M6723" i="4"/>
  <c r="N6723" i="4"/>
  <c r="Q6723" i="4"/>
  <c r="R6723" i="4"/>
  <c r="I6724" i="4"/>
  <c r="K6724" i="4"/>
  <c r="L6724" i="4"/>
  <c r="M6724" i="4"/>
  <c r="N6724" i="4"/>
  <c r="Q6724" i="4"/>
  <c r="R6724" i="4"/>
  <c r="I6725" i="4"/>
  <c r="K6725" i="4"/>
  <c r="L6725" i="4"/>
  <c r="M6725" i="4"/>
  <c r="N6725" i="4"/>
  <c r="Q6725" i="4"/>
  <c r="R6725" i="4"/>
  <c r="I6726" i="4"/>
  <c r="K6726" i="4"/>
  <c r="L6726" i="4"/>
  <c r="M6726" i="4"/>
  <c r="N6726" i="4"/>
  <c r="Q6726" i="4"/>
  <c r="R6726" i="4"/>
  <c r="I6727" i="4"/>
  <c r="K6727" i="4"/>
  <c r="L6727" i="4"/>
  <c r="M6727" i="4"/>
  <c r="N6727" i="4"/>
  <c r="Q6727" i="4"/>
  <c r="R6727" i="4"/>
  <c r="I6728" i="4"/>
  <c r="K6728" i="4"/>
  <c r="L6728" i="4"/>
  <c r="M6728" i="4"/>
  <c r="N6728" i="4"/>
  <c r="Q6728" i="4"/>
  <c r="R6728" i="4"/>
  <c r="I6729" i="4"/>
  <c r="K6729" i="4"/>
  <c r="L6729" i="4"/>
  <c r="M6729" i="4"/>
  <c r="N6729" i="4"/>
  <c r="Q6729" i="4"/>
  <c r="R6729" i="4"/>
  <c r="I6730" i="4"/>
  <c r="K6730" i="4"/>
  <c r="L6730" i="4"/>
  <c r="M6730" i="4"/>
  <c r="N6730" i="4"/>
  <c r="Q6730" i="4"/>
  <c r="R6730" i="4"/>
  <c r="I6731" i="4"/>
  <c r="K6731" i="4"/>
  <c r="L6731" i="4"/>
  <c r="M6731" i="4"/>
  <c r="N6731" i="4"/>
  <c r="Q6731" i="4"/>
  <c r="R6731" i="4"/>
  <c r="I6732" i="4"/>
  <c r="K6732" i="4"/>
  <c r="L6732" i="4"/>
  <c r="M6732" i="4"/>
  <c r="N6732" i="4"/>
  <c r="Q6732" i="4"/>
  <c r="R6732" i="4"/>
  <c r="I6733" i="4"/>
  <c r="K6733" i="4"/>
  <c r="L6733" i="4"/>
  <c r="M6733" i="4"/>
  <c r="N6733" i="4"/>
  <c r="Q6733" i="4"/>
  <c r="R6733" i="4"/>
  <c r="I6734" i="4"/>
  <c r="K6734" i="4"/>
  <c r="L6734" i="4"/>
  <c r="M6734" i="4"/>
  <c r="N6734" i="4"/>
  <c r="Q6734" i="4"/>
  <c r="R6734" i="4"/>
  <c r="I6735" i="4"/>
  <c r="K6735" i="4"/>
  <c r="L6735" i="4"/>
  <c r="M6735" i="4"/>
  <c r="N6735" i="4"/>
  <c r="Q6735" i="4"/>
  <c r="R6735" i="4"/>
  <c r="I6736" i="4"/>
  <c r="K6736" i="4"/>
  <c r="L6736" i="4"/>
  <c r="M6736" i="4"/>
  <c r="N6736" i="4"/>
  <c r="Q6736" i="4"/>
  <c r="R6736" i="4"/>
  <c r="I6737" i="4"/>
  <c r="K6737" i="4"/>
  <c r="L6737" i="4"/>
  <c r="M6737" i="4"/>
  <c r="N6737" i="4"/>
  <c r="Q6737" i="4"/>
  <c r="R6737" i="4"/>
  <c r="I6738" i="4"/>
  <c r="K6738" i="4"/>
  <c r="L6738" i="4"/>
  <c r="M6738" i="4"/>
  <c r="N6738" i="4"/>
  <c r="Q6738" i="4"/>
  <c r="R6738" i="4"/>
  <c r="I6739" i="4"/>
  <c r="K6739" i="4"/>
  <c r="L6739" i="4"/>
  <c r="M6739" i="4"/>
  <c r="N6739" i="4"/>
  <c r="Q6739" i="4"/>
  <c r="R6739" i="4"/>
  <c r="I6740" i="4"/>
  <c r="K6740" i="4"/>
  <c r="L6740" i="4"/>
  <c r="M6740" i="4"/>
  <c r="N6740" i="4"/>
  <c r="Q6740" i="4"/>
  <c r="R6740" i="4"/>
  <c r="I6592" i="4"/>
  <c r="Q6592" i="4"/>
  <c r="R6592" i="4"/>
  <c r="I6593" i="4"/>
  <c r="Q6593" i="4"/>
  <c r="R6593" i="4"/>
  <c r="I6594" i="4"/>
  <c r="K6594" i="4"/>
  <c r="L6594" i="4"/>
  <c r="M6594" i="4"/>
  <c r="N6594" i="4"/>
  <c r="Q6594" i="4"/>
  <c r="R6594" i="4"/>
  <c r="I6595" i="4"/>
  <c r="K6595" i="4"/>
  <c r="L6595" i="4"/>
  <c r="M6595" i="4"/>
  <c r="N6595" i="4"/>
  <c r="Q6595" i="4"/>
  <c r="R6595" i="4"/>
  <c r="I6596" i="4"/>
  <c r="K6596" i="4"/>
  <c r="L6596" i="4"/>
  <c r="M6596" i="4"/>
  <c r="N6596" i="4"/>
  <c r="Q6596" i="4"/>
  <c r="R6596" i="4"/>
  <c r="I6597" i="4"/>
  <c r="K6597" i="4"/>
  <c r="L6597" i="4"/>
  <c r="M6597" i="4"/>
  <c r="N6597" i="4"/>
  <c r="Q6597" i="4"/>
  <c r="R6597" i="4"/>
  <c r="I6598" i="4"/>
  <c r="K6598" i="4"/>
  <c r="L6598" i="4"/>
  <c r="M6598" i="4"/>
  <c r="N6598" i="4"/>
  <c r="Q6598" i="4"/>
  <c r="R6598" i="4"/>
  <c r="I6599" i="4"/>
  <c r="K6599" i="4"/>
  <c r="L6599" i="4"/>
  <c r="M6599" i="4"/>
  <c r="N6599" i="4"/>
  <c r="Q6599" i="4"/>
  <c r="R6599" i="4"/>
  <c r="I6600" i="4"/>
  <c r="K6600" i="4"/>
  <c r="L6600" i="4"/>
  <c r="M6600" i="4"/>
  <c r="N6600" i="4"/>
  <c r="Q6600" i="4"/>
  <c r="R6600" i="4"/>
  <c r="I6601" i="4"/>
  <c r="K6601" i="4"/>
  <c r="L6601" i="4"/>
  <c r="M6601" i="4"/>
  <c r="N6601" i="4"/>
  <c r="Q6601" i="4"/>
  <c r="R6601" i="4"/>
  <c r="I6602" i="4"/>
  <c r="K6602" i="4"/>
  <c r="L6602" i="4"/>
  <c r="M6602" i="4"/>
  <c r="N6602" i="4"/>
  <c r="Q6602" i="4"/>
  <c r="R6602" i="4"/>
  <c r="I6603" i="4"/>
  <c r="K6603" i="4"/>
  <c r="L6603" i="4"/>
  <c r="M6603" i="4"/>
  <c r="N6603" i="4"/>
  <c r="Q6603" i="4"/>
  <c r="R6603" i="4"/>
  <c r="I6604" i="4"/>
  <c r="K6604" i="4"/>
  <c r="L6604" i="4"/>
  <c r="M6604" i="4"/>
  <c r="N6604" i="4"/>
  <c r="Q6604" i="4"/>
  <c r="R6604" i="4"/>
  <c r="I6605" i="4"/>
  <c r="K6605" i="4"/>
  <c r="L6605" i="4"/>
  <c r="M6605" i="4"/>
  <c r="N6605" i="4"/>
  <c r="Q6605" i="4"/>
  <c r="R6605" i="4"/>
  <c r="I6606" i="4"/>
  <c r="K6606" i="4"/>
  <c r="L6606" i="4"/>
  <c r="M6606" i="4"/>
  <c r="N6606" i="4"/>
  <c r="Q6606" i="4"/>
  <c r="R6606" i="4"/>
  <c r="I6607" i="4"/>
  <c r="K6607" i="4"/>
  <c r="L6607" i="4"/>
  <c r="M6607" i="4"/>
  <c r="N6607" i="4"/>
  <c r="Q6607" i="4"/>
  <c r="R6607" i="4"/>
  <c r="I6608" i="4"/>
  <c r="K6608" i="4"/>
  <c r="L6608" i="4"/>
  <c r="M6608" i="4"/>
  <c r="N6608" i="4"/>
  <c r="Q6608" i="4"/>
  <c r="R6608" i="4"/>
  <c r="I6609" i="4"/>
  <c r="K6609" i="4"/>
  <c r="L6609" i="4"/>
  <c r="M6609" i="4"/>
  <c r="N6609" i="4"/>
  <c r="Q6609" i="4"/>
  <c r="R6609" i="4"/>
  <c r="I6610" i="4"/>
  <c r="K6610" i="4"/>
  <c r="L6610" i="4"/>
  <c r="M6610" i="4"/>
  <c r="N6610" i="4"/>
  <c r="Q6610" i="4"/>
  <c r="R6610" i="4"/>
  <c r="I6611" i="4"/>
  <c r="K6611" i="4"/>
  <c r="L6611" i="4"/>
  <c r="M6611" i="4"/>
  <c r="N6611" i="4"/>
  <c r="Q6611" i="4"/>
  <c r="R6611" i="4"/>
  <c r="I6612" i="4"/>
  <c r="K6612" i="4"/>
  <c r="L6612" i="4"/>
  <c r="M6612" i="4"/>
  <c r="N6612" i="4"/>
  <c r="Q6612" i="4"/>
  <c r="R6612" i="4"/>
  <c r="I6741" i="4"/>
  <c r="K6741" i="4"/>
  <c r="L6741" i="4"/>
  <c r="M6741" i="4"/>
  <c r="N6741" i="4"/>
  <c r="Q6741" i="4"/>
  <c r="R6741" i="4"/>
  <c r="I6742" i="4"/>
  <c r="K6742" i="4"/>
  <c r="L6742" i="4"/>
  <c r="M6742" i="4"/>
  <c r="N6742" i="4"/>
  <c r="Q6742" i="4"/>
  <c r="R6742" i="4"/>
  <c r="I6743" i="4"/>
  <c r="K6743" i="4"/>
  <c r="L6743" i="4"/>
  <c r="M6743" i="4"/>
  <c r="N6743" i="4"/>
  <c r="Q6743" i="4"/>
  <c r="R6743" i="4"/>
  <c r="I6744" i="4"/>
  <c r="K6744" i="4"/>
  <c r="L6744" i="4"/>
  <c r="M6744" i="4"/>
  <c r="N6744" i="4"/>
  <c r="Q6744" i="4"/>
  <c r="R6744" i="4"/>
  <c r="I6745" i="4"/>
  <c r="K6745" i="4"/>
  <c r="L6745" i="4"/>
  <c r="M6745" i="4"/>
  <c r="N6745" i="4"/>
  <c r="Q6745" i="4"/>
  <c r="R6745" i="4"/>
  <c r="I6746" i="4"/>
  <c r="K6746" i="4"/>
  <c r="L6746" i="4"/>
  <c r="M6746" i="4"/>
  <c r="N6746" i="4"/>
  <c r="Q6746" i="4"/>
  <c r="R6746" i="4"/>
  <c r="I6747" i="4"/>
  <c r="K6747" i="4"/>
  <c r="L6747" i="4"/>
  <c r="M6747" i="4"/>
  <c r="N6747" i="4"/>
  <c r="Q6747" i="4"/>
  <c r="R6747" i="4"/>
  <c r="I6748" i="4"/>
  <c r="K6748" i="4"/>
  <c r="L6748" i="4"/>
  <c r="M6748" i="4"/>
  <c r="N6748" i="4"/>
  <c r="Q6748" i="4"/>
  <c r="R6748" i="4"/>
  <c r="I6749" i="4"/>
  <c r="K6749" i="4"/>
  <c r="L6749" i="4"/>
  <c r="M6749" i="4"/>
  <c r="N6749" i="4"/>
  <c r="Q6749" i="4"/>
  <c r="R6749" i="4"/>
  <c r="I6750" i="4"/>
  <c r="K6750" i="4"/>
  <c r="L6750" i="4"/>
  <c r="M6750" i="4"/>
  <c r="N6750" i="4"/>
  <c r="Q6750" i="4"/>
  <c r="R6750" i="4"/>
  <c r="I6751" i="4"/>
  <c r="K6751" i="4"/>
  <c r="L6751" i="4"/>
  <c r="M6751" i="4"/>
  <c r="N6751" i="4"/>
  <c r="Q6751" i="4"/>
  <c r="R6751" i="4"/>
  <c r="I6752" i="4"/>
  <c r="K6752" i="4"/>
  <c r="L6752" i="4"/>
  <c r="M6752" i="4"/>
  <c r="N6752" i="4"/>
  <c r="Q6752" i="4"/>
  <c r="R6752" i="4"/>
  <c r="I6843" i="4"/>
  <c r="K6843" i="4"/>
  <c r="L6843" i="4"/>
  <c r="M6843" i="4"/>
  <c r="N6843" i="4"/>
  <c r="Q6843" i="4"/>
  <c r="R6843" i="4"/>
  <c r="I6882" i="4"/>
  <c r="K6882" i="4"/>
  <c r="L6882" i="4"/>
  <c r="M6882" i="4"/>
  <c r="N6882" i="4"/>
  <c r="Q6882" i="4"/>
  <c r="R6882" i="4"/>
  <c r="I6883" i="4"/>
  <c r="K6883" i="4"/>
  <c r="L6883" i="4"/>
  <c r="M6883" i="4"/>
  <c r="N6883" i="4"/>
  <c r="Q6883" i="4"/>
  <c r="R6883" i="4"/>
  <c r="I6884" i="4"/>
  <c r="K6884" i="4"/>
  <c r="L6884" i="4"/>
  <c r="M6884" i="4"/>
  <c r="N6884" i="4"/>
  <c r="Q6884" i="4"/>
  <c r="R6884" i="4"/>
  <c r="I6557" i="4" l="1"/>
  <c r="K6557" i="4"/>
  <c r="L6557" i="4"/>
  <c r="M6557" i="4"/>
  <c r="N6557" i="4"/>
  <c r="Q6557" i="4"/>
  <c r="R6557" i="4"/>
  <c r="I6558" i="4"/>
  <c r="K6558" i="4"/>
  <c r="L6558" i="4"/>
  <c r="M6558" i="4"/>
  <c r="N6558" i="4"/>
  <c r="Q6558" i="4"/>
  <c r="R6558" i="4"/>
  <c r="I6559" i="4"/>
  <c r="K6559" i="4"/>
  <c r="L6559" i="4"/>
  <c r="M6559" i="4"/>
  <c r="N6559" i="4"/>
  <c r="Q6559" i="4"/>
  <c r="R6559" i="4"/>
  <c r="I6560" i="4"/>
  <c r="K6560" i="4"/>
  <c r="L6560" i="4"/>
  <c r="M6560" i="4"/>
  <c r="N6560" i="4"/>
  <c r="Q6560" i="4"/>
  <c r="R6560" i="4"/>
  <c r="I6561" i="4"/>
  <c r="K6561" i="4"/>
  <c r="L6561" i="4"/>
  <c r="M6561" i="4"/>
  <c r="N6561" i="4"/>
  <c r="Q6561" i="4"/>
  <c r="R6561" i="4"/>
  <c r="I6562" i="4"/>
  <c r="K6562" i="4"/>
  <c r="L6562" i="4"/>
  <c r="M6562" i="4"/>
  <c r="N6562" i="4"/>
  <c r="Q6562" i="4"/>
  <c r="R6562" i="4"/>
  <c r="I6563" i="4"/>
  <c r="K6563" i="4"/>
  <c r="L6563" i="4"/>
  <c r="M6563" i="4"/>
  <c r="N6563" i="4"/>
  <c r="Q6563" i="4"/>
  <c r="R6563" i="4"/>
  <c r="I6564" i="4"/>
  <c r="K6564" i="4"/>
  <c r="L6564" i="4"/>
  <c r="M6564" i="4"/>
  <c r="N6564" i="4"/>
  <c r="Q6564" i="4"/>
  <c r="R6564" i="4"/>
  <c r="I6565" i="4"/>
  <c r="K6565" i="4"/>
  <c r="L6565" i="4"/>
  <c r="M6565" i="4"/>
  <c r="N6565" i="4"/>
  <c r="Q6565" i="4"/>
  <c r="R6565" i="4"/>
  <c r="I6566" i="4"/>
  <c r="K6566" i="4"/>
  <c r="L6566" i="4"/>
  <c r="M6566" i="4"/>
  <c r="N6566" i="4"/>
  <c r="Q6566" i="4"/>
  <c r="R6566" i="4"/>
  <c r="I6567" i="4"/>
  <c r="K6567" i="4"/>
  <c r="L6567" i="4"/>
  <c r="M6567" i="4"/>
  <c r="N6567" i="4"/>
  <c r="Q6567" i="4"/>
  <c r="R6567" i="4"/>
  <c r="I6568" i="4"/>
  <c r="K6568" i="4"/>
  <c r="L6568" i="4"/>
  <c r="M6568" i="4"/>
  <c r="N6568" i="4"/>
  <c r="Q6568" i="4"/>
  <c r="R6568" i="4"/>
  <c r="I6569" i="4"/>
  <c r="K6569" i="4"/>
  <c r="L6569" i="4"/>
  <c r="M6569" i="4"/>
  <c r="N6569" i="4"/>
  <c r="Q6569" i="4"/>
  <c r="R6569" i="4"/>
  <c r="I6570" i="4"/>
  <c r="K6570" i="4"/>
  <c r="L6570" i="4"/>
  <c r="M6570" i="4"/>
  <c r="N6570" i="4"/>
  <c r="Q6570" i="4"/>
  <c r="R6570" i="4"/>
  <c r="I6571" i="4"/>
  <c r="K6571" i="4"/>
  <c r="L6571" i="4"/>
  <c r="M6571" i="4"/>
  <c r="N6571" i="4"/>
  <c r="Q6571" i="4"/>
  <c r="R6571" i="4"/>
  <c r="I6572" i="4"/>
  <c r="K6572" i="4"/>
  <c r="L6572" i="4"/>
  <c r="M6572" i="4"/>
  <c r="N6572" i="4"/>
  <c r="Q6572" i="4"/>
  <c r="R6572" i="4"/>
  <c r="I6573" i="4"/>
  <c r="K6573" i="4"/>
  <c r="L6573" i="4"/>
  <c r="M6573" i="4"/>
  <c r="N6573" i="4"/>
  <c r="Q6573" i="4"/>
  <c r="R6573" i="4"/>
  <c r="I6574" i="4"/>
  <c r="K6574" i="4"/>
  <c r="L6574" i="4"/>
  <c r="M6574" i="4"/>
  <c r="N6574" i="4"/>
  <c r="Q6574" i="4"/>
  <c r="R6574" i="4"/>
  <c r="I6575" i="4"/>
  <c r="K6575" i="4"/>
  <c r="L6575" i="4"/>
  <c r="M6575" i="4"/>
  <c r="N6575" i="4"/>
  <c r="Q6575" i="4"/>
  <c r="R6575" i="4"/>
  <c r="I6576" i="4"/>
  <c r="K6576" i="4"/>
  <c r="L6576" i="4"/>
  <c r="M6576" i="4"/>
  <c r="N6576" i="4"/>
  <c r="Q6576" i="4"/>
  <c r="R6576" i="4"/>
  <c r="I6577" i="4"/>
  <c r="K6577" i="4"/>
  <c r="L6577" i="4"/>
  <c r="M6577" i="4"/>
  <c r="N6577" i="4"/>
  <c r="Q6577" i="4"/>
  <c r="R6577" i="4"/>
  <c r="I6578" i="4"/>
  <c r="K6578" i="4"/>
  <c r="L6578" i="4"/>
  <c r="M6578" i="4"/>
  <c r="N6578" i="4"/>
  <c r="Q6578" i="4"/>
  <c r="R6578" i="4"/>
  <c r="I6579" i="4"/>
  <c r="Q6579" i="4"/>
  <c r="R6579" i="4"/>
  <c r="I6580" i="4"/>
  <c r="Q6580" i="4"/>
  <c r="R6580" i="4"/>
  <c r="I6581" i="4"/>
  <c r="Q6581" i="4"/>
  <c r="R6581" i="4"/>
  <c r="I6582" i="4"/>
  <c r="K6582" i="4"/>
  <c r="L6582" i="4"/>
  <c r="M6582" i="4"/>
  <c r="N6582" i="4"/>
  <c r="Q6582" i="4"/>
  <c r="R6582" i="4"/>
  <c r="I6583" i="4"/>
  <c r="K6583" i="4"/>
  <c r="L6583" i="4"/>
  <c r="M6583" i="4"/>
  <c r="N6583" i="4"/>
  <c r="Q6583" i="4"/>
  <c r="R6583" i="4"/>
  <c r="I6584" i="4"/>
  <c r="K6584" i="4"/>
  <c r="L6584" i="4"/>
  <c r="M6584" i="4"/>
  <c r="N6584" i="4"/>
  <c r="Q6584" i="4"/>
  <c r="R6584" i="4"/>
  <c r="I6585" i="4"/>
  <c r="K6585" i="4"/>
  <c r="L6585" i="4"/>
  <c r="M6585" i="4"/>
  <c r="N6585" i="4"/>
  <c r="Q6585" i="4"/>
  <c r="R6585" i="4"/>
  <c r="I6586" i="4"/>
  <c r="K6586" i="4"/>
  <c r="L6586" i="4"/>
  <c r="M6586" i="4"/>
  <c r="N6586" i="4"/>
  <c r="Q6586" i="4"/>
  <c r="R6586" i="4"/>
  <c r="I6587" i="4"/>
  <c r="K6587" i="4"/>
  <c r="L6587" i="4"/>
  <c r="M6587" i="4"/>
  <c r="N6587" i="4"/>
  <c r="Q6587" i="4"/>
  <c r="R6587" i="4"/>
  <c r="I6500" i="4" l="1"/>
  <c r="K6500" i="4"/>
  <c r="L6500" i="4"/>
  <c r="M6500" i="4"/>
  <c r="N6500" i="4"/>
  <c r="Q6500" i="4"/>
  <c r="R6500" i="4"/>
  <c r="I6501" i="4"/>
  <c r="K6501" i="4"/>
  <c r="L6501" i="4"/>
  <c r="M6501" i="4"/>
  <c r="N6501" i="4"/>
  <c r="Q6501" i="4"/>
  <c r="R6501" i="4"/>
  <c r="I6502" i="4"/>
  <c r="K6502" i="4"/>
  <c r="L6502" i="4"/>
  <c r="M6502" i="4"/>
  <c r="N6502" i="4"/>
  <c r="Q6502" i="4"/>
  <c r="R6502" i="4"/>
  <c r="I6503" i="4"/>
  <c r="K6503" i="4"/>
  <c r="L6503" i="4"/>
  <c r="M6503" i="4"/>
  <c r="N6503" i="4"/>
  <c r="Q6503" i="4"/>
  <c r="R6503" i="4"/>
  <c r="I6504" i="4"/>
  <c r="K6504" i="4"/>
  <c r="L6504" i="4"/>
  <c r="M6504" i="4"/>
  <c r="N6504" i="4"/>
  <c r="Q6504" i="4"/>
  <c r="R6504" i="4"/>
  <c r="I6505" i="4"/>
  <c r="K6505" i="4"/>
  <c r="L6505" i="4"/>
  <c r="M6505" i="4"/>
  <c r="N6505" i="4"/>
  <c r="Q6505" i="4"/>
  <c r="R6505" i="4"/>
  <c r="I6506" i="4"/>
  <c r="K6506" i="4"/>
  <c r="L6506" i="4"/>
  <c r="M6506" i="4"/>
  <c r="N6506" i="4"/>
  <c r="Q6506" i="4"/>
  <c r="R6506" i="4"/>
  <c r="I6507" i="4"/>
  <c r="K6507" i="4"/>
  <c r="L6507" i="4"/>
  <c r="M6507" i="4"/>
  <c r="N6507" i="4"/>
  <c r="Q6507" i="4"/>
  <c r="R6507" i="4"/>
  <c r="I6508" i="4"/>
  <c r="K6508" i="4"/>
  <c r="L6508" i="4"/>
  <c r="M6508" i="4"/>
  <c r="N6508" i="4"/>
  <c r="Q6508" i="4"/>
  <c r="R6508" i="4"/>
  <c r="I6509" i="4"/>
  <c r="K6509" i="4"/>
  <c r="L6509" i="4"/>
  <c r="M6509" i="4"/>
  <c r="N6509" i="4"/>
  <c r="Q6509" i="4"/>
  <c r="R6509" i="4"/>
  <c r="I6510" i="4"/>
  <c r="K6510" i="4"/>
  <c r="L6510" i="4"/>
  <c r="M6510" i="4"/>
  <c r="N6510" i="4"/>
  <c r="Q6510" i="4"/>
  <c r="R6510" i="4"/>
  <c r="I6511" i="4"/>
  <c r="K6511" i="4"/>
  <c r="L6511" i="4"/>
  <c r="M6511" i="4"/>
  <c r="N6511" i="4"/>
  <c r="Q6511" i="4"/>
  <c r="R6511" i="4"/>
  <c r="I6512" i="4"/>
  <c r="K6512" i="4"/>
  <c r="L6512" i="4"/>
  <c r="M6512" i="4"/>
  <c r="N6512" i="4"/>
  <c r="Q6512" i="4"/>
  <c r="R6512" i="4"/>
  <c r="I6513" i="4"/>
  <c r="K6513" i="4"/>
  <c r="L6513" i="4"/>
  <c r="M6513" i="4"/>
  <c r="N6513" i="4"/>
  <c r="Q6513" i="4"/>
  <c r="R6513" i="4"/>
  <c r="I6514" i="4"/>
  <c r="K6514" i="4"/>
  <c r="L6514" i="4"/>
  <c r="M6514" i="4"/>
  <c r="N6514" i="4"/>
  <c r="Q6514" i="4"/>
  <c r="R6514" i="4"/>
  <c r="I6515" i="4"/>
  <c r="K6515" i="4"/>
  <c r="L6515" i="4"/>
  <c r="M6515" i="4"/>
  <c r="N6515" i="4"/>
  <c r="Q6515" i="4"/>
  <c r="R6515" i="4"/>
  <c r="I6516" i="4"/>
  <c r="K6516" i="4"/>
  <c r="L6516" i="4"/>
  <c r="M6516" i="4"/>
  <c r="N6516" i="4"/>
  <c r="Q6516" i="4"/>
  <c r="R6516" i="4"/>
  <c r="I6517" i="4"/>
  <c r="K6517" i="4"/>
  <c r="L6517" i="4"/>
  <c r="M6517" i="4"/>
  <c r="N6517" i="4"/>
  <c r="Q6517" i="4"/>
  <c r="R6517" i="4"/>
  <c r="I6518" i="4"/>
  <c r="K6518" i="4"/>
  <c r="L6518" i="4"/>
  <c r="M6518" i="4"/>
  <c r="N6518" i="4"/>
  <c r="Q6518" i="4"/>
  <c r="R6518" i="4"/>
  <c r="I6519" i="4"/>
  <c r="K6519" i="4"/>
  <c r="L6519" i="4"/>
  <c r="M6519" i="4"/>
  <c r="N6519" i="4"/>
  <c r="Q6519" i="4"/>
  <c r="R6519" i="4"/>
  <c r="I6520" i="4"/>
  <c r="K6520" i="4"/>
  <c r="L6520" i="4"/>
  <c r="M6520" i="4"/>
  <c r="N6520" i="4"/>
  <c r="Q6520" i="4"/>
  <c r="R6520" i="4"/>
  <c r="I6521" i="4"/>
  <c r="K6521" i="4"/>
  <c r="L6521" i="4"/>
  <c r="M6521" i="4"/>
  <c r="N6521" i="4"/>
  <c r="Q6521" i="4"/>
  <c r="R6521" i="4"/>
  <c r="I6522" i="4"/>
  <c r="K6522" i="4"/>
  <c r="L6522" i="4"/>
  <c r="M6522" i="4"/>
  <c r="N6522" i="4"/>
  <c r="Q6522" i="4"/>
  <c r="R6522" i="4"/>
  <c r="I6523" i="4"/>
  <c r="K6523" i="4"/>
  <c r="L6523" i="4"/>
  <c r="M6523" i="4"/>
  <c r="N6523" i="4"/>
  <c r="Q6523" i="4"/>
  <c r="R6523" i="4"/>
  <c r="I6524" i="4"/>
  <c r="K6524" i="4"/>
  <c r="L6524" i="4"/>
  <c r="M6524" i="4"/>
  <c r="N6524" i="4"/>
  <c r="Q6524" i="4"/>
  <c r="R6524" i="4"/>
  <c r="I6525" i="4"/>
  <c r="K6525" i="4"/>
  <c r="L6525" i="4"/>
  <c r="M6525" i="4"/>
  <c r="N6525" i="4"/>
  <c r="Q6525" i="4"/>
  <c r="R6525" i="4"/>
  <c r="I6526" i="4"/>
  <c r="K6526" i="4"/>
  <c r="L6526" i="4"/>
  <c r="M6526" i="4"/>
  <c r="N6526" i="4"/>
  <c r="Q6526" i="4"/>
  <c r="R6526" i="4"/>
  <c r="I6527" i="4"/>
  <c r="K6527" i="4"/>
  <c r="L6527" i="4"/>
  <c r="M6527" i="4"/>
  <c r="N6527" i="4"/>
  <c r="Q6527" i="4"/>
  <c r="R6527" i="4"/>
  <c r="I6528" i="4"/>
  <c r="K6528" i="4"/>
  <c r="L6528" i="4"/>
  <c r="M6528" i="4"/>
  <c r="N6528" i="4"/>
  <c r="Q6528" i="4"/>
  <c r="R6528" i="4"/>
  <c r="I6529" i="4"/>
  <c r="K6529" i="4"/>
  <c r="L6529" i="4"/>
  <c r="M6529" i="4"/>
  <c r="N6529" i="4"/>
  <c r="Q6529" i="4"/>
  <c r="R6529" i="4"/>
  <c r="I6530" i="4"/>
  <c r="K6530" i="4"/>
  <c r="L6530" i="4"/>
  <c r="M6530" i="4"/>
  <c r="N6530" i="4"/>
  <c r="Q6530" i="4"/>
  <c r="R6530" i="4"/>
  <c r="I6531" i="4"/>
  <c r="K6531" i="4"/>
  <c r="L6531" i="4"/>
  <c r="M6531" i="4"/>
  <c r="N6531" i="4"/>
  <c r="Q6531" i="4"/>
  <c r="R6531" i="4"/>
  <c r="I6532" i="4"/>
  <c r="K6532" i="4"/>
  <c r="L6532" i="4"/>
  <c r="M6532" i="4"/>
  <c r="N6532" i="4"/>
  <c r="Q6532" i="4"/>
  <c r="R6532" i="4"/>
  <c r="I6533" i="4"/>
  <c r="K6533" i="4"/>
  <c r="L6533" i="4"/>
  <c r="M6533" i="4"/>
  <c r="N6533" i="4"/>
  <c r="Q6533" i="4"/>
  <c r="R6533" i="4"/>
  <c r="I6534" i="4"/>
  <c r="K6534" i="4"/>
  <c r="L6534" i="4"/>
  <c r="M6534" i="4"/>
  <c r="N6534" i="4"/>
  <c r="Q6534" i="4"/>
  <c r="R6534" i="4"/>
  <c r="I6535" i="4"/>
  <c r="K6535" i="4"/>
  <c r="L6535" i="4"/>
  <c r="M6535" i="4"/>
  <c r="N6535" i="4"/>
  <c r="Q6535" i="4"/>
  <c r="R6535" i="4"/>
  <c r="I6536" i="4"/>
  <c r="K6536" i="4"/>
  <c r="L6536" i="4"/>
  <c r="M6536" i="4"/>
  <c r="N6536" i="4"/>
  <c r="Q6536" i="4"/>
  <c r="R6536" i="4"/>
  <c r="I6537" i="4"/>
  <c r="K6537" i="4"/>
  <c r="L6537" i="4"/>
  <c r="M6537" i="4"/>
  <c r="N6537" i="4"/>
  <c r="Q6537" i="4"/>
  <c r="R6537" i="4"/>
  <c r="I6538" i="4"/>
  <c r="K6538" i="4"/>
  <c r="L6538" i="4"/>
  <c r="M6538" i="4"/>
  <c r="N6538" i="4"/>
  <c r="Q6538" i="4"/>
  <c r="R6538" i="4"/>
  <c r="I6539" i="4"/>
  <c r="K6539" i="4"/>
  <c r="L6539" i="4"/>
  <c r="M6539" i="4"/>
  <c r="N6539" i="4"/>
  <c r="Q6539" i="4"/>
  <c r="R6539" i="4"/>
  <c r="I6540" i="4"/>
  <c r="K6540" i="4"/>
  <c r="L6540" i="4"/>
  <c r="M6540" i="4"/>
  <c r="N6540" i="4"/>
  <c r="Q6540" i="4"/>
  <c r="R6540" i="4"/>
  <c r="I6541" i="4"/>
  <c r="K6541" i="4"/>
  <c r="L6541" i="4"/>
  <c r="M6541" i="4"/>
  <c r="N6541" i="4"/>
  <c r="Q6541" i="4"/>
  <c r="R6541" i="4"/>
  <c r="I6542" i="4"/>
  <c r="K6542" i="4"/>
  <c r="L6542" i="4"/>
  <c r="M6542" i="4"/>
  <c r="N6542" i="4"/>
  <c r="Q6542" i="4"/>
  <c r="R6542" i="4"/>
  <c r="I6543" i="4"/>
  <c r="K6543" i="4"/>
  <c r="L6543" i="4"/>
  <c r="M6543" i="4"/>
  <c r="N6543" i="4"/>
  <c r="Q6543" i="4"/>
  <c r="R6543" i="4"/>
  <c r="I6544" i="4"/>
  <c r="K6544" i="4"/>
  <c r="L6544" i="4"/>
  <c r="M6544" i="4"/>
  <c r="N6544" i="4"/>
  <c r="Q6544" i="4"/>
  <c r="R6544" i="4"/>
  <c r="I6545" i="4"/>
  <c r="K6545" i="4"/>
  <c r="L6545" i="4"/>
  <c r="M6545" i="4"/>
  <c r="N6545" i="4"/>
  <c r="Q6545" i="4"/>
  <c r="R6545" i="4"/>
  <c r="I6546" i="4"/>
  <c r="K6546" i="4"/>
  <c r="L6546" i="4"/>
  <c r="M6546" i="4"/>
  <c r="N6546" i="4"/>
  <c r="Q6546" i="4"/>
  <c r="R6546" i="4"/>
  <c r="I6547" i="4"/>
  <c r="K6547" i="4"/>
  <c r="L6547" i="4"/>
  <c r="M6547" i="4"/>
  <c r="N6547" i="4"/>
  <c r="Q6547" i="4"/>
  <c r="R6547" i="4"/>
  <c r="I6548" i="4"/>
  <c r="K6548" i="4"/>
  <c r="L6548" i="4"/>
  <c r="M6548" i="4"/>
  <c r="N6548" i="4"/>
  <c r="Q6548" i="4"/>
  <c r="R6548" i="4"/>
  <c r="I6549" i="4"/>
  <c r="K6549" i="4"/>
  <c r="L6549" i="4"/>
  <c r="M6549" i="4"/>
  <c r="N6549" i="4"/>
  <c r="Q6549" i="4"/>
  <c r="R6549" i="4"/>
  <c r="I6550" i="4"/>
  <c r="K6550" i="4"/>
  <c r="L6550" i="4"/>
  <c r="M6550" i="4"/>
  <c r="N6550" i="4"/>
  <c r="Q6550" i="4"/>
  <c r="R6550" i="4"/>
  <c r="I6487" i="4" l="1"/>
  <c r="K6487" i="4"/>
  <c r="L6487" i="4"/>
  <c r="M6487" i="4"/>
  <c r="N6487" i="4"/>
  <c r="Q6487" i="4"/>
  <c r="R6487" i="4"/>
  <c r="I6488" i="4"/>
  <c r="K6488" i="4"/>
  <c r="L6488" i="4"/>
  <c r="M6488" i="4"/>
  <c r="N6488" i="4"/>
  <c r="Q6488" i="4"/>
  <c r="R6488" i="4"/>
  <c r="I6489" i="4"/>
  <c r="K6489" i="4"/>
  <c r="L6489" i="4"/>
  <c r="M6489" i="4"/>
  <c r="N6489" i="4"/>
  <c r="Q6489" i="4"/>
  <c r="R6489" i="4"/>
  <c r="I6490" i="4"/>
  <c r="K6490" i="4"/>
  <c r="L6490" i="4"/>
  <c r="M6490" i="4"/>
  <c r="N6490" i="4"/>
  <c r="Q6490" i="4"/>
  <c r="R6490" i="4"/>
  <c r="I6491" i="4"/>
  <c r="K6491" i="4"/>
  <c r="L6491" i="4"/>
  <c r="M6491" i="4"/>
  <c r="N6491" i="4"/>
  <c r="Q6491" i="4"/>
  <c r="R6491" i="4"/>
  <c r="I6492" i="4"/>
  <c r="K6492" i="4"/>
  <c r="L6492" i="4"/>
  <c r="M6492" i="4"/>
  <c r="N6492" i="4"/>
  <c r="Q6492" i="4"/>
  <c r="R6492" i="4"/>
  <c r="I6493" i="4"/>
  <c r="K6493" i="4"/>
  <c r="L6493" i="4"/>
  <c r="M6493" i="4"/>
  <c r="N6493" i="4"/>
  <c r="Q6493" i="4"/>
  <c r="R6493" i="4"/>
  <c r="I6494" i="4"/>
  <c r="K6494" i="4"/>
  <c r="L6494" i="4"/>
  <c r="M6494" i="4"/>
  <c r="N6494" i="4"/>
  <c r="Q6494" i="4"/>
  <c r="R6494" i="4"/>
  <c r="I6495" i="4"/>
  <c r="K6495" i="4"/>
  <c r="L6495" i="4"/>
  <c r="M6495" i="4"/>
  <c r="N6495" i="4"/>
  <c r="Q6495" i="4"/>
  <c r="R6495" i="4"/>
  <c r="I6496" i="4"/>
  <c r="K6496" i="4"/>
  <c r="L6496" i="4"/>
  <c r="M6496" i="4"/>
  <c r="N6496" i="4"/>
  <c r="Q6496" i="4"/>
  <c r="R6496" i="4"/>
  <c r="I6497" i="4"/>
  <c r="K6497" i="4"/>
  <c r="L6497" i="4"/>
  <c r="M6497" i="4"/>
  <c r="N6497" i="4"/>
  <c r="Q6497" i="4"/>
  <c r="R6497" i="4"/>
  <c r="I6498" i="4"/>
  <c r="K6498" i="4"/>
  <c r="L6498" i="4"/>
  <c r="M6498" i="4"/>
  <c r="N6498" i="4"/>
  <c r="Q6498" i="4"/>
  <c r="R6498" i="4"/>
  <c r="I6499" i="4"/>
  <c r="K6499" i="4"/>
  <c r="L6499" i="4"/>
  <c r="M6499" i="4"/>
  <c r="N6499" i="4"/>
  <c r="Q6499" i="4"/>
  <c r="R6499" i="4"/>
  <c r="I6551" i="4"/>
  <c r="K6551" i="4"/>
  <c r="L6551" i="4"/>
  <c r="M6551" i="4"/>
  <c r="N6551" i="4"/>
  <c r="Q6551" i="4"/>
  <c r="R6551" i="4"/>
  <c r="I6552" i="4"/>
  <c r="K6552" i="4"/>
  <c r="L6552" i="4"/>
  <c r="M6552" i="4"/>
  <c r="N6552" i="4"/>
  <c r="Q6552" i="4"/>
  <c r="R6552" i="4"/>
  <c r="Q6426" i="4"/>
  <c r="Q6418" i="4"/>
  <c r="Q6410" i="4"/>
  <c r="Q6402" i="4"/>
  <c r="Q6394" i="4"/>
  <c r="Q6378" i="4"/>
  <c r="Q6351" i="4"/>
  <c r="Q6348" i="4"/>
  <c r="I6386" i="4"/>
  <c r="R6386" i="4"/>
  <c r="Q6386" i="4"/>
  <c r="N6386" i="4"/>
  <c r="M6386" i="4"/>
  <c r="L6386" i="4"/>
  <c r="K6386" i="4"/>
  <c r="I6434" i="4"/>
  <c r="K6434" i="4"/>
  <c r="L6434" i="4"/>
  <c r="M6434" i="4"/>
  <c r="N6434" i="4"/>
  <c r="Q6434" i="4"/>
  <c r="R6434" i="4"/>
  <c r="I6435" i="4"/>
  <c r="K6435" i="4"/>
  <c r="L6435" i="4"/>
  <c r="M6435" i="4"/>
  <c r="N6435" i="4"/>
  <c r="Q6435" i="4"/>
  <c r="R6435" i="4"/>
  <c r="I6436" i="4"/>
  <c r="K6436" i="4"/>
  <c r="L6436" i="4"/>
  <c r="M6436" i="4"/>
  <c r="N6436" i="4"/>
  <c r="Q6436" i="4"/>
  <c r="R6436" i="4"/>
  <c r="I6437" i="4"/>
  <c r="K6437" i="4"/>
  <c r="L6437" i="4"/>
  <c r="M6437" i="4"/>
  <c r="N6437" i="4"/>
  <c r="Q6437" i="4"/>
  <c r="R6437" i="4"/>
  <c r="I6438" i="4"/>
  <c r="K6438" i="4"/>
  <c r="L6438" i="4"/>
  <c r="M6438" i="4"/>
  <c r="N6438" i="4"/>
  <c r="Q6438" i="4"/>
  <c r="R6438" i="4"/>
  <c r="I6439" i="4"/>
  <c r="K6439" i="4"/>
  <c r="L6439" i="4"/>
  <c r="M6439" i="4"/>
  <c r="N6439" i="4"/>
  <c r="Q6439" i="4"/>
  <c r="R6439" i="4"/>
  <c r="I6440" i="4"/>
  <c r="K6440" i="4"/>
  <c r="L6440" i="4"/>
  <c r="M6440" i="4"/>
  <c r="N6440" i="4"/>
  <c r="Q6440" i="4"/>
  <c r="R6440" i="4"/>
  <c r="I6441" i="4"/>
  <c r="K6441" i="4"/>
  <c r="L6441" i="4"/>
  <c r="M6441" i="4"/>
  <c r="N6441" i="4"/>
  <c r="Q6441" i="4"/>
  <c r="R6441" i="4"/>
  <c r="I6442" i="4"/>
  <c r="K6442" i="4"/>
  <c r="L6442" i="4"/>
  <c r="M6442" i="4"/>
  <c r="N6442" i="4"/>
  <c r="Q6442" i="4"/>
  <c r="R6442" i="4"/>
  <c r="I6443" i="4"/>
  <c r="K6443" i="4"/>
  <c r="L6443" i="4"/>
  <c r="M6443" i="4"/>
  <c r="N6443" i="4"/>
  <c r="Q6443" i="4"/>
  <c r="R6443" i="4"/>
  <c r="I6444" i="4"/>
  <c r="K6444" i="4"/>
  <c r="L6444" i="4"/>
  <c r="M6444" i="4"/>
  <c r="N6444" i="4"/>
  <c r="Q6444" i="4"/>
  <c r="R6444" i="4"/>
  <c r="I6445" i="4"/>
  <c r="K6445" i="4"/>
  <c r="L6445" i="4"/>
  <c r="M6445" i="4"/>
  <c r="N6445" i="4"/>
  <c r="Q6445" i="4"/>
  <c r="R6445" i="4"/>
  <c r="I6446" i="4"/>
  <c r="K6446" i="4"/>
  <c r="L6446" i="4"/>
  <c r="M6446" i="4"/>
  <c r="N6446" i="4"/>
  <c r="Q6446" i="4"/>
  <c r="R6446" i="4"/>
  <c r="I6447" i="4"/>
  <c r="L6447" i="4"/>
  <c r="M6447" i="4"/>
  <c r="N6447" i="4"/>
  <c r="Q6447" i="4"/>
  <c r="R6447" i="4"/>
  <c r="I6448" i="4"/>
  <c r="L6448" i="4"/>
  <c r="M6448" i="4"/>
  <c r="N6448" i="4"/>
  <c r="Q6448" i="4"/>
  <c r="R6448" i="4"/>
  <c r="I6449" i="4"/>
  <c r="K6449" i="4"/>
  <c r="L6449" i="4"/>
  <c r="M6449" i="4"/>
  <c r="N6449" i="4"/>
  <c r="Q6449" i="4"/>
  <c r="R6449" i="4"/>
  <c r="I6450" i="4"/>
  <c r="K6450" i="4"/>
  <c r="L6450" i="4"/>
  <c r="M6450" i="4"/>
  <c r="N6450" i="4"/>
  <c r="Q6450" i="4"/>
  <c r="R6450" i="4"/>
  <c r="I6451" i="4"/>
  <c r="K6451" i="4"/>
  <c r="L6451" i="4"/>
  <c r="M6451" i="4"/>
  <c r="N6451" i="4"/>
  <c r="Q6451" i="4"/>
  <c r="R6451" i="4"/>
  <c r="I6452" i="4"/>
  <c r="K6452" i="4"/>
  <c r="L6452" i="4"/>
  <c r="M6452" i="4"/>
  <c r="N6452" i="4"/>
  <c r="Q6452" i="4"/>
  <c r="R6452" i="4"/>
  <c r="I6453" i="4"/>
  <c r="K6453" i="4"/>
  <c r="L6453" i="4"/>
  <c r="M6453" i="4"/>
  <c r="N6453" i="4"/>
  <c r="Q6453" i="4"/>
  <c r="R6453" i="4"/>
  <c r="I6454" i="4"/>
  <c r="K6454" i="4"/>
  <c r="L6454" i="4"/>
  <c r="M6454" i="4"/>
  <c r="N6454" i="4"/>
  <c r="Q6454" i="4"/>
  <c r="R6454" i="4"/>
  <c r="I6455" i="4"/>
  <c r="K6455" i="4"/>
  <c r="L6455" i="4"/>
  <c r="M6455" i="4"/>
  <c r="N6455" i="4"/>
  <c r="Q6455" i="4"/>
  <c r="R6455" i="4"/>
  <c r="I6456" i="4"/>
  <c r="K6456" i="4"/>
  <c r="L6456" i="4"/>
  <c r="M6456" i="4"/>
  <c r="N6456" i="4"/>
  <c r="Q6456" i="4"/>
  <c r="R6456" i="4"/>
  <c r="I6457" i="4"/>
  <c r="K6457" i="4"/>
  <c r="L6457" i="4"/>
  <c r="M6457" i="4"/>
  <c r="N6457" i="4"/>
  <c r="Q6457" i="4"/>
  <c r="R6457" i="4"/>
  <c r="I6458" i="4"/>
  <c r="K6458" i="4"/>
  <c r="L6458" i="4"/>
  <c r="M6458" i="4"/>
  <c r="N6458" i="4"/>
  <c r="Q6458" i="4"/>
  <c r="R6458" i="4"/>
  <c r="I6459" i="4"/>
  <c r="K6459" i="4"/>
  <c r="L6459" i="4"/>
  <c r="M6459" i="4"/>
  <c r="N6459" i="4"/>
  <c r="Q6459" i="4"/>
  <c r="R6459" i="4"/>
  <c r="I6460" i="4"/>
  <c r="K6460" i="4"/>
  <c r="L6460" i="4"/>
  <c r="M6460" i="4"/>
  <c r="N6460" i="4"/>
  <c r="Q6460" i="4"/>
  <c r="R6460" i="4"/>
  <c r="I6461" i="4"/>
  <c r="K6461" i="4"/>
  <c r="L6461" i="4"/>
  <c r="M6461" i="4"/>
  <c r="N6461" i="4"/>
  <c r="Q6461" i="4"/>
  <c r="R6461" i="4"/>
  <c r="I6462" i="4"/>
  <c r="K6462" i="4"/>
  <c r="L6462" i="4"/>
  <c r="M6462" i="4"/>
  <c r="N6462" i="4"/>
  <c r="R6462" i="4"/>
  <c r="I6463" i="4"/>
  <c r="K6463" i="4"/>
  <c r="L6463" i="4"/>
  <c r="M6463" i="4"/>
  <c r="N6463" i="4"/>
  <c r="R6463" i="4"/>
  <c r="I6464" i="4"/>
  <c r="K6464" i="4"/>
  <c r="L6464" i="4"/>
  <c r="M6464" i="4"/>
  <c r="N6464" i="4"/>
  <c r="R6464" i="4"/>
  <c r="I6465" i="4"/>
  <c r="K6465" i="4"/>
  <c r="L6465" i="4"/>
  <c r="M6465" i="4"/>
  <c r="N6465" i="4"/>
  <c r="R6465" i="4"/>
  <c r="I6466" i="4"/>
  <c r="K6466" i="4"/>
  <c r="L6466" i="4"/>
  <c r="M6466" i="4"/>
  <c r="N6466" i="4"/>
  <c r="R6466" i="4"/>
  <c r="I6467" i="4"/>
  <c r="K6467" i="4"/>
  <c r="L6467" i="4"/>
  <c r="M6467" i="4"/>
  <c r="N6467" i="4"/>
  <c r="R6467" i="4"/>
  <c r="I6468" i="4"/>
  <c r="K6468" i="4"/>
  <c r="L6468" i="4"/>
  <c r="M6468" i="4"/>
  <c r="N6468" i="4"/>
  <c r="R6468" i="4"/>
  <c r="I6469" i="4"/>
  <c r="K6469" i="4"/>
  <c r="L6469" i="4"/>
  <c r="M6469" i="4"/>
  <c r="N6469" i="4"/>
  <c r="R6469" i="4"/>
  <c r="I6470" i="4"/>
  <c r="K6470" i="4"/>
  <c r="L6470" i="4"/>
  <c r="M6470" i="4"/>
  <c r="N6470" i="4"/>
  <c r="R6470" i="4"/>
  <c r="I6471" i="4"/>
  <c r="K6471" i="4"/>
  <c r="L6471" i="4"/>
  <c r="M6471" i="4"/>
  <c r="N6471" i="4"/>
  <c r="R6471" i="4"/>
  <c r="I6472" i="4"/>
  <c r="K6472" i="4"/>
  <c r="L6472" i="4"/>
  <c r="M6472" i="4"/>
  <c r="N6472" i="4"/>
  <c r="R6472" i="4"/>
  <c r="I6473" i="4"/>
  <c r="K6473" i="4"/>
  <c r="L6473" i="4"/>
  <c r="M6473" i="4"/>
  <c r="N6473" i="4"/>
  <c r="R6473" i="4"/>
  <c r="I6474" i="4"/>
  <c r="K6474" i="4"/>
  <c r="L6474" i="4"/>
  <c r="M6474" i="4"/>
  <c r="N6474" i="4"/>
  <c r="R6474" i="4"/>
  <c r="I6475" i="4"/>
  <c r="K6475" i="4"/>
  <c r="L6475" i="4"/>
  <c r="M6475" i="4"/>
  <c r="N6475" i="4"/>
  <c r="R6475" i="4"/>
  <c r="I6476" i="4"/>
  <c r="K6476" i="4"/>
  <c r="L6476" i="4"/>
  <c r="M6476" i="4"/>
  <c r="N6476" i="4"/>
  <c r="R6476" i="4"/>
  <c r="I6477" i="4"/>
  <c r="K6477" i="4"/>
  <c r="L6477" i="4"/>
  <c r="M6477" i="4"/>
  <c r="N6477" i="4"/>
  <c r="R6477" i="4"/>
  <c r="I6478" i="4"/>
  <c r="K6478" i="4"/>
  <c r="L6478" i="4"/>
  <c r="M6478" i="4"/>
  <c r="N6478" i="4"/>
  <c r="R6478" i="4"/>
  <c r="I6479" i="4"/>
  <c r="K6479" i="4"/>
  <c r="L6479" i="4"/>
  <c r="M6479" i="4"/>
  <c r="N6479" i="4"/>
  <c r="R6479" i="4"/>
  <c r="I6480" i="4"/>
  <c r="K6480" i="4"/>
  <c r="L6480" i="4"/>
  <c r="M6480" i="4"/>
  <c r="N6480" i="4"/>
  <c r="Q6480" i="4"/>
  <c r="R6480" i="4"/>
  <c r="I6481" i="4"/>
  <c r="K6481" i="4"/>
  <c r="L6481" i="4"/>
  <c r="M6481" i="4"/>
  <c r="N6481" i="4"/>
  <c r="Q6481" i="4"/>
  <c r="R6481" i="4"/>
  <c r="I6482" i="4"/>
  <c r="K6482" i="4"/>
  <c r="L6482" i="4"/>
  <c r="M6482" i="4"/>
  <c r="N6482" i="4"/>
  <c r="Q6482" i="4"/>
  <c r="R6482" i="4"/>
  <c r="I6483" i="4"/>
  <c r="K6483" i="4"/>
  <c r="L6483" i="4"/>
  <c r="M6483" i="4"/>
  <c r="N6483" i="4"/>
  <c r="Q6483" i="4"/>
  <c r="R6483" i="4"/>
  <c r="I6484" i="4"/>
  <c r="K6484" i="4"/>
  <c r="L6484" i="4"/>
  <c r="M6484" i="4"/>
  <c r="N6484" i="4"/>
  <c r="Q6484" i="4"/>
  <c r="R6484" i="4"/>
  <c r="I6485" i="4"/>
  <c r="K6485" i="4"/>
  <c r="L6485" i="4"/>
  <c r="M6485" i="4"/>
  <c r="N6485" i="4"/>
  <c r="Q6485" i="4"/>
  <c r="R6485" i="4"/>
  <c r="I6486" i="4"/>
  <c r="K6486" i="4"/>
  <c r="L6486" i="4"/>
  <c r="M6486" i="4"/>
  <c r="N6486" i="4"/>
  <c r="Q6486" i="4"/>
  <c r="R6486" i="4"/>
  <c r="I6553" i="4"/>
  <c r="K6553" i="4"/>
  <c r="L6553" i="4"/>
  <c r="M6553" i="4"/>
  <c r="N6553" i="4"/>
  <c r="Q6553" i="4"/>
  <c r="R6553" i="4"/>
  <c r="I6554" i="4"/>
  <c r="K6554" i="4"/>
  <c r="L6554" i="4"/>
  <c r="M6554" i="4"/>
  <c r="N6554" i="4"/>
  <c r="Q6554" i="4"/>
  <c r="R6554" i="4"/>
  <c r="I6555" i="4"/>
  <c r="K6555" i="4"/>
  <c r="L6555" i="4"/>
  <c r="M6555" i="4"/>
  <c r="N6555" i="4"/>
  <c r="Q6555" i="4"/>
  <c r="R6555" i="4"/>
  <c r="I6556" i="4"/>
  <c r="K6556" i="4"/>
  <c r="L6556" i="4"/>
  <c r="M6556" i="4"/>
  <c r="N6556" i="4"/>
  <c r="Q6556" i="4"/>
  <c r="R6556" i="4"/>
  <c r="I6588" i="4"/>
  <c r="K6588" i="4"/>
  <c r="L6588" i="4"/>
  <c r="M6588" i="4"/>
  <c r="N6588" i="4"/>
  <c r="Q6588" i="4"/>
  <c r="R6588" i="4"/>
  <c r="I6589" i="4"/>
  <c r="K6589" i="4"/>
  <c r="L6589" i="4"/>
  <c r="M6589" i="4"/>
  <c r="N6589" i="4"/>
  <c r="Q6589" i="4"/>
  <c r="R6589" i="4"/>
  <c r="I6590" i="4"/>
  <c r="K6590" i="4"/>
  <c r="L6590" i="4"/>
  <c r="M6590" i="4"/>
  <c r="N6590" i="4"/>
  <c r="Q6590" i="4"/>
  <c r="R6590" i="4"/>
  <c r="I6591" i="4"/>
  <c r="Q6591" i="4"/>
  <c r="R6591" i="4"/>
  <c r="I6885" i="4"/>
  <c r="K6885" i="4"/>
  <c r="L6885" i="4"/>
  <c r="M6885" i="4"/>
  <c r="N6885" i="4"/>
  <c r="Q6885" i="4"/>
  <c r="R6885" i="4"/>
  <c r="I6886" i="4"/>
  <c r="K6886" i="4"/>
  <c r="L6886" i="4"/>
  <c r="M6886" i="4"/>
  <c r="N6886" i="4"/>
  <c r="Q6886" i="4"/>
  <c r="R6886" i="4"/>
  <c r="I6433" i="4"/>
  <c r="K6433" i="4"/>
  <c r="L6433" i="4"/>
  <c r="M6433" i="4"/>
  <c r="N6433" i="4"/>
  <c r="Q6433" i="4"/>
  <c r="R6433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887" i="4"/>
  <c r="K6387" i="4"/>
  <c r="K6388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887" i="4"/>
  <c r="L6387" i="4"/>
  <c r="L6388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887" i="4"/>
  <c r="M6387" i="4"/>
  <c r="M6388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887" i="4"/>
  <c r="N6387" i="4"/>
  <c r="N6388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887" i="4"/>
  <c r="Q6387" i="4"/>
  <c r="Q6388" i="4"/>
  <c r="Q6389" i="4"/>
  <c r="Q6390" i="4"/>
  <c r="Q6391" i="4"/>
  <c r="Q6392" i="4"/>
  <c r="Q6393" i="4"/>
  <c r="Q6395" i="4"/>
  <c r="Q6396" i="4"/>
  <c r="Q6397" i="4"/>
  <c r="Q6398" i="4"/>
  <c r="Q6399" i="4"/>
  <c r="Q6400" i="4"/>
  <c r="Q6401" i="4"/>
  <c r="Q6403" i="4"/>
  <c r="Q6404" i="4"/>
  <c r="Q6405" i="4"/>
  <c r="Q6406" i="4"/>
  <c r="Q6407" i="4"/>
  <c r="Q6408" i="4"/>
  <c r="Q6409" i="4"/>
  <c r="Q6411" i="4"/>
  <c r="Q6412" i="4"/>
  <c r="Q6413" i="4"/>
  <c r="Q6414" i="4"/>
  <c r="Q6415" i="4"/>
  <c r="Q6416" i="4"/>
  <c r="Q6417" i="4"/>
  <c r="Q6419" i="4"/>
  <c r="Q6420" i="4"/>
  <c r="Q6421" i="4"/>
  <c r="Q6422" i="4"/>
  <c r="Q6423" i="4"/>
  <c r="Q6424" i="4"/>
  <c r="Q6425" i="4"/>
  <c r="Q6427" i="4"/>
  <c r="Q6428" i="4"/>
  <c r="Q6429" i="4"/>
  <c r="Q6430" i="4"/>
  <c r="Q6431" i="4"/>
  <c r="Q6432" i="4"/>
  <c r="Q6887" i="4"/>
  <c r="R6387" i="4"/>
  <c r="R6388" i="4"/>
  <c r="R6390" i="4"/>
  <c r="R6391" i="4"/>
  <c r="R6392" i="4"/>
  <c r="R6393" i="4"/>
  <c r="R6394" i="4"/>
  <c r="R6395" i="4"/>
  <c r="R6396" i="4"/>
  <c r="R6397" i="4"/>
  <c r="R6398" i="4"/>
  <c r="R6399" i="4"/>
  <c r="R6400" i="4"/>
  <c r="R6401" i="4"/>
  <c r="R6402" i="4"/>
  <c r="R6403" i="4"/>
  <c r="R6404" i="4"/>
  <c r="R6405" i="4"/>
  <c r="R6406" i="4"/>
  <c r="R6407" i="4"/>
  <c r="R6408" i="4"/>
  <c r="R6409" i="4"/>
  <c r="R6410" i="4"/>
  <c r="R6411" i="4"/>
  <c r="R6412" i="4"/>
  <c r="R6413" i="4"/>
  <c r="R6414" i="4"/>
  <c r="R6415" i="4"/>
  <c r="R6416" i="4"/>
  <c r="R6417" i="4"/>
  <c r="R6418" i="4"/>
  <c r="R6419" i="4"/>
  <c r="R6420" i="4"/>
  <c r="R6421" i="4"/>
  <c r="R6422" i="4"/>
  <c r="R6423" i="4"/>
  <c r="R6424" i="4"/>
  <c r="R6425" i="4"/>
  <c r="R6426" i="4"/>
  <c r="R6427" i="4"/>
  <c r="R6428" i="4"/>
  <c r="R6429" i="4"/>
  <c r="R6430" i="4"/>
  <c r="R6431" i="4"/>
  <c r="R6432" i="4"/>
  <c r="R6887" i="4"/>
  <c r="Q6283" i="4"/>
  <c r="Q6275" i="4"/>
  <c r="I6268" i="4"/>
  <c r="K6268" i="4"/>
  <c r="I6299" i="4"/>
  <c r="K6299" i="4"/>
  <c r="L6299" i="4"/>
  <c r="M6299" i="4"/>
  <c r="N6299" i="4"/>
  <c r="Q6299" i="4"/>
  <c r="R6299" i="4"/>
  <c r="I6300" i="4"/>
  <c r="K6300" i="4"/>
  <c r="L6300" i="4"/>
  <c r="M6300" i="4"/>
  <c r="N6300" i="4"/>
  <c r="Q6300" i="4"/>
  <c r="R6300" i="4"/>
  <c r="I6301" i="4"/>
  <c r="K6301" i="4"/>
  <c r="L6301" i="4"/>
  <c r="M6301" i="4"/>
  <c r="N6301" i="4"/>
  <c r="Q6301" i="4"/>
  <c r="R6301" i="4"/>
  <c r="I6302" i="4"/>
  <c r="K6302" i="4"/>
  <c r="L6302" i="4"/>
  <c r="M6302" i="4"/>
  <c r="N6302" i="4"/>
  <c r="Q6302" i="4"/>
  <c r="R6302" i="4"/>
  <c r="I6303" i="4"/>
  <c r="K6303" i="4"/>
  <c r="L6303" i="4"/>
  <c r="M6303" i="4"/>
  <c r="N6303" i="4"/>
  <c r="Q6303" i="4"/>
  <c r="R6303" i="4"/>
  <c r="I6304" i="4"/>
  <c r="K6304" i="4"/>
  <c r="L6304" i="4"/>
  <c r="M6304" i="4"/>
  <c r="N6304" i="4"/>
  <c r="Q6304" i="4"/>
  <c r="R6304" i="4"/>
  <c r="I6305" i="4"/>
  <c r="K6305" i="4"/>
  <c r="L6305" i="4"/>
  <c r="M6305" i="4"/>
  <c r="N6305" i="4"/>
  <c r="Q6305" i="4"/>
  <c r="R6305" i="4"/>
  <c r="I6306" i="4"/>
  <c r="K6306" i="4"/>
  <c r="L6306" i="4"/>
  <c r="M6306" i="4"/>
  <c r="N6306" i="4"/>
  <c r="Q6306" i="4"/>
  <c r="R6306" i="4"/>
  <c r="I6307" i="4"/>
  <c r="K6307" i="4"/>
  <c r="L6307" i="4"/>
  <c r="M6307" i="4"/>
  <c r="N6307" i="4"/>
  <c r="Q6307" i="4"/>
  <c r="R6307" i="4"/>
  <c r="I6308" i="4"/>
  <c r="K6308" i="4"/>
  <c r="L6308" i="4"/>
  <c r="M6308" i="4"/>
  <c r="N6308" i="4"/>
  <c r="Q6308" i="4"/>
  <c r="R6308" i="4"/>
  <c r="I6309" i="4"/>
  <c r="K6309" i="4"/>
  <c r="L6309" i="4"/>
  <c r="M6309" i="4"/>
  <c r="N6309" i="4"/>
  <c r="Q6309" i="4"/>
  <c r="R6309" i="4"/>
  <c r="I6310" i="4"/>
  <c r="K6310" i="4"/>
  <c r="L6310" i="4"/>
  <c r="M6310" i="4"/>
  <c r="N6310" i="4"/>
  <c r="Q6310" i="4"/>
  <c r="R6310" i="4"/>
  <c r="I6311" i="4"/>
  <c r="K6311" i="4"/>
  <c r="L6311" i="4"/>
  <c r="M6311" i="4"/>
  <c r="N6311" i="4"/>
  <c r="Q6311" i="4"/>
  <c r="R6311" i="4"/>
  <c r="I6312" i="4"/>
  <c r="K6312" i="4"/>
  <c r="L6312" i="4"/>
  <c r="M6312" i="4"/>
  <c r="N6312" i="4"/>
  <c r="Q6312" i="4"/>
  <c r="R6312" i="4"/>
  <c r="I6313" i="4"/>
  <c r="K6313" i="4"/>
  <c r="L6313" i="4"/>
  <c r="M6313" i="4"/>
  <c r="N6313" i="4"/>
  <c r="Q6313" i="4"/>
  <c r="R6313" i="4"/>
  <c r="I6314" i="4"/>
  <c r="K6314" i="4"/>
  <c r="L6314" i="4"/>
  <c r="M6314" i="4"/>
  <c r="N6314" i="4"/>
  <c r="Q6314" i="4"/>
  <c r="R6314" i="4"/>
  <c r="I6315" i="4"/>
  <c r="K6315" i="4"/>
  <c r="L6315" i="4"/>
  <c r="M6315" i="4"/>
  <c r="N6315" i="4"/>
  <c r="Q6315" i="4"/>
  <c r="R6315" i="4"/>
  <c r="I6316" i="4"/>
  <c r="K6316" i="4"/>
  <c r="L6316" i="4"/>
  <c r="M6316" i="4"/>
  <c r="N6316" i="4"/>
  <c r="Q6316" i="4"/>
  <c r="R6316" i="4"/>
  <c r="I6317" i="4"/>
  <c r="K6317" i="4"/>
  <c r="L6317" i="4"/>
  <c r="M6317" i="4"/>
  <c r="N6317" i="4"/>
  <c r="Q6317" i="4"/>
  <c r="R6317" i="4"/>
  <c r="I6318" i="4"/>
  <c r="K6318" i="4"/>
  <c r="L6318" i="4"/>
  <c r="M6318" i="4"/>
  <c r="N6318" i="4"/>
  <c r="Q6318" i="4"/>
  <c r="R6318" i="4"/>
  <c r="I6319" i="4"/>
  <c r="K6319" i="4"/>
  <c r="L6319" i="4"/>
  <c r="M6319" i="4"/>
  <c r="N6319" i="4"/>
  <c r="Q6319" i="4"/>
  <c r="R6319" i="4"/>
  <c r="I6320" i="4"/>
  <c r="K6320" i="4"/>
  <c r="L6320" i="4"/>
  <c r="M6320" i="4"/>
  <c r="N6320" i="4"/>
  <c r="Q6320" i="4"/>
  <c r="R6320" i="4"/>
  <c r="I6321" i="4"/>
  <c r="K6321" i="4"/>
  <c r="L6321" i="4"/>
  <c r="M6321" i="4"/>
  <c r="N6321" i="4"/>
  <c r="Q6321" i="4"/>
  <c r="R6321" i="4"/>
  <c r="I6322" i="4"/>
  <c r="K6322" i="4"/>
  <c r="L6322" i="4"/>
  <c r="M6322" i="4"/>
  <c r="N6322" i="4"/>
  <c r="Q6322" i="4"/>
  <c r="R6322" i="4"/>
  <c r="I6323" i="4"/>
  <c r="K6323" i="4"/>
  <c r="L6323" i="4"/>
  <c r="M6323" i="4"/>
  <c r="N6323" i="4"/>
  <c r="Q6323" i="4"/>
  <c r="R6323" i="4"/>
  <c r="I6324" i="4"/>
  <c r="K6324" i="4"/>
  <c r="L6324" i="4"/>
  <c r="M6324" i="4"/>
  <c r="N6324" i="4"/>
  <c r="Q6324" i="4"/>
  <c r="R6324" i="4"/>
  <c r="I6325" i="4"/>
  <c r="K6325" i="4"/>
  <c r="L6325" i="4"/>
  <c r="M6325" i="4"/>
  <c r="N6325" i="4"/>
  <c r="Q6325" i="4"/>
  <c r="R6325" i="4"/>
  <c r="I6326" i="4"/>
  <c r="K6326" i="4"/>
  <c r="L6326" i="4"/>
  <c r="M6326" i="4"/>
  <c r="N6326" i="4"/>
  <c r="Q6326" i="4"/>
  <c r="R6326" i="4"/>
  <c r="I6327" i="4"/>
  <c r="K6327" i="4"/>
  <c r="L6327" i="4"/>
  <c r="M6327" i="4"/>
  <c r="N6327" i="4"/>
  <c r="Q6327" i="4"/>
  <c r="R6327" i="4"/>
  <c r="I6328" i="4"/>
  <c r="K6328" i="4"/>
  <c r="L6328" i="4"/>
  <c r="M6328" i="4"/>
  <c r="N6328" i="4"/>
  <c r="Q6328" i="4"/>
  <c r="R6328" i="4"/>
  <c r="I6329" i="4"/>
  <c r="K6329" i="4"/>
  <c r="L6329" i="4"/>
  <c r="M6329" i="4"/>
  <c r="N6329" i="4"/>
  <c r="Q6329" i="4"/>
  <c r="R6329" i="4"/>
  <c r="I6330" i="4"/>
  <c r="K6330" i="4"/>
  <c r="L6330" i="4"/>
  <c r="M6330" i="4"/>
  <c r="N6330" i="4"/>
  <c r="Q6330" i="4"/>
  <c r="R6330" i="4"/>
  <c r="I6331" i="4"/>
  <c r="K6331" i="4"/>
  <c r="L6331" i="4"/>
  <c r="M6331" i="4"/>
  <c r="N6331" i="4"/>
  <c r="Q6331" i="4"/>
  <c r="R6331" i="4"/>
  <c r="I6332" i="4"/>
  <c r="K6332" i="4"/>
  <c r="L6332" i="4"/>
  <c r="M6332" i="4"/>
  <c r="N6332" i="4"/>
  <c r="Q6332" i="4"/>
  <c r="R6332" i="4"/>
  <c r="I6333" i="4"/>
  <c r="K6333" i="4"/>
  <c r="L6333" i="4"/>
  <c r="M6333" i="4"/>
  <c r="N6333" i="4"/>
  <c r="Q6333" i="4"/>
  <c r="R6333" i="4"/>
  <c r="I6334" i="4"/>
  <c r="K6334" i="4"/>
  <c r="L6334" i="4"/>
  <c r="M6334" i="4"/>
  <c r="N6334" i="4"/>
  <c r="Q6334" i="4"/>
  <c r="R6334" i="4"/>
  <c r="I6335" i="4"/>
  <c r="K6335" i="4"/>
  <c r="L6335" i="4"/>
  <c r="M6335" i="4"/>
  <c r="N6335" i="4"/>
  <c r="Q6335" i="4"/>
  <c r="R6335" i="4"/>
  <c r="I6336" i="4"/>
  <c r="K6336" i="4"/>
  <c r="L6336" i="4"/>
  <c r="M6336" i="4"/>
  <c r="N6336" i="4"/>
  <c r="Q6336" i="4"/>
  <c r="R6336" i="4"/>
  <c r="I6337" i="4"/>
  <c r="K6337" i="4"/>
  <c r="L6337" i="4"/>
  <c r="M6337" i="4"/>
  <c r="N6337" i="4"/>
  <c r="Q6337" i="4"/>
  <c r="R6337" i="4"/>
  <c r="I6338" i="4"/>
  <c r="K6338" i="4"/>
  <c r="L6338" i="4"/>
  <c r="M6338" i="4"/>
  <c r="N6338" i="4"/>
  <c r="Q6338" i="4"/>
  <c r="R6338" i="4"/>
  <c r="I6339" i="4"/>
  <c r="K6339" i="4"/>
  <c r="L6339" i="4"/>
  <c r="M6339" i="4"/>
  <c r="N6339" i="4"/>
  <c r="Q6339" i="4"/>
  <c r="R6339" i="4"/>
  <c r="I6340" i="4"/>
  <c r="K6340" i="4"/>
  <c r="L6340" i="4"/>
  <c r="M6340" i="4"/>
  <c r="N6340" i="4"/>
  <c r="Q6340" i="4"/>
  <c r="R6340" i="4"/>
  <c r="I6341" i="4"/>
  <c r="K6341" i="4"/>
  <c r="L6341" i="4"/>
  <c r="M6341" i="4"/>
  <c r="N6341" i="4"/>
  <c r="Q6341" i="4"/>
  <c r="R6341" i="4"/>
  <c r="I6342" i="4"/>
  <c r="K6342" i="4"/>
  <c r="L6342" i="4"/>
  <c r="M6342" i="4"/>
  <c r="N6342" i="4"/>
  <c r="Q6342" i="4"/>
  <c r="R6342" i="4"/>
  <c r="I6343" i="4"/>
  <c r="K6343" i="4"/>
  <c r="L6343" i="4"/>
  <c r="M6343" i="4"/>
  <c r="N6343" i="4"/>
  <c r="Q6343" i="4"/>
  <c r="R6343" i="4"/>
  <c r="I6344" i="4"/>
  <c r="K6344" i="4"/>
  <c r="L6344" i="4"/>
  <c r="M6344" i="4"/>
  <c r="N6344" i="4"/>
  <c r="Q6344" i="4"/>
  <c r="R6344" i="4"/>
  <c r="I6345" i="4"/>
  <c r="K6345" i="4"/>
  <c r="L6345" i="4"/>
  <c r="M6345" i="4"/>
  <c r="N6345" i="4"/>
  <c r="Q6345" i="4"/>
  <c r="R6345" i="4"/>
  <c r="I6346" i="4"/>
  <c r="K6346" i="4"/>
  <c r="L6346" i="4"/>
  <c r="M6346" i="4"/>
  <c r="N6346" i="4"/>
  <c r="Q6346" i="4"/>
  <c r="R6346" i="4"/>
  <c r="I6347" i="4"/>
  <c r="K6347" i="4"/>
  <c r="L6347" i="4"/>
  <c r="M6347" i="4"/>
  <c r="N6347" i="4"/>
  <c r="Q6347" i="4"/>
  <c r="R6347" i="4"/>
  <c r="I6348" i="4"/>
  <c r="K6348" i="4"/>
  <c r="L6348" i="4"/>
  <c r="M6348" i="4"/>
  <c r="N6348" i="4"/>
  <c r="R6348" i="4"/>
  <c r="I6349" i="4"/>
  <c r="K6349" i="4"/>
  <c r="L6349" i="4"/>
  <c r="M6349" i="4"/>
  <c r="N6349" i="4"/>
  <c r="Q6349" i="4"/>
  <c r="R6349" i="4"/>
  <c r="I6350" i="4"/>
  <c r="K6350" i="4"/>
  <c r="L6350" i="4"/>
  <c r="M6350" i="4"/>
  <c r="N6350" i="4"/>
  <c r="Q6350" i="4"/>
  <c r="R6350" i="4"/>
  <c r="I6351" i="4"/>
  <c r="K6351" i="4"/>
  <c r="L6351" i="4"/>
  <c r="M6351" i="4"/>
  <c r="N6351" i="4"/>
  <c r="R6351" i="4"/>
  <c r="I6352" i="4"/>
  <c r="K6352" i="4"/>
  <c r="L6352" i="4"/>
  <c r="M6352" i="4"/>
  <c r="N6352" i="4"/>
  <c r="Q6352" i="4"/>
  <c r="R6352" i="4"/>
  <c r="I6353" i="4"/>
  <c r="K6353" i="4"/>
  <c r="L6353" i="4"/>
  <c r="M6353" i="4"/>
  <c r="N6353" i="4"/>
  <c r="Q6353" i="4"/>
  <c r="R6353" i="4"/>
  <c r="I6354" i="4"/>
  <c r="K6354" i="4"/>
  <c r="L6354" i="4"/>
  <c r="M6354" i="4"/>
  <c r="N6354" i="4"/>
  <c r="Q6354" i="4"/>
  <c r="R6354" i="4"/>
  <c r="I6355" i="4"/>
  <c r="K6355" i="4"/>
  <c r="L6355" i="4"/>
  <c r="M6355" i="4"/>
  <c r="N6355" i="4"/>
  <c r="Q6355" i="4"/>
  <c r="R6355" i="4"/>
  <c r="I6356" i="4"/>
  <c r="K6356" i="4"/>
  <c r="L6356" i="4"/>
  <c r="M6356" i="4"/>
  <c r="N6356" i="4"/>
  <c r="Q6356" i="4"/>
  <c r="R6356" i="4"/>
  <c r="I6357" i="4"/>
  <c r="K6357" i="4"/>
  <c r="L6357" i="4"/>
  <c r="M6357" i="4"/>
  <c r="N6357" i="4"/>
  <c r="Q6357" i="4"/>
  <c r="R6357" i="4"/>
  <c r="I6358" i="4"/>
  <c r="K6358" i="4"/>
  <c r="L6358" i="4"/>
  <c r="M6358" i="4"/>
  <c r="N6358" i="4"/>
  <c r="Q6358" i="4"/>
  <c r="R6358" i="4"/>
  <c r="I6359" i="4"/>
  <c r="K6359" i="4"/>
  <c r="L6359" i="4"/>
  <c r="M6359" i="4"/>
  <c r="N6359" i="4"/>
  <c r="Q6359" i="4"/>
  <c r="R6359" i="4"/>
  <c r="I6360" i="4"/>
  <c r="K6360" i="4"/>
  <c r="L6360" i="4"/>
  <c r="M6360" i="4"/>
  <c r="N6360" i="4"/>
  <c r="Q6360" i="4"/>
  <c r="R6360" i="4"/>
  <c r="I6361" i="4"/>
  <c r="K6361" i="4"/>
  <c r="L6361" i="4"/>
  <c r="M6361" i="4"/>
  <c r="N6361" i="4"/>
  <c r="Q6361" i="4"/>
  <c r="R6361" i="4"/>
  <c r="I6362" i="4"/>
  <c r="K6362" i="4"/>
  <c r="L6362" i="4"/>
  <c r="M6362" i="4"/>
  <c r="N6362" i="4"/>
  <c r="Q6362" i="4"/>
  <c r="R6362" i="4"/>
  <c r="I6363" i="4"/>
  <c r="K6363" i="4"/>
  <c r="L6363" i="4"/>
  <c r="M6363" i="4"/>
  <c r="N6363" i="4"/>
  <c r="Q6363" i="4"/>
  <c r="R6363" i="4"/>
  <c r="I6364" i="4"/>
  <c r="K6364" i="4"/>
  <c r="L6364" i="4"/>
  <c r="M6364" i="4"/>
  <c r="N6364" i="4"/>
  <c r="Q6364" i="4"/>
  <c r="R6364" i="4"/>
  <c r="I6365" i="4"/>
  <c r="K6365" i="4"/>
  <c r="L6365" i="4"/>
  <c r="M6365" i="4"/>
  <c r="N6365" i="4"/>
  <c r="Q6365" i="4"/>
  <c r="R6365" i="4"/>
  <c r="I6366" i="4"/>
  <c r="K6366" i="4"/>
  <c r="L6366" i="4"/>
  <c r="M6366" i="4"/>
  <c r="N6366" i="4"/>
  <c r="Q6366" i="4"/>
  <c r="R6366" i="4"/>
  <c r="I6367" i="4"/>
  <c r="K6367" i="4"/>
  <c r="L6367" i="4"/>
  <c r="M6367" i="4"/>
  <c r="N6367" i="4"/>
  <c r="Q6367" i="4"/>
  <c r="R6367" i="4"/>
  <c r="I6368" i="4"/>
  <c r="K6368" i="4"/>
  <c r="L6368" i="4"/>
  <c r="M6368" i="4"/>
  <c r="N6368" i="4"/>
  <c r="Q6368" i="4"/>
  <c r="R6368" i="4"/>
  <c r="I6369" i="4"/>
  <c r="K6369" i="4"/>
  <c r="L6369" i="4"/>
  <c r="M6369" i="4"/>
  <c r="N6369" i="4"/>
  <c r="Q6369" i="4"/>
  <c r="R6369" i="4"/>
  <c r="I6370" i="4"/>
  <c r="K6370" i="4"/>
  <c r="L6370" i="4"/>
  <c r="M6370" i="4"/>
  <c r="N6370" i="4"/>
  <c r="Q6370" i="4"/>
  <c r="R6370" i="4"/>
  <c r="I6371" i="4"/>
  <c r="K6371" i="4"/>
  <c r="L6371" i="4"/>
  <c r="M6371" i="4"/>
  <c r="N6371" i="4"/>
  <c r="Q6371" i="4"/>
  <c r="R6371" i="4"/>
  <c r="I6372" i="4"/>
  <c r="K6372" i="4"/>
  <c r="L6372" i="4"/>
  <c r="M6372" i="4"/>
  <c r="N6372" i="4"/>
  <c r="Q6372" i="4"/>
  <c r="R6372" i="4"/>
  <c r="I6373" i="4"/>
  <c r="K6373" i="4"/>
  <c r="L6373" i="4"/>
  <c r="M6373" i="4"/>
  <c r="N6373" i="4"/>
  <c r="Q6373" i="4"/>
  <c r="R6373" i="4"/>
  <c r="I6374" i="4"/>
  <c r="K6374" i="4"/>
  <c r="L6374" i="4"/>
  <c r="M6374" i="4"/>
  <c r="N6374" i="4"/>
  <c r="Q6374" i="4"/>
  <c r="R6374" i="4"/>
  <c r="I6375" i="4"/>
  <c r="K6375" i="4"/>
  <c r="L6375" i="4"/>
  <c r="M6375" i="4"/>
  <c r="N6375" i="4"/>
  <c r="Q6375" i="4"/>
  <c r="R6375" i="4"/>
  <c r="I6376" i="4"/>
  <c r="K6376" i="4"/>
  <c r="L6376" i="4"/>
  <c r="M6376" i="4"/>
  <c r="N6376" i="4"/>
  <c r="Q6376" i="4"/>
  <c r="R6376" i="4"/>
  <c r="I6377" i="4"/>
  <c r="K6377" i="4"/>
  <c r="L6377" i="4"/>
  <c r="M6377" i="4"/>
  <c r="N6377" i="4"/>
  <c r="Q6377" i="4"/>
  <c r="R6377" i="4"/>
  <c r="I6378" i="4"/>
  <c r="K6378" i="4"/>
  <c r="L6378" i="4"/>
  <c r="M6378" i="4"/>
  <c r="N6378" i="4"/>
  <c r="R6378" i="4"/>
  <c r="I6379" i="4"/>
  <c r="K6379" i="4"/>
  <c r="L6379" i="4"/>
  <c r="M6379" i="4"/>
  <c r="N6379" i="4"/>
  <c r="Q6379" i="4"/>
  <c r="R6379" i="4"/>
  <c r="I6380" i="4"/>
  <c r="K6380" i="4"/>
  <c r="L6380" i="4"/>
  <c r="M6380" i="4"/>
  <c r="N6380" i="4"/>
  <c r="Q6380" i="4"/>
  <c r="R6380" i="4"/>
  <c r="I6381" i="4"/>
  <c r="K6381" i="4"/>
  <c r="L6381" i="4"/>
  <c r="M6381" i="4"/>
  <c r="N6381" i="4"/>
  <c r="Q6381" i="4"/>
  <c r="R6381" i="4"/>
  <c r="I6382" i="4"/>
  <c r="K6382" i="4"/>
  <c r="L6382" i="4"/>
  <c r="M6382" i="4"/>
  <c r="N6382" i="4"/>
  <c r="Q6382" i="4"/>
  <c r="R6382" i="4"/>
  <c r="I6383" i="4"/>
  <c r="K6383" i="4"/>
  <c r="L6383" i="4"/>
  <c r="M6383" i="4"/>
  <c r="N6383" i="4"/>
  <c r="Q6383" i="4"/>
  <c r="R6383" i="4"/>
  <c r="I6384" i="4"/>
  <c r="K6384" i="4"/>
  <c r="L6384" i="4"/>
  <c r="M6384" i="4"/>
  <c r="N6384" i="4"/>
  <c r="Q6384" i="4"/>
  <c r="R6384" i="4"/>
  <c r="I6385" i="4"/>
  <c r="K6385" i="4"/>
  <c r="L6385" i="4"/>
  <c r="M6385" i="4"/>
  <c r="N6385" i="4"/>
  <c r="Q6385" i="4"/>
  <c r="R6385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Q6269" i="4"/>
  <c r="Q6270" i="4"/>
  <c r="Q6271" i="4"/>
  <c r="Q6272" i="4"/>
  <c r="Q6273" i="4"/>
  <c r="Q6274" i="4"/>
  <c r="Q6276" i="4"/>
  <c r="Q6277" i="4"/>
  <c r="Q6278" i="4"/>
  <c r="Q6279" i="4"/>
  <c r="Q6280" i="4"/>
  <c r="Q6281" i="4"/>
  <c r="Q6282" i="4"/>
  <c r="Q6284" i="4"/>
  <c r="Q6285" i="4"/>
  <c r="Q6286" i="4"/>
  <c r="Q6287" i="4"/>
  <c r="Q6288" i="4"/>
  <c r="Q6289" i="4"/>
  <c r="Q6290" i="4"/>
  <c r="Q6291" i="4"/>
  <c r="Q6292" i="4"/>
  <c r="Q6293" i="4"/>
  <c r="Q6294" i="4"/>
  <c r="Q6295" i="4"/>
  <c r="Q6296" i="4"/>
  <c r="Q6297" i="4"/>
  <c r="Q6298" i="4"/>
  <c r="R6269" i="4"/>
  <c r="R6270" i="4"/>
  <c r="R6271" i="4"/>
  <c r="R6272" i="4"/>
  <c r="R6273" i="4"/>
  <c r="R6274" i="4"/>
  <c r="R6275" i="4"/>
  <c r="R6276" i="4"/>
  <c r="R6277" i="4"/>
  <c r="R6278" i="4"/>
  <c r="R6279" i="4"/>
  <c r="R6280" i="4"/>
  <c r="R6281" i="4"/>
  <c r="R6282" i="4"/>
  <c r="R6283" i="4"/>
  <c r="R6284" i="4"/>
  <c r="R6285" i="4"/>
  <c r="R6286" i="4"/>
  <c r="R6287" i="4"/>
  <c r="R6288" i="4"/>
  <c r="R6289" i="4"/>
  <c r="R6290" i="4"/>
  <c r="R6291" i="4"/>
  <c r="R6292" i="4"/>
  <c r="R6293" i="4"/>
  <c r="R6294" i="4"/>
  <c r="R6295" i="4"/>
  <c r="R6296" i="4"/>
  <c r="R6297" i="4"/>
  <c r="R6298" i="4"/>
  <c r="I6214" i="4" l="1"/>
  <c r="K6214" i="4"/>
  <c r="L6214" i="4"/>
  <c r="M6214" i="4"/>
  <c r="N6214" i="4"/>
  <c r="Q6214" i="4"/>
  <c r="R6214" i="4"/>
  <c r="I6215" i="4"/>
  <c r="K6215" i="4"/>
  <c r="L6215" i="4"/>
  <c r="M6215" i="4"/>
  <c r="N6215" i="4"/>
  <c r="Q6215" i="4"/>
  <c r="R6215" i="4"/>
  <c r="I6216" i="4"/>
  <c r="K6216" i="4"/>
  <c r="L6216" i="4"/>
  <c r="M6216" i="4"/>
  <c r="N6216" i="4"/>
  <c r="Q6216" i="4"/>
  <c r="R6216" i="4"/>
  <c r="I6217" i="4"/>
  <c r="K6217" i="4"/>
  <c r="L6217" i="4"/>
  <c r="M6217" i="4"/>
  <c r="N6217" i="4"/>
  <c r="Q6217" i="4"/>
  <c r="R6217" i="4"/>
  <c r="I6218" i="4"/>
  <c r="K6218" i="4"/>
  <c r="L6218" i="4"/>
  <c r="M6218" i="4"/>
  <c r="N6218" i="4"/>
  <c r="Q6218" i="4"/>
  <c r="R6218" i="4"/>
  <c r="I6219" i="4"/>
  <c r="K6219" i="4"/>
  <c r="L6219" i="4"/>
  <c r="M6219" i="4"/>
  <c r="N6219" i="4"/>
  <c r="Q6219" i="4"/>
  <c r="R6219" i="4"/>
  <c r="I6220" i="4"/>
  <c r="K6220" i="4"/>
  <c r="L6220" i="4"/>
  <c r="M6220" i="4"/>
  <c r="N6220" i="4"/>
  <c r="Q6220" i="4"/>
  <c r="R6220" i="4"/>
  <c r="I6221" i="4"/>
  <c r="K6221" i="4"/>
  <c r="L6221" i="4"/>
  <c r="M6221" i="4"/>
  <c r="N6221" i="4"/>
  <c r="Q6221" i="4"/>
  <c r="R6221" i="4"/>
  <c r="I6222" i="4"/>
  <c r="K6222" i="4"/>
  <c r="L6222" i="4"/>
  <c r="M6222" i="4"/>
  <c r="N6222" i="4"/>
  <c r="Q6222" i="4"/>
  <c r="R6222" i="4"/>
  <c r="I6223" i="4"/>
  <c r="K6223" i="4"/>
  <c r="L6223" i="4"/>
  <c r="M6223" i="4"/>
  <c r="N6223" i="4"/>
  <c r="Q6223" i="4"/>
  <c r="R6223" i="4"/>
  <c r="I6224" i="4"/>
  <c r="K6224" i="4"/>
  <c r="L6224" i="4"/>
  <c r="M6224" i="4"/>
  <c r="N6224" i="4"/>
  <c r="Q6224" i="4"/>
  <c r="R6224" i="4"/>
  <c r="I6225" i="4"/>
  <c r="K6225" i="4"/>
  <c r="L6225" i="4"/>
  <c r="M6225" i="4"/>
  <c r="N6225" i="4"/>
  <c r="Q6225" i="4"/>
  <c r="R6225" i="4"/>
  <c r="I6226" i="4"/>
  <c r="K6226" i="4"/>
  <c r="L6226" i="4"/>
  <c r="M6226" i="4"/>
  <c r="N6226" i="4"/>
  <c r="Q6226" i="4"/>
  <c r="R6226" i="4"/>
  <c r="I6227" i="4"/>
  <c r="K6227" i="4"/>
  <c r="L6227" i="4"/>
  <c r="M6227" i="4"/>
  <c r="N6227" i="4"/>
  <c r="Q6227" i="4"/>
  <c r="R6227" i="4"/>
  <c r="I6246" i="4"/>
  <c r="K6246" i="4"/>
  <c r="L6246" i="4"/>
  <c r="M6246" i="4"/>
  <c r="N6246" i="4"/>
  <c r="Q6246" i="4"/>
  <c r="R6246" i="4"/>
  <c r="I6247" i="4"/>
  <c r="K6247" i="4"/>
  <c r="L6247" i="4"/>
  <c r="M6247" i="4"/>
  <c r="N6247" i="4"/>
  <c r="Q6247" i="4"/>
  <c r="R6247" i="4"/>
  <c r="I6248" i="4"/>
  <c r="K6248" i="4"/>
  <c r="L6248" i="4"/>
  <c r="M6248" i="4"/>
  <c r="N6248" i="4"/>
  <c r="Q6248" i="4"/>
  <c r="R6248" i="4"/>
  <c r="I6249" i="4"/>
  <c r="K6249" i="4"/>
  <c r="L6249" i="4"/>
  <c r="M6249" i="4"/>
  <c r="N6249" i="4"/>
  <c r="Q6249" i="4"/>
  <c r="R6249" i="4"/>
  <c r="I6250" i="4"/>
  <c r="K6250" i="4"/>
  <c r="L6250" i="4"/>
  <c r="M6250" i="4"/>
  <c r="N6250" i="4"/>
  <c r="Q6250" i="4"/>
  <c r="R6250" i="4"/>
  <c r="I6251" i="4"/>
  <c r="K6251" i="4"/>
  <c r="L6251" i="4"/>
  <c r="M6251" i="4"/>
  <c r="N6251" i="4"/>
  <c r="Q6251" i="4"/>
  <c r="R6251" i="4"/>
  <c r="I6252" i="4"/>
  <c r="K6252" i="4"/>
  <c r="L6252" i="4"/>
  <c r="M6252" i="4"/>
  <c r="N6252" i="4"/>
  <c r="Q6252" i="4"/>
  <c r="R6252" i="4"/>
  <c r="I6253" i="4"/>
  <c r="K6253" i="4"/>
  <c r="L6253" i="4"/>
  <c r="M6253" i="4"/>
  <c r="N6253" i="4"/>
  <c r="Q6253" i="4"/>
  <c r="R6253" i="4"/>
  <c r="I6254" i="4"/>
  <c r="K6254" i="4"/>
  <c r="L6254" i="4"/>
  <c r="M6254" i="4"/>
  <c r="N6254" i="4"/>
  <c r="Q6254" i="4"/>
  <c r="R6254" i="4"/>
  <c r="I6255" i="4"/>
  <c r="K6255" i="4"/>
  <c r="L6255" i="4"/>
  <c r="M6255" i="4"/>
  <c r="N6255" i="4"/>
  <c r="Q6255" i="4"/>
  <c r="R6255" i="4"/>
  <c r="I6256" i="4"/>
  <c r="K6256" i="4"/>
  <c r="L6256" i="4"/>
  <c r="M6256" i="4"/>
  <c r="N6256" i="4"/>
  <c r="Q6256" i="4"/>
  <c r="R6256" i="4"/>
  <c r="I6257" i="4"/>
  <c r="K6257" i="4"/>
  <c r="L6257" i="4"/>
  <c r="M6257" i="4"/>
  <c r="N6257" i="4"/>
  <c r="Q6257" i="4"/>
  <c r="R6257" i="4"/>
  <c r="I6258" i="4"/>
  <c r="K6258" i="4"/>
  <c r="L6258" i="4"/>
  <c r="M6258" i="4"/>
  <c r="N6258" i="4"/>
  <c r="Q6258" i="4"/>
  <c r="R6258" i="4"/>
  <c r="I6259" i="4"/>
  <c r="K6259" i="4"/>
  <c r="L6259" i="4"/>
  <c r="M6259" i="4"/>
  <c r="N6259" i="4"/>
  <c r="Q6259" i="4"/>
  <c r="R6259" i="4"/>
  <c r="I6260" i="4"/>
  <c r="K6260" i="4"/>
  <c r="L6260" i="4"/>
  <c r="M6260" i="4"/>
  <c r="N6260" i="4"/>
  <c r="Q6260" i="4"/>
  <c r="R6260" i="4"/>
  <c r="I6261" i="4"/>
  <c r="K6261" i="4"/>
  <c r="L6261" i="4"/>
  <c r="M6261" i="4"/>
  <c r="N6261" i="4"/>
  <c r="Q6261" i="4"/>
  <c r="R6261" i="4"/>
  <c r="I6262" i="4"/>
  <c r="K6262" i="4"/>
  <c r="L6262" i="4"/>
  <c r="M6262" i="4"/>
  <c r="N6262" i="4"/>
  <c r="Q6262" i="4"/>
  <c r="R6262" i="4"/>
  <c r="I6263" i="4"/>
  <c r="K6263" i="4"/>
  <c r="L6263" i="4"/>
  <c r="M6263" i="4"/>
  <c r="N6263" i="4"/>
  <c r="Q6263" i="4"/>
  <c r="R6263" i="4"/>
  <c r="I6264" i="4"/>
  <c r="K6264" i="4"/>
  <c r="L6264" i="4"/>
  <c r="M6264" i="4"/>
  <c r="N6264" i="4"/>
  <c r="Q6264" i="4"/>
  <c r="R6264" i="4"/>
  <c r="I6265" i="4"/>
  <c r="K6265" i="4"/>
  <c r="L6265" i="4"/>
  <c r="M6265" i="4"/>
  <c r="N6265" i="4"/>
  <c r="Q6265" i="4"/>
  <c r="R6265" i="4"/>
  <c r="I6266" i="4"/>
  <c r="K6266" i="4"/>
  <c r="L6266" i="4"/>
  <c r="M6266" i="4"/>
  <c r="N6266" i="4"/>
  <c r="Q6266" i="4"/>
  <c r="R6266" i="4"/>
  <c r="Q6173" i="4" l="1"/>
  <c r="Q6172" i="4"/>
  <c r="Q6171" i="4"/>
  <c r="R6170" i="4"/>
  <c r="R6171" i="4"/>
  <c r="R6172" i="4"/>
  <c r="R6173" i="4"/>
  <c r="Q6170" i="4"/>
  <c r="N6170" i="4"/>
  <c r="N6171" i="4"/>
  <c r="N6172" i="4"/>
  <c r="N6173" i="4"/>
  <c r="M6170" i="4"/>
  <c r="M6171" i="4"/>
  <c r="M6172" i="4"/>
  <c r="M6173" i="4"/>
  <c r="M6174" i="4"/>
  <c r="L6170" i="4"/>
  <c r="L6171" i="4"/>
  <c r="L6172" i="4"/>
  <c r="L6173" i="4"/>
  <c r="L6174" i="4"/>
  <c r="L6175" i="4"/>
  <c r="L6176" i="4"/>
  <c r="K6170" i="4"/>
  <c r="K6171" i="4"/>
  <c r="K6172" i="4"/>
  <c r="K6173" i="4"/>
  <c r="I6170" i="4"/>
  <c r="I6171" i="4"/>
  <c r="I6172" i="4"/>
  <c r="I6173" i="4"/>
  <c r="I6174" i="4"/>
  <c r="I6198" i="4" l="1"/>
  <c r="K6198" i="4"/>
  <c r="L6198" i="4"/>
  <c r="M6198" i="4"/>
  <c r="N6198" i="4"/>
  <c r="Q6198" i="4"/>
  <c r="R6198" i="4"/>
  <c r="I6199" i="4"/>
  <c r="K6199" i="4"/>
  <c r="L6199" i="4"/>
  <c r="M6199" i="4"/>
  <c r="N6199" i="4"/>
  <c r="Q6199" i="4"/>
  <c r="R6199" i="4"/>
  <c r="I6200" i="4"/>
  <c r="K6200" i="4"/>
  <c r="L6200" i="4"/>
  <c r="M6200" i="4"/>
  <c r="N6200" i="4"/>
  <c r="Q6200" i="4"/>
  <c r="R6200" i="4"/>
  <c r="I6201" i="4"/>
  <c r="K6201" i="4"/>
  <c r="L6201" i="4"/>
  <c r="M6201" i="4"/>
  <c r="N6201" i="4"/>
  <c r="Q6201" i="4"/>
  <c r="R6201" i="4"/>
  <c r="I6202" i="4"/>
  <c r="K6202" i="4"/>
  <c r="L6202" i="4"/>
  <c r="M6202" i="4"/>
  <c r="N6202" i="4"/>
  <c r="Q6202" i="4"/>
  <c r="R6202" i="4"/>
  <c r="I6203" i="4"/>
  <c r="K6203" i="4"/>
  <c r="L6203" i="4"/>
  <c r="M6203" i="4"/>
  <c r="N6203" i="4"/>
  <c r="Q6203" i="4"/>
  <c r="R6203" i="4"/>
  <c r="I6204" i="4"/>
  <c r="K6204" i="4"/>
  <c r="L6204" i="4"/>
  <c r="M6204" i="4"/>
  <c r="N6204" i="4"/>
  <c r="Q6204" i="4"/>
  <c r="R6204" i="4"/>
  <c r="I6205" i="4"/>
  <c r="K6205" i="4"/>
  <c r="L6205" i="4"/>
  <c r="M6205" i="4"/>
  <c r="N6205" i="4"/>
  <c r="Q6205" i="4"/>
  <c r="R6205" i="4"/>
  <c r="I6206" i="4"/>
  <c r="K6206" i="4"/>
  <c r="L6206" i="4"/>
  <c r="M6206" i="4"/>
  <c r="N6206" i="4"/>
  <c r="Q6206" i="4"/>
  <c r="R6206" i="4"/>
  <c r="I6207" i="4"/>
  <c r="K6207" i="4"/>
  <c r="L6207" i="4"/>
  <c r="M6207" i="4"/>
  <c r="N6207" i="4"/>
  <c r="Q6207" i="4"/>
  <c r="R6207" i="4"/>
  <c r="I6208" i="4"/>
  <c r="K6208" i="4"/>
  <c r="L6208" i="4"/>
  <c r="M6208" i="4"/>
  <c r="N6208" i="4"/>
  <c r="Q6208" i="4"/>
  <c r="R6208" i="4"/>
  <c r="I6209" i="4"/>
  <c r="K6209" i="4"/>
  <c r="L6209" i="4"/>
  <c r="M6209" i="4"/>
  <c r="N6209" i="4"/>
  <c r="Q6209" i="4"/>
  <c r="R6209" i="4"/>
  <c r="I6210" i="4"/>
  <c r="K6210" i="4"/>
  <c r="L6210" i="4"/>
  <c r="M6210" i="4"/>
  <c r="N6210" i="4"/>
  <c r="Q6210" i="4"/>
  <c r="R6210" i="4"/>
  <c r="I6211" i="4"/>
  <c r="K6211" i="4"/>
  <c r="L6211" i="4"/>
  <c r="M6211" i="4"/>
  <c r="N6211" i="4"/>
  <c r="Q6211" i="4"/>
  <c r="R6211" i="4"/>
  <c r="I6212" i="4"/>
  <c r="K6212" i="4"/>
  <c r="L6212" i="4"/>
  <c r="M6212" i="4"/>
  <c r="N6212" i="4"/>
  <c r="Q6212" i="4"/>
  <c r="R6212" i="4"/>
  <c r="I6213" i="4"/>
  <c r="K6213" i="4"/>
  <c r="L6213" i="4"/>
  <c r="M6213" i="4"/>
  <c r="N6213" i="4"/>
  <c r="Q6213" i="4"/>
  <c r="R6213" i="4"/>
  <c r="I6228" i="4"/>
  <c r="K6228" i="4"/>
  <c r="L6228" i="4"/>
  <c r="M6228" i="4"/>
  <c r="N6228" i="4"/>
  <c r="Q6228" i="4"/>
  <c r="R6228" i="4"/>
  <c r="I6229" i="4"/>
  <c r="K6229" i="4"/>
  <c r="L6229" i="4"/>
  <c r="M6229" i="4"/>
  <c r="N6229" i="4"/>
  <c r="Q6229" i="4"/>
  <c r="R6229" i="4"/>
  <c r="I6230" i="4"/>
  <c r="K6230" i="4"/>
  <c r="L6230" i="4"/>
  <c r="M6230" i="4"/>
  <c r="N6230" i="4"/>
  <c r="Q6230" i="4"/>
  <c r="R6230" i="4"/>
  <c r="I6231" i="4"/>
  <c r="K6231" i="4"/>
  <c r="L6231" i="4"/>
  <c r="M6231" i="4"/>
  <c r="N6231" i="4"/>
  <c r="Q6231" i="4"/>
  <c r="R6231" i="4"/>
  <c r="I6232" i="4"/>
  <c r="K6232" i="4"/>
  <c r="L6232" i="4"/>
  <c r="M6232" i="4"/>
  <c r="N6232" i="4"/>
  <c r="Q6232" i="4"/>
  <c r="R6232" i="4"/>
  <c r="I6233" i="4"/>
  <c r="K6233" i="4"/>
  <c r="L6233" i="4"/>
  <c r="M6233" i="4"/>
  <c r="N6233" i="4"/>
  <c r="Q6233" i="4"/>
  <c r="R6233" i="4"/>
  <c r="I6234" i="4"/>
  <c r="K6234" i="4"/>
  <c r="L6234" i="4"/>
  <c r="M6234" i="4"/>
  <c r="N6234" i="4"/>
  <c r="Q6234" i="4"/>
  <c r="R6234" i="4"/>
  <c r="I6235" i="4"/>
  <c r="K6235" i="4"/>
  <c r="L6235" i="4"/>
  <c r="M6235" i="4"/>
  <c r="N6235" i="4"/>
  <c r="Q6235" i="4"/>
  <c r="R6235" i="4"/>
  <c r="I6236" i="4"/>
  <c r="K6236" i="4"/>
  <c r="L6236" i="4"/>
  <c r="M6236" i="4"/>
  <c r="N6236" i="4"/>
  <c r="Q6236" i="4"/>
  <c r="R6236" i="4"/>
  <c r="I6237" i="4"/>
  <c r="K6237" i="4"/>
  <c r="L6237" i="4"/>
  <c r="M6237" i="4"/>
  <c r="N6237" i="4"/>
  <c r="Q6237" i="4"/>
  <c r="R6237" i="4"/>
  <c r="I6238" i="4"/>
  <c r="K6238" i="4"/>
  <c r="L6238" i="4"/>
  <c r="M6238" i="4"/>
  <c r="N6238" i="4"/>
  <c r="Q6238" i="4"/>
  <c r="R6238" i="4"/>
  <c r="I6239" i="4"/>
  <c r="K6239" i="4"/>
  <c r="L6239" i="4"/>
  <c r="M6239" i="4"/>
  <c r="N6239" i="4"/>
  <c r="Q6239" i="4"/>
  <c r="R6239" i="4"/>
  <c r="I6240" i="4"/>
  <c r="K6240" i="4"/>
  <c r="L6240" i="4"/>
  <c r="M6240" i="4"/>
  <c r="N6240" i="4"/>
  <c r="Q6240" i="4"/>
  <c r="R6240" i="4"/>
  <c r="I6241" i="4"/>
  <c r="K6241" i="4"/>
  <c r="L6241" i="4"/>
  <c r="M6241" i="4"/>
  <c r="N6241" i="4"/>
  <c r="Q6241" i="4"/>
  <c r="R6241" i="4"/>
  <c r="I6242" i="4"/>
  <c r="K6242" i="4"/>
  <c r="L6242" i="4"/>
  <c r="M6242" i="4"/>
  <c r="N6242" i="4"/>
  <c r="Q6242" i="4"/>
  <c r="R6242" i="4"/>
  <c r="I6243" i="4"/>
  <c r="K6243" i="4"/>
  <c r="L6243" i="4"/>
  <c r="M6243" i="4"/>
  <c r="N6243" i="4"/>
  <c r="Q6243" i="4"/>
  <c r="R6243" i="4"/>
  <c r="I6244" i="4"/>
  <c r="K6244" i="4"/>
  <c r="L6244" i="4"/>
  <c r="M6244" i="4"/>
  <c r="N6244" i="4"/>
  <c r="Q6244" i="4"/>
  <c r="R6244" i="4"/>
  <c r="I6245" i="4"/>
  <c r="K6245" i="4"/>
  <c r="L6245" i="4"/>
  <c r="M6245" i="4"/>
  <c r="N6245" i="4"/>
  <c r="Q6245" i="4"/>
  <c r="R6245" i="4"/>
  <c r="I6149" i="4"/>
  <c r="K6149" i="4"/>
  <c r="L6149" i="4"/>
  <c r="M6149" i="4"/>
  <c r="N6149" i="4"/>
  <c r="Q6149" i="4"/>
  <c r="R6149" i="4"/>
  <c r="I6150" i="4"/>
  <c r="K6150" i="4"/>
  <c r="L6150" i="4"/>
  <c r="M6150" i="4"/>
  <c r="N6150" i="4"/>
  <c r="Q6150" i="4"/>
  <c r="R6150" i="4"/>
  <c r="I6151" i="4"/>
  <c r="K6151" i="4"/>
  <c r="L6151" i="4"/>
  <c r="M6151" i="4"/>
  <c r="N6151" i="4"/>
  <c r="Q6151" i="4"/>
  <c r="R6151" i="4"/>
  <c r="I6152" i="4"/>
  <c r="K6152" i="4"/>
  <c r="L6152" i="4"/>
  <c r="M6152" i="4"/>
  <c r="N6152" i="4"/>
  <c r="Q6152" i="4"/>
  <c r="R6152" i="4"/>
  <c r="I6153" i="4"/>
  <c r="K6153" i="4"/>
  <c r="L6153" i="4"/>
  <c r="M6153" i="4"/>
  <c r="N6153" i="4"/>
  <c r="Q6153" i="4"/>
  <c r="R6153" i="4"/>
  <c r="I6154" i="4"/>
  <c r="K6154" i="4"/>
  <c r="L6154" i="4"/>
  <c r="M6154" i="4"/>
  <c r="N6154" i="4"/>
  <c r="Q6154" i="4"/>
  <c r="R6154" i="4"/>
  <c r="I6155" i="4"/>
  <c r="K6155" i="4"/>
  <c r="L6155" i="4"/>
  <c r="M6155" i="4"/>
  <c r="N6155" i="4"/>
  <c r="Q6155" i="4"/>
  <c r="R6155" i="4"/>
  <c r="I6156" i="4"/>
  <c r="K6156" i="4"/>
  <c r="L6156" i="4"/>
  <c r="M6156" i="4"/>
  <c r="N6156" i="4"/>
  <c r="Q6156" i="4"/>
  <c r="R6156" i="4"/>
  <c r="I6157" i="4"/>
  <c r="K6157" i="4"/>
  <c r="L6157" i="4"/>
  <c r="M6157" i="4"/>
  <c r="N6157" i="4"/>
  <c r="Q6157" i="4"/>
  <c r="R6157" i="4"/>
  <c r="I6158" i="4"/>
  <c r="K6158" i="4"/>
  <c r="L6158" i="4"/>
  <c r="M6158" i="4"/>
  <c r="N6158" i="4"/>
  <c r="Q6158" i="4"/>
  <c r="R6158" i="4"/>
  <c r="I6159" i="4"/>
  <c r="K6159" i="4"/>
  <c r="L6159" i="4"/>
  <c r="M6159" i="4"/>
  <c r="N6159" i="4"/>
  <c r="Q6159" i="4"/>
  <c r="R6159" i="4"/>
  <c r="I6160" i="4"/>
  <c r="K6160" i="4"/>
  <c r="L6160" i="4"/>
  <c r="M6160" i="4"/>
  <c r="N6160" i="4"/>
  <c r="Q6160" i="4"/>
  <c r="R6160" i="4"/>
  <c r="I6161" i="4"/>
  <c r="K6161" i="4"/>
  <c r="L6161" i="4"/>
  <c r="M6161" i="4"/>
  <c r="N6161" i="4"/>
  <c r="Q6161" i="4"/>
  <c r="R6161" i="4"/>
  <c r="I6162" i="4"/>
  <c r="K6162" i="4"/>
  <c r="L6162" i="4"/>
  <c r="M6162" i="4"/>
  <c r="N6162" i="4"/>
  <c r="Q6162" i="4"/>
  <c r="R6162" i="4"/>
  <c r="I6163" i="4"/>
  <c r="K6163" i="4"/>
  <c r="L6163" i="4"/>
  <c r="M6163" i="4"/>
  <c r="N6163" i="4"/>
  <c r="Q6163" i="4"/>
  <c r="R6163" i="4"/>
  <c r="I6164" i="4"/>
  <c r="K6164" i="4"/>
  <c r="L6164" i="4"/>
  <c r="M6164" i="4"/>
  <c r="N6164" i="4"/>
  <c r="Q6164" i="4"/>
  <c r="R6164" i="4"/>
  <c r="I6165" i="4"/>
  <c r="K6165" i="4"/>
  <c r="L6165" i="4"/>
  <c r="M6165" i="4"/>
  <c r="N6165" i="4"/>
  <c r="Q6165" i="4"/>
  <c r="R6165" i="4"/>
  <c r="I6166" i="4"/>
  <c r="K6166" i="4"/>
  <c r="L6166" i="4"/>
  <c r="M6166" i="4"/>
  <c r="N6166" i="4"/>
  <c r="Q6166" i="4"/>
  <c r="R6166" i="4"/>
  <c r="I6167" i="4"/>
  <c r="K6167" i="4"/>
  <c r="L6167" i="4"/>
  <c r="M6167" i="4"/>
  <c r="N6167" i="4"/>
  <c r="Q6167" i="4"/>
  <c r="R6167" i="4"/>
  <c r="I6168" i="4"/>
  <c r="K6168" i="4"/>
  <c r="L6168" i="4"/>
  <c r="M6168" i="4"/>
  <c r="N6168" i="4"/>
  <c r="Q6168" i="4"/>
  <c r="R6168" i="4"/>
  <c r="I6169" i="4"/>
  <c r="K6169" i="4"/>
  <c r="L6169" i="4"/>
  <c r="M6169" i="4"/>
  <c r="N6169" i="4"/>
  <c r="Q6169" i="4"/>
  <c r="R6169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43" i="4"/>
  <c r="K6143" i="4"/>
  <c r="L6143" i="4"/>
  <c r="M6143" i="4"/>
  <c r="N6143" i="4"/>
  <c r="Q6143" i="4"/>
  <c r="R6143" i="4"/>
  <c r="I6144" i="4"/>
  <c r="K6144" i="4"/>
  <c r="L6144" i="4"/>
  <c r="M6144" i="4"/>
  <c r="N6144" i="4"/>
  <c r="Q6144" i="4"/>
  <c r="R6144" i="4"/>
  <c r="I6145" i="4"/>
  <c r="K6145" i="4"/>
  <c r="L6145" i="4"/>
  <c r="M6145" i="4"/>
  <c r="N6145" i="4"/>
  <c r="Q6145" i="4"/>
  <c r="R6145" i="4"/>
  <c r="I6146" i="4"/>
  <c r="K6146" i="4"/>
  <c r="L6146" i="4"/>
  <c r="M6146" i="4"/>
  <c r="N6146" i="4"/>
  <c r="Q6146" i="4"/>
  <c r="R6146" i="4"/>
  <c r="K6113" i="4"/>
  <c r="L6113" i="4"/>
  <c r="M6113" i="4"/>
  <c r="N6113" i="4"/>
  <c r="Q6113" i="4"/>
  <c r="R6113" i="4"/>
  <c r="K6114" i="4"/>
  <c r="L6114" i="4"/>
  <c r="M6114" i="4"/>
  <c r="N6114" i="4"/>
  <c r="Q6114" i="4"/>
  <c r="R6114" i="4"/>
  <c r="K6115" i="4"/>
  <c r="L6115" i="4"/>
  <c r="M6115" i="4"/>
  <c r="N6115" i="4"/>
  <c r="Q6115" i="4"/>
  <c r="R6115" i="4"/>
  <c r="K6116" i="4"/>
  <c r="L6116" i="4"/>
  <c r="M6116" i="4"/>
  <c r="N6116" i="4"/>
  <c r="Q6116" i="4"/>
  <c r="R6116" i="4"/>
  <c r="K6117" i="4"/>
  <c r="L6117" i="4"/>
  <c r="M6117" i="4"/>
  <c r="N6117" i="4"/>
  <c r="Q6117" i="4"/>
  <c r="R6117" i="4"/>
  <c r="K6118" i="4"/>
  <c r="L6118" i="4"/>
  <c r="M6118" i="4"/>
  <c r="N6118" i="4"/>
  <c r="Q6118" i="4"/>
  <c r="R6118" i="4"/>
  <c r="K6119" i="4"/>
  <c r="L6119" i="4"/>
  <c r="M6119" i="4"/>
  <c r="N6119" i="4"/>
  <c r="Q6119" i="4"/>
  <c r="R6119" i="4"/>
  <c r="K6120" i="4"/>
  <c r="L6120" i="4"/>
  <c r="M6120" i="4"/>
  <c r="N6120" i="4"/>
  <c r="Q6120" i="4"/>
  <c r="R6120" i="4"/>
  <c r="K6121" i="4"/>
  <c r="L6121" i="4"/>
  <c r="M6121" i="4"/>
  <c r="N6121" i="4"/>
  <c r="Q6121" i="4"/>
  <c r="R6121" i="4"/>
  <c r="K6122" i="4"/>
  <c r="L6122" i="4"/>
  <c r="M6122" i="4"/>
  <c r="N6122" i="4"/>
  <c r="Q6122" i="4"/>
  <c r="R6122" i="4"/>
  <c r="K6123" i="4"/>
  <c r="L6123" i="4"/>
  <c r="M6123" i="4"/>
  <c r="N6123" i="4"/>
  <c r="Q6123" i="4"/>
  <c r="R6123" i="4"/>
  <c r="K6124" i="4"/>
  <c r="L6124" i="4"/>
  <c r="M6124" i="4"/>
  <c r="N6124" i="4"/>
  <c r="Q6124" i="4"/>
  <c r="R6124" i="4"/>
  <c r="K6125" i="4"/>
  <c r="L6125" i="4"/>
  <c r="M6125" i="4"/>
  <c r="N6125" i="4"/>
  <c r="Q6125" i="4"/>
  <c r="R6125" i="4"/>
  <c r="I6147" i="4"/>
  <c r="K6147" i="4"/>
  <c r="L6147" i="4"/>
  <c r="M6147" i="4"/>
  <c r="N6147" i="4"/>
  <c r="Q6147" i="4"/>
  <c r="R6147" i="4"/>
  <c r="I6148" i="4"/>
  <c r="K6148" i="4"/>
  <c r="L6148" i="4"/>
  <c r="M6148" i="4"/>
  <c r="N6148" i="4"/>
  <c r="Q6148" i="4"/>
  <c r="R6148" i="4"/>
  <c r="K6174" i="4"/>
  <c r="N6174" i="4"/>
  <c r="Q6174" i="4"/>
  <c r="R6174" i="4"/>
  <c r="I6175" i="4"/>
  <c r="K6175" i="4"/>
  <c r="M6175" i="4"/>
  <c r="N6175" i="4"/>
  <c r="Q6175" i="4"/>
  <c r="R6175" i="4"/>
  <c r="I6176" i="4"/>
  <c r="K6176" i="4"/>
  <c r="M6176" i="4"/>
  <c r="N6176" i="4"/>
  <c r="Q6176" i="4"/>
  <c r="R6176" i="4"/>
  <c r="I6177" i="4"/>
  <c r="K6177" i="4"/>
  <c r="L6177" i="4"/>
  <c r="M6177" i="4"/>
  <c r="N6177" i="4"/>
  <c r="Q6177" i="4"/>
  <c r="R6177" i="4"/>
  <c r="I6178" i="4"/>
  <c r="K6178" i="4"/>
  <c r="L6178" i="4"/>
  <c r="M6178" i="4"/>
  <c r="N6178" i="4"/>
  <c r="Q6178" i="4"/>
  <c r="R6178" i="4"/>
  <c r="I6179" i="4"/>
  <c r="K6179" i="4"/>
  <c r="L6179" i="4"/>
  <c r="M6179" i="4"/>
  <c r="N6179" i="4"/>
  <c r="Q6179" i="4"/>
  <c r="R6179" i="4"/>
  <c r="I6180" i="4"/>
  <c r="K6180" i="4"/>
  <c r="L6180" i="4"/>
  <c r="M6180" i="4"/>
  <c r="N6180" i="4"/>
  <c r="Q6180" i="4"/>
  <c r="R6180" i="4"/>
  <c r="I6181" i="4"/>
  <c r="K6181" i="4"/>
  <c r="L6181" i="4"/>
  <c r="M6181" i="4"/>
  <c r="N6181" i="4"/>
  <c r="Q6181" i="4"/>
  <c r="R6181" i="4"/>
  <c r="I6182" i="4"/>
  <c r="K6182" i="4"/>
  <c r="L6182" i="4"/>
  <c r="M6182" i="4"/>
  <c r="N6182" i="4"/>
  <c r="Q6182" i="4"/>
  <c r="R6182" i="4"/>
  <c r="I6183" i="4"/>
  <c r="K6183" i="4"/>
  <c r="L6183" i="4"/>
  <c r="M6183" i="4"/>
  <c r="N6183" i="4"/>
  <c r="Q6183" i="4"/>
  <c r="R6183" i="4"/>
  <c r="I6184" i="4"/>
  <c r="K6184" i="4"/>
  <c r="L6184" i="4"/>
  <c r="M6184" i="4"/>
  <c r="N6184" i="4"/>
  <c r="Q6184" i="4"/>
  <c r="R6184" i="4"/>
  <c r="I6185" i="4"/>
  <c r="K6185" i="4"/>
  <c r="L6185" i="4"/>
  <c r="M6185" i="4"/>
  <c r="N6185" i="4"/>
  <c r="Q6185" i="4"/>
  <c r="R6185" i="4"/>
  <c r="I6186" i="4"/>
  <c r="K6186" i="4"/>
  <c r="L6186" i="4"/>
  <c r="M6186" i="4"/>
  <c r="N6186" i="4"/>
  <c r="Q6186" i="4"/>
  <c r="R6186" i="4"/>
  <c r="I6187" i="4"/>
  <c r="K6187" i="4"/>
  <c r="L6187" i="4"/>
  <c r="M6187" i="4"/>
  <c r="N6187" i="4"/>
  <c r="Q6187" i="4"/>
  <c r="R6187" i="4"/>
  <c r="I6188" i="4"/>
  <c r="K6188" i="4"/>
  <c r="L6188" i="4"/>
  <c r="M6188" i="4"/>
  <c r="N6188" i="4"/>
  <c r="Q6188" i="4"/>
  <c r="R6188" i="4"/>
  <c r="I6189" i="4"/>
  <c r="K6189" i="4"/>
  <c r="L6189" i="4"/>
  <c r="M6189" i="4"/>
  <c r="N6189" i="4"/>
  <c r="Q6189" i="4"/>
  <c r="R6189" i="4"/>
  <c r="I6190" i="4"/>
  <c r="K6190" i="4"/>
  <c r="L6190" i="4"/>
  <c r="M6190" i="4"/>
  <c r="N6190" i="4"/>
  <c r="Q6190" i="4"/>
  <c r="R6190" i="4"/>
  <c r="I6191" i="4"/>
  <c r="K6191" i="4"/>
  <c r="L6191" i="4"/>
  <c r="M6191" i="4"/>
  <c r="N6191" i="4"/>
  <c r="Q6191" i="4"/>
  <c r="R6191" i="4"/>
  <c r="I6192" i="4"/>
  <c r="K6192" i="4"/>
  <c r="L6192" i="4"/>
  <c r="M6192" i="4"/>
  <c r="N6192" i="4"/>
  <c r="Q6192" i="4"/>
  <c r="R6192" i="4"/>
  <c r="I6193" i="4"/>
  <c r="K6193" i="4"/>
  <c r="L6193" i="4"/>
  <c r="M6193" i="4"/>
  <c r="N6193" i="4"/>
  <c r="Q6193" i="4"/>
  <c r="R6193" i="4"/>
  <c r="I6194" i="4"/>
  <c r="K6194" i="4"/>
  <c r="L6194" i="4"/>
  <c r="M6194" i="4"/>
  <c r="N6194" i="4"/>
  <c r="Q6194" i="4"/>
  <c r="R6194" i="4"/>
  <c r="I6195" i="4"/>
  <c r="K6195" i="4"/>
  <c r="L6195" i="4"/>
  <c r="M6195" i="4"/>
  <c r="N6195" i="4"/>
  <c r="Q6195" i="4"/>
  <c r="R6195" i="4"/>
  <c r="I6196" i="4"/>
  <c r="K6196" i="4"/>
  <c r="L6196" i="4"/>
  <c r="M6196" i="4"/>
  <c r="N6196" i="4"/>
  <c r="Q6196" i="4"/>
  <c r="R6196" i="4"/>
  <c r="I6197" i="4"/>
  <c r="K6197" i="4"/>
  <c r="L6197" i="4"/>
  <c r="M6197" i="4"/>
  <c r="N6197" i="4"/>
  <c r="Q6197" i="4"/>
  <c r="R6197" i="4"/>
  <c r="I6267" i="4"/>
  <c r="K6267" i="4"/>
  <c r="L6267" i="4"/>
  <c r="M6267" i="4"/>
  <c r="N6267" i="4"/>
  <c r="Q6267" i="4"/>
  <c r="R6267" i="4"/>
  <c r="K6110" i="4"/>
  <c r="L6110" i="4"/>
  <c r="M6110" i="4"/>
  <c r="N6110" i="4"/>
  <c r="Q6110" i="4"/>
  <c r="R6110" i="4"/>
  <c r="K6111" i="4"/>
  <c r="L6111" i="4"/>
  <c r="M6111" i="4"/>
  <c r="N6111" i="4"/>
  <c r="Q6111" i="4"/>
  <c r="R6111" i="4"/>
  <c r="K6112" i="4"/>
  <c r="L6112" i="4"/>
  <c r="M6112" i="4"/>
  <c r="N6112" i="4"/>
  <c r="Q6112" i="4"/>
  <c r="R6112" i="4"/>
  <c r="K6126" i="4"/>
  <c r="L6126" i="4"/>
  <c r="M6126" i="4"/>
  <c r="N6126" i="4"/>
  <c r="Q6126" i="4"/>
  <c r="R6126" i="4"/>
  <c r="K6127" i="4"/>
  <c r="L6127" i="4"/>
  <c r="M6127" i="4"/>
  <c r="N6127" i="4"/>
  <c r="Q6127" i="4"/>
  <c r="R6127" i="4"/>
  <c r="K6128" i="4"/>
  <c r="L6128" i="4"/>
  <c r="M6128" i="4"/>
  <c r="N6128" i="4"/>
  <c r="Q6128" i="4"/>
  <c r="R6128" i="4"/>
  <c r="K6129" i="4"/>
  <c r="L6129" i="4"/>
  <c r="M6129" i="4"/>
  <c r="N6129" i="4"/>
  <c r="Q6129" i="4"/>
  <c r="R6129" i="4"/>
  <c r="K6130" i="4"/>
  <c r="L6130" i="4"/>
  <c r="M6130" i="4"/>
  <c r="N6130" i="4"/>
  <c r="Q6130" i="4"/>
  <c r="R6130" i="4"/>
  <c r="K6131" i="4"/>
  <c r="L6131" i="4"/>
  <c r="M6131" i="4"/>
  <c r="N6131" i="4"/>
  <c r="Q6131" i="4"/>
  <c r="R6131" i="4"/>
  <c r="K6132" i="4"/>
  <c r="L6132" i="4"/>
  <c r="M6132" i="4"/>
  <c r="N6132" i="4"/>
  <c r="Q6132" i="4"/>
  <c r="R6132" i="4"/>
  <c r="I6133" i="4"/>
  <c r="K6133" i="4"/>
  <c r="L6133" i="4"/>
  <c r="M6133" i="4"/>
  <c r="N6133" i="4"/>
  <c r="Q6133" i="4"/>
  <c r="R6133" i="4"/>
  <c r="I6134" i="4"/>
  <c r="K6134" i="4"/>
  <c r="L6134" i="4"/>
  <c r="M6134" i="4"/>
  <c r="N6134" i="4"/>
  <c r="Q6134" i="4"/>
  <c r="R6134" i="4"/>
  <c r="I6135" i="4"/>
  <c r="K6135" i="4"/>
  <c r="L6135" i="4"/>
  <c r="M6135" i="4"/>
  <c r="N6135" i="4"/>
  <c r="Q6135" i="4"/>
  <c r="R6135" i="4"/>
  <c r="I6136" i="4"/>
  <c r="K6136" i="4"/>
  <c r="L6136" i="4"/>
  <c r="M6136" i="4"/>
  <c r="N6136" i="4"/>
  <c r="Q6136" i="4"/>
  <c r="R6136" i="4"/>
  <c r="I6137" i="4"/>
  <c r="K6137" i="4"/>
  <c r="L6137" i="4"/>
  <c r="M6137" i="4"/>
  <c r="N6137" i="4"/>
  <c r="Q6137" i="4"/>
  <c r="R6137" i="4"/>
  <c r="I6138" i="4"/>
  <c r="K6138" i="4"/>
  <c r="L6138" i="4"/>
  <c r="M6138" i="4"/>
  <c r="N6138" i="4"/>
  <c r="Q6138" i="4"/>
  <c r="R6138" i="4"/>
  <c r="I6069" i="4" l="1"/>
  <c r="K6069" i="4"/>
  <c r="L6069" i="4"/>
  <c r="M6069" i="4"/>
  <c r="N6069" i="4"/>
  <c r="Q6069" i="4"/>
  <c r="R6069" i="4"/>
  <c r="I6070" i="4"/>
  <c r="K6070" i="4"/>
  <c r="L6070" i="4"/>
  <c r="M6070" i="4"/>
  <c r="N6070" i="4"/>
  <c r="Q6070" i="4"/>
  <c r="R6070" i="4"/>
  <c r="I6074" i="4"/>
  <c r="K6074" i="4"/>
  <c r="L6074" i="4"/>
  <c r="M6074" i="4"/>
  <c r="N6074" i="4"/>
  <c r="Q6074" i="4"/>
  <c r="R6074" i="4"/>
  <c r="I6075" i="4"/>
  <c r="K6075" i="4"/>
  <c r="L6075" i="4"/>
  <c r="M6075" i="4"/>
  <c r="N6075" i="4"/>
  <c r="Q6075" i="4"/>
  <c r="R6075" i="4"/>
  <c r="I6076" i="4"/>
  <c r="K6076" i="4"/>
  <c r="L6076" i="4"/>
  <c r="M6076" i="4"/>
  <c r="N6076" i="4"/>
  <c r="Q6076" i="4"/>
  <c r="R6076" i="4"/>
  <c r="I6077" i="4"/>
  <c r="K6077" i="4"/>
  <c r="L6077" i="4"/>
  <c r="M6077" i="4"/>
  <c r="N6077" i="4"/>
  <c r="Q6077" i="4"/>
  <c r="R6077" i="4"/>
  <c r="I6078" i="4"/>
  <c r="K6078" i="4"/>
  <c r="L6078" i="4"/>
  <c r="M6078" i="4"/>
  <c r="N6078" i="4"/>
  <c r="Q6078" i="4"/>
  <c r="R6078" i="4"/>
  <c r="I6079" i="4"/>
  <c r="K6079" i="4"/>
  <c r="L6079" i="4"/>
  <c r="M6079" i="4"/>
  <c r="N6079" i="4"/>
  <c r="Q6079" i="4"/>
  <c r="R6079" i="4"/>
  <c r="I6080" i="4"/>
  <c r="K6080" i="4"/>
  <c r="L6080" i="4"/>
  <c r="M6080" i="4"/>
  <c r="N6080" i="4"/>
  <c r="Q6080" i="4"/>
  <c r="R6080" i="4"/>
  <c r="I6081" i="4"/>
  <c r="K6081" i="4"/>
  <c r="L6081" i="4"/>
  <c r="M6081" i="4"/>
  <c r="N6081" i="4"/>
  <c r="Q6081" i="4"/>
  <c r="R6081" i="4"/>
  <c r="I6082" i="4"/>
  <c r="K6082" i="4"/>
  <c r="L6082" i="4"/>
  <c r="M6082" i="4"/>
  <c r="N6082" i="4"/>
  <c r="Q6082" i="4"/>
  <c r="R6082" i="4"/>
  <c r="I6083" i="4"/>
  <c r="K6083" i="4"/>
  <c r="L6083" i="4"/>
  <c r="M6083" i="4"/>
  <c r="N6083" i="4"/>
  <c r="Q6083" i="4"/>
  <c r="R6083" i="4"/>
  <c r="I6084" i="4"/>
  <c r="K6084" i="4"/>
  <c r="L6084" i="4"/>
  <c r="M6084" i="4"/>
  <c r="N6084" i="4"/>
  <c r="Q6084" i="4"/>
  <c r="R6084" i="4"/>
  <c r="I6085" i="4"/>
  <c r="K6085" i="4"/>
  <c r="L6085" i="4"/>
  <c r="M6085" i="4"/>
  <c r="N6085" i="4"/>
  <c r="Q6085" i="4"/>
  <c r="R6085" i="4"/>
  <c r="I6086" i="4"/>
  <c r="K6086" i="4"/>
  <c r="L6086" i="4"/>
  <c r="M6086" i="4"/>
  <c r="N6086" i="4"/>
  <c r="Q6086" i="4"/>
  <c r="R6086" i="4"/>
  <c r="I6087" i="4"/>
  <c r="K6087" i="4"/>
  <c r="L6087" i="4"/>
  <c r="M6087" i="4"/>
  <c r="N6087" i="4"/>
  <c r="Q6087" i="4"/>
  <c r="R6087" i="4"/>
  <c r="I6088" i="4"/>
  <c r="K6088" i="4"/>
  <c r="L6088" i="4"/>
  <c r="M6088" i="4"/>
  <c r="N6088" i="4"/>
  <c r="Q6088" i="4"/>
  <c r="R6088" i="4"/>
  <c r="I6089" i="4"/>
  <c r="K6089" i="4"/>
  <c r="L6089" i="4"/>
  <c r="M6089" i="4"/>
  <c r="N6089" i="4"/>
  <c r="Q6089" i="4"/>
  <c r="R6089" i="4"/>
  <c r="I6090" i="4"/>
  <c r="K6090" i="4"/>
  <c r="L6090" i="4"/>
  <c r="M6090" i="4"/>
  <c r="N6090" i="4"/>
  <c r="Q6090" i="4"/>
  <c r="R6090" i="4"/>
  <c r="I6091" i="4"/>
  <c r="K6091" i="4"/>
  <c r="L6091" i="4"/>
  <c r="M6091" i="4"/>
  <c r="N6091" i="4"/>
  <c r="Q6091" i="4"/>
  <c r="R6091" i="4"/>
  <c r="I6092" i="4"/>
  <c r="K6092" i="4"/>
  <c r="L6092" i="4"/>
  <c r="M6092" i="4"/>
  <c r="N6092" i="4"/>
  <c r="Q6092" i="4"/>
  <c r="R6092" i="4"/>
  <c r="I6093" i="4"/>
  <c r="K6093" i="4"/>
  <c r="L6093" i="4"/>
  <c r="M6093" i="4"/>
  <c r="N6093" i="4"/>
  <c r="Q6093" i="4"/>
  <c r="R6093" i="4"/>
  <c r="I6094" i="4"/>
  <c r="K6094" i="4"/>
  <c r="L6094" i="4"/>
  <c r="M6094" i="4"/>
  <c r="N6094" i="4"/>
  <c r="Q6094" i="4"/>
  <c r="R6094" i="4"/>
  <c r="I6095" i="4"/>
  <c r="K6095" i="4"/>
  <c r="L6095" i="4"/>
  <c r="M6095" i="4"/>
  <c r="N6095" i="4"/>
  <c r="Q6095" i="4"/>
  <c r="R6095" i="4"/>
  <c r="I6096" i="4"/>
  <c r="K6096" i="4"/>
  <c r="L6096" i="4"/>
  <c r="M6096" i="4"/>
  <c r="N6096" i="4"/>
  <c r="Q6096" i="4"/>
  <c r="R6096" i="4"/>
  <c r="I6097" i="4"/>
  <c r="K6097" i="4"/>
  <c r="L6097" i="4"/>
  <c r="M6097" i="4"/>
  <c r="N6097" i="4"/>
  <c r="Q6097" i="4"/>
  <c r="R6097" i="4"/>
  <c r="I6098" i="4"/>
  <c r="K6098" i="4"/>
  <c r="L6098" i="4"/>
  <c r="M6098" i="4"/>
  <c r="N6098" i="4"/>
  <c r="Q6098" i="4"/>
  <c r="R6098" i="4"/>
  <c r="I6099" i="4"/>
  <c r="K6099" i="4"/>
  <c r="L6099" i="4"/>
  <c r="M6099" i="4"/>
  <c r="N6099" i="4"/>
  <c r="Q6099" i="4"/>
  <c r="R6099" i="4"/>
  <c r="I6100" i="4"/>
  <c r="K6100" i="4"/>
  <c r="L6100" i="4"/>
  <c r="M6100" i="4"/>
  <c r="N6100" i="4"/>
  <c r="Q6100" i="4"/>
  <c r="R6100" i="4"/>
  <c r="K6101" i="4"/>
  <c r="L6101" i="4"/>
  <c r="M6101" i="4"/>
  <c r="N6101" i="4"/>
  <c r="Q6101" i="4"/>
  <c r="R6101" i="4"/>
  <c r="K6102" i="4"/>
  <c r="L6102" i="4"/>
  <c r="M6102" i="4"/>
  <c r="N6102" i="4"/>
  <c r="Q6102" i="4"/>
  <c r="R6102" i="4"/>
  <c r="K6103" i="4"/>
  <c r="L6103" i="4"/>
  <c r="M6103" i="4"/>
  <c r="N6103" i="4"/>
  <c r="Q6103" i="4"/>
  <c r="R6103" i="4"/>
  <c r="K6104" i="4"/>
  <c r="L6104" i="4"/>
  <c r="M6104" i="4"/>
  <c r="N6104" i="4"/>
  <c r="Q6104" i="4"/>
  <c r="R6104" i="4"/>
  <c r="K6105" i="4"/>
  <c r="L6105" i="4"/>
  <c r="M6105" i="4"/>
  <c r="N6105" i="4"/>
  <c r="Q6105" i="4"/>
  <c r="R6105" i="4"/>
  <c r="K6106" i="4"/>
  <c r="L6106" i="4"/>
  <c r="M6106" i="4"/>
  <c r="N6106" i="4"/>
  <c r="Q6106" i="4"/>
  <c r="R6106" i="4"/>
  <c r="K6107" i="4"/>
  <c r="L6107" i="4"/>
  <c r="M6107" i="4"/>
  <c r="N6107" i="4"/>
  <c r="Q6107" i="4"/>
  <c r="R6107" i="4"/>
  <c r="K6108" i="4"/>
  <c r="L6108" i="4"/>
  <c r="M6108" i="4"/>
  <c r="N6108" i="4"/>
  <c r="Q6108" i="4"/>
  <c r="R6108" i="4"/>
  <c r="K6109" i="4"/>
  <c r="L6109" i="4"/>
  <c r="M6109" i="4"/>
  <c r="N6109" i="4"/>
  <c r="Q6109" i="4"/>
  <c r="R6109" i="4"/>
  <c r="I6139" i="4"/>
  <c r="K6139" i="4"/>
  <c r="L6139" i="4"/>
  <c r="M6139" i="4"/>
  <c r="N6139" i="4"/>
  <c r="Q6139" i="4"/>
  <c r="R6139" i="4"/>
  <c r="I6140" i="4"/>
  <c r="K6140" i="4"/>
  <c r="L6140" i="4"/>
  <c r="M6140" i="4"/>
  <c r="N6140" i="4"/>
  <c r="Q6140" i="4"/>
  <c r="R6140" i="4"/>
  <c r="I6141" i="4"/>
  <c r="K6141" i="4"/>
  <c r="L6141" i="4"/>
  <c r="M6141" i="4"/>
  <c r="N6141" i="4"/>
  <c r="Q6141" i="4"/>
  <c r="R6141" i="4"/>
  <c r="I6142" i="4"/>
  <c r="K6142" i="4"/>
  <c r="L6142" i="4"/>
  <c r="M6142" i="4"/>
  <c r="N6142" i="4"/>
  <c r="Q6142" i="4"/>
  <c r="R6142" i="4"/>
  <c r="I6037" i="4" l="1"/>
  <c r="K6037" i="4"/>
  <c r="L6037" i="4"/>
  <c r="M6037" i="4"/>
  <c r="N6037" i="4"/>
  <c r="Q6037" i="4"/>
  <c r="R6037" i="4"/>
  <c r="I6038" i="4"/>
  <c r="K6038" i="4"/>
  <c r="L6038" i="4"/>
  <c r="M6038" i="4"/>
  <c r="N6038" i="4"/>
  <c r="Q6038" i="4"/>
  <c r="R6038" i="4"/>
  <c r="I6039" i="4"/>
  <c r="K6039" i="4"/>
  <c r="L6039" i="4"/>
  <c r="M6039" i="4"/>
  <c r="N6039" i="4"/>
  <c r="Q6039" i="4"/>
  <c r="R6039" i="4"/>
  <c r="I6040" i="4"/>
  <c r="K6040" i="4"/>
  <c r="L6040" i="4"/>
  <c r="M6040" i="4"/>
  <c r="N6040" i="4"/>
  <c r="Q6040" i="4"/>
  <c r="R6040" i="4"/>
  <c r="I6041" i="4"/>
  <c r="K6041" i="4"/>
  <c r="L6041" i="4"/>
  <c r="M6041" i="4"/>
  <c r="N6041" i="4"/>
  <c r="Q6041" i="4"/>
  <c r="R6041" i="4"/>
  <c r="I6042" i="4"/>
  <c r="K6042" i="4"/>
  <c r="L6042" i="4"/>
  <c r="M6042" i="4"/>
  <c r="N6042" i="4"/>
  <c r="Q6042" i="4"/>
  <c r="R6042" i="4"/>
  <c r="I6043" i="4"/>
  <c r="K6043" i="4"/>
  <c r="L6043" i="4"/>
  <c r="M6043" i="4"/>
  <c r="N6043" i="4"/>
  <c r="Q6043" i="4"/>
  <c r="R6043" i="4"/>
  <c r="I6044" i="4"/>
  <c r="K6044" i="4"/>
  <c r="L6044" i="4"/>
  <c r="M6044" i="4"/>
  <c r="N6044" i="4"/>
  <c r="Q6044" i="4"/>
  <c r="R6044" i="4"/>
  <c r="I6045" i="4"/>
  <c r="K6045" i="4"/>
  <c r="L6045" i="4"/>
  <c r="M6045" i="4"/>
  <c r="N6045" i="4"/>
  <c r="Q6045" i="4"/>
  <c r="R6045" i="4"/>
  <c r="I6046" i="4"/>
  <c r="K6046" i="4"/>
  <c r="L6046" i="4"/>
  <c r="M6046" i="4"/>
  <c r="N6046" i="4"/>
  <c r="Q6046" i="4"/>
  <c r="R6046" i="4"/>
  <c r="I6047" i="4"/>
  <c r="K6047" i="4"/>
  <c r="L6047" i="4"/>
  <c r="M6047" i="4"/>
  <c r="N6047" i="4"/>
  <c r="Q6047" i="4"/>
  <c r="R6047" i="4"/>
  <c r="I6048" i="4"/>
  <c r="K6048" i="4"/>
  <c r="L6048" i="4"/>
  <c r="M6048" i="4"/>
  <c r="N6048" i="4"/>
  <c r="Q6048" i="4"/>
  <c r="R6048" i="4"/>
  <c r="I6049" i="4"/>
  <c r="K6049" i="4"/>
  <c r="L6049" i="4"/>
  <c r="M6049" i="4"/>
  <c r="N6049" i="4"/>
  <c r="Q6049" i="4"/>
  <c r="R6049" i="4"/>
  <c r="I6050" i="4"/>
  <c r="K6050" i="4"/>
  <c r="L6050" i="4"/>
  <c r="M6050" i="4"/>
  <c r="N6050" i="4"/>
  <c r="Q6050" i="4"/>
  <c r="R6050" i="4"/>
  <c r="I6051" i="4"/>
  <c r="K6051" i="4"/>
  <c r="L6051" i="4"/>
  <c r="M6051" i="4"/>
  <c r="N6051" i="4"/>
  <c r="Q6051" i="4"/>
  <c r="R6051" i="4"/>
  <c r="I6052" i="4"/>
  <c r="K6052" i="4"/>
  <c r="L6052" i="4"/>
  <c r="M6052" i="4"/>
  <c r="N6052" i="4"/>
  <c r="Q6052" i="4"/>
  <c r="R6052" i="4"/>
  <c r="I6053" i="4"/>
  <c r="K6053" i="4"/>
  <c r="L6053" i="4"/>
  <c r="M6053" i="4"/>
  <c r="N6053" i="4"/>
  <c r="Q6053" i="4"/>
  <c r="R6053" i="4"/>
  <c r="I6054" i="4"/>
  <c r="K6054" i="4"/>
  <c r="L6054" i="4"/>
  <c r="M6054" i="4"/>
  <c r="N6054" i="4"/>
  <c r="Q6054" i="4"/>
  <c r="R6054" i="4"/>
  <c r="I6055" i="4"/>
  <c r="K6055" i="4"/>
  <c r="L6055" i="4"/>
  <c r="M6055" i="4"/>
  <c r="N6055" i="4"/>
  <c r="Q6055" i="4"/>
  <c r="R6055" i="4"/>
  <c r="I6056" i="4"/>
  <c r="K6056" i="4"/>
  <c r="L6056" i="4"/>
  <c r="M6056" i="4"/>
  <c r="N6056" i="4"/>
  <c r="Q6056" i="4"/>
  <c r="R6056" i="4"/>
  <c r="I6057" i="4"/>
  <c r="K6057" i="4"/>
  <c r="L6057" i="4"/>
  <c r="M6057" i="4"/>
  <c r="N6057" i="4"/>
  <c r="Q6057" i="4"/>
  <c r="R6057" i="4"/>
  <c r="I6058" i="4"/>
  <c r="K6058" i="4"/>
  <c r="L6058" i="4"/>
  <c r="M6058" i="4"/>
  <c r="N6058" i="4"/>
  <c r="Q6058" i="4"/>
  <c r="R6058" i="4"/>
  <c r="I6059" i="4"/>
  <c r="K6059" i="4"/>
  <c r="L6059" i="4"/>
  <c r="M6059" i="4"/>
  <c r="N6059" i="4"/>
  <c r="Q6059" i="4"/>
  <c r="R6059" i="4"/>
  <c r="I6060" i="4"/>
  <c r="K6060" i="4"/>
  <c r="L6060" i="4"/>
  <c r="M6060" i="4"/>
  <c r="N6060" i="4"/>
  <c r="Q6060" i="4"/>
  <c r="R6060" i="4"/>
  <c r="I6061" i="4"/>
  <c r="K6061" i="4"/>
  <c r="L6061" i="4"/>
  <c r="M6061" i="4"/>
  <c r="N6061" i="4"/>
  <c r="Q6061" i="4"/>
  <c r="R6061" i="4"/>
  <c r="I6062" i="4"/>
  <c r="K6062" i="4"/>
  <c r="L6062" i="4"/>
  <c r="M6062" i="4"/>
  <c r="N6062" i="4"/>
  <c r="Q6062" i="4"/>
  <c r="R6062" i="4"/>
  <c r="I6063" i="4"/>
  <c r="K6063" i="4"/>
  <c r="L6063" i="4"/>
  <c r="M6063" i="4"/>
  <c r="N6063" i="4"/>
  <c r="Q6063" i="4"/>
  <c r="R6063" i="4"/>
  <c r="I6064" i="4"/>
  <c r="K6064" i="4"/>
  <c r="L6064" i="4"/>
  <c r="M6064" i="4"/>
  <c r="N6064" i="4"/>
  <c r="Q6064" i="4"/>
  <c r="R6064" i="4"/>
  <c r="I6065" i="4"/>
  <c r="K6065" i="4"/>
  <c r="L6065" i="4"/>
  <c r="M6065" i="4"/>
  <c r="N6065" i="4"/>
  <c r="Q6065" i="4"/>
  <c r="R6065" i="4"/>
  <c r="I6066" i="4"/>
  <c r="K6066" i="4"/>
  <c r="L6066" i="4"/>
  <c r="M6066" i="4"/>
  <c r="N6066" i="4"/>
  <c r="Q6066" i="4"/>
  <c r="R6066" i="4"/>
  <c r="I6067" i="4"/>
  <c r="K6067" i="4"/>
  <c r="L6067" i="4"/>
  <c r="M6067" i="4"/>
  <c r="N6067" i="4"/>
  <c r="Q6067" i="4"/>
  <c r="R6067" i="4"/>
  <c r="I6068" i="4"/>
  <c r="K6068" i="4"/>
  <c r="L6068" i="4"/>
  <c r="M6068" i="4"/>
  <c r="N6068" i="4"/>
  <c r="Q6068" i="4"/>
  <c r="R6068" i="4"/>
  <c r="I6071" i="4"/>
  <c r="K6071" i="4"/>
  <c r="L6071" i="4"/>
  <c r="M6071" i="4"/>
  <c r="N6071" i="4"/>
  <c r="Q6071" i="4"/>
  <c r="R6071" i="4"/>
  <c r="I6072" i="4"/>
  <c r="K6072" i="4"/>
  <c r="L6072" i="4"/>
  <c r="M6072" i="4"/>
  <c r="N6072" i="4"/>
  <c r="Q6072" i="4"/>
  <c r="R6072" i="4"/>
  <c r="I6073" i="4"/>
  <c r="K6073" i="4"/>
  <c r="L6073" i="4"/>
  <c r="M6073" i="4"/>
  <c r="N6073" i="4"/>
  <c r="Q6073" i="4"/>
  <c r="R6073" i="4"/>
  <c r="I6029" i="4"/>
  <c r="K6029" i="4"/>
  <c r="L6029" i="4"/>
  <c r="M6029" i="4"/>
  <c r="N6029" i="4"/>
  <c r="Q6029" i="4"/>
  <c r="R6029" i="4"/>
  <c r="I6030" i="4"/>
  <c r="K6030" i="4"/>
  <c r="L6030" i="4"/>
  <c r="M6030" i="4"/>
  <c r="N6030" i="4"/>
  <c r="Q6030" i="4"/>
  <c r="R6030" i="4"/>
  <c r="I6031" i="4"/>
  <c r="K6031" i="4"/>
  <c r="L6031" i="4"/>
  <c r="M6031" i="4"/>
  <c r="N6031" i="4"/>
  <c r="Q6031" i="4"/>
  <c r="R6031" i="4"/>
  <c r="I6032" i="4"/>
  <c r="K6032" i="4"/>
  <c r="L6032" i="4"/>
  <c r="M6032" i="4"/>
  <c r="N6032" i="4"/>
  <c r="Q6032" i="4"/>
  <c r="R6032" i="4"/>
  <c r="I6033" i="4"/>
  <c r="K6033" i="4"/>
  <c r="L6033" i="4"/>
  <c r="M6033" i="4"/>
  <c r="N6033" i="4"/>
  <c r="Q6033" i="4"/>
  <c r="R6033" i="4"/>
  <c r="I6034" i="4"/>
  <c r="K6034" i="4"/>
  <c r="L6034" i="4"/>
  <c r="M6034" i="4"/>
  <c r="N6034" i="4"/>
  <c r="Q6034" i="4"/>
  <c r="R6034" i="4"/>
  <c r="I6035" i="4"/>
  <c r="K6035" i="4"/>
  <c r="L6035" i="4"/>
  <c r="M6035" i="4"/>
  <c r="N6035" i="4"/>
  <c r="Q6035" i="4"/>
  <c r="R6035" i="4"/>
  <c r="I6036" i="4"/>
  <c r="K6036" i="4"/>
  <c r="L6036" i="4"/>
  <c r="M6036" i="4"/>
  <c r="N6036" i="4"/>
  <c r="Q6036" i="4"/>
  <c r="R6036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Q5991" i="4"/>
  <c r="Q5992" i="4"/>
  <c r="Q5993" i="4"/>
  <c r="Q5994" i="4"/>
  <c r="Q5995" i="4"/>
  <c r="Q5996" i="4"/>
  <c r="Q5997" i="4"/>
  <c r="Q5998" i="4"/>
  <c r="Q5999" i="4"/>
  <c r="Q6000" i="4"/>
  <c r="Q6001" i="4"/>
  <c r="Q6002" i="4"/>
  <c r="Q6003" i="4"/>
  <c r="Q6004" i="4"/>
  <c r="Q6005" i="4"/>
  <c r="Q6006" i="4"/>
  <c r="Q6007" i="4"/>
  <c r="Q6008" i="4"/>
  <c r="Q6009" i="4"/>
  <c r="Q6010" i="4"/>
  <c r="Q6011" i="4"/>
  <c r="Q6012" i="4"/>
  <c r="Q6013" i="4"/>
  <c r="Q6014" i="4"/>
  <c r="Q6015" i="4"/>
  <c r="Q6016" i="4"/>
  <c r="Q6017" i="4"/>
  <c r="Q6018" i="4"/>
  <c r="Q6019" i="4"/>
  <c r="Q6020" i="4"/>
  <c r="Q6021" i="4"/>
  <c r="Q6022" i="4"/>
  <c r="Q6023" i="4"/>
  <c r="Q6024" i="4"/>
  <c r="Q6025" i="4"/>
  <c r="Q6026" i="4"/>
  <c r="Q6027" i="4"/>
  <c r="Q6028" i="4"/>
  <c r="R5991" i="4"/>
  <c r="R5992" i="4"/>
  <c r="R5993" i="4"/>
  <c r="R5994" i="4"/>
  <c r="R5995" i="4"/>
  <c r="R5996" i="4"/>
  <c r="R5997" i="4"/>
  <c r="R5998" i="4"/>
  <c r="R5999" i="4"/>
  <c r="R6000" i="4"/>
  <c r="R6001" i="4"/>
  <c r="R6002" i="4"/>
  <c r="R6003" i="4"/>
  <c r="R6004" i="4"/>
  <c r="R6005" i="4"/>
  <c r="R6006" i="4"/>
  <c r="R6007" i="4"/>
  <c r="R6008" i="4"/>
  <c r="R6009" i="4"/>
  <c r="R6010" i="4"/>
  <c r="R6011" i="4"/>
  <c r="R6012" i="4"/>
  <c r="R6013" i="4"/>
  <c r="R6014" i="4"/>
  <c r="R6015" i="4"/>
  <c r="R6016" i="4"/>
  <c r="R6017" i="4"/>
  <c r="R6018" i="4"/>
  <c r="R6019" i="4"/>
  <c r="R6020" i="4"/>
  <c r="R6021" i="4"/>
  <c r="R6022" i="4"/>
  <c r="R6023" i="4"/>
  <c r="R6024" i="4"/>
  <c r="R6025" i="4"/>
  <c r="R6026" i="4"/>
  <c r="R6027" i="4"/>
  <c r="R6028" i="4"/>
  <c r="I5951" i="4"/>
  <c r="K5951" i="4"/>
  <c r="L5951" i="4"/>
  <c r="M5951" i="4"/>
  <c r="N5951" i="4"/>
  <c r="Q5951" i="4"/>
  <c r="R5951" i="4"/>
  <c r="I5952" i="4"/>
  <c r="K5952" i="4"/>
  <c r="L5952" i="4"/>
  <c r="M5952" i="4"/>
  <c r="N5952" i="4"/>
  <c r="Q5952" i="4"/>
  <c r="R5952" i="4"/>
  <c r="I5953" i="4"/>
  <c r="K5953" i="4"/>
  <c r="L5953" i="4"/>
  <c r="M5953" i="4"/>
  <c r="N5953" i="4"/>
  <c r="Q5953" i="4"/>
  <c r="R5953" i="4"/>
  <c r="I5954" i="4"/>
  <c r="K5954" i="4"/>
  <c r="L5954" i="4"/>
  <c r="M5954" i="4"/>
  <c r="N5954" i="4"/>
  <c r="Q5954" i="4"/>
  <c r="R5954" i="4"/>
  <c r="I5955" i="4"/>
  <c r="K5955" i="4"/>
  <c r="L5955" i="4"/>
  <c r="M5955" i="4"/>
  <c r="N5955" i="4"/>
  <c r="Q5955" i="4"/>
  <c r="R5955" i="4"/>
  <c r="I5956" i="4"/>
  <c r="K5956" i="4"/>
  <c r="L5956" i="4"/>
  <c r="M5956" i="4"/>
  <c r="N5956" i="4"/>
  <c r="Q5956" i="4"/>
  <c r="R5956" i="4"/>
  <c r="I5957" i="4"/>
  <c r="K5957" i="4"/>
  <c r="L5957" i="4"/>
  <c r="M5957" i="4"/>
  <c r="N5957" i="4"/>
  <c r="Q5957" i="4"/>
  <c r="R5957" i="4"/>
  <c r="I5958" i="4"/>
  <c r="K5958" i="4"/>
  <c r="L5958" i="4"/>
  <c r="M5958" i="4"/>
  <c r="N5958" i="4"/>
  <c r="Q5958" i="4"/>
  <c r="R5958" i="4"/>
  <c r="I5959" i="4"/>
  <c r="K5959" i="4"/>
  <c r="L5959" i="4"/>
  <c r="M5959" i="4"/>
  <c r="N5959" i="4"/>
  <c r="Q5959" i="4"/>
  <c r="R5959" i="4"/>
  <c r="I5960" i="4"/>
  <c r="K5960" i="4"/>
  <c r="L5960" i="4"/>
  <c r="M5960" i="4"/>
  <c r="N5960" i="4"/>
  <c r="Q5960" i="4"/>
  <c r="R5960" i="4"/>
  <c r="I5961" i="4"/>
  <c r="K5961" i="4"/>
  <c r="L5961" i="4"/>
  <c r="M5961" i="4"/>
  <c r="N5961" i="4"/>
  <c r="Q5961" i="4"/>
  <c r="R5961" i="4"/>
  <c r="I5962" i="4"/>
  <c r="K5962" i="4"/>
  <c r="L5962" i="4"/>
  <c r="M5962" i="4"/>
  <c r="N5962" i="4"/>
  <c r="Q5962" i="4"/>
  <c r="R5962" i="4"/>
  <c r="I5963" i="4"/>
  <c r="K5963" i="4"/>
  <c r="L5963" i="4"/>
  <c r="M5963" i="4"/>
  <c r="N5963" i="4"/>
  <c r="Q5963" i="4"/>
  <c r="R5963" i="4"/>
  <c r="I5964" i="4"/>
  <c r="K5964" i="4"/>
  <c r="L5964" i="4"/>
  <c r="M5964" i="4"/>
  <c r="N5964" i="4"/>
  <c r="Q5964" i="4"/>
  <c r="R5964" i="4"/>
  <c r="I5965" i="4"/>
  <c r="K5965" i="4"/>
  <c r="L5965" i="4"/>
  <c r="M5965" i="4"/>
  <c r="N5965" i="4"/>
  <c r="Q5965" i="4"/>
  <c r="R5965" i="4"/>
  <c r="I5966" i="4"/>
  <c r="K5966" i="4"/>
  <c r="L5966" i="4"/>
  <c r="M5966" i="4"/>
  <c r="N5966" i="4"/>
  <c r="Q5966" i="4"/>
  <c r="R5966" i="4"/>
  <c r="I5967" i="4"/>
  <c r="K5967" i="4"/>
  <c r="L5967" i="4"/>
  <c r="M5967" i="4"/>
  <c r="N5967" i="4"/>
  <c r="Q5967" i="4"/>
  <c r="R5967" i="4"/>
  <c r="I5968" i="4"/>
  <c r="K5968" i="4"/>
  <c r="L5968" i="4"/>
  <c r="M5968" i="4"/>
  <c r="N5968" i="4"/>
  <c r="Q5968" i="4"/>
  <c r="R5968" i="4"/>
  <c r="I5969" i="4"/>
  <c r="K5969" i="4"/>
  <c r="L5969" i="4"/>
  <c r="M5969" i="4"/>
  <c r="N5969" i="4"/>
  <c r="Q5969" i="4"/>
  <c r="R5969" i="4"/>
  <c r="I5970" i="4"/>
  <c r="K5970" i="4"/>
  <c r="L5970" i="4"/>
  <c r="M5970" i="4"/>
  <c r="N5970" i="4"/>
  <c r="Q5970" i="4"/>
  <c r="R5970" i="4"/>
  <c r="I5971" i="4"/>
  <c r="K5971" i="4"/>
  <c r="L5971" i="4"/>
  <c r="M5971" i="4"/>
  <c r="N5971" i="4"/>
  <c r="Q5971" i="4"/>
  <c r="R5971" i="4"/>
  <c r="I5972" i="4"/>
  <c r="K5972" i="4"/>
  <c r="L5972" i="4"/>
  <c r="M5972" i="4"/>
  <c r="N5972" i="4"/>
  <c r="Q5972" i="4"/>
  <c r="R5972" i="4"/>
  <c r="I5973" i="4"/>
  <c r="K5973" i="4"/>
  <c r="L5973" i="4"/>
  <c r="M5973" i="4"/>
  <c r="N5973" i="4"/>
  <c r="Q5973" i="4"/>
  <c r="R5973" i="4"/>
  <c r="I5974" i="4"/>
  <c r="K5974" i="4"/>
  <c r="L5974" i="4"/>
  <c r="M5974" i="4"/>
  <c r="N5974" i="4"/>
  <c r="Q5974" i="4"/>
  <c r="R5974" i="4"/>
  <c r="I5975" i="4"/>
  <c r="K5975" i="4"/>
  <c r="L5975" i="4"/>
  <c r="M5975" i="4"/>
  <c r="N5975" i="4"/>
  <c r="Q5975" i="4"/>
  <c r="R5975" i="4"/>
  <c r="I5976" i="4"/>
  <c r="K5976" i="4"/>
  <c r="L5976" i="4"/>
  <c r="M5976" i="4"/>
  <c r="N5976" i="4"/>
  <c r="Q5976" i="4"/>
  <c r="R5976" i="4"/>
  <c r="I5977" i="4"/>
  <c r="K5977" i="4"/>
  <c r="L5977" i="4"/>
  <c r="M5977" i="4"/>
  <c r="N5977" i="4"/>
  <c r="Q5977" i="4"/>
  <c r="R5977" i="4"/>
  <c r="I5978" i="4"/>
  <c r="K5978" i="4"/>
  <c r="L5978" i="4"/>
  <c r="M5978" i="4"/>
  <c r="N5978" i="4"/>
  <c r="Q5978" i="4"/>
  <c r="R5978" i="4"/>
  <c r="I5979" i="4"/>
  <c r="K5979" i="4"/>
  <c r="L5979" i="4"/>
  <c r="M5979" i="4"/>
  <c r="N5979" i="4"/>
  <c r="Q5979" i="4"/>
  <c r="R5979" i="4"/>
  <c r="I5980" i="4"/>
  <c r="K5980" i="4"/>
  <c r="L5980" i="4"/>
  <c r="M5980" i="4"/>
  <c r="N5980" i="4"/>
  <c r="Q5980" i="4"/>
  <c r="R5980" i="4"/>
  <c r="I5981" i="4"/>
  <c r="K5981" i="4"/>
  <c r="L5981" i="4"/>
  <c r="M5981" i="4"/>
  <c r="N5981" i="4"/>
  <c r="Q5981" i="4"/>
  <c r="R5981" i="4"/>
  <c r="I5982" i="4"/>
  <c r="K5982" i="4"/>
  <c r="L5982" i="4"/>
  <c r="M5982" i="4"/>
  <c r="N5982" i="4"/>
  <c r="Q5982" i="4"/>
  <c r="R5982" i="4"/>
  <c r="I5983" i="4"/>
  <c r="K5983" i="4"/>
  <c r="L5983" i="4"/>
  <c r="M5983" i="4"/>
  <c r="N5983" i="4"/>
  <c r="Q5983" i="4"/>
  <c r="R5983" i="4"/>
  <c r="I5984" i="4"/>
  <c r="K5984" i="4"/>
  <c r="L5984" i="4"/>
  <c r="M5984" i="4"/>
  <c r="N5984" i="4"/>
  <c r="Q5984" i="4"/>
  <c r="R5984" i="4"/>
  <c r="I5985" i="4"/>
  <c r="K5985" i="4"/>
  <c r="L5985" i="4"/>
  <c r="M5985" i="4"/>
  <c r="N5985" i="4"/>
  <c r="Q5985" i="4"/>
  <c r="R5985" i="4"/>
  <c r="K5918" i="4"/>
  <c r="L5918" i="4"/>
  <c r="M5918" i="4"/>
  <c r="N5918" i="4"/>
  <c r="K5919" i="4"/>
  <c r="L5919" i="4"/>
  <c r="M5919" i="4"/>
  <c r="N5919" i="4"/>
  <c r="I5929" i="4"/>
  <c r="K5929" i="4"/>
  <c r="L5929" i="4"/>
  <c r="M5929" i="4"/>
  <c r="N5929" i="4"/>
  <c r="Q5929" i="4"/>
  <c r="R5929" i="4"/>
  <c r="I5930" i="4"/>
  <c r="K5930" i="4"/>
  <c r="L5930" i="4"/>
  <c r="M5930" i="4"/>
  <c r="N5930" i="4"/>
  <c r="Q5930" i="4"/>
  <c r="R5930" i="4"/>
  <c r="I5931" i="4"/>
  <c r="K5931" i="4"/>
  <c r="L5931" i="4"/>
  <c r="M5931" i="4"/>
  <c r="N5931" i="4"/>
  <c r="Q5931" i="4"/>
  <c r="R5931" i="4"/>
  <c r="I5932" i="4"/>
  <c r="K5932" i="4"/>
  <c r="L5932" i="4"/>
  <c r="M5932" i="4"/>
  <c r="N5932" i="4"/>
  <c r="Q5932" i="4"/>
  <c r="R5932" i="4"/>
  <c r="I5933" i="4"/>
  <c r="K5933" i="4"/>
  <c r="L5933" i="4"/>
  <c r="M5933" i="4"/>
  <c r="N5933" i="4"/>
  <c r="Q5933" i="4"/>
  <c r="R5933" i="4"/>
  <c r="I5934" i="4"/>
  <c r="K5934" i="4"/>
  <c r="L5934" i="4"/>
  <c r="M5934" i="4"/>
  <c r="N5934" i="4"/>
  <c r="Q5934" i="4"/>
  <c r="R5934" i="4"/>
  <c r="I5935" i="4"/>
  <c r="K5935" i="4"/>
  <c r="L5935" i="4"/>
  <c r="M5935" i="4"/>
  <c r="N5935" i="4"/>
  <c r="Q5935" i="4"/>
  <c r="R5935" i="4"/>
  <c r="I5936" i="4"/>
  <c r="K5936" i="4"/>
  <c r="L5936" i="4"/>
  <c r="M5936" i="4"/>
  <c r="N5936" i="4"/>
  <c r="Q5936" i="4"/>
  <c r="R5936" i="4"/>
  <c r="I5937" i="4"/>
  <c r="K5937" i="4"/>
  <c r="L5937" i="4"/>
  <c r="M5937" i="4"/>
  <c r="N5937" i="4"/>
  <c r="Q5937" i="4"/>
  <c r="R5937" i="4"/>
  <c r="I5938" i="4"/>
  <c r="K5938" i="4"/>
  <c r="L5938" i="4"/>
  <c r="M5938" i="4"/>
  <c r="N5938" i="4"/>
  <c r="Q5938" i="4"/>
  <c r="R5938" i="4"/>
  <c r="I5939" i="4"/>
  <c r="K5939" i="4"/>
  <c r="L5939" i="4"/>
  <c r="M5939" i="4"/>
  <c r="N5939" i="4"/>
  <c r="Q5939" i="4"/>
  <c r="R5939" i="4"/>
  <c r="I5940" i="4"/>
  <c r="K5940" i="4"/>
  <c r="L5940" i="4"/>
  <c r="M5940" i="4"/>
  <c r="N5940" i="4"/>
  <c r="Q5940" i="4"/>
  <c r="R5940" i="4"/>
  <c r="I5941" i="4"/>
  <c r="K5941" i="4"/>
  <c r="L5941" i="4"/>
  <c r="M5941" i="4"/>
  <c r="N5941" i="4"/>
  <c r="Q5941" i="4"/>
  <c r="R5941" i="4"/>
  <c r="I5942" i="4"/>
  <c r="K5942" i="4"/>
  <c r="L5942" i="4"/>
  <c r="M5942" i="4"/>
  <c r="N5942" i="4"/>
  <c r="Q5942" i="4"/>
  <c r="R5942" i="4"/>
  <c r="I5943" i="4"/>
  <c r="K5943" i="4"/>
  <c r="L5943" i="4"/>
  <c r="M5943" i="4"/>
  <c r="N5943" i="4"/>
  <c r="Q5943" i="4"/>
  <c r="R5943" i="4"/>
  <c r="I5944" i="4"/>
  <c r="K5944" i="4"/>
  <c r="L5944" i="4"/>
  <c r="M5944" i="4"/>
  <c r="N5944" i="4"/>
  <c r="Q5944" i="4"/>
  <c r="R5944" i="4"/>
  <c r="I5945" i="4"/>
  <c r="K5945" i="4"/>
  <c r="L5945" i="4"/>
  <c r="M5945" i="4"/>
  <c r="N5945" i="4"/>
  <c r="Q5945" i="4"/>
  <c r="R5945" i="4"/>
  <c r="I5946" i="4"/>
  <c r="K5946" i="4"/>
  <c r="L5946" i="4"/>
  <c r="M5946" i="4"/>
  <c r="N5946" i="4"/>
  <c r="Q5946" i="4"/>
  <c r="R5946" i="4"/>
  <c r="I5947" i="4"/>
  <c r="K5947" i="4"/>
  <c r="L5947" i="4"/>
  <c r="M5947" i="4"/>
  <c r="N5947" i="4"/>
  <c r="Q5947" i="4"/>
  <c r="R5947" i="4"/>
  <c r="I5948" i="4"/>
  <c r="K5948" i="4"/>
  <c r="L5948" i="4"/>
  <c r="M5948" i="4"/>
  <c r="N5948" i="4"/>
  <c r="Q5948" i="4"/>
  <c r="R5948" i="4"/>
  <c r="I5949" i="4"/>
  <c r="K5949" i="4"/>
  <c r="L5949" i="4"/>
  <c r="M5949" i="4"/>
  <c r="N5949" i="4"/>
  <c r="Q5949" i="4"/>
  <c r="R5949" i="4"/>
  <c r="I5950" i="4"/>
  <c r="K5950" i="4"/>
  <c r="L5950" i="4"/>
  <c r="M5950" i="4"/>
  <c r="N5950" i="4"/>
  <c r="Q5950" i="4"/>
  <c r="R5950" i="4"/>
  <c r="I5986" i="4"/>
  <c r="K5986" i="4"/>
  <c r="L5986" i="4"/>
  <c r="M5986" i="4"/>
  <c r="N5986" i="4"/>
  <c r="Q5986" i="4"/>
  <c r="R5986" i="4"/>
  <c r="I5987" i="4"/>
  <c r="K5987" i="4"/>
  <c r="L5987" i="4"/>
  <c r="M5987" i="4"/>
  <c r="N5987" i="4"/>
  <c r="Q5987" i="4"/>
  <c r="R5987" i="4"/>
  <c r="I5988" i="4"/>
  <c r="K5988" i="4"/>
  <c r="L5988" i="4"/>
  <c r="M5988" i="4"/>
  <c r="N5988" i="4"/>
  <c r="Q5988" i="4"/>
  <c r="R5988" i="4"/>
  <c r="I5989" i="4"/>
  <c r="K5989" i="4"/>
  <c r="L5989" i="4"/>
  <c r="M5989" i="4"/>
  <c r="N5989" i="4"/>
  <c r="Q5989" i="4"/>
  <c r="R5989" i="4"/>
  <c r="I5904" i="4" l="1"/>
  <c r="K5904" i="4"/>
  <c r="L5904" i="4"/>
  <c r="M5904" i="4"/>
  <c r="N5904" i="4"/>
  <c r="Q5904" i="4"/>
  <c r="R5904" i="4"/>
  <c r="I5905" i="4"/>
  <c r="K5905" i="4"/>
  <c r="L5905" i="4"/>
  <c r="M5905" i="4"/>
  <c r="N5905" i="4"/>
  <c r="Q5905" i="4"/>
  <c r="R5905" i="4"/>
  <c r="I5906" i="4"/>
  <c r="K5906" i="4"/>
  <c r="L5906" i="4"/>
  <c r="M5906" i="4"/>
  <c r="N5906" i="4"/>
  <c r="Q5906" i="4"/>
  <c r="R5906" i="4"/>
  <c r="I5907" i="4"/>
  <c r="K5907" i="4"/>
  <c r="L5907" i="4"/>
  <c r="M5907" i="4"/>
  <c r="N5907" i="4"/>
  <c r="Q5907" i="4"/>
  <c r="R5907" i="4"/>
  <c r="I5908" i="4"/>
  <c r="K5908" i="4"/>
  <c r="L5908" i="4"/>
  <c r="M5908" i="4"/>
  <c r="N5908" i="4"/>
  <c r="Q5908" i="4"/>
  <c r="R5908" i="4"/>
  <c r="I5909" i="4"/>
  <c r="K5909" i="4"/>
  <c r="L5909" i="4"/>
  <c r="M5909" i="4"/>
  <c r="N5909" i="4"/>
  <c r="Q5909" i="4"/>
  <c r="R5909" i="4"/>
  <c r="I5910" i="4"/>
  <c r="K5910" i="4"/>
  <c r="L5910" i="4"/>
  <c r="M5910" i="4"/>
  <c r="N5910" i="4"/>
  <c r="Q5910" i="4"/>
  <c r="R5910" i="4"/>
  <c r="I5911" i="4"/>
  <c r="K5911" i="4"/>
  <c r="L5911" i="4"/>
  <c r="M5911" i="4"/>
  <c r="N5911" i="4"/>
  <c r="Q5911" i="4"/>
  <c r="R5911" i="4"/>
  <c r="I5912" i="4"/>
  <c r="K5912" i="4"/>
  <c r="L5912" i="4"/>
  <c r="M5912" i="4"/>
  <c r="N5912" i="4"/>
  <c r="Q5912" i="4"/>
  <c r="R5912" i="4"/>
  <c r="I5913" i="4"/>
  <c r="K5913" i="4"/>
  <c r="L5913" i="4"/>
  <c r="M5913" i="4"/>
  <c r="N5913" i="4"/>
  <c r="Q5913" i="4"/>
  <c r="R5913" i="4"/>
  <c r="I5914" i="4"/>
  <c r="K5914" i="4"/>
  <c r="L5914" i="4"/>
  <c r="M5914" i="4"/>
  <c r="N5914" i="4"/>
  <c r="Q5914" i="4"/>
  <c r="R5914" i="4"/>
  <c r="I5915" i="4"/>
  <c r="K5915" i="4"/>
  <c r="L5915" i="4"/>
  <c r="M5915" i="4"/>
  <c r="N5915" i="4"/>
  <c r="Q5915" i="4"/>
  <c r="R5915" i="4"/>
  <c r="I5916" i="4"/>
  <c r="K5916" i="4"/>
  <c r="L5916" i="4"/>
  <c r="M5916" i="4"/>
  <c r="N5916" i="4"/>
  <c r="Q5916" i="4"/>
  <c r="R5916" i="4"/>
  <c r="I5917" i="4"/>
  <c r="K5917" i="4"/>
  <c r="L5917" i="4"/>
  <c r="M5917" i="4"/>
  <c r="N5917" i="4"/>
  <c r="Q5917" i="4"/>
  <c r="R5917" i="4"/>
  <c r="I5918" i="4"/>
  <c r="Q5918" i="4"/>
  <c r="R5918" i="4"/>
  <c r="I5919" i="4"/>
  <c r="Q5919" i="4"/>
  <c r="R5919" i="4"/>
  <c r="I5920" i="4"/>
  <c r="K5920" i="4"/>
  <c r="L5920" i="4"/>
  <c r="M5920" i="4"/>
  <c r="N5920" i="4"/>
  <c r="Q5920" i="4"/>
  <c r="R5920" i="4"/>
  <c r="I5921" i="4"/>
  <c r="K5921" i="4"/>
  <c r="L5921" i="4"/>
  <c r="M5921" i="4"/>
  <c r="N5921" i="4"/>
  <c r="Q5921" i="4"/>
  <c r="R5921" i="4"/>
  <c r="I5922" i="4"/>
  <c r="K5922" i="4"/>
  <c r="L5922" i="4"/>
  <c r="M5922" i="4"/>
  <c r="N5922" i="4"/>
  <c r="Q5922" i="4"/>
  <c r="R5922" i="4"/>
  <c r="I5902" i="4"/>
  <c r="K5902" i="4"/>
  <c r="L5902" i="4"/>
  <c r="M5902" i="4"/>
  <c r="N5902" i="4"/>
  <c r="Q5902" i="4"/>
  <c r="R5902" i="4"/>
  <c r="I5903" i="4"/>
  <c r="K5903" i="4"/>
  <c r="L5903" i="4"/>
  <c r="M5903" i="4"/>
  <c r="N5903" i="4"/>
  <c r="Q5903" i="4"/>
  <c r="R5903" i="4"/>
  <c r="I5923" i="4"/>
  <c r="K5923" i="4"/>
  <c r="L5923" i="4"/>
  <c r="M5923" i="4"/>
  <c r="N5923" i="4"/>
  <c r="Q5923" i="4"/>
  <c r="R5923" i="4"/>
  <c r="I5924" i="4"/>
  <c r="K5924" i="4"/>
  <c r="L5924" i="4"/>
  <c r="M5924" i="4"/>
  <c r="N5924" i="4"/>
  <c r="Q5924" i="4"/>
  <c r="R5924" i="4"/>
  <c r="I5925" i="4"/>
  <c r="K5925" i="4"/>
  <c r="L5925" i="4"/>
  <c r="M5925" i="4"/>
  <c r="N5925" i="4"/>
  <c r="Q5925" i="4"/>
  <c r="R5925" i="4"/>
  <c r="I5926" i="4"/>
  <c r="K5926" i="4"/>
  <c r="L5926" i="4"/>
  <c r="M5926" i="4"/>
  <c r="N5926" i="4"/>
  <c r="Q5926" i="4"/>
  <c r="R5926" i="4"/>
  <c r="I5927" i="4"/>
  <c r="K5927" i="4"/>
  <c r="L5927" i="4"/>
  <c r="M5927" i="4"/>
  <c r="N5927" i="4"/>
  <c r="Q5927" i="4"/>
  <c r="R5927" i="4"/>
  <c r="I5928" i="4"/>
  <c r="K5928" i="4"/>
  <c r="L5928" i="4"/>
  <c r="M5928" i="4"/>
  <c r="N5928" i="4"/>
  <c r="Q5928" i="4"/>
  <c r="R5928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90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90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90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90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90" i="4"/>
  <c r="Q5872" i="4"/>
  <c r="Q5873" i="4"/>
  <c r="Q5874" i="4"/>
  <c r="Q5875" i="4"/>
  <c r="Q5876" i="4"/>
  <c r="Q5877" i="4"/>
  <c r="Q5878" i="4"/>
  <c r="Q5879" i="4"/>
  <c r="Q5880" i="4"/>
  <c r="Q5881" i="4"/>
  <c r="Q5882" i="4"/>
  <c r="Q5883" i="4"/>
  <c r="Q5884" i="4"/>
  <c r="Q5885" i="4"/>
  <c r="Q5886" i="4"/>
  <c r="Q5887" i="4"/>
  <c r="Q5888" i="4"/>
  <c r="Q5889" i="4"/>
  <c r="Q5890" i="4"/>
  <c r="Q5891" i="4"/>
  <c r="Q5892" i="4"/>
  <c r="Q5893" i="4"/>
  <c r="Q5894" i="4"/>
  <c r="Q5895" i="4"/>
  <c r="Q5896" i="4"/>
  <c r="Q5897" i="4"/>
  <c r="Q5898" i="4"/>
  <c r="Q5899" i="4"/>
  <c r="Q5900" i="4"/>
  <c r="Q5901" i="4"/>
  <c r="Q5990" i="4"/>
  <c r="R5872" i="4"/>
  <c r="R5873" i="4"/>
  <c r="R5874" i="4"/>
  <c r="R5875" i="4"/>
  <c r="R5876" i="4"/>
  <c r="R5877" i="4"/>
  <c r="R5878" i="4"/>
  <c r="R5879" i="4"/>
  <c r="R5880" i="4"/>
  <c r="R5881" i="4"/>
  <c r="R5882" i="4"/>
  <c r="R5883" i="4"/>
  <c r="R5884" i="4"/>
  <c r="R5885" i="4"/>
  <c r="R5886" i="4"/>
  <c r="R5887" i="4"/>
  <c r="R5888" i="4"/>
  <c r="R5889" i="4"/>
  <c r="R5890" i="4"/>
  <c r="R5891" i="4"/>
  <c r="R5892" i="4"/>
  <c r="R5893" i="4"/>
  <c r="R5894" i="4"/>
  <c r="R5895" i="4"/>
  <c r="R5896" i="4"/>
  <c r="R5897" i="4"/>
  <c r="R5898" i="4"/>
  <c r="R5899" i="4"/>
  <c r="R5900" i="4"/>
  <c r="R5901" i="4"/>
  <c r="R5990" i="4"/>
  <c r="I5835" i="4"/>
  <c r="K5835" i="4"/>
  <c r="L5835" i="4"/>
  <c r="M5835" i="4"/>
  <c r="N5835" i="4"/>
  <c r="Q5835" i="4"/>
  <c r="R5835" i="4"/>
  <c r="I5836" i="4"/>
  <c r="K5836" i="4"/>
  <c r="L5836" i="4"/>
  <c r="M5836" i="4"/>
  <c r="N5836" i="4"/>
  <c r="Q5836" i="4"/>
  <c r="R5836" i="4"/>
  <c r="I5837" i="4"/>
  <c r="K5837" i="4"/>
  <c r="L5837" i="4"/>
  <c r="M5837" i="4"/>
  <c r="N5837" i="4"/>
  <c r="Q5837" i="4"/>
  <c r="R5837" i="4"/>
  <c r="I5838" i="4"/>
  <c r="K5838" i="4"/>
  <c r="L5838" i="4"/>
  <c r="M5838" i="4"/>
  <c r="N5838" i="4"/>
  <c r="Q5838" i="4"/>
  <c r="R5838" i="4"/>
  <c r="I5839" i="4"/>
  <c r="K5839" i="4"/>
  <c r="L5839" i="4"/>
  <c r="M5839" i="4"/>
  <c r="N5839" i="4"/>
  <c r="Q5839" i="4"/>
  <c r="R5839" i="4"/>
  <c r="I5840" i="4"/>
  <c r="K5840" i="4"/>
  <c r="L5840" i="4"/>
  <c r="M5840" i="4"/>
  <c r="N5840" i="4"/>
  <c r="Q5840" i="4"/>
  <c r="R5840" i="4"/>
  <c r="I5841" i="4"/>
  <c r="K5841" i="4"/>
  <c r="L5841" i="4"/>
  <c r="M5841" i="4"/>
  <c r="N5841" i="4"/>
  <c r="Q5841" i="4"/>
  <c r="R5841" i="4"/>
  <c r="I5842" i="4"/>
  <c r="K5842" i="4"/>
  <c r="L5842" i="4"/>
  <c r="M5842" i="4"/>
  <c r="N5842" i="4"/>
  <c r="Q5842" i="4"/>
  <c r="R5842" i="4"/>
  <c r="I5843" i="4"/>
  <c r="K5843" i="4"/>
  <c r="L5843" i="4"/>
  <c r="M5843" i="4"/>
  <c r="N5843" i="4"/>
  <c r="Q5843" i="4"/>
  <c r="R5843" i="4"/>
  <c r="I5844" i="4"/>
  <c r="K5844" i="4"/>
  <c r="L5844" i="4"/>
  <c r="M5844" i="4"/>
  <c r="N5844" i="4"/>
  <c r="Q5844" i="4"/>
  <c r="R5844" i="4"/>
  <c r="I5845" i="4"/>
  <c r="K5845" i="4"/>
  <c r="L5845" i="4"/>
  <c r="M5845" i="4"/>
  <c r="N5845" i="4"/>
  <c r="Q5845" i="4"/>
  <c r="R5845" i="4"/>
  <c r="I5846" i="4"/>
  <c r="K5846" i="4"/>
  <c r="L5846" i="4"/>
  <c r="M5846" i="4"/>
  <c r="N5846" i="4"/>
  <c r="Q5846" i="4"/>
  <c r="R5846" i="4"/>
  <c r="I5847" i="4"/>
  <c r="K5847" i="4"/>
  <c r="L5847" i="4"/>
  <c r="M5847" i="4"/>
  <c r="N5847" i="4"/>
  <c r="Q5847" i="4"/>
  <c r="R5847" i="4"/>
  <c r="I5848" i="4"/>
  <c r="K5848" i="4"/>
  <c r="L5848" i="4"/>
  <c r="M5848" i="4"/>
  <c r="N5848" i="4"/>
  <c r="Q5848" i="4"/>
  <c r="R5848" i="4"/>
  <c r="I5849" i="4"/>
  <c r="K5849" i="4"/>
  <c r="L5849" i="4"/>
  <c r="M5849" i="4"/>
  <c r="N5849" i="4"/>
  <c r="Q5849" i="4"/>
  <c r="R5849" i="4"/>
  <c r="I5850" i="4"/>
  <c r="K5850" i="4"/>
  <c r="L5850" i="4"/>
  <c r="M5850" i="4"/>
  <c r="N5850" i="4"/>
  <c r="Q5850" i="4"/>
  <c r="R5850" i="4"/>
  <c r="I5851" i="4"/>
  <c r="K5851" i="4"/>
  <c r="L5851" i="4"/>
  <c r="M5851" i="4"/>
  <c r="N5851" i="4"/>
  <c r="Q5851" i="4"/>
  <c r="R5851" i="4"/>
  <c r="I5852" i="4"/>
  <c r="K5852" i="4"/>
  <c r="L5852" i="4"/>
  <c r="M5852" i="4"/>
  <c r="N5852" i="4"/>
  <c r="Q5852" i="4"/>
  <c r="R5852" i="4"/>
  <c r="I5853" i="4"/>
  <c r="K5853" i="4"/>
  <c r="L5853" i="4"/>
  <c r="M5853" i="4"/>
  <c r="N5853" i="4"/>
  <c r="Q5853" i="4"/>
  <c r="R5853" i="4"/>
  <c r="I5854" i="4"/>
  <c r="K5854" i="4"/>
  <c r="L5854" i="4"/>
  <c r="M5854" i="4"/>
  <c r="N5854" i="4"/>
  <c r="Q5854" i="4"/>
  <c r="R5854" i="4"/>
  <c r="I5855" i="4"/>
  <c r="K5855" i="4"/>
  <c r="L5855" i="4"/>
  <c r="M5855" i="4"/>
  <c r="N5855" i="4"/>
  <c r="Q5855" i="4"/>
  <c r="R5855" i="4"/>
  <c r="I5856" i="4"/>
  <c r="K5856" i="4"/>
  <c r="L5856" i="4"/>
  <c r="M5856" i="4"/>
  <c r="N5856" i="4"/>
  <c r="Q5856" i="4"/>
  <c r="R5856" i="4"/>
  <c r="I5857" i="4"/>
  <c r="K5857" i="4"/>
  <c r="L5857" i="4"/>
  <c r="M5857" i="4"/>
  <c r="N5857" i="4"/>
  <c r="Q5857" i="4"/>
  <c r="R5857" i="4"/>
  <c r="I5858" i="4"/>
  <c r="K5858" i="4"/>
  <c r="L5858" i="4"/>
  <c r="M5858" i="4"/>
  <c r="N5858" i="4"/>
  <c r="Q5858" i="4"/>
  <c r="R5858" i="4"/>
  <c r="I5859" i="4"/>
  <c r="K5859" i="4"/>
  <c r="L5859" i="4"/>
  <c r="M5859" i="4"/>
  <c r="N5859" i="4"/>
  <c r="Q5859" i="4"/>
  <c r="R5859" i="4"/>
  <c r="I5860" i="4"/>
  <c r="K5860" i="4"/>
  <c r="L5860" i="4"/>
  <c r="M5860" i="4"/>
  <c r="N5860" i="4"/>
  <c r="Q5860" i="4"/>
  <c r="R5860" i="4"/>
  <c r="I5861" i="4"/>
  <c r="K5861" i="4"/>
  <c r="L5861" i="4"/>
  <c r="M5861" i="4"/>
  <c r="N5861" i="4"/>
  <c r="Q5861" i="4"/>
  <c r="R5861" i="4"/>
  <c r="I5862" i="4"/>
  <c r="K5862" i="4"/>
  <c r="L5862" i="4"/>
  <c r="M5862" i="4"/>
  <c r="N5862" i="4"/>
  <c r="Q5862" i="4"/>
  <c r="R5862" i="4"/>
  <c r="I5863" i="4"/>
  <c r="K5863" i="4"/>
  <c r="L5863" i="4"/>
  <c r="M5863" i="4"/>
  <c r="N5863" i="4"/>
  <c r="Q5863" i="4"/>
  <c r="R5863" i="4"/>
  <c r="I5864" i="4"/>
  <c r="K5864" i="4"/>
  <c r="L5864" i="4"/>
  <c r="M5864" i="4"/>
  <c r="N5864" i="4"/>
  <c r="Q5864" i="4"/>
  <c r="R5864" i="4"/>
  <c r="I5865" i="4"/>
  <c r="K5865" i="4"/>
  <c r="L5865" i="4"/>
  <c r="M5865" i="4"/>
  <c r="N5865" i="4"/>
  <c r="Q5865" i="4"/>
  <c r="R5865" i="4"/>
  <c r="I5866" i="4"/>
  <c r="K5866" i="4"/>
  <c r="L5866" i="4"/>
  <c r="M5866" i="4"/>
  <c r="N5866" i="4"/>
  <c r="Q5866" i="4"/>
  <c r="R5866" i="4"/>
  <c r="I5867" i="4"/>
  <c r="K5867" i="4"/>
  <c r="L5867" i="4"/>
  <c r="M5867" i="4"/>
  <c r="N5867" i="4"/>
  <c r="Q5867" i="4"/>
  <c r="R5867" i="4"/>
  <c r="I5868" i="4"/>
  <c r="K5868" i="4"/>
  <c r="L5868" i="4"/>
  <c r="M5868" i="4"/>
  <c r="N5868" i="4"/>
  <c r="Q5868" i="4"/>
  <c r="R5868" i="4"/>
  <c r="I5869" i="4"/>
  <c r="K5869" i="4"/>
  <c r="L5869" i="4"/>
  <c r="M5869" i="4"/>
  <c r="N5869" i="4"/>
  <c r="Q5869" i="4"/>
  <c r="R5869" i="4"/>
  <c r="I5870" i="4"/>
  <c r="K5870" i="4"/>
  <c r="L5870" i="4"/>
  <c r="M5870" i="4"/>
  <c r="N5870" i="4"/>
  <c r="Q5870" i="4"/>
  <c r="R5870" i="4"/>
  <c r="I5819" i="4"/>
  <c r="K5819" i="4"/>
  <c r="L5819" i="4"/>
  <c r="M5819" i="4"/>
  <c r="N5819" i="4"/>
  <c r="Q5819" i="4"/>
  <c r="R5819" i="4"/>
  <c r="I5820" i="4"/>
  <c r="K5820" i="4"/>
  <c r="L5820" i="4"/>
  <c r="M5820" i="4"/>
  <c r="N5820" i="4"/>
  <c r="Q5820" i="4"/>
  <c r="R5820" i="4"/>
  <c r="I5821" i="4"/>
  <c r="K5821" i="4"/>
  <c r="L5821" i="4"/>
  <c r="M5821" i="4"/>
  <c r="N5821" i="4"/>
  <c r="Q5821" i="4"/>
  <c r="R5821" i="4"/>
  <c r="I5822" i="4"/>
  <c r="K5822" i="4"/>
  <c r="L5822" i="4"/>
  <c r="M5822" i="4"/>
  <c r="N5822" i="4"/>
  <c r="Q5822" i="4"/>
  <c r="R5822" i="4"/>
  <c r="I5823" i="4"/>
  <c r="K5823" i="4"/>
  <c r="L5823" i="4"/>
  <c r="M5823" i="4"/>
  <c r="N5823" i="4"/>
  <c r="Q5823" i="4"/>
  <c r="R5823" i="4"/>
  <c r="I5824" i="4"/>
  <c r="K5824" i="4"/>
  <c r="L5824" i="4"/>
  <c r="M5824" i="4"/>
  <c r="N5824" i="4"/>
  <c r="Q5824" i="4"/>
  <c r="R5824" i="4"/>
  <c r="I5825" i="4"/>
  <c r="K5825" i="4"/>
  <c r="L5825" i="4"/>
  <c r="M5825" i="4"/>
  <c r="N5825" i="4"/>
  <c r="Q5825" i="4"/>
  <c r="R5825" i="4"/>
  <c r="I5826" i="4"/>
  <c r="K5826" i="4"/>
  <c r="L5826" i="4"/>
  <c r="M5826" i="4"/>
  <c r="N5826" i="4"/>
  <c r="Q5826" i="4"/>
  <c r="R5826" i="4"/>
  <c r="I5827" i="4"/>
  <c r="K5827" i="4"/>
  <c r="L5827" i="4"/>
  <c r="M5827" i="4"/>
  <c r="N5827" i="4"/>
  <c r="Q5827" i="4"/>
  <c r="R5827" i="4"/>
  <c r="I5828" i="4"/>
  <c r="K5828" i="4"/>
  <c r="L5828" i="4"/>
  <c r="M5828" i="4"/>
  <c r="N5828" i="4"/>
  <c r="Q5828" i="4"/>
  <c r="R5828" i="4"/>
  <c r="I5829" i="4"/>
  <c r="K5829" i="4"/>
  <c r="L5829" i="4"/>
  <c r="M5829" i="4"/>
  <c r="N5829" i="4"/>
  <c r="Q5829" i="4"/>
  <c r="R5829" i="4"/>
  <c r="I5830" i="4"/>
  <c r="K5830" i="4"/>
  <c r="L5830" i="4"/>
  <c r="M5830" i="4"/>
  <c r="N5830" i="4"/>
  <c r="Q5830" i="4"/>
  <c r="R5830" i="4"/>
  <c r="I5831" i="4"/>
  <c r="K5831" i="4"/>
  <c r="L5831" i="4"/>
  <c r="M5831" i="4"/>
  <c r="N5831" i="4"/>
  <c r="Q5831" i="4"/>
  <c r="R5831" i="4"/>
  <c r="I5832" i="4"/>
  <c r="K5832" i="4"/>
  <c r="L5832" i="4"/>
  <c r="M5832" i="4"/>
  <c r="N5832" i="4"/>
  <c r="Q5832" i="4"/>
  <c r="R5832" i="4"/>
  <c r="I5833" i="4"/>
  <c r="K5833" i="4"/>
  <c r="L5833" i="4"/>
  <c r="M5833" i="4"/>
  <c r="N5833" i="4"/>
  <c r="Q5833" i="4"/>
  <c r="R5833" i="4"/>
  <c r="I5834" i="4"/>
  <c r="K5834" i="4"/>
  <c r="L5834" i="4"/>
  <c r="M5834" i="4"/>
  <c r="N5834" i="4"/>
  <c r="Q5834" i="4"/>
  <c r="R5834" i="4"/>
  <c r="I5818" i="4"/>
  <c r="K5818" i="4"/>
  <c r="L5818" i="4"/>
  <c r="M5818" i="4"/>
  <c r="N5818" i="4"/>
  <c r="Q5818" i="4"/>
  <c r="R5818" i="4"/>
  <c r="I5817" i="4"/>
  <c r="I5871" i="4"/>
  <c r="K5817" i="4"/>
  <c r="K5871" i="4"/>
  <c r="L5817" i="4"/>
  <c r="L5871" i="4"/>
  <c r="M5817" i="4"/>
  <c r="M5871" i="4"/>
  <c r="N5817" i="4"/>
  <c r="N5871" i="4"/>
  <c r="Q5817" i="4"/>
  <c r="Q5871" i="4"/>
  <c r="R5817" i="4"/>
  <c r="R5871" i="4"/>
  <c r="I5783" i="4"/>
  <c r="K5783" i="4"/>
  <c r="L5783" i="4"/>
  <c r="M5783" i="4"/>
  <c r="N5783" i="4"/>
  <c r="Q5783" i="4"/>
  <c r="R5783" i="4"/>
  <c r="I5784" i="4"/>
  <c r="K5784" i="4"/>
  <c r="L5784" i="4"/>
  <c r="M5784" i="4"/>
  <c r="N5784" i="4"/>
  <c r="Q5784" i="4"/>
  <c r="R5784" i="4"/>
  <c r="I5785" i="4"/>
  <c r="K5785" i="4"/>
  <c r="L5785" i="4"/>
  <c r="M5785" i="4"/>
  <c r="N5785" i="4"/>
  <c r="Q5785" i="4"/>
  <c r="R5785" i="4"/>
  <c r="I5786" i="4"/>
  <c r="K5786" i="4"/>
  <c r="L5786" i="4"/>
  <c r="M5786" i="4"/>
  <c r="N5786" i="4"/>
  <c r="Q5786" i="4"/>
  <c r="R5786" i="4"/>
  <c r="I5787" i="4"/>
  <c r="K5787" i="4"/>
  <c r="L5787" i="4"/>
  <c r="M5787" i="4"/>
  <c r="N5787" i="4"/>
  <c r="Q5787" i="4"/>
  <c r="R5787" i="4"/>
  <c r="I5788" i="4"/>
  <c r="K5788" i="4"/>
  <c r="L5788" i="4"/>
  <c r="M5788" i="4"/>
  <c r="N5788" i="4"/>
  <c r="Q5788" i="4"/>
  <c r="R5788" i="4"/>
  <c r="I5789" i="4"/>
  <c r="K5789" i="4"/>
  <c r="L5789" i="4"/>
  <c r="M5789" i="4"/>
  <c r="N5789" i="4"/>
  <c r="Q5789" i="4"/>
  <c r="R5789" i="4"/>
  <c r="I5790" i="4"/>
  <c r="K5790" i="4"/>
  <c r="L5790" i="4"/>
  <c r="M5790" i="4"/>
  <c r="N5790" i="4"/>
  <c r="Q5790" i="4"/>
  <c r="R5790" i="4"/>
  <c r="I5791" i="4"/>
  <c r="K5791" i="4"/>
  <c r="L5791" i="4"/>
  <c r="M5791" i="4"/>
  <c r="N5791" i="4"/>
  <c r="Q5791" i="4"/>
  <c r="R5791" i="4"/>
  <c r="I5792" i="4"/>
  <c r="K5792" i="4"/>
  <c r="L5792" i="4"/>
  <c r="M5792" i="4"/>
  <c r="N5792" i="4"/>
  <c r="Q5792" i="4"/>
  <c r="R5792" i="4"/>
  <c r="I5793" i="4"/>
  <c r="K5793" i="4"/>
  <c r="L5793" i="4"/>
  <c r="M5793" i="4"/>
  <c r="N5793" i="4"/>
  <c r="Q5793" i="4"/>
  <c r="R5793" i="4"/>
  <c r="I5794" i="4"/>
  <c r="K5794" i="4"/>
  <c r="L5794" i="4"/>
  <c r="M5794" i="4"/>
  <c r="N5794" i="4"/>
  <c r="Q5794" i="4"/>
  <c r="R5794" i="4"/>
  <c r="I5795" i="4"/>
  <c r="K5795" i="4"/>
  <c r="L5795" i="4"/>
  <c r="M5795" i="4"/>
  <c r="N5795" i="4"/>
  <c r="Q5795" i="4"/>
  <c r="R5795" i="4"/>
  <c r="I5796" i="4"/>
  <c r="K5796" i="4"/>
  <c r="L5796" i="4"/>
  <c r="M5796" i="4"/>
  <c r="N5796" i="4"/>
  <c r="Q5796" i="4"/>
  <c r="R5796" i="4"/>
  <c r="I5797" i="4"/>
  <c r="K5797" i="4"/>
  <c r="L5797" i="4"/>
  <c r="M5797" i="4"/>
  <c r="N5797" i="4"/>
  <c r="Q5797" i="4"/>
  <c r="R5797" i="4"/>
  <c r="I5798" i="4"/>
  <c r="K5798" i="4"/>
  <c r="L5798" i="4"/>
  <c r="M5798" i="4"/>
  <c r="N5798" i="4"/>
  <c r="Q5798" i="4"/>
  <c r="R5798" i="4"/>
  <c r="I5799" i="4"/>
  <c r="K5799" i="4"/>
  <c r="L5799" i="4"/>
  <c r="M5799" i="4"/>
  <c r="N5799" i="4"/>
  <c r="Q5799" i="4"/>
  <c r="R5799" i="4"/>
  <c r="I5800" i="4"/>
  <c r="K5800" i="4"/>
  <c r="L5800" i="4"/>
  <c r="M5800" i="4"/>
  <c r="N5800" i="4"/>
  <c r="Q5800" i="4"/>
  <c r="R5800" i="4"/>
  <c r="I5801" i="4"/>
  <c r="K5801" i="4"/>
  <c r="L5801" i="4"/>
  <c r="M5801" i="4"/>
  <c r="N5801" i="4"/>
  <c r="Q5801" i="4"/>
  <c r="R5801" i="4"/>
  <c r="I5802" i="4"/>
  <c r="K5802" i="4"/>
  <c r="L5802" i="4"/>
  <c r="M5802" i="4"/>
  <c r="N5802" i="4"/>
  <c r="Q5802" i="4"/>
  <c r="R5802" i="4"/>
  <c r="I5803" i="4"/>
  <c r="K5803" i="4"/>
  <c r="L5803" i="4"/>
  <c r="M5803" i="4"/>
  <c r="N5803" i="4"/>
  <c r="Q5803" i="4"/>
  <c r="R5803" i="4"/>
  <c r="I5804" i="4"/>
  <c r="K5804" i="4"/>
  <c r="L5804" i="4"/>
  <c r="M5804" i="4"/>
  <c r="N5804" i="4"/>
  <c r="Q5804" i="4"/>
  <c r="R5804" i="4"/>
  <c r="I5805" i="4"/>
  <c r="K5805" i="4"/>
  <c r="L5805" i="4"/>
  <c r="M5805" i="4"/>
  <c r="N5805" i="4"/>
  <c r="Q5805" i="4"/>
  <c r="R5805" i="4"/>
  <c r="I5806" i="4"/>
  <c r="K5806" i="4"/>
  <c r="L5806" i="4"/>
  <c r="M5806" i="4"/>
  <c r="N5806" i="4"/>
  <c r="Q5806" i="4"/>
  <c r="R5806" i="4"/>
  <c r="I5807" i="4"/>
  <c r="K5807" i="4"/>
  <c r="L5807" i="4"/>
  <c r="M5807" i="4"/>
  <c r="N5807" i="4"/>
  <c r="Q5807" i="4"/>
  <c r="R5807" i="4"/>
  <c r="I5808" i="4"/>
  <c r="K5808" i="4"/>
  <c r="L5808" i="4"/>
  <c r="M5808" i="4"/>
  <c r="N5808" i="4"/>
  <c r="Q5808" i="4"/>
  <c r="R5808" i="4"/>
  <c r="I5809" i="4"/>
  <c r="K5809" i="4"/>
  <c r="L5809" i="4"/>
  <c r="M5809" i="4"/>
  <c r="N5809" i="4"/>
  <c r="Q5809" i="4"/>
  <c r="R5809" i="4"/>
  <c r="I5810" i="4"/>
  <c r="K5810" i="4"/>
  <c r="L5810" i="4"/>
  <c r="M5810" i="4"/>
  <c r="N5810" i="4"/>
  <c r="Q5810" i="4"/>
  <c r="R5810" i="4"/>
  <c r="I5811" i="4"/>
  <c r="K5811" i="4"/>
  <c r="L5811" i="4"/>
  <c r="M5811" i="4"/>
  <c r="N5811" i="4"/>
  <c r="Q5811" i="4"/>
  <c r="R5811" i="4"/>
  <c r="I5812" i="4"/>
  <c r="K5812" i="4"/>
  <c r="L5812" i="4"/>
  <c r="M5812" i="4"/>
  <c r="N5812" i="4"/>
  <c r="Q5812" i="4"/>
  <c r="R5812" i="4"/>
  <c r="I5813" i="4"/>
  <c r="K5813" i="4"/>
  <c r="L5813" i="4"/>
  <c r="M5813" i="4"/>
  <c r="N5813" i="4"/>
  <c r="Q5813" i="4"/>
  <c r="R5813" i="4"/>
  <c r="I5814" i="4"/>
  <c r="K5814" i="4"/>
  <c r="L5814" i="4"/>
  <c r="M5814" i="4"/>
  <c r="N5814" i="4"/>
  <c r="Q5814" i="4"/>
  <c r="R5814" i="4"/>
  <c r="I5815" i="4"/>
  <c r="K5815" i="4"/>
  <c r="L5815" i="4"/>
  <c r="M5815" i="4"/>
  <c r="N5815" i="4"/>
  <c r="Q5815" i="4"/>
  <c r="R5815" i="4"/>
  <c r="R5782" i="4"/>
  <c r="Q5782" i="4"/>
  <c r="N5782" i="4"/>
  <c r="M5782" i="4"/>
  <c r="L5782" i="4"/>
  <c r="K5782" i="4"/>
  <c r="I5782" i="4"/>
  <c r="I5816" i="4"/>
  <c r="K5816" i="4"/>
  <c r="L5816" i="4"/>
  <c r="M5816" i="4"/>
  <c r="N5816" i="4"/>
  <c r="Q5816" i="4"/>
  <c r="R5816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Q5392" i="4"/>
  <c r="Q5393" i="4"/>
  <c r="Q5394" i="4"/>
  <c r="Q5395" i="4"/>
  <c r="Q5396" i="4"/>
  <c r="Q5397" i="4"/>
  <c r="Q5398" i="4"/>
  <c r="Q5399" i="4"/>
  <c r="Q5400" i="4"/>
  <c r="Q5401" i="4"/>
  <c r="Q5402" i="4"/>
  <c r="Q5403" i="4"/>
  <c r="Q5404" i="4"/>
  <c r="Q5405" i="4"/>
  <c r="Q5406" i="4"/>
  <c r="Q5407" i="4"/>
  <c r="Q5408" i="4"/>
  <c r="Q5409" i="4"/>
  <c r="Q5410" i="4"/>
  <c r="Q5411" i="4"/>
  <c r="Q5412" i="4"/>
  <c r="Q5413" i="4"/>
  <c r="Q5414" i="4"/>
  <c r="Q5415" i="4"/>
  <c r="Q5416" i="4"/>
  <c r="Q5417" i="4"/>
  <c r="Q5418" i="4"/>
  <c r="Q5419" i="4"/>
  <c r="Q5420" i="4"/>
  <c r="Q5421" i="4"/>
  <c r="Q5422" i="4"/>
  <c r="Q5423" i="4"/>
  <c r="Q5424" i="4"/>
  <c r="Q5425" i="4"/>
  <c r="Q5426" i="4"/>
  <c r="Q5427" i="4"/>
  <c r="Q5428" i="4"/>
  <c r="Q5429" i="4"/>
  <c r="Q5430" i="4"/>
  <c r="Q5431" i="4"/>
  <c r="Q5432" i="4"/>
  <c r="Q5433" i="4"/>
  <c r="Q5434" i="4"/>
  <c r="Q5435" i="4"/>
  <c r="Q5436" i="4"/>
  <c r="Q5437" i="4"/>
  <c r="Q5438" i="4"/>
  <c r="Q5439" i="4"/>
  <c r="Q5440" i="4"/>
  <c r="Q5441" i="4"/>
  <c r="Q5442" i="4"/>
  <c r="Q5443" i="4"/>
  <c r="Q5444" i="4"/>
  <c r="Q5445" i="4"/>
  <c r="Q5446" i="4"/>
  <c r="Q5447" i="4"/>
  <c r="Q5448" i="4"/>
  <c r="Q5449" i="4"/>
  <c r="Q5450" i="4"/>
  <c r="Q5451" i="4"/>
  <c r="Q5452" i="4"/>
  <c r="Q5453" i="4"/>
  <c r="Q5454" i="4"/>
  <c r="Q5455" i="4"/>
  <c r="Q5456" i="4"/>
  <c r="Q5457" i="4"/>
  <c r="Q5458" i="4"/>
  <c r="Q5459" i="4"/>
  <c r="Q5460" i="4"/>
  <c r="Q5461" i="4"/>
  <c r="Q5462" i="4"/>
  <c r="Q5463" i="4"/>
  <c r="Q5464" i="4"/>
  <c r="Q5465" i="4"/>
  <c r="Q5466" i="4"/>
  <c r="Q5467" i="4"/>
  <c r="Q5468" i="4"/>
  <c r="Q5469" i="4"/>
  <c r="Q5470" i="4"/>
  <c r="Q5471" i="4"/>
  <c r="Q5472" i="4"/>
  <c r="Q5473" i="4"/>
  <c r="Q5474" i="4"/>
  <c r="Q5475" i="4"/>
  <c r="Q5476" i="4"/>
  <c r="Q5477" i="4"/>
  <c r="Q5478" i="4"/>
  <c r="Q5479" i="4"/>
  <c r="Q5480" i="4"/>
  <c r="Q5481" i="4"/>
  <c r="Q5482" i="4"/>
  <c r="Q5483" i="4"/>
  <c r="Q5484" i="4"/>
  <c r="Q5485" i="4"/>
  <c r="Q5486" i="4"/>
  <c r="Q5487" i="4"/>
  <c r="Q5488" i="4"/>
  <c r="Q5489" i="4"/>
  <c r="Q5490" i="4"/>
  <c r="Q5491" i="4"/>
  <c r="Q5492" i="4"/>
  <c r="Q5493" i="4"/>
  <c r="Q5494" i="4"/>
  <c r="Q5495" i="4"/>
  <c r="Q5496" i="4"/>
  <c r="Q5497" i="4"/>
  <c r="Q5498" i="4"/>
  <c r="Q5499" i="4"/>
  <c r="Q5500" i="4"/>
  <c r="Q5501" i="4"/>
  <c r="Q5502" i="4"/>
  <c r="Q5503" i="4"/>
  <c r="Q5504" i="4"/>
  <c r="Q5505" i="4"/>
  <c r="Q5506" i="4"/>
  <c r="Q5507" i="4"/>
  <c r="Q5508" i="4"/>
  <c r="Q5509" i="4"/>
  <c r="Q5510" i="4"/>
  <c r="Q5511" i="4"/>
  <c r="Q5512" i="4"/>
  <c r="Q5513" i="4"/>
  <c r="Q5514" i="4"/>
  <c r="Q5515" i="4"/>
  <c r="Q5516" i="4"/>
  <c r="Q5517" i="4"/>
  <c r="Q5518" i="4"/>
  <c r="Q5519" i="4"/>
  <c r="Q5520" i="4"/>
  <c r="Q5521" i="4"/>
  <c r="Q5522" i="4"/>
  <c r="Q5523" i="4"/>
  <c r="Q5524" i="4"/>
  <c r="Q5525" i="4"/>
  <c r="Q5526" i="4"/>
  <c r="Q5527" i="4"/>
  <c r="Q5528" i="4"/>
  <c r="Q5529" i="4"/>
  <c r="Q5530" i="4"/>
  <c r="Q5531" i="4"/>
  <c r="Q5532" i="4"/>
  <c r="Q5533" i="4"/>
  <c r="Q5534" i="4"/>
  <c r="Q5535" i="4"/>
  <c r="Q5536" i="4"/>
  <c r="Q5537" i="4"/>
  <c r="Q5538" i="4"/>
  <c r="Q5539" i="4"/>
  <c r="Q5540" i="4"/>
  <c r="Q5541" i="4"/>
  <c r="Q5542" i="4"/>
  <c r="Q5543" i="4"/>
  <c r="Q5544" i="4"/>
  <c r="Q5545" i="4"/>
  <c r="Q5546" i="4"/>
  <c r="Q5547" i="4"/>
  <c r="Q5548" i="4"/>
  <c r="Q5549" i="4"/>
  <c r="Q5550" i="4"/>
  <c r="Q5551" i="4"/>
  <c r="Q5552" i="4"/>
  <c r="Q5553" i="4"/>
  <c r="Q5554" i="4"/>
  <c r="Q5555" i="4"/>
  <c r="Q5556" i="4"/>
  <c r="Q5557" i="4"/>
  <c r="Q5558" i="4"/>
  <c r="Q5559" i="4"/>
  <c r="Q5560" i="4"/>
  <c r="Q5561" i="4"/>
  <c r="Q5562" i="4"/>
  <c r="Q5563" i="4"/>
  <c r="Q5564" i="4"/>
  <c r="Q5565" i="4"/>
  <c r="Q5566" i="4"/>
  <c r="Q5567" i="4"/>
  <c r="Q5568" i="4"/>
  <c r="Q5569" i="4"/>
  <c r="Q5570" i="4"/>
  <c r="Q5571" i="4"/>
  <c r="Q5572" i="4"/>
  <c r="Q5573" i="4"/>
  <c r="Q5574" i="4"/>
  <c r="Q5575" i="4"/>
  <c r="Q5576" i="4"/>
  <c r="Q5577" i="4"/>
  <c r="Q5578" i="4"/>
  <c r="Q5579" i="4"/>
  <c r="Q5580" i="4"/>
  <c r="Q5581" i="4"/>
  <c r="Q5582" i="4"/>
  <c r="Q5583" i="4"/>
  <c r="Q5584" i="4"/>
  <c r="Q5585" i="4"/>
  <c r="Q5586" i="4"/>
  <c r="Q5587" i="4"/>
  <c r="Q5588" i="4"/>
  <c r="Q5589" i="4"/>
  <c r="Q5590" i="4"/>
  <c r="Q5591" i="4"/>
  <c r="Q5592" i="4"/>
  <c r="Q5593" i="4"/>
  <c r="Q5594" i="4"/>
  <c r="Q5595" i="4"/>
  <c r="Q5596" i="4"/>
  <c r="Q5597" i="4"/>
  <c r="Q5598" i="4"/>
  <c r="Q5599" i="4"/>
  <c r="Q5600" i="4"/>
  <c r="Q5601" i="4"/>
  <c r="Q5602" i="4"/>
  <c r="Q5603" i="4"/>
  <c r="Q5604" i="4"/>
  <c r="Q5605" i="4"/>
  <c r="Q5606" i="4"/>
  <c r="Q5607" i="4"/>
  <c r="Q5608" i="4"/>
  <c r="Q5609" i="4"/>
  <c r="Q5610" i="4"/>
  <c r="Q5611" i="4"/>
  <c r="Q5612" i="4"/>
  <c r="Q5613" i="4"/>
  <c r="Q5614" i="4"/>
  <c r="Q5615" i="4"/>
  <c r="Q5616" i="4"/>
  <c r="Q5617" i="4"/>
  <c r="Q5618" i="4"/>
  <c r="Q5619" i="4"/>
  <c r="Q5620" i="4"/>
  <c r="Q5621" i="4"/>
  <c r="Q5622" i="4"/>
  <c r="Q5623" i="4"/>
  <c r="Q5624" i="4"/>
  <c r="Q5625" i="4"/>
  <c r="Q5626" i="4"/>
  <c r="Q5627" i="4"/>
  <c r="Q5628" i="4"/>
  <c r="Q5629" i="4"/>
  <c r="Q5630" i="4"/>
  <c r="Q5631" i="4"/>
  <c r="Q5632" i="4"/>
  <c r="Q5633" i="4"/>
  <c r="Q5634" i="4"/>
  <c r="Q5635" i="4"/>
  <c r="Q5636" i="4"/>
  <c r="Q5637" i="4"/>
  <c r="Q5638" i="4"/>
  <c r="Q5639" i="4"/>
  <c r="Q5640" i="4"/>
  <c r="Q5641" i="4"/>
  <c r="Q5642" i="4"/>
  <c r="Q5643" i="4"/>
  <c r="Q5644" i="4"/>
  <c r="Q5645" i="4"/>
  <c r="Q5646" i="4"/>
  <c r="Q5647" i="4"/>
  <c r="Q5648" i="4"/>
  <c r="Q5649" i="4"/>
  <c r="Q5650" i="4"/>
  <c r="Q5651" i="4"/>
  <c r="Q5652" i="4"/>
  <c r="Q5653" i="4"/>
  <c r="Q5654" i="4"/>
  <c r="Q5655" i="4"/>
  <c r="Q5656" i="4"/>
  <c r="Q5657" i="4"/>
  <c r="Q5658" i="4"/>
  <c r="Q5659" i="4"/>
  <c r="Q5660" i="4"/>
  <c r="Q5661" i="4"/>
  <c r="Q5662" i="4"/>
  <c r="Q5663" i="4"/>
  <c r="Q5664" i="4"/>
  <c r="Q5665" i="4"/>
  <c r="Q5666" i="4"/>
  <c r="Q5667" i="4"/>
  <c r="Q5668" i="4"/>
  <c r="Q5669" i="4"/>
  <c r="Q5670" i="4"/>
  <c r="Q5671" i="4"/>
  <c r="Q5672" i="4"/>
  <c r="Q5673" i="4"/>
  <c r="Q5674" i="4"/>
  <c r="Q5675" i="4"/>
  <c r="Q5676" i="4"/>
  <c r="Q5677" i="4"/>
  <c r="Q5678" i="4"/>
  <c r="Q5679" i="4"/>
  <c r="Q5680" i="4"/>
  <c r="Q5681" i="4"/>
  <c r="Q5682" i="4"/>
  <c r="Q5683" i="4"/>
  <c r="Q5684" i="4"/>
  <c r="Q5685" i="4"/>
  <c r="Q5686" i="4"/>
  <c r="Q5687" i="4"/>
  <c r="Q5688" i="4"/>
  <c r="Q5689" i="4"/>
  <c r="Q5690" i="4"/>
  <c r="Q5691" i="4"/>
  <c r="Q5692" i="4"/>
  <c r="Q5693" i="4"/>
  <c r="Q5694" i="4"/>
  <c r="Q5695" i="4"/>
  <c r="Q5696" i="4"/>
  <c r="Q5697" i="4"/>
  <c r="Q5698" i="4"/>
  <c r="Q5699" i="4"/>
  <c r="Q5700" i="4"/>
  <c r="Q5701" i="4"/>
  <c r="Q5702" i="4"/>
  <c r="Q5703" i="4"/>
  <c r="Q5704" i="4"/>
  <c r="Q5705" i="4"/>
  <c r="Q5706" i="4"/>
  <c r="Q5707" i="4"/>
  <c r="Q5708" i="4"/>
  <c r="Q5709" i="4"/>
  <c r="Q5710" i="4"/>
  <c r="Q5711" i="4"/>
  <c r="Q5712" i="4"/>
  <c r="Q5713" i="4"/>
  <c r="Q5714" i="4"/>
  <c r="Q5715" i="4"/>
  <c r="Q5716" i="4"/>
  <c r="Q5717" i="4"/>
  <c r="Q5718" i="4"/>
  <c r="Q5719" i="4"/>
  <c r="Q5720" i="4"/>
  <c r="Q5721" i="4"/>
  <c r="Q5722" i="4"/>
  <c r="Q5723" i="4"/>
  <c r="Q5724" i="4"/>
  <c r="Q5725" i="4"/>
  <c r="Q5726" i="4"/>
  <c r="Q5727" i="4"/>
  <c r="Q5728" i="4"/>
  <c r="Q5729" i="4"/>
  <c r="Q5730" i="4"/>
  <c r="Q5731" i="4"/>
  <c r="Q5732" i="4"/>
  <c r="Q5733" i="4"/>
  <c r="Q5734" i="4"/>
  <c r="Q5735" i="4"/>
  <c r="Q5736" i="4"/>
  <c r="Q5737" i="4"/>
  <c r="Q5738" i="4"/>
  <c r="Q5739" i="4"/>
  <c r="Q5740" i="4"/>
  <c r="Q5741" i="4"/>
  <c r="Q5742" i="4"/>
  <c r="Q5743" i="4"/>
  <c r="Q5744" i="4"/>
  <c r="Q5745" i="4"/>
  <c r="Q5746" i="4"/>
  <c r="Q5747" i="4"/>
  <c r="Q5748" i="4"/>
  <c r="Q5749" i="4"/>
  <c r="Q5750" i="4"/>
  <c r="Q5751" i="4"/>
  <c r="Q5752" i="4"/>
  <c r="Q5753" i="4"/>
  <c r="Q5754" i="4"/>
  <c r="Q5755" i="4"/>
  <c r="Q5756" i="4"/>
  <c r="Q5757" i="4"/>
  <c r="Q5758" i="4"/>
  <c r="Q5759" i="4"/>
  <c r="Q5760" i="4"/>
  <c r="Q5761" i="4"/>
  <c r="Q5762" i="4"/>
  <c r="Q5763" i="4"/>
  <c r="Q5764" i="4"/>
  <c r="Q5765" i="4"/>
  <c r="Q5766" i="4"/>
  <c r="Q5767" i="4"/>
  <c r="Q5768" i="4"/>
  <c r="Q5769" i="4"/>
  <c r="Q5770" i="4"/>
  <c r="Q5771" i="4"/>
  <c r="Q5772" i="4"/>
  <c r="Q5773" i="4"/>
  <c r="Q5774" i="4"/>
  <c r="Q5775" i="4"/>
  <c r="Q5776" i="4"/>
  <c r="Q5777" i="4"/>
  <c r="Q5778" i="4"/>
  <c r="Q5779" i="4"/>
  <c r="Q5780" i="4"/>
  <c r="Q5781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5572" i="4"/>
  <c r="R5573" i="4"/>
  <c r="R5574" i="4"/>
  <c r="R5575" i="4"/>
  <c r="R5576" i="4"/>
  <c r="R5577" i="4"/>
  <c r="R5578" i="4"/>
  <c r="R5579" i="4"/>
  <c r="R5580" i="4"/>
  <c r="R5581" i="4"/>
  <c r="R5582" i="4"/>
  <c r="R5583" i="4"/>
  <c r="R5584" i="4"/>
  <c r="R5585" i="4"/>
  <c r="R5586" i="4"/>
  <c r="R5587" i="4"/>
  <c r="R5588" i="4"/>
  <c r="R5589" i="4"/>
  <c r="R5590" i="4"/>
  <c r="R5591" i="4"/>
  <c r="R5592" i="4"/>
  <c r="R5593" i="4"/>
  <c r="R5594" i="4"/>
  <c r="R5595" i="4"/>
  <c r="R5596" i="4"/>
  <c r="R5597" i="4"/>
  <c r="R5598" i="4"/>
  <c r="R5599" i="4"/>
  <c r="R5600" i="4"/>
  <c r="R5601" i="4"/>
  <c r="R5602" i="4"/>
  <c r="R5603" i="4"/>
  <c r="R5604" i="4"/>
  <c r="R5605" i="4"/>
  <c r="R5606" i="4"/>
  <c r="R5607" i="4"/>
  <c r="R5608" i="4"/>
  <c r="R5609" i="4"/>
  <c r="R5610" i="4"/>
  <c r="R5611" i="4"/>
  <c r="R5612" i="4"/>
  <c r="R5613" i="4"/>
  <c r="R5614" i="4"/>
  <c r="R5615" i="4"/>
  <c r="R5616" i="4"/>
  <c r="R5617" i="4"/>
  <c r="R5618" i="4"/>
  <c r="R5619" i="4"/>
  <c r="R5620" i="4"/>
  <c r="R5621" i="4"/>
  <c r="R5622" i="4"/>
  <c r="R5623" i="4"/>
  <c r="R5624" i="4"/>
  <c r="R5625" i="4"/>
  <c r="R5626" i="4"/>
  <c r="R5627" i="4"/>
  <c r="R5628" i="4"/>
  <c r="R5629" i="4"/>
  <c r="R5630" i="4"/>
  <c r="R5631" i="4"/>
  <c r="R5632" i="4"/>
  <c r="R5633" i="4"/>
  <c r="R5634" i="4"/>
  <c r="R5635" i="4"/>
  <c r="R5636" i="4"/>
  <c r="R5637" i="4"/>
  <c r="R5638" i="4"/>
  <c r="R5639" i="4"/>
  <c r="R5640" i="4"/>
  <c r="R5641" i="4"/>
  <c r="R5642" i="4"/>
  <c r="R5643" i="4"/>
  <c r="R5644" i="4"/>
  <c r="R5645" i="4"/>
  <c r="R5646" i="4"/>
  <c r="R5647" i="4"/>
  <c r="R5648" i="4"/>
  <c r="R5649" i="4"/>
  <c r="R5650" i="4"/>
  <c r="R5651" i="4"/>
  <c r="R5652" i="4"/>
  <c r="R5653" i="4"/>
  <c r="R5654" i="4"/>
  <c r="R5655" i="4"/>
  <c r="R5656" i="4"/>
  <c r="R5657" i="4"/>
  <c r="R5658" i="4"/>
  <c r="R5659" i="4"/>
  <c r="R5660" i="4"/>
  <c r="R5661" i="4"/>
  <c r="R5662" i="4"/>
  <c r="R5663" i="4"/>
  <c r="R5664" i="4"/>
  <c r="R5665" i="4"/>
  <c r="R5666" i="4"/>
  <c r="R5667" i="4"/>
  <c r="R5668" i="4"/>
  <c r="R5669" i="4"/>
  <c r="R5670" i="4"/>
  <c r="R5671" i="4"/>
  <c r="R5672" i="4"/>
  <c r="R5673" i="4"/>
  <c r="R5674" i="4"/>
  <c r="R5675" i="4"/>
  <c r="R5676" i="4"/>
  <c r="R5677" i="4"/>
  <c r="R5678" i="4"/>
  <c r="R5679" i="4"/>
  <c r="R5680" i="4"/>
  <c r="R5681" i="4"/>
  <c r="R5682" i="4"/>
  <c r="R5683" i="4"/>
  <c r="R5684" i="4"/>
  <c r="R5685" i="4"/>
  <c r="R5686" i="4"/>
  <c r="R5687" i="4"/>
  <c r="R5688" i="4"/>
  <c r="R5689" i="4"/>
  <c r="R5690" i="4"/>
  <c r="R5691" i="4"/>
  <c r="R5692" i="4"/>
  <c r="R5693" i="4"/>
  <c r="R5694" i="4"/>
  <c r="R5695" i="4"/>
  <c r="R5696" i="4"/>
  <c r="R5697" i="4"/>
  <c r="R5698" i="4"/>
  <c r="R5699" i="4"/>
  <c r="R5700" i="4"/>
  <c r="R5701" i="4"/>
  <c r="R5702" i="4"/>
  <c r="R5703" i="4"/>
  <c r="R5704" i="4"/>
  <c r="R5705" i="4"/>
  <c r="R5706" i="4"/>
  <c r="R5707" i="4"/>
  <c r="R5708" i="4"/>
  <c r="R5709" i="4"/>
  <c r="R5710" i="4"/>
  <c r="R5711" i="4"/>
  <c r="R5712" i="4"/>
  <c r="R5713" i="4"/>
  <c r="R5714" i="4"/>
  <c r="R5715" i="4"/>
  <c r="R5716" i="4"/>
  <c r="R5717" i="4"/>
  <c r="R5718" i="4"/>
  <c r="R5719" i="4"/>
  <c r="R5720" i="4"/>
  <c r="R5721" i="4"/>
  <c r="R5722" i="4"/>
  <c r="R5723" i="4"/>
  <c r="R5724" i="4"/>
  <c r="R5725" i="4"/>
  <c r="R5726" i="4"/>
  <c r="R5727" i="4"/>
  <c r="R5728" i="4"/>
  <c r="R5729" i="4"/>
  <c r="R5730" i="4"/>
  <c r="R5731" i="4"/>
  <c r="R5732" i="4"/>
  <c r="R5733" i="4"/>
  <c r="R5734" i="4"/>
  <c r="R5735" i="4"/>
  <c r="R5736" i="4"/>
  <c r="R5737" i="4"/>
  <c r="R5738" i="4"/>
  <c r="R5739" i="4"/>
  <c r="R5740" i="4"/>
  <c r="R5741" i="4"/>
  <c r="R5742" i="4"/>
  <c r="R5743" i="4"/>
  <c r="R5744" i="4"/>
  <c r="R5745" i="4"/>
  <c r="R5746" i="4"/>
  <c r="R5747" i="4"/>
  <c r="R5748" i="4"/>
  <c r="R5749" i="4"/>
  <c r="R5750" i="4"/>
  <c r="R5751" i="4"/>
  <c r="R5752" i="4"/>
  <c r="R5753" i="4"/>
  <c r="R5754" i="4"/>
  <c r="R5755" i="4"/>
  <c r="R5756" i="4"/>
  <c r="R5757" i="4"/>
  <c r="R5758" i="4"/>
  <c r="R5759" i="4"/>
  <c r="R5760" i="4"/>
  <c r="R5761" i="4"/>
  <c r="R5762" i="4"/>
  <c r="R5763" i="4"/>
  <c r="R5764" i="4"/>
  <c r="R5765" i="4"/>
  <c r="R5766" i="4"/>
  <c r="R5767" i="4"/>
  <c r="R5768" i="4"/>
  <c r="R5769" i="4"/>
  <c r="R5770" i="4"/>
  <c r="R5771" i="4"/>
  <c r="R5772" i="4"/>
  <c r="R5773" i="4"/>
  <c r="R5774" i="4"/>
  <c r="R5775" i="4"/>
  <c r="R5776" i="4"/>
  <c r="R5777" i="4"/>
  <c r="R5778" i="4"/>
  <c r="R5779" i="4"/>
  <c r="R5780" i="4"/>
  <c r="R5781" i="4"/>
  <c r="I5781" i="4" l="1"/>
  <c r="I5780" i="4" l="1"/>
  <c r="I5779" i="4"/>
  <c r="I5778" i="4"/>
  <c r="I5775" i="4"/>
  <c r="I5776" i="4"/>
  <c r="I5777" i="4"/>
  <c r="I5774" i="4"/>
  <c r="I5773" i="4"/>
  <c r="I5772" i="4"/>
  <c r="I5771" i="4"/>
  <c r="I5770" i="4"/>
  <c r="I5769" i="4"/>
  <c r="I5768" i="4"/>
  <c r="I5767" i="4"/>
  <c r="I5766" i="4"/>
  <c r="I5763" i="4"/>
  <c r="I5764" i="4"/>
  <c r="I5765" i="4"/>
  <c r="I5762" i="4"/>
  <c r="I5761" i="4" l="1"/>
  <c r="I5760" i="4"/>
  <c r="I5759" i="4"/>
  <c r="I5758" i="4"/>
  <c r="I5757" i="4"/>
  <c r="I5756" i="4" l="1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7" i="4"/>
  <c r="I5738" i="4"/>
  <c r="I5736" i="4"/>
  <c r="I5735" i="4"/>
  <c r="I5734" i="4"/>
  <c r="I5733" i="4"/>
  <c r="I5731" i="4" l="1"/>
  <c r="I5732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 l="1"/>
  <c r="I5709" i="4"/>
  <c r="I5708" i="4"/>
  <c r="I5707" i="4"/>
  <c r="I5706" i="4"/>
  <c r="I5704" i="4"/>
  <c r="I5703" i="4"/>
  <c r="I5702" i="4"/>
  <c r="I5701" i="4"/>
  <c r="I5694" i="4" l="1"/>
  <c r="I5695" i="4"/>
  <c r="I5696" i="4"/>
  <c r="I5697" i="4"/>
  <c r="I5698" i="4"/>
  <c r="I5700" i="4"/>
  <c r="N679" i="181" l="1"/>
  <c r="P679" i="181" s="1"/>
  <c r="Q679" i="181" s="1"/>
  <c r="N680" i="181"/>
  <c r="P680" i="181" s="1"/>
  <c r="Q680" i="181" s="1"/>
  <c r="N681" i="181"/>
  <c r="P681" i="181" s="1"/>
  <c r="Q681" i="181" s="1"/>
  <c r="N682" i="181"/>
  <c r="P682" i="181" s="1"/>
  <c r="Q682" i="181" s="1"/>
  <c r="N683" i="181"/>
  <c r="P683" i="181" s="1"/>
  <c r="Q683" i="181" s="1"/>
  <c r="I568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5" i="4"/>
  <c r="I5686" i="4"/>
  <c r="I5687" i="4"/>
  <c r="I5688" i="4"/>
  <c r="I5689" i="4"/>
  <c r="I5690" i="4"/>
  <c r="I5691" i="4"/>
  <c r="I5692" i="4"/>
  <c r="I5693" i="4"/>
  <c r="N678" i="181" l="1"/>
  <c r="N677" i="181"/>
  <c r="N676" i="181"/>
  <c r="N675" i="181"/>
  <c r="N674" i="181"/>
  <c r="N673" i="181"/>
  <c r="N672" i="181"/>
  <c r="N671" i="181"/>
  <c r="N670" i="181"/>
  <c r="N669" i="181"/>
  <c r="N668" i="181"/>
  <c r="N667" i="181"/>
  <c r="N666" i="181"/>
  <c r="N665" i="181"/>
  <c r="N664" i="181"/>
  <c r="N663" i="181"/>
  <c r="N662" i="181"/>
  <c r="N661" i="181"/>
  <c r="N660" i="181"/>
  <c r="N659" i="181"/>
  <c r="N658" i="181"/>
  <c r="N657" i="181"/>
  <c r="N656" i="181"/>
  <c r="N655" i="181"/>
  <c r="N654" i="181"/>
  <c r="N653" i="181"/>
  <c r="N652" i="181"/>
  <c r="N651" i="181"/>
  <c r="N650" i="181"/>
  <c r="N649" i="181"/>
  <c r="N648" i="181"/>
  <c r="N647" i="181"/>
  <c r="N646" i="181"/>
  <c r="N645" i="181"/>
  <c r="N644" i="181"/>
  <c r="N643" i="181"/>
  <c r="N642" i="181"/>
  <c r="N641" i="181"/>
  <c r="N640" i="181"/>
  <c r="N639" i="181"/>
  <c r="N638" i="181"/>
  <c r="N637" i="181"/>
  <c r="N636" i="181"/>
  <c r="N635" i="181"/>
  <c r="N634" i="181"/>
  <c r="N633" i="181"/>
  <c r="N632" i="181"/>
  <c r="N631" i="181"/>
  <c r="N630" i="181"/>
  <c r="N629" i="181"/>
  <c r="N628" i="181"/>
  <c r="N627" i="181"/>
  <c r="N626" i="181"/>
  <c r="N625" i="181"/>
  <c r="N624" i="181"/>
  <c r="N623" i="181"/>
  <c r="N622" i="181"/>
  <c r="N621" i="181"/>
  <c r="N620" i="181"/>
  <c r="N619" i="181"/>
  <c r="N618" i="181"/>
  <c r="N617" i="181"/>
  <c r="N616" i="181"/>
  <c r="N615" i="181"/>
  <c r="N614" i="181"/>
  <c r="N613" i="181"/>
  <c r="N612" i="181"/>
  <c r="N611" i="181"/>
  <c r="N610" i="181"/>
  <c r="N609" i="181"/>
  <c r="N608" i="181"/>
  <c r="N607" i="181"/>
  <c r="N606" i="181"/>
  <c r="N605" i="181"/>
  <c r="N604" i="181"/>
  <c r="N603" i="181"/>
  <c r="N602" i="181"/>
  <c r="N601" i="181"/>
  <c r="N600" i="181"/>
  <c r="N599" i="181"/>
  <c r="N598" i="181"/>
  <c r="N597" i="181"/>
  <c r="N596" i="181"/>
  <c r="N595" i="181"/>
  <c r="N594" i="181"/>
  <c r="N593" i="181"/>
  <c r="N592" i="181"/>
  <c r="N591" i="181"/>
  <c r="N590" i="181"/>
  <c r="N589" i="181"/>
  <c r="N588" i="181"/>
  <c r="N587" i="181"/>
  <c r="N586" i="181"/>
  <c r="N585" i="181"/>
  <c r="N584" i="181"/>
  <c r="N583" i="181"/>
  <c r="N582" i="181"/>
  <c r="N581" i="181"/>
  <c r="N580" i="181"/>
  <c r="N579" i="181"/>
  <c r="N578" i="181"/>
  <c r="N577" i="181"/>
  <c r="N576" i="181"/>
  <c r="N575" i="181"/>
  <c r="N574" i="181"/>
  <c r="N573" i="181"/>
  <c r="N572" i="181"/>
  <c r="N571" i="181"/>
  <c r="N570" i="181"/>
  <c r="N569" i="181"/>
  <c r="N568" i="181"/>
  <c r="N567" i="181"/>
  <c r="N566" i="181"/>
  <c r="N565" i="181"/>
  <c r="N564" i="181"/>
  <c r="N563" i="181"/>
  <c r="N562" i="181"/>
  <c r="N561" i="181"/>
  <c r="N560" i="181"/>
  <c r="N559" i="181"/>
  <c r="N558" i="181"/>
  <c r="N557" i="181"/>
  <c r="N556" i="181"/>
  <c r="N555" i="181"/>
  <c r="N554" i="181"/>
  <c r="N553" i="181"/>
  <c r="N552" i="181"/>
  <c r="N551" i="181"/>
  <c r="N550" i="181"/>
  <c r="N549" i="181"/>
  <c r="N548" i="181"/>
  <c r="N547" i="181"/>
  <c r="N546" i="181"/>
  <c r="N545" i="181"/>
  <c r="N544" i="181"/>
  <c r="N543" i="181"/>
  <c r="N542" i="181"/>
  <c r="N541" i="181"/>
  <c r="N540" i="181"/>
  <c r="N539" i="181"/>
  <c r="N538" i="181"/>
  <c r="N537" i="181"/>
  <c r="N536" i="181"/>
  <c r="N535" i="181"/>
  <c r="N534" i="181"/>
  <c r="N533" i="181"/>
  <c r="N532" i="181"/>
  <c r="N531" i="181"/>
  <c r="N530" i="181"/>
  <c r="N529" i="181"/>
  <c r="N528" i="181"/>
  <c r="N527" i="181"/>
  <c r="N526" i="181"/>
  <c r="N525" i="181"/>
  <c r="N524" i="181"/>
  <c r="N523" i="181"/>
  <c r="N522" i="181"/>
  <c r="N521" i="181"/>
  <c r="N520" i="181"/>
  <c r="N519" i="181"/>
  <c r="N518" i="181"/>
  <c r="N517" i="181"/>
  <c r="N516" i="181"/>
  <c r="N515" i="181"/>
  <c r="N514" i="181"/>
  <c r="N513" i="181"/>
  <c r="N512" i="181"/>
  <c r="N511" i="181"/>
  <c r="N510" i="181"/>
  <c r="N509" i="181"/>
  <c r="N508" i="181"/>
  <c r="N507" i="181"/>
  <c r="N506" i="181"/>
  <c r="N505" i="181"/>
  <c r="N504" i="181"/>
  <c r="N503" i="181"/>
  <c r="N502" i="181"/>
  <c r="N501" i="181"/>
  <c r="N500" i="181"/>
  <c r="N499" i="181"/>
  <c r="N498" i="181"/>
  <c r="N497" i="181"/>
  <c r="N496" i="181"/>
  <c r="N495" i="181"/>
  <c r="N494" i="181"/>
  <c r="N493" i="181"/>
  <c r="N492" i="181"/>
  <c r="N491" i="181"/>
  <c r="N490" i="181"/>
  <c r="N489" i="181"/>
  <c r="N488" i="181"/>
  <c r="N487" i="181"/>
  <c r="N486" i="181"/>
  <c r="N485" i="181"/>
  <c r="N484" i="181"/>
  <c r="N483" i="181"/>
  <c r="N482" i="181"/>
  <c r="N481" i="181"/>
  <c r="N480" i="181"/>
  <c r="N479" i="181"/>
  <c r="N478" i="181"/>
  <c r="N477" i="181"/>
  <c r="N476" i="181"/>
  <c r="N475" i="181"/>
  <c r="N474" i="181"/>
  <c r="N473" i="181"/>
  <c r="N472" i="181"/>
  <c r="N471" i="181"/>
  <c r="N470" i="181"/>
  <c r="N469" i="181"/>
  <c r="N468" i="181"/>
  <c r="N467" i="181"/>
  <c r="N466" i="181"/>
  <c r="N465" i="181"/>
  <c r="N464" i="181"/>
  <c r="N463" i="181"/>
  <c r="N462" i="181"/>
  <c r="N461" i="181"/>
  <c r="N460" i="181"/>
  <c r="N459" i="181"/>
  <c r="N458" i="181"/>
  <c r="N457" i="181"/>
  <c r="N456" i="181"/>
  <c r="N455" i="181"/>
  <c r="N454" i="181"/>
  <c r="N453" i="181"/>
  <c r="N452" i="181"/>
  <c r="N451" i="181"/>
  <c r="N450" i="181"/>
  <c r="N449" i="181"/>
  <c r="N448" i="181"/>
  <c r="N447" i="181"/>
  <c r="N446" i="181"/>
  <c r="N445" i="181"/>
  <c r="N444" i="181"/>
  <c r="N443" i="181"/>
  <c r="N442" i="181"/>
  <c r="N441" i="181"/>
  <c r="N440" i="181"/>
  <c r="N439" i="181"/>
  <c r="N438" i="181"/>
  <c r="N437" i="181"/>
  <c r="N436" i="181"/>
  <c r="N435" i="181"/>
  <c r="N434" i="181"/>
  <c r="N433" i="181"/>
  <c r="N432" i="181"/>
  <c r="N431" i="181"/>
  <c r="N430" i="181"/>
  <c r="N429" i="181"/>
  <c r="N428" i="181"/>
  <c r="N427" i="181"/>
  <c r="N426" i="181"/>
  <c r="N425" i="181"/>
  <c r="N424" i="181"/>
  <c r="N423" i="181"/>
  <c r="N422" i="181"/>
  <c r="N421" i="181"/>
  <c r="N420" i="181"/>
  <c r="N419" i="181"/>
  <c r="N418" i="181"/>
  <c r="N417" i="181"/>
  <c r="N416" i="181"/>
  <c r="N415" i="181"/>
  <c r="N414" i="181"/>
  <c r="N413" i="181"/>
  <c r="N412" i="181"/>
  <c r="N411" i="181"/>
  <c r="N410" i="181"/>
  <c r="N409" i="181"/>
  <c r="N408" i="181"/>
  <c r="N407" i="181"/>
  <c r="N406" i="181"/>
  <c r="N405" i="181"/>
  <c r="N404" i="181"/>
  <c r="N403" i="181"/>
  <c r="N402" i="181"/>
  <c r="N401" i="181"/>
  <c r="N400" i="181"/>
  <c r="N399" i="181"/>
  <c r="N398" i="181"/>
  <c r="N397" i="181"/>
  <c r="N396" i="181"/>
  <c r="N395" i="181"/>
  <c r="N394" i="181"/>
  <c r="N393" i="181"/>
  <c r="N392" i="181"/>
  <c r="N391" i="181"/>
  <c r="N390" i="181"/>
  <c r="N389" i="181"/>
  <c r="N388" i="181"/>
  <c r="N387" i="181"/>
  <c r="N386" i="181"/>
  <c r="N385" i="181"/>
  <c r="N384" i="181"/>
  <c r="N383" i="181"/>
  <c r="N382" i="181"/>
  <c r="N381" i="181"/>
  <c r="N380" i="181"/>
  <c r="N379" i="181"/>
  <c r="N378" i="181"/>
  <c r="N377" i="181"/>
  <c r="N376" i="181"/>
  <c r="N375" i="181"/>
  <c r="N374" i="181"/>
  <c r="N373" i="181"/>
  <c r="N372" i="181"/>
  <c r="N371" i="181"/>
  <c r="N370" i="181"/>
  <c r="N369" i="181"/>
  <c r="N368" i="181"/>
  <c r="N367" i="181"/>
  <c r="N366" i="181"/>
  <c r="N365" i="181"/>
  <c r="N364" i="181"/>
  <c r="N363" i="181"/>
  <c r="N362" i="181"/>
  <c r="N361" i="181"/>
  <c r="N360" i="181"/>
  <c r="N359" i="181"/>
  <c r="N358" i="181"/>
  <c r="N357" i="181"/>
  <c r="N356" i="181"/>
  <c r="N355" i="181"/>
  <c r="N354" i="181"/>
  <c r="N353" i="181"/>
  <c r="N352" i="181"/>
  <c r="N351" i="181"/>
  <c r="N350" i="181"/>
  <c r="N349" i="181"/>
  <c r="N348" i="181"/>
  <c r="N347" i="181"/>
  <c r="N346" i="181"/>
  <c r="N345" i="181"/>
  <c r="N344" i="181"/>
  <c r="N343" i="181"/>
  <c r="N342" i="181"/>
  <c r="N341" i="181"/>
  <c r="N340" i="181"/>
  <c r="N339" i="181"/>
  <c r="N338" i="181"/>
  <c r="N337" i="181"/>
  <c r="N336" i="181"/>
  <c r="N335" i="181"/>
  <c r="N334" i="181"/>
  <c r="N333" i="181"/>
  <c r="N332" i="181"/>
  <c r="N331" i="181"/>
  <c r="N330" i="181"/>
  <c r="N329" i="181"/>
  <c r="N328" i="181"/>
  <c r="N327" i="181"/>
  <c r="N326" i="181"/>
  <c r="N325" i="181"/>
  <c r="N324" i="181"/>
  <c r="N323" i="181"/>
  <c r="N322" i="181"/>
  <c r="N321" i="181"/>
  <c r="N320" i="181"/>
  <c r="N319" i="181"/>
  <c r="N318" i="181"/>
  <c r="N317" i="181"/>
  <c r="N316" i="181"/>
  <c r="N315" i="181"/>
  <c r="N314" i="181"/>
  <c r="N313" i="181"/>
  <c r="N312" i="181"/>
  <c r="N311" i="181"/>
  <c r="N310" i="181"/>
  <c r="N309" i="181"/>
  <c r="N308" i="181"/>
  <c r="N307" i="181"/>
  <c r="N306" i="181"/>
  <c r="N305" i="181"/>
  <c r="N304" i="181"/>
  <c r="N303" i="181"/>
  <c r="N302" i="181"/>
  <c r="N301" i="181"/>
  <c r="N300" i="181"/>
  <c r="N299" i="181"/>
  <c r="N298" i="181"/>
  <c r="N297" i="181"/>
  <c r="N296" i="181"/>
  <c r="N295" i="181"/>
  <c r="N294" i="181"/>
  <c r="N293" i="181"/>
  <c r="N292" i="181"/>
  <c r="N291" i="181"/>
  <c r="N290" i="181"/>
  <c r="N289" i="181"/>
  <c r="N288" i="181"/>
  <c r="N287" i="181"/>
  <c r="N286" i="181"/>
  <c r="N285" i="181"/>
  <c r="N284" i="181"/>
  <c r="N283" i="181"/>
  <c r="N282" i="181"/>
  <c r="N281" i="181"/>
  <c r="N280" i="181"/>
  <c r="N279" i="181"/>
  <c r="N278" i="181"/>
  <c r="N277" i="181"/>
  <c r="N276" i="181"/>
  <c r="N275" i="181"/>
  <c r="N274" i="181"/>
  <c r="N273" i="181"/>
  <c r="N272" i="181"/>
  <c r="N271" i="181"/>
  <c r="N270" i="181"/>
  <c r="N269" i="181"/>
  <c r="N268" i="181"/>
  <c r="N267" i="181"/>
  <c r="N266" i="181"/>
  <c r="N265" i="181"/>
  <c r="N264" i="181"/>
  <c r="N263" i="181"/>
  <c r="N262" i="181"/>
  <c r="N261" i="181"/>
  <c r="N260" i="181"/>
  <c r="N259" i="181"/>
  <c r="N258" i="181"/>
  <c r="N257" i="181"/>
  <c r="N256" i="181"/>
  <c r="N255" i="181"/>
  <c r="N254" i="181"/>
  <c r="N253" i="181"/>
  <c r="N252" i="181"/>
  <c r="N251" i="181"/>
  <c r="N250" i="181"/>
  <c r="N249" i="181"/>
  <c r="N248" i="181"/>
  <c r="N247" i="181"/>
  <c r="N246" i="181"/>
  <c r="N245" i="181"/>
  <c r="N244" i="181"/>
  <c r="N243" i="181"/>
  <c r="N242" i="181"/>
  <c r="N241" i="181"/>
  <c r="N240" i="181"/>
  <c r="N239" i="181"/>
  <c r="N238" i="181"/>
  <c r="N237" i="181"/>
  <c r="N236" i="181"/>
  <c r="N235" i="181"/>
  <c r="N234" i="181"/>
  <c r="N233" i="181"/>
  <c r="N232" i="181"/>
  <c r="N231" i="181"/>
  <c r="N230" i="181"/>
  <c r="N229" i="181"/>
  <c r="N228" i="181"/>
  <c r="N227" i="181"/>
  <c r="N226" i="181"/>
  <c r="N225" i="181"/>
  <c r="N224" i="181"/>
  <c r="N223" i="181"/>
  <c r="N222" i="181"/>
  <c r="N221" i="181"/>
  <c r="N220" i="181"/>
  <c r="N219" i="181"/>
  <c r="N218" i="181"/>
  <c r="N217" i="181"/>
  <c r="N216" i="181"/>
  <c r="N215" i="181"/>
  <c r="N214" i="181"/>
  <c r="N213" i="181"/>
  <c r="N212" i="181"/>
  <c r="N211" i="181"/>
  <c r="N210" i="181"/>
  <c r="N209" i="181"/>
  <c r="N208" i="181"/>
  <c r="N207" i="181"/>
  <c r="N206" i="181"/>
  <c r="N205" i="181"/>
  <c r="N204" i="181"/>
  <c r="N203" i="181"/>
  <c r="N202" i="181"/>
  <c r="N201" i="181"/>
  <c r="N200" i="181"/>
  <c r="N199" i="181"/>
  <c r="N198" i="181"/>
  <c r="N197" i="181"/>
  <c r="N196" i="181"/>
  <c r="N195" i="181"/>
  <c r="N194" i="181"/>
  <c r="N193" i="181"/>
  <c r="N192" i="181"/>
  <c r="N191" i="181"/>
  <c r="N190" i="181"/>
  <c r="N189" i="181"/>
  <c r="N188" i="181"/>
  <c r="N187" i="181"/>
  <c r="N186" i="181"/>
  <c r="N185" i="181"/>
  <c r="N184" i="181"/>
  <c r="N183" i="181"/>
  <c r="N182" i="181"/>
  <c r="N181" i="181"/>
  <c r="N180" i="181"/>
  <c r="N179" i="181"/>
  <c r="N178" i="181"/>
  <c r="N177" i="181"/>
  <c r="N176" i="181"/>
  <c r="N175" i="181"/>
  <c r="N174" i="181"/>
  <c r="N173" i="181"/>
  <c r="N172" i="181"/>
  <c r="N171" i="181"/>
  <c r="N170" i="181"/>
  <c r="N169" i="181"/>
  <c r="N168" i="181"/>
  <c r="N167" i="181"/>
  <c r="N166" i="181"/>
  <c r="N165" i="181"/>
  <c r="N164" i="181"/>
  <c r="N163" i="181"/>
  <c r="N162" i="181"/>
  <c r="N161" i="181"/>
  <c r="N160" i="181"/>
  <c r="N159" i="181"/>
  <c r="N158" i="181"/>
  <c r="N157" i="181"/>
  <c r="N156" i="181"/>
  <c r="N155" i="181"/>
  <c r="N154" i="181"/>
  <c r="N153" i="181"/>
  <c r="N152" i="181"/>
  <c r="N151" i="181"/>
  <c r="N150" i="181"/>
  <c r="N149" i="181"/>
  <c r="N148" i="181"/>
  <c r="N147" i="181"/>
  <c r="N146" i="181"/>
  <c r="N145" i="181"/>
  <c r="N144" i="181"/>
  <c r="N143" i="181"/>
  <c r="N142" i="181"/>
  <c r="N141" i="181"/>
  <c r="N140" i="181"/>
  <c r="N139" i="181"/>
  <c r="N138" i="181"/>
  <c r="N137" i="181"/>
  <c r="N136" i="181"/>
  <c r="N135" i="181"/>
  <c r="N134" i="181"/>
  <c r="N133" i="181"/>
  <c r="N132" i="181"/>
  <c r="N131" i="181"/>
  <c r="N130" i="181"/>
  <c r="N129" i="181"/>
  <c r="N128" i="181"/>
  <c r="N127" i="181"/>
  <c r="N126" i="181"/>
  <c r="N125" i="181"/>
  <c r="N124" i="181"/>
  <c r="N123" i="181"/>
  <c r="N122" i="181"/>
  <c r="N121" i="181"/>
  <c r="N120" i="181"/>
  <c r="P120" i="181" s="1"/>
  <c r="N119" i="181"/>
  <c r="N118" i="181"/>
  <c r="N117" i="181"/>
  <c r="N116" i="181"/>
  <c r="N115" i="181"/>
  <c r="N114" i="181"/>
  <c r="N113" i="181"/>
  <c r="N112" i="181"/>
  <c r="N111" i="181"/>
  <c r="N110" i="181"/>
  <c r="N109" i="181"/>
  <c r="N108" i="181"/>
  <c r="N107" i="181"/>
  <c r="N106" i="181"/>
  <c r="N105" i="181"/>
  <c r="N104" i="181"/>
  <c r="N103" i="181"/>
  <c r="N102" i="181"/>
  <c r="N101" i="181"/>
  <c r="N100" i="181"/>
  <c r="N99" i="181"/>
  <c r="N98" i="181"/>
  <c r="N97" i="181"/>
  <c r="N96" i="181"/>
  <c r="N95" i="181"/>
  <c r="N94" i="181"/>
  <c r="N93" i="181"/>
  <c r="N92" i="181"/>
  <c r="N91" i="181"/>
  <c r="N90" i="181"/>
  <c r="N89" i="181"/>
  <c r="N88" i="181"/>
  <c r="N87" i="181"/>
  <c r="N86" i="181"/>
  <c r="N85" i="181"/>
  <c r="N84" i="181"/>
  <c r="N83" i="181"/>
  <c r="N82" i="181"/>
  <c r="N81" i="181"/>
  <c r="N80" i="181"/>
  <c r="N79" i="181"/>
  <c r="N78" i="181"/>
  <c r="N77" i="181"/>
  <c r="N76" i="181"/>
  <c r="N75" i="181"/>
  <c r="N74" i="181"/>
  <c r="N73" i="181"/>
  <c r="N72" i="181"/>
  <c r="N71" i="181"/>
  <c r="N70" i="181"/>
  <c r="N69" i="181"/>
  <c r="N68" i="181"/>
  <c r="N67" i="181"/>
  <c r="N66" i="181"/>
  <c r="N65" i="181"/>
  <c r="N64" i="181"/>
  <c r="N63" i="181"/>
  <c r="N62" i="181"/>
  <c r="N61" i="181"/>
  <c r="N60" i="181"/>
  <c r="N59" i="181"/>
  <c r="N58" i="181"/>
  <c r="N57" i="181"/>
  <c r="N56" i="181"/>
  <c r="N55" i="181"/>
  <c r="N54" i="181"/>
  <c r="N53" i="181"/>
  <c r="N52" i="181"/>
  <c r="N51" i="181"/>
  <c r="N50" i="181"/>
  <c r="N49" i="181"/>
  <c r="N48" i="181"/>
  <c r="N47" i="181"/>
  <c r="N46" i="181"/>
  <c r="N45" i="181"/>
  <c r="N44" i="181"/>
  <c r="N43" i="181"/>
  <c r="N42" i="181"/>
  <c r="N41" i="181"/>
  <c r="N40" i="181"/>
  <c r="N39" i="181"/>
  <c r="N38" i="181"/>
  <c r="N37" i="181"/>
  <c r="N36" i="181"/>
  <c r="N35" i="181"/>
  <c r="N34" i="181"/>
  <c r="N33" i="181"/>
  <c r="N32" i="181"/>
  <c r="N31" i="181"/>
  <c r="N30" i="181"/>
  <c r="N29" i="181"/>
  <c r="N28" i="181"/>
  <c r="N27" i="181"/>
  <c r="N26" i="181"/>
  <c r="N25" i="181"/>
  <c r="N24" i="181"/>
  <c r="N23" i="181"/>
  <c r="N22" i="181"/>
  <c r="N21" i="181"/>
  <c r="N20" i="181"/>
  <c r="N19" i="181"/>
  <c r="N18" i="181"/>
  <c r="N17" i="181"/>
  <c r="N16" i="181"/>
  <c r="N15" i="181"/>
  <c r="N14" i="181"/>
  <c r="N13" i="181"/>
  <c r="N12" i="181"/>
  <c r="N11" i="181"/>
  <c r="P21" i="181" l="1"/>
  <c r="Q21" i="181" s="1"/>
  <c r="P33" i="181"/>
  <c r="Q33" i="181" s="1"/>
  <c r="P49" i="181"/>
  <c r="Q49" i="181" s="1"/>
  <c r="P65" i="181"/>
  <c r="Q65" i="181" s="1"/>
  <c r="P73" i="181"/>
  <c r="Q73" i="181" s="1"/>
  <c r="P93" i="181"/>
  <c r="Q93" i="181" s="1"/>
  <c r="P105" i="181"/>
  <c r="Q105" i="181" s="1"/>
  <c r="P117" i="181"/>
  <c r="Q117" i="181" s="1"/>
  <c r="P133" i="181"/>
  <c r="Q133" i="181" s="1"/>
  <c r="P153" i="181"/>
  <c r="Q153" i="181" s="1"/>
  <c r="P169" i="181"/>
  <c r="Q169" i="181" s="1"/>
  <c r="P185" i="181"/>
  <c r="Q185" i="181" s="1"/>
  <c r="P197" i="181"/>
  <c r="Q197" i="181" s="1"/>
  <c r="P221" i="181"/>
  <c r="Q221" i="181" s="1"/>
  <c r="P22" i="181"/>
  <c r="Q22" i="181" s="1"/>
  <c r="P34" i="181"/>
  <c r="Q34" i="181" s="1"/>
  <c r="P46" i="181"/>
  <c r="Q46" i="181" s="1"/>
  <c r="P54" i="181"/>
  <c r="Q54" i="181" s="1"/>
  <c r="P66" i="181"/>
  <c r="Q66" i="181" s="1"/>
  <c r="P78" i="181"/>
  <c r="Q78" i="181" s="1"/>
  <c r="P90" i="181"/>
  <c r="Q90" i="181" s="1"/>
  <c r="P98" i="181"/>
  <c r="Q98" i="181" s="1"/>
  <c r="P106" i="181"/>
  <c r="Q106" i="181" s="1"/>
  <c r="P118" i="181"/>
  <c r="Q118" i="181" s="1"/>
  <c r="P130" i="181"/>
  <c r="Q130" i="181" s="1"/>
  <c r="P138" i="181"/>
  <c r="Q138" i="181" s="1"/>
  <c r="P150" i="181"/>
  <c r="Q150" i="181" s="1"/>
  <c r="P162" i="181"/>
  <c r="Q162" i="181" s="1"/>
  <c r="P170" i="181"/>
  <c r="Q170" i="181" s="1"/>
  <c r="P178" i="181"/>
  <c r="Q178" i="181" s="1"/>
  <c r="P190" i="181"/>
  <c r="Q190" i="181" s="1"/>
  <c r="P202" i="181"/>
  <c r="Q202" i="181" s="1"/>
  <c r="P210" i="181"/>
  <c r="Q210" i="181" s="1"/>
  <c r="P222" i="181"/>
  <c r="Q222" i="181" s="1"/>
  <c r="P234" i="181"/>
  <c r="Q234" i="181" s="1"/>
  <c r="P238" i="181"/>
  <c r="Q238" i="181" s="1"/>
  <c r="P250" i="181"/>
  <c r="Q250" i="181" s="1"/>
  <c r="P266" i="181"/>
  <c r="Q266" i="181" s="1"/>
  <c r="P278" i="181"/>
  <c r="Q278" i="181" s="1"/>
  <c r="P290" i="181"/>
  <c r="Q290" i="181" s="1"/>
  <c r="P298" i="181"/>
  <c r="Q298" i="181" s="1"/>
  <c r="P310" i="181"/>
  <c r="Q310" i="181" s="1"/>
  <c r="P322" i="181"/>
  <c r="Q322" i="181" s="1"/>
  <c r="P334" i="181"/>
  <c r="Q334" i="181" s="1"/>
  <c r="P346" i="181"/>
  <c r="Q346" i="181" s="1"/>
  <c r="P366" i="181"/>
  <c r="Q366" i="181" s="1"/>
  <c r="P11" i="181"/>
  <c r="Q11" i="181" s="1"/>
  <c r="P15" i="181"/>
  <c r="Q15" i="181" s="1"/>
  <c r="P19" i="181"/>
  <c r="Q19" i="181" s="1"/>
  <c r="P23" i="181"/>
  <c r="Q23" i="181" s="1"/>
  <c r="P27" i="181"/>
  <c r="Q27" i="181" s="1"/>
  <c r="P31" i="181"/>
  <c r="Q31" i="181" s="1"/>
  <c r="P35" i="181"/>
  <c r="Q35" i="181" s="1"/>
  <c r="P39" i="181"/>
  <c r="Q39" i="181" s="1"/>
  <c r="P43" i="181"/>
  <c r="Q43" i="181" s="1"/>
  <c r="P47" i="181"/>
  <c r="Q47" i="181" s="1"/>
  <c r="P51" i="181"/>
  <c r="Q51" i="181" s="1"/>
  <c r="P55" i="181"/>
  <c r="Q55" i="181" s="1"/>
  <c r="P59" i="181"/>
  <c r="Q59" i="181" s="1"/>
  <c r="P63" i="181"/>
  <c r="Q63" i="181" s="1"/>
  <c r="P67" i="181"/>
  <c r="Q67" i="181" s="1"/>
  <c r="P71" i="181"/>
  <c r="Q71" i="181" s="1"/>
  <c r="P75" i="181"/>
  <c r="Q75" i="181" s="1"/>
  <c r="P79" i="181"/>
  <c r="Q79" i="181" s="1"/>
  <c r="P83" i="181"/>
  <c r="Q83" i="181" s="1"/>
  <c r="P87" i="181"/>
  <c r="Q87" i="181" s="1"/>
  <c r="P91" i="181"/>
  <c r="Q91" i="181" s="1"/>
  <c r="P95" i="181"/>
  <c r="Q95" i="181" s="1"/>
  <c r="P99" i="181"/>
  <c r="Q99" i="181" s="1"/>
  <c r="P103" i="181"/>
  <c r="Q103" i="181" s="1"/>
  <c r="P107" i="181"/>
  <c r="Q107" i="181" s="1"/>
  <c r="P111" i="181"/>
  <c r="Q111" i="181" s="1"/>
  <c r="P115" i="181"/>
  <c r="Q115" i="181" s="1"/>
  <c r="P119" i="181"/>
  <c r="Q119" i="181" s="1"/>
  <c r="P123" i="181"/>
  <c r="Q123" i="181" s="1"/>
  <c r="P127" i="181"/>
  <c r="Q127" i="181" s="1"/>
  <c r="P131" i="181"/>
  <c r="Q131" i="181" s="1"/>
  <c r="P135" i="181"/>
  <c r="Q135" i="181" s="1"/>
  <c r="P139" i="181"/>
  <c r="Q139" i="181" s="1"/>
  <c r="P143" i="181"/>
  <c r="Q143" i="181" s="1"/>
  <c r="P147" i="181"/>
  <c r="Q147" i="181" s="1"/>
  <c r="P151" i="181"/>
  <c r="Q151" i="181" s="1"/>
  <c r="P155" i="181"/>
  <c r="Q155" i="181" s="1"/>
  <c r="P159" i="181"/>
  <c r="Q159" i="181" s="1"/>
  <c r="P163" i="181"/>
  <c r="Q163" i="181" s="1"/>
  <c r="P167" i="181"/>
  <c r="Q167" i="181" s="1"/>
  <c r="P171" i="181"/>
  <c r="Q171" i="181" s="1"/>
  <c r="P175" i="181"/>
  <c r="Q175" i="181" s="1"/>
  <c r="P179" i="181"/>
  <c r="Q179" i="181" s="1"/>
  <c r="P183" i="181"/>
  <c r="Q183" i="181" s="1"/>
  <c r="P187" i="181"/>
  <c r="Q187" i="181" s="1"/>
  <c r="P191" i="181"/>
  <c r="Q191" i="181" s="1"/>
  <c r="P195" i="181"/>
  <c r="Q195" i="181" s="1"/>
  <c r="P199" i="181"/>
  <c r="Q199" i="181" s="1"/>
  <c r="P203" i="181"/>
  <c r="Q203" i="181" s="1"/>
  <c r="P207" i="181"/>
  <c r="Q207" i="181" s="1"/>
  <c r="P211" i="181"/>
  <c r="Q211" i="181" s="1"/>
  <c r="P215" i="181"/>
  <c r="Q215" i="181" s="1"/>
  <c r="P219" i="181"/>
  <c r="Q219" i="181" s="1"/>
  <c r="P223" i="181"/>
  <c r="Q223" i="181" s="1"/>
  <c r="P227" i="181"/>
  <c r="Q227" i="181" s="1"/>
  <c r="P231" i="181"/>
  <c r="Q231" i="181" s="1"/>
  <c r="P235" i="181"/>
  <c r="Q235" i="181" s="1"/>
  <c r="P239" i="181"/>
  <c r="Q239" i="181" s="1"/>
  <c r="P243" i="181"/>
  <c r="Q243" i="181" s="1"/>
  <c r="P247" i="181"/>
  <c r="Q247" i="181" s="1"/>
  <c r="P251" i="181"/>
  <c r="Q251" i="181" s="1"/>
  <c r="P255" i="181"/>
  <c r="Q255" i="181" s="1"/>
  <c r="P259" i="181"/>
  <c r="Q259" i="181" s="1"/>
  <c r="P263" i="181"/>
  <c r="Q263" i="181" s="1"/>
  <c r="P267" i="181"/>
  <c r="Q267" i="181" s="1"/>
  <c r="P271" i="181"/>
  <c r="Q271" i="181" s="1"/>
  <c r="P275" i="181"/>
  <c r="Q275" i="181" s="1"/>
  <c r="P279" i="181"/>
  <c r="Q279" i="181" s="1"/>
  <c r="P283" i="181"/>
  <c r="Q283" i="181" s="1"/>
  <c r="P287" i="181"/>
  <c r="Q287" i="181" s="1"/>
  <c r="P291" i="181"/>
  <c r="Q291" i="181" s="1"/>
  <c r="P295" i="181"/>
  <c r="Q295" i="181" s="1"/>
  <c r="P299" i="181"/>
  <c r="Q299" i="181" s="1"/>
  <c r="P303" i="181"/>
  <c r="Q303" i="181" s="1"/>
  <c r="P307" i="181"/>
  <c r="Q307" i="181" s="1"/>
  <c r="P311" i="181"/>
  <c r="Q311" i="181" s="1"/>
  <c r="P315" i="181"/>
  <c r="Q315" i="181" s="1"/>
  <c r="P319" i="181"/>
  <c r="Q319" i="181" s="1"/>
  <c r="P323" i="181"/>
  <c r="Q323" i="181" s="1"/>
  <c r="P327" i="181"/>
  <c r="Q327" i="181" s="1"/>
  <c r="P331" i="181"/>
  <c r="Q331" i="181" s="1"/>
  <c r="P335" i="181"/>
  <c r="Q335" i="181" s="1"/>
  <c r="P339" i="181"/>
  <c r="Q339" i="181" s="1"/>
  <c r="P343" i="181"/>
  <c r="Q343" i="181" s="1"/>
  <c r="P347" i="181"/>
  <c r="Q347" i="181" s="1"/>
  <c r="P351" i="181"/>
  <c r="Q351" i="181" s="1"/>
  <c r="P355" i="181"/>
  <c r="Q355" i="181" s="1"/>
  <c r="P359" i="181"/>
  <c r="Q359" i="181" s="1"/>
  <c r="P363" i="181"/>
  <c r="Q363" i="181" s="1"/>
  <c r="P367" i="181"/>
  <c r="Q367" i="181" s="1"/>
  <c r="P371" i="181"/>
  <c r="Q371" i="181" s="1"/>
  <c r="P375" i="181"/>
  <c r="Q375" i="181" s="1"/>
  <c r="P379" i="181"/>
  <c r="Q379" i="181" s="1"/>
  <c r="P383" i="181"/>
  <c r="Q383" i="181" s="1"/>
  <c r="P387" i="181"/>
  <c r="Q387" i="181" s="1"/>
  <c r="P391" i="181"/>
  <c r="Q391" i="181" s="1"/>
  <c r="P395" i="181"/>
  <c r="Q395" i="181" s="1"/>
  <c r="P399" i="181"/>
  <c r="Q399" i="181" s="1"/>
  <c r="P403" i="181"/>
  <c r="Q403" i="181" s="1"/>
  <c r="P407" i="181"/>
  <c r="Q407" i="181" s="1"/>
  <c r="P411" i="181"/>
  <c r="Q411" i="181" s="1"/>
  <c r="P415" i="181"/>
  <c r="Q415" i="181" s="1"/>
  <c r="P419" i="181"/>
  <c r="Q419" i="181" s="1"/>
  <c r="P423" i="181"/>
  <c r="Q423" i="181" s="1"/>
  <c r="P427" i="181"/>
  <c r="Q427" i="181" s="1"/>
  <c r="P431" i="181"/>
  <c r="Q431" i="181" s="1"/>
  <c r="P435" i="181"/>
  <c r="Q435" i="181" s="1"/>
  <c r="P439" i="181"/>
  <c r="Q439" i="181" s="1"/>
  <c r="P443" i="181"/>
  <c r="Q443" i="181" s="1"/>
  <c r="P447" i="181"/>
  <c r="Q447" i="181" s="1"/>
  <c r="P451" i="181"/>
  <c r="Q451" i="181" s="1"/>
  <c r="P455" i="181"/>
  <c r="Q455" i="181" s="1"/>
  <c r="P459" i="181"/>
  <c r="Q459" i="181" s="1"/>
  <c r="P463" i="181"/>
  <c r="Q463" i="181" s="1"/>
  <c r="P467" i="181"/>
  <c r="Q467" i="181" s="1"/>
  <c r="P471" i="181"/>
  <c r="Q471" i="181" s="1"/>
  <c r="P475" i="181"/>
  <c r="Q475" i="181" s="1"/>
  <c r="P479" i="181"/>
  <c r="Q479" i="181" s="1"/>
  <c r="P483" i="181"/>
  <c r="Q483" i="181" s="1"/>
  <c r="P487" i="181"/>
  <c r="Q487" i="181" s="1"/>
  <c r="P491" i="181"/>
  <c r="Q491" i="181" s="1"/>
  <c r="P495" i="181"/>
  <c r="Q495" i="181" s="1"/>
  <c r="P499" i="181"/>
  <c r="Q499" i="181" s="1"/>
  <c r="P503" i="181"/>
  <c r="Q503" i="181" s="1"/>
  <c r="P507" i="181"/>
  <c r="Q507" i="181" s="1"/>
  <c r="P511" i="181"/>
  <c r="Q511" i="181" s="1"/>
  <c r="P515" i="181"/>
  <c r="Q515" i="181" s="1"/>
  <c r="P519" i="181"/>
  <c r="Q519" i="181" s="1"/>
  <c r="P523" i="181"/>
  <c r="Q523" i="181" s="1"/>
  <c r="P527" i="181"/>
  <c r="Q527" i="181" s="1"/>
  <c r="P531" i="181"/>
  <c r="Q531" i="181" s="1"/>
  <c r="P535" i="181"/>
  <c r="Q535" i="181" s="1"/>
  <c r="P539" i="181"/>
  <c r="Q539" i="181" s="1"/>
  <c r="P543" i="181"/>
  <c r="Q543" i="181" s="1"/>
  <c r="P547" i="181"/>
  <c r="Q547" i="181" s="1"/>
  <c r="P551" i="181"/>
  <c r="Q551" i="181" s="1"/>
  <c r="P555" i="181"/>
  <c r="Q555" i="181" s="1"/>
  <c r="P559" i="181"/>
  <c r="Q559" i="181" s="1"/>
  <c r="P563" i="181"/>
  <c r="Q563" i="181" s="1"/>
  <c r="P567" i="181"/>
  <c r="Q567" i="181" s="1"/>
  <c r="P571" i="181"/>
  <c r="Q571" i="181" s="1"/>
  <c r="P575" i="181"/>
  <c r="Q575" i="181" s="1"/>
  <c r="P579" i="181"/>
  <c r="Q579" i="181" s="1"/>
  <c r="P583" i="181"/>
  <c r="Q583" i="181" s="1"/>
  <c r="P587" i="181"/>
  <c r="Q587" i="181" s="1"/>
  <c r="P591" i="181"/>
  <c r="Q591" i="181" s="1"/>
  <c r="P595" i="181"/>
  <c r="Q595" i="181" s="1"/>
  <c r="P599" i="181"/>
  <c r="Q599" i="181" s="1"/>
  <c r="P603" i="181"/>
  <c r="Q603" i="181" s="1"/>
  <c r="P607" i="181"/>
  <c r="Q607" i="181" s="1"/>
  <c r="P611" i="181"/>
  <c r="Q611" i="181" s="1"/>
  <c r="P615" i="181"/>
  <c r="Q615" i="181" s="1"/>
  <c r="P619" i="181"/>
  <c r="Q619" i="181" s="1"/>
  <c r="P623" i="181"/>
  <c r="Q623" i="181" s="1"/>
  <c r="P627" i="181"/>
  <c r="Q627" i="181" s="1"/>
  <c r="P631" i="181"/>
  <c r="Q631" i="181" s="1"/>
  <c r="P635" i="181"/>
  <c r="Q635" i="181" s="1"/>
  <c r="P639" i="181"/>
  <c r="Q639" i="181" s="1"/>
  <c r="P643" i="181"/>
  <c r="Q643" i="181" s="1"/>
  <c r="P647" i="181"/>
  <c r="Q647" i="181" s="1"/>
  <c r="P651" i="181"/>
  <c r="Q651" i="181" s="1"/>
  <c r="P655" i="181"/>
  <c r="Q655" i="181" s="1"/>
  <c r="P659" i="181"/>
  <c r="Q659" i="181" s="1"/>
  <c r="P663" i="181"/>
  <c r="Q663" i="181" s="1"/>
  <c r="P667" i="181"/>
  <c r="Q667" i="181" s="1"/>
  <c r="P671" i="181"/>
  <c r="Q671" i="181" s="1"/>
  <c r="P675" i="181"/>
  <c r="Q675" i="181" s="1"/>
  <c r="P17" i="181"/>
  <c r="Q17" i="181" s="1"/>
  <c r="P37" i="181"/>
  <c r="Q37" i="181" s="1"/>
  <c r="P57" i="181"/>
  <c r="Q57" i="181" s="1"/>
  <c r="P77" i="181"/>
  <c r="Q77" i="181" s="1"/>
  <c r="P85" i="181"/>
  <c r="Q85" i="181" s="1"/>
  <c r="P101" i="181"/>
  <c r="Q101" i="181" s="1"/>
  <c r="P121" i="181"/>
  <c r="Q121" i="181" s="1"/>
  <c r="P137" i="181"/>
  <c r="Q137" i="181" s="1"/>
  <c r="P149" i="181"/>
  <c r="Q149" i="181" s="1"/>
  <c r="P165" i="181"/>
  <c r="Q165" i="181" s="1"/>
  <c r="P181" i="181"/>
  <c r="Q181" i="181" s="1"/>
  <c r="P193" i="181"/>
  <c r="Q193" i="181" s="1"/>
  <c r="P217" i="181"/>
  <c r="Q217" i="181" s="1"/>
  <c r="P18" i="181"/>
  <c r="Q18" i="181" s="1"/>
  <c r="P30" i="181"/>
  <c r="Q30" i="181" s="1"/>
  <c r="P42" i="181"/>
  <c r="Q42" i="181" s="1"/>
  <c r="P50" i="181"/>
  <c r="Q50" i="181" s="1"/>
  <c r="P62" i="181"/>
  <c r="Q62" i="181" s="1"/>
  <c r="P74" i="181"/>
  <c r="Q74" i="181" s="1"/>
  <c r="P86" i="181"/>
  <c r="Q86" i="181" s="1"/>
  <c r="P102" i="181"/>
  <c r="Q102" i="181" s="1"/>
  <c r="P114" i="181"/>
  <c r="Q114" i="181" s="1"/>
  <c r="P122" i="181"/>
  <c r="Q122" i="181" s="1"/>
  <c r="P134" i="181"/>
  <c r="Q134" i="181" s="1"/>
  <c r="P146" i="181"/>
  <c r="Q146" i="181" s="1"/>
  <c r="P158" i="181"/>
  <c r="Q158" i="181" s="1"/>
  <c r="P174" i="181"/>
  <c r="Q174" i="181" s="1"/>
  <c r="P182" i="181"/>
  <c r="Q182" i="181" s="1"/>
  <c r="P194" i="181"/>
  <c r="Q194" i="181" s="1"/>
  <c r="P206" i="181"/>
  <c r="Q206" i="181" s="1"/>
  <c r="P218" i="181"/>
  <c r="Q218" i="181" s="1"/>
  <c r="P230" i="181"/>
  <c r="Q230" i="181" s="1"/>
  <c r="P242" i="181"/>
  <c r="Q242" i="181" s="1"/>
  <c r="P254" i="181"/>
  <c r="Q254" i="181" s="1"/>
  <c r="P262" i="181"/>
  <c r="Q262" i="181" s="1"/>
  <c r="P274" i="181"/>
  <c r="Q274" i="181" s="1"/>
  <c r="P286" i="181"/>
  <c r="Q286" i="181" s="1"/>
  <c r="P302" i="181"/>
  <c r="Q302" i="181" s="1"/>
  <c r="P306" i="181"/>
  <c r="Q306" i="181" s="1"/>
  <c r="P318" i="181"/>
  <c r="Q318" i="181" s="1"/>
  <c r="P330" i="181"/>
  <c r="Q330" i="181" s="1"/>
  <c r="P342" i="181"/>
  <c r="Q342" i="181" s="1"/>
  <c r="P362" i="181"/>
  <c r="Q362" i="181" s="1"/>
  <c r="P12" i="181"/>
  <c r="Q12" i="181" s="1"/>
  <c r="P16" i="181"/>
  <c r="Q16" i="181" s="1"/>
  <c r="P20" i="181"/>
  <c r="Q20" i="181" s="1"/>
  <c r="P24" i="181"/>
  <c r="Q24" i="181" s="1"/>
  <c r="P28" i="181"/>
  <c r="Q28" i="181" s="1"/>
  <c r="P32" i="181"/>
  <c r="Q32" i="181" s="1"/>
  <c r="P36" i="181"/>
  <c r="Q36" i="181" s="1"/>
  <c r="P40" i="181"/>
  <c r="Q40" i="181" s="1"/>
  <c r="P44" i="181"/>
  <c r="Q44" i="181" s="1"/>
  <c r="P48" i="181"/>
  <c r="Q48" i="181" s="1"/>
  <c r="P52" i="181"/>
  <c r="Q52" i="181" s="1"/>
  <c r="P56" i="181"/>
  <c r="Q56" i="181" s="1"/>
  <c r="P60" i="181"/>
  <c r="Q60" i="181" s="1"/>
  <c r="P64" i="181"/>
  <c r="Q64" i="181" s="1"/>
  <c r="P68" i="181"/>
  <c r="Q68" i="181" s="1"/>
  <c r="P72" i="181"/>
  <c r="Q72" i="181" s="1"/>
  <c r="P76" i="181"/>
  <c r="Q76" i="181" s="1"/>
  <c r="P80" i="181"/>
  <c r="Q80" i="181" s="1"/>
  <c r="P84" i="181"/>
  <c r="Q84" i="181" s="1"/>
  <c r="P88" i="181"/>
  <c r="Q88" i="181" s="1"/>
  <c r="P92" i="181"/>
  <c r="Q92" i="181" s="1"/>
  <c r="P96" i="181"/>
  <c r="Q96" i="181" s="1"/>
  <c r="P100" i="181"/>
  <c r="Q100" i="181" s="1"/>
  <c r="P104" i="181"/>
  <c r="Q104" i="181" s="1"/>
  <c r="P108" i="181"/>
  <c r="Q108" i="181" s="1"/>
  <c r="P112" i="181"/>
  <c r="Q112" i="181" s="1"/>
  <c r="P116" i="181"/>
  <c r="Q116" i="181" s="1"/>
  <c r="Q120" i="181"/>
  <c r="P124" i="181"/>
  <c r="Q124" i="181" s="1"/>
  <c r="P128" i="181"/>
  <c r="Q128" i="181" s="1"/>
  <c r="P132" i="181"/>
  <c r="Q132" i="181" s="1"/>
  <c r="P136" i="181"/>
  <c r="Q136" i="181" s="1"/>
  <c r="P140" i="181"/>
  <c r="Q140" i="181" s="1"/>
  <c r="P144" i="181"/>
  <c r="Q144" i="181" s="1"/>
  <c r="P148" i="181"/>
  <c r="Q148" i="181" s="1"/>
  <c r="P152" i="181"/>
  <c r="Q152" i="181" s="1"/>
  <c r="P156" i="181"/>
  <c r="Q156" i="181" s="1"/>
  <c r="P160" i="181"/>
  <c r="Q160" i="181" s="1"/>
  <c r="P164" i="181"/>
  <c r="Q164" i="181" s="1"/>
  <c r="P168" i="181"/>
  <c r="Q168" i="181" s="1"/>
  <c r="P172" i="181"/>
  <c r="Q172" i="181" s="1"/>
  <c r="P176" i="181"/>
  <c r="Q176" i="181" s="1"/>
  <c r="P180" i="181"/>
  <c r="Q180" i="181" s="1"/>
  <c r="P184" i="181"/>
  <c r="Q184" i="181" s="1"/>
  <c r="P188" i="181"/>
  <c r="Q188" i="181" s="1"/>
  <c r="P192" i="181"/>
  <c r="Q192" i="181" s="1"/>
  <c r="P196" i="181"/>
  <c r="Q196" i="181" s="1"/>
  <c r="P200" i="181"/>
  <c r="Q200" i="181" s="1"/>
  <c r="P204" i="181"/>
  <c r="Q204" i="181" s="1"/>
  <c r="P208" i="181"/>
  <c r="Q208" i="181" s="1"/>
  <c r="P212" i="181"/>
  <c r="Q212" i="181" s="1"/>
  <c r="P216" i="181"/>
  <c r="Q216" i="181" s="1"/>
  <c r="P220" i="181"/>
  <c r="Q220" i="181" s="1"/>
  <c r="P224" i="181"/>
  <c r="Q224" i="181" s="1"/>
  <c r="P228" i="181"/>
  <c r="Q228" i="181" s="1"/>
  <c r="P232" i="181"/>
  <c r="Q232" i="181" s="1"/>
  <c r="P236" i="181"/>
  <c r="Q236" i="181" s="1"/>
  <c r="P240" i="181"/>
  <c r="Q240" i="181" s="1"/>
  <c r="P244" i="181"/>
  <c r="Q244" i="181" s="1"/>
  <c r="P248" i="181"/>
  <c r="Q248" i="181" s="1"/>
  <c r="P252" i="181"/>
  <c r="Q252" i="181" s="1"/>
  <c r="P256" i="181"/>
  <c r="Q256" i="181" s="1"/>
  <c r="P260" i="181"/>
  <c r="Q260" i="181" s="1"/>
  <c r="P264" i="181"/>
  <c r="Q264" i="181" s="1"/>
  <c r="P268" i="181"/>
  <c r="Q268" i="181" s="1"/>
  <c r="P272" i="181"/>
  <c r="Q272" i="181" s="1"/>
  <c r="P276" i="181"/>
  <c r="Q276" i="181" s="1"/>
  <c r="P280" i="181"/>
  <c r="Q280" i="181" s="1"/>
  <c r="P284" i="181"/>
  <c r="Q284" i="181" s="1"/>
  <c r="P288" i="181"/>
  <c r="Q288" i="181" s="1"/>
  <c r="P292" i="181"/>
  <c r="Q292" i="181" s="1"/>
  <c r="P296" i="181"/>
  <c r="Q296" i="181" s="1"/>
  <c r="P300" i="181"/>
  <c r="Q300" i="181" s="1"/>
  <c r="P304" i="181"/>
  <c r="Q304" i="181" s="1"/>
  <c r="P308" i="181"/>
  <c r="Q308" i="181" s="1"/>
  <c r="P312" i="181"/>
  <c r="Q312" i="181" s="1"/>
  <c r="P316" i="181"/>
  <c r="Q316" i="181" s="1"/>
  <c r="P320" i="181"/>
  <c r="Q320" i="181" s="1"/>
  <c r="P324" i="181"/>
  <c r="Q324" i="181" s="1"/>
  <c r="P328" i="181"/>
  <c r="Q328" i="181" s="1"/>
  <c r="P332" i="181"/>
  <c r="Q332" i="181" s="1"/>
  <c r="P336" i="181"/>
  <c r="Q336" i="181" s="1"/>
  <c r="P340" i="181"/>
  <c r="Q340" i="181" s="1"/>
  <c r="P344" i="181"/>
  <c r="Q344" i="181" s="1"/>
  <c r="P348" i="181"/>
  <c r="Q348" i="181" s="1"/>
  <c r="P352" i="181"/>
  <c r="Q352" i="181" s="1"/>
  <c r="P356" i="181"/>
  <c r="Q356" i="181" s="1"/>
  <c r="P360" i="181"/>
  <c r="Q360" i="181" s="1"/>
  <c r="P364" i="181"/>
  <c r="Q364" i="181" s="1"/>
  <c r="P368" i="181"/>
  <c r="Q368" i="181" s="1"/>
  <c r="P372" i="181"/>
  <c r="Q372" i="181" s="1"/>
  <c r="P376" i="181"/>
  <c r="Q376" i="181" s="1"/>
  <c r="P380" i="181"/>
  <c r="Q380" i="181" s="1"/>
  <c r="P384" i="181"/>
  <c r="Q384" i="181" s="1"/>
  <c r="P388" i="181"/>
  <c r="Q388" i="181" s="1"/>
  <c r="P392" i="181"/>
  <c r="Q392" i="181" s="1"/>
  <c r="P396" i="181"/>
  <c r="Q396" i="181" s="1"/>
  <c r="P400" i="181"/>
  <c r="Q400" i="181" s="1"/>
  <c r="P404" i="181"/>
  <c r="Q404" i="181" s="1"/>
  <c r="P408" i="181"/>
  <c r="Q408" i="181" s="1"/>
  <c r="P412" i="181"/>
  <c r="Q412" i="181" s="1"/>
  <c r="P416" i="181"/>
  <c r="Q416" i="181" s="1"/>
  <c r="P420" i="181"/>
  <c r="Q420" i="181" s="1"/>
  <c r="P424" i="181"/>
  <c r="Q424" i="181" s="1"/>
  <c r="P428" i="181"/>
  <c r="Q428" i="181" s="1"/>
  <c r="P432" i="181"/>
  <c r="Q432" i="181" s="1"/>
  <c r="P436" i="181"/>
  <c r="Q436" i="181" s="1"/>
  <c r="P440" i="181"/>
  <c r="Q440" i="181" s="1"/>
  <c r="P444" i="181"/>
  <c r="Q444" i="181" s="1"/>
  <c r="P448" i="181"/>
  <c r="Q448" i="181" s="1"/>
  <c r="P452" i="181"/>
  <c r="Q452" i="181" s="1"/>
  <c r="P456" i="181"/>
  <c r="Q456" i="181" s="1"/>
  <c r="P460" i="181"/>
  <c r="Q460" i="181" s="1"/>
  <c r="P464" i="181"/>
  <c r="Q464" i="181" s="1"/>
  <c r="P468" i="181"/>
  <c r="Q468" i="181" s="1"/>
  <c r="P472" i="181"/>
  <c r="Q472" i="181" s="1"/>
  <c r="P476" i="181"/>
  <c r="Q476" i="181" s="1"/>
  <c r="P480" i="181"/>
  <c r="Q480" i="181" s="1"/>
  <c r="P484" i="181"/>
  <c r="Q484" i="181" s="1"/>
  <c r="P488" i="181"/>
  <c r="Q488" i="181" s="1"/>
  <c r="P492" i="181"/>
  <c r="Q492" i="181" s="1"/>
  <c r="P496" i="181"/>
  <c r="Q496" i="181" s="1"/>
  <c r="P500" i="181"/>
  <c r="Q500" i="181" s="1"/>
  <c r="P504" i="181"/>
  <c r="Q504" i="181" s="1"/>
  <c r="P508" i="181"/>
  <c r="Q508" i="181" s="1"/>
  <c r="P512" i="181"/>
  <c r="Q512" i="181" s="1"/>
  <c r="P516" i="181"/>
  <c r="Q516" i="181" s="1"/>
  <c r="P520" i="181"/>
  <c r="Q520" i="181" s="1"/>
  <c r="P524" i="181"/>
  <c r="Q524" i="181" s="1"/>
  <c r="P528" i="181"/>
  <c r="Q528" i="181" s="1"/>
  <c r="P532" i="181"/>
  <c r="Q532" i="181" s="1"/>
  <c r="P536" i="181"/>
  <c r="Q536" i="181" s="1"/>
  <c r="P540" i="181"/>
  <c r="Q540" i="181" s="1"/>
  <c r="P544" i="181"/>
  <c r="Q544" i="181" s="1"/>
  <c r="P548" i="181"/>
  <c r="Q548" i="181" s="1"/>
  <c r="P552" i="181"/>
  <c r="Q552" i="181" s="1"/>
  <c r="P556" i="181"/>
  <c r="Q556" i="181" s="1"/>
  <c r="P560" i="181"/>
  <c r="Q560" i="181" s="1"/>
  <c r="P564" i="181"/>
  <c r="Q564" i="181" s="1"/>
  <c r="P568" i="181"/>
  <c r="Q568" i="181" s="1"/>
  <c r="P572" i="181"/>
  <c r="Q572" i="181" s="1"/>
  <c r="P576" i="181"/>
  <c r="Q576" i="181" s="1"/>
  <c r="P580" i="181"/>
  <c r="Q580" i="181" s="1"/>
  <c r="P584" i="181"/>
  <c r="Q584" i="181" s="1"/>
  <c r="P588" i="181"/>
  <c r="Q588" i="181" s="1"/>
  <c r="P592" i="181"/>
  <c r="Q592" i="181" s="1"/>
  <c r="P596" i="181"/>
  <c r="Q596" i="181" s="1"/>
  <c r="P600" i="181"/>
  <c r="Q600" i="181" s="1"/>
  <c r="P604" i="181"/>
  <c r="Q604" i="181" s="1"/>
  <c r="P608" i="181"/>
  <c r="Q608" i="181" s="1"/>
  <c r="P612" i="181"/>
  <c r="Q612" i="181" s="1"/>
  <c r="P616" i="181"/>
  <c r="Q616" i="181" s="1"/>
  <c r="P620" i="181"/>
  <c r="Q620" i="181" s="1"/>
  <c r="P624" i="181"/>
  <c r="Q624" i="181" s="1"/>
  <c r="P628" i="181"/>
  <c r="Q628" i="181" s="1"/>
  <c r="P632" i="181"/>
  <c r="Q632" i="181" s="1"/>
  <c r="P636" i="181"/>
  <c r="Q636" i="181" s="1"/>
  <c r="P640" i="181"/>
  <c r="Q640" i="181" s="1"/>
  <c r="P644" i="181"/>
  <c r="Q644" i="181" s="1"/>
  <c r="P648" i="181"/>
  <c r="Q648" i="181" s="1"/>
  <c r="P652" i="181"/>
  <c r="Q652" i="181" s="1"/>
  <c r="P656" i="181"/>
  <c r="Q656" i="181" s="1"/>
  <c r="P660" i="181"/>
  <c r="Q660" i="181" s="1"/>
  <c r="P664" i="181"/>
  <c r="Q664" i="181" s="1"/>
  <c r="P668" i="181"/>
  <c r="Q668" i="181" s="1"/>
  <c r="P672" i="181"/>
  <c r="Q672" i="181" s="1"/>
  <c r="P676" i="181"/>
  <c r="Q676" i="181" s="1"/>
  <c r="P25" i="181"/>
  <c r="Q25" i="181" s="1"/>
  <c r="P41" i="181"/>
  <c r="Q41" i="181" s="1"/>
  <c r="P53" i="181"/>
  <c r="Q53" i="181" s="1"/>
  <c r="P69" i="181"/>
  <c r="Q69" i="181" s="1"/>
  <c r="P89" i="181"/>
  <c r="Q89" i="181" s="1"/>
  <c r="P109" i="181"/>
  <c r="Q109" i="181" s="1"/>
  <c r="P125" i="181"/>
  <c r="Q125" i="181" s="1"/>
  <c r="P141" i="181"/>
  <c r="Q141" i="181" s="1"/>
  <c r="P157" i="181"/>
  <c r="Q157" i="181" s="1"/>
  <c r="P173" i="181"/>
  <c r="Q173" i="181" s="1"/>
  <c r="P189" i="181"/>
  <c r="Q189" i="181" s="1"/>
  <c r="P201" i="181"/>
  <c r="Q201" i="181" s="1"/>
  <c r="P209" i="181"/>
  <c r="Q209" i="181" s="1"/>
  <c r="P213" i="181"/>
  <c r="Q213" i="181" s="1"/>
  <c r="P225" i="181"/>
  <c r="Q225" i="181" s="1"/>
  <c r="P229" i="181"/>
  <c r="Q229" i="181" s="1"/>
  <c r="P233" i="181"/>
  <c r="Q233" i="181" s="1"/>
  <c r="P237" i="181"/>
  <c r="Q237" i="181" s="1"/>
  <c r="P241" i="181"/>
  <c r="Q241" i="181" s="1"/>
  <c r="P245" i="181"/>
  <c r="Q245" i="181" s="1"/>
  <c r="P249" i="181"/>
  <c r="Q249" i="181" s="1"/>
  <c r="P253" i="181"/>
  <c r="Q253" i="181" s="1"/>
  <c r="P257" i="181"/>
  <c r="Q257" i="181" s="1"/>
  <c r="P261" i="181"/>
  <c r="Q261" i="181" s="1"/>
  <c r="P265" i="181"/>
  <c r="Q265" i="181" s="1"/>
  <c r="P269" i="181"/>
  <c r="Q269" i="181" s="1"/>
  <c r="P273" i="181"/>
  <c r="Q273" i="181" s="1"/>
  <c r="P277" i="181"/>
  <c r="Q277" i="181" s="1"/>
  <c r="P281" i="181"/>
  <c r="Q281" i="181" s="1"/>
  <c r="P285" i="181"/>
  <c r="Q285" i="181" s="1"/>
  <c r="P289" i="181"/>
  <c r="Q289" i="181" s="1"/>
  <c r="P293" i="181"/>
  <c r="Q293" i="181" s="1"/>
  <c r="P297" i="181"/>
  <c r="Q297" i="181" s="1"/>
  <c r="P301" i="181"/>
  <c r="Q301" i="181" s="1"/>
  <c r="P305" i="181"/>
  <c r="Q305" i="181" s="1"/>
  <c r="P309" i="181"/>
  <c r="Q309" i="181" s="1"/>
  <c r="P313" i="181"/>
  <c r="Q313" i="181" s="1"/>
  <c r="P317" i="181"/>
  <c r="Q317" i="181" s="1"/>
  <c r="P321" i="181"/>
  <c r="Q321" i="181" s="1"/>
  <c r="P325" i="181"/>
  <c r="Q325" i="181" s="1"/>
  <c r="P329" i="181"/>
  <c r="Q329" i="181" s="1"/>
  <c r="P333" i="181"/>
  <c r="Q333" i="181" s="1"/>
  <c r="P337" i="181"/>
  <c r="Q337" i="181" s="1"/>
  <c r="P341" i="181"/>
  <c r="Q341" i="181" s="1"/>
  <c r="P345" i="181"/>
  <c r="Q345" i="181" s="1"/>
  <c r="P349" i="181"/>
  <c r="Q349" i="181" s="1"/>
  <c r="P353" i="181"/>
  <c r="Q353" i="181" s="1"/>
  <c r="P357" i="181"/>
  <c r="Q357" i="181" s="1"/>
  <c r="P361" i="181"/>
  <c r="Q361" i="181" s="1"/>
  <c r="P365" i="181"/>
  <c r="Q365" i="181" s="1"/>
  <c r="P369" i="181"/>
  <c r="Q369" i="181" s="1"/>
  <c r="P373" i="181"/>
  <c r="Q373" i="181" s="1"/>
  <c r="P377" i="181"/>
  <c r="Q377" i="181" s="1"/>
  <c r="P381" i="181"/>
  <c r="Q381" i="181" s="1"/>
  <c r="P385" i="181"/>
  <c r="Q385" i="181" s="1"/>
  <c r="P389" i="181"/>
  <c r="Q389" i="181" s="1"/>
  <c r="P393" i="181"/>
  <c r="Q393" i="181" s="1"/>
  <c r="P397" i="181"/>
  <c r="Q397" i="181" s="1"/>
  <c r="P401" i="181"/>
  <c r="Q401" i="181" s="1"/>
  <c r="P405" i="181"/>
  <c r="Q405" i="181" s="1"/>
  <c r="P409" i="181"/>
  <c r="Q409" i="181" s="1"/>
  <c r="P413" i="181"/>
  <c r="Q413" i="181" s="1"/>
  <c r="P417" i="181"/>
  <c r="Q417" i="181" s="1"/>
  <c r="P421" i="181"/>
  <c r="Q421" i="181" s="1"/>
  <c r="P425" i="181"/>
  <c r="Q425" i="181" s="1"/>
  <c r="P429" i="181"/>
  <c r="Q429" i="181" s="1"/>
  <c r="P433" i="181"/>
  <c r="Q433" i="181" s="1"/>
  <c r="P437" i="181"/>
  <c r="Q437" i="181" s="1"/>
  <c r="P441" i="181"/>
  <c r="Q441" i="181" s="1"/>
  <c r="P445" i="181"/>
  <c r="Q445" i="181" s="1"/>
  <c r="P449" i="181"/>
  <c r="Q449" i="181" s="1"/>
  <c r="P453" i="181"/>
  <c r="Q453" i="181" s="1"/>
  <c r="P457" i="181"/>
  <c r="Q457" i="181" s="1"/>
  <c r="P461" i="181"/>
  <c r="Q461" i="181" s="1"/>
  <c r="P465" i="181"/>
  <c r="Q465" i="181" s="1"/>
  <c r="P469" i="181"/>
  <c r="Q469" i="181" s="1"/>
  <c r="P473" i="181"/>
  <c r="Q473" i="181" s="1"/>
  <c r="P477" i="181"/>
  <c r="Q477" i="181" s="1"/>
  <c r="P481" i="181"/>
  <c r="Q481" i="181" s="1"/>
  <c r="P485" i="181"/>
  <c r="Q485" i="181" s="1"/>
  <c r="P489" i="181"/>
  <c r="Q489" i="181" s="1"/>
  <c r="P493" i="181"/>
  <c r="Q493" i="181" s="1"/>
  <c r="P497" i="181"/>
  <c r="Q497" i="181" s="1"/>
  <c r="P501" i="181"/>
  <c r="Q501" i="181" s="1"/>
  <c r="P505" i="181"/>
  <c r="Q505" i="181" s="1"/>
  <c r="P509" i="181"/>
  <c r="Q509" i="181" s="1"/>
  <c r="P513" i="181"/>
  <c r="Q513" i="181" s="1"/>
  <c r="P517" i="181"/>
  <c r="Q517" i="181" s="1"/>
  <c r="P521" i="181"/>
  <c r="Q521" i="181" s="1"/>
  <c r="P525" i="181"/>
  <c r="Q525" i="181" s="1"/>
  <c r="P529" i="181"/>
  <c r="Q529" i="181" s="1"/>
  <c r="P533" i="181"/>
  <c r="Q533" i="181" s="1"/>
  <c r="P537" i="181"/>
  <c r="Q537" i="181" s="1"/>
  <c r="P541" i="181"/>
  <c r="Q541" i="181" s="1"/>
  <c r="P545" i="181"/>
  <c r="Q545" i="181" s="1"/>
  <c r="P549" i="181"/>
  <c r="Q549" i="181" s="1"/>
  <c r="P553" i="181"/>
  <c r="Q553" i="181" s="1"/>
  <c r="P557" i="181"/>
  <c r="Q557" i="181" s="1"/>
  <c r="P561" i="181"/>
  <c r="Q561" i="181" s="1"/>
  <c r="P565" i="181"/>
  <c r="Q565" i="181" s="1"/>
  <c r="P569" i="181"/>
  <c r="Q569" i="181" s="1"/>
  <c r="P573" i="181"/>
  <c r="Q573" i="181" s="1"/>
  <c r="P577" i="181"/>
  <c r="Q577" i="181" s="1"/>
  <c r="P581" i="181"/>
  <c r="Q581" i="181" s="1"/>
  <c r="P585" i="181"/>
  <c r="Q585" i="181" s="1"/>
  <c r="P589" i="181"/>
  <c r="Q589" i="181" s="1"/>
  <c r="P593" i="181"/>
  <c r="Q593" i="181" s="1"/>
  <c r="P597" i="181"/>
  <c r="Q597" i="181" s="1"/>
  <c r="P601" i="181"/>
  <c r="Q601" i="181" s="1"/>
  <c r="P605" i="181"/>
  <c r="Q605" i="181" s="1"/>
  <c r="P609" i="181"/>
  <c r="Q609" i="181" s="1"/>
  <c r="P613" i="181"/>
  <c r="Q613" i="181" s="1"/>
  <c r="P617" i="181"/>
  <c r="Q617" i="181" s="1"/>
  <c r="P621" i="181"/>
  <c r="Q621" i="181" s="1"/>
  <c r="P625" i="181"/>
  <c r="Q625" i="181" s="1"/>
  <c r="P629" i="181"/>
  <c r="Q629" i="181" s="1"/>
  <c r="P633" i="181"/>
  <c r="Q633" i="181" s="1"/>
  <c r="P637" i="181"/>
  <c r="Q637" i="181" s="1"/>
  <c r="P641" i="181"/>
  <c r="Q641" i="181" s="1"/>
  <c r="P645" i="181"/>
  <c r="Q645" i="181" s="1"/>
  <c r="P649" i="181"/>
  <c r="Q649" i="181" s="1"/>
  <c r="P653" i="181"/>
  <c r="Q653" i="181" s="1"/>
  <c r="P657" i="181"/>
  <c r="Q657" i="181" s="1"/>
  <c r="P661" i="181"/>
  <c r="Q661" i="181" s="1"/>
  <c r="P665" i="181"/>
  <c r="Q665" i="181" s="1"/>
  <c r="P669" i="181"/>
  <c r="Q669" i="181" s="1"/>
  <c r="P673" i="181"/>
  <c r="Q673" i="181" s="1"/>
  <c r="P677" i="181"/>
  <c r="Q677" i="181" s="1"/>
  <c r="P13" i="181"/>
  <c r="Q13" i="181" s="1"/>
  <c r="P29" i="181"/>
  <c r="Q29" i="181" s="1"/>
  <c r="P45" i="181"/>
  <c r="Q45" i="181" s="1"/>
  <c r="P61" i="181"/>
  <c r="Q61" i="181" s="1"/>
  <c r="P81" i="181"/>
  <c r="Q81" i="181" s="1"/>
  <c r="P97" i="181"/>
  <c r="Q97" i="181" s="1"/>
  <c r="P113" i="181"/>
  <c r="Q113" i="181" s="1"/>
  <c r="P129" i="181"/>
  <c r="Q129" i="181" s="1"/>
  <c r="P145" i="181"/>
  <c r="Q145" i="181" s="1"/>
  <c r="P161" i="181"/>
  <c r="Q161" i="181" s="1"/>
  <c r="P177" i="181"/>
  <c r="Q177" i="181" s="1"/>
  <c r="P205" i="181"/>
  <c r="Q205" i="181" s="1"/>
  <c r="P14" i="181"/>
  <c r="Q14" i="181" s="1"/>
  <c r="P26" i="181"/>
  <c r="Q26" i="181" s="1"/>
  <c r="P38" i="181"/>
  <c r="Q38" i="181" s="1"/>
  <c r="P58" i="181"/>
  <c r="Q58" i="181" s="1"/>
  <c r="P70" i="181"/>
  <c r="Q70" i="181" s="1"/>
  <c r="P82" i="181"/>
  <c r="Q82" i="181" s="1"/>
  <c r="P94" i="181"/>
  <c r="Q94" i="181" s="1"/>
  <c r="P110" i="181"/>
  <c r="Q110" i="181" s="1"/>
  <c r="P126" i="181"/>
  <c r="Q126" i="181" s="1"/>
  <c r="P142" i="181"/>
  <c r="Q142" i="181" s="1"/>
  <c r="P154" i="181"/>
  <c r="Q154" i="181" s="1"/>
  <c r="P166" i="181"/>
  <c r="Q166" i="181" s="1"/>
  <c r="P186" i="181"/>
  <c r="Q186" i="181" s="1"/>
  <c r="P198" i="181"/>
  <c r="Q198" i="181" s="1"/>
  <c r="P214" i="181"/>
  <c r="Q214" i="181" s="1"/>
  <c r="P226" i="181"/>
  <c r="Q226" i="181" s="1"/>
  <c r="P246" i="181"/>
  <c r="Q246" i="181" s="1"/>
  <c r="P258" i="181"/>
  <c r="Q258" i="181" s="1"/>
  <c r="P270" i="181"/>
  <c r="Q270" i="181" s="1"/>
  <c r="P282" i="181"/>
  <c r="Q282" i="181" s="1"/>
  <c r="P294" i="181"/>
  <c r="Q294" i="181" s="1"/>
  <c r="P314" i="181"/>
  <c r="Q314" i="181" s="1"/>
  <c r="P326" i="181"/>
  <c r="Q326" i="181" s="1"/>
  <c r="P338" i="181"/>
  <c r="Q338" i="181" s="1"/>
  <c r="P350" i="181"/>
  <c r="Q350" i="181" s="1"/>
  <c r="P354" i="181"/>
  <c r="Q354" i="181" s="1"/>
  <c r="P358" i="181"/>
  <c r="Q358" i="181" s="1"/>
  <c r="P370" i="181"/>
  <c r="Q370" i="181" s="1"/>
  <c r="P374" i="181"/>
  <c r="Q374" i="181" s="1"/>
  <c r="P378" i="181"/>
  <c r="Q378" i="181" s="1"/>
  <c r="P382" i="181"/>
  <c r="Q382" i="181" s="1"/>
  <c r="P386" i="181"/>
  <c r="Q386" i="181" s="1"/>
  <c r="P390" i="181"/>
  <c r="Q390" i="181" s="1"/>
  <c r="P394" i="181"/>
  <c r="Q394" i="181" s="1"/>
  <c r="P398" i="181"/>
  <c r="Q398" i="181" s="1"/>
  <c r="P402" i="181"/>
  <c r="Q402" i="181" s="1"/>
  <c r="P406" i="181"/>
  <c r="Q406" i="181" s="1"/>
  <c r="P410" i="181"/>
  <c r="Q410" i="181" s="1"/>
  <c r="P414" i="181"/>
  <c r="Q414" i="181" s="1"/>
  <c r="P418" i="181"/>
  <c r="Q418" i="181" s="1"/>
  <c r="P422" i="181"/>
  <c r="Q422" i="181" s="1"/>
  <c r="P426" i="181"/>
  <c r="Q426" i="181" s="1"/>
  <c r="P430" i="181"/>
  <c r="Q430" i="181" s="1"/>
  <c r="P434" i="181"/>
  <c r="Q434" i="181" s="1"/>
  <c r="P438" i="181"/>
  <c r="Q438" i="181" s="1"/>
  <c r="P442" i="181"/>
  <c r="Q442" i="181" s="1"/>
  <c r="P446" i="181"/>
  <c r="Q446" i="181" s="1"/>
  <c r="P450" i="181"/>
  <c r="Q450" i="181" s="1"/>
  <c r="P454" i="181"/>
  <c r="Q454" i="181" s="1"/>
  <c r="P458" i="181"/>
  <c r="Q458" i="181" s="1"/>
  <c r="P462" i="181"/>
  <c r="Q462" i="181" s="1"/>
  <c r="P466" i="181"/>
  <c r="Q466" i="181" s="1"/>
  <c r="P470" i="181"/>
  <c r="Q470" i="181" s="1"/>
  <c r="P474" i="181"/>
  <c r="Q474" i="181" s="1"/>
  <c r="P478" i="181"/>
  <c r="Q478" i="181" s="1"/>
  <c r="P482" i="181"/>
  <c r="Q482" i="181" s="1"/>
  <c r="P486" i="181"/>
  <c r="Q486" i="181" s="1"/>
  <c r="P490" i="181"/>
  <c r="Q490" i="181" s="1"/>
  <c r="P494" i="181"/>
  <c r="Q494" i="181" s="1"/>
  <c r="P498" i="181"/>
  <c r="Q498" i="181" s="1"/>
  <c r="P502" i="181"/>
  <c r="Q502" i="181" s="1"/>
  <c r="P506" i="181"/>
  <c r="Q506" i="181" s="1"/>
  <c r="P510" i="181"/>
  <c r="Q510" i="181" s="1"/>
  <c r="P514" i="181"/>
  <c r="Q514" i="181" s="1"/>
  <c r="P518" i="181"/>
  <c r="Q518" i="181" s="1"/>
  <c r="P522" i="181"/>
  <c r="Q522" i="181" s="1"/>
  <c r="P526" i="181"/>
  <c r="Q526" i="181" s="1"/>
  <c r="P530" i="181"/>
  <c r="Q530" i="181" s="1"/>
  <c r="P534" i="181"/>
  <c r="Q534" i="181" s="1"/>
  <c r="P538" i="181"/>
  <c r="Q538" i="181" s="1"/>
  <c r="P542" i="181"/>
  <c r="Q542" i="181" s="1"/>
  <c r="P546" i="181"/>
  <c r="Q546" i="181" s="1"/>
  <c r="P550" i="181"/>
  <c r="Q550" i="181" s="1"/>
  <c r="P554" i="181"/>
  <c r="Q554" i="181" s="1"/>
  <c r="P558" i="181"/>
  <c r="Q558" i="181" s="1"/>
  <c r="P562" i="181"/>
  <c r="Q562" i="181" s="1"/>
  <c r="P566" i="181"/>
  <c r="Q566" i="181" s="1"/>
  <c r="P570" i="181"/>
  <c r="Q570" i="181" s="1"/>
  <c r="P574" i="181"/>
  <c r="Q574" i="181" s="1"/>
  <c r="P578" i="181"/>
  <c r="Q578" i="181" s="1"/>
  <c r="P582" i="181"/>
  <c r="Q582" i="181" s="1"/>
  <c r="P586" i="181"/>
  <c r="Q586" i="181" s="1"/>
  <c r="P590" i="181"/>
  <c r="Q590" i="181" s="1"/>
  <c r="P594" i="181"/>
  <c r="Q594" i="181" s="1"/>
  <c r="P598" i="181"/>
  <c r="Q598" i="181" s="1"/>
  <c r="P602" i="181"/>
  <c r="Q602" i="181" s="1"/>
  <c r="P606" i="181"/>
  <c r="Q606" i="181" s="1"/>
  <c r="P610" i="181"/>
  <c r="Q610" i="181" s="1"/>
  <c r="P614" i="181"/>
  <c r="Q614" i="181" s="1"/>
  <c r="P618" i="181"/>
  <c r="Q618" i="181" s="1"/>
  <c r="P622" i="181"/>
  <c r="Q622" i="181" s="1"/>
  <c r="P626" i="181"/>
  <c r="Q626" i="181" s="1"/>
  <c r="P630" i="181"/>
  <c r="Q630" i="181" s="1"/>
  <c r="P634" i="181"/>
  <c r="Q634" i="181" s="1"/>
  <c r="P638" i="181"/>
  <c r="Q638" i="181" s="1"/>
  <c r="P642" i="181"/>
  <c r="Q642" i="181" s="1"/>
  <c r="P646" i="181"/>
  <c r="Q646" i="181" s="1"/>
  <c r="P650" i="181"/>
  <c r="Q650" i="181" s="1"/>
  <c r="P654" i="181"/>
  <c r="Q654" i="181" s="1"/>
  <c r="P658" i="181"/>
  <c r="Q658" i="181" s="1"/>
  <c r="P662" i="181"/>
  <c r="Q662" i="181" s="1"/>
  <c r="P666" i="181"/>
  <c r="Q666" i="181" s="1"/>
  <c r="P670" i="181"/>
  <c r="Q670" i="181" s="1"/>
  <c r="P674" i="181"/>
  <c r="Q674" i="181" s="1"/>
  <c r="P678" i="181"/>
  <c r="Q678" i="181" s="1"/>
  <c r="I5625" i="4" l="1"/>
  <c r="I5626" i="4"/>
  <c r="I5627" i="4"/>
  <c r="I5628" i="4"/>
  <c r="I5629" i="4"/>
  <c r="I5630" i="4"/>
  <c r="I5631" i="4"/>
  <c r="I5632" i="4"/>
  <c r="I5633" i="4"/>
  <c r="I5634" i="4"/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Q6479" i="4"/>
  <c r="Q6475" i="4"/>
  <c r="Q6473" i="4"/>
  <c r="Q6471" i="4"/>
  <c r="Q6467" i="4"/>
  <c r="Q6477" i="4"/>
  <c r="Q6464" i="4"/>
  <c r="Q6470" i="4"/>
  <c r="Q6463" i="4"/>
  <c r="Q6468" i="4"/>
  <c r="Q6466" i="4"/>
  <c r="Q6476" i="4"/>
  <c r="Q6469" i="4"/>
  <c r="Q6474" i="4"/>
  <c r="Q6472" i="4"/>
  <c r="Q6465" i="4"/>
  <c r="Q6462" i="4"/>
  <c r="Q6478" i="4"/>
</calcChain>
</file>

<file path=xl/sharedStrings.xml><?xml version="1.0" encoding="utf-8"?>
<sst xmlns="http://schemas.openxmlformats.org/spreadsheetml/2006/main" count="34133" uniqueCount="6564">
  <si>
    <t>EL-02-01-12-003</t>
  </si>
  <si>
    <t>EL-RP-02-01-01-019</t>
  </si>
  <si>
    <t>RES 12-28" W.C. BLANCO</t>
  </si>
  <si>
    <t>EL-RP-02-01-01-020</t>
  </si>
  <si>
    <t>RES 24-48" W.C. ROJO</t>
  </si>
  <si>
    <t>EL-02-01-03-16</t>
  </si>
  <si>
    <t>EL-02-01-02-53</t>
  </si>
  <si>
    <t>REG.1813C C:3/4" R:6-15" O:1/2</t>
  </si>
  <si>
    <t>CG-E-ME791C</t>
  </si>
  <si>
    <t>VALVULA ACCION RAPIDA</t>
  </si>
  <si>
    <t>CG-H-ME390</t>
  </si>
  <si>
    <t>ADAPTADOR LLENADO POL 1/4"NPT</t>
  </si>
  <si>
    <t>RE-E-7901TB</t>
  </si>
  <si>
    <t>RE-J-A9091R</t>
  </si>
  <si>
    <t>ROTOGAGE A 9091R</t>
  </si>
  <si>
    <t>RE-J-A9091M24</t>
  </si>
  <si>
    <t>DIP TUBE ROTOGAGE 24"</t>
  </si>
  <si>
    <t>RE-C-A7509-50</t>
  </si>
  <si>
    <t>RE-C-7509-50</t>
  </si>
  <si>
    <t>KIT DE REPARACION VALVULA GLOBO</t>
  </si>
  <si>
    <t>EL-01-01-06</t>
  </si>
  <si>
    <t>EL-01-01-12</t>
  </si>
  <si>
    <t>EL-01-02-05</t>
  </si>
  <si>
    <t>EL-01-01-13</t>
  </si>
  <si>
    <t>EL-02-02-02-04</t>
  </si>
  <si>
    <t>AFV 2" S300 F.O Y CL INS ZSC100</t>
  </si>
  <si>
    <t>EL-02-03-01-04</t>
  </si>
  <si>
    <t>EL-01-01-14</t>
  </si>
  <si>
    <t>EL-02-01-13-02</t>
  </si>
  <si>
    <t>SAGENCO SAS</t>
  </si>
  <si>
    <t>RE-C-19104-50</t>
  </si>
  <si>
    <t>RE-C-8475-51A</t>
  </si>
  <si>
    <t>KIT DE RETORNO PARA MULTIVALVULA</t>
  </si>
  <si>
    <t>RE-C-8475-50</t>
  </si>
  <si>
    <t>KIT DE LLENADO PARA MULTIVALVULA</t>
  </si>
  <si>
    <t>RE-A-LV4403TR96</t>
  </si>
  <si>
    <t>RE-F-3272G</t>
  </si>
  <si>
    <t>VALVULA DE EXCESO DE FLUJO 3/4"</t>
  </si>
  <si>
    <t>RE-E-A7705P</t>
  </si>
  <si>
    <t>VALVULA DE GLOBO 3/4" ANILLO V</t>
  </si>
  <si>
    <t>EL-02-02-02-52</t>
  </si>
  <si>
    <t>SAENA DE COLOMBIA S.A.</t>
  </si>
  <si>
    <t>RE-H-5767F</t>
  </si>
  <si>
    <t>EL-RP-02-01-01-018</t>
  </si>
  <si>
    <t>RES 6-15" W.C. PURPURA</t>
  </si>
  <si>
    <t>RE-A-1584VN</t>
  </si>
  <si>
    <t>CG-A-942HP-04</t>
  </si>
  <si>
    <t>IT-RP-02-01-10</t>
  </si>
  <si>
    <t>VALVULA SELENOIDE 1/2 X-P PROO</t>
  </si>
  <si>
    <t>COLGAS DE OCCIDENTE S.A. E.S.P.</t>
  </si>
  <si>
    <t>RE-J-A9094RS</t>
  </si>
  <si>
    <t>RE-J-A9091M60</t>
  </si>
  <si>
    <t>DIP TUBE 60"</t>
  </si>
  <si>
    <t>RE-J-A9091-18L</t>
  </si>
  <si>
    <t>EL-02-01-06-037</t>
  </si>
  <si>
    <t>REG. 1803PFM C: 2" FLANGED 16-30</t>
  </si>
  <si>
    <t>RE-J-1224WA</t>
  </si>
  <si>
    <t xml:space="preserve"> VALVULA DE AGUJA DE  1/4"</t>
  </si>
  <si>
    <t>GASES DEL ORIENTE S.A. E.S.P.</t>
  </si>
  <si>
    <t>EL-01-01-15</t>
  </si>
  <si>
    <t>ALCANOS DE COLOMBIA S.A. E.S.P</t>
  </si>
  <si>
    <t>EL-RP-02-02-01-001</t>
  </si>
  <si>
    <t>MANGA 2" S300 H7</t>
  </si>
  <si>
    <t>EL-02-02-01-04</t>
  </si>
  <si>
    <t>AFV 2" S300 FO</t>
  </si>
  <si>
    <t>EL-02-03-02-03</t>
  </si>
  <si>
    <t>EL-02-02-01-13</t>
  </si>
  <si>
    <t>AFV 2" S600 FO</t>
  </si>
  <si>
    <t>RE-J-6016</t>
  </si>
  <si>
    <t>RE-J-A9091M48</t>
  </si>
  <si>
    <t>DIP TUBE 48"</t>
  </si>
  <si>
    <t>EL-02-01-12-001</t>
  </si>
  <si>
    <t>ENERTERMICA SAS</t>
  </si>
  <si>
    <t>RE-F-A3276BC</t>
  </si>
  <si>
    <t>RE-E-A7509BP</t>
  </si>
  <si>
    <t>VALVULA DE GLOBLO DE 1 1/4" NPT</t>
  </si>
  <si>
    <t>RE-F-A3176</t>
  </si>
  <si>
    <t>VALVULA CHEQUE 1 1/4" TIPO COPA</t>
  </si>
  <si>
    <t>RE-D-8685G</t>
  </si>
  <si>
    <t>RE-J-3165CF12.0</t>
  </si>
  <si>
    <t>RE-F-3282C</t>
  </si>
  <si>
    <t>VALVULA EXCESO DE FLUJO 1 1/4"</t>
  </si>
  <si>
    <t>REFERENCIA</t>
  </si>
  <si>
    <t>CANTIDAD</t>
  </si>
  <si>
    <t>MAYO</t>
  </si>
  <si>
    <t>JUNIO</t>
  </si>
  <si>
    <t>RE-A-4403B4</t>
  </si>
  <si>
    <t>REGULADOR 2A ETAPA 1/2 NPT</t>
  </si>
  <si>
    <t>RE-H-7193D10</t>
  </si>
  <si>
    <t>PICO DE LLENADO</t>
  </si>
  <si>
    <t>EL-02-01-05-86</t>
  </si>
  <si>
    <t>RE-H-3185</t>
  </si>
  <si>
    <t>RE-F-A3292C</t>
  </si>
  <si>
    <t>RE-E-A7513AP</t>
  </si>
  <si>
    <t>VALVULA DE GLOBO 2"</t>
  </si>
  <si>
    <t>RE-H-A5765D</t>
  </si>
  <si>
    <t>ADAPTADOR 1 3/4" ACME X 3/4" NPT</t>
  </si>
  <si>
    <t>RE-H-A5765E</t>
  </si>
  <si>
    <t>RE-C-6542R12.0</t>
  </si>
  <si>
    <t>MULTIVALVULA 1"</t>
  </si>
  <si>
    <t>EL-02-01-02-32</t>
  </si>
  <si>
    <t>SOLGAS LTDA</t>
  </si>
  <si>
    <t>EL-01-02-06</t>
  </si>
  <si>
    <t>RE-C-8593AR16.0</t>
  </si>
  <si>
    <t>MULTIVALVULA 1 1/2"</t>
  </si>
  <si>
    <t>RE-F-7572FC</t>
  </si>
  <si>
    <t>RE-C-7556R12.0</t>
  </si>
  <si>
    <t>MULTIVALVE / MULTIVALVULA 3/4"</t>
  </si>
  <si>
    <t>EL-01-01-03</t>
  </si>
  <si>
    <t>EL-02-01-04-06</t>
  </si>
  <si>
    <t>RE-F-7590U-10</t>
  </si>
  <si>
    <t>ADAPTADOR</t>
  </si>
  <si>
    <t>RE-D-8684G</t>
  </si>
  <si>
    <t>RE-F-7590U</t>
  </si>
  <si>
    <t>VALVULA CHEK LOCK 3/4"</t>
  </si>
  <si>
    <t>RE-B-9101P5</t>
  </si>
  <si>
    <t>VALVULA DE SERVICIO 3/4" X 3/8"</t>
  </si>
  <si>
    <t>IT-RP-02-01-07</t>
  </si>
  <si>
    <t>CHIP DE COMUNICACIONES</t>
  </si>
  <si>
    <t>IT-RP-03-02-15</t>
  </si>
  <si>
    <t>EL-01-02-03</t>
  </si>
  <si>
    <t>RE-E-A7704P</t>
  </si>
  <si>
    <t>CG-RP-01-01-01</t>
  </si>
  <si>
    <t>IT-RP-02-01-08</t>
  </si>
  <si>
    <t>MICROPROCESADOR</t>
  </si>
  <si>
    <t>EL-RP-02-01-04-008</t>
  </si>
  <si>
    <t>RES 150-600 PSIG DORADO</t>
  </si>
  <si>
    <t>CHILCO DISTRIBUIDORA DE GAS Y ENERGIA S.A.S. E.S.P.</t>
  </si>
  <si>
    <t>AL-02-02</t>
  </si>
  <si>
    <t>VAPORIZADOR 80 GPM FUEGO DIRECTO</t>
  </si>
  <si>
    <t>WI-01-06</t>
  </si>
  <si>
    <t>AL-02-03</t>
  </si>
  <si>
    <t>EL-RP-02-01-04-013</t>
  </si>
  <si>
    <t>KIT REPARACION BUNA N 80</t>
  </si>
  <si>
    <t>ENERGY SOLUTION SERVICES SAS</t>
  </si>
  <si>
    <t>CG-C-1027</t>
  </si>
  <si>
    <t>ST-01-08</t>
  </si>
  <si>
    <t>FLOTADOR 30" TANQUE 120 VERTICAL</t>
  </si>
  <si>
    <t>GAS NATURAL S.A. E.S.P</t>
  </si>
  <si>
    <t>EL-RP-02-02-01-068</t>
  </si>
  <si>
    <t>EL-RP-02-02-01-069</t>
  </si>
  <si>
    <t>VALVE CAGE 3"FULL OPEN</t>
  </si>
  <si>
    <t>EL-RP-02-02-01-009</t>
  </si>
  <si>
    <t>MANGA 3" S300 H5</t>
  </si>
  <si>
    <t>EL-RP-02-01-04-004</t>
  </si>
  <si>
    <t>RES 10-75 PSIG ROJO</t>
  </si>
  <si>
    <t>EL-RP-02-01-04-031</t>
  </si>
  <si>
    <t>VALVE STEM</t>
  </si>
  <si>
    <t>EL-RP-02-02-01-030</t>
  </si>
  <si>
    <t>MANGA 8" S300 H5</t>
  </si>
  <si>
    <t>FILTER ASSEMBLY (COMPOSITE)</t>
  </si>
  <si>
    <t>EL-RP-02-01-04-012</t>
  </si>
  <si>
    <t>DIAFRAGMA BUNA Z-138</t>
  </si>
  <si>
    <t>EL-RP-02-02-01-008</t>
  </si>
  <si>
    <t>MANGA 3" S300 H7</t>
  </si>
  <si>
    <t>EL-02-02-01-05</t>
  </si>
  <si>
    <t>AFV 3" S300 FO</t>
  </si>
  <si>
    <t>EL-RP-02-02-02-006</t>
  </si>
  <si>
    <t>CORE RESTRICTOR</t>
  </si>
  <si>
    <t>EL-02-01-02-259</t>
  </si>
  <si>
    <t>REG 1813B2 C:1 R:12-28 O: 1/2</t>
  </si>
  <si>
    <t>RE-D-7583G</t>
  </si>
  <si>
    <t>VALVULA ALIVIO SEMINTERNA 3/4"</t>
  </si>
  <si>
    <t>RE-F-7579</t>
  </si>
  <si>
    <t>VALVULA DE LLENADO 1 1/4"</t>
  </si>
  <si>
    <t>RE-C-8475-81A</t>
  </si>
  <si>
    <t>KIT DE EMPAQUE RETORNO</t>
  </si>
  <si>
    <t>RE-J-8475-80</t>
  </si>
  <si>
    <t>KIT DE EMPAQUE LLENADO</t>
  </si>
  <si>
    <t>RE-D-3127U</t>
  </si>
  <si>
    <t>RAYOGAS S.A. E.S.P.</t>
  </si>
  <si>
    <t>EL-01-02-18</t>
  </si>
  <si>
    <t>AL-02-01</t>
  </si>
  <si>
    <t>VAPORIZADOR 40 GPM FUEGO DIRECTO</t>
  </si>
  <si>
    <t>EL-RP-05-05-04-058</t>
  </si>
  <si>
    <t>MANGA 2" S600 V7</t>
  </si>
  <si>
    <t>IT-02-02</t>
  </si>
  <si>
    <t>TROYA II</t>
  </si>
  <si>
    <t>RE-H-7572C-15A</t>
  </si>
  <si>
    <t>ADAPTADOR CHEK LOK 3/4" NPT MXM</t>
  </si>
  <si>
    <t>EL-RP-02-01-02-035</t>
  </si>
  <si>
    <t>O-RING, 0.38OD x.25ID BUNA 70</t>
  </si>
  <si>
    <t>RE-F-A3282C</t>
  </si>
  <si>
    <t>EL-RP-02-02-01-002</t>
  </si>
  <si>
    <t>MANGA 2" S300 H5</t>
  </si>
  <si>
    <t>EL-RP-02-02-02-001</t>
  </si>
  <si>
    <t>ROLLPIN</t>
  </si>
  <si>
    <t>EL-RP-02-02-01-041</t>
  </si>
  <si>
    <t>EL-RP-02-01-04-018</t>
  </si>
  <si>
    <t>SEAT DISC BUNA 90</t>
  </si>
  <si>
    <t>RE-E-7705P</t>
  </si>
  <si>
    <t>VALVULA DE GLOBO 3/4" RECTA</t>
  </si>
  <si>
    <t>CG-E-ME825-8</t>
  </si>
  <si>
    <t>CG-H-ME3162-12</t>
  </si>
  <si>
    <t>COUPLING3/4"HB*3/4"MNPT-STL</t>
  </si>
  <si>
    <t>RE-F-6587-EC</t>
  </si>
  <si>
    <t>RE-J-3165C</t>
  </si>
  <si>
    <t>VALVULA DE VENTEO 1/4"</t>
  </si>
  <si>
    <t>EL-02-01-02-245</t>
  </si>
  <si>
    <t>EL-02-01-02-248</t>
  </si>
  <si>
    <t>EL-RP-02-02-02-009</t>
  </si>
  <si>
    <t>MANIFOLD PLUG KIT</t>
  </si>
  <si>
    <t>EL-RP-01-03-02-016</t>
  </si>
  <si>
    <t>BEARING HOLDER 4 GTS</t>
  </si>
  <si>
    <t>EL-RP-01-03-02-017</t>
  </si>
  <si>
    <t>ROTOR SHAFT 4 GTX</t>
  </si>
  <si>
    <t>EL-RP-01-03-02-010</t>
  </si>
  <si>
    <t>EL-RP-01-03-02-019</t>
  </si>
  <si>
    <t>EL-RP-01-03-02-007</t>
  </si>
  <si>
    <t>CARTUCHO 4 GTAS 175 #45 RVP</t>
  </si>
  <si>
    <t>COMBUSTION Y CONTROL LTDA</t>
  </si>
  <si>
    <t>EL-02-01-05-109</t>
  </si>
  <si>
    <t>RE-H-7141F</t>
  </si>
  <si>
    <t>SAFETY CONNECTOR</t>
  </si>
  <si>
    <t>EL-02-02-02-86</t>
  </si>
  <si>
    <t>EL-01-07-01-01</t>
  </si>
  <si>
    <t>COUPLING ELSTER MECANICO 1/2 IPS</t>
  </si>
  <si>
    <t>EL-01-07-02-01</t>
  </si>
  <si>
    <t>EL-RP-02-02-01-051</t>
  </si>
  <si>
    <t>MANGA 2" S600 B7</t>
  </si>
  <si>
    <t>AL-02-04</t>
  </si>
  <si>
    <t>RE-J-6010</t>
  </si>
  <si>
    <t>VALVULA ESV 1 1/4"</t>
  </si>
  <si>
    <t>RE-A-1586VN</t>
  </si>
  <si>
    <t>REGULADOR ALTA PRESION 3/4" 3-30</t>
  </si>
  <si>
    <t>RE-A-LV4403B66</t>
  </si>
  <si>
    <t>REGULADOR 3/4" SEGUNDA ETAPA</t>
  </si>
  <si>
    <t>RE-H-3184-90</t>
  </si>
  <si>
    <t>TAPA CADENA Y ANILLO 2 1/4" ACME</t>
  </si>
  <si>
    <t>ENERO</t>
  </si>
  <si>
    <t>MES</t>
  </si>
  <si>
    <t>DESCRIPCION DE PRODUCTO</t>
  </si>
  <si>
    <t>RE-H-3175P</t>
  </si>
  <si>
    <t>TAPA ACME 1 3/4"</t>
  </si>
  <si>
    <t>RE-F-A3146</t>
  </si>
  <si>
    <t>VALVULA CHECK 3/4" NPT TIPO COPA</t>
  </si>
  <si>
    <t>RE-H-5765F</t>
  </si>
  <si>
    <t>FI-K-M-111</t>
  </si>
  <si>
    <t>CONECT MANGUERA 1 3/4" ACME</t>
  </si>
  <si>
    <t>RE-D-A8434G</t>
  </si>
  <si>
    <t>VALVULA DE ALIVIO INTERNA 2"</t>
  </si>
  <si>
    <t>WI-01-04</t>
  </si>
  <si>
    <t>RE-H-A3175A</t>
  </si>
  <si>
    <t>RE-C-7647SC</t>
  </si>
  <si>
    <t>EL-03-01-05-01</t>
  </si>
  <si>
    <t>PILOTO ZSC 320-100</t>
  </si>
  <si>
    <t>EL-RP-01-03-01-019</t>
  </si>
  <si>
    <t>GEAR &amp; HUB 61 DRIVE</t>
  </si>
  <si>
    <t>EL-RP-01-03-01-010</t>
  </si>
  <si>
    <t>GEAR &amp; HUB 43 DRIVE</t>
  </si>
  <si>
    <t>COMERCIALIZADORA MOYSE LTDA.</t>
  </si>
  <si>
    <t>EL-02-01-05-85</t>
  </si>
  <si>
    <t>EL-RP-02-01-01-021</t>
  </si>
  <si>
    <t>RES 42-2" PSIG ROJO-ROJO</t>
  </si>
  <si>
    <t>EL-02-02-01-06-03</t>
  </si>
  <si>
    <t>AFV 4" S300 H7 STD</t>
  </si>
  <si>
    <t>EL-RP-02-02-01-053</t>
  </si>
  <si>
    <t>YOKE PILOT Z</t>
  </si>
  <si>
    <t>IT-RP-03-02-16</t>
  </si>
  <si>
    <t>IT-RP-03-02-17</t>
  </si>
  <si>
    <t>KIT CONVERSION TROYA III</t>
  </si>
  <si>
    <t>EL-02-01-02-29</t>
  </si>
  <si>
    <t>EL-01-01-20</t>
  </si>
  <si>
    <t>AL-03-01</t>
  </si>
  <si>
    <t>EL-01-02-02</t>
  </si>
  <si>
    <t>FEBRERO</t>
  </si>
  <si>
    <t>FAMILIA</t>
  </si>
  <si>
    <t>PROVEEDOR</t>
  </si>
  <si>
    <t>MARZO</t>
  </si>
  <si>
    <t>SECTOR</t>
  </si>
  <si>
    <t>EL-01-02-04</t>
  </si>
  <si>
    <t>ST-01-01</t>
  </si>
  <si>
    <t>FLOTADOR 41" 1 1/4" NPT TA210A</t>
  </si>
  <si>
    <t>RE-D-3131G</t>
  </si>
  <si>
    <t>EL-RP-02-01-04-017</t>
  </si>
  <si>
    <t>SEAT DISC BUNA 80</t>
  </si>
  <si>
    <t>PROMIGAS S.A. E.S.P.</t>
  </si>
  <si>
    <t>EL-RP-02-01-04-010</t>
  </si>
  <si>
    <t>ORIFICIO 3/32"</t>
  </si>
  <si>
    <t>EL-RP-02-02-01-048</t>
  </si>
  <si>
    <t>JAULAR CAP REDUCIDA R25 S600</t>
  </si>
  <si>
    <t>RE-D-7534G</t>
  </si>
  <si>
    <t>RE-A-L4403TR9</t>
  </si>
  <si>
    <t>REGULADOR 3/4" PRIMERA ETAPA POL</t>
  </si>
  <si>
    <t>RE-F-7573G</t>
  </si>
  <si>
    <t>VALVULA DE VAPOR 3/4</t>
  </si>
  <si>
    <t>RE-F-2884D</t>
  </si>
  <si>
    <t>VALVULA EXCESO DE FLUJO 3/4" NPT</t>
  </si>
  <si>
    <t>EL-RP-02-02-01-015</t>
  </si>
  <si>
    <t>MANGA 4" S300 H7</t>
  </si>
  <si>
    <t>MANGA 4" S600 B7</t>
  </si>
  <si>
    <t>MANGA 4" S600 H7</t>
  </si>
  <si>
    <t>AL-RP-01-18</t>
  </si>
  <si>
    <t>BOMBA RECIRCULANTE ASTRO 250SS</t>
  </si>
  <si>
    <t>EL-02-03-02-05</t>
  </si>
  <si>
    <t>EL-RP-02-01-01-016</t>
  </si>
  <si>
    <t>RES 5.5-8.5" W.C. AMARILLO</t>
  </si>
  <si>
    <t>ABRIL</t>
  </si>
  <si>
    <t>REGO</t>
  </si>
  <si>
    <t>RE-H-3175A</t>
  </si>
  <si>
    <t>CONECTOR MANGUERA 1 1/4" NPT 2 1/4"</t>
  </si>
  <si>
    <t>RE-H-3191</t>
  </si>
  <si>
    <t>CONECTOR MANGUERA 1 1/4 TIPO D</t>
  </si>
  <si>
    <t>RE-J-7193D-10</t>
  </si>
  <si>
    <t>IT-RP-01-04-17</t>
  </si>
  <si>
    <t>GPS RI 505</t>
  </si>
  <si>
    <t>INDICADOR DE FLUJO</t>
  </si>
  <si>
    <t>RE-J-A7796</t>
  </si>
  <si>
    <t>RE-J-6016-60D</t>
  </si>
  <si>
    <t>KIT REMOTO ESV</t>
  </si>
  <si>
    <t>PARKER</t>
  </si>
  <si>
    <t>PK-01-7132-05</t>
  </si>
  <si>
    <t>MANGUERA TRENZA 1/2"</t>
  </si>
  <si>
    <t>RE-J-A9091M72</t>
  </si>
  <si>
    <t>DIP TUB 72"</t>
  </si>
  <si>
    <t>RE-J-A9095TS</t>
  </si>
  <si>
    <t>ROTAGE/ROTAGE</t>
  </si>
  <si>
    <t>RE-J-A909118LX</t>
  </si>
  <si>
    <t>DIAL ROTOGAGE</t>
  </si>
  <si>
    <t>RE-J-A9091M36</t>
  </si>
  <si>
    <t>DIP TUBE ROTOGAGE 36"</t>
  </si>
  <si>
    <t>RE-F-A-3212R175</t>
  </si>
  <si>
    <t>VALVULA INTERNA 2" NPTM 175GPM</t>
  </si>
  <si>
    <t>VALVULA DE ALIVIO EXTERNA 3/4" NPT</t>
  </si>
  <si>
    <t>RE-F-A-3196</t>
  </si>
  <si>
    <t>VALVULA CHECK 3"TIPO COPA</t>
  </si>
  <si>
    <t>VALVULA  LLENADO DOBLE 2 1/4" X 1"</t>
  </si>
  <si>
    <t>RE-F-A3500V6</t>
  </si>
  <si>
    <t>VALVULA EXCESO FLUJO XA BRIDA 3"</t>
  </si>
  <si>
    <t>RE-F-A7539V6F</t>
  </si>
  <si>
    <t>VALVULA EXCESO DE FLUJO 3</t>
  </si>
  <si>
    <t>FISHER</t>
  </si>
  <si>
    <t>FI-H-M498 6/3</t>
  </si>
  <si>
    <t>FI-K-M-121</t>
  </si>
  <si>
    <t>FI-K-M-216</t>
  </si>
  <si>
    <t>FI-K-M-640-4</t>
  </si>
  <si>
    <t>RE-H-2906G</t>
  </si>
  <si>
    <t>ADAPTADOR POL C 1/2" NPT</t>
  </si>
  <si>
    <t>RE-H-5765M</t>
  </si>
  <si>
    <t>ACOPLE 1 3/4" AC X 1 3/4" AC M</t>
  </si>
  <si>
    <t>ADAPTADOR 1 1/4" NPT X 1 3/4" ACME</t>
  </si>
  <si>
    <t>RE-H-5767H</t>
  </si>
  <si>
    <t>RE-H-7141M</t>
  </si>
  <si>
    <t>RE-H-7572C-14A</t>
  </si>
  <si>
    <t>CAVAGNA</t>
  </si>
  <si>
    <t>RE-F-7590U-20</t>
  </si>
  <si>
    <t>RE-H-3199W</t>
  </si>
  <si>
    <t>POL DE NARIZ CON EXCESO DE FLUJO</t>
  </si>
  <si>
    <t>RE-H-5761C</t>
  </si>
  <si>
    <t>ADAPTADOR POOL X 1/2" NPT</t>
  </si>
  <si>
    <t>RE-H-5761D</t>
  </si>
  <si>
    <t>ADAPTADOR 3/4" X POOL</t>
  </si>
  <si>
    <t>RE-H-970AX</t>
  </si>
  <si>
    <t>RE-H-912PS12</t>
  </si>
  <si>
    <t>TRENZA POL-POL</t>
  </si>
  <si>
    <t>RE-H-912PS30</t>
  </si>
  <si>
    <t>TRENZA DE COBRE 1/4" 30"</t>
  </si>
  <si>
    <t>RE-H-3171A</t>
  </si>
  <si>
    <t>CONECTOR MANGUERA 1/2" NPT X 1 1/4"</t>
  </si>
  <si>
    <t>RE-H-3175</t>
  </si>
  <si>
    <t>RE-H-3175B</t>
  </si>
  <si>
    <t>RE-H-3181</t>
  </si>
  <si>
    <t>CONECTOR DE NARIZ</t>
  </si>
  <si>
    <t>RE-H-5763D</t>
  </si>
  <si>
    <t>CONECTOR 3/4" X 1/4"</t>
  </si>
  <si>
    <t>ACOPLE MANGUERA 1"X1 3/4" AC TIPO A</t>
  </si>
  <si>
    <t>RE-H-A3195</t>
  </si>
  <si>
    <t>CG-H-ME3162-08</t>
  </si>
  <si>
    <t>COUPLING 1/2"HB*1/2MNPT-STL</t>
  </si>
  <si>
    <t>CG-H-ME3162-16</t>
  </si>
  <si>
    <t>COUPLING 1"HB*1"MNPT-STL</t>
  </si>
  <si>
    <t>FILTROS</t>
  </si>
  <si>
    <t>CG-J-ME651S/80</t>
  </si>
  <si>
    <t>CG-J-ME653S</t>
  </si>
  <si>
    <t>FILTRO Y 1 1/4 FPT 40</t>
  </si>
  <si>
    <t>CG-J-ME653S/80</t>
  </si>
  <si>
    <t>FILTRO Y 1 1/4 FPT80</t>
  </si>
  <si>
    <t>MEDIDORES</t>
  </si>
  <si>
    <t>CG-01-02-01</t>
  </si>
  <si>
    <t>MAGNETEL 130"</t>
  </si>
  <si>
    <t>RE-J-A9095RS</t>
  </si>
  <si>
    <t>ROTOGAGE DIAMETRO INTERNO 100" 147"</t>
  </si>
  <si>
    <t>FI-J-J501</t>
  </si>
  <si>
    <t>RE-A-2434A</t>
  </si>
  <si>
    <t>MANOMETRO BAJA PRESION</t>
  </si>
  <si>
    <t>WIKA</t>
  </si>
  <si>
    <t>WI-02-01</t>
  </si>
  <si>
    <t>WI-02-02</t>
  </si>
  <si>
    <t>OTROS</t>
  </si>
  <si>
    <t>REGULADORES</t>
  </si>
  <si>
    <t>CG-A-812HP-01</t>
  </si>
  <si>
    <t>RE-A-1584VH</t>
  </si>
  <si>
    <t>REGULADOR PRIMERA ETAPA</t>
  </si>
  <si>
    <t>RE-A-59TFB</t>
  </si>
  <si>
    <t>RE-A-LV4403TR4</t>
  </si>
  <si>
    <t>REGULADOR 1/2" PRIMERA ETAPA 10 PSI</t>
  </si>
  <si>
    <t>REGULADOR 3/4"  PRIMERA ETAPA POL</t>
  </si>
  <si>
    <t>RE-A-LV404B4</t>
  </si>
  <si>
    <t>REGULADOR DOBLE ETAPA 1/4" NPT</t>
  </si>
  <si>
    <t>RE-A-4403Y4</t>
  </si>
  <si>
    <t>RE-A-LV5503Y6</t>
  </si>
  <si>
    <t>IT-RP-02-01-02</t>
  </si>
  <si>
    <t>TARJETA FUENTE</t>
  </si>
  <si>
    <t>IT-RP-01-04-03</t>
  </si>
  <si>
    <t>VALVULA SELENOIDE 1 1/2"</t>
  </si>
  <si>
    <t>IT-RP-01-04-14</t>
  </si>
  <si>
    <t>IT-RP-01-04-15</t>
  </si>
  <si>
    <t>MODULO RF RI505</t>
  </si>
  <si>
    <t>IT-RP-01-04-16</t>
  </si>
  <si>
    <t>MODULO RF RI 505 PC</t>
  </si>
  <si>
    <t>IT-RP-02-01-14</t>
  </si>
  <si>
    <t>PICOS FUSIBLES 1 A</t>
  </si>
  <si>
    <t>RE-F-A3212-50</t>
  </si>
  <si>
    <t>RE-G-A3212R-K250</t>
  </si>
  <si>
    <t>KIT RESORTE A3212R K250</t>
  </si>
  <si>
    <t>RE-H-7534-20</t>
  </si>
  <si>
    <t>ADAPTADOR VALVULA ALIVIO 2" 7534</t>
  </si>
  <si>
    <t>RE-H-7545-40</t>
  </si>
  <si>
    <t>TAPA PLASTICA VALVULA ALIVIO</t>
  </si>
  <si>
    <t>KIT DE SERVICIO PARA MULTIVALVULA</t>
  </si>
  <si>
    <t>RE-D-8560-50</t>
  </si>
  <si>
    <t>CG-RP-01-01-04</t>
  </si>
  <si>
    <t>VALVE SPINDLE TOPPART</t>
  </si>
  <si>
    <t>CG-RP-01-01-05</t>
  </si>
  <si>
    <t>SEALING ORING VALVE SPINDLE</t>
  </si>
  <si>
    <t>CG-RP-01-01-06</t>
  </si>
  <si>
    <t>BUTTON PART FOR VALVE SPINDLE</t>
  </si>
  <si>
    <t>CG-RP-01-01-09</t>
  </si>
  <si>
    <t>RE-E-A7515-50</t>
  </si>
  <si>
    <t>AL-RP-01-03</t>
  </si>
  <si>
    <t>SEAL KIT GLYCOL SERIES 1600/1900 TACO</t>
  </si>
  <si>
    <t>FI-G-201-24</t>
  </si>
  <si>
    <t>RE-F-A3186</t>
  </si>
  <si>
    <t>RE-F-A3400L4</t>
  </si>
  <si>
    <t>VALVULA CHEQUE 2" BRIDA</t>
  </si>
  <si>
    <t>RE-F-A3400L6</t>
  </si>
  <si>
    <t>VALVULA CHEQUE 3" CONTRAPRESION</t>
  </si>
  <si>
    <t>RE-F-A6586D</t>
  </si>
  <si>
    <t>VALVULA CHEQUE 2" TIPO COLUMPIO</t>
  </si>
  <si>
    <t>RE-J-A2805C</t>
  </si>
  <si>
    <t>VALVULA CHECK LOOK  3/4"M X 3/4"F</t>
  </si>
  <si>
    <t>RE-F-7580C</t>
  </si>
  <si>
    <t>VALVULA DE CIERRE DE EMERENCIA 2"</t>
  </si>
  <si>
    <t>CG-E-ME825-4</t>
  </si>
  <si>
    <t>VALVULA GLOBO 1/2"</t>
  </si>
  <si>
    <t>RE-E-7505AP</t>
  </si>
  <si>
    <t>RE-E-7704P</t>
  </si>
  <si>
    <t>VALVULA GLOBO DE 1/2"</t>
  </si>
  <si>
    <t>RE-E-A7507AP</t>
  </si>
  <si>
    <t>VALVULA DE GLOBO 1"</t>
  </si>
  <si>
    <t>RE-E-A7510BP</t>
  </si>
  <si>
    <t>FI-H-N456</t>
  </si>
  <si>
    <t>VALVULA DE LLENADO 3/4" NPTX 1 3/4"</t>
  </si>
  <si>
    <t>RE-F-6584C</t>
  </si>
  <si>
    <t>VALVULA MAXIMO NIVEL DE LLENADO 1/4"</t>
  </si>
  <si>
    <t>RE-J-3165CF20.0</t>
  </si>
  <si>
    <t>VALVULA MAXIMO NIVEL DE LLENADO</t>
  </si>
  <si>
    <t>RE-J-TA3169F12</t>
  </si>
  <si>
    <t>RE-B-9101H5</t>
  </si>
  <si>
    <t>SERVICE VALVE</t>
  </si>
  <si>
    <t>CG-D-MEV200FIR/250</t>
  </si>
  <si>
    <t>RE-F-A3209D050</t>
  </si>
  <si>
    <t>VALVULA INTERNA 1 1/4"</t>
  </si>
  <si>
    <t>RE-F-A3212R250</t>
  </si>
  <si>
    <t>CG-D-MEH25-450</t>
  </si>
  <si>
    <t>VALVULA DE ALIVIO HIDROSTATICA 1/4"</t>
  </si>
  <si>
    <t>RE-D-3129G</t>
  </si>
  <si>
    <t>RE-D-3129L</t>
  </si>
  <si>
    <t>RE-D-3129U</t>
  </si>
  <si>
    <t>RE-D-3132G</t>
  </si>
  <si>
    <t>VALVULA DE ALIVIO EXTERNA 1 1/4"</t>
  </si>
  <si>
    <t>RE-D-8544G</t>
  </si>
  <si>
    <t>VALVULA DE ALIVIO INTERNA 1"</t>
  </si>
  <si>
    <t>RE-D-8545AK</t>
  </si>
  <si>
    <t>VALVULA DE ALIVIO INTERNA 3/4"</t>
  </si>
  <si>
    <t>VALVULA DE ALIVIO SEMINTERNA DE 1"</t>
  </si>
  <si>
    <t>VALVULA DE ALIVIO SEMINTERNA 1 1/4"</t>
  </si>
  <si>
    <t>FI-D-F-190</t>
  </si>
  <si>
    <t>RE-F-3282B</t>
  </si>
  <si>
    <t>VALVULA DE EXCESO DE FLUJO 1 1/4"</t>
  </si>
  <si>
    <t>RE-F-3292A</t>
  </si>
  <si>
    <t>RE-F-3292B</t>
  </si>
  <si>
    <t>RE-F-A3272G</t>
  </si>
  <si>
    <t>RE-F-A3292A</t>
  </si>
  <si>
    <t>RE-F-A3500N4</t>
  </si>
  <si>
    <t>RE-F-A7537P4</t>
  </si>
  <si>
    <t>VAPORIZADORES</t>
  </si>
  <si>
    <t>AL-01-02-01</t>
  </si>
  <si>
    <t>GAS NATURAL</t>
  </si>
  <si>
    <t>EL-01-07-01-04</t>
  </si>
  <si>
    <t>COUPLING MECANICO ELSTER 1/2</t>
  </si>
  <si>
    <t>EL-01-07-02-03</t>
  </si>
  <si>
    <t>EL-RP-01-01-14-029</t>
  </si>
  <si>
    <t>EL-01-06-02-01</t>
  </si>
  <si>
    <t>FILTRO DE 3/4" NPT 160·</t>
  </si>
  <si>
    <t>EL-01-02-19</t>
  </si>
  <si>
    <t>MEDIDOR ROTATIVO RVG G-25</t>
  </si>
  <si>
    <t>CONTROL LOOP ZSC-150 BM COMPOSITE</t>
  </si>
  <si>
    <t>CONTROL LOOP ZSC-100 BM INSPIRATOR</t>
  </si>
  <si>
    <t>CONTROL LOOP Z320-100 BM INSPIRATOR</t>
  </si>
  <si>
    <t>EL-02-01-01-15</t>
  </si>
  <si>
    <t>REG. 1213B2 C: 3/4" R: 6-15" W.C. O: 1/4</t>
  </si>
  <si>
    <t>REG. 1883 CPB2 C: 1 1/4" O: 1/2 R: STD</t>
  </si>
  <si>
    <t>EL-02-01-06-028</t>
  </si>
  <si>
    <t>REG. 1803PFM C: 2" O: 7/8 PILOTO 7-15</t>
  </si>
  <si>
    <t>REG. 1813B C: 2" R: 14.5-28" O: 7/8"</t>
  </si>
  <si>
    <t>EL-02-01-06-034</t>
  </si>
  <si>
    <t>REG. 1803PFM C: 2" NPT O: 7/8" R-16-30"</t>
  </si>
  <si>
    <t>EL-02-01-06-038</t>
  </si>
  <si>
    <t>REG 1813B2 C: 1 1/4" R: 5.5-8.5 O: 3/8</t>
  </si>
  <si>
    <t>EL-RP-02-01-02-061</t>
  </si>
  <si>
    <t>ORING 1,44 OD X 19ID</t>
  </si>
  <si>
    <t>EL-RP-02-01-02-070</t>
  </si>
  <si>
    <t>DIAFRAGMA 2002 X 1 1/2</t>
  </si>
  <si>
    <t>EL-RP-02-01-04-034</t>
  </si>
  <si>
    <t>SEAT DISC BUNA 70 PHILA</t>
  </si>
  <si>
    <t>EL-RP-02-01-04-035</t>
  </si>
  <si>
    <t>RING SQUARE CUT 1200</t>
  </si>
  <si>
    <t>EL-RP-01-01-05-002</t>
  </si>
  <si>
    <t>INDEX METRIC ODOMETER</t>
  </si>
  <si>
    <t>EL-RP-01-01-05-003</t>
  </si>
  <si>
    <t>SEAL SECURITY</t>
  </si>
  <si>
    <t>EL-RP-01-01-08-023</t>
  </si>
  <si>
    <t>BOX INDEX VENTED</t>
  </si>
  <si>
    <t>EL-RP-01-02-03-003</t>
  </si>
  <si>
    <t>ODOMETRO TRANSMISION E INDEX</t>
  </si>
  <si>
    <t>EL-RP-01-02-03-017</t>
  </si>
  <si>
    <t>LOBULO MEDIDOR RVG 65</t>
  </si>
  <si>
    <t>EL-RP-01-02-03-027</t>
  </si>
  <si>
    <t>COMPLETE GEAR RVG</t>
  </si>
  <si>
    <t>EL-RP-01-02-03-028</t>
  </si>
  <si>
    <t>SNAIL RVG</t>
  </si>
  <si>
    <t>EL-RP-01-02-04-001</t>
  </si>
  <si>
    <t>ODOMETRO 5.5 M</t>
  </si>
  <si>
    <t>RODAMIENTO 4GT</t>
  </si>
  <si>
    <t>EL-RP-01-03-01-003</t>
  </si>
  <si>
    <t>RODAMIENTO 3GT</t>
  </si>
  <si>
    <t>EL-RP-01-03-01-006</t>
  </si>
  <si>
    <t>EL-RP-01-03-01-009</t>
  </si>
  <si>
    <t>GEAR &amp; HUB 42 DRIVE</t>
  </si>
  <si>
    <t>EL-RP-01-03-01-011</t>
  </si>
  <si>
    <t>GEAR &amp; HUB 44 DRIVE</t>
  </si>
  <si>
    <t>EL-RP-01-03-01-015</t>
  </si>
  <si>
    <t>GEAR &amp; HUB 57 DRIVE</t>
  </si>
  <si>
    <t>EL-RP-01-03-01-016</t>
  </si>
  <si>
    <t>GEAR &amp; HUB 58 DRIVE</t>
  </si>
  <si>
    <t>EL-RP-01-03-01-020</t>
  </si>
  <si>
    <t>GEAR &amp; HUB 63 DRIVE</t>
  </si>
  <si>
    <t>EL-RP-01-03-01-022</t>
  </si>
  <si>
    <t>KIT ROTOR 3" 275-1440 GT</t>
  </si>
  <si>
    <t>EL-RP-01-03-01-025</t>
  </si>
  <si>
    <t>EL-RP-01-03-01-030</t>
  </si>
  <si>
    <t>MAGNET &amp; HOLDER 2-3 GT</t>
  </si>
  <si>
    <t>EL-RP-01-03-01-031</t>
  </si>
  <si>
    <t>EL-RP-01-03-02-006</t>
  </si>
  <si>
    <t>RODAMIENTO 6GT</t>
  </si>
  <si>
    <t>EL-RP-01-03-06-003</t>
  </si>
  <si>
    <t>BLOCK MANIFOLD COMPOSITE</t>
  </si>
  <si>
    <t>EL-RP-02-02-02-012</t>
  </si>
  <si>
    <t>BLOCK MANIFOLD INSPIRATOR</t>
  </si>
  <si>
    <t>EL-RP-04-02-03-01</t>
  </si>
  <si>
    <t>ELEM 10 MIC 2&amp;3 CFR</t>
  </si>
  <si>
    <t>EL-RP-04-02-05-002</t>
  </si>
  <si>
    <t>EL-RP-04-02-05-003</t>
  </si>
  <si>
    <t>EL-RP-02-02-01-003</t>
  </si>
  <si>
    <t>MANGA 2" S300 H5L</t>
  </si>
  <si>
    <t>EL-RP-02-02-01-007</t>
  </si>
  <si>
    <t>MANGA 2" S300 V7</t>
  </si>
  <si>
    <t>EL-RP-02-02-01-050</t>
  </si>
  <si>
    <t>EL-RP-02-02-01-055</t>
  </si>
  <si>
    <t>EL-RP-02-02-02-003</t>
  </si>
  <si>
    <t>WASHER</t>
  </si>
  <si>
    <t>EL-RP-02-02-02-005</t>
  </si>
  <si>
    <t>RING, RETAINING</t>
  </si>
  <si>
    <t>EL-RP-02-02-02-008</t>
  </si>
  <si>
    <t>FILTER ASSEMBY (INSPIRATOR)</t>
  </si>
  <si>
    <t>EL-RP-02-02-02-010</t>
  </si>
  <si>
    <t>KIT AFV INSP. MANIFOLD PLUG</t>
  </si>
  <si>
    <t>EL-RP-02-02-02-014</t>
  </si>
  <si>
    <t>HX HD SCREW, 5/16-18 x 3.50</t>
  </si>
  <si>
    <t>EL-RP-02-02-02-015</t>
  </si>
  <si>
    <t>GASKET</t>
  </si>
  <si>
    <t>EL-RP-02-02-02-016</t>
  </si>
  <si>
    <t>FILTER INSPIRATOR</t>
  </si>
  <si>
    <t>EL-RP-02-01-04-002</t>
  </si>
  <si>
    <t>EL-RP-02-01-04-003</t>
  </si>
  <si>
    <t>EL-RP-02-01-04-007</t>
  </si>
  <si>
    <t>EL-RP-02-01-04-020</t>
  </si>
  <si>
    <t>EL-RP-02-01-04-024</t>
  </si>
  <si>
    <t>DIAFRAGMA PILOTO ZSC VITON</t>
  </si>
  <si>
    <t>EL-RP-02-01-04-027</t>
  </si>
  <si>
    <t>EL-RP-02-01-04-026</t>
  </si>
  <si>
    <t>EL-RP-02-01-01-003</t>
  </si>
  <si>
    <t>RES 6-15" W.C. GRIS CLARO</t>
  </si>
  <si>
    <t>EL-RP-02-01-01-013</t>
  </si>
  <si>
    <t>EL-RP-02-01-01-028</t>
  </si>
  <si>
    <t>EL-RP-02-01-01-034</t>
  </si>
  <si>
    <t>ORIFICIO 5/16"</t>
  </si>
  <si>
    <t>EL-RP-02-01-01-035</t>
  </si>
  <si>
    <t>EL-RP-02-01-01-037</t>
  </si>
  <si>
    <t>EL-RP-02-01-01-039</t>
  </si>
  <si>
    <t>ORIFICIO 9/16"</t>
  </si>
  <si>
    <t>EL-RP-02-01-01-041</t>
  </si>
  <si>
    <t>EL-RP-02-01-01-042</t>
  </si>
  <si>
    <t>EL-RP-02-01-01-044</t>
  </si>
  <si>
    <t>DIAFRAGMA 1800CPB2</t>
  </si>
  <si>
    <t>EL-RP-02-01-01-058</t>
  </si>
  <si>
    <t>EL-RP-02-01-01-059</t>
  </si>
  <si>
    <t>EL-RP-02-01-02-001</t>
  </si>
  <si>
    <t>RES 3.5-6"W.C. ROJO</t>
  </si>
  <si>
    <t>EL-RP-02-01-02-004</t>
  </si>
  <si>
    <t>RES 14.5-28" W.C.VERDE</t>
  </si>
  <si>
    <t>EL-RP-02-01-02-008</t>
  </si>
  <si>
    <t>EL-RP-02-01-02-018</t>
  </si>
  <si>
    <t>EL-RP-02-01-02-020</t>
  </si>
  <si>
    <t>ORIFICIO 5/8"</t>
  </si>
  <si>
    <t>EL-RP-02-01-02-021</t>
  </si>
  <si>
    <t>ORIFICIO 3/4"</t>
  </si>
  <si>
    <t>EL-RP-02-01-02-022</t>
  </si>
  <si>
    <t>ORIFICIO 7/8"</t>
  </si>
  <si>
    <t>EL-RP-02-01-02-023</t>
  </si>
  <si>
    <t>ORIFICIO 1"</t>
  </si>
  <si>
    <t>EL-RP-02-01-02-040</t>
  </si>
  <si>
    <t>EL-RP-02-01-02-046</t>
  </si>
  <si>
    <t>SEAT DISC BUNA 1200 NO TALC</t>
  </si>
  <si>
    <t>EL-RP-02-01-02-050</t>
  </si>
  <si>
    <t>ORING 3.5 OD X 3.1 BUNA 70</t>
  </si>
  <si>
    <t>EL-RP-02-01-02-056</t>
  </si>
  <si>
    <t>PLATE DEL DIAFRAGMA</t>
  </si>
  <si>
    <t>EL-RP-02-01-02-060</t>
  </si>
  <si>
    <t>DIAFRAGMA 1800/2000</t>
  </si>
  <si>
    <t>EL-RP-02-01-13-002</t>
  </si>
  <si>
    <t>EL-RP-02-01-13-003</t>
  </si>
  <si>
    <t>WORM GEAR 4GT</t>
  </si>
  <si>
    <t>EL-RP-02-01-04-033</t>
  </si>
  <si>
    <t>DIAFRAGMA PILOTO TIPO Z</t>
  </si>
  <si>
    <t>ESTACION DE GAS</t>
  </si>
  <si>
    <t>COMERCIALIZADOR DE EQUIPOS</t>
  </si>
  <si>
    <t>EL-RP-01-02-03-012</t>
  </si>
  <si>
    <t>EL-RP-02-01-01-024</t>
  </si>
  <si>
    <t>VALV.ALIVIO INTERNA 2"</t>
  </si>
  <si>
    <t>EMPAQUES PARA PISTONES DE LLENADO</t>
  </si>
  <si>
    <t>LLAVES DE GANCHO</t>
  </si>
  <si>
    <t>COUPLING ELSTER MECANICO DE 3/4 IPS</t>
  </si>
  <si>
    <t>REG. 1800 CPB2 1 1-4· O: 5/16" R: STD</t>
  </si>
  <si>
    <t>CABLE EMISOR DE PULSOS INS 10</t>
  </si>
  <si>
    <t>ORIN RETENCION TURBINA Y ROTATIVO</t>
  </si>
  <si>
    <t>WRIGLER CMT 3GT</t>
  </si>
  <si>
    <t>KIT CONVERSION GTS 4"</t>
  </si>
  <si>
    <t>RES 2.5-5 PSIG ROJO-NARANJA</t>
  </si>
  <si>
    <t>DIAPH ASSY 1200B2</t>
  </si>
  <si>
    <t>RESORTE DE ALIVIO</t>
  </si>
  <si>
    <t>PILOT 1800CPB</t>
  </si>
  <si>
    <t>ORIFICIO DE 3/16 1883 CPB2</t>
  </si>
  <si>
    <t>RES 3-5 PSIG NEGRO-VERDE</t>
  </si>
  <si>
    <t>RES 2-10 PSIG CAFE-AZUL</t>
  </si>
  <si>
    <t>RES 3-30 PSIG AMARILLO</t>
  </si>
  <si>
    <t>RES 200-325 BLANCO-ROJO</t>
  </si>
  <si>
    <t>O-RING 1.75OD X 1.5ID BUNA 70</t>
  </si>
  <si>
    <t>RESORTE DE BALANCE NEGRO</t>
  </si>
  <si>
    <t>RESORTE 7-12 WC AZUL ROJO</t>
  </si>
  <si>
    <t>RESORTE 13-16 WC AZUL - BLANCO</t>
  </si>
  <si>
    <t>O-RING 0.75OD X 0.56ID, BUNA 70</t>
  </si>
  <si>
    <t>MANGA 2" S600 H7</t>
  </si>
  <si>
    <t>VALV. EXC. FLUJO. 2X2"  X 1 1/4" NPT</t>
  </si>
  <si>
    <t>VALV CHECK 3"X3" FNPT</t>
  </si>
  <si>
    <t>ADPTADOR 3/4"  X 1/4" ACME</t>
  </si>
  <si>
    <t>VALV LLENADO EN ANGULO 3/4" X 1 3/4"</t>
  </si>
  <si>
    <t>CONECT MANGUERA 2 1/4" ACME X 1 1/4"</t>
  </si>
  <si>
    <t>CONECT MANGUERA 1 3/4" ACME X 1" NPT</t>
  </si>
  <si>
    <t>CONECT MANGUERA 1 1/4" ACME X 1/2"</t>
  </si>
  <si>
    <t>LLAVES SGC PEGASUS</t>
  </si>
  <si>
    <t>KIT REPARACION VALV GLOBO 7509-50</t>
  </si>
  <si>
    <t>VALVULA DE ALIVIO HIDROSTATICA 1/2"</t>
  </si>
  <si>
    <t>KIT REPARACION  MULTIPORT</t>
  </si>
  <si>
    <t>VALVULA DE GLOBO 3/4</t>
  </si>
  <si>
    <t>KIT REPARACION VALVULA 7517,7518</t>
  </si>
  <si>
    <t>VALVULA CHEK LOK 1 1/4"</t>
  </si>
  <si>
    <t>VALVULA INTERNA ROSCADA 2" 250GPM</t>
  </si>
  <si>
    <t>CONECTOR ACME MACHO 3/8"X1 1/4" AC</t>
  </si>
  <si>
    <t>ANGLE VALVE</t>
  </si>
  <si>
    <t>ROTO GAGE DIAMETRO INTERIOR 80"-89"</t>
  </si>
  <si>
    <t>REGULADOR SR 113 3/4 R: 7-12 O:1/4</t>
  </si>
  <si>
    <t>VALVULA DE CHEQUE 2" TIPO COPA</t>
  </si>
  <si>
    <t>VAPORIZADOR 120 GPM FUEGO DIRECTO</t>
  </si>
  <si>
    <t>VAPORIZADOR 160 GPM FUEGO DIRECTO</t>
  </si>
  <si>
    <t>REG. 1813C-HC C. 1 1/4" R: 6-15" O: 1/2</t>
  </si>
  <si>
    <t>REG. 1813B C: 2"  R: 14.5-28" O: 3/4"</t>
  </si>
  <si>
    <t>AÑO</t>
  </si>
  <si>
    <t>ADAPTADOR 2" X2 1/4" AC MACHO</t>
  </si>
  <si>
    <t>NIMOCOM</t>
  </si>
  <si>
    <t>PYPESA</t>
  </si>
  <si>
    <t>VR UNITARIO</t>
  </si>
  <si>
    <t>VÁLVULAS Y MULTIVÁLVULAS</t>
  </si>
  <si>
    <t>COMERCIALIZADORA GAS NATURAL</t>
  </si>
  <si>
    <t>COMERCIALIZADORA DE GAS LICUADO DEL PETROLEO</t>
  </si>
  <si>
    <t>JULIO</t>
  </si>
  <si>
    <t>TR-01-01-05</t>
  </si>
  <si>
    <t>TANQUES ESTACIONARIOS 120 30"</t>
  </si>
  <si>
    <t>TANQUES</t>
  </si>
  <si>
    <t>BOMBAS</t>
  </si>
  <si>
    <t>AGOSTO</t>
  </si>
  <si>
    <t>SEPTIEMBRE</t>
  </si>
  <si>
    <t>OCTUBRE</t>
  </si>
  <si>
    <t>NOVIEMBRE</t>
  </si>
  <si>
    <t>DICIEMBRE</t>
  </si>
  <si>
    <t>RE-F-7647SC</t>
  </si>
  <si>
    <t>ICG SERVICE SAS</t>
  </si>
  <si>
    <t>CG-A-902-1-15</t>
  </si>
  <si>
    <t>MEDIDOR AL-425 C:1 1/4" MAOP 25 PSIG</t>
  </si>
  <si>
    <t>REG. 1813C-HC C: 1 1/4 R: 42-2" PSI O: 1/2</t>
  </si>
  <si>
    <t>COMBUSTIBLES UNIGAS S.A.S.</t>
  </si>
  <si>
    <t>EL-02-02-02-75</t>
  </si>
  <si>
    <t>EL-02-03-01-02</t>
  </si>
  <si>
    <t>EL-03-01-03</t>
  </si>
  <si>
    <t>EL-03-01-04</t>
  </si>
  <si>
    <t>EL-RP-01-03-01-024</t>
  </si>
  <si>
    <t>EL-RP-02-02-01-016</t>
  </si>
  <si>
    <t>ALKENOS LTDA</t>
  </si>
  <si>
    <t>TR-01-01-04</t>
  </si>
  <si>
    <t>PILOTO ZSC 100</t>
  </si>
  <si>
    <t>PILOTO ZSC 150</t>
  </si>
  <si>
    <t>RODAMIENTO TURBINA 3GT</t>
  </si>
  <si>
    <t>MANGA 4" S300 H5</t>
  </si>
  <si>
    <t>TANQUES ESTACIONARIOS DE 1000</t>
  </si>
  <si>
    <t>ESPIGAS S.A. E.S.P.</t>
  </si>
  <si>
    <t>AZUL INGENIERIA S.A.S.</t>
  </si>
  <si>
    <t>ACERIAS PAZ DEL RIO S.A.</t>
  </si>
  <si>
    <t>LIDAGAS S.A. E.S.P.</t>
  </si>
  <si>
    <t>TECNOLOGIA INSTRUMENTACION Y GAS S.A.S.</t>
  </si>
  <si>
    <t>FERRETERIA CENTRAL LTDA.</t>
  </si>
  <si>
    <t>TECNIK LTDA</t>
  </si>
  <si>
    <t>EL-RP-02-02-01-065</t>
  </si>
  <si>
    <t>CG-H-ME3162-32</t>
  </si>
  <si>
    <t>COUPLING 2"HB*22MNPT</t>
  </si>
  <si>
    <t>EL-02-02-02-24</t>
  </si>
  <si>
    <t>AE-01-01-01</t>
  </si>
  <si>
    <t>VAPORIZADOR WB250</t>
  </si>
  <si>
    <t>AL-RP-01-17</t>
  </si>
  <si>
    <t>IT-RP-01-04-05</t>
  </si>
  <si>
    <t>LICENCIA PREMIUM RI 505</t>
  </si>
  <si>
    <t>CG-J-ME831</t>
  </si>
  <si>
    <t>VALV.AGUJA1/4"MNPT*NPTH</t>
  </si>
  <si>
    <t>EL-02-01-02-181</t>
  </si>
  <si>
    <t>IT-RP-02-01-01</t>
  </si>
  <si>
    <t>TARJETA MADRE</t>
  </si>
  <si>
    <t>EL-RP-02-01-02-024</t>
  </si>
  <si>
    <t>ORIFICIO 1-1/4"</t>
  </si>
  <si>
    <t>ME-01-01-01</t>
  </si>
  <si>
    <t>MEDIDOR MODELO G1.6</t>
  </si>
  <si>
    <t>RE-J-A9094TS</t>
  </si>
  <si>
    <t>RE-A-597FA</t>
  </si>
  <si>
    <t>EL-RP-01-01-14-025</t>
  </si>
  <si>
    <t>RVP PULSER KIT 1M DRIVE</t>
  </si>
  <si>
    <t>EL-02-01-02-258</t>
  </si>
  <si>
    <t>CG-E-ME825-16</t>
  </si>
  <si>
    <t>VALVULA GLOBO 2"</t>
  </si>
  <si>
    <t>EL-RP-02-02-01-010</t>
  </si>
  <si>
    <t>MANGA 3" S300 H5L</t>
  </si>
  <si>
    <t>EL-02-01-13-03</t>
  </si>
  <si>
    <t>RE-A-1588MH</t>
  </si>
  <si>
    <t>RE-J-A2141A16</t>
  </si>
  <si>
    <t>EL-01-03-02-02</t>
  </si>
  <si>
    <t>EL-RP-01-03-02-008</t>
  </si>
  <si>
    <t>CARTUCHO 4 GTS 720# RVP</t>
  </si>
  <si>
    <t>EL-02-01-05-77</t>
  </si>
  <si>
    <t>TR-01-01-03</t>
  </si>
  <si>
    <t>TANQUES ESTACIONARIOS 250</t>
  </si>
  <si>
    <t>RE-E-A7797A</t>
  </si>
  <si>
    <t>EL-RP-01-03-01-023</t>
  </si>
  <si>
    <t>RODAMIENTO TURBINA 3 GT</t>
  </si>
  <si>
    <t>EL-02-01-02-54</t>
  </si>
  <si>
    <t>EL-RP-01-03-01-032</t>
  </si>
  <si>
    <t>EL-01-01-17</t>
  </si>
  <si>
    <t>EL-02-02-02-01</t>
  </si>
  <si>
    <t>AFV 2" S300 R10 Y CL I ZSC 100</t>
  </si>
  <si>
    <t>EL-02-02-02-02</t>
  </si>
  <si>
    <t>AFV 2" S300 R25 Y CL INS ZSC100</t>
  </si>
  <si>
    <t>EL-02-02-02-03</t>
  </si>
  <si>
    <t>AFV 2" S300 R50 Y CL INS ZSC100</t>
  </si>
  <si>
    <t>EL-02-02-02-16</t>
  </si>
  <si>
    <t>AFV 2" S300 FO Y CL COMP ZSC150</t>
  </si>
  <si>
    <t>EL-02-02-02-84</t>
  </si>
  <si>
    <t>EL-02-02-02-85</t>
  </si>
  <si>
    <t>KIT TROYA II</t>
  </si>
  <si>
    <t>RE-A-1588VN</t>
  </si>
  <si>
    <t>CG-J-ME651S</t>
  </si>
  <si>
    <t>AE-01-01-02</t>
  </si>
  <si>
    <t>RE-F-A7537P4F</t>
  </si>
  <si>
    <t>EL-01-03-01-04</t>
  </si>
  <si>
    <t>TURBINA 3GT 275 # ·1,0 M3 RVP</t>
  </si>
  <si>
    <t>IT-RP-01-04-04</t>
  </si>
  <si>
    <t>SOFTWARE V BASICA · SERIAL 48002</t>
  </si>
  <si>
    <t>EL-01-03-02-04</t>
  </si>
  <si>
    <t>RE-E-A7517AP</t>
  </si>
  <si>
    <t>VALVULA GLOBO 3" ANILLO V NPTF</t>
  </si>
  <si>
    <t>EL-02-02-02-82</t>
  </si>
  <si>
    <t>AFV 3" S300 FO Y CL INSP ZS-100</t>
  </si>
  <si>
    <t>RE-J-A9093TS</t>
  </si>
  <si>
    <t>EL-RP-02-01-04-025</t>
  </si>
  <si>
    <t>EL-02-02-02-54</t>
  </si>
  <si>
    <t>METREX</t>
  </si>
  <si>
    <t>CG-H-ME3162-20</t>
  </si>
  <si>
    <t>COUPLING 1 1/4" MNPT</t>
  </si>
  <si>
    <t>REG 1813B2 C: 1 1/4" R: 6-15" O: 3/8</t>
  </si>
  <si>
    <t>EL-02-03-01-03</t>
  </si>
  <si>
    <t>CONTROL LOOP Z320-100 BM COMPOSITE</t>
  </si>
  <si>
    <t>EL-RP-01-03-01-033</t>
  </si>
  <si>
    <t>SHAF &amp; PIN 275#</t>
  </si>
  <si>
    <t>EL-RP-02-01-04-021</t>
  </si>
  <si>
    <t>SCREW HX HD 1/4 X 28 X 1,25</t>
  </si>
  <si>
    <t>REGULADOR ALTA PRESION 1" 45-125 PSI</t>
  </si>
  <si>
    <t>VALVULA DE LLENADO ACCION RAPIDA 1"</t>
  </si>
  <si>
    <t>RE-H-A3212RA</t>
  </si>
  <si>
    <t>REG 1813B2 1 1/4" R: 12-28 O: 3/8</t>
  </si>
  <si>
    <t>EL-02-02-01-02</t>
  </si>
  <si>
    <t>AFV 2" S300 R25%</t>
  </si>
  <si>
    <t>REG. 1813C C: 3/4" R: 12-28" O: 1/2</t>
  </si>
  <si>
    <t>SPRING ZSC PILOT CODE BLUE 25-15 150</t>
  </si>
  <si>
    <t>FILTRO CFR 1" 160 PSI 5 MIC</t>
  </si>
  <si>
    <t>EL-RP-02-01-04-019</t>
  </si>
  <si>
    <t>ADJUSTMEN SCREW ASSEMBLY</t>
  </si>
  <si>
    <t>IN-RP-01-09-05</t>
  </si>
  <si>
    <t>PIÑON TRANS CON ENGRANAJE</t>
  </si>
  <si>
    <t>EL-02-01-02-237</t>
  </si>
  <si>
    <t>EL-02-01-03-17</t>
  </si>
  <si>
    <t>CONTROL LOOP ZSC-100 BM COMPOSITE</t>
  </si>
  <si>
    <t>ROTOGAGE DIAMETRO 62"-79" A9093TS</t>
  </si>
  <si>
    <t>EL-RP-02-01-01-033</t>
  </si>
  <si>
    <t>SERVICIOS ING E INSTALACION</t>
  </si>
  <si>
    <t>GAS NATURALEZA MULTISERVIS LTDA</t>
  </si>
  <si>
    <t xml:space="preserve">OTROS </t>
  </si>
  <si>
    <t>AFV 2" S600 FO Y CL COMP ZSC320-100</t>
  </si>
  <si>
    <t>AL-RP-01-20</t>
  </si>
  <si>
    <t>TERMOCUPLA 30"</t>
  </si>
  <si>
    <t>CG-01-01</t>
  </si>
  <si>
    <t>PISTON DE LLENADO</t>
  </si>
  <si>
    <t>PISTONES DE LLENADO</t>
  </si>
  <si>
    <t>PROSOLGAS SAS</t>
  </si>
  <si>
    <t>KEYSER SAS</t>
  </si>
  <si>
    <t>EL-01-02-21</t>
  </si>
  <si>
    <t>RE-E-7706P</t>
  </si>
  <si>
    <t>VALVULA ANGULAR 3/4"</t>
  </si>
  <si>
    <t>AFV 4" S300 FO Y CL INS. ZSC100</t>
  </si>
  <si>
    <t>VR SAS</t>
  </si>
  <si>
    <t>EL-02-02-02-21</t>
  </si>
  <si>
    <t>EL-03-01-01</t>
  </si>
  <si>
    <t>PILOTO TIPO Z</t>
  </si>
  <si>
    <t>EL-03-01-02</t>
  </si>
  <si>
    <t>PILOTO Z-138</t>
  </si>
  <si>
    <t>EL-RP-02-01-04-036</t>
  </si>
  <si>
    <t>PIPE PLUG HX HD 1/4" NPT</t>
  </si>
  <si>
    <t>EL-RP-02-01-04-037</t>
  </si>
  <si>
    <t>DIAPHRAGM PLATE ZSC Z PILOT</t>
  </si>
  <si>
    <t>EL-RP-02-01-04-038</t>
  </si>
  <si>
    <t>YOKE FOR Z REGULATOR</t>
  </si>
  <si>
    <t>EL-RP-02-02-01-005</t>
  </si>
  <si>
    <t>MANGA 2" S300 B5</t>
  </si>
  <si>
    <t>DRIVE SCREW # OX.19</t>
  </si>
  <si>
    <t>EL-RP-02-02-02-019</t>
  </si>
  <si>
    <t>TORNILLO 3/8 1 x 1.38 SST</t>
  </si>
  <si>
    <t>EL-RP-02-02-02-023</t>
  </si>
  <si>
    <t>RESTRICTOR BADGE</t>
  </si>
  <si>
    <t>EL-RP-02-02-02-025</t>
  </si>
  <si>
    <t>RESTRICTOR TAG</t>
  </si>
  <si>
    <t>EL-RP-02-02-02-027</t>
  </si>
  <si>
    <t>SEAT DISC VITON 90</t>
  </si>
  <si>
    <t>WASHER 1/4</t>
  </si>
  <si>
    <t>EL-RP-05-05-04-074</t>
  </si>
  <si>
    <t>CAGE 2 ANSI 600 AFV 100%</t>
  </si>
  <si>
    <t>EL-RP-05-05-04-075</t>
  </si>
  <si>
    <t>IMPORTADORA SABYS GARCIA &amp; CIA LTDA</t>
  </si>
  <si>
    <t>PEGASUS</t>
  </si>
  <si>
    <t>EL-02-02-01-14</t>
  </si>
  <si>
    <t>AFV 4" S600</t>
  </si>
  <si>
    <t>AFV 4" S600 FO Y CL I ZSC 320-100</t>
  </si>
  <si>
    <t>EL-RP-01-03-06-014</t>
  </si>
  <si>
    <t>OIL BOTTLE CHEMLUBE 201 320z</t>
  </si>
  <si>
    <t>EL-02-02-02-05</t>
  </si>
  <si>
    <t>AFV 2" S300 F0 Y CL COMP ZSC100</t>
  </si>
  <si>
    <t>EL-02-02-02-20</t>
  </si>
  <si>
    <t>EL-02-02-02-35</t>
  </si>
  <si>
    <t>AFV 2" S600 R50 Y CL INS ZSC100</t>
  </si>
  <si>
    <t>EL-01-03-01-03</t>
  </si>
  <si>
    <t>EL-01-03-03-01</t>
  </si>
  <si>
    <t>EL-RP-02-02-02-011</t>
  </si>
  <si>
    <t>EL-RP-02-02-02-007</t>
  </si>
  <si>
    <t>HCA INGENIERIA SAS</t>
  </si>
  <si>
    <t>TURBINA 4GTS 720 45 PLASTICO 1 M3</t>
  </si>
  <si>
    <t>ORIFICIO 3/8 "</t>
  </si>
  <si>
    <t>SPRING ZSC PILOT CODE WH/100-225</t>
  </si>
  <si>
    <t>ROTO GAGE DIAMETRO INTERIOR 62"-79"</t>
  </si>
  <si>
    <t>EL-01-03-02-03</t>
  </si>
  <si>
    <t>TURBINA 4GTS 1440 PSI</t>
  </si>
  <si>
    <t>EL-02-01-02-30</t>
  </si>
  <si>
    <t>EL-02-01-02-229</t>
  </si>
  <si>
    <t>RE-J-A9091-M72.0</t>
  </si>
  <si>
    <t>EL-RP-02-02-02-024</t>
  </si>
  <si>
    <t>EL-RP-02-01-04-032</t>
  </si>
  <si>
    <t>EL-RP-02-01-04-022</t>
  </si>
  <si>
    <t>AVICOLA MILUC SAS</t>
  </si>
  <si>
    <t>CASAGAS SAS</t>
  </si>
  <si>
    <t>HEX NUT 1/4 X 28</t>
  </si>
  <si>
    <t>DIAFRAGMA STEM NUT</t>
  </si>
  <si>
    <t>ADAPTER HX PLUG/ORING</t>
  </si>
  <si>
    <t>EL-02-01-03-12</t>
  </si>
  <si>
    <t>EL-02-01-04-05</t>
  </si>
  <si>
    <t>EL-02-01-05-84</t>
  </si>
  <si>
    <t>EL-02-01-08-01</t>
  </si>
  <si>
    <t>EL-02-01-08-02</t>
  </si>
  <si>
    <t>EL-02-01-09-01</t>
  </si>
  <si>
    <t>EL-02-01-09-02</t>
  </si>
  <si>
    <t>EL-03-01-07</t>
  </si>
  <si>
    <t>IT-RP-02-01-06</t>
  </si>
  <si>
    <t>IT-RP-02-01-13</t>
  </si>
  <si>
    <t>TECLADO</t>
  </si>
  <si>
    <t>DISPLAY LCD MASICO Y TROYA</t>
  </si>
  <si>
    <t>GAS NATURAL CUNDIBOYACENSE S.A. E.S.P.</t>
  </si>
  <si>
    <t>RE-E-A7793A</t>
  </si>
  <si>
    <t>CG-F-1023</t>
  </si>
  <si>
    <t>CONECTOR ACME MONTACARGAS 1 1/4"</t>
  </si>
  <si>
    <t>EL-01-01-16</t>
  </si>
  <si>
    <t>IT-RP-02-01-16</t>
  </si>
  <si>
    <t>MEDIDOR AL-1000 C:1 1/2" MAOP 100 PSIG</t>
  </si>
  <si>
    <t>IMPLEMENTADOR (TECNICO)</t>
  </si>
  <si>
    <t>COLMAQUINAS S.A.</t>
  </si>
  <si>
    <t>EL-02-01-02-261</t>
  </si>
  <si>
    <t>CONSTRUCCIONES TERMICAS LIMITADA CONSTRUTERM</t>
  </si>
  <si>
    <t>EL-02-01-02-56</t>
  </si>
  <si>
    <t>REG. 1813B2 C: 1 R: 6-15 O: 1/2</t>
  </si>
  <si>
    <t>EL-RP-01-03-06-015</t>
  </si>
  <si>
    <t>AL-02-05</t>
  </si>
  <si>
    <t>PY-01-02</t>
  </si>
  <si>
    <t>IT-RP-01-04-29</t>
  </si>
  <si>
    <t>TR-01-01-07</t>
  </si>
  <si>
    <t>EL-02-01-02-262</t>
  </si>
  <si>
    <t>RE-E-A7505AP</t>
  </si>
  <si>
    <t>TANQUES VERTICAL 454 LT 30"</t>
  </si>
  <si>
    <t>LOAD CELL 150LB</t>
  </si>
  <si>
    <t>CONECTORES G4</t>
  </si>
  <si>
    <t>VALVULA DE GLOBO 3/4"</t>
  </si>
  <si>
    <t>ROTOR SHAFT 6 GTS TURBINE</t>
  </si>
  <si>
    <t>BL-03-05</t>
  </si>
  <si>
    <t>EL-01-02-22</t>
  </si>
  <si>
    <t>RE-F-7573D</t>
  </si>
  <si>
    <t>RE-F-A3500P4</t>
  </si>
  <si>
    <t>BY-PASS BV 2"</t>
  </si>
  <si>
    <t>VALVULA DE VAPOR 3/4"</t>
  </si>
  <si>
    <t>BL-RP-01-04-03-06</t>
  </si>
  <si>
    <t>IT-RP-02-01-17</t>
  </si>
  <si>
    <t>RE-D-3149MG</t>
  </si>
  <si>
    <t>RE-E-A7517FP</t>
  </si>
  <si>
    <t>RE-J-A9092R</t>
  </si>
  <si>
    <t>ST-01-04</t>
  </si>
  <si>
    <t>CAMISA PARA BOMBA BLACKMER 2"</t>
  </si>
  <si>
    <t>SISTEMA DE RESPALDO SGCWEB</t>
  </si>
  <si>
    <t>ROTOGAGE A9092R</t>
  </si>
  <si>
    <t>FLOTADOR TAYLOR DE 1 1/4" TA160-A</t>
  </si>
  <si>
    <t>BL-RP-01-04-03-05</t>
  </si>
  <si>
    <t>CG-J-ME656S-3F</t>
  </si>
  <si>
    <t>EL-02-01-03-10</t>
  </si>
  <si>
    <t>RE-E-A7513FP</t>
  </si>
  <si>
    <t>RE-F-A3213D</t>
  </si>
  <si>
    <t>FILTRO Y 3" MESH 40</t>
  </si>
  <si>
    <t>REG. 1800 CPB2 1" O: 5/16 R: STD</t>
  </si>
  <si>
    <t>VALVULA INTERNA 3"</t>
  </si>
  <si>
    <t>IT-RP-02-01-18</t>
  </si>
  <si>
    <t>ST-01-13</t>
  </si>
  <si>
    <t>EL-RP-01-03-01-012</t>
  </si>
  <si>
    <t>EL-RP-01-03-01-013</t>
  </si>
  <si>
    <t>EL-RP-01-03-01-014</t>
  </si>
  <si>
    <t>EL-RP-01-03-01-017</t>
  </si>
  <si>
    <t>EL-RP-01-03-01-018</t>
  </si>
  <si>
    <t>BL-RP-01-04-03-07</t>
  </si>
  <si>
    <t>EL-RP-02-01-02-071</t>
  </si>
  <si>
    <t>EL-RP-02-01-02-062</t>
  </si>
  <si>
    <t>EL-RP-02-01-02-030</t>
  </si>
  <si>
    <t>EL-02-01-02-21</t>
  </si>
  <si>
    <t>REG. 1813C C: 3/4" R: 6-15" O: 3/16</t>
  </si>
  <si>
    <t>GEAR &amp; HUB 45 DRIVE</t>
  </si>
  <si>
    <t>GEAR &amp; HUB 46 DRIVE</t>
  </si>
  <si>
    <t>GEAR &amp; HUB 47 DRIVE</t>
  </si>
  <si>
    <t>GEAR &amp; HUB 59 DRIVE</t>
  </si>
  <si>
    <t>GEAR &amp; HUB 60 DRIVE</t>
  </si>
  <si>
    <t>SEAT DISC HOLDER SILVER</t>
  </si>
  <si>
    <t>FLOTADOR 37"</t>
  </si>
  <si>
    <t>AL-RP-01-01-02</t>
  </si>
  <si>
    <t>MULTISERVICIOS OSORIO SAS</t>
  </si>
  <si>
    <t>EL-02-01-13-01</t>
  </si>
  <si>
    <t>AL-RP-01-01-03</t>
  </si>
  <si>
    <t>AL-RP-01-02-01</t>
  </si>
  <si>
    <t>AL-RP-01-03-01</t>
  </si>
  <si>
    <t>CK-RP-01-01-01</t>
  </si>
  <si>
    <t>IT-RP-01-04-23</t>
  </si>
  <si>
    <t>TERMOSTATO SIT ASDI STAT</t>
  </si>
  <si>
    <t>KIT VALVULA CAPACIDAD</t>
  </si>
  <si>
    <t>TERMOCOPLE MOD 80/40 K15FA-30D</t>
  </si>
  <si>
    <t>TERMOCOPLE MOD 120/60 K15FA-36D</t>
  </si>
  <si>
    <t>KIT CORKEN 113CXA</t>
  </si>
  <si>
    <t>REGULADOR SR 113 3/4  R: 6-8 WC O:1/4</t>
  </si>
  <si>
    <t>CORKEN</t>
  </si>
  <si>
    <t>EL-02-01-03-18</t>
  </si>
  <si>
    <t>EL-02-01-13-13</t>
  </si>
  <si>
    <t>RE-C-A7509BP</t>
  </si>
  <si>
    <t>IT-RP-02-01-19</t>
  </si>
  <si>
    <t>BL-03-03</t>
  </si>
  <si>
    <t>BY-PASS BV 1 1/4"</t>
  </si>
  <si>
    <t>BLACKMER</t>
  </si>
  <si>
    <t xml:space="preserve">ASESORIA INGENIERIA PEGASUS </t>
  </si>
  <si>
    <t>REG. 1800 CPB2 1 1/4" OR 1/2" R: STD</t>
  </si>
  <si>
    <t>REG. SR 113 3/4 R:1,5-2 PSI OR 1/4</t>
  </si>
  <si>
    <t>MONTAJES INTEGRALES LTDA.</t>
  </si>
  <si>
    <t>SERVINDUSTRIALES JAC SAS</t>
  </si>
  <si>
    <t>GRUPO ZAMBRANO S.A.</t>
  </si>
  <si>
    <t>EL-02-02-02-36</t>
  </si>
  <si>
    <t>EL-02-02-02-67</t>
  </si>
  <si>
    <t>RE-J-A7794</t>
  </si>
  <si>
    <t>RE-H-A3184-90</t>
  </si>
  <si>
    <t>RE-F-SFL7579V10.6</t>
  </si>
  <si>
    <t>CK-RP-01-01-03</t>
  </si>
  <si>
    <t>RE-H-5765E</t>
  </si>
  <si>
    <t>AL-RP-01-21</t>
  </si>
  <si>
    <t>CK-RP-01-01-02</t>
  </si>
  <si>
    <t>IT-01-01-06</t>
  </si>
  <si>
    <t>IT-RP-01-04-18</t>
  </si>
  <si>
    <t>IT-RP-01-04-30</t>
  </si>
  <si>
    <t>VALVULA DE LLENADO AUTOPANO 1 3/4 x 1 1/4 NPT</t>
  </si>
  <si>
    <t>TAPA CON CADENA Y ANILLO 2 1/4"</t>
  </si>
  <si>
    <t>KIT DE TUBERIA 80/40</t>
  </si>
  <si>
    <t>CARRETECON MOTOR33X34X25 CHAPARRO</t>
  </si>
  <si>
    <t>MEDIDOR MASICO 1" AUTOTANQUE RML 2000</t>
  </si>
  <si>
    <t>RI 505</t>
  </si>
  <si>
    <t>IMPRESORA POSLINE PRINTER</t>
  </si>
  <si>
    <t>NDICADOR DE FLUJO VISOR 2"</t>
  </si>
  <si>
    <t>AFV 2" S600 FO Y CL INS ZSC100</t>
  </si>
  <si>
    <t>AFV 3" S300 FO Y CL INS ZSC100</t>
  </si>
  <si>
    <t>IMPELLER PARA BOMBA CORKEN MODELO C12</t>
  </si>
  <si>
    <t>HONEYWELL</t>
  </si>
  <si>
    <t>EL-02-01-02-247</t>
  </si>
  <si>
    <t>RE-C-G8475RL</t>
  </si>
  <si>
    <t>RE-H-913PS36</t>
  </si>
  <si>
    <t>SERV. DE INGENIERIA E INSTALACION</t>
  </si>
  <si>
    <t>GAS LICUADO DEL PETROLEO</t>
  </si>
  <si>
    <t>GAS SUPERIOR DE COLOMBIA S.A. E.S.P.</t>
  </si>
  <si>
    <t>CG-E-ME825-6</t>
  </si>
  <si>
    <t>EL-RP-01-01-05-027</t>
  </si>
  <si>
    <t>EL-RP-01-01-05-028</t>
  </si>
  <si>
    <t>EL-RP-01-01-05-029</t>
  </si>
  <si>
    <t>EL-RP-01-01-12-01</t>
  </si>
  <si>
    <t>EL-RP-01-01-12-02</t>
  </si>
  <si>
    <t>EL-RP-01-01-12-03</t>
  </si>
  <si>
    <t>FI-RP-01-01</t>
  </si>
  <si>
    <t>IT-RP-03-02-19</t>
  </si>
  <si>
    <t>EL-02-01-02-205</t>
  </si>
  <si>
    <t>EL-02-01-02-246</t>
  </si>
  <si>
    <t>PY-01-01-02</t>
  </si>
  <si>
    <t>RE-A-X1584VN</t>
  </si>
  <si>
    <t>RE-J-A6024</t>
  </si>
  <si>
    <t>CONSORCIO G5</t>
  </si>
  <si>
    <t>REG. 1813C-HC C: 1 1/4 R: 6-15" O: 1/8X3/16</t>
  </si>
  <si>
    <t>REG. 1813C-HC C: 1 1/4 R: 12-28" O: 1/2</t>
  </si>
  <si>
    <t>KIT REPAIR 6353 STD</t>
  </si>
  <si>
    <t xml:space="preserve">SERVICIO TECNCO POR DIA </t>
  </si>
  <si>
    <t>INDUFERRAM SAS</t>
  </si>
  <si>
    <t>EL-02-01-02-117</t>
  </si>
  <si>
    <t>EL-02-01-02-13</t>
  </si>
  <si>
    <t>EL-02-02-02-087</t>
  </si>
  <si>
    <t>FI-RP-01-02</t>
  </si>
  <si>
    <t>TRENZA DE COBRE 1/2" POOL POOL 36"</t>
  </si>
  <si>
    <t>REG. 1813C-HC C: 1 1/4 R: 24-48" O: 1/2</t>
  </si>
  <si>
    <t>VALVULA GLOBO 3/4"</t>
  </si>
  <si>
    <t>FILTRO EN Y 3/4"</t>
  </si>
  <si>
    <t>BOMBAS LGLD2</t>
  </si>
  <si>
    <t>TUERCA DE CONEXION 3/4"-10LT CALVANIZADA</t>
  </si>
  <si>
    <t>NIPLE DE CONEXION 1 1/4" 30LT</t>
  </si>
  <si>
    <t>ARANDELA PARA CONEXION 1 1/4" 30LT</t>
  </si>
  <si>
    <t>TUERCA DE CONEXION 1 1/4" 30LT</t>
  </si>
  <si>
    <t>VALVULA GLOBO ANGULAR 3/4"</t>
  </si>
  <si>
    <t>REGULADOR ALTA PRESION 1/2" NPT</t>
  </si>
  <si>
    <t>VALVULA DE CIERRE DE EMERGENCIA 3"</t>
  </si>
  <si>
    <t>REG. 1813C C: 1" R: 6-15" O: 1/2</t>
  </si>
  <si>
    <t>REG. 1813C C. 3/4" R: 6-15" O: 1/8X3/16</t>
  </si>
  <si>
    <t>AFV 2" S300 FO Y CL I TIPO 60</t>
  </si>
  <si>
    <t>PILOTO 6353 35-125 PSI</t>
  </si>
  <si>
    <t>EL-02-01-02-118</t>
  </si>
  <si>
    <t>NI-01-04-01</t>
  </si>
  <si>
    <t>COMPUTADOR DE FLUJO XARTU EAGLE S-INDEX 0-100</t>
  </si>
  <si>
    <t>REG. 1813C C: 1" R: 12-28" O: 1/2</t>
  </si>
  <si>
    <t>NI-RP-01-04-01</t>
  </si>
  <si>
    <t>PF-02-01-01</t>
  </si>
  <si>
    <t>PF-RP-02-01-05</t>
  </si>
  <si>
    <t xml:space="preserve">CARTUCHO TURBINA 4GTX 17545DEG </t>
  </si>
  <si>
    <t>HOUSING PARA BATERIA ALCALINAS REEMPLAZABLES</t>
  </si>
  <si>
    <t>REGULADOR PIETRO FIORENTINI MINI DN25 1" ANSI 1500</t>
  </si>
  <si>
    <t>ENSAMBLE DEL SISTEMA DE REGULACION ENTRE BRIDAS</t>
  </si>
  <si>
    <t>PIETRO FIORENTINI</t>
  </si>
  <si>
    <t>IN-01-09-03</t>
  </si>
  <si>
    <t>EL-02-01-05-76</t>
  </si>
  <si>
    <t>EL-RP-02-02-01-004</t>
  </si>
  <si>
    <t>TURBINA TRZ2 G400 4" ANSI 150</t>
  </si>
  <si>
    <t>REG. 1813B C: 2" R: 8.5-14" O: 5/8</t>
  </si>
  <si>
    <t>MANGA 2" S300 B7</t>
  </si>
  <si>
    <t>MEDIDOR AL-800 C:1 1/2" MAOP 100 PSIG</t>
  </si>
  <si>
    <t>EL-02-01-03-14</t>
  </si>
  <si>
    <t>EL-02-02-02-87</t>
  </si>
  <si>
    <t>RE-E-A7513AP-CGME450</t>
  </si>
  <si>
    <t>GAS CONTROL SAS</t>
  </si>
  <si>
    <t>VALVULA GLOBO 2" VALVULA ALIVIO HIDROSTATICA 1 1/4</t>
  </si>
  <si>
    <t>MANGA 8" S600 H7</t>
  </si>
  <si>
    <t>CG-G-690106</t>
  </si>
  <si>
    <t>RE-F-A3213D400</t>
  </si>
  <si>
    <t>TAVIRA MEDICION S.A.</t>
  </si>
  <si>
    <t>VALVULA INTERNA ROSCADA AUTOTANQUE 2" NPT</t>
  </si>
  <si>
    <t>VALVULA INTERNA ROSCADA 3" 400 GPM</t>
  </si>
  <si>
    <t>IN-RP-02-07-01</t>
  </si>
  <si>
    <t>IN-RP-02-07-02</t>
  </si>
  <si>
    <t>IN-RP-02-07-03</t>
  </si>
  <si>
    <t>IN-RP-02-07-04</t>
  </si>
  <si>
    <t>IN-RP-02-07-05</t>
  </si>
  <si>
    <t>CG-F-0-206</t>
  </si>
  <si>
    <t>EL-02-02-02-08</t>
  </si>
  <si>
    <t>RP-AC-02-05-01</t>
  </si>
  <si>
    <t>KRONOS ENERGY SA ESP</t>
  </si>
  <si>
    <t>EL-RP-02-01-04-044</t>
  </si>
  <si>
    <t>EL-RP-05-05-07-080</t>
  </si>
  <si>
    <t xml:space="preserve">SCREW, PRESSURE ADJUSTING </t>
  </si>
  <si>
    <t xml:space="preserve">KIT AFV 0-RINGS, ALL  SIZES </t>
  </si>
  <si>
    <t>KIT RFV HPR -30/35</t>
  </si>
  <si>
    <t>KIT RFV 00-S RPP 8/S</t>
  </si>
  <si>
    <t>KIT RFC IPS - H 1" RPP60</t>
  </si>
  <si>
    <t>KIT RFC IPS PH 1" ANSI 600 RPP64</t>
  </si>
  <si>
    <t>KIT RFV IPS PH 2" ANSI 600 RPP66</t>
  </si>
  <si>
    <t>VALVULA SELENOIDE 1"</t>
  </si>
  <si>
    <t>AFV 2" S300 FO Y CL COMP ZSC100</t>
  </si>
  <si>
    <t>ACTUADOR NEUMATICO 0-206 2" Y 3" 1/4"</t>
  </si>
  <si>
    <t>MAIKO INGENIERIA SAS</t>
  </si>
  <si>
    <t>EL-02-01-02-19</t>
  </si>
  <si>
    <t>EL-RP-01-01-05-031</t>
  </si>
  <si>
    <t>FI-K-M-502-16/10</t>
  </si>
  <si>
    <t>SERVICIO DE PERFORACION</t>
  </si>
  <si>
    <t xml:space="preserve">KIT RVP FI C/ CABLE Y HARDWARE </t>
  </si>
  <si>
    <t>.</t>
  </si>
  <si>
    <t>GASES DEL LLANO S.A. E.S.P (LLANOGAS S.A. E.S.P.)</t>
  </si>
  <si>
    <t>COMPAÑIAS ASOCIADAS DE GAS S.A. E.S.P (ASOGAS SA ESP)</t>
  </si>
  <si>
    <t>SERTICOL S.A INGENIEROS ASOCIADOS</t>
  </si>
  <si>
    <t>PROMOTORA DE GASES DEL SUR S A E S P (PROGASUR S.A. E.S.P.)</t>
  </si>
  <si>
    <t>EFIGAS GAS NATURAL S.A. E.S.P. (EFIGAS S.A. E.S.P.)</t>
  </si>
  <si>
    <t>GASES DEL CUSIANA S.A E.S.P. (CUSIANAGAS S.A E.S.P)</t>
  </si>
  <si>
    <t>GAS NATURAL DEL CESAR EMPRESA DE SERVICIOS PUBLICOS (GASNACER E.S.P)</t>
  </si>
  <si>
    <t>GASES DEL SUR DE SANTANDER S.A. EMPRESA DE SERVICIOS PUBLICOS (GASUR S.A. E.S.P.)</t>
  </si>
  <si>
    <t>PROYECTOS DE INGENIERIA Y COMERCIALIZACION DE GAS S.A. E.S.P.    (INPROGAS S.A. E.S.P.)</t>
  </si>
  <si>
    <t>GASMOVIL LTDA.</t>
  </si>
  <si>
    <t>INGENIERIA Y SERVICIOS S.A E.S.P.</t>
  </si>
  <si>
    <t>TRANSOCCIDENTE S.A E.S.P</t>
  </si>
  <si>
    <t>EMPRESA INTEGRAL DE SERVICIOS O.P. &amp; S. CONSTRUCCIONES S.A. ESP (OP&amp;S CONSTRUCCIONES S.A. E.S.P.)</t>
  </si>
  <si>
    <t>MADIGAS INGENIEROS S.A. E.S.P.</t>
  </si>
  <si>
    <t>PROVIGAS S.A.S E.S.P</t>
  </si>
  <si>
    <t>MUNDI CALDERAS LTDA</t>
  </si>
  <si>
    <t>GAS GOMBEL S A EMPRESA DE SERVICIOS PUBLICOS  (GAS GOMBEL E S P)</t>
  </si>
  <si>
    <t>SURPETROIL S A S</t>
  </si>
  <si>
    <t>INGENIERIA ELECTRONICA MARTINEZ LTDA (MELTRONIC LTDA)</t>
  </si>
  <si>
    <t>COMPAÑIA COLOMBIANA DE HIDROCARBUROS S.A.S</t>
  </si>
  <si>
    <t>IMS INGENIERIA S.A.S</t>
  </si>
  <si>
    <t>M O M INGENIERIA LIMITADA</t>
  </si>
  <si>
    <t>VIALAMBRE LIMITADA</t>
  </si>
  <si>
    <t>COMPAÑIA NACIONAL DE CALDERAS LTDA</t>
  </si>
  <si>
    <t>TOTALTEK LIMITADA</t>
  </si>
  <si>
    <t>ENGINEERING CO (ENGECO LIMITADA)</t>
  </si>
  <si>
    <t>NACIONAL DE SERVICIOS PUBLICOS DOMICILIARIOS S A ESP  (NSP S A ESP)</t>
  </si>
  <si>
    <t>IMPORTSOLUCIONES S A S</t>
  </si>
  <si>
    <t>DUARTECNICOS S.A.S.</t>
  </si>
  <si>
    <t>SURCOLOMBIANA DE GAS S.A E.S.P  (SURGAS S.A. E.S.P.)</t>
  </si>
  <si>
    <t>OMEGA GARZON ASOCIADOS LTDA</t>
  </si>
  <si>
    <t>E MC ALLISTER S A S</t>
  </si>
  <si>
    <t>VILLA GAS S.A. E.S.P.</t>
  </si>
  <si>
    <t>COMPAÑIA DE ALMACENAMIENTO DE GAS SOCIEDAD ANONIMA EMPRESA DE SERVICIOS PUBLICOS (ALMAGAS S.A. E.S.P.)</t>
  </si>
  <si>
    <t>INVERSIONES ALIS SAS</t>
  </si>
  <si>
    <t>GASES DEL CARIBE S.A.E.S.P. (GASCARIBE S.A E.S.P.)</t>
  </si>
  <si>
    <t>COMPAÑIA ENVASADORA DEL ATLANTICO S.A.S.</t>
  </si>
  <si>
    <t>GAS DE SANTANDER S.A. E.S.P.</t>
  </si>
  <si>
    <t>GAS NATURAL DEL ORIENTE S.A. E.S.P. (GASORIENTE S.A. E.S.P)</t>
  </si>
  <si>
    <t xml:space="preserve">METROGAS DE COLOMBIA S.A. E.S.P.  (METROGAS S.A. E.S.P)
</t>
  </si>
  <si>
    <t>SURTIDORA DE GAS DEL CARIBE S.A. E.S.P. (SURTIGAS S.A. E.S.P.)</t>
  </si>
  <si>
    <t>NORTESANTANDEREANA DE GAS S.A. E.S.P (NORGAS S.A. E.S.P.)</t>
  </si>
  <si>
    <t>ESTACION DE SERVICIO LOS PINOS- MARTINEZ LIMITADA</t>
  </si>
  <si>
    <t>GASES DE ANTIOQUIA S.A. E.S.P.  (GAS ANTIOQUIA S.A. E.S.P.)</t>
  </si>
  <si>
    <t>PREMAC S.A.S.</t>
  </si>
  <si>
    <t>GASES DE LA GUAJIRA S.A. E. S. P. (GASGUAJIRA S.A. E.S.P.)</t>
  </si>
  <si>
    <t>ACTIVIDADES Y SERVICIOS DE CONSTRUCCION LTDA (ACSECO LTDA.)</t>
  </si>
  <si>
    <t>TRANSPORTADORA DE GAS INTERNACIONAL S.A. ESP</t>
  </si>
  <si>
    <t>D C TEKNICALDERAS LTDA</t>
  </si>
  <si>
    <t>INGENIERIA DE MONTAJE Y MANTENIMIENTO DE ESTACIONES DE SERVICIO LTDA  (IMMES LTDA)</t>
  </si>
  <si>
    <t>COMPAÑIA TRANSPORTADORA DE COLOMBIA S.A. (COTRANSCOL S.A.)</t>
  </si>
  <si>
    <t xml:space="preserve">COMBUSTIBLES LIQUIDOS DE COLOMBIA S.A E.S.P  (CLC S.A E.S.P)
</t>
  </si>
  <si>
    <t>SAN CARLOS INGENIERIA Y SERVICIOS S.A.S</t>
  </si>
  <si>
    <t>GRUPO GEMLSA SAS</t>
  </si>
  <si>
    <t>GAS CONSTRUCCION ENERGIA S A S</t>
  </si>
  <si>
    <t>TECHNICAL SERVICE GNC S.A.S</t>
  </si>
  <si>
    <t>ARTESANIAS EN VIDRIO EL HATO S.A.S.</t>
  </si>
  <si>
    <t>GETECNI S.A.S.</t>
  </si>
  <si>
    <t xml:space="preserve">EQUIPOS Y SERVICIOS ALOSAN S A S </t>
  </si>
  <si>
    <t>COLOMBIANA DE PROYECTOS DE INGENIERIA S.A.S. (COLPROING S.A.S.)</t>
  </si>
  <si>
    <t>COMPRESSOR COLOMBIA S A S</t>
  </si>
  <si>
    <t>CONSTRUREDES BERNAL SAS</t>
  </si>
  <si>
    <t>CITYGAS DISTRIBUIDORA SAS ESP (CITYGAS DISAS)</t>
  </si>
  <si>
    <t>CONSTRUGAS HCS S.A.S.</t>
  </si>
  <si>
    <t>SERVIGAS DEL LLANO COLOMBIANO S.A.S</t>
  </si>
  <si>
    <t>FLUXCONTROL S A S</t>
  </si>
  <si>
    <t>DEXTERA SAS</t>
  </si>
  <si>
    <t>CONSTRUCCIONES LOPEZ&amp;CASTRO S.A.S.</t>
  </si>
  <si>
    <t>INDUGAS COLOMBIA S A S</t>
  </si>
  <si>
    <t>DESCO INGENIERIA S.A.S.</t>
  </si>
  <si>
    <t>GASES ANDINOS DE COLOMBIA S.A.S E.S.P (GASACOL S.A.S E.S.P)</t>
  </si>
  <si>
    <t>TERMOTEC INGENIERIA S.A.S</t>
  </si>
  <si>
    <t>SERVITEST PRUEBAS HIDROSTATICAS S.A.S</t>
  </si>
  <si>
    <t>HIDROPISCINAS Y GAS S A S</t>
  </si>
  <si>
    <t>GAS Y SERVICIOS INDUSTRIALES S A S</t>
  </si>
  <si>
    <t>STEEL BULL COMPANY S A S</t>
  </si>
  <si>
    <t>COMERCIALIZADORA CENTRO ORIENTE S A E S P</t>
  </si>
  <si>
    <t>ARC ALFONSO RAMIREZ INGENIERIA S.A.S.</t>
  </si>
  <si>
    <t>INTEGRADOR AIRE &amp; GNC S.A.S</t>
  </si>
  <si>
    <t>ECOEFICIENCIA ING S.A.S</t>
  </si>
  <si>
    <t>ELECTROENGINEER S.A.S</t>
  </si>
  <si>
    <t>GLOBAL REDES &amp; OBRAS S.A.S. ESP  (GRO S.A.S. ESP)</t>
  </si>
  <si>
    <t>ASESORIAS SERVICIOS Y MANTENIMIENTO PARA SISTEMAS DE GAS COMBUSTIBLE SAS - A.S.Y.M GAS NATURAL SAS</t>
  </si>
  <si>
    <t>DAMASA DE COLOMBIA S A S</t>
  </si>
  <si>
    <t>NIT</t>
  </si>
  <si>
    <t>RAZON SOCIAL</t>
  </si>
  <si>
    <t>REG. 1813C C: 3/4" R: 5,5-8,5" O: 3/16</t>
  </si>
  <si>
    <t>ADAP FISHER 2 1/4" ACME X 2" NPT</t>
  </si>
  <si>
    <t>DCTO</t>
  </si>
  <si>
    <t>VR TOTAL M$000</t>
  </si>
  <si>
    <t>EL-RP-01-03-02-001</t>
  </si>
  <si>
    <t>EL-RP-02-02-01-042</t>
  </si>
  <si>
    <t>EL-RP-01-03-04-002</t>
  </si>
  <si>
    <t>REGULADOR 1804 PFM C:2" O:7/8 R:2-10</t>
  </si>
  <si>
    <t>EL-02-01-05-108</t>
  </si>
  <si>
    <t>EL-02-01-06-033</t>
  </si>
  <si>
    <t>EL-RP-01-02-06-001</t>
  </si>
  <si>
    <t>EL-RP-01-03-02-002</t>
  </si>
  <si>
    <t>EL-RP-01-03-02-005</t>
  </si>
  <si>
    <t>EL-RP-01-03-02-009</t>
  </si>
  <si>
    <t>EL-RP-01-03-02-011</t>
  </si>
  <si>
    <t>EL-RP-01-03-02-012</t>
  </si>
  <si>
    <t>RP-AC-01-0009</t>
  </si>
  <si>
    <t>EL-02-01-04-04</t>
  </si>
  <si>
    <t>EL-04-02-02</t>
  </si>
  <si>
    <t>EL-02-02-02-81</t>
  </si>
  <si>
    <t>RE-A-LV5503B6</t>
  </si>
  <si>
    <t>EL-02-01-13-08</t>
  </si>
  <si>
    <t>EL-RP-02-01-04-030</t>
  </si>
  <si>
    <t>RE-E-A8436G</t>
  </si>
  <si>
    <t>IT-RP-02-01-03</t>
  </si>
  <si>
    <t>EL-02-03-02-04</t>
  </si>
  <si>
    <t>RE-J-A9093RS</t>
  </si>
  <si>
    <t>EL-RP-02-02-01-067</t>
  </si>
  <si>
    <t>EL-RP-01-03-01-028</t>
  </si>
  <si>
    <t>EL-RP-01-03-01-029</t>
  </si>
  <si>
    <t>TR-01-01-09</t>
  </si>
  <si>
    <t>EL-02-02-01-10</t>
  </si>
  <si>
    <t>IT-01-01-04</t>
  </si>
  <si>
    <t>IT-RP-01-04-08</t>
  </si>
  <si>
    <t>IT-RP-01-04-20</t>
  </si>
  <si>
    <t>TR-01-01-01</t>
  </si>
  <si>
    <t>EL-RP-01-03-06-009</t>
  </si>
  <si>
    <t>EL-02-01-02-61</t>
  </si>
  <si>
    <t>IT-RP-01-04-19</t>
  </si>
  <si>
    <t>RE-F-A3500R6</t>
  </si>
  <si>
    <t>ME-01-01-02</t>
  </si>
  <si>
    <t>EL-RP-01-03-06-008</t>
  </si>
  <si>
    <t>EL-02-01-06-023</t>
  </si>
  <si>
    <t>IT-RP-01-04-26</t>
  </si>
  <si>
    <t>IT-01-01-05</t>
  </si>
  <si>
    <t>IT-01-05-01</t>
  </si>
  <si>
    <t>IT-RP-01-04-25</t>
  </si>
  <si>
    <t>IT-01-03</t>
  </si>
  <si>
    <t>IT-RP-01-04-024</t>
  </si>
  <si>
    <t>IT-RP-01-04-27</t>
  </si>
  <si>
    <t>EL-02-03-02-06</t>
  </si>
  <si>
    <t>EL-02-02-02-65</t>
  </si>
  <si>
    <t>CG-J-ME655S/80</t>
  </si>
  <si>
    <t>EL-02-01-02-37</t>
  </si>
  <si>
    <t>EL-02-01-02-183</t>
  </si>
  <si>
    <t>RE-C-8593R12</t>
  </si>
  <si>
    <t>IT-01-01-03</t>
  </si>
  <si>
    <t>IT-01-01-07</t>
  </si>
  <si>
    <t>IT-01-01-08</t>
  </si>
  <si>
    <t>IT-RP-01-04-28</t>
  </si>
  <si>
    <t>TR-01-01-10</t>
  </si>
  <si>
    <t>RE-F-A8436G</t>
  </si>
  <si>
    <t>TR-01-01-11</t>
  </si>
  <si>
    <t>EL-RP-02-01-13-05</t>
  </si>
  <si>
    <t>EL-RP-01-03-02-014</t>
  </si>
  <si>
    <t>EL-RP-01-03-02-015</t>
  </si>
  <si>
    <t>EL-RP-01-03-01-034</t>
  </si>
  <si>
    <t>EL-RP-01-03-01-035</t>
  </si>
  <si>
    <t>EL-RP-01-03-01-036</t>
  </si>
  <si>
    <t>EL-RP-01-03-01-037</t>
  </si>
  <si>
    <t>EL-RP-01-03-01-039</t>
  </si>
  <si>
    <t>EL-RP-01-03-02-004</t>
  </si>
  <si>
    <t>GASODUCTO DEL TOLIMA S.A. ESP</t>
  </si>
  <si>
    <t>REG. 1813C C: 1 1/4 R: 24-48" O: 1/2</t>
  </si>
  <si>
    <t>REG. 1813C C: 3/4" R: 6-15" O: 5/16</t>
  </si>
  <si>
    <t>REG. 1813C C: 3/4" R: 6-15" O: 9/16</t>
  </si>
  <si>
    <t>REG. 1883 CPB2 C: 1 1/4" O: 5/16 R:STD</t>
  </si>
  <si>
    <t>REG. 1813B C: 2" R: 3-5 PSI O: 5/8"</t>
  </si>
  <si>
    <t>REG. 1803PFM C: 2" O:1" R:2-6</t>
  </si>
  <si>
    <t>REG. 1803PFM C: 2" O: 5/8 PIL 16-30</t>
  </si>
  <si>
    <t>REGULADOR SR 1 13 3/4 R:6-8 WC 0:1/4</t>
  </si>
  <si>
    <t>AFV 2" S600 R10%</t>
  </si>
  <si>
    <t>EL-02-02-01-14-01</t>
  </si>
  <si>
    <t xml:space="preserve">AFV 4" S600  B7 </t>
  </si>
  <si>
    <t>AFV 3" S300 FO Y CL COMP ZSC100</t>
  </si>
  <si>
    <t>AFV 4" S600 FO Y CL INS ZS -100</t>
  </si>
  <si>
    <t>CONTROL LOOP ZSC-150 BM INSPIRATOR</t>
  </si>
  <si>
    <t>CONTROL LOOP Z320-150 BM INSPIRATOR</t>
  </si>
  <si>
    <t>VAPORIZADOR ELECTRICO TORRE XX TX 160 220 V/3</t>
  </si>
  <si>
    <t>VAPORIZADOR 320H GPM FUEGO DIRECTO</t>
  </si>
  <si>
    <t>ESTACION DE GAS NATURAL SINTETICO</t>
  </si>
  <si>
    <t>SOLUTION TRANSFERENCIA VAPORIZADOR</t>
  </si>
  <si>
    <t>KIT REPARACION PARA BOMBA BLACKMER 2"</t>
  </si>
  <si>
    <t>KIT REPARACION BLACKMER PARA BOMBA 3"</t>
  </si>
  <si>
    <t>REGULADOR PRIMERA ETAPA 1"RANGO5-20PSI</t>
  </si>
  <si>
    <t>REGULADOR PRIMERA ETAPA 1-15 PSI A1/4 NPT</t>
  </si>
  <si>
    <t>REGULADOR ALTA PRESION  5-35 PSI 1/2 NPT</t>
  </si>
  <si>
    <t>VALV.ALIVIO HIDORSTATICO 1 1/4"450PSI</t>
  </si>
  <si>
    <t>VALVULA GLOBO 1"</t>
  </si>
  <si>
    <t>FILTRO EN Y 3/4"FPT 40 MESH Y STRAINERN PLUG-S</t>
  </si>
  <si>
    <t>FILTRO EN Y 3/4"FPT 80MESH Y STRANGERN PLUG</t>
  </si>
  <si>
    <t>FILTRO Y 2" STL</t>
  </si>
  <si>
    <t>MEDIDOR BK G4 C:1/2"</t>
  </si>
  <si>
    <t xml:space="preserve">MEDIDOR AC-250 C: 3/4" CON CONECTORES </t>
  </si>
  <si>
    <t>MEDIDOR AC-630 C:1 1/4" MAOP 25PSIG CON CONECTORES</t>
  </si>
  <si>
    <t>MEDIDOR AL-800 C:1 1/2" MAOP 20 PSIG CON CONECTORES</t>
  </si>
  <si>
    <t>MEDIDOR AL-1000 C:1 1/2" MAOP 25 PSIG CON CONECTORES</t>
  </si>
  <si>
    <t>MEDIDOR AL-1400 C:2" o 3" MAOP 100 PSIG</t>
  </si>
  <si>
    <t>MEDIDOR ROTATIVO RVG G40</t>
  </si>
  <si>
    <t>MEDIDOR ROTATIVO G65</t>
  </si>
  <si>
    <t>MEDIDOR ROTATIVO G100</t>
  </si>
  <si>
    <t>MEDIDOR ROTATIVO G160</t>
  </si>
  <si>
    <t>MEDIDOR ROTATIVO G 250</t>
  </si>
  <si>
    <t>MEDIDOR ROTATIVO 16</t>
  </si>
  <si>
    <t>MEDIDOR ROTATIVO G-65 R.ABO</t>
  </si>
  <si>
    <t>MEDIDOR ROTATIVO G-100 R.ABO</t>
  </si>
  <si>
    <t>TURBINA 3GT 1440 PSI</t>
  </si>
  <si>
    <t>MEDIDOR DE TURBINA TRZ2 G400 DN 100  ANSI 150</t>
  </si>
  <si>
    <t>TURBINA 6 GTS 720 # 45 PL</t>
  </si>
  <si>
    <t>REG. 1813C C: 1 1/4" O:1/2 R:6-15</t>
  </si>
  <si>
    <t>REG. 1813C-HC C: 1 1/4 R: 6-15" O: 5/16</t>
  </si>
  <si>
    <t>REG. 1813C-HC C: 1 1/4 R: 6-15" O: 3/8</t>
  </si>
  <si>
    <t>REG 1813B2 C: 1" O: 1/2 R: 6-15</t>
  </si>
  <si>
    <t>REG. 1813C C: 3/4" R: 6-15" O: 1/4</t>
  </si>
  <si>
    <t>REG. 1813C C: 3/4" R: 12-28" O: 1/4</t>
  </si>
  <si>
    <t>REG. 1813C C: 3/4" R: 42-2" PSI O: 1/4</t>
  </si>
  <si>
    <t>REG. 1813C C: 3/4" R: 42-2" PSI O: 1/2</t>
  </si>
  <si>
    <t>REG. 1800 CPB2 1" O:1/2 R:STD</t>
  </si>
  <si>
    <t>REG. 1800 CPB2 1 1/4" O: 3/16" R: STD</t>
  </si>
  <si>
    <t>REG. 1800 CPB2 1 1/4" O: 3/8" R: STD</t>
  </si>
  <si>
    <t>REG. 1883 CPB2 C: 1 1/4" O: 3/8 R:STD</t>
  </si>
  <si>
    <t>REG. 1813B C: 2" R: 3-5 PSI O: 3/4</t>
  </si>
  <si>
    <t>REG. 1813B C: 2" R: 8.5-14"  O:3/4"</t>
  </si>
  <si>
    <t>REG. 1813B C: 2" R: 14.5 -28" O: 5/8</t>
  </si>
  <si>
    <t>REGULADOR 1803 PFM NPT O: 7/8 PILOT 7-15</t>
  </si>
  <si>
    <t>REGULADOR 1804PFM C: 2" O: 7/8 R: 2-30</t>
  </si>
  <si>
    <t>REGULADOR 1805PFM C: 2" O: 1 1/4 R: 1-2.4</t>
  </si>
  <si>
    <t>REGULADOR 1805PFM C: 2" O: 1 1/4 R: 7-30</t>
  </si>
  <si>
    <t>REGULADOR SR 113 3/4 R:13-16 WC OR 1/4</t>
  </si>
  <si>
    <t>AFV 2" S300 FO Y CL INS ZSC320-100</t>
  </si>
  <si>
    <t>AFV 2" S600 R10 Y CL COMP ZSC320-100</t>
  </si>
  <si>
    <t>AFV 2" S600 R25 Y CL COMP ZSC320-100</t>
  </si>
  <si>
    <t>AFV 2" S600 FO Y CL INS ZSC320-100</t>
  </si>
  <si>
    <t>AFV 2" S600 R25 Y CL INSP ZSC320-100</t>
  </si>
  <si>
    <t>AFV 2" S300 STD Y CL COMP ZSC320-150</t>
  </si>
  <si>
    <t>AFV 2" S300 R10% y CL C ZSC-100</t>
  </si>
  <si>
    <t>PILOTO SERIE 60</t>
  </si>
  <si>
    <t>ARANDELA PARA CONEXION 3/4"-10LT</t>
  </si>
  <si>
    <t xml:space="preserve">NIPLES CONEXION 3/4 10LT </t>
  </si>
  <si>
    <t>CONECTOR 45 LT 1 1/2"</t>
  </si>
  <si>
    <t>ODOMETRO 11,0 M</t>
  </si>
  <si>
    <t>RETAININIG RING TURBINE</t>
  </si>
  <si>
    <t>SCREW HD No 6 32 X 5 TURBINE</t>
  </si>
  <si>
    <t>GEAR HUB 62T DRIVEN</t>
  </si>
  <si>
    <t>WRIGGLER ASSY</t>
  </si>
  <si>
    <t>KIT ROTOR 3GT</t>
  </si>
  <si>
    <t>ORING 1,500DX1.38DD, BUNA70</t>
  </si>
  <si>
    <t>EJE DE ROTOR PARA TURBINA 3G</t>
  </si>
  <si>
    <t>RD HD SCR #6-32X.25 TURBINE</t>
  </si>
  <si>
    <t>RODAMIENTO 4 GT EXT OIL</t>
  </si>
  <si>
    <t>GEAR TRAIN ASSY</t>
  </si>
  <si>
    <t>ROTOR PLASTICO 45 4 GTS</t>
  </si>
  <si>
    <t>ROTOR AND HUB 4GT</t>
  </si>
  <si>
    <t>COTTER PIN TURBINA</t>
  </si>
  <si>
    <t>SHAFT ROTOR 4GT</t>
  </si>
  <si>
    <t>PULSE AMPLIFER MODEL MK15-12EXO PN 24VDC</t>
  </si>
  <si>
    <t>SLOT SENSOR HF SI 305</t>
  </si>
  <si>
    <t>KIT CONVERSION 6GTS</t>
  </si>
  <si>
    <t>CARTUCHO 6GT AGTS 720 # 45</t>
  </si>
  <si>
    <t>PILOT CASE KIT 2-30</t>
  </si>
  <si>
    <t>KIT PILOTO Z</t>
  </si>
  <si>
    <t>RESORTE BLANCO 2PSI</t>
  </si>
  <si>
    <t>LIMITADOR DE CAPACIDAD 50%</t>
  </si>
  <si>
    <t>JAULA  AFV S300 100%</t>
  </si>
  <si>
    <t>FILTER ELEMENT 25 MIC</t>
  </si>
  <si>
    <t>FILTER ELEMNT 25 MIC</t>
  </si>
  <si>
    <t>MANOMETEO J-501</t>
  </si>
  <si>
    <t>MEDIDOR MASICO 1"S300 SFT200 Y PD 6830 BLACK LIGHT</t>
  </si>
  <si>
    <t>CORIOLIS LPG RML2000</t>
  </si>
  <si>
    <t>MEDIDOR MASICO BRIDADO 1/2"</t>
  </si>
  <si>
    <t>VALVULA BUTERFLY 2,5 BRIDADA</t>
  </si>
  <si>
    <t>BRODIEE MONDEL BV70 2"</t>
  </si>
  <si>
    <t>MEDIDOR MASICO M100</t>
  </si>
  <si>
    <t>ABRAZADERAS PARA MASICO</t>
  </si>
  <si>
    <t>EPSON PRINTER</t>
  </si>
  <si>
    <t>ANTENA RI 505 STD</t>
  </si>
  <si>
    <t>LICENCIA PREMIUN CON LLAV3</t>
  </si>
  <si>
    <t>VALVULA BY PASS 2"</t>
  </si>
  <si>
    <t>RI 505 MFM CARBURACION</t>
  </si>
  <si>
    <t>RI 505 FI DT</t>
  </si>
  <si>
    <t>RI 505 REGISTRADOR GLP</t>
  </si>
  <si>
    <t>ABRAZADERAS PARA MASICO 2"</t>
  </si>
  <si>
    <t>TARJETA ANALOGA</t>
  </si>
  <si>
    <t>SERVICIO DE INSTALACION LICENCIAS PE03-001-0026</t>
  </si>
  <si>
    <t>CONVERTIDOR RS-422/485 TROYA MASICO</t>
  </si>
  <si>
    <t>LICENCIA PREMIUM TROYA III</t>
  </si>
  <si>
    <t>REGULADOR  PRIMERA ETAPA</t>
  </si>
  <si>
    <t>REGULADOR ALTA PRESION 1" 25-50</t>
  </si>
  <si>
    <t>REGULADOR 2A ETAPA PSI CONEX 1/2 NPT</t>
  </si>
  <si>
    <t>REGULADOR ALTA PRESION 1/4" NPT 1-15 PSI</t>
  </si>
  <si>
    <t>REGULADOR 1/4" PRIMERA ETAPA 10-30 PSI</t>
  </si>
  <si>
    <t>LPG REGULATOR</t>
  </si>
  <si>
    <t>REGULADOR 2A ETAPA 2PSI CONEX 3/4 NPT</t>
  </si>
  <si>
    <t>MULTIVALVULA 1 1/2</t>
  </si>
  <si>
    <t>VALVULA DE GLOBO 1 1/4" NPT</t>
  </si>
  <si>
    <t xml:space="preserve">MULTIVALVULA 2 1/2" NPT </t>
  </si>
  <si>
    <t>VALVULA DE ALIVIO HIDROSTATICO DE 1/2" * 400 PSI</t>
  </si>
  <si>
    <t>VALVULA DE ALIVIO HIDROSTATICO 1/4" 400 PSI</t>
  </si>
  <si>
    <t>VALVULA DE ALIVIO EXTERNA DE 2 1/2" NPT</t>
  </si>
  <si>
    <t>VALVULA GLOBO SELLO ANILLO V 1 1/4" NPT</t>
  </si>
  <si>
    <t>VALVULA GLOBO SELL "V" BRIDA 2"</t>
  </si>
  <si>
    <t>VALVULA DE GLOBO 3" BRIDADA SELLO ANILLO "V"</t>
  </si>
  <si>
    <t>VALVULA DE GLOBO 1/2 NPTF SELLO BRIDADO</t>
  </si>
  <si>
    <t>VALVULA ALIVIO INTERNA 3# EN ACERO</t>
  </si>
  <si>
    <t>VALVULA DE EXCESO DE FLUJO 1 1/4" 40 GPM</t>
  </si>
  <si>
    <t>VALVULA EXCESO DE FLUJO 2" TIPO COPA</t>
  </si>
  <si>
    <t>VALVULA DE EXCESO DE FLUJO 2" 100 GPM BRONCE</t>
  </si>
  <si>
    <t>VALVULA DE LLENADO CHECK 2"X2 1/4" AC</t>
  </si>
  <si>
    <t>VALVULA DE LLENADO 3/4" NPTX 1 3/4" ACM</t>
  </si>
  <si>
    <t>KIT REPARACION VALVULA INTERNA A3212A</t>
  </si>
  <si>
    <t>VALVULA DE EXCESO DE FLUJO 3/4" ACERO</t>
  </si>
  <si>
    <t>VALVULAS CHEQUE NO RETROCESO 1 1/4"</t>
  </si>
  <si>
    <t>VALVULA DE EXCESO DE FLUJO 2" 122 GPM</t>
  </si>
  <si>
    <t>VALVULA DE EXCESO DE FLUJO 2"</t>
  </si>
  <si>
    <t>VALVULA DE EXCESO DE FLUJO 2" 125GPM</t>
  </si>
  <si>
    <t>VALVULA DE EXCESO DE FLUJO PARA BRIDA 2"</t>
  </si>
  <si>
    <t>VALVULA DE XCESO DE FLUJO 3 150 GPM</t>
  </si>
  <si>
    <t>VALVULA DE EXCESO DE FLUJO 2" INT 150 GPM</t>
  </si>
  <si>
    <t>VALVULA DE EXCESO DE FLUJO 2" BRIDA 150GPM</t>
  </si>
  <si>
    <t>VALVULAS DE ALIVIO INTERNA 3"</t>
  </si>
  <si>
    <t>CONECTOR MANGUERA 3/4" NPTM 1 3/4" AC F</t>
  </si>
  <si>
    <t>CONECTOR MANGUERA 3/4 NPT X 1 3/4"</t>
  </si>
  <si>
    <t>CONECTOR MANGUERA 1/2" NPTMX X 1 3/4" ACF</t>
  </si>
  <si>
    <t>ADAPTADOR 1 3/4"ACME X 1 1/4" NPT BRONCE</t>
  </si>
  <si>
    <t>ADAPTADOR CHECK LOK 3/4" NPTM X 3/4" NPTF</t>
  </si>
  <si>
    <t>ADAPTADOR POL MACHO GIRATRIO 1/4" NPT</t>
  </si>
  <si>
    <t>ACOPLAMIENTO MANGUERA 2" NPT X 3 1/4" ACME</t>
  </si>
  <si>
    <t>ACTUQADOR NEUMATICO 2"</t>
  </si>
  <si>
    <t>ROTOGAGE</t>
  </si>
  <si>
    <t>CONECTADOR DE LLENADO POL X 3/8" NPTM</t>
  </si>
  <si>
    <t>PULL WAY VALVE/VALVULA DE SEPARACION 2"</t>
  </si>
  <si>
    <t>DIAL PARA ROTOGAGE DIAL FOR TOTAGAGE</t>
  </si>
  <si>
    <t>INDICADOR DE NIVEL MAXIMO LLENADO ACERO</t>
  </si>
  <si>
    <t>TANQUES ESTACIONARIOS DE 500</t>
  </si>
  <si>
    <t>TANQUES ESTACIO. CAPACIDAD 250 WG HORIZONTAL</t>
  </si>
  <si>
    <t>TANQUE HORIZONTAL 120 WG ALM GLP</t>
  </si>
  <si>
    <t>TANQUE HORIZONTAL 250 WG ESTANDAR ALMACENAMIENTO</t>
  </si>
  <si>
    <t>MANOMETRO 0-300 PSI CON GLICERINA BAR 1/4</t>
  </si>
  <si>
    <t>MANOMETRO 0-600 CON GLICERINA C: 1/4 CAR 2.5 CALIB</t>
  </si>
  <si>
    <t>TERMOMETRO BIMETALICO MOD 50 0/250 F/C ST</t>
  </si>
  <si>
    <t>TERMOMETROS BIMETALICOS 40-120ª F ST 9"</t>
  </si>
  <si>
    <t>REPUESTOS Y ACCESORIOS</t>
  </si>
  <si>
    <t>VAPORIZADOR Z40L-VI  40KG ZIMMER ELECT LPG</t>
  </si>
  <si>
    <t>KIT CARBURACION GLP BOMBA 1"</t>
  </si>
  <si>
    <t>MEDIDOR MODELO G1.6 LECTURA REMOTA</t>
  </si>
  <si>
    <t>FILTRO Y 2" PYPESA</t>
  </si>
  <si>
    <t>SOFTWARE SGC</t>
  </si>
  <si>
    <t>SQUIBB TAYLOR</t>
  </si>
  <si>
    <t>ALTERNATE ENERGY SYSTEM</t>
  </si>
  <si>
    <t>Años</t>
  </si>
  <si>
    <t>Ventas</t>
  </si>
  <si>
    <t>Min Prom</t>
  </si>
  <si>
    <t>Mes</t>
  </si>
  <si>
    <t>Año</t>
  </si>
  <si>
    <t>..</t>
  </si>
  <si>
    <t>INSTALACIONES HIDROSANITARIAS CARDENAS E.U.</t>
  </si>
  <si>
    <t>PETROMIL GAS SAS ESP</t>
  </si>
  <si>
    <t>EL-02-01-02-119</t>
  </si>
  <si>
    <t>RE-H-A3209PA</t>
  </si>
  <si>
    <t>REG. 1813C C: 1" R: 24-48" O: 1/2</t>
  </si>
  <si>
    <t>ACTUADOR NEUMATICO PARA VALVULA INTERNA A320</t>
  </si>
  <si>
    <t>TOTAL</t>
  </si>
  <si>
    <t>DESCRIPCION DEL PRODUCTO</t>
  </si>
  <si>
    <t>Referencia</t>
  </si>
  <si>
    <t>AL-01-01-01</t>
  </si>
  <si>
    <t>VAPORIZADOR MARCA AQUAVAIRE</t>
  </si>
  <si>
    <t>Q1120</t>
  </si>
  <si>
    <t>AL-01-02-02</t>
  </si>
  <si>
    <t>VAPORIZADOR ELECTRICO TORREXX TX 100 220V/3</t>
  </si>
  <si>
    <t>TORREXX 100</t>
  </si>
  <si>
    <t>40/40H-07</t>
  </si>
  <si>
    <t>80/40H-07</t>
  </si>
  <si>
    <t>120/60H-07</t>
  </si>
  <si>
    <t>10157</t>
  </si>
  <si>
    <t>AL-RP-01-01</t>
  </si>
  <si>
    <t>PURGE CARD 30 SEC, BNR CNTL HONEY</t>
  </si>
  <si>
    <t>31455</t>
  </si>
  <si>
    <t>41073</t>
  </si>
  <si>
    <t>3-0017</t>
  </si>
  <si>
    <t>AL-RP-01-01-04</t>
  </si>
  <si>
    <t>KIT VALVULA DE ENTRADA</t>
  </si>
  <si>
    <t>3-0016</t>
  </si>
  <si>
    <t>AL-RP-01-01-05</t>
  </si>
  <si>
    <t>KIT REPARACION 80/40</t>
  </si>
  <si>
    <t>3-0013</t>
  </si>
  <si>
    <t>AL-RP-01-01-06</t>
  </si>
  <si>
    <t>KIT DE ENSAMBLE 40/40</t>
  </si>
  <si>
    <t>42008</t>
  </si>
  <si>
    <t>AL-RP-01-02</t>
  </si>
  <si>
    <t>GAS PILOT SLND VALVE 1/4" 120 V/60 HZ 110</t>
  </si>
  <si>
    <t>33464</t>
  </si>
  <si>
    <t>NP-46-4</t>
  </si>
  <si>
    <t>AL-RP-01-02-02</t>
  </si>
  <si>
    <t>KIT REPARACION 40/40</t>
  </si>
  <si>
    <t>3-0014</t>
  </si>
  <si>
    <t>34324</t>
  </si>
  <si>
    <t>37050</t>
  </si>
  <si>
    <t>AL-RP-01-04</t>
  </si>
  <si>
    <t>RLY MODULE 120 V/50-60HZ BNR CNTL HON</t>
  </si>
  <si>
    <t>34362</t>
  </si>
  <si>
    <t>AL-RP-01-05</t>
  </si>
  <si>
    <t>FLAMEROD AMPLIFIER, BNR CNTL HONEY</t>
  </si>
  <si>
    <t>34364</t>
  </si>
  <si>
    <t>AL-RP-01-06</t>
  </si>
  <si>
    <t>PRV R622H 3/4"X3/4", 8-12 PSI</t>
  </si>
  <si>
    <t>36127</t>
  </si>
  <si>
    <t>AL-RP-01-07</t>
  </si>
  <si>
    <t>PRV R622 H</t>
  </si>
  <si>
    <t>36128</t>
  </si>
  <si>
    <t>AL-RP-01-08</t>
  </si>
  <si>
    <t>RPR KIT 1" EXP SLND 40C BKFLO</t>
  </si>
  <si>
    <t>40701</t>
  </si>
  <si>
    <t>AL-RP-01-09</t>
  </si>
  <si>
    <t>FUSE FAST 1/2 AMP 250V UL/CSA/CE</t>
  </si>
  <si>
    <t>50064</t>
  </si>
  <si>
    <t>AL-RP-01-10</t>
  </si>
  <si>
    <t>FUSE SLO-BLO 12 AMP 250V ULC/CSA/ROHS</t>
  </si>
  <si>
    <t>51021</t>
  </si>
  <si>
    <t>AL-RP-01-11</t>
  </si>
  <si>
    <t>RLY TDR 100-240 VAC DPDT 8 PIN MULTI</t>
  </si>
  <si>
    <t>51126</t>
  </si>
  <si>
    <t>AL-RP-01-12</t>
  </si>
  <si>
    <t>FUSE SLO-BLO 12 AMP 250V FRNR-12</t>
  </si>
  <si>
    <t>51292</t>
  </si>
  <si>
    <t>AL-RP-01-13</t>
  </si>
  <si>
    <t>RLY 120 VAC SPDT 7A/240VAC CONTACTTS</t>
  </si>
  <si>
    <t>51325</t>
  </si>
  <si>
    <t>AL-RP-01-14</t>
  </si>
  <si>
    <t>FUSE SLO-BLO 25 AMP 250V FRNR 25 UL</t>
  </si>
  <si>
    <t>51666</t>
  </si>
  <si>
    <t>AL-RP-01-15</t>
  </si>
  <si>
    <t>FIRST OUT ANUNCIATOR FINISHED WO</t>
  </si>
  <si>
    <t>52535-01</t>
  </si>
  <si>
    <t>AL-RP-01-16</t>
  </si>
  <si>
    <t>RLY TDR 100-240 VAC DPDT 4 AMP DELAY</t>
  </si>
  <si>
    <t>52629</t>
  </si>
  <si>
    <t>41071</t>
  </si>
  <si>
    <t>BL-01-04-01</t>
  </si>
  <si>
    <t>BL-01-04-02</t>
  </si>
  <si>
    <t>BOMBAS LGLD3</t>
  </si>
  <si>
    <t>BL-01-04-03</t>
  </si>
  <si>
    <t>BOMBAS LGLD4</t>
  </si>
  <si>
    <t>BL-02-01</t>
  </si>
  <si>
    <t>COMPRESORES LB 161</t>
  </si>
  <si>
    <t>BL-02-02</t>
  </si>
  <si>
    <t>COMPRESORES LB 361</t>
  </si>
  <si>
    <t>BL-02-03</t>
  </si>
  <si>
    <t>COMPRESORES LB 601</t>
  </si>
  <si>
    <t>BL-02-04</t>
  </si>
  <si>
    <t>COMPRESORES LB 942</t>
  </si>
  <si>
    <t>BL-03-01</t>
  </si>
  <si>
    <t>BY-PASS BV 3/4"</t>
  </si>
  <si>
    <t>BL-03-02</t>
  </si>
  <si>
    <t>BY-PASS BV 1"</t>
  </si>
  <si>
    <t>BL-03-04</t>
  </si>
  <si>
    <t>BY-PASS 1 1/2"</t>
  </si>
  <si>
    <t>BL-RP-01-04-01-01</t>
  </si>
  <si>
    <t>ROTOR BLACKMER DE 2"</t>
  </si>
  <si>
    <t>BL-RP-01-04-01-02</t>
  </si>
  <si>
    <t>VANES BOMBA</t>
  </si>
  <si>
    <t>BL-RP-01-04-01-04</t>
  </si>
  <si>
    <t>SELLO MECANICO DE 2"</t>
  </si>
  <si>
    <t>BL-RP-01-04-01-05</t>
  </si>
  <si>
    <t>RODAMIENTO BOMBA 2"</t>
  </si>
  <si>
    <t>BL-RP-01-04-02-02</t>
  </si>
  <si>
    <t>VANES BOMBA 3" TLG 3 FC</t>
  </si>
  <si>
    <t>BL-RP-01-04-02-04</t>
  </si>
  <si>
    <t>SELLO MECANICO 3"</t>
  </si>
  <si>
    <t>BL-RP-01-04-02-05</t>
  </si>
  <si>
    <t>RODAMIENTO BOMBA 3"</t>
  </si>
  <si>
    <t>BL-RP-01-04-03-02</t>
  </si>
  <si>
    <t>VANES 4" X 6 UNIDADES</t>
  </si>
  <si>
    <t>BL-RP-01-04-03-03</t>
  </si>
  <si>
    <t>IMPULSADORES 4"X3UNIDADES</t>
  </si>
  <si>
    <t>BL-RP-01-04-03-04</t>
  </si>
  <si>
    <t>SELLOS BOMBAS BLACKMER 4"</t>
  </si>
  <si>
    <t>898981</t>
  </si>
  <si>
    <t>BL-RP-02-01-01</t>
  </si>
  <si>
    <t>KIT DE REPARACION LB 161</t>
  </si>
  <si>
    <t>129A003</t>
  </si>
  <si>
    <t>CG-A-902</t>
  </si>
  <si>
    <t>REGULADOR ALTA PRESION 0,5-3 BAR 3/8" 1/4 NPY</t>
  </si>
  <si>
    <t>902</t>
  </si>
  <si>
    <t>CG-D-MEH225SS</t>
  </si>
  <si>
    <t>VALV.ALIVIO HIDROESTATICO 1/4 NPT 440 PSI</t>
  </si>
  <si>
    <t>MEH225SS</t>
  </si>
  <si>
    <t>ME25-450</t>
  </si>
  <si>
    <t>MEV200FIR/250</t>
  </si>
  <si>
    <t>ME791C</t>
  </si>
  <si>
    <t>ME825-16</t>
  </si>
  <si>
    <t>ME825-4</t>
  </si>
  <si>
    <t>ME825-6</t>
  </si>
  <si>
    <t>ME825-8</t>
  </si>
  <si>
    <t>SR015920L F03-F05</t>
  </si>
  <si>
    <t>1023</t>
  </si>
  <si>
    <t>CG-F-880SS-16/114</t>
  </si>
  <si>
    <t>VALVULA EXCESO FLUJO 2" 114GPM</t>
  </si>
  <si>
    <t>ME880SS15-114</t>
  </si>
  <si>
    <t>6902900106</t>
  </si>
  <si>
    <t>CG-H-1072</t>
  </si>
  <si>
    <t>GRIFO MAXIMO NIVEL DE LLENADO</t>
  </si>
  <si>
    <t>ME6162-08</t>
  </si>
  <si>
    <t>ME3162-12</t>
  </si>
  <si>
    <t>ME3162-16</t>
  </si>
  <si>
    <t>ME3162-20</t>
  </si>
  <si>
    <t>ME3162-32</t>
  </si>
  <si>
    <t>ME390</t>
  </si>
  <si>
    <t>CG-J-ME60S/80</t>
  </si>
  <si>
    <t>FILTRO EN Y  1/2"80 MESH STRN</t>
  </si>
  <si>
    <t>ME-650/80</t>
  </si>
  <si>
    <t>CG-J-ME650S</t>
  </si>
  <si>
    <t>FILTRO EN Y1/2"40MESH STRANGER</t>
  </si>
  <si>
    <t>ME650S</t>
  </si>
  <si>
    <t>ME651S</t>
  </si>
  <si>
    <t>ME651S/80</t>
  </si>
  <si>
    <t>ME653S</t>
  </si>
  <si>
    <t>ME653S/80</t>
  </si>
  <si>
    <t>CG-J-ME655S</t>
  </si>
  <si>
    <t>FILTRO Y 2"FPT 80</t>
  </si>
  <si>
    <t>ME655S</t>
  </si>
  <si>
    <t>ME655S/80</t>
  </si>
  <si>
    <t>ME656S-3F</t>
  </si>
  <si>
    <t>ME831</t>
  </si>
  <si>
    <t>CG-RP-01-01-02</t>
  </si>
  <si>
    <t>SLLEVE VALVE GUIDE</t>
  </si>
  <si>
    <t>CG-RP-01-01-03</t>
  </si>
  <si>
    <t>ORING TOROIDAL</t>
  </si>
  <si>
    <t>CG-RP-01-01-07</t>
  </si>
  <si>
    <t>ANILLO TORIDABLE 2 MM - 27 DIAM INTERNO</t>
  </si>
  <si>
    <t>CG-RP-01-01-08</t>
  </si>
  <si>
    <t>ANILLO TORIDABLE 1 MM - 21 DIAM INTERNO</t>
  </si>
  <si>
    <t>V169S000</t>
  </si>
  <si>
    <t>CK-01-01-01</t>
  </si>
  <si>
    <t>MOTOBOMBA CORO-FLOW 2HP CORKEN</t>
  </si>
  <si>
    <t>C12FD2A S30</t>
  </si>
  <si>
    <t>113CXA</t>
  </si>
  <si>
    <t>011E992</t>
  </si>
  <si>
    <t>EL-01-01-01</t>
  </si>
  <si>
    <t>MEDIDOR BK G 1.6</t>
  </si>
  <si>
    <t>EL-01-01-02</t>
  </si>
  <si>
    <t>G4K MT 152MM</t>
  </si>
  <si>
    <t>EL-01-01-04</t>
  </si>
  <si>
    <t>MEDIDOR BK G4 C: DE 1"</t>
  </si>
  <si>
    <t>EL-01-01-05</t>
  </si>
  <si>
    <t>MEDIDOR BK G4 C: DE 3/4"</t>
  </si>
  <si>
    <t>EL-01-01-07</t>
  </si>
  <si>
    <t>MEDIDOR AC-250 C: 3/4" MAOP  5 PSI</t>
  </si>
  <si>
    <t>EL-01-01-08</t>
  </si>
  <si>
    <t>MEDIDOR AL-425 C:1" MAOP 10 PSIG</t>
  </si>
  <si>
    <t>EL-01-01-09</t>
  </si>
  <si>
    <t>MEDIDOR AL-425 C: 1 1/4" MAOP 10 PSIG</t>
  </si>
  <si>
    <t>EL-01-01-10</t>
  </si>
  <si>
    <t>MEDIDOR AL-425 C:1 1/2" MAOP 10 PSIG</t>
  </si>
  <si>
    <t>EL-01-01-18</t>
  </si>
  <si>
    <t>MEDIDOR AL-2300 C:4" MAOP 100 PSIG</t>
  </si>
  <si>
    <t>EL-01-01-19</t>
  </si>
  <si>
    <t>MEDIDOR AL-5000 C:4" MAOP 100 PSIG</t>
  </si>
  <si>
    <t>EL-01-01-21</t>
  </si>
  <si>
    <t>MEDIDOR AL-425 C:1 1/2" MAOP 25 PSIG</t>
  </si>
  <si>
    <t>EL-01-01-22</t>
  </si>
  <si>
    <t>EL-01-01-23</t>
  </si>
  <si>
    <t>MEDIDOR AC-250 C:3/4 MAOP 10 PSI SIN CONECTORES</t>
  </si>
  <si>
    <t>RAME7AS22ASK1</t>
  </si>
  <si>
    <t>EL-01-01-24</t>
  </si>
  <si>
    <t>MEDIDORES AL-425 C:1 1/4 MAOP 25 PSIG SIN CONECTORES</t>
  </si>
  <si>
    <t>RAEH6EQ22ABK1</t>
  </si>
  <si>
    <t>EL-01-01-25</t>
  </si>
  <si>
    <t>MEDIDOR AL-800 C:1 1/2" MAOP 20 PSIG SIN CONECTORES</t>
  </si>
  <si>
    <t>EL-01-01-26</t>
  </si>
  <si>
    <t>MEDIDOR AC-630 C:1 1/4" MAOP 25PSIG SIN CONECTORES</t>
  </si>
  <si>
    <t>EL-01-01-27</t>
  </si>
  <si>
    <t>MEDIDOR AL-1000 C:1 1/2" MAOP 25 PSIG SIN CONECTORES</t>
  </si>
  <si>
    <t>EL-01-02-01</t>
  </si>
  <si>
    <t>MEDIDOR ROTATIVO RVG G25</t>
  </si>
  <si>
    <t>RVG G40</t>
  </si>
  <si>
    <t>RCG65</t>
  </si>
  <si>
    <t>EL-01-02-07</t>
  </si>
  <si>
    <t>MEDIDOR ROTATIVO RVG G65 DN50 ANSI 150</t>
  </si>
  <si>
    <t>RVGG65</t>
  </si>
  <si>
    <t>EL-01-02-08</t>
  </si>
  <si>
    <t>MEDIDOR ROTATIVO RVG G400</t>
  </si>
  <si>
    <t>RVGG100</t>
  </si>
  <si>
    <t>EL-01-02-09</t>
  </si>
  <si>
    <t>MEDIDOR ROTATIVO 8C</t>
  </si>
  <si>
    <t>EL-01-02-10</t>
  </si>
  <si>
    <t>MEDIDOR ROTATIVO 9C</t>
  </si>
  <si>
    <t>EL-01-02-11</t>
  </si>
  <si>
    <t>MEDIDOR ROTATIVO 11C</t>
  </si>
  <si>
    <t>EL-01-02-12</t>
  </si>
  <si>
    <t>MEDIDOR ROTATIVO 1,5</t>
  </si>
  <si>
    <t>EL-01-02-13</t>
  </si>
  <si>
    <t>MEDIDOR ROTATIVO 2M</t>
  </si>
  <si>
    <t>EL-01-02-14</t>
  </si>
  <si>
    <t>MEDIDOR ROTATIVO 3,5</t>
  </si>
  <si>
    <t>EL-01-02-15</t>
  </si>
  <si>
    <t>MEDIDOR ROTATIVO 5.5</t>
  </si>
  <si>
    <t>EL-01-02-16</t>
  </si>
  <si>
    <t>MEDIDOR ROTATIVO 7 M</t>
  </si>
  <si>
    <t>EL-01-02-17</t>
  </si>
  <si>
    <t>MEDIDOR ROTATIVO 11M</t>
  </si>
  <si>
    <t>EL-01-02-20</t>
  </si>
  <si>
    <t>MEDIDOR ROTATIVO RVG G 16</t>
  </si>
  <si>
    <t>RRR0065DHG</t>
  </si>
  <si>
    <t>EL-01-03-01-01</t>
  </si>
  <si>
    <t>TURBINA 3 GTS 275 1 M3</t>
  </si>
  <si>
    <t>3GTS</t>
  </si>
  <si>
    <t>EL-01-03-02-01</t>
  </si>
  <si>
    <t>TURBINA 4GTS 175 30 METAL 1 M3</t>
  </si>
  <si>
    <t>4GTS</t>
  </si>
  <si>
    <t>4GTS-45</t>
  </si>
  <si>
    <t>EL-01-03-03-02</t>
  </si>
  <si>
    <t>MEDIDOR TURBINA  6" SM RI - X -G1000 S300</t>
  </si>
  <si>
    <t>SM-RI</t>
  </si>
  <si>
    <t>EL-01-04-01</t>
  </si>
  <si>
    <t>BOQUILLAS SONICAS</t>
  </si>
  <si>
    <t>EL-01-04-02</t>
  </si>
  <si>
    <t>DRY TEST METER</t>
  </si>
  <si>
    <t>EL-01-04-04</t>
  </si>
  <si>
    <t>MEDIDOR DE CAMRA HUMEDA M:00</t>
  </si>
  <si>
    <t>EL-01-04-05</t>
  </si>
  <si>
    <t>MEDIDOR DE CAMARA  HUMEDA</t>
  </si>
  <si>
    <t>EL-01-04-07</t>
  </si>
  <si>
    <t>MEDIDOR DE CAMARA HUMEDA M:2</t>
  </si>
  <si>
    <t>EL-01-04-08</t>
  </si>
  <si>
    <t>MEDIDOR DE CAMARA HUMEDA M: 3</t>
  </si>
  <si>
    <t>EL-01-04-09</t>
  </si>
  <si>
    <t>MEDIDOR DE CAMARA HUMEDA M:4</t>
  </si>
  <si>
    <t>EL-01-04-10</t>
  </si>
  <si>
    <t>MEDIDOR CAMARA HUMEDA M: 5</t>
  </si>
  <si>
    <t>EL-01-06-02-02</t>
  </si>
  <si>
    <t>FILTRO DE 1" NPT 160·</t>
  </si>
  <si>
    <t>EL-01-06-02-03</t>
  </si>
  <si>
    <t>FILTRO DE 2" NPT 160·</t>
  </si>
  <si>
    <t>50740</t>
  </si>
  <si>
    <t>EL-01-07-01-02</t>
  </si>
  <si>
    <t>COUPLING ELSTER PERFEC 1/2 IPS SDR</t>
  </si>
  <si>
    <t>50701</t>
  </si>
  <si>
    <t>EL-01-07-01-03</t>
  </si>
  <si>
    <t>COUPLING ELS PERFEC 1/2 CTS X 090</t>
  </si>
  <si>
    <t>50100</t>
  </si>
  <si>
    <t>50056</t>
  </si>
  <si>
    <t>50175</t>
  </si>
  <si>
    <t>EL-01-07-02-02</t>
  </si>
  <si>
    <t>50030</t>
  </si>
  <si>
    <t>50314</t>
  </si>
  <si>
    <t>EL-02-01-01-01</t>
  </si>
  <si>
    <t>REG. 1213B2 C: 3/4" R: 3.5-7" W.C. O: 1/8</t>
  </si>
  <si>
    <t>EL-02-01-01-02</t>
  </si>
  <si>
    <t>REG. 1213B2 C: 3/4" R: 5-9" W.C. O: 1/8</t>
  </si>
  <si>
    <t>EL-02-01-01-03</t>
  </si>
  <si>
    <t>REG. 1213B2 C: 3/4" R: 6-15" W.C. O: 1/8</t>
  </si>
  <si>
    <t>EL-02-01-01-04</t>
  </si>
  <si>
    <t>REG. 1213B2 C: 3/4" R: 18-2" PSI O: 1/8</t>
  </si>
  <si>
    <t>EL-02-01-01-05</t>
  </si>
  <si>
    <t>REG. 1213B2 C: 3/4" R: 2-4" PSI O: 1/8</t>
  </si>
  <si>
    <t>EL-02-01-01-06</t>
  </si>
  <si>
    <t>REG. 1213B2 C: 3/4" R: 2-5" PSI O: 1/8</t>
  </si>
  <si>
    <t>EL-02-01-01-07</t>
  </si>
  <si>
    <t>REG. 1213B2 C: 3/4" R: 3.5-7" W.C. O: 3/16</t>
  </si>
  <si>
    <t>EL-02-01-01-08</t>
  </si>
  <si>
    <t>REG. 1213B2 C: 3/4" R: 5-9" W.C. O: 3/16</t>
  </si>
  <si>
    <t>EL-02-01-01-09</t>
  </si>
  <si>
    <t>REG. 1213B2 C: 3/4" R: 6-15" W.C. O: 3/16</t>
  </si>
  <si>
    <t>EL-02-01-01-10</t>
  </si>
  <si>
    <t>REG. 1213B2 C: 3/4" R: 18-2" PSI O: 3/16</t>
  </si>
  <si>
    <t>EL-02-01-01-11</t>
  </si>
  <si>
    <t>REG. 1213B2 C: 3/4" R: 2-4" PSI O: 3/16</t>
  </si>
  <si>
    <t>EL-02-01-01-12</t>
  </si>
  <si>
    <t>REG. 1213B2 C: 3/4" R: 2-5" PSI O: 3/16</t>
  </si>
  <si>
    <t>EL-02-01-01-13</t>
  </si>
  <si>
    <t>REG. 1213B2 C: 3/4" R: 3.5-7" W.C. O: 1/4</t>
  </si>
  <si>
    <t>EL-02-01-01-14</t>
  </si>
  <si>
    <t>REG. 1213B2 C: 3/4" R: 5-9" W.C. O: 1/4</t>
  </si>
  <si>
    <t>EL-02-01-01-16</t>
  </si>
  <si>
    <t>REG. 1213B2 C: 3/4" R: 18-2" PSI O: 1/4</t>
  </si>
  <si>
    <t>EL-02-01-01-17</t>
  </si>
  <si>
    <t>REG. 1213B2 C: 3/4" R: 2-4" PSI O: 1/4</t>
  </si>
  <si>
    <t>EL-02-01-01-18</t>
  </si>
  <si>
    <t>REG. 1213B2 C: 3/4" R: 2-5" PSI O: 1/4</t>
  </si>
  <si>
    <t>EL-02-01-01-19</t>
  </si>
  <si>
    <t>REG. 1213B2 C: 3/4" R: 3.5-7" W.C. O: 5/16</t>
  </si>
  <si>
    <t>EL-02-01-01-20</t>
  </si>
  <si>
    <t>REG. 1213B2 C: 3/4" R: 5-9" W.C. O: 5/16</t>
  </si>
  <si>
    <t>EL-02-01-01-21</t>
  </si>
  <si>
    <t>REG. 1213B2 C: 3/4" R: 6-15" W.C. O: 5/16</t>
  </si>
  <si>
    <t>EL-02-01-01-22</t>
  </si>
  <si>
    <t>REG. 1213B2 C: 3/4" R: 18-2" PSI O: 5/16</t>
  </si>
  <si>
    <t>EL-02-01-01-23</t>
  </si>
  <si>
    <t>REG. 1213B2 C: 3/4" R: 2-4" PSI O: 5/16</t>
  </si>
  <si>
    <t>EL-02-01-01-24</t>
  </si>
  <si>
    <t>REG. 1213B2 C: 3/4" R: 2-5" PSI O: 5/16</t>
  </si>
  <si>
    <t>EL-02-01-01-25</t>
  </si>
  <si>
    <t>REG. 1213B2 C: 1" R:3,5-7" W.C. O: 1/8</t>
  </si>
  <si>
    <t>EL-02-01-01-26</t>
  </si>
  <si>
    <t>REG. 1213B2 C: 1" R: 5-9 WC O:1/8</t>
  </si>
  <si>
    <t>EL-02-01-01-27</t>
  </si>
  <si>
    <t>REG. 1213B2 C: 1" R: 6-15 W.V. O: 1/8</t>
  </si>
  <si>
    <t>EL-02-01-01-29</t>
  </si>
  <si>
    <t>REG. 1213B2 C: 1" R: 2-4 PSI O: 1/8</t>
  </si>
  <si>
    <t>EL-02-01-01-30</t>
  </si>
  <si>
    <t>REG. 1213B2 C: 1" R: 2-5 PSI O: 1/8</t>
  </si>
  <si>
    <t>EL-02-01-01-31</t>
  </si>
  <si>
    <t>REG. 1213B2 C: 1" R: 3,5-7 W.C. O: 3/16</t>
  </si>
  <si>
    <t>EL-02-01-01-32</t>
  </si>
  <si>
    <t>REG. 1213B2 C: 1" R: 5-9 W.C. O: 3/16</t>
  </si>
  <si>
    <t>EL-02-01-01-33</t>
  </si>
  <si>
    <t>REG. 1213B2 C: 1" R: 6-15 W.C. O: 3/16</t>
  </si>
  <si>
    <t>EL-02-01-01-34</t>
  </si>
  <si>
    <t>REG. 1213B2 C: 1" R: 18-2 PSI O: 3/16</t>
  </si>
  <si>
    <t>EL-02-01-01-35</t>
  </si>
  <si>
    <t>REG. 1213B2 C: 1" R: 2-4 O: 3/16</t>
  </si>
  <si>
    <t>EL-02-01-01-36</t>
  </si>
  <si>
    <t>REG. 1213B2 C: 1" R: 2-5 PSI O: 3/16</t>
  </si>
  <si>
    <t>EL-02-01-01-37</t>
  </si>
  <si>
    <t>REG. 1213B2 C: 1" R: 3,5-7 W.C. O:1/4</t>
  </si>
  <si>
    <t>EL-02-01-01-38</t>
  </si>
  <si>
    <t>REG. 1213B2 C: 1" R: 5-9" W.C. O: 1/4</t>
  </si>
  <si>
    <t>EL-02-01-01-39</t>
  </si>
  <si>
    <t>REG. 1213B2 C: 1" R: 6-15 W.C. O: 1/4</t>
  </si>
  <si>
    <t>EL-02-01-01-40</t>
  </si>
  <si>
    <t>REG. 1213B2 C: 1" R: 18-2 PSO O: 1/4</t>
  </si>
  <si>
    <t>EL-02-01-01-41</t>
  </si>
  <si>
    <t>REG. 1213B2 C: 1" R: 2-4 PSI O: 1/4</t>
  </si>
  <si>
    <t>EL-02-01-01-42</t>
  </si>
  <si>
    <t>REG. 1213B2 C: 1" R: 2-5 O: 1/4</t>
  </si>
  <si>
    <t>EL-02-01-01-43</t>
  </si>
  <si>
    <t>REG. 1213B2 C: 1" R: 3,5-7 W.C. O: 5/16</t>
  </si>
  <si>
    <t>EL-02-01-01-44</t>
  </si>
  <si>
    <t>REG. 1213B2 C: 1" R: 5-9 W.C. O; 5/16</t>
  </si>
  <si>
    <t>EL-02-01-01-45</t>
  </si>
  <si>
    <t>REG. 1213B2 C: 1" R: 6-15 W.C. O: 5/16</t>
  </si>
  <si>
    <t>EL-02-01-01-46</t>
  </si>
  <si>
    <t>REG. 1213B2 C: 1" R: 18-2 PSI O: 5/16</t>
  </si>
  <si>
    <t>EL-02-01-01-47</t>
  </si>
  <si>
    <t>REG. 1213B2 C: 1" R: 2-4" O: 5/16</t>
  </si>
  <si>
    <t>EL-02-01-01-48</t>
  </si>
  <si>
    <t>REG. 1213B2 C: 1" R: 2-5 PSI O: 5/16</t>
  </si>
  <si>
    <t>EL-02-01-02-01</t>
  </si>
  <si>
    <t>REG. 1813C C: 3/4"  R:3,5-6" O: 1/8</t>
  </si>
  <si>
    <t>EL-02-01-02-02</t>
  </si>
  <si>
    <t>REG. 1813C C: 3/4" R: 3,5-7,5" O:1/8</t>
  </si>
  <si>
    <t>EL-02-01-02-03</t>
  </si>
  <si>
    <t>REG. 1813C C: 3/4" R: 5,5-8,5" O: 1/8</t>
  </si>
  <si>
    <t>EL-02-01-02-04</t>
  </si>
  <si>
    <t>REG. 1813C C: 3/4" R: 6-12" O: 1/8</t>
  </si>
  <si>
    <t>EL-02-01-02-05</t>
  </si>
  <si>
    <t>REG. 1813C C: 3/4" R: 6-15 O:1/8</t>
  </si>
  <si>
    <t>EL-02-01-02-06</t>
  </si>
  <si>
    <t>REG. 1813C C:: 3/4" R: 12-28 O: 1/8</t>
  </si>
  <si>
    <t>EL-02-01-02-07</t>
  </si>
  <si>
    <t>REG. 1813C C: 3/4" R: 24-48 O: 1/8"</t>
  </si>
  <si>
    <t>EL-02-01-02-08</t>
  </si>
  <si>
    <t>REG. 1813C C: 3/4" R: 42-2 PSI O: 1/8</t>
  </si>
  <si>
    <t>EL-02-01-02-09</t>
  </si>
  <si>
    <t>REG. 1813C C: 3/4" R: 3.5-6" O: 1/8 X3/16</t>
  </si>
  <si>
    <t>EL-02-01-02-10</t>
  </si>
  <si>
    <t>REG. 1813C C: 3/4" R: 3,5-7,5 O: 1/8X3/16</t>
  </si>
  <si>
    <t>EL-02-01-02-100</t>
  </si>
  <si>
    <t>REG. 1813C C: 1" R: 6-12" O: 5/16</t>
  </si>
  <si>
    <t>EL-02-01-02-101</t>
  </si>
  <si>
    <t>REG. 1813C C: 1" R: 6-15" O: 5/16</t>
  </si>
  <si>
    <t>EL-02-01-02-102</t>
  </si>
  <si>
    <t>REG. 1813C C: 1" R: 12-28" O: 5/8</t>
  </si>
  <si>
    <t>EL-02-01-02-103</t>
  </si>
  <si>
    <t>REG. 1813C C: 1" R: 24-48" O: 5/16</t>
  </si>
  <si>
    <t>EL-02-01-02-104</t>
  </si>
  <si>
    <t>REG. 1813C C: 1" R: 42-2" O: 5/16</t>
  </si>
  <si>
    <t>EL-02-01-02-105</t>
  </si>
  <si>
    <t>REG. 1813C C: 1" R: 3,5-6" O: 3/8</t>
  </si>
  <si>
    <t>EL-02-01-02-106</t>
  </si>
  <si>
    <t>REG. 1813C C: 1" R: 3,5-7,5 O: 3/8</t>
  </si>
  <si>
    <t>EL-02-01-02-107</t>
  </si>
  <si>
    <t>REG. 1813C C: 1" R: 5.5-8,5 O: 3/8</t>
  </si>
  <si>
    <t>EL-02-01-02-108</t>
  </si>
  <si>
    <t>REG. 1813C C: 1" R: 6-12" O: 3/8</t>
  </si>
  <si>
    <t>EL-02-01-02-109</t>
  </si>
  <si>
    <t>REG. 1813C C:1" R: 6-15 O: 3/8</t>
  </si>
  <si>
    <t>EL-02-01-02-11</t>
  </si>
  <si>
    <t>REG. 1813C C: 3/4" R: 5,5-8,5 O: 1/8 X3/16</t>
  </si>
  <si>
    <t>EL-02-01-02-110</t>
  </si>
  <si>
    <t>REG. 1813C C: 1" R: 12-28" O: 3/8</t>
  </si>
  <si>
    <t>EL-02-01-02-111</t>
  </si>
  <si>
    <t>REG. 1813C C: 1" R: 24-48" O: 3/8</t>
  </si>
  <si>
    <t>EL-02-01-02-112</t>
  </si>
  <si>
    <t>REG. 1813C C: 1" R: 42-2" O: 3/8</t>
  </si>
  <si>
    <t>EL-02-01-02-113</t>
  </si>
  <si>
    <t>REG. 1813C C: 1" R: 3,5-6" O: 1/2</t>
  </si>
  <si>
    <t>EL-02-01-02-114</t>
  </si>
  <si>
    <t>REG. 1813C C: 1" R: 3,5-7,5" O: 1/2</t>
  </si>
  <si>
    <t>EL-02-01-02-115</t>
  </si>
  <si>
    <t>REG. 1813C C: 1" R: 3,5-8,5" O: 1/2</t>
  </si>
  <si>
    <t>EL-02-01-02-116</t>
  </si>
  <si>
    <t>REG. 1813C C: 1" R: 6-12" O: 1/2</t>
  </si>
  <si>
    <t>EL-02-01-02-12</t>
  </si>
  <si>
    <t>REG. 1813C C: 3/4" R: 6-12" O: 1/8X3/16</t>
  </si>
  <si>
    <t>EL-02-01-02-120</t>
  </si>
  <si>
    <t>REG. 1813C C: 1" R: 42-2" O: 1/2</t>
  </si>
  <si>
    <t>EL-02-01-02-121</t>
  </si>
  <si>
    <t>REG. 1813C C: 1" R: 3,5-6" O: 9/16</t>
  </si>
  <si>
    <t>EL-02-01-02-122</t>
  </si>
  <si>
    <t>REG. 1813C C: 1" R: 3,5-7,5 O: 9/16</t>
  </si>
  <si>
    <t>EL-02-01-02-123</t>
  </si>
  <si>
    <t>REG. 1813C C: 1" R: 3,5-7,5" O: 9/16</t>
  </si>
  <si>
    <t>EL-02-01-02-124</t>
  </si>
  <si>
    <t>REG. 1813C C: 1" R: 5,5-8,5" O: 9/16</t>
  </si>
  <si>
    <t>EL-02-01-02-125</t>
  </si>
  <si>
    <t>REG. 1813C C: 1" R: 6-15" O: 9/16</t>
  </si>
  <si>
    <t>EL-02-01-02-126</t>
  </si>
  <si>
    <t>REG. 1813C C: 1" R; 12-28" O: 9/16</t>
  </si>
  <si>
    <t>EL-02-01-02-127</t>
  </si>
  <si>
    <t>REG. 1813C C: 1" R: 24-48" O: 9/16</t>
  </si>
  <si>
    <t>EL-02-01-02-128</t>
  </si>
  <si>
    <t>REG. 1813C C: 1" R: 42-2" PSI O: 9/16</t>
  </si>
  <si>
    <t>EL-02-01-02-129</t>
  </si>
  <si>
    <t>REG. 1813C C. 1 1/4" R: 3,5-6" O: 1/8</t>
  </si>
  <si>
    <t>EL-02-01-02-130</t>
  </si>
  <si>
    <t>REG. 1813C C: 1 1/4" R: 3,5-7,5" O: 1/8</t>
  </si>
  <si>
    <t>EL-02-01-02-131</t>
  </si>
  <si>
    <t>REG. 1813C C: 1 1/4" R: 5,5-8,5" O: 1/8</t>
  </si>
  <si>
    <t>EL-02-01-02-132</t>
  </si>
  <si>
    <t>REG. 1813C C: 1 1/4" R: 6-12" O: 1/8</t>
  </si>
  <si>
    <t>EL-02-01-02-133</t>
  </si>
  <si>
    <t>REG. 1813C C: 1 1/4" R: 6-15" O: 1/8</t>
  </si>
  <si>
    <t>EL-02-01-02-134</t>
  </si>
  <si>
    <t>REG. 1813C C: 1 1/4" R: 12-28" O: 1/8</t>
  </si>
  <si>
    <t>EL-02-01-02-135</t>
  </si>
  <si>
    <t>REG. 1813C C: 1 1/4" R: 24-48" O: 1/8</t>
  </si>
  <si>
    <t>EL-02-01-02-136</t>
  </si>
  <si>
    <t>REG. 1813C C: 1 1/4" R: 42-2" PSI O: 1/8</t>
  </si>
  <si>
    <t>EL-02-01-02-137</t>
  </si>
  <si>
    <t>REG. 1813C C: 1 1/4" R: 3,5-6" O: 1/8X3/16</t>
  </si>
  <si>
    <t>EL-02-01-02-138</t>
  </si>
  <si>
    <t>REG. 1813C C: 1 1/4" R: 3,5-7,5" O: 1/8X3/16</t>
  </si>
  <si>
    <t>EL-02-01-02-139</t>
  </si>
  <si>
    <t>REG. 1813C C: 1 1/4" R: 5,5-8,5" O: 1/8X3/16</t>
  </si>
  <si>
    <t>EL-02-01-02-14</t>
  </si>
  <si>
    <t>REG. 1813C C: 3/4" R: 6-15 O: 1/8X3/16</t>
  </si>
  <si>
    <t>EL-02-01-02-140</t>
  </si>
  <si>
    <t>REG. 1813C C: 1 1/4" R: 6-12" O: 1/8X3/16</t>
  </si>
  <si>
    <t>EL-02-01-02-141</t>
  </si>
  <si>
    <t>REG. 1813C C: 1 1/4" R: 6-15" O: 1/8X3/16</t>
  </si>
  <si>
    <t>EL-02-01-02-142</t>
  </si>
  <si>
    <t>REG. 1813C C. 1 1/4" R: 12-28" O: 1/8X3/16</t>
  </si>
  <si>
    <t>EL-02-01-02-143</t>
  </si>
  <si>
    <t>REG. 1813C C: 1 1/4" R: 24-48" O: 1/8X3/16</t>
  </si>
  <si>
    <t>EL-02-01-02-144</t>
  </si>
  <si>
    <t>REG. 1813C C: 1 1/4" R: 42-2" PSI O: 1/8X3/16</t>
  </si>
  <si>
    <t>EL-02-01-02-145</t>
  </si>
  <si>
    <t>REG. 1813C C: 1 1/4" R: 3,5-6" O: 3/16</t>
  </si>
  <si>
    <t>EL-02-01-02-146</t>
  </si>
  <si>
    <t>REG. 1813C C: 1 1/4" R: 3,5-7,5" O: 3/16</t>
  </si>
  <si>
    <t>EL-02-01-02-147</t>
  </si>
  <si>
    <t>REG. 1813C C: 1 1/4" R: 5,5-8,5" O: 3/16</t>
  </si>
  <si>
    <t>EL-02-01-02-148</t>
  </si>
  <si>
    <t>REG. 1813C C: 1 1/4" R: 6-12" O: 3/16</t>
  </si>
  <si>
    <t>EL-02-01-02-149</t>
  </si>
  <si>
    <t>REG. 1813C C: 1 1/4" R: 6-15" O: 3/16</t>
  </si>
  <si>
    <t>EL-02-01-02-15</t>
  </si>
  <si>
    <t>REG. 1813C C: 3/4" R: 24-48" O: 1/8X3/16</t>
  </si>
  <si>
    <t>EL-02-01-02-150</t>
  </si>
  <si>
    <t>REG. 1813C C: 1 1/4" R: 12-28" O: 3/16</t>
  </si>
  <si>
    <t>EL-02-01-02-151</t>
  </si>
  <si>
    <t>REG. 1813C C: 1 1/4" R: 24-48" O: 3/16</t>
  </si>
  <si>
    <t>EL-02-01-02-152</t>
  </si>
  <si>
    <t>REG. 1813C C: 1 1/4" R: 42-2" O: 3/16</t>
  </si>
  <si>
    <t>EL-02-01-02-153</t>
  </si>
  <si>
    <t>REG. 1813C C: 1 1/4" R: 3,5-6" O: 1/4</t>
  </si>
  <si>
    <t>EL-02-01-02-154</t>
  </si>
  <si>
    <t>REG. 1813C C: 1 1/4" R: 3,-5-7,5" O: 1/4</t>
  </si>
  <si>
    <t>EL-02-01-02-155</t>
  </si>
  <si>
    <t>REG. 1813C C: 1 1/4" R: 5,5-8,5" O: 1/4</t>
  </si>
  <si>
    <t>EL-02-01-02-156</t>
  </si>
  <si>
    <t>REG. 1813C C: 1 1/4" R: 6-12" O: 1/4</t>
  </si>
  <si>
    <t>EL-02-01-02-157</t>
  </si>
  <si>
    <t>REG. 1813C C: 1 1/4" R: 6-15" O: 1/4</t>
  </si>
  <si>
    <t>EL-02-01-02-158</t>
  </si>
  <si>
    <t>REG. 1813C C: 1 1/4" R: 12-28" O: 1/4</t>
  </si>
  <si>
    <t>EL-02-01-02-159</t>
  </si>
  <si>
    <t>REG. 1813C C: 1 1/4" R: 24-48" O: 1/4</t>
  </si>
  <si>
    <t>EL-02-01-02-16</t>
  </si>
  <si>
    <t>REG. 1813C C: 3/4" R: 42-2" PSI O: 1/8X3/16</t>
  </si>
  <si>
    <t>EL-02-01-02-160</t>
  </si>
  <si>
    <t>REG. 1813C C: 1 1/4" R: 42-2" O: 1/4</t>
  </si>
  <si>
    <t>EL-02-01-02-161</t>
  </si>
  <si>
    <t>REG. 1813C C: 1 1/4" R: 3,5-6" O: 5/16</t>
  </si>
  <si>
    <t>EL-02-01-02-162</t>
  </si>
  <si>
    <t>REG. 1813C C: 1 1/4" R: 3,5-7,5" O: 5/16</t>
  </si>
  <si>
    <t>EL-02-01-02-163</t>
  </si>
  <si>
    <t>REG. 1813C C: 1 1/4" R: 5,5-8,5" O: 5/16</t>
  </si>
  <si>
    <t>EL-02-01-02-164</t>
  </si>
  <si>
    <t>REG. 1813C C: 1 1/4" R: 612" O: 5/16</t>
  </si>
  <si>
    <t>EL-02-01-02-165</t>
  </si>
  <si>
    <t>REG. 1813C C: 1 1/4" R: 6-15" O: 5/16</t>
  </si>
  <si>
    <t>EL-02-01-02-166</t>
  </si>
  <si>
    <t>REG. 1813C C: 1 1/4" R: 12-28" O: 5/16</t>
  </si>
  <si>
    <t>EL-02-01-02-167</t>
  </si>
  <si>
    <t>REG. 1813C C: 1 1/4" R: 24-48" O: 5/16</t>
  </si>
  <si>
    <t>EL-02-01-02-168</t>
  </si>
  <si>
    <t>REG. 1813C C: 1 1/4" R: 42-2" PSI O: 5/16</t>
  </si>
  <si>
    <t>EL-02-01-02-169</t>
  </si>
  <si>
    <t>REG. 1813C C: 1 1/4" R: 3,5-6" O: 3/8</t>
  </si>
  <si>
    <t>EL-02-01-02-17</t>
  </si>
  <si>
    <t>REG. 1813C C: 3/4" R: 3,5-6" O: 316</t>
  </si>
  <si>
    <t>EL-02-01-02-170</t>
  </si>
  <si>
    <t>REG. 1813C C: 1 1/4" R: 3,5-7" O: 3/8</t>
  </si>
  <si>
    <t>EL-02-01-02-171</t>
  </si>
  <si>
    <t>REG. 1813C C: 1 1/4 R: 5,5-8,5" O: 3/8</t>
  </si>
  <si>
    <t>EL-02-01-02-172</t>
  </si>
  <si>
    <t>REG. 1813C C: 1 1/4 R: 6-12" O: 3/8</t>
  </si>
  <si>
    <t>EL-02-01-02-173</t>
  </si>
  <si>
    <t>REG. 1813C C: 1 1/4 R: 6-15" O: 3/8</t>
  </si>
  <si>
    <t>EL-02-01-02-174</t>
  </si>
  <si>
    <t>REG. 1813C C: 1 1/4 R: 12-28" O: 3/8</t>
  </si>
  <si>
    <t>EL-02-01-02-175</t>
  </si>
  <si>
    <t>REG. 1813C C: 1 1/4 R: 24-48" O: 3/8</t>
  </si>
  <si>
    <t>EL-02-01-02-176</t>
  </si>
  <si>
    <t>REG. 1813C C: 1 1/4 R: 42-2" PSI O: 3/8</t>
  </si>
  <si>
    <t>EL-02-01-02-177</t>
  </si>
  <si>
    <t>REG. 1813C C: 1 1/4 R: 3,5-6" O: 1/2</t>
  </si>
  <si>
    <t>EL-02-01-02-178</t>
  </si>
  <si>
    <t>REG. 1813C C: 1 1/4 R: 3,5-7,5" O: 1/2</t>
  </si>
  <si>
    <t>EL-02-01-02-179</t>
  </si>
  <si>
    <t>REG. 1813C C: 1 1/4 R: 5,5-8,5" O: 1/2</t>
  </si>
  <si>
    <t>EL-02-01-02-18</t>
  </si>
  <si>
    <t>REG. 1813C C: 3/4" R: 3,5-7,5" O: 3/16</t>
  </si>
  <si>
    <t>EL-02-01-02-180</t>
  </si>
  <si>
    <t>REG. 1813C C: 1 1/4 R: 6-12" O: 1/2</t>
  </si>
  <si>
    <t>EL-02-01-02-182</t>
  </si>
  <si>
    <t>REG. 1813C C: 1 1/4 R: 12-28" O: 1/2</t>
  </si>
  <si>
    <t>EL-02-01-02-184</t>
  </si>
  <si>
    <t>REG. 1813C C: 1 1/4 R:42-2" PSI O: 1/2</t>
  </si>
  <si>
    <t>EL-02-01-02-185</t>
  </si>
  <si>
    <t>REG. 1813C C: 1 1/4 R: 3,5-6" O: 9/16</t>
  </si>
  <si>
    <t>EL-02-01-02-186</t>
  </si>
  <si>
    <t>REG. 1813C C: 1 1/4 R: 3,5-7,5" O: 9/16</t>
  </si>
  <si>
    <t>EL-02-01-02-187</t>
  </si>
  <si>
    <t>REG. 1813C C: 1 1/4 R: 5,5-8,5" O: 9/16</t>
  </si>
  <si>
    <t>EL-02-01-02-188</t>
  </si>
  <si>
    <t>REG. 1813C C: 1 1/4 R: 6-12" O: 9/16</t>
  </si>
  <si>
    <t>EL-02-01-02-189</t>
  </si>
  <si>
    <t>REG. 1813C C: 1 1/4" R: 6-15" O: 9/16</t>
  </si>
  <si>
    <t>EL-02-01-02-190</t>
  </si>
  <si>
    <t>REG. 1813C C: 1 1/4 R: 12-28" O: 9/16</t>
  </si>
  <si>
    <t>EL-02-01-02-191</t>
  </si>
  <si>
    <t>REG. 1813C C: 1 1/4 R: 24-48" O: 9/16</t>
  </si>
  <si>
    <t>EL-02-01-02-192</t>
  </si>
  <si>
    <t>REG. 1813C C: 1 1/4 R: 42-2" O: 9/16</t>
  </si>
  <si>
    <t>EL-02-01-02-193</t>
  </si>
  <si>
    <t>REG. 1813C-HC C: 1 1/4 R: 3,5-6" O: 1/8</t>
  </si>
  <si>
    <t>EL-02-01-02-194</t>
  </si>
  <si>
    <t>REG. 1813C-HC C: 1 1/4 R: 3,5-7,5" O: 1/8</t>
  </si>
  <si>
    <t>EL-02-01-02-195</t>
  </si>
  <si>
    <t>REG. 1813C-HC C: 1 1/4" R: 5,5-8,5" O: 1/8</t>
  </si>
  <si>
    <t>EL-02-01-02-196</t>
  </si>
  <si>
    <t>REG. 1813C-HC C: 1 1/4 R: 5,5-8,5" O: 1/8</t>
  </si>
  <si>
    <t>EL-02-01-02-197</t>
  </si>
  <si>
    <t>REG. 1813C-HC C: 1 1/4 R: 6-15 O: 1/8</t>
  </si>
  <si>
    <t>EL-02-01-02-198</t>
  </si>
  <si>
    <t>REG. 1813C-HC C: 1 1/4 R: 12-28" O: 1/8</t>
  </si>
  <si>
    <t>EL-02-01-02-199</t>
  </si>
  <si>
    <t>REG. 1813C-HC C:  1 1/4 R: 24-48" O: 1/8</t>
  </si>
  <si>
    <t>EL-02-01-02-20</t>
  </si>
  <si>
    <t>REG. 1813C C: 3/4" R: 6-12" O: 3/16</t>
  </si>
  <si>
    <t>EL-02-01-02-200</t>
  </si>
  <si>
    <t>REG. 1813C-HC C: 1 1/4 R: 42-2" PSI O: 1/8</t>
  </si>
  <si>
    <t>EL-02-01-02-201</t>
  </si>
  <si>
    <t>REG. 1813C-HC C: 1 1/4 R: 3,5-6" O: 1/8X3/16</t>
  </si>
  <si>
    <t>EL-02-01-02-202</t>
  </si>
  <si>
    <t>REG. 1813C-HC C: 1 1/4 R: 3,5-7,5" O: 1/8X3/16</t>
  </si>
  <si>
    <t>EL-02-01-02-203</t>
  </si>
  <si>
    <t>REG. 1813C-HC C: 1 1/4" R: 5,5-8,5" O: 1/8X3/16</t>
  </si>
  <si>
    <t>EL-02-01-02-204</t>
  </si>
  <si>
    <t>REG. 1813C-HC C: 1 1/4 R: 6-12" O: 1/8X3/16</t>
  </si>
  <si>
    <t>EL-02-01-02-206</t>
  </si>
  <si>
    <t>REG. 1813C-HC C: 1 1/4 R: 12-28" O: 1/8X3/16</t>
  </si>
  <si>
    <t>EL-02-01-02-207</t>
  </si>
  <si>
    <t>REG. 1813C-HC C:  1 1/4 R: 24-48" O: 1/8X3/16</t>
  </si>
  <si>
    <t>EL-02-01-02-208</t>
  </si>
  <si>
    <t>REG. 1813C-HC C: 1 1/4" R: 42-2" PSI O: 1/8X3/16</t>
  </si>
  <si>
    <t>EL-02-01-02-209</t>
  </si>
  <si>
    <t>REG. 1813C-HC C: 1 1/4" R: 3,5-6" O: 3/16</t>
  </si>
  <si>
    <t>EL-02-01-02-210</t>
  </si>
  <si>
    <t>REG. 1813C-HC C: 1 1/4 R: 3,5-7,5" O: 3/16</t>
  </si>
  <si>
    <t>EL-02-01-02-211</t>
  </si>
  <si>
    <t>REG. 1813C-HC C: 1 1/4 R: 5,5-8,5</t>
  </si>
  <si>
    <t>EL-02-01-02-212</t>
  </si>
  <si>
    <t>REG. 1813C-HC C: 1 1/4 R: 6-12" O: 3/16</t>
  </si>
  <si>
    <t>EL-02-01-02-213</t>
  </si>
  <si>
    <t>REG. 1813C-HC C: 1 1/4 R: 6-15" O: 3/16</t>
  </si>
  <si>
    <t>EL-02-01-02-214</t>
  </si>
  <si>
    <t>REG. 1813C-HC C: 1 1/4 R: 12-28" O: 3/8</t>
  </si>
  <si>
    <t>EL-02-01-02-215</t>
  </si>
  <si>
    <t>REG. 1813C-HC C: 1 1/4 R: 24-48" O: 3/16</t>
  </si>
  <si>
    <t>EL-02-01-02-216</t>
  </si>
  <si>
    <t>REG. 1813C-HC C: 1 1/4 R: 42-2" O: 3/16</t>
  </si>
  <si>
    <t>EL-02-01-02-217</t>
  </si>
  <si>
    <t>REG. 1813C-HC C. 1 1/4 R: 3,5-6" O: 1/4</t>
  </si>
  <si>
    <t>EL-02-01-02-218</t>
  </si>
  <si>
    <t>REG. 1813C-HC C: 1 1/4 R: 3,5-7,5" O: 1/4</t>
  </si>
  <si>
    <t>EL-02-01-02-219</t>
  </si>
  <si>
    <t>REG. 1813C-HC C: 1 1/4 R: 5,5-8,5" O: 1/4</t>
  </si>
  <si>
    <t>EL-02-01-02-22</t>
  </si>
  <si>
    <t>REG. 1813C C: 3/4" R: 12-28" O: 3/16</t>
  </si>
  <si>
    <t>EL-02-01-02-220</t>
  </si>
  <si>
    <t>REG. 1813C-HC C:  1 1/4 R: 6-12" O: 1/4</t>
  </si>
  <si>
    <t>EL-02-01-02-221</t>
  </si>
  <si>
    <t>REG. 1813C-HC C: 1 1/4 R: 6-15" O: 1/4</t>
  </si>
  <si>
    <t>EL-02-01-02-222</t>
  </si>
  <si>
    <t>REG. 1813C-HC C: 1 1 /4 R: 12-28" O: 1/4</t>
  </si>
  <si>
    <t>EL-02-01-02-223</t>
  </si>
  <si>
    <t>REG. 1813C-HC C: 1 1 /4" R: 24-48" O: 1/4</t>
  </si>
  <si>
    <t>EL-02-01-02-224</t>
  </si>
  <si>
    <t>REG. 1813C-HC C: 1 1/4 R: 42-2" PSI O: 1/4</t>
  </si>
  <si>
    <t>EL-02-01-02-225</t>
  </si>
  <si>
    <t>REG. 1813C-HC C: 1 1/4 R: 3,5-6" O: 5/16</t>
  </si>
  <si>
    <t>EL-02-01-02-226</t>
  </si>
  <si>
    <t>REG. 1813C-HC C: 1 1/4 R: 3.5-7,5" O: 5/16</t>
  </si>
  <si>
    <t>EL-02-01-02-227</t>
  </si>
  <si>
    <t>REG. 1813C-HC C: 1 1/4 R: 5,5-8,5" O: 5/16</t>
  </si>
  <si>
    <t>EL-02-01-02-228</t>
  </si>
  <si>
    <t>REG. 1813C-HC C: 1 1/4 R: 6-12" O: 5/16</t>
  </si>
  <si>
    <t>EL-02-01-02-23</t>
  </si>
  <si>
    <t>REG. 1813C C: 3/4" R: 24-48" O: 3/16</t>
  </si>
  <si>
    <t>EL-02-01-02-230</t>
  </si>
  <si>
    <t>REG. 1813C-HC C: 1 1/4 R: 12-28" O: 5/16</t>
  </si>
  <si>
    <t>EL-02-01-02-231</t>
  </si>
  <si>
    <t>REG. 1813C-HC C: 1 1/4 R: 24-48" O: 5/16</t>
  </si>
  <si>
    <t>EL-02-01-02-232</t>
  </si>
  <si>
    <t>REG. 1813C-HC C: 1 1/4 R: 42-2" PSI O: 5/16</t>
  </si>
  <si>
    <t>EL-02-01-02-233</t>
  </si>
  <si>
    <t>REG. 1813C-HC C: 1 1/4 R: 3,5-6" O: 3/16</t>
  </si>
  <si>
    <t>EL-02-01-02-234</t>
  </si>
  <si>
    <t>REG. 1813C-HC C: 1 1/4 R: 3,5-7,5" O: 3/8</t>
  </si>
  <si>
    <t>EL-02-01-02-235</t>
  </si>
  <si>
    <t>REG. 1813C-HC C: 1 1/4 R: 5,5-8,5" O: 3/8</t>
  </si>
  <si>
    <t>EL-02-01-02-236</t>
  </si>
  <si>
    <t>REG. 1813C-HC C: 1 1/4 R: 6-12" O: 3/8</t>
  </si>
  <si>
    <t>EL-02-01-02-239</t>
  </si>
  <si>
    <t>REG. 1813C-HC C: 1 1/4 R: 24-48" O: 3/8</t>
  </si>
  <si>
    <t>EL-02-01-02-24</t>
  </si>
  <si>
    <t>REG. 1813C C: 3/4" R: 42-2" PSI O: 3/16</t>
  </si>
  <si>
    <t>EL-02-01-02-240</t>
  </si>
  <si>
    <t>REG. 1813C-HC C: 1 1/4 R: 42-2" PSI O: 3/8</t>
  </si>
  <si>
    <t>EL-02-01-02-241</t>
  </si>
  <si>
    <t>REG. 1813C-HC C: 1 1/4" R: 3,5-6" O: 1/2</t>
  </si>
  <si>
    <t>EL-02-01-02-242</t>
  </si>
  <si>
    <t>REG. 1813C-HC C: 1 1/4 R: 3,5-7,5" O: 1/2</t>
  </si>
  <si>
    <t>EL-02-01-02-243</t>
  </si>
  <si>
    <t>REG. 1813C-HC C: 1 1 /4 R: 5,5-8,5" O: 1/2</t>
  </si>
  <si>
    <t>EL-02-01-02-244</t>
  </si>
  <si>
    <t>REG. 1813C-HCH C: 1 1/4 R: 6-12" O: 1/2</t>
  </si>
  <si>
    <t>EL-02-01-02-249</t>
  </si>
  <si>
    <t>REG. 1813C-HC C: 1 1/4 R: 3,5-6" O: 9/16</t>
  </si>
  <si>
    <t>EL-02-01-02-25</t>
  </si>
  <si>
    <t>REG. 1813C C: 3/4" R: 3,5-6" O: 3/16</t>
  </si>
  <si>
    <t>EL-02-01-02-250</t>
  </si>
  <si>
    <t>REG. 1813C-HC C:  1 /4 R: 3,5-7,5" O: 9/16</t>
  </si>
  <si>
    <t>EL-02-01-02-251</t>
  </si>
  <si>
    <t>REG. 1813C-HC C: 1 1/4 R: 5,5-8,5 O: 9/16</t>
  </si>
  <si>
    <t>EL-02-01-02-252</t>
  </si>
  <si>
    <t>REG. 1813C-HC C:  1 /4 R: 6-12" O: 9/16</t>
  </si>
  <si>
    <t>EL-02-01-02-253</t>
  </si>
  <si>
    <t>REG. 1813C-HC C: 1/4 R: 6-15" O: 9/16</t>
  </si>
  <si>
    <t>EL-02-01-02-254</t>
  </si>
  <si>
    <t>REG. 1813C-HC C: 1 1/4 R: 12-28" O: 9/16</t>
  </si>
  <si>
    <t>EL-02-01-02-255</t>
  </si>
  <si>
    <t>REG. 1813C-HC- C: 1 1/4 R: 24-48" O: 6/16</t>
  </si>
  <si>
    <t>EL-02-01-02-256</t>
  </si>
  <si>
    <t>REG. 1813C-HC C: 1 1/4 R: 42-2" PSI O: 9/16</t>
  </si>
  <si>
    <t>EL-02-01-02-257</t>
  </si>
  <si>
    <t>REG. 1813B2 C: 1 1/4" R: 6-15 O: 3/8</t>
  </si>
  <si>
    <t>EL-02-01-02-26</t>
  </si>
  <si>
    <t>REG. 1813C C: 3/4" R: 3,5-7,5" O: 1/4</t>
  </si>
  <si>
    <t>EL-02-01-02-260</t>
  </si>
  <si>
    <t>REG 1813C HC 1-1/4" R 42-2 PSI O 1/2"</t>
  </si>
  <si>
    <t>EL-02-01-02-27</t>
  </si>
  <si>
    <t>REG. 1813C C: 3/4" R: 5,5-8,5" O: 1/4</t>
  </si>
  <si>
    <t>EL-02-01-02-28</t>
  </si>
  <si>
    <t>REG. 1813C C: 3/4" R: 6-12" O: 1/4</t>
  </si>
  <si>
    <t>EL-02-01-02-31</t>
  </si>
  <si>
    <t>REG. 1813C C: 3/4" R: 24-48" O: 1/4</t>
  </si>
  <si>
    <t>EL-02-01-02-33</t>
  </si>
  <si>
    <t>REG. 1813C C: 3/4" R: 3,5-6" O: 5/16</t>
  </si>
  <si>
    <t>EL-02-01-02-34</t>
  </si>
  <si>
    <t>REG. 1813C C: 3/4" R: 3,5-7,5 O: 5/16</t>
  </si>
  <si>
    <t>EL-02-01-02-35</t>
  </si>
  <si>
    <t>REG. 1813C C: 3/4" R: 5,5-8,5" O: 5/16</t>
  </si>
  <si>
    <t>EL-02-01-02-36</t>
  </si>
  <si>
    <t>REG. 1813C C: 3/4" R: 6-12" O: 5/16</t>
  </si>
  <si>
    <t>EL-02-01-02-38</t>
  </si>
  <si>
    <t>REG. 1813C C: 3/4" R: 12-28" O: 5/16</t>
  </si>
  <si>
    <t>EL-02-01-02-39</t>
  </si>
  <si>
    <t>REG. 1813C C: 3/4" R: 24-48" O: 5/16</t>
  </si>
  <si>
    <t>EL-02-01-02-40</t>
  </si>
  <si>
    <t>REG. 1813C C: 3/4" R: 42-2" PSI O: 5/16</t>
  </si>
  <si>
    <t>EL-02-01-02-41</t>
  </si>
  <si>
    <t>REG. 1813C C: 3/4" R: 3,5-6" O: 3/8</t>
  </si>
  <si>
    <t>EL-02-01-02-42</t>
  </si>
  <si>
    <t>REG. 1813C C: 3/4" R: 3,5-7,5" O: 3/8</t>
  </si>
  <si>
    <t>EL-02-01-02-43</t>
  </si>
  <si>
    <t>REG. 1813C C: 3/4" R: 5,5-8,5" O: 3/8</t>
  </si>
  <si>
    <t>EL-02-01-02-44</t>
  </si>
  <si>
    <t>REG. 813C C: 3/4" R: 6-12" O: 3/8</t>
  </si>
  <si>
    <t>EL-02-01-02-45</t>
  </si>
  <si>
    <t>REG. 1813C C: 3/4" R: 6-15" O: 3/8</t>
  </si>
  <si>
    <t>EL-02-01-02-46</t>
  </si>
  <si>
    <t>REG. 1813C C: 3/4" R: 12-28" O: 3/8</t>
  </si>
  <si>
    <t>EL-02-01-02-47</t>
  </si>
  <si>
    <t>REG. 1813C C: 3/4" R: 24-48" O: 3/8</t>
  </si>
  <si>
    <t>EL-02-01-02-48</t>
  </si>
  <si>
    <t>REG. 1813C C: 3/4" R: 42-2" PSI O: 3/8</t>
  </si>
  <si>
    <t>EL-02-01-02-49</t>
  </si>
  <si>
    <t>REG. 1813C C: 3/4" R: 3.5-6" O: 1/2</t>
  </si>
  <si>
    <t>EL-02-01-02-50</t>
  </si>
  <si>
    <t>REG. 1813C C: 3/4" R: 3,5-7,5" O: 1/2</t>
  </si>
  <si>
    <t>EL-02-01-02-51</t>
  </si>
  <si>
    <t>REG. 1813C C: 3/4" R: 5,5-8,5" O: 1/2</t>
  </si>
  <si>
    <t>EL-02-01-02-52</t>
  </si>
  <si>
    <t>REG. 1813C C: 3/4" R: 6-12" O: 1/2</t>
  </si>
  <si>
    <t>EL-02-01-02-55</t>
  </si>
  <si>
    <t>REG. 1813C C: 3/4" R: 24-48" O: 1/2</t>
  </si>
  <si>
    <t>EL-02-01-02-57</t>
  </si>
  <si>
    <t>REG. 1813C C: 3/4" R: 3,5-6" O: 9/16</t>
  </si>
  <si>
    <t>EL-02-01-02-58</t>
  </si>
  <si>
    <t>REG. 1813C C: 3/4" R: 3,5-7,5" O: 9/16</t>
  </si>
  <si>
    <t>EL-02-01-02-59</t>
  </si>
  <si>
    <t>REG. 1813C C: 3/4" R: 5,5-8,5" O: 9/16</t>
  </si>
  <si>
    <t>EL-02-01-02-60</t>
  </si>
  <si>
    <t>REG. 1813C C: 3/4" R: 6-12" O: 9/16</t>
  </si>
  <si>
    <t>EL-02-01-02-62</t>
  </si>
  <si>
    <t>REG. 1813C C: 3/4" R: 12-28" O: 9/16</t>
  </si>
  <si>
    <t>EL-02-01-02-63</t>
  </si>
  <si>
    <t>REG. 1813C C: 3/4" R: 24-48" O: 9/16</t>
  </si>
  <si>
    <t>EL-02-01-02-64</t>
  </si>
  <si>
    <t>REG. 1813C C: 3/4" R: 42-2" PSI O: 9/16</t>
  </si>
  <si>
    <t>EL-02-01-02-65</t>
  </si>
  <si>
    <t>REG. 1813C C: 1" R: 3,5-6" O: 1/8</t>
  </si>
  <si>
    <t>EL-02-01-02-66</t>
  </si>
  <si>
    <t>REG. 1813C C: 1" R: 3,5-7,5" O: 1/8</t>
  </si>
  <si>
    <t>EL-02-01-02-67</t>
  </si>
  <si>
    <t>REG. 1813C C: 1" R: 5,5-8,5" O: 1/8</t>
  </si>
  <si>
    <t>EL-02-01-02-68</t>
  </si>
  <si>
    <t>REG. 1813C C: 1" R: 6-12" O: 1/8</t>
  </si>
  <si>
    <t>EL-02-01-02-69</t>
  </si>
  <si>
    <t>REG. 1813C C: 1" R: 6-15" O: 1/8</t>
  </si>
  <si>
    <t>EL-02-01-02-70</t>
  </si>
  <si>
    <t>REG. 1813C C: 1" R: 12-28" O: 1/8</t>
  </si>
  <si>
    <t>EL-02-01-02-71</t>
  </si>
  <si>
    <t>REG. 1813C C: 1" R: 24-48" O: 1/8</t>
  </si>
  <si>
    <t>EL-02-01-02-72</t>
  </si>
  <si>
    <t>REG. 1813C C: 1" R: 42-2" PSI O: 1/8</t>
  </si>
  <si>
    <t>EL-02-01-02-73</t>
  </si>
  <si>
    <t>REG. 1813C C: 1" R: 3,5-6" O: 1/8X3/16</t>
  </si>
  <si>
    <t>EL-02-01-02-74</t>
  </si>
  <si>
    <t>REG. 1813C C: 1" R: 3,5-7,5 O: 1/8X3/16</t>
  </si>
  <si>
    <t>EL-02-01-02-75</t>
  </si>
  <si>
    <t>REG. 1813C C: 1" R: 5,5-8,5" O: 1/8X3/16</t>
  </si>
  <si>
    <t>EL-02-01-02-76</t>
  </si>
  <si>
    <t>REG. 1813C C: 1" R: 6-12" O: 1/8X3/16</t>
  </si>
  <si>
    <t>EL-02-01-02-77</t>
  </si>
  <si>
    <t>REG. 1813C C: 1" R: 6-15" O: 1/8X3/16</t>
  </si>
  <si>
    <t>EL-02-01-02-78</t>
  </si>
  <si>
    <t>REG. 1813C C: 1" R: 12-28" O: 1/8X3/16</t>
  </si>
  <si>
    <t>EL-02-01-02-79</t>
  </si>
  <si>
    <t>REG. 1813C C: 1" R: 24-48" O: 1/8X3/16</t>
  </si>
  <si>
    <t>EL-02-01-02-80</t>
  </si>
  <si>
    <t>REG. 1813C C: 1" R: 42-2" PSI O: 1/8X3/16</t>
  </si>
  <si>
    <t>EL-02-01-02-81</t>
  </si>
  <si>
    <t>REG. 1813C C: 1" R: 3,5-6" O: 3/16</t>
  </si>
  <si>
    <t>EL-02-01-02-82</t>
  </si>
  <si>
    <t>REG. 1813C C: 1" R: 3,5-7,5" O: 3/16</t>
  </si>
  <si>
    <t>EL-02-01-02-83</t>
  </si>
  <si>
    <t>REG. 1813C C: 1" R: 5,5-8,5" O: 3/16</t>
  </si>
  <si>
    <t>EL-02-01-02-84</t>
  </si>
  <si>
    <t>REG. 1813C C: 1" R: 6-12" O: 3/16</t>
  </si>
  <si>
    <t>EL-02-01-02-85</t>
  </si>
  <si>
    <t>REG. 1813C C: 1" R: 6-15" O: 3/16</t>
  </si>
  <si>
    <t>EL-02-01-02-86</t>
  </si>
  <si>
    <t>REG. 1813C C: 1" R: 12-28" O: 3/16</t>
  </si>
  <si>
    <t>EL-02-01-02-87</t>
  </si>
  <si>
    <t>REG. 1813C C: 1" R: 24-48" O: 3/16</t>
  </si>
  <si>
    <t>EL-02-01-02-88</t>
  </si>
  <si>
    <t>REG. 1813C C: 1" R: 42-2" PSI O: 3/16</t>
  </si>
  <si>
    <t>EL-02-01-02-89</t>
  </si>
  <si>
    <t>REG. 1813C C: 1" R: 3,5-6" O: 1/4</t>
  </si>
  <si>
    <t>EL-02-01-02-90</t>
  </si>
  <si>
    <t>REG. 1813C C: 1" R: 3,5-7,5" O: 1/4</t>
  </si>
  <si>
    <t>EL-02-01-02-91</t>
  </si>
  <si>
    <t>REG. 1813C C:1" R: 5,5-8,5" O: 1/4</t>
  </si>
  <si>
    <t>EL-02-01-02-92</t>
  </si>
  <si>
    <t>REG. 1813C C: 1" R: 6-12" O: 1/4</t>
  </si>
  <si>
    <t>EL-02-01-02-93</t>
  </si>
  <si>
    <t>REG. 1813C C: 1" R: 6-15" O: 1/4</t>
  </si>
  <si>
    <t>EL-02-01-02-94</t>
  </si>
  <si>
    <t>REG. 1813C C: 1" R: 12-28" O: 1/4</t>
  </si>
  <si>
    <t>EL-02-01-02-95</t>
  </si>
  <si>
    <t>REG. 1813C C: 1" R: 24-48" O: 1/4</t>
  </si>
  <si>
    <t>EL-02-01-02-96</t>
  </si>
  <si>
    <t>REG. 1813C C: 1" R: 42-2" PSI O: 1/4</t>
  </si>
  <si>
    <t>EL-02-01-02-97</t>
  </si>
  <si>
    <t>REG. 1813C C: 1" R: 3,5-6" PSI O: 1/4</t>
  </si>
  <si>
    <t>EL-02-01-02-98</t>
  </si>
  <si>
    <t>REG. 1813C C: 1" R: 3,5-7,5" O: 5/16</t>
  </si>
  <si>
    <t>EL-02-01-03-01</t>
  </si>
  <si>
    <t>REG. 1800 CPB2 3/4" O:1/8"X3/16" R:STD</t>
  </si>
  <si>
    <t>EL-02-01-03-02</t>
  </si>
  <si>
    <t>REG. 1800 CPB2 3/4" O: 3/16" R: STD</t>
  </si>
  <si>
    <t>EL-02-01-03-03</t>
  </si>
  <si>
    <t>REG. 1800 CPB2 3/4" OR 1/4" R: STD</t>
  </si>
  <si>
    <t>EL-02-01-03-04</t>
  </si>
  <si>
    <t>REG. 1800 CPB2 3/4" O: 5/16" R: STD</t>
  </si>
  <si>
    <t>EL-02-01-03-05</t>
  </si>
  <si>
    <t>REG. 1800 CPB2 3/4" O: 3/8" R: STD</t>
  </si>
  <si>
    <t>EL-02-01-03-06</t>
  </si>
  <si>
    <t>REG. 1800 CPB2 3/4" O: 1/2" R: STD</t>
  </si>
  <si>
    <t>EL-02-01-03-07</t>
  </si>
  <si>
    <t>REG. 1800 CPB2 1" O: 1/8" X 3/16" R: STD</t>
  </si>
  <si>
    <t>EL-02-01-03-08</t>
  </si>
  <si>
    <t>REG. 1800 CPB2 1" O: 3/16 R: STD</t>
  </si>
  <si>
    <t>EL-02-01-03-09</t>
  </si>
  <si>
    <t>REG. 1800 CPB2 1" O: 1/4 R: STD</t>
  </si>
  <si>
    <t>EL-02-01-03-11</t>
  </si>
  <si>
    <t>REG. 1800 CPB2 1" O: 3/8 R: STD</t>
  </si>
  <si>
    <t>EL-02-01-03-13</t>
  </si>
  <si>
    <t>REG. 1800 CPB2 1 1/4" O:1/8 X 3/16" R: STD</t>
  </si>
  <si>
    <t>EL-02-01-03-15</t>
  </si>
  <si>
    <t>REG. 1800 CPB2 1 1/4" O: 1/4" R: STD</t>
  </si>
  <si>
    <t>EL-02-01-04-01</t>
  </si>
  <si>
    <t>REG. 1883 CPB2 C: 1 1/4" O: 1/8X3/16 R: STD</t>
  </si>
  <si>
    <t>EL-02-01-04-02</t>
  </si>
  <si>
    <t>REG. 1183 CPB2 C: 1 1/4" O: 3/16 R: STD</t>
  </si>
  <si>
    <t>EL-02-01-04-03</t>
  </si>
  <si>
    <t>REG. 1883 CPB2 C: 1 1/4" O: 1/4 R: STD</t>
  </si>
  <si>
    <t>EL-02-01-05-01</t>
  </si>
  <si>
    <t>REG. 1813B C: 1 1/2" R: 3.5-6" O: 1/4</t>
  </si>
  <si>
    <t>EL-02-01-05-02</t>
  </si>
  <si>
    <t>REG. 1813B C: 1 1/2" R: 3.5-6" O: 3/8</t>
  </si>
  <si>
    <t>EL-02-01-05-03</t>
  </si>
  <si>
    <t>REG. 1813B C: 1 1/12" R: 3.5-6" O: 1/2</t>
  </si>
  <si>
    <t>EL-02-01-05-04</t>
  </si>
  <si>
    <t>REG. 1813B C: 1 1/2" R:3.5-6" O: 5/8</t>
  </si>
  <si>
    <t>EL-02-01-05-05</t>
  </si>
  <si>
    <t>REG. 1813B C: 1 1/2" RES 3.5-6" O: 3/4</t>
  </si>
  <si>
    <t>EL-02-01-05-06</t>
  </si>
  <si>
    <t>REG. 1813B C: 1  1/2" R: 3.5-6" O:7/8</t>
  </si>
  <si>
    <t>EL-02-01-05-07</t>
  </si>
  <si>
    <t>REG. 1813B C: 1 1/2" R: 3.5-6" O:1"</t>
  </si>
  <si>
    <t>EL-02-01-05-08</t>
  </si>
  <si>
    <t>REG. 1813B C: 1 1/2" R: 3.5-6" O: 1 1/4</t>
  </si>
  <si>
    <t>EL-02-01-05-09</t>
  </si>
  <si>
    <t>REG. 1813B C: 1 1/2" R: 5.5-8" O: 1/4</t>
  </si>
  <si>
    <t>EL-02-01-05-10</t>
  </si>
  <si>
    <t>REG. 1813B C: 1  1/2" R: 5.5-8 O: 3/8</t>
  </si>
  <si>
    <t>EL-02-01-05-100</t>
  </si>
  <si>
    <t>REG. 1813B C: 2" R: 2-3 O: 5/8"</t>
  </si>
  <si>
    <t>EL-02-01-05-101</t>
  </si>
  <si>
    <t>REG. 1813B C: 2" R: 2-3 PSI O: 3/4"</t>
  </si>
  <si>
    <t>EL-02-01-05-102</t>
  </si>
  <si>
    <t>REG. 1813B C: 2" R: 2-3 PSI O: 7/8"</t>
  </si>
  <si>
    <t>EL-02-01-05-103</t>
  </si>
  <si>
    <t>REG. 1813B C: 2" R: 2-3 PSI O: 1"</t>
  </si>
  <si>
    <t>EL-02-01-05-104</t>
  </si>
  <si>
    <t>REG. 1813B C: 2" R: 2-3 PSI O: 1 1/4</t>
  </si>
  <si>
    <t>EL-02-01-05-105</t>
  </si>
  <si>
    <t>REG. 1813B C: 2" R: 3-5 PSI O: 1/4"</t>
  </si>
  <si>
    <t>EL-02-01-05-106</t>
  </si>
  <si>
    <t>REG. 1813B C: 2" R: 2-3 PSI O: 3/8"</t>
  </si>
  <si>
    <t>EL-02-01-05-107</t>
  </si>
  <si>
    <t>REG. 1813B C: 2" R: 3-5 PSI O: 1/2"</t>
  </si>
  <si>
    <t>EL-02-01-05-11</t>
  </si>
  <si>
    <t>REG. 1813B C: 1 1/2" R: 5.5-8" O: 1/2</t>
  </si>
  <si>
    <t>EL-02-01-05-110</t>
  </si>
  <si>
    <t>REG. 1813B C: 2" R: 3-5 PSI O: 7/8</t>
  </si>
  <si>
    <t>EL-02-01-05-111</t>
  </si>
  <si>
    <t>REG. 1813B C: 2" R: 3-5 PSI O: 1"</t>
  </si>
  <si>
    <t>EL-02-01-05-112</t>
  </si>
  <si>
    <t>REG. 1813B C: 2" R: 3-5 PSI O: 1 1/4"</t>
  </si>
  <si>
    <t>EL-02-01-05-113</t>
  </si>
  <si>
    <t>REG. 1813B, C:2" O: 1/2" R: 14.5-28" FLANGED</t>
  </si>
  <si>
    <t>EL-02-01-05-114</t>
  </si>
  <si>
    <t>REGULADOR 1813B 2"FLANGED</t>
  </si>
  <si>
    <t>EL-02-01-05-12</t>
  </si>
  <si>
    <t>REG. 1813B C: 1 1/2" R: 5.5-8" O: 5/8</t>
  </si>
  <si>
    <t>EL-02-01-05-13</t>
  </si>
  <si>
    <t>REG. 1813B C: 1 1/2" R: 5.5-8" O: 3/4</t>
  </si>
  <si>
    <t>EL-02-01-05-14</t>
  </si>
  <si>
    <t>REG. 1813B C: 1 1/2" R: 5.5-8" O: 7/8"</t>
  </si>
  <si>
    <t>EL-02-01-05-15</t>
  </si>
  <si>
    <t>REG. 1813B C: 1 1/2" R: 5.5-8" O: 1"</t>
  </si>
  <si>
    <t>EL-02-01-05-16</t>
  </si>
  <si>
    <t>REG. 1813B C: 1 1/2" R: 5.5-8" O: 1 1-4</t>
  </si>
  <si>
    <t>EL-02-01-05-17</t>
  </si>
  <si>
    <t>REG. 1813B C: 1 1/2" R: 8.5-14" O:1/4"</t>
  </si>
  <si>
    <t>EL-02-01-05-18</t>
  </si>
  <si>
    <t>REG. 1813B C: 1 1/2" R: 8.5-14" O:3/8"</t>
  </si>
  <si>
    <t>EL-02-01-05-19</t>
  </si>
  <si>
    <t>REG. 1813B C: 1 1/2" R:8.5-14" O: 1/2"</t>
  </si>
  <si>
    <t>EL-02-01-05-20</t>
  </si>
  <si>
    <t>REG. 1813B C: 1 1/2" R: 8.5-14" O:5/8</t>
  </si>
  <si>
    <t>EL-02-01-05-21</t>
  </si>
  <si>
    <t>REG. 1813B C: 1 1/2" R: 8.5-14" O: 3/4</t>
  </si>
  <si>
    <t>EL-02-01-05-22</t>
  </si>
  <si>
    <t>REG. 1813B C: 1 1/2" R:8.5-14" O: 7/8"</t>
  </si>
  <si>
    <t>EL-02-01-05-23</t>
  </si>
  <si>
    <t>REG. 1813B C: 1 1/2" R:8.5-14· R:1"</t>
  </si>
  <si>
    <t>EL-02-01-05-24</t>
  </si>
  <si>
    <t>REG. 1813B C: 1 1/2" R:8.5-14" O:1 1/4"</t>
  </si>
  <si>
    <t>EL-02-01-05-25</t>
  </si>
  <si>
    <t>REG. 1813B C: 1 1/2" R:14.5-28" O: 1/4"</t>
  </si>
  <si>
    <t>EL-02-01-05-26</t>
  </si>
  <si>
    <t>REG. 1813B C: 1 1/2" R: 14.5-28" O:3/8"</t>
  </si>
  <si>
    <t>EL-02-01-05-27</t>
  </si>
  <si>
    <t>REG. 1813B C: 1 1/2" R: 14.5-28" O: 1/2"</t>
  </si>
  <si>
    <t>EL-02-01-05-28</t>
  </si>
  <si>
    <t>REG. 1813B C: 1 1/2" R: 14.5-28" O: 5/8"</t>
  </si>
  <si>
    <t>EL-02-01-05-29</t>
  </si>
  <si>
    <t>REG. 1813B C: 1 1/2" R: 14.5-28" O: 3/4"</t>
  </si>
  <si>
    <t>EL-02-01-05-30</t>
  </si>
  <si>
    <t>REG. 1813B C: 1 1/2" R: 14.5-28" O: 7/8"</t>
  </si>
  <si>
    <t>EL-02-01-05-31</t>
  </si>
  <si>
    <t>REG. 1813B C: 1 1/2" R: 14.5-28" O: 1"</t>
  </si>
  <si>
    <t>EL-02-01-05-32</t>
  </si>
  <si>
    <t>REG. 1813B C: 1 1/2" R: 14.5-28" O: 1 1/4"</t>
  </si>
  <si>
    <t>EL-02-01-05-33</t>
  </si>
  <si>
    <t>REG. 1813B C: 1 1/2" R: 1-2 PSI O:1/4"</t>
  </si>
  <si>
    <t>EL-02-01-05-34</t>
  </si>
  <si>
    <t>REG. 1813B C: 1 1/2" R: 1-2 PSI O: 3/8</t>
  </si>
  <si>
    <t>EL-02-01-05-35</t>
  </si>
  <si>
    <t>REG. 1813B C: 1 1/2" R:1-2 PSI O:1/2</t>
  </si>
  <si>
    <t>EL-02-01-05-36</t>
  </si>
  <si>
    <t>REG. 1813B C: 1 1/2" R: 1-2 PSI O: 5/8"</t>
  </si>
  <si>
    <t>EL-02-01-05-37</t>
  </si>
  <si>
    <t>REG. 1813B C: 1 1/2" R: 1-2 PSI O: 3/4"</t>
  </si>
  <si>
    <t>EL-02-01-05-38</t>
  </si>
  <si>
    <t>REG. 1813B C: 1 1/2" R: 1-2 PSI O:7/8"</t>
  </si>
  <si>
    <t>EL-02-01-05-39</t>
  </si>
  <si>
    <t>REG. 1813B C: 1 1/2" R: 1-2 PSI O: 1"</t>
  </si>
  <si>
    <t>EL-02-01-05-40</t>
  </si>
  <si>
    <t>REG. 1813B C: 1 1/2" R: 1-2 PSI  O: 1 1/4</t>
  </si>
  <si>
    <t>EL-02-01-05-41</t>
  </si>
  <si>
    <t>REG. 1813B C: 1 1/2" R: 2-3 PSI O: 1/4"</t>
  </si>
  <si>
    <t>EL-02-01-05-42</t>
  </si>
  <si>
    <t>REG. 1813B C: 1 1/2" E: 2-3"  O: 3/8"</t>
  </si>
  <si>
    <t>EL-02-01-05-43</t>
  </si>
  <si>
    <t>REG. 1813B C: 1 1/2" R: 2-3 PSI O:1/2"</t>
  </si>
  <si>
    <t>EL-02-01-05-44</t>
  </si>
  <si>
    <t>REG. 1813B C: 1 1/2" R: 2-3 PSI O:5/8"</t>
  </si>
  <si>
    <t>EL-02-01-05-45</t>
  </si>
  <si>
    <t>REG. 1813B C: 1 1/2" R: 2-3 PSI O: 3/4"</t>
  </si>
  <si>
    <t>EL-02-01-05-46</t>
  </si>
  <si>
    <t>REG. 1813B C: 1 1/2" 2-3 PSI O: 7/8</t>
  </si>
  <si>
    <t>EL-02-01-05-47</t>
  </si>
  <si>
    <t>REG. 1813B C: 1 1/2" R: 2-3 PSI O:1"</t>
  </si>
  <si>
    <t>EL-02-01-05-48</t>
  </si>
  <si>
    <t>REG. 1813B C: 1 1/2" R: 2-3 PSI O: 1 1/4"</t>
  </si>
  <si>
    <t>EL-02-01-05-51</t>
  </si>
  <si>
    <t>REG. 1813B C: 1 1/2" R: 3-5 PSI O: 1/2</t>
  </si>
  <si>
    <t>EL-02-01-05-52</t>
  </si>
  <si>
    <t>REG. 1813B C: 1 1/2" R: 3-5 PSI O: 5/8"</t>
  </si>
  <si>
    <t>EL-02-01-05-53</t>
  </si>
  <si>
    <t>REG. 1813B C: 1 1/2" R:3-5 PSI O:3-4"</t>
  </si>
  <si>
    <t>EL-02-01-05-54</t>
  </si>
  <si>
    <t>REG. 1813B C: 1 1/2" R: 3-5 PSI O: 7/8"</t>
  </si>
  <si>
    <t>EL-02-01-05-55</t>
  </si>
  <si>
    <t>REG. 1813B C: 1 1/2" R: 3-56 PSI O:1"</t>
  </si>
  <si>
    <t>EL-02-01-05-56</t>
  </si>
  <si>
    <t>REG. 1813B C: 1 1/2" R: 3-5 PSI 8: 1 1/4"</t>
  </si>
  <si>
    <t>EL-02-01-05-57</t>
  </si>
  <si>
    <t>REG. 1813B C: 2" R: 3.5-6" O: 1/4"</t>
  </si>
  <si>
    <t>EL-02-01-05-58</t>
  </si>
  <si>
    <t>REG. 1813B C: 2" R: 3.5-6" O: 3/8"</t>
  </si>
  <si>
    <t>EL-02-01-05-59</t>
  </si>
  <si>
    <t>REG. 1813B C: 2" R: 3.5-6" O: 1/2"</t>
  </si>
  <si>
    <t>EL-02-01-05-60</t>
  </si>
  <si>
    <t>REG. 1813B C: 2" R: 3.5-6" O: 5/8"</t>
  </si>
  <si>
    <t>EL-02-01-05-61</t>
  </si>
  <si>
    <t>REG. 1813B C: 2" R: 3.5-6" O: 3/4"</t>
  </si>
  <si>
    <t>EL-02-01-05-62</t>
  </si>
  <si>
    <t>REG. 1813B C: 2" R: 3.5-6" O: 7/8"</t>
  </si>
  <si>
    <t>EL-02-01-05-63</t>
  </si>
  <si>
    <t>REG. 1813B C: 2" R: 3.5-6" R1"</t>
  </si>
  <si>
    <t>EL-02-01-05-64</t>
  </si>
  <si>
    <t>REG. 1813B C: 2" R: 3.5-6" O: 1 1/4"</t>
  </si>
  <si>
    <t>EL-02-01-05-65</t>
  </si>
  <si>
    <t>REG. 1813B C: 2" R: 5.5-8" O: 1/4</t>
  </si>
  <si>
    <t>EL-02-01-05-66</t>
  </si>
  <si>
    <t>REG. 1813B C: 2" R: 5.5-8" O: 3/8</t>
  </si>
  <si>
    <t>EL-02-01-05-67</t>
  </si>
  <si>
    <t>REG. 1813B C: 2" R: 5.5-8" O: 1/2</t>
  </si>
  <si>
    <t>EL-02-01-05-68</t>
  </si>
  <si>
    <t>REG. 1813B C: 2" R: 5.5-8" O: 5/8"</t>
  </si>
  <si>
    <t>EL-02-01-05-69</t>
  </si>
  <si>
    <t>REG. 1813B C: 2" R: 5.5-8" O:3/4"</t>
  </si>
  <si>
    <t>EL-02-01-05-70</t>
  </si>
  <si>
    <t>REG. 1813B C: 2" R: 5.5-8" O: 7/8"</t>
  </si>
  <si>
    <t>EL-02-01-05-71</t>
  </si>
  <si>
    <t>REG. 1813B C: 2" R: 5.5-8" O: 1"</t>
  </si>
  <si>
    <t>EL-02-01-05-72</t>
  </si>
  <si>
    <t>REG. 1813B C: 2" R: 5.5-8" O: 1 1/4"</t>
  </si>
  <si>
    <t>EL-02-01-05-73</t>
  </si>
  <si>
    <t>REG. 1813B C: 2" R: 8.5-14" O: 1/4"</t>
  </si>
  <si>
    <t>EL-02-01-05-74</t>
  </si>
  <si>
    <t>REG. 1813B C: 2" R: 8.5-14" O: 3/8"</t>
  </si>
  <si>
    <t>EL-02-01-05-75</t>
  </si>
  <si>
    <t>REG. 1813B C: 2" R: 8.5-14" O: 1/2"</t>
  </si>
  <si>
    <t>EL-02-01-05-78</t>
  </si>
  <si>
    <t>REG. 1813B C: 2" R: 8.5-14" O: 7/8"</t>
  </si>
  <si>
    <t>EL-02-01-05-79</t>
  </si>
  <si>
    <t>REG. 1813B C: 2" R: 8.5-14" O:1"</t>
  </si>
  <si>
    <t>EL-02-01-05-80</t>
  </si>
  <si>
    <t>REG. 1813B C: 2" R: 8.5-14" O: 1 1/4"</t>
  </si>
  <si>
    <t>EL-02-01-05-81</t>
  </si>
  <si>
    <t>REG. 1813B C: 2" R:14.5-28" O:1/4"</t>
  </si>
  <si>
    <t>EL-02-01-05-82</t>
  </si>
  <si>
    <t>REG. 1813B C: 2" R: 14.5-28" R: 3/8"</t>
  </si>
  <si>
    <t>EL-02-01-05-83</t>
  </si>
  <si>
    <t>REG. 1813B C: 2" R: 14.5-28" O: 1/2"</t>
  </si>
  <si>
    <t>EL-02-01-05-87</t>
  </si>
  <si>
    <t>REG. 1813B C: 2" R: 14.5-28" O: 1"</t>
  </si>
  <si>
    <t>EL-02-01-05-88</t>
  </si>
  <si>
    <t>REG. 1813B C: 2" R: 14.5-28" O: 1 1/4</t>
  </si>
  <si>
    <t>EL-02-01-05-89</t>
  </si>
  <si>
    <t>REG. 1813B C: 2" R: 1-2 PSI O: 1/4</t>
  </si>
  <si>
    <t>EL-02-01-05-90</t>
  </si>
  <si>
    <t>REG. 1813B C: 2" R: 1-2 PSI O: 3/8"</t>
  </si>
  <si>
    <t>EL-02-01-05-91</t>
  </si>
  <si>
    <t>REG. 1813B C: 2" R: 1-2 PSI O: 1/2"</t>
  </si>
  <si>
    <t>EL-02-01-05-92</t>
  </si>
  <si>
    <t>REG. 1813B C: 2" R: 1-2 PSI 8: 5/8"</t>
  </si>
  <si>
    <t>EL-02-01-05-93</t>
  </si>
  <si>
    <t>REG. 1813B C: 2" R: 1-2 PSI O 3/4"</t>
  </si>
  <si>
    <t>EL-02-01-05-94</t>
  </si>
  <si>
    <t>REG. 1813B C: 2" R: 1-2 PSI O: 7/8"</t>
  </si>
  <si>
    <t>EL-02-01-05-95</t>
  </si>
  <si>
    <t>REG. 1813B C: 2" R: 1-2 PSI O: 1"</t>
  </si>
  <si>
    <t>EL-02-01-05-96</t>
  </si>
  <si>
    <t>REG. 1813B C: 2" O:1 1/4" R: 1-2 PSI</t>
  </si>
  <si>
    <t>EL-02-01-05-97</t>
  </si>
  <si>
    <t>REG. 1813B C: 2" R: 2-3 PSI O: 1/4"</t>
  </si>
  <si>
    <t>EL-02-01-05-98</t>
  </si>
  <si>
    <t>REG. 1813B C: 2" R: 2-3 PSI O: 3/8</t>
  </si>
  <si>
    <t>EL-02-01-05-99</t>
  </si>
  <si>
    <t>REG. 1813B C: 2" R: 2-3 PSI O: 1/2"</t>
  </si>
  <si>
    <t>EL-02-01-06-022</t>
  </si>
  <si>
    <t>REG. 1803PFM C: 2" O:7/8 R:2-6PSI</t>
  </si>
  <si>
    <t>1803</t>
  </si>
  <si>
    <t>1803PFM</t>
  </si>
  <si>
    <t>EL-02-01-06-027</t>
  </si>
  <si>
    <t>REG. 1803PFM C: 2" O: 5/8 PILOT 7-15</t>
  </si>
  <si>
    <t>EL-02-01-06-029</t>
  </si>
  <si>
    <t>REG. 1803PFM C: 2" O:1" R:7-15</t>
  </si>
  <si>
    <t>1803 PFM</t>
  </si>
  <si>
    <t>1813PFM</t>
  </si>
  <si>
    <t>RMQA2A5F101A10</t>
  </si>
  <si>
    <t>EL-02-01-06-06</t>
  </si>
  <si>
    <t>REG. 1803 PFM C:1 1/2" O:1/4" PIL 2-6 PSI</t>
  </si>
  <si>
    <t>RMQN2ABF1021A20</t>
  </si>
  <si>
    <t>RMQT2A2H1021A20</t>
  </si>
  <si>
    <t>RMQT2A1H102A20B</t>
  </si>
  <si>
    <t>EL-02-01-10-001</t>
  </si>
  <si>
    <t>REG 1813B2 3/4 O: 1/2 R:6-15 W.C</t>
  </si>
  <si>
    <t>EL-02-01-11-001</t>
  </si>
  <si>
    <t>REG 1813B2 C:1" R: 12-28 O: 1/2"</t>
  </si>
  <si>
    <t>EL-02-01-11-003</t>
  </si>
  <si>
    <t>REG 1813B2 C: 1 R: 42-2 O: 1/2</t>
  </si>
  <si>
    <t>1813B</t>
  </si>
  <si>
    <t>EL-02-01-12-002</t>
  </si>
  <si>
    <t>REG 1813B2 C: 1 1/4" R: 12-28" O: 3/8</t>
  </si>
  <si>
    <t>SR</t>
  </si>
  <si>
    <t>EL-02-02-01-01</t>
  </si>
  <si>
    <t>AFV 2" S300 R10%</t>
  </si>
  <si>
    <t>EL-02-02-01-03</t>
  </si>
  <si>
    <t>AFV 2" S300 R50%</t>
  </si>
  <si>
    <t>EL-02-02-01-06</t>
  </si>
  <si>
    <t>AFV 4" S300 FO</t>
  </si>
  <si>
    <t>EL-02-02-01-06-02</t>
  </si>
  <si>
    <t>AFV 4" S300 B7</t>
  </si>
  <si>
    <t>RLAC1A4C1</t>
  </si>
  <si>
    <t>EL-02-02-01-07</t>
  </si>
  <si>
    <t>AFV 6" S300 FO</t>
  </si>
  <si>
    <t>EL-02-02-01-08</t>
  </si>
  <si>
    <t>AFV 8" S300 FO</t>
  </si>
  <si>
    <t>EL-02-02-01-09</t>
  </si>
  <si>
    <t>AFV 12" S300 FO</t>
  </si>
  <si>
    <t>EL-02-02-01-11</t>
  </si>
  <si>
    <t>AFV 2" S600 R25%</t>
  </si>
  <si>
    <t>EL-02-02-01-12</t>
  </si>
  <si>
    <t>AFV 2" S600 R50%</t>
  </si>
  <si>
    <t>RLBC1A4D1</t>
  </si>
  <si>
    <t>EL-02-02-01-15</t>
  </si>
  <si>
    <t>AFV 6" S600</t>
  </si>
  <si>
    <t>EL-02-02-01-16</t>
  </si>
  <si>
    <t>AFV 8" S600</t>
  </si>
  <si>
    <t>EL-02-02-01-17</t>
  </si>
  <si>
    <t>AFV 12" S600</t>
  </si>
  <si>
    <t>EL-02-02-02-06</t>
  </si>
  <si>
    <t>AFV 2" S300 R25 Y CL COMP ZSC100</t>
  </si>
  <si>
    <t>EL-02-02-02-07</t>
  </si>
  <si>
    <t>AFV 2" S300 R50 Y CL COMP ZSC100</t>
  </si>
  <si>
    <t>EL-02-02-02-09</t>
  </si>
  <si>
    <t>AFV 2" S300 R10 Y CL INS ZSC150</t>
  </si>
  <si>
    <t>EL-02-02-02-10</t>
  </si>
  <si>
    <t>AFV 2" S300 R25 Y CL INS ZSC150</t>
  </si>
  <si>
    <t>EL-02-02-02-11</t>
  </si>
  <si>
    <t>AFV 2" S300 R50 Y CL INS ZSC150</t>
  </si>
  <si>
    <t>EL-02-02-02-12</t>
  </si>
  <si>
    <t>AFV 2" S300 FO Y CL INS ZSC150</t>
  </si>
  <si>
    <t>EL-02-02-02-13</t>
  </si>
  <si>
    <t>AFV 2" S300 R10 Y CL COM ZSC150</t>
  </si>
  <si>
    <t>EL-02-02-02-14</t>
  </si>
  <si>
    <t>AFV 2" S300 R25 Y CL COMP ZSC150</t>
  </si>
  <si>
    <t>EL-02-02-02-15</t>
  </si>
  <si>
    <t>AFV 2" S300 R50 Y CL COMP ZSC 150</t>
  </si>
  <si>
    <t>EL-02-02-02-17</t>
  </si>
  <si>
    <t>AFV 2" S300 R10 Y CL INS ZSC320-100</t>
  </si>
  <si>
    <t>EL-02-02-02-18</t>
  </si>
  <si>
    <t>AFV 2" S300 R25 Y CL INS ZSC320-100</t>
  </si>
  <si>
    <t>EL-02-02-02-19</t>
  </si>
  <si>
    <t>AFV 2" S300 R50 Y CL INS ZSC320-100</t>
  </si>
  <si>
    <t>EL-02-02-02-23</t>
  </si>
  <si>
    <t>AFV 2" S600 R50 Y CL COMP ZSC320-100</t>
  </si>
  <si>
    <t>EL-02-02-02-25</t>
  </si>
  <si>
    <t>AFV 2" S600 R10 Y CL INS ZSC320-150</t>
  </si>
  <si>
    <t>EL-02-02-02-26</t>
  </si>
  <si>
    <t>AFV 2" S600 R25 Y CL INS ZSC320-150</t>
  </si>
  <si>
    <t>EL-02-02-02-27</t>
  </si>
  <si>
    <t>AFV 2" S600 R50 Y CL INS ZSC320-150</t>
  </si>
  <si>
    <t>EL-02-02-02-28</t>
  </si>
  <si>
    <t>AFV 2" S600 FO Y CL INS ZSC320-150</t>
  </si>
  <si>
    <t>EL-02-02-02-29</t>
  </si>
  <si>
    <t>AFV 2" S600 R10 Y CL COMP ZSC320-150</t>
  </si>
  <si>
    <t>EL-02-02-02-30</t>
  </si>
  <si>
    <t>AFV 2" S600 R25 Y CL COMP ZSC320-150</t>
  </si>
  <si>
    <t>EL-02-02-02-31</t>
  </si>
  <si>
    <t>AFV 2" S600 R50 Y CL COMP ZSC320-150</t>
  </si>
  <si>
    <t>EL-02-02-02-32</t>
  </si>
  <si>
    <t>AFV 2" S600 FO Y CL COMP ZSC320-150</t>
  </si>
  <si>
    <t>EL-02-02-02-33</t>
  </si>
  <si>
    <t>AFV 2" S600 R10 Y CL INS ZSC100</t>
  </si>
  <si>
    <t>EL-02-02-02-34</t>
  </si>
  <si>
    <t>AFV 2" S600 R25 Y CL INS ZSC100</t>
  </si>
  <si>
    <t>EL-02-02-02-37</t>
  </si>
  <si>
    <t>AFV 2" S600 R10 Y CL COMP ZSC100</t>
  </si>
  <si>
    <t>EL-02-02-02-38</t>
  </si>
  <si>
    <t>AFV 2" S600 R25 Y CL COMP ZSC100</t>
  </si>
  <si>
    <t>EL-02-02-02-39</t>
  </si>
  <si>
    <t>AFV 2" S600 R50 Y CL COMP ZSC100</t>
  </si>
  <si>
    <t>EL-02-02-02-40</t>
  </si>
  <si>
    <t>AFV 2" S600 FO Y CL COMP ZSC100</t>
  </si>
  <si>
    <t>EL-02-02-02-41</t>
  </si>
  <si>
    <t>AFV 2" S600 R10 Y CL INS ZSC150</t>
  </si>
  <si>
    <t>EL-02-02-02-42</t>
  </si>
  <si>
    <t>AFV 2" S600 R25 Y CL INS ZSC150</t>
  </si>
  <si>
    <t>EL-02-02-02-43</t>
  </si>
  <si>
    <t>AFV 2" S600 R50 Y CL INS ZSC150</t>
  </si>
  <si>
    <t>EL-02-02-02-44</t>
  </si>
  <si>
    <t>AFV 2" S600 FO Y CL INS ZSC150</t>
  </si>
  <si>
    <t>EL-02-02-02-45</t>
  </si>
  <si>
    <t>AFV 2" S600 R10 Y CL COMP ZSC 150</t>
  </si>
  <si>
    <t>EL-02-02-02-46</t>
  </si>
  <si>
    <t>AFV 2" S600 R25 Y CL COMP ZSC150</t>
  </si>
  <si>
    <t>EL-02-02-02-47</t>
  </si>
  <si>
    <t>AFV 2" S600 R50 Y CL COMP ZSC150</t>
  </si>
  <si>
    <t>EL-02-02-02-48</t>
  </si>
  <si>
    <t>AFV 2" S600 FO Y CL COMP ZSC105</t>
  </si>
  <si>
    <t>EL-02-02-02-49</t>
  </si>
  <si>
    <t>AFV 2" S600 R10 Y CL INS ZSC320-100</t>
  </si>
  <si>
    <t>EL-02-02-02-50</t>
  </si>
  <si>
    <t>AFV 2" S600 R36 Y CL INS ZSC320-100</t>
  </si>
  <si>
    <t>EL-02-02-02-51</t>
  </si>
  <si>
    <t>AFV 2" S600 R50 Y CL INS ZSC320-100</t>
  </si>
  <si>
    <t>EL-02-02-02-53</t>
  </si>
  <si>
    <t>AFV 2" S600 R10 Y CL COMP. ZSC320-100</t>
  </si>
  <si>
    <t>EL-02-02-02-58</t>
  </si>
  <si>
    <t>AFV 2" S600 R25 Y CL INS ZSC 320-150</t>
  </si>
  <si>
    <t>EL-02-02-02-62</t>
  </si>
  <si>
    <t>AFV 2" S600 R36 Y CL COMP ZSC320-150</t>
  </si>
  <si>
    <t>EL-02-02-02-63</t>
  </si>
  <si>
    <t>AFV 2" S600 R50 Y CL COMP ZSC 320-150</t>
  </si>
  <si>
    <t>EL-02-02-02-64</t>
  </si>
  <si>
    <t>AFV 2" S300 FO Y CL COMP ZSC320-150</t>
  </si>
  <si>
    <t>EL-02-02-02-66</t>
  </si>
  <si>
    <t>AFV 3" S300 FO Y CLO COMP ZSC150</t>
  </si>
  <si>
    <t>EL-02-02-02-68</t>
  </si>
  <si>
    <t>AFV 3" S300 FO Y CL INSP ZSC150</t>
  </si>
  <si>
    <t>EL-02-02-02-69</t>
  </si>
  <si>
    <t>AFV 3" S300 FO Y CL INS ZSC320-100</t>
  </si>
  <si>
    <t>EL-02-02-02-70</t>
  </si>
  <si>
    <t>AFV 3" S300 FO Y CL COMP ZSC320-100</t>
  </si>
  <si>
    <t>EL-02-02-02-71</t>
  </si>
  <si>
    <t>AFV 3" S300 FO Y CL INS ZSC320-150</t>
  </si>
  <si>
    <t>EL-02-02-02-72</t>
  </si>
  <si>
    <t>AFV 3" S300 FO Y CL COMP ZSC320-150</t>
  </si>
  <si>
    <t>EL-02-02-02-73</t>
  </si>
  <si>
    <t>AFV 4" S300 FO Y CL COMP. ZSC100</t>
  </si>
  <si>
    <t>EL-02-02-02-74</t>
  </si>
  <si>
    <t>AFV 4" S300 FO Y CL COMP ZSC150</t>
  </si>
  <si>
    <t>EL-02-02-02-76</t>
  </si>
  <si>
    <t>AFV 4" S300 FO Y CL INS ZSC150</t>
  </si>
  <si>
    <t>EL-02-02-02-77</t>
  </si>
  <si>
    <t>AFV 4" S300 FO Y CL INS ZSC320-100</t>
  </si>
  <si>
    <t>EL-02-02-02-78</t>
  </si>
  <si>
    <t>AFV 4" S300 FO Y CL COMP ZSC320-100</t>
  </si>
  <si>
    <t>EL-02-02-02-79</t>
  </si>
  <si>
    <t>AFV 4" S300 FO Y CL INS ZSC320-150</t>
  </si>
  <si>
    <t>EL-02-02-02-80</t>
  </si>
  <si>
    <t>AFV 4" S300 FO Y CL COMP ZSC320-150</t>
  </si>
  <si>
    <t>ZSC100</t>
  </si>
  <si>
    <t>EL-02-02-02-83</t>
  </si>
  <si>
    <t>AFV 4"S600 Y CONTROL LOP 320-150</t>
  </si>
  <si>
    <t>ZSC320-100</t>
  </si>
  <si>
    <t>EL-02-03-01-01</t>
  </si>
  <si>
    <t>CONTROL LOOP Z-138 BM COMPOSITE</t>
  </si>
  <si>
    <t>EL-02-03-01-05</t>
  </si>
  <si>
    <t>CONTROL LOOP Z320-150 BM COMPOSITE</t>
  </si>
  <si>
    <t>EL-02-03-01-06</t>
  </si>
  <si>
    <t>CONTROL LOOP 1203-180 BM COMPOSITE</t>
  </si>
  <si>
    <t>EL-02-03-01-07</t>
  </si>
  <si>
    <t>CONTROL LOOP PILOT S.60 BM COMPOSITE</t>
  </si>
  <si>
    <t>EL-02-03-02-02</t>
  </si>
  <si>
    <t>CONTROL LOOP Z-138 BM INSPIRATOR</t>
  </si>
  <si>
    <t>EL-02-03-02-07</t>
  </si>
  <si>
    <t>CONTROL LOOP 1203-180 BM INSPIRATOR</t>
  </si>
  <si>
    <t>RRAA102A1A1A1</t>
  </si>
  <si>
    <t>RRAB103A1A1A1</t>
  </si>
  <si>
    <t>RRAC102A1A1A1</t>
  </si>
  <si>
    <t>RRAD102A1A1A1</t>
  </si>
  <si>
    <t>EL-03-01-05</t>
  </si>
  <si>
    <t>PILOTO ZSC</t>
  </si>
  <si>
    <t>RRAE103A1A1A1</t>
  </si>
  <si>
    <t>EL-03-01-06</t>
  </si>
  <si>
    <t>PILOTO ZSC 320-150</t>
  </si>
  <si>
    <t>RRBA1C6A1A1A0</t>
  </si>
  <si>
    <t>EL-03-02-02</t>
  </si>
  <si>
    <t>CONTROL LOPP ZSC 10 INSPIRATOR</t>
  </si>
  <si>
    <t>LFD5A1G008</t>
  </si>
  <si>
    <t>EL-03-02-03</t>
  </si>
  <si>
    <t>CONTROL LOOP ZSC150 B.M INSPIRATOR</t>
  </si>
  <si>
    <t>EL-04-01-01</t>
  </si>
  <si>
    <t>FILTRO KLEAN LINE 2" 1440 PSI MAOP 10 MICRON</t>
  </si>
  <si>
    <t>RQB1D1B11A0</t>
  </si>
  <si>
    <t>EL-RP-01-01-01-08</t>
  </si>
  <si>
    <t xml:space="preserve">NIPLE 1 1/2 45LT </t>
  </si>
  <si>
    <t>RZA28978P102</t>
  </si>
  <si>
    <t>EL-RP-01-01-01-09</t>
  </si>
  <si>
    <t>TUERCAS 1 1/2 45LT</t>
  </si>
  <si>
    <t>RZA21737P102</t>
  </si>
  <si>
    <t>EL-RP-01-01-01-10</t>
  </si>
  <si>
    <t>CONECTOR 30LT DE 1 1//4" NPT</t>
  </si>
  <si>
    <t>30LT</t>
  </si>
  <si>
    <t>EL-RP-01-01-01-11</t>
  </si>
  <si>
    <t>ARANDELAS 1 1/2 45LT</t>
  </si>
  <si>
    <t>RZA59061P006</t>
  </si>
  <si>
    <t>EL-RP-01-01-03-01</t>
  </si>
  <si>
    <t>SELLOS NEGROS G4</t>
  </si>
  <si>
    <t>18826CZ1</t>
  </si>
  <si>
    <t>EL-RP-01-01-03-02</t>
  </si>
  <si>
    <t>CONECTOR CM 3/4 MACHO (TUERCA,NIPLE Y ARANDELA)</t>
  </si>
  <si>
    <t>CM 3/4 M</t>
  </si>
  <si>
    <t>EL-RP-01-01-04-001</t>
  </si>
  <si>
    <t>CONECTOR ALEACION  ALUMINIO 3/4 M32</t>
  </si>
  <si>
    <t>EL-RP-01-01-04-002</t>
  </si>
  <si>
    <t>DIAFRAGMA ASSY AL 800</t>
  </si>
  <si>
    <t>EL-RP-01-01-04-01</t>
  </si>
  <si>
    <t>CONECTORES 3/4 ALEACION ALUMINIO</t>
  </si>
  <si>
    <t>M32</t>
  </si>
  <si>
    <t>EL-RP-01-01-05-001</t>
  </si>
  <si>
    <t>KIT REPAIR DIAPHRAGM</t>
  </si>
  <si>
    <t>39604K005</t>
  </si>
  <si>
    <t>52142G013</t>
  </si>
  <si>
    <t>52548P010</t>
  </si>
  <si>
    <t>EL-RP-01-01-05-004</t>
  </si>
  <si>
    <t>39451P056</t>
  </si>
  <si>
    <t>EL-RP-01-01-05-005</t>
  </si>
  <si>
    <t>VALVE COVER FRONT GRD</t>
  </si>
  <si>
    <t>28873P020</t>
  </si>
  <si>
    <t>EL-RP-01-01-05-006</t>
  </si>
  <si>
    <t>VALVE COVER BACK GRD</t>
  </si>
  <si>
    <t>28873P021</t>
  </si>
  <si>
    <t>EL-RP-01-01-05-007</t>
  </si>
  <si>
    <t>SCREW, PAN HEAD, INDEX</t>
  </si>
  <si>
    <t>43393P092</t>
  </si>
  <si>
    <t>EL-RP-01-01-05-008</t>
  </si>
  <si>
    <t>GASKET SQ HANDHOLE COVER</t>
  </si>
  <si>
    <t>44320P001</t>
  </si>
  <si>
    <t>EL-RP-01-01-05-009</t>
  </si>
  <si>
    <t>GASKET INDEX BOX</t>
  </si>
  <si>
    <t>38891P011</t>
  </si>
  <si>
    <t>EL-RP-01-01-05-010</t>
  </si>
  <si>
    <t>VALCE GUIDE DELRIN AC250 NATUR</t>
  </si>
  <si>
    <t>43796P004</t>
  </si>
  <si>
    <t>EL-RP-01-01-05-011</t>
  </si>
  <si>
    <t>COTTER PIN BRASS TANG</t>
  </si>
  <si>
    <t>11186P003</t>
  </si>
  <si>
    <t>EL-RP-01-01-05-012</t>
  </si>
  <si>
    <t>COVER BACK AL 120 &amp;175</t>
  </si>
  <si>
    <t>43269A003</t>
  </si>
  <si>
    <t>EL-RP-01-01-05-013</t>
  </si>
  <si>
    <t>GASKET COVER AC-250</t>
  </si>
  <si>
    <t>42912P003</t>
  </si>
  <si>
    <t>EL-RP-01-01-05-014</t>
  </si>
  <si>
    <t>SCREW 1/4-20X7/8 HEX DR-CAN</t>
  </si>
  <si>
    <t>16423P027</t>
  </si>
  <si>
    <t>EL-RP-01-01-05-015</t>
  </si>
  <si>
    <t>WASHER COMPOSITION 3/4 X 10 LT</t>
  </si>
  <si>
    <t>59061P003</t>
  </si>
  <si>
    <t>EL-RP-01-01-05-016</t>
  </si>
  <si>
    <t>FLAG ARM ASY SST AC250</t>
  </si>
  <si>
    <t>17550G059</t>
  </si>
  <si>
    <t>EL-RP-01-01-05-017</t>
  </si>
  <si>
    <t>VALVE GUIDE PIN</t>
  </si>
  <si>
    <t>12539P003</t>
  </si>
  <si>
    <t>EL-RP-01-01-05-018</t>
  </si>
  <si>
    <t>AXLE&amp;WHEEL 16T AC250.05M GRN</t>
  </si>
  <si>
    <t>44661P014</t>
  </si>
  <si>
    <t>EL-RP-01-01-05-019</t>
  </si>
  <si>
    <t>SCREW DIAPH WHIZ LOCK AC250</t>
  </si>
  <si>
    <t>52040P001</t>
  </si>
  <si>
    <t>EL-RP-01-01-05-020</t>
  </si>
  <si>
    <t>CR FR CR TANG ASY 2' MTRC</t>
  </si>
  <si>
    <t>25276G143</t>
  </si>
  <si>
    <t>EL-RP-01-01-05-021</t>
  </si>
  <si>
    <t>TANGENT ASY DRILLED</t>
  </si>
  <si>
    <t>17305G038</t>
  </si>
  <si>
    <t>EL-RP-01-01-05-022</t>
  </si>
  <si>
    <t>GASKET TOP AC250</t>
  </si>
  <si>
    <t>42956P003</t>
  </si>
  <si>
    <t>EL-RP-01-01-05-023</t>
  </si>
  <si>
    <t>CONECTOR 10 LTS 3/4" NPT</t>
  </si>
  <si>
    <t>10LT</t>
  </si>
  <si>
    <t>EL-RP-01-01-05-024</t>
  </si>
  <si>
    <t>CONVER FRT AL120&amp;175</t>
  </si>
  <si>
    <t>43269A002</t>
  </si>
  <si>
    <t>EL-RP-01-01-05-026</t>
  </si>
  <si>
    <t>CONECTOR DE 1"3/4"NPT</t>
  </si>
  <si>
    <t>RZA59061P003</t>
  </si>
  <si>
    <t>RZA21737P042</t>
  </si>
  <si>
    <t>RZA28978P042</t>
  </si>
  <si>
    <t>EL-RP-01-01-05-030</t>
  </si>
  <si>
    <t>52142G005</t>
  </si>
  <si>
    <t>52870K161</t>
  </si>
  <si>
    <t>EL-RP-01-01-08-002</t>
  </si>
  <si>
    <t>BUSH TANG WRIST GOLD</t>
  </si>
  <si>
    <t>50993P002</t>
  </si>
  <si>
    <t>EL-RP-01-01-08-003</t>
  </si>
  <si>
    <t>11186P004</t>
  </si>
  <si>
    <t>EL-RP-01-01-08-004</t>
  </si>
  <si>
    <t>39451P054</t>
  </si>
  <si>
    <t>EL-RP-01-01-08-005</t>
  </si>
  <si>
    <t>VALVE COVER FRONT</t>
  </si>
  <si>
    <t>28873W022</t>
  </si>
  <si>
    <t>EL-RP-01-01-08-006</t>
  </si>
  <si>
    <t>VALVE COVER BACK</t>
  </si>
  <si>
    <t>28873W023</t>
  </si>
  <si>
    <t>EL-RP-01-01-08-007</t>
  </si>
  <si>
    <t>SEAL DIAPH DISC RUBBER</t>
  </si>
  <si>
    <t>42981P001</t>
  </si>
  <si>
    <t>EL-RP-01-01-08-008</t>
  </si>
  <si>
    <t>SCREW AL 425 DIAPH.CLAMP</t>
  </si>
  <si>
    <t>13348P263</t>
  </si>
  <si>
    <t>EL-RP-01-01-08-009</t>
  </si>
  <si>
    <t>HAIR SPRING; COTTER AL 425</t>
  </si>
  <si>
    <t>11186P036</t>
  </si>
  <si>
    <t>EL-RP-01-01-08-011</t>
  </si>
  <si>
    <t>17305G039</t>
  </si>
  <si>
    <t>EL-RP-01-01-08-012</t>
  </si>
  <si>
    <t>CRANK ARM AL425</t>
  </si>
  <si>
    <t>38920G140</t>
  </si>
  <si>
    <t>EL-RP-01-01-08-013</t>
  </si>
  <si>
    <t>FLAG ARM ASY SST AL425</t>
  </si>
  <si>
    <t>17550G062</t>
  </si>
  <si>
    <t>EL-RP-01-01-08-014</t>
  </si>
  <si>
    <t>AXLE&amp;WHEEL AL425.05M BRN</t>
  </si>
  <si>
    <t>44661P019</t>
  </si>
  <si>
    <t>EL-RP-01-01-08-015</t>
  </si>
  <si>
    <t>CR&amp;WORM ASY MTRC AL425</t>
  </si>
  <si>
    <t>26016G058</t>
  </si>
  <si>
    <t>EL-RP-01-01-08-016</t>
  </si>
  <si>
    <t>BACK COVER AL425</t>
  </si>
  <si>
    <t>44269P001</t>
  </si>
  <si>
    <t>EL-RP-01-01-08-017</t>
  </si>
  <si>
    <t>GASKET TOP CORK AL42510·</t>
  </si>
  <si>
    <t>44275P001</t>
  </si>
  <si>
    <t>EL-RP-01-01-08-018</t>
  </si>
  <si>
    <t>CR FR &amp; TANG ASSY 2SST MT</t>
  </si>
  <si>
    <t>25276G145</t>
  </si>
  <si>
    <t>EL-RP-01-01-08-019</t>
  </si>
  <si>
    <t>GASKET COVER AL425 10·</t>
  </si>
  <si>
    <t>44276P001</t>
  </si>
  <si>
    <t>EL-RP-01-01-08-020</t>
  </si>
  <si>
    <t>RETAINING RING AL-425</t>
  </si>
  <si>
    <t>92943P036</t>
  </si>
  <si>
    <t>EL-RP-01-01-08-021</t>
  </si>
  <si>
    <t>SCREW COMBO HD COVER&amp;TOP</t>
  </si>
  <si>
    <t>10347P175</t>
  </si>
  <si>
    <t>EL-RP-01-01-08-022</t>
  </si>
  <si>
    <t>DIAPHRAGM AL425/AC630</t>
  </si>
  <si>
    <t>42927W148</t>
  </si>
  <si>
    <t>39865W052</t>
  </si>
  <si>
    <t>EL-RP-01-01-08-024</t>
  </si>
  <si>
    <t>11186P041</t>
  </si>
  <si>
    <t>EL-RP-01-01-08-025</t>
  </si>
  <si>
    <t>GASKET TOP BUNA "N" AL42525</t>
  </si>
  <si>
    <t>44275P002</t>
  </si>
  <si>
    <t>EL-RP-01-01-08-026</t>
  </si>
  <si>
    <t>GASKET COVER AL425 RUBBER</t>
  </si>
  <si>
    <t>44276F002</t>
  </si>
  <si>
    <t>EL-RP-01-01-08-027</t>
  </si>
  <si>
    <t>FLAGS BOX DEL RIN AL 42-RED</t>
  </si>
  <si>
    <t>39624P020</t>
  </si>
  <si>
    <t>EL-RP-01-01-08-028</t>
  </si>
  <si>
    <t>SCREW 1/4" X 7/16"</t>
  </si>
  <si>
    <t>16423P023</t>
  </si>
  <si>
    <t>EL-RP-01-01-08-029</t>
  </si>
  <si>
    <t>CONECTOR DE 1 1/4" NPT</t>
  </si>
  <si>
    <t>EL-RP-01-01-08-030</t>
  </si>
  <si>
    <t>SCREW COMBO HD INDEX BOX</t>
  </si>
  <si>
    <t>10347P174</t>
  </si>
  <si>
    <t>EL-RP-01-01-08-032</t>
  </si>
  <si>
    <t>SCREW PAND HEAD INDEX</t>
  </si>
  <si>
    <t>43393P099</t>
  </si>
  <si>
    <t>EL-RP-01-01-08-033</t>
  </si>
  <si>
    <t>VALVE COVER AC 630</t>
  </si>
  <si>
    <t>28873P042</t>
  </si>
  <si>
    <t>EL-RP-01-01-08-034</t>
  </si>
  <si>
    <t>VALVE COVER AC630</t>
  </si>
  <si>
    <t>EL-RP-01-01-08-035</t>
  </si>
  <si>
    <t>VALVE SEAT AC630</t>
  </si>
  <si>
    <t>39451P072</t>
  </si>
  <si>
    <t>EL-RP-01-01-08-040</t>
  </si>
  <si>
    <t>CR FR AND TANG ASSY 0.005 M3</t>
  </si>
  <si>
    <t>25276G154</t>
  </si>
  <si>
    <t>RZA28978P084</t>
  </si>
  <si>
    <t>RZA59061P005</t>
  </si>
  <si>
    <t>RZA21737P082</t>
  </si>
  <si>
    <t>EL-RP-01-01-13-001</t>
  </si>
  <si>
    <t>SCREW WHIZ LOCK 5B-225</t>
  </si>
  <si>
    <t>52040P002</t>
  </si>
  <si>
    <t>EL-RP-01-01-13-002</t>
  </si>
  <si>
    <t>AXLE BOX ASSTY BRN.05M</t>
  </si>
  <si>
    <t>42986G022</t>
  </si>
  <si>
    <t>EL-RP-01-01-13-003</t>
  </si>
  <si>
    <t>NIPLE, ARANDELA,TUERCA AC 630</t>
  </si>
  <si>
    <t>EL-RP-01-01-14-001</t>
  </si>
  <si>
    <t>FRONT VALVE</t>
  </si>
  <si>
    <t>28873P045</t>
  </si>
  <si>
    <t>EL-RP-01-01-14-002</t>
  </si>
  <si>
    <t>DIAFRAGMA</t>
  </si>
  <si>
    <t>42928W047</t>
  </si>
  <si>
    <t>EL-RP-01-01-14-003</t>
  </si>
  <si>
    <t>GASKET HH HHP 100·</t>
  </si>
  <si>
    <t>41477P026</t>
  </si>
  <si>
    <t>EL-RP-01-01-14-004</t>
  </si>
  <si>
    <t>TANGENT ASSY</t>
  </si>
  <si>
    <t>41191G017</t>
  </si>
  <si>
    <t>EL-RP-01-01-14-005</t>
  </si>
  <si>
    <t>INDEX-ODOMETER 0.1M</t>
  </si>
  <si>
    <t>21359K005</t>
  </si>
  <si>
    <t>EL-RP-01-01-14-006</t>
  </si>
  <si>
    <t>VALVE COVER GROUND</t>
  </si>
  <si>
    <t>28873G053</t>
  </si>
  <si>
    <t>EL-RP-01-01-14-007</t>
  </si>
  <si>
    <t>KIT-VALVE SEAT AL800 1 PHEN.1PC</t>
  </si>
  <si>
    <t>39451P061</t>
  </si>
  <si>
    <t>EL-RP-01-01-14-008</t>
  </si>
  <si>
    <t>BUSHING INT HHP &amp;AXLE BOX</t>
  </si>
  <si>
    <t>31609P039</t>
  </si>
  <si>
    <t>EL-RP-01-01-14-009</t>
  </si>
  <si>
    <t>BAR DRIVING</t>
  </si>
  <si>
    <t>18271P012</t>
  </si>
  <si>
    <t>EL-RP-01-01-14-010</t>
  </si>
  <si>
    <t>PIN SPIRAL</t>
  </si>
  <si>
    <t>43435P022</t>
  </si>
  <si>
    <t>EL-RP-01-01-14-011</t>
  </si>
  <si>
    <t>SCREW INDEX &amp; HH PLATE</t>
  </si>
  <si>
    <t>39314P013</t>
  </si>
  <si>
    <t>EL-RP-01-01-14-012</t>
  </si>
  <si>
    <t>GEAR ASSEMNLY FAM</t>
  </si>
  <si>
    <t>5588G032</t>
  </si>
  <si>
    <t>EL-RP-01-01-14-013</t>
  </si>
  <si>
    <t>AXLE BOX CAP ALL INT.HHP</t>
  </si>
  <si>
    <t>58010P019</t>
  </si>
  <si>
    <t>EL-RP-01-01-14-014</t>
  </si>
  <si>
    <t>WASHER ALL INT HHP</t>
  </si>
  <si>
    <t>59050P014</t>
  </si>
  <si>
    <t>EL-RP-01-01-14-015</t>
  </si>
  <si>
    <t>GEAR 32T &amp;</t>
  </si>
  <si>
    <t>55886P032</t>
  </si>
  <si>
    <t>EL-RP-01-01-14-016</t>
  </si>
  <si>
    <t>RING RETAINING AL800</t>
  </si>
  <si>
    <t>92943P051</t>
  </si>
  <si>
    <t>EL-RP-01-01-14-017</t>
  </si>
  <si>
    <t>KIT VALVE SEAT AL800 PHEN 1PC</t>
  </si>
  <si>
    <t>39451F060</t>
  </si>
  <si>
    <t>EL-RP-01-01-14-018</t>
  </si>
  <si>
    <t>FERRULE INT HHP&amp;AXLE BOX AL800</t>
  </si>
  <si>
    <t>37594P001</t>
  </si>
  <si>
    <t>EL-RP-01-01-14-019</t>
  </si>
  <si>
    <t>SCREW DIAPH.CLAMP AL 800/1000</t>
  </si>
  <si>
    <t>13348P187</t>
  </si>
  <si>
    <t>EL-RP-01-01-14-020</t>
  </si>
  <si>
    <t>GASKET COVER AL800, FRONT&amp;BACK</t>
  </si>
  <si>
    <t>43705P001</t>
  </si>
  <si>
    <t>EL-RP-01-01-14-021</t>
  </si>
  <si>
    <t>GASKET HH 20· AL800</t>
  </si>
  <si>
    <t>01122P031</t>
  </si>
  <si>
    <t>EL-RP-01-01-14-022</t>
  </si>
  <si>
    <t>ARM AL800 LONG FLAG</t>
  </si>
  <si>
    <t>44101G001</t>
  </si>
  <si>
    <t>EL-RP-01-01-14-023</t>
  </si>
  <si>
    <t>WRIGGLER AL 800/1400/2300/5000</t>
  </si>
  <si>
    <t>16233P012</t>
  </si>
  <si>
    <t>EL-RP-01-01-14-024</t>
  </si>
  <si>
    <t>BELL CRANK RETAINER AL800/1000</t>
  </si>
  <si>
    <t>43646P002</t>
  </si>
  <si>
    <t>52981K133</t>
  </si>
  <si>
    <t>EL-RP-01-01-14-026</t>
  </si>
  <si>
    <t>KIT-VALVE SEAT AL 800 1 PHEN.1PC</t>
  </si>
  <si>
    <t>39451K014</t>
  </si>
  <si>
    <t>EL-RP-01-01-14-027</t>
  </si>
  <si>
    <t>ARM AL 800 SHOT FLAG SST</t>
  </si>
  <si>
    <t>38920G147</t>
  </si>
  <si>
    <t>EL-RP-01-01-14-028</t>
  </si>
  <si>
    <t>VALVE SEAT AL 800</t>
  </si>
  <si>
    <t>39451F077</t>
  </si>
  <si>
    <t>45LT</t>
  </si>
  <si>
    <t>EL-RP-01-01-14-030</t>
  </si>
  <si>
    <t>FLAG BOX AL 800/1000</t>
  </si>
  <si>
    <t>39624P037</t>
  </si>
  <si>
    <t>EL-RP-01-01-14-031</t>
  </si>
  <si>
    <t>ARM SHORT FLAG FRT</t>
  </si>
  <si>
    <t>38920G146</t>
  </si>
  <si>
    <t>EL-RP-01-01-14-032</t>
  </si>
  <si>
    <t>GASKET TOP AL800-100</t>
  </si>
  <si>
    <t>44094P002</t>
  </si>
  <si>
    <t>EL-RP-01-01-14-033</t>
  </si>
  <si>
    <t>BEARING SPLIT NYLON</t>
  </si>
  <si>
    <t>43649P012</t>
  </si>
  <si>
    <t>EL-RP-01-01-14-034</t>
  </si>
  <si>
    <t>KIT INDEX AL 800/100 0,1 9:1 RADIO</t>
  </si>
  <si>
    <t>EL-RP-01-01-16-001</t>
  </si>
  <si>
    <t>SHAFT AND PIN</t>
  </si>
  <si>
    <t>54861G001</t>
  </si>
  <si>
    <t>EL-RP-01-01-16-002</t>
  </si>
  <si>
    <t>KIT-VALVE -SEAT 1 PHEN 1 PC</t>
  </si>
  <si>
    <t>39451F063</t>
  </si>
  <si>
    <t>EL-RP-01-01-16-003</t>
  </si>
  <si>
    <t>KIT-VALVE SEAT AL 100 1 PHEN 1 PC</t>
  </si>
  <si>
    <t>39451F058</t>
  </si>
  <si>
    <t>EL-RP-01-01-16-004</t>
  </si>
  <si>
    <t>28873G054</t>
  </si>
  <si>
    <t>EL-RP-01-01-16-006</t>
  </si>
  <si>
    <t>GASKET COVER</t>
  </si>
  <si>
    <t>44639P001</t>
  </si>
  <si>
    <t>EL-RP-01-01-16-007</t>
  </si>
  <si>
    <t>GASKET TOP AL800/AL 1000 25·</t>
  </si>
  <si>
    <t>44094P001</t>
  </si>
  <si>
    <t>EL-RP-01-01-16-008</t>
  </si>
  <si>
    <t>SCREW HEX 3/8-16X1/2</t>
  </si>
  <si>
    <t>11635P037</t>
  </si>
  <si>
    <t>EL-RP-01-01-16-009</t>
  </si>
  <si>
    <t>SCREW HEX 3/8-16X1 1/2</t>
  </si>
  <si>
    <t>11635P032</t>
  </si>
  <si>
    <t>EL-RP-01-01-16-010</t>
  </si>
  <si>
    <t>VALVE COVER AL 1000 MACHONED</t>
  </si>
  <si>
    <t>28873P046</t>
  </si>
  <si>
    <t>EL-RP-01-01-16-011</t>
  </si>
  <si>
    <t>COTTER PIN 0.60 X 0.50</t>
  </si>
  <si>
    <t>EL-RP-01-01-16-012</t>
  </si>
  <si>
    <t>GASKET DIAPH CLAMP AL425</t>
  </si>
  <si>
    <t>39610P096</t>
  </si>
  <si>
    <t>EL-RP-01-01-18-001</t>
  </si>
  <si>
    <t>VALVE COVER FR GRD PHEN</t>
  </si>
  <si>
    <t>28873G057</t>
  </si>
  <si>
    <t>EL-RP-01-01-18-002</t>
  </si>
  <si>
    <t>DIAFRAGMA FRONTAL</t>
  </si>
  <si>
    <t>42927A088</t>
  </si>
  <si>
    <t>EL-RP-01-01-18-003</t>
  </si>
  <si>
    <t>DIAFRAGMA TRASERO</t>
  </si>
  <si>
    <t>42927A077</t>
  </si>
  <si>
    <t>EL-RP-01-01-18-004</t>
  </si>
  <si>
    <t>VALVE SEAT MOLDED FRONT</t>
  </si>
  <si>
    <t>39451F065</t>
  </si>
  <si>
    <t>EL-RP-01-01-18-005</t>
  </si>
  <si>
    <t>56114P001</t>
  </si>
  <si>
    <t>EL-RP-01-01-18-006</t>
  </si>
  <si>
    <t>GASKET FRONT AND BACK COVER</t>
  </si>
  <si>
    <t>56109P001</t>
  </si>
  <si>
    <t>EL-RP-01-01-18-007</t>
  </si>
  <si>
    <t>PLATE AL 1400 0.1M 5:1</t>
  </si>
  <si>
    <t>42547G071</t>
  </si>
  <si>
    <t>EL-RP-01-01-18-008</t>
  </si>
  <si>
    <t>BUSHING INT HHP &amp; AXLE BOX</t>
  </si>
  <si>
    <t>37593P001</t>
  </si>
  <si>
    <t>EL-RP-01-01-18-009</t>
  </si>
  <si>
    <t>GEAR 0.1M 13T/20T</t>
  </si>
  <si>
    <t>54863G001</t>
  </si>
  <si>
    <t>EL-RP-01-01-18-010</t>
  </si>
  <si>
    <t>VALVE SEAT MOLDED BACK</t>
  </si>
  <si>
    <t>39451P064</t>
  </si>
  <si>
    <t>EL-RP-01-01-18-012</t>
  </si>
  <si>
    <t>VALVE GUIDE AL-1400/2300/5000</t>
  </si>
  <si>
    <t>43597P001</t>
  </si>
  <si>
    <t>EL-RP-01-01-18-013</t>
  </si>
  <si>
    <t>BEARING GUIDE WIRE 1400</t>
  </si>
  <si>
    <t>17585P034</t>
  </si>
  <si>
    <t>EL-RP-01-01-18-014</t>
  </si>
  <si>
    <t>BUSHING NYLON</t>
  </si>
  <si>
    <t>44310P002</t>
  </si>
  <si>
    <t>EL-RP-01-01-19-001</t>
  </si>
  <si>
    <t>PLATE AL 2300 1.0M 28:1 TESTED</t>
  </si>
  <si>
    <t>54871A028</t>
  </si>
  <si>
    <t>EL-RP-01-01-19-002</t>
  </si>
  <si>
    <t>SPRING INT HHP &amp; AXLE BOX</t>
  </si>
  <si>
    <t>20104P118</t>
  </si>
  <si>
    <t>EL-RP-01-01-19-003</t>
  </si>
  <si>
    <t>RETAINING RING</t>
  </si>
  <si>
    <t>92943P061</t>
  </si>
  <si>
    <t>EL-RP-01-01-19-004</t>
  </si>
  <si>
    <t>GEAR &amp; SHAFT AL 2300 1.0M</t>
  </si>
  <si>
    <t>12755G056</t>
  </si>
  <si>
    <t>EL-RP-01-01-20-001</t>
  </si>
  <si>
    <t>AL 5000 (1M) RATIO 12.333:1</t>
  </si>
  <si>
    <t>54871K020</t>
  </si>
  <si>
    <t>EL-RP-01-01-20-002</t>
  </si>
  <si>
    <t>GASKET FRONT&amp;BACK, COVER</t>
  </si>
  <si>
    <t>44339P001</t>
  </si>
  <si>
    <t>EL-RP-01-01-20-003</t>
  </si>
  <si>
    <t>PLATE AL 5000 1.0M TESTED</t>
  </si>
  <si>
    <t>54871A031</t>
  </si>
  <si>
    <t>EL-RP-01-01-20-004</t>
  </si>
  <si>
    <t>VALVULA FRONTAL</t>
  </si>
  <si>
    <t>28873G061</t>
  </si>
  <si>
    <t>EL-RP-01-01-20-005</t>
  </si>
  <si>
    <t>VALVULA TRASERA</t>
  </si>
  <si>
    <t>28873G062</t>
  </si>
  <si>
    <t>EL-RP-01-01-20-006</t>
  </si>
  <si>
    <t>44338P001</t>
  </si>
  <si>
    <t>EL-RP-01-01-20-007</t>
  </si>
  <si>
    <t>VALVE SEAT BK-UNGROUND AL 5000</t>
  </si>
  <si>
    <t>39451F052</t>
  </si>
  <si>
    <t>EL-RP-01-01-20-008</t>
  </si>
  <si>
    <t>VALVE SEAT FRT-UNGROUND AL 5000</t>
  </si>
  <si>
    <t>39451F051</t>
  </si>
  <si>
    <t>EL-RP-01-01-20-009</t>
  </si>
  <si>
    <t>GEAR &amp; SHAFT AL5000 1.0M</t>
  </si>
  <si>
    <t>12755G062</t>
  </si>
  <si>
    <t>EL-RP-01-02-03-001</t>
  </si>
  <si>
    <t>COVER REGISTER ASSY</t>
  </si>
  <si>
    <t>52994G124</t>
  </si>
  <si>
    <t>EL-RP-01-02-03-002</t>
  </si>
  <si>
    <t>LUBRICANTING OIL AMCO</t>
  </si>
  <si>
    <t>52140K001</t>
  </si>
  <si>
    <t>52994G216</t>
  </si>
  <si>
    <t>EL-RP-01-02-03-004</t>
  </si>
  <si>
    <t>OIL GAUGE GLASS</t>
  </si>
  <si>
    <t>52993P002</t>
  </si>
  <si>
    <t>EL-RP-01-02-03-005</t>
  </si>
  <si>
    <t>LFP OUTPUT CABLE KI</t>
  </si>
  <si>
    <t>95511K003</t>
  </si>
  <si>
    <t>EL-RP-01-02-03-006</t>
  </si>
  <si>
    <t>ORING BUNA 70 UPSO</t>
  </si>
  <si>
    <t>42710P026</t>
  </si>
  <si>
    <t>EL-RP-01-02-03-007</t>
  </si>
  <si>
    <t>SCREW SOCKET HD CAP METRIC</t>
  </si>
  <si>
    <t>52533P020</t>
  </si>
  <si>
    <t>EL-RP-01-02-03-008</t>
  </si>
  <si>
    <t>ORING METRIC BUNA 70</t>
  </si>
  <si>
    <t>42710P189</t>
  </si>
  <si>
    <t>EL-RP-01-02-03-009</t>
  </si>
  <si>
    <t>GEAR TIMING LEFT</t>
  </si>
  <si>
    <t>52995P002</t>
  </si>
  <si>
    <t>EL-RP-01-02-03-010</t>
  </si>
  <si>
    <t>GEAR TIMING RIGHT</t>
  </si>
  <si>
    <t>52995P001</t>
  </si>
  <si>
    <t>EL-RP-01-02-03-011</t>
  </si>
  <si>
    <t>BEARING BALL OLL ROTATIVE</t>
  </si>
  <si>
    <t>56085P123</t>
  </si>
  <si>
    <t>73016550</t>
  </si>
  <si>
    <t>EL-RP-01-02-03-013</t>
  </si>
  <si>
    <t>ENGRANAJE SINCRONIZACION</t>
  </si>
  <si>
    <t>73014315</t>
  </si>
  <si>
    <t>EL-RP-01-02-03-014</t>
  </si>
  <si>
    <t>73014316</t>
  </si>
  <si>
    <t>EL-RP-01-02-03-015</t>
  </si>
  <si>
    <t>ARANDELA PARA AJUSTE DE HUELGO</t>
  </si>
  <si>
    <t>131703640300</t>
  </si>
  <si>
    <t>EL-RP-01-02-03-016</t>
  </si>
  <si>
    <t>VISOR PARA NUMERADO RVG G65</t>
  </si>
  <si>
    <t>73014317</t>
  </si>
  <si>
    <t>EL-RP-01-02-03-018</t>
  </si>
  <si>
    <t>EL-RP-01-02-03-019</t>
  </si>
  <si>
    <t>ARANDELA SUPERIOR 18X12X0.07</t>
  </si>
  <si>
    <t>131704940300</t>
  </si>
  <si>
    <t>EL-RP-01-02-03-020</t>
  </si>
  <si>
    <t>ARANDELA DE AJUSTE DE HULGO 11*8</t>
  </si>
  <si>
    <t>131703640400</t>
  </si>
  <si>
    <t>EL-RP-01-02-03-021</t>
  </si>
  <si>
    <t>ARANDELA DE AJUSTE DE HUELGO 11*8</t>
  </si>
  <si>
    <t>131703640500</t>
  </si>
  <si>
    <t>EL-RP-01-02-03-022</t>
  </si>
  <si>
    <t>ENSAMBLE DE TRANSMISION</t>
  </si>
  <si>
    <t>EL-RP-01-02-03-023</t>
  </si>
  <si>
    <t>TOTALIZER ASSY S1 RVG</t>
  </si>
  <si>
    <t>17016955-A</t>
  </si>
  <si>
    <t>EL-RP-01-02-03-024</t>
  </si>
  <si>
    <t>EMISOR DE OULSOS BF IN S11</t>
  </si>
  <si>
    <t>73016551</t>
  </si>
  <si>
    <t>EL-RP-01-02-03-025</t>
  </si>
  <si>
    <t>TERMOPOZOZ RVG</t>
  </si>
  <si>
    <t>EL-RP-01-02-03-026</t>
  </si>
  <si>
    <t>ARANDELA SUPERIOR 11X8.10X0.05</t>
  </si>
  <si>
    <t>73016538</t>
  </si>
  <si>
    <t>73018533</t>
  </si>
  <si>
    <t>EL-RP-01-02-03-029</t>
  </si>
  <si>
    <t>COTTER PIN RVG</t>
  </si>
  <si>
    <t>03650048</t>
  </si>
  <si>
    <t>EL-RP-01-02-03-030</t>
  </si>
  <si>
    <t>TRANSMISION SHAFT</t>
  </si>
  <si>
    <t>7771354</t>
  </si>
  <si>
    <t>EL-RP-01-02-03-031</t>
  </si>
  <si>
    <t>COVER RVG</t>
  </si>
  <si>
    <t>73018393</t>
  </si>
  <si>
    <t>EL-RP-01-02-03-032</t>
  </si>
  <si>
    <t>MAGNETING COUPLING BEARING RVG</t>
  </si>
  <si>
    <t>3094002</t>
  </si>
  <si>
    <t>EL-RP-01-02-03-033</t>
  </si>
  <si>
    <t>NUMERADOR PARA RVG G25-65</t>
  </si>
  <si>
    <t>73016422</t>
  </si>
  <si>
    <t>EL-RP-01-02-03-034</t>
  </si>
  <si>
    <t>BEARING COVER</t>
  </si>
  <si>
    <t>73016710</t>
  </si>
  <si>
    <t>EL-RP-01-02-03-035</t>
  </si>
  <si>
    <t>TORNILLO BRKT ROTARY</t>
  </si>
  <si>
    <t>56612P007</t>
  </si>
  <si>
    <t>52994G217</t>
  </si>
  <si>
    <t>EL-RP-01-02-04-002</t>
  </si>
  <si>
    <t>SPUR GEAR METRIC 5.5M</t>
  </si>
  <si>
    <t>52799P007</t>
  </si>
  <si>
    <t>EL-RP-01-02-04-003</t>
  </si>
  <si>
    <t>ORING CASE COVER</t>
  </si>
  <si>
    <t>42710P242</t>
  </si>
  <si>
    <t>EL-RP-01-02-04-004</t>
  </si>
  <si>
    <t>LUBRICANTE SHELL MORLINA T10</t>
  </si>
  <si>
    <t>8316720</t>
  </si>
  <si>
    <t>EL-RP-01-02-04-005</t>
  </si>
  <si>
    <t>LOBULO MEDIDOR RVG G-100</t>
  </si>
  <si>
    <t>73014324</t>
  </si>
  <si>
    <t>EL-RP-01-02-04-006</t>
  </si>
  <si>
    <t>ORING 135X3 NBR SHRE REVG G-100</t>
  </si>
  <si>
    <t>3109099</t>
  </si>
  <si>
    <t>EL-RP-01-02-04-007</t>
  </si>
  <si>
    <t>ORING 125X2 NBR SHORE RVG G-100</t>
  </si>
  <si>
    <t>3109098</t>
  </si>
  <si>
    <t>EL-RP-01-02-04-008</t>
  </si>
  <si>
    <t>RODAMIENTO MEDIDOR RVG G-100</t>
  </si>
  <si>
    <t>8094037</t>
  </si>
  <si>
    <t>EL-RP-01-02-04-009</t>
  </si>
  <si>
    <t>SHAFT CENTERING 5,5 M</t>
  </si>
  <si>
    <t>56187P249</t>
  </si>
  <si>
    <t>EL-RP-01-02-04-010</t>
  </si>
  <si>
    <t>MAGNET HOLD ASSY</t>
  </si>
  <si>
    <t>55920G010</t>
  </si>
  <si>
    <t>EL-RP-01-02-04-011</t>
  </si>
  <si>
    <t>PISTON ASSY 5,5 M</t>
  </si>
  <si>
    <t>55004G018</t>
  </si>
  <si>
    <t>EL-RP-01-02-04-012</t>
  </si>
  <si>
    <t>PISTON LOBULO ROTATIVO RVG G100</t>
  </si>
  <si>
    <t>73017440</t>
  </si>
  <si>
    <t>EL-RP-01-02-05-001</t>
  </si>
  <si>
    <t>LOBULO MEDIDOR RVG 160</t>
  </si>
  <si>
    <t>73017441</t>
  </si>
  <si>
    <t>EL-RP-01-02-05-002</t>
  </si>
  <si>
    <t>ENGRANAJE SINCRONIZACION SUPERIOR</t>
  </si>
  <si>
    <t>73014334</t>
  </si>
  <si>
    <t>EL-RP-01-02-05-003</t>
  </si>
  <si>
    <t>73014335</t>
  </si>
  <si>
    <t>EL-RP-01-02-05-004</t>
  </si>
  <si>
    <t>ORING 18X4 NBR 70 SHORE RVG G 160</t>
  </si>
  <si>
    <t>3109415</t>
  </si>
  <si>
    <t>EL-RP-01-02-05-005</t>
  </si>
  <si>
    <t>ORING 170X3.5 NBR 70 SHORE RVG G 160</t>
  </si>
  <si>
    <t>3109414</t>
  </si>
  <si>
    <t>EL-RP-01-02-05-006</t>
  </si>
  <si>
    <t>ARANDELA SUPERIOR 18X12X01</t>
  </si>
  <si>
    <t>131704940100</t>
  </si>
  <si>
    <t>EL-RP-01-02-05-007</t>
  </si>
  <si>
    <t>ORING CANAL DE LUBRICACION G-160</t>
  </si>
  <si>
    <t>EL-RP-01-02-05-008</t>
  </si>
  <si>
    <t>RODAMIENTO RVG 160</t>
  </si>
  <si>
    <t>394039</t>
  </si>
  <si>
    <t>EL-RP-01-02-05-009</t>
  </si>
  <si>
    <t>O´RING 107X2.62 MM EPDM 70SHORE</t>
  </si>
  <si>
    <t>N/A</t>
  </si>
  <si>
    <t>EL-RP-01-02-05-010</t>
  </si>
  <si>
    <t>BEARING COVER RVG G160 - G250</t>
  </si>
  <si>
    <t>73018394</t>
  </si>
  <si>
    <t>52994G219</t>
  </si>
  <si>
    <t>EL-RP-01-02-06-002</t>
  </si>
  <si>
    <t>LOBULO ROTATIVO RVG250</t>
  </si>
  <si>
    <t>73017967</t>
  </si>
  <si>
    <t>EL-RP-01-03-01-001</t>
  </si>
  <si>
    <t>ELBOW INDEX LEXAN</t>
  </si>
  <si>
    <t>43280P020</t>
  </si>
  <si>
    <t>EL-RP-01-03-01-002</t>
  </si>
  <si>
    <t>BOX INDE LEXA</t>
  </si>
  <si>
    <t>21359P014</t>
  </si>
  <si>
    <t>56085G097</t>
  </si>
  <si>
    <t>EL-RP-01-03-01-004</t>
  </si>
  <si>
    <t>BEARING SHAFT</t>
  </si>
  <si>
    <t>15109G003</t>
  </si>
  <si>
    <t>EL-RP-01-03-01-005</t>
  </si>
  <si>
    <t>MAGNET HOLDER ASSY</t>
  </si>
  <si>
    <t>52921G003</t>
  </si>
  <si>
    <t>92943P056</t>
  </si>
  <si>
    <t>EL-RP-01-03-01-007</t>
  </si>
  <si>
    <t>DIFUSOR 3 GT</t>
  </si>
  <si>
    <t>54538P009</t>
  </si>
  <si>
    <t>EL-RP-01-03-01-008</t>
  </si>
  <si>
    <t>PISTOLA Y KIT DE LUBRICACION</t>
  </si>
  <si>
    <t>93723K002</t>
  </si>
  <si>
    <t>43354G055</t>
  </si>
  <si>
    <t>43354G056</t>
  </si>
  <si>
    <t>43354G057</t>
  </si>
  <si>
    <t>43354G058</t>
  </si>
  <si>
    <t>43354G059</t>
  </si>
  <si>
    <t>43354G060</t>
  </si>
  <si>
    <t>43354G061</t>
  </si>
  <si>
    <t>43354G062</t>
  </si>
  <si>
    <t>43354G063</t>
  </si>
  <si>
    <t>43354G064</t>
  </si>
  <si>
    <t>43354G098</t>
  </si>
  <si>
    <t>43354G100</t>
  </si>
  <si>
    <t>EL-RP-01-03-01-021</t>
  </si>
  <si>
    <t>ACEITE LUBRICANTE ANDEROL</t>
  </si>
  <si>
    <t>34928G004</t>
  </si>
  <si>
    <t>54511K004</t>
  </si>
  <si>
    <t>56085G100</t>
  </si>
  <si>
    <t>56085G098</t>
  </si>
  <si>
    <t>16233P010</t>
  </si>
  <si>
    <t>EL-RP-01-03-01-026</t>
  </si>
  <si>
    <t>COTTER PIN, GEAR TRAIN TURBINE</t>
  </si>
  <si>
    <t>03734P004</t>
  </si>
  <si>
    <t>EL-RP-01-03-01-027</t>
  </si>
  <si>
    <t>GEAR WORM 39T &amp; 48DP</t>
  </si>
  <si>
    <t>56361P012</t>
  </si>
  <si>
    <t>43354G099</t>
  </si>
  <si>
    <t>56936G005</t>
  </si>
  <si>
    <t>21998G016</t>
  </si>
  <si>
    <t>54511K026</t>
  </si>
  <si>
    <t>42710P092</t>
  </si>
  <si>
    <t>56187P126</t>
  </si>
  <si>
    <t>EL-RP-01-03-01-038</t>
  </si>
  <si>
    <t>ORING 56DX 38ID BUNA 70</t>
  </si>
  <si>
    <t>42710P013</t>
  </si>
  <si>
    <t>13519P020</t>
  </si>
  <si>
    <t>56085G041</t>
  </si>
  <si>
    <t>56085G087</t>
  </si>
  <si>
    <t>EL-RP-01-03-02-003</t>
  </si>
  <si>
    <t>VANNE STRAIGHTENING 4" FLENGED</t>
  </si>
  <si>
    <t>74081P157</t>
  </si>
  <si>
    <t>54548G084</t>
  </si>
  <si>
    <t>54511G014</t>
  </si>
  <si>
    <t>54511G009</t>
  </si>
  <si>
    <t>56361P009</t>
  </si>
  <si>
    <t>11186P030</t>
  </si>
  <si>
    <t>56187P196</t>
  </si>
  <si>
    <t>54509P011</t>
  </si>
  <si>
    <t>56187P260</t>
  </si>
  <si>
    <t>4GTX-45</t>
  </si>
  <si>
    <t>EL-RP-01-03-06-001</t>
  </si>
  <si>
    <t>56085G088</t>
  </si>
  <si>
    <t>EL-RP-01-03-06-002</t>
  </si>
  <si>
    <t>56085G019</t>
  </si>
  <si>
    <t>56085G021</t>
  </si>
  <si>
    <t>EL-RP-01-03-06-004</t>
  </si>
  <si>
    <t>PRONG 0.310 DX *0.91 ID BUNA 70</t>
  </si>
  <si>
    <t>42710P129</t>
  </si>
  <si>
    <t>EL-RP-01-03-06-005</t>
  </si>
  <si>
    <t>CLAMP PLASTIC TUBE</t>
  </si>
  <si>
    <t>52168P001</t>
  </si>
  <si>
    <t>EL-RP-01-03-06-006</t>
  </si>
  <si>
    <t>TUBE PLASTIC</t>
  </si>
  <si>
    <t>43594P030</t>
  </si>
  <si>
    <t>EL-RP-01-03-06-007</t>
  </si>
  <si>
    <t>CARTUCHO 6 GT 720 451</t>
  </si>
  <si>
    <t>54776K037</t>
  </si>
  <si>
    <t>EL-RP-01-03-06-010</t>
  </si>
  <si>
    <t>LOCATOR SHAFT 4-6-8 GTS</t>
  </si>
  <si>
    <t>54712P013</t>
  </si>
  <si>
    <t>EL-RP-01-03-06-011</t>
  </si>
  <si>
    <t>UPSHAFT 6 GTS</t>
  </si>
  <si>
    <t>56187P245</t>
  </si>
  <si>
    <t>EL-RP-01-03-06-012</t>
  </si>
  <si>
    <t>UPSHAFT DOG 6-8 GTS</t>
  </si>
  <si>
    <t>54513P001</t>
  </si>
  <si>
    <t>EL-RP-01-03-06-013</t>
  </si>
  <si>
    <t>PIN ESPIRAL TURBINE</t>
  </si>
  <si>
    <t>43435P021</t>
  </si>
  <si>
    <t>52240G005</t>
  </si>
  <si>
    <t>RZA56187P246</t>
  </si>
  <si>
    <t>EL-RP-01-03-07-001</t>
  </si>
  <si>
    <t>ROTOT 12" GT 720 PSI 45</t>
  </si>
  <si>
    <t>EL-RP-01-03-07-002</t>
  </si>
  <si>
    <t>TAPE SEAL 12"" GT</t>
  </si>
  <si>
    <t>54572P005</t>
  </si>
  <si>
    <t>EL-RP-02-01-004</t>
  </si>
  <si>
    <t>70157P034</t>
  </si>
  <si>
    <t>EL-RP-02-01-01-000</t>
  </si>
  <si>
    <t>70157P030</t>
  </si>
  <si>
    <t>EL-RP-02-01-01-001</t>
  </si>
  <si>
    <t>RES 3.5-7" W.C. AZUL CLARO</t>
  </si>
  <si>
    <t>70017P083</t>
  </si>
  <si>
    <t>70017P088</t>
  </si>
  <si>
    <t>EL-RP-02-01-01-004</t>
  </si>
  <si>
    <t>RES 18-2" W.C. VERDE CLARO</t>
  </si>
  <si>
    <t>70017P085</t>
  </si>
  <si>
    <t>EL-RP-02-01-01-005</t>
  </si>
  <si>
    <t>RES 2-4 PSIG ROSADO</t>
  </si>
  <si>
    <t>70017P086</t>
  </si>
  <si>
    <t>EL-RP-02-01-01-006</t>
  </si>
  <si>
    <t>RES 4-5 PSIG VERDE</t>
  </si>
  <si>
    <t>70017P087</t>
  </si>
  <si>
    <t>EL-RP-02-01-01-007</t>
  </si>
  <si>
    <t>RES 5-9 W.C NARANJA-NEGRO</t>
  </si>
  <si>
    <t>70017P002</t>
  </si>
  <si>
    <t>EL-RP-02-01-01-008</t>
  </si>
  <si>
    <t>RES 5-9" W.C NARANJA</t>
  </si>
  <si>
    <t>70017P003</t>
  </si>
  <si>
    <t>EL-RP-02-01-01-009</t>
  </si>
  <si>
    <t>RES 6-12 W.C. ROJO-NEGRO</t>
  </si>
  <si>
    <t>70017P065</t>
  </si>
  <si>
    <t>EL-RP-02-01-01-010</t>
  </si>
  <si>
    <t>RES 9-15 W.C. NEGRO-VERDE</t>
  </si>
  <si>
    <t>70017P004</t>
  </si>
  <si>
    <t>EL-RP-02-01-01-011</t>
  </si>
  <si>
    <t>RES 1/2-1 PSIG VERDE VERDE</t>
  </si>
  <si>
    <t>70017P044</t>
  </si>
  <si>
    <t>EL-RP-02-01-01-012</t>
  </si>
  <si>
    <t>RES 1-2.5 PSIG NEGRO-AZUL</t>
  </si>
  <si>
    <t>70017P040</t>
  </si>
  <si>
    <t>70017P041</t>
  </si>
  <si>
    <t>EL-RP-02-01-01-014</t>
  </si>
  <si>
    <t>RES 3.5-6" W.C. AZUL</t>
  </si>
  <si>
    <t>70017P043</t>
  </si>
  <si>
    <t>EL-RP-02-01-01-015</t>
  </si>
  <si>
    <t>RES 3.5-7.5" W.C. BRONCEADO</t>
  </si>
  <si>
    <t>70017P089</t>
  </si>
  <si>
    <t>70017P084</t>
  </si>
  <si>
    <t>EL-RP-02-01-01-017</t>
  </si>
  <si>
    <t>RES 6-12" W.C. CAFE</t>
  </si>
  <si>
    <t>70017P137</t>
  </si>
  <si>
    <t>70017P042</t>
  </si>
  <si>
    <t>70017P060</t>
  </si>
  <si>
    <t>70017P082</t>
  </si>
  <si>
    <t>70017P049</t>
  </si>
  <si>
    <t>EL-RP-02-01-01-022</t>
  </si>
  <si>
    <t>ORIFICIO 1/8"</t>
  </si>
  <si>
    <t>72494P044</t>
  </si>
  <si>
    <t>EL-RP-02-01-01-023</t>
  </si>
  <si>
    <t>72494P030</t>
  </si>
  <si>
    <t>72751P020</t>
  </si>
  <si>
    <t>EL-RP-02-01-01-025</t>
  </si>
  <si>
    <t>72494P019</t>
  </si>
  <si>
    <t>EL-RP-02-01-01-026</t>
  </si>
  <si>
    <t>72494P020</t>
  </si>
  <si>
    <t>EL-RP-02-01-01-027</t>
  </si>
  <si>
    <t>72751P011</t>
  </si>
  <si>
    <t>72494P021</t>
  </si>
  <si>
    <t>72751P012</t>
  </si>
  <si>
    <t>72751P013</t>
  </si>
  <si>
    <t>EL-RP-02-01-01-031</t>
  </si>
  <si>
    <t>72494P040</t>
  </si>
  <si>
    <t>EL-RP-02-01-01-032</t>
  </si>
  <si>
    <t>72494P042</t>
  </si>
  <si>
    <t>72494P043</t>
  </si>
  <si>
    <t>42494P022</t>
  </si>
  <si>
    <t>72494P023</t>
  </si>
  <si>
    <t>72751P014</t>
  </si>
  <si>
    <t>72494P025</t>
  </si>
  <si>
    <t>72751P016</t>
  </si>
  <si>
    <t>72495P026</t>
  </si>
  <si>
    <t>EL-RP-02-01-01-040</t>
  </si>
  <si>
    <t>72751P019</t>
  </si>
  <si>
    <t>73585G008</t>
  </si>
  <si>
    <t>71403P012</t>
  </si>
  <si>
    <t>EL-RP-02-01-01-043</t>
  </si>
  <si>
    <t>PLUG, SEAL MAROON STAMPED</t>
  </si>
  <si>
    <t>72283P007</t>
  </si>
  <si>
    <t>70014P186</t>
  </si>
  <si>
    <t>EL-RP-02-01-01-045</t>
  </si>
  <si>
    <t>PLUG SEAL GRAY UNSTAMPED</t>
  </si>
  <si>
    <t>73942F003</t>
  </si>
  <si>
    <t>EL-RP-02-01-01-046</t>
  </si>
  <si>
    <t>PLUNGER GUIDE DEL RIN</t>
  </si>
  <si>
    <t>73322P001</t>
  </si>
  <si>
    <t>EL-RP-02-01-01-047</t>
  </si>
  <si>
    <t>SCREW ADJUSTMENT 1800B2/1200</t>
  </si>
  <si>
    <t>74033P001</t>
  </si>
  <si>
    <t>EL-RP-02-01-01-048</t>
  </si>
  <si>
    <t>SPRING RETAINER (1800CP-B2)</t>
  </si>
  <si>
    <t>70020P002</t>
  </si>
  <si>
    <t>EL-RP-02-01-01-049</t>
  </si>
  <si>
    <t>"O" RING 70 DURO 1200/1800</t>
  </si>
  <si>
    <t>42710P202</t>
  </si>
  <si>
    <t>EL-RP-02-01-01-050</t>
  </si>
  <si>
    <t>SEAT DISC BUNA 70</t>
  </si>
  <si>
    <t>70014P042</t>
  </si>
  <si>
    <t>EL-RP-02-01-01-051</t>
  </si>
  <si>
    <t>ROD EXTENSION ALUM 1800CP-B2</t>
  </si>
  <si>
    <t>73832P001</t>
  </si>
  <si>
    <t>EL-RP-02-01-01-052</t>
  </si>
  <si>
    <t>ORIFICIO UPSO</t>
  </si>
  <si>
    <t>72422G004</t>
  </si>
  <si>
    <t>EL-RP-02-01-01-053</t>
  </si>
  <si>
    <t>DIAPH ASSY 1813C</t>
  </si>
  <si>
    <t>73527G003</t>
  </si>
  <si>
    <t>EL-RP-02-01-01-054</t>
  </si>
  <si>
    <t>PLUNGER GUIDE MINLON</t>
  </si>
  <si>
    <t>73943P001</t>
  </si>
  <si>
    <t>EL-RP-02-01-01-055</t>
  </si>
  <si>
    <t>PLUNGER VALVE MINLON 1800</t>
  </si>
  <si>
    <t>73939P001</t>
  </si>
  <si>
    <t>EL-RP-02-01-01-056</t>
  </si>
  <si>
    <t>PLINGER VALVE FREEN 1800</t>
  </si>
  <si>
    <t>73939P002</t>
  </si>
  <si>
    <t>EL-RP-02-01-01-057</t>
  </si>
  <si>
    <t>LEVER TOGGLE 1800CPB</t>
  </si>
  <si>
    <t>72496P002</t>
  </si>
  <si>
    <t>78192P001</t>
  </si>
  <si>
    <t>EL-RP-02-01-01-060</t>
  </si>
  <si>
    <t>ORIFICIO DE 1/4 1883 CPB2</t>
  </si>
  <si>
    <t>EL-RP-02-01-01-061</t>
  </si>
  <si>
    <t>ORIFICIO 5/16 1883 CPB2</t>
  </si>
  <si>
    <t>EL-RP-02-01-01-062</t>
  </si>
  <si>
    <t>EL-RP-02-01-01-063</t>
  </si>
  <si>
    <t>EL-RP-02-01-01-064</t>
  </si>
  <si>
    <t>PILOTO REGULATOR 1804PFM</t>
  </si>
  <si>
    <t>RZA78192P002</t>
  </si>
  <si>
    <t>71424P017</t>
  </si>
  <si>
    <t>EL-RP-02-01-02-002</t>
  </si>
  <si>
    <t>RES 5.5-8"W.C. NARANJA</t>
  </si>
  <si>
    <t>71424P018</t>
  </si>
  <si>
    <t>EL-RP-02-01-02-003</t>
  </si>
  <si>
    <t>RES 8.5-14"W.C. AMARILLO</t>
  </si>
  <si>
    <t>71424P019</t>
  </si>
  <si>
    <t>71424P020</t>
  </si>
  <si>
    <t>EL-RP-02-01-02-005</t>
  </si>
  <si>
    <t>RES 1-2 PSIG AZUL</t>
  </si>
  <si>
    <t>71424P021</t>
  </si>
  <si>
    <t>EL-RP-02-01-02-006</t>
  </si>
  <si>
    <t>RES 1.5-2.5 PSIG CAFE-AZUL</t>
  </si>
  <si>
    <t>71424P026</t>
  </si>
  <si>
    <t>EL-RP-02-01-02-007</t>
  </si>
  <si>
    <t>RES 2-3 PSIG CAFE-VERDE</t>
  </si>
  <si>
    <t>71424P022</t>
  </si>
  <si>
    <t>71424P023</t>
  </si>
  <si>
    <t>EL-RP-02-01-02-009</t>
  </si>
  <si>
    <t>RES 0.5-1 PSIG CAFE-BLANCO</t>
  </si>
  <si>
    <t>71411P020</t>
  </si>
  <si>
    <t>EL-RP-02-01-02-010</t>
  </si>
  <si>
    <t>RES 1-2.5 PSIG MORADO-BLANCO</t>
  </si>
  <si>
    <t>71411P021</t>
  </si>
  <si>
    <t>EL-RP-02-01-02-011</t>
  </si>
  <si>
    <t>RES 2.5-5 PSIG NARANJA-NEGRO</t>
  </si>
  <si>
    <t>71411P022</t>
  </si>
  <si>
    <t>EL-RP-02-01-02-012</t>
  </si>
  <si>
    <t>RES 5-10 PSIG NEGRO</t>
  </si>
  <si>
    <t>71411P023</t>
  </si>
  <si>
    <t>EL-RP-02-01-02-013</t>
  </si>
  <si>
    <t>RES 10-15 PSIG AMARILLO-VERDE</t>
  </si>
  <si>
    <t>71411P024</t>
  </si>
  <si>
    <t>EL-RP-02-01-02-014</t>
  </si>
  <si>
    <t>RES 0.5-1 PSIG ROJO-CAFE</t>
  </si>
  <si>
    <t>70017P076</t>
  </si>
  <si>
    <t>EL-RP-02-01-02-015</t>
  </si>
  <si>
    <t>RES 1-2 PSIG NARANJA-AMARILLO</t>
  </si>
  <si>
    <t>70017P078</t>
  </si>
  <si>
    <t>70017P079</t>
  </si>
  <si>
    <t>EL-RP-02-01-02-017</t>
  </si>
  <si>
    <t>72983P010</t>
  </si>
  <si>
    <t>72983P011</t>
  </si>
  <si>
    <t>EL-RP-02-01-02-019</t>
  </si>
  <si>
    <t>72983P012</t>
  </si>
  <si>
    <t>72983P013</t>
  </si>
  <si>
    <t>72983P014</t>
  </si>
  <si>
    <t>72983P015</t>
  </si>
  <si>
    <t>72983P016</t>
  </si>
  <si>
    <t>72983P017</t>
  </si>
  <si>
    <t>EL-RP-02-01-02-025</t>
  </si>
  <si>
    <t>KIT REPARACION 1813B</t>
  </si>
  <si>
    <t>70014G001</t>
  </si>
  <si>
    <t>EL-RP-02-01-02-026</t>
  </si>
  <si>
    <t>VALVE HEAD 1-1/2" NPT</t>
  </si>
  <si>
    <t>72619P072</t>
  </si>
  <si>
    <t>EL-RP-02-01-02-027</t>
  </si>
  <si>
    <t>VALVE HEAD 2" NPT</t>
  </si>
  <si>
    <t>72619P074</t>
  </si>
  <si>
    <t>EL-RP-02-01-02-028</t>
  </si>
  <si>
    <t>GASKET, 1.750DX1.51D,ALUM.</t>
  </si>
  <si>
    <t>70019P094</t>
  </si>
  <si>
    <t>EL-RP-02-01-02-029</t>
  </si>
  <si>
    <t>O-RING 70 DURO 1200/1800</t>
  </si>
  <si>
    <t>70019P108</t>
  </si>
  <si>
    <t>52744K002</t>
  </si>
  <si>
    <t>EL-RP-02-01-02-031</t>
  </si>
  <si>
    <t>DIAFRAGMA  KIT 2-6·,IRV</t>
  </si>
  <si>
    <t>52744K001</t>
  </si>
  <si>
    <t>EL-RP-02-01-02-032</t>
  </si>
  <si>
    <t>TOP 1/4 NPT VENT (PHIL)</t>
  </si>
  <si>
    <t>70006P007</t>
  </si>
  <si>
    <t>EL-RP-02-01-02-033</t>
  </si>
  <si>
    <t>PILOT CASE KIT 7-15·,IRV</t>
  </si>
  <si>
    <t>EL-RP-02-01-02-034</t>
  </si>
  <si>
    <t>KIT 3/4 - 1 1/4 1803/1833B</t>
  </si>
  <si>
    <t>73909K002</t>
  </si>
  <si>
    <t>42710P146</t>
  </si>
  <si>
    <t>EL-RP-02-01-02-036</t>
  </si>
  <si>
    <t>SHAFT</t>
  </si>
  <si>
    <t>72644P002</t>
  </si>
  <si>
    <t>EL-RP-02-01-02-037</t>
  </si>
  <si>
    <t>PRESSURE ADJUSTNEBT SCREW</t>
  </si>
  <si>
    <t>73183P001</t>
  </si>
  <si>
    <t>EL-RP-02-01-02-038</t>
  </si>
  <si>
    <t>SEAL PLUG ASSY, W HOLE</t>
  </si>
  <si>
    <t>72357G003</t>
  </si>
  <si>
    <t>EL-RP-02-01-02-039</t>
  </si>
  <si>
    <t>DIAPHAGM REDUCING RING</t>
  </si>
  <si>
    <t>72646P002</t>
  </si>
  <si>
    <t>74079G009</t>
  </si>
  <si>
    <t>EL-RP-02-01-02-041</t>
  </si>
  <si>
    <t>GASKET, SEAL PLUG</t>
  </si>
  <si>
    <t>70019P087</t>
  </si>
  <si>
    <t>EL-RP-02-01-02-042</t>
  </si>
  <si>
    <t>RESORTE/OPSO NARANAJA-VERDE</t>
  </si>
  <si>
    <t>EL-RP-02-01-02-043</t>
  </si>
  <si>
    <t>DISPHRAGM &amp; PLATE ASSEMBLY (1/2-6PSI)</t>
  </si>
  <si>
    <t>74079G007</t>
  </si>
  <si>
    <t>EL-RP-02-01-02-044</t>
  </si>
  <si>
    <t>DIAPHRAGM PLATE ASSEMBLY(7-15 PSI)</t>
  </si>
  <si>
    <t>74079G008</t>
  </si>
  <si>
    <t>70009P002</t>
  </si>
  <si>
    <t>EL-RP-02-01-02-047</t>
  </si>
  <si>
    <t>SEAT DISC VITON 70 1803</t>
  </si>
  <si>
    <t>70041P133</t>
  </si>
  <si>
    <t>EL-RP-02-01-02-048</t>
  </si>
  <si>
    <t>SEAT DISC BUNA80 PHILA</t>
  </si>
  <si>
    <t>70041P073</t>
  </si>
  <si>
    <t>EL-RP-02-01-02-049</t>
  </si>
  <si>
    <t>SPRING LOCATOR</t>
  </si>
  <si>
    <t>73175P001</t>
  </si>
  <si>
    <t>42710P161</t>
  </si>
  <si>
    <t>EL-RP-02-01-02-051</t>
  </si>
  <si>
    <t>PLUNGER VALVE</t>
  </si>
  <si>
    <t>72627P001</t>
  </si>
  <si>
    <t>EL-RP-02-01-02-052</t>
  </si>
  <si>
    <t>LEVER ASSEMBLY</t>
  </si>
  <si>
    <t>72626G001</t>
  </si>
  <si>
    <t>EL-RP-02-01-02-053</t>
  </si>
  <si>
    <t>VALVE HEAD 2"OPSO</t>
  </si>
  <si>
    <t>72972P035</t>
  </si>
  <si>
    <t>EL-RP-02-01-02-054</t>
  </si>
  <si>
    <t>SEAT DISC HOLDER RED</t>
  </si>
  <si>
    <t>72624P003</t>
  </si>
  <si>
    <t>EL-RP-02-01-02-055</t>
  </si>
  <si>
    <t>WASHER 1.25 OD X ,39 ID X 3 W ST</t>
  </si>
  <si>
    <t>13981P076</t>
  </si>
  <si>
    <t>70859P001</t>
  </si>
  <si>
    <t>EL-RP-02-01-02-057</t>
  </si>
  <si>
    <t>LOCK NUT 7/16-14</t>
  </si>
  <si>
    <t>55606P016</t>
  </si>
  <si>
    <t>70014P175</t>
  </si>
  <si>
    <t>EL-RP-02-01-02-059</t>
  </si>
  <si>
    <t>PLATO DEL DIAFRAGMA 1803</t>
  </si>
  <si>
    <t>70012P029</t>
  </si>
  <si>
    <t>70014P143</t>
  </si>
  <si>
    <t>42710P078</t>
  </si>
  <si>
    <t>EL-RP-02-01-02-080</t>
  </si>
  <si>
    <t>EL-RP-02-01-03-001</t>
  </si>
  <si>
    <t>RES 1-3 "W.C.</t>
  </si>
  <si>
    <t>70157P033</t>
  </si>
  <si>
    <t>EL-RP-02-01-03-002</t>
  </si>
  <si>
    <t>70157P025</t>
  </si>
  <si>
    <t>EL-RP-02-01-03-003</t>
  </si>
  <si>
    <t>70157P028</t>
  </si>
  <si>
    <t>EL-RP-02-01-03-005</t>
  </si>
  <si>
    <t>70157P027</t>
  </si>
  <si>
    <t>EL-RP-02-01-03-006</t>
  </si>
  <si>
    <t>RES 3-7 " W.C.</t>
  </si>
  <si>
    <t>70157P029</t>
  </si>
  <si>
    <t>EL-RP-02-01-03-007</t>
  </si>
  <si>
    <t>RES 4-8" W.C.</t>
  </si>
  <si>
    <t>71411P036</t>
  </si>
  <si>
    <t>EL-RP-02-01-03-008</t>
  </si>
  <si>
    <t>70157P035</t>
  </si>
  <si>
    <t>EL-RP-02-01-03-009</t>
  </si>
  <si>
    <t>70157P006</t>
  </si>
  <si>
    <t>EL-RP-02-01-03-011</t>
  </si>
  <si>
    <t>71411P034</t>
  </si>
  <si>
    <t>EL-RP-02-01-03-012</t>
  </si>
  <si>
    <t>70157P036</t>
  </si>
  <si>
    <t>EL-RP-02-01-03-013</t>
  </si>
  <si>
    <t>70157P017</t>
  </si>
  <si>
    <t>EL-RP-02-01-03-014</t>
  </si>
  <si>
    <t>70157P031</t>
  </si>
  <si>
    <t>EL-RP-02-01-03-015</t>
  </si>
  <si>
    <t>71411P037</t>
  </si>
  <si>
    <t>EL-RP-02-01-03-016</t>
  </si>
  <si>
    <t>70157P037</t>
  </si>
  <si>
    <t>EL-RP-02-01-03-017</t>
  </si>
  <si>
    <t>70157P024</t>
  </si>
  <si>
    <t>EL-RP-02-01-03-018</t>
  </si>
  <si>
    <t>70157P032</t>
  </si>
  <si>
    <t>EL-RP-02-01-03-019</t>
  </si>
  <si>
    <t>71411P038</t>
  </si>
  <si>
    <t>EL-RP-02-01-04-001</t>
  </si>
  <si>
    <t>RES 1-5  PSIG VERDE</t>
  </si>
  <si>
    <t>71411P010</t>
  </si>
  <si>
    <t>41411P042</t>
  </si>
  <si>
    <t>71411P011</t>
  </si>
  <si>
    <t>71411P012</t>
  </si>
  <si>
    <t>71411P014</t>
  </si>
  <si>
    <t>71411P009</t>
  </si>
  <si>
    <t>71411P046</t>
  </si>
  <si>
    <t>71421P008</t>
  </si>
  <si>
    <t>EL-RP-02-01-04-009</t>
  </si>
  <si>
    <t>ORIFICIO 1/16"</t>
  </si>
  <si>
    <t>70033P002</t>
  </si>
  <si>
    <t>70033P001</t>
  </si>
  <si>
    <t>EL-RP-02-01-04-011</t>
  </si>
  <si>
    <t>70033P003</t>
  </si>
  <si>
    <t>70170P028</t>
  </si>
  <si>
    <t>73914K010</t>
  </si>
  <si>
    <t>EL-RP-02-01-04-014</t>
  </si>
  <si>
    <t>KIT REPARACION VITON</t>
  </si>
  <si>
    <t>73914K014</t>
  </si>
  <si>
    <t>EL-RP-02-01-04-015</t>
  </si>
  <si>
    <t>KIT REPARACION Z/Z138</t>
  </si>
  <si>
    <t>73914K017</t>
  </si>
  <si>
    <t>EL-RP-02-01-04-016</t>
  </si>
  <si>
    <t>KIT REPARACION BUNA N 90</t>
  </si>
  <si>
    <t>73914K018</t>
  </si>
  <si>
    <t>70041P002</t>
  </si>
  <si>
    <t>70041P003</t>
  </si>
  <si>
    <t>72213G003</t>
  </si>
  <si>
    <t>42710P170</t>
  </si>
  <si>
    <t>78001P029</t>
  </si>
  <si>
    <t>22032P078</t>
  </si>
  <si>
    <t>EL-RP-02-01-04-023</t>
  </si>
  <si>
    <t>70170P042</t>
  </si>
  <si>
    <t>70157P004</t>
  </si>
  <si>
    <t>73926P001</t>
  </si>
  <si>
    <t>70872P001</t>
  </si>
  <si>
    <t>70170P043</t>
  </si>
  <si>
    <t>70041P072</t>
  </si>
  <si>
    <t>78152P001</t>
  </si>
  <si>
    <t>78039P003</t>
  </si>
  <si>
    <t>73929P001</t>
  </si>
  <si>
    <t>70852P004</t>
  </si>
  <si>
    <t>EL-RP-02-01-04-039</t>
  </si>
  <si>
    <t>BAGDE Z SERIES PILOT</t>
  </si>
  <si>
    <t>73930P003</t>
  </si>
  <si>
    <t>EL-RP-02-01-04-040</t>
  </si>
  <si>
    <t>GASKET 2.00" X 1.56"</t>
  </si>
  <si>
    <t>70019P017</t>
  </si>
  <si>
    <t>EL-RP-02-01-04-041</t>
  </si>
  <si>
    <t>GASKET 1.5" X 1.25"</t>
  </si>
  <si>
    <t>70019P081</t>
  </si>
  <si>
    <t>70868P001</t>
  </si>
  <si>
    <t>73917K001</t>
  </si>
  <si>
    <t>EL-RP-02-01-07-028</t>
  </si>
  <si>
    <t>RING DIAFRAGMA REDUCIN</t>
  </si>
  <si>
    <t>71341P002</t>
  </si>
  <si>
    <t>EL-RP-02-01-13-001</t>
  </si>
  <si>
    <t>RESORTE 6-8 WC AZUL AMARILLO</t>
  </si>
  <si>
    <t>70017P138</t>
  </si>
  <si>
    <t>70017P139</t>
  </si>
  <si>
    <t>70017P140</t>
  </si>
  <si>
    <t>EL-RP-02-01-13-004</t>
  </si>
  <si>
    <t>RESORTE 21-35 WC AZUL-NARANJA</t>
  </si>
  <si>
    <t>70017P141</t>
  </si>
  <si>
    <t>78074P029</t>
  </si>
  <si>
    <t>73404P002</t>
  </si>
  <si>
    <t>73404P008</t>
  </si>
  <si>
    <t>73404P051</t>
  </si>
  <si>
    <t>73404P056</t>
  </si>
  <si>
    <t>73404P055</t>
  </si>
  <si>
    <t>EL-RP-02-02-01-006</t>
  </si>
  <si>
    <t>MANGA 2" S300 B5L</t>
  </si>
  <si>
    <t>73404P067</t>
  </si>
  <si>
    <t>73404P015</t>
  </si>
  <si>
    <t>73404P003</t>
  </si>
  <si>
    <t>73404P052</t>
  </si>
  <si>
    <t>EL-RP-02-02-01-011</t>
  </si>
  <si>
    <t>MANGA 3" S300 B7</t>
  </si>
  <si>
    <t>EL-RP-02-02-01-012</t>
  </si>
  <si>
    <t>MANGA 3" S300 B5</t>
  </si>
  <si>
    <t>EL-RP-02-02-01-013</t>
  </si>
  <si>
    <t>MANGA 3" S300 B5L</t>
  </si>
  <si>
    <t>EL-RP-02-02-01-014</t>
  </si>
  <si>
    <t>MANGA 3" S300 V7</t>
  </si>
  <si>
    <t>73404P016</t>
  </si>
  <si>
    <t>73404P001</t>
  </si>
  <si>
    <t>EL-RP-02-02-01-017</t>
  </si>
  <si>
    <t>MANGA 4" S300 H5L</t>
  </si>
  <si>
    <t>LAC1A3C1</t>
  </si>
  <si>
    <t>EL-RP-02-02-01-018</t>
  </si>
  <si>
    <t>MANGA 4" S300 B7</t>
  </si>
  <si>
    <t>EL-RP-02-02-01-019</t>
  </si>
  <si>
    <t>MANGA 4" S300 B5</t>
  </si>
  <si>
    <t>EL-RP-02-02-01-020</t>
  </si>
  <si>
    <t>MANGA 4" S300 B5L</t>
  </si>
  <si>
    <t>EL-RP-02-02-01-021</t>
  </si>
  <si>
    <t>MANGA 4" S300 V7</t>
  </si>
  <si>
    <t>73404P017</t>
  </si>
  <si>
    <t>EL-RP-02-02-01-022</t>
  </si>
  <si>
    <t>MANGA 6" S300 H7</t>
  </si>
  <si>
    <t>EL-RP-02-02-01-023</t>
  </si>
  <si>
    <t>MANGA 6" S300 H5</t>
  </si>
  <si>
    <t>EL-RP-02-02-01-024</t>
  </si>
  <si>
    <t>MANGA 6" S300 H5L</t>
  </si>
  <si>
    <t>EL-RP-02-02-01-025</t>
  </si>
  <si>
    <t>MANGA 6" S300 B7</t>
  </si>
  <si>
    <t>EL-RP-02-02-01-026</t>
  </si>
  <si>
    <t>MANGA 6" S300 B5</t>
  </si>
  <si>
    <t>EL-RP-02-02-01-027</t>
  </si>
  <si>
    <t>MANGA 6" S300 B5L</t>
  </si>
  <si>
    <t>EL-RP-02-02-01-028</t>
  </si>
  <si>
    <t>MANGA 6" S300 V7</t>
  </si>
  <si>
    <t>73404P018</t>
  </si>
  <si>
    <t>EL-RP-02-02-01-029</t>
  </si>
  <si>
    <t>MANGA 8" S300 H7</t>
  </si>
  <si>
    <t>EL-RP-02-02-01-031</t>
  </si>
  <si>
    <t>MANGA 8"  S300 H5L</t>
  </si>
  <si>
    <t>EL-RP-02-02-01-032</t>
  </si>
  <si>
    <t>MANGA 8" S300 B7</t>
  </si>
  <si>
    <t>EL-RP-02-02-01-033</t>
  </si>
  <si>
    <t>MANGA 8" S300 B5</t>
  </si>
  <si>
    <t>EL-RP-02-02-01-034</t>
  </si>
  <si>
    <t>MANGA 8" S300 B5L</t>
  </si>
  <si>
    <t>EL-RP-02-02-01-035</t>
  </si>
  <si>
    <t>MANGA 12" S300 H7</t>
  </si>
  <si>
    <t>EL-RP-02-02-01-036</t>
  </si>
  <si>
    <t>MANGA 12" S300 H5</t>
  </si>
  <si>
    <t>EL-RP-02-02-01-037</t>
  </si>
  <si>
    <t>MANGA 12" S300 H5L</t>
  </si>
  <si>
    <t>EL-RP-02-02-01-038</t>
  </si>
  <si>
    <t>MANGA 12" S300 B7</t>
  </si>
  <si>
    <t>EL-RP-02-02-01-039</t>
  </si>
  <si>
    <t>MANGA 12" S300 B5</t>
  </si>
  <si>
    <t>EL-RP-02-02-01-040</t>
  </si>
  <si>
    <t>MANGA 12" S300 B5L</t>
  </si>
  <si>
    <t>78137P004</t>
  </si>
  <si>
    <t>74075G036</t>
  </si>
  <si>
    <t>EL-RP-02-02-01-043</t>
  </si>
  <si>
    <t>LIMITADOR DE CAPACIDAD 75%</t>
  </si>
  <si>
    <t>74075G071</t>
  </si>
  <si>
    <t>EL-RP-02-02-01-044</t>
  </si>
  <si>
    <t>JAULAR CAP REDUCIDA R10 S300</t>
  </si>
  <si>
    <t>73402P016</t>
  </si>
  <si>
    <t>EL-RP-02-02-01-045</t>
  </si>
  <si>
    <t>JAULAR CAP REDUCIDA R25 S300</t>
  </si>
  <si>
    <t>73402P015</t>
  </si>
  <si>
    <t>EL-RP-02-02-01-046</t>
  </si>
  <si>
    <t>JAULAR CAP REDUCIDA R50 S300</t>
  </si>
  <si>
    <t>73402P008</t>
  </si>
  <si>
    <t>EL-RP-02-02-01-047</t>
  </si>
  <si>
    <t>JAULAR CAP REDUCIDA R10 S600</t>
  </si>
  <si>
    <t>73679P009</t>
  </si>
  <si>
    <t>73679P008</t>
  </si>
  <si>
    <t>EL-RP-02-02-01-049</t>
  </si>
  <si>
    <t>JAULAR CAP REDUCIDA R50 S600</t>
  </si>
  <si>
    <t>73679P007</t>
  </si>
  <si>
    <t>42710P150</t>
  </si>
  <si>
    <t>73677P007</t>
  </si>
  <si>
    <t>EL-RP-02-02-01-052</t>
  </si>
  <si>
    <t>KIT FLANGED SEPARATOR</t>
  </si>
  <si>
    <t>52913G010</t>
  </si>
  <si>
    <t>70852P002</t>
  </si>
  <si>
    <t>73677P001</t>
  </si>
  <si>
    <t>73677P003</t>
  </si>
  <si>
    <t>73677P008</t>
  </si>
  <si>
    <t>73402P001</t>
  </si>
  <si>
    <t>73402P002</t>
  </si>
  <si>
    <t>EL-RP-02-02-01-071</t>
  </si>
  <si>
    <t>78034P016</t>
  </si>
  <si>
    <t>78137P003</t>
  </si>
  <si>
    <t>EL-RP-02-02-02-002</t>
  </si>
  <si>
    <t>ELBOW</t>
  </si>
  <si>
    <t>78041P002</t>
  </si>
  <si>
    <t>70176P040</t>
  </si>
  <si>
    <t>EL-RP-02-02-02-004</t>
  </si>
  <si>
    <t>NUT, TUBE CONNECTOR</t>
  </si>
  <si>
    <t>78109P003</t>
  </si>
  <si>
    <t>73659P003</t>
  </si>
  <si>
    <t>78480P001</t>
  </si>
  <si>
    <t>74074K001</t>
  </si>
  <si>
    <t>74036K001</t>
  </si>
  <si>
    <t>74036K002</t>
  </si>
  <si>
    <t>73957W001</t>
  </si>
  <si>
    <t>74067K001</t>
  </si>
  <si>
    <t>EL-RP-02-02-02-013</t>
  </si>
  <si>
    <t>SLEEVE TUBE CONNECTOR</t>
  </si>
  <si>
    <t>78109P004</t>
  </si>
  <si>
    <t>78000P106</t>
  </si>
  <si>
    <t>70019P106</t>
  </si>
  <si>
    <t>74074P001</t>
  </si>
  <si>
    <t>EL-RP-02-02-02-017</t>
  </si>
  <si>
    <t>TUBING CONTROL LOOP COMPOSITE</t>
  </si>
  <si>
    <t>EL-RP-02-02-02-018</t>
  </si>
  <si>
    <t>NUT FAIRING 2" 3"</t>
  </si>
  <si>
    <t>73401P001</t>
  </si>
  <si>
    <t>78000P090</t>
  </si>
  <si>
    <t>EL-RP-02-02-02-020</t>
  </si>
  <si>
    <t>WASHER 0,88 OD X 039 ID SST</t>
  </si>
  <si>
    <t>70176P041</t>
  </si>
  <si>
    <t>EL-RP-02-02-02-021</t>
  </si>
  <si>
    <t>TORNILLO HD 3/8 16*2.25</t>
  </si>
  <si>
    <t>78000P093</t>
  </si>
  <si>
    <t>EL-RP-02-02-02-022</t>
  </si>
  <si>
    <t>SCREW HEX HEAD CAP (METRIC)</t>
  </si>
  <si>
    <t>78487P001</t>
  </si>
  <si>
    <t>73658P001</t>
  </si>
  <si>
    <t>78479P001</t>
  </si>
  <si>
    <t>73658P003</t>
  </si>
  <si>
    <t>EL-RP-02-02-02-026</t>
  </si>
  <si>
    <t>78009P001</t>
  </si>
  <si>
    <t>70041P129</t>
  </si>
  <si>
    <t>EL-RP-02-03-03-01</t>
  </si>
  <si>
    <t>DIAFRAGMA RFV 2" H8R</t>
  </si>
  <si>
    <t>EL-RP-04-02-01</t>
  </si>
  <si>
    <t>ELEMENTO FILTRANTE 1" 5 MIC</t>
  </si>
  <si>
    <t>73355G002</t>
  </si>
  <si>
    <t>RQAA2AOA1A1</t>
  </si>
  <si>
    <t>EL-RP-04-02-03</t>
  </si>
  <si>
    <t>FILTRO DE 2"</t>
  </si>
  <si>
    <t>78155P017</t>
  </si>
  <si>
    <t>EL-RP-04-02-04</t>
  </si>
  <si>
    <t>FILTRO CFR 2" 160 PSI 5 MIC</t>
  </si>
  <si>
    <t>CFR 2"</t>
  </si>
  <si>
    <t>EL-RP-04-02-05</t>
  </si>
  <si>
    <t>FILTROS DE 6"</t>
  </si>
  <si>
    <t>RQAA2ADA1A1</t>
  </si>
  <si>
    <t>EL-RP-04-02-05-001</t>
  </si>
  <si>
    <t>FILTER ELEMENT 25 MIC 4-6"</t>
  </si>
  <si>
    <t>78155P022</t>
  </si>
  <si>
    <t>78155P018</t>
  </si>
  <si>
    <t>78155P020</t>
  </si>
  <si>
    <t>EL-RP-05-04-072</t>
  </si>
  <si>
    <t>CENTERING TUBE 2"</t>
  </si>
  <si>
    <t>7365P001</t>
  </si>
  <si>
    <t>EL-RP-05-04-076</t>
  </si>
  <si>
    <t>CENTERING TUBE 8"</t>
  </si>
  <si>
    <t>73552P005</t>
  </si>
  <si>
    <t>EL-RP-05-04-078</t>
  </si>
  <si>
    <t>KITFLANGED SEPARATOR</t>
  </si>
  <si>
    <t>73593G001</t>
  </si>
  <si>
    <t>EL-RP-05-04-079</t>
  </si>
  <si>
    <t>KIT FLANGED SEPARATOR 3 INCHS</t>
  </si>
  <si>
    <t>73593G002</t>
  </si>
  <si>
    <t>73677P011</t>
  </si>
  <si>
    <t>EL-RP-05-05-04-073</t>
  </si>
  <si>
    <t>CENTERING TUBE 3"</t>
  </si>
  <si>
    <t>73552P002</t>
  </si>
  <si>
    <t>73679P001</t>
  </si>
  <si>
    <t>78000P107</t>
  </si>
  <si>
    <t>EL-RP-05-05-04-077</t>
  </si>
  <si>
    <t>EL-RP-05-05-04-079</t>
  </si>
  <si>
    <t>78487P002</t>
  </si>
  <si>
    <t>73677P005</t>
  </si>
  <si>
    <t>FI-A-1E392627012</t>
  </si>
  <si>
    <t>RESORTE</t>
  </si>
  <si>
    <t>FI-A-R422-DDF</t>
  </si>
  <si>
    <t>REGULADOR 3/4 X 3/4 2DA ETAPA</t>
  </si>
  <si>
    <t>R422-DDF</t>
  </si>
  <si>
    <t>F-190</t>
  </si>
  <si>
    <t>FI-G-200-24</t>
  </si>
  <si>
    <t>G-200-24</t>
  </si>
  <si>
    <t>G-201-24</t>
  </si>
  <si>
    <t>J-501</t>
  </si>
  <si>
    <t>FI-J-P323</t>
  </si>
  <si>
    <t>DIAL ROTOGEAGE FISHER</t>
  </si>
  <si>
    <t>FI-K-M-520-8</t>
  </si>
  <si>
    <t>ADAP FISHER 1 1/4" ACME X 1" NPT</t>
  </si>
  <si>
    <t>R6353X00012</t>
  </si>
  <si>
    <t>6353</t>
  </si>
  <si>
    <t>TRZ2 G400</t>
  </si>
  <si>
    <t>IN-RP-01-09-02-01</t>
  </si>
  <si>
    <t>RODAMIENTO TURBINA ULZ 306X-48 J762-L2</t>
  </si>
  <si>
    <t>RZE03094074</t>
  </si>
  <si>
    <t>IN-RP-01-09-02-02</t>
  </si>
  <si>
    <t>RODAMIENTO TURBINA RV 308X-48 J762-L2</t>
  </si>
  <si>
    <t>RZE03094046</t>
  </si>
  <si>
    <t>HPR 30/35</t>
  </si>
  <si>
    <t>RPP8/S</t>
  </si>
  <si>
    <t>RPP60</t>
  </si>
  <si>
    <t>RPP64</t>
  </si>
  <si>
    <t>RPP66</t>
  </si>
  <si>
    <t>IT-01-01</t>
  </si>
  <si>
    <t>MEDIDOR MASICO M0.25</t>
  </si>
  <si>
    <t>RML2000</t>
  </si>
  <si>
    <t>RML500</t>
  </si>
  <si>
    <t>DR2013</t>
  </si>
  <si>
    <t>IT-01-02</t>
  </si>
  <si>
    <t>MEDIDOR MASICO M050</t>
  </si>
  <si>
    <t>IT-01-04</t>
  </si>
  <si>
    <t>MEDIDOR MASICO M 200</t>
  </si>
  <si>
    <t>IT-03-01</t>
  </si>
  <si>
    <t>TROYA III</t>
  </si>
  <si>
    <t>IT-RP-01-01</t>
  </si>
  <si>
    <t>MEDIDORES MASICOS</t>
  </si>
  <si>
    <t>IT-RP-01-02</t>
  </si>
  <si>
    <t>M 050</t>
  </si>
  <si>
    <t>IT-RP-01-03</t>
  </si>
  <si>
    <t>M 100</t>
  </si>
  <si>
    <t>IT-RP-01-04</t>
  </si>
  <si>
    <t>M 200</t>
  </si>
  <si>
    <t>IT-RP-01-04-01</t>
  </si>
  <si>
    <t>METROS DE CABLE 16X22</t>
  </si>
  <si>
    <t>72-025-0003YY</t>
  </si>
  <si>
    <t>IT-RP-01-04-010</t>
  </si>
  <si>
    <t>INTERFACE SGC USB</t>
  </si>
  <si>
    <t>72-048-0020YY</t>
  </si>
  <si>
    <t>IT-RP-01-04-02</t>
  </si>
  <si>
    <t>SELECTOR TARJETA INTERFASE</t>
  </si>
  <si>
    <t>72-048-0020</t>
  </si>
  <si>
    <t>73218BN87NOOYY</t>
  </si>
  <si>
    <t>72-048-001</t>
  </si>
  <si>
    <t>IT-RP-01-04-06</t>
  </si>
  <si>
    <t>KIT INS R8505</t>
  </si>
  <si>
    <t>ZZ-L</t>
  </si>
  <si>
    <t>IT-RP-01-04-07</t>
  </si>
  <si>
    <t>RI 505 MFM</t>
  </si>
  <si>
    <t>72-022-0008YY</t>
  </si>
  <si>
    <t>600051-001</t>
  </si>
  <si>
    <t>IT-RP-01-04-09</t>
  </si>
  <si>
    <t>DISPLAY RI 505</t>
  </si>
  <si>
    <t>IT-RP-01-04-10</t>
  </si>
  <si>
    <t>METRO DE CABLE 2*18</t>
  </si>
  <si>
    <t>167585</t>
  </si>
  <si>
    <t>IT-RP-01-04-11</t>
  </si>
  <si>
    <t>TARJETA RI505</t>
  </si>
  <si>
    <t>72-022-0015</t>
  </si>
  <si>
    <t>IT-RP-01-04-12</t>
  </si>
  <si>
    <t>VALVULA CHEK REGO</t>
  </si>
  <si>
    <t>RG-3276BC</t>
  </si>
  <si>
    <t>IT-RP-01-04-13</t>
  </si>
  <si>
    <t>VALVULA DE ALIVIO HIDROSTATICO</t>
  </si>
  <si>
    <t>RG-3129L</t>
  </si>
  <si>
    <t>72-048-006</t>
  </si>
  <si>
    <t>72-022-0032YY</t>
  </si>
  <si>
    <t>72-022-0031YY</t>
  </si>
  <si>
    <t>IT-RP-01-04-21</t>
  </si>
  <si>
    <t>BOMBA DISPENSADORA GLP 1"</t>
  </si>
  <si>
    <t>IT-RP-01-04-22</t>
  </si>
  <si>
    <t>VALVULA BY PAS 1"</t>
  </si>
  <si>
    <t>IT-RP-01-04-24</t>
  </si>
  <si>
    <t>VALVULA BY PASS 1 1/4"</t>
  </si>
  <si>
    <t>72-014-000-3YY</t>
  </si>
  <si>
    <t>72-022-0163YY</t>
  </si>
  <si>
    <t>IT-RP-02-01-04</t>
  </si>
  <si>
    <t>CAJAS CORTA FUEGO</t>
  </si>
  <si>
    <t>IT-RP-02-01-05</t>
  </si>
  <si>
    <t>DISPLAY Y TECLADO</t>
  </si>
  <si>
    <t>IT-RP-02-01-09</t>
  </si>
  <si>
    <t>SOFTWARE SGC BASICO</t>
  </si>
  <si>
    <t>600335-001</t>
  </si>
  <si>
    <t>IT-RP-02-01-11</t>
  </si>
  <si>
    <t>KIT DE COMUNICACION ENTRE TROYA</t>
  </si>
  <si>
    <t>72-022-0049</t>
  </si>
  <si>
    <t>IT-RP-02-01-12</t>
  </si>
  <si>
    <t>ESCALE ERP  330 G</t>
  </si>
  <si>
    <t>79101</t>
  </si>
  <si>
    <t>IT-RP-02-01-15</t>
  </si>
  <si>
    <t>ACTUALIZACION SOFTWARE</t>
  </si>
  <si>
    <t>72-038-0011</t>
  </si>
  <si>
    <t>IT-RP-02-01-20</t>
  </si>
  <si>
    <t>VALVULA SOLENOIDE 1/2</t>
  </si>
  <si>
    <t>IN-71315AKDKN00YY</t>
  </si>
  <si>
    <t>IT-RP-02-01-21</t>
  </si>
  <si>
    <t>72-022-0049YY</t>
  </si>
  <si>
    <t>720370001YY</t>
  </si>
  <si>
    <t>72-037-001YY</t>
  </si>
  <si>
    <t>72-038-1117</t>
  </si>
  <si>
    <t>NI-01-01</t>
  </si>
  <si>
    <t>CABLES SERIAL MILITAR RTU</t>
  </si>
  <si>
    <t>PK-01-7132-01</t>
  </si>
  <si>
    <t>PK-01-7132-02</t>
  </si>
  <si>
    <t>MANGUERA TRENZA 1/4"</t>
  </si>
  <si>
    <t>PK-01-7132-03</t>
  </si>
  <si>
    <t>MANGUERA TRENZA 5/16"</t>
  </si>
  <si>
    <t>PK-01-7132-04</t>
  </si>
  <si>
    <t>MANGUERA TRENZA 3/8"</t>
  </si>
  <si>
    <t>PK-01-7132-06</t>
  </si>
  <si>
    <t>MANGUERA TRENZA 3/4"</t>
  </si>
  <si>
    <t>PK-01-7132-07</t>
  </si>
  <si>
    <t>MANGUERA TRENZA DE 1"</t>
  </si>
  <si>
    <t>PK-01-7232-01</t>
  </si>
  <si>
    <t>MANGUERA 7232 GLP  1 1 /4" PARKER</t>
  </si>
  <si>
    <t>PK-01-7232-02</t>
  </si>
  <si>
    <t>MANGUERA TRENZA LONA 1 1/2"</t>
  </si>
  <si>
    <t>PK-01-7232-03</t>
  </si>
  <si>
    <t>MANGUERA REF. 7232  GLP  2" PARKER  TREN. LONA</t>
  </si>
  <si>
    <t>7232</t>
  </si>
  <si>
    <t>RE-A-1584MN</t>
  </si>
  <si>
    <t>REGULADOR GLP</t>
  </si>
  <si>
    <t>1584MN</t>
  </si>
  <si>
    <t>LV1584VH</t>
  </si>
  <si>
    <t>1584VN</t>
  </si>
  <si>
    <t>RE-A-1586ML</t>
  </si>
  <si>
    <t>REGULADOR REGO 1586 ML</t>
  </si>
  <si>
    <t>1586ML</t>
  </si>
  <si>
    <t>RE-A-1586MN</t>
  </si>
  <si>
    <t>REGULADOR REF: 1586MN</t>
  </si>
  <si>
    <t>1586MN</t>
  </si>
  <si>
    <t>1586VN</t>
  </si>
  <si>
    <t>1588MH</t>
  </si>
  <si>
    <t>1588VN</t>
  </si>
  <si>
    <t>2434A</t>
  </si>
  <si>
    <t>LV4403B4</t>
  </si>
  <si>
    <t>LV4403TR96</t>
  </si>
  <si>
    <t>LV4403Y4</t>
  </si>
  <si>
    <t>597FA</t>
  </si>
  <si>
    <t>597FB</t>
  </si>
  <si>
    <t>RE-A-7525B4</t>
  </si>
  <si>
    <t>REGULADOR AUTOMATICO DOBLE ENTRADA</t>
  </si>
  <si>
    <t>7525B4</t>
  </si>
  <si>
    <t>L4403TR9</t>
  </si>
  <si>
    <t>404B4</t>
  </si>
  <si>
    <t>RE-A-LV404B46</t>
  </si>
  <si>
    <t>REGULADOR UNICA ETAPA</t>
  </si>
  <si>
    <t>LV404B46</t>
  </si>
  <si>
    <t>RE-A-LV404B96</t>
  </si>
  <si>
    <t>REGULADOR DOBLE ETAPA C: 3/4" XPOL</t>
  </si>
  <si>
    <t>LV404B96</t>
  </si>
  <si>
    <t>LV4403B66</t>
  </si>
  <si>
    <t>RE-A-LV4403SR96</t>
  </si>
  <si>
    <t>REGULADOR 3/4" PRIMERA ETAPA 5 PSI</t>
  </si>
  <si>
    <t>LV4403SR96</t>
  </si>
  <si>
    <t>LV4403TR4</t>
  </si>
  <si>
    <t>LV5503B6</t>
  </si>
  <si>
    <t>LV5503Y6</t>
  </si>
  <si>
    <t>X1584VN</t>
  </si>
  <si>
    <t>RE-B-901C5</t>
  </si>
  <si>
    <t>VALVULA DE SERVICIO 3/4" NPT X POOL HEMBRA</t>
  </si>
  <si>
    <t>9101H5</t>
  </si>
  <si>
    <t>9101P5</t>
  </si>
  <si>
    <t>19104-50</t>
  </si>
  <si>
    <t>RE-C-6542B-50</t>
  </si>
  <si>
    <t>KIT REPARACION MULTIVALVULA</t>
  </si>
  <si>
    <t>6542B-50</t>
  </si>
  <si>
    <t>RE-C-6542B-80</t>
  </si>
  <si>
    <t>KIT DE REPARACION LLENADO</t>
  </si>
  <si>
    <t>6542B-80</t>
  </si>
  <si>
    <t>RE-C-6542R12</t>
  </si>
  <si>
    <t>MULTIVALVULA 1"MULTIBONET</t>
  </si>
  <si>
    <t>6542R12</t>
  </si>
  <si>
    <t>6542R12.0</t>
  </si>
  <si>
    <t>RE-C-6543R11.1</t>
  </si>
  <si>
    <t>MULTIVALVE / MULTIVALVULA</t>
  </si>
  <si>
    <t>6543R11.1</t>
  </si>
  <si>
    <t>7509-50</t>
  </si>
  <si>
    <t>7556R12</t>
  </si>
  <si>
    <t>G8475RW</t>
  </si>
  <si>
    <t>8475-51A</t>
  </si>
  <si>
    <t>8475-81A</t>
  </si>
  <si>
    <t>RE-C-8475-X30.0</t>
  </si>
  <si>
    <t>TUBO DE BRONCE 3/16" DE 15"</t>
  </si>
  <si>
    <t>2033-15-15</t>
  </si>
  <si>
    <t>RE-C-8575W</t>
  </si>
  <si>
    <t>MULTIVALVULA DE 2 1/2" SIN FLOTADOR</t>
  </si>
  <si>
    <t>8575W</t>
  </si>
  <si>
    <t>8593AR16.0</t>
  </si>
  <si>
    <t>A6892</t>
  </si>
  <si>
    <t>RE-C-903-51</t>
  </si>
  <si>
    <t>KIT REPARACION REF 903-51</t>
  </si>
  <si>
    <t>903-51</t>
  </si>
  <si>
    <t>RE-C-A7505-50</t>
  </si>
  <si>
    <t>KIT REPARACION VALV 7505</t>
  </si>
  <si>
    <t>A7505-50</t>
  </si>
  <si>
    <t>A7509-50</t>
  </si>
  <si>
    <t>RE-C-A7513-50</t>
  </si>
  <si>
    <t>KIT REPARACION VALV. GLOBO 2"</t>
  </si>
  <si>
    <t>A7513-50</t>
  </si>
  <si>
    <t>RE-C-A7513AP</t>
  </si>
  <si>
    <t>VALVULA DE GLOBO 2" NPT</t>
  </si>
  <si>
    <t>G8475RL</t>
  </si>
  <si>
    <t>RE-C-G8475RW</t>
  </si>
  <si>
    <t>MULTIVALVE</t>
  </si>
  <si>
    <t>RE-D-3127G</t>
  </si>
  <si>
    <t>VALVULA DE ALIVIO EXTERNA 1/4" 250 PSI</t>
  </si>
  <si>
    <t>3127G</t>
  </si>
  <si>
    <t>3127U</t>
  </si>
  <si>
    <t>3129G</t>
  </si>
  <si>
    <t>3129L</t>
  </si>
  <si>
    <t>3129U</t>
  </si>
  <si>
    <t>3131G</t>
  </si>
  <si>
    <t>3132G</t>
  </si>
  <si>
    <t>RE-D-3139-26</t>
  </si>
  <si>
    <t>VALVULA DE SEGURIDAD SERIE 1580, 26PS</t>
  </si>
  <si>
    <t>3139-26</t>
  </si>
  <si>
    <t>RE-D-3149G</t>
  </si>
  <si>
    <t>VALVULA DE ALIVIO PRESION EXT 2 1/2</t>
  </si>
  <si>
    <t>3149G</t>
  </si>
  <si>
    <t>3149MG</t>
  </si>
  <si>
    <t>7534G</t>
  </si>
  <si>
    <t>7583G</t>
  </si>
  <si>
    <t>8544G</t>
  </si>
  <si>
    <t>8545AK</t>
  </si>
  <si>
    <t>8560-50</t>
  </si>
  <si>
    <t>8684G</t>
  </si>
  <si>
    <t>8685G</t>
  </si>
  <si>
    <t>RE-D-A7583G</t>
  </si>
  <si>
    <t>VALVULA DE ALIVIO SEMINTERNA  3/4"</t>
  </si>
  <si>
    <t>A7583G</t>
  </si>
  <si>
    <t>A8434G</t>
  </si>
  <si>
    <t>RE-D-A8436-11B</t>
  </si>
  <si>
    <t>TAPA VALVULA DE ALIVIO 3" 250 PSI</t>
  </si>
  <si>
    <t>A8436-11B</t>
  </si>
  <si>
    <t>A8436G</t>
  </si>
  <si>
    <t>RE-D-SS8022</t>
  </si>
  <si>
    <t>VALVULA HIDROSTATICA DE ALIVIO</t>
  </si>
  <si>
    <t>SS8022</t>
  </si>
  <si>
    <t>7704P</t>
  </si>
  <si>
    <t>7705P</t>
  </si>
  <si>
    <t>7706P</t>
  </si>
  <si>
    <t>RE-E-7901T-50</t>
  </si>
  <si>
    <t>KIT REPARACION VALVULA ACCION RAPIDA</t>
  </si>
  <si>
    <t>7901T-50</t>
  </si>
  <si>
    <t>7901TB</t>
  </si>
  <si>
    <t>8475-50</t>
  </si>
  <si>
    <t>A7505P</t>
  </si>
  <si>
    <t>RE-E-A7507-50</t>
  </si>
  <si>
    <t>KIT DE REPARACION A 7507-50</t>
  </si>
  <si>
    <t>A7507-50</t>
  </si>
  <si>
    <t>A7507AP</t>
  </si>
  <si>
    <t>A7509BP</t>
  </si>
  <si>
    <t>A7510BP</t>
  </si>
  <si>
    <t>RE-E-A7511-50</t>
  </si>
  <si>
    <t>KIT DE REPARACION VALVULA A7512-50</t>
  </si>
  <si>
    <t>A7512-50</t>
  </si>
  <si>
    <t>A7513AP</t>
  </si>
  <si>
    <t>A7515-50</t>
  </si>
  <si>
    <t>A7517AP</t>
  </si>
  <si>
    <t>A7517FP</t>
  </si>
  <si>
    <t>A7704P</t>
  </si>
  <si>
    <t>A7705P</t>
  </si>
  <si>
    <t>VALVULA DE CIERRE RAPIDO PERDIDA MÍNIMA</t>
  </si>
  <si>
    <t>A7793A</t>
  </si>
  <si>
    <t>A7797A</t>
  </si>
  <si>
    <t>RE-E-TA7034P</t>
  </si>
  <si>
    <t>VALVULA GLOBO DE 1/2" DISCO DE ASIENTO DE TEFLON</t>
  </si>
  <si>
    <t>TA7034P</t>
  </si>
  <si>
    <t>F-2884D</t>
  </si>
  <si>
    <t>3181</t>
  </si>
  <si>
    <t>RE-F-3176</t>
  </si>
  <si>
    <t>VALVULA CHEQUE NO RETROCESO 1 1/4"</t>
  </si>
  <si>
    <t>3176</t>
  </si>
  <si>
    <t>3272G</t>
  </si>
  <si>
    <t>RE-F-3276BC</t>
  </si>
  <si>
    <t>VALVULA CHECK REGO A3276BC</t>
  </si>
  <si>
    <t>3276BC</t>
  </si>
  <si>
    <t>3282B</t>
  </si>
  <si>
    <t>3282C</t>
  </si>
  <si>
    <t>3292A</t>
  </si>
  <si>
    <t>6584C</t>
  </si>
  <si>
    <t>6587-EC</t>
  </si>
  <si>
    <t>RE-F-6587FC</t>
  </si>
  <si>
    <t>VALVULA DE LLENADO DOBLE CHEQUE"</t>
  </si>
  <si>
    <t>6587EC</t>
  </si>
  <si>
    <t>7141M</t>
  </si>
  <si>
    <t>7572FC</t>
  </si>
  <si>
    <t>7573D</t>
  </si>
  <si>
    <t>7573G</t>
  </si>
  <si>
    <t>7579</t>
  </si>
  <si>
    <t>7580FC</t>
  </si>
  <si>
    <t>7590U</t>
  </si>
  <si>
    <t>ADAPTADOR ESTILO UNION</t>
  </si>
  <si>
    <t>7590U-10</t>
  </si>
  <si>
    <t>ADAPTADOR EVACUACIÓN LIQUIDO</t>
  </si>
  <si>
    <t>7590U-20</t>
  </si>
  <si>
    <t>7647SCT</t>
  </si>
  <si>
    <t>RE-F-948B</t>
  </si>
  <si>
    <t>MANOMETRO</t>
  </si>
  <si>
    <t>948B</t>
  </si>
  <si>
    <t>RE-F-A1519-C4</t>
  </si>
  <si>
    <t>VALVULA EXCESO DE FLUO 2" EN LINEA</t>
  </si>
  <si>
    <t>A1519C4</t>
  </si>
  <si>
    <t>RE-F-A3175</t>
  </si>
  <si>
    <t>VALVULA CHEQUE 1 1/4" REGO</t>
  </si>
  <si>
    <t>A3276BC</t>
  </si>
  <si>
    <t>A3176</t>
  </si>
  <si>
    <t>A3186</t>
  </si>
  <si>
    <t>A3196</t>
  </si>
  <si>
    <t>A3209D050</t>
  </si>
  <si>
    <t>RE-F-A3209D080</t>
  </si>
  <si>
    <t>VALVULA INTERNA 1 1/4" 80 GPM</t>
  </si>
  <si>
    <t>A3209D080</t>
  </si>
  <si>
    <t>A3212A-50</t>
  </si>
  <si>
    <t>RE-F-A3212A-50</t>
  </si>
  <si>
    <t>KIT REPARACION VALVULA INTERNA</t>
  </si>
  <si>
    <t>RE-F-A3212R105</t>
  </si>
  <si>
    <t>VALVULA INTERNA ROSCADA 2" 105 GPM</t>
  </si>
  <si>
    <t>A3212R105</t>
  </si>
  <si>
    <t>A3212R-175</t>
  </si>
  <si>
    <t>A3242R250</t>
  </si>
  <si>
    <t>RE-F-A3212R50</t>
  </si>
  <si>
    <t>VALVULA INTERNA 2" 250GPM</t>
  </si>
  <si>
    <t>A3212R50</t>
  </si>
  <si>
    <t>A3213D400</t>
  </si>
  <si>
    <t>A3272G</t>
  </si>
  <si>
    <t>A3282C</t>
  </si>
  <si>
    <t>A3292C</t>
  </si>
  <si>
    <t>RE-F-A3292B</t>
  </si>
  <si>
    <t>VALVULA DE EXCESO FLUJO</t>
  </si>
  <si>
    <t>A3292B</t>
  </si>
  <si>
    <t>A3400L4</t>
  </si>
  <si>
    <t>A3400L6</t>
  </si>
  <si>
    <t>RE-F-A3500L4</t>
  </si>
  <si>
    <t>VALVULA EXCESO DE FLUJO 2" PARA BRIDAS 75GPM</t>
  </si>
  <si>
    <t>A3500L4</t>
  </si>
  <si>
    <t>A3500P4</t>
  </si>
  <si>
    <t>A7875</t>
  </si>
  <si>
    <t>A3500V6</t>
  </si>
  <si>
    <t>A6586D</t>
  </si>
  <si>
    <t>A7537P4</t>
  </si>
  <si>
    <t>A7539VF6F</t>
  </si>
  <si>
    <t>RE-F-A7539V6G</t>
  </si>
  <si>
    <t>VALVULA EXCESO DE FULL COPULING 250 GPM</t>
  </si>
  <si>
    <t>RE-F-A8525</t>
  </si>
  <si>
    <t>VALVULA DE EXCESO DE FLUJO 1 1/4 15 GPM</t>
  </si>
  <si>
    <t>SFL7579V10.6</t>
  </si>
  <si>
    <t>RE-G-A3212R-K105</t>
  </si>
  <si>
    <t>KIT RESORTE A3212R K 105</t>
  </si>
  <si>
    <t>A3212R K105</t>
  </si>
  <si>
    <t>RE-G-A3212R-K175</t>
  </si>
  <si>
    <t>KIT RESORTE A3212R K175</t>
  </si>
  <si>
    <t>A3212R K175</t>
  </si>
  <si>
    <t>A3212RK250</t>
  </si>
  <si>
    <t>RE-G-A3212R-N175</t>
  </si>
  <si>
    <t>KIT RESORTE A3212R N 175</t>
  </si>
  <si>
    <t>A3212R N176</t>
  </si>
  <si>
    <t>RE-G-A3213D-K400</t>
  </si>
  <si>
    <t>KIT DE RESORTES VALVULA INTERNA 3"</t>
  </si>
  <si>
    <t>A3213D-K400</t>
  </si>
  <si>
    <t>RE-H-1331</t>
  </si>
  <si>
    <t>ADAPTADOR PARA MANGUERA MANOMETRO 2434A</t>
  </si>
  <si>
    <t>1331</t>
  </si>
  <si>
    <t>RE-H-1350E</t>
  </si>
  <si>
    <t>ADAPTADOR POOL DOBLE TRENZA</t>
  </si>
  <si>
    <t>1350E</t>
  </si>
  <si>
    <t>RE-H-22434A</t>
  </si>
  <si>
    <t>SET DE PRUEBA BAJA PRESION</t>
  </si>
  <si>
    <t>22434A</t>
  </si>
  <si>
    <t>2906G</t>
  </si>
  <si>
    <t>RE-H-3161D</t>
  </si>
  <si>
    <t>ADAPTADOR POL X 3/4 NPTM</t>
  </si>
  <si>
    <t>RE-H-3165CF12,0</t>
  </si>
  <si>
    <t>GRIFO MAXIMO NIVEL LLENADO</t>
  </si>
  <si>
    <t>3165CF12,0</t>
  </si>
  <si>
    <t>3171A</t>
  </si>
  <si>
    <t>3175</t>
  </si>
  <si>
    <t>3175A</t>
  </si>
  <si>
    <t>3175B</t>
  </si>
  <si>
    <t>3175P</t>
  </si>
  <si>
    <t>3184-90</t>
  </si>
  <si>
    <t>RE-H-3184AC</t>
  </si>
  <si>
    <t>TAPA CON CADENA Y ANILLO 2 1/4 AC</t>
  </si>
  <si>
    <t>3185</t>
  </si>
  <si>
    <t>3191</t>
  </si>
  <si>
    <t>3199W</t>
  </si>
  <si>
    <t>RE-H-5731C</t>
  </si>
  <si>
    <t>ADAPTADOR POL X 1/22 MPT</t>
  </si>
  <si>
    <t>RE-H-5760D</t>
  </si>
  <si>
    <t>5760D</t>
  </si>
  <si>
    <t>5761C</t>
  </si>
  <si>
    <t>5761D</t>
  </si>
  <si>
    <t>5763D</t>
  </si>
  <si>
    <t>ADAPTADOR 1 3/4" AC x 1" NPTM (BRONCE)</t>
  </si>
  <si>
    <t>5765E</t>
  </si>
  <si>
    <t>5765F</t>
  </si>
  <si>
    <t>5765M</t>
  </si>
  <si>
    <t>5767H</t>
  </si>
  <si>
    <t>RE-H-5769H</t>
  </si>
  <si>
    <t>ADAPTADOR 3 1/4" ACME X 2" NPT</t>
  </si>
  <si>
    <t>5769H</t>
  </si>
  <si>
    <t>7141F</t>
  </si>
  <si>
    <t>7534-20</t>
  </si>
  <si>
    <t>RE-H-7545-12</t>
  </si>
  <si>
    <t>CODO ADAPTADOR 90 (MONTACARGAS)</t>
  </si>
  <si>
    <t>7545-12</t>
  </si>
  <si>
    <t>RE-H-7545-14</t>
  </si>
  <si>
    <t>CODO ADAPTADOR 45 (MONTACARGAS)</t>
  </si>
  <si>
    <t>7545-14</t>
  </si>
  <si>
    <t>7545-40</t>
  </si>
  <si>
    <t>RE-H-7545-50</t>
  </si>
  <si>
    <t>TAPA PLASTICA VALVULA ALIVIO 8545AK</t>
  </si>
  <si>
    <t>7572C-14A</t>
  </si>
  <si>
    <t>7572C-15A</t>
  </si>
  <si>
    <t>RE-H-8545-14</t>
  </si>
  <si>
    <t>CODO 45" VALVULA 8545</t>
  </si>
  <si>
    <t>8545-14</t>
  </si>
  <si>
    <t>RE-H-8545-40</t>
  </si>
  <si>
    <t>TAPA VALVULA 8545</t>
  </si>
  <si>
    <t>8545-40</t>
  </si>
  <si>
    <t>RE-H-912PS</t>
  </si>
  <si>
    <t>TRENZA DE COBRE</t>
  </si>
  <si>
    <t>912PS</t>
  </si>
  <si>
    <t>912PS12</t>
  </si>
  <si>
    <t>912PS30</t>
  </si>
  <si>
    <t>RE-H-913PS12</t>
  </si>
  <si>
    <t>TRENZA DE COBRO POL XPOL 3/8" X 12"</t>
  </si>
  <si>
    <t>913PS12</t>
  </si>
  <si>
    <t>913PS36</t>
  </si>
  <si>
    <t>970AX</t>
  </si>
  <si>
    <t>A3175A</t>
  </si>
  <si>
    <t>A3184-90</t>
  </si>
  <si>
    <t>A3195</t>
  </si>
  <si>
    <t>A3209PA</t>
  </si>
  <si>
    <t>RE-H-A3212PA</t>
  </si>
  <si>
    <t>ACTUADOR NEUMATICO 2"</t>
  </si>
  <si>
    <t>RE-H-A5765C</t>
  </si>
  <si>
    <t>ADAPTADOR 1 3/4" ACME X 1/2" NPT</t>
  </si>
  <si>
    <t>A5765D</t>
  </si>
  <si>
    <t>ADAPTADOR 1 3/4" AC X 1" NPTM (ACERO)</t>
  </si>
  <si>
    <t>A5765E</t>
  </si>
  <si>
    <t>RE-H-A5765F</t>
  </si>
  <si>
    <t>ADAPTADOR  1 3/4" ACME X 1 1/4" NPT</t>
  </si>
  <si>
    <t>A5765F</t>
  </si>
  <si>
    <t>RE-H-A5776</t>
  </si>
  <si>
    <t>ACOPLAMIENTO REDUCTOR 3 1/4"F ACME X 1 3/4"</t>
  </si>
  <si>
    <t>A5776</t>
  </si>
  <si>
    <t>RE-H-A7575L4</t>
  </si>
  <si>
    <t>ACOPLE MANGUERA 1 1/4X 1 3/4</t>
  </si>
  <si>
    <t>A7575L4</t>
  </si>
  <si>
    <t>1224WA</t>
  </si>
  <si>
    <t>RE-J-2070CO</t>
  </si>
  <si>
    <t>ROTOGAGE 3/4"</t>
  </si>
  <si>
    <t>2070CO</t>
  </si>
  <si>
    <t>RE-J-2071L-25,7</t>
  </si>
  <si>
    <t>DIP TUBE ROTOGAGE 3/4"</t>
  </si>
  <si>
    <t>2071-L-25,7</t>
  </si>
  <si>
    <t>RE-J-2434A</t>
  </si>
  <si>
    <t>LOW PRESS SET</t>
  </si>
  <si>
    <t>3165C</t>
  </si>
  <si>
    <t>RE-J-3165-CF</t>
  </si>
  <si>
    <t>VALVULA DE  VENTEO 1/4" NPT</t>
  </si>
  <si>
    <t>3165-CF</t>
  </si>
  <si>
    <t>3165CF12.0</t>
  </si>
  <si>
    <t>3165CF20.0</t>
  </si>
  <si>
    <t>RE-J-3184-90</t>
  </si>
  <si>
    <t>TAPA CONCADENA YANILLO 2"</t>
  </si>
  <si>
    <t>3194-90</t>
  </si>
  <si>
    <t>RE-J-3195-50</t>
  </si>
  <si>
    <t>LLAVE PARA CONECTOR ACME</t>
  </si>
  <si>
    <t>3195-50</t>
  </si>
  <si>
    <t>6010</t>
  </si>
  <si>
    <t>6016</t>
  </si>
  <si>
    <t>6016-60D</t>
  </si>
  <si>
    <t>7193D10</t>
  </si>
  <si>
    <t>8475-80</t>
  </si>
  <si>
    <t>RE-J-A2141A10</t>
  </si>
  <si>
    <t>PULL AWAY VALVE/VALVULA SEPARACION 1 1/4"</t>
  </si>
  <si>
    <t>A2141A10</t>
  </si>
  <si>
    <t>A2141A16</t>
  </si>
  <si>
    <t>RE-J-A2141A16B</t>
  </si>
  <si>
    <t>PULL WAY PRUEBA</t>
  </si>
  <si>
    <t>A2141A16B</t>
  </si>
  <si>
    <t>RE-J-A2141A6</t>
  </si>
  <si>
    <t>VALVULA PULL AWAY 3/4</t>
  </si>
  <si>
    <t>A2141A6</t>
  </si>
  <si>
    <t>RE-J-A2141A6L</t>
  </si>
  <si>
    <t>VALVULA PULL AWAY 3/4"</t>
  </si>
  <si>
    <t>A2141A6L</t>
  </si>
  <si>
    <t>A2805C</t>
  </si>
  <si>
    <t>RE-J-A6010</t>
  </si>
  <si>
    <t>VALVULA DE CIERRE DE EMERGENCIA 1 1/4"</t>
  </si>
  <si>
    <t>A6024</t>
  </si>
  <si>
    <t>A7794</t>
  </si>
  <si>
    <t>A7796</t>
  </si>
  <si>
    <t>A9091-18L</t>
  </si>
  <si>
    <t>A909118LX</t>
  </si>
  <si>
    <t>A9091M24</t>
  </si>
  <si>
    <t>A9091-M36</t>
  </si>
  <si>
    <t>RE-J-A9091-M48.0</t>
  </si>
  <si>
    <t>DIP TUBE FOR ROTOGAGE 48"</t>
  </si>
  <si>
    <t>A9091-M48.0</t>
  </si>
  <si>
    <t>A9091M60</t>
  </si>
  <si>
    <t>RE-J-A9091-M60.0</t>
  </si>
  <si>
    <t>DIP TUBE FOR ROTOGAGE TANQUE 60 DIAMETRO</t>
  </si>
  <si>
    <t>A9091-M60.0</t>
  </si>
  <si>
    <t>A9091M72</t>
  </si>
  <si>
    <t>DIP TUBE FOR ROTOGAGE 72"</t>
  </si>
  <si>
    <t>A9091-M72.0</t>
  </si>
  <si>
    <t>A9091R</t>
  </si>
  <si>
    <t>RE-J-A9091RS</t>
  </si>
  <si>
    <t>ROTOGAGE DIAMETRO 30"-45" A9091TS</t>
  </si>
  <si>
    <t>A9091RS</t>
  </si>
  <si>
    <t>A9092R</t>
  </si>
  <si>
    <t>RE-J-A9092RS</t>
  </si>
  <si>
    <t>ROTOGAGE DIAMETRO 46"-61" A9092RS</t>
  </si>
  <si>
    <t>A9092RS</t>
  </si>
  <si>
    <t>A9093RS</t>
  </si>
  <si>
    <t>A9093TS</t>
  </si>
  <si>
    <t>A9094RS</t>
  </si>
  <si>
    <t>A9094TS</t>
  </si>
  <si>
    <t>A9095RS</t>
  </si>
  <si>
    <t>A9095TS</t>
  </si>
  <si>
    <t>RE-J-CF12</t>
  </si>
  <si>
    <t>TUBO EN BRONCE DE 3/16"X12"</t>
  </si>
  <si>
    <t>CF12</t>
  </si>
  <si>
    <t>RE-J-M3165CT</t>
  </si>
  <si>
    <t>GRIFO DE VENTEO</t>
  </si>
  <si>
    <t>M3165CT</t>
  </si>
  <si>
    <t>TA3169F120</t>
  </si>
  <si>
    <t>RE-J-TA0734-50</t>
  </si>
  <si>
    <t>KIT REPARACION VALVULA GLOBO 1/2" TEFLON</t>
  </si>
  <si>
    <t>TA7034-50</t>
  </si>
  <si>
    <t>TR-01-01-02</t>
  </si>
  <si>
    <t>TANQUES ESTACIONARIOS 245</t>
  </si>
  <si>
    <t>TR-01-01-06</t>
  </si>
  <si>
    <t>TANQUES DE 120 WG 24"</t>
  </si>
  <si>
    <t>TR-01-01-08</t>
  </si>
  <si>
    <t>TANQUE HORIZONTAL DE 120 GL</t>
  </si>
  <si>
    <t>WI-01-01</t>
  </si>
  <si>
    <t>MANOMETRO 0-300 REF 11-10</t>
  </si>
  <si>
    <t>WI-01-02</t>
  </si>
  <si>
    <t>MANOMETRO DE 0-400 PSI CARATULA</t>
  </si>
  <si>
    <t>4270371</t>
  </si>
  <si>
    <t>WI-01-03</t>
  </si>
  <si>
    <t>MANOMETRO 0-30 PSI</t>
  </si>
  <si>
    <t>4270363</t>
  </si>
  <si>
    <t>WI-01-05</t>
  </si>
  <si>
    <t>MANOMETRO 0-600 1/4" NPT CAR 2 1/2"</t>
  </si>
  <si>
    <t>4270381</t>
  </si>
  <si>
    <t>232-54</t>
  </si>
  <si>
    <t>WI-01-07</t>
  </si>
  <si>
    <t>MANOMETRO 0-300 1/2" NPT CAR 4"</t>
  </si>
  <si>
    <t>F/C ST 12"</t>
  </si>
  <si>
    <t>PF-RP-02-01-06</t>
  </si>
  <si>
    <t>KIT REPUESTOS RECOMENDADOS PARA REGULADOR PRIETO FIORENTINI STAFLUX MINI DN25 1</t>
  </si>
  <si>
    <t>40001000704</t>
  </si>
  <si>
    <t>4000500027</t>
  </si>
  <si>
    <t>REF PROVEEDOR</t>
  </si>
  <si>
    <t>WB250</t>
  </si>
  <si>
    <t>01E601</t>
  </si>
  <si>
    <t>00IE668F</t>
  </si>
  <si>
    <t>1E657F</t>
  </si>
  <si>
    <t>72-048-0001</t>
  </si>
  <si>
    <t>TA210A</t>
  </si>
  <si>
    <t>HA254J</t>
  </si>
  <si>
    <t>JA192J</t>
  </si>
  <si>
    <t>PY-01-02-01</t>
  </si>
  <si>
    <t>VALVULA ACCION RAPIDA.</t>
  </si>
  <si>
    <t>EL-RP-01-01-03-001</t>
  </si>
  <si>
    <t>ORING CANAL DE LUBRICACION G-65 A G-100</t>
  </si>
  <si>
    <t>DIAPHAGM &amp; PLATE ASSEMBLY, HP (16-30PSI)</t>
  </si>
  <si>
    <t>MULTIVALVULA 1".</t>
  </si>
  <si>
    <t>VALVULA DE ALIVIO SEMIINTERNA 2" - 250</t>
  </si>
  <si>
    <t>A3175</t>
  </si>
  <si>
    <t>A3212-50</t>
  </si>
  <si>
    <t>A3292A</t>
  </si>
  <si>
    <t>A6010</t>
  </si>
  <si>
    <t>INDEX, 0.5M3, 6 DIGIT</t>
  </si>
  <si>
    <t>VALVE SEAT PHENOLIC, METERS MENUFACTURED FROM02/72</t>
  </si>
  <si>
    <t>COTTER PIN, DIAPHRAGM BRACKET</t>
  </si>
  <si>
    <t>VALVE SEAT PHENOLIC</t>
  </si>
  <si>
    <t>TANGENT ASSEMBLY, REGULAR, NON-TC</t>
  </si>
  <si>
    <t>COTTER PIN, TANGENT</t>
  </si>
  <si>
    <t>VALVE COVER, 2-PC PHENOLIC, AL-1000</t>
  </si>
  <si>
    <t>GASKET TOP (AL-1400)</t>
  </si>
  <si>
    <t>GASKET TOP. (AL-5000)</t>
  </si>
  <si>
    <t>ENGRANAJE SINCRONIZACION.</t>
  </si>
  <si>
    <t>ENGRANAJE SINCRONIZACION..</t>
  </si>
  <si>
    <t>BALL BEARING, 7M, 11M, 16M</t>
  </si>
  <si>
    <t>56085P126</t>
  </si>
  <si>
    <t>BALL BEARING, TURBINE METERS</t>
  </si>
  <si>
    <t>BALL BEARING, TURBINE METERS.</t>
  </si>
  <si>
    <t>PRESSURE SPRINGS, 1-1/4" &amp; 1-1/2", 3000 INDUSTRIAL</t>
  </si>
  <si>
    <t>PRESSURE SPRINGS (7 - 14" W.C.), 3" 3000 INDUSTRIAL</t>
  </si>
  <si>
    <t>DUAL ORIFICE VALVE, 1/8" X 3/16". 
THE ALUMINUM ORIFICE WILL BE DYED DARK BLUE.</t>
  </si>
  <si>
    <t>DUAL OPSO ORIFICE VALVE, 1/8" X 3/16". 
THE ALUMINUM ORIFICE WILL BE DYED DARK BLUE.</t>
  </si>
  <si>
    <t>ORIFICE VALVES 1/8", THE ALUMINUM ORIFICE WILL BE DYED RED.</t>
  </si>
  <si>
    <t>ORIFICE VALVE, 3/16"</t>
  </si>
  <si>
    <t>ORIFICE VALVE, 3/16".</t>
  </si>
  <si>
    <t>ORIFICE VALVE, 1/4". THE ALUMINUM ORIFICE WILL BE DYED YELLOW.</t>
  </si>
  <si>
    <t xml:space="preserve">
ORIFICE VALVES 1/8", 1213B2</t>
  </si>
  <si>
    <t>ORIFICE VALVE 3/16", 1213B2</t>
  </si>
  <si>
    <t xml:space="preserve">
ORIFICE VALVES 1/4", 1213B2</t>
  </si>
  <si>
    <t>ORIFICE VALVE, 3/8". THE ALUMINUM ORIFICE WILL BE DYED LIGHT BLUE.</t>
  </si>
  <si>
    <t>ORIFICE VALVE 1/2" THE ALUMINUM ORIFICE WILL BE DYED ORANGE.</t>
  </si>
  <si>
    <t>ORIFICE VALVE, 9/16". OPSO THE ALUMINUM ORIFICE WILL BE DYED DARK GREEN.</t>
  </si>
  <si>
    <t>ORIFICE VALVE, 3/8". OPSO THE ALUMINUM ORIFICE WILL BE DYED LIGHT BLUE.</t>
  </si>
  <si>
    <t>ORIFICE VALVE 1/2" OPSO ORIFICE VALVE, 1/2". 
THE ALUMINUM ORIFICE WILL BE DYED ORANGE.</t>
  </si>
  <si>
    <t>ORIFICE VALVES 1/4", 1800 INDUSTRIAL REGULATORS</t>
  </si>
  <si>
    <t>ORIFICE VALVES, 1800 INDUSTRIAL REGULATORS</t>
  </si>
  <si>
    <t>PRESSURE SPRINGS (2-10 PSIG) RED</t>
  </si>
  <si>
    <t>PRESSURE SPRINGS (1-3" W.C.), 2" 3000 INDUSTRIAL</t>
  </si>
  <si>
    <t>PRESSURE SPRINGS (1-3" W.C.), CLOSING SPRING, BLACK/RED LOW DIFFERENTIAL PRESSURE ACROSS ORIFICE (PSID) 1804 &amp; 1805 PRM SERIES</t>
  </si>
  <si>
    <t>PRESSURE SPRINGS (3-7" W.C), 2" 3000 INDUSTRIAL</t>
  </si>
  <si>
    <t>PRESSURE SPRINGS (7 - 14" W.C.), 1-1/4" &amp; 1-1/2", 3000 INDUSTRIAL</t>
  </si>
  <si>
    <t>PRESSURE SPRINGS (7 - 14" W.C.), 2" 3000 INDUSTRIAL</t>
  </si>
  <si>
    <t>PRESSURE SPRINGS ( 7-14" W.C.), 4" 3000 INDUSTRIAL GREEN/WHITE</t>
  </si>
  <si>
    <t>PRESSURE SPRING, 14.0"-28.0" W.C., LIGHT BLUE / PURPLE</t>
  </si>
  <si>
    <t>PRESSURE SPRINGS (14-28" W.C), 2" 3000 INDUSTRIAL</t>
  </si>
  <si>
    <t>PRESSURE SPRINGS (14-28" W.C.), 3" 3000 INDUSTRIAL</t>
  </si>
  <si>
    <t>PRESSURE SPRINGS (14-28" W.C.), 4" 3000 INDUSTRIAL</t>
  </si>
  <si>
    <t>PRESSURE SPRINGS (1-2 PSIG), 1-1/4" &amp; 1-1/2", 3000 INDUSTRIAL</t>
  </si>
  <si>
    <t xml:space="preserve">PRESSURE SPRINGS (1-2 PSIG), 2" 3000 INDUSTRIAL </t>
  </si>
  <si>
    <t xml:space="preserve">PRESSURE SPRINGS (1-2 PSIG), 3" 3000 INDUSTRIAL </t>
  </si>
  <si>
    <t xml:space="preserve">PRESSURE SPRINGS (1-2 PSIG), 4" 3000 INDUSTRIAL </t>
  </si>
  <si>
    <t>ORIFICE VALVE, 1/8"</t>
  </si>
  <si>
    <t>ROLLPIN.</t>
  </si>
  <si>
    <t>SCREW, M6 X 1.0-6G X 25MM</t>
  </si>
  <si>
    <t>VALV CHECK 3"X3" FNPT.</t>
  </si>
  <si>
    <t>RE-F-A3212R-50</t>
  </si>
  <si>
    <t>KIT REPARACION VALVULA INTERNA.</t>
  </si>
  <si>
    <t>A3212R-50</t>
  </si>
  <si>
    <t>MANGUERA TRENZA 3/16"</t>
  </si>
  <si>
    <t>METALMECANICA MENDEZ SAS</t>
  </si>
  <si>
    <t>VELOGAS S.A. E.S.P</t>
  </si>
  <si>
    <t>-</t>
  </si>
  <si>
    <t>CODIGOPRODUCTO</t>
  </si>
  <si>
    <t>PILOT CASE KIT 16-30·,IRV</t>
  </si>
  <si>
    <t>MOTOBOMBA</t>
  </si>
  <si>
    <t>COMPRESORES</t>
  </si>
  <si>
    <t>PROTANEGAS (TRINITY)</t>
  </si>
  <si>
    <t>MANGAS</t>
  </si>
  <si>
    <t>RED SEAL MEASUREMENT</t>
  </si>
  <si>
    <t>MANGUERAS</t>
  </si>
  <si>
    <t>ALGAS SDI</t>
  </si>
  <si>
    <t>ESTIMACIÓN</t>
  </si>
  <si>
    <t>CODIGO</t>
  </si>
  <si>
    <t>Mini-Gráfico</t>
  </si>
  <si>
    <t>EL-02-01-14-001</t>
  </si>
  <si>
    <t>Regulador a presión 1883B2 3/4"  Resorte 12" A 28 "WC  O: 9/16"</t>
  </si>
  <si>
    <t>RKLR2A9G1A31A1</t>
  </si>
  <si>
    <t>EL-02-01-14-002</t>
  </si>
  <si>
    <t>Regulador a presión 1883B2 1 1/4"  12"-28"WC   ORIFICIO 9/16"</t>
  </si>
  <si>
    <t>RKLR3A9E1A31A1</t>
  </si>
  <si>
    <t>GAS Y ENERGIA S.A. - GASSERVI S.A.</t>
  </si>
  <si>
    <t>CHILE</t>
  </si>
  <si>
    <t>BOGOTÁ D.C.</t>
  </si>
  <si>
    <t>VILLAVICENCIO</t>
  </si>
  <si>
    <t>MOSQUERA</t>
  </si>
  <si>
    <t>FUNZA</t>
  </si>
  <si>
    <t>CALI</t>
  </si>
  <si>
    <t>MANIZALES</t>
  </si>
  <si>
    <t>YOPAL</t>
  </si>
  <si>
    <t>IBAGUE</t>
  </si>
  <si>
    <t>MEDELLIN</t>
  </si>
  <si>
    <t>BARRANQUILLA</t>
  </si>
  <si>
    <t>BUCARAMANGA</t>
  </si>
  <si>
    <t>BARBOSA</t>
  </si>
  <si>
    <t>CARTAGENA</t>
  </si>
  <si>
    <t>ACACIAS</t>
  </si>
  <si>
    <t>SAN ANDRES</t>
  </si>
  <si>
    <t>MADRID</t>
  </si>
  <si>
    <t>NEIVA</t>
  </si>
  <si>
    <t>YUMBO</t>
  </si>
  <si>
    <t>SIBATE</t>
  </si>
  <si>
    <t>SOACHA</t>
  </si>
  <si>
    <t>NOBSA</t>
  </si>
  <si>
    <t>GIRON</t>
  </si>
  <si>
    <t>FLORIDABLANCA</t>
  </si>
  <si>
    <t>CUCUTA</t>
  </si>
  <si>
    <t>VENADILLO</t>
  </si>
  <si>
    <t>RIOHACHA</t>
  </si>
  <si>
    <t>CASANARE</t>
  </si>
  <si>
    <t>SECTOR RES</t>
  </si>
  <si>
    <t>CIUDAD</t>
  </si>
  <si>
    <t>Total general</t>
  </si>
  <si>
    <t>CIUDAD.</t>
  </si>
  <si>
    <t>CIUDAD..</t>
  </si>
  <si>
    <t>AÑOS.</t>
  </si>
  <si>
    <t>Etiquetas de fila</t>
  </si>
  <si>
    <t>PLASTICOS Y MADERAS RECICLABLES SAS</t>
  </si>
  <si>
    <t>|</t>
  </si>
  <si>
    <t>EL-01-01-28</t>
  </si>
  <si>
    <t>LAVASECO MODERNO S.A.S</t>
  </si>
  <si>
    <t/>
  </si>
  <si>
    <t>INGENIERIA Y CONSTRUCCIONES CALDERAS DE COLOMBIA S.A.S</t>
  </si>
  <si>
    <t>MEDIDOR BK G4 C:1 1/4" ISO 110 MM SIN CONECTORES</t>
  </si>
  <si>
    <t>INGENIERIA Y SERVICIOS INDUSTRIALES S.A.S (INGESOL S.A.S)</t>
  </si>
  <si>
    <t>COMPAÑÍA DE SERVICIOS PUBLICOS S.A. E.S.P (CODEGAS S.A. E.S.P.)</t>
  </si>
  <si>
    <t>..2</t>
  </si>
  <si>
    <t xml:space="preserve">BQE-306 </t>
  </si>
  <si>
    <t xml:space="preserve">BQE-307 </t>
  </si>
  <si>
    <t xml:space="preserve">BQE-308 </t>
  </si>
  <si>
    <t xml:space="preserve">BQE-310 </t>
  </si>
  <si>
    <t xml:space="preserve">BQE-311 </t>
  </si>
  <si>
    <t xml:space="preserve">BQE-312 </t>
  </si>
  <si>
    <t xml:space="preserve">BQE-313 </t>
  </si>
  <si>
    <t xml:space="preserve">BQE-314 </t>
  </si>
  <si>
    <t xml:space="preserve">BQE-315 </t>
  </si>
  <si>
    <t xml:space="preserve">BQE-316 </t>
  </si>
  <si>
    <t xml:space="preserve">BQE-317 </t>
  </si>
  <si>
    <t xml:space="preserve">BQE-318 </t>
  </si>
  <si>
    <t xml:space="preserve">BQE-319 </t>
  </si>
  <si>
    <t xml:space="preserve">BQE-320 </t>
  </si>
  <si>
    <t xml:space="preserve">BQE-329 </t>
  </si>
  <si>
    <t xml:space="preserve">BQE-330 </t>
  </si>
  <si>
    <t xml:space="preserve">BQE-331 </t>
  </si>
  <si>
    <t xml:space="preserve">BQE-332 </t>
  </si>
  <si>
    <t xml:space="preserve">BQE-333 </t>
  </si>
  <si>
    <t>NC-37</t>
  </si>
  <si>
    <t xml:space="preserve">BQE-334 </t>
  </si>
  <si>
    <t xml:space="preserve">BQE-335 </t>
  </si>
  <si>
    <t>NC-39</t>
  </si>
  <si>
    <t xml:space="preserve">BQE-338 </t>
  </si>
  <si>
    <t>BQE-338</t>
  </si>
  <si>
    <t>BQE-340</t>
  </si>
  <si>
    <t>BQE-367</t>
  </si>
  <si>
    <t>BQE-378</t>
  </si>
  <si>
    <t>BQE-379</t>
  </si>
  <si>
    <t>BQE-381</t>
  </si>
  <si>
    <t>BQE-382</t>
  </si>
  <si>
    <t>BQE-383</t>
  </si>
  <si>
    <t>BQE-384</t>
  </si>
  <si>
    <t>BQE-385</t>
  </si>
  <si>
    <t>BQE-388</t>
  </si>
  <si>
    <t>BQE-389</t>
  </si>
  <si>
    <t>BQE-390</t>
  </si>
  <si>
    <t>BQE-391</t>
  </si>
  <si>
    <t>BQE-392</t>
  </si>
  <si>
    <t>BQE-393</t>
  </si>
  <si>
    <t>BQE-394</t>
  </si>
  <si>
    <t>BQE-396</t>
  </si>
  <si>
    <t>BQE-398</t>
  </si>
  <si>
    <t>BQE-402</t>
  </si>
  <si>
    <t>BQE-403</t>
  </si>
  <si>
    <t>BQE-406</t>
  </si>
  <si>
    <t>BQE-407</t>
  </si>
  <si>
    <t>BQE-408</t>
  </si>
  <si>
    <t>BQE-409</t>
  </si>
  <si>
    <t>BQE-410</t>
  </si>
  <si>
    <t>BQE-411</t>
  </si>
  <si>
    <t>BQE-413</t>
  </si>
  <si>
    <t>BQE-414</t>
  </si>
  <si>
    <t>BQE-415</t>
  </si>
  <si>
    <t>BQE-416</t>
  </si>
  <si>
    <t>BQE-417</t>
  </si>
  <si>
    <t>BQE-418</t>
  </si>
  <si>
    <t>BQE-419</t>
  </si>
  <si>
    <t>BQE-420</t>
  </si>
  <si>
    <t>BQE-421</t>
  </si>
  <si>
    <t>BQE-422</t>
  </si>
  <si>
    <t>BQE-423</t>
  </si>
  <si>
    <t>BQE-424</t>
  </si>
  <si>
    <t>PRODUCTOS ALIMENTICIOS EL GALPON</t>
  </si>
  <si>
    <t>INDUSTRIA AVICOLA</t>
  </si>
  <si>
    <t>INDUSTRIA</t>
  </si>
  <si>
    <t>EL-RP-01-01-14-035</t>
  </si>
  <si>
    <t>REMOTE VOLUMEN PULSER 0.1 M/3 (52170G002)</t>
  </si>
  <si>
    <t>52170G002</t>
  </si>
  <si>
    <t>ELSTER</t>
  </si>
  <si>
    <t>EL-RP-05-05-04-078</t>
  </si>
  <si>
    <t>SCREW PRESSURE ADJUSTING</t>
  </si>
  <si>
    <t>BQE-386</t>
  </si>
  <si>
    <t>BQE-455</t>
  </si>
  <si>
    <t>BQE-456</t>
  </si>
  <si>
    <t>BQE-457</t>
  </si>
  <si>
    <t>BQE-458</t>
  </si>
  <si>
    <t>BQE-459</t>
  </si>
  <si>
    <t>BQE-460</t>
  </si>
  <si>
    <t>BQE-461</t>
  </si>
  <si>
    <t>BQE-462</t>
  </si>
  <si>
    <t>BQE-463</t>
  </si>
  <si>
    <t>BQE-464</t>
  </si>
  <si>
    <t>BQE-465</t>
  </si>
  <si>
    <t>BQE-466</t>
  </si>
  <si>
    <t>BQE-467</t>
  </si>
  <si>
    <t>BQE-468</t>
  </si>
  <si>
    <t>BQE-469</t>
  </si>
  <si>
    <t>BQE-470</t>
  </si>
  <si>
    <t>BQE-471</t>
  </si>
  <si>
    <t>BQE-472</t>
  </si>
  <si>
    <t>BQE-473</t>
  </si>
  <si>
    <t>BQE-475</t>
  </si>
  <si>
    <t>BQE-476</t>
  </si>
  <si>
    <t>PE-01-RESP</t>
  </si>
  <si>
    <t>SERV-01</t>
  </si>
  <si>
    <t>CAPACITACION</t>
  </si>
  <si>
    <t>SERVICIOS</t>
  </si>
  <si>
    <t>E2 ENERGIA EFICIENTE</t>
  </si>
  <si>
    <t>LICENCIA DE RESPALDO</t>
  </si>
  <si>
    <t>BQE-524</t>
  </si>
  <si>
    <t>BQE-525</t>
  </si>
  <si>
    <t>BQE-526</t>
  </si>
  <si>
    <t>BQE-527</t>
  </si>
  <si>
    <t>BQE-528</t>
  </si>
  <si>
    <t>BQE-529</t>
  </si>
  <si>
    <t>BQE-530</t>
  </si>
  <si>
    <t>BQE-531</t>
  </si>
  <si>
    <t>BQE-532</t>
  </si>
  <si>
    <t>BQE-534</t>
  </si>
  <si>
    <t>MASERVICON</t>
  </si>
  <si>
    <t>GASTECO</t>
  </si>
  <si>
    <t>COMBUSTIÓN</t>
  </si>
  <si>
    <t>BQE-536</t>
  </si>
  <si>
    <t>BQE-537</t>
  </si>
  <si>
    <t>BQE-575</t>
  </si>
  <si>
    <t>BQE-576</t>
  </si>
  <si>
    <t>BQE-577</t>
  </si>
  <si>
    <t>BQE-578</t>
  </si>
  <si>
    <t>BQE-579</t>
  </si>
  <si>
    <t>BQE-580</t>
  </si>
  <si>
    <t>BQE-581</t>
  </si>
  <si>
    <t>BQE-582</t>
  </si>
  <si>
    <t>BQE-583</t>
  </si>
  <si>
    <t>BQE-584</t>
  </si>
  <si>
    <t>BQE-585</t>
  </si>
  <si>
    <t>BQE-586</t>
  </si>
  <si>
    <t>BQE-587</t>
  </si>
  <si>
    <t>BQE-588</t>
  </si>
  <si>
    <t>BQE-589</t>
  </si>
  <si>
    <t>BQE-590</t>
  </si>
  <si>
    <t>BQE-591</t>
  </si>
  <si>
    <t>BQE-592</t>
  </si>
  <si>
    <t>BQE-593</t>
  </si>
  <si>
    <t>BQE-594</t>
  </si>
  <si>
    <t>BQE-595</t>
  </si>
  <si>
    <t>BQE-596</t>
  </si>
  <si>
    <t>BQE-597</t>
  </si>
  <si>
    <t>BQE-598</t>
  </si>
  <si>
    <t>BQE-599</t>
  </si>
  <si>
    <t>BQE-600</t>
  </si>
  <si>
    <t>BQE-601</t>
  </si>
  <si>
    <t>BQE-623</t>
  </si>
  <si>
    <t>BQE-624</t>
  </si>
  <si>
    <t>BQE-625</t>
  </si>
  <si>
    <t>BQE-626</t>
  </si>
  <si>
    <t>BQE-627</t>
  </si>
  <si>
    <t>BQE-628</t>
  </si>
  <si>
    <t>BQE-629</t>
  </si>
  <si>
    <t>BQE-630</t>
  </si>
  <si>
    <t>BQE-631</t>
  </si>
  <si>
    <t>BQE-639</t>
  </si>
  <si>
    <t>BQE-640</t>
  </si>
  <si>
    <t>BQE-641</t>
  </si>
  <si>
    <t>BQE-642</t>
  </si>
  <si>
    <t>BQE-643</t>
  </si>
  <si>
    <t>BQE-649</t>
  </si>
  <si>
    <t>BQE-650</t>
  </si>
  <si>
    <t>BQE-651</t>
  </si>
  <si>
    <t>EL-RP-02-02-02-041</t>
  </si>
  <si>
    <t>EL-RP-02-02-02-040</t>
  </si>
  <si>
    <t>FOLLOWER LOWEN SPRING</t>
  </si>
  <si>
    <t>TAG RESTRICTOR</t>
  </si>
  <si>
    <t>EL-RP-02-02-02-050</t>
  </si>
  <si>
    <t>DIAFRAGM STEM NUT</t>
  </si>
  <si>
    <t>BQE-685</t>
  </si>
  <si>
    <t>BQE-686</t>
  </si>
  <si>
    <t>BQE-696</t>
  </si>
  <si>
    <t>BQE-697</t>
  </si>
  <si>
    <t>BQE-699</t>
  </si>
  <si>
    <t>BQE-700</t>
  </si>
  <si>
    <t>BQE-701</t>
  </si>
  <si>
    <t>BQE-702</t>
  </si>
  <si>
    <t>BQE-703</t>
  </si>
  <si>
    <t>BQE-704</t>
  </si>
  <si>
    <t>BQE-706</t>
  </si>
  <si>
    <t>SOLGAS INGENIERIA S.A.S.</t>
  </si>
  <si>
    <t>EL-RP-05-05-04-065</t>
  </si>
  <si>
    <t>BQE-708</t>
  </si>
  <si>
    <t>BQE-709</t>
  </si>
  <si>
    <t>BQE-710</t>
  </si>
  <si>
    <t>BQE-711</t>
  </si>
  <si>
    <t>BQE-712</t>
  </si>
  <si>
    <t>BQE-713</t>
  </si>
  <si>
    <t>BQE-750</t>
  </si>
  <si>
    <t>BQE-751</t>
  </si>
  <si>
    <t>BQE-752</t>
  </si>
  <si>
    <t>BQE-753</t>
  </si>
  <si>
    <t>BQE-762</t>
  </si>
  <si>
    <t>BQE-767</t>
  </si>
  <si>
    <t>BQE-768</t>
  </si>
  <si>
    <t>BQE-769</t>
  </si>
  <si>
    <t>BQE-770</t>
  </si>
  <si>
    <t>BQE-771</t>
  </si>
  <si>
    <t>BQE-772</t>
  </si>
  <si>
    <t>BQE-773</t>
  </si>
  <si>
    <t>BQE-774</t>
  </si>
  <si>
    <t>BQE-776</t>
  </si>
  <si>
    <t>BQE-777</t>
  </si>
  <si>
    <t>BQE-778</t>
  </si>
  <si>
    <t>BQE-779</t>
  </si>
  <si>
    <t>BQE-780</t>
  </si>
  <si>
    <t>BQE-811</t>
  </si>
  <si>
    <t>BQE-812</t>
  </si>
  <si>
    <t>BQE-813</t>
  </si>
  <si>
    <t>BQE-814</t>
  </si>
  <si>
    <t>BQE-815</t>
  </si>
  <si>
    <t>DISMONT LTDA</t>
  </si>
  <si>
    <t>BQE-853</t>
  </si>
  <si>
    <t>BQE-854</t>
  </si>
  <si>
    <t>BQE-855</t>
  </si>
  <si>
    <t>BQE-856</t>
  </si>
  <si>
    <t>BQE-857</t>
  </si>
  <si>
    <t>BQE-858</t>
  </si>
  <si>
    <t>BQE-859</t>
  </si>
  <si>
    <t>BQE-860</t>
  </si>
  <si>
    <t>BQE-861</t>
  </si>
  <si>
    <t>BQE-862</t>
  </si>
  <si>
    <t>BQE-864</t>
  </si>
  <si>
    <t>BQE-873</t>
  </si>
  <si>
    <t>BQE-886</t>
  </si>
  <si>
    <t>BQE-887</t>
  </si>
  <si>
    <t>BQE-888</t>
  </si>
  <si>
    <t>BQE-889</t>
  </si>
  <si>
    <t>BQE-890</t>
  </si>
  <si>
    <t>BQE-893</t>
  </si>
  <si>
    <t>EL-02-02-01-058</t>
  </si>
  <si>
    <t>ENERMATIC COLOMBIA SAS</t>
  </si>
  <si>
    <t>PUERTO ASIS</t>
  </si>
  <si>
    <t>BQE-935</t>
  </si>
  <si>
    <t>BQE-936</t>
  </si>
  <si>
    <t>BQE-937</t>
  </si>
  <si>
    <t>BQE-938</t>
  </si>
  <si>
    <t>BQE-939</t>
  </si>
  <si>
    <t>BQE-940</t>
  </si>
  <si>
    <t>BQE-941</t>
  </si>
  <si>
    <t>BQE-942</t>
  </si>
  <si>
    <t>BQE-943</t>
  </si>
  <si>
    <t>BQE-944</t>
  </si>
  <si>
    <t>BQE-945</t>
  </si>
  <si>
    <t>BQE-962</t>
  </si>
  <si>
    <t>BQE-963</t>
  </si>
  <si>
    <t>BQE-964</t>
  </si>
  <si>
    <t>BQE-965</t>
  </si>
  <si>
    <t>BQE-966</t>
  </si>
  <si>
    <t>BQE-967</t>
  </si>
  <si>
    <t>BQE-968</t>
  </si>
  <si>
    <t>BQE-969</t>
  </si>
  <si>
    <t>BQE-970</t>
  </si>
  <si>
    <t>BQE-971</t>
  </si>
  <si>
    <t>RE-A-1584AVN</t>
  </si>
  <si>
    <t>1584AVN</t>
  </si>
  <si>
    <t>RE-H-576H</t>
  </si>
  <si>
    <t>ADAPTADOR 2 1/4" ACME</t>
  </si>
  <si>
    <t>576H</t>
  </si>
  <si>
    <t>INSTRUMENTOS &amp; CONTROLES S.A.</t>
  </si>
  <si>
    <t>BQE-1008</t>
  </si>
  <si>
    <t>BQE-1009</t>
  </si>
  <si>
    <t>BQE-1010</t>
  </si>
  <si>
    <t>BQE-1011</t>
  </si>
  <si>
    <t>BQE-1012</t>
  </si>
  <si>
    <t>BQE-1013</t>
  </si>
  <si>
    <t>BQE-1014</t>
  </si>
  <si>
    <t>BQE-1015</t>
  </si>
  <si>
    <t>BQE-1016</t>
  </si>
  <si>
    <t>BQE-1017</t>
  </si>
  <si>
    <t>BQE-1018</t>
  </si>
  <si>
    <t>BQE-1019</t>
  </si>
  <si>
    <t>BQE-1020</t>
  </si>
  <si>
    <t>BQE-1021</t>
  </si>
  <si>
    <t>BQE-1022</t>
  </si>
  <si>
    <t>BQE-1023</t>
  </si>
  <si>
    <t>BQE-1041</t>
  </si>
  <si>
    <t>BQE-1042</t>
  </si>
  <si>
    <t>BQE-1043</t>
  </si>
  <si>
    <t>BQE-1044</t>
  </si>
  <si>
    <t>BQE-1046</t>
  </si>
  <si>
    <t>BQE-1047</t>
  </si>
  <si>
    <t>RE-G-3212R250</t>
  </si>
  <si>
    <t>EL-02-01-04-09</t>
  </si>
  <si>
    <t>EL-02-01-04-08</t>
  </si>
  <si>
    <t>EL-03-01-08</t>
  </si>
  <si>
    <t>EL-RP-02-01-04-029</t>
  </si>
  <si>
    <t>EL-02-01-05-245</t>
  </si>
  <si>
    <t>VLV INTERNA ROSCADA 2" 250GPM</t>
  </si>
  <si>
    <t>REG. 1883 CPB2 C:3/4" O:9/16 R:12-28</t>
  </si>
  <si>
    <t>REG. 1883 CPB2 C:1 O:9/16 R:12-28</t>
  </si>
  <si>
    <t>PILOT 60 SERIES REG.HP 450-900PSI</t>
  </si>
  <si>
    <t>SERVICE KIT BUNA N 60 SERIES</t>
  </si>
  <si>
    <t xml:space="preserve">REG. 1813C-HC C. 1 1/4" R: 6-15" O: 1/2 </t>
  </si>
  <si>
    <t>1813C-HC</t>
  </si>
  <si>
    <t>DOW AGROSCIENCES DE COLOMBIA S.A.</t>
  </si>
  <si>
    <t>INDUSTRIA QUIMICA</t>
  </si>
  <si>
    <t>PLAGUICIDAS</t>
  </si>
  <si>
    <t>ORGANIZACIÓN TERPEL S.A.</t>
  </si>
  <si>
    <t>COMERCIALIZACIÓN DE COMBUSTIBLES</t>
  </si>
  <si>
    <t>COMBUSTIBLES</t>
  </si>
  <si>
    <t>FABRINORTE CIA. LTDA. - INDUTEXMA</t>
  </si>
  <si>
    <t>INDUSTRIA TEXTIL</t>
  </si>
  <si>
    <t>TEXTIL</t>
  </si>
  <si>
    <t>ECUADOR</t>
  </si>
  <si>
    <t>BQE-1086</t>
  </si>
  <si>
    <t>BQE-1087</t>
  </si>
  <si>
    <t>BQE-1088</t>
  </si>
  <si>
    <t>BQE-1089</t>
  </si>
  <si>
    <t>BQE-1090</t>
  </si>
  <si>
    <t>BQE-1091</t>
  </si>
  <si>
    <t>BQE-1092</t>
  </si>
  <si>
    <t>BQE-1093</t>
  </si>
  <si>
    <t>BQE-1094</t>
  </si>
  <si>
    <t>BQE-1095</t>
  </si>
  <si>
    <t>BQE-1096</t>
  </si>
  <si>
    <t>BQE-1097</t>
  </si>
  <si>
    <t>BQE-1098</t>
  </si>
  <si>
    <t>BQE-1099</t>
  </si>
  <si>
    <t>BQE-1100</t>
  </si>
  <si>
    <t>BQE-1101</t>
  </si>
  <si>
    <t>BQE-1117</t>
  </si>
  <si>
    <t>BQE-1118</t>
  </si>
  <si>
    <t>BQE-1119</t>
  </si>
  <si>
    <t>BQE-1125</t>
  </si>
  <si>
    <t>BQE-1127</t>
  </si>
  <si>
    <t>BQE-1128</t>
  </si>
  <si>
    <t>BQE-1129</t>
  </si>
  <si>
    <t>BQE-1130</t>
  </si>
  <si>
    <t>BQE-1131</t>
  </si>
  <si>
    <t>BQE-1132</t>
  </si>
  <si>
    <t>EL-RP-02-01-04-006</t>
  </si>
  <si>
    <t>RES 100-225 BLANCO</t>
  </si>
  <si>
    <t>TRANSPORTADORA DE GAS INTERNACIONAL S.A. ESP (TGI S.A. E.S.P.)</t>
  </si>
  <si>
    <t>BQE-2046</t>
  </si>
  <si>
    <t>BQE-2047</t>
  </si>
  <si>
    <t>BQE-2048</t>
  </si>
  <si>
    <t>BQE-2049</t>
  </si>
  <si>
    <t>BQE-2050</t>
  </si>
  <si>
    <t>BQE-2051</t>
  </si>
  <si>
    <t>BQE-2052</t>
  </si>
  <si>
    <t>BQE-2053</t>
  </si>
  <si>
    <t>BQE-2054</t>
  </si>
  <si>
    <t>BQE-2055</t>
  </si>
  <si>
    <t>BQE-2057</t>
  </si>
  <si>
    <t>BQE-2058</t>
  </si>
  <si>
    <t>BQE-2059</t>
  </si>
  <si>
    <t>BQE-2060</t>
  </si>
  <si>
    <t>BQE-2061</t>
  </si>
  <si>
    <t>BQE-2064</t>
  </si>
  <si>
    <t>BQE-2079</t>
  </si>
  <si>
    <t>BQE-2080</t>
  </si>
  <si>
    <t>BQE-2081</t>
  </si>
  <si>
    <t>BQE-2082</t>
  </si>
  <si>
    <t>BQE-2083</t>
  </si>
  <si>
    <t>BQE-2084</t>
  </si>
  <si>
    <t>BQE-2087</t>
  </si>
  <si>
    <t>BQE-2089</t>
  </si>
  <si>
    <t>BQE-2090</t>
  </si>
  <si>
    <t>BQE-2091</t>
  </si>
  <si>
    <t>BQE-2093</t>
  </si>
  <si>
    <t>BQE-2094</t>
  </si>
  <si>
    <t>BQE-2097</t>
  </si>
  <si>
    <t>BQE-2099</t>
  </si>
  <si>
    <t>BQE-2104</t>
  </si>
  <si>
    <t>BQE-2105</t>
  </si>
  <si>
    <t>BQE-2106</t>
  </si>
  <si>
    <t>BQE-2107</t>
  </si>
  <si>
    <t>BQE-2109</t>
  </si>
  <si>
    <t>BQE-2111</t>
  </si>
  <si>
    <t>EL-RP-01-03-06-016</t>
  </si>
  <si>
    <t>EL-01-07-01-05</t>
  </si>
  <si>
    <t>RE-D-8434G</t>
  </si>
  <si>
    <t>ME-RP-01-05-017</t>
  </si>
  <si>
    <t>VANE STAIGHTING</t>
  </si>
  <si>
    <t>VENE STRAING 6"</t>
  </si>
  <si>
    <t>8434G</t>
  </si>
  <si>
    <t>TARJETA ELECTRONICA</t>
  </si>
  <si>
    <t>MERCURY</t>
  </si>
  <si>
    <t>MEDIDOR BK 250</t>
  </si>
  <si>
    <t>GAS ZIPA S.A.S. E.S.P.</t>
  </si>
  <si>
    <t>DISTRIBUIDOR DE GLP</t>
  </si>
  <si>
    <t>EQUISOL EQUIPOS Y SOLUCIONES S.A.S.</t>
  </si>
  <si>
    <t>DISTRBUIDOR EQUIPOS</t>
  </si>
  <si>
    <t>ITAGÜÍ</t>
  </si>
  <si>
    <t>CONTROL FLUID S.A.S.</t>
  </si>
  <si>
    <t>BQE-2137</t>
  </si>
  <si>
    <t>BQE-2138</t>
  </si>
  <si>
    <t>BQE-2139</t>
  </si>
  <si>
    <t>BQE-2140</t>
  </si>
  <si>
    <t>BQE-2141</t>
  </si>
  <si>
    <t>BQE-2142</t>
  </si>
  <si>
    <t>BQE-2143</t>
  </si>
  <si>
    <t>BQE-2144</t>
  </si>
  <si>
    <t>BQE-2145</t>
  </si>
  <si>
    <t>BQE-2146</t>
  </si>
  <si>
    <t>BQE-2147</t>
  </si>
  <si>
    <t>BQE-2148</t>
  </si>
  <si>
    <t>BQE-2149</t>
  </si>
  <si>
    <t>BQE-2151</t>
  </si>
  <si>
    <t>BQE-2152</t>
  </si>
  <si>
    <t>BQE-2153</t>
  </si>
  <si>
    <t>BQE-2154</t>
  </si>
  <si>
    <t>BQE-2155</t>
  </si>
  <si>
    <t>BQE-2156</t>
  </si>
  <si>
    <t>BQE-2157</t>
  </si>
  <si>
    <t>BQE-2159</t>
  </si>
  <si>
    <t>BQE-2160</t>
  </si>
  <si>
    <t>BQE-2161</t>
  </si>
  <si>
    <t>BQE-2162</t>
  </si>
  <si>
    <t>BQE-2163</t>
  </si>
  <si>
    <t>BQE-2164</t>
  </si>
  <si>
    <t>BQE-2175</t>
  </si>
  <si>
    <t>BQE-2176</t>
  </si>
  <si>
    <t>BQE-2177</t>
  </si>
  <si>
    <t>EL-02-01-05-116</t>
  </si>
  <si>
    <t>EL-RP-02-01-04-005</t>
  </si>
  <si>
    <t>RE-D-8436G</t>
  </si>
  <si>
    <t>RE-J-3165CT</t>
  </si>
  <si>
    <t>REGULADOR 1813B 2"</t>
  </si>
  <si>
    <t>RES 25-150 PSIG AZUL</t>
  </si>
  <si>
    <t>8436G</t>
  </si>
  <si>
    <t>VALVULA DE ALIVIO PRESION 2"</t>
  </si>
  <si>
    <t>VALVULA DE ALIVIO PRESION 3"</t>
  </si>
  <si>
    <t>VALVULA ESV 1 1/4</t>
  </si>
  <si>
    <t>3165CT</t>
  </si>
  <si>
    <t>BQE-2211</t>
  </si>
  <si>
    <t>BQE-2212</t>
  </si>
  <si>
    <t>BQE-2213</t>
  </si>
  <si>
    <t>BQE-2214</t>
  </si>
  <si>
    <t>BQE-2215</t>
  </si>
  <si>
    <t>BQE-2216</t>
  </si>
  <si>
    <t>BQE-2217</t>
  </si>
  <si>
    <t>BQE-2232</t>
  </si>
  <si>
    <t>BQE-2233</t>
  </si>
  <si>
    <t>BQE-2234</t>
  </si>
  <si>
    <t>BQE-2235</t>
  </si>
  <si>
    <t>BQE-2236</t>
  </si>
  <si>
    <t>BQE-2237</t>
  </si>
  <si>
    <t>BQE-2238</t>
  </si>
  <si>
    <t>BQE-2239</t>
  </si>
  <si>
    <t>BQE-2240</t>
  </si>
  <si>
    <t>BQE-2241</t>
  </si>
  <si>
    <t>BQE-2242</t>
  </si>
  <si>
    <t>BQE-2243</t>
  </si>
  <si>
    <t>BQE-2244</t>
  </si>
  <si>
    <t>BQE-2245</t>
  </si>
  <si>
    <t>BQE-2246</t>
  </si>
  <si>
    <t>BQE-2247</t>
  </si>
  <si>
    <t>BQE-2248</t>
  </si>
  <si>
    <t>BQE-2249</t>
  </si>
  <si>
    <t>BQE-2253</t>
  </si>
  <si>
    <t>BQE-2254</t>
  </si>
  <si>
    <t>BQE-2256</t>
  </si>
  <si>
    <t>BQE-2257</t>
  </si>
  <si>
    <t>BQE-2258</t>
  </si>
  <si>
    <t>BQE-2259</t>
  </si>
  <si>
    <t>BQE-2260</t>
  </si>
  <si>
    <t>BQE-2261</t>
  </si>
  <si>
    <t>BQE-2262</t>
  </si>
  <si>
    <t>BQE-2263</t>
  </si>
  <si>
    <t>BQE-2264</t>
  </si>
  <si>
    <t>BQE-2265</t>
  </si>
  <si>
    <t>BQE-2266</t>
  </si>
  <si>
    <t>BQE-2267</t>
  </si>
  <si>
    <t>BQE-2268</t>
  </si>
  <si>
    <t>BQE-2270</t>
  </si>
  <si>
    <t>BQE-2271</t>
  </si>
  <si>
    <t>BQE-2272</t>
  </si>
  <si>
    <t>BQE-2273</t>
  </si>
  <si>
    <t>BQE-2274</t>
  </si>
  <si>
    <t>BQE-2275</t>
  </si>
  <si>
    <t>BQE-2276</t>
  </si>
  <si>
    <t>BQE-2277</t>
  </si>
  <si>
    <t>BQE-2278</t>
  </si>
  <si>
    <t>BQE-2279</t>
  </si>
  <si>
    <t>BQE-2280</t>
  </si>
  <si>
    <t>BQE-2281</t>
  </si>
  <si>
    <t>BQE-2282</t>
  </si>
  <si>
    <t>BQE-2283</t>
  </si>
  <si>
    <t>BQE-2284</t>
  </si>
  <si>
    <t>BQE-2285</t>
  </si>
  <si>
    <t>BQE-2286</t>
  </si>
  <si>
    <t>BQE-2289</t>
  </si>
  <si>
    <t>RE-E-7901T</t>
  </si>
  <si>
    <t>EL-02-02-01-042</t>
  </si>
  <si>
    <t>VALVULA DE EXCESO DE FLUJO 1/4"</t>
  </si>
  <si>
    <t>7901T</t>
  </si>
  <si>
    <t>ACT NEUMATICO ROTATIVO 9/INT 2"</t>
  </si>
  <si>
    <t>RE-G-3212RA</t>
  </si>
  <si>
    <t>ENTRENAMIENTE DE REDES DE MTTO DE REGULACION AFV</t>
  </si>
  <si>
    <t>LIMITADOR DE CAPACIDAD AFV</t>
  </si>
  <si>
    <t>3212RA</t>
  </si>
  <si>
    <t>3212R250</t>
  </si>
  <si>
    <t>COMERCIAL INDUSTRIAL NACIONAL S.A. CINSA</t>
  </si>
  <si>
    <t>SURENERGY S.A. E.S.P.</t>
  </si>
  <si>
    <t>ALEIPHAR ENERGY S.A.S.</t>
  </si>
  <si>
    <t>BQE-2325</t>
  </si>
  <si>
    <t>BQE-2326</t>
  </si>
  <si>
    <t>BQE-2327</t>
  </si>
  <si>
    <t>BQE-2328</t>
  </si>
  <si>
    <t>BQE-2329</t>
  </si>
  <si>
    <t>BQE-2330</t>
  </si>
  <si>
    <t>BQE-2331</t>
  </si>
  <si>
    <t>BQE-2332</t>
  </si>
  <si>
    <t>BQE-2333</t>
  </si>
  <si>
    <t>BQE-2334</t>
  </si>
  <si>
    <t>BQE-2335</t>
  </si>
  <si>
    <t>BQE-2336</t>
  </si>
  <si>
    <t>BQE-2337</t>
  </si>
  <si>
    <t>BQE-2338</t>
  </si>
  <si>
    <t>BQE-2339</t>
  </si>
  <si>
    <t>BQE-2342</t>
  </si>
  <si>
    <t>BQE-2343</t>
  </si>
  <si>
    <t>BQE-2344</t>
  </si>
  <si>
    <t>BQE-2345</t>
  </si>
  <si>
    <t>BQE-2349</t>
  </si>
  <si>
    <t>BQE-2354</t>
  </si>
  <si>
    <t>BQE-2355</t>
  </si>
  <si>
    <t>BQE-2356</t>
  </si>
  <si>
    <t xml:space="preserve">BQE- 2357 </t>
  </si>
  <si>
    <t>BQE-2358</t>
  </si>
  <si>
    <t>BQE-2359</t>
  </si>
  <si>
    <t>BQE-2379</t>
  </si>
  <si>
    <t>BQE-2380</t>
  </si>
  <si>
    <t>BQE-2381</t>
  </si>
  <si>
    <t>BQE-2382</t>
  </si>
  <si>
    <t>BQE-2383</t>
  </si>
  <si>
    <t>BQE-2384</t>
  </si>
  <si>
    <t>BQE-2385</t>
  </si>
  <si>
    <t>BQE-2386</t>
  </si>
  <si>
    <t>LICENCIA OPERATIVA</t>
  </si>
  <si>
    <t>LICENCIA SGC TROYA III</t>
  </si>
  <si>
    <t>RE-C-6543R12.0</t>
  </si>
  <si>
    <t>MULTIVALVULA 1" ASME</t>
  </si>
  <si>
    <t>6543R12.0</t>
  </si>
  <si>
    <t>BQE-2391</t>
  </si>
  <si>
    <t>BQE-2431</t>
  </si>
  <si>
    <t>BQE-2432</t>
  </si>
  <si>
    <t>BQE-2433</t>
  </si>
  <si>
    <t>BQE-2434</t>
  </si>
  <si>
    <t>BQE-2440</t>
  </si>
  <si>
    <t>BQE-2441</t>
  </si>
  <si>
    <t>BQE-2442</t>
  </si>
  <si>
    <t>BQE-2443</t>
  </si>
  <si>
    <t>BQE-2444</t>
  </si>
  <si>
    <t>BQE-2445</t>
  </si>
  <si>
    <t>BQE-2446</t>
  </si>
  <si>
    <t>BQE-2447</t>
  </si>
  <si>
    <t>BQE-2448</t>
  </si>
  <si>
    <t>BQE-2449</t>
  </si>
  <si>
    <t>BQE-2450</t>
  </si>
  <si>
    <t>BQE-2451</t>
  </si>
  <si>
    <t>BQE-2452</t>
  </si>
  <si>
    <t>BQE-2453</t>
  </si>
  <si>
    <t>BQE-2454</t>
  </si>
  <si>
    <t>BQE-2455</t>
  </si>
  <si>
    <t>BQE-2456</t>
  </si>
  <si>
    <t>BQE-2457</t>
  </si>
  <si>
    <t>BQE-2458</t>
  </si>
  <si>
    <t>BQE-2459</t>
  </si>
  <si>
    <t>BQE-2460</t>
  </si>
  <si>
    <t>BQE-2471</t>
  </si>
  <si>
    <t>BQE-2472</t>
  </si>
  <si>
    <t>BQE-2473</t>
  </si>
  <si>
    <t>BQE-2475</t>
  </si>
  <si>
    <t>BQE-2476</t>
  </si>
  <si>
    <t>BQE-2479</t>
  </si>
  <si>
    <t>BQE-2480</t>
  </si>
  <si>
    <t>BQE-2482</t>
  </si>
  <si>
    <t>BQE-2483</t>
  </si>
  <si>
    <t>BQE-2502</t>
  </si>
  <si>
    <t>BQE-2504</t>
  </si>
  <si>
    <t>BQE-2505</t>
  </si>
  <si>
    <t>BQE-2506</t>
  </si>
  <si>
    <t>BQE-2507</t>
  </si>
  <si>
    <t>BQE-2508</t>
  </si>
  <si>
    <t>BQE-2509</t>
  </si>
  <si>
    <t>BQE-2510</t>
  </si>
  <si>
    <t>BQE-2512</t>
  </si>
  <si>
    <t>BQE-2513</t>
  </si>
  <si>
    <t>BQE-2514</t>
  </si>
  <si>
    <t>BQE-2515</t>
  </si>
  <si>
    <t>BQE-2516</t>
  </si>
  <si>
    <t>BQE-2518</t>
  </si>
  <si>
    <t>ST-01-07</t>
  </si>
  <si>
    <t>LICENCIAS DE RESPALDO</t>
  </si>
  <si>
    <t>LIC PERATIVA WEB TROYA</t>
  </si>
  <si>
    <t>SERVICIO COMPLEMENTARIO</t>
  </si>
  <si>
    <t>FLOTADOR 28"</t>
  </si>
  <si>
    <t>CENKAP COLOMBIA S.A.S.</t>
  </si>
  <si>
    <t>FACATATIVÁ</t>
  </si>
  <si>
    <t>BQE-2545</t>
  </si>
  <si>
    <t>BQE-2546</t>
  </si>
  <si>
    <t>BQE-2547</t>
  </si>
  <si>
    <t>BQE-2548</t>
  </si>
  <si>
    <t>BQE-2549</t>
  </si>
  <si>
    <t>BQE-2550</t>
  </si>
  <si>
    <t>BQE-2551</t>
  </si>
  <si>
    <t>BQE-2561</t>
  </si>
  <si>
    <t>BQE-2562</t>
  </si>
  <si>
    <t>BQE-2568</t>
  </si>
  <si>
    <t>BQE-2569</t>
  </si>
  <si>
    <t>BQE-2570</t>
  </si>
  <si>
    <t>BQE-2571</t>
  </si>
  <si>
    <t>BQE-2572</t>
  </si>
  <si>
    <t>BQE-2573</t>
  </si>
  <si>
    <t>BQE-2574</t>
  </si>
  <si>
    <t>BQE-2575</t>
  </si>
  <si>
    <t>LICENCIA WEB TROYA</t>
  </si>
  <si>
    <t>BQE-2596</t>
  </si>
  <si>
    <t>BQE-2597</t>
  </si>
  <si>
    <t>BQE-2598</t>
  </si>
  <si>
    <t>BQE-2599</t>
  </si>
  <si>
    <t>BQE-2600</t>
  </si>
  <si>
    <t>BQE-2601</t>
  </si>
  <si>
    <t>BQE-2603</t>
  </si>
  <si>
    <t>BQE- 2604</t>
  </si>
  <si>
    <t>BQE-2605</t>
  </si>
  <si>
    <t>BQE-2606</t>
  </si>
  <si>
    <t>BQE-2607</t>
  </si>
  <si>
    <t>BQE-2608</t>
  </si>
  <si>
    <t>BQE-2609</t>
  </si>
  <si>
    <t>BQE-2621</t>
  </si>
  <si>
    <t>BQE-2629</t>
  </si>
  <si>
    <t>BQE-2630</t>
  </si>
  <si>
    <t>BQE-2631</t>
  </si>
  <si>
    <t>BQE-2632</t>
  </si>
  <si>
    <t>BQE-2633</t>
  </si>
  <si>
    <t>BQE-2634</t>
  </si>
  <si>
    <t>BQE-2635</t>
  </si>
  <si>
    <t>BQE- 2636</t>
  </si>
  <si>
    <t>BQE-2637</t>
  </si>
  <si>
    <t>BQE-2640</t>
  </si>
  <si>
    <t>BQE-2641</t>
  </si>
  <si>
    <t>BQE-2642</t>
  </si>
  <si>
    <t>BQE-2643</t>
  </si>
  <si>
    <t>BQE-2644</t>
  </si>
  <si>
    <t>BQE-2645</t>
  </si>
  <si>
    <t>BQE-2646</t>
  </si>
  <si>
    <t>BQE-2647</t>
  </si>
  <si>
    <t>BQE-2648</t>
  </si>
  <si>
    <t>RE-F-3186</t>
  </si>
  <si>
    <t>LICENCIA SCG WEB CAUCASIA</t>
  </si>
  <si>
    <t>LICE TROYA SGC  GUAVIARE</t>
  </si>
  <si>
    <t>LICE TROYAPUERTO BERRIO</t>
  </si>
  <si>
    <t>LICE SGC WEB TROYA CROACIA</t>
  </si>
  <si>
    <t>LICE SGC APARTADO</t>
  </si>
  <si>
    <t>LICENCIA WEB TROYA YUMBO</t>
  </si>
  <si>
    <t>LICE RESPALDO YUMBO</t>
  </si>
  <si>
    <t xml:space="preserve">MANTENIMIENTO BASE DE DATOS </t>
  </si>
  <si>
    <t>LICE WEB SARAVENA</t>
  </si>
  <si>
    <t>LIC SGC WEB CUCUTA</t>
  </si>
  <si>
    <t xml:space="preserve">LICENCIA WEB MANIZALES </t>
  </si>
  <si>
    <t>VLV CHEK NO RETROCESO</t>
  </si>
  <si>
    <t>PAZ DE ARIPORO</t>
  </si>
  <si>
    <t>CARLOS ANDRES NARANJO OLIVARES</t>
  </si>
  <si>
    <t>BQE-2680</t>
  </si>
  <si>
    <t>BQE-2681</t>
  </si>
  <si>
    <t>BQE-2682</t>
  </si>
  <si>
    <t>BQE-2683</t>
  </si>
  <si>
    <t>BQE-2684</t>
  </si>
  <si>
    <t>BQE-2685</t>
  </si>
  <si>
    <t>BQE-2686</t>
  </si>
  <si>
    <t>BQE-2687</t>
  </si>
  <si>
    <t>BQE-2688</t>
  </si>
  <si>
    <t>BQE-2689</t>
  </si>
  <si>
    <t>BQE-2690</t>
  </si>
  <si>
    <t>BQE-2691</t>
  </si>
  <si>
    <t>BQE-2698</t>
  </si>
  <si>
    <t>BQE-2699</t>
  </si>
  <si>
    <t>BQE-2700</t>
  </si>
  <si>
    <t>BQE-2701</t>
  </si>
  <si>
    <t>BQE-2702</t>
  </si>
  <si>
    <t>BQE-2703</t>
  </si>
  <si>
    <t>BQE-2704</t>
  </si>
  <si>
    <t>BQE-2705</t>
  </si>
  <si>
    <t>BQE-2713</t>
  </si>
  <si>
    <t>BQE-2714</t>
  </si>
  <si>
    <t>BQE-2716</t>
  </si>
  <si>
    <t>BQE-2717</t>
  </si>
  <si>
    <t>BQE-2718</t>
  </si>
  <si>
    <t>BQE-2719</t>
  </si>
  <si>
    <t>BQE-2720</t>
  </si>
  <si>
    <t>BQE-2721</t>
  </si>
  <si>
    <t>BQE-2722</t>
  </si>
  <si>
    <t>CK-RP-06-03-01-290</t>
  </si>
  <si>
    <t>CK-RP-01-02-01</t>
  </si>
  <si>
    <t>EL-RP-05-05-04-071</t>
  </si>
  <si>
    <t>RE-F-7579CT</t>
  </si>
  <si>
    <t>LICENCIA RESPALDO TRY CUCUTA</t>
  </si>
  <si>
    <t>SEAL ASSY BUNA</t>
  </si>
  <si>
    <t>REPARA KIT</t>
  </si>
  <si>
    <t>VLV DE LLENADO 1 1/4"</t>
  </si>
  <si>
    <t>DISTRIBUIDORA NACIONAL DE CALDERAS S.A.S.</t>
  </si>
  <si>
    <t>CALDERAS</t>
  </si>
  <si>
    <t>GASES DE OCCIDENTE S.A. E.S.P. (GDO)</t>
  </si>
  <si>
    <t>JORGE HUMBERTO CARDONA ORTIZ</t>
  </si>
  <si>
    <t>BQE-2743</t>
  </si>
  <si>
    <t>BQE-2744</t>
  </si>
  <si>
    <t>BQE-2745</t>
  </si>
  <si>
    <t>BQE-2746</t>
  </si>
  <si>
    <t>BQE-2747</t>
  </si>
  <si>
    <t>BQE-2748</t>
  </si>
  <si>
    <t>BQE-2749</t>
  </si>
  <si>
    <t>BQE-2750</t>
  </si>
  <si>
    <t>BQE-2751</t>
  </si>
  <si>
    <t>BQE-2752</t>
  </si>
  <si>
    <t>BQE-2753</t>
  </si>
  <si>
    <t>BQE-2770</t>
  </si>
  <si>
    <t>BQE-2771</t>
  </si>
  <si>
    <t>BQE-2772</t>
  </si>
  <si>
    <t>BQE-2773</t>
  </si>
  <si>
    <t>BQE-2775</t>
  </si>
  <si>
    <t>BQE-2776</t>
  </si>
  <si>
    <t>BQE-2777</t>
  </si>
  <si>
    <t>BQE-2778</t>
  </si>
  <si>
    <t>BQE-2779</t>
  </si>
  <si>
    <t>BQE-2780</t>
  </si>
  <si>
    <t>BQE-2781</t>
  </si>
  <si>
    <t>BQE-2782</t>
  </si>
  <si>
    <t>BQE-2783</t>
  </si>
  <si>
    <t>BQE-2784</t>
  </si>
  <si>
    <t>BQE-2785</t>
  </si>
  <si>
    <t>BQE-2786</t>
  </si>
  <si>
    <t>BQE-2787</t>
  </si>
  <si>
    <t>BQE-2788</t>
  </si>
  <si>
    <t>BQE-2789</t>
  </si>
  <si>
    <t>BQE-2790</t>
  </si>
  <si>
    <t>BQE-2791</t>
  </si>
  <si>
    <t>BQE-2792</t>
  </si>
  <si>
    <t>BQE-2793</t>
  </si>
  <si>
    <t>BQE-2794</t>
  </si>
  <si>
    <t>BQE-2795</t>
  </si>
  <si>
    <t>AVANGAS INGENIERIA</t>
  </si>
  <si>
    <t>BQE-2798</t>
  </si>
  <si>
    <t>BQE-2799</t>
  </si>
  <si>
    <t>BQE-2800</t>
  </si>
  <si>
    <t>BQE-2801</t>
  </si>
  <si>
    <t>BQE-2802</t>
  </si>
  <si>
    <t>BQE-2803</t>
  </si>
  <si>
    <t>BQE-2804</t>
  </si>
  <si>
    <t>BQE-2805</t>
  </si>
  <si>
    <t>BQE-2806</t>
  </si>
  <si>
    <t>BQE-2807</t>
  </si>
  <si>
    <t>BQE-2828</t>
  </si>
  <si>
    <t>BQE-2829</t>
  </si>
  <si>
    <t>BQE-2830</t>
  </si>
  <si>
    <t>BQE-2831</t>
  </si>
  <si>
    <t>BQE-2832</t>
  </si>
  <si>
    <t>BQE-2833</t>
  </si>
  <si>
    <t>BQE-2847</t>
  </si>
  <si>
    <t>BQE-2850</t>
  </si>
  <si>
    <t>BQE-2851</t>
  </si>
  <si>
    <t>BQE-2852</t>
  </si>
  <si>
    <t>BQE-2853</t>
  </si>
  <si>
    <t>BQE.2854</t>
  </si>
  <si>
    <t>BQE-2855</t>
  </si>
  <si>
    <t>BQE-2857</t>
  </si>
  <si>
    <t>BQE-2862</t>
  </si>
  <si>
    <t>BQE.-2863</t>
  </si>
  <si>
    <t>BQE-2864</t>
  </si>
  <si>
    <t>BQE-2865</t>
  </si>
  <si>
    <t>BQE-2866</t>
  </si>
  <si>
    <t>BQE-2867</t>
  </si>
  <si>
    <t>BQE-2868</t>
  </si>
  <si>
    <t>BQE-2869</t>
  </si>
  <si>
    <t>BQE-2870</t>
  </si>
  <si>
    <t>BQE-2871</t>
  </si>
  <si>
    <t>BQE-2872</t>
  </si>
  <si>
    <t>BQE-2873</t>
  </si>
  <si>
    <t>BQE-2874</t>
  </si>
  <si>
    <t>BQE-2875</t>
  </si>
  <si>
    <t>BQE-2876</t>
  </si>
  <si>
    <t>BQE-2877</t>
  </si>
  <si>
    <t>BQE-2880</t>
  </si>
  <si>
    <t>BQE-2881</t>
  </si>
  <si>
    <t>BQE-2882</t>
  </si>
  <si>
    <t>BQE-2883</t>
  </si>
  <si>
    <t>BQE-2884</t>
  </si>
  <si>
    <t>BQE-2885</t>
  </si>
  <si>
    <t>BQE-2886</t>
  </si>
  <si>
    <t>BQE-2890</t>
  </si>
  <si>
    <t>BQE-2891</t>
  </si>
  <si>
    <t>CK-01-02-C12</t>
  </si>
  <si>
    <t>CK-RP-01-02-02</t>
  </si>
  <si>
    <t>EL-02-01-05-115</t>
  </si>
  <si>
    <t>C12 CORO FLOW</t>
  </si>
  <si>
    <t>C12</t>
  </si>
  <si>
    <t>DOJ INGENERIA</t>
  </si>
  <si>
    <t>IMPELLER BRONZE</t>
  </si>
  <si>
    <t>REGULADOR 1813B 1-1/2</t>
  </si>
  <si>
    <t>SERVICIO COMPLEMENTARIO ING DE PRODUCTO</t>
  </si>
  <si>
    <t>ALMACENADORA DE GASES DE APIAY S.A. E.S.P.</t>
  </si>
  <si>
    <t>SERMY S.A.S.</t>
  </si>
  <si>
    <t>BQE-2893</t>
  </si>
  <si>
    <t>BQE-2894</t>
  </si>
  <si>
    <t>BQE-2895</t>
  </si>
  <si>
    <t>BQE-2896</t>
  </si>
  <si>
    <t>BQE-2897</t>
  </si>
  <si>
    <t>BQE-2898</t>
  </si>
  <si>
    <t>BQE-2899</t>
  </si>
  <si>
    <t>BQE-2922</t>
  </si>
  <si>
    <t>BQE-2936</t>
  </si>
  <si>
    <t>BQE-2937</t>
  </si>
  <si>
    <t>BQE-2938</t>
  </si>
  <si>
    <t>BQE-2939</t>
  </si>
  <si>
    <t>BQE-2940</t>
  </si>
  <si>
    <t>BQE-2941</t>
  </si>
  <si>
    <t>BQE-2942</t>
  </si>
  <si>
    <t>BQE-2943</t>
  </si>
  <si>
    <t>BQE-2944</t>
  </si>
  <si>
    <t>BQE-2945</t>
  </si>
  <si>
    <t>BQE-2946</t>
  </si>
  <si>
    <t>BQE-2947</t>
  </si>
  <si>
    <t>BQE-2948</t>
  </si>
  <si>
    <t>BQE-2949</t>
  </si>
  <si>
    <t>BQE-2950</t>
  </si>
  <si>
    <t>BQE-2951</t>
  </si>
  <si>
    <t>BQE-2952</t>
  </si>
  <si>
    <t>BQE-2953</t>
  </si>
  <si>
    <t>BQE-2954</t>
  </si>
  <si>
    <t>BQE-2955</t>
  </si>
  <si>
    <t>BQE-2956</t>
  </si>
  <si>
    <t>BQE-2963</t>
  </si>
  <si>
    <t>BQE-2964</t>
  </si>
  <si>
    <t>BQE-2965</t>
  </si>
  <si>
    <t>BQE-2967</t>
  </si>
  <si>
    <t>BQE-2973</t>
  </si>
  <si>
    <t>BQE-2974</t>
  </si>
  <si>
    <t>BQE-2975</t>
  </si>
  <si>
    <t>BQE-2976</t>
  </si>
  <si>
    <t>BQE-2977</t>
  </si>
  <si>
    <t>BQE-2978</t>
  </si>
  <si>
    <t>BQE-2979</t>
  </si>
  <si>
    <t>BQE-2980</t>
  </si>
  <si>
    <t>BQE-2981</t>
  </si>
  <si>
    <t>BQE-2982</t>
  </si>
  <si>
    <t>BQE-2983</t>
  </si>
  <si>
    <t>BQE-2984</t>
  </si>
  <si>
    <t>BQE-2985</t>
  </si>
  <si>
    <t>BQE-2986</t>
  </si>
  <si>
    <t>BQE-2987</t>
  </si>
  <si>
    <t>BQE-2990</t>
  </si>
  <si>
    <t>BQE-2993</t>
  </si>
  <si>
    <t>BQE-2994</t>
  </si>
  <si>
    <t>RE-D-3127V</t>
  </si>
  <si>
    <t>VLV RELEVO HIDROSTATICA 1/4</t>
  </si>
  <si>
    <t>3127V</t>
  </si>
  <si>
    <t xml:space="preserve"> ENERCER S.A. E.S.P. (ANTERIORMENTE PUBLISERVICIOS S.A. E.S.P )</t>
  </si>
  <si>
    <t>NARIÑO MONTAYA NITAY</t>
  </si>
  <si>
    <t>CK-08-01-166B</t>
  </si>
  <si>
    <t>B166 BY PAS VALVE/VALVE</t>
  </si>
  <si>
    <t>166B</t>
  </si>
  <si>
    <t>INVERSIONES GLP S.A.S. E.S.P. (VIDAGAS)</t>
  </si>
  <si>
    <t>CK-RP-01-02-04</t>
  </si>
  <si>
    <t>IMPELLERM BRONCE</t>
  </si>
  <si>
    <t>CK-RP-01-02-C12-03</t>
  </si>
  <si>
    <t>C13 WALL MOUNT STARTER</t>
  </si>
  <si>
    <t>GRUPO ALOSAN S.A.S.</t>
  </si>
  <si>
    <t>7579CT</t>
  </si>
  <si>
    <t>ICG SOLUCIONES ENERGETICAS S.A.S.</t>
  </si>
  <si>
    <t>AMERQUIP S.A.S.</t>
  </si>
  <si>
    <t>ENVIGADO</t>
  </si>
  <si>
    <t>IT-RP-03-02-18</t>
  </si>
  <si>
    <t>CERGAS INGENIERIA S.A.S.</t>
  </si>
  <si>
    <t>PIEDECUESTA</t>
  </si>
  <si>
    <t>BQE-2997</t>
  </si>
  <si>
    <t>BQE-2998</t>
  </si>
  <si>
    <t>BQE-2999</t>
  </si>
  <si>
    <t>BQE-3000</t>
  </si>
  <si>
    <t>BQE-3001</t>
  </si>
  <si>
    <t>BQE-3031</t>
  </si>
  <si>
    <t>BQE-3035</t>
  </si>
  <si>
    <t>BQE-3036</t>
  </si>
  <si>
    <t>BQE-3037</t>
  </si>
  <si>
    <t>BQE-3038</t>
  </si>
  <si>
    <t>BQE-3040</t>
  </si>
  <si>
    <t>BQE-3041</t>
  </si>
  <si>
    <t>BQE-3043</t>
  </si>
  <si>
    <t>BQE-3044</t>
  </si>
  <si>
    <t>BQE-3045</t>
  </si>
  <si>
    <t>BQE-3046</t>
  </si>
  <si>
    <t>BQE-3053</t>
  </si>
  <si>
    <t>BQE-3054</t>
  </si>
  <si>
    <t>BQE-3055</t>
  </si>
  <si>
    <t>BQE-3057</t>
  </si>
  <si>
    <t>BQE-3058</t>
  </si>
  <si>
    <t>BQE-3061</t>
  </si>
  <si>
    <t>BQE-3062</t>
  </si>
  <si>
    <t>BQE-3063</t>
  </si>
  <si>
    <t>BQE-3064</t>
  </si>
  <si>
    <t>BQE-3065</t>
  </si>
  <si>
    <t>BQE-3066</t>
  </si>
  <si>
    <t>BQE-3067</t>
  </si>
  <si>
    <t>BQE-3068</t>
  </si>
  <si>
    <t>BQE-3069</t>
  </si>
  <si>
    <t>BQE-3070</t>
  </si>
  <si>
    <t>BQE-3071</t>
  </si>
  <si>
    <t>BQE-3072</t>
  </si>
  <si>
    <t>EL-RP-02-02-02-049</t>
  </si>
  <si>
    <t>RE-H-A7513AP</t>
  </si>
  <si>
    <t>MEDIDOR AC-250 NXS</t>
  </si>
  <si>
    <t>LICENCIA TROYA PAMPLONA</t>
  </si>
  <si>
    <t>VLV GLOBO SELLO AILLO 2"</t>
  </si>
  <si>
    <t>BQE-3073</t>
  </si>
  <si>
    <t>BQE-3074</t>
  </si>
  <si>
    <t>BQE-3075</t>
  </si>
  <si>
    <t>BQE-3076</t>
  </si>
  <si>
    <t>BQE-3077</t>
  </si>
  <si>
    <t>BQE-3078</t>
  </si>
  <si>
    <t>BQE-3079</t>
  </si>
  <si>
    <t>BQE-3081</t>
  </si>
  <si>
    <t>BQE-3083</t>
  </si>
  <si>
    <t>BQE-3108</t>
  </si>
  <si>
    <t>BQE-3109</t>
  </si>
  <si>
    <t>BQE-3110</t>
  </si>
  <si>
    <t>BQE-3111</t>
  </si>
  <si>
    <t>BQE-3112</t>
  </si>
  <si>
    <t>BQE-3113</t>
  </si>
  <si>
    <t>BQE-3114</t>
  </si>
  <si>
    <t>BQE-3115</t>
  </si>
  <si>
    <t>BQE-3116</t>
  </si>
  <si>
    <t>BQE-3117</t>
  </si>
  <si>
    <t>BQE-3118</t>
  </si>
  <si>
    <t>BQE-3119</t>
  </si>
  <si>
    <t>BQE-3140</t>
  </si>
  <si>
    <t>BQE-3141</t>
  </si>
  <si>
    <t>BQE-3142</t>
  </si>
  <si>
    <t>BQE-3143</t>
  </si>
  <si>
    <t>BQE-3147</t>
  </si>
  <si>
    <t>BQE-3148</t>
  </si>
  <si>
    <t>BQE-3149</t>
  </si>
  <si>
    <t>BQE-3150</t>
  </si>
  <si>
    <t>RE-H-912PS20</t>
  </si>
  <si>
    <t>EL-01-03-01-02</t>
  </si>
  <si>
    <t>TURBINA 3" GT 150/275</t>
  </si>
  <si>
    <t>3GT</t>
  </si>
  <si>
    <t>TRENZA COBRE POOL</t>
  </si>
  <si>
    <t>912PS20</t>
  </si>
  <si>
    <t>COUPLING TAPON ELSTER 1/2 CTS</t>
  </si>
  <si>
    <t>COUPLING MECANICO ELSTER PERF 3/4</t>
  </si>
  <si>
    <t>COUPLING MECANICO ELSTER 2" IPS</t>
  </si>
  <si>
    <t>BQE-3154</t>
  </si>
  <si>
    <t>BQE-3176</t>
  </si>
  <si>
    <t>BQE-3177</t>
  </si>
  <si>
    <t>BQE-3178</t>
  </si>
  <si>
    <t>BQE-3191</t>
  </si>
  <si>
    <t>BQE-3192</t>
  </si>
  <si>
    <t>BQE-3193</t>
  </si>
  <si>
    <t>BQE-3194</t>
  </si>
  <si>
    <t>BQE-3195</t>
  </si>
  <si>
    <t>BQE-3196</t>
  </si>
  <si>
    <t>BQE-3197</t>
  </si>
  <si>
    <t>BQE-3198</t>
  </si>
  <si>
    <t>BQE-3199</t>
  </si>
  <si>
    <t>BQE-3200</t>
  </si>
  <si>
    <t>BQE-3201</t>
  </si>
  <si>
    <t>BQE-3202</t>
  </si>
  <si>
    <t>BQE-3203</t>
  </si>
  <si>
    <t>BQE-3204</t>
  </si>
  <si>
    <t>BQE-3205</t>
  </si>
  <si>
    <t>BQE-3207</t>
  </si>
  <si>
    <t>BQE-3208</t>
  </si>
  <si>
    <t>BQE-3209</t>
  </si>
  <si>
    <t>BQE-3210</t>
  </si>
  <si>
    <t>BQE-3211</t>
  </si>
  <si>
    <t>BQE-3214</t>
  </si>
  <si>
    <t>BQE-3216</t>
  </si>
  <si>
    <t>BQE-3217</t>
  </si>
  <si>
    <t>BQE-3218</t>
  </si>
  <si>
    <t>BQE-3219</t>
  </si>
  <si>
    <t>BQE-3220</t>
  </si>
  <si>
    <t>BQE-3221</t>
  </si>
  <si>
    <t>BQE-3222</t>
  </si>
  <si>
    <t>BQE-3223</t>
  </si>
  <si>
    <t>BQE-3226</t>
  </si>
  <si>
    <t>BQE-3227</t>
  </si>
  <si>
    <t>BQE-3228</t>
  </si>
  <si>
    <t>BQE-3229</t>
  </si>
  <si>
    <t>BQE-3230</t>
  </si>
  <si>
    <t>BQE-3231</t>
  </si>
  <si>
    <t>BQE-3232</t>
  </si>
  <si>
    <t>BQE-3233</t>
  </si>
  <si>
    <t>BQE-3234</t>
  </si>
  <si>
    <t>BQE-3235</t>
  </si>
  <si>
    <t>BQE-3236</t>
  </si>
  <si>
    <t>BQE-3237</t>
  </si>
  <si>
    <t>BQE-3238</t>
  </si>
  <si>
    <t>BQE-3239</t>
  </si>
  <si>
    <t>CK-RP-06-02-02</t>
  </si>
  <si>
    <t>RE-H-A3213RA</t>
  </si>
  <si>
    <t>EL-RP-02-01-02-065</t>
  </si>
  <si>
    <t>RE-G-3212R50</t>
  </si>
  <si>
    <t>RE-G-A3209-50</t>
  </si>
  <si>
    <t>RE-C-7556R12</t>
  </si>
  <si>
    <t>RE-F-3212R250</t>
  </si>
  <si>
    <t>RE-G-A3213D400</t>
  </si>
  <si>
    <t>OIL PRESURRE GAUGE</t>
  </si>
  <si>
    <t>A3212PA</t>
  </si>
  <si>
    <t>A3212RA</t>
  </si>
  <si>
    <t>A3213RA</t>
  </si>
  <si>
    <t>A5765C</t>
  </si>
  <si>
    <t>ACTUADOR NEUMATICO 3"</t>
  </si>
  <si>
    <t>VALVULA INTERNA ROSCADA DE 3"</t>
  </si>
  <si>
    <t>EL-RP-02-01-02-064</t>
  </si>
  <si>
    <t>73909K015</t>
  </si>
  <si>
    <t>73909K004</t>
  </si>
  <si>
    <t>KIT1  1/2" &amp; 2"</t>
  </si>
  <si>
    <t>SPAKE KIT 1 1/2 &amp; 2"</t>
  </si>
  <si>
    <t>3212R50</t>
  </si>
  <si>
    <t>VLV INTERNA ROSCADA 2" 50GPM</t>
  </si>
  <si>
    <t>VLV INTERNA ROSCADA 1/4"</t>
  </si>
  <si>
    <t>7556R12.0</t>
  </si>
  <si>
    <t>7647SC</t>
  </si>
  <si>
    <t>VLV INTERNA 2"</t>
  </si>
  <si>
    <t>INGEMARC CIA LTDA</t>
  </si>
  <si>
    <t>COMERCIALIZACIÓN DE EQUIPOS</t>
  </si>
  <si>
    <t>LEONARDO CASTAÑEDA RENDON</t>
  </si>
  <si>
    <t>BQE-3243</t>
  </si>
  <si>
    <t>BQE-3244</t>
  </si>
  <si>
    <t>BQE-3245</t>
  </si>
  <si>
    <t>BQE-3246</t>
  </si>
  <si>
    <t>BQE-3247</t>
  </si>
  <si>
    <t>BQE-3248</t>
  </si>
  <si>
    <t>BQE-3249</t>
  </si>
  <si>
    <t>BQE-3250</t>
  </si>
  <si>
    <t>BQE-3251</t>
  </si>
  <si>
    <t>BQE-3253</t>
  </si>
  <si>
    <t>BQE-3254</t>
  </si>
  <si>
    <t>BQE-3257</t>
  </si>
  <si>
    <t>BQE-3283</t>
  </si>
  <si>
    <t>BQE-3284</t>
  </si>
  <si>
    <t>BQE-3285</t>
  </si>
  <si>
    <t>BQE-3286</t>
  </si>
  <si>
    <t>BQE-3287</t>
  </si>
  <si>
    <t>BQE-3291</t>
  </si>
  <si>
    <t>BQE-3292</t>
  </si>
  <si>
    <t>BQE-3293</t>
  </si>
  <si>
    <t>BQE-3294</t>
  </si>
  <si>
    <t>BQE-3295</t>
  </si>
  <si>
    <t>BQE-3301</t>
  </si>
  <si>
    <t>BQE-3302</t>
  </si>
  <si>
    <t>BQE-3305</t>
  </si>
  <si>
    <t>BQE-3306</t>
  </si>
  <si>
    <t>BQE-3307</t>
  </si>
  <si>
    <t>BQE-3308</t>
  </si>
  <si>
    <t>BQE-3309</t>
  </si>
  <si>
    <t>BQE-3310</t>
  </si>
  <si>
    <t>BQE-3311</t>
  </si>
  <si>
    <t>BQE-3312</t>
  </si>
  <si>
    <t>BQE-3313</t>
  </si>
  <si>
    <t>BQE-3314</t>
  </si>
  <si>
    <t>BQE-3315</t>
  </si>
  <si>
    <t>BQE-3318</t>
  </si>
  <si>
    <t>BQE-3319</t>
  </si>
  <si>
    <t>BQE-3320</t>
  </si>
  <si>
    <t>BQE-3321</t>
  </si>
  <si>
    <t>BQE-3322</t>
  </si>
  <si>
    <t>BQE-3323</t>
  </si>
  <si>
    <t>ME-RP-01-02-06</t>
  </si>
  <si>
    <t>(en blanco)</t>
  </si>
  <si>
    <t>BQE-3333</t>
  </si>
  <si>
    <t>BQE-3334</t>
  </si>
  <si>
    <t>BQE-3335</t>
  </si>
  <si>
    <t>BQE-3336</t>
  </si>
  <si>
    <t>BQE-3337</t>
  </si>
  <si>
    <t>BQE-3338</t>
  </si>
  <si>
    <t>BQE-3339</t>
  </si>
  <si>
    <t>BQE-3340</t>
  </si>
  <si>
    <t>BQE-3341</t>
  </si>
  <si>
    <t>BQE-3342</t>
  </si>
  <si>
    <t>BQE-3343</t>
  </si>
  <si>
    <t>BQE-3344</t>
  </si>
  <si>
    <t>BQE-3345</t>
  </si>
  <si>
    <t>BQE-3346</t>
  </si>
  <si>
    <t>BQE-3347</t>
  </si>
  <si>
    <t>BQE-3348</t>
  </si>
  <si>
    <t>BQE-3349</t>
  </si>
  <si>
    <t>BQE-3351</t>
  </si>
  <si>
    <t>BQE-3352</t>
  </si>
  <si>
    <t>BQE-3353</t>
  </si>
  <si>
    <t>BQE-3354</t>
  </si>
  <si>
    <t>BQE-3355</t>
  </si>
  <si>
    <t>BQE-3356</t>
  </si>
  <si>
    <t>BQE-3385</t>
  </si>
  <si>
    <t>BQE-3386</t>
  </si>
  <si>
    <t>BQE-3387</t>
  </si>
  <si>
    <t>BQE-3388</t>
  </si>
  <si>
    <t>BQE-3389</t>
  </si>
  <si>
    <t>BQE-3390</t>
  </si>
  <si>
    <t>BQE-3391</t>
  </si>
  <si>
    <t>BQE-3392</t>
  </si>
  <si>
    <t>BQE-3393</t>
  </si>
  <si>
    <t>BQE-3394</t>
  </si>
  <si>
    <t>BQE-3395</t>
  </si>
  <si>
    <t>BQE-3396</t>
  </si>
  <si>
    <t>BQE-3407</t>
  </si>
  <si>
    <t>BQE-3408</t>
  </si>
  <si>
    <t>BQE-3409</t>
  </si>
  <si>
    <t>BQE-3410</t>
  </si>
  <si>
    <t>BQE-3411</t>
  </si>
  <si>
    <t>BQE-3412</t>
  </si>
  <si>
    <t>BQE-3413</t>
  </si>
  <si>
    <t>BQE-3414</t>
  </si>
  <si>
    <t>BQE-3415</t>
  </si>
  <si>
    <t>BQE-3416</t>
  </si>
  <si>
    <t>BQE-3417</t>
  </si>
  <si>
    <t>BQE-3418</t>
  </si>
  <si>
    <t>BQE-3419</t>
  </si>
  <si>
    <t>BQE-3420</t>
  </si>
  <si>
    <t>BQE-3421</t>
  </si>
  <si>
    <t>BQE-3422</t>
  </si>
  <si>
    <t>BQE-3423</t>
  </si>
  <si>
    <t>CK-08-04-T166</t>
  </si>
  <si>
    <t>T166 BY PAS VALVE-VALVE</t>
  </si>
  <si>
    <t>T166</t>
  </si>
  <si>
    <t>CONSTRUCCIONES LOPEZ &amp; CASTRO S.A.S.</t>
  </si>
  <si>
    <t>JORGE MENDEZ</t>
  </si>
  <si>
    <t>BQE-3459</t>
  </si>
  <si>
    <t>BQE-3460</t>
  </si>
  <si>
    <t>BQE-3461</t>
  </si>
  <si>
    <t>BQE-3462</t>
  </si>
  <si>
    <t>BQE-3463</t>
  </si>
  <si>
    <t>BQE-3464</t>
  </si>
  <si>
    <t>BQE-3465</t>
  </si>
  <si>
    <t>BQE-3466</t>
  </si>
  <si>
    <t>BQE-3467</t>
  </si>
  <si>
    <t>BQE-3468</t>
  </si>
  <si>
    <t>BQE-3469</t>
  </si>
  <si>
    <t>BQE-3472</t>
  </si>
  <si>
    <t>BQE-3473</t>
  </si>
  <si>
    <t>BQE-3474</t>
  </si>
  <si>
    <t>BQE-3475</t>
  </si>
  <si>
    <t>BQE-3476</t>
  </si>
  <si>
    <t>BQE-3477</t>
  </si>
  <si>
    <t>BQE-3478</t>
  </si>
  <si>
    <t>BQE-3479</t>
  </si>
  <si>
    <t>BQE-3480</t>
  </si>
  <si>
    <t>BQE-3481</t>
  </si>
  <si>
    <t>BQE-3482</t>
  </si>
  <si>
    <t>BQE-3483</t>
  </si>
  <si>
    <t>BQE-3484</t>
  </si>
  <si>
    <t>BQE-3486</t>
  </si>
  <si>
    <t>BQE-3487</t>
  </si>
  <si>
    <t>BQE-3488</t>
  </si>
  <si>
    <t>BQE-3493</t>
  </si>
  <si>
    <t>BQE-3495</t>
  </si>
  <si>
    <t>BQE-3499</t>
  </si>
  <si>
    <t>BQE-3500</t>
  </si>
  <si>
    <t>BQE-3502</t>
  </si>
  <si>
    <t>BQE-3504</t>
  </si>
  <si>
    <t>BQE-3505</t>
  </si>
  <si>
    <t>RE-G-A3212R250</t>
  </si>
  <si>
    <t>CK-RP-02-03-07</t>
  </si>
  <si>
    <t>CK-RP-02-03-04</t>
  </si>
  <si>
    <t>A3212R250</t>
  </si>
  <si>
    <t>BLADE DRIVER Z2000/Z3000</t>
  </si>
  <si>
    <t>CAM-Z2000</t>
  </si>
  <si>
    <t>BQE-3506</t>
  </si>
  <si>
    <t>BQE-3507</t>
  </si>
  <si>
    <t>BQE-3508</t>
  </si>
  <si>
    <t>BQE-3509</t>
  </si>
  <si>
    <t>BQE-3510</t>
  </si>
  <si>
    <t>BQE-3511</t>
  </si>
  <si>
    <t xml:space="preserve"> BQE-3512</t>
  </si>
  <si>
    <t>BQE-3513</t>
  </si>
  <si>
    <t>BQE-3514</t>
  </si>
  <si>
    <t>BQE-3515</t>
  </si>
  <si>
    <t>BQE-3549</t>
  </si>
  <si>
    <t>BQE-3550</t>
  </si>
  <si>
    <t>BQE-3551</t>
  </si>
  <si>
    <t>BQE-3552</t>
  </si>
  <si>
    <t>BQE-3553</t>
  </si>
  <si>
    <t>BQE-3554</t>
  </si>
  <si>
    <t>BQE-3555</t>
  </si>
  <si>
    <t>BQE-3556</t>
  </si>
  <si>
    <t>BQE-3557</t>
  </si>
  <si>
    <t>BQE-3558</t>
  </si>
  <si>
    <t>BQE-3559</t>
  </si>
  <si>
    <t>BQE-3560</t>
  </si>
  <si>
    <t>BQE-3565</t>
  </si>
  <si>
    <t>BQE-3566</t>
  </si>
  <si>
    <t>BQE-3567</t>
  </si>
  <si>
    <t>BQE-3568</t>
  </si>
  <si>
    <t>BQE-3569</t>
  </si>
  <si>
    <t>BQE-3570</t>
  </si>
  <si>
    <t>BQE-3575</t>
  </si>
  <si>
    <t>BQE-3576</t>
  </si>
  <si>
    <t>BQE-3577</t>
  </si>
  <si>
    <t>BQE-3578</t>
  </si>
  <si>
    <t>BQE-3579</t>
  </si>
  <si>
    <t>BQE-3580</t>
  </si>
  <si>
    <t>BQE-3581</t>
  </si>
  <si>
    <t>BQE-3582</t>
  </si>
  <si>
    <t>BQE-3583</t>
  </si>
  <si>
    <t>BQE-3584</t>
  </si>
  <si>
    <t>DURAN PEÑALOZA LUZ MILA</t>
  </si>
  <si>
    <t>ITECOM ENERGY S.A.S.</t>
  </si>
  <si>
    <t>BQE-3585</t>
  </si>
  <si>
    <t>BQE-3586</t>
  </si>
  <si>
    <t>BQE-3587</t>
  </si>
  <si>
    <t>BQE-3588</t>
  </si>
  <si>
    <t>BQE-3589</t>
  </si>
  <si>
    <t>BQE-3590</t>
  </si>
  <si>
    <t>BQE-3592</t>
  </si>
  <si>
    <t>BQE-3593</t>
  </si>
  <si>
    <t>BQE-3594</t>
  </si>
  <si>
    <t>BQE-3595</t>
  </si>
  <si>
    <t>BQE-3596</t>
  </si>
  <si>
    <t>BQE-3597</t>
  </si>
  <si>
    <t>BQE-3598</t>
  </si>
  <si>
    <t>BQE-3599</t>
  </si>
  <si>
    <t>BQE-3600</t>
  </si>
  <si>
    <t>BQE-3601</t>
  </si>
  <si>
    <t>BQE-3602</t>
  </si>
  <si>
    <t>BQE-3603</t>
  </si>
  <si>
    <t>BQE-3604</t>
  </si>
  <si>
    <t>BQE-3605</t>
  </si>
  <si>
    <t>BQE-3606</t>
  </si>
  <si>
    <t>BQE-3607</t>
  </si>
  <si>
    <t>BQE-3608</t>
  </si>
  <si>
    <t>BQE-3609</t>
  </si>
  <si>
    <t>BQE-3610</t>
  </si>
  <si>
    <t>BQE-3611</t>
  </si>
  <si>
    <t>BQE-3612</t>
  </si>
  <si>
    <t>BQE-3649</t>
  </si>
  <si>
    <t>BQE-3650</t>
  </si>
  <si>
    <t>BQE-3651</t>
  </si>
  <si>
    <t>BQE-3652</t>
  </si>
  <si>
    <t>BQE-3653</t>
  </si>
  <si>
    <t>BQE-3654</t>
  </si>
  <si>
    <t>BQE-3655</t>
  </si>
  <si>
    <t>BQE-3656</t>
  </si>
  <si>
    <t>BQE-3657</t>
  </si>
  <si>
    <t>BQE-3658</t>
  </si>
  <si>
    <t>BQE-3659</t>
  </si>
  <si>
    <t>BQE-3660</t>
  </si>
  <si>
    <t>BQE-3663</t>
  </si>
  <si>
    <t>BQE-3669</t>
  </si>
  <si>
    <t>BQE-3670</t>
  </si>
  <si>
    <t>BQE-3672</t>
  </si>
  <si>
    <t>BQE-3673</t>
  </si>
  <si>
    <t>BQE-3674</t>
  </si>
  <si>
    <t>BQE-3675</t>
  </si>
  <si>
    <t>BQE-3679</t>
  </si>
  <si>
    <t>EL-01-07-01-06</t>
  </si>
  <si>
    <t>COUPLING TAPON ELSTER 1/2 IPS</t>
  </si>
  <si>
    <t>ROMERO ORJUELA JOSE VICIENTE</t>
  </si>
  <si>
    <t>VANTI S.A. E.S.P (VANTI)</t>
  </si>
  <si>
    <t>BQE-3680</t>
  </si>
  <si>
    <t>BQE-3681</t>
  </si>
  <si>
    <t>BQE-3682</t>
  </si>
  <si>
    <t>BQE-3683</t>
  </si>
  <si>
    <t>BQE-3684</t>
  </si>
  <si>
    <t>BQE-3713</t>
  </si>
  <si>
    <t>BQE-3714</t>
  </si>
  <si>
    <t>BQE-3715</t>
  </si>
  <si>
    <t>BQE-3716</t>
  </si>
  <si>
    <t>BQE-3717</t>
  </si>
  <si>
    <t>BQE-3718</t>
  </si>
  <si>
    <t>BQE-3719</t>
  </si>
  <si>
    <t>BQE-3720</t>
  </si>
  <si>
    <t>BQE-3721</t>
  </si>
  <si>
    <t>BQE-3722</t>
  </si>
  <si>
    <t>BQE-3723</t>
  </si>
  <si>
    <t>BQE-3735</t>
  </si>
  <si>
    <t>BQE-3736</t>
  </si>
  <si>
    <t>BQE-3740</t>
  </si>
  <si>
    <t>BQE-3741</t>
  </si>
  <si>
    <t>BQE-3742</t>
  </si>
  <si>
    <t>BQE-3743</t>
  </si>
  <si>
    <t>BQE-3744</t>
  </si>
  <si>
    <t>BQE-3745</t>
  </si>
  <si>
    <t>BQE-3746</t>
  </si>
  <si>
    <t>BQE-3747</t>
  </si>
  <si>
    <t>BQE-3748</t>
  </si>
  <si>
    <t>BQE-3749</t>
  </si>
  <si>
    <t>BQE-3750</t>
  </si>
  <si>
    <t>BQE-3751</t>
  </si>
  <si>
    <t>BQE-3752</t>
  </si>
  <si>
    <t>BQE-3753</t>
  </si>
  <si>
    <t>BQE-3754</t>
  </si>
  <si>
    <t>BQE-3755</t>
  </si>
  <si>
    <t>BQE-3756</t>
  </si>
  <si>
    <t>BQE-3757</t>
  </si>
  <si>
    <t>BQE-3758</t>
  </si>
  <si>
    <t>BQE-3759</t>
  </si>
  <si>
    <t>BQE-3760</t>
  </si>
  <si>
    <t>BQE-3764</t>
  </si>
  <si>
    <t>BQE-3765</t>
  </si>
  <si>
    <t>BQE-3766</t>
  </si>
  <si>
    <t>BQE-3767</t>
  </si>
  <si>
    <t>BQE-3768</t>
  </si>
  <si>
    <t>BQE-3769</t>
  </si>
  <si>
    <t>BQE-3770</t>
  </si>
  <si>
    <t>BQE-3771</t>
  </si>
  <si>
    <t>BQE-3776</t>
  </si>
  <si>
    <t>BQE-3777</t>
  </si>
  <si>
    <t>BQE-3778</t>
  </si>
  <si>
    <t>BQE-3779</t>
  </si>
  <si>
    <t>BQE-3780</t>
  </si>
  <si>
    <t>BQE-3781</t>
  </si>
  <si>
    <t>ME-RP-01-02-07</t>
  </si>
  <si>
    <t>CABLE EC TO COMPUTER 6FT</t>
  </si>
  <si>
    <t>AGROPECUARIA SANTA CRUZ</t>
  </si>
  <si>
    <t>PROCESS SOLUTIONS SAS</t>
  </si>
  <si>
    <t>ALIMENTOS</t>
  </si>
  <si>
    <t>TECNICALDERAS SAS</t>
  </si>
  <si>
    <t>INGESOL LATINOAMERICA LTDA</t>
  </si>
  <si>
    <t>ESTADISTICO DE VENTAS POR CLIENTE "ENERO 2013 A SEPTIEMBRE 2021"</t>
  </si>
  <si>
    <t>Relacion detallada de ventas por producto desde Enero 2013 a Agosto 2021</t>
  </si>
  <si>
    <t>.- 2016 - 2017 - 2018 - 2019 - 2020 - 2021 -</t>
  </si>
  <si>
    <t>BQE-3782</t>
  </si>
  <si>
    <t>BQE-3783</t>
  </si>
  <si>
    <t>BQE-3784</t>
  </si>
  <si>
    <t>BQE.3785</t>
  </si>
  <si>
    <t>BQE-3786</t>
  </si>
  <si>
    <t>BQE-3787</t>
  </si>
  <si>
    <t>BQE.3788</t>
  </si>
  <si>
    <t>BQE-3789</t>
  </si>
  <si>
    <t>BQE-3790</t>
  </si>
  <si>
    <t>BQE-3791</t>
  </si>
  <si>
    <t>BQE-3792</t>
  </si>
  <si>
    <t>BQE-3793</t>
  </si>
  <si>
    <t>BQE-3794</t>
  </si>
  <si>
    <t>BQE-3795</t>
  </si>
  <si>
    <t>BQE-3796</t>
  </si>
  <si>
    <t>BQE-3797</t>
  </si>
  <si>
    <t>BQE-3798</t>
  </si>
  <si>
    <t>BQE-3799</t>
  </si>
  <si>
    <t>BQE-3800</t>
  </si>
  <si>
    <t>BQ-3801</t>
  </si>
  <si>
    <t>BQE-3802</t>
  </si>
  <si>
    <t>BQE-3803</t>
  </si>
  <si>
    <t>BQE-3804</t>
  </si>
  <si>
    <t>BQE-3805</t>
  </si>
  <si>
    <t>BQE-3806</t>
  </si>
  <si>
    <t>BQE-3813</t>
  </si>
  <si>
    <t>BQE-3814</t>
  </si>
  <si>
    <t>BQE-3815</t>
  </si>
  <si>
    <t>BQE-3816</t>
  </si>
  <si>
    <t>BQE-3817</t>
  </si>
  <si>
    <t>BQE-3818</t>
  </si>
  <si>
    <t>BQE-3819</t>
  </si>
  <si>
    <t>BQE-3820</t>
  </si>
  <si>
    <t>BQE-3821</t>
  </si>
  <si>
    <t>BQE-3822</t>
  </si>
  <si>
    <t>BQE-3823</t>
  </si>
  <si>
    <t>BQE.3824</t>
  </si>
  <si>
    <t>BQE-3861</t>
  </si>
  <si>
    <t>BQE-3862</t>
  </si>
  <si>
    <t>BQE-3863</t>
  </si>
  <si>
    <t>BQE-3864</t>
  </si>
  <si>
    <t>BQE-3865</t>
  </si>
  <si>
    <t>BQE-3866</t>
  </si>
  <si>
    <t>BQE-3867</t>
  </si>
  <si>
    <t>BQE-3868</t>
  </si>
  <si>
    <t>BQE-3869</t>
  </si>
  <si>
    <t>BQE-3870</t>
  </si>
  <si>
    <t>BQE-3871</t>
  </si>
  <si>
    <t>BQE-3872</t>
  </si>
  <si>
    <t>BQE-3873</t>
  </si>
  <si>
    <t>BQE-3874</t>
  </si>
  <si>
    <t>BQE-3875</t>
  </si>
  <si>
    <t>BQE-3876</t>
  </si>
  <si>
    <t>BQE-3877</t>
  </si>
  <si>
    <t>BQE-3878</t>
  </si>
  <si>
    <t>BQE-3879</t>
  </si>
  <si>
    <t>BQE-3880</t>
  </si>
  <si>
    <t>BQE-3881</t>
  </si>
  <si>
    <t>BQE-3882</t>
  </si>
  <si>
    <t>BQE-3883</t>
  </si>
  <si>
    <t>BQE-3884</t>
  </si>
  <si>
    <t>BQE-3885</t>
  </si>
  <si>
    <t>BQE-3887</t>
  </si>
  <si>
    <t>BQE-3888</t>
  </si>
  <si>
    <t>BQE-3893</t>
  </si>
  <si>
    <t>BQE-3894</t>
  </si>
  <si>
    <t>BQE-3895</t>
  </si>
  <si>
    <t>BQE-3896</t>
  </si>
  <si>
    <t>BQE-3897</t>
  </si>
  <si>
    <t>BQE-3902</t>
  </si>
  <si>
    <t>BQE-3903</t>
  </si>
  <si>
    <t>BQE-3904</t>
  </si>
  <si>
    <t>BQE-3906</t>
  </si>
  <si>
    <t>BQE-3907</t>
  </si>
  <si>
    <t>BQE-3909</t>
  </si>
  <si>
    <t>BQE-3910</t>
  </si>
  <si>
    <t>BQE-3911</t>
  </si>
  <si>
    <t>BQE-3912</t>
  </si>
  <si>
    <t>BQE-3913</t>
  </si>
  <si>
    <t>CK-01-02-03-Z200</t>
  </si>
  <si>
    <t>Z2000 CORO VANE-TRUCK PUMP</t>
  </si>
  <si>
    <t>Z2000</t>
  </si>
  <si>
    <t>MENDOZA &amp; FERNANDEZ SAS</t>
  </si>
  <si>
    <t>SOPÓ</t>
  </si>
  <si>
    <t>CONTRUTEC GAS ZOMAC SAS</t>
  </si>
  <si>
    <t>APARTADÓ</t>
  </si>
  <si>
    <t>BQE-3919</t>
  </si>
  <si>
    <t>BQE-3920</t>
  </si>
  <si>
    <t>EL-01-02-23</t>
  </si>
  <si>
    <t>BQE-3931</t>
  </si>
  <si>
    <t>BQE-3932</t>
  </si>
  <si>
    <t>BQE-3933</t>
  </si>
  <si>
    <t>BQE-3934</t>
  </si>
  <si>
    <t>BQE-3935</t>
  </si>
  <si>
    <t>BQE-3936</t>
  </si>
  <si>
    <t>BQE-3937</t>
  </si>
  <si>
    <t>BQE-3938</t>
  </si>
  <si>
    <t>BQE-3939</t>
  </si>
  <si>
    <t>BQE-3940</t>
  </si>
  <si>
    <t>BQE-3941</t>
  </si>
  <si>
    <t>BQE-3942</t>
  </si>
  <si>
    <t>BQE-3943</t>
  </si>
  <si>
    <t>BQE-3944</t>
  </si>
  <si>
    <t>BQE-3945</t>
  </si>
  <si>
    <t>BQE-3946</t>
  </si>
  <si>
    <t>BQE-3947</t>
  </si>
  <si>
    <t>BQE-3948</t>
  </si>
  <si>
    <t>BQE-3949</t>
  </si>
  <si>
    <t>BQE-3950</t>
  </si>
  <si>
    <t>BQE-3951</t>
  </si>
  <si>
    <t>BQE-3952</t>
  </si>
  <si>
    <t>BQE-3985</t>
  </si>
  <si>
    <t>BQE-3986</t>
  </si>
  <si>
    <t>BQE-3987</t>
  </si>
  <si>
    <t>BQE-3988</t>
  </si>
  <si>
    <t>BQE-3989</t>
  </si>
  <si>
    <t>BQE-3992</t>
  </si>
  <si>
    <t>BQE-3993</t>
  </si>
  <si>
    <t>BQE-3996</t>
  </si>
  <si>
    <t>BQE-3997</t>
  </si>
  <si>
    <t>BQE-3998</t>
  </si>
  <si>
    <t>BQE-3999</t>
  </si>
  <si>
    <t>BQE-4000</t>
  </si>
  <si>
    <t>BQE-4001</t>
  </si>
  <si>
    <t>BQE-4002</t>
  </si>
  <si>
    <t>BQE-4003</t>
  </si>
  <si>
    <t>BQE-4004</t>
  </si>
  <si>
    <t>BQE-4009</t>
  </si>
  <si>
    <t>BQE-4010</t>
  </si>
  <si>
    <t>BQE-4011</t>
  </si>
  <si>
    <t>BQE-4012</t>
  </si>
  <si>
    <t>BQE-4016</t>
  </si>
  <si>
    <t>BQE-4017</t>
  </si>
  <si>
    <t>BQE-4018</t>
  </si>
  <si>
    <t>BQE-4026</t>
  </si>
  <si>
    <t>BQE-4027</t>
  </si>
  <si>
    <t>BQE-4028</t>
  </si>
  <si>
    <t>BQE-4029</t>
  </si>
  <si>
    <t>BQE-4030</t>
  </si>
  <si>
    <t>BQE-4031</t>
  </si>
  <si>
    <t>BQE-4032</t>
  </si>
  <si>
    <t>BQE-4033</t>
  </si>
  <si>
    <t>LAUNDRYMATIC Y TRANSPORTES S.A.S</t>
  </si>
  <si>
    <t>MEDIODR ROTATIVO G-100 RABO</t>
  </si>
  <si>
    <t>GACE CLOS 2" ANSI 125-300</t>
  </si>
  <si>
    <t>HX HD SCR, 5/16-18X2,27</t>
  </si>
  <si>
    <t>BQE-4034</t>
  </si>
  <si>
    <t>BQE-4035</t>
  </si>
  <si>
    <t>BQE-4036</t>
  </si>
  <si>
    <t>BQE-4059</t>
  </si>
  <si>
    <t>BQE-4060</t>
  </si>
  <si>
    <t>BQE-4061</t>
  </si>
  <si>
    <t>BQE-4062</t>
  </si>
  <si>
    <t>BQE-4063</t>
  </si>
  <si>
    <t>BQE-4064</t>
  </si>
  <si>
    <t>BQE-4065</t>
  </si>
  <si>
    <t>BQE-4066</t>
  </si>
  <si>
    <t>BQE-4067</t>
  </si>
  <si>
    <t>BQE-4068</t>
  </si>
  <si>
    <t>BQE-4069</t>
  </si>
  <si>
    <t>BQE-4070</t>
  </si>
  <si>
    <t>BQE-4071</t>
  </si>
  <si>
    <t>BQE-4072</t>
  </si>
  <si>
    <t>BQE-4073</t>
  </si>
  <si>
    <t>BQE-4074</t>
  </si>
  <si>
    <t>BQE-4075</t>
  </si>
  <si>
    <t>BQE-4076</t>
  </si>
  <si>
    <t>BQE-4077</t>
  </si>
  <si>
    <t>BQE-4078</t>
  </si>
  <si>
    <t>BQE-4079</t>
  </si>
  <si>
    <t>BQE-4091</t>
  </si>
  <si>
    <t>BQE-4092</t>
  </si>
  <si>
    <t>BQE-4093</t>
  </si>
  <si>
    <t>BQE-4094</t>
  </si>
  <si>
    <t>BQE-4095</t>
  </si>
  <si>
    <t>BQE-4096</t>
  </si>
  <si>
    <t>BQE-4097</t>
  </si>
  <si>
    <t>BQE-4098</t>
  </si>
  <si>
    <t>BQE-4109</t>
  </si>
  <si>
    <t>BQE-4112</t>
  </si>
  <si>
    <t>BQE-4115</t>
  </si>
  <si>
    <t>BQE-4116</t>
  </si>
  <si>
    <t>BQE-4117</t>
  </si>
  <si>
    <t>BQE-4118</t>
  </si>
  <si>
    <t>BQE-4119</t>
  </si>
  <si>
    <t>BQE-4120</t>
  </si>
  <si>
    <t>BQE-4121</t>
  </si>
  <si>
    <t>BQE-4122</t>
  </si>
  <si>
    <t>BQE-4123</t>
  </si>
  <si>
    <t>BQE-4124</t>
  </si>
  <si>
    <t>BQE-4125</t>
  </si>
  <si>
    <t>BQE-4126</t>
  </si>
  <si>
    <t>BQE-4136</t>
  </si>
  <si>
    <t>BQE-4137</t>
  </si>
  <si>
    <t>BQE-4138</t>
  </si>
  <si>
    <t>BQE-4139</t>
  </si>
  <si>
    <t>BQE-4140</t>
  </si>
  <si>
    <t>BQE-4141</t>
  </si>
  <si>
    <t>BQE-4142</t>
  </si>
  <si>
    <t>BQE-4143</t>
  </si>
  <si>
    <t>BQE-4144</t>
  </si>
  <si>
    <t>BQE-4145</t>
  </si>
  <si>
    <t>BQE-4146</t>
  </si>
  <si>
    <t>BQE-4147</t>
  </si>
  <si>
    <t>BQE-4148</t>
  </si>
  <si>
    <t>BQE-4149</t>
  </si>
  <si>
    <t>BQE-4150</t>
  </si>
  <si>
    <t>BQE-4151</t>
  </si>
  <si>
    <t>BQE-4152</t>
  </si>
  <si>
    <t>BQE-4153</t>
  </si>
  <si>
    <t>BQE-4154</t>
  </si>
  <si>
    <t>RE-G-A3213D300</t>
  </si>
  <si>
    <t>RE-H-A3213PA</t>
  </si>
  <si>
    <t>ACTUADOR NEUMTICO VLV INTERNA 2" Y 3"</t>
  </si>
  <si>
    <t>A3213PA</t>
  </si>
  <si>
    <t>A3213D300</t>
  </si>
  <si>
    <t>VLV INTERNA ROSCADA DE 3" 300 GPM</t>
  </si>
  <si>
    <t>REPARACIÓN MEDIDOR AC630</t>
  </si>
  <si>
    <t>MOYSE SAS</t>
  </si>
  <si>
    <t>EL-02-02-01-18</t>
  </si>
  <si>
    <t>AFV 3" S300 H5</t>
  </si>
  <si>
    <t>BQE-4164</t>
  </si>
  <si>
    <t>BQE-4165</t>
  </si>
  <si>
    <t>BQE-4207</t>
  </si>
  <si>
    <t>BQE-4208</t>
  </si>
  <si>
    <t>BQE-4209</t>
  </si>
  <si>
    <t>BQE-4210</t>
  </si>
  <si>
    <t>BQE-4211</t>
  </si>
  <si>
    <t>BQE-4212</t>
  </si>
  <si>
    <t>BQE-4213</t>
  </si>
  <si>
    <t>BQE-4214</t>
  </si>
  <si>
    <t>BQE-4215</t>
  </si>
  <si>
    <t>BQE-4216</t>
  </si>
  <si>
    <t>BQE-4217</t>
  </si>
  <si>
    <t>BQE-4218</t>
  </si>
  <si>
    <t>BQE-4219</t>
  </si>
  <si>
    <t>BQE-4220</t>
  </si>
  <si>
    <t>BQE-4221</t>
  </si>
  <si>
    <t>BQE-4222</t>
  </si>
  <si>
    <t>BQE-4223</t>
  </si>
  <si>
    <t>BQE-4224</t>
  </si>
  <si>
    <t>BQE-4225</t>
  </si>
  <si>
    <t>BQE-4226</t>
  </si>
  <si>
    <t>BQE-4227</t>
  </si>
  <si>
    <t>BQE-4228</t>
  </si>
  <si>
    <t>BQE-4229</t>
  </si>
  <si>
    <t>BQE-4230</t>
  </si>
  <si>
    <t>BQE-4231</t>
  </si>
  <si>
    <t>BQE-4232</t>
  </si>
  <si>
    <t>BQE-4233</t>
  </si>
  <si>
    <t>BQE-4234</t>
  </si>
  <si>
    <t>BQE-4235</t>
  </si>
  <si>
    <t>BQE-4236</t>
  </si>
  <si>
    <t>BQE-4237</t>
  </si>
  <si>
    <t>BQE-4238</t>
  </si>
  <si>
    <t>BQE-4239</t>
  </si>
  <si>
    <t>BQE-4240</t>
  </si>
  <si>
    <t>BQE-4241</t>
  </si>
  <si>
    <t>BQE-4244</t>
  </si>
  <si>
    <t>BQE-4245</t>
  </si>
  <si>
    <t>BQE-4246</t>
  </si>
  <si>
    <t>BQE-4247</t>
  </si>
  <si>
    <t>BQE-4248</t>
  </si>
  <si>
    <t>BQE-4261</t>
  </si>
  <si>
    <t>BQE-4262</t>
  </si>
  <si>
    <t>BQE-4263</t>
  </si>
  <si>
    <t>BQE-4264</t>
  </si>
  <si>
    <t>BQE-4265</t>
  </si>
  <si>
    <t>BQE-4266</t>
  </si>
  <si>
    <t>BQE-4267</t>
  </si>
  <si>
    <t>BQE-4271</t>
  </si>
  <si>
    <t>BQE-4272</t>
  </si>
  <si>
    <t>BQE-4273</t>
  </si>
  <si>
    <t>BQE-4274</t>
  </si>
  <si>
    <t>BQE-4275</t>
  </si>
  <si>
    <t>BQE-4276</t>
  </si>
  <si>
    <t>BQE-4277</t>
  </si>
  <si>
    <t>BQE-4278</t>
  </si>
  <si>
    <t>BQE-4279</t>
  </si>
  <si>
    <t>BQE-4280</t>
  </si>
  <si>
    <t>BQE-4281</t>
  </si>
  <si>
    <t>BQE-4283</t>
  </si>
  <si>
    <t>BQE-4284</t>
  </si>
  <si>
    <t>ME-RP-01-02-09</t>
  </si>
  <si>
    <t>ME-RP-01-02-01</t>
  </si>
  <si>
    <t>ME-RP-01-02-02</t>
  </si>
  <si>
    <t>ME-RP-01-02-03</t>
  </si>
  <si>
    <t>ME-RP-01-02-04</t>
  </si>
  <si>
    <t>ME-RP-01-02-05</t>
  </si>
  <si>
    <t>ME-RP-01-02-08</t>
  </si>
  <si>
    <t>TARJETA- MAIN BOARD 4-20mA</t>
  </si>
  <si>
    <t>LIPSON S.A.S.</t>
  </si>
  <si>
    <t>FERRETERO</t>
  </si>
  <si>
    <t>PLEXA SAS ESP</t>
  </si>
  <si>
    <t>MAINBOAR M/A TESTED</t>
  </si>
  <si>
    <t>ASM CASE BATT PK</t>
  </si>
  <si>
    <t>KIT 300 PSIG XDCER SEE DRAWING</t>
  </si>
  <si>
    <t>KIT 100 PSIG XDCER SEE DRAWING</t>
  </si>
  <si>
    <t>RSI BOARD ASM ONLY FOR MINI</t>
  </si>
  <si>
    <t>CABLE EC TO COMPUTER 50 FT</t>
  </si>
  <si>
    <t>BATERIAS ASM 4.5 ALK FOR M/AT</t>
  </si>
  <si>
    <t>73404P009</t>
  </si>
  <si>
    <t>BQE-4314</t>
  </si>
  <si>
    <t>BQE-4315</t>
  </si>
  <si>
    <t>BQE-4316</t>
  </si>
  <si>
    <t>BQE-4317</t>
  </si>
  <si>
    <t>BQE-4318</t>
  </si>
  <si>
    <t>BQE-4319</t>
  </si>
  <si>
    <t>BQE-4320</t>
  </si>
  <si>
    <t>BQE-4321</t>
  </si>
  <si>
    <t>BQE-4322</t>
  </si>
  <si>
    <t>BQE-4323</t>
  </si>
  <si>
    <t>BQE-4324</t>
  </si>
  <si>
    <t>BQE-4325</t>
  </si>
  <si>
    <t>BQE-4326</t>
  </si>
  <si>
    <t>BQE-4327</t>
  </si>
  <si>
    <t>BQE-4328</t>
  </si>
  <si>
    <t>BQE-4329</t>
  </si>
  <si>
    <t>BQE-4330</t>
  </si>
  <si>
    <t>BQE-4339</t>
  </si>
  <si>
    <t>BQE-4340</t>
  </si>
  <si>
    <t>BQE-4343</t>
  </si>
  <si>
    <t>BQE-4344</t>
  </si>
  <si>
    <t>BQE-4345</t>
  </si>
  <si>
    <t>BQE-4354</t>
  </si>
  <si>
    <t>BQE-4355</t>
  </si>
  <si>
    <t>73404P010</t>
  </si>
  <si>
    <t>52961K002</t>
  </si>
  <si>
    <t>40-2500-KIT</t>
  </si>
  <si>
    <t>BQE-4359</t>
  </si>
  <si>
    <t>BQE-4360</t>
  </si>
  <si>
    <t>BQE-4361</t>
  </si>
  <si>
    <t>BQE-4362</t>
  </si>
  <si>
    <t>BQE-4363</t>
  </si>
  <si>
    <t>BQE-4364</t>
  </si>
  <si>
    <t>BQE-4365</t>
  </si>
  <si>
    <t>BQE-4366</t>
  </si>
  <si>
    <t>BQE-4367</t>
  </si>
  <si>
    <t>BQE-4368</t>
  </si>
  <si>
    <t>BQE-4369</t>
  </si>
  <si>
    <t>BQE-4370</t>
  </si>
  <si>
    <t>BQE-4371</t>
  </si>
  <si>
    <t>BQE-4372</t>
  </si>
  <si>
    <t>BQE-4373</t>
  </si>
  <si>
    <t>BQE-4374</t>
  </si>
  <si>
    <t>BQE-4375</t>
  </si>
  <si>
    <t>BQE-4376</t>
  </si>
  <si>
    <t>BQE-4377</t>
  </si>
  <si>
    <t>BQE-4378</t>
  </si>
  <si>
    <t>BQE-4379</t>
  </si>
  <si>
    <t>BQE-4393</t>
  </si>
  <si>
    <t>BQE-4394</t>
  </si>
  <si>
    <t>BQE-4416</t>
  </si>
  <si>
    <t>BQE-4417</t>
  </si>
  <si>
    <t>BQE-4418</t>
  </si>
  <si>
    <t>BQE-4419</t>
  </si>
  <si>
    <t>BQE-4420</t>
  </si>
  <si>
    <t>BQE-4421</t>
  </si>
  <si>
    <t>BQE-4424</t>
  </si>
  <si>
    <t>BQE-4425</t>
  </si>
  <si>
    <t>BQE-4426</t>
  </si>
  <si>
    <t>BQE-4427</t>
  </si>
  <si>
    <t>BQE-4428</t>
  </si>
  <si>
    <t>BQE-4429</t>
  </si>
  <si>
    <t>BQE-4435</t>
  </si>
  <si>
    <t>BQE-4436</t>
  </si>
  <si>
    <t>CK-RP-02-03-08</t>
  </si>
  <si>
    <t>REPARA KIT Z2000 NH3 LPG/S</t>
  </si>
  <si>
    <t>GAS COLOMBIA SA ESP</t>
  </si>
  <si>
    <t>BQE-4438</t>
  </si>
  <si>
    <t>BQE-4440</t>
  </si>
  <si>
    <t>BQE-4441</t>
  </si>
  <si>
    <t>BQE-4442</t>
  </si>
  <si>
    <t>BQE-4443</t>
  </si>
  <si>
    <t>BQE-4444</t>
  </si>
  <si>
    <t>BQE-4445</t>
  </si>
  <si>
    <t>BQE-4446</t>
  </si>
  <si>
    <t>BQE-4447</t>
  </si>
  <si>
    <t>BQE-4448</t>
  </si>
  <si>
    <t>BQE-4449</t>
  </si>
  <si>
    <t>BQE-4450</t>
  </si>
  <si>
    <t>BQE-4475</t>
  </si>
  <si>
    <t>BQE-4476</t>
  </si>
  <si>
    <t>BQE-4477</t>
  </si>
  <si>
    <t>BQE-4478</t>
  </si>
  <si>
    <t>BQE-4479</t>
  </si>
  <si>
    <t>BQE-4488</t>
  </si>
  <si>
    <t>BQE-4489</t>
  </si>
  <si>
    <t>BQE-4490</t>
  </si>
  <si>
    <t>BQE-4491</t>
  </si>
  <si>
    <t>BQE-4492</t>
  </si>
  <si>
    <t>BQE-4493</t>
  </si>
  <si>
    <t>BQE-4494</t>
  </si>
  <si>
    <t>BQE-4495</t>
  </si>
  <si>
    <t>BQE-4496</t>
  </si>
  <si>
    <t>BQE-4497</t>
  </si>
  <si>
    <t>BQE-4498</t>
  </si>
  <si>
    <t>BQE-4499</t>
  </si>
  <si>
    <t>BQE-4500</t>
  </si>
  <si>
    <t>BQE-4501</t>
  </si>
  <si>
    <t>BQE-4502</t>
  </si>
  <si>
    <t>BQE-4503</t>
  </si>
  <si>
    <t>BQE-4507</t>
  </si>
  <si>
    <t>BQE-4508</t>
  </si>
  <si>
    <t>BQE-4509</t>
  </si>
  <si>
    <t>BQE-4510</t>
  </si>
  <si>
    <t>BQE-4511</t>
  </si>
  <si>
    <t>BQE-4512</t>
  </si>
  <si>
    <t>BQE-4513</t>
  </si>
  <si>
    <t>BQE-4514</t>
  </si>
  <si>
    <t>BQE-4515</t>
  </si>
  <si>
    <t>BQE-4519</t>
  </si>
  <si>
    <t>BQE-4520</t>
  </si>
  <si>
    <t>BQE-4521</t>
  </si>
  <si>
    <t>BQE-4522</t>
  </si>
  <si>
    <t>BQE-4525</t>
  </si>
  <si>
    <t>BQE-4526</t>
  </si>
  <si>
    <t>BQE-4527</t>
  </si>
  <si>
    <t>BQE-4528</t>
  </si>
  <si>
    <t>BQE-4529</t>
  </si>
  <si>
    <t>BQE-4530</t>
  </si>
  <si>
    <t>BQE-4531</t>
  </si>
  <si>
    <t>HERRERA CABALLERO MARIO ANTONIO</t>
  </si>
  <si>
    <t>BQE-4534</t>
  </si>
  <si>
    <t>BQE-4535</t>
  </si>
  <si>
    <t>BQE-4536</t>
  </si>
  <si>
    <t>BQE-4537</t>
  </si>
  <si>
    <t>BQE-4538</t>
  </si>
  <si>
    <t>BQE-4539</t>
  </si>
  <si>
    <t>BQE-4540</t>
  </si>
  <si>
    <t>BQE-4541</t>
  </si>
  <si>
    <t>BQE-4542</t>
  </si>
  <si>
    <t>BQE-4543</t>
  </si>
  <si>
    <t>BQE-4544</t>
  </si>
  <si>
    <t>BQE-4577</t>
  </si>
  <si>
    <t>BQE-4578</t>
  </si>
  <si>
    <t>BQE-4579</t>
  </si>
  <si>
    <t>BQE-4580</t>
  </si>
  <si>
    <t>BQE-4581</t>
  </si>
  <si>
    <t>BQE-4582</t>
  </si>
  <si>
    <t>BQE-4583</t>
  </si>
  <si>
    <t>BQE-4584</t>
  </si>
  <si>
    <t>BQE-4585</t>
  </si>
  <si>
    <t>BQE-4588</t>
  </si>
  <si>
    <t>BQE-4589</t>
  </si>
  <si>
    <t>BQE-4590</t>
  </si>
  <si>
    <t>BQE-4591</t>
  </si>
  <si>
    <t>BQE-4594</t>
  </si>
  <si>
    <t>BQE-4595</t>
  </si>
  <si>
    <t>BQE-4596</t>
  </si>
  <si>
    <t>BQE-4597</t>
  </si>
  <si>
    <t>BQE-4600</t>
  </si>
  <si>
    <t>BQE-4601</t>
  </si>
  <si>
    <t>BQE-4602</t>
  </si>
  <si>
    <t>BQE-4603</t>
  </si>
  <si>
    <t>RE-C-8475RLW</t>
  </si>
  <si>
    <t>RE-C-8475-50L</t>
  </si>
  <si>
    <t>TURGAS</t>
  </si>
  <si>
    <t>MULTIVALVULA UG2 1/2 NPT</t>
  </si>
  <si>
    <t>KIT REPARACION</t>
  </si>
  <si>
    <t>8475-50L</t>
  </si>
  <si>
    <t>BQE-4648</t>
  </si>
  <si>
    <t>BQE-4649</t>
  </si>
  <si>
    <t>BQE-4650</t>
  </si>
  <si>
    <t>BQE-4651</t>
  </si>
  <si>
    <t>BQE-4652</t>
  </si>
  <si>
    <t>BQE-4654</t>
  </si>
  <si>
    <t>BQE-4655</t>
  </si>
  <si>
    <t>BQE-4656</t>
  </si>
  <si>
    <t>BQE-4657</t>
  </si>
  <si>
    <t>BQE-4658</t>
  </si>
  <si>
    <t>BQE-4659</t>
  </si>
  <si>
    <t>BQE-4662</t>
  </si>
  <si>
    <t>BQE-4663</t>
  </si>
  <si>
    <t>BQE-4664</t>
  </si>
  <si>
    <t>BQE-4665</t>
  </si>
  <si>
    <t>BQE-4666</t>
  </si>
  <si>
    <t>BQE-4669</t>
  </si>
  <si>
    <t>BQE-4670</t>
  </si>
  <si>
    <t>BQE-4671</t>
  </si>
  <si>
    <t>BQE-4672</t>
  </si>
  <si>
    <t>BQE-4673</t>
  </si>
  <si>
    <t>BQE-4674</t>
  </si>
  <si>
    <t>BQE-4675</t>
  </si>
  <si>
    <t>BQE-4676</t>
  </si>
  <si>
    <t>BQE-4677</t>
  </si>
  <si>
    <t>BQE-4678</t>
  </si>
  <si>
    <t>BQE-4679</t>
  </si>
  <si>
    <t>BQE-4680</t>
  </si>
  <si>
    <t>BQE-4681</t>
  </si>
  <si>
    <t>BQE-4682</t>
  </si>
  <si>
    <t>BQE-4683</t>
  </si>
  <si>
    <t>BQE-4684</t>
  </si>
  <si>
    <t>BQE-4689</t>
  </si>
  <si>
    <t>BQE-4690</t>
  </si>
  <si>
    <t>BQE-4692</t>
  </si>
  <si>
    <t>BQE-4693</t>
  </si>
  <si>
    <t>BQE-4694</t>
  </si>
  <si>
    <t>BQE-4695</t>
  </si>
  <si>
    <t>BQE-4696</t>
  </si>
  <si>
    <t>BQE-4697</t>
  </si>
  <si>
    <t>BQE-4698</t>
  </si>
  <si>
    <t>BQE-4699</t>
  </si>
  <si>
    <t>BQE-4700</t>
  </si>
  <si>
    <t>BQE-4702</t>
  </si>
  <si>
    <t>BQE-4703</t>
  </si>
  <si>
    <t>BQE-4704</t>
  </si>
  <si>
    <t>BQE-4708</t>
  </si>
  <si>
    <t>BQE-4709</t>
  </si>
  <si>
    <t>BQE-4710</t>
  </si>
  <si>
    <t>BQE-4713</t>
  </si>
  <si>
    <t>BQE-4714</t>
  </si>
  <si>
    <t>BQE-4715</t>
  </si>
  <si>
    <t>BQE-4716</t>
  </si>
  <si>
    <t>BQE-4717</t>
  </si>
  <si>
    <t>BQE-4722</t>
  </si>
  <si>
    <t>BQE-4723</t>
  </si>
  <si>
    <t>BQE-4724</t>
  </si>
  <si>
    <t>BQE-4729</t>
  </si>
  <si>
    <t>BQE-4730</t>
  </si>
  <si>
    <t>CK-RP-06-02-01</t>
  </si>
  <si>
    <t>RE-F-7647SCT</t>
  </si>
  <si>
    <t>CK-RP-01-02-C12-04</t>
  </si>
  <si>
    <t>VALVE-C13 MOTOR MOUNT STARTER</t>
  </si>
  <si>
    <t>REPARIT KIT 290K3/291M3</t>
  </si>
  <si>
    <t>VALVULA DE LLENADO 3/4"</t>
  </si>
  <si>
    <t>FLOREZ JARAMILLO EDILBERTO DE JESUS</t>
  </si>
  <si>
    <t>PEREIRA</t>
  </si>
  <si>
    <t>#N/D</t>
  </si>
  <si>
    <t>Mes numero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</si>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</sst>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2">
    <numFmt numFmtId="41" formatCode="_-* #,##0_-;\-* #,##0_-;_-* &quot;-&quot;_-;_-@_-"/>
    <numFmt numFmtId="43" formatCode="_-* #,##0.00_-;\-* #,##0.00_-;_-* &quot;-&quot;??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(* #,##0.00_);_(* \(#,##0.00\);_(* &quot;-&quot;??_);_(@_)"/>
    <numFmt numFmtId="167" formatCode="_(&quot;$&quot;\ * #,##0.00_);_(&quot;$&quot;\ * \(#,##0.00\);_(&quot;$&quot;\ * &quot;-&quot;??_);_(@_)"/>
    <numFmt numFmtId="168" formatCode="_-&quot;$&quot;* #,##0_-;\-&quot;$&quot;* #,##0_-;_-&quot;$&quot;* &quot;-&quot;??_-;_-@_-"/>
    <numFmt numFmtId="169" formatCode="_ * #,##0.00_ ;_ * \-#,##0.00_ ;_ * &quot;-&quot;??_ ;_ @_ "/>
    <numFmt numFmtId="170" formatCode="_-* #,##0.00\ _€_-;\-* #,##0.00\ _€_-;_-* &quot;-&quot;??\ _€_-;_-@_-"/>
    <numFmt numFmtId="171" formatCode="_ &quot;$&quot;\ * #,##0.00_ ;_ &quot;$&quot;\ * \-#,##0.00_ ;_ &quot;$&quot;\ * &quot;-&quot;??_ ;_ @_ "/>
    <numFmt numFmtId="172" formatCode="#."/>
    <numFmt numFmtId="173" formatCode="_-[$€-2]* #,##0.00_-;\-[$€-2]* #,##0.00_-;_-[$€-2]* &quot;-&quot;??_-"/>
    <numFmt numFmtId="174" formatCode="_ * #,##0_ ;_ * \-#,##0_ ;_ * &quot;-&quot;_ ;_ @_ "/>
    <numFmt numFmtId="175" formatCode="_ * #,##0.00_ ;_ * \-#,##0.00_ ;_ * \-??_ ;_ @_ "/>
    <numFmt numFmtId="176" formatCode="_-* #,##0.00\ _$_-;\-* #,##0.00\ _$_-;_-* &quot;-&quot;??\ _$_-;_-@_-"/>
    <numFmt numFmtId="177" formatCode="_ &quot;$&quot;\ * #,##0_ ;_ &quot;$&quot;\ * \-#,##0_ ;_ &quot;$&quot;\ * &quot;-&quot;_ ;_ @_ "/>
    <numFmt numFmtId="178" formatCode="_(&quot;$ &quot;* #,##0.00_);_(&quot;$ &quot;* \(#,##0.00\);_(&quot;$ &quot;* \-??_);_(@_)"/>
    <numFmt numFmtId="179" formatCode="_-* #,##0.00\ &quot;€&quot;_-;\-* #,##0.00\ &quot;€&quot;_-;_-* &quot;-&quot;??\ &quot;€&quot;_-;_-@_-"/>
    <numFmt numFmtId="180" formatCode="_-* #,##0\ _P_t_s_-;\-* #,##0\ _P_t_s_-;_-* &quot;-&quot;??\ _P_t_s_-;_-@_-"/>
    <numFmt numFmtId="181" formatCode="_-* #,##0_-;\-* #,##0_-;_-* &quot;-&quot;??_-;_-@_-"/>
    <numFmt numFmtId="182" formatCode="#,##0.00_ ;[Red]\-#,##0.00\ "/>
    <numFmt numFmtId="185" formatCode="yyyy/mm/d"/>
  </numFmts>
  <fonts count="6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 Narrow"/>
      <family val="2"/>
    </font>
    <font>
      <sz val="10"/>
      <color theme="1"/>
      <name val="Arial Narrow"/>
      <family val="2"/>
    </font>
    <font>
      <b/>
      <sz val="11"/>
      <color theme="1"/>
      <name val="Arial Narrow"/>
      <family val="2"/>
    </font>
    <font>
      <sz val="12"/>
      <name val="Arial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"/>
      <color indexed="16"/>
      <name val="Courier"/>
      <family val="3"/>
    </font>
    <font>
      <i/>
      <sz val="11"/>
      <color indexed="23"/>
      <name val="Calibri"/>
      <family val="2"/>
    </font>
    <font>
      <i/>
      <sz val="1"/>
      <color indexed="16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sz val="10"/>
      <name val="Verdana   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0"/>
      <name val="Arial"/>
      <family val="2"/>
    </font>
    <font>
      <sz val="10"/>
      <name val="Arial Narrow"/>
      <family val="2"/>
    </font>
    <font>
      <u/>
      <sz val="10"/>
      <color indexed="12"/>
      <name val="Arial"/>
      <family val="2"/>
    </font>
    <font>
      <b/>
      <sz val="10"/>
      <name val="Arial Narrow"/>
      <family val="2"/>
    </font>
    <font>
      <sz val="10"/>
      <color theme="0"/>
      <name val="Arial Narrow"/>
      <family val="2"/>
    </font>
    <font>
      <sz val="10"/>
      <name val="Arial Narrow"/>
      <family val="2"/>
    </font>
    <font>
      <sz val="10"/>
      <color indexed="8"/>
      <name val="Arial"/>
      <family val="2"/>
    </font>
    <font>
      <sz val="10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sz val="10"/>
      <name val="Arial Narrow"/>
      <family val="2"/>
    </font>
    <font>
      <b/>
      <sz val="8"/>
      <color indexed="13"/>
      <name val="Arial Narrow"/>
      <family val="2"/>
    </font>
    <font>
      <sz val="8"/>
      <color theme="1"/>
      <name val="Arial Narrow"/>
      <family val="2"/>
    </font>
    <font>
      <sz val="8"/>
      <name val="Arial Narrow"/>
      <family val="2"/>
    </font>
    <font>
      <sz val="8"/>
      <color theme="1"/>
      <name val="Arial Narrow"/>
      <family val="2"/>
    </font>
    <font>
      <b/>
      <sz val="9"/>
      <color theme="1"/>
      <name val="Arial Narrow"/>
      <family val="2"/>
    </font>
    <font>
      <sz val="9"/>
      <color theme="1"/>
      <name val="Arial Narrow"/>
      <family val="2"/>
    </font>
    <font>
      <u/>
      <sz val="9"/>
      <color theme="1"/>
      <name val="Arial Narrow"/>
      <family val="2"/>
    </font>
    <font>
      <b/>
      <sz val="9"/>
      <color theme="1" tint="0.499984740745262"/>
      <name val="Arial Narrow"/>
      <family val="2"/>
    </font>
    <font>
      <sz val="10"/>
      <name val="Arial Narrow"/>
      <family val="2"/>
    </font>
    <font>
      <sz val="8"/>
      <name val="Arial"/>
      <family val="2"/>
    </font>
    <font>
      <sz val="10"/>
      <name val="Arial Narrow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Arial Narrow"/>
      <family val="2"/>
    </font>
    <font>
      <sz val="11"/>
      <name val="Arial Narrow"/>
      <family val="2"/>
    </font>
    <font>
      <sz val="10"/>
      <name val="Arial Narrow"/>
      <family val="2"/>
    </font>
    <font>
      <sz val="11"/>
      <name val="Arial Narrow"/>
      <family val="2"/>
    </font>
    <font>
      <sz val="11"/>
      <color theme="1"/>
      <name val="Arial Narrow"/>
    </font>
    <font>
      <sz val="9"/>
      <color theme="1"/>
      <name val="Arial Narrow"/>
    </font>
    <font>
      <sz val="8"/>
      <name val="Calibri"/>
      <family val="2"/>
      <scheme val="minor"/>
    </font>
  </fonts>
  <fills count="7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23"/>
        <bgColor indexed="8"/>
      </patternFill>
    </fill>
    <fill>
      <patternFill patternType="solid">
        <fgColor rgb="FF81DE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theme="8"/>
      </bottom>
      <diagonal/>
    </border>
    <border>
      <left/>
      <right/>
      <top style="hair">
        <color theme="8"/>
      </top>
      <bottom style="hair">
        <color theme="8"/>
      </bottom>
      <diagonal/>
    </border>
    <border>
      <left/>
      <right/>
      <top style="hair">
        <color theme="8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/>
      <bottom style="medium">
        <color theme="8"/>
      </bottom>
      <diagonal/>
    </border>
    <border>
      <left style="thin">
        <color theme="8"/>
      </left>
      <right style="thin">
        <color theme="8"/>
      </right>
      <top/>
      <bottom style="medium">
        <color theme="8"/>
      </bottom>
      <diagonal/>
    </border>
    <border>
      <left style="thin">
        <color theme="8"/>
      </left>
      <right/>
      <top/>
      <bottom style="medium">
        <color theme="8"/>
      </bottom>
      <diagonal/>
    </border>
    <border>
      <left/>
      <right/>
      <top style="thin">
        <color theme="1" tint="0.499984740745262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/>
      <diagonal/>
    </border>
    <border>
      <left/>
      <right/>
      <top/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hair">
        <color theme="1" tint="0.499984740745262"/>
      </bottom>
      <diagonal/>
    </border>
    <border>
      <left/>
      <right/>
      <top style="hair">
        <color theme="1" tint="0.499984740745262"/>
      </top>
      <bottom style="hair">
        <color theme="1" tint="0.499984740745262"/>
      </bottom>
      <diagonal/>
    </border>
    <border>
      <left/>
      <right/>
      <top style="thin">
        <color theme="8" tint="-0.499984740745262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</borders>
  <cellStyleXfs count="341">
    <xf numFmtId="0" fontId="0" fillId="0" borderId="0"/>
    <xf numFmtId="165" fontId="1" fillId="0" borderId="0" applyFont="0" applyFill="0" applyBorder="0" applyAlignment="0" applyProtection="0"/>
    <xf numFmtId="0" fontId="17" fillId="0" borderId="0"/>
    <xf numFmtId="9" fontId="18" fillId="0" borderId="0" applyFont="0" applyFill="0" applyBorder="0" applyAlignment="0" applyProtection="0"/>
    <xf numFmtId="0" fontId="1" fillId="0" borderId="0"/>
    <xf numFmtId="169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1" fillId="0" borderId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9" borderId="0" applyNumberFormat="0" applyBorder="0" applyAlignment="0" applyProtection="0"/>
    <xf numFmtId="0" fontId="1" fillId="38" borderId="0" applyNumberFormat="0" applyBorder="0" applyAlignment="0" applyProtection="0"/>
    <xf numFmtId="0" fontId="1" fillId="13" borderId="0" applyNumberFormat="0" applyBorder="0" applyAlignment="0" applyProtection="0"/>
    <xf numFmtId="0" fontId="1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4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41" borderId="0" applyNumberFormat="0" applyBorder="0" applyAlignment="0" applyProtection="0"/>
    <xf numFmtId="0" fontId="1" fillId="28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34" borderId="0" applyNumberFormat="0" applyBorder="0" applyAlignment="0" applyProtection="0"/>
    <xf numFmtId="0" fontId="19" fillId="42" borderId="0" applyNumberFormat="0" applyBorder="0" applyAlignment="0" applyProtection="0"/>
    <xf numFmtId="0" fontId="19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7" borderId="0" applyNumberFormat="0" applyBorder="0" applyAlignment="0" applyProtection="0"/>
    <xf numFmtId="0" fontId="1" fillId="18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6" borderId="0" applyNumberFormat="0" applyBorder="0" applyAlignment="0" applyProtection="0"/>
    <xf numFmtId="0" fontId="1" fillId="25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20" fillId="49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7" borderId="0" applyNumberFormat="0" applyBorder="0" applyAlignment="0" applyProtection="0"/>
    <xf numFmtId="0" fontId="2" fillId="19" borderId="0" applyNumberFormat="0" applyBorder="0" applyAlignment="0" applyProtection="0"/>
    <xf numFmtId="0" fontId="2" fillId="53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54" borderId="0" applyNumberFormat="0" applyBorder="0" applyAlignment="0" applyProtection="0"/>
    <xf numFmtId="0" fontId="2" fillId="30" borderId="0" applyNumberFormat="0" applyBorder="0" applyAlignment="0" applyProtection="0"/>
    <xf numFmtId="0" fontId="20" fillId="55" borderId="0" applyNumberFormat="0" applyBorder="0" applyAlignment="0" applyProtection="0"/>
    <xf numFmtId="0" fontId="20" fillId="56" borderId="0" applyNumberFormat="0" applyBorder="0" applyAlignment="0" applyProtection="0"/>
    <xf numFmtId="0" fontId="20" fillId="57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8" borderId="0" applyNumberFormat="0" applyBorder="0" applyAlignment="0" applyProtection="0"/>
    <xf numFmtId="0" fontId="21" fillId="32" borderId="0" applyNumberFormat="0" applyBorder="0" applyAlignment="0" applyProtection="0"/>
    <xf numFmtId="0" fontId="10" fillId="2" borderId="0" applyNumberFormat="0" applyBorder="0" applyAlignment="0" applyProtection="0"/>
    <xf numFmtId="0" fontId="22" fillId="59" borderId="8" applyNumberFormat="0" applyAlignment="0" applyProtection="0"/>
    <xf numFmtId="0" fontId="15" fillId="6" borderId="3" applyNumberFormat="0" applyAlignment="0" applyProtection="0"/>
    <xf numFmtId="0" fontId="16" fillId="0" borderId="5" applyNumberFormat="0" applyFill="0" applyAlignment="0" applyProtection="0"/>
    <xf numFmtId="172" fontId="23" fillId="0" borderId="0">
      <protection locked="0"/>
    </xf>
    <xf numFmtId="172" fontId="23" fillId="0" borderId="0">
      <protection locked="0"/>
    </xf>
    <xf numFmtId="172" fontId="23" fillId="0" borderId="0">
      <protection locked="0"/>
    </xf>
    <xf numFmtId="0" fontId="9" fillId="0" borderId="0" applyNumberFormat="0" applyFill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13" fillId="5" borderId="3" applyNumberFormat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72" fontId="23" fillId="0" borderId="0">
      <protection locked="0"/>
    </xf>
    <xf numFmtId="172" fontId="23" fillId="0" borderId="0">
      <protection locked="0"/>
    </xf>
    <xf numFmtId="172" fontId="25" fillId="0" borderId="0">
      <protection locked="0"/>
    </xf>
    <xf numFmtId="172" fontId="23" fillId="0" borderId="0">
      <protection locked="0"/>
    </xf>
    <xf numFmtId="172" fontId="23" fillId="0" borderId="0">
      <protection locked="0"/>
    </xf>
    <xf numFmtId="172" fontId="23" fillId="0" borderId="0">
      <protection locked="0"/>
    </xf>
    <xf numFmtId="172" fontId="25" fillId="0" borderId="0">
      <protection locked="0"/>
    </xf>
    <xf numFmtId="172" fontId="23" fillId="0" borderId="0">
      <protection locked="0"/>
    </xf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8" fillId="0" borderId="11" applyNumberFormat="0" applyFill="0" applyAlignment="0" applyProtection="0"/>
    <xf numFmtId="172" fontId="29" fillId="0" borderId="0">
      <protection locked="0"/>
    </xf>
    <xf numFmtId="172" fontId="29" fillId="0" borderId="0">
      <protection locked="0"/>
    </xf>
    <xf numFmtId="0" fontId="11" fillId="3" borderId="0" applyNumberFormat="0" applyBorder="0" applyAlignment="0" applyProtection="0"/>
    <xf numFmtId="174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75" fontId="18" fillId="0" borderId="0" applyFill="0" applyBorder="0" applyAlignment="0" applyProtection="0"/>
    <xf numFmtId="169" fontId="18" fillId="0" borderId="0" applyFont="0" applyFill="0" applyBorder="0" applyAlignment="0" applyProtection="0"/>
    <xf numFmtId="170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" fillId="0" borderId="0" applyFont="0" applyFill="0" applyBorder="0" applyAlignment="0" applyProtection="0"/>
    <xf numFmtId="177" fontId="18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8" fontId="18" fillId="0" borderId="0" applyFill="0" applyBorder="0" applyAlignment="0" applyProtection="0"/>
    <xf numFmtId="179" fontId="18" fillId="0" borderId="0" applyFont="0" applyFill="0" applyBorder="0" applyAlignment="0" applyProtection="0"/>
    <xf numFmtId="0" fontId="12" fillId="4" borderId="0" applyNumberFormat="0" applyBorder="0" applyAlignment="0" applyProtection="0"/>
    <xf numFmtId="0" fontId="1" fillId="0" borderId="0"/>
    <xf numFmtId="0" fontId="18" fillId="0" borderId="0"/>
    <xf numFmtId="0" fontId="1" fillId="0" borderId="0"/>
    <xf numFmtId="0" fontId="19" fillId="0" borderId="0"/>
    <xf numFmtId="0" fontId="30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30" fillId="0" borderId="0"/>
    <xf numFmtId="0" fontId="6" fillId="0" borderId="0"/>
    <xf numFmtId="0" fontId="18" fillId="0" borderId="0"/>
    <xf numFmtId="0" fontId="1" fillId="0" borderId="0"/>
    <xf numFmtId="0" fontId="30" fillId="0" borderId="0"/>
    <xf numFmtId="0" fontId="18" fillId="0" borderId="0"/>
    <xf numFmtId="0" fontId="1" fillId="0" borderId="0"/>
    <xf numFmtId="0" fontId="30" fillId="0" borderId="0"/>
    <xf numFmtId="0" fontId="30" fillId="0" borderId="0"/>
    <xf numFmtId="0" fontId="1" fillId="0" borderId="0"/>
    <xf numFmtId="0" fontId="19" fillId="7" borderId="6" applyNumberFormat="0" applyFont="0" applyAlignment="0" applyProtection="0"/>
    <xf numFmtId="0" fontId="19" fillId="7" borderId="6" applyNumberFormat="0" applyFont="0" applyAlignment="0" applyProtection="0"/>
    <xf numFmtId="0" fontId="19" fillId="7" borderId="6" applyNumberFormat="0" applyFont="0" applyAlignment="0" applyProtection="0"/>
    <xf numFmtId="0" fontId="1" fillId="7" borderId="6" applyNumberFormat="0" applyFont="0" applyAlignment="0" applyProtection="0"/>
    <xf numFmtId="0" fontId="31" fillId="59" borderId="12" applyNumberFormat="0" applyAlignment="0" applyProtection="0"/>
    <xf numFmtId="172" fontId="23" fillId="0" borderId="0">
      <protection locked="0"/>
    </xf>
    <xf numFmtId="9" fontId="18" fillId="0" borderId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4" fillId="6" borderId="4" applyNumberFormat="0" applyAlignment="0" applyProtection="0"/>
    <xf numFmtId="0" fontId="32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7" fillId="0" borderId="0" applyNumberFormat="0" applyFill="0" applyBorder="0" applyAlignment="0" applyProtection="0"/>
    <xf numFmtId="172" fontId="23" fillId="0" borderId="7">
      <protection locked="0"/>
    </xf>
    <xf numFmtId="169" fontId="17" fillId="0" borderId="0" applyFont="0" applyFill="0" applyBorder="0" applyAlignment="0" applyProtection="0"/>
    <xf numFmtId="0" fontId="17" fillId="0" borderId="0"/>
    <xf numFmtId="171" fontId="17" fillId="0" borderId="0" applyFont="0" applyFill="0" applyBorder="0" applyAlignment="0" applyProtection="0"/>
    <xf numFmtId="0" fontId="33" fillId="0" borderId="0"/>
    <xf numFmtId="0" fontId="1" fillId="0" borderId="0"/>
    <xf numFmtId="9" fontId="1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173" fontId="17" fillId="0" borderId="0" applyFont="0" applyFill="0" applyBorder="0" applyAlignment="0" applyProtection="0"/>
    <xf numFmtId="174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70" fontId="17" fillId="0" borderId="0" applyFont="0" applyFill="0" applyBorder="0" applyAlignment="0" applyProtection="0"/>
    <xf numFmtId="180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6" fontId="19" fillId="0" borderId="0" applyFont="0" applyFill="0" applyBorder="0" applyAlignment="0" applyProtection="0"/>
    <xf numFmtId="175" fontId="17" fillId="0" borderId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77" fontId="17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8" fontId="17" fillId="0" borderId="0" applyFill="0" applyBorder="0" applyAlignment="0" applyProtection="0"/>
    <xf numFmtId="179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6" applyNumberFormat="0" applyFont="0" applyAlignment="0" applyProtection="0"/>
    <xf numFmtId="0" fontId="1" fillId="7" borderId="6" applyNumberFormat="0" applyFont="0" applyAlignment="0" applyProtection="0"/>
    <xf numFmtId="0" fontId="1" fillId="7" borderId="6" applyNumberFormat="0" applyFont="0" applyAlignment="0" applyProtection="0"/>
    <xf numFmtId="9" fontId="17" fillId="0" borderId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172" fontId="23" fillId="0" borderId="7">
      <protection locked="0"/>
    </xf>
    <xf numFmtId="172" fontId="23" fillId="0" borderId="7">
      <protection locked="0"/>
    </xf>
    <xf numFmtId="43" fontId="1" fillId="0" borderId="0" applyFont="0" applyFill="0" applyBorder="0" applyAlignment="0" applyProtection="0"/>
    <xf numFmtId="0" fontId="39" fillId="0" borderId="0"/>
    <xf numFmtId="41" fontId="1" fillId="0" borderId="0" applyFont="0" applyFill="0" applyBorder="0" applyAlignment="0" applyProtection="0"/>
    <xf numFmtId="43" fontId="17" fillId="0" borderId="0" applyFont="0" applyFill="0" applyBorder="0" applyAlignment="0" applyProtection="0"/>
  </cellStyleXfs>
  <cellXfs count="224">
    <xf numFmtId="0" fontId="0" fillId="0" borderId="0" xfId="0"/>
    <xf numFmtId="0" fontId="4" fillId="0" borderId="0" xfId="0" applyFont="1"/>
    <xf numFmtId="0" fontId="34" fillId="0" borderId="0" xfId="0" applyFont="1" applyFill="1" applyBorder="1"/>
    <xf numFmtId="0" fontId="34" fillId="0" borderId="0" xfId="0" applyFont="1" applyFill="1"/>
    <xf numFmtId="0" fontId="37" fillId="0" borderId="0" xfId="0" applyFont="1" applyFill="1" applyBorder="1" applyAlignment="1">
      <alignment horizontal="center"/>
    </xf>
    <xf numFmtId="0" fontId="38" fillId="0" borderId="0" xfId="0" applyFont="1" applyFill="1" applyBorder="1"/>
    <xf numFmtId="0" fontId="40" fillId="0" borderId="0" xfId="0" applyFont="1" applyFill="1" applyBorder="1"/>
    <xf numFmtId="0" fontId="4" fillId="0" borderId="0" xfId="0" applyFont="1" applyFill="1"/>
    <xf numFmtId="0" fontId="36" fillId="0" borderId="0" xfId="0" applyFont="1" applyFill="1" applyBorder="1" applyAlignment="1">
      <alignment horizontal="left" vertical="center"/>
    </xf>
    <xf numFmtId="0" fontId="36" fillId="0" borderId="0" xfId="0" applyFont="1" applyFill="1" applyBorder="1"/>
    <xf numFmtId="165" fontId="36" fillId="0" borderId="0" xfId="1" applyFont="1" applyFill="1" applyBorder="1"/>
    <xf numFmtId="0" fontId="34" fillId="0" borderId="0" xfId="0" applyFont="1"/>
    <xf numFmtId="0" fontId="34" fillId="0" borderId="0" xfId="0" applyNumberFormat="1" applyFont="1" applyFill="1" applyBorder="1"/>
    <xf numFmtId="0" fontId="34" fillId="0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65" fontId="4" fillId="0" borderId="0" xfId="1" applyFont="1"/>
    <xf numFmtId="0" fontId="36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181" fontId="36" fillId="0" borderId="0" xfId="337" applyNumberFormat="1" applyFont="1" applyFill="1" applyBorder="1" applyAlignment="1">
      <alignment horizontal="center"/>
    </xf>
    <xf numFmtId="181" fontId="34" fillId="0" borderId="0" xfId="337" applyNumberFormat="1" applyFont="1" applyFill="1" applyBorder="1" applyAlignment="1">
      <alignment horizontal="center"/>
    </xf>
    <xf numFmtId="0" fontId="0" fillId="0" borderId="0" xfId="0" applyAlignment="1">
      <alignment vertical="top"/>
    </xf>
    <xf numFmtId="0" fontId="42" fillId="0" borderId="0" xfId="0" applyFont="1" applyAlignment="1">
      <alignment vertical="top"/>
    </xf>
    <xf numFmtId="164" fontId="34" fillId="0" borderId="0" xfId="1" applyNumberFormat="1" applyFont="1" applyFill="1" applyBorder="1"/>
    <xf numFmtId="168" fontId="34" fillId="0" borderId="0" xfId="1" applyNumberFormat="1" applyFont="1" applyFill="1" applyBorder="1"/>
    <xf numFmtId="181" fontId="34" fillId="0" borderId="0" xfId="337" applyNumberFormat="1" applyFont="1" applyFill="1" applyAlignment="1">
      <alignment horizontal="center"/>
    </xf>
    <xf numFmtId="0" fontId="34" fillId="0" borderId="0" xfId="0" applyNumberFormat="1" applyFont="1" applyFill="1" applyBorder="1" applyAlignment="1"/>
    <xf numFmtId="0" fontId="34" fillId="0" borderId="0" xfId="0" applyFont="1" applyFill="1" applyBorder="1" applyProtection="1">
      <protection locked="0"/>
    </xf>
    <xf numFmtId="164" fontId="34" fillId="0" borderId="0" xfId="1" applyNumberFormat="1" applyFont="1" applyFill="1" applyBorder="1" applyProtection="1">
      <protection locked="0"/>
    </xf>
    <xf numFmtId="0" fontId="34" fillId="0" borderId="0" xfId="0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164" fontId="34" fillId="0" borderId="0" xfId="1" applyNumberFormat="1" applyFont="1" applyFill="1"/>
    <xf numFmtId="0" fontId="34" fillId="0" borderId="0" xfId="0" applyNumberFormat="1" applyFont="1" applyFill="1" applyBorder="1" applyAlignment="1">
      <alignment horizontal="center"/>
    </xf>
    <xf numFmtId="0" fontId="41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5" fillId="0" borderId="0" xfId="0" applyFont="1" applyAlignment="1">
      <alignment horizontal="center" vertical="top"/>
    </xf>
    <xf numFmtId="168" fontId="3" fillId="0" borderId="0" xfId="0" applyNumberFormat="1" applyFont="1" applyAlignment="1">
      <alignment vertical="top"/>
    </xf>
    <xf numFmtId="0" fontId="43" fillId="0" borderId="0" xfId="0" applyFont="1" applyFill="1" applyAlignment="1">
      <alignment horizontal="center" vertical="center"/>
    </xf>
    <xf numFmtId="0" fontId="43" fillId="0" borderId="0" xfId="0" applyFont="1" applyFill="1" applyAlignment="1">
      <alignment horizontal="center"/>
    </xf>
    <xf numFmtId="181" fontId="43" fillId="0" borderId="0" xfId="337" applyNumberFormat="1" applyFont="1" applyFill="1" applyAlignment="1">
      <alignment horizontal="center"/>
    </xf>
    <xf numFmtId="0" fontId="43" fillId="0" borderId="0" xfId="0" applyNumberFormat="1" applyFont="1" applyFill="1"/>
    <xf numFmtId="0" fontId="43" fillId="0" borderId="0" xfId="0" applyFont="1" applyFill="1"/>
    <xf numFmtId="164" fontId="43" fillId="0" borderId="0" xfId="1" applyNumberFormat="1" applyFont="1" applyFill="1"/>
    <xf numFmtId="168" fontId="43" fillId="0" borderId="0" xfId="1" applyNumberFormat="1" applyFont="1" applyFill="1"/>
    <xf numFmtId="0" fontId="34" fillId="0" borderId="0" xfId="0" applyNumberFormat="1" applyFont="1" applyFill="1"/>
    <xf numFmtId="0" fontId="34" fillId="61" borderId="0" xfId="0" applyFont="1" applyFill="1" applyBorder="1"/>
    <xf numFmtId="0" fontId="34" fillId="61" borderId="0" xfId="0" applyFont="1" applyFill="1" applyBorder="1" applyProtection="1">
      <protection locked="0"/>
    </xf>
    <xf numFmtId="0" fontId="34" fillId="61" borderId="0" xfId="0" applyFont="1" applyFill="1"/>
    <xf numFmtId="168" fontId="34" fillId="0" borderId="0" xfId="1" applyNumberFormat="1" applyFont="1" applyFill="1"/>
    <xf numFmtId="0" fontId="44" fillId="60" borderId="19" xfId="0" applyNumberFormat="1" applyFont="1" applyFill="1" applyBorder="1" applyAlignment="1"/>
    <xf numFmtId="0" fontId="44" fillId="60" borderId="20" xfId="0" applyNumberFormat="1" applyFont="1" applyFill="1" applyBorder="1" applyAlignment="1"/>
    <xf numFmtId="0" fontId="44" fillId="60" borderId="21" xfId="0" applyNumberFormat="1" applyFont="1" applyFill="1" applyBorder="1" applyAlignment="1"/>
    <xf numFmtId="0" fontId="47" fillId="0" borderId="17" xfId="0" applyNumberFormat="1" applyFont="1" applyFill="1" applyBorder="1" applyAlignment="1">
      <alignment vertical="top"/>
    </xf>
    <xf numFmtId="0" fontId="47" fillId="0" borderId="16" xfId="0" applyNumberFormat="1" applyFont="1" applyFill="1" applyBorder="1" applyAlignment="1">
      <alignment vertical="top"/>
    </xf>
    <xf numFmtId="0" fontId="47" fillId="0" borderId="18" xfId="0" applyNumberFormat="1" applyFont="1" applyFill="1" applyBorder="1" applyAlignment="1">
      <alignment vertical="top"/>
    </xf>
    <xf numFmtId="0" fontId="45" fillId="0" borderId="17" xfId="0" applyNumberFormat="1" applyFont="1" applyFill="1" applyBorder="1" applyAlignment="1">
      <alignment vertical="top"/>
    </xf>
    <xf numFmtId="0" fontId="45" fillId="0" borderId="16" xfId="0" applyNumberFormat="1" applyFont="1" applyFill="1" applyBorder="1" applyAlignment="1">
      <alignment vertical="top"/>
    </xf>
    <xf numFmtId="0" fontId="46" fillId="0" borderId="17" xfId="0" applyNumberFormat="1" applyFont="1" applyFill="1" applyBorder="1" applyAlignment="1">
      <alignment vertical="top"/>
    </xf>
    <xf numFmtId="0" fontId="46" fillId="0" borderId="16" xfId="0" applyNumberFormat="1" applyFont="1" applyFill="1" applyBorder="1" applyAlignment="1">
      <alignment vertical="top"/>
    </xf>
    <xf numFmtId="0" fontId="45" fillId="0" borderId="16" xfId="0" applyNumberFormat="1" applyFont="1" applyFill="1" applyBorder="1" applyAlignment="1">
      <alignment horizontal="left" vertical="top"/>
    </xf>
    <xf numFmtId="0" fontId="45" fillId="0" borderId="18" xfId="0" applyNumberFormat="1" applyFont="1" applyFill="1" applyBorder="1" applyAlignment="1">
      <alignment vertical="top"/>
    </xf>
    <xf numFmtId="0" fontId="45" fillId="62" borderId="16" xfId="0" applyNumberFormat="1" applyFont="1" applyFill="1" applyBorder="1" applyAlignment="1">
      <alignment vertical="top"/>
    </xf>
    <xf numFmtId="0" fontId="49" fillId="0" borderId="0" xfId="0" applyFont="1"/>
    <xf numFmtId="0" fontId="49" fillId="0" borderId="0" xfId="0" applyFont="1" applyFill="1" applyBorder="1"/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0" fontId="48" fillId="63" borderId="22" xfId="0" applyFont="1" applyFill="1" applyBorder="1"/>
    <xf numFmtId="0" fontId="48" fillId="63" borderId="25" xfId="0" applyFont="1" applyFill="1" applyBorder="1"/>
    <xf numFmtId="0" fontId="48" fillId="63" borderId="26" xfId="0" applyFont="1" applyFill="1" applyBorder="1"/>
    <xf numFmtId="0" fontId="49" fillId="0" borderId="0" xfId="0" applyFont="1" applyAlignment="1">
      <alignment vertical="center"/>
    </xf>
    <xf numFmtId="0" fontId="49" fillId="0" borderId="0" xfId="0" applyFont="1" applyAlignment="1">
      <alignment horizontal="center" vertical="center"/>
    </xf>
    <xf numFmtId="0" fontId="48" fillId="63" borderId="23" xfId="0" applyFont="1" applyFill="1" applyBorder="1" applyAlignment="1">
      <alignment horizontal="center" vertical="center"/>
    </xf>
    <xf numFmtId="0" fontId="50" fillId="0" borderId="27" xfId="0" applyFont="1" applyBorder="1" applyAlignment="1">
      <alignment vertical="center"/>
    </xf>
    <xf numFmtId="0" fontId="49" fillId="0" borderId="0" xfId="0" applyFont="1" applyFill="1" applyBorder="1" applyAlignment="1">
      <alignment vertical="center"/>
    </xf>
    <xf numFmtId="0" fontId="49" fillId="0" borderId="27" xfId="0" applyFont="1" applyBorder="1" applyAlignment="1">
      <alignment horizontal="center" vertical="center"/>
    </xf>
    <xf numFmtId="1" fontId="49" fillId="0" borderId="27" xfId="0" applyNumberFormat="1" applyFont="1" applyBorder="1" applyAlignment="1">
      <alignment horizontal="center" vertical="center"/>
    </xf>
    <xf numFmtId="0" fontId="49" fillId="0" borderId="28" xfId="0" applyFont="1" applyBorder="1" applyAlignment="1">
      <alignment vertical="center"/>
    </xf>
    <xf numFmtId="0" fontId="49" fillId="0" borderId="28" xfId="0" applyFont="1" applyBorder="1" applyAlignment="1">
      <alignment horizontal="center" vertical="center"/>
    </xf>
    <xf numFmtId="1" fontId="49" fillId="0" borderId="28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7" fillId="0" borderId="3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6" fillId="0" borderId="0" xfId="0" applyFont="1" applyFill="1"/>
    <xf numFmtId="43" fontId="0" fillId="0" borderId="0" xfId="0" applyNumberFormat="1"/>
    <xf numFmtId="0" fontId="48" fillId="63" borderId="23" xfId="0" applyFont="1" applyFill="1" applyBorder="1"/>
    <xf numFmtId="0" fontId="48" fillId="0" borderId="31" xfId="0" applyFont="1" applyBorder="1" applyAlignment="1">
      <alignment vertical="center"/>
    </xf>
    <xf numFmtId="0" fontId="51" fillId="0" borderId="31" xfId="0" applyFont="1" applyBorder="1" applyAlignment="1">
      <alignment vertical="center"/>
    </xf>
    <xf numFmtId="0" fontId="49" fillId="0" borderId="31" xfId="0" applyFont="1" applyBorder="1" applyAlignment="1">
      <alignment vertical="center"/>
    </xf>
    <xf numFmtId="0" fontId="49" fillId="0" borderId="31" xfId="0" applyNumberFormat="1" applyFont="1" applyBorder="1" applyAlignment="1">
      <alignment vertical="center"/>
    </xf>
    <xf numFmtId="0" fontId="49" fillId="0" borderId="32" xfId="0" applyNumberFormat="1" applyFont="1" applyBorder="1" applyAlignment="1">
      <alignment vertical="center"/>
    </xf>
    <xf numFmtId="0" fontId="48" fillId="0" borderId="32" xfId="0" applyFont="1" applyBorder="1" applyAlignment="1">
      <alignment vertical="center"/>
    </xf>
    <xf numFmtId="0" fontId="51" fillId="0" borderId="32" xfId="0" applyFont="1" applyBorder="1" applyAlignment="1">
      <alignment vertical="center"/>
    </xf>
    <xf numFmtId="0" fontId="49" fillId="0" borderId="32" xfId="0" applyFont="1" applyBorder="1" applyAlignment="1">
      <alignment vertical="center"/>
    </xf>
    <xf numFmtId="0" fontId="52" fillId="0" borderId="0" xfId="0" applyFont="1" applyFill="1" applyAlignment="1">
      <alignment horizontal="center" vertical="center"/>
    </xf>
    <xf numFmtId="0" fontId="52" fillId="0" borderId="0" xfId="0" applyFont="1" applyFill="1" applyAlignment="1">
      <alignment horizontal="center"/>
    </xf>
    <xf numFmtId="181" fontId="52" fillId="0" borderId="0" xfId="337" applyNumberFormat="1" applyFont="1" applyFill="1" applyAlignment="1">
      <alignment horizontal="center"/>
    </xf>
    <xf numFmtId="0" fontId="52" fillId="0" borderId="0" xfId="0" applyNumberFormat="1" applyFont="1" applyFill="1"/>
    <xf numFmtId="0" fontId="52" fillId="0" borderId="0" xfId="0" applyFont="1" applyFill="1"/>
    <xf numFmtId="164" fontId="52" fillId="0" borderId="0" xfId="1" applyNumberFormat="1" applyFont="1" applyFill="1"/>
    <xf numFmtId="168" fontId="52" fillId="0" borderId="0" xfId="1" applyNumberFormat="1" applyFont="1" applyFill="1"/>
    <xf numFmtId="0" fontId="0" fillId="0" borderId="0" xfId="0" applyAlignment="1">
      <alignment wrapText="1"/>
    </xf>
    <xf numFmtId="182" fontId="53" fillId="0" borderId="0" xfId="251" applyNumberFormat="1" applyFont="1" applyFill="1" applyBorder="1"/>
    <xf numFmtId="0" fontId="54" fillId="0" borderId="0" xfId="0" applyFont="1" applyFill="1" applyAlignment="1">
      <alignment horizontal="center"/>
    </xf>
    <xf numFmtId="0" fontId="54" fillId="0" borderId="0" xfId="0" applyNumberFormat="1" applyFont="1" applyFill="1"/>
    <xf numFmtId="0" fontId="54" fillId="0" borderId="0" xfId="0" applyFont="1" applyFill="1"/>
    <xf numFmtId="168" fontId="54" fillId="0" borderId="0" xfId="1" applyNumberFormat="1" applyFont="1" applyFill="1"/>
    <xf numFmtId="181" fontId="0" fillId="0" borderId="0" xfId="0" applyNumberFormat="1"/>
    <xf numFmtId="0" fontId="45" fillId="0" borderId="33" xfId="0" applyNumberFormat="1" applyFont="1" applyFill="1" applyBorder="1" applyAlignment="1">
      <alignment vertical="top"/>
    </xf>
    <xf numFmtId="0" fontId="45" fillId="0" borderId="34" xfId="0" applyNumberFormat="1" applyFont="1" applyFill="1" applyBorder="1" applyAlignment="1">
      <alignment vertical="top"/>
    </xf>
    <xf numFmtId="0" fontId="45" fillId="0" borderId="35" xfId="0" applyNumberFormat="1" applyFont="1" applyFill="1" applyBorder="1" applyAlignment="1">
      <alignment vertical="top"/>
    </xf>
    <xf numFmtId="41" fontId="34" fillId="0" borderId="0" xfId="339" applyFont="1" applyFill="1" applyBorder="1"/>
    <xf numFmtId="41" fontId="54" fillId="0" borderId="0" xfId="339" applyFont="1" applyFill="1"/>
    <xf numFmtId="0" fontId="55" fillId="0" borderId="0" xfId="0" applyFont="1" applyAlignment="1">
      <alignment horizontal="center"/>
    </xf>
    <xf numFmtId="0" fontId="55" fillId="0" borderId="0" xfId="0" applyFont="1" applyAlignment="1">
      <alignment horizontal="right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41" fontId="52" fillId="0" borderId="0" xfId="339" applyFont="1" applyFill="1" applyAlignment="1">
      <alignment horizontal="left" wrapText="1"/>
    </xf>
    <xf numFmtId="0" fontId="55" fillId="64" borderId="0" xfId="0" applyFont="1" applyFill="1" applyAlignment="1">
      <alignment horizontal="center"/>
    </xf>
    <xf numFmtId="0" fontId="54" fillId="0" borderId="0" xfId="0" applyFont="1" applyFill="1" applyAlignment="1">
      <alignment horizontal="center" vertical="center"/>
    </xf>
    <xf numFmtId="181" fontId="54" fillId="0" borderId="0" xfId="337" applyNumberFormat="1" applyFont="1" applyFill="1" applyAlignment="1">
      <alignment horizontal="center"/>
    </xf>
    <xf numFmtId="41" fontId="4" fillId="0" borderId="0" xfId="339" applyFont="1"/>
    <xf numFmtId="0" fontId="55" fillId="65" borderId="0" xfId="0" applyFont="1" applyFill="1" applyAlignment="1">
      <alignment horizontal="center"/>
    </xf>
    <xf numFmtId="0" fontId="55" fillId="66" borderId="0" xfId="0" applyFont="1" applyFill="1" applyAlignment="1">
      <alignment horizontal="center"/>
    </xf>
    <xf numFmtId="3" fontId="55" fillId="0" borderId="0" xfId="0" applyNumberFormat="1" applyFont="1" applyFill="1" applyAlignment="1">
      <alignment horizontal="center"/>
    </xf>
    <xf numFmtId="17" fontId="53" fillId="0" borderId="0" xfId="0" applyNumberFormat="1" applyFont="1" applyFill="1" applyAlignment="1">
      <alignment vertical="center"/>
    </xf>
    <xf numFmtId="0" fontId="55" fillId="67" borderId="0" xfId="0" applyFont="1" applyFill="1" applyAlignment="1">
      <alignment horizontal="center"/>
    </xf>
    <xf numFmtId="0" fontId="55" fillId="68" borderId="0" xfId="0" applyFont="1" applyFill="1" applyAlignment="1">
      <alignment horizontal="center"/>
    </xf>
    <xf numFmtId="0" fontId="55" fillId="70" borderId="0" xfId="0" applyFont="1" applyFill="1" applyAlignment="1">
      <alignment horizontal="center"/>
    </xf>
    <xf numFmtId="0" fontId="55" fillId="71" borderId="0" xfId="0" applyFont="1" applyFill="1" applyAlignment="1">
      <alignment horizontal="center"/>
    </xf>
    <xf numFmtId="41" fontId="34" fillId="0" borderId="0" xfId="339" applyFont="1" applyFill="1"/>
    <xf numFmtId="0" fontId="55" fillId="0" borderId="0" xfId="0" applyFont="1" applyAlignment="1">
      <alignment horizontal="center" vertical="center"/>
    </xf>
    <xf numFmtId="0" fontId="55" fillId="0" borderId="0" xfId="0" applyFont="1" applyAlignment="1">
      <alignment horizontal="center" vertical="center" wrapText="1"/>
    </xf>
    <xf numFmtId="0" fontId="55" fillId="72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55" fillId="0" borderId="0" xfId="339" applyNumberFormat="1" applyFont="1" applyAlignment="1">
      <alignment horizontal="center"/>
    </xf>
    <xf numFmtId="0" fontId="55" fillId="73" borderId="0" xfId="0" applyFont="1" applyFill="1" applyAlignment="1">
      <alignment horizontal="center"/>
    </xf>
    <xf numFmtId="17" fontId="53" fillId="0" borderId="0" xfId="0" applyNumberFormat="1" applyFont="1"/>
    <xf numFmtId="17" fontId="53" fillId="66" borderId="0" xfId="0" applyNumberFormat="1" applyFont="1" applyFill="1"/>
    <xf numFmtId="0" fontId="55" fillId="74" borderId="0" xfId="0" applyFont="1" applyFill="1" applyAlignment="1">
      <alignment horizontal="center"/>
    </xf>
    <xf numFmtId="0" fontId="55" fillId="75" borderId="0" xfId="0" applyFont="1" applyFill="1" applyAlignment="1">
      <alignment horizontal="center"/>
    </xf>
    <xf numFmtId="0" fontId="55" fillId="0" borderId="0" xfId="0" applyFont="1" applyAlignment="1">
      <alignment horizontal="center" wrapText="1"/>
    </xf>
    <xf numFmtId="3" fontId="0" fillId="62" borderId="0" xfId="0" applyNumberFormat="1" applyFill="1"/>
    <xf numFmtId="0" fontId="0" fillId="0" borderId="0" xfId="0" applyAlignment="1">
      <alignment horizontal="right"/>
    </xf>
    <xf numFmtId="3" fontId="0" fillId="76" borderId="0" xfId="0" applyNumberFormat="1" applyFont="1" applyFill="1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Fill="1"/>
    <xf numFmtId="0" fontId="0" fillId="0" borderId="0" xfId="339" applyNumberFormat="1" applyFont="1" applyAlignment="1">
      <alignment horizontal="right"/>
    </xf>
    <xf numFmtId="0" fontId="0" fillId="77" borderId="0" xfId="0" applyFill="1"/>
    <xf numFmtId="0" fontId="34" fillId="0" borderId="0" xfId="339" applyNumberFormat="1" applyFont="1" applyFill="1"/>
    <xf numFmtId="0" fontId="34" fillId="0" borderId="0" xfId="1" applyNumberFormat="1" applyFont="1" applyFill="1"/>
    <xf numFmtId="0" fontId="56" fillId="0" borderId="0" xfId="0" applyFont="1"/>
    <xf numFmtId="2" fontId="34" fillId="0" borderId="0" xfId="1" applyNumberFormat="1" applyFont="1" applyFill="1"/>
    <xf numFmtId="0" fontId="0" fillId="0" borderId="0" xfId="0" applyFill="1" applyAlignment="1">
      <alignment horizontal="right"/>
    </xf>
    <xf numFmtId="0" fontId="57" fillId="0" borderId="0" xfId="0" applyFont="1" applyFill="1" applyAlignment="1">
      <alignment horizontal="center"/>
    </xf>
    <xf numFmtId="0" fontId="57" fillId="0" borderId="0" xfId="0" applyFont="1" applyFill="1"/>
    <xf numFmtId="0" fontId="0" fillId="0" borderId="0" xfId="0" applyFont="1" applyAlignment="1">
      <alignment horizontal="center" vertical="center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Alignment="1">
      <alignment horizontal="center"/>
    </xf>
    <xf numFmtId="0" fontId="59" fillId="0" borderId="0" xfId="0" applyFont="1" applyFill="1" applyAlignment="1" applyProtection="1">
      <alignment horizontal="center"/>
      <protection locked="0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3" fontId="3" fillId="0" borderId="0" xfId="0" applyNumberFormat="1" applyFont="1" applyFill="1" applyAlignment="1">
      <alignment horizontal="center"/>
    </xf>
    <xf numFmtId="0" fontId="3" fillId="65" borderId="0" xfId="0" applyFont="1" applyFill="1" applyAlignment="1">
      <alignment horizontal="center"/>
    </xf>
    <xf numFmtId="0" fontId="3" fillId="67" borderId="0" xfId="0" applyFont="1" applyFill="1" applyAlignment="1">
      <alignment horizontal="center"/>
    </xf>
    <xf numFmtId="0" fontId="3" fillId="68" borderId="0" xfId="0" applyFont="1" applyFill="1" applyAlignment="1">
      <alignment horizontal="center"/>
    </xf>
    <xf numFmtId="0" fontId="3" fillId="69" borderId="0" xfId="0" applyFont="1" applyFill="1" applyAlignment="1">
      <alignment horizontal="center"/>
    </xf>
    <xf numFmtId="0" fontId="3" fillId="70" borderId="0" xfId="0" applyFont="1" applyFill="1" applyAlignment="1">
      <alignment horizontal="center"/>
    </xf>
    <xf numFmtId="0" fontId="3" fillId="64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72" borderId="0" xfId="0" applyFont="1" applyFill="1" applyAlignment="1">
      <alignment horizontal="center"/>
    </xf>
    <xf numFmtId="0" fontId="3" fillId="66" borderId="0" xfId="0" applyFont="1" applyFill="1" applyAlignment="1">
      <alignment horizontal="center"/>
    </xf>
    <xf numFmtId="0" fontId="3" fillId="74" borderId="0" xfId="0" applyFont="1" applyFill="1" applyAlignment="1">
      <alignment horizontal="center"/>
    </xf>
    <xf numFmtId="0" fontId="3" fillId="75" borderId="0" xfId="0" applyFont="1" applyFill="1" applyAlignment="1">
      <alignment horizontal="center"/>
    </xf>
    <xf numFmtId="0" fontId="3" fillId="62" borderId="0" xfId="0" applyFont="1" applyFill="1" applyAlignment="1">
      <alignment horizontal="center"/>
    </xf>
    <xf numFmtId="0" fontId="3" fillId="76" borderId="0" xfId="0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7" fillId="0" borderId="0" xfId="1" applyNumberFormat="1" applyFont="1" applyFill="1"/>
    <xf numFmtId="165" fontId="0" fillId="0" borderId="0" xfId="1" applyFont="1"/>
    <xf numFmtId="0" fontId="60" fillId="0" borderId="0" xfId="0" applyFont="1" applyFill="1" applyAlignment="1">
      <alignment horizontal="center" vertical="center"/>
    </xf>
    <xf numFmtId="0" fontId="60" fillId="0" borderId="0" xfId="0" applyFont="1" applyFill="1" applyAlignment="1">
      <alignment horizontal="center"/>
    </xf>
    <xf numFmtId="0" fontId="61" fillId="0" borderId="0" xfId="0" applyFont="1" applyFill="1" applyAlignment="1">
      <alignment horizontal="center"/>
    </xf>
    <xf numFmtId="181" fontId="60" fillId="0" borderId="0" xfId="337" applyNumberFormat="1" applyFont="1" applyFill="1" applyAlignment="1">
      <alignment horizontal="center"/>
    </xf>
    <xf numFmtId="0" fontId="60" fillId="0" borderId="0" xfId="0" applyNumberFormat="1" applyFont="1" applyFill="1"/>
    <xf numFmtId="0" fontId="60" fillId="0" borderId="0" xfId="0" applyFont="1" applyFill="1"/>
    <xf numFmtId="164" fontId="60" fillId="0" borderId="0" xfId="1" applyNumberFormat="1" applyFont="1" applyFill="1"/>
    <xf numFmtId="168" fontId="60" fillId="0" borderId="0" xfId="1" applyNumberFormat="1" applyFont="1" applyFill="1"/>
    <xf numFmtId="0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/>
    <xf numFmtId="0" fontId="48" fillId="63" borderId="24" xfId="0" applyFont="1" applyFill="1" applyBorder="1" applyAlignment="1">
      <alignment horizontal="center"/>
    </xf>
    <xf numFmtId="0" fontId="62" fillId="0" borderId="0" xfId="0" pivotButton="1" applyFont="1" applyAlignment="1">
      <alignment vertical="top"/>
    </xf>
    <xf numFmtId="0" fontId="62" fillId="0" borderId="0" xfId="0" applyFont="1" applyAlignment="1">
      <alignment vertical="top"/>
    </xf>
    <xf numFmtId="181" fontId="62" fillId="0" borderId="0" xfId="0" applyNumberFormat="1" applyFont="1" applyAlignment="1">
      <alignment vertical="top"/>
    </xf>
    <xf numFmtId="168" fontId="62" fillId="0" borderId="13" xfId="0" applyNumberFormat="1" applyFont="1" applyBorder="1" applyAlignment="1">
      <alignment vertical="center"/>
    </xf>
    <xf numFmtId="168" fontId="62" fillId="0" borderId="14" xfId="0" applyNumberFormat="1" applyFont="1" applyBorder="1" applyAlignment="1">
      <alignment vertical="center"/>
    </xf>
    <xf numFmtId="181" fontId="62" fillId="0" borderId="13" xfId="0" applyNumberFormat="1" applyFont="1" applyBorder="1" applyAlignment="1">
      <alignment vertical="center"/>
    </xf>
    <xf numFmtId="181" fontId="62" fillId="0" borderId="14" xfId="0" applyNumberFormat="1" applyFont="1" applyBorder="1" applyAlignment="1">
      <alignment vertical="center"/>
    </xf>
    <xf numFmtId="181" fontId="62" fillId="0" borderId="15" xfId="0" applyNumberFormat="1" applyFont="1" applyBorder="1" applyAlignment="1">
      <alignment vertical="center"/>
    </xf>
    <xf numFmtId="181" fontId="62" fillId="0" borderId="0" xfId="0" applyNumberFormat="1" applyFont="1" applyAlignment="1">
      <alignment vertical="center"/>
    </xf>
    <xf numFmtId="0" fontId="62" fillId="0" borderId="0" xfId="0" applyFont="1" applyBorder="1" applyAlignment="1">
      <alignment vertical="center"/>
    </xf>
    <xf numFmtId="0" fontId="62" fillId="0" borderId="13" xfId="0" applyFont="1" applyBorder="1" applyAlignment="1">
      <alignment vertical="center"/>
    </xf>
    <xf numFmtId="0" fontId="62" fillId="0" borderId="0" xfId="0" applyFont="1" applyAlignment="1">
      <alignment vertical="center"/>
    </xf>
    <xf numFmtId="168" fontId="62" fillId="0" borderId="29" xfId="0" applyNumberFormat="1" applyFont="1" applyBorder="1" applyAlignment="1">
      <alignment vertical="center"/>
    </xf>
    <xf numFmtId="0" fontId="63" fillId="0" borderId="0" xfId="0" pivotButton="1" applyFont="1"/>
    <xf numFmtId="0" fontId="63" fillId="0" borderId="0" xfId="0" applyFont="1"/>
    <xf numFmtId="0" fontId="63" fillId="63" borderId="0" xfId="0" applyFont="1" applyFill="1"/>
    <xf numFmtId="0" fontId="63" fillId="0" borderId="0" xfId="0" applyNumberFormat="1" applyFont="1" applyAlignment="1">
      <alignment vertical="center"/>
    </xf>
    <xf numFmtId="0" fontId="63" fillId="0" borderId="0" xfId="0" applyFont="1" applyAlignment="1">
      <alignment vertical="center"/>
    </xf>
    <xf numFmtId="0" fontId="34" fillId="78" borderId="0" xfId="0" applyFont="1" applyFill="1" applyAlignment="1">
      <alignment horizontal="center" vertical="center"/>
    </xf>
    <xf numFmtId="0" fontId="34" fillId="78" borderId="0" xfId="0" applyFont="1" applyFill="1" applyAlignment="1">
      <alignment horizontal="center"/>
    </xf>
    <xf numFmtId="0" fontId="3" fillId="78" borderId="0" xfId="0" applyFont="1" applyFill="1" applyAlignment="1">
      <alignment horizontal="center"/>
    </xf>
    <xf numFmtId="181" fontId="34" fillId="78" borderId="0" xfId="337" applyNumberFormat="1" applyFont="1" applyFill="1" applyAlignment="1">
      <alignment horizontal="center"/>
    </xf>
    <xf numFmtId="0" fontId="54" fillId="78" borderId="0" xfId="0" applyNumberFormat="1" applyFont="1" applyFill="1"/>
    <xf numFmtId="0" fontId="55" fillId="78" borderId="0" xfId="0" applyFont="1" applyFill="1" applyAlignment="1">
      <alignment horizontal="center"/>
    </xf>
    <xf numFmtId="0" fontId="4" fillId="78" borderId="0" xfId="0" applyFont="1" applyFill="1"/>
    <xf numFmtId="41" fontId="4" fillId="78" borderId="0" xfId="339" applyFont="1" applyFill="1"/>
    <xf numFmtId="168" fontId="54" fillId="78" borderId="0" xfId="1" applyNumberFormat="1" applyFont="1" applyFill="1"/>
    <xf numFmtId="185" fontId="34" fillId="0" borderId="0" xfId="0" applyNumberFormat="1" applyFont="1" applyFill="1" applyBorder="1" applyAlignment="1">
      <alignment horizontal="center"/>
    </xf>
  </cellXfs>
  <cellStyles count="341">
    <cellStyle name="20% - Accent1" xfId="10" xr:uid="{00000000-0005-0000-0000-000000000000}"/>
    <cellStyle name="20% - Accent2" xfId="11" xr:uid="{00000000-0005-0000-0000-000001000000}"/>
    <cellStyle name="20% - Accent3" xfId="12" xr:uid="{00000000-0005-0000-0000-000002000000}"/>
    <cellStyle name="20% - Accent4" xfId="13" xr:uid="{00000000-0005-0000-0000-000003000000}"/>
    <cellStyle name="20% - Accent5" xfId="14" xr:uid="{00000000-0005-0000-0000-000004000000}"/>
    <cellStyle name="20% - Accent6" xfId="15" xr:uid="{00000000-0005-0000-0000-000005000000}"/>
    <cellStyle name="20% - Énfasis1 2" xfId="16" xr:uid="{00000000-0005-0000-0000-000006000000}"/>
    <cellStyle name="20% - Énfasis1 2 2" xfId="167" xr:uid="{00000000-0005-0000-0000-000007000000}"/>
    <cellStyle name="20% - Énfasis1 2 2 2" xfId="168" xr:uid="{00000000-0005-0000-0000-000008000000}"/>
    <cellStyle name="20% - Énfasis1 2 3" xfId="169" xr:uid="{00000000-0005-0000-0000-000009000000}"/>
    <cellStyle name="20% - Énfasis1 3" xfId="17" xr:uid="{00000000-0005-0000-0000-00000A000000}"/>
    <cellStyle name="20% - Énfasis1 3 2" xfId="170" xr:uid="{00000000-0005-0000-0000-00000B000000}"/>
    <cellStyle name="20% - Énfasis1 3 2 2" xfId="171" xr:uid="{00000000-0005-0000-0000-00000C000000}"/>
    <cellStyle name="20% - Énfasis1 3 3" xfId="172" xr:uid="{00000000-0005-0000-0000-00000D000000}"/>
    <cellStyle name="20% - Énfasis2 2" xfId="18" xr:uid="{00000000-0005-0000-0000-00000E000000}"/>
    <cellStyle name="20% - Énfasis2 2 2" xfId="173" xr:uid="{00000000-0005-0000-0000-00000F000000}"/>
    <cellStyle name="20% - Énfasis2 2 2 2" xfId="174" xr:uid="{00000000-0005-0000-0000-000010000000}"/>
    <cellStyle name="20% - Énfasis2 2 3" xfId="175" xr:uid="{00000000-0005-0000-0000-000011000000}"/>
    <cellStyle name="20% - Énfasis2 3" xfId="19" xr:uid="{00000000-0005-0000-0000-000012000000}"/>
    <cellStyle name="20% - Énfasis2 3 2" xfId="176" xr:uid="{00000000-0005-0000-0000-000013000000}"/>
    <cellStyle name="20% - Énfasis2 3 2 2" xfId="177" xr:uid="{00000000-0005-0000-0000-000014000000}"/>
    <cellStyle name="20% - Énfasis2 3 3" xfId="178" xr:uid="{00000000-0005-0000-0000-000015000000}"/>
    <cellStyle name="20% - Énfasis3 2" xfId="20" xr:uid="{00000000-0005-0000-0000-000016000000}"/>
    <cellStyle name="20% - Énfasis3 2 2" xfId="179" xr:uid="{00000000-0005-0000-0000-000017000000}"/>
    <cellStyle name="20% - Énfasis3 2 2 2" xfId="180" xr:uid="{00000000-0005-0000-0000-000018000000}"/>
    <cellStyle name="20% - Énfasis3 2 3" xfId="181" xr:uid="{00000000-0005-0000-0000-000019000000}"/>
    <cellStyle name="20% - Énfasis3 3" xfId="21" xr:uid="{00000000-0005-0000-0000-00001A000000}"/>
    <cellStyle name="20% - Énfasis3 3 2" xfId="182" xr:uid="{00000000-0005-0000-0000-00001B000000}"/>
    <cellStyle name="20% - Énfasis3 3 2 2" xfId="183" xr:uid="{00000000-0005-0000-0000-00001C000000}"/>
    <cellStyle name="20% - Énfasis3 3 3" xfId="184" xr:uid="{00000000-0005-0000-0000-00001D000000}"/>
    <cellStyle name="20% - Énfasis4 2" xfId="22" xr:uid="{00000000-0005-0000-0000-00001E000000}"/>
    <cellStyle name="20% - Énfasis4 2 2" xfId="185" xr:uid="{00000000-0005-0000-0000-00001F000000}"/>
    <cellStyle name="20% - Énfasis4 2 2 2" xfId="186" xr:uid="{00000000-0005-0000-0000-000020000000}"/>
    <cellStyle name="20% - Énfasis4 2 3" xfId="187" xr:uid="{00000000-0005-0000-0000-000021000000}"/>
    <cellStyle name="20% - Énfasis4 3" xfId="23" xr:uid="{00000000-0005-0000-0000-000022000000}"/>
    <cellStyle name="20% - Énfasis4 3 2" xfId="188" xr:uid="{00000000-0005-0000-0000-000023000000}"/>
    <cellStyle name="20% - Énfasis4 3 2 2" xfId="189" xr:uid="{00000000-0005-0000-0000-000024000000}"/>
    <cellStyle name="20% - Énfasis4 3 3" xfId="190" xr:uid="{00000000-0005-0000-0000-000025000000}"/>
    <cellStyle name="20% - Énfasis5 2" xfId="24" xr:uid="{00000000-0005-0000-0000-000026000000}"/>
    <cellStyle name="20% - Énfasis5 2 2" xfId="191" xr:uid="{00000000-0005-0000-0000-000027000000}"/>
    <cellStyle name="20% - Énfasis5 2 2 2" xfId="192" xr:uid="{00000000-0005-0000-0000-000028000000}"/>
    <cellStyle name="20% - Énfasis5 2 3" xfId="193" xr:uid="{00000000-0005-0000-0000-000029000000}"/>
    <cellStyle name="20% - Énfasis6 2" xfId="25" xr:uid="{00000000-0005-0000-0000-00002A000000}"/>
    <cellStyle name="20% - Énfasis6 2 2" xfId="194" xr:uid="{00000000-0005-0000-0000-00002B000000}"/>
    <cellStyle name="20% - Énfasis6 2 2 2" xfId="195" xr:uid="{00000000-0005-0000-0000-00002C000000}"/>
    <cellStyle name="20% - Énfasis6 2 3" xfId="196" xr:uid="{00000000-0005-0000-0000-00002D000000}"/>
    <cellStyle name="20% - Énfasis6 3" xfId="26" xr:uid="{00000000-0005-0000-0000-00002E000000}"/>
    <cellStyle name="20% - Énfasis6 3 2" xfId="197" xr:uid="{00000000-0005-0000-0000-00002F000000}"/>
    <cellStyle name="20% - Énfasis6 3 2 2" xfId="198" xr:uid="{00000000-0005-0000-0000-000030000000}"/>
    <cellStyle name="20% - Énfasis6 3 3" xfId="199" xr:uid="{00000000-0005-0000-0000-000031000000}"/>
    <cellStyle name="40% - Accent1" xfId="27" xr:uid="{00000000-0005-0000-0000-000032000000}"/>
    <cellStyle name="40% - Accent2" xfId="28" xr:uid="{00000000-0005-0000-0000-000033000000}"/>
    <cellStyle name="40% - Accent3" xfId="29" xr:uid="{00000000-0005-0000-0000-000034000000}"/>
    <cellStyle name="40% - Accent4" xfId="30" xr:uid="{00000000-0005-0000-0000-000035000000}"/>
    <cellStyle name="40% - Accent5" xfId="31" xr:uid="{00000000-0005-0000-0000-000036000000}"/>
    <cellStyle name="40% - Accent6" xfId="32" xr:uid="{00000000-0005-0000-0000-000037000000}"/>
    <cellStyle name="40% - Énfasis1 2" xfId="33" xr:uid="{00000000-0005-0000-0000-000038000000}"/>
    <cellStyle name="40% - Énfasis1 2 2" xfId="200" xr:uid="{00000000-0005-0000-0000-000039000000}"/>
    <cellStyle name="40% - Énfasis1 2 2 2" xfId="201" xr:uid="{00000000-0005-0000-0000-00003A000000}"/>
    <cellStyle name="40% - Énfasis1 2 3" xfId="202" xr:uid="{00000000-0005-0000-0000-00003B000000}"/>
    <cellStyle name="40% - Énfasis1 3" xfId="34" xr:uid="{00000000-0005-0000-0000-00003C000000}"/>
    <cellStyle name="40% - Énfasis1 3 2" xfId="203" xr:uid="{00000000-0005-0000-0000-00003D000000}"/>
    <cellStyle name="40% - Énfasis1 3 2 2" xfId="204" xr:uid="{00000000-0005-0000-0000-00003E000000}"/>
    <cellStyle name="40% - Énfasis1 3 3" xfId="205" xr:uid="{00000000-0005-0000-0000-00003F000000}"/>
    <cellStyle name="40% - Énfasis2 2" xfId="35" xr:uid="{00000000-0005-0000-0000-000040000000}"/>
    <cellStyle name="40% - Énfasis2 2 2" xfId="206" xr:uid="{00000000-0005-0000-0000-000041000000}"/>
    <cellStyle name="40% - Énfasis2 2 2 2" xfId="207" xr:uid="{00000000-0005-0000-0000-000042000000}"/>
    <cellStyle name="40% - Énfasis2 2 3" xfId="208" xr:uid="{00000000-0005-0000-0000-000043000000}"/>
    <cellStyle name="40% - Énfasis3 2" xfId="36" xr:uid="{00000000-0005-0000-0000-000044000000}"/>
    <cellStyle name="40% - Énfasis3 2 2" xfId="209" xr:uid="{00000000-0005-0000-0000-000045000000}"/>
    <cellStyle name="40% - Énfasis3 2 2 2" xfId="210" xr:uid="{00000000-0005-0000-0000-000046000000}"/>
    <cellStyle name="40% - Énfasis3 2 3" xfId="211" xr:uid="{00000000-0005-0000-0000-000047000000}"/>
    <cellStyle name="40% - Énfasis3 3" xfId="37" xr:uid="{00000000-0005-0000-0000-000048000000}"/>
    <cellStyle name="40% - Énfasis3 3 2" xfId="212" xr:uid="{00000000-0005-0000-0000-000049000000}"/>
    <cellStyle name="40% - Énfasis3 3 2 2" xfId="213" xr:uid="{00000000-0005-0000-0000-00004A000000}"/>
    <cellStyle name="40% - Énfasis3 3 3" xfId="214" xr:uid="{00000000-0005-0000-0000-00004B000000}"/>
    <cellStyle name="40% - Énfasis4 2" xfId="38" xr:uid="{00000000-0005-0000-0000-00004C000000}"/>
    <cellStyle name="40% - Énfasis4 2 2" xfId="215" xr:uid="{00000000-0005-0000-0000-00004D000000}"/>
    <cellStyle name="40% - Énfasis4 2 2 2" xfId="216" xr:uid="{00000000-0005-0000-0000-00004E000000}"/>
    <cellStyle name="40% - Énfasis4 2 3" xfId="217" xr:uid="{00000000-0005-0000-0000-00004F000000}"/>
    <cellStyle name="40% - Énfasis4 3" xfId="39" xr:uid="{00000000-0005-0000-0000-000050000000}"/>
    <cellStyle name="40% - Énfasis4 3 2" xfId="218" xr:uid="{00000000-0005-0000-0000-000051000000}"/>
    <cellStyle name="40% - Énfasis4 3 2 2" xfId="219" xr:uid="{00000000-0005-0000-0000-000052000000}"/>
    <cellStyle name="40% - Énfasis4 3 3" xfId="220" xr:uid="{00000000-0005-0000-0000-000053000000}"/>
    <cellStyle name="40% - Énfasis5 2" xfId="40" xr:uid="{00000000-0005-0000-0000-000054000000}"/>
    <cellStyle name="40% - Énfasis5 2 2" xfId="221" xr:uid="{00000000-0005-0000-0000-000055000000}"/>
    <cellStyle name="40% - Énfasis5 2 2 2" xfId="222" xr:uid="{00000000-0005-0000-0000-000056000000}"/>
    <cellStyle name="40% - Énfasis5 2 3" xfId="223" xr:uid="{00000000-0005-0000-0000-000057000000}"/>
    <cellStyle name="40% - Énfasis5 3" xfId="41" xr:uid="{00000000-0005-0000-0000-000058000000}"/>
    <cellStyle name="40% - Énfasis5 3 2" xfId="224" xr:uid="{00000000-0005-0000-0000-000059000000}"/>
    <cellStyle name="40% - Énfasis5 3 2 2" xfId="225" xr:uid="{00000000-0005-0000-0000-00005A000000}"/>
    <cellStyle name="40% - Énfasis5 3 3" xfId="226" xr:uid="{00000000-0005-0000-0000-00005B000000}"/>
    <cellStyle name="40% - Énfasis6 2" xfId="42" xr:uid="{00000000-0005-0000-0000-00005C000000}"/>
    <cellStyle name="40% - Énfasis6 2 2" xfId="227" xr:uid="{00000000-0005-0000-0000-00005D000000}"/>
    <cellStyle name="40% - Énfasis6 2 2 2" xfId="228" xr:uid="{00000000-0005-0000-0000-00005E000000}"/>
    <cellStyle name="40% - Énfasis6 2 3" xfId="229" xr:uid="{00000000-0005-0000-0000-00005F000000}"/>
    <cellStyle name="40% - Énfasis6 3" xfId="43" xr:uid="{00000000-0005-0000-0000-000060000000}"/>
    <cellStyle name="40% - Énfasis6 3 2" xfId="230" xr:uid="{00000000-0005-0000-0000-000061000000}"/>
    <cellStyle name="40% - Énfasis6 3 2 2" xfId="231" xr:uid="{00000000-0005-0000-0000-000062000000}"/>
    <cellStyle name="40% - Énfasis6 3 3" xfId="232" xr:uid="{00000000-0005-0000-0000-000063000000}"/>
    <cellStyle name="60% - Accent1" xfId="44" xr:uid="{00000000-0005-0000-0000-000064000000}"/>
    <cellStyle name="60% - Accent2" xfId="45" xr:uid="{00000000-0005-0000-0000-000065000000}"/>
    <cellStyle name="60% - Accent3" xfId="46" xr:uid="{00000000-0005-0000-0000-000066000000}"/>
    <cellStyle name="60% - Accent4" xfId="47" xr:uid="{00000000-0005-0000-0000-000067000000}"/>
    <cellStyle name="60% - Accent5" xfId="48" xr:uid="{00000000-0005-0000-0000-000068000000}"/>
    <cellStyle name="60% - Accent6" xfId="49" xr:uid="{00000000-0005-0000-0000-000069000000}"/>
    <cellStyle name="60% - Énfasis1 2" xfId="50" xr:uid="{00000000-0005-0000-0000-00006A000000}"/>
    <cellStyle name="60% - Énfasis2 2" xfId="51" xr:uid="{00000000-0005-0000-0000-00006B000000}"/>
    <cellStyle name="60% - Énfasis3 2" xfId="52" xr:uid="{00000000-0005-0000-0000-00006C000000}"/>
    <cellStyle name="60% - Énfasis3 3" xfId="53" xr:uid="{00000000-0005-0000-0000-00006D000000}"/>
    <cellStyle name="60% - Énfasis4 2" xfId="54" xr:uid="{00000000-0005-0000-0000-00006E000000}"/>
    <cellStyle name="60% - Énfasis4 3" xfId="55" xr:uid="{00000000-0005-0000-0000-00006F000000}"/>
    <cellStyle name="60% - Énfasis5 2" xfId="56" xr:uid="{00000000-0005-0000-0000-000070000000}"/>
    <cellStyle name="60% - Énfasis6 2" xfId="57" xr:uid="{00000000-0005-0000-0000-000071000000}"/>
    <cellStyle name="60% - Énfasis6 3" xfId="58" xr:uid="{00000000-0005-0000-0000-000072000000}"/>
    <cellStyle name="Accent1" xfId="59" xr:uid="{00000000-0005-0000-0000-000073000000}"/>
    <cellStyle name="Accent2" xfId="60" xr:uid="{00000000-0005-0000-0000-000074000000}"/>
    <cellStyle name="Accent3" xfId="61" xr:uid="{00000000-0005-0000-0000-000075000000}"/>
    <cellStyle name="Accent4" xfId="62" xr:uid="{00000000-0005-0000-0000-000076000000}"/>
    <cellStyle name="Accent5" xfId="63" xr:uid="{00000000-0005-0000-0000-000077000000}"/>
    <cellStyle name="Accent6" xfId="64" xr:uid="{00000000-0005-0000-0000-000078000000}"/>
    <cellStyle name="Bad" xfId="65" xr:uid="{00000000-0005-0000-0000-000079000000}"/>
    <cellStyle name="Buena 2" xfId="66" xr:uid="{00000000-0005-0000-0000-00007A000000}"/>
    <cellStyle name="Calculation" xfId="67" xr:uid="{00000000-0005-0000-0000-00007B000000}"/>
    <cellStyle name="Cálculo 2" xfId="68" xr:uid="{00000000-0005-0000-0000-00007C000000}"/>
    <cellStyle name="Celda vinculada 2" xfId="69" xr:uid="{00000000-0005-0000-0000-00007D000000}"/>
    <cellStyle name="Comma" xfId="70" xr:uid="{00000000-0005-0000-0000-00007E000000}"/>
    <cellStyle name="Currency" xfId="71" xr:uid="{00000000-0005-0000-0000-00007F000000}"/>
    <cellStyle name="Date" xfId="72" xr:uid="{00000000-0005-0000-0000-000080000000}"/>
    <cellStyle name="Encabezado 4 2" xfId="73" xr:uid="{00000000-0005-0000-0000-000081000000}"/>
    <cellStyle name="Énfasis1 2" xfId="74" xr:uid="{00000000-0005-0000-0000-000082000000}"/>
    <cellStyle name="Énfasis2 2" xfId="75" xr:uid="{00000000-0005-0000-0000-000083000000}"/>
    <cellStyle name="Énfasis3 2" xfId="76" xr:uid="{00000000-0005-0000-0000-000084000000}"/>
    <cellStyle name="Énfasis4 2" xfId="77" xr:uid="{00000000-0005-0000-0000-000085000000}"/>
    <cellStyle name="Énfasis6 2" xfId="78" xr:uid="{00000000-0005-0000-0000-000086000000}"/>
    <cellStyle name="Entrada 2" xfId="79" xr:uid="{00000000-0005-0000-0000-000087000000}"/>
    <cellStyle name="Euro" xfId="80" xr:uid="{00000000-0005-0000-0000-000088000000}"/>
    <cellStyle name="Euro 2" xfId="81" xr:uid="{00000000-0005-0000-0000-000089000000}"/>
    <cellStyle name="Euro 2 2" xfId="233" xr:uid="{00000000-0005-0000-0000-00008A000000}"/>
    <cellStyle name="Explanatory Text" xfId="82" xr:uid="{00000000-0005-0000-0000-00008B000000}"/>
    <cellStyle name="F2" xfId="83" xr:uid="{00000000-0005-0000-0000-00008C000000}"/>
    <cellStyle name="F3" xfId="84" xr:uid="{00000000-0005-0000-0000-00008D000000}"/>
    <cellStyle name="F4" xfId="85" xr:uid="{00000000-0005-0000-0000-00008E000000}"/>
    <cellStyle name="F5" xfId="86" xr:uid="{00000000-0005-0000-0000-00008F000000}"/>
    <cellStyle name="F6" xfId="87" xr:uid="{00000000-0005-0000-0000-000090000000}"/>
    <cellStyle name="F7" xfId="88" xr:uid="{00000000-0005-0000-0000-000091000000}"/>
    <cellStyle name="F8" xfId="89" xr:uid="{00000000-0005-0000-0000-000092000000}"/>
    <cellStyle name="Fixed" xfId="90" xr:uid="{00000000-0005-0000-0000-000093000000}"/>
    <cellStyle name="Heading 1" xfId="91" xr:uid="{00000000-0005-0000-0000-000094000000}"/>
    <cellStyle name="Heading 2" xfId="92" xr:uid="{00000000-0005-0000-0000-000095000000}"/>
    <cellStyle name="Heading 3" xfId="93" xr:uid="{00000000-0005-0000-0000-000096000000}"/>
    <cellStyle name="Heading1" xfId="94" xr:uid="{00000000-0005-0000-0000-000097000000}"/>
    <cellStyle name="Heading2" xfId="95" xr:uid="{00000000-0005-0000-0000-000098000000}"/>
    <cellStyle name="Hipervínculo 2" xfId="162" xr:uid="{00000000-0005-0000-0000-000099000000}"/>
    <cellStyle name="Incorrecto 2" xfId="96" xr:uid="{00000000-0005-0000-0000-00009A000000}"/>
    <cellStyle name="Millares" xfId="337" builtinId="3"/>
    <cellStyle name="Millares [0]" xfId="339" builtinId="6"/>
    <cellStyle name="Millares [0] 2" xfId="97" xr:uid="{00000000-0005-0000-0000-00009D000000}"/>
    <cellStyle name="Millares [0] 2 2" xfId="234" xr:uid="{00000000-0005-0000-0000-00009E000000}"/>
    <cellStyle name="Millares 10" xfId="98" xr:uid="{00000000-0005-0000-0000-00009F000000}"/>
    <cellStyle name="Millares 10 2" xfId="235" xr:uid="{00000000-0005-0000-0000-0000A0000000}"/>
    <cellStyle name="Millares 11" xfId="99" xr:uid="{00000000-0005-0000-0000-0000A1000000}"/>
    <cellStyle name="Millares 11 2" xfId="236" xr:uid="{00000000-0005-0000-0000-0000A2000000}"/>
    <cellStyle name="Millares 12" xfId="100" xr:uid="{00000000-0005-0000-0000-0000A3000000}"/>
    <cellStyle name="Millares 12 2" xfId="237" xr:uid="{00000000-0005-0000-0000-0000A4000000}"/>
    <cellStyle name="Millares 13" xfId="101" xr:uid="{00000000-0005-0000-0000-0000A5000000}"/>
    <cellStyle name="Millares 13 2" xfId="238" xr:uid="{00000000-0005-0000-0000-0000A6000000}"/>
    <cellStyle name="Millares 14" xfId="102" xr:uid="{00000000-0005-0000-0000-0000A7000000}"/>
    <cellStyle name="Millares 14 2" xfId="239" xr:uid="{00000000-0005-0000-0000-0000A8000000}"/>
    <cellStyle name="Millares 15" xfId="103" xr:uid="{00000000-0005-0000-0000-0000A9000000}"/>
    <cellStyle name="Millares 15 2" xfId="240" xr:uid="{00000000-0005-0000-0000-0000AA000000}"/>
    <cellStyle name="Millares 16" xfId="156" xr:uid="{00000000-0005-0000-0000-0000AB000000}"/>
    <cellStyle name="Millares 17" xfId="241" xr:uid="{00000000-0005-0000-0000-0000AC000000}"/>
    <cellStyle name="Millares 17 2" xfId="242" xr:uid="{00000000-0005-0000-0000-0000AD000000}"/>
    <cellStyle name="Millares 18" xfId="243" xr:uid="{00000000-0005-0000-0000-0000AE000000}"/>
    <cellStyle name="Millares 18 2" xfId="244" xr:uid="{00000000-0005-0000-0000-0000AF000000}"/>
    <cellStyle name="Millares 19" xfId="245" xr:uid="{00000000-0005-0000-0000-0000B0000000}"/>
    <cellStyle name="Millares 19 2" xfId="246" xr:uid="{00000000-0005-0000-0000-0000B1000000}"/>
    <cellStyle name="Millares 2" xfId="5" xr:uid="{00000000-0005-0000-0000-0000B2000000}"/>
    <cellStyle name="Millares 2 2" xfId="6" xr:uid="{00000000-0005-0000-0000-0000B3000000}"/>
    <cellStyle name="Millares 2 2 2" xfId="247" xr:uid="{00000000-0005-0000-0000-0000B4000000}"/>
    <cellStyle name="Millares 2 3" xfId="163" xr:uid="{00000000-0005-0000-0000-0000B5000000}"/>
    <cellStyle name="Millares 2_Libro1(1)" xfId="248" xr:uid="{00000000-0005-0000-0000-0000B6000000}"/>
    <cellStyle name="Millares 20" xfId="249" xr:uid="{00000000-0005-0000-0000-0000B7000000}"/>
    <cellStyle name="Millares 20 2" xfId="250" xr:uid="{00000000-0005-0000-0000-0000B8000000}"/>
    <cellStyle name="Millares 21" xfId="251" xr:uid="{00000000-0005-0000-0000-0000B9000000}"/>
    <cellStyle name="Millares 21 2" xfId="340" xr:uid="{00000000-0005-0000-0000-0000BA000000}"/>
    <cellStyle name="Millares 22" xfId="252" xr:uid="{00000000-0005-0000-0000-0000BB000000}"/>
    <cellStyle name="Millares 23" xfId="165" xr:uid="{00000000-0005-0000-0000-0000BC000000}"/>
    <cellStyle name="Millares 3" xfId="104" xr:uid="{00000000-0005-0000-0000-0000BD000000}"/>
    <cellStyle name="Millares 3 2" xfId="253" xr:uid="{00000000-0005-0000-0000-0000BE000000}"/>
    <cellStyle name="Millares 3 2 2" xfId="254" xr:uid="{00000000-0005-0000-0000-0000BF000000}"/>
    <cellStyle name="Millares 4" xfId="105" xr:uid="{00000000-0005-0000-0000-0000C0000000}"/>
    <cellStyle name="Millares 4 2" xfId="106" xr:uid="{00000000-0005-0000-0000-0000C1000000}"/>
    <cellStyle name="Millares 4 2 2" xfId="255" xr:uid="{00000000-0005-0000-0000-0000C2000000}"/>
    <cellStyle name="Millares 4 3" xfId="256" xr:uid="{00000000-0005-0000-0000-0000C3000000}"/>
    <cellStyle name="Millares 5" xfId="107" xr:uid="{00000000-0005-0000-0000-0000C4000000}"/>
    <cellStyle name="Millares 5 2" xfId="108" xr:uid="{00000000-0005-0000-0000-0000C5000000}"/>
    <cellStyle name="Millares 5 3" xfId="257" xr:uid="{00000000-0005-0000-0000-0000C6000000}"/>
    <cellStyle name="Millares 6" xfId="109" xr:uid="{00000000-0005-0000-0000-0000C7000000}"/>
    <cellStyle name="Millares 6 2" xfId="110" xr:uid="{00000000-0005-0000-0000-0000C8000000}"/>
    <cellStyle name="Millares 6 2 2" xfId="258" xr:uid="{00000000-0005-0000-0000-0000C9000000}"/>
    <cellStyle name="Millares 6 3" xfId="259" xr:uid="{00000000-0005-0000-0000-0000CA000000}"/>
    <cellStyle name="Millares 7" xfId="111" xr:uid="{00000000-0005-0000-0000-0000CB000000}"/>
    <cellStyle name="Millares 7 2" xfId="112" xr:uid="{00000000-0005-0000-0000-0000CC000000}"/>
    <cellStyle name="Millares 7 3" xfId="260" xr:uid="{00000000-0005-0000-0000-0000CD000000}"/>
    <cellStyle name="Millares 8" xfId="113" xr:uid="{00000000-0005-0000-0000-0000CE000000}"/>
    <cellStyle name="Millares 8 2" xfId="261" xr:uid="{00000000-0005-0000-0000-0000CF000000}"/>
    <cellStyle name="Millares 9" xfId="114" xr:uid="{00000000-0005-0000-0000-0000D0000000}"/>
    <cellStyle name="Millares 9 2" xfId="262" xr:uid="{00000000-0005-0000-0000-0000D1000000}"/>
    <cellStyle name="Millares 9 2 2" xfId="263" xr:uid="{00000000-0005-0000-0000-0000D2000000}"/>
    <cellStyle name="Millares 9 3" xfId="264" xr:uid="{00000000-0005-0000-0000-0000D3000000}"/>
    <cellStyle name="Moneda" xfId="1" builtinId="4"/>
    <cellStyle name="Moneda [0] 2" xfId="115" xr:uid="{00000000-0005-0000-0000-0000D5000000}"/>
    <cellStyle name="Moneda [0] 2 2" xfId="265" xr:uid="{00000000-0005-0000-0000-0000D6000000}"/>
    <cellStyle name="Moneda 10" xfId="164" xr:uid="{00000000-0005-0000-0000-0000D7000000}"/>
    <cellStyle name="Moneda 2" xfId="8" xr:uid="{00000000-0005-0000-0000-0000D8000000}"/>
    <cellStyle name="Moneda 2 2" xfId="116" xr:uid="{00000000-0005-0000-0000-0000D9000000}"/>
    <cellStyle name="Moneda 2 2 2" xfId="266" xr:uid="{00000000-0005-0000-0000-0000DA000000}"/>
    <cellStyle name="Moneda 2 2 2 2" xfId="267" xr:uid="{00000000-0005-0000-0000-0000DB000000}"/>
    <cellStyle name="Moneda 2 2 3" xfId="268" xr:uid="{00000000-0005-0000-0000-0000DC000000}"/>
    <cellStyle name="Moneda 2 3" xfId="158" xr:uid="{00000000-0005-0000-0000-0000DD000000}"/>
    <cellStyle name="Moneda 3" xfId="117" xr:uid="{00000000-0005-0000-0000-0000DE000000}"/>
    <cellStyle name="Moneda 3 2" xfId="269" xr:uid="{00000000-0005-0000-0000-0000DF000000}"/>
    <cellStyle name="Moneda 3 2 2" xfId="270" xr:uid="{00000000-0005-0000-0000-0000E0000000}"/>
    <cellStyle name="Moneda 3 3" xfId="271" xr:uid="{00000000-0005-0000-0000-0000E1000000}"/>
    <cellStyle name="Moneda 4" xfId="118" xr:uid="{00000000-0005-0000-0000-0000E2000000}"/>
    <cellStyle name="Moneda 4 2" xfId="272" xr:uid="{00000000-0005-0000-0000-0000E3000000}"/>
    <cellStyle name="Moneda 5" xfId="119" xr:uid="{00000000-0005-0000-0000-0000E4000000}"/>
    <cellStyle name="Moneda 5 2" xfId="273" xr:uid="{00000000-0005-0000-0000-0000E5000000}"/>
    <cellStyle name="Moneda 6" xfId="274" xr:uid="{00000000-0005-0000-0000-0000E6000000}"/>
    <cellStyle name="Moneda 7" xfId="275" xr:uid="{00000000-0005-0000-0000-0000E7000000}"/>
    <cellStyle name="Moneda 8" xfId="276" xr:uid="{00000000-0005-0000-0000-0000E8000000}"/>
    <cellStyle name="Moneda 9" xfId="277" xr:uid="{00000000-0005-0000-0000-0000E9000000}"/>
    <cellStyle name="Neutral 2" xfId="120" xr:uid="{00000000-0005-0000-0000-0000EA000000}"/>
    <cellStyle name="Normal" xfId="0" builtinId="0"/>
    <cellStyle name="Normal 10" xfId="121" xr:uid="{00000000-0005-0000-0000-0000EC000000}"/>
    <cellStyle name="Normal 10 2" xfId="278" xr:uid="{00000000-0005-0000-0000-0000ED000000}"/>
    <cellStyle name="Normal 10 2 2" xfId="279" xr:uid="{00000000-0005-0000-0000-0000EE000000}"/>
    <cellStyle name="Normal 10 3" xfId="280" xr:uid="{00000000-0005-0000-0000-0000EF000000}"/>
    <cellStyle name="Normal 11" xfId="4" xr:uid="{00000000-0005-0000-0000-0000F0000000}"/>
    <cellStyle name="Normal 11 2" xfId="122" xr:uid="{00000000-0005-0000-0000-0000F1000000}"/>
    <cellStyle name="Normal 11 2 2" xfId="281" xr:uid="{00000000-0005-0000-0000-0000F2000000}"/>
    <cellStyle name="Normal 11 3" xfId="282" xr:uid="{00000000-0005-0000-0000-0000F3000000}"/>
    <cellStyle name="Normal 11 3 2" xfId="283" xr:uid="{00000000-0005-0000-0000-0000F4000000}"/>
    <cellStyle name="Normal 11 4" xfId="284" xr:uid="{00000000-0005-0000-0000-0000F5000000}"/>
    <cellStyle name="Normal 12" xfId="159" xr:uid="{00000000-0005-0000-0000-0000F6000000}"/>
    <cellStyle name="Normal 12 2" xfId="285" xr:uid="{00000000-0005-0000-0000-0000F7000000}"/>
    <cellStyle name="Normal 12 2 2" xfId="286" xr:uid="{00000000-0005-0000-0000-0000F8000000}"/>
    <cellStyle name="Normal 12 3" xfId="287" xr:uid="{00000000-0005-0000-0000-0000F9000000}"/>
    <cellStyle name="Normal 13" xfId="288" xr:uid="{00000000-0005-0000-0000-0000FA000000}"/>
    <cellStyle name="Normal 14" xfId="289" xr:uid="{00000000-0005-0000-0000-0000FB000000}"/>
    <cellStyle name="Normal 14 2" xfId="290" xr:uid="{00000000-0005-0000-0000-0000FC000000}"/>
    <cellStyle name="Normal 15" xfId="291" xr:uid="{00000000-0005-0000-0000-0000FD000000}"/>
    <cellStyle name="Normal 15 2" xfId="292" xr:uid="{00000000-0005-0000-0000-0000FE000000}"/>
    <cellStyle name="Normal 16" xfId="293" xr:uid="{00000000-0005-0000-0000-0000FF000000}"/>
    <cellStyle name="Normal 16 2" xfId="294" xr:uid="{00000000-0005-0000-0000-000000010000}"/>
    <cellStyle name="Normal 17" xfId="295" xr:uid="{00000000-0005-0000-0000-000001010000}"/>
    <cellStyle name="Normal 18" xfId="296" xr:uid="{00000000-0005-0000-0000-000002010000}"/>
    <cellStyle name="Normal 19" xfId="338" xr:uid="{00000000-0005-0000-0000-000003010000}"/>
    <cellStyle name="Normal 2" xfId="2" xr:uid="{00000000-0005-0000-0000-000004010000}"/>
    <cellStyle name="Normal 2 2" xfId="123" xr:uid="{00000000-0005-0000-0000-000005010000}"/>
    <cellStyle name="Normal 2 2 2" xfId="9" xr:uid="{00000000-0005-0000-0000-000006010000}"/>
    <cellStyle name="Normal 2 2 2 2" xfId="297" xr:uid="{00000000-0005-0000-0000-000007010000}"/>
    <cellStyle name="Normal 2 2 2 2 2" xfId="298" xr:uid="{00000000-0005-0000-0000-000008010000}"/>
    <cellStyle name="Normal 2 2 2 3" xfId="299" xr:uid="{00000000-0005-0000-0000-000009010000}"/>
    <cellStyle name="Normal 2 2 2 4" xfId="160" xr:uid="{00000000-0005-0000-0000-00000A010000}"/>
    <cellStyle name="Normal 2 2 3" xfId="300" xr:uid="{00000000-0005-0000-0000-00000B010000}"/>
    <cellStyle name="Normal 2 2 3 2" xfId="301" xr:uid="{00000000-0005-0000-0000-00000C010000}"/>
    <cellStyle name="Normal 2 2 4" xfId="302" xr:uid="{00000000-0005-0000-0000-00000D010000}"/>
    <cellStyle name="Normal 2 3" xfId="124" xr:uid="{00000000-0005-0000-0000-00000E010000}"/>
    <cellStyle name="Normal 2 4" xfId="125" xr:uid="{00000000-0005-0000-0000-00000F010000}"/>
    <cellStyle name="Normal 2 5" xfId="126" xr:uid="{00000000-0005-0000-0000-000010010000}"/>
    <cellStyle name="Normal 2 5 2" xfId="303" xr:uid="{00000000-0005-0000-0000-000011010000}"/>
    <cellStyle name="Normal 2 5 2 2" xfId="304" xr:uid="{00000000-0005-0000-0000-000012010000}"/>
    <cellStyle name="Normal 2 5 3" xfId="305" xr:uid="{00000000-0005-0000-0000-000013010000}"/>
    <cellStyle name="Normal 2 6" xfId="157" xr:uid="{00000000-0005-0000-0000-000014010000}"/>
    <cellStyle name="Normal 2_Conciliacion Occidente 0399 Junio 2012(1)" xfId="127" xr:uid="{00000000-0005-0000-0000-000015010000}"/>
    <cellStyle name="Normal 3" xfId="128" xr:uid="{00000000-0005-0000-0000-000016010000}"/>
    <cellStyle name="Normal 3 2" xfId="129" xr:uid="{00000000-0005-0000-0000-000017010000}"/>
    <cellStyle name="Normal 3 2 2" xfId="306" xr:uid="{00000000-0005-0000-0000-000018010000}"/>
    <cellStyle name="Normal 3 2 2 2" xfId="130" xr:uid="{00000000-0005-0000-0000-000019010000}"/>
    <cellStyle name="Normal 3 2 2 2 2" xfId="307" xr:uid="{00000000-0005-0000-0000-00001A010000}"/>
    <cellStyle name="Normal 3 2 2 2 2 2" xfId="308" xr:uid="{00000000-0005-0000-0000-00001B010000}"/>
    <cellStyle name="Normal 3 2 2 2 3" xfId="309" xr:uid="{00000000-0005-0000-0000-00001C010000}"/>
    <cellStyle name="Normal 3 2 2 3" xfId="310" xr:uid="{00000000-0005-0000-0000-00001D010000}"/>
    <cellStyle name="Normal 3 2 3" xfId="311" xr:uid="{00000000-0005-0000-0000-00001E010000}"/>
    <cellStyle name="Normal 3 3" xfId="131" xr:uid="{00000000-0005-0000-0000-00001F010000}"/>
    <cellStyle name="Normal 3 4" xfId="132" xr:uid="{00000000-0005-0000-0000-000020010000}"/>
    <cellStyle name="Normal 3 5" xfId="312" xr:uid="{00000000-0005-0000-0000-000021010000}"/>
    <cellStyle name="Normal 3_ESTADOS FINANCIEROS A MAR DE 2014" xfId="133" xr:uid="{00000000-0005-0000-0000-000022010000}"/>
    <cellStyle name="Normal 4" xfId="134" xr:uid="{00000000-0005-0000-0000-000023010000}"/>
    <cellStyle name="Normal 4 2" xfId="135" xr:uid="{00000000-0005-0000-0000-000024010000}"/>
    <cellStyle name="Normal 4 3" xfId="313" xr:uid="{00000000-0005-0000-0000-000025010000}"/>
    <cellStyle name="Normal 4 3 2" xfId="314" xr:uid="{00000000-0005-0000-0000-000026010000}"/>
    <cellStyle name="Normal 4 4" xfId="315" xr:uid="{00000000-0005-0000-0000-000027010000}"/>
    <cellStyle name="Normal 5" xfId="136" xr:uid="{00000000-0005-0000-0000-000028010000}"/>
    <cellStyle name="Normal 5 2" xfId="316" xr:uid="{00000000-0005-0000-0000-000029010000}"/>
    <cellStyle name="Normal 6" xfId="137" xr:uid="{00000000-0005-0000-0000-00002A010000}"/>
    <cellStyle name="Normal 6 2" xfId="317" xr:uid="{00000000-0005-0000-0000-00002B010000}"/>
    <cellStyle name="Normal 6 2 2" xfId="318" xr:uid="{00000000-0005-0000-0000-00002C010000}"/>
    <cellStyle name="Normal 6 3" xfId="319" xr:uid="{00000000-0005-0000-0000-00002D010000}"/>
    <cellStyle name="Normal 7" xfId="138" xr:uid="{00000000-0005-0000-0000-00002E010000}"/>
    <cellStyle name="Normal 8" xfId="139" xr:uid="{00000000-0005-0000-0000-00002F010000}"/>
    <cellStyle name="Normal 9" xfId="140" xr:uid="{00000000-0005-0000-0000-000030010000}"/>
    <cellStyle name="Normal 9 2" xfId="320" xr:uid="{00000000-0005-0000-0000-000031010000}"/>
    <cellStyle name="Normal 9 2 2" xfId="321" xr:uid="{00000000-0005-0000-0000-000032010000}"/>
    <cellStyle name="Normal 9 3" xfId="322" xr:uid="{00000000-0005-0000-0000-000033010000}"/>
    <cellStyle name="Notas 2" xfId="141" xr:uid="{00000000-0005-0000-0000-000034010000}"/>
    <cellStyle name="Notas 3" xfId="142" xr:uid="{00000000-0005-0000-0000-000035010000}"/>
    <cellStyle name="Notas 4" xfId="143" xr:uid="{00000000-0005-0000-0000-000036010000}"/>
    <cellStyle name="Notas 5" xfId="144" xr:uid="{00000000-0005-0000-0000-000037010000}"/>
    <cellStyle name="Notas 5 2" xfId="323" xr:uid="{00000000-0005-0000-0000-000038010000}"/>
    <cellStyle name="Notas 5 2 2" xfId="324" xr:uid="{00000000-0005-0000-0000-000039010000}"/>
    <cellStyle name="Notas 5 3" xfId="325" xr:uid="{00000000-0005-0000-0000-00003A010000}"/>
    <cellStyle name="Output" xfId="145" xr:uid="{00000000-0005-0000-0000-00003B010000}"/>
    <cellStyle name="Percent" xfId="146" xr:uid="{00000000-0005-0000-0000-00003C010000}"/>
    <cellStyle name="Porcentaje 2" xfId="3" xr:uid="{00000000-0005-0000-0000-00003D010000}"/>
    <cellStyle name="Porcentaje 2 2" xfId="147" xr:uid="{00000000-0005-0000-0000-00003E010000}"/>
    <cellStyle name="Porcentaje 2 2 2" xfId="326" xr:uid="{00000000-0005-0000-0000-00003F010000}"/>
    <cellStyle name="Porcentaje 2 3" xfId="327" xr:uid="{00000000-0005-0000-0000-000040010000}"/>
    <cellStyle name="Porcentaje 3" xfId="148" xr:uid="{00000000-0005-0000-0000-000041010000}"/>
    <cellStyle name="Porcentaje 3 2" xfId="328" xr:uid="{00000000-0005-0000-0000-000042010000}"/>
    <cellStyle name="Porcentaje 3 2 2" xfId="329" xr:uid="{00000000-0005-0000-0000-000043010000}"/>
    <cellStyle name="Porcentaje 3 3" xfId="330" xr:uid="{00000000-0005-0000-0000-000044010000}"/>
    <cellStyle name="Porcentaje 4" xfId="331" xr:uid="{00000000-0005-0000-0000-000045010000}"/>
    <cellStyle name="Porcentaje 5" xfId="332" xr:uid="{00000000-0005-0000-0000-000046010000}"/>
    <cellStyle name="Porcentaje 6" xfId="161" xr:uid="{00000000-0005-0000-0000-000047010000}"/>
    <cellStyle name="Porcentaje 7" xfId="333" xr:uid="{00000000-0005-0000-0000-000048010000}"/>
    <cellStyle name="Porcentaje 8" xfId="166" xr:uid="{00000000-0005-0000-0000-000049010000}"/>
    <cellStyle name="Porcentual 2" xfId="7" xr:uid="{00000000-0005-0000-0000-00004A010000}"/>
    <cellStyle name="Porcentual 2 2" xfId="334" xr:uid="{00000000-0005-0000-0000-00004B010000}"/>
    <cellStyle name="Porcentual 3" xfId="149" xr:uid="{00000000-0005-0000-0000-00004C010000}"/>
    <cellStyle name="Salida 2" xfId="150" xr:uid="{00000000-0005-0000-0000-00004D010000}"/>
    <cellStyle name="Title" xfId="151" xr:uid="{00000000-0005-0000-0000-00004E010000}"/>
    <cellStyle name="Título 2 2" xfId="152" xr:uid="{00000000-0005-0000-0000-00004F010000}"/>
    <cellStyle name="Título 3 2" xfId="153" xr:uid="{00000000-0005-0000-0000-000050010000}"/>
    <cellStyle name="Título 4" xfId="154" xr:uid="{00000000-0005-0000-0000-000051010000}"/>
    <cellStyle name="Total 2" xfId="155" xr:uid="{00000000-0005-0000-0000-000052010000}"/>
    <cellStyle name="Total 3" xfId="335" xr:uid="{00000000-0005-0000-0000-000053010000}"/>
    <cellStyle name="Total 4" xfId="336" xr:uid="{00000000-0005-0000-0000-000054010000}"/>
  </cellStyles>
  <dxfs count="16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family val="2"/>
        <scheme val="none"/>
      </font>
      <numFmt numFmtId="19" formatCode="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sz val="9"/>
      </font>
    </dxf>
    <dxf>
      <font>
        <name val="Arial Narrow"/>
        <scheme val="none"/>
      </font>
    </dxf>
    <dxf>
      <border>
        <top style="thin">
          <color theme="8" tint="-0.499984740745262"/>
        </top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horizontal style="hair">
          <color theme="8"/>
        </horizontal>
      </border>
    </dxf>
    <dxf>
      <border>
        <horizontal style="hair">
          <color theme="8"/>
        </horizontal>
      </border>
    </dxf>
    <dxf>
      <border>
        <horizontal style="hair">
          <color theme="8"/>
        </horizontal>
      </border>
    </dxf>
    <dxf>
      <border>
        <horizontal style="hair">
          <color theme="8"/>
        </horizontal>
      </border>
    </dxf>
    <dxf>
      <border>
        <top/>
        <bottom/>
      </border>
    </dxf>
    <dxf>
      <border>
        <top/>
        <bottom/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font>
        <sz val="11"/>
      </font>
    </dxf>
    <dxf>
      <alignment vertical="top" readingOrder="0"/>
    </dxf>
    <dxf>
      <font>
        <name val="Arial Narrow"/>
        <scheme val="none"/>
      </font>
    </dxf>
    <dxf>
      <numFmt numFmtId="168" formatCode="_-&quot;$&quot;* #,##0_-;\-&quot;$&quot;* #,##0_-;_-&quot;$&quot;* &quot;-&quot;??_-;_-@_-"/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theme="8"/>
        </left>
        <right/>
        <top style="thin">
          <color theme="8"/>
        </top>
        <bottom style="thin">
          <color theme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 style="thin">
          <color theme="8"/>
        </right>
        <top style="thin">
          <color theme="8"/>
        </top>
        <bottom style="thin">
          <color theme="8"/>
        </bottom>
      </border>
    </dxf>
    <dxf>
      <border outline="0">
        <top style="thin">
          <color theme="8"/>
        </top>
      </border>
    </dxf>
    <dxf>
      <border outline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border outline="0">
        <bottom style="medium">
          <color theme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13"/>
        <name val="Arial Narrow"/>
        <scheme val="none"/>
      </font>
      <numFmt numFmtId="0" formatCode="General"/>
      <fill>
        <patternFill patternType="solid">
          <fgColor indexed="8"/>
          <bgColor indexed="23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8" formatCode="_-&quot;$&quot;* #,##0_-;\-&quot;$&quot;* #,##0_-;_-&quot;$&quot;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4" formatCode="_-&quot;$&quot;* #,##0_-;\-&quot;$&quot;* #,##0_-;_-&quot;$&quot;* &quot;-&quot;_-;_-@_-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81" formatCode="_-* #,##0_-;\-* #,##0_-;_-* &quot;-&quot;??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hair">
          <color theme="1" tint="0.34998626667073579"/>
        </vertical>
        <horizontal style="hair">
          <color theme="1" tint="0.34998626667073579"/>
        </horizontal>
      </border>
    </dxf>
  </dxfs>
  <tableStyles count="1" defaultTableStyle="TableStyleMedium2" defaultPivotStyle="PivotStyleLight16">
    <tableStyle name="Estilo de tabla dinámica 1" table="0" count="1" xr9:uid="{00000000-0011-0000-FFFF-FFFF00000000}">
      <tableStyleElement type="secondColumnStripe" dxfId="1690"/>
    </tableStyle>
  </tableStyles>
  <colors>
    <mruColors>
      <color rgb="FF81DEFF"/>
      <color rgb="FF006699"/>
      <color rgb="FF435422"/>
      <color rgb="FF006600"/>
      <color rgb="FFEFF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DE VENTAS FECHA MODIFICADA.xlsx]% CLIENTE POR CIUDAD!Tabla dinámica1</c:name>
    <c:fmtId val="0"/>
  </c:pivotSource>
  <c:chart>
    <c:title>
      <c:layout>
        <c:manualLayout>
          <c:xMode val="edge"/>
          <c:yMode val="edge"/>
          <c:x val="0.88461951975086139"/>
          <c:y val="1.7507426956245856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649566382455745"/>
          <c:y val="0.2148164171786219"/>
          <c:w val="0.4192858348930345"/>
          <c:h val="0.69401026794727583"/>
        </c:manualLayout>
      </c:layout>
      <c:pieChart>
        <c:varyColors val="1"/>
        <c:ser>
          <c:idx val="0"/>
          <c:order val="0"/>
          <c:tx>
            <c:strRef>
              <c:f>'% CLIENTE POR CIUDAD'!$B$3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'% CLIENTE POR CIUDAD'!$A$4:$A$42</c:f>
              <c:strCache>
                <c:ptCount val="38"/>
                <c:pt idx="0">
                  <c:v>ACACIAS</c:v>
                </c:pt>
                <c:pt idx="1">
                  <c:v>BARBOSA</c:v>
                </c:pt>
                <c:pt idx="2">
                  <c:v>BARRANQUILLA</c:v>
                </c:pt>
                <c:pt idx="3">
                  <c:v>BOGOTÁ D.C.</c:v>
                </c:pt>
                <c:pt idx="4">
                  <c:v>BUCARAMANGA</c:v>
                </c:pt>
                <c:pt idx="5">
                  <c:v>CALI</c:v>
                </c:pt>
                <c:pt idx="6">
                  <c:v>CARTAGENA</c:v>
                </c:pt>
                <c:pt idx="7">
                  <c:v>CASANARE</c:v>
                </c:pt>
                <c:pt idx="8">
                  <c:v>CHILE</c:v>
                </c:pt>
                <c:pt idx="9">
                  <c:v>CUCUTA</c:v>
                </c:pt>
                <c:pt idx="10">
                  <c:v>FLORIDABLANCA</c:v>
                </c:pt>
                <c:pt idx="11">
                  <c:v>FUNZA</c:v>
                </c:pt>
                <c:pt idx="12">
                  <c:v>GIRON</c:v>
                </c:pt>
                <c:pt idx="13">
                  <c:v>IBAGUE</c:v>
                </c:pt>
                <c:pt idx="14">
                  <c:v>MADRID</c:v>
                </c:pt>
                <c:pt idx="15">
                  <c:v>MANIZALES</c:v>
                </c:pt>
                <c:pt idx="16">
                  <c:v>MEDELLIN</c:v>
                </c:pt>
                <c:pt idx="17">
                  <c:v>MOSQUERA</c:v>
                </c:pt>
                <c:pt idx="18">
                  <c:v>NEIVA</c:v>
                </c:pt>
                <c:pt idx="19">
                  <c:v>NOBSA</c:v>
                </c:pt>
                <c:pt idx="20">
                  <c:v>RIOHACHA</c:v>
                </c:pt>
                <c:pt idx="21">
                  <c:v>SAN ANDRES</c:v>
                </c:pt>
                <c:pt idx="22">
                  <c:v>SIBATE</c:v>
                </c:pt>
                <c:pt idx="23">
                  <c:v>SOACHA</c:v>
                </c:pt>
                <c:pt idx="24">
                  <c:v>VENADILLO</c:v>
                </c:pt>
                <c:pt idx="25">
                  <c:v>VILLAVICENCIO</c:v>
                </c:pt>
                <c:pt idx="26">
                  <c:v>YOPAL</c:v>
                </c:pt>
                <c:pt idx="27">
                  <c:v>YUMBO</c:v>
                </c:pt>
                <c:pt idx="28">
                  <c:v>PUERTO ASIS</c:v>
                </c:pt>
                <c:pt idx="29">
                  <c:v>ECUADOR</c:v>
                </c:pt>
                <c:pt idx="30">
                  <c:v>ITAGÜÍ</c:v>
                </c:pt>
                <c:pt idx="31">
                  <c:v>FACATATIVÁ</c:v>
                </c:pt>
                <c:pt idx="32">
                  <c:v>PAZ DE ARIPORO</c:v>
                </c:pt>
                <c:pt idx="33">
                  <c:v>ENVIGADO</c:v>
                </c:pt>
                <c:pt idx="34">
                  <c:v>PIEDECUESTA</c:v>
                </c:pt>
                <c:pt idx="35">
                  <c:v>(en blanco)</c:v>
                </c:pt>
                <c:pt idx="36">
                  <c:v>SOPÓ</c:v>
                </c:pt>
                <c:pt idx="37">
                  <c:v>APARTADÓ</c:v>
                </c:pt>
              </c:strCache>
            </c:strRef>
          </c:cat>
          <c:val>
            <c:numRef>
              <c:f>'% CLIENTE POR CIUDAD'!$B$4:$B$42</c:f>
              <c:numCache>
                <c:formatCode>General</c:formatCode>
                <c:ptCount val="38"/>
                <c:pt idx="0">
                  <c:v>1</c:v>
                </c:pt>
                <c:pt idx="1">
                  <c:v>2</c:v>
                </c:pt>
                <c:pt idx="2">
                  <c:v>9</c:v>
                </c:pt>
                <c:pt idx="3">
                  <c:v>102</c:v>
                </c:pt>
                <c:pt idx="4">
                  <c:v>7</c:v>
                </c:pt>
                <c:pt idx="5">
                  <c:v>6</c:v>
                </c:pt>
                <c:pt idx="6">
                  <c:v>8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7</c:v>
                </c:pt>
                <c:pt idx="14">
                  <c:v>2</c:v>
                </c:pt>
                <c:pt idx="15">
                  <c:v>1</c:v>
                </c:pt>
                <c:pt idx="16">
                  <c:v>5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5-43C0-915C-3E3A3115C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DE VENTAS FECHA MODIFICADA.xlsx]% VOL VTAS POR CIUDAD!Tabla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2020 - 2022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462705450744984"/>
          <c:y val="0.26434262569546496"/>
          <c:w val="0.44455745614866554"/>
          <c:h val="0.63092492268549993"/>
        </c:manualLayout>
      </c:layout>
      <c:pieChart>
        <c:varyColors val="1"/>
        <c:ser>
          <c:idx val="0"/>
          <c:order val="0"/>
          <c:tx>
            <c:strRef>
              <c:f>'% VOL VTAS POR CIUDAD'!$B$3:$B$5</c:f>
              <c:strCache>
                <c:ptCount val="1"/>
                <c:pt idx="0">
                  <c:v>2020 - 2020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'% VOL VTAS POR CIUDAD'!$A$6:$A$34</c:f>
              <c:strCache>
                <c:ptCount val="29"/>
                <c:pt idx="0">
                  <c:v>ACACIAS</c:v>
                </c:pt>
                <c:pt idx="1">
                  <c:v>BARRANQUILLA</c:v>
                </c:pt>
                <c:pt idx="2">
                  <c:v>BOGOTÁ D.C.</c:v>
                </c:pt>
                <c:pt idx="3">
                  <c:v>BUCARAMANGA</c:v>
                </c:pt>
                <c:pt idx="4">
                  <c:v>CALI</c:v>
                </c:pt>
                <c:pt idx="5">
                  <c:v>CARTAGENA</c:v>
                </c:pt>
                <c:pt idx="6">
                  <c:v>CUCUTA</c:v>
                </c:pt>
                <c:pt idx="7">
                  <c:v>FLORIDABLANCA</c:v>
                </c:pt>
                <c:pt idx="8">
                  <c:v>GIRON</c:v>
                </c:pt>
                <c:pt idx="9">
                  <c:v>IBAGUE</c:v>
                </c:pt>
                <c:pt idx="10">
                  <c:v>MADRID</c:v>
                </c:pt>
                <c:pt idx="11">
                  <c:v>MANIZALES</c:v>
                </c:pt>
                <c:pt idx="12">
                  <c:v>MEDELLIN</c:v>
                </c:pt>
                <c:pt idx="13">
                  <c:v>MOSQUERA</c:v>
                </c:pt>
                <c:pt idx="14">
                  <c:v>NEIVA</c:v>
                </c:pt>
                <c:pt idx="15">
                  <c:v>RIOHACHA</c:v>
                </c:pt>
                <c:pt idx="16">
                  <c:v>SIBATE</c:v>
                </c:pt>
                <c:pt idx="17">
                  <c:v>SOACHA</c:v>
                </c:pt>
                <c:pt idx="18">
                  <c:v>VILLAVICENCIO</c:v>
                </c:pt>
                <c:pt idx="19">
                  <c:v>YOPAL</c:v>
                </c:pt>
                <c:pt idx="20">
                  <c:v>PUERTO ASIS</c:v>
                </c:pt>
                <c:pt idx="21">
                  <c:v>FACATATIVÁ</c:v>
                </c:pt>
                <c:pt idx="22">
                  <c:v>PAZ DE ARIPORO</c:v>
                </c:pt>
                <c:pt idx="23">
                  <c:v>ENVIGADO</c:v>
                </c:pt>
                <c:pt idx="24">
                  <c:v>PIEDECUESTA</c:v>
                </c:pt>
                <c:pt idx="25">
                  <c:v>#N/D</c:v>
                </c:pt>
                <c:pt idx="26">
                  <c:v>SOPÓ</c:v>
                </c:pt>
                <c:pt idx="27">
                  <c:v>APARTADÓ</c:v>
                </c:pt>
                <c:pt idx="28">
                  <c:v>PEREIRA</c:v>
                </c:pt>
              </c:strCache>
            </c:strRef>
          </c:cat>
          <c:val>
            <c:numRef>
              <c:f>'% VOL VTAS POR CIUDAD'!$B$6:$B$34</c:f>
              <c:numCache>
                <c:formatCode>_(* #,##0.00_);_(* \(#,##0.00\);_(* "-"??_);_(@_)</c:formatCode>
                <c:ptCount val="29"/>
                <c:pt idx="0">
                  <c:v>17036.864999999998</c:v>
                </c:pt>
                <c:pt idx="1">
                  <c:v>508789.04311000014</c:v>
                </c:pt>
                <c:pt idx="2">
                  <c:v>465698.55236650002</c:v>
                </c:pt>
                <c:pt idx="3">
                  <c:v>233720.29569970004</c:v>
                </c:pt>
                <c:pt idx="4">
                  <c:v>750510.81254000019</c:v>
                </c:pt>
                <c:pt idx="5">
                  <c:v>433597.36720000004</c:v>
                </c:pt>
                <c:pt idx="6">
                  <c:v>340108.10988000006</c:v>
                </c:pt>
                <c:pt idx="7">
                  <c:v>55761.447760000003</c:v>
                </c:pt>
                <c:pt idx="8">
                  <c:v>2850.2</c:v>
                </c:pt>
                <c:pt idx="9">
                  <c:v>18609.072</c:v>
                </c:pt>
                <c:pt idx="10">
                  <c:v>6524</c:v>
                </c:pt>
                <c:pt idx="11">
                  <c:v>143577.91658999998</c:v>
                </c:pt>
                <c:pt idx="12">
                  <c:v>5047.7850400000007</c:v>
                </c:pt>
                <c:pt idx="13">
                  <c:v>578.79999999999995</c:v>
                </c:pt>
                <c:pt idx="14">
                  <c:v>150249.88701000001</c:v>
                </c:pt>
                <c:pt idx="15">
                  <c:v>16736.634740000001</c:v>
                </c:pt>
                <c:pt idx="17">
                  <c:v>10845</c:v>
                </c:pt>
                <c:pt idx="18">
                  <c:v>182973.80363000007</c:v>
                </c:pt>
                <c:pt idx="19">
                  <c:v>21945.616899999997</c:v>
                </c:pt>
                <c:pt idx="20">
                  <c:v>9187.9459999999999</c:v>
                </c:pt>
                <c:pt idx="21">
                  <c:v>8251.4840000000004</c:v>
                </c:pt>
                <c:pt idx="22">
                  <c:v>846.55500000000006</c:v>
                </c:pt>
                <c:pt idx="23">
                  <c:v>2317.0107000000003</c:v>
                </c:pt>
                <c:pt idx="24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2-4746-9EA9-89D97FA93928}"/>
            </c:ext>
          </c:extLst>
        </c:ser>
        <c:ser>
          <c:idx val="1"/>
          <c:order val="1"/>
          <c:tx>
            <c:strRef>
              <c:f>'% VOL VTAS POR CIUDAD'!$C$3:$C$5</c:f>
              <c:strCache>
                <c:ptCount val="1"/>
                <c:pt idx="0">
                  <c:v>2021</c:v>
                </c:pt>
              </c:strCache>
            </c:strRef>
          </c:tx>
          <c:cat>
            <c:strRef>
              <c:f>'% VOL VTAS POR CIUDAD'!$A$6:$A$34</c:f>
              <c:strCache>
                <c:ptCount val="29"/>
                <c:pt idx="0">
                  <c:v>ACACIAS</c:v>
                </c:pt>
                <c:pt idx="1">
                  <c:v>BARRANQUILLA</c:v>
                </c:pt>
                <c:pt idx="2">
                  <c:v>BOGOTÁ D.C.</c:v>
                </c:pt>
                <c:pt idx="3">
                  <c:v>BUCARAMANGA</c:v>
                </c:pt>
                <c:pt idx="4">
                  <c:v>CALI</c:v>
                </c:pt>
                <c:pt idx="5">
                  <c:v>CARTAGENA</c:v>
                </c:pt>
                <c:pt idx="6">
                  <c:v>CUCUTA</c:v>
                </c:pt>
                <c:pt idx="7">
                  <c:v>FLORIDABLANCA</c:v>
                </c:pt>
                <c:pt idx="8">
                  <c:v>GIRON</c:v>
                </c:pt>
                <c:pt idx="9">
                  <c:v>IBAGUE</c:v>
                </c:pt>
                <c:pt idx="10">
                  <c:v>MADRID</c:v>
                </c:pt>
                <c:pt idx="11">
                  <c:v>MANIZALES</c:v>
                </c:pt>
                <c:pt idx="12">
                  <c:v>MEDELLIN</c:v>
                </c:pt>
                <c:pt idx="13">
                  <c:v>MOSQUERA</c:v>
                </c:pt>
                <c:pt idx="14">
                  <c:v>NEIVA</c:v>
                </c:pt>
                <c:pt idx="15">
                  <c:v>RIOHACHA</c:v>
                </c:pt>
                <c:pt idx="16">
                  <c:v>SIBATE</c:v>
                </c:pt>
                <c:pt idx="17">
                  <c:v>SOACHA</c:v>
                </c:pt>
                <c:pt idx="18">
                  <c:v>VILLAVICENCIO</c:v>
                </c:pt>
                <c:pt idx="19">
                  <c:v>YOPAL</c:v>
                </c:pt>
                <c:pt idx="20">
                  <c:v>PUERTO ASIS</c:v>
                </c:pt>
                <c:pt idx="21">
                  <c:v>FACATATIVÁ</c:v>
                </c:pt>
                <c:pt idx="22">
                  <c:v>PAZ DE ARIPORO</c:v>
                </c:pt>
                <c:pt idx="23">
                  <c:v>ENVIGADO</c:v>
                </c:pt>
                <c:pt idx="24">
                  <c:v>PIEDECUESTA</c:v>
                </c:pt>
                <c:pt idx="25">
                  <c:v>#N/D</c:v>
                </c:pt>
                <c:pt idx="26">
                  <c:v>SOPÓ</c:v>
                </c:pt>
                <c:pt idx="27">
                  <c:v>APARTADÓ</c:v>
                </c:pt>
                <c:pt idx="28">
                  <c:v>PEREIRA</c:v>
                </c:pt>
              </c:strCache>
            </c:strRef>
          </c:cat>
          <c:val>
            <c:numRef>
              <c:f>'% VOL VTAS POR CIUDAD'!$C$6:$C$34</c:f>
              <c:numCache>
                <c:formatCode>_(* #,##0.00_);_(* \(#,##0.00\);_(* "-"??_);_(@_)</c:formatCode>
                <c:ptCount val="29"/>
                <c:pt idx="0">
                  <c:v>24667.175999999999</c:v>
                </c:pt>
                <c:pt idx="1">
                  <c:v>681049.70821000007</c:v>
                </c:pt>
                <c:pt idx="2">
                  <c:v>551521.50029499969</c:v>
                </c:pt>
                <c:pt idx="3">
                  <c:v>117646.25695000001</c:v>
                </c:pt>
                <c:pt idx="4">
                  <c:v>177868.12642000002</c:v>
                </c:pt>
                <c:pt idx="5">
                  <c:v>615588.51308599999</c:v>
                </c:pt>
                <c:pt idx="6">
                  <c:v>231643.61598</c:v>
                </c:pt>
                <c:pt idx="7">
                  <c:v>140245.07449</c:v>
                </c:pt>
                <c:pt idx="8">
                  <c:v>9124.9740000000002</c:v>
                </c:pt>
                <c:pt idx="9">
                  <c:v>11625.083859999999</c:v>
                </c:pt>
                <c:pt idx="10">
                  <c:v>2318.2719999999999</c:v>
                </c:pt>
                <c:pt idx="11">
                  <c:v>359460.90153999976</c:v>
                </c:pt>
                <c:pt idx="12">
                  <c:v>187</c:v>
                </c:pt>
                <c:pt idx="14">
                  <c:v>424455.23103000002</c:v>
                </c:pt>
                <c:pt idx="15">
                  <c:v>55122.762449999995</c:v>
                </c:pt>
                <c:pt idx="16">
                  <c:v>124894.99770000004</c:v>
                </c:pt>
                <c:pt idx="17">
                  <c:v>16113.683000000001</c:v>
                </c:pt>
                <c:pt idx="18">
                  <c:v>143479.7978</c:v>
                </c:pt>
                <c:pt idx="19">
                  <c:v>27984.149549999995</c:v>
                </c:pt>
                <c:pt idx="20">
                  <c:v>53207.126519999998</c:v>
                </c:pt>
                <c:pt idx="21">
                  <c:v>298</c:v>
                </c:pt>
                <c:pt idx="23">
                  <c:v>2179.3663999999999</c:v>
                </c:pt>
                <c:pt idx="26">
                  <c:v>9472</c:v>
                </c:pt>
                <c:pt idx="27">
                  <c:v>448.49465999999995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2-4746-9EA9-89D97FA93928}"/>
            </c:ext>
          </c:extLst>
        </c:ser>
        <c:ser>
          <c:idx val="2"/>
          <c:order val="2"/>
          <c:tx>
            <c:strRef>
              <c:f>'% VOL VTAS POR CIUDAD'!$D$3:$D$5</c:f>
              <c:strCache>
                <c:ptCount val="1"/>
                <c:pt idx="0">
                  <c:v>2022 - 2022</c:v>
                </c:pt>
              </c:strCache>
            </c:strRef>
          </c:tx>
          <c:cat>
            <c:strRef>
              <c:f>'% VOL VTAS POR CIUDAD'!$A$6:$A$34</c:f>
              <c:strCache>
                <c:ptCount val="29"/>
                <c:pt idx="0">
                  <c:v>ACACIAS</c:v>
                </c:pt>
                <c:pt idx="1">
                  <c:v>BARRANQUILLA</c:v>
                </c:pt>
                <c:pt idx="2">
                  <c:v>BOGOTÁ D.C.</c:v>
                </c:pt>
                <c:pt idx="3">
                  <c:v>BUCARAMANGA</c:v>
                </c:pt>
                <c:pt idx="4">
                  <c:v>CALI</c:v>
                </c:pt>
                <c:pt idx="5">
                  <c:v>CARTAGENA</c:v>
                </c:pt>
                <c:pt idx="6">
                  <c:v>CUCUTA</c:v>
                </c:pt>
                <c:pt idx="7">
                  <c:v>FLORIDABLANCA</c:v>
                </c:pt>
                <c:pt idx="8">
                  <c:v>GIRON</c:v>
                </c:pt>
                <c:pt idx="9">
                  <c:v>IBAGUE</c:v>
                </c:pt>
                <c:pt idx="10">
                  <c:v>MADRID</c:v>
                </c:pt>
                <c:pt idx="11">
                  <c:v>MANIZALES</c:v>
                </c:pt>
                <c:pt idx="12">
                  <c:v>MEDELLIN</c:v>
                </c:pt>
                <c:pt idx="13">
                  <c:v>MOSQUERA</c:v>
                </c:pt>
                <c:pt idx="14">
                  <c:v>NEIVA</c:v>
                </c:pt>
                <c:pt idx="15">
                  <c:v>RIOHACHA</c:v>
                </c:pt>
                <c:pt idx="16">
                  <c:v>SIBATE</c:v>
                </c:pt>
                <c:pt idx="17">
                  <c:v>SOACHA</c:v>
                </c:pt>
                <c:pt idx="18">
                  <c:v>VILLAVICENCIO</c:v>
                </c:pt>
                <c:pt idx="19">
                  <c:v>YOPAL</c:v>
                </c:pt>
                <c:pt idx="20">
                  <c:v>PUERTO ASIS</c:v>
                </c:pt>
                <c:pt idx="21">
                  <c:v>FACATATIVÁ</c:v>
                </c:pt>
                <c:pt idx="22">
                  <c:v>PAZ DE ARIPORO</c:v>
                </c:pt>
                <c:pt idx="23">
                  <c:v>ENVIGADO</c:v>
                </c:pt>
                <c:pt idx="24">
                  <c:v>PIEDECUESTA</c:v>
                </c:pt>
                <c:pt idx="25">
                  <c:v>#N/D</c:v>
                </c:pt>
                <c:pt idx="26">
                  <c:v>SOPÓ</c:v>
                </c:pt>
                <c:pt idx="27">
                  <c:v>APARTADÓ</c:v>
                </c:pt>
                <c:pt idx="28">
                  <c:v>PEREIRA</c:v>
                </c:pt>
              </c:strCache>
            </c:strRef>
          </c:cat>
          <c:val>
            <c:numRef>
              <c:f>'% VOL VTAS POR CIUDAD'!$D$6:$D$34</c:f>
              <c:numCache>
                <c:formatCode>_(* #,##0.00_);_(* \(#,##0.00\);_(* "-"??_);_(@_)</c:formatCode>
                <c:ptCount val="29"/>
                <c:pt idx="0">
                  <c:v>21921.414999999997</c:v>
                </c:pt>
                <c:pt idx="1">
                  <c:v>635079.49165760004</c:v>
                </c:pt>
                <c:pt idx="2">
                  <c:v>487058.82091999997</c:v>
                </c:pt>
                <c:pt idx="3">
                  <c:v>156237.85560000001</c:v>
                </c:pt>
                <c:pt idx="4">
                  <c:v>529057.21728999994</c:v>
                </c:pt>
                <c:pt idx="5">
                  <c:v>111016.6434</c:v>
                </c:pt>
                <c:pt idx="6">
                  <c:v>189733.27674</c:v>
                </c:pt>
                <c:pt idx="7">
                  <c:v>62880.661139999997</c:v>
                </c:pt>
                <c:pt idx="8">
                  <c:v>12462.921000000002</c:v>
                </c:pt>
                <c:pt idx="11">
                  <c:v>175911.2899</c:v>
                </c:pt>
                <c:pt idx="14">
                  <c:v>70993.066709999999</c:v>
                </c:pt>
                <c:pt idx="15">
                  <c:v>55482.164310000007</c:v>
                </c:pt>
                <c:pt idx="17">
                  <c:v>6750</c:v>
                </c:pt>
                <c:pt idx="18">
                  <c:v>39651.990749999997</c:v>
                </c:pt>
                <c:pt idx="19">
                  <c:v>21523.802699999997</c:v>
                </c:pt>
                <c:pt idx="25">
                  <c:v>0</c:v>
                </c:pt>
                <c:pt idx="28">
                  <c:v>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2-4746-9EA9-89D97FA93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45"/>
    </mc:Choice>
    <mc:Fallback>
      <c:style val="4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REGO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strRef>
              <c:f>Hoja2!$D$4:$D$215</c:f>
              <c:strCache>
                <c:ptCount val="212"/>
                <c:pt idx="0">
                  <c:v>ENERO</c:v>
                </c:pt>
                <c:pt idx="1">
                  <c:v>ENERO</c:v>
                </c:pt>
                <c:pt idx="2">
                  <c:v>ENERO</c:v>
                </c:pt>
                <c:pt idx="3">
                  <c:v>ENERO</c:v>
                </c:pt>
                <c:pt idx="4">
                  <c:v>ENERO</c:v>
                </c:pt>
                <c:pt idx="5">
                  <c:v>ENERO</c:v>
                </c:pt>
                <c:pt idx="6">
                  <c:v>ENERO</c:v>
                </c:pt>
                <c:pt idx="7">
                  <c:v>ENERO</c:v>
                </c:pt>
                <c:pt idx="8">
                  <c:v>ENERO</c:v>
                </c:pt>
                <c:pt idx="9">
                  <c:v>ENERO</c:v>
                </c:pt>
                <c:pt idx="10">
                  <c:v>ENERO</c:v>
                </c:pt>
                <c:pt idx="11">
                  <c:v>ENERO</c:v>
                </c:pt>
                <c:pt idx="12">
                  <c:v>ENERO</c:v>
                </c:pt>
                <c:pt idx="13">
                  <c:v>ENERO</c:v>
                </c:pt>
                <c:pt idx="14">
                  <c:v>ENERO</c:v>
                </c:pt>
                <c:pt idx="15">
                  <c:v>ENERO</c:v>
                </c:pt>
                <c:pt idx="16">
                  <c:v>ENERO</c:v>
                </c:pt>
                <c:pt idx="17">
                  <c:v>FEBRERO</c:v>
                </c:pt>
                <c:pt idx="18">
                  <c:v>FEBRERO</c:v>
                </c:pt>
                <c:pt idx="19">
                  <c:v>FEBRERO</c:v>
                </c:pt>
                <c:pt idx="20">
                  <c:v>FEBRERO</c:v>
                </c:pt>
                <c:pt idx="21">
                  <c:v>FEBRERO</c:v>
                </c:pt>
                <c:pt idx="22">
                  <c:v>FEBRERO</c:v>
                </c:pt>
                <c:pt idx="23">
                  <c:v>FEBRERO</c:v>
                </c:pt>
                <c:pt idx="24">
                  <c:v>FEBRERO</c:v>
                </c:pt>
                <c:pt idx="25">
                  <c:v>FEBRERO</c:v>
                </c:pt>
                <c:pt idx="26">
                  <c:v>FEBRERO</c:v>
                </c:pt>
                <c:pt idx="27">
                  <c:v>FEBRERO</c:v>
                </c:pt>
                <c:pt idx="28">
                  <c:v>FEBRERO</c:v>
                </c:pt>
                <c:pt idx="29">
                  <c:v>FEBRERO</c:v>
                </c:pt>
                <c:pt idx="30">
                  <c:v>FEBRERO</c:v>
                </c:pt>
                <c:pt idx="31">
                  <c:v>FEBRERO</c:v>
                </c:pt>
                <c:pt idx="32">
                  <c:v>MARZO</c:v>
                </c:pt>
                <c:pt idx="33">
                  <c:v>MARZO</c:v>
                </c:pt>
                <c:pt idx="34">
                  <c:v>MARZO</c:v>
                </c:pt>
                <c:pt idx="35">
                  <c:v>MARZO</c:v>
                </c:pt>
                <c:pt idx="36">
                  <c:v>MARZO</c:v>
                </c:pt>
                <c:pt idx="37">
                  <c:v>MARZO</c:v>
                </c:pt>
                <c:pt idx="38">
                  <c:v>ABRIL</c:v>
                </c:pt>
                <c:pt idx="39">
                  <c:v>ABRIL</c:v>
                </c:pt>
                <c:pt idx="40">
                  <c:v>MAYO</c:v>
                </c:pt>
                <c:pt idx="41">
                  <c:v>MAYO</c:v>
                </c:pt>
                <c:pt idx="42">
                  <c:v>MAYO</c:v>
                </c:pt>
                <c:pt idx="43">
                  <c:v>MAYO</c:v>
                </c:pt>
                <c:pt idx="44">
                  <c:v>MAYO</c:v>
                </c:pt>
                <c:pt idx="45">
                  <c:v>MAYO</c:v>
                </c:pt>
                <c:pt idx="46">
                  <c:v>MAYO</c:v>
                </c:pt>
                <c:pt idx="47">
                  <c:v>MAYO</c:v>
                </c:pt>
                <c:pt idx="48">
                  <c:v>JUNIO</c:v>
                </c:pt>
                <c:pt idx="49">
                  <c:v>JUNIO</c:v>
                </c:pt>
                <c:pt idx="50">
                  <c:v>JULIO</c:v>
                </c:pt>
                <c:pt idx="51">
                  <c:v>JULIO</c:v>
                </c:pt>
                <c:pt idx="52">
                  <c:v>JULIO</c:v>
                </c:pt>
                <c:pt idx="53">
                  <c:v>JULIO</c:v>
                </c:pt>
                <c:pt idx="54">
                  <c:v>JULIO</c:v>
                </c:pt>
                <c:pt idx="55">
                  <c:v>JULIO</c:v>
                </c:pt>
                <c:pt idx="56">
                  <c:v>JULIO</c:v>
                </c:pt>
                <c:pt idx="57">
                  <c:v>JULIO</c:v>
                </c:pt>
                <c:pt idx="58">
                  <c:v>JULIO</c:v>
                </c:pt>
                <c:pt idx="59">
                  <c:v>JULIO</c:v>
                </c:pt>
                <c:pt idx="60">
                  <c:v>JULIO</c:v>
                </c:pt>
                <c:pt idx="61">
                  <c:v>AGOSTO</c:v>
                </c:pt>
                <c:pt idx="62">
                  <c:v>AGOSTO</c:v>
                </c:pt>
                <c:pt idx="63">
                  <c:v>AGOSTO</c:v>
                </c:pt>
                <c:pt idx="64">
                  <c:v>AGOSTO</c:v>
                </c:pt>
                <c:pt idx="65">
                  <c:v>AGOSTO</c:v>
                </c:pt>
                <c:pt idx="66">
                  <c:v>AGOSTO</c:v>
                </c:pt>
                <c:pt idx="67">
                  <c:v>AGOSTO</c:v>
                </c:pt>
                <c:pt idx="68">
                  <c:v>AGOSTO</c:v>
                </c:pt>
                <c:pt idx="69">
                  <c:v>SEPTIEMBRE</c:v>
                </c:pt>
                <c:pt idx="70">
                  <c:v>SEPTIEMBRE</c:v>
                </c:pt>
                <c:pt idx="71">
                  <c:v>SEPTIEMBRE</c:v>
                </c:pt>
                <c:pt idx="72">
                  <c:v>SEPTIEMBRE</c:v>
                </c:pt>
                <c:pt idx="73">
                  <c:v>SEPTIEMBRE</c:v>
                </c:pt>
                <c:pt idx="74">
                  <c:v>SEPTIEMBRE</c:v>
                </c:pt>
                <c:pt idx="75">
                  <c:v>SEPTIEMBRE</c:v>
                </c:pt>
                <c:pt idx="76">
                  <c:v>SEPTIEMBRE</c:v>
                </c:pt>
                <c:pt idx="77">
                  <c:v>SEPTIEMBRE</c:v>
                </c:pt>
                <c:pt idx="78">
                  <c:v>SEPTIEMBRE</c:v>
                </c:pt>
                <c:pt idx="79">
                  <c:v>SEPTIEMBRE</c:v>
                </c:pt>
                <c:pt idx="80">
                  <c:v>SEPTIEMBRE</c:v>
                </c:pt>
                <c:pt idx="81">
                  <c:v>SEPTIEMBRE</c:v>
                </c:pt>
                <c:pt idx="82">
                  <c:v>OCTUBRE</c:v>
                </c:pt>
                <c:pt idx="83">
                  <c:v>OCTUBRE</c:v>
                </c:pt>
                <c:pt idx="84">
                  <c:v>OCTUBRE</c:v>
                </c:pt>
                <c:pt idx="85">
                  <c:v>OCTUBRE</c:v>
                </c:pt>
                <c:pt idx="86">
                  <c:v>OCTUBRE</c:v>
                </c:pt>
                <c:pt idx="87">
                  <c:v>OCTUBRE</c:v>
                </c:pt>
                <c:pt idx="88">
                  <c:v>OCTUBRE</c:v>
                </c:pt>
                <c:pt idx="89">
                  <c:v>OCTUBRE</c:v>
                </c:pt>
                <c:pt idx="90">
                  <c:v>OCTUBRE</c:v>
                </c:pt>
                <c:pt idx="91">
                  <c:v>OCTUBRE</c:v>
                </c:pt>
                <c:pt idx="92">
                  <c:v>OCTUBRE</c:v>
                </c:pt>
                <c:pt idx="93">
                  <c:v>OCTUBRE</c:v>
                </c:pt>
                <c:pt idx="94">
                  <c:v>OCTUBRE</c:v>
                </c:pt>
                <c:pt idx="95">
                  <c:v>OCTUBRE</c:v>
                </c:pt>
                <c:pt idx="96">
                  <c:v>OCTUBRE</c:v>
                </c:pt>
                <c:pt idx="97">
                  <c:v>OCTUBRE</c:v>
                </c:pt>
                <c:pt idx="98">
                  <c:v>OCTUBRE</c:v>
                </c:pt>
                <c:pt idx="99">
                  <c:v>OCTUBRE</c:v>
                </c:pt>
                <c:pt idx="100">
                  <c:v>OCTUBRE</c:v>
                </c:pt>
                <c:pt idx="101">
                  <c:v>OCTUBRE</c:v>
                </c:pt>
                <c:pt idx="102">
                  <c:v>OCTUBRE</c:v>
                </c:pt>
                <c:pt idx="103">
                  <c:v>OCTUBRE</c:v>
                </c:pt>
                <c:pt idx="104">
                  <c:v>OCTUBRE</c:v>
                </c:pt>
                <c:pt idx="105">
                  <c:v>OCTUBRE</c:v>
                </c:pt>
                <c:pt idx="106">
                  <c:v>OCTUBRE</c:v>
                </c:pt>
                <c:pt idx="107">
                  <c:v>OCTUBRE</c:v>
                </c:pt>
                <c:pt idx="108">
                  <c:v>OCTUBRE</c:v>
                </c:pt>
                <c:pt idx="109">
                  <c:v>OCTUBRE</c:v>
                </c:pt>
                <c:pt idx="110">
                  <c:v>OCTUBRE</c:v>
                </c:pt>
                <c:pt idx="111">
                  <c:v>NOVIEMBRE</c:v>
                </c:pt>
                <c:pt idx="112">
                  <c:v>NOVIEMBRE</c:v>
                </c:pt>
                <c:pt idx="113">
                  <c:v>NOVIEMBRE</c:v>
                </c:pt>
                <c:pt idx="114">
                  <c:v>NOVIEMBRE</c:v>
                </c:pt>
                <c:pt idx="115">
                  <c:v>NOVIEMBRE</c:v>
                </c:pt>
                <c:pt idx="116">
                  <c:v>NOVIEMBRE</c:v>
                </c:pt>
                <c:pt idx="117">
                  <c:v>NOVIEMBRE</c:v>
                </c:pt>
                <c:pt idx="118">
                  <c:v>NOVIEMBRE</c:v>
                </c:pt>
                <c:pt idx="119">
                  <c:v>NOVIEMBRE</c:v>
                </c:pt>
                <c:pt idx="120">
                  <c:v>NOVIEMBRE</c:v>
                </c:pt>
                <c:pt idx="121">
                  <c:v>NOVIEMBRE</c:v>
                </c:pt>
                <c:pt idx="122">
                  <c:v>NOVIEMBRE</c:v>
                </c:pt>
                <c:pt idx="123">
                  <c:v>NOVIEMBRE</c:v>
                </c:pt>
                <c:pt idx="124">
                  <c:v>NOVIEMBRE</c:v>
                </c:pt>
                <c:pt idx="125">
                  <c:v>NOVIEMBRE</c:v>
                </c:pt>
                <c:pt idx="126">
                  <c:v>DICIEMBRE</c:v>
                </c:pt>
                <c:pt idx="127">
                  <c:v>DICIEMBRE</c:v>
                </c:pt>
                <c:pt idx="128">
                  <c:v>DICIEMBRE</c:v>
                </c:pt>
                <c:pt idx="129">
                  <c:v>DICIEMBRE</c:v>
                </c:pt>
                <c:pt idx="130">
                  <c:v>DICIEMBRE</c:v>
                </c:pt>
                <c:pt idx="131">
                  <c:v>DICIEMBRE</c:v>
                </c:pt>
                <c:pt idx="132">
                  <c:v>DICIEMBRE</c:v>
                </c:pt>
                <c:pt idx="133">
                  <c:v>DICIEMBRE</c:v>
                </c:pt>
                <c:pt idx="134">
                  <c:v>DICIEMBRE</c:v>
                </c:pt>
                <c:pt idx="135">
                  <c:v>DICIEMBRE</c:v>
                </c:pt>
                <c:pt idx="136">
                  <c:v>DICIEMBRE</c:v>
                </c:pt>
                <c:pt idx="137">
                  <c:v>DICIEMBRE</c:v>
                </c:pt>
                <c:pt idx="138">
                  <c:v>DICIEMBRE</c:v>
                </c:pt>
                <c:pt idx="139">
                  <c:v>DICIEMBRE</c:v>
                </c:pt>
                <c:pt idx="140">
                  <c:v>DICIEMBRE</c:v>
                </c:pt>
                <c:pt idx="141">
                  <c:v>ENERO</c:v>
                </c:pt>
                <c:pt idx="142">
                  <c:v>ENERO</c:v>
                </c:pt>
                <c:pt idx="143">
                  <c:v>ENERO</c:v>
                </c:pt>
                <c:pt idx="144">
                  <c:v>ENERO</c:v>
                </c:pt>
                <c:pt idx="145">
                  <c:v>ENERO</c:v>
                </c:pt>
                <c:pt idx="146">
                  <c:v>ENERO</c:v>
                </c:pt>
                <c:pt idx="147">
                  <c:v>ENERO</c:v>
                </c:pt>
                <c:pt idx="148">
                  <c:v>ENERO</c:v>
                </c:pt>
                <c:pt idx="149">
                  <c:v>ENERO</c:v>
                </c:pt>
                <c:pt idx="150">
                  <c:v>ENERO</c:v>
                </c:pt>
                <c:pt idx="151">
                  <c:v>ENERO</c:v>
                </c:pt>
                <c:pt idx="152">
                  <c:v>FEBRERO</c:v>
                </c:pt>
                <c:pt idx="153">
                  <c:v>FEBRERO</c:v>
                </c:pt>
                <c:pt idx="154">
                  <c:v>FEBRERO</c:v>
                </c:pt>
                <c:pt idx="155">
                  <c:v>FEBRERO</c:v>
                </c:pt>
                <c:pt idx="156">
                  <c:v>FEBRERO</c:v>
                </c:pt>
                <c:pt idx="157">
                  <c:v>FEBRERO</c:v>
                </c:pt>
                <c:pt idx="158">
                  <c:v>FEBRERO</c:v>
                </c:pt>
                <c:pt idx="159">
                  <c:v>FEBRERO</c:v>
                </c:pt>
                <c:pt idx="160">
                  <c:v>FEBRERO</c:v>
                </c:pt>
                <c:pt idx="161">
                  <c:v>FEBRERO</c:v>
                </c:pt>
                <c:pt idx="162">
                  <c:v>FEBRERO</c:v>
                </c:pt>
                <c:pt idx="163">
                  <c:v>FEBRERO</c:v>
                </c:pt>
                <c:pt idx="164">
                  <c:v>FEBRERO</c:v>
                </c:pt>
                <c:pt idx="165">
                  <c:v>FEBRERO</c:v>
                </c:pt>
                <c:pt idx="166">
                  <c:v>FEBRERO</c:v>
                </c:pt>
                <c:pt idx="167">
                  <c:v>FEBRERO</c:v>
                </c:pt>
                <c:pt idx="168">
                  <c:v>FEBRERO</c:v>
                </c:pt>
                <c:pt idx="169">
                  <c:v>FEBRERO</c:v>
                </c:pt>
                <c:pt idx="170">
                  <c:v>FEBRERO</c:v>
                </c:pt>
                <c:pt idx="171">
                  <c:v>FEBRERO</c:v>
                </c:pt>
                <c:pt idx="172">
                  <c:v>FEBRERO</c:v>
                </c:pt>
                <c:pt idx="173">
                  <c:v>MARZO</c:v>
                </c:pt>
                <c:pt idx="174">
                  <c:v>MARZO</c:v>
                </c:pt>
                <c:pt idx="175">
                  <c:v>MARZO</c:v>
                </c:pt>
                <c:pt idx="176">
                  <c:v>MARZO</c:v>
                </c:pt>
                <c:pt idx="177">
                  <c:v>MARZO</c:v>
                </c:pt>
                <c:pt idx="178">
                  <c:v>MARZO</c:v>
                </c:pt>
                <c:pt idx="179">
                  <c:v>MARZO</c:v>
                </c:pt>
                <c:pt idx="180">
                  <c:v>MARZO</c:v>
                </c:pt>
                <c:pt idx="181">
                  <c:v>MARZO</c:v>
                </c:pt>
                <c:pt idx="182">
                  <c:v>MARZO</c:v>
                </c:pt>
                <c:pt idx="183">
                  <c:v>MARZO</c:v>
                </c:pt>
                <c:pt idx="184">
                  <c:v>MARZO</c:v>
                </c:pt>
                <c:pt idx="185">
                  <c:v>MARZO</c:v>
                </c:pt>
                <c:pt idx="186">
                  <c:v>MARZO</c:v>
                </c:pt>
                <c:pt idx="187">
                  <c:v>MARZO</c:v>
                </c:pt>
                <c:pt idx="188">
                  <c:v>MARZO</c:v>
                </c:pt>
                <c:pt idx="189">
                  <c:v>MARZO</c:v>
                </c:pt>
                <c:pt idx="190">
                  <c:v>MARZO</c:v>
                </c:pt>
                <c:pt idx="191">
                  <c:v>MARZO</c:v>
                </c:pt>
                <c:pt idx="192">
                  <c:v>MARZO</c:v>
                </c:pt>
                <c:pt idx="193">
                  <c:v>MARZO</c:v>
                </c:pt>
                <c:pt idx="194">
                  <c:v>MARZO</c:v>
                </c:pt>
                <c:pt idx="195">
                  <c:v>MARZO</c:v>
                </c:pt>
                <c:pt idx="196">
                  <c:v>MARZO</c:v>
                </c:pt>
                <c:pt idx="197">
                  <c:v>MARZO</c:v>
                </c:pt>
                <c:pt idx="198">
                  <c:v>MARZO</c:v>
                </c:pt>
                <c:pt idx="199">
                  <c:v>MARZO</c:v>
                </c:pt>
                <c:pt idx="200">
                  <c:v>MARZO</c:v>
                </c:pt>
                <c:pt idx="201">
                  <c:v>MARZO</c:v>
                </c:pt>
                <c:pt idx="202">
                  <c:v>ABRIL</c:v>
                </c:pt>
                <c:pt idx="203">
                  <c:v>ABRIL</c:v>
                </c:pt>
                <c:pt idx="204">
                  <c:v>ABRIL</c:v>
                </c:pt>
                <c:pt idx="205">
                  <c:v>ABRIL</c:v>
                </c:pt>
                <c:pt idx="206">
                  <c:v>ABRIL</c:v>
                </c:pt>
                <c:pt idx="207">
                  <c:v>ABRIL</c:v>
                </c:pt>
                <c:pt idx="208">
                  <c:v>ABRIL</c:v>
                </c:pt>
                <c:pt idx="209">
                  <c:v>ABRIL</c:v>
                </c:pt>
                <c:pt idx="210">
                  <c:v>ABRIL</c:v>
                </c:pt>
                <c:pt idx="211">
                  <c:v>ABRIL</c:v>
                </c:pt>
              </c:strCache>
            </c:strRef>
          </c:cat>
          <c:val>
            <c:numRef>
              <c:f>Hoja2!$G$4:$G$215</c:f>
              <c:numCache>
                <c:formatCode>General</c:formatCode>
                <c:ptCount val="212"/>
                <c:pt idx="0">
                  <c:v>398</c:v>
                </c:pt>
                <c:pt idx="1">
                  <c:v>535.6</c:v>
                </c:pt>
                <c:pt idx="2">
                  <c:v>309.5</c:v>
                </c:pt>
                <c:pt idx="3">
                  <c:v>43.238999999999997</c:v>
                </c:pt>
                <c:pt idx="4">
                  <c:v>5063.982</c:v>
                </c:pt>
                <c:pt idx="5">
                  <c:v>3123.86</c:v>
                </c:pt>
                <c:pt idx="6">
                  <c:v>3267.33</c:v>
                </c:pt>
                <c:pt idx="7">
                  <c:v>43145.43</c:v>
                </c:pt>
                <c:pt idx="8">
                  <c:v>13972.101000000001</c:v>
                </c:pt>
                <c:pt idx="9">
                  <c:v>10957.544</c:v>
                </c:pt>
                <c:pt idx="10">
                  <c:v>835.80499999999995</c:v>
                </c:pt>
                <c:pt idx="11">
                  <c:v>371.76</c:v>
                </c:pt>
                <c:pt idx="12">
                  <c:v>1088.4929999999999</c:v>
                </c:pt>
                <c:pt idx="13">
                  <c:v>1972.4860000000001</c:v>
                </c:pt>
                <c:pt idx="14">
                  <c:v>387.69</c:v>
                </c:pt>
                <c:pt idx="15">
                  <c:v>59.8</c:v>
                </c:pt>
                <c:pt idx="16">
                  <c:v>107.3</c:v>
                </c:pt>
                <c:pt idx="17">
                  <c:v>90</c:v>
                </c:pt>
                <c:pt idx="18">
                  <c:v>171.9</c:v>
                </c:pt>
                <c:pt idx="19">
                  <c:v>55.6</c:v>
                </c:pt>
                <c:pt idx="20">
                  <c:v>559.6</c:v>
                </c:pt>
                <c:pt idx="21">
                  <c:v>210.786</c:v>
                </c:pt>
                <c:pt idx="22">
                  <c:v>113.76600000000001</c:v>
                </c:pt>
                <c:pt idx="23">
                  <c:v>123.33799999999999</c:v>
                </c:pt>
                <c:pt idx="24">
                  <c:v>1137.721</c:v>
                </c:pt>
                <c:pt idx="25">
                  <c:v>961.72199999999998</c:v>
                </c:pt>
                <c:pt idx="26">
                  <c:v>535.76400000000001</c:v>
                </c:pt>
                <c:pt idx="27">
                  <c:v>387.69</c:v>
                </c:pt>
                <c:pt idx="28">
                  <c:v>636.6</c:v>
                </c:pt>
                <c:pt idx="29">
                  <c:v>30723.384999999998</c:v>
                </c:pt>
                <c:pt idx="30">
                  <c:v>360</c:v>
                </c:pt>
                <c:pt idx="31">
                  <c:v>240</c:v>
                </c:pt>
                <c:pt idx="32">
                  <c:v>298.7</c:v>
                </c:pt>
                <c:pt idx="33">
                  <c:v>967.95</c:v>
                </c:pt>
                <c:pt idx="34">
                  <c:v>83.89</c:v>
                </c:pt>
                <c:pt idx="35">
                  <c:v>41.945</c:v>
                </c:pt>
                <c:pt idx="36">
                  <c:v>272.214</c:v>
                </c:pt>
                <c:pt idx="37">
                  <c:v>575</c:v>
                </c:pt>
                <c:pt idx="38">
                  <c:v>374.7</c:v>
                </c:pt>
                <c:pt idx="39">
                  <c:v>594.20699999999999</c:v>
                </c:pt>
                <c:pt idx="40">
                  <c:v>57.3</c:v>
                </c:pt>
                <c:pt idx="41">
                  <c:v>1890</c:v>
                </c:pt>
                <c:pt idx="42">
                  <c:v>420</c:v>
                </c:pt>
                <c:pt idx="43">
                  <c:v>480</c:v>
                </c:pt>
                <c:pt idx="44">
                  <c:v>712</c:v>
                </c:pt>
                <c:pt idx="45">
                  <c:v>760</c:v>
                </c:pt>
                <c:pt idx="46">
                  <c:v>108</c:v>
                </c:pt>
                <c:pt idx="47">
                  <c:v>114</c:v>
                </c:pt>
                <c:pt idx="48">
                  <c:v>1400</c:v>
                </c:pt>
                <c:pt idx="49">
                  <c:v>2850</c:v>
                </c:pt>
                <c:pt idx="50">
                  <c:v>6.5609999999999999</c:v>
                </c:pt>
                <c:pt idx="51">
                  <c:v>91.8</c:v>
                </c:pt>
                <c:pt idx="52">
                  <c:v>1094.4000000000001</c:v>
                </c:pt>
                <c:pt idx="53">
                  <c:v>379.8</c:v>
                </c:pt>
                <c:pt idx="54">
                  <c:v>370</c:v>
                </c:pt>
                <c:pt idx="55">
                  <c:v>1400</c:v>
                </c:pt>
                <c:pt idx="56">
                  <c:v>398</c:v>
                </c:pt>
                <c:pt idx="57">
                  <c:v>7770</c:v>
                </c:pt>
                <c:pt idx="58">
                  <c:v>2300</c:v>
                </c:pt>
                <c:pt idx="59">
                  <c:v>5180</c:v>
                </c:pt>
                <c:pt idx="60">
                  <c:v>2300</c:v>
                </c:pt>
                <c:pt idx="61">
                  <c:v>102.6</c:v>
                </c:pt>
                <c:pt idx="62">
                  <c:v>399.8</c:v>
                </c:pt>
                <c:pt idx="63">
                  <c:v>957.6</c:v>
                </c:pt>
                <c:pt idx="64">
                  <c:v>1199.4000000000001</c:v>
                </c:pt>
                <c:pt idx="65">
                  <c:v>249.75</c:v>
                </c:pt>
                <c:pt idx="66">
                  <c:v>805.3</c:v>
                </c:pt>
                <c:pt idx="67">
                  <c:v>527</c:v>
                </c:pt>
                <c:pt idx="68">
                  <c:v>2800</c:v>
                </c:pt>
                <c:pt idx="69">
                  <c:v>89.9</c:v>
                </c:pt>
                <c:pt idx="70">
                  <c:v>59.4</c:v>
                </c:pt>
                <c:pt idx="71">
                  <c:v>417.2</c:v>
                </c:pt>
                <c:pt idx="72">
                  <c:v>1800</c:v>
                </c:pt>
                <c:pt idx="73">
                  <c:v>2468.3588</c:v>
                </c:pt>
                <c:pt idx="74">
                  <c:v>1259.1590000000001</c:v>
                </c:pt>
                <c:pt idx="75">
                  <c:v>1162.1400000000001</c:v>
                </c:pt>
                <c:pt idx="76">
                  <c:v>2486.9796000000001</c:v>
                </c:pt>
                <c:pt idx="77">
                  <c:v>759.26480000000004</c:v>
                </c:pt>
                <c:pt idx="78">
                  <c:v>17.33334</c:v>
                </c:pt>
                <c:pt idx="79">
                  <c:v>123.33875</c:v>
                </c:pt>
                <c:pt idx="80">
                  <c:v>87.517589999999998</c:v>
                </c:pt>
                <c:pt idx="81">
                  <c:v>1036.5319999999999</c:v>
                </c:pt>
                <c:pt idx="82">
                  <c:v>1928.904</c:v>
                </c:pt>
                <c:pt idx="83">
                  <c:v>380.37900000000002</c:v>
                </c:pt>
                <c:pt idx="84">
                  <c:v>75.938999999999993</c:v>
                </c:pt>
                <c:pt idx="85">
                  <c:v>83.93</c:v>
                </c:pt>
                <c:pt idx="86">
                  <c:v>1057.92</c:v>
                </c:pt>
                <c:pt idx="87">
                  <c:v>528.96</c:v>
                </c:pt>
                <c:pt idx="88">
                  <c:v>199.05617999999998</c:v>
                </c:pt>
                <c:pt idx="89">
                  <c:v>1610.2299899999998</c:v>
                </c:pt>
                <c:pt idx="90">
                  <c:v>3540.3525499999996</c:v>
                </c:pt>
                <c:pt idx="91">
                  <c:v>66.118759999999995</c:v>
                </c:pt>
                <c:pt idx="92">
                  <c:v>979.56286</c:v>
                </c:pt>
                <c:pt idx="93">
                  <c:v>101.056</c:v>
                </c:pt>
                <c:pt idx="94">
                  <c:v>1783.0250000000001</c:v>
                </c:pt>
                <c:pt idx="95">
                  <c:v>525.79999999999995</c:v>
                </c:pt>
                <c:pt idx="96">
                  <c:v>3306.3</c:v>
                </c:pt>
                <c:pt idx="97">
                  <c:v>1036.5319999999999</c:v>
                </c:pt>
                <c:pt idx="98">
                  <c:v>17.33334</c:v>
                </c:pt>
                <c:pt idx="99">
                  <c:v>123.33875</c:v>
                </c:pt>
                <c:pt idx="100">
                  <c:v>87.517589999999998</c:v>
                </c:pt>
                <c:pt idx="101">
                  <c:v>1156.896</c:v>
                </c:pt>
                <c:pt idx="102">
                  <c:v>2475.7574</c:v>
                </c:pt>
                <c:pt idx="103">
                  <c:v>755.83871999999997</c:v>
                </c:pt>
                <c:pt idx="104">
                  <c:v>6727.19</c:v>
                </c:pt>
                <c:pt idx="105">
                  <c:v>6727.19</c:v>
                </c:pt>
                <c:pt idx="106">
                  <c:v>2701.0439999999999</c:v>
                </c:pt>
                <c:pt idx="107">
                  <c:v>4565.3549999999996</c:v>
                </c:pt>
                <c:pt idx="108">
                  <c:v>3501.65</c:v>
                </c:pt>
                <c:pt idx="109">
                  <c:v>526.096</c:v>
                </c:pt>
                <c:pt idx="110">
                  <c:v>1036.5319999999999</c:v>
                </c:pt>
                <c:pt idx="111">
                  <c:v>1775.2</c:v>
                </c:pt>
                <c:pt idx="112">
                  <c:v>1393.2</c:v>
                </c:pt>
                <c:pt idx="113">
                  <c:v>196</c:v>
                </c:pt>
                <c:pt idx="114">
                  <c:v>598</c:v>
                </c:pt>
                <c:pt idx="115">
                  <c:v>245.376</c:v>
                </c:pt>
                <c:pt idx="116">
                  <c:v>1473.252</c:v>
                </c:pt>
                <c:pt idx="117">
                  <c:v>928</c:v>
                </c:pt>
                <c:pt idx="118">
                  <c:v>91.238</c:v>
                </c:pt>
                <c:pt idx="119">
                  <c:v>520</c:v>
                </c:pt>
                <c:pt idx="120">
                  <c:v>175</c:v>
                </c:pt>
                <c:pt idx="121">
                  <c:v>1075</c:v>
                </c:pt>
                <c:pt idx="122">
                  <c:v>218.89599999999999</c:v>
                </c:pt>
                <c:pt idx="123">
                  <c:v>327.83199999999999</c:v>
                </c:pt>
                <c:pt idx="124">
                  <c:v>98</c:v>
                </c:pt>
                <c:pt idx="125">
                  <c:v>260</c:v>
                </c:pt>
                <c:pt idx="126">
                  <c:v>294.60000000000002</c:v>
                </c:pt>
                <c:pt idx="127">
                  <c:v>2919.7301200000002</c:v>
                </c:pt>
                <c:pt idx="128">
                  <c:v>439.38180000000006</c:v>
                </c:pt>
                <c:pt idx="129">
                  <c:v>2919.7301200000002</c:v>
                </c:pt>
                <c:pt idx="130">
                  <c:v>439.38180000000006</c:v>
                </c:pt>
                <c:pt idx="131">
                  <c:v>2966.5947600000004</c:v>
                </c:pt>
                <c:pt idx="132">
                  <c:v>3576.2447499999998</c:v>
                </c:pt>
                <c:pt idx="133">
                  <c:v>336.03396000000004</c:v>
                </c:pt>
                <c:pt idx="134">
                  <c:v>2611.3237199999999</c:v>
                </c:pt>
                <c:pt idx="135">
                  <c:v>595.32449999999994</c:v>
                </c:pt>
                <c:pt idx="136">
                  <c:v>1908.5583599999998</c:v>
                </c:pt>
                <c:pt idx="137">
                  <c:v>230.94662</c:v>
                </c:pt>
                <c:pt idx="138">
                  <c:v>785.85292000000004</c:v>
                </c:pt>
                <c:pt idx="139">
                  <c:v>6312.7455999999993</c:v>
                </c:pt>
                <c:pt idx="140">
                  <c:v>245.376</c:v>
                </c:pt>
                <c:pt idx="141">
                  <c:v>45.430570000000003</c:v>
                </c:pt>
                <c:pt idx="142">
                  <c:v>77.599999999999994</c:v>
                </c:pt>
                <c:pt idx="143">
                  <c:v>505.149</c:v>
                </c:pt>
                <c:pt idx="144">
                  <c:v>155.19999999999999</c:v>
                </c:pt>
                <c:pt idx="145">
                  <c:v>998.8</c:v>
                </c:pt>
                <c:pt idx="146">
                  <c:v>1477.2380000000001</c:v>
                </c:pt>
                <c:pt idx="147">
                  <c:v>87.421999999999997</c:v>
                </c:pt>
                <c:pt idx="148">
                  <c:v>224.874</c:v>
                </c:pt>
                <c:pt idx="149">
                  <c:v>426.08</c:v>
                </c:pt>
                <c:pt idx="150">
                  <c:v>490.75200000000001</c:v>
                </c:pt>
                <c:pt idx="151">
                  <c:v>400.27100000000002</c:v>
                </c:pt>
                <c:pt idx="152">
                  <c:v>199.8</c:v>
                </c:pt>
                <c:pt idx="153">
                  <c:v>336.76600000000002</c:v>
                </c:pt>
                <c:pt idx="154">
                  <c:v>102.47499999999999</c:v>
                </c:pt>
                <c:pt idx="155">
                  <c:v>1521.7850000000001</c:v>
                </c:pt>
                <c:pt idx="156">
                  <c:v>20286.775000000001</c:v>
                </c:pt>
                <c:pt idx="157">
                  <c:v>1493.4780000000001</c:v>
                </c:pt>
                <c:pt idx="158">
                  <c:v>5185.7224999999999</c:v>
                </c:pt>
                <c:pt idx="159">
                  <c:v>2279.5442499999999</c:v>
                </c:pt>
                <c:pt idx="160">
                  <c:v>2279.5439999999999</c:v>
                </c:pt>
                <c:pt idx="161">
                  <c:v>3531.8040000000001</c:v>
                </c:pt>
                <c:pt idx="162">
                  <c:v>168.363</c:v>
                </c:pt>
                <c:pt idx="163">
                  <c:v>794.97799999999995</c:v>
                </c:pt>
                <c:pt idx="164">
                  <c:v>102.47499999999999</c:v>
                </c:pt>
                <c:pt idx="165">
                  <c:v>1442.3147200000001</c:v>
                </c:pt>
                <c:pt idx="166">
                  <c:v>1657.84</c:v>
                </c:pt>
                <c:pt idx="167">
                  <c:v>4818.5653200000006</c:v>
                </c:pt>
                <c:pt idx="168">
                  <c:v>9996</c:v>
                </c:pt>
                <c:pt idx="169">
                  <c:v>82</c:v>
                </c:pt>
                <c:pt idx="170">
                  <c:v>1425</c:v>
                </c:pt>
                <c:pt idx="171">
                  <c:v>323.077</c:v>
                </c:pt>
                <c:pt idx="172">
                  <c:v>5538.8350499999997</c:v>
                </c:pt>
                <c:pt idx="173">
                  <c:v>72.48975999999999</c:v>
                </c:pt>
                <c:pt idx="174">
                  <c:v>6083.7512400000005</c:v>
                </c:pt>
                <c:pt idx="175">
                  <c:v>5216.1972800000003</c:v>
                </c:pt>
                <c:pt idx="176">
                  <c:v>1203.0408</c:v>
                </c:pt>
                <c:pt idx="177">
                  <c:v>8418.8336999999992</c:v>
                </c:pt>
                <c:pt idx="178">
                  <c:v>225</c:v>
                </c:pt>
                <c:pt idx="179">
                  <c:v>230.04</c:v>
                </c:pt>
                <c:pt idx="180">
                  <c:v>1113.17</c:v>
                </c:pt>
                <c:pt idx="181">
                  <c:v>197.79187999999999</c:v>
                </c:pt>
                <c:pt idx="182">
                  <c:v>153.643</c:v>
                </c:pt>
                <c:pt idx="183">
                  <c:v>184.12696</c:v>
                </c:pt>
                <c:pt idx="184">
                  <c:v>95.15</c:v>
                </c:pt>
                <c:pt idx="185">
                  <c:v>498.827</c:v>
                </c:pt>
                <c:pt idx="186">
                  <c:v>86.119</c:v>
                </c:pt>
                <c:pt idx="187">
                  <c:v>1380.24</c:v>
                </c:pt>
                <c:pt idx="188">
                  <c:v>286.35500000000002</c:v>
                </c:pt>
                <c:pt idx="189">
                  <c:v>1021.706</c:v>
                </c:pt>
                <c:pt idx="190">
                  <c:v>634.69600000000003</c:v>
                </c:pt>
                <c:pt idx="191">
                  <c:v>98.51682000000001</c:v>
                </c:pt>
                <c:pt idx="192">
                  <c:v>189.46639999999999</c:v>
                </c:pt>
                <c:pt idx="193">
                  <c:v>1425.1</c:v>
                </c:pt>
                <c:pt idx="194">
                  <c:v>98.805940000000007</c:v>
                </c:pt>
                <c:pt idx="195">
                  <c:v>81.957759999999993</c:v>
                </c:pt>
                <c:pt idx="196">
                  <c:v>123.30525999999999</c:v>
                </c:pt>
                <c:pt idx="197">
                  <c:v>82.771460000000005</c:v>
                </c:pt>
                <c:pt idx="198">
                  <c:v>389.59707000000003</c:v>
                </c:pt>
                <c:pt idx="199">
                  <c:v>44.07779</c:v>
                </c:pt>
                <c:pt idx="200">
                  <c:v>18.484599999999997</c:v>
                </c:pt>
                <c:pt idx="201">
                  <c:v>460.08062000000001</c:v>
                </c:pt>
                <c:pt idx="202">
                  <c:v>4575</c:v>
                </c:pt>
                <c:pt idx="203">
                  <c:v>650</c:v>
                </c:pt>
                <c:pt idx="204">
                  <c:v>7771.0949400000009</c:v>
                </c:pt>
                <c:pt idx="205">
                  <c:v>2699.1439999999998</c:v>
                </c:pt>
                <c:pt idx="206">
                  <c:v>127.11788</c:v>
                </c:pt>
                <c:pt idx="207">
                  <c:v>12677.190960000002</c:v>
                </c:pt>
                <c:pt idx="208">
                  <c:v>171.66455999999999</c:v>
                </c:pt>
                <c:pt idx="209">
                  <c:v>418.26929999999999</c:v>
                </c:pt>
                <c:pt idx="210">
                  <c:v>730.49400000000003</c:v>
                </c:pt>
                <c:pt idx="211">
                  <c:v>538.23599999999999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98E-4DA0-9BE7-B32372EB2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63648"/>
        <c:axId val="215312640"/>
      </c:lineChart>
      <c:catAx>
        <c:axId val="2079636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5312640"/>
        <c:crosses val="autoZero"/>
        <c:auto val="1"/>
        <c:lblAlgn val="ctr"/>
        <c:lblOffset val="100"/>
        <c:noMultiLvlLbl val="0"/>
      </c:catAx>
      <c:valAx>
        <c:axId val="215312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 TOTAL $ 000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07963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271461</xdr:colOff>
      <xdr:row>2</xdr:row>
      <xdr:rowOff>0</xdr:rowOff>
    </xdr:from>
    <xdr:to>
      <xdr:col>12</xdr:col>
      <xdr:colOff>676274</xdr:colOff>
      <xdr:row>20</xdr:row>
      <xdr:rowOff>38100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1</xdr:row>
      <xdr:rowOff>152400</xdr:rowOff>
    </xdr:from>
    <xdr:to>
      <xdr:col>12</xdr:col>
      <xdr:colOff>209550</xdr:colOff>
      <xdr:row>19</xdr:row>
      <xdr:rowOff>142875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44825</xdr:colOff>
      <xdr:row>0</xdr:row>
      <xdr:rowOff>22974</xdr:rowOff>
    </xdr:from>
    <xdr:to>
      <xdr:col>2</xdr:col>
      <xdr:colOff>151947</xdr:colOff>
      <xdr:row>3</xdr:row>
      <xdr:rowOff>214621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ZON SOCIAL">
              <a:extLst>
                <a:ext uri="{FF2B5EF4-FFF2-40B4-BE49-F238E27FC236}">
                  <a16:creationId xmlns:a16="http://schemas.microsoft.com/office/drawing/2014/main" id="{00000000-0008-0000-0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ZON SOCI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25" y="22974"/>
              <a:ext cx="12236479" cy="8802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0</xdr:row>
      <xdr:rowOff>66675</xdr:rowOff>
    </xdr:from>
    <xdr:to>
      <xdr:col>3</xdr:col>
      <xdr:colOff>390525</xdr:colOff>
      <xdr:row>5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ZON SOCIAL 1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ZON SOCI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399" y="66675"/>
              <a:ext cx="6305551" cy="885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571499</xdr:colOff>
      <xdr:row>0</xdr:row>
      <xdr:rowOff>47626</xdr:rowOff>
    </xdr:from>
    <xdr:to>
      <xdr:col>9</xdr:col>
      <xdr:colOff>336957</xdr:colOff>
      <xdr:row>5</xdr:row>
      <xdr:rowOff>104776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FAMILIA">
              <a:extLst>
                <a:ext uri="{FF2B5EF4-FFF2-40B4-BE49-F238E27FC236}">
                  <a16:creationId xmlns:a16="http://schemas.microsoft.com/office/drawing/2014/main" id="{00000000-0008-0000-0A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38924" y="47626"/>
              <a:ext cx="2771775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857250</xdr:colOff>
      <xdr:row>0</xdr:row>
      <xdr:rowOff>57150</xdr:rowOff>
    </xdr:from>
    <xdr:to>
      <xdr:col>17</xdr:col>
      <xdr:colOff>114301</xdr:colOff>
      <xdr:row>5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ROVEEDOR 2">
              <a:extLst>
                <a:ext uri="{FF2B5EF4-FFF2-40B4-BE49-F238E27FC236}">
                  <a16:creationId xmlns:a16="http://schemas.microsoft.com/office/drawing/2014/main" id="{00000000-0008-0000-0A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96425" y="57150"/>
              <a:ext cx="2476500" cy="904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102577</xdr:colOff>
      <xdr:row>1</xdr:row>
      <xdr:rowOff>1046</xdr:rowOff>
    </xdr:from>
    <xdr:to>
      <xdr:col>26</xdr:col>
      <xdr:colOff>471671</xdr:colOff>
      <xdr:row>27</xdr:row>
      <xdr:rowOff>60576</xdr:rowOff>
    </xdr:to>
    <xdr:graphicFrame macro="">
      <xdr:nvGraphicFramePr>
        <xdr:cNvPr id="7" name="6 Gráfico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leany Maury" refreshedDate="44613.684239814815" createdVersion="4" refreshedVersion="4" minRefreshableVersion="3" recordCount="194" xr:uid="{00000000-000A-0000-FFFF-FFFF00000000}">
  <cacheSource type="worksheet">
    <worksheetSource name="CLIENTE"/>
  </cacheSource>
  <cacheFields count="5">
    <cacheField name="NIT" numFmtId="0">
      <sharedItems containsBlank="1" containsMixedTypes="1" containsNumber="1" containsInteger="1" minValue="7364208" maxValue="1792326427001"/>
    </cacheField>
    <cacheField name="RAZON SOCIAL" numFmtId="0">
      <sharedItems containsBlank="1"/>
    </cacheField>
    <cacheField name="SECTOR RES" numFmtId="0">
      <sharedItems containsBlank="1"/>
    </cacheField>
    <cacheField name="SECTOR" numFmtId="0">
      <sharedItems containsBlank="1"/>
    </cacheField>
    <cacheField name="CIUDAD" numFmtId="0">
      <sharedItems containsBlank="1" count="38">
        <s v="BOGOTÁ D.C."/>
        <s v="FUNZA"/>
        <s v="CALI"/>
        <s v="BARRANQUILLA"/>
        <s v="SIBATE"/>
        <s v="IBAGUE"/>
        <s v="NOBSA"/>
        <s v="NEIVA"/>
        <s v="BUCARAMANGA"/>
        <s v="MEDELLIN"/>
        <s v="MADRID"/>
        <s v="CUCUTA"/>
        <s v="MOSQUERA"/>
        <s v="CARTAGENA"/>
        <s v="BARBOSA"/>
        <s v="YOPAL"/>
        <s v="GIRON"/>
        <s v="MANIZALES"/>
        <s v="VILLAVICENCIO"/>
        <s v="VENADILLO"/>
        <s v="RIOHACHA"/>
        <s v="YUMBO"/>
        <s v="ACACIAS"/>
        <s v="FLORIDABLANCA"/>
        <s v="SAN ANDRES"/>
        <s v="CASANARE"/>
        <s v="CHILE"/>
        <s v="SOACHA"/>
        <s v="PUERTO ASIS"/>
        <s v="ECUADOR"/>
        <s v="ITAGÜÍ"/>
        <s v="FACATATIVÁ"/>
        <s v="PAZ DE ARIPORO"/>
        <s v="ENVIGADO"/>
        <s v="PIEDECUESTA"/>
        <s v="SOPÓ"/>
        <s v="APARTADÓ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aniel Echavez" refreshedDate="44788.573064699071" createdVersion="4" refreshedVersion="8" minRefreshableVersion="3" recordCount="8342" xr:uid="{00000000-000A-0000-FFFF-FFFF0C000000}">
  <cacheSource type="worksheet">
    <worksheetSource name="FACTURACION"/>
  </cacheSource>
  <cacheFields count="15">
    <cacheField name="AÑO" numFmtId="0">
      <sharedItems containsString="0" containsBlank="1" containsNumber="1" containsInteger="1" minValue="2013" maxValue="2022" count="11">
        <n v="2013"/>
        <n v="2014"/>
        <n v="2015"/>
        <n v="2016"/>
        <n v="2017"/>
        <n v="2018"/>
        <n v="2019"/>
        <n v="2020"/>
        <n v="2021"/>
        <n v="2022"/>
        <m/>
      </sharedItems>
      <fieldGroup par="14"/>
    </cacheField>
    <cacheField name="MES" numFmtId="0">
      <sharedItems containsBlank="1"/>
    </cacheField>
    <cacheField name="DCTO" numFmtId="0">
      <sharedItems containsBlank="1" containsMixedTypes="1" containsNumber="1" containsInteger="1" minValue="39" maxValue="13893"/>
    </cacheField>
    <cacheField name="NIT" numFmtId="0">
      <sharedItems containsBlank="1" containsMixedTypes="1" containsNumber="1" containsInteger="1" minValue="0" maxValue="1792326427001" count="193">
        <n v="830137252"/>
        <n v="890500726"/>
        <n v="800218682"/>
        <n v="830140206"/>
        <n v="800021272"/>
        <n v="890400869"/>
        <n v="891101577"/>
        <n v="800232654"/>
        <n v="800202395"/>
        <n v="860053840"/>
        <n v="830510717"/>
        <n v="830064454"/>
        <n v="800167643"/>
        <n v="892115036"/>
        <n v="800170118"/>
        <n v="830144426"/>
        <n v="890310688"/>
        <n v="800074033"/>
        <n v="890908643"/>
        <n v="860510723"/>
        <n v="900396759"/>
        <n v="800166132"/>
        <n v="890200919"/>
        <n v="804014885"/>
        <n v="822001073"/>
        <n v="890503900"/>
        <n v="830109199"/>
        <n v="890105526"/>
        <n v="890101691"/>
        <n v="830014820"/>
        <n v="811038372"/>
        <n v="900412658"/>
        <n v="900155947"/>
        <n v="900175830"/>
        <n v="900362180"/>
        <n v="830085008"/>
        <n v="830065383"/>
        <n v="890208316"/>
        <n v="890205952"/>
        <n v="900164715"/>
        <n v="830037628"/>
        <n v="830118416"/>
        <n v="830023853"/>
        <n v="900257051"/>
        <n v="827000149"/>
        <n v="900520280"/>
        <n v="900282515"/>
        <n v="860029995"/>
        <n v="800007813"/>
        <n v="900134459"/>
        <n v="900432851"/>
        <n v="900370892"/>
        <n v="900689759"/>
        <n v="830043681"/>
        <n v="900360396"/>
        <n v="830058251"/>
        <n v="900420063"/>
        <n v="860508892"/>
        <n v="891104420"/>
        <n v="900255894"/>
        <n v="891300973"/>
        <n v="830130648"/>
        <n v="830094081"/>
        <n v="900065103"/>
        <n v="900640097"/>
        <n v="860033633"/>
        <n v="830051066"/>
        <n v="860004270"/>
        <n v="804000551"/>
        <n v="900487760"/>
        <n v="900439531"/>
        <n v="900570262"/>
        <n v="900345265"/>
        <n v="900820829"/>
        <n v="900569327"/>
        <n v="830088556"/>
        <n v="900704677"/>
        <n v="890501073"/>
        <n v="860003981"/>
        <n v="805010599"/>
        <n v="804002825"/>
        <n v="832010356"/>
        <n v="900836293"/>
        <n v="900370729"/>
        <n v="800145302"/>
        <n v="830021307"/>
        <n v="900763810"/>
        <n v="860510315"/>
        <n v="900672242"/>
        <n v="900103215"/>
        <n v="900917971"/>
        <n v="804002801"/>
        <n v="830053934"/>
        <n v="800134497"/>
        <n v="809010690"/>
        <n v="900922760"/>
        <n v="900468098"/>
        <n v="830045472"/>
        <n v="800150132"/>
        <n v="900529302"/>
        <n v="900491805"/>
        <n v="804011800"/>
        <n v="900950504"/>
        <n v="806012216"/>
        <n v="890913321"/>
        <n v="890703311"/>
        <n v="900621617"/>
        <n v="900704223"/>
        <n v="901014309"/>
        <n v="830104626"/>
        <n v="830139893"/>
        <n v="802024688"/>
        <n v="900453463"/>
        <n v="900089898"/>
        <n v="804010701"/>
        <n v="900453696"/>
        <s v="-"/>
        <n v="900637555"/>
        <n v="830004850"/>
        <n v="900940901"/>
        <n v="800234328"/>
        <n v="900197818"/>
        <n v="890112179"/>
        <n v="900536233"/>
        <n v="901016759"/>
        <n v="96657930"/>
        <n v="900801188"/>
        <n v="900308042"/>
        <n v="900555031"/>
        <n v="900716800"/>
        <n v="860025611"/>
        <n v="900150235"/>
        <n v="900886348"/>
        <n v="900598203"/>
        <n v="900330027"/>
        <n v="832001034"/>
        <n v="830122420"/>
        <n v="860511835"/>
        <n v="900112862"/>
        <n v="805029220"/>
        <n v="901060774"/>
        <n v="860052070"/>
        <n v="900714971"/>
        <n v="900138085"/>
        <n v="900989120"/>
        <n v="809012496"/>
        <n v="901277415"/>
        <n v="860031068"/>
        <n v="800087795"/>
        <n v="830095213"/>
        <n v="1792326427001"/>
        <n v="860026070"/>
        <n v="900953704"/>
        <n v="900466858"/>
        <n v="901246553"/>
        <n v="900100978"/>
        <n v="7364208"/>
        <n v="901298772"/>
        <n v="70066427"/>
        <n v="79969236"/>
        <n v="800125495"/>
        <n v="901235749"/>
        <n v="901052476"/>
        <n v="100729636"/>
        <n v="900335279"/>
        <n v="901243308"/>
        <n v="811010978"/>
        <n v="901263180"/>
        <n v="800223278"/>
        <n v="79531914"/>
        <n v="79498612"/>
        <n v="79218769"/>
        <n v="9004918052"/>
        <n v="901261233"/>
        <n v="21086566"/>
        <n v="19241799"/>
        <n v="830505537"/>
        <n v="900231595"/>
        <n v="901398347"/>
        <n v="900460062"/>
        <n v="900454291"/>
        <n v="901378658"/>
        <n v="802024135"/>
        <n v="901482797"/>
        <n v="900322593"/>
        <n v="860515802"/>
        <n v="900970665"/>
        <n v="73090220"/>
        <n v="900028111"/>
        <n v="10133628"/>
        <m/>
        <n v="0" u="1"/>
        <n v="1095916501" u="1"/>
      </sharedItems>
    </cacheField>
    <cacheField name="RAZON SOCIAL" numFmtId="0">
      <sharedItems containsMixedTypes="1" containsNumber="1" containsInteger="1" minValue="0" maxValue="0" count="192">
        <s v="SAGENCO SAS"/>
        <s v="NORTESANTANDEREANA DE GAS S.A. E.S.P (NORGAS S.A. E.S.P.)"/>
        <s v="GASES DEL CUSIANA S.A E.S.P. (CUSIANAGAS S.A E.S.P)"/>
        <s v=" ENERCER S.A. E.S.P. (ANTERIORMENTE PUBLISERVICIOS S.A. E.S.P )"/>
        <s v="GASES DEL LLANO S.A. E.S.P (LLANOGAS S.A. E.S.P.)"/>
        <s v="SURTIDORA DE GAS DEL CARIBE S.A. E.S.P. (SURTIGAS S.A. E.S.P.)"/>
        <s v="ALCANOS DE COLOMBIA S.A. E.S.P"/>
        <s v="GASODUCTO DEL TOLIMA S.A. ESP"/>
        <s v="EFIGAS GAS NATURAL S.A. E.S.P. (EFIGAS S.A. E.S.P.)"/>
        <s v="TECNIK LTDA"/>
        <s v="SURCOLOMBIANA DE GAS S.A E.S.P  (SURGAS S.A. E.S.P.)"/>
        <s v="SOLGAS LTDA"/>
        <s v="GASES DE OCCIDENTE S.A. E.S.P. (GDO)"/>
        <s v="GASES DE LA GUAJIRA S.A. E. S. P. (GASGUAJIRA S.A. E.S.P.)"/>
        <s v="PROMOTORA DE GASES DEL SUR S A E S P (PROGASUR S.A. E.S.P.)"/>
        <s v="DUARTECNICOS S.A.S."/>
        <s v="COLGAS DE OCCIDENTE S.A. E.S.P."/>
        <s v="COMPAÑIAS ASOCIADAS DE GAS S.A. E.S.P (ASOGAS SA ESP)"/>
        <s v="GASES DE ANTIOQUIA S.A. E.S.P.  (GAS ANTIOQUIA S.A. E.S.P.)"/>
        <s v="SAENA DE COLOMBIA S.A."/>
        <s v="CHILCO DISTRIBUIDORA DE GAS Y ENERGIA S.A.S. E.S.P."/>
        <s v="VELOGAS S.A. E.S.P"/>
        <s v="GAS DE SANTANDER S.A. E.S.P."/>
        <s v="ESPIGAS S.A. E.S.P."/>
        <s v="MADIGAS INGENIEROS S.A. E.S.P."/>
        <s v="GASES DEL ORIENTE S.A. E.S.P."/>
        <s v="ENGINEERING CO (ENGECO LIMITADA)"/>
        <s v="PROMIGAS S.A. E.S.P."/>
        <s v="GASES DEL CARIBE S.A.E.S.P. (GASCARIBE S.A E.S.P.)"/>
        <s v="COMERCIALIZADORA MOYSE LTDA."/>
        <s v="TECNOLOGIA INSTRUMENTACION Y GAS S.A.S."/>
        <s v="AZUL INGENIERIA S.A.S."/>
        <s v="INGENIERIA DE MONTAJE Y MANTENIMIENTO DE ESTACIONES DE SERVICIO LTDA  (IMMES LTDA)"/>
        <s v="COMBUSTIBLES LIQUIDOS DE COLOMBIA S.A E.S.P  (CLC S.A E.S.P)_x000a_"/>
        <s v="EQUIPOS Y SERVICIOS ALOSAN S A S "/>
        <s v="COMBUSTIBLES UNIGAS S.A.S."/>
        <s v="ALKENOS LTDA"/>
        <s v="METROGAS DE COLOMBIA S.A. E.S.P.  (METROGAS S.A. E.S.P)_x000a_"/>
        <s v="GAS NATURAL DEL ORIENTE S.A. E.S.P. (GASORIENTE S.A. E.S.P)"/>
        <s v="COMPAÑIA TRANSPORTADORA DE COLOMBIA S.A. (COTRANSCOL S.A.)"/>
        <s v="CONSTRUCCIONES TERMICAS LIMITADA CONSTRUTERM"/>
        <s v="NACIONAL DE SERVICIOS PUBLICOS DOMICILIARIOS S A ESP  (NSP S A ESP)"/>
        <s v="SURPETROIL S A S"/>
        <s v="GRUPO GEMLSA SAS"/>
        <s v="PROVIGAS S.A.S E.S.P"/>
        <s v="ENERGY SOLUTION SERVICES SAS"/>
        <s v="GAS CONSTRUCCION ENERGIA S A S"/>
        <s v="ACERIAS PAZ DEL RIO S.A."/>
        <s v="VANTI S.A. E.S.P (VANTI)"/>
        <s v="TRANSPORTADORA DE GAS INTERNACIONAL S.A. ESP (TGI S.A. E.S.P.)"/>
        <s v="CONSTRUREDES BERNAL SAS"/>
        <s v="COLOMBIANA DE PROYECTOS DE INGENIERIA S.A.S. (COLPROING S.A.S.)"/>
        <s v="HIDROPISCINAS Y GAS S A S"/>
        <s v="INGENIERIA ELECTRONICA MARTINEZ LTDA (MELTRONIC LTDA)"/>
        <s v="GETECNI S.A.S."/>
        <s v="IMS INGENIERIA S.A.S"/>
        <s v="COMPRESSOR COLOMBIA S A S"/>
        <s v="COMPAÑIA DE ALMACENAMIENTO DE GAS SOCIEDAD ANONIMA EMPRESA DE SERVICIOS PUBLICOS (ALMAGAS S.A. E.S.P.)"/>
        <s v="FERRETERIA CENTRAL LTDA."/>
        <s v="INSTALACIONES HIDROSANITARIAS CARDENAS E.U."/>
        <s v="LIDAGAS S.A. E.S.P."/>
        <s v="COMPAÑÍA DE SERVICIOS PUBLICOS S.A. E.S.P (CODEGAS S.A. E.S.P.)"/>
        <s v="TOTALTEK LIMITADA"/>
        <s v="GAS NATURALEZA MULTISERVIS LTDA"/>
        <s v="SERVITEST PRUEBAS HIDROSTATICAS S.A.S"/>
        <s v="RAYOGAS S.A. E.S.P."/>
        <s v="COMBUSTION Y CONTROL LTDA"/>
        <s v="E MC ALLISTER S A S"/>
        <s v="GAS NATURAL DEL CESAR EMPRESA DE SERVICIOS PUBLICOS (GASNACER E.S.P)"/>
        <s v="FLUXCONTROL S A S"/>
        <s v="ENERTERMICA SAS"/>
        <s v="GASES ANDINOS DE COLOMBIA S.A.S E.S.P (GASACOL S.A.S E.S.P)"/>
        <s v="ARTESANIAS EN VIDRIO EL HATO S.A.S."/>
        <s v="INTEGRADOR AIRE &amp; GNC S.A.S"/>
        <s v="ICG SERVICE SAS"/>
        <s v="COMPAÑIA NACIONAL DE CALDERAS LTDA"/>
        <s v="STEEL BULL COMPANY S A S"/>
        <s v="COMERCIAL INDUSTRIAL NACIONAL S.A. CINSA"/>
        <s v="COLMAQUINAS S.A."/>
        <s v="TRANSOCCIDENTE S.A E.S.P"/>
        <s v="PROYECTOS DE INGENIERIA Y COMERCIALIZACION DE GAS S.A. E.S.P.    (INPROGAS S.A. E.S.P.)"/>
        <s v="OMEGA GARZON ASOCIADOS LTDA"/>
        <s v="PROSOLGAS SAS"/>
        <s v="VR SAS"/>
        <s v="IMPORTADORA SABYS GARCIA &amp; CIA LTDA"/>
        <s v="GAS GOMBEL S A EMPRESA DE SERVICIOS PUBLICOS  (GAS GOMBEL E S P)"/>
        <s v="KEYSER SAS"/>
        <s v="INVERSIONES ALIS SAS"/>
        <s v="HCA INGENIERIA SAS"/>
        <s v="ACTIVIDADES Y SERVICIOS DE CONSTRUCCION LTDA (ACSECO LTDA.)"/>
        <s v="ELECTROENGINEER S.A.S"/>
        <s v="GASES DEL SUR DE SANTANDER S.A. EMPRESA DE SERVICIOS PUBLICOS (GASUR S.A. E.S.P.)"/>
        <s v="CASAGAS SAS"/>
        <s v="AVICOLA MILUC SAS"/>
        <s v="EMPRESA INTEGRAL DE SERVICIOS O.P. &amp; S. CONSTRUCCIONES S.A. ESP (OP&amp;S CONSTRUCCIONES S.A. E.S.P.)"/>
        <s v="GLOBAL REDES &amp; OBRAS S.A.S. ESP  (GRO S.A.S. ESP)"/>
        <s v="SERVIGAS DEL LLANO COLOMBIANO S.A.S"/>
        <s v="GAS NATURAL CUNDIBOYACENSE S.A. E.S.P."/>
        <s v="SERTICOL S.A INGENIEROS ASOCIADOS"/>
        <s v="INDUGAS COLOMBIA S A S"/>
        <s v="CONSTRUCCIONES LOPEZ&amp;CASTRO S.A.S."/>
        <s v="INGENIERIA Y SERVICIOS S.A E.S.P."/>
        <s v="DAMASA DE COLOMBIA S A S"/>
        <s v="MULTISERVICIOS OSORIO SAS"/>
        <s v="PREMAC S.A.S."/>
        <s v="ESTACION DE SERVICIO LOS PINOS- MARTINEZ LIMITADA"/>
        <s v="TERMOTEC INGENIERIA S.A.S"/>
        <s v="GAS Y SERVICIOS INDUSTRIALES S A S"/>
        <s v="SERVINDUSTRIALES JAC SAS"/>
        <s v="MONTAJES INTEGRALES LTDA."/>
        <s v="IMPORTSOLUCIONES S A S"/>
        <s v="GRUPO ZAMBRANO S.A."/>
        <s v="CITYGAS DISTRIBUIDORA SAS ESP (CITYGAS DISAS)"/>
        <s v="GAS SUPERIOR DE COLOMBIA S.A. E.S.P."/>
        <s v="GASMOVIL LTDA."/>
        <s v="CONSTRUGAS HCS S.A.S."/>
        <s v="CONSORCIO G5"/>
        <s v="INDUFERRAM SAS"/>
        <s v="MUNDI CALDERAS LTDA"/>
        <s v="ASESORIAS SERVICIOS Y MANTENIMIENTO PARA SISTEMAS DE GAS COMBUSTIBLE SAS - A.S.Y.M GAS NATURAL SAS"/>
        <s v="CONTROL FLUID S.A.S."/>
        <s v="SAN CARLOS INGENIERIA Y SERVICIOS S.A.S"/>
        <s v="COMPAÑIA ENVASADORA DEL ATLANTICO S.A.S."/>
        <s v="DESCO INGENIERIA S.A.S."/>
        <s v="GAS CONTROL SAS"/>
        <s v="TAVIRA MEDICION S.A."/>
        <s v="ARC ALFONSO RAMIREZ INGENIERIA S.A.S."/>
        <s v="TECHNICAL SERVICE GNC S.A.S"/>
        <s v="KRONOS ENERGY SA ESP"/>
        <s v="COMERCIALIZADORA CENTRO ORIENTE S A E S P"/>
        <s v="VILLA GAS S.A. E.S.P."/>
        <s v="D C TEKNICALDERAS LTDA"/>
        <s v="ECOEFICIENCIA ING S.A.S"/>
        <s v="MAIKO INGENIERIA SAS"/>
        <s v="PETROMIL GAS SAS ESP"/>
        <s v="METALMECANICA MENDEZ SAS"/>
        <s v="PLASTICOS Y MADERAS RECICLABLES SAS"/>
        <s v="LAVASECO MODERNO S.A.S"/>
        <s v="INGENIERIA Y CONSTRUCCIONES CALDERAS DE COLOMBIA S.A.S"/>
        <s v="GAS Y ENERGIA S.A. - GASSERVI S.A."/>
        <s v="INGENIERIA Y SERVICIOS INDUSTRIALES S.A.S (INGESOL S.A.S)"/>
        <s v="PRODUCTOS ALIMENTICIOS EL GALPON"/>
        <s v="MASERVICON"/>
        <s v="GASTECO"/>
        <s v="SOLGAS INGENIERIA S.A.S."/>
        <s v="DISMONT LTDA"/>
        <s v="ENERMATIC COLOMBIA SAS"/>
        <s v="INSTRUMENTOS &amp; CONTROLES S.A."/>
        <s v="DOW AGROSCIENCES DE COLOMBIA S.A."/>
        <s v="ORGANIZACIÓN TERPEL S.A."/>
        <s v="FABRINORTE CIA. LTDA. - INDUTEXMA"/>
        <s v="GAS ZIPA S.A.S. E.S.P."/>
        <s v="EQUISOL EQUIPOS Y SOLUCIONES S.A.S."/>
        <s v="SURENERGY S.A. E.S.P."/>
        <s v="ALEIPHAR ENERGY S.A.S."/>
        <s v="CENKAP COLOMBIA S.A.S."/>
        <s v="CARLOS ANDRES NARANJO OLIVARES"/>
        <s v="DISTRIBUIDORA NACIONAL DE CALDERAS S.A.S."/>
        <s v="JORGE HUMBERTO CARDONA ORTIZ"/>
        <s v="AVANGAS INGENIERIA"/>
        <s v="ALMACENADORA DE GASES DE APIAY S.A. E.S.P."/>
        <s v="SERMY S.A.S."/>
        <s v="ICG SOLUCIONES ENERGETICAS S.A.S."/>
        <s v="NARIÑO MONTAYA NITAY"/>
        <s v="INVERSIONES GLP S.A.S. E.S.P. (VIDAGAS)"/>
        <s v="GRUPO ALOSAN S.A.S."/>
        <s v="AMERQUIP S.A.S."/>
        <s v="CERGAS INGENIERIA S.A.S."/>
        <s v="INGEMARC CIA LTDA"/>
        <s v="LEONARDO CASTAÑEDA RENDON"/>
        <s v="DOJ INGENERIA"/>
        <s v="JORGE MENDEZ"/>
        <s v="CONSTRUCCIONES LOPEZ &amp; CASTRO S.A.S."/>
        <s v="ITECOM ENERGY S.A.S."/>
        <s v="DURAN PEÑALOZA LUZ MILA"/>
        <s v="ROMERO ORJUELA JOSE VICIENTE"/>
        <s v="AGROPECUARIA SANTA CRUZ"/>
        <s v="PROCESS SOLUTIONS SAS"/>
        <s v="TECNICALDERAS SAS"/>
        <s v="INGESOL LATINOAMERICA LTDA"/>
        <s v="MENDOZA &amp; FERNANDEZ SAS"/>
        <s v="CONTRUTEC GAS ZOMAC SAS"/>
        <s v="LAUNDRYMATIC Y TRANSPORTES S.A.S"/>
        <s v="MOYSE SAS"/>
        <s v="LIPSON S.A.S."/>
        <s v="PLEXA SAS ESP"/>
        <s v="GAS COLOMBIA SA ESP"/>
        <s v="HERRERA CABALLERO MARIO ANTONIO"/>
        <s v="TURGAS"/>
        <s v="FLOREZ JARAMILLO EDILBERTO DE JESUS"/>
        <e v="#N/A"/>
        <n v="0" u="1"/>
      </sharedItems>
    </cacheField>
    <cacheField name="REFERENCIA" numFmtId="0">
      <sharedItems containsBlank="1" count="819">
        <s v="CG-E-ME825-6"/>
        <s v="CG-H-ME3162-20"/>
        <s v="CG-H-ME3162-32"/>
        <s v="CG-J-ME831"/>
        <s v="EL-01-01-06"/>
        <s v="EL-01-01-12"/>
        <s v="EL-01-01-13"/>
        <s v="EL-01-01-20"/>
        <s v="EL-01-03-01-03"/>
        <s v="EL-02-01-02-245"/>
        <s v="EL-02-01-05-108"/>
        <s v="EL-02-01-05-86"/>
        <s v="EL-02-01-06-033"/>
        <s v="EL-02-01-06-037"/>
        <s v="EL-02-01-13-03"/>
        <s v="EL-02-02-01-04"/>
        <s v="EL-02-02-01-05"/>
        <s v="EL-02-02-02-04"/>
        <s v="EL-02-03-02-03"/>
        <s v="EL-03-01-03"/>
        <s v="EL-03-01-05-01"/>
        <s v="EL-RP-01-02-06-001"/>
        <s v="EL-RP-01-03-01-006"/>
        <s v="EL-RP-01-03-01-017"/>
        <s v="EL-RP-01-03-01-022"/>
        <s v="EL-RP-01-03-01-025"/>
        <s v="EL-RP-01-03-02-002"/>
        <s v="EL-RP-01-03-02-005"/>
        <s v="EL-RP-01-03-02-009"/>
        <s v="EL-RP-01-03-02-010"/>
        <s v="EL-RP-01-03-02-011"/>
        <s v="EL-RP-01-03-02-012"/>
        <s v="EL-RP-01-03-01-039"/>
        <s v="EL-RP-02-01-01-003"/>
        <s v="EL-RP-02-01-01-013"/>
        <s v="EL-RP-02-01-01-021"/>
        <s v="EL-RP-02-01-01-028"/>
        <s v="EL-RP-02-01-01-034"/>
        <s v="EL-RP-02-01-01-035"/>
        <s v="EL-RP-02-01-01-044"/>
        <s v="EL-RP-02-01-02-060"/>
        <s v="EL-RP-02-01-04-003"/>
        <s v="EL-RP-02-01-04-026"/>
        <s v="EL-RP-02-01-04-013"/>
        <s v="EL-RP-02-02-01-002"/>
        <s v="EL-RP-02-02-01-055"/>
        <s v="EL-RP-02-02-02-009"/>
        <s v="EL-RP-04-02-05-002"/>
        <s v="EL-RP-04-02-05-001"/>
        <s v="IT-RP-01-04-15"/>
        <s v="IT-RP-01-04-16"/>
        <s v="RE-A-1586VN"/>
        <s v="RE-A-1588VN"/>
        <s v="RE-A-597FA"/>
        <s v="RE-B-9101P5"/>
        <s v="RE-C-6542R12.0"/>
        <s v="RE-C-7556R12.0"/>
        <s v="RE-C-8475-50"/>
        <s v="RE-C-8475-51A"/>
        <s v="RE-D-3132G"/>
        <s v="RE-D-8685G"/>
        <s v="RE-F-3272G"/>
        <s v="RE-F-7572FC"/>
        <s v="RE-F-7579"/>
        <s v="RE-F-7590U-10"/>
        <s v="RE-F-A3282C"/>
        <s v="RE-H-912PS30"/>
        <s v="RE-J-1224WA"/>
        <s v="RP-AC-01-0009"/>
        <s v="ST-01-01"/>
        <s v="WI-01-04"/>
        <s v="CG-J-ME651S/80"/>
        <s v="CG-RP-01-01-01"/>
        <s v="EL-01-02-03"/>
        <s v="EL-01-02-19"/>
        <s v="EL-02-01-01-15"/>
        <s v="EL-02-01-02-53"/>
        <s v="EL-02-01-03-16"/>
        <s v="EL-02-01-04-04"/>
        <s v="EL-02-01-06-028"/>
        <s v="EL-02-01-06-034"/>
        <s v="EL-02-01-13-01"/>
        <s v="EL-02-01-13-02"/>
        <s v="EL-02-02-02-36"/>
        <s v="EL-02-02-02-81"/>
        <s v="EL-02-02-02-82"/>
        <s v="EL-04-02-02"/>
        <s v="EL-RP-02-01-02-040"/>
        <s v="EL-RP-02-01-02-070"/>
        <s v="EL-RP-02-02-01-001"/>
        <s v="IT-RP-01-04-04"/>
        <s v="RE-A-1584VN"/>
        <s v="RE-A-LV4403TR96"/>
        <s v="RE-A-LV5503B6"/>
        <s v="RE-D-3127U"/>
        <s v="RE-D-8684G"/>
        <s v="RE-F-A3292C"/>
        <s v="RE-H-7141F"/>
        <s v="CG-D-MEV200FIR/250"/>
        <s v="EL-02-01-02-246"/>
        <s v="EL-02-01-13-08"/>
        <s v="EL-RP-02-01-01-042"/>
        <s v="EL-RP-02-01-02-035"/>
        <s v="EL-RP-02-01-02-056"/>
        <s v="EL-RP-02-01-04-004"/>
        <s v="EL-RP-02-01-04-010"/>
        <s v="EL-RP-02-01-04-012"/>
        <s v="EL-RP-02-01-04-018"/>
        <s v="EL-RP-02-01-04-021"/>
        <s v="EL-RP-02-01-04-022"/>
        <s v="EL-RP-02-01-04-027"/>
        <s v="EL-RP-02-01-04-030"/>
        <s v="EL-RP-02-01-04-031"/>
        <s v="EL-RP-02-01-04-032"/>
        <s v="EL-RP-02-02-02-005"/>
        <s v="EL-RP-02-02-01-008"/>
        <s v="EL-RP-02-02-02-003"/>
        <s v="EL-RP-02-02-02-006"/>
        <s v="EL-RP-02-02-02-007"/>
        <s v="EL-RP-02-02-02-008"/>
        <s v="EL-RP-02-02-02-014"/>
        <s v="EL-RP-02-02-02-015"/>
        <s v="EL-RP-02-02-01-071"/>
        <s v="IT-RP-02-01-21"/>
        <s v="IT-RP-02-01-06"/>
        <s v="IT-RP-02-01-10"/>
        <s v="RE-C-19104-50"/>
        <s v="RE-D-3131G"/>
        <s v="RE-D-7534G"/>
        <s v="RE-E-7505AP"/>
        <s v="RE-E-7705P"/>
        <s v="RE-E-7901TB"/>
        <s v="RE-E-A7509BP"/>
        <s v="RE-E-A7513AP"/>
        <s v="RE-E-A8436G"/>
        <s v="RE-F-3282C"/>
        <s v="RE-F-A3176"/>
        <s v="RE-F-A7539V6F"/>
        <s v="RE-H-5763D"/>
        <s v="RE-H-912PS12"/>
        <s v="RE-J-3165C"/>
        <s v="RE-J-7193D-10"/>
        <s v="RE-J-A9091-18L"/>
        <s v="RE-J-A9091M60"/>
        <s v="RE-J-A9091M72"/>
        <s v="RE-J-A9094RS"/>
        <s v="RE-J-A9094TS"/>
        <s v="RE-J-A9095TS"/>
        <s v="CG-C-1027"/>
        <s v="CG-D-MEH25-450"/>
        <s v="EL-01-03-02-03"/>
        <s v="EL-01-06-02-01"/>
        <s v="EL-02-02-02-75"/>
        <s v="EL-02-03-02-04"/>
        <s v="EL-RP-01-03-01-023"/>
        <s v="EL-RP-02-01-01-018"/>
        <s v="IT-RP-02-01-01"/>
        <s v="IT-RP-02-01-02"/>
        <s v="IT-RP-02-01-03"/>
        <s v="IT-RP-02-01-07"/>
        <s v="IT-RP-02-01-08"/>
        <s v="IT-RP-02-01-13"/>
        <s v="IT-RP-02-01-14"/>
        <s v="RE-D-7583G"/>
        <s v="RE-E-A7507AP"/>
        <s v="RE-F-7647SC"/>
        <s v="RE-F-A3500P4"/>
        <s v="RE-F-A3500V6"/>
        <s v="RE-H-7141M"/>
        <s v="RE-J-A9091M48"/>
        <s v="RE-J-A9093TS"/>
        <s v="EL-01-02-18"/>
        <s v="EL-01-07-01-01"/>
        <s v="EL-01-07-01-04"/>
        <s v="EL-01-07-02-01"/>
        <s v="EL-02-02-02-02"/>
        <s v="EL-RP-01-02-03-017"/>
        <s v="EL-RP-01-03-01-003"/>
        <s v="EL-RP-01-03-01-028"/>
        <s v="EL-RP-01-03-01-029"/>
        <s v="EL-RP-01-03-01-030"/>
        <s v="EL-RP-01-03-01-031"/>
        <s v="EL-RP-02-02-01-010"/>
        <s v="EL-RP-02-02-01-051"/>
        <s v="EL-RP-02-02-01-067"/>
        <s v="EL-RP-05-05-04-058"/>
        <s v="ME-01-01-01"/>
        <s v="RE-B-9101H5"/>
        <s v="RE-C-8475-81A"/>
        <s v="RE-D-8544G"/>
        <s v="RE-D-8560-50"/>
        <s v="RE-H-5761C"/>
        <s v="RE-J-8475-80"/>
        <s v="RE-J-A9093RS"/>
        <s v="EL-02-01-02-61"/>
        <s v="EL-02-02-01-10"/>
        <s v="EL-02-02-01-13"/>
        <s v="EL-02-03-01-02"/>
        <s v="EL-03-01-04"/>
        <s v="EL-RP-01-03-06-009"/>
        <s v="EL-RP-02-01-02-030"/>
        <s v="EL-RP-02-01-04-017"/>
        <s v="EL-RP-02-02-01-015"/>
        <s v="IT-01-01-04"/>
        <s v="IT-RP-01-04-03"/>
        <s v="IT-RP-01-04-05"/>
        <s v="IT-RP-01-04-08"/>
        <s v="IT-RP-01-04-14"/>
        <s v="IT-RP-01-04-17"/>
        <s v="IT-RP-01-04-18"/>
        <s v="IT-RP-01-04-20"/>
        <s v="RE-D-3129L"/>
        <s v="RE-F-3292A"/>
        <s v="RE-F-A3276BC"/>
        <s v="RE-F-A7537P4"/>
        <s v="RE-H-3175P"/>
        <s v="RE-H-3184-90"/>
        <s v="RE-H-5761D"/>
        <s v="RE-H-5765F"/>
        <s v="RE-H-5767H"/>
        <s v="TR-01-01-01"/>
        <s v="TR-01-01-04"/>
        <s v="TR-01-01-05"/>
        <s v="TR-01-01-09"/>
        <s v="EL-01-02-04"/>
        <s v="EL-RP-01-03-06-008"/>
        <s v="EL-RP-02-01-01-019"/>
        <s v="IT-RP-01-04-19"/>
        <s v="ME-01-01-02"/>
        <s v="RE-E-A7510BP"/>
        <s v="RE-E-A7517FP"/>
        <s v="RE-F-3292B"/>
        <s v="RE-F-A3186"/>
        <s v="RE-F-A3500R6"/>
        <s v="RE-H-7534-20"/>
        <s v="RE-J-6010"/>
        <s v="RE-J-6016"/>
        <s v="CG-E-ME791C"/>
        <s v="CG-H-ME390"/>
        <s v="CG-J-ME655S/80"/>
        <s v="EL-02-01-02-183"/>
        <s v="EL-02-01-02-37"/>
        <s v="EL-02-02-01-02"/>
        <s v="EL-02-02-01-06-03"/>
        <s v="EL-02-02-01-14-01"/>
        <s v="EL-02-02-02-65"/>
        <s v="EL-02-03-02-06"/>
        <s v="EL-RP-02-01-01-020"/>
        <s v="EL-RP-02-02-01-003"/>
        <s v="EL-RP-02-02-01-007"/>
        <s v="IT-01-01-05"/>
        <s v="IT-01-03"/>
        <s v="IT-01-05-01"/>
        <s v="IT-RP-01-04-024"/>
        <s v="IT-RP-01-04-25"/>
        <s v="IT-RP-01-04-26"/>
        <s v="IT-RP-01-04-27"/>
        <s v="RE-C-A7509-50"/>
        <s v="RE-C-A7513-50"/>
        <s v="RE-F-6587-EC"/>
        <s v="RE-J-A2805C"/>
        <s v="RE-J-A9091M36"/>
        <s v="RE-J-A9091-M72.0"/>
        <s v="EL-01-02-06"/>
        <s v="EL-02-01-02-13"/>
        <s v="EL-RP-01-02-04-001"/>
        <s v="EL-RP-01-03-01-009"/>
        <s v="EL-RP-01-03-01-014"/>
        <s v="EL-RP-01-03-01-015"/>
        <s v="EL-RP-01-03-01-016"/>
        <s v="EL-RP-01-03-01-019"/>
        <s v="EL-RP-01-03-01-032"/>
        <s v="EL-RP-02-01-04-024"/>
        <s v="EL-RP-02-02-02-011"/>
        <s v="IT-01-01-03"/>
        <s v="IT-01-01-07"/>
        <s v="IT-01-01-08"/>
        <s v="IT-RP-01-04-28"/>
        <s v="RE-A-LV4403B66"/>
        <s v="RE-A-LV4403TR4"/>
        <s v="RE-C-8593R12"/>
        <s v="RE-F-A3500N4"/>
        <s v="TR-01-01-10"/>
        <s v="EL-01-02-05"/>
        <s v="EL-RP-01-01-14-025"/>
        <s v="EL-RP-02-01-04-007"/>
        <s v="EL-RP-02-01-04-008"/>
        <s v="EL-RP-02-02-01-053"/>
        <s v="RE-F-A8436G"/>
        <s v="TR-01-01-11"/>
        <s v="EL-01-02-02"/>
        <s v="EL-02-01-02-29"/>
        <s v="EL-02-01-06-023"/>
        <s v="EL-02-02-02-52"/>
        <s v="RE-F-7590U"/>
        <s v="RE-F-A7537P4F"/>
        <s v="RE-H-970AX"/>
        <s v="EL-01-03-02-02"/>
        <s v="EL-02-01-13-13"/>
        <s v="EL-03-01-01"/>
        <s v="EL-03-01-02"/>
        <s v="EL-RP-01-02-03-027"/>
        <s v="EL-RP-01-02-03-028"/>
        <s v="EL-RP-01-03-01-033"/>
        <s v="EL-RP-01-03-01-034"/>
        <s v="EL-RP-01-03-01-035"/>
        <s v="EL-RP-01-03-01-036"/>
        <s v="EL-RP-01-03-01-037"/>
        <s v="EL-RP-01-03-02-004"/>
        <s v="EL-RP-01-03-02-014"/>
        <s v="EL-RP-01-03-02-015"/>
        <s v="EL-RP-02-01-02-020"/>
        <s v="EL-RP-02-01-13-05"/>
        <s v="EL-RP-02-02-01-005"/>
        <s v="EL-RP-02-02-01-041"/>
        <s v="EL-RP-02-02-02-026"/>
        <s v="EL-RP-02-02-02-019"/>
        <s v="EL-RP-02-02-02-023"/>
        <s v="EL-RP-02-02-02-024"/>
        <s v="EL-RP-02-02-02-025"/>
        <s v="RE-H-3181"/>
        <s v="ST-01-08"/>
        <s v="CG-H-ME3162-08"/>
        <s v="EL-01-01-15"/>
        <s v="EL-02-01-02-181"/>
        <s v="EL-02-01-04-06"/>
        <s v="EL-02-01-05-85"/>
        <s v="EL-RP-01-03-01-011"/>
        <s v="EL-RP-01-03-01-020"/>
        <s v="EL-RP-02-01-02-024"/>
        <s v="EL-RP-02-02-02-016"/>
        <s v="RE-F-2884D"/>
        <s v="CG-01-02-01"/>
        <s v="CG-E-ME825-16"/>
        <s v="EL-02-01-02-248"/>
        <s v="EL-02-01-02-258"/>
        <s v="EL-02-01-02-259"/>
        <s v="EL-02-03-01-04"/>
        <s v="RE-C-7647SC"/>
        <s v="RE-F-7573G"/>
        <s v="RE-J-3165CF12.0"/>
        <s v="CG-E-ME825-8"/>
        <s v="CG-H-ME3162-12"/>
        <s v="CG-H-ME3162-16"/>
        <s v="CG-J-ME651S"/>
        <s v="EL-01-01-17"/>
        <s v="EL-02-02-02-01"/>
        <s v="EL-02-02-02-03"/>
        <s v="EL-02-02-02-16"/>
        <s v="EL-02-02-02-84"/>
        <s v="EL-02-02-02-85"/>
        <s v="EL-RP-02-01-04-025"/>
        <s v="EL-RP-02-02-01-065"/>
        <s v="RE-C-G8475RW"/>
        <s v="RE-D-3129U"/>
        <s v="RE-F-7580C"/>
        <s v="RE-F-A3212R250"/>
        <s v="RE-J-A909118LX"/>
        <s v="RE-J-A9095RS"/>
        <s v="AE-01-01-01"/>
        <s v="AL-RP-01-17"/>
        <s v="EL-02-02-02-24"/>
        <s v="EL-RP-01-02-03-012"/>
        <s v="EL-RP-02-01-01-037"/>
        <s v="EL-RP-02-01-02-023"/>
        <s v="RE-H-7193D10"/>
        <s v="AE-01-01-02"/>
        <s v="EL-01-03-01-04"/>
        <s v="EL-RP-01-03-02-006"/>
        <s v="EL-RP-01-03-02-008"/>
        <s v="RE-A-59TFB"/>
        <s v="RE-H-2906G"/>
        <s v="EL-02-01-02-54"/>
        <s v="EL-02-01-12-001"/>
        <s v="EL-02-03-02-05"/>
        <s v="RE-E-A7797A"/>
        <s v="TR-01-01-03"/>
        <s v="AL-01-02-01"/>
        <s v="EL-02-01-05-77"/>
        <s v="RE-A-1588MH"/>
        <s v="RE-A-4403B4"/>
        <s v="RE-A-4403Y4"/>
        <s v="RE-A-LV5503Y6"/>
        <s v="RE-H-3171A"/>
        <s v="RE-H-3175"/>
        <s v="RE-J-A2141A16"/>
        <s v="EL-01-01-03"/>
        <s v="EL-01-03-02-04"/>
        <s v="EL-RP-02-01-02-008"/>
        <s v="RE-E-A7517AP"/>
        <s v="RE-F-A-3196"/>
        <s v="RE-F-A-3212R175"/>
        <s v="EL-RP-02-01-02-001"/>
        <s v="EL-RP-02-01-02-046"/>
        <s v="EL-RP-02-01-02-050"/>
        <s v="FI-K-M-111"/>
        <s v="RE-F-A3292A"/>
        <s v="RE-F-A6586D"/>
        <s v="CG-E-ME825-4"/>
        <s v="EL-02-02-02-54"/>
        <s v="EL-RP-02-01-02-061"/>
        <s v="EL-RP-02-01-04-034"/>
        <s v="EL-RP-02-01-04-035"/>
        <s v="EL-RP-02-02-01-042"/>
        <s v="FI-G-201-24"/>
        <s v="RE-D-3129G"/>
        <s v="RE-E-7704P"/>
        <s v="CG-A-942HP-04"/>
        <s v="FI-H-M498 6/3"/>
        <s v="AL-02-04"/>
        <s v="EL-02-01-05-109"/>
        <s v="EL-02-01-12-003"/>
        <s v="EL-02-02-02-86"/>
        <s v="EL-RP-01-03-02-007"/>
        <s v="EL-RP-01-03-02-016"/>
        <s v="EL-RP-01-03-02-017"/>
        <s v="EL-RP-01-03-02-019"/>
        <s v="EL-RP-02-02-02-001"/>
        <s v="RE-E-A7705P"/>
        <s v="AL-02-03"/>
        <s v="AL-03-01"/>
        <s v="EL-RP-01-03-01-010"/>
        <s v="IT-RP-03-02-16"/>
        <s v="IT-RP-03-02-17"/>
        <s v="AL-02-01"/>
        <s v="EL-RP-02-02-01-009"/>
        <s v="EL-RP-02-02-01-030"/>
        <s v="EL-RP-02-02-01-068"/>
        <s v="EL-RP-02-02-01-069"/>
        <s v="IT-02-02"/>
        <s v="RE-H-7572C-15A"/>
        <s v="AL-02-02"/>
        <s v="AL-RP-01-18"/>
        <s v="EL-RP-02-01-01-016"/>
        <s v="EL-RP-02-02-01-048"/>
        <s v="RE-A-L4403TR9"/>
        <s v="RE-J-A9091M24"/>
        <s v="RE-J-A9091R"/>
        <s v="EL-01-01-14"/>
        <s v="RE-C-7509-50"/>
        <s v="RE-H-5767F"/>
        <s v="EL-02-01-02-32"/>
        <s v="IT-RP-03-02-15"/>
        <s v="RE-C-8593AR16.0"/>
        <s v="RE-E-A7704P"/>
        <s v="RE-H-3185"/>
        <s v="RE-H-A5765D"/>
        <s v="RE-H-A5765E"/>
        <s v="WI-01-06"/>
        <s v="CG-A-812HP-01"/>
        <s v="EL-RP-01-03-01-024"/>
        <s v="EL-RP-02-01-04-033"/>
        <s v="EL-RP-02-02-01-016"/>
        <s v="RE-A-LV404B4"/>
        <s v="RE-F-A3272G"/>
        <s v="RE-H-7572C-14A"/>
        <s v="RE-J-A7796"/>
        <s v="RE-H-3175A"/>
        <s v="RE-H-3191"/>
        <s v="CG-A-902-1-15"/>
        <s v="EL-RP-02-01-04-020"/>
        <s v="EL-RP-02-02-01-050"/>
        <s v="EL-RP-02-02-02-010"/>
        <s v="RE-J-3165CF20.0"/>
        <s v="EL-02-01-02-237"/>
        <s v="EL-02-01-03-17"/>
        <s v="EL-02-01-06-038"/>
        <s v="EL-RP-02-01-01-059"/>
        <s v="EL-RP-02-01-04-019"/>
        <s v="IN-RP-01-09-05"/>
        <s v="RE-F-7590U-20"/>
        <s v="RE-J-TA3169F12"/>
        <s v="EL-02-02-02-21"/>
        <s v="RE-D-A8434G"/>
        <s v="EL-RP-01-03-02-001"/>
        <s v="EL-RP-01-03-06-003"/>
        <s v="EL-RP-02-01-13-002"/>
        <s v="EL-RP-02-01-13-003"/>
        <s v="RE-F-A3146"/>
        <s v="WI-02-02"/>
        <s v="PK-01-7132-01"/>
        <s v="EL-01-02-21"/>
        <s v="EL-01-03-03-01"/>
        <s v="EL-02-02-02-05"/>
        <s v="EL-02-02-02-20"/>
        <s v="EL-02-02-02-35"/>
        <s v="EL-RP-01-01-05-003"/>
        <s v="EL-RP-01-03-06-014"/>
        <s v="EL-RP-02-01-04-036"/>
        <s v="EL-RP-02-01-04-037"/>
        <s v="EL-RP-02-01-04-038"/>
        <s v="EL-RP-02-02-02-027"/>
        <s v="EL-RP-05-05-04-074"/>
        <s v="EL-RP-05-05-04-075"/>
        <s v="AL-RP-01-20"/>
        <s v="EL-RP-01-01-05-002"/>
        <s v="EL-RP-01-01-08-023"/>
        <s v="RE-F-3282B"/>
        <s v="EL-02-01-02-229"/>
        <s v="EL-02-01-02-30"/>
        <s v="EL-02-01-03-12"/>
        <s v="EL-02-01-08-02"/>
        <s v="FI-K-M-121"/>
        <s v="WI-02-01"/>
        <s v="EL-03-01-07"/>
        <s v="RE-E-A7793A"/>
        <s v="EL-02-01-04-05"/>
        <s v="EL-02-01-05-84"/>
        <s v="EL-RP-02-01-02-021"/>
        <s v="EL-RP-02-01-02-022"/>
        <s v="IT-RP-02-01-16"/>
        <s v="RE-E-7706P"/>
        <s v="CG-F-1023"/>
        <s v="CG-RP-01-01-04"/>
        <s v="CG-RP-01-01-05"/>
        <s v="CG-RP-01-01-06"/>
        <s v="CG-RP-01-01-09"/>
        <s v="EL-01-01-16"/>
        <s v="EL-02-01-02-261"/>
        <s v="EL-02-01-02-56"/>
        <s v="EL-02-01-09-01"/>
        <s v="EL-RP-02-02-02-012"/>
        <s v="FI-D-F-190"/>
        <s v="AL-02-05"/>
        <s v="EL-RP-01-03-06-015"/>
        <s v="EL-RP-04-02-03-01"/>
        <s v="PK-01-7132-05"/>
        <s v="RE-H-3199W"/>
        <s v="EL-02-01-02-262"/>
        <s v="EL-02-03-01-03"/>
        <s v="EL-RP-02-01-01-033"/>
        <s v="IT-RP-01-04-29"/>
        <s v="PY-01-02"/>
        <s v="TR-01-01-07"/>
        <s v="BL-03-05"/>
        <s v="BL-RP-01-04-03-05"/>
        <s v="BL-RP-01-04-03-06"/>
        <s v="CG-J-ME656S-3F"/>
        <s v="EL-01-07-02-03"/>
        <s v="EL-02-01-03-10"/>
        <s v="EL-RP-02-01-02-004"/>
        <s v="FI-J-J501"/>
        <s v="FI-K-M-216"/>
        <s v="RE-E-A7513FP"/>
        <s v="RE-E-A7515-50"/>
        <s v="RE-F-A3213D"/>
        <s v="RE-G-A3212R-K250"/>
        <s v="RE-H-5765M"/>
        <s v="RE-H-A3175A"/>
        <s v="EL-02-01-02-21"/>
        <s v="EL-RP-01-03-01-012"/>
        <s v="EL-RP-01-03-01-013"/>
        <s v="EL-RP-01-03-01-018"/>
        <s v="EL-RP-02-01-02-062"/>
        <s v="IT-RP-02-01-17"/>
        <s v="ST-01-04"/>
        <s v="AL-RP-01-01-02"/>
        <s v="BL-RP-01-04-03-07"/>
        <s v="EL-RP-02-01-02-071"/>
        <s v="EL-RP-02-01-04-002"/>
        <s v="EL-RP-04-02-05-003"/>
        <s v="IT-RP-02-01-18"/>
        <s v="ST-01-13"/>
        <s v="AL-RP-01-03-01"/>
        <s v="CK-RP-01-01-01"/>
        <s v="EL-02-01-03-18"/>
        <s v="FI-K-M-640-4"/>
        <s v="IT-RP-01-04-23"/>
        <s v="RE-H-3175B"/>
        <s v="CG-G-690106"/>
        <s v="EL-RP-02-01-01-024"/>
        <s v="EL-RP-02-01-01-041"/>
        <s v="RE-A-2434A"/>
        <s v="RE-C-A7509BP"/>
        <s v="RE-E-A7505AP"/>
        <s v="RE-J-A9092R"/>
        <s v="AL-RP-01-03"/>
        <s v="IT-RP-02-01-19"/>
        <s v="RE-F-6584C"/>
        <s v="RE-F-A3209D050"/>
        <s v="AL-RP-01-02-01"/>
        <s v="EL-RP-01-01-14-029"/>
        <s v="EL-RP-02-01-01-039"/>
        <s v="EL-02-02-02-67"/>
        <s v="EL-RP-02-01-02-018"/>
        <s v="RE-F-SFL7579V10.6"/>
        <s v="RE-H-A3184-90"/>
        <s v="RE-J-A7794"/>
        <s v="CK-RP-01-01-03"/>
        <s v="RE-A-1584VH"/>
        <s v="RE-H-5765E"/>
        <s v="CK-RP-01-01-02"/>
        <s v="EL-02-01-02-247"/>
        <s v="EL-02-01-09-02"/>
        <s v="IT-01-01-06"/>
        <s v="RE-C-G8475RL"/>
        <s v="RE-D-3149MG"/>
        <s v="RE-H-913PS36"/>
        <s v="AL-RP-01-01-03"/>
        <s v="BL-03-03"/>
        <s v="CG-01-01"/>
        <s v="CG-J-ME653S"/>
        <s v="FI-H-N456"/>
        <s v="PY-01-02-01"/>
        <s v="RE-F-7573D"/>
        <s v="RE-F-A3400L6"/>
        <s v="BL-01-04-01"/>
        <s v="EL-02-01-02-205"/>
        <s v="FI-RP-01-01"/>
        <s v="IT-RP-03-02-19"/>
        <s v="PY-01-01-02"/>
        <s v="RE-A-X1584VN"/>
        <s v="RE-H-A3212RA"/>
        <s v="RE-J-A6024"/>
        <s v="EL-02-01-02-117"/>
        <s v="EL-02-02-02-087"/>
        <s v="FI-RP-01-02"/>
        <s v="RE-F-A3212-50"/>
        <s v="EL-RP-01-02-03-003"/>
        <s v="AL-RP-01-21"/>
        <s v="EL-02-01-02-118"/>
        <s v="NI-01-04-01"/>
        <s v="RE-F-A3400L4"/>
        <s v="EL-RP-01-03-04-002"/>
        <s v="IN-01-09-03"/>
        <s v="PF-02-01-01"/>
        <s v="PF-RP-02-01-05"/>
        <s v="RE-D-8545AK"/>
        <s v="RE-H-A3195"/>
        <s v="EL-02-01-05-76"/>
        <s v="IT-RP-01-04-30"/>
        <s v="NI-RP-01-04-01"/>
        <s v="RE-H-7545-40"/>
        <s v="EL-02-01-03-14"/>
        <s v="EL-02-02-02-87"/>
        <s v="EL-RP-02-01-01-058"/>
        <s v="RE-E-A7513AP-CGME450"/>
        <s v="EL-RP-01-01-03-001"/>
        <s v="EL-RP-01-01-05-027"/>
        <s v="EL-RP-01-01-05-028"/>
        <s v="EL-RP-01-01-05-029"/>
        <s v="EL-RP-01-01-12-01"/>
        <s v="EL-RP-01-01-12-02"/>
        <s v="EL-RP-01-01-12-03"/>
        <s v="RE-F-A3213D400"/>
        <s v="CG-F-0-206"/>
        <s v="CG-J-ME653S/80"/>
        <s v="EL-01-02-22"/>
        <s v="EL-02-01-08-01"/>
        <s v="EL-02-02-02-08"/>
        <s v="RP-AC-02-05-01"/>
        <s v="EL-02-01-02-19"/>
        <s v="EL-02-02-01-14"/>
        <s v="EL-RP-01-01-05-031"/>
        <s v="EL-RP-02-01-04-044"/>
        <s v="EL-RP-05-05-04-077"/>
        <s v="EL-RP-02-02-01-004"/>
        <s v="EL-RP-05-05-07-080"/>
        <s v="FI-K-M-502-16/10"/>
        <s v="IN-RP-02-07-01"/>
        <s v="IN-RP-02-07-02"/>
        <s v="IN-RP-02-07-03"/>
        <s v="IN-RP-02-07-04"/>
        <s v="IN-RP-02-07-05"/>
        <s v="RE-J-6016-60D"/>
        <s v="CK-01-01-01"/>
        <s v="EL-02-01-02-119"/>
        <s v="RE-H-A3209PA"/>
        <s v="CG-J-ME650S"/>
        <s v="EL-01-04-01"/>
        <s v="EL-RP-01-03-06-001"/>
        <s v="EL-RP-01-03-06-002"/>
        <s v="RE-F-A3212R-50"/>
        <s v="EL-01-01-05"/>
        <s v="EL-01-01-28"/>
        <s v="EL-01-03-02-01"/>
        <s v="CG-H-1072"/>
        <s v="EL-RP-01-01-14-035"/>
        <s v="EL-RP-05-05-04-078"/>
        <s v="PE-01-RESP"/>
        <s v="SERV-01"/>
        <s v="EL-02-01-05-88"/>
        <s v="EL-RP-02-02-02-041"/>
        <s v="EL-RP-02-02-02-050"/>
        <s v="EL-RP-02-02-02-040"/>
        <s v="EL-RP-05-05-04-065"/>
        <s v="EL-02-02-01-06"/>
        <s v="EL-RP-02-01-01-050"/>
        <m/>
        <s v="EL-02-02-01-058"/>
        <s v="RE-A-1584AVN"/>
        <s v="RE-H-576H"/>
        <s v="RE-G-3212R250"/>
        <s v="EL-02-01-04-09"/>
        <s v="EL-02-01-04-08"/>
        <s v="EL-03-01-08"/>
        <s v="EL-RP-02-01-04-029"/>
        <s v="EL-02-01-05-245"/>
        <s v="EL-RP-02-01-04-006"/>
        <s v="EL-01-01-02"/>
        <s v="EL-RP-01-02-03-022"/>
        <s v="EL-RP-01-03-06-016"/>
        <s v="EL-01-07-01-05"/>
        <s v="RE-D-8434G"/>
        <s v="ME-RP-01-05-017"/>
        <s v="EL-02-01-05-116"/>
        <s v="EL-RP-02-01-04-005"/>
        <s v="RE-D-8436G"/>
        <s v="RE-J-3165CT"/>
        <s v="RE-E-7901T"/>
        <s v="RE-G-3212RA"/>
        <s v="EL-02-02-01-042"/>
        <s v="RE-C-6543R12.0"/>
        <s v="RE-J-3195-50"/>
        <s v="EL-RP-01-02-03-007"/>
        <s v="EL-RP-02-02-02-002"/>
        <s v="EL-RP-02-01-02-044"/>
        <s v="ST-01-07"/>
        <s v="EL-RP-02-01-01-023"/>
        <s v="EL-01-01-04"/>
        <s v="EL-RP-02-01-04-023"/>
        <s v="RE-F-3186"/>
        <s v="CK-RP-06-03-01-290"/>
        <s v="CK-RP-01-02-01"/>
        <s v="EL-RP-05-05-04-071"/>
        <s v="RE-F-7579CT"/>
        <s v="EL-RP-02-01-13-004"/>
        <s v="RE-F-3176"/>
        <s v="CK-01-02-C12"/>
        <s v="CK-RP-01-02-02"/>
        <s v="EL-02-01-05-115"/>
        <s v="EL-RP-02-01-01-025"/>
        <s v="RE-D-3127V"/>
        <s v="RE-J-A2141A6"/>
        <s v="CK-08-01-166B"/>
        <s v="CK-RP-01-02-04"/>
        <s v="CK-RP-01-02-C12-03"/>
        <s v="IT-RP-03-02-18"/>
        <s v="EL-01-01-22"/>
        <s v="RE-E-TA7034P"/>
        <s v="EL-RP-02-02-02-049"/>
        <s v="RE-H-A7513AP"/>
        <s v="RE-H-912PS20"/>
        <s v="EL-01-03-01-02"/>
        <s v="CK-RP-06-02-02"/>
        <s v="RE-H-A3213RA"/>
        <s v="RE-G-A3213D400"/>
        <s v="EL-RP-02-01-02-064"/>
        <s v="EL-RP-02-01-02-065"/>
        <s v="EL-RP-02-02-01-035"/>
        <s v="RE-G-3212R50"/>
        <s v="RE-G-A3209-50"/>
        <s v="RE-C-7556R12"/>
        <s v="RE-F-3212R250"/>
        <s v="ME-RP-01-02-06"/>
        <s v="CK-08-04-T166"/>
        <s v="RE-G-A3212R250"/>
        <s v="CK-RP-02-03-07"/>
        <s v="CK-RP-02-03-04"/>
        <s v="EL-01-07-01-06"/>
        <s v="ME-RP-01-02-07"/>
        <s v="CK-01-02-03-Z200"/>
        <s v="EL-RP-02-01-04-011"/>
        <s v="RE-E-7901T-50"/>
        <s v="EL-01-02-23"/>
        <s v="RE-H-A3213PA"/>
        <s v="RE-G-A3213D300"/>
        <s v="ME-RP-01-02-09"/>
        <s v="ME-RP-01-02-01"/>
        <s v="ME-RP-01-02-02"/>
        <s v="ME-RP-01-02-03"/>
        <s v="ME-RP-01-02-04"/>
        <s v="ME-RP-01-02-05"/>
        <s v="ME-RP-01-02-08"/>
        <s v="EL-02-02-01-18"/>
        <s v="EL-RP-02-02-01-044"/>
        <s v="CK-RP-02-03-08"/>
        <s v="EL-02-01-02-116"/>
        <s v="RE-F-A3209D080"/>
        <s v="RE-C-8475RLW"/>
        <s v="RE-C-8475-50L"/>
        <s v="CK-RP-06-02-01"/>
        <s v="RE-F-7647SCT"/>
        <s v="CK-RP-01-02-C12-04"/>
        <s v="EL-RP-01-01-14-35" u="1"/>
        <s v="RE-E-A7517FP1" u="1"/>
        <s v="BL-RP-01-04-03-08" u="1"/>
        <s v="PU-03-03-02" u="1"/>
        <s v="PU-03-03-03" u="1"/>
        <s v="EL-RP-02-02-01-072" u="1"/>
        <s v="RE-C-8475RW" u="1"/>
        <s v="EL-RP-02-02-005" u="1"/>
        <s v="DN-01-01" u="1"/>
        <s v="IT-02-01" u="1"/>
        <s v="EL-RP-01-03-02-013" u="1"/>
        <s v="EL-RP-01-03-02-018" u="1"/>
        <s v="RP-EL-01-01-03-001" u="1"/>
        <s v="EL-02-02-02-56" u="1"/>
        <s v="SP-01-01" u="1"/>
        <s v="RE-E-A7513-50" u="1"/>
        <s v="EL-RP-02-02-02-007 " u="1"/>
        <s v="EL-02-02-01-05-01" u="1"/>
        <s v="EL-RP-02-01-04-012 " u="1"/>
        <s v="EL-RP-04-02-05-01" u="1"/>
        <s v="EL-RP-02-02-02-011 " u="1"/>
        <s v="EL-RP-02-02-02-014 " u="1"/>
        <s v="EL-01-02-03-012" u="1"/>
        <s v="EL-RP-02-01-04-045" u="1"/>
        <s v="EL-01-03-02-001" u="1"/>
        <s v="RP-BL-01-04-01" u="1"/>
        <s v="CG-F-6902900110" u="1"/>
        <s v="RE-D-A8436G" u="1"/>
        <s v="EL-RP-01-03-03-02" u="1"/>
        <s v="EL-RP-04-04-03-057" u="1"/>
        <s v="EL-RP-02-01-02-058" u="1"/>
        <s v="RE-E-7513-50" u="1"/>
        <s v="EL-RP-04-02-02" u="1"/>
        <s v="EL-RP-05-05-04-067" u="1"/>
        <s v="PY-02-01-01" u="1"/>
      </sharedItems>
    </cacheField>
    <cacheField name="DESCRIPCION DE PRODUCTO" numFmtId="0">
      <sharedItems containsBlank="1" count="945">
        <s v="VALVULA GLOBO 3/4&quot;"/>
        <s v="COUPLING 1 1/4&quot; MNPT"/>
        <s v="COUPLING 2&quot;HB*22MNPT"/>
        <s v="VALV.AGUJA1/4&quot;MNPT*NPTH"/>
        <s v="MEDIDOR AC-250 C: 3/4&quot; CON CONECTORES "/>
        <s v="MEDIDOR AC-630 C:1 1/4&quot; MAOP 25PSIG CON CONECTORES"/>
        <s v="MEDIDOR AL-800 C:1 1/2&quot; MAOP 20 PSIG CON CONECTORES"/>
        <s v="MEDIDOR AL-425 C:1 1/4&quot; MAOP 25 PSIG"/>
        <s v="TURBINA 3GT 1440 PSI"/>
        <s v="REG. 1813C-HC C. 1 1/4&quot; R: 6-15&quot; O: 1/2"/>
        <s v="REG. 1813B C: 2&quot; R: 3-5 PSI O: 5/8&quot;"/>
        <s v="REG. 1813B C: 2&quot; R: 14.5-28&quot; O: 7/8&quot;"/>
        <s v="REG. 1803PFM C: 2&quot; O: 5/8 PIL 16-30"/>
        <s v="REG. 1803PFM C: 2&quot; FLANGED 16-30"/>
        <s v="REGULADOR SR 113 3/4 R:13-16 WC OR 1/4"/>
        <s v="AFV 2&quot; S300 FO"/>
        <s v="AFV 3&quot; S300 FO"/>
        <s v="AFV 2&quot; S300 F.O Y CL INS ZSC100"/>
        <s v="CONTROL LOOP ZSC-100 BM INSPIRATOR"/>
        <s v="PILOTO ZSC 100"/>
        <s v="PILOTO ZSC 320-100"/>
        <s v="ODOMETRO 11,0 M"/>
        <s v="ORIN RETENCION TURBINA Y ROTATIVO"/>
        <s v="GEAR &amp; HUB 59 DRIVE"/>
        <s v="KIT ROTOR 3&quot; 275-1440 GT"/>
        <s v="WRIGLER CMT 3GT"/>
        <s v="RODAMIENTO 4 GT EXT OIL"/>
        <s v="ROTOR PLASTICO 45 4 GTS"/>
        <s v="ROTOR AND HUB 4GT"/>
        <s v="WORM GEAR 4GT"/>
        <s v="COTTER PIN TURBINA"/>
        <s v="SHAFT ROTOR 4GT"/>
        <s v="RD HD SCR #6-32X.25 TURBINE"/>
        <s v="RES 6-15&quot; W.C. GRIS CLARO"/>
        <s v="RES 2.5-5 PSIG ROJO-NARANJA"/>
        <s v="RES 42-2&quot; PSIG ROJO-ROJO"/>
        <s v="ORIFICE VALVE, 1/4&quot;. THE ALUMINUM ORIFICE WILL BE DYED YELLOW."/>
        <s v="ORIFICIO 5/16&quot;"/>
        <s v="ORIFICE VALVE, 3/8&quot;. THE ALUMINUM ORIFICE WILL BE DYED LIGHT BLUE."/>
        <s v="DIAFRAGMA 1800CPB2"/>
        <s v="DIAFRAGMA 1800/2000"/>
        <s v="RES 3-30 PSIG AMARILLO"/>
        <s v="SPRING ZSC PILOT CODE WH/100-225"/>
        <s v="KIT REPARACION BUNA N 80"/>
        <s v="MANGA 2&quot; S300 H5"/>
        <s v="MANGA 2&quot; S600 H7"/>
        <s v="MANIFOLD PLUG KIT"/>
        <s v="FILTER ELEMENT 25 MIC"/>
        <s v="FILTER ELEMENT 25 MIC 4-6&quot;"/>
        <s v="MODULO RF RI505"/>
        <s v="MODULO RF RI 505 PC"/>
        <s v="REGULADOR ALTA PRESION 3/4&quot; 3-30"/>
        <s v="REGULADOR ALTA PRESION 1&quot; 25-50"/>
        <s v="REGULADOR ALTA PRESION 1/4&quot; NPT 1-15 PSI"/>
        <s v="VALVULA DE SERVICIO 3/4&quot; X 3/8&quot;"/>
        <s v="MULTIVALVULA 1&quot;."/>
        <s v="MULTIVALVE / MULTIVALVULA 3/4&quot;"/>
        <s v="KIT DE LLENADO PARA MULTIVALVULA"/>
        <s v="KIT DE RETORNO PARA MULTIVALVULA"/>
        <s v="VALVULA DE ALIVIO EXTERNA 1 1/4&quot;"/>
        <s v="VALVULA DE ALIVIO SEMINTERNA 1 1/4&quot;"/>
        <s v="VALVULA DE EXCESO DE FLUJO 3/4&quot;"/>
        <s v="VALVULA CHECK LOOK  3/4&quot;M X 3/4&quot;F"/>
        <s v="VALVULA DE LLENADO 1 1/4&quot;"/>
        <s v="ADAPTADOR ESTILO UNION"/>
        <s v="VALVULA DE EXCESO DE FLUJO 1 1/4&quot;"/>
        <s v="TRENZA DE COBRE 1/4&quot; 30&quot;"/>
        <s v=" VALVULA DE AGUJA DE  1/4&quot;"/>
        <s v="SOFTWARE SGC"/>
        <s v="FLOTADOR 41&quot; 1 1/4&quot; NPT TA210A"/>
        <s v="MANOMETRO 0-300 PSI CON GLICERINA BAR 1/4"/>
        <s v="FILTRO EN Y 3/4&quot;FPT 80MESH Y STRANGERN PLUG"/>
        <s v="EMPAQUES PARA PISTONES DE LLENADO"/>
        <s v="MEDIDOR ROTATIVO G65"/>
        <s v="MEDIDOR ROTATIVO RVG G-25"/>
        <s v="REG. 1213B2 C: 3/4&quot; R: 6-15&quot; W.C. O: 1/4"/>
        <s v="REG.1813C C:3/4&quot; R:6-15&quot; O:1/2"/>
        <s v="REG. 1800 CPB2 1 1-4· O: 5/16&quot; R: STD"/>
        <s v="REG. 1883 CPB2 C: 1 1/4&quot; O: 5/16 R:STD"/>
        <s v="REG. 1803PFM C: 2&quot; O: 7/8 PILOTO 7-15"/>
        <s v="REG. 1803PFM C: 2&quot; NPT O: 7/8&quot; R-16-30&quot;"/>
        <s v="REGULADOR SR 113 3/4  R: 6-8 WC O:1/4"/>
        <s v="REGULADOR SR 113 3/4 R: 7-12 O:1/4"/>
        <s v="AFV 2&quot; S600 FO Y CL INS ZSC100"/>
        <s v="AFV 4&quot; S600 FO Y CL INS ZS -100"/>
        <s v="AFV 3&quot; S300 FO Y CL INSP ZS-100"/>
        <s v="FILTRO CFR 1&quot; 160 PSI 5 MIC"/>
        <s v="DIAPHAGM &amp; PLATE ASSEMBLY, HP (16-30PSI)"/>
        <s v="DIAFRAGMA 2002 X 1 1/2"/>
        <s v="MANGA 2&quot; S300 H7"/>
        <s v="SOFTWARE V BASICA · SERIAL 48002"/>
        <s v="REGULADOR  PRIMERA ETAPA"/>
        <s v="REGULADOR 3/4&quot;  PRIMERA ETAPA POL"/>
        <s v="LPG REGULATOR"/>
        <s v="VALVULA DE ALIVIO HIDROSTATICA 1/4&quot;"/>
        <s v="VALVULA DE ALIVIO SEMINTERNA DE 1&quot;"/>
        <s v="VALVULA DE EXCESO DE FLUJO 2&quot;"/>
        <s v="SAFETY CONNECTOR"/>
        <s v="VALV.ALIVIO INTERNA 2&quot;"/>
        <s v="REG. 1813C-HC C: 1 1/4 R: 12-28&quot; O: 1/2"/>
        <s v="REGULADOR SR 1 13 3/4 R:6-8 WC 0:1/4"/>
        <s v="RESORTE DE ALIVIO"/>
        <s v="O-RING, 0.38OD x.25ID BUNA 70"/>
        <s v="PLATE DEL DIAFRAGMA"/>
        <s v="RES 10-75 PSIG ROJO"/>
        <s v="ORIFICIO 3/32&quot;"/>
        <s v="DIAFRAGMA BUNA Z-138"/>
        <s v="SEAT DISC BUNA 90"/>
        <s v="SCREW HX HD 1/4 X 28 X 1,25"/>
        <s v="HEX NUT 1/4 X 28"/>
        <s v="RESORTE DE BALANCE NEGRO"/>
        <s v="KIT PILOTO Z"/>
        <s v="VALVE STEM"/>
        <s v="DIAFRAGMA STEM NUT"/>
        <s v="RING, RETAINING"/>
        <s v="MANGA 3&quot; S300 H7"/>
        <s v="WASHER"/>
        <s v="CORE RESTRICTOR"/>
        <s v="FILTER ASSEMBLY (COMPOSITE)"/>
        <s v="FILTER ASSEMBY (INSPIRATOR)"/>
        <s v="HX HD SCREW, 5/16-18 x 3.50"/>
        <s v="GASKET"/>
        <s v="WASHER 1/4"/>
        <s v="KIT TROYA II"/>
        <s v="TECLADO"/>
        <s v="VALVULA SELENOIDE 1/2 X-P PROO"/>
        <s v="KIT DE SERVICIO PARA MULTIVALVULA"/>
        <s v="VALVULA DE ALIVIO EXTERNA 3/4&quot; NPT"/>
        <s v="VALVULA DE ALIVIO SEMIINTERNA 2&quot; - 250"/>
        <s v="VALVULA DE GLOBO 3/4"/>
        <s v="VALVULA DE GLOBO 3/4&quot; RECTA"/>
        <s v="VALVULA ACCION RAPIDA"/>
        <s v="VALVULA DE GLOBLO DE 1 1/4&quot; NPT"/>
        <s v="VALVULA DE GLOBO 2&quot;"/>
        <s v="VALVULA ALIVIO INTERNA 3# EN ACERO"/>
        <s v="VALVULA EXCESO DE FLUJO 1 1/4&quot;"/>
        <s v="VALVULA CHEQUE 1 1/4&quot; TIPO COPA"/>
        <s v="VALVULA EXCESO DE FLUJO 3"/>
        <s v="CONECTOR 3/4&quot; X 1/4&quot;"/>
        <s v="TRENZA POL-POL"/>
        <s v="VALVULA DE VENTEO 1/4&quot;"/>
        <s v="CONECTADOR DE LLENADO POL X 3/8&quot; NPTM"/>
        <s v="DIAL PARA ROTOGAGE DIAL FOR TOTAGAGE"/>
        <s v="DIP TUBE 60&quot;"/>
        <s v="DIP TUB 72&quot;"/>
        <s v="ROTO GAGE DIAMETRO INTERIOR 80&quot;-89&quot;"/>
        <s v="ROTOGAGE"/>
        <s v="ROTAGE/ROTAGE"/>
        <s v="MULTIVALVULA 1&quot;"/>
        <s v="VALV.ALIVIO HIDORSTATICO 1 1/4&quot;450PSI"/>
        <s v="TURBINA 4GTS 1440 PSI"/>
        <s v="FILTRO DE 3/4&quot; NPT 160·"/>
        <s v="AFV 4&quot; S300 FO Y CL INS. ZSC100"/>
        <s v="CONTROL LOOP ZSC-150 BM INSPIRATOR"/>
        <s v="RODAMIENTO TURBINA 3 GT"/>
        <s v="RES 6-15&quot; W.C. PURPURA"/>
        <s v="TARJETA MADRE"/>
        <s v="TARJETA FUENTE"/>
        <s v="TARJETA ANALOGA"/>
        <s v="CHIP DE COMUNICACIONES"/>
        <s v="MICROPROCESADOR"/>
        <s v="DISPLAY LCD MASICO Y TROYA"/>
        <s v="PICOS FUSIBLES 1 A"/>
        <s v="VALVULA ALIVIO SEMINTERNA 3/4&quot;"/>
        <s v="VALVULA DE GLOBO 1&quot;"/>
        <s v="VALVULA DE LLENADO 3/4&quot; NPTX 1 3/4&quot; ACM"/>
        <s v="VALVULA DE EXCESO DE FLUJO PARA BRIDA 2&quot;"/>
        <s v="VALVULA EXCESO FLUJO XA BRIDA 3&quot;"/>
        <s v="CONECTOR ACME MACHO 3/8&quot;X1 1/4&quot; AC"/>
        <s v="DIP TUBE 48&quot;"/>
        <s v="ROTOGAGE DIAMETRO 62&quot;-79&quot; A9093TS"/>
        <s v="MEDIDOR ROTATIVO 16"/>
        <s v="COUPLING ELSTER MECANICO 1/2 IPS"/>
        <s v="COUPLING MECANICO ELSTER 1/2"/>
        <s v="COUPLING ELSTER MECANICO DE 3/4 IPS"/>
        <s v="AFV 2&quot; S300 R25 Y CL INS ZSC100"/>
        <s v="LOBULO MEDIDOR RVG 65"/>
        <s v="RODAMIENTO 3GT"/>
        <s v="RETAININIG RING TURBINE"/>
        <s v="SCREW HD No 6 32 X 5 TURBINE"/>
        <s v="MAGNET &amp; HOLDER 2-3 GT"/>
        <s v="VANE STAIGHTING"/>
        <s v="MANGA 3&quot; S300 H5L"/>
        <s v="MANGA 2&quot; S600 B7"/>
        <s v="MANGA 4&quot; S600 B7"/>
        <s v="MANGA 2&quot; S600 V7"/>
        <s v="MEDIDOR MODELO G1.6"/>
        <s v="SERVICE VALVE"/>
        <s v="KIT DE EMPAQUE RETORNO"/>
        <s v="VALVULA DE ALIVIO INTERNA 1&quot;"/>
        <s v="KIT REPARACION  MULTIPORT"/>
        <s v="ADAPTADOR POOL X 1/2&quot; NPT"/>
        <s v="KIT DE EMPAQUE LLENADO"/>
        <s v="ROTO GAGE DIAMETRO INTERIOR 62&quot;-79&quot;"/>
        <s v="REG. 1813C C: 3/4&quot; R: 6-15&quot; O: 9/16"/>
        <s v="AFV 2&quot; S600 R10%"/>
        <s v="AFV 2&quot; S600 FO"/>
        <s v="CONTROL LOOP ZSC-100 BM COMPOSITE"/>
        <s v="PILOTO ZSC 150"/>
        <s v="CARTUCHO 6GT AGTS 720 # 45"/>
        <s v="PILOT CASE KIT 16-30·,IRV"/>
        <s v="SEAT DISC BUNA 80"/>
        <s v="MANGA 4&quot; S300 H7"/>
        <s v="CORIOLIS LPG RML2000"/>
        <s v="VALVULA SELENOIDE 1 1/2&quot;"/>
        <s v="LICENCIA PREMIUM RI 505"/>
        <s v="EPSON PRINTER"/>
        <s v="LLAVES SGC PEGASUS"/>
        <s v="GPS RI 505"/>
        <s v="RI 505"/>
        <s v="LICENCIA PREMIUN CON LLAV3"/>
        <s v="VALVULA DE ALIVIO HIDROSTATICO 1/4&quot; 400 PSI"/>
        <s v="VALVULA EXCESO DE FLUJO 2&quot; TIPO COPA"/>
        <s v="VALVULAS CHEQUE NO RETROCESO 1 1/4&quot;"/>
        <s v="VALVULA DE EXCESO DE FLUJO 2&quot; INT 150 GPM"/>
        <s v="TAPA ACME 1 3/4&quot;"/>
        <s v="TAPA CADENA Y ANILLO 2 1/4&quot; ACME"/>
        <s v="ADAPTADOR 3/4&quot; X POOL"/>
        <s v="ADAPTADOR 1 3/4&quot;ACME X 1 1/4&quot; NPT BRONCE"/>
        <s v="ADAPTADOR 2&quot; X2 1/4&quot; AC MACHO"/>
        <s v="TANQUES ESTACIONARIOS DE 500"/>
        <s v="TANQUES ESTACIONARIOS DE 1000"/>
        <s v="TANQUES ESTACIONARIOS 120 30&quot;"/>
        <s v="TANQUES ESTACIO. CAPACIDAD 250 WG HORIZONTAL"/>
        <s v="MEDIDOR ROTATIVO G100"/>
        <s v="KIT CONVERSION 6GTS"/>
        <s v="RES 12-28&quot; W.C. BLANCO"/>
        <s v="ANTENA RI 505 STD"/>
        <s v="MEDIDOR MODELO G1.6 LECTURA REMOTA"/>
        <s v="VALVULA GLOBO SELLO ANILLO V 1 1/4&quot; NPT"/>
        <s v="VALVULA DE GLOBO 3&quot; BRIDADA SELLO ANILLO &quot;V&quot;"/>
        <s v="VALVULA DE EXCESO DE FLUJO 2&quot; 100 GPM BRONCE"/>
        <s v="VALVULA DE CHEQUE 2&quot; TIPO COPA"/>
        <s v="VALVULA DE XCESO DE FLUJO 3 150 GPM"/>
        <s v="ADAPTADOR VALVULA ALIVIO 2&quot; 7534"/>
        <s v="VALVULA ESV 1 1/4&quot;"/>
        <s v="VALVULA DE CIERRE DE EMERENCIA 2&quot;"/>
        <s v="VALVULA ACCION RAPIDA."/>
        <s v="ADAPTADOR LLENADO POL 1/4&quot;NPT"/>
        <s v="FILTRO Y 2&quot; STL"/>
        <s v="REG. 1813C C: 1 1/4 R: 24-48&quot; O: 1/2"/>
        <s v="REG. 1813C C: 3/4&quot; R: 6-15&quot; O: 5/16"/>
        <s v="AFV 2&quot; S300 R25%"/>
        <s v="AFV 4&quot; S300 H7 STD"/>
        <s v="AFV 4&quot; S600  B7 "/>
        <s v="AFV 3&quot; S300 FO Y CL COMP ZSC100"/>
        <s v="CONTROL LOOP Z320-150 BM INSPIRATOR"/>
        <s v="RES 24-48&quot; W.C. ROJO"/>
        <s v="MANGA 2&quot; S300 H5L"/>
        <s v="MANGA 2&quot; S300 V7"/>
        <s v="MEDIDOR MASICO BRIDADO 1/2&quot;"/>
        <s v="MEDIDOR MASICO M100"/>
        <s v="KIT CARBURACION GLP BOMBA 1&quot;"/>
        <s v="ABRAZADERAS PARA MASICO"/>
        <s v="RI 505 MFM CARBURACION"/>
        <s v="RI 505 FI DT"/>
        <s v="RI 505 REGISTRADOR GLP"/>
        <s v="KIT REPARACION VALV GLOBO 7509-50"/>
        <s v="KIT REPARACION VALV. GLOBO 2&quot;"/>
        <s v="VALVULA  LLENADO DOBLE 2 1/4&quot; X 1&quot;"/>
        <s v="ANGLE VALVE"/>
        <s v="DIP TUBE ROTOGAGE 36&quot;"/>
        <s v="DIP TUBE FOR ROTOGAGE 72&quot;"/>
        <s v="MEDIDOR ROTATIVO G 250"/>
        <s v="REG. 1813C C. 3/4&quot; R: 6-15&quot; O: 1/8X3/16"/>
        <s v="ODOMETRO 5.5 M"/>
        <s v="GEAR &amp; HUB 42 DRIVE"/>
        <s v="GEAR &amp; HUB 47 DRIVE"/>
        <s v="GEAR &amp; HUB 57 DRIVE"/>
        <s v="GEAR &amp; HUB 58 DRIVE"/>
        <s v="GEAR &amp; HUB 61 DRIVE"/>
        <s v="GEAR HUB 62T DRIVEN"/>
        <s v="DIAFRAGMA PILOTO ZSC VITON"/>
        <s v="BLOCK MANIFOLD COMPOSITE"/>
        <s v="MEDIDOR MASICO 1&quot;S300 SFT200 Y PD 6830 BLACK LIGHT"/>
        <s v="VALVULA BUTERFLY 2,5 BRIDADA"/>
        <s v="BRODIEE MONDEL BV70 2&quot;"/>
        <s v="ABRAZADERAS PARA MASICO 2&quot;"/>
        <s v="REGULADOR 3/4&quot; SEGUNDA ETAPA"/>
        <s v="REGULADOR 1/2&quot; PRIMERA ETAPA 10 PSI"/>
        <s v="MULTIVALVULA 1 1/2"/>
        <s v="VALVULA DE EXCESO DE FLUJO 2&quot; 125GPM"/>
        <s v="TANQUE HORIZONTAL 120 WG ALM GLP"/>
        <s v="MEDIDOR ROTATIVO G160"/>
        <s v="RVP PULSER KIT 1M DRIVE"/>
        <s v="RES 200-325 BLANCO-ROJO"/>
        <s v="RES 150-600 PSIG DORADO"/>
        <s v="YOKE PILOT Z"/>
        <s v="VALVULAS DE ALIVIO INTERNA 3&quot;"/>
        <s v="TANQUE HORIZONTAL 250 WG ESTANDAR ALMACENAMIENTO"/>
        <s v="MEDIDOR ROTATIVO RVG G40"/>
        <s v="REG. 1813C C: 3/4&quot; R: 6-15&quot; O: 1/4"/>
        <s v="REG. 1803PFM C: 2&quot; O:1&quot; R:2-6"/>
        <s v="AFV 2&quot; S600 FO Y CL INS ZSC320-100"/>
        <s v="VALVULA CHEK LOCK 3/4&quot;"/>
        <s v="VALVULA DE EXCESO DE FLUJO 2&quot; BRIDA 150GPM"/>
        <s v="ADAPTADOR POL MACHO GIRATRIO 1/4&quot; NPT"/>
        <s v="TURBINA 4GTS 720 45 PLASTICO 1 M3"/>
        <s v="REG. SR 113 3/4 R:1,5-2 PSI OR 1/4"/>
        <s v="PILOTO TIPO Z"/>
        <s v="PILOTO Z-138"/>
        <s v="COMPLETE GEAR RVG"/>
        <s v="SNAIL RVG"/>
        <s v="SHAF &amp; PIN 275#"/>
        <s v="WRIGGLER ASSY"/>
        <s v="KIT ROTOR 3GT"/>
        <s v="ORING 1,500DX1.38DD, BUNA70"/>
        <s v="EJE DE ROTOR PARA TURBINA 3G"/>
        <s v="GEAR TRAIN ASSY"/>
        <s v="PULSE AMPLIFER MODEL MK15-12EXO PN 24VDC"/>
        <s v="SLOT SENSOR HF SI 305"/>
        <s v="ORIFICIO 5/8&quot;"/>
        <s v="RESORTE BLANCO 2PSI"/>
        <s v="MANGA 2&quot; S300 B5"/>
        <s v="ROLLPIN"/>
        <s v="DRIVE SCREW # OX.19"/>
        <s v="TORNILLO 3/8 1 x 1.38 SST"/>
        <s v="RESTRICTOR BADGE"/>
        <s v="ADAPTER HX PLUG/ORING"/>
        <s v="RESTRICTOR TAG"/>
        <s v="CONECTOR DE NARIZ"/>
        <s v="FLOTADOR 30&quot; TANQUE 120 VERTICAL"/>
        <s v="COUPLING 1/2&quot;HB*1/2MNPT-STL"/>
        <s v="MEDIDOR AL-1000 C:1 1/2&quot; MAOP 25 PSIG CON CONECTORES"/>
        <s v="REG. 1813C C: 1 1/4&quot; O:1/2 R:6-15"/>
        <s v="REG. 1883 CPB2 C: 1 1/4&quot; O: 1/2 R: STD"/>
        <s v="REG. 1813B C: 2&quot;  R: 14.5-28&quot; O: 3/4&quot;"/>
        <s v="GEAR &amp; HUB 44 DRIVE"/>
        <s v="GEAR &amp; HUB 63 DRIVE"/>
        <s v="ORIFICIO 1-1/4&quot;"/>
        <s v="FILTER INSPIRATOR"/>
        <s v="VALVULA EXCESO DE FLUJO 3/4&quot; NPT"/>
        <s v="MAGNETEL 130&quot;"/>
        <s v="VALVULA GLOBO 2&quot;"/>
        <s v="REG. 1813C-HC C: 1 1/4 R: 42-2&quot; PSI O: 1/2"/>
        <s v="REG 1813B2 1 1/4&quot; R: 12-28 O: 3/8"/>
        <s v="REG 1813B2 C:1 R:12-28 O: 1/2"/>
        <s v="CONTROL LOOP ZSC-150 BM COMPOSITE"/>
        <s v="VALVULA DE LLENADO 3/4&quot; NPTX 1 3/4&quot;"/>
        <s v="VALVULA DE VAPOR 3/4"/>
        <s v="VALVULA MAXIMO NIVEL DE LLENADO 1/4&quot;"/>
        <s v="VALVULA GLOBO 1&quot;"/>
        <s v="COUPLING3/4&quot;HB*3/4&quot;MNPT-STL"/>
        <s v="COUPLING 1&quot;HB*1&quot;MNPT-STL"/>
        <s v="FILTRO EN Y 3/4&quot;FPT 40 MESH Y STRAINERN PLUG-S"/>
        <s v="MEDIDOR AL-1400 C:2&quot; o 3&quot; MAOP 100 PSIG"/>
        <s v="AFV 2&quot; S300 R10 Y CL I ZSC 100"/>
        <s v="AFV 2&quot; S300 R50 Y CL INS ZSC100"/>
        <s v="AFV 2&quot; S300 FO Y CL COMP ZSC150"/>
        <s v="AFV 2&quot; S600 R25 Y CL INSP ZSC320-100"/>
        <s v="AFV 2&quot; S300 STD Y CL COMP ZSC320-150"/>
        <s v="SPRING ZSC PILOT CODE BLUE 25-15 150"/>
        <s v="MANGA 4&quot; S600 H7"/>
        <s v="MULTIVALVE"/>
        <s v="VALVULA DE ALIVIO HIDROSTATICA 1/2&quot;"/>
        <s v="VALVULA CHEK LOK 1 1/4&quot;"/>
        <s v="VALVULA INTERNA ROSCADA 2&quot; 250GPM"/>
        <s v="DIAL ROTOGAGE"/>
        <s v="ROTOGAGE DIAMETRO INTERNO 100&quot; 147&quot;"/>
        <s v="VAPORIZADOR WB250"/>
        <s v="SOLUTION TRANSFERENCIA VAPORIZADOR"/>
        <s v="AFV 2&quot; S600 FO Y CL COMP ZSC320-100"/>
        <s v="CABLE EMISOR DE PULSOS INS 10"/>
        <s v="ORIFICE VALVE 1/2&quot; THE ALUMINUM ORIFICE WILL BE DYED ORANGE."/>
        <s v="ORIFICIO 1&quot;"/>
        <s v="PICO DE LLENADO"/>
        <s v="VAPORIZADOR Z40L-VI  40KG ZIMMER ELECT LPG"/>
        <s v="TURBINA 3GT 275 # ·1,0 M3 RVP"/>
        <s v="KIT CONVERSION GTS 4&quot;"/>
        <s v="CARTUCHO 4 GTS 720# RVP"/>
        <s v="REGULADOR 1/4&quot; PRIMERA ETAPA 10-30 PSI"/>
        <s v="ADAPTADOR POL C 1/2&quot; NPT"/>
        <s v="REG. 1813C C: 3/4&quot; R: 12-28&quot; O: 1/2"/>
        <s v="REG 1813B2 C: 1 1/4&quot; R: 6-15&quot; O: 3/8"/>
        <s v="CONTROL LOOP Z320-100 BM INSPIRATOR"/>
        <s v="VALVULA DE LLENADO ACCION RAPIDA 1&quot;"/>
        <s v="TANQUES ESTACIONARIOS 250"/>
        <s v="VAPORIZADOR ELECTRICO TORRE XX TX 160 220 V/3"/>
        <s v="REG. 1813B C: 2&quot; R: 8.5-14&quot;  O:3/4&quot;"/>
        <s v="REGULADOR ALTA PRESION 1&quot; 45-125 PSI"/>
        <s v="REGULADOR 2A ETAPA 1/2 NPT"/>
        <s v="REGULADOR 2A ETAPA PSI CONEX 1/2 NPT"/>
        <s v="REGULADOR 2A ETAPA 2PSI CONEX 3/4 NPT"/>
        <s v="CONECTOR MANGUERA 1/2&quot; NPT X 1 1/4&quot;"/>
        <s v="CONECTOR MANGUERA 3/4&quot; NPTM 1 3/4&quot; AC F"/>
        <s v="PULL WAY VALVE/VALVULA DE SEPARACION 2&quot;"/>
        <s v="MEDIDOR BK G4 C:1/2&quot;"/>
        <s v="MEDIDOR DE TURBINA TRZ2 G400 DN 100  ANSI 150"/>
        <s v="RES 3-5 PSIG NEGRO-VERDE"/>
        <s v="VALVULA GLOBO 3&quot; ANILLO V NPTF"/>
        <s v="VALVULA CHECK 3&quot;TIPO COPA"/>
        <s v="VALVULA INTERNA 2&quot; NPTM 175GPM"/>
        <s v="RES 3.5-6&quot;W.C. ROJO"/>
        <s v="SEAT DISC BUNA 1200 NO TALC"/>
        <s v="ORING 3.5 OD X 3.1 BUNA 70"/>
        <s v="CONECT MANGUERA 1 3/4&quot; ACME"/>
        <s v="VALVULA DE EXCESO DE FLUJO 2&quot; 122 GPM"/>
        <s v="VALVULA CHEQUE 2&quot; TIPO COLUMPIO"/>
        <s v="VALVULA GLOBO 1/2&quot;"/>
        <s v="AFV 2&quot; S600 R25 Y CL COMP ZSC320-100"/>
        <s v="ORING 1,44 OD X 19ID"/>
        <s v="SEAT DISC BUNA 70 PHILA"/>
        <s v="RING SQUARE CUT 1200"/>
        <s v="LIMITADOR DE CAPACIDAD 50%"/>
        <s v="VALV CHECK 3&quot;X3&quot; FNPT."/>
        <s v="VALVULA DE ALIVIO HIDROSTATICO DE 1/2&quot; * 400 PSI"/>
        <s v="VALVULA GLOBO DE 1/2&quot;"/>
        <s v="REGULADOR ALTA PRESION  5-35 PSI 1/2 NPT"/>
        <s v="ADPTADOR 3/4&quot;  X 1/4&quot; ACME"/>
        <s v="VAPORIZADOR 160 GPM FUEGO DIRECTO"/>
        <s v="REG. 1813B C: 2&quot; R: 3-5 PSI O: 3/4"/>
        <s v="REG 1813B2 C: 1 1/4&quot; R: 5.5-8.5 O: 3/8"/>
        <s v="AFV 4&quot; S600 FO Y CL I ZSC 320-100"/>
        <s v="CARTUCHO 4 GTAS 175 #45 RVP"/>
        <s v="BEARING HOLDER 4 GTS"/>
        <s v="ROTOR SHAFT 4 GTX"/>
        <s v="BALL BEARING, 7M, 11M, 16M"/>
        <s v="ROLLPIN."/>
        <s v="VALVULA DE GLOBO 3/4&quot; ANILLO V"/>
        <s v="VAPORIZADOR 120 GPM FUEGO DIRECTO"/>
        <s v="ESTACION DE GAS NATURAL SINTETICO"/>
        <s v="GEAR &amp; HUB 43 DRIVE"/>
        <s v="LICENCIA PREMIUM TROYA III"/>
        <s v="KIT CONVERSION TROYA III"/>
        <s v="VAPORIZADOR 40 GPM FUEGO DIRECTO"/>
        <s v="MANGA 3&quot; S300 H5"/>
        <s v="MANGA 8&quot; S300 H5"/>
        <s v="JAULA  AFV S300 100%"/>
        <s v="VALVE CAGE 3&quot;FULL OPEN"/>
        <s v="TROYA II"/>
        <s v="ADAPTADOR CHEK LOK 3/4&quot; NPT MXM"/>
        <s v="VAPORIZADOR 80 GPM FUEGO DIRECTO"/>
        <s v="BOMBA RECIRCULANTE ASTRO 250SS"/>
        <s v="RES 5.5-8.5&quot; W.C. AMARILLO"/>
        <s v="JAULAR CAP REDUCIDA R25 S600"/>
        <s v="REGULADOR 3/4&quot; PRIMERA ETAPA POL"/>
        <s v="DIP TUBE ROTOGAGE 24&quot;"/>
        <s v="ROTOGAGE A 9091R"/>
        <s v="MEDIDOR AL-800 C:1 1/2&quot; MAOP 100 PSIG"/>
        <s v="KIT DE REPARACION VALVULA GLOBO"/>
        <s v="ADAPTADOR 1 1/4&quot; NPT X 1 3/4&quot; ACME"/>
        <s v="REG. 1813C C: 3/4&quot; R: 42-2&quot; PSI O: 1/4"/>
        <s v="CONVERTIDOR RS-422/485 TROYA MASICO"/>
        <s v="MULTIVALVULA 1 1/2&quot;"/>
        <s v="VALVULA DE GLOBO 1/2 NPTF SELLO BRIDADO"/>
        <s v="CONECTOR MANGUERA 1 1/4&quot; NPT 2 1/4&quot;"/>
        <s v="ADAPTADOR 1 3/4&quot; ACME X 3/4&quot; NPT"/>
        <s v="ADAPTADOR 1 3/4&quot; AC X 1&quot; NPTM (ACERO)"/>
        <s v="MANOMETRO 0-600 CON GLICERINA C: 1/4 CAR 2.5 CALIB"/>
        <s v="REGULADOR PRIMERA ETAPA 1&quot;RANGO5-20PSI"/>
        <s v="RODAMIENTO TURBINA 3GT"/>
        <s v="DIAFRAGMA PILOTO TIPO Z"/>
        <s v="MANGA 4&quot; S300 H5"/>
        <s v="REGULADOR DOBLE ETAPA 1/4&quot; NPT"/>
        <s v="VALVULA DE EXCESO DE FLUJO 3/4&quot; ACERO"/>
        <s v="ADAPTADOR CHECK LOK 3/4&quot; NPTM X 3/4&quot; NPTF"/>
        <s v="INDICADOR DE FLUJO"/>
        <s v="CONECTOR MANGUERA 3/4 NPT X 1 3/4&quot;"/>
        <s v="CONECTOR MANGUERA 1 1/4 TIPO D"/>
        <s v="REGULADOR PRIMERA ETAPA 1-15 PSI A1/4 NPT"/>
        <s v="O-RING 1.75OD X 1.5ID BUNA 70"/>
        <s v="O-RING 0.75OD X 0.56ID, BUNA 70"/>
        <s v="KIT AFV INSP. MANIFOLD PLUG"/>
        <s v="VALVULA MAXIMO NIVEL DE LLENADO"/>
        <s v="REG. 1813C-HC C: 1 1/4 R: 6-15&quot; O: 3/8"/>
        <s v="REG. 1800 CPB2 1 1/4&quot; O: 3/8&quot; R: STD"/>
        <s v="REGULADOR 1803 PFM NPT O: 7/8 PILOT 7-15"/>
        <s v="ORIFICIO DE 3/16 1883 CPB2"/>
        <s v="ADJUSTMEN SCREW ASSEMBLY"/>
        <s v="PIÑON TRANS CON ENGRANAJE"/>
        <s v="ADAPTADOR EVACUACIÓN LIQUIDO"/>
        <s v="INDICADOR DE NIVEL MAXIMO LLENADO ACERO"/>
        <s v="AFV 2&quot; S600 R10 Y CL COMP ZSC320-100"/>
        <s v="VALVULA DE ALIVIO INTERNA 2&quot;"/>
        <s v="RODAMIENTO 4GT"/>
        <s v="BALL BEARING, TURBINE METERS."/>
        <s v="RESORTE 7-12 WC AZUL ROJO"/>
        <s v="RESORTE 13-16 WC AZUL - BLANCO"/>
        <s v="VALVULA CHECK 3/4&quot; NPT TIPO COPA"/>
        <s v="TERMOMETROS BIMETALICOS 40-120ª F ST 9&quot;"/>
        <s v="MANGUERA TRENZA 3/16&quot;"/>
        <s v="MEDIDOR ROTATIVO G-65 R.ABO"/>
        <s v="TURBINA 6 GTS 720 # 45 PL"/>
        <s v="AFV 2&quot; S300 F0 Y CL COMP ZSC100"/>
        <s v="AFV 2&quot; S300 FO Y CL INS ZSC320-100"/>
        <s v="AFV 2&quot; S600 R50 Y CL INS ZSC100"/>
        <s v="SEAL SECURITY"/>
        <s v="OIL BOTTLE CHEMLUBE 201 320z"/>
        <s v="PIPE PLUG HX HD 1/4&quot; NPT"/>
        <s v="DIAPHRAGM PLATE ZSC Z PILOT"/>
        <s v="YOKE FOR Z REGULATOR"/>
        <s v="SEAT DISC VITON 90"/>
        <s v="CAGE 2 ANSI 600 AFV 100%"/>
        <s v="GACE CLOS 2&quot; ANSI 125-300"/>
        <s v="TERMOCUPLA 30&quot;"/>
        <s v="INDEX, 0.5M3, 6 DIGIT"/>
        <s v="BOX INDEX VENTED"/>
        <s v="VALVULA DE EXCESO DE FLUJO 1 1/4&quot; 40 GPM"/>
        <s v="REG. 1813C-HC C: 1 1/4 R: 6-15&quot; O: 5/16"/>
        <s v="REG. 1813C C: 3/4&quot; R: 12-28&quot; O: 1/4"/>
        <s v="REG. 1800 CPB2 1&quot; O:1/2 R:STD"/>
        <s v="REGULADOR 1804PFM C: 2&quot; O: 7/8 R: 2-30"/>
        <s v="CONECT MANGUERA 2 1/4&quot; ACME X 1 1/4&quot;"/>
        <s v="TERMOMETRO BIMETALICO MOD 50 0/250 F/C ST"/>
        <s v="PILOTO SERIE 60"/>
        <s v="VALVULA DE CIERRE RAPIDO PERDIDA MÍNIMA"/>
        <s v="REG. 1883 CPB2 C: 1 1/4&quot; O: 3/8 R:STD"/>
        <s v="REG. 1813B C: 2&quot; R: 14.5 -28&quot; O: 5/8"/>
        <s v="ORIFICIO 3/4&quot;"/>
        <s v="ORIFICIO 7/8&quot;"/>
        <s v="IMPLEMENTADOR (TECNICO)"/>
        <s v="VALVULA ANGULAR 3/4&quot;"/>
        <s v="CONECTOR ACME MONTACARGAS 1 1/4&quot;"/>
        <s v="VALVE SPINDLE TOPPART"/>
        <s v="SEALING ORING VALVE SPINDLE"/>
        <s v="BUTTON PART FOR VALVE SPINDLE"/>
        <s v="LLAVES DE GANCHO"/>
        <s v="MEDIDOR AL-1000 C:1 1/2&quot; MAOP 100 PSIG"/>
        <s v="REG. 1813B2 C: 1 R: 6-15 O: 1/2"/>
        <s v="REG. 1813C C: 3/4&quot; R: 42-2&quot; PSI O: 1/2"/>
        <s v="REGULADOR 1805PFM C: 2&quot; O: 1 1/4 R: 1-2.4"/>
        <s v="BLOCK MANIFOLD INSPIRATOR"/>
        <s v="VALV. EXC. FLUJO. 2X2&quot;  X 1 1/4&quot; NPT"/>
        <s v="VAPORIZADOR 320H GPM FUEGO DIRECTO"/>
        <s v="ROTOR SHAFT 6 GTS TURBINE"/>
        <s v="ELEM 10 MIC 2&amp;3 CFR"/>
        <s v="MANGUERA TRENZA 1/2&quot;"/>
        <s v="POL DE NARIZ CON EXCESO DE FLUJO"/>
        <s v="REG 1813B2 C: 1&quot; O: 1/2 R: 6-15"/>
        <s v="CONTROL LOOP Z320-100 BM COMPOSITE"/>
        <s v="_x000a_ORIFICE VALVES 1/4&quot;, 1213B2"/>
        <s v="LOAD CELL 150LB"/>
        <s v="FILTRO Y 2&quot; PYPESA"/>
        <s v="TANQUES VERTICAL 454 LT 30&quot;"/>
        <s v="BY-PASS BV 2&quot;"/>
        <s v="KIT REPARACION PARA BOMBA BLACKMER 2&quot;"/>
        <s v="CAMISA PARA BOMBA BLACKMER 2&quot;"/>
        <s v="FILTRO Y 3&quot; MESH 40"/>
        <s v="COUPLING MECANICO ELSTER 2&quot; IPS"/>
        <s v="REG. 1800 CPB2 1&quot; O: 5/16 R: STD"/>
        <s v="RES 14.5-28&quot; W.C.VERDE"/>
        <s v="MANOMETEO J-501"/>
        <s v="CONECT MANGUERA 1 3/4&quot; ACME X 1&quot; NPT"/>
        <s v="VALVULA GLOBO SELL &quot;V&quot; BRIDA 2&quot;"/>
        <s v="KIT REPARACION VALVULA 7517,7518"/>
        <s v="VALVULA INTERNA 3&quot;"/>
        <s v="KIT RESORTE A3212R K250"/>
        <s v="ACOPLE 1 3/4&quot; AC X 1 3/4&quot; AC M"/>
        <s v="ACOPLE MANGUERA 1&quot;X1 3/4&quot; AC TIPO A"/>
        <s v="REG. 1813C C: 3/4&quot; R: 6-15&quot; O: 3/16"/>
        <s v="GEAR &amp; HUB 45 DRIVE"/>
        <s v="GEAR &amp; HUB 46 DRIVE"/>
        <s v="GEAR &amp; HUB 60 DRIVE"/>
        <s v="SEAT DISC HOLDER SILVER"/>
        <s v="SISTEMA DE RESPALDO SGCWEB"/>
        <s v="FLOTADOR TAYLOR DE 1 1/4&quot; TA160-A"/>
        <s v="TERMOSTATO SIT ASDI STAT"/>
        <s v="KIT REPARACION BLACKMER PARA BOMBA 3&quot;"/>
        <s v="PILOT CASE KIT 2-30"/>
        <s v="RES 2-10 PSIG CAFE-AZUL"/>
        <s v="FILTER ELEMNT 25 MIC"/>
        <s v="SERVICIO DE INSTALACION LICENCIAS PE03-001-0026"/>
        <s v="FLOTADOR 37&quot;"/>
        <s v="TERMOCOPLE MOD 120/60 K15FA-36D"/>
        <s v="KIT CORKEN 113CXA"/>
        <s v="REG. 1800 CPB2 1 1/4&quot; OR 1/2&quot; R: STD"/>
        <s v="CONECT MANGUERA 1 1/4&quot; ACME X 1/2&quot;"/>
        <s v="VALVULA BY PASS 2&quot;"/>
        <s v="CONECTOR MANGUERA 1/2&quot; NPTMX X 1 3/4&quot; ACF"/>
        <s v="VALVULA INTERNA ROSCADA AUTOTANQUE 2&quot; NPT"/>
        <s v="DUAL OPSO ORIFICE VALVE, 1/8&quot; X 3/16&quot;. _x000a_THE ALUMINUM ORIFICE WILL BE DYED DARK BLUE."/>
        <s v="DIAPH ASSY 1200B2"/>
        <s v="MANOMETRO BAJA PRESION"/>
        <s v="VALVULA DE GLOBO 1 1/4&quot; NPT"/>
        <s v="VALVULA DE GLOBO 3/4&quot;"/>
        <s v="ROTOGAGE A9092R"/>
        <s v="SEAL KIT GLYCOL SERIES 1600/1900 TACO"/>
        <s v="ASESORIA INGENIERIA PEGASUS "/>
        <s v="VALVULA DE LLENADO CHECK 2&quot;X2 1/4&quot; AC"/>
        <s v="VALVULA INTERNA 1 1/4&quot;"/>
        <s v="TERMOCOPLE MOD 80/40 K15FA-30D"/>
        <s v="CONECTOR 45 LT 1 1/2&quot;"/>
        <s v="ORIFICIO 9/16&quot;"/>
        <s v="AFV 3&quot; S300 FO Y CL INS ZSC100"/>
        <s v="ORIFICIO 3/8 &quot;"/>
        <s v="VALVULA DE LLENADO AUTOPANO 1 3/4 x 1 1/4 NPT"/>
        <s v="TAPA CON CADENA Y ANILLO 2 1/4&quot;"/>
        <s v="NDICADOR DE FLUJO VISOR 2&quot;"/>
        <s v="IMPELLER PARA BOMBA CORKEN MODELO C12"/>
        <s v="REGULADOR PRIMERA ETAPA"/>
        <s v="ADAPTADOR 1 3/4&quot; AC x 1&quot; NPTM (BRONCE)"/>
        <s v="CARRETECON MOTOR33X34X25 CHAPARRO"/>
        <s v="REG. 1813C-HC C: 1 1/4 R: 24-48&quot; O: 1/2"/>
        <s v="REGULADOR 1805PFM C: 2&quot; O: 1 1/4 R: 7-30"/>
        <s v="MEDIDOR MASICO 1&quot; AUTOTANQUE RML 2000"/>
        <s v="MULTIVALVULA 2 1/2&quot; NPT "/>
        <s v="VALVULA DE ALIVIO EXTERNA DE 2 1/2&quot; NPT"/>
        <s v="TRENZA DE COBRE 1/2&quot; POOL POOL 36&quot;"/>
        <s v="KIT VALVULA CAPACIDAD"/>
        <s v="BY-PASS BV 1 1/4&quot;"/>
        <s v="PISTON DE LLENADO"/>
        <s v="FILTRO Y 1 1/4 FPT 40"/>
        <s v="VALV LLENADO EN ANGULO 3/4&quot; X 1 3/4&quot;"/>
        <s v="FILTRO EN Y 3/4&quot;"/>
        <s v="VALVULA DE VAPOR 3/4&quot;"/>
        <s v="VALVULA CHEQUE 3&quot; CONTRAPRESION"/>
        <s v="BOMBAS LGLD2"/>
        <s v="REG. 1813C-HC C: 1 1/4 R: 6-15&quot; O: 1/8X3/16"/>
        <s v="KIT REPAIR 6353 STD"/>
        <s v="SERVICIO TECNCO POR DIA "/>
        <s v="VALVULA GLOBO ANGULAR 3/4&quot;"/>
        <s v="REGULADOR ALTA PRESION 1/2&quot; NPT"/>
        <s v="ACTUADOR NEUMATICO 2&quot;"/>
        <s v="VALVULA DE CIERRE DE EMERGENCIA 3&quot;"/>
        <s v="REG. 1813C C: 1&quot; R: 6-15&quot; O: 1/2"/>
        <s v="AFV 2&quot; S300 FO Y CL I TIPO 60"/>
        <s v="PILOTO 6353 35-125 PSI"/>
        <s v="KIT REPARACION VALVULA INTERNA A3212A"/>
        <s v="ODOMETRO TRANSMISION E INDEX"/>
        <s v="KIT DE TUBERIA 80/40"/>
        <s v="REG. 1813C C: 1&quot; R: 12-28&quot; O: 1/2"/>
        <s v="COMPUTADOR DE FLUJO XARTU EAGLE S-INDEX 0-100"/>
        <s v="VALVULA CHEQUE 2&quot; BRIDA"/>
        <s v="CARTUCHO TURBINA 4GTX 17545DEG "/>
        <s v="TURBINA TRZ2 G400 4&quot; ANSI 150"/>
        <s v="REGULADOR PIETRO FIORENTINI MINI DN25 1&quot; ANSI 1500"/>
        <s v="ENSAMBLE DEL SISTEMA DE REGULACION ENTRE BRIDAS"/>
        <s v="VALVULA DE ALIVIO INTERNA 3/4&quot;"/>
        <s v="ACOPLAMIENTO MANGUERA 2&quot; NPT X 3 1/4&quot; ACME"/>
        <s v="REG. 1813B C: 2&quot; R: 8.5-14&quot; O: 5/8"/>
        <s v="IMPRESORA POSLINE PRINTER"/>
        <s v="HOUSING PARA BATERIA ALCALINAS REEMPLAZABLES"/>
        <s v="TAPA PLASTICA VALVULA ALIVIO"/>
        <s v="REG. 1800 CPB2 1 1/4&quot; O: 3/16&quot; R: STD"/>
        <s v="AFV 2&quot; S300 R10% y CL C ZSC-100"/>
        <s v="PILOT 1800CPB"/>
        <s v="VALVULA GLOBO 2&quot; VALVULA ALIVIO HIDROSTATICA 1 1/4"/>
        <s v="CONECTORES G4"/>
        <s v="ARANDELA PARA CONEXION 3/4&quot;-10LT"/>
        <s v="TUERCA DE CONEXION 3/4&quot;-10LT CALVANIZADA"/>
        <s v="NIPLES CONEXION 3/4 10LT "/>
        <s v="NIPLE DE CONEXION 1 1/4&quot; 30LT"/>
        <s v="ARANDELA PARA CONEXION 1 1/4&quot; 30LT"/>
        <s v="TUERCA DE CONEXION 1 1/4&quot; 30LT"/>
        <s v="VALVULA INTERNA ROSCADA 3&quot; 400 GPM"/>
        <s v="ACTUADOR NEUMATICO 0-206 2&quot; Y 3&quot; 1/4&quot;"/>
        <s v="FILTRO Y 1 1/4 FPT80"/>
        <s v="MEDIDOR ROTATIVO G-100 R.ABO"/>
        <s v="REGULADOR 1804 PFM C:2&quot; O:7/8 R:2-10"/>
        <s v="AFV 2&quot; S300 FO Y CL COMP ZSC100"/>
        <s v="VALVULA SELENOIDE 1&quot;"/>
        <s v="REG. 1813C C: 3/4&quot; R: 5,5-8,5&quot; O: 3/16"/>
        <s v="AFV 4&quot; S600"/>
        <s v="KIT RVP FI C/ CABLE Y HARDWARE "/>
        <s v="SCREW, PRESSURE ADJUSTING "/>
        <s v="KIT AFV 0-RINGS, ALL  SIZES "/>
        <s v="MANGA 2&quot; S300 B7"/>
        <s v="MANGA 8&quot; S600 H7"/>
        <s v="ADAP FISHER 2 1/4&quot; ACME X 2&quot; NPT"/>
        <s v="KIT RFV HPR -30/35"/>
        <s v="KIT RFV 00-S RPP 8/S"/>
        <s v="KIT RFC IPS - H 1&quot; RPP60"/>
        <s v="KIT RFC IPS PH 1&quot; ANSI 600 RPP64"/>
        <s v="KIT RFV IPS PH 2&quot; ANSI 600 RPP66"/>
        <s v="KIT REMOTO ESV"/>
        <s v="MOTOBOMBA CORO-FLOW 2HP CORKEN"/>
        <s v="REG. 1813C C: 1&quot; R: 24-48&quot; O: 1/2"/>
        <s v="ACTUADOR NEUMATICO PARA VALVULA INTERNA A320"/>
        <s v="FILTRO EN Y1/2&quot;40MESH STRANGER"/>
        <s v="BOQUILLAS SONICAS"/>
        <s v="BALL BEARING, TURBINE METERS"/>
        <s v="RODAMIENTO 6GT"/>
        <s v="KIT REPARACION VALVULA INTERNA."/>
        <s v="MEDIDOR BK G4 C: DE 3/4&quot;"/>
        <s v="MEDIDOR BK G4 C:1 1/4&quot; ISO 110 MM SIN CONECTORES"/>
        <s v="TURBINA 4GTS 175 30 METAL 1 M3"/>
        <s v="GRIFO MAXIMO NIVEL DE LLENADO"/>
        <s v="REMOTE VOLUMEN PULSER 0.1 M/3 (52170G002)"/>
        <s v="SCREW PRESSURE ADJUSTING"/>
        <s v="LICENCIA DE RESPALDO"/>
        <s v="CAPACITACION"/>
        <s v="REG. 1813B C: 2&quot; R: 14.5-28&quot; O: 1 1/4"/>
        <s v="TAG RESTRICTOR"/>
        <s v="DIAFRAGM STEM NUT"/>
        <s v="FOLLOWER LOWEN SPRING"/>
        <s v="AFV 4&quot; S300 FO"/>
        <s v="SEAT DISC BUNA 70"/>
        <e v="#N/A"/>
        <s v="ADAPTADOR 2 1/4&quot; ACME"/>
        <s v="VLV INTERNA ROSCADA 2&quot; 250GPM"/>
        <s v="REG. 1883 CPB2 C:3/4&quot; O:9/16 R:12-28"/>
        <s v="REG. 1883 CPB2 C:1 O:9/16 R:12-28"/>
        <s v="PILOT 60 SERIES REG.HP 450-900PSI"/>
        <s v="SERVICE KIT BUNA N 60 SERIES"/>
        <s v="REG. 1813C-HC C. 1 1/4&quot; R: 6-15&quot; O: 1/2 "/>
        <s v="RES 100-225 BLANCO"/>
        <s v="MEDIDOR BK 250"/>
        <s v="ENSAMBLE DE TRANSMISION"/>
        <s v="VENE STRAING 6&quot;"/>
        <s v="COUPLING TAPON ELSTER 1/2 CTS"/>
        <s v="VALVULA DE ALIVIO PRESION 2&quot;"/>
        <s v="TARJETA ELECTRONICA"/>
        <s v="REGULADOR 1813B 2&quot;"/>
        <s v="RES 25-150 PSIG AZUL"/>
        <s v="VALVULA DE ALIVIO PRESION 3&quot;"/>
        <s v="VALVULA ESV 1 1/4"/>
        <s v="VALVULA DE EXCESO DE FLUJO 1/4&quot;"/>
        <s v="ACT NEUMATICO ROTATIVO 9/INT 2&quot;"/>
        <s v="ENTRENAMIENTE DE REDES DE MTTO DE REGULACION AFV"/>
        <s v="LIMITADOR DE CAPACIDAD AFV"/>
        <s v="LICENCIA OPERATIVA"/>
        <s v="LICENCIA SGC TROYA III"/>
        <s v="MULTIVALVULA 1&quot; ASME"/>
        <s v="LLAVE PARA CONECTOR ACME"/>
        <s v="SCREW SOCKET HD CAP METRIC"/>
        <s v="ELBOW"/>
        <s v="DIAPHRAGM PLATE ASSEMBLY(7-15 PSI)"/>
        <s v="FLOTADOR 28&quot;"/>
        <s v="LICENCIAS DE RESPALDO"/>
        <s v="LIC PERATIVA WEB TROYA"/>
        <s v="SERVICIO COMPLEMENTARIO"/>
        <s v="DUAL ORIFICE VALVE, 1/8&quot; X 3/16&quot;. _x000a_THE ALUMINUM ORIFICE WILL BE DYED DARK BLUE."/>
        <s v="LICENCIA WEB TROYA"/>
        <s v="MEDIDOR BK G4 C: DE 1&quot;"/>
        <s v="HX HD SCR, 5/16-18X2,27"/>
        <s v="LICENCIA SCG WEB CAUCASIA"/>
        <s v="LICE TROYA SGC  GUAVIARE"/>
        <s v="LICE TROYAPUERTO BERRIO"/>
        <s v="LICE SGC WEB TROYA CROACIA"/>
        <s v="LICE SGC APARTADO"/>
        <s v="LICENCIA WEB TROYA YUMBO"/>
        <s v="LICE RESPALDO YUMBO"/>
        <s v="MANTENIMIENTO BASE DE DATOS "/>
        <s v="LICE WEB SARAVENA"/>
        <s v="LIC SGC WEB CUCUTA"/>
        <s v="LICENCIA WEB MANIZALES "/>
        <s v="VLV CHEK NO RETROCESO"/>
        <s v="LICENCIA RESPALDO TRY CUCUTA"/>
        <s v="REPARA KIT"/>
        <s v="SEAL ASSY BUNA"/>
        <s v="VLV DE LLENADO 1 1/4&quot;"/>
        <s v="RESORTE 21-35 WC AZUL-NARANJA"/>
        <s v="VALVULA CHEQUE NO RETROCESO 1 1/4&quot;"/>
        <s v="C12 CORO FLOW"/>
        <s v="IMPELLER BRONZE"/>
        <s v="REGULADOR 1813B 1-1/2"/>
        <s v="SERVICIO COMPLEMENTARIO ING DE PRODUCTO"/>
        <s v="ORIFICE VALVES 1/8&quot;, THE ALUMINUM ORIFICE WILL BE DYED RED."/>
        <s v="VLV RELEVO HIDROSTATICA 1/4"/>
        <s v="VALVULA PULL AWAY 3/4"/>
        <s v="B166 BY PAS VALVE/VALVE"/>
        <s v="IMPELLERM BRONCE"/>
        <s v="C13 WALL MOUNT STARTER"/>
        <s v="MEDIDOR AC-250 NXS"/>
        <s v="LICENCIA TROYA PAMPLONA"/>
        <s v="VALVULA GLOBO DE 1/2&quot; DISCO DE ASIENTO DE TEFLON"/>
        <s v="VLV GLOBO SELLO AILLO 2&quot;"/>
        <s v="TRENZA COBRE POOL"/>
        <s v="TURBINA 3&quot; GT 150/275"/>
        <s v="OIL PRESURRE GAUGE"/>
        <s v="ACTUADOR NEUMATICO 3&quot;"/>
        <s v="VALVULA INTERNA ROSCADA DE 3&quot;"/>
        <s v="SPAKE KIT 1 1/2 &amp; 2&quot;"/>
        <s v="KIT1  1/2&quot; &amp; 2&quot;"/>
        <s v="MANGA 12&quot; S300 H7"/>
        <s v="VLV INTERNA ROSCADA 2&quot; 50GPM"/>
        <s v="VLV INTERNA ROSCADA 1/4&quot;"/>
        <s v="VLV INTERNA 2&quot;"/>
        <s v="CABLE EC TO COMPUTER 50 FT"/>
        <s v="T166 BY PAS VALVE-VALVE"/>
        <s v="BLADE DRIVER Z2000/Z3000"/>
        <s v="CAM-Z2000"/>
        <s v="COUPLING TAPON ELSTER 1/2 IPS"/>
        <s v="CABLE EC TO COMPUTER 6FT"/>
        <s v="Z2000 CORO VANE-TRUCK PUMP"/>
        <s v="ORIFICE VALVE, 1/8&quot;"/>
        <s v="KIT REPARACION VALVULA ACCION RAPIDA"/>
        <s v="MEDIODR ROTATIVO G-100 RABO"/>
        <s v="ACTUADOR NEUMTICO VLV INTERNA 2&quot; Y 3&quot;"/>
        <s v="VLV INTERNA ROSCADA DE 3&quot; 300 GPM"/>
        <s v="REPARACIÓN MEDIDOR AC630"/>
        <s v="TARJETA- MAIN BOARD 4-20mA"/>
        <s v="MAINBOAR M/A TESTED"/>
        <s v="ASM CASE BATT PK"/>
        <s v="KIT 300 PSIG XDCER SEE DRAWING"/>
        <s v="KIT 100 PSIG XDCER SEE DRAWING"/>
        <s v="RSI BOARD ASM ONLY FOR MINI"/>
        <s v="BATERIAS ASM 4.5 ALK FOR M/AT"/>
        <s v="AFV 3&quot; S300 H5"/>
        <s v="JAULAR CAP REDUCIDA R10 S300"/>
        <s v="REPARA KIT Z2000 NH3 LPG/S"/>
        <s v="REG. 1813C C: 1&quot; R: 6-12&quot; O: 1/2"/>
        <s v="VALVULA INTERNA 1 1/4&quot; 80 GPM"/>
        <s v="MULTIVALVULA UG2 1/2 NPT"/>
        <s v="KIT REPARACION"/>
        <s v="REPARIT KIT 290K3/291M3"/>
        <s v="VALVULA DE LLENADO 3/4&quot;"/>
        <s v="VALVE-C13 MOTOR MOUNT STARTER"/>
        <m u="1"/>
        <s v="CONVERTIDOR RS-422/485 TROYA " u="1"/>
        <s v="ORIFICIO 1/8&quot;x3/16&quot;" u="1"/>
        <s v="TORNILLO #6 32 X0.25 TURBINA" u="1"/>
        <s v="REGULADOR PRIMERA ETAPA 1&quot;RANGO 5" u="1"/>
        <s v="AFV 2&quot; S300 STD Y CL COMP " u="1"/>
        <s v="AFV 2&quot; S600 R10 Y CL COMP " u="1"/>
        <s v="AFV 2&quot; S600 R25 Y CL COMP " u="1"/>
        <s v="MEDIDOR RVG G40" u="1"/>
        <s v="MEDIDOR G65" u="1"/>
        <s v="MEDIDOR G 250" u="1"/>
        <s v="REGULADOR 1803 PFM NPT O: 7/8 PILOT " u="1"/>
        <s v="REGULADOR PRIMERA ETAPA 1-15 PSI " u="1"/>
        <s v="DIAFRAGMA 1803" u="1"/>
        <s v="AFV 2&quot; S600 R25 Y CL INSP " u="1"/>
        <s v="EJE PARA ROTOR 3GT" u="1"/>
        <s v="MEDIDOR DE TURBINA TRZ2 G400 DN " u="1"/>
        <s v="AFV 3&quot; S300" u="1"/>
        <s v="VALVULA BOGO SELLO ANILLO BRIDA 3&quot;" u="1"/>
        <s v="REGULADOR 2A ETAPA PSI CONEX 1/2 " u="1"/>
        <s v="FILTRO KLEN LINE 2&quot; 1440 PSI MAOP 10 MICROM" u="1"/>
        <s v="MEDIDOR AC-630 C:1 1/4&quot; MAOP 25PSIG" u="1"/>
        <s v="MANOMETRO J-501" u="1"/>
        <s v="INDICADOR DE NIVEL MAXIMO LLENADO " u="1"/>
        <s v="AFV 2&quot; S600 FO Y CL INS ZSC320" u="1"/>
        <s v="REG. 1813B C: 2&quot; R: 8.5-14&quot;  " u="1"/>
        <s v="CAMISA PARA BOMBA BLACKMER 3&quot;" u="1"/>
        <s v="REGULADOR ALTA PRESION 1/4&quot; NPT " u="1"/>
        <s v="DIAL PARA ROTOGAGE DIAL FOR " u="1"/>
        <s v="LICENCIA PREMIUM TROYA II" u="1"/>
        <s v="VALV CHECK 3&quot;X3&quot; FNPT" u="1"/>
        <s v="DIAPHAGM &amp; PLATE ASSEMBLY, HP" u="1"/>
        <s v="VALVULA DE CIERRE RAPIDO" u="1"/>
        <s v="MEDIDOR G100" u="1"/>
        <s v="REG. 1813B C: 2&quot; R: 3-5 PSI" u="1"/>
        <s v="REGULADOR 2A ETAPA 2PSI CONEX 3/4 " u="1"/>
        <s v="VALVULA DE ALIVIO SEMIINTERNA 2&quot;" u="1"/>
        <s v="CABLE EC TO COMPUTER" u="1"/>
        <s v="VALVULA GLOBO SELL &quot;V&quot; BRIDA 2&quot; " u="1"/>
        <s v="MEDIDOR G160" u="1"/>
        <s v="CONECTADOR DE LLENADO POL X 3/8&quot; " u="1"/>
        <s v="REGULADOR SR 113 3/4 R:13-16 WC" u="1"/>
        <s v="MEDIDOR G-100 R.ABO" u="1"/>
        <s v="REG. 1813B2 C: 1&quot; O: 1/2 R: 6-15" u="1"/>
        <s v="KIT REPARACION PARA BOMBA " u="1"/>
        <s v="ADAPTADOR" u="1"/>
        <s v="PULL WAY VALVE/VALVULA" u="1"/>
        <s v="VAPORIZADOR ELECTRICO TORRE XX TX " u="1"/>
        <s v="MANOMETRO 0-600 CON GLICERINA " u="1"/>
        <s v="VALVULA DE EXCESO DE FLUJO PARA " u="1"/>
        <s v="VALVULA GLOBO SELLO ANILLO V 1 1/4&quot; " u="1"/>
        <s v="CONECTOR 45 LT 1 1/2&quot;(INCLUYE ARANDELA Y TUERCA)" u="1"/>
        <s v="CAMISETAS BLANCA NACIONAL" u="1"/>
        <s v="ARANDELA PARA CONEXION 3/4&quot;-10L" u="1"/>
        <s v="GEAR HUV 62T DRIVEN" u="1"/>
        <s v="VALVULA DE EXCESO DE FLUJO 2&quot; INT " u="1"/>
        <s v="ORIFICIO 3/8&quot;" u="1"/>
        <s v="REG. 1813C C: 3/4&quot; R: 6-15&quot;" u="1"/>
        <s v="NIPLES CONEXION 3/4 10LT" u="1"/>
        <s v="KIT REPARACION PILOTO" u="1"/>
        <s v="VALVULA EXCESO DE FLUJO 2&quot; TIPO " u="1"/>
        <s v="SCREW HX HD SCR 5/16 -18X2.75" u="1"/>
        <s v="REG. 1800CPB2 1&quot; O:1/2 R: STD" u="1"/>
        <s v="FILTER ELEMENT 25 MIC 2&quot;" u="1"/>
        <s v="MANGUERA FLEXOMETALICA DE 3&quot; X 45 " u="1"/>
        <s v="MEDIDOR AL-1400 C:2&quot; o 3&quot; MAOP 100 " u="1"/>
        <s v="ADAPTADOR 1 3/4&quot; AC x 1&quot; NPTM" u="1"/>
        <s v="FILTER ELEMENT 25 MIC 3&quot;" u="1"/>
        <s v="KIT REPARACION PARA BOMBA BLACKMER 3&quot;" u="1"/>
        <s v="VAPORIZADOR 320H GPM FUEGO " u="1"/>
        <s v="ACTUQADOR NEUMATICO 2&quot;" u="1"/>
        <s v="FILTER ELEMENT 25 MIC 4&quot;" u="1"/>
        <s v="VALVULA DE LLENADO CHECK 2&quot;X2 1/4&quot; " u="1"/>
        <s v="ADAPTADOR CHECK LOK 3/4&quot; NPTM X 3/4&quot; " u="1"/>
        <s v="REG. 1813C C: 3/4&quot; R: 12-28&quot; O: 1/4&quot;" u="1"/>
        <s v="TERMOMETRO BIMETALICO MOD 50 0/250 " u="1"/>
        <s v="REG 1800 CPB2 1 1/2&quot; O:3/6 R:STD" u="1"/>
        <s v="ADAPTADOR DRENAJE" u="1"/>
        <s v="FILTRO Y 2&quot; PYPESA 40 MESH" u="1"/>
        <s v="TERMOMETROS BIMETALICOS 40-120ª F " u="1"/>
        <s v="VALVULA GLOBO 1 1/4&quot; NPT" u="1"/>
        <s v="REG. 1813C-HC C: 1 1/4 R: 6-15&quot; " u="1"/>
        <s v="LIMITADOR CAPACIDAD AFV 50% 2&quot;S300-" u="1"/>
        <s v="KIT SELLOS BOMBA 1&quot;" u="1"/>
        <s v="INDEX METRIC ODOMETER" u="1"/>
        <s v="MEDIDOR BK G4 C:1/2&quot;  P MAX TRAB 0.2 Bar (20 kPa)" u="1"/>
        <s v="REG. 1813C C: 3/4&quot; R: 42-2&quot; PSI " u="1"/>
        <s v="PILOT CASE KIT 2-30 R. T&amp;F" u="1"/>
        <s v="ADAPTADOR POL MACHO GIRATRIO 1/4&quot; " u="1"/>
        <s v="CAMISETAS BLANCA NIÑO" u="1"/>
        <s v="MEDIDOR AL-1000 C:1 1/2&quot; MAOP 25 PSIG" u="1"/>
        <s v="RVP PULSER VO 1.0 M3 DIG OD" u="1"/>
        <s v="VALVULA DE EXCESO DE FLUJO 1 1/4&quot; 40 " u="1"/>
        <s v="VALVULA DE ALIVIO HIDROSTATICO" u="1"/>
        <s v="REGULADOR 2093 2&quot; O: 5/8 R: 10-15 #" u="1"/>
        <s v="CABLE EMISOR DE PULSOS IN-S10" u="1"/>
        <s v="DIP TUBE FOR ROTOGAGE" u="1"/>
        <s v="ORIFICIO 1/2&quot;" u="1"/>
        <s v="VALVULA DE GLOBO 3&quot; BRIDADA SELLO " u="1"/>
        <s v="VALV.ALIVIO HIDROSTATICO 1 1/4&quot;450PSI" u="1"/>
        <s v="VALVULA DE EXCESO DE FLUJO 2&quot; 100 " u="1"/>
        <s v="MEDIDOR AC-250 C: 3/4&quot; MAOP: 10 PSI" u="1"/>
        <s v="REG. 1883 CPB2 C: 1 1/4&quot; O: 3/8 R: STD" u="1"/>
        <s v="ACOPLAMIENTO MANGUERA 2&quot; NPT X 3 " u="1"/>
        <s v="REGULADOR ALTA PRESION  5-35 PSI 1/2 " u="1"/>
        <s v="VALVULA DE EXCESO DE FLUJO 3/4&quot; " u="1"/>
        <s v="REG. 1813B C:2&quot; R:14,5-28&quot; O:5/8" u="1"/>
        <s v="ASESORIA INGENIERIA PEGASUS" u="1"/>
        <s v="VALVULA DE EXCESO DE FLUJO 2&quot; 122 " u="1"/>
        <s v="CONECTOR MANGUERA 1/2&quot; NPTMX X 1 " u="1"/>
        <s v="REG. 1800 CPB2 1 1/4&quot; O: 3/8&quot; " u="1"/>
        <s v="VALVULA DE GLOBO 1/2 NPTF SELLO " u="1"/>
        <s v="BALL BEARING RADIAL DBL SHIELD" u="1"/>
        <s v="CANASTILLA AFV S300 100%" u="1"/>
        <s v="MANGUERA FLEXIBLE EN ACERO 3&quot; BRIDA ANSI 300" u="1"/>
        <s v="KIT REPARACION VALVULA INTERNA " u="1"/>
        <s v="VALVULA DE ALIVIO EXTERNA DE 2 1/2&quot; " u="1"/>
        <s v="FILTRO EN Y 3/4&quot;FPT 80MESH Y " u="1"/>
        <s v="COUPPLING MECANICO ELSTER 2&quot; IPS" u="1"/>
        <s v="AFV 2&quot; S300 FO Y CL INS ZSC320-" u="1"/>
        <s v="TROYA NIPLE " u="1"/>
        <s v="VALVULAS CHEQUE NO RETROCESO 1 " u="1"/>
        <s v="REGULADOR 1804PFM C:2&quot; 0:7/8 R: 2-30" u="1"/>
        <s v="FILTRO EN Y 3/4&quot;FPT 40 MESH Y " u="1"/>
        <s v="SOLUTION TRANSFERENCIA " u="1"/>
        <s v="REGULADOR 1/4&quot; PRIMERA ETAPA 10-30 " u="1"/>
        <s v="REGULADOR 1805 PFM C:2&quot; O: 1 1/4 R:7-30" u="1"/>
        <s v="REG. 1813C C: 1 1/4&quot; O:1/2 R:6" u="1"/>
        <s v="ORIFICIO 1/4&quot;" u="1"/>
        <s v="VALVULA INTERNA ROSCADA AUTOTANQUE " u="1"/>
        <s v="REGULADOR 1805 PFM C:2&quot; O: 1 1/4 R:1-2.4" u="1"/>
        <s v="AFV 2&quot; S600 FO Y CL COMP ZSC320 - 100" u="1"/>
        <s v="VALVULA DE ALIVIO INTERNA 3&quot;" u="1"/>
        <s v="CONECTOR MANGUERA 1&quot; NPT X 1 3/4&quot;" u="1"/>
        <s v="MANOMETRO 0-300 PSI CON GLICERINA " u="1"/>
        <s v="ADAPTADOR 1 3/4&quot;ACME X 1 1/4&quot; NPT " u="1"/>
        <s v="MEDIDOR AL-800 C:1 1/2&quot; MAOP 20 PSIG CON CONECTORE" u="1"/>
        <s v="VALVULA DE EXCESO DE FLUJO 2&quot; " u="1"/>
        <s v="KIT REPARACION GLOBO 2&quot;" u="1"/>
        <s v="MULTIVALVULA 2 1/2&quot; NPT" u="1"/>
        <s v="MEDIDOR AL-800 C:1 1/2&quot; MAOP 20 PSIG" u="1"/>
        <s v="MEDIDOR G-65 R.ABO" u="1"/>
        <s v="MANGUERA FLEXOMETALICA 3&quot;/45CMS CON BRIDAS ANSI 30" u="1"/>
        <s v="ESTACION DE GAS NATURAL " u="1"/>
        <s v="CONECTOR MANGUERA 3/4&quot; NPTM 1 3/4&quot; " u="1"/>
        <s v="ROTATIVO 16" u="1"/>
        <s v="VAPORIZADOR Z40L-VI  40KG ZIMMER " u="1"/>
      </sharedItems>
    </cacheField>
    <cacheField name="REF PROVEEDOR" numFmtId="0">
      <sharedItems containsBlank="1" containsMixedTypes="1" containsNumber="1" containsInteger="1" minValue="0" maxValue="17811000001" count="515">
        <s v="ME825-6"/>
        <s v="ME3162-20"/>
        <s v="ME3162-32"/>
        <s v="ME831"/>
        <s v=""/>
        <s v="RRAC102A1A1A1"/>
        <s v="RRAE103A1A1A1"/>
        <s v="52994G219"/>
        <s v="92943P056"/>
        <s v="43354G063"/>
        <s v="54511K004"/>
        <s v="16233P010"/>
        <s v="56085G087"/>
        <s v="54511G014"/>
        <s v="54511G009"/>
        <s v="56361P009"/>
        <s v="11186P030"/>
        <s v="56187P196"/>
        <s v="13519P020"/>
        <s v="70017P088"/>
        <s v="70017P041"/>
        <s v="70017P049"/>
        <s v="72494P021"/>
        <s v="42494P022"/>
        <s v="72494P023"/>
        <s v="70014P186"/>
        <s v="70014P143"/>
        <s v="71411P011"/>
        <s v="71411P009"/>
        <s v="73914K010"/>
        <s v="73404P008"/>
        <s v="73677P001"/>
        <s v="74036K001"/>
        <s v="78155P018"/>
        <s v="78155P022"/>
        <s v="72-022-0032YY"/>
        <s v="72-022-0031YY"/>
        <s v="1586VN"/>
        <s v="1588VN"/>
        <s v="597FA"/>
        <s v="9101P5"/>
        <s v="6542R12.0"/>
        <s v="7556R12.0"/>
        <s v="8475-50"/>
        <s v="8475-51A"/>
        <s v="3132G"/>
        <s v="8685G"/>
        <s v="3272G"/>
        <s v="7572FC"/>
        <s v="7579"/>
        <s v="7590U-10"/>
        <s v="A3282C"/>
        <s v="912PS30"/>
        <s v="1224WA"/>
        <s v="72-048-0001"/>
        <s v="TA210A"/>
        <s v="4270363"/>
        <s v="ME651S/80"/>
        <s v="RCG65"/>
        <s v="1813PFM"/>
        <s v="ZSC100"/>
        <s v="RQAA2AOA1A1"/>
        <s v="74079G009"/>
        <s v="70014P175"/>
        <s v="73404P002"/>
        <s v="72-048-001"/>
        <s v="1584VN"/>
        <s v="LV4403TR96"/>
        <s v="LV5503B6"/>
        <s v="3127U"/>
        <s v="8684G"/>
        <s v="A3292C"/>
        <s v="7141F"/>
        <s v="MEV200FIR/250"/>
        <s v="71403P012"/>
        <s v="42710P146"/>
        <s v="70859P001"/>
        <s v="71411P012"/>
        <s v="70033P001"/>
        <s v="70170P028"/>
        <s v="70041P003"/>
        <s v="78001P029"/>
        <s v="22032P078"/>
        <s v="70157P004"/>
        <s v="73926P001"/>
        <s v="70872P001"/>
        <s v="78074P029"/>
        <s v="73404P003"/>
        <s v="70176P040"/>
        <s v="73659P003"/>
        <s v="78480P001"/>
        <s v="74074K001"/>
        <s v="78000P106"/>
        <s v="70019P106"/>
        <s v="78034P016"/>
        <s v="600335-001"/>
        <s v="19104-50"/>
        <s v="3131G"/>
        <s v="7534G"/>
        <s v="7705P"/>
        <s v="7901TB"/>
        <s v="A7509BP"/>
        <s v="A7513AP"/>
        <s v="A8436G"/>
        <s v="3282C"/>
        <s v="A3176"/>
        <s v="A7539VF6F"/>
        <s v="5763D"/>
        <s v="912PS12"/>
        <s v="3165C"/>
        <s v="7193D10"/>
        <s v="A9091-18L"/>
        <s v="A9091M60"/>
        <s v="A9091M72"/>
        <s v="A9094RS"/>
        <s v="A9094TS"/>
        <s v="A9095TS"/>
        <s v="ME25-450"/>
        <s v="56085G100"/>
        <s v="70017P042"/>
        <s v="7583G"/>
        <s v="A7507AP"/>
        <s v="7647SCT"/>
        <s v="A3500P4"/>
        <s v="A3500V6"/>
        <s v="7141M"/>
        <s v="A9093TS"/>
        <s v="50740"/>
        <s v="50056"/>
        <s v="50175"/>
        <s v="73014317"/>
        <s v="56085G097"/>
        <s v="73404P052"/>
        <s v="73677P007"/>
        <s v="73677P008"/>
        <s v="73677P011"/>
        <s v="9101H5"/>
        <s v="8475-81A"/>
        <s v="8544G"/>
        <s v="8560-50"/>
        <s v="5761C"/>
        <s v="8475-80"/>
        <s v="A9093RS"/>
        <s v="RRAD102A1A1A1"/>
        <s v="70041P002"/>
        <s v="73404P001"/>
        <s v="RML2000"/>
        <s v="73218BN87NOOYY"/>
        <s v="600051-001"/>
        <s v="72-048-006"/>
        <s v="3129L"/>
        <s v="3292A"/>
        <s v="A3276BC"/>
        <s v="A7537P4"/>
        <s v="3175P"/>
        <s v="3184-90"/>
        <s v="5761D"/>
        <s v="5765F"/>
        <s v="5767H"/>
        <s v="54776K037"/>
        <s v="70017P060"/>
        <s v="A7510BP"/>
        <s v="A7517FP"/>
        <s v="A3186"/>
        <s v="A7875"/>
        <s v="7534-20"/>
        <s v="6010"/>
        <s v="6016"/>
        <s v="ME791C"/>
        <s v="ME390"/>
        <s v="ME655S/80"/>
        <s v="RLBC1A4D1"/>
        <s v="70017P082"/>
        <s v="73404P051"/>
        <s v="73404P015"/>
        <s v="RML500"/>
        <s v="A7509-50"/>
        <s v="A7513-50"/>
        <s v="6587-EC"/>
        <s v="A2805C"/>
        <s v="A9091-M36"/>
        <s v="A9091-M72.0"/>
        <s v="52994G217"/>
        <s v="43354G055"/>
        <s v="43354G060"/>
        <s v="43354G061"/>
        <s v="43354G062"/>
        <s v="43354G098"/>
        <s v="43354G099"/>
        <s v="70170P042"/>
        <s v="73957W001"/>
        <s v="LV4403B66"/>
        <s v="LV4403TR4"/>
        <s v="A6892"/>
        <s v="52981K133"/>
        <s v="71411P046"/>
        <s v="71421P008"/>
        <s v="70852P002"/>
        <s v="RVG G40"/>
        <s v="1803PFM"/>
        <s v="7590U"/>
        <s v="970AX"/>
        <s v="4GTS-45"/>
        <s v="SR"/>
        <s v="RRAA102A1A1A1"/>
        <s v="RRAB103A1A1A1"/>
        <s v="73016538"/>
        <s v="73018533"/>
        <s v="56936G005"/>
        <s v="21998G016"/>
        <s v="54511K026"/>
        <s v="42710P092"/>
        <s v="56187P126"/>
        <s v="54548G084"/>
        <s v="72983P013"/>
        <s v="73404P055"/>
        <s v="78137P004"/>
        <s v="78009P001"/>
        <s v="78000P090"/>
        <s v="73658P001"/>
        <s v="78479P001"/>
        <s v="73658P003"/>
        <s v="3181"/>
        <s v="HA254J"/>
        <s v="ME6162-08"/>
        <s v="43354G057"/>
        <s v="43354G100"/>
        <s v="72983P017"/>
        <s v="74074P001"/>
        <s v="F-2884D"/>
        <s v="ME825-16"/>
        <s v="7647SC"/>
        <s v="7573G"/>
        <s v="3165CF12.0"/>
        <s v="ME825-8"/>
        <s v="ME3162-12"/>
        <s v="ME3162-16"/>
        <s v="ME651S"/>
        <s v="ZSC320-100"/>
        <s v="71411P014"/>
        <s v="73677P003"/>
        <s v="G8475RW"/>
        <s v="3129U"/>
        <s v="7580FC"/>
        <s v="A3242R250"/>
        <s v="A909118LX"/>
        <s v="A9095RS"/>
        <s v="WB250"/>
        <s v="73016550"/>
        <s v="72494P025"/>
        <s v="72983P016"/>
        <s v="597FB"/>
        <s v="2906G"/>
        <s v="1813B"/>
        <s v="A7797A"/>
        <s v="1588MH"/>
        <s v="LV4403B4"/>
        <s v="LV4403Y4"/>
        <s v="LV5503Y6"/>
        <s v="3171A"/>
        <s v="3175"/>
        <s v="A2141A16"/>
        <s v="G4K MT 152MM"/>
        <s v="71424P023"/>
        <s v="A7517AP"/>
        <s v="A3196"/>
        <s v="A3212R-175"/>
        <s v="71424P017"/>
        <s v="70009P002"/>
        <s v="42710P161"/>
        <s v="A3292A"/>
        <s v="A6586D"/>
        <s v="ME825-4"/>
        <s v="42710P078"/>
        <s v="70041P072"/>
        <s v="78152P001"/>
        <s v="74075G036"/>
        <s v="G-201-24"/>
        <s v="3129G"/>
        <s v="7704P"/>
        <s v="54509P011"/>
        <s v="56187P260"/>
        <s v="56085P126"/>
        <s v="78137P003"/>
        <s v="A7705P"/>
        <s v="120/60H-07"/>
        <s v="10157"/>
        <s v="43354G056"/>
        <s v="720370001YY"/>
        <s v="72-037-001YY"/>
        <s v="40/40H-07"/>
        <s v="73404P009"/>
        <s v="73402P001"/>
        <s v="73402P002"/>
        <s v="7572C-15A"/>
        <s v="80/40H-07"/>
        <s v="70017P084"/>
        <s v="73679P008"/>
        <s v="L4403TR9"/>
        <s v="A9091M24"/>
        <s v="A9091R"/>
        <s v="7509-50"/>
        <s v="RE-H-5767F"/>
        <s v="72-022-0049YY"/>
        <s v="8593AR16.0"/>
        <s v="A7704P"/>
        <s v="3185"/>
        <s v="A5765D"/>
        <s v="A5765E"/>
        <s v="232-54"/>
        <s v="56085G098"/>
        <s v="70170P043"/>
        <s v="73404P010"/>
        <s v="404B4"/>
        <s v="A3272G"/>
        <s v="7572C-14A"/>
        <s v="A7796"/>
        <s v="3175A"/>
        <s v="3191"/>
        <s v="902"/>
        <s v="42710P170"/>
        <s v="42710P150"/>
        <s v="74036K002"/>
        <s v="3165CF20.0"/>
        <s v="RMQA2A5F101A10"/>
        <s v="72213G003"/>
        <s v="7590U-20"/>
        <s v="TA3169F120"/>
        <s v="A8434G"/>
        <s v="56085G041"/>
        <s v="56085G021"/>
        <s v="70017P139"/>
        <s v="70017P140"/>
        <s v="RRR0065DHG"/>
        <s v="52548P010"/>
        <s v="52240G005"/>
        <s v="78039P003"/>
        <s v="73929P001"/>
        <s v="70852P004"/>
        <s v="70041P129"/>
        <s v="73679P001"/>
        <s v="52142G013"/>
        <s v="39865W052"/>
        <s v="3282B"/>
        <s v="RMQN2ABF1021A20"/>
        <s v="F/C ST 12&quot;"/>
        <s v="RRBA1C6A1A1A0"/>
        <s v="A7793A"/>
        <s v="72983P014"/>
        <s v="72983P015"/>
        <s v="72-038-0011"/>
        <s v="7706P"/>
        <s v="1023"/>
        <n v="1381100101"/>
        <n v="481102519"/>
        <n v="17811000001"/>
        <s v="V169S000"/>
        <s v="RMQT2A2H1021A20"/>
        <s v="74067K001"/>
        <s v="F-190"/>
        <s v="RZA56187P246"/>
        <s v="78155P017"/>
        <s v="3199W"/>
        <s v="72494P043"/>
        <s v="72-014-000-3YY"/>
        <s v="00IE668F"/>
        <s v="ME656S-3F"/>
        <s v="50314"/>
        <s v="71424P020"/>
        <s v="J-501"/>
        <s v="A7515-50"/>
        <s v="A3212RK250"/>
        <s v="5765M"/>
        <s v="A3175A"/>
        <s v="43354G058"/>
        <s v="43354G059"/>
        <s v="43354G064"/>
        <s v="41073"/>
        <s v="898981"/>
        <s v="41411P042"/>
        <s v="78155P020"/>
        <n v="30010026"/>
        <s v="JA192J"/>
        <s v="37050"/>
        <s v="113CXA"/>
        <s v="3175B"/>
        <s v="6902900106"/>
        <s v="72751P020"/>
        <s v="73585G008"/>
        <s v="2434A"/>
        <s v="A7505P"/>
        <s v="A9092R"/>
        <s v="34324"/>
        <s v="6584C"/>
        <s v="A3209D050"/>
        <s v="NP-46-4"/>
        <s v="45LT"/>
        <s v="72495P026"/>
        <s v="72983P011"/>
        <s v="SFL7579V10.6"/>
        <s v="A3184-90"/>
        <s v="A7794"/>
        <s v="LV1584VH"/>
        <s v="5765E"/>
        <s v="011E992"/>
        <s v="RMQT2A1H102A20B"/>
        <s v="DR2013"/>
        <s v="G8475RL"/>
        <s v="3149MG"/>
        <s v="913PS36"/>
        <s v="3-0017"/>
        <s v="129A003"/>
        <s v="ME653S"/>
        <s v="1E657F"/>
        <s v="7573D"/>
        <s v="A3400L6"/>
        <s v="R6353X00012"/>
        <s v="72-038-1117"/>
        <s v="01E601"/>
        <s v="X1584VN"/>
        <s v="A3212RA"/>
        <s v="A6024"/>
        <s v="6353"/>
        <s v="A3212-50"/>
        <s v="52994G216"/>
        <s v="41071"/>
        <s v="40001000704"/>
        <s v="A3400L4"/>
        <s v="4GTX-45"/>
        <s v="TRZ2 G400"/>
        <s v="8545AK"/>
        <s v="A3195"/>
        <s v="72-022-0163YY"/>
        <s v="4000500027"/>
        <s v="7545-40"/>
        <s v="78192P001"/>
        <s v="RZA59061P003"/>
        <s v="RZA21737P042"/>
        <s v="RZA28978P042"/>
        <s v="RZA28978P084"/>
        <s v="RZA59061P005"/>
        <s v="RZA21737P082"/>
        <s v="A3213D400"/>
        <s v="SR015920L F03-F05"/>
        <s v="ME653S/80"/>
        <s v="52870K161"/>
        <s v="70868P001"/>
        <s v="73917K001"/>
        <s v="73404P056"/>
        <s v="73677P005"/>
        <s v="HPR 30/35"/>
        <s v="RPP8/S"/>
        <s v="RPP60"/>
        <s v="RPP64"/>
        <s v="RPP66"/>
        <s v="6016-60D"/>
        <s v="C12FD2A S30"/>
        <s v="A3209PA"/>
        <s v="ME650S"/>
        <s v="56085G088"/>
        <s v="56085G019"/>
        <s v="A3212R-50"/>
        <s v="4GTS"/>
        <s v="52170G002"/>
        <s v="PE-01-RESP"/>
        <s v="70014P042"/>
        <e v="#N/A"/>
        <s v="1584AVN"/>
        <s v="576H"/>
        <s v="3212R250"/>
        <s v="52961K002"/>
        <s v="1813C-HC"/>
        <m/>
        <s v="8434G"/>
        <s v="8436G"/>
        <s v="3165CT"/>
        <s v="7901T"/>
        <s v="3212RA"/>
        <s v="6543R12.0"/>
        <s v="3195-50"/>
        <s v="52533P020"/>
        <s v="78041P002"/>
        <s v="74079G008"/>
        <s v="72494P030"/>
        <s v="78000P107"/>
        <n v="3186"/>
        <s v="7579CT"/>
        <s v="70017P141"/>
        <s v="3176"/>
        <s v="C12"/>
        <s v="72494P019"/>
        <s v="3127V"/>
        <s v="A2141A6"/>
        <s v="166B"/>
        <s v="TA7034P"/>
        <s v="912PS20"/>
        <s v="3GT"/>
        <s v="A3213RA"/>
        <s v="73909K015"/>
        <s v="73909K004"/>
        <s v="3212R50"/>
        <s v="7556R12"/>
        <s v="T166"/>
        <s v="A3212R250"/>
        <s v="Z2000"/>
        <s v="70033P003"/>
        <s v="7901T-50"/>
        <s v="A3213PA"/>
        <s v="A3213D300"/>
        <s v="40-2500-KIT"/>
        <s v="73402P016"/>
        <s v="A3209D080"/>
        <s v="RE-C-8475RLW"/>
        <s v="8475-50L"/>
        <n v="0" u="1"/>
      </sharedItems>
    </cacheField>
    <cacheField name="FAMILIA" numFmtId="0">
      <sharedItems containsBlank="1" containsMixedTypes="1" containsNumber="1" containsInteger="1" minValue="0" maxValue="0" count="16">
        <s v="VÁLVULAS Y MULTIVÁLVULAS"/>
        <s v="REPUESTOS Y ACCESORIOS"/>
        <s v="MEDIDORES"/>
        <s v="REGULADORES"/>
        <s v="MANGAS"/>
        <s v="FILTROS"/>
        <s v="TANQUES"/>
        <s v="VAPORIZADORES"/>
        <s v="ESTACION DE GAS"/>
        <s v="BOMBAS"/>
        <s v="PISTONES DE LLENADO"/>
        <s v="MOTOBOMBA"/>
        <s v="SERVICIOS"/>
        <e v="#N/A"/>
        <m/>
        <n v="0"/>
      </sharedItems>
    </cacheField>
    <cacheField name="PROVEEDOR" numFmtId="0">
      <sharedItems containsBlank="1" containsMixedTypes="1" containsNumber="1" containsInteger="1" minValue="0" maxValue="0" count="24">
        <s v="CAVAGNA"/>
        <s v="HONEYWELL"/>
        <s v="RED SEAL MEASUREMENT"/>
        <s v="REGO"/>
        <s v="SQUIBB TAYLOR"/>
        <s v="WIKA"/>
        <s v="METREX"/>
        <s v="PROTANEGAS (TRINITY)"/>
        <s v="ALTERNATE ENERGY SYSTEM"/>
        <s v="ALGAS SDI"/>
        <s v="FISHER"/>
        <s v="PARKER"/>
        <s v="PEGASUS"/>
        <s v="PYPESA"/>
        <s v="BLACKMER"/>
        <s v="CORKEN"/>
        <s v="NIMOCOM"/>
        <s v="PIETRO FIORENTINI"/>
        <s v="ELSTER"/>
        <s v="E2 ENERGIA EFICIENTE"/>
        <e v="#N/A"/>
        <m/>
        <s v="MERCURY"/>
        <n v="0"/>
      </sharedItems>
    </cacheField>
    <cacheField name="CANTIDAD" numFmtId="0">
      <sharedItems containsString="0" containsBlank="1" containsNumber="1" containsInteger="1" minValue="-12" maxValue="2000"/>
    </cacheField>
    <cacheField name="VR UNITARIO" numFmtId="0">
      <sharedItems containsString="0" containsBlank="1" containsNumber="1" minValue="0" maxValue="1029830178"/>
    </cacheField>
    <cacheField name="VR TOTAL M$000" numFmtId="0">
      <sharedItems containsString="0" containsBlank="1" containsNumber="1" minValue="-84627.588000000003" maxValue="1029830.178"/>
    </cacheField>
    <cacheField name="CIUDAD" numFmtId="0">
      <sharedItems containsBlank="1" count="40">
        <s v="BOGOTÁ D.C."/>
        <s v="BUCARAMANGA"/>
        <s v="YOPAL"/>
        <s v="VILLAVICENCIO"/>
        <s v="CARTAGENA"/>
        <s v="NEIVA"/>
        <s v="IBAGUE"/>
        <s v="MANIZALES"/>
        <s v="CALI"/>
        <s v="RIOHACHA"/>
        <s v="BARRANQUILLA"/>
        <s v="MOSQUERA"/>
        <s v="MEDELLIN"/>
        <s v="FUNZA"/>
        <s v="GIRON"/>
        <s v="ACACIAS"/>
        <s v="CUCUTA"/>
        <s v="FLORIDABLANCA"/>
        <s v="SAN ANDRES"/>
        <s v="NOBSA"/>
        <s v="YUMBO"/>
        <s v="MADRID"/>
        <s v="BARBOSA"/>
        <s v="CASANARE"/>
        <s v="VENADILLO"/>
        <s v="CHILE"/>
        <s v="SOACHA"/>
        <s v="SIBATE"/>
        <s v="PUERTO ASIS"/>
        <s v="ECUADOR"/>
        <m/>
        <s v="ITAGÜÍ"/>
        <s v="FACATATIVÁ"/>
        <s v="PAZ DE ARIPORO"/>
        <s v="ENVIGADO"/>
        <s v="PIEDECUESTA"/>
        <s v="SOPÓ"/>
        <s v="APARTADÓ"/>
        <s v="PEREIRA"/>
        <e v="#N/A"/>
      </sharedItems>
    </cacheField>
    <cacheField name="..2" numFmtId="0" databaseField="0">
      <fieldGroup base="0">
        <discretePr count="11">
          <x v="4"/>
          <x v="4"/>
          <x v="4"/>
          <x v="0"/>
          <x v="1"/>
          <x v="2"/>
          <x v="3"/>
          <x v="5"/>
          <x v="6"/>
          <x v="8"/>
          <x v="7"/>
        </discretePr>
        <groupItems count="9">
          <n v="2016"/>
          <n v="2017"/>
          <n v="2018"/>
          <n v="2019"/>
          <s v="Grupo1"/>
          <n v="2020"/>
          <n v="2021"/>
          <m/>
          <n v="2022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4">
  <r>
    <n v="900940901"/>
    <s v="ASESORIAS SERVICIOS Y MANTENIMIENTO PARA SISTEMAS DE GAS COMBUSTIBLE SAS - A.S.Y.M GAS NATURAL SAS"/>
    <s v="SERV. DE INGENIERIA E INSTALACION"/>
    <s v="SERVICIOS ING E INSTALACION"/>
    <x v="0"/>
  </r>
  <r>
    <n v="800166132"/>
    <s v="VELOGAS S.A. E.S.P"/>
    <s v="GAS LICUADO DEL PETROLEO"/>
    <s v="COMERCIALIZADORA DE GAS LICUADO DEL PETROLEO"/>
    <x v="1"/>
  </r>
  <r>
    <n v="805029220"/>
    <s v="GAS Y ENERGIA S.A. - GASSERVI S.A."/>
    <s v="OTROS "/>
    <s v="OTROS "/>
    <x v="2"/>
  </r>
  <r>
    <n v="900330027"/>
    <s v="PETROMIL GAS SAS ESP"/>
    <s v="GAS NATURAL"/>
    <s v="COMERCIALIZADORA GAS NATURAL"/>
    <x v="3"/>
  </r>
  <r>
    <n v="900255894"/>
    <s v="INSTALACIONES HIDROSANITARIAS CARDENAS E.U."/>
    <s v="OTROS "/>
    <s v="OTROS "/>
    <x v="0"/>
  </r>
  <r>
    <n v="832001034"/>
    <s v="METALMECANICA MENDEZ SAS"/>
    <s v="OTROS "/>
    <s v="OTROS "/>
    <x v="4"/>
  </r>
  <r>
    <n v="800232654"/>
    <s v="GASODUCTO DEL TOLIMA S.A. ESP"/>
    <s v="GAS LICUADO DEL PETROLEO"/>
    <s v="COMERCIALIZADORA DE GAS LICUADO DEL PETROLEO"/>
    <x v="5"/>
  </r>
  <r>
    <n v="860029995"/>
    <s v="ACERIAS PAZ DEL RIO S.A."/>
    <s v="OTROS "/>
    <s v="OTROS "/>
    <x v="6"/>
  </r>
  <r>
    <n v="900103215"/>
    <s v="ACTIVIDADES Y SERVICIOS DE CONSTRUCCION LTDA (ACSECO LTDA.)"/>
    <s v="OTROS "/>
    <s v="OTROS "/>
    <x v="0"/>
  </r>
  <r>
    <n v="891101577"/>
    <s v="ALCANOS DE COLOMBIA S.A. E.S.P"/>
    <s v="GAS NATURAL"/>
    <s v="COMERCIALIZADORA GAS NATURAL"/>
    <x v="7"/>
  </r>
  <r>
    <n v="830065383"/>
    <s v="ALKENOS LTDA"/>
    <s v="SERV. DE INGENIERIA E INSTALACION"/>
    <s v="SERVICIOS ING E INSTALACION"/>
    <x v="0"/>
  </r>
  <r>
    <n v="860508892"/>
    <s v="COMPAÑIA DE ALMACENAMIENTO DE GAS SOCIEDAD ANONIMA EMPRESA DE SERVICIOS PUBLICOS (ALMAGAS S.A. E.S.P.)"/>
    <s v="GAS LICUADO DEL PETROLEO"/>
    <s v="COMERCIALIZADORA DE GAS LICUADO DEL PETROLEO"/>
    <x v="0"/>
  </r>
  <r>
    <n v="900801188"/>
    <s v="ARC ALFONSO RAMIREZ INGENIERIA S.A.S."/>
    <s v="SERV. DE INGENIERIA E INSTALACION"/>
    <s v="SERVICIOS ING E INSTALACION"/>
    <x v="8"/>
  </r>
  <r>
    <n v="900345265"/>
    <s v="ARTESANIAS EN VIDRIO EL HATO S.A.S."/>
    <s v="OTROS "/>
    <s v="OTROS "/>
    <x v="0"/>
  </r>
  <r>
    <n v="800134497"/>
    <s v="AVICOLA MILUC SAS"/>
    <s v="OTROS "/>
    <s v="OTROS "/>
    <x v="0"/>
  </r>
  <r>
    <n v="900412658"/>
    <s v="AZUL INGENIERIA S.A.S."/>
    <s v="GAS NATURAL"/>
    <s v="COMERCIALIZADORA GAS NATURAL"/>
    <x v="9"/>
  </r>
  <r>
    <n v="830053934"/>
    <s v="CASAGAS SAS"/>
    <s v="SERV. DE INGENIERIA E INSTALACION"/>
    <s v="SERVICIOS ING E INSTALACION"/>
    <x v="0"/>
  </r>
  <r>
    <n v="900396759"/>
    <s v="CHILCO DISTRIBUIDORA DE GAS Y ENERGIA S.A.S. E.S.P."/>
    <s v="GAS LICUADO DEL PETROLEO"/>
    <s v="COMERCIALIZADORA DE GAS LICUADO DEL PETROLEO"/>
    <x v="0"/>
  </r>
  <r>
    <n v="900453463"/>
    <s v="CITYGAS DISTRIBUIDORA SAS ESP (CITYGAS DISAS)"/>
    <s v="GAS LICUADO DEL PETROLEO"/>
    <s v="COMERCIALIZADORA DE GAS LICUADO DEL PETROLEO"/>
    <x v="0"/>
  </r>
  <r>
    <n v="830130648"/>
    <s v="COMPAÑÍA DE SERVICIOS PUBLICOS S.A. E.S.P (CODEGAS S.A. E.S.P.)"/>
    <s v="GAS LICUADO DEL PETROLEO"/>
    <s v="COMERCIALIZADORA DE GAS LICUADO DEL PETROLEO"/>
    <x v="10"/>
  </r>
  <r>
    <n v="890310688"/>
    <s v="COLGAS DE OCCIDENTE S.A. E.S.P."/>
    <s v="GAS LICUADO DEL PETROLEO"/>
    <s v="COMERCIALIZADORA DE GAS LICUADO DEL PETROLEO"/>
    <x v="2"/>
  </r>
  <r>
    <n v="860003981"/>
    <s v="COLMAQUINAS S.A."/>
    <s v="OTROS"/>
    <s v="COMERCIALIZADOR DE EQUIPOS"/>
    <x v="0"/>
  </r>
  <r>
    <n v="900370892"/>
    <s v="COLOMBIANA DE PROYECTOS DE INGENIERIA S.A.S. (COLPROING S.A.S.)"/>
    <s v="SERV. DE INGENIERIA E INSTALACION"/>
    <s v="SERVICIOS ING E INSTALACION"/>
    <x v="0"/>
  </r>
  <r>
    <n v="900175830"/>
    <s v="COMBUSTIBLES LIQUIDOS DE COLOMBIA S.A E.S.P  (CLC S.A E.S.P)_x000a_"/>
    <s v="GAS LICUADO DEL PETROLEO"/>
    <s v="COMERCIALIZADORA DE GAS LICUADO DEL PETROLEO"/>
    <x v="0"/>
  </r>
  <r>
    <n v="830085008"/>
    <s v="COMBUSTIBLES UNIGAS S.A.S."/>
    <s v="GAS LICUADO DEL PETROLEO"/>
    <s v="COMERCIALIZADORA DE GAS LICUADO DEL PETROLEO"/>
    <x v="0"/>
  </r>
  <r>
    <n v="830051066"/>
    <s v="COMBUSTION Y CONTROL LTDA"/>
    <s v="OTROS"/>
    <s v="COMERCIALIZADOR DE EQUIPOS"/>
    <x v="0"/>
  </r>
  <r>
    <n v="890501073"/>
    <s v="COMERCIAL INDUSTRIAL NACIONAL S.A. CINSA"/>
    <s v="OTROS "/>
    <s v="OTROS "/>
    <x v="11"/>
  </r>
  <r>
    <n v="900716800"/>
    <s v="COMERCIALIZADORA CENTRO ORIENTE S A E S P"/>
    <s v="GAS LICUADO DEL PETROLEO"/>
    <s v="COMERCIALIZADORA DE GAS LICUADO DEL PETROLEO"/>
    <x v="0"/>
  </r>
  <r>
    <n v="830014820"/>
    <s v="COMERCIALIZADORA MOYSE LTDA."/>
    <s v="OTROS "/>
    <s v="COMERCIALIZADOR DE EQUIPOS"/>
    <x v="0"/>
  </r>
  <r>
    <n v="830046254"/>
    <s v="COMPAÑIA COLOMBIANA DE HIDROCARBUROS S.A.S"/>
    <s v="OTROS "/>
    <s v="OTROS "/>
    <x v="0"/>
  </r>
  <r>
    <n v="890112179"/>
    <s v="COMPAÑIA ENVASADORA DEL ATLANTICO S.A.S."/>
    <s v="OTROS"/>
    <s v="OTROS "/>
    <x v="3"/>
  </r>
  <r>
    <n v="830088556"/>
    <s v="COMPAÑIA NACIONAL DE CALDERAS LTDA"/>
    <s v="OTROS "/>
    <s v="OTROS "/>
    <x v="0"/>
  </r>
  <r>
    <n v="800074033"/>
    <s v="COMPAÑIAS ASOCIADAS DE GAS S.A. E.S.P (ASOGAS SA ESP)"/>
    <s v="GAS LICUADO DEL PETROLEO"/>
    <s v="COMERCIALIZADORA DE GAS LICUADO DEL PETROLEO"/>
    <x v="12"/>
  </r>
  <r>
    <n v="900420063"/>
    <s v="COMPRESSOR COLOMBIA S A S"/>
    <s v="SERV. DE INGENIERIA E INSTALACION"/>
    <s v="SERVICIOS ING E INSTALACION"/>
    <x v="0"/>
  </r>
  <r>
    <s v="-"/>
    <s v="CONSORCIO G5"/>
    <s v="GAS LICUADO DEL PETROLEO"/>
    <s v="COMERCIALIZADORA DE GAS LICUADO DEL PETROLEO"/>
    <x v="13"/>
  </r>
  <r>
    <n v="900491805"/>
    <s v="CONSTRUCCIONES LOPEZ&amp;CASTRO S.A.S."/>
    <s v="SERV. DE INGENIERIA E INSTALACION"/>
    <s v="SERVICIOS ING E INSTALACION"/>
    <x v="13"/>
  </r>
  <r>
    <n v="830037628"/>
    <s v="CONSTRUCCIONES TERMICAS LIMITADA CONSTRUTERM"/>
    <s v="OTROS"/>
    <s v="OTROS "/>
    <x v="0"/>
  </r>
  <r>
    <n v="900453696"/>
    <s v="CONSTRUGAS HCS S.A.S."/>
    <s v="SERV. DE INGENIERIA E INSTALACION"/>
    <s v="SERVICIOS ING E INSTALACION"/>
    <x v="14"/>
  </r>
  <r>
    <n v="900432851"/>
    <s v="CONSTRUREDES BERNAL SAS"/>
    <s v="SERV. DE INGENIERIA E INSTALACION"/>
    <s v="SERVICIOS ING E INSTALACION"/>
    <x v="15"/>
  </r>
  <r>
    <n v="800234328"/>
    <s v="CONTROL FLUID S.A.S."/>
    <s v="OTROS "/>
    <s v="OTROS "/>
    <x v="9"/>
  </r>
  <r>
    <n v="900164715"/>
    <s v="COMPAÑIA TRANSPORTADORA DE COLOMBIA S.A. (COTRANSCOL S.A.)"/>
    <s v="GAS LICUADO DEL PETROLEO"/>
    <s v="COMERCIALIZADORA DE GAS LICUADO DEL PETROLEO"/>
    <x v="16"/>
  </r>
  <r>
    <n v="900150235"/>
    <s v="D C TEKNICALDERAS LTDA"/>
    <s v="OTROS"/>
    <s v="SERVICIO DE PERFORACION"/>
    <x v="0"/>
  </r>
  <r>
    <n v="900950504"/>
    <s v="DAMASA DE COLOMBIA S A S"/>
    <s v="OTROS "/>
    <s v="COMERCIALIZADOR DE EQUIPOS"/>
    <x v="0"/>
  </r>
  <r>
    <n v="900536233"/>
    <s v="DESCO INGENIERIA S.A.S."/>
    <s v="OTROS"/>
    <s v="OTROS "/>
    <x v="13"/>
  </r>
  <r>
    <n v="900490892"/>
    <s v="DEXTERA SAS"/>
    <s v="SERV. DE INGENIERIA E INSTALACION"/>
    <s v="SERVICIOS ING E INSTALACION"/>
    <x v="0"/>
  </r>
  <r>
    <n v="830144426"/>
    <s v="DUARTECNICOS S.A.S."/>
    <s v="SERV. DE INGENIERIA E INSTALACION"/>
    <s v="SERVICIOS ING E INSTALACION"/>
    <x v="3"/>
  </r>
  <r>
    <n v="900886348"/>
    <s v="ECOEFICIENCIA ING S.A.S"/>
    <s v="OTROS"/>
    <s v="OTROS "/>
    <x v="0"/>
  </r>
  <r>
    <n v="800202395"/>
    <s v="EFIGAS GAS NATURAL S.A. E.S.P. (EFIGAS S.A. E.S.P.)"/>
    <s v="GAS NATURAL"/>
    <s v="COMERCIALIZADORA GAS NATURAL"/>
    <x v="17"/>
  </r>
  <r>
    <n v="900917971"/>
    <s v="ELECTROENGINEER S.A.S"/>
    <s v="OTROS "/>
    <s v="OTROS "/>
    <x v="18"/>
  </r>
  <r>
    <n v="860004270"/>
    <s v="E MC ALLISTER S A S"/>
    <s v="OTROS"/>
    <s v="COMERCIALIZADOR DE EQUIPOS"/>
    <x v="0"/>
  </r>
  <r>
    <n v="900520280"/>
    <s v="ENERGY SOLUTION SERVICES SAS"/>
    <s v="OTROS "/>
    <s v="COMERCIALIZADOR DE EQUIPOS"/>
    <x v="0"/>
  </r>
  <r>
    <n v="900439531"/>
    <s v="ENERTERMICA SAS"/>
    <s v="SERV. DE INGENIERIA E INSTALACION"/>
    <s v="SERVICIOS ING E INSTALACION"/>
    <x v="0"/>
  </r>
  <r>
    <n v="830109199"/>
    <s v="ENGINEERING CO (ENGECO LIMITADA)"/>
    <s v="SERV. DE INGENIERIA E INSTALACION"/>
    <s v="SERVICIOS ING E INSTALACION"/>
    <x v="0"/>
  </r>
  <r>
    <n v="900362180"/>
    <s v="EQUIPOS Y SERVICIOS ALOSAN S A S "/>
    <s v="OTROS"/>
    <s v="COMERCIALIZADOR DE EQUIPOS"/>
    <x v="0"/>
  </r>
  <r>
    <n v="804014885"/>
    <s v="ESPIGAS S.A. E.S.P."/>
    <s v="GAS NATURAL"/>
    <s v="COMERCIALIZADORA GAS NATURAL"/>
    <x v="8"/>
  </r>
  <r>
    <n v="890703311"/>
    <s v="ESTACION DE SERVICIO LOS PINOS- MARTINEZ LIMITADA"/>
    <s v="OTROS"/>
    <s v="OTROS "/>
    <x v="19"/>
  </r>
  <r>
    <n v="891104420"/>
    <s v="FERRETERIA CENTRAL LTDA."/>
    <s v="OTROS "/>
    <s v="COMERCIALIZADOR DE EQUIPOS"/>
    <x v="7"/>
  </r>
  <r>
    <n v="900487760"/>
    <s v="FLUXCONTROL S A S"/>
    <s v="SERV. DE INGENIERIA E INSTALACION"/>
    <s v="SERVICIOS ING E INSTALACION"/>
    <x v="0"/>
  </r>
  <r>
    <n v="900282515"/>
    <s v="GAS CONSTRUCCION ENERGIA S A S"/>
    <s v="OTROS "/>
    <s v="COMERCIALIZADOR DE EQUIPOS"/>
    <x v="0"/>
  </r>
  <r>
    <n v="901016759"/>
    <s v="GAS CONTROL SAS"/>
    <s v="OTROS"/>
    <s v="OTROS "/>
    <x v="0"/>
  </r>
  <r>
    <n v="830021307"/>
    <s v="GAS GOMBEL S A EMPRESA DE SERVICIOS PUBLICOS  (GAS GOMBEL E S P)"/>
    <s v="GAS LICUADO DEL PETROLEO"/>
    <s v="COMERCIALIZADORA DE GAS LICUADO DEL PETROLEO"/>
    <x v="0"/>
  </r>
  <r>
    <n v="804010701"/>
    <s v="GASMOVIL LTDA."/>
    <s v="OTROS"/>
    <s v="OTROS "/>
    <x v="8"/>
  </r>
  <r>
    <n v="830045472"/>
    <s v="GAS NATURAL CUNDIBOYACENSE S.A. E.S.P."/>
    <s v="GAS NATURAL"/>
    <s v="COMERCIALIZADORA GAS NATURAL"/>
    <x v="0"/>
  </r>
  <r>
    <n v="804000551"/>
    <s v="GAS NATURAL DEL CESAR EMPRESA DE SERVICIOS PUBLICOS (GASNACER E.S.P)"/>
    <s v="GAS NATURAL"/>
    <s v="COMERCIALIZADORA GAS NATURAL"/>
    <x v="8"/>
  </r>
  <r>
    <n v="800007813"/>
    <s v="VANTI S.A. E.S.P (VANTI)"/>
    <s v="GAS NATURAL"/>
    <s v="COMERCIALIZADORA GAS NATURAL"/>
    <x v="0"/>
  </r>
  <r>
    <n v="900065103"/>
    <s v="GAS NATURALEZA MULTISERVIS LTDA"/>
    <s v="SERV. DE INGENIERIA E INSTALACION"/>
    <s v="SERVICIOS ING E INSTALACION"/>
    <x v="0"/>
  </r>
  <r>
    <n v="900089898"/>
    <s v="GAS SUPERIOR DE COLOMBIA S.A. E.S.P."/>
    <s v="GAS LICUADO DEL PETROLEO"/>
    <s v="COMERCIALIZADORA DE GAS LICUADO DEL PETROLEO"/>
    <x v="10"/>
  </r>
  <r>
    <n v="900704223"/>
    <s v="GAS Y SERVICIOS INDUSTRIALES S A S"/>
    <s v="SERV. DE INGENIERIA E INSTALACION"/>
    <s v="SERVICIOS ING E INSTALACION"/>
    <x v="0"/>
  </r>
  <r>
    <n v="890200919"/>
    <s v="GAS DE SANTANDER S.A. E.S.P."/>
    <s v="GAS LICUADO DEL PETROLEO"/>
    <s v="COMERCIALIZADORA DE GAS LICUADO DEL PETROLEO"/>
    <x v="16"/>
  </r>
  <r>
    <n v="900570262"/>
    <s v="GASES ANDINOS DE COLOMBIA S.A.S E.S.P (GASACOL S.A.S E.S.P)"/>
    <s v="GAS LICUADO DEL PETROLEO"/>
    <s v="COMERCIALIZADORA DE GAS LICUADO DEL PETROLEO"/>
    <x v="0"/>
  </r>
  <r>
    <n v="890908643"/>
    <s v="GASES DE ANTIOQUIA S.A. E.S.P.  (GAS ANTIOQUIA S.A. E.S.P.)"/>
    <s v="GAS LICUADO DEL PETROLEO"/>
    <s v="COMERCIALIZADORA DE GAS LICUADO DEL PETROLEO"/>
    <x v="9"/>
  </r>
  <r>
    <n v="892115036"/>
    <s v="GASES DE LA GUAJIRA S.A. E. S. P. (GASGUAJIRA S.A. E.S.P.)"/>
    <s v="GAS NATURAL"/>
    <s v="COMERCIALIZADORA GAS NATURAL"/>
    <x v="20"/>
  </r>
  <r>
    <n v="800167643"/>
    <s v="GASES DE OCCIDENTE S.A. E.S.P. (GDO)"/>
    <s v="GAS NATURAL"/>
    <s v="COMERCIALIZADORA GAS NATURAL"/>
    <x v="2"/>
  </r>
  <r>
    <n v="890101691"/>
    <s v="GASES DEL CARIBE S.A.E.S.P. (GASCARIBE S.A E.S.P.)"/>
    <s v="GAS NATURAL"/>
    <s v="COMERCIALIZADORA GAS NATURAL"/>
    <x v="3"/>
  </r>
  <r>
    <n v="800218682"/>
    <s v="GASES DEL CUSIANA S.A E.S.P. (CUSIANAGAS S.A E.S.P)"/>
    <s v="GAS NATURAL"/>
    <s v="COMERCIALIZADORA GAS NATURAL"/>
    <x v="15"/>
  </r>
  <r>
    <n v="890503900"/>
    <s v="GASES DEL ORIENTE S.A. E.S.P."/>
    <s v="GAS NATURAL"/>
    <s v="COMERCIALIZADORA GAS NATURAL"/>
    <x v="11"/>
  </r>
  <r>
    <n v="890205952"/>
    <s v="GAS NATURAL DEL ORIENTE S.A. E.S.P. (GASORIENTE S.A. E.S.P)"/>
    <s v="GAS NATURAL"/>
    <s v="COMERCIALIZADORA GAS NATURAL"/>
    <x v="8"/>
  </r>
  <r>
    <n v="804002801"/>
    <s v="GASES DEL SUR DE SANTANDER S.A. EMPRESA DE SERVICIOS PUBLICOS (GASUR S.A. E.S.P.)"/>
    <s v="GAS LICUADO DEL PETROLEO"/>
    <s v="COMERCIALIZADORA DE GAS LICUADO DEL PETROLEO"/>
    <x v="14"/>
  </r>
  <r>
    <n v="900360396"/>
    <s v="GETECNI S.A.S."/>
    <s v="SERV. DE INGENIERIA E INSTALACION"/>
    <s v="SERVICIOS ING E INSTALACION"/>
    <x v="7"/>
  </r>
  <r>
    <n v="900922760"/>
    <s v="GLOBAL REDES &amp; OBRAS S.A.S. ESP  (GRO S.A.S. ESP)"/>
    <s v="OTROS"/>
    <s v="OTROS "/>
    <x v="5"/>
  </r>
  <r>
    <n v="900257051"/>
    <s v="GRUPO GEMLSA SAS"/>
    <s v="OTROS "/>
    <s v="OTROS "/>
    <x v="0"/>
  </r>
  <r>
    <n v="802024688"/>
    <s v="GRUPO ZAMBRANO S.A."/>
    <s v="OTROS"/>
    <s v="OTROS "/>
    <x v="3"/>
  </r>
  <r>
    <n v="900672242"/>
    <s v="HCA INGENIERIA SAS"/>
    <s v="OTROS "/>
    <s v="OTROS "/>
    <x v="0"/>
  </r>
  <r>
    <n v="900689759"/>
    <s v="HIDROPISCINAS Y GAS S A S"/>
    <s v="SERV. DE INGENIERIA E INSTALACION"/>
    <s v="SERVICIOS ING E INSTALACION"/>
    <x v="0"/>
  </r>
  <r>
    <n v="900569327"/>
    <s v="ICG SERVICE SAS"/>
    <s v="SERV. DE INGENIERIA E INSTALACION"/>
    <s v="SERVICIOS ING E INSTALACION"/>
    <x v="0"/>
  </r>
  <r>
    <n v="900155947"/>
    <s v="INGENIERIA DE MONTAJE Y MANTENIMIENTO DE ESTACIONES DE SERVICIO LTDA  (IMMES LTDA)"/>
    <s v="SERV. DE INGENIERIA E INSTALACION"/>
    <s v="SERVICIOS ING E INSTALACION"/>
    <x v="0"/>
  </r>
  <r>
    <n v="800145302"/>
    <s v="IMPORTADORA SABYS GARCIA &amp; CIA LTDA"/>
    <s v="OTROS "/>
    <s v="OTROS "/>
    <x v="0"/>
  </r>
  <r>
    <n v="830139893"/>
    <s v="IMPORTSOLUCIONES S A S"/>
    <s v="OTROS"/>
    <s v="OTROS "/>
    <x v="0"/>
  </r>
  <r>
    <n v="830058251"/>
    <s v="IMS INGENIERIA S.A.S"/>
    <s v="SERV. DE INGENIERIA E INSTALACION"/>
    <s v="SERVICIOS ING E INSTALACION"/>
    <x v="0"/>
  </r>
  <r>
    <n v="900637555"/>
    <s v="INDUFERRAM SAS"/>
    <s v="OTROS "/>
    <s v="OTROS "/>
    <x v="0"/>
  </r>
  <r>
    <n v="900529302"/>
    <s v="INDUGAS COLOMBIA S A S"/>
    <s v="SERV. DE INGENIERIA E INSTALACION"/>
    <s v="SERVICIOS ING E INSTALACION"/>
    <x v="0"/>
  </r>
  <r>
    <n v="804011800"/>
    <s v="INGENIERIA Y SERVICIOS S.A E.S.P."/>
    <s v="GAS NATURAL"/>
    <s v="COMERCIALIZADORA GAS NATURAL"/>
    <x v="0"/>
  </r>
  <r>
    <n v="900820829"/>
    <s v="INTEGRADOR AIRE &amp; GNC S.A.S"/>
    <s v="SERV. DE INGENIERIA E INSTALACION"/>
    <s v="SERVICIOS ING E INSTALACION"/>
    <x v="0"/>
  </r>
  <r>
    <n v="860510315"/>
    <s v="INVERSIONES ALIS SAS"/>
    <s v="OTROS "/>
    <s v="OTROS "/>
    <x v="18"/>
  </r>
  <r>
    <n v="900763810"/>
    <s v="KEYSER SAS"/>
    <s v="SERV. DE INGENIERIA E INSTALACION"/>
    <s v="SERVICIOS ING E INSTALACION"/>
    <x v="0"/>
  </r>
  <r>
    <n v="900555031"/>
    <s v="KRONOS ENERGY SA ESP"/>
    <s v="SERV. DE INGENIERIA E INSTALACION"/>
    <s v="SERVICIOS ING E INSTALACION"/>
    <x v="0"/>
  </r>
  <r>
    <n v="891300973"/>
    <s v="LIDAGAS S.A. E.S.P."/>
    <s v="GAS LICUADO DEL PETROLEO"/>
    <s v="COMERCIALIZADORA DE GAS LICUADO DEL PETROLEO"/>
    <x v="21"/>
  </r>
  <r>
    <n v="800021272"/>
    <s v="GASES DEL LLANO S.A. E.S.P (LLANOGAS S.A. E.S.P.)"/>
    <s v="GAS NATURAL"/>
    <s v="COMERCIALIZADORA GAS NATURAL"/>
    <x v="18"/>
  </r>
  <r>
    <n v="822001073"/>
    <s v="MADIGAS INGENIEROS S.A. E.S.P."/>
    <s v="GAS NATURAL"/>
    <s v="COMERCIALIZADORA GAS NATURAL"/>
    <x v="22"/>
  </r>
  <r>
    <n v="900598203"/>
    <s v="MAIKO INGENIERIA SAS"/>
    <s v="OTROS"/>
    <s v="OTROS "/>
    <x v="21"/>
  </r>
  <r>
    <n v="830043681"/>
    <s v="INGENIERIA ELECTRONICA MARTINEZ LTDA (MELTRONIC LTDA)"/>
    <s v="OTROS "/>
    <s v="OTROS "/>
    <x v="0"/>
  </r>
  <r>
    <n v="890208316"/>
    <s v="METROGAS DE COLOMBIA S.A. E.S.P.  (METROGAS S.A. E.S.P)_x000a_"/>
    <s v="GAS NATURAL"/>
    <s v="COMERCIALIZADORA GAS NATURAL"/>
    <x v="23"/>
  </r>
  <r>
    <n v="830068622"/>
    <s v="M O M INGENIERIA LIMITADA"/>
    <s v="SERV. DE INGENIERIA E INSTALACION"/>
    <s v="SERVICIOS ING E INSTALACION"/>
    <x v="0"/>
  </r>
  <r>
    <n v="830104626"/>
    <s v="MONTAJES INTEGRALES LTDA."/>
    <s v="OTROS"/>
    <s v="OTROS "/>
    <x v="0"/>
  </r>
  <r>
    <n v="806012216"/>
    <s v="MULTISERVICIOS OSORIO SAS"/>
    <s v="OTROS"/>
    <s v="OTROS "/>
    <x v="13"/>
  </r>
  <r>
    <n v="830004850"/>
    <s v="MUNDI CALDERAS LTDA"/>
    <s v="OTROS "/>
    <s v="OTROS "/>
    <x v="0"/>
  </r>
  <r>
    <n v="830118416"/>
    <s v="NACIONAL DE SERVICIOS PUBLICOS DOMICILIARIOS S A ESP  (NSP S A ESP)"/>
    <s v="GAS LICUADO DEL PETROLEO"/>
    <s v="COMERCIALIZADORA DE GAS LICUADO DEL PETROLEO"/>
    <x v="0"/>
  </r>
  <r>
    <n v="890500726"/>
    <s v="NORTESANTANDEREANA DE GAS S.A. E.S.P (NORGAS S.A. E.S.P.)"/>
    <s v="GAS LICUADO DEL PETROLEO"/>
    <s v="COMERCIALIZADORA DE GAS LICUADO DEL PETROLEO"/>
    <x v="8"/>
  </r>
  <r>
    <n v="832010356"/>
    <s v="OMEGA GARZON ASOCIADOS LTDA"/>
    <s v="OTROS "/>
    <s v="OTROS "/>
    <x v="0"/>
  </r>
  <r>
    <n v="809010690"/>
    <s v="EMPRESA INTEGRAL DE SERVICIOS O.P. &amp; S. CONSTRUCCIONES S.A. ESP (OP&amp;S CONSTRUCCIONES S.A. E.S.P.)"/>
    <s v="SERV. DE INGENIERIA E INSTALACION"/>
    <s v="SERVICIOS ING E INSTALACION"/>
    <x v="5"/>
  </r>
  <r>
    <n v="890913321"/>
    <s v="PREMAC S.A.S."/>
    <s v="OTROS "/>
    <s v="COMERCIALIZADOR DE EQUIPOS"/>
    <x v="0"/>
  </r>
  <r>
    <n v="800170118"/>
    <s v="PROMOTORA DE GASES DEL SUR S A E S P (PROGASUR S.A. E.S.P.)"/>
    <s v="GAS NATURAL"/>
    <s v="COMERCIALIZADORA GAS NATURAL"/>
    <x v="0"/>
  </r>
  <r>
    <n v="890105526"/>
    <s v="PROMIGAS S.A. E.S.P."/>
    <s v="GAS NATURAL"/>
    <s v="COMERCIALIZADORA GAS NATURAL"/>
    <x v="3"/>
  </r>
  <r>
    <n v="900836293"/>
    <s v="PROSOLGAS SAS"/>
    <s v="SERV. DE INGENIERIA E INSTALACION"/>
    <s v="SERVICIOS ING E INSTALACION"/>
    <x v="0"/>
  </r>
  <r>
    <n v="827000149"/>
    <s v="PROVIGAS S.A.S E.S.P"/>
    <s v="GAS LICUADO DEL PETROLEO"/>
    <s v="COMERCIALIZADORA DE GAS LICUADO DEL PETROLEO"/>
    <x v="24"/>
  </r>
  <r>
    <n v="804002825"/>
    <s v="PROYECTOS DE INGENIERIA Y COMERCIALIZACION DE GAS S.A. E.S.P.    (INPROGAS S.A. E.S.P.)"/>
    <s v="GAS LICUADO DEL PETROLEO"/>
    <s v="COMERCIALIZADORA DE GAS LICUADO DEL PETROLEO"/>
    <x v="0"/>
  </r>
  <r>
    <n v="830140206"/>
    <s v=" ENERCER S.A. E.S.P. (ANTERIORMENTE PUBLISERVICIOS S.A. E.S.P )"/>
    <s v="GAS NATURAL"/>
    <s v="COMERCIALIZADORA GAS NATURAL"/>
    <x v="0"/>
  </r>
  <r>
    <n v="860033633"/>
    <s v="RAYOGAS S.A. E.S.P."/>
    <s v="GAS LICUADO DEL PETROLEO"/>
    <s v="COMERCIALIZADORA DE GAS LICUADO DEL PETROLEO"/>
    <x v="0"/>
  </r>
  <r>
    <n v="860510723"/>
    <s v="SAENA DE COLOMBIA S.A."/>
    <s v="OTROS "/>
    <s v="COMERCIALIZADOR DE EQUIPOS"/>
    <x v="0"/>
  </r>
  <r>
    <n v="830137252"/>
    <s v="SAGENCO SAS"/>
    <s v="SERV. DE INGENIERIA E INSTALACION"/>
    <s v="SERVICIOS ING E INSTALACION"/>
    <x v="0"/>
  </r>
  <r>
    <n v="900197818"/>
    <s v="SAN CARLOS INGENIERIA Y SERVICIOS S.A.S"/>
    <s v="SERV. DE INGENIERIA E INSTALACION"/>
    <s v="SERVICIOS ING E INSTALACION"/>
    <x v="0"/>
  </r>
  <r>
    <n v="800150132"/>
    <s v="SERTICOL S.A INGENIEROS ASOCIADOS"/>
    <s v="OTROS "/>
    <s v="OTROS "/>
    <x v="0"/>
  </r>
  <r>
    <n v="900468098"/>
    <s v="SERVIGAS DEL LLANO COLOMBIANO S.A.S"/>
    <s v="SERV. DE INGENIERIA E INSTALACION"/>
    <s v="SERVICIOS ING E INSTALACION"/>
    <x v="25"/>
  </r>
  <r>
    <n v="901014309"/>
    <s v="SERVINDUSTRIALES JAC SAS"/>
    <s v="OTROS"/>
    <s v="OTROS "/>
    <x v="0"/>
  </r>
  <r>
    <n v="900640097"/>
    <s v="SERVITEST PRUEBAS HIDROSTATICAS S.A.S"/>
    <s v="SERV. DE INGENIERIA E INSTALACION"/>
    <s v="SERVICIOS ING E INSTALACION"/>
    <x v="5"/>
  </r>
  <r>
    <n v="830064454"/>
    <s v="SOLGAS LTDA"/>
    <s v="GAS NATURAL"/>
    <s v="COMERCIALIZADORA GAS NATURAL"/>
    <x v="0"/>
  </r>
  <r>
    <n v="900704677"/>
    <s v="STEEL BULL COMPANY S A S"/>
    <s v="OTROS "/>
    <s v="OTROS "/>
    <x v="0"/>
  </r>
  <r>
    <n v="830510717"/>
    <s v="SURCOLOMBIANA DE GAS S.A E.S.P  (SURGAS S.A. E.S.P.)"/>
    <s v="GAS NATURAL"/>
    <s v="COMERCIALIZADORA GAS NATURAL"/>
    <x v="7"/>
  </r>
  <r>
    <n v="830023853"/>
    <s v="SURPETROIL S A S"/>
    <s v="GAS NATURAL"/>
    <s v="COMERCIALIZADORA GAS NATURAL"/>
    <x v="0"/>
  </r>
  <r>
    <n v="890400869"/>
    <s v="SURTIDORA DE GAS DEL CARIBE S.A. E.S.P. (SURTIGAS S.A. E.S.P.)"/>
    <s v="GAS NATURAL"/>
    <s v="COMERCIALIZADORA GAS NATURAL"/>
    <x v="13"/>
  </r>
  <r>
    <n v="96657930"/>
    <s v="TAVIRA MEDICION S.A."/>
    <s v="OTROS"/>
    <s v="OTROS "/>
    <x v="26"/>
  </r>
  <r>
    <n v="900308042"/>
    <s v="TECHNICAL SERVICE GNC S.A.S"/>
    <s v="SERV. DE INGENIERIA E INSTALACION"/>
    <s v="SERVICIOS ING E INSTALACION"/>
    <x v="8"/>
  </r>
  <r>
    <n v="860053840"/>
    <s v="TECNIK LTDA"/>
    <s v="OTROS "/>
    <s v="COMERCIALIZADOR DE EQUIPOS"/>
    <x v="0"/>
  </r>
  <r>
    <n v="811038372"/>
    <s v="TECNOLOGIA INSTRUMENTACION Y GAS S.A.S."/>
    <s v="OTROS "/>
    <s v="COMERCIALIZADOR DE EQUIPOS"/>
    <x v="9"/>
  </r>
  <r>
    <n v="900621617"/>
    <s v="TERMOTEC INGENIERIA S.A.S"/>
    <s v="OTROS"/>
    <s v="OTROS "/>
    <x v="0"/>
  </r>
  <r>
    <n v="830094081"/>
    <s v="TOTALTEK LIMITADA"/>
    <s v="OTROS "/>
    <s v="COMERCIALIZADOR DE EQUIPOS"/>
    <x v="0"/>
  </r>
  <r>
    <n v="805010599"/>
    <s v="TRANSOCCIDENTE S.A E.S.P"/>
    <s v="GAS NATURAL"/>
    <s v="COMERCIALIZADORA GAS NATURAL"/>
    <x v="2"/>
  </r>
  <r>
    <n v="900134459"/>
    <s v="TRANSPORTADORA DE GAS INTERNACIONAL S.A. ESP (TGI S.A. E.S.P.)"/>
    <s v="GAS NATURAL"/>
    <s v="COMERCIALIZADORA GAS NATURAL"/>
    <x v="0"/>
  </r>
  <r>
    <n v="830087479"/>
    <s v="VIALAMBRE LIMITADA"/>
    <s v="OTROS "/>
    <s v="OTROS "/>
    <x v="0"/>
  </r>
  <r>
    <n v="860025611"/>
    <s v="VILLA GAS S.A. E.S.P."/>
    <s v="GAS LICUADO DEL PETROLEO"/>
    <s v="COMERCIALIZADORA DE GAS LICUADO DEL PETROLEO"/>
    <x v="27"/>
  </r>
  <r>
    <n v="830122420"/>
    <s v="PLASTICOS Y MADERAS RECICLABLES SAS"/>
    <s v="OTROS "/>
    <s v="OTROS "/>
    <x v="27"/>
  </r>
  <r>
    <n v="900370729"/>
    <s v="VR SAS"/>
    <s v="SERV. DE INGENIERIA E INSTALACION"/>
    <s v="SERVICIOS ING E INSTALACION"/>
    <x v="2"/>
  </r>
  <r>
    <n v="860511835"/>
    <s v="LAVASECO MODERNO S.A.S"/>
    <s v="OTROS"/>
    <s v="OTROS "/>
    <x v="0"/>
  </r>
  <r>
    <n v="900112862"/>
    <s v="INGENIERIA Y CONSTRUCCIONES CALDERAS DE COLOMBIA S.A.S"/>
    <s v="SERV. DE INGENIERIA E INSTALACION"/>
    <s v="SERVICIOS ING E INSTALACION"/>
    <x v="0"/>
  </r>
  <r>
    <n v="901060774"/>
    <s v="INGENIERIA Y SERVICIOS INDUSTRIALES S.A.S (INGESOL S.A.S)"/>
    <s v="SERV. DE INGENIERIA E INSTALACION"/>
    <s v="SERVICIOS ING E INSTALACION"/>
    <x v="13"/>
  </r>
  <r>
    <n v="860052070"/>
    <s v="PRODUCTOS ALIMENTICIOS EL GALPON"/>
    <s v="INDUSTRIA AVICOLA"/>
    <s v="INDUSTRIA"/>
    <x v="0"/>
  </r>
  <r>
    <n v="900714971"/>
    <s v="MASERVICON"/>
    <s v="SERV. DE INGENIERIA E INSTALACION"/>
    <s v="SERVICIOS ING E INSTALACION"/>
    <x v="5"/>
  </r>
  <r>
    <n v="900138085"/>
    <s v="GASTECO"/>
    <s v="COMBUSTIÓN"/>
    <s v="SERVICIOS ING E INSTALACION"/>
    <x v="0"/>
  </r>
  <r>
    <n v="900989120"/>
    <s v="SOLGAS INGENIERIA S.A.S."/>
    <s v="SERV. DE INGENIERIA E INSTALACION"/>
    <m/>
    <x v="0"/>
  </r>
  <r>
    <n v="809012496"/>
    <s v="DISMONT LTDA"/>
    <s v="SERV. DE INGENIERIA E INSTALACION"/>
    <s v="SERVICIOS ING E INSTALACION"/>
    <x v="5"/>
  </r>
  <r>
    <n v="901277415"/>
    <s v="ENERMATIC COLOMBIA SAS"/>
    <s v="SERV. DE INGENIERIA E INSTALACION"/>
    <s v="SERVICIOS ING E INSTALACION"/>
    <x v="28"/>
  </r>
  <r>
    <n v="860031068"/>
    <s v="INSTRUMENTOS &amp; CONTROLES S.A."/>
    <s v="SERV. DE INGENIERIA E INSTALACION"/>
    <s v="SERVICIOS ING E INSTALACION"/>
    <x v="0"/>
  </r>
  <r>
    <n v="800087795"/>
    <s v="DOW AGROSCIENCES DE COLOMBIA S.A."/>
    <s v="INDUSTRIA QUIMICA"/>
    <s v="PLAGUICIDAS"/>
    <x v="0"/>
  </r>
  <r>
    <n v="830095213"/>
    <s v="ORGANIZACIÓN TERPEL S.A."/>
    <s v="COMERCIALIZACIÓN DE COMBUSTIBLES"/>
    <s v="COMBUSTIBLES"/>
    <x v="0"/>
  </r>
  <r>
    <n v="1792326427001"/>
    <s v="FABRINORTE CIA. LTDA. - INDUTEXMA"/>
    <s v="INDUSTRIA TEXTIL"/>
    <s v="TEXTIL"/>
    <x v="29"/>
  </r>
  <r>
    <n v="860026070"/>
    <s v="GAS ZIPA S.A.S. E.S.P."/>
    <s v="COMERCIALIZACIÓN DE COMBUSTIBLES"/>
    <s v="DISTRIBUIDOR DE GLP"/>
    <x v="0"/>
  </r>
  <r>
    <n v="900953704"/>
    <s v="EQUISOL EQUIPOS Y SOLUCIONES S.A.S."/>
    <s v="SERV. DE INGENIERIA E INSTALACION"/>
    <s v="DISTRBUIDOR EQUIPOS"/>
    <x v="30"/>
  </r>
  <r>
    <n v="900466858"/>
    <s v="SURENERGY S.A. E.S.P."/>
    <s v="SERV. DE INGENIERIA E INSTALACION"/>
    <s v="SERVICIOS ING E INSTALACION"/>
    <x v="0"/>
  </r>
  <r>
    <n v="901246553"/>
    <s v="ALEIPHAR ENERGY S.A.S."/>
    <s v="SERV. DE INGENIERIA E INSTALACION"/>
    <s v="SERVICIOS ING E INSTALACION"/>
    <x v="0"/>
  </r>
  <r>
    <n v="900100978"/>
    <s v="CENKAP COLOMBIA S.A.S."/>
    <s v="SERV. DE INGENIERIA E INSTALACION"/>
    <s v="SERVICIOS ING E INSTALACION"/>
    <x v="31"/>
  </r>
  <r>
    <n v="7364208"/>
    <s v="CARLOS ANDRES NARANJO OLIVARES"/>
    <s v="SERV. DE INGENIERIA E INSTALACION"/>
    <s v="SERVICIOS ING E INSTALACION"/>
    <x v="32"/>
  </r>
  <r>
    <n v="901298772"/>
    <s v="DISTRIBUIDORA NACIONAL DE CALDERAS S.A.S."/>
    <s v="SERV. DE INGENIERIA E INSTALACION"/>
    <s v="CALDERAS"/>
    <x v="0"/>
  </r>
  <r>
    <n v="70066427"/>
    <s v="JORGE HUMBERTO CARDONA ORTIZ"/>
    <s v="SERV. DE INGENIERIA E INSTALACION"/>
    <s v="SERVICIOS ING E INSTALACION"/>
    <x v="9"/>
  </r>
  <r>
    <n v="79969236"/>
    <s v="AVANGAS INGENIERIA"/>
    <s v="SERV. DE INGENIERIA E INSTALACION"/>
    <s v="SERVICIOS ING E INSTALACION"/>
    <x v="0"/>
  </r>
  <r>
    <n v="79498612"/>
    <s v="DOJ INGENERIA"/>
    <s v="SERV. DE INGENIERIA E INSTALACION"/>
    <s v="SERVICIOS ING E INSTALACION"/>
    <x v="0"/>
  </r>
  <r>
    <n v="800125495"/>
    <s v="ALMACENADORA DE GASES DE APIAY S.A. E.S.P."/>
    <s v="COMERCIALIZACIÓN DE COMBUSTIBLES"/>
    <s v="DISTRIBUIDOR DE GLP"/>
    <x v="18"/>
  </r>
  <r>
    <n v="901235749"/>
    <s v="SERMY S.A.S."/>
    <s v="SERV. DE INGENIERIA E INSTALACION"/>
    <s v="SERVICIOS ING E INSTALACION"/>
    <x v="5"/>
  </r>
  <r>
    <n v="100729636"/>
    <s v="NARIÑO MONTAYA NITAY"/>
    <s v="SERV. DE INGENIERIA E INSTALACION"/>
    <s v="SERVICIOS ING E INSTALACION"/>
    <x v="27"/>
  </r>
  <r>
    <n v="900335279"/>
    <s v="INVERSIONES GLP S.A.S. E.S.P. (VIDAGAS)"/>
    <s v="COMERCIALIZACIÓN DE COMBUSTIBLES"/>
    <s v="DISTRIBUIDOR DE GLP"/>
    <x v="0"/>
  </r>
  <r>
    <n v="901243308"/>
    <s v="GRUPO ALOSAN S.A.S."/>
    <s v="COMERCIALIZACIÓN DE COMBUSTIBLES"/>
    <s v="DISTRBUIDOR EQUIPOS"/>
    <x v="0"/>
  </r>
  <r>
    <n v="901052476"/>
    <s v="ICG SOLUCIONES ENERGETICAS S.A.S."/>
    <s v="SERV. DE INGENIERIA E INSTALACION"/>
    <s v="SERVICIOS ING E INSTALACION"/>
    <x v="0"/>
  </r>
  <r>
    <n v="811010978"/>
    <s v="AMERQUIP S.A.S."/>
    <s v="SERV. DE INGENIERIA E INSTALACION"/>
    <s v="SERVICIOS ING E INSTALACION"/>
    <x v="33"/>
  </r>
  <r>
    <n v="901263180"/>
    <s v="CERGAS INGENIERIA S.A.S."/>
    <s v="SERV. DE INGENIERIA E INSTALACION"/>
    <s v="SERVICIOS ING E INSTALACION"/>
    <x v="34"/>
  </r>
  <r>
    <n v="800223278"/>
    <s v="INGEMARC CIA LTDA"/>
    <s v="COMERCIALIZACIÓN DE EQUIPOS"/>
    <s v="SERVICIOS ING E INSTALACION"/>
    <x v="3"/>
  </r>
  <r>
    <n v="79531914"/>
    <s v="LEONARDO CASTAÑEDA RENDON"/>
    <s v="SERV. DE INGENIERIA E INSTALACION"/>
    <s v="SERVICIOS ING E INSTALACION"/>
    <x v="0"/>
  </r>
  <r>
    <n v="9004918052"/>
    <s v="CONSTRUCCIONES LOPEZ &amp; CASTRO S.A.S."/>
    <s v="SERV. DE INGENIERIA E INSTALACION"/>
    <s v="SERVICIOS ING E INSTALACION"/>
    <x v="13"/>
  </r>
  <r>
    <n v="79218769"/>
    <s v="JORGE MENDEZ"/>
    <s v="SERV. DE INGENIERIA E INSTALACION"/>
    <s v="SERVICIOS ING E INSTALACION"/>
    <x v="27"/>
  </r>
  <r>
    <n v="21086566"/>
    <s v="DURAN PEÑALOZA LUZ MILA"/>
    <s v="SERV. DE INGENIERIA E INSTALACION"/>
    <s v="SERVICIOS ING E INSTALACION"/>
    <x v="0"/>
  </r>
  <r>
    <n v="901261233"/>
    <s v="ITECOM ENERGY S.A.S."/>
    <s v="SERV. DE INGENIERIA E INSTALACION"/>
    <s v="SERVICIOS ING E INSTALACION"/>
    <x v="0"/>
  </r>
  <r>
    <n v="19241799"/>
    <s v="ROMERO ORJUELA JOSE VICIENTE"/>
    <s v="SERV. DE INGENIERIA E INSTALACION"/>
    <s v="SERVICIOS ING E INSTALACION"/>
    <x v="0"/>
  </r>
  <r>
    <n v="830505537"/>
    <s v="AGROPECUARIA SANTA CRUZ"/>
    <s v="OTROS"/>
    <s v="ALIMENTOS"/>
    <x v="3"/>
  </r>
  <r>
    <n v="900231595"/>
    <s v="PROCESS SOLUTIONS SAS"/>
    <s v="SERV. DE INGENIERIA E INSTALACION"/>
    <s v="SERVICIOS ING E INSTALACION"/>
    <x v="0"/>
  </r>
  <r>
    <n v="901398347"/>
    <s v="TECNICALDERAS SAS"/>
    <s v="SERV. DE INGENIERIA E INSTALACION"/>
    <s v="SERVICIOS ING E INSTALACION"/>
    <x v="2"/>
  </r>
  <r>
    <n v="900460062"/>
    <s v="INGESOL LATINOAMERICA LTDA"/>
    <s v="SERV. DE INGENIERIA E INSTALACION"/>
    <s v="SERVICIOS ING E INSTALACION"/>
    <x v="16"/>
  </r>
  <r>
    <n v="900454291"/>
    <s v="MENDOZA &amp; FERNANDEZ SAS"/>
    <s v="SERV. DE INGENIERIA E INSTALACION"/>
    <s v="SERVICIOS ING E INSTALACION"/>
    <x v="35"/>
  </r>
  <r>
    <n v="901378658"/>
    <s v="CONTRUTEC GAS ZOMAC SAS"/>
    <s v="SERV. DE INGENIERIA E INSTALACION"/>
    <s v="SERVICIOS ING E INSTALACION"/>
    <x v="36"/>
  </r>
  <r>
    <n v="802024135"/>
    <s v="LAUNDRYMATIC Y TRANSPORTES S.A.S"/>
    <s v="OTROS"/>
    <s v="OTROS "/>
    <x v="3"/>
  </r>
  <r>
    <n v="901482797"/>
    <s v="MOYSE SAS"/>
    <s v="OTROS"/>
    <s v="OTROS "/>
    <x v="0"/>
  </r>
  <r>
    <n v="900322593"/>
    <s v="LIPSON S.A.S."/>
    <s v="OTROS"/>
    <s v="FERRETERO"/>
    <x v="0"/>
  </r>
  <r>
    <n v="860515802"/>
    <s v="PLEXA SAS ESP"/>
    <s v="COMERCIALIZACIÓN DE COMBUSTIBLES"/>
    <s v="DISTRIBUIDOR DE GLP"/>
    <x v="13"/>
  </r>
  <r>
    <m/>
    <m/>
    <m/>
    <m/>
    <x v="37"/>
  </r>
  <r>
    <m/>
    <m/>
    <m/>
    <m/>
    <x v="37"/>
  </r>
  <r>
    <m/>
    <m/>
    <m/>
    <m/>
    <x v="37"/>
  </r>
  <r>
    <m/>
    <m/>
    <m/>
    <m/>
    <x v="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42">
  <r>
    <x v="0"/>
    <s v="ENERO"/>
    <n v="9449"/>
    <x v="0"/>
    <x v="0"/>
    <x v="0"/>
    <x v="0"/>
    <x v="0"/>
    <x v="0"/>
    <x v="0"/>
    <n v="1"/>
    <n v="128000"/>
    <n v="128"/>
    <x v="0"/>
  </r>
  <r>
    <x v="0"/>
    <s v="ENERO"/>
    <n v="9435"/>
    <x v="1"/>
    <x v="1"/>
    <x v="1"/>
    <x v="1"/>
    <x v="1"/>
    <x v="1"/>
    <x v="0"/>
    <n v="2"/>
    <n v="95000"/>
    <n v="190"/>
    <x v="1"/>
  </r>
  <r>
    <x v="0"/>
    <s v="ENERO"/>
    <n v="9435"/>
    <x v="1"/>
    <x v="1"/>
    <x v="2"/>
    <x v="2"/>
    <x v="2"/>
    <x v="1"/>
    <x v="0"/>
    <n v="4"/>
    <n v="134900"/>
    <n v="539.6"/>
    <x v="1"/>
  </r>
  <r>
    <x v="0"/>
    <s v="ENERO"/>
    <n v="9442"/>
    <x v="0"/>
    <x v="0"/>
    <x v="3"/>
    <x v="3"/>
    <x v="3"/>
    <x v="0"/>
    <x v="0"/>
    <n v="1"/>
    <n v="26000"/>
    <n v="26"/>
    <x v="0"/>
  </r>
  <r>
    <x v="0"/>
    <s v="ENERO"/>
    <n v="9449"/>
    <x v="0"/>
    <x v="0"/>
    <x v="3"/>
    <x v="3"/>
    <x v="3"/>
    <x v="0"/>
    <x v="0"/>
    <n v="1"/>
    <n v="26000"/>
    <n v="26"/>
    <x v="0"/>
  </r>
  <r>
    <x v="0"/>
    <s v="ENERO"/>
    <n v="9399"/>
    <x v="2"/>
    <x v="2"/>
    <x v="4"/>
    <x v="4"/>
    <x v="4"/>
    <x v="2"/>
    <x v="1"/>
    <n v="10"/>
    <n v="278000"/>
    <n v="2780"/>
    <x v="2"/>
  </r>
  <r>
    <x v="0"/>
    <s v="ENERO"/>
    <n v="9394"/>
    <x v="3"/>
    <x v="3"/>
    <x v="4"/>
    <x v="4"/>
    <x v="4"/>
    <x v="2"/>
    <x v="1"/>
    <n v="5"/>
    <n v="285000"/>
    <n v="1425"/>
    <x v="0"/>
  </r>
  <r>
    <x v="0"/>
    <s v="ENERO"/>
    <n v="9425"/>
    <x v="4"/>
    <x v="4"/>
    <x v="5"/>
    <x v="5"/>
    <x v="4"/>
    <x v="2"/>
    <x v="1"/>
    <n v="2"/>
    <n v="1243224"/>
    <n v="2486.4479999999999"/>
    <x v="3"/>
  </r>
  <r>
    <x v="0"/>
    <s v="ENERO"/>
    <n v="9427"/>
    <x v="4"/>
    <x v="4"/>
    <x v="5"/>
    <x v="5"/>
    <x v="4"/>
    <x v="2"/>
    <x v="1"/>
    <n v="2"/>
    <n v="1251305"/>
    <n v="2502.61"/>
    <x v="3"/>
  </r>
  <r>
    <x v="0"/>
    <s v="ENERO"/>
    <n v="9413"/>
    <x v="5"/>
    <x v="5"/>
    <x v="5"/>
    <x v="5"/>
    <x v="4"/>
    <x v="2"/>
    <x v="1"/>
    <n v="2"/>
    <n v="1303510"/>
    <n v="2607.02"/>
    <x v="4"/>
  </r>
  <r>
    <x v="0"/>
    <s v="ENERO"/>
    <n v="9417"/>
    <x v="6"/>
    <x v="6"/>
    <x v="6"/>
    <x v="6"/>
    <x v="4"/>
    <x v="2"/>
    <x v="1"/>
    <n v="4"/>
    <n v="1786216"/>
    <n v="7144.8639999999996"/>
    <x v="5"/>
  </r>
  <r>
    <x v="0"/>
    <s v="ENERO"/>
    <n v="9418"/>
    <x v="6"/>
    <x v="6"/>
    <x v="6"/>
    <x v="6"/>
    <x v="4"/>
    <x v="2"/>
    <x v="1"/>
    <n v="4"/>
    <n v="1786216"/>
    <n v="7144.8639999999996"/>
    <x v="5"/>
  </r>
  <r>
    <x v="0"/>
    <s v="ENERO"/>
    <n v="9399"/>
    <x v="2"/>
    <x v="2"/>
    <x v="7"/>
    <x v="7"/>
    <x v="4"/>
    <x v="2"/>
    <x v="1"/>
    <n v="20"/>
    <n v="520000"/>
    <n v="10400"/>
    <x v="2"/>
  </r>
  <r>
    <x v="0"/>
    <s v="ENERO"/>
    <n v="9425"/>
    <x v="4"/>
    <x v="4"/>
    <x v="7"/>
    <x v="7"/>
    <x v="4"/>
    <x v="2"/>
    <x v="1"/>
    <n v="12"/>
    <n v="485332"/>
    <n v="5823.9840000000004"/>
    <x v="3"/>
  </r>
  <r>
    <x v="0"/>
    <s v="ENERO"/>
    <n v="9427"/>
    <x v="4"/>
    <x v="4"/>
    <x v="7"/>
    <x v="7"/>
    <x v="4"/>
    <x v="2"/>
    <x v="1"/>
    <n v="5"/>
    <n v="488487"/>
    <n v="2442.4349999999999"/>
    <x v="3"/>
  </r>
  <r>
    <x v="0"/>
    <s v="ENERO"/>
    <n v="9412"/>
    <x v="5"/>
    <x v="5"/>
    <x v="7"/>
    <x v="7"/>
    <x v="4"/>
    <x v="2"/>
    <x v="1"/>
    <n v="8"/>
    <n v="516923"/>
    <n v="4135.384"/>
    <x v="4"/>
  </r>
  <r>
    <x v="0"/>
    <s v="ENERO"/>
    <n v="9414"/>
    <x v="7"/>
    <x v="7"/>
    <x v="8"/>
    <x v="8"/>
    <x v="4"/>
    <x v="2"/>
    <x v="1"/>
    <n v="1"/>
    <n v="60138"/>
    <n v="60.137999999999998"/>
    <x v="6"/>
  </r>
  <r>
    <x v="0"/>
    <s v="ENERO"/>
    <n v="9424"/>
    <x v="8"/>
    <x v="8"/>
    <x v="9"/>
    <x v="9"/>
    <x v="4"/>
    <x v="3"/>
    <x v="1"/>
    <n v="10"/>
    <n v="135000"/>
    <n v="1350"/>
    <x v="7"/>
  </r>
  <r>
    <x v="0"/>
    <s v="ENERO"/>
    <n v="9437"/>
    <x v="9"/>
    <x v="9"/>
    <x v="9"/>
    <x v="9"/>
    <x v="4"/>
    <x v="3"/>
    <x v="1"/>
    <n v="5"/>
    <n v="135000"/>
    <n v="675"/>
    <x v="0"/>
  </r>
  <r>
    <x v="0"/>
    <s v="ENERO"/>
    <n v="9401"/>
    <x v="10"/>
    <x v="10"/>
    <x v="10"/>
    <x v="10"/>
    <x v="4"/>
    <x v="3"/>
    <x v="1"/>
    <n v="1"/>
    <n v="1087000"/>
    <n v="1087"/>
    <x v="5"/>
  </r>
  <r>
    <x v="0"/>
    <s v="ENERO"/>
    <n v="9390"/>
    <x v="11"/>
    <x v="11"/>
    <x v="11"/>
    <x v="11"/>
    <x v="4"/>
    <x v="3"/>
    <x v="1"/>
    <n v="1"/>
    <n v="1050000"/>
    <n v="1050"/>
    <x v="0"/>
  </r>
  <r>
    <x v="0"/>
    <s v="ENERO"/>
    <n v="9419"/>
    <x v="6"/>
    <x v="6"/>
    <x v="12"/>
    <x v="12"/>
    <x v="4"/>
    <x v="3"/>
    <x v="1"/>
    <n v="1"/>
    <n v="1389175"/>
    <n v="1389.175"/>
    <x v="5"/>
  </r>
  <r>
    <x v="0"/>
    <s v="ENERO"/>
    <n v="9406"/>
    <x v="12"/>
    <x v="12"/>
    <x v="12"/>
    <x v="12"/>
    <x v="4"/>
    <x v="3"/>
    <x v="1"/>
    <n v="21"/>
    <n v="1351070"/>
    <n v="28372.47"/>
    <x v="8"/>
  </r>
  <r>
    <x v="0"/>
    <s v="ENERO"/>
    <n v="9405"/>
    <x v="12"/>
    <x v="12"/>
    <x v="13"/>
    <x v="13"/>
    <x v="4"/>
    <x v="3"/>
    <x v="1"/>
    <n v="3"/>
    <n v="1673425"/>
    <n v="5020.2749999999996"/>
    <x v="8"/>
  </r>
  <r>
    <x v="0"/>
    <s v="ENERO"/>
    <n v="9437"/>
    <x v="9"/>
    <x v="9"/>
    <x v="14"/>
    <x v="14"/>
    <x v="4"/>
    <x v="3"/>
    <x v="1"/>
    <n v="4"/>
    <n v="115000"/>
    <n v="460"/>
    <x v="0"/>
  </r>
  <r>
    <x v="0"/>
    <s v="ENERO"/>
    <n v="9408"/>
    <x v="12"/>
    <x v="12"/>
    <x v="15"/>
    <x v="15"/>
    <x v="4"/>
    <x v="3"/>
    <x v="1"/>
    <n v="14"/>
    <n v="1395372"/>
    <n v="19535.207999999999"/>
    <x v="8"/>
  </r>
  <r>
    <x v="0"/>
    <s v="ENERO"/>
    <n v="9408"/>
    <x v="12"/>
    <x v="12"/>
    <x v="16"/>
    <x v="16"/>
    <x v="4"/>
    <x v="3"/>
    <x v="1"/>
    <n v="2"/>
    <n v="2188259"/>
    <n v="4376.518"/>
    <x v="8"/>
  </r>
  <r>
    <x v="0"/>
    <s v="ENERO"/>
    <n v="9400"/>
    <x v="13"/>
    <x v="13"/>
    <x v="17"/>
    <x v="17"/>
    <x v="4"/>
    <x v="3"/>
    <x v="1"/>
    <n v="3"/>
    <n v="3179749"/>
    <n v="9539.2469999999994"/>
    <x v="9"/>
  </r>
  <r>
    <x v="0"/>
    <s v="ENERO"/>
    <n v="9410"/>
    <x v="12"/>
    <x v="12"/>
    <x v="18"/>
    <x v="18"/>
    <x v="4"/>
    <x v="3"/>
    <x v="1"/>
    <n v="10"/>
    <n v="1534619"/>
    <n v="15346.19"/>
    <x v="8"/>
  </r>
  <r>
    <x v="0"/>
    <s v="ENERO"/>
    <n v="9422"/>
    <x v="6"/>
    <x v="6"/>
    <x v="19"/>
    <x v="19"/>
    <x v="5"/>
    <x v="3"/>
    <x v="1"/>
    <n v="5"/>
    <n v="857244"/>
    <n v="4286.22"/>
    <x v="5"/>
  </r>
  <r>
    <x v="0"/>
    <s v="ENERO"/>
    <n v="9422"/>
    <x v="6"/>
    <x v="6"/>
    <x v="20"/>
    <x v="20"/>
    <x v="6"/>
    <x v="3"/>
    <x v="1"/>
    <n v="4"/>
    <n v="1124159"/>
    <n v="4496.6360000000004"/>
    <x v="5"/>
  </r>
  <r>
    <x v="0"/>
    <s v="ENERO"/>
    <n v="9407"/>
    <x v="12"/>
    <x v="12"/>
    <x v="21"/>
    <x v="21"/>
    <x v="7"/>
    <x v="1"/>
    <x v="1"/>
    <n v="3"/>
    <n v="954152"/>
    <n v="2862.4560000000001"/>
    <x v="8"/>
  </r>
  <r>
    <x v="0"/>
    <s v="ENERO"/>
    <n v="9414"/>
    <x v="7"/>
    <x v="7"/>
    <x v="22"/>
    <x v="22"/>
    <x v="8"/>
    <x v="1"/>
    <x v="1"/>
    <n v="1"/>
    <n v="13440"/>
    <n v="13.44"/>
    <x v="6"/>
  </r>
  <r>
    <x v="0"/>
    <s v="ENERO"/>
    <n v="9439"/>
    <x v="8"/>
    <x v="8"/>
    <x v="23"/>
    <x v="23"/>
    <x v="9"/>
    <x v="1"/>
    <x v="1"/>
    <n v="1"/>
    <n v="536421"/>
    <n v="536.42100000000005"/>
    <x v="7"/>
  </r>
  <r>
    <x v="0"/>
    <s v="ENERO"/>
    <n v="9398"/>
    <x v="14"/>
    <x v="14"/>
    <x v="24"/>
    <x v="24"/>
    <x v="10"/>
    <x v="1"/>
    <x v="1"/>
    <n v="1"/>
    <n v="619958"/>
    <n v="619.95799999999997"/>
    <x v="0"/>
  </r>
  <r>
    <x v="0"/>
    <s v="ENERO"/>
    <n v="9398"/>
    <x v="14"/>
    <x v="14"/>
    <x v="25"/>
    <x v="25"/>
    <x v="11"/>
    <x v="1"/>
    <x v="1"/>
    <n v="1"/>
    <n v="79709"/>
    <n v="79.709000000000003"/>
    <x v="0"/>
  </r>
  <r>
    <x v="0"/>
    <s v="ENERO"/>
    <n v="9414"/>
    <x v="7"/>
    <x v="7"/>
    <x v="26"/>
    <x v="26"/>
    <x v="12"/>
    <x v="1"/>
    <x v="1"/>
    <n v="1"/>
    <n v="63766"/>
    <n v="63.765999999999998"/>
    <x v="6"/>
  </r>
  <r>
    <x v="0"/>
    <s v="ENERO"/>
    <n v="9414"/>
    <x v="7"/>
    <x v="7"/>
    <x v="27"/>
    <x v="27"/>
    <x v="13"/>
    <x v="1"/>
    <x v="1"/>
    <n v="1"/>
    <n v="536535"/>
    <n v="536.53499999999997"/>
    <x v="6"/>
  </r>
  <r>
    <x v="0"/>
    <s v="ENERO"/>
    <n v="9414"/>
    <x v="7"/>
    <x v="7"/>
    <x v="28"/>
    <x v="28"/>
    <x v="14"/>
    <x v="1"/>
    <x v="1"/>
    <n v="1"/>
    <n v="491212"/>
    <n v="491.21199999999999"/>
    <x v="6"/>
  </r>
  <r>
    <x v="0"/>
    <s v="ENERO"/>
    <n v="9414"/>
    <x v="7"/>
    <x v="7"/>
    <x v="29"/>
    <x v="29"/>
    <x v="15"/>
    <x v="1"/>
    <x v="1"/>
    <n v="1"/>
    <n v="221509"/>
    <n v="221.50899999999999"/>
    <x v="6"/>
  </r>
  <r>
    <x v="0"/>
    <s v="ENERO"/>
    <n v="9414"/>
    <x v="7"/>
    <x v="7"/>
    <x v="30"/>
    <x v="30"/>
    <x v="16"/>
    <x v="1"/>
    <x v="1"/>
    <n v="1"/>
    <n v="6676"/>
    <n v="6.6760000000000002"/>
    <x v="6"/>
  </r>
  <r>
    <x v="0"/>
    <s v="ENERO"/>
    <n v="9414"/>
    <x v="7"/>
    <x v="7"/>
    <x v="31"/>
    <x v="31"/>
    <x v="17"/>
    <x v="1"/>
    <x v="1"/>
    <n v="1"/>
    <n v="954892"/>
    <n v="954.89200000000005"/>
    <x v="6"/>
  </r>
  <r>
    <x v="0"/>
    <s v="ENERO"/>
    <n v="9398"/>
    <x v="14"/>
    <x v="14"/>
    <x v="32"/>
    <x v="32"/>
    <x v="18"/>
    <x v="1"/>
    <x v="1"/>
    <n v="3"/>
    <n v="61996"/>
    <n v="185.988"/>
    <x v="0"/>
  </r>
  <r>
    <x v="0"/>
    <s v="ENERO"/>
    <n v="9409"/>
    <x v="12"/>
    <x v="12"/>
    <x v="33"/>
    <x v="33"/>
    <x v="19"/>
    <x v="1"/>
    <x v="1"/>
    <n v="20"/>
    <n v="12666"/>
    <n v="253.32"/>
    <x v="8"/>
  </r>
  <r>
    <x v="0"/>
    <s v="ENERO"/>
    <n v="9409"/>
    <x v="12"/>
    <x v="12"/>
    <x v="34"/>
    <x v="34"/>
    <x v="20"/>
    <x v="1"/>
    <x v="1"/>
    <n v="5"/>
    <n v="14333"/>
    <n v="71.665000000000006"/>
    <x v="8"/>
  </r>
  <r>
    <x v="0"/>
    <s v="ENERO"/>
    <n v="9420"/>
    <x v="8"/>
    <x v="8"/>
    <x v="35"/>
    <x v="35"/>
    <x v="21"/>
    <x v="1"/>
    <x v="1"/>
    <n v="10"/>
    <n v="8500"/>
    <n v="85"/>
    <x v="7"/>
  </r>
  <r>
    <x v="0"/>
    <s v="ENERO"/>
    <n v="9409"/>
    <x v="12"/>
    <x v="12"/>
    <x v="35"/>
    <x v="35"/>
    <x v="21"/>
    <x v="1"/>
    <x v="1"/>
    <n v="3"/>
    <n v="14833"/>
    <n v="44.499000000000002"/>
    <x v="8"/>
  </r>
  <r>
    <x v="0"/>
    <s v="ENERO"/>
    <n v="9411"/>
    <x v="12"/>
    <x v="12"/>
    <x v="36"/>
    <x v="36"/>
    <x v="22"/>
    <x v="1"/>
    <x v="1"/>
    <n v="5"/>
    <n v="16200"/>
    <n v="81"/>
    <x v="8"/>
  </r>
  <r>
    <x v="0"/>
    <s v="ENERO"/>
    <n v="9407"/>
    <x v="12"/>
    <x v="12"/>
    <x v="37"/>
    <x v="37"/>
    <x v="23"/>
    <x v="1"/>
    <x v="1"/>
    <n v="3"/>
    <n v="22899"/>
    <n v="68.697000000000003"/>
    <x v="8"/>
  </r>
  <r>
    <x v="0"/>
    <s v="ENERO"/>
    <n v="9407"/>
    <x v="12"/>
    <x v="12"/>
    <x v="38"/>
    <x v="38"/>
    <x v="24"/>
    <x v="1"/>
    <x v="1"/>
    <n v="3"/>
    <n v="22899"/>
    <n v="68.697000000000003"/>
    <x v="8"/>
  </r>
  <r>
    <x v="0"/>
    <s v="ENERO"/>
    <n v="9409"/>
    <x v="12"/>
    <x v="12"/>
    <x v="39"/>
    <x v="39"/>
    <x v="25"/>
    <x v="1"/>
    <x v="1"/>
    <n v="5"/>
    <n v="31666"/>
    <n v="158.33000000000001"/>
    <x v="8"/>
  </r>
  <r>
    <x v="0"/>
    <s v="ENERO"/>
    <n v="9407"/>
    <x v="12"/>
    <x v="12"/>
    <x v="40"/>
    <x v="40"/>
    <x v="26"/>
    <x v="1"/>
    <x v="1"/>
    <n v="3"/>
    <n v="68698"/>
    <n v="206.09399999999999"/>
    <x v="8"/>
  </r>
  <r>
    <x v="0"/>
    <s v="ENERO"/>
    <n v="9403"/>
    <x v="12"/>
    <x v="12"/>
    <x v="41"/>
    <x v="41"/>
    <x v="27"/>
    <x v="1"/>
    <x v="1"/>
    <n v="10"/>
    <n v="35864"/>
    <n v="358.64"/>
    <x v="8"/>
  </r>
  <r>
    <x v="0"/>
    <s v="ENERO"/>
    <n v="9409"/>
    <x v="12"/>
    <x v="12"/>
    <x v="42"/>
    <x v="42"/>
    <x v="28"/>
    <x v="1"/>
    <x v="1"/>
    <n v="5"/>
    <n v="48360"/>
    <n v="241.8"/>
    <x v="8"/>
  </r>
  <r>
    <x v="0"/>
    <s v="ENERO"/>
    <n v="9431"/>
    <x v="15"/>
    <x v="15"/>
    <x v="43"/>
    <x v="43"/>
    <x v="29"/>
    <x v="1"/>
    <x v="1"/>
    <n v="10"/>
    <n v="45000"/>
    <n v="450"/>
    <x v="10"/>
  </r>
  <r>
    <x v="0"/>
    <s v="ENERO"/>
    <n v="9438"/>
    <x v="5"/>
    <x v="5"/>
    <x v="44"/>
    <x v="44"/>
    <x v="30"/>
    <x v="4"/>
    <x v="1"/>
    <n v="10"/>
    <n v="256322"/>
    <n v="2563.2199999999998"/>
    <x v="4"/>
  </r>
  <r>
    <x v="0"/>
    <s v="ENERO"/>
    <n v="9428"/>
    <x v="7"/>
    <x v="7"/>
    <x v="45"/>
    <x v="45"/>
    <x v="31"/>
    <x v="4"/>
    <x v="1"/>
    <n v="5"/>
    <n v="256633"/>
    <n v="1283.165"/>
    <x v="6"/>
  </r>
  <r>
    <x v="0"/>
    <s v="ENERO"/>
    <n v="9421"/>
    <x v="8"/>
    <x v="8"/>
    <x v="46"/>
    <x v="46"/>
    <x v="32"/>
    <x v="1"/>
    <x v="1"/>
    <n v="3"/>
    <n v="38686"/>
    <n v="116.05800000000001"/>
    <x v="7"/>
  </r>
  <r>
    <x v="0"/>
    <s v="ENERO"/>
    <n v="9404"/>
    <x v="12"/>
    <x v="12"/>
    <x v="47"/>
    <x v="47"/>
    <x v="33"/>
    <x v="5"/>
    <x v="1"/>
    <n v="5"/>
    <n v="257884"/>
    <n v="1289.42"/>
    <x v="8"/>
  </r>
  <r>
    <x v="0"/>
    <s v="ENERO"/>
    <n v="9409"/>
    <x v="12"/>
    <x v="12"/>
    <x v="47"/>
    <x v="47"/>
    <x v="33"/>
    <x v="5"/>
    <x v="1"/>
    <n v="2"/>
    <n v="241666"/>
    <n v="483.33199999999999"/>
    <x v="8"/>
  </r>
  <r>
    <x v="0"/>
    <s v="ENERO"/>
    <n v="9404"/>
    <x v="12"/>
    <x v="12"/>
    <x v="48"/>
    <x v="48"/>
    <x v="34"/>
    <x v="5"/>
    <x v="1"/>
    <n v="5"/>
    <n v="179092"/>
    <n v="895.46"/>
    <x v="8"/>
  </r>
  <r>
    <x v="0"/>
    <s v="ENERO"/>
    <n v="9397"/>
    <x v="16"/>
    <x v="16"/>
    <x v="49"/>
    <x v="49"/>
    <x v="35"/>
    <x v="1"/>
    <x v="2"/>
    <n v="5"/>
    <n v="689341"/>
    <n v="3446.7049999999999"/>
    <x v="8"/>
  </r>
  <r>
    <x v="0"/>
    <s v="ENERO"/>
    <n v="9395"/>
    <x v="17"/>
    <x v="17"/>
    <x v="49"/>
    <x v="49"/>
    <x v="35"/>
    <x v="1"/>
    <x v="2"/>
    <n v="2"/>
    <n v="689341"/>
    <n v="1378.682"/>
    <x v="11"/>
  </r>
  <r>
    <x v="0"/>
    <s v="ENERO"/>
    <n v="9396"/>
    <x v="18"/>
    <x v="18"/>
    <x v="49"/>
    <x v="49"/>
    <x v="35"/>
    <x v="1"/>
    <x v="2"/>
    <n v="5"/>
    <n v="689341"/>
    <n v="3446.7049999999999"/>
    <x v="12"/>
  </r>
  <r>
    <x v="0"/>
    <s v="ENERO"/>
    <n v="9432"/>
    <x v="1"/>
    <x v="1"/>
    <x v="49"/>
    <x v="49"/>
    <x v="35"/>
    <x v="1"/>
    <x v="2"/>
    <n v="3"/>
    <n v="692308"/>
    <n v="2076.924"/>
    <x v="1"/>
  </r>
  <r>
    <x v="0"/>
    <s v="ENERO"/>
    <n v="9397"/>
    <x v="16"/>
    <x v="16"/>
    <x v="50"/>
    <x v="50"/>
    <x v="36"/>
    <x v="1"/>
    <x v="2"/>
    <n v="2"/>
    <n v="707016"/>
    <n v="1414.0319999999999"/>
    <x v="8"/>
  </r>
  <r>
    <x v="0"/>
    <s v="ENERO"/>
    <n v="9396"/>
    <x v="18"/>
    <x v="18"/>
    <x v="50"/>
    <x v="50"/>
    <x v="36"/>
    <x v="1"/>
    <x v="2"/>
    <n v="2"/>
    <n v="707016"/>
    <n v="1414.0319999999999"/>
    <x v="12"/>
  </r>
  <r>
    <x v="0"/>
    <s v="ENERO"/>
    <n v="9432"/>
    <x v="1"/>
    <x v="1"/>
    <x v="50"/>
    <x v="50"/>
    <x v="36"/>
    <x v="1"/>
    <x v="2"/>
    <n v="2"/>
    <n v="710060"/>
    <n v="1420.12"/>
    <x v="1"/>
  </r>
  <r>
    <x v="0"/>
    <s v="ENERO"/>
    <n v="9444"/>
    <x v="19"/>
    <x v="19"/>
    <x v="51"/>
    <x v="51"/>
    <x v="37"/>
    <x v="3"/>
    <x v="3"/>
    <n v="1"/>
    <n v="306000"/>
    <n v="306"/>
    <x v="0"/>
  </r>
  <r>
    <x v="0"/>
    <s v="ENERO"/>
    <n v="9444"/>
    <x v="19"/>
    <x v="19"/>
    <x v="52"/>
    <x v="52"/>
    <x v="38"/>
    <x v="3"/>
    <x v="3"/>
    <n v="2"/>
    <n v="306000"/>
    <n v="612"/>
    <x v="0"/>
  </r>
  <r>
    <x v="0"/>
    <s v="ENERO"/>
    <n v="9433"/>
    <x v="20"/>
    <x v="20"/>
    <x v="53"/>
    <x v="53"/>
    <x v="39"/>
    <x v="3"/>
    <x v="3"/>
    <n v="3"/>
    <n v="56000"/>
    <n v="168"/>
    <x v="0"/>
  </r>
  <r>
    <x v="0"/>
    <s v="ENERO"/>
    <n v="9392"/>
    <x v="19"/>
    <x v="19"/>
    <x v="54"/>
    <x v="54"/>
    <x v="40"/>
    <x v="0"/>
    <x v="3"/>
    <n v="5"/>
    <n v="25000"/>
    <n v="125"/>
    <x v="0"/>
  </r>
  <r>
    <x v="0"/>
    <s v="ENERO"/>
    <n v="9415"/>
    <x v="0"/>
    <x v="0"/>
    <x v="55"/>
    <x v="55"/>
    <x v="41"/>
    <x v="0"/>
    <x v="3"/>
    <n v="8"/>
    <n v="160000"/>
    <n v="1280"/>
    <x v="0"/>
  </r>
  <r>
    <x v="0"/>
    <s v="ENERO"/>
    <n v="9423"/>
    <x v="0"/>
    <x v="0"/>
    <x v="55"/>
    <x v="55"/>
    <x v="41"/>
    <x v="0"/>
    <x v="3"/>
    <n v="5"/>
    <n v="160000"/>
    <n v="800"/>
    <x v="0"/>
  </r>
  <r>
    <x v="0"/>
    <s v="ENERO"/>
    <n v="9436"/>
    <x v="0"/>
    <x v="0"/>
    <x v="55"/>
    <x v="55"/>
    <x v="41"/>
    <x v="0"/>
    <x v="3"/>
    <n v="1"/>
    <n v="160000"/>
    <n v="160"/>
    <x v="0"/>
  </r>
  <r>
    <x v="0"/>
    <s v="ENERO"/>
    <n v="9441"/>
    <x v="0"/>
    <x v="0"/>
    <x v="55"/>
    <x v="55"/>
    <x v="41"/>
    <x v="0"/>
    <x v="3"/>
    <n v="8"/>
    <n v="160000"/>
    <n v="1280"/>
    <x v="0"/>
  </r>
  <r>
    <x v="0"/>
    <s v="ENERO"/>
    <n v="9448"/>
    <x v="0"/>
    <x v="0"/>
    <x v="55"/>
    <x v="55"/>
    <x v="41"/>
    <x v="0"/>
    <x v="3"/>
    <n v="4"/>
    <n v="160000"/>
    <n v="640"/>
    <x v="0"/>
  </r>
  <r>
    <x v="0"/>
    <s v="ENERO"/>
    <n v="9434"/>
    <x v="21"/>
    <x v="21"/>
    <x v="56"/>
    <x v="56"/>
    <x v="42"/>
    <x v="0"/>
    <x v="3"/>
    <n v="1"/>
    <n v="70000"/>
    <n v="70"/>
    <x v="13"/>
  </r>
  <r>
    <x v="0"/>
    <s v="ENERO"/>
    <n v="9442"/>
    <x v="0"/>
    <x v="0"/>
    <x v="57"/>
    <x v="57"/>
    <x v="43"/>
    <x v="1"/>
    <x v="3"/>
    <n v="1"/>
    <n v="50000"/>
    <n v="50"/>
    <x v="0"/>
  </r>
  <r>
    <x v="0"/>
    <s v="ENERO"/>
    <n v="9442"/>
    <x v="0"/>
    <x v="0"/>
    <x v="58"/>
    <x v="58"/>
    <x v="44"/>
    <x v="1"/>
    <x v="3"/>
    <n v="1"/>
    <n v="35000"/>
    <n v="35"/>
    <x v="0"/>
  </r>
  <r>
    <x v="0"/>
    <s v="ENERO"/>
    <n v="9449"/>
    <x v="0"/>
    <x v="0"/>
    <x v="59"/>
    <x v="59"/>
    <x v="45"/>
    <x v="0"/>
    <x v="3"/>
    <n v="1"/>
    <n v="169000"/>
    <n v="169"/>
    <x v="0"/>
  </r>
  <r>
    <x v="0"/>
    <s v="ENERO"/>
    <n v="9442"/>
    <x v="0"/>
    <x v="0"/>
    <x v="60"/>
    <x v="60"/>
    <x v="46"/>
    <x v="0"/>
    <x v="3"/>
    <n v="1"/>
    <n v="99000"/>
    <n v="99"/>
    <x v="0"/>
  </r>
  <r>
    <x v="0"/>
    <s v="ENERO"/>
    <n v="9434"/>
    <x v="21"/>
    <x v="21"/>
    <x v="60"/>
    <x v="60"/>
    <x v="46"/>
    <x v="0"/>
    <x v="3"/>
    <n v="1"/>
    <n v="98000"/>
    <n v="98"/>
    <x v="13"/>
  </r>
  <r>
    <x v="0"/>
    <s v="ENERO"/>
    <n v="9444"/>
    <x v="19"/>
    <x v="19"/>
    <x v="61"/>
    <x v="61"/>
    <x v="47"/>
    <x v="0"/>
    <x v="3"/>
    <n v="5"/>
    <n v="35000"/>
    <n v="175"/>
    <x v="0"/>
  </r>
  <r>
    <x v="0"/>
    <s v="ENERO"/>
    <n v="9449"/>
    <x v="0"/>
    <x v="0"/>
    <x v="61"/>
    <x v="61"/>
    <x v="47"/>
    <x v="0"/>
    <x v="3"/>
    <n v="1"/>
    <n v="35000"/>
    <n v="35"/>
    <x v="0"/>
  </r>
  <r>
    <x v="0"/>
    <s v="ENERO"/>
    <n v="9434"/>
    <x v="21"/>
    <x v="21"/>
    <x v="62"/>
    <x v="62"/>
    <x v="48"/>
    <x v="0"/>
    <x v="3"/>
    <n v="1"/>
    <n v="39000"/>
    <n v="39"/>
    <x v="13"/>
  </r>
  <r>
    <x v="0"/>
    <s v="ENERO"/>
    <n v="9434"/>
    <x v="21"/>
    <x v="21"/>
    <x v="63"/>
    <x v="63"/>
    <x v="49"/>
    <x v="0"/>
    <x v="3"/>
    <n v="1"/>
    <n v="56000"/>
    <n v="56"/>
    <x v="13"/>
  </r>
  <r>
    <x v="0"/>
    <s v="ENERO"/>
    <n v="9444"/>
    <x v="19"/>
    <x v="19"/>
    <x v="64"/>
    <x v="64"/>
    <x v="50"/>
    <x v="1"/>
    <x v="3"/>
    <n v="4"/>
    <n v="23000"/>
    <n v="92"/>
    <x v="0"/>
  </r>
  <r>
    <x v="0"/>
    <s v="ENERO"/>
    <n v="9444"/>
    <x v="19"/>
    <x v="19"/>
    <x v="65"/>
    <x v="65"/>
    <x v="51"/>
    <x v="0"/>
    <x v="3"/>
    <n v="3"/>
    <n v="102000"/>
    <n v="306"/>
    <x v="0"/>
  </r>
  <r>
    <x v="0"/>
    <s v="ENERO"/>
    <n v="9430"/>
    <x v="20"/>
    <x v="20"/>
    <x v="66"/>
    <x v="66"/>
    <x v="52"/>
    <x v="1"/>
    <x v="3"/>
    <n v="1"/>
    <n v="15000"/>
    <n v="15"/>
    <x v="0"/>
  </r>
  <r>
    <x v="0"/>
    <s v="ENERO"/>
    <n v="9434"/>
    <x v="21"/>
    <x v="21"/>
    <x v="66"/>
    <x v="66"/>
    <x v="52"/>
    <x v="1"/>
    <x v="3"/>
    <n v="3"/>
    <n v="20000"/>
    <n v="60"/>
    <x v="13"/>
  </r>
  <r>
    <x v="0"/>
    <s v="ENERO"/>
    <n v="9434"/>
    <x v="21"/>
    <x v="21"/>
    <x v="67"/>
    <x v="67"/>
    <x v="53"/>
    <x v="0"/>
    <x v="3"/>
    <n v="1"/>
    <n v="42000"/>
    <n v="42"/>
    <x v="13"/>
  </r>
  <r>
    <x v="0"/>
    <s v="ENERO"/>
    <n v="9426"/>
    <x v="18"/>
    <x v="18"/>
    <x v="68"/>
    <x v="68"/>
    <x v="54"/>
    <x v="1"/>
    <x v="1"/>
    <n v="1"/>
    <n v="564462"/>
    <n v="564.46199999999999"/>
    <x v="12"/>
  </r>
  <r>
    <x v="0"/>
    <s v="ENERO"/>
    <n v="9434"/>
    <x v="21"/>
    <x v="21"/>
    <x v="69"/>
    <x v="69"/>
    <x v="55"/>
    <x v="1"/>
    <x v="4"/>
    <n v="1"/>
    <n v="102000"/>
    <n v="102"/>
    <x v="13"/>
  </r>
  <r>
    <x v="0"/>
    <s v="ENERO"/>
    <n v="9442"/>
    <x v="0"/>
    <x v="0"/>
    <x v="70"/>
    <x v="70"/>
    <x v="56"/>
    <x v="2"/>
    <x v="5"/>
    <n v="1"/>
    <n v="48000"/>
    <n v="48"/>
    <x v="0"/>
  </r>
  <r>
    <x v="0"/>
    <s v="ENERO"/>
    <n v="9449"/>
    <x v="0"/>
    <x v="0"/>
    <x v="70"/>
    <x v="70"/>
    <x v="56"/>
    <x v="2"/>
    <x v="5"/>
    <n v="1"/>
    <n v="48000"/>
    <n v="48"/>
    <x v="0"/>
  </r>
  <r>
    <x v="0"/>
    <s v="ENERO"/>
    <n v="9434"/>
    <x v="21"/>
    <x v="21"/>
    <x v="70"/>
    <x v="70"/>
    <x v="56"/>
    <x v="2"/>
    <x v="5"/>
    <n v="1"/>
    <n v="50000"/>
    <n v="50"/>
    <x v="13"/>
  </r>
  <r>
    <x v="0"/>
    <s v="FEBRERO"/>
    <n v="9507"/>
    <x v="0"/>
    <x v="0"/>
    <x v="0"/>
    <x v="0"/>
    <x v="0"/>
    <x v="0"/>
    <x v="0"/>
    <n v="3"/>
    <n v="125000"/>
    <n v="375"/>
    <x v="0"/>
  </r>
  <r>
    <x v="0"/>
    <s v="FEBRERO"/>
    <n v="9507"/>
    <x v="0"/>
    <x v="0"/>
    <x v="71"/>
    <x v="71"/>
    <x v="57"/>
    <x v="5"/>
    <x v="0"/>
    <n v="1"/>
    <n v="90000"/>
    <n v="90"/>
    <x v="0"/>
  </r>
  <r>
    <x v="0"/>
    <s v="FEBRERO"/>
    <n v="9473"/>
    <x v="0"/>
    <x v="0"/>
    <x v="3"/>
    <x v="3"/>
    <x v="3"/>
    <x v="0"/>
    <x v="0"/>
    <n v="1"/>
    <n v="26000"/>
    <n v="26"/>
    <x v="0"/>
  </r>
  <r>
    <x v="0"/>
    <s v="FEBRERO"/>
    <n v="9488"/>
    <x v="0"/>
    <x v="0"/>
    <x v="3"/>
    <x v="3"/>
    <x v="3"/>
    <x v="0"/>
    <x v="0"/>
    <n v="1"/>
    <n v="26000"/>
    <n v="26"/>
    <x v="0"/>
  </r>
  <r>
    <x v="0"/>
    <s v="FEBRERO"/>
    <n v="9495"/>
    <x v="0"/>
    <x v="0"/>
    <x v="3"/>
    <x v="3"/>
    <x v="3"/>
    <x v="0"/>
    <x v="0"/>
    <n v="2"/>
    <n v="26000"/>
    <n v="52"/>
    <x v="0"/>
  </r>
  <r>
    <x v="0"/>
    <s v="FEBRERO"/>
    <n v="9507"/>
    <x v="0"/>
    <x v="0"/>
    <x v="3"/>
    <x v="3"/>
    <x v="3"/>
    <x v="0"/>
    <x v="0"/>
    <n v="1"/>
    <n v="26000"/>
    <n v="26"/>
    <x v="0"/>
  </r>
  <r>
    <x v="0"/>
    <s v="FEBRERO"/>
    <n v="9489"/>
    <x v="16"/>
    <x v="16"/>
    <x v="72"/>
    <x v="72"/>
    <x v="4"/>
    <x v="1"/>
    <x v="0"/>
    <n v="200"/>
    <n v="587"/>
    <n v="117.4"/>
    <x v="8"/>
  </r>
  <r>
    <x v="0"/>
    <s v="FEBRERO"/>
    <n v="9470"/>
    <x v="22"/>
    <x v="22"/>
    <x v="72"/>
    <x v="72"/>
    <x v="4"/>
    <x v="1"/>
    <x v="0"/>
    <n v="100"/>
    <n v="658"/>
    <n v="65.8"/>
    <x v="14"/>
  </r>
  <r>
    <x v="0"/>
    <s v="FEBRERO"/>
    <n v="9512"/>
    <x v="23"/>
    <x v="23"/>
    <x v="4"/>
    <x v="4"/>
    <x v="4"/>
    <x v="2"/>
    <x v="1"/>
    <n v="2"/>
    <n v="305000"/>
    <n v="610"/>
    <x v="1"/>
  </r>
  <r>
    <x v="0"/>
    <s v="FEBRERO"/>
    <n v="9497"/>
    <x v="24"/>
    <x v="24"/>
    <x v="4"/>
    <x v="4"/>
    <x v="4"/>
    <x v="2"/>
    <x v="1"/>
    <n v="5"/>
    <n v="280000"/>
    <n v="1400"/>
    <x v="15"/>
  </r>
  <r>
    <x v="0"/>
    <s v="FEBRERO"/>
    <n v="9500"/>
    <x v="3"/>
    <x v="3"/>
    <x v="4"/>
    <x v="4"/>
    <x v="4"/>
    <x v="2"/>
    <x v="1"/>
    <n v="4"/>
    <n v="285000"/>
    <n v="1140"/>
    <x v="0"/>
  </r>
  <r>
    <x v="0"/>
    <s v="FEBRERO"/>
    <n v="9462"/>
    <x v="12"/>
    <x v="12"/>
    <x v="5"/>
    <x v="5"/>
    <x v="4"/>
    <x v="2"/>
    <x v="1"/>
    <n v="19"/>
    <n v="1200000"/>
    <n v="22800"/>
    <x v="8"/>
  </r>
  <r>
    <x v="0"/>
    <s v="FEBRERO"/>
    <n v="9461"/>
    <x v="12"/>
    <x v="12"/>
    <x v="7"/>
    <x v="7"/>
    <x v="4"/>
    <x v="2"/>
    <x v="1"/>
    <n v="1"/>
    <n v="480000"/>
    <n v="480"/>
    <x v="8"/>
  </r>
  <r>
    <x v="0"/>
    <s v="FEBRERO"/>
    <n v="9463"/>
    <x v="25"/>
    <x v="25"/>
    <x v="7"/>
    <x v="7"/>
    <x v="4"/>
    <x v="2"/>
    <x v="1"/>
    <n v="2"/>
    <n v="490000"/>
    <n v="980"/>
    <x v="16"/>
  </r>
  <r>
    <x v="0"/>
    <s v="FEBRERO"/>
    <n v="9497"/>
    <x v="24"/>
    <x v="24"/>
    <x v="7"/>
    <x v="7"/>
    <x v="4"/>
    <x v="2"/>
    <x v="1"/>
    <n v="5"/>
    <n v="480000"/>
    <n v="2400"/>
    <x v="15"/>
  </r>
  <r>
    <x v="0"/>
    <s v="FEBRERO"/>
    <n v="9458"/>
    <x v="26"/>
    <x v="26"/>
    <x v="73"/>
    <x v="73"/>
    <x v="58"/>
    <x v="2"/>
    <x v="1"/>
    <n v="1"/>
    <n v="3300000"/>
    <n v="3300"/>
    <x v="0"/>
  </r>
  <r>
    <x v="0"/>
    <s v="FEBRERO"/>
    <n v="9464"/>
    <x v="25"/>
    <x v="25"/>
    <x v="73"/>
    <x v="73"/>
    <x v="58"/>
    <x v="2"/>
    <x v="1"/>
    <n v="4"/>
    <n v="3384615"/>
    <n v="13538.46"/>
    <x v="16"/>
  </r>
  <r>
    <x v="0"/>
    <s v="FEBRERO"/>
    <n v="9484"/>
    <x v="25"/>
    <x v="25"/>
    <x v="73"/>
    <x v="73"/>
    <x v="58"/>
    <x v="2"/>
    <x v="1"/>
    <n v="1"/>
    <n v="3304615"/>
    <n v="3304.6149999999998"/>
    <x v="16"/>
  </r>
  <r>
    <x v="0"/>
    <s v="FEBRERO"/>
    <n v="9481"/>
    <x v="27"/>
    <x v="27"/>
    <x v="74"/>
    <x v="74"/>
    <x v="4"/>
    <x v="2"/>
    <x v="1"/>
    <n v="1"/>
    <n v="3932010"/>
    <n v="3932.01"/>
    <x v="10"/>
  </r>
  <r>
    <x v="0"/>
    <s v="FEBRERO"/>
    <n v="9503"/>
    <x v="28"/>
    <x v="28"/>
    <x v="75"/>
    <x v="75"/>
    <x v="4"/>
    <x v="3"/>
    <x v="1"/>
    <n v="10"/>
    <n v="92000"/>
    <n v="920"/>
    <x v="10"/>
  </r>
  <r>
    <x v="0"/>
    <s v="FEBRERO"/>
    <n v="9511"/>
    <x v="29"/>
    <x v="29"/>
    <x v="76"/>
    <x v="76"/>
    <x v="4"/>
    <x v="3"/>
    <x v="1"/>
    <n v="3"/>
    <n v="105000"/>
    <n v="315"/>
    <x v="0"/>
  </r>
  <r>
    <x v="0"/>
    <s v="FEBRERO"/>
    <n v="9479"/>
    <x v="12"/>
    <x v="12"/>
    <x v="76"/>
    <x v="76"/>
    <x v="4"/>
    <x v="3"/>
    <x v="1"/>
    <n v="5"/>
    <n v="84615"/>
    <n v="423.07499999999999"/>
    <x v="8"/>
  </r>
  <r>
    <x v="0"/>
    <s v="FEBRERO"/>
    <n v="9469"/>
    <x v="6"/>
    <x v="6"/>
    <x v="77"/>
    <x v="77"/>
    <x v="4"/>
    <x v="3"/>
    <x v="1"/>
    <n v="2"/>
    <n v="398260"/>
    <n v="796.52"/>
    <x v="5"/>
  </r>
  <r>
    <x v="0"/>
    <s v="FEBRERO"/>
    <n v="9479"/>
    <x v="12"/>
    <x v="12"/>
    <x v="77"/>
    <x v="77"/>
    <x v="4"/>
    <x v="3"/>
    <x v="1"/>
    <n v="9"/>
    <n v="405172"/>
    <n v="3646.5479999999998"/>
    <x v="8"/>
  </r>
  <r>
    <x v="0"/>
    <s v="FEBRERO"/>
    <n v="9455"/>
    <x v="30"/>
    <x v="30"/>
    <x v="78"/>
    <x v="78"/>
    <x v="4"/>
    <x v="3"/>
    <x v="1"/>
    <n v="2"/>
    <n v="580000"/>
    <n v="1160"/>
    <x v="12"/>
  </r>
  <r>
    <x v="0"/>
    <s v="FEBRERO"/>
    <n v="9460"/>
    <x v="19"/>
    <x v="19"/>
    <x v="79"/>
    <x v="79"/>
    <x v="4"/>
    <x v="3"/>
    <x v="1"/>
    <n v="1"/>
    <n v="1400000"/>
    <n v="1400"/>
    <x v="0"/>
  </r>
  <r>
    <x v="0"/>
    <s v="FEBRERO"/>
    <n v="9476"/>
    <x v="8"/>
    <x v="8"/>
    <x v="80"/>
    <x v="80"/>
    <x v="59"/>
    <x v="3"/>
    <x v="1"/>
    <n v="2"/>
    <n v="1542000"/>
    <n v="3084"/>
    <x v="7"/>
  </r>
  <r>
    <x v="0"/>
    <s v="FEBRERO"/>
    <n v="9477"/>
    <x v="8"/>
    <x v="8"/>
    <x v="80"/>
    <x v="80"/>
    <x v="59"/>
    <x v="3"/>
    <x v="1"/>
    <n v="1"/>
    <n v="1597737"/>
    <n v="1597.7370000000001"/>
    <x v="7"/>
  </r>
  <r>
    <x v="0"/>
    <s v="FEBRERO"/>
    <n v="9497"/>
    <x v="24"/>
    <x v="24"/>
    <x v="81"/>
    <x v="81"/>
    <x v="4"/>
    <x v="3"/>
    <x v="1"/>
    <n v="20"/>
    <n v="93500"/>
    <n v="1870"/>
    <x v="15"/>
  </r>
  <r>
    <x v="0"/>
    <s v="FEBRERO"/>
    <n v="9499"/>
    <x v="1"/>
    <x v="1"/>
    <x v="82"/>
    <x v="82"/>
    <x v="4"/>
    <x v="3"/>
    <x v="1"/>
    <n v="3"/>
    <n v="92000"/>
    <n v="276"/>
    <x v="1"/>
  </r>
  <r>
    <x v="0"/>
    <s v="FEBRERO"/>
    <n v="9491"/>
    <x v="6"/>
    <x v="6"/>
    <x v="17"/>
    <x v="17"/>
    <x v="4"/>
    <x v="3"/>
    <x v="1"/>
    <n v="11"/>
    <n v="3079722"/>
    <n v="33876.942000000003"/>
    <x v="5"/>
  </r>
  <r>
    <x v="0"/>
    <s v="FEBRERO"/>
    <n v="9496"/>
    <x v="28"/>
    <x v="28"/>
    <x v="17"/>
    <x v="17"/>
    <x v="4"/>
    <x v="3"/>
    <x v="1"/>
    <n v="7"/>
    <n v="3093044"/>
    <n v="21651.308000000001"/>
    <x v="10"/>
  </r>
  <r>
    <x v="0"/>
    <s v="FEBRERO"/>
    <n v="9491"/>
    <x v="6"/>
    <x v="6"/>
    <x v="83"/>
    <x v="83"/>
    <x v="4"/>
    <x v="3"/>
    <x v="1"/>
    <n v="2"/>
    <n v="4041949"/>
    <n v="8083.8980000000001"/>
    <x v="5"/>
  </r>
  <r>
    <x v="0"/>
    <s v="FEBRERO"/>
    <n v="9496"/>
    <x v="28"/>
    <x v="28"/>
    <x v="83"/>
    <x v="83"/>
    <x v="4"/>
    <x v="3"/>
    <x v="1"/>
    <n v="1"/>
    <n v="4059433"/>
    <n v="4059.433"/>
    <x v="10"/>
  </r>
  <r>
    <x v="0"/>
    <s v="FEBRERO"/>
    <n v="9506"/>
    <x v="28"/>
    <x v="28"/>
    <x v="83"/>
    <x v="83"/>
    <x v="4"/>
    <x v="3"/>
    <x v="1"/>
    <n v="2"/>
    <n v="4088536"/>
    <n v="8177.0720000000001"/>
    <x v="10"/>
  </r>
  <r>
    <x v="0"/>
    <s v="FEBRERO"/>
    <n v="9491"/>
    <x v="6"/>
    <x v="6"/>
    <x v="84"/>
    <x v="84"/>
    <x v="4"/>
    <x v="3"/>
    <x v="1"/>
    <n v="2"/>
    <n v="7039185"/>
    <n v="14078.37"/>
    <x v="5"/>
  </r>
  <r>
    <x v="0"/>
    <s v="FEBRERO"/>
    <n v="9475"/>
    <x v="8"/>
    <x v="8"/>
    <x v="85"/>
    <x v="85"/>
    <x v="60"/>
    <x v="3"/>
    <x v="1"/>
    <n v="1"/>
    <n v="4316667"/>
    <n v="4316.6670000000004"/>
    <x v="7"/>
  </r>
  <r>
    <x v="0"/>
    <s v="FEBRERO"/>
    <n v="9465"/>
    <x v="5"/>
    <x v="5"/>
    <x v="86"/>
    <x v="86"/>
    <x v="61"/>
    <x v="5"/>
    <x v="1"/>
    <n v="10"/>
    <n v="136800"/>
    <n v="1368"/>
    <x v="4"/>
  </r>
  <r>
    <x v="0"/>
    <s v="FEBRERO"/>
    <n v="9480"/>
    <x v="8"/>
    <x v="8"/>
    <x v="87"/>
    <x v="87"/>
    <x v="62"/>
    <x v="1"/>
    <x v="1"/>
    <n v="3"/>
    <n v="47000"/>
    <n v="141"/>
    <x v="7"/>
  </r>
  <r>
    <x v="0"/>
    <s v="FEBRERO"/>
    <n v="9480"/>
    <x v="8"/>
    <x v="8"/>
    <x v="88"/>
    <x v="88"/>
    <x v="63"/>
    <x v="1"/>
    <x v="1"/>
    <n v="2"/>
    <n v="86000"/>
    <n v="172"/>
    <x v="7"/>
  </r>
  <r>
    <x v="0"/>
    <s v="FEBRERO"/>
    <n v="9468"/>
    <x v="6"/>
    <x v="6"/>
    <x v="43"/>
    <x v="43"/>
    <x v="29"/>
    <x v="1"/>
    <x v="1"/>
    <n v="5"/>
    <n v="58000"/>
    <n v="290"/>
    <x v="5"/>
  </r>
  <r>
    <x v="0"/>
    <s v="FEBRERO"/>
    <n v="9472"/>
    <x v="6"/>
    <x v="6"/>
    <x v="43"/>
    <x v="43"/>
    <x v="29"/>
    <x v="1"/>
    <x v="1"/>
    <n v="20"/>
    <n v="58000"/>
    <n v="1160"/>
    <x v="5"/>
  </r>
  <r>
    <x v="0"/>
    <s v="FEBRERO"/>
    <n v="9498"/>
    <x v="31"/>
    <x v="31"/>
    <x v="43"/>
    <x v="43"/>
    <x v="29"/>
    <x v="1"/>
    <x v="1"/>
    <n v="6"/>
    <n v="57000"/>
    <n v="342"/>
    <x v="12"/>
  </r>
  <r>
    <x v="0"/>
    <s v="FEBRERO"/>
    <n v="9487"/>
    <x v="32"/>
    <x v="32"/>
    <x v="43"/>
    <x v="43"/>
    <x v="29"/>
    <x v="1"/>
    <x v="1"/>
    <n v="1"/>
    <n v="45000"/>
    <n v="45"/>
    <x v="0"/>
  </r>
  <r>
    <x v="0"/>
    <s v="FEBRERO"/>
    <n v="9492"/>
    <x v="6"/>
    <x v="6"/>
    <x v="89"/>
    <x v="89"/>
    <x v="64"/>
    <x v="4"/>
    <x v="1"/>
    <n v="15"/>
    <n v="283617"/>
    <n v="4254.2550000000001"/>
    <x v="5"/>
  </r>
  <r>
    <x v="0"/>
    <s v="FEBRERO"/>
    <n v="9487"/>
    <x v="32"/>
    <x v="32"/>
    <x v="89"/>
    <x v="89"/>
    <x v="64"/>
    <x v="4"/>
    <x v="1"/>
    <n v="2"/>
    <n v="250000"/>
    <n v="500"/>
    <x v="0"/>
  </r>
  <r>
    <x v="0"/>
    <s v="FEBRERO"/>
    <n v="9504"/>
    <x v="33"/>
    <x v="33"/>
    <x v="90"/>
    <x v="90"/>
    <x v="65"/>
    <x v="1"/>
    <x v="2"/>
    <n v="2"/>
    <n v="62937"/>
    <n v="125.874"/>
    <x v="0"/>
  </r>
  <r>
    <x v="0"/>
    <s v="FEBRERO"/>
    <n v="9483"/>
    <x v="1"/>
    <x v="1"/>
    <x v="90"/>
    <x v="90"/>
    <x v="65"/>
    <x v="1"/>
    <x v="2"/>
    <n v="1"/>
    <n v="370000"/>
    <n v="370"/>
    <x v="1"/>
  </r>
  <r>
    <x v="0"/>
    <s v="FEBRERO"/>
    <n v="9474"/>
    <x v="0"/>
    <x v="0"/>
    <x v="91"/>
    <x v="91"/>
    <x v="66"/>
    <x v="3"/>
    <x v="3"/>
    <n v="1"/>
    <n v="152000"/>
    <n v="152"/>
    <x v="0"/>
  </r>
  <r>
    <x v="0"/>
    <s v="FEBRERO"/>
    <n v="9457"/>
    <x v="34"/>
    <x v="34"/>
    <x v="92"/>
    <x v="92"/>
    <x v="67"/>
    <x v="3"/>
    <x v="3"/>
    <n v="1"/>
    <n v="93000"/>
    <n v="93"/>
    <x v="0"/>
  </r>
  <r>
    <x v="0"/>
    <s v="FEBRERO"/>
    <n v="9494"/>
    <x v="17"/>
    <x v="17"/>
    <x v="93"/>
    <x v="93"/>
    <x v="68"/>
    <x v="1"/>
    <x v="3"/>
    <n v="2"/>
    <n v="175000"/>
    <n v="350"/>
    <x v="11"/>
  </r>
  <r>
    <x v="0"/>
    <s v="FEBRERO"/>
    <n v="9473"/>
    <x v="0"/>
    <x v="0"/>
    <x v="55"/>
    <x v="55"/>
    <x v="41"/>
    <x v="0"/>
    <x v="3"/>
    <n v="1"/>
    <n v="160000"/>
    <n v="160"/>
    <x v="0"/>
  </r>
  <r>
    <x v="0"/>
    <s v="FEBRERO"/>
    <n v="9485"/>
    <x v="0"/>
    <x v="0"/>
    <x v="55"/>
    <x v="55"/>
    <x v="41"/>
    <x v="0"/>
    <x v="3"/>
    <n v="8"/>
    <n v="160000"/>
    <n v="1280"/>
    <x v="0"/>
  </r>
  <r>
    <x v="0"/>
    <s v="FEBRERO"/>
    <n v="9488"/>
    <x v="0"/>
    <x v="0"/>
    <x v="55"/>
    <x v="55"/>
    <x v="41"/>
    <x v="0"/>
    <x v="3"/>
    <n v="3"/>
    <n v="160000"/>
    <n v="480"/>
    <x v="0"/>
  </r>
  <r>
    <x v="0"/>
    <s v="FEBRERO"/>
    <n v="9501"/>
    <x v="0"/>
    <x v="0"/>
    <x v="55"/>
    <x v="55"/>
    <x v="41"/>
    <x v="0"/>
    <x v="3"/>
    <n v="4"/>
    <n v="160000"/>
    <n v="640"/>
    <x v="0"/>
  </r>
  <r>
    <x v="0"/>
    <s v="FEBRERO"/>
    <n v="9507"/>
    <x v="0"/>
    <x v="0"/>
    <x v="94"/>
    <x v="94"/>
    <x v="69"/>
    <x v="0"/>
    <x v="3"/>
    <n v="1"/>
    <n v="26000"/>
    <n v="26"/>
    <x v="0"/>
  </r>
  <r>
    <x v="0"/>
    <s v="FEBRERO"/>
    <n v="9473"/>
    <x v="0"/>
    <x v="0"/>
    <x v="59"/>
    <x v="59"/>
    <x v="45"/>
    <x v="0"/>
    <x v="3"/>
    <n v="1"/>
    <n v="169000"/>
    <n v="169"/>
    <x v="0"/>
  </r>
  <r>
    <x v="0"/>
    <s v="FEBRERO"/>
    <n v="9488"/>
    <x v="0"/>
    <x v="0"/>
    <x v="59"/>
    <x v="59"/>
    <x v="45"/>
    <x v="0"/>
    <x v="3"/>
    <n v="1"/>
    <n v="169000"/>
    <n v="169"/>
    <x v="0"/>
  </r>
  <r>
    <x v="0"/>
    <s v="FEBRERO"/>
    <n v="9495"/>
    <x v="0"/>
    <x v="0"/>
    <x v="95"/>
    <x v="95"/>
    <x v="70"/>
    <x v="0"/>
    <x v="3"/>
    <n v="2"/>
    <n v="55000"/>
    <n v="110"/>
    <x v="0"/>
  </r>
  <r>
    <x v="0"/>
    <s v="FEBRERO"/>
    <n v="9473"/>
    <x v="0"/>
    <x v="0"/>
    <x v="61"/>
    <x v="61"/>
    <x v="47"/>
    <x v="0"/>
    <x v="3"/>
    <n v="1"/>
    <n v="33000"/>
    <n v="33"/>
    <x v="0"/>
  </r>
  <r>
    <x v="0"/>
    <s v="FEBRERO"/>
    <n v="9507"/>
    <x v="0"/>
    <x v="0"/>
    <x v="61"/>
    <x v="61"/>
    <x v="47"/>
    <x v="0"/>
    <x v="3"/>
    <n v="1"/>
    <n v="35000"/>
    <n v="35"/>
    <x v="0"/>
  </r>
  <r>
    <x v="0"/>
    <s v="FEBRERO"/>
    <n v="9495"/>
    <x v="0"/>
    <x v="0"/>
    <x v="62"/>
    <x v="62"/>
    <x v="48"/>
    <x v="0"/>
    <x v="3"/>
    <n v="2"/>
    <n v="42000"/>
    <n v="84"/>
    <x v="0"/>
  </r>
  <r>
    <x v="0"/>
    <s v="FEBRERO"/>
    <n v="9495"/>
    <x v="0"/>
    <x v="0"/>
    <x v="63"/>
    <x v="63"/>
    <x v="49"/>
    <x v="0"/>
    <x v="3"/>
    <n v="2"/>
    <n v="58000"/>
    <n v="116"/>
    <x v="0"/>
  </r>
  <r>
    <x v="0"/>
    <s v="FEBRERO"/>
    <n v="9513"/>
    <x v="19"/>
    <x v="19"/>
    <x v="65"/>
    <x v="65"/>
    <x v="51"/>
    <x v="0"/>
    <x v="3"/>
    <n v="1"/>
    <n v="99705"/>
    <n v="99.704999999999998"/>
    <x v="0"/>
  </r>
  <r>
    <x v="0"/>
    <s v="FEBRERO"/>
    <n v="9513"/>
    <x v="19"/>
    <x v="19"/>
    <x v="96"/>
    <x v="96"/>
    <x v="71"/>
    <x v="0"/>
    <x v="3"/>
    <n v="4"/>
    <n v="135000"/>
    <n v="540"/>
    <x v="0"/>
  </r>
  <r>
    <x v="0"/>
    <s v="FEBRERO"/>
    <n v="9482"/>
    <x v="1"/>
    <x v="1"/>
    <x v="97"/>
    <x v="97"/>
    <x v="72"/>
    <x v="1"/>
    <x v="3"/>
    <n v="7"/>
    <n v="19800"/>
    <n v="138.6"/>
    <x v="1"/>
  </r>
  <r>
    <x v="0"/>
    <s v="FEBRERO"/>
    <n v="9473"/>
    <x v="0"/>
    <x v="0"/>
    <x v="70"/>
    <x v="70"/>
    <x v="56"/>
    <x v="2"/>
    <x v="5"/>
    <n v="1"/>
    <n v="48000"/>
    <n v="48"/>
    <x v="0"/>
  </r>
  <r>
    <x v="0"/>
    <s v="FEBRERO"/>
    <n v="9488"/>
    <x v="0"/>
    <x v="0"/>
    <x v="70"/>
    <x v="70"/>
    <x v="56"/>
    <x v="2"/>
    <x v="5"/>
    <n v="1"/>
    <n v="48000"/>
    <n v="48"/>
    <x v="0"/>
  </r>
  <r>
    <x v="0"/>
    <s v="FEBRERO"/>
    <n v="9495"/>
    <x v="0"/>
    <x v="0"/>
    <x v="70"/>
    <x v="70"/>
    <x v="56"/>
    <x v="2"/>
    <x v="5"/>
    <n v="2"/>
    <n v="48000"/>
    <n v="96"/>
    <x v="0"/>
  </r>
  <r>
    <x v="0"/>
    <s v="FEBRERO"/>
    <n v="9507"/>
    <x v="0"/>
    <x v="0"/>
    <x v="70"/>
    <x v="70"/>
    <x v="56"/>
    <x v="2"/>
    <x v="5"/>
    <n v="2"/>
    <n v="48000"/>
    <n v="96"/>
    <x v="0"/>
  </r>
  <r>
    <x v="0"/>
    <s v="MARZO"/>
    <n v="9532"/>
    <x v="35"/>
    <x v="35"/>
    <x v="98"/>
    <x v="98"/>
    <x v="73"/>
    <x v="0"/>
    <x v="0"/>
    <n v="2"/>
    <n v="380681"/>
    <n v="761.36199999999997"/>
    <x v="0"/>
  </r>
  <r>
    <x v="0"/>
    <s v="MARZO"/>
    <n v="9553"/>
    <x v="35"/>
    <x v="35"/>
    <x v="0"/>
    <x v="0"/>
    <x v="0"/>
    <x v="0"/>
    <x v="0"/>
    <n v="3"/>
    <n v="116000"/>
    <n v="348"/>
    <x v="0"/>
  </r>
  <r>
    <x v="0"/>
    <s v="MARZO"/>
    <n v="9531"/>
    <x v="0"/>
    <x v="0"/>
    <x v="3"/>
    <x v="3"/>
    <x v="3"/>
    <x v="0"/>
    <x v="0"/>
    <n v="1"/>
    <n v="26000"/>
    <n v="26"/>
    <x v="0"/>
  </r>
  <r>
    <x v="0"/>
    <s v="MARZO"/>
    <n v="9533"/>
    <x v="0"/>
    <x v="0"/>
    <x v="3"/>
    <x v="3"/>
    <x v="3"/>
    <x v="0"/>
    <x v="0"/>
    <n v="1"/>
    <n v="26000"/>
    <n v="26"/>
    <x v="0"/>
  </r>
  <r>
    <x v="0"/>
    <s v="MARZO"/>
    <n v="9550"/>
    <x v="0"/>
    <x v="0"/>
    <x v="3"/>
    <x v="3"/>
    <x v="3"/>
    <x v="0"/>
    <x v="0"/>
    <n v="1"/>
    <n v="26000"/>
    <n v="26"/>
    <x v="0"/>
  </r>
  <r>
    <x v="0"/>
    <s v="MARZO"/>
    <n v="9554"/>
    <x v="0"/>
    <x v="0"/>
    <x v="3"/>
    <x v="3"/>
    <x v="3"/>
    <x v="0"/>
    <x v="0"/>
    <n v="1"/>
    <n v="26000"/>
    <n v="26"/>
    <x v="0"/>
  </r>
  <r>
    <x v="0"/>
    <s v="MARZO"/>
    <n v="9548"/>
    <x v="23"/>
    <x v="23"/>
    <x v="4"/>
    <x v="4"/>
    <x v="4"/>
    <x v="2"/>
    <x v="1"/>
    <n v="2"/>
    <n v="285000"/>
    <n v="570"/>
    <x v="1"/>
  </r>
  <r>
    <x v="0"/>
    <s v="MARZO"/>
    <n v="9534"/>
    <x v="4"/>
    <x v="4"/>
    <x v="4"/>
    <x v="4"/>
    <x v="4"/>
    <x v="2"/>
    <x v="1"/>
    <n v="5"/>
    <n v="279000"/>
    <n v="1395"/>
    <x v="3"/>
  </r>
  <r>
    <x v="0"/>
    <s v="MARZO"/>
    <n v="9535"/>
    <x v="4"/>
    <x v="4"/>
    <x v="4"/>
    <x v="4"/>
    <x v="4"/>
    <x v="2"/>
    <x v="1"/>
    <n v="10"/>
    <n v="279000"/>
    <n v="2790"/>
    <x v="3"/>
  </r>
  <r>
    <x v="0"/>
    <s v="MARZO"/>
    <n v="9522"/>
    <x v="24"/>
    <x v="24"/>
    <x v="4"/>
    <x v="4"/>
    <x v="4"/>
    <x v="2"/>
    <x v="1"/>
    <n v="10"/>
    <n v="280000"/>
    <n v="2800"/>
    <x v="15"/>
  </r>
  <r>
    <x v="0"/>
    <s v="MARZO"/>
    <n v="9547"/>
    <x v="3"/>
    <x v="3"/>
    <x v="4"/>
    <x v="4"/>
    <x v="4"/>
    <x v="2"/>
    <x v="1"/>
    <n v="1"/>
    <n v="285000"/>
    <n v="285"/>
    <x v="0"/>
  </r>
  <r>
    <x v="0"/>
    <s v="MARZO"/>
    <n v="9533"/>
    <x v="0"/>
    <x v="0"/>
    <x v="4"/>
    <x v="4"/>
    <x v="4"/>
    <x v="2"/>
    <x v="1"/>
    <n v="1"/>
    <n v="275000"/>
    <n v="275"/>
    <x v="0"/>
  </r>
  <r>
    <x v="0"/>
    <s v="MARZO"/>
    <n v="9522"/>
    <x v="24"/>
    <x v="24"/>
    <x v="7"/>
    <x v="7"/>
    <x v="4"/>
    <x v="2"/>
    <x v="1"/>
    <n v="6"/>
    <n v="480000"/>
    <n v="2880"/>
    <x v="15"/>
  </r>
  <r>
    <x v="0"/>
    <s v="MARZO"/>
    <n v="9558"/>
    <x v="36"/>
    <x v="36"/>
    <x v="9"/>
    <x v="9"/>
    <x v="4"/>
    <x v="3"/>
    <x v="1"/>
    <n v="10"/>
    <n v="110000"/>
    <n v="1100"/>
    <x v="0"/>
  </r>
  <r>
    <x v="0"/>
    <s v="MARZO"/>
    <n v="9521"/>
    <x v="22"/>
    <x v="22"/>
    <x v="9"/>
    <x v="9"/>
    <x v="4"/>
    <x v="3"/>
    <x v="1"/>
    <n v="6"/>
    <n v="135000"/>
    <n v="810"/>
    <x v="14"/>
  </r>
  <r>
    <x v="0"/>
    <s v="MARZO"/>
    <n v="9539"/>
    <x v="22"/>
    <x v="22"/>
    <x v="9"/>
    <x v="9"/>
    <x v="4"/>
    <x v="3"/>
    <x v="1"/>
    <n v="7"/>
    <n v="133000"/>
    <n v="931"/>
    <x v="14"/>
  </r>
  <r>
    <x v="0"/>
    <s v="MARZO"/>
    <n v="9552"/>
    <x v="30"/>
    <x v="30"/>
    <x v="99"/>
    <x v="99"/>
    <x v="4"/>
    <x v="3"/>
    <x v="1"/>
    <n v="1"/>
    <n v="135000"/>
    <n v="135"/>
    <x v="12"/>
  </r>
  <r>
    <x v="0"/>
    <s v="MARZO"/>
    <n v="9557"/>
    <x v="19"/>
    <x v="19"/>
    <x v="76"/>
    <x v="76"/>
    <x v="4"/>
    <x v="3"/>
    <x v="1"/>
    <n v="12"/>
    <n v="90000"/>
    <n v="1080"/>
    <x v="0"/>
  </r>
  <r>
    <x v="0"/>
    <s v="MARZO"/>
    <n v="9533"/>
    <x v="0"/>
    <x v="0"/>
    <x v="76"/>
    <x v="76"/>
    <x v="4"/>
    <x v="3"/>
    <x v="1"/>
    <n v="1"/>
    <n v="80000"/>
    <n v="80"/>
    <x v="0"/>
  </r>
  <r>
    <x v="0"/>
    <s v="MARZO"/>
    <n v="9560"/>
    <x v="8"/>
    <x v="8"/>
    <x v="77"/>
    <x v="77"/>
    <x v="4"/>
    <x v="3"/>
    <x v="1"/>
    <n v="5"/>
    <n v="430000"/>
    <n v="2150"/>
    <x v="7"/>
  </r>
  <r>
    <x v="0"/>
    <s v="MARZO"/>
    <n v="9522"/>
    <x v="24"/>
    <x v="24"/>
    <x v="100"/>
    <x v="100"/>
    <x v="4"/>
    <x v="3"/>
    <x v="1"/>
    <n v="12"/>
    <n v="78000"/>
    <n v="936"/>
    <x v="15"/>
  </r>
  <r>
    <x v="0"/>
    <s v="MARZO"/>
    <n v="9559"/>
    <x v="28"/>
    <x v="28"/>
    <x v="17"/>
    <x v="17"/>
    <x v="4"/>
    <x v="3"/>
    <x v="1"/>
    <n v="7"/>
    <n v="3135349"/>
    <n v="21947.442999999999"/>
    <x v="10"/>
  </r>
  <r>
    <x v="0"/>
    <s v="MARZO"/>
    <n v="9528"/>
    <x v="37"/>
    <x v="37"/>
    <x v="17"/>
    <x v="17"/>
    <x v="4"/>
    <x v="3"/>
    <x v="1"/>
    <n v="4"/>
    <n v="2970182"/>
    <n v="11880.727999999999"/>
    <x v="17"/>
  </r>
  <r>
    <x v="0"/>
    <s v="MARZO"/>
    <n v="9524"/>
    <x v="38"/>
    <x v="38"/>
    <x v="101"/>
    <x v="101"/>
    <x v="74"/>
    <x v="1"/>
    <x v="1"/>
    <n v="11"/>
    <n v="13547"/>
    <n v="149.017"/>
    <x v="1"/>
  </r>
  <r>
    <x v="0"/>
    <s v="MARZO"/>
    <n v="9524"/>
    <x v="38"/>
    <x v="38"/>
    <x v="102"/>
    <x v="102"/>
    <x v="75"/>
    <x v="1"/>
    <x v="1"/>
    <n v="55"/>
    <n v="5060"/>
    <n v="278.3"/>
    <x v="1"/>
  </r>
  <r>
    <x v="0"/>
    <s v="MARZO"/>
    <n v="9524"/>
    <x v="38"/>
    <x v="38"/>
    <x v="103"/>
    <x v="103"/>
    <x v="76"/>
    <x v="1"/>
    <x v="1"/>
    <n v="5"/>
    <n v="27402"/>
    <n v="137.01"/>
    <x v="1"/>
  </r>
  <r>
    <x v="0"/>
    <s v="MARZO"/>
    <n v="9524"/>
    <x v="38"/>
    <x v="38"/>
    <x v="104"/>
    <x v="104"/>
    <x v="77"/>
    <x v="1"/>
    <x v="1"/>
    <n v="5"/>
    <n v="31410"/>
    <n v="157.05000000000001"/>
    <x v="1"/>
  </r>
  <r>
    <x v="0"/>
    <s v="MARZO"/>
    <n v="9524"/>
    <x v="38"/>
    <x v="38"/>
    <x v="105"/>
    <x v="105"/>
    <x v="78"/>
    <x v="1"/>
    <x v="1"/>
    <n v="11"/>
    <n v="18208"/>
    <n v="200.28800000000001"/>
    <x v="1"/>
  </r>
  <r>
    <x v="0"/>
    <s v="MARZO"/>
    <n v="9549"/>
    <x v="19"/>
    <x v="19"/>
    <x v="105"/>
    <x v="105"/>
    <x v="78"/>
    <x v="1"/>
    <x v="1"/>
    <n v="5"/>
    <n v="11000"/>
    <n v="55"/>
    <x v="0"/>
  </r>
  <r>
    <x v="0"/>
    <s v="MARZO"/>
    <n v="9524"/>
    <x v="38"/>
    <x v="38"/>
    <x v="106"/>
    <x v="106"/>
    <x v="79"/>
    <x v="1"/>
    <x v="1"/>
    <n v="22"/>
    <n v="14853"/>
    <n v="326.76600000000002"/>
    <x v="1"/>
  </r>
  <r>
    <x v="0"/>
    <s v="MARZO"/>
    <n v="9520"/>
    <x v="12"/>
    <x v="12"/>
    <x v="43"/>
    <x v="43"/>
    <x v="29"/>
    <x v="1"/>
    <x v="1"/>
    <n v="8"/>
    <n v="48980"/>
    <n v="391.84"/>
    <x v="8"/>
  </r>
  <r>
    <x v="0"/>
    <s v="MARZO"/>
    <n v="9524"/>
    <x v="38"/>
    <x v="38"/>
    <x v="107"/>
    <x v="107"/>
    <x v="80"/>
    <x v="1"/>
    <x v="1"/>
    <n v="11"/>
    <n v="17410"/>
    <n v="191.51"/>
    <x v="1"/>
  </r>
  <r>
    <x v="0"/>
    <s v="MARZO"/>
    <n v="9524"/>
    <x v="38"/>
    <x v="38"/>
    <x v="107"/>
    <x v="107"/>
    <x v="80"/>
    <x v="1"/>
    <x v="1"/>
    <n v="11"/>
    <n v="17410"/>
    <n v="191.51"/>
    <x v="1"/>
  </r>
  <r>
    <x v="0"/>
    <s v="MARZO"/>
    <n v="9524"/>
    <x v="38"/>
    <x v="38"/>
    <x v="108"/>
    <x v="108"/>
    <x v="81"/>
    <x v="1"/>
    <x v="1"/>
    <n v="132"/>
    <n v="10319"/>
    <n v="1362.1079999999999"/>
    <x v="1"/>
  </r>
  <r>
    <x v="0"/>
    <s v="MARZO"/>
    <n v="9524"/>
    <x v="38"/>
    <x v="38"/>
    <x v="109"/>
    <x v="109"/>
    <x v="82"/>
    <x v="1"/>
    <x v="1"/>
    <n v="132"/>
    <n v="11498"/>
    <n v="1517.7360000000001"/>
    <x v="1"/>
  </r>
  <r>
    <x v="0"/>
    <s v="MARZO"/>
    <n v="9524"/>
    <x v="38"/>
    <x v="38"/>
    <x v="110"/>
    <x v="110"/>
    <x v="83"/>
    <x v="1"/>
    <x v="1"/>
    <n v="5"/>
    <n v="21164"/>
    <n v="105.82"/>
    <x v="1"/>
  </r>
  <r>
    <x v="0"/>
    <s v="MARZO"/>
    <n v="9524"/>
    <x v="38"/>
    <x v="38"/>
    <x v="111"/>
    <x v="111"/>
    <x v="4"/>
    <x v="1"/>
    <x v="1"/>
    <n v="5"/>
    <n v="29796"/>
    <n v="148.97999999999999"/>
    <x v="1"/>
  </r>
  <r>
    <x v="0"/>
    <s v="MARZO"/>
    <n v="9524"/>
    <x v="38"/>
    <x v="38"/>
    <x v="112"/>
    <x v="112"/>
    <x v="84"/>
    <x v="1"/>
    <x v="1"/>
    <n v="5"/>
    <n v="94920"/>
    <n v="474.6"/>
    <x v="1"/>
  </r>
  <r>
    <x v="0"/>
    <s v="MARZO"/>
    <n v="9524"/>
    <x v="38"/>
    <x v="38"/>
    <x v="113"/>
    <x v="113"/>
    <x v="85"/>
    <x v="1"/>
    <x v="1"/>
    <n v="12"/>
    <n v="15089"/>
    <n v="181.06800000000001"/>
    <x v="1"/>
  </r>
  <r>
    <x v="0"/>
    <s v="MARZO"/>
    <n v="9524"/>
    <x v="38"/>
    <x v="38"/>
    <x v="114"/>
    <x v="114"/>
    <x v="86"/>
    <x v="1"/>
    <x v="1"/>
    <n v="11"/>
    <n v="12295"/>
    <n v="135.245"/>
    <x v="1"/>
  </r>
  <r>
    <x v="0"/>
    <s v="MARZO"/>
    <n v="9524"/>
    <x v="38"/>
    <x v="38"/>
    <x v="89"/>
    <x v="89"/>
    <x v="64"/>
    <x v="4"/>
    <x v="1"/>
    <n v="8"/>
    <n v="231062"/>
    <n v="1848.4960000000001"/>
    <x v="1"/>
  </r>
  <r>
    <x v="0"/>
    <s v="MARZO"/>
    <n v="9524"/>
    <x v="38"/>
    <x v="38"/>
    <x v="115"/>
    <x v="115"/>
    <x v="87"/>
    <x v="4"/>
    <x v="1"/>
    <n v="3"/>
    <n v="370087"/>
    <n v="1110.261"/>
    <x v="1"/>
  </r>
  <r>
    <x v="0"/>
    <s v="MARZO"/>
    <n v="9524"/>
    <x v="38"/>
    <x v="38"/>
    <x v="116"/>
    <x v="116"/>
    <x v="88"/>
    <x v="1"/>
    <x v="1"/>
    <n v="11"/>
    <n v="12767"/>
    <n v="140.43700000000001"/>
    <x v="1"/>
  </r>
  <r>
    <x v="0"/>
    <s v="MARZO"/>
    <n v="9546"/>
    <x v="37"/>
    <x v="37"/>
    <x v="117"/>
    <x v="117"/>
    <x v="89"/>
    <x v="1"/>
    <x v="1"/>
    <n v="1"/>
    <n v="91200"/>
    <n v="91.2"/>
    <x v="17"/>
  </r>
  <r>
    <x v="0"/>
    <s v="MARZO"/>
    <n v="9524"/>
    <x v="38"/>
    <x v="38"/>
    <x v="118"/>
    <x v="118"/>
    <x v="90"/>
    <x v="5"/>
    <x v="1"/>
    <n v="11"/>
    <n v="47315"/>
    <n v="520.46500000000003"/>
    <x v="1"/>
  </r>
  <r>
    <x v="0"/>
    <s v="MARZO"/>
    <n v="9546"/>
    <x v="37"/>
    <x v="37"/>
    <x v="119"/>
    <x v="119"/>
    <x v="91"/>
    <x v="5"/>
    <x v="1"/>
    <n v="4"/>
    <n v="107000"/>
    <n v="428"/>
    <x v="17"/>
  </r>
  <r>
    <x v="0"/>
    <s v="MARZO"/>
    <n v="9524"/>
    <x v="38"/>
    <x v="38"/>
    <x v="46"/>
    <x v="46"/>
    <x v="32"/>
    <x v="1"/>
    <x v="1"/>
    <n v="11"/>
    <n v="16267"/>
    <n v="178.93700000000001"/>
    <x v="1"/>
  </r>
  <r>
    <x v="0"/>
    <s v="MARZO"/>
    <n v="9524"/>
    <x v="38"/>
    <x v="38"/>
    <x v="120"/>
    <x v="120"/>
    <x v="92"/>
    <x v="1"/>
    <x v="1"/>
    <n v="22"/>
    <n v="7780"/>
    <n v="171.16"/>
    <x v="1"/>
  </r>
  <r>
    <x v="0"/>
    <s v="MARZO"/>
    <n v="9524"/>
    <x v="38"/>
    <x v="38"/>
    <x v="121"/>
    <x v="121"/>
    <x v="93"/>
    <x v="1"/>
    <x v="1"/>
    <n v="11"/>
    <n v="11752"/>
    <n v="129.27199999999999"/>
    <x v="1"/>
  </r>
  <r>
    <x v="0"/>
    <s v="MARZO"/>
    <n v="9524"/>
    <x v="38"/>
    <x v="38"/>
    <x v="122"/>
    <x v="122"/>
    <x v="94"/>
    <x v="1"/>
    <x v="1"/>
    <n v="11"/>
    <n v="5694"/>
    <n v="62.634"/>
    <x v="1"/>
  </r>
  <r>
    <x v="0"/>
    <s v="MARZO"/>
    <n v="9527"/>
    <x v="16"/>
    <x v="16"/>
    <x v="123"/>
    <x v="123"/>
    <x v="4"/>
    <x v="2"/>
    <x v="2"/>
    <n v="2"/>
    <n v="6000000"/>
    <n v="12000"/>
    <x v="8"/>
  </r>
  <r>
    <x v="0"/>
    <s v="MARZO"/>
    <n v="9529"/>
    <x v="33"/>
    <x v="33"/>
    <x v="90"/>
    <x v="90"/>
    <x v="65"/>
    <x v="1"/>
    <x v="2"/>
    <n v="1"/>
    <n v="63577"/>
    <n v="63.576999999999998"/>
    <x v="0"/>
  </r>
  <r>
    <x v="0"/>
    <s v="MARZO"/>
    <n v="9539"/>
    <x v="22"/>
    <x v="22"/>
    <x v="124"/>
    <x v="124"/>
    <x v="4"/>
    <x v="1"/>
    <x v="2"/>
    <n v="5"/>
    <n v="130000"/>
    <n v="650"/>
    <x v="14"/>
  </r>
  <r>
    <x v="0"/>
    <s v="MARZO"/>
    <n v="9527"/>
    <x v="16"/>
    <x v="16"/>
    <x v="125"/>
    <x v="125"/>
    <x v="95"/>
    <x v="0"/>
    <x v="3"/>
    <n v="2"/>
    <n v="360000"/>
    <n v="720"/>
    <x v="8"/>
  </r>
  <r>
    <x v="0"/>
    <s v="MARZO"/>
    <n v="9539"/>
    <x v="22"/>
    <x v="22"/>
    <x v="91"/>
    <x v="91"/>
    <x v="66"/>
    <x v="3"/>
    <x v="3"/>
    <n v="30"/>
    <n v="152000"/>
    <n v="4560"/>
    <x v="14"/>
  </r>
  <r>
    <x v="0"/>
    <s v="MARZO"/>
    <n v="9538"/>
    <x v="19"/>
    <x v="19"/>
    <x v="91"/>
    <x v="91"/>
    <x v="66"/>
    <x v="3"/>
    <x v="3"/>
    <n v="10"/>
    <n v="162000"/>
    <n v="1620"/>
    <x v="0"/>
  </r>
  <r>
    <x v="0"/>
    <s v="MARZO"/>
    <n v="9561"/>
    <x v="34"/>
    <x v="34"/>
    <x v="92"/>
    <x v="92"/>
    <x v="67"/>
    <x v="3"/>
    <x v="3"/>
    <n v="3"/>
    <n v="93000"/>
    <n v="279"/>
    <x v="0"/>
  </r>
  <r>
    <x v="0"/>
    <s v="MARZO"/>
    <n v="9533"/>
    <x v="0"/>
    <x v="0"/>
    <x v="92"/>
    <x v="92"/>
    <x v="67"/>
    <x v="3"/>
    <x v="3"/>
    <n v="1"/>
    <n v="91000"/>
    <n v="91"/>
    <x v="0"/>
  </r>
  <r>
    <x v="0"/>
    <s v="MARZO"/>
    <n v="9550"/>
    <x v="0"/>
    <x v="0"/>
    <x v="126"/>
    <x v="126"/>
    <x v="96"/>
    <x v="1"/>
    <x v="3"/>
    <n v="1"/>
    <n v="27000"/>
    <n v="27"/>
    <x v="0"/>
  </r>
  <r>
    <x v="0"/>
    <s v="MARZO"/>
    <n v="9554"/>
    <x v="0"/>
    <x v="0"/>
    <x v="126"/>
    <x v="126"/>
    <x v="96"/>
    <x v="1"/>
    <x v="3"/>
    <n v="1"/>
    <n v="27000"/>
    <n v="27"/>
    <x v="0"/>
  </r>
  <r>
    <x v="0"/>
    <s v="MARZO"/>
    <n v="9523"/>
    <x v="0"/>
    <x v="0"/>
    <x v="55"/>
    <x v="55"/>
    <x v="41"/>
    <x v="0"/>
    <x v="3"/>
    <n v="4"/>
    <n v="160000"/>
    <n v="640"/>
    <x v="0"/>
  </r>
  <r>
    <x v="0"/>
    <s v="MARZO"/>
    <n v="9530"/>
    <x v="0"/>
    <x v="0"/>
    <x v="55"/>
    <x v="55"/>
    <x v="41"/>
    <x v="0"/>
    <x v="3"/>
    <n v="6"/>
    <n v="160000"/>
    <n v="960"/>
    <x v="0"/>
  </r>
  <r>
    <x v="0"/>
    <s v="MARZO"/>
    <n v="9531"/>
    <x v="0"/>
    <x v="0"/>
    <x v="55"/>
    <x v="55"/>
    <x v="41"/>
    <x v="0"/>
    <x v="3"/>
    <n v="6"/>
    <n v="160000"/>
    <n v="960"/>
    <x v="0"/>
  </r>
  <r>
    <x v="0"/>
    <s v="MARZO"/>
    <n v="9554"/>
    <x v="0"/>
    <x v="0"/>
    <x v="55"/>
    <x v="55"/>
    <x v="41"/>
    <x v="0"/>
    <x v="3"/>
    <n v="1"/>
    <n v="160000"/>
    <n v="160"/>
    <x v="0"/>
  </r>
  <r>
    <x v="0"/>
    <s v="MARZO"/>
    <n v="9564"/>
    <x v="0"/>
    <x v="0"/>
    <x v="55"/>
    <x v="55"/>
    <x v="41"/>
    <x v="0"/>
    <x v="3"/>
    <n v="6"/>
    <n v="160000"/>
    <n v="960"/>
    <x v="0"/>
  </r>
  <r>
    <x v="0"/>
    <s v="MARZO"/>
    <n v="9550"/>
    <x v="0"/>
    <x v="0"/>
    <x v="57"/>
    <x v="57"/>
    <x v="43"/>
    <x v="1"/>
    <x v="3"/>
    <n v="1"/>
    <n v="49000"/>
    <n v="49"/>
    <x v="0"/>
  </r>
  <r>
    <x v="0"/>
    <s v="MARZO"/>
    <n v="9554"/>
    <x v="0"/>
    <x v="0"/>
    <x v="57"/>
    <x v="57"/>
    <x v="43"/>
    <x v="1"/>
    <x v="3"/>
    <n v="1"/>
    <n v="49000"/>
    <n v="49"/>
    <x v="0"/>
  </r>
  <r>
    <x v="0"/>
    <s v="MARZO"/>
    <n v="9550"/>
    <x v="0"/>
    <x v="0"/>
    <x v="58"/>
    <x v="58"/>
    <x v="44"/>
    <x v="1"/>
    <x v="3"/>
    <n v="1"/>
    <n v="35000"/>
    <n v="35"/>
    <x v="0"/>
  </r>
  <r>
    <x v="0"/>
    <s v="MARZO"/>
    <n v="9554"/>
    <x v="0"/>
    <x v="0"/>
    <x v="58"/>
    <x v="58"/>
    <x v="44"/>
    <x v="1"/>
    <x v="3"/>
    <n v="1"/>
    <n v="35000"/>
    <n v="35"/>
    <x v="0"/>
  </r>
  <r>
    <x v="0"/>
    <s v="MARZO"/>
    <n v="9551"/>
    <x v="19"/>
    <x v="19"/>
    <x v="94"/>
    <x v="94"/>
    <x v="69"/>
    <x v="0"/>
    <x v="3"/>
    <n v="2"/>
    <n v="24000"/>
    <n v="48"/>
    <x v="0"/>
  </r>
  <r>
    <x v="0"/>
    <s v="MARZO"/>
    <n v="9553"/>
    <x v="35"/>
    <x v="35"/>
    <x v="94"/>
    <x v="94"/>
    <x v="69"/>
    <x v="0"/>
    <x v="3"/>
    <n v="1"/>
    <n v="24000"/>
    <n v="24"/>
    <x v="0"/>
  </r>
  <r>
    <x v="0"/>
    <s v="MARZO"/>
    <n v="9525"/>
    <x v="0"/>
    <x v="0"/>
    <x v="127"/>
    <x v="127"/>
    <x v="97"/>
    <x v="0"/>
    <x v="3"/>
    <n v="1"/>
    <n v="90000"/>
    <n v="90"/>
    <x v="0"/>
  </r>
  <r>
    <x v="0"/>
    <s v="MARZO"/>
    <n v="9550"/>
    <x v="0"/>
    <x v="0"/>
    <x v="59"/>
    <x v="59"/>
    <x v="45"/>
    <x v="0"/>
    <x v="3"/>
    <n v="1"/>
    <n v="169000"/>
    <n v="169"/>
    <x v="0"/>
  </r>
  <r>
    <x v="0"/>
    <s v="MARZO"/>
    <n v="9554"/>
    <x v="0"/>
    <x v="0"/>
    <x v="59"/>
    <x v="59"/>
    <x v="45"/>
    <x v="0"/>
    <x v="3"/>
    <n v="1"/>
    <n v="169000"/>
    <n v="169"/>
    <x v="0"/>
  </r>
  <r>
    <x v="0"/>
    <s v="MARZO"/>
    <n v="9544"/>
    <x v="0"/>
    <x v="0"/>
    <x v="128"/>
    <x v="128"/>
    <x v="98"/>
    <x v="0"/>
    <x v="3"/>
    <n v="7"/>
    <n v="540000"/>
    <n v="3780"/>
    <x v="0"/>
  </r>
  <r>
    <x v="0"/>
    <s v="MARZO"/>
    <n v="9531"/>
    <x v="0"/>
    <x v="0"/>
    <x v="95"/>
    <x v="95"/>
    <x v="70"/>
    <x v="0"/>
    <x v="3"/>
    <n v="1"/>
    <n v="55000"/>
    <n v="55"/>
    <x v="0"/>
  </r>
  <r>
    <x v="0"/>
    <s v="MARZO"/>
    <n v="9533"/>
    <x v="0"/>
    <x v="0"/>
    <x v="60"/>
    <x v="60"/>
    <x v="46"/>
    <x v="0"/>
    <x v="3"/>
    <n v="1"/>
    <n v="99000"/>
    <n v="99"/>
    <x v="0"/>
  </r>
  <r>
    <x v="0"/>
    <s v="MARZO"/>
    <n v="9555"/>
    <x v="1"/>
    <x v="1"/>
    <x v="129"/>
    <x v="129"/>
    <x v="4"/>
    <x v="0"/>
    <x v="3"/>
    <n v="1"/>
    <n v="189000"/>
    <n v="189"/>
    <x v="1"/>
  </r>
  <r>
    <x v="0"/>
    <s v="MARZO"/>
    <n v="9551"/>
    <x v="19"/>
    <x v="19"/>
    <x v="130"/>
    <x v="130"/>
    <x v="99"/>
    <x v="0"/>
    <x v="3"/>
    <n v="8"/>
    <n v="126000"/>
    <n v="1008"/>
    <x v="0"/>
  </r>
  <r>
    <x v="0"/>
    <s v="MARZO"/>
    <n v="9554"/>
    <x v="0"/>
    <x v="0"/>
    <x v="130"/>
    <x v="130"/>
    <x v="99"/>
    <x v="0"/>
    <x v="3"/>
    <n v="1"/>
    <n v="140000"/>
    <n v="140"/>
    <x v="0"/>
  </r>
  <r>
    <x v="0"/>
    <s v="MARZO"/>
    <n v="9536"/>
    <x v="19"/>
    <x v="19"/>
    <x v="131"/>
    <x v="131"/>
    <x v="100"/>
    <x v="0"/>
    <x v="3"/>
    <n v="5"/>
    <n v="83000"/>
    <n v="415"/>
    <x v="0"/>
  </r>
  <r>
    <x v="0"/>
    <s v="MARZO"/>
    <n v="9536"/>
    <x v="19"/>
    <x v="19"/>
    <x v="132"/>
    <x v="132"/>
    <x v="101"/>
    <x v="0"/>
    <x v="3"/>
    <n v="4"/>
    <n v="253000"/>
    <n v="1012"/>
    <x v="0"/>
  </r>
  <r>
    <x v="0"/>
    <s v="MARZO"/>
    <n v="9551"/>
    <x v="19"/>
    <x v="19"/>
    <x v="132"/>
    <x v="132"/>
    <x v="101"/>
    <x v="0"/>
    <x v="3"/>
    <n v="2"/>
    <n v="260000"/>
    <n v="520"/>
    <x v="0"/>
  </r>
  <r>
    <x v="0"/>
    <s v="MARZO"/>
    <n v="9532"/>
    <x v="35"/>
    <x v="35"/>
    <x v="132"/>
    <x v="132"/>
    <x v="101"/>
    <x v="0"/>
    <x v="3"/>
    <n v="1"/>
    <n v="235714"/>
    <n v="235.714"/>
    <x v="0"/>
  </r>
  <r>
    <x v="0"/>
    <s v="MARZO"/>
    <n v="9553"/>
    <x v="35"/>
    <x v="35"/>
    <x v="132"/>
    <x v="132"/>
    <x v="101"/>
    <x v="0"/>
    <x v="3"/>
    <n v="1"/>
    <n v="235714"/>
    <n v="235.714"/>
    <x v="0"/>
  </r>
  <r>
    <x v="0"/>
    <s v="MARZO"/>
    <n v="9545"/>
    <x v="17"/>
    <x v="17"/>
    <x v="133"/>
    <x v="133"/>
    <x v="102"/>
    <x v="0"/>
    <x v="3"/>
    <n v="1"/>
    <n v="365000"/>
    <n v="365"/>
    <x v="11"/>
  </r>
  <r>
    <x v="0"/>
    <s v="MARZO"/>
    <n v="9532"/>
    <x v="35"/>
    <x v="35"/>
    <x v="133"/>
    <x v="133"/>
    <x v="102"/>
    <x v="0"/>
    <x v="3"/>
    <n v="2"/>
    <n v="364285"/>
    <n v="728.57"/>
    <x v="0"/>
  </r>
  <r>
    <x v="0"/>
    <s v="MARZO"/>
    <n v="9540"/>
    <x v="39"/>
    <x v="39"/>
    <x v="134"/>
    <x v="134"/>
    <x v="103"/>
    <x v="0"/>
    <x v="3"/>
    <n v="6"/>
    <n v="714779"/>
    <n v="4288.674"/>
    <x v="14"/>
  </r>
  <r>
    <x v="0"/>
    <s v="MARZO"/>
    <n v="9531"/>
    <x v="0"/>
    <x v="0"/>
    <x v="135"/>
    <x v="135"/>
    <x v="104"/>
    <x v="0"/>
    <x v="3"/>
    <n v="1"/>
    <n v="100000"/>
    <n v="100"/>
    <x v="0"/>
  </r>
  <r>
    <x v="0"/>
    <s v="MARZO"/>
    <n v="9550"/>
    <x v="0"/>
    <x v="0"/>
    <x v="62"/>
    <x v="62"/>
    <x v="48"/>
    <x v="0"/>
    <x v="3"/>
    <n v="1"/>
    <n v="58000"/>
    <n v="58"/>
    <x v="0"/>
  </r>
  <r>
    <x v="0"/>
    <s v="MARZO"/>
    <n v="9531"/>
    <x v="0"/>
    <x v="0"/>
    <x v="63"/>
    <x v="63"/>
    <x v="49"/>
    <x v="0"/>
    <x v="3"/>
    <n v="1"/>
    <n v="58000"/>
    <n v="58"/>
    <x v="0"/>
  </r>
  <r>
    <x v="0"/>
    <s v="MARZO"/>
    <n v="9533"/>
    <x v="0"/>
    <x v="0"/>
    <x v="63"/>
    <x v="63"/>
    <x v="49"/>
    <x v="0"/>
    <x v="3"/>
    <n v="1"/>
    <n v="58000"/>
    <n v="58"/>
    <x v="0"/>
  </r>
  <r>
    <x v="0"/>
    <s v="MARZO"/>
    <n v="9553"/>
    <x v="35"/>
    <x v="35"/>
    <x v="63"/>
    <x v="63"/>
    <x v="49"/>
    <x v="0"/>
    <x v="3"/>
    <n v="1"/>
    <n v="49333"/>
    <n v="49.332999999999998"/>
    <x v="0"/>
  </r>
  <r>
    <x v="0"/>
    <s v="MARZO"/>
    <n v="9536"/>
    <x v="19"/>
    <x v="19"/>
    <x v="64"/>
    <x v="64"/>
    <x v="50"/>
    <x v="1"/>
    <x v="3"/>
    <n v="2"/>
    <n v="23000"/>
    <n v="46"/>
    <x v="0"/>
  </r>
  <r>
    <x v="0"/>
    <s v="MARZO"/>
    <n v="9536"/>
    <x v="19"/>
    <x v="19"/>
    <x v="136"/>
    <x v="136"/>
    <x v="105"/>
    <x v="0"/>
    <x v="3"/>
    <n v="2"/>
    <n v="99000"/>
    <n v="198"/>
    <x v="0"/>
  </r>
  <r>
    <x v="0"/>
    <s v="MARZO"/>
    <n v="9536"/>
    <x v="19"/>
    <x v="19"/>
    <x v="65"/>
    <x v="65"/>
    <x v="51"/>
    <x v="0"/>
    <x v="3"/>
    <n v="1"/>
    <n v="102000"/>
    <n v="102"/>
    <x v="0"/>
  </r>
  <r>
    <x v="0"/>
    <s v="MARZO"/>
    <n v="9537"/>
    <x v="16"/>
    <x v="16"/>
    <x v="137"/>
    <x v="137"/>
    <x v="106"/>
    <x v="0"/>
    <x v="3"/>
    <n v="36"/>
    <n v="778221"/>
    <n v="28015.955999999998"/>
    <x v="8"/>
  </r>
  <r>
    <x v="0"/>
    <s v="MARZO"/>
    <n v="9541"/>
    <x v="1"/>
    <x v="1"/>
    <x v="138"/>
    <x v="138"/>
    <x v="107"/>
    <x v="1"/>
    <x v="3"/>
    <n v="4"/>
    <n v="17800"/>
    <n v="71.2"/>
    <x v="1"/>
  </r>
  <r>
    <x v="0"/>
    <s v="MARZO"/>
    <n v="9550"/>
    <x v="0"/>
    <x v="0"/>
    <x v="139"/>
    <x v="139"/>
    <x v="108"/>
    <x v="1"/>
    <x v="3"/>
    <n v="1"/>
    <n v="15000"/>
    <n v="15"/>
    <x v="0"/>
  </r>
  <r>
    <x v="0"/>
    <s v="MARZO"/>
    <n v="9536"/>
    <x v="19"/>
    <x v="19"/>
    <x v="140"/>
    <x v="140"/>
    <x v="109"/>
    <x v="0"/>
    <x v="3"/>
    <n v="15"/>
    <n v="3950"/>
    <n v="59.25"/>
    <x v="0"/>
  </r>
  <r>
    <x v="0"/>
    <s v="MARZO"/>
    <n v="9545"/>
    <x v="17"/>
    <x v="17"/>
    <x v="141"/>
    <x v="141"/>
    <x v="110"/>
    <x v="1"/>
    <x v="3"/>
    <n v="4"/>
    <n v="89900"/>
    <n v="359.6"/>
    <x v="11"/>
  </r>
  <r>
    <x v="0"/>
    <s v="MARZO"/>
    <n v="9536"/>
    <x v="19"/>
    <x v="19"/>
    <x v="141"/>
    <x v="141"/>
    <x v="110"/>
    <x v="1"/>
    <x v="3"/>
    <n v="5"/>
    <n v="91000"/>
    <n v="455"/>
    <x v="0"/>
  </r>
  <r>
    <x v="0"/>
    <s v="MARZO"/>
    <n v="9565"/>
    <x v="0"/>
    <x v="0"/>
    <x v="142"/>
    <x v="142"/>
    <x v="111"/>
    <x v="1"/>
    <x v="3"/>
    <n v="3"/>
    <n v="33155"/>
    <n v="99.465000000000003"/>
    <x v="0"/>
  </r>
  <r>
    <x v="0"/>
    <s v="MARZO"/>
    <n v="9532"/>
    <x v="35"/>
    <x v="35"/>
    <x v="142"/>
    <x v="142"/>
    <x v="111"/>
    <x v="1"/>
    <x v="3"/>
    <n v="1"/>
    <n v="30666"/>
    <n v="30.666"/>
    <x v="0"/>
  </r>
  <r>
    <x v="0"/>
    <s v="MARZO"/>
    <n v="9565"/>
    <x v="0"/>
    <x v="0"/>
    <x v="143"/>
    <x v="143"/>
    <x v="112"/>
    <x v="1"/>
    <x v="3"/>
    <n v="2"/>
    <n v="94702"/>
    <n v="189.404"/>
    <x v="0"/>
  </r>
  <r>
    <x v="0"/>
    <s v="MARZO"/>
    <n v="9565"/>
    <x v="0"/>
    <x v="0"/>
    <x v="144"/>
    <x v="144"/>
    <x v="113"/>
    <x v="1"/>
    <x v="3"/>
    <n v="1"/>
    <n v="107000"/>
    <n v="107"/>
    <x v="0"/>
  </r>
  <r>
    <x v="0"/>
    <s v="MARZO"/>
    <n v="9565"/>
    <x v="0"/>
    <x v="0"/>
    <x v="145"/>
    <x v="145"/>
    <x v="114"/>
    <x v="2"/>
    <x v="3"/>
    <n v="1"/>
    <n v="452683"/>
    <n v="452.68299999999999"/>
    <x v="0"/>
  </r>
  <r>
    <x v="0"/>
    <s v="MARZO"/>
    <n v="9565"/>
    <x v="0"/>
    <x v="0"/>
    <x v="146"/>
    <x v="146"/>
    <x v="115"/>
    <x v="2"/>
    <x v="3"/>
    <n v="1"/>
    <n v="633000"/>
    <n v="633"/>
    <x v="0"/>
  </r>
  <r>
    <x v="0"/>
    <s v="MARZO"/>
    <n v="9565"/>
    <x v="0"/>
    <x v="0"/>
    <x v="147"/>
    <x v="147"/>
    <x v="116"/>
    <x v="2"/>
    <x v="3"/>
    <n v="1"/>
    <n v="693000"/>
    <n v="693"/>
    <x v="0"/>
  </r>
  <r>
    <x v="0"/>
    <s v="MARZO"/>
    <n v="9531"/>
    <x v="0"/>
    <x v="0"/>
    <x v="70"/>
    <x v="70"/>
    <x v="56"/>
    <x v="2"/>
    <x v="5"/>
    <n v="1"/>
    <n v="48000"/>
    <n v="48"/>
    <x v="0"/>
  </r>
  <r>
    <x v="0"/>
    <s v="MARZO"/>
    <n v="9533"/>
    <x v="0"/>
    <x v="0"/>
    <x v="70"/>
    <x v="70"/>
    <x v="56"/>
    <x v="2"/>
    <x v="5"/>
    <n v="1"/>
    <n v="48000"/>
    <n v="48"/>
    <x v="0"/>
  </r>
  <r>
    <x v="0"/>
    <s v="MARZO"/>
    <n v="9550"/>
    <x v="0"/>
    <x v="0"/>
    <x v="70"/>
    <x v="70"/>
    <x v="56"/>
    <x v="2"/>
    <x v="5"/>
    <n v="1"/>
    <n v="48000"/>
    <n v="48"/>
    <x v="0"/>
  </r>
  <r>
    <x v="0"/>
    <s v="MARZO"/>
    <n v="9554"/>
    <x v="0"/>
    <x v="0"/>
    <x v="70"/>
    <x v="70"/>
    <x v="56"/>
    <x v="2"/>
    <x v="5"/>
    <n v="1"/>
    <n v="48000"/>
    <n v="48"/>
    <x v="0"/>
  </r>
  <r>
    <x v="0"/>
    <s v="MARZO"/>
    <n v="9532"/>
    <x v="35"/>
    <x v="35"/>
    <x v="70"/>
    <x v="70"/>
    <x v="56"/>
    <x v="2"/>
    <x v="5"/>
    <n v="1"/>
    <n v="37777"/>
    <n v="37.777000000000001"/>
    <x v="0"/>
  </r>
  <r>
    <x v="0"/>
    <s v="ABRIL"/>
    <n v="9578"/>
    <x v="0"/>
    <x v="0"/>
    <x v="148"/>
    <x v="148"/>
    <x v="4"/>
    <x v="0"/>
    <x v="0"/>
    <n v="1"/>
    <n v="150000"/>
    <n v="150"/>
    <x v="0"/>
  </r>
  <r>
    <x v="0"/>
    <s v="ABRIL"/>
    <n v="9585"/>
    <x v="0"/>
    <x v="0"/>
    <x v="148"/>
    <x v="148"/>
    <x v="4"/>
    <x v="0"/>
    <x v="0"/>
    <n v="8"/>
    <n v="150000"/>
    <n v="1200"/>
    <x v="0"/>
  </r>
  <r>
    <x v="0"/>
    <s v="ABRIL"/>
    <n v="9584"/>
    <x v="36"/>
    <x v="36"/>
    <x v="149"/>
    <x v="149"/>
    <x v="117"/>
    <x v="0"/>
    <x v="0"/>
    <n v="1"/>
    <n v="24000"/>
    <n v="24"/>
    <x v="0"/>
  </r>
  <r>
    <x v="0"/>
    <s v="ABRIL"/>
    <n v="9585"/>
    <x v="0"/>
    <x v="0"/>
    <x v="3"/>
    <x v="3"/>
    <x v="3"/>
    <x v="0"/>
    <x v="0"/>
    <n v="1"/>
    <n v="26000"/>
    <n v="26"/>
    <x v="0"/>
  </r>
  <r>
    <x v="0"/>
    <s v="ABRIL"/>
    <n v="9611"/>
    <x v="0"/>
    <x v="0"/>
    <x v="3"/>
    <x v="3"/>
    <x v="3"/>
    <x v="0"/>
    <x v="0"/>
    <n v="1"/>
    <n v="26000"/>
    <n v="26"/>
    <x v="0"/>
  </r>
  <r>
    <x v="0"/>
    <s v="ABRIL"/>
    <n v="9629"/>
    <x v="0"/>
    <x v="0"/>
    <x v="3"/>
    <x v="3"/>
    <x v="3"/>
    <x v="0"/>
    <x v="0"/>
    <n v="2"/>
    <n v="26000"/>
    <n v="52"/>
    <x v="0"/>
  </r>
  <r>
    <x v="0"/>
    <s v="ABRIL"/>
    <n v="9631"/>
    <x v="17"/>
    <x v="17"/>
    <x v="72"/>
    <x v="72"/>
    <x v="4"/>
    <x v="1"/>
    <x v="0"/>
    <n v="100"/>
    <n v="567"/>
    <n v="56.7"/>
    <x v="11"/>
  </r>
  <r>
    <x v="0"/>
    <s v="ABRIL"/>
    <n v="9608"/>
    <x v="40"/>
    <x v="40"/>
    <x v="4"/>
    <x v="4"/>
    <x v="4"/>
    <x v="2"/>
    <x v="1"/>
    <n v="1"/>
    <n v="280000"/>
    <n v="280"/>
    <x v="0"/>
  </r>
  <r>
    <x v="0"/>
    <s v="ABRIL"/>
    <n v="9592"/>
    <x v="8"/>
    <x v="8"/>
    <x v="4"/>
    <x v="4"/>
    <x v="4"/>
    <x v="2"/>
    <x v="1"/>
    <n v="30"/>
    <n v="239000"/>
    <n v="7170"/>
    <x v="7"/>
  </r>
  <r>
    <x v="0"/>
    <s v="ABRIL"/>
    <n v="9604"/>
    <x v="4"/>
    <x v="4"/>
    <x v="4"/>
    <x v="4"/>
    <x v="4"/>
    <x v="2"/>
    <x v="1"/>
    <n v="10"/>
    <n v="279000"/>
    <n v="2790"/>
    <x v="3"/>
  </r>
  <r>
    <x v="0"/>
    <s v="ABRIL"/>
    <n v="9605"/>
    <x v="4"/>
    <x v="4"/>
    <x v="4"/>
    <x v="4"/>
    <x v="4"/>
    <x v="2"/>
    <x v="1"/>
    <n v="5"/>
    <n v="279000"/>
    <n v="1395"/>
    <x v="3"/>
  </r>
  <r>
    <x v="0"/>
    <s v="ABRIL"/>
    <n v="9623"/>
    <x v="41"/>
    <x v="41"/>
    <x v="4"/>
    <x v="4"/>
    <x v="4"/>
    <x v="2"/>
    <x v="1"/>
    <n v="1"/>
    <n v="320000"/>
    <n v="320"/>
    <x v="0"/>
  </r>
  <r>
    <x v="0"/>
    <s v="ABRIL"/>
    <n v="9613"/>
    <x v="3"/>
    <x v="3"/>
    <x v="4"/>
    <x v="4"/>
    <x v="4"/>
    <x v="2"/>
    <x v="1"/>
    <n v="4"/>
    <n v="285000"/>
    <n v="1140"/>
    <x v="0"/>
  </r>
  <r>
    <x v="0"/>
    <s v="ABRIL"/>
    <n v="9616"/>
    <x v="12"/>
    <x v="12"/>
    <x v="73"/>
    <x v="73"/>
    <x v="58"/>
    <x v="2"/>
    <x v="1"/>
    <n v="4"/>
    <n v="2857142"/>
    <n v="11428.567999999999"/>
    <x v="8"/>
  </r>
  <r>
    <x v="0"/>
    <s v="ABRIL"/>
    <n v="9593"/>
    <x v="14"/>
    <x v="14"/>
    <x v="8"/>
    <x v="8"/>
    <x v="4"/>
    <x v="2"/>
    <x v="1"/>
    <n v="1"/>
    <n v="9730584"/>
    <n v="9730.5840000000007"/>
    <x v="0"/>
  </r>
  <r>
    <x v="0"/>
    <s v="ABRIL"/>
    <n v="9593"/>
    <x v="14"/>
    <x v="14"/>
    <x v="150"/>
    <x v="150"/>
    <x v="4"/>
    <x v="2"/>
    <x v="1"/>
    <n v="1"/>
    <n v="21173539"/>
    <n v="21173.539000000001"/>
    <x v="0"/>
  </r>
  <r>
    <x v="0"/>
    <s v="ABRIL"/>
    <n v="9601"/>
    <x v="5"/>
    <x v="5"/>
    <x v="151"/>
    <x v="151"/>
    <x v="4"/>
    <x v="5"/>
    <x v="1"/>
    <n v="20"/>
    <n v="112695"/>
    <n v="2253.9"/>
    <x v="4"/>
  </r>
  <r>
    <x v="0"/>
    <s v="ABRIL"/>
    <n v="9583"/>
    <x v="26"/>
    <x v="26"/>
    <x v="77"/>
    <x v="77"/>
    <x v="4"/>
    <x v="3"/>
    <x v="1"/>
    <n v="1"/>
    <n v="450000"/>
    <n v="450"/>
    <x v="0"/>
  </r>
  <r>
    <x v="0"/>
    <s v="ABRIL"/>
    <n v="9606"/>
    <x v="12"/>
    <x v="12"/>
    <x v="77"/>
    <x v="77"/>
    <x v="4"/>
    <x v="3"/>
    <x v="1"/>
    <n v="8"/>
    <n v="423636"/>
    <n v="3389.0880000000002"/>
    <x v="8"/>
  </r>
  <r>
    <x v="0"/>
    <s v="ABRIL"/>
    <n v="9621"/>
    <x v="28"/>
    <x v="28"/>
    <x v="78"/>
    <x v="78"/>
    <x v="4"/>
    <x v="3"/>
    <x v="1"/>
    <n v="4"/>
    <n v="578000"/>
    <n v="2312"/>
    <x v="10"/>
  </r>
  <r>
    <x v="0"/>
    <s v="ABRIL"/>
    <n v="9607"/>
    <x v="19"/>
    <x v="19"/>
    <x v="80"/>
    <x v="80"/>
    <x v="59"/>
    <x v="3"/>
    <x v="1"/>
    <n v="1"/>
    <n v="1520000"/>
    <n v="1520"/>
    <x v="0"/>
  </r>
  <r>
    <x v="0"/>
    <s v="ABRIL"/>
    <n v="9582"/>
    <x v="6"/>
    <x v="6"/>
    <x v="17"/>
    <x v="17"/>
    <x v="4"/>
    <x v="3"/>
    <x v="1"/>
    <n v="5"/>
    <n v="3148013"/>
    <n v="15740.065000000001"/>
    <x v="5"/>
  </r>
  <r>
    <x v="0"/>
    <s v="ABRIL"/>
    <n v="9594"/>
    <x v="28"/>
    <x v="28"/>
    <x v="152"/>
    <x v="152"/>
    <x v="4"/>
    <x v="3"/>
    <x v="1"/>
    <n v="1"/>
    <n v="5741370"/>
    <n v="5741.37"/>
    <x v="10"/>
  </r>
  <r>
    <x v="0"/>
    <s v="ABRIL"/>
    <n v="9594"/>
    <x v="28"/>
    <x v="28"/>
    <x v="85"/>
    <x v="85"/>
    <x v="60"/>
    <x v="3"/>
    <x v="1"/>
    <n v="1"/>
    <n v="3649116"/>
    <n v="3649.116"/>
    <x v="10"/>
  </r>
  <r>
    <x v="0"/>
    <s v="ABRIL"/>
    <n v="9624"/>
    <x v="12"/>
    <x v="12"/>
    <x v="153"/>
    <x v="153"/>
    <x v="4"/>
    <x v="3"/>
    <x v="1"/>
    <n v="5"/>
    <n v="1585714"/>
    <n v="7928.57"/>
    <x v="8"/>
  </r>
  <r>
    <x v="0"/>
    <s v="ABRIL"/>
    <n v="9591"/>
    <x v="8"/>
    <x v="8"/>
    <x v="154"/>
    <x v="154"/>
    <x v="118"/>
    <x v="1"/>
    <x v="1"/>
    <n v="1"/>
    <n v="142551"/>
    <n v="142.55099999999999"/>
    <x v="7"/>
  </r>
  <r>
    <x v="0"/>
    <s v="ABRIL"/>
    <n v="9618"/>
    <x v="17"/>
    <x v="17"/>
    <x v="155"/>
    <x v="155"/>
    <x v="119"/>
    <x v="1"/>
    <x v="1"/>
    <n v="4"/>
    <n v="13000"/>
    <n v="52"/>
    <x v="11"/>
  </r>
  <r>
    <x v="0"/>
    <s v="ABRIL"/>
    <n v="9633"/>
    <x v="31"/>
    <x v="31"/>
    <x v="43"/>
    <x v="43"/>
    <x v="29"/>
    <x v="1"/>
    <x v="1"/>
    <n v="6"/>
    <n v="57000"/>
    <n v="342"/>
    <x v="12"/>
  </r>
  <r>
    <x v="0"/>
    <s v="ABRIL"/>
    <n v="9597"/>
    <x v="12"/>
    <x v="12"/>
    <x v="43"/>
    <x v="43"/>
    <x v="29"/>
    <x v="1"/>
    <x v="1"/>
    <n v="50"/>
    <n v="47950"/>
    <n v="2397.5"/>
    <x v="8"/>
  </r>
  <r>
    <x v="0"/>
    <s v="ABRIL"/>
    <n v="9598"/>
    <x v="12"/>
    <x v="12"/>
    <x v="43"/>
    <x v="43"/>
    <x v="29"/>
    <x v="1"/>
    <x v="1"/>
    <n v="22"/>
    <n v="49077"/>
    <n v="1079.694"/>
    <x v="8"/>
  </r>
  <r>
    <x v="0"/>
    <s v="ABRIL"/>
    <n v="9596"/>
    <x v="37"/>
    <x v="37"/>
    <x v="43"/>
    <x v="43"/>
    <x v="29"/>
    <x v="1"/>
    <x v="1"/>
    <n v="10"/>
    <n v="49077"/>
    <n v="490.77"/>
    <x v="17"/>
  </r>
  <r>
    <x v="0"/>
    <s v="ABRIL"/>
    <n v="9621"/>
    <x v="28"/>
    <x v="28"/>
    <x v="89"/>
    <x v="89"/>
    <x v="64"/>
    <x v="4"/>
    <x v="1"/>
    <n v="8"/>
    <n v="275900"/>
    <n v="2207.1999999999998"/>
    <x v="10"/>
  </r>
  <r>
    <x v="0"/>
    <s v="ABRIL"/>
    <n v="9615"/>
    <x v="31"/>
    <x v="31"/>
    <x v="44"/>
    <x v="44"/>
    <x v="30"/>
    <x v="4"/>
    <x v="1"/>
    <n v="4"/>
    <n v="295000"/>
    <n v="1180"/>
    <x v="12"/>
  </r>
  <r>
    <x v="0"/>
    <s v="ABRIL"/>
    <n v="9600"/>
    <x v="5"/>
    <x v="5"/>
    <x v="44"/>
    <x v="44"/>
    <x v="30"/>
    <x v="4"/>
    <x v="1"/>
    <n v="10"/>
    <n v="263561"/>
    <n v="2635.61"/>
    <x v="4"/>
  </r>
  <r>
    <x v="0"/>
    <s v="ABRIL"/>
    <n v="9599"/>
    <x v="7"/>
    <x v="7"/>
    <x v="45"/>
    <x v="45"/>
    <x v="31"/>
    <x v="4"/>
    <x v="1"/>
    <n v="7"/>
    <n v="263561"/>
    <n v="1844.9269999999999"/>
    <x v="6"/>
  </r>
  <r>
    <x v="0"/>
    <s v="ABRIL"/>
    <n v="9596"/>
    <x v="37"/>
    <x v="37"/>
    <x v="45"/>
    <x v="45"/>
    <x v="31"/>
    <x v="4"/>
    <x v="1"/>
    <n v="2"/>
    <n v="339902"/>
    <n v="679.80399999999997"/>
    <x v="17"/>
  </r>
  <r>
    <x v="0"/>
    <s v="ABRIL"/>
    <n v="9595"/>
    <x v="4"/>
    <x v="4"/>
    <x v="118"/>
    <x v="118"/>
    <x v="90"/>
    <x v="5"/>
    <x v="1"/>
    <n v="80"/>
    <n v="50894"/>
    <n v="4071.52"/>
    <x v="3"/>
  </r>
  <r>
    <x v="0"/>
    <s v="ABRIL"/>
    <n v="9581"/>
    <x v="18"/>
    <x v="18"/>
    <x v="156"/>
    <x v="156"/>
    <x v="4"/>
    <x v="1"/>
    <x v="2"/>
    <n v="1"/>
    <n v="1842117"/>
    <n v="1842.117"/>
    <x v="12"/>
  </r>
  <r>
    <x v="0"/>
    <s v="ABRIL"/>
    <n v="9581"/>
    <x v="18"/>
    <x v="18"/>
    <x v="157"/>
    <x v="157"/>
    <x v="4"/>
    <x v="1"/>
    <x v="2"/>
    <n v="1"/>
    <n v="864596"/>
    <n v="864.596"/>
    <x v="12"/>
  </r>
  <r>
    <x v="0"/>
    <s v="ABRIL"/>
    <n v="9581"/>
    <x v="18"/>
    <x v="18"/>
    <x v="158"/>
    <x v="158"/>
    <x v="4"/>
    <x v="1"/>
    <x v="2"/>
    <n v="2"/>
    <n v="596142"/>
    <n v="1192.2840000000001"/>
    <x v="12"/>
  </r>
  <r>
    <x v="0"/>
    <s v="ABRIL"/>
    <n v="9619"/>
    <x v="22"/>
    <x v="22"/>
    <x v="124"/>
    <x v="124"/>
    <x v="4"/>
    <x v="1"/>
    <x v="2"/>
    <n v="3"/>
    <n v="135000"/>
    <n v="405"/>
    <x v="14"/>
  </r>
  <r>
    <x v="0"/>
    <s v="ABRIL"/>
    <n v="9581"/>
    <x v="18"/>
    <x v="18"/>
    <x v="159"/>
    <x v="159"/>
    <x v="4"/>
    <x v="1"/>
    <x v="2"/>
    <n v="4"/>
    <n v="38668"/>
    <n v="154.672"/>
    <x v="12"/>
  </r>
  <r>
    <x v="0"/>
    <s v="ABRIL"/>
    <n v="9581"/>
    <x v="18"/>
    <x v="18"/>
    <x v="160"/>
    <x v="160"/>
    <x v="4"/>
    <x v="1"/>
    <x v="2"/>
    <n v="1"/>
    <n v="315801"/>
    <n v="315.80099999999999"/>
    <x v="12"/>
  </r>
  <r>
    <x v="0"/>
    <s v="ABRIL"/>
    <n v="9581"/>
    <x v="18"/>
    <x v="18"/>
    <x v="161"/>
    <x v="161"/>
    <x v="4"/>
    <x v="1"/>
    <x v="2"/>
    <n v="1"/>
    <n v="149970"/>
    <n v="149.97"/>
    <x v="12"/>
  </r>
  <r>
    <x v="0"/>
    <s v="ABRIL"/>
    <n v="9581"/>
    <x v="18"/>
    <x v="18"/>
    <x v="162"/>
    <x v="162"/>
    <x v="4"/>
    <x v="1"/>
    <x v="2"/>
    <n v="1"/>
    <n v="8204"/>
    <n v="8.2040000000000006"/>
    <x v="12"/>
  </r>
  <r>
    <x v="0"/>
    <s v="ABRIL"/>
    <n v="9614"/>
    <x v="19"/>
    <x v="19"/>
    <x v="51"/>
    <x v="51"/>
    <x v="37"/>
    <x v="3"/>
    <x v="3"/>
    <n v="2"/>
    <n v="306000"/>
    <n v="612"/>
    <x v="0"/>
  </r>
  <r>
    <x v="0"/>
    <s v="ABRIL"/>
    <n v="9584"/>
    <x v="36"/>
    <x v="36"/>
    <x v="53"/>
    <x v="53"/>
    <x v="39"/>
    <x v="3"/>
    <x v="3"/>
    <n v="1"/>
    <n v="68000"/>
    <n v="68"/>
    <x v="0"/>
  </r>
  <r>
    <x v="0"/>
    <s v="ABRIL"/>
    <n v="9579"/>
    <x v="34"/>
    <x v="34"/>
    <x v="53"/>
    <x v="53"/>
    <x v="39"/>
    <x v="3"/>
    <x v="3"/>
    <n v="5"/>
    <n v="65000"/>
    <n v="325"/>
    <x v="0"/>
  </r>
  <r>
    <x v="0"/>
    <s v="ABRIL"/>
    <n v="9610"/>
    <x v="17"/>
    <x v="17"/>
    <x v="54"/>
    <x v="54"/>
    <x v="40"/>
    <x v="0"/>
    <x v="3"/>
    <n v="1"/>
    <n v="25750"/>
    <n v="25.75"/>
    <x v="11"/>
  </r>
  <r>
    <x v="0"/>
    <s v="ABRIL"/>
    <n v="9629"/>
    <x v="0"/>
    <x v="0"/>
    <x v="126"/>
    <x v="126"/>
    <x v="96"/>
    <x v="1"/>
    <x v="3"/>
    <n v="2"/>
    <n v="27000"/>
    <n v="54"/>
    <x v="0"/>
  </r>
  <r>
    <x v="0"/>
    <s v="ABRIL"/>
    <n v="9585"/>
    <x v="0"/>
    <x v="0"/>
    <x v="56"/>
    <x v="56"/>
    <x v="42"/>
    <x v="0"/>
    <x v="3"/>
    <n v="1"/>
    <n v="68000"/>
    <n v="68"/>
    <x v="0"/>
  </r>
  <r>
    <x v="0"/>
    <s v="ABRIL"/>
    <n v="9611"/>
    <x v="0"/>
    <x v="0"/>
    <x v="57"/>
    <x v="57"/>
    <x v="43"/>
    <x v="1"/>
    <x v="3"/>
    <n v="1"/>
    <n v="50000"/>
    <n v="50"/>
    <x v="0"/>
  </r>
  <r>
    <x v="0"/>
    <s v="ABRIL"/>
    <n v="9629"/>
    <x v="0"/>
    <x v="0"/>
    <x v="57"/>
    <x v="57"/>
    <x v="43"/>
    <x v="1"/>
    <x v="3"/>
    <n v="2"/>
    <n v="50000"/>
    <n v="100"/>
    <x v="0"/>
  </r>
  <r>
    <x v="0"/>
    <s v="ABRIL"/>
    <n v="9611"/>
    <x v="0"/>
    <x v="0"/>
    <x v="58"/>
    <x v="58"/>
    <x v="44"/>
    <x v="1"/>
    <x v="3"/>
    <n v="1"/>
    <n v="35000"/>
    <n v="35"/>
    <x v="0"/>
  </r>
  <r>
    <x v="0"/>
    <s v="ABRIL"/>
    <n v="9629"/>
    <x v="0"/>
    <x v="0"/>
    <x v="58"/>
    <x v="58"/>
    <x v="44"/>
    <x v="1"/>
    <x v="3"/>
    <n v="2"/>
    <n v="35000"/>
    <n v="70"/>
    <x v="0"/>
  </r>
  <r>
    <x v="0"/>
    <s v="ABRIL"/>
    <n v="9629"/>
    <x v="0"/>
    <x v="0"/>
    <x v="59"/>
    <x v="59"/>
    <x v="45"/>
    <x v="0"/>
    <x v="3"/>
    <n v="2"/>
    <n v="169000"/>
    <n v="338"/>
    <x v="0"/>
  </r>
  <r>
    <x v="0"/>
    <s v="ABRIL"/>
    <n v="9603"/>
    <x v="36"/>
    <x v="36"/>
    <x v="163"/>
    <x v="163"/>
    <x v="120"/>
    <x v="0"/>
    <x v="3"/>
    <n v="1"/>
    <n v="48000"/>
    <n v="48"/>
    <x v="0"/>
  </r>
  <r>
    <x v="0"/>
    <s v="ABRIL"/>
    <n v="9603"/>
    <x v="36"/>
    <x v="36"/>
    <x v="95"/>
    <x v="95"/>
    <x v="70"/>
    <x v="0"/>
    <x v="3"/>
    <n v="1"/>
    <n v="50000"/>
    <n v="50"/>
    <x v="0"/>
  </r>
  <r>
    <x v="0"/>
    <s v="ABRIL"/>
    <n v="9585"/>
    <x v="0"/>
    <x v="0"/>
    <x v="95"/>
    <x v="95"/>
    <x v="70"/>
    <x v="0"/>
    <x v="3"/>
    <n v="1"/>
    <n v="55000"/>
    <n v="55"/>
    <x v="0"/>
  </r>
  <r>
    <x v="0"/>
    <s v="ABRIL"/>
    <n v="9620"/>
    <x v="0"/>
    <x v="0"/>
    <x v="95"/>
    <x v="95"/>
    <x v="70"/>
    <x v="0"/>
    <x v="3"/>
    <n v="1"/>
    <n v="55000"/>
    <n v="55"/>
    <x v="0"/>
  </r>
  <r>
    <x v="0"/>
    <s v="ABRIL"/>
    <n v="9611"/>
    <x v="0"/>
    <x v="0"/>
    <x v="60"/>
    <x v="60"/>
    <x v="46"/>
    <x v="0"/>
    <x v="3"/>
    <n v="2"/>
    <n v="99000"/>
    <n v="198"/>
    <x v="0"/>
  </r>
  <r>
    <x v="0"/>
    <s v="ABRIL"/>
    <n v="9632"/>
    <x v="0"/>
    <x v="0"/>
    <x v="60"/>
    <x v="60"/>
    <x v="46"/>
    <x v="0"/>
    <x v="3"/>
    <n v="2"/>
    <n v="99000"/>
    <n v="198"/>
    <x v="0"/>
  </r>
  <r>
    <x v="0"/>
    <s v="ABRIL"/>
    <n v="9622"/>
    <x v="17"/>
    <x v="17"/>
    <x v="164"/>
    <x v="164"/>
    <x v="121"/>
    <x v="0"/>
    <x v="3"/>
    <n v="1"/>
    <n v="196000"/>
    <n v="196"/>
    <x v="11"/>
  </r>
  <r>
    <x v="0"/>
    <s v="ABRIL"/>
    <n v="9629"/>
    <x v="0"/>
    <x v="0"/>
    <x v="61"/>
    <x v="61"/>
    <x v="47"/>
    <x v="0"/>
    <x v="3"/>
    <n v="2"/>
    <n v="35000"/>
    <n v="70"/>
    <x v="0"/>
  </r>
  <r>
    <x v="0"/>
    <s v="ABRIL"/>
    <n v="9611"/>
    <x v="0"/>
    <x v="0"/>
    <x v="62"/>
    <x v="62"/>
    <x v="48"/>
    <x v="0"/>
    <x v="3"/>
    <n v="1"/>
    <n v="58000"/>
    <n v="58"/>
    <x v="0"/>
  </r>
  <r>
    <x v="0"/>
    <s v="ABRIL"/>
    <n v="9620"/>
    <x v="0"/>
    <x v="0"/>
    <x v="62"/>
    <x v="62"/>
    <x v="48"/>
    <x v="0"/>
    <x v="3"/>
    <n v="1"/>
    <n v="58000"/>
    <n v="58"/>
    <x v="0"/>
  </r>
  <r>
    <x v="0"/>
    <s v="ABRIL"/>
    <n v="9632"/>
    <x v="0"/>
    <x v="0"/>
    <x v="62"/>
    <x v="62"/>
    <x v="48"/>
    <x v="0"/>
    <x v="3"/>
    <n v="1"/>
    <n v="58000"/>
    <n v="58"/>
    <x v="0"/>
  </r>
  <r>
    <x v="0"/>
    <s v="ABRIL"/>
    <n v="9585"/>
    <x v="0"/>
    <x v="0"/>
    <x v="63"/>
    <x v="63"/>
    <x v="49"/>
    <x v="0"/>
    <x v="3"/>
    <n v="1"/>
    <n v="58000"/>
    <n v="58"/>
    <x v="0"/>
  </r>
  <r>
    <x v="0"/>
    <s v="ABRIL"/>
    <n v="9620"/>
    <x v="0"/>
    <x v="0"/>
    <x v="63"/>
    <x v="63"/>
    <x v="49"/>
    <x v="0"/>
    <x v="3"/>
    <n v="1"/>
    <n v="58000"/>
    <n v="58"/>
    <x v="0"/>
  </r>
  <r>
    <x v="0"/>
    <s v="ABRIL"/>
    <n v="9632"/>
    <x v="0"/>
    <x v="0"/>
    <x v="63"/>
    <x v="63"/>
    <x v="49"/>
    <x v="0"/>
    <x v="3"/>
    <n v="1"/>
    <n v="58000"/>
    <n v="58"/>
    <x v="0"/>
  </r>
  <r>
    <x v="0"/>
    <s v="ABRIL"/>
    <n v="9610"/>
    <x v="17"/>
    <x v="17"/>
    <x v="165"/>
    <x v="165"/>
    <x v="122"/>
    <x v="0"/>
    <x v="3"/>
    <n v="1"/>
    <n v="24800"/>
    <n v="24.8"/>
    <x v="11"/>
  </r>
  <r>
    <x v="0"/>
    <s v="ABRIL"/>
    <n v="9602"/>
    <x v="17"/>
    <x v="17"/>
    <x v="166"/>
    <x v="166"/>
    <x v="123"/>
    <x v="0"/>
    <x v="3"/>
    <n v="4"/>
    <n v="365000"/>
    <n v="1460"/>
    <x v="11"/>
  </r>
  <r>
    <x v="0"/>
    <s v="ABRIL"/>
    <n v="9602"/>
    <x v="17"/>
    <x v="17"/>
    <x v="167"/>
    <x v="167"/>
    <x v="124"/>
    <x v="0"/>
    <x v="3"/>
    <n v="2"/>
    <n v="511545"/>
    <n v="1023.09"/>
    <x v="11"/>
  </r>
  <r>
    <x v="0"/>
    <s v="ABRIL"/>
    <n v="9610"/>
    <x v="17"/>
    <x v="17"/>
    <x v="168"/>
    <x v="168"/>
    <x v="125"/>
    <x v="1"/>
    <x v="3"/>
    <n v="4"/>
    <n v="18600"/>
    <n v="74.400000000000006"/>
    <x v="11"/>
  </r>
  <r>
    <x v="0"/>
    <s v="ABRIL"/>
    <n v="9619"/>
    <x v="22"/>
    <x v="22"/>
    <x v="142"/>
    <x v="142"/>
    <x v="111"/>
    <x v="1"/>
    <x v="3"/>
    <n v="1"/>
    <n v="33000"/>
    <n v="33"/>
    <x v="14"/>
  </r>
  <r>
    <x v="0"/>
    <s v="ABRIL"/>
    <n v="9619"/>
    <x v="22"/>
    <x v="22"/>
    <x v="169"/>
    <x v="169"/>
    <x v="4"/>
    <x v="1"/>
    <x v="3"/>
    <n v="1"/>
    <n v="73000"/>
    <n v="73"/>
    <x v="14"/>
  </r>
  <r>
    <x v="0"/>
    <s v="ABRIL"/>
    <n v="9619"/>
    <x v="22"/>
    <x v="22"/>
    <x v="170"/>
    <x v="170"/>
    <x v="126"/>
    <x v="2"/>
    <x v="3"/>
    <n v="1"/>
    <n v="725000"/>
    <n v="725"/>
    <x v="14"/>
  </r>
  <r>
    <x v="0"/>
    <s v="ABRIL"/>
    <n v="9585"/>
    <x v="0"/>
    <x v="0"/>
    <x v="70"/>
    <x v="70"/>
    <x v="56"/>
    <x v="2"/>
    <x v="5"/>
    <n v="1"/>
    <n v="48000"/>
    <n v="48"/>
    <x v="0"/>
  </r>
  <r>
    <x v="0"/>
    <s v="ABRIL"/>
    <n v="9611"/>
    <x v="0"/>
    <x v="0"/>
    <x v="70"/>
    <x v="70"/>
    <x v="56"/>
    <x v="2"/>
    <x v="5"/>
    <n v="1"/>
    <n v="48000"/>
    <n v="48"/>
    <x v="0"/>
  </r>
  <r>
    <x v="0"/>
    <s v="ABRIL"/>
    <n v="9629"/>
    <x v="0"/>
    <x v="0"/>
    <x v="70"/>
    <x v="70"/>
    <x v="56"/>
    <x v="2"/>
    <x v="5"/>
    <n v="2"/>
    <n v="48000"/>
    <n v="96"/>
    <x v="0"/>
  </r>
  <r>
    <x v="0"/>
    <s v="ABRIL"/>
    <n v="9632"/>
    <x v="0"/>
    <x v="0"/>
    <x v="70"/>
    <x v="70"/>
    <x v="56"/>
    <x v="2"/>
    <x v="5"/>
    <n v="2"/>
    <n v="48000"/>
    <n v="96"/>
    <x v="0"/>
  </r>
  <r>
    <x v="0"/>
    <s v="MAYO"/>
    <n v="9643"/>
    <x v="1"/>
    <x v="1"/>
    <x v="72"/>
    <x v="72"/>
    <x v="4"/>
    <x v="1"/>
    <x v="0"/>
    <n v="100"/>
    <n v="583"/>
    <n v="58.3"/>
    <x v="1"/>
  </r>
  <r>
    <x v="0"/>
    <s v="MAYO"/>
    <n v="9682"/>
    <x v="36"/>
    <x v="36"/>
    <x v="4"/>
    <x v="4"/>
    <x v="4"/>
    <x v="2"/>
    <x v="1"/>
    <n v="1"/>
    <n v="320000"/>
    <n v="320"/>
    <x v="0"/>
  </r>
  <r>
    <x v="0"/>
    <s v="MAYO"/>
    <n v="9651"/>
    <x v="1"/>
    <x v="1"/>
    <x v="4"/>
    <x v="4"/>
    <x v="4"/>
    <x v="2"/>
    <x v="1"/>
    <n v="1"/>
    <n v="280000"/>
    <n v="280"/>
    <x v="1"/>
  </r>
  <r>
    <x v="0"/>
    <s v="MAYO"/>
    <n v="9685"/>
    <x v="19"/>
    <x v="19"/>
    <x v="4"/>
    <x v="4"/>
    <x v="4"/>
    <x v="2"/>
    <x v="1"/>
    <n v="2"/>
    <n v="260000"/>
    <n v="520"/>
    <x v="0"/>
  </r>
  <r>
    <x v="0"/>
    <s v="MAYO"/>
    <n v="9678"/>
    <x v="29"/>
    <x v="29"/>
    <x v="7"/>
    <x v="7"/>
    <x v="4"/>
    <x v="2"/>
    <x v="1"/>
    <n v="1"/>
    <n v="480000"/>
    <n v="480"/>
    <x v="0"/>
  </r>
  <r>
    <x v="0"/>
    <s v="MAYO"/>
    <n v="9666"/>
    <x v="4"/>
    <x v="4"/>
    <x v="7"/>
    <x v="7"/>
    <x v="4"/>
    <x v="2"/>
    <x v="1"/>
    <n v="6"/>
    <n v="540000"/>
    <n v="3240"/>
    <x v="3"/>
  </r>
  <r>
    <x v="0"/>
    <s v="MAYO"/>
    <n v="9677"/>
    <x v="4"/>
    <x v="4"/>
    <x v="7"/>
    <x v="7"/>
    <x v="4"/>
    <x v="2"/>
    <x v="1"/>
    <n v="4"/>
    <n v="540000"/>
    <n v="2160"/>
    <x v="3"/>
  </r>
  <r>
    <x v="0"/>
    <s v="MAYO"/>
    <n v="9654"/>
    <x v="24"/>
    <x v="24"/>
    <x v="7"/>
    <x v="7"/>
    <x v="4"/>
    <x v="2"/>
    <x v="1"/>
    <n v="4"/>
    <n v="480000"/>
    <n v="1920"/>
    <x v="15"/>
  </r>
  <r>
    <x v="0"/>
    <s v="MAYO"/>
    <n v="9665"/>
    <x v="26"/>
    <x v="26"/>
    <x v="73"/>
    <x v="73"/>
    <x v="58"/>
    <x v="2"/>
    <x v="1"/>
    <n v="1"/>
    <n v="3100000"/>
    <n v="3100"/>
    <x v="0"/>
  </r>
  <r>
    <x v="0"/>
    <s v="MAYO"/>
    <n v="9641"/>
    <x v="5"/>
    <x v="5"/>
    <x v="171"/>
    <x v="171"/>
    <x v="4"/>
    <x v="2"/>
    <x v="1"/>
    <n v="1"/>
    <n v="2961538"/>
    <n v="2961.538"/>
    <x v="4"/>
  </r>
  <r>
    <x v="0"/>
    <s v="MAYO"/>
    <n v="9656"/>
    <x v="28"/>
    <x v="28"/>
    <x v="172"/>
    <x v="172"/>
    <x v="127"/>
    <x v="1"/>
    <x v="1"/>
    <n v="1000"/>
    <n v="53938"/>
    <n v="53938"/>
    <x v="10"/>
  </r>
  <r>
    <x v="0"/>
    <s v="MAYO"/>
    <n v="9656"/>
    <x v="28"/>
    <x v="28"/>
    <x v="173"/>
    <x v="173"/>
    <x v="128"/>
    <x v="1"/>
    <x v="1"/>
    <n v="100"/>
    <n v="28419"/>
    <n v="2841.9"/>
    <x v="10"/>
  </r>
  <r>
    <x v="0"/>
    <s v="MAYO"/>
    <n v="9656"/>
    <x v="28"/>
    <x v="28"/>
    <x v="174"/>
    <x v="174"/>
    <x v="129"/>
    <x v="1"/>
    <x v="1"/>
    <n v="200"/>
    <n v="44557"/>
    <n v="8911.4"/>
    <x v="10"/>
  </r>
  <r>
    <x v="0"/>
    <s v="MAYO"/>
    <n v="9649"/>
    <x v="8"/>
    <x v="8"/>
    <x v="9"/>
    <x v="9"/>
    <x v="4"/>
    <x v="3"/>
    <x v="1"/>
    <n v="10"/>
    <n v="135000"/>
    <n v="1350"/>
    <x v="7"/>
  </r>
  <r>
    <x v="0"/>
    <s v="MAYO"/>
    <n v="9658"/>
    <x v="12"/>
    <x v="12"/>
    <x v="76"/>
    <x v="76"/>
    <x v="4"/>
    <x v="3"/>
    <x v="1"/>
    <n v="1"/>
    <n v="84615"/>
    <n v="84.614999999999995"/>
    <x v="8"/>
  </r>
  <r>
    <x v="0"/>
    <s v="MAYO"/>
    <n v="9685"/>
    <x v="19"/>
    <x v="19"/>
    <x v="76"/>
    <x v="76"/>
    <x v="4"/>
    <x v="3"/>
    <x v="1"/>
    <n v="8"/>
    <n v="87000"/>
    <n v="696"/>
    <x v="0"/>
  </r>
  <r>
    <x v="0"/>
    <s v="MAYO"/>
    <n v="9695"/>
    <x v="19"/>
    <x v="19"/>
    <x v="76"/>
    <x v="76"/>
    <x v="4"/>
    <x v="3"/>
    <x v="1"/>
    <n v="16"/>
    <n v="87000"/>
    <n v="1392"/>
    <x v="0"/>
  </r>
  <r>
    <x v="0"/>
    <s v="MAYO"/>
    <n v="9661"/>
    <x v="35"/>
    <x v="35"/>
    <x v="76"/>
    <x v="76"/>
    <x v="4"/>
    <x v="3"/>
    <x v="1"/>
    <n v="14"/>
    <n v="84615"/>
    <n v="1184.6099999999999"/>
    <x v="0"/>
  </r>
  <r>
    <x v="0"/>
    <s v="MAYO"/>
    <n v="9679"/>
    <x v="8"/>
    <x v="8"/>
    <x v="77"/>
    <x v="77"/>
    <x v="4"/>
    <x v="3"/>
    <x v="1"/>
    <n v="4"/>
    <n v="430000"/>
    <n v="1720"/>
    <x v="7"/>
  </r>
  <r>
    <x v="0"/>
    <s v="MAYO"/>
    <n v="9680"/>
    <x v="8"/>
    <x v="8"/>
    <x v="77"/>
    <x v="77"/>
    <x v="4"/>
    <x v="3"/>
    <x v="1"/>
    <n v="3"/>
    <n v="430000"/>
    <n v="1290"/>
    <x v="7"/>
  </r>
  <r>
    <x v="0"/>
    <s v="MAYO"/>
    <n v="9681"/>
    <x v="8"/>
    <x v="8"/>
    <x v="77"/>
    <x v="77"/>
    <x v="4"/>
    <x v="3"/>
    <x v="1"/>
    <n v="3"/>
    <n v="430000"/>
    <n v="1290"/>
    <x v="7"/>
  </r>
  <r>
    <x v="0"/>
    <s v="MAYO"/>
    <n v="9644"/>
    <x v="11"/>
    <x v="11"/>
    <x v="11"/>
    <x v="11"/>
    <x v="4"/>
    <x v="3"/>
    <x v="1"/>
    <n v="1"/>
    <n v="950000"/>
    <n v="950"/>
    <x v="0"/>
  </r>
  <r>
    <x v="0"/>
    <s v="MAYO"/>
    <n v="9654"/>
    <x v="24"/>
    <x v="24"/>
    <x v="82"/>
    <x v="82"/>
    <x v="4"/>
    <x v="3"/>
    <x v="1"/>
    <n v="8"/>
    <n v="78000"/>
    <n v="624"/>
    <x v="15"/>
  </r>
  <r>
    <x v="0"/>
    <s v="MAYO"/>
    <n v="9664"/>
    <x v="1"/>
    <x v="1"/>
    <x v="82"/>
    <x v="82"/>
    <x v="4"/>
    <x v="3"/>
    <x v="1"/>
    <n v="3"/>
    <n v="96700"/>
    <n v="290.10000000000002"/>
    <x v="1"/>
  </r>
  <r>
    <x v="0"/>
    <s v="MAYO"/>
    <n v="9675"/>
    <x v="42"/>
    <x v="42"/>
    <x v="175"/>
    <x v="175"/>
    <x v="4"/>
    <x v="3"/>
    <x v="1"/>
    <n v="1"/>
    <n v="3500000"/>
    <n v="3500"/>
    <x v="0"/>
  </r>
  <r>
    <x v="0"/>
    <s v="MAYO"/>
    <n v="9652"/>
    <x v="8"/>
    <x v="8"/>
    <x v="18"/>
    <x v="18"/>
    <x v="4"/>
    <x v="3"/>
    <x v="1"/>
    <n v="8"/>
    <n v="1580656"/>
    <n v="12645.248"/>
    <x v="7"/>
  </r>
  <r>
    <x v="0"/>
    <s v="MAYO"/>
    <n v="9653"/>
    <x v="8"/>
    <x v="8"/>
    <x v="18"/>
    <x v="18"/>
    <x v="4"/>
    <x v="3"/>
    <x v="1"/>
    <n v="3"/>
    <n v="1580656"/>
    <n v="4741.9679999999998"/>
    <x v="7"/>
  </r>
  <r>
    <x v="0"/>
    <s v="MAYO"/>
    <n v="9670"/>
    <x v="8"/>
    <x v="8"/>
    <x v="176"/>
    <x v="176"/>
    <x v="130"/>
    <x v="1"/>
    <x v="1"/>
    <n v="4"/>
    <n v="469000"/>
    <n v="1876"/>
    <x v="7"/>
  </r>
  <r>
    <x v="0"/>
    <s v="MAYO"/>
    <n v="9659"/>
    <x v="14"/>
    <x v="14"/>
    <x v="177"/>
    <x v="177"/>
    <x v="131"/>
    <x v="1"/>
    <x v="1"/>
    <n v="1"/>
    <n v="71508"/>
    <n v="71.507999999999996"/>
    <x v="0"/>
  </r>
  <r>
    <x v="0"/>
    <s v="MAYO"/>
    <n v="9659"/>
    <x v="14"/>
    <x v="14"/>
    <x v="24"/>
    <x v="24"/>
    <x v="10"/>
    <x v="1"/>
    <x v="1"/>
    <n v="1"/>
    <n v="726605"/>
    <n v="726.60500000000002"/>
    <x v="0"/>
  </r>
  <r>
    <x v="0"/>
    <s v="MAYO"/>
    <n v="9659"/>
    <x v="14"/>
    <x v="14"/>
    <x v="154"/>
    <x v="154"/>
    <x v="118"/>
    <x v="1"/>
    <x v="1"/>
    <n v="1"/>
    <n v="110428"/>
    <n v="110.428"/>
    <x v="0"/>
  </r>
  <r>
    <x v="0"/>
    <s v="MAYO"/>
    <n v="9676"/>
    <x v="14"/>
    <x v="14"/>
    <x v="25"/>
    <x v="25"/>
    <x v="11"/>
    <x v="1"/>
    <x v="1"/>
    <n v="2"/>
    <n v="36875"/>
    <n v="73.75"/>
    <x v="0"/>
  </r>
  <r>
    <x v="0"/>
    <s v="MAYO"/>
    <n v="9659"/>
    <x v="14"/>
    <x v="14"/>
    <x v="178"/>
    <x v="178"/>
    <x v="4"/>
    <x v="1"/>
    <x v="1"/>
    <n v="2"/>
    <n v="7802"/>
    <n v="15.603999999999999"/>
    <x v="0"/>
  </r>
  <r>
    <x v="0"/>
    <s v="MAYO"/>
    <n v="9659"/>
    <x v="14"/>
    <x v="14"/>
    <x v="179"/>
    <x v="179"/>
    <x v="4"/>
    <x v="1"/>
    <x v="1"/>
    <n v="1"/>
    <n v="10813"/>
    <n v="10.813000000000001"/>
    <x v="0"/>
  </r>
  <r>
    <x v="0"/>
    <s v="MAYO"/>
    <n v="9659"/>
    <x v="14"/>
    <x v="14"/>
    <x v="180"/>
    <x v="180"/>
    <x v="4"/>
    <x v="1"/>
    <x v="1"/>
    <n v="1"/>
    <n v="374299"/>
    <n v="374.29899999999998"/>
    <x v="0"/>
  </r>
  <r>
    <x v="0"/>
    <s v="MAYO"/>
    <n v="9659"/>
    <x v="14"/>
    <x v="14"/>
    <x v="181"/>
    <x v="181"/>
    <x v="4"/>
    <x v="1"/>
    <x v="1"/>
    <n v="1"/>
    <n v="275566"/>
    <n v="275.56599999999997"/>
    <x v="0"/>
  </r>
  <r>
    <x v="0"/>
    <s v="MAYO"/>
    <n v="9688"/>
    <x v="43"/>
    <x v="43"/>
    <x v="37"/>
    <x v="37"/>
    <x v="23"/>
    <x v="1"/>
    <x v="1"/>
    <n v="2"/>
    <n v="16000"/>
    <n v="32"/>
    <x v="0"/>
  </r>
  <r>
    <x v="0"/>
    <s v="MAYO"/>
    <n v="9688"/>
    <x v="43"/>
    <x v="43"/>
    <x v="38"/>
    <x v="38"/>
    <x v="24"/>
    <x v="1"/>
    <x v="1"/>
    <n v="1"/>
    <n v="16000"/>
    <n v="16"/>
    <x v="0"/>
  </r>
  <r>
    <x v="0"/>
    <s v="MAYO"/>
    <n v="9655"/>
    <x v="28"/>
    <x v="28"/>
    <x v="89"/>
    <x v="89"/>
    <x v="64"/>
    <x v="4"/>
    <x v="1"/>
    <n v="50"/>
    <n v="240867"/>
    <n v="12043.35"/>
    <x v="10"/>
  </r>
  <r>
    <x v="0"/>
    <s v="MAYO"/>
    <n v="9646"/>
    <x v="5"/>
    <x v="5"/>
    <x v="89"/>
    <x v="89"/>
    <x v="64"/>
    <x v="4"/>
    <x v="1"/>
    <n v="56"/>
    <n v="241350"/>
    <n v="13515.6"/>
    <x v="4"/>
  </r>
  <r>
    <x v="0"/>
    <s v="MAYO"/>
    <n v="9655"/>
    <x v="28"/>
    <x v="28"/>
    <x v="44"/>
    <x v="44"/>
    <x v="30"/>
    <x v="4"/>
    <x v="1"/>
    <n v="8"/>
    <n v="238371"/>
    <n v="1906.9680000000001"/>
    <x v="10"/>
  </r>
  <r>
    <x v="0"/>
    <s v="MAYO"/>
    <n v="9655"/>
    <x v="28"/>
    <x v="28"/>
    <x v="115"/>
    <x v="115"/>
    <x v="87"/>
    <x v="4"/>
    <x v="1"/>
    <n v="5"/>
    <n v="428641"/>
    <n v="2143.2049999999999"/>
    <x v="10"/>
  </r>
  <r>
    <x v="0"/>
    <s v="MAYO"/>
    <n v="9655"/>
    <x v="28"/>
    <x v="28"/>
    <x v="182"/>
    <x v="182"/>
    <x v="132"/>
    <x v="4"/>
    <x v="1"/>
    <n v="3"/>
    <n v="439803"/>
    <n v="1319.4090000000001"/>
    <x v="10"/>
  </r>
  <r>
    <x v="0"/>
    <s v="MAYO"/>
    <n v="9655"/>
    <x v="28"/>
    <x v="28"/>
    <x v="183"/>
    <x v="183"/>
    <x v="133"/>
    <x v="4"/>
    <x v="1"/>
    <n v="15"/>
    <n v="278870"/>
    <n v="4183.05"/>
    <x v="10"/>
  </r>
  <r>
    <x v="0"/>
    <s v="MAYO"/>
    <n v="9657"/>
    <x v="37"/>
    <x v="37"/>
    <x v="45"/>
    <x v="45"/>
    <x v="31"/>
    <x v="4"/>
    <x v="1"/>
    <n v="10"/>
    <n v="343310"/>
    <n v="3433.1"/>
    <x v="17"/>
  </r>
  <r>
    <x v="0"/>
    <s v="MAYO"/>
    <n v="9655"/>
    <x v="28"/>
    <x v="28"/>
    <x v="184"/>
    <x v="184"/>
    <x v="134"/>
    <x v="4"/>
    <x v="1"/>
    <n v="5"/>
    <n v="690199"/>
    <n v="3450.9949999999999"/>
    <x v="10"/>
  </r>
  <r>
    <x v="0"/>
    <s v="MAYO"/>
    <n v="9655"/>
    <x v="28"/>
    <x v="28"/>
    <x v="185"/>
    <x v="185"/>
    <x v="135"/>
    <x v="4"/>
    <x v="1"/>
    <n v="5"/>
    <n v="715149"/>
    <n v="3575.7449999999999"/>
    <x v="10"/>
  </r>
  <r>
    <x v="0"/>
    <s v="MAYO"/>
    <n v="9664"/>
    <x v="1"/>
    <x v="1"/>
    <x v="186"/>
    <x v="186"/>
    <x v="4"/>
    <x v="2"/>
    <x v="6"/>
    <n v="20"/>
    <n v="75000"/>
    <n v="1500"/>
    <x v="1"/>
  </r>
  <r>
    <x v="0"/>
    <s v="MAYO"/>
    <n v="9647"/>
    <x v="35"/>
    <x v="35"/>
    <x v="53"/>
    <x v="53"/>
    <x v="39"/>
    <x v="3"/>
    <x v="3"/>
    <n v="9"/>
    <n v="51000"/>
    <n v="459"/>
    <x v="0"/>
  </r>
  <r>
    <x v="0"/>
    <s v="MAYO"/>
    <n v="9650"/>
    <x v="22"/>
    <x v="22"/>
    <x v="187"/>
    <x v="187"/>
    <x v="136"/>
    <x v="0"/>
    <x v="3"/>
    <n v="23"/>
    <n v="24000"/>
    <n v="552"/>
    <x v="14"/>
  </r>
  <r>
    <x v="0"/>
    <s v="MAYO"/>
    <n v="9640"/>
    <x v="0"/>
    <x v="0"/>
    <x v="126"/>
    <x v="126"/>
    <x v="96"/>
    <x v="1"/>
    <x v="3"/>
    <n v="1"/>
    <n v="27000"/>
    <n v="27"/>
    <x v="0"/>
  </r>
  <r>
    <x v="0"/>
    <s v="MAYO"/>
    <n v="9640"/>
    <x v="0"/>
    <x v="0"/>
    <x v="57"/>
    <x v="57"/>
    <x v="43"/>
    <x v="1"/>
    <x v="3"/>
    <n v="1"/>
    <n v="50000"/>
    <n v="50"/>
    <x v="0"/>
  </r>
  <r>
    <x v="0"/>
    <s v="MAYO"/>
    <n v="9640"/>
    <x v="0"/>
    <x v="0"/>
    <x v="58"/>
    <x v="58"/>
    <x v="44"/>
    <x v="1"/>
    <x v="3"/>
    <n v="1"/>
    <n v="35000"/>
    <n v="35"/>
    <x v="0"/>
  </r>
  <r>
    <x v="0"/>
    <s v="MAYO"/>
    <n v="9673"/>
    <x v="0"/>
    <x v="0"/>
    <x v="188"/>
    <x v="188"/>
    <x v="137"/>
    <x v="1"/>
    <x v="3"/>
    <n v="1"/>
    <n v="11000"/>
    <n v="11"/>
    <x v="0"/>
  </r>
  <r>
    <x v="0"/>
    <s v="MAYO"/>
    <n v="9686"/>
    <x v="0"/>
    <x v="0"/>
    <x v="188"/>
    <x v="188"/>
    <x v="137"/>
    <x v="1"/>
    <x v="3"/>
    <n v="1"/>
    <n v="11000"/>
    <n v="11"/>
    <x v="0"/>
  </r>
  <r>
    <x v="0"/>
    <s v="MAYO"/>
    <n v="9686"/>
    <x v="0"/>
    <x v="0"/>
    <x v="127"/>
    <x v="127"/>
    <x v="97"/>
    <x v="0"/>
    <x v="3"/>
    <n v="1"/>
    <n v="86000"/>
    <n v="86"/>
    <x v="0"/>
  </r>
  <r>
    <x v="0"/>
    <s v="MAYO"/>
    <n v="9642"/>
    <x v="19"/>
    <x v="19"/>
    <x v="59"/>
    <x v="59"/>
    <x v="45"/>
    <x v="0"/>
    <x v="3"/>
    <n v="1"/>
    <n v="168580"/>
    <n v="168.58"/>
    <x v="0"/>
  </r>
  <r>
    <x v="0"/>
    <s v="MAYO"/>
    <n v="9660"/>
    <x v="19"/>
    <x v="19"/>
    <x v="59"/>
    <x v="59"/>
    <x v="45"/>
    <x v="0"/>
    <x v="3"/>
    <n v="2"/>
    <n v="168580"/>
    <n v="337.16"/>
    <x v="0"/>
  </r>
  <r>
    <x v="0"/>
    <s v="MAYO"/>
    <n v="9640"/>
    <x v="0"/>
    <x v="0"/>
    <x v="59"/>
    <x v="59"/>
    <x v="45"/>
    <x v="0"/>
    <x v="3"/>
    <n v="1"/>
    <n v="169000"/>
    <n v="169"/>
    <x v="0"/>
  </r>
  <r>
    <x v="0"/>
    <s v="MAYO"/>
    <n v="9650"/>
    <x v="22"/>
    <x v="22"/>
    <x v="189"/>
    <x v="189"/>
    <x v="138"/>
    <x v="0"/>
    <x v="3"/>
    <n v="9"/>
    <n v="21000"/>
    <n v="189"/>
    <x v="14"/>
  </r>
  <r>
    <x v="0"/>
    <s v="MAYO"/>
    <n v="9684"/>
    <x v="22"/>
    <x v="22"/>
    <x v="190"/>
    <x v="190"/>
    <x v="139"/>
    <x v="1"/>
    <x v="3"/>
    <n v="1"/>
    <n v="602890"/>
    <n v="602.89"/>
    <x v="14"/>
  </r>
  <r>
    <x v="0"/>
    <s v="MAYO"/>
    <n v="9640"/>
    <x v="0"/>
    <x v="0"/>
    <x v="60"/>
    <x v="60"/>
    <x v="46"/>
    <x v="0"/>
    <x v="3"/>
    <n v="2"/>
    <n v="99000"/>
    <n v="198"/>
    <x v="0"/>
  </r>
  <r>
    <x v="0"/>
    <s v="MAYO"/>
    <n v="9669"/>
    <x v="0"/>
    <x v="0"/>
    <x v="60"/>
    <x v="60"/>
    <x v="46"/>
    <x v="0"/>
    <x v="3"/>
    <n v="1"/>
    <n v="99000"/>
    <n v="99"/>
    <x v="0"/>
  </r>
  <r>
    <x v="0"/>
    <s v="MAYO"/>
    <n v="9640"/>
    <x v="0"/>
    <x v="0"/>
    <x v="61"/>
    <x v="61"/>
    <x v="47"/>
    <x v="0"/>
    <x v="3"/>
    <n v="1"/>
    <n v="35000"/>
    <n v="35"/>
    <x v="0"/>
  </r>
  <r>
    <x v="0"/>
    <s v="MAYO"/>
    <n v="9686"/>
    <x v="0"/>
    <x v="0"/>
    <x v="61"/>
    <x v="61"/>
    <x v="47"/>
    <x v="0"/>
    <x v="3"/>
    <n v="1"/>
    <n v="35000"/>
    <n v="35"/>
    <x v="0"/>
  </r>
  <r>
    <x v="0"/>
    <s v="MAYO"/>
    <n v="9669"/>
    <x v="0"/>
    <x v="0"/>
    <x v="62"/>
    <x v="62"/>
    <x v="48"/>
    <x v="0"/>
    <x v="3"/>
    <n v="2"/>
    <n v="58000"/>
    <n v="116"/>
    <x v="0"/>
  </r>
  <r>
    <x v="0"/>
    <s v="MAYO"/>
    <n v="9669"/>
    <x v="0"/>
    <x v="0"/>
    <x v="63"/>
    <x v="63"/>
    <x v="49"/>
    <x v="0"/>
    <x v="3"/>
    <n v="2"/>
    <n v="58000"/>
    <n v="116"/>
    <x v="0"/>
  </r>
  <r>
    <x v="0"/>
    <s v="MAYO"/>
    <n v="9650"/>
    <x v="22"/>
    <x v="22"/>
    <x v="165"/>
    <x v="165"/>
    <x v="122"/>
    <x v="0"/>
    <x v="3"/>
    <n v="24"/>
    <n v="24800"/>
    <n v="595.20000000000005"/>
    <x v="14"/>
  </r>
  <r>
    <x v="0"/>
    <s v="MAYO"/>
    <n v="9660"/>
    <x v="19"/>
    <x v="19"/>
    <x v="65"/>
    <x v="65"/>
    <x v="51"/>
    <x v="0"/>
    <x v="3"/>
    <n v="3"/>
    <n v="98000"/>
    <n v="294"/>
    <x v="0"/>
  </r>
  <r>
    <x v="0"/>
    <s v="MAYO"/>
    <n v="9683"/>
    <x v="17"/>
    <x v="17"/>
    <x v="191"/>
    <x v="191"/>
    <x v="140"/>
    <x v="1"/>
    <x v="3"/>
    <n v="5"/>
    <n v="13800"/>
    <n v="69"/>
    <x v="11"/>
  </r>
  <r>
    <x v="0"/>
    <s v="MAYO"/>
    <n v="9690"/>
    <x v="17"/>
    <x v="17"/>
    <x v="191"/>
    <x v="191"/>
    <x v="140"/>
    <x v="1"/>
    <x v="3"/>
    <n v="1"/>
    <n v="13800"/>
    <n v="13.8"/>
    <x v="11"/>
  </r>
  <r>
    <x v="0"/>
    <s v="MAYO"/>
    <n v="9661"/>
    <x v="35"/>
    <x v="35"/>
    <x v="66"/>
    <x v="66"/>
    <x v="52"/>
    <x v="1"/>
    <x v="3"/>
    <n v="6"/>
    <n v="14167"/>
    <n v="85.001999999999995"/>
    <x v="0"/>
  </r>
  <r>
    <x v="0"/>
    <s v="MAYO"/>
    <n v="9687"/>
    <x v="17"/>
    <x v="17"/>
    <x v="141"/>
    <x v="141"/>
    <x v="110"/>
    <x v="1"/>
    <x v="3"/>
    <n v="26"/>
    <n v="82650"/>
    <n v="2148.9"/>
    <x v="11"/>
  </r>
  <r>
    <x v="0"/>
    <s v="MAYO"/>
    <n v="9673"/>
    <x v="0"/>
    <x v="0"/>
    <x v="192"/>
    <x v="192"/>
    <x v="141"/>
    <x v="1"/>
    <x v="3"/>
    <n v="1"/>
    <n v="10000"/>
    <n v="10"/>
    <x v="0"/>
  </r>
  <r>
    <x v="0"/>
    <s v="MAYO"/>
    <n v="9686"/>
    <x v="0"/>
    <x v="0"/>
    <x v="192"/>
    <x v="192"/>
    <x v="141"/>
    <x v="1"/>
    <x v="3"/>
    <n v="1"/>
    <n v="10000"/>
    <n v="10"/>
    <x v="0"/>
  </r>
  <r>
    <x v="0"/>
    <s v="MAYO"/>
    <n v="9674"/>
    <x v="44"/>
    <x v="44"/>
    <x v="142"/>
    <x v="142"/>
    <x v="111"/>
    <x v="1"/>
    <x v="3"/>
    <n v="1"/>
    <n v="33000"/>
    <n v="33"/>
    <x v="18"/>
  </r>
  <r>
    <x v="0"/>
    <s v="MAYO"/>
    <n v="9674"/>
    <x v="44"/>
    <x v="44"/>
    <x v="169"/>
    <x v="169"/>
    <x v="4"/>
    <x v="1"/>
    <x v="3"/>
    <n v="1"/>
    <n v="78000"/>
    <n v="78"/>
    <x v="18"/>
  </r>
  <r>
    <x v="0"/>
    <s v="MAYO"/>
    <n v="9674"/>
    <x v="44"/>
    <x v="44"/>
    <x v="193"/>
    <x v="193"/>
    <x v="142"/>
    <x v="2"/>
    <x v="3"/>
    <n v="1"/>
    <n v="492800"/>
    <n v="492.8"/>
    <x v="18"/>
  </r>
  <r>
    <x v="0"/>
    <s v="MAYO"/>
    <n v="9645"/>
    <x v="19"/>
    <x v="19"/>
    <x v="193"/>
    <x v="193"/>
    <x v="142"/>
    <x v="2"/>
    <x v="3"/>
    <n v="1"/>
    <n v="505000"/>
    <n v="505"/>
    <x v="0"/>
  </r>
  <r>
    <x v="0"/>
    <s v="MAYO"/>
    <n v="9640"/>
    <x v="0"/>
    <x v="0"/>
    <x v="70"/>
    <x v="70"/>
    <x v="56"/>
    <x v="2"/>
    <x v="5"/>
    <n v="1"/>
    <n v="48000"/>
    <n v="48"/>
    <x v="0"/>
  </r>
  <r>
    <x v="0"/>
    <s v="JUNIO"/>
    <n v="9756"/>
    <x v="8"/>
    <x v="8"/>
    <x v="4"/>
    <x v="4"/>
    <x v="4"/>
    <x v="2"/>
    <x v="1"/>
    <n v="5"/>
    <n v="239000"/>
    <n v="1195"/>
    <x v="7"/>
  </r>
  <r>
    <x v="0"/>
    <s v="JUNIO"/>
    <n v="9719"/>
    <x v="23"/>
    <x v="23"/>
    <x v="4"/>
    <x v="4"/>
    <x v="4"/>
    <x v="2"/>
    <x v="1"/>
    <n v="3"/>
    <n v="290000"/>
    <n v="870"/>
    <x v="1"/>
  </r>
  <r>
    <x v="0"/>
    <s v="JUNIO"/>
    <n v="9706"/>
    <x v="4"/>
    <x v="4"/>
    <x v="4"/>
    <x v="4"/>
    <x v="4"/>
    <x v="2"/>
    <x v="1"/>
    <n v="23"/>
    <n v="295703"/>
    <n v="6801.1689999999999"/>
    <x v="3"/>
  </r>
  <r>
    <x v="0"/>
    <s v="JUNIO"/>
    <n v="9701"/>
    <x v="1"/>
    <x v="1"/>
    <x v="4"/>
    <x v="4"/>
    <x v="4"/>
    <x v="2"/>
    <x v="1"/>
    <n v="1"/>
    <n v="280000"/>
    <n v="280"/>
    <x v="1"/>
  </r>
  <r>
    <x v="0"/>
    <s v="JUNIO"/>
    <n v="9734"/>
    <x v="12"/>
    <x v="12"/>
    <x v="5"/>
    <x v="5"/>
    <x v="4"/>
    <x v="2"/>
    <x v="1"/>
    <n v="1"/>
    <n v="1200000"/>
    <n v="1200"/>
    <x v="8"/>
  </r>
  <r>
    <x v="0"/>
    <s v="JUNIO"/>
    <n v="9716"/>
    <x v="4"/>
    <x v="4"/>
    <x v="5"/>
    <x v="5"/>
    <x v="4"/>
    <x v="2"/>
    <x v="1"/>
    <n v="3"/>
    <n v="1349539"/>
    <n v="4048.6170000000002"/>
    <x v="3"/>
  </r>
  <r>
    <x v="0"/>
    <s v="JUNIO"/>
    <n v="9755"/>
    <x v="4"/>
    <x v="4"/>
    <x v="7"/>
    <x v="7"/>
    <x v="4"/>
    <x v="2"/>
    <x v="1"/>
    <n v="4"/>
    <n v="525082"/>
    <n v="2100.328"/>
    <x v="3"/>
  </r>
  <r>
    <x v="0"/>
    <s v="JUNIO"/>
    <n v="9709"/>
    <x v="1"/>
    <x v="1"/>
    <x v="7"/>
    <x v="7"/>
    <x v="4"/>
    <x v="2"/>
    <x v="1"/>
    <n v="14"/>
    <n v="485200"/>
    <n v="6792.8"/>
    <x v="1"/>
  </r>
  <r>
    <x v="0"/>
    <s v="JUNIO"/>
    <n v="9711"/>
    <x v="6"/>
    <x v="6"/>
    <x v="73"/>
    <x v="73"/>
    <x v="58"/>
    <x v="2"/>
    <x v="1"/>
    <n v="1"/>
    <n v="2900000"/>
    <n v="2900"/>
    <x v="5"/>
  </r>
  <r>
    <x v="0"/>
    <s v="JUNIO"/>
    <n v="9729"/>
    <x v="8"/>
    <x v="8"/>
    <x v="73"/>
    <x v="73"/>
    <x v="58"/>
    <x v="2"/>
    <x v="1"/>
    <n v="2"/>
    <n v="2857143"/>
    <n v="5714.2860000000001"/>
    <x v="7"/>
  </r>
  <r>
    <x v="0"/>
    <s v="JUNIO"/>
    <n v="9730"/>
    <x v="8"/>
    <x v="8"/>
    <x v="73"/>
    <x v="73"/>
    <x v="58"/>
    <x v="2"/>
    <x v="1"/>
    <n v="1"/>
    <n v="2857143"/>
    <n v="2857.143"/>
    <x v="7"/>
  </r>
  <r>
    <x v="0"/>
    <s v="JUNIO"/>
    <n v="9731"/>
    <x v="8"/>
    <x v="8"/>
    <x v="73"/>
    <x v="73"/>
    <x v="58"/>
    <x v="2"/>
    <x v="1"/>
    <n v="2"/>
    <n v="2857143"/>
    <n v="5714.2860000000001"/>
    <x v="7"/>
  </r>
  <r>
    <x v="0"/>
    <s v="JUNIO"/>
    <n v="9712"/>
    <x v="11"/>
    <x v="11"/>
    <x v="73"/>
    <x v="73"/>
    <x v="58"/>
    <x v="2"/>
    <x v="1"/>
    <n v="1"/>
    <n v="2950000"/>
    <n v="2950"/>
    <x v="0"/>
  </r>
  <r>
    <x v="0"/>
    <s v="JUNIO"/>
    <n v="9721"/>
    <x v="14"/>
    <x v="14"/>
    <x v="150"/>
    <x v="150"/>
    <x v="4"/>
    <x v="2"/>
    <x v="1"/>
    <n v="2"/>
    <n v="22007092"/>
    <n v="44014.184000000001"/>
    <x v="0"/>
  </r>
  <r>
    <x v="0"/>
    <s v="JUNIO"/>
    <n v="9749"/>
    <x v="28"/>
    <x v="28"/>
    <x v="172"/>
    <x v="172"/>
    <x v="127"/>
    <x v="1"/>
    <x v="1"/>
    <n v="1200"/>
    <n v="55304"/>
    <n v="66364.800000000003"/>
    <x v="10"/>
  </r>
  <r>
    <x v="0"/>
    <s v="JUNIO"/>
    <n v="9749"/>
    <x v="28"/>
    <x v="28"/>
    <x v="173"/>
    <x v="173"/>
    <x v="128"/>
    <x v="1"/>
    <x v="1"/>
    <n v="200"/>
    <n v="29139"/>
    <n v="5827.8"/>
    <x v="10"/>
  </r>
  <r>
    <x v="0"/>
    <s v="JUNIO"/>
    <n v="9749"/>
    <x v="28"/>
    <x v="28"/>
    <x v="174"/>
    <x v="174"/>
    <x v="129"/>
    <x v="1"/>
    <x v="1"/>
    <n v="800"/>
    <n v="46401"/>
    <n v="37120.800000000003"/>
    <x v="10"/>
  </r>
  <r>
    <x v="0"/>
    <s v="JUNIO"/>
    <n v="9705"/>
    <x v="8"/>
    <x v="8"/>
    <x v="9"/>
    <x v="9"/>
    <x v="4"/>
    <x v="3"/>
    <x v="1"/>
    <n v="10"/>
    <n v="135000"/>
    <n v="1350"/>
    <x v="7"/>
  </r>
  <r>
    <x v="0"/>
    <s v="JUNIO"/>
    <n v="9707"/>
    <x v="8"/>
    <x v="8"/>
    <x v="9"/>
    <x v="9"/>
    <x v="4"/>
    <x v="3"/>
    <x v="1"/>
    <n v="10"/>
    <n v="135000"/>
    <n v="1350"/>
    <x v="7"/>
  </r>
  <r>
    <x v="0"/>
    <s v="JUNIO"/>
    <n v="9708"/>
    <x v="45"/>
    <x v="45"/>
    <x v="76"/>
    <x v="76"/>
    <x v="4"/>
    <x v="3"/>
    <x v="1"/>
    <n v="4"/>
    <n v="95000"/>
    <n v="380"/>
    <x v="0"/>
  </r>
  <r>
    <x v="0"/>
    <s v="JUNIO"/>
    <n v="9760"/>
    <x v="43"/>
    <x v="43"/>
    <x v="76"/>
    <x v="76"/>
    <x v="4"/>
    <x v="3"/>
    <x v="1"/>
    <n v="1"/>
    <n v="105000"/>
    <n v="105"/>
    <x v="0"/>
  </r>
  <r>
    <x v="0"/>
    <s v="JUNIO"/>
    <n v="9709"/>
    <x v="1"/>
    <x v="1"/>
    <x v="76"/>
    <x v="76"/>
    <x v="4"/>
    <x v="3"/>
    <x v="1"/>
    <n v="5"/>
    <n v="105000"/>
    <n v="525"/>
    <x v="1"/>
  </r>
  <r>
    <x v="0"/>
    <s v="JUNIO"/>
    <n v="9753"/>
    <x v="19"/>
    <x v="19"/>
    <x v="76"/>
    <x v="76"/>
    <x v="4"/>
    <x v="3"/>
    <x v="1"/>
    <n v="3"/>
    <n v="87000"/>
    <n v="261"/>
    <x v="0"/>
  </r>
  <r>
    <x v="0"/>
    <s v="JUNIO"/>
    <n v="9713"/>
    <x v="35"/>
    <x v="35"/>
    <x v="76"/>
    <x v="76"/>
    <x v="4"/>
    <x v="3"/>
    <x v="1"/>
    <n v="1"/>
    <n v="84615"/>
    <n v="84.614999999999995"/>
    <x v="0"/>
  </r>
  <r>
    <x v="0"/>
    <s v="JUNIO"/>
    <n v="9753"/>
    <x v="19"/>
    <x v="19"/>
    <x v="194"/>
    <x v="194"/>
    <x v="4"/>
    <x v="3"/>
    <x v="1"/>
    <n v="1"/>
    <n v="87000"/>
    <n v="87"/>
    <x v="0"/>
  </r>
  <r>
    <x v="0"/>
    <s v="JUNIO"/>
    <n v="9730"/>
    <x v="8"/>
    <x v="8"/>
    <x v="77"/>
    <x v="77"/>
    <x v="4"/>
    <x v="3"/>
    <x v="1"/>
    <n v="2"/>
    <n v="430000"/>
    <n v="860"/>
    <x v="7"/>
  </r>
  <r>
    <x v="0"/>
    <s v="JUNIO"/>
    <n v="9732"/>
    <x v="8"/>
    <x v="8"/>
    <x v="77"/>
    <x v="77"/>
    <x v="4"/>
    <x v="3"/>
    <x v="1"/>
    <n v="12"/>
    <n v="430000"/>
    <n v="5160"/>
    <x v="7"/>
  </r>
  <r>
    <x v="0"/>
    <s v="JUNIO"/>
    <n v="9754"/>
    <x v="13"/>
    <x v="13"/>
    <x v="77"/>
    <x v="77"/>
    <x v="4"/>
    <x v="3"/>
    <x v="1"/>
    <n v="10"/>
    <n v="467900"/>
    <n v="4679"/>
    <x v="9"/>
  </r>
  <r>
    <x v="0"/>
    <s v="JUNIO"/>
    <n v="9744"/>
    <x v="28"/>
    <x v="28"/>
    <x v="78"/>
    <x v="78"/>
    <x v="4"/>
    <x v="3"/>
    <x v="1"/>
    <n v="10"/>
    <n v="745422"/>
    <n v="7454.22"/>
    <x v="10"/>
  </r>
  <r>
    <x v="0"/>
    <s v="JUNIO"/>
    <n v="9722"/>
    <x v="29"/>
    <x v="29"/>
    <x v="11"/>
    <x v="11"/>
    <x v="4"/>
    <x v="3"/>
    <x v="1"/>
    <n v="1"/>
    <n v="900000"/>
    <n v="900"/>
    <x v="0"/>
  </r>
  <r>
    <x v="0"/>
    <s v="JUNIO"/>
    <n v="9712"/>
    <x v="11"/>
    <x v="11"/>
    <x v="11"/>
    <x v="11"/>
    <x v="4"/>
    <x v="3"/>
    <x v="1"/>
    <n v="1"/>
    <n v="950000"/>
    <n v="950"/>
    <x v="0"/>
  </r>
  <r>
    <x v="0"/>
    <s v="JUNIO"/>
    <n v="9736"/>
    <x v="17"/>
    <x v="17"/>
    <x v="82"/>
    <x v="82"/>
    <x v="4"/>
    <x v="3"/>
    <x v="1"/>
    <n v="1"/>
    <n v="90000"/>
    <n v="90"/>
    <x v="11"/>
  </r>
  <r>
    <x v="0"/>
    <s v="JUNIO"/>
    <n v="9757"/>
    <x v="17"/>
    <x v="17"/>
    <x v="82"/>
    <x v="82"/>
    <x v="4"/>
    <x v="3"/>
    <x v="1"/>
    <n v="1"/>
    <n v="75000"/>
    <n v="75"/>
    <x v="11"/>
  </r>
  <r>
    <x v="0"/>
    <s v="JUNIO"/>
    <n v="9728"/>
    <x v="8"/>
    <x v="8"/>
    <x v="15"/>
    <x v="15"/>
    <x v="4"/>
    <x v="3"/>
    <x v="1"/>
    <n v="9"/>
    <n v="1660092"/>
    <n v="14940.828"/>
    <x v="7"/>
  </r>
  <r>
    <x v="0"/>
    <s v="JUNIO"/>
    <n v="9717"/>
    <x v="13"/>
    <x v="13"/>
    <x v="195"/>
    <x v="195"/>
    <x v="4"/>
    <x v="3"/>
    <x v="1"/>
    <n v="2"/>
    <n v="2953551"/>
    <n v="5907.1019999999999"/>
    <x v="9"/>
  </r>
  <r>
    <x v="0"/>
    <s v="JUNIO"/>
    <n v="9715"/>
    <x v="15"/>
    <x v="15"/>
    <x v="196"/>
    <x v="196"/>
    <x v="4"/>
    <x v="3"/>
    <x v="1"/>
    <n v="2"/>
    <n v="2420000"/>
    <n v="4840"/>
    <x v="10"/>
  </r>
  <r>
    <x v="0"/>
    <s v="JUNIO"/>
    <n v="9727"/>
    <x v="6"/>
    <x v="6"/>
    <x v="17"/>
    <x v="17"/>
    <x v="4"/>
    <x v="3"/>
    <x v="1"/>
    <n v="5"/>
    <n v="3287281"/>
    <n v="16436.404999999999"/>
    <x v="5"/>
  </r>
  <r>
    <x v="0"/>
    <s v="JUNIO"/>
    <n v="9727"/>
    <x v="6"/>
    <x v="6"/>
    <x v="17"/>
    <x v="17"/>
    <x v="4"/>
    <x v="3"/>
    <x v="1"/>
    <n v="1"/>
    <n v="3287281"/>
    <n v="3287.2809999999999"/>
    <x v="5"/>
  </r>
  <r>
    <x v="0"/>
    <s v="JUNIO"/>
    <n v="9727"/>
    <x v="6"/>
    <x v="6"/>
    <x v="83"/>
    <x v="83"/>
    <x v="4"/>
    <x v="3"/>
    <x v="1"/>
    <n v="2"/>
    <n v="4314357"/>
    <n v="8628.7139999999999"/>
    <x v="5"/>
  </r>
  <r>
    <x v="0"/>
    <s v="JUNIO"/>
    <n v="9743"/>
    <x v="28"/>
    <x v="28"/>
    <x v="152"/>
    <x v="152"/>
    <x v="4"/>
    <x v="3"/>
    <x v="1"/>
    <n v="2"/>
    <n v="6246810"/>
    <n v="12493.62"/>
    <x v="10"/>
  </r>
  <r>
    <x v="0"/>
    <s v="JUNIO"/>
    <n v="9717"/>
    <x v="13"/>
    <x v="13"/>
    <x v="197"/>
    <x v="197"/>
    <x v="4"/>
    <x v="3"/>
    <x v="1"/>
    <n v="1"/>
    <n v="1910513"/>
    <n v="1910.5129999999999"/>
    <x v="9"/>
  </r>
  <r>
    <x v="0"/>
    <s v="JUNIO"/>
    <n v="9738"/>
    <x v="12"/>
    <x v="12"/>
    <x v="18"/>
    <x v="18"/>
    <x v="4"/>
    <x v="3"/>
    <x v="1"/>
    <n v="2"/>
    <n v="1585714"/>
    <n v="3171.4279999999999"/>
    <x v="8"/>
  </r>
  <r>
    <x v="0"/>
    <s v="JUNIO"/>
    <n v="9740"/>
    <x v="27"/>
    <x v="27"/>
    <x v="18"/>
    <x v="18"/>
    <x v="4"/>
    <x v="3"/>
    <x v="1"/>
    <n v="4"/>
    <n v="1784531"/>
    <n v="7138.1239999999998"/>
    <x v="10"/>
  </r>
  <r>
    <x v="0"/>
    <s v="JUNIO"/>
    <n v="9737"/>
    <x v="12"/>
    <x v="12"/>
    <x v="153"/>
    <x v="153"/>
    <x v="4"/>
    <x v="3"/>
    <x v="1"/>
    <n v="10"/>
    <n v="1585714"/>
    <n v="15857.14"/>
    <x v="8"/>
  </r>
  <r>
    <x v="0"/>
    <s v="JUNIO"/>
    <n v="9738"/>
    <x v="12"/>
    <x v="12"/>
    <x v="153"/>
    <x v="153"/>
    <x v="4"/>
    <x v="3"/>
    <x v="1"/>
    <n v="6"/>
    <n v="1585714"/>
    <n v="9514.2839999999997"/>
    <x v="8"/>
  </r>
  <r>
    <x v="0"/>
    <s v="JUNIO"/>
    <n v="9742"/>
    <x v="12"/>
    <x v="12"/>
    <x v="19"/>
    <x v="19"/>
    <x v="5"/>
    <x v="3"/>
    <x v="1"/>
    <n v="1"/>
    <n v="1108581"/>
    <n v="1108.5809999999999"/>
    <x v="8"/>
  </r>
  <r>
    <x v="0"/>
    <s v="JUNIO"/>
    <n v="9742"/>
    <x v="12"/>
    <x v="12"/>
    <x v="198"/>
    <x v="198"/>
    <x v="143"/>
    <x v="3"/>
    <x v="1"/>
    <n v="1"/>
    <n v="1149646"/>
    <n v="1149.646"/>
    <x v="8"/>
  </r>
  <r>
    <x v="0"/>
    <s v="JUNIO"/>
    <n v="9702"/>
    <x v="25"/>
    <x v="25"/>
    <x v="20"/>
    <x v="20"/>
    <x v="6"/>
    <x v="3"/>
    <x v="1"/>
    <n v="3"/>
    <n v="1169266"/>
    <n v="3507.7979999999998"/>
    <x v="16"/>
  </r>
  <r>
    <x v="0"/>
    <s v="JUNIO"/>
    <n v="9735"/>
    <x v="12"/>
    <x v="12"/>
    <x v="199"/>
    <x v="199"/>
    <x v="4"/>
    <x v="1"/>
    <x v="1"/>
    <n v="1"/>
    <n v="10456665"/>
    <n v="10456.665000000001"/>
    <x v="8"/>
  </r>
  <r>
    <x v="0"/>
    <s v="JUNIO"/>
    <n v="9759"/>
    <x v="43"/>
    <x v="43"/>
    <x v="36"/>
    <x v="36"/>
    <x v="22"/>
    <x v="1"/>
    <x v="1"/>
    <n v="1"/>
    <n v="15000"/>
    <n v="15"/>
    <x v="0"/>
  </r>
  <r>
    <x v="0"/>
    <s v="JUNIO"/>
    <n v="9742"/>
    <x v="12"/>
    <x v="12"/>
    <x v="200"/>
    <x v="200"/>
    <x v="4"/>
    <x v="1"/>
    <x v="1"/>
    <n v="3"/>
    <n v="369527"/>
    <n v="1108.5809999999999"/>
    <x v="8"/>
  </r>
  <r>
    <x v="0"/>
    <s v="JUNIO"/>
    <n v="9704"/>
    <x v="25"/>
    <x v="25"/>
    <x v="42"/>
    <x v="42"/>
    <x v="28"/>
    <x v="1"/>
    <x v="1"/>
    <n v="3"/>
    <n v="47890"/>
    <n v="143.66999999999999"/>
    <x v="16"/>
  </r>
  <r>
    <x v="0"/>
    <s v="JUNIO"/>
    <n v="9745"/>
    <x v="28"/>
    <x v="28"/>
    <x v="105"/>
    <x v="105"/>
    <x v="78"/>
    <x v="1"/>
    <x v="1"/>
    <n v="30"/>
    <n v="17111"/>
    <n v="513.33000000000004"/>
    <x v="10"/>
  </r>
  <r>
    <x v="0"/>
    <s v="JUNIO"/>
    <n v="9745"/>
    <x v="28"/>
    <x v="28"/>
    <x v="106"/>
    <x v="106"/>
    <x v="79"/>
    <x v="1"/>
    <x v="1"/>
    <n v="200"/>
    <n v="21384"/>
    <n v="4276.8"/>
    <x v="10"/>
  </r>
  <r>
    <x v="0"/>
    <s v="JUNIO"/>
    <n v="9745"/>
    <x v="28"/>
    <x v="28"/>
    <x v="201"/>
    <x v="201"/>
    <x v="144"/>
    <x v="1"/>
    <x v="1"/>
    <n v="60"/>
    <n v="25676"/>
    <n v="1540.56"/>
    <x v="10"/>
  </r>
  <r>
    <x v="0"/>
    <s v="JUNIO"/>
    <n v="9702"/>
    <x v="25"/>
    <x v="25"/>
    <x v="89"/>
    <x v="89"/>
    <x v="64"/>
    <x v="4"/>
    <x v="1"/>
    <n v="2"/>
    <n v="292841"/>
    <n v="585.68200000000002"/>
    <x v="16"/>
  </r>
  <r>
    <x v="0"/>
    <s v="JUNIO"/>
    <n v="9745"/>
    <x v="28"/>
    <x v="28"/>
    <x v="202"/>
    <x v="202"/>
    <x v="145"/>
    <x v="4"/>
    <x v="1"/>
    <n v="10"/>
    <n v="658833"/>
    <n v="6588.33"/>
    <x v="10"/>
  </r>
  <r>
    <x v="0"/>
    <s v="JUNIO"/>
    <n v="9702"/>
    <x v="25"/>
    <x v="25"/>
    <x v="45"/>
    <x v="45"/>
    <x v="31"/>
    <x v="4"/>
    <x v="1"/>
    <n v="2"/>
    <n v="313197"/>
    <n v="626.39400000000001"/>
    <x v="16"/>
  </r>
  <r>
    <x v="0"/>
    <s v="JUNIO"/>
    <n v="9702"/>
    <x v="25"/>
    <x v="25"/>
    <x v="46"/>
    <x v="46"/>
    <x v="32"/>
    <x v="1"/>
    <x v="1"/>
    <n v="2"/>
    <n v="35427"/>
    <n v="70.853999999999999"/>
    <x v="16"/>
  </r>
  <r>
    <x v="0"/>
    <s v="JUNIO"/>
    <n v="9703"/>
    <x v="25"/>
    <x v="25"/>
    <x v="46"/>
    <x v="46"/>
    <x v="32"/>
    <x v="1"/>
    <x v="1"/>
    <n v="12"/>
    <n v="35427"/>
    <n v="425.12400000000002"/>
    <x v="16"/>
  </r>
  <r>
    <x v="0"/>
    <s v="JUNIO"/>
    <n v="9739"/>
    <x v="12"/>
    <x v="12"/>
    <x v="47"/>
    <x v="47"/>
    <x v="33"/>
    <x v="5"/>
    <x v="1"/>
    <n v="6"/>
    <n v="210700"/>
    <n v="1264.2"/>
    <x v="8"/>
  </r>
  <r>
    <x v="0"/>
    <s v="JUNIO"/>
    <n v="9725"/>
    <x v="35"/>
    <x v="35"/>
    <x v="203"/>
    <x v="203"/>
    <x v="146"/>
    <x v="2"/>
    <x v="2"/>
    <n v="2"/>
    <n v="10805513"/>
    <n v="21611.026000000002"/>
    <x v="0"/>
  </r>
  <r>
    <x v="0"/>
    <s v="JUNIO"/>
    <n v="9725"/>
    <x v="35"/>
    <x v="35"/>
    <x v="204"/>
    <x v="204"/>
    <x v="147"/>
    <x v="0"/>
    <x v="2"/>
    <n v="2"/>
    <n v="928882"/>
    <n v="1857.7639999999999"/>
    <x v="0"/>
  </r>
  <r>
    <x v="0"/>
    <s v="JUNIO"/>
    <n v="9700"/>
    <x v="35"/>
    <x v="35"/>
    <x v="205"/>
    <x v="205"/>
    <x v="4"/>
    <x v="1"/>
    <x v="2"/>
    <n v="1"/>
    <n v="545350"/>
    <n v="545.35"/>
    <x v="0"/>
  </r>
  <r>
    <x v="0"/>
    <s v="JUNIO"/>
    <n v="9725"/>
    <x v="35"/>
    <x v="35"/>
    <x v="206"/>
    <x v="206"/>
    <x v="148"/>
    <x v="1"/>
    <x v="2"/>
    <n v="2"/>
    <n v="1288317"/>
    <n v="2576.634"/>
    <x v="0"/>
  </r>
  <r>
    <x v="0"/>
    <s v="JUNIO"/>
    <n v="9700"/>
    <x v="35"/>
    <x v="35"/>
    <x v="207"/>
    <x v="207"/>
    <x v="149"/>
    <x v="1"/>
    <x v="2"/>
    <n v="1"/>
    <n v="380000"/>
    <n v="380"/>
    <x v="0"/>
  </r>
  <r>
    <x v="0"/>
    <s v="JUNIO"/>
    <n v="9725"/>
    <x v="35"/>
    <x v="35"/>
    <x v="49"/>
    <x v="49"/>
    <x v="35"/>
    <x v="1"/>
    <x v="2"/>
    <n v="2"/>
    <n v="647059"/>
    <n v="1294.1179999999999"/>
    <x v="0"/>
  </r>
  <r>
    <x v="0"/>
    <s v="JUNIO"/>
    <n v="9725"/>
    <x v="35"/>
    <x v="35"/>
    <x v="208"/>
    <x v="208"/>
    <x v="4"/>
    <x v="1"/>
    <x v="2"/>
    <n v="2"/>
    <n v="505387"/>
    <n v="1010.774"/>
    <x v="0"/>
  </r>
  <r>
    <x v="0"/>
    <s v="JUNIO"/>
    <n v="9725"/>
    <x v="35"/>
    <x v="35"/>
    <x v="209"/>
    <x v="209"/>
    <x v="4"/>
    <x v="2"/>
    <x v="2"/>
    <n v="2"/>
    <n v="5934500"/>
    <n v="11869"/>
    <x v="0"/>
  </r>
  <r>
    <x v="0"/>
    <s v="JUNIO"/>
    <n v="9725"/>
    <x v="35"/>
    <x v="35"/>
    <x v="210"/>
    <x v="210"/>
    <x v="4"/>
    <x v="1"/>
    <x v="2"/>
    <n v="1"/>
    <n v="670849"/>
    <n v="670.84900000000005"/>
    <x v="0"/>
  </r>
  <r>
    <x v="0"/>
    <s v="JUNIO"/>
    <n v="9747"/>
    <x v="22"/>
    <x v="22"/>
    <x v="91"/>
    <x v="91"/>
    <x v="66"/>
    <x v="3"/>
    <x v="3"/>
    <n v="20"/>
    <n v="152000"/>
    <n v="3040"/>
    <x v="14"/>
  </r>
  <r>
    <x v="0"/>
    <s v="JUNIO"/>
    <n v="9724"/>
    <x v="35"/>
    <x v="35"/>
    <x v="91"/>
    <x v="91"/>
    <x v="66"/>
    <x v="3"/>
    <x v="3"/>
    <n v="7"/>
    <n v="152857"/>
    <n v="1069.999"/>
    <x v="0"/>
  </r>
  <r>
    <x v="0"/>
    <s v="JUNIO"/>
    <n v="9758"/>
    <x v="19"/>
    <x v="19"/>
    <x v="51"/>
    <x v="51"/>
    <x v="37"/>
    <x v="3"/>
    <x v="3"/>
    <n v="1"/>
    <n v="292000"/>
    <n v="292"/>
    <x v="0"/>
  </r>
  <r>
    <x v="0"/>
    <s v="JUNIO"/>
    <n v="9746"/>
    <x v="19"/>
    <x v="19"/>
    <x v="53"/>
    <x v="53"/>
    <x v="39"/>
    <x v="3"/>
    <x v="3"/>
    <n v="10"/>
    <n v="51000"/>
    <n v="510"/>
    <x v="0"/>
  </r>
  <r>
    <x v="0"/>
    <s v="JUNIO"/>
    <n v="9723"/>
    <x v="0"/>
    <x v="0"/>
    <x v="92"/>
    <x v="92"/>
    <x v="67"/>
    <x v="3"/>
    <x v="3"/>
    <n v="1"/>
    <n v="90000"/>
    <n v="90"/>
    <x v="0"/>
  </r>
  <r>
    <x v="0"/>
    <s v="JUNIO"/>
    <n v="9750"/>
    <x v="19"/>
    <x v="19"/>
    <x v="126"/>
    <x v="126"/>
    <x v="96"/>
    <x v="1"/>
    <x v="3"/>
    <n v="5"/>
    <n v="25000"/>
    <n v="125"/>
    <x v="0"/>
  </r>
  <r>
    <x v="0"/>
    <s v="JUNIO"/>
    <n v="9741"/>
    <x v="0"/>
    <x v="0"/>
    <x v="56"/>
    <x v="56"/>
    <x v="42"/>
    <x v="0"/>
    <x v="3"/>
    <n v="1"/>
    <n v="68000"/>
    <n v="68"/>
    <x v="0"/>
  </r>
  <r>
    <x v="0"/>
    <s v="JUNIO"/>
    <n v="9725"/>
    <x v="35"/>
    <x v="35"/>
    <x v="211"/>
    <x v="211"/>
    <x v="150"/>
    <x v="0"/>
    <x v="3"/>
    <n v="2"/>
    <n v="180623"/>
    <n v="361.24599999999998"/>
    <x v="0"/>
  </r>
  <r>
    <x v="0"/>
    <s v="JUNIO"/>
    <n v="9750"/>
    <x v="19"/>
    <x v="19"/>
    <x v="59"/>
    <x v="59"/>
    <x v="45"/>
    <x v="0"/>
    <x v="3"/>
    <n v="1"/>
    <n v="178890"/>
    <n v="178.89"/>
    <x v="0"/>
  </r>
  <r>
    <x v="0"/>
    <s v="JUNIO"/>
    <n v="9751"/>
    <x v="17"/>
    <x v="17"/>
    <x v="128"/>
    <x v="128"/>
    <x v="98"/>
    <x v="0"/>
    <x v="3"/>
    <n v="6"/>
    <n v="533050"/>
    <n v="3198.3"/>
    <x v="11"/>
  </r>
  <r>
    <x v="0"/>
    <s v="JUNIO"/>
    <n v="9710"/>
    <x v="39"/>
    <x v="39"/>
    <x v="132"/>
    <x v="132"/>
    <x v="101"/>
    <x v="0"/>
    <x v="3"/>
    <n v="1"/>
    <n v="232000"/>
    <n v="232"/>
    <x v="14"/>
  </r>
  <r>
    <x v="0"/>
    <s v="JUNIO"/>
    <n v="9714"/>
    <x v="19"/>
    <x v="19"/>
    <x v="132"/>
    <x v="132"/>
    <x v="101"/>
    <x v="0"/>
    <x v="3"/>
    <n v="2"/>
    <n v="253000"/>
    <n v="506"/>
    <x v="0"/>
  </r>
  <r>
    <x v="0"/>
    <s v="JUNIO"/>
    <n v="9752"/>
    <x v="33"/>
    <x v="33"/>
    <x v="133"/>
    <x v="133"/>
    <x v="102"/>
    <x v="0"/>
    <x v="3"/>
    <n v="1"/>
    <n v="340000"/>
    <n v="340"/>
    <x v="0"/>
  </r>
  <r>
    <x v="0"/>
    <s v="JUNIO"/>
    <n v="9710"/>
    <x v="39"/>
    <x v="39"/>
    <x v="133"/>
    <x v="133"/>
    <x v="102"/>
    <x v="0"/>
    <x v="3"/>
    <n v="4"/>
    <n v="330000"/>
    <n v="1320"/>
    <x v="14"/>
  </r>
  <r>
    <x v="0"/>
    <s v="JUNIO"/>
    <n v="9710"/>
    <x v="39"/>
    <x v="39"/>
    <x v="134"/>
    <x v="134"/>
    <x v="103"/>
    <x v="0"/>
    <x v="3"/>
    <n v="2"/>
    <n v="724000"/>
    <n v="1448"/>
    <x v="14"/>
  </r>
  <r>
    <x v="0"/>
    <s v="JUNIO"/>
    <n v="9741"/>
    <x v="0"/>
    <x v="0"/>
    <x v="61"/>
    <x v="61"/>
    <x v="47"/>
    <x v="0"/>
    <x v="3"/>
    <n v="1"/>
    <n v="35000"/>
    <n v="35"/>
    <x v="0"/>
  </r>
  <r>
    <x v="0"/>
    <s v="JUNIO"/>
    <n v="9751"/>
    <x v="17"/>
    <x v="17"/>
    <x v="212"/>
    <x v="212"/>
    <x v="151"/>
    <x v="0"/>
    <x v="3"/>
    <n v="7"/>
    <n v="160103"/>
    <n v="1120.721"/>
    <x v="11"/>
  </r>
  <r>
    <x v="0"/>
    <s v="JUNIO"/>
    <n v="9748"/>
    <x v="35"/>
    <x v="35"/>
    <x v="136"/>
    <x v="136"/>
    <x v="105"/>
    <x v="0"/>
    <x v="3"/>
    <n v="1"/>
    <n v="185904"/>
    <n v="185.904"/>
    <x v="0"/>
  </r>
  <r>
    <x v="0"/>
    <s v="JUNIO"/>
    <n v="9725"/>
    <x v="35"/>
    <x v="35"/>
    <x v="213"/>
    <x v="213"/>
    <x v="152"/>
    <x v="0"/>
    <x v="3"/>
    <n v="1"/>
    <n v="188347"/>
    <n v="188.34700000000001"/>
    <x v="0"/>
  </r>
  <r>
    <x v="0"/>
    <s v="JUNIO"/>
    <n v="9750"/>
    <x v="19"/>
    <x v="19"/>
    <x v="65"/>
    <x v="65"/>
    <x v="51"/>
    <x v="0"/>
    <x v="3"/>
    <n v="2"/>
    <n v="95600"/>
    <n v="191.2"/>
    <x v="0"/>
  </r>
  <r>
    <x v="0"/>
    <s v="JUNIO"/>
    <n v="9710"/>
    <x v="39"/>
    <x v="39"/>
    <x v="96"/>
    <x v="96"/>
    <x v="71"/>
    <x v="0"/>
    <x v="3"/>
    <n v="6"/>
    <n v="118000"/>
    <n v="708"/>
    <x v="14"/>
  </r>
  <r>
    <x v="0"/>
    <s v="JUNIO"/>
    <n v="9751"/>
    <x v="17"/>
    <x v="17"/>
    <x v="167"/>
    <x v="167"/>
    <x v="124"/>
    <x v="0"/>
    <x v="3"/>
    <n v="1"/>
    <n v="527400"/>
    <n v="527.4"/>
    <x v="11"/>
  </r>
  <r>
    <x v="0"/>
    <s v="JUNIO"/>
    <n v="9751"/>
    <x v="17"/>
    <x v="17"/>
    <x v="214"/>
    <x v="214"/>
    <x v="153"/>
    <x v="0"/>
    <x v="3"/>
    <n v="6"/>
    <n v="523632"/>
    <n v="3141.7919999999999"/>
    <x v="11"/>
  </r>
  <r>
    <x v="0"/>
    <s v="JUNIO"/>
    <n v="9710"/>
    <x v="39"/>
    <x v="39"/>
    <x v="215"/>
    <x v="215"/>
    <x v="154"/>
    <x v="1"/>
    <x v="3"/>
    <n v="4"/>
    <n v="36400"/>
    <n v="145.6"/>
    <x v="14"/>
  </r>
  <r>
    <x v="0"/>
    <s v="JUNIO"/>
    <n v="9710"/>
    <x v="39"/>
    <x v="39"/>
    <x v="216"/>
    <x v="216"/>
    <x v="155"/>
    <x v="1"/>
    <x v="3"/>
    <n v="2"/>
    <n v="92000"/>
    <n v="184"/>
    <x v="14"/>
  </r>
  <r>
    <x v="0"/>
    <s v="JUNIO"/>
    <n v="9750"/>
    <x v="19"/>
    <x v="19"/>
    <x v="217"/>
    <x v="217"/>
    <x v="156"/>
    <x v="1"/>
    <x v="3"/>
    <n v="2"/>
    <n v="11600"/>
    <n v="23.2"/>
    <x v="0"/>
  </r>
  <r>
    <x v="0"/>
    <s v="JUNIO"/>
    <n v="9710"/>
    <x v="39"/>
    <x v="39"/>
    <x v="218"/>
    <x v="218"/>
    <x v="157"/>
    <x v="1"/>
    <x v="3"/>
    <n v="2"/>
    <n v="22000"/>
    <n v="44"/>
    <x v="14"/>
  </r>
  <r>
    <x v="0"/>
    <s v="JUNIO"/>
    <n v="9710"/>
    <x v="39"/>
    <x v="39"/>
    <x v="219"/>
    <x v="219"/>
    <x v="158"/>
    <x v="1"/>
    <x v="3"/>
    <n v="4"/>
    <n v="89000"/>
    <n v="356"/>
    <x v="14"/>
  </r>
  <r>
    <x v="0"/>
    <s v="JUNIO"/>
    <n v="9741"/>
    <x v="0"/>
    <x v="0"/>
    <x v="67"/>
    <x v="67"/>
    <x v="53"/>
    <x v="0"/>
    <x v="3"/>
    <n v="1"/>
    <n v="42000"/>
    <n v="42"/>
    <x v="0"/>
  </r>
  <r>
    <x v="0"/>
    <s v="JUNIO"/>
    <n v="9710"/>
    <x v="39"/>
    <x v="39"/>
    <x v="140"/>
    <x v="140"/>
    <x v="109"/>
    <x v="0"/>
    <x v="3"/>
    <n v="6"/>
    <n v="3800"/>
    <n v="22.8"/>
    <x v="14"/>
  </r>
  <r>
    <x v="0"/>
    <s v="JUNIO"/>
    <n v="9710"/>
    <x v="39"/>
    <x v="39"/>
    <x v="142"/>
    <x v="142"/>
    <x v="111"/>
    <x v="1"/>
    <x v="3"/>
    <n v="6"/>
    <n v="30000"/>
    <n v="180"/>
    <x v="14"/>
  </r>
  <r>
    <x v="0"/>
    <s v="JUNIO"/>
    <n v="9710"/>
    <x v="39"/>
    <x v="39"/>
    <x v="169"/>
    <x v="169"/>
    <x v="4"/>
    <x v="1"/>
    <x v="3"/>
    <n v="3"/>
    <n v="73000"/>
    <n v="219"/>
    <x v="14"/>
  </r>
  <r>
    <x v="0"/>
    <s v="JUNIO"/>
    <n v="9710"/>
    <x v="39"/>
    <x v="39"/>
    <x v="170"/>
    <x v="170"/>
    <x v="126"/>
    <x v="2"/>
    <x v="3"/>
    <n v="1"/>
    <n v="640000"/>
    <n v="640"/>
    <x v="14"/>
  </r>
  <r>
    <x v="0"/>
    <s v="JUNIO"/>
    <n v="9726"/>
    <x v="33"/>
    <x v="33"/>
    <x v="220"/>
    <x v="220"/>
    <x v="4"/>
    <x v="6"/>
    <x v="7"/>
    <n v="5"/>
    <n v="3953852"/>
    <n v="19769.259999999998"/>
    <x v="0"/>
  </r>
  <r>
    <x v="0"/>
    <s v="JUNIO"/>
    <n v="9726"/>
    <x v="33"/>
    <x v="33"/>
    <x v="221"/>
    <x v="221"/>
    <x v="4"/>
    <x v="6"/>
    <x v="7"/>
    <n v="5"/>
    <n v="6554472"/>
    <n v="32772.36"/>
    <x v="0"/>
  </r>
  <r>
    <x v="0"/>
    <s v="JUNIO"/>
    <n v="9726"/>
    <x v="33"/>
    <x v="33"/>
    <x v="222"/>
    <x v="222"/>
    <x v="4"/>
    <x v="6"/>
    <x v="7"/>
    <n v="20"/>
    <n v="1563104"/>
    <n v="31262.080000000002"/>
    <x v="0"/>
  </r>
  <r>
    <x v="0"/>
    <s v="JUNIO"/>
    <n v="9726"/>
    <x v="33"/>
    <x v="33"/>
    <x v="223"/>
    <x v="223"/>
    <x v="4"/>
    <x v="6"/>
    <x v="7"/>
    <n v="5"/>
    <n v="2482377"/>
    <n v="12411.885"/>
    <x v="0"/>
  </r>
  <r>
    <x v="0"/>
    <s v="JUNIO"/>
    <n v="9741"/>
    <x v="0"/>
    <x v="0"/>
    <x v="70"/>
    <x v="70"/>
    <x v="56"/>
    <x v="2"/>
    <x v="5"/>
    <n v="2"/>
    <n v="48000"/>
    <n v="96"/>
    <x v="0"/>
  </r>
  <r>
    <x v="0"/>
    <s v="JULIO"/>
    <n v="9776"/>
    <x v="0"/>
    <x v="0"/>
    <x v="3"/>
    <x v="3"/>
    <x v="3"/>
    <x v="0"/>
    <x v="0"/>
    <n v="1"/>
    <n v="26000"/>
    <n v="26"/>
    <x v="0"/>
  </r>
  <r>
    <x v="0"/>
    <s v="JULIO"/>
    <n v="9798"/>
    <x v="0"/>
    <x v="0"/>
    <x v="3"/>
    <x v="3"/>
    <x v="3"/>
    <x v="0"/>
    <x v="0"/>
    <n v="1"/>
    <n v="26000"/>
    <n v="26"/>
    <x v="0"/>
  </r>
  <r>
    <x v="0"/>
    <s v="JULIO"/>
    <n v="9814"/>
    <x v="36"/>
    <x v="36"/>
    <x v="4"/>
    <x v="4"/>
    <x v="4"/>
    <x v="2"/>
    <x v="1"/>
    <n v="2"/>
    <n v="290000"/>
    <n v="580"/>
    <x v="0"/>
  </r>
  <r>
    <x v="0"/>
    <s v="JULIO"/>
    <n v="9813"/>
    <x v="8"/>
    <x v="8"/>
    <x v="4"/>
    <x v="4"/>
    <x v="4"/>
    <x v="2"/>
    <x v="1"/>
    <n v="20"/>
    <n v="239000"/>
    <n v="4780"/>
    <x v="7"/>
  </r>
  <r>
    <x v="0"/>
    <s v="JULIO"/>
    <n v="9821"/>
    <x v="8"/>
    <x v="8"/>
    <x v="4"/>
    <x v="4"/>
    <x v="4"/>
    <x v="2"/>
    <x v="1"/>
    <n v="12"/>
    <n v="239000"/>
    <n v="2868"/>
    <x v="7"/>
  </r>
  <r>
    <x v="0"/>
    <s v="JULIO"/>
    <n v="9826"/>
    <x v="8"/>
    <x v="8"/>
    <x v="4"/>
    <x v="4"/>
    <x v="4"/>
    <x v="2"/>
    <x v="1"/>
    <n v="20"/>
    <n v="239000"/>
    <n v="4780"/>
    <x v="7"/>
  </r>
  <r>
    <x v="0"/>
    <s v="JULIO"/>
    <n v="9816"/>
    <x v="2"/>
    <x v="2"/>
    <x v="4"/>
    <x v="4"/>
    <x v="4"/>
    <x v="2"/>
    <x v="1"/>
    <n v="10"/>
    <n v="278000"/>
    <n v="2780"/>
    <x v="2"/>
  </r>
  <r>
    <x v="0"/>
    <s v="JULIO"/>
    <n v="9815"/>
    <x v="25"/>
    <x v="25"/>
    <x v="4"/>
    <x v="4"/>
    <x v="4"/>
    <x v="2"/>
    <x v="1"/>
    <n v="5"/>
    <n v="285000"/>
    <n v="1425"/>
    <x v="16"/>
  </r>
  <r>
    <x v="0"/>
    <s v="JULIO"/>
    <n v="9800"/>
    <x v="4"/>
    <x v="4"/>
    <x v="4"/>
    <x v="4"/>
    <x v="4"/>
    <x v="2"/>
    <x v="1"/>
    <n v="22"/>
    <n v="298660"/>
    <n v="6570.52"/>
    <x v="3"/>
  </r>
  <r>
    <x v="0"/>
    <s v="JULIO"/>
    <n v="9805"/>
    <x v="4"/>
    <x v="4"/>
    <x v="5"/>
    <x v="5"/>
    <x v="4"/>
    <x v="2"/>
    <x v="1"/>
    <n v="1"/>
    <n v="1358197"/>
    <n v="1358.1969999999999"/>
    <x v="3"/>
  </r>
  <r>
    <x v="0"/>
    <s v="JULIO"/>
    <n v="9775"/>
    <x v="46"/>
    <x v="46"/>
    <x v="7"/>
    <x v="7"/>
    <x v="4"/>
    <x v="2"/>
    <x v="1"/>
    <n v="1"/>
    <n v="480000"/>
    <n v="480"/>
    <x v="0"/>
  </r>
  <r>
    <x v="0"/>
    <s v="JULIO"/>
    <n v="9803"/>
    <x v="4"/>
    <x v="4"/>
    <x v="7"/>
    <x v="7"/>
    <x v="4"/>
    <x v="2"/>
    <x v="1"/>
    <n v="2"/>
    <n v="531808"/>
    <n v="1063.616"/>
    <x v="3"/>
  </r>
  <r>
    <x v="0"/>
    <s v="JULIO"/>
    <n v="9822"/>
    <x v="35"/>
    <x v="35"/>
    <x v="7"/>
    <x v="7"/>
    <x v="4"/>
    <x v="2"/>
    <x v="1"/>
    <n v="3"/>
    <n v="460000"/>
    <n v="1380"/>
    <x v="0"/>
  </r>
  <r>
    <x v="0"/>
    <s v="JULIO"/>
    <n v="9841"/>
    <x v="27"/>
    <x v="27"/>
    <x v="73"/>
    <x v="73"/>
    <x v="58"/>
    <x v="2"/>
    <x v="1"/>
    <n v="1"/>
    <n v="3067507"/>
    <n v="3067.5070000000001"/>
    <x v="10"/>
  </r>
  <r>
    <x v="0"/>
    <s v="JULIO"/>
    <n v="9841"/>
    <x v="27"/>
    <x v="27"/>
    <x v="224"/>
    <x v="224"/>
    <x v="4"/>
    <x v="2"/>
    <x v="1"/>
    <n v="2"/>
    <n v="6567608"/>
    <n v="13135.216"/>
    <x v="10"/>
  </r>
  <r>
    <x v="0"/>
    <s v="JULIO"/>
    <n v="9810"/>
    <x v="46"/>
    <x v="46"/>
    <x v="9"/>
    <x v="9"/>
    <x v="4"/>
    <x v="3"/>
    <x v="1"/>
    <n v="2"/>
    <n v="125000"/>
    <n v="250"/>
    <x v="0"/>
  </r>
  <r>
    <x v="0"/>
    <s v="JULIO"/>
    <n v="9820"/>
    <x v="22"/>
    <x v="22"/>
    <x v="76"/>
    <x v="76"/>
    <x v="4"/>
    <x v="3"/>
    <x v="1"/>
    <n v="5"/>
    <n v="95000"/>
    <n v="475"/>
    <x v="14"/>
  </r>
  <r>
    <x v="0"/>
    <s v="JULIO"/>
    <n v="9809"/>
    <x v="0"/>
    <x v="0"/>
    <x v="76"/>
    <x v="76"/>
    <x v="4"/>
    <x v="3"/>
    <x v="1"/>
    <n v="4"/>
    <n v="95000"/>
    <n v="380"/>
    <x v="0"/>
  </r>
  <r>
    <x v="0"/>
    <s v="JULIO"/>
    <n v="9791"/>
    <x v="36"/>
    <x v="36"/>
    <x v="11"/>
    <x v="11"/>
    <x v="4"/>
    <x v="3"/>
    <x v="1"/>
    <n v="1"/>
    <n v="980000"/>
    <n v="980"/>
    <x v="0"/>
  </r>
  <r>
    <x v="0"/>
    <s v="JULIO"/>
    <n v="9827"/>
    <x v="29"/>
    <x v="29"/>
    <x v="11"/>
    <x v="11"/>
    <x v="4"/>
    <x v="3"/>
    <x v="1"/>
    <n v="1"/>
    <n v="900000"/>
    <n v="900"/>
    <x v="0"/>
  </r>
  <r>
    <x v="0"/>
    <s v="JULIO"/>
    <n v="9829"/>
    <x v="13"/>
    <x v="13"/>
    <x v="11"/>
    <x v="11"/>
    <x v="4"/>
    <x v="3"/>
    <x v="1"/>
    <n v="1"/>
    <n v="1058980"/>
    <n v="1058.98"/>
    <x v="9"/>
  </r>
  <r>
    <x v="0"/>
    <s v="JULIO"/>
    <n v="9818"/>
    <x v="1"/>
    <x v="1"/>
    <x v="82"/>
    <x v="82"/>
    <x v="4"/>
    <x v="3"/>
    <x v="1"/>
    <n v="5"/>
    <n v="93000"/>
    <n v="465"/>
    <x v="1"/>
  </r>
  <r>
    <x v="0"/>
    <s v="JULIO"/>
    <n v="9804"/>
    <x v="8"/>
    <x v="8"/>
    <x v="177"/>
    <x v="177"/>
    <x v="131"/>
    <x v="1"/>
    <x v="1"/>
    <n v="1"/>
    <n v="80645"/>
    <n v="80.644999999999996"/>
    <x v="7"/>
  </r>
  <r>
    <x v="0"/>
    <s v="JULIO"/>
    <n v="9804"/>
    <x v="8"/>
    <x v="8"/>
    <x v="154"/>
    <x v="154"/>
    <x v="118"/>
    <x v="1"/>
    <x v="1"/>
    <n v="1"/>
    <n v="167050"/>
    <n v="167.05"/>
    <x v="7"/>
  </r>
  <r>
    <x v="0"/>
    <s v="JULIO"/>
    <n v="9823"/>
    <x v="12"/>
    <x v="12"/>
    <x v="225"/>
    <x v="225"/>
    <x v="159"/>
    <x v="1"/>
    <x v="1"/>
    <n v="1"/>
    <n v="250000"/>
    <n v="250"/>
    <x v="8"/>
  </r>
  <r>
    <x v="0"/>
    <s v="JULIO"/>
    <n v="9809"/>
    <x v="0"/>
    <x v="0"/>
    <x v="226"/>
    <x v="226"/>
    <x v="160"/>
    <x v="1"/>
    <x v="1"/>
    <n v="2"/>
    <n v="13000"/>
    <n v="26"/>
    <x v="0"/>
  </r>
  <r>
    <x v="0"/>
    <s v="JULIO"/>
    <n v="9783"/>
    <x v="6"/>
    <x v="6"/>
    <x v="43"/>
    <x v="43"/>
    <x v="29"/>
    <x v="1"/>
    <x v="1"/>
    <n v="4"/>
    <n v="49500"/>
    <n v="198"/>
    <x v="5"/>
  </r>
  <r>
    <x v="0"/>
    <s v="JULIO"/>
    <n v="9786"/>
    <x v="6"/>
    <x v="6"/>
    <x v="43"/>
    <x v="43"/>
    <x v="29"/>
    <x v="1"/>
    <x v="1"/>
    <n v="10"/>
    <n v="49500"/>
    <n v="495"/>
    <x v="5"/>
  </r>
  <r>
    <x v="0"/>
    <s v="JULIO"/>
    <n v="9786"/>
    <x v="6"/>
    <x v="6"/>
    <x v="89"/>
    <x v="89"/>
    <x v="64"/>
    <x v="4"/>
    <x v="1"/>
    <n v="30"/>
    <n v="268900"/>
    <n v="8067"/>
    <x v="5"/>
  </r>
  <r>
    <x v="0"/>
    <s v="JULIO"/>
    <n v="9836"/>
    <x v="32"/>
    <x v="32"/>
    <x v="89"/>
    <x v="89"/>
    <x v="64"/>
    <x v="4"/>
    <x v="1"/>
    <n v="1"/>
    <n v="280000"/>
    <n v="280"/>
    <x v="0"/>
  </r>
  <r>
    <x v="0"/>
    <s v="JULIO"/>
    <n v="9845"/>
    <x v="32"/>
    <x v="32"/>
    <x v="89"/>
    <x v="89"/>
    <x v="64"/>
    <x v="4"/>
    <x v="1"/>
    <n v="1"/>
    <n v="280000"/>
    <n v="280"/>
    <x v="0"/>
  </r>
  <r>
    <x v="0"/>
    <s v="JULIO"/>
    <n v="9835"/>
    <x v="42"/>
    <x v="42"/>
    <x v="115"/>
    <x v="115"/>
    <x v="87"/>
    <x v="4"/>
    <x v="1"/>
    <n v="1"/>
    <n v="485879"/>
    <n v="485.87900000000002"/>
    <x v="0"/>
  </r>
  <r>
    <x v="0"/>
    <s v="JULIO"/>
    <n v="9782"/>
    <x v="8"/>
    <x v="8"/>
    <x v="46"/>
    <x v="46"/>
    <x v="32"/>
    <x v="1"/>
    <x v="1"/>
    <n v="3"/>
    <n v="12800"/>
    <n v="38.4"/>
    <x v="7"/>
  </r>
  <r>
    <x v="0"/>
    <s v="JULIO"/>
    <n v="9794"/>
    <x v="16"/>
    <x v="16"/>
    <x v="227"/>
    <x v="227"/>
    <x v="4"/>
    <x v="1"/>
    <x v="2"/>
    <n v="1"/>
    <n v="490355"/>
    <n v="490.35500000000002"/>
    <x v="8"/>
  </r>
  <r>
    <x v="0"/>
    <s v="JULIO"/>
    <n v="9819"/>
    <x v="16"/>
    <x v="16"/>
    <x v="186"/>
    <x v="186"/>
    <x v="4"/>
    <x v="2"/>
    <x v="6"/>
    <n v="5"/>
    <n v="75000"/>
    <n v="375"/>
    <x v="8"/>
  </r>
  <r>
    <x v="0"/>
    <s v="JULIO"/>
    <n v="9801"/>
    <x v="1"/>
    <x v="1"/>
    <x v="186"/>
    <x v="186"/>
    <x v="4"/>
    <x v="2"/>
    <x v="6"/>
    <n v="51"/>
    <n v="63800"/>
    <n v="3253.8"/>
    <x v="1"/>
  </r>
  <r>
    <x v="0"/>
    <s v="JULIO"/>
    <n v="9802"/>
    <x v="1"/>
    <x v="1"/>
    <x v="186"/>
    <x v="186"/>
    <x v="4"/>
    <x v="2"/>
    <x v="6"/>
    <n v="99"/>
    <n v="63800"/>
    <n v="6316.2"/>
    <x v="1"/>
  </r>
  <r>
    <x v="0"/>
    <s v="JULIO"/>
    <n v="9781"/>
    <x v="0"/>
    <x v="0"/>
    <x v="186"/>
    <x v="186"/>
    <x v="4"/>
    <x v="2"/>
    <x v="6"/>
    <n v="7"/>
    <n v="73000"/>
    <n v="511"/>
    <x v="0"/>
  </r>
  <r>
    <x v="0"/>
    <s v="JULIO"/>
    <n v="9802"/>
    <x v="1"/>
    <x v="1"/>
    <x v="228"/>
    <x v="228"/>
    <x v="4"/>
    <x v="2"/>
    <x v="6"/>
    <n v="50"/>
    <n v="63800"/>
    <n v="3190"/>
    <x v="1"/>
  </r>
  <r>
    <x v="0"/>
    <s v="JULIO"/>
    <n v="9785"/>
    <x v="22"/>
    <x v="22"/>
    <x v="91"/>
    <x v="91"/>
    <x v="66"/>
    <x v="3"/>
    <x v="3"/>
    <n v="20"/>
    <n v="152000"/>
    <n v="3040"/>
    <x v="14"/>
  </r>
  <r>
    <x v="0"/>
    <s v="JULIO"/>
    <n v="9828"/>
    <x v="20"/>
    <x v="20"/>
    <x v="53"/>
    <x v="53"/>
    <x v="39"/>
    <x v="3"/>
    <x v="3"/>
    <n v="4"/>
    <n v="65000"/>
    <n v="260"/>
    <x v="0"/>
  </r>
  <r>
    <x v="0"/>
    <s v="JULIO"/>
    <n v="9846"/>
    <x v="20"/>
    <x v="20"/>
    <x v="53"/>
    <x v="53"/>
    <x v="39"/>
    <x v="3"/>
    <x v="3"/>
    <n v="1"/>
    <n v="65000"/>
    <n v="65"/>
    <x v="0"/>
  </r>
  <r>
    <x v="0"/>
    <s v="JULIO"/>
    <n v="9806"/>
    <x v="45"/>
    <x v="45"/>
    <x v="53"/>
    <x v="53"/>
    <x v="39"/>
    <x v="3"/>
    <x v="3"/>
    <n v="2"/>
    <n v="52000"/>
    <n v="104"/>
    <x v="0"/>
  </r>
  <r>
    <x v="0"/>
    <s v="JULIO"/>
    <n v="9838"/>
    <x v="45"/>
    <x v="45"/>
    <x v="53"/>
    <x v="53"/>
    <x v="39"/>
    <x v="3"/>
    <x v="3"/>
    <n v="1"/>
    <n v="52000"/>
    <n v="52"/>
    <x v="0"/>
  </r>
  <r>
    <x v="0"/>
    <s v="JULIO"/>
    <n v="9777"/>
    <x v="34"/>
    <x v="34"/>
    <x v="53"/>
    <x v="53"/>
    <x v="39"/>
    <x v="3"/>
    <x v="3"/>
    <n v="3"/>
    <n v="65000"/>
    <n v="195"/>
    <x v="0"/>
  </r>
  <r>
    <x v="0"/>
    <s v="JULIO"/>
    <n v="9788"/>
    <x v="34"/>
    <x v="34"/>
    <x v="53"/>
    <x v="53"/>
    <x v="39"/>
    <x v="3"/>
    <x v="3"/>
    <n v="4"/>
    <n v="65000"/>
    <n v="260"/>
    <x v="0"/>
  </r>
  <r>
    <x v="0"/>
    <s v="JULIO"/>
    <n v="9811"/>
    <x v="34"/>
    <x v="34"/>
    <x v="53"/>
    <x v="53"/>
    <x v="39"/>
    <x v="3"/>
    <x v="3"/>
    <n v="3"/>
    <n v="65000"/>
    <n v="195"/>
    <x v="0"/>
  </r>
  <r>
    <x v="0"/>
    <s v="JULIO"/>
    <n v="9798"/>
    <x v="0"/>
    <x v="0"/>
    <x v="126"/>
    <x v="126"/>
    <x v="96"/>
    <x v="1"/>
    <x v="3"/>
    <n v="1"/>
    <n v="27000"/>
    <n v="27"/>
    <x v="0"/>
  </r>
  <r>
    <x v="0"/>
    <s v="JULIO"/>
    <n v="9832"/>
    <x v="35"/>
    <x v="35"/>
    <x v="126"/>
    <x v="126"/>
    <x v="96"/>
    <x v="1"/>
    <x v="3"/>
    <n v="1"/>
    <n v="25000"/>
    <n v="25"/>
    <x v="0"/>
  </r>
  <r>
    <x v="0"/>
    <s v="JULIO"/>
    <n v="9798"/>
    <x v="0"/>
    <x v="0"/>
    <x v="55"/>
    <x v="55"/>
    <x v="41"/>
    <x v="0"/>
    <x v="3"/>
    <n v="1"/>
    <n v="160000"/>
    <n v="160"/>
    <x v="0"/>
  </r>
  <r>
    <x v="0"/>
    <s v="JULIO"/>
    <n v="9837"/>
    <x v="0"/>
    <x v="0"/>
    <x v="55"/>
    <x v="55"/>
    <x v="41"/>
    <x v="0"/>
    <x v="3"/>
    <n v="1"/>
    <n v="160000"/>
    <n v="160"/>
    <x v="0"/>
  </r>
  <r>
    <x v="0"/>
    <s v="JULIO"/>
    <n v="9776"/>
    <x v="0"/>
    <x v="0"/>
    <x v="56"/>
    <x v="56"/>
    <x v="42"/>
    <x v="0"/>
    <x v="3"/>
    <n v="1"/>
    <n v="68000"/>
    <n v="68"/>
    <x v="0"/>
  </r>
  <r>
    <x v="0"/>
    <s v="JULIO"/>
    <n v="9832"/>
    <x v="35"/>
    <x v="35"/>
    <x v="56"/>
    <x v="56"/>
    <x v="42"/>
    <x v="0"/>
    <x v="3"/>
    <n v="3"/>
    <n v="68000"/>
    <n v="204"/>
    <x v="0"/>
  </r>
  <r>
    <x v="0"/>
    <s v="JULIO"/>
    <n v="9798"/>
    <x v="0"/>
    <x v="0"/>
    <x v="57"/>
    <x v="57"/>
    <x v="43"/>
    <x v="1"/>
    <x v="3"/>
    <n v="1"/>
    <n v="50000"/>
    <n v="50"/>
    <x v="0"/>
  </r>
  <r>
    <x v="0"/>
    <s v="JULIO"/>
    <n v="9832"/>
    <x v="35"/>
    <x v="35"/>
    <x v="57"/>
    <x v="57"/>
    <x v="43"/>
    <x v="1"/>
    <x v="3"/>
    <n v="1"/>
    <n v="49000"/>
    <n v="49"/>
    <x v="0"/>
  </r>
  <r>
    <x v="0"/>
    <s v="JULIO"/>
    <n v="9798"/>
    <x v="0"/>
    <x v="0"/>
    <x v="58"/>
    <x v="58"/>
    <x v="44"/>
    <x v="1"/>
    <x v="3"/>
    <n v="1"/>
    <n v="35000"/>
    <n v="35"/>
    <x v="0"/>
  </r>
  <r>
    <x v="0"/>
    <s v="JULIO"/>
    <n v="9832"/>
    <x v="35"/>
    <x v="35"/>
    <x v="58"/>
    <x v="58"/>
    <x v="44"/>
    <x v="1"/>
    <x v="3"/>
    <n v="1"/>
    <n v="33000"/>
    <n v="33"/>
    <x v="0"/>
  </r>
  <r>
    <x v="0"/>
    <s v="JULIO"/>
    <n v="9808"/>
    <x v="19"/>
    <x v="19"/>
    <x v="59"/>
    <x v="59"/>
    <x v="45"/>
    <x v="0"/>
    <x v="3"/>
    <n v="2"/>
    <n v="176000"/>
    <n v="352"/>
    <x v="0"/>
  </r>
  <r>
    <x v="0"/>
    <s v="JULIO"/>
    <n v="9798"/>
    <x v="0"/>
    <x v="0"/>
    <x v="59"/>
    <x v="59"/>
    <x v="45"/>
    <x v="0"/>
    <x v="3"/>
    <n v="1"/>
    <n v="169000"/>
    <n v="169"/>
    <x v="0"/>
  </r>
  <r>
    <x v="0"/>
    <s v="JULIO"/>
    <n v="9832"/>
    <x v="35"/>
    <x v="35"/>
    <x v="59"/>
    <x v="59"/>
    <x v="45"/>
    <x v="0"/>
    <x v="3"/>
    <n v="1"/>
    <n v="178000"/>
    <n v="178"/>
    <x v="0"/>
  </r>
  <r>
    <x v="0"/>
    <s v="JULIO"/>
    <n v="9832"/>
    <x v="35"/>
    <x v="35"/>
    <x v="95"/>
    <x v="95"/>
    <x v="70"/>
    <x v="0"/>
    <x v="3"/>
    <n v="3"/>
    <n v="50000"/>
    <n v="150"/>
    <x v="0"/>
  </r>
  <r>
    <x v="0"/>
    <s v="JULIO"/>
    <n v="9809"/>
    <x v="0"/>
    <x v="0"/>
    <x v="60"/>
    <x v="60"/>
    <x v="46"/>
    <x v="0"/>
    <x v="3"/>
    <n v="1"/>
    <n v="99000"/>
    <n v="99"/>
    <x v="0"/>
  </r>
  <r>
    <x v="0"/>
    <s v="JULIO"/>
    <n v="9797"/>
    <x v="33"/>
    <x v="33"/>
    <x v="134"/>
    <x v="134"/>
    <x v="103"/>
    <x v="0"/>
    <x v="3"/>
    <n v="2"/>
    <n v="769379"/>
    <n v="1538.758"/>
    <x v="0"/>
  </r>
  <r>
    <x v="0"/>
    <s v="JULIO"/>
    <n v="9799"/>
    <x v="39"/>
    <x v="39"/>
    <x v="134"/>
    <x v="134"/>
    <x v="103"/>
    <x v="0"/>
    <x v="3"/>
    <n v="2"/>
    <n v="750000"/>
    <n v="1500"/>
    <x v="14"/>
  </r>
  <r>
    <x v="0"/>
    <s v="JULIO"/>
    <n v="9830"/>
    <x v="19"/>
    <x v="19"/>
    <x v="131"/>
    <x v="131"/>
    <x v="100"/>
    <x v="0"/>
    <x v="3"/>
    <n v="20"/>
    <n v="80000"/>
    <n v="1600"/>
    <x v="0"/>
  </r>
  <r>
    <x v="0"/>
    <s v="JULIO"/>
    <n v="9834"/>
    <x v="33"/>
    <x v="33"/>
    <x v="164"/>
    <x v="164"/>
    <x v="121"/>
    <x v="0"/>
    <x v="3"/>
    <n v="1"/>
    <n v="215000"/>
    <n v="215"/>
    <x v="0"/>
  </r>
  <r>
    <x v="0"/>
    <s v="JULIO"/>
    <n v="9797"/>
    <x v="33"/>
    <x v="33"/>
    <x v="132"/>
    <x v="132"/>
    <x v="101"/>
    <x v="0"/>
    <x v="3"/>
    <n v="1"/>
    <n v="236232"/>
    <n v="236.232"/>
    <x v="0"/>
  </r>
  <r>
    <x v="0"/>
    <s v="JULIO"/>
    <n v="9798"/>
    <x v="0"/>
    <x v="0"/>
    <x v="229"/>
    <x v="229"/>
    <x v="161"/>
    <x v="0"/>
    <x v="3"/>
    <n v="1"/>
    <n v="366000"/>
    <n v="366"/>
    <x v="0"/>
  </r>
  <r>
    <x v="0"/>
    <s v="JULIO"/>
    <n v="9797"/>
    <x v="33"/>
    <x v="33"/>
    <x v="133"/>
    <x v="133"/>
    <x v="102"/>
    <x v="0"/>
    <x v="3"/>
    <n v="2"/>
    <n v="347980"/>
    <n v="695.96"/>
    <x v="0"/>
  </r>
  <r>
    <x v="0"/>
    <s v="JULIO"/>
    <n v="9799"/>
    <x v="39"/>
    <x v="39"/>
    <x v="133"/>
    <x v="133"/>
    <x v="102"/>
    <x v="0"/>
    <x v="3"/>
    <n v="2"/>
    <n v="330000"/>
    <n v="660"/>
    <x v="14"/>
  </r>
  <r>
    <x v="0"/>
    <s v="JULIO"/>
    <n v="9778"/>
    <x v="19"/>
    <x v="19"/>
    <x v="133"/>
    <x v="133"/>
    <x v="102"/>
    <x v="0"/>
    <x v="3"/>
    <n v="1"/>
    <n v="390000"/>
    <n v="390"/>
    <x v="0"/>
  </r>
  <r>
    <x v="0"/>
    <s v="JULIO"/>
    <n v="9795"/>
    <x v="22"/>
    <x v="22"/>
    <x v="230"/>
    <x v="230"/>
    <x v="162"/>
    <x v="0"/>
    <x v="3"/>
    <n v="1"/>
    <n v="3409501"/>
    <n v="3409.5010000000002"/>
    <x v="14"/>
  </r>
  <r>
    <x v="0"/>
    <s v="JULIO"/>
    <n v="9798"/>
    <x v="0"/>
    <x v="0"/>
    <x v="135"/>
    <x v="135"/>
    <x v="104"/>
    <x v="0"/>
    <x v="3"/>
    <n v="2"/>
    <n v="102000"/>
    <n v="204"/>
    <x v="0"/>
  </r>
  <r>
    <x v="0"/>
    <s v="JULIO"/>
    <n v="9831"/>
    <x v="0"/>
    <x v="0"/>
    <x v="231"/>
    <x v="231"/>
    <x v="4"/>
    <x v="0"/>
    <x v="3"/>
    <n v="1"/>
    <n v="170000"/>
    <n v="170"/>
    <x v="0"/>
  </r>
  <r>
    <x v="0"/>
    <s v="JULIO"/>
    <n v="9832"/>
    <x v="35"/>
    <x v="35"/>
    <x v="62"/>
    <x v="62"/>
    <x v="48"/>
    <x v="0"/>
    <x v="3"/>
    <n v="1"/>
    <n v="38000"/>
    <n v="38"/>
    <x v="0"/>
  </r>
  <r>
    <x v="0"/>
    <s v="JULIO"/>
    <n v="9776"/>
    <x v="0"/>
    <x v="0"/>
    <x v="63"/>
    <x v="63"/>
    <x v="49"/>
    <x v="0"/>
    <x v="3"/>
    <n v="1"/>
    <n v="58000"/>
    <n v="58"/>
    <x v="0"/>
  </r>
  <r>
    <x v="0"/>
    <s v="JULIO"/>
    <n v="9832"/>
    <x v="35"/>
    <x v="35"/>
    <x v="63"/>
    <x v="63"/>
    <x v="49"/>
    <x v="0"/>
    <x v="3"/>
    <n v="4"/>
    <n v="53000"/>
    <n v="212"/>
    <x v="0"/>
  </r>
  <r>
    <x v="0"/>
    <s v="JULIO"/>
    <n v="9778"/>
    <x v="19"/>
    <x v="19"/>
    <x v="232"/>
    <x v="232"/>
    <x v="163"/>
    <x v="0"/>
    <x v="3"/>
    <n v="1"/>
    <n v="240000"/>
    <n v="240"/>
    <x v="0"/>
  </r>
  <r>
    <x v="0"/>
    <s v="JULIO"/>
    <n v="9778"/>
    <x v="19"/>
    <x v="19"/>
    <x v="65"/>
    <x v="65"/>
    <x v="51"/>
    <x v="0"/>
    <x v="3"/>
    <n v="1"/>
    <n v="95600"/>
    <n v="95.6"/>
    <x v="0"/>
  </r>
  <r>
    <x v="0"/>
    <s v="JULIO"/>
    <n v="9778"/>
    <x v="19"/>
    <x v="19"/>
    <x v="96"/>
    <x v="96"/>
    <x v="71"/>
    <x v="0"/>
    <x v="3"/>
    <n v="3"/>
    <n v="135000"/>
    <n v="405"/>
    <x v="0"/>
  </r>
  <r>
    <x v="0"/>
    <s v="JULIO"/>
    <n v="9817"/>
    <x v="19"/>
    <x v="19"/>
    <x v="166"/>
    <x v="166"/>
    <x v="123"/>
    <x v="0"/>
    <x v="3"/>
    <n v="2"/>
    <n v="380000"/>
    <n v="760"/>
    <x v="0"/>
  </r>
  <r>
    <x v="0"/>
    <s v="JULIO"/>
    <n v="9797"/>
    <x v="33"/>
    <x v="33"/>
    <x v="233"/>
    <x v="233"/>
    <x v="164"/>
    <x v="0"/>
    <x v="3"/>
    <n v="2"/>
    <n v="529948"/>
    <n v="1059.896"/>
    <x v="0"/>
  </r>
  <r>
    <x v="0"/>
    <s v="JULIO"/>
    <n v="9793"/>
    <x v="16"/>
    <x v="16"/>
    <x v="137"/>
    <x v="137"/>
    <x v="106"/>
    <x v="0"/>
    <x v="3"/>
    <n v="2"/>
    <n v="826459"/>
    <n v="1652.9179999999999"/>
    <x v="8"/>
  </r>
  <r>
    <x v="0"/>
    <s v="JULIO"/>
    <n v="9796"/>
    <x v="17"/>
    <x v="17"/>
    <x v="137"/>
    <x v="137"/>
    <x v="106"/>
    <x v="0"/>
    <x v="3"/>
    <n v="7"/>
    <n v="808320"/>
    <n v="5658.24"/>
    <x v="11"/>
  </r>
  <r>
    <x v="0"/>
    <s v="JULIO"/>
    <n v="9797"/>
    <x v="33"/>
    <x v="33"/>
    <x v="218"/>
    <x v="218"/>
    <x v="157"/>
    <x v="1"/>
    <x v="3"/>
    <n v="1"/>
    <n v="25533"/>
    <n v="25.533000000000001"/>
    <x v="0"/>
  </r>
  <r>
    <x v="0"/>
    <s v="JULIO"/>
    <n v="9797"/>
    <x v="33"/>
    <x v="33"/>
    <x v="219"/>
    <x v="219"/>
    <x v="158"/>
    <x v="1"/>
    <x v="3"/>
    <n v="2"/>
    <n v="111728"/>
    <n v="223.45599999999999"/>
    <x v="0"/>
  </r>
  <r>
    <x v="0"/>
    <s v="JULIO"/>
    <n v="9831"/>
    <x v="0"/>
    <x v="0"/>
    <x v="234"/>
    <x v="234"/>
    <x v="165"/>
    <x v="1"/>
    <x v="3"/>
    <n v="3"/>
    <n v="150000"/>
    <n v="450"/>
    <x v="0"/>
  </r>
  <r>
    <x v="0"/>
    <s v="JULIO"/>
    <n v="9799"/>
    <x v="39"/>
    <x v="39"/>
    <x v="140"/>
    <x v="140"/>
    <x v="109"/>
    <x v="0"/>
    <x v="3"/>
    <n v="6"/>
    <n v="3800"/>
    <n v="22.8"/>
    <x v="14"/>
  </r>
  <r>
    <x v="0"/>
    <s v="JULIO"/>
    <n v="9822"/>
    <x v="35"/>
    <x v="35"/>
    <x v="235"/>
    <x v="235"/>
    <x v="166"/>
    <x v="0"/>
    <x v="3"/>
    <n v="2"/>
    <n v="650000"/>
    <n v="1300"/>
    <x v="0"/>
  </r>
  <r>
    <x v="0"/>
    <s v="JULIO"/>
    <n v="9797"/>
    <x v="33"/>
    <x v="33"/>
    <x v="236"/>
    <x v="236"/>
    <x v="167"/>
    <x v="0"/>
    <x v="3"/>
    <n v="1"/>
    <n v="1462120"/>
    <n v="1462.12"/>
    <x v="0"/>
  </r>
  <r>
    <x v="0"/>
    <s v="JULIO"/>
    <n v="9812"/>
    <x v="39"/>
    <x v="39"/>
    <x v="170"/>
    <x v="170"/>
    <x v="126"/>
    <x v="2"/>
    <x v="3"/>
    <n v="1"/>
    <n v="640000"/>
    <n v="640"/>
    <x v="14"/>
  </r>
  <r>
    <x v="0"/>
    <s v="JULIO"/>
    <n v="9809"/>
    <x v="0"/>
    <x v="0"/>
    <x v="69"/>
    <x v="69"/>
    <x v="55"/>
    <x v="1"/>
    <x v="4"/>
    <n v="1"/>
    <n v="90000"/>
    <n v="90"/>
    <x v="0"/>
  </r>
  <r>
    <x v="0"/>
    <s v="JULIO"/>
    <n v="9832"/>
    <x v="35"/>
    <x v="35"/>
    <x v="69"/>
    <x v="69"/>
    <x v="55"/>
    <x v="1"/>
    <x v="4"/>
    <n v="3"/>
    <n v="77000"/>
    <n v="231"/>
    <x v="0"/>
  </r>
  <r>
    <x v="0"/>
    <s v="JULIO"/>
    <n v="9784"/>
    <x v="33"/>
    <x v="33"/>
    <x v="223"/>
    <x v="223"/>
    <x v="4"/>
    <x v="6"/>
    <x v="7"/>
    <n v="1"/>
    <n v="2510015"/>
    <n v="2510.0149999999999"/>
    <x v="0"/>
  </r>
  <r>
    <x v="0"/>
    <s v="JULIO"/>
    <n v="9797"/>
    <x v="33"/>
    <x v="33"/>
    <x v="70"/>
    <x v="70"/>
    <x v="56"/>
    <x v="2"/>
    <x v="5"/>
    <n v="1"/>
    <n v="54495"/>
    <n v="54.494999999999997"/>
    <x v="0"/>
  </r>
  <r>
    <x v="0"/>
    <s v="JULIO"/>
    <n v="9776"/>
    <x v="0"/>
    <x v="0"/>
    <x v="70"/>
    <x v="70"/>
    <x v="56"/>
    <x v="2"/>
    <x v="5"/>
    <n v="1"/>
    <n v="48000"/>
    <n v="48"/>
    <x v="0"/>
  </r>
  <r>
    <x v="0"/>
    <s v="JULIO"/>
    <n v="9832"/>
    <x v="35"/>
    <x v="35"/>
    <x v="70"/>
    <x v="70"/>
    <x v="56"/>
    <x v="2"/>
    <x v="5"/>
    <n v="1"/>
    <n v="38900"/>
    <n v="38.9"/>
    <x v="0"/>
  </r>
  <r>
    <x v="0"/>
    <s v="AGOSTO"/>
    <n v="9892"/>
    <x v="19"/>
    <x v="19"/>
    <x v="237"/>
    <x v="237"/>
    <x v="168"/>
    <x v="0"/>
    <x v="0"/>
    <n v="5"/>
    <n v="59000"/>
    <n v="295"/>
    <x v="0"/>
  </r>
  <r>
    <x v="0"/>
    <s v="AGOSTO"/>
    <n v="9892"/>
    <x v="19"/>
    <x v="19"/>
    <x v="238"/>
    <x v="238"/>
    <x v="169"/>
    <x v="1"/>
    <x v="0"/>
    <n v="10"/>
    <n v="75000"/>
    <n v="750"/>
    <x v="0"/>
  </r>
  <r>
    <x v="0"/>
    <s v="AGOSTO"/>
    <n v="9886"/>
    <x v="22"/>
    <x v="22"/>
    <x v="239"/>
    <x v="239"/>
    <x v="170"/>
    <x v="5"/>
    <x v="0"/>
    <n v="2"/>
    <n v="350395"/>
    <n v="700.79"/>
    <x v="14"/>
  </r>
  <r>
    <x v="0"/>
    <s v="AGOSTO"/>
    <n v="9889"/>
    <x v="0"/>
    <x v="0"/>
    <x v="3"/>
    <x v="3"/>
    <x v="3"/>
    <x v="0"/>
    <x v="0"/>
    <n v="1"/>
    <n v="25000"/>
    <n v="25"/>
    <x v="0"/>
  </r>
  <r>
    <x v="0"/>
    <s v="AGOSTO"/>
    <n v="9856"/>
    <x v="22"/>
    <x v="22"/>
    <x v="72"/>
    <x v="72"/>
    <x v="4"/>
    <x v="1"/>
    <x v="0"/>
    <n v="400"/>
    <n v="590"/>
    <n v="236"/>
    <x v="14"/>
  </r>
  <r>
    <x v="0"/>
    <s v="AGOSTO"/>
    <n v="9883"/>
    <x v="4"/>
    <x v="4"/>
    <x v="4"/>
    <x v="4"/>
    <x v="4"/>
    <x v="2"/>
    <x v="1"/>
    <n v="22"/>
    <n v="289679"/>
    <n v="6372.9380000000001"/>
    <x v="3"/>
  </r>
  <r>
    <x v="0"/>
    <s v="AGOSTO"/>
    <n v="9897"/>
    <x v="1"/>
    <x v="1"/>
    <x v="4"/>
    <x v="4"/>
    <x v="4"/>
    <x v="2"/>
    <x v="1"/>
    <n v="3"/>
    <n v="280000"/>
    <n v="840"/>
    <x v="1"/>
  </r>
  <r>
    <x v="0"/>
    <s v="AGOSTO"/>
    <n v="9911"/>
    <x v="42"/>
    <x v="42"/>
    <x v="5"/>
    <x v="5"/>
    <x v="4"/>
    <x v="2"/>
    <x v="1"/>
    <n v="1"/>
    <n v="1280000"/>
    <n v="1280"/>
    <x v="0"/>
  </r>
  <r>
    <x v="0"/>
    <s v="AGOSTO"/>
    <n v="9890"/>
    <x v="17"/>
    <x v="17"/>
    <x v="6"/>
    <x v="6"/>
    <x v="4"/>
    <x v="2"/>
    <x v="1"/>
    <n v="1"/>
    <n v="1930000"/>
    <n v="1930"/>
    <x v="11"/>
  </r>
  <r>
    <x v="0"/>
    <s v="AGOSTO"/>
    <n v="9888"/>
    <x v="26"/>
    <x v="26"/>
    <x v="73"/>
    <x v="73"/>
    <x v="58"/>
    <x v="2"/>
    <x v="1"/>
    <n v="1"/>
    <n v="3100000"/>
    <n v="3100"/>
    <x v="0"/>
  </r>
  <r>
    <x v="0"/>
    <s v="AGOSTO"/>
    <n v="9912"/>
    <x v="36"/>
    <x v="36"/>
    <x v="240"/>
    <x v="240"/>
    <x v="4"/>
    <x v="3"/>
    <x v="1"/>
    <n v="1"/>
    <n v="105000"/>
    <n v="105"/>
    <x v="0"/>
  </r>
  <r>
    <x v="0"/>
    <s v="AGOSTO"/>
    <n v="9896"/>
    <x v="9"/>
    <x v="9"/>
    <x v="9"/>
    <x v="9"/>
    <x v="4"/>
    <x v="3"/>
    <x v="1"/>
    <n v="4"/>
    <n v="135000"/>
    <n v="540"/>
    <x v="0"/>
  </r>
  <r>
    <x v="0"/>
    <s v="AGOSTO"/>
    <n v="9899"/>
    <x v="36"/>
    <x v="36"/>
    <x v="241"/>
    <x v="241"/>
    <x v="4"/>
    <x v="3"/>
    <x v="1"/>
    <n v="1"/>
    <n v="105000"/>
    <n v="105"/>
    <x v="0"/>
  </r>
  <r>
    <x v="0"/>
    <s v="AGOSTO"/>
    <n v="9879"/>
    <x v="36"/>
    <x v="36"/>
    <x v="76"/>
    <x v="76"/>
    <x v="4"/>
    <x v="3"/>
    <x v="1"/>
    <n v="1"/>
    <n v="105000"/>
    <n v="105"/>
    <x v="0"/>
  </r>
  <r>
    <x v="0"/>
    <s v="AGOSTO"/>
    <n v="9910"/>
    <x v="29"/>
    <x v="29"/>
    <x v="76"/>
    <x v="76"/>
    <x v="4"/>
    <x v="3"/>
    <x v="1"/>
    <n v="1"/>
    <n v="98000"/>
    <n v="98"/>
    <x v="0"/>
  </r>
  <r>
    <x v="0"/>
    <s v="AGOSTO"/>
    <n v="9894"/>
    <x v="22"/>
    <x v="22"/>
    <x v="76"/>
    <x v="76"/>
    <x v="4"/>
    <x v="3"/>
    <x v="1"/>
    <n v="12"/>
    <n v="98000"/>
    <n v="1176"/>
    <x v="14"/>
  </r>
  <r>
    <x v="0"/>
    <s v="AGOSTO"/>
    <n v="9878"/>
    <x v="1"/>
    <x v="1"/>
    <x v="82"/>
    <x v="82"/>
    <x v="4"/>
    <x v="3"/>
    <x v="1"/>
    <n v="5"/>
    <n v="93000"/>
    <n v="465"/>
    <x v="1"/>
  </r>
  <r>
    <x v="0"/>
    <s v="AGOSTO"/>
    <n v="9854"/>
    <x v="27"/>
    <x v="27"/>
    <x v="242"/>
    <x v="242"/>
    <x v="4"/>
    <x v="3"/>
    <x v="1"/>
    <n v="4"/>
    <n v="1620858"/>
    <n v="6483.4319999999998"/>
    <x v="10"/>
  </r>
  <r>
    <x v="0"/>
    <s v="AGOSTO"/>
    <n v="9869"/>
    <x v="8"/>
    <x v="8"/>
    <x v="15"/>
    <x v="15"/>
    <x v="4"/>
    <x v="3"/>
    <x v="1"/>
    <n v="2"/>
    <n v="1646514"/>
    <n v="3293.0279999999998"/>
    <x v="7"/>
  </r>
  <r>
    <x v="0"/>
    <s v="AGOSTO"/>
    <n v="9872"/>
    <x v="25"/>
    <x v="25"/>
    <x v="243"/>
    <x v="243"/>
    <x v="4"/>
    <x v="3"/>
    <x v="1"/>
    <n v="2"/>
    <n v="4705025"/>
    <n v="9410.0499999999993"/>
    <x v="16"/>
  </r>
  <r>
    <x v="0"/>
    <s v="AGOSTO"/>
    <n v="9871"/>
    <x v="13"/>
    <x v="13"/>
    <x v="195"/>
    <x v="195"/>
    <x v="4"/>
    <x v="3"/>
    <x v="1"/>
    <n v="1"/>
    <n v="2913502"/>
    <n v="2913.502"/>
    <x v="9"/>
  </r>
  <r>
    <x v="0"/>
    <s v="AGOSTO"/>
    <n v="9872"/>
    <x v="25"/>
    <x v="25"/>
    <x v="244"/>
    <x v="244"/>
    <x v="171"/>
    <x v="3"/>
    <x v="1"/>
    <n v="2"/>
    <n v="6421795"/>
    <n v="12843.59"/>
    <x v="16"/>
  </r>
  <r>
    <x v="0"/>
    <s v="AGOSTO"/>
    <n v="9864"/>
    <x v="6"/>
    <x v="6"/>
    <x v="17"/>
    <x v="17"/>
    <x v="4"/>
    <x v="3"/>
    <x v="1"/>
    <n v="2"/>
    <n v="3262525"/>
    <n v="6525.05"/>
    <x v="5"/>
  </r>
  <r>
    <x v="0"/>
    <s v="AGOSTO"/>
    <n v="9870"/>
    <x v="8"/>
    <x v="8"/>
    <x v="17"/>
    <x v="17"/>
    <x v="4"/>
    <x v="3"/>
    <x v="1"/>
    <n v="3"/>
    <n v="3260394"/>
    <n v="9781.1820000000007"/>
    <x v="7"/>
  </r>
  <r>
    <x v="0"/>
    <s v="AGOSTO"/>
    <n v="9865"/>
    <x v="28"/>
    <x v="28"/>
    <x v="17"/>
    <x v="17"/>
    <x v="4"/>
    <x v="3"/>
    <x v="1"/>
    <n v="6"/>
    <n v="3262525"/>
    <n v="19575.150000000001"/>
    <x v="10"/>
  </r>
  <r>
    <x v="0"/>
    <s v="AGOSTO"/>
    <n v="9884"/>
    <x v="47"/>
    <x v="47"/>
    <x v="245"/>
    <x v="245"/>
    <x v="4"/>
    <x v="3"/>
    <x v="1"/>
    <n v="1"/>
    <n v="4545878"/>
    <n v="4545.8779999999997"/>
    <x v="19"/>
  </r>
  <r>
    <x v="0"/>
    <s v="AGOSTO"/>
    <n v="9873"/>
    <x v="12"/>
    <x v="12"/>
    <x v="18"/>
    <x v="18"/>
    <x v="4"/>
    <x v="3"/>
    <x v="1"/>
    <n v="4"/>
    <n v="1585714"/>
    <n v="6342.8559999999998"/>
    <x v="8"/>
  </r>
  <r>
    <x v="0"/>
    <s v="AGOSTO"/>
    <n v="9872"/>
    <x v="25"/>
    <x v="25"/>
    <x v="246"/>
    <x v="246"/>
    <x v="4"/>
    <x v="3"/>
    <x v="1"/>
    <n v="2"/>
    <n v="1850204"/>
    <n v="3700.4079999999999"/>
    <x v="16"/>
  </r>
  <r>
    <x v="0"/>
    <s v="AGOSTO"/>
    <n v="9872"/>
    <x v="25"/>
    <x v="25"/>
    <x v="20"/>
    <x v="20"/>
    <x v="6"/>
    <x v="3"/>
    <x v="1"/>
    <n v="1"/>
    <n v="1153484"/>
    <n v="1153.4839999999999"/>
    <x v="16"/>
  </r>
  <r>
    <x v="0"/>
    <s v="AGOSTO"/>
    <n v="9901"/>
    <x v="36"/>
    <x v="36"/>
    <x v="247"/>
    <x v="247"/>
    <x v="172"/>
    <x v="1"/>
    <x v="1"/>
    <n v="1"/>
    <n v="15000"/>
    <n v="15"/>
    <x v="0"/>
  </r>
  <r>
    <x v="0"/>
    <s v="AGOSTO"/>
    <n v="9885"/>
    <x v="6"/>
    <x v="6"/>
    <x v="89"/>
    <x v="89"/>
    <x v="64"/>
    <x v="4"/>
    <x v="1"/>
    <n v="41"/>
    <n v="288819"/>
    <n v="11841.579"/>
    <x v="5"/>
  </r>
  <r>
    <x v="0"/>
    <s v="AGOSTO"/>
    <n v="9866"/>
    <x v="28"/>
    <x v="28"/>
    <x v="89"/>
    <x v="89"/>
    <x v="64"/>
    <x v="4"/>
    <x v="1"/>
    <n v="100"/>
    <n v="247081"/>
    <n v="24708.1"/>
    <x v="10"/>
  </r>
  <r>
    <x v="0"/>
    <s v="AGOSTO"/>
    <n v="9909"/>
    <x v="32"/>
    <x v="32"/>
    <x v="89"/>
    <x v="89"/>
    <x v="64"/>
    <x v="4"/>
    <x v="1"/>
    <n v="2"/>
    <n v="280000"/>
    <n v="560"/>
    <x v="0"/>
  </r>
  <r>
    <x v="0"/>
    <s v="AGOSTO"/>
    <n v="9866"/>
    <x v="28"/>
    <x v="28"/>
    <x v="248"/>
    <x v="248"/>
    <x v="173"/>
    <x v="4"/>
    <x v="1"/>
    <n v="20"/>
    <n v="244520"/>
    <n v="4890.3999999999996"/>
    <x v="10"/>
  </r>
  <r>
    <x v="0"/>
    <s v="AGOSTO"/>
    <n v="9854"/>
    <x v="27"/>
    <x v="27"/>
    <x v="249"/>
    <x v="249"/>
    <x v="174"/>
    <x v="4"/>
    <x v="1"/>
    <n v="5"/>
    <n v="914432"/>
    <n v="4572.16"/>
    <x v="10"/>
  </r>
  <r>
    <x v="0"/>
    <s v="AGOSTO"/>
    <n v="9866"/>
    <x v="28"/>
    <x v="28"/>
    <x v="115"/>
    <x v="115"/>
    <x v="87"/>
    <x v="4"/>
    <x v="1"/>
    <n v="10"/>
    <n v="439699"/>
    <n v="4396.99"/>
    <x v="10"/>
  </r>
  <r>
    <x v="0"/>
    <s v="AGOSTO"/>
    <n v="9866"/>
    <x v="28"/>
    <x v="28"/>
    <x v="182"/>
    <x v="182"/>
    <x v="132"/>
    <x v="4"/>
    <x v="1"/>
    <n v="6"/>
    <n v="451149"/>
    <n v="2706.8939999999998"/>
    <x v="10"/>
  </r>
  <r>
    <x v="0"/>
    <s v="AGOSTO"/>
    <n v="9866"/>
    <x v="28"/>
    <x v="28"/>
    <x v="183"/>
    <x v="183"/>
    <x v="133"/>
    <x v="4"/>
    <x v="1"/>
    <n v="30"/>
    <n v="286064"/>
    <n v="8581.92"/>
    <x v="10"/>
  </r>
  <r>
    <x v="0"/>
    <s v="AGOSTO"/>
    <n v="9866"/>
    <x v="28"/>
    <x v="28"/>
    <x v="184"/>
    <x v="184"/>
    <x v="134"/>
    <x v="4"/>
    <x v="1"/>
    <n v="10"/>
    <n v="708004"/>
    <n v="7080.04"/>
    <x v="10"/>
  </r>
  <r>
    <x v="0"/>
    <s v="AGOSTO"/>
    <n v="9866"/>
    <x v="28"/>
    <x v="28"/>
    <x v="185"/>
    <x v="185"/>
    <x v="135"/>
    <x v="4"/>
    <x v="1"/>
    <n v="10"/>
    <n v="733597"/>
    <n v="7335.97"/>
    <x v="10"/>
  </r>
  <r>
    <x v="0"/>
    <s v="AGOSTO"/>
    <n v="9860"/>
    <x v="22"/>
    <x v="22"/>
    <x v="250"/>
    <x v="250"/>
    <x v="175"/>
    <x v="2"/>
    <x v="2"/>
    <n v="1"/>
    <n v="9213549"/>
    <n v="9213.5490000000009"/>
    <x v="14"/>
  </r>
  <r>
    <x v="0"/>
    <s v="AGOSTO"/>
    <n v="9861"/>
    <x v="18"/>
    <x v="18"/>
    <x v="251"/>
    <x v="251"/>
    <x v="4"/>
    <x v="2"/>
    <x v="2"/>
    <n v="1"/>
    <n v="10165711"/>
    <n v="10165.710999999999"/>
    <x v="12"/>
  </r>
  <r>
    <x v="0"/>
    <s v="AGOSTO"/>
    <n v="9860"/>
    <x v="22"/>
    <x v="22"/>
    <x v="252"/>
    <x v="252"/>
    <x v="4"/>
    <x v="1"/>
    <x v="2"/>
    <n v="1"/>
    <n v="4500869"/>
    <n v="4500.8689999999997"/>
    <x v="14"/>
  </r>
  <r>
    <x v="0"/>
    <s v="AGOSTO"/>
    <n v="9861"/>
    <x v="18"/>
    <x v="18"/>
    <x v="253"/>
    <x v="253"/>
    <x v="4"/>
    <x v="1"/>
    <x v="2"/>
    <n v="2"/>
    <n v="69718"/>
    <n v="139.43600000000001"/>
    <x v="12"/>
  </r>
  <r>
    <x v="0"/>
    <s v="AGOSTO"/>
    <n v="9860"/>
    <x v="22"/>
    <x v="22"/>
    <x v="254"/>
    <x v="254"/>
    <x v="4"/>
    <x v="1"/>
    <x v="2"/>
    <n v="1"/>
    <n v="7428267"/>
    <n v="7428.2669999999998"/>
    <x v="14"/>
  </r>
  <r>
    <x v="0"/>
    <s v="AGOSTO"/>
    <n v="9858"/>
    <x v="22"/>
    <x v="22"/>
    <x v="255"/>
    <x v="255"/>
    <x v="4"/>
    <x v="1"/>
    <x v="2"/>
    <n v="1"/>
    <n v="8934584"/>
    <n v="8934.5840000000007"/>
    <x v="14"/>
  </r>
  <r>
    <x v="0"/>
    <s v="AGOSTO"/>
    <n v="9861"/>
    <x v="18"/>
    <x v="18"/>
    <x v="256"/>
    <x v="256"/>
    <x v="4"/>
    <x v="1"/>
    <x v="2"/>
    <n v="1"/>
    <n v="7395163"/>
    <n v="7395.1629999999996"/>
    <x v="12"/>
  </r>
  <r>
    <x v="0"/>
    <s v="AGOSTO"/>
    <n v="9855"/>
    <x v="22"/>
    <x v="22"/>
    <x v="124"/>
    <x v="124"/>
    <x v="4"/>
    <x v="1"/>
    <x v="2"/>
    <n v="2"/>
    <n v="138000"/>
    <n v="276"/>
    <x v="14"/>
  </r>
  <r>
    <x v="0"/>
    <s v="AGOSTO"/>
    <n v="9855"/>
    <x v="22"/>
    <x v="22"/>
    <x v="91"/>
    <x v="91"/>
    <x v="66"/>
    <x v="3"/>
    <x v="3"/>
    <n v="24"/>
    <n v="152000"/>
    <n v="3648"/>
    <x v="14"/>
  </r>
  <r>
    <x v="0"/>
    <s v="AGOSTO"/>
    <n v="9875"/>
    <x v="34"/>
    <x v="34"/>
    <x v="53"/>
    <x v="53"/>
    <x v="39"/>
    <x v="3"/>
    <x v="3"/>
    <n v="3"/>
    <n v="65000"/>
    <n v="195"/>
    <x v="0"/>
  </r>
  <r>
    <x v="0"/>
    <s v="AGOSTO"/>
    <n v="9880"/>
    <x v="19"/>
    <x v="19"/>
    <x v="53"/>
    <x v="53"/>
    <x v="39"/>
    <x v="3"/>
    <x v="3"/>
    <n v="3"/>
    <n v="56000"/>
    <n v="168"/>
    <x v="0"/>
  </r>
  <r>
    <x v="0"/>
    <s v="AGOSTO"/>
    <n v="9889"/>
    <x v="0"/>
    <x v="0"/>
    <x v="126"/>
    <x v="126"/>
    <x v="96"/>
    <x v="1"/>
    <x v="3"/>
    <n v="1"/>
    <n v="25000"/>
    <n v="25"/>
    <x v="0"/>
  </r>
  <r>
    <x v="0"/>
    <s v="AGOSTO"/>
    <n v="9853"/>
    <x v="0"/>
    <x v="0"/>
    <x v="55"/>
    <x v="55"/>
    <x v="41"/>
    <x v="0"/>
    <x v="3"/>
    <n v="2"/>
    <n v="160000"/>
    <n v="320"/>
    <x v="0"/>
  </r>
  <r>
    <x v="0"/>
    <s v="AGOSTO"/>
    <n v="9893"/>
    <x v="0"/>
    <x v="0"/>
    <x v="55"/>
    <x v="55"/>
    <x v="41"/>
    <x v="0"/>
    <x v="3"/>
    <n v="1"/>
    <n v="160000"/>
    <n v="160"/>
    <x v="0"/>
  </r>
  <r>
    <x v="0"/>
    <s v="AGOSTO"/>
    <n v="9889"/>
    <x v="0"/>
    <x v="0"/>
    <x v="57"/>
    <x v="57"/>
    <x v="43"/>
    <x v="1"/>
    <x v="3"/>
    <n v="1"/>
    <n v="48000"/>
    <n v="48"/>
    <x v="0"/>
  </r>
  <r>
    <x v="0"/>
    <s v="AGOSTO"/>
    <n v="9889"/>
    <x v="0"/>
    <x v="0"/>
    <x v="58"/>
    <x v="58"/>
    <x v="44"/>
    <x v="1"/>
    <x v="3"/>
    <n v="1"/>
    <n v="36000"/>
    <n v="36"/>
    <x v="0"/>
  </r>
  <r>
    <x v="0"/>
    <s v="AGOSTO"/>
    <n v="9876"/>
    <x v="39"/>
    <x v="39"/>
    <x v="257"/>
    <x v="257"/>
    <x v="176"/>
    <x v="1"/>
    <x v="3"/>
    <n v="5"/>
    <n v="25000"/>
    <n v="125"/>
    <x v="14"/>
  </r>
  <r>
    <x v="0"/>
    <s v="AGOSTO"/>
    <n v="9880"/>
    <x v="19"/>
    <x v="19"/>
    <x v="59"/>
    <x v="59"/>
    <x v="45"/>
    <x v="0"/>
    <x v="3"/>
    <n v="2"/>
    <n v="175000"/>
    <n v="350"/>
    <x v="0"/>
  </r>
  <r>
    <x v="0"/>
    <s v="AGOSTO"/>
    <n v="9857"/>
    <x v="17"/>
    <x v="17"/>
    <x v="128"/>
    <x v="128"/>
    <x v="98"/>
    <x v="0"/>
    <x v="3"/>
    <n v="27"/>
    <n v="535343"/>
    <n v="14454.261"/>
    <x v="11"/>
  </r>
  <r>
    <x v="0"/>
    <s v="AGOSTO"/>
    <n v="9895"/>
    <x v="19"/>
    <x v="19"/>
    <x v="128"/>
    <x v="128"/>
    <x v="98"/>
    <x v="0"/>
    <x v="3"/>
    <n v="1"/>
    <n v="605000"/>
    <n v="605"/>
    <x v="0"/>
  </r>
  <r>
    <x v="0"/>
    <s v="AGOSTO"/>
    <n v="9889"/>
    <x v="0"/>
    <x v="0"/>
    <x v="60"/>
    <x v="60"/>
    <x v="46"/>
    <x v="0"/>
    <x v="3"/>
    <n v="1"/>
    <n v="96600"/>
    <n v="96.6"/>
    <x v="0"/>
  </r>
  <r>
    <x v="0"/>
    <s v="AGOSTO"/>
    <n v="9898"/>
    <x v="0"/>
    <x v="0"/>
    <x v="60"/>
    <x v="60"/>
    <x v="46"/>
    <x v="0"/>
    <x v="3"/>
    <n v="1"/>
    <n v="99000"/>
    <n v="99"/>
    <x v="0"/>
  </r>
  <r>
    <x v="0"/>
    <s v="AGOSTO"/>
    <n v="9886"/>
    <x v="22"/>
    <x v="22"/>
    <x v="164"/>
    <x v="164"/>
    <x v="121"/>
    <x v="0"/>
    <x v="3"/>
    <n v="3"/>
    <n v="198369"/>
    <n v="595.10699999999997"/>
    <x v="14"/>
  </r>
  <r>
    <x v="0"/>
    <s v="AGOSTO"/>
    <n v="9868"/>
    <x v="39"/>
    <x v="39"/>
    <x v="132"/>
    <x v="132"/>
    <x v="101"/>
    <x v="0"/>
    <x v="3"/>
    <n v="5"/>
    <n v="237155"/>
    <n v="1185.7750000000001"/>
    <x v="14"/>
  </r>
  <r>
    <x v="0"/>
    <s v="AGOSTO"/>
    <n v="9859"/>
    <x v="19"/>
    <x v="19"/>
    <x v="132"/>
    <x v="132"/>
    <x v="101"/>
    <x v="0"/>
    <x v="3"/>
    <n v="3"/>
    <n v="253000"/>
    <n v="759"/>
    <x v="0"/>
  </r>
  <r>
    <x v="0"/>
    <s v="AGOSTO"/>
    <n v="9876"/>
    <x v="39"/>
    <x v="39"/>
    <x v="258"/>
    <x v="258"/>
    <x v="177"/>
    <x v="1"/>
    <x v="3"/>
    <n v="9"/>
    <n v="39000"/>
    <n v="351"/>
    <x v="14"/>
  </r>
  <r>
    <x v="0"/>
    <s v="AGOSTO"/>
    <n v="9868"/>
    <x v="39"/>
    <x v="39"/>
    <x v="133"/>
    <x v="133"/>
    <x v="102"/>
    <x v="0"/>
    <x v="3"/>
    <n v="5"/>
    <n v="360000"/>
    <n v="1800"/>
    <x v="14"/>
  </r>
  <r>
    <x v="0"/>
    <s v="AGOSTO"/>
    <n v="9886"/>
    <x v="22"/>
    <x v="22"/>
    <x v="133"/>
    <x v="133"/>
    <x v="102"/>
    <x v="0"/>
    <x v="3"/>
    <n v="9"/>
    <n v="359023"/>
    <n v="3231.2069999999999"/>
    <x v="14"/>
  </r>
  <r>
    <x v="0"/>
    <s v="AGOSTO"/>
    <n v="9881"/>
    <x v="19"/>
    <x v="19"/>
    <x v="133"/>
    <x v="133"/>
    <x v="102"/>
    <x v="0"/>
    <x v="3"/>
    <n v="2"/>
    <n v="370000"/>
    <n v="740"/>
    <x v="0"/>
  </r>
  <r>
    <x v="0"/>
    <s v="AGOSTO"/>
    <n v="9895"/>
    <x v="19"/>
    <x v="19"/>
    <x v="259"/>
    <x v="259"/>
    <x v="178"/>
    <x v="0"/>
    <x v="3"/>
    <n v="1"/>
    <n v="470000"/>
    <n v="470"/>
    <x v="0"/>
  </r>
  <r>
    <x v="0"/>
    <s v="AGOSTO"/>
    <n v="9889"/>
    <x v="0"/>
    <x v="0"/>
    <x v="62"/>
    <x v="62"/>
    <x v="48"/>
    <x v="0"/>
    <x v="3"/>
    <n v="1"/>
    <n v="39300"/>
    <n v="39.299999999999997"/>
    <x v="0"/>
  </r>
  <r>
    <x v="0"/>
    <s v="AGOSTO"/>
    <n v="9898"/>
    <x v="0"/>
    <x v="0"/>
    <x v="63"/>
    <x v="63"/>
    <x v="49"/>
    <x v="0"/>
    <x v="3"/>
    <n v="1"/>
    <n v="58000"/>
    <n v="58"/>
    <x v="0"/>
  </r>
  <r>
    <x v="0"/>
    <s v="AGOSTO"/>
    <n v="9868"/>
    <x v="39"/>
    <x v="39"/>
    <x v="65"/>
    <x v="65"/>
    <x v="51"/>
    <x v="0"/>
    <x v="3"/>
    <n v="4"/>
    <n v="89000"/>
    <n v="356"/>
    <x v="14"/>
  </r>
  <r>
    <x v="0"/>
    <s v="AGOSTO"/>
    <n v="9868"/>
    <x v="39"/>
    <x v="39"/>
    <x v="96"/>
    <x v="96"/>
    <x v="71"/>
    <x v="0"/>
    <x v="3"/>
    <n v="4"/>
    <n v="120650"/>
    <n v="482.6"/>
    <x v="14"/>
  </r>
  <r>
    <x v="0"/>
    <s v="AGOSTO"/>
    <n v="9857"/>
    <x v="17"/>
    <x v="17"/>
    <x v="167"/>
    <x v="167"/>
    <x v="124"/>
    <x v="0"/>
    <x v="3"/>
    <n v="3"/>
    <n v="529668"/>
    <n v="1589.0039999999999"/>
    <x v="11"/>
  </r>
  <r>
    <x v="0"/>
    <s v="AGOSTO"/>
    <n v="9868"/>
    <x v="39"/>
    <x v="39"/>
    <x v="215"/>
    <x v="215"/>
    <x v="154"/>
    <x v="1"/>
    <x v="3"/>
    <n v="6"/>
    <n v="39000"/>
    <n v="234"/>
    <x v="14"/>
  </r>
  <r>
    <x v="0"/>
    <s v="AGOSTO"/>
    <n v="9868"/>
    <x v="39"/>
    <x v="39"/>
    <x v="216"/>
    <x v="216"/>
    <x v="155"/>
    <x v="1"/>
    <x v="3"/>
    <n v="6"/>
    <n v="93000"/>
    <n v="558"/>
    <x v="14"/>
  </r>
  <r>
    <x v="0"/>
    <s v="AGOSTO"/>
    <n v="9868"/>
    <x v="39"/>
    <x v="39"/>
    <x v="218"/>
    <x v="218"/>
    <x v="157"/>
    <x v="1"/>
    <x v="3"/>
    <n v="6"/>
    <n v="22000"/>
    <n v="132"/>
    <x v="14"/>
  </r>
  <r>
    <x v="0"/>
    <s v="AGOSTO"/>
    <n v="9868"/>
    <x v="39"/>
    <x v="39"/>
    <x v="219"/>
    <x v="219"/>
    <x v="158"/>
    <x v="1"/>
    <x v="3"/>
    <n v="2"/>
    <n v="78000"/>
    <n v="156"/>
    <x v="14"/>
  </r>
  <r>
    <x v="0"/>
    <s v="AGOSTO"/>
    <n v="9868"/>
    <x v="39"/>
    <x v="39"/>
    <x v="67"/>
    <x v="67"/>
    <x v="53"/>
    <x v="0"/>
    <x v="3"/>
    <n v="6"/>
    <n v="38000"/>
    <n v="228"/>
    <x v="14"/>
  </r>
  <r>
    <x v="0"/>
    <s v="AGOSTO"/>
    <n v="9868"/>
    <x v="39"/>
    <x v="39"/>
    <x v="140"/>
    <x v="140"/>
    <x v="109"/>
    <x v="0"/>
    <x v="3"/>
    <n v="6"/>
    <n v="3400"/>
    <n v="20.399999999999999"/>
    <x v="14"/>
  </r>
  <r>
    <x v="0"/>
    <s v="AGOSTO"/>
    <n v="9863"/>
    <x v="33"/>
    <x v="33"/>
    <x v="235"/>
    <x v="235"/>
    <x v="166"/>
    <x v="0"/>
    <x v="3"/>
    <n v="1"/>
    <n v="652863"/>
    <n v="652.86300000000006"/>
    <x v="0"/>
  </r>
  <r>
    <x v="0"/>
    <s v="AGOSTO"/>
    <n v="9908"/>
    <x v="17"/>
    <x v="17"/>
    <x v="260"/>
    <x v="260"/>
    <x v="179"/>
    <x v="1"/>
    <x v="3"/>
    <n v="7"/>
    <n v="110729"/>
    <n v="775.10299999999995"/>
    <x v="11"/>
  </r>
  <r>
    <x v="0"/>
    <s v="AGOSTO"/>
    <n v="9900"/>
    <x v="17"/>
    <x v="17"/>
    <x v="142"/>
    <x v="142"/>
    <x v="111"/>
    <x v="1"/>
    <x v="3"/>
    <n v="1"/>
    <n v="32000"/>
    <n v="32"/>
    <x v="11"/>
  </r>
  <r>
    <x v="0"/>
    <s v="AGOSTO"/>
    <n v="9874"/>
    <x v="19"/>
    <x v="19"/>
    <x v="261"/>
    <x v="261"/>
    <x v="180"/>
    <x v="1"/>
    <x v="3"/>
    <n v="1"/>
    <n v="68000"/>
    <n v="68"/>
    <x v="0"/>
  </r>
  <r>
    <x v="0"/>
    <s v="AGOSTO"/>
    <n v="9874"/>
    <x v="19"/>
    <x v="19"/>
    <x v="169"/>
    <x v="169"/>
    <x v="4"/>
    <x v="1"/>
    <x v="3"/>
    <n v="1"/>
    <n v="84000"/>
    <n v="84"/>
    <x v="0"/>
  </r>
  <r>
    <x v="0"/>
    <s v="AGOSTO"/>
    <n v="9900"/>
    <x v="17"/>
    <x v="17"/>
    <x v="143"/>
    <x v="143"/>
    <x v="112"/>
    <x v="1"/>
    <x v="3"/>
    <n v="1"/>
    <n v="90000"/>
    <n v="90"/>
    <x v="11"/>
  </r>
  <r>
    <x v="0"/>
    <s v="AGOSTO"/>
    <n v="9895"/>
    <x v="19"/>
    <x v="19"/>
    <x v="262"/>
    <x v="262"/>
    <x v="181"/>
    <x v="1"/>
    <x v="3"/>
    <n v="1"/>
    <n v="83000"/>
    <n v="83"/>
    <x v="0"/>
  </r>
  <r>
    <x v="0"/>
    <s v="AGOSTO"/>
    <n v="9874"/>
    <x v="19"/>
    <x v="19"/>
    <x v="170"/>
    <x v="170"/>
    <x v="126"/>
    <x v="2"/>
    <x v="3"/>
    <n v="1"/>
    <n v="670000"/>
    <n v="670"/>
    <x v="0"/>
  </r>
  <r>
    <x v="0"/>
    <s v="AGOSTO"/>
    <n v="9900"/>
    <x v="17"/>
    <x v="17"/>
    <x v="146"/>
    <x v="146"/>
    <x v="115"/>
    <x v="2"/>
    <x v="3"/>
    <n v="1"/>
    <n v="648000"/>
    <n v="648"/>
    <x v="11"/>
  </r>
  <r>
    <x v="0"/>
    <s v="AGOSTO"/>
    <n v="9886"/>
    <x v="22"/>
    <x v="22"/>
    <x v="70"/>
    <x v="70"/>
    <x v="56"/>
    <x v="2"/>
    <x v="5"/>
    <n v="1"/>
    <n v="39600"/>
    <n v="39.6"/>
    <x v="14"/>
  </r>
  <r>
    <x v="0"/>
    <s v="AGOSTO"/>
    <n v="9889"/>
    <x v="0"/>
    <x v="0"/>
    <x v="70"/>
    <x v="70"/>
    <x v="56"/>
    <x v="2"/>
    <x v="5"/>
    <n v="1"/>
    <n v="40000"/>
    <n v="40"/>
    <x v="0"/>
  </r>
  <r>
    <x v="0"/>
    <s v="AGOSTO"/>
    <n v="9898"/>
    <x v="0"/>
    <x v="0"/>
    <x v="70"/>
    <x v="70"/>
    <x v="56"/>
    <x v="2"/>
    <x v="5"/>
    <n v="1"/>
    <n v="48000"/>
    <n v="48"/>
    <x v="0"/>
  </r>
  <r>
    <x v="0"/>
    <s v="SEPTIEMBRE"/>
    <n v="9963"/>
    <x v="0"/>
    <x v="0"/>
    <x v="3"/>
    <x v="3"/>
    <x v="3"/>
    <x v="0"/>
    <x v="0"/>
    <n v="2"/>
    <n v="26000"/>
    <n v="52"/>
    <x v="0"/>
  </r>
  <r>
    <x v="0"/>
    <s v="SEPTIEMBRE"/>
    <n v="9985"/>
    <x v="0"/>
    <x v="0"/>
    <x v="3"/>
    <x v="3"/>
    <x v="3"/>
    <x v="0"/>
    <x v="0"/>
    <n v="1"/>
    <n v="26000"/>
    <n v="26"/>
    <x v="0"/>
  </r>
  <r>
    <x v="0"/>
    <s v="SEPTIEMBRE"/>
    <n v="9933"/>
    <x v="4"/>
    <x v="4"/>
    <x v="4"/>
    <x v="4"/>
    <x v="4"/>
    <x v="2"/>
    <x v="1"/>
    <n v="11"/>
    <n v="301939"/>
    <n v="3321.3290000000002"/>
    <x v="3"/>
  </r>
  <r>
    <x v="0"/>
    <s v="SEPTIEMBRE"/>
    <n v="9940"/>
    <x v="44"/>
    <x v="44"/>
    <x v="4"/>
    <x v="4"/>
    <x v="4"/>
    <x v="2"/>
    <x v="1"/>
    <n v="3"/>
    <n v="310000"/>
    <n v="930"/>
    <x v="18"/>
  </r>
  <r>
    <x v="0"/>
    <s v="SEPTIEMBRE"/>
    <n v="9925"/>
    <x v="3"/>
    <x v="3"/>
    <x v="4"/>
    <x v="4"/>
    <x v="4"/>
    <x v="2"/>
    <x v="1"/>
    <n v="1"/>
    <n v="310000"/>
    <n v="310"/>
    <x v="0"/>
  </r>
  <r>
    <x v="0"/>
    <s v="SEPTIEMBRE"/>
    <n v="9975"/>
    <x v="3"/>
    <x v="3"/>
    <x v="4"/>
    <x v="4"/>
    <x v="4"/>
    <x v="2"/>
    <x v="1"/>
    <n v="2"/>
    <n v="310000"/>
    <n v="620"/>
    <x v="0"/>
  </r>
  <r>
    <x v="0"/>
    <s v="SEPTIEMBRE"/>
    <n v="9923"/>
    <x v="19"/>
    <x v="19"/>
    <x v="4"/>
    <x v="4"/>
    <x v="4"/>
    <x v="2"/>
    <x v="1"/>
    <n v="1"/>
    <n v="260000"/>
    <n v="260"/>
    <x v="0"/>
  </r>
  <r>
    <x v="0"/>
    <s v="SEPTIEMBRE"/>
    <n v="9929"/>
    <x v="19"/>
    <x v="19"/>
    <x v="4"/>
    <x v="4"/>
    <x v="4"/>
    <x v="2"/>
    <x v="1"/>
    <n v="2"/>
    <n v="260000"/>
    <n v="520"/>
    <x v="0"/>
  </r>
  <r>
    <x v="0"/>
    <s v="SEPTIEMBRE"/>
    <n v="9922"/>
    <x v="4"/>
    <x v="4"/>
    <x v="5"/>
    <x v="5"/>
    <x v="4"/>
    <x v="2"/>
    <x v="1"/>
    <n v="1"/>
    <n v="1368349"/>
    <n v="1368.3489999999999"/>
    <x v="3"/>
  </r>
  <r>
    <x v="0"/>
    <s v="SEPTIEMBRE"/>
    <n v="9933"/>
    <x v="4"/>
    <x v="4"/>
    <x v="5"/>
    <x v="5"/>
    <x v="4"/>
    <x v="2"/>
    <x v="1"/>
    <n v="1"/>
    <n v="1377229"/>
    <n v="1377.229"/>
    <x v="3"/>
  </r>
  <r>
    <x v="0"/>
    <s v="SEPTIEMBRE"/>
    <n v="9924"/>
    <x v="2"/>
    <x v="2"/>
    <x v="6"/>
    <x v="6"/>
    <x v="4"/>
    <x v="2"/>
    <x v="1"/>
    <n v="2"/>
    <n v="1930000"/>
    <n v="3860"/>
    <x v="2"/>
  </r>
  <r>
    <x v="0"/>
    <s v="SEPTIEMBRE"/>
    <n v="9954"/>
    <x v="4"/>
    <x v="4"/>
    <x v="7"/>
    <x v="7"/>
    <x v="4"/>
    <x v="2"/>
    <x v="1"/>
    <n v="10"/>
    <n v="528297"/>
    <n v="5282.97"/>
    <x v="3"/>
  </r>
  <r>
    <x v="0"/>
    <s v="SEPTIEMBRE"/>
    <n v="9955"/>
    <x v="4"/>
    <x v="4"/>
    <x v="7"/>
    <x v="7"/>
    <x v="4"/>
    <x v="2"/>
    <x v="1"/>
    <n v="4"/>
    <n v="528297"/>
    <n v="2113.1880000000001"/>
    <x v="3"/>
  </r>
  <r>
    <x v="0"/>
    <s v="SEPTIEMBRE"/>
    <n v="9962"/>
    <x v="6"/>
    <x v="6"/>
    <x v="263"/>
    <x v="263"/>
    <x v="4"/>
    <x v="2"/>
    <x v="1"/>
    <n v="1"/>
    <n v="11000537"/>
    <n v="11000.537"/>
    <x v="5"/>
  </r>
  <r>
    <x v="0"/>
    <s v="SEPTIEMBRE"/>
    <n v="9956"/>
    <x v="4"/>
    <x v="4"/>
    <x v="264"/>
    <x v="264"/>
    <x v="4"/>
    <x v="3"/>
    <x v="1"/>
    <n v="1"/>
    <n v="105000"/>
    <n v="105"/>
    <x v="3"/>
  </r>
  <r>
    <x v="0"/>
    <s v="SEPTIEMBRE"/>
    <n v="9936"/>
    <x v="6"/>
    <x v="6"/>
    <x v="9"/>
    <x v="9"/>
    <x v="4"/>
    <x v="3"/>
    <x v="1"/>
    <n v="5"/>
    <n v="115000"/>
    <n v="575"/>
    <x v="5"/>
  </r>
  <r>
    <x v="0"/>
    <s v="SEPTIEMBRE"/>
    <n v="9937"/>
    <x v="6"/>
    <x v="6"/>
    <x v="9"/>
    <x v="9"/>
    <x v="4"/>
    <x v="3"/>
    <x v="1"/>
    <n v="5"/>
    <n v="115000"/>
    <n v="575"/>
    <x v="5"/>
  </r>
  <r>
    <x v="0"/>
    <s v="SEPTIEMBRE"/>
    <n v="9938"/>
    <x v="6"/>
    <x v="6"/>
    <x v="9"/>
    <x v="9"/>
    <x v="4"/>
    <x v="3"/>
    <x v="1"/>
    <n v="5"/>
    <n v="115000"/>
    <n v="575"/>
    <x v="5"/>
  </r>
  <r>
    <x v="0"/>
    <s v="SEPTIEMBRE"/>
    <n v="9978"/>
    <x v="46"/>
    <x v="46"/>
    <x v="9"/>
    <x v="9"/>
    <x v="4"/>
    <x v="3"/>
    <x v="1"/>
    <n v="1"/>
    <n v="135000"/>
    <n v="135"/>
    <x v="0"/>
  </r>
  <r>
    <x v="0"/>
    <s v="SEPTIEMBRE"/>
    <n v="9927"/>
    <x v="29"/>
    <x v="29"/>
    <x v="76"/>
    <x v="76"/>
    <x v="4"/>
    <x v="3"/>
    <x v="1"/>
    <n v="1"/>
    <n v="98000"/>
    <n v="98"/>
    <x v="0"/>
  </r>
  <r>
    <x v="0"/>
    <s v="SEPTIEMBRE"/>
    <n v="9972"/>
    <x v="37"/>
    <x v="37"/>
    <x v="76"/>
    <x v="76"/>
    <x v="4"/>
    <x v="3"/>
    <x v="1"/>
    <n v="1"/>
    <n v="105000"/>
    <n v="105"/>
    <x v="17"/>
  </r>
  <r>
    <x v="0"/>
    <s v="SEPTIEMBRE"/>
    <n v="9923"/>
    <x v="19"/>
    <x v="19"/>
    <x v="76"/>
    <x v="76"/>
    <x v="4"/>
    <x v="3"/>
    <x v="1"/>
    <n v="4"/>
    <n v="90000"/>
    <n v="360"/>
    <x v="0"/>
  </r>
  <r>
    <x v="0"/>
    <s v="SEPTIEMBRE"/>
    <n v="9960"/>
    <x v="6"/>
    <x v="6"/>
    <x v="77"/>
    <x v="77"/>
    <x v="4"/>
    <x v="3"/>
    <x v="1"/>
    <n v="15"/>
    <n v="426849"/>
    <n v="6402.7349999999997"/>
    <x v="5"/>
  </r>
  <r>
    <x v="0"/>
    <s v="SEPTIEMBRE"/>
    <n v="9964"/>
    <x v="6"/>
    <x v="6"/>
    <x v="77"/>
    <x v="77"/>
    <x v="4"/>
    <x v="3"/>
    <x v="1"/>
    <n v="15"/>
    <n v="426220"/>
    <n v="6393.3"/>
    <x v="5"/>
  </r>
  <r>
    <x v="0"/>
    <s v="SEPTIEMBRE"/>
    <n v="9966"/>
    <x v="6"/>
    <x v="6"/>
    <x v="77"/>
    <x v="77"/>
    <x v="4"/>
    <x v="3"/>
    <x v="1"/>
    <n v="8"/>
    <n v="426220"/>
    <n v="3409.76"/>
    <x v="5"/>
  </r>
  <r>
    <x v="0"/>
    <s v="SEPTIEMBRE"/>
    <n v="9967"/>
    <x v="6"/>
    <x v="6"/>
    <x v="77"/>
    <x v="77"/>
    <x v="4"/>
    <x v="3"/>
    <x v="1"/>
    <n v="10"/>
    <n v="426220"/>
    <n v="4262.2"/>
    <x v="5"/>
  </r>
  <r>
    <x v="0"/>
    <s v="SEPTIEMBRE"/>
    <n v="9969"/>
    <x v="8"/>
    <x v="8"/>
    <x v="77"/>
    <x v="77"/>
    <x v="4"/>
    <x v="3"/>
    <x v="1"/>
    <n v="6"/>
    <n v="550416"/>
    <n v="3302.4960000000001"/>
    <x v="7"/>
  </r>
  <r>
    <x v="0"/>
    <s v="SEPTIEMBRE"/>
    <n v="9970"/>
    <x v="8"/>
    <x v="8"/>
    <x v="77"/>
    <x v="77"/>
    <x v="4"/>
    <x v="3"/>
    <x v="1"/>
    <n v="10"/>
    <n v="550416"/>
    <n v="5504.16"/>
    <x v="7"/>
  </r>
  <r>
    <x v="0"/>
    <s v="SEPTIEMBRE"/>
    <n v="9971"/>
    <x v="8"/>
    <x v="8"/>
    <x v="77"/>
    <x v="77"/>
    <x v="4"/>
    <x v="3"/>
    <x v="1"/>
    <n v="14"/>
    <n v="550416"/>
    <n v="7705.8239999999996"/>
    <x v="7"/>
  </r>
  <r>
    <x v="0"/>
    <s v="SEPTIEMBRE"/>
    <n v="9972"/>
    <x v="37"/>
    <x v="37"/>
    <x v="77"/>
    <x v="77"/>
    <x v="4"/>
    <x v="3"/>
    <x v="1"/>
    <n v="2"/>
    <n v="523800"/>
    <n v="1047.5999999999999"/>
    <x v="17"/>
  </r>
  <r>
    <x v="0"/>
    <s v="SEPTIEMBRE"/>
    <n v="9953"/>
    <x v="28"/>
    <x v="28"/>
    <x v="78"/>
    <x v="78"/>
    <x v="4"/>
    <x v="3"/>
    <x v="1"/>
    <n v="10"/>
    <n v="761061"/>
    <n v="7610.61"/>
    <x v="10"/>
  </r>
  <r>
    <x v="0"/>
    <s v="SEPTIEMBRE"/>
    <n v="9949"/>
    <x v="13"/>
    <x v="13"/>
    <x v="11"/>
    <x v="11"/>
    <x v="4"/>
    <x v="3"/>
    <x v="1"/>
    <n v="8"/>
    <n v="1146135"/>
    <n v="9169.08"/>
    <x v="9"/>
  </r>
  <r>
    <x v="0"/>
    <s v="SEPTIEMBRE"/>
    <n v="9920"/>
    <x v="36"/>
    <x v="36"/>
    <x v="82"/>
    <x v="82"/>
    <x v="4"/>
    <x v="3"/>
    <x v="1"/>
    <n v="1"/>
    <n v="95000"/>
    <n v="95"/>
    <x v="0"/>
  </r>
  <r>
    <x v="0"/>
    <s v="SEPTIEMBRE"/>
    <n v="9976"/>
    <x v="18"/>
    <x v="18"/>
    <x v="82"/>
    <x v="82"/>
    <x v="4"/>
    <x v="3"/>
    <x v="1"/>
    <n v="6"/>
    <n v="95000"/>
    <n v="570"/>
    <x v="12"/>
  </r>
  <r>
    <x v="0"/>
    <s v="SEPTIEMBRE"/>
    <n v="9951"/>
    <x v="12"/>
    <x v="12"/>
    <x v="16"/>
    <x v="16"/>
    <x v="4"/>
    <x v="3"/>
    <x v="1"/>
    <n v="2"/>
    <n v="2606069"/>
    <n v="5212.1379999999999"/>
    <x v="8"/>
  </r>
  <r>
    <x v="0"/>
    <s v="SEPTIEMBRE"/>
    <n v="9957"/>
    <x v="6"/>
    <x v="6"/>
    <x v="17"/>
    <x v="17"/>
    <x v="4"/>
    <x v="3"/>
    <x v="1"/>
    <n v="8"/>
    <n v="3316021"/>
    <n v="26528.168000000001"/>
    <x v="5"/>
  </r>
  <r>
    <x v="0"/>
    <s v="SEPTIEMBRE"/>
    <n v="9968"/>
    <x v="8"/>
    <x v="8"/>
    <x v="17"/>
    <x v="17"/>
    <x v="4"/>
    <x v="3"/>
    <x v="1"/>
    <n v="8"/>
    <n v="3311136"/>
    <n v="26489.088"/>
    <x v="7"/>
  </r>
  <r>
    <x v="0"/>
    <s v="SEPTIEMBRE"/>
    <n v="9952"/>
    <x v="28"/>
    <x v="28"/>
    <x v="17"/>
    <x v="17"/>
    <x v="4"/>
    <x v="3"/>
    <x v="1"/>
    <n v="2"/>
    <n v="3321063"/>
    <n v="6642.1260000000002"/>
    <x v="10"/>
  </r>
  <r>
    <x v="0"/>
    <s v="SEPTIEMBRE"/>
    <n v="9948"/>
    <x v="13"/>
    <x v="13"/>
    <x v="19"/>
    <x v="19"/>
    <x v="5"/>
    <x v="3"/>
    <x v="1"/>
    <n v="1"/>
    <n v="1151407"/>
    <n v="1151.4069999999999"/>
    <x v="9"/>
  </r>
  <r>
    <x v="0"/>
    <s v="SEPTIEMBRE"/>
    <n v="9950"/>
    <x v="12"/>
    <x v="12"/>
    <x v="19"/>
    <x v="19"/>
    <x v="5"/>
    <x v="3"/>
    <x v="1"/>
    <n v="1"/>
    <n v="1121463"/>
    <n v="1121.463"/>
    <x v="8"/>
  </r>
  <r>
    <x v="0"/>
    <s v="SEPTIEMBRE"/>
    <n v="9951"/>
    <x v="12"/>
    <x v="12"/>
    <x v="19"/>
    <x v="19"/>
    <x v="5"/>
    <x v="3"/>
    <x v="1"/>
    <n v="6"/>
    <n v="1002338"/>
    <n v="6014.0280000000002"/>
    <x v="8"/>
  </r>
  <r>
    <x v="0"/>
    <s v="SEPTIEMBRE"/>
    <n v="9950"/>
    <x v="12"/>
    <x v="12"/>
    <x v="198"/>
    <x v="198"/>
    <x v="143"/>
    <x v="3"/>
    <x v="1"/>
    <n v="1"/>
    <n v="1163005"/>
    <n v="1163.0050000000001"/>
    <x v="8"/>
  </r>
  <r>
    <x v="0"/>
    <s v="SEPTIEMBRE"/>
    <n v="9948"/>
    <x v="13"/>
    <x v="13"/>
    <x v="20"/>
    <x v="20"/>
    <x v="6"/>
    <x v="3"/>
    <x v="1"/>
    <n v="1"/>
    <n v="1367283"/>
    <n v="1367.2829999999999"/>
    <x v="9"/>
  </r>
  <r>
    <x v="0"/>
    <s v="SEPTIEMBRE"/>
    <n v="9930"/>
    <x v="8"/>
    <x v="8"/>
    <x v="265"/>
    <x v="265"/>
    <x v="182"/>
    <x v="1"/>
    <x v="1"/>
    <n v="1"/>
    <n v="671835"/>
    <n v="671.83500000000004"/>
    <x v="7"/>
  </r>
  <r>
    <x v="0"/>
    <s v="SEPTIEMBRE"/>
    <n v="9947"/>
    <x v="7"/>
    <x v="7"/>
    <x v="266"/>
    <x v="266"/>
    <x v="183"/>
    <x v="1"/>
    <x v="1"/>
    <n v="1"/>
    <n v="268384"/>
    <n v="268.38400000000001"/>
    <x v="6"/>
  </r>
  <r>
    <x v="0"/>
    <s v="SEPTIEMBRE"/>
    <n v="9959"/>
    <x v="6"/>
    <x v="6"/>
    <x v="267"/>
    <x v="267"/>
    <x v="184"/>
    <x v="1"/>
    <x v="1"/>
    <n v="1"/>
    <n v="199068"/>
    <n v="199.06800000000001"/>
    <x v="5"/>
  </r>
  <r>
    <x v="0"/>
    <s v="SEPTIEMBRE"/>
    <n v="9947"/>
    <x v="7"/>
    <x v="7"/>
    <x v="268"/>
    <x v="268"/>
    <x v="185"/>
    <x v="1"/>
    <x v="1"/>
    <n v="1"/>
    <n v="191703"/>
    <n v="191.703"/>
    <x v="6"/>
  </r>
  <r>
    <x v="0"/>
    <s v="SEPTIEMBRE"/>
    <n v="9947"/>
    <x v="7"/>
    <x v="7"/>
    <x v="269"/>
    <x v="269"/>
    <x v="186"/>
    <x v="1"/>
    <x v="1"/>
    <n v="1"/>
    <n v="306725"/>
    <n v="306.72500000000002"/>
    <x v="6"/>
  </r>
  <r>
    <x v="0"/>
    <s v="SEPTIEMBRE"/>
    <n v="9959"/>
    <x v="6"/>
    <x v="6"/>
    <x v="270"/>
    <x v="270"/>
    <x v="187"/>
    <x v="1"/>
    <x v="1"/>
    <n v="1"/>
    <n v="124418"/>
    <n v="124.41800000000001"/>
    <x v="5"/>
  </r>
  <r>
    <x v="0"/>
    <s v="SEPTIEMBRE"/>
    <n v="9947"/>
    <x v="7"/>
    <x v="7"/>
    <x v="271"/>
    <x v="271"/>
    <x v="188"/>
    <x v="1"/>
    <x v="1"/>
    <n v="1"/>
    <n v="306725"/>
    <n v="306.72500000000002"/>
    <x v="6"/>
  </r>
  <r>
    <x v="0"/>
    <s v="SEPTIEMBRE"/>
    <n v="9948"/>
    <x v="13"/>
    <x v="13"/>
    <x v="105"/>
    <x v="105"/>
    <x v="78"/>
    <x v="1"/>
    <x v="1"/>
    <n v="20"/>
    <n v="21586"/>
    <n v="431.72"/>
    <x v="9"/>
  </r>
  <r>
    <x v="0"/>
    <s v="SEPTIEMBRE"/>
    <n v="9958"/>
    <x v="6"/>
    <x v="6"/>
    <x v="43"/>
    <x v="43"/>
    <x v="29"/>
    <x v="1"/>
    <x v="1"/>
    <n v="26"/>
    <n v="74612"/>
    <n v="1939.912"/>
    <x v="5"/>
  </r>
  <r>
    <x v="0"/>
    <s v="SEPTIEMBRE"/>
    <n v="9961"/>
    <x v="6"/>
    <x v="6"/>
    <x v="43"/>
    <x v="43"/>
    <x v="29"/>
    <x v="1"/>
    <x v="1"/>
    <n v="35"/>
    <n v="56715"/>
    <n v="1985.0250000000001"/>
    <x v="5"/>
  </r>
  <r>
    <x v="0"/>
    <s v="SEPTIEMBRE"/>
    <n v="9965"/>
    <x v="6"/>
    <x v="6"/>
    <x v="43"/>
    <x v="43"/>
    <x v="29"/>
    <x v="1"/>
    <x v="1"/>
    <n v="12"/>
    <n v="56632"/>
    <n v="679.58399999999995"/>
    <x v="5"/>
  </r>
  <r>
    <x v="0"/>
    <s v="SEPTIEMBRE"/>
    <n v="9951"/>
    <x v="12"/>
    <x v="12"/>
    <x v="43"/>
    <x v="43"/>
    <x v="29"/>
    <x v="1"/>
    <x v="1"/>
    <n v="120"/>
    <n v="55824"/>
    <n v="6698.88"/>
    <x v="8"/>
  </r>
  <r>
    <x v="0"/>
    <s v="SEPTIEMBRE"/>
    <n v="9948"/>
    <x v="13"/>
    <x v="13"/>
    <x v="107"/>
    <x v="107"/>
    <x v="80"/>
    <x v="1"/>
    <x v="1"/>
    <n v="20"/>
    <n v="21586"/>
    <n v="431.72"/>
    <x v="9"/>
  </r>
  <r>
    <x v="0"/>
    <s v="SEPTIEMBRE"/>
    <n v="9948"/>
    <x v="13"/>
    <x v="13"/>
    <x v="272"/>
    <x v="272"/>
    <x v="189"/>
    <x v="1"/>
    <x v="1"/>
    <n v="40"/>
    <n v="161912"/>
    <n v="6476.48"/>
    <x v="9"/>
  </r>
  <r>
    <x v="0"/>
    <s v="SEPTIEMBRE"/>
    <n v="9961"/>
    <x v="6"/>
    <x v="6"/>
    <x v="89"/>
    <x v="89"/>
    <x v="64"/>
    <x v="4"/>
    <x v="1"/>
    <n v="9"/>
    <n v="293569"/>
    <n v="2642.1210000000001"/>
    <x v="5"/>
  </r>
  <r>
    <x v="0"/>
    <s v="SEPTIEMBRE"/>
    <n v="9965"/>
    <x v="6"/>
    <x v="6"/>
    <x v="89"/>
    <x v="89"/>
    <x v="64"/>
    <x v="4"/>
    <x v="1"/>
    <n v="6"/>
    <n v="293136"/>
    <n v="1758.816"/>
    <x v="5"/>
  </r>
  <r>
    <x v="0"/>
    <s v="SEPTIEMBRE"/>
    <n v="9948"/>
    <x v="13"/>
    <x v="13"/>
    <x v="249"/>
    <x v="249"/>
    <x v="174"/>
    <x v="4"/>
    <x v="1"/>
    <n v="10"/>
    <n v="841960"/>
    <n v="8419.6"/>
    <x v="9"/>
  </r>
  <r>
    <x v="0"/>
    <s v="SEPTIEMBRE"/>
    <n v="9948"/>
    <x v="13"/>
    <x v="13"/>
    <x v="118"/>
    <x v="118"/>
    <x v="90"/>
    <x v="5"/>
    <x v="1"/>
    <n v="20"/>
    <n v="61172"/>
    <n v="1223.44"/>
    <x v="9"/>
  </r>
  <r>
    <x v="0"/>
    <s v="SEPTIEMBRE"/>
    <n v="9935"/>
    <x v="8"/>
    <x v="8"/>
    <x v="46"/>
    <x v="46"/>
    <x v="32"/>
    <x v="1"/>
    <x v="1"/>
    <n v="6"/>
    <n v="12800"/>
    <n v="76.8"/>
    <x v="7"/>
  </r>
  <r>
    <x v="0"/>
    <s v="SEPTIEMBRE"/>
    <n v="9939"/>
    <x v="8"/>
    <x v="8"/>
    <x v="46"/>
    <x v="46"/>
    <x v="32"/>
    <x v="1"/>
    <x v="1"/>
    <n v="10"/>
    <n v="12800"/>
    <n v="128"/>
    <x v="7"/>
  </r>
  <r>
    <x v="0"/>
    <s v="SEPTIEMBRE"/>
    <n v="9948"/>
    <x v="13"/>
    <x v="13"/>
    <x v="273"/>
    <x v="273"/>
    <x v="190"/>
    <x v="1"/>
    <x v="1"/>
    <n v="1"/>
    <n v="1043459"/>
    <n v="1043.4590000000001"/>
    <x v="9"/>
  </r>
  <r>
    <x v="0"/>
    <s v="SEPTIEMBRE"/>
    <n v="9948"/>
    <x v="13"/>
    <x v="13"/>
    <x v="185"/>
    <x v="185"/>
    <x v="135"/>
    <x v="4"/>
    <x v="1"/>
    <n v="10"/>
    <n v="773349"/>
    <n v="7733.49"/>
    <x v="9"/>
  </r>
  <r>
    <x v="0"/>
    <s v="SEPTIEMBRE"/>
    <n v="9973"/>
    <x v="22"/>
    <x v="22"/>
    <x v="274"/>
    <x v="274"/>
    <x v="4"/>
    <x v="2"/>
    <x v="2"/>
    <n v="1"/>
    <n v="12478488"/>
    <n v="12478.487999999999"/>
    <x v="14"/>
  </r>
  <r>
    <x v="0"/>
    <s v="SEPTIEMBRE"/>
    <n v="9973"/>
    <x v="22"/>
    <x v="22"/>
    <x v="250"/>
    <x v="250"/>
    <x v="175"/>
    <x v="2"/>
    <x v="2"/>
    <n v="1"/>
    <n v="9828058"/>
    <n v="9828.0580000000009"/>
    <x v="14"/>
  </r>
  <r>
    <x v="0"/>
    <s v="SEPTIEMBRE"/>
    <n v="9973"/>
    <x v="22"/>
    <x v="22"/>
    <x v="275"/>
    <x v="275"/>
    <x v="4"/>
    <x v="0"/>
    <x v="2"/>
    <n v="1"/>
    <n v="9233125"/>
    <n v="9233.125"/>
    <x v="14"/>
  </r>
  <r>
    <x v="0"/>
    <s v="SEPTIEMBRE"/>
    <n v="9973"/>
    <x v="22"/>
    <x v="22"/>
    <x v="276"/>
    <x v="276"/>
    <x v="4"/>
    <x v="0"/>
    <x v="2"/>
    <n v="1"/>
    <n v="10098716"/>
    <n v="10098.716"/>
    <x v="14"/>
  </r>
  <r>
    <x v="0"/>
    <s v="SEPTIEMBRE"/>
    <n v="9973"/>
    <x v="22"/>
    <x v="22"/>
    <x v="277"/>
    <x v="277"/>
    <x v="4"/>
    <x v="1"/>
    <x v="2"/>
    <n v="8"/>
    <n v="68943"/>
    <n v="551.54399999999998"/>
    <x v="14"/>
  </r>
  <r>
    <x v="0"/>
    <s v="SEPTIEMBRE"/>
    <n v="9978"/>
    <x v="46"/>
    <x v="46"/>
    <x v="186"/>
    <x v="186"/>
    <x v="4"/>
    <x v="2"/>
    <x v="6"/>
    <n v="3"/>
    <n v="73000"/>
    <n v="219"/>
    <x v="0"/>
  </r>
  <r>
    <x v="0"/>
    <s v="SEPTIEMBRE"/>
    <n v="9921"/>
    <x v="1"/>
    <x v="1"/>
    <x v="186"/>
    <x v="186"/>
    <x v="4"/>
    <x v="2"/>
    <x v="6"/>
    <n v="100"/>
    <n v="63800"/>
    <n v="6380"/>
    <x v="1"/>
  </r>
  <r>
    <x v="0"/>
    <s v="SEPTIEMBRE"/>
    <n v="9976"/>
    <x v="18"/>
    <x v="18"/>
    <x v="278"/>
    <x v="278"/>
    <x v="191"/>
    <x v="3"/>
    <x v="3"/>
    <n v="2"/>
    <n v="80000"/>
    <n v="160"/>
    <x v="12"/>
  </r>
  <r>
    <x v="0"/>
    <s v="SEPTIEMBRE"/>
    <n v="9976"/>
    <x v="18"/>
    <x v="18"/>
    <x v="279"/>
    <x v="279"/>
    <x v="192"/>
    <x v="3"/>
    <x v="3"/>
    <n v="2"/>
    <n v="90000"/>
    <n v="180"/>
    <x v="12"/>
  </r>
  <r>
    <x v="0"/>
    <s v="SEPTIEMBRE"/>
    <n v="9963"/>
    <x v="0"/>
    <x v="0"/>
    <x v="126"/>
    <x v="126"/>
    <x v="96"/>
    <x v="1"/>
    <x v="3"/>
    <n v="1"/>
    <n v="27000"/>
    <n v="27"/>
    <x v="0"/>
  </r>
  <r>
    <x v="0"/>
    <s v="SEPTIEMBRE"/>
    <n v="9985"/>
    <x v="0"/>
    <x v="0"/>
    <x v="56"/>
    <x v="56"/>
    <x v="42"/>
    <x v="0"/>
    <x v="3"/>
    <n v="1"/>
    <n v="68000"/>
    <n v="68"/>
    <x v="0"/>
  </r>
  <r>
    <x v="0"/>
    <s v="SEPTIEMBRE"/>
    <n v="9977"/>
    <x v="19"/>
    <x v="19"/>
    <x v="57"/>
    <x v="57"/>
    <x v="43"/>
    <x v="1"/>
    <x v="3"/>
    <n v="5"/>
    <n v="47800"/>
    <n v="239"/>
    <x v="0"/>
  </r>
  <r>
    <x v="0"/>
    <s v="SEPTIEMBRE"/>
    <n v="9963"/>
    <x v="0"/>
    <x v="0"/>
    <x v="57"/>
    <x v="57"/>
    <x v="43"/>
    <x v="1"/>
    <x v="3"/>
    <n v="1"/>
    <n v="50000"/>
    <n v="50"/>
    <x v="0"/>
  </r>
  <r>
    <x v="0"/>
    <s v="SEPTIEMBRE"/>
    <n v="9963"/>
    <x v="0"/>
    <x v="0"/>
    <x v="58"/>
    <x v="58"/>
    <x v="44"/>
    <x v="1"/>
    <x v="3"/>
    <n v="1"/>
    <n v="35000"/>
    <n v="35"/>
    <x v="0"/>
  </r>
  <r>
    <x v="0"/>
    <s v="SEPTIEMBRE"/>
    <n v="9944"/>
    <x v="19"/>
    <x v="19"/>
    <x v="280"/>
    <x v="280"/>
    <x v="193"/>
    <x v="0"/>
    <x v="3"/>
    <n v="1"/>
    <n v="260000"/>
    <n v="260"/>
    <x v="0"/>
  </r>
  <r>
    <x v="0"/>
    <s v="SEPTIEMBRE"/>
    <n v="9977"/>
    <x v="19"/>
    <x v="19"/>
    <x v="59"/>
    <x v="59"/>
    <x v="45"/>
    <x v="0"/>
    <x v="3"/>
    <n v="2"/>
    <n v="176000"/>
    <n v="352"/>
    <x v="0"/>
  </r>
  <r>
    <x v="0"/>
    <s v="SEPTIEMBRE"/>
    <n v="9928"/>
    <x v="1"/>
    <x v="1"/>
    <x v="128"/>
    <x v="128"/>
    <x v="98"/>
    <x v="0"/>
    <x v="3"/>
    <n v="1"/>
    <n v="540000"/>
    <n v="540"/>
    <x v="1"/>
  </r>
  <r>
    <x v="0"/>
    <s v="SEPTIEMBRE"/>
    <n v="9985"/>
    <x v="0"/>
    <x v="0"/>
    <x v="163"/>
    <x v="163"/>
    <x v="120"/>
    <x v="0"/>
    <x v="3"/>
    <n v="1"/>
    <n v="50500"/>
    <n v="50.5"/>
    <x v="0"/>
  </r>
  <r>
    <x v="0"/>
    <s v="SEPTIEMBRE"/>
    <n v="9963"/>
    <x v="0"/>
    <x v="0"/>
    <x v="95"/>
    <x v="95"/>
    <x v="70"/>
    <x v="0"/>
    <x v="3"/>
    <n v="1"/>
    <n v="55000"/>
    <n v="55"/>
    <x v="0"/>
  </r>
  <r>
    <x v="0"/>
    <s v="SEPTIEMBRE"/>
    <n v="9946"/>
    <x v="17"/>
    <x v="17"/>
    <x v="131"/>
    <x v="131"/>
    <x v="100"/>
    <x v="0"/>
    <x v="3"/>
    <n v="3"/>
    <n v="74000"/>
    <n v="222"/>
    <x v="11"/>
  </r>
  <r>
    <x v="0"/>
    <s v="SEPTIEMBRE"/>
    <n v="9946"/>
    <x v="17"/>
    <x v="17"/>
    <x v="132"/>
    <x v="132"/>
    <x v="101"/>
    <x v="0"/>
    <x v="3"/>
    <n v="2"/>
    <n v="228000"/>
    <n v="456"/>
    <x v="11"/>
  </r>
  <r>
    <x v="0"/>
    <s v="SEPTIEMBRE"/>
    <n v="9934"/>
    <x v="22"/>
    <x v="22"/>
    <x v="132"/>
    <x v="132"/>
    <x v="101"/>
    <x v="0"/>
    <x v="3"/>
    <n v="1"/>
    <n v="243300"/>
    <n v="243.3"/>
    <x v="14"/>
  </r>
  <r>
    <x v="0"/>
    <s v="SEPTIEMBRE"/>
    <n v="9946"/>
    <x v="17"/>
    <x v="17"/>
    <x v="133"/>
    <x v="133"/>
    <x v="102"/>
    <x v="0"/>
    <x v="3"/>
    <n v="2"/>
    <n v="357900"/>
    <n v="715.8"/>
    <x v="11"/>
  </r>
  <r>
    <x v="0"/>
    <s v="SEPTIEMBRE"/>
    <n v="9934"/>
    <x v="22"/>
    <x v="22"/>
    <x v="133"/>
    <x v="133"/>
    <x v="102"/>
    <x v="0"/>
    <x v="3"/>
    <n v="2"/>
    <n v="357800"/>
    <n v="715.6"/>
    <x v="14"/>
  </r>
  <r>
    <x v="0"/>
    <s v="SEPTIEMBRE"/>
    <n v="9928"/>
    <x v="1"/>
    <x v="1"/>
    <x v="133"/>
    <x v="133"/>
    <x v="102"/>
    <x v="0"/>
    <x v="3"/>
    <n v="1"/>
    <n v="347000"/>
    <n v="347"/>
    <x v="1"/>
  </r>
  <r>
    <x v="0"/>
    <s v="SEPTIEMBRE"/>
    <n v="9923"/>
    <x v="19"/>
    <x v="19"/>
    <x v="61"/>
    <x v="61"/>
    <x v="47"/>
    <x v="0"/>
    <x v="3"/>
    <n v="3"/>
    <n v="35000"/>
    <n v="105"/>
    <x v="0"/>
  </r>
  <r>
    <x v="0"/>
    <s v="SEPTIEMBRE"/>
    <n v="9983"/>
    <x v="19"/>
    <x v="19"/>
    <x v="61"/>
    <x v="61"/>
    <x v="47"/>
    <x v="0"/>
    <x v="3"/>
    <n v="5"/>
    <n v="35000"/>
    <n v="175"/>
    <x v="0"/>
  </r>
  <r>
    <x v="0"/>
    <s v="SEPTIEMBRE"/>
    <n v="9963"/>
    <x v="0"/>
    <x v="0"/>
    <x v="62"/>
    <x v="62"/>
    <x v="48"/>
    <x v="0"/>
    <x v="3"/>
    <n v="1"/>
    <n v="39300"/>
    <n v="39.299999999999997"/>
    <x v="0"/>
  </r>
  <r>
    <x v="0"/>
    <s v="SEPTIEMBRE"/>
    <n v="9985"/>
    <x v="0"/>
    <x v="0"/>
    <x v="62"/>
    <x v="62"/>
    <x v="48"/>
    <x v="0"/>
    <x v="3"/>
    <n v="1"/>
    <n v="39300"/>
    <n v="39.299999999999997"/>
    <x v="0"/>
  </r>
  <r>
    <x v="0"/>
    <s v="SEPTIEMBRE"/>
    <n v="9985"/>
    <x v="0"/>
    <x v="0"/>
    <x v="63"/>
    <x v="63"/>
    <x v="49"/>
    <x v="0"/>
    <x v="3"/>
    <n v="2"/>
    <n v="58000"/>
    <n v="116"/>
    <x v="0"/>
  </r>
  <r>
    <x v="0"/>
    <s v="SEPTIEMBRE"/>
    <n v="9980"/>
    <x v="33"/>
    <x v="33"/>
    <x v="281"/>
    <x v="281"/>
    <x v="4"/>
    <x v="0"/>
    <x v="3"/>
    <n v="1"/>
    <n v="412238"/>
    <n v="412.238"/>
    <x v="0"/>
  </r>
  <r>
    <x v="0"/>
    <s v="SEPTIEMBRE"/>
    <n v="9946"/>
    <x v="17"/>
    <x v="17"/>
    <x v="141"/>
    <x v="141"/>
    <x v="110"/>
    <x v="1"/>
    <x v="3"/>
    <n v="8"/>
    <n v="78000"/>
    <n v="624"/>
    <x v="11"/>
  </r>
  <r>
    <x v="0"/>
    <s v="SEPTIEMBRE"/>
    <n v="9928"/>
    <x v="1"/>
    <x v="1"/>
    <x v="262"/>
    <x v="262"/>
    <x v="181"/>
    <x v="1"/>
    <x v="3"/>
    <n v="2"/>
    <n v="109000"/>
    <n v="218"/>
    <x v="1"/>
  </r>
  <r>
    <x v="0"/>
    <s v="SEPTIEMBRE"/>
    <n v="9928"/>
    <x v="1"/>
    <x v="1"/>
    <x v="147"/>
    <x v="147"/>
    <x v="116"/>
    <x v="2"/>
    <x v="3"/>
    <n v="2"/>
    <n v="650000"/>
    <n v="1300"/>
    <x v="1"/>
  </r>
  <r>
    <x v="0"/>
    <s v="SEPTIEMBRE"/>
    <n v="9979"/>
    <x v="33"/>
    <x v="33"/>
    <x v="282"/>
    <x v="282"/>
    <x v="4"/>
    <x v="6"/>
    <x v="7"/>
    <n v="7"/>
    <n v="1414182"/>
    <n v="9899.2739999999994"/>
    <x v="0"/>
  </r>
  <r>
    <x v="0"/>
    <s v="SEPTIEMBRE"/>
    <n v="9963"/>
    <x v="0"/>
    <x v="0"/>
    <x v="70"/>
    <x v="70"/>
    <x v="56"/>
    <x v="2"/>
    <x v="5"/>
    <n v="1"/>
    <n v="48000"/>
    <n v="48"/>
    <x v="0"/>
  </r>
  <r>
    <x v="0"/>
    <s v="SEPTIEMBRE"/>
    <n v="9985"/>
    <x v="0"/>
    <x v="0"/>
    <x v="70"/>
    <x v="70"/>
    <x v="56"/>
    <x v="2"/>
    <x v="5"/>
    <n v="2"/>
    <n v="48000"/>
    <n v="96"/>
    <x v="0"/>
  </r>
  <r>
    <x v="0"/>
    <s v="OCTUBRE"/>
    <n v="10009"/>
    <x v="0"/>
    <x v="0"/>
    <x v="3"/>
    <x v="3"/>
    <x v="3"/>
    <x v="0"/>
    <x v="0"/>
    <n v="1"/>
    <n v="26000"/>
    <n v="26"/>
    <x v="0"/>
  </r>
  <r>
    <x v="0"/>
    <s v="OCTUBRE"/>
    <n v="10047"/>
    <x v="0"/>
    <x v="0"/>
    <x v="3"/>
    <x v="3"/>
    <x v="3"/>
    <x v="0"/>
    <x v="0"/>
    <n v="1"/>
    <n v="26000"/>
    <n v="26"/>
    <x v="0"/>
  </r>
  <r>
    <x v="0"/>
    <s v="OCTUBRE"/>
    <n v="10015"/>
    <x v="17"/>
    <x v="17"/>
    <x v="72"/>
    <x v="72"/>
    <x v="4"/>
    <x v="1"/>
    <x v="0"/>
    <n v="100"/>
    <n v="580"/>
    <n v="58"/>
    <x v="11"/>
  </r>
  <r>
    <x v="0"/>
    <s v="OCTUBRE"/>
    <n v="10034"/>
    <x v="18"/>
    <x v="18"/>
    <x v="72"/>
    <x v="72"/>
    <x v="4"/>
    <x v="1"/>
    <x v="0"/>
    <n v="600"/>
    <n v="580"/>
    <n v="348"/>
    <x v="12"/>
  </r>
  <r>
    <x v="0"/>
    <s v="OCTUBRE"/>
    <n v="10018"/>
    <x v="4"/>
    <x v="4"/>
    <x v="4"/>
    <x v="4"/>
    <x v="4"/>
    <x v="2"/>
    <x v="1"/>
    <n v="22"/>
    <n v="292305"/>
    <n v="6430.71"/>
    <x v="3"/>
  </r>
  <r>
    <x v="0"/>
    <s v="OCTUBRE"/>
    <n v="10053"/>
    <x v="3"/>
    <x v="3"/>
    <x v="4"/>
    <x v="4"/>
    <x v="4"/>
    <x v="2"/>
    <x v="1"/>
    <n v="4"/>
    <n v="280000"/>
    <n v="1120"/>
    <x v="0"/>
  </r>
  <r>
    <x v="0"/>
    <s v="OCTUBRE"/>
    <n v="10011"/>
    <x v="4"/>
    <x v="4"/>
    <x v="5"/>
    <x v="5"/>
    <x v="4"/>
    <x v="2"/>
    <x v="1"/>
    <n v="1"/>
    <n v="1339100"/>
    <n v="1339.1"/>
    <x v="3"/>
  </r>
  <r>
    <x v="0"/>
    <s v="OCTUBRE"/>
    <n v="10021"/>
    <x v="24"/>
    <x v="24"/>
    <x v="5"/>
    <x v="5"/>
    <x v="4"/>
    <x v="2"/>
    <x v="1"/>
    <n v="2"/>
    <n v="1380000"/>
    <n v="2760"/>
    <x v="15"/>
  </r>
  <r>
    <x v="0"/>
    <s v="OCTUBRE"/>
    <n v="10007"/>
    <x v="36"/>
    <x v="36"/>
    <x v="7"/>
    <x v="7"/>
    <x v="4"/>
    <x v="2"/>
    <x v="1"/>
    <n v="1"/>
    <n v="580000"/>
    <n v="580"/>
    <x v="0"/>
  </r>
  <r>
    <x v="0"/>
    <s v="OCTUBRE"/>
    <n v="10019"/>
    <x v="36"/>
    <x v="36"/>
    <x v="7"/>
    <x v="7"/>
    <x v="4"/>
    <x v="2"/>
    <x v="1"/>
    <n v="1"/>
    <n v="580000"/>
    <n v="580"/>
    <x v="0"/>
  </r>
  <r>
    <x v="0"/>
    <s v="OCTUBRE"/>
    <n v="10011"/>
    <x v="4"/>
    <x v="4"/>
    <x v="7"/>
    <x v="7"/>
    <x v="4"/>
    <x v="2"/>
    <x v="1"/>
    <n v="4"/>
    <n v="522761"/>
    <n v="2091.0439999999999"/>
    <x v="3"/>
  </r>
  <r>
    <x v="0"/>
    <s v="OCTUBRE"/>
    <n v="10014"/>
    <x v="12"/>
    <x v="12"/>
    <x v="283"/>
    <x v="283"/>
    <x v="4"/>
    <x v="2"/>
    <x v="1"/>
    <n v="1"/>
    <n v="8621935"/>
    <n v="8621.9349999999995"/>
    <x v="8"/>
  </r>
  <r>
    <x v="0"/>
    <s v="OCTUBRE"/>
    <n v="10002"/>
    <x v="22"/>
    <x v="22"/>
    <x v="9"/>
    <x v="9"/>
    <x v="4"/>
    <x v="3"/>
    <x v="1"/>
    <n v="4"/>
    <n v="135000"/>
    <n v="540"/>
    <x v="14"/>
  </r>
  <r>
    <x v="0"/>
    <s v="OCTUBRE"/>
    <n v="10048"/>
    <x v="9"/>
    <x v="9"/>
    <x v="9"/>
    <x v="9"/>
    <x v="4"/>
    <x v="3"/>
    <x v="1"/>
    <n v="5"/>
    <n v="135000"/>
    <n v="675"/>
    <x v="0"/>
  </r>
  <r>
    <x v="0"/>
    <s v="OCTUBRE"/>
    <n v="10017"/>
    <x v="36"/>
    <x v="36"/>
    <x v="76"/>
    <x v="76"/>
    <x v="4"/>
    <x v="3"/>
    <x v="1"/>
    <n v="1"/>
    <n v="95000"/>
    <n v="95"/>
    <x v="0"/>
  </r>
  <r>
    <x v="0"/>
    <s v="OCTUBRE"/>
    <n v="10020"/>
    <x v="26"/>
    <x v="26"/>
    <x v="82"/>
    <x v="82"/>
    <x v="4"/>
    <x v="3"/>
    <x v="1"/>
    <n v="1"/>
    <n v="95000"/>
    <n v="95"/>
    <x v="0"/>
  </r>
  <r>
    <x v="0"/>
    <s v="OCTUBRE"/>
    <n v="10003"/>
    <x v="18"/>
    <x v="18"/>
    <x v="82"/>
    <x v="82"/>
    <x v="4"/>
    <x v="3"/>
    <x v="1"/>
    <n v="4"/>
    <n v="95000"/>
    <n v="380"/>
    <x v="12"/>
  </r>
  <r>
    <x v="0"/>
    <s v="OCTUBRE"/>
    <n v="10021"/>
    <x v="24"/>
    <x v="24"/>
    <x v="82"/>
    <x v="82"/>
    <x v="4"/>
    <x v="3"/>
    <x v="1"/>
    <n v="38"/>
    <n v="87000"/>
    <n v="3306"/>
    <x v="15"/>
  </r>
  <r>
    <x v="0"/>
    <s v="OCTUBRE"/>
    <n v="10021"/>
    <x v="24"/>
    <x v="24"/>
    <x v="82"/>
    <x v="82"/>
    <x v="4"/>
    <x v="3"/>
    <x v="1"/>
    <n v="10"/>
    <n v="87000"/>
    <n v="870"/>
    <x v="15"/>
  </r>
  <r>
    <x v="0"/>
    <s v="OCTUBRE"/>
    <n v="9994"/>
    <x v="48"/>
    <x v="48"/>
    <x v="284"/>
    <x v="284"/>
    <x v="194"/>
    <x v="1"/>
    <x v="1"/>
    <n v="2"/>
    <n v="686505"/>
    <n v="1373.01"/>
    <x v="0"/>
  </r>
  <r>
    <x v="0"/>
    <s v="OCTUBRE"/>
    <n v="10004"/>
    <x v="8"/>
    <x v="8"/>
    <x v="35"/>
    <x v="35"/>
    <x v="21"/>
    <x v="1"/>
    <x v="1"/>
    <n v="5"/>
    <n v="8500"/>
    <n v="42.5"/>
    <x v="7"/>
  </r>
  <r>
    <x v="0"/>
    <s v="OCTUBRE"/>
    <n v="10008"/>
    <x v="38"/>
    <x v="38"/>
    <x v="102"/>
    <x v="102"/>
    <x v="75"/>
    <x v="1"/>
    <x v="1"/>
    <n v="300"/>
    <n v="8972"/>
    <n v="2691.6"/>
    <x v="1"/>
  </r>
  <r>
    <x v="0"/>
    <s v="OCTUBRE"/>
    <n v="10038"/>
    <x v="5"/>
    <x v="5"/>
    <x v="42"/>
    <x v="42"/>
    <x v="28"/>
    <x v="1"/>
    <x v="1"/>
    <n v="10"/>
    <n v="32800"/>
    <n v="328"/>
    <x v="4"/>
  </r>
  <r>
    <x v="0"/>
    <s v="OCTUBRE"/>
    <n v="10012"/>
    <x v="7"/>
    <x v="7"/>
    <x v="285"/>
    <x v="285"/>
    <x v="195"/>
    <x v="1"/>
    <x v="1"/>
    <n v="4"/>
    <n v="45800"/>
    <n v="183.2"/>
    <x v="6"/>
  </r>
  <r>
    <x v="0"/>
    <s v="OCTUBRE"/>
    <n v="10012"/>
    <x v="7"/>
    <x v="7"/>
    <x v="286"/>
    <x v="286"/>
    <x v="196"/>
    <x v="1"/>
    <x v="1"/>
    <n v="4"/>
    <n v="78000"/>
    <n v="312"/>
    <x v="6"/>
  </r>
  <r>
    <x v="0"/>
    <s v="OCTUBRE"/>
    <n v="10008"/>
    <x v="38"/>
    <x v="38"/>
    <x v="105"/>
    <x v="105"/>
    <x v="78"/>
    <x v="1"/>
    <x v="1"/>
    <n v="40"/>
    <n v="18925"/>
    <n v="757"/>
    <x v="1"/>
  </r>
  <r>
    <x v="0"/>
    <s v="OCTUBRE"/>
    <n v="10008"/>
    <x v="38"/>
    <x v="38"/>
    <x v="106"/>
    <x v="106"/>
    <x v="79"/>
    <x v="1"/>
    <x v="1"/>
    <n v="80"/>
    <n v="18510"/>
    <n v="1480.8"/>
    <x v="1"/>
  </r>
  <r>
    <x v="0"/>
    <s v="OCTUBRE"/>
    <n v="10006"/>
    <x v="7"/>
    <x v="7"/>
    <x v="43"/>
    <x v="43"/>
    <x v="29"/>
    <x v="1"/>
    <x v="1"/>
    <n v="5"/>
    <n v="79800"/>
    <n v="399"/>
    <x v="6"/>
  </r>
  <r>
    <x v="0"/>
    <s v="OCTUBRE"/>
    <n v="10008"/>
    <x v="38"/>
    <x v="38"/>
    <x v="107"/>
    <x v="107"/>
    <x v="80"/>
    <x v="1"/>
    <x v="1"/>
    <n v="40"/>
    <n v="13346"/>
    <n v="533.84"/>
    <x v="1"/>
  </r>
  <r>
    <x v="0"/>
    <s v="OCTUBRE"/>
    <n v="10008"/>
    <x v="38"/>
    <x v="38"/>
    <x v="108"/>
    <x v="108"/>
    <x v="81"/>
    <x v="1"/>
    <x v="1"/>
    <n v="132"/>
    <n v="8935"/>
    <n v="1179.42"/>
    <x v="1"/>
  </r>
  <r>
    <x v="0"/>
    <s v="OCTUBRE"/>
    <n v="10008"/>
    <x v="38"/>
    <x v="38"/>
    <x v="109"/>
    <x v="109"/>
    <x v="82"/>
    <x v="1"/>
    <x v="1"/>
    <n v="132"/>
    <n v="13760"/>
    <n v="1816.32"/>
    <x v="1"/>
  </r>
  <r>
    <x v="0"/>
    <s v="OCTUBRE"/>
    <n v="10008"/>
    <x v="38"/>
    <x v="38"/>
    <x v="114"/>
    <x v="114"/>
    <x v="86"/>
    <x v="1"/>
    <x v="1"/>
    <n v="15"/>
    <n v="17059"/>
    <n v="255.88499999999999"/>
    <x v="1"/>
  </r>
  <r>
    <x v="0"/>
    <s v="OCTUBRE"/>
    <n v="10008"/>
    <x v="38"/>
    <x v="38"/>
    <x v="89"/>
    <x v="89"/>
    <x v="64"/>
    <x v="4"/>
    <x v="1"/>
    <n v="20"/>
    <n v="240164"/>
    <n v="4803.28"/>
    <x v="1"/>
  </r>
  <r>
    <x v="0"/>
    <s v="OCTUBRE"/>
    <n v="10008"/>
    <x v="38"/>
    <x v="38"/>
    <x v="115"/>
    <x v="115"/>
    <x v="87"/>
    <x v="4"/>
    <x v="1"/>
    <n v="20"/>
    <n v="384666"/>
    <n v="7693.32"/>
    <x v="1"/>
  </r>
  <r>
    <x v="0"/>
    <s v="OCTUBRE"/>
    <n v="10012"/>
    <x v="7"/>
    <x v="7"/>
    <x v="287"/>
    <x v="287"/>
    <x v="197"/>
    <x v="1"/>
    <x v="1"/>
    <n v="1"/>
    <n v="115700"/>
    <n v="115.7"/>
    <x v="6"/>
  </r>
  <r>
    <x v="0"/>
    <s v="OCTUBRE"/>
    <n v="10008"/>
    <x v="38"/>
    <x v="38"/>
    <x v="116"/>
    <x v="116"/>
    <x v="88"/>
    <x v="1"/>
    <x v="1"/>
    <n v="20"/>
    <n v="12271"/>
    <n v="245.42"/>
    <x v="1"/>
  </r>
  <r>
    <x v="0"/>
    <s v="OCTUBRE"/>
    <n v="10008"/>
    <x v="38"/>
    <x v="38"/>
    <x v="118"/>
    <x v="118"/>
    <x v="90"/>
    <x v="5"/>
    <x v="1"/>
    <n v="40"/>
    <n v="53929"/>
    <n v="2157.16"/>
    <x v="1"/>
  </r>
  <r>
    <x v="0"/>
    <s v="OCTUBRE"/>
    <n v="10013"/>
    <x v="37"/>
    <x v="37"/>
    <x v="46"/>
    <x v="46"/>
    <x v="32"/>
    <x v="1"/>
    <x v="1"/>
    <n v="2"/>
    <n v="18900"/>
    <n v="37.799999999999997"/>
    <x v="17"/>
  </r>
  <r>
    <x v="0"/>
    <s v="OCTUBRE"/>
    <n v="10030"/>
    <x v="1"/>
    <x v="1"/>
    <x v="186"/>
    <x v="186"/>
    <x v="4"/>
    <x v="2"/>
    <x v="6"/>
    <n v="100"/>
    <n v="63800"/>
    <n v="6380"/>
    <x v="1"/>
  </r>
  <r>
    <x v="0"/>
    <s v="OCTUBRE"/>
    <n v="9999"/>
    <x v="17"/>
    <x v="17"/>
    <x v="91"/>
    <x v="91"/>
    <x v="66"/>
    <x v="3"/>
    <x v="3"/>
    <n v="4"/>
    <n v="159000"/>
    <n v="636"/>
    <x v="11"/>
  </r>
  <r>
    <x v="0"/>
    <s v="OCTUBRE"/>
    <n v="10025"/>
    <x v="17"/>
    <x v="17"/>
    <x v="91"/>
    <x v="91"/>
    <x v="66"/>
    <x v="3"/>
    <x v="3"/>
    <n v="1"/>
    <n v="169000"/>
    <n v="169"/>
    <x v="11"/>
  </r>
  <r>
    <x v="0"/>
    <s v="OCTUBRE"/>
    <n v="10026"/>
    <x v="22"/>
    <x v="22"/>
    <x v="91"/>
    <x v="91"/>
    <x v="66"/>
    <x v="3"/>
    <x v="3"/>
    <n v="44"/>
    <n v="152000"/>
    <n v="6688"/>
    <x v="14"/>
  </r>
  <r>
    <x v="0"/>
    <s v="OCTUBRE"/>
    <n v="10029"/>
    <x v="22"/>
    <x v="22"/>
    <x v="91"/>
    <x v="91"/>
    <x v="66"/>
    <x v="3"/>
    <x v="3"/>
    <n v="6"/>
    <n v="152000"/>
    <n v="912"/>
    <x v="14"/>
  </r>
  <r>
    <x v="0"/>
    <s v="OCTUBRE"/>
    <n v="10050"/>
    <x v="44"/>
    <x v="44"/>
    <x v="91"/>
    <x v="91"/>
    <x v="66"/>
    <x v="3"/>
    <x v="3"/>
    <n v="3"/>
    <n v="155000"/>
    <n v="465"/>
    <x v="18"/>
  </r>
  <r>
    <x v="0"/>
    <s v="OCTUBRE"/>
    <n v="10005"/>
    <x v="19"/>
    <x v="19"/>
    <x v="91"/>
    <x v="91"/>
    <x v="66"/>
    <x v="3"/>
    <x v="3"/>
    <n v="10"/>
    <n v="156000"/>
    <n v="1560"/>
    <x v="0"/>
  </r>
  <r>
    <x v="0"/>
    <s v="OCTUBRE"/>
    <n v="10022"/>
    <x v="19"/>
    <x v="19"/>
    <x v="91"/>
    <x v="91"/>
    <x v="66"/>
    <x v="3"/>
    <x v="3"/>
    <n v="10"/>
    <n v="156000"/>
    <n v="1560"/>
    <x v="0"/>
  </r>
  <r>
    <x v="0"/>
    <s v="OCTUBRE"/>
    <n v="9999"/>
    <x v="17"/>
    <x v="17"/>
    <x v="53"/>
    <x v="53"/>
    <x v="39"/>
    <x v="3"/>
    <x v="3"/>
    <n v="9"/>
    <n v="66469"/>
    <n v="598.221"/>
    <x v="11"/>
  </r>
  <r>
    <x v="0"/>
    <s v="OCTUBRE"/>
    <n v="10025"/>
    <x v="17"/>
    <x v="17"/>
    <x v="53"/>
    <x v="53"/>
    <x v="39"/>
    <x v="3"/>
    <x v="3"/>
    <n v="3"/>
    <n v="58000"/>
    <n v="174"/>
    <x v="11"/>
  </r>
  <r>
    <x v="0"/>
    <s v="OCTUBRE"/>
    <n v="10047"/>
    <x v="0"/>
    <x v="0"/>
    <x v="126"/>
    <x v="126"/>
    <x v="96"/>
    <x v="1"/>
    <x v="3"/>
    <n v="1"/>
    <n v="27000"/>
    <n v="27"/>
    <x v="0"/>
  </r>
  <r>
    <x v="0"/>
    <s v="OCTUBRE"/>
    <n v="9996"/>
    <x v="0"/>
    <x v="0"/>
    <x v="55"/>
    <x v="55"/>
    <x v="41"/>
    <x v="0"/>
    <x v="3"/>
    <n v="2"/>
    <n v="160000"/>
    <n v="320"/>
    <x v="0"/>
  </r>
  <r>
    <x v="0"/>
    <s v="OCTUBRE"/>
    <n v="10047"/>
    <x v="0"/>
    <x v="0"/>
    <x v="55"/>
    <x v="55"/>
    <x v="41"/>
    <x v="0"/>
    <x v="3"/>
    <n v="1"/>
    <n v="160000"/>
    <n v="160"/>
    <x v="0"/>
  </r>
  <r>
    <x v="0"/>
    <s v="OCTUBRE"/>
    <n v="10049"/>
    <x v="0"/>
    <x v="0"/>
    <x v="55"/>
    <x v="55"/>
    <x v="41"/>
    <x v="0"/>
    <x v="3"/>
    <n v="1"/>
    <n v="160000"/>
    <n v="160"/>
    <x v="0"/>
  </r>
  <r>
    <x v="0"/>
    <s v="OCTUBRE"/>
    <n v="10009"/>
    <x v="0"/>
    <x v="0"/>
    <x v="56"/>
    <x v="56"/>
    <x v="42"/>
    <x v="0"/>
    <x v="3"/>
    <n v="1"/>
    <n v="68000"/>
    <n v="68"/>
    <x v="0"/>
  </r>
  <r>
    <x v="0"/>
    <s v="OCTUBRE"/>
    <n v="10047"/>
    <x v="0"/>
    <x v="0"/>
    <x v="57"/>
    <x v="57"/>
    <x v="43"/>
    <x v="1"/>
    <x v="3"/>
    <n v="1"/>
    <n v="50000"/>
    <n v="50"/>
    <x v="0"/>
  </r>
  <r>
    <x v="0"/>
    <s v="OCTUBRE"/>
    <n v="10047"/>
    <x v="0"/>
    <x v="0"/>
    <x v="58"/>
    <x v="58"/>
    <x v="44"/>
    <x v="1"/>
    <x v="3"/>
    <n v="1"/>
    <n v="35000"/>
    <n v="35"/>
    <x v="0"/>
  </r>
  <r>
    <x v="0"/>
    <s v="OCTUBRE"/>
    <n v="10047"/>
    <x v="0"/>
    <x v="0"/>
    <x v="130"/>
    <x v="130"/>
    <x v="99"/>
    <x v="0"/>
    <x v="3"/>
    <n v="1"/>
    <n v="140000"/>
    <n v="140"/>
    <x v="0"/>
  </r>
  <r>
    <x v="0"/>
    <s v="OCTUBRE"/>
    <n v="10024"/>
    <x v="39"/>
    <x v="39"/>
    <x v="133"/>
    <x v="133"/>
    <x v="102"/>
    <x v="0"/>
    <x v="3"/>
    <n v="6"/>
    <n v="340000"/>
    <n v="2040"/>
    <x v="14"/>
  </r>
  <r>
    <x v="0"/>
    <s v="OCTUBRE"/>
    <n v="10047"/>
    <x v="0"/>
    <x v="0"/>
    <x v="61"/>
    <x v="61"/>
    <x v="47"/>
    <x v="0"/>
    <x v="3"/>
    <n v="1"/>
    <n v="35000"/>
    <n v="35"/>
    <x v="0"/>
  </r>
  <r>
    <x v="0"/>
    <s v="OCTUBRE"/>
    <n v="10022"/>
    <x v="19"/>
    <x v="19"/>
    <x v="259"/>
    <x v="259"/>
    <x v="178"/>
    <x v="0"/>
    <x v="3"/>
    <n v="1"/>
    <n v="470000"/>
    <n v="470"/>
    <x v="0"/>
  </r>
  <r>
    <x v="0"/>
    <s v="OCTUBRE"/>
    <n v="10009"/>
    <x v="0"/>
    <x v="0"/>
    <x v="62"/>
    <x v="62"/>
    <x v="48"/>
    <x v="0"/>
    <x v="3"/>
    <n v="1"/>
    <n v="39300"/>
    <n v="39.299999999999997"/>
    <x v="0"/>
  </r>
  <r>
    <x v="0"/>
    <s v="OCTUBRE"/>
    <n v="10049"/>
    <x v="0"/>
    <x v="0"/>
    <x v="62"/>
    <x v="62"/>
    <x v="48"/>
    <x v="0"/>
    <x v="3"/>
    <n v="1"/>
    <n v="39300"/>
    <n v="39.299999999999997"/>
    <x v="0"/>
  </r>
  <r>
    <x v="0"/>
    <s v="OCTUBRE"/>
    <n v="10009"/>
    <x v="0"/>
    <x v="0"/>
    <x v="63"/>
    <x v="63"/>
    <x v="49"/>
    <x v="0"/>
    <x v="3"/>
    <n v="1"/>
    <n v="58000"/>
    <n v="58"/>
    <x v="0"/>
  </r>
  <r>
    <x v="0"/>
    <s v="OCTUBRE"/>
    <n v="10000"/>
    <x v="17"/>
    <x v="17"/>
    <x v="137"/>
    <x v="137"/>
    <x v="106"/>
    <x v="0"/>
    <x v="3"/>
    <n v="5"/>
    <n v="799171"/>
    <n v="3995.855"/>
    <x v="11"/>
  </r>
  <r>
    <x v="0"/>
    <s v="OCTUBRE"/>
    <n v="10001"/>
    <x v="39"/>
    <x v="39"/>
    <x v="288"/>
    <x v="288"/>
    <x v="4"/>
    <x v="0"/>
    <x v="3"/>
    <n v="6"/>
    <n v="852159"/>
    <n v="5112.9539999999997"/>
    <x v="14"/>
  </r>
  <r>
    <x v="0"/>
    <s v="OCTUBRE"/>
    <n v="10024"/>
    <x v="39"/>
    <x v="39"/>
    <x v="140"/>
    <x v="140"/>
    <x v="109"/>
    <x v="0"/>
    <x v="3"/>
    <n v="6"/>
    <n v="3400"/>
    <n v="20.399999999999999"/>
    <x v="14"/>
  </r>
  <r>
    <x v="0"/>
    <s v="OCTUBRE"/>
    <n v="10010"/>
    <x v="39"/>
    <x v="39"/>
    <x v="235"/>
    <x v="235"/>
    <x v="166"/>
    <x v="0"/>
    <x v="3"/>
    <n v="2"/>
    <n v="605000"/>
    <n v="1210"/>
    <x v="14"/>
  </r>
  <r>
    <x v="0"/>
    <s v="OCTUBRE"/>
    <n v="10010"/>
    <x v="39"/>
    <x v="39"/>
    <x v="236"/>
    <x v="236"/>
    <x v="167"/>
    <x v="0"/>
    <x v="3"/>
    <n v="2"/>
    <n v="1263000"/>
    <n v="2526"/>
    <x v="14"/>
  </r>
  <r>
    <x v="0"/>
    <s v="OCTUBRE"/>
    <n v="10027"/>
    <x v="33"/>
    <x v="33"/>
    <x v="282"/>
    <x v="282"/>
    <x v="4"/>
    <x v="6"/>
    <x v="7"/>
    <n v="1"/>
    <n v="1414182"/>
    <n v="1414.182"/>
    <x v="0"/>
  </r>
  <r>
    <x v="0"/>
    <s v="OCTUBRE"/>
    <n v="10027"/>
    <x v="33"/>
    <x v="33"/>
    <x v="289"/>
    <x v="289"/>
    <x v="4"/>
    <x v="6"/>
    <x v="7"/>
    <n v="1"/>
    <n v="2398352"/>
    <n v="2398.3519999999999"/>
    <x v="0"/>
  </r>
  <r>
    <x v="0"/>
    <s v="OCTUBRE"/>
    <n v="10009"/>
    <x v="0"/>
    <x v="0"/>
    <x v="70"/>
    <x v="70"/>
    <x v="56"/>
    <x v="2"/>
    <x v="5"/>
    <n v="1"/>
    <n v="48000"/>
    <n v="48"/>
    <x v="0"/>
  </r>
  <r>
    <x v="0"/>
    <s v="OCTUBRE"/>
    <n v="10047"/>
    <x v="0"/>
    <x v="0"/>
    <x v="70"/>
    <x v="70"/>
    <x v="56"/>
    <x v="2"/>
    <x v="5"/>
    <n v="1"/>
    <n v="48000"/>
    <n v="48"/>
    <x v="0"/>
  </r>
  <r>
    <x v="0"/>
    <s v="NOVIEMBRE"/>
    <n v="10074"/>
    <x v="2"/>
    <x v="2"/>
    <x v="4"/>
    <x v="4"/>
    <x v="4"/>
    <x v="2"/>
    <x v="1"/>
    <n v="10"/>
    <n v="291998"/>
    <n v="2919.98"/>
    <x v="2"/>
  </r>
  <r>
    <x v="0"/>
    <s v="NOVIEMBRE"/>
    <n v="10060"/>
    <x v="25"/>
    <x v="25"/>
    <x v="4"/>
    <x v="4"/>
    <x v="4"/>
    <x v="2"/>
    <x v="1"/>
    <n v="21"/>
    <n v="260000"/>
    <n v="5460"/>
    <x v="16"/>
  </r>
  <r>
    <x v="0"/>
    <s v="NOVIEMBRE"/>
    <n v="10096"/>
    <x v="24"/>
    <x v="24"/>
    <x v="4"/>
    <x v="4"/>
    <x v="4"/>
    <x v="2"/>
    <x v="1"/>
    <n v="10"/>
    <n v="290000"/>
    <n v="2900"/>
    <x v="15"/>
  </r>
  <r>
    <x v="0"/>
    <s v="NOVIEMBRE"/>
    <n v="10096"/>
    <x v="24"/>
    <x v="24"/>
    <x v="4"/>
    <x v="4"/>
    <x v="4"/>
    <x v="2"/>
    <x v="1"/>
    <n v="10"/>
    <n v="290000"/>
    <n v="2900"/>
    <x v="15"/>
  </r>
  <r>
    <x v="0"/>
    <s v="NOVIEMBRE"/>
    <n v="10062"/>
    <x v="1"/>
    <x v="1"/>
    <x v="4"/>
    <x v="4"/>
    <x v="4"/>
    <x v="2"/>
    <x v="1"/>
    <n v="2"/>
    <n v="280000"/>
    <n v="560"/>
    <x v="1"/>
  </r>
  <r>
    <x v="0"/>
    <s v="NOVIEMBRE"/>
    <n v="10059"/>
    <x v="29"/>
    <x v="29"/>
    <x v="7"/>
    <x v="7"/>
    <x v="4"/>
    <x v="2"/>
    <x v="1"/>
    <n v="12"/>
    <n v="470000"/>
    <n v="5640"/>
    <x v="0"/>
  </r>
  <r>
    <x v="0"/>
    <s v="NOVIEMBRE"/>
    <n v="10109"/>
    <x v="46"/>
    <x v="46"/>
    <x v="7"/>
    <x v="7"/>
    <x v="4"/>
    <x v="2"/>
    <x v="1"/>
    <n v="1"/>
    <n v="490000"/>
    <n v="490"/>
    <x v="0"/>
  </r>
  <r>
    <x v="0"/>
    <s v="NOVIEMBRE"/>
    <n v="10097"/>
    <x v="22"/>
    <x v="22"/>
    <x v="7"/>
    <x v="7"/>
    <x v="4"/>
    <x v="2"/>
    <x v="1"/>
    <n v="1"/>
    <n v="505000"/>
    <n v="505"/>
    <x v="14"/>
  </r>
  <r>
    <x v="0"/>
    <s v="NOVIEMBRE"/>
    <n v="10074"/>
    <x v="2"/>
    <x v="2"/>
    <x v="7"/>
    <x v="7"/>
    <x v="4"/>
    <x v="2"/>
    <x v="1"/>
    <n v="9"/>
    <n v="520298"/>
    <n v="4682.6819999999998"/>
    <x v="2"/>
  </r>
  <r>
    <x v="0"/>
    <s v="NOVIEMBRE"/>
    <n v="10060"/>
    <x v="25"/>
    <x v="25"/>
    <x v="7"/>
    <x v="7"/>
    <x v="4"/>
    <x v="2"/>
    <x v="1"/>
    <n v="8"/>
    <n v="480000"/>
    <n v="3840"/>
    <x v="16"/>
  </r>
  <r>
    <x v="0"/>
    <s v="NOVIEMBRE"/>
    <n v="10088"/>
    <x v="4"/>
    <x v="4"/>
    <x v="7"/>
    <x v="7"/>
    <x v="4"/>
    <x v="2"/>
    <x v="1"/>
    <n v="6"/>
    <n v="532393"/>
    <n v="3194.3580000000002"/>
    <x v="3"/>
  </r>
  <r>
    <x v="0"/>
    <s v="NOVIEMBRE"/>
    <n v="10065"/>
    <x v="6"/>
    <x v="6"/>
    <x v="290"/>
    <x v="290"/>
    <x v="198"/>
    <x v="2"/>
    <x v="1"/>
    <n v="5"/>
    <n v="3112903"/>
    <n v="15564.514999999999"/>
    <x v="5"/>
  </r>
  <r>
    <x v="0"/>
    <s v="NOVIEMBRE"/>
    <n v="10065"/>
    <x v="6"/>
    <x v="6"/>
    <x v="73"/>
    <x v="73"/>
    <x v="58"/>
    <x v="2"/>
    <x v="1"/>
    <n v="3"/>
    <n v="3069304"/>
    <n v="9207.9120000000003"/>
    <x v="5"/>
  </r>
  <r>
    <x v="0"/>
    <s v="NOVIEMBRE"/>
    <n v="10117"/>
    <x v="11"/>
    <x v="11"/>
    <x v="73"/>
    <x v="73"/>
    <x v="58"/>
    <x v="2"/>
    <x v="1"/>
    <n v="1"/>
    <n v="2950000"/>
    <n v="2950"/>
    <x v="0"/>
  </r>
  <r>
    <x v="0"/>
    <s v="NOVIEMBRE"/>
    <n v="10068"/>
    <x v="6"/>
    <x v="6"/>
    <x v="263"/>
    <x v="263"/>
    <x v="4"/>
    <x v="2"/>
    <x v="1"/>
    <n v="2"/>
    <n v="10943670"/>
    <n v="21887.34"/>
    <x v="5"/>
  </r>
  <r>
    <x v="0"/>
    <s v="NOVIEMBRE"/>
    <n v="10078"/>
    <x v="6"/>
    <x v="6"/>
    <x v="9"/>
    <x v="9"/>
    <x v="4"/>
    <x v="3"/>
    <x v="1"/>
    <n v="10"/>
    <n v="115000"/>
    <n v="1150"/>
    <x v="5"/>
  </r>
  <r>
    <x v="0"/>
    <s v="NOVIEMBRE"/>
    <n v="10076"/>
    <x v="8"/>
    <x v="8"/>
    <x v="9"/>
    <x v="9"/>
    <x v="4"/>
    <x v="3"/>
    <x v="1"/>
    <n v="8"/>
    <n v="135000"/>
    <n v="1080"/>
    <x v="7"/>
  </r>
  <r>
    <x v="0"/>
    <s v="NOVIEMBRE"/>
    <n v="10061"/>
    <x v="49"/>
    <x v="49"/>
    <x v="291"/>
    <x v="291"/>
    <x v="4"/>
    <x v="3"/>
    <x v="1"/>
    <n v="1"/>
    <n v="110000"/>
    <n v="110"/>
    <x v="0"/>
  </r>
  <r>
    <x v="0"/>
    <s v="NOVIEMBRE"/>
    <n v="10056"/>
    <x v="36"/>
    <x v="36"/>
    <x v="76"/>
    <x v="76"/>
    <x v="4"/>
    <x v="3"/>
    <x v="1"/>
    <n v="2"/>
    <n v="95000"/>
    <n v="190"/>
    <x v="0"/>
  </r>
  <r>
    <x v="0"/>
    <s v="NOVIEMBRE"/>
    <n v="10057"/>
    <x v="11"/>
    <x v="11"/>
    <x v="292"/>
    <x v="292"/>
    <x v="199"/>
    <x v="3"/>
    <x v="1"/>
    <n v="1"/>
    <n v="1850000"/>
    <n v="1850"/>
    <x v="0"/>
  </r>
  <r>
    <x v="0"/>
    <s v="NOVIEMBRE"/>
    <n v="10107"/>
    <x v="6"/>
    <x v="6"/>
    <x v="12"/>
    <x v="12"/>
    <x v="4"/>
    <x v="3"/>
    <x v="1"/>
    <n v="2"/>
    <n v="1356000"/>
    <n v="2712"/>
    <x v="5"/>
  </r>
  <r>
    <x v="0"/>
    <s v="NOVIEMBRE"/>
    <n v="10084"/>
    <x v="12"/>
    <x v="12"/>
    <x v="15"/>
    <x v="15"/>
    <x v="4"/>
    <x v="3"/>
    <x v="1"/>
    <n v="3"/>
    <n v="1650586"/>
    <n v="4951.7579999999998"/>
    <x v="8"/>
  </r>
  <r>
    <x v="0"/>
    <s v="NOVIEMBRE"/>
    <n v="10067"/>
    <x v="6"/>
    <x v="6"/>
    <x v="17"/>
    <x v="17"/>
    <x v="4"/>
    <x v="3"/>
    <x v="1"/>
    <n v="6"/>
    <n v="3334645"/>
    <n v="20007.87"/>
    <x v="5"/>
  </r>
  <r>
    <x v="0"/>
    <s v="NOVIEMBRE"/>
    <n v="10069"/>
    <x v="6"/>
    <x v="6"/>
    <x v="17"/>
    <x v="17"/>
    <x v="4"/>
    <x v="3"/>
    <x v="1"/>
    <n v="2"/>
    <n v="3334645"/>
    <n v="6669.29"/>
    <x v="5"/>
  </r>
  <r>
    <x v="0"/>
    <s v="NOVIEMBRE"/>
    <n v="10080"/>
    <x v="8"/>
    <x v="8"/>
    <x v="17"/>
    <x v="17"/>
    <x v="4"/>
    <x v="3"/>
    <x v="1"/>
    <n v="3"/>
    <n v="3245121"/>
    <n v="9735.3629999999994"/>
    <x v="7"/>
  </r>
  <r>
    <x v="0"/>
    <s v="NOVIEMBRE"/>
    <n v="10086"/>
    <x v="28"/>
    <x v="28"/>
    <x v="17"/>
    <x v="17"/>
    <x v="4"/>
    <x v="3"/>
    <x v="1"/>
    <n v="3"/>
    <n v="3341730"/>
    <n v="10025.19"/>
    <x v="10"/>
  </r>
  <r>
    <x v="0"/>
    <s v="NOVIEMBRE"/>
    <n v="10099"/>
    <x v="28"/>
    <x v="28"/>
    <x v="293"/>
    <x v="293"/>
    <x v="4"/>
    <x v="3"/>
    <x v="1"/>
    <n v="4"/>
    <n v="4393726"/>
    <n v="17574.903999999999"/>
    <x v="10"/>
  </r>
  <r>
    <x v="0"/>
    <s v="NOVIEMBRE"/>
    <n v="10089"/>
    <x v="5"/>
    <x v="5"/>
    <x v="152"/>
    <x v="152"/>
    <x v="4"/>
    <x v="3"/>
    <x v="1"/>
    <n v="2"/>
    <n v="6990763"/>
    <n v="13981.526"/>
    <x v="4"/>
  </r>
  <r>
    <x v="0"/>
    <s v="NOVIEMBRE"/>
    <n v="10079"/>
    <x v="18"/>
    <x v="18"/>
    <x v="226"/>
    <x v="226"/>
    <x v="160"/>
    <x v="1"/>
    <x v="1"/>
    <n v="1"/>
    <n v="13800"/>
    <n v="13.8"/>
    <x v="12"/>
  </r>
  <r>
    <x v="0"/>
    <s v="NOVIEMBRE"/>
    <n v="10098"/>
    <x v="32"/>
    <x v="32"/>
    <x v="43"/>
    <x v="43"/>
    <x v="29"/>
    <x v="1"/>
    <x v="1"/>
    <n v="8"/>
    <n v="75000"/>
    <n v="600"/>
    <x v="0"/>
  </r>
  <r>
    <x v="0"/>
    <s v="NOVIEMBRE"/>
    <n v="10073"/>
    <x v="14"/>
    <x v="14"/>
    <x v="43"/>
    <x v="43"/>
    <x v="29"/>
    <x v="1"/>
    <x v="1"/>
    <n v="15"/>
    <n v="79800"/>
    <n v="1197"/>
    <x v="0"/>
  </r>
  <r>
    <x v="0"/>
    <s v="NOVIEMBRE"/>
    <n v="10108"/>
    <x v="49"/>
    <x v="49"/>
    <x v="43"/>
    <x v="43"/>
    <x v="29"/>
    <x v="1"/>
    <x v="1"/>
    <n v="30"/>
    <n v="75000"/>
    <n v="2250"/>
    <x v="0"/>
  </r>
  <r>
    <x v="0"/>
    <s v="NOVIEMBRE"/>
    <n v="10075"/>
    <x v="6"/>
    <x v="6"/>
    <x v="89"/>
    <x v="89"/>
    <x v="64"/>
    <x v="4"/>
    <x v="1"/>
    <n v="26"/>
    <n v="295217"/>
    <n v="7675.6419999999998"/>
    <x v="5"/>
  </r>
  <r>
    <x v="0"/>
    <s v="NOVIEMBRE"/>
    <n v="10115"/>
    <x v="32"/>
    <x v="32"/>
    <x v="89"/>
    <x v="89"/>
    <x v="64"/>
    <x v="4"/>
    <x v="1"/>
    <n v="4"/>
    <n v="290000"/>
    <n v="1160"/>
    <x v="0"/>
  </r>
  <r>
    <x v="0"/>
    <s v="NOVIEMBRE"/>
    <n v="10087"/>
    <x v="28"/>
    <x v="28"/>
    <x v="44"/>
    <x v="44"/>
    <x v="30"/>
    <x v="4"/>
    <x v="1"/>
    <n v="2"/>
    <n v="250456"/>
    <n v="500.91199999999998"/>
    <x v="10"/>
  </r>
  <r>
    <x v="0"/>
    <s v="NOVIEMBRE"/>
    <n v="10090"/>
    <x v="5"/>
    <x v="5"/>
    <x v="202"/>
    <x v="202"/>
    <x v="145"/>
    <x v="4"/>
    <x v="1"/>
    <n v="5"/>
    <n v="694426"/>
    <n v="3472.13"/>
    <x v="4"/>
  </r>
  <r>
    <x v="0"/>
    <s v="NOVIEMBRE"/>
    <n v="10081"/>
    <x v="13"/>
    <x v="13"/>
    <x v="273"/>
    <x v="273"/>
    <x v="190"/>
    <x v="1"/>
    <x v="1"/>
    <n v="1"/>
    <n v="1052026"/>
    <n v="1052.0260000000001"/>
    <x v="9"/>
  </r>
  <r>
    <x v="0"/>
    <s v="NOVIEMBRE"/>
    <n v="10083"/>
    <x v="12"/>
    <x v="12"/>
    <x v="47"/>
    <x v="47"/>
    <x v="33"/>
    <x v="5"/>
    <x v="1"/>
    <n v="1"/>
    <n v="282958"/>
    <n v="282.95800000000003"/>
    <x v="8"/>
  </r>
  <r>
    <x v="0"/>
    <s v="NOVIEMBRE"/>
    <n v="10082"/>
    <x v="12"/>
    <x v="12"/>
    <x v="48"/>
    <x v="48"/>
    <x v="34"/>
    <x v="5"/>
    <x v="1"/>
    <n v="2"/>
    <n v="261667"/>
    <n v="523.33399999999995"/>
    <x v="8"/>
  </r>
  <r>
    <x v="0"/>
    <s v="NOVIEMBRE"/>
    <n v="10083"/>
    <x v="12"/>
    <x v="12"/>
    <x v="48"/>
    <x v="48"/>
    <x v="34"/>
    <x v="5"/>
    <x v="1"/>
    <n v="1"/>
    <n v="196505"/>
    <n v="196.505"/>
    <x v="8"/>
  </r>
  <r>
    <x v="0"/>
    <s v="NOVIEMBRE"/>
    <n v="10090"/>
    <x v="5"/>
    <x v="5"/>
    <x v="185"/>
    <x v="185"/>
    <x v="135"/>
    <x v="4"/>
    <x v="1"/>
    <n v="5"/>
    <n v="932131"/>
    <n v="4660.6549999999997"/>
    <x v="4"/>
  </r>
  <r>
    <x v="0"/>
    <s v="NOVIEMBRE"/>
    <n v="10079"/>
    <x v="18"/>
    <x v="18"/>
    <x v="54"/>
    <x v="54"/>
    <x v="40"/>
    <x v="0"/>
    <x v="3"/>
    <n v="20"/>
    <n v="24300"/>
    <n v="486"/>
    <x v="12"/>
  </r>
  <r>
    <x v="0"/>
    <s v="NOVIEMBRE"/>
    <n v="10058"/>
    <x v="0"/>
    <x v="0"/>
    <x v="55"/>
    <x v="55"/>
    <x v="41"/>
    <x v="0"/>
    <x v="3"/>
    <n v="4"/>
    <n v="160000"/>
    <n v="640"/>
    <x v="0"/>
  </r>
  <r>
    <x v="0"/>
    <s v="NOVIEMBRE"/>
    <n v="10100"/>
    <x v="0"/>
    <x v="0"/>
    <x v="55"/>
    <x v="55"/>
    <x v="41"/>
    <x v="0"/>
    <x v="3"/>
    <n v="1"/>
    <n v="160000"/>
    <n v="160"/>
    <x v="0"/>
  </r>
  <r>
    <x v="0"/>
    <s v="NOVIEMBRE"/>
    <n v="10118"/>
    <x v="0"/>
    <x v="0"/>
    <x v="55"/>
    <x v="55"/>
    <x v="41"/>
    <x v="0"/>
    <x v="3"/>
    <n v="1"/>
    <n v="160000"/>
    <n v="160"/>
    <x v="0"/>
  </r>
  <r>
    <x v="0"/>
    <s v="NOVIEMBRE"/>
    <n v="10102"/>
    <x v="22"/>
    <x v="22"/>
    <x v="56"/>
    <x v="56"/>
    <x v="42"/>
    <x v="0"/>
    <x v="3"/>
    <n v="1"/>
    <n v="70300"/>
    <n v="70.3"/>
    <x v="14"/>
  </r>
  <r>
    <x v="0"/>
    <s v="NOVIEMBRE"/>
    <n v="10111"/>
    <x v="19"/>
    <x v="19"/>
    <x v="280"/>
    <x v="280"/>
    <x v="193"/>
    <x v="0"/>
    <x v="3"/>
    <n v="1"/>
    <n v="290000"/>
    <n v="290"/>
    <x v="0"/>
  </r>
  <r>
    <x v="0"/>
    <s v="NOVIEMBRE"/>
    <n v="10066"/>
    <x v="19"/>
    <x v="19"/>
    <x v="59"/>
    <x v="59"/>
    <x v="45"/>
    <x v="0"/>
    <x v="3"/>
    <n v="2"/>
    <n v="176000"/>
    <n v="352"/>
    <x v="0"/>
  </r>
  <r>
    <x v="0"/>
    <s v="NOVIEMBRE"/>
    <n v="10102"/>
    <x v="22"/>
    <x v="22"/>
    <x v="60"/>
    <x v="60"/>
    <x v="46"/>
    <x v="0"/>
    <x v="3"/>
    <n v="1"/>
    <n v="95200"/>
    <n v="95.2"/>
    <x v="14"/>
  </r>
  <r>
    <x v="0"/>
    <s v="NOVIEMBRE"/>
    <n v="10110"/>
    <x v="19"/>
    <x v="19"/>
    <x v="60"/>
    <x v="60"/>
    <x v="46"/>
    <x v="0"/>
    <x v="3"/>
    <n v="3"/>
    <n v="90000"/>
    <n v="270"/>
    <x v="0"/>
  </r>
  <r>
    <x v="0"/>
    <s v="NOVIEMBRE"/>
    <n v="10071"/>
    <x v="22"/>
    <x v="22"/>
    <x v="133"/>
    <x v="133"/>
    <x v="102"/>
    <x v="0"/>
    <x v="3"/>
    <n v="7"/>
    <n v="340000"/>
    <n v="2380"/>
    <x v="14"/>
  </r>
  <r>
    <x v="0"/>
    <s v="NOVIEMBRE"/>
    <n v="10104"/>
    <x v="17"/>
    <x v="17"/>
    <x v="212"/>
    <x v="212"/>
    <x v="151"/>
    <x v="0"/>
    <x v="3"/>
    <n v="2"/>
    <n v="165111"/>
    <n v="330.22199999999998"/>
    <x v="11"/>
  </r>
  <r>
    <x v="0"/>
    <s v="NOVIEMBRE"/>
    <n v="10091"/>
    <x v="19"/>
    <x v="19"/>
    <x v="259"/>
    <x v="259"/>
    <x v="178"/>
    <x v="0"/>
    <x v="3"/>
    <n v="1"/>
    <n v="470000"/>
    <n v="470"/>
    <x v="0"/>
  </r>
  <r>
    <x v="0"/>
    <s v="NOVIEMBRE"/>
    <n v="10100"/>
    <x v="0"/>
    <x v="0"/>
    <x v="62"/>
    <x v="62"/>
    <x v="48"/>
    <x v="0"/>
    <x v="3"/>
    <n v="1"/>
    <n v="38000"/>
    <n v="38"/>
    <x v="0"/>
  </r>
  <r>
    <x v="0"/>
    <s v="NOVIEMBRE"/>
    <n v="10102"/>
    <x v="22"/>
    <x v="22"/>
    <x v="63"/>
    <x v="63"/>
    <x v="49"/>
    <x v="0"/>
    <x v="3"/>
    <n v="1"/>
    <n v="47800"/>
    <n v="47.8"/>
    <x v="14"/>
  </r>
  <r>
    <x v="0"/>
    <s v="NOVIEMBRE"/>
    <n v="10079"/>
    <x v="18"/>
    <x v="18"/>
    <x v="294"/>
    <x v="294"/>
    <x v="200"/>
    <x v="0"/>
    <x v="3"/>
    <n v="10"/>
    <n v="37800"/>
    <n v="378"/>
    <x v="12"/>
  </r>
  <r>
    <x v="0"/>
    <s v="NOVIEMBRE"/>
    <n v="10104"/>
    <x v="17"/>
    <x v="17"/>
    <x v="166"/>
    <x v="166"/>
    <x v="123"/>
    <x v="0"/>
    <x v="3"/>
    <n v="4"/>
    <n v="399337"/>
    <n v="1597.348"/>
    <x v="11"/>
  </r>
  <r>
    <x v="0"/>
    <s v="NOVIEMBRE"/>
    <n v="10104"/>
    <x v="17"/>
    <x v="17"/>
    <x v="167"/>
    <x v="167"/>
    <x v="124"/>
    <x v="0"/>
    <x v="3"/>
    <n v="4"/>
    <n v="506851"/>
    <n v="2027.404"/>
    <x v="11"/>
  </r>
  <r>
    <x v="0"/>
    <s v="NOVIEMBRE"/>
    <n v="10104"/>
    <x v="17"/>
    <x v="17"/>
    <x v="295"/>
    <x v="295"/>
    <x v="4"/>
    <x v="0"/>
    <x v="3"/>
    <n v="2"/>
    <n v="516450"/>
    <n v="1032.9000000000001"/>
    <x v="11"/>
  </r>
  <r>
    <x v="0"/>
    <s v="NOVIEMBRE"/>
    <n v="10104"/>
    <x v="17"/>
    <x v="17"/>
    <x v="137"/>
    <x v="137"/>
    <x v="106"/>
    <x v="0"/>
    <x v="3"/>
    <n v="2"/>
    <n v="796754"/>
    <n v="1593.508"/>
    <x v="11"/>
  </r>
  <r>
    <x v="0"/>
    <s v="NOVIEMBRE"/>
    <n v="10111"/>
    <x v="19"/>
    <x v="19"/>
    <x v="296"/>
    <x v="296"/>
    <x v="201"/>
    <x v="1"/>
    <x v="3"/>
    <n v="3"/>
    <n v="15000"/>
    <n v="45"/>
    <x v="0"/>
  </r>
  <r>
    <x v="0"/>
    <s v="NOVIEMBRE"/>
    <n v="10072"/>
    <x v="22"/>
    <x v="22"/>
    <x v="142"/>
    <x v="142"/>
    <x v="111"/>
    <x v="1"/>
    <x v="3"/>
    <n v="1"/>
    <n v="28000"/>
    <n v="28"/>
    <x v="14"/>
  </r>
  <r>
    <x v="0"/>
    <s v="NOVIEMBRE"/>
    <n v="10085"/>
    <x v="22"/>
    <x v="22"/>
    <x v="142"/>
    <x v="142"/>
    <x v="111"/>
    <x v="1"/>
    <x v="3"/>
    <n v="1"/>
    <n v="28000"/>
    <n v="28"/>
    <x v="14"/>
  </r>
  <r>
    <x v="0"/>
    <s v="NOVIEMBRE"/>
    <n v="10072"/>
    <x v="22"/>
    <x v="22"/>
    <x v="262"/>
    <x v="262"/>
    <x v="181"/>
    <x v="1"/>
    <x v="3"/>
    <n v="1"/>
    <n v="99000"/>
    <n v="99"/>
    <x v="14"/>
  </r>
  <r>
    <x v="0"/>
    <s v="NOVIEMBRE"/>
    <n v="10085"/>
    <x v="22"/>
    <x v="22"/>
    <x v="262"/>
    <x v="262"/>
    <x v="181"/>
    <x v="1"/>
    <x v="3"/>
    <n v="1"/>
    <n v="99000"/>
    <n v="99"/>
    <x v="14"/>
  </r>
  <r>
    <x v="0"/>
    <s v="NOVIEMBRE"/>
    <n v="10072"/>
    <x v="22"/>
    <x v="22"/>
    <x v="147"/>
    <x v="147"/>
    <x v="116"/>
    <x v="2"/>
    <x v="3"/>
    <n v="1"/>
    <n v="615000"/>
    <n v="615"/>
    <x v="14"/>
  </r>
  <r>
    <x v="0"/>
    <s v="NOVIEMBRE"/>
    <n v="10085"/>
    <x v="22"/>
    <x v="22"/>
    <x v="147"/>
    <x v="147"/>
    <x v="116"/>
    <x v="2"/>
    <x v="3"/>
    <n v="1"/>
    <n v="615000"/>
    <n v="615"/>
    <x v="14"/>
  </r>
  <r>
    <x v="0"/>
    <s v="DICIEMBRE"/>
    <n v="10140"/>
    <x v="6"/>
    <x v="6"/>
    <x v="4"/>
    <x v="4"/>
    <x v="4"/>
    <x v="2"/>
    <x v="1"/>
    <n v="10"/>
    <n v="261935"/>
    <n v="2619.35"/>
    <x v="5"/>
  </r>
  <r>
    <x v="0"/>
    <s v="DICIEMBRE"/>
    <n v="10149"/>
    <x v="8"/>
    <x v="8"/>
    <x v="4"/>
    <x v="4"/>
    <x v="4"/>
    <x v="2"/>
    <x v="1"/>
    <n v="25"/>
    <n v="239000"/>
    <n v="5975"/>
    <x v="7"/>
  </r>
  <r>
    <x v="0"/>
    <s v="DICIEMBRE"/>
    <n v="10150"/>
    <x v="8"/>
    <x v="8"/>
    <x v="4"/>
    <x v="4"/>
    <x v="4"/>
    <x v="2"/>
    <x v="1"/>
    <n v="10"/>
    <n v="239000"/>
    <n v="2390"/>
    <x v="7"/>
  </r>
  <r>
    <x v="0"/>
    <s v="DICIEMBRE"/>
    <n v="10135"/>
    <x v="4"/>
    <x v="4"/>
    <x v="4"/>
    <x v="4"/>
    <x v="4"/>
    <x v="2"/>
    <x v="1"/>
    <n v="11"/>
    <n v="302014"/>
    <n v="3322.154"/>
    <x v="3"/>
  </r>
  <r>
    <x v="0"/>
    <s v="DICIEMBRE"/>
    <n v="10135"/>
    <x v="4"/>
    <x v="4"/>
    <x v="5"/>
    <x v="5"/>
    <x v="4"/>
    <x v="2"/>
    <x v="1"/>
    <n v="1"/>
    <n v="1377575"/>
    <n v="1377.575"/>
    <x v="3"/>
  </r>
  <r>
    <x v="0"/>
    <s v="DICIEMBRE"/>
    <n v="10151"/>
    <x v="25"/>
    <x v="25"/>
    <x v="6"/>
    <x v="6"/>
    <x v="4"/>
    <x v="2"/>
    <x v="1"/>
    <n v="2"/>
    <n v="1950365"/>
    <n v="3900.73"/>
    <x v="16"/>
  </r>
  <r>
    <x v="0"/>
    <s v="DICIEMBRE"/>
    <n v="10133"/>
    <x v="6"/>
    <x v="6"/>
    <x v="7"/>
    <x v="7"/>
    <x v="4"/>
    <x v="2"/>
    <x v="1"/>
    <n v="5"/>
    <n v="465431"/>
    <n v="2327.1550000000002"/>
    <x v="5"/>
  </r>
  <r>
    <x v="0"/>
    <s v="DICIEMBRE"/>
    <n v="10134"/>
    <x v="6"/>
    <x v="6"/>
    <x v="7"/>
    <x v="7"/>
    <x v="4"/>
    <x v="2"/>
    <x v="1"/>
    <n v="9"/>
    <n v="480000"/>
    <n v="4320"/>
    <x v="5"/>
  </r>
  <r>
    <x v="0"/>
    <s v="DICIEMBRE"/>
    <n v="10148"/>
    <x v="8"/>
    <x v="8"/>
    <x v="73"/>
    <x v="73"/>
    <x v="58"/>
    <x v="2"/>
    <x v="1"/>
    <n v="3"/>
    <n v="2937450"/>
    <n v="8812.35"/>
    <x v="7"/>
  </r>
  <r>
    <x v="0"/>
    <s v="DICIEMBRE"/>
    <n v="10170"/>
    <x v="12"/>
    <x v="12"/>
    <x v="297"/>
    <x v="297"/>
    <x v="202"/>
    <x v="2"/>
    <x v="1"/>
    <n v="1"/>
    <n v="17531904"/>
    <n v="17531.903999999999"/>
    <x v="8"/>
  </r>
  <r>
    <x v="0"/>
    <s v="DICIEMBRE"/>
    <n v="10147"/>
    <x v="6"/>
    <x v="6"/>
    <x v="9"/>
    <x v="9"/>
    <x v="4"/>
    <x v="3"/>
    <x v="1"/>
    <n v="25"/>
    <n v="115000"/>
    <n v="2875"/>
    <x v="5"/>
  </r>
  <r>
    <x v="0"/>
    <s v="DICIEMBRE"/>
    <n v="10188"/>
    <x v="29"/>
    <x v="29"/>
    <x v="9"/>
    <x v="9"/>
    <x v="4"/>
    <x v="3"/>
    <x v="1"/>
    <n v="1"/>
    <n v="135000"/>
    <n v="135"/>
    <x v="0"/>
  </r>
  <r>
    <x v="0"/>
    <s v="DICIEMBRE"/>
    <n v="10146"/>
    <x v="8"/>
    <x v="8"/>
    <x v="9"/>
    <x v="9"/>
    <x v="4"/>
    <x v="3"/>
    <x v="1"/>
    <n v="16"/>
    <n v="135000"/>
    <n v="2160"/>
    <x v="7"/>
  </r>
  <r>
    <x v="0"/>
    <s v="DICIEMBRE"/>
    <n v="10165"/>
    <x v="46"/>
    <x v="46"/>
    <x v="9"/>
    <x v="9"/>
    <x v="4"/>
    <x v="3"/>
    <x v="1"/>
    <n v="1"/>
    <n v="135000"/>
    <n v="135"/>
    <x v="0"/>
  </r>
  <r>
    <x v="0"/>
    <s v="DICIEMBRE"/>
    <n v="10182"/>
    <x v="17"/>
    <x v="17"/>
    <x v="76"/>
    <x v="76"/>
    <x v="4"/>
    <x v="3"/>
    <x v="1"/>
    <n v="1"/>
    <n v="95000"/>
    <n v="95"/>
    <x v="11"/>
  </r>
  <r>
    <x v="0"/>
    <s v="DICIEMBRE"/>
    <n v="10177"/>
    <x v="6"/>
    <x v="6"/>
    <x v="77"/>
    <x v="77"/>
    <x v="4"/>
    <x v="3"/>
    <x v="1"/>
    <n v="15"/>
    <n v="431703"/>
    <n v="6475.5450000000001"/>
    <x v="5"/>
  </r>
  <r>
    <x v="0"/>
    <s v="DICIEMBRE"/>
    <n v="10178"/>
    <x v="6"/>
    <x v="6"/>
    <x v="77"/>
    <x v="77"/>
    <x v="4"/>
    <x v="3"/>
    <x v="1"/>
    <n v="5"/>
    <n v="431703"/>
    <n v="2158.5149999999999"/>
    <x v="5"/>
  </r>
  <r>
    <x v="0"/>
    <s v="DICIEMBRE"/>
    <n v="10179"/>
    <x v="6"/>
    <x v="6"/>
    <x v="77"/>
    <x v="77"/>
    <x v="4"/>
    <x v="3"/>
    <x v="1"/>
    <n v="3"/>
    <n v="431703"/>
    <n v="1295.1089999999999"/>
    <x v="5"/>
  </r>
  <r>
    <x v="0"/>
    <s v="DICIEMBRE"/>
    <n v="10175"/>
    <x v="8"/>
    <x v="8"/>
    <x v="77"/>
    <x v="77"/>
    <x v="4"/>
    <x v="3"/>
    <x v="1"/>
    <n v="6"/>
    <n v="557498"/>
    <n v="3344.9879999999998"/>
    <x v="7"/>
  </r>
  <r>
    <x v="0"/>
    <s v="DICIEMBRE"/>
    <n v="10176"/>
    <x v="12"/>
    <x v="12"/>
    <x v="77"/>
    <x v="77"/>
    <x v="4"/>
    <x v="3"/>
    <x v="1"/>
    <n v="20"/>
    <n v="432555"/>
    <n v="8651.1"/>
    <x v="8"/>
  </r>
  <r>
    <x v="0"/>
    <s v="DICIEMBRE"/>
    <n v="10180"/>
    <x v="37"/>
    <x v="37"/>
    <x v="77"/>
    <x v="77"/>
    <x v="4"/>
    <x v="3"/>
    <x v="1"/>
    <n v="1"/>
    <n v="523900"/>
    <n v="523.9"/>
    <x v="17"/>
  </r>
  <r>
    <x v="0"/>
    <s v="DICIEMBRE"/>
    <n v="10126"/>
    <x v="18"/>
    <x v="18"/>
    <x v="82"/>
    <x v="82"/>
    <x v="4"/>
    <x v="3"/>
    <x v="1"/>
    <n v="3"/>
    <n v="91000"/>
    <n v="273"/>
    <x v="12"/>
  </r>
  <r>
    <x v="0"/>
    <s v="DICIEMBRE"/>
    <n v="10126"/>
    <x v="18"/>
    <x v="18"/>
    <x v="298"/>
    <x v="298"/>
    <x v="203"/>
    <x v="3"/>
    <x v="1"/>
    <n v="3"/>
    <n v="91000"/>
    <n v="273"/>
    <x v="12"/>
  </r>
  <r>
    <x v="0"/>
    <s v="DICIEMBRE"/>
    <n v="10173"/>
    <x v="13"/>
    <x v="13"/>
    <x v="195"/>
    <x v="195"/>
    <x v="4"/>
    <x v="3"/>
    <x v="1"/>
    <n v="1"/>
    <n v="2996913"/>
    <n v="2996.913"/>
    <x v="9"/>
  </r>
  <r>
    <x v="0"/>
    <s v="DICIEMBRE"/>
    <n v="10137"/>
    <x v="8"/>
    <x v="8"/>
    <x v="17"/>
    <x v="17"/>
    <x v="4"/>
    <x v="3"/>
    <x v="1"/>
    <n v="3"/>
    <n v="3271498"/>
    <n v="9814.4940000000006"/>
    <x v="7"/>
  </r>
  <r>
    <x v="0"/>
    <s v="DICIEMBRE"/>
    <n v="10167"/>
    <x v="6"/>
    <x v="6"/>
    <x v="152"/>
    <x v="152"/>
    <x v="4"/>
    <x v="3"/>
    <x v="1"/>
    <n v="3"/>
    <n v="6796910"/>
    <n v="20390.73"/>
    <x v="5"/>
  </r>
  <r>
    <x v="0"/>
    <s v="DICIEMBRE"/>
    <n v="10168"/>
    <x v="6"/>
    <x v="6"/>
    <x v="152"/>
    <x v="152"/>
    <x v="4"/>
    <x v="3"/>
    <x v="1"/>
    <n v="3"/>
    <n v="6796910"/>
    <n v="20390.73"/>
    <x v="5"/>
  </r>
  <r>
    <x v="0"/>
    <s v="DICIEMBRE"/>
    <n v="10173"/>
    <x v="13"/>
    <x v="13"/>
    <x v="197"/>
    <x v="197"/>
    <x v="4"/>
    <x v="3"/>
    <x v="1"/>
    <n v="3"/>
    <n v="1938562"/>
    <n v="5815.6859999999997"/>
    <x v="9"/>
  </r>
  <r>
    <x v="0"/>
    <s v="DICIEMBRE"/>
    <n v="10139"/>
    <x v="49"/>
    <x v="49"/>
    <x v="299"/>
    <x v="299"/>
    <x v="204"/>
    <x v="3"/>
    <x v="1"/>
    <n v="2"/>
    <n v="876809"/>
    <n v="1753.6179999999999"/>
    <x v="0"/>
  </r>
  <r>
    <x v="0"/>
    <s v="DICIEMBRE"/>
    <n v="10139"/>
    <x v="49"/>
    <x v="49"/>
    <x v="299"/>
    <x v="299"/>
    <x v="204"/>
    <x v="3"/>
    <x v="1"/>
    <n v="2"/>
    <n v="876809"/>
    <n v="1753.6179999999999"/>
    <x v="0"/>
  </r>
  <r>
    <x v="0"/>
    <s v="DICIEMBRE"/>
    <n v="10139"/>
    <x v="49"/>
    <x v="49"/>
    <x v="300"/>
    <x v="300"/>
    <x v="205"/>
    <x v="3"/>
    <x v="1"/>
    <n v="2"/>
    <n v="1032850"/>
    <n v="2065.6999999999998"/>
    <x v="0"/>
  </r>
  <r>
    <x v="0"/>
    <s v="DICIEMBRE"/>
    <n v="10139"/>
    <x v="49"/>
    <x v="49"/>
    <x v="300"/>
    <x v="300"/>
    <x v="205"/>
    <x v="3"/>
    <x v="1"/>
    <n v="2"/>
    <n v="1032850"/>
    <n v="2065.6999999999998"/>
    <x v="0"/>
  </r>
  <r>
    <x v="0"/>
    <s v="DICIEMBRE"/>
    <n v="10139"/>
    <x v="49"/>
    <x v="49"/>
    <x v="300"/>
    <x v="300"/>
    <x v="205"/>
    <x v="3"/>
    <x v="1"/>
    <n v="2"/>
    <n v="1032850"/>
    <n v="2065.6999999999998"/>
    <x v="0"/>
  </r>
  <r>
    <x v="0"/>
    <s v="DICIEMBRE"/>
    <n v="10139"/>
    <x v="49"/>
    <x v="49"/>
    <x v="300"/>
    <x v="300"/>
    <x v="205"/>
    <x v="3"/>
    <x v="1"/>
    <n v="2"/>
    <n v="1032850"/>
    <n v="2065.6999999999998"/>
    <x v="0"/>
  </r>
  <r>
    <x v="0"/>
    <s v="DICIEMBRE"/>
    <n v="10139"/>
    <x v="49"/>
    <x v="49"/>
    <x v="300"/>
    <x v="300"/>
    <x v="205"/>
    <x v="3"/>
    <x v="1"/>
    <n v="2"/>
    <n v="1032850"/>
    <n v="2065.6999999999998"/>
    <x v="0"/>
  </r>
  <r>
    <x v="0"/>
    <s v="DICIEMBRE"/>
    <n v="10160"/>
    <x v="27"/>
    <x v="27"/>
    <x v="19"/>
    <x v="19"/>
    <x v="5"/>
    <x v="3"/>
    <x v="1"/>
    <n v="3"/>
    <n v="1082155"/>
    <n v="3246.4650000000001"/>
    <x v="10"/>
  </r>
  <r>
    <x v="0"/>
    <s v="DICIEMBRE"/>
    <n v="10139"/>
    <x v="49"/>
    <x v="49"/>
    <x v="19"/>
    <x v="19"/>
    <x v="5"/>
    <x v="3"/>
    <x v="1"/>
    <n v="4"/>
    <n v="966082"/>
    <n v="3864.328"/>
    <x v="0"/>
  </r>
  <r>
    <x v="0"/>
    <s v="DICIEMBRE"/>
    <n v="10139"/>
    <x v="49"/>
    <x v="49"/>
    <x v="198"/>
    <x v="198"/>
    <x v="143"/>
    <x v="3"/>
    <x v="1"/>
    <n v="1"/>
    <n v="966082"/>
    <n v="966.08199999999999"/>
    <x v="0"/>
  </r>
  <r>
    <x v="0"/>
    <s v="DICIEMBRE"/>
    <n v="10139"/>
    <x v="49"/>
    <x v="49"/>
    <x v="198"/>
    <x v="198"/>
    <x v="143"/>
    <x v="3"/>
    <x v="1"/>
    <n v="1"/>
    <n v="966082"/>
    <n v="966.08199999999999"/>
    <x v="0"/>
  </r>
  <r>
    <x v="0"/>
    <s v="DICIEMBRE"/>
    <n v="10139"/>
    <x v="49"/>
    <x v="49"/>
    <x v="198"/>
    <x v="198"/>
    <x v="143"/>
    <x v="3"/>
    <x v="1"/>
    <n v="1"/>
    <n v="966082"/>
    <n v="966.08199999999999"/>
    <x v="0"/>
  </r>
  <r>
    <x v="0"/>
    <s v="DICIEMBRE"/>
    <n v="10139"/>
    <x v="49"/>
    <x v="49"/>
    <x v="198"/>
    <x v="198"/>
    <x v="143"/>
    <x v="3"/>
    <x v="1"/>
    <n v="1"/>
    <n v="966082"/>
    <n v="966.08199999999999"/>
    <x v="0"/>
  </r>
  <r>
    <x v="0"/>
    <s v="DICIEMBRE"/>
    <n v="10139"/>
    <x v="49"/>
    <x v="49"/>
    <x v="20"/>
    <x v="20"/>
    <x v="6"/>
    <x v="3"/>
    <x v="1"/>
    <n v="2"/>
    <n v="1132142"/>
    <n v="2264.2840000000001"/>
    <x v="0"/>
  </r>
  <r>
    <x v="0"/>
    <s v="DICIEMBRE"/>
    <n v="10139"/>
    <x v="49"/>
    <x v="49"/>
    <x v="20"/>
    <x v="20"/>
    <x v="6"/>
    <x v="3"/>
    <x v="1"/>
    <n v="2"/>
    <n v="1132142"/>
    <n v="2264.2840000000001"/>
    <x v="0"/>
  </r>
  <r>
    <x v="0"/>
    <s v="DICIEMBRE"/>
    <n v="10139"/>
    <x v="49"/>
    <x v="49"/>
    <x v="20"/>
    <x v="20"/>
    <x v="6"/>
    <x v="3"/>
    <x v="1"/>
    <n v="2"/>
    <n v="1132142"/>
    <n v="2264.2840000000001"/>
    <x v="0"/>
  </r>
  <r>
    <x v="0"/>
    <s v="DICIEMBRE"/>
    <n v="10139"/>
    <x v="49"/>
    <x v="49"/>
    <x v="20"/>
    <x v="20"/>
    <x v="6"/>
    <x v="3"/>
    <x v="1"/>
    <n v="2"/>
    <n v="1132142"/>
    <n v="2264.2840000000001"/>
    <x v="0"/>
  </r>
  <r>
    <x v="0"/>
    <s v="DICIEMBRE"/>
    <n v="10174"/>
    <x v="8"/>
    <x v="8"/>
    <x v="176"/>
    <x v="176"/>
    <x v="130"/>
    <x v="1"/>
    <x v="1"/>
    <n v="6"/>
    <n v="571365"/>
    <n v="3428.19"/>
    <x v="7"/>
  </r>
  <r>
    <x v="0"/>
    <s v="DICIEMBRE"/>
    <n v="10186"/>
    <x v="27"/>
    <x v="27"/>
    <x v="301"/>
    <x v="301"/>
    <x v="206"/>
    <x v="1"/>
    <x v="1"/>
    <n v="1"/>
    <n v="287980"/>
    <n v="287.98"/>
    <x v="10"/>
  </r>
  <r>
    <x v="0"/>
    <s v="DICIEMBRE"/>
    <n v="10186"/>
    <x v="27"/>
    <x v="27"/>
    <x v="302"/>
    <x v="302"/>
    <x v="207"/>
    <x v="1"/>
    <x v="1"/>
    <n v="1"/>
    <n v="65000"/>
    <n v="65"/>
    <x v="10"/>
  </r>
  <r>
    <x v="0"/>
    <s v="DICIEMBRE"/>
    <n v="10172"/>
    <x v="14"/>
    <x v="14"/>
    <x v="177"/>
    <x v="177"/>
    <x v="131"/>
    <x v="1"/>
    <x v="1"/>
    <n v="1"/>
    <n v="116153"/>
    <n v="116.15300000000001"/>
    <x v="0"/>
  </r>
  <r>
    <x v="0"/>
    <s v="DICIEMBRE"/>
    <n v="10172"/>
    <x v="14"/>
    <x v="14"/>
    <x v="154"/>
    <x v="154"/>
    <x v="118"/>
    <x v="1"/>
    <x v="1"/>
    <n v="1"/>
    <n v="116153"/>
    <n v="116.15300000000001"/>
    <x v="0"/>
  </r>
  <r>
    <x v="0"/>
    <s v="DICIEMBRE"/>
    <n v="10169"/>
    <x v="12"/>
    <x v="12"/>
    <x v="303"/>
    <x v="303"/>
    <x v="208"/>
    <x v="1"/>
    <x v="1"/>
    <n v="4"/>
    <n v="223944"/>
    <n v="895.77599999999995"/>
    <x v="8"/>
  </r>
  <r>
    <x v="0"/>
    <s v="DICIEMBRE"/>
    <n v="10171"/>
    <x v="12"/>
    <x v="12"/>
    <x v="304"/>
    <x v="304"/>
    <x v="209"/>
    <x v="1"/>
    <x v="1"/>
    <n v="4"/>
    <n v="55947"/>
    <n v="223.78800000000001"/>
    <x v="8"/>
  </r>
  <r>
    <x v="0"/>
    <s v="DICIEMBRE"/>
    <n v="10171"/>
    <x v="12"/>
    <x v="12"/>
    <x v="305"/>
    <x v="305"/>
    <x v="210"/>
    <x v="1"/>
    <x v="1"/>
    <n v="2"/>
    <n v="1084718"/>
    <n v="2169.4360000000001"/>
    <x v="8"/>
  </r>
  <r>
    <x v="0"/>
    <s v="DICIEMBRE"/>
    <n v="10172"/>
    <x v="14"/>
    <x v="14"/>
    <x v="305"/>
    <x v="305"/>
    <x v="210"/>
    <x v="1"/>
    <x v="1"/>
    <n v="1"/>
    <n v="737574"/>
    <n v="737.57399999999996"/>
    <x v="0"/>
  </r>
  <r>
    <x v="0"/>
    <s v="DICIEMBRE"/>
    <n v="10171"/>
    <x v="12"/>
    <x v="12"/>
    <x v="306"/>
    <x v="306"/>
    <x v="211"/>
    <x v="1"/>
    <x v="1"/>
    <n v="4"/>
    <n v="32871"/>
    <n v="131.48400000000001"/>
    <x v="8"/>
  </r>
  <r>
    <x v="0"/>
    <s v="DICIEMBRE"/>
    <n v="10172"/>
    <x v="14"/>
    <x v="14"/>
    <x v="307"/>
    <x v="307"/>
    <x v="212"/>
    <x v="1"/>
    <x v="1"/>
    <n v="1"/>
    <n v="253602"/>
    <n v="253.602"/>
    <x v="0"/>
  </r>
  <r>
    <x v="0"/>
    <s v="DICIEMBRE"/>
    <n v="10172"/>
    <x v="14"/>
    <x v="14"/>
    <x v="32"/>
    <x v="32"/>
    <x v="18"/>
    <x v="1"/>
    <x v="1"/>
    <n v="3"/>
    <n v="61996"/>
    <n v="185.988"/>
    <x v="0"/>
  </r>
  <r>
    <x v="0"/>
    <s v="DICIEMBRE"/>
    <n v="10172"/>
    <x v="14"/>
    <x v="14"/>
    <x v="308"/>
    <x v="308"/>
    <x v="213"/>
    <x v="1"/>
    <x v="1"/>
    <n v="1"/>
    <n v="1583558"/>
    <n v="1583.558"/>
    <x v="0"/>
  </r>
  <r>
    <x v="0"/>
    <s v="DICIEMBRE"/>
    <n v="10130"/>
    <x v="48"/>
    <x v="48"/>
    <x v="309"/>
    <x v="309"/>
    <x v="4"/>
    <x v="1"/>
    <x v="1"/>
    <n v="8"/>
    <n v="1921790"/>
    <n v="15374.32"/>
    <x v="0"/>
  </r>
  <r>
    <x v="0"/>
    <s v="DICIEMBRE"/>
    <n v="10130"/>
    <x v="48"/>
    <x v="48"/>
    <x v="310"/>
    <x v="310"/>
    <x v="4"/>
    <x v="1"/>
    <x v="1"/>
    <n v="2"/>
    <n v="2555206"/>
    <n v="5110.4120000000003"/>
    <x v="0"/>
  </r>
  <r>
    <x v="0"/>
    <s v="DICIEMBRE"/>
    <n v="10139"/>
    <x v="49"/>
    <x v="49"/>
    <x v="101"/>
    <x v="101"/>
    <x v="74"/>
    <x v="1"/>
    <x v="1"/>
    <n v="20"/>
    <n v="17718"/>
    <n v="354.36"/>
    <x v="0"/>
  </r>
  <r>
    <x v="0"/>
    <s v="DICIEMBRE"/>
    <n v="10191"/>
    <x v="19"/>
    <x v="19"/>
    <x v="311"/>
    <x v="311"/>
    <x v="214"/>
    <x v="1"/>
    <x v="1"/>
    <n v="1"/>
    <n v="45000"/>
    <n v="45"/>
    <x v="0"/>
  </r>
  <r>
    <x v="0"/>
    <s v="DICIEMBRE"/>
    <n v="10139"/>
    <x v="49"/>
    <x v="49"/>
    <x v="102"/>
    <x v="102"/>
    <x v="75"/>
    <x v="1"/>
    <x v="1"/>
    <n v="100"/>
    <n v="1805"/>
    <n v="180.5"/>
    <x v="0"/>
  </r>
  <r>
    <x v="0"/>
    <s v="DICIEMBRE"/>
    <n v="10159"/>
    <x v="6"/>
    <x v="6"/>
    <x v="104"/>
    <x v="104"/>
    <x v="77"/>
    <x v="1"/>
    <x v="1"/>
    <n v="2"/>
    <n v="29600"/>
    <n v="59.2"/>
    <x v="5"/>
  </r>
  <r>
    <x v="0"/>
    <s v="DICIEMBRE"/>
    <n v="10139"/>
    <x v="49"/>
    <x v="49"/>
    <x v="106"/>
    <x v="106"/>
    <x v="79"/>
    <x v="1"/>
    <x v="1"/>
    <n v="20"/>
    <n v="14963"/>
    <n v="299.26"/>
    <x v="0"/>
  </r>
  <r>
    <x v="0"/>
    <s v="DICIEMBRE"/>
    <n v="10128"/>
    <x v="49"/>
    <x v="49"/>
    <x v="43"/>
    <x v="43"/>
    <x v="29"/>
    <x v="1"/>
    <x v="1"/>
    <n v="20"/>
    <n v="75000"/>
    <n v="1500"/>
    <x v="0"/>
  </r>
  <r>
    <x v="0"/>
    <s v="DICIEMBRE"/>
    <n v="10139"/>
    <x v="49"/>
    <x v="49"/>
    <x v="43"/>
    <x v="43"/>
    <x v="29"/>
    <x v="1"/>
    <x v="1"/>
    <n v="10"/>
    <n v="68875"/>
    <n v="688.75"/>
    <x v="0"/>
  </r>
  <r>
    <x v="0"/>
    <s v="DICIEMBRE"/>
    <n v="10139"/>
    <x v="49"/>
    <x v="49"/>
    <x v="43"/>
    <x v="43"/>
    <x v="29"/>
    <x v="1"/>
    <x v="1"/>
    <n v="20"/>
    <n v="68875"/>
    <n v="1377.5"/>
    <x v="0"/>
  </r>
  <r>
    <x v="0"/>
    <s v="DICIEMBRE"/>
    <n v="10139"/>
    <x v="49"/>
    <x v="49"/>
    <x v="43"/>
    <x v="43"/>
    <x v="29"/>
    <x v="1"/>
    <x v="1"/>
    <n v="20"/>
    <n v="68875"/>
    <n v="1377.5"/>
    <x v="0"/>
  </r>
  <r>
    <x v="0"/>
    <s v="DICIEMBRE"/>
    <n v="10127"/>
    <x v="18"/>
    <x v="18"/>
    <x v="312"/>
    <x v="312"/>
    <x v="4"/>
    <x v="1"/>
    <x v="1"/>
    <n v="1"/>
    <n v="13800"/>
    <n v="13.8"/>
    <x v="12"/>
  </r>
  <r>
    <x v="0"/>
    <s v="DICIEMBRE"/>
    <n v="10139"/>
    <x v="49"/>
    <x v="49"/>
    <x v="114"/>
    <x v="114"/>
    <x v="86"/>
    <x v="1"/>
    <x v="1"/>
    <n v="30"/>
    <n v="11638"/>
    <n v="349.14"/>
    <x v="0"/>
  </r>
  <r>
    <x v="0"/>
    <s v="DICIEMBRE"/>
    <n v="10181"/>
    <x v="28"/>
    <x v="28"/>
    <x v="44"/>
    <x v="44"/>
    <x v="30"/>
    <x v="4"/>
    <x v="1"/>
    <n v="2"/>
    <n v="251356"/>
    <n v="502.71199999999999"/>
    <x v="10"/>
  </r>
  <r>
    <x v="0"/>
    <s v="DICIEMBRE"/>
    <n v="10139"/>
    <x v="49"/>
    <x v="49"/>
    <x v="313"/>
    <x v="313"/>
    <x v="215"/>
    <x v="4"/>
    <x v="1"/>
    <n v="20"/>
    <n v="282364"/>
    <n v="5647.28"/>
    <x v="0"/>
  </r>
  <r>
    <x v="0"/>
    <s v="DICIEMBRE"/>
    <n v="10139"/>
    <x v="49"/>
    <x v="49"/>
    <x v="314"/>
    <x v="314"/>
    <x v="216"/>
    <x v="1"/>
    <x v="1"/>
    <n v="12"/>
    <n v="12445"/>
    <n v="149.34"/>
    <x v="0"/>
  </r>
  <r>
    <x v="0"/>
    <s v="DICIEMBRE"/>
    <n v="10139"/>
    <x v="49"/>
    <x v="49"/>
    <x v="314"/>
    <x v="314"/>
    <x v="216"/>
    <x v="1"/>
    <x v="1"/>
    <n v="16"/>
    <n v="9215"/>
    <n v="147.44"/>
    <x v="0"/>
  </r>
  <r>
    <x v="0"/>
    <s v="DICIEMBRE"/>
    <n v="10139"/>
    <x v="49"/>
    <x v="49"/>
    <x v="183"/>
    <x v="183"/>
    <x v="133"/>
    <x v="4"/>
    <x v="1"/>
    <n v="30"/>
    <n v="270191"/>
    <n v="8105.73"/>
    <x v="0"/>
  </r>
  <r>
    <x v="0"/>
    <s v="DICIEMBRE"/>
    <n v="10139"/>
    <x v="49"/>
    <x v="49"/>
    <x v="183"/>
    <x v="183"/>
    <x v="133"/>
    <x v="4"/>
    <x v="1"/>
    <n v="30"/>
    <n v="270191"/>
    <n v="8105.73"/>
    <x v="0"/>
  </r>
  <r>
    <x v="0"/>
    <s v="DICIEMBRE"/>
    <n v="10139"/>
    <x v="49"/>
    <x v="49"/>
    <x v="183"/>
    <x v="183"/>
    <x v="133"/>
    <x v="4"/>
    <x v="1"/>
    <n v="30"/>
    <n v="270191"/>
    <n v="8105.73"/>
    <x v="0"/>
  </r>
  <r>
    <x v="0"/>
    <s v="DICIEMBRE"/>
    <n v="10139"/>
    <x v="49"/>
    <x v="49"/>
    <x v="183"/>
    <x v="183"/>
    <x v="133"/>
    <x v="4"/>
    <x v="1"/>
    <n v="30"/>
    <n v="270191"/>
    <n v="8105.73"/>
    <x v="0"/>
  </r>
  <r>
    <x v="0"/>
    <s v="DICIEMBRE"/>
    <n v="10139"/>
    <x v="49"/>
    <x v="49"/>
    <x v="183"/>
    <x v="183"/>
    <x v="133"/>
    <x v="4"/>
    <x v="1"/>
    <n v="30"/>
    <n v="270191"/>
    <n v="8105.73"/>
    <x v="0"/>
  </r>
  <r>
    <x v="0"/>
    <s v="DICIEMBRE"/>
    <n v="10139"/>
    <x v="49"/>
    <x v="49"/>
    <x v="45"/>
    <x v="45"/>
    <x v="31"/>
    <x v="4"/>
    <x v="1"/>
    <n v="30"/>
    <n v="266289"/>
    <n v="7988.67"/>
    <x v="0"/>
  </r>
  <r>
    <x v="0"/>
    <s v="DICIEMBRE"/>
    <n v="10139"/>
    <x v="49"/>
    <x v="49"/>
    <x v="45"/>
    <x v="45"/>
    <x v="31"/>
    <x v="4"/>
    <x v="1"/>
    <n v="30"/>
    <n v="266289"/>
    <n v="7988.67"/>
    <x v="0"/>
  </r>
  <r>
    <x v="0"/>
    <s v="DICIEMBRE"/>
    <n v="10139"/>
    <x v="49"/>
    <x v="49"/>
    <x v="45"/>
    <x v="45"/>
    <x v="31"/>
    <x v="4"/>
    <x v="1"/>
    <n v="30"/>
    <n v="266289"/>
    <n v="7988.67"/>
    <x v="0"/>
  </r>
  <r>
    <x v="0"/>
    <s v="DICIEMBRE"/>
    <n v="10139"/>
    <x v="49"/>
    <x v="49"/>
    <x v="45"/>
    <x v="45"/>
    <x v="31"/>
    <x v="4"/>
    <x v="1"/>
    <n v="30"/>
    <n v="266289"/>
    <n v="7988.67"/>
    <x v="0"/>
  </r>
  <r>
    <x v="0"/>
    <s v="DICIEMBRE"/>
    <n v="10139"/>
    <x v="49"/>
    <x v="49"/>
    <x v="45"/>
    <x v="45"/>
    <x v="31"/>
    <x v="4"/>
    <x v="1"/>
    <n v="30"/>
    <n v="266289"/>
    <n v="7988.67"/>
    <x v="0"/>
  </r>
  <r>
    <x v="0"/>
    <s v="DICIEMBRE"/>
    <n v="10139"/>
    <x v="49"/>
    <x v="49"/>
    <x v="315"/>
    <x v="315"/>
    <x v="217"/>
    <x v="1"/>
    <x v="1"/>
    <n v="24"/>
    <n v="6128"/>
    <n v="147.072"/>
    <x v="0"/>
  </r>
  <r>
    <x v="0"/>
    <s v="DICIEMBRE"/>
    <n v="10139"/>
    <x v="49"/>
    <x v="49"/>
    <x v="116"/>
    <x v="116"/>
    <x v="88"/>
    <x v="1"/>
    <x v="1"/>
    <n v="24"/>
    <n v="5700"/>
    <n v="136.80000000000001"/>
    <x v="0"/>
  </r>
  <r>
    <x v="0"/>
    <s v="DICIEMBRE"/>
    <n v="10139"/>
    <x v="49"/>
    <x v="49"/>
    <x v="117"/>
    <x v="117"/>
    <x v="89"/>
    <x v="1"/>
    <x v="1"/>
    <n v="10"/>
    <n v="129865"/>
    <n v="1298.6500000000001"/>
    <x v="0"/>
  </r>
  <r>
    <x v="0"/>
    <s v="DICIEMBRE"/>
    <n v="10139"/>
    <x v="49"/>
    <x v="49"/>
    <x v="118"/>
    <x v="118"/>
    <x v="90"/>
    <x v="5"/>
    <x v="1"/>
    <n v="10"/>
    <n v="58473"/>
    <n v="584.73"/>
    <x v="0"/>
  </r>
  <r>
    <x v="0"/>
    <s v="DICIEMBRE"/>
    <n v="10139"/>
    <x v="49"/>
    <x v="49"/>
    <x v="273"/>
    <x v="273"/>
    <x v="190"/>
    <x v="1"/>
    <x v="1"/>
    <n v="4"/>
    <n v="826617"/>
    <n v="3306.4679999999998"/>
    <x v="0"/>
  </r>
  <r>
    <x v="0"/>
    <s v="DICIEMBRE"/>
    <n v="10139"/>
    <x v="49"/>
    <x v="49"/>
    <x v="120"/>
    <x v="120"/>
    <x v="92"/>
    <x v="1"/>
    <x v="1"/>
    <n v="24"/>
    <n v="5510"/>
    <n v="132.24"/>
    <x v="0"/>
  </r>
  <r>
    <x v="0"/>
    <s v="DICIEMBRE"/>
    <n v="10139"/>
    <x v="49"/>
    <x v="49"/>
    <x v="316"/>
    <x v="316"/>
    <x v="218"/>
    <x v="1"/>
    <x v="1"/>
    <n v="2"/>
    <n v="15485"/>
    <n v="30.97"/>
    <x v="0"/>
  </r>
  <r>
    <x v="0"/>
    <s v="DICIEMBRE"/>
    <n v="10139"/>
    <x v="49"/>
    <x v="49"/>
    <x v="316"/>
    <x v="316"/>
    <x v="218"/>
    <x v="1"/>
    <x v="1"/>
    <n v="8"/>
    <n v="15485"/>
    <n v="123.88"/>
    <x v="0"/>
  </r>
  <r>
    <x v="0"/>
    <s v="DICIEMBRE"/>
    <n v="10139"/>
    <x v="49"/>
    <x v="49"/>
    <x v="317"/>
    <x v="317"/>
    <x v="219"/>
    <x v="1"/>
    <x v="1"/>
    <n v="8"/>
    <n v="20568"/>
    <n v="164.54400000000001"/>
    <x v="0"/>
  </r>
  <r>
    <x v="0"/>
    <s v="DICIEMBRE"/>
    <n v="10139"/>
    <x v="49"/>
    <x v="49"/>
    <x v="318"/>
    <x v="318"/>
    <x v="220"/>
    <x v="1"/>
    <x v="1"/>
    <n v="16"/>
    <n v="47833"/>
    <n v="765.32799999999997"/>
    <x v="0"/>
  </r>
  <r>
    <x v="0"/>
    <s v="DICIEMBRE"/>
    <n v="10139"/>
    <x v="49"/>
    <x v="49"/>
    <x v="319"/>
    <x v="319"/>
    <x v="221"/>
    <x v="1"/>
    <x v="1"/>
    <n v="12"/>
    <n v="31445"/>
    <n v="377.34"/>
    <x v="0"/>
  </r>
  <r>
    <x v="0"/>
    <s v="DICIEMBRE"/>
    <n v="10139"/>
    <x v="49"/>
    <x v="49"/>
    <x v="122"/>
    <x v="122"/>
    <x v="94"/>
    <x v="1"/>
    <x v="1"/>
    <n v="24"/>
    <n v="6128"/>
    <n v="147.072"/>
    <x v="0"/>
  </r>
  <r>
    <x v="0"/>
    <s v="DICIEMBRE"/>
    <n v="10161"/>
    <x v="1"/>
    <x v="1"/>
    <x v="186"/>
    <x v="186"/>
    <x v="4"/>
    <x v="2"/>
    <x v="6"/>
    <n v="100"/>
    <n v="63800"/>
    <n v="6380"/>
    <x v="1"/>
  </r>
  <r>
    <x v="0"/>
    <s v="DICIEMBRE"/>
    <n v="10129"/>
    <x v="17"/>
    <x v="17"/>
    <x v="53"/>
    <x v="53"/>
    <x v="39"/>
    <x v="3"/>
    <x v="3"/>
    <n v="5"/>
    <n v="55000"/>
    <n v="275"/>
    <x v="11"/>
  </r>
  <r>
    <x v="0"/>
    <s v="DICIEMBRE"/>
    <n v="10129"/>
    <x v="17"/>
    <x v="17"/>
    <x v="278"/>
    <x v="278"/>
    <x v="191"/>
    <x v="3"/>
    <x v="3"/>
    <n v="1"/>
    <n v="83000"/>
    <n v="83"/>
    <x v="11"/>
  </r>
  <r>
    <x v="0"/>
    <s v="DICIEMBRE"/>
    <n v="10192"/>
    <x v="46"/>
    <x v="46"/>
    <x v="55"/>
    <x v="55"/>
    <x v="41"/>
    <x v="0"/>
    <x v="3"/>
    <n v="1"/>
    <n v="160000"/>
    <n v="160"/>
    <x v="0"/>
  </r>
  <r>
    <x v="0"/>
    <s v="DICIEMBRE"/>
    <n v="10158"/>
    <x v="0"/>
    <x v="0"/>
    <x v="55"/>
    <x v="55"/>
    <x v="41"/>
    <x v="0"/>
    <x v="3"/>
    <n v="1"/>
    <n v="160000"/>
    <n v="160"/>
    <x v="0"/>
  </r>
  <r>
    <x v="0"/>
    <s v="DICIEMBRE"/>
    <n v="10182"/>
    <x v="17"/>
    <x v="17"/>
    <x v="130"/>
    <x v="130"/>
    <x v="99"/>
    <x v="0"/>
    <x v="3"/>
    <n v="3"/>
    <n v="138700"/>
    <n v="416.1"/>
    <x v="11"/>
  </r>
  <r>
    <x v="0"/>
    <s v="DICIEMBRE"/>
    <n v="10125"/>
    <x v="19"/>
    <x v="19"/>
    <x v="131"/>
    <x v="131"/>
    <x v="100"/>
    <x v="0"/>
    <x v="3"/>
    <n v="10"/>
    <n v="78000"/>
    <n v="780"/>
    <x v="0"/>
  </r>
  <r>
    <x v="0"/>
    <s v="DICIEMBRE"/>
    <n v="10182"/>
    <x v="17"/>
    <x v="17"/>
    <x v="164"/>
    <x v="164"/>
    <x v="121"/>
    <x v="0"/>
    <x v="3"/>
    <n v="1"/>
    <n v="213500"/>
    <n v="213.5"/>
    <x v="11"/>
  </r>
  <r>
    <x v="0"/>
    <s v="DICIEMBRE"/>
    <n v="10182"/>
    <x v="17"/>
    <x v="17"/>
    <x v="61"/>
    <x v="61"/>
    <x v="47"/>
    <x v="0"/>
    <x v="3"/>
    <n v="1"/>
    <n v="35000"/>
    <n v="35"/>
    <x v="11"/>
  </r>
  <r>
    <x v="0"/>
    <s v="DICIEMBRE"/>
    <n v="10158"/>
    <x v="0"/>
    <x v="0"/>
    <x v="62"/>
    <x v="62"/>
    <x v="48"/>
    <x v="0"/>
    <x v="3"/>
    <n v="1"/>
    <n v="39300"/>
    <n v="39.299999999999997"/>
    <x v="0"/>
  </r>
  <r>
    <x v="0"/>
    <s v="DICIEMBRE"/>
    <n v="10187"/>
    <x v="19"/>
    <x v="19"/>
    <x v="320"/>
    <x v="320"/>
    <x v="222"/>
    <x v="1"/>
    <x v="3"/>
    <n v="1"/>
    <n v="85000"/>
    <n v="85"/>
    <x v="0"/>
  </r>
  <r>
    <x v="0"/>
    <s v="DICIEMBRE"/>
    <n v="10141"/>
    <x v="39"/>
    <x v="39"/>
    <x v="169"/>
    <x v="169"/>
    <x v="4"/>
    <x v="1"/>
    <x v="3"/>
    <n v="2"/>
    <n v="73900"/>
    <n v="147.80000000000001"/>
    <x v="14"/>
  </r>
  <r>
    <x v="0"/>
    <s v="DICIEMBRE"/>
    <n v="10141"/>
    <x v="39"/>
    <x v="39"/>
    <x v="170"/>
    <x v="170"/>
    <x v="126"/>
    <x v="2"/>
    <x v="3"/>
    <n v="2"/>
    <n v="670500"/>
    <n v="1341"/>
    <x v="14"/>
  </r>
  <r>
    <x v="0"/>
    <s v="DICIEMBRE"/>
    <n v="10192"/>
    <x v="46"/>
    <x v="46"/>
    <x v="321"/>
    <x v="321"/>
    <x v="223"/>
    <x v="1"/>
    <x v="4"/>
    <n v="1"/>
    <n v="95000"/>
    <n v="95"/>
    <x v="0"/>
  </r>
  <r>
    <x v="1"/>
    <s v="ENERO"/>
    <n v="10235"/>
    <x v="17"/>
    <x v="17"/>
    <x v="322"/>
    <x v="322"/>
    <x v="224"/>
    <x v="1"/>
    <x v="0"/>
    <n v="8"/>
    <n v="32900"/>
    <n v="263.2"/>
    <x v="11"/>
  </r>
  <r>
    <x v="1"/>
    <s v="ENERO"/>
    <n v="10216"/>
    <x v="6"/>
    <x v="6"/>
    <x v="4"/>
    <x v="4"/>
    <x v="4"/>
    <x v="2"/>
    <x v="1"/>
    <n v="10"/>
    <n v="261750"/>
    <n v="2617.5"/>
    <x v="5"/>
  </r>
  <r>
    <x v="1"/>
    <s v="ENERO"/>
    <n v="10222"/>
    <x v="6"/>
    <x v="6"/>
    <x v="4"/>
    <x v="4"/>
    <x v="4"/>
    <x v="2"/>
    <x v="1"/>
    <n v="30"/>
    <n v="261750"/>
    <n v="7852.5"/>
    <x v="5"/>
  </r>
  <r>
    <x v="1"/>
    <s v="ENERO"/>
    <n v="10238"/>
    <x v="6"/>
    <x v="6"/>
    <x v="4"/>
    <x v="4"/>
    <x v="4"/>
    <x v="2"/>
    <x v="1"/>
    <n v="30"/>
    <n v="261935"/>
    <n v="7858.05"/>
    <x v="5"/>
  </r>
  <r>
    <x v="1"/>
    <s v="ENERO"/>
    <n v="10256"/>
    <x v="50"/>
    <x v="50"/>
    <x v="4"/>
    <x v="4"/>
    <x v="4"/>
    <x v="2"/>
    <x v="1"/>
    <n v="1"/>
    <n v="320000"/>
    <n v="320"/>
    <x v="2"/>
  </r>
  <r>
    <x v="1"/>
    <s v="ENERO"/>
    <n v="10245"/>
    <x v="8"/>
    <x v="8"/>
    <x v="4"/>
    <x v="4"/>
    <x v="4"/>
    <x v="2"/>
    <x v="1"/>
    <n v="30"/>
    <n v="239000"/>
    <n v="7170"/>
    <x v="7"/>
  </r>
  <r>
    <x v="1"/>
    <s v="ENERO"/>
    <n v="10245"/>
    <x v="8"/>
    <x v="8"/>
    <x v="4"/>
    <x v="4"/>
    <x v="4"/>
    <x v="2"/>
    <x v="1"/>
    <n v="30"/>
    <n v="239000"/>
    <n v="7170"/>
    <x v="7"/>
  </r>
  <r>
    <x v="1"/>
    <s v="ENERO"/>
    <n v="10229"/>
    <x v="2"/>
    <x v="2"/>
    <x v="4"/>
    <x v="4"/>
    <x v="4"/>
    <x v="2"/>
    <x v="1"/>
    <n v="10"/>
    <n v="291998"/>
    <n v="2919.98"/>
    <x v="2"/>
  </r>
  <r>
    <x v="1"/>
    <s v="ENERO"/>
    <n v="10228"/>
    <x v="4"/>
    <x v="4"/>
    <x v="4"/>
    <x v="4"/>
    <x v="4"/>
    <x v="2"/>
    <x v="1"/>
    <n v="22"/>
    <n v="300528"/>
    <n v="6611.616"/>
    <x v="3"/>
  </r>
  <r>
    <x v="1"/>
    <s v="ENERO"/>
    <n v="10254"/>
    <x v="8"/>
    <x v="8"/>
    <x v="5"/>
    <x v="5"/>
    <x v="4"/>
    <x v="2"/>
    <x v="1"/>
    <n v="1"/>
    <n v="1383567"/>
    <n v="1383.567"/>
    <x v="7"/>
  </r>
  <r>
    <x v="1"/>
    <s v="ENERO"/>
    <n v="10217"/>
    <x v="4"/>
    <x v="4"/>
    <x v="5"/>
    <x v="5"/>
    <x v="4"/>
    <x v="2"/>
    <x v="1"/>
    <n v="1"/>
    <n v="1370795"/>
    <n v="1370.7950000000001"/>
    <x v="3"/>
  </r>
  <r>
    <x v="1"/>
    <s v="ENERO"/>
    <n v="10255"/>
    <x v="8"/>
    <x v="8"/>
    <x v="323"/>
    <x v="323"/>
    <x v="4"/>
    <x v="2"/>
    <x v="1"/>
    <n v="2"/>
    <n v="2320569"/>
    <n v="4641.1379999999999"/>
    <x v="7"/>
  </r>
  <r>
    <x v="1"/>
    <s v="ENERO"/>
    <n v="10227"/>
    <x v="4"/>
    <x v="4"/>
    <x v="7"/>
    <x v="7"/>
    <x v="4"/>
    <x v="2"/>
    <x v="1"/>
    <n v="6"/>
    <n v="535134"/>
    <n v="3210.8040000000001"/>
    <x v="3"/>
  </r>
  <r>
    <x v="1"/>
    <s v="ENERO"/>
    <n v="10232"/>
    <x v="37"/>
    <x v="37"/>
    <x v="73"/>
    <x v="73"/>
    <x v="58"/>
    <x v="2"/>
    <x v="1"/>
    <n v="1"/>
    <n v="2990000"/>
    <n v="2990"/>
    <x v="17"/>
  </r>
  <r>
    <x v="1"/>
    <s v="ENERO"/>
    <n v="10215"/>
    <x v="27"/>
    <x v="27"/>
    <x v="171"/>
    <x v="171"/>
    <x v="4"/>
    <x v="2"/>
    <x v="1"/>
    <n v="1"/>
    <n v="2861333"/>
    <n v="2861.3330000000001"/>
    <x v="10"/>
  </r>
  <r>
    <x v="1"/>
    <s v="ENERO"/>
    <n v="10230"/>
    <x v="51"/>
    <x v="51"/>
    <x v="324"/>
    <x v="324"/>
    <x v="4"/>
    <x v="3"/>
    <x v="1"/>
    <n v="2"/>
    <n v="115000"/>
    <n v="230"/>
    <x v="0"/>
  </r>
  <r>
    <x v="1"/>
    <s v="ENERO"/>
    <n v="10221"/>
    <x v="6"/>
    <x v="6"/>
    <x v="9"/>
    <x v="9"/>
    <x v="4"/>
    <x v="3"/>
    <x v="1"/>
    <n v="25"/>
    <n v="115000"/>
    <n v="2875"/>
    <x v="5"/>
  </r>
  <r>
    <x v="1"/>
    <s v="ENERO"/>
    <n v="10236"/>
    <x v="51"/>
    <x v="51"/>
    <x v="9"/>
    <x v="9"/>
    <x v="4"/>
    <x v="3"/>
    <x v="1"/>
    <n v="1"/>
    <n v="130000"/>
    <n v="130"/>
    <x v="0"/>
  </r>
  <r>
    <x v="1"/>
    <s v="ENERO"/>
    <n v="10259"/>
    <x v="51"/>
    <x v="51"/>
    <x v="9"/>
    <x v="9"/>
    <x v="4"/>
    <x v="3"/>
    <x v="1"/>
    <n v="1"/>
    <n v="135000"/>
    <n v="135"/>
    <x v="0"/>
  </r>
  <r>
    <x v="1"/>
    <s v="ENERO"/>
    <n v="10268"/>
    <x v="29"/>
    <x v="29"/>
    <x v="9"/>
    <x v="9"/>
    <x v="4"/>
    <x v="3"/>
    <x v="1"/>
    <n v="1"/>
    <n v="135000"/>
    <n v="135"/>
    <x v="0"/>
  </r>
  <r>
    <x v="1"/>
    <s v="ENERO"/>
    <n v="10255"/>
    <x v="8"/>
    <x v="8"/>
    <x v="9"/>
    <x v="9"/>
    <x v="4"/>
    <x v="3"/>
    <x v="1"/>
    <n v="10"/>
    <n v="135000"/>
    <n v="1350"/>
    <x v="7"/>
  </r>
  <r>
    <x v="1"/>
    <s v="ENERO"/>
    <n v="10259"/>
    <x v="51"/>
    <x v="51"/>
    <x v="76"/>
    <x v="76"/>
    <x v="4"/>
    <x v="3"/>
    <x v="1"/>
    <n v="1"/>
    <n v="90000"/>
    <n v="90"/>
    <x v="0"/>
  </r>
  <r>
    <x v="1"/>
    <s v="ENERO"/>
    <n v="10266"/>
    <x v="19"/>
    <x v="19"/>
    <x v="76"/>
    <x v="76"/>
    <x v="4"/>
    <x v="3"/>
    <x v="1"/>
    <n v="12"/>
    <n v="90000"/>
    <n v="1080"/>
    <x v="0"/>
  </r>
  <r>
    <x v="1"/>
    <s v="ENERO"/>
    <n v="10224"/>
    <x v="28"/>
    <x v="28"/>
    <x v="325"/>
    <x v="325"/>
    <x v="4"/>
    <x v="3"/>
    <x v="1"/>
    <n v="10"/>
    <n v="769739"/>
    <n v="7697.39"/>
    <x v="10"/>
  </r>
  <r>
    <x v="1"/>
    <s v="ENERO"/>
    <n v="10225"/>
    <x v="28"/>
    <x v="28"/>
    <x v="325"/>
    <x v="325"/>
    <x v="4"/>
    <x v="3"/>
    <x v="1"/>
    <n v="17"/>
    <n v="769739"/>
    <n v="13085.563"/>
    <x v="10"/>
  </r>
  <r>
    <x v="1"/>
    <s v="ENERO"/>
    <n v="10213"/>
    <x v="13"/>
    <x v="13"/>
    <x v="326"/>
    <x v="326"/>
    <x v="4"/>
    <x v="3"/>
    <x v="1"/>
    <n v="4"/>
    <n v="1118430"/>
    <n v="4473.72"/>
    <x v="9"/>
  </r>
  <r>
    <x v="1"/>
    <s v="ENERO"/>
    <n v="10237"/>
    <x v="8"/>
    <x v="8"/>
    <x v="15"/>
    <x v="15"/>
    <x v="4"/>
    <x v="3"/>
    <x v="1"/>
    <n v="8"/>
    <n v="1557578.4"/>
    <n v="12460.627199999999"/>
    <x v="7"/>
  </r>
  <r>
    <x v="1"/>
    <s v="ENERO"/>
    <n v="10214"/>
    <x v="12"/>
    <x v="12"/>
    <x v="15"/>
    <x v="15"/>
    <x v="4"/>
    <x v="3"/>
    <x v="1"/>
    <n v="3"/>
    <n v="1655812"/>
    <n v="4967.4359999999997"/>
    <x v="8"/>
  </r>
  <r>
    <x v="1"/>
    <s v="ENERO"/>
    <n v="10220"/>
    <x v="6"/>
    <x v="6"/>
    <x v="17"/>
    <x v="17"/>
    <x v="4"/>
    <x v="3"/>
    <x v="1"/>
    <n v="40"/>
    <n v="3358933"/>
    <n v="134357.32"/>
    <x v="5"/>
  </r>
  <r>
    <x v="1"/>
    <s v="ENERO"/>
    <n v="10211"/>
    <x v="8"/>
    <x v="8"/>
    <x v="17"/>
    <x v="17"/>
    <x v="4"/>
    <x v="3"/>
    <x v="1"/>
    <n v="6"/>
    <n v="3255396"/>
    <n v="19532.376"/>
    <x v="7"/>
  </r>
  <r>
    <x v="1"/>
    <s v="ENERO"/>
    <n v="10212"/>
    <x v="8"/>
    <x v="8"/>
    <x v="17"/>
    <x v="17"/>
    <x v="4"/>
    <x v="3"/>
    <x v="1"/>
    <n v="3"/>
    <n v="3255396"/>
    <n v="9766.1880000000001"/>
    <x v="7"/>
  </r>
  <r>
    <x v="1"/>
    <s v="ENERO"/>
    <n v="10213"/>
    <x v="13"/>
    <x v="13"/>
    <x v="17"/>
    <x v="17"/>
    <x v="4"/>
    <x v="3"/>
    <x v="1"/>
    <n v="2"/>
    <n v="3351420"/>
    <n v="6702.84"/>
    <x v="9"/>
  </r>
  <r>
    <x v="1"/>
    <s v="ENERO"/>
    <n v="10223"/>
    <x v="28"/>
    <x v="28"/>
    <x v="17"/>
    <x v="17"/>
    <x v="4"/>
    <x v="3"/>
    <x v="1"/>
    <n v="15"/>
    <n v="3358933"/>
    <n v="50383.995000000003"/>
    <x v="10"/>
  </r>
  <r>
    <x v="1"/>
    <s v="ENERO"/>
    <n v="10243"/>
    <x v="28"/>
    <x v="28"/>
    <x v="17"/>
    <x v="17"/>
    <x v="4"/>
    <x v="3"/>
    <x v="1"/>
    <n v="7"/>
    <n v="3358933"/>
    <n v="23512.530999999999"/>
    <x v="10"/>
  </r>
  <r>
    <x v="1"/>
    <s v="ENERO"/>
    <n v="10269"/>
    <x v="32"/>
    <x v="32"/>
    <x v="17"/>
    <x v="17"/>
    <x v="4"/>
    <x v="3"/>
    <x v="1"/>
    <n v="2"/>
    <n v="3500000"/>
    <n v="7000"/>
    <x v="0"/>
  </r>
  <r>
    <x v="1"/>
    <s v="ENERO"/>
    <n v="10237"/>
    <x v="8"/>
    <x v="8"/>
    <x v="18"/>
    <x v="18"/>
    <x v="4"/>
    <x v="3"/>
    <x v="1"/>
    <n v="8"/>
    <n v="1691085.12"/>
    <n v="13528.680960000002"/>
    <x v="7"/>
  </r>
  <r>
    <x v="1"/>
    <s v="ENERO"/>
    <n v="10239"/>
    <x v="8"/>
    <x v="8"/>
    <x v="327"/>
    <x v="327"/>
    <x v="225"/>
    <x v="1"/>
    <x v="1"/>
    <n v="1"/>
    <n v="153939.04999999999"/>
    <n v="153.93904999999998"/>
    <x v="7"/>
  </r>
  <r>
    <x v="1"/>
    <s v="ENERO"/>
    <n v="10239"/>
    <x v="8"/>
    <x v="8"/>
    <x v="328"/>
    <x v="328"/>
    <x v="226"/>
    <x v="1"/>
    <x v="1"/>
    <n v="1"/>
    <n v="162433.18"/>
    <n v="162.43317999999999"/>
    <x v="7"/>
  </r>
  <r>
    <x v="1"/>
    <s v="ENERO"/>
    <n v="10255"/>
    <x v="8"/>
    <x v="8"/>
    <x v="35"/>
    <x v="35"/>
    <x v="21"/>
    <x v="1"/>
    <x v="1"/>
    <n v="10"/>
    <n v="13800"/>
    <n v="138"/>
    <x v="7"/>
  </r>
  <r>
    <x v="1"/>
    <s v="ENERO"/>
    <n v="10240"/>
    <x v="8"/>
    <x v="8"/>
    <x v="329"/>
    <x v="329"/>
    <x v="227"/>
    <x v="1"/>
    <x v="1"/>
    <n v="1"/>
    <n v="71922"/>
    <n v="71.921999999999997"/>
    <x v="7"/>
  </r>
  <r>
    <x v="1"/>
    <s v="ENERO"/>
    <n v="10226"/>
    <x v="28"/>
    <x v="28"/>
    <x v="106"/>
    <x v="106"/>
    <x v="79"/>
    <x v="1"/>
    <x v="1"/>
    <n v="4"/>
    <n v="20300"/>
    <n v="81.2"/>
    <x v="10"/>
  </r>
  <r>
    <x v="1"/>
    <s v="ENERO"/>
    <n v="10218"/>
    <x v="6"/>
    <x v="6"/>
    <x v="43"/>
    <x v="43"/>
    <x v="29"/>
    <x v="1"/>
    <x v="1"/>
    <n v="20"/>
    <n v="74800"/>
    <n v="1496"/>
    <x v="5"/>
  </r>
  <r>
    <x v="1"/>
    <s v="ENERO"/>
    <n v="10219"/>
    <x v="6"/>
    <x v="6"/>
    <x v="43"/>
    <x v="43"/>
    <x v="29"/>
    <x v="1"/>
    <x v="1"/>
    <n v="20"/>
    <n v="74800"/>
    <n v="1496"/>
    <x v="5"/>
  </r>
  <r>
    <x v="1"/>
    <s v="ENERO"/>
    <n v="10269"/>
    <x v="32"/>
    <x v="32"/>
    <x v="43"/>
    <x v="43"/>
    <x v="29"/>
    <x v="1"/>
    <x v="1"/>
    <n v="5"/>
    <n v="75000"/>
    <n v="375"/>
    <x v="0"/>
  </r>
  <r>
    <x v="1"/>
    <s v="ENERO"/>
    <n v="10226"/>
    <x v="28"/>
    <x v="28"/>
    <x v="201"/>
    <x v="201"/>
    <x v="144"/>
    <x v="1"/>
    <x v="1"/>
    <n v="2"/>
    <n v="36664"/>
    <n v="73.328000000000003"/>
    <x v="10"/>
  </r>
  <r>
    <x v="1"/>
    <s v="ENERO"/>
    <n v="10218"/>
    <x v="6"/>
    <x v="6"/>
    <x v="89"/>
    <x v="89"/>
    <x v="64"/>
    <x v="4"/>
    <x v="1"/>
    <n v="15"/>
    <n v="268600"/>
    <n v="4029"/>
    <x v="5"/>
  </r>
  <r>
    <x v="1"/>
    <s v="ENERO"/>
    <n v="10219"/>
    <x v="6"/>
    <x v="6"/>
    <x v="89"/>
    <x v="89"/>
    <x v="64"/>
    <x v="4"/>
    <x v="1"/>
    <n v="30"/>
    <n v="268600"/>
    <n v="8058"/>
    <x v="5"/>
  </r>
  <r>
    <x v="1"/>
    <s v="ENERO"/>
    <n v="10226"/>
    <x v="28"/>
    <x v="28"/>
    <x v="89"/>
    <x v="89"/>
    <x v="64"/>
    <x v="4"/>
    <x v="1"/>
    <n v="5"/>
    <n v="288546"/>
    <n v="1442.73"/>
    <x v="10"/>
  </r>
  <r>
    <x v="1"/>
    <s v="ENERO"/>
    <n v="10226"/>
    <x v="28"/>
    <x v="28"/>
    <x v="183"/>
    <x v="183"/>
    <x v="133"/>
    <x v="4"/>
    <x v="1"/>
    <n v="3"/>
    <n v="301672"/>
    <n v="905.01599999999996"/>
    <x v="10"/>
  </r>
  <r>
    <x v="1"/>
    <s v="ENERO"/>
    <n v="10218"/>
    <x v="6"/>
    <x v="6"/>
    <x v="45"/>
    <x v="45"/>
    <x v="31"/>
    <x v="4"/>
    <x v="1"/>
    <n v="4"/>
    <n v="348600"/>
    <n v="1394.4"/>
    <x v="5"/>
  </r>
  <r>
    <x v="1"/>
    <s v="ENERO"/>
    <n v="10226"/>
    <x v="28"/>
    <x v="28"/>
    <x v="118"/>
    <x v="118"/>
    <x v="90"/>
    <x v="5"/>
    <x v="1"/>
    <n v="36"/>
    <n v="50411"/>
    <n v="1814.796"/>
    <x v="10"/>
  </r>
  <r>
    <x v="1"/>
    <s v="ENERO"/>
    <n v="10226"/>
    <x v="28"/>
    <x v="28"/>
    <x v="330"/>
    <x v="330"/>
    <x v="228"/>
    <x v="5"/>
    <x v="1"/>
    <n v="6"/>
    <n v="142062"/>
    <n v="852.37199999999996"/>
    <x v="10"/>
  </r>
  <r>
    <x v="1"/>
    <s v="ENERO"/>
    <n v="10226"/>
    <x v="28"/>
    <x v="28"/>
    <x v="185"/>
    <x v="185"/>
    <x v="135"/>
    <x v="4"/>
    <x v="1"/>
    <n v="8"/>
    <n v="819743"/>
    <n v="6557.9440000000004"/>
    <x v="10"/>
  </r>
  <r>
    <x v="1"/>
    <s v="ENERO"/>
    <n v="10261"/>
    <x v="33"/>
    <x v="33"/>
    <x v="156"/>
    <x v="156"/>
    <x v="4"/>
    <x v="1"/>
    <x v="2"/>
    <n v="1"/>
    <n v="1918000"/>
    <n v="1918"/>
    <x v="0"/>
  </r>
  <r>
    <x v="1"/>
    <s v="ENERO"/>
    <n v="10263"/>
    <x v="1"/>
    <x v="1"/>
    <x v="186"/>
    <x v="186"/>
    <x v="4"/>
    <x v="2"/>
    <x v="6"/>
    <n v="40"/>
    <n v="67500"/>
    <n v="2700"/>
    <x v="1"/>
  </r>
  <r>
    <x v="1"/>
    <s v="ENERO"/>
    <n v="10258"/>
    <x v="0"/>
    <x v="0"/>
    <x v="126"/>
    <x v="126"/>
    <x v="96"/>
    <x v="1"/>
    <x v="3"/>
    <n v="1"/>
    <n v="27000"/>
    <n v="27"/>
    <x v="0"/>
  </r>
  <r>
    <x v="1"/>
    <s v="ENERO"/>
    <n v="10247"/>
    <x v="0"/>
    <x v="0"/>
    <x v="55"/>
    <x v="55"/>
    <x v="41"/>
    <x v="0"/>
    <x v="3"/>
    <n v="1"/>
    <n v="160000"/>
    <n v="160"/>
    <x v="0"/>
  </r>
  <r>
    <x v="1"/>
    <s v="ENERO"/>
    <n v="10264"/>
    <x v="0"/>
    <x v="0"/>
    <x v="55"/>
    <x v="55"/>
    <x v="41"/>
    <x v="0"/>
    <x v="3"/>
    <n v="1"/>
    <n v="160000"/>
    <n v="160"/>
    <x v="0"/>
  </r>
  <r>
    <x v="1"/>
    <s v="ENERO"/>
    <n v="10233"/>
    <x v="0"/>
    <x v="0"/>
    <x v="56"/>
    <x v="56"/>
    <x v="42"/>
    <x v="0"/>
    <x v="3"/>
    <n v="1"/>
    <n v="65900"/>
    <n v="65.900000000000006"/>
    <x v="0"/>
  </r>
  <r>
    <x v="1"/>
    <s v="ENERO"/>
    <n v="10247"/>
    <x v="0"/>
    <x v="0"/>
    <x v="56"/>
    <x v="56"/>
    <x v="42"/>
    <x v="0"/>
    <x v="3"/>
    <n v="1"/>
    <n v="65900"/>
    <n v="65.900000000000006"/>
    <x v="0"/>
  </r>
  <r>
    <x v="1"/>
    <s v="ENERO"/>
    <n v="10258"/>
    <x v="0"/>
    <x v="0"/>
    <x v="56"/>
    <x v="56"/>
    <x v="42"/>
    <x v="0"/>
    <x v="3"/>
    <n v="2"/>
    <n v="68000"/>
    <n v="136"/>
    <x v="0"/>
  </r>
  <r>
    <x v="1"/>
    <s v="ENERO"/>
    <n v="10258"/>
    <x v="0"/>
    <x v="0"/>
    <x v="57"/>
    <x v="57"/>
    <x v="43"/>
    <x v="1"/>
    <x v="3"/>
    <n v="1"/>
    <n v="50000"/>
    <n v="50"/>
    <x v="0"/>
  </r>
  <r>
    <x v="1"/>
    <s v="ENERO"/>
    <n v="10258"/>
    <x v="0"/>
    <x v="0"/>
    <x v="58"/>
    <x v="58"/>
    <x v="44"/>
    <x v="1"/>
    <x v="3"/>
    <n v="1"/>
    <n v="35000"/>
    <n v="35"/>
    <x v="0"/>
  </r>
  <r>
    <x v="1"/>
    <s v="ENERO"/>
    <n v="10247"/>
    <x v="0"/>
    <x v="0"/>
    <x v="163"/>
    <x v="163"/>
    <x v="120"/>
    <x v="0"/>
    <x v="3"/>
    <n v="1"/>
    <n v="50500"/>
    <n v="50.5"/>
    <x v="0"/>
  </r>
  <r>
    <x v="1"/>
    <s v="ENERO"/>
    <n v="10258"/>
    <x v="0"/>
    <x v="0"/>
    <x v="163"/>
    <x v="163"/>
    <x v="120"/>
    <x v="0"/>
    <x v="3"/>
    <n v="2"/>
    <n v="50500"/>
    <n v="101"/>
    <x v="0"/>
  </r>
  <r>
    <x v="1"/>
    <s v="ENERO"/>
    <n v="10233"/>
    <x v="0"/>
    <x v="0"/>
    <x v="95"/>
    <x v="95"/>
    <x v="70"/>
    <x v="0"/>
    <x v="3"/>
    <n v="1"/>
    <n v="65900"/>
    <n v="65.900000000000006"/>
    <x v="0"/>
  </r>
  <r>
    <x v="1"/>
    <s v="ENERO"/>
    <n v="10258"/>
    <x v="0"/>
    <x v="0"/>
    <x v="95"/>
    <x v="95"/>
    <x v="70"/>
    <x v="0"/>
    <x v="3"/>
    <n v="2"/>
    <n v="55000"/>
    <n v="110"/>
    <x v="0"/>
  </r>
  <r>
    <x v="1"/>
    <s v="ENERO"/>
    <n v="10242"/>
    <x v="33"/>
    <x v="33"/>
    <x v="131"/>
    <x v="131"/>
    <x v="100"/>
    <x v="0"/>
    <x v="3"/>
    <n v="6"/>
    <n v="85000"/>
    <n v="510"/>
    <x v="0"/>
  </r>
  <r>
    <x v="1"/>
    <s v="ENERO"/>
    <n v="10260"/>
    <x v="33"/>
    <x v="33"/>
    <x v="164"/>
    <x v="164"/>
    <x v="121"/>
    <x v="0"/>
    <x v="3"/>
    <n v="1"/>
    <n v="213500"/>
    <n v="213.5"/>
    <x v="0"/>
  </r>
  <r>
    <x v="1"/>
    <s v="ENERO"/>
    <n v="10257"/>
    <x v="1"/>
    <x v="1"/>
    <x v="164"/>
    <x v="164"/>
    <x v="121"/>
    <x v="0"/>
    <x v="3"/>
    <n v="1"/>
    <n v="210000"/>
    <n v="210"/>
    <x v="1"/>
  </r>
  <r>
    <x v="1"/>
    <s v="ENERO"/>
    <n v="10253"/>
    <x v="19"/>
    <x v="19"/>
    <x v="331"/>
    <x v="331"/>
    <x v="229"/>
    <x v="0"/>
    <x v="3"/>
    <n v="1"/>
    <n v="72000"/>
    <n v="72"/>
    <x v="0"/>
  </r>
  <r>
    <x v="1"/>
    <s v="ENERO"/>
    <n v="10233"/>
    <x v="0"/>
    <x v="0"/>
    <x v="62"/>
    <x v="62"/>
    <x v="48"/>
    <x v="0"/>
    <x v="3"/>
    <n v="1"/>
    <n v="36500"/>
    <n v="36.5"/>
    <x v="0"/>
  </r>
  <r>
    <x v="1"/>
    <s v="ENERO"/>
    <n v="10247"/>
    <x v="0"/>
    <x v="0"/>
    <x v="62"/>
    <x v="62"/>
    <x v="48"/>
    <x v="0"/>
    <x v="3"/>
    <n v="1"/>
    <n v="39300"/>
    <n v="39.299999999999997"/>
    <x v="0"/>
  </r>
  <r>
    <x v="1"/>
    <s v="ENERO"/>
    <n v="10258"/>
    <x v="0"/>
    <x v="0"/>
    <x v="62"/>
    <x v="62"/>
    <x v="48"/>
    <x v="0"/>
    <x v="3"/>
    <n v="2"/>
    <n v="39300"/>
    <n v="78.599999999999994"/>
    <x v="0"/>
  </r>
  <r>
    <x v="1"/>
    <s v="ENERO"/>
    <n v="10264"/>
    <x v="0"/>
    <x v="0"/>
    <x v="62"/>
    <x v="62"/>
    <x v="48"/>
    <x v="0"/>
    <x v="3"/>
    <n v="1"/>
    <n v="39300"/>
    <n v="39.299999999999997"/>
    <x v="0"/>
  </r>
  <r>
    <x v="1"/>
    <s v="ENERO"/>
    <n v="10233"/>
    <x v="0"/>
    <x v="0"/>
    <x v="63"/>
    <x v="63"/>
    <x v="49"/>
    <x v="0"/>
    <x v="3"/>
    <n v="1"/>
    <n v="52400"/>
    <n v="52.4"/>
    <x v="0"/>
  </r>
  <r>
    <x v="1"/>
    <s v="ENERO"/>
    <n v="10247"/>
    <x v="0"/>
    <x v="0"/>
    <x v="63"/>
    <x v="63"/>
    <x v="49"/>
    <x v="0"/>
    <x v="3"/>
    <n v="1"/>
    <n v="58000"/>
    <n v="58"/>
    <x v="0"/>
  </r>
  <r>
    <x v="1"/>
    <s v="ENERO"/>
    <n v="10258"/>
    <x v="0"/>
    <x v="0"/>
    <x v="63"/>
    <x v="63"/>
    <x v="49"/>
    <x v="0"/>
    <x v="3"/>
    <n v="3"/>
    <n v="58000"/>
    <n v="174"/>
    <x v="0"/>
  </r>
  <r>
    <x v="1"/>
    <s v="ENERO"/>
    <n v="10248"/>
    <x v="19"/>
    <x v="19"/>
    <x v="213"/>
    <x v="213"/>
    <x v="152"/>
    <x v="0"/>
    <x v="3"/>
    <n v="1"/>
    <n v="170000"/>
    <n v="170"/>
    <x v="0"/>
  </r>
  <r>
    <x v="1"/>
    <s v="ENERO"/>
    <n v="10257"/>
    <x v="1"/>
    <x v="1"/>
    <x v="140"/>
    <x v="140"/>
    <x v="109"/>
    <x v="0"/>
    <x v="3"/>
    <n v="7"/>
    <n v="3800"/>
    <n v="26.6"/>
    <x v="1"/>
  </r>
  <r>
    <x v="1"/>
    <s v="ENERO"/>
    <n v="10241"/>
    <x v="39"/>
    <x v="39"/>
    <x v="169"/>
    <x v="169"/>
    <x v="4"/>
    <x v="1"/>
    <x v="3"/>
    <n v="4"/>
    <n v="82900"/>
    <n v="331.6"/>
    <x v="14"/>
  </r>
  <r>
    <x v="1"/>
    <s v="ENERO"/>
    <n v="10233"/>
    <x v="0"/>
    <x v="0"/>
    <x v="70"/>
    <x v="70"/>
    <x v="56"/>
    <x v="2"/>
    <x v="5"/>
    <n v="1"/>
    <n v="39500"/>
    <n v="39.5"/>
    <x v="0"/>
  </r>
  <r>
    <x v="1"/>
    <s v="ENERO"/>
    <n v="10247"/>
    <x v="0"/>
    <x v="0"/>
    <x v="70"/>
    <x v="70"/>
    <x v="56"/>
    <x v="2"/>
    <x v="5"/>
    <n v="1"/>
    <n v="48000"/>
    <n v="48"/>
    <x v="0"/>
  </r>
  <r>
    <x v="1"/>
    <s v="ENERO"/>
    <n v="10258"/>
    <x v="0"/>
    <x v="0"/>
    <x v="70"/>
    <x v="70"/>
    <x v="56"/>
    <x v="2"/>
    <x v="5"/>
    <n v="4"/>
    <n v="48000"/>
    <n v="192"/>
    <x v="0"/>
  </r>
  <r>
    <x v="1"/>
    <s v="FEBRERO"/>
    <n v="10305"/>
    <x v="17"/>
    <x v="17"/>
    <x v="332"/>
    <x v="332"/>
    <x v="4"/>
    <x v="2"/>
    <x v="0"/>
    <n v="1"/>
    <n v="2052000"/>
    <n v="2052"/>
    <x v="11"/>
  </r>
  <r>
    <x v="1"/>
    <s v="FEBRERO"/>
    <n v="10304"/>
    <x v="19"/>
    <x v="19"/>
    <x v="333"/>
    <x v="333"/>
    <x v="230"/>
    <x v="0"/>
    <x v="0"/>
    <n v="10"/>
    <n v="288000"/>
    <n v="2880"/>
    <x v="0"/>
  </r>
  <r>
    <x v="1"/>
    <s v="FEBRERO"/>
    <n v="10284"/>
    <x v="8"/>
    <x v="8"/>
    <x v="4"/>
    <x v="4"/>
    <x v="4"/>
    <x v="2"/>
    <x v="1"/>
    <n v="30"/>
    <n v="239000"/>
    <n v="7170"/>
    <x v="7"/>
  </r>
  <r>
    <x v="1"/>
    <s v="FEBRERO"/>
    <n v="10319"/>
    <x v="24"/>
    <x v="24"/>
    <x v="4"/>
    <x v="4"/>
    <x v="4"/>
    <x v="2"/>
    <x v="1"/>
    <n v="10"/>
    <n v="290000"/>
    <n v="2900"/>
    <x v="15"/>
  </r>
  <r>
    <x v="1"/>
    <s v="FEBRERO"/>
    <n v="10292"/>
    <x v="8"/>
    <x v="8"/>
    <x v="6"/>
    <x v="6"/>
    <x v="4"/>
    <x v="2"/>
    <x v="1"/>
    <n v="2"/>
    <n v="1685562"/>
    <n v="3371.1239999999998"/>
    <x v="7"/>
  </r>
  <r>
    <x v="1"/>
    <s v="FEBRERO"/>
    <n v="10312"/>
    <x v="23"/>
    <x v="23"/>
    <x v="6"/>
    <x v="6"/>
    <x v="4"/>
    <x v="2"/>
    <x v="1"/>
    <n v="1"/>
    <n v="1950000"/>
    <n v="1950"/>
    <x v="1"/>
  </r>
  <r>
    <x v="1"/>
    <s v="FEBRERO"/>
    <n v="10296"/>
    <x v="6"/>
    <x v="6"/>
    <x v="290"/>
    <x v="290"/>
    <x v="198"/>
    <x v="2"/>
    <x v="1"/>
    <n v="5"/>
    <n v="3383035"/>
    <n v="16915.174999999999"/>
    <x v="5"/>
  </r>
  <r>
    <x v="1"/>
    <s v="FEBRERO"/>
    <n v="10300"/>
    <x v="22"/>
    <x v="22"/>
    <x v="9"/>
    <x v="9"/>
    <x v="4"/>
    <x v="3"/>
    <x v="1"/>
    <n v="12"/>
    <n v="135000"/>
    <n v="1620"/>
    <x v="14"/>
  </r>
  <r>
    <x v="1"/>
    <s v="FEBRERO"/>
    <n v="10306"/>
    <x v="25"/>
    <x v="25"/>
    <x v="9"/>
    <x v="9"/>
    <x v="4"/>
    <x v="3"/>
    <x v="1"/>
    <n v="4"/>
    <n v="135000"/>
    <n v="540"/>
    <x v="16"/>
  </r>
  <r>
    <x v="1"/>
    <s v="FEBRERO"/>
    <n v="10317"/>
    <x v="8"/>
    <x v="8"/>
    <x v="334"/>
    <x v="334"/>
    <x v="4"/>
    <x v="3"/>
    <x v="1"/>
    <n v="30"/>
    <n v="135000"/>
    <n v="4050"/>
    <x v="7"/>
  </r>
  <r>
    <x v="1"/>
    <s v="FEBRERO"/>
    <n v="10319"/>
    <x v="24"/>
    <x v="24"/>
    <x v="335"/>
    <x v="335"/>
    <x v="4"/>
    <x v="3"/>
    <x v="1"/>
    <n v="20"/>
    <n v="84000"/>
    <n v="1680"/>
    <x v="15"/>
  </r>
  <r>
    <x v="1"/>
    <s v="FEBRERO"/>
    <n v="10319"/>
    <x v="24"/>
    <x v="24"/>
    <x v="336"/>
    <x v="336"/>
    <x v="4"/>
    <x v="3"/>
    <x v="1"/>
    <n v="10"/>
    <n v="84000"/>
    <n v="840"/>
    <x v="15"/>
  </r>
  <r>
    <x v="1"/>
    <s v="FEBRERO"/>
    <n v="10294"/>
    <x v="52"/>
    <x v="52"/>
    <x v="76"/>
    <x v="76"/>
    <x v="4"/>
    <x v="3"/>
    <x v="1"/>
    <n v="1"/>
    <n v="95000"/>
    <n v="95"/>
    <x v="0"/>
  </r>
  <r>
    <x v="1"/>
    <s v="FEBRERO"/>
    <n v="10281"/>
    <x v="18"/>
    <x v="18"/>
    <x v="82"/>
    <x v="82"/>
    <x v="4"/>
    <x v="3"/>
    <x v="1"/>
    <n v="7"/>
    <n v="90000"/>
    <n v="630"/>
    <x v="12"/>
  </r>
  <r>
    <x v="1"/>
    <s v="FEBRERO"/>
    <n v="10328"/>
    <x v="53"/>
    <x v="53"/>
    <x v="82"/>
    <x v="82"/>
    <x v="4"/>
    <x v="3"/>
    <x v="1"/>
    <n v="1"/>
    <n v="105000"/>
    <n v="105"/>
    <x v="0"/>
  </r>
  <r>
    <x v="1"/>
    <s v="FEBRERO"/>
    <n v="10319"/>
    <x v="24"/>
    <x v="24"/>
    <x v="82"/>
    <x v="82"/>
    <x v="4"/>
    <x v="3"/>
    <x v="1"/>
    <n v="15"/>
    <n v="87000"/>
    <n v="1305"/>
    <x v="15"/>
  </r>
  <r>
    <x v="1"/>
    <s v="FEBRERO"/>
    <n v="10303"/>
    <x v="48"/>
    <x v="48"/>
    <x v="15"/>
    <x v="15"/>
    <x v="4"/>
    <x v="3"/>
    <x v="1"/>
    <n v="3"/>
    <n v="1735114"/>
    <n v="5205.3419999999996"/>
    <x v="0"/>
  </r>
  <r>
    <x v="1"/>
    <s v="FEBRERO"/>
    <n v="10283"/>
    <x v="12"/>
    <x v="12"/>
    <x v="15"/>
    <x v="15"/>
    <x v="4"/>
    <x v="3"/>
    <x v="1"/>
    <n v="10"/>
    <n v="1707829"/>
    <n v="17078.29"/>
    <x v="8"/>
  </r>
  <r>
    <x v="1"/>
    <s v="FEBRERO"/>
    <n v="10303"/>
    <x v="48"/>
    <x v="48"/>
    <x v="16"/>
    <x v="16"/>
    <x v="4"/>
    <x v="3"/>
    <x v="1"/>
    <n v="3"/>
    <n v="2726608"/>
    <n v="8179.8239999999996"/>
    <x v="0"/>
  </r>
  <r>
    <x v="1"/>
    <s v="FEBRERO"/>
    <n v="10283"/>
    <x v="12"/>
    <x v="12"/>
    <x v="16"/>
    <x v="16"/>
    <x v="4"/>
    <x v="3"/>
    <x v="1"/>
    <n v="1"/>
    <n v="2556691"/>
    <n v="2556.6909999999998"/>
    <x v="8"/>
  </r>
  <r>
    <x v="1"/>
    <s v="FEBRERO"/>
    <n v="10295"/>
    <x v="6"/>
    <x v="6"/>
    <x v="17"/>
    <x v="17"/>
    <x v="4"/>
    <x v="3"/>
    <x v="1"/>
    <n v="34"/>
    <n v="3548908"/>
    <n v="120662.872"/>
    <x v="5"/>
  </r>
  <r>
    <x v="1"/>
    <s v="FEBRERO"/>
    <n v="10311"/>
    <x v="6"/>
    <x v="6"/>
    <x v="17"/>
    <x v="17"/>
    <x v="4"/>
    <x v="3"/>
    <x v="1"/>
    <n v="4"/>
    <n v="3504091"/>
    <n v="14016.364"/>
    <x v="5"/>
  </r>
  <r>
    <x v="1"/>
    <s v="FEBRERO"/>
    <n v="10290"/>
    <x v="12"/>
    <x v="12"/>
    <x v="337"/>
    <x v="337"/>
    <x v="4"/>
    <x v="3"/>
    <x v="1"/>
    <n v="10"/>
    <n v="1817241"/>
    <n v="18172.41"/>
    <x v="8"/>
  </r>
  <r>
    <x v="1"/>
    <s v="FEBRERO"/>
    <n v="10290"/>
    <x v="12"/>
    <x v="12"/>
    <x v="18"/>
    <x v="18"/>
    <x v="4"/>
    <x v="3"/>
    <x v="1"/>
    <n v="10"/>
    <n v="1817241"/>
    <n v="18172.41"/>
    <x v="8"/>
  </r>
  <r>
    <x v="1"/>
    <s v="FEBRERO"/>
    <n v="10302"/>
    <x v="25"/>
    <x v="25"/>
    <x v="284"/>
    <x v="284"/>
    <x v="194"/>
    <x v="1"/>
    <x v="1"/>
    <n v="1"/>
    <n v="686505"/>
    <n v="686.505"/>
    <x v="16"/>
  </r>
  <r>
    <x v="1"/>
    <s v="FEBRERO"/>
    <n v="10303"/>
    <x v="48"/>
    <x v="48"/>
    <x v="102"/>
    <x v="102"/>
    <x v="75"/>
    <x v="1"/>
    <x v="1"/>
    <n v="100"/>
    <n v="8269"/>
    <n v="826.9"/>
    <x v="0"/>
  </r>
  <r>
    <x v="1"/>
    <s v="FEBRERO"/>
    <n v="10298"/>
    <x v="6"/>
    <x v="6"/>
    <x v="43"/>
    <x v="43"/>
    <x v="29"/>
    <x v="1"/>
    <x v="1"/>
    <n v="36"/>
    <n v="81491"/>
    <n v="2933.6759999999999"/>
    <x v="5"/>
  </r>
  <r>
    <x v="1"/>
    <s v="FEBRERO"/>
    <n v="10286"/>
    <x v="32"/>
    <x v="32"/>
    <x v="43"/>
    <x v="43"/>
    <x v="29"/>
    <x v="1"/>
    <x v="1"/>
    <n v="2"/>
    <n v="75000"/>
    <n v="150"/>
    <x v="0"/>
  </r>
  <r>
    <x v="1"/>
    <s v="FEBRERO"/>
    <n v="10280"/>
    <x v="49"/>
    <x v="49"/>
    <x v="43"/>
    <x v="43"/>
    <x v="29"/>
    <x v="1"/>
    <x v="1"/>
    <n v="25"/>
    <n v="75000"/>
    <n v="1875"/>
    <x v="0"/>
  </r>
  <r>
    <x v="1"/>
    <s v="FEBRERO"/>
    <n v="10282"/>
    <x v="49"/>
    <x v="49"/>
    <x v="43"/>
    <x v="43"/>
    <x v="29"/>
    <x v="1"/>
    <x v="1"/>
    <n v="15"/>
    <n v="75000"/>
    <n v="1125"/>
    <x v="0"/>
  </r>
  <r>
    <x v="1"/>
    <s v="FEBRERO"/>
    <n v="10303"/>
    <x v="48"/>
    <x v="48"/>
    <x v="107"/>
    <x v="107"/>
    <x v="80"/>
    <x v="1"/>
    <x v="1"/>
    <n v="20"/>
    <n v="20663"/>
    <n v="413.26"/>
    <x v="0"/>
  </r>
  <r>
    <x v="1"/>
    <s v="FEBRERO"/>
    <n v="10303"/>
    <x v="48"/>
    <x v="48"/>
    <x v="112"/>
    <x v="112"/>
    <x v="84"/>
    <x v="1"/>
    <x v="1"/>
    <n v="20"/>
    <n v="107419"/>
    <n v="2148.38"/>
    <x v="0"/>
  </r>
  <r>
    <x v="1"/>
    <s v="FEBRERO"/>
    <n v="10297"/>
    <x v="6"/>
    <x v="6"/>
    <x v="89"/>
    <x v="89"/>
    <x v="64"/>
    <x v="4"/>
    <x v="1"/>
    <n v="5"/>
    <n v="365748"/>
    <n v="1828.74"/>
    <x v="5"/>
  </r>
  <r>
    <x v="1"/>
    <s v="FEBRERO"/>
    <n v="10298"/>
    <x v="6"/>
    <x v="6"/>
    <x v="89"/>
    <x v="89"/>
    <x v="64"/>
    <x v="4"/>
    <x v="1"/>
    <n v="40"/>
    <n v="365748"/>
    <n v="14629.92"/>
    <x v="5"/>
  </r>
  <r>
    <x v="1"/>
    <s v="FEBRERO"/>
    <n v="10303"/>
    <x v="48"/>
    <x v="48"/>
    <x v="89"/>
    <x v="89"/>
    <x v="64"/>
    <x v="4"/>
    <x v="1"/>
    <n v="20"/>
    <n v="258865"/>
    <n v="5177.3"/>
    <x v="0"/>
  </r>
  <r>
    <x v="1"/>
    <s v="FEBRERO"/>
    <n v="10286"/>
    <x v="32"/>
    <x v="32"/>
    <x v="89"/>
    <x v="89"/>
    <x v="64"/>
    <x v="4"/>
    <x v="1"/>
    <n v="2"/>
    <n v="290000"/>
    <n v="580"/>
    <x v="0"/>
  </r>
  <r>
    <x v="1"/>
    <s v="FEBRERO"/>
    <n v="10303"/>
    <x v="48"/>
    <x v="48"/>
    <x v="115"/>
    <x v="115"/>
    <x v="87"/>
    <x v="4"/>
    <x v="1"/>
    <n v="30"/>
    <n v="414619"/>
    <n v="12438.57"/>
    <x v="0"/>
  </r>
  <r>
    <x v="1"/>
    <s v="FEBRERO"/>
    <n v="10303"/>
    <x v="48"/>
    <x v="48"/>
    <x v="114"/>
    <x v="114"/>
    <x v="86"/>
    <x v="1"/>
    <x v="1"/>
    <n v="40"/>
    <n v="20663"/>
    <n v="826.52"/>
    <x v="0"/>
  </r>
  <r>
    <x v="1"/>
    <s v="FEBRERO"/>
    <n v="10303"/>
    <x v="48"/>
    <x v="48"/>
    <x v="117"/>
    <x v="117"/>
    <x v="89"/>
    <x v="1"/>
    <x v="1"/>
    <n v="10"/>
    <n v="165242"/>
    <n v="1652.42"/>
    <x v="0"/>
  </r>
  <r>
    <x v="1"/>
    <s v="FEBRERO"/>
    <n v="10303"/>
    <x v="48"/>
    <x v="48"/>
    <x v="118"/>
    <x v="118"/>
    <x v="90"/>
    <x v="5"/>
    <x v="1"/>
    <n v="30"/>
    <n v="53699"/>
    <n v="1610.97"/>
    <x v="0"/>
  </r>
  <r>
    <x v="1"/>
    <s v="FEBRERO"/>
    <n v="10303"/>
    <x v="48"/>
    <x v="48"/>
    <x v="121"/>
    <x v="121"/>
    <x v="93"/>
    <x v="1"/>
    <x v="1"/>
    <n v="50"/>
    <n v="16518"/>
    <n v="825.9"/>
    <x v="0"/>
  </r>
  <r>
    <x v="1"/>
    <s v="FEBRERO"/>
    <n v="10301"/>
    <x v="22"/>
    <x v="22"/>
    <x v="205"/>
    <x v="205"/>
    <x v="4"/>
    <x v="1"/>
    <x v="2"/>
    <n v="1"/>
    <n v="626016"/>
    <n v="626.01599999999996"/>
    <x v="14"/>
  </r>
  <r>
    <x v="1"/>
    <s v="FEBRERO"/>
    <n v="10310"/>
    <x v="22"/>
    <x v="22"/>
    <x v="91"/>
    <x v="91"/>
    <x v="66"/>
    <x v="3"/>
    <x v="3"/>
    <n v="56"/>
    <n v="152000"/>
    <n v="8512"/>
    <x v="14"/>
  </r>
  <r>
    <x v="1"/>
    <s v="FEBRERO"/>
    <n v="10281"/>
    <x v="18"/>
    <x v="18"/>
    <x v="53"/>
    <x v="53"/>
    <x v="39"/>
    <x v="3"/>
    <x v="3"/>
    <n v="2"/>
    <n v="64000"/>
    <n v="128"/>
    <x v="12"/>
  </r>
  <r>
    <x v="1"/>
    <s v="FEBRERO"/>
    <n v="10281"/>
    <x v="18"/>
    <x v="18"/>
    <x v="279"/>
    <x v="279"/>
    <x v="192"/>
    <x v="3"/>
    <x v="3"/>
    <n v="1"/>
    <n v="90000"/>
    <n v="90"/>
    <x v="12"/>
  </r>
  <r>
    <x v="1"/>
    <s v="FEBRERO"/>
    <n v="10318"/>
    <x v="0"/>
    <x v="0"/>
    <x v="126"/>
    <x v="126"/>
    <x v="96"/>
    <x v="1"/>
    <x v="3"/>
    <n v="1"/>
    <n v="27000"/>
    <n v="27"/>
    <x v="0"/>
  </r>
  <r>
    <x v="1"/>
    <s v="FEBRERO"/>
    <n v="10278"/>
    <x v="0"/>
    <x v="0"/>
    <x v="55"/>
    <x v="55"/>
    <x v="41"/>
    <x v="0"/>
    <x v="3"/>
    <n v="1"/>
    <n v="160000"/>
    <n v="160"/>
    <x v="0"/>
  </r>
  <r>
    <x v="1"/>
    <s v="FEBRERO"/>
    <n v="10313"/>
    <x v="22"/>
    <x v="22"/>
    <x v="56"/>
    <x v="56"/>
    <x v="42"/>
    <x v="0"/>
    <x v="3"/>
    <n v="1"/>
    <n v="72990"/>
    <n v="72.989999999999995"/>
    <x v="14"/>
  </r>
  <r>
    <x v="1"/>
    <s v="FEBRERO"/>
    <n v="10323"/>
    <x v="1"/>
    <x v="1"/>
    <x v="338"/>
    <x v="338"/>
    <x v="231"/>
    <x v="0"/>
    <x v="3"/>
    <n v="6"/>
    <n v="22000"/>
    <n v="132"/>
    <x v="1"/>
  </r>
  <r>
    <x v="1"/>
    <s v="FEBRERO"/>
    <n v="10318"/>
    <x v="0"/>
    <x v="0"/>
    <x v="57"/>
    <x v="57"/>
    <x v="43"/>
    <x v="1"/>
    <x v="3"/>
    <n v="1"/>
    <n v="50000"/>
    <n v="50"/>
    <x v="0"/>
  </r>
  <r>
    <x v="1"/>
    <s v="FEBRERO"/>
    <n v="10318"/>
    <x v="0"/>
    <x v="0"/>
    <x v="58"/>
    <x v="58"/>
    <x v="44"/>
    <x v="1"/>
    <x v="3"/>
    <n v="1"/>
    <n v="35000"/>
    <n v="35"/>
    <x v="0"/>
  </r>
  <r>
    <x v="1"/>
    <s v="FEBRERO"/>
    <n v="10324"/>
    <x v="0"/>
    <x v="0"/>
    <x v="127"/>
    <x v="127"/>
    <x v="97"/>
    <x v="0"/>
    <x v="3"/>
    <n v="1"/>
    <n v="95000"/>
    <n v="95"/>
    <x v="0"/>
  </r>
  <r>
    <x v="1"/>
    <s v="FEBRERO"/>
    <n v="10287"/>
    <x v="19"/>
    <x v="19"/>
    <x v="59"/>
    <x v="59"/>
    <x v="45"/>
    <x v="0"/>
    <x v="3"/>
    <n v="4"/>
    <n v="180000"/>
    <n v="720"/>
    <x v="0"/>
  </r>
  <r>
    <x v="1"/>
    <s v="FEBRERO"/>
    <n v="10318"/>
    <x v="0"/>
    <x v="0"/>
    <x v="59"/>
    <x v="59"/>
    <x v="45"/>
    <x v="0"/>
    <x v="3"/>
    <n v="1"/>
    <n v="169000"/>
    <n v="169"/>
    <x v="0"/>
  </r>
  <r>
    <x v="1"/>
    <s v="FEBRERO"/>
    <n v="10285"/>
    <x v="22"/>
    <x v="22"/>
    <x v="128"/>
    <x v="128"/>
    <x v="98"/>
    <x v="0"/>
    <x v="3"/>
    <n v="2"/>
    <n v="541000"/>
    <n v="1082"/>
    <x v="14"/>
  </r>
  <r>
    <x v="1"/>
    <s v="FEBRERO"/>
    <n v="10323"/>
    <x v="1"/>
    <x v="1"/>
    <x v="189"/>
    <x v="189"/>
    <x v="138"/>
    <x v="0"/>
    <x v="3"/>
    <n v="5"/>
    <n v="21000"/>
    <n v="105"/>
    <x v="1"/>
  </r>
  <r>
    <x v="1"/>
    <s v="FEBRERO"/>
    <n v="10278"/>
    <x v="0"/>
    <x v="0"/>
    <x v="95"/>
    <x v="95"/>
    <x v="70"/>
    <x v="0"/>
    <x v="3"/>
    <n v="1"/>
    <n v="55000"/>
    <n v="55"/>
    <x v="0"/>
  </r>
  <r>
    <x v="1"/>
    <s v="FEBRERO"/>
    <n v="10293"/>
    <x v="18"/>
    <x v="18"/>
    <x v="60"/>
    <x v="60"/>
    <x v="46"/>
    <x v="0"/>
    <x v="3"/>
    <n v="2"/>
    <n v="98000"/>
    <n v="196"/>
    <x v="12"/>
  </r>
  <r>
    <x v="1"/>
    <s v="FEBRERO"/>
    <n v="10324"/>
    <x v="0"/>
    <x v="0"/>
    <x v="60"/>
    <x v="60"/>
    <x v="46"/>
    <x v="0"/>
    <x v="3"/>
    <n v="2"/>
    <n v="99000"/>
    <n v="198"/>
    <x v="0"/>
  </r>
  <r>
    <x v="1"/>
    <s v="FEBRERO"/>
    <n v="10278"/>
    <x v="0"/>
    <x v="0"/>
    <x v="130"/>
    <x v="130"/>
    <x v="99"/>
    <x v="0"/>
    <x v="3"/>
    <n v="1"/>
    <n v="160000"/>
    <n v="160"/>
    <x v="0"/>
  </r>
  <r>
    <x v="1"/>
    <s v="FEBRERO"/>
    <n v="10318"/>
    <x v="0"/>
    <x v="0"/>
    <x v="130"/>
    <x v="130"/>
    <x v="99"/>
    <x v="0"/>
    <x v="3"/>
    <n v="1"/>
    <n v="140000"/>
    <n v="140"/>
    <x v="0"/>
  </r>
  <r>
    <x v="1"/>
    <s v="FEBRERO"/>
    <n v="10327"/>
    <x v="17"/>
    <x v="17"/>
    <x v="229"/>
    <x v="229"/>
    <x v="161"/>
    <x v="0"/>
    <x v="3"/>
    <n v="1"/>
    <n v="320000"/>
    <n v="320"/>
    <x v="11"/>
  </r>
  <r>
    <x v="1"/>
    <s v="FEBRERO"/>
    <n v="10325"/>
    <x v="0"/>
    <x v="0"/>
    <x v="133"/>
    <x v="133"/>
    <x v="102"/>
    <x v="0"/>
    <x v="3"/>
    <n v="8"/>
    <n v="365000"/>
    <n v="2920"/>
    <x v="0"/>
  </r>
  <r>
    <x v="1"/>
    <s v="FEBRERO"/>
    <n v="10287"/>
    <x v="19"/>
    <x v="19"/>
    <x v="61"/>
    <x v="61"/>
    <x v="47"/>
    <x v="0"/>
    <x v="3"/>
    <n v="5"/>
    <n v="36000"/>
    <n v="180"/>
    <x v="0"/>
  </r>
  <r>
    <x v="1"/>
    <s v="FEBRERO"/>
    <n v="10304"/>
    <x v="19"/>
    <x v="19"/>
    <x v="61"/>
    <x v="61"/>
    <x v="47"/>
    <x v="0"/>
    <x v="3"/>
    <n v="6"/>
    <n v="36000"/>
    <n v="216"/>
    <x v="0"/>
  </r>
  <r>
    <x v="1"/>
    <s v="FEBRERO"/>
    <n v="10278"/>
    <x v="0"/>
    <x v="0"/>
    <x v="61"/>
    <x v="61"/>
    <x v="47"/>
    <x v="0"/>
    <x v="3"/>
    <n v="1"/>
    <n v="35000"/>
    <n v="35"/>
    <x v="0"/>
  </r>
  <r>
    <x v="1"/>
    <s v="FEBRERO"/>
    <n v="10318"/>
    <x v="0"/>
    <x v="0"/>
    <x v="61"/>
    <x v="61"/>
    <x v="47"/>
    <x v="0"/>
    <x v="3"/>
    <n v="1"/>
    <n v="35000"/>
    <n v="35"/>
    <x v="0"/>
  </r>
  <r>
    <x v="1"/>
    <s v="FEBRERO"/>
    <n v="10285"/>
    <x v="22"/>
    <x v="22"/>
    <x v="135"/>
    <x v="135"/>
    <x v="104"/>
    <x v="0"/>
    <x v="3"/>
    <n v="2"/>
    <n v="94000"/>
    <n v="188"/>
    <x v="14"/>
  </r>
  <r>
    <x v="1"/>
    <s v="FEBRERO"/>
    <n v="10293"/>
    <x v="18"/>
    <x v="18"/>
    <x v="135"/>
    <x v="135"/>
    <x v="104"/>
    <x v="0"/>
    <x v="3"/>
    <n v="1"/>
    <n v="93000"/>
    <n v="93"/>
    <x v="12"/>
  </r>
  <r>
    <x v="1"/>
    <s v="FEBRERO"/>
    <n v="10323"/>
    <x v="1"/>
    <x v="1"/>
    <x v="135"/>
    <x v="135"/>
    <x v="104"/>
    <x v="0"/>
    <x v="3"/>
    <n v="4"/>
    <n v="99950"/>
    <n v="399.8"/>
    <x v="1"/>
  </r>
  <r>
    <x v="1"/>
    <s v="FEBRERO"/>
    <n v="10278"/>
    <x v="0"/>
    <x v="0"/>
    <x v="62"/>
    <x v="62"/>
    <x v="48"/>
    <x v="0"/>
    <x v="3"/>
    <n v="1"/>
    <n v="36500"/>
    <n v="36.5"/>
    <x v="0"/>
  </r>
  <r>
    <x v="1"/>
    <s v="FEBRERO"/>
    <n v="10324"/>
    <x v="0"/>
    <x v="0"/>
    <x v="62"/>
    <x v="62"/>
    <x v="48"/>
    <x v="0"/>
    <x v="3"/>
    <n v="1"/>
    <n v="39300"/>
    <n v="39.299999999999997"/>
    <x v="0"/>
  </r>
  <r>
    <x v="1"/>
    <s v="FEBRERO"/>
    <n v="10324"/>
    <x v="0"/>
    <x v="0"/>
    <x v="339"/>
    <x v="339"/>
    <x v="232"/>
    <x v="0"/>
    <x v="3"/>
    <n v="2"/>
    <n v="55000"/>
    <n v="110"/>
    <x v="0"/>
  </r>
  <r>
    <x v="1"/>
    <s v="FEBRERO"/>
    <n v="10313"/>
    <x v="22"/>
    <x v="22"/>
    <x v="63"/>
    <x v="63"/>
    <x v="49"/>
    <x v="0"/>
    <x v="3"/>
    <n v="1"/>
    <n v="49100"/>
    <n v="49.1"/>
    <x v="14"/>
  </r>
  <r>
    <x v="1"/>
    <s v="FEBRERO"/>
    <n v="10324"/>
    <x v="0"/>
    <x v="0"/>
    <x v="63"/>
    <x v="63"/>
    <x v="49"/>
    <x v="0"/>
    <x v="3"/>
    <n v="1"/>
    <n v="58000"/>
    <n v="58"/>
    <x v="0"/>
  </r>
  <r>
    <x v="1"/>
    <s v="FEBRERO"/>
    <n v="10314"/>
    <x v="19"/>
    <x v="19"/>
    <x v="136"/>
    <x v="136"/>
    <x v="105"/>
    <x v="0"/>
    <x v="3"/>
    <n v="1"/>
    <n v="99000"/>
    <n v="99"/>
    <x v="0"/>
  </r>
  <r>
    <x v="1"/>
    <s v="FEBRERO"/>
    <n v="10285"/>
    <x v="22"/>
    <x v="22"/>
    <x v="96"/>
    <x v="96"/>
    <x v="71"/>
    <x v="0"/>
    <x v="3"/>
    <n v="1"/>
    <n v="125000"/>
    <n v="125"/>
    <x v="14"/>
  </r>
  <r>
    <x v="1"/>
    <s v="FEBRERO"/>
    <n v="10323"/>
    <x v="1"/>
    <x v="1"/>
    <x v="340"/>
    <x v="340"/>
    <x v="233"/>
    <x v="0"/>
    <x v="3"/>
    <n v="6"/>
    <n v="7035"/>
    <n v="42.21"/>
    <x v="1"/>
  </r>
  <r>
    <x v="1"/>
    <s v="FEBRERO"/>
    <n v="10326"/>
    <x v="17"/>
    <x v="17"/>
    <x v="142"/>
    <x v="142"/>
    <x v="111"/>
    <x v="1"/>
    <x v="3"/>
    <n v="3"/>
    <n v="33000"/>
    <n v="99"/>
    <x v="11"/>
  </r>
  <r>
    <x v="1"/>
    <s v="FEBRERO"/>
    <n v="10326"/>
    <x v="17"/>
    <x v="17"/>
    <x v="142"/>
    <x v="142"/>
    <x v="111"/>
    <x v="1"/>
    <x v="3"/>
    <n v="2"/>
    <n v="33000"/>
    <n v="66"/>
    <x v="11"/>
  </r>
  <r>
    <x v="1"/>
    <s v="FEBRERO"/>
    <n v="10326"/>
    <x v="17"/>
    <x v="17"/>
    <x v="143"/>
    <x v="143"/>
    <x v="112"/>
    <x v="1"/>
    <x v="3"/>
    <n v="2"/>
    <n v="110000"/>
    <n v="220"/>
    <x v="11"/>
  </r>
  <r>
    <x v="1"/>
    <s v="FEBRERO"/>
    <n v="10326"/>
    <x v="17"/>
    <x v="17"/>
    <x v="144"/>
    <x v="144"/>
    <x v="113"/>
    <x v="1"/>
    <x v="3"/>
    <n v="3"/>
    <n v="124000"/>
    <n v="372"/>
    <x v="11"/>
  </r>
  <r>
    <x v="1"/>
    <s v="FEBRERO"/>
    <n v="10326"/>
    <x v="17"/>
    <x v="17"/>
    <x v="146"/>
    <x v="146"/>
    <x v="115"/>
    <x v="2"/>
    <x v="3"/>
    <n v="2"/>
    <n v="670000"/>
    <n v="1340"/>
    <x v="11"/>
  </r>
  <r>
    <x v="1"/>
    <s v="FEBRERO"/>
    <n v="10326"/>
    <x v="17"/>
    <x v="17"/>
    <x v="147"/>
    <x v="147"/>
    <x v="116"/>
    <x v="2"/>
    <x v="3"/>
    <n v="3"/>
    <n v="763000"/>
    <n v="2289"/>
    <x v="11"/>
  </r>
  <r>
    <x v="1"/>
    <s v="FEBRERO"/>
    <n v="10321"/>
    <x v="33"/>
    <x v="33"/>
    <x v="222"/>
    <x v="222"/>
    <x v="4"/>
    <x v="6"/>
    <x v="7"/>
    <n v="10"/>
    <n v="1589773"/>
    <n v="15897.73"/>
    <x v="0"/>
  </r>
  <r>
    <x v="1"/>
    <s v="FEBRERO"/>
    <n v="10318"/>
    <x v="0"/>
    <x v="0"/>
    <x v="70"/>
    <x v="70"/>
    <x v="56"/>
    <x v="2"/>
    <x v="5"/>
    <n v="1"/>
    <n v="48000"/>
    <n v="48"/>
    <x v="0"/>
  </r>
  <r>
    <x v="1"/>
    <s v="FEBRERO"/>
    <n v="10324"/>
    <x v="0"/>
    <x v="0"/>
    <x v="70"/>
    <x v="70"/>
    <x v="56"/>
    <x v="2"/>
    <x v="5"/>
    <n v="1"/>
    <n v="48000"/>
    <n v="48"/>
    <x v="0"/>
  </r>
  <r>
    <x v="1"/>
    <s v="MARZO"/>
    <n v="10353"/>
    <x v="0"/>
    <x v="0"/>
    <x v="341"/>
    <x v="341"/>
    <x v="234"/>
    <x v="0"/>
    <x v="0"/>
    <n v="4"/>
    <n v="160000"/>
    <n v="640"/>
    <x v="0"/>
  </r>
  <r>
    <x v="1"/>
    <s v="MARZO"/>
    <n v="10388"/>
    <x v="39"/>
    <x v="39"/>
    <x v="342"/>
    <x v="342"/>
    <x v="235"/>
    <x v="1"/>
    <x v="0"/>
    <n v="2"/>
    <n v="34000"/>
    <n v="68"/>
    <x v="14"/>
  </r>
  <r>
    <x v="1"/>
    <s v="MARZO"/>
    <n v="10388"/>
    <x v="39"/>
    <x v="39"/>
    <x v="343"/>
    <x v="343"/>
    <x v="236"/>
    <x v="1"/>
    <x v="0"/>
    <n v="2"/>
    <n v="50000"/>
    <n v="100"/>
    <x v="14"/>
  </r>
  <r>
    <x v="1"/>
    <s v="MARZO"/>
    <n v="10374"/>
    <x v="11"/>
    <x v="11"/>
    <x v="344"/>
    <x v="344"/>
    <x v="237"/>
    <x v="5"/>
    <x v="0"/>
    <n v="1"/>
    <n v="105000"/>
    <n v="105"/>
    <x v="0"/>
  </r>
  <r>
    <x v="1"/>
    <s v="MARZO"/>
    <n v="10353"/>
    <x v="0"/>
    <x v="0"/>
    <x v="3"/>
    <x v="3"/>
    <x v="3"/>
    <x v="0"/>
    <x v="0"/>
    <n v="1"/>
    <n v="26000"/>
    <n v="26"/>
    <x v="0"/>
  </r>
  <r>
    <x v="1"/>
    <s v="MARZO"/>
    <n v="10357"/>
    <x v="3"/>
    <x v="3"/>
    <x v="4"/>
    <x v="4"/>
    <x v="4"/>
    <x v="2"/>
    <x v="1"/>
    <n v="4"/>
    <n v="280000"/>
    <n v="1120"/>
    <x v="0"/>
  </r>
  <r>
    <x v="1"/>
    <s v="MARZO"/>
    <n v="10379"/>
    <x v="26"/>
    <x v="26"/>
    <x v="5"/>
    <x v="5"/>
    <x v="4"/>
    <x v="2"/>
    <x v="1"/>
    <n v="1"/>
    <n v="1370000"/>
    <n v="1370"/>
    <x v="0"/>
  </r>
  <r>
    <x v="1"/>
    <s v="MARZO"/>
    <n v="10359"/>
    <x v="12"/>
    <x v="12"/>
    <x v="5"/>
    <x v="5"/>
    <x v="4"/>
    <x v="2"/>
    <x v="1"/>
    <n v="6"/>
    <n v="1491150"/>
    <n v="8946.9"/>
    <x v="8"/>
  </r>
  <r>
    <x v="1"/>
    <s v="MARZO"/>
    <n v="10376"/>
    <x v="4"/>
    <x v="4"/>
    <x v="5"/>
    <x v="5"/>
    <x v="4"/>
    <x v="2"/>
    <x v="1"/>
    <n v="1"/>
    <n v="1445447"/>
    <n v="1445.4469999999999"/>
    <x v="3"/>
  </r>
  <r>
    <x v="1"/>
    <s v="MARZO"/>
    <n v="10383"/>
    <x v="4"/>
    <x v="4"/>
    <x v="5"/>
    <x v="5"/>
    <x v="4"/>
    <x v="2"/>
    <x v="1"/>
    <n v="1"/>
    <n v="1426288"/>
    <n v="1426.288"/>
    <x v="3"/>
  </r>
  <r>
    <x v="1"/>
    <s v="MARZO"/>
    <n v="10337"/>
    <x v="6"/>
    <x v="6"/>
    <x v="6"/>
    <x v="6"/>
    <x v="4"/>
    <x v="2"/>
    <x v="1"/>
    <n v="2"/>
    <n v="1755636"/>
    <n v="3511.2719999999999"/>
    <x v="5"/>
  </r>
  <r>
    <x v="1"/>
    <s v="MARZO"/>
    <n v="10356"/>
    <x v="25"/>
    <x v="25"/>
    <x v="345"/>
    <x v="345"/>
    <x v="4"/>
    <x v="2"/>
    <x v="1"/>
    <n v="1"/>
    <n v="3960000"/>
    <n v="3960"/>
    <x v="16"/>
  </r>
  <r>
    <x v="1"/>
    <s v="MARZO"/>
    <n v="10362"/>
    <x v="6"/>
    <x v="6"/>
    <x v="7"/>
    <x v="7"/>
    <x v="4"/>
    <x v="2"/>
    <x v="1"/>
    <n v="10"/>
    <n v="465431"/>
    <n v="4654.3100000000004"/>
    <x v="5"/>
  </r>
  <r>
    <x v="1"/>
    <s v="MARZO"/>
    <n v="10360"/>
    <x v="12"/>
    <x v="12"/>
    <x v="7"/>
    <x v="7"/>
    <x v="4"/>
    <x v="2"/>
    <x v="1"/>
    <n v="20"/>
    <n v="451935"/>
    <n v="9038.7000000000007"/>
    <x v="8"/>
  </r>
  <r>
    <x v="1"/>
    <s v="MARZO"/>
    <n v="10373"/>
    <x v="4"/>
    <x v="4"/>
    <x v="7"/>
    <x v="7"/>
    <x v="4"/>
    <x v="2"/>
    <x v="1"/>
    <n v="7"/>
    <n v="563807"/>
    <n v="3946.6489999999999"/>
    <x v="3"/>
  </r>
  <r>
    <x v="1"/>
    <s v="MARZO"/>
    <n v="10385"/>
    <x v="54"/>
    <x v="54"/>
    <x v="73"/>
    <x v="73"/>
    <x v="58"/>
    <x v="2"/>
    <x v="1"/>
    <n v="1"/>
    <n v="3400000"/>
    <n v="3400"/>
    <x v="5"/>
  </r>
  <r>
    <x v="1"/>
    <s v="MARZO"/>
    <n v="10390"/>
    <x v="36"/>
    <x v="36"/>
    <x v="9"/>
    <x v="9"/>
    <x v="4"/>
    <x v="3"/>
    <x v="1"/>
    <n v="1"/>
    <n v="135000"/>
    <n v="135"/>
    <x v="0"/>
  </r>
  <r>
    <x v="1"/>
    <s v="MARZO"/>
    <n v="10358"/>
    <x v="51"/>
    <x v="51"/>
    <x v="9"/>
    <x v="9"/>
    <x v="4"/>
    <x v="3"/>
    <x v="1"/>
    <n v="1"/>
    <n v="135000"/>
    <n v="135"/>
    <x v="0"/>
  </r>
  <r>
    <x v="1"/>
    <s v="MARZO"/>
    <n v="10369"/>
    <x v="46"/>
    <x v="46"/>
    <x v="9"/>
    <x v="9"/>
    <x v="4"/>
    <x v="3"/>
    <x v="1"/>
    <n v="1"/>
    <n v="120000"/>
    <n v="120"/>
    <x v="0"/>
  </r>
  <r>
    <x v="1"/>
    <s v="MARZO"/>
    <n v="10371"/>
    <x v="28"/>
    <x v="28"/>
    <x v="9"/>
    <x v="9"/>
    <x v="4"/>
    <x v="3"/>
    <x v="1"/>
    <n v="20"/>
    <n v="95000"/>
    <n v="1900"/>
    <x v="10"/>
  </r>
  <r>
    <x v="1"/>
    <s v="MARZO"/>
    <n v="10364"/>
    <x v="0"/>
    <x v="0"/>
    <x v="76"/>
    <x v="76"/>
    <x v="4"/>
    <x v="3"/>
    <x v="1"/>
    <n v="1"/>
    <n v="95000"/>
    <n v="95"/>
    <x v="0"/>
  </r>
  <r>
    <x v="1"/>
    <s v="MARZO"/>
    <n v="10378"/>
    <x v="15"/>
    <x v="15"/>
    <x v="15"/>
    <x v="15"/>
    <x v="4"/>
    <x v="3"/>
    <x v="1"/>
    <n v="3"/>
    <n v="1665214"/>
    <n v="4995.6419999999998"/>
    <x v="10"/>
  </r>
  <r>
    <x v="1"/>
    <s v="MARZO"/>
    <n v="10355"/>
    <x v="37"/>
    <x v="37"/>
    <x v="346"/>
    <x v="346"/>
    <x v="4"/>
    <x v="3"/>
    <x v="1"/>
    <n v="2"/>
    <n v="3805983"/>
    <n v="7611.9660000000003"/>
    <x v="17"/>
  </r>
  <r>
    <x v="1"/>
    <s v="MARZO"/>
    <n v="10355"/>
    <x v="37"/>
    <x v="37"/>
    <x v="175"/>
    <x v="175"/>
    <x v="4"/>
    <x v="3"/>
    <x v="1"/>
    <n v="2"/>
    <n v="3805983"/>
    <n v="7611.9660000000003"/>
    <x v="17"/>
  </r>
  <r>
    <x v="1"/>
    <s v="MARZO"/>
    <n v="10355"/>
    <x v="37"/>
    <x v="37"/>
    <x v="175"/>
    <x v="175"/>
    <x v="4"/>
    <x v="3"/>
    <x v="1"/>
    <n v="2"/>
    <n v="3805983"/>
    <n v="7611.9660000000003"/>
    <x v="17"/>
  </r>
  <r>
    <x v="1"/>
    <s v="MARZO"/>
    <n v="10355"/>
    <x v="37"/>
    <x v="37"/>
    <x v="347"/>
    <x v="347"/>
    <x v="4"/>
    <x v="3"/>
    <x v="1"/>
    <n v="1"/>
    <n v="3805983"/>
    <n v="3805.9830000000002"/>
    <x v="17"/>
  </r>
  <r>
    <x v="1"/>
    <s v="MARZO"/>
    <n v="10355"/>
    <x v="37"/>
    <x v="37"/>
    <x v="348"/>
    <x v="348"/>
    <x v="4"/>
    <x v="3"/>
    <x v="1"/>
    <n v="1"/>
    <n v="3878840"/>
    <n v="3878.84"/>
    <x v="17"/>
  </r>
  <r>
    <x v="1"/>
    <s v="MARZO"/>
    <n v="10355"/>
    <x v="37"/>
    <x v="37"/>
    <x v="348"/>
    <x v="348"/>
    <x v="4"/>
    <x v="3"/>
    <x v="1"/>
    <n v="1"/>
    <n v="3878840"/>
    <n v="3878.84"/>
    <x v="17"/>
  </r>
  <r>
    <x v="1"/>
    <s v="MARZO"/>
    <n v="10372"/>
    <x v="28"/>
    <x v="28"/>
    <x v="293"/>
    <x v="293"/>
    <x v="4"/>
    <x v="3"/>
    <x v="1"/>
    <n v="4"/>
    <n v="4674963"/>
    <n v="18699.851999999999"/>
    <x v="10"/>
  </r>
  <r>
    <x v="1"/>
    <s v="MARZO"/>
    <n v="10355"/>
    <x v="37"/>
    <x v="37"/>
    <x v="349"/>
    <x v="349"/>
    <x v="238"/>
    <x v="3"/>
    <x v="1"/>
    <n v="1"/>
    <n v="5383004"/>
    <n v="5383.0039999999999"/>
    <x v="17"/>
  </r>
  <r>
    <x v="1"/>
    <s v="MARZO"/>
    <n v="10355"/>
    <x v="37"/>
    <x v="37"/>
    <x v="350"/>
    <x v="350"/>
    <x v="4"/>
    <x v="3"/>
    <x v="1"/>
    <n v="2"/>
    <n v="4060933"/>
    <n v="8121.866"/>
    <x v="17"/>
  </r>
  <r>
    <x v="1"/>
    <s v="MARZO"/>
    <n v="10378"/>
    <x v="15"/>
    <x v="15"/>
    <x v="18"/>
    <x v="18"/>
    <x v="4"/>
    <x v="3"/>
    <x v="1"/>
    <n v="3"/>
    <n v="1834786"/>
    <n v="5504.3580000000002"/>
    <x v="10"/>
  </r>
  <r>
    <x v="1"/>
    <s v="MARZO"/>
    <n v="10342"/>
    <x v="8"/>
    <x v="8"/>
    <x v="327"/>
    <x v="327"/>
    <x v="225"/>
    <x v="1"/>
    <x v="1"/>
    <n v="1"/>
    <n v="144800"/>
    <n v="144.80000000000001"/>
    <x v="7"/>
  </r>
  <r>
    <x v="1"/>
    <s v="MARZO"/>
    <n v="10342"/>
    <x v="8"/>
    <x v="8"/>
    <x v="271"/>
    <x v="271"/>
    <x v="188"/>
    <x v="1"/>
    <x v="1"/>
    <n v="1"/>
    <n v="162600"/>
    <n v="162.6"/>
    <x v="7"/>
  </r>
  <r>
    <x v="1"/>
    <s v="MARZO"/>
    <n v="10380"/>
    <x v="37"/>
    <x v="37"/>
    <x v="351"/>
    <x v="351"/>
    <x v="239"/>
    <x v="1"/>
    <x v="1"/>
    <n v="2"/>
    <n v="45600"/>
    <n v="91.2"/>
    <x v="17"/>
  </r>
  <r>
    <x v="1"/>
    <s v="MARZO"/>
    <n v="10370"/>
    <x v="28"/>
    <x v="28"/>
    <x v="89"/>
    <x v="89"/>
    <x v="64"/>
    <x v="4"/>
    <x v="1"/>
    <n v="5"/>
    <n v="304007"/>
    <n v="1520.0350000000001"/>
    <x v="10"/>
  </r>
  <r>
    <x v="1"/>
    <s v="MARZO"/>
    <n v="10382"/>
    <x v="32"/>
    <x v="32"/>
    <x v="89"/>
    <x v="89"/>
    <x v="64"/>
    <x v="4"/>
    <x v="1"/>
    <n v="6"/>
    <n v="296000"/>
    <n v="1776"/>
    <x v="0"/>
  </r>
  <r>
    <x v="1"/>
    <s v="MARZO"/>
    <n v="10370"/>
    <x v="28"/>
    <x v="28"/>
    <x v="183"/>
    <x v="183"/>
    <x v="133"/>
    <x v="4"/>
    <x v="1"/>
    <n v="7"/>
    <n v="317836"/>
    <n v="2224.8519999999999"/>
    <x v="10"/>
  </r>
  <r>
    <x v="1"/>
    <s v="MARZO"/>
    <n v="10363"/>
    <x v="6"/>
    <x v="6"/>
    <x v="352"/>
    <x v="352"/>
    <x v="240"/>
    <x v="4"/>
    <x v="1"/>
    <n v="2"/>
    <n v="930442"/>
    <n v="1860.884"/>
    <x v="5"/>
  </r>
  <r>
    <x v="1"/>
    <s v="MARZO"/>
    <n v="10370"/>
    <x v="28"/>
    <x v="28"/>
    <x v="185"/>
    <x v="185"/>
    <x v="135"/>
    <x v="4"/>
    <x v="1"/>
    <n v="2"/>
    <n v="863667"/>
    <n v="1727.3340000000001"/>
    <x v="10"/>
  </r>
  <r>
    <x v="1"/>
    <s v="MARZO"/>
    <n v="10339"/>
    <x v="1"/>
    <x v="1"/>
    <x v="123"/>
    <x v="123"/>
    <x v="4"/>
    <x v="2"/>
    <x v="2"/>
    <n v="1"/>
    <n v="6065333"/>
    <n v="6065.3329999999996"/>
    <x v="1"/>
  </r>
  <r>
    <x v="1"/>
    <s v="MARZO"/>
    <n v="10353"/>
    <x v="0"/>
    <x v="0"/>
    <x v="51"/>
    <x v="51"/>
    <x v="37"/>
    <x v="3"/>
    <x v="3"/>
    <n v="1"/>
    <n v="320000"/>
    <n v="320"/>
    <x v="0"/>
  </r>
  <r>
    <x v="1"/>
    <s v="MARZO"/>
    <n v="10341"/>
    <x v="19"/>
    <x v="19"/>
    <x v="52"/>
    <x v="52"/>
    <x v="38"/>
    <x v="3"/>
    <x v="3"/>
    <n v="1"/>
    <n v="315000"/>
    <n v="315"/>
    <x v="0"/>
  </r>
  <r>
    <x v="1"/>
    <s v="MARZO"/>
    <n v="10364"/>
    <x v="0"/>
    <x v="0"/>
    <x v="92"/>
    <x v="92"/>
    <x v="67"/>
    <x v="3"/>
    <x v="3"/>
    <n v="1"/>
    <n v="115000"/>
    <n v="115"/>
    <x v="0"/>
  </r>
  <r>
    <x v="1"/>
    <s v="MARZO"/>
    <n v="10381"/>
    <x v="0"/>
    <x v="0"/>
    <x v="92"/>
    <x v="92"/>
    <x v="67"/>
    <x v="3"/>
    <x v="3"/>
    <n v="1"/>
    <n v="115000"/>
    <n v="115"/>
    <x v="0"/>
  </r>
  <r>
    <x v="1"/>
    <s v="MARZO"/>
    <n v="10354"/>
    <x v="19"/>
    <x v="19"/>
    <x v="126"/>
    <x v="126"/>
    <x v="96"/>
    <x v="1"/>
    <x v="3"/>
    <n v="10"/>
    <n v="25000"/>
    <n v="250"/>
    <x v="0"/>
  </r>
  <r>
    <x v="1"/>
    <s v="MARZO"/>
    <n v="10364"/>
    <x v="0"/>
    <x v="0"/>
    <x v="55"/>
    <x v="55"/>
    <x v="41"/>
    <x v="0"/>
    <x v="3"/>
    <n v="1"/>
    <n v="160000"/>
    <n v="160"/>
    <x v="0"/>
  </r>
  <r>
    <x v="1"/>
    <s v="MARZO"/>
    <n v="10384"/>
    <x v="0"/>
    <x v="0"/>
    <x v="55"/>
    <x v="55"/>
    <x v="41"/>
    <x v="0"/>
    <x v="3"/>
    <n v="1"/>
    <n v="160000"/>
    <n v="160"/>
    <x v="0"/>
  </r>
  <r>
    <x v="1"/>
    <s v="MARZO"/>
    <n v="10352"/>
    <x v="0"/>
    <x v="0"/>
    <x v="56"/>
    <x v="56"/>
    <x v="42"/>
    <x v="0"/>
    <x v="3"/>
    <n v="1"/>
    <n v="67000"/>
    <n v="67"/>
    <x v="0"/>
  </r>
  <r>
    <x v="1"/>
    <s v="MARZO"/>
    <n v="10335"/>
    <x v="1"/>
    <x v="1"/>
    <x v="353"/>
    <x v="353"/>
    <x v="241"/>
    <x v="0"/>
    <x v="3"/>
    <n v="1"/>
    <n v="624000"/>
    <n v="624"/>
    <x v="1"/>
  </r>
  <r>
    <x v="1"/>
    <s v="MARZO"/>
    <n v="10353"/>
    <x v="0"/>
    <x v="0"/>
    <x v="354"/>
    <x v="354"/>
    <x v="242"/>
    <x v="0"/>
    <x v="3"/>
    <n v="2"/>
    <n v="45000"/>
    <n v="90"/>
    <x v="0"/>
  </r>
  <r>
    <x v="1"/>
    <s v="MARZO"/>
    <n v="10354"/>
    <x v="19"/>
    <x v="19"/>
    <x v="59"/>
    <x v="59"/>
    <x v="45"/>
    <x v="0"/>
    <x v="3"/>
    <n v="2"/>
    <n v="180000"/>
    <n v="360"/>
    <x v="0"/>
  </r>
  <r>
    <x v="1"/>
    <s v="MARZO"/>
    <n v="10377"/>
    <x v="18"/>
    <x v="18"/>
    <x v="128"/>
    <x v="128"/>
    <x v="98"/>
    <x v="0"/>
    <x v="3"/>
    <n v="2"/>
    <n v="541000"/>
    <n v="1082"/>
    <x v="12"/>
  </r>
  <r>
    <x v="1"/>
    <s v="MARZO"/>
    <n v="10335"/>
    <x v="1"/>
    <x v="1"/>
    <x v="95"/>
    <x v="95"/>
    <x v="70"/>
    <x v="0"/>
    <x v="3"/>
    <n v="3"/>
    <n v="49800"/>
    <n v="149.4"/>
    <x v="1"/>
  </r>
  <r>
    <x v="1"/>
    <s v="MARZO"/>
    <n v="10352"/>
    <x v="0"/>
    <x v="0"/>
    <x v="95"/>
    <x v="95"/>
    <x v="70"/>
    <x v="0"/>
    <x v="3"/>
    <n v="1"/>
    <n v="55000"/>
    <n v="55"/>
    <x v="0"/>
  </r>
  <r>
    <x v="1"/>
    <s v="MARZO"/>
    <n v="10374"/>
    <x v="11"/>
    <x v="11"/>
    <x v="130"/>
    <x v="130"/>
    <x v="99"/>
    <x v="0"/>
    <x v="3"/>
    <n v="2"/>
    <n v="140000"/>
    <n v="280"/>
    <x v="0"/>
  </r>
  <r>
    <x v="1"/>
    <s v="MARZO"/>
    <n v="10336"/>
    <x v="22"/>
    <x v="22"/>
    <x v="164"/>
    <x v="164"/>
    <x v="121"/>
    <x v="0"/>
    <x v="3"/>
    <n v="3"/>
    <n v="212000"/>
    <n v="636"/>
    <x v="14"/>
  </r>
  <r>
    <x v="1"/>
    <s v="MARZO"/>
    <n v="10353"/>
    <x v="0"/>
    <x v="0"/>
    <x v="133"/>
    <x v="133"/>
    <x v="102"/>
    <x v="0"/>
    <x v="3"/>
    <n v="1"/>
    <n v="365000"/>
    <n v="365"/>
    <x v="0"/>
  </r>
  <r>
    <x v="1"/>
    <s v="MARZO"/>
    <n v="10335"/>
    <x v="1"/>
    <x v="1"/>
    <x v="62"/>
    <x v="62"/>
    <x v="48"/>
    <x v="0"/>
    <x v="3"/>
    <n v="6"/>
    <n v="37000"/>
    <n v="222"/>
    <x v="1"/>
  </r>
  <r>
    <x v="1"/>
    <s v="MARZO"/>
    <n v="10352"/>
    <x v="0"/>
    <x v="0"/>
    <x v="62"/>
    <x v="62"/>
    <x v="48"/>
    <x v="0"/>
    <x v="3"/>
    <n v="1"/>
    <n v="39300"/>
    <n v="39.299999999999997"/>
    <x v="0"/>
  </r>
  <r>
    <x v="1"/>
    <s v="MARZO"/>
    <n v="10352"/>
    <x v="0"/>
    <x v="0"/>
    <x v="63"/>
    <x v="63"/>
    <x v="49"/>
    <x v="0"/>
    <x v="3"/>
    <n v="1"/>
    <n v="58000"/>
    <n v="58"/>
    <x v="0"/>
  </r>
  <r>
    <x v="1"/>
    <s v="MARZO"/>
    <n v="10335"/>
    <x v="1"/>
    <x v="1"/>
    <x v="355"/>
    <x v="355"/>
    <x v="243"/>
    <x v="0"/>
    <x v="3"/>
    <n v="2"/>
    <n v="54000"/>
    <n v="108"/>
    <x v="1"/>
  </r>
  <r>
    <x v="1"/>
    <s v="MARZO"/>
    <n v="10386"/>
    <x v="1"/>
    <x v="1"/>
    <x v="356"/>
    <x v="356"/>
    <x v="244"/>
    <x v="0"/>
    <x v="3"/>
    <n v="1"/>
    <n v="935000"/>
    <n v="935"/>
    <x v="1"/>
  </r>
  <r>
    <x v="1"/>
    <s v="MARZO"/>
    <n v="10352"/>
    <x v="0"/>
    <x v="0"/>
    <x v="340"/>
    <x v="340"/>
    <x v="233"/>
    <x v="0"/>
    <x v="3"/>
    <n v="1"/>
    <n v="8000"/>
    <n v="8"/>
    <x v="0"/>
  </r>
  <r>
    <x v="1"/>
    <s v="MARZO"/>
    <n v="10377"/>
    <x v="18"/>
    <x v="18"/>
    <x v="357"/>
    <x v="357"/>
    <x v="245"/>
    <x v="1"/>
    <x v="3"/>
    <n v="1"/>
    <n v="33000"/>
    <n v="33"/>
    <x v="12"/>
  </r>
  <r>
    <x v="1"/>
    <s v="MARZO"/>
    <n v="10377"/>
    <x v="18"/>
    <x v="18"/>
    <x v="144"/>
    <x v="144"/>
    <x v="113"/>
    <x v="1"/>
    <x v="3"/>
    <n v="1"/>
    <n v="108000"/>
    <n v="108"/>
    <x v="12"/>
  </r>
  <r>
    <x v="1"/>
    <s v="MARZO"/>
    <n v="10377"/>
    <x v="18"/>
    <x v="18"/>
    <x v="358"/>
    <x v="358"/>
    <x v="246"/>
    <x v="2"/>
    <x v="3"/>
    <n v="1"/>
    <n v="523000"/>
    <n v="523"/>
    <x v="12"/>
  </r>
  <r>
    <x v="1"/>
    <s v="MARZO"/>
    <n v="10352"/>
    <x v="0"/>
    <x v="0"/>
    <x v="70"/>
    <x v="70"/>
    <x v="56"/>
    <x v="2"/>
    <x v="5"/>
    <n v="1"/>
    <n v="48000"/>
    <n v="48"/>
    <x v="0"/>
  </r>
  <r>
    <x v="1"/>
    <s v="ABRIL"/>
    <n v="10426"/>
    <x v="25"/>
    <x v="25"/>
    <x v="359"/>
    <x v="359"/>
    <x v="247"/>
    <x v="7"/>
    <x v="8"/>
    <n v="4"/>
    <n v="40000000"/>
    <n v="160000"/>
    <x v="16"/>
  </r>
  <r>
    <x v="1"/>
    <s v="ABRIL"/>
    <n v="10427"/>
    <x v="25"/>
    <x v="25"/>
    <x v="360"/>
    <x v="360"/>
    <x v="4"/>
    <x v="1"/>
    <x v="9"/>
    <n v="440"/>
    <n v="34500"/>
    <n v="15180"/>
    <x v="16"/>
  </r>
  <r>
    <x v="1"/>
    <s v="ABRIL"/>
    <n v="10408"/>
    <x v="17"/>
    <x v="17"/>
    <x v="2"/>
    <x v="2"/>
    <x v="2"/>
    <x v="1"/>
    <x v="0"/>
    <n v="4"/>
    <n v="120253"/>
    <n v="481.012"/>
    <x v="11"/>
  </r>
  <r>
    <x v="1"/>
    <s v="ABRIL"/>
    <n v="10400"/>
    <x v="0"/>
    <x v="0"/>
    <x v="3"/>
    <x v="3"/>
    <x v="3"/>
    <x v="0"/>
    <x v="0"/>
    <n v="5"/>
    <n v="26000"/>
    <n v="130"/>
    <x v="0"/>
  </r>
  <r>
    <x v="1"/>
    <s v="ABRIL"/>
    <n v="10433"/>
    <x v="0"/>
    <x v="0"/>
    <x v="3"/>
    <x v="3"/>
    <x v="3"/>
    <x v="0"/>
    <x v="0"/>
    <n v="1"/>
    <n v="26000"/>
    <n v="26"/>
    <x v="0"/>
  </r>
  <r>
    <x v="1"/>
    <s v="ABRIL"/>
    <n v="10399"/>
    <x v="16"/>
    <x v="16"/>
    <x v="72"/>
    <x v="72"/>
    <x v="4"/>
    <x v="1"/>
    <x v="0"/>
    <n v="200"/>
    <n v="650"/>
    <n v="130"/>
    <x v="8"/>
  </r>
  <r>
    <x v="1"/>
    <s v="ABRIL"/>
    <n v="10428"/>
    <x v="8"/>
    <x v="8"/>
    <x v="5"/>
    <x v="5"/>
    <x v="4"/>
    <x v="2"/>
    <x v="1"/>
    <n v="3"/>
    <n v="1390000"/>
    <n v="4170"/>
    <x v="7"/>
  </r>
  <r>
    <x v="1"/>
    <s v="ABRIL"/>
    <n v="10430"/>
    <x v="19"/>
    <x v="19"/>
    <x v="73"/>
    <x v="73"/>
    <x v="58"/>
    <x v="2"/>
    <x v="1"/>
    <n v="1"/>
    <n v="3500000"/>
    <n v="3500"/>
    <x v="0"/>
  </r>
  <r>
    <x v="1"/>
    <s v="ABRIL"/>
    <n v="10417"/>
    <x v="28"/>
    <x v="28"/>
    <x v="172"/>
    <x v="172"/>
    <x v="127"/>
    <x v="1"/>
    <x v="1"/>
    <n v="200"/>
    <n v="69172"/>
    <n v="13834.4"/>
    <x v="10"/>
  </r>
  <r>
    <x v="1"/>
    <s v="ABRIL"/>
    <n v="10417"/>
    <x v="28"/>
    <x v="28"/>
    <x v="173"/>
    <x v="173"/>
    <x v="128"/>
    <x v="1"/>
    <x v="1"/>
    <n v="500"/>
    <n v="26157"/>
    <n v="13078.5"/>
    <x v="10"/>
  </r>
  <r>
    <x v="1"/>
    <s v="ABRIL"/>
    <n v="10417"/>
    <x v="28"/>
    <x v="28"/>
    <x v="174"/>
    <x v="174"/>
    <x v="129"/>
    <x v="1"/>
    <x v="1"/>
    <n v="500"/>
    <n v="57198"/>
    <n v="28599"/>
    <x v="10"/>
  </r>
  <r>
    <x v="1"/>
    <s v="ABRIL"/>
    <n v="10411"/>
    <x v="17"/>
    <x v="17"/>
    <x v="76"/>
    <x v="76"/>
    <x v="4"/>
    <x v="3"/>
    <x v="1"/>
    <n v="2"/>
    <n v="105000"/>
    <n v="210"/>
    <x v="11"/>
  </r>
  <r>
    <x v="1"/>
    <s v="ABRIL"/>
    <n v="10412"/>
    <x v="17"/>
    <x v="17"/>
    <x v="76"/>
    <x v="76"/>
    <x v="4"/>
    <x v="3"/>
    <x v="1"/>
    <n v="1"/>
    <n v="105000"/>
    <n v="105"/>
    <x v="11"/>
  </r>
  <r>
    <x v="1"/>
    <s v="ABRIL"/>
    <n v="10397"/>
    <x v="55"/>
    <x v="55"/>
    <x v="76"/>
    <x v="76"/>
    <x v="4"/>
    <x v="3"/>
    <x v="1"/>
    <n v="1"/>
    <n v="105000"/>
    <n v="105"/>
    <x v="0"/>
  </r>
  <r>
    <x v="1"/>
    <s v="ABRIL"/>
    <n v="10410"/>
    <x v="53"/>
    <x v="53"/>
    <x v="76"/>
    <x v="76"/>
    <x v="4"/>
    <x v="3"/>
    <x v="1"/>
    <n v="1"/>
    <n v="105000"/>
    <n v="105"/>
    <x v="0"/>
  </r>
  <r>
    <x v="1"/>
    <s v="ABRIL"/>
    <n v="10430"/>
    <x v="19"/>
    <x v="19"/>
    <x v="76"/>
    <x v="76"/>
    <x v="4"/>
    <x v="3"/>
    <x v="1"/>
    <n v="8"/>
    <n v="90000"/>
    <n v="720"/>
    <x v="0"/>
  </r>
  <r>
    <x v="1"/>
    <s v="ABRIL"/>
    <n v="10413"/>
    <x v="6"/>
    <x v="6"/>
    <x v="77"/>
    <x v="77"/>
    <x v="4"/>
    <x v="3"/>
    <x v="1"/>
    <n v="17"/>
    <n v="432083"/>
    <n v="7345.4110000000001"/>
    <x v="5"/>
  </r>
  <r>
    <x v="1"/>
    <s v="ABRIL"/>
    <n v="10415"/>
    <x v="8"/>
    <x v="8"/>
    <x v="77"/>
    <x v="77"/>
    <x v="4"/>
    <x v="3"/>
    <x v="1"/>
    <n v="10"/>
    <n v="483467"/>
    <n v="4834.67"/>
    <x v="7"/>
  </r>
  <r>
    <x v="1"/>
    <s v="ABRIL"/>
    <n v="10418"/>
    <x v="12"/>
    <x v="12"/>
    <x v="77"/>
    <x v="77"/>
    <x v="4"/>
    <x v="3"/>
    <x v="1"/>
    <n v="3"/>
    <n v="432935"/>
    <n v="1298.8050000000001"/>
    <x v="8"/>
  </r>
  <r>
    <x v="1"/>
    <s v="ABRIL"/>
    <n v="10428"/>
    <x v="8"/>
    <x v="8"/>
    <x v="80"/>
    <x v="80"/>
    <x v="59"/>
    <x v="3"/>
    <x v="1"/>
    <n v="3"/>
    <n v="1320000"/>
    <n v="3960"/>
    <x v="7"/>
  </r>
  <r>
    <x v="1"/>
    <s v="ABRIL"/>
    <n v="10423"/>
    <x v="13"/>
    <x v="13"/>
    <x v="17"/>
    <x v="17"/>
    <x v="4"/>
    <x v="3"/>
    <x v="1"/>
    <n v="3"/>
    <n v="3330000"/>
    <n v="9990"/>
    <x v="9"/>
  </r>
  <r>
    <x v="1"/>
    <s v="ABRIL"/>
    <n v="10416"/>
    <x v="28"/>
    <x v="28"/>
    <x v="361"/>
    <x v="361"/>
    <x v="4"/>
    <x v="3"/>
    <x v="1"/>
    <n v="17"/>
    <n v="4434620"/>
    <n v="75388.539999999994"/>
    <x v="10"/>
  </r>
  <r>
    <x v="1"/>
    <s v="ABRIL"/>
    <n v="10429"/>
    <x v="12"/>
    <x v="12"/>
    <x v="362"/>
    <x v="362"/>
    <x v="248"/>
    <x v="1"/>
    <x v="1"/>
    <n v="1"/>
    <n v="429580"/>
    <n v="429.58"/>
    <x v="8"/>
  </r>
  <r>
    <x v="1"/>
    <s v="ABRIL"/>
    <n v="10434"/>
    <x v="0"/>
    <x v="0"/>
    <x v="226"/>
    <x v="226"/>
    <x v="160"/>
    <x v="1"/>
    <x v="1"/>
    <n v="1"/>
    <n v="15000"/>
    <n v="15"/>
    <x v="0"/>
  </r>
  <r>
    <x v="1"/>
    <s v="ABRIL"/>
    <n v="10434"/>
    <x v="0"/>
    <x v="0"/>
    <x v="247"/>
    <x v="247"/>
    <x v="172"/>
    <x v="1"/>
    <x v="1"/>
    <n v="2"/>
    <n v="12000"/>
    <n v="24"/>
    <x v="0"/>
  </r>
  <r>
    <x v="1"/>
    <s v="ABRIL"/>
    <n v="10405"/>
    <x v="8"/>
    <x v="8"/>
    <x v="363"/>
    <x v="363"/>
    <x v="249"/>
    <x v="1"/>
    <x v="1"/>
    <n v="5"/>
    <n v="15000"/>
    <n v="75"/>
    <x v="7"/>
  </r>
  <r>
    <x v="1"/>
    <s v="ABRIL"/>
    <n v="10424"/>
    <x v="19"/>
    <x v="19"/>
    <x v="364"/>
    <x v="364"/>
    <x v="250"/>
    <x v="1"/>
    <x v="1"/>
    <n v="1"/>
    <n v="51000"/>
    <n v="51"/>
    <x v="0"/>
  </r>
  <r>
    <x v="1"/>
    <s v="ABRIL"/>
    <n v="10432"/>
    <x v="56"/>
    <x v="56"/>
    <x v="89"/>
    <x v="89"/>
    <x v="64"/>
    <x v="4"/>
    <x v="1"/>
    <n v="1"/>
    <n v="295000"/>
    <n v="295"/>
    <x v="0"/>
  </r>
  <r>
    <x v="1"/>
    <s v="ABRIL"/>
    <n v="10414"/>
    <x v="6"/>
    <x v="6"/>
    <x v="352"/>
    <x v="352"/>
    <x v="240"/>
    <x v="4"/>
    <x v="1"/>
    <n v="2"/>
    <n v="885382"/>
    <n v="1770.7639999999999"/>
    <x v="5"/>
  </r>
  <r>
    <x v="1"/>
    <s v="ABRIL"/>
    <n v="10406"/>
    <x v="32"/>
    <x v="32"/>
    <x v="46"/>
    <x v="46"/>
    <x v="32"/>
    <x v="1"/>
    <x v="1"/>
    <n v="1"/>
    <n v="15000"/>
    <n v="15"/>
    <x v="0"/>
  </r>
  <r>
    <x v="1"/>
    <s v="ABRIL"/>
    <n v="10406"/>
    <x v="32"/>
    <x v="32"/>
    <x v="46"/>
    <x v="46"/>
    <x v="32"/>
    <x v="1"/>
    <x v="1"/>
    <n v="1"/>
    <n v="15000"/>
    <n v="15"/>
    <x v="0"/>
  </r>
  <r>
    <x v="1"/>
    <s v="ABRIL"/>
    <n v="10419"/>
    <x v="1"/>
    <x v="1"/>
    <x v="205"/>
    <x v="205"/>
    <x v="4"/>
    <x v="1"/>
    <x v="2"/>
    <n v="1"/>
    <n v="596407"/>
    <n v="596.40700000000004"/>
    <x v="1"/>
  </r>
  <r>
    <x v="1"/>
    <s v="ABRIL"/>
    <n v="10411"/>
    <x v="17"/>
    <x v="17"/>
    <x v="91"/>
    <x v="91"/>
    <x v="66"/>
    <x v="3"/>
    <x v="3"/>
    <n v="1"/>
    <n v="153000"/>
    <n v="153"/>
    <x v="11"/>
  </r>
  <r>
    <x v="1"/>
    <s v="ABRIL"/>
    <n v="10398"/>
    <x v="18"/>
    <x v="18"/>
    <x v="91"/>
    <x v="91"/>
    <x v="66"/>
    <x v="3"/>
    <x v="3"/>
    <n v="8"/>
    <n v="152000"/>
    <n v="1216"/>
    <x v="12"/>
  </r>
  <r>
    <x v="1"/>
    <s v="ABRIL"/>
    <n v="10398"/>
    <x v="18"/>
    <x v="18"/>
    <x v="279"/>
    <x v="279"/>
    <x v="192"/>
    <x v="3"/>
    <x v="3"/>
    <n v="1"/>
    <n v="90000"/>
    <n v="90"/>
    <x v="12"/>
  </r>
  <r>
    <x v="1"/>
    <s v="ABRIL"/>
    <n v="10433"/>
    <x v="0"/>
    <x v="0"/>
    <x v="126"/>
    <x v="126"/>
    <x v="96"/>
    <x v="1"/>
    <x v="3"/>
    <n v="1"/>
    <n v="27000"/>
    <n v="27"/>
    <x v="0"/>
  </r>
  <r>
    <x v="1"/>
    <s v="ABRIL"/>
    <n v="10433"/>
    <x v="0"/>
    <x v="0"/>
    <x v="57"/>
    <x v="57"/>
    <x v="43"/>
    <x v="1"/>
    <x v="3"/>
    <n v="1"/>
    <n v="50000"/>
    <n v="50"/>
    <x v="0"/>
  </r>
  <r>
    <x v="1"/>
    <s v="ABRIL"/>
    <n v="10433"/>
    <x v="0"/>
    <x v="0"/>
    <x v="58"/>
    <x v="58"/>
    <x v="44"/>
    <x v="1"/>
    <x v="3"/>
    <n v="1"/>
    <n v="35000"/>
    <n v="35"/>
    <x v="0"/>
  </r>
  <r>
    <x v="1"/>
    <s v="ABRIL"/>
    <n v="10407"/>
    <x v="19"/>
    <x v="19"/>
    <x v="353"/>
    <x v="353"/>
    <x v="241"/>
    <x v="0"/>
    <x v="3"/>
    <n v="1"/>
    <n v="690000"/>
    <n v="690"/>
    <x v="0"/>
  </r>
  <r>
    <x v="1"/>
    <s v="ABRIL"/>
    <n v="10433"/>
    <x v="0"/>
    <x v="0"/>
    <x v="59"/>
    <x v="59"/>
    <x v="45"/>
    <x v="0"/>
    <x v="3"/>
    <n v="1"/>
    <n v="175000"/>
    <n v="175"/>
    <x v="0"/>
  </r>
  <r>
    <x v="1"/>
    <s v="ABRIL"/>
    <n v="10433"/>
    <x v="0"/>
    <x v="0"/>
    <x v="130"/>
    <x v="130"/>
    <x v="99"/>
    <x v="0"/>
    <x v="3"/>
    <n v="1"/>
    <n v="140000"/>
    <n v="140"/>
    <x v="0"/>
  </r>
  <r>
    <x v="1"/>
    <s v="ABRIL"/>
    <n v="10411"/>
    <x v="17"/>
    <x v="17"/>
    <x v="132"/>
    <x v="132"/>
    <x v="101"/>
    <x v="0"/>
    <x v="3"/>
    <n v="1"/>
    <n v="249800"/>
    <n v="249.8"/>
    <x v="11"/>
  </r>
  <r>
    <x v="1"/>
    <s v="ABRIL"/>
    <n v="10433"/>
    <x v="0"/>
    <x v="0"/>
    <x v="61"/>
    <x v="61"/>
    <x v="47"/>
    <x v="0"/>
    <x v="3"/>
    <n v="1"/>
    <n v="35000"/>
    <n v="35"/>
    <x v="0"/>
  </r>
  <r>
    <x v="1"/>
    <s v="ABRIL"/>
    <n v="10400"/>
    <x v="0"/>
    <x v="0"/>
    <x v="62"/>
    <x v="62"/>
    <x v="48"/>
    <x v="0"/>
    <x v="3"/>
    <n v="1"/>
    <n v="39300"/>
    <n v="39.299999999999997"/>
    <x v="0"/>
  </r>
  <r>
    <x v="1"/>
    <s v="ABRIL"/>
    <n v="10422"/>
    <x v="1"/>
    <x v="1"/>
    <x v="355"/>
    <x v="355"/>
    <x v="243"/>
    <x v="0"/>
    <x v="3"/>
    <n v="2"/>
    <n v="54000"/>
    <n v="108"/>
    <x v="1"/>
  </r>
  <r>
    <x v="1"/>
    <s v="ABRIL"/>
    <n v="10431"/>
    <x v="57"/>
    <x v="57"/>
    <x v="365"/>
    <x v="365"/>
    <x v="4"/>
    <x v="1"/>
    <x v="3"/>
    <n v="2"/>
    <n v="95000"/>
    <n v="190"/>
    <x v="0"/>
  </r>
  <r>
    <x v="1"/>
    <s v="ABRIL"/>
    <n v="10420"/>
    <x v="33"/>
    <x v="33"/>
    <x v="222"/>
    <x v="222"/>
    <x v="4"/>
    <x v="6"/>
    <x v="7"/>
    <n v="10"/>
    <n v="1589773"/>
    <n v="15897.73"/>
    <x v="0"/>
  </r>
  <r>
    <x v="1"/>
    <s v="ABRIL"/>
    <n v="10433"/>
    <x v="0"/>
    <x v="0"/>
    <x v="70"/>
    <x v="70"/>
    <x v="56"/>
    <x v="2"/>
    <x v="5"/>
    <n v="1"/>
    <n v="51000"/>
    <n v="51"/>
    <x v="0"/>
  </r>
  <r>
    <x v="1"/>
    <s v="MAYO"/>
    <n v="10456"/>
    <x v="17"/>
    <x v="17"/>
    <x v="366"/>
    <x v="366"/>
    <x v="4"/>
    <x v="7"/>
    <x v="8"/>
    <n v="2"/>
    <n v="4108158"/>
    <n v="8216.3160000000007"/>
    <x v="11"/>
  </r>
  <r>
    <x v="1"/>
    <s v="MAYO"/>
    <n v="10442"/>
    <x v="37"/>
    <x v="37"/>
    <x v="5"/>
    <x v="5"/>
    <x v="4"/>
    <x v="2"/>
    <x v="1"/>
    <n v="1"/>
    <n v="1380000"/>
    <n v="1380"/>
    <x v="17"/>
  </r>
  <r>
    <x v="1"/>
    <s v="MAYO"/>
    <n v="10444"/>
    <x v="4"/>
    <x v="4"/>
    <x v="323"/>
    <x v="323"/>
    <x v="4"/>
    <x v="2"/>
    <x v="1"/>
    <n v="1"/>
    <n v="2300000"/>
    <n v="2300"/>
    <x v="3"/>
  </r>
  <r>
    <x v="1"/>
    <s v="MAYO"/>
    <n v="10462"/>
    <x v="1"/>
    <x v="1"/>
    <x v="290"/>
    <x v="290"/>
    <x v="198"/>
    <x v="2"/>
    <x v="1"/>
    <n v="1"/>
    <n v="3365714"/>
    <n v="3365.7139999999999"/>
    <x v="1"/>
  </r>
  <r>
    <x v="1"/>
    <s v="MAYO"/>
    <n v="10458"/>
    <x v="12"/>
    <x v="12"/>
    <x v="73"/>
    <x v="73"/>
    <x v="58"/>
    <x v="2"/>
    <x v="1"/>
    <n v="3"/>
    <n v="2834666"/>
    <n v="8503.9979999999996"/>
    <x v="8"/>
  </r>
  <r>
    <x v="1"/>
    <s v="MAYO"/>
    <n v="10459"/>
    <x v="12"/>
    <x v="12"/>
    <x v="283"/>
    <x v="283"/>
    <x v="4"/>
    <x v="2"/>
    <x v="1"/>
    <n v="1"/>
    <n v="8868351"/>
    <n v="8868.3510000000006"/>
    <x v="8"/>
  </r>
  <r>
    <x v="1"/>
    <s v="MAYO"/>
    <n v="10457"/>
    <x v="12"/>
    <x v="12"/>
    <x v="367"/>
    <x v="367"/>
    <x v="4"/>
    <x v="2"/>
    <x v="1"/>
    <n v="6"/>
    <n v="8083012"/>
    <n v="48498.072"/>
    <x v="8"/>
  </r>
  <r>
    <x v="1"/>
    <s v="MAYO"/>
    <n v="10454"/>
    <x v="12"/>
    <x v="12"/>
    <x v="297"/>
    <x v="297"/>
    <x v="202"/>
    <x v="2"/>
    <x v="1"/>
    <n v="3"/>
    <n v="18256347"/>
    <n v="54769.040999999997"/>
    <x v="8"/>
  </r>
  <r>
    <x v="1"/>
    <s v="MAYO"/>
    <n v="10453"/>
    <x v="8"/>
    <x v="8"/>
    <x v="9"/>
    <x v="9"/>
    <x v="4"/>
    <x v="3"/>
    <x v="1"/>
    <n v="4"/>
    <n v="135000"/>
    <n v="540"/>
    <x v="7"/>
  </r>
  <r>
    <x v="1"/>
    <s v="MAYO"/>
    <n v="10476"/>
    <x v="29"/>
    <x v="29"/>
    <x v="76"/>
    <x v="76"/>
    <x v="4"/>
    <x v="3"/>
    <x v="1"/>
    <n v="1"/>
    <n v="105000"/>
    <n v="105"/>
    <x v="0"/>
  </r>
  <r>
    <x v="1"/>
    <s v="MAYO"/>
    <n v="10477"/>
    <x v="52"/>
    <x v="52"/>
    <x v="76"/>
    <x v="76"/>
    <x v="4"/>
    <x v="3"/>
    <x v="1"/>
    <n v="1"/>
    <n v="105000"/>
    <n v="105"/>
    <x v="0"/>
  </r>
  <r>
    <x v="1"/>
    <s v="MAYO"/>
    <n v="10445"/>
    <x v="0"/>
    <x v="0"/>
    <x v="76"/>
    <x v="76"/>
    <x v="4"/>
    <x v="3"/>
    <x v="1"/>
    <n v="2"/>
    <n v="85000"/>
    <n v="170"/>
    <x v="0"/>
  </r>
  <r>
    <x v="1"/>
    <s v="MAYO"/>
    <n v="10463"/>
    <x v="18"/>
    <x v="18"/>
    <x v="82"/>
    <x v="82"/>
    <x v="4"/>
    <x v="3"/>
    <x v="1"/>
    <n v="6"/>
    <n v="72890"/>
    <n v="437.34"/>
    <x v="12"/>
  </r>
  <r>
    <x v="1"/>
    <s v="MAYO"/>
    <n v="10454"/>
    <x v="12"/>
    <x v="12"/>
    <x v="16"/>
    <x v="16"/>
    <x v="4"/>
    <x v="3"/>
    <x v="1"/>
    <n v="5"/>
    <n v="2428420"/>
    <n v="12142.1"/>
    <x v="8"/>
  </r>
  <r>
    <x v="1"/>
    <s v="MAYO"/>
    <n v="10472"/>
    <x v="35"/>
    <x v="35"/>
    <x v="17"/>
    <x v="17"/>
    <x v="4"/>
    <x v="3"/>
    <x v="1"/>
    <n v="1"/>
    <n v="3700000"/>
    <n v="3700"/>
    <x v="0"/>
  </r>
  <r>
    <x v="1"/>
    <s v="MAYO"/>
    <n v="10480"/>
    <x v="58"/>
    <x v="58"/>
    <x v="17"/>
    <x v="17"/>
    <x v="4"/>
    <x v="3"/>
    <x v="1"/>
    <n v="1"/>
    <n v="3500000"/>
    <n v="3500"/>
    <x v="5"/>
  </r>
  <r>
    <x v="1"/>
    <s v="MAYO"/>
    <n v="10460"/>
    <x v="28"/>
    <x v="28"/>
    <x v="293"/>
    <x v="293"/>
    <x v="4"/>
    <x v="3"/>
    <x v="1"/>
    <n v="30"/>
    <n v="4406130"/>
    <n v="132183.9"/>
    <x v="10"/>
  </r>
  <r>
    <x v="1"/>
    <s v="MAYO"/>
    <n v="10461"/>
    <x v="28"/>
    <x v="28"/>
    <x v="19"/>
    <x v="19"/>
    <x v="5"/>
    <x v="3"/>
    <x v="1"/>
    <n v="2"/>
    <n v="923600"/>
    <n v="1847.2"/>
    <x v="10"/>
  </r>
  <r>
    <x v="1"/>
    <s v="MAYO"/>
    <n v="10454"/>
    <x v="12"/>
    <x v="12"/>
    <x v="368"/>
    <x v="368"/>
    <x v="4"/>
    <x v="1"/>
    <x v="1"/>
    <n v="2"/>
    <n v="982886"/>
    <n v="1965.7719999999999"/>
    <x v="8"/>
  </r>
  <r>
    <x v="1"/>
    <s v="MAYO"/>
    <n v="10454"/>
    <x v="12"/>
    <x v="12"/>
    <x v="369"/>
    <x v="369"/>
    <x v="4"/>
    <x v="1"/>
    <x v="1"/>
    <n v="3"/>
    <n v="10694649"/>
    <n v="32083.947"/>
    <x v="8"/>
  </r>
  <r>
    <x v="1"/>
    <s v="MAYO"/>
    <n v="10463"/>
    <x v="18"/>
    <x v="18"/>
    <x v="226"/>
    <x v="226"/>
    <x v="160"/>
    <x v="1"/>
    <x v="1"/>
    <n v="3"/>
    <n v="16174"/>
    <n v="48.521999999999998"/>
    <x v="12"/>
  </r>
  <r>
    <x v="1"/>
    <s v="MAYO"/>
    <n v="10454"/>
    <x v="12"/>
    <x v="12"/>
    <x v="89"/>
    <x v="89"/>
    <x v="64"/>
    <x v="4"/>
    <x v="1"/>
    <n v="30"/>
    <n v="259159"/>
    <n v="7774.77"/>
    <x v="8"/>
  </r>
  <r>
    <x v="1"/>
    <s v="MAYO"/>
    <n v="10464"/>
    <x v="37"/>
    <x v="37"/>
    <x v="89"/>
    <x v="89"/>
    <x v="64"/>
    <x v="4"/>
    <x v="1"/>
    <n v="20"/>
    <n v="314906"/>
    <n v="6298.12"/>
    <x v="17"/>
  </r>
  <r>
    <x v="1"/>
    <s v="MAYO"/>
    <n v="10454"/>
    <x v="12"/>
    <x v="12"/>
    <x v="44"/>
    <x v="44"/>
    <x v="30"/>
    <x v="4"/>
    <x v="1"/>
    <n v="40"/>
    <n v="255320"/>
    <n v="10212.799999999999"/>
    <x v="8"/>
  </r>
  <r>
    <x v="1"/>
    <s v="MAYO"/>
    <n v="10468"/>
    <x v="42"/>
    <x v="42"/>
    <x v="248"/>
    <x v="248"/>
    <x v="173"/>
    <x v="4"/>
    <x v="1"/>
    <n v="1"/>
    <n v="295000"/>
    <n v="295"/>
    <x v="0"/>
  </r>
  <r>
    <x v="1"/>
    <s v="MAYO"/>
    <n v="10464"/>
    <x v="37"/>
    <x v="37"/>
    <x v="115"/>
    <x v="115"/>
    <x v="87"/>
    <x v="4"/>
    <x v="1"/>
    <n v="6"/>
    <n v="529470"/>
    <n v="3176.82"/>
    <x v="17"/>
  </r>
  <r>
    <x v="1"/>
    <s v="MAYO"/>
    <n v="10464"/>
    <x v="37"/>
    <x v="37"/>
    <x v="45"/>
    <x v="45"/>
    <x v="31"/>
    <x v="4"/>
    <x v="1"/>
    <n v="16"/>
    <n v="380259"/>
    <n v="6084.1440000000002"/>
    <x v="17"/>
  </r>
  <r>
    <x v="1"/>
    <s v="MAYO"/>
    <n v="10465"/>
    <x v="8"/>
    <x v="8"/>
    <x v="46"/>
    <x v="46"/>
    <x v="32"/>
    <x v="1"/>
    <x v="1"/>
    <n v="2"/>
    <n v="21800"/>
    <n v="43.6"/>
    <x v="7"/>
  </r>
  <r>
    <x v="1"/>
    <s v="MAYO"/>
    <n v="10451"/>
    <x v="1"/>
    <x v="1"/>
    <x v="90"/>
    <x v="90"/>
    <x v="65"/>
    <x v="1"/>
    <x v="2"/>
    <n v="1"/>
    <n v="80905"/>
    <n v="80.905000000000001"/>
    <x v="1"/>
  </r>
  <r>
    <x v="1"/>
    <s v="MAYO"/>
    <n v="10452"/>
    <x v="1"/>
    <x v="1"/>
    <x v="90"/>
    <x v="90"/>
    <x v="65"/>
    <x v="1"/>
    <x v="2"/>
    <n v="1"/>
    <n v="80905"/>
    <n v="80.905000000000001"/>
    <x v="1"/>
  </r>
  <r>
    <x v="1"/>
    <s v="MAYO"/>
    <n v="10451"/>
    <x v="1"/>
    <x v="1"/>
    <x v="205"/>
    <x v="205"/>
    <x v="4"/>
    <x v="1"/>
    <x v="2"/>
    <n v="1"/>
    <n v="597153"/>
    <n v="597.15300000000002"/>
    <x v="1"/>
  </r>
  <r>
    <x v="1"/>
    <s v="MAYO"/>
    <n v="10452"/>
    <x v="1"/>
    <x v="1"/>
    <x v="205"/>
    <x v="205"/>
    <x v="4"/>
    <x v="1"/>
    <x v="2"/>
    <n v="1"/>
    <n v="597153"/>
    <n v="597.15300000000002"/>
    <x v="1"/>
  </r>
  <r>
    <x v="1"/>
    <s v="MAYO"/>
    <n v="10469"/>
    <x v="22"/>
    <x v="22"/>
    <x v="91"/>
    <x v="91"/>
    <x v="66"/>
    <x v="3"/>
    <x v="3"/>
    <n v="30"/>
    <n v="153300"/>
    <n v="4599"/>
    <x v="14"/>
  </r>
  <r>
    <x v="1"/>
    <s v="MAYO"/>
    <n v="10463"/>
    <x v="18"/>
    <x v="18"/>
    <x v="91"/>
    <x v="91"/>
    <x v="66"/>
    <x v="3"/>
    <x v="3"/>
    <n v="10"/>
    <n v="149694"/>
    <n v="1496.94"/>
    <x v="12"/>
  </r>
  <r>
    <x v="1"/>
    <s v="MAYO"/>
    <n v="10463"/>
    <x v="18"/>
    <x v="18"/>
    <x v="51"/>
    <x v="51"/>
    <x v="37"/>
    <x v="3"/>
    <x v="3"/>
    <n v="2"/>
    <n v="302877"/>
    <n v="605.75400000000002"/>
    <x v="12"/>
  </r>
  <r>
    <x v="1"/>
    <s v="MAYO"/>
    <n v="10466"/>
    <x v="1"/>
    <x v="1"/>
    <x v="53"/>
    <x v="53"/>
    <x v="39"/>
    <x v="3"/>
    <x v="3"/>
    <n v="4"/>
    <n v="58000"/>
    <n v="232"/>
    <x v="1"/>
  </r>
  <r>
    <x v="1"/>
    <s v="MAYO"/>
    <n v="10463"/>
    <x v="18"/>
    <x v="18"/>
    <x v="370"/>
    <x v="370"/>
    <x v="251"/>
    <x v="3"/>
    <x v="3"/>
    <n v="10"/>
    <n v="47771"/>
    <n v="477.71"/>
    <x v="12"/>
  </r>
  <r>
    <x v="1"/>
    <s v="MAYO"/>
    <n v="10463"/>
    <x v="18"/>
    <x v="18"/>
    <x v="278"/>
    <x v="278"/>
    <x v="191"/>
    <x v="3"/>
    <x v="3"/>
    <n v="2"/>
    <n v="73083"/>
    <n v="146.166"/>
    <x v="12"/>
  </r>
  <r>
    <x v="1"/>
    <s v="MAYO"/>
    <n v="10463"/>
    <x v="18"/>
    <x v="18"/>
    <x v="279"/>
    <x v="279"/>
    <x v="192"/>
    <x v="3"/>
    <x v="3"/>
    <n v="2"/>
    <n v="80196"/>
    <n v="160.392"/>
    <x v="12"/>
  </r>
  <r>
    <x v="1"/>
    <s v="MAYO"/>
    <n v="10463"/>
    <x v="18"/>
    <x v="18"/>
    <x v="55"/>
    <x v="55"/>
    <x v="41"/>
    <x v="0"/>
    <x v="3"/>
    <n v="5"/>
    <n v="152952"/>
    <n v="764.76"/>
    <x v="12"/>
  </r>
  <r>
    <x v="1"/>
    <s v="MAYO"/>
    <n v="10441"/>
    <x v="0"/>
    <x v="0"/>
    <x v="55"/>
    <x v="55"/>
    <x v="41"/>
    <x v="0"/>
    <x v="3"/>
    <n v="1"/>
    <n v="160000"/>
    <n v="160"/>
    <x v="0"/>
  </r>
  <r>
    <x v="1"/>
    <s v="MAYO"/>
    <n v="10443"/>
    <x v="0"/>
    <x v="0"/>
    <x v="56"/>
    <x v="56"/>
    <x v="42"/>
    <x v="0"/>
    <x v="3"/>
    <n v="1"/>
    <n v="65900"/>
    <n v="65.900000000000006"/>
    <x v="0"/>
  </r>
  <r>
    <x v="1"/>
    <s v="MAYO"/>
    <n v="10443"/>
    <x v="0"/>
    <x v="0"/>
    <x v="163"/>
    <x v="163"/>
    <x v="120"/>
    <x v="0"/>
    <x v="3"/>
    <n v="1"/>
    <n v="50500"/>
    <n v="50.5"/>
    <x v="0"/>
  </r>
  <r>
    <x v="1"/>
    <s v="MAYO"/>
    <n v="10441"/>
    <x v="0"/>
    <x v="0"/>
    <x v="62"/>
    <x v="62"/>
    <x v="48"/>
    <x v="0"/>
    <x v="3"/>
    <n v="1"/>
    <n v="39300"/>
    <n v="39.299999999999997"/>
    <x v="0"/>
  </r>
  <r>
    <x v="1"/>
    <s v="MAYO"/>
    <n v="10443"/>
    <x v="0"/>
    <x v="0"/>
    <x v="62"/>
    <x v="62"/>
    <x v="48"/>
    <x v="0"/>
    <x v="3"/>
    <n v="1"/>
    <n v="39300"/>
    <n v="39.299999999999997"/>
    <x v="0"/>
  </r>
  <r>
    <x v="1"/>
    <s v="MAYO"/>
    <n v="10443"/>
    <x v="0"/>
    <x v="0"/>
    <x v="63"/>
    <x v="63"/>
    <x v="49"/>
    <x v="0"/>
    <x v="3"/>
    <n v="1"/>
    <n v="58000"/>
    <n v="58"/>
    <x v="0"/>
  </r>
  <r>
    <x v="1"/>
    <s v="MAYO"/>
    <n v="10455"/>
    <x v="17"/>
    <x v="17"/>
    <x v="295"/>
    <x v="295"/>
    <x v="4"/>
    <x v="0"/>
    <x v="3"/>
    <n v="8"/>
    <n v="516399"/>
    <n v="4131.192"/>
    <x v="11"/>
  </r>
  <r>
    <x v="1"/>
    <s v="MAYO"/>
    <n v="10455"/>
    <x v="17"/>
    <x v="17"/>
    <x v="137"/>
    <x v="137"/>
    <x v="106"/>
    <x v="0"/>
    <x v="3"/>
    <n v="10"/>
    <n v="796675"/>
    <n v="7966.75"/>
    <x v="11"/>
  </r>
  <r>
    <x v="1"/>
    <s v="MAYO"/>
    <n v="10463"/>
    <x v="18"/>
    <x v="18"/>
    <x v="371"/>
    <x v="371"/>
    <x v="252"/>
    <x v="1"/>
    <x v="3"/>
    <n v="5"/>
    <n v="13302"/>
    <n v="66.510000000000005"/>
    <x v="12"/>
  </r>
  <r>
    <x v="1"/>
    <s v="MAYO"/>
    <n v="10443"/>
    <x v="0"/>
    <x v="0"/>
    <x v="67"/>
    <x v="67"/>
    <x v="53"/>
    <x v="0"/>
    <x v="3"/>
    <n v="1"/>
    <n v="40000"/>
    <n v="40"/>
    <x v="0"/>
  </r>
  <r>
    <x v="1"/>
    <s v="MAYO"/>
    <n v="10446"/>
    <x v="19"/>
    <x v="19"/>
    <x v="144"/>
    <x v="144"/>
    <x v="113"/>
    <x v="1"/>
    <x v="3"/>
    <n v="1"/>
    <n v="125000"/>
    <n v="125"/>
    <x v="0"/>
  </r>
  <r>
    <x v="1"/>
    <s v="MAYO"/>
    <n v="10446"/>
    <x v="19"/>
    <x v="19"/>
    <x v="358"/>
    <x v="358"/>
    <x v="246"/>
    <x v="2"/>
    <x v="3"/>
    <n v="1"/>
    <n v="576000"/>
    <n v="576"/>
    <x v="0"/>
  </r>
  <r>
    <x v="1"/>
    <s v="MAYO"/>
    <n v="10443"/>
    <x v="0"/>
    <x v="0"/>
    <x v="70"/>
    <x v="70"/>
    <x v="56"/>
    <x v="2"/>
    <x v="5"/>
    <n v="1"/>
    <n v="51000"/>
    <n v="51"/>
    <x v="0"/>
  </r>
  <r>
    <x v="1"/>
    <s v="JUNIO"/>
    <n v="10534"/>
    <x v="25"/>
    <x v="25"/>
    <x v="359"/>
    <x v="359"/>
    <x v="247"/>
    <x v="7"/>
    <x v="8"/>
    <n v="4"/>
    <n v="40000000"/>
    <n v="160000"/>
    <x v="16"/>
  </r>
  <r>
    <x v="1"/>
    <s v="JUNIO"/>
    <n v="10533"/>
    <x v="25"/>
    <x v="25"/>
    <x v="360"/>
    <x v="360"/>
    <x v="4"/>
    <x v="1"/>
    <x v="9"/>
    <n v="440"/>
    <n v="34500"/>
    <n v="15180"/>
    <x v="16"/>
  </r>
  <r>
    <x v="1"/>
    <s v="JUNIO"/>
    <n v="10525"/>
    <x v="19"/>
    <x v="19"/>
    <x v="333"/>
    <x v="333"/>
    <x v="230"/>
    <x v="0"/>
    <x v="0"/>
    <n v="2"/>
    <n v="288000"/>
    <n v="576"/>
    <x v="0"/>
  </r>
  <r>
    <x v="1"/>
    <s v="JUNIO"/>
    <n v="10516"/>
    <x v="17"/>
    <x v="17"/>
    <x v="341"/>
    <x v="341"/>
    <x v="234"/>
    <x v="0"/>
    <x v="0"/>
    <n v="1"/>
    <n v="156000"/>
    <n v="156"/>
    <x v="11"/>
  </r>
  <r>
    <x v="1"/>
    <s v="JUNIO"/>
    <n v="10530"/>
    <x v="17"/>
    <x v="17"/>
    <x v="72"/>
    <x v="72"/>
    <x v="4"/>
    <x v="1"/>
    <x v="0"/>
    <n v="50"/>
    <n v="580"/>
    <n v="29"/>
    <x v="11"/>
  </r>
  <r>
    <x v="1"/>
    <s v="JUNIO"/>
    <n v="10487"/>
    <x v="22"/>
    <x v="22"/>
    <x v="72"/>
    <x v="72"/>
    <x v="4"/>
    <x v="1"/>
    <x v="0"/>
    <n v="500"/>
    <n v="580"/>
    <n v="290"/>
    <x v="14"/>
  </r>
  <r>
    <x v="1"/>
    <s v="JUNIO"/>
    <n v="10493"/>
    <x v="6"/>
    <x v="6"/>
    <x v="4"/>
    <x v="4"/>
    <x v="4"/>
    <x v="2"/>
    <x v="1"/>
    <n v="20"/>
    <n v="230966"/>
    <n v="4619.32"/>
    <x v="5"/>
  </r>
  <r>
    <x v="1"/>
    <s v="JUNIO"/>
    <n v="10496"/>
    <x v="8"/>
    <x v="8"/>
    <x v="4"/>
    <x v="4"/>
    <x v="4"/>
    <x v="2"/>
    <x v="1"/>
    <n v="150"/>
    <n v="226350"/>
    <n v="33952.5"/>
    <x v="7"/>
  </r>
  <r>
    <x v="1"/>
    <s v="JUNIO"/>
    <n v="10502"/>
    <x v="8"/>
    <x v="8"/>
    <x v="4"/>
    <x v="4"/>
    <x v="4"/>
    <x v="2"/>
    <x v="1"/>
    <n v="48"/>
    <n v="225633"/>
    <n v="10830.384"/>
    <x v="7"/>
  </r>
  <r>
    <x v="1"/>
    <s v="JUNIO"/>
    <n v="10503"/>
    <x v="8"/>
    <x v="8"/>
    <x v="4"/>
    <x v="4"/>
    <x v="4"/>
    <x v="2"/>
    <x v="1"/>
    <n v="20"/>
    <n v="225633"/>
    <n v="4512.66"/>
    <x v="7"/>
  </r>
  <r>
    <x v="1"/>
    <s v="JUNIO"/>
    <n v="10500"/>
    <x v="28"/>
    <x v="28"/>
    <x v="4"/>
    <x v="4"/>
    <x v="4"/>
    <x v="2"/>
    <x v="1"/>
    <n v="30"/>
    <n v="230966"/>
    <n v="6928.98"/>
    <x v="10"/>
  </r>
  <r>
    <x v="1"/>
    <s v="JUNIO"/>
    <n v="10506"/>
    <x v="2"/>
    <x v="2"/>
    <x v="4"/>
    <x v="4"/>
    <x v="4"/>
    <x v="2"/>
    <x v="1"/>
    <n v="10"/>
    <n v="291998"/>
    <n v="2919.98"/>
    <x v="2"/>
  </r>
  <r>
    <x v="1"/>
    <s v="JUNIO"/>
    <n v="10507"/>
    <x v="4"/>
    <x v="4"/>
    <x v="4"/>
    <x v="4"/>
    <x v="4"/>
    <x v="2"/>
    <x v="1"/>
    <n v="22"/>
    <n v="292343"/>
    <n v="6431.5460000000003"/>
    <x v="3"/>
  </r>
  <r>
    <x v="1"/>
    <s v="JUNIO"/>
    <n v="10483"/>
    <x v="16"/>
    <x v="16"/>
    <x v="5"/>
    <x v="5"/>
    <x v="4"/>
    <x v="2"/>
    <x v="1"/>
    <n v="1"/>
    <n v="1490000"/>
    <n v="1490"/>
    <x v="8"/>
  </r>
  <r>
    <x v="1"/>
    <s v="JUNIO"/>
    <n v="10497"/>
    <x v="8"/>
    <x v="8"/>
    <x v="5"/>
    <x v="5"/>
    <x v="4"/>
    <x v="2"/>
    <x v="1"/>
    <n v="1"/>
    <n v="1343377"/>
    <n v="1343.377"/>
    <x v="7"/>
  </r>
  <r>
    <x v="1"/>
    <s v="JUNIO"/>
    <n v="10483"/>
    <x v="16"/>
    <x v="16"/>
    <x v="323"/>
    <x v="323"/>
    <x v="4"/>
    <x v="2"/>
    <x v="1"/>
    <n v="1"/>
    <n v="2380000"/>
    <n v="2380"/>
    <x v="8"/>
  </r>
  <r>
    <x v="1"/>
    <s v="JUNIO"/>
    <n v="10528"/>
    <x v="12"/>
    <x v="12"/>
    <x v="323"/>
    <x v="323"/>
    <x v="4"/>
    <x v="2"/>
    <x v="1"/>
    <n v="2"/>
    <n v="2458461"/>
    <n v="4916.9219999999996"/>
    <x v="8"/>
  </r>
  <r>
    <x v="1"/>
    <s v="JUNIO"/>
    <n v="10508"/>
    <x v="4"/>
    <x v="4"/>
    <x v="323"/>
    <x v="323"/>
    <x v="4"/>
    <x v="2"/>
    <x v="1"/>
    <n v="1"/>
    <n v="2300000"/>
    <n v="2300"/>
    <x v="3"/>
  </r>
  <r>
    <x v="1"/>
    <s v="JUNIO"/>
    <n v="10481"/>
    <x v="47"/>
    <x v="47"/>
    <x v="290"/>
    <x v="290"/>
    <x v="198"/>
    <x v="2"/>
    <x v="1"/>
    <n v="1"/>
    <n v="3100000"/>
    <n v="3100"/>
    <x v="19"/>
  </r>
  <r>
    <x v="1"/>
    <s v="JUNIO"/>
    <n v="10504"/>
    <x v="8"/>
    <x v="8"/>
    <x v="73"/>
    <x v="73"/>
    <x v="58"/>
    <x v="2"/>
    <x v="1"/>
    <n v="2"/>
    <n v="3250000"/>
    <n v="6500"/>
    <x v="7"/>
  </r>
  <r>
    <x v="1"/>
    <s v="JUNIO"/>
    <n v="10485"/>
    <x v="6"/>
    <x v="6"/>
    <x v="283"/>
    <x v="283"/>
    <x v="4"/>
    <x v="2"/>
    <x v="1"/>
    <n v="1"/>
    <n v="6750956"/>
    <n v="6750.9560000000001"/>
    <x v="5"/>
  </r>
  <r>
    <x v="1"/>
    <s v="JUNIO"/>
    <n v="10489"/>
    <x v="28"/>
    <x v="28"/>
    <x v="75"/>
    <x v="75"/>
    <x v="4"/>
    <x v="3"/>
    <x v="1"/>
    <n v="4"/>
    <n v="82000"/>
    <n v="328"/>
    <x v="10"/>
  </r>
  <r>
    <x v="1"/>
    <s v="JUNIO"/>
    <n v="10520"/>
    <x v="51"/>
    <x v="51"/>
    <x v="9"/>
    <x v="9"/>
    <x v="4"/>
    <x v="3"/>
    <x v="1"/>
    <n v="1"/>
    <n v="135000"/>
    <n v="135"/>
    <x v="0"/>
  </r>
  <r>
    <x v="1"/>
    <s v="JUNIO"/>
    <n v="10520"/>
    <x v="51"/>
    <x v="51"/>
    <x v="76"/>
    <x v="76"/>
    <x v="4"/>
    <x v="3"/>
    <x v="1"/>
    <n v="1"/>
    <n v="95000"/>
    <n v="95"/>
    <x v="0"/>
  </r>
  <r>
    <x v="1"/>
    <s v="JUNIO"/>
    <n v="10512"/>
    <x v="4"/>
    <x v="4"/>
    <x v="76"/>
    <x v="76"/>
    <x v="4"/>
    <x v="3"/>
    <x v="1"/>
    <n v="2"/>
    <n v="122596"/>
    <n v="245.19200000000001"/>
    <x v="3"/>
  </r>
  <r>
    <x v="1"/>
    <s v="JUNIO"/>
    <n v="10491"/>
    <x v="0"/>
    <x v="0"/>
    <x v="76"/>
    <x v="76"/>
    <x v="4"/>
    <x v="3"/>
    <x v="1"/>
    <n v="1"/>
    <n v="85000"/>
    <n v="85"/>
    <x v="0"/>
  </r>
  <r>
    <x v="1"/>
    <s v="JUNIO"/>
    <n v="10543"/>
    <x v="59"/>
    <x v="59"/>
    <x v="76"/>
    <x v="76"/>
    <x v="4"/>
    <x v="3"/>
    <x v="1"/>
    <n v="4"/>
    <n v="102000"/>
    <n v="408"/>
    <x v="0"/>
  </r>
  <r>
    <x v="1"/>
    <s v="JUNIO"/>
    <n v="10484"/>
    <x v="0"/>
    <x v="0"/>
    <x v="372"/>
    <x v="372"/>
    <x v="4"/>
    <x v="3"/>
    <x v="1"/>
    <n v="5"/>
    <n v="85000"/>
    <n v="425"/>
    <x v="0"/>
  </r>
  <r>
    <x v="1"/>
    <s v="JUNIO"/>
    <n v="10498"/>
    <x v="28"/>
    <x v="28"/>
    <x v="325"/>
    <x v="325"/>
    <x v="4"/>
    <x v="3"/>
    <x v="1"/>
    <n v="30"/>
    <n v="751156"/>
    <n v="22534.68"/>
    <x v="10"/>
  </r>
  <r>
    <x v="1"/>
    <s v="JUNIO"/>
    <n v="10499"/>
    <x v="28"/>
    <x v="28"/>
    <x v="325"/>
    <x v="325"/>
    <x v="4"/>
    <x v="3"/>
    <x v="1"/>
    <n v="3"/>
    <n v="751156"/>
    <n v="2253.4679999999998"/>
    <x v="10"/>
  </r>
  <r>
    <x v="1"/>
    <s v="JUNIO"/>
    <n v="10536"/>
    <x v="30"/>
    <x v="30"/>
    <x v="325"/>
    <x v="325"/>
    <x v="4"/>
    <x v="3"/>
    <x v="1"/>
    <n v="4"/>
    <n v="620000"/>
    <n v="2480"/>
    <x v="12"/>
  </r>
  <r>
    <x v="1"/>
    <s v="JUNIO"/>
    <n v="10505"/>
    <x v="12"/>
    <x v="12"/>
    <x v="13"/>
    <x v="13"/>
    <x v="4"/>
    <x v="3"/>
    <x v="1"/>
    <n v="5"/>
    <n v="1606949"/>
    <n v="8034.7449999999999"/>
    <x v="8"/>
  </r>
  <r>
    <x v="1"/>
    <s v="JUNIO"/>
    <n v="10489"/>
    <x v="28"/>
    <x v="28"/>
    <x v="373"/>
    <x v="373"/>
    <x v="253"/>
    <x v="3"/>
    <x v="1"/>
    <n v="20"/>
    <n v="95000"/>
    <n v="1900"/>
    <x v="10"/>
  </r>
  <r>
    <x v="1"/>
    <s v="JUNIO"/>
    <n v="10541"/>
    <x v="15"/>
    <x v="15"/>
    <x v="16"/>
    <x v="16"/>
    <x v="4"/>
    <x v="3"/>
    <x v="1"/>
    <n v="1"/>
    <n v="2350000"/>
    <n v="2350"/>
    <x v="10"/>
  </r>
  <r>
    <x v="1"/>
    <s v="JUNIO"/>
    <n v="10541"/>
    <x v="15"/>
    <x v="15"/>
    <x v="196"/>
    <x v="196"/>
    <x v="4"/>
    <x v="3"/>
    <x v="1"/>
    <n v="2"/>
    <n v="2698037"/>
    <n v="5396.0739999999996"/>
    <x v="10"/>
  </r>
  <r>
    <x v="1"/>
    <s v="JUNIO"/>
    <n v="10486"/>
    <x v="6"/>
    <x v="6"/>
    <x v="17"/>
    <x v="17"/>
    <x v="4"/>
    <x v="3"/>
    <x v="1"/>
    <n v="2"/>
    <n v="3638333"/>
    <n v="7276.6660000000002"/>
    <x v="5"/>
  </r>
  <r>
    <x v="1"/>
    <s v="JUNIO"/>
    <n v="10541"/>
    <x v="15"/>
    <x v="15"/>
    <x v="17"/>
    <x v="17"/>
    <x v="4"/>
    <x v="3"/>
    <x v="1"/>
    <n v="2"/>
    <n v="3560000"/>
    <n v="7120"/>
    <x v="10"/>
  </r>
  <r>
    <x v="1"/>
    <s v="JUNIO"/>
    <n v="10529"/>
    <x v="12"/>
    <x v="12"/>
    <x v="17"/>
    <x v="17"/>
    <x v="4"/>
    <x v="3"/>
    <x v="1"/>
    <n v="4"/>
    <n v="3638333"/>
    <n v="14553.332"/>
    <x v="8"/>
  </r>
  <r>
    <x v="1"/>
    <s v="JUNIO"/>
    <n v="10513"/>
    <x v="5"/>
    <x v="5"/>
    <x v="17"/>
    <x v="17"/>
    <x v="4"/>
    <x v="3"/>
    <x v="1"/>
    <n v="10"/>
    <n v="3400000"/>
    <n v="34000"/>
    <x v="4"/>
  </r>
  <r>
    <x v="1"/>
    <s v="JUNIO"/>
    <n v="10541"/>
    <x v="15"/>
    <x v="15"/>
    <x v="18"/>
    <x v="18"/>
    <x v="4"/>
    <x v="3"/>
    <x v="1"/>
    <n v="5"/>
    <n v="1650000"/>
    <n v="8250"/>
    <x v="10"/>
  </r>
  <r>
    <x v="1"/>
    <s v="JUNIO"/>
    <n v="10541"/>
    <x v="15"/>
    <x v="15"/>
    <x v="374"/>
    <x v="374"/>
    <x v="4"/>
    <x v="3"/>
    <x v="1"/>
    <n v="2"/>
    <n v="1782323"/>
    <n v="3564.6460000000002"/>
    <x v="10"/>
  </r>
  <r>
    <x v="1"/>
    <s v="JUNIO"/>
    <n v="10510"/>
    <x v="8"/>
    <x v="8"/>
    <x v="177"/>
    <x v="177"/>
    <x v="131"/>
    <x v="1"/>
    <x v="1"/>
    <n v="1"/>
    <n v="62000"/>
    <n v="62"/>
    <x v="7"/>
  </r>
  <r>
    <x v="1"/>
    <s v="JUNIO"/>
    <n v="10510"/>
    <x v="8"/>
    <x v="8"/>
    <x v="154"/>
    <x v="154"/>
    <x v="118"/>
    <x v="1"/>
    <x v="1"/>
    <n v="1"/>
    <n v="89000"/>
    <n v="89"/>
    <x v="7"/>
  </r>
  <r>
    <x v="1"/>
    <s v="JUNIO"/>
    <n v="10548"/>
    <x v="35"/>
    <x v="35"/>
    <x v="42"/>
    <x v="42"/>
    <x v="28"/>
    <x v="1"/>
    <x v="1"/>
    <n v="1"/>
    <n v="48000"/>
    <n v="48"/>
    <x v="0"/>
  </r>
  <r>
    <x v="1"/>
    <s v="JUNIO"/>
    <n v="10492"/>
    <x v="6"/>
    <x v="6"/>
    <x v="43"/>
    <x v="43"/>
    <x v="29"/>
    <x v="1"/>
    <x v="1"/>
    <n v="4"/>
    <n v="75267"/>
    <n v="301.06799999999998"/>
    <x v="5"/>
  </r>
  <r>
    <x v="1"/>
    <s v="JUNIO"/>
    <n v="10494"/>
    <x v="6"/>
    <x v="6"/>
    <x v="43"/>
    <x v="43"/>
    <x v="29"/>
    <x v="1"/>
    <x v="1"/>
    <n v="40"/>
    <n v="60811"/>
    <n v="2432.44"/>
    <x v="5"/>
  </r>
  <r>
    <x v="1"/>
    <s v="JUNIO"/>
    <n v="10495"/>
    <x v="6"/>
    <x v="6"/>
    <x v="43"/>
    <x v="43"/>
    <x v="29"/>
    <x v="1"/>
    <x v="1"/>
    <n v="40"/>
    <n v="60811"/>
    <n v="2432.44"/>
    <x v="5"/>
  </r>
  <r>
    <x v="1"/>
    <s v="JUNIO"/>
    <n v="10537"/>
    <x v="8"/>
    <x v="8"/>
    <x v="43"/>
    <x v="43"/>
    <x v="29"/>
    <x v="1"/>
    <x v="1"/>
    <n v="10"/>
    <n v="61800"/>
    <n v="618"/>
    <x v="7"/>
  </r>
  <r>
    <x v="1"/>
    <s v="JUNIO"/>
    <n v="10544"/>
    <x v="32"/>
    <x v="32"/>
    <x v="43"/>
    <x v="43"/>
    <x v="29"/>
    <x v="1"/>
    <x v="1"/>
    <n v="3"/>
    <n v="75000"/>
    <n v="225"/>
    <x v="0"/>
  </r>
  <r>
    <x v="1"/>
    <s v="JUNIO"/>
    <n v="10509"/>
    <x v="37"/>
    <x v="37"/>
    <x v="43"/>
    <x v="43"/>
    <x v="29"/>
    <x v="1"/>
    <x v="1"/>
    <n v="42"/>
    <n v="67824"/>
    <n v="2848.6080000000002"/>
    <x v="17"/>
  </r>
  <r>
    <x v="1"/>
    <s v="JUNIO"/>
    <n v="10494"/>
    <x v="6"/>
    <x v="6"/>
    <x v="89"/>
    <x v="89"/>
    <x v="64"/>
    <x v="4"/>
    <x v="1"/>
    <n v="20"/>
    <n v="276414"/>
    <n v="5528.28"/>
    <x v="5"/>
  </r>
  <r>
    <x v="1"/>
    <s v="JUNIO"/>
    <n v="10495"/>
    <x v="6"/>
    <x v="6"/>
    <x v="89"/>
    <x v="89"/>
    <x v="64"/>
    <x v="4"/>
    <x v="1"/>
    <n v="10"/>
    <n v="276414"/>
    <n v="2764.14"/>
    <x v="5"/>
  </r>
  <r>
    <x v="1"/>
    <s v="JUNIO"/>
    <n v="10544"/>
    <x v="32"/>
    <x v="32"/>
    <x v="89"/>
    <x v="89"/>
    <x v="64"/>
    <x v="4"/>
    <x v="1"/>
    <n v="1"/>
    <n v="305000"/>
    <n v="305"/>
    <x v="0"/>
  </r>
  <r>
    <x v="1"/>
    <s v="JUNIO"/>
    <n v="10505"/>
    <x v="12"/>
    <x v="12"/>
    <x v="183"/>
    <x v="183"/>
    <x v="133"/>
    <x v="4"/>
    <x v="1"/>
    <n v="5"/>
    <n v="290458"/>
    <n v="1452.29"/>
    <x v="8"/>
  </r>
  <r>
    <x v="1"/>
    <s v="JUNIO"/>
    <n v="10518"/>
    <x v="16"/>
    <x v="16"/>
    <x v="91"/>
    <x v="91"/>
    <x v="66"/>
    <x v="3"/>
    <x v="3"/>
    <n v="5"/>
    <n v="146368"/>
    <n v="731.84"/>
    <x v="8"/>
  </r>
  <r>
    <x v="1"/>
    <s v="JUNIO"/>
    <n v="10531"/>
    <x v="45"/>
    <x v="45"/>
    <x v="91"/>
    <x v="91"/>
    <x v="66"/>
    <x v="3"/>
    <x v="3"/>
    <n v="2"/>
    <n v="175000"/>
    <n v="350"/>
    <x v="0"/>
  </r>
  <r>
    <x v="1"/>
    <s v="JUNIO"/>
    <n v="10531"/>
    <x v="45"/>
    <x v="45"/>
    <x v="51"/>
    <x v="51"/>
    <x v="37"/>
    <x v="3"/>
    <x v="3"/>
    <n v="1"/>
    <n v="345000"/>
    <n v="345"/>
    <x v="0"/>
  </r>
  <r>
    <x v="1"/>
    <s v="JUNIO"/>
    <n v="10482"/>
    <x v="18"/>
    <x v="18"/>
    <x v="53"/>
    <x v="53"/>
    <x v="39"/>
    <x v="3"/>
    <x v="3"/>
    <n v="13"/>
    <n v="58000"/>
    <n v="754"/>
    <x v="12"/>
  </r>
  <r>
    <x v="1"/>
    <s v="JUNIO"/>
    <n v="10518"/>
    <x v="16"/>
    <x v="16"/>
    <x v="278"/>
    <x v="278"/>
    <x v="191"/>
    <x v="3"/>
    <x v="3"/>
    <n v="1"/>
    <n v="71459"/>
    <n v="71.459000000000003"/>
    <x v="8"/>
  </r>
  <r>
    <x v="1"/>
    <s v="JUNIO"/>
    <n v="10518"/>
    <x v="16"/>
    <x v="16"/>
    <x v="279"/>
    <x v="279"/>
    <x v="192"/>
    <x v="3"/>
    <x v="3"/>
    <n v="2"/>
    <n v="78415"/>
    <n v="156.83000000000001"/>
    <x v="8"/>
  </r>
  <r>
    <x v="1"/>
    <s v="JUNIO"/>
    <n v="10527"/>
    <x v="0"/>
    <x v="0"/>
    <x v="126"/>
    <x v="126"/>
    <x v="96"/>
    <x v="1"/>
    <x v="3"/>
    <n v="1"/>
    <n v="27000"/>
    <n v="27"/>
    <x v="0"/>
  </r>
  <r>
    <x v="1"/>
    <s v="JUNIO"/>
    <n v="10542"/>
    <x v="0"/>
    <x v="0"/>
    <x v="126"/>
    <x v="126"/>
    <x v="96"/>
    <x v="1"/>
    <x v="3"/>
    <n v="1"/>
    <n v="27000"/>
    <n v="27"/>
    <x v="0"/>
  </r>
  <r>
    <x v="1"/>
    <s v="JUNIO"/>
    <n v="10518"/>
    <x v="16"/>
    <x v="16"/>
    <x v="55"/>
    <x v="55"/>
    <x v="41"/>
    <x v="0"/>
    <x v="3"/>
    <n v="2"/>
    <n v="149554"/>
    <n v="299.108"/>
    <x v="8"/>
  </r>
  <r>
    <x v="1"/>
    <s v="JUNIO"/>
    <n v="10527"/>
    <x v="0"/>
    <x v="0"/>
    <x v="57"/>
    <x v="57"/>
    <x v="43"/>
    <x v="1"/>
    <x v="3"/>
    <n v="1"/>
    <n v="50000"/>
    <n v="50"/>
    <x v="0"/>
  </r>
  <r>
    <x v="1"/>
    <s v="JUNIO"/>
    <n v="10542"/>
    <x v="0"/>
    <x v="0"/>
    <x v="57"/>
    <x v="57"/>
    <x v="43"/>
    <x v="1"/>
    <x v="3"/>
    <n v="1"/>
    <n v="50000"/>
    <n v="50"/>
    <x v="0"/>
  </r>
  <r>
    <x v="1"/>
    <s v="JUNIO"/>
    <n v="10527"/>
    <x v="0"/>
    <x v="0"/>
    <x v="58"/>
    <x v="58"/>
    <x v="44"/>
    <x v="1"/>
    <x v="3"/>
    <n v="1"/>
    <n v="35000"/>
    <n v="35"/>
    <x v="0"/>
  </r>
  <r>
    <x v="1"/>
    <s v="JUNIO"/>
    <n v="10542"/>
    <x v="0"/>
    <x v="0"/>
    <x v="58"/>
    <x v="58"/>
    <x v="44"/>
    <x v="1"/>
    <x v="3"/>
    <n v="1"/>
    <n v="35000"/>
    <n v="35"/>
    <x v="0"/>
  </r>
  <r>
    <x v="1"/>
    <s v="JUNIO"/>
    <n v="10532"/>
    <x v="33"/>
    <x v="33"/>
    <x v="353"/>
    <x v="353"/>
    <x v="241"/>
    <x v="0"/>
    <x v="3"/>
    <n v="1"/>
    <n v="665600"/>
    <n v="665.6"/>
    <x v="0"/>
  </r>
  <r>
    <x v="1"/>
    <s v="JUNIO"/>
    <n v="10516"/>
    <x v="17"/>
    <x v="17"/>
    <x v="94"/>
    <x v="94"/>
    <x v="69"/>
    <x v="0"/>
    <x v="3"/>
    <n v="2"/>
    <n v="27640"/>
    <n v="55.28"/>
    <x v="11"/>
  </r>
  <r>
    <x v="1"/>
    <s v="JUNIO"/>
    <n v="10527"/>
    <x v="0"/>
    <x v="0"/>
    <x v="59"/>
    <x v="59"/>
    <x v="45"/>
    <x v="0"/>
    <x v="3"/>
    <n v="1"/>
    <n v="175000"/>
    <n v="175"/>
    <x v="0"/>
  </r>
  <r>
    <x v="1"/>
    <s v="JUNIO"/>
    <n v="10526"/>
    <x v="60"/>
    <x v="60"/>
    <x v="134"/>
    <x v="134"/>
    <x v="103"/>
    <x v="0"/>
    <x v="3"/>
    <n v="2"/>
    <n v="870000"/>
    <n v="1740"/>
    <x v="20"/>
  </r>
  <r>
    <x v="1"/>
    <s v="JUNIO"/>
    <n v="10516"/>
    <x v="17"/>
    <x v="17"/>
    <x v="130"/>
    <x v="130"/>
    <x v="99"/>
    <x v="0"/>
    <x v="3"/>
    <n v="5"/>
    <n v="139000"/>
    <n v="695"/>
    <x v="11"/>
  </r>
  <r>
    <x v="1"/>
    <s v="JUNIO"/>
    <n v="10542"/>
    <x v="0"/>
    <x v="0"/>
    <x v="130"/>
    <x v="130"/>
    <x v="99"/>
    <x v="0"/>
    <x v="3"/>
    <n v="1"/>
    <n v="140000"/>
    <n v="140"/>
    <x v="0"/>
  </r>
  <r>
    <x v="1"/>
    <s v="JUNIO"/>
    <n v="10519"/>
    <x v="39"/>
    <x v="39"/>
    <x v="132"/>
    <x v="132"/>
    <x v="101"/>
    <x v="0"/>
    <x v="3"/>
    <n v="3"/>
    <n v="238000"/>
    <n v="714"/>
    <x v="14"/>
  </r>
  <r>
    <x v="1"/>
    <s v="JUNIO"/>
    <n v="10517"/>
    <x v="17"/>
    <x v="17"/>
    <x v="375"/>
    <x v="375"/>
    <x v="254"/>
    <x v="0"/>
    <x v="3"/>
    <n v="1"/>
    <n v="556300"/>
    <n v="556.29999999999995"/>
    <x v="11"/>
  </r>
  <r>
    <x v="1"/>
    <s v="JUNIO"/>
    <n v="10516"/>
    <x v="17"/>
    <x v="17"/>
    <x v="61"/>
    <x v="61"/>
    <x v="47"/>
    <x v="0"/>
    <x v="3"/>
    <n v="2"/>
    <n v="34000"/>
    <n v="68"/>
    <x v="11"/>
  </r>
  <r>
    <x v="1"/>
    <s v="JUNIO"/>
    <n v="10527"/>
    <x v="0"/>
    <x v="0"/>
    <x v="61"/>
    <x v="61"/>
    <x v="47"/>
    <x v="0"/>
    <x v="3"/>
    <n v="1"/>
    <n v="35000"/>
    <n v="35"/>
    <x v="0"/>
  </r>
  <r>
    <x v="1"/>
    <s v="JUNIO"/>
    <n v="10542"/>
    <x v="0"/>
    <x v="0"/>
    <x v="61"/>
    <x v="61"/>
    <x v="47"/>
    <x v="0"/>
    <x v="3"/>
    <n v="1"/>
    <n v="35000"/>
    <n v="35"/>
    <x v="0"/>
  </r>
  <r>
    <x v="1"/>
    <s v="JUNIO"/>
    <n v="10539"/>
    <x v="19"/>
    <x v="19"/>
    <x v="219"/>
    <x v="219"/>
    <x v="158"/>
    <x v="1"/>
    <x v="3"/>
    <n v="3"/>
    <n v="105000"/>
    <n v="315"/>
    <x v="0"/>
  </r>
  <r>
    <x v="1"/>
    <s v="JUNIO"/>
    <n v="10511"/>
    <x v="1"/>
    <x v="1"/>
    <x v="67"/>
    <x v="67"/>
    <x v="53"/>
    <x v="0"/>
    <x v="3"/>
    <n v="20"/>
    <n v="37800"/>
    <n v="756"/>
    <x v="1"/>
  </r>
  <r>
    <x v="1"/>
    <s v="JUNIO"/>
    <n v="10527"/>
    <x v="0"/>
    <x v="0"/>
    <x v="67"/>
    <x v="67"/>
    <x v="53"/>
    <x v="0"/>
    <x v="3"/>
    <n v="1"/>
    <n v="40000"/>
    <n v="40"/>
    <x v="0"/>
  </r>
  <r>
    <x v="1"/>
    <s v="JUNIO"/>
    <n v="10542"/>
    <x v="0"/>
    <x v="0"/>
    <x v="67"/>
    <x v="67"/>
    <x v="53"/>
    <x v="0"/>
    <x v="3"/>
    <n v="1"/>
    <n v="40000"/>
    <n v="40"/>
    <x v="0"/>
  </r>
  <r>
    <x v="1"/>
    <s v="JUNIO"/>
    <n v="10519"/>
    <x v="39"/>
    <x v="39"/>
    <x v="140"/>
    <x v="140"/>
    <x v="109"/>
    <x v="0"/>
    <x v="3"/>
    <n v="12"/>
    <n v="3350"/>
    <n v="40.200000000000003"/>
    <x v="14"/>
  </r>
  <r>
    <x v="1"/>
    <s v="JUNIO"/>
    <n v="10488"/>
    <x v="33"/>
    <x v="33"/>
    <x v="376"/>
    <x v="376"/>
    <x v="4"/>
    <x v="6"/>
    <x v="7"/>
    <n v="3"/>
    <n v="2482955"/>
    <n v="7448.8649999999998"/>
    <x v="0"/>
  </r>
  <r>
    <x v="1"/>
    <s v="JUNIO"/>
    <n v="10488"/>
    <x v="33"/>
    <x v="33"/>
    <x v="222"/>
    <x v="222"/>
    <x v="4"/>
    <x v="6"/>
    <x v="7"/>
    <n v="10"/>
    <n v="1589773"/>
    <n v="15897.73"/>
    <x v="0"/>
  </r>
  <r>
    <x v="1"/>
    <s v="JULIO"/>
    <n v="10558"/>
    <x v="17"/>
    <x v="17"/>
    <x v="377"/>
    <x v="377"/>
    <x v="4"/>
    <x v="7"/>
    <x v="9"/>
    <n v="1"/>
    <n v="16415696"/>
    <n v="16415.696"/>
    <x v="11"/>
  </r>
  <r>
    <x v="1"/>
    <s v="JULIO"/>
    <n v="10568"/>
    <x v="0"/>
    <x v="0"/>
    <x v="71"/>
    <x v="71"/>
    <x v="57"/>
    <x v="5"/>
    <x v="0"/>
    <n v="1"/>
    <n v="95000"/>
    <n v="95"/>
    <x v="0"/>
  </r>
  <r>
    <x v="1"/>
    <s v="JULIO"/>
    <n v="10604"/>
    <x v="8"/>
    <x v="8"/>
    <x v="5"/>
    <x v="5"/>
    <x v="4"/>
    <x v="2"/>
    <x v="1"/>
    <n v="1"/>
    <n v="1329312"/>
    <n v="1329.3119999999999"/>
    <x v="7"/>
  </r>
  <r>
    <x v="1"/>
    <s v="JULIO"/>
    <n v="10614"/>
    <x v="46"/>
    <x v="46"/>
    <x v="5"/>
    <x v="5"/>
    <x v="4"/>
    <x v="2"/>
    <x v="1"/>
    <n v="1"/>
    <n v="1200000"/>
    <n v="1200"/>
    <x v="0"/>
  </r>
  <r>
    <x v="1"/>
    <s v="JULIO"/>
    <n v="10569"/>
    <x v="17"/>
    <x v="17"/>
    <x v="323"/>
    <x v="323"/>
    <x v="4"/>
    <x v="2"/>
    <x v="1"/>
    <n v="1"/>
    <n v="2300000"/>
    <n v="2300"/>
    <x v="11"/>
  </r>
  <r>
    <x v="1"/>
    <s v="JULIO"/>
    <n v="10592"/>
    <x v="12"/>
    <x v="12"/>
    <x v="7"/>
    <x v="7"/>
    <x v="4"/>
    <x v="2"/>
    <x v="1"/>
    <n v="100"/>
    <n v="415550"/>
    <n v="41555"/>
    <x v="8"/>
  </r>
  <r>
    <x v="1"/>
    <s v="JULIO"/>
    <n v="10593"/>
    <x v="12"/>
    <x v="12"/>
    <x v="7"/>
    <x v="7"/>
    <x v="4"/>
    <x v="2"/>
    <x v="1"/>
    <n v="30"/>
    <n v="429218"/>
    <n v="12876.54"/>
    <x v="8"/>
  </r>
  <r>
    <x v="1"/>
    <s v="JULIO"/>
    <n v="10574"/>
    <x v="61"/>
    <x v="61"/>
    <x v="73"/>
    <x v="73"/>
    <x v="58"/>
    <x v="2"/>
    <x v="1"/>
    <n v="1"/>
    <n v="3150000"/>
    <n v="3150"/>
    <x v="21"/>
  </r>
  <r>
    <x v="1"/>
    <s v="JULIO"/>
    <n v="10552"/>
    <x v="12"/>
    <x v="12"/>
    <x v="73"/>
    <x v="73"/>
    <x v="58"/>
    <x v="2"/>
    <x v="1"/>
    <n v="3"/>
    <n v="2948718"/>
    <n v="8846.1540000000005"/>
    <x v="8"/>
  </r>
  <r>
    <x v="1"/>
    <s v="JULIO"/>
    <n v="10597"/>
    <x v="25"/>
    <x v="25"/>
    <x v="73"/>
    <x v="73"/>
    <x v="58"/>
    <x v="2"/>
    <x v="1"/>
    <n v="3"/>
    <n v="3024000"/>
    <n v="9072"/>
    <x v="16"/>
  </r>
  <r>
    <x v="1"/>
    <s v="JULIO"/>
    <n v="10596"/>
    <x v="12"/>
    <x v="12"/>
    <x v="283"/>
    <x v="283"/>
    <x v="4"/>
    <x v="2"/>
    <x v="1"/>
    <n v="1"/>
    <n v="6912106"/>
    <n v="6912.1059999999998"/>
    <x v="8"/>
  </r>
  <r>
    <x v="1"/>
    <s v="JULIO"/>
    <n v="10552"/>
    <x v="12"/>
    <x v="12"/>
    <x v="263"/>
    <x v="263"/>
    <x v="4"/>
    <x v="2"/>
    <x v="1"/>
    <n v="2"/>
    <n v="9260000"/>
    <n v="18520"/>
    <x v="8"/>
  </r>
  <r>
    <x v="1"/>
    <s v="JULIO"/>
    <n v="10591"/>
    <x v="12"/>
    <x v="12"/>
    <x v="297"/>
    <x v="297"/>
    <x v="202"/>
    <x v="2"/>
    <x v="1"/>
    <n v="1"/>
    <n v="17805288"/>
    <n v="17805.288"/>
    <x v="8"/>
  </r>
  <r>
    <x v="1"/>
    <s v="JULIO"/>
    <n v="10570"/>
    <x v="19"/>
    <x v="19"/>
    <x v="9"/>
    <x v="9"/>
    <x v="4"/>
    <x v="3"/>
    <x v="1"/>
    <n v="2"/>
    <n v="95000"/>
    <n v="190"/>
    <x v="0"/>
  </r>
  <r>
    <x v="1"/>
    <s v="JULIO"/>
    <n v="10585"/>
    <x v="29"/>
    <x v="29"/>
    <x v="76"/>
    <x v="76"/>
    <x v="4"/>
    <x v="3"/>
    <x v="1"/>
    <n v="1"/>
    <n v="95000"/>
    <n v="95"/>
    <x v="0"/>
  </r>
  <r>
    <x v="1"/>
    <s v="JULIO"/>
    <n v="10554"/>
    <x v="17"/>
    <x v="17"/>
    <x v="76"/>
    <x v="76"/>
    <x v="4"/>
    <x v="3"/>
    <x v="1"/>
    <n v="1"/>
    <n v="90000"/>
    <n v="90"/>
    <x v="11"/>
  </r>
  <r>
    <x v="1"/>
    <s v="JULIO"/>
    <n v="10612"/>
    <x v="0"/>
    <x v="0"/>
    <x v="76"/>
    <x v="76"/>
    <x v="4"/>
    <x v="3"/>
    <x v="1"/>
    <n v="1"/>
    <n v="85000"/>
    <n v="85"/>
    <x v="0"/>
  </r>
  <r>
    <x v="1"/>
    <s v="JULIO"/>
    <n v="10591"/>
    <x v="12"/>
    <x v="12"/>
    <x v="77"/>
    <x v="77"/>
    <x v="4"/>
    <x v="3"/>
    <x v="1"/>
    <n v="10"/>
    <n v="417516"/>
    <n v="4175.16"/>
    <x v="8"/>
  </r>
  <r>
    <x v="1"/>
    <s v="JULIO"/>
    <n v="10591"/>
    <x v="12"/>
    <x v="12"/>
    <x v="77"/>
    <x v="77"/>
    <x v="4"/>
    <x v="3"/>
    <x v="1"/>
    <n v="30"/>
    <n v="417516"/>
    <n v="12525.48"/>
    <x v="8"/>
  </r>
  <r>
    <x v="1"/>
    <s v="JULIO"/>
    <n v="10594"/>
    <x v="12"/>
    <x v="12"/>
    <x v="77"/>
    <x v="77"/>
    <x v="4"/>
    <x v="3"/>
    <x v="1"/>
    <n v="6"/>
    <n v="418340"/>
    <n v="2510.04"/>
    <x v="8"/>
  </r>
  <r>
    <x v="1"/>
    <s v="JULIO"/>
    <n v="10595"/>
    <x v="28"/>
    <x v="28"/>
    <x v="325"/>
    <x v="325"/>
    <x v="4"/>
    <x v="3"/>
    <x v="1"/>
    <n v="10"/>
    <n v="580000"/>
    <n v="5800"/>
    <x v="10"/>
  </r>
  <r>
    <x v="1"/>
    <s v="JULIO"/>
    <n v="10580"/>
    <x v="1"/>
    <x v="1"/>
    <x v="378"/>
    <x v="378"/>
    <x v="4"/>
    <x v="3"/>
    <x v="1"/>
    <n v="1"/>
    <n v="1096923"/>
    <n v="1096.923"/>
    <x v="1"/>
  </r>
  <r>
    <x v="1"/>
    <s v="JULIO"/>
    <n v="10562"/>
    <x v="16"/>
    <x v="16"/>
    <x v="82"/>
    <x v="82"/>
    <x v="4"/>
    <x v="3"/>
    <x v="1"/>
    <n v="2"/>
    <n v="70203"/>
    <n v="140.40600000000001"/>
    <x v="8"/>
  </r>
  <r>
    <x v="1"/>
    <s v="JULIO"/>
    <n v="10563"/>
    <x v="28"/>
    <x v="28"/>
    <x v="82"/>
    <x v="82"/>
    <x v="4"/>
    <x v="3"/>
    <x v="1"/>
    <n v="96"/>
    <n v="87564"/>
    <n v="8406.1440000000002"/>
    <x v="10"/>
  </r>
  <r>
    <x v="1"/>
    <s v="JULIO"/>
    <n v="10579"/>
    <x v="28"/>
    <x v="28"/>
    <x v="82"/>
    <x v="82"/>
    <x v="4"/>
    <x v="3"/>
    <x v="1"/>
    <n v="70"/>
    <n v="92366"/>
    <n v="6465.62"/>
    <x v="10"/>
  </r>
  <r>
    <x v="1"/>
    <s v="JULIO"/>
    <n v="10578"/>
    <x v="24"/>
    <x v="24"/>
    <x v="82"/>
    <x v="82"/>
    <x v="4"/>
    <x v="3"/>
    <x v="1"/>
    <n v="30"/>
    <n v="90000"/>
    <n v="2700"/>
    <x v="15"/>
  </r>
  <r>
    <x v="1"/>
    <s v="JULIO"/>
    <n v="10561"/>
    <x v="1"/>
    <x v="1"/>
    <x v="82"/>
    <x v="82"/>
    <x v="4"/>
    <x v="3"/>
    <x v="1"/>
    <n v="2"/>
    <n v="70203"/>
    <n v="140.40600000000001"/>
    <x v="1"/>
  </r>
  <r>
    <x v="1"/>
    <s v="JULIO"/>
    <n v="10581"/>
    <x v="51"/>
    <x v="51"/>
    <x v="14"/>
    <x v="14"/>
    <x v="4"/>
    <x v="3"/>
    <x v="1"/>
    <n v="1"/>
    <n v="95000"/>
    <n v="95"/>
    <x v="0"/>
  </r>
  <r>
    <x v="1"/>
    <s v="JULIO"/>
    <n v="10559"/>
    <x v="5"/>
    <x v="5"/>
    <x v="293"/>
    <x v="293"/>
    <x v="4"/>
    <x v="3"/>
    <x v="1"/>
    <n v="2"/>
    <n v="4630000"/>
    <n v="9260"/>
    <x v="4"/>
  </r>
  <r>
    <x v="1"/>
    <s v="JULIO"/>
    <n v="10557"/>
    <x v="12"/>
    <x v="12"/>
    <x v="337"/>
    <x v="337"/>
    <x v="4"/>
    <x v="3"/>
    <x v="1"/>
    <n v="1"/>
    <n v="1952162"/>
    <n v="1952.162"/>
    <x v="8"/>
  </r>
  <r>
    <x v="1"/>
    <s v="JULIO"/>
    <n v="10556"/>
    <x v="4"/>
    <x v="4"/>
    <x v="20"/>
    <x v="20"/>
    <x v="6"/>
    <x v="3"/>
    <x v="1"/>
    <n v="1"/>
    <n v="955095"/>
    <n v="955.09500000000003"/>
    <x v="3"/>
  </r>
  <r>
    <x v="1"/>
    <s v="JULIO"/>
    <n v="10582"/>
    <x v="8"/>
    <x v="8"/>
    <x v="301"/>
    <x v="301"/>
    <x v="206"/>
    <x v="1"/>
    <x v="1"/>
    <n v="1"/>
    <n v="150000"/>
    <n v="150"/>
    <x v="7"/>
  </r>
  <r>
    <x v="1"/>
    <s v="JULIO"/>
    <n v="10571"/>
    <x v="12"/>
    <x v="12"/>
    <x v="368"/>
    <x v="368"/>
    <x v="4"/>
    <x v="1"/>
    <x v="1"/>
    <n v="1"/>
    <n v="946642"/>
    <n v="946.64200000000005"/>
    <x v="8"/>
  </r>
  <r>
    <x v="1"/>
    <s v="JULIO"/>
    <n v="10571"/>
    <x v="12"/>
    <x v="12"/>
    <x v="369"/>
    <x v="369"/>
    <x v="4"/>
    <x v="1"/>
    <x v="1"/>
    <n v="1"/>
    <n v="9270620"/>
    <n v="9270.6200000000008"/>
    <x v="8"/>
  </r>
  <r>
    <x v="1"/>
    <s v="JULIO"/>
    <n v="10610"/>
    <x v="19"/>
    <x v="19"/>
    <x v="37"/>
    <x v="37"/>
    <x v="23"/>
    <x v="1"/>
    <x v="1"/>
    <n v="2"/>
    <n v="15000"/>
    <n v="30"/>
    <x v="0"/>
  </r>
  <r>
    <x v="1"/>
    <s v="JULIO"/>
    <n v="10584"/>
    <x v="31"/>
    <x v="31"/>
    <x v="43"/>
    <x v="43"/>
    <x v="29"/>
    <x v="1"/>
    <x v="1"/>
    <n v="7"/>
    <n v="68000"/>
    <n v="476"/>
    <x v="12"/>
  </r>
  <r>
    <x v="1"/>
    <s v="JULIO"/>
    <n v="10573"/>
    <x v="12"/>
    <x v="12"/>
    <x v="43"/>
    <x v="43"/>
    <x v="29"/>
    <x v="1"/>
    <x v="1"/>
    <n v="50"/>
    <n v="61800"/>
    <n v="3090"/>
    <x v="8"/>
  </r>
  <r>
    <x v="1"/>
    <s v="JULIO"/>
    <n v="10613"/>
    <x v="32"/>
    <x v="32"/>
    <x v="43"/>
    <x v="43"/>
    <x v="29"/>
    <x v="1"/>
    <x v="1"/>
    <n v="1"/>
    <n v="75000"/>
    <n v="75"/>
    <x v="0"/>
  </r>
  <r>
    <x v="1"/>
    <s v="JULIO"/>
    <n v="10551"/>
    <x v="27"/>
    <x v="27"/>
    <x v="201"/>
    <x v="201"/>
    <x v="144"/>
    <x v="1"/>
    <x v="1"/>
    <n v="6"/>
    <n v="24490"/>
    <n v="146.94"/>
    <x v="10"/>
  </r>
  <r>
    <x v="1"/>
    <s v="JULIO"/>
    <n v="10601"/>
    <x v="6"/>
    <x v="6"/>
    <x v="89"/>
    <x v="89"/>
    <x v="64"/>
    <x v="4"/>
    <x v="1"/>
    <n v="30"/>
    <n v="273520"/>
    <n v="8205.6"/>
    <x v="5"/>
  </r>
  <r>
    <x v="1"/>
    <s v="JULIO"/>
    <n v="10613"/>
    <x v="32"/>
    <x v="32"/>
    <x v="89"/>
    <x v="89"/>
    <x v="64"/>
    <x v="4"/>
    <x v="1"/>
    <n v="1"/>
    <n v="305000"/>
    <n v="305"/>
    <x v="0"/>
  </r>
  <r>
    <x v="1"/>
    <s v="JULIO"/>
    <n v="10584"/>
    <x v="31"/>
    <x v="31"/>
    <x v="44"/>
    <x v="44"/>
    <x v="30"/>
    <x v="4"/>
    <x v="1"/>
    <n v="4"/>
    <n v="295000"/>
    <n v="1180"/>
    <x v="12"/>
  </r>
  <r>
    <x v="1"/>
    <s v="JULIO"/>
    <n v="10584"/>
    <x v="31"/>
    <x v="31"/>
    <x v="248"/>
    <x v="248"/>
    <x v="173"/>
    <x v="4"/>
    <x v="1"/>
    <n v="4"/>
    <n v="290000"/>
    <n v="1160"/>
    <x v="12"/>
  </r>
  <r>
    <x v="1"/>
    <s v="JULIO"/>
    <n v="10601"/>
    <x v="6"/>
    <x v="6"/>
    <x v="115"/>
    <x v="115"/>
    <x v="87"/>
    <x v="4"/>
    <x v="1"/>
    <n v="2"/>
    <n v="481904"/>
    <n v="963.80799999999999"/>
    <x v="5"/>
  </r>
  <r>
    <x v="1"/>
    <s v="JULIO"/>
    <n v="10602"/>
    <x v="6"/>
    <x v="6"/>
    <x v="115"/>
    <x v="115"/>
    <x v="87"/>
    <x v="4"/>
    <x v="1"/>
    <n v="2"/>
    <n v="481904"/>
    <n v="963.80799999999999"/>
    <x v="5"/>
  </r>
  <r>
    <x v="1"/>
    <s v="JULIO"/>
    <n v="10601"/>
    <x v="6"/>
    <x v="6"/>
    <x v="182"/>
    <x v="182"/>
    <x v="132"/>
    <x v="4"/>
    <x v="1"/>
    <n v="3"/>
    <n v="494935"/>
    <n v="1484.8050000000001"/>
    <x v="5"/>
  </r>
  <r>
    <x v="1"/>
    <s v="JULIO"/>
    <n v="10602"/>
    <x v="6"/>
    <x v="6"/>
    <x v="182"/>
    <x v="182"/>
    <x v="132"/>
    <x v="4"/>
    <x v="1"/>
    <n v="3"/>
    <n v="494935"/>
    <n v="1484.8050000000001"/>
    <x v="5"/>
  </r>
  <r>
    <x v="1"/>
    <s v="JULIO"/>
    <n v="10600"/>
    <x v="6"/>
    <x v="6"/>
    <x v="45"/>
    <x v="45"/>
    <x v="31"/>
    <x v="4"/>
    <x v="1"/>
    <n v="5"/>
    <n v="296305"/>
    <n v="1481.5250000000001"/>
    <x v="5"/>
  </r>
  <r>
    <x v="1"/>
    <s v="JULIO"/>
    <n v="10601"/>
    <x v="6"/>
    <x v="6"/>
    <x v="45"/>
    <x v="45"/>
    <x v="31"/>
    <x v="4"/>
    <x v="1"/>
    <n v="10"/>
    <n v="296305"/>
    <n v="2963.05"/>
    <x v="5"/>
  </r>
  <r>
    <x v="1"/>
    <s v="JULIO"/>
    <n v="10600"/>
    <x v="6"/>
    <x v="6"/>
    <x v="352"/>
    <x v="352"/>
    <x v="240"/>
    <x v="4"/>
    <x v="1"/>
    <n v="4"/>
    <n v="797756"/>
    <n v="3191.0239999999999"/>
    <x v="5"/>
  </r>
  <r>
    <x v="1"/>
    <s v="JULIO"/>
    <n v="10577"/>
    <x v="1"/>
    <x v="1"/>
    <x v="205"/>
    <x v="205"/>
    <x v="4"/>
    <x v="1"/>
    <x v="2"/>
    <n v="1"/>
    <n v="574814"/>
    <n v="574.81399999999996"/>
    <x v="1"/>
  </r>
  <r>
    <x v="1"/>
    <s v="JULIO"/>
    <n v="10605"/>
    <x v="0"/>
    <x v="0"/>
    <x v="186"/>
    <x v="186"/>
    <x v="4"/>
    <x v="2"/>
    <x v="6"/>
    <n v="1"/>
    <n v="80000"/>
    <n v="80"/>
    <x v="0"/>
  </r>
  <r>
    <x v="1"/>
    <s v="JULIO"/>
    <n v="10609"/>
    <x v="0"/>
    <x v="0"/>
    <x v="186"/>
    <x v="186"/>
    <x v="4"/>
    <x v="2"/>
    <x v="6"/>
    <n v="9"/>
    <n v="80000"/>
    <n v="720"/>
    <x v="0"/>
  </r>
  <r>
    <x v="1"/>
    <s v="JULIO"/>
    <n v="10554"/>
    <x v="17"/>
    <x v="17"/>
    <x v="91"/>
    <x v="91"/>
    <x v="66"/>
    <x v="3"/>
    <x v="3"/>
    <n v="1"/>
    <n v="155000"/>
    <n v="155"/>
    <x v="11"/>
  </r>
  <r>
    <x v="1"/>
    <s v="JULIO"/>
    <n v="10610"/>
    <x v="19"/>
    <x v="19"/>
    <x v="91"/>
    <x v="91"/>
    <x v="66"/>
    <x v="3"/>
    <x v="3"/>
    <n v="5"/>
    <n v="170000"/>
    <n v="850"/>
    <x v="0"/>
  </r>
  <r>
    <x v="1"/>
    <s v="JULIO"/>
    <n v="10583"/>
    <x v="22"/>
    <x v="22"/>
    <x v="51"/>
    <x v="51"/>
    <x v="37"/>
    <x v="3"/>
    <x v="3"/>
    <n v="2"/>
    <n v="307936"/>
    <n v="615.87199999999996"/>
    <x v="14"/>
  </r>
  <r>
    <x v="1"/>
    <s v="JULIO"/>
    <n v="10553"/>
    <x v="17"/>
    <x v="17"/>
    <x v="379"/>
    <x v="379"/>
    <x v="255"/>
    <x v="3"/>
    <x v="3"/>
    <n v="1"/>
    <n v="307000"/>
    <n v="307"/>
    <x v="11"/>
  </r>
  <r>
    <x v="1"/>
    <s v="JULIO"/>
    <n v="10610"/>
    <x v="19"/>
    <x v="19"/>
    <x v="379"/>
    <x v="379"/>
    <x v="255"/>
    <x v="3"/>
    <x v="3"/>
    <n v="1"/>
    <n v="360000"/>
    <n v="360"/>
    <x v="0"/>
  </r>
  <r>
    <x v="1"/>
    <s v="JULIO"/>
    <n v="10586"/>
    <x v="16"/>
    <x v="16"/>
    <x v="380"/>
    <x v="380"/>
    <x v="256"/>
    <x v="3"/>
    <x v="3"/>
    <n v="2"/>
    <n v="70831"/>
    <n v="141.66200000000001"/>
    <x v="8"/>
  </r>
  <r>
    <x v="1"/>
    <s v="JULIO"/>
    <n v="10589"/>
    <x v="1"/>
    <x v="1"/>
    <x v="380"/>
    <x v="380"/>
    <x v="256"/>
    <x v="3"/>
    <x v="3"/>
    <n v="5"/>
    <n v="70831"/>
    <n v="354.15499999999997"/>
    <x v="1"/>
  </r>
  <r>
    <x v="1"/>
    <s v="JULIO"/>
    <n v="10589"/>
    <x v="1"/>
    <x v="1"/>
    <x v="381"/>
    <x v="381"/>
    <x v="257"/>
    <x v="3"/>
    <x v="3"/>
    <n v="2"/>
    <n v="74288"/>
    <n v="148.57599999999999"/>
    <x v="1"/>
  </r>
  <r>
    <x v="1"/>
    <s v="JULIO"/>
    <n v="10586"/>
    <x v="16"/>
    <x v="16"/>
    <x v="53"/>
    <x v="53"/>
    <x v="39"/>
    <x v="3"/>
    <x v="3"/>
    <n v="5"/>
    <n v="46299"/>
    <n v="231.495"/>
    <x v="8"/>
  </r>
  <r>
    <x v="1"/>
    <s v="JULIO"/>
    <n v="10587"/>
    <x v="18"/>
    <x v="18"/>
    <x v="53"/>
    <x v="53"/>
    <x v="39"/>
    <x v="3"/>
    <x v="3"/>
    <n v="4"/>
    <n v="58000"/>
    <n v="232"/>
    <x v="12"/>
  </r>
  <r>
    <x v="1"/>
    <s v="JULIO"/>
    <n v="10588"/>
    <x v="18"/>
    <x v="18"/>
    <x v="53"/>
    <x v="53"/>
    <x v="39"/>
    <x v="3"/>
    <x v="3"/>
    <n v="36"/>
    <n v="46299"/>
    <n v="1666.7639999999999"/>
    <x v="12"/>
  </r>
  <r>
    <x v="1"/>
    <s v="JULIO"/>
    <n v="10589"/>
    <x v="1"/>
    <x v="1"/>
    <x v="53"/>
    <x v="53"/>
    <x v="39"/>
    <x v="3"/>
    <x v="3"/>
    <n v="5"/>
    <n v="46299"/>
    <n v="231.495"/>
    <x v="1"/>
  </r>
  <r>
    <x v="1"/>
    <s v="JULIO"/>
    <n v="10599"/>
    <x v="1"/>
    <x v="1"/>
    <x v="278"/>
    <x v="278"/>
    <x v="191"/>
    <x v="3"/>
    <x v="3"/>
    <n v="3"/>
    <n v="85000"/>
    <n v="255"/>
    <x v="1"/>
  </r>
  <r>
    <x v="1"/>
    <s v="JULIO"/>
    <n v="10586"/>
    <x v="16"/>
    <x v="16"/>
    <x v="279"/>
    <x v="279"/>
    <x v="192"/>
    <x v="3"/>
    <x v="3"/>
    <n v="1"/>
    <n v="77726"/>
    <n v="77.725999999999999"/>
    <x v="8"/>
  </r>
  <r>
    <x v="1"/>
    <s v="JULIO"/>
    <n v="10572"/>
    <x v="0"/>
    <x v="0"/>
    <x v="92"/>
    <x v="92"/>
    <x v="67"/>
    <x v="3"/>
    <x v="3"/>
    <n v="2"/>
    <n v="95000"/>
    <n v="190"/>
    <x v="0"/>
  </r>
  <r>
    <x v="1"/>
    <s v="JULIO"/>
    <n v="10612"/>
    <x v="0"/>
    <x v="0"/>
    <x v="92"/>
    <x v="92"/>
    <x v="67"/>
    <x v="3"/>
    <x v="3"/>
    <n v="1"/>
    <n v="90000"/>
    <n v="90"/>
    <x v="0"/>
  </r>
  <r>
    <x v="1"/>
    <s v="JULIO"/>
    <n v="10589"/>
    <x v="1"/>
    <x v="1"/>
    <x v="382"/>
    <x v="382"/>
    <x v="258"/>
    <x v="3"/>
    <x v="3"/>
    <n v="2"/>
    <n v="118158"/>
    <n v="236.316"/>
    <x v="1"/>
  </r>
  <r>
    <x v="1"/>
    <s v="JULIO"/>
    <n v="10608"/>
    <x v="0"/>
    <x v="0"/>
    <x v="126"/>
    <x v="126"/>
    <x v="96"/>
    <x v="1"/>
    <x v="3"/>
    <n v="1"/>
    <n v="28000"/>
    <n v="28"/>
    <x v="0"/>
  </r>
  <r>
    <x v="1"/>
    <s v="JULIO"/>
    <n v="10550"/>
    <x v="22"/>
    <x v="22"/>
    <x v="55"/>
    <x v="55"/>
    <x v="41"/>
    <x v="0"/>
    <x v="3"/>
    <n v="4"/>
    <n v="160000"/>
    <n v="640"/>
    <x v="14"/>
  </r>
  <r>
    <x v="1"/>
    <s v="JULIO"/>
    <n v="10605"/>
    <x v="0"/>
    <x v="0"/>
    <x v="55"/>
    <x v="55"/>
    <x v="41"/>
    <x v="0"/>
    <x v="3"/>
    <n v="1"/>
    <n v="160000"/>
    <n v="160"/>
    <x v="0"/>
  </r>
  <r>
    <x v="1"/>
    <s v="JULIO"/>
    <n v="10550"/>
    <x v="22"/>
    <x v="22"/>
    <x v="56"/>
    <x v="56"/>
    <x v="42"/>
    <x v="0"/>
    <x v="3"/>
    <n v="3"/>
    <n v="67000"/>
    <n v="201"/>
    <x v="14"/>
  </r>
  <r>
    <x v="1"/>
    <s v="JULIO"/>
    <n v="10607"/>
    <x v="0"/>
    <x v="0"/>
    <x v="56"/>
    <x v="56"/>
    <x v="42"/>
    <x v="0"/>
    <x v="3"/>
    <n v="1"/>
    <n v="65900"/>
    <n v="65.900000000000006"/>
    <x v="0"/>
  </r>
  <r>
    <x v="1"/>
    <s v="JULIO"/>
    <n v="10598"/>
    <x v="22"/>
    <x v="22"/>
    <x v="338"/>
    <x v="338"/>
    <x v="231"/>
    <x v="0"/>
    <x v="3"/>
    <n v="2"/>
    <n v="23000"/>
    <n v="46"/>
    <x v="14"/>
  </r>
  <r>
    <x v="1"/>
    <s v="JULIO"/>
    <n v="10608"/>
    <x v="0"/>
    <x v="0"/>
    <x v="57"/>
    <x v="57"/>
    <x v="43"/>
    <x v="1"/>
    <x v="3"/>
    <n v="1"/>
    <n v="50000"/>
    <n v="50"/>
    <x v="0"/>
  </r>
  <r>
    <x v="1"/>
    <s v="JULIO"/>
    <n v="10608"/>
    <x v="0"/>
    <x v="0"/>
    <x v="58"/>
    <x v="58"/>
    <x v="44"/>
    <x v="1"/>
    <x v="3"/>
    <n v="1"/>
    <n v="36000"/>
    <n v="36"/>
    <x v="0"/>
  </r>
  <r>
    <x v="1"/>
    <s v="JULIO"/>
    <n v="10607"/>
    <x v="0"/>
    <x v="0"/>
    <x v="95"/>
    <x v="95"/>
    <x v="70"/>
    <x v="0"/>
    <x v="3"/>
    <n v="1"/>
    <n v="55000"/>
    <n v="55"/>
    <x v="0"/>
  </r>
  <r>
    <x v="1"/>
    <s v="JULIO"/>
    <n v="10560"/>
    <x v="0"/>
    <x v="0"/>
    <x v="130"/>
    <x v="130"/>
    <x v="99"/>
    <x v="0"/>
    <x v="3"/>
    <n v="3"/>
    <n v="160000"/>
    <n v="480"/>
    <x v="0"/>
  </r>
  <r>
    <x v="1"/>
    <s v="JULIO"/>
    <n v="10608"/>
    <x v="0"/>
    <x v="0"/>
    <x v="130"/>
    <x v="130"/>
    <x v="99"/>
    <x v="0"/>
    <x v="3"/>
    <n v="1"/>
    <n v="160000"/>
    <n v="160"/>
    <x v="0"/>
  </r>
  <r>
    <x v="1"/>
    <s v="JULIO"/>
    <n v="10560"/>
    <x v="0"/>
    <x v="0"/>
    <x v="61"/>
    <x v="61"/>
    <x v="47"/>
    <x v="0"/>
    <x v="3"/>
    <n v="1"/>
    <n v="35000"/>
    <n v="35"/>
    <x v="0"/>
  </r>
  <r>
    <x v="1"/>
    <s v="JULIO"/>
    <n v="10608"/>
    <x v="0"/>
    <x v="0"/>
    <x v="61"/>
    <x v="61"/>
    <x v="47"/>
    <x v="0"/>
    <x v="3"/>
    <n v="1"/>
    <n v="35000"/>
    <n v="35"/>
    <x v="0"/>
  </r>
  <r>
    <x v="1"/>
    <s v="JULIO"/>
    <n v="10605"/>
    <x v="0"/>
    <x v="0"/>
    <x v="62"/>
    <x v="62"/>
    <x v="48"/>
    <x v="0"/>
    <x v="3"/>
    <n v="1"/>
    <n v="39300"/>
    <n v="39.299999999999997"/>
    <x v="0"/>
  </r>
  <r>
    <x v="1"/>
    <s v="JULIO"/>
    <n v="10607"/>
    <x v="0"/>
    <x v="0"/>
    <x v="62"/>
    <x v="62"/>
    <x v="48"/>
    <x v="0"/>
    <x v="3"/>
    <n v="1"/>
    <n v="39300"/>
    <n v="39.299999999999997"/>
    <x v="0"/>
  </r>
  <r>
    <x v="1"/>
    <s v="JULIO"/>
    <n v="10607"/>
    <x v="0"/>
    <x v="0"/>
    <x v="63"/>
    <x v="63"/>
    <x v="49"/>
    <x v="0"/>
    <x v="3"/>
    <n v="1"/>
    <n v="52400"/>
    <n v="52.4"/>
    <x v="0"/>
  </r>
  <r>
    <x v="1"/>
    <s v="JULIO"/>
    <n v="10550"/>
    <x v="22"/>
    <x v="22"/>
    <x v="294"/>
    <x v="294"/>
    <x v="200"/>
    <x v="0"/>
    <x v="3"/>
    <n v="2"/>
    <n v="40000"/>
    <n v="80"/>
    <x v="14"/>
  </r>
  <r>
    <x v="1"/>
    <s v="JULIO"/>
    <n v="10589"/>
    <x v="1"/>
    <x v="1"/>
    <x v="371"/>
    <x v="371"/>
    <x v="252"/>
    <x v="1"/>
    <x v="3"/>
    <n v="5"/>
    <n v="12892"/>
    <n v="64.459999999999994"/>
    <x v="1"/>
  </r>
  <r>
    <x v="1"/>
    <s v="JULIO"/>
    <n v="10598"/>
    <x v="22"/>
    <x v="22"/>
    <x v="383"/>
    <x v="383"/>
    <x v="259"/>
    <x v="1"/>
    <x v="3"/>
    <n v="1"/>
    <n v="45000"/>
    <n v="45"/>
    <x v="14"/>
  </r>
  <r>
    <x v="1"/>
    <s v="JULIO"/>
    <n v="10598"/>
    <x v="22"/>
    <x v="22"/>
    <x v="384"/>
    <x v="384"/>
    <x v="260"/>
    <x v="1"/>
    <x v="3"/>
    <n v="1"/>
    <n v="27000"/>
    <n v="27"/>
    <x v="14"/>
  </r>
  <r>
    <x v="1"/>
    <s v="JULIO"/>
    <n v="10554"/>
    <x v="17"/>
    <x v="17"/>
    <x v="191"/>
    <x v="191"/>
    <x v="140"/>
    <x v="1"/>
    <x v="3"/>
    <n v="1"/>
    <n v="12000"/>
    <n v="12"/>
    <x v="11"/>
  </r>
  <r>
    <x v="1"/>
    <s v="JULIO"/>
    <n v="10554"/>
    <x v="17"/>
    <x v="17"/>
    <x v="139"/>
    <x v="139"/>
    <x v="108"/>
    <x v="1"/>
    <x v="3"/>
    <n v="1"/>
    <n v="10000"/>
    <n v="10"/>
    <x v="11"/>
  </r>
  <r>
    <x v="1"/>
    <s v="JULIO"/>
    <n v="10599"/>
    <x v="1"/>
    <x v="1"/>
    <x v="67"/>
    <x v="67"/>
    <x v="53"/>
    <x v="0"/>
    <x v="3"/>
    <n v="9"/>
    <n v="37800"/>
    <n v="340.2"/>
    <x v="1"/>
  </r>
  <r>
    <x v="1"/>
    <s v="JULIO"/>
    <n v="10568"/>
    <x v="0"/>
    <x v="0"/>
    <x v="67"/>
    <x v="67"/>
    <x v="53"/>
    <x v="0"/>
    <x v="3"/>
    <n v="4"/>
    <n v="40000"/>
    <n v="160"/>
    <x v="0"/>
  </r>
  <r>
    <x v="1"/>
    <s v="JULIO"/>
    <n v="10608"/>
    <x v="0"/>
    <x v="0"/>
    <x v="140"/>
    <x v="140"/>
    <x v="109"/>
    <x v="0"/>
    <x v="3"/>
    <n v="1"/>
    <n v="4000"/>
    <n v="4"/>
    <x v="0"/>
  </r>
  <r>
    <x v="1"/>
    <s v="JULIO"/>
    <n v="10576"/>
    <x v="17"/>
    <x v="17"/>
    <x v="385"/>
    <x v="385"/>
    <x v="261"/>
    <x v="0"/>
    <x v="3"/>
    <n v="1"/>
    <n v="3003167"/>
    <n v="3003.1669999999999"/>
    <x v="11"/>
  </r>
  <r>
    <x v="1"/>
    <s v="JULIO"/>
    <n v="10568"/>
    <x v="0"/>
    <x v="0"/>
    <x v="70"/>
    <x v="70"/>
    <x v="56"/>
    <x v="2"/>
    <x v="5"/>
    <n v="1"/>
    <n v="51000"/>
    <n v="51"/>
    <x v="0"/>
  </r>
  <r>
    <x v="1"/>
    <s v="JULIO"/>
    <n v="10607"/>
    <x v="0"/>
    <x v="0"/>
    <x v="70"/>
    <x v="70"/>
    <x v="56"/>
    <x v="2"/>
    <x v="5"/>
    <n v="1"/>
    <n v="51000"/>
    <n v="51"/>
    <x v="0"/>
  </r>
  <r>
    <x v="1"/>
    <s v="AGOSTO"/>
    <n v="10630"/>
    <x v="16"/>
    <x v="16"/>
    <x v="366"/>
    <x v="366"/>
    <x v="4"/>
    <x v="7"/>
    <x v="8"/>
    <n v="2"/>
    <n v="4147000"/>
    <n v="8294"/>
    <x v="8"/>
  </r>
  <r>
    <x v="1"/>
    <s v="AGOSTO"/>
    <n v="10648"/>
    <x v="8"/>
    <x v="8"/>
    <x v="386"/>
    <x v="386"/>
    <x v="262"/>
    <x v="2"/>
    <x v="1"/>
    <n v="70"/>
    <n v="99933"/>
    <n v="6995.31"/>
    <x v="7"/>
  </r>
  <r>
    <x v="1"/>
    <s v="AGOSTO"/>
    <n v="10649"/>
    <x v="8"/>
    <x v="8"/>
    <x v="386"/>
    <x v="386"/>
    <x v="262"/>
    <x v="2"/>
    <x v="1"/>
    <n v="70"/>
    <n v="99933"/>
    <n v="6995.31"/>
    <x v="7"/>
  </r>
  <r>
    <x v="1"/>
    <s v="AGOSTO"/>
    <n v="10650"/>
    <x v="8"/>
    <x v="8"/>
    <x v="386"/>
    <x v="386"/>
    <x v="262"/>
    <x v="2"/>
    <x v="1"/>
    <n v="60"/>
    <n v="99933"/>
    <n v="5995.98"/>
    <x v="7"/>
  </r>
  <r>
    <x v="1"/>
    <s v="AGOSTO"/>
    <n v="10651"/>
    <x v="8"/>
    <x v="8"/>
    <x v="386"/>
    <x v="386"/>
    <x v="262"/>
    <x v="2"/>
    <x v="1"/>
    <n v="60"/>
    <n v="99933"/>
    <n v="5995.98"/>
    <x v="7"/>
  </r>
  <r>
    <x v="1"/>
    <s v="AGOSTO"/>
    <n v="10652"/>
    <x v="8"/>
    <x v="8"/>
    <x v="386"/>
    <x v="386"/>
    <x v="262"/>
    <x v="2"/>
    <x v="1"/>
    <n v="50"/>
    <n v="99933"/>
    <n v="4996.6499999999996"/>
    <x v="7"/>
  </r>
  <r>
    <x v="1"/>
    <s v="AGOSTO"/>
    <n v="10647"/>
    <x v="28"/>
    <x v="28"/>
    <x v="386"/>
    <x v="386"/>
    <x v="262"/>
    <x v="2"/>
    <x v="1"/>
    <n v="1000"/>
    <n v="100462"/>
    <n v="100462"/>
    <x v="10"/>
  </r>
  <r>
    <x v="1"/>
    <s v="AGOSTO"/>
    <n v="10653"/>
    <x v="5"/>
    <x v="5"/>
    <x v="386"/>
    <x v="386"/>
    <x v="262"/>
    <x v="2"/>
    <x v="1"/>
    <n v="200"/>
    <n v="99709"/>
    <n v="19941.8"/>
    <x v="4"/>
  </r>
  <r>
    <x v="1"/>
    <s v="AGOSTO"/>
    <n v="10638"/>
    <x v="8"/>
    <x v="8"/>
    <x v="5"/>
    <x v="5"/>
    <x v="4"/>
    <x v="2"/>
    <x v="1"/>
    <n v="1"/>
    <n v="1350000"/>
    <n v="1350"/>
    <x v="7"/>
  </r>
  <r>
    <x v="1"/>
    <s v="AGOSTO"/>
    <n v="10639"/>
    <x v="8"/>
    <x v="8"/>
    <x v="5"/>
    <x v="5"/>
    <x v="4"/>
    <x v="2"/>
    <x v="1"/>
    <n v="2"/>
    <n v="1350000"/>
    <n v="2700"/>
    <x v="7"/>
  </r>
  <r>
    <x v="1"/>
    <s v="AGOSTO"/>
    <n v="10628"/>
    <x v="2"/>
    <x v="2"/>
    <x v="5"/>
    <x v="5"/>
    <x v="4"/>
    <x v="2"/>
    <x v="1"/>
    <n v="1"/>
    <n v="1460000"/>
    <n v="1460"/>
    <x v="2"/>
  </r>
  <r>
    <x v="1"/>
    <s v="AGOSTO"/>
    <n v="10627"/>
    <x v="4"/>
    <x v="4"/>
    <x v="5"/>
    <x v="5"/>
    <x v="4"/>
    <x v="2"/>
    <x v="1"/>
    <n v="2"/>
    <n v="1460000"/>
    <n v="2920"/>
    <x v="3"/>
  </r>
  <r>
    <x v="1"/>
    <s v="AGOSTO"/>
    <n v="10640"/>
    <x v="24"/>
    <x v="24"/>
    <x v="5"/>
    <x v="5"/>
    <x v="4"/>
    <x v="2"/>
    <x v="1"/>
    <n v="1"/>
    <n v="1420000"/>
    <n v="1420"/>
    <x v="15"/>
  </r>
  <r>
    <x v="1"/>
    <s v="AGOSTO"/>
    <n v="10634"/>
    <x v="5"/>
    <x v="5"/>
    <x v="5"/>
    <x v="5"/>
    <x v="4"/>
    <x v="2"/>
    <x v="1"/>
    <n v="5"/>
    <n v="1306781"/>
    <n v="6533.9049999999997"/>
    <x v="4"/>
  </r>
  <r>
    <x v="1"/>
    <s v="AGOSTO"/>
    <n v="10626"/>
    <x v="4"/>
    <x v="4"/>
    <x v="323"/>
    <x v="323"/>
    <x v="4"/>
    <x v="2"/>
    <x v="1"/>
    <n v="1"/>
    <n v="2300000"/>
    <n v="2300"/>
    <x v="3"/>
  </r>
  <r>
    <x v="1"/>
    <s v="AGOSTO"/>
    <n v="10637"/>
    <x v="6"/>
    <x v="6"/>
    <x v="7"/>
    <x v="7"/>
    <x v="4"/>
    <x v="2"/>
    <x v="1"/>
    <n v="3"/>
    <n v="480000"/>
    <n v="1440"/>
    <x v="5"/>
  </r>
  <r>
    <x v="1"/>
    <s v="AGOSTO"/>
    <n v="10642"/>
    <x v="8"/>
    <x v="8"/>
    <x v="7"/>
    <x v="7"/>
    <x v="4"/>
    <x v="2"/>
    <x v="1"/>
    <n v="8"/>
    <n v="470000"/>
    <n v="3760"/>
    <x v="7"/>
  </r>
  <r>
    <x v="1"/>
    <s v="AGOSTO"/>
    <n v="10624"/>
    <x v="26"/>
    <x v="26"/>
    <x v="7"/>
    <x v="7"/>
    <x v="4"/>
    <x v="2"/>
    <x v="1"/>
    <n v="1"/>
    <n v="520000"/>
    <n v="520"/>
    <x v="0"/>
  </r>
  <r>
    <x v="1"/>
    <s v="AGOSTO"/>
    <n v="10640"/>
    <x v="24"/>
    <x v="24"/>
    <x v="7"/>
    <x v="7"/>
    <x v="4"/>
    <x v="2"/>
    <x v="1"/>
    <n v="1"/>
    <n v="495000"/>
    <n v="495"/>
    <x v="15"/>
  </r>
  <r>
    <x v="1"/>
    <s v="AGOSTO"/>
    <n v="10631"/>
    <x v="32"/>
    <x v="32"/>
    <x v="73"/>
    <x v="73"/>
    <x v="58"/>
    <x v="2"/>
    <x v="1"/>
    <n v="1"/>
    <n v="3300000"/>
    <n v="3300"/>
    <x v="0"/>
  </r>
  <r>
    <x v="1"/>
    <s v="AGOSTO"/>
    <n v="10633"/>
    <x v="48"/>
    <x v="48"/>
    <x v="387"/>
    <x v="387"/>
    <x v="4"/>
    <x v="2"/>
    <x v="1"/>
    <n v="1"/>
    <n v="16403343"/>
    <n v="16403.343000000001"/>
    <x v="0"/>
  </r>
  <r>
    <x v="1"/>
    <s v="AGOSTO"/>
    <n v="10625"/>
    <x v="9"/>
    <x v="9"/>
    <x v="9"/>
    <x v="9"/>
    <x v="4"/>
    <x v="3"/>
    <x v="1"/>
    <n v="5"/>
    <n v="135000"/>
    <n v="675"/>
    <x v="0"/>
  </r>
  <r>
    <x v="1"/>
    <s v="AGOSTO"/>
    <n v="10667"/>
    <x v="29"/>
    <x v="29"/>
    <x v="76"/>
    <x v="76"/>
    <x v="4"/>
    <x v="3"/>
    <x v="1"/>
    <n v="1"/>
    <n v="105000"/>
    <n v="105"/>
    <x v="0"/>
  </r>
  <r>
    <x v="1"/>
    <s v="AGOSTO"/>
    <n v="10635"/>
    <x v="17"/>
    <x v="17"/>
    <x v="76"/>
    <x v="76"/>
    <x v="4"/>
    <x v="3"/>
    <x v="1"/>
    <n v="1"/>
    <n v="105000"/>
    <n v="105"/>
    <x v="11"/>
  </r>
  <r>
    <x v="1"/>
    <s v="AGOSTO"/>
    <n v="10656"/>
    <x v="8"/>
    <x v="8"/>
    <x v="77"/>
    <x v="77"/>
    <x v="4"/>
    <x v="3"/>
    <x v="1"/>
    <n v="20"/>
    <n v="404904"/>
    <n v="8098.08"/>
    <x v="7"/>
  </r>
  <r>
    <x v="1"/>
    <s v="AGOSTO"/>
    <n v="10654"/>
    <x v="12"/>
    <x v="12"/>
    <x v="77"/>
    <x v="77"/>
    <x v="4"/>
    <x v="3"/>
    <x v="1"/>
    <n v="41"/>
    <n v="419569"/>
    <n v="17202.329000000002"/>
    <x v="8"/>
  </r>
  <r>
    <x v="1"/>
    <s v="AGOSTO"/>
    <n v="10632"/>
    <x v="2"/>
    <x v="2"/>
    <x v="77"/>
    <x v="77"/>
    <x v="4"/>
    <x v="3"/>
    <x v="1"/>
    <n v="4"/>
    <n v="526364"/>
    <n v="2105.4560000000001"/>
    <x v="2"/>
  </r>
  <r>
    <x v="1"/>
    <s v="AGOSTO"/>
    <n v="10662"/>
    <x v="19"/>
    <x v="19"/>
    <x v="79"/>
    <x v="79"/>
    <x v="4"/>
    <x v="3"/>
    <x v="1"/>
    <n v="2"/>
    <n v="1400000"/>
    <n v="2800"/>
    <x v="0"/>
  </r>
  <r>
    <x v="1"/>
    <s v="AGOSTO"/>
    <n v="10655"/>
    <x v="12"/>
    <x v="12"/>
    <x v="15"/>
    <x v="15"/>
    <x v="4"/>
    <x v="3"/>
    <x v="1"/>
    <n v="5"/>
    <n v="1718291"/>
    <n v="8591.4549999999999"/>
    <x v="8"/>
  </r>
  <r>
    <x v="1"/>
    <s v="AGOSTO"/>
    <n v="10661"/>
    <x v="5"/>
    <x v="5"/>
    <x v="17"/>
    <x v="17"/>
    <x v="4"/>
    <x v="3"/>
    <x v="1"/>
    <n v="15"/>
    <n v="3694303"/>
    <n v="55414.544999999998"/>
    <x v="4"/>
  </r>
  <r>
    <x v="1"/>
    <s v="AGOSTO"/>
    <n v="10659"/>
    <x v="25"/>
    <x v="25"/>
    <x v="293"/>
    <x v="293"/>
    <x v="4"/>
    <x v="3"/>
    <x v="1"/>
    <n v="2"/>
    <n v="4598600"/>
    <n v="9197.2000000000007"/>
    <x v="16"/>
  </r>
  <r>
    <x v="1"/>
    <s v="AGOSTO"/>
    <n v="10641"/>
    <x v="12"/>
    <x v="12"/>
    <x v="337"/>
    <x v="337"/>
    <x v="4"/>
    <x v="3"/>
    <x v="1"/>
    <n v="4"/>
    <n v="1964699"/>
    <n v="7858.7960000000003"/>
    <x v="8"/>
  </r>
  <r>
    <x v="1"/>
    <s v="AGOSTO"/>
    <n v="10663"/>
    <x v="29"/>
    <x v="29"/>
    <x v="388"/>
    <x v="388"/>
    <x v="263"/>
    <x v="1"/>
    <x v="1"/>
    <n v="1"/>
    <n v="28000"/>
    <n v="28"/>
    <x v="0"/>
  </r>
  <r>
    <x v="1"/>
    <s v="AGOSTO"/>
    <n v="10623"/>
    <x v="32"/>
    <x v="32"/>
    <x v="89"/>
    <x v="89"/>
    <x v="64"/>
    <x v="4"/>
    <x v="1"/>
    <n v="1"/>
    <n v="305000"/>
    <n v="305"/>
    <x v="0"/>
  </r>
  <r>
    <x v="1"/>
    <s v="AGOSTO"/>
    <n v="10660"/>
    <x v="5"/>
    <x v="5"/>
    <x v="89"/>
    <x v="89"/>
    <x v="64"/>
    <x v="4"/>
    <x v="1"/>
    <n v="30"/>
    <n v="296405"/>
    <n v="8892.15"/>
    <x v="4"/>
  </r>
  <r>
    <x v="1"/>
    <s v="AGOSTO"/>
    <n v="10629"/>
    <x v="16"/>
    <x v="16"/>
    <x v="91"/>
    <x v="91"/>
    <x v="66"/>
    <x v="3"/>
    <x v="3"/>
    <n v="8"/>
    <n v="145489"/>
    <n v="1163.912"/>
    <x v="8"/>
  </r>
  <r>
    <x v="1"/>
    <s v="AGOSTO"/>
    <n v="10644"/>
    <x v="22"/>
    <x v="22"/>
    <x v="91"/>
    <x v="91"/>
    <x v="66"/>
    <x v="3"/>
    <x v="3"/>
    <n v="15"/>
    <n v="155000"/>
    <n v="2325"/>
    <x v="14"/>
  </r>
  <r>
    <x v="1"/>
    <s v="AGOSTO"/>
    <n v="10646"/>
    <x v="0"/>
    <x v="0"/>
    <x v="126"/>
    <x v="126"/>
    <x v="96"/>
    <x v="1"/>
    <x v="3"/>
    <n v="1"/>
    <n v="25000"/>
    <n v="25"/>
    <x v="0"/>
  </r>
  <r>
    <x v="1"/>
    <s v="AGOSTO"/>
    <n v="10636"/>
    <x v="0"/>
    <x v="0"/>
    <x v="55"/>
    <x v="55"/>
    <x v="41"/>
    <x v="0"/>
    <x v="3"/>
    <n v="1"/>
    <n v="160000"/>
    <n v="160"/>
    <x v="0"/>
  </r>
  <r>
    <x v="1"/>
    <s v="AGOSTO"/>
    <n v="10658"/>
    <x v="0"/>
    <x v="0"/>
    <x v="55"/>
    <x v="55"/>
    <x v="41"/>
    <x v="0"/>
    <x v="3"/>
    <n v="1"/>
    <n v="160000"/>
    <n v="160"/>
    <x v="0"/>
  </r>
  <r>
    <x v="1"/>
    <s v="AGOSTO"/>
    <n v="10666"/>
    <x v="0"/>
    <x v="0"/>
    <x v="55"/>
    <x v="55"/>
    <x v="41"/>
    <x v="0"/>
    <x v="3"/>
    <n v="1"/>
    <n v="158000"/>
    <n v="158"/>
    <x v="0"/>
  </r>
  <r>
    <x v="1"/>
    <s v="AGOSTO"/>
    <n v="10666"/>
    <x v="0"/>
    <x v="0"/>
    <x v="56"/>
    <x v="56"/>
    <x v="42"/>
    <x v="0"/>
    <x v="3"/>
    <n v="1"/>
    <n v="68000"/>
    <n v="68"/>
    <x v="0"/>
  </r>
  <r>
    <x v="1"/>
    <s v="AGOSTO"/>
    <n v="10662"/>
    <x v="19"/>
    <x v="19"/>
    <x v="127"/>
    <x v="127"/>
    <x v="97"/>
    <x v="0"/>
    <x v="3"/>
    <n v="1"/>
    <n v="96000"/>
    <n v="96"/>
    <x v="0"/>
  </r>
  <r>
    <x v="1"/>
    <s v="AGOSTO"/>
    <n v="10666"/>
    <x v="0"/>
    <x v="0"/>
    <x v="163"/>
    <x v="163"/>
    <x v="120"/>
    <x v="0"/>
    <x v="3"/>
    <n v="1"/>
    <n v="48000"/>
    <n v="48"/>
    <x v="0"/>
  </r>
  <r>
    <x v="1"/>
    <s v="AGOSTO"/>
    <n v="10643"/>
    <x v="39"/>
    <x v="39"/>
    <x v="389"/>
    <x v="389"/>
    <x v="264"/>
    <x v="0"/>
    <x v="3"/>
    <n v="5"/>
    <n v="1435122"/>
    <n v="7175.61"/>
    <x v="14"/>
  </r>
  <r>
    <x v="1"/>
    <s v="AGOSTO"/>
    <n v="10666"/>
    <x v="0"/>
    <x v="0"/>
    <x v="62"/>
    <x v="62"/>
    <x v="48"/>
    <x v="0"/>
    <x v="3"/>
    <n v="1"/>
    <n v="38000"/>
    <n v="38"/>
    <x v="0"/>
  </r>
  <r>
    <x v="1"/>
    <s v="AGOSTO"/>
    <n v="10666"/>
    <x v="0"/>
    <x v="0"/>
    <x v="63"/>
    <x v="63"/>
    <x v="49"/>
    <x v="0"/>
    <x v="3"/>
    <n v="1"/>
    <n v="53000"/>
    <n v="53"/>
    <x v="0"/>
  </r>
  <r>
    <x v="1"/>
    <s v="AGOSTO"/>
    <n v="10635"/>
    <x v="17"/>
    <x v="17"/>
    <x v="64"/>
    <x v="64"/>
    <x v="50"/>
    <x v="1"/>
    <x v="3"/>
    <n v="1"/>
    <n v="25000"/>
    <n v="25"/>
    <x v="11"/>
  </r>
  <r>
    <x v="1"/>
    <s v="AGOSTO"/>
    <n v="10643"/>
    <x v="39"/>
    <x v="39"/>
    <x v="390"/>
    <x v="390"/>
    <x v="265"/>
    <x v="0"/>
    <x v="3"/>
    <n v="5"/>
    <n v="468862"/>
    <n v="2344.31"/>
    <x v="14"/>
  </r>
  <r>
    <x v="1"/>
    <s v="AGOSTO"/>
    <n v="10643"/>
    <x v="39"/>
    <x v="39"/>
    <x v="391"/>
    <x v="391"/>
    <x v="266"/>
    <x v="0"/>
    <x v="3"/>
    <n v="5"/>
    <n v="1050086"/>
    <n v="5250.43"/>
    <x v="14"/>
  </r>
  <r>
    <x v="1"/>
    <s v="SEPTIEMBRE"/>
    <n v="10674"/>
    <x v="6"/>
    <x v="6"/>
    <x v="386"/>
    <x v="386"/>
    <x v="262"/>
    <x v="2"/>
    <x v="1"/>
    <n v="70"/>
    <n v="104047"/>
    <n v="7283.29"/>
    <x v="5"/>
  </r>
  <r>
    <x v="1"/>
    <s v="SEPTIEMBRE"/>
    <n v="10709"/>
    <x v="6"/>
    <x v="6"/>
    <x v="386"/>
    <x v="386"/>
    <x v="262"/>
    <x v="2"/>
    <x v="1"/>
    <n v="25"/>
    <n v="108187"/>
    <n v="2704.6750000000002"/>
    <x v="5"/>
  </r>
  <r>
    <x v="1"/>
    <s v="SEPTIEMBRE"/>
    <n v="10687"/>
    <x v="8"/>
    <x v="8"/>
    <x v="386"/>
    <x v="386"/>
    <x v="262"/>
    <x v="2"/>
    <x v="1"/>
    <n v="30"/>
    <n v="105156"/>
    <n v="3154.68"/>
    <x v="7"/>
  </r>
  <r>
    <x v="1"/>
    <s v="SEPTIEMBRE"/>
    <n v="10693"/>
    <x v="6"/>
    <x v="6"/>
    <x v="4"/>
    <x v="4"/>
    <x v="4"/>
    <x v="2"/>
    <x v="1"/>
    <n v="20"/>
    <n v="241695"/>
    <n v="4833.8999999999996"/>
    <x v="5"/>
  </r>
  <r>
    <x v="1"/>
    <s v="SEPTIEMBRE"/>
    <n v="10688"/>
    <x v="8"/>
    <x v="8"/>
    <x v="4"/>
    <x v="4"/>
    <x v="4"/>
    <x v="2"/>
    <x v="1"/>
    <n v="20"/>
    <n v="236864"/>
    <n v="4737.28"/>
    <x v="7"/>
  </r>
  <r>
    <x v="1"/>
    <s v="SEPTIEMBRE"/>
    <n v="10694"/>
    <x v="8"/>
    <x v="8"/>
    <x v="4"/>
    <x v="4"/>
    <x v="4"/>
    <x v="2"/>
    <x v="1"/>
    <n v="32"/>
    <n v="236864"/>
    <n v="7579.6480000000001"/>
    <x v="7"/>
  </r>
  <r>
    <x v="1"/>
    <s v="SEPTIEMBRE"/>
    <n v="10698"/>
    <x v="28"/>
    <x v="28"/>
    <x v="4"/>
    <x v="4"/>
    <x v="4"/>
    <x v="2"/>
    <x v="1"/>
    <n v="20"/>
    <n v="241695"/>
    <n v="4833.8999999999996"/>
    <x v="10"/>
  </r>
  <r>
    <x v="1"/>
    <s v="SEPTIEMBRE"/>
    <n v="10699"/>
    <x v="28"/>
    <x v="28"/>
    <x v="4"/>
    <x v="4"/>
    <x v="4"/>
    <x v="2"/>
    <x v="1"/>
    <n v="30"/>
    <n v="241695"/>
    <n v="7250.85"/>
    <x v="10"/>
  </r>
  <r>
    <x v="1"/>
    <s v="SEPTIEMBRE"/>
    <n v="10718"/>
    <x v="2"/>
    <x v="2"/>
    <x v="4"/>
    <x v="4"/>
    <x v="4"/>
    <x v="2"/>
    <x v="1"/>
    <n v="10"/>
    <n v="268341"/>
    <n v="2683.41"/>
    <x v="2"/>
  </r>
  <r>
    <x v="1"/>
    <s v="SEPTIEMBRE"/>
    <n v="10697"/>
    <x v="4"/>
    <x v="4"/>
    <x v="4"/>
    <x v="4"/>
    <x v="4"/>
    <x v="2"/>
    <x v="1"/>
    <n v="14"/>
    <n v="267296"/>
    <n v="3742.1439999999998"/>
    <x v="3"/>
  </r>
  <r>
    <x v="1"/>
    <s v="SEPTIEMBRE"/>
    <n v="10706"/>
    <x v="24"/>
    <x v="24"/>
    <x v="4"/>
    <x v="4"/>
    <x v="4"/>
    <x v="2"/>
    <x v="1"/>
    <n v="6"/>
    <n v="320200"/>
    <n v="1921.2"/>
    <x v="15"/>
  </r>
  <r>
    <x v="1"/>
    <s v="SEPTIEMBRE"/>
    <n v="10707"/>
    <x v="24"/>
    <x v="24"/>
    <x v="4"/>
    <x v="4"/>
    <x v="4"/>
    <x v="2"/>
    <x v="1"/>
    <n v="5"/>
    <n v="295500"/>
    <n v="1477.5"/>
    <x v="15"/>
  </r>
  <r>
    <x v="1"/>
    <s v="SEPTIEMBRE"/>
    <n v="10708"/>
    <x v="24"/>
    <x v="24"/>
    <x v="4"/>
    <x v="4"/>
    <x v="4"/>
    <x v="2"/>
    <x v="1"/>
    <n v="10"/>
    <n v="295500"/>
    <n v="2955"/>
    <x v="15"/>
  </r>
  <r>
    <x v="1"/>
    <s v="SEPTIEMBRE"/>
    <n v="10717"/>
    <x v="3"/>
    <x v="3"/>
    <x v="4"/>
    <x v="4"/>
    <x v="4"/>
    <x v="2"/>
    <x v="1"/>
    <n v="3"/>
    <n v="305000"/>
    <n v="915"/>
    <x v="0"/>
  </r>
  <r>
    <x v="1"/>
    <s v="SEPTIEMBRE"/>
    <n v="10701"/>
    <x v="5"/>
    <x v="5"/>
    <x v="4"/>
    <x v="4"/>
    <x v="4"/>
    <x v="2"/>
    <x v="1"/>
    <n v="50"/>
    <n v="243556"/>
    <n v="12177.8"/>
    <x v="4"/>
  </r>
  <r>
    <x v="1"/>
    <s v="SEPTIEMBRE"/>
    <n v="10695"/>
    <x v="2"/>
    <x v="2"/>
    <x v="6"/>
    <x v="6"/>
    <x v="4"/>
    <x v="2"/>
    <x v="1"/>
    <n v="1"/>
    <n v="2158167"/>
    <n v="2158.1669999999999"/>
    <x v="2"/>
  </r>
  <r>
    <x v="1"/>
    <s v="SEPTIEMBRE"/>
    <n v="10681"/>
    <x v="50"/>
    <x v="50"/>
    <x v="7"/>
    <x v="7"/>
    <x v="4"/>
    <x v="2"/>
    <x v="1"/>
    <n v="1"/>
    <n v="520000"/>
    <n v="520"/>
    <x v="2"/>
  </r>
  <r>
    <x v="1"/>
    <s v="SEPTIEMBRE"/>
    <n v="10724"/>
    <x v="22"/>
    <x v="22"/>
    <x v="7"/>
    <x v="7"/>
    <x v="4"/>
    <x v="2"/>
    <x v="1"/>
    <n v="1"/>
    <n v="560000"/>
    <n v="560"/>
    <x v="14"/>
  </r>
  <r>
    <x v="1"/>
    <s v="SEPTIEMBRE"/>
    <n v="10679"/>
    <x v="12"/>
    <x v="12"/>
    <x v="290"/>
    <x v="290"/>
    <x v="198"/>
    <x v="2"/>
    <x v="1"/>
    <n v="1"/>
    <n v="3258000"/>
    <n v="3258"/>
    <x v="8"/>
  </r>
  <r>
    <x v="1"/>
    <s v="SEPTIEMBRE"/>
    <n v="10720"/>
    <x v="30"/>
    <x v="30"/>
    <x v="73"/>
    <x v="73"/>
    <x v="58"/>
    <x v="2"/>
    <x v="1"/>
    <n v="6"/>
    <n v="3100000"/>
    <n v="18600"/>
    <x v="12"/>
  </r>
  <r>
    <x v="1"/>
    <s v="SEPTIEMBRE"/>
    <n v="10672"/>
    <x v="8"/>
    <x v="8"/>
    <x v="9"/>
    <x v="9"/>
    <x v="4"/>
    <x v="3"/>
    <x v="1"/>
    <n v="20"/>
    <n v="135000"/>
    <n v="2700"/>
    <x v="7"/>
  </r>
  <r>
    <x v="1"/>
    <s v="SEPTIEMBRE"/>
    <n v="10712"/>
    <x v="8"/>
    <x v="8"/>
    <x v="9"/>
    <x v="9"/>
    <x v="4"/>
    <x v="3"/>
    <x v="1"/>
    <n v="20"/>
    <n v="135000"/>
    <n v="2700"/>
    <x v="7"/>
  </r>
  <r>
    <x v="1"/>
    <s v="SEPTIEMBRE"/>
    <n v="10669"/>
    <x v="33"/>
    <x v="33"/>
    <x v="76"/>
    <x v="76"/>
    <x v="4"/>
    <x v="3"/>
    <x v="1"/>
    <n v="1"/>
    <n v="105000"/>
    <n v="105"/>
    <x v="0"/>
  </r>
  <r>
    <x v="1"/>
    <s v="SEPTIEMBRE"/>
    <n v="10696"/>
    <x v="4"/>
    <x v="4"/>
    <x v="76"/>
    <x v="76"/>
    <x v="4"/>
    <x v="3"/>
    <x v="1"/>
    <n v="1"/>
    <n v="128698"/>
    <n v="128.69800000000001"/>
    <x v="3"/>
  </r>
  <r>
    <x v="1"/>
    <s v="SEPTIEMBRE"/>
    <n v="10673"/>
    <x v="19"/>
    <x v="19"/>
    <x v="76"/>
    <x v="76"/>
    <x v="4"/>
    <x v="3"/>
    <x v="1"/>
    <n v="10"/>
    <n v="105000"/>
    <n v="1050"/>
    <x v="0"/>
  </r>
  <r>
    <x v="1"/>
    <s v="SEPTIEMBRE"/>
    <n v="10715"/>
    <x v="19"/>
    <x v="19"/>
    <x v="76"/>
    <x v="76"/>
    <x v="4"/>
    <x v="3"/>
    <x v="1"/>
    <n v="4"/>
    <n v="105000"/>
    <n v="420"/>
    <x v="0"/>
  </r>
  <r>
    <x v="1"/>
    <s v="SEPTIEMBRE"/>
    <n v="10673"/>
    <x v="19"/>
    <x v="19"/>
    <x v="77"/>
    <x v="77"/>
    <x v="4"/>
    <x v="3"/>
    <x v="1"/>
    <n v="2"/>
    <n v="380000"/>
    <n v="760"/>
    <x v="0"/>
  </r>
  <r>
    <x v="1"/>
    <s v="SEPTIEMBRE"/>
    <n v="10702"/>
    <x v="5"/>
    <x v="5"/>
    <x v="77"/>
    <x v="77"/>
    <x v="4"/>
    <x v="3"/>
    <x v="1"/>
    <n v="7"/>
    <n v="400172"/>
    <n v="2801.2040000000002"/>
    <x v="4"/>
  </r>
  <r>
    <x v="1"/>
    <s v="SEPTIEMBRE"/>
    <n v="10700"/>
    <x v="12"/>
    <x v="12"/>
    <x v="16"/>
    <x v="16"/>
    <x v="4"/>
    <x v="3"/>
    <x v="1"/>
    <n v="20"/>
    <n v="2904755"/>
    <n v="58095.1"/>
    <x v="8"/>
  </r>
  <r>
    <x v="1"/>
    <s v="SEPTIEMBRE"/>
    <n v="10704"/>
    <x v="5"/>
    <x v="5"/>
    <x v="17"/>
    <x v="17"/>
    <x v="4"/>
    <x v="3"/>
    <x v="1"/>
    <n v="2"/>
    <n v="3880820"/>
    <n v="7761.64"/>
    <x v="4"/>
  </r>
  <r>
    <x v="1"/>
    <s v="SEPTIEMBRE"/>
    <n v="10703"/>
    <x v="5"/>
    <x v="5"/>
    <x v="85"/>
    <x v="85"/>
    <x v="60"/>
    <x v="3"/>
    <x v="1"/>
    <n v="1"/>
    <n v="4976793"/>
    <n v="4976.7929999999997"/>
    <x v="4"/>
  </r>
  <r>
    <x v="1"/>
    <s v="SEPTIEMBRE"/>
    <n v="10703"/>
    <x v="5"/>
    <x v="5"/>
    <x v="85"/>
    <x v="85"/>
    <x v="60"/>
    <x v="3"/>
    <x v="1"/>
    <n v="2"/>
    <n v="4976793"/>
    <n v="9953.5859999999993"/>
    <x v="4"/>
  </r>
  <r>
    <x v="1"/>
    <s v="SEPTIEMBRE"/>
    <n v="10700"/>
    <x v="12"/>
    <x v="12"/>
    <x v="337"/>
    <x v="337"/>
    <x v="4"/>
    <x v="3"/>
    <x v="1"/>
    <n v="19"/>
    <n v="2072039"/>
    <n v="39368.741000000002"/>
    <x v="8"/>
  </r>
  <r>
    <x v="1"/>
    <s v="SEPTIEMBRE"/>
    <n v="10700"/>
    <x v="12"/>
    <x v="12"/>
    <x v="18"/>
    <x v="18"/>
    <x v="4"/>
    <x v="3"/>
    <x v="1"/>
    <n v="8"/>
    <n v="2072039"/>
    <n v="16576.312000000002"/>
    <x v="8"/>
  </r>
  <r>
    <x v="1"/>
    <s v="SEPTIEMBRE"/>
    <n v="10700"/>
    <x v="12"/>
    <x v="12"/>
    <x v="18"/>
    <x v="18"/>
    <x v="4"/>
    <x v="3"/>
    <x v="1"/>
    <n v="20"/>
    <n v="2072039"/>
    <n v="41440.78"/>
    <x v="8"/>
  </r>
  <r>
    <x v="1"/>
    <s v="SEPTIEMBRE"/>
    <n v="10671"/>
    <x v="1"/>
    <x v="1"/>
    <x v="392"/>
    <x v="392"/>
    <x v="267"/>
    <x v="1"/>
    <x v="1"/>
    <n v="2"/>
    <n v="49000"/>
    <n v="98"/>
    <x v="1"/>
  </r>
  <r>
    <x v="1"/>
    <s v="SEPTIEMBRE"/>
    <n v="10705"/>
    <x v="8"/>
    <x v="8"/>
    <x v="87"/>
    <x v="87"/>
    <x v="62"/>
    <x v="1"/>
    <x v="1"/>
    <n v="1"/>
    <n v="52767"/>
    <n v="52.767000000000003"/>
    <x v="7"/>
  </r>
  <r>
    <x v="1"/>
    <s v="SEPTIEMBRE"/>
    <n v="10705"/>
    <x v="8"/>
    <x v="8"/>
    <x v="393"/>
    <x v="393"/>
    <x v="268"/>
    <x v="1"/>
    <x v="1"/>
    <n v="4"/>
    <n v="11012"/>
    <n v="44.048000000000002"/>
    <x v="7"/>
  </r>
  <r>
    <x v="1"/>
    <s v="SEPTIEMBRE"/>
    <n v="10705"/>
    <x v="8"/>
    <x v="8"/>
    <x v="394"/>
    <x v="394"/>
    <x v="269"/>
    <x v="1"/>
    <x v="1"/>
    <n v="3"/>
    <n v="18852"/>
    <n v="56.555999999999997"/>
    <x v="7"/>
  </r>
  <r>
    <x v="1"/>
    <s v="SEPTIEMBRE"/>
    <n v="10705"/>
    <x v="8"/>
    <x v="8"/>
    <x v="88"/>
    <x v="88"/>
    <x v="63"/>
    <x v="1"/>
    <x v="1"/>
    <n v="4"/>
    <n v="136835"/>
    <n v="547.34"/>
    <x v="7"/>
  </r>
  <r>
    <x v="1"/>
    <s v="SEPTIEMBRE"/>
    <n v="10710"/>
    <x v="56"/>
    <x v="56"/>
    <x v="42"/>
    <x v="42"/>
    <x v="28"/>
    <x v="1"/>
    <x v="1"/>
    <n v="1"/>
    <n v="18000"/>
    <n v="18"/>
    <x v="0"/>
  </r>
  <r>
    <x v="1"/>
    <s v="SEPTIEMBRE"/>
    <n v="10710"/>
    <x v="56"/>
    <x v="56"/>
    <x v="43"/>
    <x v="43"/>
    <x v="29"/>
    <x v="1"/>
    <x v="1"/>
    <n v="1"/>
    <n v="78000"/>
    <n v="78"/>
    <x v="0"/>
  </r>
  <r>
    <x v="1"/>
    <s v="SEPTIEMBRE"/>
    <n v="10722"/>
    <x v="32"/>
    <x v="32"/>
    <x v="43"/>
    <x v="43"/>
    <x v="29"/>
    <x v="1"/>
    <x v="1"/>
    <n v="6"/>
    <n v="75000"/>
    <n v="450"/>
    <x v="0"/>
  </r>
  <r>
    <x v="1"/>
    <s v="SEPTIEMBRE"/>
    <n v="10700"/>
    <x v="12"/>
    <x v="12"/>
    <x v="89"/>
    <x v="89"/>
    <x v="64"/>
    <x v="4"/>
    <x v="1"/>
    <n v="20"/>
    <n v="294065"/>
    <n v="5881.3"/>
    <x v="8"/>
  </r>
  <r>
    <x v="1"/>
    <s v="SEPTIEMBRE"/>
    <n v="10722"/>
    <x v="32"/>
    <x v="32"/>
    <x v="89"/>
    <x v="89"/>
    <x v="64"/>
    <x v="4"/>
    <x v="1"/>
    <n v="6"/>
    <n v="305000"/>
    <n v="1830"/>
    <x v="0"/>
  </r>
  <r>
    <x v="1"/>
    <s v="SEPTIEMBRE"/>
    <n v="10733"/>
    <x v="62"/>
    <x v="62"/>
    <x v="395"/>
    <x v="395"/>
    <x v="4"/>
    <x v="1"/>
    <x v="10"/>
    <n v="2"/>
    <n v="25000"/>
    <n v="50"/>
    <x v="0"/>
  </r>
  <r>
    <x v="1"/>
    <s v="SEPTIEMBRE"/>
    <n v="10685"/>
    <x v="17"/>
    <x v="17"/>
    <x v="278"/>
    <x v="278"/>
    <x v="191"/>
    <x v="3"/>
    <x v="3"/>
    <n v="1"/>
    <n v="82000"/>
    <n v="82"/>
    <x v="11"/>
  </r>
  <r>
    <x v="1"/>
    <s v="SEPTIEMBRE"/>
    <n v="10729"/>
    <x v="0"/>
    <x v="0"/>
    <x v="126"/>
    <x v="126"/>
    <x v="96"/>
    <x v="1"/>
    <x v="3"/>
    <n v="1"/>
    <n v="25000"/>
    <n v="25"/>
    <x v="0"/>
  </r>
  <r>
    <x v="1"/>
    <s v="SEPTIEMBRE"/>
    <n v="10683"/>
    <x v="0"/>
    <x v="0"/>
    <x v="55"/>
    <x v="55"/>
    <x v="41"/>
    <x v="0"/>
    <x v="3"/>
    <n v="1"/>
    <n v="160000"/>
    <n v="160"/>
    <x v="0"/>
  </r>
  <r>
    <x v="1"/>
    <s v="SEPTIEMBRE"/>
    <n v="10713"/>
    <x v="0"/>
    <x v="0"/>
    <x v="55"/>
    <x v="55"/>
    <x v="41"/>
    <x v="0"/>
    <x v="3"/>
    <n v="1"/>
    <n v="160000"/>
    <n v="160"/>
    <x v="0"/>
  </r>
  <r>
    <x v="1"/>
    <s v="SEPTIEMBRE"/>
    <n v="10683"/>
    <x v="0"/>
    <x v="0"/>
    <x v="56"/>
    <x v="56"/>
    <x v="42"/>
    <x v="0"/>
    <x v="3"/>
    <n v="1"/>
    <n v="68000"/>
    <n v="68"/>
    <x v="0"/>
  </r>
  <r>
    <x v="1"/>
    <s v="SEPTIEMBRE"/>
    <n v="10729"/>
    <x v="0"/>
    <x v="0"/>
    <x v="57"/>
    <x v="57"/>
    <x v="43"/>
    <x v="1"/>
    <x v="3"/>
    <n v="1"/>
    <n v="50000"/>
    <n v="50"/>
    <x v="0"/>
  </r>
  <r>
    <x v="1"/>
    <s v="SEPTIEMBRE"/>
    <n v="10729"/>
    <x v="0"/>
    <x v="0"/>
    <x v="58"/>
    <x v="58"/>
    <x v="44"/>
    <x v="1"/>
    <x v="3"/>
    <n v="1"/>
    <n v="35000"/>
    <n v="35"/>
    <x v="0"/>
  </r>
  <r>
    <x v="1"/>
    <s v="SEPTIEMBRE"/>
    <n v="10683"/>
    <x v="0"/>
    <x v="0"/>
    <x v="95"/>
    <x v="95"/>
    <x v="70"/>
    <x v="0"/>
    <x v="3"/>
    <n v="1"/>
    <n v="55000"/>
    <n v="55"/>
    <x v="0"/>
  </r>
  <r>
    <x v="1"/>
    <s v="SEPTIEMBRE"/>
    <n v="10733"/>
    <x v="62"/>
    <x v="62"/>
    <x v="130"/>
    <x v="130"/>
    <x v="99"/>
    <x v="0"/>
    <x v="3"/>
    <n v="2"/>
    <n v="145000"/>
    <n v="290"/>
    <x v="0"/>
  </r>
  <r>
    <x v="1"/>
    <s v="SEPTIEMBRE"/>
    <n v="10714"/>
    <x v="39"/>
    <x v="39"/>
    <x v="212"/>
    <x v="212"/>
    <x v="151"/>
    <x v="0"/>
    <x v="3"/>
    <n v="1"/>
    <n v="157500"/>
    <n v="157.5"/>
    <x v="14"/>
  </r>
  <r>
    <x v="1"/>
    <s v="SEPTIEMBRE"/>
    <n v="10683"/>
    <x v="0"/>
    <x v="0"/>
    <x v="62"/>
    <x v="62"/>
    <x v="48"/>
    <x v="0"/>
    <x v="3"/>
    <n v="1"/>
    <n v="38000"/>
    <n v="38"/>
    <x v="0"/>
  </r>
  <r>
    <x v="1"/>
    <s v="SEPTIEMBRE"/>
    <n v="10683"/>
    <x v="0"/>
    <x v="0"/>
    <x v="63"/>
    <x v="63"/>
    <x v="49"/>
    <x v="0"/>
    <x v="3"/>
    <n v="1"/>
    <n v="53000"/>
    <n v="53"/>
    <x v="0"/>
  </r>
  <r>
    <x v="1"/>
    <s v="SEPTIEMBRE"/>
    <n v="10673"/>
    <x v="19"/>
    <x v="19"/>
    <x v="136"/>
    <x v="136"/>
    <x v="105"/>
    <x v="0"/>
    <x v="3"/>
    <n v="2"/>
    <n v="92000"/>
    <n v="184"/>
    <x v="0"/>
  </r>
  <r>
    <x v="1"/>
    <s v="SEPTIEMBRE"/>
    <n v="10721"/>
    <x v="19"/>
    <x v="19"/>
    <x v="396"/>
    <x v="396"/>
    <x v="270"/>
    <x v="0"/>
    <x v="3"/>
    <n v="2"/>
    <n v="158000"/>
    <n v="316"/>
    <x v="0"/>
  </r>
  <r>
    <x v="1"/>
    <s v="SEPTIEMBRE"/>
    <n v="10673"/>
    <x v="19"/>
    <x v="19"/>
    <x v="397"/>
    <x v="397"/>
    <x v="271"/>
    <x v="0"/>
    <x v="3"/>
    <n v="2"/>
    <n v="240000"/>
    <n v="480"/>
    <x v="0"/>
  </r>
  <r>
    <x v="1"/>
    <s v="SEPTIEMBRE"/>
    <n v="10714"/>
    <x v="39"/>
    <x v="39"/>
    <x v="215"/>
    <x v="215"/>
    <x v="154"/>
    <x v="1"/>
    <x v="3"/>
    <n v="8"/>
    <n v="40500"/>
    <n v="324"/>
    <x v="14"/>
  </r>
  <r>
    <x v="1"/>
    <s v="SEPTIEMBRE"/>
    <n v="10673"/>
    <x v="19"/>
    <x v="19"/>
    <x v="140"/>
    <x v="140"/>
    <x v="109"/>
    <x v="0"/>
    <x v="3"/>
    <n v="10"/>
    <n v="5500"/>
    <n v="55"/>
    <x v="0"/>
  </r>
  <r>
    <x v="1"/>
    <s v="SEPTIEMBRE"/>
    <n v="10733"/>
    <x v="62"/>
    <x v="62"/>
    <x v="140"/>
    <x v="140"/>
    <x v="109"/>
    <x v="0"/>
    <x v="3"/>
    <n v="2"/>
    <n v="5000"/>
    <n v="10"/>
    <x v="0"/>
  </r>
  <r>
    <x v="1"/>
    <s v="SEPTIEMBRE"/>
    <n v="10670"/>
    <x v="17"/>
    <x v="17"/>
    <x v="385"/>
    <x v="385"/>
    <x v="261"/>
    <x v="0"/>
    <x v="3"/>
    <n v="1"/>
    <n v="3003167"/>
    <n v="3003.1669999999999"/>
    <x v="11"/>
  </r>
  <r>
    <x v="1"/>
    <s v="SEPTIEMBRE"/>
    <n v="10728"/>
    <x v="39"/>
    <x v="39"/>
    <x v="142"/>
    <x v="142"/>
    <x v="111"/>
    <x v="1"/>
    <x v="3"/>
    <n v="1"/>
    <n v="37000"/>
    <n v="37"/>
    <x v="14"/>
  </r>
  <r>
    <x v="1"/>
    <s v="SEPTIEMBRE"/>
    <n v="10728"/>
    <x v="39"/>
    <x v="39"/>
    <x v="169"/>
    <x v="169"/>
    <x v="4"/>
    <x v="1"/>
    <x v="3"/>
    <n v="1"/>
    <n v="83000"/>
    <n v="83"/>
    <x v="14"/>
  </r>
  <r>
    <x v="1"/>
    <s v="SEPTIEMBRE"/>
    <n v="10728"/>
    <x v="39"/>
    <x v="39"/>
    <x v="170"/>
    <x v="170"/>
    <x v="126"/>
    <x v="2"/>
    <x v="3"/>
    <n v="1"/>
    <n v="675000"/>
    <n v="675"/>
    <x v="14"/>
  </r>
  <r>
    <x v="1"/>
    <s v="NOVIEMBRE"/>
    <n v="10885"/>
    <x v="0"/>
    <x v="0"/>
    <x v="398"/>
    <x v="398"/>
    <x v="272"/>
    <x v="0"/>
    <x v="0"/>
    <n v="5"/>
    <n v="120000"/>
    <n v="600"/>
    <x v="0"/>
  </r>
  <r>
    <x v="1"/>
    <s v="NOVIEMBRE"/>
    <n v="10863"/>
    <x v="3"/>
    <x v="3"/>
    <x v="386"/>
    <x v="386"/>
    <x v="262"/>
    <x v="2"/>
    <x v="1"/>
    <n v="4"/>
    <n v="115000"/>
    <n v="460"/>
    <x v="0"/>
  </r>
  <r>
    <x v="1"/>
    <s v="NOVIEMBRE"/>
    <n v="10851"/>
    <x v="6"/>
    <x v="6"/>
    <x v="4"/>
    <x v="4"/>
    <x v="4"/>
    <x v="2"/>
    <x v="1"/>
    <n v="10"/>
    <n v="254057"/>
    <n v="2540.5700000000002"/>
    <x v="5"/>
  </r>
  <r>
    <x v="1"/>
    <s v="NOVIEMBRE"/>
    <n v="10880"/>
    <x v="63"/>
    <x v="63"/>
    <x v="4"/>
    <x v="4"/>
    <x v="4"/>
    <x v="2"/>
    <x v="1"/>
    <n v="2"/>
    <n v="310000"/>
    <n v="620"/>
    <x v="0"/>
  </r>
  <r>
    <x v="1"/>
    <s v="NOVIEMBRE"/>
    <n v="10835"/>
    <x v="4"/>
    <x v="4"/>
    <x v="4"/>
    <x v="4"/>
    <x v="4"/>
    <x v="2"/>
    <x v="1"/>
    <n v="12"/>
    <n v="280394"/>
    <n v="3364.7280000000001"/>
    <x v="3"/>
  </r>
  <r>
    <x v="1"/>
    <s v="NOVIEMBRE"/>
    <n v="10836"/>
    <x v="4"/>
    <x v="4"/>
    <x v="4"/>
    <x v="4"/>
    <x v="4"/>
    <x v="2"/>
    <x v="1"/>
    <n v="7"/>
    <n v="280394"/>
    <n v="1962.758"/>
    <x v="3"/>
  </r>
  <r>
    <x v="1"/>
    <s v="NOVIEMBRE"/>
    <n v="10863"/>
    <x v="3"/>
    <x v="3"/>
    <x v="4"/>
    <x v="4"/>
    <x v="4"/>
    <x v="2"/>
    <x v="1"/>
    <n v="1"/>
    <n v="310000"/>
    <n v="310"/>
    <x v="0"/>
  </r>
  <r>
    <x v="1"/>
    <s v="NOVIEMBRE"/>
    <n v="10844"/>
    <x v="5"/>
    <x v="5"/>
    <x v="4"/>
    <x v="4"/>
    <x v="4"/>
    <x v="2"/>
    <x v="1"/>
    <n v="70"/>
    <n v="273891"/>
    <n v="19172.37"/>
    <x v="4"/>
  </r>
  <r>
    <x v="1"/>
    <s v="NOVIEMBRE"/>
    <n v="10832"/>
    <x v="11"/>
    <x v="11"/>
    <x v="5"/>
    <x v="5"/>
    <x v="4"/>
    <x v="2"/>
    <x v="1"/>
    <n v="1"/>
    <n v="1280000"/>
    <n v="1280"/>
    <x v="0"/>
  </r>
  <r>
    <x v="1"/>
    <s v="NOVIEMBRE"/>
    <n v="10846"/>
    <x v="5"/>
    <x v="5"/>
    <x v="5"/>
    <x v="5"/>
    <x v="4"/>
    <x v="2"/>
    <x v="1"/>
    <n v="2"/>
    <n v="1497848"/>
    <n v="2995.6959999999999"/>
    <x v="4"/>
  </r>
  <r>
    <x v="1"/>
    <s v="NOVIEMBRE"/>
    <n v="10853"/>
    <x v="12"/>
    <x v="12"/>
    <x v="6"/>
    <x v="6"/>
    <x v="4"/>
    <x v="2"/>
    <x v="1"/>
    <n v="2"/>
    <n v="2263346"/>
    <n v="4526.692"/>
    <x v="8"/>
  </r>
  <r>
    <x v="1"/>
    <s v="NOVIEMBRE"/>
    <n v="10847"/>
    <x v="5"/>
    <x v="5"/>
    <x v="6"/>
    <x v="6"/>
    <x v="4"/>
    <x v="2"/>
    <x v="1"/>
    <n v="2"/>
    <n v="2241495"/>
    <n v="4482.99"/>
    <x v="4"/>
  </r>
  <r>
    <x v="1"/>
    <s v="NOVIEMBRE"/>
    <n v="10875"/>
    <x v="25"/>
    <x v="25"/>
    <x v="323"/>
    <x v="323"/>
    <x v="4"/>
    <x v="2"/>
    <x v="1"/>
    <n v="1"/>
    <n v="2580000"/>
    <n v="2580"/>
    <x v="16"/>
  </r>
  <r>
    <x v="1"/>
    <s v="NOVIEMBRE"/>
    <n v="10882"/>
    <x v="25"/>
    <x v="25"/>
    <x v="7"/>
    <x v="7"/>
    <x v="4"/>
    <x v="2"/>
    <x v="1"/>
    <n v="12"/>
    <n v="526000"/>
    <n v="6312"/>
    <x v="16"/>
  </r>
  <r>
    <x v="1"/>
    <s v="NOVIEMBRE"/>
    <n v="10849"/>
    <x v="8"/>
    <x v="8"/>
    <x v="73"/>
    <x v="73"/>
    <x v="58"/>
    <x v="2"/>
    <x v="1"/>
    <n v="1"/>
    <n v="3239000"/>
    <n v="3239"/>
    <x v="7"/>
  </r>
  <r>
    <x v="1"/>
    <s v="NOVIEMBRE"/>
    <n v="10883"/>
    <x v="25"/>
    <x v="25"/>
    <x v="73"/>
    <x v="73"/>
    <x v="58"/>
    <x v="2"/>
    <x v="1"/>
    <n v="1"/>
    <n v="3152778"/>
    <n v="3152.7779999999998"/>
    <x v="16"/>
  </r>
  <r>
    <x v="1"/>
    <s v="NOVIEMBRE"/>
    <n v="10865"/>
    <x v="28"/>
    <x v="28"/>
    <x v="172"/>
    <x v="172"/>
    <x v="127"/>
    <x v="1"/>
    <x v="1"/>
    <n v="170"/>
    <n v="89779"/>
    <n v="15262.43"/>
    <x v="10"/>
  </r>
  <r>
    <x v="1"/>
    <s v="NOVIEMBRE"/>
    <n v="10866"/>
    <x v="28"/>
    <x v="28"/>
    <x v="172"/>
    <x v="172"/>
    <x v="127"/>
    <x v="1"/>
    <x v="1"/>
    <n v="30"/>
    <n v="89779"/>
    <n v="2693.37"/>
    <x v="10"/>
  </r>
  <r>
    <x v="1"/>
    <s v="NOVIEMBRE"/>
    <n v="10865"/>
    <x v="28"/>
    <x v="28"/>
    <x v="174"/>
    <x v="174"/>
    <x v="129"/>
    <x v="1"/>
    <x v="1"/>
    <n v="470"/>
    <n v="69068"/>
    <n v="32461.96"/>
    <x v="10"/>
  </r>
  <r>
    <x v="1"/>
    <s v="NOVIEMBRE"/>
    <n v="10867"/>
    <x v="28"/>
    <x v="28"/>
    <x v="174"/>
    <x v="174"/>
    <x v="129"/>
    <x v="1"/>
    <x v="1"/>
    <n v="30"/>
    <n v="69068"/>
    <n v="2072.04"/>
    <x v="10"/>
  </r>
  <r>
    <x v="1"/>
    <s v="NOVIEMBRE"/>
    <n v="10842"/>
    <x v="25"/>
    <x v="25"/>
    <x v="291"/>
    <x v="291"/>
    <x v="4"/>
    <x v="3"/>
    <x v="1"/>
    <n v="10"/>
    <n v="105000"/>
    <n v="1050"/>
    <x v="16"/>
  </r>
  <r>
    <x v="1"/>
    <s v="NOVIEMBRE"/>
    <n v="10837"/>
    <x v="4"/>
    <x v="4"/>
    <x v="76"/>
    <x v="76"/>
    <x v="4"/>
    <x v="3"/>
    <x v="1"/>
    <n v="1"/>
    <n v="135004"/>
    <n v="135.00399999999999"/>
    <x v="3"/>
  </r>
  <r>
    <x v="1"/>
    <s v="NOVIEMBRE"/>
    <n v="10854"/>
    <x v="12"/>
    <x v="12"/>
    <x v="77"/>
    <x v="77"/>
    <x v="4"/>
    <x v="3"/>
    <x v="1"/>
    <n v="12"/>
    <n v="525221"/>
    <n v="6302.652"/>
    <x v="8"/>
  </r>
  <r>
    <x v="1"/>
    <s v="NOVIEMBRE"/>
    <n v="10845"/>
    <x v="5"/>
    <x v="5"/>
    <x v="77"/>
    <x v="77"/>
    <x v="4"/>
    <x v="3"/>
    <x v="1"/>
    <n v="3"/>
    <n v="420639"/>
    <n v="1261.9169999999999"/>
    <x v="4"/>
  </r>
  <r>
    <x v="1"/>
    <s v="NOVIEMBRE"/>
    <n v="10876"/>
    <x v="11"/>
    <x v="11"/>
    <x v="79"/>
    <x v="79"/>
    <x v="4"/>
    <x v="3"/>
    <x v="1"/>
    <n v="1"/>
    <n v="1370000"/>
    <n v="1370"/>
    <x v="0"/>
  </r>
  <r>
    <x v="1"/>
    <s v="NOVIEMBRE"/>
    <n v="10834"/>
    <x v="12"/>
    <x v="12"/>
    <x v="15"/>
    <x v="15"/>
    <x v="4"/>
    <x v="3"/>
    <x v="1"/>
    <n v="5"/>
    <n v="1889098"/>
    <n v="9445.49"/>
    <x v="8"/>
  </r>
  <r>
    <x v="1"/>
    <s v="NOVIEMBRE"/>
    <n v="10883"/>
    <x v="25"/>
    <x v="25"/>
    <x v="15"/>
    <x v="15"/>
    <x v="4"/>
    <x v="3"/>
    <x v="1"/>
    <n v="3"/>
    <n v="1762857"/>
    <n v="5288.5709999999999"/>
    <x v="16"/>
  </r>
  <r>
    <x v="1"/>
    <s v="NOVIEMBRE"/>
    <n v="10879"/>
    <x v="64"/>
    <x v="64"/>
    <x v="196"/>
    <x v="196"/>
    <x v="4"/>
    <x v="3"/>
    <x v="1"/>
    <n v="1"/>
    <n v="2453333"/>
    <n v="2453.3330000000001"/>
    <x v="6"/>
  </r>
  <r>
    <x v="1"/>
    <s v="NOVIEMBRE"/>
    <n v="10839"/>
    <x v="4"/>
    <x v="4"/>
    <x v="17"/>
    <x v="17"/>
    <x v="4"/>
    <x v="3"/>
    <x v="1"/>
    <n v="2"/>
    <n v="3913043"/>
    <n v="7826.0860000000002"/>
    <x v="3"/>
  </r>
  <r>
    <x v="1"/>
    <s v="NOVIEMBRE"/>
    <n v="10840"/>
    <x v="4"/>
    <x v="4"/>
    <x v="17"/>
    <x v="17"/>
    <x v="4"/>
    <x v="3"/>
    <x v="1"/>
    <n v="1"/>
    <n v="3913043"/>
    <n v="3913.0430000000001"/>
    <x v="3"/>
  </r>
  <r>
    <x v="1"/>
    <s v="NOVIEMBRE"/>
    <n v="10850"/>
    <x v="5"/>
    <x v="5"/>
    <x v="17"/>
    <x v="17"/>
    <x v="4"/>
    <x v="3"/>
    <x v="1"/>
    <n v="2"/>
    <n v="4079314"/>
    <n v="8158.6279999999997"/>
    <x v="4"/>
  </r>
  <r>
    <x v="1"/>
    <s v="NOVIEMBRE"/>
    <n v="10879"/>
    <x v="64"/>
    <x v="64"/>
    <x v="293"/>
    <x v="293"/>
    <x v="4"/>
    <x v="3"/>
    <x v="1"/>
    <n v="1"/>
    <n v="4053333"/>
    <n v="4053.3330000000001"/>
    <x v="6"/>
  </r>
  <r>
    <x v="1"/>
    <s v="NOVIEMBRE"/>
    <n v="10839"/>
    <x v="4"/>
    <x v="4"/>
    <x v="399"/>
    <x v="399"/>
    <x v="4"/>
    <x v="3"/>
    <x v="1"/>
    <n v="3"/>
    <n v="4648649"/>
    <n v="13945.947"/>
    <x v="3"/>
  </r>
  <r>
    <x v="1"/>
    <s v="NOVIEMBRE"/>
    <n v="10883"/>
    <x v="25"/>
    <x v="25"/>
    <x v="18"/>
    <x v="18"/>
    <x v="4"/>
    <x v="3"/>
    <x v="1"/>
    <n v="3"/>
    <n v="1997143"/>
    <n v="5991.4290000000001"/>
    <x v="16"/>
  </r>
  <r>
    <x v="1"/>
    <s v="NOVIEMBRE"/>
    <n v="10856"/>
    <x v="28"/>
    <x v="28"/>
    <x v="374"/>
    <x v="374"/>
    <x v="4"/>
    <x v="3"/>
    <x v="1"/>
    <n v="2"/>
    <n v="1700000"/>
    <n v="3400"/>
    <x v="10"/>
  </r>
  <r>
    <x v="1"/>
    <s v="NOVIEMBRE"/>
    <n v="10855"/>
    <x v="28"/>
    <x v="28"/>
    <x v="226"/>
    <x v="226"/>
    <x v="160"/>
    <x v="1"/>
    <x v="1"/>
    <n v="4"/>
    <n v="12000"/>
    <n v="48"/>
    <x v="10"/>
  </r>
  <r>
    <x v="1"/>
    <s v="NOVIEMBRE"/>
    <n v="10848"/>
    <x v="8"/>
    <x v="8"/>
    <x v="87"/>
    <x v="87"/>
    <x v="62"/>
    <x v="1"/>
    <x v="1"/>
    <n v="3"/>
    <n v="55049"/>
    <n v="165.14699999999999"/>
    <x v="7"/>
  </r>
  <r>
    <x v="1"/>
    <s v="NOVIEMBRE"/>
    <n v="10848"/>
    <x v="8"/>
    <x v="8"/>
    <x v="394"/>
    <x v="394"/>
    <x v="269"/>
    <x v="1"/>
    <x v="1"/>
    <n v="1"/>
    <n v="19668"/>
    <n v="19.667999999999999"/>
    <x v="7"/>
  </r>
  <r>
    <x v="1"/>
    <s v="NOVIEMBRE"/>
    <n v="10848"/>
    <x v="8"/>
    <x v="8"/>
    <x v="400"/>
    <x v="400"/>
    <x v="273"/>
    <x v="1"/>
    <x v="1"/>
    <n v="4"/>
    <n v="19980"/>
    <n v="79.92"/>
    <x v="7"/>
  </r>
  <r>
    <x v="1"/>
    <s v="NOVIEMBRE"/>
    <n v="10843"/>
    <x v="25"/>
    <x v="25"/>
    <x v="43"/>
    <x v="43"/>
    <x v="29"/>
    <x v="1"/>
    <x v="1"/>
    <n v="30"/>
    <n v="68900"/>
    <n v="2067"/>
    <x v="16"/>
  </r>
  <r>
    <x v="1"/>
    <s v="NOVIEMBRE"/>
    <n v="10841"/>
    <x v="49"/>
    <x v="49"/>
    <x v="43"/>
    <x v="43"/>
    <x v="29"/>
    <x v="1"/>
    <x v="1"/>
    <n v="30"/>
    <n v="67800"/>
    <n v="2034"/>
    <x v="0"/>
  </r>
  <r>
    <x v="1"/>
    <s v="NOVIEMBRE"/>
    <n v="10848"/>
    <x v="8"/>
    <x v="8"/>
    <x v="401"/>
    <x v="401"/>
    <x v="274"/>
    <x v="1"/>
    <x v="1"/>
    <n v="4"/>
    <n v="18690"/>
    <n v="74.760000000000005"/>
    <x v="7"/>
  </r>
  <r>
    <x v="1"/>
    <s v="NOVIEMBRE"/>
    <n v="10848"/>
    <x v="8"/>
    <x v="8"/>
    <x v="402"/>
    <x v="402"/>
    <x v="275"/>
    <x v="1"/>
    <x v="1"/>
    <n v="4"/>
    <n v="9324"/>
    <n v="37.295999999999999"/>
    <x v="7"/>
  </r>
  <r>
    <x v="1"/>
    <s v="NOVIEMBRE"/>
    <n v="10843"/>
    <x v="25"/>
    <x v="25"/>
    <x v="89"/>
    <x v="89"/>
    <x v="64"/>
    <x v="4"/>
    <x v="1"/>
    <n v="15"/>
    <n v="275500"/>
    <n v="4132.5"/>
    <x v="16"/>
  </r>
  <r>
    <x v="1"/>
    <s v="NOVIEMBRE"/>
    <n v="10883"/>
    <x v="25"/>
    <x v="25"/>
    <x v="403"/>
    <x v="403"/>
    <x v="276"/>
    <x v="1"/>
    <x v="1"/>
    <n v="3"/>
    <n v="676923"/>
    <n v="2030.769"/>
    <x v="16"/>
  </r>
  <r>
    <x v="1"/>
    <s v="NOVIEMBRE"/>
    <n v="10843"/>
    <x v="25"/>
    <x v="25"/>
    <x v="183"/>
    <x v="183"/>
    <x v="133"/>
    <x v="4"/>
    <x v="1"/>
    <n v="4"/>
    <n v="310000"/>
    <n v="1240"/>
    <x v="16"/>
  </r>
  <r>
    <x v="1"/>
    <s v="NOVIEMBRE"/>
    <n v="10843"/>
    <x v="25"/>
    <x v="25"/>
    <x v="114"/>
    <x v="114"/>
    <x v="86"/>
    <x v="1"/>
    <x v="1"/>
    <n v="8"/>
    <n v="15600"/>
    <n v="124.8"/>
    <x v="16"/>
  </r>
  <r>
    <x v="1"/>
    <s v="NOVIEMBRE"/>
    <n v="10884"/>
    <x v="39"/>
    <x v="39"/>
    <x v="404"/>
    <x v="404"/>
    <x v="277"/>
    <x v="0"/>
    <x v="10"/>
    <n v="1"/>
    <n v="848000"/>
    <n v="848"/>
    <x v="14"/>
  </r>
  <r>
    <x v="1"/>
    <s v="NOVIEMBRE"/>
    <n v="10852"/>
    <x v="17"/>
    <x v="17"/>
    <x v="370"/>
    <x v="370"/>
    <x v="251"/>
    <x v="3"/>
    <x v="3"/>
    <n v="8"/>
    <n v="51000"/>
    <n v="408"/>
    <x v="11"/>
  </r>
  <r>
    <x v="1"/>
    <s v="NOVIEMBRE"/>
    <n v="10886"/>
    <x v="0"/>
    <x v="0"/>
    <x v="56"/>
    <x v="56"/>
    <x v="42"/>
    <x v="0"/>
    <x v="3"/>
    <n v="1"/>
    <n v="68000"/>
    <n v="68"/>
    <x v="0"/>
  </r>
  <r>
    <x v="1"/>
    <s v="NOVIEMBRE"/>
    <n v="10838"/>
    <x v="39"/>
    <x v="39"/>
    <x v="94"/>
    <x v="94"/>
    <x v="69"/>
    <x v="0"/>
    <x v="3"/>
    <n v="4"/>
    <n v="29000"/>
    <n v="116"/>
    <x v="14"/>
  </r>
  <r>
    <x v="1"/>
    <s v="NOVIEMBRE"/>
    <n v="10885"/>
    <x v="0"/>
    <x v="0"/>
    <x v="94"/>
    <x v="94"/>
    <x v="69"/>
    <x v="0"/>
    <x v="3"/>
    <n v="5"/>
    <n v="25000"/>
    <n v="125"/>
    <x v="0"/>
  </r>
  <r>
    <x v="1"/>
    <s v="NOVIEMBRE"/>
    <n v="10886"/>
    <x v="0"/>
    <x v="0"/>
    <x v="94"/>
    <x v="94"/>
    <x v="69"/>
    <x v="0"/>
    <x v="3"/>
    <n v="1"/>
    <n v="25000"/>
    <n v="25"/>
    <x v="0"/>
  </r>
  <r>
    <x v="1"/>
    <s v="NOVIEMBRE"/>
    <n v="10833"/>
    <x v="17"/>
    <x v="17"/>
    <x v="405"/>
    <x v="405"/>
    <x v="278"/>
    <x v="0"/>
    <x v="3"/>
    <n v="2"/>
    <n v="48000"/>
    <n v="96"/>
    <x v="11"/>
  </r>
  <r>
    <x v="1"/>
    <s v="NOVIEMBRE"/>
    <n v="10885"/>
    <x v="0"/>
    <x v="0"/>
    <x v="354"/>
    <x v="354"/>
    <x v="242"/>
    <x v="0"/>
    <x v="3"/>
    <n v="1"/>
    <n v="45000"/>
    <n v="45"/>
    <x v="0"/>
  </r>
  <r>
    <x v="1"/>
    <s v="NOVIEMBRE"/>
    <n v="10886"/>
    <x v="0"/>
    <x v="0"/>
    <x v="60"/>
    <x v="60"/>
    <x v="46"/>
    <x v="0"/>
    <x v="3"/>
    <n v="1"/>
    <n v="99000"/>
    <n v="99"/>
    <x v="0"/>
  </r>
  <r>
    <x v="1"/>
    <s v="NOVIEMBRE"/>
    <n v="10833"/>
    <x v="17"/>
    <x v="17"/>
    <x v="406"/>
    <x v="406"/>
    <x v="279"/>
    <x v="0"/>
    <x v="3"/>
    <n v="4"/>
    <n v="118000"/>
    <n v="472"/>
    <x v="11"/>
  </r>
  <r>
    <x v="1"/>
    <s v="NOVIEMBRE"/>
    <n v="10881"/>
    <x v="17"/>
    <x v="17"/>
    <x v="131"/>
    <x v="131"/>
    <x v="100"/>
    <x v="0"/>
    <x v="3"/>
    <n v="10"/>
    <n v="84000"/>
    <n v="840"/>
    <x v="11"/>
  </r>
  <r>
    <x v="1"/>
    <s v="NOVIEMBRE"/>
    <n v="10833"/>
    <x v="17"/>
    <x v="17"/>
    <x v="132"/>
    <x v="132"/>
    <x v="101"/>
    <x v="0"/>
    <x v="3"/>
    <n v="3"/>
    <n v="234000"/>
    <n v="702"/>
    <x v="11"/>
  </r>
  <r>
    <x v="1"/>
    <s v="NOVIEMBRE"/>
    <n v="10833"/>
    <x v="17"/>
    <x v="17"/>
    <x v="133"/>
    <x v="133"/>
    <x v="102"/>
    <x v="0"/>
    <x v="3"/>
    <n v="2"/>
    <n v="350000"/>
    <n v="700"/>
    <x v="11"/>
  </r>
  <r>
    <x v="1"/>
    <s v="NOVIEMBRE"/>
    <n v="10864"/>
    <x v="0"/>
    <x v="0"/>
    <x v="133"/>
    <x v="133"/>
    <x v="102"/>
    <x v="0"/>
    <x v="3"/>
    <n v="2"/>
    <n v="370000"/>
    <n v="740"/>
    <x v="0"/>
  </r>
  <r>
    <x v="1"/>
    <s v="NOVIEMBRE"/>
    <n v="10877"/>
    <x v="0"/>
    <x v="0"/>
    <x v="135"/>
    <x v="135"/>
    <x v="104"/>
    <x v="0"/>
    <x v="3"/>
    <n v="1"/>
    <n v="94000"/>
    <n v="94"/>
    <x v="0"/>
  </r>
  <r>
    <x v="1"/>
    <s v="NOVIEMBRE"/>
    <n v="10886"/>
    <x v="0"/>
    <x v="0"/>
    <x v="62"/>
    <x v="62"/>
    <x v="48"/>
    <x v="0"/>
    <x v="3"/>
    <n v="1"/>
    <n v="38000"/>
    <n v="38"/>
    <x v="0"/>
  </r>
  <r>
    <x v="1"/>
    <s v="NOVIEMBRE"/>
    <n v="10886"/>
    <x v="0"/>
    <x v="0"/>
    <x v="63"/>
    <x v="63"/>
    <x v="49"/>
    <x v="0"/>
    <x v="3"/>
    <n v="1"/>
    <n v="53000"/>
    <n v="53"/>
    <x v="0"/>
  </r>
  <r>
    <x v="1"/>
    <s v="NOVIEMBRE"/>
    <n v="10878"/>
    <x v="17"/>
    <x v="17"/>
    <x v="64"/>
    <x v="64"/>
    <x v="50"/>
    <x v="1"/>
    <x v="3"/>
    <n v="1"/>
    <n v="24000"/>
    <n v="24"/>
    <x v="11"/>
  </r>
  <r>
    <x v="1"/>
    <s v="NOVIEMBRE"/>
    <n v="10884"/>
    <x v="39"/>
    <x v="39"/>
    <x v="218"/>
    <x v="218"/>
    <x v="157"/>
    <x v="1"/>
    <x v="3"/>
    <n v="1"/>
    <n v="23000"/>
    <n v="23"/>
    <x v="14"/>
  </r>
  <r>
    <x v="1"/>
    <s v="NOVIEMBRE"/>
    <n v="10881"/>
    <x v="17"/>
    <x v="17"/>
    <x v="365"/>
    <x v="365"/>
    <x v="4"/>
    <x v="1"/>
    <x v="3"/>
    <n v="5"/>
    <n v="97000"/>
    <n v="485"/>
    <x v="11"/>
  </r>
  <r>
    <x v="1"/>
    <s v="DICIEMBRE"/>
    <n v="10901"/>
    <x v="17"/>
    <x v="17"/>
    <x v="407"/>
    <x v="407"/>
    <x v="4"/>
    <x v="3"/>
    <x v="0"/>
    <n v="1"/>
    <n v="150000"/>
    <n v="150"/>
    <x v="11"/>
  </r>
  <r>
    <x v="1"/>
    <s v="DICIEMBRE"/>
    <n v="10903"/>
    <x v="17"/>
    <x v="17"/>
    <x v="407"/>
    <x v="407"/>
    <x v="4"/>
    <x v="3"/>
    <x v="0"/>
    <n v="1"/>
    <n v="150000"/>
    <n v="150"/>
    <x v="11"/>
  </r>
  <r>
    <x v="1"/>
    <s v="DICIEMBRE"/>
    <n v="10912"/>
    <x v="17"/>
    <x v="17"/>
    <x v="407"/>
    <x v="407"/>
    <x v="4"/>
    <x v="3"/>
    <x v="0"/>
    <n v="2"/>
    <n v="150000"/>
    <n v="300"/>
    <x v="11"/>
  </r>
  <r>
    <x v="1"/>
    <s v="DICIEMBRE"/>
    <n v="10896"/>
    <x v="36"/>
    <x v="36"/>
    <x v="341"/>
    <x v="341"/>
    <x v="234"/>
    <x v="0"/>
    <x v="0"/>
    <n v="1"/>
    <n v="156000"/>
    <n v="156"/>
    <x v="0"/>
  </r>
  <r>
    <x v="1"/>
    <s v="DICIEMBRE"/>
    <n v="10914"/>
    <x v="3"/>
    <x v="3"/>
    <x v="386"/>
    <x v="386"/>
    <x v="262"/>
    <x v="2"/>
    <x v="1"/>
    <n v="6"/>
    <n v="120000"/>
    <n v="720"/>
    <x v="0"/>
  </r>
  <r>
    <x v="1"/>
    <s v="DICIEMBRE"/>
    <n v="10905"/>
    <x v="6"/>
    <x v="6"/>
    <x v="4"/>
    <x v="4"/>
    <x v="4"/>
    <x v="2"/>
    <x v="1"/>
    <n v="7"/>
    <n v="279056"/>
    <n v="1953.3920000000001"/>
    <x v="5"/>
  </r>
  <r>
    <x v="1"/>
    <s v="DICIEMBRE"/>
    <n v="10907"/>
    <x v="2"/>
    <x v="2"/>
    <x v="4"/>
    <x v="4"/>
    <x v="4"/>
    <x v="2"/>
    <x v="1"/>
    <n v="10"/>
    <n v="308614"/>
    <n v="3086.14"/>
    <x v="2"/>
  </r>
  <r>
    <x v="1"/>
    <s v="DICIEMBRE"/>
    <n v="10906"/>
    <x v="4"/>
    <x v="4"/>
    <x v="4"/>
    <x v="4"/>
    <x v="4"/>
    <x v="2"/>
    <x v="1"/>
    <n v="7"/>
    <n v="308614"/>
    <n v="2160.2979999999998"/>
    <x v="3"/>
  </r>
  <r>
    <x v="1"/>
    <s v="DICIEMBRE"/>
    <n v="10908"/>
    <x v="4"/>
    <x v="4"/>
    <x v="4"/>
    <x v="4"/>
    <x v="4"/>
    <x v="2"/>
    <x v="1"/>
    <n v="6"/>
    <n v="308615"/>
    <n v="1851.69"/>
    <x v="3"/>
  </r>
  <r>
    <x v="1"/>
    <s v="DICIEMBRE"/>
    <n v="10911"/>
    <x v="65"/>
    <x v="65"/>
    <x v="4"/>
    <x v="4"/>
    <x v="4"/>
    <x v="2"/>
    <x v="1"/>
    <n v="3"/>
    <n v="290000"/>
    <n v="870"/>
    <x v="0"/>
  </r>
  <r>
    <x v="1"/>
    <s v="DICIEMBRE"/>
    <n v="10920"/>
    <x v="28"/>
    <x v="28"/>
    <x v="5"/>
    <x v="5"/>
    <x v="4"/>
    <x v="2"/>
    <x v="1"/>
    <n v="4"/>
    <n v="1623081"/>
    <n v="6492.3239999999996"/>
    <x v="10"/>
  </r>
  <r>
    <x v="1"/>
    <s v="DICIEMBRE"/>
    <n v="10897"/>
    <x v="37"/>
    <x v="37"/>
    <x v="323"/>
    <x v="323"/>
    <x v="4"/>
    <x v="2"/>
    <x v="1"/>
    <n v="2"/>
    <n v="2600000"/>
    <n v="5200"/>
    <x v="17"/>
  </r>
  <r>
    <x v="1"/>
    <s v="DICIEMBRE"/>
    <n v="10898"/>
    <x v="64"/>
    <x v="64"/>
    <x v="290"/>
    <x v="290"/>
    <x v="198"/>
    <x v="2"/>
    <x v="1"/>
    <n v="1"/>
    <n v="3025641"/>
    <n v="3025.6410000000001"/>
    <x v="6"/>
  </r>
  <r>
    <x v="1"/>
    <s v="DICIEMBRE"/>
    <n v="10909"/>
    <x v="32"/>
    <x v="32"/>
    <x v="73"/>
    <x v="73"/>
    <x v="58"/>
    <x v="2"/>
    <x v="1"/>
    <n v="2"/>
    <n v="3400000"/>
    <n v="6800"/>
    <x v="0"/>
  </r>
  <r>
    <x v="1"/>
    <s v="DICIEMBRE"/>
    <n v="10899"/>
    <x v="1"/>
    <x v="1"/>
    <x v="336"/>
    <x v="336"/>
    <x v="4"/>
    <x v="3"/>
    <x v="1"/>
    <n v="2"/>
    <n v="105000"/>
    <n v="210"/>
    <x v="1"/>
  </r>
  <r>
    <x v="1"/>
    <s v="DICIEMBRE"/>
    <n v="10911"/>
    <x v="65"/>
    <x v="65"/>
    <x v="336"/>
    <x v="336"/>
    <x v="4"/>
    <x v="3"/>
    <x v="1"/>
    <n v="3"/>
    <n v="105000"/>
    <n v="315"/>
    <x v="0"/>
  </r>
  <r>
    <x v="1"/>
    <s v="DICIEMBRE"/>
    <n v="10902"/>
    <x v="17"/>
    <x v="17"/>
    <x v="76"/>
    <x v="76"/>
    <x v="4"/>
    <x v="3"/>
    <x v="1"/>
    <n v="1"/>
    <n v="105000"/>
    <n v="105"/>
    <x v="11"/>
  </r>
  <r>
    <x v="1"/>
    <s v="DICIEMBRE"/>
    <n v="10904"/>
    <x v="17"/>
    <x v="17"/>
    <x v="76"/>
    <x v="76"/>
    <x v="4"/>
    <x v="3"/>
    <x v="1"/>
    <n v="1"/>
    <n v="105000"/>
    <n v="105"/>
    <x v="11"/>
  </r>
  <r>
    <x v="1"/>
    <s v="DICIEMBRE"/>
    <n v="10913"/>
    <x v="17"/>
    <x v="17"/>
    <x v="76"/>
    <x v="76"/>
    <x v="4"/>
    <x v="3"/>
    <x v="1"/>
    <n v="1"/>
    <n v="108000"/>
    <n v="108"/>
    <x v="11"/>
  </r>
  <r>
    <x v="1"/>
    <s v="DICIEMBRE"/>
    <n v="10910"/>
    <x v="0"/>
    <x v="0"/>
    <x v="76"/>
    <x v="76"/>
    <x v="4"/>
    <x v="3"/>
    <x v="1"/>
    <n v="1"/>
    <n v="105000"/>
    <n v="105"/>
    <x v="0"/>
  </r>
  <r>
    <x v="1"/>
    <s v="DICIEMBRE"/>
    <n v="10928"/>
    <x v="59"/>
    <x v="59"/>
    <x v="76"/>
    <x v="76"/>
    <x v="4"/>
    <x v="3"/>
    <x v="1"/>
    <n v="3"/>
    <n v="105000"/>
    <n v="315"/>
    <x v="0"/>
  </r>
  <r>
    <x v="1"/>
    <s v="DICIEMBRE"/>
    <n v="10929"/>
    <x v="18"/>
    <x v="18"/>
    <x v="79"/>
    <x v="79"/>
    <x v="4"/>
    <x v="3"/>
    <x v="1"/>
    <n v="1"/>
    <n v="1420000"/>
    <n v="1420"/>
    <x v="12"/>
  </r>
  <r>
    <x v="1"/>
    <s v="DICIEMBRE"/>
    <n v="10921"/>
    <x v="18"/>
    <x v="18"/>
    <x v="80"/>
    <x v="80"/>
    <x v="59"/>
    <x v="3"/>
    <x v="1"/>
    <n v="1"/>
    <n v="1420000"/>
    <n v="1420"/>
    <x v="12"/>
  </r>
  <r>
    <x v="1"/>
    <s v="DICIEMBRE"/>
    <n v="10910"/>
    <x v="0"/>
    <x v="0"/>
    <x v="247"/>
    <x v="247"/>
    <x v="172"/>
    <x v="1"/>
    <x v="1"/>
    <n v="1"/>
    <n v="15000"/>
    <n v="15"/>
    <x v="0"/>
  </r>
  <r>
    <x v="1"/>
    <s v="DICIEMBRE"/>
    <n v="10910"/>
    <x v="0"/>
    <x v="0"/>
    <x v="408"/>
    <x v="408"/>
    <x v="4"/>
    <x v="1"/>
    <x v="10"/>
    <n v="1"/>
    <n v="70000"/>
    <n v="70"/>
    <x v="0"/>
  </r>
  <r>
    <x v="1"/>
    <s v="DICIEMBRE"/>
    <n v="10925"/>
    <x v="18"/>
    <x v="18"/>
    <x v="91"/>
    <x v="91"/>
    <x v="66"/>
    <x v="3"/>
    <x v="3"/>
    <n v="10"/>
    <n v="186772"/>
    <n v="1867.72"/>
    <x v="12"/>
  </r>
  <r>
    <x v="1"/>
    <s v="DICIEMBRE"/>
    <n v="10922"/>
    <x v="16"/>
    <x v="16"/>
    <x v="53"/>
    <x v="53"/>
    <x v="39"/>
    <x v="3"/>
    <x v="3"/>
    <n v="20"/>
    <n v="59604"/>
    <n v="1192.08"/>
    <x v="8"/>
  </r>
  <r>
    <x v="1"/>
    <s v="DICIEMBRE"/>
    <n v="10923"/>
    <x v="16"/>
    <x v="16"/>
    <x v="53"/>
    <x v="53"/>
    <x v="39"/>
    <x v="3"/>
    <x v="3"/>
    <n v="5"/>
    <n v="59604"/>
    <n v="298.02"/>
    <x v="8"/>
  </r>
  <r>
    <x v="1"/>
    <s v="DICIEMBRE"/>
    <n v="10924"/>
    <x v="18"/>
    <x v="18"/>
    <x v="53"/>
    <x v="53"/>
    <x v="39"/>
    <x v="3"/>
    <x v="3"/>
    <n v="6"/>
    <n v="59604"/>
    <n v="357.62400000000002"/>
    <x v="12"/>
  </r>
  <r>
    <x v="1"/>
    <s v="DICIEMBRE"/>
    <n v="10925"/>
    <x v="18"/>
    <x v="18"/>
    <x v="53"/>
    <x v="53"/>
    <x v="39"/>
    <x v="3"/>
    <x v="3"/>
    <n v="9"/>
    <n v="59604"/>
    <n v="536.43600000000004"/>
    <x v="12"/>
  </r>
  <r>
    <x v="1"/>
    <s v="DICIEMBRE"/>
    <n v="10896"/>
    <x v="36"/>
    <x v="36"/>
    <x v="278"/>
    <x v="278"/>
    <x v="191"/>
    <x v="3"/>
    <x v="3"/>
    <n v="1"/>
    <n v="90000"/>
    <n v="90"/>
    <x v="0"/>
  </r>
  <r>
    <x v="1"/>
    <s v="DICIEMBRE"/>
    <n v="10928"/>
    <x v="59"/>
    <x v="59"/>
    <x v="92"/>
    <x v="92"/>
    <x v="67"/>
    <x v="3"/>
    <x v="3"/>
    <n v="1"/>
    <n v="95000"/>
    <n v="95"/>
    <x v="0"/>
  </r>
  <r>
    <x v="1"/>
    <s v="DICIEMBRE"/>
    <n v="10894"/>
    <x v="0"/>
    <x v="0"/>
    <x v="56"/>
    <x v="56"/>
    <x v="42"/>
    <x v="0"/>
    <x v="3"/>
    <n v="1"/>
    <n v="68000"/>
    <n v="68"/>
    <x v="0"/>
  </r>
  <r>
    <x v="1"/>
    <s v="DICIEMBRE"/>
    <n v="10910"/>
    <x v="0"/>
    <x v="0"/>
    <x v="94"/>
    <x v="94"/>
    <x v="69"/>
    <x v="0"/>
    <x v="3"/>
    <n v="2"/>
    <n v="25000"/>
    <n v="50"/>
    <x v="0"/>
  </r>
  <r>
    <x v="1"/>
    <s v="DICIEMBRE"/>
    <n v="10894"/>
    <x v="0"/>
    <x v="0"/>
    <x v="163"/>
    <x v="163"/>
    <x v="120"/>
    <x v="0"/>
    <x v="3"/>
    <n v="1"/>
    <n v="48000"/>
    <n v="48"/>
    <x v="0"/>
  </r>
  <r>
    <x v="1"/>
    <s v="DICIEMBRE"/>
    <n v="10896"/>
    <x v="36"/>
    <x v="36"/>
    <x v="130"/>
    <x v="130"/>
    <x v="99"/>
    <x v="0"/>
    <x v="3"/>
    <n v="1"/>
    <n v="140000"/>
    <n v="140"/>
    <x v="0"/>
  </r>
  <r>
    <x v="1"/>
    <s v="DICIEMBRE"/>
    <n v="10927"/>
    <x v="39"/>
    <x v="39"/>
    <x v="133"/>
    <x v="133"/>
    <x v="102"/>
    <x v="0"/>
    <x v="3"/>
    <n v="4"/>
    <n v="425000"/>
    <n v="1700"/>
    <x v="14"/>
  </r>
  <r>
    <x v="1"/>
    <s v="DICIEMBRE"/>
    <n v="10926"/>
    <x v="1"/>
    <x v="1"/>
    <x v="133"/>
    <x v="133"/>
    <x v="102"/>
    <x v="0"/>
    <x v="3"/>
    <n v="2"/>
    <n v="477000"/>
    <n v="954"/>
    <x v="1"/>
  </r>
  <r>
    <x v="1"/>
    <s v="DICIEMBRE"/>
    <n v="10894"/>
    <x v="0"/>
    <x v="0"/>
    <x v="62"/>
    <x v="62"/>
    <x v="48"/>
    <x v="0"/>
    <x v="3"/>
    <n v="1"/>
    <n v="38000"/>
    <n v="38"/>
    <x v="0"/>
  </r>
  <r>
    <x v="1"/>
    <s v="DICIEMBRE"/>
    <n v="10910"/>
    <x v="0"/>
    <x v="0"/>
    <x v="339"/>
    <x v="339"/>
    <x v="232"/>
    <x v="0"/>
    <x v="3"/>
    <n v="1"/>
    <n v="55000"/>
    <n v="55"/>
    <x v="0"/>
  </r>
  <r>
    <x v="1"/>
    <s v="DICIEMBRE"/>
    <n v="10894"/>
    <x v="0"/>
    <x v="0"/>
    <x v="63"/>
    <x v="63"/>
    <x v="49"/>
    <x v="0"/>
    <x v="3"/>
    <n v="1"/>
    <n v="53000"/>
    <n v="53"/>
    <x v="0"/>
  </r>
  <r>
    <x v="1"/>
    <s v="DICIEMBRE"/>
    <n v="10910"/>
    <x v="0"/>
    <x v="0"/>
    <x v="63"/>
    <x v="63"/>
    <x v="49"/>
    <x v="0"/>
    <x v="3"/>
    <n v="1"/>
    <n v="53000"/>
    <n v="53"/>
    <x v="0"/>
  </r>
  <r>
    <x v="1"/>
    <s v="DICIEMBRE"/>
    <n v="10925"/>
    <x v="18"/>
    <x v="18"/>
    <x v="371"/>
    <x v="371"/>
    <x v="252"/>
    <x v="1"/>
    <x v="3"/>
    <n v="5"/>
    <n v="16597"/>
    <n v="82.984999999999999"/>
    <x v="12"/>
  </r>
  <r>
    <x v="1"/>
    <s v="DICIEMBRE"/>
    <n v="10910"/>
    <x v="0"/>
    <x v="0"/>
    <x v="218"/>
    <x v="218"/>
    <x v="157"/>
    <x v="1"/>
    <x v="3"/>
    <n v="1"/>
    <n v="24000"/>
    <n v="24"/>
    <x v="0"/>
  </r>
  <r>
    <x v="1"/>
    <s v="DICIEMBRE"/>
    <n v="10896"/>
    <x v="36"/>
    <x v="36"/>
    <x v="140"/>
    <x v="140"/>
    <x v="109"/>
    <x v="0"/>
    <x v="3"/>
    <n v="1"/>
    <n v="5000"/>
    <n v="5"/>
    <x v="0"/>
  </r>
  <r>
    <x v="1"/>
    <s v="DICIEMBRE"/>
    <n v="10917"/>
    <x v="36"/>
    <x v="36"/>
    <x v="140"/>
    <x v="140"/>
    <x v="109"/>
    <x v="0"/>
    <x v="3"/>
    <n v="1"/>
    <n v="5000"/>
    <n v="5"/>
    <x v="0"/>
  </r>
  <r>
    <x v="1"/>
    <s v="DICIEMBRE"/>
    <n v="10927"/>
    <x v="39"/>
    <x v="39"/>
    <x v="142"/>
    <x v="142"/>
    <x v="111"/>
    <x v="1"/>
    <x v="3"/>
    <n v="2"/>
    <n v="33800"/>
    <n v="67.599999999999994"/>
    <x v="14"/>
  </r>
  <r>
    <x v="1"/>
    <s v="DICIEMBRE"/>
    <n v="10927"/>
    <x v="39"/>
    <x v="39"/>
    <x v="170"/>
    <x v="170"/>
    <x v="126"/>
    <x v="2"/>
    <x v="3"/>
    <n v="2"/>
    <n v="672000"/>
    <n v="1344"/>
    <x v="14"/>
  </r>
  <r>
    <x v="2"/>
    <s v="ENERO"/>
    <n v="10944"/>
    <x v="18"/>
    <x v="18"/>
    <x v="409"/>
    <x v="409"/>
    <x v="4"/>
    <x v="7"/>
    <x v="9"/>
    <n v="2"/>
    <n v="19510320"/>
    <n v="39020.639999999999"/>
    <x v="12"/>
  </r>
  <r>
    <x v="2"/>
    <s v="ENERO"/>
    <n v="10945"/>
    <x v="17"/>
    <x v="17"/>
    <x v="407"/>
    <x v="407"/>
    <x v="4"/>
    <x v="3"/>
    <x v="0"/>
    <n v="1"/>
    <n v="150000"/>
    <n v="150"/>
    <x v="11"/>
  </r>
  <r>
    <x v="2"/>
    <s v="ENERO"/>
    <n v="10945"/>
    <x v="17"/>
    <x v="17"/>
    <x v="341"/>
    <x v="341"/>
    <x v="234"/>
    <x v="0"/>
    <x v="0"/>
    <n v="1"/>
    <n v="159000"/>
    <n v="159"/>
    <x v="11"/>
  </r>
  <r>
    <x v="2"/>
    <s v="ENERO"/>
    <n v="10945"/>
    <x v="17"/>
    <x v="17"/>
    <x v="341"/>
    <x v="341"/>
    <x v="234"/>
    <x v="0"/>
    <x v="0"/>
    <n v="1"/>
    <n v="170000"/>
    <n v="170"/>
    <x v="11"/>
  </r>
  <r>
    <x v="2"/>
    <s v="ENERO"/>
    <n v="10946"/>
    <x v="22"/>
    <x v="22"/>
    <x v="341"/>
    <x v="341"/>
    <x v="234"/>
    <x v="0"/>
    <x v="0"/>
    <n v="1"/>
    <n v="156000"/>
    <n v="156"/>
    <x v="14"/>
  </r>
  <r>
    <x v="2"/>
    <s v="ENERO"/>
    <n v="10944"/>
    <x v="18"/>
    <x v="18"/>
    <x v="341"/>
    <x v="341"/>
    <x v="234"/>
    <x v="0"/>
    <x v="0"/>
    <n v="2"/>
    <n v="156000"/>
    <n v="312"/>
    <x v="12"/>
  </r>
  <r>
    <x v="2"/>
    <s v="ENERO"/>
    <n v="10945"/>
    <x v="17"/>
    <x v="17"/>
    <x v="342"/>
    <x v="342"/>
    <x v="235"/>
    <x v="1"/>
    <x v="0"/>
    <n v="4"/>
    <n v="46000"/>
    <n v="184"/>
    <x v="11"/>
  </r>
  <r>
    <x v="2"/>
    <s v="ENERO"/>
    <n v="10964"/>
    <x v="1"/>
    <x v="1"/>
    <x v="72"/>
    <x v="72"/>
    <x v="4"/>
    <x v="1"/>
    <x v="0"/>
    <n v="100"/>
    <n v="650"/>
    <n v="65"/>
    <x v="1"/>
  </r>
  <r>
    <x v="2"/>
    <s v="ENERO"/>
    <n v="10969"/>
    <x v="6"/>
    <x v="6"/>
    <x v="4"/>
    <x v="4"/>
    <x v="4"/>
    <x v="2"/>
    <x v="1"/>
    <n v="5"/>
    <n v="291004"/>
    <n v="1455.02"/>
    <x v="5"/>
  </r>
  <r>
    <x v="2"/>
    <s v="ENERO"/>
    <n v="10969"/>
    <x v="6"/>
    <x v="6"/>
    <x v="4"/>
    <x v="4"/>
    <x v="4"/>
    <x v="2"/>
    <x v="1"/>
    <n v="5"/>
    <n v="291004"/>
    <n v="1455.02"/>
    <x v="5"/>
  </r>
  <r>
    <x v="2"/>
    <s v="ENERO"/>
    <n v="10969"/>
    <x v="6"/>
    <x v="6"/>
    <x v="4"/>
    <x v="4"/>
    <x v="4"/>
    <x v="2"/>
    <x v="1"/>
    <n v="15"/>
    <n v="291004"/>
    <n v="4365.0600000000004"/>
    <x v="5"/>
  </r>
  <r>
    <x v="2"/>
    <s v="ENERO"/>
    <n v="10969"/>
    <x v="6"/>
    <x v="6"/>
    <x v="4"/>
    <x v="4"/>
    <x v="4"/>
    <x v="2"/>
    <x v="1"/>
    <n v="5"/>
    <n v="291004"/>
    <n v="1455.02"/>
    <x v="5"/>
  </r>
  <r>
    <x v="2"/>
    <s v="ENERO"/>
    <n v="10969"/>
    <x v="6"/>
    <x v="6"/>
    <x v="4"/>
    <x v="4"/>
    <x v="4"/>
    <x v="2"/>
    <x v="1"/>
    <n v="8"/>
    <n v="291004"/>
    <n v="2328.0320000000002"/>
    <x v="5"/>
  </r>
  <r>
    <x v="2"/>
    <s v="ENERO"/>
    <n v="10969"/>
    <x v="6"/>
    <x v="6"/>
    <x v="4"/>
    <x v="4"/>
    <x v="4"/>
    <x v="2"/>
    <x v="1"/>
    <n v="10"/>
    <n v="288273"/>
    <n v="2882.73"/>
    <x v="5"/>
  </r>
  <r>
    <x v="2"/>
    <s v="ENERO"/>
    <n v="10973"/>
    <x v="4"/>
    <x v="4"/>
    <x v="4"/>
    <x v="4"/>
    <x v="4"/>
    <x v="2"/>
    <x v="1"/>
    <n v="14"/>
    <n v="321828"/>
    <n v="4505.5919999999996"/>
    <x v="3"/>
  </r>
  <r>
    <x v="2"/>
    <s v="ENERO"/>
    <n v="10949"/>
    <x v="25"/>
    <x v="25"/>
    <x v="4"/>
    <x v="4"/>
    <x v="4"/>
    <x v="2"/>
    <x v="1"/>
    <n v="32"/>
    <n v="305000"/>
    <n v="9760"/>
    <x v="16"/>
  </r>
  <r>
    <x v="2"/>
    <s v="ENERO"/>
    <n v="10991"/>
    <x v="3"/>
    <x v="3"/>
    <x v="4"/>
    <x v="4"/>
    <x v="4"/>
    <x v="2"/>
    <x v="1"/>
    <n v="6"/>
    <n v="360000"/>
    <n v="2160"/>
    <x v="0"/>
  </r>
  <r>
    <x v="2"/>
    <s v="ENERO"/>
    <n v="10943"/>
    <x v="5"/>
    <x v="5"/>
    <x v="5"/>
    <x v="5"/>
    <x v="4"/>
    <x v="2"/>
    <x v="1"/>
    <n v="10"/>
    <n v="1761855"/>
    <n v="17618.55"/>
    <x v="4"/>
  </r>
  <r>
    <x v="2"/>
    <s v="ENERO"/>
    <n v="10952"/>
    <x v="28"/>
    <x v="28"/>
    <x v="172"/>
    <x v="172"/>
    <x v="127"/>
    <x v="1"/>
    <x v="1"/>
    <n v="500"/>
    <n v="102649"/>
    <n v="51324.5"/>
    <x v="10"/>
  </r>
  <r>
    <x v="2"/>
    <s v="ENERO"/>
    <n v="10952"/>
    <x v="28"/>
    <x v="28"/>
    <x v="172"/>
    <x v="172"/>
    <x v="127"/>
    <x v="1"/>
    <x v="1"/>
    <n v="470"/>
    <n v="102649"/>
    <n v="48245.03"/>
    <x v="10"/>
  </r>
  <r>
    <x v="2"/>
    <s v="ENERO"/>
    <n v="10952"/>
    <x v="28"/>
    <x v="28"/>
    <x v="174"/>
    <x v="174"/>
    <x v="129"/>
    <x v="1"/>
    <x v="1"/>
    <n v="170"/>
    <n v="78968"/>
    <n v="13424.56"/>
    <x v="10"/>
  </r>
  <r>
    <x v="2"/>
    <s v="ENERO"/>
    <n v="10942"/>
    <x v="8"/>
    <x v="8"/>
    <x v="9"/>
    <x v="9"/>
    <x v="4"/>
    <x v="3"/>
    <x v="1"/>
    <n v="5"/>
    <n v="135000"/>
    <n v="675"/>
    <x v="7"/>
  </r>
  <r>
    <x v="2"/>
    <s v="ENERO"/>
    <n v="10950"/>
    <x v="19"/>
    <x v="19"/>
    <x v="9"/>
    <x v="9"/>
    <x v="4"/>
    <x v="3"/>
    <x v="1"/>
    <n v="6"/>
    <n v="109000"/>
    <n v="654"/>
    <x v="0"/>
  </r>
  <r>
    <x v="2"/>
    <s v="ENERO"/>
    <n v="10942"/>
    <x v="8"/>
    <x v="8"/>
    <x v="334"/>
    <x v="334"/>
    <x v="4"/>
    <x v="3"/>
    <x v="1"/>
    <n v="5"/>
    <n v="135000"/>
    <n v="675"/>
    <x v="7"/>
  </r>
  <r>
    <x v="2"/>
    <s v="ENERO"/>
    <n v="10989"/>
    <x v="26"/>
    <x v="26"/>
    <x v="336"/>
    <x v="336"/>
    <x v="4"/>
    <x v="3"/>
    <x v="1"/>
    <n v="2"/>
    <n v="105000"/>
    <n v="210"/>
    <x v="0"/>
  </r>
  <r>
    <x v="2"/>
    <s v="ENERO"/>
    <n v="10945"/>
    <x v="17"/>
    <x v="17"/>
    <x v="76"/>
    <x v="76"/>
    <x v="4"/>
    <x v="3"/>
    <x v="1"/>
    <n v="1"/>
    <n v="105000"/>
    <n v="105"/>
    <x v="11"/>
  </r>
  <r>
    <x v="2"/>
    <s v="ENERO"/>
    <n v="10950"/>
    <x v="19"/>
    <x v="19"/>
    <x v="76"/>
    <x v="76"/>
    <x v="4"/>
    <x v="3"/>
    <x v="1"/>
    <n v="12"/>
    <n v="97000"/>
    <n v="1164"/>
    <x v="0"/>
  </r>
  <r>
    <x v="2"/>
    <s v="ENERO"/>
    <n v="10950"/>
    <x v="19"/>
    <x v="19"/>
    <x v="76"/>
    <x v="76"/>
    <x v="4"/>
    <x v="3"/>
    <x v="1"/>
    <n v="6"/>
    <n v="97000"/>
    <n v="582"/>
    <x v="0"/>
  </r>
  <r>
    <x v="2"/>
    <s v="ENERO"/>
    <n v="10986"/>
    <x v="0"/>
    <x v="0"/>
    <x v="76"/>
    <x v="76"/>
    <x v="4"/>
    <x v="3"/>
    <x v="1"/>
    <n v="1"/>
    <n v="95000"/>
    <n v="95"/>
    <x v="0"/>
  </r>
  <r>
    <x v="2"/>
    <s v="ENERO"/>
    <n v="10943"/>
    <x v="5"/>
    <x v="5"/>
    <x v="77"/>
    <x v="77"/>
    <x v="4"/>
    <x v="3"/>
    <x v="1"/>
    <n v="16"/>
    <n v="506153"/>
    <n v="8098.4480000000003"/>
    <x v="4"/>
  </r>
  <r>
    <x v="2"/>
    <s v="ENERO"/>
    <n v="10988"/>
    <x v="66"/>
    <x v="66"/>
    <x v="410"/>
    <x v="410"/>
    <x v="4"/>
    <x v="3"/>
    <x v="1"/>
    <n v="1"/>
    <n v="1050000"/>
    <n v="1050"/>
    <x v="0"/>
  </r>
  <r>
    <x v="2"/>
    <s v="ENERO"/>
    <n v="10952"/>
    <x v="28"/>
    <x v="28"/>
    <x v="411"/>
    <x v="411"/>
    <x v="4"/>
    <x v="3"/>
    <x v="1"/>
    <n v="250"/>
    <n v="141206"/>
    <n v="35301.5"/>
    <x v="10"/>
  </r>
  <r>
    <x v="2"/>
    <s v="ENERO"/>
    <n v="10952"/>
    <x v="28"/>
    <x v="28"/>
    <x v="412"/>
    <x v="412"/>
    <x v="4"/>
    <x v="3"/>
    <x v="1"/>
    <n v="2"/>
    <n v="11927049"/>
    <n v="23854.098000000002"/>
    <x v="10"/>
  </r>
  <r>
    <x v="2"/>
    <s v="ENERO"/>
    <n v="10942"/>
    <x v="8"/>
    <x v="8"/>
    <x v="413"/>
    <x v="413"/>
    <x v="4"/>
    <x v="1"/>
    <x v="1"/>
    <n v="1"/>
    <n v="7444188"/>
    <n v="7444.1880000000001"/>
    <x v="7"/>
  </r>
  <r>
    <x v="2"/>
    <s v="ENERO"/>
    <n v="10942"/>
    <x v="8"/>
    <x v="8"/>
    <x v="29"/>
    <x v="29"/>
    <x v="15"/>
    <x v="1"/>
    <x v="1"/>
    <n v="1"/>
    <n v="287762"/>
    <n v="287.762"/>
    <x v="7"/>
  </r>
  <r>
    <x v="2"/>
    <s v="ENERO"/>
    <n v="10942"/>
    <x v="8"/>
    <x v="8"/>
    <x v="414"/>
    <x v="414"/>
    <x v="280"/>
    <x v="1"/>
    <x v="1"/>
    <n v="1"/>
    <n v="1965701"/>
    <n v="1965.701"/>
    <x v="7"/>
  </r>
  <r>
    <x v="2"/>
    <s v="ENERO"/>
    <n v="10942"/>
    <x v="8"/>
    <x v="8"/>
    <x v="415"/>
    <x v="415"/>
    <x v="281"/>
    <x v="1"/>
    <x v="1"/>
    <n v="1"/>
    <n v="247927"/>
    <n v="247.92699999999999"/>
    <x v="7"/>
  </r>
  <r>
    <x v="2"/>
    <s v="ENERO"/>
    <n v="10942"/>
    <x v="8"/>
    <x v="8"/>
    <x v="416"/>
    <x v="416"/>
    <x v="282"/>
    <x v="1"/>
    <x v="1"/>
    <n v="1"/>
    <n v="177101"/>
    <n v="177.101"/>
    <x v="7"/>
  </r>
  <r>
    <x v="2"/>
    <s v="ENERO"/>
    <n v="10942"/>
    <x v="8"/>
    <x v="8"/>
    <x v="416"/>
    <x v="416"/>
    <x v="282"/>
    <x v="1"/>
    <x v="1"/>
    <n v="1"/>
    <n v="110685"/>
    <n v="110.685"/>
    <x v="7"/>
  </r>
  <r>
    <x v="2"/>
    <s v="ENERO"/>
    <n v="10944"/>
    <x v="18"/>
    <x v="18"/>
    <x v="226"/>
    <x v="226"/>
    <x v="160"/>
    <x v="1"/>
    <x v="1"/>
    <n v="3"/>
    <n v="15000"/>
    <n v="45"/>
    <x v="12"/>
  </r>
  <r>
    <x v="2"/>
    <s v="ENERO"/>
    <n v="10952"/>
    <x v="28"/>
    <x v="28"/>
    <x v="226"/>
    <x v="226"/>
    <x v="160"/>
    <x v="1"/>
    <x v="1"/>
    <n v="6"/>
    <n v="12000"/>
    <n v="72"/>
    <x v="10"/>
  </r>
  <r>
    <x v="2"/>
    <s v="ENERO"/>
    <n v="10936"/>
    <x v="48"/>
    <x v="48"/>
    <x v="106"/>
    <x v="106"/>
    <x v="79"/>
    <x v="1"/>
    <x v="1"/>
    <n v="18"/>
    <n v="25093"/>
    <n v="451.67399999999998"/>
    <x v="0"/>
  </r>
  <r>
    <x v="2"/>
    <s v="ENERO"/>
    <n v="10979"/>
    <x v="56"/>
    <x v="56"/>
    <x v="43"/>
    <x v="43"/>
    <x v="29"/>
    <x v="1"/>
    <x v="1"/>
    <n v="1"/>
    <n v="68000"/>
    <n v="68"/>
    <x v="0"/>
  </r>
  <r>
    <x v="2"/>
    <s v="ENERO"/>
    <n v="10949"/>
    <x v="25"/>
    <x v="25"/>
    <x v="43"/>
    <x v="43"/>
    <x v="29"/>
    <x v="1"/>
    <x v="1"/>
    <n v="44"/>
    <n v="62792"/>
    <n v="2762.848"/>
    <x v="16"/>
  </r>
  <r>
    <x v="2"/>
    <s v="ENERO"/>
    <n v="10935"/>
    <x v="32"/>
    <x v="32"/>
    <x v="43"/>
    <x v="43"/>
    <x v="29"/>
    <x v="1"/>
    <x v="1"/>
    <n v="6"/>
    <n v="60000"/>
    <n v="360"/>
    <x v="0"/>
  </r>
  <r>
    <x v="2"/>
    <s v="ENERO"/>
    <n v="10936"/>
    <x v="48"/>
    <x v="48"/>
    <x v="107"/>
    <x v="107"/>
    <x v="80"/>
    <x v="1"/>
    <x v="1"/>
    <n v="45"/>
    <n v="31367"/>
    <n v="1411.5150000000001"/>
    <x v="0"/>
  </r>
  <r>
    <x v="2"/>
    <s v="ENERO"/>
    <n v="10936"/>
    <x v="48"/>
    <x v="48"/>
    <x v="89"/>
    <x v="89"/>
    <x v="64"/>
    <x v="4"/>
    <x v="1"/>
    <n v="15"/>
    <n v="427721"/>
    <n v="6415.8149999999996"/>
    <x v="0"/>
  </r>
  <r>
    <x v="2"/>
    <s v="ENERO"/>
    <n v="10949"/>
    <x v="25"/>
    <x v="25"/>
    <x v="89"/>
    <x v="89"/>
    <x v="64"/>
    <x v="4"/>
    <x v="1"/>
    <n v="6"/>
    <n v="390532"/>
    <n v="2343.192"/>
    <x v="16"/>
  </r>
  <r>
    <x v="2"/>
    <s v="ENERO"/>
    <n v="10936"/>
    <x v="48"/>
    <x v="48"/>
    <x v="44"/>
    <x v="44"/>
    <x v="30"/>
    <x v="4"/>
    <x v="1"/>
    <n v="7"/>
    <n v="403279"/>
    <n v="2822.953"/>
    <x v="0"/>
  </r>
  <r>
    <x v="2"/>
    <s v="ENERO"/>
    <n v="10936"/>
    <x v="48"/>
    <x v="48"/>
    <x v="115"/>
    <x v="115"/>
    <x v="87"/>
    <x v="4"/>
    <x v="1"/>
    <n v="5"/>
    <n v="712868"/>
    <n v="3564.34"/>
    <x v="0"/>
  </r>
  <r>
    <x v="2"/>
    <s v="ENERO"/>
    <n v="10935"/>
    <x v="32"/>
    <x v="32"/>
    <x v="115"/>
    <x v="115"/>
    <x v="87"/>
    <x v="4"/>
    <x v="1"/>
    <n v="1"/>
    <n v="495000"/>
    <n v="495"/>
    <x v="0"/>
  </r>
  <r>
    <x v="2"/>
    <s v="ENERO"/>
    <n v="10936"/>
    <x v="48"/>
    <x v="48"/>
    <x v="314"/>
    <x v="314"/>
    <x v="216"/>
    <x v="1"/>
    <x v="1"/>
    <n v="10"/>
    <n v="20919"/>
    <n v="209.19"/>
    <x v="0"/>
  </r>
  <r>
    <x v="2"/>
    <s v="ENERO"/>
    <n v="10949"/>
    <x v="25"/>
    <x v="25"/>
    <x v="183"/>
    <x v="183"/>
    <x v="133"/>
    <x v="4"/>
    <x v="1"/>
    <n v="4"/>
    <n v="426744"/>
    <n v="1706.9760000000001"/>
    <x v="16"/>
  </r>
  <r>
    <x v="2"/>
    <s v="ENERO"/>
    <n v="10936"/>
    <x v="48"/>
    <x v="48"/>
    <x v="417"/>
    <x v="417"/>
    <x v="283"/>
    <x v="1"/>
    <x v="1"/>
    <n v="14"/>
    <n v="17107"/>
    <n v="239.49799999999999"/>
    <x v="0"/>
  </r>
  <r>
    <x v="2"/>
    <s v="ENERO"/>
    <n v="10936"/>
    <x v="48"/>
    <x v="48"/>
    <x v="118"/>
    <x v="118"/>
    <x v="90"/>
    <x v="5"/>
    <x v="1"/>
    <n v="20"/>
    <n v="85534"/>
    <n v="1710.68"/>
    <x v="0"/>
  </r>
  <r>
    <x v="2"/>
    <s v="ENERO"/>
    <n v="10942"/>
    <x v="8"/>
    <x v="8"/>
    <x v="46"/>
    <x v="46"/>
    <x v="32"/>
    <x v="1"/>
    <x v="1"/>
    <n v="16"/>
    <n v="50825"/>
    <n v="813.2"/>
    <x v="7"/>
  </r>
  <r>
    <x v="2"/>
    <s v="ENERO"/>
    <n v="10949"/>
    <x v="25"/>
    <x v="25"/>
    <x v="46"/>
    <x v="46"/>
    <x v="32"/>
    <x v="1"/>
    <x v="1"/>
    <n v="20"/>
    <n v="29751"/>
    <n v="595.02"/>
    <x v="16"/>
  </r>
  <r>
    <x v="2"/>
    <s v="ENERO"/>
    <n v="10946"/>
    <x v="22"/>
    <x v="22"/>
    <x v="91"/>
    <x v="91"/>
    <x v="66"/>
    <x v="3"/>
    <x v="3"/>
    <n v="20"/>
    <n v="188000"/>
    <n v="3760"/>
    <x v="14"/>
  </r>
  <r>
    <x v="2"/>
    <s v="ENERO"/>
    <n v="10944"/>
    <x v="18"/>
    <x v="18"/>
    <x v="51"/>
    <x v="51"/>
    <x v="37"/>
    <x v="3"/>
    <x v="3"/>
    <n v="2"/>
    <n v="340000"/>
    <n v="680"/>
    <x v="12"/>
  </r>
  <r>
    <x v="2"/>
    <s v="ENERO"/>
    <n v="10944"/>
    <x v="18"/>
    <x v="18"/>
    <x v="278"/>
    <x v="278"/>
    <x v="191"/>
    <x v="3"/>
    <x v="3"/>
    <n v="1"/>
    <n v="85000"/>
    <n v="85"/>
    <x v="12"/>
  </r>
  <r>
    <x v="2"/>
    <s v="ENERO"/>
    <n v="10986"/>
    <x v="0"/>
    <x v="0"/>
    <x v="56"/>
    <x v="56"/>
    <x v="42"/>
    <x v="0"/>
    <x v="3"/>
    <n v="1"/>
    <n v="67000"/>
    <n v="67"/>
    <x v="0"/>
  </r>
  <r>
    <x v="2"/>
    <s v="ENERO"/>
    <n v="10946"/>
    <x v="22"/>
    <x v="22"/>
    <x v="94"/>
    <x v="94"/>
    <x v="69"/>
    <x v="0"/>
    <x v="3"/>
    <n v="1"/>
    <n v="26000"/>
    <n v="26"/>
    <x v="14"/>
  </r>
  <r>
    <x v="2"/>
    <s v="ENERO"/>
    <n v="10986"/>
    <x v="0"/>
    <x v="0"/>
    <x v="163"/>
    <x v="163"/>
    <x v="120"/>
    <x v="0"/>
    <x v="3"/>
    <n v="1"/>
    <n v="47000"/>
    <n v="47"/>
    <x v="0"/>
  </r>
  <r>
    <x v="2"/>
    <s v="ENERO"/>
    <n v="10945"/>
    <x v="17"/>
    <x v="17"/>
    <x v="60"/>
    <x v="60"/>
    <x v="46"/>
    <x v="0"/>
    <x v="3"/>
    <n v="1"/>
    <n v="93300"/>
    <n v="93.3"/>
    <x v="11"/>
  </r>
  <r>
    <x v="2"/>
    <s v="ENERO"/>
    <n v="10945"/>
    <x v="17"/>
    <x v="17"/>
    <x v="130"/>
    <x v="130"/>
    <x v="99"/>
    <x v="0"/>
    <x v="3"/>
    <n v="3"/>
    <n v="139000"/>
    <n v="417"/>
    <x v="11"/>
  </r>
  <r>
    <x v="2"/>
    <s v="ENERO"/>
    <n v="10945"/>
    <x v="17"/>
    <x v="17"/>
    <x v="130"/>
    <x v="130"/>
    <x v="99"/>
    <x v="0"/>
    <x v="3"/>
    <n v="1"/>
    <n v="140000"/>
    <n v="140"/>
    <x v="11"/>
  </r>
  <r>
    <x v="2"/>
    <s v="ENERO"/>
    <n v="10944"/>
    <x v="18"/>
    <x v="18"/>
    <x v="132"/>
    <x v="132"/>
    <x v="101"/>
    <x v="0"/>
    <x v="3"/>
    <n v="5"/>
    <n v="256000"/>
    <n v="1280"/>
    <x v="12"/>
  </r>
  <r>
    <x v="2"/>
    <s v="ENERO"/>
    <n v="10946"/>
    <x v="22"/>
    <x v="22"/>
    <x v="258"/>
    <x v="258"/>
    <x v="177"/>
    <x v="1"/>
    <x v="3"/>
    <n v="2"/>
    <n v="60000"/>
    <n v="120"/>
    <x v="14"/>
  </r>
  <r>
    <x v="2"/>
    <s v="ENERO"/>
    <n v="10963"/>
    <x v="39"/>
    <x v="39"/>
    <x v="133"/>
    <x v="133"/>
    <x v="102"/>
    <x v="0"/>
    <x v="3"/>
    <n v="4"/>
    <n v="440000"/>
    <n v="1760"/>
    <x v="14"/>
  </r>
  <r>
    <x v="2"/>
    <s v="ENERO"/>
    <n v="10944"/>
    <x v="18"/>
    <x v="18"/>
    <x v="133"/>
    <x v="133"/>
    <x v="102"/>
    <x v="0"/>
    <x v="3"/>
    <n v="8"/>
    <n v="485000"/>
    <n v="3880"/>
    <x v="12"/>
  </r>
  <r>
    <x v="2"/>
    <s v="ENERO"/>
    <n v="10944"/>
    <x v="18"/>
    <x v="18"/>
    <x v="418"/>
    <x v="418"/>
    <x v="284"/>
    <x v="0"/>
    <x v="3"/>
    <n v="1"/>
    <n v="142000"/>
    <n v="142"/>
    <x v="12"/>
  </r>
  <r>
    <x v="2"/>
    <s v="ENERO"/>
    <n v="10945"/>
    <x v="17"/>
    <x v="17"/>
    <x v="61"/>
    <x v="61"/>
    <x v="47"/>
    <x v="0"/>
    <x v="3"/>
    <n v="2"/>
    <n v="34000"/>
    <n v="68"/>
    <x v="11"/>
  </r>
  <r>
    <x v="2"/>
    <s v="ENERO"/>
    <n v="10945"/>
    <x v="17"/>
    <x v="17"/>
    <x v="259"/>
    <x v="259"/>
    <x v="178"/>
    <x v="0"/>
    <x v="3"/>
    <n v="1"/>
    <n v="490000"/>
    <n v="490"/>
    <x v="11"/>
  </r>
  <r>
    <x v="2"/>
    <s v="ENERO"/>
    <n v="10986"/>
    <x v="0"/>
    <x v="0"/>
    <x v="63"/>
    <x v="63"/>
    <x v="49"/>
    <x v="0"/>
    <x v="3"/>
    <n v="1"/>
    <n v="52000"/>
    <n v="52"/>
    <x v="0"/>
  </r>
  <r>
    <x v="2"/>
    <s v="ENERO"/>
    <n v="10944"/>
    <x v="18"/>
    <x v="18"/>
    <x v="65"/>
    <x v="65"/>
    <x v="51"/>
    <x v="0"/>
    <x v="3"/>
    <n v="2"/>
    <n v="121000"/>
    <n v="242"/>
    <x v="12"/>
  </r>
  <r>
    <x v="2"/>
    <s v="ENERO"/>
    <n v="10963"/>
    <x v="39"/>
    <x v="39"/>
    <x v="216"/>
    <x v="216"/>
    <x v="155"/>
    <x v="1"/>
    <x v="3"/>
    <n v="8"/>
    <n v="98000"/>
    <n v="784"/>
    <x v="14"/>
  </r>
  <r>
    <x v="2"/>
    <s v="ENERO"/>
    <n v="10937"/>
    <x v="67"/>
    <x v="67"/>
    <x v="97"/>
    <x v="97"/>
    <x v="72"/>
    <x v="1"/>
    <x v="3"/>
    <n v="4"/>
    <n v="21000"/>
    <n v="84"/>
    <x v="0"/>
  </r>
  <r>
    <x v="2"/>
    <s v="ENERO"/>
    <n v="10946"/>
    <x v="22"/>
    <x v="22"/>
    <x v="67"/>
    <x v="67"/>
    <x v="53"/>
    <x v="0"/>
    <x v="3"/>
    <n v="10"/>
    <n v="46500"/>
    <n v="465"/>
    <x v="14"/>
  </r>
  <r>
    <x v="2"/>
    <s v="ENERO"/>
    <n v="10986"/>
    <x v="0"/>
    <x v="0"/>
    <x v="67"/>
    <x v="67"/>
    <x v="53"/>
    <x v="0"/>
    <x v="3"/>
    <n v="1"/>
    <n v="47000"/>
    <n v="47"/>
    <x v="0"/>
  </r>
  <r>
    <x v="2"/>
    <s v="ENERO"/>
    <n v="10945"/>
    <x v="17"/>
    <x v="17"/>
    <x v="140"/>
    <x v="140"/>
    <x v="109"/>
    <x v="0"/>
    <x v="3"/>
    <n v="1"/>
    <n v="7050"/>
    <n v="7.05"/>
    <x v="11"/>
  </r>
  <r>
    <x v="2"/>
    <s v="ENERO"/>
    <n v="10945"/>
    <x v="17"/>
    <x v="17"/>
    <x v="340"/>
    <x v="340"/>
    <x v="233"/>
    <x v="0"/>
    <x v="3"/>
    <n v="1"/>
    <n v="7000"/>
    <n v="7"/>
    <x v="11"/>
  </r>
  <r>
    <x v="2"/>
    <s v="ENERO"/>
    <n v="10944"/>
    <x v="18"/>
    <x v="18"/>
    <x v="235"/>
    <x v="235"/>
    <x v="166"/>
    <x v="0"/>
    <x v="3"/>
    <n v="1"/>
    <n v="698000"/>
    <n v="698"/>
    <x v="12"/>
  </r>
  <r>
    <x v="2"/>
    <s v="ENERO"/>
    <n v="10944"/>
    <x v="18"/>
    <x v="18"/>
    <x v="236"/>
    <x v="236"/>
    <x v="167"/>
    <x v="0"/>
    <x v="3"/>
    <n v="1"/>
    <n v="1590000"/>
    <n v="1590"/>
    <x v="12"/>
  </r>
  <r>
    <x v="2"/>
    <s v="FEBRERO"/>
    <n v="11063"/>
    <x v="19"/>
    <x v="19"/>
    <x v="419"/>
    <x v="419"/>
    <x v="285"/>
    <x v="7"/>
    <x v="9"/>
    <n v="1"/>
    <n v="14050000"/>
    <n v="14050"/>
    <x v="0"/>
  </r>
  <r>
    <x v="2"/>
    <s v="FEBRERO"/>
    <n v="11062"/>
    <x v="6"/>
    <x v="6"/>
    <x v="420"/>
    <x v="420"/>
    <x v="286"/>
    <x v="8"/>
    <x v="9"/>
    <n v="1"/>
    <n v="1029830178"/>
    <n v="1029830.178"/>
    <x v="5"/>
  </r>
  <r>
    <x v="2"/>
    <s v="FEBRERO"/>
    <n v="11030"/>
    <x v="6"/>
    <x v="6"/>
    <x v="386"/>
    <x v="386"/>
    <x v="262"/>
    <x v="2"/>
    <x v="1"/>
    <n v="25"/>
    <n v="128596"/>
    <n v="3214.9"/>
    <x v="5"/>
  </r>
  <r>
    <x v="2"/>
    <s v="FEBRERO"/>
    <n v="11044"/>
    <x v="6"/>
    <x v="6"/>
    <x v="386"/>
    <x v="386"/>
    <x v="262"/>
    <x v="2"/>
    <x v="1"/>
    <n v="10"/>
    <n v="128863"/>
    <n v="1288.6300000000001"/>
    <x v="5"/>
  </r>
  <r>
    <x v="2"/>
    <s v="FEBRERO"/>
    <n v="11046"/>
    <x v="6"/>
    <x v="6"/>
    <x v="386"/>
    <x v="386"/>
    <x v="262"/>
    <x v="2"/>
    <x v="1"/>
    <n v="25"/>
    <n v="128863"/>
    <n v="3221.5749999999998"/>
    <x v="5"/>
  </r>
  <r>
    <x v="2"/>
    <s v="FEBRERO"/>
    <n v="11055"/>
    <x v="6"/>
    <x v="6"/>
    <x v="386"/>
    <x v="386"/>
    <x v="262"/>
    <x v="2"/>
    <x v="1"/>
    <n v="25"/>
    <n v="131040"/>
    <n v="3276"/>
    <x v="5"/>
  </r>
  <r>
    <x v="2"/>
    <s v="FEBRERO"/>
    <n v="11033"/>
    <x v="3"/>
    <x v="3"/>
    <x v="386"/>
    <x v="386"/>
    <x v="262"/>
    <x v="2"/>
    <x v="1"/>
    <n v="1"/>
    <n v="145000"/>
    <n v="145"/>
    <x v="0"/>
  </r>
  <r>
    <x v="2"/>
    <s v="FEBRERO"/>
    <n v="11021"/>
    <x v="6"/>
    <x v="6"/>
    <x v="4"/>
    <x v="4"/>
    <x v="4"/>
    <x v="2"/>
    <x v="1"/>
    <n v="10"/>
    <n v="291080"/>
    <n v="2910.8"/>
    <x v="5"/>
  </r>
  <r>
    <x v="2"/>
    <s v="FEBRERO"/>
    <n v="11024"/>
    <x v="6"/>
    <x v="6"/>
    <x v="4"/>
    <x v="4"/>
    <x v="4"/>
    <x v="2"/>
    <x v="1"/>
    <n v="10"/>
    <n v="291108"/>
    <n v="2911.08"/>
    <x v="5"/>
  </r>
  <r>
    <x v="2"/>
    <s v="FEBRERO"/>
    <n v="11027"/>
    <x v="6"/>
    <x v="6"/>
    <x v="4"/>
    <x v="4"/>
    <x v="4"/>
    <x v="2"/>
    <x v="1"/>
    <n v="10"/>
    <n v="289466"/>
    <n v="2894.66"/>
    <x v="5"/>
  </r>
  <r>
    <x v="2"/>
    <s v="FEBRERO"/>
    <n v="11028"/>
    <x v="6"/>
    <x v="6"/>
    <x v="4"/>
    <x v="4"/>
    <x v="4"/>
    <x v="2"/>
    <x v="1"/>
    <n v="10"/>
    <n v="289466"/>
    <n v="2894.66"/>
    <x v="5"/>
  </r>
  <r>
    <x v="2"/>
    <s v="FEBRERO"/>
    <n v="11029"/>
    <x v="6"/>
    <x v="6"/>
    <x v="4"/>
    <x v="4"/>
    <x v="4"/>
    <x v="2"/>
    <x v="1"/>
    <n v="5"/>
    <n v="289466"/>
    <n v="1447.33"/>
    <x v="5"/>
  </r>
  <r>
    <x v="2"/>
    <s v="FEBRERO"/>
    <n v="11004"/>
    <x v="5"/>
    <x v="5"/>
    <x v="4"/>
    <x v="4"/>
    <x v="4"/>
    <x v="2"/>
    <x v="1"/>
    <n v="1"/>
    <n v="321795"/>
    <n v="321.79500000000002"/>
    <x v="4"/>
  </r>
  <r>
    <x v="2"/>
    <s v="FEBRERO"/>
    <n v="11038"/>
    <x v="29"/>
    <x v="29"/>
    <x v="5"/>
    <x v="5"/>
    <x v="4"/>
    <x v="2"/>
    <x v="1"/>
    <n v="1"/>
    <n v="1450000"/>
    <n v="1450"/>
    <x v="0"/>
  </r>
  <r>
    <x v="2"/>
    <s v="FEBRERO"/>
    <n v="10996"/>
    <x v="8"/>
    <x v="8"/>
    <x v="5"/>
    <x v="5"/>
    <x v="4"/>
    <x v="2"/>
    <x v="1"/>
    <n v="3"/>
    <n v="1460000"/>
    <n v="4380"/>
    <x v="7"/>
  </r>
  <r>
    <x v="2"/>
    <s v="FEBRERO"/>
    <n v="11002"/>
    <x v="5"/>
    <x v="5"/>
    <x v="5"/>
    <x v="5"/>
    <x v="4"/>
    <x v="2"/>
    <x v="1"/>
    <n v="1"/>
    <n v="1282857"/>
    <n v="1282.857"/>
    <x v="4"/>
  </r>
  <r>
    <x v="2"/>
    <s v="FEBRERO"/>
    <n v="11042"/>
    <x v="6"/>
    <x v="6"/>
    <x v="6"/>
    <x v="6"/>
    <x v="4"/>
    <x v="2"/>
    <x v="1"/>
    <n v="5"/>
    <n v="2154670"/>
    <n v="10773.35"/>
    <x v="5"/>
  </r>
  <r>
    <x v="2"/>
    <s v="FEBRERO"/>
    <n v="11046"/>
    <x v="6"/>
    <x v="6"/>
    <x v="6"/>
    <x v="6"/>
    <x v="4"/>
    <x v="2"/>
    <x v="1"/>
    <n v="5"/>
    <n v="2154670"/>
    <n v="10773.35"/>
    <x v="5"/>
  </r>
  <r>
    <x v="2"/>
    <s v="FEBRERO"/>
    <n v="11046"/>
    <x v="6"/>
    <x v="6"/>
    <x v="323"/>
    <x v="323"/>
    <x v="4"/>
    <x v="2"/>
    <x v="1"/>
    <n v="5"/>
    <n v="2823175"/>
    <n v="14115.875"/>
    <x v="5"/>
  </r>
  <r>
    <x v="2"/>
    <s v="FEBRERO"/>
    <n v="11020"/>
    <x v="68"/>
    <x v="68"/>
    <x v="323"/>
    <x v="323"/>
    <x v="4"/>
    <x v="2"/>
    <x v="1"/>
    <n v="1"/>
    <n v="2680000"/>
    <n v="2680"/>
    <x v="1"/>
  </r>
  <r>
    <x v="2"/>
    <s v="FEBRERO"/>
    <n v="11025"/>
    <x v="25"/>
    <x v="25"/>
    <x v="323"/>
    <x v="323"/>
    <x v="4"/>
    <x v="2"/>
    <x v="1"/>
    <n v="1"/>
    <n v="2680000"/>
    <n v="2680"/>
    <x v="16"/>
  </r>
  <r>
    <x v="2"/>
    <s v="FEBRERO"/>
    <n v="11020"/>
    <x v="6"/>
    <x v="6"/>
    <x v="7"/>
    <x v="7"/>
    <x v="4"/>
    <x v="2"/>
    <x v="1"/>
    <n v="10"/>
    <n v="561646"/>
    <n v="5616.46"/>
    <x v="5"/>
  </r>
  <r>
    <x v="2"/>
    <s v="FEBRERO"/>
    <n v="11044"/>
    <x v="6"/>
    <x v="6"/>
    <x v="7"/>
    <x v="7"/>
    <x v="4"/>
    <x v="2"/>
    <x v="1"/>
    <n v="6"/>
    <n v="561646"/>
    <n v="3369.8760000000002"/>
    <x v="5"/>
  </r>
  <r>
    <x v="2"/>
    <s v="FEBRERO"/>
    <n v="11045"/>
    <x v="6"/>
    <x v="6"/>
    <x v="7"/>
    <x v="7"/>
    <x v="4"/>
    <x v="2"/>
    <x v="1"/>
    <n v="5"/>
    <n v="561646"/>
    <n v="2808.23"/>
    <x v="5"/>
  </r>
  <r>
    <x v="2"/>
    <s v="FEBRERO"/>
    <n v="11046"/>
    <x v="6"/>
    <x v="6"/>
    <x v="7"/>
    <x v="7"/>
    <x v="4"/>
    <x v="2"/>
    <x v="1"/>
    <n v="10"/>
    <n v="561646"/>
    <n v="5616.46"/>
    <x v="5"/>
  </r>
  <r>
    <x v="2"/>
    <s v="FEBRERO"/>
    <n v="11047"/>
    <x v="6"/>
    <x v="6"/>
    <x v="7"/>
    <x v="7"/>
    <x v="4"/>
    <x v="2"/>
    <x v="1"/>
    <n v="5"/>
    <n v="561646"/>
    <n v="2808.23"/>
    <x v="5"/>
  </r>
  <r>
    <x v="2"/>
    <s v="FEBRERO"/>
    <n v="11049"/>
    <x v="6"/>
    <x v="6"/>
    <x v="7"/>
    <x v="7"/>
    <x v="4"/>
    <x v="2"/>
    <x v="1"/>
    <n v="5"/>
    <n v="571133"/>
    <n v="2855.665"/>
    <x v="5"/>
  </r>
  <r>
    <x v="2"/>
    <s v="FEBRERO"/>
    <n v="11050"/>
    <x v="6"/>
    <x v="6"/>
    <x v="7"/>
    <x v="7"/>
    <x v="4"/>
    <x v="2"/>
    <x v="1"/>
    <n v="10"/>
    <n v="571133"/>
    <n v="5711.33"/>
    <x v="5"/>
  </r>
  <r>
    <x v="2"/>
    <s v="FEBRERO"/>
    <n v="11051"/>
    <x v="6"/>
    <x v="6"/>
    <x v="7"/>
    <x v="7"/>
    <x v="4"/>
    <x v="2"/>
    <x v="1"/>
    <n v="6"/>
    <n v="571133"/>
    <n v="3426.7979999999998"/>
    <x v="5"/>
  </r>
  <r>
    <x v="2"/>
    <s v="FEBRERO"/>
    <n v="11052"/>
    <x v="6"/>
    <x v="6"/>
    <x v="7"/>
    <x v="7"/>
    <x v="4"/>
    <x v="2"/>
    <x v="1"/>
    <n v="2"/>
    <n v="571133"/>
    <n v="1142.2660000000001"/>
    <x v="5"/>
  </r>
  <r>
    <x v="2"/>
    <s v="FEBRERO"/>
    <n v="11053"/>
    <x v="6"/>
    <x v="6"/>
    <x v="7"/>
    <x v="7"/>
    <x v="4"/>
    <x v="2"/>
    <x v="1"/>
    <n v="6"/>
    <n v="571133"/>
    <n v="3426.7979999999998"/>
    <x v="5"/>
  </r>
  <r>
    <x v="2"/>
    <s v="FEBRERO"/>
    <n v="11054"/>
    <x v="6"/>
    <x v="6"/>
    <x v="7"/>
    <x v="7"/>
    <x v="4"/>
    <x v="2"/>
    <x v="1"/>
    <n v="2"/>
    <n v="571133"/>
    <n v="1142.2660000000001"/>
    <x v="5"/>
  </r>
  <r>
    <x v="2"/>
    <s v="FEBRERO"/>
    <n v="11055"/>
    <x v="6"/>
    <x v="6"/>
    <x v="7"/>
    <x v="7"/>
    <x v="4"/>
    <x v="2"/>
    <x v="1"/>
    <n v="5"/>
    <n v="571133"/>
    <n v="2855.665"/>
    <x v="5"/>
  </r>
  <r>
    <x v="2"/>
    <s v="FEBRERO"/>
    <n v="11056"/>
    <x v="6"/>
    <x v="6"/>
    <x v="7"/>
    <x v="7"/>
    <x v="4"/>
    <x v="2"/>
    <x v="1"/>
    <n v="5"/>
    <n v="571133"/>
    <n v="2855.665"/>
    <x v="5"/>
  </r>
  <r>
    <x v="2"/>
    <s v="FEBRERO"/>
    <n v="11058"/>
    <x v="25"/>
    <x v="25"/>
    <x v="7"/>
    <x v="7"/>
    <x v="4"/>
    <x v="2"/>
    <x v="1"/>
    <n v="3"/>
    <n v="526000"/>
    <n v="1578"/>
    <x v="16"/>
  </r>
  <r>
    <x v="2"/>
    <s v="FEBRERO"/>
    <n v="11006"/>
    <x v="25"/>
    <x v="25"/>
    <x v="291"/>
    <x v="291"/>
    <x v="4"/>
    <x v="3"/>
    <x v="1"/>
    <n v="15"/>
    <n v="102000"/>
    <n v="1530"/>
    <x v="16"/>
  </r>
  <r>
    <x v="2"/>
    <s v="FEBRERO"/>
    <n v="11038"/>
    <x v="29"/>
    <x v="29"/>
    <x v="76"/>
    <x v="76"/>
    <x v="4"/>
    <x v="3"/>
    <x v="1"/>
    <n v="1"/>
    <n v="95000"/>
    <n v="95"/>
    <x v="0"/>
  </r>
  <r>
    <x v="2"/>
    <s v="FEBRERO"/>
    <n v="11006"/>
    <x v="25"/>
    <x v="25"/>
    <x v="76"/>
    <x v="76"/>
    <x v="4"/>
    <x v="3"/>
    <x v="1"/>
    <n v="10"/>
    <n v="102000"/>
    <n v="1020"/>
    <x v="16"/>
  </r>
  <r>
    <x v="2"/>
    <s v="FEBRERO"/>
    <n v="10994"/>
    <x v="0"/>
    <x v="0"/>
    <x v="76"/>
    <x v="76"/>
    <x v="4"/>
    <x v="3"/>
    <x v="1"/>
    <n v="2"/>
    <n v="95000"/>
    <n v="190"/>
    <x v="0"/>
  </r>
  <r>
    <x v="2"/>
    <s v="FEBRERO"/>
    <n v="10999"/>
    <x v="8"/>
    <x v="8"/>
    <x v="77"/>
    <x v="77"/>
    <x v="4"/>
    <x v="3"/>
    <x v="1"/>
    <n v="5"/>
    <n v="510000"/>
    <n v="2550"/>
    <x v="7"/>
  </r>
  <r>
    <x v="2"/>
    <s v="FEBRERO"/>
    <n v="11000"/>
    <x v="8"/>
    <x v="8"/>
    <x v="77"/>
    <x v="77"/>
    <x v="4"/>
    <x v="3"/>
    <x v="1"/>
    <n v="5"/>
    <n v="510000"/>
    <n v="2550"/>
    <x v="7"/>
  </r>
  <r>
    <x v="2"/>
    <s v="FEBRERO"/>
    <n v="11001"/>
    <x v="8"/>
    <x v="8"/>
    <x v="77"/>
    <x v="77"/>
    <x v="4"/>
    <x v="3"/>
    <x v="1"/>
    <n v="5"/>
    <n v="510000"/>
    <n v="2550"/>
    <x v="7"/>
  </r>
  <r>
    <x v="2"/>
    <s v="FEBRERO"/>
    <n v="11002"/>
    <x v="5"/>
    <x v="5"/>
    <x v="77"/>
    <x v="77"/>
    <x v="4"/>
    <x v="3"/>
    <x v="1"/>
    <n v="10"/>
    <n v="406757"/>
    <n v="4067.57"/>
    <x v="4"/>
  </r>
  <r>
    <x v="2"/>
    <s v="FEBRERO"/>
    <n v="11005"/>
    <x v="5"/>
    <x v="5"/>
    <x v="77"/>
    <x v="77"/>
    <x v="4"/>
    <x v="3"/>
    <x v="1"/>
    <n v="2"/>
    <n v="506154"/>
    <n v="1012.308"/>
    <x v="4"/>
  </r>
  <r>
    <x v="2"/>
    <s v="FEBRERO"/>
    <n v="11023"/>
    <x v="1"/>
    <x v="1"/>
    <x v="326"/>
    <x v="326"/>
    <x v="4"/>
    <x v="3"/>
    <x v="1"/>
    <n v="1"/>
    <n v="1100000"/>
    <n v="1100"/>
    <x v="1"/>
  </r>
  <r>
    <x v="2"/>
    <s v="FEBRERO"/>
    <n v="11039"/>
    <x v="11"/>
    <x v="11"/>
    <x v="326"/>
    <x v="326"/>
    <x v="4"/>
    <x v="3"/>
    <x v="1"/>
    <n v="1"/>
    <n v="1150000"/>
    <n v="1150"/>
    <x v="0"/>
  </r>
  <r>
    <x v="2"/>
    <s v="FEBRERO"/>
    <n v="10998"/>
    <x v="28"/>
    <x v="28"/>
    <x v="411"/>
    <x v="411"/>
    <x v="4"/>
    <x v="3"/>
    <x v="1"/>
    <n v="12"/>
    <n v="141206"/>
    <n v="1694.472"/>
    <x v="10"/>
  </r>
  <r>
    <x v="2"/>
    <s v="FEBRERO"/>
    <n v="11026"/>
    <x v="15"/>
    <x v="15"/>
    <x v="16"/>
    <x v="16"/>
    <x v="4"/>
    <x v="3"/>
    <x v="1"/>
    <n v="3"/>
    <n v="3016667"/>
    <n v="9050.0010000000002"/>
    <x v="10"/>
  </r>
  <r>
    <x v="2"/>
    <s v="FEBRERO"/>
    <n v="11026"/>
    <x v="15"/>
    <x v="15"/>
    <x v="243"/>
    <x v="243"/>
    <x v="4"/>
    <x v="3"/>
    <x v="1"/>
    <n v="3"/>
    <n v="5184848"/>
    <n v="15554.544"/>
    <x v="10"/>
  </r>
  <r>
    <x v="2"/>
    <s v="FEBRERO"/>
    <n v="11061"/>
    <x v="12"/>
    <x v="12"/>
    <x v="337"/>
    <x v="337"/>
    <x v="4"/>
    <x v="3"/>
    <x v="1"/>
    <n v="4"/>
    <n v="2311529"/>
    <n v="9246.116"/>
    <x v="8"/>
  </r>
  <r>
    <x v="2"/>
    <s v="FEBRERO"/>
    <n v="11026"/>
    <x v="15"/>
    <x v="15"/>
    <x v="18"/>
    <x v="18"/>
    <x v="4"/>
    <x v="3"/>
    <x v="1"/>
    <n v="3"/>
    <n v="2183333"/>
    <n v="6549.9989999999998"/>
    <x v="10"/>
  </r>
  <r>
    <x v="2"/>
    <s v="FEBRERO"/>
    <n v="11026"/>
    <x v="15"/>
    <x v="15"/>
    <x v="18"/>
    <x v="18"/>
    <x v="4"/>
    <x v="3"/>
    <x v="1"/>
    <n v="3"/>
    <n v="2183333"/>
    <n v="6549.9989999999998"/>
    <x v="10"/>
  </r>
  <r>
    <x v="2"/>
    <s v="FEBRERO"/>
    <n v="10995"/>
    <x v="4"/>
    <x v="4"/>
    <x v="20"/>
    <x v="20"/>
    <x v="6"/>
    <x v="3"/>
    <x v="1"/>
    <n v="3"/>
    <n v="1232532"/>
    <n v="3697.596"/>
    <x v="3"/>
  </r>
  <r>
    <x v="2"/>
    <s v="FEBRERO"/>
    <n v="10993"/>
    <x v="14"/>
    <x v="14"/>
    <x v="421"/>
    <x v="421"/>
    <x v="287"/>
    <x v="1"/>
    <x v="1"/>
    <n v="1"/>
    <n v="208616"/>
    <n v="208.61600000000001"/>
    <x v="0"/>
  </r>
  <r>
    <x v="2"/>
    <s v="FEBRERO"/>
    <n v="10993"/>
    <x v="14"/>
    <x v="14"/>
    <x v="270"/>
    <x v="270"/>
    <x v="187"/>
    <x v="1"/>
    <x v="1"/>
    <n v="1"/>
    <n v="192725"/>
    <n v="192.72499999999999"/>
    <x v="0"/>
  </r>
  <r>
    <x v="2"/>
    <s v="FEBRERO"/>
    <n v="10994"/>
    <x v="0"/>
    <x v="0"/>
    <x v="35"/>
    <x v="35"/>
    <x v="21"/>
    <x v="1"/>
    <x v="1"/>
    <n v="2"/>
    <n v="15000"/>
    <n v="30"/>
    <x v="0"/>
  </r>
  <r>
    <x v="2"/>
    <s v="FEBRERO"/>
    <n v="10997"/>
    <x v="12"/>
    <x v="12"/>
    <x v="43"/>
    <x v="43"/>
    <x v="29"/>
    <x v="1"/>
    <x v="1"/>
    <n v="25"/>
    <n v="78237"/>
    <n v="1955.925"/>
    <x v="8"/>
  </r>
  <r>
    <x v="2"/>
    <s v="FEBRERO"/>
    <n v="11003"/>
    <x v="5"/>
    <x v="5"/>
    <x v="44"/>
    <x v="44"/>
    <x v="30"/>
    <x v="4"/>
    <x v="1"/>
    <n v="5"/>
    <n v="248571"/>
    <n v="1242.855"/>
    <x v="4"/>
  </r>
  <r>
    <x v="2"/>
    <s v="FEBRERO"/>
    <n v="11060"/>
    <x v="37"/>
    <x v="37"/>
    <x v="287"/>
    <x v="287"/>
    <x v="197"/>
    <x v="1"/>
    <x v="1"/>
    <n v="1"/>
    <n v="98000"/>
    <n v="98"/>
    <x v="17"/>
  </r>
  <r>
    <x v="2"/>
    <s v="FEBRERO"/>
    <n v="11043"/>
    <x v="1"/>
    <x v="1"/>
    <x v="422"/>
    <x v="422"/>
    <x v="288"/>
    <x v="1"/>
    <x v="2"/>
    <n v="1"/>
    <n v="778071"/>
    <n v="778.07100000000003"/>
    <x v="1"/>
  </r>
  <r>
    <x v="2"/>
    <s v="FEBRERO"/>
    <n v="11059"/>
    <x v="1"/>
    <x v="1"/>
    <x v="423"/>
    <x v="423"/>
    <x v="289"/>
    <x v="1"/>
    <x v="2"/>
    <n v="3"/>
    <n v="1179406"/>
    <n v="3538.2179999999998"/>
    <x v="1"/>
  </r>
  <r>
    <x v="2"/>
    <s v="FEBRERO"/>
    <n v="11009"/>
    <x v="22"/>
    <x v="22"/>
    <x v="91"/>
    <x v="91"/>
    <x v="66"/>
    <x v="3"/>
    <x v="3"/>
    <n v="30"/>
    <n v="188000"/>
    <n v="5640"/>
    <x v="14"/>
  </r>
  <r>
    <x v="2"/>
    <s v="FEBRERO"/>
    <n v="11031"/>
    <x v="17"/>
    <x v="17"/>
    <x v="97"/>
    <x v="97"/>
    <x v="72"/>
    <x v="1"/>
    <x v="3"/>
    <n v="1"/>
    <n v="21000"/>
    <n v="21"/>
    <x v="11"/>
  </r>
  <r>
    <x v="2"/>
    <s v="MARZO"/>
    <n v="11072"/>
    <x v="16"/>
    <x v="16"/>
    <x v="424"/>
    <x v="424"/>
    <x v="290"/>
    <x v="7"/>
    <x v="9"/>
    <n v="1"/>
    <n v="7415000"/>
    <n v="7415"/>
    <x v="8"/>
  </r>
  <r>
    <x v="2"/>
    <s v="MARZO"/>
    <n v="11076"/>
    <x v="0"/>
    <x v="0"/>
    <x v="407"/>
    <x v="407"/>
    <x v="4"/>
    <x v="3"/>
    <x v="0"/>
    <n v="1"/>
    <n v="152000"/>
    <n v="152"/>
    <x v="0"/>
  </r>
  <r>
    <x v="2"/>
    <s v="MARZO"/>
    <n v="11082"/>
    <x v="8"/>
    <x v="8"/>
    <x v="386"/>
    <x v="386"/>
    <x v="262"/>
    <x v="2"/>
    <x v="1"/>
    <n v="20"/>
    <n v="128000"/>
    <n v="2560"/>
    <x v="7"/>
  </r>
  <r>
    <x v="2"/>
    <s v="MARZO"/>
    <n v="11082"/>
    <x v="8"/>
    <x v="8"/>
    <x v="386"/>
    <x v="386"/>
    <x v="262"/>
    <x v="2"/>
    <x v="1"/>
    <n v="50"/>
    <n v="128000"/>
    <n v="6400"/>
    <x v="7"/>
  </r>
  <r>
    <x v="2"/>
    <s v="MARZO"/>
    <n v="11082"/>
    <x v="8"/>
    <x v="8"/>
    <x v="386"/>
    <x v="386"/>
    <x v="262"/>
    <x v="2"/>
    <x v="1"/>
    <n v="50"/>
    <n v="128000"/>
    <n v="6400"/>
    <x v="7"/>
  </r>
  <r>
    <x v="2"/>
    <s v="MARZO"/>
    <n v="11070"/>
    <x v="6"/>
    <x v="6"/>
    <x v="4"/>
    <x v="4"/>
    <x v="4"/>
    <x v="2"/>
    <x v="1"/>
    <n v="20"/>
    <n v="311899"/>
    <n v="6237.98"/>
    <x v="5"/>
  </r>
  <r>
    <x v="2"/>
    <s v="MARZO"/>
    <n v="11072"/>
    <x v="16"/>
    <x v="16"/>
    <x v="4"/>
    <x v="4"/>
    <x v="4"/>
    <x v="2"/>
    <x v="1"/>
    <n v="1"/>
    <n v="355000"/>
    <n v="355"/>
    <x v="8"/>
  </r>
  <r>
    <x v="2"/>
    <s v="MARZO"/>
    <n v="11102"/>
    <x v="24"/>
    <x v="24"/>
    <x v="4"/>
    <x v="4"/>
    <x v="4"/>
    <x v="2"/>
    <x v="1"/>
    <n v="3"/>
    <n v="355000"/>
    <n v="1065"/>
    <x v="15"/>
  </r>
  <r>
    <x v="2"/>
    <s v="MARZO"/>
    <n v="11102"/>
    <x v="24"/>
    <x v="24"/>
    <x v="4"/>
    <x v="4"/>
    <x v="4"/>
    <x v="2"/>
    <x v="1"/>
    <n v="9"/>
    <n v="355000"/>
    <n v="3195"/>
    <x v="15"/>
  </r>
  <r>
    <x v="2"/>
    <s v="MARZO"/>
    <n v="11069"/>
    <x v="65"/>
    <x v="65"/>
    <x v="4"/>
    <x v="4"/>
    <x v="4"/>
    <x v="2"/>
    <x v="1"/>
    <n v="1"/>
    <n v="350000"/>
    <n v="350"/>
    <x v="0"/>
  </r>
  <r>
    <x v="2"/>
    <s v="MARZO"/>
    <n v="11085"/>
    <x v="2"/>
    <x v="2"/>
    <x v="6"/>
    <x v="6"/>
    <x v="4"/>
    <x v="2"/>
    <x v="1"/>
    <n v="2"/>
    <n v="2826217"/>
    <n v="5652.4340000000002"/>
    <x v="2"/>
  </r>
  <r>
    <x v="2"/>
    <s v="MARZO"/>
    <n v="11102"/>
    <x v="24"/>
    <x v="24"/>
    <x v="6"/>
    <x v="6"/>
    <x v="4"/>
    <x v="2"/>
    <x v="1"/>
    <n v="1"/>
    <n v="2560000"/>
    <n v="2560"/>
    <x v="15"/>
  </r>
  <r>
    <x v="2"/>
    <s v="MARZO"/>
    <n v="11067"/>
    <x v="5"/>
    <x v="5"/>
    <x v="6"/>
    <x v="6"/>
    <x v="4"/>
    <x v="2"/>
    <x v="1"/>
    <n v="6"/>
    <n v="2894893"/>
    <n v="17369.358"/>
    <x v="4"/>
  </r>
  <r>
    <x v="2"/>
    <s v="MARZO"/>
    <n v="11074"/>
    <x v="10"/>
    <x v="10"/>
    <x v="283"/>
    <x v="283"/>
    <x v="4"/>
    <x v="2"/>
    <x v="1"/>
    <n v="1"/>
    <n v="7290000"/>
    <n v="7290"/>
    <x v="5"/>
  </r>
  <r>
    <x v="2"/>
    <s v="MARZO"/>
    <n v="11068"/>
    <x v="19"/>
    <x v="19"/>
    <x v="171"/>
    <x v="171"/>
    <x v="4"/>
    <x v="2"/>
    <x v="1"/>
    <n v="2"/>
    <n v="3298400"/>
    <n v="6596.8"/>
    <x v="0"/>
  </r>
  <r>
    <x v="2"/>
    <s v="MARZO"/>
    <n v="11081"/>
    <x v="26"/>
    <x v="26"/>
    <x v="336"/>
    <x v="336"/>
    <x v="4"/>
    <x v="3"/>
    <x v="1"/>
    <n v="1"/>
    <n v="110000"/>
    <n v="110"/>
    <x v="0"/>
  </r>
  <r>
    <x v="2"/>
    <s v="MARZO"/>
    <n v="11081"/>
    <x v="26"/>
    <x v="26"/>
    <x v="76"/>
    <x v="76"/>
    <x v="4"/>
    <x v="3"/>
    <x v="1"/>
    <n v="1"/>
    <n v="122000"/>
    <n v="122"/>
    <x v="0"/>
  </r>
  <r>
    <x v="2"/>
    <s v="MARZO"/>
    <n v="11069"/>
    <x v="65"/>
    <x v="65"/>
    <x v="76"/>
    <x v="76"/>
    <x v="4"/>
    <x v="3"/>
    <x v="1"/>
    <n v="1"/>
    <n v="105000"/>
    <n v="105"/>
    <x v="0"/>
  </r>
  <r>
    <x v="2"/>
    <s v="MARZO"/>
    <n v="11102"/>
    <x v="24"/>
    <x v="24"/>
    <x v="77"/>
    <x v="77"/>
    <x v="4"/>
    <x v="3"/>
    <x v="1"/>
    <n v="1"/>
    <n v="560000"/>
    <n v="560"/>
    <x v="15"/>
  </r>
  <r>
    <x v="2"/>
    <s v="MARZO"/>
    <n v="11102"/>
    <x v="24"/>
    <x v="24"/>
    <x v="77"/>
    <x v="77"/>
    <x v="4"/>
    <x v="3"/>
    <x v="1"/>
    <n v="2"/>
    <n v="560000"/>
    <n v="1120"/>
    <x v="15"/>
  </r>
  <r>
    <x v="2"/>
    <s v="MARZO"/>
    <n v="11102"/>
    <x v="24"/>
    <x v="24"/>
    <x v="77"/>
    <x v="77"/>
    <x v="4"/>
    <x v="3"/>
    <x v="1"/>
    <n v="3"/>
    <n v="560000"/>
    <n v="1680"/>
    <x v="15"/>
  </r>
  <r>
    <x v="2"/>
    <s v="MARZO"/>
    <n v="11081"/>
    <x v="26"/>
    <x v="26"/>
    <x v="411"/>
    <x v="411"/>
    <x v="4"/>
    <x v="3"/>
    <x v="1"/>
    <n v="2"/>
    <n v="122000"/>
    <n v="244"/>
    <x v="0"/>
  </r>
  <r>
    <x v="2"/>
    <s v="MARZO"/>
    <n v="11102"/>
    <x v="24"/>
    <x v="24"/>
    <x v="82"/>
    <x v="82"/>
    <x v="4"/>
    <x v="3"/>
    <x v="1"/>
    <n v="4"/>
    <n v="126261"/>
    <n v="505.04399999999998"/>
    <x v="15"/>
  </r>
  <r>
    <x v="2"/>
    <s v="MARZO"/>
    <n v="11094"/>
    <x v="48"/>
    <x v="48"/>
    <x v="15"/>
    <x v="15"/>
    <x v="4"/>
    <x v="3"/>
    <x v="1"/>
    <n v="2"/>
    <n v="2448598"/>
    <n v="4897.1959999999999"/>
    <x v="0"/>
  </r>
  <r>
    <x v="2"/>
    <s v="MARZO"/>
    <n v="11094"/>
    <x v="48"/>
    <x v="48"/>
    <x v="16"/>
    <x v="16"/>
    <x v="4"/>
    <x v="3"/>
    <x v="1"/>
    <n v="2"/>
    <n v="3913393"/>
    <n v="7826.7860000000001"/>
    <x v="0"/>
  </r>
  <r>
    <x v="2"/>
    <s v="MARZO"/>
    <n v="11094"/>
    <x v="48"/>
    <x v="48"/>
    <x v="104"/>
    <x v="104"/>
    <x v="77"/>
    <x v="1"/>
    <x v="1"/>
    <n v="15"/>
    <n v="69200"/>
    <n v="1038"/>
    <x v="0"/>
  </r>
  <r>
    <x v="2"/>
    <s v="MARZO"/>
    <n v="11094"/>
    <x v="48"/>
    <x v="48"/>
    <x v="42"/>
    <x v="42"/>
    <x v="28"/>
    <x v="1"/>
    <x v="1"/>
    <n v="5"/>
    <n v="121099"/>
    <n v="605.495"/>
    <x v="0"/>
  </r>
  <r>
    <x v="2"/>
    <s v="MARZO"/>
    <n v="11094"/>
    <x v="48"/>
    <x v="48"/>
    <x v="286"/>
    <x v="286"/>
    <x v="196"/>
    <x v="1"/>
    <x v="1"/>
    <n v="10"/>
    <n v="144175"/>
    <n v="1441.75"/>
    <x v="0"/>
  </r>
  <r>
    <x v="2"/>
    <s v="MARZO"/>
    <n v="11094"/>
    <x v="48"/>
    <x v="48"/>
    <x v="106"/>
    <x v="106"/>
    <x v="79"/>
    <x v="1"/>
    <x v="1"/>
    <n v="82"/>
    <n v="27680"/>
    <n v="2269.7600000000002"/>
    <x v="0"/>
  </r>
  <r>
    <x v="2"/>
    <s v="MARZO"/>
    <n v="11070"/>
    <x v="6"/>
    <x v="6"/>
    <x v="43"/>
    <x v="43"/>
    <x v="29"/>
    <x v="1"/>
    <x v="1"/>
    <n v="30"/>
    <n v="83245"/>
    <n v="2497.35"/>
    <x v="5"/>
  </r>
  <r>
    <x v="2"/>
    <s v="MARZO"/>
    <n v="11109"/>
    <x v="32"/>
    <x v="32"/>
    <x v="43"/>
    <x v="43"/>
    <x v="29"/>
    <x v="1"/>
    <x v="1"/>
    <n v="2"/>
    <n v="467904"/>
    <n v="935.80799999999999"/>
    <x v="0"/>
  </r>
  <r>
    <x v="2"/>
    <s v="MARZO"/>
    <n v="11109"/>
    <x v="32"/>
    <x v="32"/>
    <x v="43"/>
    <x v="43"/>
    <x v="29"/>
    <x v="1"/>
    <x v="1"/>
    <n v="4"/>
    <n v="78000"/>
    <n v="312"/>
    <x v="0"/>
  </r>
  <r>
    <x v="2"/>
    <s v="MARZO"/>
    <n v="11094"/>
    <x v="48"/>
    <x v="48"/>
    <x v="112"/>
    <x v="112"/>
    <x v="84"/>
    <x v="1"/>
    <x v="1"/>
    <n v="10"/>
    <n v="157269"/>
    <n v="1572.69"/>
    <x v="0"/>
  </r>
  <r>
    <x v="2"/>
    <s v="MARZO"/>
    <n v="11094"/>
    <x v="48"/>
    <x v="48"/>
    <x v="115"/>
    <x v="115"/>
    <x v="87"/>
    <x v="4"/>
    <x v="1"/>
    <n v="10"/>
    <n v="786346"/>
    <n v="7863.46"/>
    <x v="0"/>
  </r>
  <r>
    <x v="2"/>
    <s v="MARZO"/>
    <n v="11094"/>
    <x v="48"/>
    <x v="48"/>
    <x v="425"/>
    <x v="425"/>
    <x v="291"/>
    <x v="4"/>
    <x v="1"/>
    <n v="7"/>
    <n v="716721"/>
    <n v="5017.0469999999996"/>
    <x v="0"/>
  </r>
  <r>
    <x v="2"/>
    <s v="MARZO"/>
    <n v="11094"/>
    <x v="48"/>
    <x v="48"/>
    <x v="426"/>
    <x v="426"/>
    <x v="4"/>
    <x v="4"/>
    <x v="1"/>
    <n v="3"/>
    <n v="2970629"/>
    <n v="8911.8870000000006"/>
    <x v="0"/>
  </r>
  <r>
    <x v="2"/>
    <s v="MARZO"/>
    <n v="11094"/>
    <x v="48"/>
    <x v="48"/>
    <x v="427"/>
    <x v="427"/>
    <x v="292"/>
    <x v="1"/>
    <x v="1"/>
    <n v="5"/>
    <n v="772213"/>
    <n v="3861.0650000000001"/>
    <x v="0"/>
  </r>
  <r>
    <x v="2"/>
    <s v="MARZO"/>
    <n v="11094"/>
    <x v="48"/>
    <x v="48"/>
    <x v="428"/>
    <x v="428"/>
    <x v="293"/>
    <x v="1"/>
    <x v="1"/>
    <n v="4"/>
    <n v="1253603"/>
    <n v="5014.4120000000003"/>
    <x v="0"/>
  </r>
  <r>
    <x v="2"/>
    <s v="MARZO"/>
    <n v="11094"/>
    <x v="48"/>
    <x v="48"/>
    <x v="117"/>
    <x v="117"/>
    <x v="89"/>
    <x v="1"/>
    <x v="1"/>
    <n v="10"/>
    <n v="188728"/>
    <n v="1887.28"/>
    <x v="0"/>
  </r>
  <r>
    <x v="2"/>
    <s v="MARZO"/>
    <n v="11094"/>
    <x v="48"/>
    <x v="48"/>
    <x v="118"/>
    <x v="118"/>
    <x v="90"/>
    <x v="5"/>
    <x v="1"/>
    <n v="15"/>
    <n v="94351"/>
    <n v="1415.2650000000001"/>
    <x v="0"/>
  </r>
  <r>
    <x v="2"/>
    <s v="MARZO"/>
    <n v="11067"/>
    <x v="5"/>
    <x v="5"/>
    <x v="185"/>
    <x v="185"/>
    <x v="135"/>
    <x v="4"/>
    <x v="1"/>
    <n v="4"/>
    <n v="1226438"/>
    <n v="4905.7520000000004"/>
    <x v="4"/>
  </r>
  <r>
    <x v="2"/>
    <s v="MARZO"/>
    <n v="11090"/>
    <x v="1"/>
    <x v="1"/>
    <x v="429"/>
    <x v="429"/>
    <x v="4"/>
    <x v="2"/>
    <x v="2"/>
    <n v="1"/>
    <n v="3560000"/>
    <n v="3560"/>
    <x v="1"/>
  </r>
  <r>
    <x v="2"/>
    <s v="MARZO"/>
    <n v="11076"/>
    <x v="0"/>
    <x v="0"/>
    <x v="56"/>
    <x v="56"/>
    <x v="42"/>
    <x v="0"/>
    <x v="3"/>
    <n v="1"/>
    <n v="68000"/>
    <n v="68"/>
    <x v="0"/>
  </r>
  <r>
    <x v="2"/>
    <s v="MARZO"/>
    <n v="11076"/>
    <x v="0"/>
    <x v="0"/>
    <x v="56"/>
    <x v="56"/>
    <x v="42"/>
    <x v="0"/>
    <x v="3"/>
    <n v="1"/>
    <n v="68000"/>
    <n v="68"/>
    <x v="0"/>
  </r>
  <r>
    <x v="2"/>
    <s v="MARZO"/>
    <n v="11076"/>
    <x v="0"/>
    <x v="0"/>
    <x v="188"/>
    <x v="188"/>
    <x v="137"/>
    <x v="1"/>
    <x v="3"/>
    <n v="1"/>
    <n v="11000"/>
    <n v="11"/>
    <x v="0"/>
  </r>
  <r>
    <x v="2"/>
    <s v="MARZO"/>
    <n v="11076"/>
    <x v="0"/>
    <x v="0"/>
    <x v="188"/>
    <x v="188"/>
    <x v="137"/>
    <x v="1"/>
    <x v="3"/>
    <n v="1"/>
    <n v="11000"/>
    <n v="11"/>
    <x v="0"/>
  </r>
  <r>
    <x v="2"/>
    <s v="MARZO"/>
    <n v="11068"/>
    <x v="19"/>
    <x v="19"/>
    <x v="94"/>
    <x v="94"/>
    <x v="69"/>
    <x v="0"/>
    <x v="3"/>
    <n v="4"/>
    <n v="112000"/>
    <n v="448"/>
    <x v="0"/>
  </r>
  <r>
    <x v="2"/>
    <s v="MARZO"/>
    <n v="11076"/>
    <x v="0"/>
    <x v="0"/>
    <x v="94"/>
    <x v="94"/>
    <x v="69"/>
    <x v="0"/>
    <x v="3"/>
    <n v="3"/>
    <n v="30000"/>
    <n v="90"/>
    <x v="0"/>
  </r>
  <r>
    <x v="2"/>
    <s v="MARZO"/>
    <n v="11076"/>
    <x v="0"/>
    <x v="0"/>
    <x v="163"/>
    <x v="163"/>
    <x v="120"/>
    <x v="0"/>
    <x v="3"/>
    <n v="1"/>
    <n v="47000"/>
    <n v="47"/>
    <x v="0"/>
  </r>
  <r>
    <x v="2"/>
    <s v="MARZO"/>
    <n v="11076"/>
    <x v="0"/>
    <x v="0"/>
    <x v="163"/>
    <x v="163"/>
    <x v="120"/>
    <x v="0"/>
    <x v="3"/>
    <n v="1"/>
    <n v="47000"/>
    <n v="47"/>
    <x v="0"/>
  </r>
  <r>
    <x v="2"/>
    <s v="MARZO"/>
    <n v="11090"/>
    <x v="1"/>
    <x v="1"/>
    <x v="133"/>
    <x v="133"/>
    <x v="102"/>
    <x v="0"/>
    <x v="3"/>
    <n v="2"/>
    <n v="450000"/>
    <n v="900"/>
    <x v="1"/>
  </r>
  <r>
    <x v="2"/>
    <s v="MARZO"/>
    <n v="11076"/>
    <x v="0"/>
    <x v="0"/>
    <x v="61"/>
    <x v="61"/>
    <x v="47"/>
    <x v="0"/>
    <x v="3"/>
    <n v="1"/>
    <n v="35000"/>
    <n v="35"/>
    <x v="0"/>
  </r>
  <r>
    <x v="2"/>
    <s v="MARZO"/>
    <n v="11097"/>
    <x v="22"/>
    <x v="22"/>
    <x v="62"/>
    <x v="62"/>
    <x v="48"/>
    <x v="0"/>
    <x v="3"/>
    <n v="5"/>
    <n v="38000"/>
    <n v="190"/>
    <x v="14"/>
  </r>
  <r>
    <x v="2"/>
    <s v="MARZO"/>
    <n v="11076"/>
    <x v="0"/>
    <x v="0"/>
    <x v="62"/>
    <x v="62"/>
    <x v="48"/>
    <x v="0"/>
    <x v="3"/>
    <n v="1"/>
    <n v="38000"/>
    <n v="38"/>
    <x v="0"/>
  </r>
  <r>
    <x v="2"/>
    <s v="MARZO"/>
    <n v="11097"/>
    <x v="22"/>
    <x v="22"/>
    <x v="63"/>
    <x v="63"/>
    <x v="49"/>
    <x v="0"/>
    <x v="3"/>
    <n v="5"/>
    <n v="54000"/>
    <n v="270"/>
    <x v="14"/>
  </r>
  <r>
    <x v="2"/>
    <s v="MARZO"/>
    <n v="11076"/>
    <x v="0"/>
    <x v="0"/>
    <x v="63"/>
    <x v="63"/>
    <x v="49"/>
    <x v="0"/>
    <x v="3"/>
    <n v="1"/>
    <n v="53000"/>
    <n v="53"/>
    <x v="0"/>
  </r>
  <r>
    <x v="2"/>
    <s v="MARZO"/>
    <n v="11108"/>
    <x v="33"/>
    <x v="33"/>
    <x v="430"/>
    <x v="430"/>
    <x v="294"/>
    <x v="1"/>
    <x v="3"/>
    <n v="1"/>
    <n v="33000"/>
    <n v="33"/>
    <x v="0"/>
  </r>
  <r>
    <x v="2"/>
    <s v="MARZO"/>
    <n v="11076"/>
    <x v="0"/>
    <x v="0"/>
    <x v="192"/>
    <x v="192"/>
    <x v="141"/>
    <x v="1"/>
    <x v="3"/>
    <n v="2"/>
    <n v="11000"/>
    <n v="22"/>
    <x v="0"/>
  </r>
  <r>
    <x v="2"/>
    <s v="MARZO"/>
    <n v="11097"/>
    <x v="22"/>
    <x v="22"/>
    <x v="321"/>
    <x v="321"/>
    <x v="223"/>
    <x v="1"/>
    <x v="4"/>
    <n v="2"/>
    <n v="85000"/>
    <n v="170"/>
    <x v="14"/>
  </r>
  <r>
    <x v="2"/>
    <s v="ABRIL"/>
    <n v="11116"/>
    <x v="17"/>
    <x v="17"/>
    <x v="431"/>
    <x v="431"/>
    <x v="295"/>
    <x v="7"/>
    <x v="9"/>
    <n v="1"/>
    <n v="9728000"/>
    <n v="9728"/>
    <x v="11"/>
  </r>
  <r>
    <x v="2"/>
    <s v="ABRIL"/>
    <n v="11147"/>
    <x v="25"/>
    <x v="25"/>
    <x v="432"/>
    <x v="432"/>
    <x v="4"/>
    <x v="9"/>
    <x v="9"/>
    <n v="1"/>
    <n v="2278600"/>
    <n v="2278.6"/>
    <x v="16"/>
  </r>
  <r>
    <x v="2"/>
    <s v="ABRIL"/>
    <n v="11124"/>
    <x v="16"/>
    <x v="16"/>
    <x v="72"/>
    <x v="72"/>
    <x v="4"/>
    <x v="1"/>
    <x v="0"/>
    <n v="500"/>
    <n v="720"/>
    <n v="360"/>
    <x v="8"/>
  </r>
  <r>
    <x v="2"/>
    <s v="ABRIL"/>
    <n v="11116"/>
    <x v="17"/>
    <x v="17"/>
    <x v="72"/>
    <x v="72"/>
    <x v="4"/>
    <x v="1"/>
    <x v="0"/>
    <n v="50"/>
    <n v="720"/>
    <n v="36"/>
    <x v="11"/>
  </r>
  <r>
    <x v="2"/>
    <s v="ABRIL"/>
    <n v="11138"/>
    <x v="3"/>
    <x v="3"/>
    <x v="386"/>
    <x v="386"/>
    <x v="262"/>
    <x v="2"/>
    <x v="1"/>
    <n v="1"/>
    <n v="148000"/>
    <n v="148"/>
    <x v="0"/>
  </r>
  <r>
    <x v="2"/>
    <s v="ABRIL"/>
    <n v="11138"/>
    <x v="3"/>
    <x v="3"/>
    <x v="386"/>
    <x v="386"/>
    <x v="262"/>
    <x v="2"/>
    <x v="1"/>
    <n v="3"/>
    <n v="148000"/>
    <n v="444"/>
    <x v="0"/>
  </r>
  <r>
    <x v="2"/>
    <s v="ABRIL"/>
    <n v="11145"/>
    <x v="6"/>
    <x v="6"/>
    <x v="4"/>
    <x v="4"/>
    <x v="4"/>
    <x v="2"/>
    <x v="1"/>
    <n v="10"/>
    <n v="307138"/>
    <n v="3071.38"/>
    <x v="5"/>
  </r>
  <r>
    <x v="2"/>
    <s v="ABRIL"/>
    <n v="11161"/>
    <x v="4"/>
    <x v="4"/>
    <x v="4"/>
    <x v="4"/>
    <x v="4"/>
    <x v="2"/>
    <x v="1"/>
    <n v="5"/>
    <n v="391547"/>
    <n v="1957.7349999999999"/>
    <x v="3"/>
  </r>
  <r>
    <x v="2"/>
    <s v="ABRIL"/>
    <n v="11134"/>
    <x v="12"/>
    <x v="12"/>
    <x v="73"/>
    <x v="73"/>
    <x v="58"/>
    <x v="2"/>
    <x v="1"/>
    <n v="5"/>
    <n v="3118182"/>
    <n v="15590.91"/>
    <x v="8"/>
  </r>
  <r>
    <x v="2"/>
    <s v="ABRIL"/>
    <n v="11134"/>
    <x v="12"/>
    <x v="12"/>
    <x v="224"/>
    <x v="224"/>
    <x v="4"/>
    <x v="2"/>
    <x v="1"/>
    <n v="4"/>
    <n v="6080682"/>
    <n v="24322.727999999999"/>
    <x v="8"/>
  </r>
  <r>
    <x v="2"/>
    <s v="ABRIL"/>
    <n v="11115"/>
    <x v="26"/>
    <x v="26"/>
    <x v="336"/>
    <x v="336"/>
    <x v="4"/>
    <x v="3"/>
    <x v="1"/>
    <n v="1"/>
    <n v="115000"/>
    <n v="115"/>
    <x v="0"/>
  </r>
  <r>
    <x v="2"/>
    <s v="ABRIL"/>
    <n v="11151"/>
    <x v="52"/>
    <x v="52"/>
    <x v="76"/>
    <x v="76"/>
    <x v="4"/>
    <x v="3"/>
    <x v="1"/>
    <n v="1"/>
    <n v="105000"/>
    <n v="105"/>
    <x v="0"/>
  </r>
  <r>
    <x v="2"/>
    <s v="ABRIL"/>
    <n v="11114"/>
    <x v="1"/>
    <x v="1"/>
    <x v="76"/>
    <x v="76"/>
    <x v="4"/>
    <x v="3"/>
    <x v="1"/>
    <n v="1"/>
    <n v="102000"/>
    <n v="102"/>
    <x v="1"/>
  </r>
  <r>
    <x v="2"/>
    <s v="ABRIL"/>
    <n v="11114"/>
    <x v="1"/>
    <x v="1"/>
    <x v="76"/>
    <x v="76"/>
    <x v="4"/>
    <x v="3"/>
    <x v="1"/>
    <n v="2"/>
    <n v="102000"/>
    <n v="204"/>
    <x v="1"/>
  </r>
  <r>
    <x v="2"/>
    <s v="ABRIL"/>
    <n v="11125"/>
    <x v="13"/>
    <x v="13"/>
    <x v="77"/>
    <x v="77"/>
    <x v="4"/>
    <x v="3"/>
    <x v="1"/>
    <n v="5"/>
    <n v="535000"/>
    <n v="2675"/>
    <x v="9"/>
  </r>
  <r>
    <x v="2"/>
    <s v="ABRIL"/>
    <n v="11116"/>
    <x v="17"/>
    <x v="17"/>
    <x v="82"/>
    <x v="82"/>
    <x v="4"/>
    <x v="3"/>
    <x v="1"/>
    <n v="1"/>
    <n v="145000"/>
    <n v="145"/>
    <x v="11"/>
  </r>
  <r>
    <x v="2"/>
    <s v="ABRIL"/>
    <n v="11126"/>
    <x v="28"/>
    <x v="28"/>
    <x v="82"/>
    <x v="82"/>
    <x v="4"/>
    <x v="3"/>
    <x v="1"/>
    <n v="30"/>
    <n v="123798"/>
    <n v="3713.94"/>
    <x v="10"/>
  </r>
  <r>
    <x v="2"/>
    <s v="ABRIL"/>
    <n v="11154"/>
    <x v="24"/>
    <x v="24"/>
    <x v="82"/>
    <x v="82"/>
    <x v="4"/>
    <x v="3"/>
    <x v="1"/>
    <n v="2"/>
    <n v="107628"/>
    <n v="215.256"/>
    <x v="15"/>
  </r>
  <r>
    <x v="2"/>
    <s v="ABRIL"/>
    <n v="11168"/>
    <x v="15"/>
    <x v="15"/>
    <x v="17"/>
    <x v="17"/>
    <x v="4"/>
    <x v="3"/>
    <x v="1"/>
    <n v="8"/>
    <n v="4750000"/>
    <n v="38000"/>
    <x v="10"/>
  </r>
  <r>
    <x v="2"/>
    <s v="ABRIL"/>
    <n v="11134"/>
    <x v="12"/>
    <x v="12"/>
    <x v="17"/>
    <x v="17"/>
    <x v="4"/>
    <x v="3"/>
    <x v="1"/>
    <n v="6"/>
    <n v="4486774"/>
    <n v="26920.644"/>
    <x v="8"/>
  </r>
  <r>
    <x v="2"/>
    <s v="ABRIL"/>
    <n v="11126"/>
    <x v="28"/>
    <x v="28"/>
    <x v="17"/>
    <x v="17"/>
    <x v="4"/>
    <x v="3"/>
    <x v="1"/>
    <n v="12"/>
    <n v="4984304"/>
    <n v="59811.648000000001"/>
    <x v="10"/>
  </r>
  <r>
    <x v="2"/>
    <s v="ABRIL"/>
    <n v="11146"/>
    <x v="64"/>
    <x v="64"/>
    <x v="374"/>
    <x v="374"/>
    <x v="4"/>
    <x v="3"/>
    <x v="1"/>
    <n v="1"/>
    <n v="2329350"/>
    <n v="2329.35"/>
    <x v="6"/>
  </r>
  <r>
    <x v="2"/>
    <s v="ABRIL"/>
    <n v="11117"/>
    <x v="0"/>
    <x v="0"/>
    <x v="20"/>
    <x v="20"/>
    <x v="6"/>
    <x v="3"/>
    <x v="1"/>
    <n v="1"/>
    <n v="900000"/>
    <n v="900"/>
    <x v="0"/>
  </r>
  <r>
    <x v="2"/>
    <s v="ABRIL"/>
    <n v="11151"/>
    <x v="52"/>
    <x v="52"/>
    <x v="433"/>
    <x v="433"/>
    <x v="296"/>
    <x v="1"/>
    <x v="1"/>
    <n v="1"/>
    <n v="15000"/>
    <n v="15"/>
    <x v="0"/>
  </r>
  <r>
    <x v="2"/>
    <s v="ABRIL"/>
    <n v="11114"/>
    <x v="1"/>
    <x v="1"/>
    <x v="226"/>
    <x v="226"/>
    <x v="160"/>
    <x v="1"/>
    <x v="1"/>
    <n v="2"/>
    <n v="12000"/>
    <n v="24"/>
    <x v="1"/>
  </r>
  <r>
    <x v="2"/>
    <s v="ABRIL"/>
    <n v="11114"/>
    <x v="1"/>
    <x v="1"/>
    <x v="247"/>
    <x v="247"/>
    <x v="172"/>
    <x v="1"/>
    <x v="1"/>
    <n v="1"/>
    <n v="12000"/>
    <n v="12"/>
    <x v="1"/>
  </r>
  <r>
    <x v="2"/>
    <s v="ABRIL"/>
    <n v="11114"/>
    <x v="1"/>
    <x v="1"/>
    <x v="35"/>
    <x v="35"/>
    <x v="21"/>
    <x v="1"/>
    <x v="1"/>
    <n v="1"/>
    <n v="12000"/>
    <n v="12"/>
    <x v="1"/>
  </r>
  <r>
    <x v="2"/>
    <s v="ABRIL"/>
    <n v="11126"/>
    <x v="28"/>
    <x v="28"/>
    <x v="351"/>
    <x v="351"/>
    <x v="239"/>
    <x v="1"/>
    <x v="1"/>
    <n v="20"/>
    <n v="68000"/>
    <n v="1360"/>
    <x v="10"/>
  </r>
  <r>
    <x v="2"/>
    <s v="ABRIL"/>
    <n v="11130"/>
    <x v="27"/>
    <x v="27"/>
    <x v="105"/>
    <x v="105"/>
    <x v="78"/>
    <x v="1"/>
    <x v="1"/>
    <n v="20"/>
    <n v="28935"/>
    <n v="578.70000000000005"/>
    <x v="10"/>
  </r>
  <r>
    <x v="2"/>
    <s v="ABRIL"/>
    <n v="11167"/>
    <x v="69"/>
    <x v="69"/>
    <x v="43"/>
    <x v="43"/>
    <x v="29"/>
    <x v="1"/>
    <x v="1"/>
    <n v="15"/>
    <n v="80512"/>
    <n v="1207.68"/>
    <x v="0"/>
  </r>
  <r>
    <x v="2"/>
    <s v="ABRIL"/>
    <n v="11134"/>
    <x v="12"/>
    <x v="12"/>
    <x v="43"/>
    <x v="43"/>
    <x v="29"/>
    <x v="1"/>
    <x v="1"/>
    <n v="50"/>
    <n v="81080"/>
    <n v="4054"/>
    <x v="8"/>
  </r>
  <r>
    <x v="2"/>
    <s v="ABRIL"/>
    <n v="11147"/>
    <x v="25"/>
    <x v="25"/>
    <x v="43"/>
    <x v="43"/>
    <x v="29"/>
    <x v="1"/>
    <x v="1"/>
    <n v="14"/>
    <n v="68900"/>
    <n v="964.6"/>
    <x v="16"/>
  </r>
  <r>
    <x v="2"/>
    <s v="ABRIL"/>
    <n v="11126"/>
    <x v="28"/>
    <x v="28"/>
    <x v="201"/>
    <x v="201"/>
    <x v="144"/>
    <x v="1"/>
    <x v="1"/>
    <n v="30"/>
    <n v="14600"/>
    <n v="438"/>
    <x v="10"/>
  </r>
  <r>
    <x v="2"/>
    <s v="ABRIL"/>
    <n v="11147"/>
    <x v="25"/>
    <x v="25"/>
    <x v="107"/>
    <x v="107"/>
    <x v="80"/>
    <x v="1"/>
    <x v="1"/>
    <n v="21"/>
    <n v="16304"/>
    <n v="342.38400000000001"/>
    <x v="16"/>
  </r>
  <r>
    <x v="2"/>
    <s v="ABRIL"/>
    <n v="11167"/>
    <x v="69"/>
    <x v="69"/>
    <x v="89"/>
    <x v="89"/>
    <x v="64"/>
    <x v="4"/>
    <x v="1"/>
    <n v="30"/>
    <n v="357263"/>
    <n v="10717.89"/>
    <x v="0"/>
  </r>
  <r>
    <x v="2"/>
    <s v="ABRIL"/>
    <n v="11147"/>
    <x v="25"/>
    <x v="25"/>
    <x v="89"/>
    <x v="89"/>
    <x v="64"/>
    <x v="4"/>
    <x v="1"/>
    <n v="10"/>
    <n v="412184"/>
    <n v="4121.84"/>
    <x v="16"/>
  </r>
  <r>
    <x v="2"/>
    <s v="ABRIL"/>
    <n v="11130"/>
    <x v="27"/>
    <x v="27"/>
    <x v="89"/>
    <x v="89"/>
    <x v="64"/>
    <x v="4"/>
    <x v="1"/>
    <n v="6"/>
    <n v="347219"/>
    <n v="2083.3139999999999"/>
    <x v="10"/>
  </r>
  <r>
    <x v="2"/>
    <s v="ABRIL"/>
    <n v="11128"/>
    <x v="5"/>
    <x v="5"/>
    <x v="89"/>
    <x v="89"/>
    <x v="64"/>
    <x v="4"/>
    <x v="1"/>
    <n v="15"/>
    <n v="413863"/>
    <n v="6207.9449999999997"/>
    <x v="4"/>
  </r>
  <r>
    <x v="2"/>
    <s v="ABRIL"/>
    <n v="11126"/>
    <x v="28"/>
    <x v="28"/>
    <x v="44"/>
    <x v="44"/>
    <x v="30"/>
    <x v="4"/>
    <x v="1"/>
    <n v="15"/>
    <n v="325800"/>
    <n v="4887"/>
    <x v="10"/>
  </r>
  <r>
    <x v="2"/>
    <s v="ABRIL"/>
    <n v="11167"/>
    <x v="69"/>
    <x v="69"/>
    <x v="115"/>
    <x v="115"/>
    <x v="87"/>
    <x v="4"/>
    <x v="1"/>
    <n v="3"/>
    <n v="572431"/>
    <n v="1717.2929999999999"/>
    <x v="0"/>
  </r>
  <r>
    <x v="2"/>
    <s v="ABRIL"/>
    <n v="11147"/>
    <x v="25"/>
    <x v="25"/>
    <x v="115"/>
    <x v="115"/>
    <x v="87"/>
    <x v="4"/>
    <x v="1"/>
    <n v="2"/>
    <n v="445000"/>
    <n v="890"/>
    <x v="16"/>
  </r>
  <r>
    <x v="2"/>
    <s v="ABRIL"/>
    <n v="11147"/>
    <x v="25"/>
    <x v="25"/>
    <x v="202"/>
    <x v="202"/>
    <x v="145"/>
    <x v="4"/>
    <x v="1"/>
    <n v="2"/>
    <n v="926421"/>
    <n v="1852.8420000000001"/>
    <x v="16"/>
  </r>
  <r>
    <x v="2"/>
    <s v="ABRIL"/>
    <n v="11128"/>
    <x v="5"/>
    <x v="5"/>
    <x v="434"/>
    <x v="434"/>
    <x v="297"/>
    <x v="1"/>
    <x v="1"/>
    <n v="2"/>
    <n v="998502"/>
    <n v="1997.0039999999999"/>
    <x v="4"/>
  </r>
  <r>
    <x v="2"/>
    <s v="ABRIL"/>
    <n v="11147"/>
    <x v="25"/>
    <x v="25"/>
    <x v="352"/>
    <x v="352"/>
    <x v="240"/>
    <x v="4"/>
    <x v="1"/>
    <n v="1"/>
    <n v="720000"/>
    <n v="720"/>
    <x v="16"/>
  </r>
  <r>
    <x v="2"/>
    <s v="ABRIL"/>
    <n v="11147"/>
    <x v="25"/>
    <x v="25"/>
    <x v="184"/>
    <x v="184"/>
    <x v="134"/>
    <x v="4"/>
    <x v="1"/>
    <n v="2"/>
    <n v="1113718"/>
    <n v="2227.4360000000001"/>
    <x v="16"/>
  </r>
  <r>
    <x v="2"/>
    <s v="ABRIL"/>
    <n v="11147"/>
    <x v="25"/>
    <x v="25"/>
    <x v="118"/>
    <x v="118"/>
    <x v="90"/>
    <x v="5"/>
    <x v="1"/>
    <n v="21"/>
    <n v="49038"/>
    <n v="1029.798"/>
    <x v="16"/>
  </r>
  <r>
    <x v="2"/>
    <s v="ABRIL"/>
    <n v="11147"/>
    <x v="25"/>
    <x v="25"/>
    <x v="118"/>
    <x v="118"/>
    <x v="90"/>
    <x v="5"/>
    <x v="1"/>
    <n v="10"/>
    <n v="52000"/>
    <n v="520"/>
    <x v="16"/>
  </r>
  <r>
    <x v="2"/>
    <s v="ABRIL"/>
    <n v="11130"/>
    <x v="27"/>
    <x v="27"/>
    <x v="185"/>
    <x v="185"/>
    <x v="135"/>
    <x v="4"/>
    <x v="1"/>
    <n v="6"/>
    <n v="1115539"/>
    <n v="6693.2340000000004"/>
    <x v="10"/>
  </r>
  <r>
    <x v="2"/>
    <s v="ABRIL"/>
    <n v="11130"/>
    <x v="27"/>
    <x v="27"/>
    <x v="185"/>
    <x v="185"/>
    <x v="135"/>
    <x v="4"/>
    <x v="1"/>
    <n v="8"/>
    <n v="1080229"/>
    <n v="8641.8320000000003"/>
    <x v="10"/>
  </r>
  <r>
    <x v="2"/>
    <s v="ABRIL"/>
    <n v="11128"/>
    <x v="5"/>
    <x v="5"/>
    <x v="185"/>
    <x v="185"/>
    <x v="135"/>
    <x v="4"/>
    <x v="1"/>
    <n v="6"/>
    <n v="1195632"/>
    <n v="7173.7920000000004"/>
    <x v="4"/>
  </r>
  <r>
    <x v="2"/>
    <s v="ABRIL"/>
    <n v="11114"/>
    <x v="1"/>
    <x v="1"/>
    <x v="423"/>
    <x v="423"/>
    <x v="289"/>
    <x v="1"/>
    <x v="2"/>
    <n v="3"/>
    <n v="1222287"/>
    <n v="3666.8609999999999"/>
    <x v="1"/>
  </r>
  <r>
    <x v="2"/>
    <s v="ABRIL"/>
    <n v="11114"/>
    <x v="1"/>
    <x v="1"/>
    <x v="91"/>
    <x v="91"/>
    <x v="66"/>
    <x v="3"/>
    <x v="3"/>
    <n v="1"/>
    <n v="182000"/>
    <n v="182"/>
    <x v="1"/>
  </r>
  <r>
    <x v="2"/>
    <s v="ABRIL"/>
    <n v="11114"/>
    <x v="1"/>
    <x v="1"/>
    <x v="435"/>
    <x v="435"/>
    <x v="298"/>
    <x v="3"/>
    <x v="3"/>
    <n v="1"/>
    <n v="90000"/>
    <n v="90"/>
    <x v="1"/>
  </r>
  <r>
    <x v="2"/>
    <s v="ABRIL"/>
    <n v="11114"/>
    <x v="1"/>
    <x v="1"/>
    <x v="435"/>
    <x v="435"/>
    <x v="298"/>
    <x v="3"/>
    <x v="3"/>
    <n v="2"/>
    <n v="90000"/>
    <n v="180"/>
    <x v="1"/>
  </r>
  <r>
    <x v="2"/>
    <s v="ABRIL"/>
    <n v="11117"/>
    <x v="0"/>
    <x v="0"/>
    <x v="126"/>
    <x v="126"/>
    <x v="96"/>
    <x v="1"/>
    <x v="3"/>
    <n v="1"/>
    <n v="22000"/>
    <n v="22"/>
    <x v="0"/>
  </r>
  <r>
    <x v="2"/>
    <s v="ABRIL"/>
    <n v="11117"/>
    <x v="0"/>
    <x v="0"/>
    <x v="56"/>
    <x v="56"/>
    <x v="42"/>
    <x v="0"/>
    <x v="3"/>
    <n v="1"/>
    <n v="115000"/>
    <n v="115"/>
    <x v="0"/>
  </r>
  <r>
    <x v="2"/>
    <s v="ABRIL"/>
    <n v="11117"/>
    <x v="0"/>
    <x v="0"/>
    <x v="57"/>
    <x v="57"/>
    <x v="43"/>
    <x v="1"/>
    <x v="3"/>
    <n v="1"/>
    <n v="42000"/>
    <n v="42"/>
    <x v="0"/>
  </r>
  <r>
    <x v="2"/>
    <s v="ABRIL"/>
    <n v="11117"/>
    <x v="0"/>
    <x v="0"/>
    <x v="58"/>
    <x v="58"/>
    <x v="44"/>
    <x v="1"/>
    <x v="3"/>
    <n v="1"/>
    <n v="32000"/>
    <n v="32"/>
    <x v="0"/>
  </r>
  <r>
    <x v="2"/>
    <s v="ABRIL"/>
    <n v="11114"/>
    <x v="1"/>
    <x v="1"/>
    <x v="94"/>
    <x v="94"/>
    <x v="69"/>
    <x v="0"/>
    <x v="3"/>
    <n v="7"/>
    <n v="26000"/>
    <n v="182"/>
    <x v="1"/>
  </r>
  <r>
    <x v="2"/>
    <s v="ABRIL"/>
    <n v="11117"/>
    <x v="0"/>
    <x v="0"/>
    <x v="127"/>
    <x v="127"/>
    <x v="97"/>
    <x v="0"/>
    <x v="3"/>
    <n v="2"/>
    <n v="96000"/>
    <n v="192"/>
    <x v="0"/>
  </r>
  <r>
    <x v="2"/>
    <s v="ABRIL"/>
    <n v="11114"/>
    <x v="1"/>
    <x v="1"/>
    <x v="128"/>
    <x v="128"/>
    <x v="98"/>
    <x v="0"/>
    <x v="3"/>
    <n v="2"/>
    <n v="730000"/>
    <n v="1460"/>
    <x v="1"/>
  </r>
  <r>
    <x v="2"/>
    <s v="ABRIL"/>
    <n v="11117"/>
    <x v="0"/>
    <x v="0"/>
    <x v="60"/>
    <x v="60"/>
    <x v="46"/>
    <x v="0"/>
    <x v="3"/>
    <n v="1"/>
    <n v="136000"/>
    <n v="136"/>
    <x v="0"/>
  </r>
  <r>
    <x v="2"/>
    <s v="ABRIL"/>
    <n v="11159"/>
    <x v="33"/>
    <x v="33"/>
    <x v="131"/>
    <x v="131"/>
    <x v="100"/>
    <x v="0"/>
    <x v="3"/>
    <n v="3"/>
    <n v="68605"/>
    <n v="205.815"/>
    <x v="0"/>
  </r>
  <r>
    <x v="2"/>
    <s v="ABRIL"/>
    <n v="11114"/>
    <x v="1"/>
    <x v="1"/>
    <x v="133"/>
    <x v="133"/>
    <x v="102"/>
    <x v="0"/>
    <x v="3"/>
    <n v="1"/>
    <n v="398000"/>
    <n v="398"/>
    <x v="1"/>
  </r>
  <r>
    <x v="2"/>
    <s v="ABRIL"/>
    <n v="11114"/>
    <x v="1"/>
    <x v="1"/>
    <x v="133"/>
    <x v="133"/>
    <x v="102"/>
    <x v="0"/>
    <x v="3"/>
    <n v="1"/>
    <n v="398000"/>
    <n v="398"/>
    <x v="1"/>
  </r>
  <r>
    <x v="2"/>
    <s v="ABRIL"/>
    <n v="11114"/>
    <x v="1"/>
    <x v="1"/>
    <x v="331"/>
    <x v="331"/>
    <x v="229"/>
    <x v="0"/>
    <x v="3"/>
    <n v="1"/>
    <n v="70000"/>
    <n v="70"/>
    <x v="1"/>
  </r>
  <r>
    <x v="2"/>
    <s v="ABRIL"/>
    <n v="11117"/>
    <x v="0"/>
    <x v="0"/>
    <x v="61"/>
    <x v="61"/>
    <x v="47"/>
    <x v="0"/>
    <x v="3"/>
    <n v="1"/>
    <n v="35000"/>
    <n v="35"/>
    <x v="0"/>
  </r>
  <r>
    <x v="2"/>
    <s v="ABRIL"/>
    <n v="11159"/>
    <x v="33"/>
    <x v="33"/>
    <x v="135"/>
    <x v="135"/>
    <x v="104"/>
    <x v="0"/>
    <x v="3"/>
    <n v="3"/>
    <n v="76744"/>
    <n v="230.232"/>
    <x v="0"/>
  </r>
  <r>
    <x v="2"/>
    <s v="ABRIL"/>
    <n v="11117"/>
    <x v="0"/>
    <x v="0"/>
    <x v="62"/>
    <x v="62"/>
    <x v="48"/>
    <x v="0"/>
    <x v="3"/>
    <n v="1"/>
    <n v="58000"/>
    <n v="58"/>
    <x v="0"/>
  </r>
  <r>
    <x v="2"/>
    <s v="ABRIL"/>
    <n v="11117"/>
    <x v="0"/>
    <x v="0"/>
    <x v="62"/>
    <x v="62"/>
    <x v="48"/>
    <x v="0"/>
    <x v="3"/>
    <n v="1"/>
    <n v="56000"/>
    <n v="56"/>
    <x v="0"/>
  </r>
  <r>
    <x v="2"/>
    <s v="ABRIL"/>
    <n v="11114"/>
    <x v="1"/>
    <x v="1"/>
    <x v="339"/>
    <x v="339"/>
    <x v="232"/>
    <x v="0"/>
    <x v="3"/>
    <n v="1"/>
    <n v="53000"/>
    <n v="53"/>
    <x v="1"/>
  </r>
  <r>
    <x v="2"/>
    <s v="ABRIL"/>
    <n v="11159"/>
    <x v="33"/>
    <x v="33"/>
    <x v="96"/>
    <x v="96"/>
    <x v="71"/>
    <x v="0"/>
    <x v="3"/>
    <n v="2"/>
    <n v="161628"/>
    <n v="323.25599999999997"/>
    <x v="0"/>
  </r>
  <r>
    <x v="2"/>
    <s v="ABRIL"/>
    <n v="11114"/>
    <x v="1"/>
    <x v="1"/>
    <x v="96"/>
    <x v="96"/>
    <x v="71"/>
    <x v="0"/>
    <x v="3"/>
    <n v="1"/>
    <n v="198500"/>
    <n v="198.5"/>
    <x v="1"/>
  </r>
  <r>
    <x v="2"/>
    <s v="ABRIL"/>
    <n v="11159"/>
    <x v="33"/>
    <x v="33"/>
    <x v="67"/>
    <x v="67"/>
    <x v="53"/>
    <x v="0"/>
    <x v="3"/>
    <n v="10"/>
    <n v="38372"/>
    <n v="383.72"/>
    <x v="0"/>
  </r>
  <r>
    <x v="2"/>
    <s v="ABRIL"/>
    <n v="11114"/>
    <x v="1"/>
    <x v="1"/>
    <x v="67"/>
    <x v="67"/>
    <x v="53"/>
    <x v="0"/>
    <x v="3"/>
    <n v="1"/>
    <n v="39000"/>
    <n v="39"/>
    <x v="1"/>
  </r>
  <r>
    <x v="2"/>
    <s v="ABRIL"/>
    <n v="11117"/>
    <x v="0"/>
    <x v="0"/>
    <x v="67"/>
    <x v="67"/>
    <x v="53"/>
    <x v="0"/>
    <x v="3"/>
    <n v="3"/>
    <n v="47000"/>
    <n v="141"/>
    <x v="0"/>
  </r>
  <r>
    <x v="2"/>
    <s v="ABRIL"/>
    <n v="11159"/>
    <x v="33"/>
    <x v="33"/>
    <x v="340"/>
    <x v="340"/>
    <x v="233"/>
    <x v="0"/>
    <x v="3"/>
    <n v="2"/>
    <n v="5756"/>
    <n v="11.512"/>
    <x v="0"/>
  </r>
  <r>
    <x v="2"/>
    <s v="ABRIL"/>
    <n v="11114"/>
    <x v="1"/>
    <x v="1"/>
    <x v="340"/>
    <x v="340"/>
    <x v="233"/>
    <x v="0"/>
    <x v="3"/>
    <n v="2"/>
    <n v="7000"/>
    <n v="14"/>
    <x v="1"/>
  </r>
  <r>
    <x v="2"/>
    <s v="ABRIL"/>
    <n v="11114"/>
    <x v="1"/>
    <x v="1"/>
    <x v="340"/>
    <x v="340"/>
    <x v="233"/>
    <x v="0"/>
    <x v="3"/>
    <n v="3"/>
    <n v="7000"/>
    <n v="21"/>
    <x v="1"/>
  </r>
  <r>
    <x v="2"/>
    <s v="ABRIL"/>
    <n v="11117"/>
    <x v="0"/>
    <x v="0"/>
    <x v="340"/>
    <x v="340"/>
    <x v="233"/>
    <x v="0"/>
    <x v="3"/>
    <n v="1"/>
    <n v="8000"/>
    <n v="8"/>
    <x v="0"/>
  </r>
  <r>
    <x v="2"/>
    <s v="ABRIL"/>
    <n v="11117"/>
    <x v="0"/>
    <x v="0"/>
    <x v="192"/>
    <x v="192"/>
    <x v="141"/>
    <x v="1"/>
    <x v="3"/>
    <n v="1"/>
    <n v="11000"/>
    <n v="11"/>
    <x v="0"/>
  </r>
  <r>
    <x v="2"/>
    <s v="ABRIL"/>
    <n v="11159"/>
    <x v="33"/>
    <x v="33"/>
    <x v="436"/>
    <x v="436"/>
    <x v="299"/>
    <x v="1"/>
    <x v="3"/>
    <n v="1"/>
    <n v="52326"/>
    <n v="52.326000000000001"/>
    <x v="0"/>
  </r>
  <r>
    <x v="2"/>
    <s v="ABRIL"/>
    <n v="11159"/>
    <x v="33"/>
    <x v="33"/>
    <x v="437"/>
    <x v="437"/>
    <x v="300"/>
    <x v="2"/>
    <x v="3"/>
    <n v="1"/>
    <n v="286047"/>
    <n v="286.04700000000003"/>
    <x v="0"/>
  </r>
  <r>
    <x v="2"/>
    <s v="ABRIL"/>
    <n v="11117"/>
    <x v="0"/>
    <x v="0"/>
    <x v="69"/>
    <x v="69"/>
    <x v="55"/>
    <x v="1"/>
    <x v="4"/>
    <n v="1"/>
    <n v="78000"/>
    <n v="78"/>
    <x v="0"/>
  </r>
  <r>
    <x v="2"/>
    <s v="ABRIL"/>
    <n v="11114"/>
    <x v="1"/>
    <x v="1"/>
    <x v="70"/>
    <x v="70"/>
    <x v="56"/>
    <x v="2"/>
    <x v="5"/>
    <n v="1"/>
    <n v="40000"/>
    <n v="40"/>
    <x v="1"/>
  </r>
  <r>
    <x v="2"/>
    <s v="MAYO"/>
    <n v="11181"/>
    <x v="22"/>
    <x v="22"/>
    <x v="407"/>
    <x v="407"/>
    <x v="4"/>
    <x v="3"/>
    <x v="0"/>
    <n v="5"/>
    <n v="123529"/>
    <n v="617.64499999999998"/>
    <x v="14"/>
  </r>
  <r>
    <x v="2"/>
    <s v="MAYO"/>
    <n v="11191"/>
    <x v="6"/>
    <x v="6"/>
    <x v="4"/>
    <x v="4"/>
    <x v="4"/>
    <x v="2"/>
    <x v="1"/>
    <n v="10"/>
    <n v="290713"/>
    <n v="2907.13"/>
    <x v="5"/>
  </r>
  <r>
    <x v="2"/>
    <s v="MAYO"/>
    <n v="11199"/>
    <x v="28"/>
    <x v="28"/>
    <x v="4"/>
    <x v="4"/>
    <x v="4"/>
    <x v="2"/>
    <x v="1"/>
    <n v="85"/>
    <n v="289767"/>
    <n v="24630.195"/>
    <x v="10"/>
  </r>
  <r>
    <x v="2"/>
    <s v="MAYO"/>
    <n v="11203"/>
    <x v="2"/>
    <x v="2"/>
    <x v="4"/>
    <x v="4"/>
    <x v="4"/>
    <x v="2"/>
    <x v="1"/>
    <n v="40"/>
    <n v="353645"/>
    <n v="14145.8"/>
    <x v="2"/>
  </r>
  <r>
    <x v="2"/>
    <s v="MAYO"/>
    <n v="11204"/>
    <x v="4"/>
    <x v="4"/>
    <x v="4"/>
    <x v="4"/>
    <x v="4"/>
    <x v="2"/>
    <x v="1"/>
    <n v="18"/>
    <n v="353645"/>
    <n v="6365.61"/>
    <x v="3"/>
  </r>
  <r>
    <x v="2"/>
    <s v="MAYO"/>
    <n v="11178"/>
    <x v="25"/>
    <x v="25"/>
    <x v="4"/>
    <x v="4"/>
    <x v="4"/>
    <x v="2"/>
    <x v="1"/>
    <n v="5"/>
    <n v="345000"/>
    <n v="1725"/>
    <x v="16"/>
  </r>
  <r>
    <x v="2"/>
    <s v="MAYO"/>
    <n v="11220"/>
    <x v="3"/>
    <x v="3"/>
    <x v="4"/>
    <x v="4"/>
    <x v="4"/>
    <x v="2"/>
    <x v="1"/>
    <n v="1"/>
    <n v="340000"/>
    <n v="340"/>
    <x v="0"/>
  </r>
  <r>
    <x v="2"/>
    <s v="MAYO"/>
    <n v="11220"/>
    <x v="3"/>
    <x v="3"/>
    <x v="4"/>
    <x v="4"/>
    <x v="4"/>
    <x v="2"/>
    <x v="1"/>
    <n v="2"/>
    <n v="340000"/>
    <n v="680"/>
    <x v="0"/>
  </r>
  <r>
    <x v="2"/>
    <s v="MAYO"/>
    <n v="11176"/>
    <x v="17"/>
    <x v="17"/>
    <x v="5"/>
    <x v="5"/>
    <x v="4"/>
    <x v="2"/>
    <x v="1"/>
    <n v="1"/>
    <n v="1282857"/>
    <n v="1282.857"/>
    <x v="11"/>
  </r>
  <r>
    <x v="2"/>
    <s v="MAYO"/>
    <n v="11179"/>
    <x v="12"/>
    <x v="12"/>
    <x v="6"/>
    <x v="6"/>
    <x v="4"/>
    <x v="2"/>
    <x v="1"/>
    <n v="2"/>
    <n v="2588619"/>
    <n v="5177.2380000000003"/>
    <x v="8"/>
  </r>
  <r>
    <x v="2"/>
    <s v="MAYO"/>
    <n v="11178"/>
    <x v="25"/>
    <x v="25"/>
    <x v="6"/>
    <x v="6"/>
    <x v="4"/>
    <x v="2"/>
    <x v="1"/>
    <n v="2"/>
    <n v="2420000"/>
    <n v="4840"/>
    <x v="16"/>
  </r>
  <r>
    <x v="2"/>
    <s v="MAYO"/>
    <n v="11193"/>
    <x v="8"/>
    <x v="8"/>
    <x v="438"/>
    <x v="438"/>
    <x v="4"/>
    <x v="2"/>
    <x v="1"/>
    <n v="2"/>
    <n v="4439392"/>
    <n v="8878.7839999999997"/>
    <x v="7"/>
  </r>
  <r>
    <x v="2"/>
    <s v="MAYO"/>
    <n v="11178"/>
    <x v="25"/>
    <x v="25"/>
    <x v="323"/>
    <x v="323"/>
    <x v="4"/>
    <x v="2"/>
    <x v="1"/>
    <n v="2"/>
    <n v="3100000"/>
    <n v="6200"/>
    <x v="16"/>
  </r>
  <r>
    <x v="2"/>
    <s v="MAYO"/>
    <n v="11179"/>
    <x v="12"/>
    <x v="12"/>
    <x v="283"/>
    <x v="283"/>
    <x v="4"/>
    <x v="2"/>
    <x v="1"/>
    <n v="1"/>
    <n v="5998824"/>
    <n v="5998.8239999999996"/>
    <x v="8"/>
  </r>
  <r>
    <x v="2"/>
    <s v="MAYO"/>
    <n v="11176"/>
    <x v="17"/>
    <x v="17"/>
    <x v="76"/>
    <x v="76"/>
    <x v="4"/>
    <x v="3"/>
    <x v="1"/>
    <n v="1"/>
    <n v="105000"/>
    <n v="105"/>
    <x v="11"/>
  </r>
  <r>
    <x v="2"/>
    <s v="MAYO"/>
    <n v="11177"/>
    <x v="1"/>
    <x v="1"/>
    <x v="76"/>
    <x v="76"/>
    <x v="4"/>
    <x v="3"/>
    <x v="1"/>
    <n v="1"/>
    <n v="105000"/>
    <n v="105"/>
    <x v="1"/>
  </r>
  <r>
    <x v="2"/>
    <s v="MAYO"/>
    <n v="11198"/>
    <x v="0"/>
    <x v="0"/>
    <x v="76"/>
    <x v="76"/>
    <x v="4"/>
    <x v="3"/>
    <x v="1"/>
    <n v="1"/>
    <n v="105000"/>
    <n v="105"/>
    <x v="0"/>
  </r>
  <r>
    <x v="2"/>
    <s v="MAYO"/>
    <n v="11198"/>
    <x v="0"/>
    <x v="0"/>
    <x v="76"/>
    <x v="76"/>
    <x v="4"/>
    <x v="3"/>
    <x v="1"/>
    <n v="1"/>
    <n v="105000"/>
    <n v="105"/>
    <x v="0"/>
  </r>
  <r>
    <x v="2"/>
    <s v="MAYO"/>
    <n v="11193"/>
    <x v="8"/>
    <x v="8"/>
    <x v="77"/>
    <x v="77"/>
    <x v="4"/>
    <x v="3"/>
    <x v="1"/>
    <n v="15"/>
    <n v="506154"/>
    <n v="7592.31"/>
    <x v="7"/>
  </r>
  <r>
    <x v="2"/>
    <s v="MAYO"/>
    <n v="11179"/>
    <x v="12"/>
    <x v="12"/>
    <x v="77"/>
    <x v="77"/>
    <x v="4"/>
    <x v="3"/>
    <x v="1"/>
    <n v="20"/>
    <n v="471429"/>
    <n v="9428.58"/>
    <x v="8"/>
  </r>
  <r>
    <x v="2"/>
    <s v="MAYO"/>
    <n v="11177"/>
    <x v="1"/>
    <x v="1"/>
    <x v="13"/>
    <x v="13"/>
    <x v="4"/>
    <x v="3"/>
    <x v="1"/>
    <n v="2"/>
    <n v="1560000"/>
    <n v="3120"/>
    <x v="1"/>
  </r>
  <r>
    <x v="2"/>
    <s v="MAYO"/>
    <n v="11223"/>
    <x v="46"/>
    <x v="46"/>
    <x v="373"/>
    <x v="373"/>
    <x v="253"/>
    <x v="3"/>
    <x v="1"/>
    <n v="1"/>
    <n v="125000"/>
    <n v="125"/>
    <x v="0"/>
  </r>
  <r>
    <x v="2"/>
    <s v="MAYO"/>
    <n v="11213"/>
    <x v="70"/>
    <x v="70"/>
    <x v="411"/>
    <x v="411"/>
    <x v="4"/>
    <x v="3"/>
    <x v="1"/>
    <n v="1"/>
    <n v="115000"/>
    <n v="115"/>
    <x v="0"/>
  </r>
  <r>
    <x v="2"/>
    <s v="MAYO"/>
    <n v="11184"/>
    <x v="24"/>
    <x v="24"/>
    <x v="411"/>
    <x v="411"/>
    <x v="4"/>
    <x v="3"/>
    <x v="1"/>
    <n v="2"/>
    <n v="112000"/>
    <n v="224"/>
    <x v="15"/>
  </r>
  <r>
    <x v="2"/>
    <s v="MAYO"/>
    <n v="11213"/>
    <x v="70"/>
    <x v="70"/>
    <x v="82"/>
    <x v="82"/>
    <x v="4"/>
    <x v="3"/>
    <x v="1"/>
    <n v="1"/>
    <n v="105000"/>
    <n v="105"/>
    <x v="0"/>
  </r>
  <r>
    <x v="2"/>
    <s v="MAYO"/>
    <n v="11184"/>
    <x v="24"/>
    <x v="24"/>
    <x v="82"/>
    <x v="82"/>
    <x v="4"/>
    <x v="3"/>
    <x v="1"/>
    <n v="10"/>
    <n v="110000"/>
    <n v="1100"/>
    <x v="15"/>
  </r>
  <r>
    <x v="2"/>
    <s v="MAYO"/>
    <n v="11184"/>
    <x v="24"/>
    <x v="24"/>
    <x v="82"/>
    <x v="82"/>
    <x v="4"/>
    <x v="3"/>
    <x v="1"/>
    <n v="15"/>
    <n v="102667"/>
    <n v="1540.0050000000001"/>
    <x v="15"/>
  </r>
  <r>
    <x v="2"/>
    <s v="MAYO"/>
    <n v="11197"/>
    <x v="13"/>
    <x v="13"/>
    <x v="15"/>
    <x v="15"/>
    <x v="4"/>
    <x v="3"/>
    <x v="1"/>
    <n v="2"/>
    <n v="2195828"/>
    <n v="4391.6559999999999"/>
    <x v="9"/>
  </r>
  <r>
    <x v="2"/>
    <s v="MAYO"/>
    <n v="11197"/>
    <x v="13"/>
    <x v="13"/>
    <x v="196"/>
    <x v="196"/>
    <x v="4"/>
    <x v="3"/>
    <x v="1"/>
    <n v="2"/>
    <n v="4119565"/>
    <n v="8239.1299999999992"/>
    <x v="9"/>
  </r>
  <r>
    <x v="2"/>
    <s v="MAYO"/>
    <n v="11179"/>
    <x v="12"/>
    <x v="12"/>
    <x v="17"/>
    <x v="17"/>
    <x v="4"/>
    <x v="3"/>
    <x v="1"/>
    <n v="10"/>
    <n v="4391657"/>
    <n v="43916.57"/>
    <x v="8"/>
  </r>
  <r>
    <x v="2"/>
    <s v="MAYO"/>
    <n v="11199"/>
    <x v="28"/>
    <x v="28"/>
    <x v="17"/>
    <x v="17"/>
    <x v="4"/>
    <x v="3"/>
    <x v="1"/>
    <n v="10"/>
    <n v="4553269"/>
    <n v="45532.69"/>
    <x v="10"/>
  </r>
  <r>
    <x v="2"/>
    <s v="MAYO"/>
    <n v="11232"/>
    <x v="15"/>
    <x v="15"/>
    <x v="293"/>
    <x v="293"/>
    <x v="4"/>
    <x v="3"/>
    <x v="1"/>
    <n v="8"/>
    <n v="6775000"/>
    <n v="54200"/>
    <x v="10"/>
  </r>
  <r>
    <x v="2"/>
    <s v="MAYO"/>
    <n v="11179"/>
    <x v="12"/>
    <x v="12"/>
    <x v="337"/>
    <x v="337"/>
    <x v="4"/>
    <x v="3"/>
    <x v="1"/>
    <n v="7"/>
    <n v="2299447"/>
    <n v="16096.129000000001"/>
    <x v="8"/>
  </r>
  <r>
    <x v="2"/>
    <s v="MAYO"/>
    <n v="11197"/>
    <x v="13"/>
    <x v="13"/>
    <x v="18"/>
    <x v="18"/>
    <x v="4"/>
    <x v="3"/>
    <x v="1"/>
    <n v="2"/>
    <n v="2529976"/>
    <n v="5059.9520000000002"/>
    <x v="9"/>
  </r>
  <r>
    <x v="2"/>
    <s v="MAYO"/>
    <n v="11227"/>
    <x v="19"/>
    <x v="19"/>
    <x v="155"/>
    <x v="155"/>
    <x v="119"/>
    <x v="1"/>
    <x v="1"/>
    <n v="20"/>
    <n v="9000"/>
    <n v="180"/>
    <x v="0"/>
  </r>
  <r>
    <x v="2"/>
    <s v="MAYO"/>
    <n v="11176"/>
    <x v="17"/>
    <x v="17"/>
    <x v="226"/>
    <x v="226"/>
    <x v="160"/>
    <x v="1"/>
    <x v="1"/>
    <n v="1"/>
    <n v="8000"/>
    <n v="8"/>
    <x v="11"/>
  </r>
  <r>
    <x v="2"/>
    <s v="MAYO"/>
    <n v="11213"/>
    <x v="70"/>
    <x v="70"/>
    <x v="226"/>
    <x v="226"/>
    <x v="160"/>
    <x v="1"/>
    <x v="1"/>
    <n v="1"/>
    <n v="15000"/>
    <n v="15"/>
    <x v="0"/>
  </r>
  <r>
    <x v="2"/>
    <s v="MAYO"/>
    <n v="11197"/>
    <x v="13"/>
    <x v="13"/>
    <x v="351"/>
    <x v="351"/>
    <x v="239"/>
    <x v="1"/>
    <x v="1"/>
    <n v="4"/>
    <n v="62056"/>
    <n v="248.22399999999999"/>
    <x v="9"/>
  </r>
  <r>
    <x v="2"/>
    <s v="MAYO"/>
    <n v="11179"/>
    <x v="12"/>
    <x v="12"/>
    <x v="351"/>
    <x v="351"/>
    <x v="239"/>
    <x v="1"/>
    <x v="1"/>
    <n v="20"/>
    <n v="49800"/>
    <n v="996"/>
    <x v="8"/>
  </r>
  <r>
    <x v="2"/>
    <s v="MAYO"/>
    <n v="11197"/>
    <x v="13"/>
    <x v="13"/>
    <x v="42"/>
    <x v="42"/>
    <x v="28"/>
    <x v="1"/>
    <x v="1"/>
    <n v="4"/>
    <n v="73990"/>
    <n v="295.95999999999998"/>
    <x v="9"/>
  </r>
  <r>
    <x v="2"/>
    <s v="MAYO"/>
    <n v="11199"/>
    <x v="28"/>
    <x v="28"/>
    <x v="42"/>
    <x v="42"/>
    <x v="28"/>
    <x v="1"/>
    <x v="1"/>
    <n v="8"/>
    <n v="65161"/>
    <n v="521.28800000000001"/>
    <x v="10"/>
  </r>
  <r>
    <x v="2"/>
    <s v="MAYO"/>
    <n v="11191"/>
    <x v="6"/>
    <x v="6"/>
    <x v="89"/>
    <x v="89"/>
    <x v="64"/>
    <x v="4"/>
    <x v="1"/>
    <n v="25"/>
    <n v="352133"/>
    <n v="8803.3250000000007"/>
    <x v="5"/>
  </r>
  <r>
    <x v="2"/>
    <s v="MAYO"/>
    <n v="11181"/>
    <x v="22"/>
    <x v="22"/>
    <x v="125"/>
    <x v="125"/>
    <x v="95"/>
    <x v="0"/>
    <x v="3"/>
    <n v="4"/>
    <n v="361176"/>
    <n v="1444.704"/>
    <x v="14"/>
  </r>
  <r>
    <x v="2"/>
    <s v="MAYO"/>
    <n v="11181"/>
    <x v="22"/>
    <x v="22"/>
    <x v="91"/>
    <x v="91"/>
    <x v="66"/>
    <x v="3"/>
    <x v="3"/>
    <n v="20"/>
    <n v="165300"/>
    <n v="3306"/>
    <x v="14"/>
  </r>
  <r>
    <x v="2"/>
    <s v="MAYO"/>
    <n v="11177"/>
    <x v="1"/>
    <x v="1"/>
    <x v="92"/>
    <x v="92"/>
    <x v="67"/>
    <x v="3"/>
    <x v="3"/>
    <n v="1"/>
    <n v="90000"/>
    <n v="90"/>
    <x v="1"/>
  </r>
  <r>
    <x v="2"/>
    <s v="MAYO"/>
    <n v="11198"/>
    <x v="0"/>
    <x v="0"/>
    <x v="92"/>
    <x v="92"/>
    <x v="67"/>
    <x v="3"/>
    <x v="3"/>
    <n v="1"/>
    <n v="85000"/>
    <n v="85"/>
    <x v="0"/>
  </r>
  <r>
    <x v="2"/>
    <s v="MAYO"/>
    <n v="11198"/>
    <x v="0"/>
    <x v="0"/>
    <x v="92"/>
    <x v="92"/>
    <x v="67"/>
    <x v="3"/>
    <x v="3"/>
    <n v="1"/>
    <n v="90000"/>
    <n v="90"/>
    <x v="0"/>
  </r>
  <r>
    <x v="2"/>
    <s v="MAYO"/>
    <n v="11198"/>
    <x v="0"/>
    <x v="0"/>
    <x v="126"/>
    <x v="126"/>
    <x v="96"/>
    <x v="1"/>
    <x v="3"/>
    <n v="1"/>
    <n v="22000"/>
    <n v="22"/>
    <x v="0"/>
  </r>
  <r>
    <x v="2"/>
    <s v="MAYO"/>
    <n v="11182"/>
    <x v="39"/>
    <x v="39"/>
    <x v="439"/>
    <x v="439"/>
    <x v="301"/>
    <x v="0"/>
    <x v="3"/>
    <n v="4"/>
    <n v="32941"/>
    <n v="131.76400000000001"/>
    <x v="14"/>
  </r>
  <r>
    <x v="2"/>
    <s v="MAYO"/>
    <n v="11198"/>
    <x v="0"/>
    <x v="0"/>
    <x v="57"/>
    <x v="57"/>
    <x v="43"/>
    <x v="1"/>
    <x v="3"/>
    <n v="1"/>
    <n v="42000"/>
    <n v="42"/>
    <x v="0"/>
  </r>
  <r>
    <x v="2"/>
    <s v="MAYO"/>
    <n v="11198"/>
    <x v="0"/>
    <x v="0"/>
    <x v="58"/>
    <x v="58"/>
    <x v="44"/>
    <x v="1"/>
    <x v="3"/>
    <n v="1"/>
    <n v="32000"/>
    <n v="32"/>
    <x v="0"/>
  </r>
  <r>
    <x v="2"/>
    <s v="MAYO"/>
    <n v="11187"/>
    <x v="71"/>
    <x v="71"/>
    <x v="60"/>
    <x v="60"/>
    <x v="46"/>
    <x v="0"/>
    <x v="3"/>
    <n v="4"/>
    <n v="165000"/>
    <n v="660"/>
    <x v="0"/>
  </r>
  <r>
    <x v="2"/>
    <s v="MAYO"/>
    <n v="11187"/>
    <x v="71"/>
    <x v="71"/>
    <x v="132"/>
    <x v="132"/>
    <x v="101"/>
    <x v="0"/>
    <x v="3"/>
    <n v="2"/>
    <n v="265000"/>
    <n v="530"/>
    <x v="0"/>
  </r>
  <r>
    <x v="2"/>
    <s v="MAYO"/>
    <n v="11187"/>
    <x v="71"/>
    <x v="71"/>
    <x v="132"/>
    <x v="132"/>
    <x v="101"/>
    <x v="0"/>
    <x v="3"/>
    <n v="2"/>
    <n v="265000"/>
    <n v="530"/>
    <x v="0"/>
  </r>
  <r>
    <x v="2"/>
    <s v="MAYO"/>
    <n v="11182"/>
    <x v="39"/>
    <x v="39"/>
    <x v="258"/>
    <x v="258"/>
    <x v="177"/>
    <x v="1"/>
    <x v="3"/>
    <n v="8"/>
    <n v="58059"/>
    <n v="464.47199999999998"/>
    <x v="14"/>
  </r>
  <r>
    <x v="2"/>
    <s v="MAYO"/>
    <n v="11198"/>
    <x v="0"/>
    <x v="0"/>
    <x v="418"/>
    <x v="418"/>
    <x v="284"/>
    <x v="0"/>
    <x v="3"/>
    <n v="2"/>
    <n v="140000"/>
    <n v="280"/>
    <x v="0"/>
  </r>
  <r>
    <x v="2"/>
    <s v="MAYO"/>
    <n v="11198"/>
    <x v="0"/>
    <x v="0"/>
    <x v="61"/>
    <x v="61"/>
    <x v="47"/>
    <x v="0"/>
    <x v="3"/>
    <n v="1"/>
    <n v="33000"/>
    <n v="33"/>
    <x v="0"/>
  </r>
  <r>
    <x v="2"/>
    <s v="MAYO"/>
    <n v="11187"/>
    <x v="71"/>
    <x v="71"/>
    <x v="135"/>
    <x v="135"/>
    <x v="104"/>
    <x v="0"/>
    <x v="3"/>
    <n v="2"/>
    <n v="90000"/>
    <n v="180"/>
    <x v="0"/>
  </r>
  <r>
    <x v="2"/>
    <s v="MAYO"/>
    <n v="11187"/>
    <x v="71"/>
    <x v="71"/>
    <x v="136"/>
    <x v="136"/>
    <x v="105"/>
    <x v="0"/>
    <x v="3"/>
    <n v="1"/>
    <n v="99000"/>
    <n v="99"/>
    <x v="0"/>
  </r>
  <r>
    <x v="2"/>
    <s v="MAYO"/>
    <n v="11187"/>
    <x v="71"/>
    <x v="71"/>
    <x v="213"/>
    <x v="213"/>
    <x v="152"/>
    <x v="0"/>
    <x v="3"/>
    <n v="1"/>
    <n v="165000"/>
    <n v="165"/>
    <x v="0"/>
  </r>
  <r>
    <x v="2"/>
    <s v="MAYO"/>
    <n v="11227"/>
    <x v="19"/>
    <x v="19"/>
    <x v="440"/>
    <x v="440"/>
    <x v="302"/>
    <x v="1"/>
    <x v="3"/>
    <n v="10"/>
    <n v="98000"/>
    <n v="980"/>
    <x v="0"/>
  </r>
  <r>
    <x v="2"/>
    <s v="MAYO"/>
    <n v="11177"/>
    <x v="1"/>
    <x v="1"/>
    <x v="67"/>
    <x v="67"/>
    <x v="53"/>
    <x v="0"/>
    <x v="3"/>
    <n v="1"/>
    <n v="40900"/>
    <n v="40.9"/>
    <x v="1"/>
  </r>
  <r>
    <x v="2"/>
    <s v="MAYO"/>
    <n v="11187"/>
    <x v="71"/>
    <x v="71"/>
    <x v="340"/>
    <x v="340"/>
    <x v="233"/>
    <x v="0"/>
    <x v="3"/>
    <n v="5"/>
    <n v="8000"/>
    <n v="40"/>
    <x v="0"/>
  </r>
  <r>
    <x v="2"/>
    <s v="MAYO"/>
    <n v="11182"/>
    <x v="39"/>
    <x v="39"/>
    <x v="236"/>
    <x v="236"/>
    <x v="167"/>
    <x v="0"/>
    <x v="3"/>
    <n v="1"/>
    <n v="1869438"/>
    <n v="1869.4380000000001"/>
    <x v="14"/>
  </r>
  <r>
    <x v="2"/>
    <s v="MAYO"/>
    <n v="11175"/>
    <x v="16"/>
    <x v="16"/>
    <x v="142"/>
    <x v="142"/>
    <x v="111"/>
    <x v="1"/>
    <x v="3"/>
    <n v="1"/>
    <n v="35000"/>
    <n v="35"/>
    <x v="8"/>
  </r>
  <r>
    <x v="2"/>
    <s v="MAYO"/>
    <n v="11182"/>
    <x v="39"/>
    <x v="39"/>
    <x v="142"/>
    <x v="142"/>
    <x v="111"/>
    <x v="1"/>
    <x v="3"/>
    <n v="4"/>
    <n v="45779"/>
    <n v="183.11600000000001"/>
    <x v="14"/>
  </r>
  <r>
    <x v="2"/>
    <s v="MAYO"/>
    <n v="11182"/>
    <x v="39"/>
    <x v="39"/>
    <x v="169"/>
    <x v="169"/>
    <x v="4"/>
    <x v="1"/>
    <x v="3"/>
    <n v="4"/>
    <n v="124888"/>
    <n v="499.55200000000002"/>
    <x v="14"/>
  </r>
  <r>
    <x v="2"/>
    <s v="MAYO"/>
    <n v="11175"/>
    <x v="16"/>
    <x v="16"/>
    <x v="143"/>
    <x v="143"/>
    <x v="112"/>
    <x v="1"/>
    <x v="3"/>
    <n v="1"/>
    <n v="115000"/>
    <n v="115"/>
    <x v="8"/>
  </r>
  <r>
    <x v="2"/>
    <s v="MAYO"/>
    <n v="11175"/>
    <x v="16"/>
    <x v="16"/>
    <x v="145"/>
    <x v="145"/>
    <x v="114"/>
    <x v="2"/>
    <x v="3"/>
    <n v="1"/>
    <n v="560000"/>
    <n v="560"/>
    <x v="8"/>
  </r>
  <r>
    <x v="2"/>
    <s v="JUNIO"/>
    <n v="11238"/>
    <x v="20"/>
    <x v="20"/>
    <x v="431"/>
    <x v="431"/>
    <x v="295"/>
    <x v="7"/>
    <x v="9"/>
    <n v="1"/>
    <n v="9094382"/>
    <n v="9094.3819999999996"/>
    <x v="0"/>
  </r>
  <r>
    <x v="2"/>
    <s v="JUNIO"/>
    <n v="11238"/>
    <x v="20"/>
    <x v="20"/>
    <x v="419"/>
    <x v="419"/>
    <x v="285"/>
    <x v="7"/>
    <x v="9"/>
    <n v="2"/>
    <n v="15461469"/>
    <n v="30922.937999999998"/>
    <x v="0"/>
  </r>
  <r>
    <x v="2"/>
    <s v="JUNIO"/>
    <n v="11233"/>
    <x v="22"/>
    <x v="22"/>
    <x v="407"/>
    <x v="407"/>
    <x v="4"/>
    <x v="3"/>
    <x v="0"/>
    <n v="15"/>
    <n v="158824"/>
    <n v="2382.36"/>
    <x v="14"/>
  </r>
  <r>
    <x v="2"/>
    <s v="JUNIO"/>
    <n v="11237"/>
    <x v="18"/>
    <x v="18"/>
    <x v="72"/>
    <x v="72"/>
    <x v="4"/>
    <x v="1"/>
    <x v="0"/>
    <n v="200"/>
    <n v="650"/>
    <n v="130"/>
    <x v="12"/>
  </r>
  <r>
    <x v="2"/>
    <s v="JUNIO"/>
    <n v="11241"/>
    <x v="3"/>
    <x v="3"/>
    <x v="386"/>
    <x v="386"/>
    <x v="262"/>
    <x v="2"/>
    <x v="1"/>
    <n v="5"/>
    <n v="148000"/>
    <n v="740"/>
    <x v="0"/>
  </r>
  <r>
    <x v="2"/>
    <s v="JUNIO"/>
    <n v="11250"/>
    <x v="6"/>
    <x v="6"/>
    <x v="4"/>
    <x v="4"/>
    <x v="4"/>
    <x v="2"/>
    <x v="1"/>
    <n v="10"/>
    <n v="335881"/>
    <n v="3358.81"/>
    <x v="5"/>
  </r>
  <r>
    <x v="2"/>
    <s v="JUNIO"/>
    <n v="11250"/>
    <x v="6"/>
    <x v="6"/>
    <x v="4"/>
    <x v="4"/>
    <x v="4"/>
    <x v="2"/>
    <x v="1"/>
    <n v="15"/>
    <n v="335881"/>
    <n v="5038.2150000000001"/>
    <x v="5"/>
  </r>
  <r>
    <x v="2"/>
    <s v="JUNIO"/>
    <n v="11250"/>
    <x v="6"/>
    <x v="6"/>
    <x v="4"/>
    <x v="4"/>
    <x v="4"/>
    <x v="2"/>
    <x v="1"/>
    <n v="10"/>
    <n v="328905"/>
    <n v="3289.05"/>
    <x v="5"/>
  </r>
  <r>
    <x v="2"/>
    <s v="JUNIO"/>
    <n v="11250"/>
    <x v="6"/>
    <x v="6"/>
    <x v="4"/>
    <x v="4"/>
    <x v="4"/>
    <x v="2"/>
    <x v="1"/>
    <n v="20"/>
    <n v="324111"/>
    <n v="6482.22"/>
    <x v="5"/>
  </r>
  <r>
    <x v="2"/>
    <s v="JUNIO"/>
    <n v="11250"/>
    <x v="6"/>
    <x v="6"/>
    <x v="4"/>
    <x v="4"/>
    <x v="4"/>
    <x v="2"/>
    <x v="1"/>
    <n v="10"/>
    <n v="323743"/>
    <n v="3237.43"/>
    <x v="5"/>
  </r>
  <r>
    <x v="2"/>
    <s v="JUNIO"/>
    <n v="11280"/>
    <x v="12"/>
    <x v="12"/>
    <x v="4"/>
    <x v="4"/>
    <x v="4"/>
    <x v="2"/>
    <x v="1"/>
    <n v="20"/>
    <n v="293529"/>
    <n v="5870.58"/>
    <x v="8"/>
  </r>
  <r>
    <x v="2"/>
    <s v="JUNIO"/>
    <n v="11252"/>
    <x v="4"/>
    <x v="4"/>
    <x v="4"/>
    <x v="4"/>
    <x v="4"/>
    <x v="2"/>
    <x v="1"/>
    <n v="9"/>
    <n v="388302"/>
    <n v="3494.7179999999998"/>
    <x v="3"/>
  </r>
  <r>
    <x v="2"/>
    <s v="JUNIO"/>
    <n v="11250"/>
    <x v="6"/>
    <x v="6"/>
    <x v="323"/>
    <x v="323"/>
    <x v="4"/>
    <x v="2"/>
    <x v="1"/>
    <n v="3"/>
    <n v="2886486"/>
    <n v="8659.4580000000005"/>
    <x v="5"/>
  </r>
  <r>
    <x v="2"/>
    <s v="JUNIO"/>
    <n v="11240"/>
    <x v="37"/>
    <x v="37"/>
    <x v="323"/>
    <x v="323"/>
    <x v="4"/>
    <x v="2"/>
    <x v="1"/>
    <n v="5"/>
    <n v="2886456"/>
    <n v="14432.28"/>
    <x v="17"/>
  </r>
  <r>
    <x v="2"/>
    <s v="JUNIO"/>
    <n v="11284"/>
    <x v="72"/>
    <x v="72"/>
    <x v="73"/>
    <x v="73"/>
    <x v="58"/>
    <x v="2"/>
    <x v="1"/>
    <n v="1"/>
    <n v="3580000"/>
    <n v="3580"/>
    <x v="0"/>
  </r>
  <r>
    <x v="2"/>
    <s v="JUNIO"/>
    <n v="11256"/>
    <x v="25"/>
    <x v="25"/>
    <x v="73"/>
    <x v="73"/>
    <x v="58"/>
    <x v="2"/>
    <x v="1"/>
    <n v="1"/>
    <n v="3430000"/>
    <n v="3430"/>
    <x v="16"/>
  </r>
  <r>
    <x v="2"/>
    <s v="JUNIO"/>
    <n v="11273"/>
    <x v="11"/>
    <x v="11"/>
    <x v="263"/>
    <x v="263"/>
    <x v="4"/>
    <x v="2"/>
    <x v="1"/>
    <n v="2"/>
    <n v="9700000"/>
    <n v="19400"/>
    <x v="0"/>
  </r>
  <r>
    <x v="2"/>
    <s v="JUNIO"/>
    <n v="11267"/>
    <x v="8"/>
    <x v="8"/>
    <x v="441"/>
    <x v="441"/>
    <x v="4"/>
    <x v="3"/>
    <x v="1"/>
    <n v="4"/>
    <n v="115000"/>
    <n v="460"/>
    <x v="7"/>
  </r>
  <r>
    <x v="2"/>
    <s v="JUNIO"/>
    <n v="11242"/>
    <x v="59"/>
    <x v="59"/>
    <x v="76"/>
    <x v="76"/>
    <x v="4"/>
    <x v="3"/>
    <x v="1"/>
    <n v="1"/>
    <n v="115000"/>
    <n v="115"/>
    <x v="0"/>
  </r>
  <r>
    <x v="2"/>
    <s v="JUNIO"/>
    <n v="11252"/>
    <x v="4"/>
    <x v="4"/>
    <x v="77"/>
    <x v="77"/>
    <x v="4"/>
    <x v="3"/>
    <x v="1"/>
    <n v="1"/>
    <n v="723889"/>
    <n v="723.88900000000001"/>
    <x v="3"/>
  </r>
  <r>
    <x v="2"/>
    <s v="JUNIO"/>
    <n v="11243"/>
    <x v="5"/>
    <x v="5"/>
    <x v="77"/>
    <x v="77"/>
    <x v="4"/>
    <x v="3"/>
    <x v="1"/>
    <n v="10"/>
    <n v="470000"/>
    <n v="4700"/>
    <x v="4"/>
  </r>
  <r>
    <x v="2"/>
    <s v="JUNIO"/>
    <n v="11254"/>
    <x v="28"/>
    <x v="28"/>
    <x v="325"/>
    <x v="325"/>
    <x v="4"/>
    <x v="3"/>
    <x v="1"/>
    <n v="3"/>
    <n v="1022247"/>
    <n v="3066.741"/>
    <x v="10"/>
  </r>
  <r>
    <x v="2"/>
    <s v="JUNIO"/>
    <n v="11281"/>
    <x v="45"/>
    <x v="45"/>
    <x v="11"/>
    <x v="11"/>
    <x v="4"/>
    <x v="3"/>
    <x v="1"/>
    <n v="1"/>
    <n v="1520000"/>
    <n v="1520"/>
    <x v="0"/>
  </r>
  <r>
    <x v="2"/>
    <s v="JUNIO"/>
    <n v="11252"/>
    <x v="4"/>
    <x v="4"/>
    <x v="11"/>
    <x v="11"/>
    <x v="4"/>
    <x v="3"/>
    <x v="1"/>
    <n v="2"/>
    <n v="1923636"/>
    <n v="3847.2719999999999"/>
    <x v="3"/>
  </r>
  <r>
    <x v="2"/>
    <s v="JUNIO"/>
    <n v="11262"/>
    <x v="46"/>
    <x v="46"/>
    <x v="411"/>
    <x v="411"/>
    <x v="4"/>
    <x v="3"/>
    <x v="1"/>
    <n v="1"/>
    <n v="140000"/>
    <n v="140"/>
    <x v="0"/>
  </r>
  <r>
    <x v="2"/>
    <s v="JUNIO"/>
    <n v="11261"/>
    <x v="19"/>
    <x v="19"/>
    <x v="155"/>
    <x v="155"/>
    <x v="119"/>
    <x v="1"/>
    <x v="1"/>
    <n v="20"/>
    <n v="9000"/>
    <n v="180"/>
    <x v="0"/>
  </r>
  <r>
    <x v="2"/>
    <s v="JUNIO"/>
    <n v="11271"/>
    <x v="13"/>
    <x v="13"/>
    <x v="351"/>
    <x v="351"/>
    <x v="239"/>
    <x v="1"/>
    <x v="1"/>
    <n v="2"/>
    <n v="105725"/>
    <n v="211.45"/>
    <x v="9"/>
  </r>
  <r>
    <x v="2"/>
    <s v="JUNIO"/>
    <n v="11271"/>
    <x v="13"/>
    <x v="13"/>
    <x v="286"/>
    <x v="286"/>
    <x v="196"/>
    <x v="1"/>
    <x v="1"/>
    <n v="6"/>
    <n v="352415"/>
    <n v="2114.4899999999998"/>
    <x v="9"/>
  </r>
  <r>
    <x v="2"/>
    <s v="JUNIO"/>
    <n v="11286"/>
    <x v="56"/>
    <x v="56"/>
    <x v="43"/>
    <x v="43"/>
    <x v="29"/>
    <x v="1"/>
    <x v="1"/>
    <n v="1"/>
    <n v="75000"/>
    <n v="75"/>
    <x v="0"/>
  </r>
  <r>
    <x v="2"/>
    <s v="JUNIO"/>
    <n v="11249"/>
    <x v="73"/>
    <x v="73"/>
    <x v="43"/>
    <x v="43"/>
    <x v="29"/>
    <x v="1"/>
    <x v="1"/>
    <n v="2"/>
    <n v="70000"/>
    <n v="140"/>
    <x v="0"/>
  </r>
  <r>
    <x v="2"/>
    <s v="JUNIO"/>
    <n v="11243"/>
    <x v="5"/>
    <x v="5"/>
    <x v="89"/>
    <x v="89"/>
    <x v="64"/>
    <x v="4"/>
    <x v="1"/>
    <n v="7"/>
    <n v="302500"/>
    <n v="2117.5"/>
    <x v="4"/>
  </r>
  <r>
    <x v="2"/>
    <s v="JUNIO"/>
    <n v="11243"/>
    <x v="5"/>
    <x v="5"/>
    <x v="89"/>
    <x v="89"/>
    <x v="64"/>
    <x v="4"/>
    <x v="1"/>
    <n v="10"/>
    <n v="302500"/>
    <n v="3025"/>
    <x v="4"/>
  </r>
  <r>
    <x v="2"/>
    <s v="JUNIO"/>
    <n v="11237"/>
    <x v="18"/>
    <x v="18"/>
    <x v="159"/>
    <x v="159"/>
    <x v="4"/>
    <x v="1"/>
    <x v="2"/>
    <n v="10"/>
    <n v="35714"/>
    <n v="357.14"/>
    <x v="12"/>
  </r>
  <r>
    <x v="2"/>
    <s v="JUNIO"/>
    <n v="11235"/>
    <x v="1"/>
    <x v="1"/>
    <x v="159"/>
    <x v="159"/>
    <x v="4"/>
    <x v="1"/>
    <x v="2"/>
    <n v="5"/>
    <n v="29412"/>
    <n v="147.06"/>
    <x v="1"/>
  </r>
  <r>
    <x v="2"/>
    <s v="JUNIO"/>
    <n v="11237"/>
    <x v="18"/>
    <x v="18"/>
    <x v="160"/>
    <x v="160"/>
    <x v="4"/>
    <x v="1"/>
    <x v="2"/>
    <n v="6"/>
    <n v="242353"/>
    <n v="1454.1179999999999"/>
    <x v="12"/>
  </r>
  <r>
    <x v="2"/>
    <s v="JUNIO"/>
    <n v="11235"/>
    <x v="1"/>
    <x v="1"/>
    <x v="442"/>
    <x v="442"/>
    <x v="303"/>
    <x v="1"/>
    <x v="2"/>
    <n v="1"/>
    <n v="629412"/>
    <n v="629.41200000000003"/>
    <x v="1"/>
  </r>
  <r>
    <x v="2"/>
    <s v="JUNIO"/>
    <n v="11242"/>
    <x v="59"/>
    <x v="59"/>
    <x v="92"/>
    <x v="92"/>
    <x v="67"/>
    <x v="3"/>
    <x v="3"/>
    <n v="1"/>
    <n v="96000"/>
    <n v="96"/>
    <x v="0"/>
  </r>
  <r>
    <x v="2"/>
    <s v="JUNIO"/>
    <n v="11242"/>
    <x v="59"/>
    <x v="59"/>
    <x v="92"/>
    <x v="92"/>
    <x v="67"/>
    <x v="3"/>
    <x v="3"/>
    <n v="1"/>
    <n v="96000"/>
    <n v="96"/>
    <x v="0"/>
  </r>
  <r>
    <x v="2"/>
    <s v="JUNIO"/>
    <n v="11233"/>
    <x v="22"/>
    <x v="22"/>
    <x v="54"/>
    <x v="54"/>
    <x v="40"/>
    <x v="0"/>
    <x v="3"/>
    <n v="15"/>
    <n v="38034"/>
    <n v="570.51"/>
    <x v="14"/>
  </r>
  <r>
    <x v="2"/>
    <s v="JUNIO"/>
    <n v="11234"/>
    <x v="17"/>
    <x v="17"/>
    <x v="55"/>
    <x v="55"/>
    <x v="41"/>
    <x v="0"/>
    <x v="3"/>
    <n v="50"/>
    <n v="217633"/>
    <n v="10881.65"/>
    <x v="11"/>
  </r>
  <r>
    <x v="2"/>
    <s v="JUNIO"/>
    <n v="11233"/>
    <x v="22"/>
    <x v="22"/>
    <x v="55"/>
    <x v="55"/>
    <x v="41"/>
    <x v="0"/>
    <x v="3"/>
    <n v="12"/>
    <n v="217633"/>
    <n v="2611.596"/>
    <x v="14"/>
  </r>
  <r>
    <x v="2"/>
    <s v="JUNIO"/>
    <n v="11246"/>
    <x v="0"/>
    <x v="0"/>
    <x v="55"/>
    <x v="55"/>
    <x v="41"/>
    <x v="0"/>
    <x v="3"/>
    <n v="1"/>
    <n v="215000"/>
    <n v="215"/>
    <x v="0"/>
  </r>
  <r>
    <x v="2"/>
    <s v="JUNIO"/>
    <n v="11246"/>
    <x v="0"/>
    <x v="0"/>
    <x v="56"/>
    <x v="56"/>
    <x v="42"/>
    <x v="0"/>
    <x v="3"/>
    <n v="1"/>
    <n v="125000"/>
    <n v="125"/>
    <x v="0"/>
  </r>
  <r>
    <x v="2"/>
    <s v="JUNIO"/>
    <n v="11246"/>
    <x v="0"/>
    <x v="0"/>
    <x v="56"/>
    <x v="56"/>
    <x v="42"/>
    <x v="0"/>
    <x v="3"/>
    <n v="1"/>
    <n v="119000"/>
    <n v="119"/>
    <x v="0"/>
  </r>
  <r>
    <x v="2"/>
    <s v="JUNIO"/>
    <n v="11246"/>
    <x v="0"/>
    <x v="0"/>
    <x v="443"/>
    <x v="443"/>
    <x v="304"/>
    <x v="0"/>
    <x v="3"/>
    <n v="1"/>
    <n v="380000"/>
    <n v="380"/>
    <x v="0"/>
  </r>
  <r>
    <x v="2"/>
    <s v="JUNIO"/>
    <n v="11233"/>
    <x v="22"/>
    <x v="22"/>
    <x v="95"/>
    <x v="95"/>
    <x v="70"/>
    <x v="0"/>
    <x v="3"/>
    <n v="2"/>
    <n v="87121"/>
    <n v="174.24199999999999"/>
    <x v="14"/>
  </r>
  <r>
    <x v="2"/>
    <s v="JUNIO"/>
    <n v="11233"/>
    <x v="22"/>
    <x v="22"/>
    <x v="60"/>
    <x v="60"/>
    <x v="46"/>
    <x v="0"/>
    <x v="3"/>
    <n v="3"/>
    <n v="184415"/>
    <n v="553.245"/>
    <x v="14"/>
  </r>
  <r>
    <x v="2"/>
    <s v="JUNIO"/>
    <n v="11246"/>
    <x v="0"/>
    <x v="0"/>
    <x v="60"/>
    <x v="60"/>
    <x v="46"/>
    <x v="0"/>
    <x v="3"/>
    <n v="1"/>
    <n v="139000"/>
    <n v="139"/>
    <x v="0"/>
  </r>
  <r>
    <x v="2"/>
    <s v="JUNIO"/>
    <n v="11246"/>
    <x v="0"/>
    <x v="0"/>
    <x v="60"/>
    <x v="60"/>
    <x v="46"/>
    <x v="0"/>
    <x v="3"/>
    <n v="1"/>
    <n v="139000"/>
    <n v="139"/>
    <x v="0"/>
  </r>
  <r>
    <x v="2"/>
    <s v="JUNIO"/>
    <n v="11234"/>
    <x v="17"/>
    <x v="17"/>
    <x v="132"/>
    <x v="132"/>
    <x v="101"/>
    <x v="0"/>
    <x v="3"/>
    <n v="3"/>
    <n v="327045"/>
    <n v="981.13499999999999"/>
    <x v="11"/>
  </r>
  <r>
    <x v="2"/>
    <s v="JUNIO"/>
    <n v="11234"/>
    <x v="17"/>
    <x v="17"/>
    <x v="133"/>
    <x v="133"/>
    <x v="102"/>
    <x v="0"/>
    <x v="3"/>
    <n v="5"/>
    <n v="484373"/>
    <n v="2421.8649999999998"/>
    <x v="11"/>
  </r>
  <r>
    <x v="2"/>
    <s v="JUNIO"/>
    <n v="11237"/>
    <x v="18"/>
    <x v="18"/>
    <x v="444"/>
    <x v="444"/>
    <x v="305"/>
    <x v="0"/>
    <x v="3"/>
    <n v="4"/>
    <n v="127848"/>
    <n v="511.392"/>
    <x v="12"/>
  </r>
  <r>
    <x v="2"/>
    <s v="JUNIO"/>
    <n v="11246"/>
    <x v="0"/>
    <x v="0"/>
    <x v="418"/>
    <x v="418"/>
    <x v="284"/>
    <x v="0"/>
    <x v="3"/>
    <n v="1"/>
    <n v="144000"/>
    <n v="144"/>
    <x v="0"/>
  </r>
  <r>
    <x v="2"/>
    <s v="JUNIO"/>
    <n v="11246"/>
    <x v="0"/>
    <x v="0"/>
    <x v="418"/>
    <x v="418"/>
    <x v="284"/>
    <x v="0"/>
    <x v="3"/>
    <n v="1"/>
    <n v="140000"/>
    <n v="140"/>
    <x v="0"/>
  </r>
  <r>
    <x v="2"/>
    <s v="JUNIO"/>
    <n v="11246"/>
    <x v="0"/>
    <x v="0"/>
    <x v="61"/>
    <x v="61"/>
    <x v="47"/>
    <x v="0"/>
    <x v="3"/>
    <n v="1"/>
    <n v="35000"/>
    <n v="35"/>
    <x v="0"/>
  </r>
  <r>
    <x v="2"/>
    <s v="JUNIO"/>
    <n v="11246"/>
    <x v="0"/>
    <x v="0"/>
    <x v="62"/>
    <x v="62"/>
    <x v="48"/>
    <x v="0"/>
    <x v="3"/>
    <n v="1"/>
    <n v="55000"/>
    <n v="55"/>
    <x v="0"/>
  </r>
  <r>
    <x v="2"/>
    <s v="JUNIO"/>
    <n v="11233"/>
    <x v="22"/>
    <x v="22"/>
    <x v="294"/>
    <x v="294"/>
    <x v="200"/>
    <x v="0"/>
    <x v="3"/>
    <n v="1"/>
    <n v="59605"/>
    <n v="59.604999999999997"/>
    <x v="14"/>
  </r>
  <r>
    <x v="2"/>
    <s v="JUNIO"/>
    <n v="11233"/>
    <x v="22"/>
    <x v="22"/>
    <x v="64"/>
    <x v="64"/>
    <x v="50"/>
    <x v="1"/>
    <x v="3"/>
    <n v="1"/>
    <n v="36688"/>
    <n v="36.688000000000002"/>
    <x v="14"/>
  </r>
  <r>
    <x v="2"/>
    <s v="JUNIO"/>
    <n v="11285"/>
    <x v="71"/>
    <x v="71"/>
    <x v="136"/>
    <x v="136"/>
    <x v="105"/>
    <x v="0"/>
    <x v="3"/>
    <n v="1"/>
    <n v="144000"/>
    <n v="144"/>
    <x v="0"/>
  </r>
  <r>
    <x v="2"/>
    <s v="JUNIO"/>
    <n v="11239"/>
    <x v="39"/>
    <x v="39"/>
    <x v="96"/>
    <x v="96"/>
    <x v="71"/>
    <x v="0"/>
    <x v="3"/>
    <n v="4"/>
    <n v="177968"/>
    <n v="711.87199999999996"/>
    <x v="14"/>
  </r>
  <r>
    <x v="2"/>
    <s v="JUNIO"/>
    <n v="11234"/>
    <x v="17"/>
    <x v="17"/>
    <x v="96"/>
    <x v="96"/>
    <x v="71"/>
    <x v="0"/>
    <x v="3"/>
    <n v="3"/>
    <n v="173881"/>
    <n v="521.64300000000003"/>
    <x v="11"/>
  </r>
  <r>
    <x v="2"/>
    <s v="JUNIO"/>
    <n v="11234"/>
    <x v="17"/>
    <x v="17"/>
    <x v="445"/>
    <x v="445"/>
    <x v="306"/>
    <x v="1"/>
    <x v="3"/>
    <n v="1"/>
    <n v="198710"/>
    <n v="198.71"/>
    <x v="11"/>
  </r>
  <r>
    <x v="2"/>
    <s v="JUNIO"/>
    <n v="11234"/>
    <x v="17"/>
    <x v="17"/>
    <x v="446"/>
    <x v="446"/>
    <x v="307"/>
    <x v="1"/>
    <x v="3"/>
    <n v="1"/>
    <n v="53000"/>
    <n v="53"/>
    <x v="11"/>
  </r>
  <r>
    <x v="2"/>
    <s v="JUNIO"/>
    <n v="11234"/>
    <x v="17"/>
    <x v="17"/>
    <x v="447"/>
    <x v="447"/>
    <x v="308"/>
    <x v="1"/>
    <x v="3"/>
    <n v="1"/>
    <n v="42000"/>
    <n v="42"/>
    <x v="11"/>
  </r>
  <r>
    <x v="2"/>
    <s v="JUNIO"/>
    <n v="11234"/>
    <x v="17"/>
    <x v="17"/>
    <x v="67"/>
    <x v="67"/>
    <x v="53"/>
    <x v="0"/>
    <x v="3"/>
    <n v="2"/>
    <n v="57960"/>
    <n v="115.92"/>
    <x v="11"/>
  </r>
  <r>
    <x v="2"/>
    <s v="JUNIO"/>
    <n v="11234"/>
    <x v="17"/>
    <x v="17"/>
    <x v="340"/>
    <x v="340"/>
    <x v="233"/>
    <x v="0"/>
    <x v="3"/>
    <n v="2"/>
    <n v="8481"/>
    <n v="16.962"/>
    <x v="11"/>
  </r>
  <r>
    <x v="2"/>
    <s v="JUNIO"/>
    <n v="11246"/>
    <x v="0"/>
    <x v="0"/>
    <x v="340"/>
    <x v="340"/>
    <x v="233"/>
    <x v="0"/>
    <x v="3"/>
    <n v="1"/>
    <n v="8000"/>
    <n v="8"/>
    <x v="0"/>
  </r>
  <r>
    <x v="2"/>
    <s v="JUNIO"/>
    <n v="11234"/>
    <x v="17"/>
    <x v="17"/>
    <x v="236"/>
    <x v="236"/>
    <x v="167"/>
    <x v="0"/>
    <x v="3"/>
    <n v="1"/>
    <n v="2028583"/>
    <n v="2028.5830000000001"/>
    <x v="11"/>
  </r>
  <r>
    <x v="2"/>
    <s v="JUNIO"/>
    <n v="11235"/>
    <x v="1"/>
    <x v="1"/>
    <x v="142"/>
    <x v="142"/>
    <x v="111"/>
    <x v="1"/>
    <x v="3"/>
    <n v="1"/>
    <n v="50367"/>
    <n v="50.366999999999997"/>
    <x v="1"/>
  </r>
  <r>
    <x v="2"/>
    <s v="JUNIO"/>
    <n v="11235"/>
    <x v="1"/>
    <x v="1"/>
    <x v="143"/>
    <x v="143"/>
    <x v="112"/>
    <x v="1"/>
    <x v="3"/>
    <n v="1"/>
    <n v="159494"/>
    <n v="159.494"/>
    <x v="1"/>
  </r>
  <r>
    <x v="2"/>
    <s v="JUNIO"/>
    <n v="11235"/>
    <x v="1"/>
    <x v="1"/>
    <x v="145"/>
    <x v="145"/>
    <x v="114"/>
    <x v="2"/>
    <x v="3"/>
    <n v="1"/>
    <n v="847836"/>
    <n v="847.83600000000001"/>
    <x v="1"/>
  </r>
  <r>
    <x v="2"/>
    <s v="JUNIO"/>
    <n v="11238"/>
    <x v="20"/>
    <x v="20"/>
    <x v="448"/>
    <x v="448"/>
    <x v="309"/>
    <x v="2"/>
    <x v="5"/>
    <n v="1"/>
    <n v="380196"/>
    <n v="380.19600000000003"/>
    <x v="0"/>
  </r>
  <r>
    <x v="2"/>
    <s v="JULIO"/>
    <n v="11312"/>
    <x v="17"/>
    <x v="17"/>
    <x v="409"/>
    <x v="409"/>
    <x v="4"/>
    <x v="7"/>
    <x v="9"/>
    <n v="2"/>
    <n v="21432788"/>
    <n v="42865.576000000001"/>
    <x v="11"/>
  </r>
  <r>
    <x v="2"/>
    <s v="JULIO"/>
    <n v="11305"/>
    <x v="17"/>
    <x v="17"/>
    <x v="449"/>
    <x v="449"/>
    <x v="4"/>
    <x v="3"/>
    <x v="0"/>
    <n v="1"/>
    <n v="450000"/>
    <n v="450"/>
    <x v="11"/>
  </r>
  <r>
    <x v="2"/>
    <s v="JULIO"/>
    <n v="11359"/>
    <x v="22"/>
    <x v="22"/>
    <x v="449"/>
    <x v="449"/>
    <x v="4"/>
    <x v="3"/>
    <x v="0"/>
    <n v="6"/>
    <n v="650667"/>
    <n v="3904.002"/>
    <x v="14"/>
  </r>
  <r>
    <x v="2"/>
    <s v="JULIO"/>
    <n v="11316"/>
    <x v="17"/>
    <x v="17"/>
    <x v="407"/>
    <x v="407"/>
    <x v="4"/>
    <x v="3"/>
    <x v="0"/>
    <n v="1"/>
    <n v="170000"/>
    <n v="170"/>
    <x v="11"/>
  </r>
  <r>
    <x v="2"/>
    <s v="JULIO"/>
    <n v="11372"/>
    <x v="74"/>
    <x v="74"/>
    <x v="407"/>
    <x v="407"/>
    <x v="4"/>
    <x v="3"/>
    <x v="0"/>
    <n v="2"/>
    <n v="190000"/>
    <n v="380"/>
    <x v="0"/>
  </r>
  <r>
    <x v="2"/>
    <s v="JULIO"/>
    <n v="11367"/>
    <x v="26"/>
    <x v="26"/>
    <x v="149"/>
    <x v="149"/>
    <x v="117"/>
    <x v="0"/>
    <x v="0"/>
    <n v="2"/>
    <n v="22000"/>
    <n v="44"/>
    <x v="0"/>
  </r>
  <r>
    <x v="2"/>
    <s v="JULIO"/>
    <n v="11292"/>
    <x v="17"/>
    <x v="17"/>
    <x v="72"/>
    <x v="72"/>
    <x v="4"/>
    <x v="1"/>
    <x v="0"/>
    <n v="200"/>
    <n v="693"/>
    <n v="138.6"/>
    <x v="11"/>
  </r>
  <r>
    <x v="2"/>
    <s v="JULIO"/>
    <n v="11293"/>
    <x v="8"/>
    <x v="8"/>
    <x v="386"/>
    <x v="386"/>
    <x v="262"/>
    <x v="2"/>
    <x v="1"/>
    <n v="40"/>
    <n v="132667"/>
    <n v="5306.68"/>
    <x v="7"/>
  </r>
  <r>
    <x v="2"/>
    <s v="JULIO"/>
    <n v="11294"/>
    <x v="8"/>
    <x v="8"/>
    <x v="386"/>
    <x v="386"/>
    <x v="262"/>
    <x v="2"/>
    <x v="1"/>
    <n v="40"/>
    <n v="132667"/>
    <n v="5306.68"/>
    <x v="7"/>
  </r>
  <r>
    <x v="2"/>
    <s v="JULIO"/>
    <n v="11295"/>
    <x v="8"/>
    <x v="8"/>
    <x v="386"/>
    <x v="386"/>
    <x v="262"/>
    <x v="2"/>
    <x v="1"/>
    <n v="40"/>
    <n v="132667"/>
    <n v="5306.68"/>
    <x v="7"/>
  </r>
  <r>
    <x v="2"/>
    <s v="JULIO"/>
    <n v="11341"/>
    <x v="6"/>
    <x v="6"/>
    <x v="4"/>
    <x v="4"/>
    <x v="4"/>
    <x v="2"/>
    <x v="1"/>
    <n v="15"/>
    <n v="344143"/>
    <n v="5162.1450000000004"/>
    <x v="5"/>
  </r>
  <r>
    <x v="2"/>
    <s v="JULIO"/>
    <n v="11298"/>
    <x v="3"/>
    <x v="3"/>
    <x v="4"/>
    <x v="4"/>
    <x v="4"/>
    <x v="2"/>
    <x v="1"/>
    <n v="1"/>
    <n v="350000"/>
    <n v="350"/>
    <x v="0"/>
  </r>
  <r>
    <x v="2"/>
    <s v="JULIO"/>
    <n v="11346"/>
    <x v="28"/>
    <x v="28"/>
    <x v="5"/>
    <x v="5"/>
    <x v="4"/>
    <x v="2"/>
    <x v="1"/>
    <n v="1"/>
    <n v="1753356"/>
    <n v="1753.356"/>
    <x v="10"/>
  </r>
  <r>
    <x v="2"/>
    <s v="JULIO"/>
    <n v="11350"/>
    <x v="4"/>
    <x v="4"/>
    <x v="5"/>
    <x v="5"/>
    <x v="4"/>
    <x v="2"/>
    <x v="1"/>
    <n v="1"/>
    <n v="1942537"/>
    <n v="1942.537"/>
    <x v="3"/>
  </r>
  <r>
    <x v="2"/>
    <s v="JULIO"/>
    <n v="11335"/>
    <x v="5"/>
    <x v="5"/>
    <x v="5"/>
    <x v="5"/>
    <x v="4"/>
    <x v="2"/>
    <x v="1"/>
    <n v="3"/>
    <n v="1934671"/>
    <n v="5804.0129999999999"/>
    <x v="4"/>
  </r>
  <r>
    <x v="2"/>
    <s v="JULIO"/>
    <n v="11339"/>
    <x v="5"/>
    <x v="5"/>
    <x v="6"/>
    <x v="6"/>
    <x v="4"/>
    <x v="2"/>
    <x v="1"/>
    <n v="2"/>
    <n v="2895568"/>
    <n v="5791.1360000000004"/>
    <x v="4"/>
  </r>
  <r>
    <x v="2"/>
    <s v="JULIO"/>
    <n v="11328"/>
    <x v="6"/>
    <x v="6"/>
    <x v="7"/>
    <x v="7"/>
    <x v="4"/>
    <x v="2"/>
    <x v="1"/>
    <n v="6"/>
    <n v="635383"/>
    <n v="3812.2979999999998"/>
    <x v="5"/>
  </r>
  <r>
    <x v="2"/>
    <s v="JULIO"/>
    <n v="11329"/>
    <x v="6"/>
    <x v="6"/>
    <x v="7"/>
    <x v="7"/>
    <x v="4"/>
    <x v="2"/>
    <x v="1"/>
    <n v="8"/>
    <n v="635383"/>
    <n v="5083.0640000000003"/>
    <x v="5"/>
  </r>
  <r>
    <x v="2"/>
    <s v="JULIO"/>
    <n v="11330"/>
    <x v="6"/>
    <x v="6"/>
    <x v="7"/>
    <x v="7"/>
    <x v="4"/>
    <x v="2"/>
    <x v="1"/>
    <n v="7"/>
    <n v="635383"/>
    <n v="4447.6809999999996"/>
    <x v="5"/>
  </r>
  <r>
    <x v="2"/>
    <s v="JULIO"/>
    <n v="11331"/>
    <x v="6"/>
    <x v="6"/>
    <x v="7"/>
    <x v="7"/>
    <x v="4"/>
    <x v="2"/>
    <x v="1"/>
    <n v="6"/>
    <n v="635383"/>
    <n v="3812.2979999999998"/>
    <x v="5"/>
  </r>
  <r>
    <x v="2"/>
    <s v="JULIO"/>
    <n v="11332"/>
    <x v="6"/>
    <x v="6"/>
    <x v="7"/>
    <x v="7"/>
    <x v="4"/>
    <x v="2"/>
    <x v="1"/>
    <n v="6"/>
    <n v="635383"/>
    <n v="3812.2979999999998"/>
    <x v="5"/>
  </r>
  <r>
    <x v="2"/>
    <s v="JULIO"/>
    <n v="11333"/>
    <x v="6"/>
    <x v="6"/>
    <x v="7"/>
    <x v="7"/>
    <x v="4"/>
    <x v="2"/>
    <x v="1"/>
    <n v="6"/>
    <n v="635383"/>
    <n v="3812.2979999999998"/>
    <x v="5"/>
  </r>
  <r>
    <x v="2"/>
    <s v="JULIO"/>
    <n v="11334"/>
    <x v="6"/>
    <x v="6"/>
    <x v="7"/>
    <x v="7"/>
    <x v="4"/>
    <x v="2"/>
    <x v="1"/>
    <n v="6"/>
    <n v="635383"/>
    <n v="3812.2979999999998"/>
    <x v="5"/>
  </r>
  <r>
    <x v="2"/>
    <s v="JULIO"/>
    <n v="11350"/>
    <x v="4"/>
    <x v="4"/>
    <x v="7"/>
    <x v="7"/>
    <x v="4"/>
    <x v="2"/>
    <x v="1"/>
    <n v="9"/>
    <n v="746086"/>
    <n v="6714.7740000000003"/>
    <x v="3"/>
  </r>
  <r>
    <x v="2"/>
    <s v="JULIO"/>
    <n v="11337"/>
    <x v="5"/>
    <x v="5"/>
    <x v="7"/>
    <x v="7"/>
    <x v="4"/>
    <x v="2"/>
    <x v="1"/>
    <n v="6"/>
    <n v="761271"/>
    <n v="4567.6260000000002"/>
    <x v="4"/>
  </r>
  <r>
    <x v="2"/>
    <s v="JULIO"/>
    <n v="11338"/>
    <x v="5"/>
    <x v="5"/>
    <x v="7"/>
    <x v="7"/>
    <x v="4"/>
    <x v="2"/>
    <x v="1"/>
    <n v="6"/>
    <n v="761271"/>
    <n v="4567.6260000000002"/>
    <x v="4"/>
  </r>
  <r>
    <x v="2"/>
    <s v="JULIO"/>
    <n v="11339"/>
    <x v="5"/>
    <x v="5"/>
    <x v="7"/>
    <x v="7"/>
    <x v="4"/>
    <x v="2"/>
    <x v="1"/>
    <n v="6"/>
    <n v="694927"/>
    <n v="4169.5619999999999"/>
    <x v="4"/>
  </r>
  <r>
    <x v="2"/>
    <s v="JULIO"/>
    <n v="11313"/>
    <x v="32"/>
    <x v="32"/>
    <x v="73"/>
    <x v="73"/>
    <x v="58"/>
    <x v="2"/>
    <x v="1"/>
    <n v="1"/>
    <n v="3520300"/>
    <n v="3520.3"/>
    <x v="0"/>
  </r>
  <r>
    <x v="2"/>
    <s v="JULIO"/>
    <n v="11317"/>
    <x v="41"/>
    <x v="41"/>
    <x v="73"/>
    <x v="73"/>
    <x v="58"/>
    <x v="2"/>
    <x v="1"/>
    <n v="1"/>
    <n v="3560000"/>
    <n v="3560"/>
    <x v="0"/>
  </r>
  <r>
    <x v="2"/>
    <s v="JULIO"/>
    <n v="11353"/>
    <x v="8"/>
    <x v="8"/>
    <x v="9"/>
    <x v="9"/>
    <x v="4"/>
    <x v="3"/>
    <x v="1"/>
    <n v="10"/>
    <n v="174001"/>
    <n v="1740.01"/>
    <x v="7"/>
  </r>
  <r>
    <x v="2"/>
    <s v="JULIO"/>
    <n v="11354"/>
    <x v="8"/>
    <x v="8"/>
    <x v="9"/>
    <x v="9"/>
    <x v="4"/>
    <x v="3"/>
    <x v="1"/>
    <n v="2"/>
    <n v="174001"/>
    <n v="348.00200000000001"/>
    <x v="7"/>
  </r>
  <r>
    <x v="2"/>
    <s v="JULIO"/>
    <n v="11355"/>
    <x v="8"/>
    <x v="8"/>
    <x v="9"/>
    <x v="9"/>
    <x v="4"/>
    <x v="3"/>
    <x v="1"/>
    <n v="4"/>
    <n v="174001"/>
    <n v="696.00400000000002"/>
    <x v="7"/>
  </r>
  <r>
    <x v="2"/>
    <s v="JULIO"/>
    <n v="11366"/>
    <x v="74"/>
    <x v="74"/>
    <x v="9"/>
    <x v="9"/>
    <x v="4"/>
    <x v="3"/>
    <x v="1"/>
    <n v="1"/>
    <n v="152000"/>
    <n v="152"/>
    <x v="0"/>
  </r>
  <r>
    <x v="2"/>
    <s v="JULIO"/>
    <n v="11353"/>
    <x v="8"/>
    <x v="8"/>
    <x v="334"/>
    <x v="334"/>
    <x v="4"/>
    <x v="3"/>
    <x v="1"/>
    <n v="10"/>
    <n v="174001"/>
    <n v="1740.01"/>
    <x v="7"/>
  </r>
  <r>
    <x v="2"/>
    <s v="JULIO"/>
    <n v="11354"/>
    <x v="8"/>
    <x v="8"/>
    <x v="334"/>
    <x v="334"/>
    <x v="4"/>
    <x v="3"/>
    <x v="1"/>
    <n v="2"/>
    <n v="174001"/>
    <n v="348.00200000000001"/>
    <x v="7"/>
  </r>
  <r>
    <x v="2"/>
    <s v="JULIO"/>
    <n v="11355"/>
    <x v="8"/>
    <x v="8"/>
    <x v="334"/>
    <x v="334"/>
    <x v="4"/>
    <x v="3"/>
    <x v="1"/>
    <n v="4"/>
    <n v="174001"/>
    <n v="696.00400000000002"/>
    <x v="7"/>
  </r>
  <r>
    <x v="2"/>
    <s v="JULIO"/>
    <n v="11364"/>
    <x v="53"/>
    <x v="53"/>
    <x v="76"/>
    <x v="76"/>
    <x v="4"/>
    <x v="3"/>
    <x v="1"/>
    <n v="1"/>
    <n v="145000"/>
    <n v="145"/>
    <x v="0"/>
  </r>
  <r>
    <x v="2"/>
    <s v="JULIO"/>
    <n v="11320"/>
    <x v="0"/>
    <x v="0"/>
    <x v="76"/>
    <x v="76"/>
    <x v="4"/>
    <x v="3"/>
    <x v="1"/>
    <n v="1"/>
    <n v="105000"/>
    <n v="105"/>
    <x v="0"/>
  </r>
  <r>
    <x v="2"/>
    <s v="JULIO"/>
    <n v="11346"/>
    <x v="28"/>
    <x v="28"/>
    <x v="325"/>
    <x v="325"/>
    <x v="4"/>
    <x v="3"/>
    <x v="1"/>
    <n v="8"/>
    <n v="1079491"/>
    <n v="8635.9279999999999"/>
    <x v="10"/>
  </r>
  <r>
    <x v="2"/>
    <s v="JULIO"/>
    <n v="11347"/>
    <x v="28"/>
    <x v="28"/>
    <x v="325"/>
    <x v="325"/>
    <x v="4"/>
    <x v="3"/>
    <x v="1"/>
    <n v="14"/>
    <n v="1079491"/>
    <n v="15112.874"/>
    <x v="10"/>
  </r>
  <r>
    <x v="2"/>
    <s v="JULIO"/>
    <n v="11370"/>
    <x v="75"/>
    <x v="75"/>
    <x v="11"/>
    <x v="11"/>
    <x v="4"/>
    <x v="3"/>
    <x v="1"/>
    <n v="1"/>
    <n v="1350000"/>
    <n v="1350"/>
    <x v="0"/>
  </r>
  <r>
    <x v="2"/>
    <s v="JULIO"/>
    <n v="11304"/>
    <x v="19"/>
    <x v="19"/>
    <x v="79"/>
    <x v="79"/>
    <x v="4"/>
    <x v="3"/>
    <x v="1"/>
    <n v="2"/>
    <n v="1520000"/>
    <n v="3040"/>
    <x v="0"/>
  </r>
  <r>
    <x v="2"/>
    <s v="JULIO"/>
    <n v="11326"/>
    <x v="12"/>
    <x v="12"/>
    <x v="15"/>
    <x v="15"/>
    <x v="4"/>
    <x v="3"/>
    <x v="1"/>
    <n v="30"/>
    <n v="2240702"/>
    <n v="67221.06"/>
    <x v="8"/>
  </r>
  <r>
    <x v="2"/>
    <s v="JULIO"/>
    <n v="11326"/>
    <x v="12"/>
    <x v="12"/>
    <x v="16"/>
    <x v="16"/>
    <x v="4"/>
    <x v="3"/>
    <x v="1"/>
    <n v="6"/>
    <n v="3688184"/>
    <n v="22129.103999999999"/>
    <x v="8"/>
  </r>
  <r>
    <x v="2"/>
    <s v="JULIO"/>
    <n v="11327"/>
    <x v="12"/>
    <x v="12"/>
    <x v="16"/>
    <x v="16"/>
    <x v="4"/>
    <x v="3"/>
    <x v="1"/>
    <n v="1"/>
    <n v="3696426"/>
    <n v="3696.4259999999999"/>
    <x v="8"/>
  </r>
  <r>
    <x v="2"/>
    <s v="JULIO"/>
    <n v="11311"/>
    <x v="35"/>
    <x v="35"/>
    <x v="17"/>
    <x v="17"/>
    <x v="4"/>
    <x v="3"/>
    <x v="1"/>
    <n v="1"/>
    <n v="5303678"/>
    <n v="5303.6779999999999"/>
    <x v="0"/>
  </r>
  <r>
    <x v="2"/>
    <s v="JULIO"/>
    <n v="11348"/>
    <x v="28"/>
    <x v="28"/>
    <x v="17"/>
    <x v="17"/>
    <x v="4"/>
    <x v="3"/>
    <x v="1"/>
    <n v="12"/>
    <n v="5169806"/>
    <n v="62037.671999999999"/>
    <x v="10"/>
  </r>
  <r>
    <x v="2"/>
    <s v="JULIO"/>
    <n v="11371"/>
    <x v="76"/>
    <x v="76"/>
    <x v="17"/>
    <x v="17"/>
    <x v="4"/>
    <x v="3"/>
    <x v="1"/>
    <n v="2"/>
    <n v="5840463"/>
    <n v="11680.925999999999"/>
    <x v="0"/>
  </r>
  <r>
    <x v="2"/>
    <s v="JULIO"/>
    <n v="11336"/>
    <x v="5"/>
    <x v="5"/>
    <x v="152"/>
    <x v="152"/>
    <x v="4"/>
    <x v="3"/>
    <x v="1"/>
    <n v="1"/>
    <n v="9658514"/>
    <n v="9658.5139999999992"/>
    <x v="4"/>
  </r>
  <r>
    <x v="2"/>
    <s v="JULIO"/>
    <n v="11325"/>
    <x v="12"/>
    <x v="12"/>
    <x v="197"/>
    <x v="197"/>
    <x v="4"/>
    <x v="3"/>
    <x v="1"/>
    <n v="4"/>
    <n v="2562526"/>
    <n v="10250.103999999999"/>
    <x v="8"/>
  </r>
  <r>
    <x v="2"/>
    <s v="JULIO"/>
    <n v="11326"/>
    <x v="12"/>
    <x v="12"/>
    <x v="197"/>
    <x v="197"/>
    <x v="4"/>
    <x v="3"/>
    <x v="1"/>
    <n v="26"/>
    <n v="2562526"/>
    <n v="66625.676000000007"/>
    <x v="8"/>
  </r>
  <r>
    <x v="2"/>
    <s v="JULIO"/>
    <n v="11327"/>
    <x v="12"/>
    <x v="12"/>
    <x v="197"/>
    <x v="197"/>
    <x v="4"/>
    <x v="3"/>
    <x v="1"/>
    <n v="4"/>
    <n v="2643252"/>
    <n v="10573.008"/>
    <x v="8"/>
  </r>
  <r>
    <x v="2"/>
    <s v="JULIO"/>
    <n v="11326"/>
    <x v="12"/>
    <x v="12"/>
    <x v="337"/>
    <x v="337"/>
    <x v="4"/>
    <x v="3"/>
    <x v="1"/>
    <n v="10"/>
    <n v="2562526"/>
    <n v="25625.26"/>
    <x v="8"/>
  </r>
  <r>
    <x v="2"/>
    <s v="JULIO"/>
    <n v="11327"/>
    <x v="12"/>
    <x v="12"/>
    <x v="337"/>
    <x v="337"/>
    <x v="4"/>
    <x v="3"/>
    <x v="1"/>
    <n v="4"/>
    <n v="2643252"/>
    <n v="10573.008"/>
    <x v="8"/>
  </r>
  <r>
    <x v="2"/>
    <s v="JULIO"/>
    <n v="11327"/>
    <x v="12"/>
    <x v="12"/>
    <x v="19"/>
    <x v="19"/>
    <x v="5"/>
    <x v="3"/>
    <x v="1"/>
    <n v="4"/>
    <n v="1374433"/>
    <n v="5497.732"/>
    <x v="8"/>
  </r>
  <r>
    <x v="2"/>
    <s v="JULIO"/>
    <n v="11327"/>
    <x v="12"/>
    <x v="12"/>
    <x v="198"/>
    <x v="198"/>
    <x v="143"/>
    <x v="3"/>
    <x v="1"/>
    <n v="4"/>
    <n v="1374433"/>
    <n v="5497.732"/>
    <x v="8"/>
  </r>
  <r>
    <x v="2"/>
    <s v="JULIO"/>
    <n v="11301"/>
    <x v="27"/>
    <x v="27"/>
    <x v="20"/>
    <x v="20"/>
    <x v="6"/>
    <x v="3"/>
    <x v="1"/>
    <n v="1"/>
    <n v="1914277"/>
    <n v="1914.277"/>
    <x v="10"/>
  </r>
  <r>
    <x v="2"/>
    <s v="JULIO"/>
    <n v="11327"/>
    <x v="12"/>
    <x v="12"/>
    <x v="450"/>
    <x v="450"/>
    <x v="310"/>
    <x v="1"/>
    <x v="1"/>
    <n v="15"/>
    <n v="79513"/>
    <n v="1192.6949999999999"/>
    <x v="8"/>
  </r>
  <r>
    <x v="2"/>
    <s v="JULIO"/>
    <n v="11323"/>
    <x v="24"/>
    <x v="24"/>
    <x v="226"/>
    <x v="226"/>
    <x v="160"/>
    <x v="1"/>
    <x v="1"/>
    <n v="2"/>
    <n v="15000"/>
    <n v="30"/>
    <x v="15"/>
  </r>
  <r>
    <x v="2"/>
    <s v="JULIO"/>
    <n v="11367"/>
    <x v="24"/>
    <x v="24"/>
    <x v="226"/>
    <x v="226"/>
    <x v="160"/>
    <x v="1"/>
    <x v="1"/>
    <n v="1"/>
    <n v="15000"/>
    <n v="15"/>
    <x v="15"/>
  </r>
  <r>
    <x v="2"/>
    <s v="JULIO"/>
    <n v="11306"/>
    <x v="43"/>
    <x v="43"/>
    <x v="363"/>
    <x v="363"/>
    <x v="249"/>
    <x v="1"/>
    <x v="1"/>
    <n v="2"/>
    <n v="17000"/>
    <n v="34"/>
    <x v="0"/>
  </r>
  <r>
    <x v="2"/>
    <s v="JULIO"/>
    <n v="11376"/>
    <x v="19"/>
    <x v="19"/>
    <x v="392"/>
    <x v="392"/>
    <x v="267"/>
    <x v="1"/>
    <x v="1"/>
    <n v="5"/>
    <n v="29000"/>
    <n v="145"/>
    <x v="0"/>
  </r>
  <r>
    <x v="2"/>
    <s v="JULIO"/>
    <n v="11345"/>
    <x v="28"/>
    <x v="28"/>
    <x v="42"/>
    <x v="42"/>
    <x v="28"/>
    <x v="1"/>
    <x v="1"/>
    <n v="4"/>
    <n v="73985"/>
    <n v="295.94"/>
    <x v="10"/>
  </r>
  <r>
    <x v="2"/>
    <s v="JULIO"/>
    <n v="11374"/>
    <x v="32"/>
    <x v="32"/>
    <x v="105"/>
    <x v="105"/>
    <x v="78"/>
    <x v="1"/>
    <x v="1"/>
    <n v="2"/>
    <n v="16000"/>
    <n v="32"/>
    <x v="0"/>
  </r>
  <r>
    <x v="2"/>
    <s v="JULIO"/>
    <n v="11327"/>
    <x v="12"/>
    <x v="12"/>
    <x v="43"/>
    <x v="43"/>
    <x v="29"/>
    <x v="1"/>
    <x v="1"/>
    <n v="125"/>
    <n v="87540"/>
    <n v="10942.5"/>
    <x v="8"/>
  </r>
  <r>
    <x v="2"/>
    <s v="JULIO"/>
    <n v="11351"/>
    <x v="25"/>
    <x v="25"/>
    <x v="43"/>
    <x v="43"/>
    <x v="29"/>
    <x v="1"/>
    <x v="1"/>
    <n v="28"/>
    <n v="103144"/>
    <n v="2888.0320000000002"/>
    <x v="16"/>
  </r>
  <r>
    <x v="2"/>
    <s v="JULIO"/>
    <n v="11374"/>
    <x v="32"/>
    <x v="32"/>
    <x v="201"/>
    <x v="201"/>
    <x v="144"/>
    <x v="1"/>
    <x v="1"/>
    <n v="2"/>
    <n v="12500"/>
    <n v="25"/>
    <x v="0"/>
  </r>
  <r>
    <x v="2"/>
    <s v="JULIO"/>
    <n v="11327"/>
    <x v="12"/>
    <x v="12"/>
    <x v="42"/>
    <x v="42"/>
    <x v="28"/>
    <x v="1"/>
    <x v="1"/>
    <n v="6"/>
    <n v="99203"/>
    <n v="595.21799999999996"/>
    <x v="8"/>
  </r>
  <r>
    <x v="2"/>
    <s v="JULIO"/>
    <n v="11374"/>
    <x v="32"/>
    <x v="32"/>
    <x v="451"/>
    <x v="451"/>
    <x v="311"/>
    <x v="1"/>
    <x v="1"/>
    <n v="8"/>
    <n v="23000"/>
    <n v="184"/>
    <x v="0"/>
  </r>
  <r>
    <x v="2"/>
    <s v="JULIO"/>
    <n v="11326"/>
    <x v="12"/>
    <x v="12"/>
    <x v="89"/>
    <x v="89"/>
    <x v="64"/>
    <x v="4"/>
    <x v="1"/>
    <n v="50"/>
    <n v="367587"/>
    <n v="18379.349999999999"/>
    <x v="8"/>
  </r>
  <r>
    <x v="2"/>
    <s v="JULIO"/>
    <n v="11327"/>
    <x v="12"/>
    <x v="12"/>
    <x v="89"/>
    <x v="89"/>
    <x v="64"/>
    <x v="4"/>
    <x v="1"/>
    <n v="20"/>
    <n v="368369"/>
    <n v="7367.38"/>
    <x v="8"/>
  </r>
  <r>
    <x v="2"/>
    <s v="JULIO"/>
    <n v="11327"/>
    <x v="12"/>
    <x v="12"/>
    <x v="89"/>
    <x v="89"/>
    <x v="64"/>
    <x v="4"/>
    <x v="1"/>
    <n v="60"/>
    <n v="368369"/>
    <n v="22102.14"/>
    <x v="8"/>
  </r>
  <r>
    <x v="2"/>
    <s v="JULIO"/>
    <n v="11349"/>
    <x v="28"/>
    <x v="28"/>
    <x v="89"/>
    <x v="89"/>
    <x v="64"/>
    <x v="4"/>
    <x v="1"/>
    <n v="30"/>
    <n v="374400"/>
    <n v="11232"/>
    <x v="10"/>
  </r>
  <r>
    <x v="2"/>
    <s v="JULIO"/>
    <n v="11351"/>
    <x v="25"/>
    <x v="25"/>
    <x v="89"/>
    <x v="89"/>
    <x v="64"/>
    <x v="4"/>
    <x v="1"/>
    <n v="10"/>
    <n v="418275"/>
    <n v="4182.75"/>
    <x v="16"/>
  </r>
  <r>
    <x v="2"/>
    <s v="JULIO"/>
    <n v="11340"/>
    <x v="5"/>
    <x v="5"/>
    <x v="89"/>
    <x v="89"/>
    <x v="64"/>
    <x v="4"/>
    <x v="1"/>
    <n v="10"/>
    <n v="366859"/>
    <n v="3668.59"/>
    <x v="4"/>
  </r>
  <r>
    <x v="2"/>
    <s v="JULIO"/>
    <n v="11327"/>
    <x v="12"/>
    <x v="12"/>
    <x v="44"/>
    <x v="44"/>
    <x v="30"/>
    <x v="4"/>
    <x v="1"/>
    <n v="30"/>
    <n v="368369"/>
    <n v="11051.07"/>
    <x v="8"/>
  </r>
  <r>
    <x v="2"/>
    <s v="JULIO"/>
    <n v="11340"/>
    <x v="5"/>
    <x v="5"/>
    <x v="44"/>
    <x v="44"/>
    <x v="30"/>
    <x v="4"/>
    <x v="1"/>
    <n v="2"/>
    <n v="362719"/>
    <n v="725.43799999999999"/>
    <x v="4"/>
  </r>
  <r>
    <x v="2"/>
    <s v="JULIO"/>
    <n v="11343"/>
    <x v="69"/>
    <x v="69"/>
    <x v="115"/>
    <x v="115"/>
    <x v="87"/>
    <x v="4"/>
    <x v="1"/>
    <n v="12"/>
    <n v="622695"/>
    <n v="7472.34"/>
    <x v="0"/>
  </r>
  <r>
    <x v="2"/>
    <s v="JULIO"/>
    <n v="11327"/>
    <x v="12"/>
    <x v="12"/>
    <x v="115"/>
    <x v="115"/>
    <x v="87"/>
    <x v="4"/>
    <x v="1"/>
    <n v="30"/>
    <n v="590208"/>
    <n v="17706.240000000002"/>
    <x v="8"/>
  </r>
  <r>
    <x v="2"/>
    <s v="JULIO"/>
    <n v="11349"/>
    <x v="28"/>
    <x v="28"/>
    <x v="202"/>
    <x v="202"/>
    <x v="145"/>
    <x v="4"/>
    <x v="1"/>
    <n v="30"/>
    <n v="665590"/>
    <n v="19967.7"/>
    <x v="10"/>
  </r>
  <r>
    <x v="2"/>
    <s v="JULIO"/>
    <n v="11339"/>
    <x v="5"/>
    <x v="5"/>
    <x v="452"/>
    <x v="452"/>
    <x v="312"/>
    <x v="4"/>
    <x v="1"/>
    <n v="6"/>
    <n v="931542"/>
    <n v="5589.2520000000004"/>
    <x v="4"/>
  </r>
  <r>
    <x v="2"/>
    <s v="JULIO"/>
    <n v="11327"/>
    <x v="12"/>
    <x v="12"/>
    <x v="183"/>
    <x v="183"/>
    <x v="133"/>
    <x v="4"/>
    <x v="1"/>
    <n v="3"/>
    <n v="442522"/>
    <n v="1327.566"/>
    <x v="8"/>
  </r>
  <r>
    <x v="2"/>
    <s v="JULIO"/>
    <n v="11351"/>
    <x v="25"/>
    <x v="25"/>
    <x v="183"/>
    <x v="183"/>
    <x v="133"/>
    <x v="4"/>
    <x v="1"/>
    <n v="2"/>
    <n v="437284"/>
    <n v="874.56799999999998"/>
    <x v="16"/>
  </r>
  <r>
    <x v="2"/>
    <s v="JULIO"/>
    <n v="11349"/>
    <x v="28"/>
    <x v="28"/>
    <x v="184"/>
    <x v="184"/>
    <x v="134"/>
    <x v="4"/>
    <x v="1"/>
    <n v="30"/>
    <n v="956808"/>
    <n v="28704.240000000002"/>
    <x v="10"/>
  </r>
  <r>
    <x v="2"/>
    <s v="JULIO"/>
    <n v="11327"/>
    <x v="12"/>
    <x v="12"/>
    <x v="185"/>
    <x v="185"/>
    <x v="135"/>
    <x v="4"/>
    <x v="1"/>
    <n v="3"/>
    <n v="1088325"/>
    <n v="3264.9749999999999"/>
    <x v="8"/>
  </r>
  <r>
    <x v="2"/>
    <s v="JULIO"/>
    <n v="11342"/>
    <x v="27"/>
    <x v="27"/>
    <x v="185"/>
    <x v="185"/>
    <x v="135"/>
    <x v="4"/>
    <x v="1"/>
    <n v="8"/>
    <n v="1145182"/>
    <n v="9161.4560000000001"/>
    <x v="10"/>
  </r>
  <r>
    <x v="2"/>
    <s v="JULIO"/>
    <n v="11340"/>
    <x v="5"/>
    <x v="5"/>
    <x v="185"/>
    <x v="185"/>
    <x v="135"/>
    <x v="4"/>
    <x v="1"/>
    <n v="5"/>
    <n v="1030468"/>
    <n v="5152.34"/>
    <x v="4"/>
  </r>
  <r>
    <x v="2"/>
    <s v="JULIO"/>
    <n v="11299"/>
    <x v="1"/>
    <x v="1"/>
    <x v="442"/>
    <x v="442"/>
    <x v="303"/>
    <x v="1"/>
    <x v="2"/>
    <n v="1"/>
    <n v="1322352"/>
    <n v="1322.3520000000001"/>
    <x v="1"/>
  </r>
  <r>
    <x v="2"/>
    <s v="JULIO"/>
    <n v="11357"/>
    <x v="45"/>
    <x v="45"/>
    <x v="453"/>
    <x v="453"/>
    <x v="313"/>
    <x v="3"/>
    <x v="3"/>
    <n v="1"/>
    <n v="195000"/>
    <n v="195"/>
    <x v="0"/>
  </r>
  <r>
    <x v="2"/>
    <s v="JULIO"/>
    <n v="11320"/>
    <x v="0"/>
    <x v="0"/>
    <x v="279"/>
    <x v="279"/>
    <x v="192"/>
    <x v="3"/>
    <x v="3"/>
    <n v="1"/>
    <n v="93000"/>
    <n v="93"/>
    <x v="0"/>
  </r>
  <r>
    <x v="2"/>
    <s v="JULIO"/>
    <n v="11322"/>
    <x v="17"/>
    <x v="17"/>
    <x v="92"/>
    <x v="92"/>
    <x v="67"/>
    <x v="3"/>
    <x v="3"/>
    <n v="1"/>
    <n v="120644"/>
    <n v="120.64400000000001"/>
    <x v="11"/>
  </r>
  <r>
    <x v="2"/>
    <s v="JULIO"/>
    <n v="11321"/>
    <x v="17"/>
    <x v="17"/>
    <x v="55"/>
    <x v="55"/>
    <x v="41"/>
    <x v="0"/>
    <x v="3"/>
    <n v="14"/>
    <n v="218072"/>
    <n v="3053.0079999999998"/>
    <x v="11"/>
  </r>
  <r>
    <x v="2"/>
    <s v="JULIO"/>
    <n v="11297"/>
    <x v="0"/>
    <x v="0"/>
    <x v="55"/>
    <x v="55"/>
    <x v="41"/>
    <x v="0"/>
    <x v="3"/>
    <n v="1"/>
    <n v="215000"/>
    <n v="215"/>
    <x v="0"/>
  </r>
  <r>
    <x v="2"/>
    <s v="JULIO"/>
    <n v="11303"/>
    <x v="0"/>
    <x v="0"/>
    <x v="55"/>
    <x v="55"/>
    <x v="41"/>
    <x v="0"/>
    <x v="3"/>
    <n v="1"/>
    <n v="215000"/>
    <n v="215"/>
    <x v="0"/>
  </r>
  <r>
    <x v="2"/>
    <s v="JULIO"/>
    <n v="11320"/>
    <x v="0"/>
    <x v="0"/>
    <x v="55"/>
    <x v="55"/>
    <x v="41"/>
    <x v="0"/>
    <x v="3"/>
    <n v="2"/>
    <n v="215000"/>
    <n v="430"/>
    <x v="0"/>
  </r>
  <r>
    <x v="2"/>
    <s v="JULIO"/>
    <n v="11377"/>
    <x v="0"/>
    <x v="0"/>
    <x v="55"/>
    <x v="55"/>
    <x v="41"/>
    <x v="0"/>
    <x v="3"/>
    <n v="1"/>
    <n v="215000"/>
    <n v="215"/>
    <x v="0"/>
  </r>
  <r>
    <x v="2"/>
    <s v="JULIO"/>
    <n v="11360"/>
    <x v="1"/>
    <x v="1"/>
    <x v="127"/>
    <x v="127"/>
    <x v="97"/>
    <x v="0"/>
    <x v="3"/>
    <n v="1"/>
    <n v="102352"/>
    <n v="102.352"/>
    <x v="1"/>
  </r>
  <r>
    <x v="2"/>
    <s v="JULIO"/>
    <n v="11300"/>
    <x v="17"/>
    <x v="17"/>
    <x v="132"/>
    <x v="132"/>
    <x v="101"/>
    <x v="0"/>
    <x v="3"/>
    <n v="1"/>
    <n v="285366"/>
    <n v="285.36599999999999"/>
    <x v="11"/>
  </r>
  <r>
    <x v="2"/>
    <s v="JULIO"/>
    <n v="11365"/>
    <x v="36"/>
    <x v="36"/>
    <x v="418"/>
    <x v="418"/>
    <x v="284"/>
    <x v="0"/>
    <x v="3"/>
    <n v="3"/>
    <n v="148000"/>
    <n v="444"/>
    <x v="0"/>
  </r>
  <r>
    <x v="2"/>
    <s v="JULIO"/>
    <n v="11363"/>
    <x v="26"/>
    <x v="26"/>
    <x v="454"/>
    <x v="454"/>
    <x v="314"/>
    <x v="0"/>
    <x v="3"/>
    <n v="1"/>
    <n v="118000"/>
    <n v="118"/>
    <x v="0"/>
  </r>
  <r>
    <x v="2"/>
    <s v="JULIO"/>
    <n v="11358"/>
    <x v="19"/>
    <x v="19"/>
    <x v="383"/>
    <x v="383"/>
    <x v="259"/>
    <x v="1"/>
    <x v="3"/>
    <n v="6"/>
    <n v="48000"/>
    <n v="288"/>
    <x v="0"/>
  </r>
  <r>
    <x v="2"/>
    <s v="JULIO"/>
    <n v="11369"/>
    <x v="26"/>
    <x v="26"/>
    <x v="191"/>
    <x v="191"/>
    <x v="140"/>
    <x v="1"/>
    <x v="3"/>
    <n v="1"/>
    <n v="12000"/>
    <n v="12"/>
    <x v="0"/>
  </r>
  <r>
    <x v="2"/>
    <s v="JULIO"/>
    <n v="11372"/>
    <x v="74"/>
    <x v="74"/>
    <x v="191"/>
    <x v="191"/>
    <x v="140"/>
    <x v="1"/>
    <x v="3"/>
    <n v="1"/>
    <n v="10500"/>
    <n v="10.5"/>
    <x v="0"/>
  </r>
  <r>
    <x v="2"/>
    <s v="JULIO"/>
    <n v="11314"/>
    <x v="17"/>
    <x v="17"/>
    <x v="168"/>
    <x v="168"/>
    <x v="125"/>
    <x v="1"/>
    <x v="3"/>
    <n v="12"/>
    <n v="18700"/>
    <n v="224.4"/>
    <x v="11"/>
  </r>
  <r>
    <x v="2"/>
    <s v="JULIO"/>
    <n v="11296"/>
    <x v="22"/>
    <x v="22"/>
    <x v="455"/>
    <x v="455"/>
    <x v="315"/>
    <x v="1"/>
    <x v="3"/>
    <n v="1"/>
    <n v="26250"/>
    <n v="26.25"/>
    <x v="14"/>
  </r>
  <r>
    <x v="2"/>
    <s v="JULIO"/>
    <n v="11365"/>
    <x v="26"/>
    <x v="26"/>
    <x v="139"/>
    <x v="139"/>
    <x v="108"/>
    <x v="1"/>
    <x v="3"/>
    <n v="1"/>
    <n v="11500"/>
    <n v="11.5"/>
    <x v="0"/>
  </r>
  <r>
    <x v="2"/>
    <s v="JULIO"/>
    <n v="11372"/>
    <x v="74"/>
    <x v="74"/>
    <x v="66"/>
    <x v="66"/>
    <x v="52"/>
    <x v="1"/>
    <x v="3"/>
    <n v="2"/>
    <n v="12000"/>
    <n v="24"/>
    <x v="0"/>
  </r>
  <r>
    <x v="2"/>
    <s v="JULIO"/>
    <n v="11324"/>
    <x v="17"/>
    <x v="17"/>
    <x v="447"/>
    <x v="447"/>
    <x v="308"/>
    <x v="1"/>
    <x v="3"/>
    <n v="1"/>
    <n v="38000"/>
    <n v="38"/>
    <x v="11"/>
  </r>
  <r>
    <x v="2"/>
    <s v="JULIO"/>
    <n v="11315"/>
    <x v="17"/>
    <x v="17"/>
    <x v="340"/>
    <x v="340"/>
    <x v="233"/>
    <x v="0"/>
    <x v="3"/>
    <n v="2"/>
    <n v="7000"/>
    <n v="14"/>
    <x v="11"/>
  </r>
  <r>
    <x v="2"/>
    <s v="JULIO"/>
    <n v="11322"/>
    <x v="17"/>
    <x v="17"/>
    <x v="236"/>
    <x v="236"/>
    <x v="167"/>
    <x v="0"/>
    <x v="3"/>
    <n v="1"/>
    <n v="2067750"/>
    <n v="2067.75"/>
    <x v="11"/>
  </r>
  <r>
    <x v="2"/>
    <s v="JULIO"/>
    <n v="11291"/>
    <x v="1"/>
    <x v="1"/>
    <x v="456"/>
    <x v="456"/>
    <x v="316"/>
    <x v="1"/>
    <x v="3"/>
    <n v="1"/>
    <n v="1570786"/>
    <n v="1570.7860000000001"/>
    <x v="1"/>
  </r>
  <r>
    <x v="2"/>
    <s v="JULIO"/>
    <n v="11317"/>
    <x v="41"/>
    <x v="41"/>
    <x v="221"/>
    <x v="221"/>
    <x v="4"/>
    <x v="6"/>
    <x v="7"/>
    <n v="6"/>
    <n v="6999000"/>
    <n v="41994"/>
    <x v="0"/>
  </r>
  <r>
    <x v="2"/>
    <s v="AGOSTO"/>
    <n v="11391"/>
    <x v="25"/>
    <x v="25"/>
    <x v="432"/>
    <x v="432"/>
    <x v="4"/>
    <x v="9"/>
    <x v="9"/>
    <n v="2"/>
    <n v="2325000"/>
    <n v="4650"/>
    <x v="16"/>
  </r>
  <r>
    <x v="2"/>
    <s v="AGOSTO"/>
    <n v="11389"/>
    <x v="22"/>
    <x v="22"/>
    <x v="449"/>
    <x v="449"/>
    <x v="4"/>
    <x v="3"/>
    <x v="0"/>
    <n v="3"/>
    <n v="650667"/>
    <n v="1952.001"/>
    <x v="14"/>
  </r>
  <r>
    <x v="2"/>
    <s v="AGOSTO"/>
    <n v="11392"/>
    <x v="22"/>
    <x v="22"/>
    <x v="407"/>
    <x v="407"/>
    <x v="4"/>
    <x v="3"/>
    <x v="0"/>
    <n v="2"/>
    <n v="172000"/>
    <n v="344"/>
    <x v="14"/>
  </r>
  <r>
    <x v="2"/>
    <s v="AGOSTO"/>
    <n v="11410"/>
    <x v="5"/>
    <x v="5"/>
    <x v="386"/>
    <x v="386"/>
    <x v="262"/>
    <x v="2"/>
    <x v="1"/>
    <n v="80"/>
    <n v="133557"/>
    <n v="10684.56"/>
    <x v="4"/>
  </r>
  <r>
    <x v="2"/>
    <s v="AGOSTO"/>
    <n v="11407"/>
    <x v="8"/>
    <x v="8"/>
    <x v="4"/>
    <x v="4"/>
    <x v="4"/>
    <x v="2"/>
    <x v="1"/>
    <n v="40"/>
    <n v="297619"/>
    <n v="11904.76"/>
    <x v="7"/>
  </r>
  <r>
    <x v="2"/>
    <s v="AGOSTO"/>
    <n v="11387"/>
    <x v="4"/>
    <x v="4"/>
    <x v="4"/>
    <x v="4"/>
    <x v="4"/>
    <x v="2"/>
    <x v="1"/>
    <n v="18"/>
    <n v="430229"/>
    <n v="7744.1220000000003"/>
    <x v="3"/>
  </r>
  <r>
    <x v="2"/>
    <s v="AGOSTO"/>
    <n v="11382"/>
    <x v="24"/>
    <x v="24"/>
    <x v="4"/>
    <x v="4"/>
    <x v="4"/>
    <x v="2"/>
    <x v="1"/>
    <n v="4"/>
    <n v="340000"/>
    <n v="1360"/>
    <x v="15"/>
  </r>
  <r>
    <x v="2"/>
    <s v="AGOSTO"/>
    <n v="11383"/>
    <x v="24"/>
    <x v="24"/>
    <x v="4"/>
    <x v="4"/>
    <x v="4"/>
    <x v="2"/>
    <x v="1"/>
    <n v="5"/>
    <n v="340000"/>
    <n v="1700"/>
    <x v="15"/>
  </r>
  <r>
    <x v="2"/>
    <s v="AGOSTO"/>
    <n v="11387"/>
    <x v="4"/>
    <x v="4"/>
    <x v="7"/>
    <x v="7"/>
    <x v="4"/>
    <x v="2"/>
    <x v="1"/>
    <n v="8"/>
    <n v="799411"/>
    <n v="6395.2879999999996"/>
    <x v="3"/>
  </r>
  <r>
    <x v="2"/>
    <s v="AGOSTO"/>
    <n v="11412"/>
    <x v="12"/>
    <x v="12"/>
    <x v="73"/>
    <x v="73"/>
    <x v="58"/>
    <x v="2"/>
    <x v="1"/>
    <n v="5"/>
    <n v="3032044"/>
    <n v="15160.22"/>
    <x v="8"/>
  </r>
  <r>
    <x v="2"/>
    <s v="AGOSTO"/>
    <n v="11384"/>
    <x v="28"/>
    <x v="28"/>
    <x v="263"/>
    <x v="263"/>
    <x v="4"/>
    <x v="2"/>
    <x v="1"/>
    <n v="1"/>
    <n v="9154545"/>
    <n v="9154.5450000000001"/>
    <x v="10"/>
  </r>
  <r>
    <x v="2"/>
    <s v="AGOSTO"/>
    <n v="11412"/>
    <x v="12"/>
    <x v="12"/>
    <x v="74"/>
    <x v="74"/>
    <x v="4"/>
    <x v="2"/>
    <x v="1"/>
    <n v="3"/>
    <n v="2672222"/>
    <n v="8016.6660000000002"/>
    <x v="8"/>
  </r>
  <r>
    <x v="2"/>
    <s v="AGOSTO"/>
    <n v="11411"/>
    <x v="75"/>
    <x v="75"/>
    <x v="9"/>
    <x v="9"/>
    <x v="4"/>
    <x v="3"/>
    <x v="1"/>
    <n v="1"/>
    <n v="165000"/>
    <n v="165"/>
    <x v="0"/>
  </r>
  <r>
    <x v="2"/>
    <s v="AGOSTO"/>
    <n v="11392"/>
    <x v="22"/>
    <x v="22"/>
    <x v="76"/>
    <x v="76"/>
    <x v="4"/>
    <x v="3"/>
    <x v="1"/>
    <n v="7"/>
    <n v="135500"/>
    <n v="948.5"/>
    <x v="14"/>
  </r>
  <r>
    <x v="2"/>
    <s v="AGOSTO"/>
    <n v="11418"/>
    <x v="22"/>
    <x v="22"/>
    <x v="76"/>
    <x v="76"/>
    <x v="4"/>
    <x v="3"/>
    <x v="1"/>
    <n v="5"/>
    <n v="135714"/>
    <n v="678.57"/>
    <x v="14"/>
  </r>
  <r>
    <x v="2"/>
    <s v="AGOSTO"/>
    <n v="11419"/>
    <x v="25"/>
    <x v="25"/>
    <x v="76"/>
    <x v="76"/>
    <x v="4"/>
    <x v="3"/>
    <x v="1"/>
    <n v="50"/>
    <n v="151272"/>
    <n v="7563.6"/>
    <x v="16"/>
  </r>
  <r>
    <x v="2"/>
    <s v="AGOSTO"/>
    <n v="11401"/>
    <x v="32"/>
    <x v="32"/>
    <x v="76"/>
    <x v="76"/>
    <x v="4"/>
    <x v="3"/>
    <x v="1"/>
    <n v="1"/>
    <n v="150000"/>
    <n v="150"/>
    <x v="0"/>
  </r>
  <r>
    <x v="2"/>
    <s v="AGOSTO"/>
    <n v="11420"/>
    <x v="37"/>
    <x v="37"/>
    <x v="76"/>
    <x v="76"/>
    <x v="4"/>
    <x v="3"/>
    <x v="1"/>
    <n v="4"/>
    <n v="148500"/>
    <n v="594"/>
    <x v="17"/>
  </r>
  <r>
    <x v="2"/>
    <s v="AGOSTO"/>
    <n v="11385"/>
    <x v="8"/>
    <x v="8"/>
    <x v="77"/>
    <x v="77"/>
    <x v="4"/>
    <x v="3"/>
    <x v="1"/>
    <n v="4"/>
    <n v="506154"/>
    <n v="2024.616"/>
    <x v="7"/>
  </r>
  <r>
    <x v="2"/>
    <s v="AGOSTO"/>
    <n v="11415"/>
    <x v="17"/>
    <x v="17"/>
    <x v="82"/>
    <x v="82"/>
    <x v="4"/>
    <x v="3"/>
    <x v="1"/>
    <n v="1"/>
    <n v="104000"/>
    <n v="104"/>
    <x v="11"/>
  </r>
  <r>
    <x v="2"/>
    <s v="AGOSTO"/>
    <n v="11427"/>
    <x v="24"/>
    <x v="24"/>
    <x v="82"/>
    <x v="82"/>
    <x v="4"/>
    <x v="3"/>
    <x v="1"/>
    <n v="10"/>
    <n v="110000"/>
    <n v="1100"/>
    <x v="15"/>
  </r>
  <r>
    <x v="2"/>
    <s v="AGOSTO"/>
    <n v="11421"/>
    <x v="13"/>
    <x v="13"/>
    <x v="15"/>
    <x v="15"/>
    <x v="4"/>
    <x v="3"/>
    <x v="1"/>
    <n v="5"/>
    <n v="2559880"/>
    <n v="12799.4"/>
    <x v="9"/>
  </r>
  <r>
    <x v="2"/>
    <s v="AGOSTO"/>
    <n v="11412"/>
    <x v="12"/>
    <x v="12"/>
    <x v="15"/>
    <x v="15"/>
    <x v="4"/>
    <x v="3"/>
    <x v="1"/>
    <n v="20"/>
    <n v="2449030"/>
    <n v="48980.6"/>
    <x v="8"/>
  </r>
  <r>
    <x v="2"/>
    <s v="AGOSTO"/>
    <n v="11388"/>
    <x v="25"/>
    <x v="25"/>
    <x v="15"/>
    <x v="15"/>
    <x v="4"/>
    <x v="3"/>
    <x v="1"/>
    <n v="4"/>
    <n v="2122667"/>
    <n v="8490.6679999999997"/>
    <x v="16"/>
  </r>
  <r>
    <x v="2"/>
    <s v="AGOSTO"/>
    <n v="11388"/>
    <x v="25"/>
    <x v="25"/>
    <x v="243"/>
    <x v="243"/>
    <x v="4"/>
    <x v="3"/>
    <x v="1"/>
    <n v="2"/>
    <n v="5473333"/>
    <n v="10946.665999999999"/>
    <x v="16"/>
  </r>
  <r>
    <x v="2"/>
    <s v="AGOSTO"/>
    <n v="11408"/>
    <x v="8"/>
    <x v="8"/>
    <x v="176"/>
    <x v="176"/>
    <x v="130"/>
    <x v="1"/>
    <x v="1"/>
    <n v="2"/>
    <n v="494800"/>
    <n v="989.6"/>
    <x v="7"/>
  </r>
  <r>
    <x v="2"/>
    <s v="AGOSTO"/>
    <n v="11409"/>
    <x v="8"/>
    <x v="8"/>
    <x v="226"/>
    <x v="226"/>
    <x v="160"/>
    <x v="1"/>
    <x v="1"/>
    <n v="3"/>
    <n v="15000"/>
    <n v="45"/>
    <x v="7"/>
  </r>
  <r>
    <x v="2"/>
    <s v="AGOSTO"/>
    <n v="11401"/>
    <x v="32"/>
    <x v="32"/>
    <x v="226"/>
    <x v="226"/>
    <x v="160"/>
    <x v="1"/>
    <x v="1"/>
    <n v="1"/>
    <n v="13000"/>
    <n v="13"/>
    <x v="0"/>
  </r>
  <r>
    <x v="2"/>
    <s v="AGOSTO"/>
    <n v="11424"/>
    <x v="36"/>
    <x v="36"/>
    <x v="88"/>
    <x v="88"/>
    <x v="63"/>
    <x v="1"/>
    <x v="1"/>
    <n v="1"/>
    <n v="120000"/>
    <n v="120"/>
    <x v="0"/>
  </r>
  <r>
    <x v="2"/>
    <s v="AGOSTO"/>
    <n v="11401"/>
    <x v="32"/>
    <x v="32"/>
    <x v="105"/>
    <x v="105"/>
    <x v="78"/>
    <x v="1"/>
    <x v="1"/>
    <n v="5"/>
    <n v="18300"/>
    <n v="91.5"/>
    <x v="0"/>
  </r>
  <r>
    <x v="2"/>
    <s v="AGOSTO"/>
    <n v="11428"/>
    <x v="15"/>
    <x v="15"/>
    <x v="43"/>
    <x v="43"/>
    <x v="29"/>
    <x v="1"/>
    <x v="1"/>
    <n v="5"/>
    <n v="85000"/>
    <n v="425"/>
    <x v="10"/>
  </r>
  <r>
    <x v="2"/>
    <s v="AGOSTO"/>
    <n v="11401"/>
    <x v="32"/>
    <x v="32"/>
    <x v="201"/>
    <x v="201"/>
    <x v="144"/>
    <x v="1"/>
    <x v="1"/>
    <n v="5"/>
    <n v="13000"/>
    <n v="65"/>
    <x v="0"/>
  </r>
  <r>
    <x v="2"/>
    <s v="AGOSTO"/>
    <n v="11401"/>
    <x v="32"/>
    <x v="32"/>
    <x v="451"/>
    <x v="451"/>
    <x v="311"/>
    <x v="1"/>
    <x v="1"/>
    <n v="10"/>
    <n v="23000"/>
    <n v="230"/>
    <x v="0"/>
  </r>
  <r>
    <x v="2"/>
    <s v="AGOSTO"/>
    <n v="11428"/>
    <x v="15"/>
    <x v="15"/>
    <x v="45"/>
    <x v="45"/>
    <x v="31"/>
    <x v="4"/>
    <x v="1"/>
    <n v="5"/>
    <n v="320000"/>
    <n v="1600"/>
    <x v="10"/>
  </r>
  <r>
    <x v="2"/>
    <s v="AGOSTO"/>
    <n v="11432"/>
    <x v="32"/>
    <x v="32"/>
    <x v="46"/>
    <x v="46"/>
    <x v="32"/>
    <x v="1"/>
    <x v="1"/>
    <n v="2"/>
    <n v="45000"/>
    <n v="90"/>
    <x v="0"/>
  </r>
  <r>
    <x v="2"/>
    <s v="AGOSTO"/>
    <n v="11413"/>
    <x v="1"/>
    <x v="1"/>
    <x v="204"/>
    <x v="204"/>
    <x v="147"/>
    <x v="0"/>
    <x v="2"/>
    <n v="1"/>
    <n v="832000"/>
    <n v="832"/>
    <x v="1"/>
  </r>
  <r>
    <x v="2"/>
    <s v="AGOSTO"/>
    <n v="11381"/>
    <x v="20"/>
    <x v="20"/>
    <x v="54"/>
    <x v="54"/>
    <x v="40"/>
    <x v="0"/>
    <x v="3"/>
    <n v="15"/>
    <n v="21951"/>
    <n v="329.26499999999999"/>
    <x v="0"/>
  </r>
  <r>
    <x v="2"/>
    <s v="AGOSTO"/>
    <n v="11386"/>
    <x v="17"/>
    <x v="17"/>
    <x v="55"/>
    <x v="55"/>
    <x v="41"/>
    <x v="0"/>
    <x v="3"/>
    <n v="15"/>
    <n v="218000"/>
    <n v="3270"/>
    <x v="11"/>
  </r>
  <r>
    <x v="2"/>
    <s v="AGOSTO"/>
    <n v="11430"/>
    <x v="45"/>
    <x v="45"/>
    <x v="59"/>
    <x v="59"/>
    <x v="45"/>
    <x v="0"/>
    <x v="3"/>
    <n v="1"/>
    <n v="230000"/>
    <n v="230"/>
    <x v="0"/>
  </r>
  <r>
    <x v="2"/>
    <s v="AGOSTO"/>
    <n v="11402"/>
    <x v="0"/>
    <x v="0"/>
    <x v="60"/>
    <x v="60"/>
    <x v="46"/>
    <x v="0"/>
    <x v="3"/>
    <n v="1"/>
    <n v="138000"/>
    <n v="138"/>
    <x v="0"/>
  </r>
  <r>
    <x v="2"/>
    <s v="AGOSTO"/>
    <n v="11405"/>
    <x v="45"/>
    <x v="45"/>
    <x v="164"/>
    <x v="164"/>
    <x v="121"/>
    <x v="0"/>
    <x v="3"/>
    <n v="2"/>
    <n v="275000"/>
    <n v="550"/>
    <x v="0"/>
  </r>
  <r>
    <x v="2"/>
    <s v="AGOSTO"/>
    <n v="11406"/>
    <x v="45"/>
    <x v="45"/>
    <x v="164"/>
    <x v="164"/>
    <x v="121"/>
    <x v="0"/>
    <x v="3"/>
    <n v="1"/>
    <n v="275000"/>
    <n v="275"/>
    <x v="0"/>
  </r>
  <r>
    <x v="2"/>
    <s v="AGOSTO"/>
    <n v="11426"/>
    <x v="77"/>
    <x v="77"/>
    <x v="132"/>
    <x v="132"/>
    <x v="101"/>
    <x v="0"/>
    <x v="3"/>
    <n v="6"/>
    <n v="400181"/>
    <n v="2401.0859999999998"/>
    <x v="16"/>
  </r>
  <r>
    <x v="2"/>
    <s v="AGOSTO"/>
    <n v="11398"/>
    <x v="45"/>
    <x v="45"/>
    <x v="132"/>
    <x v="132"/>
    <x v="101"/>
    <x v="0"/>
    <x v="3"/>
    <n v="1"/>
    <n v="290000"/>
    <n v="290"/>
    <x v="0"/>
  </r>
  <r>
    <x v="2"/>
    <s v="AGOSTO"/>
    <n v="11399"/>
    <x v="45"/>
    <x v="45"/>
    <x v="132"/>
    <x v="132"/>
    <x v="101"/>
    <x v="0"/>
    <x v="3"/>
    <n v="2"/>
    <n v="290000"/>
    <n v="580"/>
    <x v="0"/>
  </r>
  <r>
    <x v="2"/>
    <s v="AGOSTO"/>
    <n v="11426"/>
    <x v="77"/>
    <x v="77"/>
    <x v="133"/>
    <x v="133"/>
    <x v="102"/>
    <x v="0"/>
    <x v="3"/>
    <n v="1"/>
    <n v="592652"/>
    <n v="592.65200000000004"/>
    <x v="16"/>
  </r>
  <r>
    <x v="2"/>
    <s v="AGOSTO"/>
    <n v="11393"/>
    <x v="17"/>
    <x v="17"/>
    <x v="135"/>
    <x v="135"/>
    <x v="104"/>
    <x v="0"/>
    <x v="3"/>
    <n v="1"/>
    <n v="154068"/>
    <n v="154.06800000000001"/>
    <x v="11"/>
  </r>
  <r>
    <x v="2"/>
    <s v="AGOSTO"/>
    <n v="11402"/>
    <x v="0"/>
    <x v="0"/>
    <x v="62"/>
    <x v="62"/>
    <x v="48"/>
    <x v="0"/>
    <x v="3"/>
    <n v="1"/>
    <n v="59000"/>
    <n v="59"/>
    <x v="0"/>
  </r>
  <r>
    <x v="2"/>
    <s v="AGOSTO"/>
    <n v="11402"/>
    <x v="0"/>
    <x v="0"/>
    <x v="63"/>
    <x v="63"/>
    <x v="49"/>
    <x v="0"/>
    <x v="3"/>
    <n v="1"/>
    <n v="52000"/>
    <n v="52"/>
    <x v="0"/>
  </r>
  <r>
    <x v="2"/>
    <s v="AGOSTO"/>
    <n v="11416"/>
    <x v="20"/>
    <x v="20"/>
    <x v="64"/>
    <x v="64"/>
    <x v="50"/>
    <x v="1"/>
    <x v="3"/>
    <n v="1"/>
    <n v="23000"/>
    <n v="23"/>
    <x v="0"/>
  </r>
  <r>
    <x v="2"/>
    <s v="AGOSTO"/>
    <n v="11392"/>
    <x v="22"/>
    <x v="22"/>
    <x v="64"/>
    <x v="64"/>
    <x v="50"/>
    <x v="1"/>
    <x v="3"/>
    <n v="2"/>
    <n v="23000"/>
    <n v="46"/>
    <x v="14"/>
  </r>
  <r>
    <x v="2"/>
    <s v="AGOSTO"/>
    <n v="11390"/>
    <x v="1"/>
    <x v="1"/>
    <x v="356"/>
    <x v="356"/>
    <x v="244"/>
    <x v="0"/>
    <x v="3"/>
    <n v="1"/>
    <n v="906500"/>
    <n v="906.5"/>
    <x v="1"/>
  </r>
  <r>
    <x v="2"/>
    <s v="AGOSTO"/>
    <n v="11426"/>
    <x v="77"/>
    <x v="77"/>
    <x v="65"/>
    <x v="65"/>
    <x v="51"/>
    <x v="0"/>
    <x v="3"/>
    <n v="6"/>
    <n v="163309"/>
    <n v="979.85400000000004"/>
    <x v="16"/>
  </r>
  <r>
    <x v="2"/>
    <s v="AGOSTO"/>
    <n v="11398"/>
    <x v="45"/>
    <x v="45"/>
    <x v="65"/>
    <x v="65"/>
    <x v="51"/>
    <x v="0"/>
    <x v="3"/>
    <n v="3"/>
    <n v="129000"/>
    <n v="387"/>
    <x v="0"/>
  </r>
  <r>
    <x v="2"/>
    <s v="AGOSTO"/>
    <n v="11430"/>
    <x v="45"/>
    <x v="45"/>
    <x v="65"/>
    <x v="65"/>
    <x v="51"/>
    <x v="0"/>
    <x v="3"/>
    <n v="2"/>
    <n v="134800"/>
    <n v="269.60000000000002"/>
    <x v="0"/>
  </r>
  <r>
    <x v="2"/>
    <s v="AGOSTO"/>
    <n v="11389"/>
    <x v="22"/>
    <x v="22"/>
    <x v="457"/>
    <x v="457"/>
    <x v="317"/>
    <x v="1"/>
    <x v="3"/>
    <n v="1"/>
    <n v="43000"/>
    <n v="43"/>
    <x v="14"/>
  </r>
  <r>
    <x v="2"/>
    <s v="AGOSTO"/>
    <n v="11425"/>
    <x v="22"/>
    <x v="22"/>
    <x v="457"/>
    <x v="457"/>
    <x v="317"/>
    <x v="1"/>
    <x v="3"/>
    <n v="1"/>
    <n v="43000"/>
    <n v="43"/>
    <x v="14"/>
  </r>
  <r>
    <x v="2"/>
    <s v="AGOSTO"/>
    <n v="11426"/>
    <x v="77"/>
    <x v="77"/>
    <x v="215"/>
    <x v="215"/>
    <x v="154"/>
    <x v="1"/>
    <x v="3"/>
    <n v="3"/>
    <n v="69287"/>
    <n v="207.86099999999999"/>
    <x v="16"/>
  </r>
  <r>
    <x v="2"/>
    <s v="AGOSTO"/>
    <n v="11417"/>
    <x v="39"/>
    <x v="39"/>
    <x v="215"/>
    <x v="215"/>
    <x v="154"/>
    <x v="1"/>
    <x v="3"/>
    <n v="6"/>
    <n v="68220"/>
    <n v="409.32"/>
    <x v="14"/>
  </r>
  <r>
    <x v="2"/>
    <s v="AGOSTO"/>
    <n v="11400"/>
    <x v="45"/>
    <x v="45"/>
    <x v="215"/>
    <x v="215"/>
    <x v="154"/>
    <x v="1"/>
    <x v="3"/>
    <n v="1"/>
    <n v="54000"/>
    <n v="54"/>
    <x v="0"/>
  </r>
  <r>
    <x v="2"/>
    <s v="AGOSTO"/>
    <n v="11426"/>
    <x v="77"/>
    <x v="77"/>
    <x v="216"/>
    <x v="216"/>
    <x v="155"/>
    <x v="1"/>
    <x v="3"/>
    <n v="1"/>
    <n v="138575"/>
    <n v="138.57499999999999"/>
    <x v="16"/>
  </r>
  <r>
    <x v="2"/>
    <s v="AGOSTO"/>
    <n v="11425"/>
    <x v="22"/>
    <x v="22"/>
    <x v="458"/>
    <x v="458"/>
    <x v="318"/>
    <x v="1"/>
    <x v="3"/>
    <n v="2"/>
    <n v="235000"/>
    <n v="470"/>
    <x v="14"/>
  </r>
  <r>
    <x v="2"/>
    <s v="AGOSTO"/>
    <n v="11426"/>
    <x v="77"/>
    <x v="77"/>
    <x v="218"/>
    <x v="218"/>
    <x v="157"/>
    <x v="1"/>
    <x v="3"/>
    <n v="1"/>
    <n v="39606"/>
    <n v="39.606000000000002"/>
    <x v="16"/>
  </r>
  <r>
    <x v="2"/>
    <s v="AGOSTO"/>
    <n v="11417"/>
    <x v="39"/>
    <x v="39"/>
    <x v="218"/>
    <x v="218"/>
    <x v="157"/>
    <x v="1"/>
    <x v="3"/>
    <n v="3"/>
    <n v="38987"/>
    <n v="116.961"/>
    <x v="14"/>
  </r>
  <r>
    <x v="2"/>
    <s v="AGOSTO"/>
    <n v="11400"/>
    <x v="45"/>
    <x v="45"/>
    <x v="218"/>
    <x v="218"/>
    <x v="157"/>
    <x v="1"/>
    <x v="3"/>
    <n v="1"/>
    <n v="21000"/>
    <n v="21"/>
    <x v="0"/>
  </r>
  <r>
    <x v="2"/>
    <s v="AGOSTO"/>
    <n v="11426"/>
    <x v="77"/>
    <x v="77"/>
    <x v="440"/>
    <x v="440"/>
    <x v="302"/>
    <x v="1"/>
    <x v="3"/>
    <n v="6"/>
    <n v="183127"/>
    <n v="1098.7619999999999"/>
    <x v="16"/>
  </r>
  <r>
    <x v="2"/>
    <s v="AGOSTO"/>
    <n v="11399"/>
    <x v="45"/>
    <x v="45"/>
    <x v="219"/>
    <x v="219"/>
    <x v="158"/>
    <x v="1"/>
    <x v="3"/>
    <n v="1"/>
    <n v="136000"/>
    <n v="136"/>
    <x v="0"/>
  </r>
  <r>
    <x v="2"/>
    <s v="AGOSTO"/>
    <n v="11392"/>
    <x v="22"/>
    <x v="22"/>
    <x v="168"/>
    <x v="168"/>
    <x v="125"/>
    <x v="1"/>
    <x v="3"/>
    <n v="1"/>
    <n v="18500"/>
    <n v="18.5"/>
    <x v="14"/>
  </r>
  <r>
    <x v="2"/>
    <s v="AGOSTO"/>
    <n v="11423"/>
    <x v="22"/>
    <x v="22"/>
    <x v="455"/>
    <x v="455"/>
    <x v="315"/>
    <x v="1"/>
    <x v="3"/>
    <n v="2"/>
    <n v="25500"/>
    <n v="51"/>
    <x v="14"/>
  </r>
  <r>
    <x v="2"/>
    <s v="AGOSTO"/>
    <n v="11426"/>
    <x v="77"/>
    <x v="77"/>
    <x v="67"/>
    <x v="67"/>
    <x v="53"/>
    <x v="0"/>
    <x v="3"/>
    <n v="6"/>
    <n v="69287"/>
    <n v="415.72199999999998"/>
    <x v="16"/>
  </r>
  <r>
    <x v="2"/>
    <s v="AGOSTO"/>
    <n v="11431"/>
    <x v="17"/>
    <x v="17"/>
    <x v="67"/>
    <x v="67"/>
    <x v="53"/>
    <x v="0"/>
    <x v="3"/>
    <n v="1"/>
    <n v="41000"/>
    <n v="41"/>
    <x v="11"/>
  </r>
  <r>
    <x v="2"/>
    <s v="AGOSTO"/>
    <n v="11426"/>
    <x v="77"/>
    <x v="77"/>
    <x v="340"/>
    <x v="340"/>
    <x v="233"/>
    <x v="0"/>
    <x v="3"/>
    <n v="18"/>
    <n v="9894"/>
    <n v="178.09200000000001"/>
    <x v="16"/>
  </r>
  <r>
    <x v="2"/>
    <s v="AGOSTO"/>
    <n v="11400"/>
    <x v="45"/>
    <x v="45"/>
    <x v="340"/>
    <x v="340"/>
    <x v="233"/>
    <x v="0"/>
    <x v="3"/>
    <n v="2"/>
    <n v="6700"/>
    <n v="13.4"/>
    <x v="0"/>
  </r>
  <r>
    <x v="2"/>
    <s v="AGOSTO"/>
    <n v="11426"/>
    <x v="77"/>
    <x v="77"/>
    <x v="236"/>
    <x v="236"/>
    <x v="167"/>
    <x v="0"/>
    <x v="3"/>
    <n v="2"/>
    <n v="2425026"/>
    <n v="4850.0519999999997"/>
    <x v="16"/>
  </r>
  <r>
    <x v="2"/>
    <s v="AGOSTO"/>
    <n v="11426"/>
    <x v="77"/>
    <x v="77"/>
    <x v="357"/>
    <x v="357"/>
    <x v="245"/>
    <x v="1"/>
    <x v="3"/>
    <n v="6"/>
    <n v="59393"/>
    <n v="356.358"/>
    <x v="16"/>
  </r>
  <r>
    <x v="2"/>
    <s v="AGOSTO"/>
    <n v="11422"/>
    <x v="18"/>
    <x v="18"/>
    <x v="357"/>
    <x v="357"/>
    <x v="245"/>
    <x v="1"/>
    <x v="3"/>
    <n v="1"/>
    <n v="35294"/>
    <n v="35.293999999999997"/>
    <x v="12"/>
  </r>
  <r>
    <x v="2"/>
    <s v="AGOSTO"/>
    <n v="11422"/>
    <x v="18"/>
    <x v="18"/>
    <x v="144"/>
    <x v="144"/>
    <x v="113"/>
    <x v="1"/>
    <x v="3"/>
    <n v="1"/>
    <n v="102353"/>
    <n v="102.35299999999999"/>
    <x v="12"/>
  </r>
  <r>
    <x v="2"/>
    <s v="AGOSTO"/>
    <n v="11422"/>
    <x v="18"/>
    <x v="18"/>
    <x v="358"/>
    <x v="358"/>
    <x v="246"/>
    <x v="2"/>
    <x v="3"/>
    <n v="1"/>
    <n v="474118"/>
    <n v="474.11799999999999"/>
    <x v="12"/>
  </r>
  <r>
    <x v="2"/>
    <s v="AGOSTO"/>
    <n v="11426"/>
    <x v="77"/>
    <x v="77"/>
    <x v="70"/>
    <x v="70"/>
    <x v="56"/>
    <x v="2"/>
    <x v="5"/>
    <n v="6"/>
    <n v="52645"/>
    <n v="315.87"/>
    <x v="16"/>
  </r>
  <r>
    <x v="2"/>
    <s v="AGOSTO"/>
    <n v="11393"/>
    <x v="17"/>
    <x v="17"/>
    <x v="70"/>
    <x v="70"/>
    <x v="56"/>
    <x v="2"/>
    <x v="5"/>
    <n v="2"/>
    <n v="43604"/>
    <n v="87.207999999999998"/>
    <x v="11"/>
  </r>
  <r>
    <x v="2"/>
    <s v="SEPTIEMBRE"/>
    <n v="11452"/>
    <x v="17"/>
    <x v="17"/>
    <x v="409"/>
    <x v="409"/>
    <x v="4"/>
    <x v="7"/>
    <x v="9"/>
    <n v="1"/>
    <n v="24800173"/>
    <n v="24800.172999999999"/>
    <x v="11"/>
  </r>
  <r>
    <x v="2"/>
    <s v="SEPTIEMBRE"/>
    <n v="11497"/>
    <x v="61"/>
    <x v="61"/>
    <x v="459"/>
    <x v="459"/>
    <x v="319"/>
    <x v="3"/>
    <x v="0"/>
    <n v="8"/>
    <n v="74800"/>
    <n v="598.4"/>
    <x v="21"/>
  </r>
  <r>
    <x v="2"/>
    <s v="SEPTIEMBRE"/>
    <n v="11500"/>
    <x v="61"/>
    <x v="61"/>
    <x v="459"/>
    <x v="459"/>
    <x v="319"/>
    <x v="3"/>
    <x v="0"/>
    <n v="6"/>
    <n v="74800"/>
    <n v="448.8"/>
    <x v="21"/>
  </r>
  <r>
    <x v="2"/>
    <s v="SEPTIEMBRE"/>
    <n v="11492"/>
    <x v="34"/>
    <x v="34"/>
    <x v="459"/>
    <x v="459"/>
    <x v="319"/>
    <x v="3"/>
    <x v="0"/>
    <n v="2"/>
    <n v="75000"/>
    <n v="150"/>
    <x v="0"/>
  </r>
  <r>
    <x v="2"/>
    <s v="SEPTIEMBRE"/>
    <n v="11438"/>
    <x v="3"/>
    <x v="3"/>
    <x v="386"/>
    <x v="386"/>
    <x v="262"/>
    <x v="2"/>
    <x v="1"/>
    <n v="2"/>
    <n v="149800"/>
    <n v="299.60000000000002"/>
    <x v="0"/>
  </r>
  <r>
    <x v="2"/>
    <s v="SEPTIEMBRE"/>
    <n v="11490"/>
    <x v="3"/>
    <x v="3"/>
    <x v="386"/>
    <x v="386"/>
    <x v="262"/>
    <x v="2"/>
    <x v="1"/>
    <n v="1"/>
    <n v="149800"/>
    <n v="149.80000000000001"/>
    <x v="0"/>
  </r>
  <r>
    <x v="2"/>
    <s v="SEPTIEMBRE"/>
    <n v="11455"/>
    <x v="5"/>
    <x v="5"/>
    <x v="386"/>
    <x v="386"/>
    <x v="262"/>
    <x v="2"/>
    <x v="1"/>
    <n v="80"/>
    <n v="133557"/>
    <n v="10684.56"/>
    <x v="4"/>
  </r>
  <r>
    <x v="2"/>
    <s v="SEPTIEMBRE"/>
    <n v="11472"/>
    <x v="6"/>
    <x v="6"/>
    <x v="4"/>
    <x v="4"/>
    <x v="4"/>
    <x v="2"/>
    <x v="1"/>
    <n v="10"/>
    <n v="419637"/>
    <n v="4196.37"/>
    <x v="5"/>
  </r>
  <r>
    <x v="2"/>
    <s v="SEPTIEMBRE"/>
    <n v="11473"/>
    <x v="6"/>
    <x v="6"/>
    <x v="4"/>
    <x v="4"/>
    <x v="4"/>
    <x v="2"/>
    <x v="1"/>
    <n v="16"/>
    <n v="419637"/>
    <n v="6714.192"/>
    <x v="5"/>
  </r>
  <r>
    <x v="2"/>
    <s v="SEPTIEMBRE"/>
    <n v="11474"/>
    <x v="6"/>
    <x v="6"/>
    <x v="4"/>
    <x v="4"/>
    <x v="4"/>
    <x v="2"/>
    <x v="1"/>
    <n v="12"/>
    <n v="419637"/>
    <n v="5035.6440000000002"/>
    <x v="5"/>
  </r>
  <r>
    <x v="2"/>
    <s v="SEPTIEMBRE"/>
    <n v="11475"/>
    <x v="6"/>
    <x v="6"/>
    <x v="4"/>
    <x v="4"/>
    <x v="4"/>
    <x v="2"/>
    <x v="1"/>
    <n v="6"/>
    <n v="419637"/>
    <n v="2517.8220000000001"/>
    <x v="5"/>
  </r>
  <r>
    <x v="2"/>
    <s v="SEPTIEMBRE"/>
    <n v="11476"/>
    <x v="6"/>
    <x v="6"/>
    <x v="4"/>
    <x v="4"/>
    <x v="4"/>
    <x v="2"/>
    <x v="1"/>
    <n v="10"/>
    <n v="419637"/>
    <n v="4196.37"/>
    <x v="5"/>
  </r>
  <r>
    <x v="2"/>
    <s v="SEPTIEMBRE"/>
    <n v="11477"/>
    <x v="6"/>
    <x v="6"/>
    <x v="4"/>
    <x v="4"/>
    <x v="4"/>
    <x v="2"/>
    <x v="1"/>
    <n v="6"/>
    <n v="419637"/>
    <n v="2517.8220000000001"/>
    <x v="5"/>
  </r>
  <r>
    <x v="2"/>
    <s v="SEPTIEMBRE"/>
    <n v="11478"/>
    <x v="6"/>
    <x v="6"/>
    <x v="4"/>
    <x v="4"/>
    <x v="4"/>
    <x v="2"/>
    <x v="1"/>
    <n v="5"/>
    <n v="419637"/>
    <n v="2098.1849999999999"/>
    <x v="5"/>
  </r>
  <r>
    <x v="2"/>
    <s v="SEPTIEMBRE"/>
    <n v="11479"/>
    <x v="6"/>
    <x v="6"/>
    <x v="4"/>
    <x v="4"/>
    <x v="4"/>
    <x v="2"/>
    <x v="1"/>
    <n v="5"/>
    <n v="419637"/>
    <n v="2098.1849999999999"/>
    <x v="5"/>
  </r>
  <r>
    <x v="2"/>
    <s v="SEPTIEMBRE"/>
    <n v="11464"/>
    <x v="16"/>
    <x v="16"/>
    <x v="4"/>
    <x v="4"/>
    <x v="4"/>
    <x v="2"/>
    <x v="1"/>
    <n v="1"/>
    <n v="357000"/>
    <n v="357"/>
    <x v="8"/>
  </r>
  <r>
    <x v="2"/>
    <s v="SEPTIEMBRE"/>
    <n v="11460"/>
    <x v="23"/>
    <x v="23"/>
    <x v="4"/>
    <x v="4"/>
    <x v="4"/>
    <x v="2"/>
    <x v="1"/>
    <n v="5"/>
    <n v="361000"/>
    <n v="1805"/>
    <x v="1"/>
  </r>
  <r>
    <x v="2"/>
    <s v="SEPTIEMBRE"/>
    <n v="11447"/>
    <x v="4"/>
    <x v="4"/>
    <x v="4"/>
    <x v="4"/>
    <x v="4"/>
    <x v="2"/>
    <x v="1"/>
    <n v="9"/>
    <n v="460805"/>
    <n v="4147.2449999999999"/>
    <x v="3"/>
  </r>
  <r>
    <x v="2"/>
    <s v="SEPTIEMBRE"/>
    <n v="11490"/>
    <x v="3"/>
    <x v="3"/>
    <x v="4"/>
    <x v="4"/>
    <x v="4"/>
    <x v="2"/>
    <x v="1"/>
    <n v="2"/>
    <n v="360000"/>
    <n v="720"/>
    <x v="0"/>
  </r>
  <r>
    <x v="2"/>
    <s v="SEPTIEMBRE"/>
    <n v="11444"/>
    <x v="12"/>
    <x v="12"/>
    <x v="6"/>
    <x v="6"/>
    <x v="4"/>
    <x v="2"/>
    <x v="1"/>
    <n v="2"/>
    <n v="3376863"/>
    <n v="6753.7259999999997"/>
    <x v="8"/>
  </r>
  <r>
    <x v="2"/>
    <s v="SEPTIEMBRE"/>
    <n v="11454"/>
    <x v="5"/>
    <x v="5"/>
    <x v="6"/>
    <x v="6"/>
    <x v="4"/>
    <x v="2"/>
    <x v="1"/>
    <n v="2"/>
    <n v="3344951"/>
    <n v="6689.902"/>
    <x v="4"/>
  </r>
  <r>
    <x v="2"/>
    <s v="SEPTIEMBRE"/>
    <n v="11457"/>
    <x v="5"/>
    <x v="5"/>
    <x v="6"/>
    <x v="6"/>
    <x v="4"/>
    <x v="2"/>
    <x v="1"/>
    <n v="5"/>
    <n v="2918859"/>
    <n v="14594.295"/>
    <x v="4"/>
  </r>
  <r>
    <x v="2"/>
    <s v="SEPTIEMBRE"/>
    <n v="11458"/>
    <x v="25"/>
    <x v="25"/>
    <x v="73"/>
    <x v="73"/>
    <x v="58"/>
    <x v="2"/>
    <x v="1"/>
    <n v="1"/>
    <n v="3658667"/>
    <n v="3658.6669999999999"/>
    <x v="16"/>
  </r>
  <r>
    <x v="2"/>
    <s v="SEPTIEMBRE"/>
    <n v="11499"/>
    <x v="32"/>
    <x v="32"/>
    <x v="9"/>
    <x v="9"/>
    <x v="4"/>
    <x v="3"/>
    <x v="1"/>
    <n v="1"/>
    <n v="175000"/>
    <n v="175"/>
    <x v="0"/>
  </r>
  <r>
    <x v="2"/>
    <s v="SEPTIEMBRE"/>
    <n v="11512"/>
    <x v="45"/>
    <x v="45"/>
    <x v="336"/>
    <x v="336"/>
    <x v="4"/>
    <x v="3"/>
    <x v="1"/>
    <n v="1"/>
    <n v="140000"/>
    <n v="140"/>
    <x v="0"/>
  </r>
  <r>
    <x v="2"/>
    <s v="SEPTIEMBRE"/>
    <n v="11483"/>
    <x v="16"/>
    <x v="16"/>
    <x v="76"/>
    <x v="76"/>
    <x v="4"/>
    <x v="3"/>
    <x v="1"/>
    <n v="1"/>
    <n v="147000"/>
    <n v="147"/>
    <x v="8"/>
  </r>
  <r>
    <x v="2"/>
    <s v="SEPTIEMBRE"/>
    <n v="11502"/>
    <x v="45"/>
    <x v="45"/>
    <x v="76"/>
    <x v="76"/>
    <x v="4"/>
    <x v="3"/>
    <x v="1"/>
    <n v="1"/>
    <n v="140000"/>
    <n v="140"/>
    <x v="0"/>
  </r>
  <r>
    <x v="2"/>
    <s v="SEPTIEMBRE"/>
    <n v="11510"/>
    <x v="26"/>
    <x v="26"/>
    <x v="76"/>
    <x v="76"/>
    <x v="4"/>
    <x v="3"/>
    <x v="1"/>
    <n v="1"/>
    <n v="135000"/>
    <n v="135"/>
    <x v="0"/>
  </r>
  <r>
    <x v="2"/>
    <s v="SEPTIEMBRE"/>
    <n v="11506"/>
    <x v="59"/>
    <x v="59"/>
    <x v="76"/>
    <x v="76"/>
    <x v="4"/>
    <x v="3"/>
    <x v="1"/>
    <n v="1"/>
    <n v="136000"/>
    <n v="136"/>
    <x v="0"/>
  </r>
  <r>
    <x v="2"/>
    <s v="SEPTIEMBRE"/>
    <n v="11443"/>
    <x v="8"/>
    <x v="8"/>
    <x v="77"/>
    <x v="77"/>
    <x v="4"/>
    <x v="3"/>
    <x v="1"/>
    <n v="6"/>
    <n v="506154"/>
    <n v="3036.924"/>
    <x v="7"/>
  </r>
  <r>
    <x v="2"/>
    <s v="SEPTIEMBRE"/>
    <n v="11437"/>
    <x v="30"/>
    <x v="30"/>
    <x v="325"/>
    <x v="325"/>
    <x v="4"/>
    <x v="3"/>
    <x v="1"/>
    <n v="1"/>
    <n v="911000"/>
    <n v="911"/>
    <x v="12"/>
  </r>
  <r>
    <x v="2"/>
    <s v="SEPTIEMBRE"/>
    <n v="11439"/>
    <x v="18"/>
    <x v="18"/>
    <x v="82"/>
    <x v="82"/>
    <x v="4"/>
    <x v="3"/>
    <x v="1"/>
    <n v="3"/>
    <n v="102667"/>
    <n v="308.00099999999998"/>
    <x v="12"/>
  </r>
  <r>
    <x v="2"/>
    <s v="SEPTIEMBRE"/>
    <n v="11449"/>
    <x v="28"/>
    <x v="28"/>
    <x v="82"/>
    <x v="82"/>
    <x v="4"/>
    <x v="3"/>
    <x v="1"/>
    <n v="222"/>
    <n v="90588"/>
    <n v="20110.536"/>
    <x v="10"/>
  </r>
  <r>
    <x v="2"/>
    <s v="SEPTIEMBRE"/>
    <n v="11494"/>
    <x v="24"/>
    <x v="24"/>
    <x v="82"/>
    <x v="82"/>
    <x v="4"/>
    <x v="3"/>
    <x v="1"/>
    <n v="5"/>
    <n v="115000"/>
    <n v="575"/>
    <x v="15"/>
  </r>
  <r>
    <x v="2"/>
    <s v="SEPTIEMBRE"/>
    <n v="11445"/>
    <x v="12"/>
    <x v="12"/>
    <x v="15"/>
    <x v="15"/>
    <x v="4"/>
    <x v="3"/>
    <x v="1"/>
    <n v="20"/>
    <n v="2590100"/>
    <n v="51802"/>
    <x v="8"/>
  </r>
  <r>
    <x v="2"/>
    <s v="SEPTIEMBRE"/>
    <n v="11450"/>
    <x v="28"/>
    <x v="28"/>
    <x v="17"/>
    <x v="17"/>
    <x v="4"/>
    <x v="3"/>
    <x v="1"/>
    <n v="28"/>
    <n v="5932994"/>
    <n v="166123.83199999999"/>
    <x v="10"/>
  </r>
  <r>
    <x v="2"/>
    <s v="SEPTIEMBRE"/>
    <n v="11456"/>
    <x v="5"/>
    <x v="5"/>
    <x v="17"/>
    <x v="17"/>
    <x v="4"/>
    <x v="3"/>
    <x v="1"/>
    <n v="5"/>
    <n v="5917464"/>
    <n v="29587.32"/>
    <x v="4"/>
  </r>
  <r>
    <x v="2"/>
    <s v="SEPTIEMBRE"/>
    <n v="11451"/>
    <x v="28"/>
    <x v="28"/>
    <x v="361"/>
    <x v="361"/>
    <x v="4"/>
    <x v="3"/>
    <x v="1"/>
    <n v="10"/>
    <n v="7867879"/>
    <n v="78678.789999999994"/>
    <x v="10"/>
  </r>
  <r>
    <x v="2"/>
    <s v="SEPTIEMBRE"/>
    <n v="11445"/>
    <x v="12"/>
    <x v="12"/>
    <x v="197"/>
    <x v="197"/>
    <x v="4"/>
    <x v="3"/>
    <x v="1"/>
    <n v="28"/>
    <n v="2962107"/>
    <n v="82938.995999999999"/>
    <x v="8"/>
  </r>
  <r>
    <x v="2"/>
    <s v="SEPTIEMBRE"/>
    <n v="11445"/>
    <x v="12"/>
    <x v="12"/>
    <x v="337"/>
    <x v="337"/>
    <x v="4"/>
    <x v="3"/>
    <x v="1"/>
    <n v="5"/>
    <n v="2962107"/>
    <n v="14810.535"/>
    <x v="8"/>
  </r>
  <r>
    <x v="2"/>
    <s v="SEPTIEMBRE"/>
    <n v="11510"/>
    <x v="26"/>
    <x v="26"/>
    <x v="226"/>
    <x v="226"/>
    <x v="160"/>
    <x v="1"/>
    <x v="1"/>
    <n v="1"/>
    <n v="15000"/>
    <n v="15"/>
    <x v="0"/>
  </r>
  <r>
    <x v="2"/>
    <s v="SEPTIEMBRE"/>
    <n v="11466"/>
    <x v="28"/>
    <x v="28"/>
    <x v="226"/>
    <x v="226"/>
    <x v="160"/>
    <x v="1"/>
    <x v="1"/>
    <n v="10"/>
    <n v="42456"/>
    <n v="424.56"/>
    <x v="10"/>
  </r>
  <r>
    <x v="2"/>
    <s v="SEPTIEMBRE"/>
    <n v="11462"/>
    <x v="1"/>
    <x v="1"/>
    <x v="311"/>
    <x v="311"/>
    <x v="214"/>
    <x v="1"/>
    <x v="1"/>
    <n v="2"/>
    <n v="132000"/>
    <n v="264"/>
    <x v="1"/>
  </r>
  <r>
    <x v="2"/>
    <s v="SEPTIEMBRE"/>
    <n v="11442"/>
    <x v="8"/>
    <x v="8"/>
    <x v="102"/>
    <x v="102"/>
    <x v="75"/>
    <x v="1"/>
    <x v="1"/>
    <n v="28"/>
    <n v="3207"/>
    <n v="89.796000000000006"/>
    <x v="7"/>
  </r>
  <r>
    <x v="2"/>
    <s v="SEPTIEMBRE"/>
    <n v="11505"/>
    <x v="35"/>
    <x v="35"/>
    <x v="285"/>
    <x v="285"/>
    <x v="195"/>
    <x v="1"/>
    <x v="1"/>
    <n v="1"/>
    <n v="59600"/>
    <n v="59.6"/>
    <x v="0"/>
  </r>
  <r>
    <x v="2"/>
    <s v="SEPTIEMBRE"/>
    <n v="11466"/>
    <x v="28"/>
    <x v="28"/>
    <x v="201"/>
    <x v="201"/>
    <x v="144"/>
    <x v="1"/>
    <x v="1"/>
    <n v="10"/>
    <n v="35390"/>
    <n v="353.9"/>
    <x v="10"/>
  </r>
  <r>
    <x v="2"/>
    <s v="SEPTIEMBRE"/>
    <n v="11442"/>
    <x v="8"/>
    <x v="8"/>
    <x v="460"/>
    <x v="460"/>
    <x v="320"/>
    <x v="1"/>
    <x v="1"/>
    <n v="168"/>
    <n v="4203"/>
    <n v="706.10400000000004"/>
    <x v="7"/>
  </r>
  <r>
    <x v="2"/>
    <s v="SEPTIEMBRE"/>
    <n v="11442"/>
    <x v="8"/>
    <x v="8"/>
    <x v="110"/>
    <x v="110"/>
    <x v="83"/>
    <x v="1"/>
    <x v="1"/>
    <n v="46"/>
    <n v="24877"/>
    <n v="1144.3420000000001"/>
    <x v="7"/>
  </r>
  <r>
    <x v="2"/>
    <s v="SEPTIEMBRE"/>
    <n v="11446"/>
    <x v="25"/>
    <x v="25"/>
    <x v="89"/>
    <x v="89"/>
    <x v="64"/>
    <x v="4"/>
    <x v="1"/>
    <n v="10"/>
    <n v="477525"/>
    <n v="4775.25"/>
    <x v="16"/>
  </r>
  <r>
    <x v="2"/>
    <s v="SEPTIEMBRE"/>
    <n v="11488"/>
    <x v="27"/>
    <x v="27"/>
    <x v="89"/>
    <x v="89"/>
    <x v="64"/>
    <x v="4"/>
    <x v="1"/>
    <n v="20"/>
    <n v="436018"/>
    <n v="8720.36"/>
    <x v="10"/>
  </r>
  <r>
    <x v="2"/>
    <s v="SEPTIEMBRE"/>
    <n v="11457"/>
    <x v="5"/>
    <x v="5"/>
    <x v="89"/>
    <x v="89"/>
    <x v="64"/>
    <x v="4"/>
    <x v="1"/>
    <n v="20"/>
    <n v="438079"/>
    <n v="8761.58"/>
    <x v="4"/>
  </r>
  <r>
    <x v="2"/>
    <s v="SEPTIEMBRE"/>
    <n v="11441"/>
    <x v="6"/>
    <x v="6"/>
    <x v="115"/>
    <x v="115"/>
    <x v="87"/>
    <x v="4"/>
    <x v="1"/>
    <n v="16"/>
    <n v="731684"/>
    <n v="11706.944"/>
    <x v="5"/>
  </r>
  <r>
    <x v="2"/>
    <s v="SEPTIEMBRE"/>
    <n v="11442"/>
    <x v="8"/>
    <x v="8"/>
    <x v="461"/>
    <x v="461"/>
    <x v="321"/>
    <x v="1"/>
    <x v="1"/>
    <n v="28"/>
    <n v="18494"/>
    <n v="517.83199999999999"/>
    <x v="7"/>
  </r>
  <r>
    <x v="2"/>
    <s v="SEPTIEMBRE"/>
    <n v="11446"/>
    <x v="25"/>
    <x v="25"/>
    <x v="183"/>
    <x v="183"/>
    <x v="133"/>
    <x v="4"/>
    <x v="1"/>
    <n v="12"/>
    <n v="499227"/>
    <n v="5990.7240000000002"/>
    <x v="16"/>
  </r>
  <r>
    <x v="2"/>
    <s v="SEPTIEMBRE"/>
    <n v="11441"/>
    <x v="6"/>
    <x v="6"/>
    <x v="45"/>
    <x v="45"/>
    <x v="31"/>
    <x v="4"/>
    <x v="1"/>
    <n v="20"/>
    <n v="472232"/>
    <n v="9444.64"/>
    <x v="5"/>
  </r>
  <r>
    <x v="2"/>
    <s v="SEPTIEMBRE"/>
    <n v="11466"/>
    <x v="28"/>
    <x v="28"/>
    <x v="118"/>
    <x v="118"/>
    <x v="90"/>
    <x v="5"/>
    <x v="1"/>
    <n v="5"/>
    <n v="84913"/>
    <n v="424.565"/>
    <x v="10"/>
  </r>
  <r>
    <x v="2"/>
    <s v="SEPTIEMBRE"/>
    <n v="11466"/>
    <x v="28"/>
    <x v="28"/>
    <x v="118"/>
    <x v="118"/>
    <x v="90"/>
    <x v="5"/>
    <x v="1"/>
    <n v="5"/>
    <n v="84913"/>
    <n v="424.565"/>
    <x v="10"/>
  </r>
  <r>
    <x v="2"/>
    <s v="SEPTIEMBRE"/>
    <n v="11448"/>
    <x v="37"/>
    <x v="37"/>
    <x v="46"/>
    <x v="46"/>
    <x v="32"/>
    <x v="1"/>
    <x v="1"/>
    <n v="3"/>
    <n v="32500"/>
    <n v="97.5"/>
    <x v="17"/>
  </r>
  <r>
    <x v="2"/>
    <s v="SEPTIEMBRE"/>
    <n v="11446"/>
    <x v="25"/>
    <x v="25"/>
    <x v="462"/>
    <x v="462"/>
    <x v="322"/>
    <x v="1"/>
    <x v="1"/>
    <n v="10"/>
    <n v="44960"/>
    <n v="449.6"/>
    <x v="16"/>
  </r>
  <r>
    <x v="2"/>
    <s v="SEPTIEMBRE"/>
    <n v="11440"/>
    <x v="28"/>
    <x v="28"/>
    <x v="86"/>
    <x v="86"/>
    <x v="61"/>
    <x v="5"/>
    <x v="1"/>
    <n v="17"/>
    <n v="294666"/>
    <n v="5009.3220000000001"/>
    <x v="10"/>
  </r>
  <r>
    <x v="2"/>
    <s v="SEPTIEMBRE"/>
    <n v="11486"/>
    <x v="16"/>
    <x v="16"/>
    <x v="422"/>
    <x v="422"/>
    <x v="288"/>
    <x v="1"/>
    <x v="2"/>
    <n v="3"/>
    <n v="998342"/>
    <n v="2995.0259999999998"/>
    <x v="8"/>
  </r>
  <r>
    <x v="2"/>
    <s v="SEPTIEMBRE"/>
    <n v="11486"/>
    <x v="16"/>
    <x v="16"/>
    <x v="422"/>
    <x v="422"/>
    <x v="288"/>
    <x v="1"/>
    <x v="2"/>
    <n v="1"/>
    <n v="998342"/>
    <n v="998.34199999999998"/>
    <x v="8"/>
  </r>
  <r>
    <x v="2"/>
    <s v="SEPTIEMBRE"/>
    <n v="11485"/>
    <x v="22"/>
    <x v="22"/>
    <x v="422"/>
    <x v="422"/>
    <x v="288"/>
    <x v="1"/>
    <x v="2"/>
    <n v="1"/>
    <n v="998342"/>
    <n v="998.34199999999998"/>
    <x v="14"/>
  </r>
  <r>
    <x v="2"/>
    <s v="SEPTIEMBRE"/>
    <n v="11489"/>
    <x v="22"/>
    <x v="22"/>
    <x v="422"/>
    <x v="422"/>
    <x v="288"/>
    <x v="1"/>
    <x v="2"/>
    <n v="1"/>
    <n v="998342"/>
    <n v="998.34199999999998"/>
    <x v="14"/>
  </r>
  <r>
    <x v="2"/>
    <s v="SEPTIEMBRE"/>
    <n v="11498"/>
    <x v="45"/>
    <x v="45"/>
    <x v="435"/>
    <x v="435"/>
    <x v="298"/>
    <x v="3"/>
    <x v="3"/>
    <n v="2"/>
    <n v="89000"/>
    <n v="178"/>
    <x v="0"/>
  </r>
  <r>
    <x v="2"/>
    <s v="SEPTIEMBRE"/>
    <n v="11498"/>
    <x v="45"/>
    <x v="45"/>
    <x v="453"/>
    <x v="453"/>
    <x v="313"/>
    <x v="3"/>
    <x v="3"/>
    <n v="6"/>
    <n v="220000"/>
    <n v="1320"/>
    <x v="0"/>
  </r>
  <r>
    <x v="2"/>
    <s v="SEPTIEMBRE"/>
    <n v="11453"/>
    <x v="0"/>
    <x v="0"/>
    <x v="92"/>
    <x v="92"/>
    <x v="67"/>
    <x v="3"/>
    <x v="3"/>
    <n v="1"/>
    <n v="130000"/>
    <n v="130"/>
    <x v="0"/>
  </r>
  <r>
    <x v="2"/>
    <s v="SEPTIEMBRE"/>
    <n v="11483"/>
    <x v="16"/>
    <x v="16"/>
    <x v="382"/>
    <x v="382"/>
    <x v="258"/>
    <x v="3"/>
    <x v="3"/>
    <n v="2"/>
    <n v="124051"/>
    <n v="248.102"/>
    <x v="8"/>
  </r>
  <r>
    <x v="2"/>
    <s v="SEPTIEMBRE"/>
    <n v="11436"/>
    <x v="22"/>
    <x v="22"/>
    <x v="54"/>
    <x v="54"/>
    <x v="40"/>
    <x v="0"/>
    <x v="3"/>
    <n v="3"/>
    <n v="22785"/>
    <n v="68.355000000000004"/>
    <x v="14"/>
  </r>
  <r>
    <x v="2"/>
    <s v="SEPTIEMBRE"/>
    <n v="11484"/>
    <x v="16"/>
    <x v="16"/>
    <x v="55"/>
    <x v="55"/>
    <x v="41"/>
    <x v="0"/>
    <x v="3"/>
    <n v="2"/>
    <n v="301828"/>
    <n v="603.65599999999995"/>
    <x v="8"/>
  </r>
  <r>
    <x v="2"/>
    <s v="SEPTIEMBRE"/>
    <n v="11434"/>
    <x v="1"/>
    <x v="1"/>
    <x v="55"/>
    <x v="55"/>
    <x v="41"/>
    <x v="0"/>
    <x v="3"/>
    <n v="3"/>
    <n v="219500"/>
    <n v="658.5"/>
    <x v="1"/>
  </r>
  <r>
    <x v="2"/>
    <s v="SEPTIEMBRE"/>
    <n v="11501"/>
    <x v="45"/>
    <x v="45"/>
    <x v="94"/>
    <x v="94"/>
    <x v="69"/>
    <x v="0"/>
    <x v="3"/>
    <n v="1"/>
    <n v="36700"/>
    <n v="36.700000000000003"/>
    <x v="0"/>
  </r>
  <r>
    <x v="2"/>
    <s v="SEPTIEMBRE"/>
    <n v="11435"/>
    <x v="45"/>
    <x v="45"/>
    <x v="59"/>
    <x v="59"/>
    <x v="45"/>
    <x v="0"/>
    <x v="3"/>
    <n v="1"/>
    <n v="256000"/>
    <n v="256"/>
    <x v="0"/>
  </r>
  <r>
    <x v="2"/>
    <s v="SEPTIEMBRE"/>
    <n v="11487"/>
    <x v="39"/>
    <x v="39"/>
    <x v="134"/>
    <x v="134"/>
    <x v="103"/>
    <x v="0"/>
    <x v="3"/>
    <n v="4"/>
    <n v="1282503"/>
    <n v="5130.0119999999997"/>
    <x v="14"/>
  </r>
  <r>
    <x v="2"/>
    <s v="SEPTIEMBRE"/>
    <n v="11493"/>
    <x v="74"/>
    <x v="74"/>
    <x v="130"/>
    <x v="130"/>
    <x v="99"/>
    <x v="0"/>
    <x v="3"/>
    <n v="1"/>
    <n v="145000"/>
    <n v="145"/>
    <x v="0"/>
  </r>
  <r>
    <x v="2"/>
    <s v="SEPTIEMBRE"/>
    <n v="11487"/>
    <x v="39"/>
    <x v="39"/>
    <x v="258"/>
    <x v="258"/>
    <x v="177"/>
    <x v="1"/>
    <x v="3"/>
    <n v="12"/>
    <n v="73827"/>
    <n v="885.92399999999998"/>
    <x v="14"/>
  </r>
  <r>
    <x v="2"/>
    <s v="SEPTIEMBRE"/>
    <n v="11495"/>
    <x v="36"/>
    <x v="36"/>
    <x v="418"/>
    <x v="418"/>
    <x v="284"/>
    <x v="0"/>
    <x v="3"/>
    <n v="1"/>
    <n v="150000"/>
    <n v="150"/>
    <x v="0"/>
  </r>
  <r>
    <x v="2"/>
    <s v="SEPTIEMBRE"/>
    <n v="11507"/>
    <x v="45"/>
    <x v="45"/>
    <x v="418"/>
    <x v="418"/>
    <x v="284"/>
    <x v="0"/>
    <x v="3"/>
    <n v="1"/>
    <n v="140000"/>
    <n v="140"/>
    <x v="0"/>
  </r>
  <r>
    <x v="2"/>
    <s v="SEPTIEMBRE"/>
    <n v="11513"/>
    <x v="45"/>
    <x v="45"/>
    <x v="375"/>
    <x v="375"/>
    <x v="254"/>
    <x v="0"/>
    <x v="3"/>
    <n v="1"/>
    <n v="970000"/>
    <n v="970"/>
    <x v="0"/>
  </r>
  <r>
    <x v="2"/>
    <s v="SEPTIEMBRE"/>
    <n v="11503"/>
    <x v="36"/>
    <x v="36"/>
    <x v="320"/>
    <x v="320"/>
    <x v="222"/>
    <x v="1"/>
    <x v="3"/>
    <n v="2"/>
    <n v="85000"/>
    <n v="170"/>
    <x v="0"/>
  </r>
  <r>
    <x v="2"/>
    <s v="SEPTIEMBRE"/>
    <n v="11503"/>
    <x v="36"/>
    <x v="36"/>
    <x v="445"/>
    <x v="445"/>
    <x v="306"/>
    <x v="1"/>
    <x v="3"/>
    <n v="4"/>
    <n v="202000"/>
    <n v="808"/>
    <x v="0"/>
  </r>
  <r>
    <x v="2"/>
    <s v="SEPTIEMBRE"/>
    <n v="11501"/>
    <x v="45"/>
    <x v="45"/>
    <x v="67"/>
    <x v="67"/>
    <x v="53"/>
    <x v="0"/>
    <x v="3"/>
    <n v="3"/>
    <n v="46800"/>
    <n v="140.4"/>
    <x v="0"/>
  </r>
  <r>
    <x v="2"/>
    <s v="SEPTIEMBRE"/>
    <n v="11439"/>
    <x v="18"/>
    <x v="18"/>
    <x v="67"/>
    <x v="67"/>
    <x v="53"/>
    <x v="0"/>
    <x v="3"/>
    <n v="10"/>
    <n v="37647"/>
    <n v="376.47"/>
    <x v="12"/>
  </r>
  <r>
    <x v="2"/>
    <s v="SEPTIEMBRE"/>
    <n v="11434"/>
    <x v="1"/>
    <x v="1"/>
    <x v="67"/>
    <x v="67"/>
    <x v="53"/>
    <x v="0"/>
    <x v="3"/>
    <n v="4"/>
    <n v="38000"/>
    <n v="152"/>
    <x v="1"/>
  </r>
  <r>
    <x v="2"/>
    <s v="SEPTIEMBRE"/>
    <n v="11501"/>
    <x v="45"/>
    <x v="45"/>
    <x v="340"/>
    <x v="340"/>
    <x v="233"/>
    <x v="0"/>
    <x v="3"/>
    <n v="2"/>
    <n v="7050"/>
    <n v="14.1"/>
    <x v="0"/>
  </r>
  <r>
    <x v="2"/>
    <s v="SEPTIEMBRE"/>
    <n v="11493"/>
    <x v="74"/>
    <x v="74"/>
    <x v="463"/>
    <x v="463"/>
    <x v="323"/>
    <x v="0"/>
    <x v="3"/>
    <n v="1"/>
    <n v="7000"/>
    <n v="7"/>
    <x v="0"/>
  </r>
  <r>
    <x v="2"/>
    <s v="OCTUBRE"/>
    <n v="11528"/>
    <x v="17"/>
    <x v="17"/>
    <x v="377"/>
    <x v="377"/>
    <x v="4"/>
    <x v="7"/>
    <x v="9"/>
    <n v="1"/>
    <n v="20434118"/>
    <n v="20434.117999999999"/>
    <x v="11"/>
  </r>
  <r>
    <x v="2"/>
    <s v="OCTUBRE"/>
    <n v="11587"/>
    <x v="34"/>
    <x v="34"/>
    <x v="459"/>
    <x v="459"/>
    <x v="319"/>
    <x v="3"/>
    <x v="0"/>
    <n v="4"/>
    <n v="78000"/>
    <n v="312"/>
    <x v="0"/>
  </r>
  <r>
    <x v="2"/>
    <s v="OCTUBRE"/>
    <n v="11574"/>
    <x v="18"/>
    <x v="18"/>
    <x v="343"/>
    <x v="343"/>
    <x v="236"/>
    <x v="1"/>
    <x v="0"/>
    <n v="2"/>
    <n v="97580"/>
    <n v="195.16"/>
    <x v="12"/>
  </r>
  <r>
    <x v="2"/>
    <s v="OCTUBRE"/>
    <n v="11527"/>
    <x v="17"/>
    <x v="17"/>
    <x v="71"/>
    <x v="71"/>
    <x v="57"/>
    <x v="5"/>
    <x v="0"/>
    <n v="1"/>
    <n v="140000"/>
    <n v="140"/>
    <x v="11"/>
  </r>
  <r>
    <x v="2"/>
    <s v="OCTUBRE"/>
    <n v="11594"/>
    <x v="3"/>
    <x v="3"/>
    <x v="386"/>
    <x v="386"/>
    <x v="262"/>
    <x v="2"/>
    <x v="1"/>
    <n v="2"/>
    <n v="149800"/>
    <n v="299.60000000000002"/>
    <x v="0"/>
  </r>
  <r>
    <x v="2"/>
    <s v="OCTUBRE"/>
    <n v="11546"/>
    <x v="5"/>
    <x v="5"/>
    <x v="386"/>
    <x v="386"/>
    <x v="262"/>
    <x v="2"/>
    <x v="1"/>
    <n v="80"/>
    <n v="133557"/>
    <n v="10684.56"/>
    <x v="4"/>
  </r>
  <r>
    <x v="2"/>
    <s v="OCTUBRE"/>
    <n v="11525"/>
    <x v="16"/>
    <x v="16"/>
    <x v="4"/>
    <x v="4"/>
    <x v="4"/>
    <x v="2"/>
    <x v="1"/>
    <n v="1"/>
    <n v="357000"/>
    <n v="357"/>
    <x v="8"/>
  </r>
  <r>
    <x v="2"/>
    <s v="OCTUBRE"/>
    <n v="11570"/>
    <x v="29"/>
    <x v="29"/>
    <x v="4"/>
    <x v="4"/>
    <x v="4"/>
    <x v="2"/>
    <x v="1"/>
    <n v="1"/>
    <n v="350000"/>
    <n v="350"/>
    <x v="0"/>
  </r>
  <r>
    <x v="2"/>
    <s v="OCTUBRE"/>
    <n v="11576"/>
    <x v="8"/>
    <x v="8"/>
    <x v="4"/>
    <x v="4"/>
    <x v="4"/>
    <x v="2"/>
    <x v="1"/>
    <n v="30"/>
    <n v="423851"/>
    <n v="12715.53"/>
    <x v="7"/>
  </r>
  <r>
    <x v="2"/>
    <s v="OCTUBRE"/>
    <n v="11533"/>
    <x v="4"/>
    <x v="4"/>
    <x v="4"/>
    <x v="4"/>
    <x v="4"/>
    <x v="2"/>
    <x v="1"/>
    <n v="9"/>
    <n v="453154"/>
    <n v="4078.386"/>
    <x v="3"/>
  </r>
  <r>
    <x v="2"/>
    <s v="OCTUBRE"/>
    <n v="11524"/>
    <x v="25"/>
    <x v="25"/>
    <x v="4"/>
    <x v="4"/>
    <x v="4"/>
    <x v="2"/>
    <x v="1"/>
    <n v="20"/>
    <n v="466717"/>
    <n v="9334.34"/>
    <x v="16"/>
  </r>
  <r>
    <x v="2"/>
    <s v="OCTUBRE"/>
    <n v="11531"/>
    <x v="12"/>
    <x v="12"/>
    <x v="5"/>
    <x v="5"/>
    <x v="4"/>
    <x v="2"/>
    <x v="1"/>
    <n v="22"/>
    <n v="1907686"/>
    <n v="41969.091999999997"/>
    <x v="8"/>
  </r>
  <r>
    <x v="2"/>
    <s v="OCTUBRE"/>
    <n v="11558"/>
    <x v="28"/>
    <x v="28"/>
    <x v="5"/>
    <x v="5"/>
    <x v="4"/>
    <x v="2"/>
    <x v="1"/>
    <n v="4"/>
    <n v="1868955"/>
    <n v="7475.82"/>
    <x v="10"/>
  </r>
  <r>
    <x v="2"/>
    <s v="OCTUBRE"/>
    <n v="11560"/>
    <x v="2"/>
    <x v="2"/>
    <x v="5"/>
    <x v="5"/>
    <x v="4"/>
    <x v="2"/>
    <x v="1"/>
    <n v="1"/>
    <n v="2070463"/>
    <n v="2070.4630000000002"/>
    <x v="2"/>
  </r>
  <r>
    <x v="2"/>
    <s v="OCTUBRE"/>
    <n v="11561"/>
    <x v="2"/>
    <x v="2"/>
    <x v="5"/>
    <x v="5"/>
    <x v="4"/>
    <x v="2"/>
    <x v="1"/>
    <n v="2"/>
    <n v="2070463"/>
    <n v="4140.9260000000004"/>
    <x v="2"/>
  </r>
  <r>
    <x v="2"/>
    <s v="OCTUBRE"/>
    <n v="11534"/>
    <x v="4"/>
    <x v="4"/>
    <x v="5"/>
    <x v="5"/>
    <x v="4"/>
    <x v="2"/>
    <x v="1"/>
    <n v="1"/>
    <n v="2192285"/>
    <n v="2192.2849999999999"/>
    <x v="3"/>
  </r>
  <r>
    <x v="2"/>
    <s v="OCTUBRE"/>
    <n v="11535"/>
    <x v="4"/>
    <x v="4"/>
    <x v="5"/>
    <x v="5"/>
    <x v="4"/>
    <x v="2"/>
    <x v="1"/>
    <n v="4"/>
    <n v="2192132"/>
    <n v="8768.5280000000002"/>
    <x v="3"/>
  </r>
  <r>
    <x v="2"/>
    <s v="OCTUBRE"/>
    <n v="11565"/>
    <x v="37"/>
    <x v="37"/>
    <x v="5"/>
    <x v="5"/>
    <x v="4"/>
    <x v="2"/>
    <x v="1"/>
    <n v="1"/>
    <n v="1941903"/>
    <n v="1941.903"/>
    <x v="17"/>
  </r>
  <r>
    <x v="2"/>
    <s v="OCTUBRE"/>
    <n v="11580"/>
    <x v="8"/>
    <x v="8"/>
    <x v="6"/>
    <x v="6"/>
    <x v="4"/>
    <x v="2"/>
    <x v="1"/>
    <n v="2"/>
    <n v="2734338"/>
    <n v="5468.6760000000004"/>
    <x v="7"/>
  </r>
  <r>
    <x v="2"/>
    <s v="OCTUBRE"/>
    <n v="11559"/>
    <x v="2"/>
    <x v="2"/>
    <x v="6"/>
    <x v="6"/>
    <x v="4"/>
    <x v="2"/>
    <x v="1"/>
    <n v="2"/>
    <n v="3255192"/>
    <n v="6510.384"/>
    <x v="2"/>
  </r>
  <r>
    <x v="2"/>
    <s v="OCTUBRE"/>
    <n v="11552"/>
    <x v="6"/>
    <x v="6"/>
    <x v="7"/>
    <x v="7"/>
    <x v="4"/>
    <x v="2"/>
    <x v="1"/>
    <n v="27"/>
    <n v="683532"/>
    <n v="18455.364000000001"/>
    <x v="5"/>
  </r>
  <r>
    <x v="2"/>
    <s v="OCTUBRE"/>
    <n v="11553"/>
    <x v="6"/>
    <x v="6"/>
    <x v="7"/>
    <x v="7"/>
    <x v="4"/>
    <x v="2"/>
    <x v="1"/>
    <n v="23"/>
    <n v="683532"/>
    <n v="15721.236000000001"/>
    <x v="5"/>
  </r>
  <r>
    <x v="2"/>
    <s v="OCTUBRE"/>
    <n v="11554"/>
    <x v="6"/>
    <x v="6"/>
    <x v="7"/>
    <x v="7"/>
    <x v="4"/>
    <x v="2"/>
    <x v="1"/>
    <n v="2"/>
    <n v="683532"/>
    <n v="1367.0640000000001"/>
    <x v="5"/>
  </r>
  <r>
    <x v="2"/>
    <s v="OCTUBRE"/>
    <n v="11555"/>
    <x v="6"/>
    <x v="6"/>
    <x v="7"/>
    <x v="7"/>
    <x v="4"/>
    <x v="2"/>
    <x v="1"/>
    <n v="2"/>
    <n v="683532"/>
    <n v="1367.0640000000001"/>
    <x v="5"/>
  </r>
  <r>
    <x v="2"/>
    <s v="OCTUBRE"/>
    <n v="11569"/>
    <x v="17"/>
    <x v="17"/>
    <x v="7"/>
    <x v="7"/>
    <x v="4"/>
    <x v="2"/>
    <x v="1"/>
    <n v="1"/>
    <n v="714992"/>
    <n v="714.99199999999996"/>
    <x v="11"/>
  </r>
  <r>
    <x v="2"/>
    <s v="OCTUBRE"/>
    <n v="11577"/>
    <x v="8"/>
    <x v="8"/>
    <x v="7"/>
    <x v="7"/>
    <x v="4"/>
    <x v="2"/>
    <x v="1"/>
    <n v="2"/>
    <n v="677767"/>
    <n v="1355.5340000000001"/>
    <x v="7"/>
  </r>
  <r>
    <x v="2"/>
    <s v="OCTUBRE"/>
    <n v="11578"/>
    <x v="8"/>
    <x v="8"/>
    <x v="7"/>
    <x v="7"/>
    <x v="4"/>
    <x v="2"/>
    <x v="1"/>
    <n v="2"/>
    <n v="677767"/>
    <n v="1355.5340000000001"/>
    <x v="7"/>
  </r>
  <r>
    <x v="2"/>
    <s v="OCTUBRE"/>
    <n v="11579"/>
    <x v="8"/>
    <x v="8"/>
    <x v="7"/>
    <x v="7"/>
    <x v="4"/>
    <x v="2"/>
    <x v="1"/>
    <n v="2"/>
    <n v="677767"/>
    <n v="1355.5340000000001"/>
    <x v="7"/>
  </r>
  <r>
    <x v="2"/>
    <s v="OCTUBRE"/>
    <n v="11532"/>
    <x v="4"/>
    <x v="4"/>
    <x v="7"/>
    <x v="7"/>
    <x v="4"/>
    <x v="2"/>
    <x v="1"/>
    <n v="5"/>
    <n v="872627"/>
    <n v="4363.1350000000002"/>
    <x v="3"/>
  </r>
  <r>
    <x v="2"/>
    <s v="OCTUBRE"/>
    <n v="11533"/>
    <x v="4"/>
    <x v="4"/>
    <x v="7"/>
    <x v="7"/>
    <x v="4"/>
    <x v="2"/>
    <x v="1"/>
    <n v="10"/>
    <n v="842009"/>
    <n v="8420.09"/>
    <x v="3"/>
  </r>
  <r>
    <x v="2"/>
    <s v="OCTUBRE"/>
    <n v="11539"/>
    <x v="5"/>
    <x v="5"/>
    <x v="7"/>
    <x v="7"/>
    <x v="4"/>
    <x v="2"/>
    <x v="1"/>
    <n v="4"/>
    <n v="825142"/>
    <n v="3300.5680000000002"/>
    <x v="4"/>
  </r>
  <r>
    <x v="2"/>
    <s v="OCTUBRE"/>
    <n v="11540"/>
    <x v="5"/>
    <x v="5"/>
    <x v="7"/>
    <x v="7"/>
    <x v="4"/>
    <x v="2"/>
    <x v="1"/>
    <n v="3"/>
    <n v="825142"/>
    <n v="2475.4259999999999"/>
    <x v="4"/>
  </r>
  <r>
    <x v="2"/>
    <s v="OCTUBRE"/>
    <n v="11541"/>
    <x v="5"/>
    <x v="5"/>
    <x v="7"/>
    <x v="7"/>
    <x v="4"/>
    <x v="2"/>
    <x v="1"/>
    <n v="14"/>
    <n v="753231"/>
    <n v="10545.234"/>
    <x v="4"/>
  </r>
  <r>
    <x v="2"/>
    <s v="OCTUBRE"/>
    <n v="11557"/>
    <x v="6"/>
    <x v="6"/>
    <x v="73"/>
    <x v="73"/>
    <x v="58"/>
    <x v="2"/>
    <x v="1"/>
    <n v="3"/>
    <n v="3228235"/>
    <n v="9684.7049999999999"/>
    <x v="5"/>
  </r>
  <r>
    <x v="2"/>
    <s v="OCTUBRE"/>
    <n v="11530"/>
    <x v="28"/>
    <x v="28"/>
    <x v="172"/>
    <x v="172"/>
    <x v="127"/>
    <x v="1"/>
    <x v="1"/>
    <n v="30"/>
    <n v="136774"/>
    <n v="4103.22"/>
    <x v="10"/>
  </r>
  <r>
    <x v="2"/>
    <s v="OCTUBRE"/>
    <n v="11530"/>
    <x v="28"/>
    <x v="28"/>
    <x v="172"/>
    <x v="172"/>
    <x v="127"/>
    <x v="1"/>
    <x v="1"/>
    <n v="500"/>
    <n v="136774"/>
    <n v="68387"/>
    <x v="10"/>
  </r>
  <r>
    <x v="2"/>
    <s v="OCTUBRE"/>
    <n v="11530"/>
    <x v="28"/>
    <x v="28"/>
    <x v="174"/>
    <x v="174"/>
    <x v="129"/>
    <x v="1"/>
    <x v="1"/>
    <n v="30"/>
    <n v="108283"/>
    <n v="3248.49"/>
    <x v="10"/>
  </r>
  <r>
    <x v="2"/>
    <s v="OCTUBRE"/>
    <n v="11530"/>
    <x v="28"/>
    <x v="28"/>
    <x v="174"/>
    <x v="174"/>
    <x v="129"/>
    <x v="1"/>
    <x v="1"/>
    <n v="310"/>
    <n v="108283"/>
    <n v="33567.730000000003"/>
    <x v="10"/>
  </r>
  <r>
    <x v="2"/>
    <s v="OCTUBRE"/>
    <n v="11536"/>
    <x v="13"/>
    <x v="13"/>
    <x v="464"/>
    <x v="464"/>
    <x v="4"/>
    <x v="3"/>
    <x v="1"/>
    <n v="20"/>
    <n v="151429"/>
    <n v="3028.58"/>
    <x v="9"/>
  </r>
  <r>
    <x v="2"/>
    <s v="OCTUBRE"/>
    <n v="11570"/>
    <x v="29"/>
    <x v="29"/>
    <x v="9"/>
    <x v="9"/>
    <x v="4"/>
    <x v="3"/>
    <x v="1"/>
    <n v="1"/>
    <n v="162700"/>
    <n v="162.69999999999999"/>
    <x v="0"/>
  </r>
  <r>
    <x v="2"/>
    <s v="OCTUBRE"/>
    <n v="11600"/>
    <x v="32"/>
    <x v="32"/>
    <x v="9"/>
    <x v="9"/>
    <x v="4"/>
    <x v="3"/>
    <x v="1"/>
    <n v="1"/>
    <n v="170000"/>
    <n v="170"/>
    <x v="0"/>
  </r>
  <r>
    <x v="2"/>
    <s v="OCTUBRE"/>
    <n v="11570"/>
    <x v="29"/>
    <x v="29"/>
    <x v="76"/>
    <x v="76"/>
    <x v="4"/>
    <x v="3"/>
    <x v="1"/>
    <n v="1"/>
    <n v="135500"/>
    <n v="135.5"/>
    <x v="0"/>
  </r>
  <r>
    <x v="2"/>
    <s v="OCTUBRE"/>
    <n v="11549"/>
    <x v="45"/>
    <x v="45"/>
    <x v="76"/>
    <x v="76"/>
    <x v="4"/>
    <x v="3"/>
    <x v="1"/>
    <n v="1"/>
    <n v="140000"/>
    <n v="140"/>
    <x v="0"/>
  </r>
  <r>
    <x v="2"/>
    <s v="OCTUBRE"/>
    <n v="11601"/>
    <x v="19"/>
    <x v="19"/>
    <x v="77"/>
    <x v="77"/>
    <x v="4"/>
    <x v="3"/>
    <x v="1"/>
    <n v="2"/>
    <n v="731687"/>
    <n v="1463.374"/>
    <x v="0"/>
  </r>
  <r>
    <x v="2"/>
    <s v="OCTUBRE"/>
    <n v="11575"/>
    <x v="5"/>
    <x v="5"/>
    <x v="77"/>
    <x v="77"/>
    <x v="4"/>
    <x v="3"/>
    <x v="1"/>
    <n v="10"/>
    <n v="724978"/>
    <n v="7249.78"/>
    <x v="4"/>
  </r>
  <r>
    <x v="2"/>
    <s v="OCTUBRE"/>
    <n v="11536"/>
    <x v="13"/>
    <x v="13"/>
    <x v="465"/>
    <x v="465"/>
    <x v="4"/>
    <x v="3"/>
    <x v="1"/>
    <n v="20"/>
    <n v="485715"/>
    <n v="9714.2999999999993"/>
    <x v="9"/>
  </r>
  <r>
    <x v="2"/>
    <s v="OCTUBRE"/>
    <n v="11581"/>
    <x v="30"/>
    <x v="30"/>
    <x v="325"/>
    <x v="325"/>
    <x v="4"/>
    <x v="3"/>
    <x v="1"/>
    <n v="1"/>
    <n v="911000"/>
    <n v="911"/>
    <x v="12"/>
  </r>
  <r>
    <x v="2"/>
    <s v="OCTUBRE"/>
    <n v="11544"/>
    <x v="78"/>
    <x v="78"/>
    <x v="466"/>
    <x v="466"/>
    <x v="324"/>
    <x v="3"/>
    <x v="1"/>
    <n v="2"/>
    <n v="1684018"/>
    <n v="3368.0360000000001"/>
    <x v="0"/>
  </r>
  <r>
    <x v="2"/>
    <s v="OCTUBRE"/>
    <n v="11593"/>
    <x v="51"/>
    <x v="51"/>
    <x v="82"/>
    <x v="82"/>
    <x v="4"/>
    <x v="3"/>
    <x v="1"/>
    <n v="3"/>
    <n v="115000"/>
    <n v="345"/>
    <x v="0"/>
  </r>
  <r>
    <x v="2"/>
    <s v="OCTUBRE"/>
    <n v="11537"/>
    <x v="13"/>
    <x v="13"/>
    <x v="15"/>
    <x v="15"/>
    <x v="4"/>
    <x v="3"/>
    <x v="1"/>
    <n v="1"/>
    <n v="2564221"/>
    <n v="2564.221"/>
    <x v="9"/>
  </r>
  <r>
    <x v="2"/>
    <s v="OCTUBRE"/>
    <n v="11568"/>
    <x v="25"/>
    <x v="25"/>
    <x v="16"/>
    <x v="16"/>
    <x v="4"/>
    <x v="3"/>
    <x v="1"/>
    <n v="2"/>
    <n v="4464293"/>
    <n v="8928.5859999999993"/>
    <x v="16"/>
  </r>
  <r>
    <x v="2"/>
    <s v="OCTUBRE"/>
    <n v="11543"/>
    <x v="13"/>
    <x v="13"/>
    <x v="17"/>
    <x v="17"/>
    <x v="4"/>
    <x v="3"/>
    <x v="1"/>
    <n v="2"/>
    <n v="6213952"/>
    <n v="12427.904"/>
    <x v="9"/>
  </r>
  <r>
    <x v="2"/>
    <s v="OCTUBRE"/>
    <n v="11548"/>
    <x v="5"/>
    <x v="5"/>
    <x v="17"/>
    <x v="17"/>
    <x v="4"/>
    <x v="3"/>
    <x v="1"/>
    <n v="3"/>
    <n v="5552248"/>
    <n v="16656.743999999999"/>
    <x v="4"/>
  </r>
  <r>
    <x v="2"/>
    <s v="OCTUBRE"/>
    <n v="11542"/>
    <x v="5"/>
    <x v="5"/>
    <x v="152"/>
    <x v="152"/>
    <x v="4"/>
    <x v="3"/>
    <x v="1"/>
    <n v="2"/>
    <n v="10468864"/>
    <n v="20937.727999999999"/>
    <x v="4"/>
  </r>
  <r>
    <x v="2"/>
    <s v="OCTUBRE"/>
    <n v="11568"/>
    <x v="25"/>
    <x v="25"/>
    <x v="18"/>
    <x v="18"/>
    <x v="4"/>
    <x v="3"/>
    <x v="1"/>
    <n v="2"/>
    <n v="3192346"/>
    <n v="6384.692"/>
    <x v="16"/>
  </r>
  <r>
    <x v="2"/>
    <s v="OCTUBRE"/>
    <n v="11537"/>
    <x v="13"/>
    <x v="13"/>
    <x v="19"/>
    <x v="19"/>
    <x v="5"/>
    <x v="3"/>
    <x v="1"/>
    <n v="10"/>
    <n v="1632766"/>
    <n v="16327.66"/>
    <x v="9"/>
  </r>
  <r>
    <x v="2"/>
    <s v="OCTUBRE"/>
    <n v="11562"/>
    <x v="25"/>
    <x v="25"/>
    <x v="19"/>
    <x v="19"/>
    <x v="5"/>
    <x v="3"/>
    <x v="1"/>
    <n v="4"/>
    <n v="1580920"/>
    <n v="6323.68"/>
    <x v="16"/>
  </r>
  <r>
    <x v="2"/>
    <s v="OCTUBRE"/>
    <n v="11562"/>
    <x v="25"/>
    <x v="25"/>
    <x v="198"/>
    <x v="198"/>
    <x v="143"/>
    <x v="3"/>
    <x v="1"/>
    <n v="4"/>
    <n v="1686938"/>
    <n v="6747.7520000000004"/>
    <x v="16"/>
  </r>
  <r>
    <x v="2"/>
    <s v="OCTUBRE"/>
    <n v="11537"/>
    <x v="13"/>
    <x v="13"/>
    <x v="20"/>
    <x v="20"/>
    <x v="6"/>
    <x v="3"/>
    <x v="1"/>
    <n v="4"/>
    <n v="1928276"/>
    <n v="7713.1040000000003"/>
    <x v="9"/>
  </r>
  <r>
    <x v="2"/>
    <s v="OCTUBRE"/>
    <n v="11583"/>
    <x v="28"/>
    <x v="28"/>
    <x v="35"/>
    <x v="35"/>
    <x v="21"/>
    <x v="1"/>
    <x v="1"/>
    <n v="6"/>
    <n v="18000"/>
    <n v="108"/>
    <x v="10"/>
  </r>
  <r>
    <x v="2"/>
    <s v="OCTUBRE"/>
    <n v="11584"/>
    <x v="28"/>
    <x v="28"/>
    <x v="467"/>
    <x v="467"/>
    <x v="4"/>
    <x v="1"/>
    <x v="1"/>
    <n v="5"/>
    <n v="25000"/>
    <n v="125"/>
    <x v="10"/>
  </r>
  <r>
    <x v="2"/>
    <s v="OCTUBRE"/>
    <n v="11550"/>
    <x v="79"/>
    <x v="79"/>
    <x v="104"/>
    <x v="104"/>
    <x v="77"/>
    <x v="1"/>
    <x v="1"/>
    <n v="6"/>
    <n v="86130"/>
    <n v="516.78"/>
    <x v="8"/>
  </r>
  <r>
    <x v="2"/>
    <s v="OCTUBRE"/>
    <n v="11538"/>
    <x v="13"/>
    <x v="13"/>
    <x v="105"/>
    <x v="105"/>
    <x v="78"/>
    <x v="1"/>
    <x v="1"/>
    <n v="20"/>
    <n v="48251"/>
    <n v="965.02"/>
    <x v="9"/>
  </r>
  <r>
    <x v="2"/>
    <s v="OCTUBRE"/>
    <n v="11538"/>
    <x v="13"/>
    <x v="13"/>
    <x v="106"/>
    <x v="106"/>
    <x v="79"/>
    <x v="1"/>
    <x v="1"/>
    <n v="40"/>
    <n v="199810"/>
    <n v="7992.4"/>
    <x v="9"/>
  </r>
  <r>
    <x v="2"/>
    <s v="OCTUBRE"/>
    <n v="11550"/>
    <x v="79"/>
    <x v="79"/>
    <x v="43"/>
    <x v="43"/>
    <x v="29"/>
    <x v="1"/>
    <x v="1"/>
    <n v="6"/>
    <n v="109702"/>
    <n v="658.21199999999999"/>
    <x v="8"/>
  </r>
  <r>
    <x v="2"/>
    <s v="OCTUBRE"/>
    <n v="11586"/>
    <x v="49"/>
    <x v="49"/>
    <x v="43"/>
    <x v="43"/>
    <x v="29"/>
    <x v="1"/>
    <x v="1"/>
    <n v="7"/>
    <n v="83600"/>
    <n v="585.20000000000005"/>
    <x v="0"/>
  </r>
  <r>
    <x v="2"/>
    <s v="OCTUBRE"/>
    <n v="11538"/>
    <x v="13"/>
    <x v="13"/>
    <x v="107"/>
    <x v="107"/>
    <x v="80"/>
    <x v="1"/>
    <x v="1"/>
    <n v="20"/>
    <n v="34465"/>
    <n v="689.3"/>
    <x v="9"/>
  </r>
  <r>
    <x v="2"/>
    <s v="OCTUBRE"/>
    <n v="11550"/>
    <x v="79"/>
    <x v="79"/>
    <x v="468"/>
    <x v="468"/>
    <x v="325"/>
    <x v="1"/>
    <x v="1"/>
    <n v="6"/>
    <n v="387790"/>
    <n v="2326.7399999999998"/>
    <x v="8"/>
  </r>
  <r>
    <x v="2"/>
    <s v="OCTUBRE"/>
    <n v="11550"/>
    <x v="79"/>
    <x v="79"/>
    <x v="351"/>
    <x v="351"/>
    <x v="239"/>
    <x v="1"/>
    <x v="1"/>
    <n v="6"/>
    <n v="94755"/>
    <n v="568.53"/>
    <x v="8"/>
  </r>
  <r>
    <x v="2"/>
    <s v="OCTUBRE"/>
    <n v="11556"/>
    <x v="6"/>
    <x v="6"/>
    <x v="89"/>
    <x v="89"/>
    <x v="64"/>
    <x v="4"/>
    <x v="1"/>
    <n v="5"/>
    <n v="427598"/>
    <n v="2137.9899999999998"/>
    <x v="5"/>
  </r>
  <r>
    <x v="2"/>
    <s v="OCTUBRE"/>
    <n v="11547"/>
    <x v="5"/>
    <x v="5"/>
    <x v="89"/>
    <x v="89"/>
    <x v="64"/>
    <x v="4"/>
    <x v="1"/>
    <n v="20"/>
    <n v="411041"/>
    <n v="8220.82"/>
    <x v="4"/>
  </r>
  <r>
    <x v="2"/>
    <s v="OCTUBRE"/>
    <n v="11538"/>
    <x v="13"/>
    <x v="13"/>
    <x v="249"/>
    <x v="249"/>
    <x v="174"/>
    <x v="4"/>
    <x v="1"/>
    <n v="10"/>
    <n v="1298690"/>
    <n v="12986.9"/>
    <x v="9"/>
  </r>
  <r>
    <x v="2"/>
    <s v="OCTUBRE"/>
    <n v="11547"/>
    <x v="5"/>
    <x v="5"/>
    <x v="452"/>
    <x v="452"/>
    <x v="312"/>
    <x v="4"/>
    <x v="1"/>
    <n v="6"/>
    <n v="1063311"/>
    <n v="6379.866"/>
    <x v="4"/>
  </r>
  <r>
    <x v="2"/>
    <s v="OCTUBRE"/>
    <n v="11550"/>
    <x v="79"/>
    <x v="79"/>
    <x v="287"/>
    <x v="287"/>
    <x v="197"/>
    <x v="1"/>
    <x v="1"/>
    <n v="6"/>
    <n v="190704"/>
    <n v="1144.2239999999999"/>
    <x v="8"/>
  </r>
  <r>
    <x v="2"/>
    <s v="OCTUBRE"/>
    <n v="11550"/>
    <x v="79"/>
    <x v="79"/>
    <x v="114"/>
    <x v="114"/>
    <x v="86"/>
    <x v="1"/>
    <x v="1"/>
    <n v="6"/>
    <n v="31789"/>
    <n v="190.73400000000001"/>
    <x v="8"/>
  </r>
  <r>
    <x v="2"/>
    <s v="OCTUBRE"/>
    <n v="11538"/>
    <x v="13"/>
    <x v="13"/>
    <x v="118"/>
    <x v="118"/>
    <x v="90"/>
    <x v="5"/>
    <x v="1"/>
    <n v="20"/>
    <n v="79538"/>
    <n v="1590.76"/>
    <x v="9"/>
  </r>
  <r>
    <x v="2"/>
    <s v="OCTUBRE"/>
    <n v="11538"/>
    <x v="13"/>
    <x v="13"/>
    <x v="185"/>
    <x v="185"/>
    <x v="135"/>
    <x v="4"/>
    <x v="1"/>
    <n v="10"/>
    <n v="1233770"/>
    <n v="12337.7"/>
    <x v="9"/>
  </r>
  <r>
    <x v="2"/>
    <s v="OCTUBRE"/>
    <n v="11566"/>
    <x v="27"/>
    <x v="27"/>
    <x v="185"/>
    <x v="185"/>
    <x v="135"/>
    <x v="4"/>
    <x v="1"/>
    <n v="10"/>
    <n v="1187365"/>
    <n v="11873.65"/>
    <x v="10"/>
  </r>
  <r>
    <x v="2"/>
    <s v="OCTUBRE"/>
    <n v="11571"/>
    <x v="5"/>
    <x v="5"/>
    <x v="469"/>
    <x v="469"/>
    <x v="4"/>
    <x v="1"/>
    <x v="1"/>
    <n v="1"/>
    <n v="3468105"/>
    <n v="3468.105"/>
    <x v="4"/>
  </r>
  <r>
    <x v="2"/>
    <s v="OCTUBRE"/>
    <n v="11563"/>
    <x v="1"/>
    <x v="1"/>
    <x v="422"/>
    <x v="422"/>
    <x v="288"/>
    <x v="1"/>
    <x v="2"/>
    <n v="1"/>
    <n v="896492"/>
    <n v="896.49199999999996"/>
    <x v="1"/>
  </r>
  <r>
    <x v="2"/>
    <s v="OCTUBRE"/>
    <n v="11529"/>
    <x v="22"/>
    <x v="22"/>
    <x v="55"/>
    <x v="55"/>
    <x v="41"/>
    <x v="0"/>
    <x v="3"/>
    <n v="12"/>
    <n v="291014"/>
    <n v="3492.1680000000001"/>
    <x v="14"/>
  </r>
  <r>
    <x v="2"/>
    <s v="OCTUBRE"/>
    <n v="11526"/>
    <x v="1"/>
    <x v="1"/>
    <x v="55"/>
    <x v="55"/>
    <x v="41"/>
    <x v="0"/>
    <x v="3"/>
    <n v="2"/>
    <n v="291000"/>
    <n v="582"/>
    <x v="1"/>
  </r>
  <r>
    <x v="2"/>
    <s v="OCTUBRE"/>
    <n v="11551"/>
    <x v="1"/>
    <x v="1"/>
    <x v="55"/>
    <x v="55"/>
    <x v="41"/>
    <x v="0"/>
    <x v="3"/>
    <n v="2"/>
    <n v="285284"/>
    <n v="570.56799999999998"/>
    <x v="1"/>
  </r>
  <r>
    <x v="2"/>
    <s v="OCTUBRE"/>
    <n v="11549"/>
    <x v="45"/>
    <x v="45"/>
    <x v="56"/>
    <x v="56"/>
    <x v="42"/>
    <x v="0"/>
    <x v="3"/>
    <n v="1"/>
    <n v="142000"/>
    <n v="142"/>
    <x v="0"/>
  </r>
  <r>
    <x v="2"/>
    <s v="OCTUBRE"/>
    <n v="11551"/>
    <x v="1"/>
    <x v="1"/>
    <x v="95"/>
    <x v="95"/>
    <x v="70"/>
    <x v="0"/>
    <x v="3"/>
    <n v="1"/>
    <n v="104895"/>
    <n v="104.895"/>
    <x v="1"/>
  </r>
  <r>
    <x v="2"/>
    <s v="OCTUBRE"/>
    <n v="11549"/>
    <x v="45"/>
    <x v="45"/>
    <x v="60"/>
    <x v="60"/>
    <x v="46"/>
    <x v="0"/>
    <x v="3"/>
    <n v="1"/>
    <n v="160000"/>
    <n v="160"/>
    <x v="0"/>
  </r>
  <r>
    <x v="2"/>
    <s v="OCTUBRE"/>
    <n v="11573"/>
    <x v="18"/>
    <x v="18"/>
    <x v="375"/>
    <x v="375"/>
    <x v="254"/>
    <x v="0"/>
    <x v="3"/>
    <n v="1"/>
    <n v="844663"/>
    <n v="844.66300000000001"/>
    <x v="12"/>
  </r>
  <r>
    <x v="2"/>
    <s v="OCTUBRE"/>
    <n v="11545"/>
    <x v="77"/>
    <x v="77"/>
    <x v="63"/>
    <x v="63"/>
    <x v="49"/>
    <x v="0"/>
    <x v="3"/>
    <n v="1"/>
    <n v="77250"/>
    <n v="77.25"/>
    <x v="16"/>
  </r>
  <r>
    <x v="2"/>
    <s v="OCTUBRE"/>
    <n v="11549"/>
    <x v="45"/>
    <x v="45"/>
    <x v="63"/>
    <x v="63"/>
    <x v="49"/>
    <x v="0"/>
    <x v="3"/>
    <n v="1"/>
    <n v="92000"/>
    <n v="92"/>
    <x v="0"/>
  </r>
  <r>
    <x v="2"/>
    <s v="OCTUBRE"/>
    <n v="11545"/>
    <x v="77"/>
    <x v="77"/>
    <x v="294"/>
    <x v="294"/>
    <x v="200"/>
    <x v="0"/>
    <x v="3"/>
    <n v="1"/>
    <n v="62781"/>
    <n v="62.780999999999999"/>
    <x v="16"/>
  </r>
  <r>
    <x v="2"/>
    <s v="OCTUBRE"/>
    <n v="11521"/>
    <x v="22"/>
    <x v="22"/>
    <x v="470"/>
    <x v="470"/>
    <x v="326"/>
    <x v="1"/>
    <x v="3"/>
    <n v="1"/>
    <n v="315630"/>
    <n v="315.63"/>
    <x v="14"/>
  </r>
  <r>
    <x v="2"/>
    <s v="OCTUBRE"/>
    <n v="11592"/>
    <x v="71"/>
    <x v="71"/>
    <x v="136"/>
    <x v="136"/>
    <x v="105"/>
    <x v="0"/>
    <x v="3"/>
    <n v="1"/>
    <n v="151500"/>
    <n v="151.5"/>
    <x v="0"/>
  </r>
  <r>
    <x v="2"/>
    <s v="OCTUBRE"/>
    <n v="11522"/>
    <x v="16"/>
    <x v="16"/>
    <x v="457"/>
    <x v="457"/>
    <x v="317"/>
    <x v="1"/>
    <x v="3"/>
    <n v="2"/>
    <n v="60698"/>
    <n v="121.396"/>
    <x v="8"/>
  </r>
  <r>
    <x v="2"/>
    <s v="OCTUBRE"/>
    <n v="11589"/>
    <x v="17"/>
    <x v="17"/>
    <x v="142"/>
    <x v="142"/>
    <x v="111"/>
    <x v="1"/>
    <x v="3"/>
    <n v="6"/>
    <n v="44512"/>
    <n v="267.072"/>
    <x v="11"/>
  </r>
  <r>
    <x v="2"/>
    <s v="OCTUBRE"/>
    <n v="11590"/>
    <x v="44"/>
    <x v="44"/>
    <x v="169"/>
    <x v="169"/>
    <x v="4"/>
    <x v="1"/>
    <x v="3"/>
    <n v="4"/>
    <n v="89300"/>
    <n v="357.2"/>
    <x v="18"/>
  </r>
  <r>
    <x v="2"/>
    <s v="OCTUBRE"/>
    <n v="11590"/>
    <x v="44"/>
    <x v="44"/>
    <x v="144"/>
    <x v="144"/>
    <x v="113"/>
    <x v="1"/>
    <x v="3"/>
    <n v="5"/>
    <n v="132800"/>
    <n v="664"/>
    <x v="18"/>
  </r>
  <r>
    <x v="2"/>
    <s v="OCTUBRE"/>
    <n v="11590"/>
    <x v="44"/>
    <x v="44"/>
    <x v="170"/>
    <x v="170"/>
    <x v="126"/>
    <x v="2"/>
    <x v="3"/>
    <n v="4"/>
    <n v="1157030"/>
    <n v="4628.12"/>
    <x v="18"/>
  </r>
  <r>
    <x v="2"/>
    <s v="OCTUBRE"/>
    <n v="11590"/>
    <x v="44"/>
    <x v="44"/>
    <x v="145"/>
    <x v="145"/>
    <x v="114"/>
    <x v="2"/>
    <x v="3"/>
    <n v="3"/>
    <n v="966633"/>
    <n v="2899.8989999999999"/>
    <x v="18"/>
  </r>
  <r>
    <x v="2"/>
    <s v="OCTUBRE"/>
    <n v="11590"/>
    <x v="44"/>
    <x v="44"/>
    <x v="147"/>
    <x v="147"/>
    <x v="116"/>
    <x v="2"/>
    <x v="3"/>
    <n v="5"/>
    <n v="1080871"/>
    <n v="5404.3549999999996"/>
    <x v="18"/>
  </r>
  <r>
    <x v="2"/>
    <s v="OCTUBRE"/>
    <n v="11591"/>
    <x v="44"/>
    <x v="44"/>
    <x v="471"/>
    <x v="471"/>
    <x v="327"/>
    <x v="1"/>
    <x v="3"/>
    <n v="10"/>
    <n v="51500"/>
    <n v="515"/>
    <x v="18"/>
  </r>
  <r>
    <x v="2"/>
    <s v="OCTUBRE"/>
    <n v="11572"/>
    <x v="80"/>
    <x v="80"/>
    <x v="221"/>
    <x v="221"/>
    <x v="4"/>
    <x v="6"/>
    <x v="7"/>
    <n v="1"/>
    <n v="6999000"/>
    <n v="6999"/>
    <x v="0"/>
  </r>
  <r>
    <x v="2"/>
    <s v="NOVIEMBRE"/>
    <n v="11659"/>
    <x v="81"/>
    <x v="81"/>
    <x v="424"/>
    <x v="424"/>
    <x v="290"/>
    <x v="7"/>
    <x v="9"/>
    <n v="1"/>
    <n v="11900000"/>
    <n v="11900"/>
    <x v="0"/>
  </r>
  <r>
    <x v="2"/>
    <s v="NOVIEMBRE"/>
    <n v="11623"/>
    <x v="74"/>
    <x v="74"/>
    <x v="459"/>
    <x v="459"/>
    <x v="319"/>
    <x v="3"/>
    <x v="0"/>
    <n v="1"/>
    <n v="72000"/>
    <n v="72"/>
    <x v="0"/>
  </r>
  <r>
    <x v="2"/>
    <s v="NOVIEMBRE"/>
    <n v="11644"/>
    <x v="22"/>
    <x v="22"/>
    <x v="407"/>
    <x v="407"/>
    <x v="4"/>
    <x v="3"/>
    <x v="0"/>
    <n v="9"/>
    <n v="169060"/>
    <n v="1521.54"/>
    <x v="14"/>
  </r>
  <r>
    <x v="2"/>
    <s v="NOVIEMBRE"/>
    <n v="11647"/>
    <x v="22"/>
    <x v="22"/>
    <x v="407"/>
    <x v="407"/>
    <x v="4"/>
    <x v="3"/>
    <x v="0"/>
    <n v="1"/>
    <n v="169060"/>
    <n v="169.06"/>
    <x v="14"/>
  </r>
  <r>
    <x v="2"/>
    <s v="NOVIEMBRE"/>
    <n v="11654"/>
    <x v="74"/>
    <x v="74"/>
    <x v="407"/>
    <x v="407"/>
    <x v="4"/>
    <x v="3"/>
    <x v="0"/>
    <n v="1"/>
    <n v="220000"/>
    <n v="220"/>
    <x v="0"/>
  </r>
  <r>
    <x v="2"/>
    <s v="NOVIEMBRE"/>
    <n v="11606"/>
    <x v="1"/>
    <x v="1"/>
    <x v="72"/>
    <x v="72"/>
    <x v="4"/>
    <x v="1"/>
    <x v="0"/>
    <n v="50"/>
    <n v="750"/>
    <n v="37.5"/>
    <x v="1"/>
  </r>
  <r>
    <x v="2"/>
    <s v="NOVIEMBRE"/>
    <n v="11632"/>
    <x v="5"/>
    <x v="5"/>
    <x v="386"/>
    <x v="386"/>
    <x v="262"/>
    <x v="2"/>
    <x v="1"/>
    <n v="80"/>
    <n v="133557"/>
    <n v="10684.56"/>
    <x v="4"/>
  </r>
  <r>
    <x v="2"/>
    <s v="NOVIEMBRE"/>
    <n v="11620"/>
    <x v="6"/>
    <x v="6"/>
    <x v="4"/>
    <x v="4"/>
    <x v="4"/>
    <x v="2"/>
    <x v="1"/>
    <n v="16"/>
    <n v="395784"/>
    <n v="6332.5439999999999"/>
    <x v="5"/>
  </r>
  <r>
    <x v="2"/>
    <s v="NOVIEMBRE"/>
    <n v="11621"/>
    <x v="6"/>
    <x v="6"/>
    <x v="4"/>
    <x v="4"/>
    <x v="4"/>
    <x v="2"/>
    <x v="1"/>
    <n v="12"/>
    <n v="395784"/>
    <n v="4749.4080000000004"/>
    <x v="5"/>
  </r>
  <r>
    <x v="2"/>
    <s v="NOVIEMBRE"/>
    <n v="11622"/>
    <x v="6"/>
    <x v="6"/>
    <x v="4"/>
    <x v="4"/>
    <x v="4"/>
    <x v="2"/>
    <x v="1"/>
    <n v="6"/>
    <n v="395784"/>
    <n v="2374.7040000000002"/>
    <x v="5"/>
  </r>
  <r>
    <x v="2"/>
    <s v="NOVIEMBRE"/>
    <n v="11626"/>
    <x v="6"/>
    <x v="6"/>
    <x v="4"/>
    <x v="4"/>
    <x v="4"/>
    <x v="2"/>
    <x v="1"/>
    <n v="10"/>
    <n v="401731"/>
    <n v="4017.31"/>
    <x v="5"/>
  </r>
  <r>
    <x v="2"/>
    <s v="NOVIEMBRE"/>
    <n v="11627"/>
    <x v="6"/>
    <x v="6"/>
    <x v="4"/>
    <x v="4"/>
    <x v="4"/>
    <x v="2"/>
    <x v="1"/>
    <n v="6"/>
    <n v="401731"/>
    <n v="2410.386"/>
    <x v="5"/>
  </r>
  <r>
    <x v="2"/>
    <s v="NOVIEMBRE"/>
    <n v="11628"/>
    <x v="6"/>
    <x v="6"/>
    <x v="4"/>
    <x v="4"/>
    <x v="4"/>
    <x v="2"/>
    <x v="1"/>
    <n v="5"/>
    <n v="401731"/>
    <n v="2008.655"/>
    <x v="5"/>
  </r>
  <r>
    <x v="2"/>
    <s v="NOVIEMBRE"/>
    <n v="11630"/>
    <x v="6"/>
    <x v="6"/>
    <x v="4"/>
    <x v="4"/>
    <x v="4"/>
    <x v="2"/>
    <x v="1"/>
    <n v="5"/>
    <n v="405193"/>
    <n v="2025.9649999999999"/>
    <x v="5"/>
  </r>
  <r>
    <x v="2"/>
    <s v="NOVIEMBRE"/>
    <n v="11634"/>
    <x v="61"/>
    <x v="61"/>
    <x v="4"/>
    <x v="4"/>
    <x v="4"/>
    <x v="2"/>
    <x v="1"/>
    <n v="4"/>
    <n v="399674"/>
    <n v="1598.6959999999999"/>
    <x v="21"/>
  </r>
  <r>
    <x v="2"/>
    <s v="NOVIEMBRE"/>
    <n v="11631"/>
    <x v="4"/>
    <x v="4"/>
    <x v="4"/>
    <x v="4"/>
    <x v="4"/>
    <x v="2"/>
    <x v="1"/>
    <n v="9"/>
    <n v="432914"/>
    <n v="3896.2260000000001"/>
    <x v="3"/>
  </r>
  <r>
    <x v="2"/>
    <s v="NOVIEMBRE"/>
    <n v="11603"/>
    <x v="24"/>
    <x v="24"/>
    <x v="4"/>
    <x v="4"/>
    <x v="4"/>
    <x v="2"/>
    <x v="1"/>
    <n v="9"/>
    <n v="340000"/>
    <n v="3060"/>
    <x v="15"/>
  </r>
  <r>
    <x v="2"/>
    <s v="NOVIEMBRE"/>
    <n v="11646"/>
    <x v="24"/>
    <x v="24"/>
    <x v="4"/>
    <x v="4"/>
    <x v="4"/>
    <x v="2"/>
    <x v="1"/>
    <n v="9"/>
    <n v="340000"/>
    <n v="3060"/>
    <x v="15"/>
  </r>
  <r>
    <x v="2"/>
    <s v="NOVIEMBRE"/>
    <n v="11635"/>
    <x v="3"/>
    <x v="3"/>
    <x v="4"/>
    <x v="4"/>
    <x v="4"/>
    <x v="2"/>
    <x v="1"/>
    <n v="1"/>
    <n v="360000"/>
    <n v="360"/>
    <x v="0"/>
  </r>
  <r>
    <x v="2"/>
    <s v="NOVIEMBRE"/>
    <n v="11654"/>
    <x v="74"/>
    <x v="74"/>
    <x v="9"/>
    <x v="9"/>
    <x v="4"/>
    <x v="3"/>
    <x v="1"/>
    <n v="1"/>
    <n v="170000"/>
    <n v="170"/>
    <x v="0"/>
  </r>
  <r>
    <x v="2"/>
    <s v="NOVIEMBRE"/>
    <n v="11648"/>
    <x v="82"/>
    <x v="82"/>
    <x v="9"/>
    <x v="9"/>
    <x v="4"/>
    <x v="3"/>
    <x v="1"/>
    <n v="1"/>
    <n v="160000"/>
    <n v="160"/>
    <x v="0"/>
  </r>
  <r>
    <x v="2"/>
    <s v="NOVIEMBRE"/>
    <n v="11608"/>
    <x v="19"/>
    <x v="19"/>
    <x v="9"/>
    <x v="9"/>
    <x v="4"/>
    <x v="3"/>
    <x v="1"/>
    <n v="12"/>
    <n v="162000"/>
    <n v="1944"/>
    <x v="0"/>
  </r>
  <r>
    <x v="2"/>
    <s v="NOVIEMBRE"/>
    <n v="11636"/>
    <x v="52"/>
    <x v="52"/>
    <x v="76"/>
    <x v="76"/>
    <x v="4"/>
    <x v="3"/>
    <x v="1"/>
    <n v="2"/>
    <n v="125000"/>
    <n v="250"/>
    <x v="0"/>
  </r>
  <r>
    <x v="2"/>
    <s v="NOVIEMBRE"/>
    <n v="11641"/>
    <x v="6"/>
    <x v="6"/>
    <x v="77"/>
    <x v="77"/>
    <x v="4"/>
    <x v="3"/>
    <x v="1"/>
    <n v="5"/>
    <n v="662639"/>
    <n v="3313.1950000000002"/>
    <x v="5"/>
  </r>
  <r>
    <x v="2"/>
    <s v="NOVIEMBRE"/>
    <n v="11618"/>
    <x v="17"/>
    <x v="17"/>
    <x v="77"/>
    <x v="77"/>
    <x v="4"/>
    <x v="3"/>
    <x v="1"/>
    <n v="2"/>
    <n v="740000"/>
    <n v="1480"/>
    <x v="11"/>
  </r>
  <r>
    <x v="2"/>
    <s v="NOVIEMBRE"/>
    <n v="11648"/>
    <x v="82"/>
    <x v="82"/>
    <x v="80"/>
    <x v="80"/>
    <x v="59"/>
    <x v="3"/>
    <x v="1"/>
    <n v="1"/>
    <n v="1850000"/>
    <n v="1850"/>
    <x v="0"/>
  </r>
  <r>
    <x v="2"/>
    <s v="NOVIEMBRE"/>
    <n v="11607"/>
    <x v="18"/>
    <x v="18"/>
    <x v="82"/>
    <x v="82"/>
    <x v="4"/>
    <x v="3"/>
    <x v="1"/>
    <n v="3"/>
    <n v="125000"/>
    <n v="375"/>
    <x v="12"/>
  </r>
  <r>
    <x v="2"/>
    <s v="NOVIEMBRE"/>
    <n v="11603"/>
    <x v="24"/>
    <x v="24"/>
    <x v="82"/>
    <x v="82"/>
    <x v="4"/>
    <x v="3"/>
    <x v="1"/>
    <n v="11"/>
    <n v="115000"/>
    <n v="1265"/>
    <x v="15"/>
  </r>
  <r>
    <x v="2"/>
    <s v="NOVIEMBRE"/>
    <n v="11646"/>
    <x v="24"/>
    <x v="24"/>
    <x v="82"/>
    <x v="82"/>
    <x v="4"/>
    <x v="3"/>
    <x v="1"/>
    <n v="5"/>
    <n v="115000"/>
    <n v="575"/>
    <x v="15"/>
  </r>
  <r>
    <x v="2"/>
    <s v="NOVIEMBRE"/>
    <n v="11637"/>
    <x v="12"/>
    <x v="12"/>
    <x v="16"/>
    <x v="16"/>
    <x v="4"/>
    <x v="3"/>
    <x v="1"/>
    <n v="1"/>
    <n v="4212010"/>
    <n v="4212.01"/>
    <x v="8"/>
  </r>
  <r>
    <x v="2"/>
    <s v="NOVIEMBRE"/>
    <n v="11643"/>
    <x v="83"/>
    <x v="83"/>
    <x v="196"/>
    <x v="196"/>
    <x v="4"/>
    <x v="3"/>
    <x v="1"/>
    <n v="3"/>
    <n v="5025230"/>
    <n v="15075.69"/>
    <x v="8"/>
  </r>
  <r>
    <x v="2"/>
    <s v="NOVIEMBRE"/>
    <n v="11633"/>
    <x v="5"/>
    <x v="5"/>
    <x v="472"/>
    <x v="472"/>
    <x v="4"/>
    <x v="3"/>
    <x v="1"/>
    <n v="3"/>
    <n v="8325277"/>
    <n v="24975.830999999998"/>
    <x v="4"/>
  </r>
  <r>
    <x v="2"/>
    <s v="NOVIEMBRE"/>
    <n v="11638"/>
    <x v="12"/>
    <x v="12"/>
    <x v="197"/>
    <x v="197"/>
    <x v="4"/>
    <x v="3"/>
    <x v="1"/>
    <n v="2"/>
    <n v="2857156"/>
    <n v="5714.3119999999999"/>
    <x v="8"/>
  </r>
  <r>
    <x v="2"/>
    <s v="NOVIEMBRE"/>
    <n v="11638"/>
    <x v="12"/>
    <x v="12"/>
    <x v="337"/>
    <x v="337"/>
    <x v="4"/>
    <x v="3"/>
    <x v="1"/>
    <n v="4"/>
    <n v="2857156"/>
    <n v="11428.624"/>
    <x v="8"/>
  </r>
  <r>
    <x v="2"/>
    <s v="NOVIEMBRE"/>
    <n v="11638"/>
    <x v="12"/>
    <x v="12"/>
    <x v="18"/>
    <x v="18"/>
    <x v="4"/>
    <x v="3"/>
    <x v="1"/>
    <n v="4"/>
    <n v="2857156"/>
    <n v="11428.624"/>
    <x v="8"/>
  </r>
  <r>
    <x v="2"/>
    <s v="NOVIEMBRE"/>
    <n v="11643"/>
    <x v="83"/>
    <x v="83"/>
    <x v="374"/>
    <x v="374"/>
    <x v="4"/>
    <x v="3"/>
    <x v="1"/>
    <n v="3"/>
    <n v="3409664"/>
    <n v="10228.992"/>
    <x v="8"/>
  </r>
  <r>
    <x v="2"/>
    <s v="NOVIEMBRE"/>
    <n v="11638"/>
    <x v="12"/>
    <x v="12"/>
    <x v="19"/>
    <x v="19"/>
    <x v="5"/>
    <x v="3"/>
    <x v="1"/>
    <n v="4"/>
    <n v="1478207"/>
    <n v="5912.8280000000004"/>
    <x v="8"/>
  </r>
  <r>
    <x v="2"/>
    <s v="NOVIEMBRE"/>
    <n v="11624"/>
    <x v="32"/>
    <x v="32"/>
    <x v="247"/>
    <x v="247"/>
    <x v="172"/>
    <x v="1"/>
    <x v="1"/>
    <n v="1"/>
    <n v="20000"/>
    <n v="20"/>
    <x v="0"/>
  </r>
  <r>
    <x v="2"/>
    <s v="NOVIEMBRE"/>
    <n v="11640"/>
    <x v="13"/>
    <x v="13"/>
    <x v="388"/>
    <x v="388"/>
    <x v="263"/>
    <x v="1"/>
    <x v="1"/>
    <n v="4"/>
    <n v="65000"/>
    <n v="260"/>
    <x v="9"/>
  </r>
  <r>
    <x v="2"/>
    <s v="NOVIEMBRE"/>
    <n v="11617"/>
    <x v="8"/>
    <x v="8"/>
    <x v="42"/>
    <x v="42"/>
    <x v="28"/>
    <x v="1"/>
    <x v="1"/>
    <n v="5"/>
    <n v="18000"/>
    <n v="90"/>
    <x v="7"/>
  </r>
  <r>
    <x v="2"/>
    <s v="NOVIEMBRE"/>
    <n v="11658"/>
    <x v="84"/>
    <x v="84"/>
    <x v="105"/>
    <x v="105"/>
    <x v="78"/>
    <x v="1"/>
    <x v="1"/>
    <n v="40"/>
    <n v="31011"/>
    <n v="1240.44"/>
    <x v="0"/>
  </r>
  <r>
    <x v="2"/>
    <s v="NOVIEMBRE"/>
    <n v="11658"/>
    <x v="84"/>
    <x v="84"/>
    <x v="106"/>
    <x v="106"/>
    <x v="79"/>
    <x v="1"/>
    <x v="1"/>
    <n v="1"/>
    <n v="27910"/>
    <n v="27.91"/>
    <x v="0"/>
  </r>
  <r>
    <x v="2"/>
    <s v="NOVIEMBRE"/>
    <n v="11658"/>
    <x v="84"/>
    <x v="84"/>
    <x v="107"/>
    <x v="107"/>
    <x v="80"/>
    <x v="1"/>
    <x v="1"/>
    <n v="11"/>
    <n v="27910"/>
    <n v="307.01"/>
    <x v="0"/>
  </r>
  <r>
    <x v="2"/>
    <s v="NOVIEMBRE"/>
    <n v="11638"/>
    <x v="12"/>
    <x v="12"/>
    <x v="351"/>
    <x v="351"/>
    <x v="239"/>
    <x v="1"/>
    <x v="1"/>
    <n v="6"/>
    <n v="81857"/>
    <n v="491.142"/>
    <x v="8"/>
  </r>
  <r>
    <x v="2"/>
    <s v="NOVIEMBRE"/>
    <n v="11638"/>
    <x v="12"/>
    <x v="12"/>
    <x v="89"/>
    <x v="89"/>
    <x v="64"/>
    <x v="4"/>
    <x v="1"/>
    <n v="30"/>
    <n v="404986"/>
    <n v="12149.58"/>
    <x v="8"/>
  </r>
  <r>
    <x v="2"/>
    <s v="NOVIEMBRE"/>
    <n v="11658"/>
    <x v="84"/>
    <x v="84"/>
    <x v="89"/>
    <x v="89"/>
    <x v="64"/>
    <x v="4"/>
    <x v="1"/>
    <n v="7"/>
    <n v="551996"/>
    <n v="3863.9720000000002"/>
    <x v="0"/>
  </r>
  <r>
    <x v="2"/>
    <s v="NOVIEMBRE"/>
    <n v="11658"/>
    <x v="84"/>
    <x v="84"/>
    <x v="183"/>
    <x v="183"/>
    <x v="133"/>
    <x v="4"/>
    <x v="1"/>
    <n v="2"/>
    <n v="570602"/>
    <n v="1141.204"/>
    <x v="0"/>
  </r>
  <r>
    <x v="2"/>
    <s v="NOVIEMBRE"/>
    <n v="11638"/>
    <x v="12"/>
    <x v="12"/>
    <x v="118"/>
    <x v="118"/>
    <x v="90"/>
    <x v="5"/>
    <x v="1"/>
    <n v="10"/>
    <n v="76731"/>
    <n v="767.31"/>
    <x v="8"/>
  </r>
  <r>
    <x v="2"/>
    <s v="NOVIEMBRE"/>
    <n v="11658"/>
    <x v="84"/>
    <x v="84"/>
    <x v="118"/>
    <x v="118"/>
    <x v="90"/>
    <x v="5"/>
    <x v="1"/>
    <n v="40"/>
    <n v="77527"/>
    <n v="3101.08"/>
    <x v="0"/>
  </r>
  <r>
    <x v="2"/>
    <s v="NOVIEMBRE"/>
    <n v="11653"/>
    <x v="83"/>
    <x v="83"/>
    <x v="462"/>
    <x v="462"/>
    <x v="322"/>
    <x v="1"/>
    <x v="1"/>
    <n v="1"/>
    <n v="50000"/>
    <n v="50"/>
    <x v="8"/>
  </r>
  <r>
    <x v="2"/>
    <s v="NOVIEMBRE"/>
    <n v="11658"/>
    <x v="84"/>
    <x v="84"/>
    <x v="273"/>
    <x v="273"/>
    <x v="190"/>
    <x v="1"/>
    <x v="1"/>
    <n v="1"/>
    <n v="1857559"/>
    <n v="1857.559"/>
    <x v="0"/>
  </r>
  <r>
    <x v="2"/>
    <s v="NOVIEMBRE"/>
    <n v="11658"/>
    <x v="84"/>
    <x v="84"/>
    <x v="120"/>
    <x v="120"/>
    <x v="92"/>
    <x v="1"/>
    <x v="1"/>
    <n v="1"/>
    <n v="12404"/>
    <n v="12.404"/>
    <x v="0"/>
  </r>
  <r>
    <x v="2"/>
    <s v="NOVIEMBRE"/>
    <n v="11629"/>
    <x v="1"/>
    <x v="1"/>
    <x v="423"/>
    <x v="423"/>
    <x v="289"/>
    <x v="1"/>
    <x v="2"/>
    <n v="6"/>
    <n v="1542893"/>
    <n v="9257.3580000000002"/>
    <x v="1"/>
  </r>
  <r>
    <x v="2"/>
    <s v="NOVIEMBRE"/>
    <n v="11618"/>
    <x v="17"/>
    <x v="17"/>
    <x v="435"/>
    <x v="435"/>
    <x v="298"/>
    <x v="3"/>
    <x v="3"/>
    <n v="1"/>
    <n v="125000"/>
    <n v="125"/>
    <x v="11"/>
  </r>
  <r>
    <x v="2"/>
    <s v="NOVIEMBRE"/>
    <n v="11625"/>
    <x v="0"/>
    <x v="0"/>
    <x v="92"/>
    <x v="92"/>
    <x v="67"/>
    <x v="3"/>
    <x v="3"/>
    <n v="1"/>
    <n v="133000"/>
    <n v="133"/>
    <x v="0"/>
  </r>
  <r>
    <x v="2"/>
    <s v="NOVIEMBRE"/>
    <n v="11651"/>
    <x v="17"/>
    <x v="17"/>
    <x v="126"/>
    <x v="126"/>
    <x v="96"/>
    <x v="1"/>
    <x v="3"/>
    <n v="1"/>
    <n v="42000"/>
    <n v="42"/>
    <x v="11"/>
  </r>
  <r>
    <x v="2"/>
    <s v="NOVIEMBRE"/>
    <n v="11619"/>
    <x v="85"/>
    <x v="85"/>
    <x v="55"/>
    <x v="55"/>
    <x v="41"/>
    <x v="0"/>
    <x v="3"/>
    <n v="10"/>
    <n v="334889"/>
    <n v="3348.89"/>
    <x v="0"/>
  </r>
  <r>
    <x v="2"/>
    <s v="NOVIEMBRE"/>
    <n v="11613"/>
    <x v="1"/>
    <x v="1"/>
    <x v="55"/>
    <x v="55"/>
    <x v="41"/>
    <x v="0"/>
    <x v="3"/>
    <n v="4"/>
    <n v="304272"/>
    <n v="1217.088"/>
    <x v="1"/>
  </r>
  <r>
    <x v="2"/>
    <s v="NOVIEMBRE"/>
    <n v="11614"/>
    <x v="1"/>
    <x v="1"/>
    <x v="55"/>
    <x v="55"/>
    <x v="41"/>
    <x v="0"/>
    <x v="3"/>
    <n v="6"/>
    <n v="304272"/>
    <n v="1825.6320000000001"/>
    <x v="1"/>
  </r>
  <r>
    <x v="2"/>
    <s v="NOVIEMBRE"/>
    <n v="11615"/>
    <x v="1"/>
    <x v="1"/>
    <x v="55"/>
    <x v="55"/>
    <x v="41"/>
    <x v="0"/>
    <x v="3"/>
    <n v="4"/>
    <n v="304272"/>
    <n v="1217.088"/>
    <x v="1"/>
  </r>
  <r>
    <x v="2"/>
    <s v="NOVIEMBRE"/>
    <n v="11639"/>
    <x v="1"/>
    <x v="1"/>
    <x v="55"/>
    <x v="55"/>
    <x v="41"/>
    <x v="0"/>
    <x v="3"/>
    <n v="4"/>
    <n v="322270"/>
    <n v="1289.08"/>
    <x v="1"/>
  </r>
  <r>
    <x v="2"/>
    <s v="NOVIEMBRE"/>
    <n v="11625"/>
    <x v="0"/>
    <x v="0"/>
    <x v="56"/>
    <x v="56"/>
    <x v="42"/>
    <x v="0"/>
    <x v="3"/>
    <n v="1"/>
    <n v="135000"/>
    <n v="135"/>
    <x v="0"/>
  </r>
  <r>
    <x v="2"/>
    <s v="NOVIEMBRE"/>
    <n v="11613"/>
    <x v="1"/>
    <x v="1"/>
    <x v="57"/>
    <x v="57"/>
    <x v="43"/>
    <x v="1"/>
    <x v="3"/>
    <n v="1"/>
    <n v="57957"/>
    <n v="57.957000000000001"/>
    <x v="1"/>
  </r>
  <r>
    <x v="2"/>
    <s v="NOVIEMBRE"/>
    <n v="11618"/>
    <x v="17"/>
    <x v="17"/>
    <x v="94"/>
    <x v="94"/>
    <x v="69"/>
    <x v="0"/>
    <x v="3"/>
    <n v="5"/>
    <n v="42800"/>
    <n v="214"/>
    <x v="11"/>
  </r>
  <r>
    <x v="2"/>
    <s v="NOVIEMBRE"/>
    <n v="11625"/>
    <x v="0"/>
    <x v="0"/>
    <x v="95"/>
    <x v="95"/>
    <x v="70"/>
    <x v="0"/>
    <x v="3"/>
    <n v="1"/>
    <n v="51000"/>
    <n v="51"/>
    <x v="0"/>
  </r>
  <r>
    <x v="2"/>
    <s v="NOVIEMBRE"/>
    <n v="11602"/>
    <x v="77"/>
    <x v="77"/>
    <x v="473"/>
    <x v="473"/>
    <x v="328"/>
    <x v="0"/>
    <x v="3"/>
    <n v="1"/>
    <n v="700538"/>
    <n v="700.53800000000001"/>
    <x v="16"/>
  </r>
  <r>
    <x v="2"/>
    <s v="NOVIEMBRE"/>
    <n v="11618"/>
    <x v="17"/>
    <x v="17"/>
    <x v="164"/>
    <x v="164"/>
    <x v="121"/>
    <x v="0"/>
    <x v="3"/>
    <n v="2"/>
    <n v="332000"/>
    <n v="664"/>
    <x v="11"/>
  </r>
  <r>
    <x v="2"/>
    <s v="NOVIEMBRE"/>
    <n v="11618"/>
    <x v="17"/>
    <x v="17"/>
    <x v="132"/>
    <x v="132"/>
    <x v="101"/>
    <x v="0"/>
    <x v="3"/>
    <n v="9"/>
    <n v="375000"/>
    <n v="3375"/>
    <x v="11"/>
  </r>
  <r>
    <x v="2"/>
    <s v="NOVIEMBRE"/>
    <n v="11605"/>
    <x v="74"/>
    <x v="74"/>
    <x v="132"/>
    <x v="132"/>
    <x v="101"/>
    <x v="0"/>
    <x v="3"/>
    <n v="3"/>
    <n v="360000"/>
    <n v="1080"/>
    <x v="0"/>
  </r>
  <r>
    <x v="2"/>
    <s v="NOVIEMBRE"/>
    <n v="11642"/>
    <x v="16"/>
    <x v="16"/>
    <x v="258"/>
    <x v="258"/>
    <x v="177"/>
    <x v="1"/>
    <x v="3"/>
    <n v="3"/>
    <n v="71500"/>
    <n v="214.5"/>
    <x v="8"/>
  </r>
  <r>
    <x v="2"/>
    <s v="NOVIEMBRE"/>
    <n v="11618"/>
    <x v="17"/>
    <x v="17"/>
    <x v="133"/>
    <x v="133"/>
    <x v="102"/>
    <x v="0"/>
    <x v="3"/>
    <n v="5"/>
    <n v="614000"/>
    <n v="3070"/>
    <x v="11"/>
  </r>
  <r>
    <x v="2"/>
    <s v="NOVIEMBRE"/>
    <n v="11618"/>
    <x v="17"/>
    <x v="17"/>
    <x v="418"/>
    <x v="418"/>
    <x v="284"/>
    <x v="0"/>
    <x v="3"/>
    <n v="2"/>
    <n v="193000"/>
    <n v="386"/>
    <x v="11"/>
  </r>
  <r>
    <x v="2"/>
    <s v="NOVIEMBRE"/>
    <n v="11649"/>
    <x v="0"/>
    <x v="0"/>
    <x v="418"/>
    <x v="418"/>
    <x v="284"/>
    <x v="0"/>
    <x v="3"/>
    <n v="1"/>
    <n v="140000"/>
    <n v="140"/>
    <x v="0"/>
  </r>
  <r>
    <x v="2"/>
    <s v="NOVIEMBRE"/>
    <n v="11625"/>
    <x v="0"/>
    <x v="0"/>
    <x v="62"/>
    <x v="62"/>
    <x v="48"/>
    <x v="0"/>
    <x v="3"/>
    <n v="1"/>
    <n v="55000"/>
    <n v="55"/>
    <x v="0"/>
  </r>
  <r>
    <x v="2"/>
    <s v="NOVIEMBRE"/>
    <n v="11650"/>
    <x v="17"/>
    <x v="17"/>
    <x v="339"/>
    <x v="339"/>
    <x v="232"/>
    <x v="0"/>
    <x v="3"/>
    <n v="1"/>
    <n v="55000"/>
    <n v="55"/>
    <x v="11"/>
  </r>
  <r>
    <x v="2"/>
    <s v="NOVIEMBRE"/>
    <n v="11602"/>
    <x v="77"/>
    <x v="77"/>
    <x v="65"/>
    <x v="65"/>
    <x v="51"/>
    <x v="0"/>
    <x v="3"/>
    <n v="2"/>
    <n v="171777"/>
    <n v="343.55399999999997"/>
    <x v="16"/>
  </r>
  <r>
    <x v="2"/>
    <s v="NOVIEMBRE"/>
    <n v="11618"/>
    <x v="17"/>
    <x v="17"/>
    <x v="65"/>
    <x v="65"/>
    <x v="51"/>
    <x v="0"/>
    <x v="3"/>
    <n v="2"/>
    <n v="147800"/>
    <n v="295.60000000000002"/>
    <x v="11"/>
  </r>
  <r>
    <x v="2"/>
    <s v="NOVIEMBRE"/>
    <n v="11616"/>
    <x v="22"/>
    <x v="22"/>
    <x v="445"/>
    <x v="445"/>
    <x v="306"/>
    <x v="1"/>
    <x v="3"/>
    <n v="1"/>
    <n v="196372"/>
    <n v="196.37200000000001"/>
    <x v="14"/>
  </r>
  <r>
    <x v="2"/>
    <s v="NOVIEMBRE"/>
    <n v="11618"/>
    <x v="17"/>
    <x v="17"/>
    <x v="67"/>
    <x v="67"/>
    <x v="53"/>
    <x v="0"/>
    <x v="3"/>
    <n v="1"/>
    <n v="55000"/>
    <n v="55"/>
    <x v="11"/>
  </r>
  <r>
    <x v="2"/>
    <s v="NOVIEMBRE"/>
    <n v="11605"/>
    <x v="74"/>
    <x v="74"/>
    <x v="67"/>
    <x v="67"/>
    <x v="53"/>
    <x v="0"/>
    <x v="3"/>
    <n v="4"/>
    <n v="54000"/>
    <n v="216"/>
    <x v="0"/>
  </r>
  <r>
    <x v="2"/>
    <s v="NOVIEMBRE"/>
    <n v="11613"/>
    <x v="1"/>
    <x v="1"/>
    <x v="67"/>
    <x v="67"/>
    <x v="53"/>
    <x v="0"/>
    <x v="3"/>
    <n v="4"/>
    <n v="55059"/>
    <n v="220.23599999999999"/>
    <x v="1"/>
  </r>
  <r>
    <x v="2"/>
    <s v="NOVIEMBRE"/>
    <n v="11605"/>
    <x v="74"/>
    <x v="74"/>
    <x v="340"/>
    <x v="340"/>
    <x v="233"/>
    <x v="0"/>
    <x v="3"/>
    <n v="1"/>
    <n v="14000"/>
    <n v="14"/>
    <x v="0"/>
  </r>
  <r>
    <x v="2"/>
    <s v="NOVIEMBRE"/>
    <n v="11602"/>
    <x v="77"/>
    <x v="77"/>
    <x v="261"/>
    <x v="261"/>
    <x v="180"/>
    <x v="1"/>
    <x v="3"/>
    <n v="1"/>
    <n v="119899"/>
    <n v="119.899"/>
    <x v="16"/>
  </r>
  <r>
    <x v="2"/>
    <s v="DICIEMBRE"/>
    <n v="11699"/>
    <x v="22"/>
    <x v="22"/>
    <x v="148"/>
    <x v="148"/>
    <x v="4"/>
    <x v="0"/>
    <x v="0"/>
    <n v="15"/>
    <n v="304700"/>
    <n v="4570.5"/>
    <x v="14"/>
  </r>
  <r>
    <x v="2"/>
    <s v="DICIEMBRE"/>
    <n v="11721"/>
    <x v="3"/>
    <x v="3"/>
    <x v="386"/>
    <x v="386"/>
    <x v="262"/>
    <x v="2"/>
    <x v="1"/>
    <n v="2"/>
    <n v="149800"/>
    <n v="299.60000000000002"/>
    <x v="0"/>
  </r>
  <r>
    <x v="2"/>
    <s v="DICIEMBRE"/>
    <n v="11693"/>
    <x v="5"/>
    <x v="5"/>
    <x v="386"/>
    <x v="386"/>
    <x v="262"/>
    <x v="2"/>
    <x v="1"/>
    <n v="80"/>
    <n v="133557"/>
    <n v="10684.56"/>
    <x v="4"/>
  </r>
  <r>
    <x v="2"/>
    <s v="DICIEMBRE"/>
    <n v="11665"/>
    <x v="6"/>
    <x v="6"/>
    <x v="4"/>
    <x v="4"/>
    <x v="4"/>
    <x v="2"/>
    <x v="1"/>
    <n v="5"/>
    <n v="436814"/>
    <n v="2184.0700000000002"/>
    <x v="5"/>
  </r>
  <r>
    <x v="2"/>
    <s v="DICIEMBRE"/>
    <n v="11666"/>
    <x v="6"/>
    <x v="6"/>
    <x v="4"/>
    <x v="4"/>
    <x v="4"/>
    <x v="2"/>
    <x v="1"/>
    <n v="5"/>
    <n v="436814"/>
    <n v="2184.0700000000002"/>
    <x v="5"/>
  </r>
  <r>
    <x v="2"/>
    <s v="DICIEMBRE"/>
    <n v="11672"/>
    <x v="6"/>
    <x v="6"/>
    <x v="4"/>
    <x v="4"/>
    <x v="4"/>
    <x v="2"/>
    <x v="1"/>
    <n v="10"/>
    <n v="440990"/>
    <n v="4409.8999999999996"/>
    <x v="5"/>
  </r>
  <r>
    <x v="2"/>
    <s v="DICIEMBRE"/>
    <n v="11683"/>
    <x v="6"/>
    <x v="6"/>
    <x v="4"/>
    <x v="4"/>
    <x v="4"/>
    <x v="2"/>
    <x v="1"/>
    <n v="16"/>
    <n v="440990"/>
    <n v="7055.84"/>
    <x v="5"/>
  </r>
  <r>
    <x v="2"/>
    <s v="DICIEMBRE"/>
    <n v="11681"/>
    <x v="4"/>
    <x v="4"/>
    <x v="4"/>
    <x v="4"/>
    <x v="4"/>
    <x v="2"/>
    <x v="1"/>
    <n v="9"/>
    <n v="471160"/>
    <n v="4240.4399999999996"/>
    <x v="3"/>
  </r>
  <r>
    <x v="2"/>
    <s v="DICIEMBRE"/>
    <n v="11698"/>
    <x v="82"/>
    <x v="82"/>
    <x v="4"/>
    <x v="4"/>
    <x v="4"/>
    <x v="2"/>
    <x v="1"/>
    <n v="1"/>
    <n v="380000"/>
    <n v="380"/>
    <x v="0"/>
  </r>
  <r>
    <x v="2"/>
    <s v="DICIEMBRE"/>
    <n v="11684"/>
    <x v="8"/>
    <x v="8"/>
    <x v="5"/>
    <x v="5"/>
    <x v="4"/>
    <x v="2"/>
    <x v="1"/>
    <n v="1"/>
    <n v="2136436"/>
    <n v="2136.4360000000001"/>
    <x v="7"/>
  </r>
  <r>
    <x v="2"/>
    <s v="DICIEMBRE"/>
    <n v="11675"/>
    <x v="4"/>
    <x v="4"/>
    <x v="5"/>
    <x v="5"/>
    <x v="4"/>
    <x v="2"/>
    <x v="1"/>
    <n v="2"/>
    <n v="2276163"/>
    <n v="4552.326"/>
    <x v="3"/>
  </r>
  <r>
    <x v="2"/>
    <s v="DICIEMBRE"/>
    <n v="11662"/>
    <x v="19"/>
    <x v="19"/>
    <x v="5"/>
    <x v="5"/>
    <x v="4"/>
    <x v="2"/>
    <x v="1"/>
    <n v="1"/>
    <n v="2035768"/>
    <n v="2035.768"/>
    <x v="0"/>
  </r>
  <r>
    <x v="2"/>
    <s v="DICIEMBRE"/>
    <n v="11666"/>
    <x v="6"/>
    <x v="6"/>
    <x v="6"/>
    <x v="6"/>
    <x v="4"/>
    <x v="2"/>
    <x v="1"/>
    <n v="1"/>
    <n v="2890294"/>
    <n v="2890.2939999999999"/>
    <x v="5"/>
  </r>
  <r>
    <x v="2"/>
    <s v="DICIEMBRE"/>
    <n v="11668"/>
    <x v="6"/>
    <x v="6"/>
    <x v="6"/>
    <x v="6"/>
    <x v="4"/>
    <x v="2"/>
    <x v="1"/>
    <n v="1"/>
    <n v="2890294"/>
    <n v="2890.2939999999999"/>
    <x v="5"/>
  </r>
  <r>
    <x v="2"/>
    <s v="DICIEMBRE"/>
    <n v="11691"/>
    <x v="8"/>
    <x v="8"/>
    <x v="6"/>
    <x v="6"/>
    <x v="4"/>
    <x v="2"/>
    <x v="1"/>
    <n v="1"/>
    <n v="3089808"/>
    <n v="3089.808"/>
    <x v="7"/>
  </r>
  <r>
    <x v="2"/>
    <s v="DICIEMBRE"/>
    <n v="11668"/>
    <x v="6"/>
    <x v="6"/>
    <x v="323"/>
    <x v="323"/>
    <x v="4"/>
    <x v="2"/>
    <x v="1"/>
    <n v="1"/>
    <n v="3793304"/>
    <n v="3793.3040000000001"/>
    <x v="5"/>
  </r>
  <r>
    <x v="2"/>
    <s v="DICIEMBRE"/>
    <n v="11669"/>
    <x v="6"/>
    <x v="6"/>
    <x v="323"/>
    <x v="323"/>
    <x v="4"/>
    <x v="2"/>
    <x v="1"/>
    <n v="1"/>
    <n v="3793304"/>
    <n v="3793.3040000000001"/>
    <x v="5"/>
  </r>
  <r>
    <x v="2"/>
    <s v="DICIEMBRE"/>
    <n v="11670"/>
    <x v="6"/>
    <x v="6"/>
    <x v="323"/>
    <x v="323"/>
    <x v="4"/>
    <x v="2"/>
    <x v="1"/>
    <n v="1"/>
    <n v="3793304"/>
    <n v="3793.3040000000001"/>
    <x v="5"/>
  </r>
  <r>
    <x v="2"/>
    <s v="DICIEMBRE"/>
    <n v="11714"/>
    <x v="16"/>
    <x v="16"/>
    <x v="7"/>
    <x v="7"/>
    <x v="4"/>
    <x v="2"/>
    <x v="1"/>
    <n v="1"/>
    <n v="793183"/>
    <n v="793.18299999999999"/>
    <x v="8"/>
  </r>
  <r>
    <x v="2"/>
    <s v="DICIEMBRE"/>
    <n v="11681"/>
    <x v="4"/>
    <x v="4"/>
    <x v="7"/>
    <x v="7"/>
    <x v="4"/>
    <x v="2"/>
    <x v="1"/>
    <n v="2"/>
    <n v="873014"/>
    <n v="1746.028"/>
    <x v="3"/>
  </r>
  <r>
    <x v="2"/>
    <s v="DICIEMBRE"/>
    <n v="11712"/>
    <x v="86"/>
    <x v="86"/>
    <x v="73"/>
    <x v="73"/>
    <x v="58"/>
    <x v="2"/>
    <x v="1"/>
    <n v="1"/>
    <n v="4901690"/>
    <n v="4901.6899999999996"/>
    <x v="0"/>
  </r>
  <r>
    <x v="2"/>
    <s v="DICIEMBRE"/>
    <n v="11674"/>
    <x v="28"/>
    <x v="28"/>
    <x v="172"/>
    <x v="172"/>
    <x v="127"/>
    <x v="1"/>
    <x v="1"/>
    <n v="100"/>
    <n v="145322"/>
    <n v="14532.2"/>
    <x v="10"/>
  </r>
  <r>
    <x v="2"/>
    <s v="DICIEMBRE"/>
    <n v="11674"/>
    <x v="28"/>
    <x v="28"/>
    <x v="174"/>
    <x v="174"/>
    <x v="129"/>
    <x v="1"/>
    <x v="1"/>
    <n v="95"/>
    <n v="115056"/>
    <n v="10930.32"/>
    <x v="10"/>
  </r>
  <r>
    <x v="2"/>
    <s v="DICIEMBRE"/>
    <n v="11688"/>
    <x v="8"/>
    <x v="8"/>
    <x v="9"/>
    <x v="9"/>
    <x v="4"/>
    <x v="3"/>
    <x v="1"/>
    <n v="10"/>
    <n v="205768"/>
    <n v="2057.6799999999998"/>
    <x v="7"/>
  </r>
  <r>
    <x v="2"/>
    <s v="DICIEMBRE"/>
    <n v="11689"/>
    <x v="8"/>
    <x v="8"/>
    <x v="9"/>
    <x v="9"/>
    <x v="4"/>
    <x v="3"/>
    <x v="1"/>
    <n v="20"/>
    <n v="205768"/>
    <n v="4115.3599999999997"/>
    <x v="7"/>
  </r>
  <r>
    <x v="2"/>
    <s v="DICIEMBRE"/>
    <n v="11676"/>
    <x v="32"/>
    <x v="32"/>
    <x v="9"/>
    <x v="9"/>
    <x v="4"/>
    <x v="3"/>
    <x v="1"/>
    <n v="1"/>
    <n v="170000"/>
    <n v="170"/>
    <x v="0"/>
  </r>
  <r>
    <x v="2"/>
    <s v="DICIEMBRE"/>
    <n v="11688"/>
    <x v="8"/>
    <x v="8"/>
    <x v="334"/>
    <x v="334"/>
    <x v="4"/>
    <x v="3"/>
    <x v="1"/>
    <n v="5"/>
    <n v="205768"/>
    <n v="1028.8399999999999"/>
    <x v="7"/>
  </r>
  <r>
    <x v="2"/>
    <s v="DICIEMBRE"/>
    <n v="11697"/>
    <x v="26"/>
    <x v="26"/>
    <x v="76"/>
    <x v="76"/>
    <x v="4"/>
    <x v="3"/>
    <x v="1"/>
    <n v="1"/>
    <n v="136000"/>
    <n v="136"/>
    <x v="0"/>
  </r>
  <r>
    <x v="2"/>
    <s v="DICIEMBRE"/>
    <n v="11692"/>
    <x v="1"/>
    <x v="1"/>
    <x v="76"/>
    <x v="76"/>
    <x v="4"/>
    <x v="3"/>
    <x v="1"/>
    <n v="1"/>
    <n v="140000"/>
    <n v="140"/>
    <x v="1"/>
  </r>
  <r>
    <x v="2"/>
    <s v="DICIEMBRE"/>
    <n v="11711"/>
    <x v="62"/>
    <x v="62"/>
    <x v="76"/>
    <x v="76"/>
    <x v="4"/>
    <x v="3"/>
    <x v="1"/>
    <n v="1"/>
    <n v="140000"/>
    <n v="140"/>
    <x v="0"/>
  </r>
  <r>
    <x v="2"/>
    <s v="DICIEMBRE"/>
    <n v="11667"/>
    <x v="6"/>
    <x v="6"/>
    <x v="77"/>
    <x v="77"/>
    <x v="4"/>
    <x v="3"/>
    <x v="1"/>
    <n v="3"/>
    <n v="661126"/>
    <n v="1983.3779999999999"/>
    <x v="5"/>
  </r>
  <r>
    <x v="2"/>
    <s v="DICIEMBRE"/>
    <n v="11695"/>
    <x v="6"/>
    <x v="6"/>
    <x v="77"/>
    <x v="77"/>
    <x v="4"/>
    <x v="3"/>
    <x v="1"/>
    <n v="10"/>
    <n v="661126"/>
    <n v="6611.26"/>
    <x v="5"/>
  </r>
  <r>
    <x v="2"/>
    <s v="DICIEMBRE"/>
    <n v="11696"/>
    <x v="6"/>
    <x v="6"/>
    <x v="77"/>
    <x v="77"/>
    <x v="4"/>
    <x v="3"/>
    <x v="1"/>
    <n v="6"/>
    <n v="661126"/>
    <n v="3966.7559999999999"/>
    <x v="5"/>
  </r>
  <r>
    <x v="2"/>
    <s v="DICIEMBRE"/>
    <n v="11662"/>
    <x v="19"/>
    <x v="19"/>
    <x v="77"/>
    <x v="77"/>
    <x v="4"/>
    <x v="3"/>
    <x v="1"/>
    <n v="2"/>
    <n v="732000"/>
    <n v="1464"/>
    <x v="0"/>
  </r>
  <r>
    <x v="2"/>
    <s v="DICIEMBRE"/>
    <n v="11690"/>
    <x v="8"/>
    <x v="8"/>
    <x v="82"/>
    <x v="82"/>
    <x v="4"/>
    <x v="3"/>
    <x v="1"/>
    <n v="10"/>
    <n v="115000"/>
    <n v="1150"/>
    <x v="7"/>
  </r>
  <r>
    <x v="2"/>
    <s v="DICIEMBRE"/>
    <n v="11673"/>
    <x v="12"/>
    <x v="12"/>
    <x v="197"/>
    <x v="197"/>
    <x v="4"/>
    <x v="3"/>
    <x v="1"/>
    <n v="2"/>
    <n v="2959536"/>
    <n v="5919.0720000000001"/>
    <x v="8"/>
  </r>
  <r>
    <x v="2"/>
    <s v="DICIEMBRE"/>
    <n v="11673"/>
    <x v="12"/>
    <x v="12"/>
    <x v="198"/>
    <x v="198"/>
    <x v="143"/>
    <x v="3"/>
    <x v="1"/>
    <n v="4"/>
    <n v="1595015"/>
    <n v="6380.06"/>
    <x v="8"/>
  </r>
  <r>
    <x v="2"/>
    <s v="DICIEMBRE"/>
    <n v="11664"/>
    <x v="14"/>
    <x v="14"/>
    <x v="265"/>
    <x v="265"/>
    <x v="182"/>
    <x v="1"/>
    <x v="1"/>
    <n v="1"/>
    <n v="1439778"/>
    <n v="1439.778"/>
    <x v="0"/>
  </r>
  <r>
    <x v="2"/>
    <s v="DICIEMBRE"/>
    <n v="11673"/>
    <x v="12"/>
    <x v="12"/>
    <x v="177"/>
    <x v="177"/>
    <x v="131"/>
    <x v="1"/>
    <x v="1"/>
    <n v="10"/>
    <n v="90067"/>
    <n v="900.67"/>
    <x v="8"/>
  </r>
  <r>
    <x v="2"/>
    <s v="DICIEMBRE"/>
    <n v="11673"/>
    <x v="12"/>
    <x v="12"/>
    <x v="154"/>
    <x v="154"/>
    <x v="118"/>
    <x v="1"/>
    <x v="1"/>
    <n v="8"/>
    <n v="143065"/>
    <n v="1144.52"/>
    <x v="8"/>
  </r>
  <r>
    <x v="2"/>
    <s v="DICIEMBRE"/>
    <n v="11673"/>
    <x v="12"/>
    <x v="12"/>
    <x v="450"/>
    <x v="450"/>
    <x v="310"/>
    <x v="1"/>
    <x v="1"/>
    <n v="15"/>
    <n v="84790"/>
    <n v="1271.8499999999999"/>
    <x v="8"/>
  </r>
  <r>
    <x v="2"/>
    <s v="DICIEMBRE"/>
    <n v="11673"/>
    <x v="12"/>
    <x v="12"/>
    <x v="474"/>
    <x v="474"/>
    <x v="329"/>
    <x v="1"/>
    <x v="1"/>
    <n v="8"/>
    <n v="100686"/>
    <n v="805.48800000000006"/>
    <x v="8"/>
  </r>
  <r>
    <x v="2"/>
    <s v="DICIEMBRE"/>
    <n v="11673"/>
    <x v="12"/>
    <x v="12"/>
    <x v="475"/>
    <x v="475"/>
    <x v="330"/>
    <x v="1"/>
    <x v="1"/>
    <n v="6"/>
    <n v="116582"/>
    <n v="699.49199999999996"/>
    <x v="8"/>
  </r>
  <r>
    <x v="2"/>
    <s v="DICIEMBRE"/>
    <n v="11676"/>
    <x v="32"/>
    <x v="32"/>
    <x v="247"/>
    <x v="247"/>
    <x v="172"/>
    <x v="1"/>
    <x v="1"/>
    <n v="1"/>
    <n v="20000"/>
    <n v="20"/>
    <x v="0"/>
  </r>
  <r>
    <x v="2"/>
    <s v="DICIEMBRE"/>
    <n v="11700"/>
    <x v="28"/>
    <x v="28"/>
    <x v="105"/>
    <x v="105"/>
    <x v="78"/>
    <x v="1"/>
    <x v="1"/>
    <n v="100"/>
    <n v="27888"/>
    <n v="2788.8"/>
    <x v="10"/>
  </r>
  <r>
    <x v="2"/>
    <s v="DICIEMBRE"/>
    <n v="11676"/>
    <x v="32"/>
    <x v="32"/>
    <x v="105"/>
    <x v="105"/>
    <x v="78"/>
    <x v="1"/>
    <x v="1"/>
    <n v="2"/>
    <n v="18000"/>
    <n v="36"/>
    <x v="0"/>
  </r>
  <r>
    <x v="2"/>
    <s v="DICIEMBRE"/>
    <n v="11700"/>
    <x v="28"/>
    <x v="28"/>
    <x v="106"/>
    <x v="106"/>
    <x v="79"/>
    <x v="1"/>
    <x v="1"/>
    <n v="100"/>
    <n v="20908"/>
    <n v="2090.8000000000002"/>
    <x v="10"/>
  </r>
  <r>
    <x v="2"/>
    <s v="DICIEMBRE"/>
    <n v="11676"/>
    <x v="32"/>
    <x v="32"/>
    <x v="106"/>
    <x v="106"/>
    <x v="79"/>
    <x v="1"/>
    <x v="1"/>
    <n v="4"/>
    <n v="18000"/>
    <n v="72"/>
    <x v="0"/>
  </r>
  <r>
    <x v="2"/>
    <s v="DICIEMBRE"/>
    <n v="11673"/>
    <x v="12"/>
    <x v="12"/>
    <x v="43"/>
    <x v="43"/>
    <x v="29"/>
    <x v="1"/>
    <x v="1"/>
    <n v="150"/>
    <n v="78368"/>
    <n v="11755.2"/>
    <x v="8"/>
  </r>
  <r>
    <x v="2"/>
    <s v="DICIEMBRE"/>
    <n v="11676"/>
    <x v="32"/>
    <x v="32"/>
    <x v="201"/>
    <x v="201"/>
    <x v="144"/>
    <x v="1"/>
    <x v="1"/>
    <n v="2"/>
    <n v="21400"/>
    <n v="42.8"/>
    <x v="0"/>
  </r>
  <r>
    <x v="2"/>
    <s v="DICIEMBRE"/>
    <n v="11700"/>
    <x v="28"/>
    <x v="28"/>
    <x v="401"/>
    <x v="401"/>
    <x v="274"/>
    <x v="1"/>
    <x v="1"/>
    <n v="100"/>
    <n v="34835"/>
    <n v="3483.5"/>
    <x v="10"/>
  </r>
  <r>
    <x v="2"/>
    <s v="DICIEMBRE"/>
    <n v="11722"/>
    <x v="17"/>
    <x v="17"/>
    <x v="476"/>
    <x v="476"/>
    <x v="331"/>
    <x v="1"/>
    <x v="1"/>
    <n v="1"/>
    <n v="15800"/>
    <n v="15.8"/>
    <x v="11"/>
  </r>
  <r>
    <x v="2"/>
    <s v="DICIEMBRE"/>
    <n v="11722"/>
    <x v="17"/>
    <x v="17"/>
    <x v="477"/>
    <x v="477"/>
    <x v="332"/>
    <x v="1"/>
    <x v="1"/>
    <n v="1"/>
    <n v="19000"/>
    <n v="19"/>
    <x v="11"/>
  </r>
  <r>
    <x v="2"/>
    <s v="DICIEMBRE"/>
    <n v="11700"/>
    <x v="28"/>
    <x v="28"/>
    <x v="89"/>
    <x v="89"/>
    <x v="64"/>
    <x v="4"/>
    <x v="1"/>
    <n v="30"/>
    <n v="531590"/>
    <n v="15947.7"/>
    <x v="10"/>
  </r>
  <r>
    <x v="2"/>
    <s v="DICIEMBRE"/>
    <n v="11718"/>
    <x v="25"/>
    <x v="25"/>
    <x v="89"/>
    <x v="89"/>
    <x v="64"/>
    <x v="4"/>
    <x v="1"/>
    <n v="10"/>
    <n v="502771"/>
    <n v="5027.71"/>
    <x v="16"/>
  </r>
  <r>
    <x v="2"/>
    <s v="DICIEMBRE"/>
    <n v="11673"/>
    <x v="12"/>
    <x v="12"/>
    <x v="44"/>
    <x v="44"/>
    <x v="30"/>
    <x v="4"/>
    <x v="1"/>
    <n v="59"/>
    <n v="391839"/>
    <n v="23118.501"/>
    <x v="8"/>
  </r>
  <r>
    <x v="2"/>
    <s v="DICIEMBRE"/>
    <n v="11718"/>
    <x v="25"/>
    <x v="25"/>
    <x v="115"/>
    <x v="115"/>
    <x v="87"/>
    <x v="4"/>
    <x v="1"/>
    <n v="2"/>
    <n v="882199"/>
    <n v="1764.3979999999999"/>
    <x v="16"/>
  </r>
  <r>
    <x v="2"/>
    <s v="DICIEMBRE"/>
    <n v="11718"/>
    <x v="25"/>
    <x v="25"/>
    <x v="202"/>
    <x v="202"/>
    <x v="145"/>
    <x v="4"/>
    <x v="1"/>
    <n v="2"/>
    <n v="1256894"/>
    <n v="2513.788"/>
    <x v="16"/>
  </r>
  <r>
    <x v="2"/>
    <s v="DICIEMBRE"/>
    <n v="11673"/>
    <x v="12"/>
    <x v="12"/>
    <x v="183"/>
    <x v="183"/>
    <x v="133"/>
    <x v="4"/>
    <x v="1"/>
    <n v="3"/>
    <n v="456377"/>
    <n v="1369.1310000000001"/>
    <x v="8"/>
  </r>
  <r>
    <x v="2"/>
    <s v="DICIEMBRE"/>
    <n v="11718"/>
    <x v="25"/>
    <x v="25"/>
    <x v="184"/>
    <x v="184"/>
    <x v="134"/>
    <x v="4"/>
    <x v="1"/>
    <n v="2"/>
    <n v="1399734"/>
    <n v="2799.4679999999998"/>
    <x v="16"/>
  </r>
  <r>
    <x v="2"/>
    <s v="DICIEMBRE"/>
    <n v="11700"/>
    <x v="28"/>
    <x v="28"/>
    <x v="118"/>
    <x v="118"/>
    <x v="90"/>
    <x v="5"/>
    <x v="1"/>
    <n v="100"/>
    <n v="76685"/>
    <n v="7668.5"/>
    <x v="10"/>
  </r>
  <r>
    <x v="2"/>
    <s v="DICIEMBRE"/>
    <n v="11718"/>
    <x v="25"/>
    <x v="25"/>
    <x v="118"/>
    <x v="118"/>
    <x v="90"/>
    <x v="5"/>
    <x v="1"/>
    <n v="5"/>
    <n v="71620"/>
    <n v="358.1"/>
    <x v="16"/>
  </r>
  <r>
    <x v="2"/>
    <s v="DICIEMBRE"/>
    <n v="11718"/>
    <x v="25"/>
    <x v="25"/>
    <x v="46"/>
    <x v="46"/>
    <x v="32"/>
    <x v="1"/>
    <x v="1"/>
    <n v="10"/>
    <n v="41159"/>
    <n v="411.59"/>
    <x v="16"/>
  </r>
  <r>
    <x v="2"/>
    <s v="DICIEMBRE"/>
    <n v="11718"/>
    <x v="25"/>
    <x v="25"/>
    <x v="462"/>
    <x v="462"/>
    <x v="322"/>
    <x v="1"/>
    <x v="1"/>
    <n v="3"/>
    <n v="39992"/>
    <n v="119.976"/>
    <x v="16"/>
  </r>
  <r>
    <x v="2"/>
    <s v="DICIEMBRE"/>
    <n v="11716"/>
    <x v="1"/>
    <x v="1"/>
    <x v="422"/>
    <x v="422"/>
    <x v="288"/>
    <x v="1"/>
    <x v="2"/>
    <n v="1"/>
    <n v="1086446"/>
    <n v="1086.4459999999999"/>
    <x v="1"/>
  </r>
  <r>
    <x v="2"/>
    <s v="DICIEMBRE"/>
    <n v="11711"/>
    <x v="62"/>
    <x v="62"/>
    <x v="92"/>
    <x v="92"/>
    <x v="67"/>
    <x v="3"/>
    <x v="3"/>
    <n v="1"/>
    <n v="130000"/>
    <n v="130"/>
    <x v="0"/>
  </r>
  <r>
    <x v="2"/>
    <s v="DICIEMBRE"/>
    <n v="11687"/>
    <x v="0"/>
    <x v="0"/>
    <x v="126"/>
    <x v="126"/>
    <x v="96"/>
    <x v="1"/>
    <x v="3"/>
    <n v="1"/>
    <n v="22000"/>
    <n v="22"/>
    <x v="0"/>
  </r>
  <r>
    <x v="2"/>
    <s v="DICIEMBRE"/>
    <n v="11687"/>
    <x v="0"/>
    <x v="0"/>
    <x v="57"/>
    <x v="57"/>
    <x v="43"/>
    <x v="1"/>
    <x v="3"/>
    <n v="1"/>
    <n v="42000"/>
    <n v="42"/>
    <x v="0"/>
  </r>
  <r>
    <x v="2"/>
    <s v="DICIEMBRE"/>
    <n v="11687"/>
    <x v="0"/>
    <x v="0"/>
    <x v="58"/>
    <x v="58"/>
    <x v="44"/>
    <x v="1"/>
    <x v="3"/>
    <n v="1"/>
    <n v="32000"/>
    <n v="32"/>
    <x v="0"/>
  </r>
  <r>
    <x v="2"/>
    <s v="DICIEMBRE"/>
    <n v="11687"/>
    <x v="0"/>
    <x v="0"/>
    <x v="59"/>
    <x v="59"/>
    <x v="45"/>
    <x v="0"/>
    <x v="3"/>
    <n v="1"/>
    <n v="256000"/>
    <n v="256"/>
    <x v="0"/>
  </r>
  <r>
    <x v="2"/>
    <s v="DICIEMBRE"/>
    <n v="11694"/>
    <x v="77"/>
    <x v="77"/>
    <x v="134"/>
    <x v="134"/>
    <x v="103"/>
    <x v="0"/>
    <x v="3"/>
    <n v="12"/>
    <n v="1377362"/>
    <n v="16528.344000000001"/>
    <x v="16"/>
  </r>
  <r>
    <x v="2"/>
    <s v="DICIEMBRE"/>
    <n v="11687"/>
    <x v="0"/>
    <x v="0"/>
    <x v="129"/>
    <x v="129"/>
    <x v="4"/>
    <x v="0"/>
    <x v="3"/>
    <n v="1"/>
    <n v="156000"/>
    <n v="156"/>
    <x v="0"/>
  </r>
  <r>
    <x v="2"/>
    <s v="DICIEMBRE"/>
    <n v="11694"/>
    <x v="77"/>
    <x v="77"/>
    <x v="133"/>
    <x v="133"/>
    <x v="102"/>
    <x v="0"/>
    <x v="3"/>
    <n v="11"/>
    <n v="636303"/>
    <n v="6999.3329999999996"/>
    <x v="16"/>
  </r>
  <r>
    <x v="2"/>
    <s v="DICIEMBRE"/>
    <n v="11687"/>
    <x v="0"/>
    <x v="0"/>
    <x v="61"/>
    <x v="61"/>
    <x v="47"/>
    <x v="0"/>
    <x v="3"/>
    <n v="1"/>
    <n v="35000"/>
    <n v="35"/>
    <x v="0"/>
  </r>
  <r>
    <x v="2"/>
    <s v="DICIEMBRE"/>
    <n v="11686"/>
    <x v="17"/>
    <x v="17"/>
    <x v="478"/>
    <x v="478"/>
    <x v="4"/>
    <x v="0"/>
    <x v="3"/>
    <n v="1"/>
    <n v="105000"/>
    <n v="105"/>
    <x v="11"/>
  </r>
  <r>
    <x v="2"/>
    <s v="DICIEMBRE"/>
    <n v="11713"/>
    <x v="16"/>
    <x v="16"/>
    <x v="232"/>
    <x v="232"/>
    <x v="163"/>
    <x v="0"/>
    <x v="3"/>
    <n v="1"/>
    <n v="325000"/>
    <n v="325"/>
    <x v="8"/>
  </r>
  <r>
    <x v="2"/>
    <s v="DICIEMBRE"/>
    <n v="11715"/>
    <x v="39"/>
    <x v="39"/>
    <x v="65"/>
    <x v="65"/>
    <x v="51"/>
    <x v="0"/>
    <x v="3"/>
    <n v="5"/>
    <n v="214826"/>
    <n v="1074.1300000000001"/>
    <x v="14"/>
  </r>
  <r>
    <x v="2"/>
    <s v="DICIEMBRE"/>
    <n v="11694"/>
    <x v="77"/>
    <x v="77"/>
    <x v="96"/>
    <x v="96"/>
    <x v="71"/>
    <x v="0"/>
    <x v="3"/>
    <n v="12"/>
    <n v="224224"/>
    <n v="2690.6880000000001"/>
    <x v="16"/>
  </r>
  <r>
    <x v="2"/>
    <s v="DICIEMBRE"/>
    <n v="11694"/>
    <x v="77"/>
    <x v="77"/>
    <x v="215"/>
    <x v="215"/>
    <x v="154"/>
    <x v="1"/>
    <x v="3"/>
    <n v="3"/>
    <n v="74741"/>
    <n v="224.22300000000001"/>
    <x v="16"/>
  </r>
  <r>
    <x v="2"/>
    <s v="DICIEMBRE"/>
    <n v="11694"/>
    <x v="77"/>
    <x v="77"/>
    <x v="216"/>
    <x v="216"/>
    <x v="155"/>
    <x v="1"/>
    <x v="3"/>
    <n v="11"/>
    <n v="149483"/>
    <n v="1644.3130000000001"/>
    <x v="16"/>
  </r>
  <r>
    <x v="2"/>
    <s v="DICIEMBRE"/>
    <n v="11671"/>
    <x v="74"/>
    <x v="74"/>
    <x v="217"/>
    <x v="217"/>
    <x v="156"/>
    <x v="1"/>
    <x v="3"/>
    <n v="2"/>
    <n v="15000"/>
    <n v="30"/>
    <x v="0"/>
  </r>
  <r>
    <x v="2"/>
    <s v="DICIEMBRE"/>
    <n v="11694"/>
    <x v="77"/>
    <x v="77"/>
    <x v="218"/>
    <x v="218"/>
    <x v="157"/>
    <x v="1"/>
    <x v="3"/>
    <n v="5"/>
    <n v="42723"/>
    <n v="213.61500000000001"/>
    <x v="16"/>
  </r>
  <r>
    <x v="2"/>
    <s v="DICIEMBRE"/>
    <n v="11663"/>
    <x v="74"/>
    <x v="74"/>
    <x v="139"/>
    <x v="139"/>
    <x v="108"/>
    <x v="1"/>
    <x v="3"/>
    <n v="2"/>
    <n v="15000"/>
    <n v="30"/>
    <x v="0"/>
  </r>
  <r>
    <x v="2"/>
    <s v="DICIEMBRE"/>
    <n v="11711"/>
    <x v="62"/>
    <x v="62"/>
    <x v="139"/>
    <x v="139"/>
    <x v="108"/>
    <x v="1"/>
    <x v="3"/>
    <n v="1"/>
    <n v="15000"/>
    <n v="15"/>
    <x v="0"/>
  </r>
  <r>
    <x v="2"/>
    <s v="DICIEMBRE"/>
    <n v="11694"/>
    <x v="77"/>
    <x v="77"/>
    <x v="143"/>
    <x v="143"/>
    <x v="112"/>
    <x v="1"/>
    <x v="3"/>
    <n v="6"/>
    <n v="208215"/>
    <n v="1249.29"/>
    <x v="16"/>
  </r>
  <r>
    <x v="2"/>
    <s v="DICIEMBRE"/>
    <n v="11694"/>
    <x v="77"/>
    <x v="77"/>
    <x v="146"/>
    <x v="146"/>
    <x v="115"/>
    <x v="2"/>
    <x v="3"/>
    <n v="6"/>
    <n v="1286611"/>
    <n v="7719.6660000000002"/>
    <x v="16"/>
  </r>
  <r>
    <x v="2"/>
    <s v="DICIEMBRE"/>
    <n v="11694"/>
    <x v="77"/>
    <x v="77"/>
    <x v="479"/>
    <x v="479"/>
    <x v="4"/>
    <x v="2"/>
    <x v="5"/>
    <n v="6"/>
    <n v="197641"/>
    <n v="1185.846"/>
    <x v="16"/>
  </r>
  <r>
    <x v="3"/>
    <s v="ENERO"/>
    <n v="11736"/>
    <x v="17"/>
    <x v="17"/>
    <x v="480"/>
    <x v="480"/>
    <x v="4"/>
    <x v="1"/>
    <x v="11"/>
    <n v="1"/>
    <n v="260000"/>
    <n v="260"/>
    <x v="11"/>
  </r>
  <r>
    <x v="3"/>
    <s v="ENERO"/>
    <n v="11727"/>
    <x v="5"/>
    <x v="5"/>
    <x v="386"/>
    <x v="386"/>
    <x v="262"/>
    <x v="2"/>
    <x v="1"/>
    <n v="100"/>
    <n v="133557"/>
    <n v="13355.7"/>
    <x v="4"/>
  </r>
  <r>
    <x v="3"/>
    <s v="ENERO"/>
    <n v="11728"/>
    <x v="6"/>
    <x v="6"/>
    <x v="4"/>
    <x v="4"/>
    <x v="4"/>
    <x v="2"/>
    <x v="1"/>
    <n v="10"/>
    <n v="444407"/>
    <n v="4444.07"/>
    <x v="5"/>
  </r>
  <r>
    <x v="3"/>
    <s v="ENERO"/>
    <n v="11729"/>
    <x v="6"/>
    <x v="6"/>
    <x v="4"/>
    <x v="4"/>
    <x v="4"/>
    <x v="2"/>
    <x v="1"/>
    <n v="12"/>
    <n v="444407"/>
    <n v="5332.884"/>
    <x v="5"/>
  </r>
  <r>
    <x v="3"/>
    <s v="ENERO"/>
    <n v="11730"/>
    <x v="6"/>
    <x v="6"/>
    <x v="4"/>
    <x v="4"/>
    <x v="4"/>
    <x v="2"/>
    <x v="1"/>
    <n v="6"/>
    <n v="444407"/>
    <n v="2666.442"/>
    <x v="5"/>
  </r>
  <r>
    <x v="3"/>
    <s v="ENERO"/>
    <n v="11731"/>
    <x v="6"/>
    <x v="6"/>
    <x v="4"/>
    <x v="4"/>
    <x v="4"/>
    <x v="2"/>
    <x v="1"/>
    <n v="5"/>
    <n v="444407"/>
    <n v="2222.0349999999999"/>
    <x v="5"/>
  </r>
  <r>
    <x v="3"/>
    <s v="ENERO"/>
    <n v="11732"/>
    <x v="6"/>
    <x v="6"/>
    <x v="4"/>
    <x v="4"/>
    <x v="4"/>
    <x v="2"/>
    <x v="1"/>
    <n v="6"/>
    <n v="444407"/>
    <n v="2666.442"/>
    <x v="5"/>
  </r>
  <r>
    <x v="3"/>
    <s v="ENERO"/>
    <n v="11733"/>
    <x v="6"/>
    <x v="6"/>
    <x v="4"/>
    <x v="4"/>
    <x v="4"/>
    <x v="2"/>
    <x v="1"/>
    <n v="5"/>
    <n v="444407"/>
    <n v="2222.0349999999999"/>
    <x v="5"/>
  </r>
  <r>
    <x v="3"/>
    <s v="ENERO"/>
    <n v="11755"/>
    <x v="6"/>
    <x v="6"/>
    <x v="4"/>
    <x v="4"/>
    <x v="4"/>
    <x v="2"/>
    <x v="1"/>
    <n v="25"/>
    <n v="447218"/>
    <n v="11180.45"/>
    <x v="5"/>
  </r>
  <r>
    <x v="3"/>
    <s v="ENERO"/>
    <n v="11734"/>
    <x v="4"/>
    <x v="4"/>
    <x v="4"/>
    <x v="4"/>
    <x v="4"/>
    <x v="2"/>
    <x v="1"/>
    <n v="9"/>
    <n v="474812"/>
    <n v="4273.308"/>
    <x v="3"/>
  </r>
  <r>
    <x v="3"/>
    <s v="ENERO"/>
    <n v="11745"/>
    <x v="12"/>
    <x v="12"/>
    <x v="5"/>
    <x v="5"/>
    <x v="4"/>
    <x v="2"/>
    <x v="1"/>
    <n v="18"/>
    <n v="2022738"/>
    <n v="36409.284"/>
    <x v="8"/>
  </r>
  <r>
    <x v="3"/>
    <s v="ENERO"/>
    <n v="11728"/>
    <x v="6"/>
    <x v="6"/>
    <x v="6"/>
    <x v="6"/>
    <x v="4"/>
    <x v="2"/>
    <x v="1"/>
    <n v="1"/>
    <n v="2940535"/>
    <n v="2940.5349999999999"/>
    <x v="5"/>
  </r>
  <r>
    <x v="3"/>
    <s v="ENERO"/>
    <n v="11730"/>
    <x v="6"/>
    <x v="6"/>
    <x v="6"/>
    <x v="6"/>
    <x v="4"/>
    <x v="2"/>
    <x v="1"/>
    <n v="1"/>
    <n v="2940535"/>
    <n v="2940.5349999999999"/>
    <x v="5"/>
  </r>
  <r>
    <x v="3"/>
    <s v="ENERO"/>
    <n v="11755"/>
    <x v="6"/>
    <x v="6"/>
    <x v="7"/>
    <x v="7"/>
    <x v="4"/>
    <x v="2"/>
    <x v="1"/>
    <n v="15"/>
    <n v="777770"/>
    <n v="11666.55"/>
    <x v="5"/>
  </r>
  <r>
    <x v="3"/>
    <s v="ENERO"/>
    <n v="11745"/>
    <x v="12"/>
    <x v="12"/>
    <x v="7"/>
    <x v="7"/>
    <x v="4"/>
    <x v="2"/>
    <x v="1"/>
    <n v="20"/>
    <n v="777961"/>
    <n v="15559.22"/>
    <x v="8"/>
  </r>
  <r>
    <x v="3"/>
    <s v="ENERO"/>
    <n v="11751"/>
    <x v="4"/>
    <x v="4"/>
    <x v="7"/>
    <x v="7"/>
    <x v="4"/>
    <x v="2"/>
    <x v="1"/>
    <n v="10"/>
    <n v="888455"/>
    <n v="8884.5499999999993"/>
    <x v="3"/>
  </r>
  <r>
    <x v="3"/>
    <s v="ENERO"/>
    <n v="11752"/>
    <x v="4"/>
    <x v="4"/>
    <x v="7"/>
    <x v="7"/>
    <x v="4"/>
    <x v="2"/>
    <x v="1"/>
    <n v="5"/>
    <n v="888455"/>
    <n v="4442.2749999999996"/>
    <x v="3"/>
  </r>
  <r>
    <x v="3"/>
    <s v="ENERO"/>
    <n v="11770"/>
    <x v="24"/>
    <x v="24"/>
    <x v="7"/>
    <x v="7"/>
    <x v="4"/>
    <x v="2"/>
    <x v="1"/>
    <n v="4"/>
    <n v="803520"/>
    <n v="3214.08"/>
    <x v="15"/>
  </r>
  <r>
    <x v="3"/>
    <s v="ENERO"/>
    <n v="11754"/>
    <x v="5"/>
    <x v="5"/>
    <x v="7"/>
    <x v="7"/>
    <x v="4"/>
    <x v="2"/>
    <x v="1"/>
    <n v="20"/>
    <n v="773273"/>
    <n v="15465.46"/>
    <x v="4"/>
  </r>
  <r>
    <x v="3"/>
    <s v="ENERO"/>
    <n v="11735"/>
    <x v="6"/>
    <x v="6"/>
    <x v="73"/>
    <x v="73"/>
    <x v="58"/>
    <x v="2"/>
    <x v="1"/>
    <n v="3"/>
    <n v="3228235"/>
    <n v="9684.7049999999999"/>
    <x v="5"/>
  </r>
  <r>
    <x v="3"/>
    <s v="ENERO"/>
    <n v="11744"/>
    <x v="12"/>
    <x v="12"/>
    <x v="73"/>
    <x v="73"/>
    <x v="58"/>
    <x v="2"/>
    <x v="1"/>
    <n v="3"/>
    <n v="4477782"/>
    <n v="13433.346"/>
    <x v="8"/>
  </r>
  <r>
    <x v="3"/>
    <s v="ENERO"/>
    <n v="11744"/>
    <x v="12"/>
    <x v="12"/>
    <x v="73"/>
    <x v="73"/>
    <x v="58"/>
    <x v="2"/>
    <x v="1"/>
    <n v="3"/>
    <n v="4477782"/>
    <n v="13433.346"/>
    <x v="8"/>
  </r>
  <r>
    <x v="3"/>
    <s v="ENERO"/>
    <n v="11771"/>
    <x v="32"/>
    <x v="32"/>
    <x v="481"/>
    <x v="481"/>
    <x v="333"/>
    <x v="2"/>
    <x v="1"/>
    <n v="1"/>
    <n v="5637586"/>
    <n v="5637.5860000000002"/>
    <x v="0"/>
  </r>
  <r>
    <x v="3"/>
    <s v="ENERO"/>
    <n v="11758"/>
    <x v="25"/>
    <x v="25"/>
    <x v="8"/>
    <x v="8"/>
    <x v="4"/>
    <x v="2"/>
    <x v="1"/>
    <n v="1"/>
    <n v="20143897"/>
    <n v="20143.897000000001"/>
    <x v="16"/>
  </r>
  <r>
    <x v="3"/>
    <s v="ENERO"/>
    <n v="11746"/>
    <x v="12"/>
    <x v="12"/>
    <x v="297"/>
    <x v="297"/>
    <x v="202"/>
    <x v="2"/>
    <x v="1"/>
    <n v="4"/>
    <n v="41700544"/>
    <n v="166802.17600000001"/>
    <x v="8"/>
  </r>
  <r>
    <x v="3"/>
    <s v="ENERO"/>
    <n v="11746"/>
    <x v="12"/>
    <x v="12"/>
    <x v="482"/>
    <x v="482"/>
    <x v="4"/>
    <x v="5"/>
    <x v="1"/>
    <n v="1"/>
    <n v="42149050"/>
    <n v="42149.05"/>
    <x v="8"/>
  </r>
  <r>
    <x v="3"/>
    <s v="ENERO"/>
    <n v="11748"/>
    <x v="28"/>
    <x v="28"/>
    <x v="172"/>
    <x v="172"/>
    <x v="127"/>
    <x v="1"/>
    <x v="1"/>
    <n v="400"/>
    <n v="148398"/>
    <n v="59359.199999999997"/>
    <x v="10"/>
  </r>
  <r>
    <x v="3"/>
    <s v="ENERO"/>
    <n v="11749"/>
    <x v="28"/>
    <x v="28"/>
    <x v="172"/>
    <x v="172"/>
    <x v="127"/>
    <x v="1"/>
    <x v="1"/>
    <n v="100"/>
    <n v="148398"/>
    <n v="14839.8"/>
    <x v="10"/>
  </r>
  <r>
    <x v="3"/>
    <s v="ENERO"/>
    <n v="11749"/>
    <x v="28"/>
    <x v="28"/>
    <x v="173"/>
    <x v="173"/>
    <x v="128"/>
    <x v="1"/>
    <x v="1"/>
    <n v="35"/>
    <n v="74442"/>
    <n v="2605.4699999999998"/>
    <x v="10"/>
  </r>
  <r>
    <x v="3"/>
    <s v="ENERO"/>
    <n v="11748"/>
    <x v="28"/>
    <x v="28"/>
    <x v="174"/>
    <x v="174"/>
    <x v="129"/>
    <x v="1"/>
    <x v="1"/>
    <n v="405"/>
    <n v="117491"/>
    <n v="47583.855000000003"/>
    <x v="10"/>
  </r>
  <r>
    <x v="3"/>
    <s v="ENERO"/>
    <n v="11749"/>
    <x v="28"/>
    <x v="28"/>
    <x v="174"/>
    <x v="174"/>
    <x v="129"/>
    <x v="1"/>
    <x v="1"/>
    <n v="95"/>
    <n v="117491"/>
    <n v="11161.645"/>
    <x v="10"/>
  </r>
  <r>
    <x v="3"/>
    <s v="ENERO"/>
    <n v="11741"/>
    <x v="1"/>
    <x v="1"/>
    <x v="76"/>
    <x v="76"/>
    <x v="4"/>
    <x v="3"/>
    <x v="1"/>
    <n v="2"/>
    <n v="145000"/>
    <n v="290"/>
    <x v="1"/>
  </r>
  <r>
    <x v="3"/>
    <s v="ENERO"/>
    <n v="11757"/>
    <x v="6"/>
    <x v="6"/>
    <x v="411"/>
    <x v="411"/>
    <x v="4"/>
    <x v="3"/>
    <x v="1"/>
    <n v="5"/>
    <n v="132869"/>
    <n v="664.34500000000003"/>
    <x v="5"/>
  </r>
  <r>
    <x v="3"/>
    <s v="ENERO"/>
    <n v="11769"/>
    <x v="12"/>
    <x v="12"/>
    <x v="15"/>
    <x v="15"/>
    <x v="4"/>
    <x v="3"/>
    <x v="1"/>
    <n v="10"/>
    <n v="2841793"/>
    <n v="28417.93"/>
    <x v="8"/>
  </r>
  <r>
    <x v="3"/>
    <s v="ENERO"/>
    <n v="11743"/>
    <x v="12"/>
    <x v="12"/>
    <x v="16"/>
    <x v="16"/>
    <x v="4"/>
    <x v="3"/>
    <x v="1"/>
    <n v="4"/>
    <n v="4377302"/>
    <n v="17509.207999999999"/>
    <x v="8"/>
  </r>
  <r>
    <x v="3"/>
    <s v="ENERO"/>
    <n v="11763"/>
    <x v="5"/>
    <x v="5"/>
    <x v="483"/>
    <x v="483"/>
    <x v="4"/>
    <x v="3"/>
    <x v="1"/>
    <n v="1"/>
    <n v="6253487"/>
    <n v="6253.4870000000001"/>
    <x v="4"/>
  </r>
  <r>
    <x v="3"/>
    <s v="ENERO"/>
    <n v="11764"/>
    <x v="5"/>
    <x v="5"/>
    <x v="483"/>
    <x v="483"/>
    <x v="4"/>
    <x v="3"/>
    <x v="1"/>
    <n v="2"/>
    <n v="6990106"/>
    <n v="13980.212"/>
    <x v="4"/>
  </r>
  <r>
    <x v="3"/>
    <s v="ENERO"/>
    <n v="11764"/>
    <x v="5"/>
    <x v="5"/>
    <x v="483"/>
    <x v="483"/>
    <x v="4"/>
    <x v="3"/>
    <x v="1"/>
    <n v="3"/>
    <n v="6990106"/>
    <n v="20970.317999999999"/>
    <x v="4"/>
  </r>
  <r>
    <x v="3"/>
    <s v="ENERO"/>
    <n v="11764"/>
    <x v="5"/>
    <x v="5"/>
    <x v="484"/>
    <x v="484"/>
    <x v="4"/>
    <x v="3"/>
    <x v="1"/>
    <n v="3"/>
    <n v="7196856"/>
    <n v="21590.567999999999"/>
    <x v="4"/>
  </r>
  <r>
    <x v="3"/>
    <s v="ENERO"/>
    <n v="11761"/>
    <x v="27"/>
    <x v="27"/>
    <x v="485"/>
    <x v="485"/>
    <x v="4"/>
    <x v="3"/>
    <x v="1"/>
    <n v="3"/>
    <n v="8416762"/>
    <n v="25250.286"/>
    <x v="10"/>
  </r>
  <r>
    <x v="3"/>
    <s v="ENERO"/>
    <n v="11761"/>
    <x v="27"/>
    <x v="27"/>
    <x v="152"/>
    <x v="152"/>
    <x v="4"/>
    <x v="3"/>
    <x v="1"/>
    <n v="3"/>
    <n v="10831189"/>
    <n v="32493.566999999999"/>
    <x v="10"/>
  </r>
  <r>
    <x v="3"/>
    <s v="ENERO"/>
    <n v="11750"/>
    <x v="28"/>
    <x v="28"/>
    <x v="412"/>
    <x v="412"/>
    <x v="4"/>
    <x v="3"/>
    <x v="1"/>
    <n v="4"/>
    <n v="14149589"/>
    <n v="56598.356"/>
    <x v="10"/>
  </r>
  <r>
    <x v="3"/>
    <s v="ENERO"/>
    <n v="11760"/>
    <x v="49"/>
    <x v="49"/>
    <x v="299"/>
    <x v="299"/>
    <x v="204"/>
    <x v="3"/>
    <x v="1"/>
    <n v="1"/>
    <n v="1591869"/>
    <n v="1591.8689999999999"/>
    <x v="0"/>
  </r>
  <r>
    <x v="3"/>
    <s v="ENERO"/>
    <n v="11760"/>
    <x v="49"/>
    <x v="49"/>
    <x v="299"/>
    <x v="299"/>
    <x v="204"/>
    <x v="3"/>
    <x v="1"/>
    <n v="3"/>
    <n v="1591869"/>
    <n v="4775.607"/>
    <x v="0"/>
  </r>
  <r>
    <x v="3"/>
    <s v="ENERO"/>
    <n v="11760"/>
    <x v="49"/>
    <x v="49"/>
    <x v="299"/>
    <x v="299"/>
    <x v="204"/>
    <x v="3"/>
    <x v="1"/>
    <n v="6"/>
    <n v="1591869"/>
    <n v="9551.2139999999999"/>
    <x v="0"/>
  </r>
  <r>
    <x v="3"/>
    <s v="ENERO"/>
    <n v="11760"/>
    <x v="49"/>
    <x v="49"/>
    <x v="300"/>
    <x v="300"/>
    <x v="205"/>
    <x v="3"/>
    <x v="1"/>
    <n v="1"/>
    <n v="1874070"/>
    <n v="1874.07"/>
    <x v="0"/>
  </r>
  <r>
    <x v="3"/>
    <s v="ENERO"/>
    <n v="11760"/>
    <x v="49"/>
    <x v="49"/>
    <x v="300"/>
    <x v="300"/>
    <x v="205"/>
    <x v="3"/>
    <x v="1"/>
    <n v="1"/>
    <n v="1874070"/>
    <n v="1874.07"/>
    <x v="0"/>
  </r>
  <r>
    <x v="3"/>
    <s v="ENERO"/>
    <n v="11760"/>
    <x v="49"/>
    <x v="49"/>
    <x v="300"/>
    <x v="300"/>
    <x v="205"/>
    <x v="3"/>
    <x v="1"/>
    <n v="3"/>
    <n v="1874070"/>
    <n v="5622.21"/>
    <x v="0"/>
  </r>
  <r>
    <x v="3"/>
    <s v="ENERO"/>
    <n v="11760"/>
    <x v="49"/>
    <x v="49"/>
    <x v="300"/>
    <x v="300"/>
    <x v="205"/>
    <x v="3"/>
    <x v="1"/>
    <n v="15"/>
    <n v="1874070"/>
    <n v="28111.05"/>
    <x v="0"/>
  </r>
  <r>
    <x v="3"/>
    <s v="ENERO"/>
    <n v="11760"/>
    <x v="49"/>
    <x v="49"/>
    <x v="19"/>
    <x v="19"/>
    <x v="5"/>
    <x v="3"/>
    <x v="1"/>
    <n v="2"/>
    <n v="1735627"/>
    <n v="3471.2539999999999"/>
    <x v="0"/>
  </r>
  <r>
    <x v="3"/>
    <s v="ENERO"/>
    <n v="11760"/>
    <x v="49"/>
    <x v="49"/>
    <x v="19"/>
    <x v="19"/>
    <x v="5"/>
    <x v="3"/>
    <x v="1"/>
    <n v="3"/>
    <n v="1735627"/>
    <n v="5206.8810000000003"/>
    <x v="0"/>
  </r>
  <r>
    <x v="3"/>
    <s v="ENERO"/>
    <n v="11760"/>
    <x v="49"/>
    <x v="49"/>
    <x v="19"/>
    <x v="19"/>
    <x v="5"/>
    <x v="3"/>
    <x v="1"/>
    <n v="6"/>
    <n v="1735627"/>
    <n v="10413.762000000001"/>
    <x v="0"/>
  </r>
  <r>
    <x v="3"/>
    <s v="ENERO"/>
    <n v="11760"/>
    <x v="49"/>
    <x v="49"/>
    <x v="19"/>
    <x v="19"/>
    <x v="5"/>
    <x v="3"/>
    <x v="1"/>
    <n v="10"/>
    <n v="1735627"/>
    <n v="17356.27"/>
    <x v="0"/>
  </r>
  <r>
    <x v="3"/>
    <s v="ENERO"/>
    <n v="11760"/>
    <x v="49"/>
    <x v="49"/>
    <x v="198"/>
    <x v="198"/>
    <x v="143"/>
    <x v="3"/>
    <x v="1"/>
    <n v="2"/>
    <n v="1735627"/>
    <n v="3471.2539999999999"/>
    <x v="0"/>
  </r>
  <r>
    <x v="3"/>
    <s v="ENERO"/>
    <n v="11760"/>
    <x v="49"/>
    <x v="49"/>
    <x v="198"/>
    <x v="198"/>
    <x v="143"/>
    <x v="3"/>
    <x v="1"/>
    <n v="2"/>
    <n v="1735627"/>
    <n v="3471.2539999999999"/>
    <x v="0"/>
  </r>
  <r>
    <x v="3"/>
    <s v="ENERO"/>
    <n v="11760"/>
    <x v="49"/>
    <x v="49"/>
    <x v="198"/>
    <x v="198"/>
    <x v="143"/>
    <x v="3"/>
    <x v="1"/>
    <n v="6"/>
    <n v="1735627"/>
    <n v="10413.762000000001"/>
    <x v="0"/>
  </r>
  <r>
    <x v="3"/>
    <s v="ENERO"/>
    <n v="11760"/>
    <x v="49"/>
    <x v="49"/>
    <x v="198"/>
    <x v="198"/>
    <x v="143"/>
    <x v="3"/>
    <x v="1"/>
    <n v="11"/>
    <n v="1735627"/>
    <n v="19091.897000000001"/>
    <x v="0"/>
  </r>
  <r>
    <x v="3"/>
    <s v="ENERO"/>
    <n v="11760"/>
    <x v="49"/>
    <x v="49"/>
    <x v="20"/>
    <x v="20"/>
    <x v="6"/>
    <x v="3"/>
    <x v="1"/>
    <n v="2"/>
    <n v="2049749"/>
    <n v="4099.4979999999996"/>
    <x v="0"/>
  </r>
  <r>
    <x v="3"/>
    <s v="ENERO"/>
    <n v="11760"/>
    <x v="49"/>
    <x v="49"/>
    <x v="20"/>
    <x v="20"/>
    <x v="6"/>
    <x v="3"/>
    <x v="1"/>
    <n v="3"/>
    <n v="2049749"/>
    <n v="6149.2470000000003"/>
    <x v="0"/>
  </r>
  <r>
    <x v="3"/>
    <s v="ENERO"/>
    <n v="11760"/>
    <x v="49"/>
    <x v="49"/>
    <x v="20"/>
    <x v="20"/>
    <x v="6"/>
    <x v="3"/>
    <x v="1"/>
    <n v="6"/>
    <n v="2049749"/>
    <n v="12298.494000000001"/>
    <x v="0"/>
  </r>
  <r>
    <x v="3"/>
    <s v="ENERO"/>
    <n v="11760"/>
    <x v="49"/>
    <x v="49"/>
    <x v="20"/>
    <x v="20"/>
    <x v="6"/>
    <x v="3"/>
    <x v="1"/>
    <n v="11"/>
    <n v="2049749"/>
    <n v="22547.239000000001"/>
    <x v="0"/>
  </r>
  <r>
    <x v="3"/>
    <s v="ENERO"/>
    <n v="11759"/>
    <x v="5"/>
    <x v="5"/>
    <x v="486"/>
    <x v="486"/>
    <x v="334"/>
    <x v="1"/>
    <x v="1"/>
    <n v="2000"/>
    <n v="907"/>
    <n v="1814"/>
    <x v="4"/>
  </r>
  <r>
    <x v="3"/>
    <s v="ENERO"/>
    <n v="11747"/>
    <x v="12"/>
    <x v="12"/>
    <x v="487"/>
    <x v="487"/>
    <x v="335"/>
    <x v="1"/>
    <x v="1"/>
    <n v="4"/>
    <n v="550965"/>
    <n v="2203.86"/>
    <x v="8"/>
  </r>
  <r>
    <x v="3"/>
    <s v="ENERO"/>
    <n v="11760"/>
    <x v="49"/>
    <x v="49"/>
    <x v="101"/>
    <x v="101"/>
    <x v="74"/>
    <x v="1"/>
    <x v="1"/>
    <n v="8"/>
    <n v="32083"/>
    <n v="256.66399999999999"/>
    <x v="0"/>
  </r>
  <r>
    <x v="3"/>
    <s v="ENERO"/>
    <n v="11760"/>
    <x v="49"/>
    <x v="49"/>
    <x v="101"/>
    <x v="101"/>
    <x v="74"/>
    <x v="1"/>
    <x v="1"/>
    <n v="15"/>
    <n v="32083"/>
    <n v="481.245"/>
    <x v="0"/>
  </r>
  <r>
    <x v="3"/>
    <s v="ENERO"/>
    <n v="11762"/>
    <x v="17"/>
    <x v="17"/>
    <x v="39"/>
    <x v="39"/>
    <x v="25"/>
    <x v="1"/>
    <x v="1"/>
    <n v="1"/>
    <n v="51724.14"/>
    <n v="51.724139999999998"/>
    <x v="11"/>
  </r>
  <r>
    <x v="3"/>
    <s v="ENERO"/>
    <n v="11760"/>
    <x v="49"/>
    <x v="49"/>
    <x v="102"/>
    <x v="102"/>
    <x v="75"/>
    <x v="1"/>
    <x v="1"/>
    <n v="15"/>
    <n v="7292"/>
    <n v="109.38"/>
    <x v="0"/>
  </r>
  <r>
    <x v="3"/>
    <s v="ENERO"/>
    <n v="11760"/>
    <x v="49"/>
    <x v="49"/>
    <x v="102"/>
    <x v="102"/>
    <x v="75"/>
    <x v="1"/>
    <x v="1"/>
    <n v="40"/>
    <n v="7292"/>
    <n v="291.68"/>
    <x v="0"/>
  </r>
  <r>
    <x v="3"/>
    <s v="ENERO"/>
    <n v="11760"/>
    <x v="49"/>
    <x v="49"/>
    <x v="102"/>
    <x v="102"/>
    <x v="75"/>
    <x v="1"/>
    <x v="1"/>
    <n v="40"/>
    <n v="7292"/>
    <n v="291.68"/>
    <x v="0"/>
  </r>
  <r>
    <x v="3"/>
    <s v="ENERO"/>
    <n v="11760"/>
    <x v="49"/>
    <x v="49"/>
    <x v="102"/>
    <x v="102"/>
    <x v="75"/>
    <x v="1"/>
    <x v="1"/>
    <n v="50"/>
    <n v="7292"/>
    <n v="364.6"/>
    <x v="0"/>
  </r>
  <r>
    <x v="3"/>
    <s v="ENERO"/>
    <n v="11760"/>
    <x v="49"/>
    <x v="49"/>
    <x v="102"/>
    <x v="102"/>
    <x v="75"/>
    <x v="1"/>
    <x v="1"/>
    <n v="50"/>
    <n v="7292"/>
    <n v="364.6"/>
    <x v="0"/>
  </r>
  <r>
    <x v="3"/>
    <s v="ENERO"/>
    <n v="11760"/>
    <x v="49"/>
    <x v="49"/>
    <x v="102"/>
    <x v="102"/>
    <x v="75"/>
    <x v="1"/>
    <x v="1"/>
    <n v="50"/>
    <n v="7292"/>
    <n v="364.6"/>
    <x v="0"/>
  </r>
  <r>
    <x v="3"/>
    <s v="ENERO"/>
    <n v="11760"/>
    <x v="49"/>
    <x v="49"/>
    <x v="102"/>
    <x v="102"/>
    <x v="75"/>
    <x v="1"/>
    <x v="1"/>
    <n v="50"/>
    <n v="7292"/>
    <n v="364.6"/>
    <x v="0"/>
  </r>
  <r>
    <x v="3"/>
    <s v="ENERO"/>
    <n v="11760"/>
    <x v="49"/>
    <x v="49"/>
    <x v="104"/>
    <x v="104"/>
    <x v="77"/>
    <x v="1"/>
    <x v="1"/>
    <n v="10"/>
    <n v="71458"/>
    <n v="714.58"/>
    <x v="0"/>
  </r>
  <r>
    <x v="3"/>
    <s v="ENERO"/>
    <n v="11760"/>
    <x v="49"/>
    <x v="49"/>
    <x v="286"/>
    <x v="286"/>
    <x v="196"/>
    <x v="1"/>
    <x v="1"/>
    <n v="10"/>
    <n v="179146"/>
    <n v="1791.46"/>
    <x v="0"/>
  </r>
  <r>
    <x v="3"/>
    <s v="ENERO"/>
    <n v="11772"/>
    <x v="32"/>
    <x v="32"/>
    <x v="105"/>
    <x v="105"/>
    <x v="78"/>
    <x v="1"/>
    <x v="1"/>
    <n v="3"/>
    <n v="21000"/>
    <n v="63"/>
    <x v="0"/>
  </r>
  <r>
    <x v="3"/>
    <s v="ENERO"/>
    <n v="11772"/>
    <x v="32"/>
    <x v="32"/>
    <x v="106"/>
    <x v="106"/>
    <x v="79"/>
    <x v="1"/>
    <x v="1"/>
    <n v="6"/>
    <n v="21000"/>
    <n v="126"/>
    <x v="0"/>
  </r>
  <r>
    <x v="3"/>
    <s v="ENERO"/>
    <n v="11760"/>
    <x v="49"/>
    <x v="49"/>
    <x v="106"/>
    <x v="106"/>
    <x v="79"/>
    <x v="1"/>
    <x v="1"/>
    <n v="30"/>
    <n v="29815"/>
    <n v="894.45"/>
    <x v="0"/>
  </r>
  <r>
    <x v="3"/>
    <s v="ENERO"/>
    <n v="11760"/>
    <x v="49"/>
    <x v="49"/>
    <x v="106"/>
    <x v="106"/>
    <x v="79"/>
    <x v="1"/>
    <x v="1"/>
    <n v="40"/>
    <n v="29815"/>
    <n v="1192.5999999999999"/>
    <x v="0"/>
  </r>
  <r>
    <x v="3"/>
    <s v="ENERO"/>
    <n v="11760"/>
    <x v="49"/>
    <x v="49"/>
    <x v="106"/>
    <x v="106"/>
    <x v="79"/>
    <x v="1"/>
    <x v="1"/>
    <n v="200"/>
    <n v="29815"/>
    <n v="5963"/>
    <x v="0"/>
  </r>
  <r>
    <x v="3"/>
    <s v="ENERO"/>
    <n v="11760"/>
    <x v="49"/>
    <x v="49"/>
    <x v="43"/>
    <x v="43"/>
    <x v="29"/>
    <x v="1"/>
    <x v="1"/>
    <n v="20"/>
    <n v="117476"/>
    <n v="2349.52"/>
    <x v="0"/>
  </r>
  <r>
    <x v="3"/>
    <s v="ENERO"/>
    <n v="11760"/>
    <x v="49"/>
    <x v="49"/>
    <x v="43"/>
    <x v="43"/>
    <x v="29"/>
    <x v="1"/>
    <x v="1"/>
    <n v="30"/>
    <n v="117476"/>
    <n v="3524.28"/>
    <x v="0"/>
  </r>
  <r>
    <x v="3"/>
    <s v="ENERO"/>
    <n v="11760"/>
    <x v="49"/>
    <x v="49"/>
    <x v="43"/>
    <x v="43"/>
    <x v="29"/>
    <x v="1"/>
    <x v="1"/>
    <n v="36"/>
    <n v="117476"/>
    <n v="4229.1360000000004"/>
    <x v="0"/>
  </r>
  <r>
    <x v="3"/>
    <s v="ENERO"/>
    <n v="11760"/>
    <x v="49"/>
    <x v="49"/>
    <x v="43"/>
    <x v="43"/>
    <x v="29"/>
    <x v="1"/>
    <x v="1"/>
    <n v="150"/>
    <n v="117476"/>
    <n v="17621.400000000001"/>
    <x v="0"/>
  </r>
  <r>
    <x v="3"/>
    <s v="ENERO"/>
    <n v="11772"/>
    <x v="32"/>
    <x v="32"/>
    <x v="201"/>
    <x v="201"/>
    <x v="144"/>
    <x v="1"/>
    <x v="1"/>
    <n v="3"/>
    <n v="24000"/>
    <n v="72"/>
    <x v="0"/>
  </r>
  <r>
    <x v="3"/>
    <s v="ENERO"/>
    <n v="11760"/>
    <x v="49"/>
    <x v="49"/>
    <x v="107"/>
    <x v="107"/>
    <x v="80"/>
    <x v="1"/>
    <x v="1"/>
    <n v="20"/>
    <n v="39472"/>
    <n v="789.44"/>
    <x v="0"/>
  </r>
  <r>
    <x v="3"/>
    <s v="ENERO"/>
    <n v="11760"/>
    <x v="49"/>
    <x v="49"/>
    <x v="460"/>
    <x v="460"/>
    <x v="320"/>
    <x v="1"/>
    <x v="1"/>
    <n v="14"/>
    <n v="28615"/>
    <n v="400.61"/>
    <x v="0"/>
  </r>
  <r>
    <x v="3"/>
    <s v="ENERO"/>
    <n v="11760"/>
    <x v="49"/>
    <x v="49"/>
    <x v="351"/>
    <x v="351"/>
    <x v="239"/>
    <x v="1"/>
    <x v="1"/>
    <n v="15"/>
    <n v="117735"/>
    <n v="1766.0250000000001"/>
    <x v="0"/>
  </r>
  <r>
    <x v="3"/>
    <s v="ENERO"/>
    <n v="11760"/>
    <x v="49"/>
    <x v="49"/>
    <x v="42"/>
    <x v="42"/>
    <x v="28"/>
    <x v="1"/>
    <x v="1"/>
    <n v="10"/>
    <n v="155975"/>
    <n v="1559.75"/>
    <x v="0"/>
  </r>
  <r>
    <x v="3"/>
    <s v="ENERO"/>
    <n v="11760"/>
    <x v="49"/>
    <x v="49"/>
    <x v="110"/>
    <x v="110"/>
    <x v="83"/>
    <x v="1"/>
    <x v="1"/>
    <n v="10"/>
    <n v="34676"/>
    <n v="346.76"/>
    <x v="0"/>
  </r>
  <r>
    <x v="3"/>
    <s v="ENERO"/>
    <n v="11760"/>
    <x v="49"/>
    <x v="49"/>
    <x v="488"/>
    <x v="488"/>
    <x v="336"/>
    <x v="1"/>
    <x v="1"/>
    <n v="15"/>
    <n v="18245"/>
    <n v="273.67500000000001"/>
    <x v="0"/>
  </r>
  <r>
    <x v="3"/>
    <s v="ENERO"/>
    <n v="11760"/>
    <x v="49"/>
    <x v="49"/>
    <x v="489"/>
    <x v="489"/>
    <x v="337"/>
    <x v="1"/>
    <x v="1"/>
    <n v="10"/>
    <n v="105096"/>
    <n v="1050.96"/>
    <x v="0"/>
  </r>
  <r>
    <x v="3"/>
    <s v="ENERO"/>
    <n v="11760"/>
    <x v="49"/>
    <x v="49"/>
    <x v="490"/>
    <x v="490"/>
    <x v="338"/>
    <x v="1"/>
    <x v="1"/>
    <n v="10"/>
    <n v="247363"/>
    <n v="2473.63"/>
    <x v="0"/>
  </r>
  <r>
    <x v="3"/>
    <s v="ENERO"/>
    <n v="11760"/>
    <x v="49"/>
    <x v="49"/>
    <x v="114"/>
    <x v="114"/>
    <x v="86"/>
    <x v="1"/>
    <x v="1"/>
    <n v="8"/>
    <n v="20254"/>
    <n v="162.03200000000001"/>
    <x v="0"/>
  </r>
  <r>
    <x v="3"/>
    <s v="ENERO"/>
    <n v="11760"/>
    <x v="49"/>
    <x v="49"/>
    <x v="114"/>
    <x v="114"/>
    <x v="86"/>
    <x v="1"/>
    <x v="1"/>
    <n v="40"/>
    <n v="20254"/>
    <n v="810.16"/>
    <x v="0"/>
  </r>
  <r>
    <x v="3"/>
    <s v="ENERO"/>
    <n v="11753"/>
    <x v="5"/>
    <x v="5"/>
    <x v="89"/>
    <x v="89"/>
    <x v="64"/>
    <x v="4"/>
    <x v="1"/>
    <n v="30"/>
    <n v="536891"/>
    <n v="16106.73"/>
    <x v="4"/>
  </r>
  <r>
    <x v="3"/>
    <s v="ENERO"/>
    <n v="11760"/>
    <x v="49"/>
    <x v="49"/>
    <x v="313"/>
    <x v="313"/>
    <x v="215"/>
    <x v="4"/>
    <x v="1"/>
    <n v="16"/>
    <n v="495148"/>
    <n v="7922.3680000000004"/>
    <x v="0"/>
  </r>
  <r>
    <x v="3"/>
    <s v="ENERO"/>
    <n v="11760"/>
    <x v="49"/>
    <x v="49"/>
    <x v="313"/>
    <x v="313"/>
    <x v="215"/>
    <x v="4"/>
    <x v="1"/>
    <n v="27"/>
    <n v="495148"/>
    <n v="13368.995999999999"/>
    <x v="0"/>
  </r>
  <r>
    <x v="3"/>
    <s v="ENERO"/>
    <n v="11760"/>
    <x v="49"/>
    <x v="49"/>
    <x v="202"/>
    <x v="202"/>
    <x v="145"/>
    <x v="4"/>
    <x v="1"/>
    <n v="10"/>
    <n v="1000926"/>
    <n v="10009.26"/>
    <x v="0"/>
  </r>
  <r>
    <x v="3"/>
    <s v="ENERO"/>
    <n v="11760"/>
    <x v="49"/>
    <x v="49"/>
    <x v="314"/>
    <x v="314"/>
    <x v="216"/>
    <x v="1"/>
    <x v="1"/>
    <n v="4"/>
    <n v="29328"/>
    <n v="117.312"/>
    <x v="0"/>
  </r>
  <r>
    <x v="3"/>
    <s v="ENERO"/>
    <n v="11760"/>
    <x v="49"/>
    <x v="49"/>
    <x v="314"/>
    <x v="314"/>
    <x v="216"/>
    <x v="1"/>
    <x v="1"/>
    <n v="6"/>
    <n v="29328"/>
    <n v="175.96799999999999"/>
    <x v="0"/>
  </r>
  <r>
    <x v="3"/>
    <s v="ENERO"/>
    <n v="11760"/>
    <x v="49"/>
    <x v="49"/>
    <x v="461"/>
    <x v="461"/>
    <x v="321"/>
    <x v="1"/>
    <x v="1"/>
    <n v="20"/>
    <n v="25926"/>
    <n v="518.52"/>
    <x v="0"/>
  </r>
  <r>
    <x v="3"/>
    <s v="ENERO"/>
    <n v="11760"/>
    <x v="49"/>
    <x v="49"/>
    <x v="183"/>
    <x v="183"/>
    <x v="133"/>
    <x v="4"/>
    <x v="1"/>
    <n v="7"/>
    <n v="463195"/>
    <n v="3242.3649999999998"/>
    <x v="0"/>
  </r>
  <r>
    <x v="3"/>
    <s v="ENERO"/>
    <n v="11760"/>
    <x v="49"/>
    <x v="49"/>
    <x v="183"/>
    <x v="183"/>
    <x v="133"/>
    <x v="4"/>
    <x v="1"/>
    <n v="12"/>
    <n v="463195"/>
    <n v="5558.34"/>
    <x v="0"/>
  </r>
  <r>
    <x v="3"/>
    <s v="ENERO"/>
    <n v="11760"/>
    <x v="49"/>
    <x v="49"/>
    <x v="183"/>
    <x v="183"/>
    <x v="133"/>
    <x v="4"/>
    <x v="1"/>
    <n v="55"/>
    <n v="463195"/>
    <n v="25475.724999999999"/>
    <x v="0"/>
  </r>
  <r>
    <x v="3"/>
    <s v="ENERO"/>
    <n v="11753"/>
    <x v="5"/>
    <x v="5"/>
    <x v="45"/>
    <x v="45"/>
    <x v="31"/>
    <x v="4"/>
    <x v="1"/>
    <n v="9"/>
    <n v="508419"/>
    <n v="4575.7709999999997"/>
    <x v="4"/>
  </r>
  <r>
    <x v="3"/>
    <s v="ENERO"/>
    <n v="11760"/>
    <x v="49"/>
    <x v="49"/>
    <x v="45"/>
    <x v="45"/>
    <x v="31"/>
    <x v="4"/>
    <x v="1"/>
    <n v="4"/>
    <n v="484486"/>
    <n v="1937.944"/>
    <x v="0"/>
  </r>
  <r>
    <x v="3"/>
    <s v="ENERO"/>
    <n v="11760"/>
    <x v="49"/>
    <x v="49"/>
    <x v="45"/>
    <x v="45"/>
    <x v="31"/>
    <x v="4"/>
    <x v="1"/>
    <n v="8"/>
    <n v="484486"/>
    <n v="3875.8879999999999"/>
    <x v="0"/>
  </r>
  <r>
    <x v="3"/>
    <s v="ENERO"/>
    <n v="11760"/>
    <x v="49"/>
    <x v="49"/>
    <x v="45"/>
    <x v="45"/>
    <x v="31"/>
    <x v="4"/>
    <x v="1"/>
    <n v="10"/>
    <n v="484486"/>
    <n v="4844.8599999999997"/>
    <x v="0"/>
  </r>
  <r>
    <x v="3"/>
    <s v="ENERO"/>
    <n v="11760"/>
    <x v="49"/>
    <x v="49"/>
    <x v="427"/>
    <x v="427"/>
    <x v="292"/>
    <x v="1"/>
    <x v="1"/>
    <n v="2"/>
    <n v="878459"/>
    <n v="1756.9179999999999"/>
    <x v="0"/>
  </r>
  <r>
    <x v="3"/>
    <s v="ENERO"/>
    <n v="11760"/>
    <x v="49"/>
    <x v="49"/>
    <x v="315"/>
    <x v="315"/>
    <x v="217"/>
    <x v="1"/>
    <x v="1"/>
    <n v="8"/>
    <n v="10467"/>
    <n v="83.736000000000004"/>
    <x v="0"/>
  </r>
  <r>
    <x v="3"/>
    <s v="ENERO"/>
    <n v="11760"/>
    <x v="49"/>
    <x v="49"/>
    <x v="417"/>
    <x v="417"/>
    <x v="283"/>
    <x v="1"/>
    <x v="1"/>
    <n v="8"/>
    <n v="3662"/>
    <n v="29.295999999999999"/>
    <x v="0"/>
  </r>
  <r>
    <x v="3"/>
    <s v="ENERO"/>
    <n v="11760"/>
    <x v="49"/>
    <x v="49"/>
    <x v="417"/>
    <x v="417"/>
    <x v="283"/>
    <x v="1"/>
    <x v="1"/>
    <n v="30"/>
    <n v="3662"/>
    <n v="109.86"/>
    <x v="0"/>
  </r>
  <r>
    <x v="3"/>
    <s v="ENERO"/>
    <n v="11760"/>
    <x v="49"/>
    <x v="49"/>
    <x v="116"/>
    <x v="116"/>
    <x v="88"/>
    <x v="1"/>
    <x v="1"/>
    <n v="15"/>
    <n v="10954"/>
    <n v="164.31"/>
    <x v="0"/>
  </r>
  <r>
    <x v="3"/>
    <s v="ENERO"/>
    <n v="11760"/>
    <x v="49"/>
    <x v="49"/>
    <x v="117"/>
    <x v="117"/>
    <x v="89"/>
    <x v="1"/>
    <x v="1"/>
    <n v="5"/>
    <n v="232132"/>
    <n v="1160.6600000000001"/>
    <x v="0"/>
  </r>
  <r>
    <x v="3"/>
    <s v="ENERO"/>
    <n v="11760"/>
    <x v="49"/>
    <x v="49"/>
    <x v="117"/>
    <x v="117"/>
    <x v="89"/>
    <x v="1"/>
    <x v="1"/>
    <n v="8"/>
    <n v="232132"/>
    <n v="1857.056"/>
    <x v="0"/>
  </r>
  <r>
    <x v="3"/>
    <s v="ENERO"/>
    <n v="11760"/>
    <x v="49"/>
    <x v="49"/>
    <x v="117"/>
    <x v="117"/>
    <x v="89"/>
    <x v="1"/>
    <x v="1"/>
    <n v="25"/>
    <n v="232132"/>
    <n v="5803.3"/>
    <x v="0"/>
  </r>
  <r>
    <x v="3"/>
    <s v="ENERO"/>
    <n v="11760"/>
    <x v="49"/>
    <x v="49"/>
    <x v="118"/>
    <x v="118"/>
    <x v="90"/>
    <x v="5"/>
    <x v="1"/>
    <n v="8"/>
    <n v="93819"/>
    <n v="750.55200000000002"/>
    <x v="0"/>
  </r>
  <r>
    <x v="3"/>
    <s v="ENERO"/>
    <n v="11760"/>
    <x v="49"/>
    <x v="49"/>
    <x v="118"/>
    <x v="118"/>
    <x v="90"/>
    <x v="5"/>
    <x v="1"/>
    <n v="20"/>
    <n v="93819"/>
    <n v="1876.38"/>
    <x v="0"/>
  </r>
  <r>
    <x v="3"/>
    <s v="ENERO"/>
    <n v="11760"/>
    <x v="49"/>
    <x v="49"/>
    <x v="118"/>
    <x v="118"/>
    <x v="90"/>
    <x v="5"/>
    <x v="1"/>
    <n v="30"/>
    <n v="93819"/>
    <n v="2814.57"/>
    <x v="0"/>
  </r>
  <r>
    <x v="3"/>
    <s v="ENERO"/>
    <n v="11760"/>
    <x v="49"/>
    <x v="49"/>
    <x v="273"/>
    <x v="273"/>
    <x v="190"/>
    <x v="1"/>
    <x v="1"/>
    <n v="2"/>
    <n v="1410876"/>
    <n v="2821.752"/>
    <x v="0"/>
  </r>
  <r>
    <x v="3"/>
    <s v="ENERO"/>
    <n v="11760"/>
    <x v="49"/>
    <x v="49"/>
    <x v="273"/>
    <x v="273"/>
    <x v="190"/>
    <x v="1"/>
    <x v="1"/>
    <n v="4"/>
    <n v="1410876"/>
    <n v="5643.5039999999999"/>
    <x v="0"/>
  </r>
  <r>
    <x v="3"/>
    <s v="ENERO"/>
    <n v="11760"/>
    <x v="49"/>
    <x v="49"/>
    <x v="273"/>
    <x v="273"/>
    <x v="190"/>
    <x v="1"/>
    <x v="1"/>
    <n v="6"/>
    <n v="1410876"/>
    <n v="8465.2559999999994"/>
    <x v="0"/>
  </r>
  <r>
    <x v="3"/>
    <s v="ENERO"/>
    <n v="11760"/>
    <x v="49"/>
    <x v="49"/>
    <x v="120"/>
    <x v="120"/>
    <x v="92"/>
    <x v="1"/>
    <x v="1"/>
    <n v="5"/>
    <n v="11018"/>
    <n v="55.09"/>
    <x v="0"/>
  </r>
  <r>
    <x v="3"/>
    <s v="ENERO"/>
    <n v="11760"/>
    <x v="49"/>
    <x v="49"/>
    <x v="120"/>
    <x v="120"/>
    <x v="92"/>
    <x v="1"/>
    <x v="1"/>
    <n v="15"/>
    <n v="11018"/>
    <n v="165.27"/>
    <x v="0"/>
  </r>
  <r>
    <x v="3"/>
    <s v="ENERO"/>
    <n v="11760"/>
    <x v="49"/>
    <x v="49"/>
    <x v="121"/>
    <x v="121"/>
    <x v="93"/>
    <x v="1"/>
    <x v="1"/>
    <n v="40"/>
    <n v="33477"/>
    <n v="1339.08"/>
    <x v="0"/>
  </r>
  <r>
    <x v="3"/>
    <s v="ENERO"/>
    <n v="11760"/>
    <x v="49"/>
    <x v="49"/>
    <x v="316"/>
    <x v="316"/>
    <x v="218"/>
    <x v="1"/>
    <x v="1"/>
    <n v="5"/>
    <n v="9722"/>
    <n v="48.61"/>
    <x v="0"/>
  </r>
  <r>
    <x v="3"/>
    <s v="ENERO"/>
    <n v="11760"/>
    <x v="49"/>
    <x v="49"/>
    <x v="316"/>
    <x v="316"/>
    <x v="218"/>
    <x v="1"/>
    <x v="1"/>
    <n v="8"/>
    <n v="9722"/>
    <n v="77.775999999999996"/>
    <x v="0"/>
  </r>
  <r>
    <x v="3"/>
    <s v="ENERO"/>
    <n v="11760"/>
    <x v="49"/>
    <x v="49"/>
    <x v="316"/>
    <x v="316"/>
    <x v="218"/>
    <x v="1"/>
    <x v="1"/>
    <n v="8"/>
    <n v="34514"/>
    <n v="276.11200000000002"/>
    <x v="0"/>
  </r>
  <r>
    <x v="3"/>
    <s v="ENERO"/>
    <n v="11760"/>
    <x v="49"/>
    <x v="49"/>
    <x v="316"/>
    <x v="316"/>
    <x v="218"/>
    <x v="1"/>
    <x v="1"/>
    <n v="10"/>
    <n v="34514"/>
    <n v="345.14"/>
    <x v="0"/>
  </r>
  <r>
    <x v="3"/>
    <s v="ENERO"/>
    <n v="11760"/>
    <x v="49"/>
    <x v="49"/>
    <x v="316"/>
    <x v="316"/>
    <x v="218"/>
    <x v="1"/>
    <x v="1"/>
    <n v="12"/>
    <n v="9722"/>
    <n v="116.664"/>
    <x v="0"/>
  </r>
  <r>
    <x v="3"/>
    <s v="ENERO"/>
    <n v="11760"/>
    <x v="49"/>
    <x v="49"/>
    <x v="317"/>
    <x v="317"/>
    <x v="219"/>
    <x v="1"/>
    <x v="1"/>
    <n v="4"/>
    <n v="40120"/>
    <n v="160.47999999999999"/>
    <x v="0"/>
  </r>
  <r>
    <x v="3"/>
    <s v="ENERO"/>
    <n v="11760"/>
    <x v="49"/>
    <x v="49"/>
    <x v="319"/>
    <x v="319"/>
    <x v="221"/>
    <x v="1"/>
    <x v="1"/>
    <n v="4"/>
    <n v="67731"/>
    <n v="270.92399999999998"/>
    <x v="0"/>
  </r>
  <r>
    <x v="3"/>
    <s v="ENERO"/>
    <n v="11760"/>
    <x v="49"/>
    <x v="49"/>
    <x v="491"/>
    <x v="491"/>
    <x v="339"/>
    <x v="1"/>
    <x v="1"/>
    <n v="20"/>
    <n v="94240"/>
    <n v="1884.8"/>
    <x v="0"/>
  </r>
  <r>
    <x v="3"/>
    <s v="ENERO"/>
    <n v="11760"/>
    <x v="49"/>
    <x v="49"/>
    <x v="122"/>
    <x v="122"/>
    <x v="94"/>
    <x v="1"/>
    <x v="1"/>
    <n v="8"/>
    <n v="16042"/>
    <n v="128.33600000000001"/>
    <x v="0"/>
  </r>
  <r>
    <x v="3"/>
    <s v="ENERO"/>
    <n v="11760"/>
    <x v="49"/>
    <x v="49"/>
    <x v="122"/>
    <x v="122"/>
    <x v="94"/>
    <x v="1"/>
    <x v="1"/>
    <n v="40"/>
    <n v="16042"/>
    <n v="641.67999999999995"/>
    <x v="0"/>
  </r>
  <r>
    <x v="3"/>
    <s v="ENERO"/>
    <n v="11760"/>
    <x v="49"/>
    <x v="49"/>
    <x v="492"/>
    <x v="492"/>
    <x v="340"/>
    <x v="1"/>
    <x v="1"/>
    <n v="2"/>
    <n v="1171290"/>
    <n v="2342.58"/>
    <x v="0"/>
  </r>
  <r>
    <x v="3"/>
    <s v="ENERO"/>
    <n v="11760"/>
    <x v="49"/>
    <x v="49"/>
    <x v="493"/>
    <x v="493"/>
    <x v="4"/>
    <x v="1"/>
    <x v="1"/>
    <n v="10"/>
    <n v="24565"/>
    <n v="245.65"/>
    <x v="0"/>
  </r>
  <r>
    <x v="3"/>
    <s v="ENERO"/>
    <n v="11768"/>
    <x v="18"/>
    <x v="18"/>
    <x v="442"/>
    <x v="442"/>
    <x v="303"/>
    <x v="1"/>
    <x v="2"/>
    <n v="2"/>
    <n v="628765"/>
    <n v="1257.53"/>
    <x v="12"/>
  </r>
  <r>
    <x v="3"/>
    <s v="ENERO"/>
    <n v="11765"/>
    <x v="1"/>
    <x v="1"/>
    <x v="442"/>
    <x v="442"/>
    <x v="303"/>
    <x v="1"/>
    <x v="2"/>
    <n v="1"/>
    <n v="628765"/>
    <n v="628.76499999999999"/>
    <x v="1"/>
  </r>
  <r>
    <x v="3"/>
    <s v="ENERO"/>
    <n v="11766"/>
    <x v="1"/>
    <x v="1"/>
    <x v="442"/>
    <x v="442"/>
    <x v="303"/>
    <x v="1"/>
    <x v="2"/>
    <n v="2"/>
    <n v="628765"/>
    <n v="1257.53"/>
    <x v="1"/>
  </r>
  <r>
    <x v="3"/>
    <s v="ENERO"/>
    <n v="11768"/>
    <x v="18"/>
    <x v="18"/>
    <x v="423"/>
    <x v="423"/>
    <x v="289"/>
    <x v="1"/>
    <x v="2"/>
    <n v="23"/>
    <n v="1886295"/>
    <n v="43384.785000000003"/>
    <x v="12"/>
  </r>
  <r>
    <x v="3"/>
    <s v="ENERO"/>
    <n v="11765"/>
    <x v="1"/>
    <x v="1"/>
    <x v="423"/>
    <x v="423"/>
    <x v="289"/>
    <x v="1"/>
    <x v="2"/>
    <n v="3"/>
    <n v="1886295"/>
    <n v="5658.8850000000002"/>
    <x v="1"/>
  </r>
  <r>
    <x v="3"/>
    <s v="ENERO"/>
    <n v="11766"/>
    <x v="1"/>
    <x v="1"/>
    <x v="423"/>
    <x v="423"/>
    <x v="289"/>
    <x v="1"/>
    <x v="2"/>
    <n v="10"/>
    <n v="1886295"/>
    <n v="18862.95"/>
    <x v="1"/>
  </r>
  <r>
    <x v="3"/>
    <s v="ENERO"/>
    <n v="11767"/>
    <x v="1"/>
    <x v="1"/>
    <x v="423"/>
    <x v="423"/>
    <x v="289"/>
    <x v="1"/>
    <x v="2"/>
    <n v="2"/>
    <n v="1886295"/>
    <n v="3772.59"/>
    <x v="1"/>
  </r>
  <r>
    <x v="3"/>
    <s v="ENERO"/>
    <n v="11738"/>
    <x v="1"/>
    <x v="1"/>
    <x v="55"/>
    <x v="55"/>
    <x v="41"/>
    <x v="0"/>
    <x v="3"/>
    <n v="2"/>
    <n v="330000"/>
    <n v="660"/>
    <x v="1"/>
  </r>
  <r>
    <x v="3"/>
    <s v="ENERO"/>
    <n v="11739"/>
    <x v="1"/>
    <x v="1"/>
    <x v="55"/>
    <x v="55"/>
    <x v="41"/>
    <x v="0"/>
    <x v="3"/>
    <n v="1"/>
    <n v="330000"/>
    <n v="330"/>
    <x v="1"/>
  </r>
  <r>
    <x v="3"/>
    <s v="ENERO"/>
    <n v="11756"/>
    <x v="17"/>
    <x v="17"/>
    <x v="57"/>
    <x v="57"/>
    <x v="43"/>
    <x v="1"/>
    <x v="3"/>
    <n v="1"/>
    <n v="60000"/>
    <n v="60"/>
    <x v="11"/>
  </r>
  <r>
    <x v="3"/>
    <s v="ENERO"/>
    <n v="11737"/>
    <x v="22"/>
    <x v="22"/>
    <x v="60"/>
    <x v="60"/>
    <x v="46"/>
    <x v="0"/>
    <x v="3"/>
    <n v="3"/>
    <n v="173500"/>
    <n v="520.5"/>
    <x v="14"/>
  </r>
  <r>
    <x v="3"/>
    <s v="ENERO"/>
    <n v="11740"/>
    <x v="1"/>
    <x v="1"/>
    <x v="294"/>
    <x v="294"/>
    <x v="200"/>
    <x v="0"/>
    <x v="3"/>
    <n v="1"/>
    <n v="58500"/>
    <n v="58.5"/>
    <x v="1"/>
  </r>
  <r>
    <x v="3"/>
    <s v="ENERO"/>
    <n v="11742"/>
    <x v="0"/>
    <x v="0"/>
    <x v="192"/>
    <x v="192"/>
    <x v="141"/>
    <x v="1"/>
    <x v="3"/>
    <n v="1"/>
    <n v="12000"/>
    <n v="12"/>
    <x v="0"/>
  </r>
  <r>
    <x v="3"/>
    <s v="FEBRERO"/>
    <n v="11813"/>
    <x v="17"/>
    <x v="17"/>
    <x v="494"/>
    <x v="494"/>
    <x v="4"/>
    <x v="1"/>
    <x v="9"/>
    <n v="1"/>
    <n v="125000"/>
    <n v="125"/>
    <x v="11"/>
  </r>
  <r>
    <x v="3"/>
    <s v="FEBRERO"/>
    <n v="11780"/>
    <x v="18"/>
    <x v="18"/>
    <x v="72"/>
    <x v="72"/>
    <x v="4"/>
    <x v="1"/>
    <x v="0"/>
    <n v="500"/>
    <n v="2500"/>
    <n v="1250"/>
    <x v="12"/>
  </r>
  <r>
    <x v="3"/>
    <s v="FEBRERO"/>
    <n v="11788"/>
    <x v="6"/>
    <x v="6"/>
    <x v="4"/>
    <x v="4"/>
    <x v="4"/>
    <x v="2"/>
    <x v="1"/>
    <n v="14"/>
    <n v="470745"/>
    <n v="6590.43"/>
    <x v="5"/>
  </r>
  <r>
    <x v="3"/>
    <s v="FEBRERO"/>
    <n v="11789"/>
    <x v="6"/>
    <x v="6"/>
    <x v="4"/>
    <x v="4"/>
    <x v="4"/>
    <x v="2"/>
    <x v="1"/>
    <n v="25"/>
    <n v="470745"/>
    <n v="11768.625"/>
    <x v="5"/>
  </r>
  <r>
    <x v="3"/>
    <s v="FEBRERO"/>
    <n v="11790"/>
    <x v="6"/>
    <x v="6"/>
    <x v="4"/>
    <x v="4"/>
    <x v="4"/>
    <x v="2"/>
    <x v="1"/>
    <n v="7"/>
    <n v="470745"/>
    <n v="3295.2150000000001"/>
    <x v="5"/>
  </r>
  <r>
    <x v="3"/>
    <s v="FEBRERO"/>
    <n v="11791"/>
    <x v="6"/>
    <x v="6"/>
    <x v="4"/>
    <x v="4"/>
    <x v="4"/>
    <x v="2"/>
    <x v="1"/>
    <n v="5"/>
    <n v="470745"/>
    <n v="2353.7249999999999"/>
    <x v="5"/>
  </r>
  <r>
    <x v="3"/>
    <s v="FEBRERO"/>
    <n v="11791"/>
    <x v="6"/>
    <x v="6"/>
    <x v="4"/>
    <x v="4"/>
    <x v="4"/>
    <x v="2"/>
    <x v="1"/>
    <n v="5"/>
    <n v="470745"/>
    <n v="2353.7249999999999"/>
    <x v="5"/>
  </r>
  <r>
    <x v="3"/>
    <s v="FEBRERO"/>
    <n v="11825"/>
    <x v="8"/>
    <x v="8"/>
    <x v="4"/>
    <x v="4"/>
    <x v="4"/>
    <x v="2"/>
    <x v="1"/>
    <n v="5"/>
    <n v="473541"/>
    <n v="2367.7049999999999"/>
    <x v="7"/>
  </r>
  <r>
    <x v="3"/>
    <s v="FEBRERO"/>
    <n v="11793"/>
    <x v="4"/>
    <x v="4"/>
    <x v="4"/>
    <x v="4"/>
    <x v="4"/>
    <x v="2"/>
    <x v="1"/>
    <n v="18"/>
    <n v="493035"/>
    <n v="8874.6299999999992"/>
    <x v="3"/>
  </r>
  <r>
    <x v="3"/>
    <s v="FEBRERO"/>
    <n v="11786"/>
    <x v="25"/>
    <x v="25"/>
    <x v="4"/>
    <x v="4"/>
    <x v="4"/>
    <x v="2"/>
    <x v="1"/>
    <n v="30"/>
    <n v="465755"/>
    <n v="13972.65"/>
    <x v="16"/>
  </r>
  <r>
    <x v="3"/>
    <s v="FEBRERO"/>
    <n v="11816"/>
    <x v="87"/>
    <x v="87"/>
    <x v="4"/>
    <x v="4"/>
    <x v="4"/>
    <x v="2"/>
    <x v="1"/>
    <n v="7"/>
    <n v="494696"/>
    <n v="3462.8719999999998"/>
    <x v="3"/>
  </r>
  <r>
    <x v="3"/>
    <s v="FEBRERO"/>
    <n v="11827"/>
    <x v="24"/>
    <x v="24"/>
    <x v="4"/>
    <x v="4"/>
    <x v="4"/>
    <x v="2"/>
    <x v="1"/>
    <n v="5"/>
    <n v="473549"/>
    <n v="2367.7449999999999"/>
    <x v="15"/>
  </r>
  <r>
    <x v="3"/>
    <s v="FEBRERO"/>
    <n v="11828"/>
    <x v="24"/>
    <x v="24"/>
    <x v="4"/>
    <x v="4"/>
    <x v="4"/>
    <x v="2"/>
    <x v="1"/>
    <n v="9"/>
    <n v="479549"/>
    <n v="4315.9409999999998"/>
    <x v="15"/>
  </r>
  <r>
    <x v="3"/>
    <s v="FEBRERO"/>
    <n v="11782"/>
    <x v="8"/>
    <x v="8"/>
    <x v="5"/>
    <x v="5"/>
    <x v="4"/>
    <x v="2"/>
    <x v="1"/>
    <n v="2"/>
    <n v="2295506"/>
    <n v="4591.0119999999997"/>
    <x v="7"/>
  </r>
  <r>
    <x v="3"/>
    <s v="FEBRERO"/>
    <n v="11794"/>
    <x v="28"/>
    <x v="28"/>
    <x v="5"/>
    <x v="5"/>
    <x v="4"/>
    <x v="2"/>
    <x v="1"/>
    <n v="11"/>
    <n v="2233727"/>
    <n v="24570.996999999999"/>
    <x v="10"/>
  </r>
  <r>
    <x v="3"/>
    <s v="FEBRERO"/>
    <n v="11783"/>
    <x v="6"/>
    <x v="6"/>
    <x v="6"/>
    <x v="6"/>
    <x v="4"/>
    <x v="2"/>
    <x v="1"/>
    <n v="3"/>
    <n v="3239657"/>
    <n v="9718.9709999999995"/>
    <x v="5"/>
  </r>
  <r>
    <x v="3"/>
    <s v="FEBRERO"/>
    <n v="11782"/>
    <x v="8"/>
    <x v="8"/>
    <x v="6"/>
    <x v="6"/>
    <x v="4"/>
    <x v="2"/>
    <x v="1"/>
    <n v="3"/>
    <n v="3270264"/>
    <n v="9810.7919999999995"/>
    <x v="7"/>
  </r>
  <r>
    <x v="3"/>
    <s v="FEBRERO"/>
    <n v="11781"/>
    <x v="8"/>
    <x v="8"/>
    <x v="323"/>
    <x v="323"/>
    <x v="4"/>
    <x v="2"/>
    <x v="1"/>
    <n v="3"/>
    <n v="4351481"/>
    <n v="13054.442999999999"/>
    <x v="7"/>
  </r>
  <r>
    <x v="3"/>
    <s v="FEBRERO"/>
    <n v="11825"/>
    <x v="8"/>
    <x v="8"/>
    <x v="323"/>
    <x v="323"/>
    <x v="4"/>
    <x v="2"/>
    <x v="1"/>
    <n v="1"/>
    <n v="4315846"/>
    <n v="4315.8459999999995"/>
    <x v="7"/>
  </r>
  <r>
    <x v="3"/>
    <s v="FEBRERO"/>
    <n v="11793"/>
    <x v="4"/>
    <x v="4"/>
    <x v="7"/>
    <x v="7"/>
    <x v="4"/>
    <x v="2"/>
    <x v="1"/>
    <n v="3"/>
    <n v="913545"/>
    <n v="2740.6350000000002"/>
    <x v="3"/>
  </r>
  <r>
    <x v="3"/>
    <s v="FEBRERO"/>
    <n v="11807"/>
    <x v="6"/>
    <x v="6"/>
    <x v="481"/>
    <x v="481"/>
    <x v="333"/>
    <x v="2"/>
    <x v="1"/>
    <n v="1"/>
    <n v="6713744"/>
    <n v="6713.7439999999997"/>
    <x v="5"/>
  </r>
  <r>
    <x v="3"/>
    <s v="FEBRERO"/>
    <n v="11817"/>
    <x v="28"/>
    <x v="28"/>
    <x v="172"/>
    <x v="172"/>
    <x v="127"/>
    <x v="1"/>
    <x v="1"/>
    <n v="400"/>
    <n v="154758"/>
    <n v="61903.199999999997"/>
    <x v="10"/>
  </r>
  <r>
    <x v="3"/>
    <s v="FEBRERO"/>
    <n v="11817"/>
    <x v="28"/>
    <x v="28"/>
    <x v="173"/>
    <x v="173"/>
    <x v="128"/>
    <x v="1"/>
    <x v="1"/>
    <n v="265"/>
    <n v="77633"/>
    <n v="20572.744999999999"/>
    <x v="10"/>
  </r>
  <r>
    <x v="3"/>
    <s v="FEBRERO"/>
    <n v="11817"/>
    <x v="28"/>
    <x v="28"/>
    <x v="174"/>
    <x v="174"/>
    <x v="129"/>
    <x v="1"/>
    <x v="1"/>
    <n v="405"/>
    <n v="122527"/>
    <n v="49623.434999999998"/>
    <x v="10"/>
  </r>
  <r>
    <x v="3"/>
    <s v="FEBRERO"/>
    <n v="11815"/>
    <x v="88"/>
    <x v="88"/>
    <x v="9"/>
    <x v="9"/>
    <x v="4"/>
    <x v="3"/>
    <x v="1"/>
    <n v="3"/>
    <n v="180000"/>
    <n v="540"/>
    <x v="0"/>
  </r>
  <r>
    <x v="3"/>
    <s v="FEBRERO"/>
    <n v="11802"/>
    <x v="19"/>
    <x v="19"/>
    <x v="9"/>
    <x v="9"/>
    <x v="4"/>
    <x v="3"/>
    <x v="1"/>
    <n v="8"/>
    <n v="165000"/>
    <n v="1320"/>
    <x v="0"/>
  </r>
  <r>
    <x v="3"/>
    <s v="FEBRERO"/>
    <n v="11814"/>
    <x v="8"/>
    <x v="8"/>
    <x v="334"/>
    <x v="334"/>
    <x v="4"/>
    <x v="3"/>
    <x v="1"/>
    <n v="5"/>
    <n v="212331"/>
    <n v="1061.655"/>
    <x v="7"/>
  </r>
  <r>
    <x v="3"/>
    <s v="FEBRERO"/>
    <n v="11826"/>
    <x v="52"/>
    <x v="52"/>
    <x v="76"/>
    <x v="76"/>
    <x v="4"/>
    <x v="3"/>
    <x v="1"/>
    <n v="1"/>
    <n v="125000"/>
    <n v="125"/>
    <x v="0"/>
  </r>
  <r>
    <x v="3"/>
    <s v="FEBRERO"/>
    <n v="11787"/>
    <x v="1"/>
    <x v="1"/>
    <x v="76"/>
    <x v="76"/>
    <x v="4"/>
    <x v="3"/>
    <x v="1"/>
    <n v="3"/>
    <n v="145000"/>
    <n v="435"/>
    <x v="1"/>
  </r>
  <r>
    <x v="3"/>
    <s v="FEBRERO"/>
    <n v="11785"/>
    <x v="8"/>
    <x v="8"/>
    <x v="77"/>
    <x v="77"/>
    <x v="4"/>
    <x v="3"/>
    <x v="1"/>
    <n v="2"/>
    <n v="731900"/>
    <n v="1463.8"/>
    <x v="7"/>
  </r>
  <r>
    <x v="3"/>
    <s v="FEBRERO"/>
    <n v="11784"/>
    <x v="28"/>
    <x v="28"/>
    <x v="325"/>
    <x v="325"/>
    <x v="4"/>
    <x v="3"/>
    <x v="1"/>
    <n v="1"/>
    <n v="1298043"/>
    <n v="1298.0429999999999"/>
    <x v="10"/>
  </r>
  <r>
    <x v="3"/>
    <s v="FEBRERO"/>
    <n v="11818"/>
    <x v="28"/>
    <x v="28"/>
    <x v="325"/>
    <x v="325"/>
    <x v="4"/>
    <x v="3"/>
    <x v="1"/>
    <n v="29"/>
    <n v="1334183"/>
    <n v="38691.307000000001"/>
    <x v="10"/>
  </r>
  <r>
    <x v="3"/>
    <s v="FEBRERO"/>
    <n v="11795"/>
    <x v="28"/>
    <x v="28"/>
    <x v="82"/>
    <x v="82"/>
    <x v="4"/>
    <x v="3"/>
    <x v="1"/>
    <n v="50"/>
    <n v="138728"/>
    <n v="6936.4"/>
    <x v="10"/>
  </r>
  <r>
    <x v="3"/>
    <s v="FEBRERO"/>
    <n v="11828"/>
    <x v="24"/>
    <x v="24"/>
    <x v="82"/>
    <x v="82"/>
    <x v="4"/>
    <x v="3"/>
    <x v="1"/>
    <n v="4"/>
    <n v="143872"/>
    <n v="575.48800000000006"/>
    <x v="15"/>
  </r>
  <r>
    <x v="3"/>
    <s v="FEBRERO"/>
    <n v="11796"/>
    <x v="89"/>
    <x v="89"/>
    <x v="15"/>
    <x v="15"/>
    <x v="4"/>
    <x v="3"/>
    <x v="1"/>
    <n v="2"/>
    <n v="3270873"/>
    <n v="6541.7460000000001"/>
    <x v="0"/>
  </r>
  <r>
    <x v="3"/>
    <s v="FEBRERO"/>
    <n v="11804"/>
    <x v="10"/>
    <x v="10"/>
    <x v="16"/>
    <x v="16"/>
    <x v="4"/>
    <x v="3"/>
    <x v="1"/>
    <n v="3"/>
    <n v="5475548"/>
    <n v="16426.644"/>
    <x v="5"/>
  </r>
  <r>
    <x v="3"/>
    <s v="FEBRERO"/>
    <n v="11796"/>
    <x v="89"/>
    <x v="89"/>
    <x v="18"/>
    <x v="18"/>
    <x v="4"/>
    <x v="3"/>
    <x v="1"/>
    <n v="2"/>
    <n v="3737672"/>
    <n v="7475.3440000000001"/>
    <x v="0"/>
  </r>
  <r>
    <x v="3"/>
    <s v="FEBRERO"/>
    <n v="11804"/>
    <x v="10"/>
    <x v="10"/>
    <x v="18"/>
    <x v="18"/>
    <x v="4"/>
    <x v="3"/>
    <x v="1"/>
    <n v="3"/>
    <n v="3983444"/>
    <n v="11950.332"/>
    <x v="5"/>
  </r>
  <r>
    <x v="3"/>
    <s v="FEBRERO"/>
    <n v="11804"/>
    <x v="10"/>
    <x v="10"/>
    <x v="198"/>
    <x v="198"/>
    <x v="143"/>
    <x v="3"/>
    <x v="1"/>
    <n v="5"/>
    <n v="2430576"/>
    <n v="12152.88"/>
    <x v="5"/>
  </r>
  <r>
    <x v="3"/>
    <s v="FEBRERO"/>
    <n v="11801"/>
    <x v="25"/>
    <x v="25"/>
    <x v="495"/>
    <x v="495"/>
    <x v="341"/>
    <x v="1"/>
    <x v="1"/>
    <n v="1"/>
    <n v="50815"/>
    <n v="50.814999999999998"/>
    <x v="16"/>
  </r>
  <r>
    <x v="3"/>
    <s v="FEBRERO"/>
    <n v="11801"/>
    <x v="25"/>
    <x v="25"/>
    <x v="496"/>
    <x v="496"/>
    <x v="342"/>
    <x v="1"/>
    <x v="1"/>
    <n v="10"/>
    <n v="3388"/>
    <n v="33.880000000000003"/>
    <x v="16"/>
  </r>
  <r>
    <x v="3"/>
    <s v="FEBRERO"/>
    <n v="11808"/>
    <x v="16"/>
    <x v="16"/>
    <x v="247"/>
    <x v="247"/>
    <x v="172"/>
    <x v="1"/>
    <x v="1"/>
    <n v="2"/>
    <n v="22000"/>
    <n v="44"/>
    <x v="8"/>
  </r>
  <r>
    <x v="3"/>
    <s v="FEBRERO"/>
    <n v="11779"/>
    <x v="48"/>
    <x v="48"/>
    <x v="101"/>
    <x v="101"/>
    <x v="74"/>
    <x v="1"/>
    <x v="1"/>
    <n v="4"/>
    <n v="39776"/>
    <n v="159.10400000000001"/>
    <x v="0"/>
  </r>
  <r>
    <x v="3"/>
    <s v="FEBRERO"/>
    <n v="11779"/>
    <x v="48"/>
    <x v="48"/>
    <x v="102"/>
    <x v="102"/>
    <x v="75"/>
    <x v="1"/>
    <x v="1"/>
    <n v="20"/>
    <n v="234714"/>
    <n v="4694.28"/>
    <x v="0"/>
  </r>
  <r>
    <x v="3"/>
    <s v="FEBRERO"/>
    <n v="11805"/>
    <x v="6"/>
    <x v="6"/>
    <x v="42"/>
    <x v="42"/>
    <x v="28"/>
    <x v="1"/>
    <x v="1"/>
    <n v="20"/>
    <n v="54170"/>
    <n v="1083.4000000000001"/>
    <x v="5"/>
  </r>
  <r>
    <x v="3"/>
    <s v="FEBRERO"/>
    <n v="11797"/>
    <x v="89"/>
    <x v="89"/>
    <x v="285"/>
    <x v="285"/>
    <x v="195"/>
    <x v="1"/>
    <x v="1"/>
    <n v="2"/>
    <n v="36000"/>
    <n v="72"/>
    <x v="0"/>
  </r>
  <r>
    <x v="3"/>
    <s v="FEBRERO"/>
    <n v="11779"/>
    <x v="48"/>
    <x v="48"/>
    <x v="106"/>
    <x v="106"/>
    <x v="79"/>
    <x v="1"/>
    <x v="1"/>
    <n v="50"/>
    <n v="23866"/>
    <n v="1193.3"/>
    <x v="0"/>
  </r>
  <r>
    <x v="3"/>
    <s v="FEBRERO"/>
    <n v="11779"/>
    <x v="48"/>
    <x v="48"/>
    <x v="107"/>
    <x v="107"/>
    <x v="80"/>
    <x v="1"/>
    <x v="1"/>
    <n v="70"/>
    <n v="31821"/>
    <n v="2227.4699999999998"/>
    <x v="0"/>
  </r>
  <r>
    <x v="3"/>
    <s v="FEBRERO"/>
    <n v="11806"/>
    <x v="90"/>
    <x v="90"/>
    <x v="89"/>
    <x v="89"/>
    <x v="64"/>
    <x v="4"/>
    <x v="1"/>
    <n v="15"/>
    <n v="497628"/>
    <n v="7464.42"/>
    <x v="3"/>
  </r>
  <r>
    <x v="3"/>
    <s v="FEBRERO"/>
    <n v="11779"/>
    <x v="48"/>
    <x v="48"/>
    <x v="89"/>
    <x v="89"/>
    <x v="64"/>
    <x v="4"/>
    <x v="1"/>
    <n v="50"/>
    <n v="586193"/>
    <n v="29309.65"/>
    <x v="0"/>
  </r>
  <r>
    <x v="3"/>
    <s v="FEBRERO"/>
    <n v="11819"/>
    <x v="12"/>
    <x v="12"/>
    <x v="44"/>
    <x v="44"/>
    <x v="30"/>
    <x v="4"/>
    <x v="1"/>
    <n v="1"/>
    <n v="417281"/>
    <n v="417.28100000000001"/>
    <x v="8"/>
  </r>
  <r>
    <x v="3"/>
    <s v="FEBRERO"/>
    <n v="11779"/>
    <x v="48"/>
    <x v="48"/>
    <x v="115"/>
    <x v="115"/>
    <x v="87"/>
    <x v="4"/>
    <x v="1"/>
    <n v="2"/>
    <n v="583399"/>
    <n v="1166.798"/>
    <x v="0"/>
  </r>
  <r>
    <x v="3"/>
    <s v="FEBRERO"/>
    <n v="11779"/>
    <x v="48"/>
    <x v="48"/>
    <x v="417"/>
    <x v="417"/>
    <x v="283"/>
    <x v="1"/>
    <x v="1"/>
    <n v="30"/>
    <n v="7955"/>
    <n v="238.65"/>
    <x v="0"/>
  </r>
  <r>
    <x v="3"/>
    <s v="FEBRERO"/>
    <n v="11779"/>
    <x v="48"/>
    <x v="48"/>
    <x v="116"/>
    <x v="116"/>
    <x v="88"/>
    <x v="1"/>
    <x v="1"/>
    <n v="9"/>
    <n v="23866"/>
    <n v="214.79400000000001"/>
    <x v="0"/>
  </r>
  <r>
    <x v="3"/>
    <s v="FEBRERO"/>
    <n v="11779"/>
    <x v="48"/>
    <x v="48"/>
    <x v="114"/>
    <x v="114"/>
    <x v="86"/>
    <x v="1"/>
    <x v="1"/>
    <n v="14"/>
    <n v="23866"/>
    <n v="334.12400000000002"/>
    <x v="0"/>
  </r>
  <r>
    <x v="3"/>
    <s v="FEBRERO"/>
    <n v="11779"/>
    <x v="48"/>
    <x v="48"/>
    <x v="117"/>
    <x v="117"/>
    <x v="89"/>
    <x v="1"/>
    <x v="1"/>
    <n v="23"/>
    <n v="222748"/>
    <n v="5123.2039999999997"/>
    <x v="0"/>
  </r>
  <r>
    <x v="3"/>
    <s v="FEBRERO"/>
    <n v="11804"/>
    <x v="10"/>
    <x v="10"/>
    <x v="273"/>
    <x v="273"/>
    <x v="190"/>
    <x v="1"/>
    <x v="1"/>
    <n v="5"/>
    <n v="1640639"/>
    <n v="8203.1949999999997"/>
    <x v="5"/>
  </r>
  <r>
    <x v="3"/>
    <s v="FEBRERO"/>
    <n v="11779"/>
    <x v="48"/>
    <x v="48"/>
    <x v="120"/>
    <x v="120"/>
    <x v="92"/>
    <x v="1"/>
    <x v="1"/>
    <n v="2"/>
    <n v="17686"/>
    <n v="35.372"/>
    <x v="0"/>
  </r>
  <r>
    <x v="3"/>
    <s v="FEBRERO"/>
    <n v="11820"/>
    <x v="16"/>
    <x v="16"/>
    <x v="442"/>
    <x v="442"/>
    <x v="303"/>
    <x v="1"/>
    <x v="2"/>
    <n v="1"/>
    <n v="637085"/>
    <n v="637.08500000000004"/>
    <x v="8"/>
  </r>
  <r>
    <x v="3"/>
    <s v="FEBRERO"/>
    <n v="11821"/>
    <x v="18"/>
    <x v="18"/>
    <x v="442"/>
    <x v="442"/>
    <x v="303"/>
    <x v="1"/>
    <x v="2"/>
    <n v="4"/>
    <n v="637085"/>
    <n v="2548.34"/>
    <x v="12"/>
  </r>
  <r>
    <x v="3"/>
    <s v="FEBRERO"/>
    <n v="11810"/>
    <x v="16"/>
    <x v="16"/>
    <x v="422"/>
    <x v="422"/>
    <x v="288"/>
    <x v="1"/>
    <x v="2"/>
    <n v="1"/>
    <n v="1128967"/>
    <n v="1128.9670000000001"/>
    <x v="8"/>
  </r>
  <r>
    <x v="3"/>
    <s v="FEBRERO"/>
    <n v="11812"/>
    <x v="18"/>
    <x v="18"/>
    <x v="422"/>
    <x v="422"/>
    <x v="288"/>
    <x v="1"/>
    <x v="2"/>
    <n v="6"/>
    <n v="1128967"/>
    <n v="6773.8019999999997"/>
    <x v="12"/>
  </r>
  <r>
    <x v="3"/>
    <s v="FEBRERO"/>
    <n v="11811"/>
    <x v="1"/>
    <x v="1"/>
    <x v="422"/>
    <x v="422"/>
    <x v="288"/>
    <x v="1"/>
    <x v="2"/>
    <n v="3"/>
    <n v="1128103"/>
    <n v="3384.3090000000002"/>
    <x v="1"/>
  </r>
  <r>
    <x v="3"/>
    <s v="FEBRERO"/>
    <n v="11820"/>
    <x v="16"/>
    <x v="16"/>
    <x v="423"/>
    <x v="423"/>
    <x v="289"/>
    <x v="1"/>
    <x v="2"/>
    <n v="20"/>
    <n v="1911254"/>
    <n v="38225.08"/>
    <x v="8"/>
  </r>
  <r>
    <x v="3"/>
    <s v="FEBRERO"/>
    <n v="11821"/>
    <x v="18"/>
    <x v="18"/>
    <x v="423"/>
    <x v="423"/>
    <x v="289"/>
    <x v="1"/>
    <x v="2"/>
    <n v="18"/>
    <n v="1911254"/>
    <n v="34402.572"/>
    <x v="12"/>
  </r>
  <r>
    <x v="3"/>
    <s v="FEBRERO"/>
    <n v="11799"/>
    <x v="16"/>
    <x v="16"/>
    <x v="56"/>
    <x v="56"/>
    <x v="42"/>
    <x v="0"/>
    <x v="3"/>
    <n v="3"/>
    <n v="167792"/>
    <n v="503.37599999999998"/>
    <x v="8"/>
  </r>
  <r>
    <x v="3"/>
    <s v="FEBRERO"/>
    <n v="11803"/>
    <x v="0"/>
    <x v="0"/>
    <x v="59"/>
    <x v="59"/>
    <x v="45"/>
    <x v="0"/>
    <x v="3"/>
    <n v="1"/>
    <n v="300000"/>
    <n v="300"/>
    <x v="0"/>
  </r>
  <r>
    <x v="3"/>
    <s v="FEBRERO"/>
    <n v="11829"/>
    <x v="36"/>
    <x v="36"/>
    <x v="132"/>
    <x v="132"/>
    <x v="101"/>
    <x v="0"/>
    <x v="3"/>
    <n v="2"/>
    <n v="450000"/>
    <n v="900"/>
    <x v="0"/>
  </r>
  <r>
    <x v="3"/>
    <s v="FEBRERO"/>
    <n v="11800"/>
    <x v="16"/>
    <x v="16"/>
    <x v="61"/>
    <x v="61"/>
    <x v="47"/>
    <x v="0"/>
    <x v="3"/>
    <n v="5"/>
    <n v="40000"/>
    <n v="200"/>
    <x v="8"/>
  </r>
  <r>
    <x v="3"/>
    <s v="FEBRERO"/>
    <n v="11822"/>
    <x v="91"/>
    <x v="91"/>
    <x v="497"/>
    <x v="497"/>
    <x v="343"/>
    <x v="0"/>
    <x v="3"/>
    <n v="1"/>
    <n v="110000"/>
    <n v="110"/>
    <x v="22"/>
  </r>
  <r>
    <x v="3"/>
    <s v="FEBRERO"/>
    <n v="11809"/>
    <x v="22"/>
    <x v="22"/>
    <x v="339"/>
    <x v="339"/>
    <x v="232"/>
    <x v="0"/>
    <x v="3"/>
    <n v="20"/>
    <n v="85400"/>
    <n v="1708"/>
    <x v="14"/>
  </r>
  <r>
    <x v="3"/>
    <s v="FEBRERO"/>
    <n v="11824"/>
    <x v="0"/>
    <x v="0"/>
    <x v="63"/>
    <x v="63"/>
    <x v="49"/>
    <x v="0"/>
    <x v="3"/>
    <n v="1"/>
    <n v="95000"/>
    <n v="95"/>
    <x v="0"/>
  </r>
  <r>
    <x v="3"/>
    <s v="FEBRERO"/>
    <n v="11823"/>
    <x v="77"/>
    <x v="77"/>
    <x v="218"/>
    <x v="218"/>
    <x v="157"/>
    <x v="1"/>
    <x v="3"/>
    <n v="3"/>
    <n v="44187"/>
    <n v="132.56100000000001"/>
    <x v="16"/>
  </r>
  <r>
    <x v="3"/>
    <s v="FEBRERO"/>
    <n v="11823"/>
    <x v="77"/>
    <x v="77"/>
    <x v="235"/>
    <x v="235"/>
    <x v="166"/>
    <x v="0"/>
    <x v="3"/>
    <n v="6"/>
    <n v="1225758"/>
    <n v="7354.5479999999998"/>
    <x v="16"/>
  </r>
  <r>
    <x v="3"/>
    <s v="FEBRERO"/>
    <n v="11823"/>
    <x v="77"/>
    <x v="77"/>
    <x v="236"/>
    <x v="236"/>
    <x v="167"/>
    <x v="0"/>
    <x v="3"/>
    <n v="10"/>
    <n v="2705532"/>
    <n v="27055.32"/>
    <x v="16"/>
  </r>
  <r>
    <x v="3"/>
    <s v="FEBRERO"/>
    <n v="11824"/>
    <x v="0"/>
    <x v="0"/>
    <x v="69"/>
    <x v="69"/>
    <x v="55"/>
    <x v="1"/>
    <x v="4"/>
    <n v="1"/>
    <n v="105000"/>
    <n v="105"/>
    <x v="0"/>
  </r>
  <r>
    <x v="3"/>
    <s v="FEBRERO"/>
    <n v="11824"/>
    <x v="0"/>
    <x v="0"/>
    <x v="70"/>
    <x v="70"/>
    <x v="56"/>
    <x v="2"/>
    <x v="5"/>
    <n v="1"/>
    <n v="45000"/>
    <n v="45"/>
    <x v="0"/>
  </r>
  <r>
    <x v="3"/>
    <s v="MARZO"/>
    <n v="11853"/>
    <x v="18"/>
    <x v="18"/>
    <x v="494"/>
    <x v="494"/>
    <x v="4"/>
    <x v="1"/>
    <x v="9"/>
    <n v="1"/>
    <n v="130000"/>
    <n v="130"/>
    <x v="12"/>
  </r>
  <r>
    <x v="3"/>
    <s v="MARZO"/>
    <n v="11848"/>
    <x v="17"/>
    <x v="17"/>
    <x v="407"/>
    <x v="407"/>
    <x v="4"/>
    <x v="3"/>
    <x v="0"/>
    <n v="2"/>
    <n v="210000"/>
    <n v="420"/>
    <x v="11"/>
  </r>
  <r>
    <x v="3"/>
    <s v="MARZO"/>
    <n v="11837"/>
    <x v="74"/>
    <x v="74"/>
    <x v="407"/>
    <x v="407"/>
    <x v="4"/>
    <x v="3"/>
    <x v="0"/>
    <n v="1"/>
    <n v="210000"/>
    <n v="210"/>
    <x v="0"/>
  </r>
  <r>
    <x v="3"/>
    <s v="MARZO"/>
    <n v="11840"/>
    <x v="8"/>
    <x v="8"/>
    <x v="4"/>
    <x v="4"/>
    <x v="4"/>
    <x v="2"/>
    <x v="1"/>
    <n v="5"/>
    <n v="468324"/>
    <n v="2341.62"/>
    <x v="7"/>
  </r>
  <r>
    <x v="3"/>
    <s v="MARZO"/>
    <n v="11841"/>
    <x v="25"/>
    <x v="25"/>
    <x v="4"/>
    <x v="4"/>
    <x v="4"/>
    <x v="2"/>
    <x v="1"/>
    <n v="20"/>
    <n v="464772"/>
    <n v="9295.44"/>
    <x v="16"/>
  </r>
  <r>
    <x v="3"/>
    <s v="MARZO"/>
    <n v="11845"/>
    <x v="87"/>
    <x v="87"/>
    <x v="4"/>
    <x v="4"/>
    <x v="4"/>
    <x v="2"/>
    <x v="1"/>
    <n v="8"/>
    <n v="491994"/>
    <n v="3935.9520000000002"/>
    <x v="3"/>
  </r>
  <r>
    <x v="3"/>
    <s v="MARZO"/>
    <n v="11840"/>
    <x v="8"/>
    <x v="8"/>
    <x v="323"/>
    <x v="323"/>
    <x v="4"/>
    <x v="2"/>
    <x v="1"/>
    <n v="3"/>
    <n v="4268300"/>
    <n v="12804.9"/>
    <x v="7"/>
  </r>
  <r>
    <x v="3"/>
    <s v="MARZO"/>
    <n v="11841"/>
    <x v="25"/>
    <x v="25"/>
    <x v="7"/>
    <x v="7"/>
    <x v="4"/>
    <x v="2"/>
    <x v="1"/>
    <n v="3"/>
    <n v="826630"/>
    <n v="2479.89"/>
    <x v="16"/>
  </r>
  <r>
    <x v="3"/>
    <s v="MARZO"/>
    <n v="11847"/>
    <x v="19"/>
    <x v="19"/>
    <x v="73"/>
    <x v="73"/>
    <x v="58"/>
    <x v="2"/>
    <x v="1"/>
    <n v="1"/>
    <n v="5100000"/>
    <n v="5100"/>
    <x v="0"/>
  </r>
  <r>
    <x v="3"/>
    <s v="MARZO"/>
    <n v="11836"/>
    <x v="55"/>
    <x v="55"/>
    <x v="498"/>
    <x v="498"/>
    <x v="4"/>
    <x v="3"/>
    <x v="1"/>
    <n v="1"/>
    <n v="185000"/>
    <n v="185"/>
    <x v="0"/>
  </r>
  <r>
    <x v="3"/>
    <s v="MARZO"/>
    <n v="11835"/>
    <x v="92"/>
    <x v="92"/>
    <x v="499"/>
    <x v="499"/>
    <x v="4"/>
    <x v="3"/>
    <x v="1"/>
    <n v="1"/>
    <n v="135000"/>
    <n v="135"/>
    <x v="0"/>
  </r>
  <r>
    <x v="3"/>
    <s v="MARZO"/>
    <n v="11867"/>
    <x v="93"/>
    <x v="93"/>
    <x v="76"/>
    <x v="76"/>
    <x v="4"/>
    <x v="3"/>
    <x v="1"/>
    <n v="1"/>
    <n v="145000"/>
    <n v="145"/>
    <x v="0"/>
  </r>
  <r>
    <x v="3"/>
    <s v="MARZO"/>
    <n v="11860"/>
    <x v="53"/>
    <x v="53"/>
    <x v="76"/>
    <x v="76"/>
    <x v="4"/>
    <x v="3"/>
    <x v="1"/>
    <n v="1"/>
    <n v="145000"/>
    <n v="145"/>
    <x v="0"/>
  </r>
  <r>
    <x v="3"/>
    <s v="MARZO"/>
    <n v="11858"/>
    <x v="1"/>
    <x v="1"/>
    <x v="76"/>
    <x v="76"/>
    <x v="4"/>
    <x v="3"/>
    <x v="1"/>
    <n v="2"/>
    <n v="145000"/>
    <n v="290"/>
    <x v="1"/>
  </r>
  <r>
    <x v="3"/>
    <s v="MARZO"/>
    <n v="11858"/>
    <x v="1"/>
    <x v="1"/>
    <x v="76"/>
    <x v="76"/>
    <x v="4"/>
    <x v="3"/>
    <x v="1"/>
    <n v="3"/>
    <n v="145000"/>
    <n v="435"/>
    <x v="1"/>
  </r>
  <r>
    <x v="3"/>
    <s v="MARZO"/>
    <n v="11865"/>
    <x v="29"/>
    <x v="29"/>
    <x v="11"/>
    <x v="11"/>
    <x v="4"/>
    <x v="3"/>
    <x v="1"/>
    <n v="1"/>
    <n v="1700000"/>
    <n v="1700"/>
    <x v="0"/>
  </r>
  <r>
    <x v="3"/>
    <s v="MARZO"/>
    <n v="11857"/>
    <x v="5"/>
    <x v="5"/>
    <x v="346"/>
    <x v="346"/>
    <x v="4"/>
    <x v="3"/>
    <x v="1"/>
    <n v="2"/>
    <n v="7389875"/>
    <n v="14779.75"/>
    <x v="4"/>
  </r>
  <r>
    <x v="3"/>
    <s v="MARZO"/>
    <n v="11856"/>
    <x v="5"/>
    <x v="5"/>
    <x v="347"/>
    <x v="347"/>
    <x v="4"/>
    <x v="3"/>
    <x v="1"/>
    <n v="3"/>
    <n v="7751733"/>
    <n v="23255.199000000001"/>
    <x v="4"/>
  </r>
  <r>
    <x v="3"/>
    <s v="MARZO"/>
    <n v="11842"/>
    <x v="25"/>
    <x v="25"/>
    <x v="337"/>
    <x v="337"/>
    <x v="4"/>
    <x v="3"/>
    <x v="1"/>
    <n v="1"/>
    <n v="3645140"/>
    <n v="3645.14"/>
    <x v="16"/>
  </r>
  <r>
    <x v="3"/>
    <s v="MARZO"/>
    <n v="11842"/>
    <x v="25"/>
    <x v="25"/>
    <x v="18"/>
    <x v="18"/>
    <x v="4"/>
    <x v="3"/>
    <x v="1"/>
    <n v="2"/>
    <n v="3645140"/>
    <n v="7290.28"/>
    <x v="16"/>
  </r>
  <r>
    <x v="3"/>
    <s v="MARZO"/>
    <n v="11836"/>
    <x v="55"/>
    <x v="55"/>
    <x v="247"/>
    <x v="247"/>
    <x v="172"/>
    <x v="1"/>
    <x v="1"/>
    <n v="1"/>
    <n v="18000"/>
    <n v="18"/>
    <x v="0"/>
  </r>
  <r>
    <x v="3"/>
    <s v="MARZO"/>
    <n v="11836"/>
    <x v="55"/>
    <x v="55"/>
    <x v="35"/>
    <x v="35"/>
    <x v="21"/>
    <x v="1"/>
    <x v="1"/>
    <n v="1"/>
    <n v="18000"/>
    <n v="18"/>
    <x v="0"/>
  </r>
  <r>
    <x v="3"/>
    <s v="MARZO"/>
    <n v="11850"/>
    <x v="48"/>
    <x v="48"/>
    <x v="101"/>
    <x v="101"/>
    <x v="74"/>
    <x v="1"/>
    <x v="1"/>
    <n v="6"/>
    <n v="38629"/>
    <n v="231.774"/>
    <x v="0"/>
  </r>
  <r>
    <x v="3"/>
    <s v="MARZO"/>
    <n v="11850"/>
    <x v="48"/>
    <x v="48"/>
    <x v="102"/>
    <x v="102"/>
    <x v="75"/>
    <x v="1"/>
    <x v="1"/>
    <n v="80"/>
    <n v="227944"/>
    <n v="18235.52"/>
    <x v="0"/>
  </r>
  <r>
    <x v="3"/>
    <s v="MARZO"/>
    <n v="11838"/>
    <x v="84"/>
    <x v="84"/>
    <x v="102"/>
    <x v="102"/>
    <x v="75"/>
    <x v="1"/>
    <x v="1"/>
    <n v="1"/>
    <n v="19919"/>
    <n v="19.919"/>
    <x v="0"/>
  </r>
  <r>
    <x v="3"/>
    <s v="MARZO"/>
    <n v="11838"/>
    <x v="84"/>
    <x v="84"/>
    <x v="102"/>
    <x v="102"/>
    <x v="75"/>
    <x v="1"/>
    <x v="1"/>
    <n v="300"/>
    <n v="3320"/>
    <n v="996"/>
    <x v="0"/>
  </r>
  <r>
    <x v="3"/>
    <s v="MARZO"/>
    <n v="11861"/>
    <x v="82"/>
    <x v="82"/>
    <x v="40"/>
    <x v="40"/>
    <x v="26"/>
    <x v="1"/>
    <x v="1"/>
    <n v="1"/>
    <n v="50000"/>
    <n v="50"/>
    <x v="0"/>
  </r>
  <r>
    <x v="3"/>
    <s v="MARZO"/>
    <n v="11838"/>
    <x v="84"/>
    <x v="84"/>
    <x v="108"/>
    <x v="108"/>
    <x v="81"/>
    <x v="1"/>
    <x v="1"/>
    <n v="150"/>
    <n v="3320"/>
    <n v="498"/>
    <x v="0"/>
  </r>
  <r>
    <x v="3"/>
    <s v="MARZO"/>
    <n v="11838"/>
    <x v="84"/>
    <x v="84"/>
    <x v="109"/>
    <x v="109"/>
    <x v="82"/>
    <x v="1"/>
    <x v="1"/>
    <n v="150"/>
    <n v="16599"/>
    <n v="2489.85"/>
    <x v="0"/>
  </r>
  <r>
    <x v="3"/>
    <s v="MARZO"/>
    <n v="11838"/>
    <x v="84"/>
    <x v="84"/>
    <x v="113"/>
    <x v="113"/>
    <x v="85"/>
    <x v="1"/>
    <x v="1"/>
    <n v="10"/>
    <n v="26558"/>
    <n v="265.58"/>
    <x v="0"/>
  </r>
  <r>
    <x v="3"/>
    <s v="MARZO"/>
    <n v="11850"/>
    <x v="48"/>
    <x v="48"/>
    <x v="114"/>
    <x v="114"/>
    <x v="86"/>
    <x v="1"/>
    <x v="1"/>
    <n v="26"/>
    <n v="23177"/>
    <n v="602.60199999999998"/>
    <x v="0"/>
  </r>
  <r>
    <x v="3"/>
    <s v="MARZO"/>
    <n v="11838"/>
    <x v="84"/>
    <x v="84"/>
    <x v="89"/>
    <x v="89"/>
    <x v="64"/>
    <x v="4"/>
    <x v="1"/>
    <n v="13"/>
    <n v="590924"/>
    <n v="7682.0119999999997"/>
    <x v="0"/>
  </r>
  <r>
    <x v="3"/>
    <s v="MARZO"/>
    <n v="11850"/>
    <x v="48"/>
    <x v="48"/>
    <x v="427"/>
    <x v="427"/>
    <x v="292"/>
    <x v="1"/>
    <x v="1"/>
    <n v="2"/>
    <n v="962759"/>
    <n v="1925.518"/>
    <x v="0"/>
  </r>
  <r>
    <x v="3"/>
    <s v="MARZO"/>
    <n v="11838"/>
    <x v="84"/>
    <x v="84"/>
    <x v="427"/>
    <x v="427"/>
    <x v="292"/>
    <x v="1"/>
    <x v="1"/>
    <n v="10"/>
    <n v="1298042"/>
    <n v="12980.42"/>
    <x v="0"/>
  </r>
  <r>
    <x v="3"/>
    <s v="MARZO"/>
    <n v="11850"/>
    <x v="48"/>
    <x v="48"/>
    <x v="428"/>
    <x v="428"/>
    <x v="293"/>
    <x v="1"/>
    <x v="1"/>
    <n v="2"/>
    <n v="1551103"/>
    <n v="3102.2060000000001"/>
    <x v="0"/>
  </r>
  <r>
    <x v="3"/>
    <s v="MARZO"/>
    <n v="11838"/>
    <x v="84"/>
    <x v="84"/>
    <x v="428"/>
    <x v="428"/>
    <x v="293"/>
    <x v="1"/>
    <x v="1"/>
    <n v="6"/>
    <n v="2088154"/>
    <n v="12528.924000000001"/>
    <x v="0"/>
  </r>
  <r>
    <x v="3"/>
    <s v="MARZO"/>
    <n v="11850"/>
    <x v="48"/>
    <x v="48"/>
    <x v="116"/>
    <x v="116"/>
    <x v="88"/>
    <x v="1"/>
    <x v="1"/>
    <n v="6"/>
    <n v="23177"/>
    <n v="139.06200000000001"/>
    <x v="0"/>
  </r>
  <r>
    <x v="3"/>
    <s v="MARZO"/>
    <n v="11838"/>
    <x v="84"/>
    <x v="84"/>
    <x v="116"/>
    <x v="116"/>
    <x v="88"/>
    <x v="1"/>
    <x v="1"/>
    <n v="20"/>
    <n v="23239"/>
    <n v="464.78"/>
    <x v="0"/>
  </r>
  <r>
    <x v="3"/>
    <s v="MARZO"/>
    <n v="11850"/>
    <x v="48"/>
    <x v="48"/>
    <x v="117"/>
    <x v="117"/>
    <x v="89"/>
    <x v="1"/>
    <x v="1"/>
    <n v="17"/>
    <n v="216323"/>
    <n v="3677.491"/>
    <x v="0"/>
  </r>
  <r>
    <x v="3"/>
    <s v="MARZO"/>
    <n v="11850"/>
    <x v="48"/>
    <x v="48"/>
    <x v="118"/>
    <x v="118"/>
    <x v="90"/>
    <x v="5"/>
    <x v="1"/>
    <n v="40"/>
    <n v="92910"/>
    <n v="3716.4"/>
    <x v="0"/>
  </r>
  <r>
    <x v="3"/>
    <s v="MARZO"/>
    <n v="11850"/>
    <x v="48"/>
    <x v="48"/>
    <x v="273"/>
    <x v="273"/>
    <x v="190"/>
    <x v="1"/>
    <x v="1"/>
    <n v="2"/>
    <n v="1462384"/>
    <n v="2924.768"/>
    <x v="0"/>
  </r>
  <r>
    <x v="3"/>
    <s v="MARZO"/>
    <n v="11850"/>
    <x v="48"/>
    <x v="48"/>
    <x v="120"/>
    <x v="120"/>
    <x v="92"/>
    <x v="1"/>
    <x v="1"/>
    <n v="13"/>
    <n v="17176"/>
    <n v="223.28800000000001"/>
    <x v="0"/>
  </r>
  <r>
    <x v="3"/>
    <s v="MARZO"/>
    <n v="11850"/>
    <x v="48"/>
    <x v="48"/>
    <x v="121"/>
    <x v="121"/>
    <x v="93"/>
    <x v="1"/>
    <x v="1"/>
    <n v="10"/>
    <n v="30903"/>
    <n v="309.02999999999997"/>
    <x v="0"/>
  </r>
  <r>
    <x v="3"/>
    <s v="MARZO"/>
    <n v="11850"/>
    <x v="48"/>
    <x v="48"/>
    <x v="318"/>
    <x v="318"/>
    <x v="220"/>
    <x v="1"/>
    <x v="1"/>
    <n v="10"/>
    <n v="92710"/>
    <n v="927.1"/>
    <x v="0"/>
  </r>
  <r>
    <x v="3"/>
    <s v="MARZO"/>
    <n v="11850"/>
    <x v="48"/>
    <x v="48"/>
    <x v="122"/>
    <x v="122"/>
    <x v="94"/>
    <x v="1"/>
    <x v="1"/>
    <n v="10"/>
    <n v="19315"/>
    <n v="193.15"/>
    <x v="0"/>
  </r>
  <r>
    <x v="3"/>
    <s v="MARZO"/>
    <n v="11849"/>
    <x v="20"/>
    <x v="20"/>
    <x v="54"/>
    <x v="54"/>
    <x v="40"/>
    <x v="0"/>
    <x v="3"/>
    <n v="1"/>
    <n v="26000"/>
    <n v="26"/>
    <x v="0"/>
  </r>
  <r>
    <x v="3"/>
    <s v="MARZO"/>
    <n v="11863"/>
    <x v="0"/>
    <x v="0"/>
    <x v="126"/>
    <x v="126"/>
    <x v="96"/>
    <x v="1"/>
    <x v="3"/>
    <n v="1"/>
    <n v="28000"/>
    <n v="28"/>
    <x v="0"/>
  </r>
  <r>
    <x v="3"/>
    <s v="MARZO"/>
    <n v="11863"/>
    <x v="0"/>
    <x v="0"/>
    <x v="57"/>
    <x v="57"/>
    <x v="43"/>
    <x v="1"/>
    <x v="3"/>
    <n v="1"/>
    <n v="55000"/>
    <n v="55"/>
    <x v="0"/>
  </r>
  <r>
    <x v="3"/>
    <s v="MARZO"/>
    <n v="11863"/>
    <x v="0"/>
    <x v="0"/>
    <x v="58"/>
    <x v="58"/>
    <x v="44"/>
    <x v="1"/>
    <x v="3"/>
    <n v="1"/>
    <n v="42000"/>
    <n v="42"/>
    <x v="0"/>
  </r>
  <r>
    <x v="3"/>
    <s v="MARZO"/>
    <n v="11852"/>
    <x v="71"/>
    <x v="71"/>
    <x v="94"/>
    <x v="94"/>
    <x v="69"/>
    <x v="0"/>
    <x v="3"/>
    <n v="2"/>
    <n v="40000"/>
    <n v="80"/>
    <x v="0"/>
  </r>
  <r>
    <x v="3"/>
    <s v="MARZO"/>
    <n v="11837"/>
    <x v="74"/>
    <x v="74"/>
    <x v="94"/>
    <x v="94"/>
    <x v="69"/>
    <x v="0"/>
    <x v="3"/>
    <n v="1"/>
    <n v="48000"/>
    <n v="48"/>
    <x v="0"/>
  </r>
  <r>
    <x v="3"/>
    <s v="MARZO"/>
    <n v="11852"/>
    <x v="71"/>
    <x v="71"/>
    <x v="405"/>
    <x v="405"/>
    <x v="278"/>
    <x v="0"/>
    <x v="3"/>
    <n v="2"/>
    <n v="60000"/>
    <n v="120"/>
    <x v="0"/>
  </r>
  <r>
    <x v="3"/>
    <s v="MARZO"/>
    <n v="11863"/>
    <x v="0"/>
    <x v="0"/>
    <x v="59"/>
    <x v="59"/>
    <x v="45"/>
    <x v="0"/>
    <x v="3"/>
    <n v="1"/>
    <n v="310000"/>
    <n v="310"/>
    <x v="0"/>
  </r>
  <r>
    <x v="3"/>
    <s v="MARZO"/>
    <n v="11848"/>
    <x v="17"/>
    <x v="17"/>
    <x v="164"/>
    <x v="164"/>
    <x v="121"/>
    <x v="0"/>
    <x v="3"/>
    <n v="1"/>
    <n v="250000"/>
    <n v="250"/>
    <x v="11"/>
  </r>
  <r>
    <x v="3"/>
    <s v="MARZO"/>
    <n v="11843"/>
    <x v="74"/>
    <x v="74"/>
    <x v="164"/>
    <x v="164"/>
    <x v="121"/>
    <x v="0"/>
    <x v="3"/>
    <n v="1"/>
    <n v="296000"/>
    <n v="296"/>
    <x v="0"/>
  </r>
  <r>
    <x v="3"/>
    <s v="MARZO"/>
    <n v="11844"/>
    <x v="77"/>
    <x v="77"/>
    <x v="132"/>
    <x v="132"/>
    <x v="101"/>
    <x v="0"/>
    <x v="3"/>
    <n v="10"/>
    <n v="437900"/>
    <n v="4379"/>
    <x v="16"/>
  </r>
  <r>
    <x v="3"/>
    <s v="MARZO"/>
    <n v="11844"/>
    <x v="77"/>
    <x v="77"/>
    <x v="133"/>
    <x v="133"/>
    <x v="102"/>
    <x v="0"/>
    <x v="3"/>
    <n v="20"/>
    <n v="680900"/>
    <n v="13618"/>
    <x v="16"/>
  </r>
  <r>
    <x v="3"/>
    <s v="MARZO"/>
    <n v="11839"/>
    <x v="17"/>
    <x v="17"/>
    <x v="454"/>
    <x v="454"/>
    <x v="314"/>
    <x v="0"/>
    <x v="3"/>
    <n v="1"/>
    <n v="130000"/>
    <n v="130"/>
    <x v="11"/>
  </r>
  <r>
    <x v="3"/>
    <s v="MARZO"/>
    <n v="11848"/>
    <x v="17"/>
    <x v="17"/>
    <x v="454"/>
    <x v="454"/>
    <x v="314"/>
    <x v="0"/>
    <x v="3"/>
    <n v="2"/>
    <n v="130000"/>
    <n v="260"/>
    <x v="11"/>
  </r>
  <r>
    <x v="3"/>
    <s v="MARZO"/>
    <n v="11863"/>
    <x v="0"/>
    <x v="0"/>
    <x v="454"/>
    <x v="454"/>
    <x v="314"/>
    <x v="0"/>
    <x v="3"/>
    <n v="1"/>
    <n v="121000"/>
    <n v="121"/>
    <x v="0"/>
  </r>
  <r>
    <x v="3"/>
    <s v="MARZO"/>
    <n v="11844"/>
    <x v="77"/>
    <x v="77"/>
    <x v="65"/>
    <x v="65"/>
    <x v="51"/>
    <x v="0"/>
    <x v="3"/>
    <n v="10"/>
    <n v="165000"/>
    <n v="1650"/>
    <x v="16"/>
  </r>
  <r>
    <x v="3"/>
    <s v="MARZO"/>
    <n v="11852"/>
    <x v="71"/>
    <x v="71"/>
    <x v="281"/>
    <x v="281"/>
    <x v="4"/>
    <x v="0"/>
    <x v="3"/>
    <n v="1"/>
    <n v="430000"/>
    <n v="430"/>
    <x v="0"/>
  </r>
  <r>
    <x v="3"/>
    <s v="MARZO"/>
    <n v="11852"/>
    <x v="71"/>
    <x v="71"/>
    <x v="167"/>
    <x v="167"/>
    <x v="124"/>
    <x v="0"/>
    <x v="3"/>
    <n v="1"/>
    <n v="850000"/>
    <n v="850"/>
    <x v="0"/>
  </r>
  <r>
    <x v="3"/>
    <s v="MARZO"/>
    <n v="11844"/>
    <x v="77"/>
    <x v="77"/>
    <x v="215"/>
    <x v="215"/>
    <x v="154"/>
    <x v="1"/>
    <x v="3"/>
    <n v="10"/>
    <n v="78800"/>
    <n v="788"/>
    <x v="16"/>
  </r>
  <r>
    <x v="3"/>
    <s v="MARZO"/>
    <n v="11844"/>
    <x v="77"/>
    <x v="77"/>
    <x v="218"/>
    <x v="218"/>
    <x v="157"/>
    <x v="1"/>
    <x v="3"/>
    <n v="6"/>
    <n v="45394"/>
    <n v="272.36399999999998"/>
    <x v="16"/>
  </r>
  <r>
    <x v="3"/>
    <s v="MARZO"/>
    <n v="11844"/>
    <x v="77"/>
    <x v="77"/>
    <x v="219"/>
    <x v="219"/>
    <x v="158"/>
    <x v="1"/>
    <x v="3"/>
    <n v="8"/>
    <n v="197500"/>
    <n v="1580"/>
    <x v="16"/>
  </r>
  <r>
    <x v="3"/>
    <s v="MARZO"/>
    <n v="11846"/>
    <x v="20"/>
    <x v="20"/>
    <x v="139"/>
    <x v="139"/>
    <x v="108"/>
    <x v="1"/>
    <x v="3"/>
    <n v="1"/>
    <n v="15000"/>
    <n v="15"/>
    <x v="0"/>
  </r>
  <r>
    <x v="3"/>
    <s v="MARZO"/>
    <n v="11863"/>
    <x v="0"/>
    <x v="0"/>
    <x v="67"/>
    <x v="67"/>
    <x v="53"/>
    <x v="0"/>
    <x v="3"/>
    <n v="1"/>
    <n v="54400"/>
    <n v="54.4"/>
    <x v="0"/>
  </r>
  <r>
    <x v="3"/>
    <s v="MARZO"/>
    <n v="11844"/>
    <x v="77"/>
    <x v="77"/>
    <x v="340"/>
    <x v="340"/>
    <x v="233"/>
    <x v="0"/>
    <x v="3"/>
    <n v="30"/>
    <n v="6500"/>
    <n v="195"/>
    <x v="16"/>
  </r>
  <r>
    <x v="3"/>
    <s v="MARZO"/>
    <n v="11837"/>
    <x v="74"/>
    <x v="74"/>
    <x v="340"/>
    <x v="340"/>
    <x v="233"/>
    <x v="0"/>
    <x v="3"/>
    <n v="1"/>
    <n v="8000"/>
    <n v="8"/>
    <x v="0"/>
  </r>
  <r>
    <x v="3"/>
    <s v="MARZO"/>
    <n v="11862"/>
    <x v="1"/>
    <x v="1"/>
    <x v="340"/>
    <x v="340"/>
    <x v="233"/>
    <x v="0"/>
    <x v="3"/>
    <n v="1"/>
    <n v="6132"/>
    <n v="6.1319999999999997"/>
    <x v="1"/>
  </r>
  <r>
    <x v="3"/>
    <s v="MARZO"/>
    <n v="11844"/>
    <x v="77"/>
    <x v="77"/>
    <x v="357"/>
    <x v="357"/>
    <x v="245"/>
    <x v="1"/>
    <x v="3"/>
    <n v="10"/>
    <n v="56000"/>
    <n v="560"/>
    <x v="16"/>
  </r>
  <r>
    <x v="3"/>
    <s v="MARZO"/>
    <n v="11862"/>
    <x v="1"/>
    <x v="1"/>
    <x v="262"/>
    <x v="262"/>
    <x v="181"/>
    <x v="1"/>
    <x v="3"/>
    <n v="1"/>
    <n v="240665"/>
    <n v="240.66499999999999"/>
    <x v="1"/>
  </r>
  <r>
    <x v="3"/>
    <s v="MARZO"/>
    <n v="11844"/>
    <x v="77"/>
    <x v="77"/>
    <x v="146"/>
    <x v="146"/>
    <x v="115"/>
    <x v="2"/>
    <x v="3"/>
    <n v="3"/>
    <n v="1310000"/>
    <n v="3930"/>
    <x v="16"/>
  </r>
  <r>
    <x v="3"/>
    <s v="MARZO"/>
    <n v="11862"/>
    <x v="1"/>
    <x v="1"/>
    <x v="147"/>
    <x v="147"/>
    <x v="116"/>
    <x v="2"/>
    <x v="3"/>
    <n v="1"/>
    <n v="1440921"/>
    <n v="1440.921"/>
    <x v="1"/>
  </r>
  <r>
    <x v="3"/>
    <s v="ABRIL"/>
    <n v="11926"/>
    <x v="18"/>
    <x v="18"/>
    <x v="494"/>
    <x v="494"/>
    <x v="4"/>
    <x v="1"/>
    <x v="9"/>
    <n v="1"/>
    <n v="120000"/>
    <n v="120"/>
    <x v="12"/>
  </r>
  <r>
    <x v="3"/>
    <s v="ABRIL"/>
    <n v="11922"/>
    <x v="94"/>
    <x v="94"/>
    <x v="332"/>
    <x v="332"/>
    <x v="4"/>
    <x v="2"/>
    <x v="0"/>
    <n v="1"/>
    <n v="2350000"/>
    <n v="2350"/>
    <x v="6"/>
  </r>
  <r>
    <x v="3"/>
    <s v="ABRIL"/>
    <n v="11923"/>
    <x v="16"/>
    <x v="16"/>
    <x v="407"/>
    <x v="407"/>
    <x v="4"/>
    <x v="3"/>
    <x v="0"/>
    <n v="1"/>
    <n v="170000"/>
    <n v="170"/>
    <x v="8"/>
  </r>
  <r>
    <x v="3"/>
    <s v="ABRIL"/>
    <n v="11871"/>
    <x v="74"/>
    <x v="74"/>
    <x v="407"/>
    <x v="407"/>
    <x v="4"/>
    <x v="3"/>
    <x v="0"/>
    <n v="1"/>
    <n v="210000"/>
    <n v="210"/>
    <x v="0"/>
  </r>
  <r>
    <x v="3"/>
    <s v="ABRIL"/>
    <n v="11914"/>
    <x v="5"/>
    <x v="5"/>
    <x v="386"/>
    <x v="386"/>
    <x v="262"/>
    <x v="2"/>
    <x v="1"/>
    <n v="150"/>
    <n v="231339"/>
    <n v="34700.85"/>
    <x v="4"/>
  </r>
  <r>
    <x v="3"/>
    <s v="ABRIL"/>
    <n v="11900"/>
    <x v="8"/>
    <x v="8"/>
    <x v="4"/>
    <x v="4"/>
    <x v="4"/>
    <x v="2"/>
    <x v="1"/>
    <n v="5"/>
    <n v="434692"/>
    <n v="2173.46"/>
    <x v="7"/>
  </r>
  <r>
    <x v="3"/>
    <s v="ABRIL"/>
    <n v="11870"/>
    <x v="25"/>
    <x v="25"/>
    <x v="4"/>
    <x v="4"/>
    <x v="4"/>
    <x v="2"/>
    <x v="1"/>
    <n v="50"/>
    <n v="420088"/>
    <n v="21004.400000000001"/>
    <x v="16"/>
  </r>
  <r>
    <x v="3"/>
    <s v="ABRIL"/>
    <n v="11920"/>
    <x v="95"/>
    <x v="95"/>
    <x v="4"/>
    <x v="4"/>
    <x v="4"/>
    <x v="2"/>
    <x v="1"/>
    <n v="3"/>
    <n v="450000"/>
    <n v="1350"/>
    <x v="6"/>
  </r>
  <r>
    <x v="3"/>
    <s v="ABRIL"/>
    <n v="11937"/>
    <x v="1"/>
    <x v="1"/>
    <x v="4"/>
    <x v="4"/>
    <x v="4"/>
    <x v="2"/>
    <x v="1"/>
    <n v="1"/>
    <n v="440000"/>
    <n v="440"/>
    <x v="1"/>
  </r>
  <r>
    <x v="3"/>
    <s v="ABRIL"/>
    <n v="11873"/>
    <x v="96"/>
    <x v="96"/>
    <x v="4"/>
    <x v="4"/>
    <x v="4"/>
    <x v="2"/>
    <x v="1"/>
    <n v="2"/>
    <n v="450000"/>
    <n v="900"/>
    <x v="23"/>
  </r>
  <r>
    <x v="3"/>
    <s v="ABRIL"/>
    <n v="11940"/>
    <x v="96"/>
    <x v="96"/>
    <x v="4"/>
    <x v="4"/>
    <x v="4"/>
    <x v="2"/>
    <x v="1"/>
    <n v="1"/>
    <n v="450000"/>
    <n v="450"/>
    <x v="23"/>
  </r>
  <r>
    <x v="3"/>
    <s v="ABRIL"/>
    <n v="11889"/>
    <x v="28"/>
    <x v="28"/>
    <x v="5"/>
    <x v="5"/>
    <x v="4"/>
    <x v="2"/>
    <x v="1"/>
    <n v="1"/>
    <n v="2071912"/>
    <n v="2071.9119999999998"/>
    <x v="10"/>
  </r>
  <r>
    <x v="3"/>
    <s v="ABRIL"/>
    <n v="11903"/>
    <x v="25"/>
    <x v="25"/>
    <x v="5"/>
    <x v="5"/>
    <x v="4"/>
    <x v="2"/>
    <x v="1"/>
    <n v="4"/>
    <n v="1972090"/>
    <n v="7888.36"/>
    <x v="16"/>
  </r>
  <r>
    <x v="3"/>
    <s v="ABRIL"/>
    <n v="11885"/>
    <x v="19"/>
    <x v="19"/>
    <x v="5"/>
    <x v="5"/>
    <x v="4"/>
    <x v="2"/>
    <x v="1"/>
    <n v="3"/>
    <n v="1987000"/>
    <n v="5961"/>
    <x v="0"/>
  </r>
  <r>
    <x v="3"/>
    <s v="ABRIL"/>
    <n v="11880"/>
    <x v="6"/>
    <x v="6"/>
    <x v="6"/>
    <x v="6"/>
    <x v="4"/>
    <x v="2"/>
    <x v="1"/>
    <n v="1"/>
    <n v="2860555"/>
    <n v="2860.5549999999998"/>
    <x v="5"/>
  </r>
  <r>
    <x v="3"/>
    <s v="ABRIL"/>
    <n v="11879"/>
    <x v="6"/>
    <x v="6"/>
    <x v="7"/>
    <x v="7"/>
    <x v="4"/>
    <x v="2"/>
    <x v="1"/>
    <n v="33"/>
    <n v="697395"/>
    <n v="23014.035"/>
    <x v="5"/>
  </r>
  <r>
    <x v="3"/>
    <s v="ABRIL"/>
    <n v="11880"/>
    <x v="6"/>
    <x v="6"/>
    <x v="7"/>
    <x v="7"/>
    <x v="4"/>
    <x v="2"/>
    <x v="1"/>
    <n v="10"/>
    <n v="697395"/>
    <n v="6973.95"/>
    <x v="5"/>
  </r>
  <r>
    <x v="3"/>
    <s v="ABRIL"/>
    <n v="11925"/>
    <x v="12"/>
    <x v="12"/>
    <x v="7"/>
    <x v="7"/>
    <x v="4"/>
    <x v="2"/>
    <x v="1"/>
    <n v="15"/>
    <n v="687279"/>
    <n v="10309.184999999999"/>
    <x v="8"/>
  </r>
  <r>
    <x v="3"/>
    <s v="ABRIL"/>
    <n v="11904"/>
    <x v="4"/>
    <x v="4"/>
    <x v="7"/>
    <x v="7"/>
    <x v="4"/>
    <x v="2"/>
    <x v="1"/>
    <n v="3"/>
    <n v="846150"/>
    <n v="2538.4499999999998"/>
    <x v="3"/>
  </r>
  <r>
    <x v="3"/>
    <s v="ABRIL"/>
    <n v="11884"/>
    <x v="19"/>
    <x v="19"/>
    <x v="7"/>
    <x v="7"/>
    <x v="4"/>
    <x v="2"/>
    <x v="1"/>
    <n v="2"/>
    <n v="703000"/>
    <n v="1406"/>
    <x v="0"/>
  </r>
  <r>
    <x v="3"/>
    <s v="ABRIL"/>
    <n v="11894"/>
    <x v="5"/>
    <x v="5"/>
    <x v="7"/>
    <x v="7"/>
    <x v="4"/>
    <x v="2"/>
    <x v="1"/>
    <n v="10"/>
    <n v="737511"/>
    <n v="7375.11"/>
    <x v="4"/>
  </r>
  <r>
    <x v="3"/>
    <s v="ABRIL"/>
    <n v="11886"/>
    <x v="19"/>
    <x v="19"/>
    <x v="73"/>
    <x v="73"/>
    <x v="58"/>
    <x v="2"/>
    <x v="1"/>
    <n v="1"/>
    <n v="5100000"/>
    <n v="5100"/>
    <x v="0"/>
  </r>
  <r>
    <x v="3"/>
    <s v="ABRIL"/>
    <n v="11941"/>
    <x v="32"/>
    <x v="32"/>
    <x v="481"/>
    <x v="481"/>
    <x v="333"/>
    <x v="2"/>
    <x v="1"/>
    <n v="1"/>
    <n v="5100000"/>
    <n v="5100"/>
    <x v="0"/>
  </r>
  <r>
    <x v="3"/>
    <s v="ABRIL"/>
    <n v="11901"/>
    <x v="12"/>
    <x v="12"/>
    <x v="367"/>
    <x v="367"/>
    <x v="4"/>
    <x v="2"/>
    <x v="1"/>
    <n v="10"/>
    <n v="10832750"/>
    <n v="108327.5"/>
    <x v="8"/>
  </r>
  <r>
    <x v="3"/>
    <s v="ABRIL"/>
    <n v="11924"/>
    <x v="6"/>
    <x v="6"/>
    <x v="9"/>
    <x v="9"/>
    <x v="4"/>
    <x v="3"/>
    <x v="1"/>
    <n v="34"/>
    <n v="166403"/>
    <n v="5657.7020000000002"/>
    <x v="5"/>
  </r>
  <r>
    <x v="3"/>
    <s v="ABRIL"/>
    <n v="11875"/>
    <x v="20"/>
    <x v="20"/>
    <x v="9"/>
    <x v="9"/>
    <x v="4"/>
    <x v="3"/>
    <x v="1"/>
    <n v="1"/>
    <n v="185000"/>
    <n v="185"/>
    <x v="0"/>
  </r>
  <r>
    <x v="3"/>
    <s v="ABRIL"/>
    <n v="11915"/>
    <x v="70"/>
    <x v="70"/>
    <x v="9"/>
    <x v="9"/>
    <x v="4"/>
    <x v="3"/>
    <x v="1"/>
    <n v="1"/>
    <n v="185000"/>
    <n v="185"/>
    <x v="0"/>
  </r>
  <r>
    <x v="3"/>
    <s v="ABRIL"/>
    <n v="11939"/>
    <x v="19"/>
    <x v="19"/>
    <x v="9"/>
    <x v="9"/>
    <x v="4"/>
    <x v="3"/>
    <x v="1"/>
    <n v="8"/>
    <n v="165000"/>
    <n v="1320"/>
    <x v="0"/>
  </r>
  <r>
    <x v="3"/>
    <s v="ABRIL"/>
    <n v="11919"/>
    <x v="45"/>
    <x v="45"/>
    <x v="336"/>
    <x v="336"/>
    <x v="4"/>
    <x v="3"/>
    <x v="1"/>
    <n v="1"/>
    <n v="142000"/>
    <n v="142"/>
    <x v="0"/>
  </r>
  <r>
    <x v="3"/>
    <s v="ABRIL"/>
    <n v="11943"/>
    <x v="92"/>
    <x v="92"/>
    <x v="499"/>
    <x v="499"/>
    <x v="4"/>
    <x v="3"/>
    <x v="1"/>
    <n v="1"/>
    <n v="135000"/>
    <n v="135"/>
    <x v="0"/>
  </r>
  <r>
    <x v="3"/>
    <s v="ABRIL"/>
    <n v="11885"/>
    <x v="19"/>
    <x v="19"/>
    <x v="76"/>
    <x v="76"/>
    <x v="4"/>
    <x v="3"/>
    <x v="1"/>
    <n v="12"/>
    <n v="135000"/>
    <n v="1620"/>
    <x v="0"/>
  </r>
  <r>
    <x v="3"/>
    <s v="ABRIL"/>
    <n v="11933"/>
    <x v="59"/>
    <x v="59"/>
    <x v="76"/>
    <x v="76"/>
    <x v="4"/>
    <x v="3"/>
    <x v="1"/>
    <n v="2"/>
    <n v="140000"/>
    <n v="280"/>
    <x v="0"/>
  </r>
  <r>
    <x v="3"/>
    <s v="ABRIL"/>
    <n v="11924"/>
    <x v="6"/>
    <x v="6"/>
    <x v="500"/>
    <x v="500"/>
    <x v="4"/>
    <x v="3"/>
    <x v="1"/>
    <n v="15"/>
    <n v="672718"/>
    <n v="10090.77"/>
    <x v="5"/>
  </r>
  <r>
    <x v="3"/>
    <s v="ABRIL"/>
    <n v="11902"/>
    <x v="12"/>
    <x v="12"/>
    <x v="500"/>
    <x v="500"/>
    <x v="4"/>
    <x v="3"/>
    <x v="1"/>
    <n v="5"/>
    <n v="715314"/>
    <n v="3576.57"/>
    <x v="8"/>
  </r>
  <r>
    <x v="3"/>
    <s v="ABRIL"/>
    <n v="11895"/>
    <x v="5"/>
    <x v="5"/>
    <x v="500"/>
    <x v="500"/>
    <x v="4"/>
    <x v="3"/>
    <x v="1"/>
    <n v="30"/>
    <n v="704092"/>
    <n v="21122.76"/>
    <x v="4"/>
  </r>
  <r>
    <x v="3"/>
    <s v="ABRIL"/>
    <n v="11878"/>
    <x v="6"/>
    <x v="6"/>
    <x v="77"/>
    <x v="77"/>
    <x v="4"/>
    <x v="3"/>
    <x v="1"/>
    <n v="6"/>
    <n v="647837"/>
    <n v="3887.0219999999999"/>
    <x v="5"/>
  </r>
  <r>
    <x v="3"/>
    <s v="ABRIL"/>
    <n v="11880"/>
    <x v="6"/>
    <x v="6"/>
    <x v="77"/>
    <x v="77"/>
    <x v="4"/>
    <x v="3"/>
    <x v="1"/>
    <n v="5"/>
    <n v="691224"/>
    <n v="3456.12"/>
    <x v="5"/>
  </r>
  <r>
    <x v="3"/>
    <s v="ABRIL"/>
    <n v="11881"/>
    <x v="6"/>
    <x v="6"/>
    <x v="77"/>
    <x v="77"/>
    <x v="4"/>
    <x v="3"/>
    <x v="1"/>
    <n v="20"/>
    <n v="663451"/>
    <n v="13269.02"/>
    <x v="5"/>
  </r>
  <r>
    <x v="3"/>
    <s v="ABRIL"/>
    <n v="11882"/>
    <x v="6"/>
    <x v="6"/>
    <x v="77"/>
    <x v="77"/>
    <x v="4"/>
    <x v="3"/>
    <x v="1"/>
    <n v="22"/>
    <n v="663451"/>
    <n v="14595.922"/>
    <x v="5"/>
  </r>
  <r>
    <x v="3"/>
    <s v="ABRIL"/>
    <n v="11883"/>
    <x v="6"/>
    <x v="6"/>
    <x v="77"/>
    <x v="77"/>
    <x v="4"/>
    <x v="3"/>
    <x v="1"/>
    <n v="20"/>
    <n v="678880"/>
    <n v="13577.6"/>
    <x v="5"/>
  </r>
  <r>
    <x v="3"/>
    <s v="ABRIL"/>
    <n v="11888"/>
    <x v="6"/>
    <x v="6"/>
    <x v="77"/>
    <x v="77"/>
    <x v="4"/>
    <x v="3"/>
    <x v="1"/>
    <n v="10"/>
    <n v="678880"/>
    <n v="6788.8"/>
    <x v="5"/>
  </r>
  <r>
    <x v="3"/>
    <s v="ABRIL"/>
    <n v="11898"/>
    <x v="8"/>
    <x v="8"/>
    <x v="77"/>
    <x v="77"/>
    <x v="4"/>
    <x v="3"/>
    <x v="1"/>
    <n v="5"/>
    <n v="677906"/>
    <n v="3389.53"/>
    <x v="7"/>
  </r>
  <r>
    <x v="3"/>
    <s v="ABRIL"/>
    <n v="11899"/>
    <x v="8"/>
    <x v="8"/>
    <x v="77"/>
    <x v="77"/>
    <x v="4"/>
    <x v="3"/>
    <x v="1"/>
    <n v="5"/>
    <n v="677906"/>
    <n v="3389.53"/>
    <x v="7"/>
  </r>
  <r>
    <x v="3"/>
    <s v="ABRIL"/>
    <n v="11905"/>
    <x v="8"/>
    <x v="8"/>
    <x v="77"/>
    <x v="77"/>
    <x v="4"/>
    <x v="3"/>
    <x v="1"/>
    <n v="5"/>
    <n v="677906"/>
    <n v="3389.53"/>
    <x v="7"/>
  </r>
  <r>
    <x v="3"/>
    <s v="ABRIL"/>
    <n v="11886"/>
    <x v="19"/>
    <x v="19"/>
    <x v="501"/>
    <x v="501"/>
    <x v="344"/>
    <x v="3"/>
    <x v="1"/>
    <n v="1"/>
    <n v="2538107"/>
    <n v="2538.107"/>
    <x v="0"/>
  </r>
  <r>
    <x v="3"/>
    <s v="ABRIL"/>
    <n v="11890"/>
    <x v="28"/>
    <x v="28"/>
    <x v="82"/>
    <x v="82"/>
    <x v="4"/>
    <x v="3"/>
    <x v="1"/>
    <n v="50"/>
    <n v="128679"/>
    <n v="6433.95"/>
    <x v="10"/>
  </r>
  <r>
    <x v="3"/>
    <s v="ABRIL"/>
    <n v="11896"/>
    <x v="24"/>
    <x v="24"/>
    <x v="82"/>
    <x v="82"/>
    <x v="4"/>
    <x v="3"/>
    <x v="1"/>
    <n v="11"/>
    <n v="143871"/>
    <n v="1582.5809999999999"/>
    <x v="15"/>
  </r>
  <r>
    <x v="3"/>
    <s v="ABRIL"/>
    <n v="11897"/>
    <x v="24"/>
    <x v="24"/>
    <x v="82"/>
    <x v="82"/>
    <x v="4"/>
    <x v="3"/>
    <x v="1"/>
    <n v="10"/>
    <n v="143872"/>
    <n v="1438.72"/>
    <x v="15"/>
  </r>
  <r>
    <x v="3"/>
    <s v="ABRIL"/>
    <n v="11891"/>
    <x v="5"/>
    <x v="5"/>
    <x v="347"/>
    <x v="347"/>
    <x v="4"/>
    <x v="3"/>
    <x v="1"/>
    <n v="3"/>
    <n v="7375110"/>
    <n v="22125.33"/>
    <x v="4"/>
  </r>
  <r>
    <x v="3"/>
    <s v="ABRIL"/>
    <n v="11868"/>
    <x v="4"/>
    <x v="4"/>
    <x v="152"/>
    <x v="152"/>
    <x v="4"/>
    <x v="3"/>
    <x v="1"/>
    <n v="2"/>
    <n v="11621440"/>
    <n v="23242.880000000001"/>
    <x v="3"/>
  </r>
  <r>
    <x v="3"/>
    <s v="ABRIL"/>
    <n v="11869"/>
    <x v="4"/>
    <x v="4"/>
    <x v="152"/>
    <x v="152"/>
    <x v="4"/>
    <x v="3"/>
    <x v="1"/>
    <n v="1"/>
    <n v="11621440"/>
    <n v="11621.44"/>
    <x v="3"/>
  </r>
  <r>
    <x v="3"/>
    <s v="ABRIL"/>
    <n v="11874"/>
    <x v="90"/>
    <x v="90"/>
    <x v="102"/>
    <x v="102"/>
    <x v="75"/>
    <x v="1"/>
    <x v="1"/>
    <n v="60"/>
    <n v="3022.35"/>
    <n v="181.34100000000001"/>
    <x v="3"/>
  </r>
  <r>
    <x v="3"/>
    <s v="ABRIL"/>
    <n v="11887"/>
    <x v="6"/>
    <x v="6"/>
    <x v="202"/>
    <x v="202"/>
    <x v="145"/>
    <x v="4"/>
    <x v="1"/>
    <n v="12"/>
    <n v="1163786"/>
    <n v="13965.432000000001"/>
    <x v="5"/>
  </r>
  <r>
    <x v="3"/>
    <s v="ABRIL"/>
    <n v="11922"/>
    <x v="94"/>
    <x v="94"/>
    <x v="502"/>
    <x v="502"/>
    <x v="4"/>
    <x v="1"/>
    <x v="10"/>
    <n v="2"/>
    <n v="80000"/>
    <n v="160"/>
    <x v="6"/>
  </r>
  <r>
    <x v="3"/>
    <s v="ABRIL"/>
    <n v="11935"/>
    <x v="16"/>
    <x v="16"/>
    <x v="205"/>
    <x v="205"/>
    <x v="4"/>
    <x v="1"/>
    <x v="2"/>
    <n v="1"/>
    <n v="1162694"/>
    <n v="1162.694"/>
    <x v="8"/>
  </r>
  <r>
    <x v="3"/>
    <s v="ABRIL"/>
    <n v="11938"/>
    <x v="1"/>
    <x v="1"/>
    <x v="205"/>
    <x v="205"/>
    <x v="4"/>
    <x v="1"/>
    <x v="2"/>
    <n v="2"/>
    <n v="1162694"/>
    <n v="2325.3879999999999"/>
    <x v="1"/>
  </r>
  <r>
    <x v="3"/>
    <s v="ABRIL"/>
    <n v="11910"/>
    <x v="16"/>
    <x v="16"/>
    <x v="442"/>
    <x v="442"/>
    <x v="303"/>
    <x v="1"/>
    <x v="2"/>
    <n v="3"/>
    <n v="581495"/>
    <n v="1744.4849999999999"/>
    <x v="8"/>
  </r>
  <r>
    <x v="3"/>
    <s v="ABRIL"/>
    <n v="11910"/>
    <x v="16"/>
    <x v="16"/>
    <x v="423"/>
    <x v="423"/>
    <x v="289"/>
    <x v="1"/>
    <x v="2"/>
    <n v="23"/>
    <n v="1744486"/>
    <n v="40123.178"/>
    <x v="8"/>
  </r>
  <r>
    <x v="3"/>
    <s v="ABRIL"/>
    <n v="11918"/>
    <x v="16"/>
    <x v="16"/>
    <x v="54"/>
    <x v="54"/>
    <x v="40"/>
    <x v="0"/>
    <x v="3"/>
    <n v="3"/>
    <n v="39050"/>
    <n v="117.15"/>
    <x v="8"/>
  </r>
  <r>
    <x v="3"/>
    <s v="ABRIL"/>
    <n v="11876"/>
    <x v="16"/>
    <x v="16"/>
    <x v="56"/>
    <x v="56"/>
    <x v="42"/>
    <x v="0"/>
    <x v="3"/>
    <n v="1"/>
    <n v="139000"/>
    <n v="139"/>
    <x v="8"/>
  </r>
  <r>
    <x v="3"/>
    <s v="ABRIL"/>
    <n v="11944"/>
    <x v="0"/>
    <x v="0"/>
    <x v="57"/>
    <x v="57"/>
    <x v="43"/>
    <x v="1"/>
    <x v="3"/>
    <n v="1"/>
    <n v="52000"/>
    <n v="52"/>
    <x v="0"/>
  </r>
  <r>
    <x v="3"/>
    <s v="ABRIL"/>
    <n v="11944"/>
    <x v="0"/>
    <x v="0"/>
    <x v="58"/>
    <x v="58"/>
    <x v="44"/>
    <x v="1"/>
    <x v="3"/>
    <n v="1"/>
    <n v="38000"/>
    <n v="38"/>
    <x v="0"/>
  </r>
  <r>
    <x v="3"/>
    <s v="ABRIL"/>
    <n v="11922"/>
    <x v="94"/>
    <x v="94"/>
    <x v="354"/>
    <x v="354"/>
    <x v="242"/>
    <x v="0"/>
    <x v="3"/>
    <n v="4"/>
    <n v="67500"/>
    <n v="270"/>
    <x v="6"/>
  </r>
  <r>
    <x v="3"/>
    <s v="ABRIL"/>
    <n v="11872"/>
    <x v="33"/>
    <x v="33"/>
    <x v="59"/>
    <x v="59"/>
    <x v="45"/>
    <x v="0"/>
    <x v="3"/>
    <n v="1"/>
    <n v="310000"/>
    <n v="310"/>
    <x v="0"/>
  </r>
  <r>
    <x v="3"/>
    <s v="ABRIL"/>
    <n v="11944"/>
    <x v="0"/>
    <x v="0"/>
    <x v="59"/>
    <x v="59"/>
    <x v="45"/>
    <x v="0"/>
    <x v="3"/>
    <n v="1"/>
    <n v="280000"/>
    <n v="280"/>
    <x v="0"/>
  </r>
  <r>
    <x v="3"/>
    <s v="ABRIL"/>
    <n v="11922"/>
    <x v="94"/>
    <x v="94"/>
    <x v="128"/>
    <x v="128"/>
    <x v="98"/>
    <x v="0"/>
    <x v="3"/>
    <n v="2"/>
    <n v="936000"/>
    <n v="1872"/>
    <x v="6"/>
  </r>
  <r>
    <x v="3"/>
    <s v="ABRIL"/>
    <n v="11916"/>
    <x v="1"/>
    <x v="1"/>
    <x v="95"/>
    <x v="95"/>
    <x v="70"/>
    <x v="0"/>
    <x v="3"/>
    <n v="2"/>
    <n v="98000"/>
    <n v="196"/>
    <x v="1"/>
  </r>
  <r>
    <x v="3"/>
    <s v="ABRIL"/>
    <n v="11934"/>
    <x v="0"/>
    <x v="0"/>
    <x v="95"/>
    <x v="95"/>
    <x v="70"/>
    <x v="0"/>
    <x v="3"/>
    <n v="1"/>
    <n v="42000"/>
    <n v="42"/>
    <x v="0"/>
  </r>
  <r>
    <x v="3"/>
    <s v="ABRIL"/>
    <n v="11918"/>
    <x v="16"/>
    <x v="16"/>
    <x v="131"/>
    <x v="131"/>
    <x v="100"/>
    <x v="0"/>
    <x v="3"/>
    <n v="5"/>
    <n v="121000"/>
    <n v="605"/>
    <x v="8"/>
  </r>
  <r>
    <x v="3"/>
    <s v="ABRIL"/>
    <n v="11934"/>
    <x v="0"/>
    <x v="0"/>
    <x v="63"/>
    <x v="63"/>
    <x v="49"/>
    <x v="0"/>
    <x v="3"/>
    <n v="1"/>
    <n v="89000"/>
    <n v="89"/>
    <x v="0"/>
  </r>
  <r>
    <x v="3"/>
    <s v="ABRIL"/>
    <n v="11934"/>
    <x v="0"/>
    <x v="0"/>
    <x v="294"/>
    <x v="294"/>
    <x v="200"/>
    <x v="0"/>
    <x v="3"/>
    <n v="1"/>
    <n v="55000"/>
    <n v="55"/>
    <x v="0"/>
  </r>
  <r>
    <x v="3"/>
    <s v="ABRIL"/>
    <n v="11912"/>
    <x v="22"/>
    <x v="22"/>
    <x v="470"/>
    <x v="470"/>
    <x v="326"/>
    <x v="1"/>
    <x v="3"/>
    <n v="1"/>
    <n v="319934"/>
    <n v="319.93400000000003"/>
    <x v="14"/>
  </r>
  <r>
    <x v="3"/>
    <s v="ABRIL"/>
    <n v="11922"/>
    <x v="94"/>
    <x v="94"/>
    <x v="65"/>
    <x v="65"/>
    <x v="51"/>
    <x v="0"/>
    <x v="3"/>
    <n v="1"/>
    <n v="174000"/>
    <n v="174"/>
    <x v="6"/>
  </r>
  <r>
    <x v="3"/>
    <s v="ABRIL"/>
    <n v="11922"/>
    <x v="94"/>
    <x v="94"/>
    <x v="457"/>
    <x v="457"/>
    <x v="317"/>
    <x v="1"/>
    <x v="3"/>
    <n v="1"/>
    <n v="57000"/>
    <n v="57"/>
    <x v="6"/>
  </r>
  <r>
    <x v="3"/>
    <s v="ABRIL"/>
    <n v="11911"/>
    <x v="77"/>
    <x v="77"/>
    <x v="218"/>
    <x v="218"/>
    <x v="157"/>
    <x v="1"/>
    <x v="3"/>
    <n v="4"/>
    <n v="41161"/>
    <n v="164.64400000000001"/>
    <x v="16"/>
  </r>
  <r>
    <x v="3"/>
    <s v="ABRIL"/>
    <n v="11911"/>
    <x v="77"/>
    <x v="77"/>
    <x v="219"/>
    <x v="219"/>
    <x v="158"/>
    <x v="1"/>
    <x v="3"/>
    <n v="12"/>
    <n v="219432"/>
    <n v="2633.1840000000002"/>
    <x v="16"/>
  </r>
  <r>
    <x v="3"/>
    <s v="ABRIL"/>
    <n v="11918"/>
    <x v="16"/>
    <x v="16"/>
    <x v="168"/>
    <x v="168"/>
    <x v="125"/>
    <x v="1"/>
    <x v="3"/>
    <n v="10"/>
    <n v="25000"/>
    <n v="250"/>
    <x v="8"/>
  </r>
  <r>
    <x v="3"/>
    <s v="ABRIL"/>
    <n v="11916"/>
    <x v="1"/>
    <x v="1"/>
    <x v="67"/>
    <x v="67"/>
    <x v="53"/>
    <x v="0"/>
    <x v="3"/>
    <n v="5"/>
    <n v="52000"/>
    <n v="260"/>
    <x v="1"/>
  </r>
  <r>
    <x v="3"/>
    <s v="ABRIL"/>
    <n v="11944"/>
    <x v="0"/>
    <x v="0"/>
    <x v="67"/>
    <x v="67"/>
    <x v="53"/>
    <x v="0"/>
    <x v="3"/>
    <n v="1"/>
    <n v="52000"/>
    <n v="52"/>
    <x v="0"/>
  </r>
  <r>
    <x v="3"/>
    <s v="ABRIL"/>
    <n v="11922"/>
    <x v="94"/>
    <x v="94"/>
    <x v="142"/>
    <x v="142"/>
    <x v="111"/>
    <x v="1"/>
    <x v="3"/>
    <n v="2"/>
    <n v="59000"/>
    <n v="118"/>
    <x v="6"/>
  </r>
  <r>
    <x v="3"/>
    <s v="ABRIL"/>
    <n v="11911"/>
    <x v="77"/>
    <x v="77"/>
    <x v="143"/>
    <x v="143"/>
    <x v="112"/>
    <x v="1"/>
    <x v="3"/>
    <n v="10"/>
    <n v="207650"/>
    <n v="2076.5"/>
    <x v="16"/>
  </r>
  <r>
    <x v="3"/>
    <s v="ABRIL"/>
    <n v="11911"/>
    <x v="77"/>
    <x v="77"/>
    <x v="146"/>
    <x v="146"/>
    <x v="115"/>
    <x v="2"/>
    <x v="3"/>
    <n v="7"/>
    <n v="1307423"/>
    <n v="9151.9609999999993"/>
    <x v="16"/>
  </r>
  <r>
    <x v="3"/>
    <s v="ABRIL"/>
    <n v="11913"/>
    <x v="22"/>
    <x v="22"/>
    <x v="321"/>
    <x v="321"/>
    <x v="223"/>
    <x v="1"/>
    <x v="4"/>
    <n v="1"/>
    <n v="158000"/>
    <n v="158"/>
    <x v="14"/>
  </r>
  <r>
    <x v="3"/>
    <s v="ABRIL"/>
    <n v="11876"/>
    <x v="16"/>
    <x v="16"/>
    <x v="70"/>
    <x v="70"/>
    <x v="56"/>
    <x v="2"/>
    <x v="5"/>
    <n v="1"/>
    <n v="50800"/>
    <n v="50.8"/>
    <x v="8"/>
  </r>
  <r>
    <x v="3"/>
    <s v="ABRIL"/>
    <n v="11922"/>
    <x v="94"/>
    <x v="94"/>
    <x v="503"/>
    <x v="503"/>
    <x v="345"/>
    <x v="2"/>
    <x v="5"/>
    <n v="1"/>
    <n v="165000"/>
    <n v="165"/>
    <x v="6"/>
  </r>
  <r>
    <x v="3"/>
    <s v="MAYO"/>
    <n v="12009"/>
    <x v="20"/>
    <x v="20"/>
    <x v="342"/>
    <x v="342"/>
    <x v="235"/>
    <x v="1"/>
    <x v="0"/>
    <n v="2"/>
    <n v="47580"/>
    <n v="95.16"/>
    <x v="0"/>
  </r>
  <r>
    <x v="3"/>
    <s v="MAYO"/>
    <n v="11989"/>
    <x v="17"/>
    <x v="17"/>
    <x v="342"/>
    <x v="342"/>
    <x v="235"/>
    <x v="1"/>
    <x v="0"/>
    <n v="2"/>
    <n v="52400"/>
    <n v="104.8"/>
    <x v="11"/>
  </r>
  <r>
    <x v="3"/>
    <s v="MAYO"/>
    <n v="11978"/>
    <x v="5"/>
    <x v="5"/>
    <x v="386"/>
    <x v="386"/>
    <x v="262"/>
    <x v="2"/>
    <x v="1"/>
    <n v="75"/>
    <n v="222697"/>
    <n v="16702.275000000001"/>
    <x v="4"/>
  </r>
  <r>
    <x v="3"/>
    <s v="MAYO"/>
    <n v="11966"/>
    <x v="6"/>
    <x v="6"/>
    <x v="4"/>
    <x v="4"/>
    <x v="4"/>
    <x v="2"/>
    <x v="1"/>
    <n v="12"/>
    <n v="409715"/>
    <n v="4916.58"/>
    <x v="5"/>
  </r>
  <r>
    <x v="3"/>
    <s v="MAYO"/>
    <n v="11973"/>
    <x v="6"/>
    <x v="6"/>
    <x v="4"/>
    <x v="4"/>
    <x v="4"/>
    <x v="2"/>
    <x v="1"/>
    <n v="25"/>
    <n v="417760"/>
    <n v="10444"/>
    <x v="5"/>
  </r>
  <r>
    <x v="3"/>
    <s v="MAYO"/>
    <n v="11974"/>
    <x v="6"/>
    <x v="6"/>
    <x v="4"/>
    <x v="4"/>
    <x v="4"/>
    <x v="2"/>
    <x v="1"/>
    <n v="7"/>
    <n v="417760"/>
    <n v="2924.32"/>
    <x v="5"/>
  </r>
  <r>
    <x v="3"/>
    <s v="MAYO"/>
    <n v="11975"/>
    <x v="6"/>
    <x v="6"/>
    <x v="4"/>
    <x v="4"/>
    <x v="4"/>
    <x v="2"/>
    <x v="1"/>
    <n v="5"/>
    <n v="417760"/>
    <n v="2088.8000000000002"/>
    <x v="5"/>
  </r>
  <r>
    <x v="3"/>
    <s v="MAYO"/>
    <n v="11999"/>
    <x v="6"/>
    <x v="6"/>
    <x v="4"/>
    <x v="4"/>
    <x v="4"/>
    <x v="2"/>
    <x v="1"/>
    <n v="5"/>
    <n v="427456"/>
    <n v="2137.2800000000002"/>
    <x v="5"/>
  </r>
  <r>
    <x v="3"/>
    <s v="MAYO"/>
    <n v="12000"/>
    <x v="6"/>
    <x v="6"/>
    <x v="4"/>
    <x v="4"/>
    <x v="4"/>
    <x v="2"/>
    <x v="1"/>
    <n v="5"/>
    <n v="427456"/>
    <n v="2137.2800000000002"/>
    <x v="5"/>
  </r>
  <r>
    <x v="3"/>
    <s v="MAYO"/>
    <n v="12001"/>
    <x v="8"/>
    <x v="8"/>
    <x v="4"/>
    <x v="4"/>
    <x v="4"/>
    <x v="2"/>
    <x v="1"/>
    <n v="25"/>
    <n v="410841"/>
    <n v="10271.025"/>
    <x v="7"/>
  </r>
  <r>
    <x v="3"/>
    <s v="MAYO"/>
    <n v="12002"/>
    <x v="8"/>
    <x v="8"/>
    <x v="4"/>
    <x v="4"/>
    <x v="4"/>
    <x v="2"/>
    <x v="1"/>
    <n v="25"/>
    <n v="410841"/>
    <n v="10271.025"/>
    <x v="7"/>
  </r>
  <r>
    <x v="3"/>
    <s v="MAYO"/>
    <n v="11964"/>
    <x v="4"/>
    <x v="4"/>
    <x v="4"/>
    <x v="4"/>
    <x v="4"/>
    <x v="2"/>
    <x v="1"/>
    <n v="20"/>
    <n v="399160"/>
    <n v="7983.2"/>
    <x v="3"/>
  </r>
  <r>
    <x v="3"/>
    <s v="MAYO"/>
    <n v="11976"/>
    <x v="4"/>
    <x v="4"/>
    <x v="4"/>
    <x v="4"/>
    <x v="4"/>
    <x v="2"/>
    <x v="1"/>
    <n v="1"/>
    <n v="413332"/>
    <n v="413.33199999999999"/>
    <x v="3"/>
  </r>
  <r>
    <x v="3"/>
    <s v="MAYO"/>
    <n v="11998"/>
    <x v="87"/>
    <x v="87"/>
    <x v="4"/>
    <x v="4"/>
    <x v="4"/>
    <x v="2"/>
    <x v="1"/>
    <n v="10"/>
    <n v="422925"/>
    <n v="4229.25"/>
    <x v="3"/>
  </r>
  <r>
    <x v="3"/>
    <s v="MAYO"/>
    <n v="11955"/>
    <x v="50"/>
    <x v="50"/>
    <x v="5"/>
    <x v="5"/>
    <x v="4"/>
    <x v="2"/>
    <x v="1"/>
    <n v="1"/>
    <n v="1980000"/>
    <n v="1980"/>
    <x v="2"/>
  </r>
  <r>
    <x v="3"/>
    <s v="MAYO"/>
    <n v="12001"/>
    <x v="8"/>
    <x v="8"/>
    <x v="5"/>
    <x v="5"/>
    <x v="4"/>
    <x v="2"/>
    <x v="1"/>
    <n v="1"/>
    <n v="1928838"/>
    <n v="1928.838"/>
    <x v="7"/>
  </r>
  <r>
    <x v="3"/>
    <s v="MAYO"/>
    <n v="12002"/>
    <x v="8"/>
    <x v="8"/>
    <x v="5"/>
    <x v="5"/>
    <x v="4"/>
    <x v="2"/>
    <x v="1"/>
    <n v="1"/>
    <n v="1928838"/>
    <n v="1928.838"/>
    <x v="7"/>
  </r>
  <r>
    <x v="3"/>
    <s v="MAYO"/>
    <n v="11977"/>
    <x v="4"/>
    <x v="4"/>
    <x v="5"/>
    <x v="5"/>
    <x v="4"/>
    <x v="2"/>
    <x v="1"/>
    <n v="2"/>
    <n v="1921993"/>
    <n v="3843.9859999999999"/>
    <x v="3"/>
  </r>
  <r>
    <x v="3"/>
    <s v="MAYO"/>
    <n v="11966"/>
    <x v="6"/>
    <x v="6"/>
    <x v="7"/>
    <x v="7"/>
    <x v="4"/>
    <x v="2"/>
    <x v="1"/>
    <n v="47"/>
    <n v="654385"/>
    <n v="30756.095000000001"/>
    <x v="5"/>
  </r>
  <r>
    <x v="3"/>
    <s v="MAYO"/>
    <n v="11995"/>
    <x v="4"/>
    <x v="4"/>
    <x v="7"/>
    <x v="7"/>
    <x v="4"/>
    <x v="2"/>
    <x v="1"/>
    <n v="15"/>
    <n v="829536"/>
    <n v="12443.04"/>
    <x v="3"/>
  </r>
  <r>
    <x v="3"/>
    <s v="MAYO"/>
    <n v="11996"/>
    <x v="4"/>
    <x v="4"/>
    <x v="7"/>
    <x v="7"/>
    <x v="4"/>
    <x v="2"/>
    <x v="1"/>
    <n v="5"/>
    <n v="749181"/>
    <n v="3745.9050000000002"/>
    <x v="3"/>
  </r>
  <r>
    <x v="3"/>
    <s v="MAYO"/>
    <n v="11982"/>
    <x v="97"/>
    <x v="97"/>
    <x v="481"/>
    <x v="481"/>
    <x v="333"/>
    <x v="2"/>
    <x v="1"/>
    <n v="1"/>
    <n v="5127126"/>
    <n v="5127.1260000000002"/>
    <x v="0"/>
  </r>
  <r>
    <x v="3"/>
    <s v="MAYO"/>
    <n v="11970"/>
    <x v="25"/>
    <x v="25"/>
    <x v="150"/>
    <x v="150"/>
    <x v="4"/>
    <x v="2"/>
    <x v="1"/>
    <n v="1"/>
    <n v="47052038"/>
    <n v="47052.038"/>
    <x v="16"/>
  </r>
  <r>
    <x v="3"/>
    <s v="MAYO"/>
    <n v="11986"/>
    <x v="28"/>
    <x v="28"/>
    <x v="172"/>
    <x v="172"/>
    <x v="127"/>
    <x v="1"/>
    <x v="1"/>
    <n v="103"/>
    <n v="119000"/>
    <n v="12257"/>
    <x v="10"/>
  </r>
  <r>
    <x v="3"/>
    <s v="MAYO"/>
    <n v="11986"/>
    <x v="28"/>
    <x v="28"/>
    <x v="174"/>
    <x v="174"/>
    <x v="129"/>
    <x v="1"/>
    <x v="1"/>
    <n v="96"/>
    <n v="93000"/>
    <n v="8928"/>
    <x v="10"/>
  </r>
  <r>
    <x v="3"/>
    <s v="MAYO"/>
    <n v="11988"/>
    <x v="6"/>
    <x v="6"/>
    <x v="9"/>
    <x v="9"/>
    <x v="4"/>
    <x v="3"/>
    <x v="1"/>
    <n v="5"/>
    <n v="171500"/>
    <n v="857.5"/>
    <x v="5"/>
  </r>
  <r>
    <x v="3"/>
    <s v="MAYO"/>
    <n v="11965"/>
    <x v="1"/>
    <x v="1"/>
    <x v="291"/>
    <x v="291"/>
    <x v="4"/>
    <x v="3"/>
    <x v="1"/>
    <n v="2"/>
    <n v="135000"/>
    <n v="270"/>
    <x v="1"/>
  </r>
  <r>
    <x v="3"/>
    <s v="MAYO"/>
    <n v="11985"/>
    <x v="1"/>
    <x v="1"/>
    <x v="291"/>
    <x v="291"/>
    <x v="4"/>
    <x v="3"/>
    <x v="1"/>
    <n v="1"/>
    <n v="135000"/>
    <n v="135"/>
    <x v="1"/>
  </r>
  <r>
    <x v="3"/>
    <s v="MAYO"/>
    <n v="12011"/>
    <x v="29"/>
    <x v="29"/>
    <x v="76"/>
    <x v="76"/>
    <x v="4"/>
    <x v="3"/>
    <x v="1"/>
    <n v="1"/>
    <n v="138000"/>
    <n v="138"/>
    <x v="0"/>
  </r>
  <r>
    <x v="3"/>
    <s v="MAYO"/>
    <n v="11965"/>
    <x v="1"/>
    <x v="1"/>
    <x v="76"/>
    <x v="76"/>
    <x v="4"/>
    <x v="3"/>
    <x v="1"/>
    <n v="1"/>
    <n v="135000"/>
    <n v="135"/>
    <x v="1"/>
  </r>
  <r>
    <x v="3"/>
    <s v="MAYO"/>
    <n v="11985"/>
    <x v="1"/>
    <x v="1"/>
    <x v="76"/>
    <x v="76"/>
    <x v="4"/>
    <x v="3"/>
    <x v="1"/>
    <n v="2"/>
    <n v="135000"/>
    <n v="270"/>
    <x v="1"/>
  </r>
  <r>
    <x v="3"/>
    <s v="MAYO"/>
    <n v="11988"/>
    <x v="6"/>
    <x v="6"/>
    <x v="500"/>
    <x v="500"/>
    <x v="4"/>
    <x v="3"/>
    <x v="1"/>
    <n v="5"/>
    <n v="680000"/>
    <n v="3400"/>
    <x v="5"/>
  </r>
  <r>
    <x v="3"/>
    <s v="MAYO"/>
    <n v="11979"/>
    <x v="75"/>
    <x v="75"/>
    <x v="82"/>
    <x v="82"/>
    <x v="4"/>
    <x v="3"/>
    <x v="1"/>
    <n v="1"/>
    <n v="130000"/>
    <n v="130"/>
    <x v="0"/>
  </r>
  <r>
    <x v="3"/>
    <s v="MAYO"/>
    <n v="11997"/>
    <x v="28"/>
    <x v="28"/>
    <x v="82"/>
    <x v="82"/>
    <x v="4"/>
    <x v="3"/>
    <x v="1"/>
    <n v="200"/>
    <n v="125971"/>
    <n v="25194.2"/>
    <x v="10"/>
  </r>
  <r>
    <x v="3"/>
    <s v="MAYO"/>
    <n v="11953"/>
    <x v="9"/>
    <x v="9"/>
    <x v="82"/>
    <x v="82"/>
    <x v="4"/>
    <x v="3"/>
    <x v="1"/>
    <n v="1"/>
    <n v="130000"/>
    <n v="130"/>
    <x v="0"/>
  </r>
  <r>
    <x v="3"/>
    <s v="MAYO"/>
    <n v="12005"/>
    <x v="12"/>
    <x v="12"/>
    <x v="15"/>
    <x v="15"/>
    <x v="4"/>
    <x v="3"/>
    <x v="1"/>
    <n v="9"/>
    <n v="3331105"/>
    <n v="29979.945"/>
    <x v="8"/>
  </r>
  <r>
    <x v="3"/>
    <s v="MAYO"/>
    <n v="11962"/>
    <x v="10"/>
    <x v="10"/>
    <x v="15"/>
    <x v="15"/>
    <x v="4"/>
    <x v="3"/>
    <x v="1"/>
    <n v="7"/>
    <n v="3150819"/>
    <n v="22055.733"/>
    <x v="5"/>
  </r>
  <r>
    <x v="3"/>
    <s v="MAYO"/>
    <n v="11961"/>
    <x v="27"/>
    <x v="27"/>
    <x v="196"/>
    <x v="196"/>
    <x v="4"/>
    <x v="3"/>
    <x v="1"/>
    <n v="2"/>
    <n v="5804683"/>
    <n v="11609.366"/>
    <x v="10"/>
  </r>
  <r>
    <x v="3"/>
    <s v="MAYO"/>
    <n v="11980"/>
    <x v="5"/>
    <x v="5"/>
    <x v="361"/>
    <x v="361"/>
    <x v="4"/>
    <x v="3"/>
    <x v="1"/>
    <n v="2"/>
    <n v="8463417"/>
    <n v="16926.833999999999"/>
    <x v="4"/>
  </r>
  <r>
    <x v="3"/>
    <s v="MAYO"/>
    <n v="11962"/>
    <x v="10"/>
    <x v="10"/>
    <x v="18"/>
    <x v="18"/>
    <x v="4"/>
    <x v="3"/>
    <x v="1"/>
    <n v="7"/>
    <n v="3573929"/>
    <n v="25017.503000000001"/>
    <x v="5"/>
  </r>
  <r>
    <x v="3"/>
    <s v="MAYO"/>
    <n v="11961"/>
    <x v="27"/>
    <x v="27"/>
    <x v="20"/>
    <x v="20"/>
    <x v="6"/>
    <x v="3"/>
    <x v="1"/>
    <n v="2"/>
    <n v="3481205"/>
    <n v="6962.41"/>
    <x v="10"/>
  </r>
  <r>
    <x v="3"/>
    <s v="MAYO"/>
    <n v="11959"/>
    <x v="83"/>
    <x v="83"/>
    <x v="504"/>
    <x v="504"/>
    <x v="346"/>
    <x v="3"/>
    <x v="1"/>
    <n v="2"/>
    <n v="2671481"/>
    <n v="5342.9620000000004"/>
    <x v="8"/>
  </r>
  <r>
    <x v="3"/>
    <s v="MAYO"/>
    <n v="12003"/>
    <x v="66"/>
    <x v="66"/>
    <x v="39"/>
    <x v="39"/>
    <x v="25"/>
    <x v="1"/>
    <x v="1"/>
    <n v="1"/>
    <n v="100000"/>
    <n v="100"/>
    <x v="0"/>
  </r>
  <r>
    <x v="3"/>
    <s v="MAYO"/>
    <n v="11954"/>
    <x v="31"/>
    <x v="31"/>
    <x v="42"/>
    <x v="42"/>
    <x v="28"/>
    <x v="1"/>
    <x v="1"/>
    <n v="4"/>
    <n v="45000"/>
    <n v="180"/>
    <x v="12"/>
  </r>
  <r>
    <x v="3"/>
    <s v="MAYO"/>
    <n v="12012"/>
    <x v="32"/>
    <x v="32"/>
    <x v="105"/>
    <x v="105"/>
    <x v="78"/>
    <x v="1"/>
    <x v="1"/>
    <n v="2"/>
    <n v="21000"/>
    <n v="42"/>
    <x v="0"/>
  </r>
  <r>
    <x v="3"/>
    <s v="MAYO"/>
    <n v="12012"/>
    <x v="32"/>
    <x v="32"/>
    <x v="106"/>
    <x v="106"/>
    <x v="79"/>
    <x v="1"/>
    <x v="1"/>
    <n v="2"/>
    <n v="21000"/>
    <n v="42"/>
    <x v="0"/>
  </r>
  <r>
    <x v="3"/>
    <s v="MAYO"/>
    <n v="11967"/>
    <x v="6"/>
    <x v="6"/>
    <x v="43"/>
    <x v="43"/>
    <x v="29"/>
    <x v="1"/>
    <x v="1"/>
    <n v="40"/>
    <n v="104238"/>
    <n v="4169.5200000000004"/>
    <x v="5"/>
  </r>
  <r>
    <x v="3"/>
    <s v="MAYO"/>
    <n v="11968"/>
    <x v="6"/>
    <x v="6"/>
    <x v="43"/>
    <x v="43"/>
    <x v="29"/>
    <x v="1"/>
    <x v="1"/>
    <n v="30"/>
    <n v="116544"/>
    <n v="3496.32"/>
    <x v="5"/>
  </r>
  <r>
    <x v="3"/>
    <s v="MAYO"/>
    <n v="12010"/>
    <x v="31"/>
    <x v="31"/>
    <x v="43"/>
    <x v="43"/>
    <x v="29"/>
    <x v="1"/>
    <x v="1"/>
    <n v="2"/>
    <n v="80000"/>
    <n v="160"/>
    <x v="12"/>
  </r>
  <r>
    <x v="3"/>
    <s v="MAYO"/>
    <n v="11971"/>
    <x v="25"/>
    <x v="25"/>
    <x v="43"/>
    <x v="43"/>
    <x v="29"/>
    <x v="1"/>
    <x v="1"/>
    <n v="20"/>
    <n v="101082"/>
    <n v="2021.64"/>
    <x v="16"/>
  </r>
  <r>
    <x v="3"/>
    <s v="MAYO"/>
    <n v="12012"/>
    <x v="32"/>
    <x v="32"/>
    <x v="201"/>
    <x v="201"/>
    <x v="144"/>
    <x v="1"/>
    <x v="1"/>
    <n v="2"/>
    <n v="24000"/>
    <n v="48"/>
    <x v="0"/>
  </r>
  <r>
    <x v="3"/>
    <s v="MAYO"/>
    <n v="11969"/>
    <x v="6"/>
    <x v="6"/>
    <x v="89"/>
    <x v="89"/>
    <x v="64"/>
    <x v="4"/>
    <x v="1"/>
    <n v="30"/>
    <n v="405371"/>
    <n v="12161.13"/>
    <x v="5"/>
  </r>
  <r>
    <x v="3"/>
    <s v="MAYO"/>
    <n v="12006"/>
    <x v="90"/>
    <x v="90"/>
    <x v="202"/>
    <x v="202"/>
    <x v="145"/>
    <x v="4"/>
    <x v="1"/>
    <n v="6"/>
    <n v="987107"/>
    <n v="5922.6419999999998"/>
    <x v="3"/>
  </r>
  <r>
    <x v="3"/>
    <s v="MAYO"/>
    <n v="11971"/>
    <x v="25"/>
    <x v="25"/>
    <x v="202"/>
    <x v="202"/>
    <x v="145"/>
    <x v="4"/>
    <x v="1"/>
    <n v="2"/>
    <n v="1092013"/>
    <n v="2184.0259999999998"/>
    <x v="16"/>
  </r>
  <r>
    <x v="3"/>
    <s v="MAYO"/>
    <n v="11971"/>
    <x v="25"/>
    <x v="25"/>
    <x v="183"/>
    <x v="183"/>
    <x v="133"/>
    <x v="4"/>
    <x v="1"/>
    <n v="14"/>
    <n v="477180"/>
    <n v="6680.52"/>
    <x v="16"/>
  </r>
  <r>
    <x v="3"/>
    <s v="MAYO"/>
    <n v="11971"/>
    <x v="25"/>
    <x v="25"/>
    <x v="184"/>
    <x v="184"/>
    <x v="134"/>
    <x v="4"/>
    <x v="1"/>
    <n v="2"/>
    <n v="1216114"/>
    <n v="2432.2280000000001"/>
    <x v="16"/>
  </r>
  <r>
    <x v="3"/>
    <s v="MAYO"/>
    <n v="11971"/>
    <x v="25"/>
    <x v="25"/>
    <x v="118"/>
    <x v="118"/>
    <x v="90"/>
    <x v="5"/>
    <x v="1"/>
    <n v="10"/>
    <n v="62225"/>
    <n v="622.25"/>
    <x v="16"/>
  </r>
  <r>
    <x v="3"/>
    <s v="MAYO"/>
    <n v="11971"/>
    <x v="25"/>
    <x v="25"/>
    <x v="462"/>
    <x v="462"/>
    <x v="322"/>
    <x v="1"/>
    <x v="1"/>
    <n v="7"/>
    <n v="34746"/>
    <n v="243.22200000000001"/>
    <x v="16"/>
  </r>
  <r>
    <x v="3"/>
    <s v="MAYO"/>
    <n v="11984"/>
    <x v="18"/>
    <x v="18"/>
    <x v="442"/>
    <x v="442"/>
    <x v="303"/>
    <x v="1"/>
    <x v="2"/>
    <n v="1"/>
    <n v="533163"/>
    <n v="533.16300000000001"/>
    <x v="12"/>
  </r>
  <r>
    <x v="3"/>
    <s v="MAYO"/>
    <n v="11984"/>
    <x v="18"/>
    <x v="18"/>
    <x v="423"/>
    <x v="423"/>
    <x v="289"/>
    <x v="1"/>
    <x v="2"/>
    <n v="4"/>
    <n v="1599490"/>
    <n v="6397.96"/>
    <x v="12"/>
  </r>
  <r>
    <x v="3"/>
    <s v="MAYO"/>
    <n v="11958"/>
    <x v="0"/>
    <x v="0"/>
    <x v="279"/>
    <x v="279"/>
    <x v="192"/>
    <x v="3"/>
    <x v="3"/>
    <n v="1"/>
    <n v="95000"/>
    <n v="95"/>
    <x v="0"/>
  </r>
  <r>
    <x v="3"/>
    <s v="MAYO"/>
    <n v="11965"/>
    <x v="1"/>
    <x v="1"/>
    <x v="92"/>
    <x v="92"/>
    <x v="67"/>
    <x v="3"/>
    <x v="3"/>
    <n v="1"/>
    <n v="129000"/>
    <n v="129"/>
    <x v="1"/>
  </r>
  <r>
    <x v="3"/>
    <s v="MAYO"/>
    <n v="11985"/>
    <x v="1"/>
    <x v="1"/>
    <x v="92"/>
    <x v="92"/>
    <x v="67"/>
    <x v="3"/>
    <x v="3"/>
    <n v="1"/>
    <n v="129000"/>
    <n v="129"/>
    <x v="1"/>
  </r>
  <r>
    <x v="3"/>
    <s v="MAYO"/>
    <n v="11963"/>
    <x v="16"/>
    <x v="16"/>
    <x v="55"/>
    <x v="55"/>
    <x v="41"/>
    <x v="0"/>
    <x v="3"/>
    <n v="6"/>
    <n v="320000"/>
    <n v="1920"/>
    <x v="8"/>
  </r>
  <r>
    <x v="3"/>
    <s v="MAYO"/>
    <n v="11972"/>
    <x v="16"/>
    <x v="16"/>
    <x v="94"/>
    <x v="94"/>
    <x v="69"/>
    <x v="0"/>
    <x v="3"/>
    <n v="1"/>
    <n v="37200"/>
    <n v="37.200000000000003"/>
    <x v="8"/>
  </r>
  <r>
    <x v="3"/>
    <s v="MAYO"/>
    <n v="11989"/>
    <x v="17"/>
    <x v="17"/>
    <x v="94"/>
    <x v="94"/>
    <x v="69"/>
    <x v="0"/>
    <x v="3"/>
    <n v="3"/>
    <n v="38000"/>
    <n v="114"/>
    <x v="11"/>
  </r>
  <r>
    <x v="3"/>
    <s v="MAYO"/>
    <n v="11972"/>
    <x v="16"/>
    <x v="16"/>
    <x v="164"/>
    <x v="164"/>
    <x v="121"/>
    <x v="0"/>
    <x v="3"/>
    <n v="2"/>
    <n v="324000"/>
    <n v="648"/>
    <x v="8"/>
  </r>
  <r>
    <x v="3"/>
    <s v="MAYO"/>
    <n v="11987"/>
    <x v="39"/>
    <x v="39"/>
    <x v="389"/>
    <x v="389"/>
    <x v="264"/>
    <x v="0"/>
    <x v="3"/>
    <n v="1"/>
    <n v="2360000"/>
    <n v="2360"/>
    <x v="14"/>
  </r>
  <r>
    <x v="3"/>
    <s v="MAYO"/>
    <n v="11972"/>
    <x v="16"/>
    <x v="16"/>
    <x v="418"/>
    <x v="418"/>
    <x v="284"/>
    <x v="0"/>
    <x v="3"/>
    <n v="2"/>
    <n v="237000"/>
    <n v="474"/>
    <x v="8"/>
  </r>
  <r>
    <x v="3"/>
    <s v="MAYO"/>
    <n v="11981"/>
    <x v="17"/>
    <x v="17"/>
    <x v="418"/>
    <x v="418"/>
    <x v="284"/>
    <x v="0"/>
    <x v="3"/>
    <n v="2"/>
    <n v="235857"/>
    <n v="471.714"/>
    <x v="11"/>
  </r>
  <r>
    <x v="3"/>
    <s v="MAYO"/>
    <n v="11989"/>
    <x v="17"/>
    <x v="17"/>
    <x v="418"/>
    <x v="418"/>
    <x v="284"/>
    <x v="0"/>
    <x v="3"/>
    <n v="1"/>
    <n v="235857"/>
    <n v="235.857"/>
    <x v="11"/>
  </r>
  <r>
    <x v="3"/>
    <s v="MAYO"/>
    <n v="11972"/>
    <x v="16"/>
    <x v="16"/>
    <x v="505"/>
    <x v="505"/>
    <x v="347"/>
    <x v="0"/>
    <x v="3"/>
    <n v="1"/>
    <n v="1030000"/>
    <n v="1030"/>
    <x v="8"/>
  </r>
  <r>
    <x v="3"/>
    <s v="MAYO"/>
    <n v="11981"/>
    <x v="17"/>
    <x v="17"/>
    <x v="505"/>
    <x v="505"/>
    <x v="347"/>
    <x v="0"/>
    <x v="3"/>
    <n v="1"/>
    <n v="1030000"/>
    <n v="1030"/>
    <x v="11"/>
  </r>
  <r>
    <x v="3"/>
    <s v="MAYO"/>
    <n v="11972"/>
    <x v="16"/>
    <x v="16"/>
    <x v="61"/>
    <x v="61"/>
    <x v="47"/>
    <x v="0"/>
    <x v="3"/>
    <n v="1"/>
    <n v="57000"/>
    <n v="57"/>
    <x v="8"/>
  </r>
  <r>
    <x v="3"/>
    <s v="MAYO"/>
    <n v="11981"/>
    <x v="17"/>
    <x v="17"/>
    <x v="61"/>
    <x v="61"/>
    <x v="47"/>
    <x v="0"/>
    <x v="3"/>
    <n v="1"/>
    <n v="120857"/>
    <n v="120.857"/>
    <x v="11"/>
  </r>
  <r>
    <x v="3"/>
    <s v="MAYO"/>
    <n v="12008"/>
    <x v="1"/>
    <x v="1"/>
    <x v="63"/>
    <x v="63"/>
    <x v="49"/>
    <x v="0"/>
    <x v="3"/>
    <n v="1"/>
    <n v="80000"/>
    <n v="80"/>
    <x v="1"/>
  </r>
  <r>
    <x v="3"/>
    <s v="MAYO"/>
    <n v="11990"/>
    <x v="71"/>
    <x v="71"/>
    <x v="136"/>
    <x v="136"/>
    <x v="105"/>
    <x v="0"/>
    <x v="3"/>
    <n v="1"/>
    <n v="141000"/>
    <n v="141"/>
    <x v="0"/>
  </r>
  <r>
    <x v="3"/>
    <s v="MAYO"/>
    <n v="11990"/>
    <x v="71"/>
    <x v="71"/>
    <x v="65"/>
    <x v="65"/>
    <x v="51"/>
    <x v="0"/>
    <x v="3"/>
    <n v="1"/>
    <n v="170000"/>
    <n v="170"/>
    <x v="0"/>
  </r>
  <r>
    <x v="3"/>
    <s v="MAYO"/>
    <n v="12008"/>
    <x v="1"/>
    <x v="1"/>
    <x v="383"/>
    <x v="383"/>
    <x v="259"/>
    <x v="1"/>
    <x v="3"/>
    <n v="1"/>
    <n v="45000"/>
    <n v="45"/>
    <x v="1"/>
  </r>
  <r>
    <x v="3"/>
    <s v="MAYO"/>
    <n v="11972"/>
    <x v="16"/>
    <x v="16"/>
    <x v="384"/>
    <x v="384"/>
    <x v="260"/>
    <x v="1"/>
    <x v="3"/>
    <n v="1"/>
    <n v="32000"/>
    <n v="32"/>
    <x v="8"/>
  </r>
  <r>
    <x v="3"/>
    <s v="MAYO"/>
    <n v="11956"/>
    <x v="19"/>
    <x v="19"/>
    <x v="215"/>
    <x v="215"/>
    <x v="154"/>
    <x v="1"/>
    <x v="3"/>
    <n v="2"/>
    <n v="70000"/>
    <n v="140"/>
    <x v="0"/>
  </r>
  <r>
    <x v="3"/>
    <s v="MAYO"/>
    <n v="11956"/>
    <x v="19"/>
    <x v="19"/>
    <x v="216"/>
    <x v="216"/>
    <x v="155"/>
    <x v="1"/>
    <x v="3"/>
    <n v="4"/>
    <n v="149000"/>
    <n v="596"/>
    <x v="0"/>
  </r>
  <r>
    <x v="3"/>
    <s v="MAYO"/>
    <n v="12008"/>
    <x v="1"/>
    <x v="1"/>
    <x v="218"/>
    <x v="218"/>
    <x v="157"/>
    <x v="1"/>
    <x v="3"/>
    <n v="1"/>
    <n v="42000"/>
    <n v="42"/>
    <x v="1"/>
  </r>
  <r>
    <x v="3"/>
    <s v="MAYO"/>
    <n v="11956"/>
    <x v="19"/>
    <x v="19"/>
    <x v="218"/>
    <x v="218"/>
    <x v="157"/>
    <x v="1"/>
    <x v="3"/>
    <n v="2"/>
    <n v="40000"/>
    <n v="80"/>
    <x v="0"/>
  </r>
  <r>
    <x v="3"/>
    <s v="MAYO"/>
    <n v="11956"/>
    <x v="19"/>
    <x v="19"/>
    <x v="219"/>
    <x v="219"/>
    <x v="158"/>
    <x v="1"/>
    <x v="3"/>
    <n v="4"/>
    <n v="175000"/>
    <n v="700"/>
    <x v="0"/>
  </r>
  <r>
    <x v="3"/>
    <s v="MAYO"/>
    <n v="11972"/>
    <x v="16"/>
    <x v="16"/>
    <x v="296"/>
    <x v="296"/>
    <x v="201"/>
    <x v="1"/>
    <x v="3"/>
    <n v="1"/>
    <n v="23000"/>
    <n v="23"/>
    <x v="8"/>
  </r>
  <r>
    <x v="3"/>
    <s v="MAYO"/>
    <n v="12007"/>
    <x v="16"/>
    <x v="16"/>
    <x v="296"/>
    <x v="296"/>
    <x v="201"/>
    <x v="1"/>
    <x v="3"/>
    <n v="5"/>
    <n v="22000"/>
    <n v="110"/>
    <x v="8"/>
  </r>
  <r>
    <x v="3"/>
    <s v="MAYO"/>
    <n v="12008"/>
    <x v="1"/>
    <x v="1"/>
    <x v="140"/>
    <x v="140"/>
    <x v="109"/>
    <x v="0"/>
    <x v="3"/>
    <n v="1"/>
    <n v="7000"/>
    <n v="7"/>
    <x v="1"/>
  </r>
  <r>
    <x v="3"/>
    <s v="MAYO"/>
    <n v="11990"/>
    <x v="71"/>
    <x v="71"/>
    <x v="340"/>
    <x v="340"/>
    <x v="233"/>
    <x v="0"/>
    <x v="3"/>
    <n v="1"/>
    <n v="10000"/>
    <n v="10"/>
    <x v="0"/>
  </r>
  <r>
    <x v="3"/>
    <s v="MAYO"/>
    <n v="11990"/>
    <x v="71"/>
    <x v="71"/>
    <x v="69"/>
    <x v="69"/>
    <x v="55"/>
    <x v="1"/>
    <x v="4"/>
    <n v="1"/>
    <n v="98000"/>
    <n v="98"/>
    <x v="0"/>
  </r>
  <r>
    <x v="3"/>
    <s v="MAYO"/>
    <n v="11983"/>
    <x v="16"/>
    <x v="16"/>
    <x v="321"/>
    <x v="321"/>
    <x v="223"/>
    <x v="1"/>
    <x v="4"/>
    <n v="2"/>
    <n v="153000"/>
    <n v="306"/>
    <x v="8"/>
  </r>
  <r>
    <x v="3"/>
    <s v="JUNIO"/>
    <n v="12024"/>
    <x v="16"/>
    <x v="16"/>
    <x v="409"/>
    <x v="409"/>
    <x v="4"/>
    <x v="7"/>
    <x v="9"/>
    <n v="1"/>
    <n v="26700000"/>
    <n v="26700"/>
    <x v="8"/>
  </r>
  <r>
    <x v="3"/>
    <s v="JUNIO"/>
    <n v="12091"/>
    <x v="18"/>
    <x v="18"/>
    <x v="494"/>
    <x v="494"/>
    <x v="4"/>
    <x v="1"/>
    <x v="9"/>
    <n v="2"/>
    <n v="120000"/>
    <n v="240"/>
    <x v="12"/>
  </r>
  <r>
    <x v="3"/>
    <s v="JUNIO"/>
    <n v="12029"/>
    <x v="16"/>
    <x v="16"/>
    <x v="459"/>
    <x v="459"/>
    <x v="319"/>
    <x v="3"/>
    <x v="0"/>
    <n v="15"/>
    <n v="65000"/>
    <n v="975"/>
    <x v="8"/>
  </r>
  <r>
    <x v="3"/>
    <s v="JUNIO"/>
    <n v="12055"/>
    <x v="16"/>
    <x v="16"/>
    <x v="459"/>
    <x v="459"/>
    <x v="319"/>
    <x v="3"/>
    <x v="0"/>
    <n v="5"/>
    <n v="65000"/>
    <n v="325"/>
    <x v="8"/>
  </r>
  <r>
    <x v="3"/>
    <s v="JUNIO"/>
    <n v="12066"/>
    <x v="34"/>
    <x v="34"/>
    <x v="459"/>
    <x v="459"/>
    <x v="319"/>
    <x v="3"/>
    <x v="0"/>
    <n v="1"/>
    <n v="70000"/>
    <n v="70"/>
    <x v="0"/>
  </r>
  <r>
    <x v="3"/>
    <s v="JUNIO"/>
    <n v="12031"/>
    <x v="20"/>
    <x v="20"/>
    <x v="407"/>
    <x v="407"/>
    <x v="4"/>
    <x v="3"/>
    <x v="0"/>
    <n v="1"/>
    <n v="160000"/>
    <n v="160"/>
    <x v="0"/>
  </r>
  <r>
    <x v="3"/>
    <s v="JUNIO"/>
    <n v="12021"/>
    <x v="74"/>
    <x v="74"/>
    <x v="407"/>
    <x v="407"/>
    <x v="4"/>
    <x v="3"/>
    <x v="0"/>
    <n v="1"/>
    <n v="230000"/>
    <n v="230"/>
    <x v="0"/>
  </r>
  <r>
    <x v="3"/>
    <s v="JUNIO"/>
    <n v="12036"/>
    <x v="20"/>
    <x v="20"/>
    <x v="343"/>
    <x v="343"/>
    <x v="236"/>
    <x v="1"/>
    <x v="0"/>
    <n v="6"/>
    <n v="97500"/>
    <n v="585"/>
    <x v="0"/>
  </r>
  <r>
    <x v="3"/>
    <s v="JUNIO"/>
    <n v="12068"/>
    <x v="1"/>
    <x v="1"/>
    <x v="72"/>
    <x v="72"/>
    <x v="4"/>
    <x v="1"/>
    <x v="0"/>
    <n v="50"/>
    <n v="2300"/>
    <n v="115"/>
    <x v="1"/>
  </r>
  <r>
    <x v="3"/>
    <s v="JUNIO"/>
    <n v="12046"/>
    <x v="5"/>
    <x v="5"/>
    <x v="386"/>
    <x v="386"/>
    <x v="262"/>
    <x v="2"/>
    <x v="1"/>
    <n v="75"/>
    <n v="219141"/>
    <n v="16435.575000000001"/>
    <x v="4"/>
  </r>
  <r>
    <x v="3"/>
    <s v="JUNIO"/>
    <n v="12044"/>
    <x v="4"/>
    <x v="4"/>
    <x v="4"/>
    <x v="4"/>
    <x v="4"/>
    <x v="2"/>
    <x v="1"/>
    <n v="20"/>
    <n v="406732"/>
    <n v="8134.64"/>
    <x v="3"/>
  </r>
  <r>
    <x v="3"/>
    <s v="JUNIO"/>
    <n v="12045"/>
    <x v="4"/>
    <x v="4"/>
    <x v="4"/>
    <x v="4"/>
    <x v="4"/>
    <x v="2"/>
    <x v="1"/>
    <n v="10"/>
    <n v="406732"/>
    <n v="4067.32"/>
    <x v="3"/>
  </r>
  <r>
    <x v="3"/>
    <s v="JUNIO"/>
    <n v="12041"/>
    <x v="98"/>
    <x v="98"/>
    <x v="4"/>
    <x v="4"/>
    <x v="4"/>
    <x v="2"/>
    <x v="1"/>
    <n v="14"/>
    <n v="450000"/>
    <n v="6300"/>
    <x v="0"/>
  </r>
  <r>
    <x v="3"/>
    <s v="JUNIO"/>
    <n v="12043"/>
    <x v="4"/>
    <x v="4"/>
    <x v="5"/>
    <x v="5"/>
    <x v="4"/>
    <x v="2"/>
    <x v="1"/>
    <n v="2"/>
    <n v="1891304"/>
    <n v="3782.6080000000002"/>
    <x v="3"/>
  </r>
  <r>
    <x v="3"/>
    <s v="JUNIO"/>
    <n v="12059"/>
    <x v="6"/>
    <x v="6"/>
    <x v="6"/>
    <x v="6"/>
    <x v="4"/>
    <x v="2"/>
    <x v="1"/>
    <n v="1"/>
    <n v="2753032"/>
    <n v="2753.0320000000002"/>
    <x v="5"/>
  </r>
  <r>
    <x v="3"/>
    <s v="JUNIO"/>
    <n v="12041"/>
    <x v="98"/>
    <x v="98"/>
    <x v="6"/>
    <x v="6"/>
    <x v="4"/>
    <x v="2"/>
    <x v="1"/>
    <n v="3"/>
    <n v="2775000"/>
    <n v="8325"/>
    <x v="0"/>
  </r>
  <r>
    <x v="3"/>
    <s v="JUNIO"/>
    <n v="12060"/>
    <x v="6"/>
    <x v="6"/>
    <x v="323"/>
    <x v="323"/>
    <x v="4"/>
    <x v="2"/>
    <x v="1"/>
    <n v="1"/>
    <n v="3652891"/>
    <n v="3652.8910000000001"/>
    <x v="5"/>
  </r>
  <r>
    <x v="3"/>
    <s v="JUNIO"/>
    <n v="12061"/>
    <x v="6"/>
    <x v="6"/>
    <x v="323"/>
    <x v="323"/>
    <x v="4"/>
    <x v="2"/>
    <x v="1"/>
    <n v="3"/>
    <n v="3652891"/>
    <n v="10958.673000000001"/>
    <x v="5"/>
  </r>
  <r>
    <x v="3"/>
    <s v="JUNIO"/>
    <n v="12062"/>
    <x v="8"/>
    <x v="8"/>
    <x v="323"/>
    <x v="323"/>
    <x v="4"/>
    <x v="2"/>
    <x v="1"/>
    <n v="2"/>
    <n v="3818340"/>
    <n v="7636.68"/>
    <x v="7"/>
  </r>
  <r>
    <x v="3"/>
    <s v="JUNIO"/>
    <n v="12023"/>
    <x v="12"/>
    <x v="12"/>
    <x v="323"/>
    <x v="323"/>
    <x v="4"/>
    <x v="2"/>
    <x v="1"/>
    <n v="2"/>
    <n v="3923855"/>
    <n v="7847.71"/>
    <x v="8"/>
  </r>
  <r>
    <x v="3"/>
    <s v="JUNIO"/>
    <n v="12086"/>
    <x v="12"/>
    <x v="12"/>
    <x v="7"/>
    <x v="7"/>
    <x v="4"/>
    <x v="2"/>
    <x v="1"/>
    <n v="30"/>
    <n v="651019"/>
    <n v="19530.57"/>
    <x v="8"/>
  </r>
  <r>
    <x v="3"/>
    <s v="JUNIO"/>
    <n v="12084"/>
    <x v="4"/>
    <x v="4"/>
    <x v="7"/>
    <x v="7"/>
    <x v="4"/>
    <x v="2"/>
    <x v="1"/>
    <n v="10"/>
    <n v="826796"/>
    <n v="8267.9599999999991"/>
    <x v="3"/>
  </r>
  <r>
    <x v="3"/>
    <s v="JUNIO"/>
    <n v="12085"/>
    <x v="4"/>
    <x v="4"/>
    <x v="7"/>
    <x v="7"/>
    <x v="4"/>
    <x v="2"/>
    <x v="1"/>
    <n v="1"/>
    <n v="746706"/>
    <n v="746.70600000000002"/>
    <x v="3"/>
  </r>
  <r>
    <x v="3"/>
    <s v="JUNIO"/>
    <n v="12094"/>
    <x v="91"/>
    <x v="91"/>
    <x v="7"/>
    <x v="7"/>
    <x v="4"/>
    <x v="2"/>
    <x v="1"/>
    <n v="2"/>
    <n v="708163"/>
    <n v="1416.326"/>
    <x v="22"/>
  </r>
  <r>
    <x v="3"/>
    <s v="JUNIO"/>
    <n v="12077"/>
    <x v="24"/>
    <x v="24"/>
    <x v="7"/>
    <x v="7"/>
    <x v="4"/>
    <x v="2"/>
    <x v="1"/>
    <n v="3"/>
    <n v="720151"/>
    <n v="2160.453"/>
    <x v="15"/>
  </r>
  <r>
    <x v="3"/>
    <s v="JUNIO"/>
    <n v="12078"/>
    <x v="24"/>
    <x v="24"/>
    <x v="7"/>
    <x v="7"/>
    <x v="4"/>
    <x v="2"/>
    <x v="1"/>
    <n v="2"/>
    <n v="720151"/>
    <n v="1440.3019999999999"/>
    <x v="15"/>
  </r>
  <r>
    <x v="3"/>
    <s v="JUNIO"/>
    <n v="12093"/>
    <x v="98"/>
    <x v="98"/>
    <x v="7"/>
    <x v="7"/>
    <x v="4"/>
    <x v="2"/>
    <x v="1"/>
    <n v="6"/>
    <n v="737279"/>
    <n v="4423.674"/>
    <x v="0"/>
  </r>
  <r>
    <x v="3"/>
    <s v="JUNIO"/>
    <n v="12022"/>
    <x v="5"/>
    <x v="5"/>
    <x v="7"/>
    <x v="7"/>
    <x v="4"/>
    <x v="2"/>
    <x v="1"/>
    <n v="30"/>
    <n v="741516"/>
    <n v="22245.48"/>
    <x v="4"/>
  </r>
  <r>
    <x v="3"/>
    <s v="JUNIO"/>
    <n v="12073"/>
    <x v="1"/>
    <x v="1"/>
    <x v="9"/>
    <x v="9"/>
    <x v="4"/>
    <x v="3"/>
    <x v="1"/>
    <n v="1"/>
    <n v="175000"/>
    <n v="175"/>
    <x v="1"/>
  </r>
  <r>
    <x v="3"/>
    <s v="JUNIO"/>
    <n v="12028"/>
    <x v="25"/>
    <x v="25"/>
    <x v="76"/>
    <x v="76"/>
    <x v="4"/>
    <x v="3"/>
    <x v="1"/>
    <n v="50"/>
    <n v="148000"/>
    <n v="7400"/>
    <x v="16"/>
  </r>
  <r>
    <x v="3"/>
    <s v="JUNIO"/>
    <n v="12050"/>
    <x v="19"/>
    <x v="19"/>
    <x v="76"/>
    <x v="76"/>
    <x v="4"/>
    <x v="3"/>
    <x v="1"/>
    <n v="4"/>
    <n v="140000"/>
    <n v="560"/>
    <x v="0"/>
  </r>
  <r>
    <x v="3"/>
    <s v="JUNIO"/>
    <n v="12096"/>
    <x v="19"/>
    <x v="19"/>
    <x v="76"/>
    <x v="76"/>
    <x v="4"/>
    <x v="3"/>
    <x v="1"/>
    <n v="20"/>
    <n v="140000"/>
    <n v="2800"/>
    <x v="0"/>
  </r>
  <r>
    <x v="3"/>
    <s v="JUNIO"/>
    <n v="12074"/>
    <x v="28"/>
    <x v="28"/>
    <x v="506"/>
    <x v="506"/>
    <x v="4"/>
    <x v="3"/>
    <x v="1"/>
    <n v="9"/>
    <n v="1165222"/>
    <n v="10486.998"/>
    <x v="10"/>
  </r>
  <r>
    <x v="3"/>
    <s v="JUNIO"/>
    <n v="12033"/>
    <x v="19"/>
    <x v="19"/>
    <x v="506"/>
    <x v="506"/>
    <x v="4"/>
    <x v="3"/>
    <x v="1"/>
    <n v="1"/>
    <n v="1250000"/>
    <n v="1250"/>
    <x v="0"/>
  </r>
  <r>
    <x v="3"/>
    <s v="JUNIO"/>
    <n v="12042"/>
    <x v="28"/>
    <x v="28"/>
    <x v="325"/>
    <x v="325"/>
    <x v="4"/>
    <x v="3"/>
    <x v="1"/>
    <n v="5"/>
    <n v="1050000"/>
    <n v="5250"/>
    <x v="10"/>
  </r>
  <r>
    <x v="3"/>
    <s v="JUNIO"/>
    <n v="12074"/>
    <x v="28"/>
    <x v="28"/>
    <x v="325"/>
    <x v="325"/>
    <x v="4"/>
    <x v="3"/>
    <x v="1"/>
    <n v="6"/>
    <n v="1165222"/>
    <n v="6991.3320000000003"/>
    <x v="10"/>
  </r>
  <r>
    <x v="3"/>
    <s v="JUNIO"/>
    <n v="12040"/>
    <x v="78"/>
    <x v="78"/>
    <x v="507"/>
    <x v="507"/>
    <x v="4"/>
    <x v="3"/>
    <x v="1"/>
    <n v="1"/>
    <n v="2020000"/>
    <n v="2020"/>
    <x v="0"/>
  </r>
  <r>
    <x v="3"/>
    <s v="JUNIO"/>
    <n v="12050"/>
    <x v="19"/>
    <x v="19"/>
    <x v="11"/>
    <x v="11"/>
    <x v="4"/>
    <x v="3"/>
    <x v="1"/>
    <n v="1"/>
    <n v="1950000"/>
    <n v="1950"/>
    <x v="0"/>
  </r>
  <r>
    <x v="3"/>
    <s v="JUNIO"/>
    <n v="12042"/>
    <x v="28"/>
    <x v="28"/>
    <x v="411"/>
    <x v="411"/>
    <x v="4"/>
    <x v="3"/>
    <x v="1"/>
    <n v="20"/>
    <n v="121000"/>
    <n v="2420"/>
    <x v="10"/>
  </r>
  <r>
    <x v="3"/>
    <s v="JUNIO"/>
    <n v="12076"/>
    <x v="51"/>
    <x v="51"/>
    <x v="82"/>
    <x v="82"/>
    <x v="4"/>
    <x v="3"/>
    <x v="1"/>
    <n v="3"/>
    <n v="135000"/>
    <n v="405"/>
    <x v="0"/>
  </r>
  <r>
    <x v="3"/>
    <s v="JUNIO"/>
    <n v="12038"/>
    <x v="24"/>
    <x v="24"/>
    <x v="82"/>
    <x v="82"/>
    <x v="4"/>
    <x v="3"/>
    <x v="1"/>
    <n v="12"/>
    <n v="128580"/>
    <n v="1542.96"/>
    <x v="15"/>
  </r>
  <r>
    <x v="3"/>
    <s v="JUNIO"/>
    <n v="12039"/>
    <x v="24"/>
    <x v="24"/>
    <x v="82"/>
    <x v="82"/>
    <x v="4"/>
    <x v="3"/>
    <x v="1"/>
    <n v="10"/>
    <n v="128607"/>
    <n v="1286.07"/>
    <x v="15"/>
  </r>
  <r>
    <x v="3"/>
    <s v="JUNIO"/>
    <n v="12054"/>
    <x v="10"/>
    <x v="10"/>
    <x v="15"/>
    <x v="15"/>
    <x v="4"/>
    <x v="3"/>
    <x v="1"/>
    <n v="8"/>
    <n v="3027253.27"/>
    <n v="24218.026160000001"/>
    <x v="5"/>
  </r>
  <r>
    <x v="3"/>
    <s v="JUNIO"/>
    <n v="12025"/>
    <x v="6"/>
    <x v="6"/>
    <x v="361"/>
    <x v="361"/>
    <x v="4"/>
    <x v="3"/>
    <x v="1"/>
    <n v="1"/>
    <n v="8805502"/>
    <n v="8805.5020000000004"/>
    <x v="5"/>
  </r>
  <r>
    <x v="3"/>
    <s v="JUNIO"/>
    <n v="12052"/>
    <x v="5"/>
    <x v="5"/>
    <x v="152"/>
    <x v="152"/>
    <x v="4"/>
    <x v="3"/>
    <x v="1"/>
    <n v="3"/>
    <n v="12586868"/>
    <n v="37760.603999999999"/>
    <x v="4"/>
  </r>
  <r>
    <x v="3"/>
    <s v="JUNIO"/>
    <n v="12054"/>
    <x v="10"/>
    <x v="10"/>
    <x v="197"/>
    <x v="197"/>
    <x v="4"/>
    <x v="3"/>
    <x v="1"/>
    <n v="8"/>
    <n v="3937757.19"/>
    <n v="31502.057519999998"/>
    <x v="5"/>
  </r>
  <r>
    <x v="3"/>
    <s v="JUNIO"/>
    <n v="12071"/>
    <x v="27"/>
    <x v="27"/>
    <x v="374"/>
    <x v="374"/>
    <x v="4"/>
    <x v="3"/>
    <x v="1"/>
    <n v="1"/>
    <n v="3438902"/>
    <n v="3438.902"/>
    <x v="10"/>
  </r>
  <r>
    <x v="3"/>
    <s v="JUNIO"/>
    <n v="12020"/>
    <x v="5"/>
    <x v="5"/>
    <x v="20"/>
    <x v="20"/>
    <x v="6"/>
    <x v="3"/>
    <x v="1"/>
    <n v="3"/>
    <n v="2153486"/>
    <n v="6460.4579999999996"/>
    <x v="4"/>
  </r>
  <r>
    <x v="3"/>
    <s v="JUNIO"/>
    <n v="12051"/>
    <x v="20"/>
    <x v="20"/>
    <x v="226"/>
    <x v="226"/>
    <x v="160"/>
    <x v="1"/>
    <x v="1"/>
    <n v="2"/>
    <n v="15000"/>
    <n v="30"/>
    <x v="0"/>
  </r>
  <r>
    <x v="3"/>
    <s v="JUNIO"/>
    <n v="12051"/>
    <x v="20"/>
    <x v="20"/>
    <x v="247"/>
    <x v="247"/>
    <x v="172"/>
    <x v="1"/>
    <x v="1"/>
    <n v="1"/>
    <n v="15000"/>
    <n v="15"/>
    <x v="0"/>
  </r>
  <r>
    <x v="3"/>
    <s v="JUNIO"/>
    <n v="12075"/>
    <x v="12"/>
    <x v="12"/>
    <x v="39"/>
    <x v="39"/>
    <x v="25"/>
    <x v="1"/>
    <x v="1"/>
    <n v="8"/>
    <n v="55702"/>
    <n v="445.61599999999999"/>
    <x v="8"/>
  </r>
  <r>
    <x v="3"/>
    <s v="JUNIO"/>
    <n v="12050"/>
    <x v="19"/>
    <x v="19"/>
    <x v="508"/>
    <x v="508"/>
    <x v="348"/>
    <x v="1"/>
    <x v="1"/>
    <n v="1"/>
    <n v="45000"/>
    <n v="45"/>
    <x v="0"/>
  </r>
  <r>
    <x v="3"/>
    <s v="JUNIO"/>
    <n v="12050"/>
    <x v="19"/>
    <x v="19"/>
    <x v="509"/>
    <x v="509"/>
    <x v="349"/>
    <x v="1"/>
    <x v="1"/>
    <n v="1"/>
    <n v="45000"/>
    <n v="45"/>
    <x v="0"/>
  </r>
  <r>
    <x v="3"/>
    <s v="JUNIO"/>
    <n v="12056"/>
    <x v="14"/>
    <x v="14"/>
    <x v="102"/>
    <x v="102"/>
    <x v="75"/>
    <x v="1"/>
    <x v="1"/>
    <n v="54"/>
    <n v="2942"/>
    <n v="158.86799999999999"/>
    <x v="0"/>
  </r>
  <r>
    <x v="3"/>
    <s v="JUNIO"/>
    <n v="12056"/>
    <x v="14"/>
    <x v="14"/>
    <x v="104"/>
    <x v="104"/>
    <x v="77"/>
    <x v="1"/>
    <x v="1"/>
    <n v="1"/>
    <n v="35306"/>
    <n v="35.305999999999997"/>
    <x v="0"/>
  </r>
  <r>
    <x v="3"/>
    <s v="JUNIO"/>
    <n v="12056"/>
    <x v="14"/>
    <x v="14"/>
    <x v="285"/>
    <x v="285"/>
    <x v="195"/>
    <x v="1"/>
    <x v="1"/>
    <n v="1"/>
    <n v="73553"/>
    <n v="73.552999999999997"/>
    <x v="0"/>
  </r>
  <r>
    <x v="3"/>
    <s v="JUNIO"/>
    <n v="12056"/>
    <x v="14"/>
    <x v="14"/>
    <x v="286"/>
    <x v="286"/>
    <x v="196"/>
    <x v="1"/>
    <x v="1"/>
    <n v="1"/>
    <n v="135338"/>
    <n v="135.33799999999999"/>
    <x v="0"/>
  </r>
  <r>
    <x v="3"/>
    <s v="JUNIO"/>
    <n v="12071"/>
    <x v="27"/>
    <x v="27"/>
    <x v="105"/>
    <x v="105"/>
    <x v="78"/>
    <x v="1"/>
    <x v="1"/>
    <n v="20"/>
    <n v="23923"/>
    <n v="478.46"/>
    <x v="10"/>
  </r>
  <r>
    <x v="3"/>
    <s v="JUNIO"/>
    <n v="12032"/>
    <x v="32"/>
    <x v="32"/>
    <x v="106"/>
    <x v="106"/>
    <x v="79"/>
    <x v="1"/>
    <x v="1"/>
    <n v="10"/>
    <n v="21000"/>
    <n v="210"/>
    <x v="0"/>
  </r>
  <r>
    <x v="3"/>
    <s v="JUNIO"/>
    <n v="12047"/>
    <x v="31"/>
    <x v="31"/>
    <x v="43"/>
    <x v="43"/>
    <x v="29"/>
    <x v="1"/>
    <x v="1"/>
    <n v="5"/>
    <n v="80000"/>
    <n v="400"/>
    <x v="12"/>
  </r>
  <r>
    <x v="3"/>
    <s v="JUNIO"/>
    <n v="12056"/>
    <x v="14"/>
    <x v="14"/>
    <x v="202"/>
    <x v="202"/>
    <x v="145"/>
    <x v="4"/>
    <x v="1"/>
    <n v="3"/>
    <n v="1023861"/>
    <n v="3071.5830000000001"/>
    <x v="0"/>
  </r>
  <r>
    <x v="3"/>
    <s v="JUNIO"/>
    <n v="12056"/>
    <x v="14"/>
    <x v="14"/>
    <x v="45"/>
    <x v="45"/>
    <x v="31"/>
    <x v="4"/>
    <x v="1"/>
    <n v="7"/>
    <n v="547236"/>
    <n v="3830.652"/>
    <x v="0"/>
  </r>
  <r>
    <x v="3"/>
    <s v="JUNIO"/>
    <n v="12056"/>
    <x v="14"/>
    <x v="14"/>
    <x v="330"/>
    <x v="330"/>
    <x v="228"/>
    <x v="5"/>
    <x v="1"/>
    <n v="27"/>
    <n v="80909"/>
    <n v="2184.5430000000001"/>
    <x v="0"/>
  </r>
  <r>
    <x v="3"/>
    <s v="JUNIO"/>
    <n v="12089"/>
    <x v="18"/>
    <x v="18"/>
    <x v="510"/>
    <x v="510"/>
    <x v="350"/>
    <x v="1"/>
    <x v="12"/>
    <n v="1"/>
    <n v="547012"/>
    <n v="547.01199999999994"/>
    <x v="12"/>
  </r>
  <r>
    <x v="3"/>
    <s v="JUNIO"/>
    <n v="12090"/>
    <x v="18"/>
    <x v="18"/>
    <x v="510"/>
    <x v="510"/>
    <x v="350"/>
    <x v="1"/>
    <x v="12"/>
    <n v="8"/>
    <n v="495074"/>
    <n v="3960.5920000000001"/>
    <x v="12"/>
  </r>
  <r>
    <x v="3"/>
    <s v="JUNIO"/>
    <n v="12030"/>
    <x v="17"/>
    <x v="17"/>
    <x v="442"/>
    <x v="442"/>
    <x v="303"/>
    <x v="1"/>
    <x v="2"/>
    <n v="3"/>
    <n v="577765"/>
    <n v="1733.2950000000001"/>
    <x v="11"/>
  </r>
  <r>
    <x v="3"/>
    <s v="JUNIO"/>
    <n v="12087"/>
    <x v="16"/>
    <x v="16"/>
    <x v="422"/>
    <x v="422"/>
    <x v="288"/>
    <x v="1"/>
    <x v="2"/>
    <n v="3"/>
    <n v="1039060"/>
    <n v="3117.18"/>
    <x v="8"/>
  </r>
  <r>
    <x v="3"/>
    <s v="JUNIO"/>
    <n v="12092"/>
    <x v="17"/>
    <x v="17"/>
    <x v="422"/>
    <x v="422"/>
    <x v="288"/>
    <x v="1"/>
    <x v="2"/>
    <n v="4"/>
    <n v="1021115"/>
    <n v="4084.46"/>
    <x v="11"/>
  </r>
  <r>
    <x v="3"/>
    <s v="JUNIO"/>
    <n v="12088"/>
    <x v="18"/>
    <x v="18"/>
    <x v="422"/>
    <x v="422"/>
    <x v="288"/>
    <x v="1"/>
    <x v="2"/>
    <n v="1"/>
    <n v="1013044"/>
    <n v="1013.044"/>
    <x v="12"/>
  </r>
  <r>
    <x v="3"/>
    <s v="JUNIO"/>
    <n v="12030"/>
    <x v="17"/>
    <x v="17"/>
    <x v="423"/>
    <x v="423"/>
    <x v="289"/>
    <x v="1"/>
    <x v="2"/>
    <n v="28"/>
    <n v="1733294"/>
    <n v="48532.232000000004"/>
    <x v="11"/>
  </r>
  <r>
    <x v="3"/>
    <s v="JUNIO"/>
    <n v="12067"/>
    <x v="0"/>
    <x v="0"/>
    <x v="58"/>
    <x v="58"/>
    <x v="44"/>
    <x v="1"/>
    <x v="3"/>
    <n v="1"/>
    <n v="42000"/>
    <n v="42"/>
    <x v="0"/>
  </r>
  <r>
    <x v="3"/>
    <s v="JUNIO"/>
    <n v="12099"/>
    <x v="0"/>
    <x v="0"/>
    <x v="58"/>
    <x v="58"/>
    <x v="44"/>
    <x v="1"/>
    <x v="3"/>
    <n v="1"/>
    <n v="38000"/>
    <n v="38"/>
    <x v="0"/>
  </r>
  <r>
    <x v="3"/>
    <s v="JUNIO"/>
    <n v="12065"/>
    <x v="0"/>
    <x v="0"/>
    <x v="188"/>
    <x v="188"/>
    <x v="137"/>
    <x v="1"/>
    <x v="3"/>
    <n v="1"/>
    <n v="15000"/>
    <n v="15"/>
    <x v="0"/>
  </r>
  <r>
    <x v="3"/>
    <s v="JUNIO"/>
    <n v="12070"/>
    <x v="0"/>
    <x v="0"/>
    <x v="188"/>
    <x v="188"/>
    <x v="137"/>
    <x v="1"/>
    <x v="3"/>
    <n v="1"/>
    <n v="15000"/>
    <n v="15"/>
    <x v="0"/>
  </r>
  <r>
    <x v="3"/>
    <s v="JUNIO"/>
    <n v="12026"/>
    <x v="20"/>
    <x v="20"/>
    <x v="94"/>
    <x v="94"/>
    <x v="69"/>
    <x v="0"/>
    <x v="3"/>
    <n v="1"/>
    <n v="42700"/>
    <n v="42.7"/>
    <x v="0"/>
  </r>
  <r>
    <x v="3"/>
    <s v="JUNIO"/>
    <n v="12099"/>
    <x v="0"/>
    <x v="0"/>
    <x v="127"/>
    <x v="127"/>
    <x v="97"/>
    <x v="0"/>
    <x v="3"/>
    <n v="1"/>
    <n v="125000"/>
    <n v="125"/>
    <x v="0"/>
  </r>
  <r>
    <x v="3"/>
    <s v="JUNIO"/>
    <n v="12034"/>
    <x v="0"/>
    <x v="0"/>
    <x v="59"/>
    <x v="59"/>
    <x v="45"/>
    <x v="0"/>
    <x v="3"/>
    <n v="1"/>
    <n v="300000"/>
    <n v="300"/>
    <x v="0"/>
  </r>
  <r>
    <x v="3"/>
    <s v="JUNIO"/>
    <n v="12049"/>
    <x v="0"/>
    <x v="0"/>
    <x v="59"/>
    <x v="59"/>
    <x v="45"/>
    <x v="0"/>
    <x v="3"/>
    <n v="1"/>
    <n v="300000"/>
    <n v="300"/>
    <x v="0"/>
  </r>
  <r>
    <x v="3"/>
    <s v="JUNIO"/>
    <n v="12065"/>
    <x v="0"/>
    <x v="0"/>
    <x v="59"/>
    <x v="59"/>
    <x v="45"/>
    <x v="0"/>
    <x v="3"/>
    <n v="1"/>
    <n v="300000"/>
    <n v="300"/>
    <x v="0"/>
  </r>
  <r>
    <x v="3"/>
    <s v="JUNIO"/>
    <n v="12026"/>
    <x v="20"/>
    <x v="20"/>
    <x v="511"/>
    <x v="511"/>
    <x v="351"/>
    <x v="0"/>
    <x v="3"/>
    <n v="3"/>
    <n v="245000"/>
    <n v="735"/>
    <x v="0"/>
  </r>
  <r>
    <x v="3"/>
    <s v="JUNIO"/>
    <n v="12058"/>
    <x v="17"/>
    <x v="17"/>
    <x v="418"/>
    <x v="418"/>
    <x v="284"/>
    <x v="0"/>
    <x v="3"/>
    <n v="2"/>
    <n v="236000"/>
    <n v="472"/>
    <x v="11"/>
  </r>
  <r>
    <x v="3"/>
    <s v="JUNIO"/>
    <n v="12099"/>
    <x v="0"/>
    <x v="0"/>
    <x v="418"/>
    <x v="418"/>
    <x v="284"/>
    <x v="0"/>
    <x v="3"/>
    <n v="1"/>
    <n v="236000"/>
    <n v="236"/>
    <x v="0"/>
  </r>
  <r>
    <x v="3"/>
    <s v="JUNIO"/>
    <n v="12049"/>
    <x v="0"/>
    <x v="0"/>
    <x v="61"/>
    <x v="61"/>
    <x v="47"/>
    <x v="0"/>
    <x v="3"/>
    <n v="1"/>
    <n v="55200"/>
    <n v="55.2"/>
    <x v="0"/>
  </r>
  <r>
    <x v="3"/>
    <s v="JUNIO"/>
    <n v="12070"/>
    <x v="0"/>
    <x v="0"/>
    <x v="61"/>
    <x v="61"/>
    <x v="47"/>
    <x v="0"/>
    <x v="3"/>
    <n v="1"/>
    <n v="55200"/>
    <n v="55.2"/>
    <x v="0"/>
  </r>
  <r>
    <x v="3"/>
    <s v="JUNIO"/>
    <n v="12097"/>
    <x v="0"/>
    <x v="0"/>
    <x v="63"/>
    <x v="63"/>
    <x v="49"/>
    <x v="0"/>
    <x v="3"/>
    <n v="1"/>
    <n v="95000"/>
    <n v="95"/>
    <x v="0"/>
  </r>
  <r>
    <x v="3"/>
    <s v="JUNIO"/>
    <n v="12026"/>
    <x v="20"/>
    <x v="20"/>
    <x v="64"/>
    <x v="64"/>
    <x v="50"/>
    <x v="1"/>
    <x v="3"/>
    <n v="2"/>
    <n v="46800"/>
    <n v="93.6"/>
    <x v="0"/>
  </r>
  <r>
    <x v="3"/>
    <s v="JUNIO"/>
    <n v="12035"/>
    <x v="77"/>
    <x v="77"/>
    <x v="232"/>
    <x v="232"/>
    <x v="163"/>
    <x v="0"/>
    <x v="3"/>
    <n v="1"/>
    <n v="284722"/>
    <n v="284.72199999999998"/>
    <x v="16"/>
  </r>
  <r>
    <x v="3"/>
    <s v="JUNIO"/>
    <n v="12053"/>
    <x v="20"/>
    <x v="20"/>
    <x v="96"/>
    <x v="96"/>
    <x v="71"/>
    <x v="0"/>
    <x v="3"/>
    <n v="1"/>
    <n v="228571"/>
    <n v="228.571"/>
    <x v="0"/>
  </r>
  <r>
    <x v="3"/>
    <s v="JUNIO"/>
    <n v="12053"/>
    <x v="20"/>
    <x v="20"/>
    <x v="216"/>
    <x v="216"/>
    <x v="155"/>
    <x v="1"/>
    <x v="3"/>
    <n v="1"/>
    <n v="144616"/>
    <n v="144.61600000000001"/>
    <x v="0"/>
  </r>
  <r>
    <x v="3"/>
    <s v="JUNIO"/>
    <n v="12021"/>
    <x v="74"/>
    <x v="74"/>
    <x v="191"/>
    <x v="191"/>
    <x v="140"/>
    <x v="1"/>
    <x v="3"/>
    <n v="1"/>
    <n v="14000"/>
    <n v="14"/>
    <x v="0"/>
  </r>
  <r>
    <x v="3"/>
    <s v="JUNIO"/>
    <n v="12021"/>
    <x v="74"/>
    <x v="74"/>
    <x v="217"/>
    <x v="217"/>
    <x v="156"/>
    <x v="1"/>
    <x v="3"/>
    <n v="1"/>
    <n v="14000"/>
    <n v="14"/>
    <x v="0"/>
  </r>
  <r>
    <x v="3"/>
    <s v="JUNIO"/>
    <n v="12053"/>
    <x v="20"/>
    <x v="20"/>
    <x v="219"/>
    <x v="219"/>
    <x v="158"/>
    <x v="1"/>
    <x v="3"/>
    <n v="1"/>
    <n v="213323"/>
    <n v="213.32300000000001"/>
    <x v="0"/>
  </r>
  <r>
    <x v="3"/>
    <s v="JUNIO"/>
    <n v="12021"/>
    <x v="74"/>
    <x v="74"/>
    <x v="139"/>
    <x v="139"/>
    <x v="108"/>
    <x v="1"/>
    <x v="3"/>
    <n v="2"/>
    <n v="10000"/>
    <n v="20"/>
    <x v="0"/>
  </r>
  <r>
    <x v="3"/>
    <s v="JUNIO"/>
    <n v="12035"/>
    <x v="77"/>
    <x v="77"/>
    <x v="67"/>
    <x v="67"/>
    <x v="53"/>
    <x v="0"/>
    <x v="3"/>
    <n v="2"/>
    <n v="45333"/>
    <n v="90.665999999999997"/>
    <x v="16"/>
  </r>
  <r>
    <x v="3"/>
    <s v="JUNIO"/>
    <n v="12053"/>
    <x v="20"/>
    <x v="20"/>
    <x v="340"/>
    <x v="340"/>
    <x v="233"/>
    <x v="0"/>
    <x v="3"/>
    <n v="2"/>
    <n v="8000"/>
    <n v="16"/>
    <x v="0"/>
  </r>
  <r>
    <x v="3"/>
    <s v="JUNIO"/>
    <n v="12035"/>
    <x v="77"/>
    <x v="77"/>
    <x v="340"/>
    <x v="340"/>
    <x v="233"/>
    <x v="0"/>
    <x v="3"/>
    <n v="1"/>
    <n v="6839"/>
    <n v="6.8390000000000004"/>
    <x v="16"/>
  </r>
  <r>
    <x v="3"/>
    <s v="JUNIO"/>
    <n v="12097"/>
    <x v="0"/>
    <x v="0"/>
    <x v="340"/>
    <x v="340"/>
    <x v="233"/>
    <x v="0"/>
    <x v="3"/>
    <n v="4"/>
    <n v="8000"/>
    <n v="32"/>
    <x v="0"/>
  </r>
  <r>
    <x v="3"/>
    <s v="JUNIO"/>
    <n v="12034"/>
    <x v="0"/>
    <x v="0"/>
    <x v="192"/>
    <x v="192"/>
    <x v="141"/>
    <x v="1"/>
    <x v="3"/>
    <n v="1"/>
    <n v="15000"/>
    <n v="15"/>
    <x v="0"/>
  </r>
  <r>
    <x v="3"/>
    <s v="JUNIO"/>
    <n v="12065"/>
    <x v="0"/>
    <x v="0"/>
    <x v="192"/>
    <x v="192"/>
    <x v="141"/>
    <x v="1"/>
    <x v="3"/>
    <n v="1"/>
    <n v="15000"/>
    <n v="15"/>
    <x v="0"/>
  </r>
  <r>
    <x v="3"/>
    <s v="JUNIO"/>
    <n v="12070"/>
    <x v="0"/>
    <x v="0"/>
    <x v="192"/>
    <x v="192"/>
    <x v="141"/>
    <x v="1"/>
    <x v="3"/>
    <n v="1"/>
    <n v="15000"/>
    <n v="15"/>
    <x v="0"/>
  </r>
  <r>
    <x v="3"/>
    <s v="JUNIO"/>
    <n v="12035"/>
    <x v="77"/>
    <x v="77"/>
    <x v="260"/>
    <x v="260"/>
    <x v="179"/>
    <x v="1"/>
    <x v="3"/>
    <n v="1"/>
    <n v="201061"/>
    <n v="201.06100000000001"/>
    <x v="16"/>
  </r>
  <r>
    <x v="3"/>
    <s v="JUNIO"/>
    <n v="12053"/>
    <x v="20"/>
    <x v="20"/>
    <x v="142"/>
    <x v="142"/>
    <x v="111"/>
    <x v="1"/>
    <x v="3"/>
    <n v="1"/>
    <n v="43241"/>
    <n v="43.241"/>
    <x v="0"/>
  </r>
  <r>
    <x v="3"/>
    <s v="JUNIO"/>
    <n v="12035"/>
    <x v="77"/>
    <x v="77"/>
    <x v="146"/>
    <x v="146"/>
    <x v="115"/>
    <x v="2"/>
    <x v="3"/>
    <n v="1"/>
    <n v="1260000"/>
    <n v="1260"/>
    <x v="16"/>
  </r>
  <r>
    <x v="3"/>
    <s v="JUNIO"/>
    <n v="12037"/>
    <x v="1"/>
    <x v="1"/>
    <x v="69"/>
    <x v="69"/>
    <x v="55"/>
    <x v="1"/>
    <x v="4"/>
    <n v="4"/>
    <n v="105500"/>
    <n v="422"/>
    <x v="1"/>
  </r>
  <r>
    <x v="3"/>
    <s v="JUNIO"/>
    <n v="12026"/>
    <x v="20"/>
    <x v="20"/>
    <x v="70"/>
    <x v="70"/>
    <x v="56"/>
    <x v="2"/>
    <x v="5"/>
    <n v="2"/>
    <n v="47300"/>
    <n v="94.6"/>
    <x v="0"/>
  </r>
  <r>
    <x v="3"/>
    <s v="JUNIO"/>
    <n v="12035"/>
    <x v="77"/>
    <x v="77"/>
    <x v="70"/>
    <x v="70"/>
    <x v="56"/>
    <x v="2"/>
    <x v="5"/>
    <n v="1"/>
    <n v="49300"/>
    <n v="49.3"/>
    <x v="16"/>
  </r>
  <r>
    <x v="3"/>
    <s v="JUNIO"/>
    <n v="12065"/>
    <x v="0"/>
    <x v="0"/>
    <x v="70"/>
    <x v="70"/>
    <x v="56"/>
    <x v="2"/>
    <x v="5"/>
    <n v="1"/>
    <n v="44500"/>
    <n v="44.5"/>
    <x v="0"/>
  </r>
  <r>
    <x v="3"/>
    <s v="JULIO"/>
    <n v="12119"/>
    <x v="67"/>
    <x v="67"/>
    <x v="512"/>
    <x v="512"/>
    <x v="352"/>
    <x v="1"/>
    <x v="0"/>
    <n v="2"/>
    <n v="58000"/>
    <n v="116"/>
    <x v="0"/>
  </r>
  <r>
    <x v="3"/>
    <s v="JULIO"/>
    <n v="12137"/>
    <x v="67"/>
    <x v="67"/>
    <x v="512"/>
    <x v="512"/>
    <x v="352"/>
    <x v="1"/>
    <x v="0"/>
    <n v="4"/>
    <n v="50300"/>
    <n v="201.2"/>
    <x v="0"/>
  </r>
  <r>
    <x v="3"/>
    <s v="JULIO"/>
    <n v="12142"/>
    <x v="1"/>
    <x v="1"/>
    <x v="513"/>
    <x v="513"/>
    <x v="353"/>
    <x v="1"/>
    <x v="0"/>
    <n v="8"/>
    <n v="40383"/>
    <n v="323.06400000000002"/>
    <x v="1"/>
  </r>
  <r>
    <x v="3"/>
    <s v="JULIO"/>
    <n v="12142"/>
    <x v="1"/>
    <x v="1"/>
    <x v="514"/>
    <x v="514"/>
    <x v="354"/>
    <x v="1"/>
    <x v="0"/>
    <n v="8"/>
    <n v="1115"/>
    <n v="8.92"/>
    <x v="1"/>
  </r>
  <r>
    <x v="3"/>
    <s v="JULIO"/>
    <n v="12142"/>
    <x v="1"/>
    <x v="1"/>
    <x v="515"/>
    <x v="515"/>
    <x v="355"/>
    <x v="1"/>
    <x v="0"/>
    <n v="8"/>
    <n v="18502"/>
    <n v="148.01599999999999"/>
    <x v="1"/>
  </r>
  <r>
    <x v="3"/>
    <s v="JULIO"/>
    <n v="12142"/>
    <x v="1"/>
    <x v="1"/>
    <x v="516"/>
    <x v="516"/>
    <x v="356"/>
    <x v="1"/>
    <x v="0"/>
    <n v="2"/>
    <n v="80000"/>
    <n v="160"/>
    <x v="1"/>
  </r>
  <r>
    <x v="3"/>
    <s v="JULIO"/>
    <n v="12144"/>
    <x v="6"/>
    <x v="6"/>
    <x v="4"/>
    <x v="4"/>
    <x v="4"/>
    <x v="2"/>
    <x v="1"/>
    <n v="15"/>
    <n v="417799"/>
    <n v="6266.9849999999997"/>
    <x v="5"/>
  </r>
  <r>
    <x v="3"/>
    <s v="JULIO"/>
    <n v="12161"/>
    <x v="6"/>
    <x v="6"/>
    <x v="4"/>
    <x v="4"/>
    <x v="4"/>
    <x v="2"/>
    <x v="1"/>
    <n v="20"/>
    <n v="414748"/>
    <n v="8294.9599999999991"/>
    <x v="5"/>
  </r>
  <r>
    <x v="3"/>
    <s v="JULIO"/>
    <n v="12105"/>
    <x v="4"/>
    <x v="4"/>
    <x v="4"/>
    <x v="4"/>
    <x v="4"/>
    <x v="2"/>
    <x v="1"/>
    <n v="18"/>
    <n v="408661"/>
    <n v="7355.8980000000001"/>
    <x v="3"/>
  </r>
  <r>
    <x v="3"/>
    <s v="JULIO"/>
    <n v="12135"/>
    <x v="25"/>
    <x v="25"/>
    <x v="4"/>
    <x v="4"/>
    <x v="4"/>
    <x v="2"/>
    <x v="1"/>
    <n v="20"/>
    <n v="495528"/>
    <n v="9910.56"/>
    <x v="16"/>
  </r>
  <r>
    <x v="3"/>
    <s v="JULIO"/>
    <n v="12147"/>
    <x v="95"/>
    <x v="95"/>
    <x v="4"/>
    <x v="4"/>
    <x v="4"/>
    <x v="2"/>
    <x v="1"/>
    <n v="3"/>
    <n v="450000"/>
    <n v="1350"/>
    <x v="6"/>
  </r>
  <r>
    <x v="3"/>
    <s v="JULIO"/>
    <n v="12140"/>
    <x v="99"/>
    <x v="99"/>
    <x v="4"/>
    <x v="4"/>
    <x v="4"/>
    <x v="2"/>
    <x v="1"/>
    <n v="1"/>
    <n v="450000"/>
    <n v="450"/>
    <x v="0"/>
  </r>
  <r>
    <x v="3"/>
    <s v="JULIO"/>
    <n v="12153"/>
    <x v="24"/>
    <x v="24"/>
    <x v="4"/>
    <x v="4"/>
    <x v="4"/>
    <x v="2"/>
    <x v="1"/>
    <n v="10"/>
    <n v="420000"/>
    <n v="4200"/>
    <x v="15"/>
  </r>
  <r>
    <x v="3"/>
    <s v="JULIO"/>
    <n v="12154"/>
    <x v="24"/>
    <x v="24"/>
    <x v="4"/>
    <x v="4"/>
    <x v="4"/>
    <x v="2"/>
    <x v="1"/>
    <n v="10"/>
    <n v="420000"/>
    <n v="4200"/>
    <x v="15"/>
  </r>
  <r>
    <x v="3"/>
    <s v="JULIO"/>
    <n v="12162"/>
    <x v="96"/>
    <x v="96"/>
    <x v="4"/>
    <x v="4"/>
    <x v="4"/>
    <x v="2"/>
    <x v="1"/>
    <n v="1"/>
    <n v="450000"/>
    <n v="450"/>
    <x v="23"/>
  </r>
  <r>
    <x v="3"/>
    <s v="JULIO"/>
    <n v="12120"/>
    <x v="40"/>
    <x v="40"/>
    <x v="5"/>
    <x v="5"/>
    <x v="4"/>
    <x v="2"/>
    <x v="1"/>
    <n v="1"/>
    <n v="1980000"/>
    <n v="1980"/>
    <x v="0"/>
  </r>
  <r>
    <x v="3"/>
    <s v="JULIO"/>
    <n v="12138"/>
    <x v="23"/>
    <x v="23"/>
    <x v="5"/>
    <x v="5"/>
    <x v="4"/>
    <x v="2"/>
    <x v="1"/>
    <n v="1"/>
    <n v="1820000"/>
    <n v="1820"/>
    <x v="1"/>
  </r>
  <r>
    <x v="3"/>
    <s v="JULIO"/>
    <n v="12139"/>
    <x v="38"/>
    <x v="38"/>
    <x v="6"/>
    <x v="6"/>
    <x v="4"/>
    <x v="2"/>
    <x v="1"/>
    <n v="2"/>
    <n v="2975679"/>
    <n v="5951.3580000000002"/>
    <x v="1"/>
  </r>
  <r>
    <x v="3"/>
    <s v="JULIO"/>
    <n v="12114"/>
    <x v="8"/>
    <x v="8"/>
    <x v="438"/>
    <x v="438"/>
    <x v="4"/>
    <x v="2"/>
    <x v="1"/>
    <n v="1"/>
    <n v="5342956"/>
    <n v="5342.9560000000001"/>
    <x v="7"/>
  </r>
  <r>
    <x v="3"/>
    <s v="JULIO"/>
    <n v="12115"/>
    <x v="8"/>
    <x v="8"/>
    <x v="438"/>
    <x v="438"/>
    <x v="4"/>
    <x v="2"/>
    <x v="1"/>
    <n v="1"/>
    <n v="5342956"/>
    <n v="5342.9560000000001"/>
    <x v="7"/>
  </r>
  <r>
    <x v="3"/>
    <s v="JULIO"/>
    <n v="12116"/>
    <x v="8"/>
    <x v="8"/>
    <x v="438"/>
    <x v="438"/>
    <x v="4"/>
    <x v="2"/>
    <x v="1"/>
    <n v="1"/>
    <n v="5342956"/>
    <n v="5342.9560000000001"/>
    <x v="7"/>
  </r>
  <r>
    <x v="3"/>
    <s v="JULIO"/>
    <n v="12139"/>
    <x v="38"/>
    <x v="38"/>
    <x v="323"/>
    <x v="323"/>
    <x v="4"/>
    <x v="2"/>
    <x v="1"/>
    <n v="2"/>
    <n v="3999776"/>
    <n v="7999.5519999999997"/>
    <x v="1"/>
  </r>
  <r>
    <x v="3"/>
    <s v="JULIO"/>
    <n v="12114"/>
    <x v="8"/>
    <x v="8"/>
    <x v="517"/>
    <x v="517"/>
    <x v="4"/>
    <x v="2"/>
    <x v="1"/>
    <n v="1"/>
    <n v="6505218"/>
    <n v="6505.2179999999998"/>
    <x v="7"/>
  </r>
  <r>
    <x v="3"/>
    <s v="JULIO"/>
    <n v="12115"/>
    <x v="8"/>
    <x v="8"/>
    <x v="517"/>
    <x v="517"/>
    <x v="4"/>
    <x v="2"/>
    <x v="1"/>
    <n v="1"/>
    <n v="6505218"/>
    <n v="6505.2179999999998"/>
    <x v="7"/>
  </r>
  <r>
    <x v="3"/>
    <s v="JULIO"/>
    <n v="12116"/>
    <x v="8"/>
    <x v="8"/>
    <x v="517"/>
    <x v="517"/>
    <x v="4"/>
    <x v="2"/>
    <x v="1"/>
    <n v="1"/>
    <n v="6505218"/>
    <n v="6505.2179999999998"/>
    <x v="7"/>
  </r>
  <r>
    <x v="3"/>
    <s v="JULIO"/>
    <n v="12117"/>
    <x v="8"/>
    <x v="8"/>
    <x v="7"/>
    <x v="7"/>
    <x v="4"/>
    <x v="2"/>
    <x v="1"/>
    <n v="3"/>
    <n v="723914"/>
    <n v="2171.7420000000002"/>
    <x v="7"/>
  </r>
  <r>
    <x v="3"/>
    <s v="JULIO"/>
    <n v="12118"/>
    <x v="8"/>
    <x v="8"/>
    <x v="7"/>
    <x v="7"/>
    <x v="4"/>
    <x v="2"/>
    <x v="1"/>
    <n v="3"/>
    <n v="723914"/>
    <n v="2171.7420000000002"/>
    <x v="7"/>
  </r>
  <r>
    <x v="3"/>
    <s v="JULIO"/>
    <n v="12104"/>
    <x v="5"/>
    <x v="5"/>
    <x v="7"/>
    <x v="7"/>
    <x v="4"/>
    <x v="2"/>
    <x v="1"/>
    <n v="10"/>
    <n v="700562"/>
    <n v="7005.62"/>
    <x v="4"/>
  </r>
  <r>
    <x v="3"/>
    <s v="JULIO"/>
    <n v="12136"/>
    <x v="19"/>
    <x v="19"/>
    <x v="9"/>
    <x v="9"/>
    <x v="4"/>
    <x v="3"/>
    <x v="1"/>
    <n v="4"/>
    <n v="185000"/>
    <n v="740"/>
    <x v="0"/>
  </r>
  <r>
    <x v="3"/>
    <s v="JULIO"/>
    <n v="12150"/>
    <x v="75"/>
    <x v="75"/>
    <x v="518"/>
    <x v="518"/>
    <x v="4"/>
    <x v="3"/>
    <x v="1"/>
    <n v="1"/>
    <n v="130000"/>
    <n v="130"/>
    <x v="0"/>
  </r>
  <r>
    <x v="3"/>
    <s v="JULIO"/>
    <n v="12171"/>
    <x v="93"/>
    <x v="93"/>
    <x v="76"/>
    <x v="76"/>
    <x v="4"/>
    <x v="3"/>
    <x v="1"/>
    <n v="2"/>
    <n v="145000"/>
    <n v="290"/>
    <x v="0"/>
  </r>
  <r>
    <x v="3"/>
    <s v="JULIO"/>
    <n v="12135"/>
    <x v="25"/>
    <x v="25"/>
    <x v="76"/>
    <x v="76"/>
    <x v="4"/>
    <x v="3"/>
    <x v="1"/>
    <n v="50"/>
    <n v="156166"/>
    <n v="7808.3"/>
    <x v="16"/>
  </r>
  <r>
    <x v="3"/>
    <s v="JULIO"/>
    <n v="12107"/>
    <x v="1"/>
    <x v="1"/>
    <x v="76"/>
    <x v="76"/>
    <x v="4"/>
    <x v="3"/>
    <x v="1"/>
    <n v="1"/>
    <n v="135000"/>
    <n v="135"/>
    <x v="1"/>
  </r>
  <r>
    <x v="3"/>
    <s v="JULIO"/>
    <n v="12111"/>
    <x v="1"/>
    <x v="1"/>
    <x v="76"/>
    <x v="76"/>
    <x v="4"/>
    <x v="3"/>
    <x v="1"/>
    <n v="15"/>
    <n v="135000"/>
    <n v="2025"/>
    <x v="1"/>
  </r>
  <r>
    <x v="3"/>
    <s v="JULIO"/>
    <n v="12163"/>
    <x v="1"/>
    <x v="1"/>
    <x v="76"/>
    <x v="76"/>
    <x v="4"/>
    <x v="3"/>
    <x v="1"/>
    <n v="3"/>
    <n v="135000"/>
    <n v="405"/>
    <x v="1"/>
  </r>
  <r>
    <x v="3"/>
    <s v="JULIO"/>
    <n v="12136"/>
    <x v="19"/>
    <x v="19"/>
    <x v="76"/>
    <x v="76"/>
    <x v="4"/>
    <x v="3"/>
    <x v="1"/>
    <n v="8"/>
    <n v="145000"/>
    <n v="1160"/>
    <x v="0"/>
  </r>
  <r>
    <x v="3"/>
    <s v="JULIO"/>
    <n v="12158"/>
    <x v="0"/>
    <x v="0"/>
    <x v="519"/>
    <x v="519"/>
    <x v="4"/>
    <x v="3"/>
    <x v="1"/>
    <n v="1"/>
    <n v="135000"/>
    <n v="135"/>
    <x v="0"/>
  </r>
  <r>
    <x v="3"/>
    <s v="JULIO"/>
    <n v="12120"/>
    <x v="40"/>
    <x v="40"/>
    <x v="77"/>
    <x v="77"/>
    <x v="4"/>
    <x v="3"/>
    <x v="1"/>
    <n v="1"/>
    <n v="690000"/>
    <n v="690"/>
    <x v="0"/>
  </r>
  <r>
    <x v="3"/>
    <s v="JULIO"/>
    <n v="12141"/>
    <x v="17"/>
    <x v="17"/>
    <x v="520"/>
    <x v="520"/>
    <x v="357"/>
    <x v="3"/>
    <x v="1"/>
    <n v="1"/>
    <n v="2650000"/>
    <n v="2650"/>
    <x v="11"/>
  </r>
  <r>
    <x v="3"/>
    <s v="JULIO"/>
    <n v="12136"/>
    <x v="19"/>
    <x v="19"/>
    <x v="520"/>
    <x v="520"/>
    <x v="357"/>
    <x v="3"/>
    <x v="1"/>
    <n v="1"/>
    <n v="2650000"/>
    <n v="2650"/>
    <x v="0"/>
  </r>
  <r>
    <x v="3"/>
    <s v="JULIO"/>
    <n v="12156"/>
    <x v="1"/>
    <x v="1"/>
    <x v="82"/>
    <x v="82"/>
    <x v="4"/>
    <x v="3"/>
    <x v="1"/>
    <n v="5"/>
    <n v="130000"/>
    <n v="650"/>
    <x v="1"/>
  </r>
  <r>
    <x v="3"/>
    <s v="JULIO"/>
    <n v="12121"/>
    <x v="27"/>
    <x v="27"/>
    <x v="196"/>
    <x v="196"/>
    <x v="4"/>
    <x v="3"/>
    <x v="1"/>
    <n v="1"/>
    <n v="5991150"/>
    <n v="5991.15"/>
    <x v="10"/>
  </r>
  <r>
    <x v="3"/>
    <s v="JULIO"/>
    <n v="12148"/>
    <x v="5"/>
    <x v="5"/>
    <x v="17"/>
    <x v="17"/>
    <x v="4"/>
    <x v="3"/>
    <x v="1"/>
    <n v="5"/>
    <n v="6784750"/>
    <n v="33923.75"/>
    <x v="4"/>
  </r>
  <r>
    <x v="3"/>
    <s v="JULIO"/>
    <n v="12125"/>
    <x v="5"/>
    <x v="5"/>
    <x v="293"/>
    <x v="293"/>
    <x v="4"/>
    <x v="3"/>
    <x v="1"/>
    <n v="2"/>
    <n v="8455579"/>
    <n v="16911.157999999999"/>
    <x v="4"/>
  </r>
  <r>
    <x v="3"/>
    <s v="JULIO"/>
    <n v="12134"/>
    <x v="12"/>
    <x v="12"/>
    <x v="18"/>
    <x v="18"/>
    <x v="4"/>
    <x v="3"/>
    <x v="1"/>
    <n v="9"/>
    <n v="3431156"/>
    <n v="30880.403999999999"/>
    <x v="8"/>
  </r>
  <r>
    <x v="3"/>
    <s v="JULIO"/>
    <n v="12149"/>
    <x v="5"/>
    <x v="5"/>
    <x v="19"/>
    <x v="19"/>
    <x v="5"/>
    <x v="3"/>
    <x v="1"/>
    <n v="4"/>
    <n v="1726763"/>
    <n v="6907.0519999999997"/>
    <x v="4"/>
  </r>
  <r>
    <x v="3"/>
    <s v="JULIO"/>
    <n v="12164"/>
    <x v="51"/>
    <x v="51"/>
    <x v="155"/>
    <x v="155"/>
    <x v="119"/>
    <x v="1"/>
    <x v="1"/>
    <n v="1"/>
    <n v="15000"/>
    <n v="15"/>
    <x v="0"/>
  </r>
  <r>
    <x v="3"/>
    <s v="JULIO"/>
    <n v="12155"/>
    <x v="51"/>
    <x v="51"/>
    <x v="226"/>
    <x v="226"/>
    <x v="160"/>
    <x v="1"/>
    <x v="1"/>
    <n v="1"/>
    <n v="15000"/>
    <n v="15"/>
    <x v="0"/>
  </r>
  <r>
    <x v="3"/>
    <s v="JULIO"/>
    <n v="12170"/>
    <x v="89"/>
    <x v="89"/>
    <x v="43"/>
    <x v="43"/>
    <x v="29"/>
    <x v="1"/>
    <x v="1"/>
    <n v="24"/>
    <n v="80000"/>
    <n v="1920"/>
    <x v="0"/>
  </r>
  <r>
    <x v="3"/>
    <s v="JULIO"/>
    <n v="12130"/>
    <x v="6"/>
    <x v="6"/>
    <x v="43"/>
    <x v="43"/>
    <x v="29"/>
    <x v="1"/>
    <x v="1"/>
    <n v="30"/>
    <n v="108115"/>
    <n v="3243.45"/>
    <x v="5"/>
  </r>
  <r>
    <x v="3"/>
    <s v="JULIO"/>
    <n v="12129"/>
    <x v="14"/>
    <x v="14"/>
    <x v="43"/>
    <x v="43"/>
    <x v="29"/>
    <x v="1"/>
    <x v="1"/>
    <n v="30"/>
    <n v="78083"/>
    <n v="2342.4899999999998"/>
    <x v="0"/>
  </r>
  <r>
    <x v="3"/>
    <s v="JULIO"/>
    <n v="12130"/>
    <x v="6"/>
    <x v="6"/>
    <x v="89"/>
    <x v="89"/>
    <x v="64"/>
    <x v="4"/>
    <x v="1"/>
    <n v="30"/>
    <n v="420448"/>
    <n v="12613.44"/>
    <x v="5"/>
  </r>
  <r>
    <x v="3"/>
    <s v="JULIO"/>
    <n v="12128"/>
    <x v="90"/>
    <x v="90"/>
    <x v="89"/>
    <x v="89"/>
    <x v="64"/>
    <x v="4"/>
    <x v="1"/>
    <n v="31"/>
    <n v="420142"/>
    <n v="13024.402"/>
    <x v="3"/>
  </r>
  <r>
    <x v="3"/>
    <s v="JULIO"/>
    <n v="12132"/>
    <x v="28"/>
    <x v="28"/>
    <x v="89"/>
    <x v="89"/>
    <x v="64"/>
    <x v="4"/>
    <x v="1"/>
    <n v="26"/>
    <n v="411438"/>
    <n v="10697.388000000001"/>
    <x v="10"/>
  </r>
  <r>
    <x v="3"/>
    <s v="JULIO"/>
    <n v="12129"/>
    <x v="14"/>
    <x v="14"/>
    <x v="89"/>
    <x v="89"/>
    <x v="64"/>
    <x v="4"/>
    <x v="1"/>
    <n v="13"/>
    <n v="420448"/>
    <n v="5465.8239999999996"/>
    <x v="0"/>
  </r>
  <r>
    <x v="3"/>
    <s v="JULIO"/>
    <n v="12133"/>
    <x v="28"/>
    <x v="28"/>
    <x v="44"/>
    <x v="44"/>
    <x v="30"/>
    <x v="4"/>
    <x v="1"/>
    <n v="10"/>
    <n v="486518"/>
    <n v="4865.18"/>
    <x v="10"/>
  </r>
  <r>
    <x v="3"/>
    <s v="JULIO"/>
    <n v="12124"/>
    <x v="5"/>
    <x v="5"/>
    <x v="44"/>
    <x v="44"/>
    <x v="30"/>
    <x v="4"/>
    <x v="1"/>
    <n v="6"/>
    <n v="453931"/>
    <n v="2723.5859999999998"/>
    <x v="4"/>
  </r>
  <r>
    <x v="3"/>
    <s v="JULIO"/>
    <n v="12127"/>
    <x v="90"/>
    <x v="90"/>
    <x v="202"/>
    <x v="202"/>
    <x v="145"/>
    <x v="4"/>
    <x v="1"/>
    <n v="6"/>
    <n v="935902"/>
    <n v="5615.4120000000003"/>
    <x v="3"/>
  </r>
  <r>
    <x v="3"/>
    <s v="JULIO"/>
    <n v="12129"/>
    <x v="14"/>
    <x v="14"/>
    <x v="202"/>
    <x v="202"/>
    <x v="145"/>
    <x v="4"/>
    <x v="1"/>
    <n v="1"/>
    <n v="1045114"/>
    <n v="1045.114"/>
    <x v="0"/>
  </r>
  <r>
    <x v="3"/>
    <s v="JULIO"/>
    <n v="12125"/>
    <x v="5"/>
    <x v="5"/>
    <x v="45"/>
    <x v="45"/>
    <x v="31"/>
    <x v="4"/>
    <x v="1"/>
    <n v="10"/>
    <n v="495467"/>
    <n v="4954.67"/>
    <x v="4"/>
  </r>
  <r>
    <x v="3"/>
    <s v="JULIO"/>
    <n v="12130"/>
    <x v="6"/>
    <x v="6"/>
    <x v="118"/>
    <x v="118"/>
    <x v="90"/>
    <x v="5"/>
    <x v="1"/>
    <n v="60"/>
    <n v="45048"/>
    <n v="2702.88"/>
    <x v="5"/>
  </r>
  <r>
    <x v="3"/>
    <s v="JULIO"/>
    <n v="12131"/>
    <x v="6"/>
    <x v="6"/>
    <x v="118"/>
    <x v="118"/>
    <x v="90"/>
    <x v="5"/>
    <x v="1"/>
    <n v="50"/>
    <n v="81086"/>
    <n v="4054.3"/>
    <x v="5"/>
  </r>
  <r>
    <x v="3"/>
    <s v="JULIO"/>
    <n v="12159"/>
    <x v="12"/>
    <x v="12"/>
    <x v="521"/>
    <x v="521"/>
    <x v="358"/>
    <x v="1"/>
    <x v="1"/>
    <n v="2"/>
    <n v="870000"/>
    <n v="1740"/>
    <x v="8"/>
  </r>
  <r>
    <x v="3"/>
    <s v="JULIO"/>
    <n v="12110"/>
    <x v="17"/>
    <x v="17"/>
    <x v="522"/>
    <x v="522"/>
    <x v="359"/>
    <x v="1"/>
    <x v="10"/>
    <n v="1"/>
    <n v="150000"/>
    <n v="150"/>
    <x v="11"/>
  </r>
  <r>
    <x v="3"/>
    <s v="JULIO"/>
    <n v="12157"/>
    <x v="17"/>
    <x v="17"/>
    <x v="522"/>
    <x v="522"/>
    <x v="359"/>
    <x v="1"/>
    <x v="10"/>
    <n v="1"/>
    <n v="150000"/>
    <n v="150"/>
    <x v="11"/>
  </r>
  <r>
    <x v="3"/>
    <s v="JULIO"/>
    <n v="12113"/>
    <x v="16"/>
    <x v="16"/>
    <x v="510"/>
    <x v="510"/>
    <x v="350"/>
    <x v="1"/>
    <x v="12"/>
    <n v="8"/>
    <n v="519902"/>
    <n v="4159.2160000000003"/>
    <x v="8"/>
  </r>
  <r>
    <x v="3"/>
    <s v="JULIO"/>
    <n v="12168"/>
    <x v="17"/>
    <x v="17"/>
    <x v="510"/>
    <x v="510"/>
    <x v="350"/>
    <x v="1"/>
    <x v="12"/>
    <n v="7"/>
    <n v="500250"/>
    <n v="3501.75"/>
    <x v="11"/>
  </r>
  <r>
    <x v="3"/>
    <s v="JULIO"/>
    <n v="12167"/>
    <x v="22"/>
    <x v="22"/>
    <x v="510"/>
    <x v="510"/>
    <x v="350"/>
    <x v="1"/>
    <x v="12"/>
    <n v="8"/>
    <n v="500250"/>
    <n v="4002"/>
    <x v="14"/>
  </r>
  <r>
    <x v="3"/>
    <s v="JULIO"/>
    <n v="12109"/>
    <x v="17"/>
    <x v="17"/>
    <x v="442"/>
    <x v="442"/>
    <x v="303"/>
    <x v="1"/>
    <x v="2"/>
    <n v="1"/>
    <n v="561969"/>
    <n v="561.96900000000005"/>
    <x v="11"/>
  </r>
  <r>
    <x v="3"/>
    <s v="JULIO"/>
    <n v="12108"/>
    <x v="22"/>
    <x v="22"/>
    <x v="442"/>
    <x v="442"/>
    <x v="303"/>
    <x v="1"/>
    <x v="2"/>
    <n v="4"/>
    <n v="555936"/>
    <n v="2223.7440000000001"/>
    <x v="14"/>
  </r>
  <r>
    <x v="3"/>
    <s v="JULIO"/>
    <n v="12166"/>
    <x v="22"/>
    <x v="22"/>
    <x v="422"/>
    <x v="422"/>
    <x v="288"/>
    <x v="1"/>
    <x v="2"/>
    <n v="4"/>
    <n v="1000501"/>
    <n v="4002.0039999999999"/>
    <x v="14"/>
  </r>
  <r>
    <x v="3"/>
    <s v="JULIO"/>
    <n v="12108"/>
    <x v="22"/>
    <x v="22"/>
    <x v="423"/>
    <x v="423"/>
    <x v="289"/>
    <x v="1"/>
    <x v="2"/>
    <n v="40"/>
    <n v="1667808"/>
    <n v="66712.320000000007"/>
    <x v="14"/>
  </r>
  <r>
    <x v="3"/>
    <s v="JULIO"/>
    <n v="12163"/>
    <x v="1"/>
    <x v="1"/>
    <x v="279"/>
    <x v="279"/>
    <x v="192"/>
    <x v="3"/>
    <x v="3"/>
    <n v="1"/>
    <n v="110000"/>
    <n v="110"/>
    <x v="1"/>
  </r>
  <r>
    <x v="3"/>
    <s v="JULIO"/>
    <n v="12107"/>
    <x v="1"/>
    <x v="1"/>
    <x v="92"/>
    <x v="92"/>
    <x v="67"/>
    <x v="3"/>
    <x v="3"/>
    <n v="1"/>
    <n v="129000"/>
    <n v="129"/>
    <x v="1"/>
  </r>
  <r>
    <x v="3"/>
    <s v="JULIO"/>
    <n v="12146"/>
    <x v="0"/>
    <x v="0"/>
    <x v="92"/>
    <x v="92"/>
    <x v="67"/>
    <x v="3"/>
    <x v="3"/>
    <n v="1"/>
    <n v="120000"/>
    <n v="120"/>
    <x v="0"/>
  </r>
  <r>
    <x v="3"/>
    <s v="JULIO"/>
    <n v="12146"/>
    <x v="0"/>
    <x v="0"/>
    <x v="126"/>
    <x v="126"/>
    <x v="96"/>
    <x v="1"/>
    <x v="3"/>
    <n v="1"/>
    <n v="39000"/>
    <n v="39"/>
    <x v="0"/>
  </r>
  <r>
    <x v="3"/>
    <s v="JULIO"/>
    <n v="12112"/>
    <x v="1"/>
    <x v="1"/>
    <x v="55"/>
    <x v="55"/>
    <x v="41"/>
    <x v="0"/>
    <x v="3"/>
    <n v="4"/>
    <n v="299000"/>
    <n v="1196"/>
    <x v="1"/>
  </r>
  <r>
    <x v="3"/>
    <s v="JULIO"/>
    <n v="12146"/>
    <x v="0"/>
    <x v="0"/>
    <x v="58"/>
    <x v="58"/>
    <x v="44"/>
    <x v="1"/>
    <x v="3"/>
    <n v="1"/>
    <n v="42000"/>
    <n v="42"/>
    <x v="0"/>
  </r>
  <r>
    <x v="3"/>
    <s v="JULIO"/>
    <n v="12145"/>
    <x v="0"/>
    <x v="0"/>
    <x v="95"/>
    <x v="95"/>
    <x v="70"/>
    <x v="0"/>
    <x v="3"/>
    <n v="3"/>
    <n v="45000"/>
    <n v="135"/>
    <x v="0"/>
  </r>
  <r>
    <x v="3"/>
    <s v="JULIO"/>
    <n v="12143"/>
    <x v="0"/>
    <x v="0"/>
    <x v="130"/>
    <x v="130"/>
    <x v="99"/>
    <x v="0"/>
    <x v="3"/>
    <n v="1"/>
    <n v="236000"/>
    <n v="236"/>
    <x v="0"/>
  </r>
  <r>
    <x v="3"/>
    <s v="JULIO"/>
    <n v="12172"/>
    <x v="0"/>
    <x v="0"/>
    <x v="130"/>
    <x v="130"/>
    <x v="99"/>
    <x v="0"/>
    <x v="3"/>
    <n v="1"/>
    <n v="244000"/>
    <n v="244"/>
    <x v="0"/>
  </r>
  <r>
    <x v="3"/>
    <s v="JULIO"/>
    <n v="12169"/>
    <x v="20"/>
    <x v="20"/>
    <x v="229"/>
    <x v="229"/>
    <x v="161"/>
    <x v="0"/>
    <x v="3"/>
    <n v="1"/>
    <n v="399000"/>
    <n v="399"/>
    <x v="0"/>
  </r>
  <r>
    <x v="3"/>
    <s v="JULIO"/>
    <n v="12172"/>
    <x v="0"/>
    <x v="0"/>
    <x v="61"/>
    <x v="61"/>
    <x v="47"/>
    <x v="0"/>
    <x v="3"/>
    <n v="1"/>
    <n v="55200"/>
    <n v="55.2"/>
    <x v="0"/>
  </r>
  <r>
    <x v="3"/>
    <s v="JULIO"/>
    <n v="12169"/>
    <x v="20"/>
    <x v="20"/>
    <x v="135"/>
    <x v="135"/>
    <x v="104"/>
    <x v="0"/>
    <x v="3"/>
    <n v="1"/>
    <n v="99000"/>
    <n v="99"/>
    <x v="0"/>
  </r>
  <r>
    <x v="3"/>
    <s v="JULIO"/>
    <n v="12146"/>
    <x v="0"/>
    <x v="0"/>
    <x v="62"/>
    <x v="62"/>
    <x v="48"/>
    <x v="0"/>
    <x v="3"/>
    <n v="1"/>
    <n v="62000"/>
    <n v="62"/>
    <x v="0"/>
  </r>
  <r>
    <x v="3"/>
    <s v="JULIO"/>
    <n v="12143"/>
    <x v="0"/>
    <x v="0"/>
    <x v="63"/>
    <x v="63"/>
    <x v="49"/>
    <x v="0"/>
    <x v="3"/>
    <n v="1"/>
    <n v="95000"/>
    <n v="95"/>
    <x v="0"/>
  </r>
  <r>
    <x v="3"/>
    <s v="JULIO"/>
    <n v="12145"/>
    <x v="0"/>
    <x v="0"/>
    <x v="63"/>
    <x v="63"/>
    <x v="49"/>
    <x v="0"/>
    <x v="3"/>
    <n v="1"/>
    <n v="95000"/>
    <n v="95"/>
    <x v="0"/>
  </r>
  <r>
    <x v="3"/>
    <s v="JULIO"/>
    <n v="12163"/>
    <x v="1"/>
    <x v="1"/>
    <x v="294"/>
    <x v="294"/>
    <x v="200"/>
    <x v="0"/>
    <x v="3"/>
    <n v="1"/>
    <n v="59900"/>
    <n v="59.9"/>
    <x v="1"/>
  </r>
  <r>
    <x v="3"/>
    <s v="JULIO"/>
    <n v="12165"/>
    <x v="20"/>
    <x v="20"/>
    <x v="64"/>
    <x v="64"/>
    <x v="50"/>
    <x v="1"/>
    <x v="3"/>
    <n v="1"/>
    <n v="40000"/>
    <n v="40"/>
    <x v="0"/>
  </r>
  <r>
    <x v="3"/>
    <s v="JULIO"/>
    <n v="12106"/>
    <x v="20"/>
    <x v="20"/>
    <x v="215"/>
    <x v="215"/>
    <x v="154"/>
    <x v="1"/>
    <x v="3"/>
    <n v="1"/>
    <n v="71279"/>
    <n v="71.278999999999996"/>
    <x v="0"/>
  </r>
  <r>
    <x v="3"/>
    <s v="JULIO"/>
    <n v="12151"/>
    <x v="22"/>
    <x v="22"/>
    <x v="141"/>
    <x v="141"/>
    <x v="110"/>
    <x v="1"/>
    <x v="3"/>
    <n v="2"/>
    <n v="125000"/>
    <n v="250"/>
    <x v="14"/>
  </r>
  <r>
    <x v="3"/>
    <s v="AGOSTO"/>
    <n v="12231"/>
    <x v="20"/>
    <x v="20"/>
    <x v="523"/>
    <x v="523"/>
    <x v="4"/>
    <x v="7"/>
    <x v="9"/>
    <n v="2"/>
    <n v="44383067"/>
    <n v="88766.134000000005"/>
    <x v="0"/>
  </r>
  <r>
    <x v="3"/>
    <s v="AGOSTO"/>
    <n v="12224"/>
    <x v="20"/>
    <x v="20"/>
    <x v="98"/>
    <x v="98"/>
    <x v="73"/>
    <x v="0"/>
    <x v="0"/>
    <n v="1"/>
    <n v="520000"/>
    <n v="520"/>
    <x v="0"/>
  </r>
  <r>
    <x v="3"/>
    <s v="AGOSTO"/>
    <n v="12191"/>
    <x v="17"/>
    <x v="17"/>
    <x v="512"/>
    <x v="512"/>
    <x v="352"/>
    <x v="1"/>
    <x v="0"/>
    <n v="5"/>
    <n v="43000"/>
    <n v="215"/>
    <x v="11"/>
  </r>
  <r>
    <x v="3"/>
    <s v="AGOSTO"/>
    <n v="12193"/>
    <x v="22"/>
    <x v="22"/>
    <x v="72"/>
    <x v="72"/>
    <x v="4"/>
    <x v="1"/>
    <x v="0"/>
    <n v="300"/>
    <n v="2350"/>
    <n v="705"/>
    <x v="14"/>
  </r>
  <r>
    <x v="3"/>
    <s v="AGOSTO"/>
    <n v="12221"/>
    <x v="5"/>
    <x v="5"/>
    <x v="386"/>
    <x v="386"/>
    <x v="262"/>
    <x v="2"/>
    <x v="1"/>
    <n v="150"/>
    <n v="191972"/>
    <n v="28795.8"/>
    <x v="4"/>
  </r>
  <r>
    <x v="3"/>
    <s v="AGOSTO"/>
    <n v="12195"/>
    <x v="6"/>
    <x v="6"/>
    <x v="4"/>
    <x v="4"/>
    <x v="4"/>
    <x v="2"/>
    <x v="1"/>
    <n v="7"/>
    <n v="440126"/>
    <n v="3080.8820000000001"/>
    <x v="5"/>
  </r>
  <r>
    <x v="3"/>
    <s v="AGOSTO"/>
    <n v="12196"/>
    <x v="6"/>
    <x v="6"/>
    <x v="4"/>
    <x v="4"/>
    <x v="4"/>
    <x v="2"/>
    <x v="1"/>
    <n v="5"/>
    <n v="440126"/>
    <n v="2200.63"/>
    <x v="5"/>
  </r>
  <r>
    <x v="3"/>
    <s v="AGOSTO"/>
    <n v="12197"/>
    <x v="6"/>
    <x v="6"/>
    <x v="4"/>
    <x v="4"/>
    <x v="4"/>
    <x v="2"/>
    <x v="1"/>
    <n v="5"/>
    <n v="440126"/>
    <n v="2200.63"/>
    <x v="5"/>
  </r>
  <r>
    <x v="3"/>
    <s v="AGOSTO"/>
    <n v="12198"/>
    <x v="6"/>
    <x v="6"/>
    <x v="4"/>
    <x v="4"/>
    <x v="4"/>
    <x v="2"/>
    <x v="1"/>
    <n v="5"/>
    <n v="440126"/>
    <n v="2200.63"/>
    <x v="5"/>
  </r>
  <r>
    <x v="3"/>
    <s v="AGOSTO"/>
    <n v="12189"/>
    <x v="4"/>
    <x v="4"/>
    <x v="4"/>
    <x v="4"/>
    <x v="4"/>
    <x v="2"/>
    <x v="1"/>
    <n v="20"/>
    <n v="431873"/>
    <n v="8637.4599999999991"/>
    <x v="3"/>
  </r>
  <r>
    <x v="3"/>
    <s v="AGOSTO"/>
    <n v="12241"/>
    <x v="26"/>
    <x v="26"/>
    <x v="5"/>
    <x v="5"/>
    <x v="4"/>
    <x v="2"/>
    <x v="1"/>
    <n v="1"/>
    <n v="1780000"/>
    <n v="1780"/>
    <x v="0"/>
  </r>
  <r>
    <x v="3"/>
    <s v="AGOSTO"/>
    <n v="12188"/>
    <x v="4"/>
    <x v="4"/>
    <x v="5"/>
    <x v="5"/>
    <x v="4"/>
    <x v="2"/>
    <x v="1"/>
    <n v="2"/>
    <n v="2008211"/>
    <n v="4016.422"/>
    <x v="3"/>
  </r>
  <r>
    <x v="3"/>
    <s v="AGOSTO"/>
    <n v="12244"/>
    <x v="4"/>
    <x v="4"/>
    <x v="5"/>
    <x v="5"/>
    <x v="4"/>
    <x v="2"/>
    <x v="1"/>
    <n v="2"/>
    <n v="1336415.49"/>
    <n v="2672.8309800000002"/>
    <x v="3"/>
  </r>
  <r>
    <x v="3"/>
    <s v="AGOSTO"/>
    <n v="12184"/>
    <x v="5"/>
    <x v="5"/>
    <x v="5"/>
    <x v="5"/>
    <x v="4"/>
    <x v="2"/>
    <x v="1"/>
    <n v="2"/>
    <n v="1970000"/>
    <n v="3940"/>
    <x v="4"/>
  </r>
  <r>
    <x v="3"/>
    <s v="AGOSTO"/>
    <n v="12183"/>
    <x v="100"/>
    <x v="100"/>
    <x v="6"/>
    <x v="6"/>
    <x v="4"/>
    <x v="2"/>
    <x v="1"/>
    <n v="1"/>
    <n v="2950000"/>
    <n v="2950"/>
    <x v="4"/>
  </r>
  <r>
    <x v="3"/>
    <s v="AGOSTO"/>
    <n v="12217"/>
    <x v="25"/>
    <x v="25"/>
    <x v="8"/>
    <x v="8"/>
    <x v="4"/>
    <x v="2"/>
    <x v="1"/>
    <n v="1"/>
    <n v="17422933"/>
    <n v="17422.933000000001"/>
    <x v="16"/>
  </r>
  <r>
    <x v="3"/>
    <s v="AGOSTO"/>
    <n v="12209"/>
    <x v="12"/>
    <x v="12"/>
    <x v="172"/>
    <x v="172"/>
    <x v="127"/>
    <x v="1"/>
    <x v="1"/>
    <n v="150"/>
    <n v="112754"/>
    <n v="16913.099999999999"/>
    <x v="8"/>
  </r>
  <r>
    <x v="3"/>
    <s v="AGOSTO"/>
    <n v="12210"/>
    <x v="28"/>
    <x v="28"/>
    <x v="172"/>
    <x v="172"/>
    <x v="127"/>
    <x v="1"/>
    <x v="1"/>
    <n v="17"/>
    <n v="119000"/>
    <n v="2023"/>
    <x v="10"/>
  </r>
  <r>
    <x v="3"/>
    <s v="AGOSTO"/>
    <n v="12211"/>
    <x v="28"/>
    <x v="28"/>
    <x v="172"/>
    <x v="172"/>
    <x v="127"/>
    <x v="1"/>
    <x v="1"/>
    <n v="800"/>
    <n v="111035"/>
    <n v="88828"/>
    <x v="10"/>
  </r>
  <r>
    <x v="3"/>
    <s v="AGOSTO"/>
    <n v="12209"/>
    <x v="12"/>
    <x v="12"/>
    <x v="173"/>
    <x v="173"/>
    <x v="128"/>
    <x v="1"/>
    <x v="1"/>
    <n v="60"/>
    <n v="55314"/>
    <n v="3318.84"/>
    <x v="8"/>
  </r>
  <r>
    <x v="3"/>
    <s v="AGOSTO"/>
    <n v="12211"/>
    <x v="28"/>
    <x v="28"/>
    <x v="173"/>
    <x v="173"/>
    <x v="128"/>
    <x v="1"/>
    <x v="1"/>
    <n v="200"/>
    <n v="55314"/>
    <n v="11062.8"/>
    <x v="10"/>
  </r>
  <r>
    <x v="3"/>
    <s v="AGOSTO"/>
    <n v="12209"/>
    <x v="12"/>
    <x v="12"/>
    <x v="174"/>
    <x v="174"/>
    <x v="129"/>
    <x v="1"/>
    <x v="1"/>
    <n v="200"/>
    <n v="89463"/>
    <n v="17892.599999999999"/>
    <x v="8"/>
  </r>
  <r>
    <x v="3"/>
    <s v="AGOSTO"/>
    <n v="12211"/>
    <x v="28"/>
    <x v="28"/>
    <x v="174"/>
    <x v="174"/>
    <x v="129"/>
    <x v="1"/>
    <x v="1"/>
    <n v="350"/>
    <n v="87454"/>
    <n v="30608.9"/>
    <x v="10"/>
  </r>
  <r>
    <x v="3"/>
    <s v="AGOSTO"/>
    <n v="12229"/>
    <x v="6"/>
    <x v="6"/>
    <x v="9"/>
    <x v="9"/>
    <x v="4"/>
    <x v="3"/>
    <x v="1"/>
    <n v="60"/>
    <n v="176000"/>
    <n v="10560"/>
    <x v="5"/>
  </r>
  <r>
    <x v="3"/>
    <s v="AGOSTO"/>
    <n v="12194"/>
    <x v="19"/>
    <x v="19"/>
    <x v="9"/>
    <x v="9"/>
    <x v="4"/>
    <x v="3"/>
    <x v="1"/>
    <n v="4"/>
    <n v="179000"/>
    <n v="716"/>
    <x v="0"/>
  </r>
  <r>
    <x v="3"/>
    <s v="AGOSTO"/>
    <n v="12242"/>
    <x v="19"/>
    <x v="19"/>
    <x v="9"/>
    <x v="9"/>
    <x v="4"/>
    <x v="3"/>
    <x v="1"/>
    <n v="4"/>
    <n v="175000"/>
    <n v="700"/>
    <x v="0"/>
  </r>
  <r>
    <x v="3"/>
    <s v="AGOSTO"/>
    <n v="12240"/>
    <x v="75"/>
    <x v="75"/>
    <x v="76"/>
    <x v="76"/>
    <x v="4"/>
    <x v="3"/>
    <x v="1"/>
    <n v="1"/>
    <n v="150000"/>
    <n v="150"/>
    <x v="0"/>
  </r>
  <r>
    <x v="3"/>
    <s v="AGOSTO"/>
    <n v="12194"/>
    <x v="19"/>
    <x v="19"/>
    <x v="76"/>
    <x v="76"/>
    <x v="4"/>
    <x v="3"/>
    <x v="1"/>
    <n v="4"/>
    <n v="145000"/>
    <n v="580"/>
    <x v="0"/>
  </r>
  <r>
    <x v="3"/>
    <s v="AGOSTO"/>
    <n v="12225"/>
    <x v="62"/>
    <x v="62"/>
    <x v="76"/>
    <x v="76"/>
    <x v="4"/>
    <x v="3"/>
    <x v="1"/>
    <n v="1"/>
    <n v="155000"/>
    <n v="155"/>
    <x v="0"/>
  </r>
  <r>
    <x v="3"/>
    <s v="AGOSTO"/>
    <n v="12205"/>
    <x v="59"/>
    <x v="59"/>
    <x v="76"/>
    <x v="76"/>
    <x v="4"/>
    <x v="3"/>
    <x v="1"/>
    <n v="3"/>
    <n v="152000"/>
    <n v="456"/>
    <x v="0"/>
  </r>
  <r>
    <x v="3"/>
    <s v="AGOSTO"/>
    <n v="12243"/>
    <x v="55"/>
    <x v="55"/>
    <x v="372"/>
    <x v="372"/>
    <x v="4"/>
    <x v="3"/>
    <x v="1"/>
    <n v="1"/>
    <n v="150000"/>
    <n v="150"/>
    <x v="0"/>
  </r>
  <r>
    <x v="3"/>
    <s v="AGOSTO"/>
    <n v="12179"/>
    <x v="37"/>
    <x v="37"/>
    <x v="77"/>
    <x v="77"/>
    <x v="4"/>
    <x v="3"/>
    <x v="1"/>
    <n v="2"/>
    <n v="650000"/>
    <n v="1300"/>
    <x v="17"/>
  </r>
  <r>
    <x v="3"/>
    <s v="AGOSTO"/>
    <n v="12181"/>
    <x v="1"/>
    <x v="1"/>
    <x v="82"/>
    <x v="82"/>
    <x v="4"/>
    <x v="3"/>
    <x v="1"/>
    <n v="10"/>
    <n v="130000"/>
    <n v="1300"/>
    <x v="1"/>
  </r>
  <r>
    <x v="3"/>
    <s v="AGOSTO"/>
    <n v="12219"/>
    <x v="9"/>
    <x v="9"/>
    <x v="82"/>
    <x v="82"/>
    <x v="4"/>
    <x v="3"/>
    <x v="1"/>
    <n v="1"/>
    <n v="130000"/>
    <n v="130"/>
    <x v="0"/>
  </r>
  <r>
    <x v="3"/>
    <s v="AGOSTO"/>
    <n v="12215"/>
    <x v="6"/>
    <x v="6"/>
    <x v="524"/>
    <x v="524"/>
    <x v="360"/>
    <x v="1"/>
    <x v="1"/>
    <n v="1"/>
    <n v="698081"/>
    <n v="698.08100000000002"/>
    <x v="5"/>
  </r>
  <r>
    <x v="3"/>
    <s v="AGOSTO"/>
    <n v="12200"/>
    <x v="12"/>
    <x v="12"/>
    <x v="43"/>
    <x v="43"/>
    <x v="29"/>
    <x v="1"/>
    <x v="1"/>
    <n v="40"/>
    <n v="98554.559999999998"/>
    <n v="3942.1823999999997"/>
    <x v="8"/>
  </r>
  <r>
    <x v="3"/>
    <s v="AGOSTO"/>
    <n v="12216"/>
    <x v="49"/>
    <x v="49"/>
    <x v="43"/>
    <x v="43"/>
    <x v="29"/>
    <x v="1"/>
    <x v="1"/>
    <n v="30"/>
    <n v="93077"/>
    <n v="2792.31"/>
    <x v="0"/>
  </r>
  <r>
    <x v="3"/>
    <s v="AGOSTO"/>
    <n v="12212"/>
    <x v="28"/>
    <x v="28"/>
    <x v="183"/>
    <x v="183"/>
    <x v="133"/>
    <x v="4"/>
    <x v="1"/>
    <n v="30"/>
    <n v="492003"/>
    <n v="14760.09"/>
    <x v="10"/>
  </r>
  <r>
    <x v="3"/>
    <s v="AGOSTO"/>
    <n v="12199"/>
    <x v="6"/>
    <x v="6"/>
    <x v="118"/>
    <x v="118"/>
    <x v="90"/>
    <x v="5"/>
    <x v="1"/>
    <n v="50"/>
    <n v="83982"/>
    <n v="4199.1000000000004"/>
    <x v="5"/>
  </r>
  <r>
    <x v="3"/>
    <s v="AGOSTO"/>
    <n v="12218"/>
    <x v="25"/>
    <x v="25"/>
    <x v="118"/>
    <x v="118"/>
    <x v="90"/>
    <x v="5"/>
    <x v="1"/>
    <n v="29"/>
    <n v="55265"/>
    <n v="1602.6849999999999"/>
    <x v="16"/>
  </r>
  <r>
    <x v="3"/>
    <s v="AGOSTO"/>
    <n v="12218"/>
    <x v="25"/>
    <x v="25"/>
    <x v="46"/>
    <x v="46"/>
    <x v="32"/>
    <x v="1"/>
    <x v="1"/>
    <n v="9"/>
    <n v="46539"/>
    <n v="418.851"/>
    <x v="16"/>
  </r>
  <r>
    <x v="3"/>
    <s v="AGOSTO"/>
    <n v="12218"/>
    <x v="25"/>
    <x v="25"/>
    <x v="462"/>
    <x v="462"/>
    <x v="322"/>
    <x v="1"/>
    <x v="1"/>
    <n v="13"/>
    <n v="17452"/>
    <n v="226.876"/>
    <x v="16"/>
  </r>
  <r>
    <x v="3"/>
    <s v="AGOSTO"/>
    <n v="12218"/>
    <x v="25"/>
    <x v="25"/>
    <x v="330"/>
    <x v="330"/>
    <x v="228"/>
    <x v="5"/>
    <x v="1"/>
    <n v="15"/>
    <n v="279232"/>
    <n v="4188.4799999999996"/>
    <x v="16"/>
  </r>
  <r>
    <x v="3"/>
    <s v="AGOSTO"/>
    <n v="12214"/>
    <x v="28"/>
    <x v="28"/>
    <x v="86"/>
    <x v="86"/>
    <x v="61"/>
    <x v="5"/>
    <x v="1"/>
    <n v="10"/>
    <n v="261140"/>
    <n v="2611.4"/>
    <x v="10"/>
  </r>
  <r>
    <x v="3"/>
    <s v="AGOSTO"/>
    <n v="12213"/>
    <x v="28"/>
    <x v="28"/>
    <x v="525"/>
    <x v="525"/>
    <x v="361"/>
    <x v="1"/>
    <x v="1"/>
    <n v="10"/>
    <n v="254735"/>
    <n v="2547.35"/>
    <x v="10"/>
  </r>
  <r>
    <x v="3"/>
    <s v="AGOSTO"/>
    <n v="12180"/>
    <x v="1"/>
    <x v="1"/>
    <x v="422"/>
    <x v="422"/>
    <x v="288"/>
    <x v="1"/>
    <x v="2"/>
    <n v="1"/>
    <n v="1267015"/>
    <n v="1267.0150000000001"/>
    <x v="1"/>
  </r>
  <r>
    <x v="3"/>
    <s v="AGOSTO"/>
    <n v="12226"/>
    <x v="16"/>
    <x v="16"/>
    <x v="423"/>
    <x v="423"/>
    <x v="289"/>
    <x v="1"/>
    <x v="2"/>
    <n v="4"/>
    <n v="1798000"/>
    <n v="7192"/>
    <x v="8"/>
  </r>
  <r>
    <x v="3"/>
    <s v="AGOSTO"/>
    <n v="12204"/>
    <x v="17"/>
    <x v="17"/>
    <x v="423"/>
    <x v="423"/>
    <x v="289"/>
    <x v="1"/>
    <x v="2"/>
    <n v="4"/>
    <n v="1770624"/>
    <n v="7082.4960000000001"/>
    <x v="11"/>
  </r>
  <r>
    <x v="3"/>
    <s v="AGOSTO"/>
    <n v="12222"/>
    <x v="20"/>
    <x v="20"/>
    <x v="526"/>
    <x v="526"/>
    <x v="4"/>
    <x v="1"/>
    <x v="11"/>
    <n v="1"/>
    <n v="30000"/>
    <n v="30"/>
    <x v="0"/>
  </r>
  <r>
    <x v="3"/>
    <s v="AGOSTO"/>
    <n v="12205"/>
    <x v="59"/>
    <x v="59"/>
    <x v="92"/>
    <x v="92"/>
    <x v="67"/>
    <x v="3"/>
    <x v="3"/>
    <n v="1"/>
    <n v="130000"/>
    <n v="130"/>
    <x v="0"/>
  </r>
  <r>
    <x v="3"/>
    <s v="AGOSTO"/>
    <n v="12201"/>
    <x v="20"/>
    <x v="20"/>
    <x v="187"/>
    <x v="187"/>
    <x v="136"/>
    <x v="0"/>
    <x v="3"/>
    <n v="1"/>
    <n v="30000"/>
    <n v="30"/>
    <x v="0"/>
  </r>
  <r>
    <x v="3"/>
    <s v="AGOSTO"/>
    <n v="12190"/>
    <x v="16"/>
    <x v="16"/>
    <x v="55"/>
    <x v="55"/>
    <x v="41"/>
    <x v="0"/>
    <x v="3"/>
    <n v="3"/>
    <n v="308000"/>
    <n v="924"/>
    <x v="8"/>
  </r>
  <r>
    <x v="3"/>
    <s v="AGOSTO"/>
    <n v="12206"/>
    <x v="0"/>
    <x v="0"/>
    <x v="188"/>
    <x v="188"/>
    <x v="137"/>
    <x v="1"/>
    <x v="3"/>
    <n v="1"/>
    <n v="15000"/>
    <n v="15"/>
    <x v="0"/>
  </r>
  <r>
    <x v="3"/>
    <s v="AGOSTO"/>
    <n v="12222"/>
    <x v="20"/>
    <x v="20"/>
    <x v="94"/>
    <x v="94"/>
    <x v="69"/>
    <x v="0"/>
    <x v="3"/>
    <n v="1"/>
    <n v="37000"/>
    <n v="37"/>
    <x v="0"/>
  </r>
  <r>
    <x v="3"/>
    <s v="AGOSTO"/>
    <n v="12230"/>
    <x v="0"/>
    <x v="0"/>
    <x v="94"/>
    <x v="94"/>
    <x v="69"/>
    <x v="0"/>
    <x v="3"/>
    <n v="1"/>
    <n v="37000"/>
    <n v="37"/>
    <x v="0"/>
  </r>
  <r>
    <x v="3"/>
    <s v="AGOSTO"/>
    <n v="12234"/>
    <x v="19"/>
    <x v="19"/>
    <x v="127"/>
    <x v="127"/>
    <x v="97"/>
    <x v="0"/>
    <x v="3"/>
    <n v="2"/>
    <n v="125000"/>
    <n v="250"/>
    <x v="0"/>
  </r>
  <r>
    <x v="3"/>
    <s v="AGOSTO"/>
    <n v="12182"/>
    <x v="1"/>
    <x v="1"/>
    <x v="95"/>
    <x v="95"/>
    <x v="70"/>
    <x v="0"/>
    <x v="3"/>
    <n v="1"/>
    <n v="70000"/>
    <n v="70"/>
    <x v="1"/>
  </r>
  <r>
    <x v="3"/>
    <s v="AGOSTO"/>
    <n v="12224"/>
    <x v="20"/>
    <x v="20"/>
    <x v="473"/>
    <x v="473"/>
    <x v="328"/>
    <x v="0"/>
    <x v="3"/>
    <n v="1"/>
    <n v="499000"/>
    <n v="499"/>
    <x v="0"/>
  </r>
  <r>
    <x v="3"/>
    <s v="AGOSTO"/>
    <n v="12192"/>
    <x v="17"/>
    <x v="17"/>
    <x v="130"/>
    <x v="130"/>
    <x v="99"/>
    <x v="0"/>
    <x v="3"/>
    <n v="3"/>
    <n v="244000"/>
    <n v="732"/>
    <x v="11"/>
  </r>
  <r>
    <x v="3"/>
    <s v="AGOSTO"/>
    <n v="12230"/>
    <x v="0"/>
    <x v="0"/>
    <x v="130"/>
    <x v="130"/>
    <x v="99"/>
    <x v="0"/>
    <x v="3"/>
    <n v="1"/>
    <n v="245000"/>
    <n v="245"/>
    <x v="0"/>
  </r>
  <r>
    <x v="3"/>
    <s v="AGOSTO"/>
    <n v="12232"/>
    <x v="0"/>
    <x v="0"/>
    <x v="511"/>
    <x v="511"/>
    <x v="351"/>
    <x v="0"/>
    <x v="3"/>
    <n v="1"/>
    <n v="220000"/>
    <n v="220"/>
    <x v="0"/>
  </r>
  <r>
    <x v="3"/>
    <s v="AGOSTO"/>
    <n v="12202"/>
    <x v="17"/>
    <x v="17"/>
    <x v="164"/>
    <x v="164"/>
    <x v="121"/>
    <x v="0"/>
    <x v="3"/>
    <n v="1"/>
    <n v="340000"/>
    <n v="340"/>
    <x v="11"/>
  </r>
  <r>
    <x v="3"/>
    <s v="AGOSTO"/>
    <n v="12230"/>
    <x v="0"/>
    <x v="0"/>
    <x v="164"/>
    <x v="164"/>
    <x v="121"/>
    <x v="0"/>
    <x v="3"/>
    <n v="1"/>
    <n v="353000"/>
    <n v="353"/>
    <x v="0"/>
  </r>
  <r>
    <x v="3"/>
    <s v="AGOSTO"/>
    <n v="12203"/>
    <x v="19"/>
    <x v="19"/>
    <x v="133"/>
    <x v="133"/>
    <x v="102"/>
    <x v="0"/>
    <x v="3"/>
    <n v="2"/>
    <n v="598000"/>
    <n v="1196"/>
    <x v="0"/>
  </r>
  <r>
    <x v="3"/>
    <s v="AGOSTO"/>
    <n v="12192"/>
    <x v="17"/>
    <x v="17"/>
    <x v="61"/>
    <x v="61"/>
    <x v="47"/>
    <x v="0"/>
    <x v="3"/>
    <n v="3"/>
    <n v="55100"/>
    <n v="165.3"/>
    <x v="11"/>
  </r>
  <r>
    <x v="3"/>
    <s v="AGOSTO"/>
    <n v="12230"/>
    <x v="0"/>
    <x v="0"/>
    <x v="61"/>
    <x v="61"/>
    <x v="47"/>
    <x v="0"/>
    <x v="3"/>
    <n v="1"/>
    <n v="55200"/>
    <n v="55.2"/>
    <x v="0"/>
  </r>
  <r>
    <x v="3"/>
    <s v="AGOSTO"/>
    <n v="12233"/>
    <x v="45"/>
    <x v="45"/>
    <x v="294"/>
    <x v="294"/>
    <x v="200"/>
    <x v="0"/>
    <x v="3"/>
    <n v="4"/>
    <n v="61000"/>
    <n v="244"/>
    <x v="0"/>
  </r>
  <r>
    <x v="3"/>
    <s v="AGOSTO"/>
    <n v="12194"/>
    <x v="19"/>
    <x v="19"/>
    <x v="294"/>
    <x v="294"/>
    <x v="200"/>
    <x v="0"/>
    <x v="3"/>
    <n v="10"/>
    <n v="56600"/>
    <n v="566"/>
    <x v="0"/>
  </r>
  <r>
    <x v="3"/>
    <s v="AGOSTO"/>
    <n v="12242"/>
    <x v="19"/>
    <x v="19"/>
    <x v="294"/>
    <x v="294"/>
    <x v="200"/>
    <x v="0"/>
    <x v="3"/>
    <n v="5"/>
    <n v="59000"/>
    <n v="295"/>
    <x v="0"/>
  </r>
  <r>
    <x v="3"/>
    <s v="AGOSTO"/>
    <n v="12222"/>
    <x v="20"/>
    <x v="20"/>
    <x v="371"/>
    <x v="371"/>
    <x v="252"/>
    <x v="1"/>
    <x v="3"/>
    <n v="1"/>
    <n v="17000"/>
    <n v="17"/>
    <x v="0"/>
  </r>
  <r>
    <x v="3"/>
    <s v="AGOSTO"/>
    <n v="12223"/>
    <x v="20"/>
    <x v="20"/>
    <x v="527"/>
    <x v="527"/>
    <x v="362"/>
    <x v="1"/>
    <x v="3"/>
    <n v="1"/>
    <n v="24500"/>
    <n v="24.5"/>
    <x v="0"/>
  </r>
  <r>
    <x v="3"/>
    <s v="AGOSTO"/>
    <n v="12220"/>
    <x v="17"/>
    <x v="17"/>
    <x v="447"/>
    <x v="447"/>
    <x v="308"/>
    <x v="1"/>
    <x v="3"/>
    <n v="1"/>
    <n v="38000"/>
    <n v="38"/>
    <x v="11"/>
  </r>
  <r>
    <x v="3"/>
    <s v="AGOSTO"/>
    <n v="12230"/>
    <x v="0"/>
    <x v="0"/>
    <x v="340"/>
    <x v="340"/>
    <x v="233"/>
    <x v="0"/>
    <x v="3"/>
    <n v="1"/>
    <n v="8000"/>
    <n v="8"/>
    <x v="0"/>
  </r>
  <r>
    <x v="3"/>
    <s v="AGOSTO"/>
    <n v="12206"/>
    <x v="0"/>
    <x v="0"/>
    <x v="192"/>
    <x v="192"/>
    <x v="141"/>
    <x v="1"/>
    <x v="3"/>
    <n v="1"/>
    <n v="15000"/>
    <n v="15"/>
    <x v="0"/>
  </r>
  <r>
    <x v="3"/>
    <s v="AGOSTO"/>
    <n v="12234"/>
    <x v="19"/>
    <x v="19"/>
    <x v="358"/>
    <x v="358"/>
    <x v="246"/>
    <x v="2"/>
    <x v="3"/>
    <n v="1"/>
    <n v="850000"/>
    <n v="850"/>
    <x v="0"/>
  </r>
  <r>
    <x v="3"/>
    <s v="SEPTIEMBRE"/>
    <n v="12306"/>
    <x v="20"/>
    <x v="20"/>
    <x v="407"/>
    <x v="407"/>
    <x v="4"/>
    <x v="3"/>
    <x v="0"/>
    <n v="1"/>
    <n v="230000"/>
    <n v="230"/>
    <x v="0"/>
  </r>
  <r>
    <x v="3"/>
    <s v="SEPTIEMBRE"/>
    <n v="12313"/>
    <x v="17"/>
    <x v="17"/>
    <x v="407"/>
    <x v="407"/>
    <x v="4"/>
    <x v="3"/>
    <x v="0"/>
    <n v="2"/>
    <n v="230000"/>
    <n v="460"/>
    <x v="11"/>
  </r>
  <r>
    <x v="3"/>
    <s v="SEPTIEMBRE"/>
    <n v="12314"/>
    <x v="17"/>
    <x v="17"/>
    <x v="512"/>
    <x v="512"/>
    <x v="352"/>
    <x v="1"/>
    <x v="0"/>
    <n v="2"/>
    <n v="42000"/>
    <n v="84"/>
    <x v="11"/>
  </r>
  <r>
    <x v="3"/>
    <s v="SEPTIEMBRE"/>
    <n v="12303"/>
    <x v="45"/>
    <x v="45"/>
    <x v="342"/>
    <x v="342"/>
    <x v="235"/>
    <x v="1"/>
    <x v="0"/>
    <n v="4"/>
    <n v="90000"/>
    <n v="360"/>
    <x v="0"/>
  </r>
  <r>
    <x v="3"/>
    <s v="SEPTIEMBRE"/>
    <n v="12248"/>
    <x v="5"/>
    <x v="5"/>
    <x v="386"/>
    <x v="386"/>
    <x v="262"/>
    <x v="2"/>
    <x v="1"/>
    <n v="150"/>
    <n v="195199"/>
    <n v="29279.85"/>
    <x v="4"/>
  </r>
  <r>
    <x v="3"/>
    <s v="SEPTIEMBRE"/>
    <n v="12271"/>
    <x v="6"/>
    <x v="6"/>
    <x v="4"/>
    <x v="4"/>
    <x v="4"/>
    <x v="2"/>
    <x v="1"/>
    <n v="5"/>
    <n v="410250"/>
    <n v="2051.25"/>
    <x v="5"/>
  </r>
  <r>
    <x v="3"/>
    <s v="SEPTIEMBRE"/>
    <n v="12311"/>
    <x v="6"/>
    <x v="6"/>
    <x v="4"/>
    <x v="4"/>
    <x v="4"/>
    <x v="2"/>
    <x v="1"/>
    <n v="5"/>
    <n v="409522"/>
    <n v="2047.61"/>
    <x v="5"/>
  </r>
  <r>
    <x v="3"/>
    <s v="SEPTIEMBRE"/>
    <n v="12309"/>
    <x v="23"/>
    <x v="23"/>
    <x v="4"/>
    <x v="4"/>
    <x v="4"/>
    <x v="2"/>
    <x v="1"/>
    <n v="3"/>
    <n v="450000"/>
    <n v="1350"/>
    <x v="1"/>
  </r>
  <r>
    <x v="3"/>
    <s v="SEPTIEMBRE"/>
    <n v="12266"/>
    <x v="25"/>
    <x v="25"/>
    <x v="4"/>
    <x v="4"/>
    <x v="4"/>
    <x v="2"/>
    <x v="1"/>
    <n v="10"/>
    <n v="398458"/>
    <n v="3984.58"/>
    <x v="16"/>
  </r>
  <r>
    <x v="3"/>
    <s v="SEPTIEMBRE"/>
    <n v="12312"/>
    <x v="101"/>
    <x v="101"/>
    <x v="4"/>
    <x v="4"/>
    <x v="4"/>
    <x v="2"/>
    <x v="1"/>
    <n v="1"/>
    <n v="450000"/>
    <n v="450"/>
    <x v="0"/>
  </r>
  <r>
    <x v="3"/>
    <s v="SEPTIEMBRE"/>
    <n v="12320"/>
    <x v="24"/>
    <x v="24"/>
    <x v="4"/>
    <x v="4"/>
    <x v="4"/>
    <x v="2"/>
    <x v="1"/>
    <n v="4"/>
    <n v="450000"/>
    <n v="1800"/>
    <x v="15"/>
  </r>
  <r>
    <x v="3"/>
    <s v="SEPTIEMBRE"/>
    <n v="12266"/>
    <x v="25"/>
    <x v="25"/>
    <x v="6"/>
    <x v="6"/>
    <x v="4"/>
    <x v="2"/>
    <x v="1"/>
    <n v="1"/>
    <n v="2646901"/>
    <n v="2646.9009999999998"/>
    <x v="16"/>
  </r>
  <r>
    <x v="3"/>
    <s v="SEPTIEMBRE"/>
    <n v="12320"/>
    <x v="24"/>
    <x v="24"/>
    <x v="6"/>
    <x v="6"/>
    <x v="4"/>
    <x v="2"/>
    <x v="1"/>
    <n v="1"/>
    <n v="1920000"/>
    <n v="1920"/>
    <x v="15"/>
  </r>
  <r>
    <x v="3"/>
    <s v="SEPTIEMBRE"/>
    <n v="12266"/>
    <x v="25"/>
    <x v="25"/>
    <x v="323"/>
    <x v="323"/>
    <x v="4"/>
    <x v="2"/>
    <x v="1"/>
    <n v="1"/>
    <n v="3586124"/>
    <n v="3586.1239999999998"/>
    <x v="16"/>
  </r>
  <r>
    <x v="3"/>
    <s v="SEPTIEMBRE"/>
    <n v="12291"/>
    <x v="6"/>
    <x v="6"/>
    <x v="7"/>
    <x v="7"/>
    <x v="4"/>
    <x v="2"/>
    <x v="1"/>
    <n v="5"/>
    <n v="664101"/>
    <n v="3320.5050000000001"/>
    <x v="5"/>
  </r>
  <r>
    <x v="3"/>
    <s v="SEPTIEMBRE"/>
    <n v="12292"/>
    <x v="6"/>
    <x v="6"/>
    <x v="7"/>
    <x v="7"/>
    <x v="4"/>
    <x v="2"/>
    <x v="1"/>
    <n v="20"/>
    <n v="664101"/>
    <n v="13282.02"/>
    <x v="5"/>
  </r>
  <r>
    <x v="3"/>
    <s v="SEPTIEMBRE"/>
    <n v="12315"/>
    <x v="102"/>
    <x v="102"/>
    <x v="7"/>
    <x v="7"/>
    <x v="4"/>
    <x v="2"/>
    <x v="1"/>
    <n v="1"/>
    <n v="615442"/>
    <n v="615.44200000000001"/>
    <x v="0"/>
  </r>
  <r>
    <x v="3"/>
    <s v="SEPTIEMBRE"/>
    <n v="12295"/>
    <x v="8"/>
    <x v="8"/>
    <x v="7"/>
    <x v="7"/>
    <x v="4"/>
    <x v="2"/>
    <x v="1"/>
    <n v="5"/>
    <n v="733232"/>
    <n v="3666.16"/>
    <x v="7"/>
  </r>
  <r>
    <x v="3"/>
    <s v="SEPTIEMBRE"/>
    <n v="12296"/>
    <x v="8"/>
    <x v="8"/>
    <x v="7"/>
    <x v="7"/>
    <x v="4"/>
    <x v="2"/>
    <x v="1"/>
    <n v="5"/>
    <n v="733232"/>
    <n v="3666.16"/>
    <x v="7"/>
  </r>
  <r>
    <x v="3"/>
    <s v="SEPTIEMBRE"/>
    <n v="12279"/>
    <x v="12"/>
    <x v="12"/>
    <x v="7"/>
    <x v="7"/>
    <x v="4"/>
    <x v="2"/>
    <x v="1"/>
    <n v="70"/>
    <n v="642746"/>
    <n v="44992.22"/>
    <x v="8"/>
  </r>
  <r>
    <x v="3"/>
    <s v="SEPTIEMBRE"/>
    <n v="12278"/>
    <x v="4"/>
    <x v="4"/>
    <x v="7"/>
    <x v="7"/>
    <x v="4"/>
    <x v="2"/>
    <x v="1"/>
    <n v="16"/>
    <n v="737217"/>
    <n v="11795.472"/>
    <x v="3"/>
  </r>
  <r>
    <x v="3"/>
    <s v="SEPTIEMBRE"/>
    <n v="12297"/>
    <x v="25"/>
    <x v="25"/>
    <x v="7"/>
    <x v="7"/>
    <x v="4"/>
    <x v="2"/>
    <x v="1"/>
    <n v="2"/>
    <n v="736188"/>
    <n v="1472.376"/>
    <x v="16"/>
  </r>
  <r>
    <x v="3"/>
    <s v="SEPTIEMBRE"/>
    <n v="12298"/>
    <x v="25"/>
    <x v="25"/>
    <x v="7"/>
    <x v="7"/>
    <x v="4"/>
    <x v="2"/>
    <x v="1"/>
    <n v="3"/>
    <n v="709579"/>
    <n v="2128.7370000000001"/>
    <x v="16"/>
  </r>
  <r>
    <x v="3"/>
    <s v="SEPTIEMBRE"/>
    <n v="12310"/>
    <x v="19"/>
    <x v="19"/>
    <x v="7"/>
    <x v="7"/>
    <x v="4"/>
    <x v="2"/>
    <x v="1"/>
    <n v="1"/>
    <n v="705000"/>
    <n v="705"/>
    <x v="0"/>
  </r>
  <r>
    <x v="3"/>
    <s v="SEPTIEMBRE"/>
    <n v="12287"/>
    <x v="28"/>
    <x v="28"/>
    <x v="172"/>
    <x v="172"/>
    <x v="127"/>
    <x v="1"/>
    <x v="1"/>
    <n v="133"/>
    <n v="112074"/>
    <n v="14905.842000000001"/>
    <x v="10"/>
  </r>
  <r>
    <x v="3"/>
    <s v="SEPTIEMBRE"/>
    <n v="12287"/>
    <x v="28"/>
    <x v="28"/>
    <x v="173"/>
    <x v="173"/>
    <x v="128"/>
    <x v="1"/>
    <x v="1"/>
    <n v="274"/>
    <n v="55831"/>
    <n v="15297.694"/>
    <x v="10"/>
  </r>
  <r>
    <x v="3"/>
    <s v="SEPTIEMBRE"/>
    <n v="12258"/>
    <x v="17"/>
    <x v="17"/>
    <x v="9"/>
    <x v="9"/>
    <x v="4"/>
    <x v="3"/>
    <x v="1"/>
    <n v="1"/>
    <n v="185000"/>
    <n v="185"/>
    <x v="11"/>
  </r>
  <r>
    <x v="3"/>
    <s v="SEPTIEMBRE"/>
    <n v="12267"/>
    <x v="8"/>
    <x v="8"/>
    <x v="9"/>
    <x v="9"/>
    <x v="4"/>
    <x v="3"/>
    <x v="1"/>
    <n v="5"/>
    <n v="175000"/>
    <n v="875"/>
    <x v="7"/>
  </r>
  <r>
    <x v="3"/>
    <s v="SEPTIEMBRE"/>
    <n v="12268"/>
    <x v="8"/>
    <x v="8"/>
    <x v="9"/>
    <x v="9"/>
    <x v="4"/>
    <x v="3"/>
    <x v="1"/>
    <n v="5"/>
    <n v="175000"/>
    <n v="875"/>
    <x v="7"/>
  </r>
  <r>
    <x v="3"/>
    <s v="SEPTIEMBRE"/>
    <n v="12269"/>
    <x v="8"/>
    <x v="8"/>
    <x v="9"/>
    <x v="9"/>
    <x v="4"/>
    <x v="3"/>
    <x v="1"/>
    <n v="1"/>
    <n v="175000"/>
    <n v="175"/>
    <x v="7"/>
  </r>
  <r>
    <x v="3"/>
    <s v="SEPTIEMBRE"/>
    <n v="12267"/>
    <x v="8"/>
    <x v="8"/>
    <x v="334"/>
    <x v="334"/>
    <x v="4"/>
    <x v="3"/>
    <x v="1"/>
    <n v="5"/>
    <n v="175000"/>
    <n v="875"/>
    <x v="7"/>
  </r>
  <r>
    <x v="3"/>
    <s v="SEPTIEMBRE"/>
    <n v="12268"/>
    <x v="8"/>
    <x v="8"/>
    <x v="334"/>
    <x v="334"/>
    <x v="4"/>
    <x v="3"/>
    <x v="1"/>
    <n v="5"/>
    <n v="175000"/>
    <n v="875"/>
    <x v="7"/>
  </r>
  <r>
    <x v="3"/>
    <s v="SEPTIEMBRE"/>
    <n v="12269"/>
    <x v="8"/>
    <x v="8"/>
    <x v="334"/>
    <x v="334"/>
    <x v="4"/>
    <x v="3"/>
    <x v="1"/>
    <n v="5"/>
    <n v="175000"/>
    <n v="875"/>
    <x v="7"/>
  </r>
  <r>
    <x v="3"/>
    <s v="SEPTIEMBRE"/>
    <n v="12276"/>
    <x v="102"/>
    <x v="102"/>
    <x v="528"/>
    <x v="528"/>
    <x v="4"/>
    <x v="3"/>
    <x v="1"/>
    <n v="2"/>
    <n v="130000"/>
    <n v="260"/>
    <x v="0"/>
  </r>
  <r>
    <x v="3"/>
    <s v="SEPTIEMBRE"/>
    <n v="12276"/>
    <x v="102"/>
    <x v="102"/>
    <x v="76"/>
    <x v="76"/>
    <x v="4"/>
    <x v="3"/>
    <x v="1"/>
    <n v="1"/>
    <n v="130000"/>
    <n v="130"/>
    <x v="0"/>
  </r>
  <r>
    <x v="3"/>
    <s v="SEPTIEMBRE"/>
    <n v="12267"/>
    <x v="8"/>
    <x v="8"/>
    <x v="77"/>
    <x v="77"/>
    <x v="4"/>
    <x v="3"/>
    <x v="1"/>
    <n v="10"/>
    <n v="620000"/>
    <n v="6200"/>
    <x v="7"/>
  </r>
  <r>
    <x v="3"/>
    <s v="SEPTIEMBRE"/>
    <n v="12268"/>
    <x v="8"/>
    <x v="8"/>
    <x v="77"/>
    <x v="77"/>
    <x v="4"/>
    <x v="3"/>
    <x v="1"/>
    <n v="10"/>
    <n v="620000"/>
    <n v="6200"/>
    <x v="7"/>
  </r>
  <r>
    <x v="3"/>
    <s v="SEPTIEMBRE"/>
    <n v="12269"/>
    <x v="8"/>
    <x v="8"/>
    <x v="77"/>
    <x v="77"/>
    <x v="4"/>
    <x v="3"/>
    <x v="1"/>
    <n v="10"/>
    <n v="620000"/>
    <n v="6200"/>
    <x v="7"/>
  </r>
  <r>
    <x v="3"/>
    <s v="SEPTIEMBRE"/>
    <n v="12289"/>
    <x v="28"/>
    <x v="28"/>
    <x v="506"/>
    <x v="506"/>
    <x v="4"/>
    <x v="3"/>
    <x v="1"/>
    <n v="10"/>
    <n v="1137199"/>
    <n v="11371.99"/>
    <x v="10"/>
  </r>
  <r>
    <x v="3"/>
    <s v="SEPTIEMBRE"/>
    <n v="12262"/>
    <x v="102"/>
    <x v="102"/>
    <x v="507"/>
    <x v="507"/>
    <x v="4"/>
    <x v="3"/>
    <x v="1"/>
    <n v="1"/>
    <n v="1780000"/>
    <n v="1780"/>
    <x v="0"/>
  </r>
  <r>
    <x v="3"/>
    <s v="SEPTIEMBRE"/>
    <n v="12245"/>
    <x v="19"/>
    <x v="19"/>
    <x v="507"/>
    <x v="507"/>
    <x v="4"/>
    <x v="3"/>
    <x v="1"/>
    <n v="1"/>
    <n v="1920000"/>
    <n v="1920"/>
    <x v="0"/>
  </r>
  <r>
    <x v="3"/>
    <s v="SEPTIEMBRE"/>
    <n v="12251"/>
    <x v="57"/>
    <x v="57"/>
    <x v="501"/>
    <x v="501"/>
    <x v="344"/>
    <x v="3"/>
    <x v="1"/>
    <n v="2"/>
    <n v="2650000"/>
    <n v="5300"/>
    <x v="0"/>
  </r>
  <r>
    <x v="3"/>
    <s v="SEPTIEMBRE"/>
    <n v="12315"/>
    <x v="102"/>
    <x v="102"/>
    <x v="373"/>
    <x v="373"/>
    <x v="253"/>
    <x v="3"/>
    <x v="1"/>
    <n v="1"/>
    <n v="130000"/>
    <n v="130"/>
    <x v="0"/>
  </r>
  <r>
    <x v="3"/>
    <s v="SEPTIEMBRE"/>
    <n v="12307"/>
    <x v="9"/>
    <x v="9"/>
    <x v="82"/>
    <x v="82"/>
    <x v="4"/>
    <x v="3"/>
    <x v="1"/>
    <n v="1"/>
    <n v="130000"/>
    <n v="130"/>
    <x v="0"/>
  </r>
  <r>
    <x v="3"/>
    <s v="SEPTIEMBRE"/>
    <n v="12274"/>
    <x v="92"/>
    <x v="92"/>
    <x v="14"/>
    <x v="14"/>
    <x v="4"/>
    <x v="3"/>
    <x v="1"/>
    <n v="1"/>
    <n v="130000"/>
    <n v="130"/>
    <x v="0"/>
  </r>
  <r>
    <x v="3"/>
    <s v="SEPTIEMBRE"/>
    <n v="12316"/>
    <x v="89"/>
    <x v="89"/>
    <x v="15"/>
    <x v="15"/>
    <x v="4"/>
    <x v="3"/>
    <x v="1"/>
    <n v="4"/>
    <n v="3074589"/>
    <n v="12298.356"/>
    <x v="0"/>
  </r>
  <r>
    <x v="3"/>
    <s v="SEPTIEMBRE"/>
    <n v="12282"/>
    <x v="12"/>
    <x v="12"/>
    <x v="15"/>
    <x v="15"/>
    <x v="4"/>
    <x v="3"/>
    <x v="1"/>
    <n v="6"/>
    <n v="3240188"/>
    <n v="19441.128000000001"/>
    <x v="8"/>
  </r>
  <r>
    <x v="3"/>
    <s v="SEPTIEMBRE"/>
    <n v="12299"/>
    <x v="37"/>
    <x v="37"/>
    <x v="15"/>
    <x v="15"/>
    <x v="4"/>
    <x v="3"/>
    <x v="1"/>
    <n v="2"/>
    <n v="3104409"/>
    <n v="6208.8180000000002"/>
    <x v="17"/>
  </r>
  <r>
    <x v="3"/>
    <s v="SEPTIEMBRE"/>
    <n v="12301"/>
    <x v="27"/>
    <x v="27"/>
    <x v="15"/>
    <x v="15"/>
    <x v="4"/>
    <x v="3"/>
    <x v="1"/>
    <n v="4"/>
    <n v="3015712"/>
    <n v="12062.848"/>
    <x v="10"/>
  </r>
  <r>
    <x v="3"/>
    <s v="SEPTIEMBRE"/>
    <n v="12250"/>
    <x v="37"/>
    <x v="37"/>
    <x v="196"/>
    <x v="196"/>
    <x v="4"/>
    <x v="3"/>
    <x v="1"/>
    <n v="2"/>
    <n v="4806922"/>
    <n v="9613.8439999999991"/>
    <x v="17"/>
  </r>
  <r>
    <x v="3"/>
    <s v="SEPTIEMBRE"/>
    <n v="12281"/>
    <x v="12"/>
    <x v="12"/>
    <x v="17"/>
    <x v="17"/>
    <x v="4"/>
    <x v="3"/>
    <x v="1"/>
    <n v="2"/>
    <n v="6070151"/>
    <n v="12140.302"/>
    <x v="8"/>
  </r>
  <r>
    <x v="3"/>
    <s v="SEPTIEMBRE"/>
    <n v="12300"/>
    <x v="27"/>
    <x v="27"/>
    <x v="17"/>
    <x v="17"/>
    <x v="4"/>
    <x v="3"/>
    <x v="1"/>
    <n v="2"/>
    <n v="7539279"/>
    <n v="15078.558000000001"/>
    <x v="10"/>
  </r>
  <r>
    <x v="3"/>
    <s v="SEPTIEMBRE"/>
    <n v="12304"/>
    <x v="35"/>
    <x v="35"/>
    <x v="484"/>
    <x v="484"/>
    <x v="4"/>
    <x v="3"/>
    <x v="1"/>
    <n v="1"/>
    <n v="6118414"/>
    <n v="6118.4139999999998"/>
    <x v="0"/>
  </r>
  <r>
    <x v="3"/>
    <s v="SEPTIEMBRE"/>
    <n v="12250"/>
    <x v="37"/>
    <x v="37"/>
    <x v="197"/>
    <x v="197"/>
    <x v="4"/>
    <x v="3"/>
    <x v="1"/>
    <n v="2"/>
    <n v="3253316"/>
    <n v="6506.6319999999996"/>
    <x v="17"/>
  </r>
  <r>
    <x v="3"/>
    <s v="SEPTIEMBRE"/>
    <n v="12250"/>
    <x v="37"/>
    <x v="37"/>
    <x v="529"/>
    <x v="529"/>
    <x v="4"/>
    <x v="3"/>
    <x v="1"/>
    <n v="2"/>
    <n v="3725638"/>
    <n v="7451.2759999999998"/>
    <x v="17"/>
  </r>
  <r>
    <x v="3"/>
    <s v="SEPTIEMBRE"/>
    <n v="12316"/>
    <x v="89"/>
    <x v="89"/>
    <x v="18"/>
    <x v="18"/>
    <x v="4"/>
    <x v="3"/>
    <x v="1"/>
    <n v="4"/>
    <n v="3220998"/>
    <n v="12883.992"/>
    <x v="0"/>
  </r>
  <r>
    <x v="3"/>
    <s v="SEPTIEMBRE"/>
    <n v="12280"/>
    <x v="12"/>
    <x v="12"/>
    <x v="18"/>
    <x v="18"/>
    <x v="4"/>
    <x v="3"/>
    <x v="1"/>
    <n v="6"/>
    <n v="3396253"/>
    <n v="20377.518"/>
    <x v="8"/>
  </r>
  <r>
    <x v="3"/>
    <s v="SEPTIEMBRE"/>
    <n v="12252"/>
    <x v="0"/>
    <x v="0"/>
    <x v="35"/>
    <x v="35"/>
    <x v="21"/>
    <x v="1"/>
    <x v="1"/>
    <n v="1"/>
    <n v="15000"/>
    <n v="15"/>
    <x v="0"/>
  </r>
  <r>
    <x v="3"/>
    <s v="SEPTIEMBRE"/>
    <n v="12284"/>
    <x v="55"/>
    <x v="55"/>
    <x v="530"/>
    <x v="530"/>
    <x v="363"/>
    <x v="1"/>
    <x v="1"/>
    <n v="1"/>
    <n v="16000"/>
    <n v="16"/>
    <x v="0"/>
  </r>
  <r>
    <x v="3"/>
    <s v="SEPTIEMBRE"/>
    <n v="12285"/>
    <x v="90"/>
    <x v="90"/>
    <x v="102"/>
    <x v="102"/>
    <x v="75"/>
    <x v="1"/>
    <x v="1"/>
    <n v="400"/>
    <n v="2679"/>
    <n v="1071.5999999999999"/>
    <x v="3"/>
  </r>
  <r>
    <x v="3"/>
    <s v="SEPTIEMBRE"/>
    <n v="12317"/>
    <x v="89"/>
    <x v="89"/>
    <x v="106"/>
    <x v="106"/>
    <x v="79"/>
    <x v="1"/>
    <x v="1"/>
    <n v="30"/>
    <n v="19000"/>
    <n v="570"/>
    <x v="0"/>
  </r>
  <r>
    <x v="3"/>
    <s v="SEPTIEMBRE"/>
    <n v="12317"/>
    <x v="89"/>
    <x v="89"/>
    <x v="43"/>
    <x v="43"/>
    <x v="29"/>
    <x v="1"/>
    <x v="1"/>
    <n v="5"/>
    <n v="80000"/>
    <n v="400"/>
    <x v="0"/>
  </r>
  <r>
    <x v="3"/>
    <s v="SEPTIEMBRE"/>
    <n v="12283"/>
    <x v="12"/>
    <x v="12"/>
    <x v="43"/>
    <x v="43"/>
    <x v="29"/>
    <x v="1"/>
    <x v="1"/>
    <n v="30"/>
    <n v="95125"/>
    <n v="2853.75"/>
    <x v="8"/>
  </r>
  <r>
    <x v="3"/>
    <s v="SEPTIEMBRE"/>
    <n v="12317"/>
    <x v="89"/>
    <x v="89"/>
    <x v="201"/>
    <x v="201"/>
    <x v="144"/>
    <x v="1"/>
    <x v="1"/>
    <n v="30"/>
    <n v="25000"/>
    <n v="750"/>
    <x v="0"/>
  </r>
  <r>
    <x v="3"/>
    <s v="SEPTIEMBRE"/>
    <n v="12293"/>
    <x v="6"/>
    <x v="6"/>
    <x v="89"/>
    <x v="89"/>
    <x v="64"/>
    <x v="4"/>
    <x v="1"/>
    <n v="30"/>
    <n v="411390"/>
    <n v="12341.7"/>
    <x v="5"/>
  </r>
  <r>
    <x v="3"/>
    <s v="SEPTIEMBRE"/>
    <n v="12286"/>
    <x v="90"/>
    <x v="90"/>
    <x v="89"/>
    <x v="89"/>
    <x v="64"/>
    <x v="4"/>
    <x v="1"/>
    <n v="23"/>
    <n v="431548"/>
    <n v="9925.6039999999994"/>
    <x v="3"/>
  </r>
  <r>
    <x v="3"/>
    <s v="SEPTIEMBRE"/>
    <n v="12288"/>
    <x v="28"/>
    <x v="28"/>
    <x v="89"/>
    <x v="89"/>
    <x v="64"/>
    <x v="4"/>
    <x v="1"/>
    <n v="20"/>
    <n v="449590"/>
    <n v="8991.7999999999993"/>
    <x v="10"/>
  </r>
  <r>
    <x v="3"/>
    <s v="SEPTIEMBRE"/>
    <n v="12290"/>
    <x v="28"/>
    <x v="28"/>
    <x v="89"/>
    <x v="89"/>
    <x v="64"/>
    <x v="4"/>
    <x v="1"/>
    <n v="14"/>
    <n v="402574"/>
    <n v="5636.0360000000001"/>
    <x v="10"/>
  </r>
  <r>
    <x v="3"/>
    <s v="SEPTIEMBRE"/>
    <n v="12293"/>
    <x v="6"/>
    <x v="6"/>
    <x v="44"/>
    <x v="44"/>
    <x v="30"/>
    <x v="4"/>
    <x v="1"/>
    <n v="10"/>
    <n v="452529"/>
    <n v="4525.29"/>
    <x v="5"/>
  </r>
  <r>
    <x v="3"/>
    <s v="SEPTIEMBRE"/>
    <n v="12265"/>
    <x v="6"/>
    <x v="6"/>
    <x v="45"/>
    <x v="45"/>
    <x v="31"/>
    <x v="4"/>
    <x v="1"/>
    <n v="9"/>
    <n v="455381"/>
    <n v="4098.4290000000001"/>
    <x v="5"/>
  </r>
  <r>
    <x v="3"/>
    <s v="SEPTIEMBRE"/>
    <n v="12249"/>
    <x v="18"/>
    <x v="18"/>
    <x v="502"/>
    <x v="502"/>
    <x v="4"/>
    <x v="1"/>
    <x v="10"/>
    <n v="1"/>
    <n v="160000"/>
    <n v="160"/>
    <x v="12"/>
  </r>
  <r>
    <x v="3"/>
    <s v="SEPTIEMBRE"/>
    <n v="12253"/>
    <x v="16"/>
    <x v="16"/>
    <x v="205"/>
    <x v="205"/>
    <x v="4"/>
    <x v="1"/>
    <x v="2"/>
    <n v="1"/>
    <n v="1138661"/>
    <n v="1138.6610000000001"/>
    <x v="8"/>
  </r>
  <r>
    <x v="3"/>
    <s v="SEPTIEMBRE"/>
    <n v="12305"/>
    <x v="17"/>
    <x v="17"/>
    <x v="531"/>
    <x v="531"/>
    <x v="364"/>
    <x v="1"/>
    <x v="2"/>
    <n v="1"/>
    <n v="1231400"/>
    <n v="1231.4000000000001"/>
    <x v="11"/>
  </r>
  <r>
    <x v="3"/>
    <s v="SEPTIEMBRE"/>
    <n v="12261"/>
    <x v="17"/>
    <x v="17"/>
    <x v="423"/>
    <x v="423"/>
    <x v="289"/>
    <x v="1"/>
    <x v="2"/>
    <n v="2"/>
    <n v="1647420"/>
    <n v="3294.84"/>
    <x v="11"/>
  </r>
  <r>
    <x v="3"/>
    <s v="SEPTIEMBRE"/>
    <n v="12249"/>
    <x v="18"/>
    <x v="18"/>
    <x v="532"/>
    <x v="532"/>
    <x v="365"/>
    <x v="5"/>
    <x v="13"/>
    <n v="1"/>
    <n v="270000"/>
    <n v="270"/>
    <x v="12"/>
  </r>
  <r>
    <x v="3"/>
    <s v="SEPTIEMBRE"/>
    <n v="12264"/>
    <x v="0"/>
    <x v="0"/>
    <x v="126"/>
    <x v="126"/>
    <x v="96"/>
    <x v="1"/>
    <x v="3"/>
    <n v="1"/>
    <n v="39000"/>
    <n v="39"/>
    <x v="0"/>
  </r>
  <r>
    <x v="3"/>
    <s v="SEPTIEMBRE"/>
    <n v="12273"/>
    <x v="0"/>
    <x v="0"/>
    <x v="126"/>
    <x v="126"/>
    <x v="96"/>
    <x v="1"/>
    <x v="3"/>
    <n v="1"/>
    <n v="39000"/>
    <n v="39"/>
    <x v="0"/>
  </r>
  <r>
    <x v="3"/>
    <s v="SEPTIEMBRE"/>
    <n v="12302"/>
    <x v="1"/>
    <x v="1"/>
    <x v="55"/>
    <x v="55"/>
    <x v="41"/>
    <x v="0"/>
    <x v="3"/>
    <n v="2"/>
    <n v="302000"/>
    <n v="604"/>
    <x v="1"/>
  </r>
  <r>
    <x v="3"/>
    <s v="SEPTIEMBRE"/>
    <n v="12264"/>
    <x v="0"/>
    <x v="0"/>
    <x v="58"/>
    <x v="58"/>
    <x v="44"/>
    <x v="1"/>
    <x v="3"/>
    <n v="1"/>
    <n v="42000"/>
    <n v="42"/>
    <x v="0"/>
  </r>
  <r>
    <x v="3"/>
    <s v="SEPTIEMBRE"/>
    <n v="12273"/>
    <x v="0"/>
    <x v="0"/>
    <x v="58"/>
    <x v="58"/>
    <x v="44"/>
    <x v="1"/>
    <x v="3"/>
    <n v="1"/>
    <n v="35000"/>
    <n v="35"/>
    <x v="0"/>
  </r>
  <r>
    <x v="3"/>
    <s v="SEPTIEMBRE"/>
    <n v="12263"/>
    <x v="102"/>
    <x v="102"/>
    <x v="94"/>
    <x v="94"/>
    <x v="69"/>
    <x v="0"/>
    <x v="3"/>
    <n v="1"/>
    <n v="39000"/>
    <n v="39"/>
    <x v="0"/>
  </r>
  <r>
    <x v="3"/>
    <s v="SEPTIEMBRE"/>
    <n v="12249"/>
    <x v="18"/>
    <x v="18"/>
    <x v="94"/>
    <x v="94"/>
    <x v="69"/>
    <x v="0"/>
    <x v="3"/>
    <n v="3"/>
    <n v="37000"/>
    <n v="111"/>
    <x v="12"/>
  </r>
  <r>
    <x v="3"/>
    <s v="SEPTIEMBRE"/>
    <n v="12257"/>
    <x v="74"/>
    <x v="74"/>
    <x v="94"/>
    <x v="94"/>
    <x v="69"/>
    <x v="0"/>
    <x v="3"/>
    <n v="2"/>
    <n v="38000"/>
    <n v="76"/>
    <x v="0"/>
  </r>
  <r>
    <x v="3"/>
    <s v="SEPTIEMBRE"/>
    <n v="12294"/>
    <x v="57"/>
    <x v="57"/>
    <x v="127"/>
    <x v="127"/>
    <x v="97"/>
    <x v="0"/>
    <x v="3"/>
    <n v="1"/>
    <n v="120000"/>
    <n v="120"/>
    <x v="0"/>
  </r>
  <r>
    <x v="3"/>
    <s v="SEPTIEMBRE"/>
    <n v="12260"/>
    <x v="1"/>
    <x v="1"/>
    <x v="95"/>
    <x v="95"/>
    <x v="70"/>
    <x v="0"/>
    <x v="3"/>
    <n v="1"/>
    <n v="68000"/>
    <n v="68"/>
    <x v="1"/>
  </r>
  <r>
    <x v="3"/>
    <s v="SEPTIEMBRE"/>
    <n v="12259"/>
    <x v="33"/>
    <x v="33"/>
    <x v="60"/>
    <x v="60"/>
    <x v="46"/>
    <x v="0"/>
    <x v="3"/>
    <n v="1"/>
    <n v="145000"/>
    <n v="145"/>
    <x v="0"/>
  </r>
  <r>
    <x v="3"/>
    <s v="SEPTIEMBRE"/>
    <n v="12249"/>
    <x v="18"/>
    <x v="18"/>
    <x v="132"/>
    <x v="132"/>
    <x v="101"/>
    <x v="0"/>
    <x v="3"/>
    <n v="2"/>
    <n v="390000"/>
    <n v="780"/>
    <x v="12"/>
  </r>
  <r>
    <x v="3"/>
    <s v="SEPTIEMBRE"/>
    <n v="12272"/>
    <x v="20"/>
    <x v="20"/>
    <x v="229"/>
    <x v="229"/>
    <x v="161"/>
    <x v="0"/>
    <x v="3"/>
    <n v="1"/>
    <n v="399000"/>
    <n v="399"/>
    <x v="0"/>
  </r>
  <r>
    <x v="3"/>
    <s v="SEPTIEMBRE"/>
    <n v="12249"/>
    <x v="18"/>
    <x v="18"/>
    <x v="229"/>
    <x v="229"/>
    <x v="161"/>
    <x v="0"/>
    <x v="3"/>
    <n v="1"/>
    <n v="540000"/>
    <n v="540"/>
    <x v="12"/>
  </r>
  <r>
    <x v="3"/>
    <s v="SEPTIEMBRE"/>
    <n v="12249"/>
    <x v="18"/>
    <x v="18"/>
    <x v="133"/>
    <x v="133"/>
    <x v="102"/>
    <x v="0"/>
    <x v="3"/>
    <n v="2"/>
    <n v="590000"/>
    <n v="1180"/>
    <x v="12"/>
  </r>
  <r>
    <x v="3"/>
    <s v="SEPTIEMBRE"/>
    <n v="12273"/>
    <x v="0"/>
    <x v="0"/>
    <x v="418"/>
    <x v="418"/>
    <x v="284"/>
    <x v="0"/>
    <x v="3"/>
    <n v="1"/>
    <n v="240000"/>
    <n v="240"/>
    <x v="0"/>
  </r>
  <r>
    <x v="3"/>
    <s v="SEPTIEMBRE"/>
    <n v="12264"/>
    <x v="0"/>
    <x v="0"/>
    <x v="61"/>
    <x v="61"/>
    <x v="47"/>
    <x v="0"/>
    <x v="3"/>
    <n v="1"/>
    <n v="55200"/>
    <n v="55.2"/>
    <x v="0"/>
  </r>
  <r>
    <x v="3"/>
    <s v="SEPTIEMBRE"/>
    <n v="12272"/>
    <x v="20"/>
    <x v="20"/>
    <x v="135"/>
    <x v="135"/>
    <x v="104"/>
    <x v="0"/>
    <x v="3"/>
    <n v="1"/>
    <n v="99000"/>
    <n v="99"/>
    <x v="0"/>
  </r>
  <r>
    <x v="3"/>
    <s v="SEPTIEMBRE"/>
    <n v="12259"/>
    <x v="33"/>
    <x v="33"/>
    <x v="63"/>
    <x v="63"/>
    <x v="49"/>
    <x v="0"/>
    <x v="3"/>
    <n v="1"/>
    <n v="82000"/>
    <n v="82"/>
    <x v="0"/>
  </r>
  <r>
    <x v="3"/>
    <s v="SEPTIEMBRE"/>
    <n v="12259"/>
    <x v="33"/>
    <x v="33"/>
    <x v="294"/>
    <x v="294"/>
    <x v="200"/>
    <x v="0"/>
    <x v="3"/>
    <n v="1"/>
    <n v="60500"/>
    <n v="60.5"/>
    <x v="0"/>
  </r>
  <r>
    <x v="3"/>
    <s v="SEPTIEMBRE"/>
    <n v="12275"/>
    <x v="20"/>
    <x v="20"/>
    <x v="64"/>
    <x v="64"/>
    <x v="50"/>
    <x v="1"/>
    <x v="3"/>
    <n v="1"/>
    <n v="42000"/>
    <n v="42"/>
    <x v="0"/>
  </r>
  <r>
    <x v="3"/>
    <s v="SEPTIEMBRE"/>
    <n v="12308"/>
    <x v="39"/>
    <x v="39"/>
    <x v="356"/>
    <x v="356"/>
    <x v="244"/>
    <x v="0"/>
    <x v="3"/>
    <n v="1"/>
    <n v="1899000"/>
    <n v="1899"/>
    <x v="14"/>
  </r>
  <r>
    <x v="3"/>
    <s v="SEPTIEMBRE"/>
    <n v="12277"/>
    <x v="20"/>
    <x v="20"/>
    <x v="527"/>
    <x v="527"/>
    <x v="362"/>
    <x v="1"/>
    <x v="3"/>
    <n v="1"/>
    <n v="30000"/>
    <n v="30"/>
    <x v="0"/>
  </r>
  <r>
    <x v="3"/>
    <s v="SEPTIEMBRE"/>
    <n v="12257"/>
    <x v="74"/>
    <x v="74"/>
    <x v="139"/>
    <x v="139"/>
    <x v="108"/>
    <x v="1"/>
    <x v="3"/>
    <n v="1"/>
    <n v="15000"/>
    <n v="15"/>
    <x v="0"/>
  </r>
  <r>
    <x v="3"/>
    <s v="SEPTIEMBRE"/>
    <n v="12257"/>
    <x v="74"/>
    <x v="74"/>
    <x v="67"/>
    <x v="67"/>
    <x v="53"/>
    <x v="0"/>
    <x v="3"/>
    <n v="2"/>
    <n v="47000"/>
    <n v="94"/>
    <x v="0"/>
  </r>
  <r>
    <x v="3"/>
    <s v="SEPTIEMBRE"/>
    <n v="12260"/>
    <x v="1"/>
    <x v="1"/>
    <x v="67"/>
    <x v="67"/>
    <x v="53"/>
    <x v="0"/>
    <x v="3"/>
    <n v="1"/>
    <n v="46500"/>
    <n v="46.5"/>
    <x v="1"/>
  </r>
  <r>
    <x v="3"/>
    <s v="SEPTIEMBRE"/>
    <n v="12315"/>
    <x v="102"/>
    <x v="102"/>
    <x v="140"/>
    <x v="140"/>
    <x v="109"/>
    <x v="0"/>
    <x v="3"/>
    <n v="5"/>
    <n v="6000"/>
    <n v="30"/>
    <x v="0"/>
  </r>
  <r>
    <x v="3"/>
    <s v="SEPTIEMBRE"/>
    <n v="12257"/>
    <x v="74"/>
    <x v="74"/>
    <x v="140"/>
    <x v="140"/>
    <x v="109"/>
    <x v="0"/>
    <x v="3"/>
    <n v="1"/>
    <n v="7000"/>
    <n v="7"/>
    <x v="0"/>
  </r>
  <r>
    <x v="3"/>
    <s v="SEPTIEMBRE"/>
    <n v="12263"/>
    <x v="102"/>
    <x v="102"/>
    <x v="340"/>
    <x v="340"/>
    <x v="233"/>
    <x v="0"/>
    <x v="3"/>
    <n v="5"/>
    <n v="7000"/>
    <n v="35"/>
    <x v="0"/>
  </r>
  <r>
    <x v="3"/>
    <s v="SEPTIEMBRE"/>
    <n v="12257"/>
    <x v="74"/>
    <x v="74"/>
    <x v="340"/>
    <x v="340"/>
    <x v="233"/>
    <x v="0"/>
    <x v="3"/>
    <n v="1"/>
    <n v="9000"/>
    <n v="9"/>
    <x v="0"/>
  </r>
  <r>
    <x v="3"/>
    <s v="SEPTIEMBRE"/>
    <n v="12249"/>
    <x v="18"/>
    <x v="18"/>
    <x v="235"/>
    <x v="235"/>
    <x v="166"/>
    <x v="0"/>
    <x v="3"/>
    <n v="1"/>
    <n v="1260000"/>
    <n v="1260"/>
    <x v="12"/>
  </r>
  <r>
    <x v="3"/>
    <s v="SEPTIEMBRE"/>
    <n v="12249"/>
    <x v="18"/>
    <x v="18"/>
    <x v="236"/>
    <x v="236"/>
    <x v="167"/>
    <x v="0"/>
    <x v="3"/>
    <n v="1"/>
    <n v="2450000"/>
    <n v="2450"/>
    <x v="12"/>
  </r>
  <r>
    <x v="3"/>
    <s v="SEPTIEMBRE"/>
    <n v="12264"/>
    <x v="0"/>
    <x v="0"/>
    <x v="192"/>
    <x v="192"/>
    <x v="141"/>
    <x v="1"/>
    <x v="3"/>
    <n v="1"/>
    <n v="15000"/>
    <n v="15"/>
    <x v="0"/>
  </r>
  <r>
    <x v="3"/>
    <s v="SEPTIEMBRE"/>
    <n v="12255"/>
    <x v="92"/>
    <x v="92"/>
    <x v="533"/>
    <x v="533"/>
    <x v="4"/>
    <x v="6"/>
    <x v="7"/>
    <n v="1"/>
    <n v="2200000"/>
    <n v="2200"/>
    <x v="0"/>
  </r>
  <r>
    <x v="3"/>
    <s v="OCTUBRE"/>
    <n v="12375"/>
    <x v="17"/>
    <x v="17"/>
    <x v="431"/>
    <x v="431"/>
    <x v="295"/>
    <x v="7"/>
    <x v="9"/>
    <n v="1"/>
    <n v="13710000"/>
    <n v="13710"/>
    <x v="11"/>
  </r>
  <r>
    <x v="3"/>
    <s v="OCTUBRE"/>
    <n v="12352"/>
    <x v="6"/>
    <x v="6"/>
    <x v="534"/>
    <x v="534"/>
    <x v="4"/>
    <x v="0"/>
    <x v="14"/>
    <n v="1"/>
    <n v="1576452"/>
    <n v="1576.452"/>
    <x v="5"/>
  </r>
  <r>
    <x v="3"/>
    <s v="OCTUBRE"/>
    <n v="12372"/>
    <x v="1"/>
    <x v="1"/>
    <x v="535"/>
    <x v="535"/>
    <x v="4"/>
    <x v="1"/>
    <x v="14"/>
    <n v="2"/>
    <n v="2253000"/>
    <n v="4506"/>
    <x v="1"/>
  </r>
  <r>
    <x v="3"/>
    <s v="OCTUBRE"/>
    <n v="12372"/>
    <x v="1"/>
    <x v="1"/>
    <x v="536"/>
    <x v="536"/>
    <x v="4"/>
    <x v="1"/>
    <x v="14"/>
    <n v="1"/>
    <n v="747000"/>
    <n v="747"/>
    <x v="1"/>
  </r>
  <r>
    <x v="3"/>
    <s v="OCTUBRE"/>
    <n v="12362"/>
    <x v="34"/>
    <x v="34"/>
    <x v="459"/>
    <x v="459"/>
    <x v="319"/>
    <x v="3"/>
    <x v="0"/>
    <n v="1"/>
    <n v="70000"/>
    <n v="70"/>
    <x v="0"/>
  </r>
  <r>
    <x v="3"/>
    <s v="OCTUBRE"/>
    <n v="12369"/>
    <x v="6"/>
    <x v="6"/>
    <x v="537"/>
    <x v="537"/>
    <x v="366"/>
    <x v="5"/>
    <x v="0"/>
    <n v="2"/>
    <n v="1610782"/>
    <n v="3221.5639999999999"/>
    <x v="5"/>
  </r>
  <r>
    <x v="3"/>
    <s v="OCTUBRE"/>
    <n v="12358"/>
    <x v="6"/>
    <x v="6"/>
    <x v="4"/>
    <x v="4"/>
    <x v="4"/>
    <x v="2"/>
    <x v="1"/>
    <n v="10"/>
    <n v="413064"/>
    <n v="4130.6400000000003"/>
    <x v="5"/>
  </r>
  <r>
    <x v="3"/>
    <s v="OCTUBRE"/>
    <n v="12361"/>
    <x v="61"/>
    <x v="61"/>
    <x v="4"/>
    <x v="4"/>
    <x v="4"/>
    <x v="2"/>
    <x v="1"/>
    <n v="1"/>
    <n v="420000"/>
    <n v="420"/>
    <x v="21"/>
  </r>
  <r>
    <x v="3"/>
    <s v="OCTUBRE"/>
    <n v="12344"/>
    <x v="4"/>
    <x v="4"/>
    <x v="4"/>
    <x v="4"/>
    <x v="4"/>
    <x v="2"/>
    <x v="1"/>
    <n v="20"/>
    <n v="415090"/>
    <n v="8301.7999999999993"/>
    <x v="3"/>
  </r>
  <r>
    <x v="3"/>
    <s v="OCTUBRE"/>
    <n v="12326"/>
    <x v="102"/>
    <x v="102"/>
    <x v="5"/>
    <x v="5"/>
    <x v="4"/>
    <x v="2"/>
    <x v="1"/>
    <n v="2"/>
    <n v="1900000"/>
    <n v="3800"/>
    <x v="0"/>
  </r>
  <r>
    <x v="3"/>
    <s v="OCTUBRE"/>
    <n v="12342"/>
    <x v="4"/>
    <x v="4"/>
    <x v="5"/>
    <x v="5"/>
    <x v="4"/>
    <x v="2"/>
    <x v="1"/>
    <n v="2"/>
    <n v="1930169"/>
    <n v="3860.3380000000002"/>
    <x v="3"/>
  </r>
  <r>
    <x v="3"/>
    <s v="OCTUBRE"/>
    <n v="12329"/>
    <x v="5"/>
    <x v="5"/>
    <x v="5"/>
    <x v="5"/>
    <x v="4"/>
    <x v="2"/>
    <x v="1"/>
    <n v="10"/>
    <n v="1814450"/>
    <n v="18144.5"/>
    <x v="4"/>
  </r>
  <r>
    <x v="3"/>
    <s v="OCTUBRE"/>
    <n v="12329"/>
    <x v="5"/>
    <x v="5"/>
    <x v="323"/>
    <x v="323"/>
    <x v="4"/>
    <x v="2"/>
    <x v="1"/>
    <n v="3"/>
    <n v="3554019"/>
    <n v="10662.057000000001"/>
    <x v="4"/>
  </r>
  <r>
    <x v="3"/>
    <s v="OCTUBRE"/>
    <n v="12343"/>
    <x v="12"/>
    <x v="12"/>
    <x v="7"/>
    <x v="7"/>
    <x v="4"/>
    <x v="2"/>
    <x v="1"/>
    <n v="30"/>
    <n v="641077"/>
    <n v="19232.310000000001"/>
    <x v="8"/>
  </r>
  <r>
    <x v="3"/>
    <s v="OCTUBRE"/>
    <n v="12344"/>
    <x v="4"/>
    <x v="4"/>
    <x v="7"/>
    <x v="7"/>
    <x v="4"/>
    <x v="2"/>
    <x v="1"/>
    <n v="2"/>
    <n v="735303"/>
    <n v="1470.606"/>
    <x v="3"/>
  </r>
  <r>
    <x v="3"/>
    <s v="OCTUBRE"/>
    <n v="12346"/>
    <x v="12"/>
    <x v="12"/>
    <x v="538"/>
    <x v="538"/>
    <x v="367"/>
    <x v="1"/>
    <x v="1"/>
    <n v="10"/>
    <n v="195962"/>
    <n v="1959.62"/>
    <x v="8"/>
  </r>
  <r>
    <x v="3"/>
    <s v="OCTUBRE"/>
    <n v="12334"/>
    <x v="19"/>
    <x v="19"/>
    <x v="336"/>
    <x v="336"/>
    <x v="4"/>
    <x v="3"/>
    <x v="1"/>
    <n v="2"/>
    <n v="145000"/>
    <n v="290"/>
    <x v="0"/>
  </r>
  <r>
    <x v="3"/>
    <s v="OCTUBRE"/>
    <n v="12353"/>
    <x v="19"/>
    <x v="19"/>
    <x v="336"/>
    <x v="336"/>
    <x v="4"/>
    <x v="3"/>
    <x v="1"/>
    <n v="2"/>
    <n v="145000"/>
    <n v="290"/>
    <x v="0"/>
  </r>
  <r>
    <x v="3"/>
    <s v="OCTUBRE"/>
    <n v="12356"/>
    <x v="19"/>
    <x v="19"/>
    <x v="539"/>
    <x v="539"/>
    <x v="4"/>
    <x v="3"/>
    <x v="1"/>
    <n v="1"/>
    <n v="690000"/>
    <n v="690"/>
    <x v="0"/>
  </r>
  <r>
    <x v="3"/>
    <s v="OCTUBRE"/>
    <n v="12337"/>
    <x v="40"/>
    <x v="40"/>
    <x v="500"/>
    <x v="500"/>
    <x v="4"/>
    <x v="3"/>
    <x v="1"/>
    <n v="1"/>
    <n v="700000"/>
    <n v="700"/>
    <x v="0"/>
  </r>
  <r>
    <x v="3"/>
    <s v="OCTUBRE"/>
    <n v="12377"/>
    <x v="24"/>
    <x v="24"/>
    <x v="77"/>
    <x v="77"/>
    <x v="4"/>
    <x v="3"/>
    <x v="1"/>
    <n v="2"/>
    <n v="768000"/>
    <n v="1536"/>
    <x v="15"/>
  </r>
  <r>
    <x v="3"/>
    <s v="OCTUBRE"/>
    <n v="12353"/>
    <x v="19"/>
    <x v="19"/>
    <x v="77"/>
    <x v="77"/>
    <x v="4"/>
    <x v="3"/>
    <x v="1"/>
    <n v="1"/>
    <n v="560000"/>
    <n v="560"/>
    <x v="0"/>
  </r>
  <r>
    <x v="3"/>
    <s v="OCTUBRE"/>
    <n v="12359"/>
    <x v="43"/>
    <x v="43"/>
    <x v="226"/>
    <x v="226"/>
    <x v="160"/>
    <x v="1"/>
    <x v="1"/>
    <n v="1"/>
    <n v="15000"/>
    <n v="15"/>
    <x v="0"/>
  </r>
  <r>
    <x v="3"/>
    <s v="OCTUBRE"/>
    <n v="12351"/>
    <x v="6"/>
    <x v="6"/>
    <x v="38"/>
    <x v="38"/>
    <x v="24"/>
    <x v="1"/>
    <x v="1"/>
    <n v="5"/>
    <n v="45000"/>
    <n v="225"/>
    <x v="5"/>
  </r>
  <r>
    <x v="3"/>
    <s v="OCTUBRE"/>
    <n v="12351"/>
    <x v="6"/>
    <x v="6"/>
    <x v="363"/>
    <x v="363"/>
    <x v="249"/>
    <x v="1"/>
    <x v="1"/>
    <n v="5"/>
    <n v="15000"/>
    <n v="75"/>
    <x v="5"/>
  </r>
  <r>
    <x v="3"/>
    <s v="OCTUBRE"/>
    <n v="12341"/>
    <x v="43"/>
    <x v="43"/>
    <x v="540"/>
    <x v="540"/>
    <x v="368"/>
    <x v="1"/>
    <x v="1"/>
    <n v="1"/>
    <n v="45000"/>
    <n v="45"/>
    <x v="0"/>
  </r>
  <r>
    <x v="3"/>
    <s v="OCTUBRE"/>
    <n v="12341"/>
    <x v="43"/>
    <x v="43"/>
    <x v="364"/>
    <x v="364"/>
    <x v="250"/>
    <x v="1"/>
    <x v="1"/>
    <n v="1"/>
    <n v="50000"/>
    <n v="50"/>
    <x v="0"/>
  </r>
  <r>
    <x v="3"/>
    <s v="OCTUBRE"/>
    <n v="12373"/>
    <x v="89"/>
    <x v="89"/>
    <x v="285"/>
    <x v="285"/>
    <x v="195"/>
    <x v="1"/>
    <x v="1"/>
    <n v="4"/>
    <n v="40000"/>
    <n v="160"/>
    <x v="0"/>
  </r>
  <r>
    <x v="3"/>
    <s v="OCTUBRE"/>
    <n v="12380"/>
    <x v="89"/>
    <x v="89"/>
    <x v="105"/>
    <x v="105"/>
    <x v="78"/>
    <x v="1"/>
    <x v="1"/>
    <n v="2"/>
    <n v="17000"/>
    <n v="34"/>
    <x v="0"/>
  </r>
  <r>
    <x v="3"/>
    <s v="OCTUBRE"/>
    <n v="12360"/>
    <x v="89"/>
    <x v="89"/>
    <x v="106"/>
    <x v="106"/>
    <x v="79"/>
    <x v="1"/>
    <x v="1"/>
    <n v="30"/>
    <n v="19000"/>
    <n v="570"/>
    <x v="0"/>
  </r>
  <r>
    <x v="3"/>
    <s v="OCTUBRE"/>
    <n v="12380"/>
    <x v="89"/>
    <x v="89"/>
    <x v="106"/>
    <x v="106"/>
    <x v="79"/>
    <x v="1"/>
    <x v="1"/>
    <n v="30"/>
    <n v="19000"/>
    <n v="570"/>
    <x v="0"/>
  </r>
  <r>
    <x v="3"/>
    <s v="OCTUBRE"/>
    <n v="12349"/>
    <x v="27"/>
    <x v="27"/>
    <x v="106"/>
    <x v="106"/>
    <x v="79"/>
    <x v="1"/>
    <x v="1"/>
    <n v="60"/>
    <n v="15400"/>
    <n v="924"/>
    <x v="10"/>
  </r>
  <r>
    <x v="3"/>
    <s v="OCTUBRE"/>
    <n v="12380"/>
    <x v="89"/>
    <x v="89"/>
    <x v="201"/>
    <x v="201"/>
    <x v="144"/>
    <x v="1"/>
    <x v="1"/>
    <n v="5"/>
    <n v="22000"/>
    <n v="110"/>
    <x v="0"/>
  </r>
  <r>
    <x v="3"/>
    <s v="OCTUBRE"/>
    <n v="12374"/>
    <x v="17"/>
    <x v="17"/>
    <x v="522"/>
    <x v="522"/>
    <x v="359"/>
    <x v="1"/>
    <x v="10"/>
    <n v="1"/>
    <n v="150000"/>
    <n v="150"/>
    <x v="11"/>
  </r>
  <r>
    <x v="3"/>
    <s v="OCTUBRE"/>
    <n v="12335"/>
    <x v="93"/>
    <x v="93"/>
    <x v="541"/>
    <x v="541"/>
    <x v="369"/>
    <x v="2"/>
    <x v="10"/>
    <n v="1"/>
    <n v="35000"/>
    <n v="35"/>
    <x v="0"/>
  </r>
  <r>
    <x v="3"/>
    <s v="OCTUBRE"/>
    <n v="12354"/>
    <x v="17"/>
    <x v="17"/>
    <x v="542"/>
    <x v="542"/>
    <x v="4"/>
    <x v="1"/>
    <x v="10"/>
    <n v="1"/>
    <n v="46331"/>
    <n v="46.331000000000003"/>
    <x v="11"/>
  </r>
  <r>
    <x v="3"/>
    <s v="OCTUBRE"/>
    <n v="12366"/>
    <x v="16"/>
    <x v="16"/>
    <x v="124"/>
    <x v="124"/>
    <x v="4"/>
    <x v="1"/>
    <x v="2"/>
    <n v="5"/>
    <n v="225820"/>
    <n v="1129.0999999999999"/>
    <x v="8"/>
  </r>
  <r>
    <x v="3"/>
    <s v="OCTUBRE"/>
    <n v="12333"/>
    <x v="17"/>
    <x v="17"/>
    <x v="423"/>
    <x v="423"/>
    <x v="289"/>
    <x v="1"/>
    <x v="2"/>
    <n v="4"/>
    <n v="1750000"/>
    <n v="7000"/>
    <x v="11"/>
  </r>
  <r>
    <x v="3"/>
    <s v="OCTUBRE"/>
    <n v="12338"/>
    <x v="18"/>
    <x v="18"/>
    <x v="423"/>
    <x v="423"/>
    <x v="289"/>
    <x v="1"/>
    <x v="2"/>
    <n v="2"/>
    <n v="1750000"/>
    <n v="3500"/>
    <x v="12"/>
  </r>
  <r>
    <x v="3"/>
    <s v="OCTUBRE"/>
    <n v="12335"/>
    <x v="93"/>
    <x v="93"/>
    <x v="53"/>
    <x v="53"/>
    <x v="39"/>
    <x v="3"/>
    <x v="3"/>
    <n v="1"/>
    <n v="85000"/>
    <n v="85"/>
    <x v="0"/>
  </r>
  <r>
    <x v="3"/>
    <s v="OCTUBRE"/>
    <n v="12355"/>
    <x v="93"/>
    <x v="93"/>
    <x v="53"/>
    <x v="53"/>
    <x v="39"/>
    <x v="3"/>
    <x v="3"/>
    <n v="5"/>
    <n v="85000"/>
    <n v="425"/>
    <x v="0"/>
  </r>
  <r>
    <x v="3"/>
    <s v="OCTUBRE"/>
    <n v="12382"/>
    <x v="0"/>
    <x v="0"/>
    <x v="56"/>
    <x v="56"/>
    <x v="42"/>
    <x v="0"/>
    <x v="3"/>
    <n v="1"/>
    <n v="160000"/>
    <n v="160"/>
    <x v="0"/>
  </r>
  <r>
    <x v="3"/>
    <s v="OCTUBRE"/>
    <n v="12382"/>
    <x v="0"/>
    <x v="0"/>
    <x v="188"/>
    <x v="188"/>
    <x v="137"/>
    <x v="1"/>
    <x v="3"/>
    <n v="1"/>
    <n v="15000"/>
    <n v="15"/>
    <x v="0"/>
  </r>
  <r>
    <x v="3"/>
    <s v="OCTUBRE"/>
    <n v="12352"/>
    <x v="6"/>
    <x v="6"/>
    <x v="94"/>
    <x v="94"/>
    <x v="69"/>
    <x v="0"/>
    <x v="3"/>
    <n v="10"/>
    <n v="40358"/>
    <n v="403.58"/>
    <x v="5"/>
  </r>
  <r>
    <x v="3"/>
    <s v="OCTUBRE"/>
    <n v="12376"/>
    <x v="0"/>
    <x v="0"/>
    <x v="94"/>
    <x v="94"/>
    <x v="69"/>
    <x v="0"/>
    <x v="3"/>
    <n v="1"/>
    <n v="52000"/>
    <n v="52"/>
    <x v="0"/>
  </r>
  <r>
    <x v="3"/>
    <s v="OCTUBRE"/>
    <n v="12352"/>
    <x v="6"/>
    <x v="6"/>
    <x v="354"/>
    <x v="354"/>
    <x v="242"/>
    <x v="0"/>
    <x v="3"/>
    <n v="2"/>
    <n v="68478"/>
    <n v="136.95599999999999"/>
    <x v="5"/>
  </r>
  <r>
    <x v="3"/>
    <s v="OCTUBRE"/>
    <n v="12364"/>
    <x v="17"/>
    <x v="17"/>
    <x v="127"/>
    <x v="127"/>
    <x v="97"/>
    <x v="0"/>
    <x v="3"/>
    <n v="1"/>
    <n v="124000"/>
    <n v="124"/>
    <x v="11"/>
  </r>
  <r>
    <x v="3"/>
    <s v="OCTUBRE"/>
    <n v="12332"/>
    <x v="22"/>
    <x v="22"/>
    <x v="128"/>
    <x v="128"/>
    <x v="98"/>
    <x v="0"/>
    <x v="3"/>
    <n v="3"/>
    <n v="950000"/>
    <n v="2850"/>
    <x v="14"/>
  </r>
  <r>
    <x v="3"/>
    <s v="OCTUBRE"/>
    <n v="12347"/>
    <x v="16"/>
    <x v="16"/>
    <x v="95"/>
    <x v="95"/>
    <x v="70"/>
    <x v="0"/>
    <x v="3"/>
    <n v="1"/>
    <n v="75000"/>
    <n v="75"/>
    <x v="8"/>
  </r>
  <r>
    <x v="3"/>
    <s v="OCTUBRE"/>
    <n v="12352"/>
    <x v="6"/>
    <x v="6"/>
    <x v="132"/>
    <x v="132"/>
    <x v="101"/>
    <x v="0"/>
    <x v="3"/>
    <n v="2"/>
    <n v="390471"/>
    <n v="780.94200000000001"/>
    <x v="5"/>
  </r>
  <r>
    <x v="3"/>
    <s v="OCTUBRE"/>
    <n v="12331"/>
    <x v="20"/>
    <x v="20"/>
    <x v="229"/>
    <x v="229"/>
    <x v="161"/>
    <x v="0"/>
    <x v="3"/>
    <n v="1"/>
    <n v="580000"/>
    <n v="580"/>
    <x v="0"/>
  </r>
  <r>
    <x v="3"/>
    <s v="OCTUBRE"/>
    <n v="12350"/>
    <x v="39"/>
    <x v="39"/>
    <x v="258"/>
    <x v="258"/>
    <x v="177"/>
    <x v="1"/>
    <x v="3"/>
    <n v="24"/>
    <n v="68478"/>
    <n v="1643.472"/>
    <x v="14"/>
  </r>
  <r>
    <x v="3"/>
    <s v="OCTUBRE"/>
    <n v="12352"/>
    <x v="6"/>
    <x v="6"/>
    <x v="133"/>
    <x v="133"/>
    <x v="102"/>
    <x v="0"/>
    <x v="3"/>
    <n v="2"/>
    <n v="579878"/>
    <n v="1159.7560000000001"/>
    <x v="5"/>
  </r>
  <r>
    <x v="3"/>
    <s v="OCTUBRE"/>
    <n v="12352"/>
    <x v="6"/>
    <x v="6"/>
    <x v="543"/>
    <x v="543"/>
    <x v="4"/>
    <x v="0"/>
    <x v="3"/>
    <n v="2"/>
    <n v="2476866"/>
    <n v="4953.732"/>
    <x v="5"/>
  </r>
  <r>
    <x v="3"/>
    <s v="OCTUBRE"/>
    <n v="12348"/>
    <x v="39"/>
    <x v="39"/>
    <x v="544"/>
    <x v="544"/>
    <x v="370"/>
    <x v="1"/>
    <x v="3"/>
    <n v="7"/>
    <n v="89000"/>
    <n v="623"/>
    <x v="14"/>
  </r>
  <r>
    <x v="3"/>
    <s v="OCTUBRE"/>
    <n v="12352"/>
    <x v="6"/>
    <x v="6"/>
    <x v="230"/>
    <x v="230"/>
    <x v="162"/>
    <x v="0"/>
    <x v="3"/>
    <n v="2"/>
    <n v="4778894"/>
    <n v="9557.7880000000005"/>
    <x v="5"/>
  </r>
  <r>
    <x v="3"/>
    <s v="OCTUBRE"/>
    <n v="12357"/>
    <x v="17"/>
    <x v="17"/>
    <x v="418"/>
    <x v="418"/>
    <x v="284"/>
    <x v="0"/>
    <x v="3"/>
    <n v="1"/>
    <n v="240000"/>
    <n v="240"/>
    <x v="11"/>
  </r>
  <r>
    <x v="3"/>
    <s v="OCTUBRE"/>
    <n v="12357"/>
    <x v="17"/>
    <x v="17"/>
    <x v="61"/>
    <x v="61"/>
    <x v="47"/>
    <x v="0"/>
    <x v="3"/>
    <n v="1"/>
    <n v="65300"/>
    <n v="65.3"/>
    <x v="11"/>
  </r>
  <r>
    <x v="3"/>
    <s v="OCTUBRE"/>
    <n v="12331"/>
    <x v="20"/>
    <x v="20"/>
    <x v="135"/>
    <x v="135"/>
    <x v="104"/>
    <x v="0"/>
    <x v="3"/>
    <n v="1"/>
    <n v="149000"/>
    <n v="149"/>
    <x v="0"/>
  </r>
  <r>
    <x v="3"/>
    <s v="OCTUBRE"/>
    <n v="12354"/>
    <x v="17"/>
    <x v="17"/>
    <x v="62"/>
    <x v="62"/>
    <x v="48"/>
    <x v="0"/>
    <x v="3"/>
    <n v="1"/>
    <n v="61900"/>
    <n v="61.9"/>
    <x v="11"/>
  </r>
  <r>
    <x v="3"/>
    <s v="OCTUBRE"/>
    <n v="12382"/>
    <x v="0"/>
    <x v="0"/>
    <x v="62"/>
    <x v="62"/>
    <x v="48"/>
    <x v="0"/>
    <x v="3"/>
    <n v="1"/>
    <n v="62000"/>
    <n v="62"/>
    <x v="0"/>
  </r>
  <r>
    <x v="3"/>
    <s v="OCTUBRE"/>
    <n v="12357"/>
    <x v="17"/>
    <x v="17"/>
    <x v="63"/>
    <x v="63"/>
    <x v="49"/>
    <x v="0"/>
    <x v="3"/>
    <n v="1"/>
    <n v="79500"/>
    <n v="79.5"/>
    <x v="11"/>
  </r>
  <r>
    <x v="3"/>
    <s v="OCTUBRE"/>
    <n v="12379"/>
    <x v="17"/>
    <x v="17"/>
    <x v="64"/>
    <x v="64"/>
    <x v="50"/>
    <x v="1"/>
    <x v="3"/>
    <n v="1"/>
    <n v="40000"/>
    <n v="40"/>
    <x v="11"/>
  </r>
  <r>
    <x v="3"/>
    <s v="OCTUBRE"/>
    <n v="12356"/>
    <x v="19"/>
    <x v="19"/>
    <x v="390"/>
    <x v="390"/>
    <x v="265"/>
    <x v="0"/>
    <x v="3"/>
    <n v="1"/>
    <n v="790000"/>
    <n v="790"/>
    <x v="0"/>
  </r>
  <r>
    <x v="3"/>
    <s v="OCTUBRE"/>
    <n v="12352"/>
    <x v="6"/>
    <x v="6"/>
    <x v="356"/>
    <x v="356"/>
    <x v="244"/>
    <x v="0"/>
    <x v="3"/>
    <n v="1"/>
    <n v="2007718"/>
    <n v="2007.7180000000001"/>
    <x v="5"/>
  </r>
  <r>
    <x v="3"/>
    <s v="OCTUBRE"/>
    <n v="12352"/>
    <x v="6"/>
    <x v="6"/>
    <x v="545"/>
    <x v="545"/>
    <x v="4"/>
    <x v="0"/>
    <x v="3"/>
    <n v="2"/>
    <n v="2170900"/>
    <n v="4341.8"/>
    <x v="5"/>
  </r>
  <r>
    <x v="3"/>
    <s v="OCTUBRE"/>
    <n v="12378"/>
    <x v="102"/>
    <x v="102"/>
    <x v="96"/>
    <x v="96"/>
    <x v="71"/>
    <x v="0"/>
    <x v="3"/>
    <n v="1"/>
    <n v="199000"/>
    <n v="199"/>
    <x v="0"/>
  </r>
  <r>
    <x v="3"/>
    <s v="OCTUBRE"/>
    <n v="12330"/>
    <x v="1"/>
    <x v="1"/>
    <x v="96"/>
    <x v="96"/>
    <x v="71"/>
    <x v="0"/>
    <x v="3"/>
    <n v="2"/>
    <n v="206000"/>
    <n v="412"/>
    <x v="1"/>
  </r>
  <r>
    <x v="3"/>
    <s v="OCTUBRE"/>
    <n v="12368"/>
    <x v="19"/>
    <x v="19"/>
    <x v="546"/>
    <x v="546"/>
    <x v="371"/>
    <x v="1"/>
    <x v="3"/>
    <n v="1"/>
    <n v="80000"/>
    <n v="80"/>
    <x v="0"/>
  </r>
  <r>
    <x v="3"/>
    <s v="OCTUBRE"/>
    <n v="12354"/>
    <x v="17"/>
    <x v="17"/>
    <x v="383"/>
    <x v="383"/>
    <x v="259"/>
    <x v="1"/>
    <x v="3"/>
    <n v="2"/>
    <n v="42600"/>
    <n v="85.2"/>
    <x v="11"/>
  </r>
  <r>
    <x v="3"/>
    <s v="OCTUBRE"/>
    <n v="12370"/>
    <x v="102"/>
    <x v="102"/>
    <x v="215"/>
    <x v="215"/>
    <x v="154"/>
    <x v="1"/>
    <x v="3"/>
    <n v="1"/>
    <n v="67000"/>
    <n v="67"/>
    <x v="0"/>
  </r>
  <r>
    <x v="3"/>
    <s v="OCTUBRE"/>
    <n v="12370"/>
    <x v="102"/>
    <x v="102"/>
    <x v="216"/>
    <x v="216"/>
    <x v="155"/>
    <x v="1"/>
    <x v="3"/>
    <n v="1"/>
    <n v="136000"/>
    <n v="136"/>
    <x v="0"/>
  </r>
  <r>
    <x v="3"/>
    <s v="OCTUBRE"/>
    <n v="12370"/>
    <x v="102"/>
    <x v="102"/>
    <x v="218"/>
    <x v="218"/>
    <x v="157"/>
    <x v="1"/>
    <x v="3"/>
    <n v="1"/>
    <n v="40000"/>
    <n v="40"/>
    <x v="0"/>
  </r>
  <r>
    <x v="3"/>
    <s v="OCTUBRE"/>
    <n v="12354"/>
    <x v="17"/>
    <x v="17"/>
    <x v="547"/>
    <x v="547"/>
    <x v="372"/>
    <x v="1"/>
    <x v="3"/>
    <n v="1"/>
    <n v="43287"/>
    <n v="43.286999999999999"/>
    <x v="11"/>
  </r>
  <r>
    <x v="3"/>
    <s v="OCTUBRE"/>
    <n v="12354"/>
    <x v="17"/>
    <x v="17"/>
    <x v="430"/>
    <x v="430"/>
    <x v="294"/>
    <x v="1"/>
    <x v="3"/>
    <n v="2"/>
    <n v="29939"/>
    <n v="59.878"/>
    <x v="11"/>
  </r>
  <r>
    <x v="3"/>
    <s v="OCTUBRE"/>
    <n v="12354"/>
    <x v="17"/>
    <x v="17"/>
    <x v="548"/>
    <x v="548"/>
    <x v="373"/>
    <x v="1"/>
    <x v="3"/>
    <n v="1"/>
    <n v="113464"/>
    <n v="113.464"/>
    <x v="11"/>
  </r>
  <r>
    <x v="3"/>
    <s v="OCTUBRE"/>
    <n v="12354"/>
    <x v="17"/>
    <x v="17"/>
    <x v="446"/>
    <x v="446"/>
    <x v="307"/>
    <x v="1"/>
    <x v="3"/>
    <n v="3"/>
    <n v="60189"/>
    <n v="180.56700000000001"/>
    <x v="11"/>
  </r>
  <r>
    <x v="3"/>
    <s v="OCTUBRE"/>
    <n v="12363"/>
    <x v="1"/>
    <x v="1"/>
    <x v="447"/>
    <x v="447"/>
    <x v="308"/>
    <x v="1"/>
    <x v="3"/>
    <n v="1"/>
    <n v="42000"/>
    <n v="42"/>
    <x v="1"/>
  </r>
  <r>
    <x v="3"/>
    <s v="OCTUBRE"/>
    <n v="12363"/>
    <x v="1"/>
    <x v="1"/>
    <x v="67"/>
    <x v="67"/>
    <x v="53"/>
    <x v="0"/>
    <x v="3"/>
    <n v="3"/>
    <n v="45000"/>
    <n v="135"/>
    <x v="1"/>
  </r>
  <r>
    <x v="3"/>
    <s v="OCTUBRE"/>
    <n v="12352"/>
    <x v="6"/>
    <x v="6"/>
    <x v="140"/>
    <x v="140"/>
    <x v="109"/>
    <x v="0"/>
    <x v="3"/>
    <n v="5"/>
    <n v="5828"/>
    <n v="29.14"/>
    <x v="5"/>
  </r>
  <r>
    <x v="3"/>
    <s v="OCTUBRE"/>
    <n v="12363"/>
    <x v="1"/>
    <x v="1"/>
    <x v="140"/>
    <x v="140"/>
    <x v="109"/>
    <x v="0"/>
    <x v="3"/>
    <n v="3"/>
    <n v="5500"/>
    <n v="16.5"/>
    <x v="1"/>
  </r>
  <r>
    <x v="3"/>
    <s v="OCTUBRE"/>
    <n v="12367"/>
    <x v="0"/>
    <x v="0"/>
    <x v="340"/>
    <x v="340"/>
    <x v="233"/>
    <x v="0"/>
    <x v="3"/>
    <n v="2"/>
    <n v="9000"/>
    <n v="18"/>
    <x v="0"/>
  </r>
  <r>
    <x v="3"/>
    <s v="OCTUBRE"/>
    <n v="12382"/>
    <x v="0"/>
    <x v="0"/>
    <x v="192"/>
    <x v="192"/>
    <x v="141"/>
    <x v="1"/>
    <x v="3"/>
    <n v="1"/>
    <n v="15000"/>
    <n v="15"/>
    <x v="0"/>
  </r>
  <r>
    <x v="3"/>
    <s v="OCTUBRE"/>
    <n v="12352"/>
    <x v="6"/>
    <x v="6"/>
    <x v="456"/>
    <x v="456"/>
    <x v="316"/>
    <x v="1"/>
    <x v="3"/>
    <n v="2"/>
    <n v="2389447"/>
    <n v="4778.8940000000002"/>
    <x v="5"/>
  </r>
  <r>
    <x v="3"/>
    <s v="OCTUBRE"/>
    <n v="12345"/>
    <x v="18"/>
    <x v="18"/>
    <x v="142"/>
    <x v="142"/>
    <x v="111"/>
    <x v="1"/>
    <x v="3"/>
    <n v="2"/>
    <n v="45000"/>
    <n v="90"/>
    <x v="12"/>
  </r>
  <r>
    <x v="3"/>
    <s v="OCTUBRE"/>
    <n v="12345"/>
    <x v="18"/>
    <x v="18"/>
    <x v="147"/>
    <x v="147"/>
    <x v="116"/>
    <x v="2"/>
    <x v="3"/>
    <n v="2"/>
    <n v="1100000"/>
    <n v="2200"/>
    <x v="12"/>
  </r>
  <r>
    <x v="3"/>
    <s v="OCTUBRE"/>
    <n v="12352"/>
    <x v="6"/>
    <x v="6"/>
    <x v="480"/>
    <x v="480"/>
    <x v="4"/>
    <x v="1"/>
    <x v="11"/>
    <n v="2"/>
    <n v="364245"/>
    <n v="728.49"/>
    <x v="5"/>
  </r>
  <r>
    <x v="3"/>
    <s v="NOVIEMBRE"/>
    <n v="12442"/>
    <x v="17"/>
    <x v="17"/>
    <x v="459"/>
    <x v="459"/>
    <x v="319"/>
    <x v="3"/>
    <x v="0"/>
    <n v="4"/>
    <n v="67000"/>
    <n v="268"/>
    <x v="11"/>
  </r>
  <r>
    <x v="3"/>
    <s v="NOVIEMBRE"/>
    <n v="12457"/>
    <x v="34"/>
    <x v="34"/>
    <x v="459"/>
    <x v="459"/>
    <x v="319"/>
    <x v="3"/>
    <x v="0"/>
    <n v="3"/>
    <n v="70000"/>
    <n v="210"/>
    <x v="0"/>
  </r>
  <r>
    <x v="3"/>
    <s v="NOVIEMBRE"/>
    <n v="12435"/>
    <x v="17"/>
    <x v="17"/>
    <x v="407"/>
    <x v="407"/>
    <x v="4"/>
    <x v="3"/>
    <x v="0"/>
    <n v="8"/>
    <n v="240000"/>
    <n v="1920"/>
    <x v="11"/>
  </r>
  <r>
    <x v="3"/>
    <s v="NOVIEMBRE"/>
    <n v="12447"/>
    <x v="17"/>
    <x v="17"/>
    <x v="407"/>
    <x v="407"/>
    <x v="4"/>
    <x v="3"/>
    <x v="0"/>
    <n v="3"/>
    <n v="240000"/>
    <n v="720"/>
    <x v="11"/>
  </r>
  <r>
    <x v="3"/>
    <s v="NOVIEMBRE"/>
    <n v="12438"/>
    <x v="5"/>
    <x v="5"/>
    <x v="386"/>
    <x v="386"/>
    <x v="262"/>
    <x v="2"/>
    <x v="1"/>
    <n v="300"/>
    <n v="206244"/>
    <n v="61873.2"/>
    <x v="4"/>
  </r>
  <r>
    <x v="3"/>
    <s v="NOVIEMBRE"/>
    <n v="12393"/>
    <x v="6"/>
    <x v="6"/>
    <x v="4"/>
    <x v="4"/>
    <x v="4"/>
    <x v="2"/>
    <x v="1"/>
    <n v="9"/>
    <n v="428275"/>
    <n v="3854.4749999999999"/>
    <x v="5"/>
  </r>
  <r>
    <x v="3"/>
    <s v="NOVIEMBRE"/>
    <n v="12394"/>
    <x v="6"/>
    <x v="6"/>
    <x v="4"/>
    <x v="4"/>
    <x v="4"/>
    <x v="2"/>
    <x v="1"/>
    <n v="20"/>
    <n v="428275"/>
    <n v="8565.5"/>
    <x v="5"/>
  </r>
  <r>
    <x v="3"/>
    <s v="NOVIEMBRE"/>
    <n v="12395"/>
    <x v="6"/>
    <x v="6"/>
    <x v="4"/>
    <x v="4"/>
    <x v="4"/>
    <x v="2"/>
    <x v="1"/>
    <n v="7"/>
    <n v="428275"/>
    <n v="2997.9250000000002"/>
    <x v="5"/>
  </r>
  <r>
    <x v="3"/>
    <s v="NOVIEMBRE"/>
    <n v="12398"/>
    <x v="4"/>
    <x v="4"/>
    <x v="4"/>
    <x v="4"/>
    <x v="4"/>
    <x v="2"/>
    <x v="1"/>
    <n v="15"/>
    <n v="423735"/>
    <n v="6356.0249999999996"/>
    <x v="3"/>
  </r>
  <r>
    <x v="3"/>
    <s v="NOVIEMBRE"/>
    <n v="12415"/>
    <x v="87"/>
    <x v="87"/>
    <x v="4"/>
    <x v="4"/>
    <x v="4"/>
    <x v="2"/>
    <x v="1"/>
    <n v="10"/>
    <n v="429957"/>
    <n v="4299.57"/>
    <x v="3"/>
  </r>
  <r>
    <x v="3"/>
    <s v="NOVIEMBRE"/>
    <n v="12418"/>
    <x v="24"/>
    <x v="24"/>
    <x v="4"/>
    <x v="4"/>
    <x v="4"/>
    <x v="2"/>
    <x v="1"/>
    <n v="10"/>
    <n v="450000"/>
    <n v="4500"/>
    <x v="15"/>
  </r>
  <r>
    <x v="3"/>
    <s v="NOVIEMBRE"/>
    <n v="12416"/>
    <x v="1"/>
    <x v="1"/>
    <x v="4"/>
    <x v="4"/>
    <x v="4"/>
    <x v="2"/>
    <x v="1"/>
    <n v="2"/>
    <n v="430000"/>
    <n v="860"/>
    <x v="1"/>
  </r>
  <r>
    <x v="3"/>
    <s v="NOVIEMBRE"/>
    <n v="12446"/>
    <x v="17"/>
    <x v="17"/>
    <x v="5"/>
    <x v="5"/>
    <x v="4"/>
    <x v="2"/>
    <x v="1"/>
    <n v="1"/>
    <n v="1890000"/>
    <n v="1890"/>
    <x v="11"/>
  </r>
  <r>
    <x v="3"/>
    <s v="NOVIEMBRE"/>
    <n v="12418"/>
    <x v="24"/>
    <x v="24"/>
    <x v="5"/>
    <x v="5"/>
    <x v="4"/>
    <x v="2"/>
    <x v="1"/>
    <n v="1"/>
    <n v="1920000"/>
    <n v="1920"/>
    <x v="15"/>
  </r>
  <r>
    <x v="3"/>
    <s v="NOVIEMBRE"/>
    <n v="12413"/>
    <x v="8"/>
    <x v="8"/>
    <x v="6"/>
    <x v="6"/>
    <x v="4"/>
    <x v="2"/>
    <x v="1"/>
    <n v="2"/>
    <n v="2900000"/>
    <n v="5800"/>
    <x v="7"/>
  </r>
  <r>
    <x v="3"/>
    <s v="NOVIEMBRE"/>
    <n v="12414"/>
    <x v="8"/>
    <x v="8"/>
    <x v="6"/>
    <x v="6"/>
    <x v="4"/>
    <x v="2"/>
    <x v="1"/>
    <n v="2"/>
    <n v="2900000"/>
    <n v="5800"/>
    <x v="7"/>
  </r>
  <r>
    <x v="3"/>
    <s v="NOVIEMBRE"/>
    <n v="12394"/>
    <x v="6"/>
    <x v="6"/>
    <x v="7"/>
    <x v="7"/>
    <x v="4"/>
    <x v="2"/>
    <x v="1"/>
    <n v="5"/>
    <n v="684030"/>
    <n v="3420.15"/>
    <x v="5"/>
  </r>
  <r>
    <x v="3"/>
    <s v="NOVIEMBRE"/>
    <n v="12397"/>
    <x v="6"/>
    <x v="6"/>
    <x v="7"/>
    <x v="7"/>
    <x v="4"/>
    <x v="2"/>
    <x v="1"/>
    <n v="5"/>
    <n v="684030"/>
    <n v="3420.15"/>
    <x v="5"/>
  </r>
  <r>
    <x v="3"/>
    <s v="NOVIEMBRE"/>
    <n v="12392"/>
    <x v="100"/>
    <x v="100"/>
    <x v="7"/>
    <x v="7"/>
    <x v="4"/>
    <x v="2"/>
    <x v="1"/>
    <n v="1"/>
    <n v="720000"/>
    <n v="720"/>
    <x v="4"/>
  </r>
  <r>
    <x v="3"/>
    <s v="NOVIEMBRE"/>
    <n v="12424"/>
    <x v="102"/>
    <x v="102"/>
    <x v="7"/>
    <x v="7"/>
    <x v="4"/>
    <x v="2"/>
    <x v="1"/>
    <n v="3"/>
    <n v="660136"/>
    <n v="1980.4079999999999"/>
    <x v="0"/>
  </r>
  <r>
    <x v="3"/>
    <s v="NOVIEMBRE"/>
    <n v="12391"/>
    <x v="4"/>
    <x v="4"/>
    <x v="7"/>
    <x v="7"/>
    <x v="4"/>
    <x v="2"/>
    <x v="1"/>
    <n v="5"/>
    <n v="750617"/>
    <n v="3753.085"/>
    <x v="3"/>
  </r>
  <r>
    <x v="3"/>
    <s v="NOVIEMBRE"/>
    <n v="12445"/>
    <x v="23"/>
    <x v="23"/>
    <x v="481"/>
    <x v="481"/>
    <x v="333"/>
    <x v="2"/>
    <x v="1"/>
    <n v="2"/>
    <n v="4900000"/>
    <n v="9800"/>
    <x v="1"/>
  </r>
  <r>
    <x v="3"/>
    <s v="NOVIEMBRE"/>
    <n v="12407"/>
    <x v="25"/>
    <x v="25"/>
    <x v="549"/>
    <x v="549"/>
    <x v="4"/>
    <x v="3"/>
    <x v="1"/>
    <n v="50"/>
    <n v="159668"/>
    <n v="7983.4"/>
    <x v="16"/>
  </r>
  <r>
    <x v="3"/>
    <s v="NOVIEMBRE"/>
    <n v="12409"/>
    <x v="25"/>
    <x v="25"/>
    <x v="549"/>
    <x v="549"/>
    <x v="4"/>
    <x v="3"/>
    <x v="1"/>
    <n v="12"/>
    <n v="159668"/>
    <n v="1916.0160000000001"/>
    <x v="16"/>
  </r>
  <r>
    <x v="3"/>
    <s v="NOVIEMBRE"/>
    <n v="12422"/>
    <x v="102"/>
    <x v="102"/>
    <x v="76"/>
    <x v="76"/>
    <x v="4"/>
    <x v="3"/>
    <x v="1"/>
    <n v="16"/>
    <n v="145000"/>
    <n v="2320"/>
    <x v="0"/>
  </r>
  <r>
    <x v="3"/>
    <s v="NOVIEMBRE"/>
    <n v="12409"/>
    <x v="25"/>
    <x v="25"/>
    <x v="76"/>
    <x v="76"/>
    <x v="4"/>
    <x v="3"/>
    <x v="1"/>
    <n v="25"/>
    <n v="159668"/>
    <n v="3991.7"/>
    <x v="16"/>
  </r>
  <r>
    <x v="3"/>
    <s v="NOVIEMBRE"/>
    <n v="12437"/>
    <x v="1"/>
    <x v="1"/>
    <x v="76"/>
    <x v="76"/>
    <x v="4"/>
    <x v="3"/>
    <x v="1"/>
    <n v="2"/>
    <n v="150000"/>
    <n v="300"/>
    <x v="1"/>
  </r>
  <r>
    <x v="3"/>
    <s v="NOVIEMBRE"/>
    <n v="12406"/>
    <x v="19"/>
    <x v="19"/>
    <x v="76"/>
    <x v="76"/>
    <x v="4"/>
    <x v="3"/>
    <x v="1"/>
    <n v="8"/>
    <n v="145000"/>
    <n v="1160"/>
    <x v="0"/>
  </r>
  <r>
    <x v="3"/>
    <s v="NOVIEMBRE"/>
    <n v="12456"/>
    <x v="19"/>
    <x v="19"/>
    <x v="76"/>
    <x v="76"/>
    <x v="4"/>
    <x v="3"/>
    <x v="1"/>
    <n v="8"/>
    <n v="145000"/>
    <n v="1160"/>
    <x v="0"/>
  </r>
  <r>
    <x v="3"/>
    <s v="NOVIEMBRE"/>
    <n v="12436"/>
    <x v="8"/>
    <x v="8"/>
    <x v="77"/>
    <x v="77"/>
    <x v="4"/>
    <x v="3"/>
    <x v="1"/>
    <n v="10"/>
    <n v="620000"/>
    <n v="6200"/>
    <x v="7"/>
  </r>
  <r>
    <x v="3"/>
    <s v="NOVIEMBRE"/>
    <n v="12443"/>
    <x v="19"/>
    <x v="19"/>
    <x v="77"/>
    <x v="77"/>
    <x v="4"/>
    <x v="3"/>
    <x v="1"/>
    <n v="3"/>
    <n v="620000"/>
    <n v="1860"/>
    <x v="0"/>
  </r>
  <r>
    <x v="3"/>
    <s v="NOVIEMBRE"/>
    <n v="12451"/>
    <x v="30"/>
    <x v="30"/>
    <x v="506"/>
    <x v="506"/>
    <x v="4"/>
    <x v="3"/>
    <x v="1"/>
    <n v="1"/>
    <n v="1040000"/>
    <n v="1040"/>
    <x v="12"/>
  </r>
  <r>
    <x v="3"/>
    <s v="NOVIEMBRE"/>
    <n v="12433"/>
    <x v="92"/>
    <x v="92"/>
    <x v="82"/>
    <x v="82"/>
    <x v="4"/>
    <x v="3"/>
    <x v="1"/>
    <n v="1"/>
    <n v="121000"/>
    <n v="121"/>
    <x v="0"/>
  </r>
  <r>
    <x v="3"/>
    <s v="NOVIEMBRE"/>
    <n v="12418"/>
    <x v="24"/>
    <x v="24"/>
    <x v="82"/>
    <x v="82"/>
    <x v="4"/>
    <x v="3"/>
    <x v="1"/>
    <n v="15"/>
    <n v="129000"/>
    <n v="1935"/>
    <x v="15"/>
  </r>
  <r>
    <x v="3"/>
    <s v="NOVIEMBRE"/>
    <n v="12412"/>
    <x v="5"/>
    <x v="5"/>
    <x v="82"/>
    <x v="82"/>
    <x v="4"/>
    <x v="3"/>
    <x v="1"/>
    <n v="50"/>
    <n v="133594"/>
    <n v="6679.7"/>
    <x v="4"/>
  </r>
  <r>
    <x v="3"/>
    <s v="NOVIEMBRE"/>
    <n v="12390"/>
    <x v="9"/>
    <x v="9"/>
    <x v="82"/>
    <x v="82"/>
    <x v="4"/>
    <x v="3"/>
    <x v="1"/>
    <n v="1"/>
    <n v="130000"/>
    <n v="130"/>
    <x v="0"/>
  </r>
  <r>
    <x v="3"/>
    <s v="NOVIEMBRE"/>
    <n v="12444"/>
    <x v="37"/>
    <x v="37"/>
    <x v="15"/>
    <x v="15"/>
    <x v="4"/>
    <x v="3"/>
    <x v="1"/>
    <n v="2"/>
    <n v="3198363"/>
    <n v="6396.7259999999997"/>
    <x v="17"/>
  </r>
  <r>
    <x v="3"/>
    <s v="NOVIEMBRE"/>
    <n v="12420"/>
    <x v="13"/>
    <x v="13"/>
    <x v="196"/>
    <x v="196"/>
    <x v="4"/>
    <x v="3"/>
    <x v="1"/>
    <n v="2"/>
    <n v="4950149"/>
    <n v="9900.2980000000007"/>
    <x v="9"/>
  </r>
  <r>
    <x v="3"/>
    <s v="NOVIEMBRE"/>
    <n v="12434"/>
    <x v="5"/>
    <x v="5"/>
    <x v="17"/>
    <x v="17"/>
    <x v="4"/>
    <x v="3"/>
    <x v="1"/>
    <n v="2"/>
    <n v="6626664"/>
    <n v="13253.328"/>
    <x v="4"/>
  </r>
  <r>
    <x v="3"/>
    <s v="NOVIEMBRE"/>
    <n v="12389"/>
    <x v="5"/>
    <x v="5"/>
    <x v="361"/>
    <x v="361"/>
    <x v="4"/>
    <x v="3"/>
    <x v="1"/>
    <n v="2"/>
    <n v="8644820"/>
    <n v="17289.64"/>
    <x v="4"/>
  </r>
  <r>
    <x v="3"/>
    <s v="NOVIEMBRE"/>
    <n v="12444"/>
    <x v="37"/>
    <x v="37"/>
    <x v="197"/>
    <x v="197"/>
    <x v="4"/>
    <x v="3"/>
    <x v="1"/>
    <n v="2"/>
    <n v="3496250"/>
    <n v="6992.5"/>
    <x v="17"/>
  </r>
  <r>
    <x v="3"/>
    <s v="NOVIEMBRE"/>
    <n v="12420"/>
    <x v="13"/>
    <x v="13"/>
    <x v="374"/>
    <x v="374"/>
    <x v="4"/>
    <x v="3"/>
    <x v="1"/>
    <n v="2"/>
    <n v="3413568"/>
    <n v="6827.1360000000004"/>
    <x v="9"/>
  </r>
  <r>
    <x v="3"/>
    <s v="NOVIEMBRE"/>
    <n v="12400"/>
    <x v="12"/>
    <x v="12"/>
    <x v="495"/>
    <x v="495"/>
    <x v="341"/>
    <x v="1"/>
    <x v="1"/>
    <n v="15"/>
    <n v="61411"/>
    <n v="921.16499999999996"/>
    <x v="8"/>
  </r>
  <r>
    <x v="3"/>
    <s v="NOVIEMBRE"/>
    <n v="12430"/>
    <x v="6"/>
    <x v="6"/>
    <x v="486"/>
    <x v="486"/>
    <x v="334"/>
    <x v="1"/>
    <x v="1"/>
    <n v="40"/>
    <n v="2000"/>
    <n v="80"/>
    <x v="5"/>
  </r>
  <r>
    <x v="3"/>
    <s v="NOVIEMBRE"/>
    <n v="12402"/>
    <x v="12"/>
    <x v="12"/>
    <x v="266"/>
    <x v="266"/>
    <x v="183"/>
    <x v="1"/>
    <x v="1"/>
    <n v="3"/>
    <n v="182267"/>
    <n v="546.80100000000004"/>
    <x v="8"/>
  </r>
  <r>
    <x v="3"/>
    <s v="NOVIEMBRE"/>
    <n v="12402"/>
    <x v="12"/>
    <x v="12"/>
    <x v="421"/>
    <x v="421"/>
    <x v="287"/>
    <x v="1"/>
    <x v="1"/>
    <n v="3"/>
    <n v="195133"/>
    <n v="585.399"/>
    <x v="8"/>
  </r>
  <r>
    <x v="3"/>
    <s v="NOVIEMBRE"/>
    <n v="12402"/>
    <x v="12"/>
    <x v="12"/>
    <x v="327"/>
    <x v="327"/>
    <x v="225"/>
    <x v="1"/>
    <x v="1"/>
    <n v="3"/>
    <n v="195133"/>
    <n v="585.399"/>
    <x v="8"/>
  </r>
  <r>
    <x v="3"/>
    <s v="NOVIEMBRE"/>
    <n v="12402"/>
    <x v="12"/>
    <x v="12"/>
    <x v="550"/>
    <x v="550"/>
    <x v="374"/>
    <x v="1"/>
    <x v="1"/>
    <n v="3"/>
    <n v="197067"/>
    <n v="591.20100000000002"/>
    <x v="8"/>
  </r>
  <r>
    <x v="3"/>
    <s v="NOVIEMBRE"/>
    <n v="12402"/>
    <x v="12"/>
    <x v="12"/>
    <x v="551"/>
    <x v="551"/>
    <x v="375"/>
    <x v="1"/>
    <x v="1"/>
    <n v="3"/>
    <n v="194826"/>
    <n v="584.47799999999995"/>
    <x v="8"/>
  </r>
  <r>
    <x v="3"/>
    <s v="NOVIEMBRE"/>
    <n v="12402"/>
    <x v="12"/>
    <x v="12"/>
    <x v="267"/>
    <x v="267"/>
    <x v="184"/>
    <x v="1"/>
    <x v="1"/>
    <n v="3"/>
    <n v="194826"/>
    <n v="584.47799999999995"/>
    <x v="8"/>
  </r>
  <r>
    <x v="3"/>
    <s v="NOVIEMBRE"/>
    <n v="12402"/>
    <x v="12"/>
    <x v="12"/>
    <x v="268"/>
    <x v="268"/>
    <x v="185"/>
    <x v="1"/>
    <x v="1"/>
    <n v="3"/>
    <n v="121778"/>
    <n v="365.334"/>
    <x v="8"/>
  </r>
  <r>
    <x v="3"/>
    <s v="NOVIEMBRE"/>
    <n v="12402"/>
    <x v="12"/>
    <x v="12"/>
    <x v="269"/>
    <x v="269"/>
    <x v="186"/>
    <x v="1"/>
    <x v="1"/>
    <n v="3"/>
    <n v="205849"/>
    <n v="617.54700000000003"/>
    <x v="8"/>
  </r>
  <r>
    <x v="3"/>
    <s v="NOVIEMBRE"/>
    <n v="12402"/>
    <x v="12"/>
    <x v="12"/>
    <x v="23"/>
    <x v="23"/>
    <x v="9"/>
    <x v="1"/>
    <x v="1"/>
    <n v="3"/>
    <n v="205849"/>
    <n v="617.54700000000003"/>
    <x v="8"/>
  </r>
  <r>
    <x v="3"/>
    <s v="NOVIEMBRE"/>
    <n v="12402"/>
    <x v="12"/>
    <x v="12"/>
    <x v="552"/>
    <x v="552"/>
    <x v="376"/>
    <x v="1"/>
    <x v="1"/>
    <n v="3"/>
    <n v="205949"/>
    <n v="617.84699999999998"/>
    <x v="8"/>
  </r>
  <r>
    <x v="3"/>
    <s v="NOVIEMBRE"/>
    <n v="12402"/>
    <x v="12"/>
    <x v="12"/>
    <x v="270"/>
    <x v="270"/>
    <x v="187"/>
    <x v="1"/>
    <x v="1"/>
    <n v="3"/>
    <n v="116834"/>
    <n v="350.50200000000001"/>
    <x v="8"/>
  </r>
  <r>
    <x v="3"/>
    <s v="NOVIEMBRE"/>
    <n v="12402"/>
    <x v="12"/>
    <x v="12"/>
    <x v="328"/>
    <x v="328"/>
    <x v="226"/>
    <x v="1"/>
    <x v="1"/>
    <n v="3"/>
    <n v="205849"/>
    <n v="617.54700000000003"/>
    <x v="8"/>
  </r>
  <r>
    <x v="3"/>
    <s v="NOVIEMBRE"/>
    <n v="12454"/>
    <x v="12"/>
    <x v="12"/>
    <x v="25"/>
    <x v="25"/>
    <x v="11"/>
    <x v="1"/>
    <x v="1"/>
    <n v="2"/>
    <n v="35000"/>
    <n v="70"/>
    <x v="8"/>
  </r>
  <r>
    <x v="3"/>
    <s v="NOVIEMBRE"/>
    <n v="12402"/>
    <x v="12"/>
    <x v="12"/>
    <x v="271"/>
    <x v="271"/>
    <x v="188"/>
    <x v="1"/>
    <x v="1"/>
    <n v="3"/>
    <n v="205849"/>
    <n v="617.54700000000003"/>
    <x v="8"/>
  </r>
  <r>
    <x v="3"/>
    <s v="NOVIEMBRE"/>
    <n v="12406"/>
    <x v="19"/>
    <x v="19"/>
    <x v="226"/>
    <x v="226"/>
    <x v="160"/>
    <x v="1"/>
    <x v="1"/>
    <n v="5"/>
    <n v="12000"/>
    <n v="60"/>
    <x v="0"/>
  </r>
  <r>
    <x v="3"/>
    <s v="NOVIEMBRE"/>
    <n v="12406"/>
    <x v="19"/>
    <x v="19"/>
    <x v="35"/>
    <x v="35"/>
    <x v="21"/>
    <x v="1"/>
    <x v="1"/>
    <n v="10"/>
    <n v="16000"/>
    <n v="160"/>
    <x v="0"/>
  </r>
  <r>
    <x v="3"/>
    <s v="NOVIEMBRE"/>
    <n v="12399"/>
    <x v="12"/>
    <x v="12"/>
    <x v="39"/>
    <x v="39"/>
    <x v="25"/>
    <x v="1"/>
    <x v="1"/>
    <n v="22"/>
    <n v="56805"/>
    <n v="1249.71"/>
    <x v="8"/>
  </r>
  <r>
    <x v="3"/>
    <s v="NOVIEMBRE"/>
    <n v="12400"/>
    <x v="12"/>
    <x v="12"/>
    <x v="364"/>
    <x v="364"/>
    <x v="250"/>
    <x v="1"/>
    <x v="1"/>
    <n v="5"/>
    <n v="92116"/>
    <n v="460.58"/>
    <x v="8"/>
  </r>
  <r>
    <x v="3"/>
    <s v="NOVIEMBRE"/>
    <n v="12400"/>
    <x v="12"/>
    <x v="12"/>
    <x v="200"/>
    <x v="200"/>
    <x v="4"/>
    <x v="1"/>
    <x v="1"/>
    <n v="5"/>
    <n v="549627"/>
    <n v="2748.1350000000002"/>
    <x v="8"/>
  </r>
  <r>
    <x v="3"/>
    <s v="NOVIEMBRE"/>
    <n v="12400"/>
    <x v="12"/>
    <x v="12"/>
    <x v="553"/>
    <x v="553"/>
    <x v="4"/>
    <x v="1"/>
    <x v="1"/>
    <n v="10"/>
    <n v="18423"/>
    <n v="184.23"/>
    <x v="8"/>
  </r>
  <r>
    <x v="3"/>
    <s v="NOVIEMBRE"/>
    <n v="12401"/>
    <x v="12"/>
    <x v="12"/>
    <x v="43"/>
    <x v="43"/>
    <x v="29"/>
    <x v="1"/>
    <x v="1"/>
    <n v="10"/>
    <n v="98257"/>
    <n v="982.57"/>
    <x v="8"/>
  </r>
  <r>
    <x v="3"/>
    <s v="NOVIEMBRE"/>
    <n v="12404"/>
    <x v="28"/>
    <x v="28"/>
    <x v="89"/>
    <x v="89"/>
    <x v="64"/>
    <x v="4"/>
    <x v="1"/>
    <n v="20"/>
    <n v="469793"/>
    <n v="9395.86"/>
    <x v="10"/>
  </r>
  <r>
    <x v="3"/>
    <s v="NOVIEMBRE"/>
    <n v="12403"/>
    <x v="12"/>
    <x v="12"/>
    <x v="44"/>
    <x v="44"/>
    <x v="30"/>
    <x v="4"/>
    <x v="1"/>
    <n v="90"/>
    <n v="472863"/>
    <n v="42557.67"/>
    <x v="8"/>
  </r>
  <r>
    <x v="3"/>
    <s v="NOVIEMBRE"/>
    <n v="12405"/>
    <x v="28"/>
    <x v="28"/>
    <x v="44"/>
    <x v="44"/>
    <x v="30"/>
    <x v="4"/>
    <x v="1"/>
    <n v="20"/>
    <n v="488216"/>
    <n v="9764.32"/>
    <x v="10"/>
  </r>
  <r>
    <x v="3"/>
    <s v="NOVIEMBRE"/>
    <n v="12396"/>
    <x v="6"/>
    <x v="6"/>
    <x v="115"/>
    <x v="115"/>
    <x v="87"/>
    <x v="4"/>
    <x v="1"/>
    <n v="10"/>
    <n v="847470"/>
    <n v="8474.7000000000007"/>
    <x v="5"/>
  </r>
  <r>
    <x v="3"/>
    <s v="NOVIEMBRE"/>
    <n v="12408"/>
    <x v="25"/>
    <x v="25"/>
    <x v="115"/>
    <x v="115"/>
    <x v="87"/>
    <x v="4"/>
    <x v="1"/>
    <n v="5"/>
    <n v="841328"/>
    <n v="4206.6400000000003"/>
    <x v="16"/>
  </r>
  <r>
    <x v="3"/>
    <s v="NOVIEMBRE"/>
    <n v="12403"/>
    <x v="12"/>
    <x v="12"/>
    <x v="425"/>
    <x v="425"/>
    <x v="291"/>
    <x v="4"/>
    <x v="1"/>
    <n v="30"/>
    <n v="764564"/>
    <n v="22936.92"/>
    <x v="8"/>
  </r>
  <r>
    <x v="3"/>
    <s v="NOVIEMBRE"/>
    <n v="12396"/>
    <x v="6"/>
    <x v="6"/>
    <x v="202"/>
    <x v="202"/>
    <x v="145"/>
    <x v="4"/>
    <x v="1"/>
    <n v="10"/>
    <n v="974591"/>
    <n v="9745.91"/>
    <x v="5"/>
  </r>
  <r>
    <x v="3"/>
    <s v="NOVIEMBRE"/>
    <n v="12408"/>
    <x v="25"/>
    <x v="25"/>
    <x v="202"/>
    <x v="202"/>
    <x v="145"/>
    <x v="4"/>
    <x v="1"/>
    <n v="3"/>
    <n v="1080380"/>
    <n v="3241.14"/>
    <x v="16"/>
  </r>
  <r>
    <x v="3"/>
    <s v="NOVIEMBRE"/>
    <n v="12411"/>
    <x v="5"/>
    <x v="5"/>
    <x v="202"/>
    <x v="202"/>
    <x v="145"/>
    <x v="4"/>
    <x v="1"/>
    <n v="10"/>
    <n v="1057540"/>
    <n v="10575.4"/>
    <x v="4"/>
  </r>
  <r>
    <x v="3"/>
    <s v="NOVIEMBRE"/>
    <n v="12396"/>
    <x v="6"/>
    <x v="6"/>
    <x v="45"/>
    <x v="45"/>
    <x v="31"/>
    <x v="4"/>
    <x v="1"/>
    <n v="11"/>
    <n v="484268"/>
    <n v="5326.9480000000003"/>
    <x v="5"/>
  </r>
  <r>
    <x v="3"/>
    <s v="NOVIEMBRE"/>
    <n v="12408"/>
    <x v="25"/>
    <x v="25"/>
    <x v="184"/>
    <x v="184"/>
    <x v="134"/>
    <x v="4"/>
    <x v="1"/>
    <n v="6"/>
    <n v="1344897"/>
    <n v="8069.3819999999996"/>
    <x v="16"/>
  </r>
  <r>
    <x v="3"/>
    <s v="NOVIEMBRE"/>
    <n v="12408"/>
    <x v="25"/>
    <x v="25"/>
    <x v="118"/>
    <x v="118"/>
    <x v="90"/>
    <x v="5"/>
    <x v="1"/>
    <n v="21"/>
    <n v="58340"/>
    <n v="1225.1400000000001"/>
    <x v="16"/>
  </r>
  <r>
    <x v="3"/>
    <s v="NOVIEMBRE"/>
    <n v="12408"/>
    <x v="25"/>
    <x v="25"/>
    <x v="46"/>
    <x v="46"/>
    <x v="32"/>
    <x v="1"/>
    <x v="1"/>
    <n v="11"/>
    <n v="49129"/>
    <n v="540.41899999999998"/>
    <x v="16"/>
  </r>
  <r>
    <x v="3"/>
    <s v="NOVIEMBRE"/>
    <n v="12408"/>
    <x v="25"/>
    <x v="25"/>
    <x v="462"/>
    <x v="462"/>
    <x v="322"/>
    <x v="1"/>
    <x v="1"/>
    <n v="27"/>
    <n v="18423"/>
    <n v="497.42099999999999"/>
    <x v="16"/>
  </r>
  <r>
    <x v="3"/>
    <s v="NOVIEMBRE"/>
    <n v="12408"/>
    <x v="25"/>
    <x v="25"/>
    <x v="330"/>
    <x v="330"/>
    <x v="228"/>
    <x v="5"/>
    <x v="1"/>
    <n v="12"/>
    <n v="294772"/>
    <n v="3537.2640000000001"/>
    <x v="16"/>
  </r>
  <r>
    <x v="3"/>
    <s v="NOVIEMBRE"/>
    <n v="12441"/>
    <x v="17"/>
    <x v="17"/>
    <x v="124"/>
    <x v="124"/>
    <x v="4"/>
    <x v="1"/>
    <x v="2"/>
    <n v="15"/>
    <n v="222000"/>
    <n v="3330"/>
    <x v="11"/>
  </r>
  <r>
    <x v="3"/>
    <s v="NOVIEMBRE"/>
    <n v="12429"/>
    <x v="16"/>
    <x v="16"/>
    <x v="554"/>
    <x v="554"/>
    <x v="4"/>
    <x v="1"/>
    <x v="12"/>
    <n v="1"/>
    <n v="1381680"/>
    <n v="1381.68"/>
    <x v="8"/>
  </r>
  <r>
    <x v="3"/>
    <s v="NOVIEMBRE"/>
    <n v="12449"/>
    <x v="16"/>
    <x v="16"/>
    <x v="554"/>
    <x v="554"/>
    <x v="4"/>
    <x v="1"/>
    <x v="12"/>
    <n v="1"/>
    <n v="1338947"/>
    <n v="1338.9469999999999"/>
    <x v="8"/>
  </r>
  <r>
    <x v="3"/>
    <s v="NOVIEMBRE"/>
    <n v="12410"/>
    <x v="0"/>
    <x v="0"/>
    <x v="126"/>
    <x v="126"/>
    <x v="96"/>
    <x v="1"/>
    <x v="3"/>
    <n v="3"/>
    <n v="39000"/>
    <n v="117"/>
    <x v="0"/>
  </r>
  <r>
    <x v="3"/>
    <s v="NOVIEMBRE"/>
    <n v="12428"/>
    <x v="16"/>
    <x v="16"/>
    <x v="55"/>
    <x v="55"/>
    <x v="41"/>
    <x v="0"/>
    <x v="3"/>
    <n v="15"/>
    <n v="289600"/>
    <n v="4344"/>
    <x v="8"/>
  </r>
  <r>
    <x v="3"/>
    <s v="NOVIEMBRE"/>
    <n v="12431"/>
    <x v="20"/>
    <x v="20"/>
    <x v="58"/>
    <x v="58"/>
    <x v="44"/>
    <x v="1"/>
    <x v="3"/>
    <n v="11"/>
    <n v="35000"/>
    <n v="385"/>
    <x v="0"/>
  </r>
  <r>
    <x v="3"/>
    <s v="NOVIEMBRE"/>
    <n v="12419"/>
    <x v="0"/>
    <x v="0"/>
    <x v="58"/>
    <x v="58"/>
    <x v="44"/>
    <x v="1"/>
    <x v="3"/>
    <n v="2"/>
    <n v="42000"/>
    <n v="84"/>
    <x v="0"/>
  </r>
  <r>
    <x v="3"/>
    <s v="NOVIEMBRE"/>
    <n v="12410"/>
    <x v="0"/>
    <x v="0"/>
    <x v="188"/>
    <x v="188"/>
    <x v="137"/>
    <x v="1"/>
    <x v="3"/>
    <n v="2"/>
    <n v="15000"/>
    <n v="30"/>
    <x v="0"/>
  </r>
  <r>
    <x v="3"/>
    <s v="NOVIEMBRE"/>
    <n v="12427"/>
    <x v="16"/>
    <x v="16"/>
    <x v="128"/>
    <x v="128"/>
    <x v="98"/>
    <x v="0"/>
    <x v="3"/>
    <n v="5"/>
    <n v="1065000"/>
    <n v="5325"/>
    <x v="8"/>
  </r>
  <r>
    <x v="3"/>
    <s v="NOVIEMBRE"/>
    <n v="12417"/>
    <x v="1"/>
    <x v="1"/>
    <x v="95"/>
    <x v="95"/>
    <x v="70"/>
    <x v="0"/>
    <x v="3"/>
    <n v="1"/>
    <n v="70000"/>
    <n v="70"/>
    <x v="1"/>
  </r>
  <r>
    <x v="3"/>
    <s v="NOVIEMBRE"/>
    <n v="12437"/>
    <x v="1"/>
    <x v="1"/>
    <x v="95"/>
    <x v="95"/>
    <x v="70"/>
    <x v="0"/>
    <x v="3"/>
    <n v="2"/>
    <n v="70000"/>
    <n v="140"/>
    <x v="1"/>
  </r>
  <r>
    <x v="3"/>
    <s v="NOVIEMBRE"/>
    <n v="12428"/>
    <x v="16"/>
    <x v="16"/>
    <x v="62"/>
    <x v="62"/>
    <x v="48"/>
    <x v="0"/>
    <x v="3"/>
    <n v="5"/>
    <n v="59000"/>
    <n v="295"/>
    <x v="8"/>
  </r>
  <r>
    <x v="3"/>
    <s v="NOVIEMBRE"/>
    <n v="12423"/>
    <x v="17"/>
    <x v="17"/>
    <x v="64"/>
    <x v="64"/>
    <x v="50"/>
    <x v="1"/>
    <x v="3"/>
    <n v="1"/>
    <n v="40000"/>
    <n v="40"/>
    <x v="11"/>
  </r>
  <r>
    <x v="3"/>
    <s v="NOVIEMBRE"/>
    <n v="12453"/>
    <x v="17"/>
    <x v="17"/>
    <x v="140"/>
    <x v="140"/>
    <x v="109"/>
    <x v="0"/>
    <x v="3"/>
    <n v="1"/>
    <n v="7000"/>
    <n v="7"/>
    <x v="11"/>
  </r>
  <r>
    <x v="3"/>
    <s v="NOVIEMBRE"/>
    <n v="12421"/>
    <x v="102"/>
    <x v="102"/>
    <x v="141"/>
    <x v="141"/>
    <x v="110"/>
    <x v="1"/>
    <x v="3"/>
    <n v="10"/>
    <n v="120000"/>
    <n v="1200"/>
    <x v="0"/>
  </r>
  <r>
    <x v="3"/>
    <s v="NOVIEMBRE"/>
    <n v="12410"/>
    <x v="0"/>
    <x v="0"/>
    <x v="192"/>
    <x v="192"/>
    <x v="141"/>
    <x v="1"/>
    <x v="3"/>
    <n v="4"/>
    <n v="15000"/>
    <n v="60"/>
    <x v="0"/>
  </r>
  <r>
    <x v="3"/>
    <s v="NOVIEMBRE"/>
    <n v="12428"/>
    <x v="16"/>
    <x v="16"/>
    <x v="555"/>
    <x v="555"/>
    <x v="4"/>
    <x v="1"/>
    <x v="4"/>
    <n v="15"/>
    <n v="138800"/>
    <n v="2082"/>
    <x v="8"/>
  </r>
  <r>
    <x v="3"/>
    <s v="NOVIEMBRE"/>
    <n v="12431"/>
    <x v="20"/>
    <x v="20"/>
    <x v="321"/>
    <x v="321"/>
    <x v="223"/>
    <x v="1"/>
    <x v="4"/>
    <n v="3"/>
    <n v="140000"/>
    <n v="420"/>
    <x v="0"/>
  </r>
  <r>
    <x v="3"/>
    <s v="NOVIEMBRE"/>
    <n v="12431"/>
    <x v="20"/>
    <x v="20"/>
    <x v="70"/>
    <x v="70"/>
    <x v="56"/>
    <x v="2"/>
    <x v="5"/>
    <n v="10"/>
    <n v="42000"/>
    <n v="420"/>
    <x v="0"/>
  </r>
  <r>
    <x v="3"/>
    <s v="DICIEMBRE"/>
    <n v="12500"/>
    <x v="17"/>
    <x v="17"/>
    <x v="556"/>
    <x v="556"/>
    <x v="377"/>
    <x v="1"/>
    <x v="9"/>
    <n v="1"/>
    <n v="1300000"/>
    <n v="1300"/>
    <x v="11"/>
  </r>
  <r>
    <x v="3"/>
    <s v="DICIEMBRE"/>
    <n v="12473"/>
    <x v="22"/>
    <x v="22"/>
    <x v="557"/>
    <x v="557"/>
    <x v="378"/>
    <x v="1"/>
    <x v="14"/>
    <n v="1"/>
    <n v="3150836"/>
    <n v="3150.8359999999998"/>
    <x v="14"/>
  </r>
  <r>
    <x v="3"/>
    <s v="DICIEMBRE"/>
    <n v="12493"/>
    <x v="34"/>
    <x v="34"/>
    <x v="459"/>
    <x v="459"/>
    <x v="319"/>
    <x v="3"/>
    <x v="0"/>
    <n v="10"/>
    <n v="70000"/>
    <n v="700"/>
    <x v="0"/>
  </r>
  <r>
    <x v="3"/>
    <s v="DICIEMBRE"/>
    <n v="12503"/>
    <x v="16"/>
    <x v="16"/>
    <x v="237"/>
    <x v="237"/>
    <x v="168"/>
    <x v="0"/>
    <x v="0"/>
    <n v="10"/>
    <n v="75000"/>
    <n v="750"/>
    <x v="8"/>
  </r>
  <r>
    <x v="3"/>
    <s v="DICIEMBRE"/>
    <n v="12487"/>
    <x v="1"/>
    <x v="1"/>
    <x v="72"/>
    <x v="72"/>
    <x v="4"/>
    <x v="1"/>
    <x v="0"/>
    <n v="50"/>
    <n v="2300"/>
    <n v="115"/>
    <x v="1"/>
  </r>
  <r>
    <x v="3"/>
    <s v="DICIEMBRE"/>
    <n v="12470"/>
    <x v="17"/>
    <x v="17"/>
    <x v="386"/>
    <x v="386"/>
    <x v="262"/>
    <x v="2"/>
    <x v="1"/>
    <n v="1"/>
    <n v="185000"/>
    <n v="185"/>
    <x v="11"/>
  </r>
  <r>
    <x v="3"/>
    <s v="DICIEMBRE"/>
    <n v="12468"/>
    <x v="5"/>
    <x v="5"/>
    <x v="386"/>
    <x v="386"/>
    <x v="262"/>
    <x v="2"/>
    <x v="1"/>
    <n v="150"/>
    <n v="202510"/>
    <n v="30376.5"/>
    <x v="4"/>
  </r>
  <r>
    <x v="3"/>
    <s v="DICIEMBRE"/>
    <n v="12469"/>
    <x v="5"/>
    <x v="5"/>
    <x v="386"/>
    <x v="386"/>
    <x v="262"/>
    <x v="2"/>
    <x v="1"/>
    <n v="120"/>
    <n v="202510"/>
    <n v="24301.200000000001"/>
    <x v="4"/>
  </r>
  <r>
    <x v="3"/>
    <s v="DICIEMBRE"/>
    <n v="12514"/>
    <x v="8"/>
    <x v="8"/>
    <x v="4"/>
    <x v="4"/>
    <x v="4"/>
    <x v="2"/>
    <x v="1"/>
    <n v="20"/>
    <n v="403180"/>
    <n v="8063.6"/>
    <x v="7"/>
  </r>
  <r>
    <x v="3"/>
    <s v="DICIEMBRE"/>
    <n v="12533"/>
    <x v="28"/>
    <x v="28"/>
    <x v="4"/>
    <x v="4"/>
    <x v="4"/>
    <x v="2"/>
    <x v="1"/>
    <n v="30"/>
    <n v="313901"/>
    <n v="9417.0300000000007"/>
    <x v="10"/>
  </r>
  <r>
    <x v="3"/>
    <s v="DICIEMBRE"/>
    <n v="12483"/>
    <x v="4"/>
    <x v="4"/>
    <x v="4"/>
    <x v="4"/>
    <x v="4"/>
    <x v="2"/>
    <x v="1"/>
    <n v="20"/>
    <n v="420392"/>
    <n v="8407.84"/>
    <x v="3"/>
  </r>
  <r>
    <x v="3"/>
    <s v="DICIEMBRE"/>
    <n v="12462"/>
    <x v="77"/>
    <x v="77"/>
    <x v="5"/>
    <x v="5"/>
    <x v="4"/>
    <x v="2"/>
    <x v="1"/>
    <n v="2"/>
    <n v="1980000"/>
    <n v="3960"/>
    <x v="16"/>
  </r>
  <r>
    <x v="3"/>
    <s v="DICIEMBRE"/>
    <n v="12511"/>
    <x v="8"/>
    <x v="8"/>
    <x v="438"/>
    <x v="438"/>
    <x v="4"/>
    <x v="2"/>
    <x v="1"/>
    <n v="1"/>
    <n v="4650000"/>
    <n v="4650"/>
    <x v="7"/>
  </r>
  <r>
    <x v="3"/>
    <s v="DICIEMBRE"/>
    <n v="12519"/>
    <x v="8"/>
    <x v="8"/>
    <x v="438"/>
    <x v="438"/>
    <x v="4"/>
    <x v="2"/>
    <x v="1"/>
    <n v="1"/>
    <n v="4650000"/>
    <n v="4650"/>
    <x v="7"/>
  </r>
  <r>
    <x v="3"/>
    <s v="DICIEMBRE"/>
    <n v="12520"/>
    <x v="8"/>
    <x v="8"/>
    <x v="438"/>
    <x v="438"/>
    <x v="4"/>
    <x v="2"/>
    <x v="1"/>
    <n v="1"/>
    <n v="4650000"/>
    <n v="4650"/>
    <x v="7"/>
  </r>
  <r>
    <x v="3"/>
    <s v="DICIEMBRE"/>
    <n v="12511"/>
    <x v="8"/>
    <x v="8"/>
    <x v="517"/>
    <x v="517"/>
    <x v="4"/>
    <x v="2"/>
    <x v="1"/>
    <n v="1"/>
    <n v="5800000"/>
    <n v="5800"/>
    <x v="7"/>
  </r>
  <r>
    <x v="3"/>
    <s v="DICIEMBRE"/>
    <n v="12519"/>
    <x v="8"/>
    <x v="8"/>
    <x v="517"/>
    <x v="517"/>
    <x v="4"/>
    <x v="2"/>
    <x v="1"/>
    <n v="1"/>
    <n v="5800000"/>
    <n v="5800"/>
    <x v="7"/>
  </r>
  <r>
    <x v="3"/>
    <s v="DICIEMBRE"/>
    <n v="12520"/>
    <x v="8"/>
    <x v="8"/>
    <x v="517"/>
    <x v="517"/>
    <x v="4"/>
    <x v="2"/>
    <x v="1"/>
    <n v="1"/>
    <n v="5800000"/>
    <n v="5800"/>
    <x v="7"/>
  </r>
  <r>
    <x v="3"/>
    <s v="DICIEMBRE"/>
    <n v="12514"/>
    <x v="8"/>
    <x v="8"/>
    <x v="7"/>
    <x v="7"/>
    <x v="4"/>
    <x v="2"/>
    <x v="1"/>
    <n v="5"/>
    <n v="735211"/>
    <n v="3676.0549999999998"/>
    <x v="7"/>
  </r>
  <r>
    <x v="3"/>
    <s v="DICIEMBRE"/>
    <n v="12533"/>
    <x v="28"/>
    <x v="28"/>
    <x v="7"/>
    <x v="7"/>
    <x v="4"/>
    <x v="2"/>
    <x v="1"/>
    <n v="15"/>
    <n v="649210"/>
    <n v="9738.15"/>
    <x v="10"/>
  </r>
  <r>
    <x v="3"/>
    <s v="DICIEMBRE"/>
    <n v="12483"/>
    <x v="4"/>
    <x v="4"/>
    <x v="7"/>
    <x v="7"/>
    <x v="4"/>
    <x v="2"/>
    <x v="1"/>
    <n v="4"/>
    <n v="744694"/>
    <n v="2978.7759999999998"/>
    <x v="3"/>
  </r>
  <r>
    <x v="3"/>
    <s v="DICIEMBRE"/>
    <n v="12485"/>
    <x v="24"/>
    <x v="24"/>
    <x v="7"/>
    <x v="7"/>
    <x v="4"/>
    <x v="2"/>
    <x v="1"/>
    <n v="5"/>
    <n v="720000"/>
    <n v="3600"/>
    <x v="15"/>
  </r>
  <r>
    <x v="3"/>
    <s v="DICIEMBRE"/>
    <n v="12482"/>
    <x v="28"/>
    <x v="28"/>
    <x v="172"/>
    <x v="172"/>
    <x v="127"/>
    <x v="1"/>
    <x v="1"/>
    <n v="567"/>
    <n v="114527"/>
    <n v="64936.809000000001"/>
    <x v="10"/>
  </r>
  <r>
    <x v="3"/>
    <s v="DICIEMBRE"/>
    <n v="12482"/>
    <x v="28"/>
    <x v="28"/>
    <x v="173"/>
    <x v="173"/>
    <x v="128"/>
    <x v="1"/>
    <x v="1"/>
    <n v="1"/>
    <n v="57053"/>
    <n v="57.052999999999997"/>
    <x v="10"/>
  </r>
  <r>
    <x v="3"/>
    <s v="DICIEMBRE"/>
    <n v="12479"/>
    <x v="12"/>
    <x v="12"/>
    <x v="538"/>
    <x v="538"/>
    <x v="367"/>
    <x v="1"/>
    <x v="1"/>
    <n v="15"/>
    <n v="201188"/>
    <n v="3017.82"/>
    <x v="8"/>
  </r>
  <r>
    <x v="3"/>
    <s v="DICIEMBRE"/>
    <n v="12510"/>
    <x v="8"/>
    <x v="8"/>
    <x v="9"/>
    <x v="9"/>
    <x v="4"/>
    <x v="3"/>
    <x v="1"/>
    <n v="5"/>
    <n v="175000"/>
    <n v="875"/>
    <x v="7"/>
  </r>
  <r>
    <x v="3"/>
    <s v="DICIEMBRE"/>
    <n v="12515"/>
    <x v="8"/>
    <x v="8"/>
    <x v="9"/>
    <x v="9"/>
    <x v="4"/>
    <x v="3"/>
    <x v="1"/>
    <n v="5"/>
    <n v="175000"/>
    <n v="875"/>
    <x v="7"/>
  </r>
  <r>
    <x v="3"/>
    <s v="DICIEMBRE"/>
    <n v="12516"/>
    <x v="8"/>
    <x v="8"/>
    <x v="9"/>
    <x v="9"/>
    <x v="4"/>
    <x v="3"/>
    <x v="1"/>
    <n v="4"/>
    <n v="175000"/>
    <n v="700"/>
    <x v="7"/>
  </r>
  <r>
    <x v="3"/>
    <s v="DICIEMBRE"/>
    <n v="12517"/>
    <x v="8"/>
    <x v="8"/>
    <x v="9"/>
    <x v="9"/>
    <x v="4"/>
    <x v="3"/>
    <x v="1"/>
    <n v="5"/>
    <n v="175000"/>
    <n v="875"/>
    <x v="7"/>
  </r>
  <r>
    <x v="3"/>
    <s v="DICIEMBRE"/>
    <n v="12518"/>
    <x v="8"/>
    <x v="8"/>
    <x v="9"/>
    <x v="9"/>
    <x v="4"/>
    <x v="3"/>
    <x v="1"/>
    <n v="10"/>
    <n v="175000"/>
    <n v="1750"/>
    <x v="7"/>
  </r>
  <r>
    <x v="3"/>
    <s v="DICIEMBRE"/>
    <n v="12522"/>
    <x v="19"/>
    <x v="19"/>
    <x v="9"/>
    <x v="9"/>
    <x v="4"/>
    <x v="3"/>
    <x v="1"/>
    <n v="4"/>
    <n v="175000"/>
    <n v="700"/>
    <x v="0"/>
  </r>
  <r>
    <x v="3"/>
    <s v="DICIEMBRE"/>
    <n v="12510"/>
    <x v="8"/>
    <x v="8"/>
    <x v="334"/>
    <x v="334"/>
    <x v="4"/>
    <x v="3"/>
    <x v="1"/>
    <n v="5"/>
    <n v="175000"/>
    <n v="875"/>
    <x v="7"/>
  </r>
  <r>
    <x v="3"/>
    <s v="DICIEMBRE"/>
    <n v="12515"/>
    <x v="8"/>
    <x v="8"/>
    <x v="334"/>
    <x v="334"/>
    <x v="4"/>
    <x v="3"/>
    <x v="1"/>
    <n v="5"/>
    <n v="175000"/>
    <n v="875"/>
    <x v="7"/>
  </r>
  <r>
    <x v="3"/>
    <s v="DICIEMBRE"/>
    <n v="12517"/>
    <x v="8"/>
    <x v="8"/>
    <x v="334"/>
    <x v="334"/>
    <x v="4"/>
    <x v="3"/>
    <x v="1"/>
    <n v="5"/>
    <n v="175000"/>
    <n v="875"/>
    <x v="7"/>
  </r>
  <r>
    <x v="3"/>
    <s v="DICIEMBRE"/>
    <n v="12518"/>
    <x v="8"/>
    <x v="8"/>
    <x v="334"/>
    <x v="334"/>
    <x v="4"/>
    <x v="3"/>
    <x v="1"/>
    <n v="10"/>
    <n v="175000"/>
    <n v="1750"/>
    <x v="7"/>
  </r>
  <r>
    <x v="3"/>
    <s v="DICIEMBRE"/>
    <n v="12528"/>
    <x v="92"/>
    <x v="92"/>
    <x v="76"/>
    <x v="76"/>
    <x v="4"/>
    <x v="3"/>
    <x v="1"/>
    <n v="1"/>
    <n v="150000"/>
    <n v="150"/>
    <x v="0"/>
  </r>
  <r>
    <x v="3"/>
    <s v="DICIEMBRE"/>
    <n v="12535"/>
    <x v="53"/>
    <x v="53"/>
    <x v="76"/>
    <x v="76"/>
    <x v="4"/>
    <x v="3"/>
    <x v="1"/>
    <n v="1"/>
    <n v="148000"/>
    <n v="148"/>
    <x v="0"/>
  </r>
  <r>
    <x v="3"/>
    <s v="DICIEMBRE"/>
    <n v="12534"/>
    <x v="19"/>
    <x v="19"/>
    <x v="76"/>
    <x v="76"/>
    <x v="4"/>
    <x v="3"/>
    <x v="1"/>
    <n v="16"/>
    <n v="145000"/>
    <n v="2320"/>
    <x v="0"/>
  </r>
  <r>
    <x v="3"/>
    <s v="DICIEMBRE"/>
    <n v="12522"/>
    <x v="19"/>
    <x v="19"/>
    <x v="372"/>
    <x v="372"/>
    <x v="4"/>
    <x v="3"/>
    <x v="1"/>
    <n v="4"/>
    <n v="145000"/>
    <n v="580"/>
    <x v="0"/>
  </r>
  <r>
    <x v="3"/>
    <s v="DICIEMBRE"/>
    <n v="12510"/>
    <x v="8"/>
    <x v="8"/>
    <x v="77"/>
    <x v="77"/>
    <x v="4"/>
    <x v="3"/>
    <x v="1"/>
    <n v="10"/>
    <n v="620000"/>
    <n v="6200"/>
    <x v="7"/>
  </r>
  <r>
    <x v="3"/>
    <s v="DICIEMBRE"/>
    <n v="12515"/>
    <x v="8"/>
    <x v="8"/>
    <x v="77"/>
    <x v="77"/>
    <x v="4"/>
    <x v="3"/>
    <x v="1"/>
    <n v="10"/>
    <n v="620000"/>
    <n v="6200"/>
    <x v="7"/>
  </r>
  <r>
    <x v="3"/>
    <s v="DICIEMBRE"/>
    <n v="12517"/>
    <x v="8"/>
    <x v="8"/>
    <x v="77"/>
    <x v="77"/>
    <x v="4"/>
    <x v="3"/>
    <x v="1"/>
    <n v="10"/>
    <n v="620000"/>
    <n v="6200"/>
    <x v="7"/>
  </r>
  <r>
    <x v="3"/>
    <s v="DICIEMBRE"/>
    <n v="12518"/>
    <x v="8"/>
    <x v="8"/>
    <x v="77"/>
    <x v="77"/>
    <x v="4"/>
    <x v="3"/>
    <x v="1"/>
    <n v="10"/>
    <n v="620000"/>
    <n v="6200"/>
    <x v="7"/>
  </r>
  <r>
    <x v="3"/>
    <s v="DICIEMBRE"/>
    <n v="12541"/>
    <x v="103"/>
    <x v="103"/>
    <x v="77"/>
    <x v="77"/>
    <x v="4"/>
    <x v="3"/>
    <x v="1"/>
    <n v="1"/>
    <n v="630000"/>
    <n v="630"/>
    <x v="4"/>
  </r>
  <r>
    <x v="3"/>
    <s v="DICIEMBRE"/>
    <n v="12531"/>
    <x v="18"/>
    <x v="18"/>
    <x v="501"/>
    <x v="501"/>
    <x v="344"/>
    <x v="3"/>
    <x v="1"/>
    <n v="1"/>
    <n v="2652522"/>
    <n v="2652.5219999999999"/>
    <x v="12"/>
  </r>
  <r>
    <x v="3"/>
    <s v="DICIEMBRE"/>
    <n v="12534"/>
    <x v="19"/>
    <x v="19"/>
    <x v="82"/>
    <x v="82"/>
    <x v="4"/>
    <x v="3"/>
    <x v="1"/>
    <n v="2"/>
    <n v="140000"/>
    <n v="280"/>
    <x v="0"/>
  </r>
  <r>
    <x v="3"/>
    <s v="DICIEMBRE"/>
    <n v="12512"/>
    <x v="13"/>
    <x v="13"/>
    <x v="196"/>
    <x v="196"/>
    <x v="4"/>
    <x v="3"/>
    <x v="1"/>
    <n v="1"/>
    <n v="4950149"/>
    <n v="4950.1490000000003"/>
    <x v="9"/>
  </r>
  <r>
    <x v="3"/>
    <s v="DICIEMBRE"/>
    <n v="12526"/>
    <x v="5"/>
    <x v="5"/>
    <x v="17"/>
    <x v="17"/>
    <x v="4"/>
    <x v="3"/>
    <x v="1"/>
    <n v="9"/>
    <n v="6601034"/>
    <n v="59409.305999999997"/>
    <x v="4"/>
  </r>
  <r>
    <x v="3"/>
    <s v="DICIEMBRE"/>
    <n v="12484"/>
    <x v="5"/>
    <x v="5"/>
    <x v="293"/>
    <x v="293"/>
    <x v="4"/>
    <x v="3"/>
    <x v="1"/>
    <n v="1"/>
    <n v="8657072"/>
    <n v="8657.0720000000001"/>
    <x v="4"/>
  </r>
  <r>
    <x v="3"/>
    <s v="DICIEMBRE"/>
    <n v="12512"/>
    <x v="13"/>
    <x v="13"/>
    <x v="374"/>
    <x v="374"/>
    <x v="4"/>
    <x v="3"/>
    <x v="1"/>
    <n v="1"/>
    <n v="3413568"/>
    <n v="3413.5680000000002"/>
    <x v="9"/>
  </r>
  <r>
    <x v="3"/>
    <s v="DICIEMBRE"/>
    <n v="12521"/>
    <x v="8"/>
    <x v="8"/>
    <x v="176"/>
    <x v="176"/>
    <x v="130"/>
    <x v="1"/>
    <x v="1"/>
    <n v="2"/>
    <n v="387616"/>
    <n v="775.23199999999997"/>
    <x v="7"/>
  </r>
  <r>
    <x v="3"/>
    <s v="DICIEMBRE"/>
    <n v="12529"/>
    <x v="14"/>
    <x v="14"/>
    <x v="267"/>
    <x v="267"/>
    <x v="184"/>
    <x v="1"/>
    <x v="1"/>
    <n v="1"/>
    <n v="170000"/>
    <n v="170"/>
    <x v="0"/>
  </r>
  <r>
    <x v="3"/>
    <s v="DICIEMBRE"/>
    <n v="12529"/>
    <x v="14"/>
    <x v="14"/>
    <x v="328"/>
    <x v="328"/>
    <x v="226"/>
    <x v="1"/>
    <x v="1"/>
    <n v="1"/>
    <n v="170000"/>
    <n v="170"/>
    <x v="0"/>
  </r>
  <r>
    <x v="3"/>
    <s v="DICIEMBRE"/>
    <n v="12463"/>
    <x v="12"/>
    <x v="12"/>
    <x v="487"/>
    <x v="487"/>
    <x v="335"/>
    <x v="1"/>
    <x v="1"/>
    <n v="1"/>
    <n v="436000"/>
    <n v="436"/>
    <x v="8"/>
  </r>
  <r>
    <x v="3"/>
    <s v="DICIEMBRE"/>
    <n v="12463"/>
    <x v="12"/>
    <x v="12"/>
    <x v="155"/>
    <x v="155"/>
    <x v="119"/>
    <x v="1"/>
    <x v="1"/>
    <n v="5"/>
    <n v="22000"/>
    <n v="110"/>
    <x v="8"/>
  </r>
  <r>
    <x v="3"/>
    <s v="DICIEMBRE"/>
    <n v="12465"/>
    <x v="92"/>
    <x v="92"/>
    <x v="226"/>
    <x v="226"/>
    <x v="160"/>
    <x v="1"/>
    <x v="1"/>
    <n v="1"/>
    <n v="15000"/>
    <n v="15"/>
    <x v="0"/>
  </r>
  <r>
    <x v="3"/>
    <s v="DICIEMBRE"/>
    <n v="12534"/>
    <x v="19"/>
    <x v="19"/>
    <x v="226"/>
    <x v="226"/>
    <x v="160"/>
    <x v="1"/>
    <x v="1"/>
    <n v="2"/>
    <n v="15000"/>
    <n v="30"/>
    <x v="0"/>
  </r>
  <r>
    <x v="3"/>
    <s v="DICIEMBRE"/>
    <n v="12532"/>
    <x v="102"/>
    <x v="102"/>
    <x v="36"/>
    <x v="36"/>
    <x v="22"/>
    <x v="1"/>
    <x v="1"/>
    <n v="4"/>
    <n v="16000"/>
    <n v="64"/>
    <x v="0"/>
  </r>
  <r>
    <x v="3"/>
    <s v="DICIEMBRE"/>
    <n v="12465"/>
    <x v="92"/>
    <x v="92"/>
    <x v="363"/>
    <x v="363"/>
    <x v="249"/>
    <x v="1"/>
    <x v="1"/>
    <n v="1"/>
    <n v="15000"/>
    <n v="15"/>
    <x v="0"/>
  </r>
  <r>
    <x v="3"/>
    <s v="DICIEMBRE"/>
    <n v="12494"/>
    <x v="48"/>
    <x v="48"/>
    <x v="102"/>
    <x v="102"/>
    <x v="75"/>
    <x v="1"/>
    <x v="1"/>
    <n v="50"/>
    <n v="3904"/>
    <n v="195.2"/>
    <x v="0"/>
  </r>
  <r>
    <x v="3"/>
    <s v="DICIEMBRE"/>
    <n v="12490"/>
    <x v="14"/>
    <x v="14"/>
    <x v="102"/>
    <x v="102"/>
    <x v="75"/>
    <x v="1"/>
    <x v="1"/>
    <n v="54"/>
    <n v="3003"/>
    <n v="162.16200000000001"/>
    <x v="0"/>
  </r>
  <r>
    <x v="3"/>
    <s v="DICIEMBRE"/>
    <n v="12463"/>
    <x v="12"/>
    <x v="12"/>
    <x v="558"/>
    <x v="558"/>
    <x v="4"/>
    <x v="1"/>
    <x v="1"/>
    <n v="2"/>
    <n v="610000"/>
    <n v="1220"/>
    <x v="8"/>
  </r>
  <r>
    <x v="3"/>
    <s v="DICIEMBRE"/>
    <n v="12475"/>
    <x v="12"/>
    <x v="12"/>
    <x v="559"/>
    <x v="559"/>
    <x v="379"/>
    <x v="1"/>
    <x v="1"/>
    <n v="1"/>
    <n v="59000"/>
    <n v="59"/>
    <x v="8"/>
  </r>
  <r>
    <x v="3"/>
    <s v="DICIEMBRE"/>
    <n v="12475"/>
    <x v="12"/>
    <x v="12"/>
    <x v="41"/>
    <x v="41"/>
    <x v="27"/>
    <x v="1"/>
    <x v="1"/>
    <n v="1"/>
    <n v="61000"/>
    <n v="61"/>
    <x v="8"/>
  </r>
  <r>
    <x v="3"/>
    <s v="DICIEMBRE"/>
    <n v="12494"/>
    <x v="48"/>
    <x v="48"/>
    <x v="106"/>
    <x v="106"/>
    <x v="79"/>
    <x v="1"/>
    <x v="1"/>
    <n v="55"/>
    <n v="21920"/>
    <n v="1205.5999999999999"/>
    <x v="0"/>
  </r>
  <r>
    <x v="3"/>
    <s v="DICIEMBRE"/>
    <n v="12478"/>
    <x v="12"/>
    <x v="12"/>
    <x v="43"/>
    <x v="43"/>
    <x v="29"/>
    <x v="1"/>
    <x v="1"/>
    <n v="40"/>
    <n v="96090"/>
    <n v="3843.6"/>
    <x v="8"/>
  </r>
  <r>
    <x v="3"/>
    <s v="DICIEMBRE"/>
    <n v="12480"/>
    <x v="12"/>
    <x v="12"/>
    <x v="43"/>
    <x v="43"/>
    <x v="29"/>
    <x v="1"/>
    <x v="1"/>
    <n v="30"/>
    <n v="96090"/>
    <n v="2882.7"/>
    <x v="8"/>
  </r>
  <r>
    <x v="3"/>
    <s v="DICIEMBRE"/>
    <n v="12490"/>
    <x v="14"/>
    <x v="14"/>
    <x v="43"/>
    <x v="43"/>
    <x v="29"/>
    <x v="1"/>
    <x v="1"/>
    <n v="30"/>
    <n v="78073"/>
    <n v="2342.19"/>
    <x v="0"/>
  </r>
  <r>
    <x v="3"/>
    <s v="DICIEMBRE"/>
    <n v="12486"/>
    <x v="49"/>
    <x v="49"/>
    <x v="43"/>
    <x v="43"/>
    <x v="29"/>
    <x v="1"/>
    <x v="1"/>
    <n v="30"/>
    <n v="96090"/>
    <n v="2882.7"/>
    <x v="0"/>
  </r>
  <r>
    <x v="3"/>
    <s v="DICIEMBRE"/>
    <n v="12508"/>
    <x v="49"/>
    <x v="49"/>
    <x v="43"/>
    <x v="43"/>
    <x v="29"/>
    <x v="1"/>
    <x v="1"/>
    <n v="2"/>
    <n v="96090"/>
    <n v="192.18"/>
    <x v="0"/>
  </r>
  <r>
    <x v="3"/>
    <s v="DICIEMBRE"/>
    <n v="12494"/>
    <x v="48"/>
    <x v="48"/>
    <x v="107"/>
    <x v="107"/>
    <x v="80"/>
    <x v="1"/>
    <x v="1"/>
    <n v="60"/>
    <n v="30028"/>
    <n v="1801.68"/>
    <x v="0"/>
  </r>
  <r>
    <x v="3"/>
    <s v="DICIEMBRE"/>
    <n v="12494"/>
    <x v="48"/>
    <x v="48"/>
    <x v="89"/>
    <x v="89"/>
    <x v="64"/>
    <x v="4"/>
    <x v="1"/>
    <n v="12"/>
    <n v="534498"/>
    <n v="6413.9759999999997"/>
    <x v="0"/>
  </r>
  <r>
    <x v="3"/>
    <s v="DICIEMBRE"/>
    <n v="12481"/>
    <x v="28"/>
    <x v="28"/>
    <x v="89"/>
    <x v="89"/>
    <x v="64"/>
    <x v="4"/>
    <x v="1"/>
    <n v="30"/>
    <n v="459428"/>
    <n v="13782.84"/>
    <x v="10"/>
  </r>
  <r>
    <x v="3"/>
    <s v="DICIEMBRE"/>
    <n v="12477"/>
    <x v="14"/>
    <x v="14"/>
    <x v="89"/>
    <x v="89"/>
    <x v="64"/>
    <x v="4"/>
    <x v="1"/>
    <n v="1"/>
    <n v="420392"/>
    <n v="420.392"/>
    <x v="0"/>
  </r>
  <r>
    <x v="3"/>
    <s v="DICIEMBRE"/>
    <n v="12490"/>
    <x v="14"/>
    <x v="14"/>
    <x v="89"/>
    <x v="89"/>
    <x v="64"/>
    <x v="4"/>
    <x v="1"/>
    <n v="14"/>
    <n v="420392"/>
    <n v="5885.4880000000003"/>
    <x v="0"/>
  </r>
  <r>
    <x v="3"/>
    <s v="DICIEMBRE"/>
    <n v="12490"/>
    <x v="14"/>
    <x v="14"/>
    <x v="202"/>
    <x v="202"/>
    <x v="145"/>
    <x v="4"/>
    <x v="1"/>
    <n v="4"/>
    <n v="1044974"/>
    <n v="4179.8959999999997"/>
    <x v="0"/>
  </r>
  <r>
    <x v="3"/>
    <s v="DICIEMBRE"/>
    <n v="12490"/>
    <x v="14"/>
    <x v="14"/>
    <x v="45"/>
    <x v="45"/>
    <x v="31"/>
    <x v="4"/>
    <x v="1"/>
    <n v="7"/>
    <n v="558521"/>
    <n v="3909.6469999999999"/>
    <x v="0"/>
  </r>
  <r>
    <x v="3"/>
    <s v="DICIEMBRE"/>
    <n v="12477"/>
    <x v="14"/>
    <x v="14"/>
    <x v="352"/>
    <x v="352"/>
    <x v="240"/>
    <x v="4"/>
    <x v="1"/>
    <n v="2"/>
    <n v="1561456"/>
    <n v="3122.9119999999998"/>
    <x v="0"/>
  </r>
  <r>
    <x v="3"/>
    <s v="DICIEMBRE"/>
    <n v="12494"/>
    <x v="48"/>
    <x v="48"/>
    <x v="118"/>
    <x v="118"/>
    <x v="90"/>
    <x v="5"/>
    <x v="1"/>
    <n v="20"/>
    <n v="81976"/>
    <n v="1639.52"/>
    <x v="0"/>
  </r>
  <r>
    <x v="3"/>
    <s v="DICIEMBRE"/>
    <n v="12490"/>
    <x v="14"/>
    <x v="14"/>
    <x v="118"/>
    <x v="118"/>
    <x v="90"/>
    <x v="5"/>
    <x v="1"/>
    <n v="12"/>
    <n v="82577"/>
    <n v="990.92399999999998"/>
    <x v="0"/>
  </r>
  <r>
    <x v="3"/>
    <s v="DICIEMBRE"/>
    <n v="12464"/>
    <x v="12"/>
    <x v="12"/>
    <x v="47"/>
    <x v="47"/>
    <x v="33"/>
    <x v="5"/>
    <x v="1"/>
    <n v="2"/>
    <n v="190000"/>
    <n v="380"/>
    <x v="8"/>
  </r>
  <r>
    <x v="3"/>
    <s v="DICIEMBRE"/>
    <n v="12464"/>
    <x v="12"/>
    <x v="12"/>
    <x v="560"/>
    <x v="560"/>
    <x v="380"/>
    <x v="5"/>
    <x v="1"/>
    <n v="1"/>
    <n v="212000"/>
    <n v="212"/>
    <x v="8"/>
  </r>
  <r>
    <x v="3"/>
    <s v="DICIEMBRE"/>
    <n v="12464"/>
    <x v="12"/>
    <x v="12"/>
    <x v="48"/>
    <x v="48"/>
    <x v="34"/>
    <x v="5"/>
    <x v="1"/>
    <n v="2"/>
    <n v="320000"/>
    <n v="640"/>
    <x v="8"/>
  </r>
  <r>
    <x v="3"/>
    <s v="DICIEMBRE"/>
    <n v="12466"/>
    <x v="18"/>
    <x v="18"/>
    <x v="554"/>
    <x v="554"/>
    <x v="4"/>
    <x v="1"/>
    <x v="12"/>
    <n v="1"/>
    <n v="1288703"/>
    <n v="1288.703"/>
    <x v="12"/>
  </r>
  <r>
    <x v="3"/>
    <s v="DICIEMBRE"/>
    <n v="12467"/>
    <x v="18"/>
    <x v="18"/>
    <x v="561"/>
    <x v="561"/>
    <x v="381"/>
    <x v="1"/>
    <x v="12"/>
    <n v="2"/>
    <n v="306834"/>
    <n v="613.66800000000001"/>
    <x v="12"/>
  </r>
  <r>
    <x v="3"/>
    <s v="DICIEMBRE"/>
    <n v="12524"/>
    <x v="1"/>
    <x v="1"/>
    <x v="422"/>
    <x v="422"/>
    <x v="288"/>
    <x v="1"/>
    <x v="2"/>
    <n v="1"/>
    <n v="1230193"/>
    <n v="1230.193"/>
    <x v="1"/>
  </r>
  <r>
    <x v="3"/>
    <s v="DICIEMBRE"/>
    <n v="12493"/>
    <x v="34"/>
    <x v="34"/>
    <x v="53"/>
    <x v="53"/>
    <x v="39"/>
    <x v="3"/>
    <x v="3"/>
    <n v="2"/>
    <n v="103000"/>
    <n v="206"/>
    <x v="0"/>
  </r>
  <r>
    <x v="3"/>
    <s v="DICIEMBRE"/>
    <n v="12504"/>
    <x v="0"/>
    <x v="0"/>
    <x v="435"/>
    <x v="435"/>
    <x v="298"/>
    <x v="3"/>
    <x v="3"/>
    <n v="1"/>
    <n v="120000"/>
    <n v="120"/>
    <x v="0"/>
  </r>
  <r>
    <x v="3"/>
    <s v="DICIEMBRE"/>
    <n v="12525"/>
    <x v="16"/>
    <x v="16"/>
    <x v="278"/>
    <x v="278"/>
    <x v="191"/>
    <x v="3"/>
    <x v="3"/>
    <n v="2"/>
    <n v="138000"/>
    <n v="276"/>
    <x v="8"/>
  </r>
  <r>
    <x v="3"/>
    <s v="DICIEMBRE"/>
    <n v="12465"/>
    <x v="92"/>
    <x v="92"/>
    <x v="279"/>
    <x v="279"/>
    <x v="192"/>
    <x v="3"/>
    <x v="3"/>
    <n v="1"/>
    <n v="95000"/>
    <n v="95"/>
    <x v="0"/>
  </r>
  <r>
    <x v="3"/>
    <s v="DICIEMBRE"/>
    <n v="12472"/>
    <x v="1"/>
    <x v="1"/>
    <x v="405"/>
    <x v="405"/>
    <x v="278"/>
    <x v="0"/>
    <x v="3"/>
    <n v="2"/>
    <n v="71000"/>
    <n v="142"/>
    <x v="1"/>
  </r>
  <r>
    <x v="3"/>
    <s v="DICIEMBRE"/>
    <n v="12472"/>
    <x v="1"/>
    <x v="1"/>
    <x v="354"/>
    <x v="354"/>
    <x v="242"/>
    <x v="0"/>
    <x v="3"/>
    <n v="4"/>
    <n v="54600"/>
    <n v="218.4"/>
    <x v="1"/>
  </r>
  <r>
    <x v="3"/>
    <s v="DICIEMBRE"/>
    <n v="12476"/>
    <x v="1"/>
    <x v="1"/>
    <x v="95"/>
    <x v="95"/>
    <x v="70"/>
    <x v="0"/>
    <x v="3"/>
    <n v="1"/>
    <n v="70000"/>
    <n v="70"/>
    <x v="1"/>
  </r>
  <r>
    <x v="3"/>
    <s v="DICIEMBRE"/>
    <n v="12539"/>
    <x v="77"/>
    <x v="77"/>
    <x v="132"/>
    <x v="132"/>
    <x v="101"/>
    <x v="0"/>
    <x v="3"/>
    <n v="12"/>
    <n v="376792"/>
    <n v="4521.5039999999999"/>
    <x v="16"/>
  </r>
  <r>
    <x v="3"/>
    <s v="DICIEMBRE"/>
    <n v="12539"/>
    <x v="77"/>
    <x v="77"/>
    <x v="133"/>
    <x v="133"/>
    <x v="102"/>
    <x v="0"/>
    <x v="3"/>
    <n v="15"/>
    <n v="556222"/>
    <n v="8343.33"/>
    <x v="16"/>
  </r>
  <r>
    <x v="3"/>
    <s v="DICIEMBRE"/>
    <n v="12505"/>
    <x v="17"/>
    <x v="17"/>
    <x v="64"/>
    <x v="64"/>
    <x v="50"/>
    <x v="1"/>
    <x v="3"/>
    <n v="1"/>
    <n v="41000"/>
    <n v="41"/>
    <x v="11"/>
  </r>
  <r>
    <x v="3"/>
    <s v="DICIEMBRE"/>
    <n v="12488"/>
    <x v="17"/>
    <x v="17"/>
    <x v="232"/>
    <x v="232"/>
    <x v="163"/>
    <x v="0"/>
    <x v="3"/>
    <n v="1"/>
    <n v="280000"/>
    <n v="280"/>
    <x v="11"/>
  </r>
  <r>
    <x v="3"/>
    <s v="DICIEMBRE"/>
    <n v="12539"/>
    <x v="77"/>
    <x v="77"/>
    <x v="96"/>
    <x v="96"/>
    <x v="71"/>
    <x v="0"/>
    <x v="3"/>
    <n v="3"/>
    <n v="199257"/>
    <n v="597.77099999999996"/>
    <x v="16"/>
  </r>
  <r>
    <x v="3"/>
    <s v="DICIEMBRE"/>
    <n v="12502"/>
    <x v="17"/>
    <x v="17"/>
    <x v="166"/>
    <x v="166"/>
    <x v="123"/>
    <x v="0"/>
    <x v="3"/>
    <n v="2"/>
    <n v="925000"/>
    <n v="1850"/>
    <x v="11"/>
  </r>
  <r>
    <x v="3"/>
    <s v="DICIEMBRE"/>
    <n v="12539"/>
    <x v="77"/>
    <x v="77"/>
    <x v="215"/>
    <x v="215"/>
    <x v="154"/>
    <x v="1"/>
    <x v="3"/>
    <n v="9"/>
    <n v="62629"/>
    <n v="563.66099999999994"/>
    <x v="16"/>
  </r>
  <r>
    <x v="3"/>
    <s v="DICIEMBRE"/>
    <n v="12539"/>
    <x v="77"/>
    <x v="77"/>
    <x v="216"/>
    <x v="216"/>
    <x v="155"/>
    <x v="1"/>
    <x v="3"/>
    <n v="5"/>
    <n v="130097"/>
    <n v="650.48500000000001"/>
    <x v="16"/>
  </r>
  <r>
    <x v="3"/>
    <s v="DICIEMBRE"/>
    <n v="12539"/>
    <x v="77"/>
    <x v="77"/>
    <x v="218"/>
    <x v="218"/>
    <x v="157"/>
    <x v="1"/>
    <x v="3"/>
    <n v="12"/>
    <n v="36009"/>
    <n v="432.108"/>
    <x v="16"/>
  </r>
  <r>
    <x v="3"/>
    <s v="DICIEMBRE"/>
    <n v="12506"/>
    <x v="17"/>
    <x v="17"/>
    <x v="97"/>
    <x v="97"/>
    <x v="72"/>
    <x v="1"/>
    <x v="3"/>
    <n v="2"/>
    <n v="39000"/>
    <n v="78"/>
    <x v="11"/>
  </r>
  <r>
    <x v="3"/>
    <s v="DICIEMBRE"/>
    <n v="12513"/>
    <x v="67"/>
    <x v="67"/>
    <x v="97"/>
    <x v="97"/>
    <x v="72"/>
    <x v="1"/>
    <x v="3"/>
    <n v="8"/>
    <n v="39000"/>
    <n v="312"/>
    <x v="0"/>
  </r>
  <r>
    <x v="3"/>
    <s v="DICIEMBRE"/>
    <n v="12539"/>
    <x v="77"/>
    <x v="77"/>
    <x v="67"/>
    <x v="67"/>
    <x v="53"/>
    <x v="0"/>
    <x v="3"/>
    <n v="12"/>
    <n v="63153"/>
    <n v="757.83600000000001"/>
    <x v="16"/>
  </r>
  <r>
    <x v="3"/>
    <s v="DICIEMBRE"/>
    <n v="12539"/>
    <x v="77"/>
    <x v="77"/>
    <x v="140"/>
    <x v="140"/>
    <x v="109"/>
    <x v="0"/>
    <x v="3"/>
    <n v="36"/>
    <n v="5161"/>
    <n v="185.79599999999999"/>
    <x v="16"/>
  </r>
  <r>
    <x v="3"/>
    <s v="DICIEMBRE"/>
    <n v="12532"/>
    <x v="102"/>
    <x v="102"/>
    <x v="140"/>
    <x v="140"/>
    <x v="109"/>
    <x v="0"/>
    <x v="3"/>
    <n v="10"/>
    <n v="6000"/>
    <n v="60"/>
    <x v="0"/>
  </r>
  <r>
    <x v="3"/>
    <s v="DICIEMBRE"/>
    <n v="12540"/>
    <x v="0"/>
    <x v="0"/>
    <x v="340"/>
    <x v="340"/>
    <x v="233"/>
    <x v="0"/>
    <x v="3"/>
    <n v="2"/>
    <n v="8000"/>
    <n v="16"/>
    <x v="0"/>
  </r>
  <r>
    <x v="3"/>
    <s v="DICIEMBRE"/>
    <n v="12539"/>
    <x v="77"/>
    <x v="77"/>
    <x v="235"/>
    <x v="235"/>
    <x v="166"/>
    <x v="0"/>
    <x v="3"/>
    <n v="1"/>
    <n v="1044072"/>
    <n v="1044.0719999999999"/>
    <x v="16"/>
  </r>
  <r>
    <x v="3"/>
    <s v="DICIEMBRE"/>
    <n v="12539"/>
    <x v="77"/>
    <x v="77"/>
    <x v="236"/>
    <x v="236"/>
    <x v="167"/>
    <x v="0"/>
    <x v="3"/>
    <n v="1"/>
    <n v="2307928"/>
    <n v="2307.9279999999999"/>
    <x v="16"/>
  </r>
  <r>
    <x v="3"/>
    <s v="DICIEMBRE"/>
    <n v="12539"/>
    <x v="77"/>
    <x v="77"/>
    <x v="143"/>
    <x v="143"/>
    <x v="112"/>
    <x v="1"/>
    <x v="3"/>
    <n v="12"/>
    <n v="181355"/>
    <n v="2176.2600000000002"/>
    <x v="16"/>
  </r>
  <r>
    <x v="3"/>
    <s v="DICIEMBRE"/>
    <n v="12539"/>
    <x v="77"/>
    <x v="77"/>
    <x v="146"/>
    <x v="146"/>
    <x v="115"/>
    <x v="2"/>
    <x v="3"/>
    <n v="5"/>
    <n v="1117576"/>
    <n v="5587.88"/>
    <x v="16"/>
  </r>
  <r>
    <x v="3"/>
    <s v="DICIEMBRE"/>
    <n v="12471"/>
    <x v="20"/>
    <x v="20"/>
    <x v="562"/>
    <x v="562"/>
    <x v="382"/>
    <x v="1"/>
    <x v="4"/>
    <n v="3"/>
    <n v="132000"/>
    <n v="396"/>
    <x v="0"/>
  </r>
  <r>
    <x v="3"/>
    <s v="DICIEMBRE"/>
    <n v="12539"/>
    <x v="77"/>
    <x v="77"/>
    <x v="70"/>
    <x v="70"/>
    <x v="56"/>
    <x v="2"/>
    <x v="5"/>
    <n v="12"/>
    <n v="43152"/>
    <n v="517.82399999999996"/>
    <x v="16"/>
  </r>
  <r>
    <x v="4"/>
    <s v="ENERO"/>
    <n v="12573"/>
    <x v="17"/>
    <x v="17"/>
    <x v="556"/>
    <x v="556"/>
    <x v="377"/>
    <x v="1"/>
    <x v="9"/>
    <n v="1"/>
    <n v="1380000"/>
    <n v="1380"/>
    <x v="11"/>
  </r>
  <r>
    <x v="4"/>
    <s v="ENERO"/>
    <n v="12584"/>
    <x v="17"/>
    <x v="17"/>
    <x v="563"/>
    <x v="563"/>
    <x v="383"/>
    <x v="1"/>
    <x v="9"/>
    <n v="1"/>
    <n v="115000"/>
    <n v="115"/>
    <x v="11"/>
  </r>
  <r>
    <x v="4"/>
    <s v="ENERO"/>
    <n v="12590"/>
    <x v="22"/>
    <x v="22"/>
    <x v="535"/>
    <x v="535"/>
    <x v="4"/>
    <x v="1"/>
    <x v="14"/>
    <n v="1"/>
    <n v="2260000"/>
    <n v="2260"/>
    <x v="14"/>
  </r>
  <r>
    <x v="4"/>
    <s v="ENERO"/>
    <n v="12590"/>
    <x v="22"/>
    <x v="22"/>
    <x v="536"/>
    <x v="536"/>
    <x v="4"/>
    <x v="1"/>
    <x v="14"/>
    <n v="1"/>
    <n v="746000"/>
    <n v="746"/>
    <x v="14"/>
  </r>
  <r>
    <x v="4"/>
    <s v="ENERO"/>
    <n v="12585"/>
    <x v="34"/>
    <x v="34"/>
    <x v="459"/>
    <x v="459"/>
    <x v="319"/>
    <x v="3"/>
    <x v="0"/>
    <n v="3"/>
    <n v="70000"/>
    <n v="210"/>
    <x v="0"/>
  </r>
  <r>
    <x v="4"/>
    <s v="ENERO"/>
    <n v="12610"/>
    <x v="20"/>
    <x v="20"/>
    <x v="564"/>
    <x v="564"/>
    <x v="384"/>
    <x v="1"/>
    <x v="15"/>
    <n v="1"/>
    <n v="950000"/>
    <n v="950"/>
    <x v="0"/>
  </r>
  <r>
    <x v="4"/>
    <s v="ENERO"/>
    <n v="12550"/>
    <x v="23"/>
    <x v="23"/>
    <x v="6"/>
    <x v="6"/>
    <x v="4"/>
    <x v="2"/>
    <x v="1"/>
    <n v="1"/>
    <n v="2930000"/>
    <n v="2930"/>
    <x v="1"/>
  </r>
  <r>
    <x v="4"/>
    <s v="ENERO"/>
    <n v="12597"/>
    <x v="19"/>
    <x v="19"/>
    <x v="6"/>
    <x v="6"/>
    <x v="4"/>
    <x v="2"/>
    <x v="1"/>
    <n v="1"/>
    <n v="2900000"/>
    <n v="2900"/>
    <x v="0"/>
  </r>
  <r>
    <x v="4"/>
    <s v="ENERO"/>
    <n v="12600"/>
    <x v="102"/>
    <x v="102"/>
    <x v="7"/>
    <x v="7"/>
    <x v="4"/>
    <x v="2"/>
    <x v="1"/>
    <n v="3"/>
    <n v="658967"/>
    <n v="1976.9010000000001"/>
    <x v="0"/>
  </r>
  <r>
    <x v="4"/>
    <s v="ENERO"/>
    <n v="12562"/>
    <x v="4"/>
    <x v="4"/>
    <x v="7"/>
    <x v="7"/>
    <x v="4"/>
    <x v="2"/>
    <x v="1"/>
    <n v="3"/>
    <n v="729387.84"/>
    <n v="2188.1635200000001"/>
    <x v="3"/>
  </r>
  <r>
    <x v="4"/>
    <s v="ENERO"/>
    <n v="12572"/>
    <x v="82"/>
    <x v="82"/>
    <x v="7"/>
    <x v="7"/>
    <x v="4"/>
    <x v="2"/>
    <x v="1"/>
    <n v="2"/>
    <n v="720000"/>
    <n v="1440"/>
    <x v="0"/>
  </r>
  <r>
    <x v="4"/>
    <s v="ENERO"/>
    <n v="12570"/>
    <x v="19"/>
    <x v="19"/>
    <x v="7"/>
    <x v="7"/>
    <x v="4"/>
    <x v="2"/>
    <x v="1"/>
    <n v="1"/>
    <n v="750000"/>
    <n v="750"/>
    <x v="0"/>
  </r>
  <r>
    <x v="4"/>
    <s v="ENERO"/>
    <n v="12587"/>
    <x v="19"/>
    <x v="19"/>
    <x v="7"/>
    <x v="7"/>
    <x v="4"/>
    <x v="2"/>
    <x v="1"/>
    <n v="1"/>
    <n v="750000"/>
    <n v="750"/>
    <x v="0"/>
  </r>
  <r>
    <x v="4"/>
    <s v="ENERO"/>
    <n v="12602"/>
    <x v="36"/>
    <x v="36"/>
    <x v="549"/>
    <x v="549"/>
    <x v="4"/>
    <x v="3"/>
    <x v="1"/>
    <n v="1"/>
    <n v="152000"/>
    <n v="152"/>
    <x v="0"/>
  </r>
  <r>
    <x v="4"/>
    <s v="ENERO"/>
    <n v="12587"/>
    <x v="19"/>
    <x v="19"/>
    <x v="549"/>
    <x v="549"/>
    <x v="4"/>
    <x v="3"/>
    <x v="1"/>
    <n v="8"/>
    <n v="150000"/>
    <n v="1200"/>
    <x v="0"/>
  </r>
  <r>
    <x v="4"/>
    <s v="ENERO"/>
    <n v="12613"/>
    <x v="19"/>
    <x v="19"/>
    <x v="549"/>
    <x v="549"/>
    <x v="4"/>
    <x v="3"/>
    <x v="1"/>
    <n v="8"/>
    <n v="150000"/>
    <n v="1200"/>
    <x v="0"/>
  </r>
  <r>
    <x v="4"/>
    <s v="ENERO"/>
    <n v="12558"/>
    <x v="17"/>
    <x v="17"/>
    <x v="9"/>
    <x v="9"/>
    <x v="4"/>
    <x v="3"/>
    <x v="1"/>
    <n v="1"/>
    <n v="190000"/>
    <n v="190"/>
    <x v="11"/>
  </r>
  <r>
    <x v="4"/>
    <s v="ENERO"/>
    <n v="12586"/>
    <x v="93"/>
    <x v="93"/>
    <x v="76"/>
    <x v="76"/>
    <x v="4"/>
    <x v="3"/>
    <x v="1"/>
    <n v="1"/>
    <n v="152000"/>
    <n v="152"/>
    <x v="0"/>
  </r>
  <r>
    <x v="4"/>
    <s v="ENERO"/>
    <n v="12581"/>
    <x v="1"/>
    <x v="1"/>
    <x v="76"/>
    <x v="76"/>
    <x v="4"/>
    <x v="3"/>
    <x v="1"/>
    <n v="2"/>
    <n v="125000"/>
    <n v="250"/>
    <x v="1"/>
  </r>
  <r>
    <x v="4"/>
    <s v="ENERO"/>
    <n v="12606"/>
    <x v="5"/>
    <x v="5"/>
    <x v="500"/>
    <x v="500"/>
    <x v="4"/>
    <x v="3"/>
    <x v="1"/>
    <n v="20"/>
    <n v="644096.52"/>
    <n v="12881.930400000001"/>
    <x v="4"/>
  </r>
  <r>
    <x v="4"/>
    <s v="ENERO"/>
    <n v="12600"/>
    <x v="102"/>
    <x v="102"/>
    <x v="77"/>
    <x v="77"/>
    <x v="4"/>
    <x v="3"/>
    <x v="1"/>
    <n v="2"/>
    <n v="608000"/>
    <n v="1216"/>
    <x v="0"/>
  </r>
  <r>
    <x v="4"/>
    <s v="ENERO"/>
    <n v="12587"/>
    <x v="19"/>
    <x v="19"/>
    <x v="77"/>
    <x v="77"/>
    <x v="4"/>
    <x v="3"/>
    <x v="1"/>
    <n v="1"/>
    <n v="740000"/>
    <n v="740"/>
    <x v="0"/>
  </r>
  <r>
    <x v="4"/>
    <s v="ENERO"/>
    <n v="12594"/>
    <x v="19"/>
    <x v="19"/>
    <x v="77"/>
    <x v="77"/>
    <x v="4"/>
    <x v="3"/>
    <x v="1"/>
    <n v="2"/>
    <n v="740000"/>
    <n v="1480"/>
    <x v="0"/>
  </r>
  <r>
    <x v="4"/>
    <s v="ENERO"/>
    <n v="12588"/>
    <x v="6"/>
    <x v="6"/>
    <x v="565"/>
    <x v="565"/>
    <x v="4"/>
    <x v="3"/>
    <x v="1"/>
    <n v="1"/>
    <n v="690000"/>
    <n v="690"/>
    <x v="5"/>
  </r>
  <r>
    <x v="4"/>
    <s v="ENERO"/>
    <n v="12566"/>
    <x v="28"/>
    <x v="28"/>
    <x v="325"/>
    <x v="325"/>
    <x v="4"/>
    <x v="3"/>
    <x v="1"/>
    <n v="15"/>
    <n v="1138198"/>
    <n v="17072.97"/>
    <x v="10"/>
  </r>
  <r>
    <x v="4"/>
    <s v="ENERO"/>
    <n v="12593"/>
    <x v="104"/>
    <x v="104"/>
    <x v="507"/>
    <x v="507"/>
    <x v="4"/>
    <x v="3"/>
    <x v="1"/>
    <n v="1"/>
    <n v="2050000"/>
    <n v="2050"/>
    <x v="0"/>
  </r>
  <r>
    <x v="4"/>
    <s v="ENERO"/>
    <n v="12583"/>
    <x v="28"/>
    <x v="28"/>
    <x v="82"/>
    <x v="82"/>
    <x v="4"/>
    <x v="3"/>
    <x v="1"/>
    <n v="50"/>
    <n v="119850"/>
    <n v="5992.5"/>
    <x v="10"/>
  </r>
  <r>
    <x v="4"/>
    <s v="ENERO"/>
    <n v="12581"/>
    <x v="1"/>
    <x v="1"/>
    <x v="82"/>
    <x v="82"/>
    <x v="4"/>
    <x v="3"/>
    <x v="1"/>
    <n v="2"/>
    <n v="151900"/>
    <n v="303.8"/>
    <x v="1"/>
  </r>
  <r>
    <x v="4"/>
    <s v="ENERO"/>
    <n v="12589"/>
    <x v="28"/>
    <x v="28"/>
    <x v="19"/>
    <x v="19"/>
    <x v="5"/>
    <x v="3"/>
    <x v="1"/>
    <n v="1"/>
    <n v="1718870"/>
    <n v="1718.87"/>
    <x v="10"/>
  </r>
  <r>
    <x v="4"/>
    <s v="ENERO"/>
    <n v="12574"/>
    <x v="102"/>
    <x v="102"/>
    <x v="226"/>
    <x v="226"/>
    <x v="160"/>
    <x v="1"/>
    <x v="1"/>
    <n v="4"/>
    <n v="12000"/>
    <n v="48"/>
    <x v="0"/>
  </r>
  <r>
    <x v="4"/>
    <s v="ENERO"/>
    <n v="12594"/>
    <x v="19"/>
    <x v="19"/>
    <x v="247"/>
    <x v="247"/>
    <x v="172"/>
    <x v="1"/>
    <x v="1"/>
    <n v="5"/>
    <n v="12000"/>
    <n v="60"/>
    <x v="0"/>
  </r>
  <r>
    <x v="4"/>
    <s v="ENERO"/>
    <n v="12574"/>
    <x v="102"/>
    <x v="102"/>
    <x v="35"/>
    <x v="35"/>
    <x v="21"/>
    <x v="1"/>
    <x v="1"/>
    <n v="4"/>
    <n v="12000"/>
    <n v="48"/>
    <x v="0"/>
  </r>
  <r>
    <x v="4"/>
    <s v="ENERO"/>
    <n v="12577"/>
    <x v="89"/>
    <x v="89"/>
    <x v="42"/>
    <x v="42"/>
    <x v="28"/>
    <x v="1"/>
    <x v="1"/>
    <n v="2"/>
    <n v="25000"/>
    <n v="50"/>
    <x v="0"/>
  </r>
  <r>
    <x v="4"/>
    <s v="ENERO"/>
    <n v="12601"/>
    <x v="42"/>
    <x v="42"/>
    <x v="89"/>
    <x v="89"/>
    <x v="64"/>
    <x v="4"/>
    <x v="1"/>
    <n v="5"/>
    <n v="450000"/>
    <n v="2250"/>
    <x v="0"/>
  </r>
  <r>
    <x v="4"/>
    <s v="ENERO"/>
    <n v="12605"/>
    <x v="5"/>
    <x v="5"/>
    <x v="89"/>
    <x v="89"/>
    <x v="64"/>
    <x v="4"/>
    <x v="1"/>
    <n v="30"/>
    <n v="449985.24"/>
    <n v="13499.557199999999"/>
    <x v="4"/>
  </r>
  <r>
    <x v="4"/>
    <s v="ENERO"/>
    <n v="12604"/>
    <x v="37"/>
    <x v="37"/>
    <x v="46"/>
    <x v="46"/>
    <x v="32"/>
    <x v="1"/>
    <x v="1"/>
    <n v="10"/>
    <n v="40000"/>
    <n v="400"/>
    <x v="17"/>
  </r>
  <r>
    <x v="4"/>
    <s v="ENERO"/>
    <n v="12611"/>
    <x v="18"/>
    <x v="18"/>
    <x v="502"/>
    <x v="502"/>
    <x v="4"/>
    <x v="1"/>
    <x v="10"/>
    <n v="1"/>
    <n v="45000"/>
    <n v="45"/>
    <x v="12"/>
  </r>
  <r>
    <x v="4"/>
    <s v="ENERO"/>
    <n v="12609"/>
    <x v="20"/>
    <x v="20"/>
    <x v="566"/>
    <x v="566"/>
    <x v="4"/>
    <x v="1"/>
    <x v="10"/>
    <n v="3"/>
    <n v="40000"/>
    <n v="120"/>
    <x v="0"/>
  </r>
  <r>
    <x v="4"/>
    <s v="ENERO"/>
    <n v="12576"/>
    <x v="20"/>
    <x v="20"/>
    <x v="204"/>
    <x v="204"/>
    <x v="147"/>
    <x v="0"/>
    <x v="2"/>
    <n v="1"/>
    <n v="1020000"/>
    <n v="1020"/>
    <x v="0"/>
  </r>
  <r>
    <x v="4"/>
    <s v="ENERO"/>
    <n v="12598"/>
    <x v="1"/>
    <x v="1"/>
    <x v="567"/>
    <x v="567"/>
    <x v="4"/>
    <x v="0"/>
    <x v="3"/>
    <n v="1"/>
    <n v="1610436"/>
    <n v="1610.4359999999999"/>
    <x v="1"/>
  </r>
  <r>
    <x v="4"/>
    <s v="ENERO"/>
    <n v="12578"/>
    <x v="17"/>
    <x v="17"/>
    <x v="380"/>
    <x v="380"/>
    <x v="256"/>
    <x v="3"/>
    <x v="3"/>
    <n v="1"/>
    <n v="210000"/>
    <n v="210"/>
    <x v="11"/>
  </r>
  <r>
    <x v="4"/>
    <s v="ENERO"/>
    <n v="12579"/>
    <x v="20"/>
    <x v="20"/>
    <x v="54"/>
    <x v="54"/>
    <x v="40"/>
    <x v="0"/>
    <x v="3"/>
    <n v="1"/>
    <n v="42800"/>
    <n v="42.8"/>
    <x v="0"/>
  </r>
  <r>
    <x v="4"/>
    <s v="ENERO"/>
    <n v="12579"/>
    <x v="20"/>
    <x v="20"/>
    <x v="338"/>
    <x v="338"/>
    <x v="231"/>
    <x v="0"/>
    <x v="3"/>
    <n v="1"/>
    <n v="38000"/>
    <n v="38"/>
    <x v="0"/>
  </r>
  <r>
    <x v="4"/>
    <s v="ENERO"/>
    <n v="12608"/>
    <x v="20"/>
    <x v="20"/>
    <x v="353"/>
    <x v="353"/>
    <x v="241"/>
    <x v="0"/>
    <x v="3"/>
    <n v="1"/>
    <n v="820000"/>
    <n v="820"/>
    <x v="0"/>
  </r>
  <r>
    <x v="4"/>
    <s v="ENERO"/>
    <n v="12607"/>
    <x v="20"/>
    <x v="20"/>
    <x v="443"/>
    <x v="443"/>
    <x v="304"/>
    <x v="0"/>
    <x v="3"/>
    <n v="2"/>
    <n v="460000"/>
    <n v="920"/>
    <x v="0"/>
  </r>
  <r>
    <x v="4"/>
    <s v="ENERO"/>
    <n v="12580"/>
    <x v="1"/>
    <x v="1"/>
    <x v="95"/>
    <x v="95"/>
    <x v="70"/>
    <x v="0"/>
    <x v="3"/>
    <n v="2"/>
    <n v="69000"/>
    <n v="138"/>
    <x v="1"/>
  </r>
  <r>
    <x v="4"/>
    <s v="ENERO"/>
    <n v="12603"/>
    <x v="77"/>
    <x v="77"/>
    <x v="134"/>
    <x v="134"/>
    <x v="103"/>
    <x v="0"/>
    <x v="3"/>
    <n v="24"/>
    <n v="1196503.49"/>
    <n v="28716.083759999998"/>
    <x v="16"/>
  </r>
  <r>
    <x v="4"/>
    <s v="ENERO"/>
    <n v="12603"/>
    <x v="77"/>
    <x v="77"/>
    <x v="133"/>
    <x v="133"/>
    <x v="102"/>
    <x v="0"/>
    <x v="3"/>
    <n v="9"/>
    <n v="556222.37"/>
    <n v="5006.0013300000001"/>
    <x v="16"/>
  </r>
  <r>
    <x v="4"/>
    <s v="ENERO"/>
    <n v="12556"/>
    <x v="17"/>
    <x v="17"/>
    <x v="61"/>
    <x v="61"/>
    <x v="47"/>
    <x v="0"/>
    <x v="3"/>
    <n v="4"/>
    <n v="55100"/>
    <n v="220.4"/>
    <x v="11"/>
  </r>
  <r>
    <x v="4"/>
    <s v="ENERO"/>
    <n v="12600"/>
    <x v="102"/>
    <x v="102"/>
    <x v="61"/>
    <x v="61"/>
    <x v="47"/>
    <x v="0"/>
    <x v="3"/>
    <n v="2"/>
    <n v="62000"/>
    <n v="124"/>
    <x v="0"/>
  </r>
  <r>
    <x v="4"/>
    <s v="ENERO"/>
    <n v="12615"/>
    <x v="102"/>
    <x v="102"/>
    <x v="61"/>
    <x v="61"/>
    <x v="47"/>
    <x v="0"/>
    <x v="3"/>
    <n v="1"/>
    <n v="62000"/>
    <n v="62"/>
    <x v="0"/>
  </r>
  <r>
    <x v="4"/>
    <s v="ENERO"/>
    <n v="12609"/>
    <x v="20"/>
    <x v="20"/>
    <x v="64"/>
    <x v="64"/>
    <x v="50"/>
    <x v="1"/>
    <x v="3"/>
    <n v="1"/>
    <n v="41000"/>
    <n v="41"/>
    <x v="0"/>
  </r>
  <r>
    <x v="4"/>
    <s v="ENERO"/>
    <n v="12582"/>
    <x v="17"/>
    <x v="17"/>
    <x v="166"/>
    <x v="166"/>
    <x v="123"/>
    <x v="0"/>
    <x v="3"/>
    <n v="1"/>
    <n v="925000"/>
    <n v="925"/>
    <x v="11"/>
  </r>
  <r>
    <x v="4"/>
    <s v="ENERO"/>
    <n v="12582"/>
    <x v="17"/>
    <x v="17"/>
    <x v="167"/>
    <x v="167"/>
    <x v="124"/>
    <x v="0"/>
    <x v="3"/>
    <n v="2"/>
    <n v="1090000"/>
    <n v="2180"/>
    <x v="11"/>
  </r>
  <r>
    <x v="4"/>
    <s v="ENERO"/>
    <n v="12609"/>
    <x v="20"/>
    <x v="20"/>
    <x v="568"/>
    <x v="568"/>
    <x v="385"/>
    <x v="1"/>
    <x v="3"/>
    <n v="1"/>
    <n v="30000"/>
    <n v="30"/>
    <x v="0"/>
  </r>
  <r>
    <x v="4"/>
    <s v="ENERO"/>
    <n v="12580"/>
    <x v="1"/>
    <x v="1"/>
    <x v="67"/>
    <x v="67"/>
    <x v="53"/>
    <x v="0"/>
    <x v="3"/>
    <n v="6"/>
    <n v="46700"/>
    <n v="280.2"/>
    <x v="1"/>
  </r>
  <r>
    <x v="4"/>
    <s v="ENERO"/>
    <n v="12603"/>
    <x v="77"/>
    <x v="77"/>
    <x v="236"/>
    <x v="236"/>
    <x v="167"/>
    <x v="0"/>
    <x v="3"/>
    <n v="6"/>
    <n v="2307927.75"/>
    <n v="13847.566500000001"/>
    <x v="16"/>
  </r>
  <r>
    <x v="4"/>
    <s v="ENERO"/>
    <n v="12603"/>
    <x v="77"/>
    <x v="77"/>
    <x v="146"/>
    <x v="146"/>
    <x v="115"/>
    <x v="2"/>
    <x v="3"/>
    <n v="7"/>
    <n v="1117576.31"/>
    <n v="7823.0341699999999"/>
    <x v="16"/>
  </r>
  <r>
    <x v="4"/>
    <s v="ENERO"/>
    <n v="12592"/>
    <x v="92"/>
    <x v="92"/>
    <x v="533"/>
    <x v="533"/>
    <x v="4"/>
    <x v="6"/>
    <x v="7"/>
    <n v="1"/>
    <n v="2200000"/>
    <n v="2200"/>
    <x v="0"/>
  </r>
  <r>
    <x v="4"/>
    <s v="FEBRERO"/>
    <n v="12626"/>
    <x v="17"/>
    <x v="17"/>
    <x v="563"/>
    <x v="563"/>
    <x v="383"/>
    <x v="1"/>
    <x v="9"/>
    <n v="1"/>
    <n v="115000"/>
    <n v="115"/>
    <x v="11"/>
  </r>
  <r>
    <x v="4"/>
    <s v="FEBRERO"/>
    <n v="12667"/>
    <x v="22"/>
    <x v="22"/>
    <x v="536"/>
    <x v="536"/>
    <x v="4"/>
    <x v="1"/>
    <x v="14"/>
    <n v="1"/>
    <n v="1157658"/>
    <n v="1157.6579999999999"/>
    <x v="14"/>
  </r>
  <r>
    <x v="4"/>
    <s v="FEBRERO"/>
    <n v="12621"/>
    <x v="17"/>
    <x v="17"/>
    <x v="407"/>
    <x v="407"/>
    <x v="4"/>
    <x v="3"/>
    <x v="0"/>
    <n v="2"/>
    <n v="240000"/>
    <n v="480"/>
    <x v="11"/>
  </r>
  <r>
    <x v="4"/>
    <s v="FEBRERO"/>
    <n v="12661"/>
    <x v="17"/>
    <x v="17"/>
    <x v="407"/>
    <x v="407"/>
    <x v="4"/>
    <x v="3"/>
    <x v="0"/>
    <n v="1"/>
    <n v="265000"/>
    <n v="265"/>
    <x v="11"/>
  </r>
  <r>
    <x v="4"/>
    <s v="FEBRERO"/>
    <n v="12636"/>
    <x v="17"/>
    <x v="17"/>
    <x v="512"/>
    <x v="512"/>
    <x v="352"/>
    <x v="1"/>
    <x v="0"/>
    <n v="4"/>
    <n v="39800"/>
    <n v="159.19999999999999"/>
    <x v="11"/>
  </r>
  <r>
    <x v="4"/>
    <s v="FEBRERO"/>
    <n v="12625"/>
    <x v="67"/>
    <x v="67"/>
    <x v="512"/>
    <x v="512"/>
    <x v="352"/>
    <x v="1"/>
    <x v="0"/>
    <n v="5"/>
    <n v="40000"/>
    <n v="200"/>
    <x v="0"/>
  </r>
  <r>
    <x v="4"/>
    <s v="FEBRERO"/>
    <n v="12651"/>
    <x v="67"/>
    <x v="67"/>
    <x v="512"/>
    <x v="512"/>
    <x v="352"/>
    <x v="1"/>
    <x v="0"/>
    <n v="2"/>
    <n v="40000"/>
    <n v="80"/>
    <x v="0"/>
  </r>
  <r>
    <x v="4"/>
    <s v="FEBRERO"/>
    <n v="12635"/>
    <x v="6"/>
    <x v="6"/>
    <x v="569"/>
    <x v="569"/>
    <x v="386"/>
    <x v="0"/>
    <x v="0"/>
    <n v="1"/>
    <n v="4200000"/>
    <n v="4200"/>
    <x v="5"/>
  </r>
  <r>
    <x v="4"/>
    <s v="FEBRERO"/>
    <n v="12640"/>
    <x v="6"/>
    <x v="6"/>
    <x v="4"/>
    <x v="4"/>
    <x v="4"/>
    <x v="2"/>
    <x v="1"/>
    <n v="5"/>
    <n v="405788"/>
    <n v="2028.94"/>
    <x v="5"/>
  </r>
  <r>
    <x v="4"/>
    <s v="FEBRERO"/>
    <n v="12642"/>
    <x v="4"/>
    <x v="4"/>
    <x v="4"/>
    <x v="4"/>
    <x v="4"/>
    <x v="2"/>
    <x v="1"/>
    <n v="20"/>
    <n v="401486"/>
    <n v="8029.72"/>
    <x v="3"/>
  </r>
  <r>
    <x v="4"/>
    <s v="FEBRERO"/>
    <n v="12654"/>
    <x v="57"/>
    <x v="57"/>
    <x v="5"/>
    <x v="5"/>
    <x v="4"/>
    <x v="2"/>
    <x v="1"/>
    <n v="1"/>
    <n v="1850000"/>
    <n v="1850"/>
    <x v="0"/>
  </r>
  <r>
    <x v="4"/>
    <s v="FEBRERO"/>
    <n v="12644"/>
    <x v="5"/>
    <x v="5"/>
    <x v="5"/>
    <x v="5"/>
    <x v="4"/>
    <x v="2"/>
    <x v="1"/>
    <n v="10"/>
    <n v="1826763"/>
    <n v="18267.63"/>
    <x v="4"/>
  </r>
  <r>
    <x v="4"/>
    <s v="FEBRERO"/>
    <n v="12640"/>
    <x v="6"/>
    <x v="6"/>
    <x v="6"/>
    <x v="6"/>
    <x v="4"/>
    <x v="2"/>
    <x v="1"/>
    <n v="2"/>
    <n v="2658414"/>
    <n v="5316.8280000000004"/>
    <x v="5"/>
  </r>
  <r>
    <x v="4"/>
    <s v="FEBRERO"/>
    <n v="12631"/>
    <x v="92"/>
    <x v="92"/>
    <x v="549"/>
    <x v="549"/>
    <x v="4"/>
    <x v="3"/>
    <x v="1"/>
    <n v="1"/>
    <n v="150000"/>
    <n v="150"/>
    <x v="0"/>
  </r>
  <r>
    <x v="4"/>
    <s v="FEBRERO"/>
    <n v="12662"/>
    <x v="6"/>
    <x v="6"/>
    <x v="9"/>
    <x v="9"/>
    <x v="4"/>
    <x v="3"/>
    <x v="1"/>
    <n v="5"/>
    <n v="170000"/>
    <n v="850"/>
    <x v="5"/>
  </r>
  <r>
    <x v="4"/>
    <s v="FEBRERO"/>
    <n v="12663"/>
    <x v="6"/>
    <x v="6"/>
    <x v="9"/>
    <x v="9"/>
    <x v="4"/>
    <x v="3"/>
    <x v="1"/>
    <n v="15"/>
    <n v="170000"/>
    <n v="2550"/>
    <x v="5"/>
  </r>
  <r>
    <x v="4"/>
    <s v="FEBRERO"/>
    <n v="12650"/>
    <x v="29"/>
    <x v="29"/>
    <x v="76"/>
    <x v="76"/>
    <x v="4"/>
    <x v="3"/>
    <x v="1"/>
    <n v="3"/>
    <n v="150000"/>
    <n v="450"/>
    <x v="0"/>
  </r>
  <r>
    <x v="4"/>
    <s v="FEBRERO"/>
    <n v="12646"/>
    <x v="17"/>
    <x v="17"/>
    <x v="76"/>
    <x v="76"/>
    <x v="4"/>
    <x v="3"/>
    <x v="1"/>
    <n v="1"/>
    <n v="152500"/>
    <n v="152.5"/>
    <x v="11"/>
  </r>
  <r>
    <x v="4"/>
    <s v="FEBRERO"/>
    <n v="12668"/>
    <x v="53"/>
    <x v="53"/>
    <x v="76"/>
    <x v="76"/>
    <x v="4"/>
    <x v="3"/>
    <x v="1"/>
    <n v="1"/>
    <n v="170000"/>
    <n v="170"/>
    <x v="0"/>
  </r>
  <r>
    <x v="4"/>
    <s v="FEBRERO"/>
    <n v="12643"/>
    <x v="5"/>
    <x v="5"/>
    <x v="500"/>
    <x v="500"/>
    <x v="4"/>
    <x v="3"/>
    <x v="1"/>
    <n v="13"/>
    <n v="628039"/>
    <n v="8164.5069999999996"/>
    <x v="4"/>
  </r>
  <r>
    <x v="4"/>
    <s v="FEBRERO"/>
    <n v="12662"/>
    <x v="6"/>
    <x v="6"/>
    <x v="77"/>
    <x v="77"/>
    <x v="4"/>
    <x v="3"/>
    <x v="1"/>
    <n v="3"/>
    <n v="680000"/>
    <n v="2040"/>
    <x v="5"/>
  </r>
  <r>
    <x v="4"/>
    <s v="FEBRERO"/>
    <n v="12656"/>
    <x v="19"/>
    <x v="19"/>
    <x v="77"/>
    <x v="77"/>
    <x v="4"/>
    <x v="3"/>
    <x v="1"/>
    <n v="1"/>
    <n v="740000"/>
    <n v="740"/>
    <x v="0"/>
  </r>
  <r>
    <x v="4"/>
    <s v="FEBRERO"/>
    <n v="12653"/>
    <x v="57"/>
    <x v="57"/>
    <x v="501"/>
    <x v="501"/>
    <x v="344"/>
    <x v="3"/>
    <x v="1"/>
    <n v="1"/>
    <n v="2680000"/>
    <n v="2680"/>
    <x v="0"/>
  </r>
  <r>
    <x v="4"/>
    <s v="FEBRERO"/>
    <n v="12656"/>
    <x v="19"/>
    <x v="19"/>
    <x v="411"/>
    <x v="411"/>
    <x v="4"/>
    <x v="3"/>
    <x v="1"/>
    <n v="2"/>
    <n v="135000"/>
    <n v="270"/>
    <x v="0"/>
  </r>
  <r>
    <x v="4"/>
    <s v="FEBRERO"/>
    <n v="12631"/>
    <x v="92"/>
    <x v="92"/>
    <x v="82"/>
    <x v="82"/>
    <x v="4"/>
    <x v="3"/>
    <x v="1"/>
    <n v="1"/>
    <n v="130000"/>
    <n v="130"/>
    <x v="0"/>
  </r>
  <r>
    <x v="4"/>
    <s v="FEBRERO"/>
    <n v="12647"/>
    <x v="9"/>
    <x v="9"/>
    <x v="82"/>
    <x v="82"/>
    <x v="4"/>
    <x v="3"/>
    <x v="1"/>
    <n v="1"/>
    <n v="126000"/>
    <n v="126"/>
    <x v="0"/>
  </r>
  <r>
    <x v="4"/>
    <s v="FEBRERO"/>
    <n v="12649"/>
    <x v="9"/>
    <x v="9"/>
    <x v="82"/>
    <x v="82"/>
    <x v="4"/>
    <x v="3"/>
    <x v="1"/>
    <n v="1"/>
    <n v="126000"/>
    <n v="126"/>
    <x v="0"/>
  </r>
  <r>
    <x v="4"/>
    <s v="FEBRERO"/>
    <n v="12660"/>
    <x v="9"/>
    <x v="9"/>
    <x v="82"/>
    <x v="82"/>
    <x v="4"/>
    <x v="3"/>
    <x v="1"/>
    <n v="1"/>
    <n v="126000"/>
    <n v="126"/>
    <x v="0"/>
  </r>
  <r>
    <x v="4"/>
    <s v="FEBRERO"/>
    <n v="12648"/>
    <x v="36"/>
    <x v="36"/>
    <x v="298"/>
    <x v="298"/>
    <x v="203"/>
    <x v="3"/>
    <x v="1"/>
    <n v="1"/>
    <n v="128000"/>
    <n v="128"/>
    <x v="0"/>
  </r>
  <r>
    <x v="4"/>
    <s v="FEBRERO"/>
    <n v="12658"/>
    <x v="48"/>
    <x v="48"/>
    <x v="17"/>
    <x v="17"/>
    <x v="4"/>
    <x v="3"/>
    <x v="1"/>
    <n v="2"/>
    <n v="6434984.1600000001"/>
    <n v="12869.96832"/>
    <x v="0"/>
  </r>
  <r>
    <x v="4"/>
    <s v="FEBRERO"/>
    <n v="12620"/>
    <x v="28"/>
    <x v="28"/>
    <x v="17"/>
    <x v="17"/>
    <x v="4"/>
    <x v="3"/>
    <x v="1"/>
    <n v="10"/>
    <n v="6005000"/>
    <n v="60050"/>
    <x v="10"/>
  </r>
  <r>
    <x v="4"/>
    <s v="FEBRERO"/>
    <n v="12639"/>
    <x v="82"/>
    <x v="82"/>
    <x v="570"/>
    <x v="570"/>
    <x v="387"/>
    <x v="1"/>
    <x v="1"/>
    <n v="1"/>
    <n v="15000"/>
    <n v="15"/>
    <x v="0"/>
  </r>
  <r>
    <x v="4"/>
    <s v="FEBRERO"/>
    <n v="12639"/>
    <x v="82"/>
    <x v="82"/>
    <x v="36"/>
    <x v="36"/>
    <x v="22"/>
    <x v="1"/>
    <x v="1"/>
    <n v="1"/>
    <n v="15000"/>
    <n v="15"/>
    <x v="0"/>
  </r>
  <r>
    <x v="4"/>
    <s v="FEBRERO"/>
    <n v="12656"/>
    <x v="19"/>
    <x v="19"/>
    <x v="571"/>
    <x v="571"/>
    <x v="388"/>
    <x v="1"/>
    <x v="1"/>
    <n v="1"/>
    <n v="35000"/>
    <n v="35"/>
    <x v="0"/>
  </r>
  <r>
    <x v="4"/>
    <s v="FEBRERO"/>
    <n v="12641"/>
    <x v="8"/>
    <x v="8"/>
    <x v="43"/>
    <x v="43"/>
    <x v="29"/>
    <x v="1"/>
    <x v="1"/>
    <n v="1"/>
    <n v="85600"/>
    <n v="85.6"/>
    <x v="7"/>
  </r>
  <r>
    <x v="4"/>
    <s v="FEBRERO"/>
    <n v="12637"/>
    <x v="1"/>
    <x v="1"/>
    <x v="422"/>
    <x v="422"/>
    <x v="288"/>
    <x v="1"/>
    <x v="2"/>
    <n v="3"/>
    <n v="1139464"/>
    <n v="3418.3919999999998"/>
    <x v="1"/>
  </r>
  <r>
    <x v="4"/>
    <s v="FEBRERO"/>
    <n v="12634"/>
    <x v="45"/>
    <x v="45"/>
    <x v="51"/>
    <x v="51"/>
    <x v="37"/>
    <x v="3"/>
    <x v="3"/>
    <n v="3"/>
    <n v="370000"/>
    <n v="1110"/>
    <x v="0"/>
  </r>
  <r>
    <x v="4"/>
    <s v="FEBRERO"/>
    <n v="12655"/>
    <x v="18"/>
    <x v="18"/>
    <x v="572"/>
    <x v="572"/>
    <x v="389"/>
    <x v="2"/>
    <x v="3"/>
    <n v="1"/>
    <n v="120000"/>
    <n v="120"/>
    <x v="12"/>
  </r>
  <r>
    <x v="4"/>
    <s v="FEBRERO"/>
    <n v="12638"/>
    <x v="17"/>
    <x v="17"/>
    <x v="279"/>
    <x v="279"/>
    <x v="192"/>
    <x v="3"/>
    <x v="3"/>
    <n v="1"/>
    <n v="115000"/>
    <n v="115"/>
    <x v="11"/>
  </r>
  <r>
    <x v="4"/>
    <s v="FEBRERO"/>
    <n v="12646"/>
    <x v="17"/>
    <x v="17"/>
    <x v="279"/>
    <x v="279"/>
    <x v="192"/>
    <x v="3"/>
    <x v="3"/>
    <n v="1"/>
    <n v="115000"/>
    <n v="115"/>
    <x v="11"/>
  </r>
  <r>
    <x v="4"/>
    <s v="FEBRERO"/>
    <n v="12657"/>
    <x v="17"/>
    <x v="17"/>
    <x v="279"/>
    <x v="279"/>
    <x v="192"/>
    <x v="3"/>
    <x v="3"/>
    <n v="1"/>
    <n v="115000"/>
    <n v="115"/>
    <x v="11"/>
  </r>
  <r>
    <x v="4"/>
    <s v="FEBRERO"/>
    <n v="12623"/>
    <x v="17"/>
    <x v="17"/>
    <x v="55"/>
    <x v="55"/>
    <x v="41"/>
    <x v="0"/>
    <x v="3"/>
    <n v="2"/>
    <n v="275000"/>
    <n v="550"/>
    <x v="11"/>
  </r>
  <r>
    <x v="4"/>
    <s v="FEBRERO"/>
    <n v="12624"/>
    <x v="17"/>
    <x v="17"/>
    <x v="55"/>
    <x v="55"/>
    <x v="41"/>
    <x v="0"/>
    <x v="3"/>
    <n v="5"/>
    <n v="275000"/>
    <n v="1375"/>
    <x v="11"/>
  </r>
  <r>
    <x v="4"/>
    <s v="FEBRERO"/>
    <n v="12664"/>
    <x v="102"/>
    <x v="102"/>
    <x v="353"/>
    <x v="353"/>
    <x v="241"/>
    <x v="0"/>
    <x v="3"/>
    <n v="1"/>
    <n v="1100000"/>
    <n v="1100"/>
    <x v="0"/>
  </r>
  <r>
    <x v="4"/>
    <s v="FEBRERO"/>
    <n v="12666"/>
    <x v="1"/>
    <x v="1"/>
    <x v="573"/>
    <x v="573"/>
    <x v="4"/>
    <x v="0"/>
    <x v="3"/>
    <n v="1"/>
    <n v="399000"/>
    <n v="399"/>
    <x v="1"/>
  </r>
  <r>
    <x v="4"/>
    <s v="FEBRERO"/>
    <n v="12665"/>
    <x v="0"/>
    <x v="0"/>
    <x v="130"/>
    <x v="130"/>
    <x v="99"/>
    <x v="0"/>
    <x v="3"/>
    <n v="1"/>
    <n v="245000"/>
    <n v="245"/>
    <x v="0"/>
  </r>
  <r>
    <x v="4"/>
    <s v="FEBRERO"/>
    <n v="12622"/>
    <x v="1"/>
    <x v="1"/>
    <x v="574"/>
    <x v="574"/>
    <x v="390"/>
    <x v="0"/>
    <x v="3"/>
    <n v="1"/>
    <n v="255000"/>
    <n v="255"/>
    <x v="1"/>
  </r>
  <r>
    <x v="4"/>
    <s v="FEBRERO"/>
    <n v="12645"/>
    <x v="1"/>
    <x v="1"/>
    <x v="389"/>
    <x v="389"/>
    <x v="264"/>
    <x v="0"/>
    <x v="3"/>
    <n v="1"/>
    <n v="2450000"/>
    <n v="2450"/>
    <x v="1"/>
  </r>
  <r>
    <x v="4"/>
    <s v="FEBRERO"/>
    <n v="12665"/>
    <x v="0"/>
    <x v="0"/>
    <x v="63"/>
    <x v="63"/>
    <x v="49"/>
    <x v="0"/>
    <x v="3"/>
    <n v="1"/>
    <n v="75000"/>
    <n v="75"/>
    <x v="0"/>
  </r>
  <r>
    <x v="4"/>
    <s v="FEBRERO"/>
    <n v="12659"/>
    <x v="102"/>
    <x v="102"/>
    <x v="454"/>
    <x v="454"/>
    <x v="314"/>
    <x v="0"/>
    <x v="3"/>
    <n v="2"/>
    <n v="105000"/>
    <n v="210"/>
    <x v="0"/>
  </r>
  <r>
    <x v="4"/>
    <s v="FEBRERO"/>
    <n v="12664"/>
    <x v="102"/>
    <x v="102"/>
    <x v="454"/>
    <x v="454"/>
    <x v="314"/>
    <x v="0"/>
    <x v="3"/>
    <n v="2"/>
    <n v="105000"/>
    <n v="210"/>
    <x v="0"/>
  </r>
  <r>
    <x v="4"/>
    <s v="FEBRERO"/>
    <n v="12655"/>
    <x v="18"/>
    <x v="18"/>
    <x v="371"/>
    <x v="371"/>
    <x v="252"/>
    <x v="1"/>
    <x v="3"/>
    <n v="10"/>
    <n v="18000"/>
    <n v="180"/>
    <x v="12"/>
  </r>
  <r>
    <x v="4"/>
    <s v="FEBRERO"/>
    <n v="12665"/>
    <x v="0"/>
    <x v="0"/>
    <x v="67"/>
    <x v="67"/>
    <x v="53"/>
    <x v="0"/>
    <x v="3"/>
    <n v="1"/>
    <n v="42000"/>
    <n v="42"/>
    <x v="0"/>
  </r>
  <r>
    <x v="4"/>
    <s v="FEBRERO"/>
    <n v="12652"/>
    <x v="77"/>
    <x v="77"/>
    <x v="340"/>
    <x v="340"/>
    <x v="233"/>
    <x v="0"/>
    <x v="3"/>
    <n v="1"/>
    <n v="7035"/>
    <n v="7.0350000000000001"/>
    <x v="16"/>
  </r>
  <r>
    <x v="4"/>
    <s v="FEBRERO"/>
    <n v="12652"/>
    <x v="77"/>
    <x v="77"/>
    <x v="357"/>
    <x v="357"/>
    <x v="245"/>
    <x v="1"/>
    <x v="3"/>
    <n v="1"/>
    <n v="55628"/>
    <n v="55.628"/>
    <x v="16"/>
  </r>
  <r>
    <x v="4"/>
    <s v="FEBRERO"/>
    <n v="12652"/>
    <x v="77"/>
    <x v="77"/>
    <x v="261"/>
    <x v="261"/>
    <x v="180"/>
    <x v="1"/>
    <x v="3"/>
    <n v="1"/>
    <n v="103044"/>
    <n v="103.044"/>
    <x v="16"/>
  </r>
  <r>
    <x v="4"/>
    <s v="FEBRERO"/>
    <n v="12652"/>
    <x v="77"/>
    <x v="77"/>
    <x v="575"/>
    <x v="575"/>
    <x v="391"/>
    <x v="2"/>
    <x v="3"/>
    <n v="1"/>
    <n v="849436"/>
    <n v="849.43600000000004"/>
    <x v="16"/>
  </r>
  <r>
    <x v="4"/>
    <s v="MARZO"/>
    <n v="12677"/>
    <x v="6"/>
    <x v="6"/>
    <x v="576"/>
    <x v="576"/>
    <x v="392"/>
    <x v="1"/>
    <x v="9"/>
    <n v="1"/>
    <n v="1830553"/>
    <n v="1830.5530000000001"/>
    <x v="5"/>
  </r>
  <r>
    <x v="4"/>
    <s v="MARZO"/>
    <n v="12724"/>
    <x v="22"/>
    <x v="22"/>
    <x v="535"/>
    <x v="535"/>
    <x v="4"/>
    <x v="1"/>
    <x v="14"/>
    <n v="1"/>
    <n v="2250000"/>
    <n v="2250"/>
    <x v="14"/>
  </r>
  <r>
    <x v="4"/>
    <s v="MARZO"/>
    <n v="12724"/>
    <x v="22"/>
    <x v="22"/>
    <x v="536"/>
    <x v="536"/>
    <x v="4"/>
    <x v="1"/>
    <x v="14"/>
    <n v="1"/>
    <n v="746000"/>
    <n v="746"/>
    <x v="14"/>
  </r>
  <r>
    <x v="4"/>
    <s v="MARZO"/>
    <n v="12702"/>
    <x v="17"/>
    <x v="17"/>
    <x v="512"/>
    <x v="512"/>
    <x v="352"/>
    <x v="1"/>
    <x v="0"/>
    <n v="4"/>
    <n v="42000"/>
    <n v="168"/>
    <x v="11"/>
  </r>
  <r>
    <x v="4"/>
    <s v="MARZO"/>
    <n v="12725"/>
    <x v="22"/>
    <x v="22"/>
    <x v="72"/>
    <x v="72"/>
    <x v="4"/>
    <x v="1"/>
    <x v="0"/>
    <n v="300"/>
    <n v="2534"/>
    <n v="760.2"/>
    <x v="14"/>
  </r>
  <r>
    <x v="4"/>
    <s v="MARZO"/>
    <n v="12685"/>
    <x v="5"/>
    <x v="5"/>
    <x v="386"/>
    <x v="386"/>
    <x v="262"/>
    <x v="2"/>
    <x v="1"/>
    <n v="29"/>
    <n v="197200"/>
    <n v="5718.8"/>
    <x v="4"/>
  </r>
  <r>
    <x v="4"/>
    <s v="MARZO"/>
    <n v="12676"/>
    <x v="6"/>
    <x v="6"/>
    <x v="4"/>
    <x v="4"/>
    <x v="4"/>
    <x v="2"/>
    <x v="1"/>
    <n v="5"/>
    <n v="419783"/>
    <n v="2098.915"/>
    <x v="5"/>
  </r>
  <r>
    <x v="4"/>
    <s v="MARZO"/>
    <n v="12707"/>
    <x v="6"/>
    <x v="6"/>
    <x v="4"/>
    <x v="4"/>
    <x v="4"/>
    <x v="2"/>
    <x v="1"/>
    <n v="10"/>
    <n v="460000"/>
    <n v="4600"/>
    <x v="5"/>
  </r>
  <r>
    <x v="4"/>
    <s v="MARZO"/>
    <n v="12708"/>
    <x v="6"/>
    <x v="6"/>
    <x v="4"/>
    <x v="4"/>
    <x v="4"/>
    <x v="2"/>
    <x v="1"/>
    <n v="15"/>
    <n v="460000"/>
    <n v="6900"/>
    <x v="5"/>
  </r>
  <r>
    <x v="4"/>
    <s v="MARZO"/>
    <n v="12718"/>
    <x v="6"/>
    <x v="6"/>
    <x v="4"/>
    <x v="4"/>
    <x v="4"/>
    <x v="2"/>
    <x v="1"/>
    <n v="10"/>
    <n v="460000"/>
    <n v="4600"/>
    <x v="5"/>
  </r>
  <r>
    <x v="4"/>
    <s v="MARZO"/>
    <n v="12719"/>
    <x v="6"/>
    <x v="6"/>
    <x v="4"/>
    <x v="4"/>
    <x v="4"/>
    <x v="2"/>
    <x v="1"/>
    <n v="10"/>
    <n v="460000"/>
    <n v="4600"/>
    <x v="5"/>
  </r>
  <r>
    <x v="4"/>
    <s v="MARZO"/>
    <n v="12720"/>
    <x v="6"/>
    <x v="6"/>
    <x v="4"/>
    <x v="4"/>
    <x v="4"/>
    <x v="2"/>
    <x v="1"/>
    <n v="10"/>
    <n v="460000"/>
    <n v="4600"/>
    <x v="5"/>
  </r>
  <r>
    <x v="4"/>
    <s v="MARZO"/>
    <n v="12735"/>
    <x v="102"/>
    <x v="102"/>
    <x v="4"/>
    <x v="4"/>
    <x v="4"/>
    <x v="2"/>
    <x v="1"/>
    <n v="3"/>
    <n v="405000"/>
    <n v="1215"/>
    <x v="0"/>
  </r>
  <r>
    <x v="4"/>
    <s v="MARZO"/>
    <n v="12709"/>
    <x v="8"/>
    <x v="8"/>
    <x v="4"/>
    <x v="4"/>
    <x v="4"/>
    <x v="2"/>
    <x v="1"/>
    <n v="4"/>
    <n v="311644"/>
    <n v="1246.576"/>
    <x v="7"/>
  </r>
  <r>
    <x v="4"/>
    <s v="MARZO"/>
    <n v="12710"/>
    <x v="8"/>
    <x v="8"/>
    <x v="4"/>
    <x v="4"/>
    <x v="4"/>
    <x v="2"/>
    <x v="1"/>
    <n v="6"/>
    <n v="311644"/>
    <n v="1869.864"/>
    <x v="7"/>
  </r>
  <r>
    <x v="4"/>
    <s v="MARZO"/>
    <n v="12711"/>
    <x v="8"/>
    <x v="8"/>
    <x v="4"/>
    <x v="4"/>
    <x v="4"/>
    <x v="2"/>
    <x v="1"/>
    <n v="6"/>
    <n v="311644"/>
    <n v="1869.864"/>
    <x v="7"/>
  </r>
  <r>
    <x v="4"/>
    <s v="MARZO"/>
    <n v="12712"/>
    <x v="8"/>
    <x v="8"/>
    <x v="4"/>
    <x v="4"/>
    <x v="4"/>
    <x v="2"/>
    <x v="1"/>
    <n v="20"/>
    <n v="407691"/>
    <n v="8153.82"/>
    <x v="7"/>
  </r>
  <r>
    <x v="4"/>
    <s v="MARZO"/>
    <n v="12717"/>
    <x v="8"/>
    <x v="8"/>
    <x v="4"/>
    <x v="4"/>
    <x v="4"/>
    <x v="2"/>
    <x v="1"/>
    <n v="20"/>
    <n v="407691"/>
    <n v="8153.82"/>
    <x v="7"/>
  </r>
  <r>
    <x v="4"/>
    <s v="MARZO"/>
    <n v="12697"/>
    <x v="4"/>
    <x v="4"/>
    <x v="4"/>
    <x v="4"/>
    <x v="4"/>
    <x v="2"/>
    <x v="1"/>
    <n v="2"/>
    <n v="418310"/>
    <n v="836.62"/>
    <x v="3"/>
  </r>
  <r>
    <x v="4"/>
    <s v="MARZO"/>
    <n v="12684"/>
    <x v="102"/>
    <x v="102"/>
    <x v="5"/>
    <x v="5"/>
    <x v="4"/>
    <x v="2"/>
    <x v="1"/>
    <n v="1"/>
    <n v="1850000"/>
    <n v="1850"/>
    <x v="0"/>
  </r>
  <r>
    <x v="4"/>
    <s v="MARZO"/>
    <n v="12735"/>
    <x v="102"/>
    <x v="102"/>
    <x v="5"/>
    <x v="5"/>
    <x v="4"/>
    <x v="2"/>
    <x v="1"/>
    <n v="1"/>
    <n v="1850000"/>
    <n v="1850"/>
    <x v="0"/>
  </r>
  <r>
    <x v="4"/>
    <s v="MARZO"/>
    <n v="12733"/>
    <x v="6"/>
    <x v="6"/>
    <x v="6"/>
    <x v="6"/>
    <x v="4"/>
    <x v="2"/>
    <x v="1"/>
    <n v="2"/>
    <n v="2930000"/>
    <n v="5860"/>
    <x v="5"/>
  </r>
  <r>
    <x v="4"/>
    <s v="MARZO"/>
    <n v="12707"/>
    <x v="6"/>
    <x v="6"/>
    <x v="323"/>
    <x v="323"/>
    <x v="4"/>
    <x v="2"/>
    <x v="1"/>
    <n v="2"/>
    <n v="3561000"/>
    <n v="7122"/>
    <x v="5"/>
  </r>
  <r>
    <x v="4"/>
    <s v="MARZO"/>
    <n v="12707"/>
    <x v="6"/>
    <x v="6"/>
    <x v="7"/>
    <x v="7"/>
    <x v="4"/>
    <x v="2"/>
    <x v="1"/>
    <n v="5"/>
    <n v="685000"/>
    <n v="3425"/>
    <x v="5"/>
  </r>
  <r>
    <x v="4"/>
    <s v="MARZO"/>
    <n v="12735"/>
    <x v="102"/>
    <x v="102"/>
    <x v="7"/>
    <x v="7"/>
    <x v="4"/>
    <x v="2"/>
    <x v="1"/>
    <n v="2"/>
    <n v="670000"/>
    <n v="1340"/>
    <x v="0"/>
  </r>
  <r>
    <x v="4"/>
    <s v="MARZO"/>
    <n v="12709"/>
    <x v="8"/>
    <x v="8"/>
    <x v="7"/>
    <x v="7"/>
    <x v="4"/>
    <x v="2"/>
    <x v="1"/>
    <n v="2"/>
    <n v="644542"/>
    <n v="1289.0840000000001"/>
    <x v="7"/>
  </r>
  <r>
    <x v="4"/>
    <s v="MARZO"/>
    <n v="12710"/>
    <x v="8"/>
    <x v="8"/>
    <x v="7"/>
    <x v="7"/>
    <x v="4"/>
    <x v="2"/>
    <x v="1"/>
    <n v="2"/>
    <n v="644542"/>
    <n v="1289.0840000000001"/>
    <x v="7"/>
  </r>
  <r>
    <x v="4"/>
    <s v="MARZO"/>
    <n v="12711"/>
    <x v="8"/>
    <x v="8"/>
    <x v="7"/>
    <x v="7"/>
    <x v="4"/>
    <x v="2"/>
    <x v="1"/>
    <n v="2"/>
    <n v="644542"/>
    <n v="1289.0840000000001"/>
    <x v="7"/>
  </r>
  <r>
    <x v="4"/>
    <s v="MARZO"/>
    <n v="12698"/>
    <x v="4"/>
    <x v="4"/>
    <x v="7"/>
    <x v="7"/>
    <x v="4"/>
    <x v="2"/>
    <x v="1"/>
    <n v="4"/>
    <n v="741007"/>
    <n v="2964.0279999999998"/>
    <x v="3"/>
  </r>
  <r>
    <x v="4"/>
    <s v="MARZO"/>
    <n v="12680"/>
    <x v="17"/>
    <x v="17"/>
    <x v="549"/>
    <x v="549"/>
    <x v="4"/>
    <x v="3"/>
    <x v="1"/>
    <n v="1"/>
    <n v="152500"/>
    <n v="152.5"/>
    <x v="11"/>
  </r>
  <r>
    <x v="4"/>
    <s v="MARZO"/>
    <n v="12695"/>
    <x v="25"/>
    <x v="25"/>
    <x v="549"/>
    <x v="549"/>
    <x v="4"/>
    <x v="3"/>
    <x v="1"/>
    <n v="1"/>
    <n v="155372"/>
    <n v="155.37200000000001"/>
    <x v="16"/>
  </r>
  <r>
    <x v="4"/>
    <s v="MARZO"/>
    <n v="12723"/>
    <x v="19"/>
    <x v="19"/>
    <x v="549"/>
    <x v="549"/>
    <x v="4"/>
    <x v="3"/>
    <x v="1"/>
    <n v="15"/>
    <n v="160000"/>
    <n v="2400"/>
    <x v="0"/>
  </r>
  <r>
    <x v="4"/>
    <s v="MARZO"/>
    <n v="12731"/>
    <x v="19"/>
    <x v="19"/>
    <x v="549"/>
    <x v="549"/>
    <x v="4"/>
    <x v="3"/>
    <x v="1"/>
    <n v="2"/>
    <n v="165000"/>
    <n v="330"/>
    <x v="0"/>
  </r>
  <r>
    <x v="4"/>
    <s v="MARZO"/>
    <n v="12736"/>
    <x v="0"/>
    <x v="0"/>
    <x v="549"/>
    <x v="549"/>
    <x v="4"/>
    <x v="3"/>
    <x v="1"/>
    <n v="1"/>
    <n v="170000"/>
    <n v="170"/>
    <x v="0"/>
  </r>
  <r>
    <x v="4"/>
    <s v="MARZO"/>
    <n v="12679"/>
    <x v="1"/>
    <x v="1"/>
    <x v="76"/>
    <x v="76"/>
    <x v="4"/>
    <x v="3"/>
    <x v="1"/>
    <n v="2"/>
    <n v="151900"/>
    <n v="303.8"/>
    <x v="1"/>
  </r>
  <r>
    <x v="4"/>
    <s v="MARZO"/>
    <n v="12713"/>
    <x v="8"/>
    <x v="8"/>
    <x v="77"/>
    <x v="77"/>
    <x v="4"/>
    <x v="3"/>
    <x v="1"/>
    <n v="10"/>
    <n v="620000"/>
    <n v="6200"/>
    <x v="7"/>
  </r>
  <r>
    <x v="4"/>
    <s v="MARZO"/>
    <n v="12715"/>
    <x v="8"/>
    <x v="8"/>
    <x v="77"/>
    <x v="77"/>
    <x v="4"/>
    <x v="3"/>
    <x v="1"/>
    <n v="10"/>
    <n v="620000"/>
    <n v="6200"/>
    <x v="7"/>
  </r>
  <r>
    <x v="4"/>
    <s v="MARZO"/>
    <n v="12716"/>
    <x v="8"/>
    <x v="8"/>
    <x v="77"/>
    <x v="77"/>
    <x v="4"/>
    <x v="3"/>
    <x v="1"/>
    <n v="10"/>
    <n v="620000"/>
    <n v="6200"/>
    <x v="7"/>
  </r>
  <r>
    <x v="4"/>
    <s v="MARZO"/>
    <n v="12705"/>
    <x v="6"/>
    <x v="6"/>
    <x v="11"/>
    <x v="11"/>
    <x v="4"/>
    <x v="3"/>
    <x v="1"/>
    <n v="20"/>
    <n v="2038456"/>
    <n v="40769.120000000003"/>
    <x v="5"/>
  </r>
  <r>
    <x v="4"/>
    <s v="MARZO"/>
    <n v="12679"/>
    <x v="1"/>
    <x v="1"/>
    <x v="82"/>
    <x v="82"/>
    <x v="4"/>
    <x v="3"/>
    <x v="1"/>
    <n v="2"/>
    <n v="125000"/>
    <n v="250"/>
    <x v="1"/>
  </r>
  <r>
    <x v="4"/>
    <s v="MARZO"/>
    <n v="12690"/>
    <x v="19"/>
    <x v="19"/>
    <x v="82"/>
    <x v="82"/>
    <x v="4"/>
    <x v="3"/>
    <x v="1"/>
    <n v="2"/>
    <n v="135000"/>
    <n v="270"/>
    <x v="0"/>
  </r>
  <r>
    <x v="4"/>
    <s v="MARZO"/>
    <n v="12746"/>
    <x v="9"/>
    <x v="9"/>
    <x v="82"/>
    <x v="82"/>
    <x v="4"/>
    <x v="3"/>
    <x v="1"/>
    <n v="1"/>
    <n v="126000"/>
    <n v="126"/>
    <x v="0"/>
  </r>
  <r>
    <x v="4"/>
    <s v="MARZO"/>
    <n v="12693"/>
    <x v="28"/>
    <x v="28"/>
    <x v="17"/>
    <x v="17"/>
    <x v="4"/>
    <x v="3"/>
    <x v="1"/>
    <n v="5"/>
    <n v="6005000"/>
    <n v="30025"/>
    <x v="10"/>
  </r>
  <r>
    <x v="4"/>
    <s v="MARZO"/>
    <n v="12734"/>
    <x v="6"/>
    <x v="6"/>
    <x v="486"/>
    <x v="486"/>
    <x v="334"/>
    <x v="1"/>
    <x v="1"/>
    <n v="60"/>
    <n v="2000"/>
    <n v="120"/>
    <x v="5"/>
  </r>
  <r>
    <x v="4"/>
    <s v="MARZO"/>
    <n v="12729"/>
    <x v="105"/>
    <x v="105"/>
    <x v="362"/>
    <x v="362"/>
    <x v="248"/>
    <x v="1"/>
    <x v="1"/>
    <n v="1"/>
    <n v="293300"/>
    <n v="293.3"/>
    <x v="24"/>
  </r>
  <r>
    <x v="4"/>
    <s v="MARZO"/>
    <n v="12689"/>
    <x v="65"/>
    <x v="65"/>
    <x v="155"/>
    <x v="155"/>
    <x v="119"/>
    <x v="1"/>
    <x v="1"/>
    <n v="2"/>
    <n v="15000"/>
    <n v="30"/>
    <x v="0"/>
  </r>
  <r>
    <x v="4"/>
    <s v="MARZO"/>
    <n v="12689"/>
    <x v="65"/>
    <x v="65"/>
    <x v="226"/>
    <x v="226"/>
    <x v="160"/>
    <x v="1"/>
    <x v="1"/>
    <n v="3"/>
    <n v="15000"/>
    <n v="45"/>
    <x v="0"/>
  </r>
  <r>
    <x v="4"/>
    <s v="MARZO"/>
    <n v="12688"/>
    <x v="17"/>
    <x v="17"/>
    <x v="363"/>
    <x v="363"/>
    <x v="249"/>
    <x v="1"/>
    <x v="1"/>
    <n v="1"/>
    <n v="15000"/>
    <n v="15"/>
    <x v="11"/>
  </r>
  <r>
    <x v="4"/>
    <s v="MARZO"/>
    <n v="12689"/>
    <x v="65"/>
    <x v="65"/>
    <x v="363"/>
    <x v="363"/>
    <x v="249"/>
    <x v="1"/>
    <x v="1"/>
    <n v="2"/>
    <n v="15000"/>
    <n v="30"/>
    <x v="0"/>
  </r>
  <r>
    <x v="4"/>
    <s v="MARZO"/>
    <n v="12699"/>
    <x v="12"/>
    <x v="12"/>
    <x v="43"/>
    <x v="43"/>
    <x v="29"/>
    <x v="1"/>
    <x v="1"/>
    <n v="50"/>
    <n v="104578"/>
    <n v="5228.8999999999996"/>
    <x v="8"/>
  </r>
  <r>
    <x v="4"/>
    <s v="MARZO"/>
    <n v="12690"/>
    <x v="19"/>
    <x v="19"/>
    <x v="477"/>
    <x v="477"/>
    <x v="332"/>
    <x v="1"/>
    <x v="1"/>
    <n v="2"/>
    <n v="12000"/>
    <n v="24"/>
    <x v="0"/>
  </r>
  <r>
    <x v="4"/>
    <s v="MARZO"/>
    <n v="12700"/>
    <x v="14"/>
    <x v="14"/>
    <x v="352"/>
    <x v="352"/>
    <x v="240"/>
    <x v="4"/>
    <x v="1"/>
    <n v="2"/>
    <n v="1558820"/>
    <n v="3117.64"/>
    <x v="0"/>
  </r>
  <r>
    <x v="4"/>
    <s v="MARZO"/>
    <n v="12694"/>
    <x v="28"/>
    <x v="28"/>
    <x v="86"/>
    <x v="86"/>
    <x v="61"/>
    <x v="5"/>
    <x v="1"/>
    <n v="15"/>
    <n v="268017"/>
    <n v="4020.2550000000001"/>
    <x v="10"/>
  </r>
  <r>
    <x v="4"/>
    <s v="MARZO"/>
    <n v="12681"/>
    <x v="17"/>
    <x v="17"/>
    <x v="577"/>
    <x v="577"/>
    <x v="4"/>
    <x v="1"/>
    <x v="12"/>
    <n v="3"/>
    <n v="316715"/>
    <n v="950.14499999999998"/>
    <x v="11"/>
  </r>
  <r>
    <x v="4"/>
    <s v="MARZO"/>
    <n v="12682"/>
    <x v="18"/>
    <x v="18"/>
    <x v="422"/>
    <x v="422"/>
    <x v="288"/>
    <x v="1"/>
    <x v="2"/>
    <n v="2"/>
    <n v="1192164"/>
    <n v="2384.328"/>
    <x v="12"/>
  </r>
  <r>
    <x v="4"/>
    <s v="MARZO"/>
    <n v="12704"/>
    <x v="17"/>
    <x v="17"/>
    <x v="422"/>
    <x v="422"/>
    <x v="288"/>
    <x v="1"/>
    <x v="2"/>
    <n v="4"/>
    <n v="164573"/>
    <n v="658.29200000000003"/>
    <x v="11"/>
  </r>
  <r>
    <x v="4"/>
    <s v="MARZO"/>
    <n v="12678"/>
    <x v="17"/>
    <x v="17"/>
    <x v="423"/>
    <x v="423"/>
    <x v="289"/>
    <x v="1"/>
    <x v="2"/>
    <n v="4"/>
    <n v="1750000"/>
    <n v="7000"/>
    <x v="11"/>
  </r>
  <r>
    <x v="4"/>
    <s v="MARZO"/>
    <n v="12703"/>
    <x v="17"/>
    <x v="17"/>
    <x v="423"/>
    <x v="423"/>
    <x v="289"/>
    <x v="1"/>
    <x v="2"/>
    <n v="3"/>
    <n v="1750000"/>
    <n v="5250"/>
    <x v="11"/>
  </r>
  <r>
    <x v="4"/>
    <s v="MARZO"/>
    <n v="12691"/>
    <x v="106"/>
    <x v="106"/>
    <x v="91"/>
    <x v="91"/>
    <x v="66"/>
    <x v="3"/>
    <x v="3"/>
    <n v="1"/>
    <n v="340000"/>
    <n v="340"/>
    <x v="0"/>
  </r>
  <r>
    <x v="4"/>
    <s v="MARZO"/>
    <n v="12723"/>
    <x v="19"/>
    <x v="19"/>
    <x v="51"/>
    <x v="51"/>
    <x v="37"/>
    <x v="3"/>
    <x v="3"/>
    <n v="1"/>
    <n v="390600"/>
    <n v="390.6"/>
    <x v="0"/>
  </r>
  <r>
    <x v="4"/>
    <s v="MARZO"/>
    <n v="12737"/>
    <x v="17"/>
    <x v="17"/>
    <x v="572"/>
    <x v="572"/>
    <x v="389"/>
    <x v="2"/>
    <x v="3"/>
    <n v="1"/>
    <n v="120000"/>
    <n v="120"/>
    <x v="11"/>
  </r>
  <r>
    <x v="4"/>
    <s v="MARZO"/>
    <n v="12735"/>
    <x v="102"/>
    <x v="102"/>
    <x v="370"/>
    <x v="370"/>
    <x v="251"/>
    <x v="3"/>
    <x v="3"/>
    <n v="1"/>
    <n v="55000"/>
    <n v="55"/>
    <x v="0"/>
  </r>
  <r>
    <x v="4"/>
    <s v="MARZO"/>
    <n v="12680"/>
    <x v="17"/>
    <x v="17"/>
    <x v="279"/>
    <x v="279"/>
    <x v="192"/>
    <x v="3"/>
    <x v="3"/>
    <n v="1"/>
    <n v="115000"/>
    <n v="115"/>
    <x v="11"/>
  </r>
  <r>
    <x v="4"/>
    <s v="MARZO"/>
    <n v="12701"/>
    <x v="17"/>
    <x v="17"/>
    <x v="279"/>
    <x v="279"/>
    <x v="192"/>
    <x v="3"/>
    <x v="3"/>
    <n v="1"/>
    <n v="115000"/>
    <n v="115"/>
    <x v="11"/>
  </r>
  <r>
    <x v="4"/>
    <s v="MARZO"/>
    <n v="12721"/>
    <x v="17"/>
    <x v="17"/>
    <x v="279"/>
    <x v="279"/>
    <x v="192"/>
    <x v="3"/>
    <x v="3"/>
    <n v="1"/>
    <n v="115000"/>
    <n v="115"/>
    <x v="11"/>
  </r>
  <r>
    <x v="4"/>
    <s v="MARZO"/>
    <n v="12722"/>
    <x v="17"/>
    <x v="17"/>
    <x v="279"/>
    <x v="279"/>
    <x v="192"/>
    <x v="3"/>
    <x v="3"/>
    <n v="1"/>
    <n v="115000"/>
    <n v="115"/>
    <x v="11"/>
  </r>
  <r>
    <x v="4"/>
    <s v="MARZO"/>
    <n v="12726"/>
    <x v="36"/>
    <x v="36"/>
    <x v="92"/>
    <x v="92"/>
    <x v="67"/>
    <x v="3"/>
    <x v="3"/>
    <n v="2"/>
    <n v="152000"/>
    <n v="304"/>
    <x v="0"/>
  </r>
  <r>
    <x v="4"/>
    <s v="MARZO"/>
    <n v="12675"/>
    <x v="17"/>
    <x v="17"/>
    <x v="55"/>
    <x v="55"/>
    <x v="41"/>
    <x v="0"/>
    <x v="3"/>
    <n v="5"/>
    <n v="275000"/>
    <n v="1375"/>
    <x v="11"/>
  </r>
  <r>
    <x v="4"/>
    <s v="MARZO"/>
    <n v="12735"/>
    <x v="102"/>
    <x v="102"/>
    <x v="56"/>
    <x v="56"/>
    <x v="42"/>
    <x v="0"/>
    <x v="3"/>
    <n v="2"/>
    <n v="145000"/>
    <n v="290"/>
    <x v="0"/>
  </r>
  <r>
    <x v="4"/>
    <s v="MARZO"/>
    <n v="12730"/>
    <x v="36"/>
    <x v="36"/>
    <x v="94"/>
    <x v="94"/>
    <x v="69"/>
    <x v="0"/>
    <x v="3"/>
    <n v="1"/>
    <n v="50000"/>
    <n v="50"/>
    <x v="0"/>
  </r>
  <r>
    <x v="4"/>
    <s v="MARZO"/>
    <n v="12714"/>
    <x v="0"/>
    <x v="0"/>
    <x v="60"/>
    <x v="60"/>
    <x v="46"/>
    <x v="0"/>
    <x v="3"/>
    <n v="1"/>
    <n v="152000"/>
    <n v="152"/>
    <x v="0"/>
  </r>
  <r>
    <x v="4"/>
    <s v="MARZO"/>
    <n v="12727"/>
    <x v="102"/>
    <x v="102"/>
    <x v="406"/>
    <x v="406"/>
    <x v="279"/>
    <x v="0"/>
    <x v="3"/>
    <n v="1"/>
    <n v="120000"/>
    <n v="120"/>
    <x v="0"/>
  </r>
  <r>
    <x v="4"/>
    <s v="MARZO"/>
    <n v="12736"/>
    <x v="0"/>
    <x v="0"/>
    <x v="130"/>
    <x v="130"/>
    <x v="99"/>
    <x v="0"/>
    <x v="3"/>
    <n v="1"/>
    <n v="240000"/>
    <n v="240"/>
    <x v="0"/>
  </r>
  <r>
    <x v="4"/>
    <s v="MARZO"/>
    <n v="12736"/>
    <x v="0"/>
    <x v="0"/>
    <x v="61"/>
    <x v="61"/>
    <x v="47"/>
    <x v="0"/>
    <x v="3"/>
    <n v="1"/>
    <n v="61500"/>
    <n v="61.5"/>
    <x v="0"/>
  </r>
  <r>
    <x v="4"/>
    <s v="MARZO"/>
    <n v="12723"/>
    <x v="19"/>
    <x v="19"/>
    <x v="578"/>
    <x v="578"/>
    <x v="393"/>
    <x v="0"/>
    <x v="3"/>
    <n v="1"/>
    <n v="450000"/>
    <n v="450"/>
    <x v="0"/>
  </r>
  <r>
    <x v="4"/>
    <s v="MARZO"/>
    <n v="12714"/>
    <x v="0"/>
    <x v="0"/>
    <x v="63"/>
    <x v="63"/>
    <x v="49"/>
    <x v="0"/>
    <x v="3"/>
    <n v="2"/>
    <n v="79000"/>
    <n v="158"/>
    <x v="0"/>
  </r>
  <r>
    <x v="4"/>
    <s v="MARZO"/>
    <n v="12736"/>
    <x v="0"/>
    <x v="0"/>
    <x v="63"/>
    <x v="63"/>
    <x v="49"/>
    <x v="0"/>
    <x v="3"/>
    <n v="1"/>
    <n v="79000"/>
    <n v="79"/>
    <x v="0"/>
  </r>
  <r>
    <x v="4"/>
    <s v="MARZO"/>
    <n v="12687"/>
    <x v="107"/>
    <x v="107"/>
    <x v="579"/>
    <x v="579"/>
    <x v="394"/>
    <x v="0"/>
    <x v="3"/>
    <n v="1"/>
    <n v="750000"/>
    <n v="750"/>
    <x v="0"/>
  </r>
  <r>
    <x v="4"/>
    <s v="MARZO"/>
    <n v="12735"/>
    <x v="102"/>
    <x v="102"/>
    <x v="454"/>
    <x v="454"/>
    <x v="314"/>
    <x v="0"/>
    <x v="3"/>
    <n v="1"/>
    <n v="105000"/>
    <n v="105"/>
    <x v="0"/>
  </r>
  <r>
    <x v="4"/>
    <s v="MARZO"/>
    <n v="12728"/>
    <x v="36"/>
    <x v="36"/>
    <x v="371"/>
    <x v="371"/>
    <x v="252"/>
    <x v="1"/>
    <x v="3"/>
    <n v="2"/>
    <n v="18000"/>
    <n v="36"/>
    <x v="0"/>
  </r>
  <r>
    <x v="4"/>
    <s v="MARZO"/>
    <n v="12706"/>
    <x v="36"/>
    <x v="36"/>
    <x v="383"/>
    <x v="383"/>
    <x v="259"/>
    <x v="1"/>
    <x v="3"/>
    <n v="2"/>
    <n v="70000"/>
    <n v="140"/>
    <x v="0"/>
  </r>
  <r>
    <x v="4"/>
    <s v="MARZO"/>
    <n v="12732"/>
    <x v="17"/>
    <x v="17"/>
    <x v="384"/>
    <x v="384"/>
    <x v="260"/>
    <x v="1"/>
    <x v="3"/>
    <n v="1"/>
    <n v="65000"/>
    <n v="65"/>
    <x v="11"/>
  </r>
  <r>
    <x v="4"/>
    <s v="MARZO"/>
    <n v="12727"/>
    <x v="102"/>
    <x v="102"/>
    <x v="140"/>
    <x v="140"/>
    <x v="109"/>
    <x v="0"/>
    <x v="3"/>
    <n v="5"/>
    <n v="6000"/>
    <n v="30"/>
    <x v="0"/>
  </r>
  <r>
    <x v="4"/>
    <s v="MARZO"/>
    <n v="12683"/>
    <x v="77"/>
    <x v="77"/>
    <x v="235"/>
    <x v="235"/>
    <x v="166"/>
    <x v="0"/>
    <x v="3"/>
    <n v="5"/>
    <n v="1044072.27"/>
    <n v="5220.3613499999992"/>
    <x v="16"/>
  </r>
  <r>
    <x v="4"/>
    <s v="MARZO"/>
    <n v="12683"/>
    <x v="77"/>
    <x v="77"/>
    <x v="236"/>
    <x v="236"/>
    <x v="167"/>
    <x v="0"/>
    <x v="3"/>
    <n v="5"/>
    <n v="2307927.75"/>
    <n v="11539.63875"/>
    <x v="16"/>
  </r>
  <r>
    <x v="4"/>
    <s v="MARZO"/>
    <n v="12736"/>
    <x v="0"/>
    <x v="0"/>
    <x v="69"/>
    <x v="69"/>
    <x v="55"/>
    <x v="1"/>
    <x v="4"/>
    <n v="1"/>
    <n v="130000"/>
    <n v="130"/>
    <x v="0"/>
  </r>
  <r>
    <x v="4"/>
    <s v="ABRIL"/>
    <n v="12802"/>
    <x v="17"/>
    <x v="17"/>
    <x v="580"/>
    <x v="580"/>
    <x v="395"/>
    <x v="1"/>
    <x v="9"/>
    <n v="1"/>
    <n v="82000"/>
    <n v="82"/>
    <x v="11"/>
  </r>
  <r>
    <x v="4"/>
    <s v="ABRIL"/>
    <n v="12756"/>
    <x v="18"/>
    <x v="18"/>
    <x v="535"/>
    <x v="535"/>
    <x v="4"/>
    <x v="1"/>
    <x v="14"/>
    <n v="2"/>
    <n v="2260000"/>
    <n v="4520"/>
    <x v="12"/>
  </r>
  <r>
    <x v="4"/>
    <s v="ABRIL"/>
    <n v="12758"/>
    <x v="102"/>
    <x v="102"/>
    <x v="459"/>
    <x v="459"/>
    <x v="319"/>
    <x v="3"/>
    <x v="0"/>
    <n v="8"/>
    <n v="75000"/>
    <n v="600"/>
    <x v="0"/>
  </r>
  <r>
    <x v="4"/>
    <s v="ABRIL"/>
    <n v="12747"/>
    <x v="102"/>
    <x v="102"/>
    <x v="407"/>
    <x v="407"/>
    <x v="4"/>
    <x v="3"/>
    <x v="0"/>
    <n v="4"/>
    <n v="190000"/>
    <n v="760"/>
    <x v="0"/>
  </r>
  <r>
    <x v="4"/>
    <s v="ABRIL"/>
    <n v="12766"/>
    <x v="102"/>
    <x v="102"/>
    <x v="407"/>
    <x v="407"/>
    <x v="4"/>
    <x v="3"/>
    <x v="0"/>
    <n v="2"/>
    <n v="190000"/>
    <n v="380"/>
    <x v="0"/>
  </r>
  <r>
    <x v="4"/>
    <s v="ABRIL"/>
    <n v="12783"/>
    <x v="102"/>
    <x v="102"/>
    <x v="407"/>
    <x v="407"/>
    <x v="4"/>
    <x v="3"/>
    <x v="0"/>
    <n v="2"/>
    <n v="190000"/>
    <n v="380"/>
    <x v="0"/>
  </r>
  <r>
    <x v="4"/>
    <s v="ABRIL"/>
    <n v="12801"/>
    <x v="67"/>
    <x v="67"/>
    <x v="512"/>
    <x v="512"/>
    <x v="352"/>
    <x v="1"/>
    <x v="0"/>
    <n v="2"/>
    <n v="40000"/>
    <n v="80"/>
    <x v="0"/>
  </r>
  <r>
    <x v="4"/>
    <s v="ABRIL"/>
    <n v="12752"/>
    <x v="28"/>
    <x v="28"/>
    <x v="386"/>
    <x v="386"/>
    <x v="262"/>
    <x v="2"/>
    <x v="1"/>
    <n v="30"/>
    <n v="160063"/>
    <n v="4801.8900000000003"/>
    <x v="10"/>
  </r>
  <r>
    <x v="4"/>
    <s v="ABRIL"/>
    <n v="12751"/>
    <x v="5"/>
    <x v="5"/>
    <x v="386"/>
    <x v="386"/>
    <x v="262"/>
    <x v="2"/>
    <x v="1"/>
    <n v="170"/>
    <n v="190448"/>
    <n v="32376.16"/>
    <x v="4"/>
  </r>
  <r>
    <x v="4"/>
    <s v="ABRIL"/>
    <n v="12767"/>
    <x v="6"/>
    <x v="6"/>
    <x v="4"/>
    <x v="4"/>
    <x v="4"/>
    <x v="2"/>
    <x v="1"/>
    <n v="15"/>
    <n v="460000"/>
    <n v="6900"/>
    <x v="5"/>
  </r>
  <r>
    <x v="4"/>
    <s v="ABRIL"/>
    <n v="12768"/>
    <x v="6"/>
    <x v="6"/>
    <x v="4"/>
    <x v="4"/>
    <x v="4"/>
    <x v="2"/>
    <x v="1"/>
    <n v="30"/>
    <n v="460000"/>
    <n v="13800"/>
    <x v="5"/>
  </r>
  <r>
    <x v="4"/>
    <s v="ABRIL"/>
    <n v="12769"/>
    <x v="6"/>
    <x v="6"/>
    <x v="4"/>
    <x v="4"/>
    <x v="4"/>
    <x v="2"/>
    <x v="1"/>
    <n v="20"/>
    <n v="460000"/>
    <n v="9200"/>
    <x v="5"/>
  </r>
  <r>
    <x v="4"/>
    <s v="ABRIL"/>
    <n v="12770"/>
    <x v="6"/>
    <x v="6"/>
    <x v="4"/>
    <x v="4"/>
    <x v="4"/>
    <x v="2"/>
    <x v="1"/>
    <n v="10"/>
    <n v="460000"/>
    <n v="4600"/>
    <x v="5"/>
  </r>
  <r>
    <x v="4"/>
    <s v="ABRIL"/>
    <n v="12771"/>
    <x v="6"/>
    <x v="6"/>
    <x v="4"/>
    <x v="4"/>
    <x v="4"/>
    <x v="2"/>
    <x v="1"/>
    <n v="20"/>
    <n v="460000"/>
    <n v="9200"/>
    <x v="5"/>
  </r>
  <r>
    <x v="4"/>
    <s v="ABRIL"/>
    <n v="12785"/>
    <x v="6"/>
    <x v="6"/>
    <x v="4"/>
    <x v="4"/>
    <x v="4"/>
    <x v="2"/>
    <x v="1"/>
    <n v="10"/>
    <n v="460000"/>
    <n v="4600"/>
    <x v="5"/>
  </r>
  <r>
    <x v="4"/>
    <s v="ABRIL"/>
    <n v="12786"/>
    <x v="6"/>
    <x v="6"/>
    <x v="4"/>
    <x v="4"/>
    <x v="4"/>
    <x v="2"/>
    <x v="1"/>
    <n v="45"/>
    <n v="460000"/>
    <n v="20700"/>
    <x v="5"/>
  </r>
  <r>
    <x v="4"/>
    <s v="ABRIL"/>
    <n v="12794"/>
    <x v="6"/>
    <x v="6"/>
    <x v="4"/>
    <x v="4"/>
    <x v="4"/>
    <x v="2"/>
    <x v="1"/>
    <n v="10"/>
    <n v="460000"/>
    <n v="4600"/>
    <x v="5"/>
  </r>
  <r>
    <x v="4"/>
    <s v="ABRIL"/>
    <n v="12796"/>
    <x v="6"/>
    <x v="6"/>
    <x v="4"/>
    <x v="4"/>
    <x v="4"/>
    <x v="2"/>
    <x v="1"/>
    <n v="10"/>
    <n v="460000"/>
    <n v="4600"/>
    <x v="5"/>
  </r>
  <r>
    <x v="4"/>
    <s v="ABRIL"/>
    <n v="12797"/>
    <x v="6"/>
    <x v="6"/>
    <x v="4"/>
    <x v="4"/>
    <x v="4"/>
    <x v="2"/>
    <x v="1"/>
    <n v="10"/>
    <n v="460000"/>
    <n v="4600"/>
    <x v="5"/>
  </r>
  <r>
    <x v="4"/>
    <s v="ABRIL"/>
    <n v="12798"/>
    <x v="6"/>
    <x v="6"/>
    <x v="4"/>
    <x v="4"/>
    <x v="4"/>
    <x v="2"/>
    <x v="1"/>
    <n v="10"/>
    <n v="460000"/>
    <n v="4600"/>
    <x v="5"/>
  </r>
  <r>
    <x v="4"/>
    <s v="ABRIL"/>
    <n v="12774"/>
    <x v="8"/>
    <x v="8"/>
    <x v="4"/>
    <x v="4"/>
    <x v="4"/>
    <x v="2"/>
    <x v="1"/>
    <n v="3"/>
    <n v="298220"/>
    <n v="894.66"/>
    <x v="7"/>
  </r>
  <r>
    <x v="4"/>
    <s v="ABRIL"/>
    <n v="12775"/>
    <x v="8"/>
    <x v="8"/>
    <x v="4"/>
    <x v="4"/>
    <x v="4"/>
    <x v="2"/>
    <x v="1"/>
    <n v="3"/>
    <n v="298220"/>
    <n v="894.66"/>
    <x v="7"/>
  </r>
  <r>
    <x v="4"/>
    <s v="ABRIL"/>
    <n v="12776"/>
    <x v="8"/>
    <x v="8"/>
    <x v="4"/>
    <x v="4"/>
    <x v="4"/>
    <x v="2"/>
    <x v="1"/>
    <n v="2"/>
    <n v="298220"/>
    <n v="596.44000000000005"/>
    <x v="7"/>
  </r>
  <r>
    <x v="4"/>
    <s v="ABRIL"/>
    <n v="12749"/>
    <x v="87"/>
    <x v="87"/>
    <x v="4"/>
    <x v="4"/>
    <x v="4"/>
    <x v="2"/>
    <x v="1"/>
    <n v="5"/>
    <n v="403980"/>
    <n v="2019.9"/>
    <x v="3"/>
  </r>
  <r>
    <x v="4"/>
    <s v="ABRIL"/>
    <n v="12782"/>
    <x v="24"/>
    <x v="24"/>
    <x v="4"/>
    <x v="4"/>
    <x v="4"/>
    <x v="2"/>
    <x v="1"/>
    <n v="6"/>
    <n v="450000"/>
    <n v="2700"/>
    <x v="15"/>
  </r>
  <r>
    <x v="4"/>
    <s v="ABRIL"/>
    <n v="12787"/>
    <x v="12"/>
    <x v="12"/>
    <x v="5"/>
    <x v="5"/>
    <x v="4"/>
    <x v="2"/>
    <x v="1"/>
    <n v="8"/>
    <n v="1764322"/>
    <n v="14114.575999999999"/>
    <x v="8"/>
  </r>
  <r>
    <x v="4"/>
    <s v="ABRIL"/>
    <n v="12792"/>
    <x v="28"/>
    <x v="28"/>
    <x v="5"/>
    <x v="5"/>
    <x v="4"/>
    <x v="2"/>
    <x v="1"/>
    <n v="15"/>
    <n v="1830445"/>
    <n v="27456.674999999999"/>
    <x v="10"/>
  </r>
  <r>
    <x v="4"/>
    <s v="ABRIL"/>
    <n v="12750"/>
    <x v="5"/>
    <x v="5"/>
    <x v="5"/>
    <x v="5"/>
    <x v="4"/>
    <x v="2"/>
    <x v="1"/>
    <n v="10"/>
    <n v="1838108"/>
    <n v="18381.080000000002"/>
    <x v="4"/>
  </r>
  <r>
    <x v="4"/>
    <s v="ABRIL"/>
    <n v="12772"/>
    <x v="6"/>
    <x v="6"/>
    <x v="6"/>
    <x v="6"/>
    <x v="4"/>
    <x v="2"/>
    <x v="1"/>
    <n v="9"/>
    <n v="2930000"/>
    <n v="26370"/>
    <x v="5"/>
  </r>
  <r>
    <x v="4"/>
    <s v="ABRIL"/>
    <n v="12773"/>
    <x v="6"/>
    <x v="6"/>
    <x v="6"/>
    <x v="6"/>
    <x v="4"/>
    <x v="2"/>
    <x v="1"/>
    <n v="2"/>
    <n v="2930000"/>
    <n v="5860"/>
    <x v="5"/>
  </r>
  <r>
    <x v="4"/>
    <s v="ABRIL"/>
    <n v="12786"/>
    <x v="6"/>
    <x v="6"/>
    <x v="323"/>
    <x v="323"/>
    <x v="4"/>
    <x v="2"/>
    <x v="1"/>
    <n v="3"/>
    <n v="3561000"/>
    <n v="10683"/>
    <x v="5"/>
  </r>
  <r>
    <x v="4"/>
    <s v="ABRIL"/>
    <n v="12759"/>
    <x v="24"/>
    <x v="24"/>
    <x v="323"/>
    <x v="323"/>
    <x v="4"/>
    <x v="2"/>
    <x v="1"/>
    <n v="1"/>
    <n v="3875000"/>
    <n v="3875"/>
    <x v="15"/>
  </r>
  <r>
    <x v="4"/>
    <s v="ABRIL"/>
    <n v="12786"/>
    <x v="6"/>
    <x v="6"/>
    <x v="7"/>
    <x v="7"/>
    <x v="4"/>
    <x v="2"/>
    <x v="1"/>
    <n v="12"/>
    <n v="685000"/>
    <n v="8220"/>
    <x v="5"/>
  </r>
  <r>
    <x v="4"/>
    <s v="ABRIL"/>
    <n v="12774"/>
    <x v="8"/>
    <x v="8"/>
    <x v="7"/>
    <x v="7"/>
    <x v="4"/>
    <x v="2"/>
    <x v="1"/>
    <n v="1"/>
    <n v="616778"/>
    <n v="616.77800000000002"/>
    <x v="7"/>
  </r>
  <r>
    <x v="4"/>
    <s v="ABRIL"/>
    <n v="12775"/>
    <x v="8"/>
    <x v="8"/>
    <x v="7"/>
    <x v="7"/>
    <x v="4"/>
    <x v="2"/>
    <x v="1"/>
    <n v="1"/>
    <n v="616778"/>
    <n v="616.77800000000002"/>
    <x v="7"/>
  </r>
  <r>
    <x v="4"/>
    <s v="ABRIL"/>
    <n v="12776"/>
    <x v="8"/>
    <x v="8"/>
    <x v="7"/>
    <x v="7"/>
    <x v="4"/>
    <x v="2"/>
    <x v="1"/>
    <n v="1"/>
    <n v="616778"/>
    <n v="616.77800000000002"/>
    <x v="7"/>
  </r>
  <r>
    <x v="4"/>
    <s v="ABRIL"/>
    <n v="12782"/>
    <x v="24"/>
    <x v="24"/>
    <x v="7"/>
    <x v="7"/>
    <x v="4"/>
    <x v="2"/>
    <x v="1"/>
    <n v="4"/>
    <n v="730000"/>
    <n v="2920"/>
    <x v="15"/>
  </r>
  <r>
    <x v="4"/>
    <s v="ABRIL"/>
    <n v="12780"/>
    <x v="19"/>
    <x v="19"/>
    <x v="7"/>
    <x v="7"/>
    <x v="4"/>
    <x v="2"/>
    <x v="1"/>
    <n v="1"/>
    <n v="750000"/>
    <n v="750"/>
    <x v="0"/>
  </r>
  <r>
    <x v="4"/>
    <s v="ABRIL"/>
    <n v="12795"/>
    <x v="19"/>
    <x v="19"/>
    <x v="7"/>
    <x v="7"/>
    <x v="4"/>
    <x v="2"/>
    <x v="1"/>
    <n v="1"/>
    <n v="750000"/>
    <n v="750"/>
    <x v="0"/>
  </r>
  <r>
    <x v="4"/>
    <s v="ABRIL"/>
    <n v="12753"/>
    <x v="12"/>
    <x v="12"/>
    <x v="172"/>
    <x v="172"/>
    <x v="127"/>
    <x v="1"/>
    <x v="1"/>
    <n v="80"/>
    <n v="112537"/>
    <n v="9002.9599999999991"/>
    <x v="8"/>
  </r>
  <r>
    <x v="4"/>
    <s v="ABRIL"/>
    <n v="12753"/>
    <x v="12"/>
    <x v="12"/>
    <x v="173"/>
    <x v="173"/>
    <x v="128"/>
    <x v="1"/>
    <x v="1"/>
    <n v="50"/>
    <n v="57711"/>
    <n v="2885.55"/>
    <x v="8"/>
  </r>
  <r>
    <x v="4"/>
    <s v="ABRIL"/>
    <n v="12753"/>
    <x v="12"/>
    <x v="12"/>
    <x v="174"/>
    <x v="174"/>
    <x v="129"/>
    <x v="1"/>
    <x v="1"/>
    <n v="80"/>
    <n v="89453"/>
    <n v="7156.24"/>
    <x v="8"/>
  </r>
  <r>
    <x v="4"/>
    <s v="ABRIL"/>
    <n v="12747"/>
    <x v="102"/>
    <x v="102"/>
    <x v="549"/>
    <x v="549"/>
    <x v="4"/>
    <x v="3"/>
    <x v="1"/>
    <n v="8"/>
    <n v="158000"/>
    <n v="1264"/>
    <x v="0"/>
  </r>
  <r>
    <x v="4"/>
    <s v="ABRIL"/>
    <n v="12778"/>
    <x v="5"/>
    <x v="5"/>
    <x v="500"/>
    <x v="500"/>
    <x v="4"/>
    <x v="3"/>
    <x v="1"/>
    <n v="37"/>
    <n v="628223"/>
    <n v="23244.251"/>
    <x v="4"/>
  </r>
  <r>
    <x v="4"/>
    <s v="ABRIL"/>
    <n v="12765"/>
    <x v="108"/>
    <x v="108"/>
    <x v="77"/>
    <x v="77"/>
    <x v="4"/>
    <x v="3"/>
    <x v="1"/>
    <n v="2"/>
    <n v="720000"/>
    <n v="1440"/>
    <x v="0"/>
  </r>
  <r>
    <x v="4"/>
    <s v="ABRIL"/>
    <n v="12789"/>
    <x v="109"/>
    <x v="109"/>
    <x v="507"/>
    <x v="507"/>
    <x v="4"/>
    <x v="3"/>
    <x v="1"/>
    <n v="1"/>
    <n v="1950000"/>
    <n v="1950"/>
    <x v="0"/>
  </r>
  <r>
    <x v="4"/>
    <s v="ABRIL"/>
    <n v="12782"/>
    <x v="24"/>
    <x v="24"/>
    <x v="82"/>
    <x v="82"/>
    <x v="4"/>
    <x v="3"/>
    <x v="1"/>
    <n v="9"/>
    <n v="125140"/>
    <n v="1126.26"/>
    <x v="15"/>
  </r>
  <r>
    <x v="4"/>
    <s v="ABRIL"/>
    <n v="12800"/>
    <x v="14"/>
    <x v="14"/>
    <x v="16"/>
    <x v="16"/>
    <x v="4"/>
    <x v="3"/>
    <x v="1"/>
    <n v="3"/>
    <n v="4920000"/>
    <n v="14760"/>
    <x v="0"/>
  </r>
  <r>
    <x v="4"/>
    <s v="ABRIL"/>
    <n v="12800"/>
    <x v="14"/>
    <x v="14"/>
    <x v="374"/>
    <x v="374"/>
    <x v="4"/>
    <x v="3"/>
    <x v="1"/>
    <n v="3"/>
    <n v="3300000"/>
    <n v="9900"/>
    <x v="0"/>
  </r>
  <r>
    <x v="4"/>
    <s v="ABRIL"/>
    <n v="12784"/>
    <x v="28"/>
    <x v="28"/>
    <x v="19"/>
    <x v="19"/>
    <x v="5"/>
    <x v="3"/>
    <x v="1"/>
    <n v="1"/>
    <n v="1670111"/>
    <n v="1670.1110000000001"/>
    <x v="10"/>
  </r>
  <r>
    <x v="4"/>
    <s v="ABRIL"/>
    <n v="12779"/>
    <x v="17"/>
    <x v="17"/>
    <x v="581"/>
    <x v="581"/>
    <x v="396"/>
    <x v="1"/>
    <x v="1"/>
    <n v="2"/>
    <n v="30000"/>
    <n v="60"/>
    <x v="11"/>
  </r>
  <r>
    <x v="4"/>
    <s v="ABRIL"/>
    <n v="12800"/>
    <x v="14"/>
    <x v="14"/>
    <x v="328"/>
    <x v="328"/>
    <x v="226"/>
    <x v="1"/>
    <x v="1"/>
    <n v="1"/>
    <n v="170000"/>
    <n v="170"/>
    <x v="0"/>
  </r>
  <r>
    <x v="4"/>
    <s v="ABRIL"/>
    <n v="12755"/>
    <x v="12"/>
    <x v="12"/>
    <x v="25"/>
    <x v="25"/>
    <x v="11"/>
    <x v="1"/>
    <x v="1"/>
    <n v="2"/>
    <n v="32000"/>
    <n v="64"/>
    <x v="8"/>
  </r>
  <r>
    <x v="4"/>
    <s v="ABRIL"/>
    <n v="12804"/>
    <x v="82"/>
    <x v="82"/>
    <x v="226"/>
    <x v="226"/>
    <x v="160"/>
    <x v="1"/>
    <x v="1"/>
    <n v="1"/>
    <n v="15000"/>
    <n v="15"/>
    <x v="0"/>
  </r>
  <r>
    <x v="4"/>
    <s v="ABRIL"/>
    <n v="12747"/>
    <x v="102"/>
    <x v="102"/>
    <x v="247"/>
    <x v="247"/>
    <x v="172"/>
    <x v="1"/>
    <x v="1"/>
    <n v="2"/>
    <n v="12000"/>
    <n v="24"/>
    <x v="0"/>
  </r>
  <r>
    <x v="4"/>
    <s v="ABRIL"/>
    <n v="12804"/>
    <x v="82"/>
    <x v="82"/>
    <x v="582"/>
    <x v="582"/>
    <x v="397"/>
    <x v="1"/>
    <x v="1"/>
    <n v="1"/>
    <n v="15000"/>
    <n v="15"/>
    <x v="0"/>
  </r>
  <r>
    <x v="4"/>
    <s v="ABRIL"/>
    <n v="12760"/>
    <x v="6"/>
    <x v="6"/>
    <x v="89"/>
    <x v="89"/>
    <x v="64"/>
    <x v="4"/>
    <x v="1"/>
    <n v="5"/>
    <n v="448651"/>
    <n v="2243.2550000000001"/>
    <x v="5"/>
  </r>
  <r>
    <x v="4"/>
    <s v="ABRIL"/>
    <n v="12748"/>
    <x v="12"/>
    <x v="12"/>
    <x v="89"/>
    <x v="89"/>
    <x v="64"/>
    <x v="4"/>
    <x v="1"/>
    <n v="5"/>
    <n v="461691"/>
    <n v="2308.4549999999999"/>
    <x v="8"/>
  </r>
  <r>
    <x v="4"/>
    <s v="ABRIL"/>
    <n v="12745"/>
    <x v="48"/>
    <x v="48"/>
    <x v="115"/>
    <x v="115"/>
    <x v="87"/>
    <x v="4"/>
    <x v="1"/>
    <n v="18"/>
    <n v="836815.3"/>
    <n v="15062.6754"/>
    <x v="0"/>
  </r>
  <r>
    <x v="4"/>
    <s v="ABRIL"/>
    <n v="12754"/>
    <x v="16"/>
    <x v="16"/>
    <x v="161"/>
    <x v="161"/>
    <x v="4"/>
    <x v="1"/>
    <x v="2"/>
    <n v="5"/>
    <n v="415000"/>
    <n v="2075"/>
    <x v="8"/>
  </r>
  <r>
    <x v="4"/>
    <s v="ABRIL"/>
    <n v="12788"/>
    <x v="18"/>
    <x v="18"/>
    <x v="554"/>
    <x v="554"/>
    <x v="4"/>
    <x v="1"/>
    <x v="12"/>
    <n v="1"/>
    <n v="1277055"/>
    <n v="1277.0550000000001"/>
    <x v="12"/>
  </r>
  <r>
    <x v="4"/>
    <s v="ABRIL"/>
    <n v="12762"/>
    <x v="16"/>
    <x v="16"/>
    <x v="577"/>
    <x v="577"/>
    <x v="4"/>
    <x v="1"/>
    <x v="12"/>
    <n v="2"/>
    <n v="282907"/>
    <n v="565.81399999999996"/>
    <x v="8"/>
  </r>
  <r>
    <x v="4"/>
    <s v="ABRIL"/>
    <n v="12790"/>
    <x v="22"/>
    <x v="22"/>
    <x v="442"/>
    <x v="442"/>
    <x v="303"/>
    <x v="1"/>
    <x v="2"/>
    <n v="1"/>
    <n v="681096"/>
    <n v="681.096"/>
    <x v="14"/>
  </r>
  <r>
    <x v="4"/>
    <s v="ABRIL"/>
    <n v="12763"/>
    <x v="18"/>
    <x v="18"/>
    <x v="422"/>
    <x v="422"/>
    <x v="288"/>
    <x v="1"/>
    <x v="2"/>
    <n v="5"/>
    <n v="1114483"/>
    <n v="5572.415"/>
    <x v="12"/>
  </r>
  <r>
    <x v="4"/>
    <s v="ABRIL"/>
    <n v="12777"/>
    <x v="16"/>
    <x v="16"/>
    <x v="423"/>
    <x v="423"/>
    <x v="289"/>
    <x v="1"/>
    <x v="2"/>
    <n v="3"/>
    <n v="1947779"/>
    <n v="5843.3370000000004"/>
    <x v="8"/>
  </r>
  <r>
    <x v="4"/>
    <s v="ABRIL"/>
    <n v="12799"/>
    <x v="33"/>
    <x v="33"/>
    <x v="94"/>
    <x v="94"/>
    <x v="69"/>
    <x v="0"/>
    <x v="3"/>
    <n v="5"/>
    <n v="49950"/>
    <n v="249.75"/>
    <x v="0"/>
  </r>
  <r>
    <x v="4"/>
    <s v="ABRIL"/>
    <n v="12799"/>
    <x v="33"/>
    <x v="33"/>
    <x v="128"/>
    <x v="128"/>
    <x v="98"/>
    <x v="0"/>
    <x v="3"/>
    <n v="2"/>
    <n v="920000"/>
    <n v="1840"/>
    <x v="0"/>
  </r>
  <r>
    <x v="4"/>
    <s v="ABRIL"/>
    <n v="12799"/>
    <x v="33"/>
    <x v="33"/>
    <x v="164"/>
    <x v="164"/>
    <x v="121"/>
    <x v="0"/>
    <x v="3"/>
    <n v="1"/>
    <n v="345000"/>
    <n v="345"/>
    <x v="0"/>
  </r>
  <r>
    <x v="4"/>
    <s v="ABRIL"/>
    <n v="12799"/>
    <x v="33"/>
    <x v="33"/>
    <x v="132"/>
    <x v="132"/>
    <x v="101"/>
    <x v="0"/>
    <x v="3"/>
    <n v="3"/>
    <n v="398000"/>
    <n v="1194"/>
    <x v="0"/>
  </r>
  <r>
    <x v="4"/>
    <s v="ABRIL"/>
    <n v="12793"/>
    <x v="20"/>
    <x v="20"/>
    <x v="229"/>
    <x v="229"/>
    <x v="161"/>
    <x v="0"/>
    <x v="3"/>
    <n v="1"/>
    <n v="610000"/>
    <n v="610"/>
    <x v="0"/>
  </r>
  <r>
    <x v="4"/>
    <s v="ABRIL"/>
    <n v="12757"/>
    <x v="39"/>
    <x v="39"/>
    <x v="258"/>
    <x v="258"/>
    <x v="177"/>
    <x v="1"/>
    <x v="3"/>
    <n v="10"/>
    <n v="71158"/>
    <n v="711.58"/>
    <x v="14"/>
  </r>
  <r>
    <x v="4"/>
    <s v="ABRIL"/>
    <n v="12799"/>
    <x v="33"/>
    <x v="33"/>
    <x v="133"/>
    <x v="133"/>
    <x v="102"/>
    <x v="0"/>
    <x v="3"/>
    <n v="6"/>
    <n v="615000"/>
    <n v="3690"/>
    <x v="0"/>
  </r>
  <r>
    <x v="4"/>
    <s v="ABRIL"/>
    <n v="12764"/>
    <x v="17"/>
    <x v="17"/>
    <x v="543"/>
    <x v="543"/>
    <x v="4"/>
    <x v="0"/>
    <x v="3"/>
    <n v="1"/>
    <n v="2486155"/>
    <n v="2486.1550000000002"/>
    <x v="11"/>
  </r>
  <r>
    <x v="4"/>
    <s v="ABRIL"/>
    <n v="12803"/>
    <x v="0"/>
    <x v="0"/>
    <x v="294"/>
    <x v="294"/>
    <x v="200"/>
    <x v="0"/>
    <x v="3"/>
    <n v="1"/>
    <n v="62000"/>
    <n v="62"/>
    <x v="0"/>
  </r>
  <r>
    <x v="4"/>
    <s v="ABRIL"/>
    <n v="12799"/>
    <x v="33"/>
    <x v="33"/>
    <x v="232"/>
    <x v="232"/>
    <x v="163"/>
    <x v="0"/>
    <x v="3"/>
    <n v="1"/>
    <n v="270000"/>
    <n v="270"/>
    <x v="0"/>
  </r>
  <r>
    <x v="4"/>
    <s v="ABRIL"/>
    <n v="12799"/>
    <x v="33"/>
    <x v="33"/>
    <x v="391"/>
    <x v="391"/>
    <x v="266"/>
    <x v="0"/>
    <x v="3"/>
    <n v="1"/>
    <n v="1399000"/>
    <n v="1399"/>
    <x v="0"/>
  </r>
  <r>
    <x v="4"/>
    <s v="ABRIL"/>
    <n v="12799"/>
    <x v="33"/>
    <x v="33"/>
    <x v="65"/>
    <x v="65"/>
    <x v="51"/>
    <x v="0"/>
    <x v="3"/>
    <n v="1"/>
    <n v="185000"/>
    <n v="185"/>
    <x v="0"/>
  </r>
  <r>
    <x v="4"/>
    <s v="ABRIL"/>
    <n v="12766"/>
    <x v="102"/>
    <x v="102"/>
    <x v="371"/>
    <x v="371"/>
    <x v="252"/>
    <x v="1"/>
    <x v="3"/>
    <n v="5"/>
    <n v="14000"/>
    <n v="70"/>
    <x v="0"/>
  </r>
  <r>
    <x v="4"/>
    <s v="ABRIL"/>
    <n v="12789"/>
    <x v="109"/>
    <x v="109"/>
    <x v="67"/>
    <x v="67"/>
    <x v="53"/>
    <x v="0"/>
    <x v="3"/>
    <n v="2"/>
    <n v="46000"/>
    <n v="92"/>
    <x v="0"/>
  </r>
  <r>
    <x v="4"/>
    <s v="ABRIL"/>
    <n v="12799"/>
    <x v="33"/>
    <x v="33"/>
    <x v="140"/>
    <x v="140"/>
    <x v="109"/>
    <x v="0"/>
    <x v="3"/>
    <n v="5"/>
    <n v="6900"/>
    <n v="34.5"/>
    <x v="0"/>
  </r>
  <r>
    <x v="4"/>
    <s v="ABRIL"/>
    <n v="12747"/>
    <x v="102"/>
    <x v="102"/>
    <x v="140"/>
    <x v="140"/>
    <x v="109"/>
    <x v="0"/>
    <x v="3"/>
    <n v="5"/>
    <n v="6000"/>
    <n v="30"/>
    <x v="0"/>
  </r>
  <r>
    <x v="4"/>
    <s v="MAYO"/>
    <n v="12864"/>
    <x v="17"/>
    <x v="17"/>
    <x v="563"/>
    <x v="563"/>
    <x v="383"/>
    <x v="1"/>
    <x v="9"/>
    <n v="1"/>
    <n v="136850"/>
    <n v="136.85"/>
    <x v="11"/>
  </r>
  <r>
    <x v="4"/>
    <s v="MAYO"/>
    <n v="12810"/>
    <x v="39"/>
    <x v="39"/>
    <x v="535"/>
    <x v="535"/>
    <x v="4"/>
    <x v="1"/>
    <x v="14"/>
    <n v="1"/>
    <n v="2220000"/>
    <n v="2220"/>
    <x v="14"/>
  </r>
  <r>
    <x v="4"/>
    <s v="MAYO"/>
    <n v="12874"/>
    <x v="22"/>
    <x v="22"/>
    <x v="535"/>
    <x v="535"/>
    <x v="4"/>
    <x v="1"/>
    <x v="14"/>
    <n v="1"/>
    <n v="2150000"/>
    <n v="2150"/>
    <x v="14"/>
  </r>
  <r>
    <x v="4"/>
    <s v="MAYO"/>
    <n v="12874"/>
    <x v="22"/>
    <x v="22"/>
    <x v="535"/>
    <x v="535"/>
    <x v="4"/>
    <x v="1"/>
    <x v="14"/>
    <n v="1"/>
    <n v="746000"/>
    <n v="746"/>
    <x v="14"/>
  </r>
  <r>
    <x v="4"/>
    <s v="MAYO"/>
    <n v="12810"/>
    <x v="39"/>
    <x v="39"/>
    <x v="536"/>
    <x v="536"/>
    <x v="4"/>
    <x v="1"/>
    <x v="14"/>
    <n v="1"/>
    <n v="759000"/>
    <n v="759"/>
    <x v="14"/>
  </r>
  <r>
    <x v="4"/>
    <s v="MAYO"/>
    <n v="12863"/>
    <x v="17"/>
    <x v="17"/>
    <x v="459"/>
    <x v="459"/>
    <x v="319"/>
    <x v="3"/>
    <x v="0"/>
    <n v="10"/>
    <n v="65000"/>
    <n v="650"/>
    <x v="11"/>
  </r>
  <r>
    <x v="4"/>
    <s v="MAYO"/>
    <n v="12875"/>
    <x v="17"/>
    <x v="17"/>
    <x v="459"/>
    <x v="459"/>
    <x v="319"/>
    <x v="3"/>
    <x v="0"/>
    <n v="2"/>
    <n v="65000"/>
    <n v="130"/>
    <x v="11"/>
  </r>
  <r>
    <x v="4"/>
    <s v="MAYO"/>
    <n v="12844"/>
    <x v="17"/>
    <x v="17"/>
    <x v="407"/>
    <x v="407"/>
    <x v="4"/>
    <x v="3"/>
    <x v="0"/>
    <n v="1"/>
    <n v="265000"/>
    <n v="265"/>
    <x v="11"/>
  </r>
  <r>
    <x v="4"/>
    <s v="MAYO"/>
    <n v="12863"/>
    <x v="17"/>
    <x v="17"/>
    <x v="407"/>
    <x v="407"/>
    <x v="4"/>
    <x v="3"/>
    <x v="0"/>
    <n v="3"/>
    <n v="250000"/>
    <n v="750"/>
    <x v="11"/>
  </r>
  <r>
    <x v="4"/>
    <s v="MAYO"/>
    <n v="12852"/>
    <x v="17"/>
    <x v="17"/>
    <x v="512"/>
    <x v="512"/>
    <x v="352"/>
    <x v="1"/>
    <x v="0"/>
    <n v="1"/>
    <n v="42000"/>
    <n v="42"/>
    <x v="11"/>
  </r>
  <r>
    <x v="4"/>
    <s v="MAYO"/>
    <n v="12858"/>
    <x v="8"/>
    <x v="8"/>
    <x v="386"/>
    <x v="386"/>
    <x v="262"/>
    <x v="2"/>
    <x v="1"/>
    <n v="16"/>
    <n v="161900"/>
    <n v="2590.4"/>
    <x v="7"/>
  </r>
  <r>
    <x v="4"/>
    <s v="MAYO"/>
    <n v="12859"/>
    <x v="8"/>
    <x v="8"/>
    <x v="386"/>
    <x v="386"/>
    <x v="262"/>
    <x v="2"/>
    <x v="1"/>
    <n v="36"/>
    <n v="161900"/>
    <n v="5828.4"/>
    <x v="7"/>
  </r>
  <r>
    <x v="4"/>
    <s v="MAYO"/>
    <n v="12842"/>
    <x v="13"/>
    <x v="13"/>
    <x v="386"/>
    <x v="386"/>
    <x v="262"/>
    <x v="2"/>
    <x v="1"/>
    <n v="29"/>
    <n v="163600"/>
    <n v="4744.3999999999996"/>
    <x v="9"/>
  </r>
  <r>
    <x v="4"/>
    <s v="MAYO"/>
    <n v="12860"/>
    <x v="28"/>
    <x v="28"/>
    <x v="386"/>
    <x v="386"/>
    <x v="262"/>
    <x v="2"/>
    <x v="1"/>
    <n v="28"/>
    <n v="161900"/>
    <n v="4533.2"/>
    <x v="10"/>
  </r>
  <r>
    <x v="4"/>
    <s v="MAYO"/>
    <n v="12873"/>
    <x v="28"/>
    <x v="28"/>
    <x v="386"/>
    <x v="386"/>
    <x v="262"/>
    <x v="2"/>
    <x v="1"/>
    <n v="58"/>
    <n v="160278"/>
    <n v="9296.1239999999998"/>
    <x v="10"/>
  </r>
  <r>
    <x v="4"/>
    <s v="MAYO"/>
    <n v="12870"/>
    <x v="5"/>
    <x v="5"/>
    <x v="386"/>
    <x v="386"/>
    <x v="262"/>
    <x v="2"/>
    <x v="1"/>
    <n v="101"/>
    <n v="193523"/>
    <n v="19545.823"/>
    <x v="4"/>
  </r>
  <r>
    <x v="4"/>
    <s v="MAYO"/>
    <n v="12871"/>
    <x v="5"/>
    <x v="5"/>
    <x v="386"/>
    <x v="386"/>
    <x v="262"/>
    <x v="2"/>
    <x v="1"/>
    <n v="450"/>
    <n v="193523"/>
    <n v="87085.35"/>
    <x v="4"/>
  </r>
  <r>
    <x v="4"/>
    <s v="MAYO"/>
    <n v="12816"/>
    <x v="8"/>
    <x v="8"/>
    <x v="4"/>
    <x v="4"/>
    <x v="4"/>
    <x v="2"/>
    <x v="1"/>
    <n v="3"/>
    <n v="306217"/>
    <n v="918.65099999999995"/>
    <x v="7"/>
  </r>
  <r>
    <x v="4"/>
    <s v="MAYO"/>
    <n v="12817"/>
    <x v="8"/>
    <x v="8"/>
    <x v="4"/>
    <x v="4"/>
    <x v="4"/>
    <x v="2"/>
    <x v="1"/>
    <n v="3"/>
    <n v="306217"/>
    <n v="918.65099999999995"/>
    <x v="7"/>
  </r>
  <r>
    <x v="4"/>
    <s v="MAYO"/>
    <n v="12818"/>
    <x v="8"/>
    <x v="8"/>
    <x v="4"/>
    <x v="4"/>
    <x v="4"/>
    <x v="2"/>
    <x v="1"/>
    <n v="2"/>
    <n v="306217"/>
    <n v="612.43399999999997"/>
    <x v="7"/>
  </r>
  <r>
    <x v="4"/>
    <s v="MAYO"/>
    <n v="12824"/>
    <x v="8"/>
    <x v="8"/>
    <x v="4"/>
    <x v="4"/>
    <x v="4"/>
    <x v="2"/>
    <x v="1"/>
    <n v="10"/>
    <n v="304620"/>
    <n v="3046.2"/>
    <x v="7"/>
  </r>
  <r>
    <x v="4"/>
    <s v="MAYO"/>
    <n v="12853"/>
    <x v="23"/>
    <x v="23"/>
    <x v="4"/>
    <x v="4"/>
    <x v="4"/>
    <x v="2"/>
    <x v="1"/>
    <n v="2"/>
    <n v="485000"/>
    <n v="970"/>
    <x v="1"/>
  </r>
  <r>
    <x v="4"/>
    <s v="MAYO"/>
    <n v="12830"/>
    <x v="4"/>
    <x v="4"/>
    <x v="4"/>
    <x v="4"/>
    <x v="4"/>
    <x v="2"/>
    <x v="1"/>
    <n v="30"/>
    <n v="414649"/>
    <n v="12439.47"/>
    <x v="3"/>
  </r>
  <r>
    <x v="4"/>
    <s v="MAYO"/>
    <n v="12831"/>
    <x v="87"/>
    <x v="87"/>
    <x v="4"/>
    <x v="4"/>
    <x v="4"/>
    <x v="2"/>
    <x v="1"/>
    <n v="4"/>
    <n v="414649"/>
    <n v="1658.596"/>
    <x v="3"/>
  </r>
  <r>
    <x v="4"/>
    <s v="MAYO"/>
    <n v="12840"/>
    <x v="24"/>
    <x v="24"/>
    <x v="4"/>
    <x v="4"/>
    <x v="4"/>
    <x v="2"/>
    <x v="1"/>
    <n v="10"/>
    <n v="450000"/>
    <n v="4500"/>
    <x v="15"/>
  </r>
  <r>
    <x v="4"/>
    <s v="MAYO"/>
    <n v="12809"/>
    <x v="109"/>
    <x v="109"/>
    <x v="4"/>
    <x v="4"/>
    <x v="4"/>
    <x v="2"/>
    <x v="1"/>
    <n v="2"/>
    <n v="460000"/>
    <n v="920"/>
    <x v="0"/>
  </r>
  <r>
    <x v="4"/>
    <s v="MAYO"/>
    <n v="12840"/>
    <x v="24"/>
    <x v="24"/>
    <x v="5"/>
    <x v="5"/>
    <x v="4"/>
    <x v="2"/>
    <x v="1"/>
    <n v="2"/>
    <n v="1965000"/>
    <n v="3930"/>
    <x v="15"/>
  </r>
  <r>
    <x v="4"/>
    <s v="MAYO"/>
    <n v="12815"/>
    <x v="6"/>
    <x v="6"/>
    <x v="6"/>
    <x v="6"/>
    <x v="4"/>
    <x v="2"/>
    <x v="1"/>
    <n v="6"/>
    <n v="2930000"/>
    <n v="17580"/>
    <x v="5"/>
  </r>
  <r>
    <x v="4"/>
    <s v="MAYO"/>
    <n v="12868"/>
    <x v="6"/>
    <x v="6"/>
    <x v="6"/>
    <x v="6"/>
    <x v="4"/>
    <x v="2"/>
    <x v="1"/>
    <n v="4"/>
    <n v="2930000"/>
    <n v="11720"/>
    <x v="5"/>
  </r>
  <r>
    <x v="4"/>
    <s v="MAYO"/>
    <n v="12855"/>
    <x v="19"/>
    <x v="19"/>
    <x v="6"/>
    <x v="6"/>
    <x v="4"/>
    <x v="2"/>
    <x v="1"/>
    <n v="1"/>
    <n v="2700000"/>
    <n v="2700"/>
    <x v="0"/>
  </r>
  <r>
    <x v="4"/>
    <s v="MAYO"/>
    <n v="12816"/>
    <x v="8"/>
    <x v="8"/>
    <x v="7"/>
    <x v="7"/>
    <x v="4"/>
    <x v="2"/>
    <x v="1"/>
    <n v="1"/>
    <n v="633318"/>
    <n v="633.31799999999998"/>
    <x v="7"/>
  </r>
  <r>
    <x v="4"/>
    <s v="MAYO"/>
    <n v="12817"/>
    <x v="8"/>
    <x v="8"/>
    <x v="7"/>
    <x v="7"/>
    <x v="4"/>
    <x v="2"/>
    <x v="1"/>
    <n v="1"/>
    <n v="633318"/>
    <n v="633.31799999999998"/>
    <x v="7"/>
  </r>
  <r>
    <x v="4"/>
    <s v="MAYO"/>
    <n v="12818"/>
    <x v="8"/>
    <x v="8"/>
    <x v="7"/>
    <x v="7"/>
    <x v="4"/>
    <x v="2"/>
    <x v="1"/>
    <n v="1"/>
    <n v="633318"/>
    <n v="633.31799999999998"/>
    <x v="7"/>
  </r>
  <r>
    <x v="4"/>
    <s v="MAYO"/>
    <n v="12840"/>
    <x v="24"/>
    <x v="24"/>
    <x v="7"/>
    <x v="7"/>
    <x v="4"/>
    <x v="2"/>
    <x v="1"/>
    <n v="5"/>
    <n v="730000"/>
    <n v="3650"/>
    <x v="15"/>
  </r>
  <r>
    <x v="4"/>
    <s v="MAYO"/>
    <n v="12832"/>
    <x v="12"/>
    <x v="12"/>
    <x v="172"/>
    <x v="172"/>
    <x v="127"/>
    <x v="1"/>
    <x v="1"/>
    <n v="420"/>
    <n v="114325"/>
    <n v="48016.5"/>
    <x v="8"/>
  </r>
  <r>
    <x v="4"/>
    <s v="MAYO"/>
    <n v="12832"/>
    <x v="12"/>
    <x v="12"/>
    <x v="173"/>
    <x v="173"/>
    <x v="128"/>
    <x v="1"/>
    <x v="1"/>
    <n v="200"/>
    <n v="58643"/>
    <n v="11728.6"/>
    <x v="8"/>
  </r>
  <r>
    <x v="4"/>
    <s v="MAYO"/>
    <n v="12832"/>
    <x v="12"/>
    <x v="12"/>
    <x v="174"/>
    <x v="174"/>
    <x v="129"/>
    <x v="1"/>
    <x v="1"/>
    <n v="120"/>
    <n v="90334"/>
    <n v="10840.08"/>
    <x v="8"/>
  </r>
  <r>
    <x v="4"/>
    <s v="MAYO"/>
    <n v="12833"/>
    <x v="22"/>
    <x v="22"/>
    <x v="549"/>
    <x v="549"/>
    <x v="4"/>
    <x v="3"/>
    <x v="1"/>
    <n v="5"/>
    <n v="175000"/>
    <n v="875"/>
    <x v="14"/>
  </r>
  <r>
    <x v="4"/>
    <s v="MAYO"/>
    <n v="12809"/>
    <x v="109"/>
    <x v="109"/>
    <x v="549"/>
    <x v="549"/>
    <x v="4"/>
    <x v="3"/>
    <x v="1"/>
    <n v="2"/>
    <n v="160000"/>
    <n v="320"/>
    <x v="0"/>
  </r>
  <r>
    <x v="4"/>
    <s v="MAYO"/>
    <n v="12829"/>
    <x v="19"/>
    <x v="19"/>
    <x v="549"/>
    <x v="549"/>
    <x v="4"/>
    <x v="3"/>
    <x v="1"/>
    <n v="4"/>
    <n v="170000"/>
    <n v="680"/>
    <x v="0"/>
  </r>
  <r>
    <x v="4"/>
    <s v="MAYO"/>
    <n v="12872"/>
    <x v="19"/>
    <x v="19"/>
    <x v="549"/>
    <x v="549"/>
    <x v="4"/>
    <x v="3"/>
    <x v="1"/>
    <n v="4"/>
    <n v="170000"/>
    <n v="680"/>
    <x v="0"/>
  </r>
  <r>
    <x v="4"/>
    <s v="MAYO"/>
    <n v="12839"/>
    <x v="6"/>
    <x v="6"/>
    <x v="77"/>
    <x v="77"/>
    <x v="4"/>
    <x v="3"/>
    <x v="1"/>
    <n v="10"/>
    <n v="680000"/>
    <n v="6800"/>
    <x v="5"/>
  </r>
  <r>
    <x v="4"/>
    <s v="MAYO"/>
    <n v="12869"/>
    <x v="28"/>
    <x v="28"/>
    <x v="506"/>
    <x v="506"/>
    <x v="4"/>
    <x v="3"/>
    <x v="1"/>
    <n v="4"/>
    <n v="1119746"/>
    <n v="4478.9840000000004"/>
    <x v="10"/>
  </r>
  <r>
    <x v="4"/>
    <s v="MAYO"/>
    <n v="12821"/>
    <x v="78"/>
    <x v="78"/>
    <x v="507"/>
    <x v="507"/>
    <x v="4"/>
    <x v="3"/>
    <x v="1"/>
    <n v="1"/>
    <n v="2020000"/>
    <n v="2020"/>
    <x v="0"/>
  </r>
  <r>
    <x v="4"/>
    <s v="MAYO"/>
    <n v="12882"/>
    <x v="110"/>
    <x v="110"/>
    <x v="507"/>
    <x v="507"/>
    <x v="4"/>
    <x v="3"/>
    <x v="1"/>
    <n v="1"/>
    <n v="2096395"/>
    <n v="2096.395"/>
    <x v="0"/>
  </r>
  <r>
    <x v="4"/>
    <s v="MAYO"/>
    <n v="12850"/>
    <x v="57"/>
    <x v="57"/>
    <x v="501"/>
    <x v="501"/>
    <x v="344"/>
    <x v="3"/>
    <x v="1"/>
    <n v="1"/>
    <n v="2680000"/>
    <n v="2680"/>
    <x v="0"/>
  </r>
  <r>
    <x v="4"/>
    <s v="MAYO"/>
    <n v="12865"/>
    <x v="17"/>
    <x v="17"/>
    <x v="82"/>
    <x v="82"/>
    <x v="4"/>
    <x v="3"/>
    <x v="1"/>
    <n v="1"/>
    <n v="135000"/>
    <n v="135"/>
    <x v="11"/>
  </r>
  <r>
    <x v="4"/>
    <s v="MAYO"/>
    <n v="12840"/>
    <x v="24"/>
    <x v="24"/>
    <x v="82"/>
    <x v="82"/>
    <x v="4"/>
    <x v="3"/>
    <x v="1"/>
    <n v="18"/>
    <n v="125140"/>
    <n v="2252.52"/>
    <x v="15"/>
  </r>
  <r>
    <x v="4"/>
    <s v="MAYO"/>
    <n v="12835"/>
    <x v="19"/>
    <x v="19"/>
    <x v="82"/>
    <x v="82"/>
    <x v="4"/>
    <x v="3"/>
    <x v="1"/>
    <n v="5"/>
    <n v="135000"/>
    <n v="675"/>
    <x v="0"/>
  </r>
  <r>
    <x v="4"/>
    <s v="MAYO"/>
    <n v="12879"/>
    <x v="103"/>
    <x v="103"/>
    <x v="14"/>
    <x v="14"/>
    <x v="4"/>
    <x v="3"/>
    <x v="1"/>
    <n v="4"/>
    <n v="140000"/>
    <n v="560"/>
    <x v="4"/>
  </r>
  <r>
    <x v="4"/>
    <s v="MAYO"/>
    <n v="12813"/>
    <x v="5"/>
    <x v="5"/>
    <x v="17"/>
    <x v="17"/>
    <x v="4"/>
    <x v="3"/>
    <x v="1"/>
    <n v="6"/>
    <n v="6005000"/>
    <n v="36030"/>
    <x v="4"/>
  </r>
  <r>
    <x v="4"/>
    <s v="MAYO"/>
    <n v="12837"/>
    <x v="27"/>
    <x v="27"/>
    <x v="83"/>
    <x v="83"/>
    <x v="4"/>
    <x v="3"/>
    <x v="1"/>
    <n v="2"/>
    <n v="8248373"/>
    <n v="16496.745999999999"/>
    <x v="10"/>
  </r>
  <r>
    <x v="4"/>
    <s v="MAYO"/>
    <n v="12845"/>
    <x v="47"/>
    <x v="47"/>
    <x v="583"/>
    <x v="583"/>
    <x v="4"/>
    <x v="3"/>
    <x v="1"/>
    <n v="2"/>
    <n v="8180000"/>
    <n v="16360"/>
    <x v="19"/>
  </r>
  <r>
    <x v="4"/>
    <s v="MAYO"/>
    <n v="12851"/>
    <x v="28"/>
    <x v="28"/>
    <x v="19"/>
    <x v="19"/>
    <x v="5"/>
    <x v="3"/>
    <x v="1"/>
    <n v="7"/>
    <n v="1828597"/>
    <n v="12800.179"/>
    <x v="10"/>
  </r>
  <r>
    <x v="4"/>
    <s v="MAYO"/>
    <n v="12841"/>
    <x v="57"/>
    <x v="57"/>
    <x v="584"/>
    <x v="584"/>
    <x v="398"/>
    <x v="1"/>
    <x v="1"/>
    <n v="1"/>
    <n v="45000"/>
    <n v="45"/>
    <x v="0"/>
  </r>
  <r>
    <x v="4"/>
    <s v="MAYO"/>
    <n v="12836"/>
    <x v="48"/>
    <x v="48"/>
    <x v="102"/>
    <x v="102"/>
    <x v="75"/>
    <x v="1"/>
    <x v="1"/>
    <n v="50"/>
    <n v="3857"/>
    <n v="192.85"/>
    <x v="0"/>
  </r>
  <r>
    <x v="4"/>
    <s v="MAYO"/>
    <n v="12841"/>
    <x v="57"/>
    <x v="57"/>
    <x v="88"/>
    <x v="88"/>
    <x v="63"/>
    <x v="1"/>
    <x v="1"/>
    <n v="1"/>
    <n v="105000"/>
    <n v="105"/>
    <x v="0"/>
  </r>
  <r>
    <x v="4"/>
    <s v="MAYO"/>
    <n v="12836"/>
    <x v="48"/>
    <x v="48"/>
    <x v="106"/>
    <x v="106"/>
    <x v="79"/>
    <x v="1"/>
    <x v="1"/>
    <n v="55"/>
    <n v="21661"/>
    <n v="1191.355"/>
    <x v="0"/>
  </r>
  <r>
    <x v="4"/>
    <s v="MAYO"/>
    <n v="12851"/>
    <x v="28"/>
    <x v="28"/>
    <x v="106"/>
    <x v="106"/>
    <x v="79"/>
    <x v="1"/>
    <x v="1"/>
    <n v="2"/>
    <n v="16811"/>
    <n v="33.622"/>
    <x v="10"/>
  </r>
  <r>
    <x v="4"/>
    <s v="MAYO"/>
    <n v="12836"/>
    <x v="48"/>
    <x v="48"/>
    <x v="107"/>
    <x v="107"/>
    <x v="80"/>
    <x v="1"/>
    <x v="1"/>
    <n v="60"/>
    <n v="29672"/>
    <n v="1780.32"/>
    <x v="0"/>
  </r>
  <r>
    <x v="4"/>
    <s v="MAYO"/>
    <n v="12851"/>
    <x v="28"/>
    <x v="28"/>
    <x v="451"/>
    <x v="451"/>
    <x v="311"/>
    <x v="1"/>
    <x v="1"/>
    <n v="27"/>
    <n v="16811"/>
    <n v="453.89699999999999"/>
    <x v="10"/>
  </r>
  <r>
    <x v="4"/>
    <s v="MAYO"/>
    <n v="12841"/>
    <x v="57"/>
    <x v="57"/>
    <x v="401"/>
    <x v="401"/>
    <x v="274"/>
    <x v="1"/>
    <x v="1"/>
    <n v="1"/>
    <n v="25000"/>
    <n v="25"/>
    <x v="0"/>
  </r>
  <r>
    <x v="4"/>
    <s v="MAYO"/>
    <n v="12836"/>
    <x v="48"/>
    <x v="48"/>
    <x v="89"/>
    <x v="89"/>
    <x v="64"/>
    <x v="4"/>
    <x v="1"/>
    <n v="12"/>
    <n v="528169"/>
    <n v="6338.0280000000002"/>
    <x v="0"/>
  </r>
  <r>
    <x v="4"/>
    <s v="MAYO"/>
    <n v="12836"/>
    <x v="48"/>
    <x v="48"/>
    <x v="118"/>
    <x v="118"/>
    <x v="90"/>
    <x v="5"/>
    <x v="1"/>
    <n v="20"/>
    <n v="81006"/>
    <n v="1620.12"/>
    <x v="0"/>
  </r>
  <r>
    <x v="4"/>
    <s v="MAYO"/>
    <n v="12867"/>
    <x v="37"/>
    <x v="37"/>
    <x v="119"/>
    <x v="119"/>
    <x v="91"/>
    <x v="5"/>
    <x v="1"/>
    <n v="20"/>
    <n v="75000"/>
    <n v="1500"/>
    <x v="17"/>
  </r>
  <r>
    <x v="4"/>
    <s v="MAYO"/>
    <n v="12866"/>
    <x v="28"/>
    <x v="28"/>
    <x v="47"/>
    <x v="47"/>
    <x v="33"/>
    <x v="5"/>
    <x v="1"/>
    <n v="1"/>
    <n v="260000"/>
    <n v="260"/>
    <x v="10"/>
  </r>
  <r>
    <x v="4"/>
    <s v="MAYO"/>
    <n v="12848"/>
    <x v="1"/>
    <x v="1"/>
    <x v="205"/>
    <x v="205"/>
    <x v="4"/>
    <x v="1"/>
    <x v="2"/>
    <n v="1"/>
    <n v="1120753"/>
    <n v="1120.7529999999999"/>
    <x v="1"/>
  </r>
  <r>
    <x v="4"/>
    <s v="MAYO"/>
    <n v="12847"/>
    <x v="16"/>
    <x v="16"/>
    <x v="554"/>
    <x v="554"/>
    <x v="4"/>
    <x v="1"/>
    <x v="12"/>
    <n v="1"/>
    <n v="1238727"/>
    <n v="1238.7270000000001"/>
    <x v="8"/>
  </r>
  <r>
    <x v="4"/>
    <s v="MAYO"/>
    <n v="12857"/>
    <x v="1"/>
    <x v="1"/>
    <x v="554"/>
    <x v="554"/>
    <x v="4"/>
    <x v="1"/>
    <x v="12"/>
    <n v="1"/>
    <n v="1278386"/>
    <n v="1278.386"/>
    <x v="1"/>
  </r>
  <r>
    <x v="4"/>
    <s v="MAYO"/>
    <n v="12838"/>
    <x v="22"/>
    <x v="22"/>
    <x v="442"/>
    <x v="442"/>
    <x v="303"/>
    <x v="1"/>
    <x v="2"/>
    <n v="2"/>
    <n v="678350"/>
    <n v="1356.7"/>
    <x v="14"/>
  </r>
  <r>
    <x v="4"/>
    <s v="MAYO"/>
    <n v="12834"/>
    <x v="1"/>
    <x v="1"/>
    <x v="442"/>
    <x v="442"/>
    <x v="303"/>
    <x v="1"/>
    <x v="2"/>
    <n v="1"/>
    <n v="710222"/>
    <n v="710.22199999999998"/>
    <x v="1"/>
  </r>
  <r>
    <x v="4"/>
    <s v="MAYO"/>
    <n v="12846"/>
    <x v="16"/>
    <x v="16"/>
    <x v="422"/>
    <x v="422"/>
    <x v="288"/>
    <x v="1"/>
    <x v="2"/>
    <n v="1"/>
    <n v="1291815"/>
    <n v="1291.8150000000001"/>
    <x v="8"/>
  </r>
  <r>
    <x v="4"/>
    <s v="MAYO"/>
    <n v="12849"/>
    <x v="16"/>
    <x v="16"/>
    <x v="422"/>
    <x v="422"/>
    <x v="288"/>
    <x v="1"/>
    <x v="2"/>
    <n v="3"/>
    <n v="1135500"/>
    <n v="3406.5"/>
    <x v="8"/>
  </r>
  <r>
    <x v="4"/>
    <s v="MAYO"/>
    <n v="12863"/>
    <x v="17"/>
    <x v="17"/>
    <x v="91"/>
    <x v="91"/>
    <x v="66"/>
    <x v="3"/>
    <x v="3"/>
    <n v="2"/>
    <n v="274900"/>
    <n v="549.79999999999995"/>
    <x v="11"/>
  </r>
  <r>
    <x v="4"/>
    <s v="MAYO"/>
    <n v="12814"/>
    <x v="1"/>
    <x v="1"/>
    <x v="92"/>
    <x v="92"/>
    <x v="67"/>
    <x v="3"/>
    <x v="3"/>
    <n v="1"/>
    <n v="152000"/>
    <n v="152"/>
    <x v="1"/>
  </r>
  <r>
    <x v="4"/>
    <s v="MAYO"/>
    <n v="12828"/>
    <x v="59"/>
    <x v="59"/>
    <x v="92"/>
    <x v="92"/>
    <x v="67"/>
    <x v="3"/>
    <x v="3"/>
    <n v="1"/>
    <n v="174000"/>
    <n v="174"/>
    <x v="0"/>
  </r>
  <r>
    <x v="4"/>
    <s v="MAYO"/>
    <n v="12878"/>
    <x v="17"/>
    <x v="17"/>
    <x v="55"/>
    <x v="55"/>
    <x v="41"/>
    <x v="0"/>
    <x v="3"/>
    <n v="6"/>
    <n v="282000"/>
    <n v="1692"/>
    <x v="11"/>
  </r>
  <r>
    <x v="4"/>
    <s v="MAYO"/>
    <n v="12883"/>
    <x v="0"/>
    <x v="0"/>
    <x v="59"/>
    <x v="59"/>
    <x v="45"/>
    <x v="0"/>
    <x v="3"/>
    <n v="1"/>
    <n v="370000"/>
    <n v="370"/>
    <x v="0"/>
  </r>
  <r>
    <x v="4"/>
    <s v="MAYO"/>
    <n v="12856"/>
    <x v="16"/>
    <x v="16"/>
    <x v="95"/>
    <x v="95"/>
    <x v="70"/>
    <x v="0"/>
    <x v="3"/>
    <n v="2"/>
    <n v="95000"/>
    <n v="190"/>
    <x v="8"/>
  </r>
  <r>
    <x v="4"/>
    <s v="MAYO"/>
    <n v="12881"/>
    <x v="0"/>
    <x v="0"/>
    <x v="60"/>
    <x v="60"/>
    <x v="46"/>
    <x v="0"/>
    <x v="3"/>
    <n v="1"/>
    <n v="155000"/>
    <n v="155"/>
    <x v="0"/>
  </r>
  <r>
    <x v="4"/>
    <s v="MAYO"/>
    <n v="12823"/>
    <x v="20"/>
    <x v="20"/>
    <x v="130"/>
    <x v="130"/>
    <x v="99"/>
    <x v="0"/>
    <x v="3"/>
    <n v="1"/>
    <n v="239000"/>
    <n v="239"/>
    <x v="0"/>
  </r>
  <r>
    <x v="4"/>
    <s v="MAYO"/>
    <n v="12862"/>
    <x v="22"/>
    <x v="22"/>
    <x v="133"/>
    <x v="133"/>
    <x v="102"/>
    <x v="0"/>
    <x v="3"/>
    <n v="2"/>
    <n v="620000"/>
    <n v="1240"/>
    <x v="14"/>
  </r>
  <r>
    <x v="4"/>
    <s v="MAYO"/>
    <n v="12812"/>
    <x v="16"/>
    <x v="16"/>
    <x v="61"/>
    <x v="61"/>
    <x v="47"/>
    <x v="0"/>
    <x v="3"/>
    <n v="6"/>
    <n v="61600"/>
    <n v="369.6"/>
    <x v="8"/>
  </r>
  <r>
    <x v="4"/>
    <s v="MAYO"/>
    <n v="12856"/>
    <x v="16"/>
    <x v="16"/>
    <x v="135"/>
    <x v="135"/>
    <x v="104"/>
    <x v="0"/>
    <x v="3"/>
    <n v="1"/>
    <n v="149000"/>
    <n v="149"/>
    <x v="8"/>
  </r>
  <r>
    <x v="4"/>
    <s v="MAYO"/>
    <n v="12825"/>
    <x v="77"/>
    <x v="77"/>
    <x v="63"/>
    <x v="63"/>
    <x v="49"/>
    <x v="0"/>
    <x v="3"/>
    <n v="3"/>
    <n v="78000"/>
    <n v="234"/>
    <x v="16"/>
  </r>
  <r>
    <x v="4"/>
    <s v="MAYO"/>
    <n v="12881"/>
    <x v="0"/>
    <x v="0"/>
    <x v="63"/>
    <x v="63"/>
    <x v="49"/>
    <x v="0"/>
    <x v="3"/>
    <n v="1"/>
    <n v="80000"/>
    <n v="80"/>
    <x v="0"/>
  </r>
  <r>
    <x v="4"/>
    <s v="MAYO"/>
    <n v="12820"/>
    <x v="20"/>
    <x v="20"/>
    <x v="64"/>
    <x v="64"/>
    <x v="50"/>
    <x v="1"/>
    <x v="3"/>
    <n v="1"/>
    <n v="40000"/>
    <n v="40"/>
    <x v="0"/>
  </r>
  <r>
    <x v="4"/>
    <s v="MAYO"/>
    <n v="12877"/>
    <x v="102"/>
    <x v="102"/>
    <x v="65"/>
    <x v="65"/>
    <x v="51"/>
    <x v="0"/>
    <x v="3"/>
    <n v="4"/>
    <n v="148000"/>
    <n v="592"/>
    <x v="0"/>
  </r>
  <r>
    <x v="4"/>
    <s v="MAYO"/>
    <n v="12826"/>
    <x v="16"/>
    <x v="16"/>
    <x v="585"/>
    <x v="585"/>
    <x v="399"/>
    <x v="0"/>
    <x v="3"/>
    <n v="1"/>
    <n v="430735"/>
    <n v="430.73500000000001"/>
    <x v="8"/>
  </r>
  <r>
    <x v="4"/>
    <s v="MAYO"/>
    <n v="12819"/>
    <x v="77"/>
    <x v="77"/>
    <x v="215"/>
    <x v="215"/>
    <x v="154"/>
    <x v="1"/>
    <x v="3"/>
    <n v="3"/>
    <n v="62628.59"/>
    <n v="187.88576999999998"/>
    <x v="16"/>
  </r>
  <r>
    <x v="4"/>
    <s v="MAYO"/>
    <n v="12819"/>
    <x v="77"/>
    <x v="77"/>
    <x v="586"/>
    <x v="586"/>
    <x v="400"/>
    <x v="1"/>
    <x v="3"/>
    <n v="19"/>
    <n v="130097.2"/>
    <n v="2471.8467999999998"/>
    <x v="16"/>
  </r>
  <r>
    <x v="4"/>
    <s v="MAYO"/>
    <n v="12822"/>
    <x v="33"/>
    <x v="33"/>
    <x v="67"/>
    <x v="67"/>
    <x v="53"/>
    <x v="0"/>
    <x v="3"/>
    <n v="3"/>
    <n v="45000"/>
    <n v="135"/>
    <x v="0"/>
  </r>
  <r>
    <x v="4"/>
    <s v="MAYO"/>
    <n v="12809"/>
    <x v="109"/>
    <x v="109"/>
    <x v="67"/>
    <x v="67"/>
    <x v="53"/>
    <x v="0"/>
    <x v="3"/>
    <n v="4"/>
    <n v="62000"/>
    <n v="248"/>
    <x v="0"/>
  </r>
  <r>
    <x v="4"/>
    <s v="MAYO"/>
    <n v="12861"/>
    <x v="1"/>
    <x v="1"/>
    <x v="67"/>
    <x v="67"/>
    <x v="53"/>
    <x v="0"/>
    <x v="3"/>
    <n v="5"/>
    <n v="52000"/>
    <n v="260"/>
    <x v="1"/>
  </r>
  <r>
    <x v="4"/>
    <s v="MAYO"/>
    <n v="12819"/>
    <x v="77"/>
    <x v="77"/>
    <x v="235"/>
    <x v="235"/>
    <x v="166"/>
    <x v="0"/>
    <x v="3"/>
    <n v="5"/>
    <n v="1044072.27"/>
    <n v="5220.3613499999992"/>
    <x v="16"/>
  </r>
  <r>
    <x v="4"/>
    <s v="MAYO"/>
    <n v="12843"/>
    <x v="18"/>
    <x v="18"/>
    <x v="587"/>
    <x v="587"/>
    <x v="401"/>
    <x v="2"/>
    <x v="3"/>
    <n v="1"/>
    <n v="1800000"/>
    <n v="1800"/>
    <x v="12"/>
  </r>
  <r>
    <x v="4"/>
    <s v="MAYO"/>
    <n v="12811"/>
    <x v="18"/>
    <x v="18"/>
    <x v="456"/>
    <x v="456"/>
    <x v="316"/>
    <x v="1"/>
    <x v="3"/>
    <n v="1"/>
    <n v="2541000"/>
    <n v="2541"/>
    <x v="12"/>
  </r>
  <r>
    <x v="4"/>
    <s v="MAYO"/>
    <n v="12827"/>
    <x v="102"/>
    <x v="102"/>
    <x v="357"/>
    <x v="357"/>
    <x v="245"/>
    <x v="1"/>
    <x v="3"/>
    <n v="3"/>
    <n v="48000"/>
    <n v="144"/>
    <x v="0"/>
  </r>
  <r>
    <x v="4"/>
    <s v="MAYO"/>
    <n v="12884"/>
    <x v="102"/>
    <x v="102"/>
    <x v="357"/>
    <x v="357"/>
    <x v="245"/>
    <x v="1"/>
    <x v="3"/>
    <n v="3"/>
    <n v="50000"/>
    <n v="150"/>
    <x v="0"/>
  </r>
  <r>
    <x v="4"/>
    <s v="MAYO"/>
    <n v="12827"/>
    <x v="102"/>
    <x v="102"/>
    <x v="261"/>
    <x v="261"/>
    <x v="180"/>
    <x v="1"/>
    <x v="3"/>
    <n v="1"/>
    <n v="89000"/>
    <n v="89"/>
    <x v="0"/>
  </r>
  <r>
    <x v="4"/>
    <s v="MAYO"/>
    <n v="12827"/>
    <x v="102"/>
    <x v="102"/>
    <x v="169"/>
    <x v="169"/>
    <x v="4"/>
    <x v="1"/>
    <x v="3"/>
    <n v="2"/>
    <n v="157000"/>
    <n v="314"/>
    <x v="0"/>
  </r>
  <r>
    <x v="4"/>
    <s v="MAYO"/>
    <n v="12854"/>
    <x v="102"/>
    <x v="102"/>
    <x v="169"/>
    <x v="169"/>
    <x v="4"/>
    <x v="1"/>
    <x v="3"/>
    <n v="2"/>
    <n v="157000"/>
    <n v="314"/>
    <x v="0"/>
  </r>
  <r>
    <x v="4"/>
    <s v="MAYO"/>
    <n v="12854"/>
    <x v="102"/>
    <x v="102"/>
    <x v="146"/>
    <x v="146"/>
    <x v="115"/>
    <x v="2"/>
    <x v="3"/>
    <n v="2"/>
    <n v="1050000"/>
    <n v="2100"/>
    <x v="0"/>
  </r>
  <r>
    <x v="4"/>
    <s v="JUNIO"/>
    <n v="12900"/>
    <x v="17"/>
    <x v="17"/>
    <x v="563"/>
    <x v="563"/>
    <x v="383"/>
    <x v="1"/>
    <x v="9"/>
    <n v="1"/>
    <n v="136850"/>
    <n v="136.85"/>
    <x v="11"/>
  </r>
  <r>
    <x v="4"/>
    <s v="JUNIO"/>
    <n v="12915"/>
    <x v="17"/>
    <x v="17"/>
    <x v="459"/>
    <x v="459"/>
    <x v="319"/>
    <x v="3"/>
    <x v="0"/>
    <n v="6"/>
    <n v="67000"/>
    <n v="402"/>
    <x v="11"/>
  </r>
  <r>
    <x v="4"/>
    <s v="JUNIO"/>
    <n v="12948"/>
    <x v="17"/>
    <x v="17"/>
    <x v="459"/>
    <x v="459"/>
    <x v="319"/>
    <x v="3"/>
    <x v="0"/>
    <n v="4"/>
    <n v="67000"/>
    <n v="268"/>
    <x v="11"/>
  </r>
  <r>
    <x v="4"/>
    <s v="JUNIO"/>
    <n v="12923"/>
    <x v="102"/>
    <x v="102"/>
    <x v="459"/>
    <x v="459"/>
    <x v="319"/>
    <x v="3"/>
    <x v="0"/>
    <n v="1"/>
    <n v="59000"/>
    <n v="59"/>
    <x v="0"/>
  </r>
  <r>
    <x v="4"/>
    <s v="JUNIO"/>
    <n v="12932"/>
    <x v="102"/>
    <x v="102"/>
    <x v="459"/>
    <x v="459"/>
    <x v="319"/>
    <x v="3"/>
    <x v="0"/>
    <n v="11"/>
    <n v="59000"/>
    <n v="649"/>
    <x v="0"/>
  </r>
  <r>
    <x v="4"/>
    <s v="JUNIO"/>
    <n v="12940"/>
    <x v="67"/>
    <x v="67"/>
    <x v="512"/>
    <x v="512"/>
    <x v="352"/>
    <x v="1"/>
    <x v="0"/>
    <n v="1"/>
    <n v="40000"/>
    <n v="40"/>
    <x v="0"/>
  </r>
  <r>
    <x v="4"/>
    <s v="JUNIO"/>
    <n v="12934"/>
    <x v="16"/>
    <x v="16"/>
    <x v="588"/>
    <x v="588"/>
    <x v="4"/>
    <x v="9"/>
    <x v="15"/>
    <n v="1"/>
    <n v="650000"/>
    <n v="650"/>
    <x v="8"/>
  </r>
  <r>
    <x v="4"/>
    <s v="JUNIO"/>
    <n v="12958"/>
    <x v="102"/>
    <x v="102"/>
    <x v="386"/>
    <x v="386"/>
    <x v="262"/>
    <x v="2"/>
    <x v="1"/>
    <n v="3"/>
    <n v="192000"/>
    <n v="576"/>
    <x v="0"/>
  </r>
  <r>
    <x v="4"/>
    <s v="JUNIO"/>
    <n v="12904"/>
    <x v="8"/>
    <x v="8"/>
    <x v="386"/>
    <x v="386"/>
    <x v="262"/>
    <x v="2"/>
    <x v="1"/>
    <n v="4"/>
    <n v="161257"/>
    <n v="645.02800000000002"/>
    <x v="7"/>
  </r>
  <r>
    <x v="4"/>
    <s v="JUNIO"/>
    <n v="12911"/>
    <x v="28"/>
    <x v="28"/>
    <x v="386"/>
    <x v="386"/>
    <x v="262"/>
    <x v="2"/>
    <x v="1"/>
    <n v="50"/>
    <n v="161257"/>
    <n v="8062.85"/>
    <x v="10"/>
  </r>
  <r>
    <x v="4"/>
    <s v="JUNIO"/>
    <n v="12905"/>
    <x v="8"/>
    <x v="8"/>
    <x v="4"/>
    <x v="4"/>
    <x v="4"/>
    <x v="2"/>
    <x v="1"/>
    <n v="2"/>
    <n v="302222"/>
    <n v="604.44399999999996"/>
    <x v="7"/>
  </r>
  <r>
    <x v="4"/>
    <s v="JUNIO"/>
    <n v="12906"/>
    <x v="8"/>
    <x v="8"/>
    <x v="4"/>
    <x v="4"/>
    <x v="4"/>
    <x v="2"/>
    <x v="1"/>
    <n v="3"/>
    <n v="302222"/>
    <n v="906.66600000000005"/>
    <x v="7"/>
  </r>
  <r>
    <x v="4"/>
    <s v="JUNIO"/>
    <n v="12907"/>
    <x v="8"/>
    <x v="8"/>
    <x v="4"/>
    <x v="4"/>
    <x v="4"/>
    <x v="2"/>
    <x v="1"/>
    <n v="3"/>
    <n v="302222"/>
    <n v="906.66600000000005"/>
    <x v="7"/>
  </r>
  <r>
    <x v="4"/>
    <s v="JUNIO"/>
    <n v="12930"/>
    <x v="8"/>
    <x v="8"/>
    <x v="4"/>
    <x v="4"/>
    <x v="4"/>
    <x v="2"/>
    <x v="1"/>
    <n v="12"/>
    <n v="304520"/>
    <n v="3654.24"/>
    <x v="7"/>
  </r>
  <r>
    <x v="4"/>
    <s v="JUNIO"/>
    <n v="12941"/>
    <x v="109"/>
    <x v="109"/>
    <x v="4"/>
    <x v="4"/>
    <x v="4"/>
    <x v="2"/>
    <x v="1"/>
    <n v="1"/>
    <n v="460000"/>
    <n v="460"/>
    <x v="0"/>
  </r>
  <r>
    <x v="4"/>
    <s v="JUNIO"/>
    <n v="12890"/>
    <x v="104"/>
    <x v="104"/>
    <x v="5"/>
    <x v="5"/>
    <x v="4"/>
    <x v="2"/>
    <x v="1"/>
    <n v="1"/>
    <n v="1998000"/>
    <n v="1998"/>
    <x v="0"/>
  </r>
  <r>
    <x v="4"/>
    <s v="JUNIO"/>
    <n v="12953"/>
    <x v="6"/>
    <x v="6"/>
    <x v="7"/>
    <x v="7"/>
    <x v="4"/>
    <x v="2"/>
    <x v="1"/>
    <n v="10"/>
    <n v="720000"/>
    <n v="7200"/>
    <x v="5"/>
  </r>
  <r>
    <x v="4"/>
    <s v="JUNIO"/>
    <n v="12906"/>
    <x v="8"/>
    <x v="8"/>
    <x v="7"/>
    <x v="7"/>
    <x v="4"/>
    <x v="2"/>
    <x v="1"/>
    <n v="1"/>
    <n v="625056"/>
    <n v="625.05600000000004"/>
    <x v="7"/>
  </r>
  <r>
    <x v="4"/>
    <s v="JUNIO"/>
    <n v="12942"/>
    <x v="19"/>
    <x v="19"/>
    <x v="7"/>
    <x v="7"/>
    <x v="4"/>
    <x v="2"/>
    <x v="1"/>
    <n v="1"/>
    <n v="730000"/>
    <n v="730"/>
    <x v="0"/>
  </r>
  <r>
    <x v="4"/>
    <s v="JUNIO"/>
    <n v="12929"/>
    <x v="6"/>
    <x v="6"/>
    <x v="481"/>
    <x v="481"/>
    <x v="333"/>
    <x v="2"/>
    <x v="1"/>
    <n v="1"/>
    <n v="4243000"/>
    <n v="4243"/>
    <x v="5"/>
  </r>
  <r>
    <x v="4"/>
    <s v="JUNIO"/>
    <n v="12891"/>
    <x v="28"/>
    <x v="28"/>
    <x v="172"/>
    <x v="172"/>
    <x v="127"/>
    <x v="1"/>
    <x v="1"/>
    <n v="450"/>
    <n v="118008"/>
    <n v="53103.6"/>
    <x v="10"/>
  </r>
  <r>
    <x v="4"/>
    <s v="JUNIO"/>
    <n v="12891"/>
    <x v="28"/>
    <x v="28"/>
    <x v="173"/>
    <x v="173"/>
    <x v="128"/>
    <x v="1"/>
    <x v="1"/>
    <n v="200"/>
    <n v="58128"/>
    <n v="11625.6"/>
    <x v="10"/>
  </r>
  <r>
    <x v="4"/>
    <s v="JUNIO"/>
    <n v="12891"/>
    <x v="28"/>
    <x v="28"/>
    <x v="174"/>
    <x v="174"/>
    <x v="129"/>
    <x v="1"/>
    <x v="1"/>
    <n v="230"/>
    <n v="93472"/>
    <n v="21498.560000000001"/>
    <x v="10"/>
  </r>
  <r>
    <x v="4"/>
    <s v="JUNIO"/>
    <n v="12896"/>
    <x v="36"/>
    <x v="36"/>
    <x v="549"/>
    <x v="549"/>
    <x v="4"/>
    <x v="3"/>
    <x v="1"/>
    <n v="1"/>
    <n v="175000"/>
    <n v="175"/>
    <x v="0"/>
  </r>
  <r>
    <x v="4"/>
    <s v="JUNIO"/>
    <n v="12947"/>
    <x v="17"/>
    <x v="17"/>
    <x v="549"/>
    <x v="549"/>
    <x v="4"/>
    <x v="3"/>
    <x v="1"/>
    <n v="1"/>
    <n v="165000"/>
    <n v="165"/>
    <x v="11"/>
  </r>
  <r>
    <x v="4"/>
    <s v="JUNIO"/>
    <n v="12923"/>
    <x v="102"/>
    <x v="102"/>
    <x v="549"/>
    <x v="549"/>
    <x v="4"/>
    <x v="3"/>
    <x v="1"/>
    <n v="4"/>
    <n v="158000"/>
    <n v="632"/>
    <x v="0"/>
  </r>
  <r>
    <x v="4"/>
    <s v="JUNIO"/>
    <n v="12921"/>
    <x v="109"/>
    <x v="109"/>
    <x v="549"/>
    <x v="549"/>
    <x v="4"/>
    <x v="3"/>
    <x v="1"/>
    <n v="1"/>
    <n v="160000"/>
    <n v="160"/>
    <x v="0"/>
  </r>
  <r>
    <x v="4"/>
    <s v="JUNIO"/>
    <n v="12898"/>
    <x v="19"/>
    <x v="19"/>
    <x v="549"/>
    <x v="549"/>
    <x v="4"/>
    <x v="3"/>
    <x v="1"/>
    <n v="10"/>
    <n v="175000"/>
    <n v="1750"/>
    <x v="0"/>
  </r>
  <r>
    <x v="4"/>
    <s v="JUNIO"/>
    <n v="12936"/>
    <x v="19"/>
    <x v="19"/>
    <x v="549"/>
    <x v="549"/>
    <x v="4"/>
    <x v="3"/>
    <x v="1"/>
    <n v="1"/>
    <n v="175000"/>
    <n v="175"/>
    <x v="0"/>
  </r>
  <r>
    <x v="4"/>
    <s v="JUNIO"/>
    <n v="12947"/>
    <x v="17"/>
    <x v="17"/>
    <x v="76"/>
    <x v="76"/>
    <x v="4"/>
    <x v="3"/>
    <x v="1"/>
    <n v="1"/>
    <n v="165000"/>
    <n v="165"/>
    <x v="11"/>
  </r>
  <r>
    <x v="4"/>
    <s v="JUNIO"/>
    <n v="12942"/>
    <x v="19"/>
    <x v="19"/>
    <x v="77"/>
    <x v="77"/>
    <x v="4"/>
    <x v="3"/>
    <x v="1"/>
    <n v="2"/>
    <n v="750000"/>
    <n v="1500"/>
    <x v="0"/>
  </r>
  <r>
    <x v="4"/>
    <s v="JUNIO"/>
    <n v="12920"/>
    <x v="17"/>
    <x v="17"/>
    <x v="82"/>
    <x v="82"/>
    <x v="4"/>
    <x v="3"/>
    <x v="1"/>
    <n v="1"/>
    <n v="135000"/>
    <n v="135"/>
    <x v="11"/>
  </r>
  <r>
    <x v="4"/>
    <s v="JUNIO"/>
    <n v="12933"/>
    <x v="1"/>
    <x v="1"/>
    <x v="82"/>
    <x v="82"/>
    <x v="4"/>
    <x v="3"/>
    <x v="1"/>
    <n v="15"/>
    <n v="135000"/>
    <n v="2025"/>
    <x v="1"/>
  </r>
  <r>
    <x v="4"/>
    <s v="JUNIO"/>
    <n v="12892"/>
    <x v="111"/>
    <x v="111"/>
    <x v="196"/>
    <x v="196"/>
    <x v="4"/>
    <x v="3"/>
    <x v="1"/>
    <n v="3"/>
    <n v="5275130"/>
    <n v="15825.39"/>
    <x v="10"/>
  </r>
  <r>
    <x v="4"/>
    <s v="JUNIO"/>
    <n v="12892"/>
    <x v="111"/>
    <x v="111"/>
    <x v="18"/>
    <x v="18"/>
    <x v="4"/>
    <x v="3"/>
    <x v="1"/>
    <n v="2"/>
    <n v="3389050"/>
    <n v="6778.1"/>
    <x v="10"/>
  </r>
  <r>
    <x v="4"/>
    <s v="JUNIO"/>
    <n v="12939"/>
    <x v="4"/>
    <x v="4"/>
    <x v="362"/>
    <x v="362"/>
    <x v="248"/>
    <x v="1"/>
    <x v="1"/>
    <n v="2"/>
    <n v="370000"/>
    <n v="740"/>
    <x v="3"/>
  </r>
  <r>
    <x v="4"/>
    <s v="JUNIO"/>
    <n v="12916"/>
    <x v="12"/>
    <x v="12"/>
    <x v="25"/>
    <x v="25"/>
    <x v="11"/>
    <x v="1"/>
    <x v="1"/>
    <n v="1"/>
    <n v="32000"/>
    <n v="32"/>
    <x v="8"/>
  </r>
  <r>
    <x v="4"/>
    <s v="JUNIO"/>
    <n v="12959"/>
    <x v="102"/>
    <x v="102"/>
    <x v="38"/>
    <x v="38"/>
    <x v="24"/>
    <x v="1"/>
    <x v="1"/>
    <n v="1"/>
    <n v="25500"/>
    <n v="25.5"/>
    <x v="0"/>
  </r>
  <r>
    <x v="4"/>
    <s v="JUNIO"/>
    <n v="12928"/>
    <x v="6"/>
    <x v="6"/>
    <x v="388"/>
    <x v="388"/>
    <x v="263"/>
    <x v="1"/>
    <x v="1"/>
    <n v="1"/>
    <n v="27000"/>
    <n v="27"/>
    <x v="5"/>
  </r>
  <r>
    <x v="4"/>
    <s v="JUNIO"/>
    <n v="12922"/>
    <x v="76"/>
    <x v="76"/>
    <x v="107"/>
    <x v="107"/>
    <x v="80"/>
    <x v="1"/>
    <x v="1"/>
    <n v="100"/>
    <n v="20439"/>
    <n v="2043.9"/>
    <x v="0"/>
  </r>
  <r>
    <x v="4"/>
    <s v="JUNIO"/>
    <n v="12922"/>
    <x v="76"/>
    <x v="76"/>
    <x v="89"/>
    <x v="89"/>
    <x v="64"/>
    <x v="4"/>
    <x v="1"/>
    <n v="2"/>
    <n v="446732"/>
    <n v="893.46400000000006"/>
    <x v="0"/>
  </r>
  <r>
    <x v="4"/>
    <s v="JUNIO"/>
    <n v="12909"/>
    <x v="22"/>
    <x v="22"/>
    <x v="442"/>
    <x v="442"/>
    <x v="303"/>
    <x v="1"/>
    <x v="2"/>
    <n v="1"/>
    <n v="668633"/>
    <n v="668.63300000000004"/>
    <x v="14"/>
  </r>
  <r>
    <x v="4"/>
    <s v="JUNIO"/>
    <n v="12910"/>
    <x v="22"/>
    <x v="22"/>
    <x v="442"/>
    <x v="442"/>
    <x v="303"/>
    <x v="1"/>
    <x v="2"/>
    <n v="2"/>
    <n v="668633"/>
    <n v="1337.2660000000001"/>
    <x v="14"/>
  </r>
  <r>
    <x v="4"/>
    <s v="JUNIO"/>
    <n v="12919"/>
    <x v="17"/>
    <x v="17"/>
    <x v="422"/>
    <x v="422"/>
    <x v="288"/>
    <x v="1"/>
    <x v="2"/>
    <n v="4"/>
    <n v="1133769"/>
    <n v="4535.076"/>
    <x v="11"/>
  </r>
  <r>
    <x v="4"/>
    <s v="JUNIO"/>
    <n v="12918"/>
    <x v="22"/>
    <x v="22"/>
    <x v="422"/>
    <x v="422"/>
    <x v="288"/>
    <x v="1"/>
    <x v="2"/>
    <n v="4"/>
    <n v="1130862"/>
    <n v="4523.4480000000003"/>
    <x v="14"/>
  </r>
  <r>
    <x v="4"/>
    <s v="JUNIO"/>
    <n v="12917"/>
    <x v="1"/>
    <x v="1"/>
    <x v="422"/>
    <x v="422"/>
    <x v="288"/>
    <x v="1"/>
    <x v="2"/>
    <n v="1"/>
    <n v="1130862"/>
    <n v="1130.8620000000001"/>
    <x v="1"/>
  </r>
  <r>
    <x v="4"/>
    <s v="JUNIO"/>
    <n v="12943"/>
    <x v="17"/>
    <x v="17"/>
    <x v="589"/>
    <x v="589"/>
    <x v="402"/>
    <x v="3"/>
    <x v="3"/>
    <n v="1"/>
    <n v="230000"/>
    <n v="230"/>
    <x v="11"/>
  </r>
  <r>
    <x v="4"/>
    <s v="JUNIO"/>
    <n v="12948"/>
    <x v="17"/>
    <x v="17"/>
    <x v="91"/>
    <x v="91"/>
    <x v="66"/>
    <x v="3"/>
    <x v="3"/>
    <n v="2"/>
    <n v="270000"/>
    <n v="540"/>
    <x v="11"/>
  </r>
  <r>
    <x v="4"/>
    <s v="JUNIO"/>
    <n v="12951"/>
    <x v="22"/>
    <x v="22"/>
    <x v="91"/>
    <x v="91"/>
    <x v="66"/>
    <x v="3"/>
    <x v="3"/>
    <n v="6"/>
    <n v="277000"/>
    <n v="1662"/>
    <x v="14"/>
  </r>
  <r>
    <x v="4"/>
    <s v="JUNIO"/>
    <n v="12952"/>
    <x v="22"/>
    <x v="22"/>
    <x v="91"/>
    <x v="91"/>
    <x v="66"/>
    <x v="3"/>
    <x v="3"/>
    <n v="9"/>
    <n v="277000"/>
    <n v="2493"/>
    <x v="14"/>
  </r>
  <r>
    <x v="4"/>
    <s v="JUNIO"/>
    <n v="12914"/>
    <x v="17"/>
    <x v="17"/>
    <x v="53"/>
    <x v="53"/>
    <x v="39"/>
    <x v="3"/>
    <x v="3"/>
    <n v="1"/>
    <n v="90000"/>
    <n v="90"/>
    <x v="11"/>
  </r>
  <r>
    <x v="4"/>
    <s v="JUNIO"/>
    <n v="12903"/>
    <x v="17"/>
    <x v="17"/>
    <x v="279"/>
    <x v="279"/>
    <x v="192"/>
    <x v="3"/>
    <x v="3"/>
    <n v="1"/>
    <n v="115000"/>
    <n v="115"/>
    <x v="11"/>
  </r>
  <r>
    <x v="4"/>
    <s v="JUNIO"/>
    <n v="12913"/>
    <x v="17"/>
    <x v="17"/>
    <x v="279"/>
    <x v="279"/>
    <x v="192"/>
    <x v="3"/>
    <x v="3"/>
    <n v="1"/>
    <n v="115000"/>
    <n v="115"/>
    <x v="11"/>
  </r>
  <r>
    <x v="4"/>
    <s v="JUNIO"/>
    <n v="12901"/>
    <x v="17"/>
    <x v="17"/>
    <x v="126"/>
    <x v="126"/>
    <x v="96"/>
    <x v="1"/>
    <x v="3"/>
    <n v="1"/>
    <n v="39000"/>
    <n v="39"/>
    <x v="11"/>
  </r>
  <r>
    <x v="4"/>
    <s v="JUNIO"/>
    <n v="12946"/>
    <x v="17"/>
    <x v="17"/>
    <x v="126"/>
    <x v="126"/>
    <x v="96"/>
    <x v="1"/>
    <x v="3"/>
    <n v="1"/>
    <n v="39000"/>
    <n v="39"/>
    <x v="11"/>
  </r>
  <r>
    <x v="4"/>
    <s v="JUNIO"/>
    <n v="12950"/>
    <x v="17"/>
    <x v="17"/>
    <x v="126"/>
    <x v="126"/>
    <x v="96"/>
    <x v="1"/>
    <x v="3"/>
    <n v="1"/>
    <n v="39000"/>
    <n v="39"/>
    <x v="11"/>
  </r>
  <r>
    <x v="4"/>
    <s v="JUNIO"/>
    <n v="12897"/>
    <x v="0"/>
    <x v="0"/>
    <x v="126"/>
    <x v="126"/>
    <x v="96"/>
    <x v="1"/>
    <x v="3"/>
    <n v="1"/>
    <n v="39000"/>
    <n v="39"/>
    <x v="0"/>
  </r>
  <r>
    <x v="4"/>
    <s v="JUNIO"/>
    <n v="12908"/>
    <x v="17"/>
    <x v="17"/>
    <x v="55"/>
    <x v="55"/>
    <x v="41"/>
    <x v="0"/>
    <x v="3"/>
    <n v="8"/>
    <n v="282000"/>
    <n v="2256"/>
    <x v="11"/>
  </r>
  <r>
    <x v="4"/>
    <s v="JUNIO"/>
    <n v="12944"/>
    <x v="17"/>
    <x v="17"/>
    <x v="55"/>
    <x v="55"/>
    <x v="41"/>
    <x v="0"/>
    <x v="3"/>
    <n v="1"/>
    <n v="282000"/>
    <n v="282"/>
    <x v="11"/>
  </r>
  <r>
    <x v="4"/>
    <s v="JUNIO"/>
    <n v="12945"/>
    <x v="17"/>
    <x v="17"/>
    <x v="56"/>
    <x v="56"/>
    <x v="42"/>
    <x v="0"/>
    <x v="3"/>
    <n v="1"/>
    <n v="165000"/>
    <n v="165"/>
    <x v="11"/>
  </r>
  <r>
    <x v="4"/>
    <s v="JUNIO"/>
    <n v="12946"/>
    <x v="17"/>
    <x v="17"/>
    <x v="56"/>
    <x v="56"/>
    <x v="42"/>
    <x v="0"/>
    <x v="3"/>
    <n v="1"/>
    <n v="162000"/>
    <n v="162"/>
    <x v="11"/>
  </r>
  <r>
    <x v="4"/>
    <s v="JUNIO"/>
    <n v="12901"/>
    <x v="17"/>
    <x v="17"/>
    <x v="58"/>
    <x v="58"/>
    <x v="44"/>
    <x v="1"/>
    <x v="3"/>
    <n v="1"/>
    <n v="38000"/>
    <n v="38"/>
    <x v="11"/>
  </r>
  <r>
    <x v="4"/>
    <s v="JUNIO"/>
    <n v="12946"/>
    <x v="17"/>
    <x v="17"/>
    <x v="58"/>
    <x v="58"/>
    <x v="44"/>
    <x v="1"/>
    <x v="3"/>
    <n v="1"/>
    <n v="38000"/>
    <n v="38"/>
    <x v="11"/>
  </r>
  <r>
    <x v="4"/>
    <s v="JUNIO"/>
    <n v="12950"/>
    <x v="17"/>
    <x v="17"/>
    <x v="58"/>
    <x v="58"/>
    <x v="44"/>
    <x v="1"/>
    <x v="3"/>
    <n v="1"/>
    <n v="38000"/>
    <n v="38"/>
    <x v="11"/>
  </r>
  <r>
    <x v="4"/>
    <s v="JUNIO"/>
    <n v="12897"/>
    <x v="0"/>
    <x v="0"/>
    <x v="58"/>
    <x v="58"/>
    <x v="44"/>
    <x v="1"/>
    <x v="3"/>
    <n v="1"/>
    <n v="38000"/>
    <n v="38"/>
    <x v="0"/>
  </r>
  <r>
    <x v="4"/>
    <s v="JUNIO"/>
    <n v="12912"/>
    <x v="20"/>
    <x v="20"/>
    <x v="59"/>
    <x v="59"/>
    <x v="45"/>
    <x v="0"/>
    <x v="3"/>
    <n v="5"/>
    <n v="380000"/>
    <n v="1900"/>
    <x v="0"/>
  </r>
  <r>
    <x v="4"/>
    <s v="JUNIO"/>
    <n v="12901"/>
    <x v="17"/>
    <x v="17"/>
    <x v="59"/>
    <x v="59"/>
    <x v="45"/>
    <x v="0"/>
    <x v="3"/>
    <n v="1"/>
    <n v="370000"/>
    <n v="370"/>
    <x v="11"/>
  </r>
  <r>
    <x v="4"/>
    <s v="JUNIO"/>
    <n v="12893"/>
    <x v="0"/>
    <x v="0"/>
    <x v="59"/>
    <x v="59"/>
    <x v="45"/>
    <x v="0"/>
    <x v="3"/>
    <n v="1"/>
    <n v="370000"/>
    <n v="370"/>
    <x v="0"/>
  </r>
  <r>
    <x v="4"/>
    <s v="JUNIO"/>
    <n v="12902"/>
    <x v="17"/>
    <x v="17"/>
    <x v="60"/>
    <x v="60"/>
    <x v="46"/>
    <x v="0"/>
    <x v="3"/>
    <n v="2"/>
    <n v="298000"/>
    <n v="596"/>
    <x v="11"/>
  </r>
  <r>
    <x v="4"/>
    <s v="JUNIO"/>
    <n v="12945"/>
    <x v="17"/>
    <x v="17"/>
    <x v="60"/>
    <x v="60"/>
    <x v="46"/>
    <x v="0"/>
    <x v="3"/>
    <n v="1"/>
    <n v="298000"/>
    <n v="298"/>
    <x v="11"/>
  </r>
  <r>
    <x v="4"/>
    <s v="JUNIO"/>
    <n v="12901"/>
    <x v="17"/>
    <x v="17"/>
    <x v="130"/>
    <x v="130"/>
    <x v="99"/>
    <x v="0"/>
    <x v="3"/>
    <n v="2"/>
    <n v="240000"/>
    <n v="480"/>
    <x v="11"/>
  </r>
  <r>
    <x v="4"/>
    <s v="JUNIO"/>
    <n v="12949"/>
    <x v="17"/>
    <x v="17"/>
    <x v="130"/>
    <x v="130"/>
    <x v="99"/>
    <x v="0"/>
    <x v="3"/>
    <n v="1"/>
    <n v="240000"/>
    <n v="240"/>
    <x v="11"/>
  </r>
  <r>
    <x v="4"/>
    <s v="JUNIO"/>
    <n v="12950"/>
    <x v="17"/>
    <x v="17"/>
    <x v="130"/>
    <x v="130"/>
    <x v="99"/>
    <x v="0"/>
    <x v="3"/>
    <n v="1"/>
    <n v="240000"/>
    <n v="240"/>
    <x v="11"/>
  </r>
  <r>
    <x v="4"/>
    <s v="JUNIO"/>
    <n v="12931"/>
    <x v="102"/>
    <x v="102"/>
    <x v="131"/>
    <x v="131"/>
    <x v="100"/>
    <x v="0"/>
    <x v="3"/>
    <n v="2"/>
    <n v="84000"/>
    <n v="168"/>
    <x v="0"/>
  </r>
  <r>
    <x v="4"/>
    <s v="JUNIO"/>
    <n v="12901"/>
    <x v="17"/>
    <x v="17"/>
    <x v="63"/>
    <x v="63"/>
    <x v="49"/>
    <x v="0"/>
    <x v="3"/>
    <n v="1"/>
    <n v="81000"/>
    <n v="81"/>
    <x v="11"/>
  </r>
  <r>
    <x v="4"/>
    <s v="JUNIO"/>
    <n v="12902"/>
    <x v="17"/>
    <x v="17"/>
    <x v="63"/>
    <x v="63"/>
    <x v="49"/>
    <x v="0"/>
    <x v="3"/>
    <n v="1"/>
    <n v="81000"/>
    <n v="81"/>
    <x v="11"/>
  </r>
  <r>
    <x v="4"/>
    <s v="JUNIO"/>
    <n v="12946"/>
    <x v="17"/>
    <x v="17"/>
    <x v="63"/>
    <x v="63"/>
    <x v="49"/>
    <x v="0"/>
    <x v="3"/>
    <n v="1"/>
    <n v="81000"/>
    <n v="81"/>
    <x v="11"/>
  </r>
  <r>
    <x v="4"/>
    <s v="JUNIO"/>
    <n v="12927"/>
    <x v="33"/>
    <x v="33"/>
    <x v="356"/>
    <x v="356"/>
    <x v="244"/>
    <x v="0"/>
    <x v="3"/>
    <n v="1"/>
    <n v="1998000"/>
    <n v="1998"/>
    <x v="0"/>
  </r>
  <r>
    <x v="4"/>
    <s v="JUNIO"/>
    <n v="12901"/>
    <x v="17"/>
    <x v="17"/>
    <x v="454"/>
    <x v="454"/>
    <x v="314"/>
    <x v="0"/>
    <x v="3"/>
    <n v="2"/>
    <n v="53000"/>
    <n v="106"/>
    <x v="11"/>
  </r>
  <r>
    <x v="4"/>
    <s v="JUNIO"/>
    <n v="12949"/>
    <x v="17"/>
    <x v="17"/>
    <x v="454"/>
    <x v="454"/>
    <x v="314"/>
    <x v="0"/>
    <x v="3"/>
    <n v="1"/>
    <n v="80000"/>
    <n v="80"/>
    <x v="11"/>
  </r>
  <r>
    <x v="4"/>
    <s v="JUNIO"/>
    <n v="12923"/>
    <x v="102"/>
    <x v="102"/>
    <x v="454"/>
    <x v="454"/>
    <x v="314"/>
    <x v="0"/>
    <x v="3"/>
    <n v="1"/>
    <n v="105000"/>
    <n v="105"/>
    <x v="0"/>
  </r>
  <r>
    <x v="4"/>
    <s v="JUNIO"/>
    <n v="12958"/>
    <x v="102"/>
    <x v="102"/>
    <x v="454"/>
    <x v="454"/>
    <x v="314"/>
    <x v="0"/>
    <x v="3"/>
    <n v="2"/>
    <n v="105000"/>
    <n v="210"/>
    <x v="0"/>
  </r>
  <r>
    <x v="4"/>
    <s v="JUNIO"/>
    <n v="12899"/>
    <x v="17"/>
    <x v="17"/>
    <x v="590"/>
    <x v="590"/>
    <x v="403"/>
    <x v="1"/>
    <x v="3"/>
    <n v="4"/>
    <n v="53500"/>
    <n v="214"/>
    <x v="11"/>
  </r>
  <r>
    <x v="4"/>
    <s v="JUNIO"/>
    <n v="12921"/>
    <x v="109"/>
    <x v="109"/>
    <x v="67"/>
    <x v="67"/>
    <x v="53"/>
    <x v="0"/>
    <x v="3"/>
    <n v="2"/>
    <n v="62000"/>
    <n v="124"/>
    <x v="0"/>
  </r>
  <r>
    <x v="4"/>
    <s v="JUNIO"/>
    <n v="12926"/>
    <x v="20"/>
    <x v="20"/>
    <x v="140"/>
    <x v="140"/>
    <x v="109"/>
    <x v="0"/>
    <x v="3"/>
    <n v="2"/>
    <n v="6200"/>
    <n v="12.4"/>
    <x v="0"/>
  </r>
  <r>
    <x v="4"/>
    <s v="JUNIO"/>
    <n v="12946"/>
    <x v="17"/>
    <x v="17"/>
    <x v="140"/>
    <x v="140"/>
    <x v="109"/>
    <x v="0"/>
    <x v="3"/>
    <n v="1"/>
    <n v="7000"/>
    <n v="7"/>
    <x v="11"/>
  </r>
  <r>
    <x v="4"/>
    <s v="JUNIO"/>
    <n v="12901"/>
    <x v="17"/>
    <x v="17"/>
    <x v="340"/>
    <x v="340"/>
    <x v="233"/>
    <x v="0"/>
    <x v="3"/>
    <n v="1"/>
    <n v="7000"/>
    <n v="7"/>
    <x v="11"/>
  </r>
  <r>
    <x v="4"/>
    <s v="JUNIO"/>
    <n v="12902"/>
    <x v="17"/>
    <x v="17"/>
    <x v="340"/>
    <x v="340"/>
    <x v="233"/>
    <x v="0"/>
    <x v="3"/>
    <n v="1"/>
    <n v="7000"/>
    <n v="7"/>
    <x v="11"/>
  </r>
  <r>
    <x v="4"/>
    <s v="JUNIO"/>
    <n v="12889"/>
    <x v="77"/>
    <x v="77"/>
    <x v="235"/>
    <x v="235"/>
    <x v="166"/>
    <x v="0"/>
    <x v="3"/>
    <n v="1"/>
    <n v="1044072.27"/>
    <n v="1044.0722700000001"/>
    <x v="16"/>
  </r>
  <r>
    <x v="4"/>
    <s v="JUNIO"/>
    <n v="12931"/>
    <x v="102"/>
    <x v="102"/>
    <x v="141"/>
    <x v="141"/>
    <x v="110"/>
    <x v="1"/>
    <x v="3"/>
    <n v="7"/>
    <n v="117200"/>
    <n v="820.4"/>
    <x v="0"/>
  </r>
  <r>
    <x v="4"/>
    <s v="JUNIO"/>
    <n v="12897"/>
    <x v="0"/>
    <x v="0"/>
    <x v="192"/>
    <x v="192"/>
    <x v="141"/>
    <x v="1"/>
    <x v="3"/>
    <n v="3"/>
    <n v="15000"/>
    <n v="45"/>
    <x v="0"/>
  </r>
  <r>
    <x v="4"/>
    <s v="JULIO"/>
    <n v="12965"/>
    <x v="16"/>
    <x v="16"/>
    <x v="431"/>
    <x v="431"/>
    <x v="295"/>
    <x v="7"/>
    <x v="9"/>
    <n v="1"/>
    <n v="13783000"/>
    <n v="13783"/>
    <x v="8"/>
  </r>
  <r>
    <x v="4"/>
    <s v="JULIO"/>
    <n v="13012"/>
    <x v="65"/>
    <x v="65"/>
    <x v="556"/>
    <x v="556"/>
    <x v="377"/>
    <x v="1"/>
    <x v="9"/>
    <n v="1"/>
    <n v="1390000"/>
    <n v="1390"/>
    <x v="0"/>
  </r>
  <r>
    <x v="4"/>
    <s v="JULIO"/>
    <n v="12969"/>
    <x v="17"/>
    <x v="17"/>
    <x v="459"/>
    <x v="459"/>
    <x v="319"/>
    <x v="3"/>
    <x v="0"/>
    <n v="4"/>
    <n v="65000"/>
    <n v="260"/>
    <x v="11"/>
  </r>
  <r>
    <x v="4"/>
    <s v="JULIO"/>
    <n v="13022"/>
    <x v="17"/>
    <x v="17"/>
    <x v="459"/>
    <x v="459"/>
    <x v="319"/>
    <x v="3"/>
    <x v="0"/>
    <n v="1"/>
    <n v="67000"/>
    <n v="67"/>
    <x v="11"/>
  </r>
  <r>
    <x v="4"/>
    <s v="JULIO"/>
    <n v="13030"/>
    <x v="45"/>
    <x v="45"/>
    <x v="459"/>
    <x v="459"/>
    <x v="319"/>
    <x v="3"/>
    <x v="0"/>
    <n v="2"/>
    <n v="70000"/>
    <n v="140"/>
    <x v="0"/>
  </r>
  <r>
    <x v="4"/>
    <s v="JULIO"/>
    <n v="13007"/>
    <x v="34"/>
    <x v="34"/>
    <x v="459"/>
    <x v="459"/>
    <x v="319"/>
    <x v="3"/>
    <x v="0"/>
    <n v="4"/>
    <n v="70000"/>
    <n v="280"/>
    <x v="0"/>
  </r>
  <r>
    <x v="4"/>
    <s v="JULIO"/>
    <n v="13031"/>
    <x v="34"/>
    <x v="34"/>
    <x v="459"/>
    <x v="459"/>
    <x v="319"/>
    <x v="3"/>
    <x v="0"/>
    <n v="8"/>
    <n v="70000"/>
    <n v="560"/>
    <x v="0"/>
  </r>
  <r>
    <x v="4"/>
    <s v="JULIO"/>
    <n v="13041"/>
    <x v="0"/>
    <x v="0"/>
    <x v="459"/>
    <x v="459"/>
    <x v="319"/>
    <x v="3"/>
    <x v="0"/>
    <n v="4"/>
    <n v="70000"/>
    <n v="280"/>
    <x v="0"/>
  </r>
  <r>
    <x v="4"/>
    <s v="JULIO"/>
    <n v="12964"/>
    <x v="33"/>
    <x v="33"/>
    <x v="591"/>
    <x v="591"/>
    <x v="404"/>
    <x v="1"/>
    <x v="15"/>
    <n v="1"/>
    <n v="5950000"/>
    <n v="5950"/>
    <x v="0"/>
  </r>
  <r>
    <x v="4"/>
    <s v="JULIO"/>
    <n v="13002"/>
    <x v="8"/>
    <x v="8"/>
    <x v="386"/>
    <x v="386"/>
    <x v="262"/>
    <x v="2"/>
    <x v="1"/>
    <n v="4"/>
    <n v="171549"/>
    <n v="686.19600000000003"/>
    <x v="7"/>
  </r>
  <r>
    <x v="4"/>
    <s v="JULIO"/>
    <n v="13018"/>
    <x v="8"/>
    <x v="8"/>
    <x v="386"/>
    <x v="386"/>
    <x v="262"/>
    <x v="2"/>
    <x v="1"/>
    <n v="30"/>
    <n v="168107"/>
    <n v="5043.21"/>
    <x v="7"/>
  </r>
  <r>
    <x v="4"/>
    <s v="JULIO"/>
    <n v="12970"/>
    <x v="5"/>
    <x v="5"/>
    <x v="386"/>
    <x v="386"/>
    <x v="262"/>
    <x v="2"/>
    <x v="1"/>
    <n v="200"/>
    <n v="201328"/>
    <n v="40265.599999999999"/>
    <x v="4"/>
  </r>
  <r>
    <x v="4"/>
    <s v="JULIO"/>
    <n v="13003"/>
    <x v="8"/>
    <x v="8"/>
    <x v="4"/>
    <x v="4"/>
    <x v="4"/>
    <x v="2"/>
    <x v="1"/>
    <n v="3"/>
    <n v="321512"/>
    <n v="964.53599999999994"/>
    <x v="7"/>
  </r>
  <r>
    <x v="4"/>
    <s v="JULIO"/>
    <n v="13004"/>
    <x v="8"/>
    <x v="8"/>
    <x v="4"/>
    <x v="4"/>
    <x v="4"/>
    <x v="2"/>
    <x v="1"/>
    <n v="2"/>
    <n v="321512"/>
    <n v="643.024"/>
    <x v="7"/>
  </r>
  <r>
    <x v="4"/>
    <s v="JULIO"/>
    <n v="13005"/>
    <x v="8"/>
    <x v="8"/>
    <x v="4"/>
    <x v="4"/>
    <x v="4"/>
    <x v="2"/>
    <x v="1"/>
    <n v="3"/>
    <n v="321512"/>
    <n v="964.53599999999994"/>
    <x v="7"/>
  </r>
  <r>
    <x v="4"/>
    <s v="JULIO"/>
    <n v="12986"/>
    <x v="28"/>
    <x v="28"/>
    <x v="4"/>
    <x v="4"/>
    <x v="4"/>
    <x v="2"/>
    <x v="1"/>
    <n v="30"/>
    <n v="319046"/>
    <n v="9571.3799999999992"/>
    <x v="10"/>
  </r>
  <r>
    <x v="4"/>
    <s v="JULIO"/>
    <n v="13013"/>
    <x v="2"/>
    <x v="2"/>
    <x v="4"/>
    <x v="4"/>
    <x v="4"/>
    <x v="2"/>
    <x v="1"/>
    <n v="5"/>
    <n v="427322"/>
    <n v="2136.61"/>
    <x v="2"/>
  </r>
  <r>
    <x v="4"/>
    <s v="JULIO"/>
    <n v="12988"/>
    <x v="4"/>
    <x v="4"/>
    <x v="4"/>
    <x v="4"/>
    <x v="4"/>
    <x v="2"/>
    <x v="1"/>
    <n v="15"/>
    <n v="429650"/>
    <n v="6444.75"/>
    <x v="3"/>
  </r>
  <r>
    <x v="4"/>
    <s v="JULIO"/>
    <n v="13015"/>
    <x v="101"/>
    <x v="101"/>
    <x v="4"/>
    <x v="4"/>
    <x v="4"/>
    <x v="2"/>
    <x v="1"/>
    <n v="1"/>
    <n v="450000"/>
    <n v="450"/>
    <x v="0"/>
  </r>
  <r>
    <x v="4"/>
    <s v="JULIO"/>
    <n v="13042"/>
    <x v="24"/>
    <x v="24"/>
    <x v="4"/>
    <x v="4"/>
    <x v="4"/>
    <x v="2"/>
    <x v="1"/>
    <n v="1"/>
    <n v="450000"/>
    <n v="450"/>
    <x v="15"/>
  </r>
  <r>
    <x v="4"/>
    <s v="JULIO"/>
    <n v="13044"/>
    <x v="24"/>
    <x v="24"/>
    <x v="4"/>
    <x v="4"/>
    <x v="4"/>
    <x v="2"/>
    <x v="1"/>
    <n v="11"/>
    <n v="450000"/>
    <n v="4950"/>
    <x v="15"/>
  </r>
  <r>
    <x v="4"/>
    <s v="JULIO"/>
    <n v="13045"/>
    <x v="24"/>
    <x v="24"/>
    <x v="4"/>
    <x v="4"/>
    <x v="4"/>
    <x v="2"/>
    <x v="1"/>
    <n v="6"/>
    <n v="450000"/>
    <n v="2700"/>
    <x v="15"/>
  </r>
  <r>
    <x v="4"/>
    <s v="JULIO"/>
    <n v="13045"/>
    <x v="24"/>
    <x v="24"/>
    <x v="5"/>
    <x v="5"/>
    <x v="4"/>
    <x v="2"/>
    <x v="1"/>
    <n v="1"/>
    <n v="1965000"/>
    <n v="1965"/>
    <x v="15"/>
  </r>
  <r>
    <x v="4"/>
    <s v="JULIO"/>
    <n v="13008"/>
    <x v="8"/>
    <x v="8"/>
    <x v="438"/>
    <x v="438"/>
    <x v="4"/>
    <x v="2"/>
    <x v="1"/>
    <n v="3"/>
    <n v="4650000"/>
    <n v="13950"/>
    <x v="7"/>
  </r>
  <r>
    <x v="4"/>
    <s v="JULIO"/>
    <n v="13005"/>
    <x v="8"/>
    <x v="8"/>
    <x v="7"/>
    <x v="7"/>
    <x v="4"/>
    <x v="2"/>
    <x v="1"/>
    <n v="1"/>
    <n v="664951"/>
    <n v="664.95100000000002"/>
    <x v="7"/>
  </r>
  <r>
    <x v="4"/>
    <s v="JULIO"/>
    <n v="12998"/>
    <x v="45"/>
    <x v="45"/>
    <x v="7"/>
    <x v="7"/>
    <x v="4"/>
    <x v="2"/>
    <x v="1"/>
    <n v="1"/>
    <n v="760000"/>
    <n v="760"/>
    <x v="0"/>
  </r>
  <r>
    <x v="4"/>
    <s v="JULIO"/>
    <n v="12988"/>
    <x v="4"/>
    <x v="4"/>
    <x v="7"/>
    <x v="7"/>
    <x v="4"/>
    <x v="2"/>
    <x v="1"/>
    <n v="4"/>
    <n v="761095"/>
    <n v="3044.38"/>
    <x v="3"/>
  </r>
  <r>
    <x v="4"/>
    <s v="JULIO"/>
    <n v="13015"/>
    <x v="101"/>
    <x v="101"/>
    <x v="7"/>
    <x v="7"/>
    <x v="4"/>
    <x v="2"/>
    <x v="1"/>
    <n v="2"/>
    <n v="760000"/>
    <n v="1520"/>
    <x v="0"/>
  </r>
  <r>
    <x v="4"/>
    <s v="JULIO"/>
    <n v="13044"/>
    <x v="24"/>
    <x v="24"/>
    <x v="7"/>
    <x v="7"/>
    <x v="4"/>
    <x v="2"/>
    <x v="1"/>
    <n v="5"/>
    <n v="730000"/>
    <n v="3650"/>
    <x v="15"/>
  </r>
  <r>
    <x v="4"/>
    <s v="JULIO"/>
    <n v="13045"/>
    <x v="24"/>
    <x v="24"/>
    <x v="7"/>
    <x v="7"/>
    <x v="4"/>
    <x v="2"/>
    <x v="1"/>
    <n v="1"/>
    <n v="730000"/>
    <n v="730"/>
    <x v="15"/>
  </r>
  <r>
    <x v="4"/>
    <s v="JULIO"/>
    <n v="13021"/>
    <x v="65"/>
    <x v="65"/>
    <x v="549"/>
    <x v="549"/>
    <x v="4"/>
    <x v="3"/>
    <x v="1"/>
    <n v="1"/>
    <n v="158000"/>
    <n v="158"/>
    <x v="0"/>
  </r>
  <r>
    <x v="4"/>
    <s v="JULIO"/>
    <n v="12961"/>
    <x v="0"/>
    <x v="0"/>
    <x v="549"/>
    <x v="549"/>
    <x v="4"/>
    <x v="3"/>
    <x v="1"/>
    <n v="1"/>
    <n v="175000"/>
    <n v="175"/>
    <x v="0"/>
  </r>
  <r>
    <x v="4"/>
    <s v="JULIO"/>
    <n v="12979"/>
    <x v="6"/>
    <x v="6"/>
    <x v="9"/>
    <x v="9"/>
    <x v="4"/>
    <x v="3"/>
    <x v="1"/>
    <n v="30"/>
    <n v="170000"/>
    <n v="5100"/>
    <x v="5"/>
  </r>
  <r>
    <x v="4"/>
    <s v="JULIO"/>
    <n v="12980"/>
    <x v="6"/>
    <x v="6"/>
    <x v="9"/>
    <x v="9"/>
    <x v="4"/>
    <x v="3"/>
    <x v="1"/>
    <n v="20"/>
    <n v="170000"/>
    <n v="3400"/>
    <x v="5"/>
  </r>
  <r>
    <x v="4"/>
    <s v="JULIO"/>
    <n v="12999"/>
    <x v="17"/>
    <x v="17"/>
    <x v="9"/>
    <x v="9"/>
    <x v="4"/>
    <x v="3"/>
    <x v="1"/>
    <n v="1"/>
    <n v="175000"/>
    <n v="175"/>
    <x v="11"/>
  </r>
  <r>
    <x v="4"/>
    <s v="JULIO"/>
    <n v="13006"/>
    <x v="8"/>
    <x v="8"/>
    <x v="9"/>
    <x v="9"/>
    <x v="4"/>
    <x v="3"/>
    <x v="1"/>
    <n v="5"/>
    <n v="175000"/>
    <n v="875"/>
    <x v="7"/>
  </r>
  <r>
    <x v="4"/>
    <s v="JULIO"/>
    <n v="12987"/>
    <x v="28"/>
    <x v="28"/>
    <x v="9"/>
    <x v="9"/>
    <x v="4"/>
    <x v="3"/>
    <x v="1"/>
    <n v="80"/>
    <n v="147309"/>
    <n v="11784.72"/>
    <x v="10"/>
  </r>
  <r>
    <x v="4"/>
    <s v="JULIO"/>
    <n v="13029"/>
    <x v="82"/>
    <x v="82"/>
    <x v="9"/>
    <x v="9"/>
    <x v="4"/>
    <x v="3"/>
    <x v="1"/>
    <n v="1"/>
    <n v="180000"/>
    <n v="180"/>
    <x v="0"/>
  </r>
  <r>
    <x v="4"/>
    <s v="JULIO"/>
    <n v="13019"/>
    <x v="19"/>
    <x v="19"/>
    <x v="9"/>
    <x v="9"/>
    <x v="4"/>
    <x v="3"/>
    <x v="1"/>
    <n v="4"/>
    <n v="175000"/>
    <n v="700"/>
    <x v="0"/>
  </r>
  <r>
    <x v="4"/>
    <s v="JULIO"/>
    <n v="13006"/>
    <x v="8"/>
    <x v="8"/>
    <x v="592"/>
    <x v="592"/>
    <x v="4"/>
    <x v="3"/>
    <x v="1"/>
    <n v="5"/>
    <n v="175000"/>
    <n v="875"/>
    <x v="7"/>
  </r>
  <r>
    <x v="4"/>
    <s v="JULIO"/>
    <n v="13028"/>
    <x v="102"/>
    <x v="102"/>
    <x v="76"/>
    <x v="76"/>
    <x v="4"/>
    <x v="3"/>
    <x v="1"/>
    <n v="15"/>
    <n v="145000"/>
    <n v="2175"/>
    <x v="0"/>
  </r>
  <r>
    <x v="4"/>
    <s v="JULIO"/>
    <n v="12973"/>
    <x v="22"/>
    <x v="22"/>
    <x v="76"/>
    <x v="76"/>
    <x v="4"/>
    <x v="3"/>
    <x v="1"/>
    <n v="6"/>
    <n v="175000"/>
    <n v="1050"/>
    <x v="14"/>
  </r>
  <r>
    <x v="4"/>
    <s v="JULIO"/>
    <n v="12991"/>
    <x v="22"/>
    <x v="22"/>
    <x v="76"/>
    <x v="76"/>
    <x v="4"/>
    <x v="3"/>
    <x v="1"/>
    <n v="2"/>
    <n v="175000"/>
    <n v="350"/>
    <x v="14"/>
  </r>
  <r>
    <x v="4"/>
    <s v="JULIO"/>
    <n v="12982"/>
    <x v="1"/>
    <x v="1"/>
    <x v="76"/>
    <x v="76"/>
    <x v="4"/>
    <x v="3"/>
    <x v="1"/>
    <n v="10"/>
    <n v="170000"/>
    <n v="1700"/>
    <x v="1"/>
  </r>
  <r>
    <x v="4"/>
    <s v="JULIO"/>
    <n v="12960"/>
    <x v="19"/>
    <x v="19"/>
    <x v="76"/>
    <x v="76"/>
    <x v="4"/>
    <x v="3"/>
    <x v="1"/>
    <n v="12"/>
    <n v="175000"/>
    <n v="2100"/>
    <x v="0"/>
  </r>
  <r>
    <x v="4"/>
    <s v="JULIO"/>
    <n v="13040"/>
    <x v="62"/>
    <x v="62"/>
    <x v="76"/>
    <x v="76"/>
    <x v="4"/>
    <x v="3"/>
    <x v="1"/>
    <n v="1"/>
    <n v="160000"/>
    <n v="160"/>
    <x v="0"/>
  </r>
  <r>
    <x v="4"/>
    <s v="JULIO"/>
    <n v="13023"/>
    <x v="17"/>
    <x v="17"/>
    <x v="77"/>
    <x v="77"/>
    <x v="4"/>
    <x v="3"/>
    <x v="1"/>
    <n v="3"/>
    <n v="720000"/>
    <n v="2160"/>
    <x v="11"/>
  </r>
  <r>
    <x v="4"/>
    <s v="JULIO"/>
    <n v="13027"/>
    <x v="74"/>
    <x v="74"/>
    <x v="77"/>
    <x v="77"/>
    <x v="4"/>
    <x v="3"/>
    <x v="1"/>
    <n v="1"/>
    <n v="500000"/>
    <n v="500"/>
    <x v="0"/>
  </r>
  <r>
    <x v="4"/>
    <s v="JULIO"/>
    <n v="13027"/>
    <x v="74"/>
    <x v="74"/>
    <x v="77"/>
    <x v="77"/>
    <x v="4"/>
    <x v="3"/>
    <x v="1"/>
    <n v="1"/>
    <n v="500000"/>
    <n v="500"/>
    <x v="0"/>
  </r>
  <r>
    <x v="4"/>
    <s v="JULIO"/>
    <n v="12978"/>
    <x v="19"/>
    <x v="19"/>
    <x v="77"/>
    <x v="77"/>
    <x v="4"/>
    <x v="3"/>
    <x v="1"/>
    <n v="1"/>
    <n v="740000"/>
    <n v="740"/>
    <x v="0"/>
  </r>
  <r>
    <x v="4"/>
    <s v="JULIO"/>
    <n v="12974"/>
    <x v="28"/>
    <x v="28"/>
    <x v="325"/>
    <x v="325"/>
    <x v="4"/>
    <x v="3"/>
    <x v="1"/>
    <n v="6"/>
    <n v="1180516"/>
    <n v="7083.0959999999995"/>
    <x v="10"/>
  </r>
  <r>
    <x v="4"/>
    <s v="JULIO"/>
    <n v="12975"/>
    <x v="28"/>
    <x v="28"/>
    <x v="325"/>
    <x v="325"/>
    <x v="4"/>
    <x v="3"/>
    <x v="1"/>
    <n v="14"/>
    <n v="1189668"/>
    <n v="16655.351999999999"/>
    <x v="10"/>
  </r>
  <r>
    <x v="4"/>
    <s v="JULIO"/>
    <n v="13026"/>
    <x v="29"/>
    <x v="29"/>
    <x v="593"/>
    <x v="593"/>
    <x v="405"/>
    <x v="3"/>
    <x v="1"/>
    <n v="1"/>
    <n v="2520000"/>
    <n v="2520"/>
    <x v="0"/>
  </r>
  <r>
    <x v="4"/>
    <s v="JULIO"/>
    <n v="13011"/>
    <x v="92"/>
    <x v="92"/>
    <x v="82"/>
    <x v="82"/>
    <x v="4"/>
    <x v="3"/>
    <x v="1"/>
    <n v="1"/>
    <n v="145000"/>
    <n v="145"/>
    <x v="0"/>
  </r>
  <r>
    <x v="4"/>
    <s v="JULIO"/>
    <n v="12989"/>
    <x v="17"/>
    <x v="17"/>
    <x v="82"/>
    <x v="82"/>
    <x v="4"/>
    <x v="3"/>
    <x v="1"/>
    <n v="1"/>
    <n v="135000"/>
    <n v="135"/>
    <x v="11"/>
  </r>
  <r>
    <x v="4"/>
    <s v="JULIO"/>
    <n v="12987"/>
    <x v="28"/>
    <x v="28"/>
    <x v="82"/>
    <x v="82"/>
    <x v="4"/>
    <x v="3"/>
    <x v="1"/>
    <n v="100"/>
    <n v="122757"/>
    <n v="12275.7"/>
    <x v="10"/>
  </r>
  <r>
    <x v="4"/>
    <s v="JULIO"/>
    <n v="13038"/>
    <x v="53"/>
    <x v="53"/>
    <x v="82"/>
    <x v="82"/>
    <x v="4"/>
    <x v="3"/>
    <x v="1"/>
    <n v="1"/>
    <n v="135000"/>
    <n v="135"/>
    <x v="0"/>
  </r>
  <r>
    <x v="4"/>
    <s v="JULIO"/>
    <n v="13042"/>
    <x v="24"/>
    <x v="24"/>
    <x v="82"/>
    <x v="82"/>
    <x v="4"/>
    <x v="3"/>
    <x v="1"/>
    <n v="3"/>
    <n v="125140"/>
    <n v="375.42"/>
    <x v="15"/>
  </r>
  <r>
    <x v="4"/>
    <s v="JULIO"/>
    <n v="13043"/>
    <x v="24"/>
    <x v="24"/>
    <x v="82"/>
    <x v="82"/>
    <x v="4"/>
    <x v="3"/>
    <x v="1"/>
    <n v="40"/>
    <n v="125140"/>
    <n v="5005.6000000000004"/>
    <x v="15"/>
  </r>
  <r>
    <x v="4"/>
    <s v="JULIO"/>
    <n v="13044"/>
    <x v="24"/>
    <x v="24"/>
    <x v="82"/>
    <x v="82"/>
    <x v="4"/>
    <x v="3"/>
    <x v="1"/>
    <n v="3"/>
    <n v="125140"/>
    <n v="375.42"/>
    <x v="15"/>
  </r>
  <r>
    <x v="4"/>
    <s v="JULIO"/>
    <n v="13045"/>
    <x v="24"/>
    <x v="24"/>
    <x v="82"/>
    <x v="82"/>
    <x v="4"/>
    <x v="3"/>
    <x v="1"/>
    <n v="3"/>
    <n v="125140"/>
    <n v="375.42"/>
    <x v="15"/>
  </r>
  <r>
    <x v="4"/>
    <s v="JULIO"/>
    <n v="12978"/>
    <x v="19"/>
    <x v="19"/>
    <x v="82"/>
    <x v="82"/>
    <x v="4"/>
    <x v="3"/>
    <x v="1"/>
    <n v="2"/>
    <n v="135000"/>
    <n v="270"/>
    <x v="0"/>
  </r>
  <r>
    <x v="4"/>
    <s v="JULIO"/>
    <n v="13020"/>
    <x v="106"/>
    <x v="106"/>
    <x v="35"/>
    <x v="35"/>
    <x v="21"/>
    <x v="1"/>
    <x v="1"/>
    <n v="1"/>
    <n v="20000"/>
    <n v="20"/>
    <x v="0"/>
  </r>
  <r>
    <x v="4"/>
    <s v="JULIO"/>
    <n v="12968"/>
    <x v="6"/>
    <x v="6"/>
    <x v="388"/>
    <x v="388"/>
    <x v="263"/>
    <x v="1"/>
    <x v="1"/>
    <n v="9"/>
    <n v="27000"/>
    <n v="243"/>
    <x v="5"/>
  </r>
  <r>
    <x v="4"/>
    <s v="JULIO"/>
    <n v="12983"/>
    <x v="6"/>
    <x v="6"/>
    <x v="43"/>
    <x v="43"/>
    <x v="29"/>
    <x v="1"/>
    <x v="1"/>
    <n v="5"/>
    <n v="107413"/>
    <n v="537.06500000000005"/>
    <x v="5"/>
  </r>
  <r>
    <x v="4"/>
    <s v="JULIO"/>
    <n v="12984"/>
    <x v="12"/>
    <x v="12"/>
    <x v="43"/>
    <x v="43"/>
    <x v="29"/>
    <x v="1"/>
    <x v="1"/>
    <n v="0"/>
    <n v="0"/>
    <n v="0"/>
    <x v="8"/>
  </r>
  <r>
    <x v="4"/>
    <s v="JULIO"/>
    <n v="12983"/>
    <x v="6"/>
    <x v="6"/>
    <x v="89"/>
    <x v="89"/>
    <x v="64"/>
    <x v="4"/>
    <x v="1"/>
    <n v="5"/>
    <n v="481822"/>
    <n v="2409.11"/>
    <x v="5"/>
  </r>
  <r>
    <x v="4"/>
    <s v="JULIO"/>
    <n v="12985"/>
    <x v="12"/>
    <x v="12"/>
    <x v="89"/>
    <x v="89"/>
    <x v="64"/>
    <x v="4"/>
    <x v="1"/>
    <n v="0"/>
    <n v="0"/>
    <n v="0"/>
    <x v="8"/>
  </r>
  <r>
    <x v="4"/>
    <s v="JULIO"/>
    <n v="13025"/>
    <x v="17"/>
    <x v="17"/>
    <x v="542"/>
    <x v="542"/>
    <x v="4"/>
    <x v="1"/>
    <x v="10"/>
    <n v="2"/>
    <n v="210000"/>
    <n v="420"/>
    <x v="11"/>
  </r>
  <r>
    <x v="4"/>
    <s v="JULIO"/>
    <n v="12972"/>
    <x v="16"/>
    <x v="16"/>
    <x v="594"/>
    <x v="594"/>
    <x v="406"/>
    <x v="2"/>
    <x v="2"/>
    <n v="1"/>
    <n v="18241571"/>
    <n v="18241.571"/>
    <x v="8"/>
  </r>
  <r>
    <x v="4"/>
    <s v="JULIO"/>
    <n v="12981"/>
    <x v="16"/>
    <x v="16"/>
    <x v="423"/>
    <x v="423"/>
    <x v="289"/>
    <x v="1"/>
    <x v="2"/>
    <n v="2"/>
    <n v="2083803"/>
    <n v="4167.6059999999998"/>
    <x v="8"/>
  </r>
  <r>
    <x v="4"/>
    <s v="JULIO"/>
    <n v="12967"/>
    <x v="17"/>
    <x v="17"/>
    <x v="126"/>
    <x v="126"/>
    <x v="96"/>
    <x v="1"/>
    <x v="3"/>
    <n v="1"/>
    <n v="39000"/>
    <n v="39"/>
    <x v="11"/>
  </r>
  <r>
    <x v="4"/>
    <s v="JULIO"/>
    <n v="13012"/>
    <x v="65"/>
    <x v="65"/>
    <x v="126"/>
    <x v="126"/>
    <x v="96"/>
    <x v="1"/>
    <x v="3"/>
    <n v="1"/>
    <n v="45000"/>
    <n v="45"/>
    <x v="0"/>
  </r>
  <r>
    <x v="4"/>
    <s v="JULIO"/>
    <n v="13014"/>
    <x v="0"/>
    <x v="0"/>
    <x v="126"/>
    <x v="126"/>
    <x v="96"/>
    <x v="1"/>
    <x v="3"/>
    <n v="1"/>
    <n v="39000"/>
    <n v="39"/>
    <x v="0"/>
  </r>
  <r>
    <x v="4"/>
    <s v="JULIO"/>
    <n v="13033"/>
    <x v="0"/>
    <x v="0"/>
    <x v="126"/>
    <x v="126"/>
    <x v="96"/>
    <x v="1"/>
    <x v="3"/>
    <n v="1"/>
    <n v="39000"/>
    <n v="39"/>
    <x v="0"/>
  </r>
  <r>
    <x v="4"/>
    <s v="JULIO"/>
    <n v="12993"/>
    <x v="0"/>
    <x v="0"/>
    <x v="56"/>
    <x v="56"/>
    <x v="42"/>
    <x v="0"/>
    <x v="3"/>
    <n v="1"/>
    <n v="165000"/>
    <n v="165"/>
    <x v="0"/>
  </r>
  <r>
    <x v="4"/>
    <s v="JULIO"/>
    <n v="13012"/>
    <x v="65"/>
    <x v="65"/>
    <x v="57"/>
    <x v="57"/>
    <x v="43"/>
    <x v="1"/>
    <x v="3"/>
    <n v="1"/>
    <n v="92000"/>
    <n v="92"/>
    <x v="0"/>
  </r>
  <r>
    <x v="4"/>
    <s v="JULIO"/>
    <n v="13024"/>
    <x v="20"/>
    <x v="20"/>
    <x v="58"/>
    <x v="58"/>
    <x v="44"/>
    <x v="1"/>
    <x v="3"/>
    <n v="0"/>
    <n v="0"/>
    <n v="0"/>
    <x v="0"/>
  </r>
  <r>
    <x v="4"/>
    <s v="JULIO"/>
    <n v="12967"/>
    <x v="17"/>
    <x v="17"/>
    <x v="58"/>
    <x v="58"/>
    <x v="44"/>
    <x v="1"/>
    <x v="3"/>
    <n v="1"/>
    <n v="38000"/>
    <n v="38"/>
    <x v="11"/>
  </r>
  <r>
    <x v="4"/>
    <s v="JULIO"/>
    <n v="13012"/>
    <x v="65"/>
    <x v="65"/>
    <x v="58"/>
    <x v="58"/>
    <x v="44"/>
    <x v="1"/>
    <x v="3"/>
    <n v="2"/>
    <n v="70000"/>
    <n v="140"/>
    <x v="0"/>
  </r>
  <r>
    <x v="4"/>
    <s v="JULIO"/>
    <n v="13033"/>
    <x v="0"/>
    <x v="0"/>
    <x v="58"/>
    <x v="58"/>
    <x v="44"/>
    <x v="1"/>
    <x v="3"/>
    <n v="1"/>
    <n v="70000"/>
    <n v="70"/>
    <x v="0"/>
  </r>
  <r>
    <x v="4"/>
    <s v="JULIO"/>
    <n v="13024"/>
    <x v="20"/>
    <x v="20"/>
    <x v="595"/>
    <x v="595"/>
    <x v="407"/>
    <x v="0"/>
    <x v="3"/>
    <n v="0"/>
    <n v="0"/>
    <n v="0"/>
    <x v="0"/>
  </r>
  <r>
    <x v="4"/>
    <s v="JULIO"/>
    <n v="12971"/>
    <x v="17"/>
    <x v="17"/>
    <x v="94"/>
    <x v="94"/>
    <x v="69"/>
    <x v="0"/>
    <x v="3"/>
    <n v="2"/>
    <n v="52000"/>
    <n v="104"/>
    <x v="11"/>
  </r>
  <r>
    <x v="4"/>
    <s v="JULIO"/>
    <n v="13027"/>
    <x v="74"/>
    <x v="74"/>
    <x v="94"/>
    <x v="94"/>
    <x v="69"/>
    <x v="0"/>
    <x v="3"/>
    <n v="1"/>
    <n v="52000"/>
    <n v="52"/>
    <x v="0"/>
  </r>
  <r>
    <x v="4"/>
    <s v="JULIO"/>
    <n v="12994"/>
    <x v="57"/>
    <x v="57"/>
    <x v="596"/>
    <x v="596"/>
    <x v="408"/>
    <x v="0"/>
    <x v="3"/>
    <n v="32"/>
    <n v="1784459"/>
    <n v="57102.688000000002"/>
    <x v="0"/>
  </r>
  <r>
    <x v="4"/>
    <s v="JULIO"/>
    <n v="13014"/>
    <x v="0"/>
    <x v="0"/>
    <x v="95"/>
    <x v="95"/>
    <x v="70"/>
    <x v="0"/>
    <x v="3"/>
    <n v="1"/>
    <n v="85000"/>
    <n v="85"/>
    <x v="0"/>
  </r>
  <r>
    <x v="4"/>
    <s v="JULIO"/>
    <n v="13017"/>
    <x v="77"/>
    <x v="77"/>
    <x v="60"/>
    <x v="60"/>
    <x v="46"/>
    <x v="0"/>
    <x v="3"/>
    <n v="4"/>
    <n v="137000"/>
    <n v="548"/>
    <x v="16"/>
  </r>
  <r>
    <x v="4"/>
    <s v="JULIO"/>
    <n v="12967"/>
    <x v="17"/>
    <x v="17"/>
    <x v="130"/>
    <x v="130"/>
    <x v="99"/>
    <x v="0"/>
    <x v="3"/>
    <n v="1"/>
    <n v="240000"/>
    <n v="240"/>
    <x v="11"/>
  </r>
  <r>
    <x v="4"/>
    <s v="JULIO"/>
    <n v="13025"/>
    <x v="17"/>
    <x v="17"/>
    <x v="164"/>
    <x v="164"/>
    <x v="121"/>
    <x v="0"/>
    <x v="3"/>
    <n v="4"/>
    <n v="234000"/>
    <n v="936"/>
    <x v="11"/>
  </r>
  <r>
    <x v="4"/>
    <s v="JULIO"/>
    <n v="13027"/>
    <x v="74"/>
    <x v="74"/>
    <x v="164"/>
    <x v="164"/>
    <x v="121"/>
    <x v="0"/>
    <x v="3"/>
    <n v="4"/>
    <n v="350000"/>
    <n v="1400"/>
    <x v="0"/>
  </r>
  <r>
    <x v="4"/>
    <s v="JULIO"/>
    <n v="12966"/>
    <x v="1"/>
    <x v="1"/>
    <x v="375"/>
    <x v="375"/>
    <x v="254"/>
    <x v="0"/>
    <x v="3"/>
    <n v="1"/>
    <n v="960000"/>
    <n v="960"/>
    <x v="1"/>
  </r>
  <r>
    <x v="4"/>
    <s v="JULIO"/>
    <n v="13039"/>
    <x v="0"/>
    <x v="0"/>
    <x v="61"/>
    <x v="61"/>
    <x v="47"/>
    <x v="0"/>
    <x v="3"/>
    <n v="1"/>
    <n v="63000"/>
    <n v="63"/>
    <x v="0"/>
  </r>
  <r>
    <x v="4"/>
    <s v="JULIO"/>
    <n v="12962"/>
    <x v="102"/>
    <x v="102"/>
    <x v="135"/>
    <x v="135"/>
    <x v="104"/>
    <x v="0"/>
    <x v="3"/>
    <n v="1"/>
    <n v="148000"/>
    <n v="148"/>
    <x v="0"/>
  </r>
  <r>
    <x v="4"/>
    <s v="JULIO"/>
    <n v="12993"/>
    <x v="0"/>
    <x v="0"/>
    <x v="62"/>
    <x v="62"/>
    <x v="48"/>
    <x v="0"/>
    <x v="3"/>
    <n v="1"/>
    <n v="62300"/>
    <n v="62.3"/>
    <x v="0"/>
  </r>
  <r>
    <x v="4"/>
    <s v="JULIO"/>
    <n v="13014"/>
    <x v="0"/>
    <x v="0"/>
    <x v="62"/>
    <x v="62"/>
    <x v="48"/>
    <x v="0"/>
    <x v="3"/>
    <n v="1"/>
    <n v="58000"/>
    <n v="58"/>
    <x v="0"/>
  </r>
  <r>
    <x v="4"/>
    <s v="JULIO"/>
    <n v="13017"/>
    <x v="77"/>
    <x v="77"/>
    <x v="63"/>
    <x v="63"/>
    <x v="49"/>
    <x v="0"/>
    <x v="3"/>
    <n v="1"/>
    <n v="79000"/>
    <n v="79"/>
    <x v="16"/>
  </r>
  <r>
    <x v="4"/>
    <s v="JULIO"/>
    <n v="13012"/>
    <x v="65"/>
    <x v="65"/>
    <x v="63"/>
    <x v="63"/>
    <x v="49"/>
    <x v="0"/>
    <x v="3"/>
    <n v="1"/>
    <n v="78000"/>
    <n v="78"/>
    <x v="0"/>
  </r>
  <r>
    <x v="4"/>
    <s v="JULIO"/>
    <n v="12993"/>
    <x v="0"/>
    <x v="0"/>
    <x v="63"/>
    <x v="63"/>
    <x v="49"/>
    <x v="0"/>
    <x v="3"/>
    <n v="1"/>
    <n v="78000"/>
    <n v="78"/>
    <x v="0"/>
  </r>
  <r>
    <x v="4"/>
    <s v="JULIO"/>
    <n v="13014"/>
    <x v="0"/>
    <x v="0"/>
    <x v="63"/>
    <x v="63"/>
    <x v="49"/>
    <x v="0"/>
    <x v="3"/>
    <n v="1"/>
    <n v="77000"/>
    <n v="77"/>
    <x v="0"/>
  </r>
  <r>
    <x v="4"/>
    <s v="JULIO"/>
    <n v="13017"/>
    <x v="77"/>
    <x v="77"/>
    <x v="294"/>
    <x v="294"/>
    <x v="200"/>
    <x v="0"/>
    <x v="3"/>
    <n v="3"/>
    <n v="58000"/>
    <n v="174"/>
    <x v="16"/>
  </r>
  <r>
    <x v="4"/>
    <s v="JULIO"/>
    <n v="13016"/>
    <x v="22"/>
    <x v="22"/>
    <x v="294"/>
    <x v="294"/>
    <x v="200"/>
    <x v="0"/>
    <x v="3"/>
    <n v="3"/>
    <n v="63000"/>
    <n v="189"/>
    <x v="14"/>
  </r>
  <r>
    <x v="4"/>
    <s v="JULIO"/>
    <n v="12963"/>
    <x v="33"/>
    <x v="33"/>
    <x v="579"/>
    <x v="579"/>
    <x v="394"/>
    <x v="0"/>
    <x v="3"/>
    <n v="1"/>
    <n v="603200"/>
    <n v="603.20000000000005"/>
    <x v="0"/>
  </r>
  <r>
    <x v="4"/>
    <s v="JULIO"/>
    <n v="12995"/>
    <x v="39"/>
    <x v="39"/>
    <x v="579"/>
    <x v="579"/>
    <x v="394"/>
    <x v="0"/>
    <x v="3"/>
    <n v="1"/>
    <n v="810000"/>
    <n v="810"/>
    <x v="14"/>
  </r>
  <r>
    <x v="4"/>
    <s v="JULIO"/>
    <n v="13010"/>
    <x v="0"/>
    <x v="0"/>
    <x v="454"/>
    <x v="454"/>
    <x v="314"/>
    <x v="0"/>
    <x v="3"/>
    <n v="2"/>
    <n v="100000"/>
    <n v="200"/>
    <x v="0"/>
  </r>
  <r>
    <x v="4"/>
    <s v="JULIO"/>
    <n v="13009"/>
    <x v="22"/>
    <x v="22"/>
    <x v="167"/>
    <x v="167"/>
    <x v="124"/>
    <x v="0"/>
    <x v="3"/>
    <n v="1"/>
    <n v="1020000"/>
    <n v="1020"/>
    <x v="14"/>
  </r>
  <r>
    <x v="4"/>
    <s v="JULIO"/>
    <n v="13025"/>
    <x v="17"/>
    <x v="17"/>
    <x v="218"/>
    <x v="218"/>
    <x v="157"/>
    <x v="1"/>
    <x v="3"/>
    <n v="2"/>
    <n v="42000"/>
    <n v="84"/>
    <x v="11"/>
  </r>
  <r>
    <x v="4"/>
    <s v="JULIO"/>
    <n v="12996"/>
    <x v="17"/>
    <x v="17"/>
    <x v="597"/>
    <x v="597"/>
    <x v="409"/>
    <x v="1"/>
    <x v="3"/>
    <n v="1"/>
    <n v="34000"/>
    <n v="34"/>
    <x v="11"/>
  </r>
  <r>
    <x v="4"/>
    <s v="JULIO"/>
    <n v="13027"/>
    <x v="74"/>
    <x v="74"/>
    <x v="67"/>
    <x v="67"/>
    <x v="53"/>
    <x v="0"/>
    <x v="3"/>
    <n v="4"/>
    <n v="63200"/>
    <n v="252.8"/>
    <x v="0"/>
  </r>
  <r>
    <x v="4"/>
    <s v="JULIO"/>
    <n v="13025"/>
    <x v="17"/>
    <x v="17"/>
    <x v="140"/>
    <x v="140"/>
    <x v="109"/>
    <x v="0"/>
    <x v="3"/>
    <n v="4"/>
    <n v="7000"/>
    <n v="28"/>
    <x v="11"/>
  </r>
  <r>
    <x v="4"/>
    <s v="JULIO"/>
    <n v="13012"/>
    <x v="65"/>
    <x v="65"/>
    <x v="357"/>
    <x v="357"/>
    <x v="245"/>
    <x v="1"/>
    <x v="3"/>
    <n v="1"/>
    <n v="54000"/>
    <n v="54"/>
    <x v="0"/>
  </r>
  <r>
    <x v="4"/>
    <s v="JULIO"/>
    <n v="13012"/>
    <x v="65"/>
    <x v="65"/>
    <x v="261"/>
    <x v="261"/>
    <x v="180"/>
    <x v="1"/>
    <x v="3"/>
    <n v="1"/>
    <n v="108000"/>
    <n v="108"/>
    <x v="0"/>
  </r>
  <r>
    <x v="4"/>
    <s v="JULIO"/>
    <n v="13012"/>
    <x v="65"/>
    <x v="65"/>
    <x v="575"/>
    <x v="575"/>
    <x v="391"/>
    <x v="2"/>
    <x v="3"/>
    <n v="1"/>
    <n v="850000"/>
    <n v="850"/>
    <x v="0"/>
  </r>
  <r>
    <x v="4"/>
    <s v="AGOSTO"/>
    <n v="13100"/>
    <x v="112"/>
    <x v="112"/>
    <x v="431"/>
    <x v="431"/>
    <x v="295"/>
    <x v="7"/>
    <x v="9"/>
    <n v="1"/>
    <n v="14500000"/>
    <n v="14500"/>
    <x v="0"/>
  </r>
  <r>
    <x v="4"/>
    <s v="AGOSTO"/>
    <n v="13075"/>
    <x v="17"/>
    <x v="17"/>
    <x v="556"/>
    <x v="556"/>
    <x v="377"/>
    <x v="1"/>
    <x v="9"/>
    <n v="1"/>
    <n v="1380000"/>
    <n v="1380"/>
    <x v="11"/>
  </r>
  <r>
    <x v="4"/>
    <s v="AGOSTO"/>
    <n v="13125"/>
    <x v="102"/>
    <x v="102"/>
    <x v="598"/>
    <x v="598"/>
    <x v="410"/>
    <x v="1"/>
    <x v="9"/>
    <n v="1"/>
    <n v="98000"/>
    <n v="98"/>
    <x v="0"/>
  </r>
  <r>
    <x v="4"/>
    <s v="AGOSTO"/>
    <n v="13084"/>
    <x v="33"/>
    <x v="33"/>
    <x v="599"/>
    <x v="599"/>
    <x v="4"/>
    <x v="0"/>
    <x v="14"/>
    <n v="1"/>
    <n v="860000"/>
    <n v="860"/>
    <x v="0"/>
  </r>
  <r>
    <x v="4"/>
    <s v="AGOSTO"/>
    <n v="13084"/>
    <x v="33"/>
    <x v="33"/>
    <x v="535"/>
    <x v="535"/>
    <x v="4"/>
    <x v="1"/>
    <x v="14"/>
    <n v="1"/>
    <n v="2300000"/>
    <n v="2300"/>
    <x v="0"/>
  </r>
  <r>
    <x v="4"/>
    <s v="AGOSTO"/>
    <n v="13054"/>
    <x v="17"/>
    <x v="17"/>
    <x v="600"/>
    <x v="600"/>
    <x v="411"/>
    <x v="10"/>
    <x v="0"/>
    <n v="2"/>
    <n v="1650000"/>
    <n v="3300"/>
    <x v="11"/>
  </r>
  <r>
    <x v="4"/>
    <s v="AGOSTO"/>
    <n v="13080"/>
    <x v="17"/>
    <x v="17"/>
    <x v="459"/>
    <x v="459"/>
    <x v="319"/>
    <x v="3"/>
    <x v="0"/>
    <n v="1"/>
    <n v="67000"/>
    <n v="67"/>
    <x v="11"/>
  </r>
  <r>
    <x v="4"/>
    <s v="AGOSTO"/>
    <n v="13081"/>
    <x v="17"/>
    <x v="17"/>
    <x v="459"/>
    <x v="459"/>
    <x v="319"/>
    <x v="3"/>
    <x v="0"/>
    <n v="6"/>
    <n v="67000"/>
    <n v="402"/>
    <x v="11"/>
  </r>
  <r>
    <x v="4"/>
    <s v="AGOSTO"/>
    <n v="13089"/>
    <x v="17"/>
    <x v="17"/>
    <x v="459"/>
    <x v="459"/>
    <x v="319"/>
    <x v="3"/>
    <x v="0"/>
    <n v="9"/>
    <n v="67000"/>
    <n v="603"/>
    <x v="11"/>
  </r>
  <r>
    <x v="4"/>
    <s v="AGOSTO"/>
    <n v="13101"/>
    <x v="102"/>
    <x v="102"/>
    <x v="459"/>
    <x v="459"/>
    <x v="319"/>
    <x v="3"/>
    <x v="0"/>
    <n v="5"/>
    <n v="60000"/>
    <n v="300"/>
    <x v="0"/>
  </r>
  <r>
    <x v="4"/>
    <s v="AGOSTO"/>
    <n v="13061"/>
    <x v="17"/>
    <x v="17"/>
    <x v="0"/>
    <x v="0"/>
    <x v="0"/>
    <x v="0"/>
    <x v="0"/>
    <n v="1"/>
    <n v="320000"/>
    <n v="320"/>
    <x v="11"/>
  </r>
  <r>
    <x v="4"/>
    <s v="AGOSTO"/>
    <n v="13049"/>
    <x v="109"/>
    <x v="109"/>
    <x v="601"/>
    <x v="601"/>
    <x v="412"/>
    <x v="5"/>
    <x v="0"/>
    <n v="1"/>
    <n v="250000"/>
    <n v="250"/>
    <x v="0"/>
  </r>
  <r>
    <x v="4"/>
    <s v="AGOSTO"/>
    <n v="13049"/>
    <x v="109"/>
    <x v="109"/>
    <x v="3"/>
    <x v="3"/>
    <x v="3"/>
    <x v="0"/>
    <x v="0"/>
    <n v="10"/>
    <n v="63500"/>
    <n v="635"/>
    <x v="0"/>
  </r>
  <r>
    <x v="4"/>
    <s v="AGOSTO"/>
    <n v="13055"/>
    <x v="17"/>
    <x v="17"/>
    <x v="72"/>
    <x v="72"/>
    <x v="4"/>
    <x v="1"/>
    <x v="0"/>
    <n v="200"/>
    <n v="2300"/>
    <n v="460"/>
    <x v="11"/>
  </r>
  <r>
    <x v="4"/>
    <s v="AGOSTO"/>
    <n v="13058"/>
    <x v="17"/>
    <x v="17"/>
    <x v="72"/>
    <x v="72"/>
    <x v="4"/>
    <x v="1"/>
    <x v="0"/>
    <n v="100"/>
    <n v="2300"/>
    <n v="230"/>
    <x v="11"/>
  </r>
  <r>
    <x v="4"/>
    <s v="AGOSTO"/>
    <n v="13067"/>
    <x v="8"/>
    <x v="8"/>
    <x v="386"/>
    <x v="386"/>
    <x v="262"/>
    <x v="2"/>
    <x v="1"/>
    <n v="3"/>
    <n v="163888"/>
    <n v="491.66399999999999"/>
    <x v="7"/>
  </r>
  <r>
    <x v="4"/>
    <s v="AGOSTO"/>
    <n v="13071"/>
    <x v="8"/>
    <x v="8"/>
    <x v="386"/>
    <x v="386"/>
    <x v="262"/>
    <x v="2"/>
    <x v="1"/>
    <n v="4"/>
    <n v="163888"/>
    <n v="655.55200000000002"/>
    <x v="7"/>
  </r>
  <r>
    <x v="4"/>
    <s v="AGOSTO"/>
    <n v="13046"/>
    <x v="61"/>
    <x v="61"/>
    <x v="4"/>
    <x v="4"/>
    <x v="4"/>
    <x v="2"/>
    <x v="1"/>
    <n v="1"/>
    <n v="450000"/>
    <n v="450"/>
    <x v="21"/>
  </r>
  <r>
    <x v="4"/>
    <s v="AGOSTO"/>
    <n v="13068"/>
    <x v="8"/>
    <x v="8"/>
    <x v="4"/>
    <x v="4"/>
    <x v="4"/>
    <x v="2"/>
    <x v="1"/>
    <n v="3"/>
    <n v="307154"/>
    <n v="921.46199999999999"/>
    <x v="7"/>
  </r>
  <r>
    <x v="4"/>
    <s v="AGOSTO"/>
    <n v="13069"/>
    <x v="8"/>
    <x v="8"/>
    <x v="4"/>
    <x v="4"/>
    <x v="4"/>
    <x v="2"/>
    <x v="1"/>
    <n v="2"/>
    <n v="307154"/>
    <n v="614.30799999999999"/>
    <x v="7"/>
  </r>
  <r>
    <x v="4"/>
    <s v="AGOSTO"/>
    <n v="13070"/>
    <x v="8"/>
    <x v="8"/>
    <x v="4"/>
    <x v="4"/>
    <x v="4"/>
    <x v="2"/>
    <x v="1"/>
    <n v="3"/>
    <n v="307154"/>
    <n v="921.46199999999999"/>
    <x v="7"/>
  </r>
  <r>
    <x v="4"/>
    <s v="AGOSTO"/>
    <n v="13110"/>
    <x v="2"/>
    <x v="2"/>
    <x v="4"/>
    <x v="4"/>
    <x v="4"/>
    <x v="2"/>
    <x v="1"/>
    <n v="5"/>
    <n v="416458"/>
    <n v="2082.29"/>
    <x v="2"/>
  </r>
  <r>
    <x v="4"/>
    <s v="AGOSTO"/>
    <n v="13096"/>
    <x v="4"/>
    <x v="4"/>
    <x v="4"/>
    <x v="4"/>
    <x v="4"/>
    <x v="2"/>
    <x v="1"/>
    <n v="15"/>
    <n v="421560"/>
    <n v="6323.4"/>
    <x v="3"/>
  </r>
  <r>
    <x v="4"/>
    <s v="AGOSTO"/>
    <n v="13047"/>
    <x v="101"/>
    <x v="101"/>
    <x v="4"/>
    <x v="4"/>
    <x v="4"/>
    <x v="2"/>
    <x v="1"/>
    <n v="1"/>
    <n v="450000"/>
    <n v="450"/>
    <x v="0"/>
  </r>
  <r>
    <x v="4"/>
    <s v="AGOSTO"/>
    <n v="13050"/>
    <x v="24"/>
    <x v="24"/>
    <x v="4"/>
    <x v="4"/>
    <x v="4"/>
    <x v="2"/>
    <x v="1"/>
    <n v="8"/>
    <n v="450000"/>
    <n v="3600"/>
    <x v="15"/>
  </r>
  <r>
    <x v="4"/>
    <s v="AGOSTO"/>
    <n v="13099"/>
    <x v="0"/>
    <x v="0"/>
    <x v="4"/>
    <x v="4"/>
    <x v="4"/>
    <x v="2"/>
    <x v="1"/>
    <n v="1"/>
    <n v="450000"/>
    <n v="450"/>
    <x v="0"/>
  </r>
  <r>
    <x v="4"/>
    <s v="AGOSTO"/>
    <n v="13046"/>
    <x v="61"/>
    <x v="61"/>
    <x v="5"/>
    <x v="5"/>
    <x v="4"/>
    <x v="2"/>
    <x v="1"/>
    <n v="1"/>
    <n v="2050000"/>
    <n v="2050"/>
    <x v="21"/>
  </r>
  <r>
    <x v="4"/>
    <s v="AGOSTO"/>
    <n v="13065"/>
    <x v="6"/>
    <x v="6"/>
    <x v="6"/>
    <x v="6"/>
    <x v="4"/>
    <x v="2"/>
    <x v="1"/>
    <n v="4"/>
    <n v="2688631"/>
    <n v="10754.523999999999"/>
    <x v="5"/>
  </r>
  <r>
    <x v="4"/>
    <s v="AGOSTO"/>
    <n v="13073"/>
    <x v="28"/>
    <x v="28"/>
    <x v="323"/>
    <x v="323"/>
    <x v="4"/>
    <x v="2"/>
    <x v="1"/>
    <n v="2"/>
    <n v="3447948"/>
    <n v="6895.8959999999997"/>
    <x v="10"/>
  </r>
  <r>
    <x v="4"/>
    <s v="AGOSTO"/>
    <n v="13066"/>
    <x v="6"/>
    <x v="6"/>
    <x v="7"/>
    <x v="7"/>
    <x v="4"/>
    <x v="2"/>
    <x v="1"/>
    <n v="10"/>
    <n v="720000"/>
    <n v="7200"/>
    <x v="5"/>
  </r>
  <r>
    <x v="4"/>
    <s v="AGOSTO"/>
    <n v="13104"/>
    <x v="50"/>
    <x v="50"/>
    <x v="7"/>
    <x v="7"/>
    <x v="4"/>
    <x v="2"/>
    <x v="1"/>
    <n v="1"/>
    <n v="780000"/>
    <n v="780"/>
    <x v="2"/>
  </r>
  <r>
    <x v="4"/>
    <s v="AGOSTO"/>
    <n v="13047"/>
    <x v="101"/>
    <x v="101"/>
    <x v="7"/>
    <x v="7"/>
    <x v="4"/>
    <x v="2"/>
    <x v="1"/>
    <n v="1"/>
    <n v="760000"/>
    <n v="760"/>
    <x v="0"/>
  </r>
  <r>
    <x v="4"/>
    <s v="AGOSTO"/>
    <n v="13050"/>
    <x v="24"/>
    <x v="24"/>
    <x v="7"/>
    <x v="7"/>
    <x v="4"/>
    <x v="2"/>
    <x v="1"/>
    <n v="1"/>
    <n v="730000"/>
    <n v="730"/>
    <x v="15"/>
  </r>
  <r>
    <x v="4"/>
    <s v="AGOSTO"/>
    <n v="13123"/>
    <x v="109"/>
    <x v="109"/>
    <x v="481"/>
    <x v="481"/>
    <x v="333"/>
    <x v="2"/>
    <x v="1"/>
    <n v="1"/>
    <n v="4958000"/>
    <n v="4958"/>
    <x v="0"/>
  </r>
  <r>
    <x v="4"/>
    <s v="AGOSTO"/>
    <n v="13049"/>
    <x v="109"/>
    <x v="109"/>
    <x v="151"/>
    <x v="151"/>
    <x v="4"/>
    <x v="5"/>
    <x v="1"/>
    <n v="3"/>
    <n v="135000"/>
    <n v="405"/>
    <x v="0"/>
  </r>
  <r>
    <x v="4"/>
    <s v="AGOSTO"/>
    <n v="13049"/>
    <x v="109"/>
    <x v="109"/>
    <x v="9"/>
    <x v="9"/>
    <x v="4"/>
    <x v="3"/>
    <x v="1"/>
    <n v="1"/>
    <n v="185000"/>
    <n v="185"/>
    <x v="0"/>
  </r>
  <r>
    <x v="4"/>
    <s v="AGOSTO"/>
    <n v="13122"/>
    <x v="102"/>
    <x v="102"/>
    <x v="291"/>
    <x v="291"/>
    <x v="4"/>
    <x v="3"/>
    <x v="1"/>
    <n v="4"/>
    <n v="145000"/>
    <n v="580"/>
    <x v="0"/>
  </r>
  <r>
    <x v="4"/>
    <s v="AGOSTO"/>
    <n v="13049"/>
    <x v="109"/>
    <x v="109"/>
    <x v="76"/>
    <x v="76"/>
    <x v="4"/>
    <x v="3"/>
    <x v="1"/>
    <n v="8"/>
    <n v="160000"/>
    <n v="1280"/>
    <x v="0"/>
  </r>
  <r>
    <x v="4"/>
    <s v="AGOSTO"/>
    <n v="13093"/>
    <x v="19"/>
    <x v="19"/>
    <x v="76"/>
    <x v="76"/>
    <x v="4"/>
    <x v="3"/>
    <x v="1"/>
    <n v="4"/>
    <n v="175000"/>
    <n v="700"/>
    <x v="0"/>
  </r>
  <r>
    <x v="4"/>
    <s v="AGOSTO"/>
    <n v="13112"/>
    <x v="19"/>
    <x v="19"/>
    <x v="76"/>
    <x v="76"/>
    <x v="4"/>
    <x v="3"/>
    <x v="1"/>
    <n v="8"/>
    <n v="170000"/>
    <n v="1360"/>
    <x v="0"/>
  </r>
  <r>
    <x v="4"/>
    <s v="AGOSTO"/>
    <n v="13072"/>
    <x v="108"/>
    <x v="108"/>
    <x v="76"/>
    <x v="76"/>
    <x v="4"/>
    <x v="3"/>
    <x v="1"/>
    <n v="1"/>
    <n v="170000"/>
    <n v="170"/>
    <x v="0"/>
  </r>
  <r>
    <x v="4"/>
    <s v="AGOSTO"/>
    <n v="13106"/>
    <x v="108"/>
    <x v="108"/>
    <x v="76"/>
    <x v="76"/>
    <x v="4"/>
    <x v="3"/>
    <x v="1"/>
    <n v="2"/>
    <n v="170000"/>
    <n v="340"/>
    <x v="0"/>
  </r>
  <r>
    <x v="4"/>
    <s v="AGOSTO"/>
    <n v="13072"/>
    <x v="108"/>
    <x v="108"/>
    <x v="500"/>
    <x v="500"/>
    <x v="4"/>
    <x v="3"/>
    <x v="1"/>
    <n v="1"/>
    <n v="780000"/>
    <n v="780"/>
    <x v="0"/>
  </r>
  <r>
    <x v="4"/>
    <s v="AGOSTO"/>
    <n v="13097"/>
    <x v="108"/>
    <x v="108"/>
    <x v="500"/>
    <x v="500"/>
    <x v="4"/>
    <x v="3"/>
    <x v="1"/>
    <n v="1"/>
    <n v="780000"/>
    <n v="780"/>
    <x v="0"/>
  </r>
  <r>
    <x v="4"/>
    <s v="AGOSTO"/>
    <n v="13092"/>
    <x v="19"/>
    <x v="19"/>
    <x v="77"/>
    <x v="77"/>
    <x v="4"/>
    <x v="3"/>
    <x v="1"/>
    <n v="1"/>
    <n v="740000"/>
    <n v="740"/>
    <x v="0"/>
  </r>
  <r>
    <x v="4"/>
    <s v="AGOSTO"/>
    <n v="13091"/>
    <x v="8"/>
    <x v="8"/>
    <x v="565"/>
    <x v="565"/>
    <x v="4"/>
    <x v="3"/>
    <x v="1"/>
    <n v="1"/>
    <n v="690000"/>
    <n v="690"/>
    <x v="7"/>
  </r>
  <r>
    <x v="4"/>
    <s v="AGOSTO"/>
    <n v="13085"/>
    <x v="78"/>
    <x v="78"/>
    <x v="11"/>
    <x v="11"/>
    <x v="4"/>
    <x v="3"/>
    <x v="1"/>
    <n v="1"/>
    <n v="2050000"/>
    <n v="2050"/>
    <x v="0"/>
  </r>
  <r>
    <x v="4"/>
    <s v="AGOSTO"/>
    <n v="13051"/>
    <x v="53"/>
    <x v="53"/>
    <x v="82"/>
    <x v="82"/>
    <x v="4"/>
    <x v="3"/>
    <x v="1"/>
    <n v="1"/>
    <n v="135000"/>
    <n v="135"/>
    <x v="0"/>
  </r>
  <r>
    <x v="4"/>
    <s v="AGOSTO"/>
    <n v="13124"/>
    <x v="53"/>
    <x v="53"/>
    <x v="82"/>
    <x v="82"/>
    <x v="4"/>
    <x v="3"/>
    <x v="1"/>
    <n v="2"/>
    <n v="135000"/>
    <n v="270"/>
    <x v="0"/>
  </r>
  <r>
    <x v="4"/>
    <s v="AGOSTO"/>
    <n v="13050"/>
    <x v="24"/>
    <x v="24"/>
    <x v="82"/>
    <x v="82"/>
    <x v="4"/>
    <x v="3"/>
    <x v="1"/>
    <n v="10"/>
    <n v="125140"/>
    <n v="1251.4000000000001"/>
    <x v="15"/>
  </r>
  <r>
    <x v="4"/>
    <s v="AGOSTO"/>
    <n v="13111"/>
    <x v="65"/>
    <x v="65"/>
    <x v="82"/>
    <x v="82"/>
    <x v="4"/>
    <x v="3"/>
    <x v="1"/>
    <n v="1"/>
    <n v="126000"/>
    <n v="126"/>
    <x v="0"/>
  </r>
  <r>
    <x v="4"/>
    <s v="AGOSTO"/>
    <n v="13086"/>
    <x v="5"/>
    <x v="5"/>
    <x v="17"/>
    <x v="17"/>
    <x v="4"/>
    <x v="3"/>
    <x v="1"/>
    <n v="9"/>
    <n v="8244501"/>
    <n v="74200.509000000005"/>
    <x v="4"/>
  </r>
  <r>
    <x v="4"/>
    <s v="AGOSTO"/>
    <n v="13086"/>
    <x v="5"/>
    <x v="5"/>
    <x v="85"/>
    <x v="85"/>
    <x v="60"/>
    <x v="3"/>
    <x v="1"/>
    <n v="2"/>
    <n v="13155671"/>
    <n v="26311.342000000001"/>
    <x v="4"/>
  </r>
  <r>
    <x v="4"/>
    <s v="AGOSTO"/>
    <n v="13112"/>
    <x v="19"/>
    <x v="19"/>
    <x v="226"/>
    <x v="226"/>
    <x v="160"/>
    <x v="1"/>
    <x v="1"/>
    <n v="10"/>
    <n v="12000"/>
    <n v="120"/>
    <x v="0"/>
  </r>
  <r>
    <x v="4"/>
    <s v="AGOSTO"/>
    <n v="13112"/>
    <x v="19"/>
    <x v="19"/>
    <x v="247"/>
    <x v="247"/>
    <x v="172"/>
    <x v="1"/>
    <x v="1"/>
    <n v="15"/>
    <n v="12000"/>
    <n v="180"/>
    <x v="0"/>
  </r>
  <r>
    <x v="4"/>
    <s v="AGOSTO"/>
    <n v="13083"/>
    <x v="104"/>
    <x v="104"/>
    <x v="508"/>
    <x v="508"/>
    <x v="348"/>
    <x v="1"/>
    <x v="1"/>
    <n v="1"/>
    <n v="65000"/>
    <n v="65"/>
    <x v="0"/>
  </r>
  <r>
    <x v="4"/>
    <s v="AGOSTO"/>
    <n v="13088"/>
    <x v="12"/>
    <x v="12"/>
    <x v="43"/>
    <x v="43"/>
    <x v="29"/>
    <x v="1"/>
    <x v="1"/>
    <n v="13"/>
    <n v="105390"/>
    <n v="1370.07"/>
    <x v="8"/>
  </r>
  <r>
    <x v="4"/>
    <s v="AGOSTO"/>
    <n v="13074"/>
    <x v="13"/>
    <x v="13"/>
    <x v="107"/>
    <x v="107"/>
    <x v="80"/>
    <x v="1"/>
    <x v="1"/>
    <n v="10"/>
    <n v="31909"/>
    <n v="319.08999999999997"/>
    <x v="9"/>
  </r>
  <r>
    <x v="4"/>
    <s v="AGOSTO"/>
    <n v="13108"/>
    <x v="76"/>
    <x v="76"/>
    <x v="107"/>
    <x v="107"/>
    <x v="80"/>
    <x v="1"/>
    <x v="1"/>
    <n v="48"/>
    <n v="20823"/>
    <n v="999.50400000000002"/>
    <x v="0"/>
  </r>
  <r>
    <x v="4"/>
    <s v="AGOSTO"/>
    <n v="13064"/>
    <x v="6"/>
    <x v="6"/>
    <x v="89"/>
    <x v="89"/>
    <x v="64"/>
    <x v="4"/>
    <x v="1"/>
    <n v="5"/>
    <n v="463863"/>
    <n v="2319.3150000000001"/>
    <x v="5"/>
  </r>
  <r>
    <x v="4"/>
    <s v="AGOSTO"/>
    <n v="13095"/>
    <x v="48"/>
    <x v="48"/>
    <x v="89"/>
    <x v="89"/>
    <x v="64"/>
    <x v="4"/>
    <x v="1"/>
    <n v="5"/>
    <n v="497145"/>
    <n v="2485.7249999999999"/>
    <x v="0"/>
  </r>
  <r>
    <x v="4"/>
    <s v="AGOSTO"/>
    <n v="13087"/>
    <x v="12"/>
    <x v="12"/>
    <x v="89"/>
    <x v="89"/>
    <x v="64"/>
    <x v="4"/>
    <x v="1"/>
    <n v="5"/>
    <n v="481782"/>
    <n v="2408.91"/>
    <x v="8"/>
  </r>
  <r>
    <x v="4"/>
    <s v="AGOSTO"/>
    <n v="13115"/>
    <x v="12"/>
    <x v="12"/>
    <x v="89"/>
    <x v="89"/>
    <x v="64"/>
    <x v="4"/>
    <x v="1"/>
    <n v="15"/>
    <n v="475677"/>
    <n v="7135.1549999999997"/>
    <x v="8"/>
  </r>
  <r>
    <x v="4"/>
    <s v="AGOSTO"/>
    <n v="13108"/>
    <x v="76"/>
    <x v="76"/>
    <x v="89"/>
    <x v="89"/>
    <x v="64"/>
    <x v="4"/>
    <x v="1"/>
    <n v="4"/>
    <n v="455129"/>
    <n v="1820.5160000000001"/>
    <x v="0"/>
  </r>
  <r>
    <x v="4"/>
    <s v="AGOSTO"/>
    <n v="13074"/>
    <x v="13"/>
    <x v="13"/>
    <x v="249"/>
    <x v="249"/>
    <x v="174"/>
    <x v="4"/>
    <x v="1"/>
    <n v="3"/>
    <n v="1119771"/>
    <n v="3359.3130000000001"/>
    <x v="9"/>
  </r>
  <r>
    <x v="4"/>
    <s v="AGOSTO"/>
    <n v="13059"/>
    <x v="48"/>
    <x v="48"/>
    <x v="115"/>
    <x v="115"/>
    <x v="87"/>
    <x v="4"/>
    <x v="1"/>
    <n v="5"/>
    <n v="874575"/>
    <n v="4372.875"/>
    <x v="0"/>
  </r>
  <r>
    <x v="4"/>
    <s v="AGOSTO"/>
    <n v="13074"/>
    <x v="13"/>
    <x v="13"/>
    <x v="118"/>
    <x v="118"/>
    <x v="90"/>
    <x v="5"/>
    <x v="1"/>
    <n v="10"/>
    <n v="70909"/>
    <n v="709.09"/>
    <x v="9"/>
  </r>
  <r>
    <x v="4"/>
    <s v="AGOSTO"/>
    <n v="13074"/>
    <x v="13"/>
    <x v="13"/>
    <x v="185"/>
    <x v="185"/>
    <x v="135"/>
    <x v="4"/>
    <x v="1"/>
    <n v="12"/>
    <n v="1494997"/>
    <n v="17939.964"/>
    <x v="9"/>
  </r>
  <r>
    <x v="4"/>
    <s v="AGOSTO"/>
    <n v="13107"/>
    <x v="0"/>
    <x v="0"/>
    <x v="602"/>
    <x v="602"/>
    <x v="4"/>
    <x v="0"/>
    <x v="10"/>
    <n v="1"/>
    <n v="180000"/>
    <n v="180"/>
    <x v="0"/>
  </r>
  <r>
    <x v="4"/>
    <s v="AGOSTO"/>
    <n v="13113"/>
    <x v="22"/>
    <x v="22"/>
    <x v="124"/>
    <x v="124"/>
    <x v="4"/>
    <x v="1"/>
    <x v="2"/>
    <n v="3"/>
    <n v="215000"/>
    <n v="645"/>
    <x v="14"/>
  </r>
  <r>
    <x v="4"/>
    <s v="AGOSTO"/>
    <n v="13056"/>
    <x v="16"/>
    <x v="16"/>
    <x v="161"/>
    <x v="161"/>
    <x v="4"/>
    <x v="1"/>
    <x v="2"/>
    <n v="5"/>
    <n v="439500"/>
    <n v="2197.5"/>
    <x v="8"/>
  </r>
  <r>
    <x v="4"/>
    <s v="AGOSTO"/>
    <n v="13061"/>
    <x v="17"/>
    <x v="17"/>
    <x v="603"/>
    <x v="603"/>
    <x v="413"/>
    <x v="5"/>
    <x v="13"/>
    <n v="1"/>
    <n v="160000"/>
    <n v="160"/>
    <x v="11"/>
  </r>
  <r>
    <x v="4"/>
    <s v="AGOSTO"/>
    <n v="13111"/>
    <x v="65"/>
    <x v="65"/>
    <x v="380"/>
    <x v="380"/>
    <x v="256"/>
    <x v="3"/>
    <x v="3"/>
    <n v="5"/>
    <n v="120000"/>
    <n v="600"/>
    <x v="0"/>
  </r>
  <r>
    <x v="4"/>
    <s v="AGOSTO"/>
    <n v="13098"/>
    <x v="92"/>
    <x v="92"/>
    <x v="279"/>
    <x v="279"/>
    <x v="192"/>
    <x v="3"/>
    <x v="3"/>
    <n v="1"/>
    <n v="120000"/>
    <n v="120"/>
    <x v="0"/>
  </r>
  <r>
    <x v="4"/>
    <s v="AGOSTO"/>
    <n v="13081"/>
    <x v="17"/>
    <x v="17"/>
    <x v="92"/>
    <x v="92"/>
    <x v="67"/>
    <x v="3"/>
    <x v="3"/>
    <n v="1"/>
    <n v="163000"/>
    <n v="163"/>
    <x v="11"/>
  </r>
  <r>
    <x v="4"/>
    <s v="AGOSTO"/>
    <n v="13079"/>
    <x v="17"/>
    <x v="17"/>
    <x v="54"/>
    <x v="54"/>
    <x v="40"/>
    <x v="0"/>
    <x v="3"/>
    <n v="5"/>
    <n v="45000"/>
    <n v="225"/>
    <x v="11"/>
  </r>
  <r>
    <x v="4"/>
    <s v="AGOSTO"/>
    <n v="13057"/>
    <x v="17"/>
    <x v="17"/>
    <x v="56"/>
    <x v="56"/>
    <x v="42"/>
    <x v="0"/>
    <x v="3"/>
    <n v="1"/>
    <n v="155000"/>
    <n v="155"/>
    <x v="11"/>
  </r>
  <r>
    <x v="4"/>
    <s v="AGOSTO"/>
    <n v="13078"/>
    <x v="113"/>
    <x v="113"/>
    <x v="56"/>
    <x v="56"/>
    <x v="42"/>
    <x v="0"/>
    <x v="3"/>
    <n v="1"/>
    <n v="165000"/>
    <n v="165"/>
    <x v="21"/>
  </r>
  <r>
    <x v="4"/>
    <s v="AGOSTO"/>
    <n v="13062"/>
    <x v="74"/>
    <x v="74"/>
    <x v="338"/>
    <x v="338"/>
    <x v="231"/>
    <x v="0"/>
    <x v="3"/>
    <n v="1"/>
    <n v="47000"/>
    <n v="47"/>
    <x v="0"/>
  </r>
  <r>
    <x v="4"/>
    <s v="AGOSTO"/>
    <n v="13105"/>
    <x v="19"/>
    <x v="19"/>
    <x v="338"/>
    <x v="338"/>
    <x v="231"/>
    <x v="0"/>
    <x v="3"/>
    <n v="10"/>
    <n v="32000"/>
    <n v="320"/>
    <x v="0"/>
  </r>
  <r>
    <x v="4"/>
    <s v="AGOSTO"/>
    <n v="13121"/>
    <x v="0"/>
    <x v="0"/>
    <x v="57"/>
    <x v="57"/>
    <x v="43"/>
    <x v="1"/>
    <x v="3"/>
    <n v="2"/>
    <n v="92000"/>
    <n v="184"/>
    <x v="0"/>
  </r>
  <r>
    <x v="4"/>
    <s v="AGOSTO"/>
    <n v="13060"/>
    <x v="20"/>
    <x v="20"/>
    <x v="58"/>
    <x v="58"/>
    <x v="44"/>
    <x v="1"/>
    <x v="3"/>
    <n v="4"/>
    <n v="38000"/>
    <n v="152"/>
    <x v="0"/>
  </r>
  <r>
    <x v="4"/>
    <s v="AGOSTO"/>
    <n v="13103"/>
    <x v="0"/>
    <x v="0"/>
    <x v="58"/>
    <x v="58"/>
    <x v="44"/>
    <x v="1"/>
    <x v="3"/>
    <n v="1"/>
    <n v="67000"/>
    <n v="67"/>
    <x v="0"/>
  </r>
  <r>
    <x v="4"/>
    <s v="AGOSTO"/>
    <n v="13121"/>
    <x v="0"/>
    <x v="0"/>
    <x v="58"/>
    <x v="58"/>
    <x v="44"/>
    <x v="1"/>
    <x v="3"/>
    <n v="2"/>
    <n v="63000"/>
    <n v="126"/>
    <x v="0"/>
  </r>
  <r>
    <x v="4"/>
    <s v="AGOSTO"/>
    <n v="13060"/>
    <x v="20"/>
    <x v="20"/>
    <x v="595"/>
    <x v="595"/>
    <x v="407"/>
    <x v="0"/>
    <x v="3"/>
    <n v="1"/>
    <n v="1150000"/>
    <n v="1150"/>
    <x v="0"/>
  </r>
  <r>
    <x v="4"/>
    <s v="AGOSTO"/>
    <n v="13102"/>
    <x v="102"/>
    <x v="102"/>
    <x v="94"/>
    <x v="94"/>
    <x v="69"/>
    <x v="0"/>
    <x v="3"/>
    <n v="5"/>
    <n v="46800"/>
    <n v="234"/>
    <x v="0"/>
  </r>
  <r>
    <x v="4"/>
    <s v="AGOSTO"/>
    <n v="13062"/>
    <x v="74"/>
    <x v="74"/>
    <x v="94"/>
    <x v="94"/>
    <x v="69"/>
    <x v="0"/>
    <x v="3"/>
    <n v="1"/>
    <n v="54000"/>
    <n v="54"/>
    <x v="0"/>
  </r>
  <r>
    <x v="4"/>
    <s v="AGOSTO"/>
    <n v="13048"/>
    <x v="1"/>
    <x v="1"/>
    <x v="94"/>
    <x v="94"/>
    <x v="69"/>
    <x v="0"/>
    <x v="3"/>
    <n v="1"/>
    <n v="42857"/>
    <n v="42.856999999999999"/>
    <x v="1"/>
  </r>
  <r>
    <x v="4"/>
    <s v="AGOSTO"/>
    <n v="13094"/>
    <x v="16"/>
    <x v="16"/>
    <x v="128"/>
    <x v="128"/>
    <x v="98"/>
    <x v="0"/>
    <x v="3"/>
    <n v="1"/>
    <n v="940000"/>
    <n v="940"/>
    <x v="8"/>
  </r>
  <r>
    <x v="4"/>
    <s v="AGOSTO"/>
    <n v="13121"/>
    <x v="0"/>
    <x v="0"/>
    <x v="163"/>
    <x v="163"/>
    <x v="120"/>
    <x v="0"/>
    <x v="3"/>
    <n v="1"/>
    <n v="92000"/>
    <n v="92"/>
    <x v="0"/>
  </r>
  <r>
    <x v="4"/>
    <s v="AGOSTO"/>
    <n v="13057"/>
    <x v="17"/>
    <x v="17"/>
    <x v="95"/>
    <x v="95"/>
    <x v="70"/>
    <x v="0"/>
    <x v="3"/>
    <n v="1"/>
    <n v="90000"/>
    <n v="90"/>
    <x v="11"/>
  </r>
  <r>
    <x v="4"/>
    <s v="AGOSTO"/>
    <n v="13063"/>
    <x v="114"/>
    <x v="114"/>
    <x v="164"/>
    <x v="164"/>
    <x v="121"/>
    <x v="0"/>
    <x v="3"/>
    <n v="2"/>
    <n v="340000"/>
    <n v="680"/>
    <x v="1"/>
  </r>
  <r>
    <x v="4"/>
    <s v="AGOSTO"/>
    <n v="13094"/>
    <x v="16"/>
    <x v="16"/>
    <x v="132"/>
    <x v="132"/>
    <x v="101"/>
    <x v="0"/>
    <x v="3"/>
    <n v="1"/>
    <n v="438000"/>
    <n v="438"/>
    <x v="8"/>
  </r>
  <r>
    <x v="4"/>
    <s v="AGOSTO"/>
    <n v="13084"/>
    <x v="33"/>
    <x v="33"/>
    <x v="132"/>
    <x v="132"/>
    <x v="101"/>
    <x v="0"/>
    <x v="3"/>
    <n v="4"/>
    <n v="409600"/>
    <n v="1638.4"/>
    <x v="0"/>
  </r>
  <r>
    <x v="4"/>
    <s v="AGOSTO"/>
    <n v="13090"/>
    <x v="0"/>
    <x v="0"/>
    <x v="61"/>
    <x v="61"/>
    <x v="47"/>
    <x v="0"/>
    <x v="3"/>
    <n v="1"/>
    <n v="60000"/>
    <n v="60"/>
    <x v="0"/>
  </r>
  <r>
    <x v="4"/>
    <s v="AGOSTO"/>
    <n v="13103"/>
    <x v="0"/>
    <x v="0"/>
    <x v="61"/>
    <x v="61"/>
    <x v="47"/>
    <x v="0"/>
    <x v="3"/>
    <n v="2"/>
    <n v="56000"/>
    <n v="112"/>
    <x v="0"/>
  </r>
  <r>
    <x v="4"/>
    <s v="AGOSTO"/>
    <n v="13090"/>
    <x v="0"/>
    <x v="0"/>
    <x v="135"/>
    <x v="135"/>
    <x v="104"/>
    <x v="0"/>
    <x v="3"/>
    <n v="1"/>
    <n v="145000"/>
    <n v="145"/>
    <x v="0"/>
  </r>
  <r>
    <x v="4"/>
    <s v="AGOSTO"/>
    <n v="13090"/>
    <x v="0"/>
    <x v="0"/>
    <x v="231"/>
    <x v="231"/>
    <x v="4"/>
    <x v="0"/>
    <x v="3"/>
    <n v="1"/>
    <n v="170000"/>
    <n v="170"/>
    <x v="0"/>
  </r>
  <r>
    <x v="4"/>
    <s v="AGOSTO"/>
    <n v="13057"/>
    <x v="17"/>
    <x v="17"/>
    <x v="62"/>
    <x v="62"/>
    <x v="48"/>
    <x v="0"/>
    <x v="3"/>
    <n v="1"/>
    <n v="59000"/>
    <n v="59"/>
    <x v="11"/>
  </r>
  <r>
    <x v="4"/>
    <s v="AGOSTO"/>
    <n v="13121"/>
    <x v="0"/>
    <x v="0"/>
    <x v="62"/>
    <x v="62"/>
    <x v="48"/>
    <x v="0"/>
    <x v="3"/>
    <n v="1"/>
    <n v="58000"/>
    <n v="58"/>
    <x v="0"/>
  </r>
  <r>
    <x v="4"/>
    <s v="AGOSTO"/>
    <n v="13094"/>
    <x v="16"/>
    <x v="16"/>
    <x v="604"/>
    <x v="604"/>
    <x v="414"/>
    <x v="0"/>
    <x v="3"/>
    <n v="1"/>
    <n v="89000"/>
    <n v="89"/>
    <x v="8"/>
  </r>
  <r>
    <x v="4"/>
    <s v="AGOSTO"/>
    <n v="13084"/>
    <x v="33"/>
    <x v="33"/>
    <x v="232"/>
    <x v="232"/>
    <x v="163"/>
    <x v="0"/>
    <x v="3"/>
    <n v="1"/>
    <n v="256000"/>
    <n v="256"/>
    <x v="0"/>
  </r>
  <r>
    <x v="4"/>
    <s v="AGOSTO"/>
    <n v="13084"/>
    <x v="33"/>
    <x v="33"/>
    <x v="356"/>
    <x v="356"/>
    <x v="244"/>
    <x v="0"/>
    <x v="3"/>
    <n v="1"/>
    <n v="1910000"/>
    <n v="1910"/>
    <x v="0"/>
  </r>
  <r>
    <x v="4"/>
    <s v="AGOSTO"/>
    <n v="13105"/>
    <x v="19"/>
    <x v="19"/>
    <x v="605"/>
    <x v="605"/>
    <x v="415"/>
    <x v="0"/>
    <x v="3"/>
    <n v="1"/>
    <n v="950000"/>
    <n v="950"/>
    <x v="0"/>
  </r>
  <r>
    <x v="4"/>
    <s v="AGOSTO"/>
    <n v="13094"/>
    <x v="16"/>
    <x v="16"/>
    <x v="383"/>
    <x v="383"/>
    <x v="259"/>
    <x v="1"/>
    <x v="3"/>
    <n v="1"/>
    <n v="49000"/>
    <n v="49"/>
    <x v="8"/>
  </r>
  <r>
    <x v="4"/>
    <s v="AGOSTO"/>
    <n v="13053"/>
    <x v="17"/>
    <x v="17"/>
    <x v="384"/>
    <x v="384"/>
    <x v="260"/>
    <x v="1"/>
    <x v="3"/>
    <n v="2"/>
    <n v="47300"/>
    <n v="94.6"/>
    <x v="11"/>
  </r>
  <r>
    <x v="4"/>
    <s v="AGOSTO"/>
    <n v="13082"/>
    <x v="17"/>
    <x v="17"/>
    <x v="384"/>
    <x v="384"/>
    <x v="260"/>
    <x v="1"/>
    <x v="3"/>
    <n v="2"/>
    <n v="47300"/>
    <n v="94.6"/>
    <x v="11"/>
  </r>
  <r>
    <x v="4"/>
    <s v="AGOSTO"/>
    <n v="13062"/>
    <x v="74"/>
    <x v="74"/>
    <x v="384"/>
    <x v="384"/>
    <x v="260"/>
    <x v="1"/>
    <x v="3"/>
    <n v="1"/>
    <n v="55000"/>
    <n v="55"/>
    <x v="0"/>
  </r>
  <r>
    <x v="4"/>
    <s v="AGOSTO"/>
    <n v="13048"/>
    <x v="1"/>
    <x v="1"/>
    <x v="138"/>
    <x v="138"/>
    <x v="107"/>
    <x v="1"/>
    <x v="3"/>
    <n v="2"/>
    <n v="40336"/>
    <n v="80.671999999999997"/>
    <x v="1"/>
  </r>
  <r>
    <x v="4"/>
    <s v="AGOSTO"/>
    <n v="13048"/>
    <x v="1"/>
    <x v="1"/>
    <x v="218"/>
    <x v="218"/>
    <x v="157"/>
    <x v="1"/>
    <x v="3"/>
    <n v="1"/>
    <n v="31933"/>
    <n v="31.933"/>
    <x v="1"/>
  </r>
  <r>
    <x v="4"/>
    <s v="AGOSTO"/>
    <n v="13049"/>
    <x v="109"/>
    <x v="109"/>
    <x v="67"/>
    <x v="67"/>
    <x v="53"/>
    <x v="0"/>
    <x v="3"/>
    <n v="1"/>
    <n v="63500"/>
    <n v="63.5"/>
    <x v="0"/>
  </r>
  <r>
    <x v="4"/>
    <s v="AGOSTO"/>
    <n v="13049"/>
    <x v="109"/>
    <x v="109"/>
    <x v="67"/>
    <x v="67"/>
    <x v="53"/>
    <x v="0"/>
    <x v="3"/>
    <n v="3"/>
    <n v="63500"/>
    <n v="190.5"/>
    <x v="0"/>
  </r>
  <r>
    <x v="4"/>
    <s v="AGOSTO"/>
    <n v="13084"/>
    <x v="33"/>
    <x v="33"/>
    <x v="140"/>
    <x v="140"/>
    <x v="109"/>
    <x v="0"/>
    <x v="3"/>
    <n v="8"/>
    <n v="6000"/>
    <n v="48"/>
    <x v="0"/>
  </r>
  <r>
    <x v="4"/>
    <s v="AGOSTO"/>
    <n v="12990"/>
    <x v="17"/>
    <x v="17"/>
    <x v="140"/>
    <x v="140"/>
    <x v="109"/>
    <x v="0"/>
    <x v="3"/>
    <n v="1"/>
    <n v="7000"/>
    <n v="7"/>
    <x v="11"/>
  </r>
  <r>
    <x v="4"/>
    <s v="AGOSTO"/>
    <n v="13057"/>
    <x v="17"/>
    <x v="17"/>
    <x v="340"/>
    <x v="340"/>
    <x v="233"/>
    <x v="0"/>
    <x v="3"/>
    <n v="2"/>
    <n v="7200"/>
    <n v="14.4"/>
    <x v="11"/>
  </r>
  <r>
    <x v="4"/>
    <s v="AGOSTO"/>
    <n v="12990"/>
    <x v="17"/>
    <x v="17"/>
    <x v="192"/>
    <x v="192"/>
    <x v="141"/>
    <x v="1"/>
    <x v="3"/>
    <n v="3"/>
    <n v="39000"/>
    <n v="117"/>
    <x v="11"/>
  </r>
  <r>
    <x v="4"/>
    <s v="AGOSTO"/>
    <n v="13052"/>
    <x v="17"/>
    <x v="17"/>
    <x v="606"/>
    <x v="606"/>
    <x v="4"/>
    <x v="9"/>
    <x v="14"/>
    <n v="1"/>
    <n v="6100000"/>
    <n v="6100"/>
    <x v="11"/>
  </r>
  <r>
    <x v="4"/>
    <s v="AGOSTO"/>
    <n v="13057"/>
    <x v="17"/>
    <x v="17"/>
    <x v="70"/>
    <x v="70"/>
    <x v="56"/>
    <x v="2"/>
    <x v="5"/>
    <n v="1"/>
    <n v="44500"/>
    <n v="44.5"/>
    <x v="11"/>
  </r>
  <r>
    <x v="4"/>
    <s v="AGOSTO"/>
    <n v="13078"/>
    <x v="113"/>
    <x v="113"/>
    <x v="70"/>
    <x v="70"/>
    <x v="56"/>
    <x v="2"/>
    <x v="5"/>
    <n v="1"/>
    <n v="48000"/>
    <n v="48"/>
    <x v="21"/>
  </r>
  <r>
    <x v="4"/>
    <s v="SEPTIEMBRE"/>
    <n v="13181"/>
    <x v="33"/>
    <x v="33"/>
    <x v="535"/>
    <x v="535"/>
    <x v="4"/>
    <x v="1"/>
    <x v="14"/>
    <n v="1"/>
    <n v="2300000"/>
    <n v="2300"/>
    <x v="0"/>
  </r>
  <r>
    <x v="4"/>
    <s v="SEPTIEMBRE"/>
    <n v="13173"/>
    <x v="17"/>
    <x v="17"/>
    <x v="459"/>
    <x v="459"/>
    <x v="319"/>
    <x v="3"/>
    <x v="0"/>
    <n v="9"/>
    <n v="70000"/>
    <n v="630"/>
    <x v="11"/>
  </r>
  <r>
    <x v="4"/>
    <s v="SEPTIEMBRE"/>
    <n v="13172"/>
    <x v="16"/>
    <x v="16"/>
    <x v="72"/>
    <x v="72"/>
    <x v="4"/>
    <x v="1"/>
    <x v="0"/>
    <n v="200"/>
    <n v="2534"/>
    <n v="506.8"/>
    <x v="8"/>
  </r>
  <r>
    <x v="4"/>
    <s v="SEPTIEMBRE"/>
    <n v="13153"/>
    <x v="8"/>
    <x v="8"/>
    <x v="386"/>
    <x v="386"/>
    <x v="262"/>
    <x v="2"/>
    <x v="1"/>
    <n v="4"/>
    <n v="162140"/>
    <n v="648.55999999999995"/>
    <x v="7"/>
  </r>
  <r>
    <x v="4"/>
    <s v="SEPTIEMBRE"/>
    <n v="13154"/>
    <x v="8"/>
    <x v="8"/>
    <x v="386"/>
    <x v="386"/>
    <x v="262"/>
    <x v="2"/>
    <x v="1"/>
    <n v="3"/>
    <n v="162141"/>
    <n v="486.423"/>
    <x v="7"/>
  </r>
  <r>
    <x v="4"/>
    <s v="SEPTIEMBRE"/>
    <n v="13159"/>
    <x v="6"/>
    <x v="6"/>
    <x v="4"/>
    <x v="4"/>
    <x v="4"/>
    <x v="2"/>
    <x v="1"/>
    <n v="10"/>
    <n v="450000"/>
    <n v="4500"/>
    <x v="5"/>
  </r>
  <r>
    <x v="4"/>
    <s v="SEPTIEMBRE"/>
    <n v="13174"/>
    <x v="6"/>
    <x v="6"/>
    <x v="4"/>
    <x v="4"/>
    <x v="4"/>
    <x v="2"/>
    <x v="1"/>
    <n v="20"/>
    <n v="450000"/>
    <n v="9000"/>
    <x v="5"/>
  </r>
  <r>
    <x v="4"/>
    <s v="SEPTIEMBRE"/>
    <n v="13148"/>
    <x v="61"/>
    <x v="61"/>
    <x v="4"/>
    <x v="4"/>
    <x v="4"/>
    <x v="2"/>
    <x v="1"/>
    <n v="2"/>
    <n v="470000"/>
    <n v="940"/>
    <x v="21"/>
  </r>
  <r>
    <x v="4"/>
    <s v="SEPTIEMBRE"/>
    <n v="13183"/>
    <x v="102"/>
    <x v="102"/>
    <x v="4"/>
    <x v="4"/>
    <x v="4"/>
    <x v="2"/>
    <x v="1"/>
    <n v="1"/>
    <n v="405000"/>
    <n v="405"/>
    <x v="0"/>
  </r>
  <r>
    <x v="4"/>
    <s v="SEPTIEMBRE"/>
    <n v="13151"/>
    <x v="8"/>
    <x v="8"/>
    <x v="4"/>
    <x v="4"/>
    <x v="4"/>
    <x v="2"/>
    <x v="1"/>
    <n v="3"/>
    <n v="303878"/>
    <n v="911.63400000000001"/>
    <x v="7"/>
  </r>
  <r>
    <x v="4"/>
    <s v="SEPTIEMBRE"/>
    <n v="13152"/>
    <x v="8"/>
    <x v="8"/>
    <x v="4"/>
    <x v="4"/>
    <x v="4"/>
    <x v="2"/>
    <x v="1"/>
    <n v="3"/>
    <n v="303878"/>
    <n v="911.63400000000001"/>
    <x v="7"/>
  </r>
  <r>
    <x v="4"/>
    <s v="SEPTIEMBRE"/>
    <n v="13155"/>
    <x v="4"/>
    <x v="4"/>
    <x v="4"/>
    <x v="4"/>
    <x v="4"/>
    <x v="2"/>
    <x v="1"/>
    <n v="15"/>
    <n v="409224"/>
    <n v="6138.36"/>
    <x v="3"/>
  </r>
  <r>
    <x v="4"/>
    <s v="SEPTIEMBRE"/>
    <n v="13128"/>
    <x v="101"/>
    <x v="101"/>
    <x v="4"/>
    <x v="4"/>
    <x v="4"/>
    <x v="2"/>
    <x v="1"/>
    <n v="1"/>
    <n v="450000"/>
    <n v="450"/>
    <x v="0"/>
  </r>
  <r>
    <x v="4"/>
    <s v="SEPTIEMBRE"/>
    <n v="13148"/>
    <x v="61"/>
    <x v="61"/>
    <x v="5"/>
    <x v="5"/>
    <x v="4"/>
    <x v="2"/>
    <x v="1"/>
    <n v="1"/>
    <n v="2030000"/>
    <n v="2030"/>
    <x v="21"/>
  </r>
  <r>
    <x v="4"/>
    <s v="SEPTIEMBRE"/>
    <n v="13162"/>
    <x v="115"/>
    <x v="115"/>
    <x v="5"/>
    <x v="5"/>
    <x v="4"/>
    <x v="2"/>
    <x v="1"/>
    <n v="1"/>
    <n v="2100000"/>
    <n v="2100"/>
    <x v="22"/>
  </r>
  <r>
    <x v="4"/>
    <s v="SEPTIEMBRE"/>
    <n v="13136"/>
    <x v="5"/>
    <x v="5"/>
    <x v="6"/>
    <x v="6"/>
    <x v="4"/>
    <x v="2"/>
    <x v="1"/>
    <n v="5"/>
    <n v="2671824"/>
    <n v="13359.12"/>
    <x v="4"/>
  </r>
  <r>
    <x v="4"/>
    <s v="SEPTIEMBRE"/>
    <n v="13168"/>
    <x v="6"/>
    <x v="6"/>
    <x v="323"/>
    <x v="323"/>
    <x v="4"/>
    <x v="2"/>
    <x v="1"/>
    <n v="2"/>
    <n v="3850000"/>
    <n v="7700"/>
    <x v="5"/>
  </r>
  <r>
    <x v="4"/>
    <s v="SEPTIEMBRE"/>
    <n v="13135"/>
    <x v="5"/>
    <x v="5"/>
    <x v="323"/>
    <x v="323"/>
    <x v="4"/>
    <x v="2"/>
    <x v="1"/>
    <n v="3"/>
    <n v="3520348"/>
    <n v="10561.044"/>
    <x v="4"/>
  </r>
  <r>
    <x v="4"/>
    <s v="SEPTIEMBRE"/>
    <n v="13168"/>
    <x v="6"/>
    <x v="6"/>
    <x v="7"/>
    <x v="7"/>
    <x v="4"/>
    <x v="2"/>
    <x v="1"/>
    <n v="5"/>
    <n v="767700"/>
    <n v="3838.5"/>
    <x v="5"/>
  </r>
  <r>
    <x v="4"/>
    <s v="SEPTIEMBRE"/>
    <n v="13183"/>
    <x v="102"/>
    <x v="102"/>
    <x v="7"/>
    <x v="7"/>
    <x v="4"/>
    <x v="2"/>
    <x v="1"/>
    <n v="2"/>
    <n v="670000"/>
    <n v="1340"/>
    <x v="0"/>
  </r>
  <r>
    <x v="4"/>
    <s v="SEPTIEMBRE"/>
    <n v="13155"/>
    <x v="4"/>
    <x v="4"/>
    <x v="7"/>
    <x v="7"/>
    <x v="4"/>
    <x v="2"/>
    <x v="1"/>
    <n v="4"/>
    <n v="724911"/>
    <n v="2899.6439999999998"/>
    <x v="3"/>
  </r>
  <r>
    <x v="4"/>
    <s v="SEPTIEMBRE"/>
    <n v="13149"/>
    <x v="19"/>
    <x v="19"/>
    <x v="7"/>
    <x v="7"/>
    <x v="4"/>
    <x v="2"/>
    <x v="1"/>
    <n v="1"/>
    <n v="770000"/>
    <n v="770"/>
    <x v="0"/>
  </r>
  <r>
    <x v="4"/>
    <s v="SEPTIEMBRE"/>
    <n v="13182"/>
    <x v="19"/>
    <x v="19"/>
    <x v="7"/>
    <x v="7"/>
    <x v="4"/>
    <x v="2"/>
    <x v="1"/>
    <n v="1"/>
    <n v="770000"/>
    <n v="770"/>
    <x v="0"/>
  </r>
  <r>
    <x v="4"/>
    <s v="SEPTIEMBRE"/>
    <n v="13137"/>
    <x v="1"/>
    <x v="1"/>
    <x v="607"/>
    <x v="607"/>
    <x v="4"/>
    <x v="3"/>
    <x v="1"/>
    <n v="1"/>
    <n v="185000"/>
    <n v="185"/>
    <x v="1"/>
  </r>
  <r>
    <x v="4"/>
    <s v="SEPTIEMBRE"/>
    <n v="13145"/>
    <x v="1"/>
    <x v="1"/>
    <x v="9"/>
    <x v="9"/>
    <x v="4"/>
    <x v="3"/>
    <x v="1"/>
    <n v="1"/>
    <n v="190000"/>
    <n v="190"/>
    <x v="1"/>
  </r>
  <r>
    <x v="4"/>
    <s v="SEPTIEMBRE"/>
    <n v="13147"/>
    <x v="19"/>
    <x v="19"/>
    <x v="9"/>
    <x v="9"/>
    <x v="4"/>
    <x v="3"/>
    <x v="1"/>
    <n v="4"/>
    <n v="175000"/>
    <n v="700"/>
    <x v="0"/>
  </r>
  <r>
    <x v="4"/>
    <s v="SEPTIEMBRE"/>
    <n v="13167"/>
    <x v="78"/>
    <x v="78"/>
    <x v="99"/>
    <x v="99"/>
    <x v="4"/>
    <x v="3"/>
    <x v="1"/>
    <n v="1"/>
    <n v="190000"/>
    <n v="190"/>
    <x v="0"/>
  </r>
  <r>
    <x v="4"/>
    <s v="SEPTIEMBRE"/>
    <n v="13157"/>
    <x v="29"/>
    <x v="29"/>
    <x v="76"/>
    <x v="76"/>
    <x v="4"/>
    <x v="3"/>
    <x v="1"/>
    <n v="1"/>
    <n v="165000"/>
    <n v="165"/>
    <x v="0"/>
  </r>
  <r>
    <x v="4"/>
    <s v="SEPTIEMBRE"/>
    <n v="13162"/>
    <x v="115"/>
    <x v="115"/>
    <x v="76"/>
    <x v="76"/>
    <x v="4"/>
    <x v="3"/>
    <x v="1"/>
    <n v="1"/>
    <n v="170000"/>
    <n v="170"/>
    <x v="22"/>
  </r>
  <r>
    <x v="4"/>
    <s v="SEPTIEMBRE"/>
    <n v="13183"/>
    <x v="102"/>
    <x v="102"/>
    <x v="76"/>
    <x v="76"/>
    <x v="4"/>
    <x v="3"/>
    <x v="1"/>
    <n v="8"/>
    <n v="145000"/>
    <n v="1160"/>
    <x v="0"/>
  </r>
  <r>
    <x v="4"/>
    <s v="SEPTIEMBRE"/>
    <n v="13147"/>
    <x v="19"/>
    <x v="19"/>
    <x v="76"/>
    <x v="76"/>
    <x v="4"/>
    <x v="3"/>
    <x v="1"/>
    <n v="4"/>
    <n v="175000"/>
    <n v="700"/>
    <x v="0"/>
  </r>
  <r>
    <x v="4"/>
    <s v="SEPTIEMBRE"/>
    <n v="13184"/>
    <x v="108"/>
    <x v="108"/>
    <x v="500"/>
    <x v="500"/>
    <x v="4"/>
    <x v="3"/>
    <x v="1"/>
    <n v="1"/>
    <n v="780000"/>
    <n v="780"/>
    <x v="0"/>
  </r>
  <r>
    <x v="4"/>
    <s v="SEPTIEMBRE"/>
    <n v="13134"/>
    <x v="5"/>
    <x v="5"/>
    <x v="500"/>
    <x v="500"/>
    <x v="4"/>
    <x v="3"/>
    <x v="1"/>
    <n v="20"/>
    <n v="616575"/>
    <n v="12331.5"/>
    <x v="4"/>
  </r>
  <r>
    <x v="4"/>
    <s v="SEPTIEMBRE"/>
    <n v="13158"/>
    <x v="6"/>
    <x v="6"/>
    <x v="77"/>
    <x v="77"/>
    <x v="4"/>
    <x v="3"/>
    <x v="1"/>
    <n v="30"/>
    <n v="680000"/>
    <n v="20400"/>
    <x v="5"/>
  </r>
  <r>
    <x v="4"/>
    <s v="SEPTIEMBRE"/>
    <n v="13161"/>
    <x v="17"/>
    <x v="17"/>
    <x v="77"/>
    <x v="77"/>
    <x v="4"/>
    <x v="3"/>
    <x v="1"/>
    <n v="1"/>
    <n v="720000"/>
    <n v="720"/>
    <x v="11"/>
  </r>
  <r>
    <x v="4"/>
    <s v="SEPTIEMBRE"/>
    <n v="13183"/>
    <x v="102"/>
    <x v="102"/>
    <x v="82"/>
    <x v="82"/>
    <x v="4"/>
    <x v="3"/>
    <x v="1"/>
    <n v="2"/>
    <n v="130000"/>
    <n v="260"/>
    <x v="0"/>
  </r>
  <r>
    <x v="4"/>
    <s v="SEPTIEMBRE"/>
    <n v="13132"/>
    <x v="1"/>
    <x v="1"/>
    <x v="226"/>
    <x v="226"/>
    <x v="160"/>
    <x v="1"/>
    <x v="1"/>
    <n v="1"/>
    <n v="15000"/>
    <n v="15"/>
    <x v="1"/>
  </r>
  <r>
    <x v="4"/>
    <s v="SEPTIEMBRE"/>
    <n v="13132"/>
    <x v="1"/>
    <x v="1"/>
    <x v="35"/>
    <x v="35"/>
    <x v="21"/>
    <x v="1"/>
    <x v="1"/>
    <n v="1"/>
    <n v="15000"/>
    <n v="15"/>
    <x v="1"/>
  </r>
  <r>
    <x v="4"/>
    <s v="SEPTIEMBRE"/>
    <n v="13166"/>
    <x v="14"/>
    <x v="14"/>
    <x v="462"/>
    <x v="462"/>
    <x v="322"/>
    <x v="1"/>
    <x v="1"/>
    <n v="1"/>
    <n v="25000"/>
    <n v="25"/>
    <x v="0"/>
  </r>
  <r>
    <x v="4"/>
    <s v="SEPTIEMBRE"/>
    <n v="13156"/>
    <x v="116"/>
    <x v="116"/>
    <x v="502"/>
    <x v="502"/>
    <x v="4"/>
    <x v="1"/>
    <x v="10"/>
    <n v="5"/>
    <n v="70000"/>
    <n v="350"/>
    <x v="4"/>
  </r>
  <r>
    <x v="4"/>
    <s v="SEPTIEMBRE"/>
    <n v="13165"/>
    <x v="6"/>
    <x v="6"/>
    <x v="608"/>
    <x v="608"/>
    <x v="416"/>
    <x v="1"/>
    <x v="10"/>
    <n v="4"/>
    <n v="1307727"/>
    <n v="5230.9080000000004"/>
    <x v="5"/>
  </r>
  <r>
    <x v="4"/>
    <s v="SEPTIEMBRE"/>
    <n v="13143"/>
    <x v="22"/>
    <x v="22"/>
    <x v="205"/>
    <x v="205"/>
    <x v="4"/>
    <x v="1"/>
    <x v="2"/>
    <n v="1"/>
    <n v="1115707"/>
    <n v="1115.7070000000001"/>
    <x v="14"/>
  </r>
  <r>
    <x v="4"/>
    <s v="SEPTIEMBRE"/>
    <n v="13131"/>
    <x v="1"/>
    <x v="1"/>
    <x v="124"/>
    <x v="124"/>
    <x v="4"/>
    <x v="1"/>
    <x v="2"/>
    <n v="3"/>
    <n v="250000"/>
    <n v="750"/>
    <x v="1"/>
  </r>
  <r>
    <x v="4"/>
    <s v="SEPTIEMBRE"/>
    <n v="13138"/>
    <x v="16"/>
    <x v="16"/>
    <x v="554"/>
    <x v="554"/>
    <x v="4"/>
    <x v="1"/>
    <x v="12"/>
    <n v="1"/>
    <n v="645935"/>
    <n v="645.93499999999995"/>
    <x v="8"/>
  </r>
  <r>
    <x v="4"/>
    <s v="SEPTIEMBRE"/>
    <n v="13170"/>
    <x v="16"/>
    <x v="16"/>
    <x v="554"/>
    <x v="554"/>
    <x v="4"/>
    <x v="1"/>
    <x v="12"/>
    <n v="1"/>
    <n v="1219932"/>
    <n v="1219.932"/>
    <x v="8"/>
  </r>
  <r>
    <x v="4"/>
    <s v="SEPTIEMBRE"/>
    <n v="13170"/>
    <x v="16"/>
    <x v="16"/>
    <x v="554"/>
    <x v="554"/>
    <x v="4"/>
    <x v="1"/>
    <x v="12"/>
    <n v="1"/>
    <n v="1219932"/>
    <n v="1219.932"/>
    <x v="8"/>
  </r>
  <r>
    <x v="4"/>
    <s v="SEPTIEMBRE"/>
    <n v="13142"/>
    <x v="18"/>
    <x v="18"/>
    <x v="554"/>
    <x v="554"/>
    <x v="4"/>
    <x v="1"/>
    <x v="12"/>
    <n v="1"/>
    <n v="1285999"/>
    <n v="1285.999"/>
    <x v="12"/>
  </r>
  <r>
    <x v="4"/>
    <s v="SEPTIEMBRE"/>
    <n v="13169"/>
    <x v="1"/>
    <x v="1"/>
    <x v="554"/>
    <x v="554"/>
    <x v="4"/>
    <x v="1"/>
    <x v="12"/>
    <n v="1"/>
    <n v="1219932"/>
    <n v="1219.932"/>
    <x v="1"/>
  </r>
  <r>
    <x v="4"/>
    <s v="SEPTIEMBRE"/>
    <n v="13144"/>
    <x v="16"/>
    <x v="16"/>
    <x v="422"/>
    <x v="422"/>
    <x v="288"/>
    <x v="1"/>
    <x v="2"/>
    <n v="1"/>
    <n v="1233149"/>
    <n v="1233.1489999999999"/>
    <x v="8"/>
  </r>
  <r>
    <x v="4"/>
    <s v="SEPTIEMBRE"/>
    <n v="13138"/>
    <x v="16"/>
    <x v="16"/>
    <x v="609"/>
    <x v="609"/>
    <x v="417"/>
    <x v="1"/>
    <x v="2"/>
    <n v="1"/>
    <n v="1145067"/>
    <n v="1145.067"/>
    <x v="8"/>
  </r>
  <r>
    <x v="4"/>
    <s v="SEPTIEMBRE"/>
    <n v="13176"/>
    <x v="16"/>
    <x v="16"/>
    <x v="610"/>
    <x v="610"/>
    <x v="418"/>
    <x v="0"/>
    <x v="3"/>
    <n v="5"/>
    <n v="150000"/>
    <n v="750"/>
    <x v="8"/>
  </r>
  <r>
    <x v="4"/>
    <s v="SEPTIEMBRE"/>
    <n v="13137"/>
    <x v="1"/>
    <x v="1"/>
    <x v="279"/>
    <x v="279"/>
    <x v="192"/>
    <x v="3"/>
    <x v="3"/>
    <n v="2"/>
    <n v="130000"/>
    <n v="260"/>
    <x v="1"/>
  </r>
  <r>
    <x v="4"/>
    <s v="SEPTIEMBRE"/>
    <n v="13175"/>
    <x v="22"/>
    <x v="22"/>
    <x v="611"/>
    <x v="611"/>
    <x v="419"/>
    <x v="3"/>
    <x v="3"/>
    <n v="10"/>
    <n v="410000"/>
    <n v="4100"/>
    <x v="14"/>
  </r>
  <r>
    <x v="4"/>
    <s v="SEPTIEMBRE"/>
    <n v="13179"/>
    <x v="20"/>
    <x v="20"/>
    <x v="187"/>
    <x v="187"/>
    <x v="136"/>
    <x v="0"/>
    <x v="3"/>
    <n v="1"/>
    <n v="42000"/>
    <n v="42"/>
    <x v="0"/>
  </r>
  <r>
    <x v="4"/>
    <s v="SEPTIEMBRE"/>
    <n v="13146"/>
    <x v="22"/>
    <x v="22"/>
    <x v="54"/>
    <x v="54"/>
    <x v="40"/>
    <x v="0"/>
    <x v="3"/>
    <n v="14"/>
    <n v="44000"/>
    <n v="616"/>
    <x v="14"/>
  </r>
  <r>
    <x v="4"/>
    <s v="SEPTIEMBRE"/>
    <n v="13163"/>
    <x v="92"/>
    <x v="92"/>
    <x v="56"/>
    <x v="56"/>
    <x v="42"/>
    <x v="0"/>
    <x v="3"/>
    <n v="1"/>
    <n v="165000"/>
    <n v="165"/>
    <x v="0"/>
  </r>
  <r>
    <x v="4"/>
    <s v="SEPTIEMBRE"/>
    <n v="13178"/>
    <x v="19"/>
    <x v="19"/>
    <x v="573"/>
    <x v="573"/>
    <x v="4"/>
    <x v="0"/>
    <x v="3"/>
    <n v="2"/>
    <n v="370000"/>
    <n v="740"/>
    <x v="0"/>
  </r>
  <r>
    <x v="4"/>
    <s v="SEPTIEMBRE"/>
    <n v="13133"/>
    <x v="20"/>
    <x v="20"/>
    <x v="595"/>
    <x v="595"/>
    <x v="407"/>
    <x v="0"/>
    <x v="3"/>
    <n v="1"/>
    <n v="1150000"/>
    <n v="1150"/>
    <x v="0"/>
  </r>
  <r>
    <x v="4"/>
    <s v="SEPTIEMBRE"/>
    <n v="13150"/>
    <x v="44"/>
    <x v="44"/>
    <x v="596"/>
    <x v="596"/>
    <x v="408"/>
    <x v="0"/>
    <x v="3"/>
    <n v="12"/>
    <n v="1682589.7"/>
    <n v="20191.076399999998"/>
    <x v="18"/>
  </r>
  <r>
    <x v="4"/>
    <s v="SEPTIEMBRE"/>
    <n v="13182"/>
    <x v="19"/>
    <x v="19"/>
    <x v="95"/>
    <x v="95"/>
    <x v="70"/>
    <x v="0"/>
    <x v="3"/>
    <n v="1"/>
    <n v="110000"/>
    <n v="110"/>
    <x v="0"/>
  </r>
  <r>
    <x v="4"/>
    <s v="SEPTIEMBRE"/>
    <n v="13130"/>
    <x v="17"/>
    <x v="17"/>
    <x v="164"/>
    <x v="164"/>
    <x v="121"/>
    <x v="0"/>
    <x v="3"/>
    <n v="2"/>
    <n v="238000"/>
    <n v="476"/>
    <x v="11"/>
  </r>
  <r>
    <x v="4"/>
    <s v="SEPTIEMBRE"/>
    <n v="13161"/>
    <x v="17"/>
    <x v="17"/>
    <x v="164"/>
    <x v="164"/>
    <x v="121"/>
    <x v="0"/>
    <x v="3"/>
    <n v="7"/>
    <n v="340000"/>
    <n v="2380"/>
    <x v="11"/>
  </r>
  <r>
    <x v="4"/>
    <s v="SEPTIEMBRE"/>
    <n v="13156"/>
    <x v="116"/>
    <x v="116"/>
    <x v="164"/>
    <x v="164"/>
    <x v="121"/>
    <x v="0"/>
    <x v="3"/>
    <n v="2"/>
    <n v="340000"/>
    <n v="680"/>
    <x v="4"/>
  </r>
  <r>
    <x v="4"/>
    <s v="SEPTIEMBRE"/>
    <n v="13164"/>
    <x v="107"/>
    <x v="107"/>
    <x v="258"/>
    <x v="258"/>
    <x v="177"/>
    <x v="1"/>
    <x v="3"/>
    <n v="3"/>
    <n v="80000"/>
    <n v="240"/>
    <x v="0"/>
  </r>
  <r>
    <x v="4"/>
    <s v="SEPTIEMBRE"/>
    <n v="13130"/>
    <x v="17"/>
    <x v="17"/>
    <x v="61"/>
    <x v="61"/>
    <x v="47"/>
    <x v="0"/>
    <x v="3"/>
    <n v="2"/>
    <n v="60000"/>
    <n v="120"/>
    <x v="11"/>
  </r>
  <r>
    <x v="4"/>
    <s v="SEPTIEMBRE"/>
    <n v="13133"/>
    <x v="20"/>
    <x v="20"/>
    <x v="604"/>
    <x v="604"/>
    <x v="414"/>
    <x v="0"/>
    <x v="3"/>
    <n v="1"/>
    <n v="89000"/>
    <n v="89"/>
    <x v="0"/>
  </r>
  <r>
    <x v="4"/>
    <s v="SEPTIEMBRE"/>
    <n v="13164"/>
    <x v="107"/>
    <x v="107"/>
    <x v="232"/>
    <x v="232"/>
    <x v="163"/>
    <x v="0"/>
    <x v="3"/>
    <n v="1"/>
    <n v="292000"/>
    <n v="292"/>
    <x v="0"/>
  </r>
  <r>
    <x v="4"/>
    <s v="SEPTIEMBRE"/>
    <n v="13127"/>
    <x v="107"/>
    <x v="107"/>
    <x v="390"/>
    <x v="390"/>
    <x v="265"/>
    <x v="0"/>
    <x v="3"/>
    <n v="1"/>
    <n v="940000"/>
    <n v="940"/>
    <x v="0"/>
  </r>
  <r>
    <x v="4"/>
    <s v="SEPTIEMBRE"/>
    <n v="13180"/>
    <x v="19"/>
    <x v="19"/>
    <x v="356"/>
    <x v="356"/>
    <x v="244"/>
    <x v="0"/>
    <x v="3"/>
    <n v="1"/>
    <n v="2200000"/>
    <n v="2200"/>
    <x v="0"/>
  </r>
  <r>
    <x v="4"/>
    <s v="SEPTIEMBRE"/>
    <n v="13129"/>
    <x v="17"/>
    <x v="17"/>
    <x v="548"/>
    <x v="548"/>
    <x v="373"/>
    <x v="1"/>
    <x v="3"/>
    <n v="2"/>
    <n v="105000"/>
    <n v="210"/>
    <x v="11"/>
  </r>
  <r>
    <x v="4"/>
    <s v="SEPTIEMBRE"/>
    <n v="13131"/>
    <x v="1"/>
    <x v="1"/>
    <x v="548"/>
    <x v="548"/>
    <x v="373"/>
    <x v="1"/>
    <x v="3"/>
    <n v="2"/>
    <n v="107000"/>
    <n v="214"/>
    <x v="1"/>
  </r>
  <r>
    <x v="4"/>
    <s v="SEPTIEMBRE"/>
    <n v="13180"/>
    <x v="19"/>
    <x v="19"/>
    <x v="612"/>
    <x v="612"/>
    <x v="420"/>
    <x v="1"/>
    <x v="3"/>
    <n v="1"/>
    <n v="650000"/>
    <n v="650"/>
    <x v="0"/>
  </r>
  <r>
    <x v="4"/>
    <s v="SEPTIEMBRE"/>
    <n v="13156"/>
    <x v="116"/>
    <x v="116"/>
    <x v="140"/>
    <x v="140"/>
    <x v="109"/>
    <x v="0"/>
    <x v="3"/>
    <n v="10"/>
    <n v="6000"/>
    <n v="60"/>
    <x v="4"/>
  </r>
  <r>
    <x v="4"/>
    <s v="SEPTIEMBRE"/>
    <n v="13171"/>
    <x v="57"/>
    <x v="57"/>
    <x v="260"/>
    <x v="260"/>
    <x v="179"/>
    <x v="1"/>
    <x v="3"/>
    <n v="4"/>
    <n v="198000"/>
    <n v="792"/>
    <x v="0"/>
  </r>
  <r>
    <x v="4"/>
    <s v="SEPTIEMBRE"/>
    <n v="13177"/>
    <x v="33"/>
    <x v="33"/>
    <x v="613"/>
    <x v="613"/>
    <x v="421"/>
    <x v="0"/>
    <x v="3"/>
    <n v="1"/>
    <n v="3837001"/>
    <n v="3837.0010000000002"/>
    <x v="0"/>
  </r>
  <r>
    <x v="4"/>
    <s v="SEPTIEMBRE"/>
    <n v="13156"/>
    <x v="116"/>
    <x v="116"/>
    <x v="142"/>
    <x v="142"/>
    <x v="111"/>
    <x v="1"/>
    <x v="3"/>
    <n v="3"/>
    <n v="38000"/>
    <n v="114"/>
    <x v="4"/>
  </r>
  <r>
    <x v="4"/>
    <s v="SEPTIEMBRE"/>
    <n v="13156"/>
    <x v="116"/>
    <x v="116"/>
    <x v="262"/>
    <x v="262"/>
    <x v="181"/>
    <x v="1"/>
    <x v="3"/>
    <n v="3"/>
    <n v="220000"/>
    <n v="660"/>
    <x v="4"/>
  </r>
  <r>
    <x v="4"/>
    <s v="SEPTIEMBRE"/>
    <n v="13156"/>
    <x v="116"/>
    <x v="116"/>
    <x v="147"/>
    <x v="147"/>
    <x v="116"/>
    <x v="2"/>
    <x v="3"/>
    <n v="3"/>
    <n v="1122088"/>
    <n v="3366.2640000000001"/>
    <x v="4"/>
  </r>
  <r>
    <x v="4"/>
    <s v="OCTUBRE"/>
    <n v="13200"/>
    <x v="33"/>
    <x v="33"/>
    <x v="535"/>
    <x v="535"/>
    <x v="4"/>
    <x v="1"/>
    <x v="14"/>
    <n v="1"/>
    <n v="2345000"/>
    <n v="2345"/>
    <x v="0"/>
  </r>
  <r>
    <x v="4"/>
    <s v="OCTUBRE"/>
    <n v="13200"/>
    <x v="33"/>
    <x v="33"/>
    <x v="536"/>
    <x v="536"/>
    <x v="4"/>
    <x v="1"/>
    <x v="14"/>
    <n v="2"/>
    <n v="740000"/>
    <n v="1480"/>
    <x v="0"/>
  </r>
  <r>
    <x v="4"/>
    <s v="OCTUBRE"/>
    <n v="13209"/>
    <x v="17"/>
    <x v="17"/>
    <x v="459"/>
    <x v="459"/>
    <x v="319"/>
    <x v="3"/>
    <x v="0"/>
    <n v="21"/>
    <n v="70000"/>
    <n v="1470"/>
    <x v="11"/>
  </r>
  <r>
    <x v="4"/>
    <s v="OCTUBRE"/>
    <n v="13235"/>
    <x v="17"/>
    <x v="17"/>
    <x v="459"/>
    <x v="459"/>
    <x v="319"/>
    <x v="3"/>
    <x v="0"/>
    <n v="9"/>
    <n v="70000"/>
    <n v="630"/>
    <x v="11"/>
  </r>
  <r>
    <x v="4"/>
    <s v="OCTUBRE"/>
    <n v="13194"/>
    <x v="116"/>
    <x v="116"/>
    <x v="398"/>
    <x v="398"/>
    <x v="272"/>
    <x v="0"/>
    <x v="0"/>
    <n v="2"/>
    <n v="138000"/>
    <n v="276"/>
    <x v="4"/>
  </r>
  <r>
    <x v="4"/>
    <s v="OCTUBRE"/>
    <n v="13248"/>
    <x v="109"/>
    <x v="109"/>
    <x v="3"/>
    <x v="3"/>
    <x v="3"/>
    <x v="0"/>
    <x v="0"/>
    <n v="3"/>
    <n v="28500"/>
    <n v="85.5"/>
    <x v="0"/>
  </r>
  <r>
    <x v="4"/>
    <s v="OCTUBRE"/>
    <n v="13197"/>
    <x v="1"/>
    <x v="1"/>
    <x v="72"/>
    <x v="72"/>
    <x v="4"/>
    <x v="1"/>
    <x v="0"/>
    <n v="50"/>
    <n v="2534"/>
    <n v="126.7"/>
    <x v="1"/>
  </r>
  <r>
    <x v="4"/>
    <s v="OCTUBRE"/>
    <n v="13218"/>
    <x v="102"/>
    <x v="102"/>
    <x v="386"/>
    <x v="386"/>
    <x v="262"/>
    <x v="2"/>
    <x v="1"/>
    <n v="2"/>
    <n v="192000"/>
    <n v="384"/>
    <x v="0"/>
  </r>
  <r>
    <x v="4"/>
    <s v="OCTUBRE"/>
    <n v="13204"/>
    <x v="8"/>
    <x v="8"/>
    <x v="386"/>
    <x v="386"/>
    <x v="262"/>
    <x v="2"/>
    <x v="1"/>
    <n v="4"/>
    <n v="162351"/>
    <n v="649.404"/>
    <x v="7"/>
  </r>
  <r>
    <x v="4"/>
    <s v="OCTUBRE"/>
    <n v="13205"/>
    <x v="8"/>
    <x v="8"/>
    <x v="4"/>
    <x v="4"/>
    <x v="4"/>
    <x v="2"/>
    <x v="1"/>
    <n v="3"/>
    <n v="304272"/>
    <n v="912.81600000000003"/>
    <x v="7"/>
  </r>
  <r>
    <x v="4"/>
    <s v="OCTUBRE"/>
    <n v="13221"/>
    <x v="8"/>
    <x v="8"/>
    <x v="4"/>
    <x v="4"/>
    <x v="4"/>
    <x v="2"/>
    <x v="1"/>
    <n v="20"/>
    <n v="455000"/>
    <n v="9100"/>
    <x v="7"/>
  </r>
  <r>
    <x v="4"/>
    <s v="OCTUBRE"/>
    <n v="13243"/>
    <x v="23"/>
    <x v="23"/>
    <x v="4"/>
    <x v="4"/>
    <x v="4"/>
    <x v="2"/>
    <x v="1"/>
    <n v="2"/>
    <n v="490000"/>
    <n v="980"/>
    <x v="1"/>
  </r>
  <r>
    <x v="4"/>
    <s v="OCTUBRE"/>
    <n v="13206"/>
    <x v="13"/>
    <x v="13"/>
    <x v="4"/>
    <x v="4"/>
    <x v="4"/>
    <x v="2"/>
    <x v="1"/>
    <n v="6"/>
    <n v="304272"/>
    <n v="1825.6320000000001"/>
    <x v="9"/>
  </r>
  <r>
    <x v="4"/>
    <s v="OCTUBRE"/>
    <n v="13193"/>
    <x v="2"/>
    <x v="2"/>
    <x v="4"/>
    <x v="4"/>
    <x v="4"/>
    <x v="2"/>
    <x v="1"/>
    <n v="3"/>
    <n v="412906"/>
    <n v="1238.7180000000001"/>
    <x v="2"/>
  </r>
  <r>
    <x v="4"/>
    <s v="OCTUBRE"/>
    <n v="13199"/>
    <x v="2"/>
    <x v="2"/>
    <x v="4"/>
    <x v="4"/>
    <x v="4"/>
    <x v="2"/>
    <x v="1"/>
    <n v="5"/>
    <n v="412906"/>
    <n v="2064.5300000000002"/>
    <x v="2"/>
  </r>
  <r>
    <x v="4"/>
    <s v="OCTUBRE"/>
    <n v="13244"/>
    <x v="2"/>
    <x v="2"/>
    <x v="4"/>
    <x v="4"/>
    <x v="4"/>
    <x v="2"/>
    <x v="1"/>
    <n v="10"/>
    <n v="411132"/>
    <n v="4111.32"/>
    <x v="2"/>
  </r>
  <r>
    <x v="4"/>
    <s v="OCTUBRE"/>
    <n v="13211"/>
    <x v="4"/>
    <x v="4"/>
    <x v="4"/>
    <x v="4"/>
    <x v="4"/>
    <x v="2"/>
    <x v="1"/>
    <n v="15"/>
    <n v="412383"/>
    <n v="6185.7449999999999"/>
    <x v="3"/>
  </r>
  <r>
    <x v="4"/>
    <s v="OCTUBRE"/>
    <n v="13250"/>
    <x v="24"/>
    <x v="24"/>
    <x v="4"/>
    <x v="4"/>
    <x v="4"/>
    <x v="2"/>
    <x v="1"/>
    <n v="2"/>
    <n v="480000"/>
    <n v="960"/>
    <x v="15"/>
  </r>
  <r>
    <x v="4"/>
    <s v="OCTUBRE"/>
    <n v="13251"/>
    <x v="24"/>
    <x v="24"/>
    <x v="4"/>
    <x v="4"/>
    <x v="4"/>
    <x v="2"/>
    <x v="1"/>
    <n v="3"/>
    <n v="480000"/>
    <n v="1440"/>
    <x v="15"/>
  </r>
  <r>
    <x v="4"/>
    <s v="OCTUBRE"/>
    <n v="13253"/>
    <x v="3"/>
    <x v="3"/>
    <x v="4"/>
    <x v="4"/>
    <x v="4"/>
    <x v="2"/>
    <x v="1"/>
    <n v="1"/>
    <n v="493000"/>
    <n v="493"/>
    <x v="0"/>
  </r>
  <r>
    <x v="4"/>
    <s v="OCTUBRE"/>
    <n v="13239"/>
    <x v="5"/>
    <x v="5"/>
    <x v="6"/>
    <x v="6"/>
    <x v="4"/>
    <x v="2"/>
    <x v="1"/>
    <n v="3"/>
    <n v="2668165"/>
    <n v="8004.4949999999999"/>
    <x v="4"/>
  </r>
  <r>
    <x v="4"/>
    <s v="OCTUBRE"/>
    <n v="13236"/>
    <x v="8"/>
    <x v="8"/>
    <x v="438"/>
    <x v="438"/>
    <x v="4"/>
    <x v="2"/>
    <x v="1"/>
    <n v="2"/>
    <n v="4650000"/>
    <n v="9300"/>
    <x v="7"/>
  </r>
  <r>
    <x v="4"/>
    <s v="OCTUBRE"/>
    <n v="13225"/>
    <x v="24"/>
    <x v="24"/>
    <x v="323"/>
    <x v="323"/>
    <x v="4"/>
    <x v="2"/>
    <x v="1"/>
    <n v="1"/>
    <n v="3965000"/>
    <n v="3965"/>
    <x v="15"/>
  </r>
  <r>
    <x v="4"/>
    <s v="OCTUBRE"/>
    <n v="13207"/>
    <x v="18"/>
    <x v="18"/>
    <x v="7"/>
    <x v="7"/>
    <x v="4"/>
    <x v="2"/>
    <x v="1"/>
    <n v="1"/>
    <n v="815000"/>
    <n v="815"/>
    <x v="12"/>
  </r>
  <r>
    <x v="4"/>
    <s v="OCTUBRE"/>
    <n v="13206"/>
    <x v="13"/>
    <x v="13"/>
    <x v="7"/>
    <x v="7"/>
    <x v="4"/>
    <x v="2"/>
    <x v="1"/>
    <n v="6"/>
    <n v="629295"/>
    <n v="3775.77"/>
    <x v="9"/>
  </r>
  <r>
    <x v="4"/>
    <s v="OCTUBRE"/>
    <n v="13249"/>
    <x v="24"/>
    <x v="24"/>
    <x v="7"/>
    <x v="7"/>
    <x v="4"/>
    <x v="2"/>
    <x v="1"/>
    <n v="1"/>
    <n v="815000"/>
    <n v="815"/>
    <x v="15"/>
  </r>
  <r>
    <x v="4"/>
    <s v="OCTUBRE"/>
    <n v="13251"/>
    <x v="24"/>
    <x v="24"/>
    <x v="7"/>
    <x v="7"/>
    <x v="4"/>
    <x v="2"/>
    <x v="1"/>
    <n v="1"/>
    <n v="815000"/>
    <n v="815"/>
    <x v="15"/>
  </r>
  <r>
    <x v="4"/>
    <s v="OCTUBRE"/>
    <n v="13191"/>
    <x v="19"/>
    <x v="19"/>
    <x v="7"/>
    <x v="7"/>
    <x v="4"/>
    <x v="2"/>
    <x v="1"/>
    <n v="2"/>
    <n v="770000"/>
    <n v="1540"/>
    <x v="0"/>
  </r>
  <r>
    <x v="4"/>
    <s v="OCTUBRE"/>
    <n v="13220"/>
    <x v="10"/>
    <x v="10"/>
    <x v="7"/>
    <x v="7"/>
    <x v="4"/>
    <x v="2"/>
    <x v="1"/>
    <n v="2"/>
    <n v="811000"/>
    <n v="1622"/>
    <x v="5"/>
  </r>
  <r>
    <x v="4"/>
    <s v="OCTUBRE"/>
    <n v="13222"/>
    <x v="28"/>
    <x v="28"/>
    <x v="172"/>
    <x v="172"/>
    <x v="127"/>
    <x v="1"/>
    <x v="1"/>
    <n v="285"/>
    <n v="111988"/>
    <n v="31916.58"/>
    <x v="10"/>
  </r>
  <r>
    <x v="4"/>
    <s v="OCTUBRE"/>
    <n v="13222"/>
    <x v="28"/>
    <x v="28"/>
    <x v="174"/>
    <x v="174"/>
    <x v="129"/>
    <x v="1"/>
    <x v="1"/>
    <n v="300"/>
    <n v="91359"/>
    <n v="27407.7"/>
    <x v="10"/>
  </r>
  <r>
    <x v="4"/>
    <s v="OCTUBRE"/>
    <n v="13234"/>
    <x v="19"/>
    <x v="19"/>
    <x v="614"/>
    <x v="614"/>
    <x v="4"/>
    <x v="3"/>
    <x v="1"/>
    <n v="4"/>
    <n v="175000"/>
    <n v="700"/>
    <x v="0"/>
  </r>
  <r>
    <x v="4"/>
    <s v="OCTUBRE"/>
    <n v="13218"/>
    <x v="102"/>
    <x v="102"/>
    <x v="264"/>
    <x v="264"/>
    <x v="4"/>
    <x v="3"/>
    <x v="1"/>
    <n v="1"/>
    <n v="145000"/>
    <n v="145"/>
    <x v="0"/>
  </r>
  <r>
    <x v="4"/>
    <s v="OCTUBRE"/>
    <n v="13238"/>
    <x v="102"/>
    <x v="102"/>
    <x v="264"/>
    <x v="264"/>
    <x v="4"/>
    <x v="3"/>
    <x v="1"/>
    <n v="1"/>
    <n v="145000"/>
    <n v="145"/>
    <x v="0"/>
  </r>
  <r>
    <x v="4"/>
    <s v="OCTUBRE"/>
    <n v="13247"/>
    <x v="19"/>
    <x v="19"/>
    <x v="9"/>
    <x v="9"/>
    <x v="4"/>
    <x v="3"/>
    <x v="1"/>
    <n v="4"/>
    <n v="175000"/>
    <n v="700"/>
    <x v="0"/>
  </r>
  <r>
    <x v="4"/>
    <s v="OCTUBRE"/>
    <n v="13224"/>
    <x v="117"/>
    <x v="117"/>
    <x v="76"/>
    <x v="76"/>
    <x v="4"/>
    <x v="3"/>
    <x v="1"/>
    <n v="1"/>
    <n v="190000"/>
    <n v="190"/>
    <x v="0"/>
  </r>
  <r>
    <x v="4"/>
    <s v="OCTUBRE"/>
    <n v="13198"/>
    <x v="1"/>
    <x v="1"/>
    <x v="76"/>
    <x v="76"/>
    <x v="4"/>
    <x v="3"/>
    <x v="1"/>
    <n v="1"/>
    <n v="185000"/>
    <n v="185"/>
    <x v="1"/>
  </r>
  <r>
    <x v="4"/>
    <s v="OCTUBRE"/>
    <n v="13210"/>
    <x v="19"/>
    <x v="19"/>
    <x v="76"/>
    <x v="76"/>
    <x v="4"/>
    <x v="3"/>
    <x v="1"/>
    <n v="4"/>
    <n v="175000"/>
    <n v="700"/>
    <x v="0"/>
  </r>
  <r>
    <x v="4"/>
    <s v="OCTUBRE"/>
    <n v="13234"/>
    <x v="19"/>
    <x v="19"/>
    <x v="76"/>
    <x v="76"/>
    <x v="4"/>
    <x v="3"/>
    <x v="1"/>
    <n v="20"/>
    <n v="175000"/>
    <n v="3500"/>
    <x v="0"/>
  </r>
  <r>
    <x v="4"/>
    <s v="OCTUBRE"/>
    <n v="13208"/>
    <x v="0"/>
    <x v="0"/>
    <x v="76"/>
    <x v="76"/>
    <x v="4"/>
    <x v="3"/>
    <x v="1"/>
    <n v="2"/>
    <n v="170000"/>
    <n v="340"/>
    <x v="0"/>
  </r>
  <r>
    <x v="4"/>
    <s v="OCTUBRE"/>
    <n v="13217"/>
    <x v="118"/>
    <x v="118"/>
    <x v="372"/>
    <x v="372"/>
    <x v="4"/>
    <x v="3"/>
    <x v="1"/>
    <n v="2"/>
    <n v="175000"/>
    <n v="350"/>
    <x v="0"/>
  </r>
  <r>
    <x v="4"/>
    <s v="OCTUBRE"/>
    <n v="13217"/>
    <x v="118"/>
    <x v="118"/>
    <x v="519"/>
    <x v="519"/>
    <x v="4"/>
    <x v="3"/>
    <x v="1"/>
    <n v="2"/>
    <n v="175000"/>
    <n v="350"/>
    <x v="0"/>
  </r>
  <r>
    <x v="4"/>
    <s v="OCTUBRE"/>
    <n v="13227"/>
    <x v="5"/>
    <x v="5"/>
    <x v="500"/>
    <x v="500"/>
    <x v="4"/>
    <x v="3"/>
    <x v="1"/>
    <n v="10"/>
    <n v="617860"/>
    <n v="6178.6"/>
    <x v="4"/>
  </r>
  <r>
    <x v="4"/>
    <s v="OCTUBRE"/>
    <n v="13250"/>
    <x v="24"/>
    <x v="24"/>
    <x v="77"/>
    <x v="77"/>
    <x v="4"/>
    <x v="3"/>
    <x v="1"/>
    <n v="1"/>
    <n v="730000"/>
    <n v="730"/>
    <x v="15"/>
  </r>
  <r>
    <x v="4"/>
    <s v="OCTUBRE"/>
    <n v="13250"/>
    <x v="24"/>
    <x v="24"/>
    <x v="77"/>
    <x v="77"/>
    <x v="4"/>
    <x v="3"/>
    <x v="1"/>
    <n v="1"/>
    <n v="730000"/>
    <n v="730"/>
    <x v="15"/>
  </r>
  <r>
    <x v="4"/>
    <s v="OCTUBRE"/>
    <n v="13210"/>
    <x v="19"/>
    <x v="19"/>
    <x v="77"/>
    <x v="77"/>
    <x v="4"/>
    <x v="3"/>
    <x v="1"/>
    <n v="1"/>
    <n v="750000"/>
    <n v="750"/>
    <x v="0"/>
  </r>
  <r>
    <x v="4"/>
    <s v="OCTUBRE"/>
    <n v="13257"/>
    <x v="19"/>
    <x v="19"/>
    <x v="77"/>
    <x v="77"/>
    <x v="4"/>
    <x v="3"/>
    <x v="1"/>
    <n v="1"/>
    <n v="750000"/>
    <n v="750"/>
    <x v="0"/>
  </r>
  <r>
    <x v="4"/>
    <s v="OCTUBRE"/>
    <n v="13196"/>
    <x v="13"/>
    <x v="13"/>
    <x v="82"/>
    <x v="82"/>
    <x v="4"/>
    <x v="3"/>
    <x v="1"/>
    <n v="20"/>
    <n v="122900"/>
    <n v="2458"/>
    <x v="9"/>
  </r>
  <r>
    <x v="4"/>
    <s v="OCTUBRE"/>
    <n v="13249"/>
    <x v="24"/>
    <x v="24"/>
    <x v="82"/>
    <x v="82"/>
    <x v="4"/>
    <x v="3"/>
    <x v="1"/>
    <n v="1"/>
    <n v="130000"/>
    <n v="130"/>
    <x v="15"/>
  </r>
  <r>
    <x v="4"/>
    <s v="OCTUBRE"/>
    <n v="13251"/>
    <x v="24"/>
    <x v="24"/>
    <x v="82"/>
    <x v="82"/>
    <x v="4"/>
    <x v="3"/>
    <x v="1"/>
    <n v="14"/>
    <n v="130000"/>
    <n v="1820"/>
    <x v="15"/>
  </r>
  <r>
    <x v="4"/>
    <s v="OCTUBRE"/>
    <n v="13237"/>
    <x v="48"/>
    <x v="48"/>
    <x v="483"/>
    <x v="483"/>
    <x v="4"/>
    <x v="3"/>
    <x v="1"/>
    <n v="2"/>
    <n v="7887215"/>
    <n v="15774.43"/>
    <x v="0"/>
  </r>
  <r>
    <x v="4"/>
    <s v="OCTUBRE"/>
    <n v="13252"/>
    <x v="35"/>
    <x v="35"/>
    <x v="615"/>
    <x v="615"/>
    <x v="4"/>
    <x v="3"/>
    <x v="1"/>
    <n v="1"/>
    <n v="6826552.9500000002"/>
    <n v="6826.5529500000002"/>
    <x v="0"/>
  </r>
  <r>
    <x v="4"/>
    <s v="OCTUBRE"/>
    <n v="13208"/>
    <x v="0"/>
    <x v="0"/>
    <x v="35"/>
    <x v="35"/>
    <x v="21"/>
    <x v="1"/>
    <x v="1"/>
    <n v="2"/>
    <n v="15000"/>
    <n v="30"/>
    <x v="0"/>
  </r>
  <r>
    <x v="4"/>
    <s v="OCTUBRE"/>
    <n v="13214"/>
    <x v="48"/>
    <x v="48"/>
    <x v="102"/>
    <x v="102"/>
    <x v="75"/>
    <x v="1"/>
    <x v="1"/>
    <n v="20"/>
    <n v="20595"/>
    <n v="411.9"/>
    <x v="0"/>
  </r>
  <r>
    <x v="4"/>
    <s v="OCTUBRE"/>
    <n v="13214"/>
    <x v="48"/>
    <x v="48"/>
    <x v="102"/>
    <x v="102"/>
    <x v="75"/>
    <x v="1"/>
    <x v="1"/>
    <n v="20"/>
    <n v="22655"/>
    <n v="453.1"/>
    <x v="0"/>
  </r>
  <r>
    <x v="4"/>
    <s v="OCTUBRE"/>
    <n v="13214"/>
    <x v="48"/>
    <x v="48"/>
    <x v="107"/>
    <x v="107"/>
    <x v="80"/>
    <x v="1"/>
    <x v="1"/>
    <n v="1"/>
    <n v="31776"/>
    <n v="31.776"/>
    <x v="0"/>
  </r>
  <r>
    <x v="4"/>
    <s v="OCTUBRE"/>
    <n v="13214"/>
    <x v="48"/>
    <x v="48"/>
    <x v="468"/>
    <x v="468"/>
    <x v="325"/>
    <x v="1"/>
    <x v="1"/>
    <n v="9"/>
    <n v="323641"/>
    <n v="2912.7689999999998"/>
    <x v="0"/>
  </r>
  <r>
    <x v="4"/>
    <s v="OCTUBRE"/>
    <n v="13233"/>
    <x v="6"/>
    <x v="6"/>
    <x v="89"/>
    <x v="89"/>
    <x v="64"/>
    <x v="4"/>
    <x v="1"/>
    <n v="15"/>
    <n v="463101"/>
    <n v="6946.5150000000003"/>
    <x v="5"/>
  </r>
  <r>
    <x v="4"/>
    <s v="OCTUBRE"/>
    <n v="13214"/>
    <x v="48"/>
    <x v="48"/>
    <x v="89"/>
    <x v="89"/>
    <x v="64"/>
    <x v="4"/>
    <x v="1"/>
    <n v="2"/>
    <n v="676704"/>
    <n v="1353.4079999999999"/>
    <x v="0"/>
  </r>
  <r>
    <x v="4"/>
    <s v="OCTUBRE"/>
    <n v="13219"/>
    <x v="48"/>
    <x v="48"/>
    <x v="89"/>
    <x v="89"/>
    <x v="64"/>
    <x v="4"/>
    <x v="1"/>
    <n v="28"/>
    <n v="676704"/>
    <n v="18947.712"/>
    <x v="0"/>
  </r>
  <r>
    <x v="4"/>
    <s v="OCTUBRE"/>
    <n v="13230"/>
    <x v="12"/>
    <x v="12"/>
    <x v="89"/>
    <x v="89"/>
    <x v="64"/>
    <x v="4"/>
    <x v="1"/>
    <n v="10"/>
    <n v="825913"/>
    <n v="8259.1299999999992"/>
    <x v="8"/>
  </r>
  <r>
    <x v="4"/>
    <s v="OCTUBRE"/>
    <n v="13232"/>
    <x v="12"/>
    <x v="12"/>
    <x v="89"/>
    <x v="89"/>
    <x v="64"/>
    <x v="4"/>
    <x v="1"/>
    <n v="25"/>
    <n v="471950"/>
    <n v="11798.75"/>
    <x v="8"/>
  </r>
  <r>
    <x v="4"/>
    <s v="OCTUBRE"/>
    <n v="13231"/>
    <x v="25"/>
    <x v="25"/>
    <x v="89"/>
    <x v="89"/>
    <x v="64"/>
    <x v="4"/>
    <x v="1"/>
    <n v="10"/>
    <n v="696127"/>
    <n v="6961.27"/>
    <x v="16"/>
  </r>
  <r>
    <x v="4"/>
    <s v="OCTUBRE"/>
    <n v="13257"/>
    <x v="19"/>
    <x v="19"/>
    <x v="89"/>
    <x v="89"/>
    <x v="64"/>
    <x v="4"/>
    <x v="1"/>
    <n v="2"/>
    <n v="580000"/>
    <n v="1160"/>
    <x v="0"/>
  </r>
  <r>
    <x v="4"/>
    <s v="OCTUBRE"/>
    <n v="13214"/>
    <x v="48"/>
    <x v="48"/>
    <x v="115"/>
    <x v="115"/>
    <x v="87"/>
    <x v="4"/>
    <x v="1"/>
    <n v="10"/>
    <n v="1056246"/>
    <n v="10562.46"/>
    <x v="0"/>
  </r>
  <r>
    <x v="4"/>
    <s v="OCTUBRE"/>
    <n v="13214"/>
    <x v="48"/>
    <x v="48"/>
    <x v="461"/>
    <x v="461"/>
    <x v="321"/>
    <x v="1"/>
    <x v="1"/>
    <n v="20"/>
    <n v="8827"/>
    <n v="176.54"/>
    <x v="0"/>
  </r>
  <r>
    <x v="4"/>
    <s v="OCTUBRE"/>
    <n v="13214"/>
    <x v="48"/>
    <x v="48"/>
    <x v="118"/>
    <x v="118"/>
    <x v="90"/>
    <x v="5"/>
    <x v="1"/>
    <n v="20"/>
    <n v="194185"/>
    <n v="3883.7"/>
    <x v="0"/>
  </r>
  <r>
    <x v="4"/>
    <s v="OCTUBRE"/>
    <n v="13203"/>
    <x v="6"/>
    <x v="6"/>
    <x v="46"/>
    <x v="46"/>
    <x v="32"/>
    <x v="1"/>
    <x v="1"/>
    <n v="38"/>
    <n v="49756"/>
    <n v="1890.7280000000001"/>
    <x v="5"/>
  </r>
  <r>
    <x v="4"/>
    <s v="OCTUBRE"/>
    <n v="13214"/>
    <x v="48"/>
    <x v="48"/>
    <x v="46"/>
    <x v="46"/>
    <x v="32"/>
    <x v="1"/>
    <x v="1"/>
    <n v="10"/>
    <n v="44133"/>
    <n v="441.33"/>
    <x v="0"/>
  </r>
  <r>
    <x v="4"/>
    <s v="OCTUBRE"/>
    <n v="13245"/>
    <x v="16"/>
    <x v="16"/>
    <x v="554"/>
    <x v="554"/>
    <x v="4"/>
    <x v="1"/>
    <x v="12"/>
    <n v="1"/>
    <n v="1286257"/>
    <n v="1286.2570000000001"/>
    <x v="8"/>
  </r>
  <r>
    <x v="4"/>
    <s v="OCTUBRE"/>
    <n v="13202"/>
    <x v="16"/>
    <x v="16"/>
    <x v="423"/>
    <x v="423"/>
    <x v="289"/>
    <x v="1"/>
    <x v="2"/>
    <n v="3"/>
    <n v="2345000"/>
    <n v="7035"/>
    <x v="8"/>
  </r>
  <r>
    <x v="4"/>
    <s v="OCTUBRE"/>
    <n v="13198"/>
    <x v="1"/>
    <x v="1"/>
    <x v="279"/>
    <x v="279"/>
    <x v="192"/>
    <x v="3"/>
    <x v="3"/>
    <n v="1"/>
    <n v="130000"/>
    <n v="130"/>
    <x v="1"/>
  </r>
  <r>
    <x v="4"/>
    <s v="OCTUBRE"/>
    <n v="13229"/>
    <x v="17"/>
    <x v="17"/>
    <x v="55"/>
    <x v="55"/>
    <x v="41"/>
    <x v="0"/>
    <x v="3"/>
    <n v="4"/>
    <n v="282000"/>
    <n v="1128"/>
    <x v="11"/>
  </r>
  <r>
    <x v="4"/>
    <s v="OCTUBRE"/>
    <n v="13195"/>
    <x v="39"/>
    <x v="39"/>
    <x v="573"/>
    <x v="573"/>
    <x v="4"/>
    <x v="0"/>
    <x v="3"/>
    <n v="6"/>
    <n v="395000"/>
    <n v="2370"/>
    <x v="14"/>
  </r>
  <r>
    <x v="4"/>
    <s v="OCTUBRE"/>
    <n v="13240"/>
    <x v="17"/>
    <x v="17"/>
    <x v="573"/>
    <x v="573"/>
    <x v="4"/>
    <x v="0"/>
    <x v="3"/>
    <n v="1"/>
    <n v="420000"/>
    <n v="420"/>
    <x v="11"/>
  </r>
  <r>
    <x v="4"/>
    <s v="OCTUBRE"/>
    <n v="13194"/>
    <x v="116"/>
    <x v="116"/>
    <x v="405"/>
    <x v="405"/>
    <x v="278"/>
    <x v="0"/>
    <x v="3"/>
    <n v="2"/>
    <n v="71458"/>
    <n v="142.916"/>
    <x v="4"/>
  </r>
  <r>
    <x v="4"/>
    <s v="OCTUBRE"/>
    <n v="13226"/>
    <x v="116"/>
    <x v="116"/>
    <x v="354"/>
    <x v="354"/>
    <x v="242"/>
    <x v="0"/>
    <x v="3"/>
    <n v="4"/>
    <n v="68600"/>
    <n v="274.39999999999998"/>
    <x v="4"/>
  </r>
  <r>
    <x v="4"/>
    <s v="OCTUBRE"/>
    <n v="13241"/>
    <x v="0"/>
    <x v="0"/>
    <x v="128"/>
    <x v="128"/>
    <x v="98"/>
    <x v="0"/>
    <x v="3"/>
    <n v="1"/>
    <n v="940000"/>
    <n v="940"/>
    <x v="0"/>
  </r>
  <r>
    <x v="4"/>
    <s v="OCTUBRE"/>
    <n v="13240"/>
    <x v="17"/>
    <x v="17"/>
    <x v="60"/>
    <x v="60"/>
    <x v="46"/>
    <x v="0"/>
    <x v="3"/>
    <n v="3"/>
    <n v="159000"/>
    <n v="477"/>
    <x v="11"/>
  </r>
  <r>
    <x v="4"/>
    <s v="OCTUBRE"/>
    <n v="13192"/>
    <x v="102"/>
    <x v="102"/>
    <x v="131"/>
    <x v="131"/>
    <x v="100"/>
    <x v="0"/>
    <x v="3"/>
    <n v="4"/>
    <n v="120000"/>
    <n v="480"/>
    <x v="0"/>
  </r>
  <r>
    <x v="4"/>
    <s v="OCTUBRE"/>
    <n v="13201"/>
    <x v="17"/>
    <x v="17"/>
    <x v="164"/>
    <x v="164"/>
    <x v="121"/>
    <x v="0"/>
    <x v="3"/>
    <n v="3"/>
    <n v="340000"/>
    <n v="1020"/>
    <x v="11"/>
  </r>
  <r>
    <x v="4"/>
    <s v="OCTUBRE"/>
    <n v="13194"/>
    <x v="116"/>
    <x v="116"/>
    <x v="164"/>
    <x v="164"/>
    <x v="121"/>
    <x v="0"/>
    <x v="3"/>
    <n v="1"/>
    <n v="340000"/>
    <n v="340"/>
    <x v="4"/>
  </r>
  <r>
    <x v="4"/>
    <s v="OCTUBRE"/>
    <n v="13240"/>
    <x v="17"/>
    <x v="17"/>
    <x v="132"/>
    <x v="132"/>
    <x v="101"/>
    <x v="0"/>
    <x v="3"/>
    <n v="2"/>
    <n v="420000"/>
    <n v="840"/>
    <x v="11"/>
  </r>
  <r>
    <x v="4"/>
    <s v="OCTUBRE"/>
    <n v="13228"/>
    <x v="107"/>
    <x v="107"/>
    <x v="258"/>
    <x v="258"/>
    <x v="177"/>
    <x v="1"/>
    <x v="3"/>
    <n v="1"/>
    <n v="80000"/>
    <n v="80"/>
    <x v="0"/>
  </r>
  <r>
    <x v="4"/>
    <s v="OCTUBRE"/>
    <n v="13195"/>
    <x v="39"/>
    <x v="39"/>
    <x v="133"/>
    <x v="133"/>
    <x v="102"/>
    <x v="0"/>
    <x v="3"/>
    <n v="5"/>
    <n v="625000"/>
    <n v="3125"/>
    <x v="14"/>
  </r>
  <r>
    <x v="4"/>
    <s v="OCTUBRE"/>
    <n v="13212"/>
    <x v="45"/>
    <x v="45"/>
    <x v="543"/>
    <x v="543"/>
    <x v="4"/>
    <x v="0"/>
    <x v="3"/>
    <n v="1"/>
    <n v="2733000"/>
    <n v="2733"/>
    <x v="0"/>
  </r>
  <r>
    <x v="4"/>
    <s v="OCTUBRE"/>
    <n v="13212"/>
    <x v="45"/>
    <x v="45"/>
    <x v="230"/>
    <x v="230"/>
    <x v="162"/>
    <x v="0"/>
    <x v="3"/>
    <n v="1"/>
    <n v="4917000"/>
    <n v="4917"/>
    <x v="0"/>
  </r>
  <r>
    <x v="4"/>
    <s v="OCTUBRE"/>
    <n v="13242"/>
    <x v="102"/>
    <x v="102"/>
    <x v="61"/>
    <x v="61"/>
    <x v="47"/>
    <x v="0"/>
    <x v="3"/>
    <n v="2"/>
    <n v="50000"/>
    <n v="100"/>
    <x v="0"/>
  </r>
  <r>
    <x v="4"/>
    <s v="OCTUBRE"/>
    <n v="13241"/>
    <x v="0"/>
    <x v="0"/>
    <x v="61"/>
    <x v="61"/>
    <x v="47"/>
    <x v="0"/>
    <x v="3"/>
    <n v="2"/>
    <n v="56000"/>
    <n v="112"/>
    <x v="0"/>
  </r>
  <r>
    <x v="4"/>
    <s v="OCTUBRE"/>
    <n v="13240"/>
    <x v="17"/>
    <x v="17"/>
    <x v="604"/>
    <x v="604"/>
    <x v="414"/>
    <x v="0"/>
    <x v="3"/>
    <n v="1"/>
    <n v="86000"/>
    <n v="86"/>
    <x v="11"/>
  </r>
  <r>
    <x v="4"/>
    <s v="OCTUBRE"/>
    <n v="13241"/>
    <x v="0"/>
    <x v="0"/>
    <x v="604"/>
    <x v="604"/>
    <x v="414"/>
    <x v="0"/>
    <x v="3"/>
    <n v="1"/>
    <n v="82000"/>
    <n v="82"/>
    <x v="0"/>
  </r>
  <r>
    <x v="4"/>
    <s v="OCTUBRE"/>
    <n v="13240"/>
    <x v="17"/>
    <x v="17"/>
    <x v="63"/>
    <x v="63"/>
    <x v="49"/>
    <x v="0"/>
    <x v="3"/>
    <n v="1"/>
    <n v="87500"/>
    <n v="87.5"/>
    <x v="11"/>
  </r>
  <r>
    <x v="4"/>
    <s v="OCTUBRE"/>
    <n v="13240"/>
    <x v="17"/>
    <x v="17"/>
    <x v="65"/>
    <x v="65"/>
    <x v="51"/>
    <x v="0"/>
    <x v="3"/>
    <n v="3"/>
    <n v="168000"/>
    <n v="504"/>
    <x v="11"/>
  </r>
  <r>
    <x v="4"/>
    <s v="OCTUBRE"/>
    <n v="13247"/>
    <x v="19"/>
    <x v="19"/>
    <x v="65"/>
    <x v="65"/>
    <x v="51"/>
    <x v="0"/>
    <x v="3"/>
    <n v="2"/>
    <n v="165000"/>
    <n v="330"/>
    <x v="0"/>
  </r>
  <r>
    <x v="4"/>
    <s v="OCTUBRE"/>
    <n v="13194"/>
    <x v="116"/>
    <x v="116"/>
    <x v="96"/>
    <x v="96"/>
    <x v="71"/>
    <x v="0"/>
    <x v="3"/>
    <n v="2"/>
    <n v="212000"/>
    <n v="424"/>
    <x v="4"/>
  </r>
  <r>
    <x v="4"/>
    <s v="OCTUBRE"/>
    <n v="13213"/>
    <x v="0"/>
    <x v="0"/>
    <x v="191"/>
    <x v="191"/>
    <x v="140"/>
    <x v="1"/>
    <x v="3"/>
    <n v="1"/>
    <n v="20000"/>
    <n v="20"/>
    <x v="0"/>
  </r>
  <r>
    <x v="4"/>
    <s v="OCTUBRE"/>
    <n v="13213"/>
    <x v="0"/>
    <x v="0"/>
    <x v="597"/>
    <x v="597"/>
    <x v="409"/>
    <x v="1"/>
    <x v="3"/>
    <n v="1"/>
    <n v="40000"/>
    <n v="40"/>
    <x v="0"/>
  </r>
  <r>
    <x v="4"/>
    <s v="OCTUBRE"/>
    <n v="13240"/>
    <x v="17"/>
    <x v="17"/>
    <x v="140"/>
    <x v="140"/>
    <x v="109"/>
    <x v="0"/>
    <x v="3"/>
    <n v="3"/>
    <n v="6000"/>
    <n v="18"/>
    <x v="11"/>
  </r>
  <r>
    <x v="4"/>
    <s v="OCTUBRE"/>
    <n v="13226"/>
    <x v="116"/>
    <x v="116"/>
    <x v="140"/>
    <x v="140"/>
    <x v="109"/>
    <x v="0"/>
    <x v="3"/>
    <n v="10"/>
    <n v="6000"/>
    <n v="60"/>
    <x v="4"/>
  </r>
  <r>
    <x v="4"/>
    <s v="OCTUBRE"/>
    <n v="13228"/>
    <x v="107"/>
    <x v="107"/>
    <x v="140"/>
    <x v="140"/>
    <x v="109"/>
    <x v="0"/>
    <x v="3"/>
    <n v="4"/>
    <n v="7000"/>
    <n v="28"/>
    <x v="0"/>
  </r>
  <r>
    <x v="4"/>
    <s v="OCTUBRE"/>
    <n v="13242"/>
    <x v="102"/>
    <x v="102"/>
    <x v="340"/>
    <x v="340"/>
    <x v="233"/>
    <x v="0"/>
    <x v="3"/>
    <n v="5"/>
    <n v="6000"/>
    <n v="30"/>
    <x v="0"/>
  </r>
  <r>
    <x v="4"/>
    <s v="OCTUBRE"/>
    <n v="13241"/>
    <x v="0"/>
    <x v="0"/>
    <x v="340"/>
    <x v="340"/>
    <x v="233"/>
    <x v="0"/>
    <x v="3"/>
    <n v="1"/>
    <n v="7000"/>
    <n v="7"/>
    <x v="0"/>
  </r>
  <r>
    <x v="4"/>
    <s v="OCTUBRE"/>
    <n v="13192"/>
    <x v="102"/>
    <x v="102"/>
    <x v="141"/>
    <x v="141"/>
    <x v="110"/>
    <x v="1"/>
    <x v="3"/>
    <n v="5"/>
    <n v="110000"/>
    <n v="550"/>
    <x v="0"/>
  </r>
  <r>
    <x v="4"/>
    <s v="OCTUBRE"/>
    <n v="13246"/>
    <x v="17"/>
    <x v="17"/>
    <x v="142"/>
    <x v="142"/>
    <x v="111"/>
    <x v="1"/>
    <x v="3"/>
    <n v="1"/>
    <n v="40000"/>
    <n v="40"/>
    <x v="11"/>
  </r>
  <r>
    <x v="4"/>
    <s v="OCTUBRE"/>
    <n v="13246"/>
    <x v="17"/>
    <x v="17"/>
    <x v="169"/>
    <x v="169"/>
    <x v="4"/>
    <x v="1"/>
    <x v="3"/>
    <n v="1"/>
    <n v="140000"/>
    <n v="140"/>
    <x v="11"/>
  </r>
  <r>
    <x v="4"/>
    <s v="OCTUBRE"/>
    <n v="13240"/>
    <x v="17"/>
    <x v="17"/>
    <x v="170"/>
    <x v="170"/>
    <x v="126"/>
    <x v="2"/>
    <x v="3"/>
    <n v="1"/>
    <n v="1189000"/>
    <n v="1189"/>
    <x v="11"/>
  </r>
  <r>
    <x v="4"/>
    <s v="NOVIEMBRE"/>
    <n v="13266"/>
    <x v="17"/>
    <x v="17"/>
    <x v="449"/>
    <x v="449"/>
    <x v="4"/>
    <x v="3"/>
    <x v="0"/>
    <n v="1"/>
    <n v="720000"/>
    <n v="720"/>
    <x v="11"/>
  </r>
  <r>
    <x v="4"/>
    <s v="NOVIEMBRE"/>
    <n v="13279"/>
    <x v="0"/>
    <x v="0"/>
    <x v="459"/>
    <x v="459"/>
    <x v="319"/>
    <x v="3"/>
    <x v="0"/>
    <n v="1"/>
    <n v="75000"/>
    <n v="75"/>
    <x v="0"/>
  </r>
  <r>
    <x v="4"/>
    <s v="NOVIEMBRE"/>
    <n v="13287"/>
    <x v="0"/>
    <x v="0"/>
    <x v="459"/>
    <x v="459"/>
    <x v="319"/>
    <x v="3"/>
    <x v="0"/>
    <n v="3"/>
    <n v="75000"/>
    <n v="225"/>
    <x v="0"/>
  </r>
  <r>
    <x v="4"/>
    <s v="NOVIEMBRE"/>
    <n v="13296"/>
    <x v="0"/>
    <x v="0"/>
    <x v="459"/>
    <x v="459"/>
    <x v="319"/>
    <x v="3"/>
    <x v="0"/>
    <n v="4"/>
    <n v="75000"/>
    <n v="300"/>
    <x v="0"/>
  </r>
  <r>
    <x v="4"/>
    <s v="NOVIEMBRE"/>
    <n v="13304"/>
    <x v="0"/>
    <x v="0"/>
    <x v="459"/>
    <x v="459"/>
    <x v="319"/>
    <x v="3"/>
    <x v="0"/>
    <n v="1"/>
    <n v="75000"/>
    <n v="75"/>
    <x v="0"/>
  </r>
  <r>
    <x v="4"/>
    <s v="NOVIEMBRE"/>
    <n v="13305"/>
    <x v="0"/>
    <x v="0"/>
    <x v="459"/>
    <x v="459"/>
    <x v="319"/>
    <x v="3"/>
    <x v="0"/>
    <n v="4"/>
    <n v="85000"/>
    <n v="340"/>
    <x v="0"/>
  </r>
  <r>
    <x v="4"/>
    <s v="NOVIEMBRE"/>
    <n v="13268"/>
    <x v="8"/>
    <x v="8"/>
    <x v="386"/>
    <x v="386"/>
    <x v="262"/>
    <x v="2"/>
    <x v="1"/>
    <n v="4"/>
    <n v="167904"/>
    <n v="671.61599999999999"/>
    <x v="7"/>
  </r>
  <r>
    <x v="4"/>
    <s v="NOVIEMBRE"/>
    <n v="13293"/>
    <x v="16"/>
    <x v="16"/>
    <x v="4"/>
    <x v="4"/>
    <x v="4"/>
    <x v="2"/>
    <x v="1"/>
    <n v="1"/>
    <n v="480000"/>
    <n v="480"/>
    <x v="8"/>
  </r>
  <r>
    <x v="4"/>
    <s v="NOVIEMBRE"/>
    <n v="13267"/>
    <x v="8"/>
    <x v="8"/>
    <x v="4"/>
    <x v="4"/>
    <x v="4"/>
    <x v="2"/>
    <x v="1"/>
    <n v="3"/>
    <n v="314681"/>
    <n v="944.04300000000001"/>
    <x v="7"/>
  </r>
  <r>
    <x v="4"/>
    <s v="NOVIEMBRE"/>
    <n v="13269"/>
    <x v="8"/>
    <x v="8"/>
    <x v="4"/>
    <x v="4"/>
    <x v="4"/>
    <x v="2"/>
    <x v="1"/>
    <n v="3"/>
    <n v="314681"/>
    <n v="944.04300000000001"/>
    <x v="7"/>
  </r>
  <r>
    <x v="4"/>
    <s v="NOVIEMBRE"/>
    <n v="13275"/>
    <x v="2"/>
    <x v="2"/>
    <x v="4"/>
    <x v="4"/>
    <x v="4"/>
    <x v="2"/>
    <x v="1"/>
    <n v="10"/>
    <n v="422489"/>
    <n v="4224.8900000000003"/>
    <x v="2"/>
  </r>
  <r>
    <x v="4"/>
    <s v="NOVIEMBRE"/>
    <n v="13274"/>
    <x v="4"/>
    <x v="4"/>
    <x v="4"/>
    <x v="4"/>
    <x v="4"/>
    <x v="2"/>
    <x v="1"/>
    <n v="15"/>
    <n v="423772"/>
    <n v="6356.58"/>
    <x v="3"/>
  </r>
  <r>
    <x v="4"/>
    <s v="NOVIEMBRE"/>
    <n v="13291"/>
    <x v="25"/>
    <x v="25"/>
    <x v="4"/>
    <x v="4"/>
    <x v="4"/>
    <x v="2"/>
    <x v="1"/>
    <n v="30"/>
    <n v="460000"/>
    <n v="13800"/>
    <x v="16"/>
  </r>
  <r>
    <x v="4"/>
    <s v="NOVIEMBRE"/>
    <n v="13278"/>
    <x v="1"/>
    <x v="1"/>
    <x v="4"/>
    <x v="4"/>
    <x v="4"/>
    <x v="2"/>
    <x v="1"/>
    <n v="2"/>
    <n v="480000"/>
    <n v="960"/>
    <x v="1"/>
  </r>
  <r>
    <x v="4"/>
    <s v="NOVIEMBRE"/>
    <n v="13303"/>
    <x v="3"/>
    <x v="3"/>
    <x v="4"/>
    <x v="4"/>
    <x v="4"/>
    <x v="2"/>
    <x v="1"/>
    <n v="1"/>
    <n v="490000"/>
    <n v="490"/>
    <x v="0"/>
  </r>
  <r>
    <x v="4"/>
    <s v="NOVIEMBRE"/>
    <n v="13272"/>
    <x v="8"/>
    <x v="8"/>
    <x v="5"/>
    <x v="5"/>
    <x v="4"/>
    <x v="2"/>
    <x v="1"/>
    <n v="2"/>
    <n v="1980000"/>
    <n v="3960"/>
    <x v="7"/>
  </r>
  <r>
    <x v="4"/>
    <s v="NOVIEMBRE"/>
    <n v="13280"/>
    <x v="19"/>
    <x v="19"/>
    <x v="438"/>
    <x v="438"/>
    <x v="4"/>
    <x v="2"/>
    <x v="1"/>
    <n v="1"/>
    <n v="5100000"/>
    <n v="5100"/>
    <x v="0"/>
  </r>
  <r>
    <x v="4"/>
    <s v="NOVIEMBRE"/>
    <n v="13271"/>
    <x v="8"/>
    <x v="8"/>
    <x v="323"/>
    <x v="323"/>
    <x v="4"/>
    <x v="2"/>
    <x v="1"/>
    <n v="1"/>
    <n v="3850725"/>
    <n v="3850.7249999999999"/>
    <x v="7"/>
  </r>
  <r>
    <x v="4"/>
    <s v="NOVIEMBRE"/>
    <n v="13263"/>
    <x v="38"/>
    <x v="38"/>
    <x v="323"/>
    <x v="323"/>
    <x v="4"/>
    <x v="2"/>
    <x v="1"/>
    <n v="1"/>
    <n v="3645600"/>
    <n v="3645.6"/>
    <x v="1"/>
  </r>
  <r>
    <x v="4"/>
    <s v="NOVIEMBRE"/>
    <n v="13273"/>
    <x v="8"/>
    <x v="8"/>
    <x v="7"/>
    <x v="7"/>
    <x v="4"/>
    <x v="2"/>
    <x v="1"/>
    <n v="4"/>
    <n v="799112"/>
    <n v="3196.4479999999999"/>
    <x v="7"/>
  </r>
  <r>
    <x v="4"/>
    <s v="NOVIEMBRE"/>
    <n v="13291"/>
    <x v="25"/>
    <x v="25"/>
    <x v="7"/>
    <x v="7"/>
    <x v="4"/>
    <x v="2"/>
    <x v="1"/>
    <n v="3"/>
    <n v="810000"/>
    <n v="2430"/>
    <x v="16"/>
  </r>
  <r>
    <x v="4"/>
    <s v="NOVIEMBRE"/>
    <n v="13262"/>
    <x v="5"/>
    <x v="5"/>
    <x v="614"/>
    <x v="614"/>
    <x v="4"/>
    <x v="3"/>
    <x v="1"/>
    <n v="20"/>
    <n v="158890"/>
    <n v="3177.8"/>
    <x v="4"/>
  </r>
  <r>
    <x v="4"/>
    <s v="NOVIEMBRE"/>
    <n v="13282"/>
    <x v="102"/>
    <x v="102"/>
    <x v="264"/>
    <x v="264"/>
    <x v="4"/>
    <x v="3"/>
    <x v="1"/>
    <n v="4"/>
    <n v="145000"/>
    <n v="580"/>
    <x v="0"/>
  </r>
  <r>
    <x v="4"/>
    <s v="NOVIEMBRE"/>
    <n v="13282"/>
    <x v="102"/>
    <x v="102"/>
    <x v="9"/>
    <x v="9"/>
    <x v="4"/>
    <x v="3"/>
    <x v="1"/>
    <n v="4"/>
    <n v="168000"/>
    <n v="672"/>
    <x v="0"/>
  </r>
  <r>
    <x v="4"/>
    <s v="NOVIEMBRE"/>
    <n v="13265"/>
    <x v="70"/>
    <x v="70"/>
    <x v="9"/>
    <x v="9"/>
    <x v="4"/>
    <x v="3"/>
    <x v="1"/>
    <n v="1"/>
    <n v="190000"/>
    <n v="190"/>
    <x v="0"/>
  </r>
  <r>
    <x v="4"/>
    <s v="NOVIEMBRE"/>
    <n v="13277"/>
    <x v="9"/>
    <x v="9"/>
    <x v="9"/>
    <x v="9"/>
    <x v="4"/>
    <x v="3"/>
    <x v="1"/>
    <n v="1"/>
    <n v="190000"/>
    <n v="190"/>
    <x v="0"/>
  </r>
  <r>
    <x v="4"/>
    <s v="NOVIEMBRE"/>
    <n v="13281"/>
    <x v="92"/>
    <x v="92"/>
    <x v="76"/>
    <x v="76"/>
    <x v="4"/>
    <x v="3"/>
    <x v="1"/>
    <n v="1"/>
    <n v="175000"/>
    <n v="175"/>
    <x v="0"/>
  </r>
  <r>
    <x v="4"/>
    <s v="NOVIEMBRE"/>
    <n v="13288"/>
    <x v="102"/>
    <x v="102"/>
    <x v="76"/>
    <x v="76"/>
    <x v="4"/>
    <x v="3"/>
    <x v="1"/>
    <n v="20"/>
    <n v="145000"/>
    <n v="2900"/>
    <x v="0"/>
  </r>
  <r>
    <x v="4"/>
    <s v="NOVIEMBRE"/>
    <n v="13260"/>
    <x v="70"/>
    <x v="70"/>
    <x v="76"/>
    <x v="76"/>
    <x v="4"/>
    <x v="3"/>
    <x v="1"/>
    <n v="1"/>
    <n v="185000"/>
    <n v="185"/>
    <x v="0"/>
  </r>
  <r>
    <x v="4"/>
    <s v="NOVIEMBRE"/>
    <n v="13271"/>
    <x v="8"/>
    <x v="8"/>
    <x v="77"/>
    <x v="77"/>
    <x v="4"/>
    <x v="3"/>
    <x v="1"/>
    <n v="5"/>
    <n v="627300"/>
    <n v="3136.5"/>
    <x v="7"/>
  </r>
  <r>
    <x v="4"/>
    <s v="NOVIEMBRE"/>
    <n v="13270"/>
    <x v="28"/>
    <x v="28"/>
    <x v="506"/>
    <x v="506"/>
    <x v="4"/>
    <x v="3"/>
    <x v="1"/>
    <n v="5"/>
    <n v="1140000"/>
    <n v="5700"/>
    <x v="10"/>
  </r>
  <r>
    <x v="4"/>
    <s v="NOVIEMBRE"/>
    <n v="13283"/>
    <x v="28"/>
    <x v="28"/>
    <x v="506"/>
    <x v="506"/>
    <x v="4"/>
    <x v="3"/>
    <x v="1"/>
    <n v="1"/>
    <n v="1140000"/>
    <n v="1140"/>
    <x v="10"/>
  </r>
  <r>
    <x v="4"/>
    <s v="NOVIEMBRE"/>
    <n v="13284"/>
    <x v="28"/>
    <x v="28"/>
    <x v="506"/>
    <x v="506"/>
    <x v="4"/>
    <x v="3"/>
    <x v="1"/>
    <n v="6"/>
    <n v="1140000"/>
    <n v="6840"/>
    <x v="10"/>
  </r>
  <r>
    <x v="4"/>
    <s v="NOVIEMBRE"/>
    <n v="13286"/>
    <x v="5"/>
    <x v="5"/>
    <x v="82"/>
    <x v="82"/>
    <x v="4"/>
    <x v="3"/>
    <x v="1"/>
    <n v="60"/>
    <n v="118300"/>
    <n v="7098"/>
    <x v="4"/>
  </r>
  <r>
    <x v="4"/>
    <s v="NOVIEMBRE"/>
    <n v="13281"/>
    <x v="92"/>
    <x v="92"/>
    <x v="226"/>
    <x v="226"/>
    <x v="160"/>
    <x v="1"/>
    <x v="1"/>
    <n v="1"/>
    <n v="15000"/>
    <n v="15"/>
    <x v="0"/>
  </r>
  <r>
    <x v="4"/>
    <s v="NOVIEMBRE"/>
    <n v="13295"/>
    <x v="14"/>
    <x v="14"/>
    <x v="102"/>
    <x v="102"/>
    <x v="75"/>
    <x v="1"/>
    <x v="1"/>
    <n v="60"/>
    <n v="6002"/>
    <n v="360.12"/>
    <x v="0"/>
  </r>
  <r>
    <x v="4"/>
    <s v="NOVIEMBRE"/>
    <n v="13295"/>
    <x v="14"/>
    <x v="14"/>
    <x v="89"/>
    <x v="89"/>
    <x v="64"/>
    <x v="4"/>
    <x v="1"/>
    <n v="6"/>
    <n v="720257"/>
    <n v="4321.5420000000004"/>
    <x v="0"/>
  </r>
  <r>
    <x v="4"/>
    <s v="NOVIEMBRE"/>
    <n v="13295"/>
    <x v="14"/>
    <x v="14"/>
    <x v="45"/>
    <x v="45"/>
    <x v="31"/>
    <x v="4"/>
    <x v="1"/>
    <n v="2"/>
    <n v="1050375"/>
    <n v="2100.75"/>
    <x v="0"/>
  </r>
  <r>
    <x v="4"/>
    <s v="NOVIEMBRE"/>
    <n v="13292"/>
    <x v="6"/>
    <x v="6"/>
    <x v="616"/>
    <x v="616"/>
    <x v="422"/>
    <x v="1"/>
    <x v="10"/>
    <n v="1"/>
    <n v="3308322"/>
    <n v="3308.3220000000001"/>
    <x v="5"/>
  </r>
  <r>
    <x v="4"/>
    <s v="NOVIEMBRE"/>
    <n v="13285"/>
    <x v="22"/>
    <x v="22"/>
    <x v="611"/>
    <x v="611"/>
    <x v="419"/>
    <x v="3"/>
    <x v="3"/>
    <n v="10"/>
    <n v="410000"/>
    <n v="4100"/>
    <x v="14"/>
  </r>
  <r>
    <x v="4"/>
    <s v="NOVIEMBRE"/>
    <n v="13305"/>
    <x v="0"/>
    <x v="0"/>
    <x v="163"/>
    <x v="163"/>
    <x v="120"/>
    <x v="0"/>
    <x v="3"/>
    <n v="1"/>
    <n v="95000"/>
    <n v="95"/>
    <x v="0"/>
  </r>
  <r>
    <x v="4"/>
    <s v="NOVIEMBRE"/>
    <n v="13294"/>
    <x v="107"/>
    <x v="107"/>
    <x v="258"/>
    <x v="258"/>
    <x v="177"/>
    <x v="1"/>
    <x v="3"/>
    <n v="2"/>
    <n v="80000"/>
    <n v="160"/>
    <x v="0"/>
  </r>
  <r>
    <x v="4"/>
    <s v="NOVIEMBRE"/>
    <n v="13290"/>
    <x v="39"/>
    <x v="39"/>
    <x v="133"/>
    <x v="133"/>
    <x v="102"/>
    <x v="0"/>
    <x v="3"/>
    <n v="6"/>
    <n v="599000"/>
    <n v="3594"/>
    <x v="14"/>
  </r>
  <r>
    <x v="4"/>
    <s v="NOVIEMBRE"/>
    <n v="13276"/>
    <x v="45"/>
    <x v="45"/>
    <x v="135"/>
    <x v="135"/>
    <x v="104"/>
    <x v="0"/>
    <x v="3"/>
    <n v="5"/>
    <n v="142000"/>
    <n v="710"/>
    <x v="0"/>
  </r>
  <r>
    <x v="4"/>
    <s v="NOVIEMBRE"/>
    <n v="13305"/>
    <x v="0"/>
    <x v="0"/>
    <x v="62"/>
    <x v="62"/>
    <x v="48"/>
    <x v="0"/>
    <x v="3"/>
    <n v="1"/>
    <n v="60000"/>
    <n v="60"/>
    <x v="0"/>
  </r>
  <r>
    <x v="4"/>
    <s v="NOVIEMBRE"/>
    <n v="13305"/>
    <x v="0"/>
    <x v="0"/>
    <x v="63"/>
    <x v="63"/>
    <x v="49"/>
    <x v="0"/>
    <x v="3"/>
    <n v="1"/>
    <n v="87000"/>
    <n v="87"/>
    <x v="0"/>
  </r>
  <r>
    <x v="4"/>
    <s v="NOVIEMBRE"/>
    <n v="13294"/>
    <x v="107"/>
    <x v="107"/>
    <x v="617"/>
    <x v="617"/>
    <x v="423"/>
    <x v="1"/>
    <x v="3"/>
    <n v="1"/>
    <n v="140000"/>
    <n v="140"/>
    <x v="0"/>
  </r>
  <r>
    <x v="4"/>
    <s v="NOVIEMBRE"/>
    <n v="13290"/>
    <x v="39"/>
    <x v="39"/>
    <x v="218"/>
    <x v="218"/>
    <x v="157"/>
    <x v="1"/>
    <x v="3"/>
    <n v="6"/>
    <n v="45000"/>
    <n v="270"/>
    <x v="14"/>
  </r>
  <r>
    <x v="4"/>
    <s v="NOVIEMBRE"/>
    <n v="13290"/>
    <x v="39"/>
    <x v="39"/>
    <x v="219"/>
    <x v="219"/>
    <x v="158"/>
    <x v="1"/>
    <x v="3"/>
    <n v="3"/>
    <n v="186700"/>
    <n v="560.1"/>
    <x v="14"/>
  </r>
  <r>
    <x v="4"/>
    <s v="NOVIEMBRE"/>
    <n v="13290"/>
    <x v="39"/>
    <x v="39"/>
    <x v="170"/>
    <x v="170"/>
    <x v="126"/>
    <x v="2"/>
    <x v="3"/>
    <n v="3"/>
    <n v="1120000"/>
    <n v="3360"/>
    <x v="14"/>
  </r>
  <r>
    <x v="4"/>
    <s v="DICIEMBRE"/>
    <n v="13353"/>
    <x v="74"/>
    <x v="74"/>
    <x v="459"/>
    <x v="459"/>
    <x v="319"/>
    <x v="3"/>
    <x v="0"/>
    <n v="1"/>
    <n v="75000"/>
    <n v="75"/>
    <x v="0"/>
  </r>
  <r>
    <x v="4"/>
    <s v="DICIEMBRE"/>
    <n v="13332"/>
    <x v="109"/>
    <x v="109"/>
    <x v="3"/>
    <x v="3"/>
    <x v="3"/>
    <x v="0"/>
    <x v="0"/>
    <n v="12"/>
    <n v="42000"/>
    <n v="504"/>
    <x v="0"/>
  </r>
  <r>
    <x v="4"/>
    <s v="DICIEMBRE"/>
    <n v="13313"/>
    <x v="18"/>
    <x v="18"/>
    <x v="72"/>
    <x v="72"/>
    <x v="4"/>
    <x v="1"/>
    <x v="0"/>
    <n v="500"/>
    <n v="2534"/>
    <n v="1267"/>
    <x v="12"/>
  </r>
  <r>
    <x v="4"/>
    <s v="DICIEMBRE"/>
    <n v="13368"/>
    <x v="8"/>
    <x v="8"/>
    <x v="386"/>
    <x v="386"/>
    <x v="262"/>
    <x v="2"/>
    <x v="1"/>
    <n v="8"/>
    <n v="164511"/>
    <n v="1316.088"/>
    <x v="7"/>
  </r>
  <r>
    <x v="4"/>
    <s v="DICIEMBRE"/>
    <n v="13311"/>
    <x v="8"/>
    <x v="8"/>
    <x v="4"/>
    <x v="4"/>
    <x v="4"/>
    <x v="2"/>
    <x v="1"/>
    <n v="10"/>
    <n v="455000"/>
    <n v="4550"/>
    <x v="7"/>
  </r>
  <r>
    <x v="4"/>
    <s v="DICIEMBRE"/>
    <n v="13349"/>
    <x v="2"/>
    <x v="2"/>
    <x v="4"/>
    <x v="4"/>
    <x v="4"/>
    <x v="2"/>
    <x v="1"/>
    <n v="10"/>
    <n v="424165"/>
    <n v="4241.6499999999996"/>
    <x v="2"/>
  </r>
  <r>
    <x v="4"/>
    <s v="DICIEMBRE"/>
    <n v="13325"/>
    <x v="4"/>
    <x v="4"/>
    <x v="4"/>
    <x v="4"/>
    <x v="4"/>
    <x v="2"/>
    <x v="1"/>
    <n v="15"/>
    <n v="420990"/>
    <n v="6314.85"/>
    <x v="3"/>
  </r>
  <r>
    <x v="4"/>
    <s v="DICIEMBRE"/>
    <n v="13366"/>
    <x v="3"/>
    <x v="3"/>
    <x v="4"/>
    <x v="4"/>
    <x v="4"/>
    <x v="2"/>
    <x v="1"/>
    <n v="4"/>
    <n v="490000"/>
    <n v="1960"/>
    <x v="0"/>
  </r>
  <r>
    <x v="4"/>
    <s v="DICIEMBRE"/>
    <n v="13356"/>
    <x v="8"/>
    <x v="8"/>
    <x v="5"/>
    <x v="5"/>
    <x v="4"/>
    <x v="2"/>
    <x v="1"/>
    <n v="1"/>
    <n v="1850000"/>
    <n v="1850"/>
    <x v="7"/>
  </r>
  <r>
    <x v="4"/>
    <s v="DICIEMBRE"/>
    <n v="13357"/>
    <x v="8"/>
    <x v="8"/>
    <x v="5"/>
    <x v="5"/>
    <x v="4"/>
    <x v="2"/>
    <x v="1"/>
    <n v="2"/>
    <n v="1980000"/>
    <n v="3960"/>
    <x v="7"/>
  </r>
  <r>
    <x v="4"/>
    <s v="DICIEMBRE"/>
    <n v="13334"/>
    <x v="8"/>
    <x v="8"/>
    <x v="6"/>
    <x v="6"/>
    <x v="4"/>
    <x v="2"/>
    <x v="1"/>
    <n v="2"/>
    <n v="3878080"/>
    <n v="7756.16"/>
    <x v="7"/>
  </r>
  <r>
    <x v="4"/>
    <s v="DICIEMBRE"/>
    <n v="13335"/>
    <x v="8"/>
    <x v="8"/>
    <x v="6"/>
    <x v="6"/>
    <x v="4"/>
    <x v="2"/>
    <x v="1"/>
    <n v="1"/>
    <n v="3878080"/>
    <n v="3878.08"/>
    <x v="7"/>
  </r>
  <r>
    <x v="4"/>
    <s v="DICIEMBRE"/>
    <n v="13337"/>
    <x v="8"/>
    <x v="8"/>
    <x v="6"/>
    <x v="6"/>
    <x v="4"/>
    <x v="2"/>
    <x v="1"/>
    <n v="1"/>
    <n v="3750000"/>
    <n v="3750"/>
    <x v="7"/>
  </r>
  <r>
    <x v="4"/>
    <s v="DICIEMBRE"/>
    <n v="13364"/>
    <x v="65"/>
    <x v="65"/>
    <x v="6"/>
    <x v="6"/>
    <x v="4"/>
    <x v="2"/>
    <x v="1"/>
    <n v="3"/>
    <n v="2950000"/>
    <n v="8850"/>
    <x v="0"/>
  </r>
  <r>
    <x v="4"/>
    <s v="DICIEMBRE"/>
    <n v="13337"/>
    <x v="8"/>
    <x v="8"/>
    <x v="7"/>
    <x v="7"/>
    <x v="4"/>
    <x v="2"/>
    <x v="1"/>
    <n v="4"/>
    <n v="780000"/>
    <n v="3120"/>
    <x v="7"/>
  </r>
  <r>
    <x v="4"/>
    <s v="DICIEMBRE"/>
    <n v="13332"/>
    <x v="109"/>
    <x v="109"/>
    <x v="73"/>
    <x v="73"/>
    <x v="58"/>
    <x v="2"/>
    <x v="1"/>
    <n v="1"/>
    <n v="4958000"/>
    <n v="4958"/>
    <x v="0"/>
  </r>
  <r>
    <x v="4"/>
    <s v="DICIEMBRE"/>
    <n v="13358"/>
    <x v="28"/>
    <x v="28"/>
    <x v="172"/>
    <x v="172"/>
    <x v="127"/>
    <x v="1"/>
    <x v="1"/>
    <n v="215"/>
    <n v="113072"/>
    <n v="24310.48"/>
    <x v="10"/>
  </r>
  <r>
    <x v="4"/>
    <s v="DICIEMBRE"/>
    <n v="13330"/>
    <x v="19"/>
    <x v="19"/>
    <x v="614"/>
    <x v="614"/>
    <x v="4"/>
    <x v="3"/>
    <x v="1"/>
    <n v="4"/>
    <n v="183000"/>
    <n v="732"/>
    <x v="0"/>
  </r>
  <r>
    <x v="4"/>
    <s v="DICIEMBRE"/>
    <n v="13372"/>
    <x v="45"/>
    <x v="45"/>
    <x v="9"/>
    <x v="9"/>
    <x v="4"/>
    <x v="3"/>
    <x v="1"/>
    <n v="4"/>
    <n v="190000"/>
    <n v="760"/>
    <x v="0"/>
  </r>
  <r>
    <x v="4"/>
    <s v="DICIEMBRE"/>
    <n v="13310"/>
    <x v="74"/>
    <x v="74"/>
    <x v="9"/>
    <x v="9"/>
    <x v="4"/>
    <x v="3"/>
    <x v="1"/>
    <n v="1"/>
    <n v="190000"/>
    <n v="190"/>
    <x v="0"/>
  </r>
  <r>
    <x v="4"/>
    <s v="DICIEMBRE"/>
    <n v="13328"/>
    <x v="109"/>
    <x v="109"/>
    <x v="9"/>
    <x v="9"/>
    <x v="4"/>
    <x v="3"/>
    <x v="1"/>
    <n v="3"/>
    <n v="170000"/>
    <n v="510"/>
    <x v="0"/>
  </r>
  <r>
    <x v="4"/>
    <s v="DICIEMBRE"/>
    <n v="13354"/>
    <x v="19"/>
    <x v="19"/>
    <x v="9"/>
    <x v="9"/>
    <x v="4"/>
    <x v="3"/>
    <x v="1"/>
    <n v="2"/>
    <n v="195000"/>
    <n v="390"/>
    <x v="0"/>
  </r>
  <r>
    <x v="4"/>
    <s v="DICIEMBRE"/>
    <n v="13327"/>
    <x v="108"/>
    <x v="108"/>
    <x v="76"/>
    <x v="76"/>
    <x v="4"/>
    <x v="3"/>
    <x v="1"/>
    <n v="1"/>
    <n v="170000"/>
    <n v="170"/>
    <x v="0"/>
  </r>
  <r>
    <x v="4"/>
    <s v="DICIEMBRE"/>
    <n v="13312"/>
    <x v="17"/>
    <x v="17"/>
    <x v="77"/>
    <x v="77"/>
    <x v="4"/>
    <x v="3"/>
    <x v="1"/>
    <n v="1"/>
    <n v="720000"/>
    <n v="720"/>
    <x v="11"/>
  </r>
  <r>
    <x v="4"/>
    <s v="DICIEMBRE"/>
    <n v="13336"/>
    <x v="8"/>
    <x v="8"/>
    <x v="77"/>
    <x v="77"/>
    <x v="4"/>
    <x v="3"/>
    <x v="1"/>
    <n v="5"/>
    <n v="711991"/>
    <n v="3559.9549999999999"/>
    <x v="7"/>
  </r>
  <r>
    <x v="4"/>
    <s v="DICIEMBRE"/>
    <n v="13359"/>
    <x v="28"/>
    <x v="28"/>
    <x v="325"/>
    <x v="325"/>
    <x v="4"/>
    <x v="3"/>
    <x v="1"/>
    <n v="15"/>
    <n v="1140000"/>
    <n v="17100"/>
    <x v="10"/>
  </r>
  <r>
    <x v="4"/>
    <s v="DICIEMBRE"/>
    <n v="13367"/>
    <x v="17"/>
    <x v="17"/>
    <x v="520"/>
    <x v="520"/>
    <x v="357"/>
    <x v="3"/>
    <x v="1"/>
    <n v="1"/>
    <n v="2627672"/>
    <n v="2627.672"/>
    <x v="11"/>
  </r>
  <r>
    <x v="4"/>
    <s v="DICIEMBRE"/>
    <n v="13346"/>
    <x v="5"/>
    <x v="5"/>
    <x v="17"/>
    <x v="17"/>
    <x v="4"/>
    <x v="3"/>
    <x v="1"/>
    <n v="3"/>
    <n v="8295455"/>
    <n v="24886.365000000002"/>
    <x v="4"/>
  </r>
  <r>
    <x v="4"/>
    <s v="DICIEMBRE"/>
    <n v="13348"/>
    <x v="27"/>
    <x v="27"/>
    <x v="83"/>
    <x v="83"/>
    <x v="4"/>
    <x v="3"/>
    <x v="1"/>
    <n v="1"/>
    <n v="9952309"/>
    <n v="9952.3089999999993"/>
    <x v="10"/>
  </r>
  <r>
    <x v="4"/>
    <s v="DICIEMBRE"/>
    <n v="13343"/>
    <x v="28"/>
    <x v="28"/>
    <x v="152"/>
    <x v="152"/>
    <x v="4"/>
    <x v="3"/>
    <x v="1"/>
    <n v="5"/>
    <n v="11422157"/>
    <n v="57110.785000000003"/>
    <x v="10"/>
  </r>
  <r>
    <x v="4"/>
    <s v="DICIEMBRE"/>
    <n v="13330"/>
    <x v="19"/>
    <x v="19"/>
    <x v="495"/>
    <x v="495"/>
    <x v="341"/>
    <x v="1"/>
    <x v="1"/>
    <n v="1"/>
    <n v="70000"/>
    <n v="70"/>
    <x v="0"/>
  </r>
  <r>
    <x v="4"/>
    <s v="DICIEMBRE"/>
    <n v="13361"/>
    <x v="6"/>
    <x v="6"/>
    <x v="618"/>
    <x v="618"/>
    <x v="424"/>
    <x v="1"/>
    <x v="1"/>
    <n v="0"/>
    <n v="0"/>
    <n v="0"/>
    <x v="5"/>
  </r>
  <r>
    <x v="4"/>
    <s v="DICIEMBRE"/>
    <n v="13348"/>
    <x v="27"/>
    <x v="27"/>
    <x v="301"/>
    <x v="301"/>
    <x v="206"/>
    <x v="1"/>
    <x v="1"/>
    <n v="1"/>
    <n v="356927"/>
    <n v="356.92700000000002"/>
    <x v="10"/>
  </r>
  <r>
    <x v="4"/>
    <s v="DICIEMBRE"/>
    <n v="13348"/>
    <x v="27"/>
    <x v="27"/>
    <x v="302"/>
    <x v="302"/>
    <x v="207"/>
    <x v="1"/>
    <x v="1"/>
    <n v="1"/>
    <n v="80309"/>
    <n v="80.308999999999997"/>
    <x v="10"/>
  </r>
  <r>
    <x v="4"/>
    <s v="DICIEMBRE"/>
    <n v="13315"/>
    <x v="74"/>
    <x v="74"/>
    <x v="247"/>
    <x v="247"/>
    <x v="172"/>
    <x v="1"/>
    <x v="1"/>
    <n v="1"/>
    <n v="15000"/>
    <n v="15"/>
    <x v="0"/>
  </r>
  <r>
    <x v="4"/>
    <s v="DICIEMBRE"/>
    <n v="13365"/>
    <x v="109"/>
    <x v="109"/>
    <x v="35"/>
    <x v="35"/>
    <x v="21"/>
    <x v="1"/>
    <x v="1"/>
    <n v="5"/>
    <n v="15000"/>
    <n v="75"/>
    <x v="0"/>
  </r>
  <r>
    <x v="4"/>
    <s v="DICIEMBRE"/>
    <n v="13330"/>
    <x v="19"/>
    <x v="19"/>
    <x v="35"/>
    <x v="35"/>
    <x v="21"/>
    <x v="1"/>
    <x v="1"/>
    <n v="4"/>
    <n v="15000"/>
    <n v="60"/>
    <x v="0"/>
  </r>
  <r>
    <x v="4"/>
    <s v="DICIEMBRE"/>
    <n v="13342"/>
    <x v="28"/>
    <x v="28"/>
    <x v="106"/>
    <x v="106"/>
    <x v="79"/>
    <x v="1"/>
    <x v="1"/>
    <n v="71"/>
    <n v="17270"/>
    <n v="1226.17"/>
    <x v="10"/>
  </r>
  <r>
    <x v="4"/>
    <s v="DICIEMBRE"/>
    <n v="13347"/>
    <x v="14"/>
    <x v="14"/>
    <x v="106"/>
    <x v="106"/>
    <x v="79"/>
    <x v="1"/>
    <x v="1"/>
    <n v="40"/>
    <n v="36357"/>
    <n v="1454.28"/>
    <x v="0"/>
  </r>
  <r>
    <x v="4"/>
    <s v="DICIEMBRE"/>
    <n v="13333"/>
    <x v="6"/>
    <x v="6"/>
    <x v="43"/>
    <x v="43"/>
    <x v="29"/>
    <x v="1"/>
    <x v="1"/>
    <n v="25"/>
    <n v="106041"/>
    <n v="2651.0250000000001"/>
    <x v="5"/>
  </r>
  <r>
    <x v="4"/>
    <s v="DICIEMBRE"/>
    <n v="13338"/>
    <x v="12"/>
    <x v="12"/>
    <x v="43"/>
    <x v="43"/>
    <x v="29"/>
    <x v="1"/>
    <x v="1"/>
    <n v="30"/>
    <n v="96952"/>
    <n v="2908.56"/>
    <x v="8"/>
  </r>
  <r>
    <x v="4"/>
    <s v="DICIEMBRE"/>
    <n v="13339"/>
    <x v="12"/>
    <x v="12"/>
    <x v="43"/>
    <x v="43"/>
    <x v="29"/>
    <x v="1"/>
    <x v="1"/>
    <n v="37"/>
    <n v="106041"/>
    <n v="3923.5169999999998"/>
    <x v="8"/>
  </r>
  <r>
    <x v="4"/>
    <s v="DICIEMBRE"/>
    <n v="13340"/>
    <x v="12"/>
    <x v="12"/>
    <x v="43"/>
    <x v="43"/>
    <x v="29"/>
    <x v="1"/>
    <x v="1"/>
    <n v="30"/>
    <n v="196934"/>
    <n v="5908.02"/>
    <x v="8"/>
  </r>
  <r>
    <x v="4"/>
    <s v="DICIEMBRE"/>
    <n v="13341"/>
    <x v="12"/>
    <x v="12"/>
    <x v="43"/>
    <x v="43"/>
    <x v="29"/>
    <x v="1"/>
    <x v="1"/>
    <n v="48"/>
    <n v="166636"/>
    <n v="7998.5280000000002"/>
    <x v="8"/>
  </r>
  <r>
    <x v="4"/>
    <s v="DICIEMBRE"/>
    <n v="13345"/>
    <x v="25"/>
    <x v="25"/>
    <x v="43"/>
    <x v="43"/>
    <x v="29"/>
    <x v="1"/>
    <x v="1"/>
    <n v="15"/>
    <n v="181785"/>
    <n v="2726.7750000000001"/>
    <x v="16"/>
  </r>
  <r>
    <x v="4"/>
    <s v="DICIEMBRE"/>
    <n v="13347"/>
    <x v="14"/>
    <x v="14"/>
    <x v="43"/>
    <x v="43"/>
    <x v="29"/>
    <x v="1"/>
    <x v="1"/>
    <n v="15"/>
    <n v="166636"/>
    <n v="2499.54"/>
    <x v="0"/>
  </r>
  <r>
    <x v="4"/>
    <s v="DICIEMBRE"/>
    <n v="13344"/>
    <x v="13"/>
    <x v="13"/>
    <x v="107"/>
    <x v="107"/>
    <x v="80"/>
    <x v="1"/>
    <x v="1"/>
    <n v="15"/>
    <n v="32721"/>
    <n v="490.815"/>
    <x v="9"/>
  </r>
  <r>
    <x v="4"/>
    <s v="DICIEMBRE"/>
    <n v="13344"/>
    <x v="13"/>
    <x v="13"/>
    <x v="272"/>
    <x v="272"/>
    <x v="189"/>
    <x v="1"/>
    <x v="1"/>
    <n v="10"/>
    <n v="263588"/>
    <n v="2635.88"/>
    <x v="9"/>
  </r>
  <r>
    <x v="4"/>
    <s v="DICIEMBRE"/>
    <n v="13355"/>
    <x v="8"/>
    <x v="8"/>
    <x v="89"/>
    <x v="89"/>
    <x v="64"/>
    <x v="4"/>
    <x v="1"/>
    <n v="10"/>
    <n v="603500"/>
    <n v="6035"/>
    <x v="7"/>
  </r>
  <r>
    <x v="4"/>
    <s v="DICIEMBRE"/>
    <n v="13370"/>
    <x v="73"/>
    <x v="73"/>
    <x v="89"/>
    <x v="89"/>
    <x v="64"/>
    <x v="4"/>
    <x v="1"/>
    <n v="1"/>
    <n v="645000"/>
    <n v="645"/>
    <x v="0"/>
  </r>
  <r>
    <x v="4"/>
    <s v="DICIEMBRE"/>
    <n v="13347"/>
    <x v="14"/>
    <x v="14"/>
    <x v="115"/>
    <x v="115"/>
    <x v="87"/>
    <x v="4"/>
    <x v="1"/>
    <n v="2"/>
    <n v="1257346"/>
    <n v="2514.692"/>
    <x v="0"/>
  </r>
  <r>
    <x v="4"/>
    <s v="DICIEMBRE"/>
    <n v="13344"/>
    <x v="13"/>
    <x v="13"/>
    <x v="273"/>
    <x v="273"/>
    <x v="190"/>
    <x v="1"/>
    <x v="1"/>
    <n v="2"/>
    <n v="1654243"/>
    <n v="3308.4859999999999"/>
    <x v="9"/>
  </r>
  <r>
    <x v="4"/>
    <s v="DICIEMBRE"/>
    <n v="13312"/>
    <x v="17"/>
    <x v="17"/>
    <x v="502"/>
    <x v="502"/>
    <x v="4"/>
    <x v="1"/>
    <x v="10"/>
    <n v="1"/>
    <n v="105000"/>
    <n v="105"/>
    <x v="11"/>
  </r>
  <r>
    <x v="4"/>
    <s v="DICIEMBRE"/>
    <n v="13312"/>
    <x v="17"/>
    <x v="17"/>
    <x v="542"/>
    <x v="542"/>
    <x v="4"/>
    <x v="1"/>
    <x v="10"/>
    <n v="2"/>
    <n v="45000"/>
    <n v="90"/>
    <x v="11"/>
  </r>
  <r>
    <x v="4"/>
    <s v="DICIEMBRE"/>
    <n v="13318"/>
    <x v="18"/>
    <x v="18"/>
    <x v="204"/>
    <x v="204"/>
    <x v="147"/>
    <x v="0"/>
    <x v="2"/>
    <n v="1"/>
    <n v="1450000"/>
    <n v="1450"/>
    <x v="12"/>
  </r>
  <r>
    <x v="4"/>
    <s v="DICIEMBRE"/>
    <n v="13352"/>
    <x v="22"/>
    <x v="22"/>
    <x v="205"/>
    <x v="205"/>
    <x v="4"/>
    <x v="1"/>
    <x v="2"/>
    <n v="1"/>
    <n v="1145856"/>
    <n v="1145.856"/>
    <x v="14"/>
  </r>
  <r>
    <x v="4"/>
    <s v="DICIEMBRE"/>
    <n v="13320"/>
    <x v="1"/>
    <x v="1"/>
    <x v="205"/>
    <x v="205"/>
    <x v="4"/>
    <x v="1"/>
    <x v="2"/>
    <n v="1"/>
    <n v="1091352"/>
    <n v="1091.3520000000001"/>
    <x v="1"/>
  </r>
  <r>
    <x v="4"/>
    <s v="DICIEMBRE"/>
    <n v="13329"/>
    <x v="1"/>
    <x v="1"/>
    <x v="422"/>
    <x v="422"/>
    <x v="288"/>
    <x v="1"/>
    <x v="2"/>
    <n v="1"/>
    <n v="1296957"/>
    <n v="1296.9570000000001"/>
    <x v="1"/>
  </r>
  <r>
    <x v="4"/>
    <s v="DICIEMBRE"/>
    <n v="13363"/>
    <x v="17"/>
    <x v="17"/>
    <x v="532"/>
    <x v="532"/>
    <x v="365"/>
    <x v="5"/>
    <x v="13"/>
    <n v="1"/>
    <n v="380000"/>
    <n v="380"/>
    <x v="11"/>
  </r>
  <r>
    <x v="4"/>
    <s v="DICIEMBRE"/>
    <n v="13328"/>
    <x v="109"/>
    <x v="109"/>
    <x v="603"/>
    <x v="603"/>
    <x v="413"/>
    <x v="5"/>
    <x v="13"/>
    <n v="5"/>
    <n v="156000"/>
    <n v="780"/>
    <x v="0"/>
  </r>
  <r>
    <x v="4"/>
    <s v="DICIEMBRE"/>
    <n v="13353"/>
    <x v="74"/>
    <x v="74"/>
    <x v="380"/>
    <x v="380"/>
    <x v="256"/>
    <x v="3"/>
    <x v="3"/>
    <n v="2"/>
    <n v="88000"/>
    <n v="176"/>
    <x v="0"/>
  </r>
  <r>
    <x v="4"/>
    <s v="DICIEMBRE"/>
    <n v="13362"/>
    <x v="36"/>
    <x v="36"/>
    <x v="453"/>
    <x v="453"/>
    <x v="313"/>
    <x v="3"/>
    <x v="3"/>
    <n v="1"/>
    <n v="230000"/>
    <n v="230"/>
    <x v="0"/>
  </r>
  <r>
    <x v="4"/>
    <s v="DICIEMBRE"/>
    <n v="13319"/>
    <x v="18"/>
    <x v="18"/>
    <x v="94"/>
    <x v="94"/>
    <x v="69"/>
    <x v="0"/>
    <x v="3"/>
    <n v="18"/>
    <n v="52000"/>
    <n v="936"/>
    <x v="12"/>
  </r>
  <r>
    <x v="4"/>
    <s v="DICIEMBRE"/>
    <n v="13314"/>
    <x v="65"/>
    <x v="65"/>
    <x v="94"/>
    <x v="94"/>
    <x v="69"/>
    <x v="0"/>
    <x v="3"/>
    <n v="4"/>
    <n v="46000"/>
    <n v="184"/>
    <x v="0"/>
  </r>
  <r>
    <x v="4"/>
    <s v="DICIEMBRE"/>
    <n v="13319"/>
    <x v="18"/>
    <x v="18"/>
    <x v="354"/>
    <x v="354"/>
    <x v="242"/>
    <x v="0"/>
    <x v="3"/>
    <n v="4"/>
    <n v="85000"/>
    <n v="340"/>
    <x v="12"/>
  </r>
  <r>
    <x v="4"/>
    <s v="DICIEMBRE"/>
    <n v="13312"/>
    <x v="17"/>
    <x v="17"/>
    <x v="164"/>
    <x v="164"/>
    <x v="121"/>
    <x v="0"/>
    <x v="3"/>
    <n v="1"/>
    <n v="345000"/>
    <n v="345"/>
    <x v="11"/>
  </r>
  <r>
    <x v="4"/>
    <s v="DICIEMBRE"/>
    <n v="13326"/>
    <x v="22"/>
    <x v="22"/>
    <x v="164"/>
    <x v="164"/>
    <x v="121"/>
    <x v="0"/>
    <x v="3"/>
    <n v="5"/>
    <n v="345000"/>
    <n v="1725"/>
    <x v="14"/>
  </r>
  <r>
    <x v="4"/>
    <s v="DICIEMBRE"/>
    <n v="13314"/>
    <x v="65"/>
    <x v="65"/>
    <x v="444"/>
    <x v="444"/>
    <x v="305"/>
    <x v="0"/>
    <x v="3"/>
    <n v="4"/>
    <n v="210000"/>
    <n v="840"/>
    <x v="0"/>
  </r>
  <r>
    <x v="4"/>
    <s v="DICIEMBRE"/>
    <n v="13317"/>
    <x v="18"/>
    <x v="18"/>
    <x v="375"/>
    <x v="375"/>
    <x v="254"/>
    <x v="0"/>
    <x v="3"/>
    <n v="1"/>
    <n v="998000"/>
    <n v="998"/>
    <x v="12"/>
  </r>
  <r>
    <x v="4"/>
    <s v="DICIEMBRE"/>
    <n v="13351"/>
    <x v="39"/>
    <x v="39"/>
    <x v="579"/>
    <x v="579"/>
    <x v="394"/>
    <x v="0"/>
    <x v="3"/>
    <n v="2"/>
    <n v="820000"/>
    <n v="1640"/>
    <x v="14"/>
  </r>
  <r>
    <x v="4"/>
    <s v="DICIEMBRE"/>
    <n v="13314"/>
    <x v="65"/>
    <x v="65"/>
    <x v="356"/>
    <x v="356"/>
    <x v="244"/>
    <x v="0"/>
    <x v="3"/>
    <n v="1"/>
    <n v="2100000"/>
    <n v="2100"/>
    <x v="0"/>
  </r>
  <r>
    <x v="4"/>
    <s v="DICIEMBRE"/>
    <n v="13316"/>
    <x v="18"/>
    <x v="18"/>
    <x v="167"/>
    <x v="167"/>
    <x v="124"/>
    <x v="0"/>
    <x v="3"/>
    <n v="1"/>
    <n v="1112000"/>
    <n v="1112"/>
    <x v="12"/>
  </r>
  <r>
    <x v="4"/>
    <s v="DICIEMBRE"/>
    <n v="13312"/>
    <x v="17"/>
    <x v="17"/>
    <x v="457"/>
    <x v="457"/>
    <x v="317"/>
    <x v="1"/>
    <x v="3"/>
    <n v="2"/>
    <n v="52000"/>
    <n v="104"/>
    <x v="11"/>
  </r>
  <r>
    <x v="4"/>
    <s v="DICIEMBRE"/>
    <n v="13312"/>
    <x v="17"/>
    <x v="17"/>
    <x v="440"/>
    <x v="440"/>
    <x v="302"/>
    <x v="1"/>
    <x v="3"/>
    <n v="1"/>
    <n v="98000"/>
    <n v="98"/>
    <x v="11"/>
  </r>
  <r>
    <x v="4"/>
    <s v="DICIEMBRE"/>
    <n v="13312"/>
    <x v="17"/>
    <x v="17"/>
    <x v="446"/>
    <x v="446"/>
    <x v="307"/>
    <x v="1"/>
    <x v="3"/>
    <n v="2"/>
    <n v="52000"/>
    <n v="104"/>
    <x v="11"/>
  </r>
  <r>
    <x v="4"/>
    <s v="DICIEMBRE"/>
    <n v="13319"/>
    <x v="18"/>
    <x v="18"/>
    <x v="140"/>
    <x v="140"/>
    <x v="109"/>
    <x v="0"/>
    <x v="3"/>
    <n v="40"/>
    <n v="6500"/>
    <n v="260"/>
    <x v="12"/>
  </r>
  <r>
    <x v="5"/>
    <s v="ENERO"/>
    <n v="13421"/>
    <x v="19"/>
    <x v="19"/>
    <x v="424"/>
    <x v="424"/>
    <x v="290"/>
    <x v="7"/>
    <x v="9"/>
    <n v="1"/>
    <n v="10450000"/>
    <n v="10450"/>
    <x v="0"/>
  </r>
  <r>
    <x v="5"/>
    <s v="ENERO"/>
    <n v="13402"/>
    <x v="17"/>
    <x v="17"/>
    <x v="580"/>
    <x v="580"/>
    <x v="395"/>
    <x v="1"/>
    <x v="9"/>
    <n v="1"/>
    <n v="104000"/>
    <n v="104"/>
    <x v="11"/>
  </r>
  <r>
    <x v="5"/>
    <s v="ENERO"/>
    <n v="13402"/>
    <x v="17"/>
    <x v="17"/>
    <x v="563"/>
    <x v="563"/>
    <x v="383"/>
    <x v="1"/>
    <x v="9"/>
    <n v="1"/>
    <n v="85000"/>
    <n v="85"/>
    <x v="11"/>
  </r>
  <r>
    <x v="5"/>
    <s v="ENERO"/>
    <n v="13402"/>
    <x v="17"/>
    <x v="17"/>
    <x v="619"/>
    <x v="619"/>
    <x v="425"/>
    <x v="1"/>
    <x v="9"/>
    <n v="1"/>
    <n v="320000"/>
    <n v="320"/>
    <x v="11"/>
  </r>
  <r>
    <x v="5"/>
    <s v="ENERO"/>
    <n v="13430"/>
    <x v="45"/>
    <x v="45"/>
    <x v="536"/>
    <x v="536"/>
    <x v="4"/>
    <x v="1"/>
    <x v="14"/>
    <n v="1"/>
    <n v="820000"/>
    <n v="820"/>
    <x v="0"/>
  </r>
  <r>
    <x v="5"/>
    <s v="ENERO"/>
    <n v="13429"/>
    <x v="22"/>
    <x v="22"/>
    <x v="536"/>
    <x v="536"/>
    <x v="4"/>
    <x v="1"/>
    <x v="14"/>
    <n v="1"/>
    <n v="800000"/>
    <n v="800"/>
    <x v="14"/>
  </r>
  <r>
    <x v="5"/>
    <s v="ENERO"/>
    <n v="13410"/>
    <x v="17"/>
    <x v="17"/>
    <x v="449"/>
    <x v="449"/>
    <x v="4"/>
    <x v="3"/>
    <x v="0"/>
    <n v="1"/>
    <n v="720000"/>
    <n v="720"/>
    <x v="11"/>
  </r>
  <r>
    <x v="5"/>
    <s v="ENERO"/>
    <n v="13400"/>
    <x v="22"/>
    <x v="22"/>
    <x v="3"/>
    <x v="3"/>
    <x v="3"/>
    <x v="0"/>
    <x v="0"/>
    <n v="7"/>
    <n v="42000"/>
    <n v="294"/>
    <x v="14"/>
  </r>
  <r>
    <x v="5"/>
    <s v="ENERO"/>
    <n v="13412"/>
    <x v="22"/>
    <x v="22"/>
    <x v="3"/>
    <x v="3"/>
    <x v="3"/>
    <x v="0"/>
    <x v="0"/>
    <n v="13"/>
    <n v="42000"/>
    <n v="546"/>
    <x v="14"/>
  </r>
  <r>
    <x v="5"/>
    <s v="ENERO"/>
    <n v="13385"/>
    <x v="13"/>
    <x v="13"/>
    <x v="386"/>
    <x v="386"/>
    <x v="262"/>
    <x v="2"/>
    <x v="1"/>
    <n v="90"/>
    <n v="170810"/>
    <n v="15372.9"/>
    <x v="9"/>
  </r>
  <r>
    <x v="5"/>
    <s v="ENERO"/>
    <n v="13384"/>
    <x v="28"/>
    <x v="28"/>
    <x v="386"/>
    <x v="386"/>
    <x v="262"/>
    <x v="2"/>
    <x v="1"/>
    <n v="55"/>
    <n v="170810"/>
    <n v="9394.5499999999993"/>
    <x v="10"/>
  </r>
  <r>
    <x v="5"/>
    <s v="ENERO"/>
    <n v="13397"/>
    <x v="26"/>
    <x v="26"/>
    <x v="4"/>
    <x v="4"/>
    <x v="4"/>
    <x v="2"/>
    <x v="1"/>
    <n v="1"/>
    <n v="490000"/>
    <n v="490"/>
    <x v="0"/>
  </r>
  <r>
    <x v="5"/>
    <s v="ENERO"/>
    <n v="13403"/>
    <x v="4"/>
    <x v="4"/>
    <x v="4"/>
    <x v="4"/>
    <x v="4"/>
    <x v="2"/>
    <x v="1"/>
    <n v="45"/>
    <n v="407215"/>
    <n v="18324.674999999999"/>
    <x v="3"/>
  </r>
  <r>
    <x v="5"/>
    <s v="ENERO"/>
    <n v="13432"/>
    <x v="4"/>
    <x v="4"/>
    <x v="4"/>
    <x v="4"/>
    <x v="4"/>
    <x v="2"/>
    <x v="1"/>
    <n v="15"/>
    <n v="411732"/>
    <n v="6175.98"/>
    <x v="3"/>
  </r>
  <r>
    <x v="5"/>
    <s v="ENERO"/>
    <n v="13394"/>
    <x v="1"/>
    <x v="1"/>
    <x v="4"/>
    <x v="4"/>
    <x v="4"/>
    <x v="2"/>
    <x v="1"/>
    <n v="1"/>
    <n v="480000"/>
    <n v="480"/>
    <x v="1"/>
  </r>
  <r>
    <x v="5"/>
    <s v="ENERO"/>
    <n v="13381"/>
    <x v="19"/>
    <x v="19"/>
    <x v="4"/>
    <x v="4"/>
    <x v="4"/>
    <x v="2"/>
    <x v="1"/>
    <n v="80"/>
    <n v="400000"/>
    <n v="32000"/>
    <x v="0"/>
  </r>
  <r>
    <x v="5"/>
    <s v="ENERO"/>
    <n v="13386"/>
    <x v="17"/>
    <x v="17"/>
    <x v="5"/>
    <x v="5"/>
    <x v="4"/>
    <x v="2"/>
    <x v="1"/>
    <n v="1"/>
    <n v="1950000"/>
    <n v="1950"/>
    <x v="11"/>
  </r>
  <r>
    <x v="5"/>
    <s v="ENERO"/>
    <n v="13387"/>
    <x v="8"/>
    <x v="8"/>
    <x v="5"/>
    <x v="5"/>
    <x v="4"/>
    <x v="2"/>
    <x v="1"/>
    <n v="1"/>
    <n v="1850000"/>
    <n v="1850"/>
    <x v="7"/>
  </r>
  <r>
    <x v="5"/>
    <s v="ENERO"/>
    <n v="13427"/>
    <x v="8"/>
    <x v="8"/>
    <x v="5"/>
    <x v="5"/>
    <x v="4"/>
    <x v="2"/>
    <x v="1"/>
    <n v="3"/>
    <n v="1950000"/>
    <n v="5850"/>
    <x v="7"/>
  </r>
  <r>
    <x v="5"/>
    <s v="ENERO"/>
    <n v="13388"/>
    <x v="100"/>
    <x v="100"/>
    <x v="6"/>
    <x v="6"/>
    <x v="4"/>
    <x v="2"/>
    <x v="1"/>
    <n v="1"/>
    <n v="2800000"/>
    <n v="2800"/>
    <x v="4"/>
  </r>
  <r>
    <x v="5"/>
    <s v="ENERO"/>
    <n v="13418"/>
    <x v="5"/>
    <x v="5"/>
    <x v="6"/>
    <x v="6"/>
    <x v="4"/>
    <x v="2"/>
    <x v="1"/>
    <n v="2"/>
    <n v="2676255"/>
    <n v="5352.51"/>
    <x v="4"/>
  </r>
  <r>
    <x v="5"/>
    <s v="ENERO"/>
    <n v="13383"/>
    <x v="8"/>
    <x v="8"/>
    <x v="323"/>
    <x v="323"/>
    <x v="4"/>
    <x v="2"/>
    <x v="1"/>
    <n v="1"/>
    <n v="3850725"/>
    <n v="3850.7249999999999"/>
    <x v="7"/>
  </r>
  <r>
    <x v="5"/>
    <s v="ENERO"/>
    <n v="13399"/>
    <x v="8"/>
    <x v="8"/>
    <x v="323"/>
    <x v="323"/>
    <x v="4"/>
    <x v="2"/>
    <x v="1"/>
    <n v="1"/>
    <n v="3852631"/>
    <n v="3852.6309999999999"/>
    <x v="7"/>
  </r>
  <r>
    <x v="5"/>
    <s v="ENERO"/>
    <n v="13382"/>
    <x v="38"/>
    <x v="38"/>
    <x v="323"/>
    <x v="323"/>
    <x v="4"/>
    <x v="2"/>
    <x v="1"/>
    <n v="2"/>
    <n v="3457985.59"/>
    <n v="6915.9711799999995"/>
    <x v="1"/>
  </r>
  <r>
    <x v="5"/>
    <s v="ENERO"/>
    <n v="13404"/>
    <x v="38"/>
    <x v="38"/>
    <x v="517"/>
    <x v="517"/>
    <x v="4"/>
    <x v="2"/>
    <x v="1"/>
    <n v="2"/>
    <n v="5841293"/>
    <n v="11682.585999999999"/>
    <x v="1"/>
  </r>
  <r>
    <x v="5"/>
    <s v="ENERO"/>
    <n v="13406"/>
    <x v="8"/>
    <x v="8"/>
    <x v="7"/>
    <x v="7"/>
    <x v="4"/>
    <x v="2"/>
    <x v="1"/>
    <n v="4"/>
    <n v="780000"/>
    <n v="3120"/>
    <x v="7"/>
  </r>
  <r>
    <x v="5"/>
    <s v="ENERO"/>
    <n v="13386"/>
    <x v="25"/>
    <x v="25"/>
    <x v="7"/>
    <x v="7"/>
    <x v="4"/>
    <x v="2"/>
    <x v="1"/>
    <n v="5"/>
    <n v="812000"/>
    <n v="4060"/>
    <x v="16"/>
  </r>
  <r>
    <x v="5"/>
    <s v="ENERO"/>
    <n v="13392"/>
    <x v="6"/>
    <x v="6"/>
    <x v="171"/>
    <x v="171"/>
    <x v="4"/>
    <x v="2"/>
    <x v="1"/>
    <n v="5"/>
    <n v="5808000"/>
    <n v="29040"/>
    <x v="5"/>
  </r>
  <r>
    <x v="5"/>
    <s v="ENERO"/>
    <n v="13393"/>
    <x v="6"/>
    <x v="6"/>
    <x v="171"/>
    <x v="171"/>
    <x v="4"/>
    <x v="2"/>
    <x v="1"/>
    <n v="1"/>
    <n v="5808000"/>
    <n v="5808"/>
    <x v="5"/>
  </r>
  <r>
    <x v="5"/>
    <s v="ENERO"/>
    <n v="13401"/>
    <x v="17"/>
    <x v="17"/>
    <x v="614"/>
    <x v="614"/>
    <x v="4"/>
    <x v="3"/>
    <x v="1"/>
    <n v="1"/>
    <n v="180000"/>
    <n v="180"/>
    <x v="11"/>
  </r>
  <r>
    <x v="5"/>
    <s v="ENERO"/>
    <n v="13414"/>
    <x v="22"/>
    <x v="22"/>
    <x v="614"/>
    <x v="614"/>
    <x v="4"/>
    <x v="3"/>
    <x v="1"/>
    <n v="2"/>
    <n v="175000"/>
    <n v="350"/>
    <x v="14"/>
  </r>
  <r>
    <x v="5"/>
    <s v="ENERO"/>
    <n v="13420"/>
    <x v="53"/>
    <x v="53"/>
    <x v="614"/>
    <x v="614"/>
    <x v="4"/>
    <x v="3"/>
    <x v="1"/>
    <n v="2"/>
    <n v="185000"/>
    <n v="370"/>
    <x v="0"/>
  </r>
  <r>
    <x v="5"/>
    <s v="ENERO"/>
    <n v="13389"/>
    <x v="109"/>
    <x v="109"/>
    <x v="614"/>
    <x v="614"/>
    <x v="4"/>
    <x v="3"/>
    <x v="1"/>
    <n v="1"/>
    <n v="180000"/>
    <n v="180"/>
    <x v="0"/>
  </r>
  <r>
    <x v="5"/>
    <s v="ENERO"/>
    <n v="13434"/>
    <x v="65"/>
    <x v="65"/>
    <x v="614"/>
    <x v="614"/>
    <x v="4"/>
    <x v="3"/>
    <x v="1"/>
    <n v="1"/>
    <n v="175000"/>
    <n v="175"/>
    <x v="0"/>
  </r>
  <r>
    <x v="5"/>
    <s v="ENERO"/>
    <n v="13431"/>
    <x v="36"/>
    <x v="36"/>
    <x v="620"/>
    <x v="620"/>
    <x v="4"/>
    <x v="3"/>
    <x v="1"/>
    <n v="1"/>
    <n v="185000"/>
    <n v="185"/>
    <x v="0"/>
  </r>
  <r>
    <x v="5"/>
    <s v="ENERO"/>
    <n v="13413"/>
    <x v="17"/>
    <x v="17"/>
    <x v="9"/>
    <x v="9"/>
    <x v="4"/>
    <x v="3"/>
    <x v="1"/>
    <n v="2"/>
    <n v="180000"/>
    <n v="360"/>
    <x v="11"/>
  </r>
  <r>
    <x v="5"/>
    <s v="ENERO"/>
    <n v="13395"/>
    <x v="8"/>
    <x v="8"/>
    <x v="9"/>
    <x v="9"/>
    <x v="4"/>
    <x v="3"/>
    <x v="1"/>
    <n v="4"/>
    <n v="195000"/>
    <n v="780"/>
    <x v="7"/>
  </r>
  <r>
    <x v="5"/>
    <s v="ENERO"/>
    <n v="13413"/>
    <x v="8"/>
    <x v="8"/>
    <x v="334"/>
    <x v="334"/>
    <x v="4"/>
    <x v="3"/>
    <x v="1"/>
    <n v="4"/>
    <n v="195000"/>
    <n v="780"/>
    <x v="7"/>
  </r>
  <r>
    <x v="5"/>
    <s v="ENERO"/>
    <n v="13415"/>
    <x v="45"/>
    <x v="45"/>
    <x v="76"/>
    <x v="76"/>
    <x v="4"/>
    <x v="3"/>
    <x v="1"/>
    <n v="4"/>
    <n v="184000"/>
    <n v="736"/>
    <x v="0"/>
  </r>
  <r>
    <x v="5"/>
    <s v="ENERO"/>
    <n v="13405"/>
    <x v="19"/>
    <x v="19"/>
    <x v="76"/>
    <x v="76"/>
    <x v="4"/>
    <x v="3"/>
    <x v="1"/>
    <n v="8"/>
    <n v="175000"/>
    <n v="1400"/>
    <x v="0"/>
  </r>
  <r>
    <x v="5"/>
    <s v="ENERO"/>
    <n v="13408"/>
    <x v="19"/>
    <x v="19"/>
    <x v="76"/>
    <x v="76"/>
    <x v="4"/>
    <x v="3"/>
    <x v="1"/>
    <n v="12"/>
    <n v="175000"/>
    <n v="2100"/>
    <x v="0"/>
  </r>
  <r>
    <x v="5"/>
    <s v="ENERO"/>
    <n v="13426"/>
    <x v="108"/>
    <x v="108"/>
    <x v="76"/>
    <x v="76"/>
    <x v="4"/>
    <x v="3"/>
    <x v="1"/>
    <n v="1"/>
    <n v="175000"/>
    <n v="175"/>
    <x v="0"/>
  </r>
  <r>
    <x v="5"/>
    <s v="ENERO"/>
    <n v="13401"/>
    <x v="92"/>
    <x v="92"/>
    <x v="82"/>
    <x v="82"/>
    <x v="4"/>
    <x v="3"/>
    <x v="1"/>
    <n v="1"/>
    <n v="135000"/>
    <n v="135"/>
    <x v="0"/>
  </r>
  <r>
    <x v="5"/>
    <s v="ENERO"/>
    <n v="13417"/>
    <x v="53"/>
    <x v="53"/>
    <x v="82"/>
    <x v="82"/>
    <x v="4"/>
    <x v="3"/>
    <x v="1"/>
    <n v="1"/>
    <n v="140000"/>
    <n v="140"/>
    <x v="0"/>
  </r>
  <r>
    <x v="5"/>
    <s v="ENERO"/>
    <n v="13390"/>
    <x v="6"/>
    <x v="6"/>
    <x v="618"/>
    <x v="618"/>
    <x v="424"/>
    <x v="1"/>
    <x v="1"/>
    <n v="1"/>
    <n v="625000"/>
    <n v="625"/>
    <x v="5"/>
  </r>
  <r>
    <x v="5"/>
    <s v="ENERO"/>
    <n v="13415"/>
    <x v="19"/>
    <x v="19"/>
    <x v="155"/>
    <x v="155"/>
    <x v="119"/>
    <x v="1"/>
    <x v="1"/>
    <n v="10"/>
    <n v="15000"/>
    <n v="150"/>
    <x v="0"/>
  </r>
  <r>
    <x v="5"/>
    <s v="ENERO"/>
    <n v="13407"/>
    <x v="25"/>
    <x v="25"/>
    <x v="35"/>
    <x v="35"/>
    <x v="21"/>
    <x v="1"/>
    <x v="1"/>
    <n v="9"/>
    <n v="22000"/>
    <n v="198"/>
    <x v="16"/>
  </r>
  <r>
    <x v="5"/>
    <s v="ENERO"/>
    <n v="13396"/>
    <x v="48"/>
    <x v="48"/>
    <x v="106"/>
    <x v="106"/>
    <x v="79"/>
    <x v="1"/>
    <x v="1"/>
    <n v="60"/>
    <n v="26178"/>
    <n v="1570.68"/>
    <x v="0"/>
  </r>
  <r>
    <x v="5"/>
    <s v="ENERO"/>
    <n v="13396"/>
    <x v="48"/>
    <x v="48"/>
    <x v="107"/>
    <x v="107"/>
    <x v="80"/>
    <x v="1"/>
    <x v="1"/>
    <n v="49"/>
    <n v="31414"/>
    <n v="1539.2860000000001"/>
    <x v="0"/>
  </r>
  <r>
    <x v="5"/>
    <s v="ENERO"/>
    <n v="13416"/>
    <x v="19"/>
    <x v="19"/>
    <x v="89"/>
    <x v="89"/>
    <x v="64"/>
    <x v="4"/>
    <x v="1"/>
    <n v="2"/>
    <n v="480000"/>
    <n v="960"/>
    <x v="0"/>
  </r>
  <r>
    <x v="5"/>
    <s v="ENERO"/>
    <n v="13396"/>
    <x v="48"/>
    <x v="48"/>
    <x v="114"/>
    <x v="114"/>
    <x v="86"/>
    <x v="1"/>
    <x v="1"/>
    <n v="20"/>
    <n v="22397"/>
    <n v="447.94"/>
    <x v="0"/>
  </r>
  <r>
    <x v="5"/>
    <s v="ENERO"/>
    <n v="13396"/>
    <x v="48"/>
    <x v="48"/>
    <x v="273"/>
    <x v="273"/>
    <x v="190"/>
    <x v="1"/>
    <x v="1"/>
    <n v="5"/>
    <n v="1966268"/>
    <n v="9831.34"/>
    <x v="0"/>
  </r>
  <r>
    <x v="5"/>
    <s v="ENERO"/>
    <n v="13422"/>
    <x v="22"/>
    <x v="22"/>
    <x v="554"/>
    <x v="554"/>
    <x v="4"/>
    <x v="1"/>
    <x v="12"/>
    <n v="4"/>
    <n v="1120555.75"/>
    <n v="4482.223"/>
    <x v="14"/>
  </r>
  <r>
    <x v="5"/>
    <s v="ENERO"/>
    <n v="13423"/>
    <x v="1"/>
    <x v="1"/>
    <x v="554"/>
    <x v="554"/>
    <x v="4"/>
    <x v="1"/>
    <x v="12"/>
    <n v="3"/>
    <n v="1134740"/>
    <n v="3404.22"/>
    <x v="1"/>
  </r>
  <r>
    <x v="5"/>
    <s v="ENERO"/>
    <n v="13422"/>
    <x v="1"/>
    <x v="1"/>
    <x v="422"/>
    <x v="422"/>
    <x v="288"/>
    <x v="1"/>
    <x v="2"/>
    <n v="3"/>
    <n v="1120555.75"/>
    <n v="3361.66725"/>
    <x v="1"/>
  </r>
  <r>
    <x v="5"/>
    <s v="ENERO"/>
    <n v="13398"/>
    <x v="109"/>
    <x v="109"/>
    <x v="621"/>
    <x v="621"/>
    <x v="426"/>
    <x v="2"/>
    <x v="16"/>
    <n v="1"/>
    <n v="8322532"/>
    <n v="8322.5319999999992"/>
    <x v="0"/>
  </r>
  <r>
    <x v="5"/>
    <s v="ENERO"/>
    <n v="13402"/>
    <x v="17"/>
    <x v="17"/>
    <x v="453"/>
    <x v="453"/>
    <x v="313"/>
    <x v="3"/>
    <x v="3"/>
    <n v="1"/>
    <n v="230000"/>
    <n v="230"/>
    <x v="11"/>
  </r>
  <r>
    <x v="5"/>
    <s v="ENERO"/>
    <n v="13419"/>
    <x v="102"/>
    <x v="102"/>
    <x v="95"/>
    <x v="95"/>
    <x v="70"/>
    <x v="0"/>
    <x v="3"/>
    <n v="3"/>
    <n v="87000"/>
    <n v="261"/>
    <x v="0"/>
  </r>
  <r>
    <x v="5"/>
    <s v="ENERO"/>
    <n v="13411"/>
    <x v="39"/>
    <x v="39"/>
    <x v="134"/>
    <x v="134"/>
    <x v="103"/>
    <x v="0"/>
    <x v="3"/>
    <n v="1"/>
    <n v="1419362.42"/>
    <n v="1419.3624199999999"/>
    <x v="14"/>
  </r>
  <r>
    <x v="5"/>
    <s v="ENERO"/>
    <n v="13421"/>
    <x v="19"/>
    <x v="19"/>
    <x v="131"/>
    <x v="131"/>
    <x v="100"/>
    <x v="0"/>
    <x v="3"/>
    <n v="10"/>
    <n v="120000"/>
    <n v="1200"/>
    <x v="0"/>
  </r>
  <r>
    <x v="5"/>
    <s v="ENERO"/>
    <n v="13391"/>
    <x v="17"/>
    <x v="17"/>
    <x v="61"/>
    <x v="61"/>
    <x v="47"/>
    <x v="0"/>
    <x v="3"/>
    <n v="4"/>
    <n v="58000"/>
    <n v="232"/>
    <x v="11"/>
  </r>
  <r>
    <x v="5"/>
    <s v="ENERO"/>
    <n v="13395"/>
    <x v="17"/>
    <x v="17"/>
    <x v="61"/>
    <x v="61"/>
    <x v="47"/>
    <x v="0"/>
    <x v="3"/>
    <n v="1"/>
    <n v="58000"/>
    <n v="58"/>
    <x v="11"/>
  </r>
  <r>
    <x v="5"/>
    <s v="ENERO"/>
    <n v="13433"/>
    <x v="0"/>
    <x v="0"/>
    <x v="390"/>
    <x v="390"/>
    <x v="265"/>
    <x v="0"/>
    <x v="3"/>
    <n v="1"/>
    <n v="930000"/>
    <n v="930"/>
    <x v="0"/>
  </r>
  <r>
    <x v="5"/>
    <s v="ENERO"/>
    <n v="13426"/>
    <x v="19"/>
    <x v="19"/>
    <x v="622"/>
    <x v="622"/>
    <x v="427"/>
    <x v="0"/>
    <x v="3"/>
    <n v="2"/>
    <n v="420000"/>
    <n v="840"/>
    <x v="0"/>
  </r>
  <r>
    <x v="5"/>
    <s v="ENERO"/>
    <n v="13428"/>
    <x v="17"/>
    <x v="17"/>
    <x v="590"/>
    <x v="590"/>
    <x v="403"/>
    <x v="1"/>
    <x v="3"/>
    <n v="1"/>
    <n v="49000"/>
    <n v="49"/>
    <x v="11"/>
  </r>
  <r>
    <x v="5"/>
    <s v="ENERO"/>
    <n v="13428"/>
    <x v="17"/>
    <x v="17"/>
    <x v="446"/>
    <x v="446"/>
    <x v="307"/>
    <x v="1"/>
    <x v="3"/>
    <n v="1"/>
    <n v="51000"/>
    <n v="51"/>
    <x v="11"/>
  </r>
  <r>
    <x v="5"/>
    <s v="FEBRERO"/>
    <n v="13446"/>
    <x v="17"/>
    <x v="17"/>
    <x v="600"/>
    <x v="600"/>
    <x v="411"/>
    <x v="10"/>
    <x v="0"/>
    <n v="5"/>
    <n v="1620000"/>
    <n v="8100"/>
    <x v="11"/>
  </r>
  <r>
    <x v="5"/>
    <s v="FEBRERO"/>
    <n v="13467"/>
    <x v="17"/>
    <x v="17"/>
    <x v="459"/>
    <x v="459"/>
    <x v="319"/>
    <x v="3"/>
    <x v="0"/>
    <n v="1"/>
    <n v="75000"/>
    <n v="75"/>
    <x v="11"/>
  </r>
  <r>
    <x v="5"/>
    <s v="FEBRERO"/>
    <n v="13483"/>
    <x v="20"/>
    <x v="20"/>
    <x v="3"/>
    <x v="3"/>
    <x v="3"/>
    <x v="0"/>
    <x v="0"/>
    <n v="1"/>
    <n v="42000"/>
    <n v="42"/>
    <x v="0"/>
  </r>
  <r>
    <x v="5"/>
    <s v="FEBRERO"/>
    <n v="13467"/>
    <x v="17"/>
    <x v="17"/>
    <x v="4"/>
    <x v="4"/>
    <x v="4"/>
    <x v="2"/>
    <x v="1"/>
    <n v="1"/>
    <n v="470000"/>
    <n v="470"/>
    <x v="11"/>
  </r>
  <r>
    <x v="5"/>
    <s v="FEBRERO"/>
    <n v="13447"/>
    <x v="8"/>
    <x v="8"/>
    <x v="4"/>
    <x v="4"/>
    <x v="4"/>
    <x v="2"/>
    <x v="1"/>
    <n v="30"/>
    <n v="475000"/>
    <n v="14250"/>
    <x v="7"/>
  </r>
  <r>
    <x v="5"/>
    <s v="FEBRERO"/>
    <n v="13452"/>
    <x v="4"/>
    <x v="4"/>
    <x v="4"/>
    <x v="4"/>
    <x v="4"/>
    <x v="2"/>
    <x v="1"/>
    <n v="15"/>
    <n v="396498"/>
    <n v="5947.47"/>
    <x v="3"/>
  </r>
  <r>
    <x v="5"/>
    <s v="FEBRERO"/>
    <n v="13479"/>
    <x v="19"/>
    <x v="19"/>
    <x v="4"/>
    <x v="4"/>
    <x v="4"/>
    <x v="2"/>
    <x v="1"/>
    <n v="50"/>
    <n v="400000"/>
    <n v="20000"/>
    <x v="0"/>
  </r>
  <r>
    <x v="5"/>
    <s v="FEBRERO"/>
    <n v="13479"/>
    <x v="19"/>
    <x v="19"/>
    <x v="6"/>
    <x v="6"/>
    <x v="4"/>
    <x v="2"/>
    <x v="1"/>
    <n v="2"/>
    <n v="2600000"/>
    <n v="5200"/>
    <x v="0"/>
  </r>
  <r>
    <x v="5"/>
    <s v="FEBRERO"/>
    <n v="13471"/>
    <x v="8"/>
    <x v="8"/>
    <x v="438"/>
    <x v="438"/>
    <x v="4"/>
    <x v="2"/>
    <x v="1"/>
    <n v="1"/>
    <n v="4799355"/>
    <n v="4799.3549999999996"/>
    <x v="7"/>
  </r>
  <r>
    <x v="5"/>
    <s v="FEBRERO"/>
    <n v="13479"/>
    <x v="19"/>
    <x v="19"/>
    <x v="323"/>
    <x v="323"/>
    <x v="4"/>
    <x v="2"/>
    <x v="1"/>
    <n v="1"/>
    <n v="3500000"/>
    <n v="3500"/>
    <x v="0"/>
  </r>
  <r>
    <x v="5"/>
    <s v="FEBRERO"/>
    <n v="13463"/>
    <x v="19"/>
    <x v="19"/>
    <x v="614"/>
    <x v="614"/>
    <x v="4"/>
    <x v="3"/>
    <x v="1"/>
    <n v="4"/>
    <n v="185000"/>
    <n v="740"/>
    <x v="0"/>
  </r>
  <r>
    <x v="5"/>
    <s v="FEBRERO"/>
    <n v="13490"/>
    <x v="19"/>
    <x v="19"/>
    <x v="614"/>
    <x v="614"/>
    <x v="4"/>
    <x v="3"/>
    <x v="1"/>
    <n v="4"/>
    <n v="185000"/>
    <n v="740"/>
    <x v="0"/>
  </r>
  <r>
    <x v="5"/>
    <s v="FEBRERO"/>
    <n v="13437"/>
    <x v="36"/>
    <x v="36"/>
    <x v="620"/>
    <x v="620"/>
    <x v="4"/>
    <x v="3"/>
    <x v="1"/>
    <n v="1"/>
    <n v="185000"/>
    <n v="185"/>
    <x v="0"/>
  </r>
  <r>
    <x v="5"/>
    <s v="FEBRERO"/>
    <n v="13449"/>
    <x v="36"/>
    <x v="36"/>
    <x v="620"/>
    <x v="620"/>
    <x v="4"/>
    <x v="3"/>
    <x v="1"/>
    <n v="1"/>
    <n v="185000"/>
    <n v="185"/>
    <x v="0"/>
  </r>
  <r>
    <x v="5"/>
    <s v="FEBRERO"/>
    <n v="13456"/>
    <x v="45"/>
    <x v="45"/>
    <x v="9"/>
    <x v="9"/>
    <x v="4"/>
    <x v="3"/>
    <x v="1"/>
    <n v="4"/>
    <n v="194000"/>
    <n v="776"/>
    <x v="0"/>
  </r>
  <r>
    <x v="5"/>
    <s v="FEBRERO"/>
    <n v="13468"/>
    <x v="45"/>
    <x v="45"/>
    <x v="9"/>
    <x v="9"/>
    <x v="4"/>
    <x v="3"/>
    <x v="1"/>
    <n v="4"/>
    <n v="194000"/>
    <n v="776"/>
    <x v="0"/>
  </r>
  <r>
    <x v="5"/>
    <s v="FEBRERO"/>
    <n v="13484"/>
    <x v="45"/>
    <x v="45"/>
    <x v="9"/>
    <x v="9"/>
    <x v="4"/>
    <x v="3"/>
    <x v="1"/>
    <n v="2"/>
    <n v="195000"/>
    <n v="390"/>
    <x v="0"/>
  </r>
  <r>
    <x v="5"/>
    <s v="FEBRERO"/>
    <n v="13481"/>
    <x v="29"/>
    <x v="29"/>
    <x v="76"/>
    <x v="76"/>
    <x v="4"/>
    <x v="3"/>
    <x v="1"/>
    <n v="1"/>
    <n v="180000"/>
    <n v="180"/>
    <x v="0"/>
  </r>
  <r>
    <x v="5"/>
    <s v="FEBRERO"/>
    <n v="13459"/>
    <x v="102"/>
    <x v="102"/>
    <x v="76"/>
    <x v="76"/>
    <x v="4"/>
    <x v="3"/>
    <x v="1"/>
    <n v="20"/>
    <n v="145000"/>
    <n v="2900"/>
    <x v="0"/>
  </r>
  <r>
    <x v="5"/>
    <s v="FEBRERO"/>
    <n v="13482"/>
    <x v="65"/>
    <x v="65"/>
    <x v="76"/>
    <x v="76"/>
    <x v="4"/>
    <x v="3"/>
    <x v="1"/>
    <n v="1"/>
    <n v="185000"/>
    <n v="185"/>
    <x v="0"/>
  </r>
  <r>
    <x v="5"/>
    <s v="FEBRERO"/>
    <n v="13479"/>
    <x v="19"/>
    <x v="19"/>
    <x v="76"/>
    <x v="76"/>
    <x v="4"/>
    <x v="3"/>
    <x v="1"/>
    <n v="12"/>
    <n v="185000"/>
    <n v="2220"/>
    <x v="0"/>
  </r>
  <r>
    <x v="5"/>
    <s v="FEBRERO"/>
    <n v="13465"/>
    <x v="119"/>
    <x v="119"/>
    <x v="500"/>
    <x v="500"/>
    <x v="4"/>
    <x v="3"/>
    <x v="1"/>
    <n v="1"/>
    <n v="670000"/>
    <n v="670"/>
    <x v="0"/>
  </r>
  <r>
    <x v="5"/>
    <s v="FEBRERO"/>
    <n v="13440"/>
    <x v="5"/>
    <x v="5"/>
    <x v="500"/>
    <x v="500"/>
    <x v="4"/>
    <x v="3"/>
    <x v="1"/>
    <n v="20"/>
    <n v="595360"/>
    <n v="11907.2"/>
    <x v="4"/>
  </r>
  <r>
    <x v="5"/>
    <s v="FEBRERO"/>
    <n v="13441"/>
    <x v="6"/>
    <x v="6"/>
    <x v="77"/>
    <x v="77"/>
    <x v="4"/>
    <x v="3"/>
    <x v="1"/>
    <n v="40"/>
    <n v="680000"/>
    <n v="27200"/>
    <x v="5"/>
  </r>
  <r>
    <x v="5"/>
    <s v="FEBRERO"/>
    <n v="13445"/>
    <x v="8"/>
    <x v="8"/>
    <x v="77"/>
    <x v="77"/>
    <x v="4"/>
    <x v="3"/>
    <x v="1"/>
    <n v="15"/>
    <n v="666237"/>
    <n v="9993.5550000000003"/>
    <x v="7"/>
  </r>
  <r>
    <x v="5"/>
    <s v="FEBRERO"/>
    <n v="13475"/>
    <x v="24"/>
    <x v="24"/>
    <x v="77"/>
    <x v="77"/>
    <x v="4"/>
    <x v="3"/>
    <x v="1"/>
    <n v="1"/>
    <n v="730000"/>
    <n v="730"/>
    <x v="15"/>
  </r>
  <r>
    <x v="5"/>
    <s v="FEBRERO"/>
    <n v="13488"/>
    <x v="24"/>
    <x v="24"/>
    <x v="77"/>
    <x v="77"/>
    <x v="4"/>
    <x v="3"/>
    <x v="1"/>
    <n v="1"/>
    <n v="730000"/>
    <n v="730"/>
    <x v="15"/>
  </r>
  <r>
    <x v="5"/>
    <s v="FEBRERO"/>
    <n v="13460"/>
    <x v="30"/>
    <x v="30"/>
    <x v="506"/>
    <x v="506"/>
    <x v="4"/>
    <x v="3"/>
    <x v="1"/>
    <n v="1"/>
    <n v="998000"/>
    <n v="998"/>
    <x v="12"/>
  </r>
  <r>
    <x v="5"/>
    <s v="FEBRERO"/>
    <n v="13475"/>
    <x v="24"/>
    <x v="24"/>
    <x v="82"/>
    <x v="82"/>
    <x v="4"/>
    <x v="3"/>
    <x v="1"/>
    <n v="2"/>
    <n v="130000"/>
    <n v="260"/>
    <x v="15"/>
  </r>
  <r>
    <x v="5"/>
    <s v="FEBRERO"/>
    <n v="13476"/>
    <x v="24"/>
    <x v="24"/>
    <x v="82"/>
    <x v="82"/>
    <x v="4"/>
    <x v="3"/>
    <x v="1"/>
    <n v="5"/>
    <n v="130000"/>
    <n v="650"/>
    <x v="15"/>
  </r>
  <r>
    <x v="5"/>
    <s v="FEBRERO"/>
    <n v="13454"/>
    <x v="1"/>
    <x v="1"/>
    <x v="82"/>
    <x v="82"/>
    <x v="4"/>
    <x v="3"/>
    <x v="1"/>
    <n v="5"/>
    <n v="130000"/>
    <n v="650"/>
    <x v="1"/>
  </r>
  <r>
    <x v="5"/>
    <s v="FEBRERO"/>
    <n v="13477"/>
    <x v="9"/>
    <x v="9"/>
    <x v="82"/>
    <x v="82"/>
    <x v="4"/>
    <x v="3"/>
    <x v="1"/>
    <n v="1"/>
    <n v="130000"/>
    <n v="130"/>
    <x v="0"/>
  </r>
  <r>
    <x v="5"/>
    <s v="FEBRERO"/>
    <n v="13472"/>
    <x v="5"/>
    <x v="5"/>
    <x v="347"/>
    <x v="347"/>
    <x v="4"/>
    <x v="3"/>
    <x v="1"/>
    <n v="3"/>
    <n v="7423002"/>
    <n v="22269.006000000001"/>
    <x v="4"/>
  </r>
  <r>
    <x v="5"/>
    <s v="FEBRERO"/>
    <n v="13478"/>
    <x v="28"/>
    <x v="28"/>
    <x v="19"/>
    <x v="19"/>
    <x v="5"/>
    <x v="3"/>
    <x v="1"/>
    <n v="3"/>
    <n v="1795390"/>
    <n v="5386.17"/>
    <x v="10"/>
  </r>
  <r>
    <x v="5"/>
    <s v="FEBRERO"/>
    <n v="13439"/>
    <x v="8"/>
    <x v="8"/>
    <x v="623"/>
    <x v="623"/>
    <x v="428"/>
    <x v="1"/>
    <x v="1"/>
    <n v="1"/>
    <n v="11056695"/>
    <n v="11056.695"/>
    <x v="7"/>
  </r>
  <r>
    <x v="5"/>
    <s v="FEBRERO"/>
    <n v="13463"/>
    <x v="19"/>
    <x v="19"/>
    <x v="247"/>
    <x v="247"/>
    <x v="172"/>
    <x v="1"/>
    <x v="1"/>
    <n v="4"/>
    <n v="15000"/>
    <n v="60"/>
    <x v="0"/>
  </r>
  <r>
    <x v="5"/>
    <s v="FEBRERO"/>
    <n v="13463"/>
    <x v="19"/>
    <x v="19"/>
    <x v="35"/>
    <x v="35"/>
    <x v="21"/>
    <x v="1"/>
    <x v="1"/>
    <n v="4"/>
    <n v="15000"/>
    <n v="60"/>
    <x v="0"/>
  </r>
  <r>
    <x v="5"/>
    <s v="FEBRERO"/>
    <n v="13461"/>
    <x v="8"/>
    <x v="8"/>
    <x v="89"/>
    <x v="89"/>
    <x v="64"/>
    <x v="4"/>
    <x v="1"/>
    <n v="10"/>
    <n v="603500"/>
    <n v="6035"/>
    <x v="7"/>
  </r>
  <r>
    <x v="5"/>
    <s v="FEBRERO"/>
    <n v="13462"/>
    <x v="8"/>
    <x v="8"/>
    <x v="89"/>
    <x v="89"/>
    <x v="64"/>
    <x v="4"/>
    <x v="1"/>
    <n v="10"/>
    <n v="603500"/>
    <n v="6035"/>
    <x v="7"/>
  </r>
  <r>
    <x v="5"/>
    <s v="FEBRERO"/>
    <n v="13490"/>
    <x v="19"/>
    <x v="19"/>
    <x v="89"/>
    <x v="89"/>
    <x v="64"/>
    <x v="4"/>
    <x v="1"/>
    <n v="30"/>
    <n v="467000"/>
    <n v="14010"/>
    <x v="0"/>
  </r>
  <r>
    <x v="5"/>
    <s v="FEBRERO"/>
    <n v="13474"/>
    <x v="76"/>
    <x v="76"/>
    <x v="44"/>
    <x v="44"/>
    <x v="30"/>
    <x v="4"/>
    <x v="1"/>
    <n v="5"/>
    <n v="520000"/>
    <n v="2600"/>
    <x v="0"/>
  </r>
  <r>
    <x v="5"/>
    <s v="FEBRERO"/>
    <n v="13451"/>
    <x v="6"/>
    <x v="6"/>
    <x v="114"/>
    <x v="114"/>
    <x v="86"/>
    <x v="1"/>
    <x v="1"/>
    <n v="30"/>
    <n v="18409"/>
    <n v="552.27"/>
    <x v="5"/>
  </r>
  <r>
    <x v="5"/>
    <s v="FEBRERO"/>
    <n v="13489"/>
    <x v="120"/>
    <x v="120"/>
    <x v="624"/>
    <x v="624"/>
    <x v="429"/>
    <x v="2"/>
    <x v="1"/>
    <n v="2"/>
    <n v="18367308"/>
    <n v="36734.616000000002"/>
    <x v="12"/>
  </r>
  <r>
    <x v="5"/>
    <s v="FEBRERO"/>
    <n v="13473"/>
    <x v="18"/>
    <x v="18"/>
    <x v="554"/>
    <x v="554"/>
    <x v="4"/>
    <x v="1"/>
    <x v="12"/>
    <n v="5"/>
    <n v="1179142"/>
    <n v="5895.71"/>
    <x v="12"/>
  </r>
  <r>
    <x v="5"/>
    <s v="FEBRERO"/>
    <n v="13466"/>
    <x v="48"/>
    <x v="48"/>
    <x v="625"/>
    <x v="625"/>
    <x v="4"/>
    <x v="3"/>
    <x v="17"/>
    <n v="2"/>
    <n v="10191204"/>
    <n v="20382.407999999999"/>
    <x v="0"/>
  </r>
  <r>
    <x v="5"/>
    <s v="FEBRERO"/>
    <n v="13466"/>
    <x v="48"/>
    <x v="48"/>
    <x v="626"/>
    <x v="626"/>
    <x v="4"/>
    <x v="1"/>
    <x v="17"/>
    <n v="2"/>
    <n v="2321330"/>
    <n v="4642.66"/>
    <x v="0"/>
  </r>
  <r>
    <x v="5"/>
    <s v="FEBRERO"/>
    <n v="13486"/>
    <x v="0"/>
    <x v="0"/>
    <x v="91"/>
    <x v="91"/>
    <x v="66"/>
    <x v="3"/>
    <x v="3"/>
    <n v="3"/>
    <n v="315000"/>
    <n v="945"/>
    <x v="0"/>
  </r>
  <r>
    <x v="5"/>
    <s v="FEBRERO"/>
    <n v="13487"/>
    <x v="45"/>
    <x v="45"/>
    <x v="278"/>
    <x v="278"/>
    <x v="191"/>
    <x v="3"/>
    <x v="3"/>
    <n v="1"/>
    <n v="142000"/>
    <n v="142"/>
    <x v="0"/>
  </r>
  <r>
    <x v="5"/>
    <s v="FEBRERO"/>
    <n v="13450"/>
    <x v="20"/>
    <x v="20"/>
    <x v="57"/>
    <x v="57"/>
    <x v="43"/>
    <x v="1"/>
    <x v="3"/>
    <n v="4"/>
    <n v="98000"/>
    <n v="392"/>
    <x v="0"/>
  </r>
  <r>
    <x v="5"/>
    <s v="FEBRERO"/>
    <n v="13450"/>
    <x v="20"/>
    <x v="20"/>
    <x v="595"/>
    <x v="595"/>
    <x v="407"/>
    <x v="0"/>
    <x v="3"/>
    <n v="1"/>
    <n v="880000"/>
    <n v="880"/>
    <x v="0"/>
  </r>
  <r>
    <x v="5"/>
    <s v="FEBRERO"/>
    <n v="13458"/>
    <x v="102"/>
    <x v="102"/>
    <x v="627"/>
    <x v="627"/>
    <x v="430"/>
    <x v="0"/>
    <x v="3"/>
    <n v="5"/>
    <n v="18500"/>
    <n v="92.5"/>
    <x v="0"/>
  </r>
  <r>
    <x v="5"/>
    <s v="FEBRERO"/>
    <n v="13443"/>
    <x v="39"/>
    <x v="39"/>
    <x v="258"/>
    <x v="258"/>
    <x v="177"/>
    <x v="1"/>
    <x v="3"/>
    <n v="10"/>
    <n v="65121"/>
    <n v="651.21"/>
    <x v="14"/>
  </r>
  <r>
    <x v="5"/>
    <s v="FEBRERO"/>
    <n v="13448"/>
    <x v="65"/>
    <x v="65"/>
    <x v="135"/>
    <x v="135"/>
    <x v="104"/>
    <x v="0"/>
    <x v="3"/>
    <n v="2"/>
    <n v="142000"/>
    <n v="284"/>
    <x v="0"/>
  </r>
  <r>
    <x v="5"/>
    <s v="FEBRERO"/>
    <n v="13457"/>
    <x v="0"/>
    <x v="0"/>
    <x v="62"/>
    <x v="62"/>
    <x v="48"/>
    <x v="0"/>
    <x v="3"/>
    <n v="1"/>
    <n v="63000"/>
    <n v="63"/>
    <x v="0"/>
  </r>
  <r>
    <x v="5"/>
    <s v="FEBRERO"/>
    <n v="13457"/>
    <x v="0"/>
    <x v="0"/>
    <x v="63"/>
    <x v="63"/>
    <x v="49"/>
    <x v="0"/>
    <x v="3"/>
    <n v="1"/>
    <n v="94000"/>
    <n v="94"/>
    <x v="0"/>
  </r>
  <r>
    <x v="5"/>
    <s v="FEBRERO"/>
    <n v="13464"/>
    <x v="17"/>
    <x v="17"/>
    <x v="64"/>
    <x v="64"/>
    <x v="50"/>
    <x v="1"/>
    <x v="3"/>
    <n v="1"/>
    <n v="42000"/>
    <n v="42"/>
    <x v="11"/>
  </r>
  <r>
    <x v="5"/>
    <s v="FEBRERO"/>
    <n v="13453"/>
    <x v="22"/>
    <x v="22"/>
    <x v="166"/>
    <x v="166"/>
    <x v="123"/>
    <x v="0"/>
    <x v="3"/>
    <n v="1"/>
    <n v="780000"/>
    <n v="780"/>
    <x v="14"/>
  </r>
  <r>
    <x v="5"/>
    <s v="FEBRERO"/>
    <n v="13455"/>
    <x v="39"/>
    <x v="39"/>
    <x v="548"/>
    <x v="548"/>
    <x v="373"/>
    <x v="1"/>
    <x v="3"/>
    <n v="2"/>
    <n v="93800"/>
    <n v="187.6"/>
    <x v="14"/>
  </r>
  <r>
    <x v="5"/>
    <s v="FEBRERO"/>
    <n v="13442"/>
    <x v="39"/>
    <x v="39"/>
    <x v="628"/>
    <x v="628"/>
    <x v="431"/>
    <x v="1"/>
    <x v="3"/>
    <n v="2"/>
    <n v="270000"/>
    <n v="540"/>
    <x v="14"/>
  </r>
  <r>
    <x v="5"/>
    <s v="FEBRERO"/>
    <n v="13450"/>
    <x v="20"/>
    <x v="20"/>
    <x v="562"/>
    <x v="562"/>
    <x v="382"/>
    <x v="1"/>
    <x v="4"/>
    <n v="2"/>
    <n v="185000"/>
    <n v="370"/>
    <x v="0"/>
  </r>
  <r>
    <x v="5"/>
    <s v="MARZO"/>
    <n v="13522"/>
    <x v="0"/>
    <x v="0"/>
    <x v="459"/>
    <x v="459"/>
    <x v="319"/>
    <x v="3"/>
    <x v="0"/>
    <n v="6"/>
    <n v="68000"/>
    <n v="408"/>
    <x v="0"/>
  </r>
  <r>
    <x v="5"/>
    <s v="MARZO"/>
    <n v="13525"/>
    <x v="0"/>
    <x v="0"/>
    <x v="459"/>
    <x v="459"/>
    <x v="319"/>
    <x v="3"/>
    <x v="0"/>
    <n v="3"/>
    <n v="68000"/>
    <n v="204"/>
    <x v="0"/>
  </r>
  <r>
    <x v="5"/>
    <s v="MARZO"/>
    <n v="13554"/>
    <x v="102"/>
    <x v="102"/>
    <x v="407"/>
    <x v="407"/>
    <x v="4"/>
    <x v="3"/>
    <x v="0"/>
    <n v="17"/>
    <n v="205000"/>
    <n v="3485"/>
    <x v="0"/>
  </r>
  <r>
    <x v="5"/>
    <s v="MARZO"/>
    <n v="13555"/>
    <x v="102"/>
    <x v="102"/>
    <x v="407"/>
    <x v="407"/>
    <x v="4"/>
    <x v="3"/>
    <x v="0"/>
    <n v="1"/>
    <n v="205000"/>
    <n v="205"/>
    <x v="0"/>
  </r>
  <r>
    <x v="5"/>
    <s v="MARZO"/>
    <n v="13553"/>
    <x v="0"/>
    <x v="0"/>
    <x v="407"/>
    <x v="407"/>
    <x v="4"/>
    <x v="3"/>
    <x v="0"/>
    <n v="2"/>
    <n v="205000"/>
    <n v="410"/>
    <x v="0"/>
  </r>
  <r>
    <x v="5"/>
    <s v="MARZO"/>
    <n v="13499"/>
    <x v="8"/>
    <x v="8"/>
    <x v="386"/>
    <x v="386"/>
    <x v="262"/>
    <x v="2"/>
    <x v="1"/>
    <n v="36"/>
    <n v="167215"/>
    <n v="6019.74"/>
    <x v="7"/>
  </r>
  <r>
    <x v="5"/>
    <s v="MARZO"/>
    <n v="13531"/>
    <x v="8"/>
    <x v="8"/>
    <x v="386"/>
    <x v="386"/>
    <x v="262"/>
    <x v="2"/>
    <x v="1"/>
    <n v="18"/>
    <n v="165434"/>
    <n v="2977.8119999999999"/>
    <x v="7"/>
  </r>
  <r>
    <x v="5"/>
    <s v="MARZO"/>
    <n v="13503"/>
    <x v="28"/>
    <x v="28"/>
    <x v="386"/>
    <x v="386"/>
    <x v="262"/>
    <x v="2"/>
    <x v="1"/>
    <n v="50"/>
    <n v="167215"/>
    <n v="8360.75"/>
    <x v="10"/>
  </r>
  <r>
    <x v="5"/>
    <s v="MARZO"/>
    <n v="13506"/>
    <x v="4"/>
    <x v="4"/>
    <x v="4"/>
    <x v="4"/>
    <x v="4"/>
    <x v="2"/>
    <x v="1"/>
    <n v="10"/>
    <n v="403067"/>
    <n v="4030.67"/>
    <x v="3"/>
  </r>
  <r>
    <x v="5"/>
    <s v="MARZO"/>
    <n v="13529"/>
    <x v="2"/>
    <x v="2"/>
    <x v="5"/>
    <x v="5"/>
    <x v="4"/>
    <x v="2"/>
    <x v="1"/>
    <n v="1"/>
    <n v="1950000"/>
    <n v="1950"/>
    <x v="2"/>
  </r>
  <r>
    <x v="5"/>
    <s v="MARZO"/>
    <n v="13540"/>
    <x v="24"/>
    <x v="24"/>
    <x v="5"/>
    <x v="5"/>
    <x v="4"/>
    <x v="2"/>
    <x v="1"/>
    <n v="3"/>
    <n v="1940000"/>
    <n v="5820"/>
    <x v="15"/>
  </r>
  <r>
    <x v="5"/>
    <s v="MARZO"/>
    <n v="13524"/>
    <x v="28"/>
    <x v="28"/>
    <x v="6"/>
    <x v="6"/>
    <x v="4"/>
    <x v="2"/>
    <x v="1"/>
    <n v="2"/>
    <n v="2651910"/>
    <n v="5303.82"/>
    <x v="10"/>
  </r>
  <r>
    <x v="5"/>
    <s v="MARZO"/>
    <n v="13510"/>
    <x v="38"/>
    <x v="38"/>
    <x v="323"/>
    <x v="323"/>
    <x v="4"/>
    <x v="2"/>
    <x v="1"/>
    <n v="5"/>
    <n v="3435114"/>
    <n v="17175.57"/>
    <x v="1"/>
  </r>
  <r>
    <x v="5"/>
    <s v="MARZO"/>
    <n v="13545"/>
    <x v="28"/>
    <x v="28"/>
    <x v="323"/>
    <x v="323"/>
    <x v="4"/>
    <x v="2"/>
    <x v="1"/>
    <n v="0"/>
    <n v="0"/>
    <n v="0"/>
    <x v="10"/>
  </r>
  <r>
    <x v="5"/>
    <s v="MARZO"/>
    <n v="13540"/>
    <x v="24"/>
    <x v="24"/>
    <x v="7"/>
    <x v="7"/>
    <x v="4"/>
    <x v="2"/>
    <x v="1"/>
    <n v="11"/>
    <n v="718000"/>
    <n v="7898"/>
    <x v="15"/>
  </r>
  <r>
    <x v="5"/>
    <s v="MARZO"/>
    <n v="13538"/>
    <x v="121"/>
    <x v="121"/>
    <x v="7"/>
    <x v="7"/>
    <x v="4"/>
    <x v="2"/>
    <x v="1"/>
    <n v="16"/>
    <n v="850000"/>
    <n v="13600"/>
    <x v="0"/>
  </r>
  <r>
    <x v="5"/>
    <s v="MARZO"/>
    <n v="13541"/>
    <x v="109"/>
    <x v="109"/>
    <x v="481"/>
    <x v="481"/>
    <x v="333"/>
    <x v="2"/>
    <x v="1"/>
    <n v="1"/>
    <n v="4250000"/>
    <n v="4250"/>
    <x v="0"/>
  </r>
  <r>
    <x v="5"/>
    <s v="MARZO"/>
    <n v="13504"/>
    <x v="28"/>
    <x v="28"/>
    <x v="172"/>
    <x v="172"/>
    <x v="127"/>
    <x v="1"/>
    <x v="1"/>
    <n v="250"/>
    <n v="120200"/>
    <n v="30050"/>
    <x v="10"/>
  </r>
  <r>
    <x v="5"/>
    <s v="MARZO"/>
    <n v="13504"/>
    <x v="28"/>
    <x v="28"/>
    <x v="173"/>
    <x v="173"/>
    <x v="128"/>
    <x v="1"/>
    <x v="1"/>
    <n v="100"/>
    <n v="60172"/>
    <n v="6017.2"/>
    <x v="10"/>
  </r>
  <r>
    <x v="5"/>
    <s v="MARZO"/>
    <n v="13504"/>
    <x v="28"/>
    <x v="28"/>
    <x v="174"/>
    <x v="174"/>
    <x v="129"/>
    <x v="1"/>
    <x v="1"/>
    <n v="150"/>
    <n v="97600"/>
    <n v="14640"/>
    <x v="10"/>
  </r>
  <r>
    <x v="5"/>
    <s v="MARZO"/>
    <n v="13535"/>
    <x v="36"/>
    <x v="36"/>
    <x v="614"/>
    <x v="614"/>
    <x v="4"/>
    <x v="3"/>
    <x v="1"/>
    <n v="1"/>
    <n v="185000"/>
    <n v="185"/>
    <x v="0"/>
  </r>
  <r>
    <x v="5"/>
    <s v="MARZO"/>
    <n v="13541"/>
    <x v="109"/>
    <x v="109"/>
    <x v="9"/>
    <x v="9"/>
    <x v="4"/>
    <x v="3"/>
    <x v="1"/>
    <n v="1"/>
    <n v="180000"/>
    <n v="180"/>
    <x v="0"/>
  </r>
  <r>
    <x v="5"/>
    <s v="MARZO"/>
    <n v="13517"/>
    <x v="65"/>
    <x v="65"/>
    <x v="76"/>
    <x v="76"/>
    <x v="4"/>
    <x v="3"/>
    <x v="1"/>
    <n v="1"/>
    <n v="175000"/>
    <n v="175"/>
    <x v="0"/>
  </r>
  <r>
    <x v="5"/>
    <s v="MARZO"/>
    <n v="13540"/>
    <x v="24"/>
    <x v="24"/>
    <x v="77"/>
    <x v="77"/>
    <x v="4"/>
    <x v="3"/>
    <x v="1"/>
    <n v="5"/>
    <n v="680000"/>
    <n v="3400"/>
    <x v="15"/>
  </r>
  <r>
    <x v="5"/>
    <s v="MARZO"/>
    <n v="13544"/>
    <x v="28"/>
    <x v="28"/>
    <x v="325"/>
    <x v="325"/>
    <x v="4"/>
    <x v="3"/>
    <x v="1"/>
    <n v="6"/>
    <n v="1060760"/>
    <n v="6364.56"/>
    <x v="10"/>
  </r>
  <r>
    <x v="5"/>
    <s v="MARZO"/>
    <n v="13496"/>
    <x v="122"/>
    <x v="122"/>
    <x v="629"/>
    <x v="629"/>
    <x v="4"/>
    <x v="3"/>
    <x v="1"/>
    <n v="1"/>
    <n v="2100000"/>
    <n v="2100"/>
    <x v="10"/>
  </r>
  <r>
    <x v="5"/>
    <s v="MARZO"/>
    <n v="13523"/>
    <x v="66"/>
    <x v="66"/>
    <x v="11"/>
    <x v="11"/>
    <x v="4"/>
    <x v="3"/>
    <x v="1"/>
    <n v="2"/>
    <n v="1900000"/>
    <n v="3800"/>
    <x v="0"/>
  </r>
  <r>
    <x v="5"/>
    <s v="MARZO"/>
    <n v="13532"/>
    <x v="66"/>
    <x v="66"/>
    <x v="11"/>
    <x v="11"/>
    <x v="4"/>
    <x v="3"/>
    <x v="1"/>
    <n v="1"/>
    <n v="1900000"/>
    <n v="1900"/>
    <x v="0"/>
  </r>
  <r>
    <x v="5"/>
    <s v="MARZO"/>
    <n v="13526"/>
    <x v="22"/>
    <x v="22"/>
    <x v="82"/>
    <x v="82"/>
    <x v="4"/>
    <x v="3"/>
    <x v="1"/>
    <n v="5"/>
    <n v="135000"/>
    <n v="675"/>
    <x v="14"/>
  </r>
  <r>
    <x v="5"/>
    <s v="MARZO"/>
    <n v="13544"/>
    <x v="28"/>
    <x v="28"/>
    <x v="82"/>
    <x v="82"/>
    <x v="4"/>
    <x v="3"/>
    <x v="1"/>
    <n v="60"/>
    <n v="114103"/>
    <n v="6846.18"/>
    <x v="10"/>
  </r>
  <r>
    <x v="5"/>
    <s v="MARZO"/>
    <n v="13509"/>
    <x v="53"/>
    <x v="53"/>
    <x v="82"/>
    <x v="82"/>
    <x v="4"/>
    <x v="3"/>
    <x v="1"/>
    <n v="1"/>
    <n v="135000"/>
    <n v="135"/>
    <x v="0"/>
  </r>
  <r>
    <x v="5"/>
    <s v="MARZO"/>
    <n v="13540"/>
    <x v="24"/>
    <x v="24"/>
    <x v="82"/>
    <x v="82"/>
    <x v="4"/>
    <x v="3"/>
    <x v="1"/>
    <n v="25"/>
    <n v="121500"/>
    <n v="3037.5"/>
    <x v="15"/>
  </r>
  <r>
    <x v="5"/>
    <s v="MARZO"/>
    <n v="13528"/>
    <x v="123"/>
    <x v="123"/>
    <x v="16"/>
    <x v="16"/>
    <x v="4"/>
    <x v="3"/>
    <x v="1"/>
    <n v="2"/>
    <n v="4145100"/>
    <n v="8290.2000000000007"/>
    <x v="4"/>
  </r>
  <r>
    <x v="5"/>
    <s v="MARZO"/>
    <n v="13528"/>
    <x v="123"/>
    <x v="123"/>
    <x v="529"/>
    <x v="529"/>
    <x v="4"/>
    <x v="3"/>
    <x v="1"/>
    <n v="2"/>
    <n v="2900000"/>
    <n v="5800"/>
    <x v="4"/>
  </r>
  <r>
    <x v="5"/>
    <s v="MARZO"/>
    <n v="13511"/>
    <x v="48"/>
    <x v="48"/>
    <x v="19"/>
    <x v="19"/>
    <x v="5"/>
    <x v="3"/>
    <x v="1"/>
    <n v="2"/>
    <n v="1986613"/>
    <n v="3973.2260000000001"/>
    <x v="0"/>
  </r>
  <r>
    <x v="5"/>
    <s v="MARZO"/>
    <n v="13511"/>
    <x v="48"/>
    <x v="48"/>
    <x v="105"/>
    <x v="105"/>
    <x v="78"/>
    <x v="1"/>
    <x v="1"/>
    <n v="10"/>
    <n v="34550"/>
    <n v="345.5"/>
    <x v="0"/>
  </r>
  <r>
    <x v="5"/>
    <s v="MARZO"/>
    <n v="13512"/>
    <x v="13"/>
    <x v="13"/>
    <x v="105"/>
    <x v="105"/>
    <x v="78"/>
    <x v="1"/>
    <x v="1"/>
    <n v="30"/>
    <n v="51825"/>
    <n v="1554.75"/>
    <x v="9"/>
  </r>
  <r>
    <x v="5"/>
    <s v="MARZO"/>
    <n v="13498"/>
    <x v="8"/>
    <x v="8"/>
    <x v="43"/>
    <x v="43"/>
    <x v="29"/>
    <x v="1"/>
    <x v="1"/>
    <n v="10"/>
    <n v="129557"/>
    <n v="1295.57"/>
    <x v="7"/>
  </r>
  <r>
    <x v="5"/>
    <s v="MARZO"/>
    <n v="13530"/>
    <x v="8"/>
    <x v="8"/>
    <x v="43"/>
    <x v="43"/>
    <x v="29"/>
    <x v="1"/>
    <x v="1"/>
    <n v="20"/>
    <n v="128177"/>
    <n v="2563.54"/>
    <x v="7"/>
  </r>
  <r>
    <x v="5"/>
    <s v="MARZO"/>
    <n v="13500"/>
    <x v="12"/>
    <x v="12"/>
    <x v="43"/>
    <x v="43"/>
    <x v="29"/>
    <x v="1"/>
    <x v="1"/>
    <n v="2"/>
    <n v="158348"/>
    <n v="316.69600000000003"/>
    <x v="8"/>
  </r>
  <r>
    <x v="5"/>
    <s v="MARZO"/>
    <n v="13501"/>
    <x v="28"/>
    <x v="28"/>
    <x v="107"/>
    <x v="107"/>
    <x v="80"/>
    <x v="1"/>
    <x v="1"/>
    <n v="20"/>
    <n v="40000"/>
    <n v="800"/>
    <x v="10"/>
  </r>
  <r>
    <x v="5"/>
    <s v="MARZO"/>
    <n v="13511"/>
    <x v="48"/>
    <x v="48"/>
    <x v="468"/>
    <x v="468"/>
    <x v="325"/>
    <x v="1"/>
    <x v="1"/>
    <n v="1"/>
    <n v="316706"/>
    <n v="316.70600000000002"/>
    <x v="0"/>
  </r>
  <r>
    <x v="5"/>
    <s v="MARZO"/>
    <n v="13512"/>
    <x v="13"/>
    <x v="13"/>
    <x v="249"/>
    <x v="249"/>
    <x v="174"/>
    <x v="4"/>
    <x v="1"/>
    <n v="9"/>
    <n v="1091198"/>
    <n v="9820.7819999999992"/>
    <x v="9"/>
  </r>
  <r>
    <x v="5"/>
    <s v="MARZO"/>
    <n v="13511"/>
    <x v="48"/>
    <x v="48"/>
    <x v="115"/>
    <x v="115"/>
    <x v="87"/>
    <x v="4"/>
    <x v="1"/>
    <n v="10"/>
    <n v="1033615"/>
    <n v="10336.15"/>
    <x v="0"/>
  </r>
  <r>
    <x v="5"/>
    <s v="MARZO"/>
    <n v="13505"/>
    <x v="25"/>
    <x v="25"/>
    <x v="115"/>
    <x v="115"/>
    <x v="87"/>
    <x v="4"/>
    <x v="1"/>
    <n v="5"/>
    <n v="1042216"/>
    <n v="5211.08"/>
    <x v="16"/>
  </r>
  <r>
    <x v="5"/>
    <s v="MARZO"/>
    <n v="13505"/>
    <x v="25"/>
    <x v="25"/>
    <x v="202"/>
    <x v="202"/>
    <x v="145"/>
    <x v="4"/>
    <x v="1"/>
    <n v="2"/>
    <n v="1494227"/>
    <n v="2988.4540000000002"/>
    <x v="16"/>
  </r>
  <r>
    <x v="5"/>
    <s v="MARZO"/>
    <n v="13497"/>
    <x v="14"/>
    <x v="14"/>
    <x v="202"/>
    <x v="202"/>
    <x v="145"/>
    <x v="4"/>
    <x v="1"/>
    <n v="2"/>
    <n v="1407855"/>
    <n v="2815.71"/>
    <x v="0"/>
  </r>
  <r>
    <x v="5"/>
    <s v="MARZO"/>
    <n v="13505"/>
    <x v="25"/>
    <x v="25"/>
    <x v="183"/>
    <x v="183"/>
    <x v="133"/>
    <x v="4"/>
    <x v="1"/>
    <n v="10"/>
    <n v="999030"/>
    <n v="9990.2999999999993"/>
    <x v="16"/>
  </r>
  <r>
    <x v="5"/>
    <s v="MARZO"/>
    <n v="13537"/>
    <x v="6"/>
    <x v="6"/>
    <x v="114"/>
    <x v="114"/>
    <x v="86"/>
    <x v="1"/>
    <x v="1"/>
    <n v="8"/>
    <n v="18525"/>
    <n v="148.19999999999999"/>
    <x v="5"/>
  </r>
  <r>
    <x v="5"/>
    <s v="MARZO"/>
    <n v="13512"/>
    <x v="13"/>
    <x v="13"/>
    <x v="118"/>
    <x v="118"/>
    <x v="90"/>
    <x v="5"/>
    <x v="1"/>
    <n v="20"/>
    <n v="69100"/>
    <n v="1382"/>
    <x v="9"/>
  </r>
  <r>
    <x v="5"/>
    <s v="MARZO"/>
    <n v="13497"/>
    <x v="14"/>
    <x v="14"/>
    <x v="118"/>
    <x v="118"/>
    <x v="90"/>
    <x v="5"/>
    <x v="1"/>
    <n v="30"/>
    <n v="158348"/>
    <n v="4750.4399999999996"/>
    <x v="0"/>
  </r>
  <r>
    <x v="5"/>
    <s v="MARZO"/>
    <n v="13534"/>
    <x v="49"/>
    <x v="49"/>
    <x v="46"/>
    <x v="46"/>
    <x v="32"/>
    <x v="1"/>
    <x v="1"/>
    <n v="4"/>
    <n v="42000"/>
    <n v="168"/>
    <x v="0"/>
  </r>
  <r>
    <x v="5"/>
    <s v="MARZO"/>
    <n v="13519"/>
    <x v="65"/>
    <x v="65"/>
    <x v="594"/>
    <x v="594"/>
    <x v="406"/>
    <x v="2"/>
    <x v="2"/>
    <n v="1"/>
    <n v="19800000"/>
    <n v="19800"/>
    <x v="0"/>
  </r>
  <r>
    <x v="5"/>
    <s v="MARZO"/>
    <n v="13519"/>
    <x v="65"/>
    <x v="65"/>
    <x v="204"/>
    <x v="204"/>
    <x v="147"/>
    <x v="0"/>
    <x v="2"/>
    <n v="1"/>
    <n v="1370000"/>
    <n v="1370"/>
    <x v="0"/>
  </r>
  <r>
    <x v="5"/>
    <s v="MARZO"/>
    <n v="13519"/>
    <x v="65"/>
    <x v="65"/>
    <x v="209"/>
    <x v="209"/>
    <x v="4"/>
    <x v="2"/>
    <x v="2"/>
    <n v="1"/>
    <n v="6998000"/>
    <n v="6998"/>
    <x v="0"/>
  </r>
  <r>
    <x v="5"/>
    <s v="MARZO"/>
    <n v="13519"/>
    <x v="65"/>
    <x v="65"/>
    <x v="630"/>
    <x v="630"/>
    <x v="432"/>
    <x v="1"/>
    <x v="2"/>
    <n v="1"/>
    <n v="918000"/>
    <n v="918"/>
    <x v="0"/>
  </r>
  <r>
    <x v="5"/>
    <s v="MARZO"/>
    <n v="13533"/>
    <x v="17"/>
    <x v="17"/>
    <x v="554"/>
    <x v="554"/>
    <x v="4"/>
    <x v="1"/>
    <x v="12"/>
    <n v="4"/>
    <n v="1156442"/>
    <n v="4625.768"/>
    <x v="11"/>
  </r>
  <r>
    <x v="5"/>
    <s v="MARZO"/>
    <n v="13515"/>
    <x v="18"/>
    <x v="18"/>
    <x v="422"/>
    <x v="422"/>
    <x v="288"/>
    <x v="1"/>
    <x v="2"/>
    <n v="2"/>
    <n v="1166470"/>
    <n v="2332.94"/>
    <x v="12"/>
  </r>
  <r>
    <x v="5"/>
    <s v="MARZO"/>
    <n v="13541"/>
    <x v="109"/>
    <x v="109"/>
    <x v="631"/>
    <x v="631"/>
    <x v="433"/>
    <x v="1"/>
    <x v="16"/>
    <n v="1"/>
    <n v="390000"/>
    <n v="390"/>
    <x v="0"/>
  </r>
  <r>
    <x v="5"/>
    <s v="MARZO"/>
    <n v="13508"/>
    <x v="16"/>
    <x v="16"/>
    <x v="532"/>
    <x v="532"/>
    <x v="365"/>
    <x v="5"/>
    <x v="13"/>
    <n v="1"/>
    <n v="370000"/>
    <n v="370"/>
    <x v="8"/>
  </r>
  <r>
    <x v="5"/>
    <s v="MARZO"/>
    <n v="13507"/>
    <x v="22"/>
    <x v="22"/>
    <x v="91"/>
    <x v="91"/>
    <x v="66"/>
    <x v="3"/>
    <x v="3"/>
    <n v="10"/>
    <n v="302000"/>
    <n v="3020"/>
    <x v="14"/>
  </r>
  <r>
    <x v="5"/>
    <s v="MARZO"/>
    <n v="13517"/>
    <x v="65"/>
    <x v="65"/>
    <x v="92"/>
    <x v="92"/>
    <x v="67"/>
    <x v="3"/>
    <x v="3"/>
    <n v="1"/>
    <n v="170000"/>
    <n v="170"/>
    <x v="0"/>
  </r>
  <r>
    <x v="5"/>
    <s v="MARZO"/>
    <n v="13536"/>
    <x v="20"/>
    <x v="20"/>
    <x v="595"/>
    <x v="595"/>
    <x v="407"/>
    <x v="0"/>
    <x v="3"/>
    <n v="1"/>
    <n v="820000"/>
    <n v="820"/>
    <x v="0"/>
  </r>
  <r>
    <x v="5"/>
    <s v="MARZO"/>
    <n v="13513"/>
    <x v="0"/>
    <x v="0"/>
    <x v="95"/>
    <x v="95"/>
    <x v="70"/>
    <x v="0"/>
    <x v="3"/>
    <n v="1"/>
    <n v="106000"/>
    <n v="106"/>
    <x v="0"/>
  </r>
  <r>
    <x v="5"/>
    <s v="MARZO"/>
    <n v="13521"/>
    <x v="0"/>
    <x v="0"/>
    <x v="60"/>
    <x v="60"/>
    <x v="46"/>
    <x v="0"/>
    <x v="3"/>
    <n v="1"/>
    <n v="170000"/>
    <n v="170"/>
    <x v="0"/>
  </r>
  <r>
    <x v="5"/>
    <s v="MARZO"/>
    <n v="13508"/>
    <x v="16"/>
    <x v="16"/>
    <x v="132"/>
    <x v="132"/>
    <x v="101"/>
    <x v="0"/>
    <x v="3"/>
    <n v="2"/>
    <n v="430000"/>
    <n v="860"/>
    <x v="8"/>
  </r>
  <r>
    <x v="5"/>
    <s v="MARZO"/>
    <n v="13516"/>
    <x v="65"/>
    <x v="65"/>
    <x v="132"/>
    <x v="132"/>
    <x v="101"/>
    <x v="0"/>
    <x v="3"/>
    <n v="1"/>
    <n v="440000"/>
    <n v="440"/>
    <x v="0"/>
  </r>
  <r>
    <x v="5"/>
    <s v="MARZO"/>
    <n v="13519"/>
    <x v="65"/>
    <x v="65"/>
    <x v="132"/>
    <x v="132"/>
    <x v="101"/>
    <x v="0"/>
    <x v="3"/>
    <n v="3"/>
    <n v="420000"/>
    <n v="1260"/>
    <x v="0"/>
  </r>
  <r>
    <x v="5"/>
    <s v="MARZO"/>
    <n v="13508"/>
    <x v="16"/>
    <x v="16"/>
    <x v="133"/>
    <x v="133"/>
    <x v="102"/>
    <x v="0"/>
    <x v="3"/>
    <n v="1"/>
    <n v="658000"/>
    <n v="658"/>
    <x v="8"/>
  </r>
  <r>
    <x v="5"/>
    <s v="MARZO"/>
    <n v="13516"/>
    <x v="65"/>
    <x v="65"/>
    <x v="133"/>
    <x v="133"/>
    <x v="102"/>
    <x v="0"/>
    <x v="3"/>
    <n v="4"/>
    <n v="650000"/>
    <n v="2600"/>
    <x v="0"/>
  </r>
  <r>
    <x v="5"/>
    <s v="MARZO"/>
    <n v="13519"/>
    <x v="65"/>
    <x v="65"/>
    <x v="133"/>
    <x v="133"/>
    <x v="102"/>
    <x v="0"/>
    <x v="3"/>
    <n v="1"/>
    <n v="630000"/>
    <n v="630"/>
    <x v="0"/>
  </r>
  <r>
    <x v="5"/>
    <s v="MARZO"/>
    <n v="13508"/>
    <x v="16"/>
    <x v="16"/>
    <x v="135"/>
    <x v="135"/>
    <x v="104"/>
    <x v="0"/>
    <x v="3"/>
    <n v="1"/>
    <n v="139000"/>
    <n v="139"/>
    <x v="8"/>
  </r>
  <r>
    <x v="5"/>
    <s v="MARZO"/>
    <n v="13519"/>
    <x v="65"/>
    <x v="65"/>
    <x v="259"/>
    <x v="259"/>
    <x v="178"/>
    <x v="0"/>
    <x v="3"/>
    <n v="1"/>
    <n v="560000"/>
    <n v="560"/>
    <x v="0"/>
  </r>
  <r>
    <x v="5"/>
    <s v="MARZO"/>
    <n v="13513"/>
    <x v="0"/>
    <x v="0"/>
    <x v="62"/>
    <x v="62"/>
    <x v="48"/>
    <x v="0"/>
    <x v="3"/>
    <n v="1"/>
    <n v="63000"/>
    <n v="63"/>
    <x v="0"/>
  </r>
  <r>
    <x v="5"/>
    <s v="MARZO"/>
    <n v="13521"/>
    <x v="0"/>
    <x v="0"/>
    <x v="62"/>
    <x v="62"/>
    <x v="48"/>
    <x v="0"/>
    <x v="3"/>
    <n v="1"/>
    <n v="63000"/>
    <n v="63"/>
    <x v="0"/>
  </r>
  <r>
    <x v="5"/>
    <s v="MARZO"/>
    <n v="13513"/>
    <x v="0"/>
    <x v="0"/>
    <x v="63"/>
    <x v="63"/>
    <x v="49"/>
    <x v="0"/>
    <x v="3"/>
    <n v="1"/>
    <n v="66000"/>
    <n v="66"/>
    <x v="0"/>
  </r>
  <r>
    <x v="5"/>
    <s v="MARZO"/>
    <n v="13521"/>
    <x v="0"/>
    <x v="0"/>
    <x v="63"/>
    <x v="63"/>
    <x v="49"/>
    <x v="0"/>
    <x v="3"/>
    <n v="1"/>
    <n v="66000"/>
    <n v="66"/>
    <x v="0"/>
  </r>
  <r>
    <x v="5"/>
    <s v="MARZO"/>
    <n v="13508"/>
    <x v="16"/>
    <x v="16"/>
    <x v="356"/>
    <x v="356"/>
    <x v="244"/>
    <x v="0"/>
    <x v="3"/>
    <n v="1"/>
    <n v="2089000"/>
    <n v="2089"/>
    <x v="8"/>
  </r>
  <r>
    <x v="5"/>
    <s v="MARZO"/>
    <n v="13516"/>
    <x v="65"/>
    <x v="65"/>
    <x v="457"/>
    <x v="457"/>
    <x v="317"/>
    <x v="1"/>
    <x v="3"/>
    <n v="3"/>
    <n v="140000"/>
    <n v="420"/>
    <x v="0"/>
  </r>
  <r>
    <x v="5"/>
    <s v="MARZO"/>
    <n v="13514"/>
    <x v="22"/>
    <x v="22"/>
    <x v="632"/>
    <x v="632"/>
    <x v="434"/>
    <x v="1"/>
    <x v="3"/>
    <n v="32"/>
    <n v="5200"/>
    <n v="166.4"/>
    <x v="14"/>
  </r>
  <r>
    <x v="5"/>
    <s v="MARZO"/>
    <n v="13516"/>
    <x v="65"/>
    <x v="65"/>
    <x v="140"/>
    <x v="140"/>
    <x v="109"/>
    <x v="0"/>
    <x v="3"/>
    <n v="5"/>
    <n v="6200"/>
    <n v="31"/>
    <x v="0"/>
  </r>
  <r>
    <x v="5"/>
    <s v="MARZO"/>
    <n v="13519"/>
    <x v="65"/>
    <x v="65"/>
    <x v="140"/>
    <x v="140"/>
    <x v="109"/>
    <x v="0"/>
    <x v="3"/>
    <n v="3"/>
    <n v="6500"/>
    <n v="19.5"/>
    <x v="0"/>
  </r>
  <r>
    <x v="5"/>
    <s v="MARZO"/>
    <n v="13527"/>
    <x v="1"/>
    <x v="1"/>
    <x v="357"/>
    <x v="357"/>
    <x v="245"/>
    <x v="1"/>
    <x v="3"/>
    <n v="1"/>
    <n v="45000"/>
    <n v="45"/>
    <x v="1"/>
  </r>
  <r>
    <x v="5"/>
    <s v="MARZO"/>
    <n v="13519"/>
    <x v="65"/>
    <x v="65"/>
    <x v="357"/>
    <x v="357"/>
    <x v="245"/>
    <x v="1"/>
    <x v="3"/>
    <n v="1"/>
    <n v="60000"/>
    <n v="60"/>
    <x v="0"/>
  </r>
  <r>
    <x v="5"/>
    <s v="MARZO"/>
    <n v="13519"/>
    <x v="65"/>
    <x v="65"/>
    <x v="261"/>
    <x v="261"/>
    <x v="180"/>
    <x v="1"/>
    <x v="3"/>
    <n v="1"/>
    <n v="98000"/>
    <n v="98"/>
    <x v="0"/>
  </r>
  <r>
    <x v="5"/>
    <s v="MARZO"/>
    <n v="13527"/>
    <x v="1"/>
    <x v="1"/>
    <x v="143"/>
    <x v="143"/>
    <x v="112"/>
    <x v="1"/>
    <x v="3"/>
    <n v="1"/>
    <n v="214900"/>
    <n v="214.9"/>
    <x v="1"/>
  </r>
  <r>
    <x v="5"/>
    <s v="MARZO"/>
    <n v="13519"/>
    <x v="65"/>
    <x v="65"/>
    <x v="170"/>
    <x v="170"/>
    <x v="126"/>
    <x v="2"/>
    <x v="3"/>
    <n v="1"/>
    <n v="1189000"/>
    <n v="1189"/>
    <x v="0"/>
  </r>
  <r>
    <x v="5"/>
    <s v="MARZO"/>
    <n v="13527"/>
    <x v="1"/>
    <x v="1"/>
    <x v="145"/>
    <x v="145"/>
    <x v="114"/>
    <x v="2"/>
    <x v="3"/>
    <n v="1"/>
    <n v="870000"/>
    <n v="870"/>
    <x v="1"/>
  </r>
  <r>
    <x v="5"/>
    <s v="MARZO"/>
    <n v="13519"/>
    <x v="65"/>
    <x v="65"/>
    <x v="70"/>
    <x v="70"/>
    <x v="56"/>
    <x v="2"/>
    <x v="5"/>
    <n v="1"/>
    <n v="46000"/>
    <n v="46"/>
    <x v="0"/>
  </r>
  <r>
    <x v="5"/>
    <s v="ABRIL"/>
    <n v="13592"/>
    <x v="65"/>
    <x v="65"/>
    <x v="580"/>
    <x v="580"/>
    <x v="395"/>
    <x v="1"/>
    <x v="9"/>
    <n v="1"/>
    <n v="82000"/>
    <n v="82"/>
    <x v="0"/>
  </r>
  <r>
    <x v="5"/>
    <s v="ABRIL"/>
    <n v="13602"/>
    <x v="102"/>
    <x v="102"/>
    <x v="407"/>
    <x v="407"/>
    <x v="4"/>
    <x v="3"/>
    <x v="0"/>
    <n v="10"/>
    <n v="205000"/>
    <n v="2050"/>
    <x v="0"/>
  </r>
  <r>
    <x v="5"/>
    <s v="ABRIL"/>
    <n v="13590"/>
    <x v="65"/>
    <x v="65"/>
    <x v="149"/>
    <x v="149"/>
    <x v="117"/>
    <x v="0"/>
    <x v="0"/>
    <n v="5"/>
    <n v="44000"/>
    <n v="220"/>
    <x v="0"/>
  </r>
  <r>
    <x v="5"/>
    <s v="ABRIL"/>
    <n v="13604"/>
    <x v="33"/>
    <x v="33"/>
    <x v="591"/>
    <x v="591"/>
    <x v="404"/>
    <x v="1"/>
    <x v="15"/>
    <n v="1"/>
    <n v="6200000"/>
    <n v="6200"/>
    <x v="0"/>
  </r>
  <r>
    <x v="5"/>
    <s v="ABRIL"/>
    <n v="13568"/>
    <x v="17"/>
    <x v="17"/>
    <x v="386"/>
    <x v="386"/>
    <x v="262"/>
    <x v="2"/>
    <x v="1"/>
    <n v="1"/>
    <n v="182400"/>
    <n v="182.4"/>
    <x v="11"/>
  </r>
  <r>
    <x v="5"/>
    <s v="ABRIL"/>
    <n v="13587"/>
    <x v="8"/>
    <x v="8"/>
    <x v="386"/>
    <x v="386"/>
    <x v="262"/>
    <x v="2"/>
    <x v="1"/>
    <n v="18"/>
    <n v="158747"/>
    <n v="2857.4459999999999"/>
    <x v="7"/>
  </r>
  <r>
    <x v="5"/>
    <s v="ABRIL"/>
    <n v="13559"/>
    <x v="5"/>
    <x v="5"/>
    <x v="386"/>
    <x v="386"/>
    <x v="262"/>
    <x v="2"/>
    <x v="1"/>
    <n v="400"/>
    <n v="167019"/>
    <n v="66807.600000000006"/>
    <x v="4"/>
  </r>
  <r>
    <x v="5"/>
    <s v="ABRIL"/>
    <n v="13575"/>
    <x v="102"/>
    <x v="102"/>
    <x v="4"/>
    <x v="4"/>
    <x v="4"/>
    <x v="2"/>
    <x v="1"/>
    <n v="2"/>
    <n v="410000"/>
    <n v="820"/>
    <x v="0"/>
  </r>
  <r>
    <x v="5"/>
    <s v="ABRIL"/>
    <n v="13610"/>
    <x v="124"/>
    <x v="124"/>
    <x v="4"/>
    <x v="4"/>
    <x v="4"/>
    <x v="2"/>
    <x v="1"/>
    <n v="25"/>
    <n v="405000"/>
    <n v="10125"/>
    <x v="0"/>
  </r>
  <r>
    <x v="5"/>
    <s v="ABRIL"/>
    <n v="13576"/>
    <x v="4"/>
    <x v="4"/>
    <x v="4"/>
    <x v="4"/>
    <x v="4"/>
    <x v="2"/>
    <x v="1"/>
    <n v="5"/>
    <n v="390230"/>
    <n v="1951.15"/>
    <x v="3"/>
  </r>
  <r>
    <x v="5"/>
    <s v="ABRIL"/>
    <n v="13596"/>
    <x v="4"/>
    <x v="4"/>
    <x v="4"/>
    <x v="4"/>
    <x v="4"/>
    <x v="2"/>
    <x v="1"/>
    <n v="0"/>
    <n v="0"/>
    <n v="0"/>
    <x v="3"/>
  </r>
  <r>
    <x v="5"/>
    <s v="ABRIL"/>
    <n v="13615"/>
    <x v="24"/>
    <x v="24"/>
    <x v="4"/>
    <x v="4"/>
    <x v="4"/>
    <x v="2"/>
    <x v="1"/>
    <n v="19"/>
    <n v="450000"/>
    <n v="8550"/>
    <x v="15"/>
  </r>
  <r>
    <x v="5"/>
    <s v="ABRIL"/>
    <n v="13621"/>
    <x v="103"/>
    <x v="103"/>
    <x v="4"/>
    <x v="4"/>
    <x v="4"/>
    <x v="2"/>
    <x v="1"/>
    <n v="3"/>
    <n v="480000"/>
    <n v="1440"/>
    <x v="4"/>
  </r>
  <r>
    <x v="5"/>
    <s v="ABRIL"/>
    <n v="13591"/>
    <x v="65"/>
    <x v="65"/>
    <x v="4"/>
    <x v="4"/>
    <x v="4"/>
    <x v="2"/>
    <x v="1"/>
    <n v="7"/>
    <n v="480000"/>
    <n v="3360"/>
    <x v="0"/>
  </r>
  <r>
    <x v="5"/>
    <s v="ABRIL"/>
    <n v="13585"/>
    <x v="19"/>
    <x v="19"/>
    <x v="4"/>
    <x v="4"/>
    <x v="4"/>
    <x v="2"/>
    <x v="1"/>
    <n v="124"/>
    <n v="400000"/>
    <n v="49600"/>
    <x v="0"/>
  </r>
  <r>
    <x v="5"/>
    <s v="ABRIL"/>
    <n v="13597"/>
    <x v="8"/>
    <x v="8"/>
    <x v="5"/>
    <x v="5"/>
    <x v="4"/>
    <x v="2"/>
    <x v="1"/>
    <n v="2"/>
    <n v="1880420"/>
    <n v="3760.84"/>
    <x v="7"/>
  </r>
  <r>
    <x v="5"/>
    <s v="ABRIL"/>
    <n v="13595"/>
    <x v="28"/>
    <x v="28"/>
    <x v="6"/>
    <x v="6"/>
    <x v="4"/>
    <x v="2"/>
    <x v="1"/>
    <n v="1"/>
    <n v="2500000"/>
    <n v="2500"/>
    <x v="10"/>
  </r>
  <r>
    <x v="5"/>
    <s v="ABRIL"/>
    <n v="13580"/>
    <x v="28"/>
    <x v="28"/>
    <x v="323"/>
    <x v="323"/>
    <x v="4"/>
    <x v="2"/>
    <x v="1"/>
    <n v="2"/>
    <n v="3288835"/>
    <n v="6577.67"/>
    <x v="10"/>
  </r>
  <r>
    <x v="5"/>
    <s v="ABRIL"/>
    <n v="13586"/>
    <x v="19"/>
    <x v="19"/>
    <x v="73"/>
    <x v="73"/>
    <x v="58"/>
    <x v="2"/>
    <x v="1"/>
    <n v="3"/>
    <n v="4338300"/>
    <n v="13014.9"/>
    <x v="0"/>
  </r>
  <r>
    <x v="5"/>
    <s v="ABRIL"/>
    <n v="13560"/>
    <x v="5"/>
    <x v="5"/>
    <x v="614"/>
    <x v="614"/>
    <x v="4"/>
    <x v="3"/>
    <x v="1"/>
    <n v="12"/>
    <n v="159199"/>
    <n v="1910.3879999999999"/>
    <x v="4"/>
  </r>
  <r>
    <x v="5"/>
    <s v="ABRIL"/>
    <n v="13567"/>
    <x v="92"/>
    <x v="92"/>
    <x v="264"/>
    <x v="264"/>
    <x v="4"/>
    <x v="3"/>
    <x v="1"/>
    <n v="2"/>
    <n v="175000"/>
    <n v="350"/>
    <x v="0"/>
  </r>
  <r>
    <x v="5"/>
    <s v="ABRIL"/>
    <n v="13589"/>
    <x v="102"/>
    <x v="102"/>
    <x v="9"/>
    <x v="9"/>
    <x v="4"/>
    <x v="3"/>
    <x v="1"/>
    <n v="1"/>
    <n v="170000"/>
    <n v="170"/>
    <x v="0"/>
  </r>
  <r>
    <x v="5"/>
    <s v="ABRIL"/>
    <n v="13594"/>
    <x v="66"/>
    <x v="66"/>
    <x v="76"/>
    <x v="76"/>
    <x v="4"/>
    <x v="3"/>
    <x v="1"/>
    <n v="3"/>
    <n v="155000"/>
    <n v="465"/>
    <x v="0"/>
  </r>
  <r>
    <x v="5"/>
    <s v="ABRIL"/>
    <n v="13622"/>
    <x v="66"/>
    <x v="66"/>
    <x v="76"/>
    <x v="76"/>
    <x v="4"/>
    <x v="3"/>
    <x v="1"/>
    <n v="4"/>
    <n v="155000"/>
    <n v="620"/>
    <x v="0"/>
  </r>
  <r>
    <x v="5"/>
    <s v="ABRIL"/>
    <n v="13602"/>
    <x v="102"/>
    <x v="102"/>
    <x v="76"/>
    <x v="76"/>
    <x v="4"/>
    <x v="3"/>
    <x v="1"/>
    <n v="4"/>
    <n v="145000"/>
    <n v="580"/>
    <x v="0"/>
  </r>
  <r>
    <x v="5"/>
    <s v="ABRIL"/>
    <n v="13617"/>
    <x v="102"/>
    <x v="102"/>
    <x v="76"/>
    <x v="76"/>
    <x v="4"/>
    <x v="3"/>
    <x v="1"/>
    <n v="6"/>
    <n v="145000"/>
    <n v="870"/>
    <x v="0"/>
  </r>
  <r>
    <x v="5"/>
    <s v="ABRIL"/>
    <n v="13616"/>
    <x v="52"/>
    <x v="52"/>
    <x v="76"/>
    <x v="76"/>
    <x v="4"/>
    <x v="3"/>
    <x v="1"/>
    <n v="1"/>
    <n v="195000"/>
    <n v="195"/>
    <x v="0"/>
  </r>
  <r>
    <x v="5"/>
    <s v="ABRIL"/>
    <n v="13603"/>
    <x v="19"/>
    <x v="19"/>
    <x v="76"/>
    <x v="76"/>
    <x v="4"/>
    <x v="3"/>
    <x v="1"/>
    <n v="40"/>
    <n v="165000"/>
    <n v="6600"/>
    <x v="0"/>
  </r>
  <r>
    <x v="5"/>
    <s v="ABRIL"/>
    <n v="13613"/>
    <x v="0"/>
    <x v="0"/>
    <x v="76"/>
    <x v="76"/>
    <x v="4"/>
    <x v="3"/>
    <x v="1"/>
    <n v="2"/>
    <n v="175000"/>
    <n v="350"/>
    <x v="0"/>
  </r>
  <r>
    <x v="5"/>
    <s v="ABRIL"/>
    <n v="13560"/>
    <x v="5"/>
    <x v="5"/>
    <x v="500"/>
    <x v="500"/>
    <x v="4"/>
    <x v="3"/>
    <x v="1"/>
    <n v="20"/>
    <n v="670310"/>
    <n v="13406.2"/>
    <x v="4"/>
  </r>
  <r>
    <x v="5"/>
    <s v="ABRIL"/>
    <n v="13564"/>
    <x v="5"/>
    <x v="5"/>
    <x v="500"/>
    <x v="500"/>
    <x v="4"/>
    <x v="3"/>
    <x v="1"/>
    <n v="9"/>
    <n v="664724"/>
    <n v="5982.5159999999996"/>
    <x v="4"/>
  </r>
  <r>
    <x v="5"/>
    <s v="ABRIL"/>
    <n v="13557"/>
    <x v="8"/>
    <x v="8"/>
    <x v="633"/>
    <x v="633"/>
    <x v="4"/>
    <x v="3"/>
    <x v="1"/>
    <n v="1"/>
    <n v="670000"/>
    <n v="670"/>
    <x v="7"/>
  </r>
  <r>
    <x v="5"/>
    <s v="ABRIL"/>
    <n v="13569"/>
    <x v="17"/>
    <x v="17"/>
    <x v="77"/>
    <x v="77"/>
    <x v="4"/>
    <x v="3"/>
    <x v="1"/>
    <n v="1"/>
    <n v="720000"/>
    <n v="720"/>
    <x v="11"/>
  </r>
  <r>
    <x v="5"/>
    <s v="ABRIL"/>
    <n v="13579"/>
    <x v="17"/>
    <x v="17"/>
    <x v="77"/>
    <x v="77"/>
    <x v="4"/>
    <x v="3"/>
    <x v="1"/>
    <n v="3"/>
    <n v="720000"/>
    <n v="2160"/>
    <x v="11"/>
  </r>
  <r>
    <x v="5"/>
    <s v="ABRIL"/>
    <n v="13558"/>
    <x v="8"/>
    <x v="8"/>
    <x v="77"/>
    <x v="77"/>
    <x v="4"/>
    <x v="3"/>
    <x v="1"/>
    <n v="5"/>
    <n v="670000"/>
    <n v="3350"/>
    <x v="7"/>
  </r>
  <r>
    <x v="5"/>
    <s v="ABRIL"/>
    <n v="13605"/>
    <x v="19"/>
    <x v="19"/>
    <x v="77"/>
    <x v="77"/>
    <x v="4"/>
    <x v="3"/>
    <x v="1"/>
    <n v="1"/>
    <n v="750000"/>
    <n v="750"/>
    <x v="0"/>
  </r>
  <r>
    <x v="5"/>
    <s v="ABRIL"/>
    <n v="13614"/>
    <x v="78"/>
    <x v="78"/>
    <x v="82"/>
    <x v="82"/>
    <x v="4"/>
    <x v="3"/>
    <x v="1"/>
    <n v="1"/>
    <n v="130000"/>
    <n v="130"/>
    <x v="0"/>
  </r>
  <r>
    <x v="5"/>
    <s v="ABRIL"/>
    <n v="13564"/>
    <x v="5"/>
    <x v="5"/>
    <x v="82"/>
    <x v="82"/>
    <x v="4"/>
    <x v="3"/>
    <x v="1"/>
    <n v="23"/>
    <n v="108925"/>
    <n v="2505.2750000000001"/>
    <x v="4"/>
  </r>
  <r>
    <x v="5"/>
    <s v="ABRIL"/>
    <n v="13561"/>
    <x v="27"/>
    <x v="27"/>
    <x v="634"/>
    <x v="634"/>
    <x v="4"/>
    <x v="3"/>
    <x v="1"/>
    <n v="2"/>
    <n v="8470953"/>
    <n v="16941.905999999999"/>
    <x v="10"/>
  </r>
  <r>
    <x v="5"/>
    <s v="ABRIL"/>
    <n v="13578"/>
    <x v="12"/>
    <x v="12"/>
    <x v="25"/>
    <x v="25"/>
    <x v="11"/>
    <x v="1"/>
    <x v="1"/>
    <n v="30"/>
    <n v="50254"/>
    <n v="1507.62"/>
    <x v="8"/>
  </r>
  <r>
    <x v="5"/>
    <s v="ABRIL"/>
    <n v="13613"/>
    <x v="0"/>
    <x v="0"/>
    <x v="226"/>
    <x v="226"/>
    <x v="160"/>
    <x v="1"/>
    <x v="1"/>
    <n v="2"/>
    <n v="15000"/>
    <n v="30"/>
    <x v="0"/>
  </r>
  <r>
    <x v="5"/>
    <s v="ABRIL"/>
    <n v="13582"/>
    <x v="109"/>
    <x v="109"/>
    <x v="247"/>
    <x v="247"/>
    <x v="172"/>
    <x v="1"/>
    <x v="1"/>
    <n v="1"/>
    <n v="20000"/>
    <n v="20"/>
    <x v="0"/>
  </r>
  <r>
    <x v="5"/>
    <s v="ABRIL"/>
    <n v="13569"/>
    <x v="17"/>
    <x v="17"/>
    <x v="39"/>
    <x v="39"/>
    <x v="25"/>
    <x v="1"/>
    <x v="1"/>
    <n v="1"/>
    <n v="60000"/>
    <n v="60"/>
    <x v="11"/>
  </r>
  <r>
    <x v="5"/>
    <s v="ABRIL"/>
    <n v="13569"/>
    <x v="17"/>
    <x v="17"/>
    <x v="635"/>
    <x v="635"/>
    <x v="435"/>
    <x v="1"/>
    <x v="1"/>
    <n v="1"/>
    <n v="170000"/>
    <n v="170"/>
    <x v="11"/>
  </r>
  <r>
    <x v="5"/>
    <s v="ABRIL"/>
    <n v="13581"/>
    <x v="48"/>
    <x v="48"/>
    <x v="106"/>
    <x v="106"/>
    <x v="79"/>
    <x v="1"/>
    <x v="1"/>
    <n v="50"/>
    <n v="25038"/>
    <n v="1251.9000000000001"/>
    <x v="0"/>
  </r>
  <r>
    <x v="5"/>
    <s v="ABRIL"/>
    <n v="13577"/>
    <x v="13"/>
    <x v="13"/>
    <x v="272"/>
    <x v="272"/>
    <x v="189"/>
    <x v="1"/>
    <x v="1"/>
    <n v="40"/>
    <n v="242894"/>
    <n v="9715.76"/>
    <x v="9"/>
  </r>
  <r>
    <x v="5"/>
    <s v="ABRIL"/>
    <n v="13581"/>
    <x v="48"/>
    <x v="48"/>
    <x v="89"/>
    <x v="89"/>
    <x v="64"/>
    <x v="4"/>
    <x v="1"/>
    <n v="30"/>
    <n v="642148"/>
    <n v="19264.439999999999"/>
    <x v="0"/>
  </r>
  <r>
    <x v="5"/>
    <s v="ABRIL"/>
    <n v="13581"/>
    <x v="48"/>
    <x v="48"/>
    <x v="89"/>
    <x v="89"/>
    <x v="64"/>
    <x v="4"/>
    <x v="1"/>
    <n v="10"/>
    <n v="642148"/>
    <n v="6421.48"/>
    <x v="0"/>
  </r>
  <r>
    <x v="5"/>
    <s v="ABRIL"/>
    <n v="13601"/>
    <x v="28"/>
    <x v="28"/>
    <x v="89"/>
    <x v="89"/>
    <x v="64"/>
    <x v="4"/>
    <x v="1"/>
    <n v="20"/>
    <n v="461000"/>
    <n v="9220"/>
    <x v="10"/>
  </r>
  <r>
    <x v="5"/>
    <s v="ABRIL"/>
    <n v="13563"/>
    <x v="5"/>
    <x v="5"/>
    <x v="89"/>
    <x v="89"/>
    <x v="64"/>
    <x v="4"/>
    <x v="1"/>
    <n v="30"/>
    <n v="450000"/>
    <n v="13500"/>
    <x v="4"/>
  </r>
  <r>
    <x v="5"/>
    <s v="ABRIL"/>
    <n v="13581"/>
    <x v="48"/>
    <x v="48"/>
    <x v="115"/>
    <x v="115"/>
    <x v="87"/>
    <x v="4"/>
    <x v="1"/>
    <n v="13"/>
    <n v="998720"/>
    <n v="12983.36"/>
    <x v="0"/>
  </r>
  <r>
    <x v="5"/>
    <s v="ABRIL"/>
    <n v="13581"/>
    <x v="48"/>
    <x v="48"/>
    <x v="461"/>
    <x v="461"/>
    <x v="321"/>
    <x v="1"/>
    <x v="1"/>
    <n v="15"/>
    <n v="8346"/>
    <n v="125.19"/>
    <x v="0"/>
  </r>
  <r>
    <x v="5"/>
    <s v="ABRIL"/>
    <n v="13566"/>
    <x v="14"/>
    <x v="14"/>
    <x v="45"/>
    <x v="45"/>
    <x v="31"/>
    <x v="4"/>
    <x v="1"/>
    <n v="2"/>
    <n v="977536"/>
    <n v="1955.0719999999999"/>
    <x v="0"/>
  </r>
  <r>
    <x v="5"/>
    <s v="ABRIL"/>
    <n v="13570"/>
    <x v="16"/>
    <x v="16"/>
    <x v="554"/>
    <x v="554"/>
    <x v="4"/>
    <x v="1"/>
    <x v="12"/>
    <n v="1"/>
    <n v="1106012"/>
    <n v="1106.0119999999999"/>
    <x v="8"/>
  </r>
  <r>
    <x v="5"/>
    <s v="ABRIL"/>
    <n v="13583"/>
    <x v="16"/>
    <x v="16"/>
    <x v="423"/>
    <x v="423"/>
    <x v="289"/>
    <x v="1"/>
    <x v="2"/>
    <n v="4"/>
    <n v="2169921"/>
    <n v="8679.6839999999993"/>
    <x v="8"/>
  </r>
  <r>
    <x v="5"/>
    <s v="ABRIL"/>
    <n v="13562"/>
    <x v="5"/>
    <x v="5"/>
    <x v="91"/>
    <x v="91"/>
    <x v="66"/>
    <x v="3"/>
    <x v="3"/>
    <n v="4"/>
    <n v="343000"/>
    <n v="1372"/>
    <x v="4"/>
  </r>
  <r>
    <x v="5"/>
    <s v="ABRIL"/>
    <n v="13571"/>
    <x v="65"/>
    <x v="65"/>
    <x v="57"/>
    <x v="57"/>
    <x v="43"/>
    <x v="1"/>
    <x v="3"/>
    <n v="1"/>
    <n v="98800"/>
    <n v="98.8"/>
    <x v="0"/>
  </r>
  <r>
    <x v="5"/>
    <s v="ABRIL"/>
    <n v="13565"/>
    <x v="102"/>
    <x v="102"/>
    <x v="443"/>
    <x v="443"/>
    <x v="304"/>
    <x v="0"/>
    <x v="3"/>
    <n v="2"/>
    <n v="490000"/>
    <n v="980"/>
    <x v="0"/>
  </r>
  <r>
    <x v="5"/>
    <s v="ABRIL"/>
    <n v="13600"/>
    <x v="17"/>
    <x v="17"/>
    <x v="128"/>
    <x v="128"/>
    <x v="98"/>
    <x v="0"/>
    <x v="3"/>
    <n v="2"/>
    <n v="918000"/>
    <n v="1836"/>
    <x v="11"/>
  </r>
  <r>
    <x v="5"/>
    <s v="ABRIL"/>
    <n v="13611"/>
    <x v="0"/>
    <x v="0"/>
    <x v="128"/>
    <x v="128"/>
    <x v="98"/>
    <x v="0"/>
    <x v="3"/>
    <n v="3"/>
    <n v="910000"/>
    <n v="2730"/>
    <x v="0"/>
  </r>
  <r>
    <x v="5"/>
    <s v="ABRIL"/>
    <n v="13584"/>
    <x v="1"/>
    <x v="1"/>
    <x v="95"/>
    <x v="95"/>
    <x v="70"/>
    <x v="0"/>
    <x v="3"/>
    <n v="1"/>
    <n v="106000"/>
    <n v="106"/>
    <x v="1"/>
  </r>
  <r>
    <x v="5"/>
    <s v="ABRIL"/>
    <n v="13579"/>
    <x v="17"/>
    <x v="17"/>
    <x v="132"/>
    <x v="132"/>
    <x v="101"/>
    <x v="0"/>
    <x v="3"/>
    <n v="1"/>
    <n v="430000"/>
    <n v="430"/>
    <x v="11"/>
  </r>
  <r>
    <x v="5"/>
    <s v="ABRIL"/>
    <n v="13579"/>
    <x v="17"/>
    <x v="17"/>
    <x v="133"/>
    <x v="133"/>
    <x v="102"/>
    <x v="0"/>
    <x v="3"/>
    <n v="4"/>
    <n v="620000"/>
    <n v="2480"/>
    <x v="11"/>
  </r>
  <r>
    <x v="5"/>
    <s v="ABRIL"/>
    <n v="13574"/>
    <x v="102"/>
    <x v="102"/>
    <x v="133"/>
    <x v="133"/>
    <x v="102"/>
    <x v="0"/>
    <x v="3"/>
    <n v="2"/>
    <n v="580000"/>
    <n v="1160"/>
    <x v="0"/>
  </r>
  <r>
    <x v="5"/>
    <s v="ABRIL"/>
    <n v="13593"/>
    <x v="20"/>
    <x v="20"/>
    <x v="636"/>
    <x v="636"/>
    <x v="4"/>
    <x v="0"/>
    <x v="3"/>
    <n v="1"/>
    <n v="635800"/>
    <n v="635.79999999999995"/>
    <x v="0"/>
  </r>
  <r>
    <x v="5"/>
    <s v="ABRIL"/>
    <n v="13599"/>
    <x v="57"/>
    <x v="57"/>
    <x v="389"/>
    <x v="389"/>
    <x v="264"/>
    <x v="0"/>
    <x v="3"/>
    <n v="1"/>
    <n v="2670000"/>
    <n v="2670"/>
    <x v="0"/>
  </r>
  <r>
    <x v="5"/>
    <s v="ABRIL"/>
    <n v="13584"/>
    <x v="1"/>
    <x v="1"/>
    <x v="63"/>
    <x v="63"/>
    <x v="49"/>
    <x v="0"/>
    <x v="3"/>
    <n v="2"/>
    <n v="89000"/>
    <n v="178"/>
    <x v="1"/>
  </r>
  <r>
    <x v="5"/>
    <s v="ABRIL"/>
    <n v="13575"/>
    <x v="102"/>
    <x v="102"/>
    <x v="136"/>
    <x v="136"/>
    <x v="105"/>
    <x v="0"/>
    <x v="3"/>
    <n v="1"/>
    <n v="139000"/>
    <n v="139"/>
    <x v="0"/>
  </r>
  <r>
    <x v="5"/>
    <s v="ABRIL"/>
    <n v="13604"/>
    <x v="33"/>
    <x v="33"/>
    <x v="232"/>
    <x v="232"/>
    <x v="163"/>
    <x v="0"/>
    <x v="3"/>
    <n v="1"/>
    <n v="340000"/>
    <n v="340"/>
    <x v="0"/>
  </r>
  <r>
    <x v="5"/>
    <s v="ABRIL"/>
    <n v="13599"/>
    <x v="57"/>
    <x v="57"/>
    <x v="356"/>
    <x v="356"/>
    <x v="244"/>
    <x v="0"/>
    <x v="3"/>
    <n v="1"/>
    <n v="2250000"/>
    <n v="2250"/>
    <x v="0"/>
  </r>
  <r>
    <x v="5"/>
    <s v="ABRIL"/>
    <n v="13604"/>
    <x v="33"/>
    <x v="33"/>
    <x v="96"/>
    <x v="96"/>
    <x v="71"/>
    <x v="0"/>
    <x v="3"/>
    <n v="1"/>
    <n v="220000"/>
    <n v="220"/>
    <x v="0"/>
  </r>
  <r>
    <x v="5"/>
    <s v="ABRIL"/>
    <n v="13571"/>
    <x v="65"/>
    <x v="65"/>
    <x v="383"/>
    <x v="383"/>
    <x v="259"/>
    <x v="1"/>
    <x v="3"/>
    <n v="1"/>
    <n v="52800"/>
    <n v="52.8"/>
    <x v="0"/>
  </r>
  <r>
    <x v="5"/>
    <s v="ABRIL"/>
    <n v="13571"/>
    <x v="65"/>
    <x v="65"/>
    <x v="384"/>
    <x v="384"/>
    <x v="260"/>
    <x v="1"/>
    <x v="3"/>
    <n v="1"/>
    <n v="47300"/>
    <n v="47.3"/>
    <x v="0"/>
  </r>
  <r>
    <x v="5"/>
    <s v="ABRIL"/>
    <n v="13598"/>
    <x v="39"/>
    <x v="39"/>
    <x v="215"/>
    <x v="215"/>
    <x v="154"/>
    <x v="1"/>
    <x v="3"/>
    <n v="1"/>
    <n v="52300"/>
    <n v="52.3"/>
    <x v="14"/>
  </r>
  <r>
    <x v="5"/>
    <s v="ABRIL"/>
    <n v="13579"/>
    <x v="17"/>
    <x v="17"/>
    <x v="440"/>
    <x v="440"/>
    <x v="302"/>
    <x v="1"/>
    <x v="3"/>
    <n v="1"/>
    <n v="95000"/>
    <n v="95"/>
    <x v="11"/>
  </r>
  <r>
    <x v="5"/>
    <s v="ABRIL"/>
    <n v="13600"/>
    <x v="17"/>
    <x v="17"/>
    <x v="234"/>
    <x v="234"/>
    <x v="165"/>
    <x v="1"/>
    <x v="3"/>
    <n v="1"/>
    <n v="230000"/>
    <n v="230"/>
    <x v="11"/>
  </r>
  <r>
    <x v="5"/>
    <s v="ABRIL"/>
    <n v="13579"/>
    <x v="17"/>
    <x v="17"/>
    <x v="586"/>
    <x v="586"/>
    <x v="400"/>
    <x v="1"/>
    <x v="3"/>
    <n v="1"/>
    <n v="155000"/>
    <n v="155"/>
    <x v="11"/>
  </r>
  <r>
    <x v="5"/>
    <s v="ABRIL"/>
    <n v="13604"/>
    <x v="33"/>
    <x v="33"/>
    <x v="140"/>
    <x v="140"/>
    <x v="109"/>
    <x v="0"/>
    <x v="3"/>
    <n v="3"/>
    <n v="6500"/>
    <n v="19.5"/>
    <x v="0"/>
  </r>
  <r>
    <x v="5"/>
    <s v="ABRIL"/>
    <n v="13579"/>
    <x v="17"/>
    <x v="17"/>
    <x v="140"/>
    <x v="140"/>
    <x v="109"/>
    <x v="0"/>
    <x v="3"/>
    <n v="3"/>
    <n v="6500"/>
    <n v="19.5"/>
    <x v="11"/>
  </r>
  <r>
    <x v="5"/>
    <s v="ABRIL"/>
    <n v="13612"/>
    <x v="33"/>
    <x v="33"/>
    <x v="236"/>
    <x v="236"/>
    <x v="167"/>
    <x v="0"/>
    <x v="3"/>
    <n v="2"/>
    <n v="2590000"/>
    <n v="5180"/>
    <x v="0"/>
  </r>
  <r>
    <x v="5"/>
    <s v="ABRIL"/>
    <n v="13598"/>
    <x v="39"/>
    <x v="39"/>
    <x v="143"/>
    <x v="143"/>
    <x v="112"/>
    <x v="1"/>
    <x v="3"/>
    <n v="2"/>
    <n v="208000"/>
    <n v="416"/>
    <x v="14"/>
  </r>
  <r>
    <x v="5"/>
    <s v="ABRIL"/>
    <n v="13568"/>
    <x v="17"/>
    <x v="17"/>
    <x v="637"/>
    <x v="637"/>
    <x v="4"/>
    <x v="1"/>
    <x v="1"/>
    <n v="2"/>
    <n v="3800"/>
    <n v="7.6"/>
    <x v="11"/>
  </r>
  <r>
    <x v="5"/>
    <s v="MAYO"/>
    <n v="13623"/>
    <x v="34"/>
    <x v="34"/>
    <x v="459"/>
    <x v="459"/>
    <x v="319"/>
    <x v="3"/>
    <x v="0"/>
    <n v="4"/>
    <n v="68000"/>
    <n v="272"/>
    <x v="0"/>
  </r>
  <r>
    <x v="5"/>
    <s v="MAYO"/>
    <n v="13673"/>
    <x v="34"/>
    <x v="34"/>
    <x v="459"/>
    <x v="459"/>
    <x v="319"/>
    <x v="3"/>
    <x v="0"/>
    <n v="2"/>
    <n v="68000"/>
    <n v="136"/>
    <x v="0"/>
  </r>
  <r>
    <x v="5"/>
    <s v="MAYO"/>
    <n v="13659"/>
    <x v="33"/>
    <x v="33"/>
    <x v="569"/>
    <x v="569"/>
    <x v="386"/>
    <x v="0"/>
    <x v="0"/>
    <n v="3"/>
    <n v="1915000"/>
    <n v="5745"/>
    <x v="0"/>
  </r>
  <r>
    <x v="5"/>
    <s v="MAYO"/>
    <n v="13646"/>
    <x v="1"/>
    <x v="1"/>
    <x v="3"/>
    <x v="3"/>
    <x v="3"/>
    <x v="0"/>
    <x v="0"/>
    <n v="2"/>
    <n v="45000"/>
    <n v="90"/>
    <x v="1"/>
  </r>
  <r>
    <x v="5"/>
    <s v="MAYO"/>
    <n v="13637"/>
    <x v="8"/>
    <x v="8"/>
    <x v="386"/>
    <x v="386"/>
    <x v="262"/>
    <x v="2"/>
    <x v="1"/>
    <n v="18"/>
    <n v="165145"/>
    <n v="2972.61"/>
    <x v="7"/>
  </r>
  <r>
    <x v="5"/>
    <s v="MAYO"/>
    <n v="13638"/>
    <x v="8"/>
    <x v="8"/>
    <x v="386"/>
    <x v="386"/>
    <x v="262"/>
    <x v="2"/>
    <x v="1"/>
    <n v="18"/>
    <n v="165145"/>
    <n v="2972.61"/>
    <x v="7"/>
  </r>
  <r>
    <x v="5"/>
    <s v="MAYO"/>
    <n v="13639"/>
    <x v="8"/>
    <x v="8"/>
    <x v="386"/>
    <x v="386"/>
    <x v="262"/>
    <x v="2"/>
    <x v="1"/>
    <n v="36"/>
    <n v="165145"/>
    <n v="5945.22"/>
    <x v="7"/>
  </r>
  <r>
    <x v="5"/>
    <s v="MAYO"/>
    <n v="13625"/>
    <x v="102"/>
    <x v="102"/>
    <x v="4"/>
    <x v="4"/>
    <x v="4"/>
    <x v="2"/>
    <x v="1"/>
    <n v="2"/>
    <n v="430000"/>
    <n v="860"/>
    <x v="0"/>
  </r>
  <r>
    <x v="5"/>
    <s v="MAYO"/>
    <n v="13628"/>
    <x v="8"/>
    <x v="8"/>
    <x v="4"/>
    <x v="4"/>
    <x v="4"/>
    <x v="2"/>
    <x v="1"/>
    <n v="15"/>
    <n v="465000"/>
    <n v="6975"/>
    <x v="7"/>
  </r>
  <r>
    <x v="5"/>
    <s v="MAYO"/>
    <n v="13649"/>
    <x v="4"/>
    <x v="4"/>
    <x v="4"/>
    <x v="4"/>
    <x v="4"/>
    <x v="2"/>
    <x v="1"/>
    <n v="15"/>
    <n v="395508"/>
    <n v="5932.62"/>
    <x v="3"/>
  </r>
  <r>
    <x v="5"/>
    <s v="MAYO"/>
    <n v="13662"/>
    <x v="65"/>
    <x v="65"/>
    <x v="4"/>
    <x v="4"/>
    <x v="4"/>
    <x v="2"/>
    <x v="1"/>
    <n v="2"/>
    <n v="480000"/>
    <n v="960"/>
    <x v="0"/>
  </r>
  <r>
    <x v="5"/>
    <s v="MAYO"/>
    <n v="13635"/>
    <x v="19"/>
    <x v="19"/>
    <x v="4"/>
    <x v="4"/>
    <x v="4"/>
    <x v="2"/>
    <x v="1"/>
    <n v="50"/>
    <n v="400000"/>
    <n v="20000"/>
    <x v="0"/>
  </r>
  <r>
    <x v="5"/>
    <s v="MAYO"/>
    <n v="13657"/>
    <x v="12"/>
    <x v="12"/>
    <x v="5"/>
    <x v="5"/>
    <x v="4"/>
    <x v="2"/>
    <x v="1"/>
    <n v="8"/>
    <n v="1828896"/>
    <n v="14631.168"/>
    <x v="8"/>
  </r>
  <r>
    <x v="5"/>
    <s v="MAYO"/>
    <n v="13631"/>
    <x v="5"/>
    <x v="5"/>
    <x v="323"/>
    <x v="323"/>
    <x v="4"/>
    <x v="2"/>
    <x v="1"/>
    <n v="3"/>
    <n v="3526587"/>
    <n v="10579.761"/>
    <x v="4"/>
  </r>
  <r>
    <x v="5"/>
    <s v="MAYO"/>
    <n v="13670"/>
    <x v="28"/>
    <x v="28"/>
    <x v="481"/>
    <x v="481"/>
    <x v="333"/>
    <x v="2"/>
    <x v="1"/>
    <n v="3"/>
    <n v="3853117"/>
    <n v="11559.351000000001"/>
    <x v="10"/>
  </r>
  <r>
    <x v="5"/>
    <s v="MAYO"/>
    <n v="13634"/>
    <x v="125"/>
    <x v="125"/>
    <x v="481"/>
    <x v="481"/>
    <x v="333"/>
    <x v="2"/>
    <x v="1"/>
    <n v="10"/>
    <n v="3752357"/>
    <n v="37523.57"/>
    <x v="25"/>
  </r>
  <r>
    <x v="5"/>
    <s v="MAYO"/>
    <n v="13671"/>
    <x v="102"/>
    <x v="102"/>
    <x v="76"/>
    <x v="76"/>
    <x v="4"/>
    <x v="3"/>
    <x v="1"/>
    <n v="4"/>
    <n v="145000"/>
    <n v="580"/>
    <x v="0"/>
  </r>
  <r>
    <x v="5"/>
    <s v="MAYO"/>
    <n v="13626"/>
    <x v="52"/>
    <x v="52"/>
    <x v="76"/>
    <x v="76"/>
    <x v="4"/>
    <x v="3"/>
    <x v="1"/>
    <n v="2"/>
    <n v="195000"/>
    <n v="390"/>
    <x v="0"/>
  </r>
  <r>
    <x v="5"/>
    <s v="MAYO"/>
    <n v="13641"/>
    <x v="1"/>
    <x v="1"/>
    <x v="76"/>
    <x v="76"/>
    <x v="4"/>
    <x v="3"/>
    <x v="1"/>
    <n v="2"/>
    <n v="175000"/>
    <n v="350"/>
    <x v="1"/>
  </r>
  <r>
    <x v="5"/>
    <s v="MAYO"/>
    <n v="13662"/>
    <x v="65"/>
    <x v="65"/>
    <x v="76"/>
    <x v="76"/>
    <x v="4"/>
    <x v="3"/>
    <x v="1"/>
    <n v="2"/>
    <n v="175000"/>
    <n v="350"/>
    <x v="0"/>
  </r>
  <r>
    <x v="5"/>
    <s v="MAYO"/>
    <n v="13667"/>
    <x v="13"/>
    <x v="13"/>
    <x v="506"/>
    <x v="506"/>
    <x v="4"/>
    <x v="3"/>
    <x v="1"/>
    <n v="6"/>
    <n v="1123000"/>
    <n v="6738"/>
    <x v="9"/>
  </r>
  <r>
    <x v="5"/>
    <s v="MAYO"/>
    <n v="13655"/>
    <x v="126"/>
    <x v="126"/>
    <x v="11"/>
    <x v="11"/>
    <x v="4"/>
    <x v="3"/>
    <x v="1"/>
    <n v="1"/>
    <n v="2050000"/>
    <n v="2050"/>
    <x v="1"/>
  </r>
  <r>
    <x v="5"/>
    <s v="MAYO"/>
    <n v="13642"/>
    <x v="27"/>
    <x v="27"/>
    <x v="197"/>
    <x v="197"/>
    <x v="4"/>
    <x v="3"/>
    <x v="1"/>
    <n v="1"/>
    <n v="3360739"/>
    <n v="3360.739"/>
    <x v="10"/>
  </r>
  <r>
    <x v="5"/>
    <s v="MAYO"/>
    <n v="13642"/>
    <x v="27"/>
    <x v="27"/>
    <x v="20"/>
    <x v="20"/>
    <x v="6"/>
    <x v="3"/>
    <x v="1"/>
    <n v="1"/>
    <n v="2134192"/>
    <n v="2134.192"/>
    <x v="10"/>
  </r>
  <r>
    <x v="5"/>
    <s v="MAYO"/>
    <n v="13668"/>
    <x v="13"/>
    <x v="13"/>
    <x v="638"/>
    <x v="638"/>
    <x v="436"/>
    <x v="1"/>
    <x v="1"/>
    <n v="18"/>
    <n v="1950"/>
    <n v="35.1"/>
    <x v="9"/>
  </r>
  <r>
    <x v="5"/>
    <s v="MAYO"/>
    <n v="13668"/>
    <x v="13"/>
    <x v="13"/>
    <x v="639"/>
    <x v="639"/>
    <x v="437"/>
    <x v="1"/>
    <x v="1"/>
    <n v="18"/>
    <n v="9350"/>
    <n v="168.3"/>
    <x v="9"/>
  </r>
  <r>
    <x v="5"/>
    <s v="MAYO"/>
    <n v="13668"/>
    <x v="13"/>
    <x v="13"/>
    <x v="640"/>
    <x v="640"/>
    <x v="438"/>
    <x v="1"/>
    <x v="1"/>
    <n v="18"/>
    <n v="4500"/>
    <n v="81"/>
    <x v="9"/>
  </r>
  <r>
    <x v="5"/>
    <s v="MAYO"/>
    <n v="13633"/>
    <x v="102"/>
    <x v="102"/>
    <x v="641"/>
    <x v="641"/>
    <x v="439"/>
    <x v="1"/>
    <x v="1"/>
    <n v="2"/>
    <n v="11800"/>
    <n v="23.6"/>
    <x v="0"/>
  </r>
  <r>
    <x v="5"/>
    <s v="MAYO"/>
    <n v="13633"/>
    <x v="102"/>
    <x v="102"/>
    <x v="642"/>
    <x v="642"/>
    <x v="440"/>
    <x v="1"/>
    <x v="1"/>
    <n v="2"/>
    <n v="2455"/>
    <n v="4.91"/>
    <x v="0"/>
  </r>
  <r>
    <x v="5"/>
    <s v="MAYO"/>
    <n v="13633"/>
    <x v="102"/>
    <x v="102"/>
    <x v="643"/>
    <x v="643"/>
    <x v="441"/>
    <x v="1"/>
    <x v="1"/>
    <n v="2"/>
    <n v="8932"/>
    <n v="17.864000000000001"/>
    <x v="0"/>
  </r>
  <r>
    <x v="5"/>
    <s v="MAYO"/>
    <n v="13681"/>
    <x v="14"/>
    <x v="14"/>
    <x v="106"/>
    <x v="106"/>
    <x v="79"/>
    <x v="1"/>
    <x v="1"/>
    <n v="30"/>
    <n v="22905"/>
    <n v="687.15"/>
    <x v="0"/>
  </r>
  <r>
    <x v="5"/>
    <s v="MAYO"/>
    <n v="13624"/>
    <x v="35"/>
    <x v="35"/>
    <x v="43"/>
    <x v="43"/>
    <x v="29"/>
    <x v="1"/>
    <x v="1"/>
    <n v="2"/>
    <n v="90000"/>
    <n v="180"/>
    <x v="0"/>
  </r>
  <r>
    <x v="5"/>
    <s v="MAYO"/>
    <n v="13658"/>
    <x v="124"/>
    <x v="124"/>
    <x v="43"/>
    <x v="43"/>
    <x v="29"/>
    <x v="1"/>
    <x v="1"/>
    <n v="26"/>
    <n v="110892"/>
    <n v="2883.192"/>
    <x v="0"/>
  </r>
  <r>
    <x v="5"/>
    <s v="MAYO"/>
    <n v="13688"/>
    <x v="124"/>
    <x v="124"/>
    <x v="43"/>
    <x v="43"/>
    <x v="29"/>
    <x v="1"/>
    <x v="1"/>
    <n v="7"/>
    <n v="110892"/>
    <n v="776.24400000000003"/>
    <x v="0"/>
  </r>
  <r>
    <x v="5"/>
    <s v="MAYO"/>
    <n v="13681"/>
    <x v="14"/>
    <x v="14"/>
    <x v="43"/>
    <x v="43"/>
    <x v="29"/>
    <x v="1"/>
    <x v="1"/>
    <n v="14"/>
    <n v="120251"/>
    <n v="1683.5139999999999"/>
    <x v="0"/>
  </r>
  <r>
    <x v="5"/>
    <s v="MAYO"/>
    <n v="13666"/>
    <x v="127"/>
    <x v="127"/>
    <x v="43"/>
    <x v="43"/>
    <x v="29"/>
    <x v="1"/>
    <x v="1"/>
    <n v="12"/>
    <n v="115000"/>
    <n v="1380"/>
    <x v="1"/>
  </r>
  <r>
    <x v="5"/>
    <s v="MAYO"/>
    <n v="13658"/>
    <x v="124"/>
    <x v="124"/>
    <x v="89"/>
    <x v="89"/>
    <x v="64"/>
    <x v="4"/>
    <x v="1"/>
    <n v="13"/>
    <n v="469163"/>
    <n v="6099.1189999999997"/>
    <x v="0"/>
  </r>
  <r>
    <x v="5"/>
    <s v="MAYO"/>
    <n v="13688"/>
    <x v="124"/>
    <x v="124"/>
    <x v="89"/>
    <x v="89"/>
    <x v="64"/>
    <x v="4"/>
    <x v="1"/>
    <n v="2"/>
    <n v="469163"/>
    <n v="938.32600000000002"/>
    <x v="0"/>
  </r>
  <r>
    <x v="5"/>
    <s v="MAYO"/>
    <n v="13681"/>
    <x v="14"/>
    <x v="14"/>
    <x v="89"/>
    <x v="89"/>
    <x v="64"/>
    <x v="4"/>
    <x v="1"/>
    <n v="6"/>
    <n v="486730"/>
    <n v="2920.38"/>
    <x v="0"/>
  </r>
  <r>
    <x v="5"/>
    <s v="MAYO"/>
    <n v="13629"/>
    <x v="5"/>
    <x v="5"/>
    <x v="89"/>
    <x v="89"/>
    <x v="64"/>
    <x v="4"/>
    <x v="1"/>
    <n v="100"/>
    <n v="461300"/>
    <n v="46130"/>
    <x v="4"/>
  </r>
  <r>
    <x v="5"/>
    <s v="MAYO"/>
    <n v="13640"/>
    <x v="5"/>
    <x v="5"/>
    <x v="89"/>
    <x v="89"/>
    <x v="64"/>
    <x v="4"/>
    <x v="1"/>
    <n v="30"/>
    <n v="450000"/>
    <n v="13500"/>
    <x v="4"/>
  </r>
  <r>
    <x v="5"/>
    <s v="MAYO"/>
    <n v="13666"/>
    <x v="127"/>
    <x v="127"/>
    <x v="89"/>
    <x v="89"/>
    <x v="64"/>
    <x v="4"/>
    <x v="1"/>
    <n v="6"/>
    <n v="461300"/>
    <n v="2767.8"/>
    <x v="1"/>
  </r>
  <r>
    <x v="5"/>
    <s v="MAYO"/>
    <n v="13629"/>
    <x v="5"/>
    <x v="5"/>
    <x v="44"/>
    <x v="44"/>
    <x v="30"/>
    <x v="4"/>
    <x v="1"/>
    <n v="20"/>
    <n v="440300"/>
    <n v="8806"/>
    <x v="4"/>
  </r>
  <r>
    <x v="5"/>
    <s v="MAYO"/>
    <n v="13630"/>
    <x v="5"/>
    <x v="5"/>
    <x v="44"/>
    <x v="44"/>
    <x v="30"/>
    <x v="4"/>
    <x v="1"/>
    <n v="9"/>
    <n v="450000"/>
    <n v="4050"/>
    <x v="4"/>
  </r>
  <r>
    <x v="5"/>
    <s v="MAYO"/>
    <n v="13658"/>
    <x v="124"/>
    <x v="124"/>
    <x v="202"/>
    <x v="202"/>
    <x v="145"/>
    <x v="4"/>
    <x v="1"/>
    <n v="2"/>
    <n v="1037845"/>
    <n v="2075.69"/>
    <x v="0"/>
  </r>
  <r>
    <x v="5"/>
    <s v="MAYO"/>
    <n v="13658"/>
    <x v="124"/>
    <x v="124"/>
    <x v="330"/>
    <x v="330"/>
    <x v="228"/>
    <x v="5"/>
    <x v="1"/>
    <n v="26"/>
    <n v="187665"/>
    <n v="4879.29"/>
    <x v="0"/>
  </r>
  <r>
    <x v="5"/>
    <s v="MAYO"/>
    <n v="13688"/>
    <x v="124"/>
    <x v="124"/>
    <x v="330"/>
    <x v="330"/>
    <x v="228"/>
    <x v="5"/>
    <x v="1"/>
    <n v="7"/>
    <n v="187665"/>
    <n v="1313.655"/>
    <x v="0"/>
  </r>
  <r>
    <x v="5"/>
    <s v="MAYO"/>
    <n v="13665"/>
    <x v="0"/>
    <x v="0"/>
    <x v="522"/>
    <x v="522"/>
    <x v="359"/>
    <x v="1"/>
    <x v="10"/>
    <n v="1"/>
    <n v="200000"/>
    <n v="200"/>
    <x v="0"/>
  </r>
  <r>
    <x v="5"/>
    <s v="MAYO"/>
    <n v="13660"/>
    <x v="1"/>
    <x v="1"/>
    <x v="124"/>
    <x v="124"/>
    <x v="4"/>
    <x v="1"/>
    <x v="2"/>
    <n v="4"/>
    <n v="198000"/>
    <n v="792"/>
    <x v="1"/>
  </r>
  <r>
    <x v="5"/>
    <s v="MAYO"/>
    <n v="13660"/>
    <x v="1"/>
    <x v="1"/>
    <x v="161"/>
    <x v="161"/>
    <x v="4"/>
    <x v="1"/>
    <x v="2"/>
    <n v="1"/>
    <n v="362000"/>
    <n v="362"/>
    <x v="1"/>
  </r>
  <r>
    <x v="5"/>
    <s v="MAYO"/>
    <n v="13632"/>
    <x v="1"/>
    <x v="1"/>
    <x v="554"/>
    <x v="554"/>
    <x v="4"/>
    <x v="1"/>
    <x v="12"/>
    <n v="1"/>
    <n v="1171718"/>
    <n v="1171.7180000000001"/>
    <x v="1"/>
  </r>
  <r>
    <x v="5"/>
    <s v="MAYO"/>
    <n v="13627"/>
    <x v="18"/>
    <x v="18"/>
    <x v="442"/>
    <x v="442"/>
    <x v="303"/>
    <x v="1"/>
    <x v="2"/>
    <n v="2"/>
    <n v="759700"/>
    <n v="1519.4"/>
    <x v="12"/>
  </r>
  <r>
    <x v="5"/>
    <s v="MAYO"/>
    <n v="13663"/>
    <x v="16"/>
    <x v="16"/>
    <x v="422"/>
    <x v="422"/>
    <x v="288"/>
    <x v="1"/>
    <x v="2"/>
    <n v="1"/>
    <n v="1170397"/>
    <n v="1170.3969999999999"/>
    <x v="8"/>
  </r>
  <r>
    <x v="5"/>
    <s v="MAYO"/>
    <n v="13664"/>
    <x v="17"/>
    <x v="17"/>
    <x v="422"/>
    <x v="422"/>
    <x v="288"/>
    <x v="1"/>
    <x v="2"/>
    <n v="4"/>
    <n v="1112638"/>
    <n v="4450.5519999999997"/>
    <x v="11"/>
  </r>
  <r>
    <x v="5"/>
    <s v="MAYO"/>
    <n v="13645"/>
    <x v="1"/>
    <x v="1"/>
    <x v="92"/>
    <x v="92"/>
    <x v="67"/>
    <x v="3"/>
    <x v="3"/>
    <n v="2"/>
    <n v="163000"/>
    <n v="326"/>
    <x v="1"/>
  </r>
  <r>
    <x v="5"/>
    <s v="MAYO"/>
    <n v="13650"/>
    <x v="20"/>
    <x v="20"/>
    <x v="595"/>
    <x v="595"/>
    <x v="407"/>
    <x v="0"/>
    <x v="3"/>
    <n v="1"/>
    <n v="820000"/>
    <n v="820"/>
    <x v="0"/>
  </r>
  <r>
    <x v="5"/>
    <s v="MAYO"/>
    <n v="13685"/>
    <x v="102"/>
    <x v="102"/>
    <x v="127"/>
    <x v="127"/>
    <x v="97"/>
    <x v="0"/>
    <x v="3"/>
    <n v="1"/>
    <n v="127000"/>
    <n v="127"/>
    <x v="0"/>
  </r>
  <r>
    <x v="5"/>
    <s v="MAYO"/>
    <n v="13659"/>
    <x v="33"/>
    <x v="33"/>
    <x v="128"/>
    <x v="128"/>
    <x v="98"/>
    <x v="0"/>
    <x v="3"/>
    <n v="2"/>
    <n v="886000"/>
    <n v="1772"/>
    <x v="0"/>
  </r>
  <r>
    <x v="5"/>
    <s v="MAYO"/>
    <n v="13659"/>
    <x v="33"/>
    <x v="33"/>
    <x v="132"/>
    <x v="132"/>
    <x v="101"/>
    <x v="0"/>
    <x v="3"/>
    <n v="2"/>
    <n v="430000"/>
    <n v="860"/>
    <x v="0"/>
  </r>
  <r>
    <x v="5"/>
    <s v="MAYO"/>
    <n v="13656"/>
    <x v="22"/>
    <x v="22"/>
    <x v="258"/>
    <x v="258"/>
    <x v="177"/>
    <x v="1"/>
    <x v="3"/>
    <n v="2"/>
    <n v="69800"/>
    <n v="139.6"/>
    <x v="14"/>
  </r>
  <r>
    <x v="5"/>
    <s v="MAYO"/>
    <n v="13659"/>
    <x v="33"/>
    <x v="33"/>
    <x v="133"/>
    <x v="133"/>
    <x v="102"/>
    <x v="0"/>
    <x v="3"/>
    <n v="3"/>
    <n v="620000"/>
    <n v="1860"/>
    <x v="0"/>
  </r>
  <r>
    <x v="5"/>
    <s v="MAYO"/>
    <n v="13636"/>
    <x v="65"/>
    <x v="65"/>
    <x v="135"/>
    <x v="135"/>
    <x v="104"/>
    <x v="0"/>
    <x v="3"/>
    <n v="1"/>
    <n v="142000"/>
    <n v="142"/>
    <x v="0"/>
  </r>
  <r>
    <x v="5"/>
    <s v="MAYO"/>
    <n v="13633"/>
    <x v="102"/>
    <x v="102"/>
    <x v="294"/>
    <x v="294"/>
    <x v="200"/>
    <x v="0"/>
    <x v="3"/>
    <n v="1"/>
    <n v="63000"/>
    <n v="63"/>
    <x v="0"/>
  </r>
  <r>
    <x v="5"/>
    <s v="MAYO"/>
    <n v="13659"/>
    <x v="33"/>
    <x v="33"/>
    <x v="232"/>
    <x v="232"/>
    <x v="163"/>
    <x v="0"/>
    <x v="3"/>
    <n v="1"/>
    <n v="325000"/>
    <n v="325"/>
    <x v="0"/>
  </r>
  <r>
    <x v="5"/>
    <s v="MAYO"/>
    <n v="13691"/>
    <x v="33"/>
    <x v="33"/>
    <x v="390"/>
    <x v="390"/>
    <x v="265"/>
    <x v="0"/>
    <x v="3"/>
    <n v="1"/>
    <n v="980000"/>
    <n v="980"/>
    <x v="0"/>
  </r>
  <r>
    <x v="5"/>
    <s v="MAYO"/>
    <n v="13648"/>
    <x v="107"/>
    <x v="107"/>
    <x v="579"/>
    <x v="579"/>
    <x v="394"/>
    <x v="0"/>
    <x v="3"/>
    <n v="1"/>
    <n v="850400"/>
    <n v="850.4"/>
    <x v="0"/>
  </r>
  <r>
    <x v="5"/>
    <s v="MAYO"/>
    <n v="13651"/>
    <x v="33"/>
    <x v="33"/>
    <x v="391"/>
    <x v="391"/>
    <x v="266"/>
    <x v="0"/>
    <x v="3"/>
    <n v="1"/>
    <n v="2590000"/>
    <n v="2590"/>
    <x v="0"/>
  </r>
  <r>
    <x v="5"/>
    <s v="MAYO"/>
    <n v="13647"/>
    <x v="57"/>
    <x v="57"/>
    <x v="391"/>
    <x v="391"/>
    <x v="266"/>
    <x v="0"/>
    <x v="3"/>
    <n v="5"/>
    <n v="2234920"/>
    <n v="11174.6"/>
    <x v="0"/>
  </r>
  <r>
    <x v="5"/>
    <s v="MAYO"/>
    <n v="13672"/>
    <x v="57"/>
    <x v="57"/>
    <x v="356"/>
    <x v="356"/>
    <x v="244"/>
    <x v="0"/>
    <x v="3"/>
    <n v="4"/>
    <n v="2150000"/>
    <n v="8600"/>
    <x v="0"/>
  </r>
  <r>
    <x v="5"/>
    <s v="MAYO"/>
    <n v="13647"/>
    <x v="57"/>
    <x v="57"/>
    <x v="644"/>
    <x v="644"/>
    <x v="442"/>
    <x v="0"/>
    <x v="3"/>
    <n v="1"/>
    <n v="2482297"/>
    <n v="2482.297"/>
    <x v="0"/>
  </r>
  <r>
    <x v="5"/>
    <s v="MAYO"/>
    <n v="13652"/>
    <x v="102"/>
    <x v="102"/>
    <x v="65"/>
    <x v="65"/>
    <x v="51"/>
    <x v="0"/>
    <x v="3"/>
    <n v="1"/>
    <n v="138000"/>
    <n v="138"/>
    <x v="0"/>
  </r>
  <r>
    <x v="5"/>
    <s v="MAYO"/>
    <n v="13687"/>
    <x v="0"/>
    <x v="0"/>
    <x v="214"/>
    <x v="214"/>
    <x v="153"/>
    <x v="0"/>
    <x v="3"/>
    <n v="1"/>
    <n v="510000"/>
    <n v="510"/>
    <x v="0"/>
  </r>
  <r>
    <x v="5"/>
    <s v="MAYO"/>
    <n v="13669"/>
    <x v="39"/>
    <x v="39"/>
    <x v="215"/>
    <x v="215"/>
    <x v="154"/>
    <x v="1"/>
    <x v="3"/>
    <n v="2"/>
    <n v="78000"/>
    <n v="156"/>
    <x v="14"/>
  </r>
  <r>
    <x v="5"/>
    <s v="MAYO"/>
    <n v="13656"/>
    <x v="22"/>
    <x v="22"/>
    <x v="168"/>
    <x v="168"/>
    <x v="125"/>
    <x v="1"/>
    <x v="3"/>
    <n v="20"/>
    <n v="29000"/>
    <n v="580"/>
    <x v="14"/>
  </r>
  <r>
    <x v="5"/>
    <s v="MAYO"/>
    <n v="13646"/>
    <x v="1"/>
    <x v="1"/>
    <x v="67"/>
    <x v="67"/>
    <x v="53"/>
    <x v="0"/>
    <x v="3"/>
    <n v="2"/>
    <n v="65000"/>
    <n v="130"/>
    <x v="1"/>
  </r>
  <r>
    <x v="5"/>
    <s v="MAYO"/>
    <n v="13684"/>
    <x v="107"/>
    <x v="107"/>
    <x v="140"/>
    <x v="140"/>
    <x v="109"/>
    <x v="0"/>
    <x v="3"/>
    <n v="10"/>
    <n v="6400"/>
    <n v="64"/>
    <x v="0"/>
  </r>
  <r>
    <x v="5"/>
    <s v="MAYO"/>
    <n v="13691"/>
    <x v="33"/>
    <x v="33"/>
    <x v="235"/>
    <x v="235"/>
    <x v="166"/>
    <x v="0"/>
    <x v="3"/>
    <n v="1"/>
    <n v="1349000"/>
    <n v="1349"/>
    <x v="0"/>
  </r>
  <r>
    <x v="5"/>
    <s v="JUNIO"/>
    <n v="13728"/>
    <x v="34"/>
    <x v="34"/>
    <x v="459"/>
    <x v="459"/>
    <x v="319"/>
    <x v="3"/>
    <x v="0"/>
    <n v="4"/>
    <n v="68000"/>
    <n v="272"/>
    <x v="0"/>
  </r>
  <r>
    <x v="5"/>
    <s v="JUNIO"/>
    <n v="13726"/>
    <x v="33"/>
    <x v="33"/>
    <x v="645"/>
    <x v="645"/>
    <x v="443"/>
    <x v="1"/>
    <x v="0"/>
    <n v="3"/>
    <n v="885000"/>
    <n v="2655"/>
    <x v="0"/>
  </r>
  <r>
    <x v="5"/>
    <s v="JUNIO"/>
    <n v="13727"/>
    <x v="67"/>
    <x v="67"/>
    <x v="512"/>
    <x v="512"/>
    <x v="352"/>
    <x v="1"/>
    <x v="0"/>
    <n v="12"/>
    <n v="42000"/>
    <n v="504"/>
    <x v="0"/>
  </r>
  <r>
    <x v="5"/>
    <s v="JUNIO"/>
    <n v="13708"/>
    <x v="17"/>
    <x v="17"/>
    <x v="646"/>
    <x v="646"/>
    <x v="444"/>
    <x v="5"/>
    <x v="0"/>
    <n v="1"/>
    <n v="211000"/>
    <n v="211"/>
    <x v="11"/>
  </r>
  <r>
    <x v="5"/>
    <s v="JUNIO"/>
    <n v="13708"/>
    <x v="17"/>
    <x v="17"/>
    <x v="3"/>
    <x v="3"/>
    <x v="3"/>
    <x v="0"/>
    <x v="0"/>
    <n v="7"/>
    <n v="39000"/>
    <n v="273"/>
    <x v="11"/>
  </r>
  <r>
    <x v="5"/>
    <s v="JUNIO"/>
    <n v="13706"/>
    <x v="4"/>
    <x v="4"/>
    <x v="4"/>
    <x v="4"/>
    <x v="4"/>
    <x v="2"/>
    <x v="1"/>
    <n v="15"/>
    <n v="391338"/>
    <n v="5870.07"/>
    <x v="3"/>
  </r>
  <r>
    <x v="5"/>
    <s v="JUNIO"/>
    <n v="13699"/>
    <x v="19"/>
    <x v="19"/>
    <x v="4"/>
    <x v="4"/>
    <x v="4"/>
    <x v="2"/>
    <x v="1"/>
    <n v="10"/>
    <n v="400000"/>
    <n v="4000"/>
    <x v="0"/>
  </r>
  <r>
    <x v="5"/>
    <s v="JUNIO"/>
    <n v="13704"/>
    <x v="20"/>
    <x v="20"/>
    <x v="5"/>
    <x v="5"/>
    <x v="4"/>
    <x v="2"/>
    <x v="1"/>
    <n v="1"/>
    <n v="1950000"/>
    <n v="1950"/>
    <x v="0"/>
  </r>
  <r>
    <x v="5"/>
    <s v="JUNIO"/>
    <n v="13714"/>
    <x v="12"/>
    <x v="12"/>
    <x v="5"/>
    <x v="5"/>
    <x v="4"/>
    <x v="2"/>
    <x v="1"/>
    <n v="5"/>
    <n v="1853137"/>
    <n v="9265.6849999999995"/>
    <x v="8"/>
  </r>
  <r>
    <x v="5"/>
    <s v="JUNIO"/>
    <n v="13693"/>
    <x v="38"/>
    <x v="38"/>
    <x v="323"/>
    <x v="323"/>
    <x v="4"/>
    <x v="2"/>
    <x v="1"/>
    <n v="2"/>
    <n v="3383369"/>
    <n v="6766.7380000000003"/>
    <x v="1"/>
  </r>
  <r>
    <x v="5"/>
    <s v="JUNIO"/>
    <n v="13723"/>
    <x v="91"/>
    <x v="91"/>
    <x v="323"/>
    <x v="323"/>
    <x v="4"/>
    <x v="2"/>
    <x v="1"/>
    <n v="1"/>
    <n v="3800000"/>
    <n v="3800"/>
    <x v="22"/>
  </r>
  <r>
    <x v="5"/>
    <s v="JUNIO"/>
    <n v="13724"/>
    <x v="61"/>
    <x v="61"/>
    <x v="647"/>
    <x v="647"/>
    <x v="4"/>
    <x v="2"/>
    <x v="1"/>
    <n v="1"/>
    <n v="6300000"/>
    <n v="6300"/>
    <x v="21"/>
  </r>
  <r>
    <x v="5"/>
    <s v="JUNIO"/>
    <n v="13705"/>
    <x v="28"/>
    <x v="28"/>
    <x v="172"/>
    <x v="172"/>
    <x v="127"/>
    <x v="1"/>
    <x v="1"/>
    <n v="35"/>
    <n v="123035"/>
    <n v="4306.2250000000004"/>
    <x v="10"/>
  </r>
  <r>
    <x v="5"/>
    <s v="JUNIO"/>
    <n v="13705"/>
    <x v="28"/>
    <x v="28"/>
    <x v="173"/>
    <x v="173"/>
    <x v="128"/>
    <x v="1"/>
    <x v="1"/>
    <n v="300"/>
    <n v="74434"/>
    <n v="22330.2"/>
    <x v="10"/>
  </r>
  <r>
    <x v="5"/>
    <s v="JUNIO"/>
    <n v="13705"/>
    <x v="28"/>
    <x v="28"/>
    <x v="174"/>
    <x v="174"/>
    <x v="129"/>
    <x v="1"/>
    <x v="1"/>
    <n v="300"/>
    <n v="86323"/>
    <n v="25896.9"/>
    <x v="10"/>
  </r>
  <r>
    <x v="5"/>
    <s v="JUNIO"/>
    <n v="13700"/>
    <x v="66"/>
    <x v="66"/>
    <x v="76"/>
    <x v="76"/>
    <x v="4"/>
    <x v="3"/>
    <x v="1"/>
    <n v="1"/>
    <n v="155000"/>
    <n v="155"/>
    <x v="0"/>
  </r>
  <r>
    <x v="5"/>
    <s v="JUNIO"/>
    <n v="13709"/>
    <x v="102"/>
    <x v="102"/>
    <x v="76"/>
    <x v="76"/>
    <x v="4"/>
    <x v="3"/>
    <x v="1"/>
    <n v="4"/>
    <n v="145000"/>
    <n v="580"/>
    <x v="0"/>
  </r>
  <r>
    <x v="5"/>
    <s v="JUNIO"/>
    <n v="13697"/>
    <x v="118"/>
    <x v="118"/>
    <x v="76"/>
    <x v="76"/>
    <x v="4"/>
    <x v="3"/>
    <x v="1"/>
    <n v="1"/>
    <n v="195000"/>
    <n v="195"/>
    <x v="0"/>
  </r>
  <r>
    <x v="5"/>
    <s v="JUNIO"/>
    <n v="13708"/>
    <x v="17"/>
    <x v="17"/>
    <x v="648"/>
    <x v="648"/>
    <x v="4"/>
    <x v="3"/>
    <x v="1"/>
    <n v="1"/>
    <n v="2650000"/>
    <n v="2650"/>
    <x v="11"/>
  </r>
  <r>
    <x v="5"/>
    <s v="JUNIO"/>
    <n v="13699"/>
    <x v="19"/>
    <x v="19"/>
    <x v="648"/>
    <x v="648"/>
    <x v="4"/>
    <x v="3"/>
    <x v="1"/>
    <n v="1"/>
    <n v="2580000"/>
    <n v="2580"/>
    <x v="0"/>
  </r>
  <r>
    <x v="5"/>
    <s v="JUNIO"/>
    <n v="13716"/>
    <x v="27"/>
    <x v="27"/>
    <x v="346"/>
    <x v="346"/>
    <x v="4"/>
    <x v="3"/>
    <x v="1"/>
    <n v="2"/>
    <n v="8470953"/>
    <n v="16941.905999999999"/>
    <x v="10"/>
  </r>
  <r>
    <x v="5"/>
    <s v="JUNIO"/>
    <n v="13717"/>
    <x v="128"/>
    <x v="128"/>
    <x v="483"/>
    <x v="483"/>
    <x v="4"/>
    <x v="3"/>
    <x v="1"/>
    <n v="3"/>
    <n v="6758000"/>
    <n v="20274"/>
    <x v="0"/>
  </r>
  <r>
    <x v="5"/>
    <s v="JUNIO"/>
    <n v="13707"/>
    <x v="28"/>
    <x v="28"/>
    <x v="649"/>
    <x v="649"/>
    <x v="4"/>
    <x v="3"/>
    <x v="1"/>
    <n v="4"/>
    <n v="6126740"/>
    <n v="24506.959999999999"/>
    <x v="10"/>
  </r>
  <r>
    <x v="5"/>
    <s v="JUNIO"/>
    <n v="13718"/>
    <x v="128"/>
    <x v="128"/>
    <x v="361"/>
    <x v="361"/>
    <x v="4"/>
    <x v="3"/>
    <x v="1"/>
    <n v="1"/>
    <n v="10150000"/>
    <n v="10150"/>
    <x v="0"/>
  </r>
  <r>
    <x v="5"/>
    <s v="JUNIO"/>
    <n v="13697"/>
    <x v="118"/>
    <x v="118"/>
    <x v="226"/>
    <x v="226"/>
    <x v="160"/>
    <x v="1"/>
    <x v="1"/>
    <n v="1"/>
    <n v="15000"/>
    <n v="15"/>
    <x v="0"/>
  </r>
  <r>
    <x v="5"/>
    <s v="JUNIO"/>
    <n v="13697"/>
    <x v="118"/>
    <x v="118"/>
    <x v="247"/>
    <x v="247"/>
    <x v="172"/>
    <x v="1"/>
    <x v="1"/>
    <n v="1"/>
    <n v="15000"/>
    <n v="15"/>
    <x v="0"/>
  </r>
  <r>
    <x v="5"/>
    <s v="JUNIO"/>
    <n v="13729"/>
    <x v="55"/>
    <x v="55"/>
    <x v="38"/>
    <x v="38"/>
    <x v="24"/>
    <x v="1"/>
    <x v="1"/>
    <n v="1"/>
    <n v="36000"/>
    <n v="36"/>
    <x v="0"/>
  </r>
  <r>
    <x v="5"/>
    <s v="JUNIO"/>
    <n v="13720"/>
    <x v="46"/>
    <x v="46"/>
    <x v="582"/>
    <x v="582"/>
    <x v="397"/>
    <x v="1"/>
    <x v="1"/>
    <n v="1"/>
    <n v="25000"/>
    <n v="25"/>
    <x v="0"/>
  </r>
  <r>
    <x v="5"/>
    <s v="JUNIO"/>
    <n v="13701"/>
    <x v="17"/>
    <x v="17"/>
    <x v="39"/>
    <x v="39"/>
    <x v="25"/>
    <x v="1"/>
    <x v="1"/>
    <n v="2"/>
    <n v="70000"/>
    <n v="140"/>
    <x v="11"/>
  </r>
  <r>
    <x v="5"/>
    <s v="JUNIO"/>
    <n v="13722"/>
    <x v="128"/>
    <x v="128"/>
    <x v="43"/>
    <x v="43"/>
    <x v="29"/>
    <x v="1"/>
    <x v="1"/>
    <n v="8"/>
    <n v="122565"/>
    <n v="980.52"/>
    <x v="0"/>
  </r>
  <r>
    <x v="5"/>
    <s v="JUNIO"/>
    <n v="13699"/>
    <x v="19"/>
    <x v="19"/>
    <x v="43"/>
    <x v="43"/>
    <x v="29"/>
    <x v="1"/>
    <x v="1"/>
    <n v="30"/>
    <n v="112500"/>
    <n v="3375"/>
    <x v="0"/>
  </r>
  <r>
    <x v="5"/>
    <s v="JUNIO"/>
    <n v="13695"/>
    <x v="17"/>
    <x v="17"/>
    <x v="502"/>
    <x v="502"/>
    <x v="4"/>
    <x v="1"/>
    <x v="10"/>
    <n v="1"/>
    <n v="175000"/>
    <n v="175"/>
    <x v="11"/>
  </r>
  <r>
    <x v="5"/>
    <s v="JUNIO"/>
    <n v="13708"/>
    <x v="17"/>
    <x v="17"/>
    <x v="502"/>
    <x v="502"/>
    <x v="4"/>
    <x v="1"/>
    <x v="10"/>
    <n v="3"/>
    <n v="175000"/>
    <n v="525"/>
    <x v="11"/>
  </r>
  <r>
    <x v="5"/>
    <s v="JUNIO"/>
    <n v="13711"/>
    <x v="129"/>
    <x v="129"/>
    <x v="594"/>
    <x v="594"/>
    <x v="406"/>
    <x v="2"/>
    <x v="2"/>
    <n v="1"/>
    <n v="19830016"/>
    <n v="19830.016"/>
    <x v="0"/>
  </r>
  <r>
    <x v="5"/>
    <s v="JUNIO"/>
    <n v="13711"/>
    <x v="129"/>
    <x v="129"/>
    <x v="209"/>
    <x v="209"/>
    <x v="4"/>
    <x v="2"/>
    <x v="2"/>
    <n v="1"/>
    <n v="7513062"/>
    <n v="7513.0619999999999"/>
    <x v="0"/>
  </r>
  <r>
    <x v="5"/>
    <s v="JUNIO"/>
    <n v="13711"/>
    <x v="129"/>
    <x v="129"/>
    <x v="630"/>
    <x v="630"/>
    <x v="432"/>
    <x v="1"/>
    <x v="2"/>
    <n v="1"/>
    <n v="1173043"/>
    <n v="1173.0429999999999"/>
    <x v="0"/>
  </r>
  <r>
    <x v="5"/>
    <s v="JUNIO"/>
    <n v="13712"/>
    <x v="1"/>
    <x v="1"/>
    <x v="124"/>
    <x v="124"/>
    <x v="4"/>
    <x v="1"/>
    <x v="2"/>
    <n v="3"/>
    <n v="198000"/>
    <n v="594"/>
    <x v="1"/>
  </r>
  <r>
    <x v="5"/>
    <s v="JUNIO"/>
    <n v="13711"/>
    <x v="129"/>
    <x v="129"/>
    <x v="442"/>
    <x v="442"/>
    <x v="303"/>
    <x v="1"/>
    <x v="2"/>
    <n v="1"/>
    <n v="726170"/>
    <n v="726.17"/>
    <x v="0"/>
  </r>
  <r>
    <x v="5"/>
    <s v="JUNIO"/>
    <n v="13710"/>
    <x v="16"/>
    <x v="16"/>
    <x v="422"/>
    <x v="422"/>
    <x v="288"/>
    <x v="1"/>
    <x v="2"/>
    <n v="3"/>
    <n v="1114273"/>
    <n v="3342.819"/>
    <x v="8"/>
  </r>
  <r>
    <x v="5"/>
    <s v="JUNIO"/>
    <n v="13713"/>
    <x v="1"/>
    <x v="1"/>
    <x v="422"/>
    <x v="422"/>
    <x v="288"/>
    <x v="1"/>
    <x v="2"/>
    <n v="1"/>
    <n v="1172510"/>
    <n v="1172.51"/>
    <x v="1"/>
  </r>
  <r>
    <x v="5"/>
    <s v="JUNIO"/>
    <n v="13730"/>
    <x v="102"/>
    <x v="102"/>
    <x v="53"/>
    <x v="53"/>
    <x v="39"/>
    <x v="3"/>
    <x v="3"/>
    <n v="1"/>
    <n v="93000"/>
    <n v="93"/>
    <x v="0"/>
  </r>
  <r>
    <x v="5"/>
    <s v="JUNIO"/>
    <n v="13703"/>
    <x v="20"/>
    <x v="20"/>
    <x v="595"/>
    <x v="595"/>
    <x v="407"/>
    <x v="0"/>
    <x v="3"/>
    <n v="1"/>
    <n v="680000"/>
    <n v="680"/>
    <x v="0"/>
  </r>
  <r>
    <x v="5"/>
    <s v="JUNIO"/>
    <n v="13711"/>
    <x v="129"/>
    <x v="129"/>
    <x v="94"/>
    <x v="94"/>
    <x v="69"/>
    <x v="0"/>
    <x v="3"/>
    <n v="1"/>
    <n v="50273"/>
    <n v="50.273000000000003"/>
    <x v="0"/>
  </r>
  <r>
    <x v="5"/>
    <s v="JUNIO"/>
    <n v="13695"/>
    <x v="17"/>
    <x v="17"/>
    <x v="94"/>
    <x v="94"/>
    <x v="69"/>
    <x v="0"/>
    <x v="3"/>
    <n v="5"/>
    <n v="39000"/>
    <n v="195"/>
    <x v="11"/>
  </r>
  <r>
    <x v="5"/>
    <s v="JUNIO"/>
    <n v="13708"/>
    <x v="17"/>
    <x v="17"/>
    <x v="94"/>
    <x v="94"/>
    <x v="69"/>
    <x v="0"/>
    <x v="3"/>
    <n v="11"/>
    <n v="39000"/>
    <n v="429"/>
    <x v="11"/>
  </r>
  <r>
    <x v="5"/>
    <s v="JUNIO"/>
    <n v="13695"/>
    <x v="17"/>
    <x v="17"/>
    <x v="132"/>
    <x v="132"/>
    <x v="101"/>
    <x v="0"/>
    <x v="3"/>
    <n v="5"/>
    <n v="410000"/>
    <n v="2050"/>
    <x v="11"/>
  </r>
  <r>
    <x v="5"/>
    <s v="JUNIO"/>
    <n v="13719"/>
    <x v="0"/>
    <x v="0"/>
    <x v="61"/>
    <x v="61"/>
    <x v="47"/>
    <x v="0"/>
    <x v="3"/>
    <n v="1"/>
    <n v="58000"/>
    <n v="58"/>
    <x v="0"/>
  </r>
  <r>
    <x v="5"/>
    <s v="JUNIO"/>
    <n v="13719"/>
    <x v="0"/>
    <x v="0"/>
    <x v="604"/>
    <x v="604"/>
    <x v="414"/>
    <x v="0"/>
    <x v="3"/>
    <n v="1"/>
    <n v="88000"/>
    <n v="88"/>
    <x v="0"/>
  </r>
  <r>
    <x v="5"/>
    <s v="JUNIO"/>
    <n v="13730"/>
    <x v="102"/>
    <x v="102"/>
    <x v="294"/>
    <x v="294"/>
    <x v="200"/>
    <x v="0"/>
    <x v="3"/>
    <n v="1"/>
    <n v="58000"/>
    <n v="58"/>
    <x v="0"/>
  </r>
  <r>
    <x v="5"/>
    <s v="JUNIO"/>
    <n v="13695"/>
    <x v="17"/>
    <x v="17"/>
    <x v="579"/>
    <x v="579"/>
    <x v="394"/>
    <x v="0"/>
    <x v="3"/>
    <n v="1"/>
    <n v="880000"/>
    <n v="880"/>
    <x v="11"/>
  </r>
  <r>
    <x v="5"/>
    <s v="JUNIO"/>
    <n v="13715"/>
    <x v="130"/>
    <x v="130"/>
    <x v="391"/>
    <x v="391"/>
    <x v="266"/>
    <x v="0"/>
    <x v="3"/>
    <n v="1"/>
    <n v="1980000"/>
    <n v="1980"/>
    <x v="26"/>
  </r>
  <r>
    <x v="5"/>
    <s v="JUNIO"/>
    <n v="13694"/>
    <x v="107"/>
    <x v="107"/>
    <x v="215"/>
    <x v="215"/>
    <x v="154"/>
    <x v="1"/>
    <x v="3"/>
    <n v="1"/>
    <n v="75000"/>
    <n v="75"/>
    <x v="0"/>
  </r>
  <r>
    <x v="5"/>
    <s v="JUNIO"/>
    <n v="13695"/>
    <x v="17"/>
    <x v="17"/>
    <x v="590"/>
    <x v="590"/>
    <x v="403"/>
    <x v="1"/>
    <x v="3"/>
    <n v="1"/>
    <n v="45000"/>
    <n v="45"/>
    <x v="11"/>
  </r>
  <r>
    <x v="5"/>
    <s v="JUNIO"/>
    <n v="13698"/>
    <x v="17"/>
    <x v="17"/>
    <x v="548"/>
    <x v="548"/>
    <x v="373"/>
    <x v="1"/>
    <x v="3"/>
    <n v="1"/>
    <n v="110000"/>
    <n v="110"/>
    <x v="11"/>
  </r>
  <r>
    <x v="5"/>
    <s v="JUNIO"/>
    <n v="13719"/>
    <x v="0"/>
    <x v="0"/>
    <x v="340"/>
    <x v="340"/>
    <x v="233"/>
    <x v="0"/>
    <x v="3"/>
    <n v="3"/>
    <n v="7000"/>
    <n v="21"/>
    <x v="0"/>
  </r>
  <r>
    <x v="5"/>
    <s v="JUNIO"/>
    <n v="13696"/>
    <x v="17"/>
    <x v="17"/>
    <x v="170"/>
    <x v="170"/>
    <x v="126"/>
    <x v="2"/>
    <x v="3"/>
    <n v="1"/>
    <n v="1200000"/>
    <n v="1200"/>
    <x v="11"/>
  </r>
  <r>
    <x v="5"/>
    <s v="JUNIO"/>
    <n v="13711"/>
    <x v="129"/>
    <x v="129"/>
    <x v="650"/>
    <x v="650"/>
    <x v="4"/>
    <x v="0"/>
    <x v="1"/>
    <n v="1"/>
    <n v="1536128"/>
    <n v="1536.1279999999999"/>
    <x v="0"/>
  </r>
  <r>
    <x v="5"/>
    <s v="JULIO"/>
    <n v="13783"/>
    <x v="46"/>
    <x v="46"/>
    <x v="459"/>
    <x v="459"/>
    <x v="319"/>
    <x v="3"/>
    <x v="0"/>
    <n v="1"/>
    <n v="80000"/>
    <n v="80"/>
    <x v="0"/>
  </r>
  <r>
    <x v="5"/>
    <s v="JULIO"/>
    <n v="13747"/>
    <x v="74"/>
    <x v="74"/>
    <x v="3"/>
    <x v="3"/>
    <x v="3"/>
    <x v="0"/>
    <x v="0"/>
    <n v="3"/>
    <n v="52000"/>
    <n v="156"/>
    <x v="0"/>
  </r>
  <r>
    <x v="5"/>
    <s v="JULIO"/>
    <n v="13770"/>
    <x v="61"/>
    <x v="61"/>
    <x v="4"/>
    <x v="4"/>
    <x v="4"/>
    <x v="2"/>
    <x v="1"/>
    <n v="1"/>
    <n v="460000"/>
    <n v="460"/>
    <x v="21"/>
  </r>
  <r>
    <x v="5"/>
    <s v="JULIO"/>
    <n v="13767"/>
    <x v="23"/>
    <x v="23"/>
    <x v="4"/>
    <x v="4"/>
    <x v="4"/>
    <x v="2"/>
    <x v="1"/>
    <n v="3"/>
    <n v="450000"/>
    <n v="1350"/>
    <x v="1"/>
  </r>
  <r>
    <x v="5"/>
    <s v="JULIO"/>
    <n v="13735"/>
    <x v="13"/>
    <x v="13"/>
    <x v="4"/>
    <x v="4"/>
    <x v="4"/>
    <x v="2"/>
    <x v="1"/>
    <n v="6"/>
    <n v="450000"/>
    <n v="2700"/>
    <x v="9"/>
  </r>
  <r>
    <x v="5"/>
    <s v="JULIO"/>
    <n v="13762"/>
    <x v="13"/>
    <x v="13"/>
    <x v="4"/>
    <x v="4"/>
    <x v="4"/>
    <x v="2"/>
    <x v="1"/>
    <n v="14"/>
    <n v="450000"/>
    <n v="6300"/>
    <x v="9"/>
  </r>
  <r>
    <x v="5"/>
    <s v="JULIO"/>
    <n v="13772"/>
    <x v="25"/>
    <x v="25"/>
    <x v="4"/>
    <x v="4"/>
    <x v="4"/>
    <x v="2"/>
    <x v="1"/>
    <n v="10"/>
    <n v="450000"/>
    <n v="4500"/>
    <x v="16"/>
  </r>
  <r>
    <x v="5"/>
    <s v="JULIO"/>
    <n v="13755"/>
    <x v="19"/>
    <x v="19"/>
    <x v="4"/>
    <x v="4"/>
    <x v="4"/>
    <x v="2"/>
    <x v="1"/>
    <n v="5"/>
    <n v="400000"/>
    <n v="2000"/>
    <x v="0"/>
  </r>
  <r>
    <x v="5"/>
    <s v="JULIO"/>
    <n v="13756"/>
    <x v="19"/>
    <x v="19"/>
    <x v="4"/>
    <x v="4"/>
    <x v="4"/>
    <x v="2"/>
    <x v="1"/>
    <n v="10"/>
    <n v="400000"/>
    <n v="4000"/>
    <x v="0"/>
  </r>
  <r>
    <x v="5"/>
    <s v="JULIO"/>
    <n v="13760"/>
    <x v="12"/>
    <x v="12"/>
    <x v="5"/>
    <x v="5"/>
    <x v="4"/>
    <x v="2"/>
    <x v="1"/>
    <n v="4"/>
    <n v="1867549"/>
    <n v="7470.1959999999999"/>
    <x v="8"/>
  </r>
  <r>
    <x v="5"/>
    <s v="JULIO"/>
    <n v="13761"/>
    <x v="28"/>
    <x v="28"/>
    <x v="6"/>
    <x v="6"/>
    <x v="4"/>
    <x v="2"/>
    <x v="1"/>
    <n v="5"/>
    <n v="2680279"/>
    <n v="13401.395"/>
    <x v="10"/>
  </r>
  <r>
    <x v="5"/>
    <s v="JULIO"/>
    <n v="13754"/>
    <x v="19"/>
    <x v="19"/>
    <x v="6"/>
    <x v="6"/>
    <x v="4"/>
    <x v="2"/>
    <x v="1"/>
    <n v="5"/>
    <n v="2550000"/>
    <n v="12750"/>
    <x v="0"/>
  </r>
  <r>
    <x v="5"/>
    <s v="JULIO"/>
    <n v="13763"/>
    <x v="8"/>
    <x v="8"/>
    <x v="438"/>
    <x v="438"/>
    <x v="4"/>
    <x v="2"/>
    <x v="1"/>
    <n v="1"/>
    <n v="4755333"/>
    <n v="4755.3329999999996"/>
    <x v="7"/>
  </r>
  <r>
    <x v="5"/>
    <s v="JULIO"/>
    <n v="13765"/>
    <x v="8"/>
    <x v="8"/>
    <x v="438"/>
    <x v="438"/>
    <x v="4"/>
    <x v="2"/>
    <x v="1"/>
    <n v="1"/>
    <n v="4755333"/>
    <n v="4755.3329999999996"/>
    <x v="7"/>
  </r>
  <r>
    <x v="5"/>
    <s v="JULIO"/>
    <n v="13764"/>
    <x v="8"/>
    <x v="8"/>
    <x v="517"/>
    <x v="517"/>
    <x v="4"/>
    <x v="2"/>
    <x v="1"/>
    <n v="1"/>
    <n v="5412434"/>
    <n v="5412.4340000000002"/>
    <x v="7"/>
  </r>
  <r>
    <x v="5"/>
    <s v="JULIO"/>
    <n v="13765"/>
    <x v="8"/>
    <x v="8"/>
    <x v="517"/>
    <x v="517"/>
    <x v="4"/>
    <x v="2"/>
    <x v="1"/>
    <n v="1"/>
    <n v="5412434"/>
    <n v="5412.4340000000002"/>
    <x v="7"/>
  </r>
  <r>
    <x v="5"/>
    <s v="JULIO"/>
    <n v="13734"/>
    <x v="5"/>
    <x v="5"/>
    <x v="7"/>
    <x v="7"/>
    <x v="4"/>
    <x v="2"/>
    <x v="1"/>
    <n v="7"/>
    <n v="707089"/>
    <n v="4949.6229999999996"/>
    <x v="4"/>
  </r>
  <r>
    <x v="5"/>
    <s v="JULIO"/>
    <n v="13742"/>
    <x v="12"/>
    <x v="12"/>
    <x v="173"/>
    <x v="173"/>
    <x v="128"/>
    <x v="1"/>
    <x v="1"/>
    <n v="148"/>
    <n v="81877"/>
    <n v="12117.796"/>
    <x v="8"/>
  </r>
  <r>
    <x v="5"/>
    <s v="JULIO"/>
    <n v="13742"/>
    <x v="12"/>
    <x v="12"/>
    <x v="174"/>
    <x v="174"/>
    <x v="129"/>
    <x v="1"/>
    <x v="1"/>
    <n v="268"/>
    <n v="78475"/>
    <n v="21031.3"/>
    <x v="8"/>
  </r>
  <r>
    <x v="5"/>
    <s v="JULIO"/>
    <n v="13774"/>
    <x v="124"/>
    <x v="124"/>
    <x v="651"/>
    <x v="651"/>
    <x v="4"/>
    <x v="3"/>
    <x v="1"/>
    <n v="3"/>
    <n v="160000"/>
    <n v="480"/>
    <x v="0"/>
  </r>
  <r>
    <x v="5"/>
    <s v="JULIO"/>
    <n v="13766"/>
    <x v="8"/>
    <x v="8"/>
    <x v="9"/>
    <x v="9"/>
    <x v="4"/>
    <x v="3"/>
    <x v="1"/>
    <n v="2"/>
    <n v="187331"/>
    <n v="374.66199999999998"/>
    <x v="7"/>
  </r>
  <r>
    <x v="5"/>
    <s v="JULIO"/>
    <n v="13749"/>
    <x v="131"/>
    <x v="131"/>
    <x v="76"/>
    <x v="76"/>
    <x v="4"/>
    <x v="3"/>
    <x v="1"/>
    <n v="1"/>
    <n v="175000"/>
    <n v="175"/>
    <x v="0"/>
  </r>
  <r>
    <x v="5"/>
    <s v="JULIO"/>
    <n v="13753"/>
    <x v="52"/>
    <x v="52"/>
    <x v="76"/>
    <x v="76"/>
    <x v="4"/>
    <x v="3"/>
    <x v="1"/>
    <n v="1"/>
    <n v="175000"/>
    <n v="175"/>
    <x v="0"/>
  </r>
  <r>
    <x v="5"/>
    <s v="JULIO"/>
    <n v="13758"/>
    <x v="5"/>
    <x v="5"/>
    <x v="500"/>
    <x v="500"/>
    <x v="4"/>
    <x v="3"/>
    <x v="1"/>
    <n v="30"/>
    <n v="691685"/>
    <n v="20750.55"/>
    <x v="4"/>
  </r>
  <r>
    <x v="5"/>
    <s v="JULIO"/>
    <n v="13737"/>
    <x v="13"/>
    <x v="13"/>
    <x v="77"/>
    <x v="77"/>
    <x v="4"/>
    <x v="3"/>
    <x v="1"/>
    <n v="1"/>
    <n v="720000"/>
    <n v="720"/>
    <x v="9"/>
  </r>
  <r>
    <x v="5"/>
    <s v="JULIO"/>
    <n v="13776"/>
    <x v="128"/>
    <x v="128"/>
    <x v="652"/>
    <x v="652"/>
    <x v="4"/>
    <x v="3"/>
    <x v="1"/>
    <n v="3"/>
    <n v="12488447"/>
    <n v="37465.341"/>
    <x v="0"/>
  </r>
  <r>
    <x v="5"/>
    <s v="JULIO"/>
    <n v="13776"/>
    <x v="128"/>
    <x v="128"/>
    <x v="197"/>
    <x v="197"/>
    <x v="4"/>
    <x v="3"/>
    <x v="1"/>
    <n v="3"/>
    <n v="3485148"/>
    <n v="10455.444"/>
    <x v="0"/>
  </r>
  <r>
    <x v="5"/>
    <s v="JULIO"/>
    <n v="13744"/>
    <x v="49"/>
    <x v="49"/>
    <x v="20"/>
    <x v="20"/>
    <x v="6"/>
    <x v="3"/>
    <x v="1"/>
    <n v="1"/>
    <n v="2201665"/>
    <n v="2201.665"/>
    <x v="0"/>
  </r>
  <r>
    <x v="5"/>
    <s v="JULIO"/>
    <n v="13744"/>
    <x v="49"/>
    <x v="49"/>
    <x v="20"/>
    <x v="20"/>
    <x v="6"/>
    <x v="3"/>
    <x v="1"/>
    <n v="1"/>
    <n v="2201665"/>
    <n v="2201.665"/>
    <x v="0"/>
  </r>
  <r>
    <x v="5"/>
    <s v="JULIO"/>
    <n v="13751"/>
    <x v="132"/>
    <x v="132"/>
    <x v="653"/>
    <x v="653"/>
    <x v="445"/>
    <x v="1"/>
    <x v="1"/>
    <n v="3"/>
    <n v="395979"/>
    <n v="1187.9369999999999"/>
    <x v="0"/>
  </r>
  <r>
    <x v="5"/>
    <s v="JULIO"/>
    <n v="13743"/>
    <x v="22"/>
    <x v="22"/>
    <x v="226"/>
    <x v="226"/>
    <x v="160"/>
    <x v="1"/>
    <x v="1"/>
    <n v="3"/>
    <n v="20000"/>
    <n v="60"/>
    <x v="14"/>
  </r>
  <r>
    <x v="5"/>
    <s v="JULIO"/>
    <n v="13744"/>
    <x v="49"/>
    <x v="49"/>
    <x v="101"/>
    <x v="101"/>
    <x v="74"/>
    <x v="1"/>
    <x v="1"/>
    <n v="7"/>
    <n v="20839"/>
    <n v="145.87299999999999"/>
    <x v="0"/>
  </r>
  <r>
    <x v="5"/>
    <s v="JULIO"/>
    <n v="13744"/>
    <x v="49"/>
    <x v="49"/>
    <x v="101"/>
    <x v="101"/>
    <x v="74"/>
    <x v="1"/>
    <x v="1"/>
    <n v="22"/>
    <n v="20839"/>
    <n v="458.45800000000003"/>
    <x v="0"/>
  </r>
  <r>
    <x v="5"/>
    <s v="JULIO"/>
    <n v="13744"/>
    <x v="49"/>
    <x v="49"/>
    <x v="102"/>
    <x v="102"/>
    <x v="75"/>
    <x v="1"/>
    <x v="1"/>
    <n v="108"/>
    <n v="4277"/>
    <n v="461.916"/>
    <x v="0"/>
  </r>
  <r>
    <x v="5"/>
    <s v="JULIO"/>
    <n v="13744"/>
    <x v="49"/>
    <x v="49"/>
    <x v="351"/>
    <x v="351"/>
    <x v="239"/>
    <x v="1"/>
    <x v="1"/>
    <n v="5"/>
    <n v="75590"/>
    <n v="377.95"/>
    <x v="0"/>
  </r>
  <r>
    <x v="5"/>
    <s v="JULIO"/>
    <n v="13744"/>
    <x v="49"/>
    <x v="49"/>
    <x v="105"/>
    <x v="105"/>
    <x v="78"/>
    <x v="1"/>
    <x v="1"/>
    <n v="5"/>
    <n v="88105"/>
    <n v="440.52499999999998"/>
    <x v="0"/>
  </r>
  <r>
    <x v="5"/>
    <s v="JULIO"/>
    <n v="13744"/>
    <x v="49"/>
    <x v="49"/>
    <x v="105"/>
    <x v="105"/>
    <x v="78"/>
    <x v="1"/>
    <x v="1"/>
    <n v="5"/>
    <n v="88105"/>
    <n v="440.52499999999998"/>
    <x v="0"/>
  </r>
  <r>
    <x v="5"/>
    <s v="JULIO"/>
    <n v="13744"/>
    <x v="49"/>
    <x v="49"/>
    <x v="105"/>
    <x v="105"/>
    <x v="78"/>
    <x v="1"/>
    <x v="1"/>
    <n v="5"/>
    <n v="88105"/>
    <n v="440.52499999999998"/>
    <x v="0"/>
  </r>
  <r>
    <x v="5"/>
    <s v="JULIO"/>
    <n v="13744"/>
    <x v="49"/>
    <x v="49"/>
    <x v="105"/>
    <x v="105"/>
    <x v="78"/>
    <x v="1"/>
    <x v="1"/>
    <n v="5"/>
    <n v="88105"/>
    <n v="440.52499999999998"/>
    <x v="0"/>
  </r>
  <r>
    <x v="5"/>
    <s v="JULIO"/>
    <n v="13744"/>
    <x v="49"/>
    <x v="49"/>
    <x v="105"/>
    <x v="105"/>
    <x v="78"/>
    <x v="1"/>
    <x v="1"/>
    <n v="5"/>
    <n v="88105"/>
    <n v="440.52499999999998"/>
    <x v="0"/>
  </r>
  <r>
    <x v="5"/>
    <s v="JULIO"/>
    <n v="13759"/>
    <x v="12"/>
    <x v="12"/>
    <x v="43"/>
    <x v="43"/>
    <x v="29"/>
    <x v="1"/>
    <x v="1"/>
    <n v="150"/>
    <n v="129691"/>
    <n v="19453.650000000001"/>
    <x v="8"/>
  </r>
  <r>
    <x v="5"/>
    <s v="JULIO"/>
    <n v="13744"/>
    <x v="49"/>
    <x v="49"/>
    <x v="43"/>
    <x v="43"/>
    <x v="29"/>
    <x v="1"/>
    <x v="1"/>
    <n v="25"/>
    <n v="120030"/>
    <n v="3000.75"/>
    <x v="0"/>
  </r>
  <r>
    <x v="5"/>
    <s v="JULIO"/>
    <n v="13744"/>
    <x v="49"/>
    <x v="49"/>
    <x v="43"/>
    <x v="43"/>
    <x v="29"/>
    <x v="1"/>
    <x v="1"/>
    <n v="25"/>
    <n v="120030"/>
    <n v="3000.75"/>
    <x v="0"/>
  </r>
  <r>
    <x v="5"/>
    <s v="JULIO"/>
    <n v="13744"/>
    <x v="49"/>
    <x v="49"/>
    <x v="43"/>
    <x v="43"/>
    <x v="29"/>
    <x v="1"/>
    <x v="1"/>
    <n v="40"/>
    <n v="120030"/>
    <n v="4801.2"/>
    <x v="0"/>
  </r>
  <r>
    <x v="5"/>
    <s v="JULIO"/>
    <n v="13744"/>
    <x v="49"/>
    <x v="49"/>
    <x v="43"/>
    <x v="43"/>
    <x v="29"/>
    <x v="1"/>
    <x v="1"/>
    <n v="20"/>
    <n v="120030"/>
    <n v="2400.6"/>
    <x v="0"/>
  </r>
  <r>
    <x v="5"/>
    <s v="JULIO"/>
    <n v="13744"/>
    <x v="49"/>
    <x v="49"/>
    <x v="43"/>
    <x v="43"/>
    <x v="29"/>
    <x v="1"/>
    <x v="1"/>
    <n v="30"/>
    <n v="120030"/>
    <n v="3600.9"/>
    <x v="0"/>
  </r>
  <r>
    <x v="5"/>
    <s v="JULIO"/>
    <n v="13744"/>
    <x v="49"/>
    <x v="49"/>
    <x v="107"/>
    <x v="107"/>
    <x v="80"/>
    <x v="1"/>
    <x v="1"/>
    <n v="15"/>
    <n v="35413"/>
    <n v="531.19500000000005"/>
    <x v="0"/>
  </r>
  <r>
    <x v="5"/>
    <s v="JULIO"/>
    <n v="13744"/>
    <x v="49"/>
    <x v="49"/>
    <x v="107"/>
    <x v="107"/>
    <x v="80"/>
    <x v="1"/>
    <x v="1"/>
    <n v="4"/>
    <n v="35413"/>
    <n v="141.65199999999999"/>
    <x v="0"/>
  </r>
  <r>
    <x v="5"/>
    <s v="JULIO"/>
    <n v="13744"/>
    <x v="49"/>
    <x v="49"/>
    <x v="107"/>
    <x v="107"/>
    <x v="80"/>
    <x v="1"/>
    <x v="1"/>
    <n v="15"/>
    <n v="35413"/>
    <n v="531.19500000000005"/>
    <x v="0"/>
  </r>
  <r>
    <x v="5"/>
    <s v="JULIO"/>
    <n v="13744"/>
    <x v="49"/>
    <x v="49"/>
    <x v="107"/>
    <x v="107"/>
    <x v="80"/>
    <x v="1"/>
    <x v="1"/>
    <n v="12"/>
    <n v="35413"/>
    <n v="424.95600000000002"/>
    <x v="0"/>
  </r>
  <r>
    <x v="5"/>
    <s v="JULIO"/>
    <n v="13744"/>
    <x v="49"/>
    <x v="49"/>
    <x v="107"/>
    <x v="107"/>
    <x v="80"/>
    <x v="1"/>
    <x v="1"/>
    <n v="15"/>
    <n v="35413"/>
    <n v="531.19500000000005"/>
    <x v="0"/>
  </r>
  <r>
    <x v="5"/>
    <s v="JULIO"/>
    <n v="13744"/>
    <x v="49"/>
    <x v="49"/>
    <x v="468"/>
    <x v="468"/>
    <x v="325"/>
    <x v="1"/>
    <x v="1"/>
    <n v="1"/>
    <n v="348976"/>
    <n v="348.976"/>
    <x v="0"/>
  </r>
  <r>
    <x v="5"/>
    <s v="JULIO"/>
    <n v="13744"/>
    <x v="49"/>
    <x v="49"/>
    <x v="468"/>
    <x v="468"/>
    <x v="325"/>
    <x v="1"/>
    <x v="1"/>
    <n v="5"/>
    <n v="348976"/>
    <n v="1744.88"/>
    <x v="0"/>
  </r>
  <r>
    <x v="5"/>
    <s v="JULIO"/>
    <n v="13744"/>
    <x v="49"/>
    <x v="49"/>
    <x v="468"/>
    <x v="468"/>
    <x v="325"/>
    <x v="1"/>
    <x v="1"/>
    <n v="8"/>
    <n v="348976"/>
    <n v="2791.808"/>
    <x v="0"/>
  </r>
  <r>
    <x v="5"/>
    <s v="JULIO"/>
    <n v="13744"/>
    <x v="49"/>
    <x v="49"/>
    <x v="468"/>
    <x v="468"/>
    <x v="325"/>
    <x v="1"/>
    <x v="1"/>
    <n v="8"/>
    <n v="348976"/>
    <n v="2791.808"/>
    <x v="0"/>
  </r>
  <r>
    <x v="5"/>
    <s v="JULIO"/>
    <n v="13744"/>
    <x v="49"/>
    <x v="49"/>
    <x v="654"/>
    <x v="654"/>
    <x v="446"/>
    <x v="1"/>
    <x v="1"/>
    <n v="14"/>
    <n v="214880"/>
    <n v="3008.32"/>
    <x v="0"/>
  </r>
  <r>
    <x v="5"/>
    <s v="JULIO"/>
    <n v="13744"/>
    <x v="49"/>
    <x v="49"/>
    <x v="654"/>
    <x v="654"/>
    <x v="446"/>
    <x v="1"/>
    <x v="1"/>
    <n v="13"/>
    <n v="214880"/>
    <n v="2793.44"/>
    <x v="0"/>
  </r>
  <r>
    <x v="5"/>
    <s v="JULIO"/>
    <n v="13744"/>
    <x v="49"/>
    <x v="49"/>
    <x v="654"/>
    <x v="654"/>
    <x v="446"/>
    <x v="1"/>
    <x v="1"/>
    <n v="11"/>
    <n v="214880"/>
    <n v="2363.6799999999998"/>
    <x v="0"/>
  </r>
  <r>
    <x v="5"/>
    <s v="JULIO"/>
    <n v="13744"/>
    <x v="49"/>
    <x v="49"/>
    <x v="654"/>
    <x v="654"/>
    <x v="446"/>
    <x v="1"/>
    <x v="1"/>
    <n v="15"/>
    <n v="214880"/>
    <n v="3223.2"/>
    <x v="0"/>
  </r>
  <r>
    <x v="5"/>
    <s v="JULIO"/>
    <n v="13744"/>
    <x v="49"/>
    <x v="49"/>
    <x v="654"/>
    <x v="654"/>
    <x v="446"/>
    <x v="1"/>
    <x v="1"/>
    <n v="15"/>
    <n v="214880"/>
    <n v="3223.2"/>
    <x v="0"/>
  </r>
  <r>
    <x v="5"/>
    <s v="JULIO"/>
    <n v="13744"/>
    <x v="49"/>
    <x v="49"/>
    <x v="655"/>
    <x v="655"/>
    <x v="447"/>
    <x v="1"/>
    <x v="1"/>
    <n v="18"/>
    <n v="55869"/>
    <n v="1005.6420000000001"/>
    <x v="0"/>
  </r>
  <r>
    <x v="5"/>
    <s v="JULIO"/>
    <n v="13744"/>
    <x v="49"/>
    <x v="49"/>
    <x v="655"/>
    <x v="655"/>
    <x v="447"/>
    <x v="1"/>
    <x v="1"/>
    <n v="9"/>
    <n v="55869"/>
    <n v="502.82100000000003"/>
    <x v="0"/>
  </r>
  <r>
    <x v="5"/>
    <s v="JULIO"/>
    <n v="13744"/>
    <x v="49"/>
    <x v="49"/>
    <x v="655"/>
    <x v="655"/>
    <x v="447"/>
    <x v="1"/>
    <x v="1"/>
    <n v="26"/>
    <n v="55869"/>
    <n v="1452.5940000000001"/>
    <x v="0"/>
  </r>
  <r>
    <x v="5"/>
    <s v="JULIO"/>
    <n v="13744"/>
    <x v="49"/>
    <x v="49"/>
    <x v="655"/>
    <x v="655"/>
    <x v="447"/>
    <x v="1"/>
    <x v="1"/>
    <n v="25"/>
    <n v="55869"/>
    <n v="1396.7249999999999"/>
    <x v="0"/>
  </r>
  <r>
    <x v="5"/>
    <s v="JULIO"/>
    <n v="13744"/>
    <x v="49"/>
    <x v="49"/>
    <x v="655"/>
    <x v="655"/>
    <x v="447"/>
    <x v="1"/>
    <x v="1"/>
    <n v="25"/>
    <n v="55869"/>
    <n v="1396.7249999999999"/>
    <x v="0"/>
  </r>
  <r>
    <x v="5"/>
    <s v="JULIO"/>
    <n v="13771"/>
    <x v="19"/>
    <x v="19"/>
    <x v="89"/>
    <x v="89"/>
    <x v="64"/>
    <x v="4"/>
    <x v="1"/>
    <n v="2"/>
    <n v="420000"/>
    <n v="840"/>
    <x v="0"/>
  </r>
  <r>
    <x v="5"/>
    <s v="JULIO"/>
    <n v="13744"/>
    <x v="49"/>
    <x v="49"/>
    <x v="89"/>
    <x v="89"/>
    <x v="64"/>
    <x v="4"/>
    <x v="1"/>
    <n v="5"/>
    <n v="509890"/>
    <n v="2549.4499999999998"/>
    <x v="0"/>
  </r>
  <r>
    <x v="5"/>
    <s v="JULIO"/>
    <n v="13744"/>
    <x v="49"/>
    <x v="49"/>
    <x v="89"/>
    <x v="89"/>
    <x v="64"/>
    <x v="4"/>
    <x v="1"/>
    <n v="5"/>
    <n v="509890"/>
    <n v="2549.4499999999998"/>
    <x v="0"/>
  </r>
  <r>
    <x v="5"/>
    <s v="JULIO"/>
    <n v="13744"/>
    <x v="49"/>
    <x v="49"/>
    <x v="89"/>
    <x v="89"/>
    <x v="64"/>
    <x v="4"/>
    <x v="1"/>
    <n v="5"/>
    <n v="509890"/>
    <n v="2549.4499999999998"/>
    <x v="0"/>
  </r>
  <r>
    <x v="5"/>
    <s v="JULIO"/>
    <n v="13744"/>
    <x v="49"/>
    <x v="49"/>
    <x v="656"/>
    <x v="656"/>
    <x v="448"/>
    <x v="4"/>
    <x v="1"/>
    <n v="10"/>
    <n v="509890"/>
    <n v="5098.8999999999996"/>
    <x v="0"/>
  </r>
  <r>
    <x v="5"/>
    <s v="JULIO"/>
    <n v="13746"/>
    <x v="48"/>
    <x v="48"/>
    <x v="115"/>
    <x v="115"/>
    <x v="87"/>
    <x v="4"/>
    <x v="1"/>
    <n v="7"/>
    <n v="1035905"/>
    <n v="7251.335"/>
    <x v="0"/>
  </r>
  <r>
    <x v="5"/>
    <s v="JULIO"/>
    <n v="13744"/>
    <x v="49"/>
    <x v="49"/>
    <x v="183"/>
    <x v="183"/>
    <x v="133"/>
    <x v="4"/>
    <x v="1"/>
    <n v="11"/>
    <n v="538988"/>
    <n v="5928.8680000000004"/>
    <x v="0"/>
  </r>
  <r>
    <x v="5"/>
    <s v="JULIO"/>
    <n v="13744"/>
    <x v="49"/>
    <x v="49"/>
    <x v="183"/>
    <x v="183"/>
    <x v="133"/>
    <x v="4"/>
    <x v="1"/>
    <n v="26"/>
    <n v="538988"/>
    <n v="14013.688"/>
    <x v="0"/>
  </r>
  <r>
    <x v="5"/>
    <s v="JULIO"/>
    <n v="13744"/>
    <x v="49"/>
    <x v="49"/>
    <x v="118"/>
    <x v="118"/>
    <x v="90"/>
    <x v="5"/>
    <x v="1"/>
    <n v="6"/>
    <n v="85258"/>
    <n v="511.548"/>
    <x v="0"/>
  </r>
  <r>
    <x v="5"/>
    <s v="JULIO"/>
    <n v="13744"/>
    <x v="49"/>
    <x v="49"/>
    <x v="118"/>
    <x v="118"/>
    <x v="90"/>
    <x v="5"/>
    <x v="1"/>
    <n v="9"/>
    <n v="85258"/>
    <n v="767.322"/>
    <x v="0"/>
  </r>
  <r>
    <x v="5"/>
    <s v="JULIO"/>
    <n v="13744"/>
    <x v="49"/>
    <x v="49"/>
    <x v="118"/>
    <x v="118"/>
    <x v="90"/>
    <x v="5"/>
    <x v="1"/>
    <n v="20"/>
    <n v="85258"/>
    <n v="1705.16"/>
    <x v="0"/>
  </r>
  <r>
    <x v="5"/>
    <s v="JULIO"/>
    <n v="13744"/>
    <x v="49"/>
    <x v="49"/>
    <x v="118"/>
    <x v="118"/>
    <x v="90"/>
    <x v="5"/>
    <x v="1"/>
    <n v="26"/>
    <n v="85258"/>
    <n v="2216.7080000000001"/>
    <x v="0"/>
  </r>
  <r>
    <x v="5"/>
    <s v="JULIO"/>
    <n v="13744"/>
    <x v="49"/>
    <x v="49"/>
    <x v="121"/>
    <x v="121"/>
    <x v="93"/>
    <x v="1"/>
    <x v="1"/>
    <n v="10"/>
    <n v="18832"/>
    <n v="188.32"/>
    <x v="0"/>
  </r>
  <r>
    <x v="5"/>
    <s v="JULIO"/>
    <n v="13741"/>
    <x v="12"/>
    <x v="12"/>
    <x v="48"/>
    <x v="48"/>
    <x v="34"/>
    <x v="5"/>
    <x v="1"/>
    <n v="1"/>
    <n v="313040"/>
    <n v="313.04000000000002"/>
    <x v="8"/>
  </r>
  <r>
    <x v="5"/>
    <s v="JULIO"/>
    <n v="13769"/>
    <x v="27"/>
    <x v="27"/>
    <x v="185"/>
    <x v="185"/>
    <x v="135"/>
    <x v="4"/>
    <x v="1"/>
    <n v="4"/>
    <n v="1262909"/>
    <n v="5051.6360000000004"/>
    <x v="10"/>
  </r>
  <r>
    <x v="5"/>
    <s v="JULIO"/>
    <n v="13744"/>
    <x v="49"/>
    <x v="49"/>
    <x v="122"/>
    <x v="122"/>
    <x v="94"/>
    <x v="1"/>
    <x v="1"/>
    <n v="7"/>
    <n v="8408"/>
    <n v="58.856000000000002"/>
    <x v="0"/>
  </r>
  <r>
    <x v="5"/>
    <s v="JULIO"/>
    <n v="13744"/>
    <x v="49"/>
    <x v="49"/>
    <x v="122"/>
    <x v="122"/>
    <x v="94"/>
    <x v="1"/>
    <x v="1"/>
    <n v="1"/>
    <n v="8408"/>
    <n v="8.4079999999999995"/>
    <x v="0"/>
  </r>
  <r>
    <x v="5"/>
    <s v="JULIO"/>
    <n v="13744"/>
    <x v="49"/>
    <x v="49"/>
    <x v="657"/>
    <x v="657"/>
    <x v="449"/>
    <x v="4"/>
    <x v="1"/>
    <n v="2"/>
    <n v="4071434"/>
    <n v="8142.8680000000004"/>
    <x v="0"/>
  </r>
  <r>
    <x v="5"/>
    <s v="JULIO"/>
    <n v="13780"/>
    <x v="33"/>
    <x v="33"/>
    <x v="658"/>
    <x v="658"/>
    <x v="4"/>
    <x v="1"/>
    <x v="10"/>
    <n v="2"/>
    <n v="170000"/>
    <n v="340"/>
    <x v="0"/>
  </r>
  <r>
    <x v="5"/>
    <s v="JULIO"/>
    <n v="13740"/>
    <x v="49"/>
    <x v="49"/>
    <x v="659"/>
    <x v="659"/>
    <x v="450"/>
    <x v="1"/>
    <x v="1"/>
    <n v="5"/>
    <n v="1304921"/>
    <n v="6524.6049999999996"/>
    <x v="0"/>
  </r>
  <r>
    <x v="5"/>
    <s v="JULIO"/>
    <n v="13740"/>
    <x v="49"/>
    <x v="49"/>
    <x v="659"/>
    <x v="659"/>
    <x v="450"/>
    <x v="1"/>
    <x v="1"/>
    <n v="5"/>
    <n v="1304921"/>
    <n v="6524.6049999999996"/>
    <x v="0"/>
  </r>
  <r>
    <x v="5"/>
    <s v="JULIO"/>
    <n v="13740"/>
    <x v="49"/>
    <x v="49"/>
    <x v="659"/>
    <x v="659"/>
    <x v="450"/>
    <x v="1"/>
    <x v="1"/>
    <n v="5"/>
    <n v="1304921"/>
    <n v="6524.6049999999996"/>
    <x v="0"/>
  </r>
  <r>
    <x v="5"/>
    <s v="JULIO"/>
    <n v="13740"/>
    <x v="49"/>
    <x v="49"/>
    <x v="660"/>
    <x v="660"/>
    <x v="451"/>
    <x v="1"/>
    <x v="1"/>
    <n v="5"/>
    <n v="803028"/>
    <n v="4015.14"/>
    <x v="0"/>
  </r>
  <r>
    <x v="5"/>
    <s v="JULIO"/>
    <n v="13740"/>
    <x v="49"/>
    <x v="49"/>
    <x v="660"/>
    <x v="660"/>
    <x v="451"/>
    <x v="1"/>
    <x v="1"/>
    <n v="10"/>
    <n v="803028"/>
    <n v="8030.28"/>
    <x v="0"/>
  </r>
  <r>
    <x v="5"/>
    <s v="JULIO"/>
    <n v="13740"/>
    <x v="49"/>
    <x v="49"/>
    <x v="660"/>
    <x v="660"/>
    <x v="451"/>
    <x v="1"/>
    <x v="1"/>
    <n v="10"/>
    <n v="803028"/>
    <n v="8030.28"/>
    <x v="0"/>
  </r>
  <r>
    <x v="5"/>
    <s v="JULIO"/>
    <n v="13740"/>
    <x v="49"/>
    <x v="49"/>
    <x v="661"/>
    <x v="661"/>
    <x v="452"/>
    <x v="1"/>
    <x v="1"/>
    <n v="5"/>
    <n v="1204542"/>
    <n v="6022.71"/>
    <x v="0"/>
  </r>
  <r>
    <x v="5"/>
    <s v="JULIO"/>
    <n v="13740"/>
    <x v="49"/>
    <x v="49"/>
    <x v="661"/>
    <x v="661"/>
    <x v="452"/>
    <x v="1"/>
    <x v="1"/>
    <n v="5"/>
    <n v="1204542"/>
    <n v="6022.71"/>
    <x v="0"/>
  </r>
  <r>
    <x v="5"/>
    <s v="JULIO"/>
    <n v="13740"/>
    <x v="49"/>
    <x v="49"/>
    <x v="661"/>
    <x v="661"/>
    <x v="452"/>
    <x v="1"/>
    <x v="1"/>
    <n v="5"/>
    <n v="1204542"/>
    <n v="6022.71"/>
    <x v="0"/>
  </r>
  <r>
    <x v="5"/>
    <s v="JULIO"/>
    <n v="13740"/>
    <x v="49"/>
    <x v="49"/>
    <x v="662"/>
    <x v="662"/>
    <x v="453"/>
    <x v="1"/>
    <x v="1"/>
    <n v="1"/>
    <n v="1137623"/>
    <n v="1137.623"/>
    <x v="0"/>
  </r>
  <r>
    <x v="5"/>
    <s v="JULIO"/>
    <n v="13740"/>
    <x v="49"/>
    <x v="49"/>
    <x v="662"/>
    <x v="662"/>
    <x v="453"/>
    <x v="1"/>
    <x v="1"/>
    <n v="1"/>
    <n v="1137623"/>
    <n v="1137.623"/>
    <x v="0"/>
  </r>
  <r>
    <x v="5"/>
    <s v="JULIO"/>
    <n v="13740"/>
    <x v="49"/>
    <x v="49"/>
    <x v="662"/>
    <x v="662"/>
    <x v="453"/>
    <x v="1"/>
    <x v="1"/>
    <n v="7"/>
    <n v="1137623"/>
    <n v="7963.3609999999999"/>
    <x v="0"/>
  </r>
  <r>
    <x v="5"/>
    <s v="JULIO"/>
    <n v="13740"/>
    <x v="49"/>
    <x v="49"/>
    <x v="663"/>
    <x v="663"/>
    <x v="454"/>
    <x v="1"/>
    <x v="1"/>
    <n v="5"/>
    <n v="2074489"/>
    <n v="10372.445"/>
    <x v="0"/>
  </r>
  <r>
    <x v="5"/>
    <s v="JULIO"/>
    <n v="13740"/>
    <x v="49"/>
    <x v="49"/>
    <x v="663"/>
    <x v="663"/>
    <x v="454"/>
    <x v="1"/>
    <x v="1"/>
    <n v="5"/>
    <n v="2074489"/>
    <n v="10372.445"/>
    <x v="0"/>
  </r>
  <r>
    <x v="5"/>
    <s v="JULIO"/>
    <n v="13740"/>
    <x v="49"/>
    <x v="49"/>
    <x v="663"/>
    <x v="663"/>
    <x v="454"/>
    <x v="1"/>
    <x v="1"/>
    <n v="5"/>
    <n v="2074489"/>
    <n v="10372.445"/>
    <x v="0"/>
  </r>
  <r>
    <x v="5"/>
    <s v="JULIO"/>
    <n v="13781"/>
    <x v="133"/>
    <x v="133"/>
    <x v="49"/>
    <x v="49"/>
    <x v="35"/>
    <x v="1"/>
    <x v="2"/>
    <n v="1"/>
    <n v="678598"/>
    <n v="678.59799999999996"/>
    <x v="20"/>
  </r>
  <r>
    <x v="5"/>
    <s v="JULIO"/>
    <n v="13781"/>
    <x v="133"/>
    <x v="133"/>
    <x v="50"/>
    <x v="50"/>
    <x v="36"/>
    <x v="1"/>
    <x v="2"/>
    <n v="1"/>
    <n v="655660"/>
    <n v="655.66"/>
    <x v="20"/>
  </r>
  <r>
    <x v="5"/>
    <s v="JULIO"/>
    <n v="13777"/>
    <x v="133"/>
    <x v="133"/>
    <x v="124"/>
    <x v="124"/>
    <x v="4"/>
    <x v="1"/>
    <x v="2"/>
    <n v="3"/>
    <n v="174339"/>
    <n v="523.01700000000005"/>
    <x v="20"/>
  </r>
  <r>
    <x v="5"/>
    <s v="JULIO"/>
    <n v="13750"/>
    <x v="22"/>
    <x v="22"/>
    <x v="422"/>
    <x v="422"/>
    <x v="288"/>
    <x v="1"/>
    <x v="2"/>
    <n v="4"/>
    <n v="1105959"/>
    <n v="4423.8360000000002"/>
    <x v="14"/>
  </r>
  <r>
    <x v="5"/>
    <s v="JULIO"/>
    <n v="13745"/>
    <x v="36"/>
    <x v="36"/>
    <x v="91"/>
    <x v="91"/>
    <x v="66"/>
    <x v="3"/>
    <x v="3"/>
    <n v="1"/>
    <n v="293000"/>
    <n v="293"/>
    <x v="0"/>
  </r>
  <r>
    <x v="5"/>
    <s v="JULIO"/>
    <n v="13780"/>
    <x v="33"/>
    <x v="33"/>
    <x v="132"/>
    <x v="132"/>
    <x v="101"/>
    <x v="0"/>
    <x v="3"/>
    <n v="3"/>
    <n v="385000"/>
    <n v="1155"/>
    <x v="0"/>
  </r>
  <r>
    <x v="5"/>
    <s v="JULIO"/>
    <n v="13780"/>
    <x v="33"/>
    <x v="33"/>
    <x v="375"/>
    <x v="375"/>
    <x v="254"/>
    <x v="0"/>
    <x v="3"/>
    <n v="1"/>
    <n v="906000"/>
    <n v="906"/>
    <x v="0"/>
  </r>
  <r>
    <x v="5"/>
    <s v="JULIO"/>
    <n v="13738"/>
    <x v="0"/>
    <x v="0"/>
    <x v="62"/>
    <x v="62"/>
    <x v="48"/>
    <x v="0"/>
    <x v="3"/>
    <n v="1"/>
    <n v="58000"/>
    <n v="58"/>
    <x v="0"/>
  </r>
  <r>
    <x v="5"/>
    <s v="JULIO"/>
    <n v="13739"/>
    <x v="20"/>
    <x v="20"/>
    <x v="294"/>
    <x v="294"/>
    <x v="200"/>
    <x v="0"/>
    <x v="3"/>
    <n v="9"/>
    <n v="71583"/>
    <n v="644.24699999999996"/>
    <x v="0"/>
  </r>
  <r>
    <x v="5"/>
    <s v="JULIO"/>
    <n v="13784"/>
    <x v="17"/>
    <x v="17"/>
    <x v="371"/>
    <x v="371"/>
    <x v="252"/>
    <x v="1"/>
    <x v="3"/>
    <n v="2"/>
    <n v="18000"/>
    <n v="36"/>
    <x v="11"/>
  </r>
  <r>
    <x v="5"/>
    <s v="JULIO"/>
    <n v="13780"/>
    <x v="33"/>
    <x v="33"/>
    <x v="216"/>
    <x v="216"/>
    <x v="155"/>
    <x v="1"/>
    <x v="3"/>
    <n v="2"/>
    <n v="131900"/>
    <n v="263.8"/>
    <x v="0"/>
  </r>
  <r>
    <x v="5"/>
    <s v="JULIO"/>
    <n v="13736"/>
    <x v="20"/>
    <x v="20"/>
    <x v="235"/>
    <x v="235"/>
    <x v="166"/>
    <x v="0"/>
    <x v="3"/>
    <n v="1"/>
    <n v="1312000"/>
    <n v="1312"/>
    <x v="0"/>
  </r>
  <r>
    <x v="5"/>
    <s v="JULIO"/>
    <n v="13736"/>
    <x v="20"/>
    <x v="20"/>
    <x v="236"/>
    <x v="236"/>
    <x v="167"/>
    <x v="0"/>
    <x v="3"/>
    <n v="1"/>
    <n v="2627000"/>
    <n v="2627"/>
    <x v="0"/>
  </r>
  <r>
    <x v="5"/>
    <s v="JULIO"/>
    <n v="13736"/>
    <x v="20"/>
    <x v="20"/>
    <x v="664"/>
    <x v="664"/>
    <x v="455"/>
    <x v="1"/>
    <x v="3"/>
    <n v="4"/>
    <n v="398000"/>
    <n v="1592"/>
    <x v="0"/>
  </r>
  <r>
    <x v="5"/>
    <s v="JULIO"/>
    <n v="13757"/>
    <x v="19"/>
    <x v="19"/>
    <x v="144"/>
    <x v="144"/>
    <x v="113"/>
    <x v="1"/>
    <x v="3"/>
    <n v="1"/>
    <n v="230000"/>
    <n v="230"/>
    <x v="0"/>
  </r>
  <r>
    <x v="5"/>
    <s v="AGOSTO"/>
    <n v="13832"/>
    <x v="34"/>
    <x v="34"/>
    <x v="459"/>
    <x v="459"/>
    <x v="319"/>
    <x v="3"/>
    <x v="0"/>
    <n v="4"/>
    <n v="62000"/>
    <n v="248"/>
    <x v="0"/>
  </r>
  <r>
    <x v="5"/>
    <s v="AGOSTO"/>
    <n v="13825"/>
    <x v="74"/>
    <x v="74"/>
    <x v="3"/>
    <x v="3"/>
    <x v="3"/>
    <x v="0"/>
    <x v="0"/>
    <n v="1"/>
    <n v="40000"/>
    <n v="40"/>
    <x v="0"/>
  </r>
  <r>
    <x v="5"/>
    <s v="AGOSTO"/>
    <n v="13797"/>
    <x v="22"/>
    <x v="22"/>
    <x v="72"/>
    <x v="72"/>
    <x v="4"/>
    <x v="1"/>
    <x v="0"/>
    <n v="400"/>
    <n v="2200"/>
    <n v="880"/>
    <x v="14"/>
  </r>
  <r>
    <x v="5"/>
    <s v="AGOSTO"/>
    <n v="13842"/>
    <x v="16"/>
    <x v="16"/>
    <x v="665"/>
    <x v="665"/>
    <x v="456"/>
    <x v="11"/>
    <x v="15"/>
    <n v="1"/>
    <n v="7750000"/>
    <n v="7750"/>
    <x v="8"/>
  </r>
  <r>
    <x v="5"/>
    <s v="AGOSTO"/>
    <n v="13804"/>
    <x v="4"/>
    <x v="4"/>
    <x v="4"/>
    <x v="4"/>
    <x v="4"/>
    <x v="2"/>
    <x v="1"/>
    <n v="15"/>
    <n v="400061"/>
    <n v="6000.915"/>
    <x v="3"/>
  </r>
  <r>
    <x v="5"/>
    <s v="AGOSTO"/>
    <n v="13805"/>
    <x v="2"/>
    <x v="2"/>
    <x v="4"/>
    <x v="4"/>
    <x v="4"/>
    <x v="2"/>
    <x v="1"/>
    <n v="2"/>
    <n v="400061"/>
    <n v="800.12199999999996"/>
    <x v="2"/>
  </r>
  <r>
    <x v="5"/>
    <s v="AGOSTO"/>
    <n v="13816"/>
    <x v="95"/>
    <x v="95"/>
    <x v="4"/>
    <x v="4"/>
    <x v="4"/>
    <x v="2"/>
    <x v="1"/>
    <n v="1"/>
    <n v="520000"/>
    <n v="520"/>
    <x v="6"/>
  </r>
  <r>
    <x v="5"/>
    <s v="AGOSTO"/>
    <n v="13820"/>
    <x v="24"/>
    <x v="24"/>
    <x v="4"/>
    <x v="4"/>
    <x v="4"/>
    <x v="2"/>
    <x v="1"/>
    <n v="6"/>
    <n v="450000"/>
    <n v="2700"/>
    <x v="15"/>
  </r>
  <r>
    <x v="5"/>
    <s v="AGOSTO"/>
    <n v="13821"/>
    <x v="24"/>
    <x v="24"/>
    <x v="4"/>
    <x v="4"/>
    <x v="4"/>
    <x v="2"/>
    <x v="1"/>
    <n v="2"/>
    <n v="450000"/>
    <n v="900"/>
    <x v="15"/>
  </r>
  <r>
    <x v="5"/>
    <s v="AGOSTO"/>
    <n v="13792"/>
    <x v="5"/>
    <x v="5"/>
    <x v="6"/>
    <x v="6"/>
    <x v="4"/>
    <x v="2"/>
    <x v="1"/>
    <n v="10"/>
    <n v="3514533"/>
    <n v="35145.33"/>
    <x v="4"/>
  </r>
  <r>
    <x v="5"/>
    <s v="AGOSTO"/>
    <n v="13798"/>
    <x v="8"/>
    <x v="8"/>
    <x v="517"/>
    <x v="517"/>
    <x v="4"/>
    <x v="2"/>
    <x v="1"/>
    <n v="2"/>
    <n v="5676222"/>
    <n v="11352.444"/>
    <x v="7"/>
  </r>
  <r>
    <x v="5"/>
    <s v="AGOSTO"/>
    <n v="13799"/>
    <x v="8"/>
    <x v="8"/>
    <x v="517"/>
    <x v="517"/>
    <x v="4"/>
    <x v="2"/>
    <x v="1"/>
    <n v="1"/>
    <n v="5444303"/>
    <n v="5444.3029999999999"/>
    <x v="7"/>
  </r>
  <r>
    <x v="5"/>
    <s v="AGOSTO"/>
    <n v="13800"/>
    <x v="22"/>
    <x v="22"/>
    <x v="7"/>
    <x v="7"/>
    <x v="4"/>
    <x v="2"/>
    <x v="1"/>
    <n v="1"/>
    <n v="820000"/>
    <n v="820"/>
    <x v="14"/>
  </r>
  <r>
    <x v="5"/>
    <s v="AGOSTO"/>
    <n v="13801"/>
    <x v="25"/>
    <x v="25"/>
    <x v="7"/>
    <x v="7"/>
    <x v="4"/>
    <x v="2"/>
    <x v="1"/>
    <n v="12"/>
    <n v="718950"/>
    <n v="8627.4"/>
    <x v="16"/>
  </r>
  <r>
    <x v="5"/>
    <s v="AGOSTO"/>
    <n v="13817"/>
    <x v="4"/>
    <x v="4"/>
    <x v="7"/>
    <x v="7"/>
    <x v="4"/>
    <x v="2"/>
    <x v="1"/>
    <n v="3"/>
    <n v="731800"/>
    <n v="2195.4"/>
    <x v="3"/>
  </r>
  <r>
    <x v="5"/>
    <s v="AGOSTO"/>
    <n v="13821"/>
    <x v="24"/>
    <x v="24"/>
    <x v="7"/>
    <x v="7"/>
    <x v="4"/>
    <x v="2"/>
    <x v="1"/>
    <n v="2"/>
    <n v="718000"/>
    <n v="1436"/>
    <x v="15"/>
  </r>
  <r>
    <x v="5"/>
    <s v="AGOSTO"/>
    <n v="13806"/>
    <x v="19"/>
    <x v="19"/>
    <x v="614"/>
    <x v="614"/>
    <x v="4"/>
    <x v="3"/>
    <x v="1"/>
    <n v="8"/>
    <n v="180000"/>
    <n v="1440"/>
    <x v="0"/>
  </r>
  <r>
    <x v="5"/>
    <s v="AGOSTO"/>
    <n v="13808"/>
    <x v="5"/>
    <x v="5"/>
    <x v="614"/>
    <x v="614"/>
    <x v="4"/>
    <x v="3"/>
    <x v="1"/>
    <n v="8"/>
    <n v="165242"/>
    <n v="1321.9359999999999"/>
    <x v="4"/>
  </r>
  <r>
    <x v="5"/>
    <s v="AGOSTO"/>
    <n v="13824"/>
    <x v="36"/>
    <x v="36"/>
    <x v="666"/>
    <x v="666"/>
    <x v="4"/>
    <x v="3"/>
    <x v="1"/>
    <n v="1"/>
    <n v="170000"/>
    <n v="170"/>
    <x v="0"/>
  </r>
  <r>
    <x v="5"/>
    <s v="AGOSTO"/>
    <n v="13823"/>
    <x v="102"/>
    <x v="102"/>
    <x v="651"/>
    <x v="651"/>
    <x v="4"/>
    <x v="3"/>
    <x v="1"/>
    <n v="1"/>
    <n v="145000"/>
    <n v="145"/>
    <x v="0"/>
  </r>
  <r>
    <x v="5"/>
    <s v="AGOSTO"/>
    <n v="13798"/>
    <x v="8"/>
    <x v="8"/>
    <x v="9"/>
    <x v="9"/>
    <x v="4"/>
    <x v="3"/>
    <x v="1"/>
    <n v="3"/>
    <n v="188434"/>
    <n v="565.30200000000002"/>
    <x v="7"/>
  </r>
  <r>
    <x v="5"/>
    <s v="AGOSTO"/>
    <n v="13803"/>
    <x v="22"/>
    <x v="22"/>
    <x v="9"/>
    <x v="9"/>
    <x v="4"/>
    <x v="3"/>
    <x v="1"/>
    <n v="3"/>
    <n v="190000"/>
    <n v="570"/>
    <x v="14"/>
  </r>
  <r>
    <x v="5"/>
    <s v="AGOSTO"/>
    <n v="13806"/>
    <x v="19"/>
    <x v="19"/>
    <x v="9"/>
    <x v="9"/>
    <x v="4"/>
    <x v="3"/>
    <x v="1"/>
    <n v="8"/>
    <n v="185000"/>
    <n v="1480"/>
    <x v="0"/>
  </r>
  <r>
    <x v="5"/>
    <s v="AGOSTO"/>
    <n v="13833"/>
    <x v="66"/>
    <x v="66"/>
    <x v="9"/>
    <x v="9"/>
    <x v="4"/>
    <x v="3"/>
    <x v="1"/>
    <n v="6"/>
    <n v="182438"/>
    <n v="1094.6279999999999"/>
    <x v="0"/>
  </r>
  <r>
    <x v="5"/>
    <s v="AGOSTO"/>
    <n v="13798"/>
    <x v="8"/>
    <x v="8"/>
    <x v="334"/>
    <x v="334"/>
    <x v="4"/>
    <x v="3"/>
    <x v="1"/>
    <n v="5"/>
    <n v="188434"/>
    <n v="942.17"/>
    <x v="7"/>
  </r>
  <r>
    <x v="5"/>
    <s v="AGOSTO"/>
    <n v="13806"/>
    <x v="19"/>
    <x v="19"/>
    <x v="76"/>
    <x v="76"/>
    <x v="4"/>
    <x v="3"/>
    <x v="1"/>
    <n v="28"/>
    <n v="170000"/>
    <n v="4760"/>
    <x v="0"/>
  </r>
  <r>
    <x v="5"/>
    <s v="AGOSTO"/>
    <n v="13812"/>
    <x v="13"/>
    <x v="13"/>
    <x v="76"/>
    <x v="76"/>
    <x v="4"/>
    <x v="3"/>
    <x v="1"/>
    <n v="10"/>
    <n v="175000"/>
    <n v="1750"/>
    <x v="9"/>
  </r>
  <r>
    <x v="5"/>
    <s v="AGOSTO"/>
    <n v="13831"/>
    <x v="59"/>
    <x v="59"/>
    <x v="76"/>
    <x v="76"/>
    <x v="4"/>
    <x v="3"/>
    <x v="1"/>
    <n v="1"/>
    <n v="170000"/>
    <n v="170"/>
    <x v="0"/>
  </r>
  <r>
    <x v="5"/>
    <s v="AGOSTO"/>
    <n v="13813"/>
    <x v="13"/>
    <x v="13"/>
    <x v="77"/>
    <x v="77"/>
    <x v="4"/>
    <x v="3"/>
    <x v="1"/>
    <n v="10"/>
    <n v="710000"/>
    <n v="7100"/>
    <x v="9"/>
  </r>
  <r>
    <x v="5"/>
    <s v="AGOSTO"/>
    <n v="13820"/>
    <x v="24"/>
    <x v="24"/>
    <x v="77"/>
    <x v="77"/>
    <x v="4"/>
    <x v="3"/>
    <x v="1"/>
    <n v="3"/>
    <n v="680000"/>
    <n v="2040"/>
    <x v="15"/>
  </r>
  <r>
    <x v="5"/>
    <s v="AGOSTO"/>
    <n v="13821"/>
    <x v="24"/>
    <x v="24"/>
    <x v="77"/>
    <x v="77"/>
    <x v="4"/>
    <x v="3"/>
    <x v="1"/>
    <n v="2"/>
    <n v="680000"/>
    <n v="1360"/>
    <x v="15"/>
  </r>
  <r>
    <x v="5"/>
    <s v="AGOSTO"/>
    <n v="13833"/>
    <x v="66"/>
    <x v="66"/>
    <x v="77"/>
    <x v="77"/>
    <x v="4"/>
    <x v="3"/>
    <x v="1"/>
    <n v="4"/>
    <n v="771621"/>
    <n v="3086.4839999999999"/>
    <x v="0"/>
  </r>
  <r>
    <x v="5"/>
    <s v="AGOSTO"/>
    <n v="13835"/>
    <x v="17"/>
    <x v="17"/>
    <x v="77"/>
    <x v="77"/>
    <x v="4"/>
    <x v="3"/>
    <x v="1"/>
    <n v="1"/>
    <n v="710000"/>
    <n v="710"/>
    <x v="11"/>
  </r>
  <r>
    <x v="5"/>
    <s v="AGOSTO"/>
    <n v="13814"/>
    <x v="13"/>
    <x v="13"/>
    <x v="506"/>
    <x v="506"/>
    <x v="4"/>
    <x v="3"/>
    <x v="1"/>
    <n v="6"/>
    <n v="1123554"/>
    <n v="6741.3239999999996"/>
    <x v="9"/>
  </r>
  <r>
    <x v="5"/>
    <s v="AGOSTO"/>
    <n v="13806"/>
    <x v="19"/>
    <x v="19"/>
    <x v="648"/>
    <x v="648"/>
    <x v="4"/>
    <x v="3"/>
    <x v="1"/>
    <n v="1"/>
    <n v="2580000"/>
    <n v="2580"/>
    <x v="0"/>
  </r>
  <r>
    <x v="5"/>
    <s v="AGOSTO"/>
    <n v="13802"/>
    <x v="28"/>
    <x v="28"/>
    <x v="82"/>
    <x v="82"/>
    <x v="4"/>
    <x v="3"/>
    <x v="1"/>
    <n v="173"/>
    <n v="115380"/>
    <n v="19960.740000000002"/>
    <x v="10"/>
  </r>
  <r>
    <x v="5"/>
    <s v="AGOSTO"/>
    <n v="13807"/>
    <x v="5"/>
    <x v="5"/>
    <x v="82"/>
    <x v="82"/>
    <x v="4"/>
    <x v="3"/>
    <x v="1"/>
    <n v="177"/>
    <n v="113061"/>
    <n v="20011.796999999999"/>
    <x v="4"/>
  </r>
  <r>
    <x v="5"/>
    <s v="AGOSTO"/>
    <n v="13809"/>
    <x v="37"/>
    <x v="37"/>
    <x v="15"/>
    <x v="15"/>
    <x v="4"/>
    <x v="3"/>
    <x v="1"/>
    <n v="6"/>
    <n v="3246869"/>
    <n v="19481.214"/>
    <x v="17"/>
  </r>
  <r>
    <x v="5"/>
    <s v="AGOSTO"/>
    <n v="13809"/>
    <x v="37"/>
    <x v="37"/>
    <x v="196"/>
    <x v="196"/>
    <x v="4"/>
    <x v="3"/>
    <x v="1"/>
    <n v="2"/>
    <n v="6566212"/>
    <n v="13132.424000000001"/>
    <x v="17"/>
  </r>
  <r>
    <x v="5"/>
    <s v="AGOSTO"/>
    <n v="13809"/>
    <x v="37"/>
    <x v="37"/>
    <x v="19"/>
    <x v="19"/>
    <x v="5"/>
    <x v="3"/>
    <x v="1"/>
    <n v="2"/>
    <n v="2000303"/>
    <n v="4000.6060000000002"/>
    <x v="17"/>
  </r>
  <r>
    <x v="5"/>
    <s v="AGOSTO"/>
    <n v="13836"/>
    <x v="134"/>
    <x v="134"/>
    <x v="19"/>
    <x v="19"/>
    <x v="5"/>
    <x v="3"/>
    <x v="1"/>
    <n v="3"/>
    <n v="1808364"/>
    <n v="5425.0919999999996"/>
    <x v="10"/>
  </r>
  <r>
    <x v="5"/>
    <s v="AGOSTO"/>
    <n v="13829"/>
    <x v="134"/>
    <x v="134"/>
    <x v="20"/>
    <x v="20"/>
    <x v="6"/>
    <x v="3"/>
    <x v="1"/>
    <n v="3"/>
    <n v="3320968"/>
    <n v="9962.9040000000005"/>
    <x v="10"/>
  </r>
  <r>
    <x v="5"/>
    <s v="AGOSTO"/>
    <n v="13818"/>
    <x v="12"/>
    <x v="12"/>
    <x v="34"/>
    <x v="34"/>
    <x v="20"/>
    <x v="1"/>
    <x v="1"/>
    <n v="10"/>
    <n v="37953"/>
    <n v="379.53"/>
    <x v="8"/>
  </r>
  <r>
    <x v="5"/>
    <s v="AGOSTO"/>
    <n v="13818"/>
    <x v="12"/>
    <x v="12"/>
    <x v="35"/>
    <x v="35"/>
    <x v="21"/>
    <x v="1"/>
    <x v="1"/>
    <n v="5"/>
    <n v="32523"/>
    <n v="162.61500000000001"/>
    <x v="8"/>
  </r>
  <r>
    <x v="5"/>
    <s v="AGOSTO"/>
    <n v="13818"/>
    <x v="12"/>
    <x v="12"/>
    <x v="104"/>
    <x v="104"/>
    <x v="77"/>
    <x v="1"/>
    <x v="1"/>
    <n v="10"/>
    <n v="43383"/>
    <n v="433.83"/>
    <x v="8"/>
  </r>
  <r>
    <x v="5"/>
    <s v="AGOSTO"/>
    <n v="13830"/>
    <x v="15"/>
    <x v="15"/>
    <x v="104"/>
    <x v="104"/>
    <x v="77"/>
    <x v="1"/>
    <x v="1"/>
    <n v="2"/>
    <n v="20000"/>
    <n v="40"/>
    <x v="10"/>
  </r>
  <r>
    <x v="5"/>
    <s v="AGOSTO"/>
    <n v="13818"/>
    <x v="12"/>
    <x v="12"/>
    <x v="351"/>
    <x v="351"/>
    <x v="239"/>
    <x v="1"/>
    <x v="1"/>
    <n v="10"/>
    <n v="37953"/>
    <n v="379.53"/>
    <x v="8"/>
  </r>
  <r>
    <x v="5"/>
    <s v="AGOSTO"/>
    <n v="13818"/>
    <x v="12"/>
    <x v="12"/>
    <x v="42"/>
    <x v="42"/>
    <x v="28"/>
    <x v="1"/>
    <x v="1"/>
    <n v="12"/>
    <n v="37953"/>
    <n v="455.43599999999998"/>
    <x v="8"/>
  </r>
  <r>
    <x v="5"/>
    <s v="AGOSTO"/>
    <n v="13830"/>
    <x v="15"/>
    <x v="15"/>
    <x v="42"/>
    <x v="42"/>
    <x v="28"/>
    <x v="1"/>
    <x v="1"/>
    <n v="2"/>
    <n v="20000"/>
    <n v="40"/>
    <x v="10"/>
  </r>
  <r>
    <x v="5"/>
    <s v="AGOSTO"/>
    <n v="13818"/>
    <x v="12"/>
    <x v="12"/>
    <x v="285"/>
    <x v="285"/>
    <x v="195"/>
    <x v="1"/>
    <x v="1"/>
    <n v="9"/>
    <n v="37953"/>
    <n v="341.577"/>
    <x v="8"/>
  </r>
  <r>
    <x v="5"/>
    <s v="AGOSTO"/>
    <n v="13809"/>
    <x v="37"/>
    <x v="37"/>
    <x v="43"/>
    <x v="43"/>
    <x v="29"/>
    <x v="1"/>
    <x v="1"/>
    <n v="10"/>
    <n v="118859"/>
    <n v="1188.5899999999999"/>
    <x v="17"/>
  </r>
  <r>
    <x v="5"/>
    <s v="AGOSTO"/>
    <n v="13827"/>
    <x v="15"/>
    <x v="15"/>
    <x v="43"/>
    <x v="43"/>
    <x v="29"/>
    <x v="1"/>
    <x v="1"/>
    <n v="4"/>
    <n v="100200"/>
    <n v="400.8"/>
    <x v="10"/>
  </r>
  <r>
    <x v="5"/>
    <s v="AGOSTO"/>
    <n v="13793"/>
    <x v="48"/>
    <x v="48"/>
    <x v="468"/>
    <x v="468"/>
    <x v="325"/>
    <x v="1"/>
    <x v="1"/>
    <n v="3"/>
    <n v="318188"/>
    <n v="954.56399999999996"/>
    <x v="0"/>
  </r>
  <r>
    <x v="5"/>
    <s v="AGOSTO"/>
    <n v="13809"/>
    <x v="37"/>
    <x v="37"/>
    <x v="89"/>
    <x v="89"/>
    <x v="64"/>
    <x v="4"/>
    <x v="1"/>
    <n v="10"/>
    <n v="536313"/>
    <n v="5363.13"/>
    <x v="17"/>
  </r>
  <r>
    <x v="5"/>
    <s v="AGOSTO"/>
    <n v="13818"/>
    <x v="12"/>
    <x v="12"/>
    <x v="89"/>
    <x v="89"/>
    <x v="64"/>
    <x v="4"/>
    <x v="1"/>
    <n v="40"/>
    <n v="553030"/>
    <n v="22121.200000000001"/>
    <x v="8"/>
  </r>
  <r>
    <x v="5"/>
    <s v="AGOSTO"/>
    <n v="13827"/>
    <x v="15"/>
    <x v="15"/>
    <x v="452"/>
    <x v="452"/>
    <x v="312"/>
    <x v="4"/>
    <x v="1"/>
    <n v="1"/>
    <n v="1057000"/>
    <n v="1057"/>
    <x v="10"/>
  </r>
  <r>
    <x v="5"/>
    <s v="AGOSTO"/>
    <n v="13818"/>
    <x v="12"/>
    <x v="12"/>
    <x v="183"/>
    <x v="183"/>
    <x v="133"/>
    <x v="4"/>
    <x v="1"/>
    <n v="4"/>
    <n v="574721"/>
    <n v="2298.884"/>
    <x v="8"/>
  </r>
  <r>
    <x v="5"/>
    <s v="AGOSTO"/>
    <n v="13827"/>
    <x v="15"/>
    <x v="15"/>
    <x v="183"/>
    <x v="183"/>
    <x v="133"/>
    <x v="4"/>
    <x v="1"/>
    <n v="1"/>
    <n v="510000"/>
    <n v="510"/>
    <x v="10"/>
  </r>
  <r>
    <x v="5"/>
    <s v="AGOSTO"/>
    <n v="13819"/>
    <x v="12"/>
    <x v="12"/>
    <x v="47"/>
    <x v="47"/>
    <x v="33"/>
    <x v="5"/>
    <x v="1"/>
    <n v="3"/>
    <n v="177006"/>
    <n v="531.01800000000003"/>
    <x v="8"/>
  </r>
  <r>
    <x v="5"/>
    <s v="AGOSTO"/>
    <n v="13819"/>
    <x v="12"/>
    <x v="12"/>
    <x v="560"/>
    <x v="560"/>
    <x v="380"/>
    <x v="5"/>
    <x v="1"/>
    <n v="2"/>
    <n v="255451"/>
    <n v="510.90199999999999"/>
    <x v="8"/>
  </r>
  <r>
    <x v="5"/>
    <s v="AGOSTO"/>
    <n v="13819"/>
    <x v="12"/>
    <x v="12"/>
    <x v="48"/>
    <x v="48"/>
    <x v="34"/>
    <x v="5"/>
    <x v="1"/>
    <n v="1"/>
    <n v="314073"/>
    <n v="314.07299999999998"/>
    <x v="8"/>
  </r>
  <r>
    <x v="5"/>
    <s v="AGOSTO"/>
    <n v="13796"/>
    <x v="1"/>
    <x v="1"/>
    <x v="124"/>
    <x v="124"/>
    <x v="4"/>
    <x v="1"/>
    <x v="2"/>
    <n v="3"/>
    <n v="198000"/>
    <n v="594"/>
    <x v="1"/>
  </r>
  <r>
    <x v="5"/>
    <s v="AGOSTO"/>
    <n v="13810"/>
    <x v="1"/>
    <x v="1"/>
    <x v="161"/>
    <x v="161"/>
    <x v="4"/>
    <x v="1"/>
    <x v="2"/>
    <n v="3"/>
    <n v="361000"/>
    <n v="1083"/>
    <x v="1"/>
  </r>
  <r>
    <x v="5"/>
    <s v="AGOSTO"/>
    <n v="13811"/>
    <x v="1"/>
    <x v="1"/>
    <x v="423"/>
    <x v="423"/>
    <x v="289"/>
    <x v="1"/>
    <x v="2"/>
    <n v="1"/>
    <n v="2007692"/>
    <n v="2007.692"/>
    <x v="1"/>
  </r>
  <r>
    <x v="5"/>
    <s v="AGOSTO"/>
    <n v="13831"/>
    <x v="59"/>
    <x v="59"/>
    <x v="278"/>
    <x v="278"/>
    <x v="191"/>
    <x v="3"/>
    <x v="3"/>
    <n v="1"/>
    <n v="135000"/>
    <n v="135"/>
    <x v="0"/>
  </r>
  <r>
    <x v="5"/>
    <s v="AGOSTO"/>
    <n v="13841"/>
    <x v="135"/>
    <x v="135"/>
    <x v="94"/>
    <x v="94"/>
    <x v="69"/>
    <x v="0"/>
    <x v="3"/>
    <n v="3"/>
    <n v="35000"/>
    <n v="105"/>
    <x v="27"/>
  </r>
  <r>
    <x v="5"/>
    <s v="AGOSTO"/>
    <n v="13795"/>
    <x v="20"/>
    <x v="20"/>
    <x v="132"/>
    <x v="132"/>
    <x v="101"/>
    <x v="0"/>
    <x v="3"/>
    <n v="3"/>
    <n v="396000"/>
    <n v="1188"/>
    <x v="0"/>
  </r>
  <r>
    <x v="5"/>
    <s v="AGOSTO"/>
    <n v="13838"/>
    <x v="33"/>
    <x v="33"/>
    <x v="579"/>
    <x v="579"/>
    <x v="394"/>
    <x v="0"/>
    <x v="3"/>
    <n v="1"/>
    <n v="797203"/>
    <n v="797.20299999999997"/>
    <x v="0"/>
  </r>
  <r>
    <x v="5"/>
    <s v="AGOSTO"/>
    <n v="13841"/>
    <x v="135"/>
    <x v="135"/>
    <x v="391"/>
    <x v="391"/>
    <x v="266"/>
    <x v="0"/>
    <x v="3"/>
    <n v="1"/>
    <n v="1900000"/>
    <n v="1900"/>
    <x v="27"/>
  </r>
  <r>
    <x v="5"/>
    <s v="AGOSTO"/>
    <n v="13840"/>
    <x v="39"/>
    <x v="39"/>
    <x v="96"/>
    <x v="96"/>
    <x v="71"/>
    <x v="0"/>
    <x v="3"/>
    <n v="4"/>
    <n v="198000"/>
    <n v="792"/>
    <x v="14"/>
  </r>
  <r>
    <x v="5"/>
    <s v="AGOSTO"/>
    <n v="13840"/>
    <x v="39"/>
    <x v="39"/>
    <x v="215"/>
    <x v="215"/>
    <x v="154"/>
    <x v="1"/>
    <x v="3"/>
    <n v="4"/>
    <n v="52300"/>
    <n v="209.2"/>
    <x v="14"/>
  </r>
  <r>
    <x v="5"/>
    <s v="AGOSTO"/>
    <n v="13838"/>
    <x v="33"/>
    <x v="33"/>
    <x v="667"/>
    <x v="667"/>
    <x v="457"/>
    <x v="1"/>
    <x v="3"/>
    <n v="1"/>
    <n v="452797"/>
    <n v="452.79700000000003"/>
    <x v="0"/>
  </r>
  <r>
    <x v="5"/>
    <s v="AGOSTO"/>
    <n v="13839"/>
    <x v="33"/>
    <x v="33"/>
    <x v="612"/>
    <x v="612"/>
    <x v="420"/>
    <x v="1"/>
    <x v="3"/>
    <n v="1"/>
    <n v="635000"/>
    <n v="635"/>
    <x v="0"/>
  </r>
  <r>
    <x v="5"/>
    <s v="AGOSTO"/>
    <n v="13826"/>
    <x v="1"/>
    <x v="1"/>
    <x v="67"/>
    <x v="67"/>
    <x v="53"/>
    <x v="0"/>
    <x v="3"/>
    <n v="5"/>
    <n v="62000"/>
    <n v="310"/>
    <x v="1"/>
  </r>
  <r>
    <x v="5"/>
    <s v="AGOSTO"/>
    <n v="13822"/>
    <x v="77"/>
    <x v="77"/>
    <x v="340"/>
    <x v="340"/>
    <x v="233"/>
    <x v="0"/>
    <x v="3"/>
    <n v="2"/>
    <n v="6900"/>
    <n v="13.8"/>
    <x v="16"/>
  </r>
  <r>
    <x v="5"/>
    <s v="AGOSTO"/>
    <n v="13828"/>
    <x v="102"/>
    <x v="102"/>
    <x v="340"/>
    <x v="340"/>
    <x v="233"/>
    <x v="0"/>
    <x v="3"/>
    <n v="10"/>
    <n v="6300"/>
    <n v="63"/>
    <x v="0"/>
  </r>
  <r>
    <x v="5"/>
    <s v="AGOSTO"/>
    <n v="13837"/>
    <x v="33"/>
    <x v="33"/>
    <x v="235"/>
    <x v="235"/>
    <x v="166"/>
    <x v="0"/>
    <x v="3"/>
    <n v="2"/>
    <n v="1152400"/>
    <n v="2304.8000000000002"/>
    <x v="0"/>
  </r>
  <r>
    <x v="5"/>
    <s v="AGOSTO"/>
    <n v="13822"/>
    <x v="77"/>
    <x v="77"/>
    <x v="357"/>
    <x v="357"/>
    <x v="245"/>
    <x v="1"/>
    <x v="3"/>
    <n v="2"/>
    <n v="45000"/>
    <n v="90"/>
    <x v="16"/>
  </r>
  <r>
    <x v="5"/>
    <s v="AGOSTO"/>
    <n v="13840"/>
    <x v="39"/>
    <x v="39"/>
    <x v="169"/>
    <x v="169"/>
    <x v="4"/>
    <x v="1"/>
    <x v="3"/>
    <n v="1"/>
    <n v="171300"/>
    <n v="171.3"/>
    <x v="14"/>
  </r>
  <r>
    <x v="5"/>
    <s v="AGOSTO"/>
    <n v="13840"/>
    <x v="39"/>
    <x v="39"/>
    <x v="143"/>
    <x v="143"/>
    <x v="112"/>
    <x v="1"/>
    <x v="3"/>
    <n v="1"/>
    <n v="171300"/>
    <n v="171.3"/>
    <x v="14"/>
  </r>
  <r>
    <x v="5"/>
    <s v="AGOSTO"/>
    <n v="13822"/>
    <x v="77"/>
    <x v="77"/>
    <x v="70"/>
    <x v="70"/>
    <x v="56"/>
    <x v="2"/>
    <x v="5"/>
    <n v="2"/>
    <n v="44300"/>
    <n v="88.6"/>
    <x v="16"/>
  </r>
  <r>
    <x v="5"/>
    <s v="SEPTIEMBRE"/>
    <n v="13885"/>
    <x v="74"/>
    <x v="74"/>
    <x v="459"/>
    <x v="459"/>
    <x v="319"/>
    <x v="3"/>
    <x v="0"/>
    <n v="1"/>
    <n v="70000"/>
    <n v="70"/>
    <x v="0"/>
  </r>
  <r>
    <x v="5"/>
    <s v="SEPTIEMBRE"/>
    <n v="13880"/>
    <x v="136"/>
    <x v="136"/>
    <x v="512"/>
    <x v="512"/>
    <x v="352"/>
    <x v="1"/>
    <x v="0"/>
    <n v="2"/>
    <n v="42000"/>
    <n v="84"/>
    <x v="26"/>
  </r>
  <r>
    <x v="5"/>
    <s v="SEPTIEMBRE"/>
    <n v="13890"/>
    <x v="0"/>
    <x v="0"/>
    <x v="668"/>
    <x v="668"/>
    <x v="458"/>
    <x v="5"/>
    <x v="0"/>
    <n v="1"/>
    <n v="89000"/>
    <n v="89"/>
    <x v="0"/>
  </r>
  <r>
    <x v="5"/>
    <s v="SEPTIEMBRE"/>
    <n v="13872"/>
    <x v="4"/>
    <x v="4"/>
    <x v="4"/>
    <x v="4"/>
    <x v="4"/>
    <x v="2"/>
    <x v="1"/>
    <n v="15"/>
    <n v="421333"/>
    <n v="6319.9949999999999"/>
    <x v="3"/>
  </r>
  <r>
    <x v="5"/>
    <s v="SEPTIEMBRE"/>
    <n v="13883"/>
    <x v="2"/>
    <x v="2"/>
    <x v="4"/>
    <x v="4"/>
    <x v="4"/>
    <x v="2"/>
    <x v="1"/>
    <n v="5"/>
    <n v="426347"/>
    <n v="2131.7350000000001"/>
    <x v="2"/>
  </r>
  <r>
    <x v="5"/>
    <s v="SEPTIEMBRE"/>
    <n v="13859"/>
    <x v="12"/>
    <x v="12"/>
    <x v="6"/>
    <x v="6"/>
    <x v="4"/>
    <x v="2"/>
    <x v="1"/>
    <n v="2"/>
    <n v="2826597"/>
    <n v="5653.1940000000004"/>
    <x v="8"/>
  </r>
  <r>
    <x v="5"/>
    <s v="SEPTIEMBRE"/>
    <n v="13887"/>
    <x v="8"/>
    <x v="8"/>
    <x v="6"/>
    <x v="6"/>
    <x v="4"/>
    <x v="2"/>
    <x v="1"/>
    <n v="2"/>
    <n v="3050000"/>
    <n v="6100"/>
    <x v="7"/>
  </r>
  <r>
    <x v="5"/>
    <s v="SEPTIEMBRE"/>
    <n v="13888"/>
    <x v="8"/>
    <x v="8"/>
    <x v="6"/>
    <x v="6"/>
    <x v="4"/>
    <x v="2"/>
    <x v="1"/>
    <n v="2"/>
    <n v="3008100"/>
    <n v="6016.2"/>
    <x v="7"/>
  </r>
  <r>
    <x v="5"/>
    <s v="SEPTIEMBRE"/>
    <n v="13853"/>
    <x v="17"/>
    <x v="17"/>
    <x v="323"/>
    <x v="323"/>
    <x v="4"/>
    <x v="2"/>
    <x v="1"/>
    <n v="1"/>
    <n v="3790000"/>
    <n v="3790"/>
    <x v="11"/>
  </r>
  <r>
    <x v="5"/>
    <s v="SEPTIEMBRE"/>
    <n v="13859"/>
    <x v="12"/>
    <x v="12"/>
    <x v="7"/>
    <x v="7"/>
    <x v="4"/>
    <x v="2"/>
    <x v="1"/>
    <n v="2"/>
    <n v="714435"/>
    <n v="1428.87"/>
    <x v="8"/>
  </r>
  <r>
    <x v="5"/>
    <s v="SEPTIEMBRE"/>
    <n v="13886"/>
    <x v="4"/>
    <x v="4"/>
    <x v="7"/>
    <x v="7"/>
    <x v="4"/>
    <x v="2"/>
    <x v="1"/>
    <n v="4"/>
    <n v="742500"/>
    <n v="2970"/>
    <x v="3"/>
  </r>
  <r>
    <x v="5"/>
    <s v="SEPTIEMBRE"/>
    <n v="13858"/>
    <x v="5"/>
    <x v="5"/>
    <x v="669"/>
    <x v="669"/>
    <x v="4"/>
    <x v="2"/>
    <x v="1"/>
    <n v="1"/>
    <n v="22226859"/>
    <n v="22226.859"/>
    <x v="4"/>
  </r>
  <r>
    <x v="5"/>
    <s v="SEPTIEMBRE"/>
    <n v="13861"/>
    <x v="12"/>
    <x v="12"/>
    <x v="172"/>
    <x v="172"/>
    <x v="127"/>
    <x v="1"/>
    <x v="1"/>
    <n v="200"/>
    <n v="123031"/>
    <n v="24606.2"/>
    <x v="8"/>
  </r>
  <r>
    <x v="5"/>
    <s v="SEPTIEMBRE"/>
    <n v="13862"/>
    <x v="28"/>
    <x v="28"/>
    <x v="172"/>
    <x v="172"/>
    <x v="127"/>
    <x v="1"/>
    <x v="1"/>
    <n v="265"/>
    <n v="123031"/>
    <n v="32603.215"/>
    <x v="10"/>
  </r>
  <r>
    <x v="5"/>
    <s v="SEPTIEMBRE"/>
    <n v="13863"/>
    <x v="28"/>
    <x v="28"/>
    <x v="172"/>
    <x v="172"/>
    <x v="127"/>
    <x v="1"/>
    <x v="1"/>
    <n v="35"/>
    <n v="108203"/>
    <n v="3787.105"/>
    <x v="10"/>
  </r>
  <r>
    <x v="5"/>
    <s v="SEPTIEMBRE"/>
    <n v="13861"/>
    <x v="12"/>
    <x v="12"/>
    <x v="173"/>
    <x v="173"/>
    <x v="128"/>
    <x v="1"/>
    <x v="1"/>
    <n v="52"/>
    <n v="81877"/>
    <n v="4257.6040000000003"/>
    <x v="8"/>
  </r>
  <r>
    <x v="5"/>
    <s v="SEPTIEMBRE"/>
    <n v="13861"/>
    <x v="12"/>
    <x v="12"/>
    <x v="174"/>
    <x v="174"/>
    <x v="129"/>
    <x v="1"/>
    <x v="1"/>
    <n v="32"/>
    <n v="78475"/>
    <n v="2511.1999999999998"/>
    <x v="8"/>
  </r>
  <r>
    <x v="5"/>
    <s v="SEPTIEMBRE"/>
    <n v="13863"/>
    <x v="28"/>
    <x v="28"/>
    <x v="174"/>
    <x v="174"/>
    <x v="129"/>
    <x v="1"/>
    <x v="1"/>
    <n v="168"/>
    <n v="77855"/>
    <n v="13079.64"/>
    <x v="10"/>
  </r>
  <r>
    <x v="5"/>
    <s v="SEPTIEMBRE"/>
    <n v="13878"/>
    <x v="102"/>
    <x v="102"/>
    <x v="76"/>
    <x v="76"/>
    <x v="4"/>
    <x v="3"/>
    <x v="1"/>
    <n v="20"/>
    <n v="145000"/>
    <n v="2900"/>
    <x v="0"/>
  </r>
  <r>
    <x v="5"/>
    <s v="SEPTIEMBRE"/>
    <n v="13892"/>
    <x v="124"/>
    <x v="124"/>
    <x v="76"/>
    <x v="76"/>
    <x v="4"/>
    <x v="3"/>
    <x v="1"/>
    <n v="8"/>
    <n v="145000"/>
    <n v="1160"/>
    <x v="0"/>
  </r>
  <r>
    <x v="5"/>
    <s v="SEPTIEMBRE"/>
    <n v="13866"/>
    <x v="5"/>
    <x v="5"/>
    <x v="500"/>
    <x v="500"/>
    <x v="4"/>
    <x v="3"/>
    <x v="1"/>
    <n v="50"/>
    <n v="732754"/>
    <n v="36637.699999999997"/>
    <x v="4"/>
  </r>
  <r>
    <x v="5"/>
    <s v="SEPTIEMBRE"/>
    <n v="13868"/>
    <x v="5"/>
    <x v="5"/>
    <x v="500"/>
    <x v="500"/>
    <x v="4"/>
    <x v="3"/>
    <x v="1"/>
    <n v="50"/>
    <n v="726647"/>
    <n v="36332.35"/>
    <x v="4"/>
  </r>
  <r>
    <x v="5"/>
    <s v="SEPTIEMBRE"/>
    <n v="13882"/>
    <x v="28"/>
    <x v="28"/>
    <x v="325"/>
    <x v="325"/>
    <x v="4"/>
    <x v="3"/>
    <x v="1"/>
    <n v="9"/>
    <n v="1090458"/>
    <n v="9814.1219999999994"/>
    <x v="10"/>
  </r>
  <r>
    <x v="5"/>
    <s v="SEPTIEMBRE"/>
    <n v="13856"/>
    <x v="28"/>
    <x v="28"/>
    <x v="82"/>
    <x v="82"/>
    <x v="4"/>
    <x v="3"/>
    <x v="1"/>
    <n v="67"/>
    <n v="121515"/>
    <n v="8141.5050000000001"/>
    <x v="10"/>
  </r>
  <r>
    <x v="5"/>
    <s v="SEPTIEMBRE"/>
    <n v="13874"/>
    <x v="24"/>
    <x v="24"/>
    <x v="82"/>
    <x v="82"/>
    <x v="4"/>
    <x v="3"/>
    <x v="1"/>
    <n v="10"/>
    <n v="121500"/>
    <n v="1215"/>
    <x v="15"/>
  </r>
  <r>
    <x v="5"/>
    <s v="SEPTIEMBRE"/>
    <n v="13875"/>
    <x v="24"/>
    <x v="24"/>
    <x v="82"/>
    <x v="82"/>
    <x v="4"/>
    <x v="3"/>
    <x v="1"/>
    <n v="8"/>
    <n v="121500"/>
    <n v="972"/>
    <x v="15"/>
  </r>
  <r>
    <x v="5"/>
    <s v="SEPTIEMBRE"/>
    <n v="13876"/>
    <x v="24"/>
    <x v="24"/>
    <x v="82"/>
    <x v="82"/>
    <x v="4"/>
    <x v="3"/>
    <x v="1"/>
    <n v="10"/>
    <n v="121500"/>
    <n v="1215"/>
    <x v="15"/>
  </r>
  <r>
    <x v="5"/>
    <s v="SEPTIEMBRE"/>
    <n v="13860"/>
    <x v="12"/>
    <x v="12"/>
    <x v="15"/>
    <x v="15"/>
    <x v="4"/>
    <x v="3"/>
    <x v="1"/>
    <n v="2"/>
    <n v="3787634"/>
    <n v="7575.268"/>
    <x v="8"/>
  </r>
  <r>
    <x v="5"/>
    <s v="SEPTIEMBRE"/>
    <n v="13860"/>
    <x v="12"/>
    <x v="12"/>
    <x v="18"/>
    <x v="18"/>
    <x v="4"/>
    <x v="3"/>
    <x v="1"/>
    <n v="5"/>
    <n v="3078878"/>
    <n v="15394.39"/>
    <x v="8"/>
  </r>
  <r>
    <x v="5"/>
    <s v="SEPTIEMBRE"/>
    <n v="13860"/>
    <x v="12"/>
    <x v="12"/>
    <x v="177"/>
    <x v="177"/>
    <x v="131"/>
    <x v="1"/>
    <x v="1"/>
    <n v="10"/>
    <n v="117821"/>
    <n v="1178.21"/>
    <x v="8"/>
  </r>
  <r>
    <x v="5"/>
    <s v="SEPTIEMBRE"/>
    <n v="13860"/>
    <x v="12"/>
    <x v="12"/>
    <x v="154"/>
    <x v="154"/>
    <x v="118"/>
    <x v="1"/>
    <x v="1"/>
    <n v="10"/>
    <n v="182120"/>
    <n v="1821.2"/>
    <x v="8"/>
  </r>
  <r>
    <x v="5"/>
    <s v="SEPTIEMBRE"/>
    <n v="13860"/>
    <x v="12"/>
    <x v="12"/>
    <x v="450"/>
    <x v="450"/>
    <x v="310"/>
    <x v="1"/>
    <x v="1"/>
    <n v="10"/>
    <n v="112233"/>
    <n v="1122.33"/>
    <x v="8"/>
  </r>
  <r>
    <x v="5"/>
    <s v="SEPTIEMBRE"/>
    <n v="13860"/>
    <x v="12"/>
    <x v="12"/>
    <x v="670"/>
    <x v="670"/>
    <x v="459"/>
    <x v="1"/>
    <x v="1"/>
    <n v="5"/>
    <n v="164595"/>
    <n v="822.97500000000002"/>
    <x v="8"/>
  </r>
  <r>
    <x v="5"/>
    <s v="SEPTIEMBRE"/>
    <n v="13860"/>
    <x v="12"/>
    <x v="12"/>
    <x v="671"/>
    <x v="671"/>
    <x v="460"/>
    <x v="1"/>
    <x v="1"/>
    <n v="6"/>
    <n v="164442"/>
    <n v="986.65200000000004"/>
    <x v="8"/>
  </r>
  <r>
    <x v="5"/>
    <s v="SEPTIEMBRE"/>
    <n v="13860"/>
    <x v="12"/>
    <x v="12"/>
    <x v="475"/>
    <x v="475"/>
    <x v="330"/>
    <x v="1"/>
    <x v="1"/>
    <n v="6"/>
    <n v="101334"/>
    <n v="608.00400000000002"/>
    <x v="8"/>
  </r>
  <r>
    <x v="5"/>
    <s v="SEPTIEMBRE"/>
    <n v="13854"/>
    <x v="12"/>
    <x v="12"/>
    <x v="43"/>
    <x v="43"/>
    <x v="29"/>
    <x v="1"/>
    <x v="1"/>
    <n v="100"/>
    <n v="137391"/>
    <n v="13739.1"/>
    <x v="8"/>
  </r>
  <r>
    <x v="5"/>
    <s v="SEPTIEMBRE"/>
    <n v="13857"/>
    <x v="25"/>
    <x v="25"/>
    <x v="43"/>
    <x v="43"/>
    <x v="29"/>
    <x v="1"/>
    <x v="1"/>
    <n v="25"/>
    <n v="140444"/>
    <n v="3511.1"/>
    <x v="16"/>
  </r>
  <r>
    <x v="5"/>
    <s v="SEPTIEMBRE"/>
    <n v="13860"/>
    <x v="12"/>
    <x v="12"/>
    <x v="43"/>
    <x v="43"/>
    <x v="29"/>
    <x v="1"/>
    <x v="1"/>
    <n v="200"/>
    <n v="183646"/>
    <n v="36729.199999999997"/>
    <x v="8"/>
  </r>
  <r>
    <x v="5"/>
    <s v="SEPTIEMBRE"/>
    <n v="13864"/>
    <x v="37"/>
    <x v="37"/>
    <x v="43"/>
    <x v="43"/>
    <x v="29"/>
    <x v="1"/>
    <x v="1"/>
    <n v="20"/>
    <n v="125179"/>
    <n v="2503.58"/>
    <x v="17"/>
  </r>
  <r>
    <x v="5"/>
    <s v="SEPTIEMBRE"/>
    <n v="13857"/>
    <x v="25"/>
    <x v="25"/>
    <x v="89"/>
    <x v="89"/>
    <x v="64"/>
    <x v="4"/>
    <x v="1"/>
    <n v="6"/>
    <n v="577043"/>
    <n v="3462.2579999999998"/>
    <x v="16"/>
  </r>
  <r>
    <x v="5"/>
    <s v="SEPTIEMBRE"/>
    <n v="13867"/>
    <x v="5"/>
    <x v="5"/>
    <x v="44"/>
    <x v="44"/>
    <x v="30"/>
    <x v="4"/>
    <x v="1"/>
    <n v="1"/>
    <n v="450000"/>
    <n v="450"/>
    <x v="4"/>
  </r>
  <r>
    <x v="5"/>
    <s v="SEPTIEMBRE"/>
    <n v="13877"/>
    <x v="128"/>
    <x v="128"/>
    <x v="44"/>
    <x v="44"/>
    <x v="30"/>
    <x v="4"/>
    <x v="1"/>
    <n v="4"/>
    <n v="497662"/>
    <n v="1990.6479999999999"/>
    <x v="0"/>
  </r>
  <r>
    <x v="5"/>
    <s v="SEPTIEMBRE"/>
    <n v="13855"/>
    <x v="14"/>
    <x v="14"/>
    <x v="115"/>
    <x v="115"/>
    <x v="87"/>
    <x v="4"/>
    <x v="1"/>
    <n v="3"/>
    <n v="851826"/>
    <n v="2555.4780000000001"/>
    <x v="0"/>
  </r>
  <r>
    <x v="5"/>
    <s v="SEPTIEMBRE"/>
    <n v="13860"/>
    <x v="12"/>
    <x v="12"/>
    <x v="115"/>
    <x v="115"/>
    <x v="87"/>
    <x v="4"/>
    <x v="1"/>
    <n v="20"/>
    <n v="935574"/>
    <n v="18711.48"/>
    <x v="8"/>
  </r>
  <r>
    <x v="5"/>
    <s v="SEPTIEMBRE"/>
    <n v="13873"/>
    <x v="14"/>
    <x v="14"/>
    <x v="45"/>
    <x v="45"/>
    <x v="31"/>
    <x v="4"/>
    <x v="1"/>
    <n v="3"/>
    <n v="546512"/>
    <n v="1639.5360000000001"/>
    <x v="0"/>
  </r>
  <r>
    <x v="5"/>
    <s v="SEPTIEMBRE"/>
    <n v="13877"/>
    <x v="128"/>
    <x v="128"/>
    <x v="45"/>
    <x v="45"/>
    <x v="31"/>
    <x v="4"/>
    <x v="1"/>
    <n v="4"/>
    <n v="583150"/>
    <n v="2332.6"/>
    <x v="0"/>
  </r>
  <r>
    <x v="5"/>
    <s v="SEPTIEMBRE"/>
    <n v="13855"/>
    <x v="14"/>
    <x v="14"/>
    <x v="352"/>
    <x v="352"/>
    <x v="240"/>
    <x v="4"/>
    <x v="1"/>
    <n v="4"/>
    <n v="1398338"/>
    <n v="5593.3519999999999"/>
    <x v="0"/>
  </r>
  <r>
    <x v="5"/>
    <s v="SEPTIEMBRE"/>
    <n v="13857"/>
    <x v="25"/>
    <x v="25"/>
    <x v="184"/>
    <x v="184"/>
    <x v="134"/>
    <x v="4"/>
    <x v="1"/>
    <n v="1"/>
    <n v="1373913"/>
    <n v="1373.913"/>
    <x v="16"/>
  </r>
  <r>
    <x v="5"/>
    <s v="SEPTIEMBRE"/>
    <n v="13864"/>
    <x v="37"/>
    <x v="37"/>
    <x v="119"/>
    <x v="119"/>
    <x v="91"/>
    <x v="5"/>
    <x v="1"/>
    <n v="8"/>
    <n v="274783"/>
    <n v="2198.2640000000001"/>
    <x v="17"/>
  </r>
  <r>
    <x v="5"/>
    <s v="SEPTIEMBRE"/>
    <n v="13870"/>
    <x v="18"/>
    <x v="18"/>
    <x v="554"/>
    <x v="554"/>
    <x v="4"/>
    <x v="1"/>
    <x v="12"/>
    <n v="1"/>
    <n v="1239575"/>
    <n v="1239.575"/>
    <x v="12"/>
  </r>
  <r>
    <x v="5"/>
    <s v="SEPTIEMBRE"/>
    <n v="13871"/>
    <x v="1"/>
    <x v="1"/>
    <x v="554"/>
    <x v="554"/>
    <x v="4"/>
    <x v="1"/>
    <x v="12"/>
    <n v="1"/>
    <n v="1251787"/>
    <n v="1251.787"/>
    <x v="1"/>
  </r>
  <r>
    <x v="5"/>
    <s v="SEPTIEMBRE"/>
    <n v="13893"/>
    <x v="16"/>
    <x v="16"/>
    <x v="554"/>
    <x v="554"/>
    <x v="4"/>
    <x v="1"/>
    <x v="12"/>
    <n v="1"/>
    <n v="1237946"/>
    <n v="1237.9459999999999"/>
    <x v="8"/>
  </r>
  <r>
    <x v="5"/>
    <s v="SEPTIEMBRE"/>
    <n v="13869"/>
    <x v="16"/>
    <x v="16"/>
    <x v="422"/>
    <x v="422"/>
    <x v="288"/>
    <x v="1"/>
    <x v="2"/>
    <n v="1"/>
    <n v="1190725"/>
    <n v="1190.7249999999999"/>
    <x v="8"/>
  </r>
  <r>
    <x v="5"/>
    <s v="SEPTIEMBRE"/>
    <n v="13865"/>
    <x v="1"/>
    <x v="1"/>
    <x v="423"/>
    <x v="423"/>
    <x v="289"/>
    <x v="1"/>
    <x v="2"/>
    <n v="4"/>
    <n v="2007692"/>
    <n v="8030.768"/>
    <x v="1"/>
  </r>
  <r>
    <x v="5"/>
    <s v="SEPTIEMBRE"/>
    <n v="13881"/>
    <x v="107"/>
    <x v="107"/>
    <x v="258"/>
    <x v="258"/>
    <x v="177"/>
    <x v="1"/>
    <x v="3"/>
    <n v="3"/>
    <n v="70000"/>
    <n v="210"/>
    <x v="0"/>
  </r>
  <r>
    <x v="5"/>
    <s v="SEPTIEMBRE"/>
    <n v="13884"/>
    <x v="39"/>
    <x v="39"/>
    <x v="258"/>
    <x v="258"/>
    <x v="177"/>
    <x v="1"/>
    <x v="3"/>
    <n v="12"/>
    <n v="67198"/>
    <n v="806.37599999999998"/>
    <x v="14"/>
  </r>
  <r>
    <x v="5"/>
    <s v="SEPTIEMBRE"/>
    <n v="13879"/>
    <x v="20"/>
    <x v="20"/>
    <x v="128"/>
    <x v="128"/>
    <x v="98"/>
    <x v="0"/>
    <x v="3"/>
    <n v="5"/>
    <n v="840000"/>
    <n v="4200"/>
    <x v="0"/>
  </r>
  <r>
    <x v="5"/>
    <s v="SEPTIEMBRE"/>
    <n v="13889"/>
    <x v="107"/>
    <x v="107"/>
    <x v="672"/>
    <x v="672"/>
    <x v="461"/>
    <x v="1"/>
    <x v="3"/>
    <n v="1"/>
    <n v="84000"/>
    <n v="84"/>
    <x v="0"/>
  </r>
  <r>
    <x v="5"/>
    <s v="SEPTIEMBRE"/>
    <n v="39"/>
    <x v="12"/>
    <x v="12"/>
    <x v="673"/>
    <x v="673"/>
    <x v="4"/>
    <x v="2"/>
    <x v="1"/>
    <n v="200"/>
    <n v="183864"/>
    <n v="36772.800000000003"/>
    <x v="8"/>
  </r>
  <r>
    <x v="5"/>
    <s v="SEPTIEMBRE"/>
    <n v="40"/>
    <x v="12"/>
    <x v="12"/>
    <x v="4"/>
    <x v="4"/>
    <x v="4"/>
    <x v="2"/>
    <x v="1"/>
    <n v="25"/>
    <n v="450000"/>
    <n v="11250"/>
    <x v="8"/>
  </r>
  <r>
    <x v="5"/>
    <s v="OCTUBRE"/>
    <n v="81"/>
    <x v="36"/>
    <x v="36"/>
    <x v="76"/>
    <x v="76"/>
    <x v="4"/>
    <x v="3"/>
    <x v="1"/>
    <n v="1"/>
    <n v="175000"/>
    <n v="175"/>
    <x v="0"/>
  </r>
  <r>
    <x v="5"/>
    <s v="OCTUBRE"/>
    <n v="82"/>
    <x v="23"/>
    <x v="23"/>
    <x v="7"/>
    <x v="7"/>
    <x v="4"/>
    <x v="2"/>
    <x v="1"/>
    <n v="1"/>
    <n v="850000"/>
    <n v="850"/>
    <x v="1"/>
  </r>
  <r>
    <x v="5"/>
    <s v="OCTUBRE"/>
    <n v="83"/>
    <x v="19"/>
    <x v="19"/>
    <x v="77"/>
    <x v="77"/>
    <x v="4"/>
    <x v="3"/>
    <x v="1"/>
    <n v="1"/>
    <n v="703000"/>
    <n v="703"/>
    <x v="0"/>
  </r>
  <r>
    <x v="5"/>
    <s v="OCTUBRE"/>
    <n v="85"/>
    <x v="52"/>
    <x v="52"/>
    <x v="76"/>
    <x v="76"/>
    <x v="4"/>
    <x v="3"/>
    <x v="1"/>
    <n v="2"/>
    <n v="175000"/>
    <n v="350"/>
    <x v="0"/>
  </r>
  <r>
    <x v="5"/>
    <s v="OCTUBRE"/>
    <n v="86"/>
    <x v="66"/>
    <x v="66"/>
    <x v="9"/>
    <x v="9"/>
    <x v="4"/>
    <x v="3"/>
    <x v="1"/>
    <n v="12"/>
    <n v="182000"/>
    <n v="2184"/>
    <x v="0"/>
  </r>
  <r>
    <x v="5"/>
    <s v="OCTUBRE"/>
    <n v="87"/>
    <x v="0"/>
    <x v="0"/>
    <x v="91"/>
    <x v="91"/>
    <x v="66"/>
    <x v="3"/>
    <x v="3"/>
    <n v="2"/>
    <n v="260000"/>
    <n v="520"/>
    <x v="0"/>
  </r>
  <r>
    <x v="5"/>
    <s v="OCTUBRE"/>
    <n v="87"/>
    <x v="0"/>
    <x v="0"/>
    <x v="56"/>
    <x v="56"/>
    <x v="42"/>
    <x v="0"/>
    <x v="3"/>
    <n v="1"/>
    <n v="165000"/>
    <n v="165"/>
    <x v="0"/>
  </r>
  <r>
    <x v="5"/>
    <s v="OCTUBRE"/>
    <n v="88"/>
    <x v="137"/>
    <x v="137"/>
    <x v="76"/>
    <x v="76"/>
    <x v="4"/>
    <x v="3"/>
    <x v="1"/>
    <n v="6"/>
    <n v="175000"/>
    <n v="1050"/>
    <x v="0"/>
  </r>
  <r>
    <x v="5"/>
    <s v="OCTUBRE"/>
    <n v="89"/>
    <x v="4"/>
    <x v="4"/>
    <x v="4"/>
    <x v="4"/>
    <x v="4"/>
    <x v="2"/>
    <x v="1"/>
    <n v="15"/>
    <n v="439566"/>
    <n v="6593.49"/>
    <x v="3"/>
  </r>
  <r>
    <x v="5"/>
    <s v="NOVIEMBRE"/>
    <n v="130"/>
    <x v="9"/>
    <x v="9"/>
    <x v="76"/>
    <x v="76"/>
    <x v="4"/>
    <x v="3"/>
    <x v="1"/>
    <n v="2"/>
    <n v="195000"/>
    <n v="390"/>
    <x v="0"/>
  </r>
  <r>
    <x v="5"/>
    <s v="NOVIEMBRE"/>
    <n v="131"/>
    <x v="6"/>
    <x v="6"/>
    <x v="15"/>
    <x v="15"/>
    <x v="4"/>
    <x v="3"/>
    <x v="1"/>
    <n v="1"/>
    <n v="7556777"/>
    <n v="7556.777"/>
    <x v="5"/>
  </r>
  <r>
    <x v="5"/>
    <s v="NOVIEMBRE"/>
    <n v="132"/>
    <x v="6"/>
    <x v="6"/>
    <x v="73"/>
    <x v="73"/>
    <x v="58"/>
    <x v="2"/>
    <x v="1"/>
    <n v="1"/>
    <n v="5460989"/>
    <n v="5460.9889999999996"/>
    <x v="5"/>
  </r>
  <r>
    <x v="5"/>
    <s v="NOVIEMBRE"/>
    <n v="133"/>
    <x v="28"/>
    <x v="28"/>
    <x v="5"/>
    <x v="5"/>
    <x v="4"/>
    <x v="2"/>
    <x v="1"/>
    <n v="5"/>
    <n v="2044148.4"/>
    <n v="10220.742"/>
    <x v="10"/>
  </r>
  <r>
    <x v="5"/>
    <s v="NOVIEMBRE"/>
    <n v="134"/>
    <x v="8"/>
    <x v="8"/>
    <x v="5"/>
    <x v="5"/>
    <x v="4"/>
    <x v="2"/>
    <x v="1"/>
    <n v="1"/>
    <n v="1850000"/>
    <n v="1850"/>
    <x v="7"/>
  </r>
  <r>
    <x v="5"/>
    <s v="NOVIEMBRE"/>
    <n v="135"/>
    <x v="8"/>
    <x v="8"/>
    <x v="5"/>
    <x v="5"/>
    <x v="4"/>
    <x v="2"/>
    <x v="1"/>
    <n v="2"/>
    <n v="1980000"/>
    <n v="3960"/>
    <x v="7"/>
  </r>
  <r>
    <x v="5"/>
    <s v="NOVIEMBRE"/>
    <n v="136"/>
    <x v="28"/>
    <x v="28"/>
    <x v="173"/>
    <x v="173"/>
    <x v="128"/>
    <x v="1"/>
    <x v="1"/>
    <n v="148"/>
    <n v="56466.400000000001"/>
    <n v="8357.0272000000004"/>
    <x v="10"/>
  </r>
  <r>
    <x v="5"/>
    <s v="NOVIEMBRE"/>
    <n v="141"/>
    <x v="138"/>
    <x v="138"/>
    <x v="614"/>
    <x v="614"/>
    <x v="4"/>
    <x v="3"/>
    <x v="1"/>
    <n v="1"/>
    <n v="175000"/>
    <n v="175"/>
    <x v="0"/>
  </r>
  <r>
    <x v="5"/>
    <s v="NOVIEMBRE"/>
    <n v="142"/>
    <x v="9"/>
    <x v="9"/>
    <x v="82"/>
    <x v="82"/>
    <x v="4"/>
    <x v="3"/>
    <x v="1"/>
    <n v="1"/>
    <n v="135000"/>
    <n v="135"/>
    <x v="0"/>
  </r>
  <r>
    <x v="5"/>
    <s v="NOVIEMBRE"/>
    <n v="143"/>
    <x v="33"/>
    <x v="33"/>
    <x v="94"/>
    <x v="94"/>
    <x v="69"/>
    <x v="0"/>
    <x v="3"/>
    <n v="10"/>
    <n v="40600"/>
    <n v="406"/>
    <x v="0"/>
  </r>
  <r>
    <x v="5"/>
    <s v="NOVIEMBRE"/>
    <n v="144"/>
    <x v="33"/>
    <x v="33"/>
    <x v="390"/>
    <x v="390"/>
    <x v="265"/>
    <x v="0"/>
    <x v="3"/>
    <n v="1"/>
    <n v="838000"/>
    <n v="838"/>
    <x v="0"/>
  </r>
  <r>
    <x v="5"/>
    <s v="NOVIEMBRE"/>
    <n v="145"/>
    <x v="77"/>
    <x v="77"/>
    <x v="170"/>
    <x v="170"/>
    <x v="126"/>
    <x v="2"/>
    <x v="3"/>
    <n v="1"/>
    <n v="1219000"/>
    <n v="1219"/>
    <x v="16"/>
  </r>
  <r>
    <x v="5"/>
    <s v="NOVIEMBRE"/>
    <n v="146"/>
    <x v="66"/>
    <x v="66"/>
    <x v="653"/>
    <x v="653"/>
    <x v="445"/>
    <x v="1"/>
    <x v="1"/>
    <n v="1"/>
    <n v="550250"/>
    <n v="550.25"/>
    <x v="0"/>
  </r>
  <r>
    <x v="5"/>
    <s v="NOVIEMBRE"/>
    <n v="147"/>
    <x v="1"/>
    <x v="1"/>
    <x v="124"/>
    <x v="124"/>
    <x v="4"/>
    <x v="1"/>
    <x v="2"/>
    <n v="5"/>
    <n v="188286"/>
    <n v="941.43"/>
    <x v="1"/>
  </r>
  <r>
    <x v="5"/>
    <s v="NOVIEMBRE"/>
    <n v="148"/>
    <x v="1"/>
    <x v="1"/>
    <x v="92"/>
    <x v="92"/>
    <x v="67"/>
    <x v="3"/>
    <x v="3"/>
    <n v="3"/>
    <n v="176808.6"/>
    <n v="530.42580000000009"/>
    <x v="1"/>
  </r>
  <r>
    <x v="5"/>
    <s v="NOVIEMBRE"/>
    <n v="149"/>
    <x v="36"/>
    <x v="36"/>
    <x v="82"/>
    <x v="82"/>
    <x v="4"/>
    <x v="3"/>
    <x v="1"/>
    <n v="1"/>
    <n v="160250"/>
    <n v="160.25"/>
    <x v="0"/>
  </r>
  <r>
    <x v="5"/>
    <s v="NOVIEMBRE"/>
    <n v="151"/>
    <x v="12"/>
    <x v="12"/>
    <x v="5"/>
    <x v="5"/>
    <x v="4"/>
    <x v="2"/>
    <x v="1"/>
    <n v="13"/>
    <n v="2072491.9"/>
    <n v="26942.394700000001"/>
    <x v="8"/>
  </r>
  <r>
    <x v="5"/>
    <s v="NOVIEMBRE"/>
    <n v="151"/>
    <x v="12"/>
    <x v="12"/>
    <x v="674"/>
    <x v="674"/>
    <x v="4"/>
    <x v="2"/>
    <x v="1"/>
    <n v="200"/>
    <n v="195095.6"/>
    <n v="39019.120000000003"/>
    <x v="8"/>
  </r>
  <r>
    <x v="5"/>
    <s v="NOVIEMBRE"/>
    <n v="153"/>
    <x v="12"/>
    <x v="12"/>
    <x v="675"/>
    <x v="675"/>
    <x v="462"/>
    <x v="2"/>
    <x v="1"/>
    <n v="2"/>
    <n v="18482918"/>
    <n v="36965.836000000003"/>
    <x v="8"/>
  </r>
  <r>
    <x v="5"/>
    <s v="NOVIEMBRE"/>
    <n v="154"/>
    <x v="12"/>
    <x v="12"/>
    <x v="7"/>
    <x v="7"/>
    <x v="4"/>
    <x v="2"/>
    <x v="1"/>
    <n v="10"/>
    <n v="748399.9"/>
    <n v="7483.9989999999998"/>
    <x v="8"/>
  </r>
  <r>
    <x v="5"/>
    <s v="NOVIEMBRE"/>
    <n v="155"/>
    <x v="34"/>
    <x v="34"/>
    <x v="459"/>
    <x v="459"/>
    <x v="319"/>
    <x v="3"/>
    <x v="0"/>
    <n v="2"/>
    <n v="62000"/>
    <n v="124"/>
    <x v="0"/>
  </r>
  <r>
    <x v="5"/>
    <s v="NOVIEMBRE"/>
    <n v="156"/>
    <x v="4"/>
    <x v="4"/>
    <x v="5"/>
    <x v="5"/>
    <x v="4"/>
    <x v="2"/>
    <x v="1"/>
    <n v="1"/>
    <n v="1950000"/>
    <n v="1950"/>
    <x v="3"/>
  </r>
  <r>
    <x v="5"/>
    <s v="NOVIEMBRE"/>
    <n v="158"/>
    <x v="25"/>
    <x v="25"/>
    <x v="323"/>
    <x v="323"/>
    <x v="4"/>
    <x v="2"/>
    <x v="1"/>
    <n v="1"/>
    <n v="4026647"/>
    <n v="4026.6469999999999"/>
    <x v="16"/>
  </r>
  <r>
    <x v="5"/>
    <s v="NOVIEMBRE"/>
    <n v="159"/>
    <x v="9"/>
    <x v="9"/>
    <x v="82"/>
    <x v="82"/>
    <x v="4"/>
    <x v="3"/>
    <x v="1"/>
    <n v="2"/>
    <n v="135000"/>
    <n v="270"/>
    <x v="0"/>
  </r>
  <r>
    <x v="5"/>
    <s v="NOVIEMBRE"/>
    <n v="160"/>
    <x v="52"/>
    <x v="52"/>
    <x v="76"/>
    <x v="76"/>
    <x v="4"/>
    <x v="3"/>
    <x v="1"/>
    <n v="2"/>
    <n v="175000"/>
    <n v="350"/>
    <x v="0"/>
  </r>
  <r>
    <x v="5"/>
    <s v="NOVIEMBRE"/>
    <n v="161"/>
    <x v="1"/>
    <x v="1"/>
    <x v="76"/>
    <x v="76"/>
    <x v="4"/>
    <x v="3"/>
    <x v="1"/>
    <n v="4"/>
    <n v="175000"/>
    <n v="700"/>
    <x v="1"/>
  </r>
  <r>
    <x v="5"/>
    <s v="NOVIEMBRE"/>
    <n v="161"/>
    <x v="1"/>
    <x v="1"/>
    <x v="95"/>
    <x v="95"/>
    <x v="70"/>
    <x v="0"/>
    <x v="3"/>
    <n v="1"/>
    <n v="104634"/>
    <n v="104.634"/>
    <x v="1"/>
  </r>
  <r>
    <x v="5"/>
    <s v="NOVIEMBRE"/>
    <n v="161"/>
    <x v="1"/>
    <x v="1"/>
    <x v="294"/>
    <x v="294"/>
    <x v="200"/>
    <x v="0"/>
    <x v="3"/>
    <n v="1"/>
    <n v="71583"/>
    <n v="71.582999999999998"/>
    <x v="1"/>
  </r>
  <r>
    <x v="5"/>
    <s v="NOVIEMBRE"/>
    <n v="161"/>
    <x v="1"/>
    <x v="1"/>
    <x v="676"/>
    <x v="676"/>
    <x v="4"/>
    <x v="1"/>
    <x v="0"/>
    <n v="2"/>
    <n v="7034"/>
    <n v="14.068"/>
    <x v="1"/>
  </r>
  <r>
    <x v="5"/>
    <s v="NOVIEMBRE"/>
    <n v="162"/>
    <x v="4"/>
    <x v="4"/>
    <x v="4"/>
    <x v="4"/>
    <x v="4"/>
    <x v="2"/>
    <x v="1"/>
    <n v="15"/>
    <n v="441364"/>
    <n v="6620.46"/>
    <x v="3"/>
  </r>
  <r>
    <x v="5"/>
    <s v="NOVIEMBRE"/>
    <n v="164"/>
    <x v="2"/>
    <x v="2"/>
    <x v="4"/>
    <x v="4"/>
    <x v="4"/>
    <x v="2"/>
    <x v="1"/>
    <n v="3"/>
    <n v="437955"/>
    <n v="1313.865"/>
    <x v="2"/>
  </r>
  <r>
    <x v="5"/>
    <s v="NOVIEMBRE"/>
    <n v="166"/>
    <x v="8"/>
    <x v="8"/>
    <x v="82"/>
    <x v="82"/>
    <x v="4"/>
    <x v="3"/>
    <x v="1"/>
    <n v="15"/>
    <n v="121800"/>
    <n v="1827"/>
    <x v="7"/>
  </r>
  <r>
    <x v="5"/>
    <s v="NOVIEMBRE"/>
    <n v="167"/>
    <x v="8"/>
    <x v="8"/>
    <x v="77"/>
    <x v="77"/>
    <x v="4"/>
    <x v="3"/>
    <x v="1"/>
    <n v="3"/>
    <n v="710000"/>
    <n v="2130"/>
    <x v="7"/>
  </r>
  <r>
    <x v="5"/>
    <s v="NOVIEMBRE"/>
    <n v="168"/>
    <x v="8"/>
    <x v="8"/>
    <x v="77"/>
    <x v="77"/>
    <x v="4"/>
    <x v="3"/>
    <x v="1"/>
    <n v="3"/>
    <n v="710000"/>
    <n v="2130"/>
    <x v="7"/>
  </r>
  <r>
    <x v="5"/>
    <s v="NOVIEMBRE"/>
    <n v="169"/>
    <x v="8"/>
    <x v="8"/>
    <x v="77"/>
    <x v="77"/>
    <x v="4"/>
    <x v="3"/>
    <x v="1"/>
    <n v="3"/>
    <n v="710000"/>
    <n v="2130"/>
    <x v="7"/>
  </r>
  <r>
    <x v="5"/>
    <s v="NOVIEMBRE"/>
    <n v="170"/>
    <x v="8"/>
    <x v="8"/>
    <x v="4"/>
    <x v="4"/>
    <x v="4"/>
    <x v="2"/>
    <x v="1"/>
    <n v="15"/>
    <n v="444280"/>
    <n v="6664.2"/>
    <x v="7"/>
  </r>
  <r>
    <x v="5"/>
    <s v="NOVIEMBRE"/>
    <n v="171"/>
    <x v="8"/>
    <x v="8"/>
    <x v="4"/>
    <x v="4"/>
    <x v="4"/>
    <x v="2"/>
    <x v="1"/>
    <n v="20"/>
    <n v="444280"/>
    <n v="8885.6"/>
    <x v="7"/>
  </r>
  <r>
    <x v="5"/>
    <s v="NOVIEMBRE"/>
    <n v="172"/>
    <x v="8"/>
    <x v="8"/>
    <x v="4"/>
    <x v="4"/>
    <x v="4"/>
    <x v="2"/>
    <x v="1"/>
    <n v="15"/>
    <n v="444280"/>
    <n v="6664.2"/>
    <x v="7"/>
  </r>
  <r>
    <x v="5"/>
    <s v="NOVIEMBRE"/>
    <n v="173"/>
    <x v="139"/>
    <x v="139"/>
    <x v="11"/>
    <x v="11"/>
    <x v="4"/>
    <x v="3"/>
    <x v="1"/>
    <n v="1"/>
    <n v="2234925"/>
    <n v="2234.9250000000002"/>
    <x v="8"/>
  </r>
  <r>
    <x v="5"/>
    <s v="NOVIEMBRE"/>
    <n v="174"/>
    <x v="137"/>
    <x v="137"/>
    <x v="76"/>
    <x v="76"/>
    <x v="4"/>
    <x v="3"/>
    <x v="1"/>
    <n v="12"/>
    <n v="175000"/>
    <n v="2100"/>
    <x v="0"/>
  </r>
  <r>
    <x v="5"/>
    <s v="NOVIEMBRE"/>
    <n v="175"/>
    <x v="4"/>
    <x v="4"/>
    <x v="7"/>
    <x v="7"/>
    <x v="4"/>
    <x v="2"/>
    <x v="1"/>
    <n v="4"/>
    <n v="792672"/>
    <n v="3170.6880000000001"/>
    <x v="3"/>
  </r>
  <r>
    <x v="5"/>
    <s v="NOVIEMBRE"/>
    <n v="176"/>
    <x v="24"/>
    <x v="24"/>
    <x v="4"/>
    <x v="4"/>
    <x v="4"/>
    <x v="2"/>
    <x v="1"/>
    <n v="7"/>
    <n v="444280"/>
    <n v="3109.96"/>
    <x v="15"/>
  </r>
  <r>
    <x v="5"/>
    <s v="NOVIEMBRE"/>
    <n v="176"/>
    <x v="24"/>
    <x v="24"/>
    <x v="82"/>
    <x v="82"/>
    <x v="4"/>
    <x v="3"/>
    <x v="1"/>
    <n v="7"/>
    <n v="137439"/>
    <n v="962.07299999999998"/>
    <x v="15"/>
  </r>
  <r>
    <x v="5"/>
    <s v="NOVIEMBRE"/>
    <n v="177"/>
    <x v="24"/>
    <x v="24"/>
    <x v="4"/>
    <x v="4"/>
    <x v="4"/>
    <x v="2"/>
    <x v="1"/>
    <n v="2"/>
    <n v="444280"/>
    <n v="888.56"/>
    <x v="15"/>
  </r>
  <r>
    <x v="5"/>
    <s v="NOVIEMBRE"/>
    <n v="178"/>
    <x v="24"/>
    <x v="24"/>
    <x v="7"/>
    <x v="7"/>
    <x v="4"/>
    <x v="2"/>
    <x v="1"/>
    <n v="1"/>
    <n v="757513"/>
    <n v="757.51300000000003"/>
    <x v="15"/>
  </r>
  <r>
    <x v="5"/>
    <s v="NOVIEMBRE"/>
    <n v="179"/>
    <x v="134"/>
    <x v="134"/>
    <x v="20"/>
    <x v="20"/>
    <x v="6"/>
    <x v="3"/>
    <x v="1"/>
    <n v="3"/>
    <n v="3483923"/>
    <n v="10451.769"/>
    <x v="10"/>
  </r>
  <r>
    <x v="5"/>
    <s v="NOVIEMBRE"/>
    <n v="179"/>
    <x v="134"/>
    <x v="134"/>
    <x v="521"/>
    <x v="521"/>
    <x v="358"/>
    <x v="1"/>
    <x v="1"/>
    <n v="3"/>
    <n v="2675269"/>
    <n v="8025.8069999999998"/>
    <x v="10"/>
  </r>
  <r>
    <x v="5"/>
    <s v="NOVIEMBRE"/>
    <n v="179"/>
    <x v="134"/>
    <x v="134"/>
    <x v="43"/>
    <x v="43"/>
    <x v="29"/>
    <x v="1"/>
    <x v="1"/>
    <n v="10"/>
    <n v="147027"/>
    <n v="1470.27"/>
    <x v="10"/>
  </r>
  <r>
    <x v="5"/>
    <s v="NOVIEMBRE"/>
    <n v="179"/>
    <x v="134"/>
    <x v="134"/>
    <x v="452"/>
    <x v="452"/>
    <x v="312"/>
    <x v="4"/>
    <x v="1"/>
    <n v="1"/>
    <n v="1342429"/>
    <n v="1342.4290000000001"/>
    <x v="10"/>
  </r>
  <r>
    <x v="5"/>
    <s v="NOVIEMBRE"/>
    <n v="179"/>
    <x v="134"/>
    <x v="134"/>
    <x v="425"/>
    <x v="425"/>
    <x v="291"/>
    <x v="4"/>
    <x v="1"/>
    <n v="2"/>
    <n v="904541"/>
    <n v="1809.0820000000001"/>
    <x v="10"/>
  </r>
  <r>
    <x v="5"/>
    <s v="NOVIEMBRE"/>
    <n v="179"/>
    <x v="134"/>
    <x v="134"/>
    <x v="44"/>
    <x v="44"/>
    <x v="30"/>
    <x v="4"/>
    <x v="1"/>
    <n v="2"/>
    <n v="463457"/>
    <n v="926.91399999999999"/>
    <x v="10"/>
  </r>
  <r>
    <x v="5"/>
    <s v="NOVIEMBRE"/>
    <n v="180"/>
    <x v="3"/>
    <x v="3"/>
    <x v="4"/>
    <x v="4"/>
    <x v="4"/>
    <x v="2"/>
    <x v="1"/>
    <n v="3"/>
    <n v="480000"/>
    <n v="1440"/>
    <x v="0"/>
  </r>
  <r>
    <x v="5"/>
    <s v="DICIEMBRE"/>
    <n v="182"/>
    <x v="12"/>
    <x v="12"/>
    <x v="538"/>
    <x v="538"/>
    <x v="367"/>
    <x v="1"/>
    <x v="1"/>
    <n v="150"/>
    <n v="186336"/>
    <n v="27950.400000000001"/>
    <x v="8"/>
  </r>
  <r>
    <x v="5"/>
    <s v="DICIEMBRE"/>
    <n v="183"/>
    <x v="140"/>
    <x v="140"/>
    <x v="500"/>
    <x v="500"/>
    <x v="4"/>
    <x v="3"/>
    <x v="1"/>
    <n v="1"/>
    <n v="720000"/>
    <n v="720"/>
    <x v="4"/>
  </r>
  <r>
    <x v="5"/>
    <s v="DICIEMBRE"/>
    <n v="184"/>
    <x v="61"/>
    <x v="61"/>
    <x v="386"/>
    <x v="386"/>
    <x v="262"/>
    <x v="2"/>
    <x v="1"/>
    <n v="6"/>
    <n v="210000"/>
    <n v="1260"/>
    <x v="21"/>
  </r>
  <r>
    <x v="5"/>
    <s v="DICIEMBRE"/>
    <n v="187"/>
    <x v="5"/>
    <x v="5"/>
    <x v="649"/>
    <x v="649"/>
    <x v="4"/>
    <x v="3"/>
    <x v="1"/>
    <n v="12"/>
    <n v="6972849.4000000004"/>
    <n v="83674.192800000019"/>
    <x v="4"/>
  </r>
  <r>
    <x v="5"/>
    <s v="DICIEMBRE"/>
    <n v="188"/>
    <x v="5"/>
    <x v="5"/>
    <x v="500"/>
    <x v="500"/>
    <x v="4"/>
    <x v="3"/>
    <x v="1"/>
    <n v="41"/>
    <n v="752625"/>
    <n v="30857.625"/>
    <x v="4"/>
  </r>
  <r>
    <x v="5"/>
    <s v="ENERO"/>
    <n v="296"/>
    <x v="8"/>
    <x v="8"/>
    <x v="307"/>
    <x v="307"/>
    <x v="212"/>
    <x v="1"/>
    <x v="1"/>
    <n v="2"/>
    <n v="141955"/>
    <n v="283.91000000000003"/>
    <x v="7"/>
  </r>
  <r>
    <x v="5"/>
    <s v="ENERO"/>
    <n v="296"/>
    <x v="8"/>
    <x v="8"/>
    <x v="24"/>
    <x v="24"/>
    <x v="10"/>
    <x v="1"/>
    <x v="1"/>
    <n v="2"/>
    <n v="1286737.5"/>
    <n v="2573.4749999999999"/>
    <x v="7"/>
  </r>
  <r>
    <x v="5"/>
    <s v="DICIEMBRE"/>
    <n v="257"/>
    <x v="8"/>
    <x v="8"/>
    <x v="386"/>
    <x v="386"/>
    <x v="262"/>
    <x v="2"/>
    <x v="1"/>
    <n v="15"/>
    <n v="171565"/>
    <n v="2573.4749999999999"/>
    <x v="7"/>
  </r>
  <r>
    <x v="5"/>
    <s v="DICIEMBRE"/>
    <n v="258"/>
    <x v="8"/>
    <x v="8"/>
    <x v="386"/>
    <x v="386"/>
    <x v="262"/>
    <x v="2"/>
    <x v="1"/>
    <n v="25"/>
    <n v="171565"/>
    <n v="4289.125"/>
    <x v="7"/>
  </r>
  <r>
    <x v="5"/>
    <s v="DICIEMBRE"/>
    <n v="259"/>
    <x v="8"/>
    <x v="8"/>
    <x v="386"/>
    <x v="386"/>
    <x v="262"/>
    <x v="2"/>
    <x v="1"/>
    <n v="10"/>
    <n v="171565"/>
    <n v="1715.65"/>
    <x v="7"/>
  </r>
  <r>
    <x v="6"/>
    <s v="ENERO"/>
    <n v="305"/>
    <x v="2"/>
    <x v="2"/>
    <x v="4"/>
    <x v="4"/>
    <x v="4"/>
    <x v="2"/>
    <x v="1"/>
    <n v="15"/>
    <n v="433764.3"/>
    <n v="6506.4645"/>
    <x v="2"/>
  </r>
  <r>
    <x v="6"/>
    <s v="ENERO"/>
    <n v="297"/>
    <x v="61"/>
    <x v="61"/>
    <x v="386"/>
    <x v="386"/>
    <x v="262"/>
    <x v="2"/>
    <x v="1"/>
    <n v="6"/>
    <n v="210000"/>
    <n v="1260"/>
    <x v="21"/>
  </r>
  <r>
    <x v="6"/>
    <s v="ENERO"/>
    <n v="306"/>
    <x v="4"/>
    <x v="4"/>
    <x v="4"/>
    <x v="4"/>
    <x v="4"/>
    <x v="2"/>
    <x v="1"/>
    <n v="15"/>
    <n v="433764"/>
    <n v="6506.46"/>
    <x v="3"/>
  </r>
  <r>
    <x v="6"/>
    <s v="ENERO"/>
    <n v="298"/>
    <x v="23"/>
    <x v="23"/>
    <x v="7"/>
    <x v="7"/>
    <x v="4"/>
    <x v="2"/>
    <x v="1"/>
    <n v="1"/>
    <n v="850000"/>
    <n v="850"/>
    <x v="1"/>
  </r>
  <r>
    <x v="6"/>
    <s v="ENERO"/>
    <n v="300"/>
    <x v="23"/>
    <x v="23"/>
    <x v="4"/>
    <x v="4"/>
    <x v="4"/>
    <x v="2"/>
    <x v="1"/>
    <n v="2"/>
    <n v="480000"/>
    <n v="960"/>
    <x v="1"/>
  </r>
  <r>
    <x v="6"/>
    <s v="ENERO"/>
    <n v="299"/>
    <x v="19"/>
    <x v="19"/>
    <x v="500"/>
    <x v="500"/>
    <x v="4"/>
    <x v="3"/>
    <x v="1"/>
    <n v="2"/>
    <n v="720000"/>
    <n v="1440"/>
    <x v="0"/>
  </r>
  <r>
    <x v="6"/>
    <s v="ENERO"/>
    <n v="301"/>
    <x v="108"/>
    <x v="108"/>
    <x v="500"/>
    <x v="500"/>
    <x v="4"/>
    <x v="3"/>
    <x v="1"/>
    <n v="1"/>
    <n v="750000"/>
    <n v="750"/>
    <x v="0"/>
  </r>
  <r>
    <x v="6"/>
    <s v="ENERO"/>
    <n v="301"/>
    <x v="108"/>
    <x v="108"/>
    <x v="614"/>
    <x v="614"/>
    <x v="4"/>
    <x v="3"/>
    <x v="1"/>
    <n v="1"/>
    <n v="175000"/>
    <n v="175"/>
    <x v="0"/>
  </r>
  <r>
    <x v="6"/>
    <s v="ENERO"/>
    <n v="308"/>
    <x v="102"/>
    <x v="102"/>
    <x v="76"/>
    <x v="76"/>
    <x v="4"/>
    <x v="3"/>
    <x v="1"/>
    <n v="12"/>
    <n v="128872"/>
    <n v="1546.4639999999999"/>
    <x v="0"/>
  </r>
  <r>
    <x v="6"/>
    <s v="ENERO"/>
    <n v="308"/>
    <x v="102"/>
    <x v="102"/>
    <x v="82"/>
    <x v="82"/>
    <x v="4"/>
    <x v="3"/>
    <x v="1"/>
    <n v="12"/>
    <n v="122585.5"/>
    <n v="1471.0260000000001"/>
    <x v="0"/>
  </r>
  <r>
    <x v="6"/>
    <s v="ENERO"/>
    <n v="308"/>
    <x v="102"/>
    <x v="102"/>
    <x v="77"/>
    <x v="77"/>
    <x v="4"/>
    <x v="3"/>
    <x v="1"/>
    <n v="5"/>
    <n v="722940.6"/>
    <n v="3614.703"/>
    <x v="0"/>
  </r>
  <r>
    <x v="6"/>
    <s v="ENERO"/>
    <n v="308"/>
    <x v="102"/>
    <x v="102"/>
    <x v="9"/>
    <x v="9"/>
    <x v="4"/>
    <x v="3"/>
    <x v="1"/>
    <n v="12"/>
    <n v="160304.20000000001"/>
    <n v="1923.6504000000002"/>
    <x v="0"/>
  </r>
  <r>
    <x v="6"/>
    <s v="ENERO"/>
    <n v="302"/>
    <x v="124"/>
    <x v="124"/>
    <x v="7"/>
    <x v="7"/>
    <x v="4"/>
    <x v="2"/>
    <x v="1"/>
    <n v="1"/>
    <n v="820000"/>
    <n v="820"/>
    <x v="0"/>
  </r>
  <r>
    <x v="6"/>
    <s v="ENERO"/>
    <n v="303"/>
    <x v="9"/>
    <x v="9"/>
    <x v="9"/>
    <x v="9"/>
    <x v="4"/>
    <x v="3"/>
    <x v="1"/>
    <n v="2"/>
    <n v="195000"/>
    <n v="390"/>
    <x v="0"/>
  </r>
  <r>
    <x v="6"/>
    <s v="ENERO"/>
    <n v="307"/>
    <x v="5"/>
    <x v="5"/>
    <x v="11"/>
    <x v="11"/>
    <x v="4"/>
    <x v="3"/>
    <x v="1"/>
    <n v="5"/>
    <n v="2137389.6"/>
    <n v="10686.948"/>
    <x v="4"/>
  </r>
  <r>
    <x v="6"/>
    <s v="ENERO"/>
    <n v="304"/>
    <x v="34"/>
    <x v="34"/>
    <x v="459"/>
    <x v="459"/>
    <x v="319"/>
    <x v="3"/>
    <x v="0"/>
    <n v="12"/>
    <n v="68000"/>
    <n v="816"/>
    <x v="0"/>
  </r>
  <r>
    <x v="6"/>
    <s v="ENERO"/>
    <n v="305"/>
    <x v="2"/>
    <x v="2"/>
    <x v="4"/>
    <x v="4"/>
    <x v="4"/>
    <x v="2"/>
    <x v="1"/>
    <n v="15"/>
    <n v="432835.62"/>
    <n v="6492.5343000000003"/>
    <x v="2"/>
  </r>
  <r>
    <x v="6"/>
    <s v="ENERO"/>
    <s v="BQE-306 "/>
    <x v="4"/>
    <x v="4"/>
    <x v="4"/>
    <x v="4"/>
    <x v="4"/>
    <x v="2"/>
    <x v="1"/>
    <n v="15"/>
    <n v="432835.62"/>
    <n v="6492.5343000000003"/>
    <x v="3"/>
  </r>
  <r>
    <x v="6"/>
    <s v="ENERO"/>
    <s v="BQE-307 "/>
    <x v="5"/>
    <x v="5"/>
    <x v="11"/>
    <x v="11"/>
    <x v="4"/>
    <x v="3"/>
    <x v="1"/>
    <n v="5"/>
    <n v="2132813.2000000002"/>
    <n v="10664.066000000001"/>
    <x v="4"/>
  </r>
  <r>
    <x v="6"/>
    <s v="ENERO"/>
    <s v="BQE-308 "/>
    <x v="102"/>
    <x v="102"/>
    <x v="76"/>
    <x v="76"/>
    <x v="4"/>
    <x v="3"/>
    <x v="1"/>
    <n v="12"/>
    <n v="128596.09"/>
    <n v="1543.15308"/>
    <x v="0"/>
  </r>
  <r>
    <x v="6"/>
    <s v="ENERO"/>
    <s v="BQE-308 "/>
    <x v="102"/>
    <x v="102"/>
    <x v="82"/>
    <x v="82"/>
    <x v="4"/>
    <x v="3"/>
    <x v="1"/>
    <n v="12"/>
    <n v="122323.11"/>
    <n v="1467.8773200000001"/>
    <x v="0"/>
  </r>
  <r>
    <x v="6"/>
    <s v="ENERO"/>
    <s v="BQE-308 "/>
    <x v="102"/>
    <x v="102"/>
    <x v="77"/>
    <x v="77"/>
    <x v="4"/>
    <x v="3"/>
    <x v="1"/>
    <n v="5"/>
    <n v="721932.7"/>
    <n v="3609.6635000000001"/>
    <x v="0"/>
  </r>
  <r>
    <x v="6"/>
    <s v="ENERO"/>
    <s v="BQE-308 "/>
    <x v="102"/>
    <x v="102"/>
    <x v="9"/>
    <x v="9"/>
    <x v="4"/>
    <x v="3"/>
    <x v="1"/>
    <n v="12"/>
    <n v="159960.99"/>
    <n v="1919.53188"/>
    <x v="0"/>
  </r>
  <r>
    <x v="6"/>
    <s v="ENERO"/>
    <s v="BQE-310 "/>
    <x v="28"/>
    <x v="28"/>
    <x v="173"/>
    <x v="173"/>
    <x v="128"/>
    <x v="1"/>
    <x v="1"/>
    <n v="148"/>
    <n v="56466.45"/>
    <n v="8357.034599999999"/>
    <x v="10"/>
  </r>
  <r>
    <x v="6"/>
    <s v="ENERO"/>
    <s v="BQE-311 "/>
    <x v="28"/>
    <x v="28"/>
    <x v="5"/>
    <x v="5"/>
    <x v="4"/>
    <x v="2"/>
    <x v="1"/>
    <n v="5"/>
    <n v="2044148.4"/>
    <n v="10220.742"/>
    <x v="10"/>
  </r>
  <r>
    <x v="6"/>
    <s v="ENERO"/>
    <s v="BQE-312 "/>
    <x v="5"/>
    <x v="5"/>
    <x v="15"/>
    <x v="15"/>
    <x v="4"/>
    <x v="3"/>
    <x v="1"/>
    <n v="12"/>
    <n v="7052299"/>
    <n v="84627.588000000003"/>
    <x v="4"/>
  </r>
  <r>
    <x v="6"/>
    <s v="ENERO"/>
    <s v="BQE-313 "/>
    <x v="28"/>
    <x v="28"/>
    <x v="386"/>
    <x v="386"/>
    <x v="262"/>
    <x v="2"/>
    <x v="1"/>
    <n v="100"/>
    <n v="171454.37"/>
    <n v="17145.437000000002"/>
    <x v="10"/>
  </r>
  <r>
    <x v="6"/>
    <s v="ENERO"/>
    <s v="BQE-314 "/>
    <x v="124"/>
    <x v="124"/>
    <x v="73"/>
    <x v="73"/>
    <x v="58"/>
    <x v="2"/>
    <x v="1"/>
    <n v="1"/>
    <n v="4364539"/>
    <n v="4364.5389999999998"/>
    <x v="0"/>
  </r>
  <r>
    <x v="6"/>
    <s v="ENERO"/>
    <s v="BQE-315 "/>
    <x v="137"/>
    <x v="137"/>
    <x v="76"/>
    <x v="76"/>
    <x v="4"/>
    <x v="3"/>
    <x v="1"/>
    <n v="4"/>
    <n v="175000"/>
    <n v="700"/>
    <x v="0"/>
  </r>
  <r>
    <x v="6"/>
    <s v="ENERO"/>
    <s v="BQE-315 "/>
    <x v="137"/>
    <x v="137"/>
    <x v="614"/>
    <x v="614"/>
    <x v="4"/>
    <x v="3"/>
    <x v="1"/>
    <n v="8"/>
    <n v="175000"/>
    <n v="1400"/>
    <x v="0"/>
  </r>
  <r>
    <x v="6"/>
    <s v="ENERO"/>
    <s v="BQE-315 "/>
    <x v="137"/>
    <x v="137"/>
    <x v="82"/>
    <x v="82"/>
    <x v="4"/>
    <x v="3"/>
    <x v="1"/>
    <n v="2"/>
    <n v="135000"/>
    <n v="270"/>
    <x v="0"/>
  </r>
  <r>
    <x v="6"/>
    <s v="ENERO"/>
    <s v="BQE-316 "/>
    <x v="91"/>
    <x v="91"/>
    <x v="7"/>
    <x v="7"/>
    <x v="4"/>
    <x v="2"/>
    <x v="1"/>
    <n v="2"/>
    <n v="850000"/>
    <n v="1700"/>
    <x v="22"/>
  </r>
  <r>
    <x v="6"/>
    <s v="ENERO"/>
    <s v="BQE-317 "/>
    <x v="2"/>
    <x v="2"/>
    <x v="4"/>
    <x v="4"/>
    <x v="4"/>
    <x v="2"/>
    <x v="1"/>
    <n v="8"/>
    <n v="433346.22"/>
    <n v="3466.7697599999997"/>
    <x v="2"/>
  </r>
  <r>
    <x v="6"/>
    <s v="ENERO"/>
    <s v="BQE-318 "/>
    <x v="77"/>
    <x v="77"/>
    <x v="260"/>
    <x v="260"/>
    <x v="179"/>
    <x v="1"/>
    <x v="3"/>
    <n v="2"/>
    <n v="368000"/>
    <n v="736"/>
    <x v="16"/>
  </r>
  <r>
    <x v="6"/>
    <s v="ENERO"/>
    <s v="BQE-318 "/>
    <x v="77"/>
    <x v="77"/>
    <x v="232"/>
    <x v="232"/>
    <x v="163"/>
    <x v="0"/>
    <x v="3"/>
    <n v="3"/>
    <n v="371873"/>
    <n v="1115.6189999999999"/>
    <x v="16"/>
  </r>
  <r>
    <x v="6"/>
    <s v="ENERO"/>
    <s v="BQE-319 "/>
    <x v="25"/>
    <x v="25"/>
    <x v="4"/>
    <x v="4"/>
    <x v="4"/>
    <x v="2"/>
    <x v="1"/>
    <n v="20"/>
    <n v="428164.91"/>
    <n v="8563.2981999999993"/>
    <x v="16"/>
  </r>
  <r>
    <x v="6"/>
    <s v="ENERO"/>
    <s v="BQE-319 "/>
    <x v="25"/>
    <x v="25"/>
    <x v="7"/>
    <x v="7"/>
    <x v="4"/>
    <x v="2"/>
    <x v="1"/>
    <n v="5"/>
    <n v="778892.73"/>
    <n v="3894.4636499999997"/>
    <x v="16"/>
  </r>
  <r>
    <x v="6"/>
    <s v="ENERO"/>
    <s v="BQE-320 "/>
    <x v="25"/>
    <x v="25"/>
    <x v="118"/>
    <x v="118"/>
    <x v="90"/>
    <x v="5"/>
    <x v="1"/>
    <n v="50"/>
    <n v="69834"/>
    <n v="3491.7"/>
    <x v="16"/>
  </r>
  <r>
    <x v="6"/>
    <s v="ENERO"/>
    <s v="BQE-320 "/>
    <x v="25"/>
    <x v="25"/>
    <x v="119"/>
    <x v="119"/>
    <x v="91"/>
    <x v="5"/>
    <x v="1"/>
    <n v="40"/>
    <n v="196852"/>
    <n v="7874.08"/>
    <x v="16"/>
  </r>
  <r>
    <x v="6"/>
    <s v="ENERO"/>
    <s v="BQE-329 "/>
    <x v="8"/>
    <x v="8"/>
    <x v="7"/>
    <x v="7"/>
    <x v="4"/>
    <x v="2"/>
    <x v="1"/>
    <n v="1"/>
    <n v="733331.6"/>
    <n v="733.33159999999998"/>
    <x v="7"/>
  </r>
  <r>
    <x v="6"/>
    <s v="ENERO"/>
    <s v="BQE-330 "/>
    <x v="8"/>
    <x v="8"/>
    <x v="653"/>
    <x v="653"/>
    <x v="445"/>
    <x v="1"/>
    <x v="1"/>
    <n v="1"/>
    <n v="377588"/>
    <n v="377.58800000000002"/>
    <x v="7"/>
  </r>
  <r>
    <x v="6"/>
    <s v="ENERO"/>
    <s v="BQE-331 "/>
    <x v="4"/>
    <x v="4"/>
    <x v="20"/>
    <x v="20"/>
    <x v="6"/>
    <x v="3"/>
    <x v="1"/>
    <n v="3"/>
    <n v="3367084.24"/>
    <n v="10101.25272"/>
    <x v="3"/>
  </r>
  <r>
    <x v="6"/>
    <s v="ENERO"/>
    <s v="BQE-332 "/>
    <x v="18"/>
    <x v="18"/>
    <x v="72"/>
    <x v="72"/>
    <x v="4"/>
    <x v="1"/>
    <x v="0"/>
    <n v="350"/>
    <n v="0"/>
    <n v="0"/>
    <x v="12"/>
  </r>
  <r>
    <x v="6"/>
    <s v="ENERO"/>
    <s v="BQE-333 "/>
    <x v="28"/>
    <x v="28"/>
    <x v="172"/>
    <x v="172"/>
    <x v="127"/>
    <x v="1"/>
    <x v="1"/>
    <n v="285"/>
    <n v="111160.75"/>
    <n v="31680.813750000001"/>
    <x v="10"/>
  </r>
  <r>
    <x v="6"/>
    <s v="ENERO"/>
    <s v="BQE-333 "/>
    <x v="28"/>
    <x v="28"/>
    <x v="174"/>
    <x v="174"/>
    <x v="129"/>
    <x v="1"/>
    <x v="1"/>
    <n v="132"/>
    <n v="79983.05"/>
    <n v="10557.7626"/>
    <x v="10"/>
  </r>
  <r>
    <x v="6"/>
    <s v="ENERO"/>
    <s v="NC-37"/>
    <x v="5"/>
    <x v="5"/>
    <x v="15"/>
    <x v="15"/>
    <x v="4"/>
    <x v="3"/>
    <x v="1"/>
    <n v="-12"/>
    <n v="7052299"/>
    <n v="-84627.588000000003"/>
    <x v="4"/>
  </r>
  <r>
    <x v="6"/>
    <s v="ENERO"/>
    <s v="BQE-334 "/>
    <x v="12"/>
    <x v="12"/>
    <x v="674"/>
    <x v="674"/>
    <x v="4"/>
    <x v="2"/>
    <x v="1"/>
    <n v="148"/>
    <n v="191331.99"/>
    <n v="28317.13452"/>
    <x v="8"/>
  </r>
  <r>
    <x v="6"/>
    <s v="ENERO"/>
    <s v="BQE-335 "/>
    <x v="4"/>
    <x v="4"/>
    <x v="4"/>
    <x v="4"/>
    <x v="4"/>
    <x v="2"/>
    <x v="1"/>
    <n v="15"/>
    <n v="434167.32"/>
    <n v="6512.5097999999998"/>
    <x v="3"/>
  </r>
  <r>
    <x v="6"/>
    <s v="ENERO"/>
    <s v="NC-39"/>
    <x v="4"/>
    <x v="4"/>
    <x v="20"/>
    <x v="20"/>
    <x v="6"/>
    <x v="3"/>
    <x v="1"/>
    <n v="-3"/>
    <n v="3367084.33"/>
    <n v="-10101.252990000001"/>
    <x v="3"/>
  </r>
  <r>
    <x v="6"/>
    <s v="ENERO"/>
    <s v="BQE-338 "/>
    <x v="25"/>
    <x v="25"/>
    <x v="89"/>
    <x v="89"/>
    <x v="64"/>
    <x v="4"/>
    <x v="1"/>
    <n v="9"/>
    <n v="596771.28"/>
    <n v="5370.9415200000003"/>
    <x v="16"/>
  </r>
  <r>
    <x v="6"/>
    <s v="ENERO"/>
    <s v="BQE-338 "/>
    <x v="25"/>
    <x v="25"/>
    <x v="183"/>
    <x v="183"/>
    <x v="133"/>
    <x v="4"/>
    <x v="1"/>
    <n v="9"/>
    <n v="628346.48"/>
    <n v="5655.1183200000005"/>
    <x v="16"/>
  </r>
  <r>
    <x v="6"/>
    <s v="ENERO"/>
    <s v="BQE-338 "/>
    <x v="25"/>
    <x v="25"/>
    <x v="202"/>
    <x v="202"/>
    <x v="145"/>
    <x v="4"/>
    <x v="1"/>
    <n v="3"/>
    <n v="1294583.2"/>
    <n v="3883.7495999999996"/>
    <x v="16"/>
  </r>
  <r>
    <x v="6"/>
    <s v="ENERO"/>
    <s v="BQE-338"/>
    <x v="25"/>
    <x v="25"/>
    <x v="184"/>
    <x v="184"/>
    <x v="134"/>
    <x v="4"/>
    <x v="1"/>
    <n v="1"/>
    <n v="1420884"/>
    <n v="1420.884"/>
    <x v="16"/>
  </r>
  <r>
    <x v="6"/>
    <s v="FEBRERO"/>
    <s v="BQE-340"/>
    <x v="38"/>
    <x v="38"/>
    <x v="677"/>
    <x v="677"/>
    <x v="463"/>
    <x v="1"/>
    <x v="18"/>
    <n v="0"/>
    <n v="1135317.8999999999"/>
    <n v="0"/>
    <x v="1"/>
  </r>
  <r>
    <x v="6"/>
    <s v="FEBRERO"/>
    <s v="BQE-367"/>
    <x v="6"/>
    <x v="6"/>
    <x v="4"/>
    <x v="4"/>
    <x v="4"/>
    <x v="2"/>
    <x v="1"/>
    <n v="0"/>
    <n v="0"/>
    <n v="0"/>
    <x v="5"/>
  </r>
  <r>
    <x v="6"/>
    <s v="FEBRERO"/>
    <s v="BQE-378"/>
    <x v="14"/>
    <x v="14"/>
    <x v="118"/>
    <x v="118"/>
    <x v="90"/>
    <x v="5"/>
    <x v="1"/>
    <n v="29"/>
    <n v="63110.720000000001"/>
    <n v="1830.2108800000001"/>
    <x v="0"/>
  </r>
  <r>
    <x v="6"/>
    <s v="FEBRERO"/>
    <s v="BQE-378"/>
    <x v="14"/>
    <x v="14"/>
    <x v="104"/>
    <x v="104"/>
    <x v="77"/>
    <x v="1"/>
    <x v="1"/>
    <n v="12"/>
    <n v="64555.77"/>
    <n v="774.66923999999995"/>
    <x v="0"/>
  </r>
  <r>
    <x v="6"/>
    <s v="FEBRERO"/>
    <s v="BQE-378"/>
    <x v="14"/>
    <x v="14"/>
    <x v="103"/>
    <x v="103"/>
    <x v="76"/>
    <x v="1"/>
    <x v="1"/>
    <n v="11"/>
    <n v="40492.639999999999"/>
    <n v="445.41904"/>
    <x v="0"/>
  </r>
  <r>
    <x v="6"/>
    <s v="FEBRERO"/>
    <s v="BQE-378"/>
    <x v="14"/>
    <x v="14"/>
    <x v="678"/>
    <x v="678"/>
    <x v="4"/>
    <x v="1"/>
    <x v="1"/>
    <n v="2"/>
    <n v="211227.73"/>
    <n v="422.45546000000002"/>
    <x v="0"/>
  </r>
  <r>
    <x v="6"/>
    <s v="FEBRERO"/>
    <s v="BQE-378"/>
    <x v="14"/>
    <x v="14"/>
    <x v="43"/>
    <x v="43"/>
    <x v="29"/>
    <x v="1"/>
    <x v="1"/>
    <n v="8"/>
    <n v="143687.63"/>
    <n v="1149.5010400000001"/>
    <x v="0"/>
  </r>
  <r>
    <x v="6"/>
    <s v="FEBRERO"/>
    <s v="BQE-378"/>
    <x v="14"/>
    <x v="14"/>
    <x v="102"/>
    <x v="102"/>
    <x v="75"/>
    <x v="1"/>
    <x v="1"/>
    <n v="200"/>
    <n v="2827.26"/>
    <n v="565.452"/>
    <x v="0"/>
  </r>
  <r>
    <x v="6"/>
    <s v="FEBRERO"/>
    <s v="BQE-378"/>
    <x v="14"/>
    <x v="14"/>
    <x v="45"/>
    <x v="45"/>
    <x v="31"/>
    <x v="4"/>
    <x v="1"/>
    <n v="6"/>
    <n v="610562.5"/>
    <n v="3663.375"/>
    <x v="0"/>
  </r>
  <r>
    <x v="6"/>
    <s v="FEBRERO"/>
    <s v="BQE-378"/>
    <x v="14"/>
    <x v="14"/>
    <x v="89"/>
    <x v="89"/>
    <x v="64"/>
    <x v="4"/>
    <x v="1"/>
    <n v="13"/>
    <n v="618258.93000000005"/>
    <n v="8037.3660900000004"/>
    <x v="0"/>
  </r>
  <r>
    <x v="6"/>
    <s v="FEBRERO"/>
    <s v="BQE-378"/>
    <x v="14"/>
    <x v="14"/>
    <x v="652"/>
    <x v="652"/>
    <x v="4"/>
    <x v="3"/>
    <x v="1"/>
    <n v="2"/>
    <n v="1531997.95"/>
    <n v="3063.9958999999999"/>
    <x v="0"/>
  </r>
  <r>
    <x v="6"/>
    <s v="FEBRERO"/>
    <s v="BQE-378"/>
    <x v="14"/>
    <x v="14"/>
    <x v="286"/>
    <x v="286"/>
    <x v="196"/>
    <x v="1"/>
    <x v="1"/>
    <n v="1"/>
    <n v="121572.18"/>
    <n v="121.57217999999999"/>
    <x v="0"/>
  </r>
  <r>
    <x v="6"/>
    <s v="FEBRERO"/>
    <s v="BQE-379"/>
    <x v="2"/>
    <x v="2"/>
    <x v="4"/>
    <x v="4"/>
    <x v="4"/>
    <x v="2"/>
    <x v="1"/>
    <n v="5"/>
    <n v="433513.2"/>
    <n v="2167.5659999999998"/>
    <x v="2"/>
  </r>
  <r>
    <x v="6"/>
    <s v="FEBRERO"/>
    <s v="BQE-381"/>
    <x v="39"/>
    <x v="39"/>
    <x v="218"/>
    <x v="218"/>
    <x v="157"/>
    <x v="1"/>
    <x v="3"/>
    <n v="4"/>
    <n v="38419.32"/>
    <n v="153.67728"/>
    <x v="14"/>
  </r>
  <r>
    <x v="6"/>
    <s v="FEBRERO"/>
    <s v="BQE-381"/>
    <x v="39"/>
    <x v="39"/>
    <x v="440"/>
    <x v="440"/>
    <x v="302"/>
    <x v="1"/>
    <x v="3"/>
    <n v="2"/>
    <n v="207332.4"/>
    <n v="414.66480000000001"/>
    <x v="14"/>
  </r>
  <r>
    <x v="6"/>
    <s v="FEBRERO"/>
    <s v="BQE-381"/>
    <x v="39"/>
    <x v="39"/>
    <x v="357"/>
    <x v="357"/>
    <x v="245"/>
    <x v="1"/>
    <x v="3"/>
    <n v="2"/>
    <n v="43791.12"/>
    <n v="87.582239999999999"/>
    <x v="14"/>
  </r>
  <r>
    <x v="6"/>
    <s v="FEBRERO"/>
    <s v="BQE-381"/>
    <x v="39"/>
    <x v="39"/>
    <x v="143"/>
    <x v="143"/>
    <x v="112"/>
    <x v="1"/>
    <x v="3"/>
    <n v="2"/>
    <n v="211348.81"/>
    <n v="422.69761999999997"/>
    <x v="14"/>
  </r>
  <r>
    <x v="6"/>
    <s v="FEBRERO"/>
    <s v="BQE-381"/>
    <x v="39"/>
    <x v="39"/>
    <x v="258"/>
    <x v="258"/>
    <x v="177"/>
    <x v="1"/>
    <x v="3"/>
    <n v="3"/>
    <n v="69801.91"/>
    <n v="209.40573000000001"/>
    <x v="14"/>
  </r>
  <r>
    <x v="6"/>
    <s v="FEBRERO"/>
    <s v="BQE-381"/>
    <x v="39"/>
    <x v="39"/>
    <x v="216"/>
    <x v="216"/>
    <x v="155"/>
    <x v="1"/>
    <x v="3"/>
    <n v="10"/>
    <n v="133509.5"/>
    <n v="1335.095"/>
    <x v="14"/>
  </r>
  <r>
    <x v="6"/>
    <s v="FEBRERO"/>
    <s v="BQE-381"/>
    <x v="39"/>
    <x v="39"/>
    <x v="96"/>
    <x v="96"/>
    <x v="71"/>
    <x v="0"/>
    <x v="3"/>
    <n v="20"/>
    <n v="220180.73"/>
    <n v="4403.6146000000008"/>
    <x v="14"/>
  </r>
  <r>
    <x v="6"/>
    <s v="FEBRERO"/>
    <s v="BQE-381"/>
    <x v="39"/>
    <x v="39"/>
    <x v="67"/>
    <x v="67"/>
    <x v="53"/>
    <x v="0"/>
    <x v="3"/>
    <n v="6"/>
    <n v="65749.5"/>
    <n v="394.49700000000001"/>
    <x v="14"/>
  </r>
  <r>
    <x v="6"/>
    <s v="FEBRERO"/>
    <s v="BQE-381"/>
    <x v="39"/>
    <x v="39"/>
    <x v="132"/>
    <x v="132"/>
    <x v="101"/>
    <x v="0"/>
    <x v="3"/>
    <n v="4"/>
    <n v="412654.3"/>
    <n v="1650.6171999999999"/>
    <x v="14"/>
  </r>
  <r>
    <x v="6"/>
    <s v="FEBRERO"/>
    <s v="BQE-382"/>
    <x v="13"/>
    <x v="13"/>
    <x v="4"/>
    <x v="4"/>
    <x v="4"/>
    <x v="2"/>
    <x v="1"/>
    <n v="10"/>
    <n v="439736"/>
    <n v="4397.3599999999997"/>
    <x v="9"/>
  </r>
  <r>
    <x v="6"/>
    <s v="FEBRERO"/>
    <s v="BQE-382"/>
    <x v="13"/>
    <x v="13"/>
    <x v="506"/>
    <x v="506"/>
    <x v="4"/>
    <x v="3"/>
    <x v="1"/>
    <n v="4"/>
    <n v="1092345"/>
    <n v="4369.38"/>
    <x v="9"/>
  </r>
  <r>
    <x v="6"/>
    <s v="FEBRERO"/>
    <s v="BQE-382"/>
    <x v="13"/>
    <x v="13"/>
    <x v="500"/>
    <x v="500"/>
    <x v="4"/>
    <x v="3"/>
    <x v="1"/>
    <n v="12"/>
    <n v="752395"/>
    <n v="9028.74"/>
    <x v="9"/>
  </r>
  <r>
    <x v="6"/>
    <s v="FEBRERO"/>
    <s v="BQE-383"/>
    <x v="8"/>
    <x v="8"/>
    <x v="386"/>
    <x v="386"/>
    <x v="262"/>
    <x v="2"/>
    <x v="1"/>
    <n v="30"/>
    <n v="177642"/>
    <n v="5329.26"/>
    <x v="7"/>
  </r>
  <r>
    <x v="6"/>
    <s v="FEBRERO"/>
    <s v="BQE-384"/>
    <x v="8"/>
    <x v="8"/>
    <x v="386"/>
    <x v="386"/>
    <x v="262"/>
    <x v="2"/>
    <x v="1"/>
    <n v="40"/>
    <n v="177642"/>
    <n v="7105.68"/>
    <x v="7"/>
  </r>
  <r>
    <x v="6"/>
    <s v="FEBRERO"/>
    <s v="BQE-385"/>
    <x v="8"/>
    <x v="8"/>
    <x v="386"/>
    <x v="386"/>
    <x v="262"/>
    <x v="2"/>
    <x v="1"/>
    <n v="30"/>
    <n v="177642"/>
    <n v="5329.26"/>
    <x v="7"/>
  </r>
  <r>
    <x v="6"/>
    <s v="FEBRERO"/>
    <s v="BQE-388"/>
    <x v="107"/>
    <x v="107"/>
    <x v="391"/>
    <x v="391"/>
    <x v="266"/>
    <x v="0"/>
    <x v="3"/>
    <n v="1"/>
    <n v="185000"/>
    <n v="185"/>
    <x v="0"/>
  </r>
  <r>
    <x v="6"/>
    <s v="FEBRERO"/>
    <s v="BQE-389"/>
    <x v="6"/>
    <x v="6"/>
    <x v="89"/>
    <x v="89"/>
    <x v="64"/>
    <x v="4"/>
    <x v="1"/>
    <n v="4"/>
    <n v="587441.80000000005"/>
    <n v="2349.7672000000002"/>
    <x v="5"/>
  </r>
  <r>
    <x v="6"/>
    <s v="FEBRERO"/>
    <s v="BQE-390"/>
    <x v="87"/>
    <x v="87"/>
    <x v="4"/>
    <x v="4"/>
    <x v="4"/>
    <x v="2"/>
    <x v="1"/>
    <n v="2"/>
    <n v="433513.2"/>
    <n v="867.02639999999997"/>
    <x v="3"/>
  </r>
  <r>
    <x v="6"/>
    <s v="FEBRERO"/>
    <s v="BQE-391"/>
    <x v="4"/>
    <x v="4"/>
    <x v="4"/>
    <x v="4"/>
    <x v="4"/>
    <x v="2"/>
    <x v="1"/>
    <n v="15"/>
    <n v="433513"/>
    <n v="6502.6949999999997"/>
    <x v="3"/>
  </r>
  <r>
    <x v="6"/>
    <s v="FEBRERO"/>
    <s v="BQE-392"/>
    <x v="6"/>
    <x v="6"/>
    <x v="4"/>
    <x v="4"/>
    <x v="4"/>
    <x v="2"/>
    <x v="1"/>
    <n v="20"/>
    <n v="347752.98"/>
    <n v="6955.0595999999996"/>
    <x v="5"/>
  </r>
  <r>
    <x v="6"/>
    <s v="FEBRERO"/>
    <s v="BQE-393"/>
    <x v="6"/>
    <x v="6"/>
    <x v="4"/>
    <x v="4"/>
    <x v="4"/>
    <x v="2"/>
    <x v="1"/>
    <n v="20"/>
    <n v="347752.98"/>
    <n v="6955.0595999999996"/>
    <x v="5"/>
  </r>
  <r>
    <x v="6"/>
    <s v="FEBRERO"/>
    <s v="BQE-394"/>
    <x v="141"/>
    <x v="141"/>
    <x v="73"/>
    <x v="73"/>
    <x v="58"/>
    <x v="2"/>
    <x v="1"/>
    <n v="1"/>
    <n v="4364539"/>
    <n v="4364.5389999999998"/>
    <x v="0"/>
  </r>
  <r>
    <x v="6"/>
    <s v="FEBRERO"/>
    <s v="BQE-396"/>
    <x v="6"/>
    <x v="6"/>
    <x v="7"/>
    <x v="7"/>
    <x v="4"/>
    <x v="2"/>
    <x v="1"/>
    <n v="4"/>
    <n v="741370"/>
    <n v="2965.48"/>
    <x v="5"/>
  </r>
  <r>
    <x v="6"/>
    <s v="FEBRERO"/>
    <s v="BQE-398"/>
    <x v="28"/>
    <x v="28"/>
    <x v="172"/>
    <x v="172"/>
    <x v="127"/>
    <x v="1"/>
    <x v="1"/>
    <n v="285"/>
    <n v="111160.75"/>
    <n v="31680.813750000001"/>
    <x v="10"/>
  </r>
  <r>
    <x v="6"/>
    <s v="FEBRERO"/>
    <s v="BQE-398"/>
    <x v="28"/>
    <x v="28"/>
    <x v="174"/>
    <x v="174"/>
    <x v="129"/>
    <x v="1"/>
    <x v="1"/>
    <n v="132"/>
    <n v="79983.05"/>
    <n v="10557.7626"/>
    <x v="10"/>
  </r>
  <r>
    <x v="6"/>
    <s v="FEBRERO"/>
    <s v="BQE-402"/>
    <x v="28"/>
    <x v="28"/>
    <x v="386"/>
    <x v="386"/>
    <x v="262"/>
    <x v="2"/>
    <x v="1"/>
    <n v="100"/>
    <n v="171520.44"/>
    <n v="17152.044000000002"/>
    <x v="10"/>
  </r>
  <r>
    <x v="6"/>
    <s v="FEBRERO"/>
    <s v="BQE-403"/>
    <x v="28"/>
    <x v="28"/>
    <x v="106"/>
    <x v="106"/>
    <x v="79"/>
    <x v="1"/>
    <x v="1"/>
    <n v="100"/>
    <n v="16896"/>
    <n v="1689.6"/>
    <x v="10"/>
  </r>
  <r>
    <x v="6"/>
    <s v="FEBRERO"/>
    <s v="BQE-403"/>
    <x v="28"/>
    <x v="28"/>
    <x v="201"/>
    <x v="201"/>
    <x v="144"/>
    <x v="1"/>
    <x v="1"/>
    <n v="40"/>
    <n v="26945"/>
    <n v="1077.8"/>
    <x v="10"/>
  </r>
  <r>
    <x v="6"/>
    <s v="FEBRERO"/>
    <s v="BQE-403"/>
    <x v="28"/>
    <x v="28"/>
    <x v="89"/>
    <x v="89"/>
    <x v="64"/>
    <x v="4"/>
    <x v="1"/>
    <n v="9"/>
    <n v="545880"/>
    <n v="4912.92"/>
    <x v="10"/>
  </r>
  <r>
    <x v="6"/>
    <s v="FEBRERO"/>
    <s v="BQE-406"/>
    <x v="8"/>
    <x v="8"/>
    <x v="307"/>
    <x v="307"/>
    <x v="212"/>
    <x v="1"/>
    <x v="1"/>
    <n v="2"/>
    <n v="140362.20000000001"/>
    <n v="280.7244"/>
    <x v="7"/>
  </r>
  <r>
    <x v="6"/>
    <s v="FEBRERO"/>
    <s v="BQE-406"/>
    <x v="8"/>
    <x v="8"/>
    <x v="24"/>
    <x v="24"/>
    <x v="10"/>
    <x v="1"/>
    <x v="1"/>
    <n v="2"/>
    <n v="498937.59999999998"/>
    <n v="997.87519999999995"/>
    <x v="7"/>
  </r>
  <r>
    <x v="6"/>
    <s v="FEBRERO"/>
    <s v="BQE-407"/>
    <x v="39"/>
    <x v="39"/>
    <x v="218"/>
    <x v="218"/>
    <x v="157"/>
    <x v="1"/>
    <x v="3"/>
    <n v="4"/>
    <n v="38419.32"/>
    <n v="153.67728"/>
    <x v="14"/>
  </r>
  <r>
    <x v="6"/>
    <s v="FEBRERO"/>
    <s v="BQE-407"/>
    <x v="39"/>
    <x v="39"/>
    <x v="357"/>
    <x v="357"/>
    <x v="245"/>
    <x v="1"/>
    <x v="3"/>
    <n v="2"/>
    <n v="43791.12"/>
    <n v="87.582239999999999"/>
    <x v="14"/>
  </r>
  <r>
    <x v="6"/>
    <s v="FEBRERO"/>
    <s v="BQE-407"/>
    <x v="39"/>
    <x v="39"/>
    <x v="143"/>
    <x v="143"/>
    <x v="112"/>
    <x v="1"/>
    <x v="3"/>
    <n v="2"/>
    <n v="211384.81"/>
    <n v="422.76961999999997"/>
    <x v="14"/>
  </r>
  <r>
    <x v="6"/>
    <s v="FEBRERO"/>
    <s v="BQE-407"/>
    <x v="39"/>
    <x v="39"/>
    <x v="258"/>
    <x v="258"/>
    <x v="177"/>
    <x v="1"/>
    <x v="3"/>
    <n v="3"/>
    <n v="69801.91"/>
    <n v="209.40573000000001"/>
    <x v="14"/>
  </r>
  <r>
    <x v="6"/>
    <s v="FEBRERO"/>
    <s v="BQE-407"/>
    <x v="39"/>
    <x v="39"/>
    <x v="216"/>
    <x v="216"/>
    <x v="155"/>
    <x v="1"/>
    <x v="3"/>
    <n v="10"/>
    <n v="133509.5"/>
    <n v="1335.095"/>
    <x v="14"/>
  </r>
  <r>
    <x v="6"/>
    <s v="FEBRERO"/>
    <s v="BQE-407"/>
    <x v="39"/>
    <x v="39"/>
    <x v="96"/>
    <x v="96"/>
    <x v="71"/>
    <x v="0"/>
    <x v="3"/>
    <n v="12"/>
    <n v="220180.73"/>
    <n v="2642.16876"/>
    <x v="14"/>
  </r>
  <r>
    <x v="6"/>
    <s v="FEBRERO"/>
    <s v="BQE-407"/>
    <x v="39"/>
    <x v="39"/>
    <x v="67"/>
    <x v="67"/>
    <x v="53"/>
    <x v="0"/>
    <x v="3"/>
    <n v="6"/>
    <n v="65749.5"/>
    <n v="394.49700000000001"/>
    <x v="14"/>
  </r>
  <r>
    <x v="6"/>
    <s v="FEBRERO"/>
    <s v="BQE-407"/>
    <x v="39"/>
    <x v="39"/>
    <x v="132"/>
    <x v="132"/>
    <x v="101"/>
    <x v="0"/>
    <x v="3"/>
    <n v="4"/>
    <n v="412654.3"/>
    <n v="1650.6171999999999"/>
    <x v="14"/>
  </r>
  <r>
    <x v="6"/>
    <s v="FEBRERO"/>
    <s v="BQE-408"/>
    <x v="1"/>
    <x v="1"/>
    <x v="124"/>
    <x v="124"/>
    <x v="4"/>
    <x v="1"/>
    <x v="2"/>
    <n v="6"/>
    <n v="188286"/>
    <n v="1129.7159999999999"/>
    <x v="1"/>
  </r>
  <r>
    <x v="6"/>
    <s v="FEBRERO"/>
    <s v="BQE-409"/>
    <x v="1"/>
    <x v="1"/>
    <x v="60"/>
    <x v="60"/>
    <x v="46"/>
    <x v="0"/>
    <x v="3"/>
    <n v="2"/>
    <n v="106000"/>
    <n v="212"/>
    <x v="1"/>
  </r>
  <r>
    <x v="6"/>
    <s v="FEBRERO"/>
    <s v="BQE-410"/>
    <x v="1"/>
    <x v="1"/>
    <x v="95"/>
    <x v="95"/>
    <x v="70"/>
    <x v="0"/>
    <x v="3"/>
    <n v="2"/>
    <n v="106000"/>
    <n v="212"/>
    <x v="1"/>
  </r>
  <r>
    <x v="6"/>
    <s v="FEBRERO"/>
    <s v="BQE-411"/>
    <x v="107"/>
    <x v="107"/>
    <x v="391"/>
    <x v="391"/>
    <x v="266"/>
    <x v="0"/>
    <x v="3"/>
    <n v="1"/>
    <n v="1850000"/>
    <n v="1850"/>
    <x v="0"/>
  </r>
  <r>
    <x v="6"/>
    <s v="FEBRERO"/>
    <s v="BQE-413"/>
    <x v="14"/>
    <x v="14"/>
    <x v="118"/>
    <x v="118"/>
    <x v="90"/>
    <x v="5"/>
    <x v="1"/>
    <n v="29"/>
    <n v="63110.720000000001"/>
    <n v="1830.2108800000001"/>
    <x v="0"/>
  </r>
  <r>
    <x v="6"/>
    <s v="FEBRERO"/>
    <s v="BQE-413"/>
    <x v="14"/>
    <x v="14"/>
    <x v="104"/>
    <x v="104"/>
    <x v="77"/>
    <x v="1"/>
    <x v="1"/>
    <n v="12"/>
    <n v="64555.77"/>
    <n v="774.66923999999995"/>
    <x v="0"/>
  </r>
  <r>
    <x v="6"/>
    <s v="FEBRERO"/>
    <s v="BQE-413"/>
    <x v="14"/>
    <x v="14"/>
    <x v="103"/>
    <x v="103"/>
    <x v="76"/>
    <x v="1"/>
    <x v="1"/>
    <n v="11"/>
    <n v="40492.639999999999"/>
    <n v="445.41904"/>
    <x v="0"/>
  </r>
  <r>
    <x v="6"/>
    <s v="FEBRERO"/>
    <s v="BQE-413"/>
    <x v="14"/>
    <x v="14"/>
    <x v="678"/>
    <x v="678"/>
    <x v="4"/>
    <x v="1"/>
    <x v="1"/>
    <n v="2"/>
    <n v="211227.73"/>
    <n v="422.45546000000002"/>
    <x v="0"/>
  </r>
  <r>
    <x v="6"/>
    <s v="FEBRERO"/>
    <s v="BQE-413"/>
    <x v="14"/>
    <x v="14"/>
    <x v="43"/>
    <x v="43"/>
    <x v="29"/>
    <x v="1"/>
    <x v="1"/>
    <n v="8"/>
    <n v="143687.63"/>
    <n v="1149.5010400000001"/>
    <x v="0"/>
  </r>
  <r>
    <x v="6"/>
    <s v="FEBRERO"/>
    <s v="BQE-413"/>
    <x v="14"/>
    <x v="14"/>
    <x v="102"/>
    <x v="102"/>
    <x v="75"/>
    <x v="1"/>
    <x v="1"/>
    <n v="200"/>
    <n v="2827.26"/>
    <n v="565.452"/>
    <x v="0"/>
  </r>
  <r>
    <x v="6"/>
    <s v="FEBRERO"/>
    <s v="BQE-413"/>
    <x v="14"/>
    <x v="14"/>
    <x v="45"/>
    <x v="45"/>
    <x v="31"/>
    <x v="4"/>
    <x v="1"/>
    <n v="6"/>
    <n v="610562.5"/>
    <n v="3663.375"/>
    <x v="0"/>
  </r>
  <r>
    <x v="6"/>
    <s v="FEBRERO"/>
    <s v="BQE-413"/>
    <x v="14"/>
    <x v="14"/>
    <x v="89"/>
    <x v="89"/>
    <x v="64"/>
    <x v="4"/>
    <x v="1"/>
    <n v="13"/>
    <n v="618258.93000000005"/>
    <n v="8037.3660900000004"/>
    <x v="0"/>
  </r>
  <r>
    <x v="6"/>
    <s v="FEBRERO"/>
    <s v="BQE-413"/>
    <x v="14"/>
    <x v="14"/>
    <x v="202"/>
    <x v="202"/>
    <x v="145"/>
    <x v="4"/>
    <x v="1"/>
    <n v="2"/>
    <n v="1258476.25"/>
    <n v="2516.9524999999999"/>
    <x v="0"/>
  </r>
  <r>
    <x v="6"/>
    <s v="FEBRERO"/>
    <s v="BQE-413"/>
    <x v="14"/>
    <x v="14"/>
    <x v="286"/>
    <x v="286"/>
    <x v="196"/>
    <x v="1"/>
    <x v="1"/>
    <n v="1"/>
    <n v="121572.18"/>
    <n v="121.57217999999999"/>
    <x v="0"/>
  </r>
  <r>
    <x v="6"/>
    <s v="FEBRERO"/>
    <s v="BQE-414"/>
    <x v="28"/>
    <x v="28"/>
    <x v="386"/>
    <x v="386"/>
    <x v="262"/>
    <x v="2"/>
    <x v="1"/>
    <n v="50"/>
    <n v="169402.51"/>
    <n v="8470.1255000000001"/>
    <x v="10"/>
  </r>
  <r>
    <x v="6"/>
    <s v="FEBRERO"/>
    <s v="BQE-415"/>
    <x v="28"/>
    <x v="28"/>
    <x v="386"/>
    <x v="386"/>
    <x v="262"/>
    <x v="2"/>
    <x v="1"/>
    <n v="50"/>
    <n v="169831.12"/>
    <n v="8491.5560000000005"/>
    <x v="10"/>
  </r>
  <r>
    <x v="6"/>
    <s v="FEBRERO"/>
    <s v="BQE-416"/>
    <x v="28"/>
    <x v="28"/>
    <x v="15"/>
    <x v="15"/>
    <x v="4"/>
    <x v="3"/>
    <x v="1"/>
    <n v="6"/>
    <n v="4350413.7699999996"/>
    <n v="26102.482619999999"/>
    <x v="10"/>
  </r>
  <r>
    <x v="6"/>
    <s v="FEBRERO"/>
    <s v="BQE-416"/>
    <x v="28"/>
    <x v="28"/>
    <x v="18"/>
    <x v="18"/>
    <x v="4"/>
    <x v="3"/>
    <x v="1"/>
    <n v="6"/>
    <n v="4365095.1500000004"/>
    <n v="26190.570900000002"/>
    <x v="10"/>
  </r>
  <r>
    <x v="6"/>
    <s v="FEBRERO"/>
    <s v="BQE-417"/>
    <x v="28"/>
    <x v="28"/>
    <x v="652"/>
    <x v="652"/>
    <x v="4"/>
    <x v="3"/>
    <x v="1"/>
    <n v="2"/>
    <n v="10833655.5"/>
    <n v="21667.311000000002"/>
    <x v="10"/>
  </r>
  <r>
    <x v="6"/>
    <s v="FEBRERO"/>
    <s v="BQE-417"/>
    <x v="28"/>
    <x v="28"/>
    <x v="374"/>
    <x v="374"/>
    <x v="4"/>
    <x v="3"/>
    <x v="1"/>
    <n v="2"/>
    <n v="3925237.5"/>
    <n v="7850.4750000000004"/>
    <x v="10"/>
  </r>
  <r>
    <x v="6"/>
    <s v="FEBRERO"/>
    <s v="BQE-418"/>
    <x v="37"/>
    <x v="37"/>
    <x v="45"/>
    <x v="45"/>
    <x v="31"/>
    <x v="4"/>
    <x v="1"/>
    <n v="7"/>
    <n v="559852.19999999995"/>
    <n v="3918.9653999999996"/>
    <x v="17"/>
  </r>
  <r>
    <x v="6"/>
    <s v="FEBRERO"/>
    <s v="BQE-418"/>
    <x v="37"/>
    <x v="37"/>
    <x v="89"/>
    <x v="89"/>
    <x v="64"/>
    <x v="4"/>
    <x v="1"/>
    <n v="7"/>
    <n v="510087.56"/>
    <n v="3570.61292"/>
    <x v="17"/>
  </r>
  <r>
    <x v="6"/>
    <s v="FEBRERO"/>
    <s v="BQE-418"/>
    <x v="37"/>
    <x v="37"/>
    <x v="102"/>
    <x v="102"/>
    <x v="75"/>
    <x v="1"/>
    <x v="1"/>
    <n v="10"/>
    <n v="1524.04"/>
    <n v="15.240399999999999"/>
    <x v="17"/>
  </r>
  <r>
    <x v="6"/>
    <s v="FEBRERO"/>
    <s v="BQE-418"/>
    <x v="37"/>
    <x v="37"/>
    <x v="119"/>
    <x v="119"/>
    <x v="91"/>
    <x v="5"/>
    <x v="1"/>
    <n v="10"/>
    <n v="93308.7"/>
    <n v="933.08699999999999"/>
    <x v="17"/>
  </r>
  <r>
    <x v="6"/>
    <s v="FEBRERO"/>
    <s v="BQE-418"/>
    <x v="37"/>
    <x v="37"/>
    <x v="119"/>
    <x v="119"/>
    <x v="91"/>
    <x v="5"/>
    <x v="1"/>
    <n v="12"/>
    <n v="236382.04"/>
    <n v="2836.58448"/>
    <x v="17"/>
  </r>
  <r>
    <x v="6"/>
    <s v="FEBRERO"/>
    <s v="BQE-418"/>
    <x v="37"/>
    <x v="37"/>
    <x v="118"/>
    <x v="118"/>
    <x v="90"/>
    <x v="5"/>
    <x v="1"/>
    <n v="22"/>
    <n v="65316.09"/>
    <n v="1436.95398"/>
    <x v="17"/>
  </r>
  <r>
    <x v="6"/>
    <s v="FEBRERO"/>
    <s v="BQE-419"/>
    <x v="25"/>
    <x v="25"/>
    <x v="76"/>
    <x v="76"/>
    <x v="4"/>
    <x v="3"/>
    <x v="1"/>
    <n v="19"/>
    <n v="178113.98"/>
    <n v="3384.1656200000002"/>
    <x v="16"/>
  </r>
  <r>
    <x v="6"/>
    <s v="FEBRERO"/>
    <s v="BQE-420"/>
    <x v="25"/>
    <x v="25"/>
    <x v="35"/>
    <x v="35"/>
    <x v="21"/>
    <x v="1"/>
    <x v="1"/>
    <n v="5"/>
    <n v="22000"/>
    <n v="110"/>
    <x v="16"/>
  </r>
  <r>
    <x v="6"/>
    <s v="FEBRERO"/>
    <s v="BQE-421"/>
    <x v="19"/>
    <x v="19"/>
    <x v="89"/>
    <x v="89"/>
    <x v="64"/>
    <x v="4"/>
    <x v="1"/>
    <n v="1"/>
    <n v="593725"/>
    <n v="593.72500000000002"/>
    <x v="0"/>
  </r>
  <r>
    <x v="6"/>
    <s v="FEBRERO"/>
    <s v="BQE-422"/>
    <x v="26"/>
    <x v="26"/>
    <x v="481"/>
    <x v="481"/>
    <x v="333"/>
    <x v="2"/>
    <x v="1"/>
    <n v="1"/>
    <n v="4492907"/>
    <n v="4492.9070000000002"/>
    <x v="0"/>
  </r>
  <r>
    <x v="6"/>
    <s v="FEBRERO"/>
    <s v="BQE-423"/>
    <x v="65"/>
    <x v="65"/>
    <x v="481"/>
    <x v="481"/>
    <x v="333"/>
    <x v="2"/>
    <x v="1"/>
    <n v="1"/>
    <n v="4492000"/>
    <n v="4492"/>
    <x v="0"/>
  </r>
  <r>
    <x v="6"/>
    <s v="FEBRERO"/>
    <s v="BQE-424"/>
    <x v="124"/>
    <x v="124"/>
    <x v="73"/>
    <x v="73"/>
    <x v="58"/>
    <x v="2"/>
    <x v="1"/>
    <n v="1"/>
    <n v="4364539"/>
    <n v="4364.5389999999998"/>
    <x v="0"/>
  </r>
  <r>
    <x v="6"/>
    <s v="MARZO"/>
    <s v="BQE-386"/>
    <x v="95"/>
    <x v="95"/>
    <x v="4"/>
    <x v="4"/>
    <x v="4"/>
    <x v="2"/>
    <x v="1"/>
    <n v="2"/>
    <n v="490860"/>
    <n v="981.72"/>
    <x v="6"/>
  </r>
  <r>
    <x v="6"/>
    <s v="MARZO"/>
    <s v="BQE-455"/>
    <x v="38"/>
    <x v="38"/>
    <x v="677"/>
    <x v="677"/>
    <x v="463"/>
    <x v="1"/>
    <x v="18"/>
    <n v="0"/>
    <n v="1154235.8700000001"/>
    <n v="0"/>
    <x v="1"/>
  </r>
  <r>
    <x v="6"/>
    <s v="MARZO"/>
    <s v="BQE-456"/>
    <x v="6"/>
    <x v="6"/>
    <x v="7"/>
    <x v="7"/>
    <x v="4"/>
    <x v="2"/>
    <x v="1"/>
    <n v="4"/>
    <m/>
    <n v="0"/>
    <x v="5"/>
  </r>
  <r>
    <x v="6"/>
    <s v="MARZO"/>
    <s v="BQE-457"/>
    <x v="4"/>
    <x v="4"/>
    <x v="4"/>
    <x v="4"/>
    <x v="4"/>
    <x v="2"/>
    <x v="1"/>
    <n v="15"/>
    <n v="437232.33333333331"/>
    <n v="6558.4849999999997"/>
    <x v="3"/>
  </r>
  <r>
    <x v="6"/>
    <s v="MARZO"/>
    <s v="BQE-458"/>
    <x v="4"/>
    <x v="4"/>
    <x v="481"/>
    <x v="481"/>
    <x v="333"/>
    <x v="2"/>
    <x v="1"/>
    <n v="1"/>
    <m/>
    <n v="0"/>
    <x v="3"/>
  </r>
  <r>
    <x v="6"/>
    <s v="MARZO"/>
    <s v="BQE-459"/>
    <x v="1"/>
    <x v="1"/>
    <x v="614"/>
    <x v="614"/>
    <x v="4"/>
    <x v="3"/>
    <x v="1"/>
    <n v="10"/>
    <m/>
    <n v="0"/>
    <x v="1"/>
  </r>
  <r>
    <x v="6"/>
    <s v="MARZO"/>
    <s v="BQE-460"/>
    <x v="77"/>
    <x v="77"/>
    <x v="67"/>
    <x v="67"/>
    <x v="53"/>
    <x v="0"/>
    <x v="3"/>
    <n v="2"/>
    <n v="67866"/>
    <n v="135.732"/>
    <x v="16"/>
  </r>
  <r>
    <x v="6"/>
    <s v="MARZO"/>
    <s v="BQE-461"/>
    <x v="28"/>
    <x v="28"/>
    <x v="386"/>
    <x v="386"/>
    <x v="262"/>
    <x v="2"/>
    <x v="1"/>
    <n v="40"/>
    <n v="169821.83"/>
    <n v="6792.8731999999991"/>
    <x v="10"/>
  </r>
  <r>
    <x v="6"/>
    <s v="MARZO"/>
    <s v="BQE-462"/>
    <x v="28"/>
    <x v="28"/>
    <x v="89"/>
    <x v="89"/>
    <x v="64"/>
    <x v="4"/>
    <x v="1"/>
    <n v="31"/>
    <n v="545880"/>
    <n v="16922.28"/>
    <x v="10"/>
  </r>
  <r>
    <x v="6"/>
    <s v="MARZO"/>
    <s v="BQE-463"/>
    <x v="28"/>
    <x v="28"/>
    <x v="5"/>
    <x v="5"/>
    <x v="4"/>
    <x v="2"/>
    <x v="1"/>
    <n v="8"/>
    <n v="2034843.12"/>
    <n v="16278.74496"/>
    <x v="10"/>
  </r>
  <r>
    <x v="6"/>
    <s v="MARZO"/>
    <s v="BQE-464"/>
    <x v="28"/>
    <x v="28"/>
    <x v="7"/>
    <x v="7"/>
    <x v="4"/>
    <x v="2"/>
    <x v="1"/>
    <n v="1"/>
    <n v="742231"/>
    <n v="742.23099999999999"/>
    <x v="10"/>
  </r>
  <r>
    <x v="6"/>
    <s v="MARZO"/>
    <s v="BQE-464"/>
    <x v="28"/>
    <x v="28"/>
    <x v="4"/>
    <x v="4"/>
    <x v="4"/>
    <x v="2"/>
    <x v="1"/>
    <n v="1"/>
    <n v="443312"/>
    <n v="443.31200000000001"/>
    <x v="10"/>
  </r>
  <r>
    <x v="6"/>
    <s v="MARZO"/>
    <s v="BQE-465"/>
    <x v="28"/>
    <x v="28"/>
    <x v="652"/>
    <x v="652"/>
    <x v="4"/>
    <x v="3"/>
    <x v="1"/>
    <n v="2"/>
    <n v="10833655.5"/>
    <n v="21667.311000000002"/>
    <x v="10"/>
  </r>
  <r>
    <x v="6"/>
    <s v="MARZO"/>
    <s v="BQE-465"/>
    <x v="28"/>
    <x v="28"/>
    <x v="374"/>
    <x v="374"/>
    <x v="4"/>
    <x v="3"/>
    <x v="1"/>
    <n v="2"/>
    <n v="3925327.5"/>
    <n v="7850.6549999999997"/>
    <x v="10"/>
  </r>
  <r>
    <x v="6"/>
    <s v="MARZO"/>
    <s v="BQE-466"/>
    <x v="24"/>
    <x v="24"/>
    <x v="82"/>
    <x v="82"/>
    <x v="4"/>
    <x v="3"/>
    <x v="1"/>
    <n v="20"/>
    <n v="135242.79999999999"/>
    <n v="2704.8560000000002"/>
    <x v="15"/>
  </r>
  <r>
    <x v="6"/>
    <s v="MARZO"/>
    <s v="BQE-467"/>
    <x v="1"/>
    <x v="1"/>
    <x v="679"/>
    <x v="679"/>
    <x v="464"/>
    <x v="1"/>
    <x v="12"/>
    <n v="1"/>
    <n v="1280544.8"/>
    <n v="1280.5448000000001"/>
    <x v="1"/>
  </r>
  <r>
    <x v="6"/>
    <s v="MARZO"/>
    <s v="BQE-468"/>
    <x v="1"/>
    <x v="1"/>
    <x v="679"/>
    <x v="679"/>
    <x v="464"/>
    <x v="1"/>
    <x v="12"/>
    <n v="1"/>
    <n v="1249312"/>
    <n v="1249.3119999999999"/>
    <x v="1"/>
  </r>
  <r>
    <x v="6"/>
    <s v="MARZO"/>
    <s v="BQE-468"/>
    <x v="1"/>
    <x v="1"/>
    <x v="679"/>
    <x v="679"/>
    <x v="464"/>
    <x v="1"/>
    <x v="12"/>
    <n v="1"/>
    <n v="1249312"/>
    <n v="1249.3119999999999"/>
    <x v="1"/>
  </r>
  <r>
    <x v="6"/>
    <s v="MARZO"/>
    <s v="BQE-468"/>
    <x v="1"/>
    <x v="1"/>
    <x v="679"/>
    <x v="679"/>
    <x v="464"/>
    <x v="1"/>
    <x v="12"/>
    <n v="1"/>
    <n v="1249312"/>
    <n v="1249.3119999999999"/>
    <x v="1"/>
  </r>
  <r>
    <x v="6"/>
    <s v="MARZO"/>
    <s v="BQE-468"/>
    <x v="1"/>
    <x v="1"/>
    <x v="679"/>
    <x v="679"/>
    <x v="464"/>
    <x v="1"/>
    <x v="12"/>
    <n v="1"/>
    <n v="1249312"/>
    <n v="1249.3119999999999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70"/>
    <x v="4"/>
    <x v="4"/>
    <x v="7"/>
    <x v="7"/>
    <x v="4"/>
    <x v="2"/>
    <x v="1"/>
    <n v="4"/>
    <n v="750811"/>
    <n v="3003.2440000000001"/>
    <x v="3"/>
  </r>
  <r>
    <x v="6"/>
    <s v="MARZO"/>
    <s v="BQE-471"/>
    <x v="24"/>
    <x v="24"/>
    <x v="4"/>
    <x v="4"/>
    <x v="4"/>
    <x v="2"/>
    <x v="1"/>
    <n v="5"/>
    <n v="450000"/>
    <n v="2250"/>
    <x v="15"/>
  </r>
  <r>
    <x v="6"/>
    <s v="MARZO"/>
    <s v="BQE-472"/>
    <x v="24"/>
    <x v="24"/>
    <x v="4"/>
    <x v="4"/>
    <x v="4"/>
    <x v="2"/>
    <x v="1"/>
    <n v="4"/>
    <n v="450000"/>
    <n v="1800"/>
    <x v="15"/>
  </r>
  <r>
    <x v="6"/>
    <s v="MARZO"/>
    <s v="BQE-473"/>
    <x v="108"/>
    <x v="108"/>
    <x v="614"/>
    <x v="614"/>
    <x v="4"/>
    <x v="3"/>
    <x v="1"/>
    <n v="2"/>
    <n v="175000"/>
    <n v="350"/>
    <x v="0"/>
  </r>
  <r>
    <x v="6"/>
    <s v="MARZO"/>
    <s v="BQE-475"/>
    <x v="37"/>
    <x v="37"/>
    <x v="680"/>
    <x v="680"/>
    <x v="4"/>
    <x v="12"/>
    <x v="19"/>
    <n v="1"/>
    <n v="1428000"/>
    <n v="1428"/>
    <x v="17"/>
  </r>
  <r>
    <x v="6"/>
    <s v="MARZO"/>
    <s v="BQE-476"/>
    <x v="28"/>
    <x v="28"/>
    <x v="4"/>
    <x v="4"/>
    <x v="4"/>
    <x v="2"/>
    <x v="1"/>
    <n v="0"/>
    <n v="0"/>
    <n v="0"/>
    <x v="10"/>
  </r>
  <r>
    <x v="6"/>
    <s v="ABRIL"/>
    <s v="BQE-524"/>
    <x v="142"/>
    <x v="142"/>
    <x v="77"/>
    <x v="77"/>
    <x v="4"/>
    <x v="3"/>
    <x v="1"/>
    <m/>
    <m/>
    <n v="0"/>
    <x v="6"/>
  </r>
  <r>
    <x v="6"/>
    <s v="ABRIL"/>
    <s v="BQE-525"/>
    <x v="26"/>
    <x v="26"/>
    <x v="500"/>
    <x v="500"/>
    <x v="4"/>
    <x v="3"/>
    <x v="1"/>
    <n v="1"/>
    <n v="720000"/>
    <n v="720"/>
    <x v="0"/>
  </r>
  <r>
    <x v="6"/>
    <s v="ABRIL"/>
    <s v="BQE-526"/>
    <x v="78"/>
    <x v="78"/>
    <x v="681"/>
    <x v="681"/>
    <x v="4"/>
    <x v="3"/>
    <x v="1"/>
    <n v="1"/>
    <n v="2050000"/>
    <n v="2050"/>
    <x v="0"/>
  </r>
  <r>
    <x v="6"/>
    <s v="ABRIL"/>
    <s v="BQE-527"/>
    <x v="34"/>
    <x v="34"/>
    <x v="459"/>
    <x v="459"/>
    <x v="319"/>
    <x v="3"/>
    <x v="0"/>
    <n v="15"/>
    <n v="69000"/>
    <n v="1035"/>
    <x v="0"/>
  </r>
  <r>
    <x v="6"/>
    <s v="ABRIL"/>
    <s v="BQE-528"/>
    <x v="143"/>
    <x v="143"/>
    <x v="614"/>
    <x v="614"/>
    <x v="4"/>
    <x v="3"/>
    <x v="1"/>
    <n v="5"/>
    <n v="130808"/>
    <n v="654.04"/>
    <x v="0"/>
  </r>
  <r>
    <x v="6"/>
    <s v="ABRIL"/>
    <s v="BQE-529"/>
    <x v="24"/>
    <x v="24"/>
    <x v="82"/>
    <x v="82"/>
    <x v="4"/>
    <x v="3"/>
    <x v="1"/>
    <n v="13"/>
    <n v="134837"/>
    <n v="1752.8810000000001"/>
    <x v="15"/>
  </r>
  <r>
    <x v="6"/>
    <s v="ABRIL"/>
    <s v="BQE-530"/>
    <x v="34"/>
    <x v="34"/>
    <x v="459"/>
    <x v="459"/>
    <x v="319"/>
    <x v="3"/>
    <x v="0"/>
    <n v="9"/>
    <n v="69000"/>
    <n v="621"/>
    <x v="0"/>
  </r>
  <r>
    <x v="6"/>
    <s v="ABRIL"/>
    <s v="BQE-531"/>
    <x v="19"/>
    <x v="19"/>
    <x v="500"/>
    <x v="500"/>
    <x v="4"/>
    <x v="3"/>
    <x v="1"/>
    <n v="1"/>
    <n v="720000"/>
    <n v="720"/>
    <x v="0"/>
  </r>
  <r>
    <x v="6"/>
    <s v="ABRIL"/>
    <s v="BQE-532"/>
    <x v="6"/>
    <x v="6"/>
    <x v="7"/>
    <x v="7"/>
    <x v="4"/>
    <x v="2"/>
    <x v="1"/>
    <n v="4"/>
    <n v="740258.84"/>
    <n v="2961.0353599999999"/>
    <x v="5"/>
  </r>
  <r>
    <x v="6"/>
    <s v="ABRIL"/>
    <s v="BQE-534"/>
    <x v="124"/>
    <x v="124"/>
    <x v="60"/>
    <x v="60"/>
    <x v="46"/>
    <x v="0"/>
    <x v="3"/>
    <n v="6"/>
    <n v="174020"/>
    <n v="1044.1199999999999"/>
    <x v="0"/>
  </r>
  <r>
    <x v="6"/>
    <s v="ABRIL"/>
    <s v="BQE-534"/>
    <x v="124"/>
    <x v="124"/>
    <x v="340"/>
    <x v="340"/>
    <x v="233"/>
    <x v="0"/>
    <x v="3"/>
    <n v="3"/>
    <n v="7035"/>
    <n v="21.105"/>
    <x v="0"/>
  </r>
  <r>
    <x v="6"/>
    <s v="ABRIL"/>
    <s v="BQE-534"/>
    <x v="124"/>
    <x v="124"/>
    <x v="463"/>
    <x v="463"/>
    <x v="323"/>
    <x v="0"/>
    <x v="3"/>
    <n v="2"/>
    <n v="5098"/>
    <n v="10.196"/>
    <x v="0"/>
  </r>
  <r>
    <x v="6"/>
    <s v="ABRIL"/>
    <s v="BQE-534"/>
    <x v="124"/>
    <x v="124"/>
    <x v="261"/>
    <x v="261"/>
    <x v="180"/>
    <x v="1"/>
    <x v="3"/>
    <n v="3"/>
    <n v="105998"/>
    <n v="317.99400000000003"/>
    <x v="0"/>
  </r>
  <r>
    <x v="6"/>
    <s v="ABRIL"/>
    <s v="BQE-534"/>
    <x v="124"/>
    <x v="124"/>
    <x v="170"/>
    <x v="170"/>
    <x v="126"/>
    <x v="2"/>
    <x v="3"/>
    <n v="2"/>
    <n v="1358999"/>
    <n v="2717.998"/>
    <x v="0"/>
  </r>
  <r>
    <x v="6"/>
    <s v="ABRIL"/>
    <s v="BQE-534"/>
    <x v="124"/>
    <x v="124"/>
    <x v="142"/>
    <x v="142"/>
    <x v="111"/>
    <x v="1"/>
    <x v="3"/>
    <n v="1"/>
    <n v="43241"/>
    <n v="43.241"/>
    <x v="0"/>
  </r>
  <r>
    <x v="6"/>
    <s v="MAYO"/>
    <s v="BQE-536"/>
    <x v="16"/>
    <x v="16"/>
    <x v="679"/>
    <x v="679"/>
    <x v="464"/>
    <x v="1"/>
    <x v="12"/>
    <n v="1"/>
    <n v="1295192"/>
    <n v="1295.192"/>
    <x v="8"/>
  </r>
  <r>
    <x v="6"/>
    <s v="MAYO"/>
    <s v="BQE-537"/>
    <x v="16"/>
    <x v="16"/>
    <x v="679"/>
    <x v="679"/>
    <x v="464"/>
    <x v="1"/>
    <x v="12"/>
    <n v="3"/>
    <n v="1327571"/>
    <n v="3982.7130000000002"/>
    <x v="8"/>
  </r>
  <r>
    <x v="6"/>
    <s v="MAYO"/>
    <s v="BQE-575"/>
    <x v="4"/>
    <x v="4"/>
    <x v="196"/>
    <x v="196"/>
    <x v="4"/>
    <x v="3"/>
    <x v="1"/>
    <n v="2"/>
    <n v="6744746"/>
    <n v="13489.492"/>
    <x v="3"/>
  </r>
  <r>
    <x v="6"/>
    <s v="MAYO"/>
    <s v="BQE-575"/>
    <x v="4"/>
    <x v="4"/>
    <x v="374"/>
    <x v="374"/>
    <x v="4"/>
    <x v="3"/>
    <x v="1"/>
    <n v="2"/>
    <n v="6363092"/>
    <n v="12726.183999999999"/>
    <x v="3"/>
  </r>
  <r>
    <x v="6"/>
    <s v="MAYO"/>
    <s v="BQE-576"/>
    <x v="4"/>
    <x v="4"/>
    <x v="5"/>
    <x v="5"/>
    <x v="4"/>
    <x v="2"/>
    <x v="1"/>
    <n v="1"/>
    <n v="2108967"/>
    <n v="2108.9670000000001"/>
    <x v="3"/>
  </r>
  <r>
    <x v="6"/>
    <s v="MAYO"/>
    <s v="BQE-577"/>
    <x v="2"/>
    <x v="2"/>
    <x v="4"/>
    <x v="4"/>
    <x v="4"/>
    <x v="2"/>
    <x v="1"/>
    <n v="3"/>
    <n v="444166"/>
    <n v="1332.498"/>
    <x v="2"/>
  </r>
  <r>
    <x v="6"/>
    <s v="MAYO"/>
    <s v="BQE-578"/>
    <x v="2"/>
    <x v="2"/>
    <x v="7"/>
    <x v="7"/>
    <x v="4"/>
    <x v="2"/>
    <x v="1"/>
    <n v="1"/>
    <n v="789629"/>
    <n v="789.62900000000002"/>
    <x v="2"/>
  </r>
  <r>
    <x v="6"/>
    <s v="MAYO"/>
    <s v="BQE-579"/>
    <x v="33"/>
    <x v="33"/>
    <x v="375"/>
    <x v="375"/>
    <x v="254"/>
    <x v="0"/>
    <x v="3"/>
    <n v="1"/>
    <n v="998000"/>
    <n v="998"/>
    <x v="0"/>
  </r>
  <r>
    <x v="6"/>
    <s v="MAYO"/>
    <s v="BQE-580"/>
    <x v="10"/>
    <x v="10"/>
    <x v="89"/>
    <x v="89"/>
    <x v="64"/>
    <x v="4"/>
    <x v="1"/>
    <n v="23"/>
    <n v="644765"/>
    <n v="14829.594999999999"/>
    <x v="5"/>
  </r>
  <r>
    <x v="6"/>
    <s v="MAYO"/>
    <s v="BQE-580"/>
    <x v="10"/>
    <x v="10"/>
    <x v="43"/>
    <x v="43"/>
    <x v="29"/>
    <x v="1"/>
    <x v="1"/>
    <n v="26"/>
    <n v="183358"/>
    <n v="4767.308"/>
    <x v="5"/>
  </r>
  <r>
    <x v="6"/>
    <s v="MAYO"/>
    <s v="BQE-581"/>
    <x v="134"/>
    <x v="134"/>
    <x v="45"/>
    <x v="45"/>
    <x v="31"/>
    <x v="4"/>
    <x v="1"/>
    <n v="7"/>
    <n v="427716"/>
    <n v="2994.0120000000002"/>
    <x v="10"/>
  </r>
  <r>
    <x v="6"/>
    <s v="MAYO"/>
    <s v="BQE-581"/>
    <x v="134"/>
    <x v="134"/>
    <x v="43"/>
    <x v="43"/>
    <x v="29"/>
    <x v="1"/>
    <x v="1"/>
    <n v="2"/>
    <n v="151346"/>
    <n v="302.69200000000001"/>
    <x v="10"/>
  </r>
  <r>
    <x v="6"/>
    <s v="MAYO"/>
    <s v="BQE-581"/>
    <x v="134"/>
    <x v="134"/>
    <x v="115"/>
    <x v="115"/>
    <x v="87"/>
    <x v="4"/>
    <x v="1"/>
    <n v="1"/>
    <n v="930643"/>
    <n v="930.64300000000003"/>
    <x v="10"/>
  </r>
  <r>
    <x v="6"/>
    <s v="MAYO"/>
    <s v="BQE-581"/>
    <x v="134"/>
    <x v="134"/>
    <x v="19"/>
    <x v="19"/>
    <x v="5"/>
    <x v="3"/>
    <x v="1"/>
    <n v="1"/>
    <n v="1967492"/>
    <n v="1967.492"/>
    <x v="10"/>
  </r>
  <r>
    <x v="6"/>
    <s v="MAYO"/>
    <s v="BQE-582"/>
    <x v="17"/>
    <x v="17"/>
    <x v="72"/>
    <x v="72"/>
    <x v="4"/>
    <x v="1"/>
    <x v="0"/>
    <n v="198"/>
    <n v="2950"/>
    <n v="584.1"/>
    <x v="11"/>
  </r>
  <r>
    <x v="6"/>
    <s v="MAYO"/>
    <s v="BQE-583"/>
    <x v="5"/>
    <x v="5"/>
    <x v="5"/>
    <x v="5"/>
    <x v="4"/>
    <x v="2"/>
    <x v="1"/>
    <n v="0"/>
    <n v="0"/>
    <n v="0"/>
    <x v="4"/>
  </r>
  <r>
    <x v="6"/>
    <s v="MAYO"/>
    <s v="BQE-584"/>
    <x v="77"/>
    <x v="77"/>
    <x v="5"/>
    <x v="5"/>
    <x v="4"/>
    <x v="2"/>
    <x v="1"/>
    <n v="1"/>
    <n v="2072776"/>
    <n v="2072.7759999999998"/>
    <x v="16"/>
  </r>
  <r>
    <x v="6"/>
    <s v="MAYO"/>
    <s v="BQE-585"/>
    <x v="12"/>
    <x v="12"/>
    <x v="5"/>
    <x v="5"/>
    <x v="4"/>
    <x v="2"/>
    <x v="1"/>
    <n v="10"/>
    <n v="2069814"/>
    <n v="20698.14"/>
    <x v="8"/>
  </r>
  <r>
    <x v="6"/>
    <s v="MAYO"/>
    <s v="BQE-586"/>
    <x v="28"/>
    <x v="28"/>
    <x v="5"/>
    <x v="5"/>
    <x v="4"/>
    <x v="2"/>
    <x v="1"/>
    <n v="0"/>
    <n v="0"/>
    <n v="0"/>
    <x v="10"/>
  </r>
  <r>
    <x v="6"/>
    <s v="MAYO"/>
    <s v="BQE-587"/>
    <x v="25"/>
    <x v="25"/>
    <x v="118"/>
    <x v="118"/>
    <x v="90"/>
    <x v="5"/>
    <x v="1"/>
    <n v="70"/>
    <n v="73600"/>
    <n v="5152"/>
    <x v="16"/>
  </r>
  <r>
    <x v="6"/>
    <s v="MAYO"/>
    <s v="BQE-587"/>
    <x v="25"/>
    <x v="25"/>
    <x v="43"/>
    <x v="43"/>
    <x v="29"/>
    <x v="1"/>
    <x v="1"/>
    <n v="120"/>
    <n v="112456"/>
    <n v="13494.72"/>
    <x v="16"/>
  </r>
  <r>
    <x v="6"/>
    <s v="MAYO"/>
    <s v="BQE-587"/>
    <x v="25"/>
    <x v="25"/>
    <x v="102"/>
    <x v="102"/>
    <x v="75"/>
    <x v="1"/>
    <x v="1"/>
    <n v="600"/>
    <n v="1481"/>
    <n v="888.6"/>
    <x v="16"/>
  </r>
  <r>
    <x v="6"/>
    <s v="MAYO"/>
    <s v="BQE-587"/>
    <x v="25"/>
    <x v="25"/>
    <x v="117"/>
    <x v="117"/>
    <x v="89"/>
    <x v="1"/>
    <x v="1"/>
    <n v="5"/>
    <n v="182635"/>
    <n v="913.17499999999995"/>
    <x v="16"/>
  </r>
  <r>
    <x v="6"/>
    <s v="MAYO"/>
    <s v="BQE-587"/>
    <x v="25"/>
    <x v="25"/>
    <x v="682"/>
    <x v="682"/>
    <x v="4"/>
    <x v="1"/>
    <x v="1"/>
    <n v="40"/>
    <n v="62874"/>
    <n v="2514.96"/>
    <x v="16"/>
  </r>
  <r>
    <x v="6"/>
    <s v="MAYO"/>
    <s v="BQE-588"/>
    <x v="6"/>
    <x v="6"/>
    <x v="43"/>
    <x v="43"/>
    <x v="29"/>
    <x v="1"/>
    <x v="1"/>
    <n v="22"/>
    <n v="172172"/>
    <n v="3787.7840000000001"/>
    <x v="5"/>
  </r>
  <r>
    <x v="6"/>
    <s v="MAYO"/>
    <s v="BQE-588"/>
    <x v="6"/>
    <x v="6"/>
    <x v="89"/>
    <x v="89"/>
    <x v="64"/>
    <x v="4"/>
    <x v="1"/>
    <n v="16"/>
    <n v="556261"/>
    <n v="8900.1759999999995"/>
    <x v="5"/>
  </r>
  <r>
    <x v="6"/>
    <s v="MAYO"/>
    <s v="BQE-589"/>
    <x v="25"/>
    <x v="25"/>
    <x v="89"/>
    <x v="89"/>
    <x v="64"/>
    <x v="4"/>
    <x v="1"/>
    <n v="42"/>
    <n v="574817"/>
    <n v="24142.313999999998"/>
    <x v="16"/>
  </r>
  <r>
    <x v="6"/>
    <s v="MAYO"/>
    <s v="BQE-589"/>
    <x v="25"/>
    <x v="25"/>
    <x v="183"/>
    <x v="183"/>
    <x v="133"/>
    <x v="4"/>
    <x v="1"/>
    <n v="11"/>
    <n v="576001"/>
    <n v="6336.0110000000004"/>
    <x v="16"/>
  </r>
  <r>
    <x v="6"/>
    <s v="MAYO"/>
    <s v="BQE-590"/>
    <x v="25"/>
    <x v="25"/>
    <x v="6"/>
    <x v="6"/>
    <x v="4"/>
    <x v="2"/>
    <x v="1"/>
    <n v="2"/>
    <n v="2860000"/>
    <n v="5720"/>
    <x v="16"/>
  </r>
  <r>
    <x v="6"/>
    <s v="MAYO"/>
    <s v="BQE-591"/>
    <x v="25"/>
    <x v="25"/>
    <x v="500"/>
    <x v="500"/>
    <x v="4"/>
    <x v="3"/>
    <x v="1"/>
    <n v="1"/>
    <n v="750000"/>
    <n v="750"/>
    <x v="16"/>
  </r>
  <r>
    <x v="6"/>
    <s v="MAYO"/>
    <s v="BQE-591"/>
    <x v="25"/>
    <x v="25"/>
    <x v="39"/>
    <x v="39"/>
    <x v="25"/>
    <x v="1"/>
    <x v="1"/>
    <n v="2"/>
    <n v="67200"/>
    <n v="134.4"/>
    <x v="16"/>
  </r>
  <r>
    <x v="6"/>
    <s v="MAYO"/>
    <s v="BQE-592"/>
    <x v="28"/>
    <x v="28"/>
    <x v="173"/>
    <x v="173"/>
    <x v="128"/>
    <x v="1"/>
    <x v="1"/>
    <n v="0"/>
    <n v="0"/>
    <n v="0"/>
    <x v="10"/>
  </r>
  <r>
    <x v="6"/>
    <s v="MAYO"/>
    <s v="BQE-592"/>
    <x v="28"/>
    <x v="28"/>
    <x v="174"/>
    <x v="174"/>
    <x v="129"/>
    <x v="1"/>
    <x v="1"/>
    <n v="0"/>
    <n v="0"/>
    <n v="0"/>
    <x v="10"/>
  </r>
  <r>
    <x v="6"/>
    <s v="MAYO"/>
    <s v="BQE-592"/>
    <x v="28"/>
    <x v="28"/>
    <x v="172"/>
    <x v="172"/>
    <x v="127"/>
    <x v="1"/>
    <x v="1"/>
    <n v="0"/>
    <n v="0"/>
    <n v="0"/>
    <x v="10"/>
  </r>
  <r>
    <x v="6"/>
    <s v="MAYO"/>
    <s v="BQE-593"/>
    <x v="5"/>
    <x v="5"/>
    <x v="185"/>
    <x v="185"/>
    <x v="135"/>
    <x v="4"/>
    <x v="1"/>
    <n v="16"/>
    <n v="1512726.6"/>
    <n v="24203.625600000003"/>
    <x v="4"/>
  </r>
  <r>
    <x v="6"/>
    <s v="MAYO"/>
    <s v="BQE-594"/>
    <x v="6"/>
    <x v="6"/>
    <x v="9"/>
    <x v="9"/>
    <x v="4"/>
    <x v="3"/>
    <x v="1"/>
    <n v="12"/>
    <n v="151731.06"/>
    <n v="1820.7727199999999"/>
    <x v="5"/>
  </r>
  <r>
    <x v="6"/>
    <s v="MAYO"/>
    <s v="BQE-595"/>
    <x v="27"/>
    <x v="27"/>
    <x v="249"/>
    <x v="249"/>
    <x v="174"/>
    <x v="4"/>
    <x v="1"/>
    <n v="7"/>
    <n v="1466886.4"/>
    <n v="10268.2048"/>
    <x v="10"/>
  </r>
  <r>
    <x v="6"/>
    <s v="MAYO"/>
    <s v="BQE-596"/>
    <x v="27"/>
    <x v="27"/>
    <x v="185"/>
    <x v="185"/>
    <x v="135"/>
    <x v="4"/>
    <x v="1"/>
    <n v="10"/>
    <n v="1486532.2"/>
    <n v="14865.322"/>
    <x v="10"/>
  </r>
  <r>
    <x v="6"/>
    <s v="MAYO"/>
    <s v="BQE-597"/>
    <x v="37"/>
    <x v="37"/>
    <x v="43"/>
    <x v="43"/>
    <x v="29"/>
    <x v="1"/>
    <x v="1"/>
    <n v="30"/>
    <n v="144069.20000000001"/>
    <n v="4322.076"/>
    <x v="17"/>
  </r>
  <r>
    <x v="6"/>
    <s v="MAYO"/>
    <s v="BQE-597"/>
    <x v="37"/>
    <x v="37"/>
    <x v="118"/>
    <x v="118"/>
    <x v="90"/>
    <x v="5"/>
    <x v="1"/>
    <n v="8"/>
    <n v="68760.3"/>
    <n v="550.08240000000001"/>
    <x v="17"/>
  </r>
  <r>
    <x v="6"/>
    <s v="MAYO"/>
    <s v="BQE-597"/>
    <x v="37"/>
    <x v="37"/>
    <x v="89"/>
    <x v="89"/>
    <x v="64"/>
    <x v="4"/>
    <x v="1"/>
    <n v="5"/>
    <n v="536985.19999999995"/>
    <n v="2684.9259999999999"/>
    <x v="17"/>
  </r>
  <r>
    <x v="6"/>
    <s v="MAYO"/>
    <s v="BQE-597"/>
    <x v="37"/>
    <x v="37"/>
    <x v="417"/>
    <x v="417"/>
    <x v="283"/>
    <x v="1"/>
    <x v="1"/>
    <n v="10"/>
    <n v="26194.400000000001"/>
    <n v="261.94400000000002"/>
    <x v="17"/>
  </r>
  <r>
    <x v="6"/>
    <s v="MAYO"/>
    <s v="BQE-597"/>
    <x v="37"/>
    <x v="37"/>
    <x v="16"/>
    <x v="16"/>
    <x v="4"/>
    <x v="3"/>
    <x v="1"/>
    <n v="1"/>
    <n v="4367916.2"/>
    <n v="4367.9162000000006"/>
    <x v="17"/>
  </r>
  <r>
    <x v="6"/>
    <s v="MAYO"/>
    <s v="BQE-597"/>
    <x v="37"/>
    <x v="37"/>
    <x v="18"/>
    <x v="18"/>
    <x v="4"/>
    <x v="3"/>
    <x v="1"/>
    <n v="1"/>
    <n v="4911450"/>
    <n v="4911.45"/>
    <x v="17"/>
  </r>
  <r>
    <x v="6"/>
    <s v="MAYO"/>
    <s v="BQE-597"/>
    <x v="37"/>
    <x v="37"/>
    <x v="115"/>
    <x v="115"/>
    <x v="87"/>
    <x v="4"/>
    <x v="1"/>
    <n v="1"/>
    <n v="939724"/>
    <n v="939.72400000000005"/>
    <x v="17"/>
  </r>
  <r>
    <x v="6"/>
    <s v="MAYO"/>
    <s v="BQE-597"/>
    <x v="37"/>
    <x v="37"/>
    <x v="45"/>
    <x v="45"/>
    <x v="31"/>
    <x v="4"/>
    <x v="1"/>
    <n v="5"/>
    <n v="589374"/>
    <n v="2946.87"/>
    <x v="17"/>
  </r>
  <r>
    <x v="6"/>
    <s v="MAYO"/>
    <s v="BQE-598"/>
    <x v="28"/>
    <x v="28"/>
    <x v="6"/>
    <x v="6"/>
    <x v="4"/>
    <x v="2"/>
    <x v="1"/>
    <n v="1"/>
    <n v="2669000"/>
    <n v="2669"/>
    <x v="10"/>
  </r>
  <r>
    <x v="6"/>
    <s v="MAYO"/>
    <s v="BQE-599"/>
    <x v="33"/>
    <x v="33"/>
    <x v="375"/>
    <x v="375"/>
    <x v="254"/>
    <x v="0"/>
    <x v="3"/>
    <n v="1"/>
    <n v="998000"/>
    <n v="998"/>
    <x v="0"/>
  </r>
  <r>
    <x v="6"/>
    <s v="MAYO"/>
    <s v="BQE-600"/>
    <x v="28"/>
    <x v="28"/>
    <x v="173"/>
    <x v="173"/>
    <x v="128"/>
    <x v="1"/>
    <x v="1"/>
    <n v="102"/>
    <n v="58893"/>
    <n v="6007.0860000000002"/>
    <x v="10"/>
  </r>
  <r>
    <x v="6"/>
    <s v="MAYO"/>
    <s v="BQE-600"/>
    <x v="28"/>
    <x v="28"/>
    <x v="174"/>
    <x v="174"/>
    <x v="129"/>
    <x v="1"/>
    <x v="1"/>
    <n v="450"/>
    <n v="83898.06"/>
    <n v="37754.127"/>
    <x v="10"/>
  </r>
  <r>
    <x v="6"/>
    <s v="MAYO"/>
    <s v="BQE-600"/>
    <x v="28"/>
    <x v="28"/>
    <x v="172"/>
    <x v="172"/>
    <x v="127"/>
    <x v="1"/>
    <x v="1"/>
    <n v="650"/>
    <n v="116601.85"/>
    <n v="75791.202499999999"/>
    <x v="10"/>
  </r>
  <r>
    <x v="6"/>
    <s v="MAYO"/>
    <s v="BQE-601"/>
    <x v="28"/>
    <x v="28"/>
    <x v="173"/>
    <x v="173"/>
    <x v="128"/>
    <x v="1"/>
    <x v="1"/>
    <n v="148"/>
    <n v="56524.26"/>
    <n v="8365.5904800000008"/>
    <x v="10"/>
  </r>
  <r>
    <x v="6"/>
    <s v="MAYO"/>
    <s v="BQE-623"/>
    <x v="34"/>
    <x v="34"/>
    <x v="459"/>
    <x v="459"/>
    <x v="319"/>
    <x v="3"/>
    <x v="0"/>
    <n v="12"/>
    <n v="69000"/>
    <n v="828"/>
    <x v="0"/>
  </r>
  <r>
    <x v="6"/>
    <s v="MAYO"/>
    <s v="BQE-624"/>
    <x v="24"/>
    <x v="24"/>
    <x v="4"/>
    <x v="4"/>
    <x v="4"/>
    <x v="2"/>
    <x v="1"/>
    <n v="3"/>
    <n v="444555"/>
    <n v="1333.665"/>
    <x v="15"/>
  </r>
  <r>
    <x v="6"/>
    <s v="MAYO"/>
    <s v="BQE-625"/>
    <x v="1"/>
    <x v="1"/>
    <x v="375"/>
    <x v="375"/>
    <x v="254"/>
    <x v="0"/>
    <x v="3"/>
    <n v="1"/>
    <n v="998000"/>
    <n v="998"/>
    <x v="1"/>
  </r>
  <r>
    <x v="6"/>
    <s v="MAYO"/>
    <s v="BQE-626"/>
    <x v="78"/>
    <x v="78"/>
    <x v="681"/>
    <x v="681"/>
    <x v="4"/>
    <x v="3"/>
    <x v="1"/>
    <n v="1"/>
    <n v="2050000"/>
    <n v="2050"/>
    <x v="0"/>
  </r>
  <r>
    <x v="6"/>
    <s v="MAYO"/>
    <s v="BQE-627"/>
    <x v="25"/>
    <x v="25"/>
    <x v="118"/>
    <x v="118"/>
    <x v="90"/>
    <x v="5"/>
    <x v="1"/>
    <n v="0"/>
    <n v="0"/>
    <n v="0"/>
    <x v="16"/>
  </r>
  <r>
    <x v="6"/>
    <s v="MAYO"/>
    <s v="BQE-627"/>
    <x v="25"/>
    <x v="25"/>
    <x v="43"/>
    <x v="43"/>
    <x v="29"/>
    <x v="1"/>
    <x v="1"/>
    <n v="0"/>
    <n v="0"/>
    <n v="0"/>
    <x v="16"/>
  </r>
  <r>
    <x v="6"/>
    <s v="MAYO"/>
    <s v="BQE-627"/>
    <x v="25"/>
    <x v="25"/>
    <x v="102"/>
    <x v="102"/>
    <x v="75"/>
    <x v="1"/>
    <x v="1"/>
    <n v="0"/>
    <n v="0"/>
    <n v="0"/>
    <x v="16"/>
  </r>
  <r>
    <x v="6"/>
    <s v="MAYO"/>
    <s v="BQE-627"/>
    <x v="25"/>
    <x v="25"/>
    <x v="117"/>
    <x v="117"/>
    <x v="89"/>
    <x v="1"/>
    <x v="1"/>
    <n v="0"/>
    <n v="0"/>
    <n v="0"/>
    <x v="16"/>
  </r>
  <r>
    <x v="6"/>
    <s v="MAYO"/>
    <s v="BQE-627"/>
    <x v="25"/>
    <x v="25"/>
    <x v="682"/>
    <x v="682"/>
    <x v="4"/>
    <x v="1"/>
    <x v="1"/>
    <n v="0"/>
    <n v="0"/>
    <n v="0"/>
    <x v="16"/>
  </r>
  <r>
    <x v="6"/>
    <s v="MAYO"/>
    <s v="BQE-628"/>
    <x v="134"/>
    <x v="134"/>
    <x v="45"/>
    <x v="45"/>
    <x v="31"/>
    <x v="4"/>
    <x v="1"/>
    <n v="0"/>
    <n v="0"/>
    <n v="0"/>
    <x v="10"/>
  </r>
  <r>
    <x v="6"/>
    <s v="MAYO"/>
    <s v="BQE-628"/>
    <x v="134"/>
    <x v="134"/>
    <x v="43"/>
    <x v="43"/>
    <x v="29"/>
    <x v="1"/>
    <x v="1"/>
    <n v="0"/>
    <n v="0"/>
    <n v="0"/>
    <x v="10"/>
  </r>
  <r>
    <x v="6"/>
    <s v="MAYO"/>
    <s v="BQE-628"/>
    <x v="134"/>
    <x v="134"/>
    <x v="115"/>
    <x v="115"/>
    <x v="87"/>
    <x v="4"/>
    <x v="1"/>
    <n v="0"/>
    <n v="0"/>
    <n v="0"/>
    <x v="10"/>
  </r>
  <r>
    <x v="6"/>
    <s v="MAYO"/>
    <s v="BQE-628"/>
    <x v="134"/>
    <x v="134"/>
    <x v="19"/>
    <x v="19"/>
    <x v="5"/>
    <x v="3"/>
    <x v="1"/>
    <n v="0"/>
    <n v="0"/>
    <n v="0"/>
    <x v="10"/>
  </r>
  <r>
    <x v="6"/>
    <s v="MAYO"/>
    <s v="BQE-629"/>
    <x v="28"/>
    <x v="28"/>
    <x v="4"/>
    <x v="4"/>
    <x v="4"/>
    <x v="2"/>
    <x v="1"/>
    <n v="10"/>
    <n v="356962"/>
    <n v="3569.62"/>
    <x v="10"/>
  </r>
  <r>
    <x v="6"/>
    <s v="MAYO"/>
    <s v="BQE-630"/>
    <x v="25"/>
    <x v="25"/>
    <x v="43"/>
    <x v="43"/>
    <x v="29"/>
    <x v="1"/>
    <x v="1"/>
    <n v="80"/>
    <n v="113562.94"/>
    <n v="9085.0351999999984"/>
    <x v="16"/>
  </r>
  <r>
    <x v="6"/>
    <s v="MAYO"/>
    <s v="BQE-631"/>
    <x v="18"/>
    <x v="18"/>
    <x v="72"/>
    <x v="72"/>
    <x v="4"/>
    <x v="1"/>
    <x v="0"/>
    <n v="350"/>
    <n v="2174"/>
    <n v="760.9"/>
    <x v="12"/>
  </r>
  <r>
    <x v="6"/>
    <s v="MAYO"/>
    <s v="BQE-639"/>
    <x v="5"/>
    <x v="5"/>
    <x v="5"/>
    <x v="5"/>
    <x v="4"/>
    <x v="2"/>
    <x v="1"/>
    <n v="30"/>
    <n v="2069485.48"/>
    <n v="62084.564399999996"/>
    <x v="4"/>
  </r>
  <r>
    <x v="6"/>
    <s v="MAYO"/>
    <s v="BQE-640"/>
    <x v="25"/>
    <x v="25"/>
    <x v="323"/>
    <x v="323"/>
    <x v="4"/>
    <x v="2"/>
    <x v="1"/>
    <n v="2"/>
    <n v="4205934.54"/>
    <n v="8411.8690800000004"/>
    <x v="16"/>
  </r>
  <r>
    <x v="6"/>
    <s v="MAYO"/>
    <s v="BQE-641"/>
    <x v="24"/>
    <x v="24"/>
    <x v="82"/>
    <x v="82"/>
    <x v="4"/>
    <x v="3"/>
    <x v="1"/>
    <n v="5"/>
    <n v="130000"/>
    <n v="650"/>
    <x v="15"/>
  </r>
  <r>
    <x v="6"/>
    <s v="MAYO"/>
    <s v="BQE-641"/>
    <x v="24"/>
    <x v="24"/>
    <x v="82"/>
    <x v="82"/>
    <x v="4"/>
    <x v="3"/>
    <x v="1"/>
    <n v="3"/>
    <n v="130000"/>
    <n v="390"/>
    <x v="15"/>
  </r>
  <r>
    <x v="6"/>
    <s v="MAYO"/>
    <s v="BQE-641"/>
    <x v="24"/>
    <x v="24"/>
    <x v="82"/>
    <x v="82"/>
    <x v="4"/>
    <x v="3"/>
    <x v="1"/>
    <n v="3"/>
    <n v="130000"/>
    <n v="390"/>
    <x v="15"/>
  </r>
  <r>
    <x v="6"/>
    <s v="MAYO"/>
    <s v="BQE-642"/>
    <x v="24"/>
    <x v="24"/>
    <x v="323"/>
    <x v="323"/>
    <x v="4"/>
    <x v="2"/>
    <x v="1"/>
    <n v="1"/>
    <n v="4420090"/>
    <n v="4420.09"/>
    <x v="15"/>
  </r>
  <r>
    <x v="6"/>
    <s v="MAYO"/>
    <s v="BQE-643"/>
    <x v="124"/>
    <x v="124"/>
    <x v="9"/>
    <x v="9"/>
    <x v="4"/>
    <x v="3"/>
    <x v="1"/>
    <n v="2"/>
    <n v="150000"/>
    <n v="300"/>
    <x v="0"/>
  </r>
  <r>
    <x v="6"/>
    <s v="MAYO"/>
    <s v="BQE-643"/>
    <x v="124"/>
    <x v="124"/>
    <x v="82"/>
    <x v="82"/>
    <x v="4"/>
    <x v="3"/>
    <x v="1"/>
    <n v="2"/>
    <n v="120000"/>
    <n v="240"/>
    <x v="0"/>
  </r>
  <r>
    <x v="6"/>
    <s v="MAYO"/>
    <s v="BQE-649"/>
    <x v="28"/>
    <x v="28"/>
    <x v="5"/>
    <x v="5"/>
    <x v="4"/>
    <x v="2"/>
    <x v="1"/>
    <n v="7"/>
    <n v="2098277.04"/>
    <n v="14687.939280000001"/>
    <x v="10"/>
  </r>
  <r>
    <x v="6"/>
    <s v="MAYO"/>
    <s v="BQE-650"/>
    <x v="19"/>
    <x v="19"/>
    <x v="500"/>
    <x v="500"/>
    <x v="4"/>
    <x v="3"/>
    <x v="1"/>
    <n v="1"/>
    <n v="720000"/>
    <n v="720"/>
    <x v="0"/>
  </r>
  <r>
    <x v="6"/>
    <s v="MAYO"/>
    <s v="BQE-651"/>
    <x v="26"/>
    <x v="26"/>
    <x v="481"/>
    <x v="481"/>
    <x v="333"/>
    <x v="2"/>
    <x v="1"/>
    <n v="1"/>
    <n v="4364600"/>
    <n v="4364.6000000000004"/>
    <x v="0"/>
  </r>
  <r>
    <x v="6"/>
    <s v="JUNIO"/>
    <s v="BQE-685"/>
    <x v="14"/>
    <x v="14"/>
    <x v="110"/>
    <x v="110"/>
    <x v="83"/>
    <x v="1"/>
    <x v="1"/>
    <n v="8"/>
    <n v="21776.799999999999"/>
    <n v="174.21439999999998"/>
    <x v="0"/>
  </r>
  <r>
    <x v="6"/>
    <s v="JUNIO"/>
    <s v="BQE-685"/>
    <x v="14"/>
    <x v="14"/>
    <x v="489"/>
    <x v="489"/>
    <x v="337"/>
    <x v="1"/>
    <x v="1"/>
    <n v="20"/>
    <n v="42211.14"/>
    <n v="844.22280000000001"/>
    <x v="0"/>
  </r>
  <r>
    <x v="6"/>
    <s v="JUNIO"/>
    <s v="BQE-685"/>
    <x v="14"/>
    <x v="14"/>
    <x v="683"/>
    <x v="683"/>
    <x v="4"/>
    <x v="1"/>
    <x v="1"/>
    <n v="15"/>
    <n v="27081.93"/>
    <n v="406.22895"/>
    <x v="0"/>
  </r>
  <r>
    <x v="6"/>
    <s v="JUNIO"/>
    <s v="BQE-685"/>
    <x v="14"/>
    <x v="14"/>
    <x v="684"/>
    <x v="684"/>
    <x v="4"/>
    <x v="1"/>
    <x v="1"/>
    <n v="15"/>
    <n v="178897.95"/>
    <n v="2683.4692500000001"/>
    <x v="0"/>
  </r>
  <r>
    <x v="6"/>
    <s v="JUNIO"/>
    <s v="BQE-685"/>
    <x v="14"/>
    <x v="14"/>
    <x v="113"/>
    <x v="113"/>
    <x v="85"/>
    <x v="1"/>
    <x v="1"/>
    <n v="15"/>
    <n v="30291.16"/>
    <n v="454.36740000000003"/>
    <x v="0"/>
  </r>
  <r>
    <x v="6"/>
    <s v="JUNIO"/>
    <s v="BQE-685"/>
    <x v="14"/>
    <x v="14"/>
    <x v="103"/>
    <x v="103"/>
    <x v="76"/>
    <x v="1"/>
    <x v="1"/>
    <n v="4"/>
    <n v="42014.65"/>
    <n v="168.05860000000001"/>
    <x v="0"/>
  </r>
  <r>
    <x v="6"/>
    <s v="JUNIO"/>
    <s v="BQE-685"/>
    <x v="14"/>
    <x v="14"/>
    <x v="678"/>
    <x v="678"/>
    <x v="4"/>
    <x v="1"/>
    <x v="1"/>
    <n v="8"/>
    <n v="220192.17"/>
    <n v="1761.53736"/>
    <x v="0"/>
  </r>
  <r>
    <x v="6"/>
    <s v="JUNIO"/>
    <s v="BQE-685"/>
    <x v="14"/>
    <x v="14"/>
    <x v="43"/>
    <x v="43"/>
    <x v="29"/>
    <x v="1"/>
    <x v="1"/>
    <n v="14"/>
    <n v="149785.69"/>
    <n v="2096.9996599999999"/>
    <x v="0"/>
  </r>
  <r>
    <x v="6"/>
    <s v="JUNIO"/>
    <s v="BQE-685"/>
    <x v="14"/>
    <x v="14"/>
    <x v="106"/>
    <x v="106"/>
    <x v="79"/>
    <x v="1"/>
    <x v="1"/>
    <n v="30"/>
    <n v="16668.32"/>
    <n v="500.0496"/>
    <x v="0"/>
  </r>
  <r>
    <x v="6"/>
    <s v="JUNIO"/>
    <s v="BQE-685"/>
    <x v="14"/>
    <x v="14"/>
    <x v="102"/>
    <x v="102"/>
    <x v="75"/>
    <x v="1"/>
    <x v="1"/>
    <n v="32"/>
    <n v="2947.2"/>
    <n v="94.310399999999987"/>
    <x v="0"/>
  </r>
  <r>
    <x v="6"/>
    <s v="JUNIO"/>
    <s v="BQE-685"/>
    <x v="14"/>
    <x v="14"/>
    <x v="202"/>
    <x v="202"/>
    <x v="145"/>
    <x v="4"/>
    <x v="1"/>
    <n v="2"/>
    <n v="1311885.57"/>
    <n v="2623.7711400000003"/>
    <x v="0"/>
  </r>
  <r>
    <x v="6"/>
    <s v="JUNIO"/>
    <s v="BQE-685"/>
    <x v="14"/>
    <x v="14"/>
    <x v="685"/>
    <x v="352"/>
    <x v="4"/>
    <x v="4"/>
    <x v="1"/>
    <n v="3"/>
    <n v="1597015.4"/>
    <n v="4791.0461999999989"/>
    <x v="0"/>
  </r>
  <r>
    <x v="6"/>
    <s v="JUNIO"/>
    <s v="BQE-685"/>
    <x v="14"/>
    <x v="14"/>
    <x v="115"/>
    <x v="115"/>
    <x v="87"/>
    <x v="4"/>
    <x v="1"/>
    <n v="2"/>
    <n v="893376.36"/>
    <n v="1786.75272"/>
    <x v="0"/>
  </r>
  <r>
    <x v="6"/>
    <s v="JUNIO"/>
    <s v="BQE-686"/>
    <x v="74"/>
    <x v="74"/>
    <x v="91"/>
    <x v="91"/>
    <x v="66"/>
    <x v="3"/>
    <x v="3"/>
    <n v="1"/>
    <n v="366000"/>
    <n v="366"/>
    <x v="0"/>
  </r>
  <r>
    <x v="6"/>
    <s v="JUNIO"/>
    <s v="BQE-686"/>
    <x v="74"/>
    <x v="74"/>
    <x v="3"/>
    <x v="3"/>
    <x v="3"/>
    <x v="0"/>
    <x v="0"/>
    <n v="2"/>
    <n v="0"/>
    <n v="0"/>
    <x v="0"/>
  </r>
  <r>
    <x v="6"/>
    <s v="JUNIO"/>
    <s v="BQE-696"/>
    <x v="5"/>
    <x v="5"/>
    <x v="18"/>
    <x v="18"/>
    <x v="4"/>
    <x v="3"/>
    <x v="1"/>
    <n v="6"/>
    <n v="9156616.166666666"/>
    <n v="54939.697"/>
    <x v="4"/>
  </r>
  <r>
    <x v="6"/>
    <s v="JUNIO"/>
    <s v="BQE-696"/>
    <x v="5"/>
    <x v="5"/>
    <x v="15"/>
    <x v="15"/>
    <x v="4"/>
    <x v="3"/>
    <x v="1"/>
    <n v="6"/>
    <n v="9156616.1600000001"/>
    <n v="54939.696960000001"/>
    <x v="4"/>
  </r>
  <r>
    <x v="6"/>
    <s v="JUNIO"/>
    <s v="BQE-697"/>
    <x v="6"/>
    <x v="6"/>
    <x v="43"/>
    <x v="43"/>
    <x v="29"/>
    <x v="1"/>
    <x v="1"/>
    <n v="38"/>
    <n v="135895.54999999999"/>
    <n v="5164.0308999999997"/>
    <x v="5"/>
  </r>
  <r>
    <x v="6"/>
    <s v="JUNIO"/>
    <s v="BQE-697"/>
    <x v="6"/>
    <x v="6"/>
    <x v="89"/>
    <x v="89"/>
    <x v="64"/>
    <x v="4"/>
    <x v="1"/>
    <n v="34"/>
    <n v="533128.69999999995"/>
    <n v="18126.375799999998"/>
    <x v="5"/>
  </r>
  <r>
    <x v="6"/>
    <s v="JUNIO"/>
    <s v="BQE-699"/>
    <x v="28"/>
    <x v="28"/>
    <x v="386"/>
    <x v="386"/>
    <x v="262"/>
    <x v="2"/>
    <x v="1"/>
    <n v="200"/>
    <n v="192736.48"/>
    <n v="38547.296000000002"/>
    <x v="10"/>
  </r>
  <r>
    <x v="6"/>
    <s v="JUNIO"/>
    <s v="BQE-700"/>
    <x v="28"/>
    <x v="28"/>
    <x v="323"/>
    <x v="323"/>
    <x v="4"/>
    <x v="2"/>
    <x v="1"/>
    <n v="1"/>
    <n v="3796400"/>
    <n v="3796.4"/>
    <x v="10"/>
  </r>
  <r>
    <x v="6"/>
    <s v="JUNIO"/>
    <s v="BQE-701"/>
    <x v="144"/>
    <x v="144"/>
    <x v="648"/>
    <x v="648"/>
    <x v="4"/>
    <x v="3"/>
    <x v="1"/>
    <n v="1"/>
    <n v="2600000"/>
    <n v="2600"/>
    <x v="0"/>
  </r>
  <r>
    <x v="6"/>
    <s v="JUNIO"/>
    <s v="BQE-702"/>
    <x v="14"/>
    <x v="14"/>
    <x v="374"/>
    <x v="374"/>
    <x v="4"/>
    <x v="3"/>
    <x v="1"/>
    <n v="2"/>
    <n v="10035643"/>
    <n v="20071.286"/>
    <x v="0"/>
  </r>
  <r>
    <x v="6"/>
    <s v="JUNIO"/>
    <s v="BQE-702"/>
    <x v="14"/>
    <x v="14"/>
    <x v="196"/>
    <x v="196"/>
    <x v="4"/>
    <x v="3"/>
    <x v="1"/>
    <n v="2"/>
    <n v="0"/>
    <n v="0"/>
    <x v="0"/>
  </r>
  <r>
    <x v="6"/>
    <s v="JUNIO"/>
    <s v="BQE-703"/>
    <x v="4"/>
    <x v="4"/>
    <x v="374"/>
    <x v="374"/>
    <x v="4"/>
    <x v="3"/>
    <x v="1"/>
    <n v="1"/>
    <n v="12943658"/>
    <n v="12943.657999999999"/>
    <x v="3"/>
  </r>
  <r>
    <x v="6"/>
    <s v="JUNIO"/>
    <s v="BQE-703"/>
    <x v="4"/>
    <x v="4"/>
    <x v="196"/>
    <x v="196"/>
    <x v="4"/>
    <x v="3"/>
    <x v="1"/>
    <n v="1"/>
    <n v="12943658"/>
    <n v="12943.657999999999"/>
    <x v="3"/>
  </r>
  <r>
    <x v="6"/>
    <s v="JUNIO"/>
    <s v="BQE-704"/>
    <x v="4"/>
    <x v="4"/>
    <x v="374"/>
    <x v="374"/>
    <x v="4"/>
    <x v="3"/>
    <x v="1"/>
    <n v="1"/>
    <n v="12943658"/>
    <n v="12943.657999999999"/>
    <x v="3"/>
  </r>
  <r>
    <x v="6"/>
    <s v="JUNIO"/>
    <s v="BQE-704"/>
    <x v="4"/>
    <x v="4"/>
    <x v="196"/>
    <x v="196"/>
    <x v="4"/>
    <x v="3"/>
    <x v="1"/>
    <n v="1"/>
    <n v="12943658"/>
    <n v="12943.657999999999"/>
    <x v="3"/>
  </r>
  <r>
    <x v="6"/>
    <s v="JUNIO"/>
    <s v="BQE-706"/>
    <x v="37"/>
    <x v="37"/>
    <x v="43"/>
    <x v="43"/>
    <x v="29"/>
    <x v="1"/>
    <x v="1"/>
    <n v="20"/>
    <n v="174509.55"/>
    <n v="3490.1909999999998"/>
    <x v="17"/>
  </r>
  <r>
    <x v="6"/>
    <s v="JUNIO"/>
    <s v="BQE-706"/>
    <x v="37"/>
    <x v="37"/>
    <x v="118"/>
    <x v="118"/>
    <x v="90"/>
    <x v="5"/>
    <x v="1"/>
    <n v="10"/>
    <n v="0"/>
    <n v="0"/>
    <x v="17"/>
  </r>
  <r>
    <x v="6"/>
    <s v="JULIO"/>
    <s v="BQE-708"/>
    <x v="37"/>
    <x v="37"/>
    <x v="197"/>
    <x v="197"/>
    <x v="4"/>
    <x v="3"/>
    <x v="1"/>
    <n v="6"/>
    <n v="4848863.0252100844"/>
    <n v="29093.178151260505"/>
    <x v="17"/>
  </r>
  <r>
    <x v="6"/>
    <s v="JULIO"/>
    <s v="BQE-709"/>
    <x v="12"/>
    <x v="12"/>
    <x v="197"/>
    <x v="197"/>
    <x v="4"/>
    <x v="3"/>
    <x v="1"/>
    <n v="26"/>
    <n v="3065900"/>
    <n v="79713.399999999994"/>
    <x v="8"/>
  </r>
  <r>
    <x v="6"/>
    <s v="JULIO"/>
    <s v="BQE-709"/>
    <x v="12"/>
    <x v="12"/>
    <x v="18"/>
    <x v="18"/>
    <x v="4"/>
    <x v="3"/>
    <x v="1"/>
    <n v="12"/>
    <n v="3783356"/>
    <n v="45400.271999999997"/>
    <x v="8"/>
  </r>
  <r>
    <x v="6"/>
    <s v="JULIO"/>
    <s v="BQE-709"/>
    <x v="12"/>
    <x v="12"/>
    <x v="18"/>
    <x v="18"/>
    <x v="4"/>
    <x v="3"/>
    <x v="1"/>
    <n v="12"/>
    <n v="3783356"/>
    <n v="45400.271999999997"/>
    <x v="8"/>
  </r>
  <r>
    <x v="6"/>
    <s v="JULIO"/>
    <s v="BQE-709"/>
    <x v="12"/>
    <x v="12"/>
    <x v="44"/>
    <x v="44"/>
    <x v="30"/>
    <x v="4"/>
    <x v="1"/>
    <n v="5"/>
    <n v="409975"/>
    <n v="2049.875"/>
    <x v="8"/>
  </r>
  <r>
    <x v="6"/>
    <s v="JULIO"/>
    <s v="BQE-709"/>
    <x v="12"/>
    <x v="12"/>
    <x v="425"/>
    <x v="425"/>
    <x v="291"/>
    <x v="4"/>
    <x v="1"/>
    <n v="5"/>
    <n v="770931.00000000012"/>
    <n v="3854.6550000000007"/>
    <x v="8"/>
  </r>
  <r>
    <x v="6"/>
    <s v="JULIO"/>
    <s v="BQE-710"/>
    <x v="5"/>
    <x v="5"/>
    <x v="44"/>
    <x v="44"/>
    <x v="30"/>
    <x v="4"/>
    <x v="1"/>
    <n v="66"/>
    <n v="409975.00636618288"/>
    <n v="27058.35042016807"/>
    <x v="4"/>
  </r>
  <r>
    <x v="6"/>
    <s v="JULIO"/>
    <s v="BQE-711"/>
    <x v="24"/>
    <x v="24"/>
    <x v="82"/>
    <x v="82"/>
    <x v="4"/>
    <x v="3"/>
    <x v="1"/>
    <n v="5"/>
    <n v="139436.79999999999"/>
    <n v="697.18399999999997"/>
    <x v="15"/>
  </r>
  <r>
    <x v="6"/>
    <s v="JULIO"/>
    <s v="BQE-711"/>
    <x v="24"/>
    <x v="24"/>
    <x v="82"/>
    <x v="82"/>
    <x v="4"/>
    <x v="3"/>
    <x v="1"/>
    <n v="5"/>
    <n v="139436.79999999999"/>
    <n v="697.18399999999997"/>
    <x v="15"/>
  </r>
  <r>
    <x v="6"/>
    <s v="JULIO"/>
    <s v="BQE-712"/>
    <x v="25"/>
    <x v="25"/>
    <x v="614"/>
    <x v="614"/>
    <x v="4"/>
    <x v="3"/>
    <x v="1"/>
    <n v="7"/>
    <n v="184173.42857142858"/>
    <n v="1289.2139999999999"/>
    <x v="16"/>
  </r>
  <r>
    <x v="6"/>
    <s v="JULIO"/>
    <s v="BQE-713"/>
    <x v="25"/>
    <x v="25"/>
    <x v="374"/>
    <x v="374"/>
    <x v="4"/>
    <x v="3"/>
    <x v="1"/>
    <n v="0"/>
    <n v="4845656"/>
    <n v="0"/>
    <x v="16"/>
  </r>
  <r>
    <x v="6"/>
    <s v="JULIO"/>
    <s v="BQE-713"/>
    <x v="25"/>
    <x v="25"/>
    <x v="686"/>
    <x v="685"/>
    <x v="4"/>
    <x v="3"/>
    <x v="1"/>
    <n v="0"/>
    <n v="9817314"/>
    <n v="0"/>
    <x v="16"/>
  </r>
  <r>
    <x v="6"/>
    <s v="JULIO"/>
    <s v="BQE-750"/>
    <x v="8"/>
    <x v="8"/>
    <x v="226"/>
    <x v="226"/>
    <x v="160"/>
    <x v="1"/>
    <x v="1"/>
    <n v="3"/>
    <n v="24000"/>
    <n v="72"/>
    <x v="7"/>
  </r>
  <r>
    <x v="6"/>
    <s v="JULIO"/>
    <s v="BQE-751"/>
    <x v="65"/>
    <x v="65"/>
    <x v="235"/>
    <x v="235"/>
    <x v="166"/>
    <x v="0"/>
    <x v="3"/>
    <n v="1"/>
    <n v="2480000"/>
    <n v="2480"/>
    <x v="0"/>
  </r>
  <r>
    <x v="6"/>
    <s v="JULIO"/>
    <s v="BQE-752"/>
    <x v="38"/>
    <x v="38"/>
    <x v="677"/>
    <x v="677"/>
    <x v="463"/>
    <x v="1"/>
    <x v="18"/>
    <n v="8"/>
    <n v="1135317.8571428573"/>
    <n v="9082.5428571428583"/>
    <x v="1"/>
  </r>
  <r>
    <x v="6"/>
    <s v="JULIO"/>
    <s v="BQE-753"/>
    <x v="17"/>
    <x v="17"/>
    <x v="687"/>
    <x v="686"/>
    <x v="465"/>
    <x v="1"/>
    <x v="1"/>
    <n v="6"/>
    <n v="9800"/>
    <n v="58.8"/>
    <x v="11"/>
  </r>
  <r>
    <x v="6"/>
    <s v="JULIO"/>
    <s v="BQE-753"/>
    <x v="17"/>
    <x v="17"/>
    <x v="635"/>
    <x v="635"/>
    <x v="435"/>
    <x v="1"/>
    <x v="1"/>
    <n v="1"/>
    <n v="130000"/>
    <n v="130"/>
    <x v="11"/>
  </r>
  <r>
    <x v="6"/>
    <s v="JULIO"/>
    <s v="BQE-753"/>
    <x v="17"/>
    <x v="17"/>
    <x v="39"/>
    <x v="39"/>
    <x v="25"/>
    <x v="1"/>
    <x v="1"/>
    <n v="6"/>
    <n v="65000"/>
    <n v="390"/>
    <x v="11"/>
  </r>
  <r>
    <x v="6"/>
    <s v="JULIO"/>
    <s v="BQE-762"/>
    <x v="28"/>
    <x v="28"/>
    <x v="173"/>
    <x v="173"/>
    <x v="128"/>
    <x v="1"/>
    <x v="1"/>
    <n v="152"/>
    <n v="54933.052631578954"/>
    <n v="8349.8240000000005"/>
    <x v="10"/>
  </r>
  <r>
    <x v="6"/>
    <s v="JULIO"/>
    <s v="BQE-762"/>
    <x v="28"/>
    <x v="28"/>
    <x v="174"/>
    <x v="174"/>
    <x v="129"/>
    <x v="1"/>
    <x v="1"/>
    <n v="350"/>
    <n v="78178.871428571423"/>
    <n v="27362.604999999996"/>
    <x v="10"/>
  </r>
  <r>
    <x v="6"/>
    <s v="JULIO"/>
    <s v="BQE-762"/>
    <x v="28"/>
    <x v="28"/>
    <x v="172"/>
    <x v="172"/>
    <x v="127"/>
    <x v="1"/>
    <x v="1"/>
    <n v="400"/>
    <n v="108651.05"/>
    <n v="43460.42"/>
    <x v="10"/>
  </r>
  <r>
    <x v="6"/>
    <s v="JULIO"/>
    <s v="BQE-767"/>
    <x v="26"/>
    <x v="26"/>
    <x v="9"/>
    <x v="9"/>
    <x v="4"/>
    <x v="3"/>
    <x v="1"/>
    <n v="1"/>
    <n v="185000"/>
    <n v="185"/>
    <x v="0"/>
  </r>
  <r>
    <x v="6"/>
    <s v="JULIO"/>
    <s v="BQE-768"/>
    <x v="28"/>
    <x v="28"/>
    <x v="373"/>
    <x v="373"/>
    <x v="253"/>
    <x v="3"/>
    <x v="1"/>
    <n v="50"/>
    <n v="164593.60000000001"/>
    <n v="8229.68"/>
    <x v="10"/>
  </r>
  <r>
    <x v="6"/>
    <s v="JULIO"/>
    <s v="BQE-769"/>
    <x v="12"/>
    <x v="12"/>
    <x v="89"/>
    <x v="89"/>
    <x v="64"/>
    <x v="4"/>
    <x v="1"/>
    <n v="10"/>
    <n v="543952.4"/>
    <n v="5439.5240000000003"/>
    <x v="8"/>
  </r>
  <r>
    <x v="6"/>
    <s v="JULIO"/>
    <s v="BQE-769"/>
    <x v="12"/>
    <x v="12"/>
    <x v="115"/>
    <x v="115"/>
    <x v="87"/>
    <x v="4"/>
    <x v="1"/>
    <n v="5"/>
    <n v="934318.2"/>
    <n v="4671.5910000000003"/>
    <x v="8"/>
  </r>
  <r>
    <x v="6"/>
    <s v="JULIO"/>
    <s v="BQE-770"/>
    <x v="5"/>
    <x v="5"/>
    <x v="44"/>
    <x v="44"/>
    <x v="30"/>
    <x v="4"/>
    <x v="1"/>
    <n v="5"/>
    <n v="537553"/>
    <n v="2687.7649999999999"/>
    <x v="4"/>
  </r>
  <r>
    <x v="6"/>
    <s v="JULIO"/>
    <s v="BQE-770"/>
    <x v="5"/>
    <x v="5"/>
    <x v="89"/>
    <x v="89"/>
    <x v="64"/>
    <x v="4"/>
    <x v="1"/>
    <n v="60"/>
    <n v="559951"/>
    <n v="33597.06"/>
    <x v="4"/>
  </r>
  <r>
    <x v="6"/>
    <s v="JULIO"/>
    <s v="BQE-771"/>
    <x v="5"/>
    <x v="5"/>
    <x v="89"/>
    <x v="89"/>
    <x v="64"/>
    <x v="4"/>
    <x v="1"/>
    <n v="180"/>
    <n v="474663.0018674137"/>
    <n v="85439.340336134468"/>
    <x v="4"/>
  </r>
  <r>
    <x v="6"/>
    <s v="JULIO"/>
    <s v="BQE-772"/>
    <x v="4"/>
    <x v="4"/>
    <x v="77"/>
    <x v="77"/>
    <x v="4"/>
    <x v="3"/>
    <x v="1"/>
    <n v="1"/>
    <n v="693800"/>
    <n v="693.8"/>
    <x v="3"/>
  </r>
  <r>
    <x v="6"/>
    <s v="JULIO"/>
    <s v="BQE-773"/>
    <x v="65"/>
    <x v="65"/>
    <x v="688"/>
    <x v="687"/>
    <x v="466"/>
    <x v="13"/>
    <x v="20"/>
    <n v="1"/>
    <n v="1343556.3025210085"/>
    <n v="1343.5563025210085"/>
    <x v="0"/>
  </r>
  <r>
    <x v="6"/>
    <s v="JULIO"/>
    <s v="BQE-774"/>
    <x v="145"/>
    <x v="145"/>
    <x v="77"/>
    <x v="77"/>
    <x v="4"/>
    <x v="3"/>
    <x v="1"/>
    <n v="2"/>
    <n v="720000"/>
    <n v="1440"/>
    <x v="6"/>
  </r>
  <r>
    <x v="6"/>
    <s v="JULIO"/>
    <s v="BQE-776"/>
    <x v="8"/>
    <x v="8"/>
    <x v="196"/>
    <x v="196"/>
    <x v="4"/>
    <x v="3"/>
    <x v="1"/>
    <n v="1"/>
    <n v="5206967.2268907567"/>
    <n v="5206.967226890757"/>
    <x v="7"/>
  </r>
  <r>
    <x v="6"/>
    <s v="JULIO"/>
    <s v="BQE-777"/>
    <x v="8"/>
    <x v="8"/>
    <x v="285"/>
    <x v="285"/>
    <x v="195"/>
    <x v="1"/>
    <x v="1"/>
    <n v="2"/>
    <n v="45000"/>
    <n v="90"/>
    <x v="7"/>
  </r>
  <r>
    <x v="6"/>
    <s v="JULIO"/>
    <s v="BQE-778"/>
    <x v="5"/>
    <x v="5"/>
    <x v="19"/>
    <x v="19"/>
    <x v="5"/>
    <x v="3"/>
    <x v="1"/>
    <n v="0"/>
    <n v="1326000"/>
    <n v="0"/>
    <x v="4"/>
  </r>
  <r>
    <x v="6"/>
    <s v="JULIO"/>
    <s v="BQE-778"/>
    <x v="5"/>
    <x v="5"/>
    <x v="19"/>
    <x v="19"/>
    <x v="5"/>
    <x v="3"/>
    <x v="1"/>
    <n v="0"/>
    <n v="1437000"/>
    <n v="0"/>
    <x v="4"/>
  </r>
  <r>
    <x v="6"/>
    <s v="JULIO"/>
    <s v="BQE-779"/>
    <x v="1"/>
    <x v="1"/>
    <x v="82"/>
    <x v="82"/>
    <x v="4"/>
    <x v="3"/>
    <x v="1"/>
    <n v="10"/>
    <n v="135000"/>
    <n v="1350"/>
    <x v="1"/>
  </r>
  <r>
    <x v="6"/>
    <s v="JULIO"/>
    <s v="BQE-780"/>
    <x v="34"/>
    <x v="34"/>
    <x v="459"/>
    <x v="459"/>
    <x v="319"/>
    <x v="3"/>
    <x v="0"/>
    <n v="8"/>
    <n v="68991.596638655465"/>
    <n v="551.93277310924373"/>
    <x v="0"/>
  </r>
  <r>
    <x v="6"/>
    <s v="JULIO"/>
    <s v="BQE-811"/>
    <x v="25"/>
    <x v="25"/>
    <x v="303"/>
    <x v="303"/>
    <x v="208"/>
    <x v="1"/>
    <x v="1"/>
    <n v="1"/>
    <n v="2910829.411764706"/>
    <n v="2910.829411764706"/>
    <x v="16"/>
  </r>
  <r>
    <x v="6"/>
    <s v="JULIO"/>
    <s v="BQE-812"/>
    <x v="25"/>
    <x v="25"/>
    <x v="35"/>
    <x v="35"/>
    <x v="21"/>
    <x v="1"/>
    <x v="1"/>
    <n v="0"/>
    <n v="22000"/>
    <n v="0"/>
    <x v="16"/>
  </r>
  <r>
    <x v="6"/>
    <s v="JULIO"/>
    <s v="BQE-813"/>
    <x v="14"/>
    <x v="14"/>
    <x v="286"/>
    <x v="286"/>
    <x v="196"/>
    <x v="1"/>
    <x v="1"/>
    <n v="5"/>
    <n v="122980"/>
    <n v="614.9"/>
    <x v="0"/>
  </r>
  <r>
    <x v="6"/>
    <s v="JULIO"/>
    <s v="BQE-813"/>
    <x v="14"/>
    <x v="14"/>
    <x v="110"/>
    <x v="110"/>
    <x v="83"/>
    <x v="1"/>
    <x v="1"/>
    <n v="4"/>
    <n v="21133"/>
    <n v="84.531999999999996"/>
    <x v="0"/>
  </r>
  <r>
    <x v="6"/>
    <s v="JULIO"/>
    <s v="BQE-814"/>
    <x v="14"/>
    <x v="14"/>
    <x v="285"/>
    <x v="285"/>
    <x v="195"/>
    <x v="1"/>
    <x v="1"/>
    <n v="10"/>
    <n v="49000"/>
    <n v="490"/>
    <x v="0"/>
  </r>
  <r>
    <x v="6"/>
    <s v="JULIO"/>
    <s v="BQE-815"/>
    <x v="8"/>
    <x v="8"/>
    <x v="386"/>
    <x v="386"/>
    <x v="262"/>
    <x v="2"/>
    <x v="1"/>
    <n v="15"/>
    <n v="133036.97478991598"/>
    <n v="1995.5546218487398"/>
    <x v="7"/>
  </r>
  <r>
    <x v="6"/>
    <s v="AGOSTO"/>
    <s v="BQE-853"/>
    <x v="12"/>
    <x v="12"/>
    <x v="115"/>
    <x v="115"/>
    <x v="87"/>
    <x v="4"/>
    <x v="1"/>
    <n v="5"/>
    <n v="839268"/>
    <n v="4196.34"/>
    <x v="8"/>
  </r>
  <r>
    <x v="6"/>
    <s v="AGOSTO"/>
    <s v="BQE-853"/>
    <x v="12"/>
    <x v="12"/>
    <x v="89"/>
    <x v="89"/>
    <x v="64"/>
    <x v="4"/>
    <x v="1"/>
    <n v="20"/>
    <n v="545213"/>
    <n v="10904.26"/>
    <x v="8"/>
  </r>
  <r>
    <x v="6"/>
    <s v="AGOSTO"/>
    <s v="BQE-853"/>
    <x v="12"/>
    <x v="12"/>
    <x v="185"/>
    <x v="185"/>
    <x v="135"/>
    <x v="4"/>
    <x v="1"/>
    <n v="2"/>
    <n v="1621800"/>
    <n v="3243.6"/>
    <x v="8"/>
  </r>
  <r>
    <x v="6"/>
    <s v="AGOSTO"/>
    <s v="BQE-854"/>
    <x v="25"/>
    <x v="25"/>
    <x v="20"/>
    <x v="20"/>
    <x v="6"/>
    <x v="3"/>
    <x v="1"/>
    <n v="1"/>
    <n v="2594603"/>
    <n v="2594.6030000000001"/>
    <x v="16"/>
  </r>
  <r>
    <x v="6"/>
    <s v="AGOSTO"/>
    <s v="BQE-854"/>
    <x v="25"/>
    <x v="25"/>
    <x v="273"/>
    <x v="273"/>
    <x v="190"/>
    <x v="1"/>
    <x v="1"/>
    <n v="1"/>
    <n v="2632657"/>
    <n v="2632.6570000000002"/>
    <x v="16"/>
  </r>
  <r>
    <x v="6"/>
    <s v="AGOSTO"/>
    <s v="BQE-855"/>
    <x v="19"/>
    <x v="19"/>
    <x v="89"/>
    <x v="89"/>
    <x v="64"/>
    <x v="4"/>
    <x v="1"/>
    <n v="1"/>
    <n v="570000"/>
    <n v="570"/>
    <x v="0"/>
  </r>
  <r>
    <x v="6"/>
    <s v="AGOSTO"/>
    <s v="BQE-856"/>
    <x v="27"/>
    <x v="27"/>
    <x v="249"/>
    <x v="249"/>
    <x v="174"/>
    <x v="4"/>
    <x v="1"/>
    <n v="0"/>
    <n v="1549843"/>
    <n v="0"/>
    <x v="10"/>
  </r>
  <r>
    <x v="6"/>
    <s v="AGOSTO"/>
    <s v="BQE-857"/>
    <x v="4"/>
    <x v="4"/>
    <x v="5"/>
    <x v="5"/>
    <x v="4"/>
    <x v="2"/>
    <x v="1"/>
    <n v="1"/>
    <n v="2217521.0000000005"/>
    <n v="2217.5210000000006"/>
    <x v="3"/>
  </r>
  <r>
    <x v="6"/>
    <s v="AGOSTO"/>
    <s v="BQE-858"/>
    <x v="4"/>
    <x v="4"/>
    <x v="77"/>
    <x v="77"/>
    <x v="4"/>
    <x v="3"/>
    <x v="1"/>
    <n v="1"/>
    <n v="693800"/>
    <n v="693.8"/>
    <x v="3"/>
  </r>
  <r>
    <x v="6"/>
    <s v="AGOSTO"/>
    <s v="BQE-859"/>
    <x v="37"/>
    <x v="37"/>
    <x v="89"/>
    <x v="89"/>
    <x v="64"/>
    <x v="4"/>
    <x v="1"/>
    <n v="20"/>
    <n v="573689"/>
    <n v="11473.78"/>
    <x v="17"/>
  </r>
  <r>
    <x v="6"/>
    <s v="AGOSTO"/>
    <s v="BQE-859"/>
    <x v="37"/>
    <x v="37"/>
    <x v="45"/>
    <x v="45"/>
    <x v="31"/>
    <x v="4"/>
    <x v="1"/>
    <n v="8"/>
    <n v="611030"/>
    <n v="4888.24"/>
    <x v="17"/>
  </r>
  <r>
    <x v="6"/>
    <s v="AGOSTO"/>
    <s v="BQE-859"/>
    <x v="37"/>
    <x v="37"/>
    <x v="118"/>
    <x v="118"/>
    <x v="90"/>
    <x v="5"/>
    <x v="1"/>
    <n v="10"/>
    <n v="71287.000000000015"/>
    <n v="712.87000000000012"/>
    <x v="17"/>
  </r>
  <r>
    <x v="6"/>
    <s v="AGOSTO"/>
    <s v="BQE-859"/>
    <x v="37"/>
    <x v="37"/>
    <x v="119"/>
    <x v="119"/>
    <x v="91"/>
    <x v="5"/>
    <x v="1"/>
    <n v="11"/>
    <n v="257991"/>
    <n v="2837.9009999999998"/>
    <x v="17"/>
  </r>
  <r>
    <x v="6"/>
    <s v="AGOSTO"/>
    <s v="BQE-859"/>
    <x v="37"/>
    <x v="37"/>
    <x v="43"/>
    <x v="43"/>
    <x v="29"/>
    <x v="1"/>
    <x v="1"/>
    <n v="50"/>
    <n v="149363"/>
    <n v="7468.15"/>
    <x v="17"/>
  </r>
  <r>
    <x v="6"/>
    <s v="AGOSTO"/>
    <s v="BQE-860"/>
    <x v="5"/>
    <x v="5"/>
    <x v="19"/>
    <x v="19"/>
    <x v="5"/>
    <x v="3"/>
    <x v="1"/>
    <n v="1"/>
    <n v="1326000"/>
    <n v="1326"/>
    <x v="4"/>
  </r>
  <r>
    <x v="6"/>
    <s v="AGOSTO"/>
    <s v="BQE-860"/>
    <x v="5"/>
    <x v="5"/>
    <x v="19"/>
    <x v="19"/>
    <x v="5"/>
    <x v="3"/>
    <x v="1"/>
    <n v="2"/>
    <n v="1437000"/>
    <n v="2874"/>
    <x v="4"/>
  </r>
  <r>
    <x v="6"/>
    <s v="AGOSTO"/>
    <s v="BQE-861"/>
    <x v="25"/>
    <x v="25"/>
    <x v="35"/>
    <x v="35"/>
    <x v="21"/>
    <x v="1"/>
    <x v="1"/>
    <n v="15"/>
    <n v="22000"/>
    <n v="330"/>
    <x v="16"/>
  </r>
  <r>
    <x v="6"/>
    <s v="AGOSTO"/>
    <s v="BQE-862"/>
    <x v="1"/>
    <x v="1"/>
    <x v="161"/>
    <x v="161"/>
    <x v="4"/>
    <x v="1"/>
    <x v="2"/>
    <n v="1"/>
    <n v="398000"/>
    <n v="398"/>
    <x v="1"/>
  </r>
  <r>
    <x v="6"/>
    <s v="AGOSTO"/>
    <s v="BQE-862"/>
    <x v="1"/>
    <x v="1"/>
    <x v="444"/>
    <x v="444"/>
    <x v="305"/>
    <x v="0"/>
    <x v="3"/>
    <n v="1"/>
    <n v="140000"/>
    <n v="140"/>
    <x v="1"/>
  </r>
  <r>
    <x v="6"/>
    <s v="AGOSTO"/>
    <s v="BQE-864"/>
    <x v="124"/>
    <x v="124"/>
    <x v="665"/>
    <x v="665"/>
    <x v="456"/>
    <x v="11"/>
    <x v="15"/>
    <n v="1"/>
    <n v="7990000"/>
    <n v="7990"/>
    <x v="0"/>
  </r>
  <r>
    <x v="6"/>
    <s v="AGOSTO"/>
    <s v="BQE-873"/>
    <x v="27"/>
    <x v="27"/>
    <x v="249"/>
    <x v="249"/>
    <x v="174"/>
    <x v="4"/>
    <x v="1"/>
    <n v="0"/>
    <n v="1544596.4800000002"/>
    <n v="0"/>
    <x v="10"/>
  </r>
  <r>
    <x v="6"/>
    <s v="AGOSTO"/>
    <s v="BQE-886"/>
    <x v="27"/>
    <x v="27"/>
    <x v="249"/>
    <x v="249"/>
    <x v="174"/>
    <x v="4"/>
    <x v="1"/>
    <n v="3"/>
    <n v="1541747.2"/>
    <n v="4625.2415999999994"/>
    <x v="10"/>
  </r>
  <r>
    <x v="6"/>
    <s v="AGOSTO"/>
    <s v="BQE-887"/>
    <x v="77"/>
    <x v="77"/>
    <x v="218"/>
    <x v="218"/>
    <x v="157"/>
    <x v="1"/>
    <x v="3"/>
    <n v="6"/>
    <n v="44644.000000000007"/>
    <n v="267.86400000000003"/>
    <x v="16"/>
  </r>
  <r>
    <x v="6"/>
    <s v="AGOSTO"/>
    <s v="BQE-887"/>
    <x v="77"/>
    <x v="77"/>
    <x v="586"/>
    <x v="586"/>
    <x v="400"/>
    <x v="1"/>
    <x v="3"/>
    <n v="10"/>
    <n v="161266"/>
    <n v="1612.66"/>
    <x v="16"/>
  </r>
  <r>
    <x v="6"/>
    <s v="AGOSTO"/>
    <s v="BQE-887"/>
    <x v="77"/>
    <x v="77"/>
    <x v="235"/>
    <x v="235"/>
    <x v="166"/>
    <x v="0"/>
    <x v="3"/>
    <n v="4"/>
    <n v="1311437"/>
    <n v="5245.7479999999996"/>
    <x v="16"/>
  </r>
  <r>
    <x v="6"/>
    <s v="AGOSTO"/>
    <s v="BQE-887"/>
    <x v="77"/>
    <x v="77"/>
    <x v="65"/>
    <x v="65"/>
    <x v="51"/>
    <x v="0"/>
    <x v="3"/>
    <n v="10"/>
    <n v="172589.00000000003"/>
    <n v="1725.8900000000003"/>
    <x v="16"/>
  </r>
  <r>
    <x v="6"/>
    <s v="AGOSTO"/>
    <s v="BQE-888"/>
    <x v="28"/>
    <x v="28"/>
    <x v="15"/>
    <x v="15"/>
    <x v="4"/>
    <x v="3"/>
    <x v="1"/>
    <n v="1"/>
    <n v="4618337"/>
    <n v="4618.3370000000004"/>
    <x v="10"/>
  </r>
  <r>
    <x v="6"/>
    <s v="AGOSTO"/>
    <s v="BQE-888"/>
    <x v="28"/>
    <x v="28"/>
    <x v="18"/>
    <x v="18"/>
    <x v="4"/>
    <x v="3"/>
    <x v="1"/>
    <n v="1"/>
    <n v="4967278.0000000009"/>
    <n v="4967.2780000000012"/>
    <x v="10"/>
  </r>
  <r>
    <x v="6"/>
    <s v="AGOSTO"/>
    <s v="BQE-889"/>
    <x v="28"/>
    <x v="28"/>
    <x v="119"/>
    <x v="119"/>
    <x v="91"/>
    <x v="5"/>
    <x v="1"/>
    <n v="5"/>
    <n v="290785"/>
    <n v="1453.925"/>
    <x v="10"/>
  </r>
  <r>
    <x v="6"/>
    <s v="AGOSTO"/>
    <s v="BQE-890"/>
    <x v="146"/>
    <x v="146"/>
    <x v="18"/>
    <x v="18"/>
    <x v="4"/>
    <x v="3"/>
    <x v="1"/>
    <n v="2"/>
    <n v="4780105"/>
    <n v="9560.2099999999991"/>
    <x v="28"/>
  </r>
  <r>
    <x v="6"/>
    <s v="AGOSTO"/>
    <s v="BQE-890"/>
    <x v="146"/>
    <x v="146"/>
    <x v="689"/>
    <x v="16"/>
    <x v="4"/>
    <x v="3"/>
    <x v="1"/>
    <n v="2"/>
    <n v="5767787.0000000009"/>
    <n v="11535.574000000002"/>
    <x v="28"/>
  </r>
  <r>
    <x v="6"/>
    <s v="AGOSTO"/>
    <s v="BQE-893"/>
    <x v="146"/>
    <x v="146"/>
    <x v="18"/>
    <x v="18"/>
    <x v="4"/>
    <x v="3"/>
    <x v="1"/>
    <n v="1"/>
    <n v="4722531"/>
    <n v="4722.5309999999999"/>
    <x v="28"/>
  </r>
  <r>
    <x v="6"/>
    <s v="AGOSTO"/>
    <s v="BQE-893"/>
    <x v="146"/>
    <x v="146"/>
    <x v="16"/>
    <x v="16"/>
    <x v="4"/>
    <x v="3"/>
    <x v="1"/>
    <n v="1"/>
    <n v="5698317.0000000009"/>
    <n v="5698.3170000000009"/>
    <x v="28"/>
  </r>
  <r>
    <x v="6"/>
    <s v="SEPTIEMBRE"/>
    <s v="BQE-935"/>
    <x v="28"/>
    <x v="28"/>
    <x v="16"/>
    <x v="16"/>
    <x v="4"/>
    <x v="3"/>
    <x v="1"/>
    <n v="0"/>
    <n v="0"/>
    <n v="0"/>
    <x v="10"/>
  </r>
  <r>
    <x v="6"/>
    <s v="SEPTIEMBRE"/>
    <s v="BQE-935"/>
    <x v="28"/>
    <x v="28"/>
    <x v="18"/>
    <x v="18"/>
    <x v="4"/>
    <x v="3"/>
    <x v="1"/>
    <n v="0"/>
    <n v="0"/>
    <n v="0"/>
    <x v="10"/>
  </r>
  <r>
    <x v="6"/>
    <s v="SEPTIEMBRE"/>
    <s v="BQE-936"/>
    <x v="12"/>
    <x v="12"/>
    <x v="172"/>
    <x v="172"/>
    <x v="127"/>
    <x v="1"/>
    <x v="1"/>
    <n v="30"/>
    <n v="115499.33333333334"/>
    <n v="3464.9800000000005"/>
    <x v="8"/>
  </r>
  <r>
    <x v="6"/>
    <s v="SEPTIEMBRE"/>
    <s v="BQE-936"/>
    <x v="12"/>
    <x v="12"/>
    <x v="174"/>
    <x v="174"/>
    <x v="129"/>
    <x v="1"/>
    <x v="1"/>
    <n v="5"/>
    <n v="107609.00000000003"/>
    <n v="538.04500000000007"/>
    <x v="8"/>
  </r>
  <r>
    <x v="6"/>
    <s v="SEPTIEMBRE"/>
    <s v="BQE-937"/>
    <x v="5"/>
    <x v="5"/>
    <x v="500"/>
    <x v="500"/>
    <x v="4"/>
    <x v="3"/>
    <x v="1"/>
    <n v="80"/>
    <n v="755030.875"/>
    <n v="60402.47"/>
    <x v="4"/>
  </r>
  <r>
    <x v="6"/>
    <s v="SEPTIEMBRE"/>
    <s v="BQE-938"/>
    <x v="49"/>
    <x v="49"/>
    <x v="43"/>
    <x v="43"/>
    <x v="29"/>
    <x v="1"/>
    <x v="1"/>
    <n v="0"/>
    <n v="0"/>
    <n v="0"/>
    <x v="0"/>
  </r>
  <r>
    <x v="6"/>
    <s v="SEPTIEMBRE"/>
    <s v="BQE-939"/>
    <x v="39"/>
    <x v="39"/>
    <x v="96"/>
    <x v="96"/>
    <x v="71"/>
    <x v="0"/>
    <x v="3"/>
    <n v="8"/>
    <n v="209300"/>
    <n v="1674.4"/>
    <x v="14"/>
  </r>
  <r>
    <x v="6"/>
    <s v="SEPTIEMBRE"/>
    <s v="BQE-940"/>
    <x v="34"/>
    <x v="34"/>
    <x v="459"/>
    <x v="459"/>
    <x v="319"/>
    <x v="3"/>
    <x v="0"/>
    <n v="4"/>
    <n v="69000"/>
    <n v="276"/>
    <x v="0"/>
  </r>
  <r>
    <x v="6"/>
    <s v="SEPTIEMBRE"/>
    <s v="BQE-941"/>
    <x v="12"/>
    <x v="12"/>
    <x v="44"/>
    <x v="44"/>
    <x v="30"/>
    <x v="4"/>
    <x v="1"/>
    <n v="10"/>
    <n v="550514.6"/>
    <n v="5505.1459999999997"/>
    <x v="8"/>
  </r>
  <r>
    <x v="6"/>
    <s v="SEPTIEMBRE"/>
    <s v="BQE-942"/>
    <x v="147"/>
    <x v="147"/>
    <x v="91"/>
    <x v="91"/>
    <x v="66"/>
    <x v="3"/>
    <x v="3"/>
    <n v="10"/>
    <n v="220000"/>
    <n v="2200"/>
    <x v="0"/>
  </r>
  <r>
    <x v="6"/>
    <s v="SEPTIEMBRE"/>
    <s v="BQE-943"/>
    <x v="147"/>
    <x v="147"/>
    <x v="43"/>
    <x v="43"/>
    <x v="29"/>
    <x v="1"/>
    <x v="1"/>
    <n v="2"/>
    <n v="147915"/>
    <n v="295.83"/>
    <x v="0"/>
  </r>
  <r>
    <x v="6"/>
    <s v="SEPTIEMBRE"/>
    <s v="BQE-943"/>
    <x v="147"/>
    <x v="147"/>
    <x v="118"/>
    <x v="118"/>
    <x v="90"/>
    <x v="5"/>
    <x v="1"/>
    <n v="2"/>
    <n v="70595.5"/>
    <n v="141.191"/>
    <x v="0"/>
  </r>
  <r>
    <x v="6"/>
    <s v="SEPTIEMBRE"/>
    <s v="BQE-943"/>
    <x v="147"/>
    <x v="147"/>
    <x v="119"/>
    <x v="119"/>
    <x v="91"/>
    <x v="5"/>
    <x v="1"/>
    <n v="2"/>
    <n v="255489.00000000003"/>
    <n v="510.97800000000007"/>
    <x v="0"/>
  </r>
  <r>
    <x v="6"/>
    <s v="SEPTIEMBRE"/>
    <s v="BQE-943"/>
    <x v="147"/>
    <x v="147"/>
    <x v="115"/>
    <x v="115"/>
    <x v="87"/>
    <x v="4"/>
    <x v="1"/>
    <n v="2"/>
    <n v="964808.00000000012"/>
    <n v="1929.6160000000002"/>
    <x v="0"/>
  </r>
  <r>
    <x v="6"/>
    <s v="SEPTIEMBRE"/>
    <s v="BQE-943"/>
    <x v="147"/>
    <x v="147"/>
    <x v="102"/>
    <x v="102"/>
    <x v="75"/>
    <x v="1"/>
    <x v="1"/>
    <n v="5"/>
    <n v="1680.8"/>
    <n v="8.4039999999999999"/>
    <x v="0"/>
  </r>
  <r>
    <x v="6"/>
    <s v="SEPTIEMBRE"/>
    <s v="BQE-944"/>
    <x v="49"/>
    <x v="49"/>
    <x v="43"/>
    <x v="43"/>
    <x v="29"/>
    <x v="1"/>
    <x v="1"/>
    <n v="20"/>
    <n v="180011.2"/>
    <n v="3600.2240000000002"/>
    <x v="0"/>
  </r>
  <r>
    <x v="6"/>
    <s v="SEPTIEMBRE"/>
    <s v="BQE-945"/>
    <x v="27"/>
    <x v="27"/>
    <x v="249"/>
    <x v="249"/>
    <x v="174"/>
    <x v="4"/>
    <x v="1"/>
    <n v="10"/>
    <n v="1653137.5"/>
    <n v="16531.375"/>
    <x v="10"/>
  </r>
  <r>
    <x v="6"/>
    <s v="SEPTIEMBRE"/>
    <s v="BQE-945"/>
    <x v="27"/>
    <x v="27"/>
    <x v="105"/>
    <x v="105"/>
    <x v="78"/>
    <x v="1"/>
    <x v="1"/>
    <n v="60"/>
    <n v="27833.4375"/>
    <n v="1670.0062499999999"/>
    <x v="10"/>
  </r>
  <r>
    <x v="6"/>
    <s v="SEPTIEMBRE"/>
    <s v="BQE-945"/>
    <x v="27"/>
    <x v="27"/>
    <x v="106"/>
    <x v="106"/>
    <x v="79"/>
    <x v="1"/>
    <x v="1"/>
    <n v="100"/>
    <n v="20276.237500000003"/>
    <n v="2027.6237500000002"/>
    <x v="10"/>
  </r>
  <r>
    <x v="6"/>
    <s v="SEPTIEMBRE"/>
    <s v="BQE-945"/>
    <x v="27"/>
    <x v="27"/>
    <x v="201"/>
    <x v="201"/>
    <x v="144"/>
    <x v="1"/>
    <x v="1"/>
    <n v="40"/>
    <n v="28676.875"/>
    <n v="1147.075"/>
    <x v="10"/>
  </r>
  <r>
    <x v="6"/>
    <s v="SEPTIEMBRE"/>
    <s v="BQE-962"/>
    <x v="28"/>
    <x v="28"/>
    <x v="15"/>
    <x v="15"/>
    <x v="4"/>
    <x v="3"/>
    <x v="1"/>
    <n v="2"/>
    <n v="4726969.5"/>
    <n v="9453.9390000000003"/>
    <x v="10"/>
  </r>
  <r>
    <x v="6"/>
    <s v="SEPTIEMBRE"/>
    <s v="BQE-962"/>
    <x v="28"/>
    <x v="28"/>
    <x v="18"/>
    <x v="18"/>
    <x v="4"/>
    <x v="3"/>
    <x v="1"/>
    <n v="2"/>
    <n v="4745131"/>
    <n v="9490.2620000000006"/>
    <x v="10"/>
  </r>
  <r>
    <x v="6"/>
    <s v="SEPTIEMBRE"/>
    <s v="BQE-963"/>
    <x v="74"/>
    <x v="74"/>
    <x v="597"/>
    <x v="597"/>
    <x v="409"/>
    <x v="1"/>
    <x v="3"/>
    <n v="4"/>
    <n v="40000"/>
    <n v="160"/>
    <x v="0"/>
  </r>
  <r>
    <x v="6"/>
    <s v="SEPTIEMBRE"/>
    <s v="BQE-963"/>
    <x v="74"/>
    <x v="74"/>
    <x v="690"/>
    <x v="91"/>
    <x v="467"/>
    <x v="3"/>
    <x v="3"/>
    <n v="1"/>
    <n v="280000"/>
    <n v="280"/>
    <x v="0"/>
  </r>
  <r>
    <x v="6"/>
    <s v="SEPTIEMBRE"/>
    <s v="BQE-963"/>
    <x v="74"/>
    <x v="74"/>
    <x v="82"/>
    <x v="82"/>
    <x v="4"/>
    <x v="3"/>
    <x v="1"/>
    <n v="1"/>
    <n v="130000"/>
    <n v="130"/>
    <x v="0"/>
  </r>
  <r>
    <x v="6"/>
    <s v="SEPTIEMBRE"/>
    <s v="BQE-964"/>
    <x v="77"/>
    <x v="77"/>
    <x v="691"/>
    <x v="688"/>
    <x v="468"/>
    <x v="1"/>
    <x v="3"/>
    <n v="8"/>
    <n v="234872.50000000003"/>
    <n v="1878.9800000000002"/>
    <x v="16"/>
  </r>
  <r>
    <x v="6"/>
    <s v="SEPTIEMBRE"/>
    <s v="BQE-965"/>
    <x v="8"/>
    <x v="8"/>
    <x v="386"/>
    <x v="386"/>
    <x v="262"/>
    <x v="2"/>
    <x v="1"/>
    <n v="25"/>
    <n v="133037"/>
    <n v="3325.9250000000002"/>
    <x v="7"/>
  </r>
  <r>
    <x v="6"/>
    <s v="SEPTIEMBRE"/>
    <s v="BQE-966"/>
    <x v="8"/>
    <x v="8"/>
    <x v="386"/>
    <x v="386"/>
    <x v="262"/>
    <x v="2"/>
    <x v="1"/>
    <n v="25"/>
    <n v="133037"/>
    <n v="3325.9250000000002"/>
    <x v="7"/>
  </r>
  <r>
    <x v="6"/>
    <s v="SEPTIEMBRE"/>
    <s v="BQE-967"/>
    <x v="8"/>
    <x v="8"/>
    <x v="386"/>
    <x v="386"/>
    <x v="262"/>
    <x v="2"/>
    <x v="1"/>
    <n v="10"/>
    <n v="133037"/>
    <n v="1330.37"/>
    <x v="7"/>
  </r>
  <r>
    <x v="6"/>
    <s v="SEPTIEMBRE"/>
    <s v="BQE-968"/>
    <x v="28"/>
    <x v="28"/>
    <x v="386"/>
    <x v="386"/>
    <x v="262"/>
    <x v="2"/>
    <x v="1"/>
    <n v="50"/>
    <n v="199289.62000000002"/>
    <n v="9964.4810000000016"/>
    <x v="10"/>
  </r>
  <r>
    <x v="6"/>
    <s v="SEPTIEMBRE"/>
    <s v="BQE-969"/>
    <x v="28"/>
    <x v="28"/>
    <x v="386"/>
    <x v="386"/>
    <x v="262"/>
    <x v="2"/>
    <x v="1"/>
    <n v="140"/>
    <n v="133037"/>
    <n v="18625.18"/>
    <x v="10"/>
  </r>
  <r>
    <x v="6"/>
    <s v="SEPTIEMBRE"/>
    <s v="BQE-970"/>
    <x v="146"/>
    <x v="146"/>
    <x v="18"/>
    <x v="18"/>
    <x v="4"/>
    <x v="3"/>
    <x v="1"/>
    <n v="3"/>
    <n v="4665929.0000000009"/>
    <n v="13997.787000000004"/>
    <x v="28"/>
  </r>
  <r>
    <x v="6"/>
    <s v="SEPTIEMBRE"/>
    <s v="BQE-970"/>
    <x v="146"/>
    <x v="146"/>
    <x v="16"/>
    <x v="16"/>
    <x v="4"/>
    <x v="3"/>
    <x v="1"/>
    <n v="3"/>
    <n v="5448622"/>
    <n v="16345.866"/>
    <x v="28"/>
  </r>
  <r>
    <x v="6"/>
    <s v="SEPTIEMBRE"/>
    <s v="BQE-970"/>
    <x v="146"/>
    <x v="146"/>
    <x v="500"/>
    <x v="500"/>
    <x v="4"/>
    <x v="3"/>
    <x v="1"/>
    <n v="1"/>
    <n v="866674.00000000012"/>
    <n v="866.67400000000009"/>
    <x v="28"/>
  </r>
  <r>
    <x v="6"/>
    <s v="SEPTIEMBRE"/>
    <s v="BQE-971"/>
    <x v="33"/>
    <x v="33"/>
    <x v="375"/>
    <x v="375"/>
    <x v="254"/>
    <x v="0"/>
    <x v="3"/>
    <n v="1"/>
    <n v="1110000"/>
    <n v="1110"/>
    <x v="0"/>
  </r>
  <r>
    <x v="6"/>
    <s v="OCTUBRE"/>
    <s v="BQE-1008"/>
    <x v="65"/>
    <x v="65"/>
    <x v="692"/>
    <x v="689"/>
    <x v="469"/>
    <x v="0"/>
    <x v="3"/>
    <n v="1"/>
    <n v="2215567"/>
    <n v="2215.567"/>
    <x v="0"/>
  </r>
  <r>
    <x v="6"/>
    <s v="OCTUBRE"/>
    <s v="BQE-1009"/>
    <x v="65"/>
    <x v="65"/>
    <x v="444"/>
    <x v="444"/>
    <x v="305"/>
    <x v="0"/>
    <x v="3"/>
    <n v="5"/>
    <n v="143900"/>
    <n v="719.5"/>
    <x v="0"/>
  </r>
  <r>
    <x v="6"/>
    <s v="OCTUBRE"/>
    <s v="BQE-1010"/>
    <x v="28"/>
    <x v="28"/>
    <x v="82"/>
    <x v="82"/>
    <x v="4"/>
    <x v="3"/>
    <x v="1"/>
    <n v="40"/>
    <n v="138680.70000000001"/>
    <n v="5547.2280000000001"/>
    <x v="10"/>
  </r>
  <r>
    <x v="6"/>
    <s v="OCTUBRE"/>
    <s v="BQE-1011"/>
    <x v="148"/>
    <x v="148"/>
    <x v="681"/>
    <x v="681"/>
    <x v="4"/>
    <x v="3"/>
    <x v="1"/>
    <n v="1"/>
    <n v="138337"/>
    <n v="138.33699999999999"/>
    <x v="0"/>
  </r>
  <r>
    <x v="6"/>
    <s v="OCTUBRE"/>
    <s v="BQE-1012"/>
    <x v="77"/>
    <x v="77"/>
    <x v="218"/>
    <x v="218"/>
    <x v="157"/>
    <x v="1"/>
    <x v="3"/>
    <n v="8"/>
    <n v="45132.375000000007"/>
    <n v="361.05900000000008"/>
    <x v="16"/>
  </r>
  <r>
    <x v="6"/>
    <s v="OCTUBRE"/>
    <s v="BQE-1013"/>
    <x v="4"/>
    <x v="4"/>
    <x v="693"/>
    <x v="690"/>
    <x v="4"/>
    <x v="3"/>
    <x v="1"/>
    <n v="2"/>
    <n v="463306.00000000006"/>
    <n v="926.61200000000008"/>
    <x v="3"/>
  </r>
  <r>
    <x v="6"/>
    <s v="OCTUBRE"/>
    <s v="BQE-1014"/>
    <x v="4"/>
    <x v="4"/>
    <x v="694"/>
    <x v="691"/>
    <x v="4"/>
    <x v="3"/>
    <x v="1"/>
    <n v="2"/>
    <n v="463306.00000000006"/>
    <n v="926.61200000000008"/>
    <x v="3"/>
  </r>
  <r>
    <x v="6"/>
    <s v="OCTUBRE"/>
    <s v="BQE-1015"/>
    <x v="28"/>
    <x v="28"/>
    <x v="323"/>
    <x v="323"/>
    <x v="4"/>
    <x v="2"/>
    <x v="1"/>
    <n v="1"/>
    <n v="4292211"/>
    <n v="4292.2110000000002"/>
    <x v="10"/>
  </r>
  <r>
    <x v="6"/>
    <s v="OCTUBRE"/>
    <s v="BQE-1016"/>
    <x v="149"/>
    <x v="149"/>
    <x v="695"/>
    <x v="692"/>
    <x v="4"/>
    <x v="3"/>
    <x v="1"/>
    <n v="1"/>
    <n v="2865269"/>
    <n v="2865.2689999999998"/>
    <x v="0"/>
  </r>
  <r>
    <x v="6"/>
    <s v="OCTUBRE"/>
    <s v="BQE-1016"/>
    <x v="149"/>
    <x v="149"/>
    <x v="696"/>
    <x v="693"/>
    <x v="470"/>
    <x v="1"/>
    <x v="1"/>
    <n v="1"/>
    <n v="624526"/>
    <n v="624.52599999999995"/>
    <x v="0"/>
  </r>
  <r>
    <x v="6"/>
    <s v="OCTUBRE"/>
    <s v="BQE-1017"/>
    <x v="25"/>
    <x v="25"/>
    <x v="115"/>
    <x v="115"/>
    <x v="87"/>
    <x v="4"/>
    <x v="1"/>
    <n v="0"/>
    <n v="832472.2"/>
    <n v="0"/>
    <x v="16"/>
  </r>
  <r>
    <x v="6"/>
    <s v="OCTUBRE"/>
    <s v="BQE-1017"/>
    <x v="25"/>
    <x v="25"/>
    <x v="89"/>
    <x v="89"/>
    <x v="64"/>
    <x v="4"/>
    <x v="1"/>
    <n v="0"/>
    <n v="540798.1"/>
    <n v="0"/>
    <x v="16"/>
  </r>
  <r>
    <x v="6"/>
    <s v="OCTUBRE"/>
    <s v="BQE-1017"/>
    <x v="25"/>
    <x v="25"/>
    <x v="44"/>
    <x v="44"/>
    <x v="30"/>
    <x v="4"/>
    <x v="1"/>
    <n v="0"/>
    <n v="546288.43000000005"/>
    <n v="0"/>
    <x v="16"/>
  </r>
  <r>
    <x v="6"/>
    <s v="OCTUBRE"/>
    <s v="BQE-1017"/>
    <x v="25"/>
    <x v="25"/>
    <x v="425"/>
    <x v="425"/>
    <x v="291"/>
    <x v="4"/>
    <x v="1"/>
    <n v="0"/>
    <n v="926151.05"/>
    <n v="0"/>
    <x v="16"/>
  </r>
  <r>
    <x v="6"/>
    <s v="OCTUBRE"/>
    <s v="BQE-1018"/>
    <x v="13"/>
    <x v="13"/>
    <x v="185"/>
    <x v="185"/>
    <x v="135"/>
    <x v="4"/>
    <x v="1"/>
    <n v="12"/>
    <n v="1544637.4166666667"/>
    <n v="18535.649000000001"/>
    <x v="9"/>
  </r>
  <r>
    <x v="6"/>
    <s v="OCTUBRE"/>
    <s v="BQE-1018"/>
    <x v="13"/>
    <x v="13"/>
    <x v="272"/>
    <x v="272"/>
    <x v="189"/>
    <x v="1"/>
    <x v="1"/>
    <n v="50"/>
    <n v="270604.94"/>
    <n v="13530.246999999999"/>
    <x v="9"/>
  </r>
  <r>
    <x v="6"/>
    <s v="OCTUBRE"/>
    <s v="BQE-1018"/>
    <x v="13"/>
    <x v="13"/>
    <x v="107"/>
    <x v="107"/>
    <x v="80"/>
    <x v="1"/>
    <x v="1"/>
    <n v="25"/>
    <n v="50751.280000000006"/>
    <n v="1268.7820000000002"/>
    <x v="9"/>
  </r>
  <r>
    <x v="6"/>
    <s v="OCTUBRE"/>
    <s v="BQE-1018"/>
    <x v="13"/>
    <x v="13"/>
    <x v="249"/>
    <x v="249"/>
    <x v="174"/>
    <x v="4"/>
    <x v="1"/>
    <n v="12"/>
    <n v="1606643.9166666667"/>
    <n v="19279.726999999999"/>
    <x v="9"/>
  </r>
  <r>
    <x v="6"/>
    <s v="OCTUBRE"/>
    <s v="BQE-1018"/>
    <x v="13"/>
    <x v="13"/>
    <x v="118"/>
    <x v="118"/>
    <x v="90"/>
    <x v="5"/>
    <x v="1"/>
    <n v="30"/>
    <n v="68148.800000000003"/>
    <n v="2044.4639999999999"/>
    <x v="9"/>
  </r>
  <r>
    <x v="6"/>
    <s v="OCTUBRE"/>
    <s v="BQE-1018"/>
    <x v="13"/>
    <x v="13"/>
    <x v="273"/>
    <x v="273"/>
    <x v="190"/>
    <x v="1"/>
    <x v="1"/>
    <n v="2"/>
    <n v="1635159.5"/>
    <n v="3270.319"/>
    <x v="9"/>
  </r>
  <r>
    <x v="6"/>
    <s v="OCTUBRE"/>
    <s v="BQE-1018"/>
    <x v="13"/>
    <x v="13"/>
    <x v="105"/>
    <x v="105"/>
    <x v="78"/>
    <x v="1"/>
    <x v="1"/>
    <n v="30"/>
    <n v="33834.199999999997"/>
    <n v="1015.0259999999998"/>
    <x v="9"/>
  </r>
  <r>
    <x v="6"/>
    <s v="OCTUBRE"/>
    <s v="BQE-1019"/>
    <x v="2"/>
    <x v="2"/>
    <x v="5"/>
    <x v="5"/>
    <x v="4"/>
    <x v="2"/>
    <x v="1"/>
    <n v="1"/>
    <n v="2199566"/>
    <n v="2199.5659999999998"/>
    <x v="2"/>
  </r>
  <r>
    <x v="6"/>
    <s v="OCTUBRE"/>
    <s v="BQE-1020"/>
    <x v="4"/>
    <x v="4"/>
    <x v="5"/>
    <x v="5"/>
    <x v="4"/>
    <x v="2"/>
    <x v="1"/>
    <n v="2"/>
    <n v="2199566"/>
    <n v="4399.1319999999996"/>
    <x v="3"/>
  </r>
  <r>
    <x v="6"/>
    <s v="OCTUBRE"/>
    <s v="BQE-1021"/>
    <x v="4"/>
    <x v="4"/>
    <x v="5"/>
    <x v="5"/>
    <x v="4"/>
    <x v="2"/>
    <x v="1"/>
    <n v="1"/>
    <n v="2199566"/>
    <n v="2199.5659999999998"/>
    <x v="3"/>
  </r>
  <r>
    <x v="6"/>
    <s v="OCTUBRE"/>
    <s v="BQE-1022"/>
    <x v="8"/>
    <x v="8"/>
    <x v="43"/>
    <x v="43"/>
    <x v="29"/>
    <x v="1"/>
    <x v="1"/>
    <n v="50"/>
    <n v="165773.84000000003"/>
    <n v="8288.6920000000009"/>
    <x v="7"/>
  </r>
  <r>
    <x v="6"/>
    <s v="OCTUBRE"/>
    <s v="BQE-1023"/>
    <x v="12"/>
    <x v="12"/>
    <x v="5"/>
    <x v="5"/>
    <x v="4"/>
    <x v="2"/>
    <x v="1"/>
    <n v="5"/>
    <n v="2158731.4"/>
    <n v="10793.656999999999"/>
    <x v="8"/>
  </r>
  <r>
    <x v="6"/>
    <s v="OCTUBRE"/>
    <s v="BQE-1041"/>
    <x v="5"/>
    <x v="5"/>
    <x v="5"/>
    <x v="5"/>
    <x v="4"/>
    <x v="2"/>
    <x v="1"/>
    <n v="25"/>
    <n v="2170886.56"/>
    <n v="54272.163999999997"/>
    <x v="4"/>
  </r>
  <r>
    <x v="6"/>
    <s v="OCTUBRE"/>
    <s v="BQE-1042"/>
    <x v="147"/>
    <x v="147"/>
    <x v="102"/>
    <x v="102"/>
    <x v="75"/>
    <x v="1"/>
    <x v="1"/>
    <n v="5"/>
    <n v="1725.6"/>
    <n v="8.6280000000000001"/>
    <x v="0"/>
  </r>
  <r>
    <x v="6"/>
    <s v="OCTUBRE"/>
    <s v="BQE-1043"/>
    <x v="5"/>
    <x v="5"/>
    <x v="185"/>
    <x v="185"/>
    <x v="135"/>
    <x v="4"/>
    <x v="1"/>
    <n v="12"/>
    <n v="1100694"/>
    <n v="13208.328"/>
    <x v="4"/>
  </r>
  <r>
    <x v="6"/>
    <s v="OCTUBRE"/>
    <s v="BQE-1043"/>
    <x v="5"/>
    <x v="5"/>
    <x v="89"/>
    <x v="89"/>
    <x v="64"/>
    <x v="4"/>
    <x v="1"/>
    <n v="100"/>
    <n v="474663"/>
    <n v="47466.3"/>
    <x v="4"/>
  </r>
  <r>
    <x v="6"/>
    <s v="OCTUBRE"/>
    <s v="BQE-1043"/>
    <x v="5"/>
    <x v="5"/>
    <x v="45"/>
    <x v="45"/>
    <x v="31"/>
    <x v="4"/>
    <x v="1"/>
    <n v="20"/>
    <n v="1100694"/>
    <n v="22013.88"/>
    <x v="4"/>
  </r>
  <r>
    <x v="6"/>
    <s v="OCTUBRE"/>
    <s v="BQE-1044"/>
    <x v="124"/>
    <x v="124"/>
    <x v="362"/>
    <x v="362"/>
    <x v="248"/>
    <x v="1"/>
    <x v="1"/>
    <n v="1"/>
    <n v="260000"/>
    <n v="260"/>
    <x v="0"/>
  </r>
  <r>
    <x v="6"/>
    <s v="OCTUBRE"/>
    <s v="BQE-1046"/>
    <x v="12"/>
    <x v="12"/>
    <x v="115"/>
    <x v="115"/>
    <x v="87"/>
    <x v="4"/>
    <x v="1"/>
    <n v="115"/>
    <n v="832472.2"/>
    <n v="95734.303"/>
    <x v="8"/>
  </r>
  <r>
    <x v="6"/>
    <s v="OCTUBRE"/>
    <s v="BQE-1046"/>
    <x v="12"/>
    <x v="12"/>
    <x v="89"/>
    <x v="89"/>
    <x v="64"/>
    <x v="4"/>
    <x v="1"/>
    <n v="40"/>
    <n v="540798.1"/>
    <n v="21631.923999999999"/>
    <x v="8"/>
  </r>
  <r>
    <x v="6"/>
    <s v="OCTUBRE"/>
    <s v="BQE-1046"/>
    <x v="12"/>
    <x v="12"/>
    <x v="44"/>
    <x v="44"/>
    <x v="30"/>
    <x v="4"/>
    <x v="1"/>
    <n v="100"/>
    <n v="546288.43000000005"/>
    <n v="54628.843000000008"/>
    <x v="8"/>
  </r>
  <r>
    <x v="6"/>
    <s v="OCTUBRE"/>
    <s v="BQE-1046"/>
    <x v="12"/>
    <x v="12"/>
    <x v="425"/>
    <x v="425"/>
    <x v="291"/>
    <x v="4"/>
    <x v="1"/>
    <n v="60"/>
    <n v="926151.05"/>
    <n v="55569.063000000002"/>
    <x v="8"/>
  </r>
  <r>
    <x v="6"/>
    <s v="OCTUBRE"/>
    <s v="BQE-1047"/>
    <x v="150"/>
    <x v="150"/>
    <x v="697"/>
    <x v="694"/>
    <x v="471"/>
    <x v="3"/>
    <x v="1"/>
    <n v="1"/>
    <n v="181657.14285714287"/>
    <n v="181.65714285714287"/>
    <x v="29"/>
  </r>
  <r>
    <x v="6"/>
    <s v="NOVIEMBRE"/>
    <s v="BQE-1086"/>
    <x v="150"/>
    <x v="150"/>
    <x v="35"/>
    <x v="35"/>
    <x v="21"/>
    <x v="1"/>
    <x v="1"/>
    <n v="2"/>
    <n v="20042.016806722691"/>
    <n v="40.084033613445385"/>
    <x v="29"/>
  </r>
  <r>
    <x v="6"/>
    <s v="NOVIEMBRE"/>
    <s v="BQE-1087"/>
    <x v="28"/>
    <x v="28"/>
    <x v="5"/>
    <x v="5"/>
    <x v="4"/>
    <x v="2"/>
    <x v="1"/>
    <n v="4"/>
    <n v="2147807"/>
    <n v="8591.2279999999992"/>
    <x v="10"/>
  </r>
  <r>
    <x v="6"/>
    <s v="NOVIEMBRE"/>
    <s v="BQE-1088"/>
    <x v="14"/>
    <x v="14"/>
    <x v="698"/>
    <x v="695"/>
    <x v="4"/>
    <x v="1"/>
    <x v="1"/>
    <n v="3"/>
    <n v="102344.66666666669"/>
    <n v="307.03400000000005"/>
    <x v="0"/>
  </r>
  <r>
    <x v="6"/>
    <s v="NOVIEMBRE"/>
    <s v="BQE-1089"/>
    <x v="65"/>
    <x v="65"/>
    <x v="548"/>
    <x v="548"/>
    <x v="373"/>
    <x v="1"/>
    <x v="3"/>
    <n v="2"/>
    <n v="88235"/>
    <n v="176.47"/>
    <x v="0"/>
  </r>
  <r>
    <x v="6"/>
    <s v="NOVIEMBRE"/>
    <s v="BQE-1090"/>
    <x v="6"/>
    <x v="6"/>
    <x v="115"/>
    <x v="115"/>
    <x v="87"/>
    <x v="4"/>
    <x v="1"/>
    <n v="8"/>
    <n v="956056.375"/>
    <n v="7648.451"/>
    <x v="5"/>
  </r>
  <r>
    <x v="6"/>
    <s v="NOVIEMBRE"/>
    <s v="BQE-1090"/>
    <x v="6"/>
    <x v="6"/>
    <x v="202"/>
    <x v="202"/>
    <x v="145"/>
    <x v="4"/>
    <x v="1"/>
    <n v="2"/>
    <n v="1752770.0000000002"/>
    <n v="3505.5400000000004"/>
    <x v="5"/>
  </r>
  <r>
    <x v="6"/>
    <s v="NOVIEMBRE"/>
    <s v="BQE-1091"/>
    <x v="8"/>
    <x v="8"/>
    <x v="5"/>
    <x v="5"/>
    <x v="4"/>
    <x v="2"/>
    <x v="1"/>
    <n v="3"/>
    <n v="2181003.3333333335"/>
    <n v="6543.01"/>
    <x v="7"/>
  </r>
  <r>
    <x v="6"/>
    <s v="NOVIEMBRE"/>
    <s v="BQE-1092"/>
    <x v="6"/>
    <x v="6"/>
    <x v="89"/>
    <x v="89"/>
    <x v="64"/>
    <x v="4"/>
    <x v="1"/>
    <n v="10"/>
    <n v="589568.1"/>
    <n v="5895.6809999999996"/>
    <x v="5"/>
  </r>
  <r>
    <x v="6"/>
    <s v="NOVIEMBRE"/>
    <s v="BQE-1092"/>
    <x v="6"/>
    <x v="6"/>
    <x v="43"/>
    <x v="43"/>
    <x v="29"/>
    <x v="1"/>
    <x v="1"/>
    <n v="10"/>
    <n v="173716.8"/>
    <n v="1737.1679999999999"/>
    <x v="5"/>
  </r>
  <r>
    <x v="6"/>
    <s v="NOVIEMBRE"/>
    <s v="BQE-1093"/>
    <x v="5"/>
    <x v="5"/>
    <x v="44"/>
    <x v="44"/>
    <x v="30"/>
    <x v="4"/>
    <x v="1"/>
    <n v="5"/>
    <n v="557699.6"/>
    <n v="2788.498"/>
    <x v="4"/>
  </r>
  <r>
    <x v="6"/>
    <s v="NOVIEMBRE"/>
    <s v="BQE-1094"/>
    <x v="4"/>
    <x v="4"/>
    <x v="5"/>
    <x v="5"/>
    <x v="4"/>
    <x v="2"/>
    <x v="1"/>
    <n v="1"/>
    <n v="2127889"/>
    <n v="2127.8890000000001"/>
    <x v="3"/>
  </r>
  <r>
    <x v="6"/>
    <s v="NOVIEMBRE"/>
    <s v="BQE-1095"/>
    <x v="5"/>
    <x v="5"/>
    <x v="15"/>
    <x v="15"/>
    <x v="4"/>
    <x v="3"/>
    <x v="1"/>
    <n v="2"/>
    <n v="4940624.5"/>
    <n v="9881.2489999999998"/>
    <x v="4"/>
  </r>
  <r>
    <x v="6"/>
    <s v="NOVIEMBRE"/>
    <s v="BQE-1095"/>
    <x v="5"/>
    <x v="5"/>
    <x v="196"/>
    <x v="196"/>
    <x v="4"/>
    <x v="3"/>
    <x v="1"/>
    <n v="4"/>
    <n v="9465372"/>
    <n v="37861.487999999998"/>
    <x v="4"/>
  </r>
  <r>
    <x v="6"/>
    <s v="NOVIEMBRE"/>
    <s v="BQE-1095"/>
    <x v="5"/>
    <x v="5"/>
    <x v="18"/>
    <x v="18"/>
    <x v="4"/>
    <x v="3"/>
    <x v="1"/>
    <n v="6"/>
    <n v="4657828.0000000009"/>
    <n v="27946.968000000008"/>
    <x v="4"/>
  </r>
  <r>
    <x v="6"/>
    <s v="NOVIEMBRE"/>
    <s v="BQE-1096"/>
    <x v="74"/>
    <x v="74"/>
    <x v="91"/>
    <x v="91"/>
    <x v="66"/>
    <x v="3"/>
    <x v="3"/>
    <n v="2"/>
    <n v="279160.00000000006"/>
    <n v="558.32000000000016"/>
    <x v="0"/>
  </r>
  <r>
    <x v="6"/>
    <s v="NOVIEMBRE"/>
    <s v="BQE-1097"/>
    <x v="34"/>
    <x v="34"/>
    <x v="459"/>
    <x v="459"/>
    <x v="319"/>
    <x v="3"/>
    <x v="0"/>
    <n v="12"/>
    <n v="92000"/>
    <n v="1104"/>
    <x v="0"/>
  </r>
  <r>
    <x v="6"/>
    <s v="NOVIEMBRE"/>
    <s v="BQE-1098"/>
    <x v="25"/>
    <x v="25"/>
    <x v="119"/>
    <x v="119"/>
    <x v="91"/>
    <x v="5"/>
    <x v="1"/>
    <n v="40"/>
    <n v="209901.7"/>
    <n v="8396.0679999999993"/>
    <x v="16"/>
  </r>
  <r>
    <x v="6"/>
    <s v="NOVIEMBRE"/>
    <s v="BQE-1099"/>
    <x v="28"/>
    <x v="28"/>
    <x v="323"/>
    <x v="323"/>
    <x v="4"/>
    <x v="2"/>
    <x v="1"/>
    <n v="2"/>
    <n v="3312329.5"/>
    <n v="6624.6589999999997"/>
    <x v="10"/>
  </r>
  <r>
    <x v="6"/>
    <s v="NOVIEMBRE"/>
    <s v="BQE-1099"/>
    <x v="28"/>
    <x v="28"/>
    <x v="6"/>
    <x v="6"/>
    <x v="4"/>
    <x v="2"/>
    <x v="1"/>
    <n v="1"/>
    <n v="2411859"/>
    <n v="2411.8589999999999"/>
    <x v="10"/>
  </r>
  <r>
    <x v="6"/>
    <s v="NOVIEMBRE"/>
    <s v="BQE-1100"/>
    <x v="28"/>
    <x v="28"/>
    <x v="18"/>
    <x v="18"/>
    <x v="4"/>
    <x v="3"/>
    <x v="1"/>
    <n v="0"/>
    <n v="4737894.0000000009"/>
    <n v="0"/>
    <x v="10"/>
  </r>
  <r>
    <x v="6"/>
    <s v="NOVIEMBRE"/>
    <s v="BQE-1100"/>
    <x v="28"/>
    <x v="28"/>
    <x v="15"/>
    <x v="15"/>
    <x v="4"/>
    <x v="3"/>
    <x v="1"/>
    <n v="0"/>
    <n v="4687334"/>
    <n v="0"/>
    <x v="10"/>
  </r>
  <r>
    <x v="6"/>
    <s v="NOVIEMBRE"/>
    <s v="BQE-1101"/>
    <x v="74"/>
    <x v="74"/>
    <x v="676"/>
    <x v="676"/>
    <x v="4"/>
    <x v="1"/>
    <x v="0"/>
    <n v="5"/>
    <n v="6500"/>
    <n v="32.5"/>
    <x v="0"/>
  </r>
  <r>
    <x v="6"/>
    <s v="NOVIEMBRE"/>
    <s v="BQE-1117"/>
    <x v="2"/>
    <x v="2"/>
    <x v="699"/>
    <x v="696"/>
    <x v="4"/>
    <x v="2"/>
    <x v="1"/>
    <n v="15"/>
    <n v="419913.7333333334"/>
    <n v="6298.706000000001"/>
    <x v="2"/>
  </r>
  <r>
    <x v="6"/>
    <s v="NOVIEMBRE"/>
    <s v="BQE-1118"/>
    <x v="87"/>
    <x v="87"/>
    <x v="699"/>
    <x v="696"/>
    <x v="4"/>
    <x v="2"/>
    <x v="1"/>
    <n v="5"/>
    <n v="412352.4"/>
    <n v="2061.7620000000002"/>
    <x v="3"/>
  </r>
  <r>
    <x v="6"/>
    <s v="NOVIEMBRE"/>
    <s v="BQE-1119"/>
    <x v="4"/>
    <x v="4"/>
    <x v="699"/>
    <x v="696"/>
    <x v="4"/>
    <x v="2"/>
    <x v="1"/>
    <n v="40"/>
    <n v="419913.72499999998"/>
    <n v="16796.548999999999"/>
    <x v="3"/>
  </r>
  <r>
    <x v="6"/>
    <s v="NOVIEMBRE"/>
    <s v="BQE-1125"/>
    <x v="12"/>
    <x v="12"/>
    <x v="297"/>
    <x v="297"/>
    <x v="202"/>
    <x v="2"/>
    <x v="1"/>
    <n v="1"/>
    <n v="37582541"/>
    <n v="37582.540999999997"/>
    <x v="8"/>
  </r>
  <r>
    <x v="6"/>
    <s v="NOVIEMBRE"/>
    <s v="BQE-1127"/>
    <x v="74"/>
    <x v="74"/>
    <x v="56"/>
    <x v="56"/>
    <x v="42"/>
    <x v="0"/>
    <x v="3"/>
    <n v="1"/>
    <n v="130000"/>
    <n v="130"/>
    <x v="0"/>
  </r>
  <r>
    <x v="6"/>
    <s v="NOVIEMBRE"/>
    <s v="BQE-1127"/>
    <x v="74"/>
    <x v="74"/>
    <x v="82"/>
    <x v="82"/>
    <x v="4"/>
    <x v="3"/>
    <x v="1"/>
    <n v="1"/>
    <n v="140000"/>
    <n v="140"/>
    <x v="0"/>
  </r>
  <r>
    <x v="6"/>
    <s v="NOVIEMBRE"/>
    <s v="BQE-1128"/>
    <x v="24"/>
    <x v="24"/>
    <x v="699"/>
    <x v="696"/>
    <x v="4"/>
    <x v="2"/>
    <x v="1"/>
    <n v="10"/>
    <n v="401835.30000000005"/>
    <n v="4018.3530000000005"/>
    <x v="15"/>
  </r>
  <r>
    <x v="6"/>
    <s v="NOVIEMBRE"/>
    <s v="BQE-1129"/>
    <x v="148"/>
    <x v="148"/>
    <x v="329"/>
    <x v="329"/>
    <x v="227"/>
    <x v="1"/>
    <x v="1"/>
    <n v="1"/>
    <n v="137380.00000000003"/>
    <n v="137.38000000000002"/>
    <x v="0"/>
  </r>
  <r>
    <x v="6"/>
    <s v="NOVIEMBRE"/>
    <s v="BQE-1130"/>
    <x v="24"/>
    <x v="24"/>
    <x v="82"/>
    <x v="82"/>
    <x v="4"/>
    <x v="3"/>
    <x v="1"/>
    <n v="4"/>
    <n v="135000"/>
    <n v="540"/>
    <x v="15"/>
  </r>
  <r>
    <x v="6"/>
    <s v="NOVIEMBRE"/>
    <s v="BQE-1131"/>
    <x v="49"/>
    <x v="49"/>
    <x v="43"/>
    <x v="43"/>
    <x v="29"/>
    <x v="1"/>
    <x v="1"/>
    <n v="15"/>
    <n v="179726.8"/>
    <n v="2695.902"/>
    <x v="0"/>
  </r>
  <r>
    <x v="6"/>
    <s v="NOVIEMBRE"/>
    <s v="BQE-1132"/>
    <x v="142"/>
    <x v="142"/>
    <x v="500"/>
    <x v="500"/>
    <x v="4"/>
    <x v="3"/>
    <x v="1"/>
    <n v="4"/>
    <n v="689000"/>
    <n v="2756"/>
    <x v="6"/>
  </r>
  <r>
    <x v="6"/>
    <s v="DICIEMBRE"/>
    <s v="BQE-2046"/>
    <x v="8"/>
    <x v="8"/>
    <x v="386"/>
    <x v="386"/>
    <x v="262"/>
    <x v="2"/>
    <x v="1"/>
    <n v="25"/>
    <n v="133037"/>
    <n v="3325.9250000000002"/>
    <x v="7"/>
  </r>
  <r>
    <x v="6"/>
    <s v="DICIEMBRE"/>
    <s v="BQE-2047"/>
    <x v="8"/>
    <x v="8"/>
    <x v="386"/>
    <x v="386"/>
    <x v="262"/>
    <x v="2"/>
    <x v="1"/>
    <n v="25"/>
    <n v="133037"/>
    <n v="3325.9250000000002"/>
    <x v="7"/>
  </r>
  <r>
    <x v="6"/>
    <s v="DICIEMBRE"/>
    <s v="BQE-2048"/>
    <x v="28"/>
    <x v="28"/>
    <x v="386"/>
    <x v="386"/>
    <x v="262"/>
    <x v="2"/>
    <x v="1"/>
    <n v="94"/>
    <n v="133037"/>
    <n v="12505.477999999999"/>
    <x v="10"/>
  </r>
  <r>
    <x v="6"/>
    <s v="DICIEMBRE"/>
    <s v="BQE-2049"/>
    <x v="34"/>
    <x v="34"/>
    <x v="459"/>
    <x v="459"/>
    <x v="319"/>
    <x v="3"/>
    <x v="0"/>
    <n v="12"/>
    <n v="92000"/>
    <n v="1104"/>
    <x v="0"/>
  </r>
  <r>
    <x v="6"/>
    <s v="DICIEMBRE"/>
    <s v="BQE-2050"/>
    <x v="27"/>
    <x v="27"/>
    <x v="700"/>
    <x v="697"/>
    <x v="4"/>
    <x v="1"/>
    <x v="1"/>
    <n v="1"/>
    <n v="138550"/>
    <n v="138.55000000000001"/>
    <x v="10"/>
  </r>
  <r>
    <x v="6"/>
    <s v="DICIEMBRE"/>
    <s v="BQE-2051"/>
    <x v="14"/>
    <x v="14"/>
    <x v="28"/>
    <x v="28"/>
    <x v="14"/>
    <x v="1"/>
    <x v="1"/>
    <n v="1"/>
    <n v="531873"/>
    <n v="531.87300000000005"/>
    <x v="0"/>
  </r>
  <r>
    <x v="6"/>
    <s v="DICIEMBRE"/>
    <s v="BQE-2051"/>
    <x v="14"/>
    <x v="14"/>
    <x v="29"/>
    <x v="29"/>
    <x v="15"/>
    <x v="1"/>
    <x v="1"/>
    <n v="1"/>
    <n v="525098"/>
    <n v="525.09799999999996"/>
    <x v="0"/>
  </r>
  <r>
    <x v="6"/>
    <s v="DICIEMBRE"/>
    <s v="BQE-2051"/>
    <x v="14"/>
    <x v="14"/>
    <x v="474"/>
    <x v="474"/>
    <x v="329"/>
    <x v="1"/>
    <x v="1"/>
    <n v="1"/>
    <n v="30489"/>
    <n v="30.489000000000001"/>
    <x v="0"/>
  </r>
  <r>
    <x v="6"/>
    <s v="DICIEMBRE"/>
    <s v="BQE-2051"/>
    <x v="14"/>
    <x v="14"/>
    <x v="29"/>
    <x v="29"/>
    <x v="15"/>
    <x v="1"/>
    <x v="1"/>
    <n v="1"/>
    <n v="155835"/>
    <n v="155.83500000000001"/>
    <x v="0"/>
  </r>
  <r>
    <x v="6"/>
    <s v="DICIEMBRE"/>
    <s v="BQE-2051"/>
    <x v="14"/>
    <x v="14"/>
    <x v="26"/>
    <x v="26"/>
    <x v="12"/>
    <x v="1"/>
    <x v="1"/>
    <n v="1"/>
    <n v="169386"/>
    <n v="169.386"/>
    <x v="0"/>
  </r>
  <r>
    <x v="6"/>
    <s v="DICIEMBRE"/>
    <s v="BQE-2051"/>
    <x v="14"/>
    <x v="14"/>
    <x v="475"/>
    <x v="475"/>
    <x v="330"/>
    <x v="1"/>
    <x v="1"/>
    <n v="3"/>
    <n v="121958"/>
    <n v="365.87400000000002"/>
    <x v="0"/>
  </r>
  <r>
    <x v="6"/>
    <s v="DICIEMBRE"/>
    <s v="BQE-2052"/>
    <x v="34"/>
    <x v="34"/>
    <x v="459"/>
    <x v="459"/>
    <x v="319"/>
    <x v="3"/>
    <x v="0"/>
    <n v="12"/>
    <n v="92000"/>
    <n v="1104"/>
    <x v="0"/>
  </r>
  <r>
    <x v="6"/>
    <s v="DICIEMBRE"/>
    <s v="BQE-2053"/>
    <x v="8"/>
    <x v="8"/>
    <x v="386"/>
    <x v="386"/>
    <x v="262"/>
    <x v="2"/>
    <x v="1"/>
    <n v="25"/>
    <n v="133037"/>
    <n v="3325.9250000000002"/>
    <x v="7"/>
  </r>
  <r>
    <x v="6"/>
    <s v="DICIEMBRE"/>
    <s v="BQE-2054"/>
    <x v="1"/>
    <x v="1"/>
    <x v="357"/>
    <x v="357"/>
    <x v="245"/>
    <x v="1"/>
    <x v="3"/>
    <n v="1"/>
    <n v="59000"/>
    <n v="59"/>
    <x v="1"/>
  </r>
  <r>
    <x v="6"/>
    <s v="DICIEMBRE"/>
    <s v="BQE-2054"/>
    <x v="1"/>
    <x v="1"/>
    <x v="170"/>
    <x v="170"/>
    <x v="126"/>
    <x v="2"/>
    <x v="3"/>
    <n v="1"/>
    <n v="1156000"/>
    <n v="1156"/>
    <x v="1"/>
  </r>
  <r>
    <x v="6"/>
    <s v="DICIEMBRE"/>
    <s v="BQE-2054"/>
    <x v="1"/>
    <x v="1"/>
    <x v="261"/>
    <x v="261"/>
    <x v="180"/>
    <x v="1"/>
    <x v="3"/>
    <n v="1"/>
    <n v="112900"/>
    <n v="112.9"/>
    <x v="1"/>
  </r>
  <r>
    <x v="6"/>
    <s v="DICIEMBRE"/>
    <s v="BQE-2054"/>
    <x v="1"/>
    <x v="1"/>
    <x v="130"/>
    <x v="130"/>
    <x v="99"/>
    <x v="0"/>
    <x v="3"/>
    <n v="1"/>
    <n v="230000"/>
    <n v="230"/>
    <x v="1"/>
  </r>
  <r>
    <x v="6"/>
    <s v="DICIEMBRE"/>
    <s v="BQE-2055"/>
    <x v="65"/>
    <x v="65"/>
    <x v="6"/>
    <x v="6"/>
    <x v="4"/>
    <x v="2"/>
    <x v="1"/>
    <n v="1"/>
    <n v="598000"/>
    <n v="598"/>
    <x v="0"/>
  </r>
  <r>
    <x v="6"/>
    <s v="DICIEMBRE"/>
    <s v="BQE-2057"/>
    <x v="6"/>
    <x v="6"/>
    <x v="6"/>
    <x v="6"/>
    <x v="4"/>
    <x v="2"/>
    <x v="1"/>
    <n v="1"/>
    <n v="3260946"/>
    <n v="3260.9459999999999"/>
    <x v="5"/>
  </r>
  <r>
    <x v="6"/>
    <s v="DICIEMBRE"/>
    <s v="BQE-2058"/>
    <x v="6"/>
    <x v="6"/>
    <x v="6"/>
    <x v="6"/>
    <x v="4"/>
    <x v="2"/>
    <x v="1"/>
    <n v="2"/>
    <n v="3260946"/>
    <n v="6521.8919999999998"/>
    <x v="5"/>
  </r>
  <r>
    <x v="6"/>
    <s v="DICIEMBRE"/>
    <s v="BQE-2059"/>
    <x v="6"/>
    <x v="6"/>
    <x v="6"/>
    <x v="6"/>
    <x v="4"/>
    <x v="2"/>
    <x v="1"/>
    <n v="4"/>
    <n v="3260946"/>
    <n v="13043.784"/>
    <x v="5"/>
  </r>
  <r>
    <x v="6"/>
    <s v="DICIEMBRE"/>
    <s v="BQE-2060"/>
    <x v="6"/>
    <x v="6"/>
    <x v="6"/>
    <x v="6"/>
    <x v="4"/>
    <x v="2"/>
    <x v="1"/>
    <n v="0"/>
    <n v="3260946"/>
    <n v="0"/>
    <x v="5"/>
  </r>
  <r>
    <x v="6"/>
    <s v="DICIEMBRE"/>
    <s v="BQE-2061"/>
    <x v="6"/>
    <x v="6"/>
    <x v="6"/>
    <x v="6"/>
    <x v="4"/>
    <x v="2"/>
    <x v="1"/>
    <n v="1"/>
    <n v="3260946"/>
    <n v="3260.9459999999999"/>
    <x v="5"/>
  </r>
  <r>
    <x v="6"/>
    <s v="DICIEMBRE"/>
    <s v="BQE-2064"/>
    <x v="4"/>
    <x v="4"/>
    <x v="699"/>
    <x v="696"/>
    <x v="4"/>
    <x v="2"/>
    <x v="1"/>
    <n v="80"/>
    <n v="402745"/>
    <n v="32219.599999999999"/>
    <x v="3"/>
  </r>
  <r>
    <x v="6"/>
    <s v="DICIEMBRE"/>
    <s v="BQE-2079"/>
    <x v="87"/>
    <x v="87"/>
    <x v="699"/>
    <x v="696"/>
    <x v="4"/>
    <x v="2"/>
    <x v="1"/>
    <n v="1"/>
    <n v="402991"/>
    <n v="402.99099999999999"/>
    <x v="3"/>
  </r>
  <r>
    <x v="6"/>
    <s v="DICIEMBRE"/>
    <s v="BQE-2080"/>
    <x v="4"/>
    <x v="4"/>
    <x v="5"/>
    <x v="5"/>
    <x v="4"/>
    <x v="2"/>
    <x v="1"/>
    <n v="2"/>
    <n v="1980000"/>
    <n v="3960"/>
    <x v="3"/>
  </r>
  <r>
    <x v="6"/>
    <s v="DICIEMBRE"/>
    <s v="BQE-2081"/>
    <x v="12"/>
    <x v="12"/>
    <x v="6"/>
    <x v="6"/>
    <x v="4"/>
    <x v="2"/>
    <x v="1"/>
    <n v="11"/>
    <n v="2038071"/>
    <n v="22418.780999999999"/>
    <x v="8"/>
  </r>
  <r>
    <x v="6"/>
    <s v="DICIEMBRE"/>
    <s v="BQE-2081"/>
    <x v="12"/>
    <x v="12"/>
    <x v="323"/>
    <x v="323"/>
    <x v="4"/>
    <x v="2"/>
    <x v="1"/>
    <n v="1"/>
    <n v="3883807"/>
    <n v="3883.8069999999998"/>
    <x v="8"/>
  </r>
  <r>
    <x v="6"/>
    <s v="DICIEMBRE"/>
    <s v="BQE-2081"/>
    <x v="12"/>
    <x v="12"/>
    <x v="181"/>
    <x v="181"/>
    <x v="472"/>
    <x v="14"/>
    <x v="21"/>
    <n v="2"/>
    <n v="3077352"/>
    <m/>
    <x v="30"/>
  </r>
  <r>
    <x v="6"/>
    <s v="DICIEMBRE"/>
    <s v="BQE-2081"/>
    <x v="12"/>
    <x v="12"/>
    <x v="701"/>
    <x v="698"/>
    <x v="4"/>
    <x v="1"/>
    <x v="1"/>
    <n v="2"/>
    <n v="2874895"/>
    <n v="5749.79"/>
    <x v="8"/>
  </r>
  <r>
    <x v="6"/>
    <s v="DICIEMBRE"/>
    <s v="BQE-2082"/>
    <x v="4"/>
    <x v="4"/>
    <x v="5"/>
    <x v="5"/>
    <x v="4"/>
    <x v="2"/>
    <x v="1"/>
    <n v="3"/>
    <n v="1980000"/>
    <n v="5940"/>
    <x v="3"/>
  </r>
  <r>
    <x v="6"/>
    <s v="DICIEMBRE"/>
    <s v="BQE-2083"/>
    <x v="24"/>
    <x v="24"/>
    <x v="699"/>
    <x v="696"/>
    <x v="4"/>
    <x v="2"/>
    <x v="1"/>
    <n v="10"/>
    <n v="394791"/>
    <n v="3947.91"/>
    <x v="15"/>
  </r>
  <r>
    <x v="6"/>
    <s v="DICIEMBRE"/>
    <s v="BQE-2084"/>
    <x v="6"/>
    <x v="6"/>
    <x v="501"/>
    <x v="501"/>
    <x v="344"/>
    <x v="3"/>
    <x v="1"/>
    <n v="1"/>
    <n v="3229195"/>
    <n v="3229.1950000000002"/>
    <x v="5"/>
  </r>
  <r>
    <x v="6"/>
    <s v="DICIEMBRE"/>
    <s v="BQE-2087"/>
    <x v="27"/>
    <x v="27"/>
    <x v="249"/>
    <x v="249"/>
    <x v="174"/>
    <x v="4"/>
    <x v="1"/>
    <n v="10"/>
    <n v="1648477.6"/>
    <n v="16484.776000000002"/>
    <x v="10"/>
  </r>
  <r>
    <x v="6"/>
    <s v="DICIEMBRE"/>
    <s v="BQE-2089"/>
    <x v="12"/>
    <x v="12"/>
    <x v="702"/>
    <x v="699"/>
    <x v="4"/>
    <x v="1"/>
    <x v="1"/>
    <n v="100"/>
    <n v="33070"/>
    <n v="3307"/>
    <x v="8"/>
  </r>
  <r>
    <x v="6"/>
    <s v="DICIEMBRE"/>
    <s v="BQE-2089"/>
    <x v="12"/>
    <x v="12"/>
    <x v="538"/>
    <x v="538"/>
    <x v="367"/>
    <x v="1"/>
    <x v="1"/>
    <n v="200"/>
    <n v="55106"/>
    <n v="11021.2"/>
    <x v="8"/>
  </r>
  <r>
    <x v="6"/>
    <s v="DICIEMBRE"/>
    <s v="BQE-2089"/>
    <x v="12"/>
    <x v="12"/>
    <x v="172"/>
    <x v="172"/>
    <x v="127"/>
    <x v="1"/>
    <x v="1"/>
    <n v="70"/>
    <n v="114249"/>
    <n v="7997.43"/>
    <x v="8"/>
  </r>
  <r>
    <x v="6"/>
    <s v="DICIEMBRE"/>
    <s v="BQE-2089"/>
    <x v="12"/>
    <x v="12"/>
    <x v="174"/>
    <x v="174"/>
    <x v="129"/>
    <x v="1"/>
    <x v="1"/>
    <n v="95"/>
    <n v="106444"/>
    <n v="10112.18"/>
    <x v="8"/>
  </r>
  <r>
    <x v="6"/>
    <s v="DICIEMBRE"/>
    <s v="BQE-2090"/>
    <x v="28"/>
    <x v="28"/>
    <x v="173"/>
    <x v="173"/>
    <x v="128"/>
    <x v="1"/>
    <x v="1"/>
    <n v="100"/>
    <n v="59442"/>
    <n v="5944.2"/>
    <x v="10"/>
  </r>
  <r>
    <x v="6"/>
    <s v="DICIEMBRE"/>
    <s v="BQE-2090"/>
    <x v="28"/>
    <x v="28"/>
    <x v="172"/>
    <x v="172"/>
    <x v="127"/>
    <x v="1"/>
    <x v="1"/>
    <n v="200"/>
    <n v="117569"/>
    <n v="23513.8"/>
    <x v="10"/>
  </r>
  <r>
    <x v="6"/>
    <s v="DICIEMBRE"/>
    <s v="BQE-2090"/>
    <x v="28"/>
    <x v="28"/>
    <x v="174"/>
    <x v="174"/>
    <x v="129"/>
    <x v="1"/>
    <x v="1"/>
    <n v="200"/>
    <n v="84596"/>
    <n v="16919.2"/>
    <x v="10"/>
  </r>
  <r>
    <x v="6"/>
    <s v="DICIEMBRE"/>
    <s v="BQE-2091"/>
    <x v="5"/>
    <x v="5"/>
    <x v="501"/>
    <x v="501"/>
    <x v="344"/>
    <x v="3"/>
    <x v="1"/>
    <n v="15"/>
    <n v="2763386"/>
    <n v="41450.79"/>
    <x v="4"/>
  </r>
  <r>
    <x v="6"/>
    <s v="DICIEMBRE"/>
    <s v="BQE-2091"/>
    <x v="5"/>
    <x v="5"/>
    <x v="614"/>
    <x v="614"/>
    <x v="4"/>
    <x v="3"/>
    <x v="1"/>
    <n v="50"/>
    <n v="149372"/>
    <n v="7468.6"/>
    <x v="4"/>
  </r>
  <r>
    <x v="6"/>
    <s v="DICIEMBRE"/>
    <s v="BQE-2093"/>
    <x v="124"/>
    <x v="124"/>
    <x v="375"/>
    <x v="375"/>
    <x v="254"/>
    <x v="0"/>
    <x v="3"/>
    <n v="2"/>
    <n v="1115000"/>
    <n v="2230"/>
    <x v="0"/>
  </r>
  <r>
    <x v="6"/>
    <s v="DICIEMBRE"/>
    <s v="BQE-2094"/>
    <x v="124"/>
    <x v="124"/>
    <x v="703"/>
    <x v="700"/>
    <x v="473"/>
    <x v="0"/>
    <x v="3"/>
    <n v="2"/>
    <n v="650000"/>
    <n v="1300"/>
    <x v="0"/>
  </r>
  <r>
    <x v="6"/>
    <s v="DICIEMBRE"/>
    <s v="BQE-2097"/>
    <x v="74"/>
    <x v="74"/>
    <x v="61"/>
    <x v="61"/>
    <x v="47"/>
    <x v="0"/>
    <x v="3"/>
    <n v="2"/>
    <n v="62000"/>
    <n v="124"/>
    <x v="0"/>
  </r>
  <r>
    <x v="6"/>
    <s v="DICIEMBRE"/>
    <s v="BQE-2097"/>
    <x v="74"/>
    <x v="74"/>
    <x v="94"/>
    <x v="94"/>
    <x v="69"/>
    <x v="0"/>
    <x v="3"/>
    <n v="3"/>
    <n v="50000"/>
    <n v="150"/>
    <x v="0"/>
  </r>
  <r>
    <x v="6"/>
    <s v="DICIEMBRE"/>
    <s v="BQE-2097"/>
    <x v="74"/>
    <x v="74"/>
    <x v="597"/>
    <x v="597"/>
    <x v="409"/>
    <x v="1"/>
    <x v="3"/>
    <n v="1"/>
    <n v="40000"/>
    <n v="40"/>
    <x v="0"/>
  </r>
  <r>
    <x v="6"/>
    <s v="DICIEMBRE"/>
    <s v="BQE-2097"/>
    <x v="74"/>
    <x v="74"/>
    <x v="191"/>
    <x v="191"/>
    <x v="140"/>
    <x v="1"/>
    <x v="3"/>
    <n v="2"/>
    <n v="23000"/>
    <n v="46"/>
    <x v="0"/>
  </r>
  <r>
    <x v="6"/>
    <s v="DICIEMBRE"/>
    <s v="BQE-2099"/>
    <x v="151"/>
    <x v="151"/>
    <x v="500"/>
    <x v="500"/>
    <x v="4"/>
    <x v="3"/>
    <x v="1"/>
    <n v="1"/>
    <n v="720000"/>
    <n v="720"/>
    <x v="0"/>
  </r>
  <r>
    <x v="6"/>
    <s v="DICIEMBRE"/>
    <s v="BQE-2104"/>
    <x v="65"/>
    <x v="65"/>
    <x v="164"/>
    <x v="164"/>
    <x v="121"/>
    <x v="0"/>
    <x v="3"/>
    <n v="1"/>
    <n v="398000"/>
    <n v="398"/>
    <x v="0"/>
  </r>
  <r>
    <x v="6"/>
    <s v="DICIEMBRE"/>
    <s v="BQE-2105"/>
    <x v="147"/>
    <x v="147"/>
    <x v="417"/>
    <x v="417"/>
    <x v="283"/>
    <x v="1"/>
    <x v="1"/>
    <n v="0"/>
    <n v="26782"/>
    <n v="0"/>
    <x v="0"/>
  </r>
  <r>
    <x v="6"/>
    <s v="DICIEMBRE"/>
    <s v="BQE-2105"/>
    <x v="147"/>
    <x v="147"/>
    <x v="461"/>
    <x v="461"/>
    <x v="321"/>
    <x v="1"/>
    <x v="1"/>
    <n v="0"/>
    <n v="2678"/>
    <n v="0"/>
    <x v="0"/>
  </r>
  <r>
    <x v="6"/>
    <s v="DICIEMBRE"/>
    <s v="BQE-2106"/>
    <x v="152"/>
    <x v="152"/>
    <x v="704"/>
    <x v="701"/>
    <x v="4"/>
    <x v="1"/>
    <x v="22"/>
    <n v="10"/>
    <n v="1594074"/>
    <n v="15940.74"/>
    <x v="31"/>
  </r>
  <r>
    <x v="6"/>
    <s v="DICIEMBRE"/>
    <s v="BQE-2107"/>
    <x v="120"/>
    <x v="120"/>
    <x v="18"/>
    <x v="18"/>
    <x v="4"/>
    <x v="3"/>
    <x v="1"/>
    <n v="1"/>
    <n v="4871136"/>
    <n v="4871.1360000000004"/>
    <x v="12"/>
  </r>
  <r>
    <x v="6"/>
    <s v="DICIEMBRE"/>
    <s v="BQE-2107"/>
    <x v="120"/>
    <x v="120"/>
    <x v="15"/>
    <x v="15"/>
    <x v="4"/>
    <x v="3"/>
    <x v="1"/>
    <n v="1"/>
    <n v="4854397"/>
    <n v="4854.3969999999999"/>
    <x v="12"/>
  </r>
  <r>
    <x v="6"/>
    <s v="DICIEMBRE"/>
    <s v="BQE-2109"/>
    <x v="14"/>
    <x v="14"/>
    <x v="271"/>
    <x v="271"/>
    <x v="188"/>
    <x v="1"/>
    <x v="1"/>
    <n v="1"/>
    <n v="184337"/>
    <n v="184.33699999999999"/>
    <x v="0"/>
  </r>
  <r>
    <x v="6"/>
    <s v="DICIEMBRE"/>
    <s v="BQE-2109"/>
    <x v="14"/>
    <x v="14"/>
    <x v="421"/>
    <x v="421"/>
    <x v="287"/>
    <x v="1"/>
    <x v="1"/>
    <n v="1"/>
    <n v="159682"/>
    <n v="159.68199999999999"/>
    <x v="0"/>
  </r>
  <r>
    <x v="6"/>
    <s v="DICIEMBRE"/>
    <s v="BQE-2111"/>
    <x v="25"/>
    <x v="25"/>
    <x v="686"/>
    <x v="685"/>
    <x v="4"/>
    <x v="3"/>
    <x v="1"/>
    <n v="1"/>
    <n v="9817314"/>
    <n v="9817.3140000000003"/>
    <x v="16"/>
  </r>
  <r>
    <x v="7"/>
    <s v="ENERO"/>
    <s v="BQE-2137"/>
    <x v="5"/>
    <x v="5"/>
    <x v="5"/>
    <x v="5"/>
    <x v="4"/>
    <x v="2"/>
    <x v="1"/>
    <n v="0"/>
    <n v="2170886.5699999998"/>
    <n v="0"/>
    <x v="4"/>
  </r>
  <r>
    <x v="7"/>
    <s v="ENERO"/>
    <s v="BQE-2138"/>
    <x v="5"/>
    <x v="5"/>
    <x v="9"/>
    <x v="9"/>
    <x v="4"/>
    <x v="3"/>
    <x v="1"/>
    <n v="2"/>
    <n v="195000"/>
    <n v="390"/>
    <x v="4"/>
  </r>
  <r>
    <x v="7"/>
    <s v="ENERO"/>
    <s v="BQE-2139"/>
    <x v="17"/>
    <x v="17"/>
    <x v="39"/>
    <x v="39"/>
    <x v="25"/>
    <x v="1"/>
    <x v="1"/>
    <n v="0"/>
    <n v="65000"/>
    <n v="0"/>
    <x v="11"/>
  </r>
  <r>
    <x v="7"/>
    <s v="ENERO"/>
    <s v="BQE-2139"/>
    <x v="17"/>
    <x v="17"/>
    <x v="687"/>
    <x v="686"/>
    <x v="465"/>
    <x v="1"/>
    <x v="1"/>
    <n v="0"/>
    <n v="9800"/>
    <n v="0"/>
    <x v="11"/>
  </r>
  <r>
    <x v="7"/>
    <s v="ENERO"/>
    <s v="BQE-2139"/>
    <x v="17"/>
    <x v="17"/>
    <x v="635"/>
    <x v="635"/>
    <x v="435"/>
    <x v="1"/>
    <x v="1"/>
    <n v="0"/>
    <n v="130000"/>
    <n v="0"/>
    <x v="11"/>
  </r>
  <r>
    <x v="7"/>
    <s v="ENERO"/>
    <s v="BQE-2140"/>
    <x v="1"/>
    <x v="1"/>
    <x v="648"/>
    <x v="648"/>
    <x v="4"/>
    <x v="3"/>
    <x v="1"/>
    <n v="1"/>
    <n v="2600000"/>
    <n v="2600"/>
    <x v="1"/>
  </r>
  <r>
    <x v="7"/>
    <s v="ENERO"/>
    <s v="BQE-2141"/>
    <x v="147"/>
    <x v="147"/>
    <x v="417"/>
    <x v="417"/>
    <x v="283"/>
    <x v="1"/>
    <x v="1"/>
    <n v="0"/>
    <n v="26782"/>
    <n v="0"/>
    <x v="0"/>
  </r>
  <r>
    <x v="7"/>
    <s v="ENERO"/>
    <s v="BQE-2141"/>
    <x v="147"/>
    <x v="147"/>
    <x v="461"/>
    <x v="461"/>
    <x v="321"/>
    <x v="1"/>
    <x v="1"/>
    <n v="0"/>
    <n v="2678"/>
    <n v="0"/>
    <x v="0"/>
  </r>
  <r>
    <x v="7"/>
    <s v="ENERO"/>
    <s v="BQE-2142"/>
    <x v="147"/>
    <x v="147"/>
    <x v="417"/>
    <x v="417"/>
    <x v="283"/>
    <x v="1"/>
    <x v="1"/>
    <n v="5"/>
    <n v="26035"/>
    <n v="130.17500000000001"/>
    <x v="0"/>
  </r>
  <r>
    <x v="7"/>
    <s v="ENERO"/>
    <s v="BQE-2143"/>
    <x v="19"/>
    <x v="19"/>
    <x v="89"/>
    <x v="89"/>
    <x v="64"/>
    <x v="4"/>
    <x v="1"/>
    <n v="2"/>
    <n v="570000"/>
    <n v="1140"/>
    <x v="0"/>
  </r>
  <r>
    <x v="7"/>
    <s v="ENERO"/>
    <s v="BQE-2144"/>
    <x v="53"/>
    <x v="53"/>
    <x v="614"/>
    <x v="614"/>
    <x v="4"/>
    <x v="3"/>
    <x v="1"/>
    <n v="4"/>
    <n v="175000"/>
    <n v="700"/>
    <x v="0"/>
  </r>
  <r>
    <x v="7"/>
    <s v="ENERO"/>
    <s v="BQE-2144"/>
    <x v="53"/>
    <x v="53"/>
    <x v="9"/>
    <x v="9"/>
    <x v="4"/>
    <x v="3"/>
    <x v="1"/>
    <n v="4"/>
    <n v="175000"/>
    <n v="700"/>
    <x v="0"/>
  </r>
  <r>
    <x v="7"/>
    <s v="ENERO"/>
    <s v="BQE-2145"/>
    <x v="2"/>
    <x v="2"/>
    <x v="699"/>
    <x v="696"/>
    <x v="4"/>
    <x v="2"/>
    <x v="1"/>
    <n v="15"/>
    <n v="388675"/>
    <n v="5830.125"/>
    <x v="2"/>
  </r>
  <r>
    <x v="7"/>
    <s v="ENERO"/>
    <s v="BQE-2146"/>
    <x v="1"/>
    <x v="1"/>
    <x v="96"/>
    <x v="96"/>
    <x v="71"/>
    <x v="0"/>
    <x v="3"/>
    <n v="2"/>
    <n v="199000"/>
    <n v="398"/>
    <x v="1"/>
  </r>
  <r>
    <x v="7"/>
    <s v="ENERO"/>
    <s v="BQE-2147"/>
    <x v="1"/>
    <x v="1"/>
    <x v="124"/>
    <x v="124"/>
    <x v="4"/>
    <x v="1"/>
    <x v="2"/>
    <n v="10"/>
    <n v="198000"/>
    <n v="1980"/>
    <x v="1"/>
  </r>
  <r>
    <x v="7"/>
    <s v="ENERO"/>
    <s v="BQE-2148"/>
    <x v="1"/>
    <x v="1"/>
    <x v="141"/>
    <x v="141"/>
    <x v="110"/>
    <x v="1"/>
    <x v="3"/>
    <n v="4"/>
    <n v="133900"/>
    <n v="535.6"/>
    <x v="1"/>
  </r>
  <r>
    <x v="7"/>
    <s v="ENERO"/>
    <s v="BQE-2148"/>
    <x v="1"/>
    <x v="1"/>
    <x v="67"/>
    <x v="67"/>
    <x v="53"/>
    <x v="0"/>
    <x v="3"/>
    <n v="5"/>
    <n v="61900"/>
    <n v="309.5"/>
    <x v="1"/>
  </r>
  <r>
    <x v="7"/>
    <s v="ENERO"/>
    <s v="BQE-2149"/>
    <x v="6"/>
    <x v="6"/>
    <x v="9"/>
    <x v="9"/>
    <x v="4"/>
    <x v="3"/>
    <x v="1"/>
    <n v="8"/>
    <n v="150809"/>
    <n v="1206.472"/>
    <x v="5"/>
  </r>
  <r>
    <x v="7"/>
    <s v="ENERO"/>
    <s v="BQE-2151"/>
    <x v="131"/>
    <x v="131"/>
    <x v="705"/>
    <x v="702"/>
    <x v="4"/>
    <x v="3"/>
    <x v="1"/>
    <n v="1"/>
    <n v="2100000"/>
    <n v="2100"/>
    <x v="0"/>
  </r>
  <r>
    <x v="7"/>
    <s v="ENERO"/>
    <s v="BQE-2152"/>
    <x v="13"/>
    <x v="13"/>
    <x v="9"/>
    <x v="9"/>
    <x v="4"/>
    <x v="3"/>
    <x v="1"/>
    <n v="10"/>
    <n v="190000"/>
    <n v="1900"/>
    <x v="9"/>
  </r>
  <r>
    <x v="7"/>
    <s v="ENERO"/>
    <s v="BQE-2153"/>
    <x v="5"/>
    <x v="5"/>
    <x v="20"/>
    <x v="20"/>
    <x v="6"/>
    <x v="3"/>
    <x v="1"/>
    <n v="1"/>
    <n v="3150000"/>
    <n v="3150"/>
    <x v="4"/>
  </r>
  <r>
    <x v="7"/>
    <s v="ENERO"/>
    <s v="BQE-2153"/>
    <x v="5"/>
    <x v="5"/>
    <x v="43"/>
    <x v="43"/>
    <x v="29"/>
    <x v="1"/>
    <x v="1"/>
    <n v="6"/>
    <n v="175000"/>
    <n v="1050"/>
    <x v="4"/>
  </r>
  <r>
    <x v="7"/>
    <s v="ENERO"/>
    <s v="BQE-2153"/>
    <x v="5"/>
    <x v="5"/>
    <x v="698"/>
    <x v="695"/>
    <x v="4"/>
    <x v="1"/>
    <x v="1"/>
    <n v="3"/>
    <n v="27000"/>
    <n v="81"/>
    <x v="4"/>
  </r>
  <r>
    <x v="7"/>
    <s v="ENERO"/>
    <s v="BQE-2154"/>
    <x v="1"/>
    <x v="1"/>
    <x v="124"/>
    <x v="124"/>
    <x v="4"/>
    <x v="1"/>
    <x v="2"/>
    <n v="20"/>
    <n v="212900"/>
    <n v="4258"/>
    <x v="1"/>
  </r>
  <r>
    <x v="7"/>
    <s v="ENERO"/>
    <s v="BQE-2155"/>
    <x v="12"/>
    <x v="12"/>
    <x v="706"/>
    <x v="703"/>
    <x v="239"/>
    <x v="1"/>
    <x v="1"/>
    <n v="5"/>
    <n v="81815"/>
    <n v="409.07499999999999"/>
    <x v="8"/>
  </r>
  <r>
    <x v="7"/>
    <s v="ENERO"/>
    <s v="BQE-2156"/>
    <x v="147"/>
    <x v="147"/>
    <x v="417"/>
    <x v="417"/>
    <x v="283"/>
    <x v="1"/>
    <x v="1"/>
    <n v="5"/>
    <n v="26304"/>
    <n v="131.52000000000001"/>
    <x v="0"/>
  </r>
  <r>
    <x v="7"/>
    <s v="ENERO"/>
    <s v="BQE-2156"/>
    <x v="147"/>
    <x v="147"/>
    <x v="461"/>
    <x v="461"/>
    <x v="321"/>
    <x v="1"/>
    <x v="1"/>
    <n v="2"/>
    <n v="2630"/>
    <n v="5.26"/>
    <x v="0"/>
  </r>
  <r>
    <x v="7"/>
    <s v="ENERO"/>
    <s v="BQE-2157"/>
    <x v="5"/>
    <x v="5"/>
    <x v="5"/>
    <x v="5"/>
    <x v="4"/>
    <x v="2"/>
    <x v="1"/>
    <n v="25"/>
    <n v="2068183"/>
    <n v="51704.574999999997"/>
    <x v="4"/>
  </r>
  <r>
    <x v="7"/>
    <s v="ENERO"/>
    <s v="BQE-2159"/>
    <x v="12"/>
    <x v="12"/>
    <x v="297"/>
    <x v="297"/>
    <x v="202"/>
    <x v="2"/>
    <x v="1"/>
    <n v="2"/>
    <n v="39110900"/>
    <n v="78221.8"/>
    <x v="8"/>
  </r>
  <r>
    <x v="7"/>
    <s v="ENERO"/>
    <s v="BQE-2160"/>
    <x v="5"/>
    <x v="5"/>
    <x v="18"/>
    <x v="18"/>
    <x v="4"/>
    <x v="3"/>
    <x v="1"/>
    <n v="3"/>
    <n v="4879175"/>
    <n v="14637.525"/>
    <x v="4"/>
  </r>
  <r>
    <x v="7"/>
    <s v="ENERO"/>
    <s v="BQE-2160"/>
    <x v="5"/>
    <x v="5"/>
    <x v="15"/>
    <x v="15"/>
    <x v="4"/>
    <x v="3"/>
    <x v="1"/>
    <n v="3"/>
    <n v="4631919"/>
    <n v="13895.757"/>
    <x v="4"/>
  </r>
  <r>
    <x v="7"/>
    <s v="ENERO"/>
    <s v="BQE-2161"/>
    <x v="77"/>
    <x v="77"/>
    <x v="218"/>
    <x v="218"/>
    <x v="157"/>
    <x v="1"/>
    <x v="3"/>
    <n v="1"/>
    <n v="43239"/>
    <n v="43.238999999999997"/>
    <x v="16"/>
  </r>
  <r>
    <x v="7"/>
    <s v="ENERO"/>
    <s v="BQE-2161"/>
    <x v="77"/>
    <x v="77"/>
    <x v="219"/>
    <x v="219"/>
    <x v="158"/>
    <x v="1"/>
    <x v="3"/>
    <n v="22"/>
    <n v="230181"/>
    <n v="5063.982"/>
    <x v="16"/>
  </r>
  <r>
    <x v="7"/>
    <s v="ENERO"/>
    <s v="BQE-2161"/>
    <x v="77"/>
    <x v="77"/>
    <x v="586"/>
    <x v="586"/>
    <x v="400"/>
    <x v="1"/>
    <x v="3"/>
    <n v="20"/>
    <n v="156193"/>
    <n v="3123.86"/>
    <x v="16"/>
  </r>
  <r>
    <x v="7"/>
    <s v="ENERO"/>
    <s v="BQE-2161"/>
    <x v="77"/>
    <x v="77"/>
    <x v="143"/>
    <x v="143"/>
    <x v="112"/>
    <x v="1"/>
    <x v="3"/>
    <n v="15"/>
    <n v="217822"/>
    <n v="3267.33"/>
    <x v="16"/>
  </r>
  <r>
    <x v="7"/>
    <s v="ENERO"/>
    <s v="BQE-2161"/>
    <x v="77"/>
    <x v="77"/>
    <x v="707"/>
    <x v="704"/>
    <x v="474"/>
    <x v="0"/>
    <x v="3"/>
    <n v="30"/>
    <n v="1438181"/>
    <n v="43145.43"/>
    <x v="16"/>
  </r>
  <r>
    <x v="7"/>
    <s v="ENERO"/>
    <s v="BQE-2161"/>
    <x v="77"/>
    <x v="77"/>
    <x v="235"/>
    <x v="235"/>
    <x v="166"/>
    <x v="0"/>
    <x v="3"/>
    <n v="11"/>
    <n v="1270191"/>
    <n v="13972.101000000001"/>
    <x v="16"/>
  </r>
  <r>
    <x v="7"/>
    <s v="ENERO"/>
    <s v="BQE-2161"/>
    <x v="77"/>
    <x v="77"/>
    <x v="236"/>
    <x v="236"/>
    <x v="167"/>
    <x v="0"/>
    <x v="3"/>
    <n v="4"/>
    <n v="2739386"/>
    <n v="10957.544"/>
    <x v="16"/>
  </r>
  <r>
    <x v="7"/>
    <s v="ENERO"/>
    <s v="BQE-2161"/>
    <x v="77"/>
    <x v="77"/>
    <x v="65"/>
    <x v="65"/>
    <x v="51"/>
    <x v="0"/>
    <x v="3"/>
    <n v="5"/>
    <n v="167161"/>
    <n v="835.80499999999995"/>
    <x v="16"/>
  </r>
  <r>
    <x v="7"/>
    <s v="ENERO"/>
    <s v="BQE-2161"/>
    <x v="77"/>
    <x v="77"/>
    <x v="708"/>
    <x v="705"/>
    <x v="475"/>
    <x v="0"/>
    <x v="3"/>
    <n v="60"/>
    <n v="6196"/>
    <n v="371.76"/>
    <x v="16"/>
  </r>
  <r>
    <x v="7"/>
    <s v="ENERO"/>
    <s v="BQE-2162"/>
    <x v="33"/>
    <x v="33"/>
    <x v="170"/>
    <x v="170"/>
    <x v="126"/>
    <x v="2"/>
    <x v="3"/>
    <n v="1"/>
    <n v="1088493"/>
    <n v="1088.4929999999999"/>
    <x v="0"/>
  </r>
  <r>
    <x v="7"/>
    <s v="ENERO"/>
    <s v="BQE-2162"/>
    <x v="33"/>
    <x v="33"/>
    <x v="692"/>
    <x v="689"/>
    <x v="469"/>
    <x v="0"/>
    <x v="3"/>
    <n v="1"/>
    <n v="1972486"/>
    <n v="1972.4860000000001"/>
    <x v="0"/>
  </r>
  <r>
    <x v="7"/>
    <s v="ENERO"/>
    <s v="BQE-2162"/>
    <x v="33"/>
    <x v="33"/>
    <x v="667"/>
    <x v="667"/>
    <x v="457"/>
    <x v="1"/>
    <x v="3"/>
    <n v="1"/>
    <n v="387690"/>
    <n v="387.69"/>
    <x v="0"/>
  </r>
  <r>
    <x v="7"/>
    <s v="ENERO"/>
    <s v="BQE-2162"/>
    <x v="33"/>
    <x v="33"/>
    <x v="357"/>
    <x v="357"/>
    <x v="245"/>
    <x v="1"/>
    <x v="3"/>
    <n v="1"/>
    <n v="59800"/>
    <n v="59.8"/>
    <x v="0"/>
  </r>
  <r>
    <x v="7"/>
    <s v="ENERO"/>
    <s v="BQE-2163"/>
    <x v="1"/>
    <x v="1"/>
    <x v="548"/>
    <x v="548"/>
    <x v="373"/>
    <x v="1"/>
    <x v="3"/>
    <n v="1"/>
    <n v="107300"/>
    <n v="107.3"/>
    <x v="1"/>
  </r>
  <r>
    <x v="7"/>
    <s v="ENERO"/>
    <s v="BQE-2164"/>
    <x v="5"/>
    <x v="5"/>
    <x v="386"/>
    <x v="386"/>
    <x v="262"/>
    <x v="2"/>
    <x v="1"/>
    <n v="500"/>
    <n v="123120"/>
    <n v="61560"/>
    <x v="4"/>
  </r>
  <r>
    <x v="7"/>
    <s v="ENERO"/>
    <s v="BQE-2175"/>
    <x v="36"/>
    <x v="36"/>
    <x v="76"/>
    <x v="76"/>
    <x v="4"/>
    <x v="3"/>
    <x v="1"/>
    <n v="1"/>
    <n v="180000"/>
    <n v="180"/>
    <x v="0"/>
  </r>
  <r>
    <x v="7"/>
    <s v="ENERO"/>
    <s v="BQE-2176"/>
    <x v="137"/>
    <x v="137"/>
    <x v="76"/>
    <x v="76"/>
    <x v="4"/>
    <x v="3"/>
    <x v="1"/>
    <n v="8"/>
    <n v="180000"/>
    <n v="1440"/>
    <x v="0"/>
  </r>
  <r>
    <x v="7"/>
    <s v="ENERO"/>
    <s v="BQE-2177"/>
    <x v="6"/>
    <x v="6"/>
    <x v="6"/>
    <x v="6"/>
    <x v="4"/>
    <x v="2"/>
    <x v="1"/>
    <n v="3"/>
    <n v="3243085"/>
    <n v="9729.2549999999992"/>
    <x v="5"/>
  </r>
  <r>
    <x v="7"/>
    <s v="FEBRERO"/>
    <s v="BQE-2211"/>
    <x v="12"/>
    <x v="12"/>
    <x v="538"/>
    <x v="538"/>
    <x v="367"/>
    <x v="1"/>
    <x v="1"/>
    <n v="50"/>
    <n v="207489"/>
    <n v="10374.450000000001"/>
    <x v="8"/>
  </r>
  <r>
    <x v="7"/>
    <s v="FEBRERO"/>
    <s v="BQE-2212"/>
    <x v="37"/>
    <x v="37"/>
    <x v="89"/>
    <x v="89"/>
    <x v="64"/>
    <x v="4"/>
    <x v="1"/>
    <n v="0"/>
    <n v="643459"/>
    <n v="0"/>
    <x v="17"/>
  </r>
  <r>
    <x v="7"/>
    <s v="FEBRERO"/>
    <s v="BQE-2212"/>
    <x v="37"/>
    <x v="37"/>
    <x v="43"/>
    <x v="43"/>
    <x v="29"/>
    <x v="1"/>
    <x v="1"/>
    <n v="0"/>
    <n v="151402"/>
    <n v="0"/>
    <x v="17"/>
  </r>
  <r>
    <x v="7"/>
    <s v="FEBRERO"/>
    <s v="BQE-2212"/>
    <x v="37"/>
    <x v="37"/>
    <x v="119"/>
    <x v="119"/>
    <x v="91"/>
    <x v="5"/>
    <x v="1"/>
    <n v="0"/>
    <n v="72260"/>
    <n v="0"/>
    <x v="17"/>
  </r>
  <r>
    <x v="7"/>
    <s v="FEBRERO"/>
    <s v="BQE-2212"/>
    <x v="37"/>
    <x v="37"/>
    <x v="273"/>
    <x v="273"/>
    <x v="190"/>
    <x v="1"/>
    <x v="1"/>
    <n v="0"/>
    <n v="1977848"/>
    <n v="0"/>
    <x v="17"/>
  </r>
  <r>
    <x v="7"/>
    <s v="FEBRERO"/>
    <s v="BQE-2213"/>
    <x v="1"/>
    <x v="1"/>
    <x v="94"/>
    <x v="94"/>
    <x v="69"/>
    <x v="0"/>
    <x v="3"/>
    <n v="2"/>
    <n v="45000"/>
    <n v="90"/>
    <x v="1"/>
  </r>
  <r>
    <x v="7"/>
    <s v="FEBRERO"/>
    <s v="BQE-2213"/>
    <x v="1"/>
    <x v="1"/>
    <x v="61"/>
    <x v="61"/>
    <x v="47"/>
    <x v="0"/>
    <x v="3"/>
    <n v="3"/>
    <n v="57300"/>
    <n v="171.9"/>
    <x v="1"/>
  </r>
  <r>
    <x v="7"/>
    <s v="FEBRERO"/>
    <s v="BQE-2214"/>
    <x v="1"/>
    <x v="1"/>
    <x v="161"/>
    <x v="161"/>
    <x v="4"/>
    <x v="1"/>
    <x v="2"/>
    <n v="3"/>
    <n v="399050"/>
    <n v="1197.1500000000001"/>
    <x v="1"/>
  </r>
  <r>
    <x v="7"/>
    <s v="FEBRERO"/>
    <s v="BQE-2215"/>
    <x v="1"/>
    <x v="1"/>
    <x v="61"/>
    <x v="61"/>
    <x v="47"/>
    <x v="0"/>
    <x v="3"/>
    <n v="1"/>
    <n v="55600"/>
    <n v="55.6"/>
    <x v="1"/>
  </r>
  <r>
    <x v="7"/>
    <s v="FEBRERO"/>
    <s v="BQE-2216"/>
    <x v="1"/>
    <x v="1"/>
    <x v="72"/>
    <x v="72"/>
    <x v="4"/>
    <x v="1"/>
    <x v="0"/>
    <n v="1000"/>
    <n v="2950"/>
    <n v="2950"/>
    <x v="1"/>
  </r>
  <r>
    <x v="7"/>
    <s v="FEBRERO"/>
    <s v="BQE-2217"/>
    <x v="65"/>
    <x v="65"/>
    <x v="709"/>
    <x v="706"/>
    <x v="476"/>
    <x v="0"/>
    <x v="3"/>
    <n v="4"/>
    <n v="139900"/>
    <n v="559.6"/>
    <x v="0"/>
  </r>
  <r>
    <x v="7"/>
    <s v="FEBRERO"/>
    <s v="BQE-2232"/>
    <x v="8"/>
    <x v="8"/>
    <x v="5"/>
    <x v="5"/>
    <x v="4"/>
    <x v="2"/>
    <x v="1"/>
    <n v="5"/>
    <n v="2020217"/>
    <n v="10101.084999999999"/>
    <x v="7"/>
  </r>
  <r>
    <x v="7"/>
    <s v="FEBRERO"/>
    <s v="BQE-2233"/>
    <x v="8"/>
    <x v="8"/>
    <x v="6"/>
    <x v="6"/>
    <x v="4"/>
    <x v="2"/>
    <x v="1"/>
    <n v="2"/>
    <n v="2331020"/>
    <n v="4662.04"/>
    <x v="7"/>
  </r>
  <r>
    <x v="7"/>
    <s v="FEBRERO"/>
    <s v="BQE-2233"/>
    <x v="8"/>
    <x v="8"/>
    <x v="5"/>
    <x v="5"/>
    <x v="4"/>
    <x v="2"/>
    <x v="1"/>
    <n v="5"/>
    <n v="2020217"/>
    <n v="10101.084999999999"/>
    <x v="7"/>
  </r>
  <r>
    <x v="7"/>
    <s v="FEBRERO"/>
    <s v="BQE-2234"/>
    <x v="8"/>
    <x v="8"/>
    <x v="6"/>
    <x v="6"/>
    <x v="4"/>
    <x v="2"/>
    <x v="1"/>
    <n v="0"/>
    <n v="2331020"/>
    <n v="0"/>
    <x v="7"/>
  </r>
  <r>
    <x v="7"/>
    <s v="FEBRERO"/>
    <s v="BQE-2234"/>
    <x v="8"/>
    <x v="8"/>
    <x v="5"/>
    <x v="5"/>
    <x v="4"/>
    <x v="2"/>
    <x v="1"/>
    <n v="0"/>
    <n v="2020217"/>
    <n v="0"/>
    <x v="7"/>
  </r>
  <r>
    <x v="7"/>
    <s v="FEBRERO"/>
    <s v="BQE-2235"/>
    <x v="77"/>
    <x v="77"/>
    <x v="261"/>
    <x v="261"/>
    <x v="180"/>
    <x v="1"/>
    <x v="3"/>
    <n v="2"/>
    <n v="105393"/>
    <n v="210.786"/>
    <x v="16"/>
  </r>
  <r>
    <x v="7"/>
    <s v="FEBRERO"/>
    <s v="BQE-2235"/>
    <x v="77"/>
    <x v="77"/>
    <x v="357"/>
    <x v="357"/>
    <x v="245"/>
    <x v="1"/>
    <x v="3"/>
    <n v="2"/>
    <n v="56883"/>
    <n v="113.76600000000001"/>
    <x v="16"/>
  </r>
  <r>
    <x v="7"/>
    <s v="FEBRERO"/>
    <s v="BQE-2235"/>
    <x v="77"/>
    <x v="77"/>
    <x v="136"/>
    <x v="136"/>
    <x v="105"/>
    <x v="0"/>
    <x v="3"/>
    <n v="1"/>
    <n v="123338"/>
    <n v="123.33799999999999"/>
    <x v="16"/>
  </r>
  <r>
    <x v="7"/>
    <s v="FEBRERO"/>
    <s v="BQE-2235"/>
    <x v="77"/>
    <x v="77"/>
    <x v="63"/>
    <x v="63"/>
    <x v="49"/>
    <x v="0"/>
    <x v="3"/>
    <n v="13"/>
    <n v="87517"/>
    <n v="1137.721"/>
    <x v="16"/>
  </r>
  <r>
    <x v="7"/>
    <s v="FEBRERO"/>
    <s v="BQE-2235"/>
    <x v="77"/>
    <x v="77"/>
    <x v="65"/>
    <x v="65"/>
    <x v="51"/>
    <x v="0"/>
    <x v="3"/>
    <n v="6"/>
    <n v="160287"/>
    <n v="961.72199999999998"/>
    <x v="16"/>
  </r>
  <r>
    <x v="7"/>
    <s v="FEBRERO"/>
    <s v="BQE-2236"/>
    <x v="153"/>
    <x v="153"/>
    <x v="18"/>
    <x v="18"/>
    <x v="4"/>
    <x v="3"/>
    <x v="1"/>
    <n v="0"/>
    <n v="4069250"/>
    <n v="0"/>
    <x v="0"/>
  </r>
  <r>
    <x v="7"/>
    <s v="FEBRERO"/>
    <s v="BQE-2236"/>
    <x v="153"/>
    <x v="153"/>
    <x v="15"/>
    <x v="15"/>
    <x v="4"/>
    <x v="3"/>
    <x v="1"/>
    <n v="0"/>
    <n v="3979250"/>
    <n v="0"/>
    <x v="0"/>
  </r>
  <r>
    <x v="7"/>
    <s v="FEBRERO"/>
    <s v="BQE-2237"/>
    <x v="65"/>
    <x v="65"/>
    <x v="141"/>
    <x v="141"/>
    <x v="110"/>
    <x v="1"/>
    <x v="3"/>
    <n v="4"/>
    <n v="133941"/>
    <n v="535.76400000000001"/>
    <x v="0"/>
  </r>
  <r>
    <x v="7"/>
    <s v="FEBRERO"/>
    <s v="BQE-2238"/>
    <x v="33"/>
    <x v="33"/>
    <x v="667"/>
    <x v="667"/>
    <x v="457"/>
    <x v="1"/>
    <x v="3"/>
    <n v="1"/>
    <n v="387690"/>
    <n v="387.69"/>
    <x v="0"/>
  </r>
  <r>
    <x v="7"/>
    <s v="FEBRERO"/>
    <s v="BQE-2238"/>
    <x v="33"/>
    <x v="33"/>
    <x v="710"/>
    <x v="707"/>
    <x v="477"/>
    <x v="0"/>
    <x v="3"/>
    <n v="1"/>
    <n v="636600"/>
    <n v="636.6"/>
    <x v="0"/>
  </r>
  <r>
    <x v="7"/>
    <s v="FEBRERO"/>
    <s v="BQE-2239"/>
    <x v="77"/>
    <x v="77"/>
    <x v="236"/>
    <x v="236"/>
    <x v="167"/>
    <x v="0"/>
    <x v="3"/>
    <n v="11"/>
    <n v="2793035"/>
    <n v="30723.384999999998"/>
    <x v="16"/>
  </r>
  <r>
    <x v="7"/>
    <s v="FEBRERO"/>
    <s v="BQE-2240"/>
    <x v="6"/>
    <x v="6"/>
    <x v="7"/>
    <x v="7"/>
    <x v="4"/>
    <x v="2"/>
    <x v="1"/>
    <n v="2"/>
    <n v="797276"/>
    <n v="1594.5519999999999"/>
    <x v="5"/>
  </r>
  <r>
    <x v="7"/>
    <s v="FEBRERO"/>
    <s v="BQE-2241"/>
    <x v="6"/>
    <x v="6"/>
    <x v="7"/>
    <x v="7"/>
    <x v="4"/>
    <x v="2"/>
    <x v="1"/>
    <n v="0"/>
    <n v="797276"/>
    <n v="0"/>
    <x v="5"/>
  </r>
  <r>
    <x v="7"/>
    <s v="FEBRERO"/>
    <s v="BQE-2242"/>
    <x v="6"/>
    <x v="6"/>
    <x v="7"/>
    <x v="7"/>
    <x v="4"/>
    <x v="2"/>
    <x v="1"/>
    <n v="7"/>
    <n v="797276"/>
    <n v="5580.9319999999998"/>
    <x v="5"/>
  </r>
  <r>
    <x v="7"/>
    <s v="FEBRERO"/>
    <s v="BQE-2243"/>
    <x v="6"/>
    <x v="6"/>
    <x v="7"/>
    <x v="7"/>
    <x v="4"/>
    <x v="2"/>
    <x v="1"/>
    <n v="9"/>
    <n v="797276"/>
    <n v="7175.4840000000004"/>
    <x v="5"/>
  </r>
  <r>
    <x v="7"/>
    <s v="FEBRERO"/>
    <s v="BQE-2244"/>
    <x v="49"/>
    <x v="49"/>
    <x v="45"/>
    <x v="45"/>
    <x v="31"/>
    <x v="4"/>
    <x v="1"/>
    <n v="5"/>
    <n v="527382"/>
    <n v="2636.91"/>
    <x v="0"/>
  </r>
  <r>
    <x v="7"/>
    <s v="FEBRERO"/>
    <s v="BQE-2245"/>
    <x v="14"/>
    <x v="14"/>
    <x v="695"/>
    <x v="692"/>
    <x v="4"/>
    <x v="3"/>
    <x v="1"/>
    <n v="5"/>
    <n v="2726280"/>
    <n v="13631.4"/>
    <x v="0"/>
  </r>
  <r>
    <x v="7"/>
    <s v="FEBRERO"/>
    <s v="BQE-2246"/>
    <x v="131"/>
    <x v="131"/>
    <x v="76"/>
    <x v="76"/>
    <x v="4"/>
    <x v="3"/>
    <x v="1"/>
    <n v="1"/>
    <n v="180000"/>
    <n v="180"/>
    <x v="0"/>
  </r>
  <r>
    <x v="7"/>
    <s v="FEBRERO"/>
    <s v="BQE-2247"/>
    <x v="4"/>
    <x v="4"/>
    <x v="7"/>
    <x v="7"/>
    <x v="4"/>
    <x v="2"/>
    <x v="1"/>
    <n v="12"/>
    <n v="793898"/>
    <n v="9526.7759999999998"/>
    <x v="3"/>
  </r>
  <r>
    <x v="7"/>
    <s v="FEBRERO"/>
    <s v="BQE-2248"/>
    <x v="4"/>
    <x v="4"/>
    <x v="7"/>
    <x v="7"/>
    <x v="4"/>
    <x v="2"/>
    <x v="1"/>
    <n v="0"/>
    <n v="750811"/>
    <n v="0"/>
    <x v="3"/>
  </r>
  <r>
    <x v="7"/>
    <s v="FEBRERO"/>
    <s v="BQE-2249"/>
    <x v="154"/>
    <x v="154"/>
    <x v="699"/>
    <x v="696"/>
    <x v="4"/>
    <x v="2"/>
    <x v="1"/>
    <n v="8"/>
    <n v="415000"/>
    <n v="3320"/>
    <x v="0"/>
  </r>
  <r>
    <x v="7"/>
    <s v="FEBRERO"/>
    <s v="BQE-2253"/>
    <x v="37"/>
    <x v="37"/>
    <x v="89"/>
    <x v="89"/>
    <x v="64"/>
    <x v="4"/>
    <x v="1"/>
    <n v="15"/>
    <n v="643459"/>
    <n v="9651.8850000000002"/>
    <x v="17"/>
  </r>
  <r>
    <x v="7"/>
    <s v="FEBRERO"/>
    <s v="BQE-2253"/>
    <x v="37"/>
    <x v="37"/>
    <x v="43"/>
    <x v="43"/>
    <x v="29"/>
    <x v="1"/>
    <x v="1"/>
    <n v="40"/>
    <n v="151402"/>
    <n v="6056.08"/>
    <x v="17"/>
  </r>
  <r>
    <x v="7"/>
    <s v="FEBRERO"/>
    <s v="BQE-2253"/>
    <x v="37"/>
    <x v="37"/>
    <x v="119"/>
    <x v="119"/>
    <x v="91"/>
    <x v="5"/>
    <x v="1"/>
    <n v="26"/>
    <n v="72260"/>
    <n v="1878.76"/>
    <x v="17"/>
  </r>
  <r>
    <x v="7"/>
    <s v="FEBRERO"/>
    <s v="BQE-2253"/>
    <x v="37"/>
    <x v="37"/>
    <x v="273"/>
    <x v="273"/>
    <x v="190"/>
    <x v="1"/>
    <x v="1"/>
    <n v="3"/>
    <n v="1977848"/>
    <n v="5933.5439999999999"/>
    <x v="17"/>
  </r>
  <r>
    <x v="7"/>
    <s v="FEBRERO"/>
    <s v="BQE-2254"/>
    <x v="37"/>
    <x v="37"/>
    <x v="688"/>
    <x v="708"/>
    <x v="472"/>
    <x v="12"/>
    <x v="21"/>
    <n v="1"/>
    <n v="1200000"/>
    <n v="1200"/>
    <x v="17"/>
  </r>
  <r>
    <x v="7"/>
    <s v="FEBRERO"/>
    <s v="BQE-2256"/>
    <x v="138"/>
    <x v="138"/>
    <x v="705"/>
    <x v="702"/>
    <x v="4"/>
    <x v="3"/>
    <x v="1"/>
    <n v="1"/>
    <n v="2050000"/>
    <n v="2050"/>
    <x v="0"/>
  </r>
  <r>
    <x v="7"/>
    <s v="FEBRERO"/>
    <s v="BQE-2257"/>
    <x v="61"/>
    <x v="61"/>
    <x v="705"/>
    <x v="702"/>
    <x v="4"/>
    <x v="3"/>
    <x v="1"/>
    <n v="1"/>
    <n v="1900000"/>
    <n v="1900"/>
    <x v="21"/>
  </r>
  <r>
    <x v="7"/>
    <s v="FEBRERO"/>
    <s v="BQE-2258"/>
    <x v="77"/>
    <x v="77"/>
    <x v="600"/>
    <x v="600"/>
    <x v="411"/>
    <x v="10"/>
    <x v="0"/>
    <n v="2"/>
    <n v="1615000"/>
    <n v="3230"/>
    <x v="16"/>
  </r>
  <r>
    <x v="7"/>
    <s v="FEBRERO"/>
    <s v="BQE-2259"/>
    <x v="77"/>
    <x v="77"/>
    <x v="600"/>
    <x v="600"/>
    <x v="411"/>
    <x v="10"/>
    <x v="0"/>
    <n v="1"/>
    <n v="1615000"/>
    <n v="1615"/>
    <x v="16"/>
  </r>
  <r>
    <x v="7"/>
    <s v="FEBRERO"/>
    <s v="BQE-2260"/>
    <x v="1"/>
    <x v="1"/>
    <x v="76"/>
    <x v="76"/>
    <x v="4"/>
    <x v="3"/>
    <x v="1"/>
    <n v="2"/>
    <n v="180000"/>
    <n v="360"/>
    <x v="1"/>
  </r>
  <r>
    <x v="7"/>
    <s v="FEBRERO"/>
    <s v="BQE-2261"/>
    <x v="28"/>
    <x v="28"/>
    <x v="5"/>
    <x v="5"/>
    <x v="4"/>
    <x v="2"/>
    <x v="1"/>
    <n v="2"/>
    <n v="1855700"/>
    <n v="3711.4"/>
    <x v="10"/>
  </r>
  <r>
    <x v="7"/>
    <s v="FEBRERO"/>
    <s v="BQE-2261"/>
    <x v="28"/>
    <x v="28"/>
    <x v="6"/>
    <x v="6"/>
    <x v="4"/>
    <x v="2"/>
    <x v="1"/>
    <n v="2"/>
    <n v="2210500"/>
    <n v="4421"/>
    <x v="10"/>
  </r>
  <r>
    <x v="7"/>
    <s v="FEBRERO"/>
    <s v="BQE-2262"/>
    <x v="28"/>
    <x v="28"/>
    <x v="173"/>
    <x v="173"/>
    <x v="128"/>
    <x v="1"/>
    <x v="1"/>
    <n v="300"/>
    <n v="58438"/>
    <n v="17531.400000000001"/>
    <x v="10"/>
  </r>
  <r>
    <x v="7"/>
    <s v="FEBRERO"/>
    <s v="BQE-2262"/>
    <x v="28"/>
    <x v="28"/>
    <x v="172"/>
    <x v="172"/>
    <x v="127"/>
    <x v="1"/>
    <x v="1"/>
    <n v="300"/>
    <n v="115585"/>
    <n v="34675.5"/>
    <x v="10"/>
  </r>
  <r>
    <x v="7"/>
    <s v="FEBRERO"/>
    <s v="BQE-2262"/>
    <x v="28"/>
    <x v="28"/>
    <x v="174"/>
    <x v="174"/>
    <x v="129"/>
    <x v="1"/>
    <x v="1"/>
    <n v="300"/>
    <n v="83168"/>
    <n v="24950.400000000001"/>
    <x v="10"/>
  </r>
  <r>
    <x v="7"/>
    <s v="FEBRERO"/>
    <s v="BQE-2263"/>
    <x v="28"/>
    <x v="28"/>
    <x v="183"/>
    <x v="183"/>
    <x v="133"/>
    <x v="4"/>
    <x v="1"/>
    <n v="5"/>
    <n v="609681"/>
    <n v="3048.4050000000002"/>
    <x v="10"/>
  </r>
  <r>
    <x v="7"/>
    <s v="FEBRERO"/>
    <s v="BQE-2264"/>
    <x v="28"/>
    <x v="28"/>
    <x v="172"/>
    <x v="172"/>
    <x v="127"/>
    <x v="1"/>
    <x v="1"/>
    <n v="300"/>
    <n v="115585"/>
    <n v="34675.5"/>
    <x v="10"/>
  </r>
  <r>
    <x v="7"/>
    <s v="FEBRERO"/>
    <s v="BQE-2264"/>
    <x v="28"/>
    <x v="28"/>
    <x v="174"/>
    <x v="174"/>
    <x v="129"/>
    <x v="1"/>
    <x v="1"/>
    <n v="200"/>
    <n v="83168"/>
    <n v="16633.599999999999"/>
    <x v="10"/>
  </r>
  <r>
    <x v="7"/>
    <s v="FEBRERO"/>
    <s v="BQE-2265"/>
    <x v="28"/>
    <x v="28"/>
    <x v="89"/>
    <x v="89"/>
    <x v="64"/>
    <x v="4"/>
    <x v="1"/>
    <n v="10"/>
    <n v="594579"/>
    <n v="5945.79"/>
    <x v="10"/>
  </r>
  <r>
    <x v="7"/>
    <s v="FEBRERO"/>
    <s v="BQE-2266"/>
    <x v="28"/>
    <x v="28"/>
    <x v="325"/>
    <x v="325"/>
    <x v="4"/>
    <x v="3"/>
    <x v="1"/>
    <n v="50"/>
    <n v="1270314"/>
    <n v="63515.7"/>
    <x v="10"/>
  </r>
  <r>
    <x v="7"/>
    <s v="FEBRERO"/>
    <s v="BQE-2267"/>
    <x v="12"/>
    <x v="12"/>
    <x v="481"/>
    <x v="481"/>
    <x v="333"/>
    <x v="2"/>
    <x v="1"/>
    <n v="2"/>
    <n v="4905811"/>
    <n v="9811.6219999999994"/>
    <x v="8"/>
  </r>
  <r>
    <x v="7"/>
    <s v="FEBRERO"/>
    <s v="BQE-2267"/>
    <x v="12"/>
    <x v="12"/>
    <x v="323"/>
    <x v="323"/>
    <x v="4"/>
    <x v="2"/>
    <x v="1"/>
    <n v="1"/>
    <n v="3912555"/>
    <n v="3912.5549999999998"/>
    <x v="8"/>
  </r>
  <r>
    <x v="7"/>
    <s v="FEBRERO"/>
    <s v="BQE-2268"/>
    <x v="153"/>
    <x v="153"/>
    <x v="18"/>
    <x v="18"/>
    <x v="4"/>
    <x v="3"/>
    <x v="1"/>
    <n v="2"/>
    <n v="3980000"/>
    <n v="7960"/>
    <x v="0"/>
  </r>
  <r>
    <x v="7"/>
    <s v="FEBRERO"/>
    <s v="BQE-2268"/>
    <x v="153"/>
    <x v="153"/>
    <x v="15"/>
    <x v="15"/>
    <x v="4"/>
    <x v="3"/>
    <x v="1"/>
    <n v="2"/>
    <n v="3890000"/>
    <n v="7780"/>
    <x v="0"/>
  </r>
  <r>
    <x v="7"/>
    <s v="FEBRERO"/>
    <s v="BQE-2270"/>
    <x v="4"/>
    <x v="4"/>
    <x v="4"/>
    <x v="4"/>
    <x v="4"/>
    <x v="2"/>
    <x v="1"/>
    <n v="30"/>
    <n v="459132"/>
    <n v="13773.96"/>
    <x v="3"/>
  </r>
  <r>
    <x v="7"/>
    <s v="FEBRERO"/>
    <s v="BQE-2270"/>
    <x v="4"/>
    <x v="4"/>
    <x v="7"/>
    <x v="7"/>
    <x v="4"/>
    <x v="2"/>
    <x v="1"/>
    <n v="6"/>
    <n v="266410"/>
    <n v="1598.46"/>
    <x v="3"/>
  </r>
  <r>
    <x v="7"/>
    <s v="FEBRERO"/>
    <s v="BQE-2271"/>
    <x v="87"/>
    <x v="87"/>
    <x v="4"/>
    <x v="4"/>
    <x v="4"/>
    <x v="2"/>
    <x v="1"/>
    <n v="1"/>
    <n v="459132"/>
    <n v="459.13200000000001"/>
    <x v="3"/>
  </r>
  <r>
    <x v="7"/>
    <s v="FEBRERO"/>
    <s v="BQE-2272"/>
    <x v="87"/>
    <x v="87"/>
    <x v="4"/>
    <x v="4"/>
    <x v="4"/>
    <x v="2"/>
    <x v="1"/>
    <n v="1"/>
    <n v="459132"/>
    <n v="459.13200000000001"/>
    <x v="3"/>
  </r>
  <r>
    <x v="7"/>
    <s v="FEBRERO"/>
    <s v="BQE-2273"/>
    <x v="2"/>
    <x v="2"/>
    <x v="4"/>
    <x v="4"/>
    <x v="4"/>
    <x v="2"/>
    <x v="1"/>
    <n v="12"/>
    <n v="459132"/>
    <n v="5509.5839999999998"/>
    <x v="2"/>
  </r>
  <r>
    <x v="7"/>
    <s v="FEBRERO"/>
    <s v="BQE-2273"/>
    <x v="2"/>
    <x v="2"/>
    <x v="7"/>
    <x v="7"/>
    <x v="4"/>
    <x v="2"/>
    <x v="1"/>
    <n v="1"/>
    <n v="799230"/>
    <n v="799.23"/>
    <x v="2"/>
  </r>
  <r>
    <x v="7"/>
    <s v="FEBRERO"/>
    <s v="BQE-2274"/>
    <x v="2"/>
    <x v="2"/>
    <x v="4"/>
    <x v="4"/>
    <x v="4"/>
    <x v="2"/>
    <x v="1"/>
    <n v="2"/>
    <n v="459132"/>
    <n v="918.26400000000001"/>
    <x v="2"/>
  </r>
  <r>
    <x v="7"/>
    <s v="FEBRERO"/>
    <s v="BQE-2275"/>
    <x v="6"/>
    <x v="6"/>
    <x v="4"/>
    <x v="4"/>
    <x v="4"/>
    <x v="2"/>
    <x v="1"/>
    <n v="0"/>
    <n v="376767"/>
    <n v="0"/>
    <x v="5"/>
  </r>
  <r>
    <x v="7"/>
    <s v="FEBRERO"/>
    <s v="BQE-2276"/>
    <x v="6"/>
    <x v="6"/>
    <x v="4"/>
    <x v="4"/>
    <x v="4"/>
    <x v="2"/>
    <x v="1"/>
    <n v="8"/>
    <n v="376767"/>
    <n v="3014.136"/>
    <x v="5"/>
  </r>
  <r>
    <x v="7"/>
    <s v="FEBRERO"/>
    <s v="BQE-2277"/>
    <x v="6"/>
    <x v="6"/>
    <x v="4"/>
    <x v="4"/>
    <x v="4"/>
    <x v="2"/>
    <x v="1"/>
    <n v="18"/>
    <n v="376767"/>
    <n v="6781.8059999999996"/>
    <x v="5"/>
  </r>
  <r>
    <x v="7"/>
    <s v="FEBRERO"/>
    <s v="BQE-2278"/>
    <x v="6"/>
    <x v="6"/>
    <x v="4"/>
    <x v="4"/>
    <x v="4"/>
    <x v="2"/>
    <x v="1"/>
    <n v="5"/>
    <n v="376767"/>
    <n v="1883.835"/>
    <x v="5"/>
  </r>
  <r>
    <x v="7"/>
    <s v="FEBRERO"/>
    <s v="BQE-2279"/>
    <x v="6"/>
    <x v="6"/>
    <x v="4"/>
    <x v="4"/>
    <x v="4"/>
    <x v="2"/>
    <x v="1"/>
    <n v="0"/>
    <n v="376767"/>
    <n v="0"/>
    <x v="5"/>
  </r>
  <r>
    <x v="7"/>
    <s v="FEBRERO"/>
    <s v="BQE-2280"/>
    <x v="6"/>
    <x v="6"/>
    <x v="4"/>
    <x v="4"/>
    <x v="4"/>
    <x v="2"/>
    <x v="1"/>
    <n v="8"/>
    <n v="376767"/>
    <n v="3014.136"/>
    <x v="5"/>
  </r>
  <r>
    <x v="7"/>
    <s v="FEBRERO"/>
    <s v="BQE-2281"/>
    <x v="6"/>
    <x v="6"/>
    <x v="4"/>
    <x v="4"/>
    <x v="4"/>
    <x v="2"/>
    <x v="1"/>
    <n v="0"/>
    <n v="376767"/>
    <n v="0"/>
    <x v="5"/>
  </r>
  <r>
    <x v="7"/>
    <s v="FEBRERO"/>
    <s v="BQE-2282"/>
    <x v="146"/>
    <x v="146"/>
    <x v="18"/>
    <x v="18"/>
    <x v="4"/>
    <x v="3"/>
    <x v="1"/>
    <n v="1"/>
    <n v="4615238"/>
    <n v="4615.2380000000003"/>
    <x v="28"/>
  </r>
  <r>
    <x v="7"/>
    <s v="FEBRERO"/>
    <s v="BQE-2282"/>
    <x v="146"/>
    <x v="146"/>
    <x v="15"/>
    <x v="15"/>
    <x v="4"/>
    <x v="3"/>
    <x v="1"/>
    <n v="1"/>
    <n v="4267702"/>
    <n v="4267.7020000000002"/>
    <x v="28"/>
  </r>
  <r>
    <x v="7"/>
    <s v="FEBRERO"/>
    <s v="BQE-2282"/>
    <x v="146"/>
    <x v="146"/>
    <x v="711"/>
    <x v="709"/>
    <x v="4"/>
    <x v="3"/>
    <x v="1"/>
    <n v="1"/>
    <n v="305006"/>
    <n v="305.00599999999997"/>
    <x v="28"/>
  </r>
  <r>
    <x v="7"/>
    <s v="FEBRERO"/>
    <s v="BQE-2283"/>
    <x v="74"/>
    <x v="74"/>
    <x v="164"/>
    <x v="164"/>
    <x v="121"/>
    <x v="0"/>
    <x v="3"/>
    <n v="1"/>
    <n v="360000"/>
    <n v="360"/>
    <x v="0"/>
  </r>
  <r>
    <x v="7"/>
    <s v="FEBRERO"/>
    <s v="BQE-2283"/>
    <x v="74"/>
    <x v="74"/>
    <x v="130"/>
    <x v="130"/>
    <x v="99"/>
    <x v="0"/>
    <x v="3"/>
    <n v="1"/>
    <n v="240000"/>
    <n v="240"/>
    <x v="0"/>
  </r>
  <r>
    <x v="7"/>
    <s v="FEBRERO"/>
    <s v="BQE-2284"/>
    <x v="5"/>
    <x v="5"/>
    <x v="386"/>
    <x v="386"/>
    <x v="262"/>
    <x v="2"/>
    <x v="1"/>
    <n v="500"/>
    <n v="123120"/>
    <n v="61560"/>
    <x v="4"/>
  </r>
  <r>
    <x v="7"/>
    <s v="FEBRERO"/>
    <s v="BQE-2285"/>
    <x v="66"/>
    <x v="66"/>
    <x v="705"/>
    <x v="702"/>
    <x v="4"/>
    <x v="3"/>
    <x v="1"/>
    <n v="1"/>
    <n v="1950000"/>
    <n v="1950"/>
    <x v="0"/>
  </r>
  <r>
    <x v="7"/>
    <s v="FEBRERO"/>
    <s v="BQE-2286"/>
    <x v="26"/>
    <x v="26"/>
    <x v="500"/>
    <x v="500"/>
    <x v="4"/>
    <x v="3"/>
    <x v="1"/>
    <n v="1"/>
    <n v="720000"/>
    <n v="720"/>
    <x v="0"/>
  </r>
  <r>
    <x v="7"/>
    <s v="FEBRERO"/>
    <s v="BQE-2286"/>
    <x v="26"/>
    <x v="26"/>
    <x v="9"/>
    <x v="9"/>
    <x v="4"/>
    <x v="3"/>
    <x v="1"/>
    <n v="1"/>
    <n v="190000"/>
    <n v="190"/>
    <x v="0"/>
  </r>
  <r>
    <x v="7"/>
    <s v="FEBRERO"/>
    <s v="BQE-2289"/>
    <x v="8"/>
    <x v="8"/>
    <x v="6"/>
    <x v="6"/>
    <x v="4"/>
    <x v="2"/>
    <x v="1"/>
    <n v="2"/>
    <n v="2331020"/>
    <n v="4662.04"/>
    <x v="7"/>
  </r>
  <r>
    <x v="7"/>
    <s v="FEBRERO"/>
    <s v="BQE-2289"/>
    <x v="8"/>
    <x v="8"/>
    <x v="5"/>
    <x v="5"/>
    <x v="4"/>
    <x v="2"/>
    <x v="1"/>
    <n v="5"/>
    <n v="2020217"/>
    <n v="10101.084999999999"/>
    <x v="7"/>
  </r>
  <r>
    <x v="7"/>
    <s v="MARZO"/>
    <s v="BQE-2325"/>
    <x v="17"/>
    <x v="17"/>
    <x v="39"/>
    <x v="39"/>
    <x v="25"/>
    <x v="1"/>
    <x v="1"/>
    <n v="6"/>
    <n v="65000"/>
    <n v="390"/>
    <x v="11"/>
  </r>
  <r>
    <x v="7"/>
    <s v="MARZO"/>
    <s v="BQE-2325"/>
    <x v="17"/>
    <x v="17"/>
    <x v="687"/>
    <x v="686"/>
    <x v="465"/>
    <x v="1"/>
    <x v="1"/>
    <n v="6"/>
    <n v="9800"/>
    <n v="58.8"/>
    <x v="11"/>
  </r>
  <r>
    <x v="7"/>
    <s v="MARZO"/>
    <s v="BQE-2325"/>
    <x v="17"/>
    <x v="17"/>
    <x v="635"/>
    <x v="635"/>
    <x v="435"/>
    <x v="1"/>
    <x v="1"/>
    <n v="1"/>
    <n v="130000"/>
    <n v="130"/>
    <x v="11"/>
  </r>
  <r>
    <x v="7"/>
    <s v="MARZO"/>
    <s v="BQE-2326"/>
    <x v="6"/>
    <x v="6"/>
    <x v="7"/>
    <x v="7"/>
    <x v="4"/>
    <x v="2"/>
    <x v="1"/>
    <n v="25"/>
    <n v="897649.6"/>
    <n v="22441.24"/>
    <x v="5"/>
  </r>
  <r>
    <x v="7"/>
    <s v="MARZO"/>
    <s v="BQE-2327"/>
    <x v="6"/>
    <x v="6"/>
    <x v="4"/>
    <x v="4"/>
    <x v="4"/>
    <x v="2"/>
    <x v="1"/>
    <n v="8"/>
    <n v="421058.5"/>
    <n v="3368.4679999999998"/>
    <x v="5"/>
  </r>
  <r>
    <x v="7"/>
    <s v="MARZO"/>
    <s v="BQE-2328"/>
    <x v="6"/>
    <x v="6"/>
    <x v="4"/>
    <x v="4"/>
    <x v="4"/>
    <x v="2"/>
    <x v="1"/>
    <n v="8"/>
    <n v="421058.5"/>
    <n v="3368.4679999999998"/>
    <x v="5"/>
  </r>
  <r>
    <x v="7"/>
    <s v="MARZO"/>
    <s v="BQE-2329"/>
    <x v="6"/>
    <x v="6"/>
    <x v="4"/>
    <x v="4"/>
    <x v="4"/>
    <x v="2"/>
    <x v="1"/>
    <n v="5"/>
    <n v="421058.4"/>
    <n v="2105.2919999999999"/>
    <x v="5"/>
  </r>
  <r>
    <x v="7"/>
    <s v="MARZO"/>
    <s v="BQE-2330"/>
    <x v="6"/>
    <x v="6"/>
    <x v="89"/>
    <x v="89"/>
    <x v="64"/>
    <x v="4"/>
    <x v="1"/>
    <n v="24"/>
    <n v="675519.36"/>
    <n v="16212.46464"/>
    <x v="5"/>
  </r>
  <r>
    <x v="7"/>
    <s v="MARZO"/>
    <s v="BQE-2330"/>
    <x v="6"/>
    <x v="6"/>
    <x v="43"/>
    <x v="43"/>
    <x v="29"/>
    <x v="1"/>
    <x v="1"/>
    <n v="28"/>
    <n v="199042.38"/>
    <n v="5573.1866400000008"/>
    <x v="5"/>
  </r>
  <r>
    <x v="7"/>
    <s v="MARZO"/>
    <s v="BQE-2331"/>
    <x v="6"/>
    <x v="6"/>
    <x v="89"/>
    <x v="89"/>
    <x v="64"/>
    <x v="4"/>
    <x v="1"/>
    <n v="10"/>
    <n v="675519.36"/>
    <n v="6755.1935999999996"/>
    <x v="5"/>
  </r>
  <r>
    <x v="7"/>
    <s v="MARZO"/>
    <s v="BQE-2331"/>
    <x v="6"/>
    <x v="6"/>
    <x v="43"/>
    <x v="43"/>
    <x v="29"/>
    <x v="1"/>
    <x v="1"/>
    <n v="10"/>
    <n v="199042.38"/>
    <n v="1990.4238"/>
    <x v="5"/>
  </r>
  <r>
    <x v="7"/>
    <s v="MARZO"/>
    <s v="BQE-2332"/>
    <x v="6"/>
    <x v="6"/>
    <x v="89"/>
    <x v="89"/>
    <x v="64"/>
    <x v="4"/>
    <x v="1"/>
    <n v="12"/>
    <n v="675519.36"/>
    <n v="8106.2323200000001"/>
    <x v="5"/>
  </r>
  <r>
    <x v="7"/>
    <s v="MARZO"/>
    <s v="BQE-2332"/>
    <x v="6"/>
    <x v="6"/>
    <x v="43"/>
    <x v="43"/>
    <x v="29"/>
    <x v="1"/>
    <x v="1"/>
    <n v="16"/>
    <n v="199042.38"/>
    <n v="3184.6780800000001"/>
    <x v="5"/>
  </r>
  <r>
    <x v="7"/>
    <s v="MARZO"/>
    <s v="BQE-2333"/>
    <x v="1"/>
    <x v="1"/>
    <x v="688"/>
    <x v="710"/>
    <x v="466"/>
    <x v="13"/>
    <x v="20"/>
    <n v="4"/>
    <n v="1483404"/>
    <n v="5933.616"/>
    <x v="1"/>
  </r>
  <r>
    <x v="7"/>
    <s v="MARZO"/>
    <s v="BQE-2334"/>
    <x v="1"/>
    <x v="1"/>
    <x v="688"/>
    <x v="711"/>
    <x v="466"/>
    <x v="13"/>
    <x v="20"/>
    <n v="2"/>
    <n v="1517636"/>
    <n v="3035.2719999999999"/>
    <x v="1"/>
  </r>
  <r>
    <x v="7"/>
    <s v="MARZO"/>
    <s v="BQE-2335"/>
    <x v="65"/>
    <x v="65"/>
    <x v="712"/>
    <x v="712"/>
    <x v="478"/>
    <x v="0"/>
    <x v="3"/>
    <n v="1"/>
    <n v="298700"/>
    <n v="298.7"/>
    <x v="0"/>
  </r>
  <r>
    <x v="7"/>
    <s v="MARZO"/>
    <s v="BQE-2336"/>
    <x v="65"/>
    <x v="65"/>
    <x v="7"/>
    <x v="7"/>
    <x v="4"/>
    <x v="2"/>
    <x v="1"/>
    <n v="1"/>
    <n v="793270"/>
    <n v="793.27"/>
    <x v="0"/>
  </r>
  <r>
    <x v="7"/>
    <s v="MARZO"/>
    <s v="BQE-2337"/>
    <x v="25"/>
    <x v="25"/>
    <x v="76"/>
    <x v="76"/>
    <x v="4"/>
    <x v="3"/>
    <x v="1"/>
    <n v="6"/>
    <n v="175000"/>
    <n v="1050"/>
    <x v="16"/>
  </r>
  <r>
    <x v="7"/>
    <s v="MARZO"/>
    <s v="BQE-2337"/>
    <x v="25"/>
    <x v="25"/>
    <x v="5"/>
    <x v="5"/>
    <x v="4"/>
    <x v="2"/>
    <x v="1"/>
    <n v="1"/>
    <n v="1950000"/>
    <n v="1950"/>
    <x v="16"/>
  </r>
  <r>
    <x v="7"/>
    <s v="MARZO"/>
    <s v="BQE-2338"/>
    <x v="6"/>
    <x v="6"/>
    <x v="89"/>
    <x v="89"/>
    <x v="64"/>
    <x v="4"/>
    <x v="1"/>
    <n v="16"/>
    <n v="675519.36"/>
    <n v="10808.30976"/>
    <x v="5"/>
  </r>
  <r>
    <x v="7"/>
    <s v="MARZO"/>
    <s v="BQE-2338"/>
    <x v="6"/>
    <x v="6"/>
    <x v="43"/>
    <x v="43"/>
    <x v="29"/>
    <x v="1"/>
    <x v="1"/>
    <n v="18"/>
    <n v="199042.38"/>
    <n v="3582.7628399999999"/>
    <x v="5"/>
  </r>
  <r>
    <x v="7"/>
    <s v="MARZO"/>
    <s v="BQE-2339"/>
    <x v="102"/>
    <x v="102"/>
    <x v="614"/>
    <x v="614"/>
    <x v="4"/>
    <x v="3"/>
    <x v="1"/>
    <n v="12"/>
    <n v="155391.5"/>
    <n v="1864.6980000000001"/>
    <x v="0"/>
  </r>
  <r>
    <x v="7"/>
    <s v="MARZO"/>
    <s v="BQE-2339"/>
    <x v="102"/>
    <x v="102"/>
    <x v="9"/>
    <x v="9"/>
    <x v="4"/>
    <x v="3"/>
    <x v="1"/>
    <n v="5"/>
    <n v="179098.25"/>
    <n v="895.49125000000004"/>
    <x v="0"/>
  </r>
  <r>
    <x v="7"/>
    <s v="MARZO"/>
    <s v="BQE-2339"/>
    <x v="102"/>
    <x v="102"/>
    <x v="76"/>
    <x v="76"/>
    <x v="4"/>
    <x v="3"/>
    <x v="1"/>
    <n v="24"/>
    <n v="155391.5"/>
    <n v="3729.3960000000002"/>
    <x v="0"/>
  </r>
  <r>
    <x v="7"/>
    <s v="MARZO"/>
    <s v="BQE-2342"/>
    <x v="142"/>
    <x v="142"/>
    <x v="77"/>
    <x v="77"/>
    <x v="4"/>
    <x v="3"/>
    <x v="1"/>
    <n v="4"/>
    <n v="698000"/>
    <n v="2792"/>
    <x v="6"/>
  </r>
  <r>
    <x v="7"/>
    <s v="MARZO"/>
    <s v="BQE-2343"/>
    <x v="65"/>
    <x v="65"/>
    <x v="667"/>
    <x v="667"/>
    <x v="457"/>
    <x v="1"/>
    <x v="3"/>
    <n v="2"/>
    <n v="483975"/>
    <n v="967.95"/>
    <x v="0"/>
  </r>
  <r>
    <x v="7"/>
    <s v="MARZO"/>
    <s v="BQE-2344"/>
    <x v="65"/>
    <x v="65"/>
    <x v="94"/>
    <x v="94"/>
    <x v="69"/>
    <x v="0"/>
    <x v="3"/>
    <n v="2"/>
    <n v="41945"/>
    <n v="83.89"/>
    <x v="0"/>
  </r>
  <r>
    <x v="7"/>
    <s v="MARZO"/>
    <s v="BQE-2345"/>
    <x v="65"/>
    <x v="65"/>
    <x v="94"/>
    <x v="94"/>
    <x v="69"/>
    <x v="0"/>
    <x v="3"/>
    <n v="1"/>
    <n v="41945"/>
    <n v="41.945"/>
    <x v="0"/>
  </r>
  <r>
    <x v="7"/>
    <s v="MARZO"/>
    <s v="BQE-2349"/>
    <x v="38"/>
    <x v="38"/>
    <x v="89"/>
    <x v="89"/>
    <x v="64"/>
    <x v="4"/>
    <x v="1"/>
    <n v="38"/>
    <n v="646362.23499999999"/>
    <n v="24561.764930000001"/>
    <x v="1"/>
  </r>
  <r>
    <x v="7"/>
    <s v="MARZO"/>
    <s v="BQE-2349"/>
    <x v="38"/>
    <x v="38"/>
    <x v="106"/>
    <x v="106"/>
    <x v="79"/>
    <x v="1"/>
    <x v="1"/>
    <n v="3"/>
    <n v="21838.941999999999"/>
    <n v="65.516825999999995"/>
    <x v="1"/>
  </r>
  <r>
    <x v="7"/>
    <s v="MARZO"/>
    <s v="BQE-2349"/>
    <x v="38"/>
    <x v="38"/>
    <x v="108"/>
    <x v="108"/>
    <x v="81"/>
    <x v="1"/>
    <x v="1"/>
    <n v="3"/>
    <n v="2465.6869999999999"/>
    <n v="7.3970609999999999"/>
    <x v="1"/>
  </r>
  <r>
    <x v="7"/>
    <s v="MARZO"/>
    <s v="BQE-2349"/>
    <x v="38"/>
    <x v="38"/>
    <x v="109"/>
    <x v="109"/>
    <x v="82"/>
    <x v="1"/>
    <x v="1"/>
    <n v="2"/>
    <n v="1408.9639999999999"/>
    <n v="2.8179279999999998"/>
    <x v="1"/>
  </r>
  <r>
    <x v="7"/>
    <s v="MARZO"/>
    <s v="BQE-2349"/>
    <x v="38"/>
    <x v="38"/>
    <x v="678"/>
    <x v="678"/>
    <x v="4"/>
    <x v="1"/>
    <x v="1"/>
    <n v="10"/>
    <n v="213458.046"/>
    <n v="2134.5804600000001"/>
    <x v="1"/>
  </r>
  <r>
    <x v="7"/>
    <s v="MARZO"/>
    <s v="BQE-2349"/>
    <x v="38"/>
    <x v="38"/>
    <x v="105"/>
    <x v="105"/>
    <x v="78"/>
    <x v="1"/>
    <x v="1"/>
    <n v="3"/>
    <n v="97218.516000000003"/>
    <n v="291.65554800000001"/>
    <x v="1"/>
  </r>
  <r>
    <x v="7"/>
    <s v="MARZO"/>
    <s v="BQE-2349"/>
    <x v="38"/>
    <x v="38"/>
    <x v="107"/>
    <x v="107"/>
    <x v="80"/>
    <x v="1"/>
    <x v="1"/>
    <n v="2"/>
    <n v="39803.233"/>
    <n v="79.606465999999998"/>
    <x v="1"/>
  </r>
  <r>
    <x v="7"/>
    <s v="MARZO"/>
    <s v="BQE-2349"/>
    <x v="38"/>
    <x v="38"/>
    <x v="45"/>
    <x v="45"/>
    <x v="31"/>
    <x v="4"/>
    <x v="1"/>
    <n v="1"/>
    <n v="638612.93299999996"/>
    <n v="638.612933"/>
    <x v="1"/>
  </r>
  <r>
    <x v="7"/>
    <s v="MARZO"/>
    <s v="BQE-2349"/>
    <x v="38"/>
    <x v="38"/>
    <x v="492"/>
    <x v="492"/>
    <x v="340"/>
    <x v="1"/>
    <x v="1"/>
    <n v="2"/>
    <n v="1584027.777"/>
    <n v="3168.055554"/>
    <x v="1"/>
  </r>
  <r>
    <x v="7"/>
    <s v="MARZO"/>
    <s v="BQE-2349"/>
    <x v="38"/>
    <x v="38"/>
    <x v="101"/>
    <x v="101"/>
    <x v="74"/>
    <x v="1"/>
    <x v="1"/>
    <n v="5"/>
    <n v="16907.567999999999"/>
    <n v="84.537840000000003"/>
    <x v="1"/>
  </r>
  <r>
    <x v="7"/>
    <s v="MARZO"/>
    <s v="BQE-2349"/>
    <x v="38"/>
    <x v="38"/>
    <x v="121"/>
    <x v="121"/>
    <x v="93"/>
    <x v="1"/>
    <x v="1"/>
    <n v="5"/>
    <n v="26065.833999999999"/>
    <n v="130.32917"/>
    <x v="1"/>
  </r>
  <r>
    <x v="7"/>
    <s v="MARZO"/>
    <s v="BQE-2349"/>
    <x v="38"/>
    <x v="38"/>
    <x v="118"/>
    <x v="118"/>
    <x v="90"/>
    <x v="5"/>
    <x v="1"/>
    <n v="44"/>
    <n v="71152.682000000001"/>
    <n v="3130.7180079999998"/>
    <x v="1"/>
  </r>
  <r>
    <x v="7"/>
    <s v="MARZO"/>
    <s v="BQE-2349"/>
    <x v="38"/>
    <x v="38"/>
    <x v="114"/>
    <x v="114"/>
    <x v="86"/>
    <x v="1"/>
    <x v="1"/>
    <n v="5"/>
    <n v="1408.9639999999999"/>
    <n v="7.0448199999999996"/>
    <x v="1"/>
  </r>
  <r>
    <x v="7"/>
    <s v="MARZO"/>
    <s v="BQE-2349"/>
    <x v="38"/>
    <x v="38"/>
    <x v="102"/>
    <x v="102"/>
    <x v="75"/>
    <x v="1"/>
    <x v="1"/>
    <n v="2"/>
    <n v="1408.9639999999999"/>
    <n v="2.8179279999999998"/>
    <x v="1"/>
  </r>
  <r>
    <x v="7"/>
    <s v="MARZO"/>
    <s v="BQE-2349"/>
    <x v="38"/>
    <x v="38"/>
    <x v="117"/>
    <x v="117"/>
    <x v="89"/>
    <x v="1"/>
    <x v="1"/>
    <n v="6"/>
    <n v="207469.94899999999"/>
    <n v="1244.8196939999998"/>
    <x v="1"/>
  </r>
  <r>
    <x v="7"/>
    <s v="MARZO"/>
    <s v="BQE-2349"/>
    <x v="38"/>
    <x v="38"/>
    <x v="417"/>
    <x v="417"/>
    <x v="283"/>
    <x v="1"/>
    <x v="1"/>
    <n v="10"/>
    <n v="23952.387999999999"/>
    <n v="239.52387999999999"/>
    <x v="1"/>
  </r>
  <r>
    <x v="7"/>
    <s v="MARZO"/>
    <s v="BQE-2349"/>
    <x v="38"/>
    <x v="38"/>
    <x v="115"/>
    <x v="115"/>
    <x v="87"/>
    <x v="4"/>
    <x v="1"/>
    <n v="5"/>
    <n v="1018504.8514999999"/>
    <n v="5092.5242574999993"/>
    <x v="1"/>
  </r>
  <r>
    <x v="7"/>
    <s v="MARZO"/>
    <s v="BQE-2349"/>
    <x v="38"/>
    <x v="38"/>
    <x v="362"/>
    <x v="362"/>
    <x v="248"/>
    <x v="1"/>
    <x v="1"/>
    <n v="1"/>
    <n v="422055.16619999998"/>
    <n v="422.05516619999997"/>
    <x v="1"/>
  </r>
  <r>
    <x v="7"/>
    <s v="MARZO"/>
    <s v="BQE-2354"/>
    <x v="33"/>
    <x v="33"/>
    <x v="713"/>
    <x v="713"/>
    <x v="479"/>
    <x v="1"/>
    <x v="3"/>
    <n v="2"/>
    <n v="136107"/>
    <n v="272.214"/>
    <x v="0"/>
  </r>
  <r>
    <x v="7"/>
    <s v="MARZO"/>
    <s v="BQE-2355"/>
    <x v="108"/>
    <x v="108"/>
    <x v="39"/>
    <x v="39"/>
    <x v="25"/>
    <x v="1"/>
    <x v="1"/>
    <n v="4"/>
    <n v="57600"/>
    <n v="230.4"/>
    <x v="0"/>
  </r>
  <r>
    <x v="7"/>
    <s v="MARZO"/>
    <s v="BQE-2355"/>
    <x v="108"/>
    <x v="108"/>
    <x v="614"/>
    <x v="614"/>
    <x v="4"/>
    <x v="3"/>
    <x v="1"/>
    <n v="1"/>
    <n v="175000"/>
    <n v="175"/>
    <x v="0"/>
  </r>
  <r>
    <x v="7"/>
    <s v="MARZO"/>
    <s v="BQE-2356"/>
    <x v="37"/>
    <x v="37"/>
    <x v="44"/>
    <x v="44"/>
    <x v="30"/>
    <x v="4"/>
    <x v="1"/>
    <n v="3"/>
    <n v="490433"/>
    <n v="1471.299"/>
    <x v="17"/>
  </r>
  <r>
    <x v="7"/>
    <s v="MARZO"/>
    <s v="BQE- 2357 "/>
    <x v="4"/>
    <x v="4"/>
    <x v="699"/>
    <x v="696"/>
    <x v="4"/>
    <x v="2"/>
    <x v="1"/>
    <n v="15"/>
    <n v="413000"/>
    <n v="6195"/>
    <x v="3"/>
  </r>
  <r>
    <x v="7"/>
    <s v="MARZO"/>
    <s v="BQE-2358"/>
    <x v="2"/>
    <x v="2"/>
    <x v="699"/>
    <x v="696"/>
    <x v="4"/>
    <x v="2"/>
    <x v="1"/>
    <n v="1"/>
    <n v="450000"/>
    <n v="450"/>
    <x v="2"/>
  </r>
  <r>
    <x v="7"/>
    <s v="MARZO"/>
    <s v="BQE-2359"/>
    <x v="61"/>
    <x v="61"/>
    <x v="5"/>
    <x v="5"/>
    <x v="4"/>
    <x v="2"/>
    <x v="1"/>
    <n v="1"/>
    <n v="1950000"/>
    <n v="1950"/>
    <x v="21"/>
  </r>
  <r>
    <x v="7"/>
    <s v="MARZO"/>
    <s v="BQE-2379"/>
    <x v="154"/>
    <x v="154"/>
    <x v="131"/>
    <x v="131"/>
    <x v="100"/>
    <x v="0"/>
    <x v="3"/>
    <n v="5"/>
    <n v="115000"/>
    <n v="575"/>
    <x v="0"/>
  </r>
  <r>
    <x v="7"/>
    <s v="MARZO"/>
    <s v="BQE-2380"/>
    <x v="2"/>
    <x v="2"/>
    <x v="4"/>
    <x v="4"/>
    <x v="4"/>
    <x v="2"/>
    <x v="1"/>
    <n v="3"/>
    <n v="557332"/>
    <n v="1671.9960000000001"/>
    <x v="2"/>
  </r>
  <r>
    <x v="7"/>
    <s v="MARZO"/>
    <s v="BQE-2381"/>
    <x v="6"/>
    <x v="6"/>
    <x v="4"/>
    <x v="4"/>
    <x v="4"/>
    <x v="2"/>
    <x v="1"/>
    <n v="0"/>
    <n v="457012"/>
    <n v="0"/>
    <x v="5"/>
  </r>
  <r>
    <x v="7"/>
    <s v="MARZO"/>
    <s v="BQE-2382"/>
    <x v="6"/>
    <x v="6"/>
    <x v="4"/>
    <x v="4"/>
    <x v="4"/>
    <x v="2"/>
    <x v="1"/>
    <n v="0"/>
    <n v="457012"/>
    <n v="0"/>
    <x v="5"/>
  </r>
  <r>
    <x v="7"/>
    <s v="MARZO"/>
    <s v="BQE-2383"/>
    <x v="6"/>
    <x v="6"/>
    <x v="4"/>
    <x v="4"/>
    <x v="4"/>
    <x v="2"/>
    <x v="1"/>
    <n v="0"/>
    <n v="457012"/>
    <n v="0"/>
    <x v="5"/>
  </r>
  <r>
    <x v="7"/>
    <s v="MARZO"/>
    <s v="BQE-2384"/>
    <x v="6"/>
    <x v="6"/>
    <x v="4"/>
    <x v="4"/>
    <x v="4"/>
    <x v="2"/>
    <x v="1"/>
    <n v="0"/>
    <n v="457012"/>
    <n v="0"/>
    <x v="5"/>
  </r>
  <r>
    <x v="7"/>
    <s v="MARZO"/>
    <s v="BQE-2385"/>
    <x v="28"/>
    <x v="28"/>
    <x v="15"/>
    <x v="15"/>
    <x v="4"/>
    <x v="3"/>
    <x v="1"/>
    <n v="10"/>
    <n v="3779965"/>
    <n v="37799.65"/>
    <x v="10"/>
  </r>
  <r>
    <x v="7"/>
    <s v="MARZO"/>
    <s v="BQE-2385"/>
    <x v="28"/>
    <x v="28"/>
    <x v="18"/>
    <x v="18"/>
    <x v="4"/>
    <x v="3"/>
    <x v="1"/>
    <n v="10"/>
    <n v="4748606"/>
    <n v="47486.06"/>
    <x v="10"/>
  </r>
  <r>
    <x v="7"/>
    <s v="MARZO"/>
    <s v="BQE-2386"/>
    <x v="24"/>
    <x v="24"/>
    <x v="699"/>
    <x v="696"/>
    <x v="4"/>
    <x v="2"/>
    <x v="1"/>
    <n v="15"/>
    <n v="394791"/>
    <n v="5921.8649999999998"/>
    <x v="15"/>
  </r>
  <r>
    <x v="7"/>
    <s v="ABRIL"/>
    <s v="BQE-2391"/>
    <x v="49"/>
    <x v="49"/>
    <x v="43"/>
    <x v="43"/>
    <x v="29"/>
    <x v="1"/>
    <x v="1"/>
    <n v="28"/>
    <n v="179650"/>
    <n v="5030.2"/>
    <x v="0"/>
  </r>
  <r>
    <x v="7"/>
    <s v="ABRIL"/>
    <s v="BQE-2431"/>
    <x v="6"/>
    <x v="6"/>
    <x v="4"/>
    <x v="4"/>
    <x v="4"/>
    <x v="2"/>
    <x v="1"/>
    <n v="10"/>
    <n v="428443.3"/>
    <n v="4284.433"/>
    <x v="5"/>
  </r>
  <r>
    <x v="7"/>
    <s v="ABRIL"/>
    <s v="BQE-2432"/>
    <x v="6"/>
    <x v="6"/>
    <x v="4"/>
    <x v="4"/>
    <x v="4"/>
    <x v="2"/>
    <x v="1"/>
    <n v="4"/>
    <n v="428443.31"/>
    <n v="1713.77324"/>
    <x v="5"/>
  </r>
  <r>
    <x v="7"/>
    <s v="ABRIL"/>
    <s v="BQE-2433"/>
    <x v="6"/>
    <x v="6"/>
    <x v="4"/>
    <x v="4"/>
    <x v="4"/>
    <x v="2"/>
    <x v="1"/>
    <n v="7"/>
    <n v="428443.31"/>
    <n v="2999.1031699999999"/>
    <x v="5"/>
  </r>
  <r>
    <x v="7"/>
    <s v="ABRIL"/>
    <s v="BQE-2434"/>
    <x v="6"/>
    <x v="6"/>
    <x v="4"/>
    <x v="4"/>
    <x v="4"/>
    <x v="2"/>
    <x v="1"/>
    <n v="32"/>
    <n v="428443.31"/>
    <n v="13710.18592"/>
    <x v="5"/>
  </r>
  <r>
    <x v="7"/>
    <s v="ABRIL"/>
    <s v="BQE-2440"/>
    <x v="1"/>
    <x v="1"/>
    <x v="141"/>
    <x v="141"/>
    <x v="110"/>
    <x v="1"/>
    <x v="3"/>
    <n v="3"/>
    <n v="124900"/>
    <n v="374.7"/>
    <x v="1"/>
  </r>
  <r>
    <x v="7"/>
    <s v="ABRIL"/>
    <s v="BQE-2441"/>
    <x v="65"/>
    <x v="65"/>
    <x v="710"/>
    <x v="707"/>
    <x v="477"/>
    <x v="0"/>
    <x v="3"/>
    <n v="1"/>
    <n v="594207"/>
    <n v="594.20699999999999"/>
    <x v="0"/>
  </r>
  <r>
    <x v="7"/>
    <s v="ABRIL"/>
    <s v="BQE-2442"/>
    <x v="8"/>
    <x v="8"/>
    <x v="323"/>
    <x v="323"/>
    <x v="4"/>
    <x v="2"/>
    <x v="1"/>
    <n v="1"/>
    <n v="3678000"/>
    <n v="3678"/>
    <x v="7"/>
  </r>
  <r>
    <x v="7"/>
    <s v="ABRIL"/>
    <s v="BQE-2443"/>
    <x v="8"/>
    <x v="8"/>
    <x v="43"/>
    <x v="43"/>
    <x v="29"/>
    <x v="1"/>
    <x v="1"/>
    <n v="3"/>
    <n v="167234"/>
    <n v="501.702"/>
    <x v="7"/>
  </r>
  <r>
    <x v="7"/>
    <s v="ABRIL"/>
    <s v="BQE-2443"/>
    <x v="8"/>
    <x v="8"/>
    <x v="417"/>
    <x v="417"/>
    <x v="283"/>
    <x v="1"/>
    <x v="1"/>
    <n v="3"/>
    <n v="674100"/>
    <n v="2022.3"/>
    <x v="7"/>
  </r>
  <r>
    <x v="7"/>
    <s v="ABRIL"/>
    <s v="BQE-2444"/>
    <x v="8"/>
    <x v="8"/>
    <x v="647"/>
    <x v="647"/>
    <x v="4"/>
    <x v="2"/>
    <x v="1"/>
    <n v="1"/>
    <n v="5993271"/>
    <n v="5993.2709999999997"/>
    <x v="7"/>
  </r>
  <r>
    <x v="7"/>
    <s v="ABRIL"/>
    <s v="BQE-2445"/>
    <x v="53"/>
    <x v="53"/>
    <x v="9"/>
    <x v="9"/>
    <x v="4"/>
    <x v="3"/>
    <x v="1"/>
    <n v="2"/>
    <n v="195000"/>
    <n v="390"/>
    <x v="0"/>
  </r>
  <r>
    <x v="7"/>
    <s v="ABRIL"/>
    <s v="BQE-2445"/>
    <x v="53"/>
    <x v="53"/>
    <x v="614"/>
    <x v="614"/>
    <x v="4"/>
    <x v="3"/>
    <x v="1"/>
    <n v="2"/>
    <n v="180000"/>
    <n v="360"/>
    <x v="0"/>
  </r>
  <r>
    <x v="7"/>
    <s v="ABRIL"/>
    <s v="BQE-2446"/>
    <x v="28"/>
    <x v="28"/>
    <x v="106"/>
    <x v="106"/>
    <x v="79"/>
    <x v="1"/>
    <x v="1"/>
    <n v="0"/>
    <n v="2434424.9900000002"/>
    <n v="0"/>
    <x v="10"/>
  </r>
  <r>
    <x v="7"/>
    <s v="ABRIL"/>
    <s v="BQE-2447"/>
    <x v="4"/>
    <x v="4"/>
    <x v="7"/>
    <x v="7"/>
    <x v="4"/>
    <x v="2"/>
    <x v="1"/>
    <n v="4"/>
    <n v="926586"/>
    <n v="3706.3440000000001"/>
    <x v="3"/>
  </r>
  <r>
    <x v="7"/>
    <s v="ABRIL"/>
    <s v="BQE-2448"/>
    <x v="4"/>
    <x v="4"/>
    <x v="7"/>
    <x v="7"/>
    <x v="4"/>
    <x v="2"/>
    <x v="1"/>
    <n v="4"/>
    <n v="926586"/>
    <n v="3706.3440000000001"/>
    <x v="3"/>
  </r>
  <r>
    <x v="7"/>
    <s v="ABRIL"/>
    <s v="BQE-2449"/>
    <x v="2"/>
    <x v="2"/>
    <x v="7"/>
    <x v="7"/>
    <x v="4"/>
    <x v="2"/>
    <x v="1"/>
    <n v="1"/>
    <n v="926586"/>
    <n v="926.58600000000001"/>
    <x v="2"/>
  </r>
  <r>
    <x v="7"/>
    <s v="ABRIL"/>
    <s v="BQE-2450"/>
    <x v="2"/>
    <x v="2"/>
    <x v="7"/>
    <x v="7"/>
    <x v="4"/>
    <x v="2"/>
    <x v="1"/>
    <n v="3"/>
    <n v="926586"/>
    <n v="2779.7579999999998"/>
    <x v="2"/>
  </r>
  <r>
    <x v="7"/>
    <s v="ABRIL"/>
    <s v="BQE-2451"/>
    <x v="2"/>
    <x v="2"/>
    <x v="7"/>
    <x v="7"/>
    <x v="4"/>
    <x v="2"/>
    <x v="1"/>
    <n v="1"/>
    <n v="926586"/>
    <n v="926.58600000000001"/>
    <x v="2"/>
  </r>
  <r>
    <x v="7"/>
    <s v="ABRIL"/>
    <s v="BQE-2452"/>
    <x v="12"/>
    <x v="12"/>
    <x v="702"/>
    <x v="699"/>
    <x v="4"/>
    <x v="1"/>
    <x v="1"/>
    <n v="50"/>
    <n v="41321.800000000003"/>
    <n v="2066.09"/>
    <x v="8"/>
  </r>
  <r>
    <x v="7"/>
    <s v="ABRIL"/>
    <s v="BQE-2453"/>
    <x v="48"/>
    <x v="48"/>
    <x v="461"/>
    <x v="461"/>
    <x v="321"/>
    <x v="1"/>
    <x v="1"/>
    <n v="30"/>
    <n v="2326.3227999999999"/>
    <n v="69.789683999999994"/>
    <x v="0"/>
  </r>
  <r>
    <x v="7"/>
    <s v="ABRIL"/>
    <s v="BQE-2453"/>
    <x v="48"/>
    <x v="48"/>
    <x v="105"/>
    <x v="105"/>
    <x v="78"/>
    <x v="1"/>
    <x v="1"/>
    <n v="100"/>
    <n v="35643.996800000001"/>
    <n v="3564.39968"/>
    <x v="0"/>
  </r>
  <r>
    <x v="7"/>
    <s v="ABRIL"/>
    <s v="BQE-2453"/>
    <x v="48"/>
    <x v="48"/>
    <x v="107"/>
    <x v="107"/>
    <x v="80"/>
    <x v="1"/>
    <x v="1"/>
    <n v="100"/>
    <n v="35328.563200000004"/>
    <n v="3532.8563200000003"/>
    <x v="0"/>
  </r>
  <r>
    <x v="7"/>
    <s v="ABRIL"/>
    <s v="BQE-2453"/>
    <x v="48"/>
    <x v="48"/>
    <x v="107"/>
    <x v="107"/>
    <x v="80"/>
    <x v="1"/>
    <x v="1"/>
    <n v="100"/>
    <n v="26575.2808"/>
    <n v="2657.52808"/>
    <x v="0"/>
  </r>
  <r>
    <x v="7"/>
    <s v="ABRIL"/>
    <s v="BQE-2453"/>
    <x v="48"/>
    <x v="48"/>
    <x v="468"/>
    <x v="468"/>
    <x v="325"/>
    <x v="1"/>
    <x v="1"/>
    <n v="5"/>
    <n v="501026.8444"/>
    <n v="2505.1342220000001"/>
    <x v="0"/>
  </r>
  <r>
    <x v="7"/>
    <s v="ABRIL"/>
    <s v="BQE-2453"/>
    <x v="48"/>
    <x v="48"/>
    <x v="89"/>
    <x v="89"/>
    <x v="64"/>
    <x v="4"/>
    <x v="1"/>
    <n v="15"/>
    <n v="756843.49399999995"/>
    <n v="11352.652410000001"/>
    <x v="0"/>
  </r>
  <r>
    <x v="7"/>
    <s v="ABRIL"/>
    <s v="BQE-2453"/>
    <x v="48"/>
    <x v="48"/>
    <x v="115"/>
    <x v="115"/>
    <x v="87"/>
    <x v="4"/>
    <x v="1"/>
    <n v="4"/>
    <n v="1143446.8"/>
    <n v="4573.7871999999998"/>
    <x v="0"/>
  </r>
  <r>
    <x v="7"/>
    <s v="ABRIL"/>
    <s v="BQE-2453"/>
    <x v="48"/>
    <x v="48"/>
    <x v="20"/>
    <x v="20"/>
    <x v="6"/>
    <x v="3"/>
    <x v="1"/>
    <n v="1"/>
    <n v="4187381.04"/>
    <n v="4187.3810400000002"/>
    <x v="0"/>
  </r>
  <r>
    <x v="7"/>
    <s v="ABRIL"/>
    <s v="BQE-2453"/>
    <x v="48"/>
    <x v="48"/>
    <x v="18"/>
    <x v="18"/>
    <x v="4"/>
    <x v="3"/>
    <x v="1"/>
    <n v="2"/>
    <n v="6213056.1900000004"/>
    <n v="12426.11238"/>
    <x v="0"/>
  </r>
  <r>
    <x v="7"/>
    <s v="ABRIL"/>
    <s v="BQE-2453"/>
    <x v="48"/>
    <x v="48"/>
    <x v="43"/>
    <x v="43"/>
    <x v="29"/>
    <x v="1"/>
    <x v="1"/>
    <n v="5"/>
    <n v="208974.76"/>
    <n v="1044.8738000000001"/>
    <x v="0"/>
  </r>
  <r>
    <x v="7"/>
    <s v="ABRIL"/>
    <s v="BQE-2453"/>
    <x v="48"/>
    <x v="48"/>
    <x v="45"/>
    <x v="45"/>
    <x v="31"/>
    <x v="4"/>
    <x v="1"/>
    <n v="6"/>
    <n v="725497.28"/>
    <n v="4352.9836799999994"/>
    <x v="0"/>
  </r>
  <r>
    <x v="7"/>
    <s v="ABRIL"/>
    <s v="BQE-2454"/>
    <x v="65"/>
    <x v="65"/>
    <x v="7"/>
    <x v="7"/>
    <x v="4"/>
    <x v="2"/>
    <x v="1"/>
    <n v="4"/>
    <n v="780000"/>
    <n v="3120"/>
    <x v="0"/>
  </r>
  <r>
    <x v="7"/>
    <s v="ABRIL"/>
    <s v="BQE-2455"/>
    <x v="28"/>
    <x v="28"/>
    <x v="106"/>
    <x v="106"/>
    <x v="79"/>
    <x v="1"/>
    <x v="1"/>
    <n v="100"/>
    <n v="24344.240000000002"/>
    <n v="2434.424"/>
    <x v="10"/>
  </r>
  <r>
    <x v="7"/>
    <s v="ABRIL"/>
    <s v="BQE-2456"/>
    <x v="49"/>
    <x v="49"/>
    <x v="43"/>
    <x v="43"/>
    <x v="29"/>
    <x v="1"/>
    <x v="1"/>
    <n v="30"/>
    <n v="156450"/>
    <n v="4693.5"/>
    <x v="0"/>
  </r>
  <r>
    <x v="7"/>
    <s v="ABRIL"/>
    <s v="BQE-2457"/>
    <x v="61"/>
    <x v="61"/>
    <x v="4"/>
    <x v="4"/>
    <x v="4"/>
    <x v="2"/>
    <x v="1"/>
    <n v="1"/>
    <n v="460000"/>
    <n v="460"/>
    <x v="21"/>
  </r>
  <r>
    <x v="7"/>
    <s v="ABRIL"/>
    <s v="BQE-2458"/>
    <x v="49"/>
    <x v="49"/>
    <x v="43"/>
    <x v="43"/>
    <x v="29"/>
    <x v="1"/>
    <x v="1"/>
    <n v="24"/>
    <n v="189682"/>
    <n v="4552.3680000000004"/>
    <x v="0"/>
  </r>
  <r>
    <x v="7"/>
    <s v="ABRIL"/>
    <s v="BQE-2459"/>
    <x v="142"/>
    <x v="142"/>
    <x v="500"/>
    <x v="500"/>
    <x v="4"/>
    <x v="3"/>
    <x v="1"/>
    <n v="2"/>
    <n v="720000"/>
    <n v="1440"/>
    <x v="6"/>
  </r>
  <r>
    <x v="7"/>
    <s v="ABRIL"/>
    <s v="BQE-2459"/>
    <x v="142"/>
    <x v="142"/>
    <x v="77"/>
    <x v="77"/>
    <x v="4"/>
    <x v="3"/>
    <x v="1"/>
    <n v="4"/>
    <n v="720000"/>
    <n v="2880"/>
    <x v="6"/>
  </r>
  <r>
    <x v="7"/>
    <s v="ABRIL"/>
    <s v="BQE-2460"/>
    <x v="24"/>
    <x v="24"/>
    <x v="82"/>
    <x v="82"/>
    <x v="4"/>
    <x v="3"/>
    <x v="1"/>
    <n v="15"/>
    <n v="135000"/>
    <n v="2025"/>
    <x v="15"/>
  </r>
  <r>
    <x v="7"/>
    <s v="MAYO"/>
    <s v="BQE-2471"/>
    <x v="4"/>
    <x v="4"/>
    <x v="7"/>
    <x v="7"/>
    <x v="4"/>
    <x v="2"/>
    <x v="1"/>
    <n v="4"/>
    <n v="912333.45"/>
    <n v="3649.3337999999999"/>
    <x v="3"/>
  </r>
  <r>
    <x v="7"/>
    <s v="MAYO"/>
    <s v="BQE-2472"/>
    <x v="4"/>
    <x v="4"/>
    <x v="7"/>
    <x v="7"/>
    <x v="4"/>
    <x v="2"/>
    <x v="1"/>
    <n v="12"/>
    <n v="912333.45000000007"/>
    <n v="10948.001400000001"/>
    <x v="3"/>
  </r>
  <r>
    <x v="7"/>
    <s v="MAYO"/>
    <s v="BQE-2473"/>
    <x v="9"/>
    <x v="9"/>
    <x v="9"/>
    <x v="9"/>
    <x v="4"/>
    <x v="3"/>
    <x v="1"/>
    <n v="1"/>
    <n v="185000"/>
    <n v="185"/>
    <x v="0"/>
  </r>
  <r>
    <x v="7"/>
    <s v="MAYO"/>
    <s v="BQE-2475"/>
    <x v="1"/>
    <x v="1"/>
    <x v="61"/>
    <x v="61"/>
    <x v="47"/>
    <x v="0"/>
    <x v="3"/>
    <n v="1"/>
    <n v="57300"/>
    <n v="57.3"/>
    <x v="1"/>
  </r>
  <r>
    <x v="7"/>
    <s v="MAYO"/>
    <s v="BQE-2476"/>
    <x v="1"/>
    <x v="1"/>
    <x v="7"/>
    <x v="7"/>
    <x v="4"/>
    <x v="2"/>
    <x v="1"/>
    <n v="2"/>
    <n v="798000"/>
    <n v="1596"/>
    <x v="1"/>
  </r>
  <r>
    <x v="7"/>
    <s v="MAYO"/>
    <s v="BQE-2476"/>
    <x v="1"/>
    <x v="1"/>
    <x v="699"/>
    <x v="696"/>
    <x v="4"/>
    <x v="2"/>
    <x v="1"/>
    <n v="2"/>
    <n v="430000"/>
    <n v="860"/>
    <x v="1"/>
  </r>
  <r>
    <x v="7"/>
    <s v="MAYO"/>
    <s v="BQE-2479"/>
    <x v="25"/>
    <x v="25"/>
    <x v="119"/>
    <x v="119"/>
    <x v="91"/>
    <x v="5"/>
    <x v="1"/>
    <n v="70"/>
    <n v="258580.81"/>
    <n v="18100.6567"/>
    <x v="16"/>
  </r>
  <r>
    <x v="7"/>
    <s v="MAYO"/>
    <s v="BQE-2479"/>
    <x v="25"/>
    <x v="25"/>
    <x v="43"/>
    <x v="43"/>
    <x v="29"/>
    <x v="1"/>
    <x v="1"/>
    <n v="80"/>
    <n v="188161.62"/>
    <n v="15052.929599999999"/>
    <x v="16"/>
  </r>
  <r>
    <x v="7"/>
    <s v="MAYO"/>
    <s v="BQE-2479"/>
    <x v="25"/>
    <x v="25"/>
    <x v="102"/>
    <x v="102"/>
    <x v="75"/>
    <x v="1"/>
    <x v="1"/>
    <n v="1200"/>
    <n v="2613.89"/>
    <n v="3136.6680000000001"/>
    <x v="16"/>
  </r>
  <r>
    <x v="7"/>
    <s v="MAYO"/>
    <s v="BQE-2479"/>
    <x v="25"/>
    <x v="25"/>
    <x v="461"/>
    <x v="461"/>
    <x v="321"/>
    <x v="1"/>
    <x v="1"/>
    <n v="110"/>
    <n v="2847.97"/>
    <n v="313.27669999999995"/>
    <x v="16"/>
  </r>
  <r>
    <x v="7"/>
    <s v="MAYO"/>
    <s v="BQE-2479"/>
    <x v="25"/>
    <x v="25"/>
    <x v="714"/>
    <x v="714"/>
    <x v="480"/>
    <x v="1"/>
    <x v="1"/>
    <n v="20"/>
    <n v="24578.44"/>
    <n v="491.56880000000001"/>
    <x v="16"/>
  </r>
  <r>
    <x v="7"/>
    <s v="MAYO"/>
    <s v="BQE-2479"/>
    <x v="25"/>
    <x v="25"/>
    <x v="121"/>
    <x v="121"/>
    <x v="93"/>
    <x v="1"/>
    <x v="1"/>
    <n v="80"/>
    <n v="24968.57"/>
    <n v="1997.4856000000002"/>
    <x v="16"/>
  </r>
  <r>
    <x v="7"/>
    <s v="MAYO"/>
    <s v="BQE-2479"/>
    <x v="25"/>
    <x v="25"/>
    <x v="116"/>
    <x v="116"/>
    <x v="88"/>
    <x v="1"/>
    <x v="1"/>
    <n v="162"/>
    <n v="14942.13"/>
    <n v="2420.6250599999998"/>
    <x v="16"/>
  </r>
  <r>
    <x v="7"/>
    <s v="MAYO"/>
    <s v="BQE-2479"/>
    <x v="25"/>
    <x v="25"/>
    <x v="468"/>
    <x v="468"/>
    <x v="325"/>
    <x v="1"/>
    <x v="1"/>
    <n v="10"/>
    <n v="441397.6"/>
    <n v="4413.9759999999997"/>
    <x v="16"/>
  </r>
  <r>
    <x v="7"/>
    <s v="MAYO"/>
    <s v="BQE-2480"/>
    <x v="25"/>
    <x v="25"/>
    <x v="89"/>
    <x v="89"/>
    <x v="64"/>
    <x v="4"/>
    <x v="1"/>
    <n v="55"/>
    <n v="662837.66"/>
    <n v="36456.071300000003"/>
    <x v="16"/>
  </r>
  <r>
    <x v="7"/>
    <s v="MAYO"/>
    <s v="BQE-2480"/>
    <x v="25"/>
    <x v="25"/>
    <x v="183"/>
    <x v="183"/>
    <x v="133"/>
    <x v="4"/>
    <x v="1"/>
    <n v="18"/>
    <n v="643721"/>
    <n v="11586.977999999999"/>
    <x v="16"/>
  </r>
  <r>
    <x v="7"/>
    <s v="MAYO"/>
    <s v="BQE-2480"/>
    <x v="25"/>
    <x v="25"/>
    <x v="115"/>
    <x v="115"/>
    <x v="87"/>
    <x v="4"/>
    <x v="1"/>
    <n v="9"/>
    <n v="1121635.25"/>
    <n v="10094.71725"/>
    <x v="16"/>
  </r>
  <r>
    <x v="7"/>
    <s v="MAYO"/>
    <s v="BQE-2480"/>
    <x v="25"/>
    <x v="25"/>
    <x v="202"/>
    <x v="202"/>
    <x v="145"/>
    <x v="4"/>
    <x v="1"/>
    <n v="4"/>
    <n v="1474316.38"/>
    <n v="5897.2655199999999"/>
    <x v="16"/>
  </r>
  <r>
    <x v="7"/>
    <s v="MAYO"/>
    <s v="BQE-2480"/>
    <x v="25"/>
    <x v="25"/>
    <x v="184"/>
    <x v="184"/>
    <x v="134"/>
    <x v="4"/>
    <x v="1"/>
    <n v="1"/>
    <n v="1376002.61"/>
    <n v="1376.00261"/>
    <x v="16"/>
  </r>
  <r>
    <x v="7"/>
    <s v="MAYO"/>
    <s v="BQE-2482"/>
    <x v="1"/>
    <x v="1"/>
    <x v="39"/>
    <x v="39"/>
    <x v="25"/>
    <x v="1"/>
    <x v="1"/>
    <n v="5"/>
    <n v="65000"/>
    <n v="325"/>
    <x v="1"/>
  </r>
  <r>
    <x v="7"/>
    <s v="MAYO"/>
    <s v="BQE-2482"/>
    <x v="1"/>
    <x v="1"/>
    <x v="687"/>
    <x v="686"/>
    <x v="465"/>
    <x v="1"/>
    <x v="1"/>
    <n v="6"/>
    <n v="9800"/>
    <n v="58.8"/>
    <x v="1"/>
  </r>
  <r>
    <x v="7"/>
    <s v="MAYO"/>
    <s v="BQE-2483"/>
    <x v="1"/>
    <x v="1"/>
    <x v="588"/>
    <x v="588"/>
    <x v="4"/>
    <x v="9"/>
    <x v="15"/>
    <n v="1"/>
    <n v="7753199.04"/>
    <n v="7753.1990400000004"/>
    <x v="1"/>
  </r>
  <r>
    <x v="7"/>
    <s v="MAYO"/>
    <s v="BQE-2502"/>
    <x v="12"/>
    <x v="12"/>
    <x v="43"/>
    <x v="43"/>
    <x v="29"/>
    <x v="1"/>
    <x v="1"/>
    <n v="20"/>
    <n v="208563.49"/>
    <n v="4171.2698"/>
    <x v="8"/>
  </r>
  <r>
    <x v="7"/>
    <s v="MAYO"/>
    <s v="BQE-2502"/>
    <x v="12"/>
    <x v="12"/>
    <x v="249"/>
    <x v="249"/>
    <x v="174"/>
    <x v="4"/>
    <x v="1"/>
    <n v="6"/>
    <n v="1660861.43"/>
    <n v="9965.1685799999996"/>
    <x v="8"/>
  </r>
  <r>
    <x v="7"/>
    <s v="MAYO"/>
    <s v="BQE-2502"/>
    <x v="12"/>
    <x v="12"/>
    <x v="183"/>
    <x v="183"/>
    <x v="133"/>
    <x v="4"/>
    <x v="1"/>
    <n v="6"/>
    <n v="879977.22"/>
    <n v="5279.8633200000004"/>
    <x v="8"/>
  </r>
  <r>
    <x v="7"/>
    <s v="MAYO"/>
    <s v="BQE-2504"/>
    <x v="8"/>
    <x v="8"/>
    <x v="115"/>
    <x v="115"/>
    <x v="87"/>
    <x v="4"/>
    <x v="1"/>
    <n v="4"/>
    <n v="1180389"/>
    <n v="4721.5559999999996"/>
    <x v="7"/>
  </r>
  <r>
    <x v="7"/>
    <s v="MAYO"/>
    <s v="BQE-2505"/>
    <x v="28"/>
    <x v="28"/>
    <x v="5"/>
    <x v="5"/>
    <x v="4"/>
    <x v="2"/>
    <x v="1"/>
    <n v="5"/>
    <n v="2552246.23"/>
    <n v="12761.23115"/>
    <x v="10"/>
  </r>
  <r>
    <x v="7"/>
    <s v="MAYO"/>
    <s v="BQE-2506"/>
    <x v="4"/>
    <x v="4"/>
    <x v="7"/>
    <x v="7"/>
    <x v="4"/>
    <x v="2"/>
    <x v="1"/>
    <n v="2"/>
    <n v="922624"/>
    <n v="1845.248"/>
    <x v="3"/>
  </r>
  <r>
    <x v="7"/>
    <s v="MAYO"/>
    <s v="BQE-2507"/>
    <x v="28"/>
    <x v="28"/>
    <x v="715"/>
    <x v="715"/>
    <x v="481"/>
    <x v="1"/>
    <x v="1"/>
    <n v="8"/>
    <n v="659319.69999999995"/>
    <n v="5274.5575999999992"/>
    <x v="10"/>
  </r>
  <r>
    <x v="7"/>
    <s v="MAYO"/>
    <s v="BQE-2508"/>
    <x v="28"/>
    <x v="28"/>
    <x v="89"/>
    <x v="89"/>
    <x v="64"/>
    <x v="4"/>
    <x v="1"/>
    <n v="10"/>
    <n v="738282.01"/>
    <n v="7382.8200999999999"/>
    <x v="10"/>
  </r>
  <r>
    <x v="7"/>
    <s v="MAYO"/>
    <s v="BQE-2509"/>
    <x v="8"/>
    <x v="8"/>
    <x v="716"/>
    <x v="716"/>
    <x v="482"/>
    <x v="1"/>
    <x v="1"/>
    <n v="3"/>
    <n v="66653"/>
    <n v="199.959"/>
    <x v="7"/>
  </r>
  <r>
    <x v="7"/>
    <s v="MAYO"/>
    <s v="BQE-2510"/>
    <x v="28"/>
    <x v="28"/>
    <x v="82"/>
    <x v="82"/>
    <x v="4"/>
    <x v="3"/>
    <x v="1"/>
    <n v="200"/>
    <n v="129588.5"/>
    <n v="25917.7"/>
    <x v="10"/>
  </r>
  <r>
    <x v="7"/>
    <s v="MAYO"/>
    <s v="BQE-2512"/>
    <x v="20"/>
    <x v="20"/>
    <x v="76"/>
    <x v="76"/>
    <x v="4"/>
    <x v="3"/>
    <x v="1"/>
    <n v="3"/>
    <n v="178000"/>
    <n v="534"/>
    <x v="0"/>
  </r>
  <r>
    <x v="7"/>
    <s v="MAYO"/>
    <s v="BQE-2513"/>
    <x v="155"/>
    <x v="155"/>
    <x v="712"/>
    <x v="712"/>
    <x v="478"/>
    <x v="0"/>
    <x v="3"/>
    <n v="7"/>
    <n v="270000"/>
    <n v="1890"/>
    <x v="32"/>
  </r>
  <r>
    <x v="7"/>
    <s v="MAYO"/>
    <s v="BQE-2513"/>
    <x v="155"/>
    <x v="155"/>
    <x v="126"/>
    <x v="126"/>
    <x v="96"/>
    <x v="1"/>
    <x v="3"/>
    <n v="10"/>
    <n v="42000"/>
    <n v="420"/>
    <x v="32"/>
  </r>
  <r>
    <x v="7"/>
    <s v="MAYO"/>
    <s v="BQE-2513"/>
    <x v="155"/>
    <x v="155"/>
    <x v="56"/>
    <x v="56"/>
    <x v="42"/>
    <x v="0"/>
    <x v="3"/>
    <n v="4"/>
    <n v="120000"/>
    <n v="480"/>
    <x v="32"/>
  </r>
  <r>
    <x v="7"/>
    <s v="MAYO"/>
    <s v="BQE-2513"/>
    <x v="155"/>
    <x v="155"/>
    <x v="163"/>
    <x v="163"/>
    <x v="120"/>
    <x v="0"/>
    <x v="3"/>
    <n v="8"/>
    <n v="89000"/>
    <n v="712"/>
    <x v="32"/>
  </r>
  <r>
    <x v="7"/>
    <s v="MAYO"/>
    <s v="BQE-2513"/>
    <x v="155"/>
    <x v="155"/>
    <x v="95"/>
    <x v="95"/>
    <x v="70"/>
    <x v="0"/>
    <x v="3"/>
    <n v="8"/>
    <n v="95000"/>
    <n v="760"/>
    <x v="32"/>
  </r>
  <r>
    <x v="7"/>
    <s v="MAYO"/>
    <s v="BQE-2513"/>
    <x v="155"/>
    <x v="155"/>
    <x v="61"/>
    <x v="61"/>
    <x v="47"/>
    <x v="0"/>
    <x v="3"/>
    <n v="2"/>
    <n v="54000"/>
    <n v="108"/>
    <x v="32"/>
  </r>
  <r>
    <x v="7"/>
    <s v="MAYO"/>
    <s v="BQE-2513"/>
    <x v="155"/>
    <x v="155"/>
    <x v="597"/>
    <x v="597"/>
    <x v="409"/>
    <x v="1"/>
    <x v="3"/>
    <n v="3"/>
    <n v="38000"/>
    <n v="114"/>
    <x v="32"/>
  </r>
  <r>
    <x v="7"/>
    <s v="MAYO"/>
    <s v="BQE-2513"/>
    <x v="155"/>
    <x v="155"/>
    <x v="717"/>
    <x v="717"/>
    <x v="4"/>
    <x v="15"/>
    <x v="23"/>
    <n v="9"/>
    <n v="92714"/>
    <n v="834.42600000000004"/>
    <x v="32"/>
  </r>
  <r>
    <x v="7"/>
    <s v="MAYO"/>
    <s v="BQE-2514"/>
    <x v="20"/>
    <x v="20"/>
    <x v="614"/>
    <x v="614"/>
    <x v="4"/>
    <x v="3"/>
    <x v="1"/>
    <n v="2"/>
    <n v="178000"/>
    <n v="356"/>
    <x v="0"/>
  </r>
  <r>
    <x v="7"/>
    <s v="MAYO"/>
    <s v="BQE-2515"/>
    <x v="148"/>
    <x v="148"/>
    <x v="500"/>
    <x v="500"/>
    <x v="4"/>
    <x v="3"/>
    <x v="1"/>
    <n v="1"/>
    <n v="754850"/>
    <n v="754.85"/>
    <x v="0"/>
  </r>
  <r>
    <x v="7"/>
    <s v="MAYO"/>
    <s v="BQE-2516"/>
    <x v="138"/>
    <x v="138"/>
    <x v="614"/>
    <x v="614"/>
    <x v="4"/>
    <x v="3"/>
    <x v="1"/>
    <n v="1"/>
    <n v="180000"/>
    <n v="180"/>
    <x v="0"/>
  </r>
  <r>
    <x v="7"/>
    <s v="MAYO"/>
    <s v="BQE-2518"/>
    <x v="18"/>
    <x v="18"/>
    <x v="688"/>
    <x v="718"/>
    <x v="472"/>
    <x v="12"/>
    <x v="12"/>
    <n v="1"/>
    <n v="1340431.2"/>
    <n v="1340.4312"/>
    <x v="12"/>
  </r>
  <r>
    <x v="7"/>
    <s v="MAYO"/>
    <s v="BQE-2518"/>
    <x v="18"/>
    <x v="18"/>
    <x v="688"/>
    <x v="719"/>
    <x v="472"/>
    <x v="12"/>
    <x v="12"/>
    <n v="2"/>
    <n v="1452133.8"/>
    <n v="2904.2676000000001"/>
    <x v="12"/>
  </r>
  <r>
    <x v="7"/>
    <s v="MAYO"/>
    <s v="BQE-2518"/>
    <x v="18"/>
    <x v="18"/>
    <x v="688"/>
    <x v="720"/>
    <x v="472"/>
    <x v="12"/>
    <x v="12"/>
    <n v="1"/>
    <n v="268086.24"/>
    <n v="268.08623999999998"/>
    <x v="12"/>
  </r>
  <r>
    <x v="7"/>
    <s v="JUNIO"/>
    <s v="BQE-2545"/>
    <x v="5"/>
    <x v="5"/>
    <x v="501"/>
    <x v="501"/>
    <x v="344"/>
    <x v="3"/>
    <x v="1"/>
    <n v="4"/>
    <n v="2992376.6"/>
    <n v="11969.5064"/>
    <x v="4"/>
  </r>
  <r>
    <x v="7"/>
    <s v="JUNIO"/>
    <s v="BQE-2546"/>
    <x v="12"/>
    <x v="12"/>
    <x v="43"/>
    <x v="43"/>
    <x v="29"/>
    <x v="1"/>
    <x v="1"/>
    <n v="30"/>
    <n v="194755.84"/>
    <n v="5842.6752000000006"/>
    <x v="8"/>
  </r>
  <r>
    <x v="7"/>
    <s v="JUNIO"/>
    <s v="BQE-2547"/>
    <x v="66"/>
    <x v="66"/>
    <x v="614"/>
    <x v="614"/>
    <x v="4"/>
    <x v="3"/>
    <x v="1"/>
    <n v="8"/>
    <n v="163570"/>
    <n v="1308.56"/>
    <x v="0"/>
  </r>
  <r>
    <x v="7"/>
    <s v="JUNIO"/>
    <s v="BQE-2547"/>
    <x v="66"/>
    <x v="66"/>
    <x v="9"/>
    <x v="9"/>
    <x v="4"/>
    <x v="3"/>
    <x v="1"/>
    <n v="8"/>
    <n v="170689"/>
    <n v="1365.5119999999999"/>
    <x v="0"/>
  </r>
  <r>
    <x v="7"/>
    <s v="JUNIO"/>
    <s v="BQE-2548"/>
    <x v="13"/>
    <x v="13"/>
    <x v="500"/>
    <x v="500"/>
    <x v="4"/>
    <x v="3"/>
    <x v="1"/>
    <n v="9"/>
    <n v="885253.86"/>
    <n v="7967.2847400000001"/>
    <x v="9"/>
  </r>
  <r>
    <x v="7"/>
    <s v="JUNIO"/>
    <s v="BQE-2549"/>
    <x v="154"/>
    <x v="154"/>
    <x v="235"/>
    <x v="235"/>
    <x v="166"/>
    <x v="0"/>
    <x v="3"/>
    <n v="1"/>
    <n v="1400000"/>
    <n v="1400"/>
    <x v="0"/>
  </r>
  <r>
    <x v="7"/>
    <s v="JUNIO"/>
    <s v="BQE-2549"/>
    <x v="154"/>
    <x v="154"/>
    <x v="236"/>
    <x v="236"/>
    <x v="167"/>
    <x v="0"/>
    <x v="3"/>
    <n v="1"/>
    <n v="2850000"/>
    <n v="2850"/>
    <x v="0"/>
  </r>
  <r>
    <x v="7"/>
    <s v="JUNIO"/>
    <s v="BQE-2550"/>
    <x v="154"/>
    <x v="154"/>
    <x v="76"/>
    <x v="76"/>
    <x v="4"/>
    <x v="3"/>
    <x v="1"/>
    <n v="4"/>
    <n v="175000"/>
    <n v="700"/>
    <x v="0"/>
  </r>
  <r>
    <x v="7"/>
    <s v="JUNIO"/>
    <s v="BQE-2550"/>
    <x v="154"/>
    <x v="154"/>
    <x v="718"/>
    <x v="721"/>
    <x v="483"/>
    <x v="1"/>
    <x v="1"/>
    <n v="4"/>
    <n v="15000"/>
    <n v="60"/>
    <x v="0"/>
  </r>
  <r>
    <x v="7"/>
    <s v="JUNIO"/>
    <s v="BQE-2551"/>
    <x v="1"/>
    <x v="1"/>
    <x v="688"/>
    <x v="679"/>
    <x v="472"/>
    <x v="12"/>
    <x v="12"/>
    <n v="1"/>
    <n v="1432891.59"/>
    <n v="1432.8915900000002"/>
    <x v="1"/>
  </r>
  <r>
    <x v="7"/>
    <s v="JUNIO"/>
    <s v="BQE-2551"/>
    <x v="1"/>
    <x v="1"/>
    <x v="688"/>
    <x v="710"/>
    <x v="472"/>
    <x v="12"/>
    <x v="12"/>
    <n v="1"/>
    <n v="1322931.6000000001"/>
    <n v="1322.9316000000001"/>
    <x v="1"/>
  </r>
  <r>
    <x v="7"/>
    <s v="JUNIO"/>
    <s v="BQE-2551"/>
    <x v="1"/>
    <x v="1"/>
    <x v="688"/>
    <x v="722"/>
    <x v="472"/>
    <x v="12"/>
    <x v="12"/>
    <n v="2"/>
    <n v="264586.32"/>
    <n v="529.17264"/>
    <x v="1"/>
  </r>
  <r>
    <x v="7"/>
    <s v="JUNIO"/>
    <s v="BQE-2561"/>
    <x v="34"/>
    <x v="34"/>
    <x v="459"/>
    <x v="459"/>
    <x v="319"/>
    <x v="3"/>
    <x v="0"/>
    <n v="6"/>
    <n v="92000"/>
    <n v="552"/>
    <x v="0"/>
  </r>
  <r>
    <x v="7"/>
    <s v="JUNIO"/>
    <s v="BQE-2562"/>
    <x v="5"/>
    <x v="5"/>
    <x v="719"/>
    <x v="723"/>
    <x v="4"/>
    <x v="2"/>
    <x v="1"/>
    <n v="200"/>
    <n v="123120"/>
    <n v="24624"/>
    <x v="4"/>
  </r>
  <r>
    <x v="7"/>
    <s v="JUNIO"/>
    <s v="BQE-2568"/>
    <x v="5"/>
    <x v="5"/>
    <x v="82"/>
    <x v="82"/>
    <x v="4"/>
    <x v="3"/>
    <x v="1"/>
    <n v="85"/>
    <n v="123717.99"/>
    <n v="10516.02915"/>
    <x v="4"/>
  </r>
  <r>
    <x v="7"/>
    <s v="JUNIO"/>
    <s v="BQE-2569"/>
    <x v="28"/>
    <x v="28"/>
    <x v="6"/>
    <x v="6"/>
    <x v="4"/>
    <x v="2"/>
    <x v="1"/>
    <n v="5"/>
    <n v="2557097"/>
    <n v="12785.485000000001"/>
    <x v="10"/>
  </r>
  <r>
    <x v="7"/>
    <s v="JUNIO"/>
    <s v="BQE-2569"/>
    <x v="28"/>
    <x v="28"/>
    <x v="5"/>
    <x v="5"/>
    <x v="4"/>
    <x v="2"/>
    <x v="1"/>
    <n v="5"/>
    <n v="2214376"/>
    <n v="11071.88"/>
    <x v="10"/>
  </r>
  <r>
    <x v="7"/>
    <s v="JUNIO"/>
    <s v="BQE-2569"/>
    <x v="28"/>
    <x v="28"/>
    <x v="82"/>
    <x v="82"/>
    <x v="4"/>
    <x v="3"/>
    <x v="1"/>
    <n v="8"/>
    <n v="158043"/>
    <n v="1264.3440000000001"/>
    <x v="10"/>
  </r>
  <r>
    <x v="7"/>
    <s v="JUNIO"/>
    <s v="BQE-2570"/>
    <x v="20"/>
    <x v="20"/>
    <x v="614"/>
    <x v="614"/>
    <x v="4"/>
    <x v="3"/>
    <x v="1"/>
    <n v="2"/>
    <n v="178000"/>
    <n v="356"/>
    <x v="0"/>
  </r>
  <r>
    <x v="7"/>
    <s v="JUNIO"/>
    <s v="BQE-2571"/>
    <x v="20"/>
    <x v="20"/>
    <x v="76"/>
    <x v="76"/>
    <x v="4"/>
    <x v="3"/>
    <x v="1"/>
    <n v="3"/>
    <n v="178000"/>
    <n v="534"/>
    <x v="0"/>
  </r>
  <r>
    <x v="7"/>
    <s v="JUNIO"/>
    <s v="BQE-2572"/>
    <x v="33"/>
    <x v="33"/>
    <x v="600"/>
    <x v="600"/>
    <x v="411"/>
    <x v="10"/>
    <x v="0"/>
    <n v="2"/>
    <n v="2980000"/>
    <n v="5960"/>
    <x v="0"/>
  </r>
  <r>
    <x v="7"/>
    <s v="JUNIO"/>
    <s v="BQE-2573"/>
    <x v="33"/>
    <x v="33"/>
    <x v="600"/>
    <x v="600"/>
    <x v="411"/>
    <x v="10"/>
    <x v="0"/>
    <n v="2"/>
    <n v="2980000"/>
    <n v="5960"/>
    <x v="0"/>
  </r>
  <r>
    <x v="7"/>
    <s v="JUNIO"/>
    <s v="BQE-2574"/>
    <x v="49"/>
    <x v="49"/>
    <x v="272"/>
    <x v="272"/>
    <x v="189"/>
    <x v="1"/>
    <x v="1"/>
    <n v="6"/>
    <n v="332994.27"/>
    <n v="1997.9656200000002"/>
    <x v="0"/>
  </r>
  <r>
    <x v="7"/>
    <s v="JUNIO"/>
    <s v="BQE-2574"/>
    <x v="49"/>
    <x v="49"/>
    <x v="720"/>
    <x v="724"/>
    <x v="484"/>
    <x v="1"/>
    <x v="1"/>
    <n v="10"/>
    <n v="202044.81"/>
    <n v="2020.4481000000001"/>
    <x v="0"/>
  </r>
  <r>
    <x v="7"/>
    <s v="JUNIO"/>
    <s v="BQE-2575"/>
    <x v="131"/>
    <x v="131"/>
    <x v="614"/>
    <x v="614"/>
    <x v="4"/>
    <x v="3"/>
    <x v="1"/>
    <n v="1"/>
    <n v="180000"/>
    <n v="180"/>
    <x v="0"/>
  </r>
  <r>
    <x v="7"/>
    <s v="JULIO"/>
    <s v="BQE-2596"/>
    <x v="147"/>
    <x v="147"/>
    <x v="43"/>
    <x v="43"/>
    <x v="29"/>
    <x v="1"/>
    <x v="1"/>
    <n v="4"/>
    <n v="117945.46"/>
    <n v="471.78184000000005"/>
    <x v="0"/>
  </r>
  <r>
    <x v="7"/>
    <s v="JULIO"/>
    <s v="BQE-2596"/>
    <x v="147"/>
    <x v="147"/>
    <x v="115"/>
    <x v="115"/>
    <x v="87"/>
    <x v="4"/>
    <x v="1"/>
    <n v="3"/>
    <n v="1085830.46"/>
    <n v="3257.4913799999999"/>
    <x v="0"/>
  </r>
  <r>
    <x v="7"/>
    <s v="JULIO"/>
    <s v="BQE-2596"/>
    <x v="147"/>
    <x v="147"/>
    <x v="102"/>
    <x v="102"/>
    <x v="75"/>
    <x v="1"/>
    <x v="1"/>
    <n v="28"/>
    <n v="18157.7"/>
    <n v="508.41560000000004"/>
    <x v="0"/>
  </r>
  <r>
    <x v="7"/>
    <s v="JULIO"/>
    <s v="BQE-2596"/>
    <x v="147"/>
    <x v="147"/>
    <x v="417"/>
    <x v="417"/>
    <x v="283"/>
    <x v="1"/>
    <x v="1"/>
    <n v="20"/>
    <n v="18157.7"/>
    <n v="363.154"/>
    <x v="0"/>
  </r>
  <r>
    <x v="7"/>
    <s v="JULIO"/>
    <s v="BQE-2596"/>
    <x v="147"/>
    <x v="147"/>
    <x v="461"/>
    <x v="461"/>
    <x v="321"/>
    <x v="1"/>
    <x v="1"/>
    <n v="4"/>
    <n v="3631.54"/>
    <n v="14.526159999999999"/>
    <x v="0"/>
  </r>
  <r>
    <x v="7"/>
    <s v="JULIO"/>
    <s v="BQE-2597"/>
    <x v="1"/>
    <x v="1"/>
    <x v="82"/>
    <x v="82"/>
    <x v="4"/>
    <x v="3"/>
    <x v="1"/>
    <n v="8"/>
    <n v="135000"/>
    <n v="1080"/>
    <x v="1"/>
  </r>
  <r>
    <x v="7"/>
    <s v="JULIO"/>
    <s v="BQE-2598"/>
    <x v="102"/>
    <x v="102"/>
    <x v="76"/>
    <x v="76"/>
    <x v="4"/>
    <x v="3"/>
    <x v="1"/>
    <n v="31"/>
    <n v="162240"/>
    <n v="5029.4399999999996"/>
    <x v="0"/>
  </r>
  <r>
    <x v="7"/>
    <s v="JULIO"/>
    <s v="BQE-2598"/>
    <x v="102"/>
    <x v="102"/>
    <x v="614"/>
    <x v="614"/>
    <x v="4"/>
    <x v="3"/>
    <x v="1"/>
    <n v="19"/>
    <n v="174720"/>
    <n v="3319.68"/>
    <x v="0"/>
  </r>
  <r>
    <x v="7"/>
    <s v="JULIO"/>
    <s v="BQE-2599"/>
    <x v="65"/>
    <x v="65"/>
    <x v="149"/>
    <x v="149"/>
    <x v="117"/>
    <x v="0"/>
    <x v="0"/>
    <n v="1"/>
    <n v="45562"/>
    <n v="45.561999999999998"/>
    <x v="0"/>
  </r>
  <r>
    <x v="7"/>
    <s v="JULIO"/>
    <s v="BQE-2599"/>
    <x v="65"/>
    <x v="65"/>
    <x v="708"/>
    <x v="705"/>
    <x v="475"/>
    <x v="0"/>
    <x v="3"/>
    <n v="1"/>
    <n v="6561"/>
    <n v="6.5609999999999999"/>
    <x v="0"/>
  </r>
  <r>
    <x v="7"/>
    <s v="JULIO"/>
    <s v="BQE-2599"/>
    <x v="65"/>
    <x v="65"/>
    <x v="384"/>
    <x v="384"/>
    <x v="260"/>
    <x v="1"/>
    <x v="3"/>
    <n v="2"/>
    <n v="45900"/>
    <n v="91.8"/>
    <x v="0"/>
  </r>
  <r>
    <x v="7"/>
    <s v="JULIO"/>
    <s v="BQE-2600"/>
    <x v="12"/>
    <x v="12"/>
    <x v="173"/>
    <x v="173"/>
    <x v="128"/>
    <x v="1"/>
    <x v="1"/>
    <n v="45"/>
    <n v="121838.16"/>
    <n v="5482.7172"/>
    <x v="8"/>
  </r>
  <r>
    <x v="7"/>
    <s v="JULIO"/>
    <s v="BQE-2600"/>
    <x v="12"/>
    <x v="12"/>
    <x v="172"/>
    <x v="172"/>
    <x v="127"/>
    <x v="1"/>
    <x v="1"/>
    <n v="35"/>
    <n v="59048.84"/>
    <n v="2066.7093999999997"/>
    <x v="8"/>
  </r>
  <r>
    <x v="7"/>
    <s v="JULIO"/>
    <s v="BQE-2600"/>
    <x v="12"/>
    <x v="12"/>
    <x v="174"/>
    <x v="174"/>
    <x v="129"/>
    <x v="1"/>
    <x v="1"/>
    <n v="7"/>
    <n v="114901.92"/>
    <n v="804.3134399999999"/>
    <x v="8"/>
  </r>
  <r>
    <x v="7"/>
    <s v="JULIO"/>
    <s v="BQE-2601"/>
    <x v="1"/>
    <x v="1"/>
    <x v="76"/>
    <x v="76"/>
    <x v="4"/>
    <x v="3"/>
    <x v="1"/>
    <n v="10"/>
    <n v="169900"/>
    <n v="1699"/>
    <x v="1"/>
  </r>
  <r>
    <x v="7"/>
    <s v="JULIO"/>
    <s v="BQE-2601"/>
    <x v="1"/>
    <x v="1"/>
    <x v="92"/>
    <x v="92"/>
    <x v="67"/>
    <x v="3"/>
    <x v="3"/>
    <n v="8"/>
    <n v="136800"/>
    <n v="1094.4000000000001"/>
    <x v="1"/>
  </r>
  <r>
    <x v="7"/>
    <s v="JULIO"/>
    <s v="BQE-2603"/>
    <x v="49"/>
    <x v="49"/>
    <x v="43"/>
    <x v="43"/>
    <x v="29"/>
    <x v="1"/>
    <x v="1"/>
    <n v="30"/>
    <n v="156450"/>
    <n v="4693.5"/>
    <x v="0"/>
  </r>
  <r>
    <x v="7"/>
    <s v="JULIO"/>
    <s v="BQE- 2604"/>
    <x v="49"/>
    <x v="49"/>
    <x v="272"/>
    <x v="272"/>
    <x v="189"/>
    <x v="1"/>
    <x v="1"/>
    <n v="3"/>
    <n v="324347.07"/>
    <n v="973.04120999999998"/>
    <x v="0"/>
  </r>
  <r>
    <x v="7"/>
    <s v="JULIO"/>
    <s v="BQE- 2604"/>
    <x v="49"/>
    <x v="49"/>
    <x v="43"/>
    <x v="43"/>
    <x v="29"/>
    <x v="1"/>
    <x v="1"/>
    <n v="4"/>
    <n v="196798.11"/>
    <n v="787.19243999999992"/>
    <x v="0"/>
  </r>
  <r>
    <x v="7"/>
    <s v="JULIO"/>
    <s v="BQE-2605"/>
    <x v="155"/>
    <x v="155"/>
    <x v="459"/>
    <x v="459"/>
    <x v="319"/>
    <x v="3"/>
    <x v="0"/>
    <n v="15"/>
    <n v="90067.199999999997"/>
    <n v="1351.008"/>
    <x v="32"/>
  </r>
  <r>
    <x v="7"/>
    <s v="JULIO"/>
    <s v="BQE-2606"/>
    <x v="1"/>
    <x v="1"/>
    <x v="124"/>
    <x v="124"/>
    <x v="4"/>
    <x v="1"/>
    <x v="2"/>
    <n v="6"/>
    <n v="198500"/>
    <n v="1191"/>
    <x v="1"/>
  </r>
  <r>
    <x v="7"/>
    <s v="JULIO"/>
    <s v="BQE-2606"/>
    <x v="1"/>
    <x v="1"/>
    <x v="67"/>
    <x v="67"/>
    <x v="53"/>
    <x v="0"/>
    <x v="3"/>
    <n v="6"/>
    <n v="63300"/>
    <n v="379.8"/>
    <x v="1"/>
  </r>
  <r>
    <x v="7"/>
    <s v="JULIO"/>
    <s v="BQE-2607"/>
    <x v="4"/>
    <x v="4"/>
    <x v="699"/>
    <x v="696"/>
    <x v="4"/>
    <x v="2"/>
    <x v="1"/>
    <n v="50"/>
    <n v="216612.065"/>
    <n v="10830.60325"/>
    <x v="3"/>
  </r>
  <r>
    <x v="7"/>
    <s v="JULIO"/>
    <s v="BQE-2608"/>
    <x v="20"/>
    <x v="20"/>
    <x v="65"/>
    <x v="65"/>
    <x v="51"/>
    <x v="0"/>
    <x v="3"/>
    <n v="2"/>
    <n v="185000"/>
    <n v="370"/>
    <x v="0"/>
  </r>
  <r>
    <x v="7"/>
    <s v="JULIO"/>
    <s v="BQE-2608"/>
    <x v="20"/>
    <x v="20"/>
    <x v="69"/>
    <x v="69"/>
    <x v="55"/>
    <x v="1"/>
    <x v="4"/>
    <n v="1"/>
    <n v="114285"/>
    <n v="114.285"/>
    <x v="0"/>
  </r>
  <r>
    <x v="7"/>
    <s v="JULIO"/>
    <s v="BQE-2609"/>
    <x v="20"/>
    <x v="20"/>
    <x v="76"/>
    <x v="76"/>
    <x v="4"/>
    <x v="3"/>
    <x v="1"/>
    <n v="24"/>
    <n v="170000"/>
    <n v="4080"/>
    <x v="0"/>
  </r>
  <r>
    <x v="7"/>
    <s v="JULIO"/>
    <s v="BQE-2621"/>
    <x v="45"/>
    <x v="45"/>
    <x v="9"/>
    <x v="9"/>
    <x v="4"/>
    <x v="3"/>
    <x v="1"/>
    <n v="4"/>
    <n v="190000"/>
    <n v="760"/>
    <x v="0"/>
  </r>
  <r>
    <x v="7"/>
    <s v="JULIO"/>
    <s v="BQE-2629"/>
    <x v="5"/>
    <x v="5"/>
    <x v="7"/>
    <x v="7"/>
    <x v="4"/>
    <x v="2"/>
    <x v="1"/>
    <n v="50"/>
    <n v="765479"/>
    <n v="38273.949999999997"/>
    <x v="4"/>
  </r>
  <r>
    <x v="7"/>
    <s v="JULIO"/>
    <s v="BQE-2630"/>
    <x v="1"/>
    <x v="1"/>
    <x v="91"/>
    <x v="91"/>
    <x v="66"/>
    <x v="3"/>
    <x v="3"/>
    <n v="5"/>
    <n v="280000"/>
    <n v="1400"/>
    <x v="1"/>
  </r>
  <r>
    <x v="7"/>
    <s v="JULIO"/>
    <s v="BQE-2631"/>
    <x v="156"/>
    <x v="156"/>
    <x v="699"/>
    <x v="696"/>
    <x v="4"/>
    <x v="2"/>
    <x v="1"/>
    <n v="1"/>
    <n v="386555"/>
    <n v="386.55500000000001"/>
    <x v="33"/>
  </r>
  <r>
    <x v="7"/>
    <s v="JULIO"/>
    <s v="BQE-2632"/>
    <x v="1"/>
    <x v="1"/>
    <x v="688"/>
    <x v="725"/>
    <x v="472"/>
    <x v="12"/>
    <x v="12"/>
    <n v="1"/>
    <n v="1306030"/>
    <n v="1306.03"/>
    <x v="1"/>
  </r>
  <r>
    <x v="7"/>
    <s v="JULIO"/>
    <s v="BQE-2632"/>
    <x v="1"/>
    <x v="1"/>
    <x v="688"/>
    <x v="726"/>
    <x v="472"/>
    <x v="12"/>
    <x v="12"/>
    <n v="2"/>
    <n v="1360448"/>
    <n v="2720.8960000000002"/>
    <x v="1"/>
  </r>
  <r>
    <x v="7"/>
    <s v="JULIO"/>
    <s v="BQE-2632"/>
    <x v="1"/>
    <x v="1"/>
    <x v="688"/>
    <x v="727"/>
    <x v="472"/>
    <x v="12"/>
    <x v="12"/>
    <n v="2"/>
    <n v="1360448"/>
    <n v="2720.8960000000002"/>
    <x v="1"/>
  </r>
  <r>
    <x v="7"/>
    <s v="JULIO"/>
    <s v="BQE-2632"/>
    <x v="1"/>
    <x v="1"/>
    <x v="688"/>
    <x v="728"/>
    <x v="472"/>
    <x v="12"/>
    <x v="12"/>
    <n v="2"/>
    <n v="1360448"/>
    <n v="2720.8960000000002"/>
    <x v="1"/>
  </r>
  <r>
    <x v="7"/>
    <s v="JULIO"/>
    <s v="BQE-2632"/>
    <x v="1"/>
    <x v="1"/>
    <x v="688"/>
    <x v="729"/>
    <x v="472"/>
    <x v="12"/>
    <x v="12"/>
    <n v="2"/>
    <n v="1360448"/>
    <n v="2720.8960000000002"/>
    <x v="1"/>
  </r>
  <r>
    <x v="7"/>
    <s v="JULIO"/>
    <s v="BQE-2633"/>
    <x v="1"/>
    <x v="1"/>
    <x v="688"/>
    <x v="730"/>
    <x v="472"/>
    <x v="12"/>
    <x v="12"/>
    <n v="1"/>
    <n v="1306030"/>
    <n v="1306.03"/>
    <x v="1"/>
  </r>
  <r>
    <x v="7"/>
    <s v="JULIO"/>
    <s v="BQE-2633"/>
    <x v="1"/>
    <x v="1"/>
    <x v="688"/>
    <x v="731"/>
    <x v="472"/>
    <x v="12"/>
    <x v="12"/>
    <n v="1"/>
    <n v="1306030"/>
    <n v="1306.03"/>
    <x v="1"/>
  </r>
  <r>
    <x v="7"/>
    <s v="JULIO"/>
    <s v="BQE-2634"/>
    <x v="1"/>
    <x v="1"/>
    <x v="688"/>
    <x v="732"/>
    <x v="472"/>
    <x v="12"/>
    <x v="12"/>
    <n v="0"/>
    <n v="957755"/>
    <n v="0"/>
    <x v="1"/>
  </r>
  <r>
    <x v="7"/>
    <s v="JULIO"/>
    <s v="BQE-2635"/>
    <x v="1"/>
    <x v="1"/>
    <x v="688"/>
    <x v="733"/>
    <x v="472"/>
    <x v="12"/>
    <x v="12"/>
    <n v="1"/>
    <n v="1414866"/>
    <n v="1414.866"/>
    <x v="1"/>
  </r>
  <r>
    <x v="7"/>
    <s v="JULIO"/>
    <s v="BQE-2635"/>
    <x v="1"/>
    <x v="1"/>
    <x v="688"/>
    <x v="734"/>
    <x v="472"/>
    <x v="12"/>
    <x v="12"/>
    <n v="1"/>
    <n v="1306030"/>
    <n v="1306.03"/>
    <x v="1"/>
  </r>
  <r>
    <x v="7"/>
    <s v="JULIO"/>
    <s v="BQE- 2636"/>
    <x v="1"/>
    <x v="1"/>
    <x v="688"/>
    <x v="735"/>
    <x v="472"/>
    <x v="12"/>
    <x v="12"/>
    <n v="0"/>
    <n v="1306030"/>
    <n v="0"/>
    <x v="1"/>
  </r>
  <r>
    <x v="7"/>
    <s v="JULIO"/>
    <s v="BQE-2637"/>
    <x v="4"/>
    <x v="4"/>
    <x v="5"/>
    <x v="5"/>
    <x v="4"/>
    <x v="2"/>
    <x v="1"/>
    <n v="2"/>
    <n v="2214376"/>
    <n v="4428.7520000000004"/>
    <x v="3"/>
  </r>
  <r>
    <x v="7"/>
    <s v="JULIO"/>
    <s v="BQE-2640"/>
    <x v="65"/>
    <x v="65"/>
    <x v="667"/>
    <x v="667"/>
    <x v="457"/>
    <x v="1"/>
    <x v="3"/>
    <n v="1"/>
    <n v="398000"/>
    <n v="398"/>
    <x v="0"/>
  </r>
  <r>
    <x v="7"/>
    <s v="JULIO"/>
    <s v="BQE-2641"/>
    <x v="65"/>
    <x v="65"/>
    <x v="383"/>
    <x v="383"/>
    <x v="259"/>
    <x v="1"/>
    <x v="3"/>
    <n v="0"/>
    <n v="51300"/>
    <n v="0"/>
    <x v="0"/>
  </r>
  <r>
    <x v="7"/>
    <s v="JULIO"/>
    <s v="BQE-2642"/>
    <x v="65"/>
    <x v="65"/>
    <x v="692"/>
    <x v="689"/>
    <x v="469"/>
    <x v="0"/>
    <x v="3"/>
    <n v="3"/>
    <n v="2590000"/>
    <n v="7770"/>
    <x v="0"/>
  </r>
  <r>
    <x v="7"/>
    <s v="JULIO"/>
    <s v="BQE-2642"/>
    <x v="65"/>
    <x v="65"/>
    <x v="579"/>
    <x v="579"/>
    <x v="394"/>
    <x v="0"/>
    <x v="3"/>
    <n v="2"/>
    <n v="1150000"/>
    <n v="2300"/>
    <x v="0"/>
  </r>
  <r>
    <x v="7"/>
    <s v="JULIO"/>
    <s v="BQE-2643"/>
    <x v="65"/>
    <x v="65"/>
    <x v="721"/>
    <x v="736"/>
    <x v="485"/>
    <x v="0"/>
    <x v="3"/>
    <n v="0"/>
    <n v="399800"/>
    <n v="0"/>
    <x v="0"/>
  </r>
  <r>
    <x v="7"/>
    <s v="JULIO"/>
    <s v="BQE-2644"/>
    <x v="65"/>
    <x v="65"/>
    <x v="692"/>
    <x v="689"/>
    <x v="469"/>
    <x v="0"/>
    <x v="3"/>
    <n v="2"/>
    <n v="2590000"/>
    <n v="5180"/>
    <x v="0"/>
  </r>
  <r>
    <x v="7"/>
    <s v="JULIO"/>
    <s v="BQE-2644"/>
    <x v="65"/>
    <x v="65"/>
    <x v="579"/>
    <x v="579"/>
    <x v="394"/>
    <x v="0"/>
    <x v="3"/>
    <n v="2"/>
    <n v="1150000"/>
    <n v="2300"/>
    <x v="0"/>
  </r>
  <r>
    <x v="7"/>
    <s v="JULIO"/>
    <s v="BQE-2645"/>
    <x v="95"/>
    <x v="95"/>
    <x v="699"/>
    <x v="696"/>
    <x v="4"/>
    <x v="2"/>
    <x v="1"/>
    <n v="3"/>
    <n v="460000"/>
    <n v="1380"/>
    <x v="6"/>
  </r>
  <r>
    <x v="7"/>
    <s v="JULIO"/>
    <s v="BQE-2646"/>
    <x v="156"/>
    <x v="156"/>
    <x v="699"/>
    <x v="696"/>
    <x v="4"/>
    <x v="2"/>
    <x v="1"/>
    <n v="1"/>
    <n v="460000"/>
    <n v="460"/>
    <x v="33"/>
  </r>
  <r>
    <x v="7"/>
    <s v="JULIO"/>
    <s v="BQE-2647"/>
    <x v="86"/>
    <x v="86"/>
    <x v="43"/>
    <x v="43"/>
    <x v="29"/>
    <x v="1"/>
    <x v="1"/>
    <n v="3"/>
    <n v="186102"/>
    <n v="558.30600000000004"/>
    <x v="0"/>
  </r>
  <r>
    <x v="7"/>
    <s v="JULIO"/>
    <s v="BQE-2648"/>
    <x v="61"/>
    <x v="61"/>
    <x v="5"/>
    <x v="5"/>
    <x v="4"/>
    <x v="2"/>
    <x v="1"/>
    <n v="1"/>
    <n v="2214000"/>
    <n v="2214"/>
    <x v="21"/>
  </r>
  <r>
    <x v="7"/>
    <s v="AGOSTO"/>
    <s v="BQE-2680"/>
    <x v="157"/>
    <x v="157"/>
    <x v="9"/>
    <x v="9"/>
    <x v="4"/>
    <x v="3"/>
    <x v="1"/>
    <n v="5"/>
    <n v="190000"/>
    <n v="950"/>
    <x v="0"/>
  </r>
  <r>
    <x v="7"/>
    <s v="AGOSTO"/>
    <s v="BQE-2681"/>
    <x v="12"/>
    <x v="12"/>
    <x v="43"/>
    <x v="43"/>
    <x v="29"/>
    <x v="1"/>
    <x v="1"/>
    <n v="50"/>
    <n v="201555.96"/>
    <n v="10077.798000000001"/>
    <x v="8"/>
  </r>
  <r>
    <x v="7"/>
    <s v="AGOSTO"/>
    <s v="BQE-2682"/>
    <x v="1"/>
    <x v="1"/>
    <x v="688"/>
    <x v="737"/>
    <x v="472"/>
    <x v="12"/>
    <x v="12"/>
    <n v="1"/>
    <n v="1470385.8"/>
    <n v="1470.3858"/>
    <x v="1"/>
  </r>
  <r>
    <x v="7"/>
    <s v="AGOSTO"/>
    <s v="BQE-2683"/>
    <x v="1"/>
    <x v="1"/>
    <x v="722"/>
    <x v="738"/>
    <x v="4"/>
    <x v="1"/>
    <x v="15"/>
    <n v="2"/>
    <n v="6720000"/>
    <n v="13440"/>
    <x v="1"/>
  </r>
  <r>
    <x v="7"/>
    <s v="AGOSTO"/>
    <s v="BQE-2684"/>
    <x v="102"/>
    <x v="102"/>
    <x v="723"/>
    <x v="739"/>
    <x v="4"/>
    <x v="1"/>
    <x v="15"/>
    <n v="2"/>
    <n v="1888880.2"/>
    <n v="3777.7604000000001"/>
    <x v="0"/>
  </r>
  <r>
    <x v="7"/>
    <s v="AGOSTO"/>
    <s v="BQE-2685"/>
    <x v="158"/>
    <x v="158"/>
    <x v="9"/>
    <x v="9"/>
    <x v="4"/>
    <x v="3"/>
    <x v="1"/>
    <n v="1"/>
    <n v="185000"/>
    <n v="185"/>
    <x v="12"/>
  </r>
  <r>
    <x v="7"/>
    <s v="AGOSTO"/>
    <s v="BQE-2686"/>
    <x v="65"/>
    <x v="65"/>
    <x v="383"/>
    <x v="383"/>
    <x v="259"/>
    <x v="1"/>
    <x v="3"/>
    <n v="2"/>
    <n v="51300"/>
    <n v="102.6"/>
    <x v="0"/>
  </r>
  <r>
    <x v="7"/>
    <s v="AGOSTO"/>
    <s v="BQE-2687"/>
    <x v="65"/>
    <x v="65"/>
    <x v="721"/>
    <x v="736"/>
    <x v="485"/>
    <x v="0"/>
    <x v="3"/>
    <n v="1"/>
    <n v="399800"/>
    <n v="399.8"/>
    <x v="0"/>
  </r>
  <r>
    <x v="7"/>
    <s v="AGOSTO"/>
    <s v="BQE-2688"/>
    <x v="4"/>
    <x v="4"/>
    <x v="699"/>
    <x v="696"/>
    <x v="4"/>
    <x v="2"/>
    <x v="1"/>
    <n v="25"/>
    <n v="450277.37"/>
    <n v="11256.93425"/>
    <x v="3"/>
  </r>
  <r>
    <x v="7"/>
    <s v="AGOSTO"/>
    <s v="BQE-2689"/>
    <x v="1"/>
    <x v="1"/>
    <x v="92"/>
    <x v="92"/>
    <x v="67"/>
    <x v="3"/>
    <x v="3"/>
    <n v="7"/>
    <n v="136800"/>
    <n v="957.6"/>
    <x v="1"/>
  </r>
  <r>
    <x v="7"/>
    <s v="AGOSTO"/>
    <s v="BQE-2690"/>
    <x v="65"/>
    <x v="65"/>
    <x v="721"/>
    <x v="736"/>
    <x v="485"/>
    <x v="0"/>
    <x v="3"/>
    <n v="3"/>
    <n v="399800"/>
    <n v="1199.4000000000001"/>
    <x v="0"/>
  </r>
  <r>
    <x v="7"/>
    <s v="AGOSTO"/>
    <s v="BQE-2691"/>
    <x v="12"/>
    <x v="12"/>
    <x v="15"/>
    <x v="15"/>
    <x v="4"/>
    <x v="3"/>
    <x v="1"/>
    <n v="7"/>
    <n v="9942339"/>
    <n v="69596.373000000007"/>
    <x v="8"/>
  </r>
  <r>
    <x v="7"/>
    <s v="AGOSTO"/>
    <s v="BQE-2691"/>
    <x v="12"/>
    <x v="12"/>
    <x v="197"/>
    <x v="197"/>
    <x v="4"/>
    <x v="3"/>
    <x v="1"/>
    <n v="22"/>
    <n v="3801503.5"/>
    <n v="83633.077000000005"/>
    <x v="8"/>
  </r>
  <r>
    <x v="7"/>
    <s v="AGOSTO"/>
    <s v="BQE-2691"/>
    <x v="12"/>
    <x v="12"/>
    <x v="18"/>
    <x v="18"/>
    <x v="4"/>
    <x v="3"/>
    <x v="1"/>
    <n v="6"/>
    <n v="4560512.3"/>
    <n v="27363.073799999998"/>
    <x v="8"/>
  </r>
  <r>
    <x v="7"/>
    <s v="AGOSTO"/>
    <s v="BQE-2691"/>
    <x v="12"/>
    <x v="12"/>
    <x v="44"/>
    <x v="44"/>
    <x v="30"/>
    <x v="4"/>
    <x v="1"/>
    <n v="3"/>
    <n v="561839.25"/>
    <n v="1685.51775"/>
    <x v="8"/>
  </r>
  <r>
    <x v="7"/>
    <s v="AGOSTO"/>
    <s v="BQE-2691"/>
    <x v="12"/>
    <x v="12"/>
    <x v="425"/>
    <x v="425"/>
    <x v="291"/>
    <x v="4"/>
    <x v="1"/>
    <n v="3"/>
    <n v="1019009.6"/>
    <n v="3057.0287999999996"/>
    <x v="8"/>
  </r>
  <r>
    <x v="7"/>
    <s v="AGOSTO"/>
    <s v="BQE-2691"/>
    <x v="12"/>
    <x v="12"/>
    <x v="153"/>
    <x v="153"/>
    <x v="4"/>
    <x v="3"/>
    <x v="1"/>
    <n v="5"/>
    <n v="4986173.0999999996"/>
    <n v="24930.8655"/>
    <x v="8"/>
  </r>
  <r>
    <x v="7"/>
    <s v="AGOSTO"/>
    <s v="BQE-2691"/>
    <x v="12"/>
    <x v="12"/>
    <x v="16"/>
    <x v="16"/>
    <x v="4"/>
    <x v="3"/>
    <x v="1"/>
    <n v="3"/>
    <n v="13401518"/>
    <n v="40204.553999999996"/>
    <x v="8"/>
  </r>
  <r>
    <x v="7"/>
    <s v="AGOSTO"/>
    <s v="BQE-2698"/>
    <x v="49"/>
    <x v="49"/>
    <x v="272"/>
    <x v="272"/>
    <x v="189"/>
    <x v="1"/>
    <x v="1"/>
    <n v="3"/>
    <n v="324347.07"/>
    <n v="973.04120999999998"/>
    <x v="0"/>
  </r>
  <r>
    <x v="7"/>
    <s v="AGOSTO"/>
    <s v="BQE-2698"/>
    <x v="49"/>
    <x v="49"/>
    <x v="43"/>
    <x v="43"/>
    <x v="29"/>
    <x v="1"/>
    <x v="1"/>
    <n v="6"/>
    <n v="196798.11"/>
    <n v="1180.7886599999999"/>
    <x v="0"/>
  </r>
  <r>
    <x v="7"/>
    <s v="AGOSTO"/>
    <s v="BQE-2699"/>
    <x v="38"/>
    <x v="38"/>
    <x v="493"/>
    <x v="493"/>
    <x v="4"/>
    <x v="1"/>
    <x v="1"/>
    <n v="10"/>
    <n v="1267989.0300000003"/>
    <n v="12679.890300000003"/>
    <x v="1"/>
  </r>
  <r>
    <x v="7"/>
    <s v="AGOSTO"/>
    <s v="BQE-2699"/>
    <x v="38"/>
    <x v="38"/>
    <x v="120"/>
    <x v="120"/>
    <x v="92"/>
    <x v="1"/>
    <x v="1"/>
    <n v="10"/>
    <n v="9040.92"/>
    <n v="90.409199999999998"/>
    <x v="1"/>
  </r>
  <r>
    <x v="7"/>
    <s v="AGOSTO"/>
    <s v="BQE-2699"/>
    <x v="38"/>
    <x v="38"/>
    <x v="120"/>
    <x v="120"/>
    <x v="92"/>
    <x v="1"/>
    <x v="1"/>
    <n v="20"/>
    <n v="8664.2150000000001"/>
    <n v="173.2843"/>
    <x v="1"/>
  </r>
  <r>
    <x v="7"/>
    <s v="AGOSTO"/>
    <s v="BQE-2699"/>
    <x v="38"/>
    <x v="38"/>
    <x v="724"/>
    <x v="122"/>
    <x v="4"/>
    <x v="1"/>
    <x v="1"/>
    <n v="10"/>
    <n v="24485.825000000001"/>
    <n v="244.85825"/>
    <x v="1"/>
  </r>
  <r>
    <x v="7"/>
    <s v="AGOSTO"/>
    <s v="BQE-2699"/>
    <x v="38"/>
    <x v="38"/>
    <x v="273"/>
    <x v="273"/>
    <x v="190"/>
    <x v="1"/>
    <x v="1"/>
    <n v="5"/>
    <n v="2135163.94"/>
    <n v="10675.8197"/>
    <x v="1"/>
  </r>
  <r>
    <x v="7"/>
    <s v="AGOSTO"/>
    <s v="BQE-2700"/>
    <x v="5"/>
    <x v="5"/>
    <x v="82"/>
    <x v="82"/>
    <x v="4"/>
    <x v="3"/>
    <x v="1"/>
    <n v="115"/>
    <n v="124312.65"/>
    <n v="14295.954750000001"/>
    <x v="4"/>
  </r>
  <r>
    <x v="7"/>
    <s v="AGOSTO"/>
    <s v="BQE-2701"/>
    <x v="19"/>
    <x v="19"/>
    <x v="89"/>
    <x v="89"/>
    <x v="64"/>
    <x v="4"/>
    <x v="1"/>
    <n v="1"/>
    <n v="716973"/>
    <n v="716.97299999999996"/>
    <x v="0"/>
  </r>
  <r>
    <x v="7"/>
    <s v="AGOSTO"/>
    <s v="BQE-2701"/>
    <x v="19"/>
    <x v="19"/>
    <x v="723"/>
    <x v="739"/>
    <x v="4"/>
    <x v="1"/>
    <x v="15"/>
    <n v="1"/>
    <n v="1079724"/>
    <n v="1079.7239999999999"/>
    <x v="0"/>
  </r>
  <r>
    <x v="7"/>
    <s v="AGOSTO"/>
    <s v="BQE-2702"/>
    <x v="34"/>
    <x v="34"/>
    <x v="459"/>
    <x v="459"/>
    <x v="319"/>
    <x v="3"/>
    <x v="0"/>
    <n v="12"/>
    <n v="92000"/>
    <n v="1104"/>
    <x v="0"/>
  </r>
  <r>
    <x v="7"/>
    <s v="AGOSTO"/>
    <s v="BQE-2703"/>
    <x v="5"/>
    <x v="5"/>
    <x v="500"/>
    <x v="500"/>
    <x v="4"/>
    <x v="3"/>
    <x v="1"/>
    <n v="40"/>
    <n v="839859.3"/>
    <n v="33594.372000000003"/>
    <x v="4"/>
  </r>
  <r>
    <x v="7"/>
    <s v="AGOSTO"/>
    <s v="BQE-2704"/>
    <x v="5"/>
    <x v="5"/>
    <x v="719"/>
    <x v="723"/>
    <x v="4"/>
    <x v="2"/>
    <x v="1"/>
    <n v="50"/>
    <n v="123120"/>
    <n v="6156"/>
    <x v="4"/>
  </r>
  <r>
    <x v="7"/>
    <s v="AGOSTO"/>
    <s v="BQE-2705"/>
    <x v="5"/>
    <x v="5"/>
    <x v="501"/>
    <x v="501"/>
    <x v="344"/>
    <x v="3"/>
    <x v="1"/>
    <n v="1"/>
    <n v="3107479.4"/>
    <n v="3107.4793999999997"/>
    <x v="4"/>
  </r>
  <r>
    <x v="7"/>
    <s v="AGOSTO"/>
    <s v="BQE-2713"/>
    <x v="66"/>
    <x v="66"/>
    <x v="82"/>
    <x v="82"/>
    <x v="4"/>
    <x v="3"/>
    <x v="1"/>
    <n v="8"/>
    <n v="157500"/>
    <n v="1260"/>
    <x v="0"/>
  </r>
  <r>
    <x v="7"/>
    <s v="AGOSTO"/>
    <s v="BQE-2713"/>
    <x v="66"/>
    <x v="66"/>
    <x v="614"/>
    <x v="614"/>
    <x v="4"/>
    <x v="3"/>
    <x v="1"/>
    <n v="8"/>
    <n v="161570"/>
    <n v="1292.56"/>
    <x v="0"/>
  </r>
  <r>
    <x v="7"/>
    <s v="AGOSTO"/>
    <s v="BQE-2713"/>
    <x v="66"/>
    <x v="66"/>
    <x v="76"/>
    <x v="76"/>
    <x v="4"/>
    <x v="3"/>
    <x v="1"/>
    <n v="8"/>
    <n v="161063"/>
    <n v="1288.5039999999999"/>
    <x v="0"/>
  </r>
  <r>
    <x v="7"/>
    <s v="AGOSTO"/>
    <s v="BQE-2714"/>
    <x v="102"/>
    <x v="102"/>
    <x v="76"/>
    <x v="76"/>
    <x v="4"/>
    <x v="3"/>
    <x v="1"/>
    <n v="5"/>
    <n v="162240"/>
    <n v="811.2"/>
    <x v="0"/>
  </r>
  <r>
    <x v="7"/>
    <s v="AGOSTO"/>
    <s v="BQE-2714"/>
    <x v="102"/>
    <x v="102"/>
    <x v="614"/>
    <x v="614"/>
    <x v="4"/>
    <x v="3"/>
    <x v="1"/>
    <n v="5"/>
    <n v="174720"/>
    <n v="873.6"/>
    <x v="0"/>
  </r>
  <r>
    <x v="7"/>
    <s v="AGOSTO"/>
    <s v="BQE-2716"/>
    <x v="14"/>
    <x v="14"/>
    <x v="24"/>
    <x v="24"/>
    <x v="10"/>
    <x v="1"/>
    <x v="1"/>
    <n v="1"/>
    <n v="1800496.9"/>
    <n v="1800.4968999999999"/>
    <x v="0"/>
  </r>
  <r>
    <x v="7"/>
    <s v="AGOSTO"/>
    <s v="BQE-2717"/>
    <x v="24"/>
    <x v="24"/>
    <x v="82"/>
    <x v="82"/>
    <x v="4"/>
    <x v="3"/>
    <x v="1"/>
    <n v="6"/>
    <n v="151500"/>
    <n v="909"/>
    <x v="15"/>
  </r>
  <r>
    <x v="7"/>
    <s v="AGOSTO"/>
    <s v="BQE-2718"/>
    <x v="24"/>
    <x v="24"/>
    <x v="82"/>
    <x v="82"/>
    <x v="4"/>
    <x v="3"/>
    <x v="1"/>
    <n v="4"/>
    <n v="151500"/>
    <n v="606"/>
    <x v="15"/>
  </r>
  <r>
    <x v="7"/>
    <s v="AGOSTO"/>
    <s v="BQE-2719"/>
    <x v="19"/>
    <x v="19"/>
    <x v="76"/>
    <x v="76"/>
    <x v="4"/>
    <x v="3"/>
    <x v="1"/>
    <n v="16"/>
    <n v="170000"/>
    <n v="2720"/>
    <x v="0"/>
  </r>
  <r>
    <x v="7"/>
    <s v="AGOSTO"/>
    <s v="BQE-2720"/>
    <x v="20"/>
    <x v="20"/>
    <x v="9"/>
    <x v="9"/>
    <x v="4"/>
    <x v="3"/>
    <x v="1"/>
    <n v="4"/>
    <n v="190000"/>
    <n v="760"/>
    <x v="0"/>
  </r>
  <r>
    <x v="7"/>
    <s v="AGOSTO"/>
    <s v="BQE-2721"/>
    <x v="155"/>
    <x v="155"/>
    <x v="165"/>
    <x v="165"/>
    <x v="122"/>
    <x v="0"/>
    <x v="3"/>
    <n v="5"/>
    <n v="49950"/>
    <n v="249.75"/>
    <x v="32"/>
  </r>
  <r>
    <x v="7"/>
    <s v="AGOSTO"/>
    <s v="BQE-2721"/>
    <x v="155"/>
    <x v="155"/>
    <x v="294"/>
    <x v="294"/>
    <x v="200"/>
    <x v="0"/>
    <x v="3"/>
    <n v="10"/>
    <n v="80530"/>
    <n v="805.3"/>
    <x v="32"/>
  </r>
  <r>
    <x v="7"/>
    <s v="AGOSTO"/>
    <s v="BQE-2721"/>
    <x v="155"/>
    <x v="155"/>
    <x v="725"/>
    <x v="740"/>
    <x v="486"/>
    <x v="0"/>
    <x v="3"/>
    <n v="5"/>
    <n v="105400"/>
    <n v="527"/>
    <x v="32"/>
  </r>
  <r>
    <x v="7"/>
    <s v="AGOSTO"/>
    <s v="BQE-2722"/>
    <x v="1"/>
    <x v="1"/>
    <x v="91"/>
    <x v="91"/>
    <x v="66"/>
    <x v="3"/>
    <x v="3"/>
    <n v="10"/>
    <n v="280000"/>
    <n v="2800"/>
    <x v="1"/>
  </r>
  <r>
    <x v="7"/>
    <s v="SEPTIEMBRE"/>
    <s v="BQE-2743"/>
    <x v="108"/>
    <x v="108"/>
    <x v="614"/>
    <x v="614"/>
    <x v="4"/>
    <x v="3"/>
    <x v="1"/>
    <n v="2"/>
    <n v="180000"/>
    <n v="360"/>
    <x v="0"/>
  </r>
  <r>
    <x v="7"/>
    <s v="SEPTIEMBRE"/>
    <s v="BQE-2744"/>
    <x v="1"/>
    <x v="1"/>
    <x v="440"/>
    <x v="440"/>
    <x v="302"/>
    <x v="1"/>
    <x v="3"/>
    <n v="1"/>
    <n v="89900"/>
    <n v="89.9"/>
    <x v="1"/>
  </r>
  <r>
    <x v="7"/>
    <s v="SEPTIEMBRE"/>
    <s v="BQE-2744"/>
    <x v="1"/>
    <x v="1"/>
    <x v="218"/>
    <x v="218"/>
    <x v="157"/>
    <x v="1"/>
    <x v="3"/>
    <n v="1"/>
    <n v="59400"/>
    <n v="59.4"/>
    <x v="1"/>
  </r>
  <r>
    <x v="7"/>
    <s v="SEPTIEMBRE"/>
    <s v="BQE-2744"/>
    <x v="1"/>
    <x v="1"/>
    <x v="96"/>
    <x v="96"/>
    <x v="71"/>
    <x v="0"/>
    <x v="3"/>
    <n v="2"/>
    <n v="208600"/>
    <n v="417.2"/>
    <x v="1"/>
  </r>
  <r>
    <x v="7"/>
    <s v="SEPTIEMBRE"/>
    <s v="BQE-2745"/>
    <x v="25"/>
    <x v="25"/>
    <x v="263"/>
    <x v="263"/>
    <x v="4"/>
    <x v="2"/>
    <x v="1"/>
    <n v="0"/>
    <n v="10737598"/>
    <n v="0"/>
    <x v="16"/>
  </r>
  <r>
    <x v="7"/>
    <s v="SEPTIEMBRE"/>
    <s v="BQE-2746"/>
    <x v="4"/>
    <x v="4"/>
    <x v="5"/>
    <x v="5"/>
    <x v="4"/>
    <x v="2"/>
    <x v="1"/>
    <n v="2"/>
    <n v="2232679.86"/>
    <n v="4465.3597199999995"/>
    <x v="3"/>
  </r>
  <r>
    <x v="7"/>
    <s v="SEPTIEMBRE"/>
    <s v="BQE-2747"/>
    <x v="12"/>
    <x v="12"/>
    <x v="15"/>
    <x v="15"/>
    <x v="4"/>
    <x v="3"/>
    <x v="1"/>
    <n v="8"/>
    <n v="9802057"/>
    <n v="78416.456000000006"/>
    <x v="8"/>
  </r>
  <r>
    <x v="7"/>
    <s v="SEPTIEMBRE"/>
    <s v="BQE-2747"/>
    <x v="12"/>
    <x v="12"/>
    <x v="197"/>
    <x v="197"/>
    <x v="4"/>
    <x v="3"/>
    <x v="1"/>
    <n v="10"/>
    <n v="3747866"/>
    <n v="37478.660000000003"/>
    <x v="8"/>
  </r>
  <r>
    <x v="7"/>
    <s v="SEPTIEMBRE"/>
    <s v="BQE-2747"/>
    <x v="12"/>
    <x v="12"/>
    <x v="18"/>
    <x v="18"/>
    <x v="4"/>
    <x v="3"/>
    <x v="1"/>
    <n v="12"/>
    <n v="4496165"/>
    <n v="53953.98"/>
    <x v="8"/>
  </r>
  <r>
    <x v="7"/>
    <s v="SEPTIEMBRE"/>
    <s v="BQE-2747"/>
    <x v="12"/>
    <x v="12"/>
    <x v="18"/>
    <x v="18"/>
    <x v="4"/>
    <x v="3"/>
    <x v="1"/>
    <n v="6"/>
    <n v="4496165.5"/>
    <n v="26976.992999999999"/>
    <x v="8"/>
  </r>
  <r>
    <x v="7"/>
    <s v="SEPTIEMBRE"/>
    <s v="BQE-2747"/>
    <x v="12"/>
    <x v="12"/>
    <x v="44"/>
    <x v="44"/>
    <x v="30"/>
    <x v="4"/>
    <x v="1"/>
    <n v="2"/>
    <n v="553911.94999999995"/>
    <n v="1107.8238999999999"/>
    <x v="8"/>
  </r>
  <r>
    <x v="7"/>
    <s v="SEPTIEMBRE"/>
    <s v="BQE-2747"/>
    <x v="12"/>
    <x v="12"/>
    <x v="425"/>
    <x v="425"/>
    <x v="291"/>
    <x v="4"/>
    <x v="1"/>
    <n v="2"/>
    <n v="1004631.8"/>
    <n v="2009.2636"/>
    <x v="8"/>
  </r>
  <r>
    <x v="7"/>
    <s v="SEPTIEMBRE"/>
    <s v="BQE-2747"/>
    <x v="12"/>
    <x v="12"/>
    <x v="153"/>
    <x v="153"/>
    <x v="4"/>
    <x v="3"/>
    <x v="1"/>
    <n v="5"/>
    <n v="4915820.4000000004"/>
    <n v="24579.101999999999"/>
    <x v="8"/>
  </r>
  <r>
    <x v="7"/>
    <s v="SEPTIEMBRE"/>
    <s v="BQE-2748"/>
    <x v="1"/>
    <x v="1"/>
    <x v="82"/>
    <x v="82"/>
    <x v="4"/>
    <x v="3"/>
    <x v="1"/>
    <n v="24"/>
    <n v="126470"/>
    <n v="3035.28"/>
    <x v="1"/>
  </r>
  <r>
    <x v="7"/>
    <s v="SEPTIEMBRE"/>
    <s v="BQE-2749"/>
    <x v="5"/>
    <x v="5"/>
    <x v="719"/>
    <x v="723"/>
    <x v="4"/>
    <x v="2"/>
    <x v="1"/>
    <n v="50"/>
    <n v="123120"/>
    <n v="6156"/>
    <x v="4"/>
  </r>
  <r>
    <x v="7"/>
    <s v="SEPTIEMBRE"/>
    <s v="BQE-2750"/>
    <x v="25"/>
    <x v="25"/>
    <x v="263"/>
    <x v="263"/>
    <x v="4"/>
    <x v="2"/>
    <x v="1"/>
    <n v="1"/>
    <n v="11083769"/>
    <n v="11083.769"/>
    <x v="16"/>
  </r>
  <r>
    <x v="7"/>
    <s v="SEPTIEMBRE"/>
    <s v="BQE-2751"/>
    <x v="25"/>
    <x v="25"/>
    <x v="5"/>
    <x v="5"/>
    <x v="4"/>
    <x v="2"/>
    <x v="1"/>
    <n v="5"/>
    <n v="2103300"/>
    <n v="10516.5"/>
    <x v="16"/>
  </r>
  <r>
    <x v="7"/>
    <s v="SEPTIEMBRE"/>
    <s v="BQE-2751"/>
    <x v="25"/>
    <x v="25"/>
    <x v="7"/>
    <x v="7"/>
    <x v="4"/>
    <x v="2"/>
    <x v="1"/>
    <n v="2"/>
    <n v="316768"/>
    <n v="633.53599999999994"/>
    <x v="16"/>
  </r>
  <r>
    <x v="7"/>
    <s v="SEPTIEMBRE"/>
    <s v="BQE-2751"/>
    <x v="25"/>
    <x v="25"/>
    <x v="76"/>
    <x v="76"/>
    <x v="4"/>
    <x v="3"/>
    <x v="1"/>
    <n v="10"/>
    <n v="315434.2"/>
    <n v="3154.3420000000001"/>
    <x v="16"/>
  </r>
  <r>
    <x v="7"/>
    <s v="SEPTIEMBRE"/>
    <s v="BQE-2751"/>
    <x v="25"/>
    <x v="25"/>
    <x v="76"/>
    <x v="76"/>
    <x v="4"/>
    <x v="3"/>
    <x v="1"/>
    <n v="10"/>
    <n v="315434.2"/>
    <n v="3154.3420000000001"/>
    <x v="16"/>
  </r>
  <r>
    <x v="7"/>
    <s v="SEPTIEMBRE"/>
    <s v="BQE-2752"/>
    <x v="159"/>
    <x v="159"/>
    <x v="4"/>
    <x v="4"/>
    <x v="4"/>
    <x v="2"/>
    <x v="1"/>
    <n v="5"/>
    <n v="490000"/>
    <n v="2450"/>
    <x v="0"/>
  </r>
  <r>
    <x v="7"/>
    <s v="SEPTIEMBRE"/>
    <s v="BQE-2753"/>
    <x v="13"/>
    <x v="13"/>
    <x v="386"/>
    <x v="386"/>
    <x v="262"/>
    <x v="2"/>
    <x v="1"/>
    <n v="30"/>
    <n v="178205"/>
    <n v="5346.15"/>
    <x v="9"/>
  </r>
  <r>
    <x v="7"/>
    <s v="SEPTIEMBRE"/>
    <s v="BQE-2753"/>
    <x v="13"/>
    <x v="13"/>
    <x v="82"/>
    <x v="82"/>
    <x v="4"/>
    <x v="3"/>
    <x v="1"/>
    <n v="10"/>
    <n v="152320"/>
    <n v="1523.2"/>
    <x v="9"/>
  </r>
  <r>
    <x v="7"/>
    <s v="SEPTIEMBRE"/>
    <s v="BQE-2770"/>
    <x v="48"/>
    <x v="48"/>
    <x v="719"/>
    <x v="723"/>
    <x v="4"/>
    <x v="2"/>
    <x v="1"/>
    <n v="55"/>
    <n v="142770"/>
    <n v="7852.35"/>
    <x v="0"/>
  </r>
  <r>
    <x v="7"/>
    <s v="SEPTIEMBRE"/>
    <s v="BQE-2771"/>
    <x v="97"/>
    <x v="97"/>
    <x v="719"/>
    <x v="723"/>
    <x v="4"/>
    <x v="2"/>
    <x v="1"/>
    <n v="185"/>
    <n v="142770"/>
    <n v="26412.45"/>
    <x v="0"/>
  </r>
  <r>
    <x v="7"/>
    <s v="SEPTIEMBRE"/>
    <s v="BQE-2772"/>
    <x v="66"/>
    <x v="66"/>
    <x v="9"/>
    <x v="9"/>
    <x v="4"/>
    <x v="3"/>
    <x v="1"/>
    <n v="8"/>
    <n v="175000"/>
    <n v="1400"/>
    <x v="0"/>
  </r>
  <r>
    <x v="7"/>
    <s v="SEPTIEMBRE"/>
    <s v="BQE-2773"/>
    <x v="158"/>
    <x v="158"/>
    <x v="9"/>
    <x v="9"/>
    <x v="4"/>
    <x v="3"/>
    <x v="1"/>
    <n v="2"/>
    <n v="175000"/>
    <n v="350"/>
    <x v="12"/>
  </r>
  <r>
    <x v="7"/>
    <s v="SEPTIEMBRE"/>
    <s v="BQE-2775"/>
    <x v="38"/>
    <x v="38"/>
    <x v="719"/>
    <x v="723"/>
    <x v="4"/>
    <x v="2"/>
    <x v="1"/>
    <n v="30"/>
    <n v="142770"/>
    <n v="4283.1000000000004"/>
    <x v="1"/>
  </r>
  <r>
    <x v="7"/>
    <s v="SEPTIEMBRE"/>
    <s v="BQE-2776"/>
    <x v="48"/>
    <x v="48"/>
    <x v="468"/>
    <x v="468"/>
    <x v="325"/>
    <x v="1"/>
    <x v="1"/>
    <n v="10"/>
    <n v="468061.07429999992"/>
    <n v="4680.6107429999993"/>
    <x v="0"/>
  </r>
  <r>
    <x v="7"/>
    <s v="SEPTIEMBRE"/>
    <s v="BQE-2776"/>
    <x v="48"/>
    <x v="48"/>
    <x v="114"/>
    <x v="114"/>
    <x v="86"/>
    <x v="1"/>
    <x v="1"/>
    <n v="20"/>
    <n v="1731.2402999999997"/>
    <n v="34.624806"/>
    <x v="0"/>
  </r>
  <r>
    <x v="7"/>
    <s v="SEPTIEMBRE"/>
    <s v="BQE-2776"/>
    <x v="48"/>
    <x v="48"/>
    <x v="115"/>
    <x v="115"/>
    <x v="87"/>
    <x v="4"/>
    <x v="1"/>
    <n v="5"/>
    <n v="992442.71069999994"/>
    <n v="4962.2135534999998"/>
    <x v="0"/>
  </r>
  <r>
    <x v="7"/>
    <s v="SEPTIEMBRE"/>
    <s v="BQE-2776"/>
    <x v="48"/>
    <x v="48"/>
    <x v="89"/>
    <x v="89"/>
    <x v="64"/>
    <x v="4"/>
    <x v="1"/>
    <n v="40"/>
    <n v="685939.5077999999"/>
    <n v="27437.580311999995"/>
    <x v="0"/>
  </r>
  <r>
    <x v="7"/>
    <s v="SEPTIEMBRE"/>
    <s v="BQE-2776"/>
    <x v="48"/>
    <x v="48"/>
    <x v="106"/>
    <x v="106"/>
    <x v="79"/>
    <x v="1"/>
    <x v="1"/>
    <n v="100"/>
    <n v="24826.722600000001"/>
    <n v="2482.6722600000003"/>
    <x v="0"/>
  </r>
  <r>
    <x v="7"/>
    <s v="SEPTIEMBRE"/>
    <s v="BQE-2776"/>
    <x v="48"/>
    <x v="48"/>
    <x v="107"/>
    <x v="107"/>
    <x v="80"/>
    <x v="1"/>
    <x v="1"/>
    <n v="80"/>
    <n v="37497.928199999995"/>
    <n v="2999.8342559999996"/>
    <x v="0"/>
  </r>
  <r>
    <x v="7"/>
    <s v="SEPTIEMBRE"/>
    <s v="BQE-2776"/>
    <x v="48"/>
    <x v="48"/>
    <x v="286"/>
    <x v="286"/>
    <x v="196"/>
    <x v="1"/>
    <x v="1"/>
    <n v="6"/>
    <n v="163915.30499999999"/>
    <n v="983.49182999999994"/>
    <x v="0"/>
  </r>
  <r>
    <x v="7"/>
    <s v="SEPTIEMBRE"/>
    <s v="BQE-2776"/>
    <x v="48"/>
    <x v="48"/>
    <x v="105"/>
    <x v="105"/>
    <x v="78"/>
    <x v="1"/>
    <x v="1"/>
    <n v="50"/>
    <n v="33298.749599999996"/>
    <n v="1664.9374799999998"/>
    <x v="0"/>
  </r>
  <r>
    <x v="7"/>
    <s v="SEPTIEMBRE"/>
    <s v="BQE-2777"/>
    <x v="8"/>
    <x v="8"/>
    <x v="77"/>
    <x v="77"/>
    <x v="4"/>
    <x v="3"/>
    <x v="1"/>
    <n v="2"/>
    <n v="836172"/>
    <n v="1672.3440000000001"/>
    <x v="7"/>
  </r>
  <r>
    <x v="7"/>
    <s v="SEPTIEMBRE"/>
    <s v="BQE-2778"/>
    <x v="8"/>
    <x v="8"/>
    <x v="77"/>
    <x v="77"/>
    <x v="4"/>
    <x v="3"/>
    <x v="1"/>
    <n v="2"/>
    <n v="836172"/>
    <n v="1672.3440000000001"/>
    <x v="7"/>
  </r>
  <r>
    <x v="7"/>
    <s v="SEPTIEMBRE"/>
    <s v="BQE-2779"/>
    <x v="8"/>
    <x v="8"/>
    <x v="77"/>
    <x v="77"/>
    <x v="4"/>
    <x v="3"/>
    <x v="1"/>
    <n v="2"/>
    <n v="836172"/>
    <n v="1672.3440000000001"/>
    <x v="7"/>
  </r>
  <r>
    <x v="7"/>
    <s v="SEPTIEMBRE"/>
    <s v="BQE-2780"/>
    <x v="25"/>
    <x v="25"/>
    <x v="4"/>
    <x v="4"/>
    <x v="4"/>
    <x v="2"/>
    <x v="1"/>
    <n v="24"/>
    <n v="475828"/>
    <n v="11419.871999999999"/>
    <x v="16"/>
  </r>
  <r>
    <x v="7"/>
    <s v="SEPTIEMBRE"/>
    <s v="BQE-2781"/>
    <x v="4"/>
    <x v="4"/>
    <x v="374"/>
    <x v="374"/>
    <x v="4"/>
    <x v="3"/>
    <x v="1"/>
    <n v="2"/>
    <n v="9622628.1999999993"/>
    <n v="19245.256399999998"/>
    <x v="3"/>
  </r>
  <r>
    <x v="7"/>
    <s v="SEPTIEMBRE"/>
    <s v="BQE-2781"/>
    <x v="4"/>
    <x v="4"/>
    <x v="196"/>
    <x v="196"/>
    <x v="4"/>
    <x v="3"/>
    <x v="1"/>
    <n v="2"/>
    <n v="5163180.8"/>
    <n v="10326.3616"/>
    <x v="3"/>
  </r>
  <r>
    <x v="7"/>
    <s v="SEPTIEMBRE"/>
    <s v="BQE-2782"/>
    <x v="28"/>
    <x v="28"/>
    <x v="501"/>
    <x v="501"/>
    <x v="344"/>
    <x v="3"/>
    <x v="1"/>
    <n v="3"/>
    <n v="2943684"/>
    <n v="8831.0519999999997"/>
    <x v="10"/>
  </r>
  <r>
    <x v="7"/>
    <s v="SEPTIEMBRE"/>
    <s v="BQE-2782"/>
    <x v="28"/>
    <x v="28"/>
    <x v="9"/>
    <x v="9"/>
    <x v="4"/>
    <x v="3"/>
    <x v="1"/>
    <n v="60"/>
    <n v="145984"/>
    <n v="8759.0400000000009"/>
    <x v="10"/>
  </r>
  <r>
    <x v="7"/>
    <s v="SEPTIEMBRE"/>
    <s v="BQE-2783"/>
    <x v="95"/>
    <x v="95"/>
    <x v="7"/>
    <x v="7"/>
    <x v="4"/>
    <x v="2"/>
    <x v="1"/>
    <n v="1"/>
    <n v="855000"/>
    <n v="855"/>
    <x v="6"/>
  </r>
  <r>
    <x v="7"/>
    <s v="SEPTIEMBRE"/>
    <s v="BQE-2784"/>
    <x v="124"/>
    <x v="124"/>
    <x v="596"/>
    <x v="596"/>
    <x v="408"/>
    <x v="0"/>
    <x v="3"/>
    <n v="1"/>
    <n v="1800000"/>
    <n v="1800"/>
    <x v="0"/>
  </r>
  <r>
    <x v="7"/>
    <s v="SEPTIEMBRE"/>
    <s v="BQE-2785"/>
    <x v="148"/>
    <x v="148"/>
    <x v="128"/>
    <x v="128"/>
    <x v="98"/>
    <x v="0"/>
    <x v="3"/>
    <n v="2"/>
    <n v="1234179.3999999999"/>
    <n v="2468.3588"/>
    <x v="0"/>
  </r>
  <r>
    <x v="7"/>
    <s v="SEPTIEMBRE"/>
    <s v="BQE-2786"/>
    <x v="65"/>
    <x v="65"/>
    <x v="453"/>
    <x v="453"/>
    <x v="313"/>
    <x v="3"/>
    <x v="3"/>
    <n v="1"/>
    <n v="1259159"/>
    <n v="1259.1590000000001"/>
    <x v="0"/>
  </r>
  <r>
    <x v="7"/>
    <s v="SEPTIEMBRE"/>
    <s v="BQE-2787"/>
    <x v="65"/>
    <x v="65"/>
    <x v="321"/>
    <x v="321"/>
    <x v="223"/>
    <x v="1"/>
    <x v="4"/>
    <n v="5"/>
    <n v="138783.4"/>
    <n v="693.91700000000003"/>
    <x v="0"/>
  </r>
  <r>
    <x v="7"/>
    <s v="SEPTIEMBRE"/>
    <s v="BQE-2788"/>
    <x v="77"/>
    <x v="77"/>
    <x v="96"/>
    <x v="96"/>
    <x v="71"/>
    <x v="0"/>
    <x v="3"/>
    <n v="4"/>
    <n v="290535"/>
    <n v="1162.1400000000001"/>
    <x v="16"/>
  </r>
  <r>
    <x v="7"/>
    <s v="SEPTIEMBRE"/>
    <s v="BQE-2788"/>
    <x v="77"/>
    <x v="77"/>
    <x v="170"/>
    <x v="170"/>
    <x v="126"/>
    <x v="2"/>
    <x v="3"/>
    <n v="2"/>
    <n v="1243489.8"/>
    <n v="2486.9796000000001"/>
    <x v="16"/>
  </r>
  <r>
    <x v="7"/>
    <s v="SEPTIEMBRE"/>
    <s v="BQE-2788"/>
    <x v="77"/>
    <x v="77"/>
    <x v="65"/>
    <x v="65"/>
    <x v="51"/>
    <x v="0"/>
    <x v="3"/>
    <n v="4"/>
    <n v="189816.2"/>
    <n v="759.26480000000004"/>
    <x v="16"/>
  </r>
  <r>
    <x v="7"/>
    <s v="SEPTIEMBRE"/>
    <s v="BQE-2789"/>
    <x v="77"/>
    <x v="77"/>
    <x v="340"/>
    <x v="340"/>
    <x v="233"/>
    <x v="0"/>
    <x v="3"/>
    <n v="2"/>
    <n v="8666.67"/>
    <n v="17.33334"/>
    <x v="16"/>
  </r>
  <r>
    <x v="7"/>
    <s v="SEPTIEMBRE"/>
    <s v="BQE-2789"/>
    <x v="77"/>
    <x v="77"/>
    <x v="136"/>
    <x v="136"/>
    <x v="105"/>
    <x v="0"/>
    <x v="3"/>
    <n v="1"/>
    <n v="123338.75"/>
    <n v="123.33875"/>
    <x v="16"/>
  </r>
  <r>
    <x v="7"/>
    <s v="SEPTIEMBRE"/>
    <s v="BQE-2789"/>
    <x v="77"/>
    <x v="77"/>
    <x v="725"/>
    <x v="740"/>
    <x v="486"/>
    <x v="0"/>
    <x v="3"/>
    <n v="1"/>
    <n v="87517.59"/>
    <n v="87.517589999999998"/>
    <x v="16"/>
  </r>
  <r>
    <x v="7"/>
    <s v="SEPTIEMBRE"/>
    <s v="BQE-2790"/>
    <x v="137"/>
    <x v="137"/>
    <x v="76"/>
    <x v="76"/>
    <x v="4"/>
    <x v="3"/>
    <x v="1"/>
    <n v="12"/>
    <n v="175000"/>
    <n v="2100"/>
    <x v="0"/>
  </r>
  <r>
    <x v="7"/>
    <s v="SEPTIEMBRE"/>
    <s v="BQE-2791"/>
    <x v="1"/>
    <x v="1"/>
    <x v="375"/>
    <x v="375"/>
    <x v="254"/>
    <x v="0"/>
    <x v="3"/>
    <n v="1"/>
    <n v="1036532"/>
    <n v="1036.5319999999999"/>
    <x v="1"/>
  </r>
  <r>
    <x v="7"/>
    <s v="SEPTIEMBRE"/>
    <s v="BQE-2792"/>
    <x v="124"/>
    <x v="124"/>
    <x v="723"/>
    <x v="739"/>
    <x v="4"/>
    <x v="1"/>
    <x v="15"/>
    <n v="2"/>
    <n v="1330000"/>
    <n v="2660"/>
    <x v="0"/>
  </r>
  <r>
    <x v="7"/>
    <s v="SEPTIEMBRE"/>
    <s v="BQE-2793"/>
    <x v="25"/>
    <x v="25"/>
    <x v="119"/>
    <x v="119"/>
    <x v="91"/>
    <x v="5"/>
    <x v="1"/>
    <n v="48"/>
    <n v="256755.46"/>
    <n v="12324.26208"/>
    <x v="16"/>
  </r>
  <r>
    <x v="7"/>
    <s v="SEPTIEMBRE"/>
    <s v="BQE-2793"/>
    <x v="25"/>
    <x v="25"/>
    <x v="43"/>
    <x v="43"/>
    <x v="29"/>
    <x v="1"/>
    <x v="1"/>
    <n v="5"/>
    <n v="186833.37"/>
    <n v="934.16684999999995"/>
    <x v="16"/>
  </r>
  <r>
    <x v="7"/>
    <s v="SEPTIEMBRE"/>
    <s v="BQE-2794"/>
    <x v="127"/>
    <x v="127"/>
    <x v="115"/>
    <x v="115"/>
    <x v="87"/>
    <x v="4"/>
    <x v="1"/>
    <n v="1"/>
    <n v="1090000"/>
    <n v="1090"/>
    <x v="1"/>
  </r>
  <r>
    <x v="7"/>
    <s v="SEPTIEMBRE"/>
    <s v="BQE-2795"/>
    <x v="108"/>
    <x v="108"/>
    <x v="500"/>
    <x v="500"/>
    <x v="4"/>
    <x v="3"/>
    <x v="1"/>
    <n v="1"/>
    <n v="850000"/>
    <n v="850"/>
    <x v="0"/>
  </r>
  <r>
    <x v="7"/>
    <s v="OCTUBRE"/>
    <s v="BQE-2798"/>
    <x v="148"/>
    <x v="148"/>
    <x v="82"/>
    <x v="82"/>
    <x v="4"/>
    <x v="3"/>
    <x v="1"/>
    <n v="1"/>
    <n v="172784"/>
    <n v="172.78399999999999"/>
    <x v="0"/>
  </r>
  <r>
    <x v="7"/>
    <s v="OCTUBRE"/>
    <s v="BQE-2798"/>
    <x v="148"/>
    <x v="148"/>
    <x v="726"/>
    <x v="741"/>
    <x v="487"/>
    <x v="1"/>
    <x v="1"/>
    <n v="2"/>
    <n v="15416"/>
    <n v="30.832000000000001"/>
    <x v="0"/>
  </r>
  <r>
    <x v="7"/>
    <s v="OCTUBRE"/>
    <s v="BQE-2799"/>
    <x v="149"/>
    <x v="149"/>
    <x v="696"/>
    <x v="693"/>
    <x v="470"/>
    <x v="1"/>
    <x v="1"/>
    <n v="3"/>
    <n v="752206.84"/>
    <n v="2256.6205199999999"/>
    <x v="0"/>
  </r>
  <r>
    <x v="7"/>
    <s v="OCTUBRE"/>
    <s v="BQE-2800"/>
    <x v="2"/>
    <x v="2"/>
    <x v="699"/>
    <x v="696"/>
    <x v="4"/>
    <x v="2"/>
    <x v="1"/>
    <n v="1"/>
    <n v="458347.25"/>
    <n v="458.34724999999997"/>
    <x v="2"/>
  </r>
  <r>
    <x v="7"/>
    <s v="OCTUBRE"/>
    <s v="BQE-2801"/>
    <x v="4"/>
    <x v="4"/>
    <x v="699"/>
    <x v="696"/>
    <x v="4"/>
    <x v="2"/>
    <x v="1"/>
    <n v="25"/>
    <n v="458347.24840000004"/>
    <n v="11458.681210000001"/>
    <x v="3"/>
  </r>
  <r>
    <x v="7"/>
    <s v="OCTUBRE"/>
    <s v="BQE-2802"/>
    <x v="1"/>
    <x v="1"/>
    <x v="91"/>
    <x v="91"/>
    <x v="66"/>
    <x v="3"/>
    <x v="3"/>
    <n v="6"/>
    <n v="321484"/>
    <n v="1928.904"/>
    <x v="1"/>
  </r>
  <r>
    <x v="7"/>
    <s v="OCTUBRE"/>
    <s v="BQE-2803"/>
    <x v="65"/>
    <x v="65"/>
    <x v="3"/>
    <x v="3"/>
    <x v="3"/>
    <x v="0"/>
    <x v="0"/>
    <n v="8"/>
    <n v="49230"/>
    <n v="393.84"/>
    <x v="0"/>
  </r>
  <r>
    <x v="7"/>
    <s v="OCTUBRE"/>
    <s v="BQE-2804"/>
    <x v="29"/>
    <x v="29"/>
    <x v="705"/>
    <x v="702"/>
    <x v="4"/>
    <x v="3"/>
    <x v="1"/>
    <n v="1"/>
    <n v="2050000"/>
    <n v="2050"/>
    <x v="0"/>
  </r>
  <r>
    <x v="7"/>
    <s v="OCTUBRE"/>
    <s v="BQE-2805"/>
    <x v="74"/>
    <x v="74"/>
    <x v="164"/>
    <x v="164"/>
    <x v="121"/>
    <x v="0"/>
    <x v="3"/>
    <n v="1"/>
    <n v="380379"/>
    <n v="380.37900000000002"/>
    <x v="0"/>
  </r>
  <r>
    <x v="7"/>
    <s v="OCTUBRE"/>
    <s v="BQE-2805"/>
    <x v="74"/>
    <x v="74"/>
    <x v="94"/>
    <x v="94"/>
    <x v="69"/>
    <x v="0"/>
    <x v="3"/>
    <n v="1"/>
    <n v="75939"/>
    <n v="75.938999999999993"/>
    <x v="0"/>
  </r>
  <r>
    <x v="7"/>
    <s v="OCTUBRE"/>
    <s v="BQE-2805"/>
    <x v="74"/>
    <x v="74"/>
    <x v="64"/>
    <x v="64"/>
    <x v="50"/>
    <x v="1"/>
    <x v="3"/>
    <n v="2"/>
    <n v="41965"/>
    <n v="83.93"/>
    <x v="0"/>
  </r>
  <r>
    <x v="7"/>
    <s v="OCTUBRE"/>
    <s v="BQE-2806"/>
    <x v="65"/>
    <x v="65"/>
    <x v="667"/>
    <x v="667"/>
    <x v="457"/>
    <x v="1"/>
    <x v="3"/>
    <n v="2"/>
    <n v="528960"/>
    <n v="1057.92"/>
    <x v="0"/>
  </r>
  <r>
    <x v="7"/>
    <s v="OCTUBRE"/>
    <s v="BQE-2807"/>
    <x v="65"/>
    <x v="65"/>
    <x v="667"/>
    <x v="667"/>
    <x v="457"/>
    <x v="1"/>
    <x v="3"/>
    <n v="1"/>
    <n v="528960"/>
    <n v="528.96"/>
    <x v="0"/>
  </r>
  <r>
    <x v="7"/>
    <s v="OCTUBRE"/>
    <s v="BQE-2828"/>
    <x v="65"/>
    <x v="65"/>
    <x v="727"/>
    <x v="742"/>
    <x v="488"/>
    <x v="0"/>
    <x v="3"/>
    <n v="1"/>
    <n v="199056.18"/>
    <n v="199.05617999999998"/>
    <x v="0"/>
  </r>
  <r>
    <x v="7"/>
    <s v="OCTUBRE"/>
    <s v="BQE-2828"/>
    <x v="65"/>
    <x v="65"/>
    <x v="132"/>
    <x v="132"/>
    <x v="101"/>
    <x v="0"/>
    <x v="3"/>
    <n v="3"/>
    <n v="536743.32999999996"/>
    <n v="1610.2299899999998"/>
    <x v="0"/>
  </r>
  <r>
    <x v="7"/>
    <s v="OCTUBRE"/>
    <s v="BQE-2828"/>
    <x v="65"/>
    <x v="65"/>
    <x v="133"/>
    <x v="133"/>
    <x v="102"/>
    <x v="0"/>
    <x v="3"/>
    <n v="5"/>
    <n v="708070.51"/>
    <n v="3540.3525499999996"/>
    <x v="0"/>
  </r>
  <r>
    <x v="7"/>
    <s v="OCTUBRE"/>
    <s v="BQE-2828"/>
    <x v="65"/>
    <x v="65"/>
    <x v="218"/>
    <x v="218"/>
    <x v="157"/>
    <x v="1"/>
    <x v="3"/>
    <n v="1"/>
    <n v="66118.759999999995"/>
    <n v="66.118759999999995"/>
    <x v="0"/>
  </r>
  <r>
    <x v="7"/>
    <s v="OCTUBRE"/>
    <s v="BQE-2828"/>
    <x v="65"/>
    <x v="65"/>
    <x v="259"/>
    <x v="259"/>
    <x v="178"/>
    <x v="0"/>
    <x v="3"/>
    <n v="2"/>
    <n v="489781.43"/>
    <n v="979.56286"/>
    <x v="0"/>
  </r>
  <r>
    <x v="7"/>
    <s v="OCTUBRE"/>
    <s v="BQE-2829"/>
    <x v="65"/>
    <x v="65"/>
    <x v="3"/>
    <x v="3"/>
    <x v="3"/>
    <x v="0"/>
    <x v="0"/>
    <n v="2"/>
    <n v="49230"/>
    <n v="98.46"/>
    <x v="0"/>
  </r>
  <r>
    <x v="7"/>
    <s v="OCTUBRE"/>
    <s v="BQE-2830"/>
    <x v="65"/>
    <x v="65"/>
    <x v="590"/>
    <x v="590"/>
    <x v="403"/>
    <x v="1"/>
    <x v="3"/>
    <n v="2"/>
    <n v="50528"/>
    <n v="101.056"/>
    <x v="0"/>
  </r>
  <r>
    <x v="7"/>
    <s v="OCTUBRE"/>
    <s v="BQE-2831"/>
    <x v="1"/>
    <x v="1"/>
    <x v="164"/>
    <x v="164"/>
    <x v="121"/>
    <x v="0"/>
    <x v="3"/>
    <n v="5"/>
    <n v="356605"/>
    <n v="1783.0250000000001"/>
    <x v="1"/>
  </r>
  <r>
    <x v="7"/>
    <s v="OCTUBRE"/>
    <s v="BQE-2832"/>
    <x v="154"/>
    <x v="154"/>
    <x v="728"/>
    <x v="743"/>
    <x v="489"/>
    <x v="9"/>
    <x v="15"/>
    <n v="1"/>
    <n v="8980000"/>
    <n v="8980"/>
    <x v="0"/>
  </r>
  <r>
    <x v="7"/>
    <s v="OCTUBRE"/>
    <s v="BQE-2832"/>
    <x v="154"/>
    <x v="154"/>
    <x v="130"/>
    <x v="130"/>
    <x v="99"/>
    <x v="0"/>
    <x v="3"/>
    <n v="2"/>
    <n v="262900"/>
    <n v="525.79999999999995"/>
    <x v="0"/>
  </r>
  <r>
    <x v="7"/>
    <s v="OCTUBRE"/>
    <s v="BQE-2832"/>
    <x v="154"/>
    <x v="154"/>
    <x v="723"/>
    <x v="739"/>
    <x v="4"/>
    <x v="1"/>
    <x v="15"/>
    <n v="1"/>
    <n v="1250000"/>
    <n v="1250"/>
    <x v="0"/>
  </r>
  <r>
    <x v="7"/>
    <s v="OCTUBRE"/>
    <s v="BQE-2832"/>
    <x v="154"/>
    <x v="154"/>
    <x v="729"/>
    <x v="744"/>
    <x v="4"/>
    <x v="1"/>
    <x v="15"/>
    <n v="1"/>
    <n v="750000"/>
    <n v="750"/>
    <x v="0"/>
  </r>
  <r>
    <x v="7"/>
    <s v="OCTUBRE"/>
    <s v="BQE-2833"/>
    <x v="154"/>
    <x v="154"/>
    <x v="128"/>
    <x v="128"/>
    <x v="98"/>
    <x v="0"/>
    <x v="3"/>
    <n v="3"/>
    <n v="1102100"/>
    <n v="3306.3"/>
    <x v="0"/>
  </r>
  <r>
    <x v="7"/>
    <s v="OCTUBRE"/>
    <s v="BQE-2847"/>
    <x v="5"/>
    <x v="5"/>
    <x v="719"/>
    <x v="723"/>
    <x v="4"/>
    <x v="2"/>
    <x v="1"/>
    <n v="100"/>
    <n v="123120"/>
    <n v="12312"/>
    <x v="4"/>
  </r>
  <r>
    <x v="7"/>
    <s v="OCTUBRE"/>
    <s v="BQE-2850"/>
    <x v="1"/>
    <x v="1"/>
    <x v="375"/>
    <x v="375"/>
    <x v="254"/>
    <x v="0"/>
    <x v="3"/>
    <n v="1"/>
    <n v="1036532"/>
    <n v="1036.5319999999999"/>
    <x v="1"/>
  </r>
  <r>
    <x v="7"/>
    <s v="OCTUBRE"/>
    <s v="BQE-2851"/>
    <x v="77"/>
    <x v="77"/>
    <x v="340"/>
    <x v="340"/>
    <x v="233"/>
    <x v="0"/>
    <x v="3"/>
    <n v="2"/>
    <n v="8666.67"/>
    <n v="17.33334"/>
    <x v="16"/>
  </r>
  <r>
    <x v="7"/>
    <s v="OCTUBRE"/>
    <s v="BQE-2851"/>
    <x v="77"/>
    <x v="77"/>
    <x v="136"/>
    <x v="136"/>
    <x v="105"/>
    <x v="0"/>
    <x v="3"/>
    <n v="1"/>
    <n v="123338.75"/>
    <n v="123.33875"/>
    <x v="16"/>
  </r>
  <r>
    <x v="7"/>
    <s v="OCTUBRE"/>
    <s v="BQE-2851"/>
    <x v="77"/>
    <x v="77"/>
    <x v="725"/>
    <x v="740"/>
    <x v="486"/>
    <x v="0"/>
    <x v="3"/>
    <n v="1"/>
    <n v="87517.59"/>
    <n v="87.517589999999998"/>
    <x v="16"/>
  </r>
  <r>
    <x v="7"/>
    <s v="OCTUBRE"/>
    <s v="BQE-2852"/>
    <x v="77"/>
    <x v="77"/>
    <x v="96"/>
    <x v="96"/>
    <x v="71"/>
    <x v="0"/>
    <x v="3"/>
    <n v="4"/>
    <n v="289224"/>
    <n v="1156.896"/>
    <x v="16"/>
  </r>
  <r>
    <x v="7"/>
    <s v="OCTUBRE"/>
    <s v="BQE-2852"/>
    <x v="77"/>
    <x v="77"/>
    <x v="170"/>
    <x v="170"/>
    <x v="126"/>
    <x v="2"/>
    <x v="3"/>
    <n v="2"/>
    <n v="1237878.7"/>
    <n v="2475.7574"/>
    <x v="16"/>
  </r>
  <r>
    <x v="7"/>
    <s v="OCTUBRE"/>
    <s v="BQE-2852"/>
    <x v="77"/>
    <x v="77"/>
    <x v="65"/>
    <x v="65"/>
    <x v="51"/>
    <x v="0"/>
    <x v="3"/>
    <n v="4"/>
    <n v="188959.68"/>
    <n v="755.83871999999997"/>
    <x v="16"/>
  </r>
  <r>
    <x v="7"/>
    <s v="OCTUBRE"/>
    <s v="BQE-2853"/>
    <x v="12"/>
    <x v="12"/>
    <x v="43"/>
    <x v="43"/>
    <x v="29"/>
    <x v="1"/>
    <x v="1"/>
    <n v="0"/>
    <n v="189765.28"/>
    <n v="0"/>
    <x v="8"/>
  </r>
  <r>
    <x v="7"/>
    <s v="OCTUBRE"/>
    <s v="BQE.2854"/>
    <x v="38"/>
    <x v="38"/>
    <x v="493"/>
    <x v="493"/>
    <x v="4"/>
    <x v="1"/>
    <x v="1"/>
    <n v="10"/>
    <n v="1298037.3120000002"/>
    <n v="12980.37312"/>
    <x v="1"/>
  </r>
  <r>
    <x v="7"/>
    <s v="OCTUBRE"/>
    <s v="BQE.2854"/>
    <x v="38"/>
    <x v="38"/>
    <x v="120"/>
    <x v="120"/>
    <x v="92"/>
    <x v="1"/>
    <x v="1"/>
    <n v="10"/>
    <n v="9255.1679999999997"/>
    <n v="92.55167999999999"/>
    <x v="1"/>
  </r>
  <r>
    <x v="7"/>
    <s v="OCTUBRE"/>
    <s v="BQE.2854"/>
    <x v="38"/>
    <x v="38"/>
    <x v="120"/>
    <x v="120"/>
    <x v="92"/>
    <x v="1"/>
    <x v="1"/>
    <n v="20"/>
    <n v="8869.5360000000001"/>
    <n v="177.39071999999999"/>
    <x v="1"/>
  </r>
  <r>
    <x v="7"/>
    <s v="OCTUBRE"/>
    <s v="BQE.2854"/>
    <x v="38"/>
    <x v="38"/>
    <x v="724"/>
    <x v="122"/>
    <x v="4"/>
    <x v="1"/>
    <x v="1"/>
    <n v="10"/>
    <n v="25066.080000000002"/>
    <n v="250.66080000000002"/>
    <x v="1"/>
  </r>
  <r>
    <x v="7"/>
    <s v="OCTUBRE"/>
    <s v="BQE.2854"/>
    <x v="38"/>
    <x v="38"/>
    <x v="273"/>
    <x v="273"/>
    <x v="190"/>
    <x v="1"/>
    <x v="1"/>
    <n v="5"/>
    <n v="2185762.176"/>
    <n v="10928.810879999999"/>
    <x v="1"/>
  </r>
  <r>
    <x v="7"/>
    <s v="OCTUBRE"/>
    <s v="BQE-2855"/>
    <x v="12"/>
    <x v="12"/>
    <x v="43"/>
    <x v="43"/>
    <x v="29"/>
    <x v="1"/>
    <x v="1"/>
    <n v="100"/>
    <n v="189335.24"/>
    <n v="18933.524000000001"/>
    <x v="8"/>
  </r>
  <r>
    <x v="7"/>
    <s v="OCTUBRE"/>
    <s v="BQE-2857"/>
    <x v="12"/>
    <x v="12"/>
    <x v="89"/>
    <x v="89"/>
    <x v="64"/>
    <x v="4"/>
    <x v="1"/>
    <n v="30"/>
    <n v="740678.18"/>
    <n v="22220.345400000002"/>
    <x v="8"/>
  </r>
  <r>
    <x v="7"/>
    <s v="OCTUBRE"/>
    <s v="BQE-2857"/>
    <x v="12"/>
    <x v="12"/>
    <x v="19"/>
    <x v="19"/>
    <x v="5"/>
    <x v="3"/>
    <x v="1"/>
    <n v="2"/>
    <n v="2780466.5"/>
    <n v="5560.933"/>
    <x v="8"/>
  </r>
  <r>
    <x v="7"/>
    <s v="OCTUBRE"/>
    <s v="BQE-2857"/>
    <x v="12"/>
    <x v="12"/>
    <x v="119"/>
    <x v="119"/>
    <x v="91"/>
    <x v="5"/>
    <x v="1"/>
    <n v="5"/>
    <n v="300487.01"/>
    <n v="1502.43505"/>
    <x v="8"/>
  </r>
  <r>
    <x v="7"/>
    <s v="OCTUBRE"/>
    <s v="BQE-2857"/>
    <x v="12"/>
    <x v="12"/>
    <x v="185"/>
    <x v="185"/>
    <x v="135"/>
    <x v="4"/>
    <x v="1"/>
    <n v="4"/>
    <n v="2109024.9"/>
    <n v="8436.0995999999996"/>
    <x v="8"/>
  </r>
  <r>
    <x v="7"/>
    <s v="OCTUBRE"/>
    <s v="BQE-2862"/>
    <x v="28"/>
    <x v="28"/>
    <x v="173"/>
    <x v="173"/>
    <x v="128"/>
    <x v="1"/>
    <x v="1"/>
    <n v="100"/>
    <n v="64250.94"/>
    <n v="6425.0940000000001"/>
    <x v="10"/>
  </r>
  <r>
    <x v="7"/>
    <s v="OCTUBRE"/>
    <s v="BQE.-2863"/>
    <x v="28"/>
    <x v="28"/>
    <x v="172"/>
    <x v="172"/>
    <x v="127"/>
    <x v="1"/>
    <x v="1"/>
    <n v="200"/>
    <n v="130576.98"/>
    <n v="26115.396000000001"/>
    <x v="10"/>
  </r>
  <r>
    <x v="7"/>
    <s v="OCTUBRE"/>
    <s v="BQE.-2863"/>
    <x v="28"/>
    <x v="28"/>
    <x v="174"/>
    <x v="174"/>
    <x v="129"/>
    <x v="1"/>
    <x v="1"/>
    <n v="100"/>
    <n v="93955.48"/>
    <n v="9395.5480000000007"/>
    <x v="10"/>
  </r>
  <r>
    <x v="7"/>
    <s v="OCTUBRE"/>
    <s v="BQE-2864"/>
    <x v="28"/>
    <x v="28"/>
    <x v="172"/>
    <x v="172"/>
    <x v="127"/>
    <x v="1"/>
    <x v="1"/>
    <n v="125"/>
    <n v="132613.64000000001"/>
    <n v="16576.705000000002"/>
    <x v="10"/>
  </r>
  <r>
    <x v="7"/>
    <s v="OCTUBRE"/>
    <s v="BQE-2864"/>
    <x v="28"/>
    <x v="28"/>
    <x v="174"/>
    <x v="174"/>
    <x v="129"/>
    <x v="1"/>
    <x v="1"/>
    <n v="100"/>
    <n v="126657.36"/>
    <n v="12665.736000000001"/>
    <x v="10"/>
  </r>
  <r>
    <x v="7"/>
    <s v="OCTUBRE"/>
    <s v="BQE-2865"/>
    <x v="28"/>
    <x v="28"/>
    <x v="89"/>
    <x v="89"/>
    <x v="64"/>
    <x v="4"/>
    <x v="1"/>
    <n v="5"/>
    <n v="727203.9"/>
    <n v="3636.0194999999999"/>
    <x v="10"/>
  </r>
  <r>
    <x v="7"/>
    <s v="OCTUBRE"/>
    <s v="BQE-2866"/>
    <x v="160"/>
    <x v="160"/>
    <x v="236"/>
    <x v="236"/>
    <x v="167"/>
    <x v="0"/>
    <x v="3"/>
    <n v="2"/>
    <n v="3363595"/>
    <n v="6727.19"/>
    <x v="3"/>
  </r>
  <r>
    <x v="7"/>
    <s v="OCTUBRE"/>
    <s v="BQE-2867"/>
    <x v="160"/>
    <x v="160"/>
    <x v="236"/>
    <x v="236"/>
    <x v="167"/>
    <x v="0"/>
    <x v="3"/>
    <n v="2"/>
    <n v="3363595"/>
    <n v="6727.19"/>
    <x v="3"/>
  </r>
  <r>
    <x v="7"/>
    <s v="OCTUBRE"/>
    <s v="BQE-2868"/>
    <x v="160"/>
    <x v="160"/>
    <x v="664"/>
    <x v="664"/>
    <x v="455"/>
    <x v="1"/>
    <x v="3"/>
    <n v="4"/>
    <n v="675261"/>
    <n v="2701.0439999999999"/>
    <x v="3"/>
  </r>
  <r>
    <x v="7"/>
    <s v="OCTUBRE"/>
    <s v="BQE-2869"/>
    <x v="160"/>
    <x v="160"/>
    <x v="235"/>
    <x v="235"/>
    <x v="166"/>
    <x v="0"/>
    <x v="3"/>
    <n v="3"/>
    <n v="1521785"/>
    <n v="4565.3549999999996"/>
    <x v="3"/>
  </r>
  <r>
    <x v="7"/>
    <s v="OCTUBRE"/>
    <s v="BQE-2870"/>
    <x v="33"/>
    <x v="33"/>
    <x v="707"/>
    <x v="704"/>
    <x v="474"/>
    <x v="0"/>
    <x v="3"/>
    <n v="2"/>
    <n v="1750825"/>
    <n v="3501.65"/>
    <x v="0"/>
  </r>
  <r>
    <x v="7"/>
    <s v="OCTUBRE"/>
    <s v="BQE-2871"/>
    <x v="65"/>
    <x v="65"/>
    <x v="67"/>
    <x v="67"/>
    <x v="53"/>
    <x v="0"/>
    <x v="3"/>
    <n v="8"/>
    <n v="65762"/>
    <n v="526.096"/>
    <x v="0"/>
  </r>
  <r>
    <x v="7"/>
    <s v="OCTUBRE"/>
    <s v="BQE-2872"/>
    <x v="12"/>
    <x v="12"/>
    <x v="730"/>
    <x v="745"/>
    <x v="4"/>
    <x v="3"/>
    <x v="1"/>
    <n v="1"/>
    <n v="2341057"/>
    <n v="2341.0569999999998"/>
    <x v="8"/>
  </r>
  <r>
    <x v="7"/>
    <s v="OCTUBRE"/>
    <s v="BQE-2872"/>
    <x v="12"/>
    <x v="12"/>
    <x v="77"/>
    <x v="77"/>
    <x v="4"/>
    <x v="3"/>
    <x v="1"/>
    <n v="4"/>
    <n v="956070"/>
    <n v="3824.28"/>
    <x v="8"/>
  </r>
  <r>
    <x v="7"/>
    <s v="OCTUBRE"/>
    <s v="BQE-2873"/>
    <x v="108"/>
    <x v="108"/>
    <x v="614"/>
    <x v="614"/>
    <x v="4"/>
    <x v="3"/>
    <x v="1"/>
    <n v="2"/>
    <n v="175000"/>
    <n v="350"/>
    <x v="0"/>
  </r>
  <r>
    <x v="7"/>
    <s v="OCTUBRE"/>
    <s v="BQE-2874"/>
    <x v="1"/>
    <x v="1"/>
    <x v="688"/>
    <x v="746"/>
    <x v="472"/>
    <x v="12"/>
    <x v="21"/>
    <n v="1"/>
    <n v="1152800"/>
    <n v="1152.8"/>
    <x v="1"/>
  </r>
  <r>
    <x v="7"/>
    <s v="OCTUBRE"/>
    <s v="BQE-2875"/>
    <x v="24"/>
    <x v="24"/>
    <x v="82"/>
    <x v="82"/>
    <x v="4"/>
    <x v="3"/>
    <x v="1"/>
    <n v="10"/>
    <n v="151500"/>
    <n v="1515"/>
    <x v="15"/>
  </r>
  <r>
    <x v="7"/>
    <s v="OCTUBRE"/>
    <s v="BQE-2876"/>
    <x v="1"/>
    <x v="1"/>
    <x v="124"/>
    <x v="124"/>
    <x v="4"/>
    <x v="1"/>
    <x v="2"/>
    <n v="4"/>
    <n v="198000"/>
    <n v="792"/>
    <x v="1"/>
  </r>
  <r>
    <x v="7"/>
    <s v="OCTUBRE"/>
    <s v="BQE-2877"/>
    <x v="1"/>
    <x v="1"/>
    <x v="375"/>
    <x v="375"/>
    <x v="254"/>
    <x v="0"/>
    <x v="3"/>
    <n v="1"/>
    <n v="1036532"/>
    <n v="1036.5319999999999"/>
    <x v="1"/>
  </r>
  <r>
    <x v="7"/>
    <s v="OCTUBRE"/>
    <s v="BQE-2880"/>
    <x v="12"/>
    <x v="12"/>
    <x v="173"/>
    <x v="173"/>
    <x v="128"/>
    <x v="1"/>
    <x v="1"/>
    <n v="55"/>
    <n v="61536.13"/>
    <n v="3384.4871499999999"/>
    <x v="8"/>
  </r>
  <r>
    <x v="7"/>
    <s v="OCTUBRE"/>
    <s v="BQE-2880"/>
    <x v="12"/>
    <x v="12"/>
    <x v="172"/>
    <x v="172"/>
    <x v="127"/>
    <x v="1"/>
    <x v="1"/>
    <n v="155"/>
    <n v="126970.31"/>
    <n v="19680.39805"/>
    <x v="8"/>
  </r>
  <r>
    <x v="7"/>
    <s v="OCTUBRE"/>
    <s v="BQE-2880"/>
    <x v="12"/>
    <x v="12"/>
    <x v="174"/>
    <x v="174"/>
    <x v="129"/>
    <x v="1"/>
    <x v="1"/>
    <n v="200"/>
    <n v="119741.89"/>
    <n v="23948.378000000001"/>
    <x v="8"/>
  </r>
  <r>
    <x v="7"/>
    <s v="OCTUBRE"/>
    <s v="BQE-2881"/>
    <x v="148"/>
    <x v="148"/>
    <x v="82"/>
    <x v="82"/>
    <x v="4"/>
    <x v="3"/>
    <x v="1"/>
    <n v="1"/>
    <n v="182784"/>
    <n v="182.78399999999999"/>
    <x v="0"/>
  </r>
  <r>
    <x v="7"/>
    <s v="OCTUBRE"/>
    <s v="BQE-2882"/>
    <x v="66"/>
    <x v="66"/>
    <x v="9"/>
    <x v="9"/>
    <x v="4"/>
    <x v="3"/>
    <x v="1"/>
    <n v="0"/>
    <n v="840336.14"/>
    <n v="0"/>
    <x v="0"/>
  </r>
  <r>
    <x v="7"/>
    <s v="OCTUBRE"/>
    <s v="BQE-2883"/>
    <x v="161"/>
    <x v="161"/>
    <x v="77"/>
    <x v="77"/>
    <x v="4"/>
    <x v="3"/>
    <x v="1"/>
    <n v="2"/>
    <n v="859800"/>
    <n v="1719.6"/>
    <x v="6"/>
  </r>
  <r>
    <x v="7"/>
    <s v="OCTUBRE"/>
    <s v="BQE-2883"/>
    <x v="161"/>
    <x v="161"/>
    <x v="731"/>
    <x v="747"/>
    <x v="490"/>
    <x v="1"/>
    <x v="1"/>
    <n v="4"/>
    <n v="30000"/>
    <n v="120"/>
    <x v="6"/>
  </r>
  <r>
    <x v="7"/>
    <s v="OCTUBRE"/>
    <s v="BQE-2884"/>
    <x v="28"/>
    <x v="28"/>
    <x v="386"/>
    <x v="386"/>
    <x v="262"/>
    <x v="2"/>
    <x v="1"/>
    <n v="50"/>
    <n v="178148"/>
    <n v="8907.4"/>
    <x v="10"/>
  </r>
  <r>
    <x v="7"/>
    <s v="OCTUBRE"/>
    <s v="BQE-2884"/>
    <x v="28"/>
    <x v="28"/>
    <x v="4"/>
    <x v="4"/>
    <x v="4"/>
    <x v="2"/>
    <x v="1"/>
    <n v="25"/>
    <n v="410801"/>
    <n v="10270.025"/>
    <x v="10"/>
  </r>
  <r>
    <x v="7"/>
    <s v="OCTUBRE"/>
    <s v="BQE-2885"/>
    <x v="25"/>
    <x v="25"/>
    <x v="4"/>
    <x v="4"/>
    <x v="4"/>
    <x v="2"/>
    <x v="1"/>
    <n v="1"/>
    <n v="475882"/>
    <n v="475.88200000000001"/>
    <x v="16"/>
  </r>
  <r>
    <x v="7"/>
    <s v="OCTUBRE"/>
    <s v="BQE-2886"/>
    <x v="65"/>
    <x v="65"/>
    <x v="76"/>
    <x v="76"/>
    <x v="4"/>
    <x v="3"/>
    <x v="1"/>
    <n v="2"/>
    <n v="169323"/>
    <n v="338.64600000000002"/>
    <x v="0"/>
  </r>
  <r>
    <x v="7"/>
    <s v="OCTUBRE"/>
    <s v="BQE-2890"/>
    <x v="34"/>
    <x v="34"/>
    <x v="459"/>
    <x v="459"/>
    <x v="319"/>
    <x v="3"/>
    <x v="0"/>
    <n v="12"/>
    <n v="92000"/>
    <n v="1104"/>
    <x v="0"/>
  </r>
  <r>
    <x v="7"/>
    <s v="OCTUBRE"/>
    <s v="BQE-2891"/>
    <x v="66"/>
    <x v="66"/>
    <x v="9"/>
    <x v="9"/>
    <x v="4"/>
    <x v="3"/>
    <x v="1"/>
    <n v="8"/>
    <n v="175000"/>
    <n v="1400"/>
    <x v="0"/>
  </r>
  <r>
    <x v="7"/>
    <s v="NOVIEMBRE"/>
    <s v="BQE-2893"/>
    <x v="37"/>
    <x v="37"/>
    <x v="119"/>
    <x v="119"/>
    <x v="91"/>
    <x v="5"/>
    <x v="1"/>
    <n v="0"/>
    <n v="99594.52"/>
    <n v="0"/>
    <x v="17"/>
  </r>
  <r>
    <x v="7"/>
    <s v="NOVIEMBRE"/>
    <s v="BQE-2893"/>
    <x v="37"/>
    <x v="37"/>
    <x v="45"/>
    <x v="45"/>
    <x v="31"/>
    <x v="4"/>
    <x v="1"/>
    <n v="0"/>
    <n v="711666.81"/>
    <n v="0"/>
    <x v="17"/>
  </r>
  <r>
    <x v="7"/>
    <s v="NOVIEMBRE"/>
    <s v="BQE-2893"/>
    <x v="37"/>
    <x v="37"/>
    <x v="43"/>
    <x v="43"/>
    <x v="29"/>
    <x v="1"/>
    <x v="1"/>
    <n v="0"/>
    <n v="187501.15"/>
    <n v="0"/>
    <x v="17"/>
  </r>
  <r>
    <x v="7"/>
    <s v="NOVIEMBRE"/>
    <s v="BQE-2894"/>
    <x v="37"/>
    <x v="37"/>
    <x v="4"/>
    <x v="4"/>
    <x v="4"/>
    <x v="2"/>
    <x v="1"/>
    <n v="2"/>
    <n v="449143"/>
    <n v="898.28599999999994"/>
    <x v="17"/>
  </r>
  <r>
    <x v="7"/>
    <s v="NOVIEMBRE"/>
    <s v="BQE-2895"/>
    <x v="37"/>
    <x v="37"/>
    <x v="4"/>
    <x v="4"/>
    <x v="4"/>
    <x v="2"/>
    <x v="1"/>
    <n v="15"/>
    <n v="449143"/>
    <n v="6737.1450000000004"/>
    <x v="17"/>
  </r>
  <r>
    <x v="7"/>
    <s v="NOVIEMBRE"/>
    <s v="BQE-2896"/>
    <x v="5"/>
    <x v="5"/>
    <x v="719"/>
    <x v="723"/>
    <x v="4"/>
    <x v="2"/>
    <x v="1"/>
    <n v="300"/>
    <n v="123120"/>
    <n v="36936"/>
    <x v="4"/>
  </r>
  <r>
    <x v="7"/>
    <s v="NOVIEMBRE"/>
    <s v="BQE-2897"/>
    <x v="24"/>
    <x v="24"/>
    <x v="82"/>
    <x v="82"/>
    <x v="4"/>
    <x v="3"/>
    <x v="1"/>
    <n v="0"/>
    <n v="51500"/>
    <n v="0"/>
    <x v="15"/>
  </r>
  <r>
    <x v="7"/>
    <s v="NOVIEMBRE"/>
    <s v="BQE-2898"/>
    <x v="37"/>
    <x v="37"/>
    <x v="45"/>
    <x v="45"/>
    <x v="31"/>
    <x v="4"/>
    <x v="1"/>
    <n v="8"/>
    <n v="703570.87"/>
    <n v="5628.5669600000001"/>
    <x v="17"/>
  </r>
  <r>
    <x v="7"/>
    <s v="NOVIEMBRE"/>
    <s v="BQE-2898"/>
    <x v="37"/>
    <x v="37"/>
    <x v="43"/>
    <x v="43"/>
    <x v="29"/>
    <x v="1"/>
    <x v="1"/>
    <n v="10"/>
    <n v="185368.13"/>
    <n v="1853.6813"/>
    <x v="17"/>
  </r>
  <r>
    <x v="7"/>
    <s v="NOVIEMBRE"/>
    <s v="BQE-2899"/>
    <x v="24"/>
    <x v="24"/>
    <x v="82"/>
    <x v="82"/>
    <x v="4"/>
    <x v="3"/>
    <x v="1"/>
    <n v="22"/>
    <n v="151500"/>
    <n v="3333"/>
    <x v="15"/>
  </r>
  <r>
    <x v="7"/>
    <s v="NOVIEMBRE"/>
    <s v="BQE-2922"/>
    <x v="37"/>
    <x v="37"/>
    <x v="118"/>
    <x v="118"/>
    <x v="90"/>
    <x v="5"/>
    <x v="1"/>
    <n v="10"/>
    <n v="97791.05"/>
    <n v="977.91049999999996"/>
    <x v="17"/>
  </r>
  <r>
    <x v="7"/>
    <s v="NOVIEMBRE"/>
    <s v="BQE-2936"/>
    <x v="39"/>
    <x v="39"/>
    <x v="258"/>
    <x v="258"/>
    <x v="177"/>
    <x v="1"/>
    <x v="3"/>
    <n v="20"/>
    <n v="88760"/>
    <n v="1775.2"/>
    <x v="14"/>
  </r>
  <r>
    <x v="7"/>
    <s v="NOVIEMBRE"/>
    <s v="BQE-2937"/>
    <x v="27"/>
    <x v="27"/>
    <x v="374"/>
    <x v="374"/>
    <x v="4"/>
    <x v="3"/>
    <x v="1"/>
    <n v="1"/>
    <n v="4340090"/>
    <n v="4340.09"/>
    <x v="10"/>
  </r>
  <r>
    <x v="7"/>
    <s v="NOVIEMBRE"/>
    <s v="BQE-2938"/>
    <x v="1"/>
    <x v="1"/>
    <x v="406"/>
    <x v="406"/>
    <x v="279"/>
    <x v="0"/>
    <x v="3"/>
    <n v="6"/>
    <n v="232200"/>
    <n v="1393.2"/>
    <x v="1"/>
  </r>
  <r>
    <x v="7"/>
    <s v="NOVIEMBRE"/>
    <s v="BQE-2938"/>
    <x v="1"/>
    <x v="1"/>
    <x v="708"/>
    <x v="705"/>
    <x v="475"/>
    <x v="0"/>
    <x v="3"/>
    <n v="20"/>
    <n v="9800"/>
    <n v="196"/>
    <x v="1"/>
  </r>
  <r>
    <x v="7"/>
    <s v="NOVIEMBRE"/>
    <s v="BQE-2938"/>
    <x v="1"/>
    <x v="1"/>
    <x v="732"/>
    <x v="748"/>
    <x v="491"/>
    <x v="0"/>
    <x v="3"/>
    <n v="10"/>
    <n v="59800"/>
    <n v="598"/>
    <x v="1"/>
  </r>
  <r>
    <x v="7"/>
    <s v="NOVIEMBRE"/>
    <s v="BQE-2939"/>
    <x v="25"/>
    <x v="25"/>
    <x v="118"/>
    <x v="118"/>
    <x v="90"/>
    <x v="5"/>
    <x v="1"/>
    <n v="80"/>
    <n v="81661.679999999993"/>
    <n v="6532.9343999999992"/>
    <x v="16"/>
  </r>
  <r>
    <x v="7"/>
    <s v="NOVIEMBRE"/>
    <s v="BQE-2940"/>
    <x v="25"/>
    <x v="25"/>
    <x v="183"/>
    <x v="183"/>
    <x v="133"/>
    <x v="4"/>
    <x v="1"/>
    <n v="1"/>
    <n v="602332.5"/>
    <n v="602.33249999999998"/>
    <x v="16"/>
  </r>
  <r>
    <x v="7"/>
    <s v="NOVIEMBRE"/>
    <s v="BQE-2941"/>
    <x v="162"/>
    <x v="162"/>
    <x v="67"/>
    <x v="67"/>
    <x v="53"/>
    <x v="0"/>
    <x v="3"/>
    <n v="0"/>
    <n v="61652.63"/>
    <n v="0"/>
    <x v="0"/>
  </r>
  <r>
    <x v="7"/>
    <s v="NOVIEMBRE"/>
    <s v="BQE-2941"/>
    <x v="162"/>
    <x v="162"/>
    <x v="94"/>
    <x v="94"/>
    <x v="69"/>
    <x v="0"/>
    <x v="3"/>
    <n v="0"/>
    <n v="41385.730000000003"/>
    <n v="0"/>
    <x v="0"/>
  </r>
  <r>
    <x v="7"/>
    <s v="NOVIEMBRE"/>
    <s v="BQE-2941"/>
    <x v="162"/>
    <x v="162"/>
    <x v="733"/>
    <x v="749"/>
    <x v="492"/>
    <x v="0"/>
    <x v="3"/>
    <n v="0"/>
    <n v="389597.07"/>
    <n v="0"/>
    <x v="0"/>
  </r>
  <r>
    <x v="7"/>
    <s v="NOVIEMBRE"/>
    <s v="BQE-2941"/>
    <x v="162"/>
    <x v="162"/>
    <x v="384"/>
    <x v="384"/>
    <x v="260"/>
    <x v="1"/>
    <x v="3"/>
    <n v="0"/>
    <n v="44077.79"/>
    <n v="0"/>
    <x v="0"/>
  </r>
  <r>
    <x v="7"/>
    <s v="NOVIEMBRE"/>
    <s v="BQE-2941"/>
    <x v="162"/>
    <x v="162"/>
    <x v="708"/>
    <x v="705"/>
    <x v="475"/>
    <x v="0"/>
    <x v="3"/>
    <n v="0"/>
    <n v="9242.2999999999993"/>
    <n v="0"/>
    <x v="0"/>
  </r>
  <r>
    <x v="7"/>
    <s v="NOVIEMBRE"/>
    <s v="BQE-2941"/>
    <x v="162"/>
    <x v="162"/>
    <x v="61"/>
    <x v="61"/>
    <x v="47"/>
    <x v="0"/>
    <x v="3"/>
    <n v="0"/>
    <n v="129383.61"/>
    <n v="0"/>
    <x v="0"/>
  </r>
  <r>
    <x v="7"/>
    <s v="NOVIEMBRE"/>
    <s v="BQE-2941"/>
    <x v="162"/>
    <x v="162"/>
    <x v="130"/>
    <x v="130"/>
    <x v="99"/>
    <x v="0"/>
    <x v="3"/>
    <n v="0"/>
    <n v="230040.31"/>
    <n v="0"/>
    <x v="0"/>
  </r>
  <r>
    <x v="7"/>
    <s v="NOVIEMBRE"/>
    <s v="BQE-2942"/>
    <x v="3"/>
    <x v="3"/>
    <x v="7"/>
    <x v="7"/>
    <x v="4"/>
    <x v="2"/>
    <x v="1"/>
    <n v="1"/>
    <n v="845766"/>
    <n v="845.76599999999996"/>
    <x v="0"/>
  </r>
  <r>
    <x v="7"/>
    <s v="NOVIEMBRE"/>
    <s v="BQE-2943"/>
    <x v="163"/>
    <x v="163"/>
    <x v="728"/>
    <x v="743"/>
    <x v="489"/>
    <x v="9"/>
    <x v="15"/>
    <n v="1"/>
    <n v="10000000"/>
    <n v="10000"/>
    <x v="26"/>
  </r>
  <r>
    <x v="7"/>
    <s v="NOVIEMBRE"/>
    <s v="BQE-2943"/>
    <x v="163"/>
    <x v="163"/>
    <x v="734"/>
    <x v="750"/>
    <x v="493"/>
    <x v="0"/>
    <x v="15"/>
    <n v="1"/>
    <n v="845000"/>
    <n v="845"/>
    <x v="26"/>
  </r>
  <r>
    <x v="7"/>
    <s v="NOVIEMBRE"/>
    <s v="BQE-2944"/>
    <x v="164"/>
    <x v="164"/>
    <x v="728"/>
    <x v="743"/>
    <x v="489"/>
    <x v="9"/>
    <x v="15"/>
    <n v="0"/>
    <n v="9335000"/>
    <n v="0"/>
    <x v="0"/>
  </r>
  <r>
    <x v="7"/>
    <s v="NOVIEMBRE"/>
    <s v="BQE-2944"/>
    <x v="164"/>
    <x v="164"/>
    <x v="734"/>
    <x v="750"/>
    <x v="493"/>
    <x v="0"/>
    <x v="15"/>
    <n v="0"/>
    <n v="792807"/>
    <n v="0"/>
    <x v="0"/>
  </r>
  <r>
    <x v="7"/>
    <s v="NOVIEMBRE"/>
    <s v="BQE-2945"/>
    <x v="102"/>
    <x v="102"/>
    <x v="735"/>
    <x v="751"/>
    <x v="4"/>
    <x v="1"/>
    <x v="15"/>
    <n v="1"/>
    <n v="784857.5"/>
    <n v="784.85749999999996"/>
    <x v="0"/>
  </r>
  <r>
    <x v="7"/>
    <s v="NOVIEMBRE"/>
    <s v="BQE-2946"/>
    <x v="20"/>
    <x v="20"/>
    <x v="728"/>
    <x v="743"/>
    <x v="489"/>
    <x v="9"/>
    <x v="15"/>
    <n v="1"/>
    <n v="9498000"/>
    <n v="9498"/>
    <x v="0"/>
  </r>
  <r>
    <x v="7"/>
    <s v="NOVIEMBRE"/>
    <s v="BQE-2946"/>
    <x v="20"/>
    <x v="20"/>
    <x v="734"/>
    <x v="750"/>
    <x v="493"/>
    <x v="0"/>
    <x v="15"/>
    <n v="1"/>
    <n v="957000"/>
    <n v="957"/>
    <x v="0"/>
  </r>
  <r>
    <x v="7"/>
    <s v="NOVIEMBRE"/>
    <s v="BQE-2946"/>
    <x v="20"/>
    <x v="20"/>
    <x v="736"/>
    <x v="752"/>
    <x v="4"/>
    <x v="1"/>
    <x v="15"/>
    <n v="0"/>
    <n v="1140000"/>
    <n v="0"/>
    <x v="0"/>
  </r>
  <r>
    <x v="7"/>
    <s v="NOVIEMBRE"/>
    <s v="BQE-2947"/>
    <x v="20"/>
    <x v="20"/>
    <x v="130"/>
    <x v="130"/>
    <x v="99"/>
    <x v="0"/>
    <x v="3"/>
    <n v="1"/>
    <n v="245376"/>
    <n v="245.376"/>
    <x v="0"/>
  </r>
  <r>
    <x v="7"/>
    <s v="NOVIEMBRE"/>
    <s v="BQE-2948"/>
    <x v="165"/>
    <x v="165"/>
    <x v="459"/>
    <x v="459"/>
    <x v="319"/>
    <x v="3"/>
    <x v="0"/>
    <n v="12"/>
    <n v="92000"/>
    <n v="1104"/>
    <x v="0"/>
  </r>
  <r>
    <x v="7"/>
    <s v="NOVIEMBRE"/>
    <s v="BQE-2949"/>
    <x v="1"/>
    <x v="1"/>
    <x v="725"/>
    <x v="740"/>
    <x v="486"/>
    <x v="0"/>
    <x v="3"/>
    <n v="12"/>
    <n v="122771"/>
    <n v="1473.252"/>
    <x v="1"/>
  </r>
  <r>
    <x v="7"/>
    <s v="NOVIEMBRE"/>
    <s v="BQE-2950"/>
    <x v="1"/>
    <x v="1"/>
    <x v="406"/>
    <x v="406"/>
    <x v="279"/>
    <x v="0"/>
    <x v="3"/>
    <n v="4"/>
    <n v="232000"/>
    <n v="928"/>
    <x v="1"/>
  </r>
  <r>
    <x v="7"/>
    <s v="NOVIEMBRE"/>
    <s v="BQE-2950"/>
    <x v="1"/>
    <x v="1"/>
    <x v="708"/>
    <x v="705"/>
    <x v="475"/>
    <x v="0"/>
    <x v="3"/>
    <n v="7"/>
    <n v="13034"/>
    <n v="91.238"/>
    <x v="1"/>
  </r>
  <r>
    <x v="7"/>
    <s v="NOVIEMBRE"/>
    <s v="BQE-2951"/>
    <x v="142"/>
    <x v="142"/>
    <x v="77"/>
    <x v="77"/>
    <x v="4"/>
    <x v="3"/>
    <x v="1"/>
    <n v="4"/>
    <n v="824719"/>
    <n v="3298.8760000000002"/>
    <x v="6"/>
  </r>
  <r>
    <x v="7"/>
    <s v="NOVIEMBRE"/>
    <s v="BQE-2952"/>
    <x v="162"/>
    <x v="162"/>
    <x v="132"/>
    <x v="132"/>
    <x v="101"/>
    <x v="0"/>
    <x v="3"/>
    <n v="1"/>
    <n v="520000"/>
    <n v="520"/>
    <x v="0"/>
  </r>
  <r>
    <x v="7"/>
    <s v="NOVIEMBRE"/>
    <s v="BQE-2952"/>
    <x v="162"/>
    <x v="162"/>
    <x v="65"/>
    <x v="65"/>
    <x v="51"/>
    <x v="0"/>
    <x v="3"/>
    <n v="1"/>
    <n v="175000"/>
    <n v="175"/>
    <x v="0"/>
  </r>
  <r>
    <x v="7"/>
    <s v="NOVIEMBRE"/>
    <s v="BQE-2952"/>
    <x v="162"/>
    <x v="162"/>
    <x v="668"/>
    <x v="668"/>
    <x v="458"/>
    <x v="5"/>
    <x v="0"/>
    <n v="1"/>
    <n v="150000"/>
    <n v="150"/>
    <x v="0"/>
  </r>
  <r>
    <x v="7"/>
    <s v="NOVIEMBRE"/>
    <s v="BQE-2953"/>
    <x v="166"/>
    <x v="166"/>
    <x v="723"/>
    <x v="739"/>
    <x v="4"/>
    <x v="1"/>
    <x v="15"/>
    <n v="2"/>
    <n v="1158505.3500000001"/>
    <n v="2317.0107000000003"/>
    <x v="34"/>
  </r>
  <r>
    <x v="7"/>
    <s v="NOVIEMBRE"/>
    <s v="BQE-2954"/>
    <x v="27"/>
    <x v="27"/>
    <x v="185"/>
    <x v="185"/>
    <x v="135"/>
    <x v="4"/>
    <x v="1"/>
    <n v="4"/>
    <n v="1631043.4"/>
    <n v="6524.1736000000001"/>
    <x v="10"/>
  </r>
  <r>
    <x v="7"/>
    <s v="NOVIEMBRE"/>
    <s v="BQE-2955"/>
    <x v="1"/>
    <x v="1"/>
    <x v="703"/>
    <x v="700"/>
    <x v="473"/>
    <x v="0"/>
    <x v="3"/>
    <n v="0"/>
    <n v="828664"/>
    <n v="0"/>
    <x v="1"/>
  </r>
  <r>
    <x v="7"/>
    <s v="NOVIEMBRE"/>
    <s v="BQE-2956"/>
    <x v="147"/>
    <x v="147"/>
    <x v="118"/>
    <x v="118"/>
    <x v="90"/>
    <x v="5"/>
    <x v="1"/>
    <n v="4"/>
    <n v="83961.5"/>
    <n v="335.846"/>
    <x v="0"/>
  </r>
  <r>
    <x v="7"/>
    <s v="NOVIEMBRE"/>
    <s v="BQE-2956"/>
    <x v="147"/>
    <x v="147"/>
    <x v="115"/>
    <x v="115"/>
    <x v="87"/>
    <x v="4"/>
    <x v="1"/>
    <n v="1"/>
    <n v="1091499.5"/>
    <n v="1091.4994999999999"/>
    <x v="0"/>
  </r>
  <r>
    <x v="7"/>
    <s v="NOVIEMBRE"/>
    <s v="BQE-2963"/>
    <x v="2"/>
    <x v="2"/>
    <x v="699"/>
    <x v="696"/>
    <x v="4"/>
    <x v="2"/>
    <x v="1"/>
    <n v="1"/>
    <n v="435468.05"/>
    <n v="435.46805000000001"/>
    <x v="2"/>
  </r>
  <r>
    <x v="7"/>
    <s v="NOVIEMBRE"/>
    <s v="BQE-2964"/>
    <x v="4"/>
    <x v="4"/>
    <x v="699"/>
    <x v="696"/>
    <x v="4"/>
    <x v="2"/>
    <x v="1"/>
    <n v="25"/>
    <n v="435468.05"/>
    <n v="10886.70125"/>
    <x v="3"/>
  </r>
  <r>
    <x v="7"/>
    <s v="NOVIEMBRE"/>
    <s v="BQE-2965"/>
    <x v="25"/>
    <x v="25"/>
    <x v="4"/>
    <x v="4"/>
    <x v="4"/>
    <x v="2"/>
    <x v="1"/>
    <n v="1"/>
    <n v="475828"/>
    <n v="475.82799999999997"/>
    <x v="16"/>
  </r>
  <r>
    <x v="7"/>
    <s v="NOVIEMBRE"/>
    <s v="BQE-2967"/>
    <x v="38"/>
    <x v="38"/>
    <x v="493"/>
    <x v="493"/>
    <x v="4"/>
    <x v="1"/>
    <x v="1"/>
    <n v="10"/>
    <n v="1227317.652"/>
    <n v="12273.176519999999"/>
    <x v="1"/>
  </r>
  <r>
    <x v="7"/>
    <s v="NOVIEMBRE"/>
    <s v="BQE-2967"/>
    <x v="38"/>
    <x v="38"/>
    <x v="120"/>
    <x v="120"/>
    <x v="92"/>
    <x v="1"/>
    <x v="1"/>
    <n v="10"/>
    <n v="8750.9279999999999"/>
    <n v="87.509280000000004"/>
    <x v="1"/>
  </r>
  <r>
    <x v="7"/>
    <s v="NOVIEMBRE"/>
    <s v="BQE-2967"/>
    <x v="38"/>
    <x v="38"/>
    <x v="120"/>
    <x v="120"/>
    <x v="92"/>
    <x v="1"/>
    <x v="1"/>
    <n v="20"/>
    <n v="8386.3059999999987"/>
    <n v="167.72611999999998"/>
    <x v="1"/>
  </r>
  <r>
    <x v="7"/>
    <s v="NOVIEMBRE"/>
    <s v="BQE-2967"/>
    <x v="38"/>
    <x v="38"/>
    <x v="724"/>
    <x v="122"/>
    <x v="4"/>
    <x v="1"/>
    <x v="1"/>
    <n v="10"/>
    <n v="23700.43"/>
    <n v="237.0043"/>
    <x v="1"/>
  </r>
  <r>
    <x v="7"/>
    <s v="NOVIEMBRE"/>
    <s v="BQE-2967"/>
    <x v="38"/>
    <x v="38"/>
    <x v="273"/>
    <x v="273"/>
    <x v="190"/>
    <x v="1"/>
    <x v="1"/>
    <n v="5"/>
    <n v="2066677.4959999998"/>
    <n v="10333.387479999999"/>
    <x v="1"/>
  </r>
  <r>
    <x v="7"/>
    <s v="NOVIEMBRE"/>
    <s v="BQE-2973"/>
    <x v="5"/>
    <x v="5"/>
    <x v="374"/>
    <x v="374"/>
    <x v="4"/>
    <x v="3"/>
    <x v="1"/>
    <n v="2"/>
    <n v="4826573.7"/>
    <n v="9653.1473999999998"/>
    <x v="4"/>
  </r>
  <r>
    <x v="7"/>
    <s v="NOVIEMBRE"/>
    <s v="BQE-2973"/>
    <x v="5"/>
    <x v="5"/>
    <x v="196"/>
    <x v="196"/>
    <x v="4"/>
    <x v="3"/>
    <x v="1"/>
    <n v="2"/>
    <n v="8987035.5500000007"/>
    <n v="17974.071100000001"/>
    <x v="4"/>
  </r>
  <r>
    <x v="7"/>
    <s v="NOVIEMBRE"/>
    <s v="BQE-2974"/>
    <x v="102"/>
    <x v="102"/>
    <x v="76"/>
    <x v="76"/>
    <x v="4"/>
    <x v="3"/>
    <x v="1"/>
    <n v="0"/>
    <n v="162240"/>
    <n v="0"/>
    <x v="0"/>
  </r>
  <r>
    <x v="7"/>
    <s v="NOVIEMBRE"/>
    <s v="BQE-2974"/>
    <x v="102"/>
    <x v="102"/>
    <x v="614"/>
    <x v="614"/>
    <x v="4"/>
    <x v="3"/>
    <x v="1"/>
    <n v="0"/>
    <n v="174720"/>
    <n v="0"/>
    <x v="0"/>
  </r>
  <r>
    <x v="7"/>
    <s v="NOVIEMBRE"/>
    <s v="BQE-2975"/>
    <x v="142"/>
    <x v="142"/>
    <x v="77"/>
    <x v="77"/>
    <x v="4"/>
    <x v="3"/>
    <x v="1"/>
    <n v="1"/>
    <n v="824719"/>
    <n v="824.71900000000005"/>
    <x v="6"/>
  </r>
  <r>
    <x v="7"/>
    <s v="NOVIEMBRE"/>
    <s v="BQE-2976"/>
    <x v="28"/>
    <x v="28"/>
    <x v="183"/>
    <x v="183"/>
    <x v="133"/>
    <x v="4"/>
    <x v="1"/>
    <n v="10"/>
    <n v="693933.24"/>
    <n v="6939.3324000000002"/>
    <x v="10"/>
  </r>
  <r>
    <x v="7"/>
    <s v="NOVIEMBRE"/>
    <s v="BQE-2977"/>
    <x v="1"/>
    <x v="1"/>
    <x v="161"/>
    <x v="161"/>
    <x v="4"/>
    <x v="1"/>
    <x v="2"/>
    <n v="1"/>
    <n v="398000"/>
    <n v="398"/>
    <x v="1"/>
  </r>
  <r>
    <x v="7"/>
    <s v="NOVIEMBRE"/>
    <s v="BQE-2978"/>
    <x v="1"/>
    <x v="1"/>
    <x v="442"/>
    <x v="442"/>
    <x v="303"/>
    <x v="1"/>
    <x v="2"/>
    <n v="1"/>
    <n v="828034.71"/>
    <n v="828.03471000000002"/>
    <x v="1"/>
  </r>
  <r>
    <x v="7"/>
    <s v="NOVIEMBRE"/>
    <s v="BQE-2979"/>
    <x v="1"/>
    <x v="1"/>
    <x v="737"/>
    <x v="423"/>
    <x v="4"/>
    <x v="1"/>
    <x v="2"/>
    <n v="6"/>
    <n v="2455300"/>
    <n v="14731.8"/>
    <x v="1"/>
  </r>
  <r>
    <x v="7"/>
    <s v="NOVIEMBRE"/>
    <s v="BQE-2980"/>
    <x v="39"/>
    <x v="39"/>
    <x v="219"/>
    <x v="219"/>
    <x v="158"/>
    <x v="1"/>
    <x v="3"/>
    <n v="5"/>
    <n v="215000"/>
    <n v="1075"/>
    <x v="14"/>
  </r>
  <r>
    <x v="7"/>
    <s v="NOVIEMBRE"/>
    <s v="BQE-2981"/>
    <x v="160"/>
    <x v="160"/>
    <x v="144"/>
    <x v="144"/>
    <x v="113"/>
    <x v="1"/>
    <x v="3"/>
    <n v="1"/>
    <n v="218896"/>
    <n v="218.89599999999999"/>
    <x v="3"/>
  </r>
  <r>
    <x v="7"/>
    <s v="NOVIEMBRE"/>
    <s v="BQE-2981"/>
    <x v="160"/>
    <x v="160"/>
    <x v="357"/>
    <x v="357"/>
    <x v="245"/>
    <x v="1"/>
    <x v="3"/>
    <n v="4"/>
    <n v="81958"/>
    <n v="327.83199999999999"/>
    <x v="3"/>
  </r>
  <r>
    <x v="7"/>
    <s v="NOVIEMBRE"/>
    <s v="BQE-2982"/>
    <x v="8"/>
    <x v="8"/>
    <x v="77"/>
    <x v="77"/>
    <x v="4"/>
    <x v="3"/>
    <x v="1"/>
    <n v="13"/>
    <n v="802726"/>
    <n v="10435.438"/>
    <x v="7"/>
  </r>
  <r>
    <x v="7"/>
    <s v="NOVIEMBRE"/>
    <s v="BQE-2983"/>
    <x v="8"/>
    <x v="8"/>
    <x v="77"/>
    <x v="77"/>
    <x v="4"/>
    <x v="3"/>
    <x v="1"/>
    <n v="10"/>
    <n v="802726"/>
    <n v="8027.26"/>
    <x v="7"/>
  </r>
  <r>
    <x v="7"/>
    <s v="NOVIEMBRE"/>
    <s v="BQE-2984"/>
    <x v="8"/>
    <x v="8"/>
    <x v="77"/>
    <x v="77"/>
    <x v="4"/>
    <x v="3"/>
    <x v="1"/>
    <n v="7"/>
    <n v="802726"/>
    <n v="5619.0820000000003"/>
    <x v="7"/>
  </r>
  <r>
    <x v="7"/>
    <s v="NOVIEMBRE"/>
    <s v="BQE-2985"/>
    <x v="45"/>
    <x v="45"/>
    <x v="614"/>
    <x v="614"/>
    <x v="4"/>
    <x v="3"/>
    <x v="1"/>
    <n v="6"/>
    <n v="190000"/>
    <n v="1140"/>
    <x v="0"/>
  </r>
  <r>
    <x v="7"/>
    <s v="NOVIEMBRE"/>
    <s v="BQE-2985"/>
    <x v="45"/>
    <x v="45"/>
    <x v="76"/>
    <x v="76"/>
    <x v="4"/>
    <x v="3"/>
    <x v="1"/>
    <n v="6"/>
    <n v="180000"/>
    <n v="1080"/>
    <x v="0"/>
  </r>
  <r>
    <x v="7"/>
    <s v="NOVIEMBRE"/>
    <s v="BQE-2985"/>
    <x v="45"/>
    <x v="45"/>
    <x v="718"/>
    <x v="721"/>
    <x v="483"/>
    <x v="1"/>
    <x v="1"/>
    <n v="1"/>
    <n v="24000"/>
    <n v="24"/>
    <x v="0"/>
  </r>
  <r>
    <x v="7"/>
    <s v="NOVIEMBRE"/>
    <s v="BQE-2986"/>
    <x v="49"/>
    <x v="49"/>
    <x v="45"/>
    <x v="45"/>
    <x v="31"/>
    <x v="4"/>
    <x v="1"/>
    <n v="10"/>
    <n v="569909.31000000006"/>
    <n v="5699.093100000001"/>
    <x v="0"/>
  </r>
  <r>
    <x v="7"/>
    <s v="NOVIEMBRE"/>
    <s v="BQE-2986"/>
    <x v="49"/>
    <x v="49"/>
    <x v="43"/>
    <x v="43"/>
    <x v="29"/>
    <x v="1"/>
    <x v="1"/>
    <n v="32"/>
    <n v="140451.57999999999"/>
    <n v="4494.4505599999993"/>
    <x v="0"/>
  </r>
  <r>
    <x v="7"/>
    <s v="NOVIEMBRE"/>
    <s v="BQE-2986"/>
    <x v="49"/>
    <x v="49"/>
    <x v="183"/>
    <x v="183"/>
    <x v="133"/>
    <x v="4"/>
    <x v="1"/>
    <n v="4"/>
    <n v="548301.37"/>
    <n v="2193.2054800000001"/>
    <x v="0"/>
  </r>
  <r>
    <x v="7"/>
    <s v="NOVIEMBRE"/>
    <s v="BQE-2986"/>
    <x v="49"/>
    <x v="49"/>
    <x v="118"/>
    <x v="118"/>
    <x v="90"/>
    <x v="5"/>
    <x v="1"/>
    <n v="4"/>
    <n v="69068.22"/>
    <n v="276.27287999999999"/>
    <x v="0"/>
  </r>
  <r>
    <x v="7"/>
    <s v="NOVIEMBRE"/>
    <s v="BQE-2986"/>
    <x v="49"/>
    <x v="49"/>
    <x v="461"/>
    <x v="461"/>
    <x v="321"/>
    <x v="1"/>
    <x v="1"/>
    <n v="4"/>
    <n v="1929.28"/>
    <n v="7.7171199999999995"/>
    <x v="0"/>
  </r>
  <r>
    <x v="7"/>
    <s v="NOVIEMBRE"/>
    <s v="BQE-2986"/>
    <x v="49"/>
    <x v="49"/>
    <x v="102"/>
    <x v="102"/>
    <x v="75"/>
    <x v="1"/>
    <x v="1"/>
    <n v="28"/>
    <n v="1929.28"/>
    <n v="54.019839999999995"/>
    <x v="0"/>
  </r>
  <r>
    <x v="7"/>
    <s v="NOVIEMBRE"/>
    <s v="BQE-2987"/>
    <x v="49"/>
    <x v="49"/>
    <x v="45"/>
    <x v="45"/>
    <x v="31"/>
    <x v="4"/>
    <x v="1"/>
    <n v="2"/>
    <n v="563153.51"/>
    <n v="1126.30702"/>
    <x v="0"/>
  </r>
  <r>
    <x v="7"/>
    <s v="NOVIEMBRE"/>
    <s v="BQE-2987"/>
    <x v="49"/>
    <x v="49"/>
    <x v="183"/>
    <x v="183"/>
    <x v="133"/>
    <x v="4"/>
    <x v="1"/>
    <n v="12"/>
    <n v="541801.72"/>
    <n v="6501.6206400000001"/>
    <x v="0"/>
  </r>
  <r>
    <x v="7"/>
    <s v="NOVIEMBRE"/>
    <s v="BQE-2987"/>
    <x v="49"/>
    <x v="49"/>
    <x v="43"/>
    <x v="43"/>
    <x v="29"/>
    <x v="1"/>
    <x v="1"/>
    <n v="80"/>
    <n v="138786.64000000001"/>
    <n v="11102.931200000001"/>
    <x v="0"/>
  </r>
  <r>
    <x v="7"/>
    <s v="NOVIEMBRE"/>
    <s v="BQE-2987"/>
    <x v="49"/>
    <x v="49"/>
    <x v="118"/>
    <x v="118"/>
    <x v="90"/>
    <x v="5"/>
    <x v="1"/>
    <n v="6"/>
    <n v="68249.47"/>
    <n v="409.49682000000001"/>
    <x v="0"/>
  </r>
  <r>
    <x v="7"/>
    <s v="NOVIEMBRE"/>
    <s v="BQE-2990"/>
    <x v="159"/>
    <x v="159"/>
    <x v="77"/>
    <x v="77"/>
    <x v="4"/>
    <x v="3"/>
    <x v="1"/>
    <n v="2"/>
    <n v="847980"/>
    <n v="1695.96"/>
    <x v="0"/>
  </r>
  <r>
    <x v="7"/>
    <s v="NOVIEMBRE"/>
    <s v="BQE-2993"/>
    <x v="154"/>
    <x v="154"/>
    <x v="82"/>
    <x v="82"/>
    <x v="4"/>
    <x v="3"/>
    <x v="1"/>
    <n v="17"/>
    <n v="152000"/>
    <n v="2584"/>
    <x v="0"/>
  </r>
  <r>
    <x v="7"/>
    <s v="NOVIEMBRE"/>
    <s v="BQE-2993"/>
    <x v="154"/>
    <x v="154"/>
    <x v="708"/>
    <x v="705"/>
    <x v="475"/>
    <x v="0"/>
    <x v="3"/>
    <n v="10"/>
    <n v="9800"/>
    <n v="98"/>
    <x v="0"/>
  </r>
  <r>
    <x v="7"/>
    <s v="NOVIEMBRE"/>
    <s v="BQE-2994"/>
    <x v="167"/>
    <x v="167"/>
    <x v="130"/>
    <x v="130"/>
    <x v="99"/>
    <x v="0"/>
    <x v="3"/>
    <n v="1"/>
    <n v="260000"/>
    <n v="260"/>
    <x v="35"/>
  </r>
  <r>
    <x v="7"/>
    <s v="NOVIEMBRE"/>
    <s v="BQE-2994"/>
    <x v="167"/>
    <x v="167"/>
    <x v="676"/>
    <x v="676"/>
    <x v="4"/>
    <x v="1"/>
    <x v="0"/>
    <n v="1"/>
    <n v="20000"/>
    <n v="20"/>
    <x v="35"/>
  </r>
  <r>
    <x v="7"/>
    <s v="DICIEMBRE"/>
    <s v="BQE-2997"/>
    <x v="12"/>
    <x v="12"/>
    <x v="5"/>
    <x v="5"/>
    <x v="4"/>
    <x v="2"/>
    <x v="1"/>
    <n v="8"/>
    <n v="2150000"/>
    <n v="17200"/>
    <x v="8"/>
  </r>
  <r>
    <x v="7"/>
    <s v="DICIEMBRE"/>
    <s v="BQE-2998"/>
    <x v="25"/>
    <x v="25"/>
    <x v="263"/>
    <x v="263"/>
    <x v="4"/>
    <x v="2"/>
    <x v="1"/>
    <n v="1"/>
    <n v="10270248"/>
    <n v="10270.248"/>
    <x v="16"/>
  </r>
  <r>
    <x v="7"/>
    <s v="DICIEMBRE"/>
    <s v="BQE-2999"/>
    <x v="4"/>
    <x v="4"/>
    <x v="738"/>
    <x v="753"/>
    <x v="4"/>
    <x v="2"/>
    <x v="1"/>
    <n v="25"/>
    <n v="415788.36"/>
    <n v="10394.709000000001"/>
    <x v="3"/>
  </r>
  <r>
    <x v="7"/>
    <s v="DICIEMBRE"/>
    <s v="BQE-3000"/>
    <x v="2"/>
    <x v="2"/>
    <x v="738"/>
    <x v="753"/>
    <x v="4"/>
    <x v="2"/>
    <x v="1"/>
    <n v="1"/>
    <n v="415788.37"/>
    <n v="415.78836999999999"/>
    <x v="2"/>
  </r>
  <r>
    <x v="7"/>
    <s v="DICIEMBRE"/>
    <s v="BQE-3001"/>
    <x v="37"/>
    <x v="37"/>
    <x v="4"/>
    <x v="4"/>
    <x v="4"/>
    <x v="2"/>
    <x v="1"/>
    <n v="30"/>
    <n v="449143"/>
    <n v="13474.29"/>
    <x v="17"/>
  </r>
  <r>
    <x v="7"/>
    <s v="DICIEMBRE"/>
    <s v="BQE-3031"/>
    <x v="1"/>
    <x v="1"/>
    <x v="688"/>
    <x v="754"/>
    <x v="472"/>
    <x v="12"/>
    <x v="12"/>
    <n v="1"/>
    <n v="1317646.2"/>
    <n v="1317.6461999999999"/>
    <x v="1"/>
  </r>
  <r>
    <x v="7"/>
    <s v="DICIEMBRE"/>
    <s v="BQE-3035"/>
    <x v="6"/>
    <x v="6"/>
    <x v="495"/>
    <x v="495"/>
    <x v="341"/>
    <x v="1"/>
    <x v="1"/>
    <n v="1"/>
    <n v="65064"/>
    <n v="65.063999999999993"/>
    <x v="5"/>
  </r>
  <r>
    <x v="7"/>
    <s v="DICIEMBRE"/>
    <s v="BQE-3036"/>
    <x v="160"/>
    <x v="160"/>
    <x v="739"/>
    <x v="755"/>
    <x v="494"/>
    <x v="0"/>
    <x v="3"/>
    <n v="1"/>
    <n v="294600"/>
    <n v="294.60000000000002"/>
    <x v="3"/>
  </r>
  <r>
    <x v="7"/>
    <s v="DICIEMBRE"/>
    <s v="BQE-3037"/>
    <x v="142"/>
    <x v="142"/>
    <x v="77"/>
    <x v="77"/>
    <x v="4"/>
    <x v="3"/>
    <x v="1"/>
    <n v="4"/>
    <n v="824719.25"/>
    <n v="3298.877"/>
    <x v="6"/>
  </r>
  <r>
    <x v="7"/>
    <s v="DICIEMBRE"/>
    <s v="BQE-3038"/>
    <x v="20"/>
    <x v="20"/>
    <x v="728"/>
    <x v="743"/>
    <x v="489"/>
    <x v="9"/>
    <x v="15"/>
    <n v="1"/>
    <n v="9498000"/>
    <n v="9498"/>
    <x v="0"/>
  </r>
  <r>
    <x v="7"/>
    <s v="DICIEMBRE"/>
    <s v="BQE-3038"/>
    <x v="20"/>
    <x v="20"/>
    <x v="734"/>
    <x v="750"/>
    <x v="493"/>
    <x v="0"/>
    <x v="15"/>
    <n v="1"/>
    <n v="957000"/>
    <n v="957"/>
    <x v="0"/>
  </r>
  <r>
    <x v="7"/>
    <s v="DICIEMBRE"/>
    <s v="BQE-3038"/>
    <x v="20"/>
    <x v="20"/>
    <x v="736"/>
    <x v="752"/>
    <x v="4"/>
    <x v="1"/>
    <x v="15"/>
    <n v="1"/>
    <n v="1140000"/>
    <n v="1140"/>
    <x v="0"/>
  </r>
  <r>
    <x v="7"/>
    <s v="DICIEMBRE"/>
    <s v="BQE-3040"/>
    <x v="66"/>
    <x v="66"/>
    <x v="614"/>
    <x v="614"/>
    <x v="4"/>
    <x v="3"/>
    <x v="1"/>
    <n v="10"/>
    <n v="169324"/>
    <n v="1693.24"/>
    <x v="0"/>
  </r>
  <r>
    <x v="7"/>
    <s v="DICIEMBRE"/>
    <s v="BQE-3040"/>
    <x v="66"/>
    <x v="66"/>
    <x v="76"/>
    <x v="76"/>
    <x v="4"/>
    <x v="3"/>
    <x v="1"/>
    <n v="10"/>
    <n v="165594"/>
    <n v="1655.94"/>
    <x v="0"/>
  </r>
  <r>
    <x v="7"/>
    <s v="DICIEMBRE"/>
    <s v="BQE-3041"/>
    <x v="8"/>
    <x v="8"/>
    <x v="7"/>
    <x v="7"/>
    <x v="4"/>
    <x v="2"/>
    <x v="1"/>
    <n v="3"/>
    <n v="778105"/>
    <n v="2334.3150000000001"/>
    <x v="7"/>
  </r>
  <r>
    <x v="7"/>
    <s v="DICIEMBRE"/>
    <s v="BQE-3043"/>
    <x v="102"/>
    <x v="102"/>
    <x v="7"/>
    <x v="7"/>
    <x v="4"/>
    <x v="2"/>
    <x v="1"/>
    <n v="3"/>
    <n v="26333.333333333332"/>
    <n v="79"/>
    <x v="0"/>
  </r>
  <r>
    <x v="7"/>
    <s v="DICIEMBRE"/>
    <s v="BQE-3044"/>
    <x v="24"/>
    <x v="24"/>
    <x v="82"/>
    <x v="82"/>
    <x v="4"/>
    <x v="3"/>
    <x v="1"/>
    <n v="8"/>
    <n v="151500"/>
    <n v="1212"/>
    <x v="15"/>
  </r>
  <r>
    <x v="7"/>
    <s v="DICIEMBRE"/>
    <s v="BQE-3045"/>
    <x v="24"/>
    <x v="24"/>
    <x v="82"/>
    <x v="82"/>
    <x v="4"/>
    <x v="3"/>
    <x v="1"/>
    <n v="10"/>
    <n v="151500"/>
    <n v="1515"/>
    <x v="15"/>
  </r>
  <r>
    <x v="7"/>
    <s v="DICIEMBRE"/>
    <s v="BQE-3046"/>
    <x v="2"/>
    <x v="2"/>
    <x v="738"/>
    <x v="753"/>
    <x v="4"/>
    <x v="2"/>
    <x v="1"/>
    <n v="1"/>
    <n v="416530"/>
    <n v="416.53"/>
    <x v="2"/>
  </r>
  <r>
    <x v="7"/>
    <s v="DICIEMBRE"/>
    <s v="BQE-3053"/>
    <x v="48"/>
    <x v="48"/>
    <x v="287"/>
    <x v="287"/>
    <x v="197"/>
    <x v="1"/>
    <x v="1"/>
    <n v="0"/>
    <n v="227527.14400000003"/>
    <n v="0"/>
    <x v="0"/>
  </r>
  <r>
    <x v="7"/>
    <s v="DICIEMBRE"/>
    <s v="BQE-3053"/>
    <x v="48"/>
    <x v="48"/>
    <x v="468"/>
    <x v="468"/>
    <x v="325"/>
    <x v="1"/>
    <x v="1"/>
    <n v="0"/>
    <n v="440394.12320000003"/>
    <n v="0"/>
    <x v="0"/>
  </r>
  <r>
    <x v="7"/>
    <s v="DICIEMBRE"/>
    <s v="BQE-3053"/>
    <x v="48"/>
    <x v="48"/>
    <x v="102"/>
    <x v="102"/>
    <x v="75"/>
    <x v="1"/>
    <x v="1"/>
    <n v="0"/>
    <n v="1871.5104000000003"/>
    <n v="0"/>
    <x v="0"/>
  </r>
  <r>
    <x v="7"/>
    <s v="DICIEMBRE"/>
    <s v="BQE-3053"/>
    <x v="48"/>
    <x v="48"/>
    <x v="114"/>
    <x v="114"/>
    <x v="86"/>
    <x v="1"/>
    <x v="1"/>
    <n v="0"/>
    <n v="1628.9072000000001"/>
    <n v="0"/>
    <x v="0"/>
  </r>
  <r>
    <x v="7"/>
    <s v="DICIEMBRE"/>
    <s v="BQE-3053"/>
    <x v="48"/>
    <x v="48"/>
    <x v="115"/>
    <x v="115"/>
    <x v="87"/>
    <x v="4"/>
    <x v="1"/>
    <n v="0"/>
    <n v="933779.71680000005"/>
    <n v="0"/>
    <x v="0"/>
  </r>
  <r>
    <x v="7"/>
    <s v="DICIEMBRE"/>
    <s v="BQE-3053"/>
    <x v="48"/>
    <x v="48"/>
    <x v="740"/>
    <x v="113"/>
    <x v="4"/>
    <x v="1"/>
    <x v="1"/>
    <n v="0"/>
    <n v="28453.889600000006"/>
    <n v="0"/>
    <x v="0"/>
  </r>
  <r>
    <x v="7"/>
    <s v="DICIEMBRE"/>
    <s v="BQE-3053"/>
    <x v="48"/>
    <x v="48"/>
    <x v="286"/>
    <x v="286"/>
    <x v="196"/>
    <x v="1"/>
    <x v="1"/>
    <n v="0"/>
    <n v="154226.32"/>
    <n v="0"/>
    <x v="0"/>
  </r>
  <r>
    <x v="7"/>
    <s v="DICIEMBRE"/>
    <s v="BQE-3054"/>
    <x v="8"/>
    <x v="8"/>
    <x v="297"/>
    <x v="297"/>
    <x v="202"/>
    <x v="2"/>
    <x v="1"/>
    <n v="1"/>
    <n v="42873151.590000004"/>
    <n v="42873.151590000001"/>
    <x v="7"/>
  </r>
  <r>
    <x v="7"/>
    <s v="DICIEMBRE"/>
    <s v="BQE-3055"/>
    <x v="33"/>
    <x v="33"/>
    <x v="600"/>
    <x v="600"/>
    <x v="411"/>
    <x v="10"/>
    <x v="0"/>
    <n v="4"/>
    <n v="3070588.24"/>
    <n v="12282.35296"/>
    <x v="0"/>
  </r>
  <r>
    <x v="7"/>
    <s v="DICIEMBRE"/>
    <s v="BQE-3057"/>
    <x v="4"/>
    <x v="4"/>
    <x v="5"/>
    <x v="5"/>
    <x v="4"/>
    <x v="2"/>
    <x v="1"/>
    <n v="1"/>
    <n v="2066751"/>
    <n v="2066.7510000000002"/>
    <x v="3"/>
  </r>
  <r>
    <x v="7"/>
    <s v="DICIEMBRE"/>
    <s v="BQE-3058"/>
    <x v="27"/>
    <x v="27"/>
    <x v="185"/>
    <x v="185"/>
    <x v="135"/>
    <x v="4"/>
    <x v="1"/>
    <n v="4"/>
    <n v="1529146.19"/>
    <n v="6116.5847599999997"/>
    <x v="10"/>
  </r>
  <r>
    <x v="7"/>
    <s v="DICIEMBRE"/>
    <s v="BQE-3061"/>
    <x v="49"/>
    <x v="49"/>
    <x v="102"/>
    <x v="102"/>
    <x v="75"/>
    <x v="1"/>
    <x v="1"/>
    <n v="96"/>
    <n v="1733.74"/>
    <n v="166.43904000000001"/>
    <x v="0"/>
  </r>
  <r>
    <x v="7"/>
    <s v="DICIEMBRE"/>
    <s v="BQE-3061"/>
    <x v="49"/>
    <x v="49"/>
    <x v="656"/>
    <x v="656"/>
    <x v="448"/>
    <x v="4"/>
    <x v="1"/>
    <n v="4"/>
    <n v="494117.32"/>
    <n v="1976.46928"/>
    <x v="0"/>
  </r>
  <r>
    <x v="7"/>
    <s v="DICIEMBRE"/>
    <s v="BQE-3061"/>
    <x v="49"/>
    <x v="49"/>
    <x v="117"/>
    <x v="117"/>
    <x v="89"/>
    <x v="1"/>
    <x v="1"/>
    <n v="4"/>
    <n v="171294.01"/>
    <n v="685.17604000000006"/>
    <x v="0"/>
  </r>
  <r>
    <x v="7"/>
    <s v="DICIEMBRE"/>
    <s v="BQE-3061"/>
    <x v="49"/>
    <x v="49"/>
    <x v="183"/>
    <x v="183"/>
    <x v="133"/>
    <x v="4"/>
    <x v="1"/>
    <n v="21"/>
    <n v="492730.32"/>
    <n v="10347.336720000001"/>
    <x v="0"/>
  </r>
  <r>
    <x v="7"/>
    <s v="DICIEMBRE"/>
    <s v="BQE-3061"/>
    <x v="49"/>
    <x v="49"/>
    <x v="43"/>
    <x v="43"/>
    <x v="29"/>
    <x v="1"/>
    <x v="1"/>
    <n v="72"/>
    <n v="126216.63"/>
    <n v="9087.5973599999998"/>
    <x v="0"/>
  </r>
  <r>
    <x v="7"/>
    <s v="DICIEMBRE"/>
    <s v="BQE-3061"/>
    <x v="49"/>
    <x v="49"/>
    <x v="118"/>
    <x v="118"/>
    <x v="90"/>
    <x v="5"/>
    <x v="1"/>
    <n v="48"/>
    <n v="62068.07"/>
    <n v="2979.2673599999998"/>
    <x v="0"/>
  </r>
  <r>
    <x v="7"/>
    <s v="DICIEMBRE"/>
    <s v="BQE-3062"/>
    <x v="49"/>
    <x v="49"/>
    <x v="43"/>
    <x v="43"/>
    <x v="29"/>
    <x v="1"/>
    <x v="1"/>
    <n v="14"/>
    <n v="126216.63"/>
    <n v="1767.0328200000001"/>
    <x v="0"/>
  </r>
  <r>
    <x v="7"/>
    <s v="DICIEMBRE"/>
    <s v="BQE-3062"/>
    <x v="49"/>
    <x v="49"/>
    <x v="118"/>
    <x v="118"/>
    <x v="90"/>
    <x v="5"/>
    <x v="1"/>
    <n v="4"/>
    <n v="62068.07"/>
    <n v="248.27227999999999"/>
    <x v="0"/>
  </r>
  <r>
    <x v="7"/>
    <s v="DICIEMBRE"/>
    <s v="BQE-3062"/>
    <x v="49"/>
    <x v="49"/>
    <x v="461"/>
    <x v="461"/>
    <x v="321"/>
    <x v="1"/>
    <x v="1"/>
    <n v="4"/>
    <n v="1733.74"/>
    <n v="6.9349600000000002"/>
    <x v="0"/>
  </r>
  <r>
    <x v="7"/>
    <s v="DICIEMBRE"/>
    <s v="BQE-3062"/>
    <x v="49"/>
    <x v="49"/>
    <x v="102"/>
    <x v="102"/>
    <x v="75"/>
    <x v="1"/>
    <x v="1"/>
    <n v="28"/>
    <n v="1733.74"/>
    <n v="48.544719999999998"/>
    <x v="0"/>
  </r>
  <r>
    <x v="7"/>
    <s v="DICIEMBRE"/>
    <s v="BQE-3063"/>
    <x v="164"/>
    <x v="164"/>
    <x v="65"/>
    <x v="65"/>
    <x v="51"/>
    <x v="0"/>
    <x v="3"/>
    <n v="0"/>
    <n v="181762.59"/>
    <n v="0"/>
    <x v="0"/>
  </r>
  <r>
    <x v="7"/>
    <s v="DICIEMBRE"/>
    <s v="BQE-3063"/>
    <x v="164"/>
    <x v="164"/>
    <x v="260"/>
    <x v="260"/>
    <x v="179"/>
    <x v="1"/>
    <x v="3"/>
    <n v="0"/>
    <n v="186776.5"/>
    <n v="0"/>
    <x v="0"/>
  </r>
  <r>
    <x v="7"/>
    <s v="DICIEMBRE"/>
    <s v="BQE-3063"/>
    <x v="164"/>
    <x v="164"/>
    <x v="144"/>
    <x v="144"/>
    <x v="113"/>
    <x v="1"/>
    <x v="3"/>
    <n v="0"/>
    <n v="204649.2"/>
    <n v="0"/>
    <x v="0"/>
  </r>
  <r>
    <x v="7"/>
    <s v="DICIEMBRE"/>
    <s v="BQE-3063"/>
    <x v="164"/>
    <x v="164"/>
    <x v="357"/>
    <x v="357"/>
    <x v="245"/>
    <x v="1"/>
    <x v="3"/>
    <n v="0"/>
    <n v="85270.5"/>
    <n v="0"/>
    <x v="0"/>
  </r>
  <r>
    <x v="7"/>
    <s v="DICIEMBRE"/>
    <s v="BQE-3064"/>
    <x v="77"/>
    <x v="77"/>
    <x v="146"/>
    <x v="146"/>
    <x v="115"/>
    <x v="2"/>
    <x v="3"/>
    <n v="2"/>
    <n v="1459865.06"/>
    <n v="2919.7301200000002"/>
    <x v="16"/>
  </r>
  <r>
    <x v="7"/>
    <s v="DICIEMBRE"/>
    <s v="BQE-3064"/>
    <x v="77"/>
    <x v="77"/>
    <x v="67"/>
    <x v="67"/>
    <x v="53"/>
    <x v="0"/>
    <x v="3"/>
    <n v="6"/>
    <n v="73230.3"/>
    <n v="439.38180000000006"/>
    <x v="16"/>
  </r>
  <r>
    <x v="7"/>
    <s v="DICIEMBRE"/>
    <s v="BQE-3065"/>
    <x v="77"/>
    <x v="77"/>
    <x v="146"/>
    <x v="146"/>
    <x v="115"/>
    <x v="2"/>
    <x v="3"/>
    <n v="2"/>
    <n v="1459865.06"/>
    <n v="2919.7301200000002"/>
    <x v="16"/>
  </r>
  <r>
    <x v="7"/>
    <s v="DICIEMBRE"/>
    <s v="BQE-3065"/>
    <x v="77"/>
    <x v="77"/>
    <x v="67"/>
    <x v="67"/>
    <x v="53"/>
    <x v="0"/>
    <x v="3"/>
    <n v="6"/>
    <n v="73230.3"/>
    <n v="439.38180000000006"/>
    <x v="16"/>
  </r>
  <r>
    <x v="7"/>
    <s v="DICIEMBRE"/>
    <s v="BQE-3065"/>
    <x v="77"/>
    <x v="77"/>
    <x v="132"/>
    <x v="132"/>
    <x v="101"/>
    <x v="0"/>
    <x v="3"/>
    <n v="6"/>
    <n v="494432.46"/>
    <n v="2966.5947600000004"/>
    <x v="16"/>
  </r>
  <r>
    <x v="7"/>
    <s v="DICIEMBRE"/>
    <s v="BQE-3065"/>
    <x v="77"/>
    <x v="77"/>
    <x v="741"/>
    <x v="756"/>
    <x v="102"/>
    <x v="1"/>
    <x v="3"/>
    <n v="5"/>
    <n v="715248.95"/>
    <n v="3576.2447499999998"/>
    <x v="16"/>
  </r>
  <r>
    <x v="7"/>
    <s v="DICIEMBRE"/>
    <s v="BQE-3065"/>
    <x v="77"/>
    <x v="77"/>
    <x v="218"/>
    <x v="218"/>
    <x v="157"/>
    <x v="1"/>
    <x v="3"/>
    <n v="6"/>
    <n v="56005.66"/>
    <n v="336.03396000000004"/>
    <x v="16"/>
  </r>
  <r>
    <x v="7"/>
    <s v="DICIEMBRE"/>
    <s v="BQE-3065"/>
    <x v="77"/>
    <x v="77"/>
    <x v="219"/>
    <x v="219"/>
    <x v="158"/>
    <x v="1"/>
    <x v="3"/>
    <n v="12"/>
    <n v="217610.31"/>
    <n v="2611.3237199999999"/>
    <x v="16"/>
  </r>
  <r>
    <x v="7"/>
    <s v="DICIEMBRE"/>
    <s v="BQE-3065"/>
    <x v="77"/>
    <x v="77"/>
    <x v="215"/>
    <x v="215"/>
    <x v="154"/>
    <x v="1"/>
    <x v="3"/>
    <n v="6"/>
    <n v="99220.75"/>
    <n v="595.32449999999994"/>
    <x v="16"/>
  </r>
  <r>
    <x v="7"/>
    <s v="DICIEMBRE"/>
    <s v="BQE-3065"/>
    <x v="77"/>
    <x v="77"/>
    <x v="586"/>
    <x v="586"/>
    <x v="400"/>
    <x v="1"/>
    <x v="3"/>
    <n v="12"/>
    <n v="159046.53"/>
    <n v="1908.5583599999998"/>
    <x v="16"/>
  </r>
  <r>
    <x v="7"/>
    <s v="DICIEMBRE"/>
    <s v="BQE-3065"/>
    <x v="77"/>
    <x v="77"/>
    <x v="143"/>
    <x v="143"/>
    <x v="112"/>
    <x v="1"/>
    <x v="3"/>
    <n v="1"/>
    <n v="230946.62"/>
    <n v="230.94662"/>
    <x v="16"/>
  </r>
  <r>
    <x v="7"/>
    <s v="DICIEMBRE"/>
    <s v="BQE-3065"/>
    <x v="77"/>
    <x v="77"/>
    <x v="65"/>
    <x v="65"/>
    <x v="51"/>
    <x v="0"/>
    <x v="3"/>
    <n v="4"/>
    <n v="196463.23"/>
    <n v="785.85292000000004"/>
    <x v="16"/>
  </r>
  <r>
    <x v="7"/>
    <s v="DICIEMBRE"/>
    <s v="BQE-3065"/>
    <x v="77"/>
    <x v="77"/>
    <x v="707"/>
    <x v="704"/>
    <x v="474"/>
    <x v="0"/>
    <x v="3"/>
    <n v="4"/>
    <n v="1578186.4"/>
    <n v="6312.7455999999993"/>
    <x v="16"/>
  </r>
  <r>
    <x v="7"/>
    <s v="DICIEMBRE"/>
    <s v="BQE-3066"/>
    <x v="9"/>
    <x v="9"/>
    <x v="9"/>
    <x v="9"/>
    <x v="4"/>
    <x v="3"/>
    <x v="1"/>
    <n v="1"/>
    <n v="200000"/>
    <n v="200"/>
    <x v="0"/>
  </r>
  <r>
    <x v="7"/>
    <s v="DICIEMBRE"/>
    <s v="BQE-3067"/>
    <x v="2"/>
    <x v="2"/>
    <x v="738"/>
    <x v="753"/>
    <x v="4"/>
    <x v="2"/>
    <x v="1"/>
    <n v="1"/>
    <n v="407354.23"/>
    <n v="407.35422999999997"/>
    <x v="2"/>
  </r>
  <r>
    <x v="7"/>
    <s v="DICIEMBRE"/>
    <s v="BQE-3068"/>
    <x v="4"/>
    <x v="4"/>
    <x v="738"/>
    <x v="753"/>
    <x v="4"/>
    <x v="2"/>
    <x v="1"/>
    <n v="25"/>
    <n v="407354.23"/>
    <n v="10183.855750000001"/>
    <x v="3"/>
  </r>
  <r>
    <x v="7"/>
    <s v="DICIEMBRE"/>
    <s v="BQE-3069"/>
    <x v="8"/>
    <x v="8"/>
    <x v="719"/>
    <x v="723"/>
    <x v="4"/>
    <x v="2"/>
    <x v="1"/>
    <n v="30"/>
    <n v="162695"/>
    <n v="4880.8500000000004"/>
    <x v="7"/>
  </r>
  <r>
    <x v="7"/>
    <s v="DICIEMBRE"/>
    <s v="BQE-3070"/>
    <x v="8"/>
    <x v="8"/>
    <x v="719"/>
    <x v="723"/>
    <x v="4"/>
    <x v="2"/>
    <x v="1"/>
    <n v="20"/>
    <n v="162695"/>
    <n v="3253.9"/>
    <x v="7"/>
  </r>
  <r>
    <x v="7"/>
    <s v="DICIEMBRE"/>
    <s v="BQE-3071"/>
    <x v="8"/>
    <x v="8"/>
    <x v="719"/>
    <x v="723"/>
    <x v="4"/>
    <x v="2"/>
    <x v="1"/>
    <n v="27"/>
    <n v="162695"/>
    <n v="4392.7650000000003"/>
    <x v="7"/>
  </r>
  <r>
    <x v="7"/>
    <s v="DICIEMBRE"/>
    <s v="BQE-3072"/>
    <x v="20"/>
    <x v="20"/>
    <x v="130"/>
    <x v="130"/>
    <x v="99"/>
    <x v="0"/>
    <x v="3"/>
    <n v="1"/>
    <n v="245376"/>
    <n v="245.376"/>
    <x v="0"/>
  </r>
  <r>
    <x v="8"/>
    <s v="ENERO"/>
    <s v="BQE-3073"/>
    <x v="1"/>
    <x v="1"/>
    <x v="82"/>
    <x v="82"/>
    <x v="4"/>
    <x v="3"/>
    <x v="1"/>
    <n v="8"/>
    <n v="155000"/>
    <n v="1240"/>
    <x v="1"/>
  </r>
  <r>
    <x v="8"/>
    <s v="ENERO"/>
    <s v="BQE-3073"/>
    <x v="1"/>
    <x v="1"/>
    <x v="76"/>
    <x v="76"/>
    <x v="4"/>
    <x v="3"/>
    <x v="1"/>
    <n v="5"/>
    <n v="165000"/>
    <n v="825"/>
    <x v="1"/>
  </r>
  <r>
    <x v="8"/>
    <s v="ENERO"/>
    <s v="BQE-3074"/>
    <x v="1"/>
    <x v="1"/>
    <x v="124"/>
    <x v="124"/>
    <x v="4"/>
    <x v="1"/>
    <x v="2"/>
    <n v="4"/>
    <n v="310957"/>
    <n v="1243.828"/>
    <x v="1"/>
  </r>
  <r>
    <x v="8"/>
    <s v="ENERO"/>
    <s v="BQE-3075"/>
    <x v="8"/>
    <x v="8"/>
    <x v="7"/>
    <x v="7"/>
    <x v="4"/>
    <x v="2"/>
    <x v="1"/>
    <n v="0"/>
    <n v="729473"/>
    <n v="0"/>
    <x v="7"/>
  </r>
  <r>
    <x v="8"/>
    <s v="ENERO"/>
    <s v="BQE-3076"/>
    <x v="8"/>
    <x v="8"/>
    <x v="7"/>
    <x v="7"/>
    <x v="4"/>
    <x v="2"/>
    <x v="1"/>
    <n v="5"/>
    <n v="729473"/>
    <n v="3647.3649999999998"/>
    <x v="7"/>
  </r>
  <r>
    <x v="8"/>
    <s v="ENERO"/>
    <s v="BQE-3077"/>
    <x v="8"/>
    <x v="8"/>
    <x v="7"/>
    <x v="7"/>
    <x v="4"/>
    <x v="2"/>
    <x v="1"/>
    <n v="5"/>
    <n v="729473"/>
    <n v="3647.3649999999998"/>
    <x v="7"/>
  </r>
  <r>
    <x v="8"/>
    <s v="ENERO"/>
    <s v="BQE-3078"/>
    <x v="4"/>
    <x v="4"/>
    <x v="76"/>
    <x v="76"/>
    <x v="4"/>
    <x v="3"/>
    <x v="1"/>
    <n v="3"/>
    <n v="157623.32999999999"/>
    <n v="472.86998999999997"/>
    <x v="3"/>
  </r>
  <r>
    <x v="8"/>
    <s v="ENERO"/>
    <s v="BQE-3079"/>
    <x v="4"/>
    <x v="4"/>
    <x v="500"/>
    <x v="500"/>
    <x v="4"/>
    <x v="3"/>
    <x v="1"/>
    <n v="1"/>
    <n v="783748"/>
    <n v="783.74800000000005"/>
    <x v="3"/>
  </r>
  <r>
    <x v="8"/>
    <s v="ENERO"/>
    <s v="BQE-3081"/>
    <x v="13"/>
    <x v="13"/>
    <x v="386"/>
    <x v="386"/>
    <x v="262"/>
    <x v="2"/>
    <x v="1"/>
    <n v="40"/>
    <n v="178205"/>
    <n v="7128.2"/>
    <x v="9"/>
  </r>
  <r>
    <x v="8"/>
    <s v="ENERO"/>
    <s v="BQE-3083"/>
    <x v="28"/>
    <x v="28"/>
    <x v="386"/>
    <x v="386"/>
    <x v="262"/>
    <x v="2"/>
    <x v="1"/>
    <n v="200"/>
    <n v="177296"/>
    <n v="35459.199999999997"/>
    <x v="10"/>
  </r>
  <r>
    <x v="8"/>
    <s v="ENERO"/>
    <s v="BQE-3083"/>
    <x v="28"/>
    <x v="28"/>
    <x v="4"/>
    <x v="4"/>
    <x v="4"/>
    <x v="2"/>
    <x v="1"/>
    <n v="150"/>
    <n v="431868"/>
    <n v="64780.2"/>
    <x v="10"/>
  </r>
  <r>
    <x v="8"/>
    <s v="ENERO"/>
    <s v="BQE-3108"/>
    <x v="53"/>
    <x v="53"/>
    <x v="9"/>
    <x v="9"/>
    <x v="4"/>
    <x v="3"/>
    <x v="1"/>
    <n v="5"/>
    <n v="185000"/>
    <n v="925"/>
    <x v="0"/>
  </r>
  <r>
    <x v="8"/>
    <s v="ENERO"/>
    <s v="BQE-3108"/>
    <x v="53"/>
    <x v="53"/>
    <x v="614"/>
    <x v="614"/>
    <x v="4"/>
    <x v="3"/>
    <x v="1"/>
    <n v="3"/>
    <n v="185000"/>
    <n v="555"/>
    <x v="0"/>
  </r>
  <r>
    <x v="8"/>
    <s v="ENERO"/>
    <s v="BQE-3109"/>
    <x v="65"/>
    <x v="65"/>
    <x v="742"/>
    <x v="757"/>
    <x v="495"/>
    <x v="1"/>
    <x v="3"/>
    <n v="1"/>
    <n v="45430.57"/>
    <n v="45.430570000000003"/>
    <x v="0"/>
  </r>
  <r>
    <x v="8"/>
    <s v="ENERO"/>
    <s v="BQE-3109"/>
    <x v="65"/>
    <x v="65"/>
    <x v="76"/>
    <x v="76"/>
    <x v="4"/>
    <x v="3"/>
    <x v="1"/>
    <n v="2"/>
    <n v="181872.92"/>
    <n v="363.74584000000004"/>
    <x v="0"/>
  </r>
  <r>
    <x v="8"/>
    <s v="ENERO"/>
    <s v="BQE-3110"/>
    <x v="28"/>
    <x v="28"/>
    <x v="6"/>
    <x v="6"/>
    <x v="4"/>
    <x v="2"/>
    <x v="1"/>
    <n v="2"/>
    <n v="2059224"/>
    <n v="4118.4480000000003"/>
    <x v="10"/>
  </r>
  <r>
    <x v="8"/>
    <s v="ENERO"/>
    <s v="BQE-3111"/>
    <x v="28"/>
    <x v="28"/>
    <x v="9"/>
    <x v="9"/>
    <x v="4"/>
    <x v="3"/>
    <x v="1"/>
    <n v="10"/>
    <n v="147930"/>
    <n v="1479.3"/>
    <x v="10"/>
  </r>
  <r>
    <x v="8"/>
    <s v="ENERO"/>
    <s v="BQE-3112"/>
    <x v="1"/>
    <x v="1"/>
    <x v="76"/>
    <x v="76"/>
    <x v="4"/>
    <x v="3"/>
    <x v="1"/>
    <n v="10"/>
    <n v="165334.06"/>
    <n v="1653.3406"/>
    <x v="1"/>
  </r>
  <r>
    <x v="8"/>
    <s v="ENERO"/>
    <s v="BQE-3112"/>
    <x v="1"/>
    <x v="1"/>
    <x v="614"/>
    <x v="614"/>
    <x v="4"/>
    <x v="3"/>
    <x v="1"/>
    <n v="20"/>
    <n v="165334.06"/>
    <n v="3306.6812"/>
    <x v="1"/>
  </r>
  <r>
    <x v="8"/>
    <s v="ENERO"/>
    <s v="BQE-3113"/>
    <x v="8"/>
    <x v="8"/>
    <x v="501"/>
    <x v="501"/>
    <x v="344"/>
    <x v="3"/>
    <x v="1"/>
    <n v="2"/>
    <n v="3084616.64"/>
    <n v="6169.2332800000004"/>
    <x v="7"/>
  </r>
  <r>
    <x v="8"/>
    <s v="ENERO"/>
    <s v="BQE-3114"/>
    <x v="8"/>
    <x v="8"/>
    <x v="501"/>
    <x v="501"/>
    <x v="344"/>
    <x v="3"/>
    <x v="1"/>
    <n v="2"/>
    <n v="3084616.64"/>
    <n v="6169.2332800000004"/>
    <x v="7"/>
  </r>
  <r>
    <x v="8"/>
    <s v="ENERO"/>
    <s v="BQE-3115"/>
    <x v="8"/>
    <x v="8"/>
    <x v="501"/>
    <x v="501"/>
    <x v="344"/>
    <x v="3"/>
    <x v="1"/>
    <n v="2"/>
    <n v="3084616.64"/>
    <n v="6169.2332800000004"/>
    <x v="7"/>
  </r>
  <r>
    <x v="8"/>
    <s v="ENERO"/>
    <s v="BQE-3116"/>
    <x v="8"/>
    <x v="8"/>
    <x v="501"/>
    <x v="501"/>
    <x v="344"/>
    <x v="3"/>
    <x v="1"/>
    <n v="2"/>
    <n v="3084616.5"/>
    <n v="6169.2330000000002"/>
    <x v="7"/>
  </r>
  <r>
    <x v="8"/>
    <s v="ENERO"/>
    <s v="BQE-3117"/>
    <x v="65"/>
    <x v="65"/>
    <x v="67"/>
    <x v="67"/>
    <x v="53"/>
    <x v="0"/>
    <x v="3"/>
    <n v="1"/>
    <n v="77600"/>
    <n v="77.599999999999994"/>
    <x v="0"/>
  </r>
  <r>
    <x v="8"/>
    <s v="ENERO"/>
    <s v="BQE-3117"/>
    <x v="65"/>
    <x v="65"/>
    <x v="586"/>
    <x v="586"/>
    <x v="400"/>
    <x v="1"/>
    <x v="3"/>
    <n v="3"/>
    <n v="168383"/>
    <n v="505.149"/>
    <x v="0"/>
  </r>
  <r>
    <x v="8"/>
    <s v="ENERO"/>
    <s v="BQE-3118"/>
    <x v="65"/>
    <x v="65"/>
    <x v="67"/>
    <x v="67"/>
    <x v="53"/>
    <x v="0"/>
    <x v="3"/>
    <n v="2"/>
    <n v="77600"/>
    <n v="155.19999999999999"/>
    <x v="0"/>
  </r>
  <r>
    <x v="8"/>
    <s v="ENERO"/>
    <s v="BQE-3119"/>
    <x v="1"/>
    <x v="1"/>
    <x v="82"/>
    <x v="82"/>
    <x v="4"/>
    <x v="3"/>
    <x v="1"/>
    <n v="15"/>
    <n v="154647.20000000001"/>
    <n v="2319.7080000000001"/>
    <x v="1"/>
  </r>
  <r>
    <x v="8"/>
    <s v="ENERO"/>
    <s v="BQE-3140"/>
    <x v="5"/>
    <x v="5"/>
    <x v="743"/>
    <x v="758"/>
    <x v="496"/>
    <x v="2"/>
    <x v="1"/>
    <n v="1"/>
    <n v="16262758.800000001"/>
    <n v="16262.758800000001"/>
    <x v="4"/>
  </r>
  <r>
    <x v="8"/>
    <s v="ENERO"/>
    <s v="BQE-3141"/>
    <x v="5"/>
    <x v="5"/>
    <x v="15"/>
    <x v="15"/>
    <x v="4"/>
    <x v="3"/>
    <x v="1"/>
    <n v="4"/>
    <n v="4455330"/>
    <n v="17821.32"/>
    <x v="4"/>
  </r>
  <r>
    <x v="8"/>
    <s v="ENERO"/>
    <s v="BQE-3141"/>
    <x v="5"/>
    <x v="5"/>
    <x v="18"/>
    <x v="18"/>
    <x v="4"/>
    <x v="3"/>
    <x v="1"/>
    <n v="4"/>
    <n v="4796902"/>
    <n v="19187.608"/>
    <x v="4"/>
  </r>
  <r>
    <x v="8"/>
    <s v="ENERO"/>
    <s v="BQE-3142"/>
    <x v="37"/>
    <x v="37"/>
    <x v="89"/>
    <x v="89"/>
    <x v="64"/>
    <x v="4"/>
    <x v="1"/>
    <n v="5"/>
    <n v="571393"/>
    <n v="2856.9650000000001"/>
    <x v="17"/>
  </r>
  <r>
    <x v="8"/>
    <s v="ENERO"/>
    <s v="BQE-3142"/>
    <x v="37"/>
    <x v="37"/>
    <x v="43"/>
    <x v="43"/>
    <x v="29"/>
    <x v="1"/>
    <x v="1"/>
    <n v="50"/>
    <n v="153266"/>
    <n v="7663.3"/>
    <x v="17"/>
  </r>
  <r>
    <x v="8"/>
    <s v="ENERO"/>
    <s v="BQE-3143"/>
    <x v="4"/>
    <x v="4"/>
    <x v="5"/>
    <x v="5"/>
    <x v="4"/>
    <x v="2"/>
    <x v="1"/>
    <n v="2"/>
    <n v="2066751"/>
    <n v="4133.5020000000004"/>
    <x v="3"/>
  </r>
  <r>
    <x v="8"/>
    <s v="ENERO"/>
    <s v="BQE-3147"/>
    <x v="20"/>
    <x v="20"/>
    <x v="579"/>
    <x v="579"/>
    <x v="394"/>
    <x v="0"/>
    <x v="3"/>
    <n v="1"/>
    <n v="998800"/>
    <n v="998.8"/>
    <x v="0"/>
  </r>
  <r>
    <x v="8"/>
    <s v="ENERO"/>
    <s v="BQE-3147"/>
    <x v="20"/>
    <x v="20"/>
    <x v="170"/>
    <x v="170"/>
    <x v="126"/>
    <x v="2"/>
    <x v="3"/>
    <n v="1"/>
    <n v="1477238"/>
    <n v="1477.2380000000001"/>
    <x v="0"/>
  </r>
  <r>
    <x v="8"/>
    <s v="ENERO"/>
    <s v="BQE-3147"/>
    <x v="20"/>
    <x v="20"/>
    <x v="357"/>
    <x v="357"/>
    <x v="245"/>
    <x v="1"/>
    <x v="3"/>
    <n v="1"/>
    <n v="87422"/>
    <n v="87.421999999999997"/>
    <x v="0"/>
  </r>
  <r>
    <x v="8"/>
    <s v="ENERO"/>
    <s v="BQE-3147"/>
    <x v="20"/>
    <x v="20"/>
    <x v="169"/>
    <x v="169"/>
    <x v="4"/>
    <x v="1"/>
    <x v="3"/>
    <n v="1"/>
    <n v="224874"/>
    <n v="224.874"/>
    <x v="0"/>
  </r>
  <r>
    <x v="8"/>
    <s v="ENERO"/>
    <s v="BQE-3148"/>
    <x v="20"/>
    <x v="20"/>
    <x v="94"/>
    <x v="94"/>
    <x v="69"/>
    <x v="0"/>
    <x v="3"/>
    <n v="8"/>
    <n v="53260"/>
    <n v="426.08"/>
    <x v="0"/>
  </r>
  <r>
    <x v="8"/>
    <s v="ENERO"/>
    <s v="BQE-3149"/>
    <x v="20"/>
    <x v="20"/>
    <x v="130"/>
    <x v="130"/>
    <x v="99"/>
    <x v="0"/>
    <x v="3"/>
    <n v="2"/>
    <n v="245376"/>
    <n v="490.75200000000001"/>
    <x v="0"/>
  </r>
  <r>
    <x v="8"/>
    <s v="ENERO"/>
    <s v="BQE-3149"/>
    <x v="20"/>
    <x v="20"/>
    <x v="733"/>
    <x v="749"/>
    <x v="492"/>
    <x v="0"/>
    <x v="3"/>
    <n v="1"/>
    <n v="400271"/>
    <n v="400.27100000000002"/>
    <x v="0"/>
  </r>
  <r>
    <x v="8"/>
    <s v="ENERO"/>
    <s v="BQE-3149"/>
    <x v="20"/>
    <x v="20"/>
    <x v="676"/>
    <x v="676"/>
    <x v="4"/>
    <x v="1"/>
    <x v="0"/>
    <n v="1"/>
    <n v="72000"/>
    <n v="72"/>
    <x v="0"/>
  </r>
  <r>
    <x v="8"/>
    <s v="ENERO"/>
    <s v="BQE-3150"/>
    <x v="102"/>
    <x v="102"/>
    <x v="77"/>
    <x v="77"/>
    <x v="4"/>
    <x v="3"/>
    <x v="1"/>
    <n v="3"/>
    <n v="830000"/>
    <n v="2490"/>
    <x v="0"/>
  </r>
  <r>
    <x v="8"/>
    <s v="FEBRERO"/>
    <s v="BQE-3154"/>
    <x v="4"/>
    <x v="4"/>
    <x v="738"/>
    <x v="753"/>
    <x v="4"/>
    <x v="2"/>
    <x v="1"/>
    <n v="25"/>
    <n v="423173.93"/>
    <n v="10579.348249999999"/>
    <x v="3"/>
  </r>
  <r>
    <x v="8"/>
    <s v="FEBRERO"/>
    <s v="BQE-3176"/>
    <x v="8"/>
    <x v="8"/>
    <x v="386"/>
    <x v="386"/>
    <x v="262"/>
    <x v="2"/>
    <x v="1"/>
    <n v="30"/>
    <n v="162695"/>
    <n v="4880.8500000000004"/>
    <x v="7"/>
  </r>
  <r>
    <x v="8"/>
    <s v="FEBRERO"/>
    <s v="BQE-3177"/>
    <x v="8"/>
    <x v="8"/>
    <x v="386"/>
    <x v="386"/>
    <x v="262"/>
    <x v="2"/>
    <x v="1"/>
    <n v="50"/>
    <n v="162695"/>
    <n v="8134.75"/>
    <x v="7"/>
  </r>
  <r>
    <x v="8"/>
    <s v="FEBRERO"/>
    <s v="BQE-3178"/>
    <x v="8"/>
    <x v="8"/>
    <x v="386"/>
    <x v="386"/>
    <x v="262"/>
    <x v="2"/>
    <x v="1"/>
    <n v="30"/>
    <n v="162695"/>
    <n v="4880.8500000000004"/>
    <x v="7"/>
  </r>
  <r>
    <x v="8"/>
    <s v="FEBRERO"/>
    <s v="BQE-3191"/>
    <x v="166"/>
    <x v="166"/>
    <x v="734"/>
    <x v="750"/>
    <x v="493"/>
    <x v="0"/>
    <x v="15"/>
    <n v="2"/>
    <n v="1089683.2"/>
    <n v="2179.3663999999999"/>
    <x v="34"/>
  </r>
  <r>
    <x v="8"/>
    <s v="FEBRERO"/>
    <s v="BQE-3192"/>
    <x v="65"/>
    <x v="65"/>
    <x v="60"/>
    <x v="60"/>
    <x v="46"/>
    <x v="0"/>
    <x v="3"/>
    <n v="1"/>
    <n v="199800"/>
    <n v="199.8"/>
    <x v="0"/>
  </r>
  <r>
    <x v="8"/>
    <s v="FEBRERO"/>
    <s v="BQE-3193"/>
    <x v="168"/>
    <x v="168"/>
    <x v="744"/>
    <x v="759"/>
    <x v="4"/>
    <x v="1"/>
    <x v="15"/>
    <n v="1"/>
    <n v="226331.95"/>
    <n v="226.33195000000001"/>
    <x v="10"/>
  </r>
  <r>
    <x v="8"/>
    <s v="FEBRERO"/>
    <s v="BQE-3194"/>
    <x v="2"/>
    <x v="2"/>
    <x v="738"/>
    <x v="753"/>
    <x v="4"/>
    <x v="2"/>
    <x v="1"/>
    <n v="3"/>
    <n v="424831.61000000004"/>
    <n v="1274.4948300000001"/>
    <x v="2"/>
  </r>
  <r>
    <x v="8"/>
    <s v="FEBRERO"/>
    <s v="BQE-3195"/>
    <x v="87"/>
    <x v="87"/>
    <x v="738"/>
    <x v="753"/>
    <x v="4"/>
    <x v="2"/>
    <x v="1"/>
    <n v="3"/>
    <n v="424831.61000000004"/>
    <n v="1274.4948300000001"/>
    <x v="3"/>
  </r>
  <r>
    <x v="8"/>
    <s v="FEBRERO"/>
    <s v="BQE-3196"/>
    <x v="78"/>
    <x v="78"/>
    <x v="507"/>
    <x v="507"/>
    <x v="4"/>
    <x v="3"/>
    <x v="1"/>
    <n v="1"/>
    <n v="2050319"/>
    <n v="2050.319"/>
    <x v="0"/>
  </r>
  <r>
    <x v="8"/>
    <s v="FEBRERO"/>
    <s v="BQE-3197"/>
    <x v="65"/>
    <x v="65"/>
    <x v="586"/>
    <x v="586"/>
    <x v="400"/>
    <x v="1"/>
    <x v="3"/>
    <n v="2"/>
    <n v="168383"/>
    <n v="336.76600000000002"/>
    <x v="0"/>
  </r>
  <r>
    <x v="8"/>
    <s v="FEBRERO"/>
    <s v="BQE-3197"/>
    <x v="65"/>
    <x v="65"/>
    <x v="215"/>
    <x v="215"/>
    <x v="154"/>
    <x v="1"/>
    <x v="3"/>
    <n v="1"/>
    <n v="102475"/>
    <n v="102.47499999999999"/>
    <x v="0"/>
  </r>
  <r>
    <x v="8"/>
    <s v="FEBRERO"/>
    <s v="BQE-3198"/>
    <x v="6"/>
    <x v="6"/>
    <x v="89"/>
    <x v="89"/>
    <x v="64"/>
    <x v="4"/>
    <x v="1"/>
    <n v="20"/>
    <n v="594249"/>
    <n v="11884.98"/>
    <x v="5"/>
  </r>
  <r>
    <x v="8"/>
    <s v="FEBRERO"/>
    <s v="BQE-3199"/>
    <x v="6"/>
    <x v="6"/>
    <x v="89"/>
    <x v="89"/>
    <x v="64"/>
    <x v="4"/>
    <x v="1"/>
    <n v="20"/>
    <n v="594249"/>
    <n v="11884.98"/>
    <x v="5"/>
  </r>
  <r>
    <x v="8"/>
    <s v="FEBRERO"/>
    <s v="BQE-3200"/>
    <x v="6"/>
    <x v="6"/>
    <x v="89"/>
    <x v="89"/>
    <x v="64"/>
    <x v="4"/>
    <x v="1"/>
    <n v="20"/>
    <n v="594249"/>
    <n v="11884.98"/>
    <x v="5"/>
  </r>
  <r>
    <x v="8"/>
    <s v="FEBRERO"/>
    <s v="BQE-3201"/>
    <x v="45"/>
    <x v="45"/>
    <x v="76"/>
    <x v="76"/>
    <x v="4"/>
    <x v="3"/>
    <x v="1"/>
    <n v="8"/>
    <n v="170000"/>
    <n v="1360"/>
    <x v="0"/>
  </r>
  <r>
    <x v="8"/>
    <s v="FEBRERO"/>
    <s v="BQE-3202"/>
    <x v="57"/>
    <x v="57"/>
    <x v="235"/>
    <x v="235"/>
    <x v="166"/>
    <x v="0"/>
    <x v="3"/>
    <n v="1"/>
    <n v="1521785"/>
    <n v="1521.7850000000001"/>
    <x v="0"/>
  </r>
  <r>
    <x v="8"/>
    <s v="FEBRERO"/>
    <s v="BQE-3202"/>
    <x v="57"/>
    <x v="57"/>
    <x v="745"/>
    <x v="760"/>
    <x v="497"/>
    <x v="1"/>
    <x v="3"/>
    <n v="25"/>
    <n v="811471"/>
    <n v="20286.775000000001"/>
    <x v="0"/>
  </r>
  <r>
    <x v="8"/>
    <s v="FEBRERO"/>
    <s v="BQE-3203"/>
    <x v="164"/>
    <x v="164"/>
    <x v="190"/>
    <x v="190"/>
    <x v="139"/>
    <x v="1"/>
    <x v="3"/>
    <n v="1"/>
    <n v="1493478"/>
    <n v="1493.4780000000001"/>
    <x v="0"/>
  </r>
  <r>
    <x v="8"/>
    <s v="FEBRERO"/>
    <s v="BQE-3204"/>
    <x v="77"/>
    <x v="77"/>
    <x v="5"/>
    <x v="5"/>
    <x v="4"/>
    <x v="2"/>
    <x v="1"/>
    <n v="1"/>
    <m/>
    <n v="0"/>
    <x v="16"/>
  </r>
  <r>
    <x v="8"/>
    <s v="FEBRERO"/>
    <s v="BQE-3205"/>
    <x v="135"/>
    <x v="135"/>
    <x v="692"/>
    <x v="689"/>
    <x v="469"/>
    <x v="0"/>
    <x v="3"/>
    <n v="2"/>
    <n v="2592861.25"/>
    <n v="5185.7224999999999"/>
    <x v="27"/>
  </r>
  <r>
    <x v="8"/>
    <s v="FEBRERO"/>
    <s v="BQE-3205"/>
    <x v="135"/>
    <x v="135"/>
    <x v="746"/>
    <x v="761"/>
    <x v="442"/>
    <x v="1"/>
    <x v="3"/>
    <n v="1"/>
    <n v="2279544.25"/>
    <n v="2279.5442499999999"/>
    <x v="27"/>
  </r>
  <r>
    <x v="8"/>
    <s v="FEBRERO"/>
    <s v="BQE-3207"/>
    <x v="4"/>
    <x v="4"/>
    <x v="738"/>
    <x v="753"/>
    <x v="4"/>
    <x v="2"/>
    <x v="1"/>
    <n v="25"/>
    <n v="424831.61"/>
    <n v="10620.79025"/>
    <x v="3"/>
  </r>
  <r>
    <x v="8"/>
    <s v="FEBRERO"/>
    <s v="BQE-3208"/>
    <x v="2"/>
    <x v="2"/>
    <x v="738"/>
    <x v="753"/>
    <x v="4"/>
    <x v="2"/>
    <x v="1"/>
    <n v="1"/>
    <n v="424831.61"/>
    <n v="424.83161000000001"/>
    <x v="2"/>
  </r>
  <r>
    <x v="8"/>
    <s v="FEBRERO"/>
    <s v="BQE-3209"/>
    <x v="1"/>
    <x v="1"/>
    <x v="738"/>
    <x v="753"/>
    <x v="4"/>
    <x v="2"/>
    <x v="1"/>
    <n v="2"/>
    <n v="466889"/>
    <n v="933.77800000000002"/>
    <x v="1"/>
  </r>
  <r>
    <x v="8"/>
    <s v="FEBRERO"/>
    <s v="BQE-3210"/>
    <x v="48"/>
    <x v="48"/>
    <x v="287"/>
    <x v="287"/>
    <x v="197"/>
    <x v="1"/>
    <x v="1"/>
    <n v="40"/>
    <n v="227920.3425"/>
    <n v="9116.8136999999988"/>
    <x v="0"/>
  </r>
  <r>
    <x v="8"/>
    <s v="FEBRERO"/>
    <s v="BQE-3210"/>
    <x v="48"/>
    <x v="48"/>
    <x v="468"/>
    <x v="468"/>
    <x v="325"/>
    <x v="1"/>
    <x v="1"/>
    <n v="20"/>
    <n v="447978.93149999995"/>
    <n v="8959.5786299999982"/>
    <x v="0"/>
  </r>
  <r>
    <x v="8"/>
    <s v="FEBRERO"/>
    <s v="BQE-3210"/>
    <x v="48"/>
    <x v="48"/>
    <x v="102"/>
    <x v="102"/>
    <x v="75"/>
    <x v="1"/>
    <x v="1"/>
    <n v="140"/>
    <n v="1903.7429999999999"/>
    <n v="266.52402000000001"/>
    <x v="0"/>
  </r>
  <r>
    <x v="8"/>
    <s v="FEBRERO"/>
    <s v="BQE-3210"/>
    <x v="48"/>
    <x v="48"/>
    <x v="114"/>
    <x v="114"/>
    <x v="86"/>
    <x v="1"/>
    <x v="1"/>
    <n v="120"/>
    <n v="1656.9614999999999"/>
    <n v="198.83537999999999"/>
    <x v="0"/>
  </r>
  <r>
    <x v="8"/>
    <s v="FEBRERO"/>
    <s v="BQE-3210"/>
    <x v="48"/>
    <x v="48"/>
    <x v="115"/>
    <x v="115"/>
    <x v="87"/>
    <x v="4"/>
    <x v="1"/>
    <n v="35"/>
    <n v="949861.99349999998"/>
    <n v="33245.169772499998"/>
    <x v="0"/>
  </r>
  <r>
    <x v="8"/>
    <s v="FEBRERO"/>
    <s v="BQE-3210"/>
    <x v="48"/>
    <x v="48"/>
    <x v="740"/>
    <x v="113"/>
    <x v="4"/>
    <x v="1"/>
    <x v="1"/>
    <n v="45"/>
    <n v="28943.944500000001"/>
    <n v="1302.4775025000001"/>
    <x v="0"/>
  </r>
  <r>
    <x v="8"/>
    <s v="FEBRERO"/>
    <s v="BQE-3210"/>
    <x v="48"/>
    <x v="48"/>
    <x v="286"/>
    <x v="286"/>
    <x v="196"/>
    <x v="1"/>
    <x v="1"/>
    <n v="4"/>
    <n v="156882.52499999999"/>
    <n v="627.53009999999995"/>
    <x v="0"/>
  </r>
  <r>
    <x v="8"/>
    <s v="FEBRERO"/>
    <s v="BQE-3211"/>
    <x v="27"/>
    <x v="27"/>
    <x v="747"/>
    <x v="762"/>
    <x v="498"/>
    <x v="1"/>
    <x v="1"/>
    <n v="2"/>
    <n v="500613.89999999997"/>
    <n v="1001.2277999999999"/>
    <x v="10"/>
  </r>
  <r>
    <x v="8"/>
    <s v="FEBRERO"/>
    <s v="BQE-3211"/>
    <x v="27"/>
    <x v="27"/>
    <x v="748"/>
    <x v="763"/>
    <x v="499"/>
    <x v="1"/>
    <x v="1"/>
    <n v="2"/>
    <n v="334917.75"/>
    <n v="669.83550000000002"/>
    <x v="10"/>
  </r>
  <r>
    <x v="8"/>
    <s v="FEBRERO"/>
    <s v="BQE-3214"/>
    <x v="169"/>
    <x v="169"/>
    <x v="723"/>
    <x v="739"/>
    <x v="4"/>
    <x v="1"/>
    <x v="15"/>
    <n v="1"/>
    <n v="998319.32"/>
    <n v="998.31931999999995"/>
    <x v="0"/>
  </r>
  <r>
    <x v="8"/>
    <s v="FEBRERO"/>
    <s v="BQE-3216"/>
    <x v="27"/>
    <x v="27"/>
    <x v="89"/>
    <x v="89"/>
    <x v="64"/>
    <x v="4"/>
    <x v="1"/>
    <n v="4"/>
    <n v="636695.03"/>
    <n v="2546.7801199999999"/>
    <x v="10"/>
  </r>
  <r>
    <x v="8"/>
    <s v="FEBRERO"/>
    <s v="BQE-3216"/>
    <x v="27"/>
    <x v="27"/>
    <x v="749"/>
    <x v="764"/>
    <x v="4"/>
    <x v="4"/>
    <x v="1"/>
    <n v="28"/>
    <n v="2198.48"/>
    <n v="61.55744"/>
    <x v="10"/>
  </r>
  <r>
    <x v="8"/>
    <s v="FEBRERO"/>
    <s v="BQE-3216"/>
    <x v="27"/>
    <x v="27"/>
    <x v="461"/>
    <x v="461"/>
    <x v="321"/>
    <x v="1"/>
    <x v="1"/>
    <n v="4"/>
    <n v="2740.96"/>
    <n v="10.963839999999999"/>
    <x v="10"/>
  </r>
  <r>
    <x v="8"/>
    <s v="FEBRERO"/>
    <s v="BQE-3216"/>
    <x v="27"/>
    <x v="27"/>
    <x v="119"/>
    <x v="119"/>
    <x v="91"/>
    <x v="5"/>
    <x v="1"/>
    <n v="4"/>
    <n v="244413.76"/>
    <n v="977.65503999999999"/>
    <x v="10"/>
  </r>
  <r>
    <x v="8"/>
    <s v="FEBRERO"/>
    <s v="BQE-3217"/>
    <x v="28"/>
    <x v="28"/>
    <x v="501"/>
    <x v="501"/>
    <x v="344"/>
    <x v="3"/>
    <x v="1"/>
    <n v="1"/>
    <n v="2728293"/>
    <n v="2728.2930000000001"/>
    <x v="10"/>
  </r>
  <r>
    <x v="8"/>
    <s v="FEBRERO"/>
    <s v="BQE-3218"/>
    <x v="65"/>
    <x v="65"/>
    <x v="750"/>
    <x v="765"/>
    <x v="500"/>
    <x v="0"/>
    <x v="3"/>
    <n v="1"/>
    <n v="2279544"/>
    <n v="2279.5439999999999"/>
    <x v="0"/>
  </r>
  <r>
    <x v="8"/>
    <s v="FEBRERO"/>
    <s v="BQE-3218"/>
    <x v="65"/>
    <x v="65"/>
    <x v="751"/>
    <x v="766"/>
    <x v="4"/>
    <x v="0"/>
    <x v="3"/>
    <n v="2"/>
    <n v="1765902"/>
    <n v="3531.8040000000001"/>
    <x v="0"/>
  </r>
  <r>
    <x v="8"/>
    <s v="FEBRERO"/>
    <s v="BQE-3218"/>
    <x v="65"/>
    <x v="65"/>
    <x v="216"/>
    <x v="216"/>
    <x v="155"/>
    <x v="1"/>
    <x v="3"/>
    <n v="1"/>
    <n v="168363"/>
    <n v="168.363"/>
    <x v="0"/>
  </r>
  <r>
    <x v="8"/>
    <s v="FEBRERO"/>
    <s v="BQE-3218"/>
    <x v="65"/>
    <x v="65"/>
    <x v="710"/>
    <x v="707"/>
    <x v="477"/>
    <x v="0"/>
    <x v="3"/>
    <n v="1"/>
    <n v="794978"/>
    <n v="794.97799999999995"/>
    <x v="0"/>
  </r>
  <r>
    <x v="8"/>
    <s v="FEBRERO"/>
    <s v="BQE-3218"/>
    <x v="65"/>
    <x v="65"/>
    <x v="215"/>
    <x v="215"/>
    <x v="154"/>
    <x v="1"/>
    <x v="3"/>
    <n v="1"/>
    <n v="102475"/>
    <n v="102.47499999999999"/>
    <x v="0"/>
  </r>
  <r>
    <x v="8"/>
    <s v="FEBRERO"/>
    <s v="BQE-3219"/>
    <x v="66"/>
    <x v="66"/>
    <x v="82"/>
    <x v="82"/>
    <x v="4"/>
    <x v="3"/>
    <x v="1"/>
    <n v="8"/>
    <n v="165014"/>
    <n v="1320.1120000000001"/>
    <x v="0"/>
  </r>
  <r>
    <x v="8"/>
    <s v="FEBRERO"/>
    <s v="BQE-3219"/>
    <x v="66"/>
    <x v="66"/>
    <x v="76"/>
    <x v="76"/>
    <x v="4"/>
    <x v="3"/>
    <x v="1"/>
    <n v="20"/>
    <n v="173849"/>
    <n v="3476.98"/>
    <x v="0"/>
  </r>
  <r>
    <x v="8"/>
    <s v="FEBRERO"/>
    <s v="BQE-3219"/>
    <x v="66"/>
    <x v="66"/>
    <x v="614"/>
    <x v="614"/>
    <x v="4"/>
    <x v="3"/>
    <x v="1"/>
    <n v="16"/>
    <n v="174304"/>
    <n v="2788.864"/>
    <x v="0"/>
  </r>
  <r>
    <x v="8"/>
    <s v="FEBRERO"/>
    <s v="BQE-3220"/>
    <x v="23"/>
    <x v="23"/>
    <x v="738"/>
    <x v="753"/>
    <x v="4"/>
    <x v="2"/>
    <x v="1"/>
    <n v="8"/>
    <n v="450000"/>
    <n v="3600"/>
    <x v="1"/>
  </r>
  <r>
    <x v="8"/>
    <s v="FEBRERO"/>
    <s v="BQE-3221"/>
    <x v="8"/>
    <x v="8"/>
    <x v="719"/>
    <x v="723"/>
    <x v="4"/>
    <x v="2"/>
    <x v="1"/>
    <n v="30"/>
    <n v="162695"/>
    <n v="4880.8500000000004"/>
    <x v="7"/>
  </r>
  <r>
    <x v="8"/>
    <s v="FEBRERO"/>
    <s v="BQE-3222"/>
    <x v="8"/>
    <x v="8"/>
    <x v="719"/>
    <x v="723"/>
    <x v="4"/>
    <x v="2"/>
    <x v="1"/>
    <n v="30"/>
    <n v="162695"/>
    <n v="4880.8500000000004"/>
    <x v="7"/>
  </r>
  <r>
    <x v="8"/>
    <s v="FEBRERO"/>
    <s v="BQE-3223"/>
    <x v="8"/>
    <x v="8"/>
    <x v="719"/>
    <x v="723"/>
    <x v="4"/>
    <x v="2"/>
    <x v="1"/>
    <n v="30"/>
    <n v="162695"/>
    <n v="4880.8500000000004"/>
    <x v="7"/>
  </r>
  <r>
    <x v="8"/>
    <s v="FEBRERO"/>
    <s v="BQE-3226"/>
    <x v="8"/>
    <x v="8"/>
    <x v="7"/>
    <x v="7"/>
    <x v="4"/>
    <x v="2"/>
    <x v="1"/>
    <n v="2"/>
    <n v="729473"/>
    <n v="1458.9459999999999"/>
    <x v="7"/>
  </r>
  <r>
    <x v="8"/>
    <s v="FEBRERO"/>
    <s v="BQE-3227"/>
    <x v="8"/>
    <x v="8"/>
    <x v="4"/>
    <x v="4"/>
    <x v="4"/>
    <x v="2"/>
    <x v="1"/>
    <n v="20"/>
    <n v="421000"/>
    <n v="8420"/>
    <x v="7"/>
  </r>
  <r>
    <x v="8"/>
    <s v="FEBRERO"/>
    <s v="BQE-3228"/>
    <x v="8"/>
    <x v="8"/>
    <x v="4"/>
    <x v="4"/>
    <x v="4"/>
    <x v="2"/>
    <x v="1"/>
    <n v="20"/>
    <n v="421000"/>
    <n v="8420"/>
    <x v="7"/>
  </r>
  <r>
    <x v="8"/>
    <s v="FEBRERO"/>
    <s v="BQE-3229"/>
    <x v="8"/>
    <x v="8"/>
    <x v="4"/>
    <x v="4"/>
    <x v="4"/>
    <x v="2"/>
    <x v="1"/>
    <n v="10"/>
    <n v="421000"/>
    <n v="4210"/>
    <x v="7"/>
  </r>
  <r>
    <x v="8"/>
    <s v="FEBRERO"/>
    <s v="BQE-3230"/>
    <x v="8"/>
    <x v="8"/>
    <x v="7"/>
    <x v="7"/>
    <x v="4"/>
    <x v="2"/>
    <x v="1"/>
    <n v="5"/>
    <n v="729473"/>
    <n v="3647.3649999999998"/>
    <x v="7"/>
  </r>
  <r>
    <x v="8"/>
    <s v="FEBRERO"/>
    <s v="BQE-3231"/>
    <x v="8"/>
    <x v="8"/>
    <x v="7"/>
    <x v="7"/>
    <x v="4"/>
    <x v="2"/>
    <x v="1"/>
    <n v="5"/>
    <n v="729473"/>
    <n v="3647.3649999999998"/>
    <x v="7"/>
  </r>
  <r>
    <x v="8"/>
    <s v="FEBRERO"/>
    <s v="BQE-3232"/>
    <x v="77"/>
    <x v="77"/>
    <x v="60"/>
    <x v="60"/>
    <x v="46"/>
    <x v="0"/>
    <x v="3"/>
    <n v="8"/>
    <n v="180289.34"/>
    <n v="1442.3147200000001"/>
    <x v="16"/>
  </r>
  <r>
    <x v="8"/>
    <s v="FEBRERO"/>
    <s v="BQE-3232"/>
    <x v="77"/>
    <x v="77"/>
    <x v="752"/>
    <x v="56"/>
    <x v="501"/>
    <x v="0"/>
    <x v="3"/>
    <n v="10"/>
    <n v="165784"/>
    <n v="1657.84"/>
    <x v="16"/>
  </r>
  <r>
    <x v="8"/>
    <s v="FEBRERO"/>
    <s v="BQE-3233"/>
    <x v="1"/>
    <x v="1"/>
    <x v="703"/>
    <x v="700"/>
    <x v="473"/>
    <x v="0"/>
    <x v="3"/>
    <n v="6"/>
    <n v="803094.22000000009"/>
    <n v="4818.5653200000006"/>
    <x v="1"/>
  </r>
  <r>
    <x v="8"/>
    <s v="FEBRERO"/>
    <s v="BQE-3234"/>
    <x v="107"/>
    <x v="107"/>
    <x v="753"/>
    <x v="767"/>
    <x v="469"/>
    <x v="0"/>
    <x v="3"/>
    <n v="4"/>
    <n v="2499000"/>
    <n v="9996"/>
    <x v="0"/>
  </r>
  <r>
    <x v="8"/>
    <s v="FEBRERO"/>
    <s v="BQE-3234"/>
    <x v="107"/>
    <x v="107"/>
    <x v="357"/>
    <x v="357"/>
    <x v="245"/>
    <x v="1"/>
    <x v="3"/>
    <n v="1"/>
    <n v="82000"/>
    <n v="82"/>
    <x v="0"/>
  </r>
  <r>
    <x v="8"/>
    <s v="FEBRERO"/>
    <s v="BQE-3234"/>
    <x v="107"/>
    <x v="107"/>
    <x v="170"/>
    <x v="170"/>
    <x v="126"/>
    <x v="2"/>
    <x v="3"/>
    <n v="1"/>
    <n v="1425000"/>
    <n v="1425"/>
    <x v="0"/>
  </r>
  <r>
    <x v="8"/>
    <s v="FEBRERO"/>
    <s v="BQE-3235"/>
    <x v="74"/>
    <x v="74"/>
    <x v="91"/>
    <x v="91"/>
    <x v="66"/>
    <x v="3"/>
    <x v="3"/>
    <n v="1"/>
    <n v="323077"/>
    <n v="323.077"/>
    <x v="0"/>
  </r>
  <r>
    <x v="8"/>
    <s v="FEBRERO"/>
    <s v="BQE-3236"/>
    <x v="66"/>
    <x v="66"/>
    <x v="705"/>
    <x v="702"/>
    <x v="4"/>
    <x v="3"/>
    <x v="1"/>
    <n v="2"/>
    <n v="2350936.5299999998"/>
    <n v="4701.8730599999999"/>
    <x v="0"/>
  </r>
  <r>
    <x v="8"/>
    <s v="FEBRERO"/>
    <s v="BQE-3236"/>
    <x v="66"/>
    <x v="66"/>
    <x v="4"/>
    <x v="4"/>
    <x v="4"/>
    <x v="2"/>
    <x v="1"/>
    <n v="1"/>
    <n v="435000"/>
    <n v="435"/>
    <x v="0"/>
  </r>
  <r>
    <x v="8"/>
    <s v="FEBRERO"/>
    <s v="BQE-3237"/>
    <x v="170"/>
    <x v="170"/>
    <x v="128"/>
    <x v="128"/>
    <x v="98"/>
    <x v="0"/>
    <x v="3"/>
    <n v="5"/>
    <n v="1107767.01"/>
    <n v="5538.8350499999997"/>
    <x v="0"/>
  </r>
  <r>
    <x v="8"/>
    <s v="FEBRERO"/>
    <s v="BQE-3238"/>
    <x v="61"/>
    <x v="61"/>
    <x v="500"/>
    <x v="500"/>
    <x v="4"/>
    <x v="3"/>
    <x v="1"/>
    <n v="1"/>
    <n v="804647"/>
    <n v="804.64700000000005"/>
    <x v="21"/>
  </r>
  <r>
    <x v="8"/>
    <s v="FEBRERO"/>
    <s v="BQE-3239"/>
    <x v="45"/>
    <x v="45"/>
    <x v="614"/>
    <x v="614"/>
    <x v="4"/>
    <x v="3"/>
    <x v="1"/>
    <n v="4"/>
    <n v="170000"/>
    <n v="680"/>
    <x v="0"/>
  </r>
  <r>
    <x v="8"/>
    <s v="MARZO"/>
    <s v="BQE-3243"/>
    <x v="77"/>
    <x v="77"/>
    <x v="5"/>
    <x v="5"/>
    <x v="4"/>
    <x v="2"/>
    <x v="1"/>
    <n v="1"/>
    <n v="1998000"/>
    <n v="1998"/>
    <x v="16"/>
  </r>
  <r>
    <x v="8"/>
    <s v="MARZO"/>
    <s v="BQE-3244"/>
    <x v="1"/>
    <x v="1"/>
    <x v="124"/>
    <x v="124"/>
    <x v="4"/>
    <x v="1"/>
    <x v="2"/>
    <n v="4"/>
    <n v="264424.12"/>
    <n v="1057.6964800000001"/>
    <x v="1"/>
  </r>
  <r>
    <x v="8"/>
    <s v="MARZO"/>
    <s v="BQE-3245"/>
    <x v="24"/>
    <x v="24"/>
    <x v="226"/>
    <x v="226"/>
    <x v="160"/>
    <x v="1"/>
    <x v="1"/>
    <n v="3"/>
    <n v="30000"/>
    <n v="90"/>
    <x v="15"/>
  </r>
  <r>
    <x v="8"/>
    <s v="MARZO"/>
    <s v="BQE-3246"/>
    <x v="4"/>
    <x v="4"/>
    <x v="738"/>
    <x v="753"/>
    <x v="4"/>
    <x v="2"/>
    <x v="1"/>
    <n v="25"/>
    <n v="434749.08"/>
    <n v="10868.727000000001"/>
    <x v="3"/>
  </r>
  <r>
    <x v="8"/>
    <s v="MARZO"/>
    <s v="BQE-3247"/>
    <x v="2"/>
    <x v="2"/>
    <x v="738"/>
    <x v="753"/>
    <x v="4"/>
    <x v="2"/>
    <x v="1"/>
    <n v="2"/>
    <n v="434749.08"/>
    <n v="869.49815999999998"/>
    <x v="2"/>
  </r>
  <r>
    <x v="8"/>
    <s v="MARZO"/>
    <s v="BQE-3248"/>
    <x v="5"/>
    <x v="5"/>
    <x v="15"/>
    <x v="15"/>
    <x v="4"/>
    <x v="3"/>
    <x v="1"/>
    <n v="1"/>
    <n v="6155000"/>
    <n v="6155"/>
    <x v="4"/>
  </r>
  <r>
    <x v="8"/>
    <s v="MARZO"/>
    <s v="BQE-3248"/>
    <x v="5"/>
    <x v="5"/>
    <x v="18"/>
    <x v="18"/>
    <x v="4"/>
    <x v="3"/>
    <x v="1"/>
    <n v="1"/>
    <n v="3719057"/>
    <n v="3719.0569999999998"/>
    <x v="4"/>
  </r>
  <r>
    <x v="8"/>
    <s v="MARZO"/>
    <s v="BQE-3249"/>
    <x v="171"/>
    <x v="171"/>
    <x v="729"/>
    <x v="744"/>
    <x v="4"/>
    <x v="1"/>
    <x v="15"/>
    <n v="1"/>
    <n v="750000"/>
    <n v="750"/>
    <x v="26"/>
  </r>
  <r>
    <x v="8"/>
    <s v="MARZO"/>
    <s v="BQE-3250"/>
    <x v="2"/>
    <x v="2"/>
    <x v="738"/>
    <x v="753"/>
    <x v="4"/>
    <x v="2"/>
    <x v="1"/>
    <n v="3"/>
    <n v="434749.08"/>
    <n v="1304.2472399999999"/>
    <x v="2"/>
  </r>
  <r>
    <x v="8"/>
    <s v="MARZO"/>
    <s v="BQE-3251"/>
    <x v="6"/>
    <x v="6"/>
    <x v="89"/>
    <x v="89"/>
    <x v="64"/>
    <x v="4"/>
    <x v="1"/>
    <n v="1"/>
    <n v="594249"/>
    <n v="594.24900000000002"/>
    <x v="5"/>
  </r>
  <r>
    <x v="8"/>
    <s v="MARZO"/>
    <s v="BQE-3253"/>
    <x v="48"/>
    <x v="48"/>
    <x v="106"/>
    <x v="106"/>
    <x v="79"/>
    <x v="1"/>
    <x v="1"/>
    <n v="40"/>
    <n v="22569.239999999998"/>
    <n v="902.76959999999985"/>
    <x v="0"/>
  </r>
  <r>
    <x v="8"/>
    <s v="MARZO"/>
    <s v="BQE-3253"/>
    <x v="48"/>
    <x v="48"/>
    <x v="101"/>
    <x v="101"/>
    <x v="74"/>
    <x v="1"/>
    <x v="1"/>
    <n v="5"/>
    <n v="17472.96"/>
    <n v="87.364799999999988"/>
    <x v="0"/>
  </r>
  <r>
    <x v="8"/>
    <s v="MARZO"/>
    <s v="BQE-3253"/>
    <x v="48"/>
    <x v="48"/>
    <x v="121"/>
    <x v="121"/>
    <x v="93"/>
    <x v="1"/>
    <x v="1"/>
    <n v="1"/>
    <n v="26937.48"/>
    <n v="26.937480000000001"/>
    <x v="0"/>
  </r>
  <r>
    <x v="8"/>
    <s v="MARZO"/>
    <s v="BQE-3253"/>
    <x v="48"/>
    <x v="48"/>
    <x v="114"/>
    <x v="114"/>
    <x v="86"/>
    <x v="1"/>
    <x v="1"/>
    <n v="5"/>
    <n v="1456.08"/>
    <n v="7.2803999999999993"/>
    <x v="0"/>
  </r>
  <r>
    <x v="8"/>
    <s v="MARZO"/>
    <s v="BQE-3253"/>
    <x v="48"/>
    <x v="48"/>
    <x v="102"/>
    <x v="102"/>
    <x v="75"/>
    <x v="1"/>
    <x v="1"/>
    <n v="10"/>
    <n v="3276.18"/>
    <n v="32.761800000000001"/>
    <x v="0"/>
  </r>
  <r>
    <x v="8"/>
    <s v="MARZO"/>
    <s v="BQE-3253"/>
    <x v="48"/>
    <x v="48"/>
    <x v="105"/>
    <x v="105"/>
    <x v="78"/>
    <x v="1"/>
    <x v="1"/>
    <n v="62"/>
    <n v="100469.52"/>
    <n v="6229.11024"/>
    <x v="0"/>
  </r>
  <r>
    <x v="8"/>
    <s v="MARZO"/>
    <s v="BQE-3253"/>
    <x v="48"/>
    <x v="48"/>
    <x v="107"/>
    <x v="107"/>
    <x v="80"/>
    <x v="1"/>
    <x v="1"/>
    <n v="48"/>
    <n v="41134.26"/>
    <n v="1974.4444799999999"/>
    <x v="0"/>
  </r>
  <r>
    <x v="8"/>
    <s v="MARZO"/>
    <s v="BQE-3253"/>
    <x v="48"/>
    <x v="48"/>
    <x v="106"/>
    <x v="106"/>
    <x v="79"/>
    <x v="1"/>
    <x v="1"/>
    <n v="17"/>
    <n v="22569.239999999998"/>
    <n v="383.67707999999993"/>
    <x v="0"/>
  </r>
  <r>
    <x v="8"/>
    <s v="MARZO"/>
    <s v="BQE-3253"/>
    <x v="48"/>
    <x v="48"/>
    <x v="109"/>
    <x v="109"/>
    <x v="82"/>
    <x v="1"/>
    <x v="1"/>
    <n v="48"/>
    <n v="1456.08"/>
    <n v="69.891840000000002"/>
    <x v="0"/>
  </r>
  <r>
    <x v="8"/>
    <s v="MARZO"/>
    <s v="BQE-3253"/>
    <x v="48"/>
    <x v="48"/>
    <x v="678"/>
    <x v="678"/>
    <x v="4"/>
    <x v="1"/>
    <x v="1"/>
    <n v="10"/>
    <n v="220596.12"/>
    <n v="2205.9612000000002"/>
    <x v="0"/>
  </r>
  <r>
    <x v="8"/>
    <s v="MARZO"/>
    <s v="BQE-3253"/>
    <x v="48"/>
    <x v="48"/>
    <x v="102"/>
    <x v="102"/>
    <x v="75"/>
    <x v="1"/>
    <x v="1"/>
    <n v="298"/>
    <n v="1456.08"/>
    <n v="433.91183999999998"/>
    <x v="0"/>
  </r>
  <r>
    <x v="8"/>
    <s v="MARZO"/>
    <s v="BQE-3253"/>
    <x v="48"/>
    <x v="48"/>
    <x v="117"/>
    <x v="117"/>
    <x v="89"/>
    <x v="1"/>
    <x v="1"/>
    <n v="4"/>
    <n v="214407.77999999997"/>
    <n v="857.6311199999999"/>
    <x v="0"/>
  </r>
  <r>
    <x v="8"/>
    <s v="MARZO"/>
    <s v="BQE-3253"/>
    <x v="48"/>
    <x v="48"/>
    <x v="102"/>
    <x v="102"/>
    <x v="75"/>
    <x v="1"/>
    <x v="1"/>
    <n v="10"/>
    <n v="3276.18"/>
    <n v="32.761800000000001"/>
    <x v="0"/>
  </r>
  <r>
    <x v="8"/>
    <s v="MARZO"/>
    <s v="BQE-3254"/>
    <x v="5"/>
    <x v="5"/>
    <x v="185"/>
    <x v="185"/>
    <x v="135"/>
    <x v="4"/>
    <x v="1"/>
    <n v="2"/>
    <n v="1801899"/>
    <n v="3603.7979999999998"/>
    <x v="4"/>
  </r>
  <r>
    <x v="8"/>
    <s v="MARZO"/>
    <s v="BQE-3254"/>
    <x v="5"/>
    <x v="5"/>
    <x v="102"/>
    <x v="102"/>
    <x v="75"/>
    <x v="1"/>
    <x v="1"/>
    <n v="14"/>
    <n v="1747.2959999999998"/>
    <n v="24.462143999999995"/>
    <x v="4"/>
  </r>
  <r>
    <x v="8"/>
    <s v="MARZO"/>
    <s v="BQE-3254"/>
    <x v="5"/>
    <x v="5"/>
    <x v="461"/>
    <x v="461"/>
    <x v="321"/>
    <x v="1"/>
    <x v="1"/>
    <n v="2"/>
    <n v="34327.085999999996"/>
    <n v="68.654171999999988"/>
    <x v="4"/>
  </r>
  <r>
    <x v="8"/>
    <s v="MARZO"/>
    <s v="BQE-3254"/>
    <x v="5"/>
    <x v="5"/>
    <x v="119"/>
    <x v="119"/>
    <x v="91"/>
    <x v="5"/>
    <x v="1"/>
    <n v="2"/>
    <n v="265989.41399999999"/>
    <n v="531.97882800000002"/>
    <x v="4"/>
  </r>
  <r>
    <x v="8"/>
    <s v="MARZO"/>
    <s v="BQE-3254"/>
    <x v="5"/>
    <x v="5"/>
    <x v="249"/>
    <x v="249"/>
    <x v="174"/>
    <x v="4"/>
    <x v="1"/>
    <n v="3"/>
    <n v="1784753.6580000001"/>
    <n v="5354.2609740000007"/>
    <x v="4"/>
  </r>
  <r>
    <x v="8"/>
    <s v="MARZO"/>
    <s v="BQE-3254"/>
    <x v="5"/>
    <x v="5"/>
    <x v="102"/>
    <x v="102"/>
    <x v="75"/>
    <x v="1"/>
    <x v="1"/>
    <n v="21"/>
    <n v="1019.2560000000001"/>
    <n v="21.404375999999999"/>
    <x v="4"/>
  </r>
  <r>
    <x v="8"/>
    <s v="MARZO"/>
    <s v="BQE-3254"/>
    <x v="5"/>
    <x v="5"/>
    <x v="461"/>
    <x v="461"/>
    <x v="321"/>
    <x v="1"/>
    <x v="1"/>
    <n v="3"/>
    <n v="34327.085999999996"/>
    <n v="102.98125799999998"/>
    <x v="4"/>
  </r>
  <r>
    <x v="8"/>
    <s v="MARZO"/>
    <s v="BQE-3254"/>
    <x v="5"/>
    <x v="5"/>
    <x v="119"/>
    <x v="119"/>
    <x v="91"/>
    <x v="5"/>
    <x v="1"/>
    <n v="3"/>
    <n v="267736.70999999996"/>
    <n v="803.21012999999994"/>
    <x v="4"/>
  </r>
  <r>
    <x v="8"/>
    <s v="MARZO"/>
    <s v="BQE-3254"/>
    <x v="5"/>
    <x v="5"/>
    <x v="89"/>
    <x v="89"/>
    <x v="64"/>
    <x v="4"/>
    <x v="1"/>
    <n v="1"/>
    <n v="629244.97200000007"/>
    <n v="629.24497200000008"/>
    <x v="4"/>
  </r>
  <r>
    <x v="8"/>
    <s v="MARZO"/>
    <s v="BQE-3254"/>
    <x v="5"/>
    <x v="5"/>
    <x v="102"/>
    <x v="102"/>
    <x v="75"/>
    <x v="1"/>
    <x v="1"/>
    <n v="7"/>
    <n v="1747.2959999999998"/>
    <n v="12.231071999999998"/>
    <x v="4"/>
  </r>
  <r>
    <x v="8"/>
    <s v="MARZO"/>
    <s v="BQE-3254"/>
    <x v="5"/>
    <x v="5"/>
    <x v="119"/>
    <x v="119"/>
    <x v="91"/>
    <x v="5"/>
    <x v="1"/>
    <n v="1"/>
    <n v="265989.41399999999"/>
    <n v="265.98941400000001"/>
    <x v="4"/>
  </r>
  <r>
    <x v="8"/>
    <s v="MARZO"/>
    <s v="BQE-3254"/>
    <x v="5"/>
    <x v="5"/>
    <x v="461"/>
    <x v="461"/>
    <x v="321"/>
    <x v="1"/>
    <x v="1"/>
    <n v="1"/>
    <n v="34327.085999999996"/>
    <n v="34.327085999999994"/>
    <x v="4"/>
  </r>
  <r>
    <x v="8"/>
    <s v="MARZO"/>
    <s v="BQE-3257"/>
    <x v="48"/>
    <x v="48"/>
    <x v="754"/>
    <x v="768"/>
    <x v="4"/>
    <x v="1"/>
    <x v="22"/>
    <n v="0"/>
    <n v="909019.32"/>
    <n v="0"/>
    <x v="0"/>
  </r>
  <r>
    <x v="8"/>
    <s v="MARZO"/>
    <s v="BQE-3283"/>
    <x v="146"/>
    <x v="146"/>
    <x v="15"/>
    <x v="15"/>
    <x v="4"/>
    <x v="3"/>
    <x v="1"/>
    <n v="5"/>
    <n v="4768541.03"/>
    <n v="23842.705150000002"/>
    <x v="28"/>
  </r>
  <r>
    <x v="8"/>
    <s v="MARZO"/>
    <s v="BQE-3283"/>
    <x v="146"/>
    <x v="146"/>
    <x v="18"/>
    <x v="18"/>
    <x v="4"/>
    <x v="3"/>
    <x v="1"/>
    <n v="5"/>
    <n v="4904004.63"/>
    <n v="24520.023149999997"/>
    <x v="28"/>
  </r>
  <r>
    <x v="8"/>
    <s v="MARZO"/>
    <s v="BQE-3283"/>
    <x v="146"/>
    <x v="146"/>
    <x v="715"/>
    <x v="715"/>
    <x v="481"/>
    <x v="1"/>
    <x v="1"/>
    <n v="5"/>
    <n v="598482.5"/>
    <n v="2992.4124999999999"/>
    <x v="28"/>
  </r>
  <r>
    <x v="8"/>
    <s v="MARZO"/>
    <s v="BQE-3283"/>
    <x v="146"/>
    <x v="146"/>
    <x v="559"/>
    <x v="559"/>
    <x v="379"/>
    <x v="1"/>
    <x v="1"/>
    <n v="3"/>
    <n v="49179"/>
    <n v="147.53700000000001"/>
    <x v="28"/>
  </r>
  <r>
    <x v="8"/>
    <s v="MARZO"/>
    <s v="BQE-3283"/>
    <x v="146"/>
    <x v="146"/>
    <x v="706"/>
    <x v="703"/>
    <x v="239"/>
    <x v="1"/>
    <x v="1"/>
    <n v="2"/>
    <n v="89707.71"/>
    <n v="179.41542000000001"/>
    <x v="28"/>
  </r>
  <r>
    <x v="8"/>
    <s v="MARZO"/>
    <s v="BQE-3283"/>
    <x v="146"/>
    <x v="146"/>
    <x v="711"/>
    <x v="709"/>
    <x v="4"/>
    <x v="3"/>
    <x v="1"/>
    <n v="5"/>
    <n v="305006.65999999997"/>
    <n v="1525.0332999999998"/>
    <x v="28"/>
  </r>
  <r>
    <x v="8"/>
    <s v="MARZO"/>
    <s v="BQE-3284"/>
    <x v="27"/>
    <x v="27"/>
    <x v="249"/>
    <x v="249"/>
    <x v="174"/>
    <x v="4"/>
    <x v="1"/>
    <n v="12"/>
    <n v="1793686.95"/>
    <n v="21524.243399999999"/>
    <x v="10"/>
  </r>
  <r>
    <x v="8"/>
    <s v="MARZO"/>
    <s v="BQE-3285"/>
    <x v="77"/>
    <x v="77"/>
    <x v="118"/>
    <x v="118"/>
    <x v="90"/>
    <x v="5"/>
    <x v="1"/>
    <n v="50"/>
    <n v="60619"/>
    <n v="3030.95"/>
    <x v="16"/>
  </r>
  <r>
    <x v="8"/>
    <s v="MARZO"/>
    <s v="BQE-3286"/>
    <x v="37"/>
    <x v="37"/>
    <x v="118"/>
    <x v="118"/>
    <x v="90"/>
    <x v="5"/>
    <x v="1"/>
    <n v="50"/>
    <n v="60619"/>
    <n v="3030.95"/>
    <x v="17"/>
  </r>
  <r>
    <x v="8"/>
    <s v="MARZO"/>
    <s v="BQE-3287"/>
    <x v="77"/>
    <x v="77"/>
    <x v="340"/>
    <x v="340"/>
    <x v="233"/>
    <x v="0"/>
    <x v="3"/>
    <n v="4"/>
    <n v="18122.439999999999"/>
    <n v="72.48975999999999"/>
    <x v="16"/>
  </r>
  <r>
    <x v="8"/>
    <s v="MARZO"/>
    <s v="BQE-3291"/>
    <x v="8"/>
    <x v="8"/>
    <x v="7"/>
    <x v="7"/>
    <x v="4"/>
    <x v="2"/>
    <x v="1"/>
    <n v="3"/>
    <n v="729473"/>
    <n v="2188.4189999999999"/>
    <x v="7"/>
  </r>
  <r>
    <x v="8"/>
    <s v="MARZO"/>
    <s v="BQE-3292"/>
    <x v="28"/>
    <x v="28"/>
    <x v="43"/>
    <x v="43"/>
    <x v="29"/>
    <x v="1"/>
    <x v="1"/>
    <n v="150"/>
    <n v="138490"/>
    <n v="20773.5"/>
    <x v="10"/>
  </r>
  <r>
    <x v="8"/>
    <s v="MARZO"/>
    <s v="BQE-3293"/>
    <x v="27"/>
    <x v="27"/>
    <x v="102"/>
    <x v="102"/>
    <x v="75"/>
    <x v="1"/>
    <x v="1"/>
    <n v="30"/>
    <n v="189618.22533333334"/>
    <n v="5688.5467600000002"/>
    <x v="10"/>
  </r>
  <r>
    <x v="8"/>
    <s v="MARZO"/>
    <s v="BQE-3294"/>
    <x v="66"/>
    <x v="66"/>
    <x v="7"/>
    <x v="7"/>
    <x v="4"/>
    <x v="2"/>
    <x v="1"/>
    <n v="1"/>
    <n v="820000"/>
    <n v="820"/>
    <x v="0"/>
  </r>
  <r>
    <x v="8"/>
    <s v="MARZO"/>
    <s v="BQE-3295"/>
    <x v="28"/>
    <x v="28"/>
    <x v="172"/>
    <x v="172"/>
    <x v="127"/>
    <x v="1"/>
    <x v="1"/>
    <n v="375"/>
    <n v="122366.93"/>
    <n v="45887.598749999997"/>
    <x v="10"/>
  </r>
  <r>
    <x v="8"/>
    <s v="MARZO"/>
    <s v="BQE-3301"/>
    <x v="5"/>
    <x v="5"/>
    <x v="719"/>
    <x v="723"/>
    <x v="4"/>
    <x v="2"/>
    <x v="1"/>
    <n v="150"/>
    <n v="123120"/>
    <n v="18468"/>
    <x v="4"/>
  </r>
  <r>
    <x v="8"/>
    <s v="MARZO"/>
    <s v="BQE-3302"/>
    <x v="5"/>
    <x v="5"/>
    <x v="719"/>
    <x v="723"/>
    <x v="4"/>
    <x v="2"/>
    <x v="1"/>
    <n v="50"/>
    <n v="123120"/>
    <n v="6156"/>
    <x v="4"/>
  </r>
  <r>
    <x v="8"/>
    <s v="MARZO"/>
    <s v="BQE-3305"/>
    <x v="77"/>
    <x v="77"/>
    <x v="146"/>
    <x v="146"/>
    <x v="115"/>
    <x v="2"/>
    <x v="3"/>
    <n v="4"/>
    <n v="1520937.81"/>
    <n v="6083.7512400000005"/>
    <x v="16"/>
  </r>
  <r>
    <x v="8"/>
    <s v="MARZO"/>
    <s v="BQE-3305"/>
    <x v="77"/>
    <x v="77"/>
    <x v="133"/>
    <x v="133"/>
    <x v="102"/>
    <x v="0"/>
    <x v="3"/>
    <n v="7"/>
    <n v="745171.04"/>
    <n v="5216.1972800000003"/>
    <x v="16"/>
  </r>
  <r>
    <x v="8"/>
    <s v="MARZO"/>
    <s v="BQE-3305"/>
    <x v="77"/>
    <x v="77"/>
    <x v="143"/>
    <x v="143"/>
    <x v="112"/>
    <x v="1"/>
    <x v="3"/>
    <n v="5"/>
    <n v="240608.16"/>
    <n v="1203.0408"/>
    <x v="16"/>
  </r>
  <r>
    <x v="8"/>
    <s v="MARZO"/>
    <s v="BQE-3305"/>
    <x v="77"/>
    <x v="77"/>
    <x v="235"/>
    <x v="235"/>
    <x v="166"/>
    <x v="0"/>
    <x v="3"/>
    <n v="6"/>
    <n v="1403138.95"/>
    <n v="8418.8336999999992"/>
    <x v="16"/>
  </r>
  <r>
    <x v="8"/>
    <s v="MARZO"/>
    <s v="BQE-3306"/>
    <x v="65"/>
    <x v="65"/>
    <x v="742"/>
    <x v="757"/>
    <x v="495"/>
    <x v="1"/>
    <x v="3"/>
    <n v="5"/>
    <n v="45000"/>
    <n v="225"/>
    <x v="0"/>
  </r>
  <r>
    <x v="8"/>
    <s v="MARZO"/>
    <s v="BQE-3307"/>
    <x v="65"/>
    <x v="65"/>
    <x v="130"/>
    <x v="130"/>
    <x v="99"/>
    <x v="0"/>
    <x v="3"/>
    <n v="1"/>
    <n v="230040"/>
    <n v="230.04"/>
    <x v="0"/>
  </r>
  <r>
    <x v="8"/>
    <s v="MARZO"/>
    <s v="BQE-3308"/>
    <x v="77"/>
    <x v="77"/>
    <x v="575"/>
    <x v="575"/>
    <x v="391"/>
    <x v="2"/>
    <x v="3"/>
    <n v="1"/>
    <n v="1113170"/>
    <n v="1113.17"/>
    <x v="16"/>
  </r>
  <r>
    <x v="8"/>
    <s v="MARZO"/>
    <s v="BQE-3308"/>
    <x v="77"/>
    <x v="77"/>
    <x v="436"/>
    <x v="436"/>
    <x v="299"/>
    <x v="1"/>
    <x v="3"/>
    <n v="2"/>
    <n v="98895.94"/>
    <n v="197.79187999999999"/>
    <x v="16"/>
  </r>
  <r>
    <x v="8"/>
    <s v="MARZO"/>
    <s v="BQE-3308"/>
    <x v="77"/>
    <x v="77"/>
    <x v="61"/>
    <x v="61"/>
    <x v="47"/>
    <x v="0"/>
    <x v="3"/>
    <n v="1"/>
    <n v="153643"/>
    <n v="153.643"/>
    <x v="16"/>
  </r>
  <r>
    <x v="8"/>
    <s v="MARZO"/>
    <s v="BQE-3308"/>
    <x v="77"/>
    <x v="77"/>
    <x v="727"/>
    <x v="742"/>
    <x v="488"/>
    <x v="0"/>
    <x v="3"/>
    <n v="1"/>
    <n v="184126.96"/>
    <n v="184.12696"/>
    <x v="16"/>
  </r>
  <r>
    <x v="8"/>
    <s v="MARZO"/>
    <s v="BQE-3309"/>
    <x v="25"/>
    <x v="25"/>
    <x v="720"/>
    <x v="724"/>
    <x v="484"/>
    <x v="1"/>
    <x v="1"/>
    <n v="20"/>
    <n v="78527.790000000008"/>
    <n v="1570.5558000000003"/>
    <x v="16"/>
  </r>
  <r>
    <x v="8"/>
    <s v="MARZO"/>
    <s v="BQE-3310"/>
    <x v="25"/>
    <x v="25"/>
    <x v="263"/>
    <x v="263"/>
    <x v="4"/>
    <x v="2"/>
    <x v="1"/>
    <n v="0"/>
    <n v="10529877.5"/>
    <n v="0"/>
    <x v="16"/>
  </r>
  <r>
    <x v="8"/>
    <s v="MARZO"/>
    <s v="BQE-3311"/>
    <x v="28"/>
    <x v="28"/>
    <x v="7"/>
    <x v="7"/>
    <x v="4"/>
    <x v="2"/>
    <x v="1"/>
    <n v="10"/>
    <n v="711681"/>
    <n v="7116.81"/>
    <x v="10"/>
  </r>
  <r>
    <x v="8"/>
    <s v="MARZO"/>
    <s v="BQE-3311"/>
    <x v="28"/>
    <x v="28"/>
    <x v="323"/>
    <x v="323"/>
    <x v="4"/>
    <x v="2"/>
    <x v="1"/>
    <n v="3"/>
    <n v="3868071"/>
    <n v="11604.213"/>
    <x v="10"/>
  </r>
  <r>
    <x v="8"/>
    <s v="MARZO"/>
    <s v="BQE-3312"/>
    <x v="65"/>
    <x v="65"/>
    <x v="604"/>
    <x v="604"/>
    <x v="414"/>
    <x v="0"/>
    <x v="3"/>
    <n v="1"/>
    <n v="95150"/>
    <n v="95.15"/>
    <x v="0"/>
  </r>
  <r>
    <x v="8"/>
    <s v="MARZO"/>
    <s v="BQE-3312"/>
    <x v="65"/>
    <x v="65"/>
    <x v="132"/>
    <x v="132"/>
    <x v="101"/>
    <x v="0"/>
    <x v="3"/>
    <n v="1"/>
    <n v="498827"/>
    <n v="498.827"/>
    <x v="0"/>
  </r>
  <r>
    <x v="8"/>
    <s v="MARZO"/>
    <s v="BQE-3312"/>
    <x v="65"/>
    <x v="65"/>
    <x v="67"/>
    <x v="67"/>
    <x v="53"/>
    <x v="0"/>
    <x v="3"/>
    <n v="1"/>
    <n v="86119"/>
    <n v="86.119"/>
    <x v="0"/>
  </r>
  <r>
    <x v="8"/>
    <s v="MARZO"/>
    <s v="BQE-3313"/>
    <x v="1"/>
    <x v="1"/>
    <x v="130"/>
    <x v="130"/>
    <x v="99"/>
    <x v="0"/>
    <x v="3"/>
    <n v="6"/>
    <n v="230040"/>
    <n v="1380.24"/>
    <x v="1"/>
  </r>
  <r>
    <x v="8"/>
    <s v="MARZO"/>
    <s v="BQE-3313"/>
    <x v="1"/>
    <x v="1"/>
    <x v="96"/>
    <x v="96"/>
    <x v="71"/>
    <x v="0"/>
    <x v="3"/>
    <n v="1"/>
    <n v="286355"/>
    <n v="286.35500000000002"/>
    <x v="1"/>
  </r>
  <r>
    <x v="8"/>
    <s v="MARZO"/>
    <s v="BQE-3313"/>
    <x v="1"/>
    <x v="1"/>
    <x v="132"/>
    <x v="132"/>
    <x v="101"/>
    <x v="0"/>
    <x v="3"/>
    <n v="2"/>
    <n v="510853"/>
    <n v="1021.706"/>
    <x v="1"/>
  </r>
  <r>
    <x v="8"/>
    <s v="MARZO"/>
    <s v="BQE-3313"/>
    <x v="1"/>
    <x v="1"/>
    <x v="133"/>
    <x v="133"/>
    <x v="102"/>
    <x v="0"/>
    <x v="3"/>
    <n v="1"/>
    <n v="634696"/>
    <n v="634.69600000000003"/>
    <x v="1"/>
  </r>
  <r>
    <x v="8"/>
    <s v="MARZO"/>
    <s v="BQE-3314"/>
    <x v="1"/>
    <x v="1"/>
    <x v="218"/>
    <x v="218"/>
    <x v="157"/>
    <x v="1"/>
    <x v="3"/>
    <n v="2"/>
    <n v="49258.41"/>
    <n v="98.51682000000001"/>
    <x v="1"/>
  </r>
  <r>
    <x v="8"/>
    <s v="MARZO"/>
    <s v="BQE-3314"/>
    <x v="1"/>
    <x v="1"/>
    <x v="405"/>
    <x v="405"/>
    <x v="278"/>
    <x v="0"/>
    <x v="3"/>
    <n v="2"/>
    <n v="94733.2"/>
    <n v="189.46639999999999"/>
    <x v="1"/>
  </r>
  <r>
    <x v="8"/>
    <s v="MARZO"/>
    <s v="BQE-3315"/>
    <x v="28"/>
    <x v="28"/>
    <x v="173"/>
    <x v="173"/>
    <x v="128"/>
    <x v="1"/>
    <x v="1"/>
    <n v="100"/>
    <n v="51292.99"/>
    <n v="5129.299"/>
    <x v="10"/>
  </r>
  <r>
    <x v="8"/>
    <s v="MARZO"/>
    <s v="BQE-3318"/>
    <x v="154"/>
    <x v="154"/>
    <x v="170"/>
    <x v="170"/>
    <x v="126"/>
    <x v="2"/>
    <x v="3"/>
    <n v="1"/>
    <n v="1425100"/>
    <n v="1425.1"/>
    <x v="0"/>
  </r>
  <r>
    <x v="8"/>
    <s v="MARZO"/>
    <s v="BQE-3318"/>
    <x v="154"/>
    <x v="154"/>
    <x v="261"/>
    <x v="261"/>
    <x v="180"/>
    <x v="1"/>
    <x v="3"/>
    <n v="1"/>
    <n v="98805.94"/>
    <n v="98.805940000000007"/>
    <x v="0"/>
  </r>
  <r>
    <x v="8"/>
    <s v="MARZO"/>
    <s v="BQE-3318"/>
    <x v="154"/>
    <x v="154"/>
    <x v="357"/>
    <x v="357"/>
    <x v="245"/>
    <x v="1"/>
    <x v="3"/>
    <n v="1"/>
    <n v="81957.759999999995"/>
    <n v="81.957759999999993"/>
    <x v="0"/>
  </r>
  <r>
    <x v="8"/>
    <s v="MARZO"/>
    <s v="BQE-3319"/>
    <x v="45"/>
    <x v="45"/>
    <x v="76"/>
    <x v="76"/>
    <x v="4"/>
    <x v="3"/>
    <x v="1"/>
    <n v="8"/>
    <n v="170000"/>
    <n v="1360"/>
    <x v="0"/>
  </r>
  <r>
    <x v="8"/>
    <s v="MARZO"/>
    <s v="BQE-3319"/>
    <x v="45"/>
    <x v="45"/>
    <x v="614"/>
    <x v="614"/>
    <x v="4"/>
    <x v="3"/>
    <x v="1"/>
    <n v="4"/>
    <n v="170000"/>
    <n v="680"/>
    <x v="0"/>
  </r>
  <r>
    <x v="8"/>
    <s v="MARZO"/>
    <s v="BQE-3320"/>
    <x v="74"/>
    <x v="74"/>
    <x v="67"/>
    <x v="67"/>
    <x v="53"/>
    <x v="0"/>
    <x v="3"/>
    <n v="2"/>
    <n v="61652.63"/>
    <n v="123.30525999999999"/>
    <x v="0"/>
  </r>
  <r>
    <x v="8"/>
    <s v="MARZO"/>
    <s v="BQE-3320"/>
    <x v="74"/>
    <x v="74"/>
    <x v="94"/>
    <x v="94"/>
    <x v="69"/>
    <x v="0"/>
    <x v="3"/>
    <n v="2"/>
    <n v="41385.730000000003"/>
    <n v="82.771460000000005"/>
    <x v="0"/>
  </r>
  <r>
    <x v="8"/>
    <s v="MARZO"/>
    <s v="BQE-3320"/>
    <x v="74"/>
    <x v="74"/>
    <x v="733"/>
    <x v="749"/>
    <x v="492"/>
    <x v="0"/>
    <x v="3"/>
    <n v="1"/>
    <n v="389597.07"/>
    <n v="389.59707000000003"/>
    <x v="0"/>
  </r>
  <r>
    <x v="8"/>
    <s v="MARZO"/>
    <s v="BQE-3320"/>
    <x v="74"/>
    <x v="74"/>
    <x v="384"/>
    <x v="384"/>
    <x v="260"/>
    <x v="1"/>
    <x v="3"/>
    <n v="1"/>
    <n v="44077.79"/>
    <n v="44.07779"/>
    <x v="0"/>
  </r>
  <r>
    <x v="8"/>
    <s v="MARZO"/>
    <s v="BQE-3320"/>
    <x v="74"/>
    <x v="74"/>
    <x v="708"/>
    <x v="705"/>
    <x v="475"/>
    <x v="0"/>
    <x v="3"/>
    <n v="2"/>
    <n v="9242.2999999999993"/>
    <n v="18.484599999999997"/>
    <x v="0"/>
  </r>
  <r>
    <x v="8"/>
    <s v="MARZO"/>
    <s v="BQE-3320"/>
    <x v="74"/>
    <x v="74"/>
    <x v="130"/>
    <x v="130"/>
    <x v="99"/>
    <x v="0"/>
    <x v="3"/>
    <n v="2"/>
    <n v="230040.31"/>
    <n v="460.08062000000001"/>
    <x v="0"/>
  </r>
  <r>
    <x v="8"/>
    <s v="MARZO"/>
    <s v="BQE-3321"/>
    <x v="165"/>
    <x v="165"/>
    <x v="459"/>
    <x v="459"/>
    <x v="319"/>
    <x v="3"/>
    <x v="0"/>
    <n v="12"/>
    <n v="96000"/>
    <n v="1152"/>
    <x v="0"/>
  </r>
  <r>
    <x v="8"/>
    <s v="MARZO"/>
    <s v="BQE-3322"/>
    <x v="24"/>
    <x v="24"/>
    <x v="4"/>
    <x v="4"/>
    <x v="4"/>
    <x v="2"/>
    <x v="1"/>
    <n v="7"/>
    <n v="455212"/>
    <n v="3186.4839999999999"/>
    <x v="15"/>
  </r>
  <r>
    <x v="8"/>
    <s v="MARZO"/>
    <s v="BQE-3323"/>
    <x v="24"/>
    <x v="24"/>
    <x v="4"/>
    <x v="4"/>
    <x v="4"/>
    <x v="2"/>
    <x v="1"/>
    <n v="5"/>
    <n v="455212"/>
    <n v="2276.06"/>
    <x v="15"/>
  </r>
  <r>
    <x v="8"/>
    <s v="ABRIL"/>
    <s v="BQE-3333"/>
    <x v="37"/>
    <x v="37"/>
    <x v="4"/>
    <x v="4"/>
    <x v="4"/>
    <x v="2"/>
    <x v="1"/>
    <n v="20"/>
    <n v="449143"/>
    <n v="8982.86"/>
    <x v="17"/>
  </r>
  <r>
    <x v="8"/>
    <s v="ABRIL"/>
    <s v="BQE-3334"/>
    <x v="37"/>
    <x v="37"/>
    <x v="4"/>
    <x v="4"/>
    <x v="4"/>
    <x v="2"/>
    <x v="1"/>
    <n v="10"/>
    <n v="449143"/>
    <n v="4491.43"/>
    <x v="17"/>
  </r>
  <r>
    <x v="8"/>
    <s v="ABRIL"/>
    <s v="BQE-3335"/>
    <x v="53"/>
    <x v="53"/>
    <x v="4"/>
    <x v="4"/>
    <x v="4"/>
    <x v="2"/>
    <x v="1"/>
    <n v="2"/>
    <n v="450000"/>
    <n v="900"/>
    <x v="0"/>
  </r>
  <r>
    <x v="8"/>
    <s v="ABRIL"/>
    <s v="BQE-3336"/>
    <x v="142"/>
    <x v="142"/>
    <x v="91"/>
    <x v="91"/>
    <x v="66"/>
    <x v="3"/>
    <x v="3"/>
    <n v="15"/>
    <n v="305000"/>
    <n v="4575"/>
    <x v="6"/>
  </r>
  <r>
    <x v="8"/>
    <s v="ABRIL"/>
    <s v="BQE-3337"/>
    <x v="6"/>
    <x v="6"/>
    <x v="738"/>
    <x v="753"/>
    <x v="4"/>
    <x v="2"/>
    <x v="1"/>
    <n v="1"/>
    <n v="407653"/>
    <n v="407.65300000000002"/>
    <x v="5"/>
  </r>
  <r>
    <x v="8"/>
    <s v="ABRIL"/>
    <s v="BQE-3338"/>
    <x v="6"/>
    <x v="6"/>
    <x v="738"/>
    <x v="753"/>
    <x v="4"/>
    <x v="2"/>
    <x v="1"/>
    <n v="2"/>
    <n v="407653"/>
    <n v="815.30600000000004"/>
    <x v="5"/>
  </r>
  <r>
    <x v="8"/>
    <s v="ABRIL"/>
    <s v="BQE-3339"/>
    <x v="6"/>
    <x v="6"/>
    <x v="738"/>
    <x v="753"/>
    <x v="4"/>
    <x v="2"/>
    <x v="1"/>
    <n v="2"/>
    <n v="407653"/>
    <n v="815.30600000000004"/>
    <x v="5"/>
  </r>
  <r>
    <x v="8"/>
    <s v="ABRIL"/>
    <s v="BQE-3340"/>
    <x v="6"/>
    <x v="6"/>
    <x v="738"/>
    <x v="753"/>
    <x v="4"/>
    <x v="2"/>
    <x v="1"/>
    <n v="1"/>
    <n v="407653"/>
    <n v="407.65300000000002"/>
    <x v="5"/>
  </r>
  <r>
    <x v="8"/>
    <s v="ABRIL"/>
    <s v="BQE-3341"/>
    <x v="6"/>
    <x v="6"/>
    <x v="738"/>
    <x v="753"/>
    <x v="4"/>
    <x v="2"/>
    <x v="1"/>
    <n v="5"/>
    <n v="407653"/>
    <n v="2038.2650000000001"/>
    <x v="5"/>
  </r>
  <r>
    <x v="8"/>
    <s v="ABRIL"/>
    <s v="BQE-3342"/>
    <x v="9"/>
    <x v="9"/>
    <x v="76"/>
    <x v="76"/>
    <x v="4"/>
    <x v="3"/>
    <x v="1"/>
    <n v="1"/>
    <n v="160000"/>
    <n v="160"/>
    <x v="0"/>
  </r>
  <r>
    <x v="8"/>
    <s v="ABRIL"/>
    <s v="BQE-3343"/>
    <x v="6"/>
    <x v="6"/>
    <x v="738"/>
    <x v="753"/>
    <x v="4"/>
    <x v="2"/>
    <x v="1"/>
    <n v="1"/>
    <n v="408528"/>
    <n v="408.52800000000002"/>
    <x v="5"/>
  </r>
  <r>
    <x v="8"/>
    <s v="ABRIL"/>
    <s v="BQE-3344"/>
    <x v="6"/>
    <x v="6"/>
    <x v="738"/>
    <x v="753"/>
    <x v="4"/>
    <x v="2"/>
    <x v="1"/>
    <n v="5"/>
    <n v="408528"/>
    <n v="2042.64"/>
    <x v="5"/>
  </r>
  <r>
    <x v="8"/>
    <s v="ABRIL"/>
    <s v="BQE-3345"/>
    <x v="6"/>
    <x v="6"/>
    <x v="9"/>
    <x v="9"/>
    <x v="4"/>
    <x v="3"/>
    <x v="1"/>
    <n v="2"/>
    <n v="163159"/>
    <n v="326.31799999999998"/>
    <x v="5"/>
  </r>
  <r>
    <x v="8"/>
    <s v="ABRIL"/>
    <s v="BQE-3346"/>
    <x v="25"/>
    <x v="25"/>
    <x v="452"/>
    <x v="452"/>
    <x v="312"/>
    <x v="4"/>
    <x v="1"/>
    <n v="2"/>
    <n v="998969"/>
    <n v="1997.9380000000001"/>
    <x v="16"/>
  </r>
  <r>
    <x v="8"/>
    <s v="ABRIL"/>
    <s v="BQE-3347"/>
    <x v="8"/>
    <x v="8"/>
    <x v="4"/>
    <x v="4"/>
    <x v="4"/>
    <x v="2"/>
    <x v="1"/>
    <n v="30"/>
    <n v="421000"/>
    <n v="12630"/>
    <x v="7"/>
  </r>
  <r>
    <x v="8"/>
    <s v="ABRIL"/>
    <s v="BQE-3347"/>
    <x v="8"/>
    <x v="8"/>
    <x v="4"/>
    <x v="4"/>
    <x v="4"/>
    <x v="2"/>
    <x v="1"/>
    <n v="5"/>
    <n v="421000"/>
    <n v="2105"/>
    <x v="7"/>
  </r>
  <r>
    <x v="8"/>
    <s v="ABRIL"/>
    <s v="BQE-3348"/>
    <x v="12"/>
    <x v="12"/>
    <x v="738"/>
    <x v="753"/>
    <x v="4"/>
    <x v="2"/>
    <x v="1"/>
    <n v="100"/>
    <n v="332200"/>
    <n v="33220"/>
    <x v="8"/>
  </r>
  <r>
    <x v="8"/>
    <s v="ABRIL"/>
    <s v="BQE-3349"/>
    <x v="12"/>
    <x v="12"/>
    <x v="5"/>
    <x v="5"/>
    <x v="4"/>
    <x v="2"/>
    <x v="1"/>
    <n v="14"/>
    <n v="2013070"/>
    <n v="28182.98"/>
    <x v="8"/>
  </r>
  <r>
    <x v="8"/>
    <s v="ABRIL"/>
    <s v="BQE-3351"/>
    <x v="6"/>
    <x v="6"/>
    <x v="43"/>
    <x v="43"/>
    <x v="29"/>
    <x v="1"/>
    <x v="1"/>
    <n v="33"/>
    <n v="126211.24242424243"/>
    <n v="4164.9709999999995"/>
    <x v="5"/>
  </r>
  <r>
    <x v="8"/>
    <s v="ABRIL"/>
    <s v="BQE-3352"/>
    <x v="6"/>
    <x v="6"/>
    <x v="43"/>
    <x v="43"/>
    <x v="29"/>
    <x v="1"/>
    <x v="1"/>
    <n v="7"/>
    <n v="126211.25"/>
    <n v="883.47874999999999"/>
    <x v="5"/>
  </r>
  <r>
    <x v="8"/>
    <s v="ABRIL"/>
    <s v="BQE-3353"/>
    <x v="6"/>
    <x v="6"/>
    <x v="43"/>
    <x v="43"/>
    <x v="29"/>
    <x v="1"/>
    <x v="1"/>
    <n v="6"/>
    <n v="126211.25"/>
    <n v="757.26750000000004"/>
    <x v="5"/>
  </r>
  <r>
    <x v="8"/>
    <s v="ABRIL"/>
    <s v="BQE-3354"/>
    <x v="6"/>
    <x v="6"/>
    <x v="43"/>
    <x v="43"/>
    <x v="29"/>
    <x v="1"/>
    <x v="1"/>
    <n v="30"/>
    <n v="126211.25"/>
    <n v="3786.3375000000001"/>
    <x v="5"/>
  </r>
  <r>
    <x v="8"/>
    <s v="ABRIL"/>
    <s v="BQE-3355"/>
    <x v="6"/>
    <x v="6"/>
    <x v="43"/>
    <x v="43"/>
    <x v="29"/>
    <x v="1"/>
    <x v="1"/>
    <n v="23"/>
    <n v="126211.25"/>
    <n v="2902.8587499999999"/>
    <x v="5"/>
  </r>
  <r>
    <x v="8"/>
    <s v="ABRIL"/>
    <s v="BQE-3356"/>
    <x v="6"/>
    <x v="6"/>
    <x v="43"/>
    <x v="43"/>
    <x v="29"/>
    <x v="1"/>
    <x v="1"/>
    <n v="15"/>
    <n v="126211.25"/>
    <n v="1893.16875"/>
    <x v="5"/>
  </r>
  <r>
    <x v="8"/>
    <s v="ABRIL"/>
    <s v="BQE-3385"/>
    <x v="37"/>
    <x v="37"/>
    <x v="7"/>
    <x v="7"/>
    <x v="4"/>
    <x v="2"/>
    <x v="1"/>
    <n v="7"/>
    <n v="778104.71"/>
    <n v="5446.73297"/>
    <x v="17"/>
  </r>
  <r>
    <x v="8"/>
    <s v="ABRIL"/>
    <s v="BQE-3386"/>
    <x v="6"/>
    <x v="6"/>
    <x v="7"/>
    <x v="7"/>
    <x v="4"/>
    <x v="2"/>
    <x v="1"/>
    <n v="5"/>
    <n v="729473"/>
    <n v="3647.3649999999998"/>
    <x v="5"/>
  </r>
  <r>
    <x v="8"/>
    <s v="ABRIL"/>
    <s v="BQE-3387"/>
    <x v="108"/>
    <x v="108"/>
    <x v="500"/>
    <x v="500"/>
    <x v="4"/>
    <x v="3"/>
    <x v="1"/>
    <n v="1"/>
    <n v="850000"/>
    <n v="850"/>
    <x v="0"/>
  </r>
  <r>
    <x v="8"/>
    <s v="ABRIL"/>
    <s v="BQE-3388"/>
    <x v="45"/>
    <x v="45"/>
    <x v="52"/>
    <x v="52"/>
    <x v="38"/>
    <x v="3"/>
    <x v="3"/>
    <n v="1"/>
    <n v="650000"/>
    <n v="650"/>
    <x v="0"/>
  </r>
  <r>
    <x v="8"/>
    <s v="ABRIL"/>
    <s v="BQE-3388"/>
    <x v="45"/>
    <x v="45"/>
    <x v="76"/>
    <x v="76"/>
    <x v="4"/>
    <x v="3"/>
    <x v="1"/>
    <n v="8"/>
    <n v="170000"/>
    <n v="1360"/>
    <x v="0"/>
  </r>
  <r>
    <x v="8"/>
    <s v="ABRIL"/>
    <s v="BQE-3389"/>
    <x v="27"/>
    <x v="27"/>
    <x v="20"/>
    <x v="20"/>
    <x v="6"/>
    <x v="3"/>
    <x v="1"/>
    <n v="4"/>
    <n v="3717388"/>
    <n v="14869.552"/>
    <x v="10"/>
  </r>
  <r>
    <x v="8"/>
    <s v="ABRIL"/>
    <s v="BQE-3390"/>
    <x v="6"/>
    <x v="6"/>
    <x v="7"/>
    <x v="7"/>
    <x v="4"/>
    <x v="2"/>
    <x v="1"/>
    <n v="10"/>
    <n v="936428.57"/>
    <n v="9364.2856999999985"/>
    <x v="5"/>
  </r>
  <r>
    <x v="8"/>
    <s v="ABRIL"/>
    <s v="BQE-3391"/>
    <x v="6"/>
    <x v="6"/>
    <x v="9"/>
    <x v="9"/>
    <x v="4"/>
    <x v="3"/>
    <x v="1"/>
    <n v="2"/>
    <n v="169000"/>
    <n v="338"/>
    <x v="5"/>
  </r>
  <r>
    <x v="8"/>
    <s v="ABRIL"/>
    <s v="BQE-3392"/>
    <x v="6"/>
    <x v="6"/>
    <x v="7"/>
    <x v="7"/>
    <x v="4"/>
    <x v="2"/>
    <x v="1"/>
    <n v="2"/>
    <n v="936428.57"/>
    <n v="1872.8571399999998"/>
    <x v="5"/>
  </r>
  <r>
    <x v="8"/>
    <s v="ABRIL"/>
    <s v="BQE-3392"/>
    <x v="6"/>
    <x v="6"/>
    <x v="9"/>
    <x v="9"/>
    <x v="4"/>
    <x v="3"/>
    <x v="1"/>
    <n v="2"/>
    <n v="169000"/>
    <n v="338"/>
    <x v="5"/>
  </r>
  <r>
    <x v="8"/>
    <s v="ABRIL"/>
    <s v="BQE-3393"/>
    <x v="6"/>
    <x v="6"/>
    <x v="9"/>
    <x v="9"/>
    <x v="4"/>
    <x v="3"/>
    <x v="1"/>
    <n v="4"/>
    <n v="169000"/>
    <n v="676"/>
    <x v="5"/>
  </r>
  <r>
    <x v="8"/>
    <s v="ABRIL"/>
    <s v="BQE-3394"/>
    <x v="6"/>
    <x v="6"/>
    <x v="9"/>
    <x v="9"/>
    <x v="4"/>
    <x v="3"/>
    <x v="1"/>
    <n v="2"/>
    <n v="169000"/>
    <n v="338"/>
    <x v="5"/>
  </r>
  <r>
    <x v="8"/>
    <s v="ABRIL"/>
    <s v="BQE-3395"/>
    <x v="6"/>
    <x v="6"/>
    <x v="7"/>
    <x v="7"/>
    <x v="4"/>
    <x v="2"/>
    <x v="1"/>
    <n v="5"/>
    <n v="810526"/>
    <n v="4052.63"/>
    <x v="5"/>
  </r>
  <r>
    <x v="8"/>
    <s v="ABRIL"/>
    <s v="BQE-3396"/>
    <x v="6"/>
    <x v="6"/>
    <x v="7"/>
    <x v="7"/>
    <x v="4"/>
    <x v="2"/>
    <x v="1"/>
    <n v="3"/>
    <n v="810526"/>
    <n v="2431.578"/>
    <x v="5"/>
  </r>
  <r>
    <x v="8"/>
    <s v="ABRIL"/>
    <s v="BQE-3407"/>
    <x v="6"/>
    <x v="6"/>
    <x v="7"/>
    <x v="7"/>
    <x v="4"/>
    <x v="2"/>
    <x v="1"/>
    <n v="3"/>
    <n v="810526"/>
    <n v="2431.578"/>
    <x v="5"/>
  </r>
  <r>
    <x v="8"/>
    <s v="ABRIL"/>
    <s v="BQE-3407"/>
    <x v="6"/>
    <x v="6"/>
    <x v="7"/>
    <x v="7"/>
    <x v="4"/>
    <x v="2"/>
    <x v="1"/>
    <n v="1"/>
    <n v="936428.57"/>
    <n v="936.42856999999992"/>
    <x v="5"/>
  </r>
  <r>
    <x v="8"/>
    <s v="ABRIL"/>
    <s v="BQE-3408"/>
    <x v="26"/>
    <x v="26"/>
    <x v="7"/>
    <x v="7"/>
    <x v="4"/>
    <x v="2"/>
    <x v="1"/>
    <n v="1"/>
    <n v="850000"/>
    <n v="850"/>
    <x v="0"/>
  </r>
  <r>
    <x v="8"/>
    <s v="ABRIL"/>
    <s v="BQE-3408"/>
    <x v="26"/>
    <x v="26"/>
    <x v="614"/>
    <x v="614"/>
    <x v="4"/>
    <x v="3"/>
    <x v="1"/>
    <n v="1"/>
    <n v="175000"/>
    <n v="175"/>
    <x v="0"/>
  </r>
  <r>
    <x v="8"/>
    <s v="ABRIL"/>
    <s v="BQE-3409"/>
    <x v="24"/>
    <x v="24"/>
    <x v="4"/>
    <x v="4"/>
    <x v="4"/>
    <x v="2"/>
    <x v="1"/>
    <n v="2"/>
    <n v="455212"/>
    <n v="910.42399999999998"/>
    <x v="15"/>
  </r>
  <r>
    <x v="8"/>
    <s v="ABRIL"/>
    <s v="BQE-3410"/>
    <x v="24"/>
    <x v="24"/>
    <x v="82"/>
    <x v="82"/>
    <x v="4"/>
    <x v="3"/>
    <x v="1"/>
    <n v="10"/>
    <n v="151500"/>
    <n v="1515"/>
    <x v="15"/>
  </r>
  <r>
    <x v="8"/>
    <s v="ABRIL"/>
    <s v="BQE-3411"/>
    <x v="24"/>
    <x v="24"/>
    <x v="4"/>
    <x v="4"/>
    <x v="4"/>
    <x v="2"/>
    <x v="1"/>
    <n v="3"/>
    <n v="455212"/>
    <n v="1365.636"/>
    <x v="15"/>
  </r>
  <r>
    <x v="8"/>
    <s v="ABRIL"/>
    <s v="BQE-3411"/>
    <x v="24"/>
    <x v="24"/>
    <x v="82"/>
    <x v="82"/>
    <x v="4"/>
    <x v="3"/>
    <x v="1"/>
    <n v="4"/>
    <n v="151500"/>
    <n v="606"/>
    <x v="15"/>
  </r>
  <r>
    <x v="8"/>
    <s v="ABRIL"/>
    <s v="BQE-3412"/>
    <x v="87"/>
    <x v="87"/>
    <x v="699"/>
    <x v="696"/>
    <x v="4"/>
    <x v="2"/>
    <x v="1"/>
    <n v="1"/>
    <n v="435763"/>
    <n v="435.76299999999998"/>
    <x v="3"/>
  </r>
  <r>
    <x v="8"/>
    <s v="ABRIL"/>
    <s v="BQE-3413"/>
    <x v="28"/>
    <x v="28"/>
    <x v="9"/>
    <x v="9"/>
    <x v="4"/>
    <x v="3"/>
    <x v="1"/>
    <n v="70"/>
    <n v="147930"/>
    <n v="10355.1"/>
    <x v="10"/>
  </r>
  <r>
    <x v="8"/>
    <s v="ABRIL"/>
    <s v="BQE-3414"/>
    <x v="28"/>
    <x v="28"/>
    <x v="495"/>
    <x v="495"/>
    <x v="341"/>
    <x v="1"/>
    <x v="1"/>
    <n v="5"/>
    <n v="40000"/>
    <n v="200"/>
    <x v="10"/>
  </r>
  <r>
    <x v="8"/>
    <s v="ABRIL"/>
    <s v="BQE-3415"/>
    <x v="28"/>
    <x v="28"/>
    <x v="174"/>
    <x v="174"/>
    <x v="129"/>
    <x v="1"/>
    <x v="1"/>
    <n v="100"/>
    <n v="119851.12"/>
    <n v="11985.111999999999"/>
    <x v="10"/>
  </r>
  <r>
    <x v="8"/>
    <s v="ABRIL"/>
    <s v="BQE-3416"/>
    <x v="28"/>
    <x v="28"/>
    <x v="172"/>
    <x v="172"/>
    <x v="127"/>
    <x v="1"/>
    <x v="1"/>
    <n v="0"/>
    <n v="52253.05"/>
    <n v="0"/>
    <x v="10"/>
  </r>
  <r>
    <x v="8"/>
    <s v="ABRIL"/>
    <s v="BQE-3416"/>
    <x v="28"/>
    <x v="28"/>
    <x v="174"/>
    <x v="174"/>
    <x v="129"/>
    <x v="1"/>
    <x v="1"/>
    <n v="0"/>
    <n v="105960.61"/>
    <n v="0"/>
    <x v="10"/>
  </r>
  <r>
    <x v="8"/>
    <s v="ABRIL"/>
    <s v="BQE-3417"/>
    <x v="6"/>
    <x v="6"/>
    <x v="738"/>
    <x v="753"/>
    <x v="4"/>
    <x v="2"/>
    <x v="1"/>
    <n v="2"/>
    <n v="408528"/>
    <n v="817.05600000000004"/>
    <x v="5"/>
  </r>
  <r>
    <x v="8"/>
    <s v="ABRIL"/>
    <s v="BQE-3417"/>
    <x v="6"/>
    <x v="6"/>
    <x v="7"/>
    <x v="7"/>
    <x v="4"/>
    <x v="2"/>
    <x v="1"/>
    <n v="3"/>
    <n v="729473"/>
    <n v="2188.4189999999999"/>
    <x v="5"/>
  </r>
  <r>
    <x v="8"/>
    <s v="ABRIL"/>
    <s v="BQE-3417"/>
    <x v="6"/>
    <x v="6"/>
    <x v="6"/>
    <x v="6"/>
    <x v="4"/>
    <x v="2"/>
    <x v="1"/>
    <n v="1"/>
    <n v="2007744"/>
    <n v="2007.7439999999999"/>
    <x v="5"/>
  </r>
  <r>
    <x v="8"/>
    <s v="ABRIL"/>
    <s v="BQE-3418"/>
    <x v="77"/>
    <x v="77"/>
    <x v="60"/>
    <x v="60"/>
    <x v="46"/>
    <x v="0"/>
    <x v="3"/>
    <n v="0"/>
    <n v="185026.07"/>
    <n v="0"/>
    <x v="16"/>
  </r>
  <r>
    <x v="8"/>
    <s v="ABRIL"/>
    <s v="BQE-3418"/>
    <x v="77"/>
    <x v="77"/>
    <x v="725"/>
    <x v="740"/>
    <x v="486"/>
    <x v="0"/>
    <x v="3"/>
    <n v="0"/>
    <n v="96398"/>
    <n v="0"/>
    <x v="16"/>
  </r>
  <r>
    <x v="8"/>
    <s v="ABRIL"/>
    <s v="BQE-3418"/>
    <x v="77"/>
    <x v="77"/>
    <x v="65"/>
    <x v="65"/>
    <x v="51"/>
    <x v="0"/>
    <x v="3"/>
    <n v="0"/>
    <n v="127117.88"/>
    <n v="0"/>
    <x v="16"/>
  </r>
  <r>
    <x v="8"/>
    <s v="ABRIL"/>
    <s v="BQE-3418"/>
    <x v="77"/>
    <x v="77"/>
    <x v="236"/>
    <x v="236"/>
    <x v="167"/>
    <x v="0"/>
    <x v="3"/>
    <n v="0"/>
    <n v="3169297.74"/>
    <n v="0"/>
    <x v="16"/>
  </r>
  <r>
    <x v="8"/>
    <s v="ABRIL"/>
    <s v="BQE-3418"/>
    <x v="77"/>
    <x v="77"/>
    <x v="708"/>
    <x v="705"/>
    <x v="475"/>
    <x v="0"/>
    <x v="3"/>
    <n v="0"/>
    <n v="7152.69"/>
    <n v="0"/>
    <x v="16"/>
  </r>
  <r>
    <x v="8"/>
    <s v="ABRIL"/>
    <s v="BQE-3418"/>
    <x v="77"/>
    <x v="77"/>
    <x v="65"/>
    <x v="65"/>
    <x v="51"/>
    <x v="0"/>
    <x v="3"/>
    <n v="0"/>
    <n v="209134.65"/>
    <n v="0"/>
    <x v="16"/>
  </r>
  <r>
    <x v="8"/>
    <s v="ABRIL"/>
    <s v="BQE-3419"/>
    <x v="164"/>
    <x v="164"/>
    <x v="733"/>
    <x v="749"/>
    <x v="492"/>
    <x v="0"/>
    <x v="3"/>
    <n v="2"/>
    <n v="365247"/>
    <n v="730.49400000000003"/>
    <x v="0"/>
  </r>
  <r>
    <x v="8"/>
    <s v="ABRIL"/>
    <s v="BQE-3419"/>
    <x v="164"/>
    <x v="164"/>
    <x v="131"/>
    <x v="131"/>
    <x v="100"/>
    <x v="0"/>
    <x v="3"/>
    <n v="4"/>
    <n v="134559"/>
    <n v="538.23599999999999"/>
    <x v="0"/>
  </r>
  <r>
    <x v="8"/>
    <s v="ABRIL"/>
    <s v="BQE-3420"/>
    <x v="164"/>
    <x v="164"/>
    <x v="728"/>
    <x v="743"/>
    <x v="489"/>
    <x v="9"/>
    <x v="15"/>
    <n v="1"/>
    <n v="9355000"/>
    <n v="9355"/>
    <x v="0"/>
  </r>
  <r>
    <x v="8"/>
    <s v="ABRIL"/>
    <s v="BQE-3420"/>
    <x v="164"/>
    <x v="164"/>
    <x v="755"/>
    <x v="769"/>
    <x v="502"/>
    <x v="0"/>
    <x v="15"/>
    <n v="1"/>
    <n v="792807"/>
    <n v="792.80700000000002"/>
    <x v="0"/>
  </r>
  <r>
    <x v="8"/>
    <s v="ABRIL"/>
    <s v="BQE-3421"/>
    <x v="164"/>
    <x v="164"/>
    <x v="728"/>
    <x v="743"/>
    <x v="489"/>
    <x v="9"/>
    <x v="15"/>
    <n v="1"/>
    <n v="9355000"/>
    <n v="9355"/>
    <x v="0"/>
  </r>
  <r>
    <x v="8"/>
    <s v="ABRIL"/>
    <s v="BQE-3421"/>
    <x v="164"/>
    <x v="164"/>
    <x v="734"/>
    <x v="750"/>
    <x v="493"/>
    <x v="0"/>
    <x v="15"/>
    <n v="1"/>
    <n v="792807"/>
    <n v="792.80700000000002"/>
    <x v="0"/>
  </r>
  <r>
    <x v="8"/>
    <s v="ABRIL"/>
    <s v="BQE-3422"/>
    <x v="66"/>
    <x v="66"/>
    <x v="705"/>
    <x v="702"/>
    <x v="4"/>
    <x v="3"/>
    <x v="1"/>
    <n v="1"/>
    <n v="2336742"/>
    <n v="2336.7420000000002"/>
    <x v="0"/>
  </r>
  <r>
    <x v="8"/>
    <s v="ABRIL"/>
    <s v="BQE-3423"/>
    <x v="172"/>
    <x v="172"/>
    <x v="5"/>
    <x v="5"/>
    <x v="4"/>
    <x v="2"/>
    <x v="1"/>
    <n v="1"/>
    <n v="2152866"/>
    <n v="2152.866"/>
    <x v="4"/>
  </r>
  <r>
    <x v="8"/>
    <s v="MAYO"/>
    <s v="BQE-3459"/>
    <x v="1"/>
    <x v="1"/>
    <x v="128"/>
    <x v="128"/>
    <x v="98"/>
    <x v="0"/>
    <x v="3"/>
    <n v="3"/>
    <n v="1078193"/>
    <n v="3234.5790000000002"/>
    <x v="1"/>
  </r>
  <r>
    <x v="8"/>
    <s v="MAYO"/>
    <s v="BQE-3460"/>
    <x v="14"/>
    <x v="14"/>
    <x v="118"/>
    <x v="118"/>
    <x v="90"/>
    <x v="5"/>
    <x v="1"/>
    <n v="2"/>
    <n v="53900"/>
    <n v="107.8"/>
    <x v="0"/>
  </r>
  <r>
    <x v="8"/>
    <s v="MAYO"/>
    <s v="BQE-3460"/>
    <x v="14"/>
    <x v="14"/>
    <x v="696"/>
    <x v="693"/>
    <x v="470"/>
    <x v="1"/>
    <x v="1"/>
    <n v="2"/>
    <n v="542281"/>
    <n v="1084.5619999999999"/>
    <x v="0"/>
  </r>
  <r>
    <x v="8"/>
    <s v="MAYO"/>
    <s v="BQE-3460"/>
    <x v="14"/>
    <x v="14"/>
    <x v="43"/>
    <x v="43"/>
    <x v="29"/>
    <x v="1"/>
    <x v="1"/>
    <n v="7"/>
    <n v="126668"/>
    <n v="886.67600000000004"/>
    <x v="0"/>
  </r>
  <r>
    <x v="8"/>
    <s v="MAYO"/>
    <s v="BQE-3460"/>
    <x v="14"/>
    <x v="14"/>
    <x v="115"/>
    <x v="115"/>
    <x v="87"/>
    <x v="4"/>
    <x v="1"/>
    <n v="1"/>
    <n v="714959"/>
    <n v="714.95899999999995"/>
    <x v="0"/>
  </r>
  <r>
    <x v="8"/>
    <s v="MAYO"/>
    <s v="BQE-3460"/>
    <x v="14"/>
    <x v="14"/>
    <x v="89"/>
    <x v="89"/>
    <x v="64"/>
    <x v="4"/>
    <x v="1"/>
    <n v="12"/>
    <n v="543520"/>
    <n v="6522.24"/>
    <x v="0"/>
  </r>
  <r>
    <x v="8"/>
    <s v="MAYO"/>
    <s v="BQE-3460"/>
    <x v="14"/>
    <x v="14"/>
    <x v="685"/>
    <x v="352"/>
    <x v="4"/>
    <x v="4"/>
    <x v="1"/>
    <n v="2"/>
    <n v="1015374"/>
    <n v="2030.748"/>
    <x v="0"/>
  </r>
  <r>
    <x v="8"/>
    <s v="MAYO"/>
    <s v="BQE-3460"/>
    <x v="14"/>
    <x v="14"/>
    <x v="102"/>
    <x v="102"/>
    <x v="75"/>
    <x v="1"/>
    <x v="1"/>
    <n v="80"/>
    <n v="1832"/>
    <n v="146.56"/>
    <x v="0"/>
  </r>
  <r>
    <x v="8"/>
    <s v="MAYO"/>
    <s v="BQE-3461"/>
    <x v="33"/>
    <x v="33"/>
    <x v="94"/>
    <x v="94"/>
    <x v="69"/>
    <x v="0"/>
    <x v="3"/>
    <n v="6"/>
    <n v="50993"/>
    <n v="305.95800000000003"/>
    <x v="0"/>
  </r>
  <r>
    <x v="8"/>
    <s v="MAYO"/>
    <s v="BQE-3462"/>
    <x v="77"/>
    <x v="77"/>
    <x v="756"/>
    <x v="689"/>
    <x v="503"/>
    <x v="0"/>
    <x v="3"/>
    <n v="4"/>
    <n v="2356267"/>
    <n v="9425.0679999999993"/>
    <x v="16"/>
  </r>
  <r>
    <x v="8"/>
    <s v="MAYO"/>
    <s v="BQE-3463"/>
    <x v="95"/>
    <x v="95"/>
    <x v="4"/>
    <x v="4"/>
    <x v="4"/>
    <x v="2"/>
    <x v="1"/>
    <n v="1"/>
    <n v="455212"/>
    <n v="455.21199999999999"/>
    <x v="6"/>
  </r>
  <r>
    <x v="8"/>
    <s v="MAYO"/>
    <s v="BQE-3464"/>
    <x v="37"/>
    <x v="37"/>
    <x v="7"/>
    <x v="7"/>
    <x v="4"/>
    <x v="2"/>
    <x v="1"/>
    <n v="3"/>
    <n v="729473"/>
    <n v="2188.4189999999999"/>
    <x v="17"/>
  </r>
  <r>
    <x v="8"/>
    <s v="MAYO"/>
    <s v="BQE-3465"/>
    <x v="37"/>
    <x v="37"/>
    <x v="7"/>
    <x v="7"/>
    <x v="4"/>
    <x v="2"/>
    <x v="1"/>
    <n v="7"/>
    <n v="729473"/>
    <n v="5106.3109999999997"/>
    <x v="17"/>
  </r>
  <r>
    <x v="8"/>
    <s v="MAYO"/>
    <s v="BQE-3466"/>
    <x v="65"/>
    <x v="65"/>
    <x v="59"/>
    <x v="59"/>
    <x v="45"/>
    <x v="0"/>
    <x v="3"/>
    <n v="1"/>
    <n v="510000"/>
    <n v="510"/>
    <x v="0"/>
  </r>
  <r>
    <x v="8"/>
    <s v="MAYO"/>
    <s v="BQE-3467"/>
    <x v="1"/>
    <x v="1"/>
    <x v="96"/>
    <x v="96"/>
    <x v="71"/>
    <x v="0"/>
    <x v="3"/>
    <n v="1"/>
    <n v="315725"/>
    <n v="315.72500000000002"/>
    <x v="1"/>
  </r>
  <r>
    <x v="8"/>
    <s v="MAYO"/>
    <s v="BQE-3468"/>
    <x v="45"/>
    <x v="45"/>
    <x v="76"/>
    <x v="76"/>
    <x v="4"/>
    <x v="3"/>
    <x v="1"/>
    <n v="12"/>
    <n v="170000"/>
    <n v="2040"/>
    <x v="0"/>
  </r>
  <r>
    <x v="8"/>
    <s v="MAYO"/>
    <s v="BQE-3469"/>
    <x v="1"/>
    <x v="1"/>
    <x v="648"/>
    <x v="648"/>
    <x v="4"/>
    <x v="3"/>
    <x v="1"/>
    <n v="1"/>
    <n v="2728292"/>
    <n v="2728.2919999999999"/>
    <x v="1"/>
  </r>
  <r>
    <x v="8"/>
    <s v="MAYO"/>
    <s v="BQE-3472"/>
    <x v="1"/>
    <x v="1"/>
    <x v="728"/>
    <x v="743"/>
    <x v="489"/>
    <x v="9"/>
    <x v="15"/>
    <n v="1"/>
    <n v="8346567"/>
    <n v="8346.5669999999991"/>
    <x v="1"/>
  </r>
  <r>
    <x v="8"/>
    <s v="MAYO"/>
    <s v="BQE-3472"/>
    <x v="1"/>
    <x v="1"/>
    <x v="734"/>
    <x v="750"/>
    <x v="493"/>
    <x v="0"/>
    <x v="15"/>
    <n v="1"/>
    <n v="797553"/>
    <n v="797.553"/>
    <x v="1"/>
  </r>
  <r>
    <x v="8"/>
    <s v="MAYO"/>
    <s v="BQE-3472"/>
    <x v="1"/>
    <x v="1"/>
    <x v="736"/>
    <x v="752"/>
    <x v="4"/>
    <x v="1"/>
    <x v="15"/>
    <n v="1"/>
    <n v="994000"/>
    <n v="994"/>
    <x v="1"/>
  </r>
  <r>
    <x v="8"/>
    <s v="MAYO"/>
    <s v="BQE-3473"/>
    <x v="78"/>
    <x v="78"/>
    <x v="82"/>
    <x v="82"/>
    <x v="4"/>
    <x v="3"/>
    <x v="1"/>
    <n v="3"/>
    <n v="142227"/>
    <n v="426.68099999999998"/>
    <x v="0"/>
  </r>
  <r>
    <x v="8"/>
    <s v="MAYO"/>
    <s v="BQE-3473"/>
    <x v="78"/>
    <x v="78"/>
    <x v="614"/>
    <x v="614"/>
    <x v="4"/>
    <x v="3"/>
    <x v="1"/>
    <n v="3"/>
    <n v="158035"/>
    <n v="474.10500000000002"/>
    <x v="0"/>
  </r>
  <r>
    <x v="8"/>
    <s v="MAYO"/>
    <s v="BQE-3474"/>
    <x v="8"/>
    <x v="8"/>
    <x v="4"/>
    <x v="4"/>
    <x v="4"/>
    <x v="2"/>
    <x v="1"/>
    <n v="40"/>
    <n v="421000"/>
    <n v="16840"/>
    <x v="7"/>
  </r>
  <r>
    <x v="8"/>
    <s v="MAYO"/>
    <s v="BQE-3475"/>
    <x v="8"/>
    <x v="8"/>
    <x v="4"/>
    <x v="4"/>
    <x v="4"/>
    <x v="2"/>
    <x v="1"/>
    <n v="20"/>
    <n v="421000"/>
    <n v="8420"/>
    <x v="7"/>
  </r>
  <r>
    <x v="8"/>
    <s v="MAYO"/>
    <s v="BQE-3476"/>
    <x v="45"/>
    <x v="45"/>
    <x v="454"/>
    <x v="454"/>
    <x v="314"/>
    <x v="0"/>
    <x v="3"/>
    <n v="5"/>
    <n v="153000"/>
    <n v="765"/>
    <x v="0"/>
  </r>
  <r>
    <x v="8"/>
    <s v="MAYO"/>
    <s v="BQE-3477"/>
    <x v="5"/>
    <x v="5"/>
    <x v="15"/>
    <x v="15"/>
    <x v="4"/>
    <x v="3"/>
    <x v="1"/>
    <n v="4"/>
    <n v="6548059"/>
    <n v="26192.236000000001"/>
    <x v="4"/>
  </r>
  <r>
    <x v="8"/>
    <s v="MAYO"/>
    <s v="BQE-3477"/>
    <x v="5"/>
    <x v="5"/>
    <x v="18"/>
    <x v="18"/>
    <x v="4"/>
    <x v="3"/>
    <x v="1"/>
    <n v="4"/>
    <n v="2806311"/>
    <n v="11225.244000000001"/>
    <x v="4"/>
  </r>
  <r>
    <x v="8"/>
    <s v="MAYO"/>
    <s v="BQE-3478"/>
    <x v="28"/>
    <x v="28"/>
    <x v="173"/>
    <x v="173"/>
    <x v="128"/>
    <x v="1"/>
    <x v="1"/>
    <n v="150"/>
    <n v="152253.04999999999"/>
    <n v="22837.9575"/>
    <x v="10"/>
  </r>
  <r>
    <x v="8"/>
    <s v="MAYO"/>
    <s v="BQE-3478"/>
    <x v="28"/>
    <x v="28"/>
    <x v="174"/>
    <x v="174"/>
    <x v="129"/>
    <x v="1"/>
    <x v="1"/>
    <n v="120"/>
    <n v="105960.61"/>
    <n v="12715.2732"/>
    <x v="10"/>
  </r>
  <r>
    <x v="8"/>
    <s v="MAYO"/>
    <s v="BQE-3479"/>
    <x v="4"/>
    <x v="4"/>
    <x v="481"/>
    <x v="481"/>
    <x v="333"/>
    <x v="2"/>
    <x v="1"/>
    <n v="1"/>
    <n v="5027004"/>
    <n v="5027.0039999999999"/>
    <x v="3"/>
  </r>
  <r>
    <x v="8"/>
    <s v="MAYO"/>
    <s v="BQE-3480"/>
    <x v="1"/>
    <x v="1"/>
    <x v="124"/>
    <x v="124"/>
    <x v="4"/>
    <x v="1"/>
    <x v="2"/>
    <n v="5"/>
    <n v="299500"/>
    <n v="1497.5"/>
    <x v="1"/>
  </r>
  <r>
    <x v="8"/>
    <s v="MAYO"/>
    <s v="BQE-3481"/>
    <x v="65"/>
    <x v="65"/>
    <x v="710"/>
    <x v="707"/>
    <x v="477"/>
    <x v="0"/>
    <x v="3"/>
    <n v="1"/>
    <n v="720380"/>
    <n v="720.38"/>
    <x v="0"/>
  </r>
  <r>
    <x v="8"/>
    <s v="MAYO"/>
    <s v="BQE-3482"/>
    <x v="95"/>
    <x v="95"/>
    <x v="4"/>
    <x v="4"/>
    <x v="4"/>
    <x v="2"/>
    <x v="1"/>
    <n v="3"/>
    <n v="455212"/>
    <n v="1365.636"/>
    <x v="6"/>
  </r>
  <r>
    <x v="8"/>
    <s v="MAYO"/>
    <s v="BQE-3483"/>
    <x v="87"/>
    <x v="87"/>
    <x v="699"/>
    <x v="696"/>
    <x v="4"/>
    <x v="2"/>
    <x v="1"/>
    <n v="1"/>
    <n v="445245.78"/>
    <n v="445.24578000000002"/>
    <x v="3"/>
  </r>
  <r>
    <x v="8"/>
    <s v="MAYO"/>
    <s v="BQE-3484"/>
    <x v="77"/>
    <x v="77"/>
    <x v="756"/>
    <x v="689"/>
    <x v="503"/>
    <x v="0"/>
    <x v="3"/>
    <n v="2"/>
    <n v="2385977.6"/>
    <n v="4771.9552000000003"/>
    <x v="16"/>
  </r>
  <r>
    <x v="8"/>
    <s v="MAYO"/>
    <s v="BQE-3484"/>
    <x v="77"/>
    <x v="77"/>
    <x v="745"/>
    <x v="760"/>
    <x v="497"/>
    <x v="1"/>
    <x v="3"/>
    <n v="2"/>
    <n v="830357.48"/>
    <n v="1660.71496"/>
    <x v="16"/>
  </r>
  <r>
    <x v="8"/>
    <s v="MAYO"/>
    <s v="BQE-3486"/>
    <x v="33"/>
    <x v="33"/>
    <x v="72"/>
    <x v="72"/>
    <x v="4"/>
    <x v="1"/>
    <x v="0"/>
    <n v="1000"/>
    <n v="3176"/>
    <n v="3176"/>
    <x v="0"/>
  </r>
  <r>
    <x v="8"/>
    <s v="MAYO"/>
    <s v="BQE-3487"/>
    <x v="2"/>
    <x v="2"/>
    <x v="7"/>
    <x v="7"/>
    <x v="4"/>
    <x v="2"/>
    <x v="1"/>
    <n v="1"/>
    <n v="691748.8"/>
    <n v="691.74880000000007"/>
    <x v="2"/>
  </r>
  <r>
    <x v="8"/>
    <s v="MAYO"/>
    <s v="BQE-3488"/>
    <x v="12"/>
    <x v="12"/>
    <x v="173"/>
    <x v="173"/>
    <x v="128"/>
    <x v="1"/>
    <x v="1"/>
    <n v="10"/>
    <n v="59882.97"/>
    <n v="598.8297"/>
    <x v="8"/>
  </r>
  <r>
    <x v="8"/>
    <s v="MAYO"/>
    <s v="BQE-3488"/>
    <x v="12"/>
    <x v="12"/>
    <x v="174"/>
    <x v="174"/>
    <x v="129"/>
    <x v="1"/>
    <x v="1"/>
    <n v="93"/>
    <n v="116525.05"/>
    <n v="10836.82965"/>
    <x v="8"/>
  </r>
  <r>
    <x v="8"/>
    <s v="MAYO"/>
    <s v="BQE-3493"/>
    <x v="78"/>
    <x v="78"/>
    <x v="705"/>
    <x v="702"/>
    <x v="4"/>
    <x v="3"/>
    <x v="1"/>
    <n v="1"/>
    <n v="2050319"/>
    <n v="2050.319"/>
    <x v="0"/>
  </r>
  <r>
    <x v="8"/>
    <s v="MAYO"/>
    <s v="BQE-3495"/>
    <x v="25"/>
    <x v="25"/>
    <x v="43"/>
    <x v="43"/>
    <x v="29"/>
    <x v="1"/>
    <x v="1"/>
    <n v="50"/>
    <n v="129834"/>
    <n v="6491.7"/>
    <x v="16"/>
  </r>
  <r>
    <x v="8"/>
    <s v="MAYO"/>
    <s v="BQE-3495"/>
    <x v="25"/>
    <x v="25"/>
    <x v="119"/>
    <x v="119"/>
    <x v="91"/>
    <x v="5"/>
    <x v="1"/>
    <n v="40"/>
    <n v="195703"/>
    <n v="7828.12"/>
    <x v="16"/>
  </r>
  <r>
    <x v="8"/>
    <s v="MAYO"/>
    <s v="BQE-3499"/>
    <x v="77"/>
    <x v="77"/>
    <x v="60"/>
    <x v="60"/>
    <x v="46"/>
    <x v="0"/>
    <x v="3"/>
    <n v="42"/>
    <n v="190498.16"/>
    <n v="8000.9227199999996"/>
    <x v="16"/>
  </r>
  <r>
    <x v="8"/>
    <s v="MAYO"/>
    <s v="BQE-3499"/>
    <x v="77"/>
    <x v="77"/>
    <x v="725"/>
    <x v="740"/>
    <x v="486"/>
    <x v="0"/>
    <x v="3"/>
    <n v="28"/>
    <n v="99248.94"/>
    <n v="2778.9703200000004"/>
    <x v="16"/>
  </r>
  <r>
    <x v="8"/>
    <s v="MAYO"/>
    <s v="BQE-3500"/>
    <x v="77"/>
    <x v="77"/>
    <x v="236"/>
    <x v="236"/>
    <x v="167"/>
    <x v="0"/>
    <x v="3"/>
    <n v="4"/>
    <n v="3263028.66"/>
    <n v="13052.11464"/>
    <x v="16"/>
  </r>
  <r>
    <x v="8"/>
    <s v="MAYO"/>
    <s v="BQE-3500"/>
    <x v="77"/>
    <x v="77"/>
    <x v="708"/>
    <x v="705"/>
    <x v="475"/>
    <x v="0"/>
    <x v="3"/>
    <n v="24"/>
    <n v="7364.23"/>
    <n v="176.74151999999998"/>
    <x v="16"/>
  </r>
  <r>
    <x v="8"/>
    <s v="MAYO"/>
    <s v="BQE-3502"/>
    <x v="1"/>
    <x v="1"/>
    <x v="459"/>
    <x v="459"/>
    <x v="319"/>
    <x v="3"/>
    <x v="0"/>
    <n v="15"/>
    <n v="107000"/>
    <n v="1605"/>
    <x v="1"/>
  </r>
  <r>
    <x v="8"/>
    <s v="MAYO"/>
    <s v="BQE-3504"/>
    <x v="163"/>
    <x v="163"/>
    <x v="757"/>
    <x v="770"/>
    <x v="4"/>
    <x v="1"/>
    <x v="15"/>
    <n v="0"/>
    <n v="172709"/>
    <n v="0"/>
    <x v="26"/>
  </r>
  <r>
    <x v="8"/>
    <s v="MAYO"/>
    <s v="BQE-3504"/>
    <x v="163"/>
    <x v="163"/>
    <x v="758"/>
    <x v="771"/>
    <x v="4"/>
    <x v="1"/>
    <x v="15"/>
    <n v="1"/>
    <n v="1628847"/>
    <n v="1628.847"/>
    <x v="26"/>
  </r>
  <r>
    <x v="8"/>
    <s v="MAYO"/>
    <s v="BQE-3505"/>
    <x v="77"/>
    <x v="77"/>
    <x v="746"/>
    <x v="761"/>
    <x v="442"/>
    <x v="1"/>
    <x v="3"/>
    <n v="2"/>
    <n v="2857793.3"/>
    <n v="5715.5865999999996"/>
    <x v="16"/>
  </r>
  <r>
    <x v="8"/>
    <s v="JUNIO"/>
    <s v="BQE-3506"/>
    <x v="37"/>
    <x v="37"/>
    <x v="4"/>
    <x v="4"/>
    <x v="4"/>
    <x v="2"/>
    <x v="1"/>
    <n v="15"/>
    <n v="449143"/>
    <n v="6737.1450000000004"/>
    <x v="17"/>
  </r>
  <r>
    <x v="8"/>
    <s v="JUNIO"/>
    <s v="BQE-3507"/>
    <x v="163"/>
    <x v="163"/>
    <x v="757"/>
    <x v="770"/>
    <x v="4"/>
    <x v="1"/>
    <x v="15"/>
    <n v="3"/>
    <n v="26792.666666666668"/>
    <n v="80.378"/>
    <x v="26"/>
  </r>
  <r>
    <x v="8"/>
    <s v="JUNIO"/>
    <s v="BQE-3507"/>
    <x v="163"/>
    <x v="163"/>
    <x v="758"/>
    <x v="771"/>
    <x v="4"/>
    <x v="1"/>
    <x v="15"/>
    <n v="1"/>
    <n v="1628847"/>
    <n v="1628.847"/>
    <x v="26"/>
  </r>
  <r>
    <x v="8"/>
    <s v="JUNIO"/>
    <s v="BQE-3508"/>
    <x v="1"/>
    <x v="1"/>
    <x v="5"/>
    <x v="5"/>
    <x v="4"/>
    <x v="2"/>
    <x v="1"/>
    <n v="2"/>
    <n v="1987261"/>
    <n v="3974.5219999999999"/>
    <x v="1"/>
  </r>
  <r>
    <x v="8"/>
    <s v="JUNIO"/>
    <s v="BQE-3509"/>
    <x v="1"/>
    <x v="1"/>
    <x v="323"/>
    <x v="323"/>
    <x v="4"/>
    <x v="2"/>
    <x v="1"/>
    <n v="1"/>
    <n v="3980000"/>
    <n v="3980"/>
    <x v="1"/>
  </r>
  <r>
    <x v="8"/>
    <s v="JUNIO"/>
    <s v="BQE-3510"/>
    <x v="8"/>
    <x v="8"/>
    <x v="77"/>
    <x v="77"/>
    <x v="4"/>
    <x v="3"/>
    <x v="1"/>
    <n v="11"/>
    <n v="754149"/>
    <n v="8295.6389999999992"/>
    <x v="7"/>
  </r>
  <r>
    <x v="8"/>
    <s v="JUNIO"/>
    <s v="BQE-3511"/>
    <x v="8"/>
    <x v="8"/>
    <x v="77"/>
    <x v="77"/>
    <x v="4"/>
    <x v="3"/>
    <x v="1"/>
    <n v="12"/>
    <n v="754149"/>
    <n v="9049.7880000000005"/>
    <x v="7"/>
  </r>
  <r>
    <x v="8"/>
    <s v="JUNIO"/>
    <s v=" BQE-3512"/>
    <x v="8"/>
    <x v="8"/>
    <x v="77"/>
    <x v="77"/>
    <x v="4"/>
    <x v="3"/>
    <x v="1"/>
    <n v="10"/>
    <n v="754149"/>
    <n v="7541.49"/>
    <x v="7"/>
  </r>
  <r>
    <x v="8"/>
    <s v="JUNIO"/>
    <s v="BQE-3513"/>
    <x v="87"/>
    <x v="87"/>
    <x v="738"/>
    <x v="753"/>
    <x v="4"/>
    <x v="2"/>
    <x v="1"/>
    <n v="2"/>
    <n v="431046.75"/>
    <n v="862.09349999999995"/>
    <x v="3"/>
  </r>
  <r>
    <x v="8"/>
    <s v="JUNIO"/>
    <s v="BQE-3514"/>
    <x v="5"/>
    <x v="5"/>
    <x v="719"/>
    <x v="723"/>
    <x v="4"/>
    <x v="2"/>
    <x v="1"/>
    <n v="400"/>
    <n v="123120"/>
    <n v="49248"/>
    <x v="4"/>
  </r>
  <r>
    <x v="8"/>
    <s v="JUNIO"/>
    <s v="BQE-3515"/>
    <x v="8"/>
    <x v="8"/>
    <x v="386"/>
    <x v="386"/>
    <x v="262"/>
    <x v="2"/>
    <x v="1"/>
    <n v="10"/>
    <n v="162695"/>
    <n v="1626.95"/>
    <x v="7"/>
  </r>
  <r>
    <x v="8"/>
    <s v="JUNIO"/>
    <s v="BQE-3549"/>
    <x v="77"/>
    <x v="77"/>
    <x v="340"/>
    <x v="340"/>
    <x v="233"/>
    <x v="0"/>
    <x v="3"/>
    <n v="10"/>
    <n v="1342.607"/>
    <n v="13.426069999999999"/>
    <x v="16"/>
  </r>
  <r>
    <x v="8"/>
    <s v="JUNIO"/>
    <s v="BQE-3549"/>
    <x v="77"/>
    <x v="77"/>
    <x v="60"/>
    <x v="60"/>
    <x v="46"/>
    <x v="0"/>
    <x v="3"/>
    <n v="8"/>
    <n v="23069.337500000001"/>
    <n v="184.55470000000003"/>
    <x v="16"/>
  </r>
  <r>
    <x v="8"/>
    <s v="JUNIO"/>
    <s v="BQE-3550"/>
    <x v="1"/>
    <x v="1"/>
    <x v="728"/>
    <x v="743"/>
    <x v="489"/>
    <x v="9"/>
    <x v="15"/>
    <n v="0"/>
    <n v="8346567"/>
    <n v="0"/>
    <x v="1"/>
  </r>
  <r>
    <x v="8"/>
    <s v="JUNIO"/>
    <s v="BQE-3550"/>
    <x v="1"/>
    <x v="1"/>
    <x v="734"/>
    <x v="750"/>
    <x v="493"/>
    <x v="0"/>
    <x v="15"/>
    <n v="0"/>
    <n v="797553"/>
    <n v="0"/>
    <x v="1"/>
  </r>
  <r>
    <x v="8"/>
    <s v="JUNIO"/>
    <s v="BQE-3550"/>
    <x v="1"/>
    <x v="1"/>
    <x v="736"/>
    <x v="752"/>
    <x v="4"/>
    <x v="1"/>
    <x v="15"/>
    <n v="0"/>
    <n v="994000"/>
    <n v="0"/>
    <x v="1"/>
  </r>
  <r>
    <x v="8"/>
    <s v="JUNIO"/>
    <s v="BQE-3551"/>
    <x v="37"/>
    <x v="37"/>
    <x v="481"/>
    <x v="481"/>
    <x v="333"/>
    <x v="2"/>
    <x v="1"/>
    <n v="1"/>
    <n v="5559275"/>
    <n v="5559.2749999999996"/>
    <x v="17"/>
  </r>
  <r>
    <x v="8"/>
    <s v="JUNIO"/>
    <s v="BQE-3552"/>
    <x v="28"/>
    <x v="28"/>
    <x v="6"/>
    <x v="6"/>
    <x v="4"/>
    <x v="2"/>
    <x v="1"/>
    <n v="2"/>
    <n v="1017290"/>
    <n v="2034.58"/>
    <x v="10"/>
  </r>
  <r>
    <x v="8"/>
    <s v="JUNIO"/>
    <s v="BQE-3552"/>
    <x v="28"/>
    <x v="28"/>
    <x v="323"/>
    <x v="323"/>
    <x v="4"/>
    <x v="2"/>
    <x v="1"/>
    <n v="1"/>
    <n v="3868071"/>
    <n v="3868.0709999999999"/>
    <x v="10"/>
  </r>
  <r>
    <x v="8"/>
    <s v="JUNIO"/>
    <s v="BQE-3553"/>
    <x v="2"/>
    <x v="2"/>
    <x v="738"/>
    <x v="753"/>
    <x v="4"/>
    <x v="2"/>
    <x v="1"/>
    <n v="8"/>
    <n v="427193.25"/>
    <n v="3417.5459999999998"/>
    <x v="2"/>
  </r>
  <r>
    <x v="8"/>
    <s v="JUNIO"/>
    <s v="BQE-3554"/>
    <x v="8"/>
    <x v="8"/>
    <x v="501"/>
    <x v="501"/>
    <x v="344"/>
    <x v="3"/>
    <x v="1"/>
    <n v="2"/>
    <n v="2796500"/>
    <n v="5593"/>
    <x v="7"/>
  </r>
  <r>
    <x v="8"/>
    <s v="JUNIO"/>
    <s v="BQE-3555"/>
    <x v="8"/>
    <x v="8"/>
    <x v="501"/>
    <x v="501"/>
    <x v="344"/>
    <x v="3"/>
    <x v="1"/>
    <n v="1"/>
    <n v="2796500"/>
    <n v="2796.5"/>
    <x v="7"/>
  </r>
  <r>
    <x v="8"/>
    <s v="JUNIO"/>
    <s v="BQE-3556"/>
    <x v="4"/>
    <x v="4"/>
    <x v="77"/>
    <x v="77"/>
    <x v="4"/>
    <x v="3"/>
    <x v="1"/>
    <n v="1"/>
    <n v="742204"/>
    <n v="742.20399999999995"/>
    <x v="3"/>
  </r>
  <r>
    <x v="8"/>
    <s v="JUNIO"/>
    <s v="BQE-3557"/>
    <x v="1"/>
    <x v="1"/>
    <x v="7"/>
    <x v="7"/>
    <x v="4"/>
    <x v="2"/>
    <x v="1"/>
    <n v="2"/>
    <n v="720572"/>
    <n v="1441.144"/>
    <x v="1"/>
  </r>
  <r>
    <x v="8"/>
    <s v="JUNIO"/>
    <s v="BQE-3558"/>
    <x v="77"/>
    <x v="77"/>
    <x v="710"/>
    <x v="707"/>
    <x v="477"/>
    <x v="0"/>
    <x v="3"/>
    <n v="1"/>
    <n v="838405"/>
    <n v="838.40499999999997"/>
    <x v="16"/>
  </r>
  <r>
    <x v="8"/>
    <s v="JUNIO"/>
    <s v="BQE-3559"/>
    <x v="24"/>
    <x v="24"/>
    <x v="4"/>
    <x v="4"/>
    <x v="4"/>
    <x v="2"/>
    <x v="1"/>
    <n v="5"/>
    <n v="455212"/>
    <n v="2276.06"/>
    <x v="15"/>
  </r>
  <r>
    <x v="8"/>
    <s v="JUNIO"/>
    <s v="BQE-3560"/>
    <x v="48"/>
    <x v="48"/>
    <x v="754"/>
    <x v="768"/>
    <x v="4"/>
    <x v="1"/>
    <x v="22"/>
    <n v="0"/>
    <n v="909019.66"/>
    <n v="0"/>
    <x v="0"/>
  </r>
  <r>
    <x v="8"/>
    <s v="JUNIO"/>
    <s v="BQE-3565"/>
    <x v="28"/>
    <x v="28"/>
    <x v="82"/>
    <x v="82"/>
    <x v="4"/>
    <x v="3"/>
    <x v="1"/>
    <n v="120"/>
    <n v="119854"/>
    <n v="14382.48"/>
    <x v="10"/>
  </r>
  <r>
    <x v="8"/>
    <s v="JUNIO"/>
    <s v="BQE-3566"/>
    <x v="163"/>
    <x v="163"/>
    <x v="728"/>
    <x v="743"/>
    <x v="489"/>
    <x v="9"/>
    <x v="15"/>
    <n v="1"/>
    <n v="7996711"/>
    <n v="7996.7110000000002"/>
    <x v="26"/>
  </r>
  <r>
    <x v="8"/>
    <s v="JUNIO"/>
    <s v="BQE-3567"/>
    <x v="135"/>
    <x v="135"/>
    <x v="707"/>
    <x v="704"/>
    <x v="474"/>
    <x v="0"/>
    <x v="3"/>
    <n v="2"/>
    <n v="851541.36"/>
    <n v="1703.0827199999999"/>
    <x v="27"/>
  </r>
  <r>
    <x v="8"/>
    <s v="JUNIO"/>
    <s v="BQE-3567"/>
    <x v="135"/>
    <x v="135"/>
    <x v="169"/>
    <x v="169"/>
    <x v="4"/>
    <x v="1"/>
    <x v="3"/>
    <n v="2"/>
    <n v="107413.745"/>
    <n v="214.82748999999998"/>
    <x v="27"/>
  </r>
  <r>
    <x v="8"/>
    <s v="JUNIO"/>
    <s v="BQE-3567"/>
    <x v="135"/>
    <x v="135"/>
    <x v="692"/>
    <x v="689"/>
    <x v="469"/>
    <x v="0"/>
    <x v="3"/>
    <n v="2"/>
    <n v="1104676.8700000001"/>
    <n v="2209.35374"/>
    <x v="27"/>
  </r>
  <r>
    <x v="8"/>
    <s v="JUNIO"/>
    <s v="BQE-3567"/>
    <x v="135"/>
    <x v="135"/>
    <x v="708"/>
    <x v="705"/>
    <x v="475"/>
    <x v="0"/>
    <x v="3"/>
    <n v="8"/>
    <n v="918.02625"/>
    <n v="7.3442100000000003"/>
    <x v="27"/>
  </r>
  <r>
    <x v="8"/>
    <s v="JUNIO"/>
    <s v="BQE-3567"/>
    <x v="135"/>
    <x v="135"/>
    <x v="586"/>
    <x v="586"/>
    <x v="400"/>
    <x v="1"/>
    <x v="3"/>
    <n v="4"/>
    <n v="42100.0625"/>
    <n v="168.40025"/>
    <x v="27"/>
  </r>
  <r>
    <x v="8"/>
    <s v="JUNIO"/>
    <s v="BQE-3567"/>
    <x v="135"/>
    <x v="135"/>
    <x v="218"/>
    <x v="218"/>
    <x v="157"/>
    <x v="1"/>
    <x v="3"/>
    <n v="2"/>
    <n v="42330.720000000001"/>
    <n v="84.661439999999999"/>
    <x v="27"/>
  </r>
  <r>
    <x v="8"/>
    <s v="JUNIO"/>
    <s v="BQE-3567"/>
    <x v="135"/>
    <x v="135"/>
    <x v="215"/>
    <x v="215"/>
    <x v="154"/>
    <x v="1"/>
    <x v="3"/>
    <n v="2"/>
    <n v="51243.425000000003"/>
    <n v="102.48685"/>
    <x v="27"/>
  </r>
  <r>
    <x v="8"/>
    <s v="JUNIO"/>
    <s v="BQE-3567"/>
    <x v="135"/>
    <x v="135"/>
    <x v="67"/>
    <x v="67"/>
    <x v="53"/>
    <x v="0"/>
    <x v="3"/>
    <n v="2"/>
    <n v="37828.239999999998"/>
    <n v="75.656480000000002"/>
    <x v="27"/>
  </r>
  <r>
    <x v="8"/>
    <s v="JUNIO"/>
    <s v="BQE-3567"/>
    <x v="135"/>
    <x v="135"/>
    <x v="732"/>
    <x v="748"/>
    <x v="491"/>
    <x v="0"/>
    <x v="3"/>
    <n v="2"/>
    <n v="29210.78"/>
    <n v="58.421559999999999"/>
    <x v="27"/>
  </r>
  <r>
    <x v="8"/>
    <s v="JUNIO"/>
    <s v="BQE-3568"/>
    <x v="28"/>
    <x v="28"/>
    <x v="172"/>
    <x v="172"/>
    <x v="127"/>
    <x v="1"/>
    <x v="1"/>
    <n v="0"/>
    <n v="348.3536666666667"/>
    <n v="0"/>
    <x v="10"/>
  </r>
  <r>
    <x v="8"/>
    <s v="JUNIO"/>
    <s v="BQE-3568"/>
    <x v="28"/>
    <x v="28"/>
    <x v="174"/>
    <x v="174"/>
    <x v="129"/>
    <x v="1"/>
    <x v="1"/>
    <n v="0"/>
    <n v="883.00508333333335"/>
    <n v="0"/>
    <x v="10"/>
  </r>
  <r>
    <x v="8"/>
    <s v="JUNIO"/>
    <s v="BQE-3569"/>
    <x v="13"/>
    <x v="13"/>
    <x v="386"/>
    <x v="386"/>
    <x v="262"/>
    <x v="2"/>
    <x v="1"/>
    <n v="40"/>
    <n v="162695"/>
    <n v="6507.8"/>
    <x v="9"/>
  </r>
  <r>
    <x v="8"/>
    <s v="JUNIO"/>
    <s v="BQE-3570"/>
    <x v="154"/>
    <x v="154"/>
    <x v="728"/>
    <x v="743"/>
    <x v="489"/>
    <x v="9"/>
    <x v="15"/>
    <n v="1"/>
    <n v="8346567.2000000002"/>
    <n v="8346.5671999999995"/>
    <x v="0"/>
  </r>
  <r>
    <x v="8"/>
    <s v="JUNIO"/>
    <s v="BQE-3575"/>
    <x v="102"/>
    <x v="102"/>
    <x v="76"/>
    <x v="76"/>
    <x v="4"/>
    <x v="3"/>
    <x v="1"/>
    <n v="24"/>
    <n v="168882"/>
    <n v="4053.1680000000001"/>
    <x v="0"/>
  </r>
  <r>
    <x v="8"/>
    <s v="JUNIO"/>
    <s v="BQE-3576"/>
    <x v="173"/>
    <x v="173"/>
    <x v="76"/>
    <x v="76"/>
    <x v="4"/>
    <x v="3"/>
    <x v="1"/>
    <n v="1"/>
    <n v="170000"/>
    <n v="170"/>
    <x v="0"/>
  </r>
  <r>
    <x v="8"/>
    <s v="JUNIO"/>
    <s v="BQE-3577"/>
    <x v="174"/>
    <x v="174"/>
    <x v="76"/>
    <x v="76"/>
    <x v="4"/>
    <x v="3"/>
    <x v="1"/>
    <n v="10"/>
    <n v="168000"/>
    <n v="1680"/>
    <x v="0"/>
  </r>
  <r>
    <x v="8"/>
    <s v="JUNIO"/>
    <s v="BQE-3578"/>
    <x v="174"/>
    <x v="174"/>
    <x v="76"/>
    <x v="76"/>
    <x v="4"/>
    <x v="3"/>
    <x v="1"/>
    <n v="2"/>
    <n v="168000"/>
    <n v="336"/>
    <x v="0"/>
  </r>
  <r>
    <x v="8"/>
    <s v="JUNIO"/>
    <s v="BQE-3579"/>
    <x v="165"/>
    <x v="165"/>
    <x v="459"/>
    <x v="459"/>
    <x v="319"/>
    <x v="3"/>
    <x v="0"/>
    <n v="6"/>
    <n v="97561"/>
    <n v="585.36599999999999"/>
    <x v="0"/>
  </r>
  <r>
    <x v="8"/>
    <s v="JUNIO"/>
    <s v="BQE-3580"/>
    <x v="45"/>
    <x v="45"/>
    <x v="614"/>
    <x v="614"/>
    <x v="4"/>
    <x v="3"/>
    <x v="1"/>
    <n v="4"/>
    <n v="170000"/>
    <n v="680"/>
    <x v="0"/>
  </r>
  <r>
    <x v="8"/>
    <s v="JUNIO"/>
    <s v="BQE-3581"/>
    <x v="158"/>
    <x v="158"/>
    <x v="82"/>
    <x v="82"/>
    <x v="4"/>
    <x v="3"/>
    <x v="1"/>
    <n v="1"/>
    <n v="165000"/>
    <n v="165"/>
    <x v="12"/>
  </r>
  <r>
    <x v="8"/>
    <s v="JUNIO"/>
    <s v="BQE-3581"/>
    <x v="158"/>
    <x v="158"/>
    <x v="226"/>
    <x v="226"/>
    <x v="160"/>
    <x v="1"/>
    <x v="1"/>
    <n v="1"/>
    <n v="22000"/>
    <n v="22"/>
    <x v="12"/>
  </r>
  <r>
    <x v="8"/>
    <s v="JUNIO"/>
    <s v="BQE-3582"/>
    <x v="77"/>
    <x v="77"/>
    <x v="746"/>
    <x v="761"/>
    <x v="442"/>
    <x v="1"/>
    <x v="3"/>
    <n v="2"/>
    <n v="1428085.18"/>
    <n v="2856.1703600000001"/>
    <x v="16"/>
  </r>
  <r>
    <x v="8"/>
    <s v="JUNIO"/>
    <s v="BQE-3582"/>
    <x v="77"/>
    <x v="77"/>
    <x v="710"/>
    <x v="707"/>
    <x v="477"/>
    <x v="0"/>
    <x v="3"/>
    <n v="3"/>
    <n v="275678.11666666664"/>
    <n v="827.0343499999999"/>
    <x v="16"/>
  </r>
  <r>
    <x v="8"/>
    <s v="JUNIO"/>
    <s v="BQE-3583"/>
    <x v="142"/>
    <x v="142"/>
    <x v="91"/>
    <x v="91"/>
    <x v="66"/>
    <x v="3"/>
    <x v="3"/>
    <n v="4"/>
    <n v="94915.964999999997"/>
    <n v="379.66386"/>
    <x v="6"/>
  </r>
  <r>
    <x v="8"/>
    <s v="JUNIO"/>
    <s v="BQE-3584"/>
    <x v="154"/>
    <x v="154"/>
    <x v="591"/>
    <x v="591"/>
    <x v="404"/>
    <x v="1"/>
    <x v="15"/>
    <n v="1"/>
    <n v="6300000"/>
    <n v="6300"/>
    <x v="0"/>
  </r>
  <r>
    <x v="8"/>
    <s v="JULIO"/>
    <s v="BQE-3585"/>
    <x v="61"/>
    <x v="61"/>
    <x v="707"/>
    <x v="704"/>
    <x v="474"/>
    <x v="0"/>
    <x v="3"/>
    <n v="1"/>
    <n v="1513625"/>
    <n v="1513.625"/>
    <x v="21"/>
  </r>
  <r>
    <x v="8"/>
    <s v="JULIO"/>
    <s v="BQE-3586"/>
    <x v="163"/>
    <x v="163"/>
    <x v="707"/>
    <x v="704"/>
    <x v="474"/>
    <x v="0"/>
    <x v="3"/>
    <n v="1"/>
    <n v="1650000"/>
    <n v="1650"/>
    <x v="26"/>
  </r>
  <r>
    <x v="8"/>
    <s v="JULIO"/>
    <s v="BQE-3586"/>
    <x v="163"/>
    <x v="163"/>
    <x v="723"/>
    <x v="739"/>
    <x v="4"/>
    <x v="1"/>
    <x v="15"/>
    <n v="1"/>
    <n v="800000"/>
    <n v="800"/>
    <x v="26"/>
  </r>
  <r>
    <x v="8"/>
    <s v="JULIO"/>
    <s v="BQE-3587"/>
    <x v="77"/>
    <x v="77"/>
    <x v="60"/>
    <x v="60"/>
    <x v="46"/>
    <x v="0"/>
    <x v="3"/>
    <n v="11"/>
    <n v="194446.5"/>
    <n v="2138.9115000000002"/>
    <x v="16"/>
  </r>
  <r>
    <x v="8"/>
    <s v="JULIO"/>
    <s v="BQE-3588"/>
    <x v="77"/>
    <x v="77"/>
    <x v="707"/>
    <x v="704"/>
    <x v="474"/>
    <x v="0"/>
    <x v="3"/>
    <n v="8"/>
    <n v="1750056.32"/>
    <n v="14000.450560000001"/>
    <x v="16"/>
  </r>
  <r>
    <x v="8"/>
    <s v="JULIO"/>
    <s v="BQE-3588"/>
    <x v="77"/>
    <x v="77"/>
    <x v="236"/>
    <x v="236"/>
    <x v="167"/>
    <x v="0"/>
    <x v="3"/>
    <n v="1"/>
    <n v="3301354.36"/>
    <n v="3301.3543599999998"/>
    <x v="16"/>
  </r>
  <r>
    <x v="8"/>
    <s v="JULIO"/>
    <s v="BQE-3588"/>
    <x v="77"/>
    <x v="77"/>
    <x v="65"/>
    <x v="65"/>
    <x v="51"/>
    <x v="0"/>
    <x v="3"/>
    <n v="2"/>
    <n v="108929.375"/>
    <n v="217.85874999999999"/>
    <x v="16"/>
  </r>
  <r>
    <x v="8"/>
    <s v="JULIO"/>
    <s v="BQE-3589"/>
    <x v="77"/>
    <x v="77"/>
    <x v="65"/>
    <x v="65"/>
    <x v="51"/>
    <x v="0"/>
    <x v="3"/>
    <n v="1"/>
    <n v="127117.8"/>
    <n v="127.1178"/>
    <x v="16"/>
  </r>
  <r>
    <x v="8"/>
    <s v="JULIO"/>
    <s v="BQE-3590"/>
    <x v="77"/>
    <x v="77"/>
    <x v="56"/>
    <x v="56"/>
    <x v="42"/>
    <x v="0"/>
    <x v="3"/>
    <n v="25"/>
    <n v="177237.17"/>
    <n v="4430.9292500000001"/>
    <x v="16"/>
  </r>
  <r>
    <x v="8"/>
    <s v="JULIO"/>
    <s v="BQE-3592"/>
    <x v="1"/>
    <x v="1"/>
    <x v="128"/>
    <x v="128"/>
    <x v="98"/>
    <x v="0"/>
    <x v="3"/>
    <n v="3"/>
    <n v="1078193"/>
    <n v="3234.5790000000002"/>
    <x v="1"/>
  </r>
  <r>
    <x v="8"/>
    <s v="JULIO"/>
    <s v="BQE-3593"/>
    <x v="57"/>
    <x v="57"/>
    <x v="261"/>
    <x v="261"/>
    <x v="180"/>
    <x v="1"/>
    <x v="3"/>
    <n v="1"/>
    <n v="167510"/>
    <n v="167.51"/>
    <x v="0"/>
  </r>
  <r>
    <x v="8"/>
    <s v="JULIO"/>
    <s v="BQE-3593"/>
    <x v="57"/>
    <x v="57"/>
    <x v="358"/>
    <x v="358"/>
    <x v="246"/>
    <x v="2"/>
    <x v="3"/>
    <n v="4"/>
    <n v="1270440.47"/>
    <n v="5081.76188"/>
    <x v="0"/>
  </r>
  <r>
    <x v="8"/>
    <s v="JULIO"/>
    <s v="BQE-3593"/>
    <x v="57"/>
    <x v="57"/>
    <x v="357"/>
    <x v="357"/>
    <x v="245"/>
    <x v="1"/>
    <x v="3"/>
    <n v="6"/>
    <n v="86924"/>
    <n v="521.54399999999998"/>
    <x v="0"/>
  </r>
  <r>
    <x v="8"/>
    <s v="JULIO"/>
    <s v="BQE-3593"/>
    <x v="57"/>
    <x v="57"/>
    <x v="144"/>
    <x v="144"/>
    <x v="113"/>
    <x v="1"/>
    <x v="3"/>
    <n v="15"/>
    <n v="298554"/>
    <n v="4478.3100000000004"/>
    <x v="0"/>
  </r>
  <r>
    <x v="8"/>
    <s v="JULIO"/>
    <s v="BQE-3594"/>
    <x v="165"/>
    <x v="165"/>
    <x v="459"/>
    <x v="459"/>
    <x v="319"/>
    <x v="3"/>
    <x v="0"/>
    <n v="6"/>
    <n v="105000"/>
    <n v="630"/>
    <x v="0"/>
  </r>
  <r>
    <x v="8"/>
    <s v="JULIO"/>
    <s v="BQE-3595"/>
    <x v="28"/>
    <x v="28"/>
    <x v="501"/>
    <x v="501"/>
    <x v="344"/>
    <x v="3"/>
    <x v="1"/>
    <n v="4"/>
    <n v="2728293"/>
    <n v="10913.172"/>
    <x v="10"/>
  </r>
  <r>
    <x v="8"/>
    <s v="JULIO"/>
    <s v="BQE-3596"/>
    <x v="1"/>
    <x v="1"/>
    <x v="124"/>
    <x v="124"/>
    <x v="4"/>
    <x v="1"/>
    <x v="2"/>
    <n v="3"/>
    <n v="323000"/>
    <n v="969"/>
    <x v="1"/>
  </r>
  <r>
    <x v="8"/>
    <s v="JULIO"/>
    <s v="BQE-3597"/>
    <x v="142"/>
    <x v="142"/>
    <x v="91"/>
    <x v="91"/>
    <x v="66"/>
    <x v="3"/>
    <x v="3"/>
    <n v="4"/>
    <n v="305000"/>
    <n v="1220"/>
    <x v="6"/>
  </r>
  <r>
    <x v="8"/>
    <s v="JULIO"/>
    <s v="BQE-3598"/>
    <x v="135"/>
    <x v="135"/>
    <x v="133"/>
    <x v="133"/>
    <x v="102"/>
    <x v="0"/>
    <x v="3"/>
    <n v="4"/>
    <n v="823967.51"/>
    <n v="3295.8700400000002"/>
    <x v="27"/>
  </r>
  <r>
    <x v="8"/>
    <s v="JULIO"/>
    <s v="BQE-3599"/>
    <x v="175"/>
    <x v="175"/>
    <x v="723"/>
    <x v="739"/>
    <x v="4"/>
    <x v="1"/>
    <x v="15"/>
    <n v="1"/>
    <n v="980672"/>
    <n v="980.67200000000003"/>
    <x v="0"/>
  </r>
  <r>
    <x v="8"/>
    <s v="JULIO"/>
    <s v="BQE-3600"/>
    <x v="37"/>
    <x v="37"/>
    <x v="7"/>
    <x v="7"/>
    <x v="4"/>
    <x v="2"/>
    <x v="1"/>
    <n v="2"/>
    <n v="729473"/>
    <n v="1458.9459999999999"/>
    <x v="17"/>
  </r>
  <r>
    <x v="8"/>
    <s v="JULIO"/>
    <s v="BQE-3601"/>
    <x v="37"/>
    <x v="37"/>
    <x v="4"/>
    <x v="4"/>
    <x v="4"/>
    <x v="2"/>
    <x v="1"/>
    <n v="20"/>
    <n v="412223"/>
    <n v="8244.4599999999991"/>
    <x v="17"/>
  </r>
  <r>
    <x v="8"/>
    <s v="JULIO"/>
    <s v="BQE-3602"/>
    <x v="37"/>
    <x v="37"/>
    <x v="4"/>
    <x v="4"/>
    <x v="4"/>
    <x v="2"/>
    <x v="1"/>
    <n v="6"/>
    <n v="412223"/>
    <n v="2473.3380000000002"/>
    <x v="17"/>
  </r>
  <r>
    <x v="8"/>
    <s v="JULIO"/>
    <s v="BQE-3603"/>
    <x v="37"/>
    <x v="37"/>
    <x v="4"/>
    <x v="4"/>
    <x v="4"/>
    <x v="2"/>
    <x v="1"/>
    <n v="5"/>
    <n v="412223"/>
    <n v="2061.1149999999998"/>
    <x v="17"/>
  </r>
  <r>
    <x v="8"/>
    <s v="JULIO"/>
    <s v="BQE-3604"/>
    <x v="1"/>
    <x v="1"/>
    <x v="614"/>
    <x v="614"/>
    <x v="4"/>
    <x v="3"/>
    <x v="1"/>
    <n v="0"/>
    <n v="2550000"/>
    <n v="0"/>
    <x v="1"/>
  </r>
  <r>
    <x v="8"/>
    <s v="JULIO"/>
    <s v="BQE-3604"/>
    <x v="1"/>
    <x v="1"/>
    <x v="82"/>
    <x v="82"/>
    <x v="4"/>
    <x v="3"/>
    <x v="1"/>
    <n v="0"/>
    <n v="2385000"/>
    <n v="0"/>
    <x v="1"/>
  </r>
  <r>
    <x v="8"/>
    <s v="JULIO"/>
    <s v="BQE-3605"/>
    <x v="1"/>
    <x v="1"/>
    <x v="614"/>
    <x v="614"/>
    <x v="4"/>
    <x v="3"/>
    <x v="1"/>
    <n v="15"/>
    <n v="170000"/>
    <n v="2550"/>
    <x v="1"/>
  </r>
  <r>
    <x v="8"/>
    <s v="JULIO"/>
    <s v="BQE-3605"/>
    <x v="1"/>
    <x v="1"/>
    <x v="82"/>
    <x v="82"/>
    <x v="4"/>
    <x v="3"/>
    <x v="1"/>
    <n v="15"/>
    <n v="159000"/>
    <n v="2385"/>
    <x v="1"/>
  </r>
  <r>
    <x v="8"/>
    <s v="JULIO"/>
    <s v="BQE-3606"/>
    <x v="4"/>
    <x v="4"/>
    <x v="738"/>
    <x v="753"/>
    <x v="4"/>
    <x v="2"/>
    <x v="1"/>
    <n v="25"/>
    <n v="450090.13"/>
    <n v="11252.25325"/>
    <x v="3"/>
  </r>
  <r>
    <x v="8"/>
    <s v="JULIO"/>
    <s v="BQE-3607"/>
    <x v="2"/>
    <x v="2"/>
    <x v="738"/>
    <x v="753"/>
    <x v="4"/>
    <x v="2"/>
    <x v="1"/>
    <n v="4"/>
    <n v="450090.125"/>
    <n v="1800.3605"/>
    <x v="2"/>
  </r>
  <r>
    <x v="8"/>
    <s v="JULIO"/>
    <s v="BQE-3608"/>
    <x v="1"/>
    <x v="1"/>
    <x v="9"/>
    <x v="9"/>
    <x v="4"/>
    <x v="3"/>
    <x v="1"/>
    <n v="1"/>
    <n v="210000"/>
    <n v="210"/>
    <x v="1"/>
  </r>
  <r>
    <x v="8"/>
    <s v="JULIO"/>
    <s v="BQE-3609"/>
    <x v="49"/>
    <x v="49"/>
    <x v="43"/>
    <x v="43"/>
    <x v="29"/>
    <x v="1"/>
    <x v="1"/>
    <n v="72"/>
    <n v="141642"/>
    <n v="10198.224"/>
    <x v="0"/>
  </r>
  <r>
    <x v="8"/>
    <s v="JULIO"/>
    <s v="BQE-3610"/>
    <x v="49"/>
    <x v="49"/>
    <x v="43"/>
    <x v="43"/>
    <x v="29"/>
    <x v="1"/>
    <x v="1"/>
    <n v="44"/>
    <n v="141642"/>
    <n v="6232.2479999999996"/>
    <x v="0"/>
  </r>
  <r>
    <x v="8"/>
    <s v="JULIO"/>
    <s v="BQE-3611"/>
    <x v="49"/>
    <x v="49"/>
    <x v="43"/>
    <x v="43"/>
    <x v="29"/>
    <x v="1"/>
    <x v="1"/>
    <n v="30"/>
    <n v="141642"/>
    <n v="4249.26"/>
    <x v="0"/>
  </r>
  <r>
    <x v="8"/>
    <s v="JULIO"/>
    <s v="BQE-3612"/>
    <x v="48"/>
    <x v="48"/>
    <x v="754"/>
    <x v="768"/>
    <x v="4"/>
    <x v="1"/>
    <x v="22"/>
    <n v="3"/>
    <n v="1081733"/>
    <n v="3245.1990000000001"/>
    <x v="0"/>
  </r>
  <r>
    <x v="8"/>
    <s v="JULIO"/>
    <s v="BQE-3649"/>
    <x v="5"/>
    <x v="5"/>
    <x v="242"/>
    <x v="242"/>
    <x v="4"/>
    <x v="3"/>
    <x v="1"/>
    <n v="1"/>
    <n v="5151203"/>
    <n v="5151.2030000000004"/>
    <x v="4"/>
  </r>
  <r>
    <x v="8"/>
    <s v="JULIO"/>
    <s v="BQE-3649"/>
    <x v="5"/>
    <x v="5"/>
    <x v="18"/>
    <x v="18"/>
    <x v="4"/>
    <x v="3"/>
    <x v="1"/>
    <n v="1"/>
    <n v="4742689"/>
    <n v="4742.6890000000003"/>
    <x v="4"/>
  </r>
  <r>
    <x v="8"/>
    <s v="JULIO"/>
    <s v="BQE-3650"/>
    <x v="5"/>
    <x v="5"/>
    <x v="197"/>
    <x v="197"/>
    <x v="4"/>
    <x v="3"/>
    <x v="1"/>
    <n v="3"/>
    <n v="3640632"/>
    <n v="10921.896000000001"/>
    <x v="4"/>
  </r>
  <r>
    <x v="8"/>
    <s v="JULIO"/>
    <s v="BQE-3650"/>
    <x v="5"/>
    <x v="5"/>
    <x v="15"/>
    <x v="15"/>
    <x v="4"/>
    <x v="3"/>
    <x v="1"/>
    <n v="3"/>
    <n v="4518735"/>
    <n v="13556.205"/>
    <x v="4"/>
  </r>
  <r>
    <x v="8"/>
    <s v="JULIO"/>
    <s v="BQE-3651"/>
    <x v="28"/>
    <x v="28"/>
    <x v="6"/>
    <x v="6"/>
    <x v="4"/>
    <x v="2"/>
    <x v="1"/>
    <n v="3"/>
    <n v="2034580"/>
    <n v="6103.74"/>
    <x v="10"/>
  </r>
  <r>
    <x v="8"/>
    <s v="JULIO"/>
    <s v="BQE-3652"/>
    <x v="12"/>
    <x v="12"/>
    <x v="759"/>
    <x v="772"/>
    <x v="4"/>
    <x v="1"/>
    <x v="1"/>
    <n v="50"/>
    <n v="33724.991600000001"/>
    <n v="1686.2495800000002"/>
    <x v="8"/>
  </r>
  <r>
    <x v="8"/>
    <s v="JULIO"/>
    <s v="BQE-3653"/>
    <x v="1"/>
    <x v="1"/>
    <x v="127"/>
    <x v="127"/>
    <x v="97"/>
    <x v="0"/>
    <x v="3"/>
    <n v="3"/>
    <n v="198000"/>
    <n v="594"/>
    <x v="1"/>
  </r>
  <r>
    <x v="8"/>
    <s v="JULIO"/>
    <s v="BQE-3654"/>
    <x v="1"/>
    <x v="1"/>
    <x v="163"/>
    <x v="163"/>
    <x v="120"/>
    <x v="0"/>
    <x v="3"/>
    <n v="10"/>
    <n v="114712"/>
    <n v="1147.1199999999999"/>
    <x v="1"/>
  </r>
  <r>
    <x v="8"/>
    <s v="JULIO"/>
    <s v="BQE-3654"/>
    <x v="1"/>
    <x v="1"/>
    <x v="95"/>
    <x v="95"/>
    <x v="70"/>
    <x v="0"/>
    <x v="3"/>
    <n v="8"/>
    <n v="183406"/>
    <n v="1467.248"/>
    <x v="1"/>
  </r>
  <r>
    <x v="8"/>
    <s v="JULIO"/>
    <s v="BQE-3655"/>
    <x v="66"/>
    <x v="66"/>
    <x v="705"/>
    <x v="702"/>
    <x v="4"/>
    <x v="3"/>
    <x v="1"/>
    <n v="1"/>
    <n v="2180959"/>
    <n v="2180.9589999999998"/>
    <x v="0"/>
  </r>
  <r>
    <x v="8"/>
    <s v="JULIO"/>
    <s v="BQE-3655"/>
    <x v="66"/>
    <x v="66"/>
    <x v="614"/>
    <x v="614"/>
    <x v="4"/>
    <x v="3"/>
    <x v="1"/>
    <n v="8"/>
    <n v="169324"/>
    <n v="1354.5920000000001"/>
    <x v="0"/>
  </r>
  <r>
    <x v="8"/>
    <s v="JULIO"/>
    <s v="BQE-3656"/>
    <x v="4"/>
    <x v="4"/>
    <x v="5"/>
    <x v="5"/>
    <x v="4"/>
    <x v="2"/>
    <x v="1"/>
    <n v="2"/>
    <n v="2191727"/>
    <n v="4383.4539999999997"/>
    <x v="3"/>
  </r>
  <r>
    <x v="8"/>
    <s v="JULIO"/>
    <s v="BQE-3657"/>
    <x v="25"/>
    <x v="25"/>
    <x v="4"/>
    <x v="4"/>
    <x v="4"/>
    <x v="2"/>
    <x v="1"/>
    <n v="15"/>
    <n v="443233"/>
    <n v="6648.4949999999999"/>
    <x v="16"/>
  </r>
  <r>
    <x v="8"/>
    <s v="JULIO"/>
    <s v="BQE-3657"/>
    <x v="25"/>
    <x v="25"/>
    <x v="7"/>
    <x v="7"/>
    <x v="4"/>
    <x v="2"/>
    <x v="1"/>
    <n v="2"/>
    <n v="748178"/>
    <n v="1496.356"/>
    <x v="16"/>
  </r>
  <r>
    <x v="8"/>
    <s v="JULIO"/>
    <s v="BQE-3658"/>
    <x v="24"/>
    <x v="24"/>
    <x v="4"/>
    <x v="4"/>
    <x v="4"/>
    <x v="2"/>
    <x v="1"/>
    <n v="1"/>
    <n v="455212"/>
    <n v="455.21199999999999"/>
    <x v="15"/>
  </r>
  <r>
    <x v="8"/>
    <s v="JULIO"/>
    <s v="BQE-3659"/>
    <x v="24"/>
    <x v="24"/>
    <x v="4"/>
    <x v="4"/>
    <x v="4"/>
    <x v="2"/>
    <x v="1"/>
    <n v="2"/>
    <n v="455212"/>
    <n v="910.42399999999998"/>
    <x v="15"/>
  </r>
  <r>
    <x v="8"/>
    <s v="JULIO"/>
    <s v="BQE-3660"/>
    <x v="24"/>
    <x v="24"/>
    <x v="4"/>
    <x v="4"/>
    <x v="4"/>
    <x v="2"/>
    <x v="1"/>
    <n v="3"/>
    <n v="455212"/>
    <n v="1365.636"/>
    <x v="15"/>
  </r>
  <r>
    <x v="8"/>
    <s v="JULIO"/>
    <s v="BQE-3660"/>
    <x v="24"/>
    <x v="24"/>
    <x v="82"/>
    <x v="82"/>
    <x v="4"/>
    <x v="3"/>
    <x v="1"/>
    <n v="3"/>
    <n v="151500"/>
    <n v="454.5"/>
    <x v="15"/>
  </r>
  <r>
    <x v="8"/>
    <s v="JULIO"/>
    <s v="BQE-3663"/>
    <x v="12"/>
    <x v="12"/>
    <x v="759"/>
    <x v="772"/>
    <x v="4"/>
    <x v="1"/>
    <x v="1"/>
    <n v="50"/>
    <n v="33909.919999999998"/>
    <n v="1695.4960000000001"/>
    <x v="8"/>
  </r>
  <r>
    <x v="8"/>
    <s v="JULIO"/>
    <s v="BQE-3669"/>
    <x v="28"/>
    <x v="28"/>
    <x v="6"/>
    <x v="6"/>
    <x v="4"/>
    <x v="2"/>
    <x v="1"/>
    <n v="1"/>
    <n v="2034580"/>
    <n v="2034.58"/>
    <x v="10"/>
  </r>
  <r>
    <x v="8"/>
    <s v="JULIO"/>
    <s v="BQE-3670"/>
    <x v="2"/>
    <x v="2"/>
    <x v="738"/>
    <x v="753"/>
    <x v="4"/>
    <x v="2"/>
    <x v="1"/>
    <n v="1"/>
    <n v="696874"/>
    <n v="696.87400000000002"/>
    <x v="2"/>
  </r>
  <r>
    <x v="8"/>
    <s v="JULIO"/>
    <s v="BQE-3672"/>
    <x v="74"/>
    <x v="74"/>
    <x v="77"/>
    <x v="77"/>
    <x v="4"/>
    <x v="3"/>
    <x v="1"/>
    <n v="7"/>
    <n v="710000"/>
    <n v="4970"/>
    <x v="0"/>
  </r>
  <r>
    <x v="8"/>
    <s v="JULIO"/>
    <s v="BQE-3673"/>
    <x v="49"/>
    <x v="49"/>
    <x v="43"/>
    <x v="43"/>
    <x v="29"/>
    <x v="1"/>
    <x v="1"/>
    <n v="24"/>
    <n v="189682"/>
    <n v="4552.3680000000004"/>
    <x v="0"/>
  </r>
  <r>
    <x v="8"/>
    <s v="JULIO"/>
    <s v="BQE-3674"/>
    <x v="45"/>
    <x v="45"/>
    <x v="59"/>
    <x v="59"/>
    <x v="45"/>
    <x v="0"/>
    <x v="3"/>
    <n v="3"/>
    <n v="507700"/>
    <n v="1523.1"/>
    <x v="0"/>
  </r>
  <r>
    <x v="8"/>
    <s v="JULIO"/>
    <s v="BQE-3674"/>
    <x v="45"/>
    <x v="45"/>
    <x v="58"/>
    <x v="58"/>
    <x v="44"/>
    <x v="1"/>
    <x v="3"/>
    <n v="1"/>
    <n v="85870.25"/>
    <n v="85.870249999999999"/>
    <x v="0"/>
  </r>
  <r>
    <x v="8"/>
    <s v="JULIO"/>
    <s v="BQE-3674"/>
    <x v="45"/>
    <x v="45"/>
    <x v="604"/>
    <x v="604"/>
    <x v="414"/>
    <x v="0"/>
    <x v="3"/>
    <n v="1"/>
    <n v="39207.230000000003"/>
    <n v="39.207230000000003"/>
    <x v="0"/>
  </r>
  <r>
    <x v="8"/>
    <s v="JULIO"/>
    <s v="BQE-3675"/>
    <x v="165"/>
    <x v="165"/>
    <x v="459"/>
    <x v="459"/>
    <x v="319"/>
    <x v="3"/>
    <x v="0"/>
    <n v="10"/>
    <n v="105000"/>
    <n v="1050"/>
    <x v="0"/>
  </r>
  <r>
    <x v="8"/>
    <s v="JULIO"/>
    <s v="BQE-3679"/>
    <x v="45"/>
    <x v="45"/>
    <x v="53"/>
    <x v="53"/>
    <x v="39"/>
    <x v="3"/>
    <x v="3"/>
    <n v="1"/>
    <n v="157000"/>
    <n v="157"/>
    <x v="0"/>
  </r>
  <r>
    <x v="8"/>
    <s v="JULIO"/>
    <s v="BQE-3679"/>
    <x v="45"/>
    <x v="45"/>
    <x v="76"/>
    <x v="76"/>
    <x v="4"/>
    <x v="3"/>
    <x v="1"/>
    <n v="2"/>
    <n v="170000"/>
    <n v="340"/>
    <x v="0"/>
  </r>
  <r>
    <x v="8"/>
    <s v="AGOSTO"/>
    <s v="BQE-3680"/>
    <x v="12"/>
    <x v="12"/>
    <x v="759"/>
    <x v="772"/>
    <x v="4"/>
    <x v="1"/>
    <x v="1"/>
    <n v="50"/>
    <n v="41014.42"/>
    <n v="2050.721"/>
    <x v="8"/>
  </r>
  <r>
    <x v="8"/>
    <s v="AGOSTO"/>
    <s v="BQE-3681"/>
    <x v="77"/>
    <x v="77"/>
    <x v="215"/>
    <x v="215"/>
    <x v="154"/>
    <x v="1"/>
    <x v="3"/>
    <n v="2"/>
    <n v="95376.31"/>
    <n v="190.75262000000001"/>
    <x v="16"/>
  </r>
  <r>
    <x v="8"/>
    <s v="AGOSTO"/>
    <s v="BQE-3681"/>
    <x v="77"/>
    <x v="77"/>
    <x v="143"/>
    <x v="143"/>
    <x v="112"/>
    <x v="1"/>
    <x v="3"/>
    <n v="5"/>
    <n v="270845.05"/>
    <n v="1354.22525"/>
    <x v="16"/>
  </r>
  <r>
    <x v="8"/>
    <s v="AGOSTO"/>
    <s v="BQE-3681"/>
    <x v="77"/>
    <x v="77"/>
    <x v="708"/>
    <x v="705"/>
    <x v="475"/>
    <x v="0"/>
    <x v="3"/>
    <n v="15"/>
    <n v="7938.15"/>
    <n v="119.07225"/>
    <x v="16"/>
  </r>
  <r>
    <x v="8"/>
    <s v="AGOSTO"/>
    <s v="BQE-3681"/>
    <x v="77"/>
    <x v="77"/>
    <x v="132"/>
    <x v="132"/>
    <x v="101"/>
    <x v="0"/>
    <x v="3"/>
    <n v="3"/>
    <n v="573798.15"/>
    <n v="1721.3944500000002"/>
    <x v="16"/>
  </r>
  <r>
    <x v="8"/>
    <s v="AGOSTO"/>
    <s v="BQE-3681"/>
    <x v="77"/>
    <x v="77"/>
    <x v="65"/>
    <x v="65"/>
    <x v="51"/>
    <x v="0"/>
    <x v="3"/>
    <n v="15"/>
    <n v="235103.61"/>
    <n v="3526.5541499999999"/>
    <x v="16"/>
  </r>
  <r>
    <x v="8"/>
    <s v="AGOSTO"/>
    <s v="BQE-3681"/>
    <x v="77"/>
    <x v="77"/>
    <x v="170"/>
    <x v="170"/>
    <x v="126"/>
    <x v="2"/>
    <x v="3"/>
    <n v="1"/>
    <n v="1743313.24"/>
    <n v="1743.31324"/>
    <x v="16"/>
  </r>
  <r>
    <x v="8"/>
    <s v="AGOSTO"/>
    <s v="BQE-3681"/>
    <x v="77"/>
    <x v="77"/>
    <x v="128"/>
    <x v="128"/>
    <x v="98"/>
    <x v="0"/>
    <x v="3"/>
    <n v="2"/>
    <n v="1312678.3"/>
    <n v="2625.3566000000001"/>
    <x v="16"/>
  </r>
  <r>
    <x v="8"/>
    <s v="AGOSTO"/>
    <s v="BQE-3681"/>
    <x v="77"/>
    <x v="77"/>
    <x v="473"/>
    <x v="473"/>
    <x v="328"/>
    <x v="0"/>
    <x v="3"/>
    <n v="6"/>
    <n v="924064.23"/>
    <n v="5544.3853799999997"/>
    <x v="16"/>
  </r>
  <r>
    <x v="8"/>
    <s v="AGOSTO"/>
    <s v="BQE-3681"/>
    <x v="77"/>
    <x v="77"/>
    <x v="96"/>
    <x v="96"/>
    <x v="71"/>
    <x v="0"/>
    <x v="3"/>
    <n v="6"/>
    <n v="312392"/>
    <n v="1874.3520000000001"/>
    <x v="16"/>
  </r>
  <r>
    <x v="8"/>
    <s v="AGOSTO"/>
    <s v="BQE-3681"/>
    <x v="77"/>
    <x v="77"/>
    <x v="294"/>
    <x v="294"/>
    <x v="200"/>
    <x v="0"/>
    <x v="3"/>
    <n v="3"/>
    <n v="87359.17"/>
    <n v="262.07751000000002"/>
    <x v="16"/>
  </r>
  <r>
    <x v="8"/>
    <s v="AGOSTO"/>
    <s v="BQE-3682"/>
    <x v="37"/>
    <x v="37"/>
    <x v="45"/>
    <x v="45"/>
    <x v="31"/>
    <x v="4"/>
    <x v="1"/>
    <n v="12"/>
    <n v="657365.97"/>
    <n v="7888.3916399999998"/>
    <x v="17"/>
  </r>
  <r>
    <x v="8"/>
    <s v="AGOSTO"/>
    <s v="BQE-3683"/>
    <x v="25"/>
    <x v="25"/>
    <x v="183"/>
    <x v="183"/>
    <x v="133"/>
    <x v="4"/>
    <x v="1"/>
    <n v="0"/>
    <n v="706930.07"/>
    <n v="0"/>
    <x v="16"/>
  </r>
  <r>
    <x v="8"/>
    <s v="AGOSTO"/>
    <s v="BQE-3683"/>
    <x v="25"/>
    <x v="25"/>
    <x v="115"/>
    <x v="115"/>
    <x v="87"/>
    <x v="4"/>
    <x v="1"/>
    <n v="0"/>
    <n v="3307563.87"/>
    <n v="0"/>
    <x v="16"/>
  </r>
  <r>
    <x v="8"/>
    <s v="AGOSTO"/>
    <s v="BQE-3684"/>
    <x v="37"/>
    <x v="37"/>
    <x v="89"/>
    <x v="89"/>
    <x v="64"/>
    <x v="4"/>
    <x v="1"/>
    <n v="10"/>
    <n v="564754.18999999994"/>
    <n v="5647.5418999999993"/>
    <x v="17"/>
  </r>
  <r>
    <x v="8"/>
    <s v="AGOSTO"/>
    <s v="BQE-3684"/>
    <x v="37"/>
    <x v="37"/>
    <x v="118"/>
    <x v="118"/>
    <x v="90"/>
    <x v="5"/>
    <x v="1"/>
    <n v="15"/>
    <n v="591925.57999999996"/>
    <n v="8878.8836999999985"/>
    <x v="17"/>
  </r>
  <r>
    <x v="8"/>
    <s v="AGOSTO"/>
    <s v="BQE-3684"/>
    <x v="37"/>
    <x v="37"/>
    <x v="43"/>
    <x v="43"/>
    <x v="29"/>
    <x v="1"/>
    <x v="1"/>
    <n v="15"/>
    <n v="71561.850000000006"/>
    <n v="1073.4277500000001"/>
    <x v="17"/>
  </r>
  <r>
    <x v="8"/>
    <s v="AGOSTO"/>
    <s v="BQE-3713"/>
    <x v="176"/>
    <x v="176"/>
    <x v="386"/>
    <x v="386"/>
    <x v="262"/>
    <x v="2"/>
    <x v="1"/>
    <n v="5"/>
    <n v="206404"/>
    <n v="1032.02"/>
    <x v="10"/>
  </r>
  <r>
    <x v="8"/>
    <s v="AGOSTO"/>
    <s v="BQE-3714"/>
    <x v="28"/>
    <x v="28"/>
    <x v="174"/>
    <x v="174"/>
    <x v="129"/>
    <x v="1"/>
    <x v="1"/>
    <n v="80"/>
    <n v="116526"/>
    <n v="9322.08"/>
    <x v="10"/>
  </r>
  <r>
    <x v="8"/>
    <s v="AGOSTO"/>
    <s v="BQE-3715"/>
    <x v="28"/>
    <x v="28"/>
    <x v="82"/>
    <x v="82"/>
    <x v="4"/>
    <x v="3"/>
    <x v="1"/>
    <n v="180"/>
    <n v="119854"/>
    <n v="21573.72"/>
    <x v="10"/>
  </r>
  <r>
    <x v="8"/>
    <s v="AGOSTO"/>
    <s v="BQE-3716"/>
    <x v="39"/>
    <x v="39"/>
    <x v="258"/>
    <x v="258"/>
    <x v="177"/>
    <x v="1"/>
    <x v="3"/>
    <n v="0"/>
    <n v="94584"/>
    <n v="0"/>
    <x v="14"/>
  </r>
  <r>
    <x v="8"/>
    <s v="AGOSTO"/>
    <s v="BQE-3717"/>
    <x v="39"/>
    <x v="39"/>
    <x v="258"/>
    <x v="258"/>
    <x v="177"/>
    <x v="1"/>
    <x v="3"/>
    <n v="0"/>
    <n v="94609"/>
    <n v="0"/>
    <x v="14"/>
  </r>
  <r>
    <x v="8"/>
    <s v="AGOSTO"/>
    <s v="BQE-3718"/>
    <x v="28"/>
    <x v="28"/>
    <x v="386"/>
    <x v="386"/>
    <x v="262"/>
    <x v="2"/>
    <x v="1"/>
    <n v="50"/>
    <n v="172864"/>
    <n v="8643.2000000000007"/>
    <x v="10"/>
  </r>
  <r>
    <x v="8"/>
    <s v="AGOSTO"/>
    <s v="BQE-3719"/>
    <x v="24"/>
    <x v="24"/>
    <x v="4"/>
    <x v="4"/>
    <x v="4"/>
    <x v="2"/>
    <x v="1"/>
    <n v="1"/>
    <n v="455212"/>
    <n v="455.21199999999999"/>
    <x v="15"/>
  </r>
  <r>
    <x v="8"/>
    <s v="AGOSTO"/>
    <s v="BQE-3720"/>
    <x v="24"/>
    <x v="24"/>
    <x v="4"/>
    <x v="4"/>
    <x v="4"/>
    <x v="2"/>
    <x v="1"/>
    <n v="1"/>
    <n v="455212"/>
    <n v="455.21199999999999"/>
    <x v="15"/>
  </r>
  <r>
    <x v="8"/>
    <s v="AGOSTO"/>
    <s v="BQE-3720"/>
    <x v="24"/>
    <x v="24"/>
    <x v="82"/>
    <x v="82"/>
    <x v="4"/>
    <x v="3"/>
    <x v="1"/>
    <n v="1"/>
    <n v="151500"/>
    <n v="151.5"/>
    <x v="15"/>
  </r>
  <r>
    <x v="8"/>
    <s v="AGOSTO"/>
    <s v="BQE-3721"/>
    <x v="1"/>
    <x v="1"/>
    <x v="614"/>
    <x v="614"/>
    <x v="4"/>
    <x v="3"/>
    <x v="1"/>
    <n v="25"/>
    <n v="155956"/>
    <n v="3898.9"/>
    <x v="1"/>
  </r>
  <r>
    <x v="8"/>
    <s v="AGOSTO"/>
    <s v="BQE-3721"/>
    <x v="1"/>
    <x v="1"/>
    <x v="82"/>
    <x v="82"/>
    <x v="4"/>
    <x v="3"/>
    <x v="1"/>
    <n v="9"/>
    <n v="139776"/>
    <n v="1257.9839999999999"/>
    <x v="1"/>
  </r>
  <r>
    <x v="8"/>
    <s v="AGOSTO"/>
    <s v="BQE-3722"/>
    <x v="5"/>
    <x v="5"/>
    <x v="719"/>
    <x v="723"/>
    <x v="4"/>
    <x v="2"/>
    <x v="1"/>
    <n v="200"/>
    <n v="145726"/>
    <n v="29145.200000000001"/>
    <x v="4"/>
  </r>
  <r>
    <x v="8"/>
    <s v="AGOSTO"/>
    <s v="BQE-3723"/>
    <x v="5"/>
    <x v="5"/>
    <x v="719"/>
    <x v="723"/>
    <x v="4"/>
    <x v="2"/>
    <x v="1"/>
    <n v="0"/>
    <n v="145726"/>
    <n v="0"/>
    <x v="4"/>
  </r>
  <r>
    <x v="8"/>
    <s v="AGOSTO"/>
    <s v="BQE-3723"/>
    <x v="5"/>
    <x v="5"/>
    <x v="4"/>
    <x v="4"/>
    <x v="4"/>
    <x v="2"/>
    <x v="1"/>
    <n v="0"/>
    <n v="384742"/>
    <n v="0"/>
    <x v="4"/>
  </r>
  <r>
    <x v="8"/>
    <s v="AGOSTO"/>
    <s v="BQE-3735"/>
    <x v="39"/>
    <x v="39"/>
    <x v="258"/>
    <x v="258"/>
    <x v="177"/>
    <x v="1"/>
    <x v="3"/>
    <n v="0"/>
    <n v="94584"/>
    <n v="0"/>
    <x v="14"/>
  </r>
  <r>
    <x v="8"/>
    <s v="AGOSTO"/>
    <s v="BQE-3736"/>
    <x v="39"/>
    <x v="39"/>
    <x v="258"/>
    <x v="258"/>
    <x v="177"/>
    <x v="1"/>
    <x v="3"/>
    <n v="0"/>
    <n v="94609"/>
    <n v="0"/>
    <x v="14"/>
  </r>
  <r>
    <x v="8"/>
    <s v="AGOSTO"/>
    <s v="BQE-3740"/>
    <x v="5"/>
    <x v="5"/>
    <x v="719"/>
    <x v="723"/>
    <x v="4"/>
    <x v="2"/>
    <x v="1"/>
    <n v="200"/>
    <n v="145726"/>
    <n v="29145.200000000001"/>
    <x v="4"/>
  </r>
  <r>
    <x v="8"/>
    <s v="AGOSTO"/>
    <s v="BQE-3741"/>
    <x v="25"/>
    <x v="25"/>
    <x v="115"/>
    <x v="115"/>
    <x v="87"/>
    <x v="4"/>
    <x v="1"/>
    <n v="0"/>
    <n v="0"/>
    <n v="0"/>
    <x v="16"/>
  </r>
  <r>
    <x v="8"/>
    <s v="AGOSTO"/>
    <s v="BQE-3742"/>
    <x v="25"/>
    <x v="25"/>
    <x v="115"/>
    <x v="115"/>
    <x v="87"/>
    <x v="4"/>
    <x v="1"/>
    <n v="0"/>
    <n v="3307563.87"/>
    <n v="0"/>
    <x v="16"/>
  </r>
  <r>
    <x v="8"/>
    <s v="AGOSTO"/>
    <s v="BQE-3743"/>
    <x v="33"/>
    <x v="33"/>
    <x v="737"/>
    <x v="423"/>
    <x v="4"/>
    <x v="1"/>
    <x v="2"/>
    <n v="4"/>
    <n v="3165667"/>
    <n v="12662.668"/>
    <x v="0"/>
  </r>
  <r>
    <x v="8"/>
    <s v="AGOSTO"/>
    <s v="BQE-3743"/>
    <x v="33"/>
    <x v="33"/>
    <x v="442"/>
    <x v="442"/>
    <x v="303"/>
    <x v="1"/>
    <x v="2"/>
    <n v="1"/>
    <n v="830709"/>
    <n v="830.70899999999995"/>
    <x v="0"/>
  </r>
  <r>
    <x v="8"/>
    <s v="AGOSTO"/>
    <s v="BQE-3744"/>
    <x v="25"/>
    <x v="25"/>
    <x v="7"/>
    <x v="7"/>
    <x v="4"/>
    <x v="2"/>
    <x v="1"/>
    <n v="3"/>
    <n v="691748"/>
    <n v="2075.2440000000001"/>
    <x v="16"/>
  </r>
  <r>
    <x v="8"/>
    <s v="AGOSTO"/>
    <s v="BQE-3745"/>
    <x v="28"/>
    <x v="28"/>
    <x v="6"/>
    <x v="6"/>
    <x v="4"/>
    <x v="2"/>
    <x v="1"/>
    <n v="2"/>
    <n v="2034580"/>
    <n v="4069.16"/>
    <x v="10"/>
  </r>
  <r>
    <x v="8"/>
    <s v="AGOSTO"/>
    <s v="BQE-3746"/>
    <x v="8"/>
    <x v="8"/>
    <x v="386"/>
    <x v="386"/>
    <x v="262"/>
    <x v="2"/>
    <x v="1"/>
    <n v="50"/>
    <n v="165083.87"/>
    <n v="8254.1934999999994"/>
    <x v="7"/>
  </r>
  <r>
    <x v="8"/>
    <s v="AGOSTO"/>
    <s v="BQE-3747"/>
    <x v="8"/>
    <x v="8"/>
    <x v="386"/>
    <x v="386"/>
    <x v="262"/>
    <x v="2"/>
    <x v="1"/>
    <n v="50"/>
    <n v="165083.88"/>
    <n v="8254.1939999999995"/>
    <x v="7"/>
  </r>
  <r>
    <x v="8"/>
    <s v="AGOSTO"/>
    <s v="BQE-3748"/>
    <x v="8"/>
    <x v="8"/>
    <x v="386"/>
    <x v="386"/>
    <x v="262"/>
    <x v="2"/>
    <x v="1"/>
    <n v="50"/>
    <n v="165083.88"/>
    <n v="8254.1939999999995"/>
    <x v="7"/>
  </r>
  <r>
    <x v="8"/>
    <s v="AGOSTO"/>
    <s v="BQE-3749"/>
    <x v="135"/>
    <x v="135"/>
    <x v="146"/>
    <x v="146"/>
    <x v="115"/>
    <x v="2"/>
    <x v="3"/>
    <n v="2"/>
    <n v="1700437.65"/>
    <n v="3400.8752999999997"/>
    <x v="27"/>
  </r>
  <r>
    <x v="8"/>
    <s v="AGOSTO"/>
    <s v="BQE-3749"/>
    <x v="135"/>
    <x v="135"/>
    <x v="756"/>
    <x v="689"/>
    <x v="503"/>
    <x v="0"/>
    <x v="3"/>
    <n v="4"/>
    <n v="2326994.46"/>
    <n v="9307.9778399999996"/>
    <x v="27"/>
  </r>
  <r>
    <x v="8"/>
    <s v="AGOSTO"/>
    <s v="BQE-3749"/>
    <x v="135"/>
    <x v="135"/>
    <x v="133"/>
    <x v="133"/>
    <x v="102"/>
    <x v="0"/>
    <x v="3"/>
    <n v="4"/>
    <n v="846798.2"/>
    <n v="3387.1927999999998"/>
    <x v="27"/>
  </r>
  <r>
    <x v="8"/>
    <s v="AGOSTO"/>
    <s v="BQE-3749"/>
    <x v="135"/>
    <x v="135"/>
    <x v="389"/>
    <x v="389"/>
    <x v="264"/>
    <x v="0"/>
    <x v="3"/>
    <n v="2"/>
    <n v="3339459.58"/>
    <n v="6678.9191600000004"/>
    <x v="27"/>
  </r>
  <r>
    <x v="8"/>
    <s v="AGOSTO"/>
    <s v="BQE-3750"/>
    <x v="77"/>
    <x v="77"/>
    <x v="236"/>
    <x v="236"/>
    <x v="167"/>
    <x v="0"/>
    <x v="3"/>
    <n v="1"/>
    <n v="3392829.05"/>
    <n v="3392.8290499999998"/>
    <x v="16"/>
  </r>
  <r>
    <x v="8"/>
    <s v="AGOSTO"/>
    <s v="BQE-3751"/>
    <x v="4"/>
    <x v="4"/>
    <x v="738"/>
    <x v="753"/>
    <x v="4"/>
    <x v="2"/>
    <x v="1"/>
    <n v="25"/>
    <n v="462561.32"/>
    <n v="11564.032999999999"/>
    <x v="3"/>
  </r>
  <r>
    <x v="8"/>
    <s v="AGOSTO"/>
    <s v="BQE-3752"/>
    <x v="2"/>
    <x v="2"/>
    <x v="738"/>
    <x v="753"/>
    <x v="4"/>
    <x v="2"/>
    <x v="1"/>
    <n v="4"/>
    <n v="462561.25"/>
    <n v="1850.2449999999999"/>
    <x v="2"/>
  </r>
  <r>
    <x v="8"/>
    <s v="AGOSTO"/>
    <s v="BQE-3753"/>
    <x v="45"/>
    <x v="45"/>
    <x v="614"/>
    <x v="614"/>
    <x v="4"/>
    <x v="3"/>
    <x v="1"/>
    <n v="4"/>
    <n v="175000"/>
    <n v="700"/>
    <x v="0"/>
  </r>
  <r>
    <x v="8"/>
    <s v="AGOSTO"/>
    <s v="BQE-3753"/>
    <x v="45"/>
    <x v="45"/>
    <x v="258"/>
    <x v="258"/>
    <x v="177"/>
    <x v="1"/>
    <x v="3"/>
    <n v="3"/>
    <n v="95000"/>
    <n v="285"/>
    <x v="0"/>
  </r>
  <r>
    <x v="8"/>
    <s v="AGOSTO"/>
    <s v="BQE-3753"/>
    <x v="45"/>
    <x v="45"/>
    <x v="604"/>
    <x v="604"/>
    <x v="414"/>
    <x v="0"/>
    <x v="3"/>
    <n v="1"/>
    <n v="48000"/>
    <n v="48"/>
    <x v="0"/>
  </r>
  <r>
    <x v="8"/>
    <s v="AGOSTO"/>
    <s v="BQE-3754"/>
    <x v="45"/>
    <x v="45"/>
    <x v="614"/>
    <x v="614"/>
    <x v="4"/>
    <x v="3"/>
    <x v="1"/>
    <n v="16"/>
    <n v="131250"/>
    <n v="2100"/>
    <x v="0"/>
  </r>
  <r>
    <x v="8"/>
    <s v="AGOSTO"/>
    <s v="BQE-3755"/>
    <x v="4"/>
    <x v="4"/>
    <x v="738"/>
    <x v="753"/>
    <x v="4"/>
    <x v="2"/>
    <x v="1"/>
    <n v="1"/>
    <n v="435763"/>
    <n v="435.76299999999998"/>
    <x v="3"/>
  </r>
  <r>
    <x v="8"/>
    <s v="AGOSTO"/>
    <s v="BQE-3755"/>
    <x v="4"/>
    <x v="4"/>
    <x v="7"/>
    <x v="7"/>
    <x v="4"/>
    <x v="2"/>
    <x v="1"/>
    <n v="1"/>
    <n v="778105"/>
    <n v="778.10500000000002"/>
    <x v="3"/>
  </r>
  <r>
    <x v="8"/>
    <s v="AGOSTO"/>
    <s v="BQE-3756"/>
    <x v="28"/>
    <x v="28"/>
    <x v="263"/>
    <x v="263"/>
    <x v="4"/>
    <x v="2"/>
    <x v="1"/>
    <n v="1"/>
    <n v="9288825"/>
    <n v="9288.8250000000007"/>
    <x v="10"/>
  </r>
  <r>
    <x v="8"/>
    <s v="AGOSTO"/>
    <s v="BQE-3757"/>
    <x v="25"/>
    <x v="25"/>
    <x v="43"/>
    <x v="43"/>
    <x v="29"/>
    <x v="1"/>
    <x v="1"/>
    <n v="150"/>
    <n v="138490"/>
    <n v="20773.5"/>
    <x v="16"/>
  </r>
  <r>
    <x v="8"/>
    <s v="AGOSTO"/>
    <s v="BQE-3758"/>
    <x v="12"/>
    <x v="12"/>
    <x v="7"/>
    <x v="7"/>
    <x v="4"/>
    <x v="2"/>
    <x v="1"/>
    <n v="10"/>
    <n v="691748"/>
    <n v="6917.48"/>
    <x v="8"/>
  </r>
  <r>
    <x v="8"/>
    <s v="AGOSTO"/>
    <s v="BQE-3759"/>
    <x v="177"/>
    <x v="177"/>
    <x v="760"/>
    <x v="773"/>
    <x v="4"/>
    <x v="1"/>
    <x v="22"/>
    <n v="1"/>
    <n v="383147.89"/>
    <n v="383.14789000000002"/>
    <x v="0"/>
  </r>
  <r>
    <x v="8"/>
    <s v="AGOSTO"/>
    <s v="BQE-3760"/>
    <x v="178"/>
    <x v="178"/>
    <x v="82"/>
    <x v="82"/>
    <x v="4"/>
    <x v="3"/>
    <x v="1"/>
    <n v="1"/>
    <n v="152235.29"/>
    <n v="152.23529000000002"/>
    <x v="8"/>
  </r>
  <r>
    <x v="8"/>
    <s v="AGOSTO"/>
    <s v="BQE-3764"/>
    <x v="77"/>
    <x v="77"/>
    <x v="146"/>
    <x v="146"/>
    <x v="115"/>
    <x v="2"/>
    <x v="3"/>
    <n v="2"/>
    <n v="1508609.07"/>
    <n v="3017.2181399999999"/>
    <x v="16"/>
  </r>
  <r>
    <x v="8"/>
    <s v="AGOSTO"/>
    <s v="BQE-3764"/>
    <x v="77"/>
    <x v="77"/>
    <x v="169"/>
    <x v="169"/>
    <x v="4"/>
    <x v="1"/>
    <x v="3"/>
    <n v="2"/>
    <n v="126864.09"/>
    <n v="253.72817999999998"/>
    <x v="16"/>
  </r>
  <r>
    <x v="8"/>
    <s v="AGOSTO"/>
    <s v="BQE-3764"/>
    <x v="77"/>
    <x v="77"/>
    <x v="340"/>
    <x v="340"/>
    <x v="233"/>
    <x v="0"/>
    <x v="3"/>
    <n v="3"/>
    <n v="22967.63"/>
    <n v="68.902889999999999"/>
    <x v="16"/>
  </r>
  <r>
    <x v="8"/>
    <s v="AGOSTO"/>
    <s v="BQE-3764"/>
    <x v="77"/>
    <x v="77"/>
    <x v="146"/>
    <x v="146"/>
    <x v="115"/>
    <x v="2"/>
    <x v="3"/>
    <n v="1"/>
    <n v="1508609.09"/>
    <n v="1508.6090900000002"/>
    <x v="16"/>
  </r>
  <r>
    <x v="8"/>
    <s v="AGOSTO"/>
    <s v="BQE-3764"/>
    <x v="77"/>
    <x v="77"/>
    <x v="169"/>
    <x v="169"/>
    <x v="4"/>
    <x v="1"/>
    <x v="3"/>
    <n v="1"/>
    <n v="126864.09"/>
    <n v="126.86408999999999"/>
    <x v="16"/>
  </r>
  <r>
    <x v="8"/>
    <s v="AGOSTO"/>
    <s v="BQE-3764"/>
    <x v="77"/>
    <x v="77"/>
    <x v="65"/>
    <x v="65"/>
    <x v="51"/>
    <x v="0"/>
    <x v="3"/>
    <n v="2"/>
    <n v="222486.99"/>
    <n v="444.97397999999998"/>
    <x v="16"/>
  </r>
  <r>
    <x v="8"/>
    <s v="AGOSTO"/>
    <s v="BQE-3764"/>
    <x v="77"/>
    <x v="77"/>
    <x v="67"/>
    <x v="67"/>
    <x v="53"/>
    <x v="0"/>
    <x v="3"/>
    <n v="1"/>
    <n v="81436.44"/>
    <n v="81.436440000000005"/>
    <x v="16"/>
  </r>
  <r>
    <x v="8"/>
    <s v="AGOSTO"/>
    <s v="BQE-3764"/>
    <x v="77"/>
    <x v="77"/>
    <x v="703"/>
    <x v="700"/>
    <x v="473"/>
    <x v="0"/>
    <x v="3"/>
    <n v="2"/>
    <n v="835760.36"/>
    <n v="1671.52072"/>
    <x v="16"/>
  </r>
  <r>
    <x v="8"/>
    <s v="AGOSTO"/>
    <s v="BQE-3765"/>
    <x v="1"/>
    <x v="1"/>
    <x v="76"/>
    <x v="76"/>
    <x v="4"/>
    <x v="3"/>
    <x v="1"/>
    <n v="0"/>
    <n v="777745"/>
    <n v="0"/>
    <x v="1"/>
  </r>
  <r>
    <x v="8"/>
    <s v="AGOSTO"/>
    <s v="BQE-3766"/>
    <x v="14"/>
    <x v="14"/>
    <x v="696"/>
    <x v="693"/>
    <x v="470"/>
    <x v="1"/>
    <x v="1"/>
    <n v="2"/>
    <n v="551294.85"/>
    <n v="1102.5897"/>
    <x v="0"/>
  </r>
  <r>
    <x v="8"/>
    <s v="AGOSTO"/>
    <s v="BQE-3766"/>
    <x v="14"/>
    <x v="14"/>
    <x v="45"/>
    <x v="45"/>
    <x v="31"/>
    <x v="4"/>
    <x v="1"/>
    <n v="4"/>
    <n v="561450.18000000005"/>
    <n v="2245.8007200000002"/>
    <x v="0"/>
  </r>
  <r>
    <x v="8"/>
    <s v="AGOSTO"/>
    <s v="BQE-3766"/>
    <x v="14"/>
    <x v="14"/>
    <x v="202"/>
    <x v="202"/>
    <x v="145"/>
    <x v="4"/>
    <x v="1"/>
    <n v="2"/>
    <n v="1301548.8999999999"/>
    <n v="2603.0978"/>
    <x v="0"/>
  </r>
  <r>
    <x v="8"/>
    <s v="AGOSTO"/>
    <s v="BQE-3766"/>
    <x v="14"/>
    <x v="14"/>
    <x v="106"/>
    <x v="106"/>
    <x v="79"/>
    <x v="1"/>
    <x v="1"/>
    <n v="14"/>
    <n v="19457.919999999998"/>
    <n v="272.41088000000002"/>
    <x v="0"/>
  </r>
  <r>
    <x v="8"/>
    <s v="AGOSTO"/>
    <s v="BQE-3767"/>
    <x v="45"/>
    <x v="45"/>
    <x v="9"/>
    <x v="9"/>
    <x v="4"/>
    <x v="3"/>
    <x v="1"/>
    <n v="1"/>
    <n v="180000"/>
    <n v="180"/>
    <x v="0"/>
  </r>
  <r>
    <x v="8"/>
    <s v="AGOSTO"/>
    <s v="BQE-3767"/>
    <x v="45"/>
    <x v="45"/>
    <x v="76"/>
    <x v="76"/>
    <x v="4"/>
    <x v="3"/>
    <x v="1"/>
    <n v="12"/>
    <n v="175000"/>
    <n v="2100"/>
    <x v="0"/>
  </r>
  <r>
    <x v="8"/>
    <s v="AGOSTO"/>
    <s v="BQE-3768"/>
    <x v="8"/>
    <x v="8"/>
    <x v="4"/>
    <x v="4"/>
    <x v="4"/>
    <x v="2"/>
    <x v="1"/>
    <n v="10"/>
    <n v="410801"/>
    <n v="4108.01"/>
    <x v="7"/>
  </r>
  <r>
    <x v="8"/>
    <s v="AGOSTO"/>
    <s v="BQE-3768"/>
    <x v="8"/>
    <x v="8"/>
    <x v="7"/>
    <x v="7"/>
    <x v="4"/>
    <x v="2"/>
    <x v="1"/>
    <n v="4"/>
    <n v="711681"/>
    <n v="2846.7240000000002"/>
    <x v="7"/>
  </r>
  <r>
    <x v="8"/>
    <s v="AGOSTO"/>
    <s v="BQE-3769"/>
    <x v="8"/>
    <x v="8"/>
    <x v="4"/>
    <x v="4"/>
    <x v="4"/>
    <x v="2"/>
    <x v="1"/>
    <n v="10"/>
    <n v="410801"/>
    <n v="4108.01"/>
    <x v="7"/>
  </r>
  <r>
    <x v="8"/>
    <s v="AGOSTO"/>
    <s v="BQE-3769"/>
    <x v="8"/>
    <x v="8"/>
    <x v="7"/>
    <x v="7"/>
    <x v="4"/>
    <x v="2"/>
    <x v="1"/>
    <n v="4"/>
    <n v="711681"/>
    <n v="2846.7240000000002"/>
    <x v="7"/>
  </r>
  <r>
    <x v="8"/>
    <s v="AGOSTO"/>
    <s v="BQE-3770"/>
    <x v="8"/>
    <x v="8"/>
    <x v="4"/>
    <x v="4"/>
    <x v="4"/>
    <x v="2"/>
    <x v="1"/>
    <n v="31"/>
    <n v="421000"/>
    <n v="13051"/>
    <x v="7"/>
  </r>
  <r>
    <x v="8"/>
    <s v="AGOSTO"/>
    <s v="BQE-3770"/>
    <x v="8"/>
    <x v="8"/>
    <x v="7"/>
    <x v="7"/>
    <x v="4"/>
    <x v="2"/>
    <x v="1"/>
    <n v="4"/>
    <n v="711681"/>
    <n v="2846.7240000000002"/>
    <x v="7"/>
  </r>
  <r>
    <x v="8"/>
    <s v="AGOSTO"/>
    <s v="BQE-3771"/>
    <x v="179"/>
    <x v="179"/>
    <x v="604"/>
    <x v="604"/>
    <x v="414"/>
    <x v="0"/>
    <x v="3"/>
    <n v="12"/>
    <n v="95000"/>
    <n v="1140"/>
    <x v="14"/>
  </r>
  <r>
    <x v="8"/>
    <s v="AGOSTO"/>
    <s v="BQE-3776"/>
    <x v="36"/>
    <x v="36"/>
    <x v="614"/>
    <x v="614"/>
    <x v="4"/>
    <x v="3"/>
    <x v="1"/>
    <n v="1"/>
    <n v="370000"/>
    <n v="370"/>
    <x v="0"/>
  </r>
  <r>
    <x v="8"/>
    <s v="AGOSTO"/>
    <s v="BQE-3777"/>
    <x v="135"/>
    <x v="135"/>
    <x v="746"/>
    <x v="761"/>
    <x v="442"/>
    <x v="1"/>
    <x v="3"/>
    <n v="2"/>
    <n v="3059530.76"/>
    <n v="6119.0615199999993"/>
    <x v="27"/>
  </r>
  <r>
    <x v="8"/>
    <s v="AGOSTO"/>
    <s v="BQE-3777"/>
    <x v="135"/>
    <x v="135"/>
    <x v="710"/>
    <x v="707"/>
    <x v="477"/>
    <x v="0"/>
    <x v="3"/>
    <n v="2"/>
    <n v="772952.89"/>
    <n v="1545.90578"/>
    <x v="27"/>
  </r>
  <r>
    <x v="8"/>
    <s v="AGOSTO"/>
    <s v="BQE-3778"/>
    <x v="45"/>
    <x v="45"/>
    <x v="9"/>
    <x v="9"/>
    <x v="4"/>
    <x v="3"/>
    <x v="1"/>
    <n v="1"/>
    <n v="190000"/>
    <n v="190"/>
    <x v="0"/>
  </r>
  <r>
    <x v="8"/>
    <s v="AGOSTO"/>
    <s v="BQE-3778"/>
    <x v="45"/>
    <x v="45"/>
    <x v="76"/>
    <x v="76"/>
    <x v="4"/>
    <x v="3"/>
    <x v="1"/>
    <n v="3"/>
    <n v="175000"/>
    <n v="525"/>
    <x v="0"/>
  </r>
  <r>
    <x v="8"/>
    <s v="AGOSTO"/>
    <s v="BQE-3779"/>
    <x v="39"/>
    <x v="39"/>
    <x v="258"/>
    <x v="258"/>
    <x v="177"/>
    <x v="1"/>
    <x v="3"/>
    <n v="0"/>
    <n v="94584"/>
    <n v="0"/>
    <x v="14"/>
  </r>
  <r>
    <x v="8"/>
    <s v="AGOSTO"/>
    <s v="BQE-3780"/>
    <x v="39"/>
    <x v="39"/>
    <x v="258"/>
    <x v="258"/>
    <x v="177"/>
    <x v="1"/>
    <x v="3"/>
    <n v="0"/>
    <n v="94609"/>
    <n v="0"/>
    <x v="14"/>
  </r>
  <r>
    <x v="8"/>
    <s v="AGOSTO"/>
    <s v="BQE-3781"/>
    <x v="66"/>
    <x v="66"/>
    <x v="76"/>
    <x v="76"/>
    <x v="4"/>
    <x v="3"/>
    <x v="1"/>
    <n v="12"/>
    <n v="168882"/>
    <n v="2026.5840000000001"/>
    <x v="0"/>
  </r>
  <r>
    <x v="8"/>
    <s v="AGOSTO"/>
    <s v="BQE-3781"/>
    <x v="66"/>
    <x v="66"/>
    <x v="9"/>
    <x v="9"/>
    <x v="4"/>
    <x v="3"/>
    <x v="1"/>
    <n v="16"/>
    <n v="170266"/>
    <n v="2724.2559999999999"/>
    <x v="0"/>
  </r>
  <r>
    <x v="8"/>
    <s v="AGOSTO"/>
    <s v="BQE-3781"/>
    <x v="66"/>
    <x v="66"/>
    <x v="4"/>
    <x v="4"/>
    <x v="4"/>
    <x v="2"/>
    <x v="1"/>
    <n v="2"/>
    <n v="430000"/>
    <n v="860"/>
    <x v="0"/>
  </r>
  <r>
    <x v="8"/>
    <s v="AGOSTO"/>
    <s v="BQE-3781"/>
    <x v="66"/>
    <x v="66"/>
    <x v="705"/>
    <x v="702"/>
    <x v="4"/>
    <x v="3"/>
    <x v="1"/>
    <n v="1"/>
    <n v="2180959"/>
    <n v="2180.9589999999998"/>
    <x v="0"/>
  </r>
  <r>
    <x v="8"/>
    <s v="SEPTIEMBRE"/>
    <s v="BQE-3782"/>
    <x v="5"/>
    <x v="5"/>
    <x v="18"/>
    <x v="18"/>
    <x v="4"/>
    <x v="3"/>
    <x v="1"/>
    <n v="2"/>
    <n v="4351455.88"/>
    <n v="8702.911759999999"/>
    <x v="4"/>
  </r>
  <r>
    <x v="8"/>
    <s v="SEPTIEMBRE"/>
    <s v="BQE-3782"/>
    <x v="5"/>
    <x v="5"/>
    <x v="15"/>
    <x v="15"/>
    <x v="4"/>
    <x v="3"/>
    <x v="1"/>
    <n v="2"/>
    <n v="6527146.0099999998"/>
    <n v="13054.292019999999"/>
    <x v="4"/>
  </r>
  <r>
    <x v="8"/>
    <s v="SEPTIEMBRE"/>
    <s v="BQE-3782"/>
    <x v="5"/>
    <x v="5"/>
    <x v="115"/>
    <x v="115"/>
    <x v="87"/>
    <x v="4"/>
    <x v="1"/>
    <n v="8"/>
    <n v="1121173.25"/>
    <n v="8969.3860000000004"/>
    <x v="4"/>
  </r>
  <r>
    <x v="8"/>
    <s v="SEPTIEMBRE"/>
    <s v="BQE-3782"/>
    <x v="5"/>
    <x v="5"/>
    <x v="102"/>
    <x v="102"/>
    <x v="75"/>
    <x v="1"/>
    <x v="1"/>
    <n v="200"/>
    <n v="2306.31"/>
    <n v="461.262"/>
    <x v="4"/>
  </r>
  <r>
    <x v="8"/>
    <s v="SEPTIEMBRE"/>
    <s v="BQE-3782"/>
    <x v="5"/>
    <x v="5"/>
    <x v="461"/>
    <x v="461"/>
    <x v="321"/>
    <x v="1"/>
    <x v="1"/>
    <n v="200"/>
    <n v="2344.12"/>
    <n v="468.82400000000001"/>
    <x v="4"/>
  </r>
  <r>
    <x v="8"/>
    <s v="SEPTIEMBRE"/>
    <s v="BQE-3782"/>
    <x v="5"/>
    <x v="5"/>
    <x v="118"/>
    <x v="118"/>
    <x v="90"/>
    <x v="5"/>
    <x v="1"/>
    <n v="92"/>
    <n v="86921.74"/>
    <n v="7996.80008"/>
    <x v="4"/>
  </r>
  <r>
    <x v="8"/>
    <s v="SEPTIEMBRE"/>
    <s v="BQE-3782"/>
    <x v="5"/>
    <x v="5"/>
    <x v="119"/>
    <x v="119"/>
    <x v="91"/>
    <x v="5"/>
    <x v="1"/>
    <n v="50"/>
    <n v="278005.90000000002"/>
    <n v="13900.295000000002"/>
    <x v="4"/>
  </r>
  <r>
    <x v="8"/>
    <s v="SEPTIEMBRE"/>
    <s v="BQE-3783"/>
    <x v="5"/>
    <x v="5"/>
    <x v="18"/>
    <x v="18"/>
    <x v="4"/>
    <x v="3"/>
    <x v="1"/>
    <n v="4"/>
    <n v="3876000"/>
    <n v="15504"/>
    <x v="4"/>
  </r>
  <r>
    <x v="8"/>
    <s v="SEPTIEMBRE"/>
    <s v="BQE-3783"/>
    <x v="5"/>
    <x v="5"/>
    <x v="15"/>
    <x v="15"/>
    <x v="4"/>
    <x v="3"/>
    <x v="1"/>
    <n v="4"/>
    <n v="5814000"/>
    <n v="23256"/>
    <x v="4"/>
  </r>
  <r>
    <x v="8"/>
    <s v="SEPTIEMBRE"/>
    <s v="BQE-3784"/>
    <x v="5"/>
    <x v="5"/>
    <x v="18"/>
    <x v="18"/>
    <x v="4"/>
    <x v="3"/>
    <x v="1"/>
    <n v="2"/>
    <n v="3334709.7"/>
    <n v="6669.4194000000007"/>
    <x v="4"/>
  </r>
  <r>
    <x v="8"/>
    <s v="SEPTIEMBRE"/>
    <s v="BQE-3784"/>
    <x v="5"/>
    <x v="5"/>
    <x v="15"/>
    <x v="15"/>
    <x v="4"/>
    <x v="3"/>
    <x v="1"/>
    <n v="2"/>
    <n v="5002064.55"/>
    <n v="10004.1291"/>
    <x v="4"/>
  </r>
  <r>
    <x v="8"/>
    <s v="SEPTIEMBRE"/>
    <s v="BQE.3785"/>
    <x v="5"/>
    <x v="5"/>
    <x v="529"/>
    <x v="529"/>
    <x v="4"/>
    <x v="3"/>
    <x v="1"/>
    <n v="2"/>
    <n v="5739330.2999999998"/>
    <n v="11478.660599999999"/>
    <x v="4"/>
  </r>
  <r>
    <x v="8"/>
    <s v="SEPTIEMBRE"/>
    <s v="BQE.3785"/>
    <x v="5"/>
    <x v="5"/>
    <x v="196"/>
    <x v="196"/>
    <x v="4"/>
    <x v="3"/>
    <x v="1"/>
    <n v="2"/>
    <n v="8608995.4499999993"/>
    <n v="17217.990899999997"/>
    <x v="4"/>
  </r>
  <r>
    <x v="8"/>
    <s v="SEPTIEMBRE"/>
    <s v="BQE-3786"/>
    <x v="5"/>
    <x v="5"/>
    <x v="4"/>
    <x v="4"/>
    <x v="4"/>
    <x v="2"/>
    <x v="1"/>
    <n v="25"/>
    <n v="384742"/>
    <n v="9618.5499999999993"/>
    <x v="4"/>
  </r>
  <r>
    <x v="8"/>
    <s v="SEPTIEMBRE"/>
    <s v="BQE-3787"/>
    <x v="37"/>
    <x v="37"/>
    <x v="45"/>
    <x v="45"/>
    <x v="31"/>
    <x v="4"/>
    <x v="1"/>
    <n v="2"/>
    <n v="568051.19999999995"/>
    <n v="1136.1024"/>
    <x v="17"/>
  </r>
  <r>
    <x v="8"/>
    <s v="SEPTIEMBRE"/>
    <s v="BQE.3788"/>
    <x v="6"/>
    <x v="6"/>
    <x v="43"/>
    <x v="43"/>
    <x v="29"/>
    <x v="1"/>
    <x v="1"/>
    <n v="33"/>
    <n v="131628.09"/>
    <n v="4343.7269699999997"/>
    <x v="5"/>
  </r>
  <r>
    <x v="8"/>
    <s v="SEPTIEMBRE"/>
    <s v="BQE.3788"/>
    <x v="6"/>
    <x v="6"/>
    <x v="106"/>
    <x v="106"/>
    <x v="79"/>
    <x v="1"/>
    <x v="1"/>
    <n v="40"/>
    <n v="19821.91"/>
    <n v="792.87639999999999"/>
    <x v="5"/>
  </r>
  <r>
    <x v="8"/>
    <s v="SEPTIEMBRE"/>
    <s v="BQE-3789"/>
    <x v="6"/>
    <x v="6"/>
    <x v="43"/>
    <x v="43"/>
    <x v="29"/>
    <x v="1"/>
    <x v="1"/>
    <n v="7"/>
    <n v="131628.09"/>
    <n v="921.39662999999996"/>
    <x v="5"/>
  </r>
  <r>
    <x v="8"/>
    <s v="SEPTIEMBRE"/>
    <s v="BQE-3790"/>
    <x v="6"/>
    <x v="6"/>
    <x v="106"/>
    <x v="106"/>
    <x v="79"/>
    <x v="1"/>
    <x v="1"/>
    <n v="30"/>
    <n v="19821.91"/>
    <n v="594.65730000000008"/>
    <x v="5"/>
  </r>
  <r>
    <x v="8"/>
    <s v="SEPTIEMBRE"/>
    <s v="BQE-3791"/>
    <x v="6"/>
    <x v="6"/>
    <x v="43"/>
    <x v="43"/>
    <x v="29"/>
    <x v="1"/>
    <x v="1"/>
    <n v="30"/>
    <n v="131628.09"/>
    <n v="3948.8426999999997"/>
    <x v="5"/>
  </r>
  <r>
    <x v="8"/>
    <s v="SEPTIEMBRE"/>
    <s v="BQE-3791"/>
    <x v="6"/>
    <x v="6"/>
    <x v="106"/>
    <x v="106"/>
    <x v="79"/>
    <x v="1"/>
    <x v="1"/>
    <n v="30"/>
    <n v="19821.91"/>
    <n v="594.65730000000008"/>
    <x v="5"/>
  </r>
  <r>
    <x v="8"/>
    <s v="SEPTIEMBRE"/>
    <s v="BQE-3792"/>
    <x v="6"/>
    <x v="6"/>
    <x v="43"/>
    <x v="43"/>
    <x v="29"/>
    <x v="1"/>
    <x v="1"/>
    <n v="23"/>
    <n v="131628.09"/>
    <n v="3027.44607"/>
    <x v="5"/>
  </r>
  <r>
    <x v="8"/>
    <s v="SEPTIEMBRE"/>
    <s v="BQE-3792"/>
    <x v="6"/>
    <x v="6"/>
    <x v="106"/>
    <x v="106"/>
    <x v="79"/>
    <x v="1"/>
    <x v="1"/>
    <n v="30"/>
    <n v="19821.91"/>
    <n v="594.65730000000008"/>
    <x v="5"/>
  </r>
  <r>
    <x v="8"/>
    <s v="SEPTIEMBRE"/>
    <s v="BQE-3793"/>
    <x v="6"/>
    <x v="6"/>
    <x v="43"/>
    <x v="43"/>
    <x v="29"/>
    <x v="1"/>
    <x v="1"/>
    <n v="15"/>
    <n v="131628.09"/>
    <n v="1974.4213499999998"/>
    <x v="5"/>
  </r>
  <r>
    <x v="8"/>
    <s v="SEPTIEMBRE"/>
    <s v="BQE-3793"/>
    <x v="6"/>
    <x v="6"/>
    <x v="106"/>
    <x v="106"/>
    <x v="79"/>
    <x v="1"/>
    <x v="1"/>
    <n v="20"/>
    <n v="19821.91"/>
    <n v="396.43819999999999"/>
    <x v="5"/>
  </r>
  <r>
    <x v="8"/>
    <s v="SEPTIEMBRE"/>
    <s v="BQE-3794"/>
    <x v="12"/>
    <x v="12"/>
    <x v="656"/>
    <x v="656"/>
    <x v="448"/>
    <x v="4"/>
    <x v="1"/>
    <n v="30"/>
    <n v="648096.84"/>
    <n v="19442.905200000001"/>
    <x v="8"/>
  </r>
  <r>
    <x v="8"/>
    <s v="SEPTIEMBRE"/>
    <s v="BQE-3794"/>
    <x v="12"/>
    <x v="12"/>
    <x v="115"/>
    <x v="115"/>
    <x v="87"/>
    <x v="4"/>
    <x v="1"/>
    <n v="20"/>
    <n v="1038470.96"/>
    <n v="20769.4192"/>
    <x v="8"/>
  </r>
  <r>
    <x v="8"/>
    <s v="SEPTIEMBRE"/>
    <s v="BQE-3795"/>
    <x v="12"/>
    <x v="12"/>
    <x v="118"/>
    <x v="118"/>
    <x v="90"/>
    <x v="5"/>
    <x v="1"/>
    <n v="5"/>
    <n v="91074.66"/>
    <n v="455.37330000000003"/>
    <x v="8"/>
  </r>
  <r>
    <x v="8"/>
    <s v="SEPTIEMBRE"/>
    <s v="BQE-3795"/>
    <x v="12"/>
    <x v="12"/>
    <x v="656"/>
    <x v="656"/>
    <x v="448"/>
    <x v="4"/>
    <x v="1"/>
    <n v="1"/>
    <n v="685731.94"/>
    <n v="685.7319399999999"/>
    <x v="8"/>
  </r>
  <r>
    <x v="8"/>
    <s v="SEPTIEMBRE"/>
    <s v="BQE-3795"/>
    <x v="12"/>
    <x v="12"/>
    <x v="44"/>
    <x v="44"/>
    <x v="30"/>
    <x v="4"/>
    <x v="1"/>
    <n v="1"/>
    <n v="685731.94"/>
    <n v="685.7319399999999"/>
    <x v="8"/>
  </r>
  <r>
    <x v="8"/>
    <s v="SEPTIEMBRE"/>
    <s v="BQE-3795"/>
    <x v="12"/>
    <x v="12"/>
    <x v="425"/>
    <x v="425"/>
    <x v="291"/>
    <x v="4"/>
    <x v="1"/>
    <n v="3"/>
    <n v="1183023.0900000001"/>
    <n v="3549.0692700000004"/>
    <x v="8"/>
  </r>
  <r>
    <x v="8"/>
    <s v="SEPTIEMBRE"/>
    <s v="BQE-3795"/>
    <x v="12"/>
    <x v="12"/>
    <x v="185"/>
    <x v="185"/>
    <x v="135"/>
    <x v="4"/>
    <x v="1"/>
    <n v="1"/>
    <n v="1992461.93"/>
    <n v="1992.4619299999999"/>
    <x v="8"/>
  </r>
  <r>
    <x v="8"/>
    <s v="SEPTIEMBRE"/>
    <s v="BQE-3795"/>
    <x v="12"/>
    <x v="12"/>
    <x v="706"/>
    <x v="703"/>
    <x v="239"/>
    <x v="1"/>
    <x v="1"/>
    <n v="5"/>
    <n v="112071.48"/>
    <n v="560.35739999999998"/>
    <x v="8"/>
  </r>
  <r>
    <x v="8"/>
    <s v="SEPTIEMBRE"/>
    <s v="BQE-3795"/>
    <x v="12"/>
    <x v="12"/>
    <x v="706"/>
    <x v="703"/>
    <x v="239"/>
    <x v="1"/>
    <x v="1"/>
    <n v="5"/>
    <n v="112071.48"/>
    <n v="560.35739999999998"/>
    <x v="8"/>
  </r>
  <r>
    <x v="8"/>
    <s v="SEPTIEMBRE"/>
    <s v="BQE-3795"/>
    <x v="12"/>
    <x v="12"/>
    <x v="474"/>
    <x v="474"/>
    <x v="329"/>
    <x v="1"/>
    <x v="1"/>
    <n v="5"/>
    <n v="298844.65000000002"/>
    <n v="1494.22325"/>
    <x v="8"/>
  </r>
  <r>
    <x v="8"/>
    <s v="SEPTIEMBRE"/>
    <s v="BQE-3796"/>
    <x v="37"/>
    <x v="37"/>
    <x v="4"/>
    <x v="4"/>
    <x v="4"/>
    <x v="2"/>
    <x v="1"/>
    <n v="55"/>
    <n v="412223"/>
    <n v="22672.264999999999"/>
    <x v="17"/>
  </r>
  <r>
    <x v="8"/>
    <s v="SEPTIEMBRE"/>
    <s v="BQE-3796"/>
    <x v="37"/>
    <x v="37"/>
    <x v="7"/>
    <x v="7"/>
    <x v="4"/>
    <x v="2"/>
    <x v="1"/>
    <n v="6"/>
    <n v="729473"/>
    <n v="4376.8379999999997"/>
    <x v="17"/>
  </r>
  <r>
    <x v="8"/>
    <s v="SEPTIEMBRE"/>
    <s v="BQE-3797"/>
    <x v="37"/>
    <x v="37"/>
    <x v="4"/>
    <x v="4"/>
    <x v="4"/>
    <x v="2"/>
    <x v="1"/>
    <n v="10"/>
    <n v="412223"/>
    <n v="4122.2299999999996"/>
    <x v="17"/>
  </r>
  <r>
    <x v="8"/>
    <s v="SEPTIEMBRE"/>
    <s v="BQE-3798"/>
    <x v="65"/>
    <x v="65"/>
    <x v="67"/>
    <x v="67"/>
    <x v="53"/>
    <x v="0"/>
    <x v="3"/>
    <n v="0"/>
    <n v="393840"/>
    <n v="0"/>
    <x v="0"/>
  </r>
  <r>
    <x v="8"/>
    <s v="SEPTIEMBRE"/>
    <s v="BQE-3799"/>
    <x v="26"/>
    <x v="26"/>
    <x v="614"/>
    <x v="614"/>
    <x v="4"/>
    <x v="3"/>
    <x v="1"/>
    <n v="1"/>
    <n v="194306"/>
    <n v="194.30600000000001"/>
    <x v="0"/>
  </r>
  <r>
    <x v="8"/>
    <s v="SEPTIEMBRE"/>
    <s v="BQE-3800"/>
    <x v="37"/>
    <x v="37"/>
    <x v="4"/>
    <x v="4"/>
    <x v="4"/>
    <x v="2"/>
    <x v="1"/>
    <n v="4"/>
    <n v="412223"/>
    <n v="1648.8920000000001"/>
    <x v="17"/>
  </r>
  <r>
    <x v="8"/>
    <s v="SEPTIEMBRE"/>
    <s v="BQ-3801"/>
    <x v="37"/>
    <x v="37"/>
    <x v="417"/>
    <x v="417"/>
    <x v="283"/>
    <x v="1"/>
    <x v="1"/>
    <n v="3"/>
    <n v="29713.91"/>
    <n v="89.141729999999995"/>
    <x v="17"/>
  </r>
  <r>
    <x v="8"/>
    <s v="SEPTIEMBRE"/>
    <s v="BQ-3801"/>
    <x v="37"/>
    <x v="37"/>
    <x v="117"/>
    <x v="117"/>
    <x v="89"/>
    <x v="1"/>
    <x v="1"/>
    <n v="5"/>
    <n v="234527.68"/>
    <n v="1172.6383999999998"/>
    <x v="17"/>
  </r>
  <r>
    <x v="8"/>
    <s v="SEPTIEMBRE"/>
    <s v="BQ-3801"/>
    <x v="37"/>
    <x v="37"/>
    <x v="45"/>
    <x v="45"/>
    <x v="31"/>
    <x v="4"/>
    <x v="1"/>
    <n v="5"/>
    <n v="568051.19999999995"/>
    <n v="2840.2559999999999"/>
    <x v="17"/>
  </r>
  <r>
    <x v="8"/>
    <s v="SEPTIEMBRE"/>
    <s v="BQE-3802"/>
    <x v="28"/>
    <x v="28"/>
    <x v="4"/>
    <x v="4"/>
    <x v="4"/>
    <x v="2"/>
    <x v="1"/>
    <n v="50"/>
    <n v="430030"/>
    <n v="21501.5"/>
    <x v="10"/>
  </r>
  <r>
    <x v="8"/>
    <s v="SEPTIEMBRE"/>
    <s v="BQE-3803"/>
    <x v="28"/>
    <x v="28"/>
    <x v="323"/>
    <x v="323"/>
    <x v="4"/>
    <x v="2"/>
    <x v="1"/>
    <n v="2"/>
    <n v="3868071"/>
    <n v="7736.1419999999998"/>
    <x v="10"/>
  </r>
  <r>
    <x v="8"/>
    <s v="SEPTIEMBRE"/>
    <s v="BQE-3804"/>
    <x v="77"/>
    <x v="77"/>
    <x v="67"/>
    <x v="67"/>
    <x v="53"/>
    <x v="0"/>
    <x v="3"/>
    <n v="2"/>
    <n v="96077.51"/>
    <n v="192.15501999999998"/>
    <x v="16"/>
  </r>
  <r>
    <x v="8"/>
    <s v="SEPTIEMBRE"/>
    <s v="BQE-3805"/>
    <x v="77"/>
    <x v="77"/>
    <x v="132"/>
    <x v="132"/>
    <x v="101"/>
    <x v="0"/>
    <x v="3"/>
    <n v="2"/>
    <n v="569550.09"/>
    <n v="1139.1001799999999"/>
    <x v="16"/>
  </r>
  <r>
    <x v="8"/>
    <s v="SEPTIEMBRE"/>
    <s v="BQE-3805"/>
    <x v="77"/>
    <x v="77"/>
    <x v="218"/>
    <x v="218"/>
    <x v="157"/>
    <x v="1"/>
    <x v="3"/>
    <n v="1"/>
    <n v="54560.6"/>
    <n v="54.560600000000001"/>
    <x v="16"/>
  </r>
  <r>
    <x v="8"/>
    <s v="SEPTIEMBRE"/>
    <s v="BQE-3805"/>
    <x v="77"/>
    <x v="77"/>
    <x v="56"/>
    <x v="56"/>
    <x v="42"/>
    <x v="0"/>
    <x v="3"/>
    <n v="2"/>
    <n v="185338.26"/>
    <n v="370.67652000000004"/>
    <x v="16"/>
  </r>
  <r>
    <x v="8"/>
    <s v="SEPTIEMBRE"/>
    <s v="BQE-3805"/>
    <x v="77"/>
    <x v="77"/>
    <x v="133"/>
    <x v="133"/>
    <x v="102"/>
    <x v="0"/>
    <x v="3"/>
    <n v="7"/>
    <n v="828017.09"/>
    <n v="5796.1196300000001"/>
    <x v="16"/>
  </r>
  <r>
    <x v="8"/>
    <s v="SEPTIEMBRE"/>
    <s v="BQE-3806"/>
    <x v="135"/>
    <x v="135"/>
    <x v="169"/>
    <x v="169"/>
    <x v="4"/>
    <x v="1"/>
    <x v="3"/>
    <n v="0"/>
    <n v="216831.66"/>
    <n v="0"/>
    <x v="27"/>
  </r>
  <r>
    <x v="8"/>
    <s v="SEPTIEMBRE"/>
    <s v="BQE-3806"/>
    <x v="135"/>
    <x v="135"/>
    <x v="357"/>
    <x v="357"/>
    <x v="245"/>
    <x v="1"/>
    <x v="3"/>
    <n v="0"/>
    <n v="77208.39"/>
    <n v="0"/>
    <x v="27"/>
  </r>
  <r>
    <x v="8"/>
    <s v="SEPTIEMBRE"/>
    <s v="BQE-3806"/>
    <x v="135"/>
    <x v="135"/>
    <x v="756"/>
    <x v="689"/>
    <x v="503"/>
    <x v="0"/>
    <x v="3"/>
    <n v="0"/>
    <n v="2606593.37"/>
    <n v="0"/>
    <x v="27"/>
  </r>
  <r>
    <x v="8"/>
    <s v="SEPTIEMBRE"/>
    <s v="BQE-3806"/>
    <x v="135"/>
    <x v="135"/>
    <x v="708"/>
    <x v="705"/>
    <x v="475"/>
    <x v="0"/>
    <x v="3"/>
    <n v="0"/>
    <n v="7511.14"/>
    <n v="0"/>
    <x v="27"/>
  </r>
  <r>
    <x v="8"/>
    <s v="SEPTIEMBRE"/>
    <s v="BQE-3806"/>
    <x v="135"/>
    <x v="135"/>
    <x v="67"/>
    <x v="67"/>
    <x v="53"/>
    <x v="0"/>
    <x v="3"/>
    <n v="0"/>
    <n v="92154.41"/>
    <n v="0"/>
    <x v="27"/>
  </r>
  <r>
    <x v="8"/>
    <s v="SEPTIEMBRE"/>
    <s v="BQE-3806"/>
    <x v="135"/>
    <x v="135"/>
    <x v="389"/>
    <x v="389"/>
    <x v="264"/>
    <x v="0"/>
    <x v="3"/>
    <n v="0"/>
    <n v="3197952.45"/>
    <n v="0"/>
    <x v="27"/>
  </r>
  <r>
    <x v="8"/>
    <s v="SEPTIEMBRE"/>
    <s v="BQE-3806"/>
    <x v="135"/>
    <x v="135"/>
    <x v="440"/>
    <x v="440"/>
    <x v="302"/>
    <x v="1"/>
    <x v="3"/>
    <n v="0"/>
    <n v="52044.17"/>
    <n v="0"/>
    <x v="27"/>
  </r>
  <r>
    <x v="8"/>
    <s v="SEPTIEMBRE"/>
    <s v="BQE-3813"/>
    <x v="28"/>
    <x v="28"/>
    <x v="82"/>
    <x v="82"/>
    <x v="4"/>
    <x v="3"/>
    <x v="1"/>
    <n v="150"/>
    <n v="119854"/>
    <n v="17978.099999999999"/>
    <x v="10"/>
  </r>
  <r>
    <x v="8"/>
    <s v="SEPTIEMBRE"/>
    <s v="BQE-3813"/>
    <x v="28"/>
    <x v="28"/>
    <x v="9"/>
    <x v="9"/>
    <x v="4"/>
    <x v="3"/>
    <x v="1"/>
    <n v="160"/>
    <n v="155797"/>
    <n v="24927.52"/>
    <x v="10"/>
  </r>
  <r>
    <x v="8"/>
    <s v="SEPTIEMBRE"/>
    <s v="BQE-3814"/>
    <x v="28"/>
    <x v="28"/>
    <x v="501"/>
    <x v="501"/>
    <x v="344"/>
    <x v="3"/>
    <x v="1"/>
    <n v="4"/>
    <n v="2796500"/>
    <n v="11186"/>
    <x v="10"/>
  </r>
  <r>
    <x v="8"/>
    <s v="SEPTIEMBRE"/>
    <s v="BQE-3815"/>
    <x v="108"/>
    <x v="108"/>
    <x v="614"/>
    <x v="614"/>
    <x v="4"/>
    <x v="3"/>
    <x v="1"/>
    <n v="2"/>
    <n v="185000"/>
    <n v="370"/>
    <x v="0"/>
  </r>
  <r>
    <x v="8"/>
    <s v="SEPTIEMBRE"/>
    <s v="BQE-3816"/>
    <x v="28"/>
    <x v="28"/>
    <x v="7"/>
    <x v="7"/>
    <x v="4"/>
    <x v="2"/>
    <x v="1"/>
    <n v="7"/>
    <n v="711681"/>
    <n v="4981.7669999999998"/>
    <x v="10"/>
  </r>
  <r>
    <x v="8"/>
    <s v="SEPTIEMBRE"/>
    <s v="BQE-3817"/>
    <x v="154"/>
    <x v="154"/>
    <x v="604"/>
    <x v="604"/>
    <x v="414"/>
    <x v="0"/>
    <x v="3"/>
    <n v="1"/>
    <n v="80636"/>
    <n v="80.635999999999996"/>
    <x v="0"/>
  </r>
  <r>
    <x v="8"/>
    <s v="SEPTIEMBRE"/>
    <s v="BQE-3817"/>
    <x v="154"/>
    <x v="154"/>
    <x v="82"/>
    <x v="82"/>
    <x v="4"/>
    <x v="3"/>
    <x v="1"/>
    <n v="3"/>
    <n v="152000"/>
    <n v="456"/>
    <x v="0"/>
  </r>
  <r>
    <x v="8"/>
    <s v="SEPTIEMBRE"/>
    <s v="BQE-3818"/>
    <x v="28"/>
    <x v="28"/>
    <x v="173"/>
    <x v="173"/>
    <x v="128"/>
    <x v="1"/>
    <x v="1"/>
    <n v="97"/>
    <n v="60859"/>
    <n v="5903.3230000000003"/>
    <x v="10"/>
  </r>
  <r>
    <x v="8"/>
    <s v="SEPTIEMBRE"/>
    <s v="BQE-3818"/>
    <x v="28"/>
    <x v="28"/>
    <x v="172"/>
    <x v="172"/>
    <x v="127"/>
    <x v="1"/>
    <x v="1"/>
    <n v="200"/>
    <n v="117971"/>
    <n v="23594.2"/>
    <x v="10"/>
  </r>
  <r>
    <x v="8"/>
    <s v="SEPTIEMBRE"/>
    <s v="BQE-3819"/>
    <x v="66"/>
    <x v="66"/>
    <x v="730"/>
    <x v="745"/>
    <x v="4"/>
    <x v="3"/>
    <x v="1"/>
    <n v="1"/>
    <n v="2180959"/>
    <n v="2180.9589999999998"/>
    <x v="0"/>
  </r>
  <r>
    <x v="8"/>
    <s v="SEPTIEMBRE"/>
    <s v="BQE-3820"/>
    <x v="66"/>
    <x v="66"/>
    <x v="614"/>
    <x v="614"/>
    <x v="4"/>
    <x v="3"/>
    <x v="1"/>
    <n v="12"/>
    <n v="169324"/>
    <n v="2031.8879999999999"/>
    <x v="0"/>
  </r>
  <r>
    <x v="8"/>
    <s v="SEPTIEMBRE"/>
    <s v="BQE-3820"/>
    <x v="66"/>
    <x v="66"/>
    <x v="76"/>
    <x v="76"/>
    <x v="4"/>
    <x v="3"/>
    <x v="1"/>
    <n v="4"/>
    <n v="168882"/>
    <n v="675.52800000000002"/>
    <x v="0"/>
  </r>
  <r>
    <x v="8"/>
    <s v="SEPTIEMBRE"/>
    <s v="BQE-3821"/>
    <x v="39"/>
    <x v="39"/>
    <x v="258"/>
    <x v="258"/>
    <x v="177"/>
    <x v="1"/>
    <x v="3"/>
    <n v="24"/>
    <n v="94609"/>
    <n v="2270.616"/>
    <x v="14"/>
  </r>
  <r>
    <x v="8"/>
    <s v="SEPTIEMBRE"/>
    <s v="BQE-3822"/>
    <x v="39"/>
    <x v="39"/>
    <x v="258"/>
    <x v="258"/>
    <x v="177"/>
    <x v="1"/>
    <x v="3"/>
    <n v="2"/>
    <n v="94609"/>
    <n v="189.21799999999999"/>
    <x v="14"/>
  </r>
  <r>
    <x v="8"/>
    <s v="SEPTIEMBRE"/>
    <s v="BQE-3823"/>
    <x v="8"/>
    <x v="8"/>
    <x v="386"/>
    <x v="386"/>
    <x v="262"/>
    <x v="2"/>
    <x v="1"/>
    <n v="20"/>
    <n v="161927.91999999998"/>
    <n v="3238.5583999999994"/>
    <x v="7"/>
  </r>
  <r>
    <x v="8"/>
    <s v="SEPTIEMBRE"/>
    <s v="BQE.3824"/>
    <x v="8"/>
    <x v="8"/>
    <x v="4"/>
    <x v="4"/>
    <x v="4"/>
    <x v="2"/>
    <x v="1"/>
    <n v="25"/>
    <n v="410801"/>
    <n v="10270.025"/>
    <x v="7"/>
  </r>
  <r>
    <x v="8"/>
    <s v="SEPTIEMBRE"/>
    <s v="BQE-3861"/>
    <x v="65"/>
    <x v="65"/>
    <x v="579"/>
    <x v="579"/>
    <x v="394"/>
    <x v="0"/>
    <x v="3"/>
    <n v="1"/>
    <n v="1150000"/>
    <n v="1150"/>
    <x v="0"/>
  </r>
  <r>
    <x v="8"/>
    <s v="SEPTIEMBRE"/>
    <s v="BQE-3862"/>
    <x v="65"/>
    <x v="65"/>
    <x v="146"/>
    <x v="146"/>
    <x v="115"/>
    <x v="2"/>
    <x v="3"/>
    <n v="1"/>
    <n v="1100000"/>
    <n v="1100"/>
    <x v="0"/>
  </r>
  <r>
    <x v="8"/>
    <s v="SEPTIEMBRE"/>
    <s v="BQE-3863"/>
    <x v="173"/>
    <x v="173"/>
    <x v="614"/>
    <x v="614"/>
    <x v="4"/>
    <x v="3"/>
    <x v="1"/>
    <n v="1"/>
    <n v="185000"/>
    <n v="185"/>
    <x v="0"/>
  </r>
  <r>
    <x v="8"/>
    <s v="SEPTIEMBRE"/>
    <s v="BQE-3864"/>
    <x v="180"/>
    <x v="180"/>
    <x v="761"/>
    <x v="774"/>
    <x v="504"/>
    <x v="9"/>
    <x v="15"/>
    <n v="1"/>
    <n v="7224000"/>
    <n v="7224"/>
    <x v="36"/>
  </r>
  <r>
    <x v="8"/>
    <s v="SEPTIEMBRE"/>
    <s v="BQE-3865"/>
    <x v="45"/>
    <x v="45"/>
    <x v="52"/>
    <x v="52"/>
    <x v="38"/>
    <x v="3"/>
    <x v="3"/>
    <n v="1"/>
    <n v="740000"/>
    <n v="740"/>
    <x v="0"/>
  </r>
  <r>
    <x v="8"/>
    <s v="SEPTIEMBRE"/>
    <s v="BQE-3865"/>
    <x v="45"/>
    <x v="45"/>
    <x v="9"/>
    <x v="9"/>
    <x v="4"/>
    <x v="3"/>
    <x v="1"/>
    <n v="1"/>
    <n v="190000"/>
    <n v="190"/>
    <x v="0"/>
  </r>
  <r>
    <x v="8"/>
    <s v="SEPTIEMBRE"/>
    <s v="BQE-3866"/>
    <x v="8"/>
    <x v="8"/>
    <x v="77"/>
    <x v="77"/>
    <x v="4"/>
    <x v="3"/>
    <x v="1"/>
    <n v="10"/>
    <n v="754149"/>
    <n v="7541.49"/>
    <x v="7"/>
  </r>
  <r>
    <x v="8"/>
    <s v="SEPTIEMBRE"/>
    <s v="BQE-3867"/>
    <x v="8"/>
    <x v="8"/>
    <x v="386"/>
    <x v="386"/>
    <x v="262"/>
    <x v="2"/>
    <x v="1"/>
    <n v="40"/>
    <n v="162648.20000000001"/>
    <n v="6505.9279999999999"/>
    <x v="7"/>
  </r>
  <r>
    <x v="8"/>
    <s v="SEPTIEMBRE"/>
    <s v="BQE-3868"/>
    <x v="8"/>
    <x v="8"/>
    <x v="4"/>
    <x v="4"/>
    <x v="4"/>
    <x v="2"/>
    <x v="1"/>
    <n v="14"/>
    <n v="410801"/>
    <n v="5751.2139999999999"/>
    <x v="7"/>
  </r>
  <r>
    <x v="8"/>
    <s v="SEPTIEMBRE"/>
    <s v="BQE-3869"/>
    <x v="8"/>
    <x v="8"/>
    <x v="77"/>
    <x v="77"/>
    <x v="4"/>
    <x v="3"/>
    <x v="1"/>
    <n v="10"/>
    <n v="754149"/>
    <n v="7541.49"/>
    <x v="7"/>
  </r>
  <r>
    <x v="8"/>
    <s v="SEPTIEMBRE"/>
    <s v="BQE-3870"/>
    <x v="8"/>
    <x v="8"/>
    <x v="386"/>
    <x v="386"/>
    <x v="262"/>
    <x v="2"/>
    <x v="1"/>
    <n v="60"/>
    <n v="162648.20000000001"/>
    <n v="9758.8919999999998"/>
    <x v="7"/>
  </r>
  <r>
    <x v="8"/>
    <s v="SEPTIEMBRE"/>
    <s v="BQE-3871"/>
    <x v="8"/>
    <x v="8"/>
    <x v="4"/>
    <x v="4"/>
    <x v="4"/>
    <x v="2"/>
    <x v="1"/>
    <n v="44"/>
    <n v="410801"/>
    <n v="18075.243999999999"/>
    <x v="7"/>
  </r>
  <r>
    <x v="8"/>
    <s v="SEPTIEMBRE"/>
    <s v="BQE-3872"/>
    <x v="8"/>
    <x v="8"/>
    <x v="77"/>
    <x v="77"/>
    <x v="4"/>
    <x v="3"/>
    <x v="1"/>
    <n v="20"/>
    <n v="754149"/>
    <n v="15082.98"/>
    <x v="7"/>
  </r>
  <r>
    <x v="8"/>
    <s v="SEPTIEMBRE"/>
    <s v="BQE-3873"/>
    <x v="8"/>
    <x v="8"/>
    <x v="386"/>
    <x v="386"/>
    <x v="262"/>
    <x v="2"/>
    <x v="1"/>
    <n v="40"/>
    <n v="162648.20000000001"/>
    <n v="6505.9279999999999"/>
    <x v="7"/>
  </r>
  <r>
    <x v="8"/>
    <s v="SEPTIEMBRE"/>
    <s v="BQE-3874"/>
    <x v="8"/>
    <x v="8"/>
    <x v="4"/>
    <x v="4"/>
    <x v="4"/>
    <x v="2"/>
    <x v="1"/>
    <n v="17"/>
    <n v="410801"/>
    <n v="6983.6170000000002"/>
    <x v="7"/>
  </r>
  <r>
    <x v="8"/>
    <s v="SEPTIEMBRE"/>
    <s v="BQE-3875"/>
    <x v="65"/>
    <x v="65"/>
    <x v="146"/>
    <x v="146"/>
    <x v="115"/>
    <x v="2"/>
    <x v="3"/>
    <n v="1"/>
    <n v="1388174"/>
    <n v="1388.174"/>
    <x v="0"/>
  </r>
  <r>
    <x v="8"/>
    <s v="SEPTIEMBRE"/>
    <s v="BQE-3875"/>
    <x v="65"/>
    <x v="65"/>
    <x v="357"/>
    <x v="357"/>
    <x v="245"/>
    <x v="1"/>
    <x v="3"/>
    <n v="1"/>
    <n v="120414"/>
    <n v="120.414"/>
    <x v="0"/>
  </r>
  <r>
    <x v="8"/>
    <s v="SEPTIEMBRE"/>
    <s v="BQE-3875"/>
    <x v="65"/>
    <x v="65"/>
    <x v="143"/>
    <x v="143"/>
    <x v="112"/>
    <x v="1"/>
    <x v="3"/>
    <n v="1"/>
    <n v="244342"/>
    <n v="244.34200000000001"/>
    <x v="0"/>
  </r>
  <r>
    <x v="8"/>
    <s v="SEPTIEMBRE"/>
    <s v="BQE-3876"/>
    <x v="65"/>
    <x v="65"/>
    <x v="67"/>
    <x v="67"/>
    <x v="53"/>
    <x v="0"/>
    <x v="3"/>
    <n v="8"/>
    <n v="49230"/>
    <n v="393.84"/>
    <x v="0"/>
  </r>
  <r>
    <x v="8"/>
    <s v="SEPTIEMBRE"/>
    <s v="BQE-3877"/>
    <x v="49"/>
    <x v="49"/>
    <x v="43"/>
    <x v="43"/>
    <x v="29"/>
    <x v="1"/>
    <x v="1"/>
    <n v="60"/>
    <n v="141038.45000000001"/>
    <n v="8462.3070000000007"/>
    <x v="0"/>
  </r>
  <r>
    <x v="8"/>
    <s v="SEPTIEMBRE"/>
    <s v="BQE-3877"/>
    <x v="49"/>
    <x v="49"/>
    <x v="183"/>
    <x v="183"/>
    <x v="133"/>
    <x v="4"/>
    <x v="1"/>
    <n v="12"/>
    <n v="550664.12"/>
    <n v="6607.9694399999998"/>
    <x v="0"/>
  </r>
  <r>
    <x v="8"/>
    <s v="SEPTIEMBRE"/>
    <s v="BQE-3877"/>
    <x v="49"/>
    <x v="49"/>
    <x v="118"/>
    <x v="118"/>
    <x v="90"/>
    <x v="5"/>
    <x v="1"/>
    <n v="16"/>
    <n v="69349.39"/>
    <n v="1109.59024"/>
    <x v="0"/>
  </r>
  <r>
    <x v="8"/>
    <s v="SEPTIEMBRE"/>
    <s v="BQE-3878"/>
    <x v="49"/>
    <x v="49"/>
    <x v="43"/>
    <x v="43"/>
    <x v="29"/>
    <x v="1"/>
    <x v="1"/>
    <n v="17"/>
    <n v="141440.84"/>
    <n v="2404.4942799999999"/>
    <x v="0"/>
  </r>
  <r>
    <x v="8"/>
    <s v="SEPTIEMBRE"/>
    <s v="BQE-3878"/>
    <x v="49"/>
    <x v="49"/>
    <x v="183"/>
    <x v="183"/>
    <x v="133"/>
    <x v="4"/>
    <x v="1"/>
    <n v="2"/>
    <n v="552235.18999999994"/>
    <n v="1104.47038"/>
    <x v="0"/>
  </r>
  <r>
    <x v="8"/>
    <s v="SEPTIEMBRE"/>
    <s v="BQE-3878"/>
    <x v="49"/>
    <x v="49"/>
    <x v="118"/>
    <x v="118"/>
    <x v="90"/>
    <x v="5"/>
    <x v="1"/>
    <n v="10"/>
    <n v="69547.240000000005"/>
    <n v="695.47239999999999"/>
    <x v="0"/>
  </r>
  <r>
    <x v="8"/>
    <s v="SEPTIEMBRE"/>
    <s v="BQE-3878"/>
    <x v="49"/>
    <x v="49"/>
    <x v="762"/>
    <x v="775"/>
    <x v="505"/>
    <x v="1"/>
    <x v="1"/>
    <n v="4"/>
    <n v="83552.009999999995"/>
    <n v="334.20803999999998"/>
    <x v="0"/>
  </r>
  <r>
    <x v="8"/>
    <s v="SEPTIEMBRE"/>
    <s v="BQE-3878"/>
    <x v="49"/>
    <x v="49"/>
    <x v="273"/>
    <x v="273"/>
    <x v="190"/>
    <x v="1"/>
    <x v="1"/>
    <n v="2"/>
    <n v="1663671.28"/>
    <n v="3327.34256"/>
    <x v="0"/>
  </r>
  <r>
    <x v="8"/>
    <s v="SEPTIEMBRE"/>
    <s v="BQE-3878"/>
    <x v="49"/>
    <x v="49"/>
    <x v="45"/>
    <x v="45"/>
    <x v="31"/>
    <x v="4"/>
    <x v="1"/>
    <n v="2"/>
    <n v="573975.57999999996"/>
    <n v="1147.9511599999998"/>
    <x v="0"/>
  </r>
  <r>
    <x v="8"/>
    <s v="SEPTIEMBRE"/>
    <s v="BQE-3878"/>
    <x v="49"/>
    <x v="49"/>
    <x v="286"/>
    <x v="286"/>
    <x v="196"/>
    <x v="1"/>
    <x v="1"/>
    <n v="4"/>
    <n v="140304.32999999999"/>
    <n v="561.21731999999997"/>
    <x v="0"/>
  </r>
  <r>
    <x v="8"/>
    <s v="SEPTIEMBRE"/>
    <s v="BQE-3878"/>
    <x v="49"/>
    <x v="49"/>
    <x v="491"/>
    <x v="491"/>
    <x v="339"/>
    <x v="1"/>
    <x v="1"/>
    <n v="4"/>
    <n v="203619.08"/>
    <n v="814.47631999999999"/>
    <x v="0"/>
  </r>
  <r>
    <x v="8"/>
    <s v="SEPTIEMBRE"/>
    <s v="BQE-3878"/>
    <x v="49"/>
    <x v="49"/>
    <x v="706"/>
    <x v="703"/>
    <x v="239"/>
    <x v="1"/>
    <x v="1"/>
    <n v="4"/>
    <n v="95210.43"/>
    <n v="380.84171999999995"/>
    <x v="0"/>
  </r>
  <r>
    <x v="8"/>
    <s v="SEPTIEMBRE"/>
    <s v="BQE-3878"/>
    <x v="49"/>
    <x v="49"/>
    <x v="105"/>
    <x v="105"/>
    <x v="78"/>
    <x v="1"/>
    <x v="1"/>
    <n v="4"/>
    <n v="24490.02"/>
    <n v="97.960080000000005"/>
    <x v="0"/>
  </r>
  <r>
    <x v="8"/>
    <s v="SEPTIEMBRE"/>
    <s v="BQE-3878"/>
    <x v="49"/>
    <x v="49"/>
    <x v="114"/>
    <x v="114"/>
    <x v="86"/>
    <x v="1"/>
    <x v="1"/>
    <n v="6"/>
    <n v="1943.07"/>
    <n v="11.65842"/>
    <x v="0"/>
  </r>
  <r>
    <x v="8"/>
    <s v="SEPTIEMBRE"/>
    <s v="BQE-3878"/>
    <x v="49"/>
    <x v="49"/>
    <x v="102"/>
    <x v="102"/>
    <x v="75"/>
    <x v="1"/>
    <x v="1"/>
    <n v="12"/>
    <n v="1943.07"/>
    <n v="23.316839999999999"/>
    <x v="0"/>
  </r>
  <r>
    <x v="8"/>
    <s v="SEPTIEMBRE"/>
    <s v="BQE-3879"/>
    <x v="49"/>
    <x v="49"/>
    <x v="118"/>
    <x v="118"/>
    <x v="90"/>
    <x v="5"/>
    <x v="1"/>
    <n v="45"/>
    <n v="69547.240000000005"/>
    <n v="3129.6258000000003"/>
    <x v="0"/>
  </r>
  <r>
    <x v="8"/>
    <s v="SEPTIEMBRE"/>
    <s v="BQE-3879"/>
    <x v="49"/>
    <x v="49"/>
    <x v="43"/>
    <x v="43"/>
    <x v="29"/>
    <x v="1"/>
    <x v="1"/>
    <n v="40"/>
    <n v="141440.84"/>
    <n v="5657.6335999999992"/>
    <x v="0"/>
  </r>
  <r>
    <x v="8"/>
    <s v="SEPTIEMBRE"/>
    <s v="BQE-3879"/>
    <x v="49"/>
    <x v="49"/>
    <x v="102"/>
    <x v="102"/>
    <x v="75"/>
    <x v="1"/>
    <x v="1"/>
    <n v="15"/>
    <n v="1943.07"/>
    <n v="29.146049999999999"/>
    <x v="0"/>
  </r>
  <r>
    <x v="8"/>
    <s v="SEPTIEMBRE"/>
    <s v="BQE-3879"/>
    <x v="49"/>
    <x v="49"/>
    <x v="183"/>
    <x v="183"/>
    <x v="133"/>
    <x v="4"/>
    <x v="1"/>
    <n v="8"/>
    <n v="552235.18999999994"/>
    <n v="4417.8815199999999"/>
    <x v="0"/>
  </r>
  <r>
    <x v="8"/>
    <s v="SEPTIEMBRE"/>
    <s v="BQE-3879"/>
    <x v="49"/>
    <x v="49"/>
    <x v="655"/>
    <x v="655"/>
    <x v="447"/>
    <x v="1"/>
    <x v="1"/>
    <n v="19"/>
    <n v="16717.740000000002"/>
    <n v="317.63706000000008"/>
    <x v="0"/>
  </r>
  <r>
    <x v="8"/>
    <s v="SEPTIEMBRE"/>
    <s v="BQE-3880"/>
    <x v="49"/>
    <x v="49"/>
    <x v="43"/>
    <x v="43"/>
    <x v="29"/>
    <x v="1"/>
    <x v="1"/>
    <n v="44"/>
    <n v="414440.84"/>
    <n v="18235.396960000002"/>
    <x v="0"/>
  </r>
  <r>
    <x v="8"/>
    <s v="SEPTIEMBRE"/>
    <s v="BQE-3880"/>
    <x v="49"/>
    <x v="49"/>
    <x v="706"/>
    <x v="703"/>
    <x v="239"/>
    <x v="1"/>
    <x v="1"/>
    <n v="24"/>
    <n v="95210.43"/>
    <n v="2285.0503199999998"/>
    <x v="0"/>
  </r>
  <r>
    <x v="8"/>
    <s v="SEPTIEMBRE"/>
    <s v="BQE-3880"/>
    <x v="49"/>
    <x v="49"/>
    <x v="118"/>
    <x v="118"/>
    <x v="90"/>
    <x v="5"/>
    <x v="1"/>
    <n v="44"/>
    <n v="69547.240000000005"/>
    <n v="3060.0785599999999"/>
    <x v="0"/>
  </r>
  <r>
    <x v="8"/>
    <s v="SEPTIEMBRE"/>
    <s v="BQE-3880"/>
    <x v="49"/>
    <x v="49"/>
    <x v="183"/>
    <x v="183"/>
    <x v="133"/>
    <x v="4"/>
    <x v="1"/>
    <n v="2"/>
    <n v="552235.18999999994"/>
    <n v="1104.47038"/>
    <x v="0"/>
  </r>
  <r>
    <x v="8"/>
    <s v="SEPTIEMBRE"/>
    <s v="BQE-3880"/>
    <x v="49"/>
    <x v="49"/>
    <x v="45"/>
    <x v="45"/>
    <x v="31"/>
    <x v="4"/>
    <x v="1"/>
    <n v="1"/>
    <n v="573975.57999999996"/>
    <n v="573.97557999999992"/>
    <x v="0"/>
  </r>
  <r>
    <x v="8"/>
    <s v="SEPTIEMBRE"/>
    <s v="BQE-3880"/>
    <x v="49"/>
    <x v="49"/>
    <x v="202"/>
    <x v="202"/>
    <x v="145"/>
    <x v="4"/>
    <x v="1"/>
    <n v="4"/>
    <n v="26029.81"/>
    <n v="104.11924"/>
    <x v="0"/>
  </r>
  <r>
    <x v="8"/>
    <s v="SEPTIEMBRE"/>
    <s v="BQE-3880"/>
    <x v="49"/>
    <x v="49"/>
    <x v="87"/>
    <x v="87"/>
    <x v="62"/>
    <x v="1"/>
    <x v="1"/>
    <n v="14"/>
    <n v="1943.07"/>
    <n v="27.20298"/>
    <x v="0"/>
  </r>
  <r>
    <x v="8"/>
    <s v="SEPTIEMBRE"/>
    <s v="BQE-3880"/>
    <x v="49"/>
    <x v="49"/>
    <x v="102"/>
    <x v="102"/>
    <x v="75"/>
    <x v="1"/>
    <x v="1"/>
    <n v="56"/>
    <n v="1943.07"/>
    <n v="108.81192"/>
    <x v="0"/>
  </r>
  <r>
    <x v="8"/>
    <s v="SEPTIEMBRE"/>
    <s v="BQE-3881"/>
    <x v="49"/>
    <x v="49"/>
    <x v="43"/>
    <x v="43"/>
    <x v="29"/>
    <x v="1"/>
    <x v="1"/>
    <n v="60"/>
    <n v="141038.45000000001"/>
    <n v="8462.3070000000007"/>
    <x v="0"/>
  </r>
  <r>
    <x v="8"/>
    <s v="SEPTIEMBRE"/>
    <s v="BQE-3881"/>
    <x v="49"/>
    <x v="49"/>
    <x v="183"/>
    <x v="183"/>
    <x v="133"/>
    <x v="4"/>
    <x v="1"/>
    <n v="10"/>
    <n v="550664.12"/>
    <n v="5506.6412"/>
    <x v="0"/>
  </r>
  <r>
    <x v="8"/>
    <s v="SEPTIEMBRE"/>
    <s v="BQE-3881"/>
    <x v="49"/>
    <x v="49"/>
    <x v="45"/>
    <x v="45"/>
    <x v="31"/>
    <x v="4"/>
    <x v="1"/>
    <n v="2"/>
    <n v="550664.12"/>
    <n v="1101.3282400000001"/>
    <x v="0"/>
  </r>
  <r>
    <x v="8"/>
    <s v="SEPTIEMBRE"/>
    <s v="BQE-3881"/>
    <x v="49"/>
    <x v="49"/>
    <x v="118"/>
    <x v="118"/>
    <x v="90"/>
    <x v="5"/>
    <x v="1"/>
    <n v="16"/>
    <n v="69349.39"/>
    <n v="1109.59024"/>
    <x v="0"/>
  </r>
  <r>
    <x v="8"/>
    <s v="SEPTIEMBRE"/>
    <s v="BQE-3882"/>
    <x v="142"/>
    <x v="142"/>
    <x v="91"/>
    <x v="91"/>
    <x v="66"/>
    <x v="3"/>
    <x v="3"/>
    <n v="4"/>
    <n v="360000"/>
    <n v="1440"/>
    <x v="6"/>
  </r>
  <r>
    <x v="8"/>
    <s v="SEPTIEMBRE"/>
    <s v="BQE-3883"/>
    <x v="87"/>
    <x v="87"/>
    <x v="738"/>
    <x v="753"/>
    <x v="4"/>
    <x v="2"/>
    <x v="1"/>
    <n v="3"/>
    <n v="455395.14999999997"/>
    <n v="1366.1854499999999"/>
    <x v="3"/>
  </r>
  <r>
    <x v="8"/>
    <s v="SEPTIEMBRE"/>
    <s v="BQE-3884"/>
    <x v="39"/>
    <x v="39"/>
    <x v="258"/>
    <x v="258"/>
    <x v="177"/>
    <x v="1"/>
    <x v="3"/>
    <n v="0"/>
    <n v="85000"/>
    <n v="0"/>
    <x v="14"/>
  </r>
  <r>
    <x v="8"/>
    <s v="SEPTIEMBRE"/>
    <s v="BQE-3885"/>
    <x v="37"/>
    <x v="37"/>
    <x v="4"/>
    <x v="4"/>
    <x v="4"/>
    <x v="2"/>
    <x v="1"/>
    <n v="10"/>
    <n v="412223"/>
    <n v="4122.2299999999996"/>
    <x v="17"/>
  </r>
  <r>
    <x v="8"/>
    <s v="SEPTIEMBRE"/>
    <s v="BQE-3887"/>
    <x v="28"/>
    <x v="28"/>
    <x v="89"/>
    <x v="89"/>
    <x v="64"/>
    <x v="4"/>
    <x v="1"/>
    <n v="15"/>
    <n v="566221"/>
    <n v="8493.3150000000005"/>
    <x v="10"/>
  </r>
  <r>
    <x v="8"/>
    <s v="SEPTIEMBRE"/>
    <s v="BQE-3888"/>
    <x v="82"/>
    <x v="82"/>
    <x v="7"/>
    <x v="7"/>
    <x v="4"/>
    <x v="2"/>
    <x v="1"/>
    <n v="2"/>
    <n v="741159.44"/>
    <n v="1482.3188799999998"/>
    <x v="0"/>
  </r>
  <r>
    <x v="8"/>
    <s v="SEPTIEMBRE"/>
    <s v="BQE-3888"/>
    <x v="82"/>
    <x v="82"/>
    <x v="4"/>
    <x v="4"/>
    <x v="4"/>
    <x v="2"/>
    <x v="1"/>
    <n v="1"/>
    <n v="412222"/>
    <n v="412.22199999999998"/>
    <x v="0"/>
  </r>
  <r>
    <x v="8"/>
    <s v="SEPTIEMBRE"/>
    <s v="BQE-3893"/>
    <x v="65"/>
    <x v="65"/>
    <x v="734"/>
    <x v="750"/>
    <x v="493"/>
    <x v="0"/>
    <x v="15"/>
    <n v="1"/>
    <n v="1252545"/>
    <n v="1252.5450000000001"/>
    <x v="0"/>
  </r>
  <r>
    <x v="8"/>
    <s v="SEPTIEMBRE"/>
    <s v="BQE-3893"/>
    <x v="65"/>
    <x v="65"/>
    <x v="727"/>
    <x v="742"/>
    <x v="488"/>
    <x v="0"/>
    <x v="3"/>
    <n v="1"/>
    <n v="199956"/>
    <n v="199.95599999999999"/>
    <x v="0"/>
  </r>
  <r>
    <x v="8"/>
    <s v="SEPTIEMBRE"/>
    <s v="BQE-3893"/>
    <x v="65"/>
    <x v="65"/>
    <x v="397"/>
    <x v="397"/>
    <x v="271"/>
    <x v="0"/>
    <x v="3"/>
    <n v="1"/>
    <n v="243158"/>
    <n v="243.15799999999999"/>
    <x v="0"/>
  </r>
  <r>
    <x v="8"/>
    <s v="SEPTIEMBRE"/>
    <s v="BQE-3894"/>
    <x v="13"/>
    <x v="13"/>
    <x v="249"/>
    <x v="249"/>
    <x v="174"/>
    <x v="4"/>
    <x v="1"/>
    <n v="3"/>
    <n v="1587361.83"/>
    <n v="4762.0854900000004"/>
    <x v="9"/>
  </r>
  <r>
    <x v="8"/>
    <s v="SEPTIEMBRE"/>
    <s v="BQE-3894"/>
    <x v="13"/>
    <x v="13"/>
    <x v="107"/>
    <x v="107"/>
    <x v="80"/>
    <x v="1"/>
    <x v="1"/>
    <n v="31"/>
    <n v="35356.160000000003"/>
    <n v="1096.0409600000003"/>
    <x v="9"/>
  </r>
  <r>
    <x v="8"/>
    <s v="SEPTIEMBRE"/>
    <s v="BQE-3895"/>
    <x v="13"/>
    <x v="13"/>
    <x v="185"/>
    <x v="185"/>
    <x v="135"/>
    <x v="4"/>
    <x v="1"/>
    <n v="17"/>
    <n v="1341968"/>
    <n v="22813.455999999998"/>
    <x v="9"/>
  </r>
  <r>
    <x v="8"/>
    <s v="SEPTIEMBRE"/>
    <s v="BQE-3895"/>
    <x v="13"/>
    <x v="13"/>
    <x v="105"/>
    <x v="105"/>
    <x v="78"/>
    <x v="1"/>
    <x v="1"/>
    <n v="31"/>
    <n v="21731"/>
    <n v="673.66099999999994"/>
    <x v="9"/>
  </r>
  <r>
    <x v="8"/>
    <s v="SEPTIEMBRE"/>
    <s v="BQE-3895"/>
    <x v="13"/>
    <x v="13"/>
    <x v="118"/>
    <x v="118"/>
    <x v="90"/>
    <x v="5"/>
    <x v="1"/>
    <n v="27"/>
    <n v="67997"/>
    <n v="1835.9190000000001"/>
    <x v="9"/>
  </r>
  <r>
    <x v="8"/>
    <s v="SEPTIEMBRE"/>
    <s v="BQE-3896"/>
    <x v="2"/>
    <x v="2"/>
    <x v="5"/>
    <x v="5"/>
    <x v="4"/>
    <x v="2"/>
    <x v="1"/>
    <n v="1"/>
    <n v="2324227"/>
    <n v="2324.2269999999999"/>
    <x v="2"/>
  </r>
  <r>
    <x v="8"/>
    <s v="SEPTIEMBRE"/>
    <s v="BQE-3897"/>
    <x v="45"/>
    <x v="45"/>
    <x v="7"/>
    <x v="7"/>
    <x v="4"/>
    <x v="2"/>
    <x v="1"/>
    <n v="0"/>
    <n v="1011500"/>
    <n v="0"/>
    <x v="0"/>
  </r>
  <r>
    <x v="8"/>
    <s v="SEPTIEMBRE"/>
    <s v="BQE-3897"/>
    <x v="45"/>
    <x v="45"/>
    <x v="614"/>
    <x v="614"/>
    <x v="4"/>
    <x v="3"/>
    <x v="1"/>
    <n v="0"/>
    <n v="833000"/>
    <n v="0"/>
    <x v="0"/>
  </r>
  <r>
    <x v="8"/>
    <s v="SEPTIEMBRE"/>
    <s v="BQE-3902"/>
    <x v="28"/>
    <x v="28"/>
    <x v="501"/>
    <x v="501"/>
    <x v="344"/>
    <x v="3"/>
    <x v="1"/>
    <n v="1"/>
    <n v="2796500"/>
    <n v="2796.5"/>
    <x v="10"/>
  </r>
  <r>
    <x v="8"/>
    <s v="SEPTIEMBRE"/>
    <s v="BQE-3903"/>
    <x v="8"/>
    <x v="8"/>
    <x v="77"/>
    <x v="77"/>
    <x v="4"/>
    <x v="3"/>
    <x v="1"/>
    <n v="10"/>
    <n v="754149"/>
    <n v="7541.49"/>
    <x v="7"/>
  </r>
  <r>
    <x v="8"/>
    <s v="SEPTIEMBRE"/>
    <s v="BQE-3904"/>
    <x v="8"/>
    <x v="8"/>
    <x v="77"/>
    <x v="77"/>
    <x v="4"/>
    <x v="3"/>
    <x v="1"/>
    <n v="12"/>
    <n v="754149"/>
    <n v="9049.7880000000005"/>
    <x v="7"/>
  </r>
  <r>
    <x v="8"/>
    <s v="SEPTIEMBRE"/>
    <s v="BQE-3906"/>
    <x v="28"/>
    <x v="28"/>
    <x v="6"/>
    <x v="6"/>
    <x v="4"/>
    <x v="2"/>
    <x v="1"/>
    <n v="1"/>
    <n v="2034580"/>
    <n v="2034.58"/>
    <x v="10"/>
  </r>
  <r>
    <x v="8"/>
    <s v="SEPTIEMBRE"/>
    <s v="BQE-3907"/>
    <x v="179"/>
    <x v="179"/>
    <x v="63"/>
    <x v="63"/>
    <x v="49"/>
    <x v="0"/>
    <x v="3"/>
    <n v="11"/>
    <n v="155000"/>
    <n v="1705"/>
    <x v="14"/>
  </r>
  <r>
    <x v="8"/>
    <s v="SEPTIEMBRE"/>
    <s v="BQE-3907"/>
    <x v="179"/>
    <x v="179"/>
    <x v="331"/>
    <x v="331"/>
    <x v="229"/>
    <x v="0"/>
    <x v="3"/>
    <n v="1"/>
    <n v="151000"/>
    <n v="151"/>
    <x v="14"/>
  </r>
  <r>
    <x v="8"/>
    <s v="SEPTIEMBRE"/>
    <s v="BQE-3907"/>
    <x v="179"/>
    <x v="179"/>
    <x v="604"/>
    <x v="604"/>
    <x v="414"/>
    <x v="0"/>
    <x v="3"/>
    <n v="2"/>
    <n v="86000"/>
    <n v="172"/>
    <x v="14"/>
  </r>
  <r>
    <x v="8"/>
    <s v="SEPTIEMBRE"/>
    <s v="BQE-3909"/>
    <x v="178"/>
    <x v="178"/>
    <x v="76"/>
    <x v="76"/>
    <x v="4"/>
    <x v="3"/>
    <x v="1"/>
    <n v="1"/>
    <n v="152235.29"/>
    <n v="152.23529000000002"/>
    <x v="8"/>
  </r>
  <r>
    <x v="8"/>
    <s v="SEPTIEMBRE"/>
    <s v="BQE-3910"/>
    <x v="179"/>
    <x v="179"/>
    <x v="56"/>
    <x v="56"/>
    <x v="42"/>
    <x v="0"/>
    <x v="3"/>
    <n v="6"/>
    <n v="190000"/>
    <n v="1140"/>
    <x v="14"/>
  </r>
  <r>
    <x v="8"/>
    <s v="SEPTIEMBRE"/>
    <s v="BQE-3910"/>
    <x v="179"/>
    <x v="179"/>
    <x v="725"/>
    <x v="740"/>
    <x v="486"/>
    <x v="0"/>
    <x v="3"/>
    <n v="3"/>
    <n v="155000"/>
    <n v="465"/>
    <x v="14"/>
  </r>
  <r>
    <x v="8"/>
    <s v="SEPTIEMBRE"/>
    <s v="BQE-3911"/>
    <x v="45"/>
    <x v="45"/>
    <x v="7"/>
    <x v="7"/>
    <x v="4"/>
    <x v="2"/>
    <x v="1"/>
    <n v="1"/>
    <n v="850000"/>
    <n v="850"/>
    <x v="0"/>
  </r>
  <r>
    <x v="8"/>
    <s v="SEPTIEMBRE"/>
    <s v="BQE-3912"/>
    <x v="181"/>
    <x v="181"/>
    <x v="725"/>
    <x v="740"/>
    <x v="486"/>
    <x v="0"/>
    <x v="3"/>
    <n v="1"/>
    <n v="164145.53"/>
    <n v="164.14553000000001"/>
    <x v="37"/>
  </r>
  <r>
    <x v="8"/>
    <s v="SEPTIEMBRE"/>
    <s v="BQE-3912"/>
    <x v="181"/>
    <x v="181"/>
    <x v="320"/>
    <x v="320"/>
    <x v="222"/>
    <x v="1"/>
    <x v="3"/>
    <n v="2"/>
    <n v="88497.37"/>
    <n v="176.99473999999998"/>
    <x v="37"/>
  </r>
  <r>
    <x v="8"/>
    <s v="SEPTIEMBRE"/>
    <s v="BQE-3912"/>
    <x v="181"/>
    <x v="181"/>
    <x v="405"/>
    <x v="405"/>
    <x v="278"/>
    <x v="0"/>
    <x v="3"/>
    <n v="1"/>
    <n v="107354.39"/>
    <n v="107.35439"/>
    <x v="37"/>
  </r>
  <r>
    <x v="8"/>
    <s v="SEPTIEMBRE"/>
    <s v="BQE-3913"/>
    <x v="135"/>
    <x v="135"/>
    <x v="169"/>
    <x v="169"/>
    <x v="4"/>
    <x v="1"/>
    <x v="3"/>
    <n v="2"/>
    <n v="218134.55"/>
    <n v="436.26909999999998"/>
    <x v="27"/>
  </r>
  <r>
    <x v="8"/>
    <s v="SEPTIEMBRE"/>
    <s v="BQE-3913"/>
    <x v="135"/>
    <x v="135"/>
    <x v="357"/>
    <x v="357"/>
    <x v="245"/>
    <x v="1"/>
    <x v="3"/>
    <n v="2"/>
    <n v="77672.31"/>
    <n v="155.34461999999999"/>
    <x v="27"/>
  </r>
  <r>
    <x v="8"/>
    <s v="SEPTIEMBRE"/>
    <s v="BQE-3913"/>
    <x v="135"/>
    <x v="135"/>
    <x v="756"/>
    <x v="689"/>
    <x v="503"/>
    <x v="0"/>
    <x v="3"/>
    <n v="4"/>
    <n v="2622225.79"/>
    <n v="10488.90316"/>
    <x v="27"/>
  </r>
  <r>
    <x v="8"/>
    <s v="SEPTIEMBRE"/>
    <s v="BQE-3913"/>
    <x v="135"/>
    <x v="135"/>
    <x v="708"/>
    <x v="705"/>
    <x v="475"/>
    <x v="0"/>
    <x v="3"/>
    <n v="8"/>
    <n v="7556.26"/>
    <n v="60.45008"/>
    <x v="27"/>
  </r>
  <r>
    <x v="8"/>
    <s v="SEPTIEMBRE"/>
    <s v="BQE-3913"/>
    <x v="135"/>
    <x v="135"/>
    <x v="67"/>
    <x v="67"/>
    <x v="53"/>
    <x v="0"/>
    <x v="3"/>
    <n v="2"/>
    <n v="92708.14"/>
    <n v="185.41628"/>
    <x v="27"/>
  </r>
  <r>
    <x v="8"/>
    <s v="SEPTIEMBRE"/>
    <s v="BQE-3913"/>
    <x v="135"/>
    <x v="135"/>
    <x v="389"/>
    <x v="389"/>
    <x v="264"/>
    <x v="0"/>
    <x v="3"/>
    <n v="1"/>
    <n v="3217168.21"/>
    <n v="3217.1682099999998"/>
    <x v="27"/>
  </r>
  <r>
    <x v="8"/>
    <s v="SEPTIEMBRE"/>
    <s v="BQE-3919"/>
    <x v="36"/>
    <x v="36"/>
    <x v="9"/>
    <x v="9"/>
    <x v="4"/>
    <x v="3"/>
    <x v="1"/>
    <n v="1"/>
    <n v="185000"/>
    <n v="185"/>
    <x v="0"/>
  </r>
  <r>
    <x v="8"/>
    <s v="SEPTIEMBRE"/>
    <s v="BQE-3920"/>
    <x v="45"/>
    <x v="45"/>
    <x v="51"/>
    <x v="51"/>
    <x v="37"/>
    <x v="3"/>
    <x v="3"/>
    <n v="1"/>
    <n v="700000"/>
    <n v="700"/>
    <x v="0"/>
  </r>
  <r>
    <x v="8"/>
    <s v="SEPTIEMBRE"/>
    <s v="BQE-3920"/>
    <x v="45"/>
    <x v="45"/>
    <x v="763"/>
    <x v="776"/>
    <x v="506"/>
    <x v="1"/>
    <x v="3"/>
    <n v="1"/>
    <n v="90000"/>
    <n v="90"/>
    <x v="0"/>
  </r>
  <r>
    <x v="8"/>
    <s v="OCTUBRE"/>
    <s v="BQE-3931"/>
    <x v="6"/>
    <x v="6"/>
    <x v="4"/>
    <x v="4"/>
    <x v="4"/>
    <x v="2"/>
    <x v="1"/>
    <n v="4"/>
    <n v="387222.6"/>
    <n v="1548.8904"/>
    <x v="5"/>
  </r>
  <r>
    <x v="8"/>
    <s v="OCTUBRE"/>
    <s v="BQE-3931"/>
    <x v="6"/>
    <x v="6"/>
    <x v="7"/>
    <x v="7"/>
    <x v="4"/>
    <x v="2"/>
    <x v="1"/>
    <n v="1"/>
    <n v="645371"/>
    <n v="645.37099999999998"/>
    <x v="5"/>
  </r>
  <r>
    <x v="8"/>
    <s v="OCTUBRE"/>
    <s v="BQE-3932"/>
    <x v="6"/>
    <x v="6"/>
    <x v="4"/>
    <x v="4"/>
    <x v="4"/>
    <x v="2"/>
    <x v="1"/>
    <n v="1"/>
    <n v="387222.6"/>
    <n v="387.2226"/>
    <x v="5"/>
  </r>
  <r>
    <x v="8"/>
    <s v="OCTUBRE"/>
    <s v="BQE-3933"/>
    <x v="6"/>
    <x v="6"/>
    <x v="4"/>
    <x v="4"/>
    <x v="4"/>
    <x v="2"/>
    <x v="1"/>
    <n v="7"/>
    <n v="387222.6"/>
    <n v="2710.5581999999999"/>
    <x v="5"/>
  </r>
  <r>
    <x v="8"/>
    <s v="OCTUBRE"/>
    <s v="BQE-3933"/>
    <x v="6"/>
    <x v="6"/>
    <x v="7"/>
    <x v="7"/>
    <x v="4"/>
    <x v="2"/>
    <x v="1"/>
    <n v="6"/>
    <n v="645371"/>
    <n v="3872.2260000000001"/>
    <x v="5"/>
  </r>
  <r>
    <x v="8"/>
    <s v="OCTUBRE"/>
    <s v="BQE-3934"/>
    <x v="6"/>
    <x v="6"/>
    <x v="4"/>
    <x v="4"/>
    <x v="4"/>
    <x v="2"/>
    <x v="1"/>
    <n v="7"/>
    <n v="387222.6"/>
    <n v="2710.5581999999999"/>
    <x v="5"/>
  </r>
  <r>
    <x v="8"/>
    <s v="OCTUBRE"/>
    <s v="BQE-3934"/>
    <x v="6"/>
    <x v="6"/>
    <x v="7"/>
    <x v="7"/>
    <x v="4"/>
    <x v="2"/>
    <x v="1"/>
    <n v="1"/>
    <n v="645371"/>
    <n v="645.37099999999998"/>
    <x v="5"/>
  </r>
  <r>
    <x v="8"/>
    <s v="OCTUBRE"/>
    <s v="BQE-3935"/>
    <x v="6"/>
    <x v="6"/>
    <x v="7"/>
    <x v="7"/>
    <x v="4"/>
    <x v="2"/>
    <x v="1"/>
    <n v="4"/>
    <n v="645371"/>
    <n v="2581.4839999999999"/>
    <x v="5"/>
  </r>
  <r>
    <x v="8"/>
    <s v="OCTUBRE"/>
    <s v="BQE-3936"/>
    <x v="6"/>
    <x v="6"/>
    <x v="7"/>
    <x v="7"/>
    <x v="4"/>
    <x v="2"/>
    <x v="1"/>
    <n v="2"/>
    <n v="645371"/>
    <n v="1290.742"/>
    <x v="5"/>
  </r>
  <r>
    <x v="8"/>
    <s v="OCTUBRE"/>
    <s v="BQE-3937"/>
    <x v="6"/>
    <x v="6"/>
    <x v="4"/>
    <x v="4"/>
    <x v="4"/>
    <x v="2"/>
    <x v="1"/>
    <n v="35"/>
    <n v="387222.6"/>
    <n v="13552.790999999999"/>
    <x v="5"/>
  </r>
  <r>
    <x v="8"/>
    <s v="OCTUBRE"/>
    <s v="BQE-3938"/>
    <x v="6"/>
    <x v="6"/>
    <x v="4"/>
    <x v="4"/>
    <x v="4"/>
    <x v="2"/>
    <x v="1"/>
    <n v="4"/>
    <n v="387222.6"/>
    <n v="1548.8904"/>
    <x v="5"/>
  </r>
  <r>
    <x v="8"/>
    <s v="OCTUBRE"/>
    <s v="BQE-3939"/>
    <x v="6"/>
    <x v="6"/>
    <x v="4"/>
    <x v="4"/>
    <x v="4"/>
    <x v="2"/>
    <x v="1"/>
    <n v="1"/>
    <n v="387222.6"/>
    <n v="387.2226"/>
    <x v="5"/>
  </r>
  <r>
    <x v="8"/>
    <s v="OCTUBRE"/>
    <s v="BQE-3940"/>
    <x v="2"/>
    <x v="2"/>
    <x v="5"/>
    <x v="5"/>
    <x v="4"/>
    <x v="2"/>
    <x v="1"/>
    <n v="1"/>
    <n v="2324227"/>
    <n v="2324.2269999999999"/>
    <x v="2"/>
  </r>
  <r>
    <x v="8"/>
    <s v="OCTUBRE"/>
    <s v="BQE-3941"/>
    <x v="2"/>
    <x v="2"/>
    <x v="5"/>
    <x v="5"/>
    <x v="4"/>
    <x v="2"/>
    <x v="1"/>
    <n v="1"/>
    <n v="2348753"/>
    <n v="2348.7530000000002"/>
    <x v="2"/>
  </r>
  <r>
    <x v="8"/>
    <s v="OCTUBRE"/>
    <s v="BQE-3942"/>
    <x v="1"/>
    <x v="1"/>
    <x v="124"/>
    <x v="124"/>
    <x v="4"/>
    <x v="1"/>
    <x v="2"/>
    <n v="6"/>
    <n v="323392"/>
    <n v="1940.3520000000001"/>
    <x v="1"/>
  </r>
  <r>
    <x v="8"/>
    <s v="OCTUBRE"/>
    <s v="BQE-3942"/>
    <x v="1"/>
    <x v="1"/>
    <x v="161"/>
    <x v="161"/>
    <x v="4"/>
    <x v="1"/>
    <x v="2"/>
    <n v="3"/>
    <n v="394240"/>
    <n v="1182.72"/>
    <x v="1"/>
  </r>
  <r>
    <x v="8"/>
    <s v="OCTUBRE"/>
    <s v="BQE-3943"/>
    <x v="25"/>
    <x v="25"/>
    <x v="4"/>
    <x v="4"/>
    <x v="4"/>
    <x v="2"/>
    <x v="1"/>
    <n v="30"/>
    <n v="424348"/>
    <n v="12730.44"/>
    <x v="16"/>
  </r>
  <r>
    <x v="8"/>
    <s v="OCTUBRE"/>
    <s v="BQE-3944"/>
    <x v="25"/>
    <x v="25"/>
    <x v="76"/>
    <x v="76"/>
    <x v="4"/>
    <x v="3"/>
    <x v="1"/>
    <n v="0"/>
    <n v="2678026"/>
    <n v="0"/>
    <x v="16"/>
  </r>
  <r>
    <x v="8"/>
    <s v="OCTUBRE"/>
    <s v="BQE-3945"/>
    <x v="8"/>
    <x v="8"/>
    <x v="386"/>
    <x v="386"/>
    <x v="262"/>
    <x v="2"/>
    <x v="1"/>
    <n v="20"/>
    <n v="161228.86000000002"/>
    <n v="3224.5772000000002"/>
    <x v="7"/>
  </r>
  <r>
    <x v="8"/>
    <s v="OCTUBRE"/>
    <s v="BQE-3946"/>
    <x v="65"/>
    <x v="65"/>
    <x v="7"/>
    <x v="7"/>
    <x v="4"/>
    <x v="2"/>
    <x v="1"/>
    <n v="1"/>
    <n v="833600"/>
    <n v="833.6"/>
    <x v="0"/>
  </r>
  <r>
    <x v="8"/>
    <s v="OCTUBRE"/>
    <s v="BQE-3947"/>
    <x v="65"/>
    <x v="65"/>
    <x v="59"/>
    <x v="59"/>
    <x v="45"/>
    <x v="0"/>
    <x v="3"/>
    <n v="1"/>
    <n v="510000"/>
    <n v="510"/>
    <x v="0"/>
  </r>
  <r>
    <x v="8"/>
    <s v="OCTUBRE"/>
    <s v="BQE-3948"/>
    <x v="1"/>
    <x v="1"/>
    <x v="442"/>
    <x v="442"/>
    <x v="303"/>
    <x v="1"/>
    <x v="2"/>
    <n v="1"/>
    <n v="712548"/>
    <n v="712.548"/>
    <x v="1"/>
  </r>
  <r>
    <x v="8"/>
    <s v="OCTUBRE"/>
    <s v="BQE-3948"/>
    <x v="1"/>
    <x v="1"/>
    <x v="124"/>
    <x v="124"/>
    <x v="4"/>
    <x v="1"/>
    <x v="2"/>
    <n v="5"/>
    <n v="229082"/>
    <n v="1145.4100000000001"/>
    <x v="1"/>
  </r>
  <r>
    <x v="8"/>
    <s v="OCTUBRE"/>
    <s v="BQE-3949"/>
    <x v="45"/>
    <x v="45"/>
    <x v="7"/>
    <x v="7"/>
    <x v="4"/>
    <x v="2"/>
    <x v="1"/>
    <n v="1"/>
    <n v="850000"/>
    <n v="850"/>
    <x v="0"/>
  </r>
  <r>
    <x v="8"/>
    <s v="OCTUBRE"/>
    <s v="BQE-3949"/>
    <x v="45"/>
    <x v="45"/>
    <x v="614"/>
    <x v="614"/>
    <x v="4"/>
    <x v="3"/>
    <x v="1"/>
    <n v="4"/>
    <n v="175000"/>
    <n v="700"/>
    <x v="0"/>
  </r>
  <r>
    <x v="8"/>
    <s v="OCTUBRE"/>
    <s v="BQE-3950"/>
    <x v="6"/>
    <x v="6"/>
    <x v="481"/>
    <x v="481"/>
    <x v="333"/>
    <x v="2"/>
    <x v="1"/>
    <n v="5"/>
    <n v="6744398.0099999998"/>
    <n v="33721.99005"/>
    <x v="5"/>
  </r>
  <r>
    <x v="8"/>
    <s v="OCTUBRE"/>
    <s v="BQE-3950"/>
    <x v="6"/>
    <x v="6"/>
    <x v="764"/>
    <x v="777"/>
    <x v="4"/>
    <x v="2"/>
    <x v="1"/>
    <n v="5"/>
    <n v="8052935.0899999999"/>
    <n v="40264.675450000002"/>
    <x v="5"/>
  </r>
  <r>
    <x v="8"/>
    <s v="OCTUBRE"/>
    <s v="BQE-3950"/>
    <x v="6"/>
    <x v="6"/>
    <x v="283"/>
    <x v="283"/>
    <x v="4"/>
    <x v="2"/>
    <x v="1"/>
    <n v="5"/>
    <n v="9385450.4000000004"/>
    <n v="46927.252"/>
    <x v="5"/>
  </r>
  <r>
    <x v="8"/>
    <s v="OCTUBRE"/>
    <s v="BQE-3950"/>
    <x v="6"/>
    <x v="6"/>
    <x v="263"/>
    <x v="263"/>
    <x v="4"/>
    <x v="2"/>
    <x v="1"/>
    <n v="3"/>
    <n v="10672736.640000001"/>
    <n v="32018.209920000001"/>
    <x v="5"/>
  </r>
  <r>
    <x v="8"/>
    <s v="OCTUBRE"/>
    <s v="BQE-3951"/>
    <x v="36"/>
    <x v="36"/>
    <x v="9"/>
    <x v="9"/>
    <x v="4"/>
    <x v="3"/>
    <x v="1"/>
    <n v="1"/>
    <n v="206008.4"/>
    <n v="206.00839999999999"/>
    <x v="0"/>
  </r>
  <r>
    <x v="8"/>
    <s v="OCTUBRE"/>
    <s v="BQE-3952"/>
    <x v="163"/>
    <x v="163"/>
    <x v="735"/>
    <x v="751"/>
    <x v="4"/>
    <x v="1"/>
    <x v="15"/>
    <n v="1"/>
    <n v="725500"/>
    <n v="725.5"/>
    <x v="26"/>
  </r>
  <r>
    <x v="8"/>
    <s v="OCTUBRE"/>
    <s v="BQE-3952"/>
    <x v="163"/>
    <x v="163"/>
    <x v="723"/>
    <x v="739"/>
    <x v="4"/>
    <x v="1"/>
    <x v="15"/>
    <n v="1"/>
    <n v="853400"/>
    <n v="853.4"/>
    <x v="26"/>
  </r>
  <r>
    <x v="8"/>
    <s v="OCTUBRE"/>
    <s v="BQE-3985"/>
    <x v="28"/>
    <x v="28"/>
    <x v="6"/>
    <x v="6"/>
    <x v="4"/>
    <x v="2"/>
    <x v="1"/>
    <n v="1"/>
    <n v="2422347"/>
    <n v="2422.3470000000002"/>
    <x v="10"/>
  </r>
  <r>
    <x v="8"/>
    <s v="OCTUBRE"/>
    <s v="BQE-3986"/>
    <x v="28"/>
    <x v="28"/>
    <x v="263"/>
    <x v="263"/>
    <x v="4"/>
    <x v="2"/>
    <x v="1"/>
    <n v="1"/>
    <n v="9172202"/>
    <n v="9172.2019999999993"/>
    <x v="10"/>
  </r>
  <r>
    <x v="8"/>
    <s v="OCTUBRE"/>
    <s v="BQE-3987"/>
    <x v="28"/>
    <x v="28"/>
    <x v="325"/>
    <x v="325"/>
    <x v="4"/>
    <x v="3"/>
    <x v="1"/>
    <n v="15"/>
    <n v="1217270"/>
    <n v="18259.05"/>
    <x v="10"/>
  </r>
  <r>
    <x v="8"/>
    <s v="OCTUBRE"/>
    <s v="BQE-3988"/>
    <x v="2"/>
    <x v="2"/>
    <x v="4"/>
    <x v="4"/>
    <x v="4"/>
    <x v="2"/>
    <x v="1"/>
    <n v="4"/>
    <n v="448130.2"/>
    <n v="1792.5208"/>
    <x v="2"/>
  </r>
  <r>
    <x v="8"/>
    <s v="OCTUBRE"/>
    <s v="BQE-3989"/>
    <x v="24"/>
    <x v="24"/>
    <x v="4"/>
    <x v="4"/>
    <x v="4"/>
    <x v="2"/>
    <x v="1"/>
    <n v="1"/>
    <n v="455212"/>
    <n v="455.21199999999999"/>
    <x v="15"/>
  </r>
  <r>
    <x v="8"/>
    <s v="OCTUBRE"/>
    <s v="BQE-3992"/>
    <x v="182"/>
    <x v="182"/>
    <x v="76"/>
    <x v="76"/>
    <x v="4"/>
    <x v="3"/>
    <x v="1"/>
    <n v="1"/>
    <n v="195000"/>
    <n v="195"/>
    <x v="10"/>
  </r>
  <r>
    <x v="8"/>
    <s v="OCTUBRE"/>
    <s v="BQE-3992"/>
    <x v="182"/>
    <x v="182"/>
    <x v="226"/>
    <x v="226"/>
    <x v="160"/>
    <x v="1"/>
    <x v="1"/>
    <n v="1"/>
    <n v="20000"/>
    <n v="20"/>
    <x v="10"/>
  </r>
  <r>
    <x v="8"/>
    <s v="OCTUBRE"/>
    <s v="BQE-3993"/>
    <x v="4"/>
    <x v="4"/>
    <x v="5"/>
    <x v="5"/>
    <x v="4"/>
    <x v="2"/>
    <x v="1"/>
    <n v="3"/>
    <n v="2324227"/>
    <n v="6972.6809999999996"/>
    <x v="3"/>
  </r>
  <r>
    <x v="8"/>
    <s v="OCTUBRE"/>
    <s v="BQE-3996"/>
    <x v="28"/>
    <x v="28"/>
    <x v="6"/>
    <x v="6"/>
    <x v="4"/>
    <x v="2"/>
    <x v="1"/>
    <n v="2"/>
    <n v="2433427.92"/>
    <n v="4866.8558400000002"/>
    <x v="10"/>
  </r>
  <r>
    <x v="8"/>
    <s v="OCTUBRE"/>
    <s v="BQE-3997"/>
    <x v="26"/>
    <x v="26"/>
    <x v="9"/>
    <x v="9"/>
    <x v="4"/>
    <x v="3"/>
    <x v="1"/>
    <n v="1"/>
    <n v="203403.5"/>
    <n v="203.40350000000001"/>
    <x v="0"/>
  </r>
  <r>
    <x v="8"/>
    <s v="OCTUBRE"/>
    <s v="BQE-3997"/>
    <x v="26"/>
    <x v="26"/>
    <x v="433"/>
    <x v="433"/>
    <x v="296"/>
    <x v="1"/>
    <x v="1"/>
    <n v="1"/>
    <n v="23403.5"/>
    <n v="23.403500000000001"/>
    <x v="0"/>
  </r>
  <r>
    <x v="8"/>
    <s v="OCTUBRE"/>
    <s v="BQE-3998"/>
    <x v="155"/>
    <x v="155"/>
    <x v="144"/>
    <x v="144"/>
    <x v="113"/>
    <x v="1"/>
    <x v="3"/>
    <n v="1"/>
    <n v="298000"/>
    <n v="298"/>
    <x v="32"/>
  </r>
  <r>
    <x v="8"/>
    <s v="OCTUBRE"/>
    <s v="BQE-3999"/>
    <x v="6"/>
    <x v="6"/>
    <x v="89"/>
    <x v="89"/>
    <x v="64"/>
    <x v="4"/>
    <x v="1"/>
    <n v="60"/>
    <n v="653044.92999999993"/>
    <n v="39182.695799999994"/>
    <x v="5"/>
  </r>
  <r>
    <x v="8"/>
    <s v="OCTUBRE"/>
    <s v="BQE-4000"/>
    <x v="6"/>
    <x v="6"/>
    <x v="89"/>
    <x v="89"/>
    <x v="64"/>
    <x v="4"/>
    <x v="1"/>
    <n v="44"/>
    <n v="653044.92318181822"/>
    <n v="28733.976620000001"/>
    <x v="5"/>
  </r>
  <r>
    <x v="8"/>
    <s v="OCTUBRE"/>
    <s v="BQE-4001"/>
    <x v="6"/>
    <x v="6"/>
    <x v="89"/>
    <x v="89"/>
    <x v="64"/>
    <x v="4"/>
    <x v="1"/>
    <n v="12"/>
    <n v="653044.93000000005"/>
    <n v="7836.5391600000003"/>
    <x v="5"/>
  </r>
  <r>
    <x v="8"/>
    <s v="OCTUBRE"/>
    <s v="BQE-4002"/>
    <x v="6"/>
    <x v="6"/>
    <x v="89"/>
    <x v="89"/>
    <x v="64"/>
    <x v="4"/>
    <x v="1"/>
    <n v="16"/>
    <n v="653044.93000000005"/>
    <n v="10448.71888"/>
    <x v="5"/>
  </r>
  <r>
    <x v="8"/>
    <s v="OCTUBRE"/>
    <s v="BQE-4003"/>
    <x v="6"/>
    <x v="6"/>
    <x v="89"/>
    <x v="89"/>
    <x v="64"/>
    <x v="4"/>
    <x v="1"/>
    <n v="19"/>
    <n v="653044.93000000005"/>
    <n v="12407.853670000002"/>
    <x v="5"/>
  </r>
  <r>
    <x v="8"/>
    <s v="OCTUBRE"/>
    <s v="BQE-4003"/>
    <x v="6"/>
    <x v="6"/>
    <x v="45"/>
    <x v="45"/>
    <x v="31"/>
    <x v="4"/>
    <x v="1"/>
    <n v="10"/>
    <n v="1005666.66"/>
    <n v="10056.6666"/>
    <x v="5"/>
  </r>
  <r>
    <x v="8"/>
    <s v="OCTUBRE"/>
    <s v="BQE-4004"/>
    <x v="6"/>
    <x v="6"/>
    <x v="89"/>
    <x v="89"/>
    <x v="64"/>
    <x v="4"/>
    <x v="1"/>
    <n v="3"/>
    <n v="653044.93000000005"/>
    <n v="1959.1347900000001"/>
    <x v="5"/>
  </r>
  <r>
    <x v="8"/>
    <s v="OCTUBRE"/>
    <s v="BQE-4009"/>
    <x v="77"/>
    <x v="77"/>
    <x v="261"/>
    <x v="261"/>
    <x v="180"/>
    <x v="1"/>
    <x v="3"/>
    <n v="2"/>
    <n v="128727.44"/>
    <n v="257.45488"/>
    <x v="16"/>
  </r>
  <r>
    <x v="8"/>
    <s v="OCTUBRE"/>
    <s v="BQE-4009"/>
    <x v="77"/>
    <x v="77"/>
    <x v="169"/>
    <x v="169"/>
    <x v="4"/>
    <x v="1"/>
    <x v="3"/>
    <n v="1"/>
    <n v="211250.35"/>
    <n v="211.25035"/>
    <x v="16"/>
  </r>
  <r>
    <x v="8"/>
    <s v="OCTUBRE"/>
    <s v="BQE-4010"/>
    <x v="28"/>
    <x v="28"/>
    <x v="18"/>
    <x v="18"/>
    <x v="4"/>
    <x v="3"/>
    <x v="1"/>
    <n v="2"/>
    <n v="3810296.14"/>
    <n v="7620.5922799999998"/>
    <x v="10"/>
  </r>
  <r>
    <x v="8"/>
    <s v="OCTUBRE"/>
    <s v="BQE-4010"/>
    <x v="28"/>
    <x v="28"/>
    <x v="374"/>
    <x v="374"/>
    <x v="4"/>
    <x v="3"/>
    <x v="1"/>
    <n v="2"/>
    <n v="5328396.53"/>
    <n v="10656.79306"/>
    <x v="10"/>
  </r>
  <r>
    <x v="8"/>
    <s v="OCTUBRE"/>
    <s v="BQE-4010"/>
    <x v="28"/>
    <x v="28"/>
    <x v="15"/>
    <x v="15"/>
    <x v="4"/>
    <x v="3"/>
    <x v="1"/>
    <n v="2"/>
    <n v="5715444.2199999997"/>
    <n v="11430.888439999999"/>
    <x v="10"/>
  </r>
  <r>
    <x v="8"/>
    <s v="OCTUBRE"/>
    <s v="BQE-4010"/>
    <x v="28"/>
    <x v="28"/>
    <x v="196"/>
    <x v="196"/>
    <x v="4"/>
    <x v="3"/>
    <x v="1"/>
    <n v="2"/>
    <n v="7992594.79"/>
    <n v="15985.18958"/>
    <x v="10"/>
  </r>
  <r>
    <x v="8"/>
    <s v="OCTUBRE"/>
    <s v="BQE-4011"/>
    <x v="4"/>
    <x v="4"/>
    <x v="4"/>
    <x v="4"/>
    <x v="4"/>
    <x v="2"/>
    <x v="1"/>
    <n v="50"/>
    <n v="448926.31"/>
    <n v="22446.315500000001"/>
    <x v="3"/>
  </r>
  <r>
    <x v="8"/>
    <s v="OCTUBRE"/>
    <s v="BQE-4012"/>
    <x v="25"/>
    <x v="25"/>
    <x v="648"/>
    <x v="648"/>
    <x v="4"/>
    <x v="3"/>
    <x v="1"/>
    <n v="1"/>
    <n v="2678026"/>
    <n v="2678.0259999999998"/>
    <x v="16"/>
  </r>
  <r>
    <x v="8"/>
    <s v="OCTUBRE"/>
    <s v="BQE-4016"/>
    <x v="6"/>
    <x v="6"/>
    <x v="6"/>
    <x v="6"/>
    <x v="4"/>
    <x v="2"/>
    <x v="1"/>
    <n v="3"/>
    <n v="2263930.94"/>
    <n v="6791.7928200000006"/>
    <x v="5"/>
  </r>
  <r>
    <x v="8"/>
    <s v="OCTUBRE"/>
    <s v="BQE-4017"/>
    <x v="6"/>
    <x v="6"/>
    <x v="6"/>
    <x v="6"/>
    <x v="4"/>
    <x v="2"/>
    <x v="1"/>
    <n v="1"/>
    <n v="2263930.94"/>
    <n v="2263.9309399999997"/>
    <x v="5"/>
  </r>
  <r>
    <x v="8"/>
    <s v="OCTUBRE"/>
    <s v="BQE-4018"/>
    <x v="1"/>
    <x v="1"/>
    <x v="723"/>
    <x v="739"/>
    <x v="4"/>
    <x v="1"/>
    <x v="15"/>
    <n v="1"/>
    <n v="853380"/>
    <n v="853.38"/>
    <x v="1"/>
  </r>
  <r>
    <x v="8"/>
    <s v="OCTUBRE"/>
    <s v="BQE-4018"/>
    <x v="1"/>
    <x v="1"/>
    <x v="735"/>
    <x v="751"/>
    <x v="4"/>
    <x v="1"/>
    <x v="15"/>
    <n v="1"/>
    <n v="725446"/>
    <n v="725.44600000000003"/>
    <x v="1"/>
  </r>
  <r>
    <x v="8"/>
    <s v="OCTUBRE"/>
    <s v="BQE-4026"/>
    <x v="20"/>
    <x v="20"/>
    <x v="65"/>
    <x v="65"/>
    <x v="51"/>
    <x v="0"/>
    <x v="3"/>
    <n v="0"/>
    <n v="185000"/>
    <n v="0"/>
    <x v="0"/>
  </r>
  <r>
    <x v="8"/>
    <s v="OCTUBRE"/>
    <s v="BQE-4026"/>
    <x v="20"/>
    <x v="20"/>
    <x v="69"/>
    <x v="69"/>
    <x v="55"/>
    <x v="1"/>
    <x v="4"/>
    <n v="0"/>
    <n v="114285"/>
    <n v="0"/>
    <x v="0"/>
  </r>
  <r>
    <x v="8"/>
    <s v="OCTUBRE"/>
    <s v="BQE-4027"/>
    <x v="20"/>
    <x v="20"/>
    <x v="76"/>
    <x v="76"/>
    <x v="4"/>
    <x v="3"/>
    <x v="1"/>
    <n v="0"/>
    <n v="170000"/>
    <n v="0"/>
    <x v="0"/>
  </r>
  <r>
    <x v="8"/>
    <s v="OCTUBRE"/>
    <s v="BQE-4028"/>
    <x v="20"/>
    <x v="20"/>
    <x v="9"/>
    <x v="9"/>
    <x v="4"/>
    <x v="3"/>
    <x v="1"/>
    <n v="0"/>
    <n v="190000"/>
    <n v="0"/>
    <x v="0"/>
  </r>
  <r>
    <x v="8"/>
    <s v="OCTUBRE"/>
    <s v="BQE-4029"/>
    <x v="20"/>
    <x v="20"/>
    <x v="579"/>
    <x v="579"/>
    <x v="394"/>
    <x v="0"/>
    <x v="3"/>
    <n v="0"/>
    <n v="998800"/>
    <n v="0"/>
    <x v="0"/>
  </r>
  <r>
    <x v="8"/>
    <s v="OCTUBRE"/>
    <s v="BQE-4029"/>
    <x v="20"/>
    <x v="20"/>
    <x v="170"/>
    <x v="170"/>
    <x v="126"/>
    <x v="2"/>
    <x v="3"/>
    <n v="0"/>
    <n v="1477238"/>
    <n v="0"/>
    <x v="0"/>
  </r>
  <r>
    <x v="8"/>
    <s v="OCTUBRE"/>
    <s v="BQE-4029"/>
    <x v="20"/>
    <x v="20"/>
    <x v="357"/>
    <x v="357"/>
    <x v="245"/>
    <x v="1"/>
    <x v="3"/>
    <n v="0"/>
    <n v="87422"/>
    <n v="0"/>
    <x v="0"/>
  </r>
  <r>
    <x v="8"/>
    <s v="OCTUBRE"/>
    <s v="BQE-4029"/>
    <x v="20"/>
    <x v="20"/>
    <x v="169"/>
    <x v="169"/>
    <x v="4"/>
    <x v="1"/>
    <x v="3"/>
    <n v="0"/>
    <n v="224874"/>
    <n v="0"/>
    <x v="0"/>
  </r>
  <r>
    <x v="8"/>
    <s v="OCTUBRE"/>
    <s v="BQE-4030"/>
    <x v="20"/>
    <x v="20"/>
    <x v="94"/>
    <x v="94"/>
    <x v="69"/>
    <x v="0"/>
    <x v="3"/>
    <n v="0"/>
    <n v="53260"/>
    <n v="0"/>
    <x v="0"/>
  </r>
  <r>
    <x v="8"/>
    <s v="OCTUBRE"/>
    <s v="BQE-4031"/>
    <x v="20"/>
    <x v="20"/>
    <x v="130"/>
    <x v="130"/>
    <x v="99"/>
    <x v="0"/>
    <x v="3"/>
    <n v="0"/>
    <n v="245376"/>
    <n v="0"/>
    <x v="0"/>
  </r>
  <r>
    <x v="8"/>
    <s v="OCTUBRE"/>
    <s v="BQE-4031"/>
    <x v="20"/>
    <x v="20"/>
    <x v="733"/>
    <x v="749"/>
    <x v="492"/>
    <x v="0"/>
    <x v="3"/>
    <n v="0"/>
    <n v="400271"/>
    <n v="0"/>
    <x v="0"/>
  </r>
  <r>
    <x v="8"/>
    <s v="OCTUBRE"/>
    <s v="BQE-4031"/>
    <x v="20"/>
    <x v="20"/>
    <x v="676"/>
    <x v="676"/>
    <x v="4"/>
    <x v="1"/>
    <x v="0"/>
    <n v="0"/>
    <n v="72000"/>
    <n v="0"/>
    <x v="0"/>
  </r>
  <r>
    <x v="8"/>
    <s v="OCTUBRE"/>
    <s v="BQE-4032"/>
    <x v="66"/>
    <x v="66"/>
    <x v="9"/>
    <x v="9"/>
    <x v="4"/>
    <x v="3"/>
    <x v="1"/>
    <n v="16"/>
    <n v="170266"/>
    <n v="2724.2559999999999"/>
    <x v="0"/>
  </r>
  <r>
    <x v="8"/>
    <s v="OCTUBRE"/>
    <s v="BQE-4032"/>
    <x v="66"/>
    <x v="66"/>
    <x v="76"/>
    <x v="76"/>
    <x v="4"/>
    <x v="3"/>
    <x v="1"/>
    <n v="12"/>
    <n v="168882"/>
    <n v="2026.5840000000001"/>
    <x v="0"/>
  </r>
  <r>
    <x v="8"/>
    <s v="OCTUBRE"/>
    <s v="BQE-4032"/>
    <x v="66"/>
    <x v="66"/>
    <x v="614"/>
    <x v="614"/>
    <x v="4"/>
    <x v="3"/>
    <x v="1"/>
    <n v="12"/>
    <n v="169324"/>
    <n v="2031.8879999999999"/>
    <x v="0"/>
  </r>
  <r>
    <x v="8"/>
    <s v="OCTUBRE"/>
    <s v="BQE-4032"/>
    <x v="66"/>
    <x v="66"/>
    <x v="705"/>
    <x v="702"/>
    <x v="4"/>
    <x v="3"/>
    <x v="1"/>
    <n v="1"/>
    <n v="2336742"/>
    <n v="2336.7420000000002"/>
    <x v="0"/>
  </r>
  <r>
    <x v="8"/>
    <s v="OCTUBRE"/>
    <s v="BQE-4032"/>
    <x v="66"/>
    <x v="66"/>
    <x v="584"/>
    <x v="584"/>
    <x v="398"/>
    <x v="1"/>
    <x v="1"/>
    <n v="3"/>
    <n v="20000"/>
    <n v="60"/>
    <x v="0"/>
  </r>
  <r>
    <x v="8"/>
    <s v="OCTUBRE"/>
    <s v="BQE-4032"/>
    <x v="66"/>
    <x v="66"/>
    <x v="5"/>
    <x v="5"/>
    <x v="4"/>
    <x v="2"/>
    <x v="1"/>
    <n v="1"/>
    <n v="820000"/>
    <n v="820"/>
    <x v="0"/>
  </r>
  <r>
    <x v="8"/>
    <s v="OCTUBRE"/>
    <s v="BQE-4032"/>
    <x v="66"/>
    <x v="66"/>
    <x v="7"/>
    <x v="7"/>
    <x v="4"/>
    <x v="2"/>
    <x v="1"/>
    <n v="1"/>
    <n v="2152866"/>
    <n v="2152.866"/>
    <x v="0"/>
  </r>
  <r>
    <x v="8"/>
    <s v="OCTUBRE"/>
    <s v="BQE-4033"/>
    <x v="45"/>
    <x v="45"/>
    <x v="76"/>
    <x v="76"/>
    <x v="4"/>
    <x v="3"/>
    <x v="1"/>
    <n v="8"/>
    <n v="175000"/>
    <n v="1400"/>
    <x v="0"/>
  </r>
  <r>
    <x v="8"/>
    <s v="OCTUBRE"/>
    <s v="BQE-4033"/>
    <x v="45"/>
    <x v="45"/>
    <x v="614"/>
    <x v="614"/>
    <x v="4"/>
    <x v="3"/>
    <x v="1"/>
    <n v="4"/>
    <n v="175000"/>
    <n v="700"/>
    <x v="0"/>
  </r>
  <r>
    <x v="8"/>
    <s v="NOVIEMBRE"/>
    <s v="BQE-4034"/>
    <x v="5"/>
    <x v="5"/>
    <x v="386"/>
    <x v="386"/>
    <x v="262"/>
    <x v="2"/>
    <x v="1"/>
    <n v="300"/>
    <n v="145726"/>
    <n v="43717.8"/>
    <x v="4"/>
  </r>
  <r>
    <x v="8"/>
    <s v="NOVIEMBRE"/>
    <s v="BQE-4035"/>
    <x v="5"/>
    <x v="5"/>
    <x v="386"/>
    <x v="386"/>
    <x v="262"/>
    <x v="2"/>
    <x v="1"/>
    <n v="300"/>
    <n v="145726"/>
    <n v="43717.8"/>
    <x v="4"/>
  </r>
  <r>
    <x v="8"/>
    <s v="NOVIEMBRE"/>
    <s v="BQE-4036"/>
    <x v="5"/>
    <x v="5"/>
    <x v="5"/>
    <x v="5"/>
    <x v="4"/>
    <x v="2"/>
    <x v="1"/>
    <n v="25"/>
    <n v="2420016.6"/>
    <n v="60500.415000000001"/>
    <x v="4"/>
  </r>
  <r>
    <x v="8"/>
    <s v="NOVIEMBRE"/>
    <s v="BQE-4059"/>
    <x v="5"/>
    <x v="5"/>
    <x v="4"/>
    <x v="4"/>
    <x v="4"/>
    <x v="2"/>
    <x v="1"/>
    <n v="75"/>
    <n v="384742"/>
    <n v="28855.65"/>
    <x v="4"/>
  </r>
  <r>
    <x v="8"/>
    <s v="NOVIEMBRE"/>
    <s v="BQE-4060"/>
    <x v="37"/>
    <x v="37"/>
    <x v="118"/>
    <x v="118"/>
    <x v="90"/>
    <x v="5"/>
    <x v="1"/>
    <n v="15"/>
    <n v="69661.399999999994"/>
    <n v="1044.9209999999998"/>
    <x v="17"/>
  </r>
  <r>
    <x v="8"/>
    <s v="NOVIEMBRE"/>
    <s v="BQE-4061"/>
    <x v="8"/>
    <x v="8"/>
    <x v="719"/>
    <x v="723"/>
    <x v="4"/>
    <x v="2"/>
    <x v="1"/>
    <n v="10"/>
    <n v="164546.1"/>
    <n v="1645.461"/>
    <x v="7"/>
  </r>
  <r>
    <x v="8"/>
    <s v="NOVIEMBRE"/>
    <s v="BQE-4062"/>
    <x v="24"/>
    <x v="24"/>
    <x v="4"/>
    <x v="4"/>
    <x v="4"/>
    <x v="2"/>
    <x v="1"/>
    <n v="2"/>
    <n v="455212"/>
    <n v="910.42399999999998"/>
    <x v="15"/>
  </r>
  <r>
    <x v="8"/>
    <s v="NOVIEMBRE"/>
    <s v="BQE-4063"/>
    <x v="77"/>
    <x v="77"/>
    <x v="765"/>
    <x v="778"/>
    <x v="507"/>
    <x v="1"/>
    <x v="3"/>
    <n v="4"/>
    <n v="862947.25"/>
    <n v="3451.7890000000002"/>
    <x v="16"/>
  </r>
  <r>
    <x v="8"/>
    <s v="NOVIEMBRE"/>
    <s v="BQE-4064"/>
    <x v="77"/>
    <x v="77"/>
    <x v="236"/>
    <x v="236"/>
    <x v="167"/>
    <x v="0"/>
    <x v="3"/>
    <n v="0"/>
    <n v="3381778.76"/>
    <n v="0"/>
    <x v="16"/>
  </r>
  <r>
    <x v="8"/>
    <s v="NOVIEMBRE"/>
    <s v="BQE-4065"/>
    <x v="77"/>
    <x v="77"/>
    <x v="721"/>
    <x v="736"/>
    <x v="485"/>
    <x v="0"/>
    <x v="3"/>
    <n v="1"/>
    <n v="93567"/>
    <n v="93.566999999999993"/>
    <x v="16"/>
  </r>
  <r>
    <x v="8"/>
    <s v="NOVIEMBRE"/>
    <s v="BQE-4066"/>
    <x v="45"/>
    <x v="45"/>
    <x v="763"/>
    <x v="776"/>
    <x v="506"/>
    <x v="1"/>
    <x v="3"/>
    <n v="6"/>
    <n v="90000"/>
    <n v="540"/>
    <x v="0"/>
  </r>
  <r>
    <x v="8"/>
    <s v="NOVIEMBRE"/>
    <s v="BQE-4066"/>
    <x v="45"/>
    <x v="45"/>
    <x v="76"/>
    <x v="76"/>
    <x v="4"/>
    <x v="3"/>
    <x v="1"/>
    <n v="4"/>
    <n v="185000"/>
    <n v="740"/>
    <x v="0"/>
  </r>
  <r>
    <x v="8"/>
    <s v="NOVIEMBRE"/>
    <s v="BQE-4066"/>
    <x v="45"/>
    <x v="45"/>
    <x v="544"/>
    <x v="544"/>
    <x v="370"/>
    <x v="1"/>
    <x v="3"/>
    <n v="1"/>
    <n v="175000"/>
    <n v="175"/>
    <x v="0"/>
  </r>
  <r>
    <x v="8"/>
    <s v="NOVIEMBRE"/>
    <s v="BQE-4066"/>
    <x v="45"/>
    <x v="45"/>
    <x v="398"/>
    <x v="398"/>
    <x v="272"/>
    <x v="0"/>
    <x v="0"/>
    <n v="3"/>
    <n v="138000"/>
    <n v="414"/>
    <x v="0"/>
  </r>
  <r>
    <x v="8"/>
    <s v="NOVIEMBRE"/>
    <s v="BQE-4066"/>
    <x v="45"/>
    <x v="45"/>
    <x v="406"/>
    <x v="406"/>
    <x v="279"/>
    <x v="0"/>
    <x v="3"/>
    <n v="3"/>
    <n v="246000"/>
    <n v="738"/>
    <x v="0"/>
  </r>
  <r>
    <x v="8"/>
    <s v="NOVIEMBRE"/>
    <s v="BQE-4067"/>
    <x v="37"/>
    <x v="37"/>
    <x v="4"/>
    <x v="4"/>
    <x v="4"/>
    <x v="2"/>
    <x v="1"/>
    <n v="4"/>
    <n v="412223"/>
    <n v="1648.8920000000001"/>
    <x v="17"/>
  </r>
  <r>
    <x v="8"/>
    <s v="NOVIEMBRE"/>
    <s v="BQE-4067"/>
    <x v="37"/>
    <x v="37"/>
    <x v="7"/>
    <x v="7"/>
    <x v="4"/>
    <x v="2"/>
    <x v="1"/>
    <n v="2"/>
    <n v="729473"/>
    <n v="1458.9459999999999"/>
    <x v="17"/>
  </r>
  <r>
    <x v="8"/>
    <s v="NOVIEMBRE"/>
    <s v="BQE-4068"/>
    <x v="37"/>
    <x v="37"/>
    <x v="4"/>
    <x v="4"/>
    <x v="4"/>
    <x v="2"/>
    <x v="1"/>
    <n v="10"/>
    <n v="412223"/>
    <n v="4122.2299999999996"/>
    <x v="17"/>
  </r>
  <r>
    <x v="8"/>
    <s v="NOVIEMBRE"/>
    <s v="BQE-4069"/>
    <x v="1"/>
    <x v="1"/>
    <x v="51"/>
    <x v="51"/>
    <x v="37"/>
    <x v="3"/>
    <x v="3"/>
    <n v="4"/>
    <n v="688439"/>
    <n v="2753.7559999999999"/>
    <x v="1"/>
  </r>
  <r>
    <x v="8"/>
    <s v="NOVIEMBRE"/>
    <s v="BQE-4070"/>
    <x v="1"/>
    <x v="1"/>
    <x v="59"/>
    <x v="59"/>
    <x v="45"/>
    <x v="0"/>
    <x v="3"/>
    <n v="1"/>
    <n v="520000"/>
    <n v="520"/>
    <x v="1"/>
  </r>
  <r>
    <x v="8"/>
    <s v="NOVIEMBRE"/>
    <s v="BQE-4071"/>
    <x v="1"/>
    <x v="1"/>
    <x v="76"/>
    <x v="76"/>
    <x v="4"/>
    <x v="3"/>
    <x v="1"/>
    <n v="20"/>
    <n v="168882"/>
    <n v="3377.64"/>
    <x v="1"/>
  </r>
  <r>
    <x v="8"/>
    <s v="NOVIEMBRE"/>
    <s v="BQE-4072"/>
    <x v="1"/>
    <x v="1"/>
    <x v="76"/>
    <x v="76"/>
    <x v="4"/>
    <x v="3"/>
    <x v="1"/>
    <n v="2"/>
    <n v="197000"/>
    <n v="394"/>
    <x v="1"/>
  </r>
  <r>
    <x v="8"/>
    <s v="NOVIEMBRE"/>
    <s v="BQE-4073"/>
    <x v="1"/>
    <x v="1"/>
    <x v="728"/>
    <x v="743"/>
    <x v="489"/>
    <x v="9"/>
    <x v="15"/>
    <n v="1"/>
    <n v="9720894.6899999995"/>
    <n v="9720.8946899999992"/>
    <x v="1"/>
  </r>
  <r>
    <x v="8"/>
    <s v="NOVIEMBRE"/>
    <s v="BQE-4073"/>
    <x v="1"/>
    <x v="1"/>
    <x v="755"/>
    <x v="769"/>
    <x v="502"/>
    <x v="0"/>
    <x v="15"/>
    <n v="1"/>
    <n v="832998.16"/>
    <n v="832.99815999999998"/>
    <x v="1"/>
  </r>
  <r>
    <x v="8"/>
    <s v="NOVIEMBRE"/>
    <s v="BQE-4074"/>
    <x v="45"/>
    <x v="45"/>
    <x v="76"/>
    <x v="76"/>
    <x v="4"/>
    <x v="3"/>
    <x v="1"/>
    <n v="4"/>
    <n v="185000"/>
    <n v="740"/>
    <x v="0"/>
  </r>
  <r>
    <x v="8"/>
    <s v="NOVIEMBRE"/>
    <s v="BQE-4074"/>
    <x v="45"/>
    <x v="45"/>
    <x v="91"/>
    <x v="91"/>
    <x v="66"/>
    <x v="3"/>
    <x v="3"/>
    <n v="1"/>
    <n v="66500"/>
    <n v="66.5"/>
    <x v="0"/>
  </r>
  <r>
    <x v="8"/>
    <s v="NOVIEMBRE"/>
    <s v="BQE-4075"/>
    <x v="1"/>
    <x v="1"/>
    <x v="94"/>
    <x v="94"/>
    <x v="69"/>
    <x v="0"/>
    <x v="3"/>
    <n v="0"/>
    <n v="2000164.16"/>
    <n v="0"/>
    <x v="1"/>
  </r>
  <r>
    <x v="8"/>
    <s v="NOVIEMBRE"/>
    <s v="BQE-4076"/>
    <x v="1"/>
    <x v="1"/>
    <x v="133"/>
    <x v="133"/>
    <x v="102"/>
    <x v="0"/>
    <x v="3"/>
    <n v="1"/>
    <n v="750000"/>
    <n v="750"/>
    <x v="1"/>
  </r>
  <r>
    <x v="8"/>
    <s v="NOVIEMBRE"/>
    <s v="BQE-4077"/>
    <x v="12"/>
    <x v="12"/>
    <x v="43"/>
    <x v="43"/>
    <x v="29"/>
    <x v="1"/>
    <x v="1"/>
    <n v="150"/>
    <n v="153038"/>
    <n v="22955.7"/>
    <x v="8"/>
  </r>
  <r>
    <x v="8"/>
    <s v="NOVIEMBRE"/>
    <s v="BQE-4078"/>
    <x v="175"/>
    <x v="175"/>
    <x v="76"/>
    <x v="76"/>
    <x v="4"/>
    <x v="3"/>
    <x v="1"/>
    <n v="5"/>
    <n v="200000"/>
    <n v="1000"/>
    <x v="0"/>
  </r>
  <r>
    <x v="8"/>
    <s v="NOVIEMBRE"/>
    <s v="BQE-4079"/>
    <x v="6"/>
    <x v="6"/>
    <x v="6"/>
    <x v="6"/>
    <x v="4"/>
    <x v="2"/>
    <x v="1"/>
    <n v="1"/>
    <n v="2328520"/>
    <n v="2328.52"/>
    <x v="5"/>
  </r>
  <r>
    <x v="8"/>
    <s v="NOVIEMBRE"/>
    <s v="BQE-4091"/>
    <x v="39"/>
    <x v="39"/>
    <x v="258"/>
    <x v="258"/>
    <x v="177"/>
    <x v="1"/>
    <x v="3"/>
    <n v="20"/>
    <n v="94607"/>
    <n v="1892.14"/>
    <x v="14"/>
  </r>
  <r>
    <x v="8"/>
    <s v="NOVIEMBRE"/>
    <s v="BQE-4092"/>
    <x v="124"/>
    <x v="124"/>
    <x v="135"/>
    <x v="135"/>
    <x v="104"/>
    <x v="0"/>
    <x v="3"/>
    <n v="4"/>
    <n v="215103"/>
    <n v="860.41200000000003"/>
    <x v="0"/>
  </r>
  <r>
    <x v="8"/>
    <s v="NOVIEMBRE"/>
    <s v="BQE-4092"/>
    <x v="124"/>
    <x v="124"/>
    <x v="727"/>
    <x v="742"/>
    <x v="488"/>
    <x v="0"/>
    <x v="3"/>
    <n v="2"/>
    <n v="235956"/>
    <n v="471.91199999999998"/>
    <x v="0"/>
  </r>
  <r>
    <x v="8"/>
    <s v="NOVIEMBRE"/>
    <s v="BQE-4093"/>
    <x v="29"/>
    <x v="29"/>
    <x v="614"/>
    <x v="614"/>
    <x v="4"/>
    <x v="3"/>
    <x v="1"/>
    <n v="0"/>
    <n v="195000"/>
    <n v="0"/>
    <x v="0"/>
  </r>
  <r>
    <x v="8"/>
    <s v="NOVIEMBRE"/>
    <s v="BQE-4093"/>
    <x v="29"/>
    <x v="29"/>
    <x v="9"/>
    <x v="9"/>
    <x v="4"/>
    <x v="3"/>
    <x v="1"/>
    <n v="0"/>
    <n v="195000"/>
    <n v="0"/>
    <x v="0"/>
  </r>
  <r>
    <x v="8"/>
    <s v="NOVIEMBRE"/>
    <s v="BQE-4094"/>
    <x v="135"/>
    <x v="135"/>
    <x v="707"/>
    <x v="704"/>
    <x v="474"/>
    <x v="0"/>
    <x v="3"/>
    <n v="4"/>
    <n v="1812432.05"/>
    <n v="7249.7282000000005"/>
    <x v="27"/>
  </r>
  <r>
    <x v="8"/>
    <s v="NOVIEMBRE"/>
    <s v="BQE-4094"/>
    <x v="135"/>
    <x v="135"/>
    <x v="215"/>
    <x v="215"/>
    <x v="154"/>
    <x v="1"/>
    <x v="3"/>
    <n v="2"/>
    <n v="91804.04"/>
    <n v="183.60808"/>
    <x v="27"/>
  </r>
  <r>
    <x v="8"/>
    <s v="NOVIEMBRE"/>
    <s v="BQE-4094"/>
    <x v="135"/>
    <x v="135"/>
    <x v="766"/>
    <x v="779"/>
    <x v="508"/>
    <x v="1"/>
    <x v="3"/>
    <n v="2"/>
    <n v="3066247.34"/>
    <n v="6132.4946799999998"/>
    <x v="27"/>
  </r>
  <r>
    <x v="8"/>
    <s v="NOVIEMBRE"/>
    <s v="BQE-4095"/>
    <x v="135"/>
    <x v="135"/>
    <x v="219"/>
    <x v="219"/>
    <x v="158"/>
    <x v="1"/>
    <x v="3"/>
    <n v="4"/>
    <n v="285918.25"/>
    <n v="1143.673"/>
    <x v="27"/>
  </r>
  <r>
    <x v="8"/>
    <s v="NOVIEMBRE"/>
    <s v="BQE-4096"/>
    <x v="135"/>
    <x v="135"/>
    <x v="707"/>
    <x v="704"/>
    <x v="474"/>
    <x v="0"/>
    <x v="3"/>
    <n v="2"/>
    <n v="1789054.58"/>
    <n v="3578.10916"/>
    <x v="27"/>
  </r>
  <r>
    <x v="8"/>
    <s v="NOVIEMBRE"/>
    <s v="BQE-4096"/>
    <x v="135"/>
    <x v="135"/>
    <x v="219"/>
    <x v="219"/>
    <x v="158"/>
    <x v="1"/>
    <x v="3"/>
    <n v="4"/>
    <n v="284522.75"/>
    <n v="1138.0909999999999"/>
    <x v="27"/>
  </r>
  <r>
    <x v="8"/>
    <s v="NOVIEMBRE"/>
    <s v="BQE-4097"/>
    <x v="135"/>
    <x v="135"/>
    <x v="133"/>
    <x v="133"/>
    <x v="102"/>
    <x v="0"/>
    <x v="3"/>
    <n v="4"/>
    <n v="825538.56000000006"/>
    <n v="3302.1542400000003"/>
    <x v="27"/>
  </r>
  <r>
    <x v="8"/>
    <s v="NOVIEMBRE"/>
    <s v="BQE-4097"/>
    <x v="135"/>
    <x v="135"/>
    <x v="707"/>
    <x v="704"/>
    <x v="474"/>
    <x v="0"/>
    <x v="3"/>
    <n v="4"/>
    <n v="1812432.05"/>
    <n v="7249.7282000000005"/>
    <x v="27"/>
  </r>
  <r>
    <x v="8"/>
    <s v="NOVIEMBRE"/>
    <s v="BQE-4097"/>
    <x v="135"/>
    <x v="135"/>
    <x v="169"/>
    <x v="169"/>
    <x v="4"/>
    <x v="1"/>
    <x v="3"/>
    <n v="2"/>
    <n v="220477.02"/>
    <n v="440.95403999999996"/>
    <x v="27"/>
  </r>
  <r>
    <x v="8"/>
    <s v="NOVIEMBRE"/>
    <s v="BQE-4097"/>
    <x v="135"/>
    <x v="135"/>
    <x v="357"/>
    <x v="357"/>
    <x v="245"/>
    <x v="1"/>
    <x v="3"/>
    <n v="2"/>
    <n v="78506.41"/>
    <n v="157.01282"/>
    <x v="27"/>
  </r>
  <r>
    <x v="8"/>
    <s v="NOVIEMBRE"/>
    <s v="BQE-4097"/>
    <x v="135"/>
    <x v="135"/>
    <x v="756"/>
    <x v="689"/>
    <x v="503"/>
    <x v="0"/>
    <x v="3"/>
    <n v="2"/>
    <n v="2650415.33"/>
    <n v="5300.8306600000005"/>
    <x v="27"/>
  </r>
  <r>
    <x v="8"/>
    <s v="NOVIEMBRE"/>
    <s v="BQE-4097"/>
    <x v="135"/>
    <x v="135"/>
    <x v="708"/>
    <x v="705"/>
    <x v="475"/>
    <x v="0"/>
    <x v="3"/>
    <n v="8"/>
    <n v="7637.41"/>
    <n v="61.09928"/>
    <x v="27"/>
  </r>
  <r>
    <x v="8"/>
    <s v="NOVIEMBRE"/>
    <s v="BQE-4097"/>
    <x v="135"/>
    <x v="135"/>
    <x v="215"/>
    <x v="215"/>
    <x v="154"/>
    <x v="1"/>
    <x v="3"/>
    <n v="2"/>
    <n v="91804.04"/>
    <n v="183.60808"/>
    <x v="27"/>
  </r>
  <r>
    <x v="8"/>
    <s v="NOVIEMBRE"/>
    <s v="BQE-4097"/>
    <x v="135"/>
    <x v="135"/>
    <x v="67"/>
    <x v="67"/>
    <x v="53"/>
    <x v="0"/>
    <x v="3"/>
    <n v="2"/>
    <n v="93703.7"/>
    <n v="187.4074"/>
    <x v="27"/>
  </r>
  <r>
    <x v="8"/>
    <s v="NOVIEMBRE"/>
    <s v="BQE-4097"/>
    <x v="135"/>
    <x v="135"/>
    <x v="766"/>
    <x v="779"/>
    <x v="508"/>
    <x v="1"/>
    <x v="3"/>
    <n v="2"/>
    <n v="3066247.34"/>
    <n v="6132.4946799999998"/>
    <x v="27"/>
  </r>
  <r>
    <x v="8"/>
    <s v="NOVIEMBRE"/>
    <s v="BQE-4097"/>
    <x v="135"/>
    <x v="135"/>
    <x v="218"/>
    <x v="218"/>
    <x v="157"/>
    <x v="1"/>
    <x v="3"/>
    <n v="2"/>
    <n v="52919.13"/>
    <n v="105.83825999999999"/>
    <x v="27"/>
  </r>
  <r>
    <x v="8"/>
    <s v="NOVIEMBRE"/>
    <s v="BQE-4098"/>
    <x v="183"/>
    <x v="183"/>
    <x v="614"/>
    <x v="614"/>
    <x v="4"/>
    <x v="3"/>
    <x v="1"/>
    <n v="1"/>
    <n v="195000"/>
    <n v="195"/>
    <x v="0"/>
  </r>
  <r>
    <x v="8"/>
    <s v="NOVIEMBRE"/>
    <s v="BQE-4098"/>
    <x v="183"/>
    <x v="183"/>
    <x v="9"/>
    <x v="9"/>
    <x v="4"/>
    <x v="3"/>
    <x v="1"/>
    <n v="2"/>
    <n v="195000"/>
    <n v="390"/>
    <x v="0"/>
  </r>
  <r>
    <x v="8"/>
    <s v="NOVIEMBRE"/>
    <s v="BQE-4109"/>
    <x v="1"/>
    <x v="1"/>
    <x v="76"/>
    <x v="76"/>
    <x v="4"/>
    <x v="3"/>
    <x v="1"/>
    <n v="5"/>
    <n v="155549"/>
    <n v="777.745"/>
    <x v="1"/>
  </r>
  <r>
    <x v="8"/>
    <s v="NOVIEMBRE"/>
    <s v="BQE-4112"/>
    <x v="1"/>
    <x v="1"/>
    <x v="406"/>
    <x v="406"/>
    <x v="279"/>
    <x v="0"/>
    <x v="3"/>
    <n v="2"/>
    <n v="308325.23"/>
    <n v="616.65045999999995"/>
    <x v="1"/>
  </r>
  <r>
    <x v="8"/>
    <s v="NOVIEMBRE"/>
    <s v="BQE-4112"/>
    <x v="1"/>
    <x v="1"/>
    <x v="405"/>
    <x v="405"/>
    <x v="278"/>
    <x v="0"/>
    <x v="3"/>
    <n v="10"/>
    <n v="97543.31"/>
    <n v="975.43309999999997"/>
    <x v="1"/>
  </r>
  <r>
    <x v="8"/>
    <s v="NOVIEMBRE"/>
    <s v="BQE-4115"/>
    <x v="27"/>
    <x v="27"/>
    <x v="695"/>
    <x v="692"/>
    <x v="4"/>
    <x v="3"/>
    <x v="1"/>
    <n v="0"/>
    <n v="2253349"/>
    <n v="0"/>
    <x v="10"/>
  </r>
  <r>
    <x v="8"/>
    <s v="NOVIEMBRE"/>
    <s v="BQE-4116"/>
    <x v="6"/>
    <x v="6"/>
    <x v="4"/>
    <x v="4"/>
    <x v="4"/>
    <x v="2"/>
    <x v="1"/>
    <n v="6"/>
    <n v="408295.65"/>
    <n v="2449.7739000000006"/>
    <x v="5"/>
  </r>
  <r>
    <x v="8"/>
    <s v="NOVIEMBRE"/>
    <s v="BQE-4116"/>
    <x v="6"/>
    <x v="6"/>
    <x v="7"/>
    <x v="7"/>
    <x v="4"/>
    <x v="2"/>
    <x v="1"/>
    <n v="2"/>
    <n v="661050.1"/>
    <n v="1322.1001999999999"/>
    <x v="5"/>
  </r>
  <r>
    <x v="8"/>
    <s v="NOVIEMBRE"/>
    <s v="BQE-4117"/>
    <x v="6"/>
    <x v="6"/>
    <x v="4"/>
    <x v="4"/>
    <x v="4"/>
    <x v="2"/>
    <x v="1"/>
    <n v="1"/>
    <n v="408295.65"/>
    <n v="408.29565000000002"/>
    <x v="5"/>
  </r>
  <r>
    <x v="8"/>
    <s v="NOVIEMBRE"/>
    <s v="BQE-4118"/>
    <x v="6"/>
    <x v="6"/>
    <x v="4"/>
    <x v="4"/>
    <x v="4"/>
    <x v="2"/>
    <x v="1"/>
    <n v="10"/>
    <n v="408295.65"/>
    <n v="4082.9564999999998"/>
    <x v="5"/>
  </r>
  <r>
    <x v="8"/>
    <s v="NOVIEMBRE"/>
    <s v="BQE-4119"/>
    <x v="6"/>
    <x v="6"/>
    <x v="4"/>
    <x v="4"/>
    <x v="4"/>
    <x v="2"/>
    <x v="1"/>
    <n v="2"/>
    <n v="408295.65"/>
    <n v="816.59130000000005"/>
    <x v="5"/>
  </r>
  <r>
    <x v="8"/>
    <s v="NOVIEMBRE"/>
    <s v="BQE-4120"/>
    <x v="1"/>
    <x v="1"/>
    <x v="7"/>
    <x v="7"/>
    <x v="4"/>
    <x v="2"/>
    <x v="1"/>
    <n v="2"/>
    <n v="730721"/>
    <n v="1461.442"/>
    <x v="1"/>
  </r>
  <r>
    <x v="8"/>
    <s v="NOVIEMBRE"/>
    <s v="BQE-4121"/>
    <x v="1"/>
    <x v="1"/>
    <x v="94"/>
    <x v="94"/>
    <x v="69"/>
    <x v="0"/>
    <x v="3"/>
    <n v="25"/>
    <n v="57355.81"/>
    <n v="1433.89525"/>
    <x v="1"/>
  </r>
  <r>
    <x v="8"/>
    <s v="NOVIEMBRE"/>
    <s v="BQE-4122"/>
    <x v="13"/>
    <x v="13"/>
    <x v="4"/>
    <x v="4"/>
    <x v="4"/>
    <x v="2"/>
    <x v="1"/>
    <n v="25"/>
    <n v="412224"/>
    <n v="10305.6"/>
    <x v="9"/>
  </r>
  <r>
    <x v="8"/>
    <s v="NOVIEMBRE"/>
    <s v="BQE-4123"/>
    <x v="4"/>
    <x v="4"/>
    <x v="4"/>
    <x v="4"/>
    <x v="4"/>
    <x v="2"/>
    <x v="1"/>
    <n v="25"/>
    <n v="462735.07"/>
    <n v="11568.376749999999"/>
    <x v="3"/>
  </r>
  <r>
    <x v="8"/>
    <s v="NOVIEMBRE"/>
    <s v="BQE-4124"/>
    <x v="4"/>
    <x v="4"/>
    <x v="4"/>
    <x v="4"/>
    <x v="4"/>
    <x v="2"/>
    <x v="1"/>
    <n v="0"/>
    <n v="462735.07"/>
    <n v="0"/>
    <x v="3"/>
  </r>
  <r>
    <x v="8"/>
    <s v="NOVIEMBRE"/>
    <s v="BQE-4125"/>
    <x v="2"/>
    <x v="2"/>
    <x v="4"/>
    <x v="4"/>
    <x v="4"/>
    <x v="2"/>
    <x v="1"/>
    <n v="4"/>
    <n v="462735.07"/>
    <n v="1850.94028"/>
    <x v="2"/>
  </r>
  <r>
    <x v="8"/>
    <s v="NOVIEMBRE"/>
    <s v="BQE-4126"/>
    <x v="12"/>
    <x v="12"/>
    <x v="4"/>
    <x v="4"/>
    <x v="4"/>
    <x v="2"/>
    <x v="1"/>
    <n v="0"/>
    <n v="332200"/>
    <n v="0"/>
    <x v="8"/>
  </r>
  <r>
    <x v="8"/>
    <s v="NOVIEMBRE"/>
    <s v="BQE-4136"/>
    <x v="12"/>
    <x v="12"/>
    <x v="43"/>
    <x v="43"/>
    <x v="29"/>
    <x v="1"/>
    <x v="1"/>
    <n v="58"/>
    <n v="153038"/>
    <n v="8876.2039999999997"/>
    <x v="8"/>
  </r>
  <r>
    <x v="8"/>
    <s v="NOVIEMBRE"/>
    <s v="BQE-4137"/>
    <x v="24"/>
    <x v="24"/>
    <x v="4"/>
    <x v="4"/>
    <x v="4"/>
    <x v="2"/>
    <x v="1"/>
    <n v="2"/>
    <n v="455212"/>
    <n v="910.42399999999998"/>
    <x v="15"/>
  </r>
  <r>
    <x v="8"/>
    <s v="NOVIEMBRE"/>
    <s v="BQE-4138"/>
    <x v="2"/>
    <x v="2"/>
    <x v="7"/>
    <x v="7"/>
    <x v="4"/>
    <x v="2"/>
    <x v="1"/>
    <n v="2"/>
    <n v="632697.06999999995"/>
    <n v="1265.3941399999999"/>
    <x v="2"/>
  </r>
  <r>
    <x v="8"/>
    <s v="NOVIEMBRE"/>
    <s v="BQE-4139"/>
    <x v="2"/>
    <x v="2"/>
    <x v="7"/>
    <x v="7"/>
    <x v="4"/>
    <x v="2"/>
    <x v="1"/>
    <n v="1"/>
    <n v="632697.06999999995"/>
    <n v="632.69706999999994"/>
    <x v="2"/>
  </r>
  <r>
    <x v="8"/>
    <s v="NOVIEMBRE"/>
    <s v="BQE-4140"/>
    <x v="2"/>
    <x v="2"/>
    <x v="7"/>
    <x v="7"/>
    <x v="4"/>
    <x v="2"/>
    <x v="1"/>
    <n v="2"/>
    <n v="632697"/>
    <n v="1265.394"/>
    <x v="2"/>
  </r>
  <r>
    <x v="8"/>
    <s v="NOVIEMBRE"/>
    <s v="BQE-4141"/>
    <x v="8"/>
    <x v="8"/>
    <x v="77"/>
    <x v="77"/>
    <x v="4"/>
    <x v="3"/>
    <x v="1"/>
    <n v="0"/>
    <n v="765000"/>
    <n v="0"/>
    <x v="7"/>
  </r>
  <r>
    <x v="8"/>
    <s v="NOVIEMBRE"/>
    <s v="BQE-4142"/>
    <x v="87"/>
    <x v="87"/>
    <x v="7"/>
    <x v="7"/>
    <x v="4"/>
    <x v="2"/>
    <x v="1"/>
    <n v="1"/>
    <n v="632697"/>
    <n v="632.697"/>
    <x v="3"/>
  </r>
  <r>
    <x v="8"/>
    <s v="NOVIEMBRE"/>
    <s v="BQE-4143"/>
    <x v="4"/>
    <x v="4"/>
    <x v="688"/>
    <x v="780"/>
    <x v="466"/>
    <x v="13"/>
    <x v="1"/>
    <n v="1"/>
    <n v="450000"/>
    <n v="450"/>
    <x v="3"/>
  </r>
  <r>
    <x v="8"/>
    <s v="NOVIEMBRE"/>
    <s v="BQE-4144"/>
    <x v="8"/>
    <x v="8"/>
    <x v="77"/>
    <x v="77"/>
    <x v="4"/>
    <x v="3"/>
    <x v="1"/>
    <n v="2"/>
    <n v="765000"/>
    <n v="1530"/>
    <x v="7"/>
  </r>
  <r>
    <x v="8"/>
    <s v="NOVIEMBRE"/>
    <s v="BQE-4145"/>
    <x v="8"/>
    <x v="8"/>
    <x v="77"/>
    <x v="77"/>
    <x v="4"/>
    <x v="3"/>
    <x v="1"/>
    <n v="2"/>
    <n v="765000"/>
    <n v="1530"/>
    <x v="7"/>
  </r>
  <r>
    <x v="8"/>
    <s v="NOVIEMBRE"/>
    <s v="BQE-4146"/>
    <x v="8"/>
    <x v="8"/>
    <x v="77"/>
    <x v="77"/>
    <x v="4"/>
    <x v="3"/>
    <x v="1"/>
    <n v="2"/>
    <n v="765000"/>
    <n v="1530"/>
    <x v="7"/>
  </r>
  <r>
    <x v="8"/>
    <s v="NOVIEMBRE"/>
    <s v="BQE-4147"/>
    <x v="1"/>
    <x v="1"/>
    <x v="51"/>
    <x v="51"/>
    <x v="37"/>
    <x v="3"/>
    <x v="3"/>
    <n v="6"/>
    <n v="688439"/>
    <n v="4130.634"/>
    <x v="1"/>
  </r>
  <r>
    <x v="8"/>
    <s v="NOVIEMBRE"/>
    <s v="BQE-4148"/>
    <x v="1"/>
    <x v="1"/>
    <x v="442"/>
    <x v="442"/>
    <x v="303"/>
    <x v="1"/>
    <x v="2"/>
    <n v="4"/>
    <n v="895411.43"/>
    <n v="3581.64572"/>
    <x v="1"/>
  </r>
  <r>
    <x v="8"/>
    <s v="NOVIEMBRE"/>
    <s v="BQE-4149"/>
    <x v="77"/>
    <x v="77"/>
    <x v="232"/>
    <x v="232"/>
    <x v="163"/>
    <x v="0"/>
    <x v="3"/>
    <n v="1"/>
    <n v="441769.44"/>
    <n v="441.76943999999997"/>
    <x v="16"/>
  </r>
  <r>
    <x v="8"/>
    <s v="NOVIEMBRE"/>
    <s v="BQE-4150"/>
    <x v="140"/>
    <x v="140"/>
    <x v="725"/>
    <x v="740"/>
    <x v="486"/>
    <x v="0"/>
    <x v="3"/>
    <n v="2"/>
    <n v="153202"/>
    <n v="306.404"/>
    <x v="4"/>
  </r>
  <r>
    <x v="8"/>
    <s v="NOVIEMBRE"/>
    <s v="BQE-4150"/>
    <x v="140"/>
    <x v="140"/>
    <x v="56"/>
    <x v="56"/>
    <x v="42"/>
    <x v="0"/>
    <x v="3"/>
    <n v="2"/>
    <n v="226449"/>
    <n v="452.89800000000002"/>
    <x v="4"/>
  </r>
  <r>
    <x v="8"/>
    <s v="NOVIEMBRE"/>
    <s v="BQE-4151"/>
    <x v="57"/>
    <x v="57"/>
    <x v="260"/>
    <x v="260"/>
    <x v="179"/>
    <x v="1"/>
    <x v="3"/>
    <n v="1"/>
    <n v="324441.48"/>
    <n v="324.44147999999996"/>
    <x v="0"/>
  </r>
  <r>
    <x v="8"/>
    <s v="NOVIEMBRE"/>
    <s v="BQE-4151"/>
    <x v="57"/>
    <x v="57"/>
    <x v="96"/>
    <x v="96"/>
    <x v="71"/>
    <x v="0"/>
    <x v="3"/>
    <n v="2"/>
    <n v="337273.77"/>
    <n v="674.54754000000003"/>
    <x v="0"/>
  </r>
  <r>
    <x v="8"/>
    <s v="NOVIEMBRE"/>
    <s v="BQE-4151"/>
    <x v="57"/>
    <x v="57"/>
    <x v="135"/>
    <x v="135"/>
    <x v="104"/>
    <x v="0"/>
    <x v="3"/>
    <n v="1"/>
    <n v="192898.93"/>
    <n v="192.89893000000001"/>
    <x v="0"/>
  </r>
  <r>
    <x v="8"/>
    <s v="NOVIEMBRE"/>
    <s v="BQE-4152"/>
    <x v="135"/>
    <x v="135"/>
    <x v="147"/>
    <x v="147"/>
    <x v="116"/>
    <x v="2"/>
    <x v="3"/>
    <n v="2"/>
    <n v="1708424.97"/>
    <n v="3416.8499400000001"/>
    <x v="27"/>
  </r>
  <r>
    <x v="8"/>
    <s v="NOVIEMBRE"/>
    <s v="BQE-4153"/>
    <x v="20"/>
    <x v="20"/>
    <x v="9"/>
    <x v="9"/>
    <x v="4"/>
    <x v="3"/>
    <x v="1"/>
    <n v="4"/>
    <n v="190000"/>
    <n v="760"/>
    <x v="0"/>
  </r>
  <r>
    <x v="8"/>
    <s v="NOVIEMBRE"/>
    <s v="BQE-4154"/>
    <x v="20"/>
    <x v="20"/>
    <x v="579"/>
    <x v="579"/>
    <x v="394"/>
    <x v="0"/>
    <x v="3"/>
    <n v="0"/>
    <n v="998000"/>
    <n v="0"/>
    <x v="0"/>
  </r>
  <r>
    <x v="8"/>
    <s v="NOVIEMBRE"/>
    <s v="BQE-4154"/>
    <x v="20"/>
    <x v="20"/>
    <x v="170"/>
    <x v="170"/>
    <x v="126"/>
    <x v="2"/>
    <x v="3"/>
    <n v="0"/>
    <n v="1477238"/>
    <n v="0"/>
    <x v="0"/>
  </r>
  <r>
    <x v="8"/>
    <s v="NOVIEMBRE"/>
    <s v="BQE-4154"/>
    <x v="20"/>
    <x v="20"/>
    <x v="357"/>
    <x v="357"/>
    <x v="245"/>
    <x v="1"/>
    <x v="3"/>
    <n v="0"/>
    <n v="87422"/>
    <n v="0"/>
    <x v="0"/>
  </r>
  <r>
    <x v="8"/>
    <s v="NOVIEMBRE"/>
    <s v="BQE-4154"/>
    <x v="20"/>
    <x v="20"/>
    <x v="169"/>
    <x v="169"/>
    <x v="4"/>
    <x v="1"/>
    <x v="3"/>
    <n v="0"/>
    <n v="224874"/>
    <n v="0"/>
    <x v="0"/>
  </r>
  <r>
    <x v="8"/>
    <s v="DICIEMBRE"/>
    <s v="BQE-4164"/>
    <x v="57"/>
    <x v="57"/>
    <x v="193"/>
    <x v="193"/>
    <x v="142"/>
    <x v="2"/>
    <x v="3"/>
    <n v="1"/>
    <n v="1634831.5"/>
    <n v="1634.8315"/>
    <x v="0"/>
  </r>
  <r>
    <x v="8"/>
    <s v="DICIEMBRE"/>
    <s v="BQE-4164"/>
    <x v="57"/>
    <x v="57"/>
    <x v="358"/>
    <x v="358"/>
    <x v="246"/>
    <x v="2"/>
    <x v="3"/>
    <n v="11"/>
    <n v="1270440.47"/>
    <n v="13974.845170000001"/>
    <x v="0"/>
  </r>
  <r>
    <x v="8"/>
    <s v="DICIEMBRE"/>
    <s v="BQE-4164"/>
    <x v="57"/>
    <x v="57"/>
    <x v="357"/>
    <x v="357"/>
    <x v="245"/>
    <x v="1"/>
    <x v="3"/>
    <n v="10"/>
    <n v="86924.3"/>
    <n v="869.24300000000005"/>
    <x v="0"/>
  </r>
  <r>
    <x v="8"/>
    <s v="DICIEMBRE"/>
    <s v="BQE-4165"/>
    <x v="147"/>
    <x v="147"/>
    <x v="43"/>
    <x v="43"/>
    <x v="29"/>
    <x v="1"/>
    <x v="1"/>
    <n v="4"/>
    <n v="204992.12"/>
    <n v="819.96848"/>
    <x v="0"/>
  </r>
  <r>
    <x v="8"/>
    <s v="DICIEMBRE"/>
    <s v="BQE-4165"/>
    <x v="147"/>
    <x v="147"/>
    <x v="118"/>
    <x v="118"/>
    <x v="90"/>
    <x v="5"/>
    <x v="1"/>
    <n v="4"/>
    <n v="99878.97"/>
    <n v="399.51587999999998"/>
    <x v="0"/>
  </r>
  <r>
    <x v="8"/>
    <s v="DICIEMBRE"/>
    <s v="BQE-4165"/>
    <x v="147"/>
    <x v="147"/>
    <x v="115"/>
    <x v="115"/>
    <x v="87"/>
    <x v="4"/>
    <x v="1"/>
    <n v="4"/>
    <n v="1153666.6299999999"/>
    <n v="4614.6665199999998"/>
    <x v="0"/>
  </r>
  <r>
    <x v="8"/>
    <s v="DICIEMBRE"/>
    <s v="BQE-4165"/>
    <x v="147"/>
    <x v="147"/>
    <x v="102"/>
    <x v="102"/>
    <x v="75"/>
    <x v="1"/>
    <x v="1"/>
    <n v="28"/>
    <n v="1913.98"/>
    <n v="53.591440000000006"/>
    <x v="0"/>
  </r>
  <r>
    <x v="8"/>
    <s v="DICIEMBRE"/>
    <s v="BQE-4207"/>
    <x v="28"/>
    <x v="28"/>
    <x v="18"/>
    <x v="18"/>
    <x v="4"/>
    <x v="3"/>
    <x v="1"/>
    <n v="2"/>
    <n v="4998449"/>
    <n v="9996.8979999999992"/>
    <x v="10"/>
  </r>
  <r>
    <x v="8"/>
    <s v="DICIEMBRE"/>
    <s v="BQE-4207"/>
    <x v="28"/>
    <x v="28"/>
    <x v="15"/>
    <x v="15"/>
    <x v="4"/>
    <x v="3"/>
    <x v="1"/>
    <n v="2"/>
    <n v="4998449"/>
    <n v="9996.8979999999992"/>
    <x v="10"/>
  </r>
  <r>
    <x v="8"/>
    <s v="DICIEMBRE"/>
    <s v="BQE-4208"/>
    <x v="6"/>
    <x v="6"/>
    <x v="362"/>
    <x v="362"/>
    <x v="248"/>
    <x v="1"/>
    <x v="1"/>
    <n v="5"/>
    <n v="404845.5"/>
    <n v="2024.2275"/>
    <x v="5"/>
  </r>
  <r>
    <x v="8"/>
    <s v="DICIEMBRE"/>
    <s v="BQE-4209"/>
    <x v="135"/>
    <x v="135"/>
    <x v="389"/>
    <x v="389"/>
    <x v="264"/>
    <x v="0"/>
    <x v="3"/>
    <n v="1"/>
    <n v="3271015.96"/>
    <n v="3271.0159600000002"/>
    <x v="27"/>
  </r>
  <r>
    <x v="8"/>
    <s v="DICIEMBRE"/>
    <s v="BQE-4210"/>
    <x v="77"/>
    <x v="77"/>
    <x v="703"/>
    <x v="700"/>
    <x v="473"/>
    <x v="0"/>
    <x v="3"/>
    <n v="4"/>
    <n v="856430.65"/>
    <n v="3425.7226000000001"/>
    <x v="16"/>
  </r>
  <r>
    <x v="8"/>
    <s v="DICIEMBRE"/>
    <s v="BQE-4210"/>
    <x v="77"/>
    <x v="77"/>
    <x v="128"/>
    <x v="128"/>
    <x v="98"/>
    <x v="0"/>
    <x v="3"/>
    <n v="2"/>
    <n v="1349323.74"/>
    <n v="2698.6474800000001"/>
    <x v="16"/>
  </r>
  <r>
    <x v="8"/>
    <s v="DICIEMBRE"/>
    <s v="BQE-4210"/>
    <x v="77"/>
    <x v="77"/>
    <x v="232"/>
    <x v="232"/>
    <x v="163"/>
    <x v="0"/>
    <x v="3"/>
    <n v="3"/>
    <n v="411006.24"/>
    <n v="1233.01872"/>
    <x v="16"/>
  </r>
  <r>
    <x v="8"/>
    <s v="DICIEMBRE"/>
    <s v="BQE-4210"/>
    <x v="77"/>
    <x v="77"/>
    <x v="96"/>
    <x v="96"/>
    <x v="71"/>
    <x v="0"/>
    <x v="3"/>
    <n v="13"/>
    <n v="333305.84999999998"/>
    <n v="4332.9760500000002"/>
    <x v="16"/>
  </r>
  <r>
    <x v="8"/>
    <s v="DICIEMBRE"/>
    <s v="BQE-4210"/>
    <x v="77"/>
    <x v="77"/>
    <x v="143"/>
    <x v="143"/>
    <x v="112"/>
    <x v="1"/>
    <x v="3"/>
    <n v="4"/>
    <n v="243255.92"/>
    <n v="973.02368000000001"/>
    <x v="16"/>
  </r>
  <r>
    <x v="8"/>
    <s v="DICIEMBRE"/>
    <s v="BQE-4210"/>
    <x v="77"/>
    <x v="77"/>
    <x v="169"/>
    <x v="169"/>
    <x v="4"/>
    <x v="1"/>
    <x v="3"/>
    <n v="1"/>
    <n v="250050.26"/>
    <n v="250.05026000000001"/>
    <x v="16"/>
  </r>
  <r>
    <x v="8"/>
    <s v="DICIEMBRE"/>
    <s v="BQE-4210"/>
    <x v="77"/>
    <x v="77"/>
    <x v="132"/>
    <x v="132"/>
    <x v="101"/>
    <x v="0"/>
    <x v="3"/>
    <n v="3"/>
    <n v="650338.63"/>
    <n v="1951.0158900000001"/>
    <x v="16"/>
  </r>
  <r>
    <x v="8"/>
    <s v="DICIEMBRE"/>
    <s v="BQE-4211"/>
    <x v="27"/>
    <x v="27"/>
    <x v="486"/>
    <x v="486"/>
    <x v="334"/>
    <x v="1"/>
    <x v="1"/>
    <n v="0"/>
    <n v="40090.660000000003"/>
    <n v="0"/>
    <x v="10"/>
  </r>
  <r>
    <x v="8"/>
    <s v="DICIEMBRE"/>
    <s v="BQE-4212"/>
    <x v="1"/>
    <x v="1"/>
    <x v="91"/>
    <x v="91"/>
    <x v="66"/>
    <x v="3"/>
    <x v="3"/>
    <n v="6"/>
    <n v="321484"/>
    <n v="1928.904"/>
    <x v="1"/>
  </r>
  <r>
    <x v="8"/>
    <s v="DICIEMBRE"/>
    <s v="BQE-4213"/>
    <x v="1"/>
    <x v="1"/>
    <x v="164"/>
    <x v="164"/>
    <x v="121"/>
    <x v="0"/>
    <x v="3"/>
    <n v="4"/>
    <n v="356605"/>
    <n v="1426.42"/>
    <x v="1"/>
  </r>
  <r>
    <x v="8"/>
    <s v="DICIEMBRE"/>
    <s v="BQE-4214"/>
    <x v="1"/>
    <x v="1"/>
    <x v="406"/>
    <x v="406"/>
    <x v="279"/>
    <x v="0"/>
    <x v="3"/>
    <n v="3"/>
    <n v="310273.64999999997"/>
    <n v="930.82094999999993"/>
    <x v="1"/>
  </r>
  <r>
    <x v="8"/>
    <s v="DICIEMBRE"/>
    <s v="BQE-4215"/>
    <x v="1"/>
    <x v="1"/>
    <x v="94"/>
    <x v="94"/>
    <x v="69"/>
    <x v="0"/>
    <x v="3"/>
    <n v="10"/>
    <n v="57523.08"/>
    <n v="575.23080000000004"/>
    <x v="1"/>
  </r>
  <r>
    <x v="8"/>
    <s v="DICIEMBRE"/>
    <s v="BQE-4216"/>
    <x v="1"/>
    <x v="1"/>
    <x v="133"/>
    <x v="133"/>
    <x v="102"/>
    <x v="0"/>
    <x v="3"/>
    <n v="3"/>
    <n v="750000"/>
    <n v="2250"/>
    <x v="1"/>
  </r>
  <r>
    <x v="8"/>
    <s v="DICIEMBRE"/>
    <s v="BQE-4217"/>
    <x v="1"/>
    <x v="1"/>
    <x v="91"/>
    <x v="91"/>
    <x v="66"/>
    <x v="3"/>
    <x v="3"/>
    <n v="0"/>
    <n v="558859"/>
    <n v="0"/>
    <x v="1"/>
  </r>
  <r>
    <x v="8"/>
    <s v="DICIEMBRE"/>
    <s v="BQE-4218"/>
    <x v="1"/>
    <x v="1"/>
    <x v="59"/>
    <x v="59"/>
    <x v="45"/>
    <x v="0"/>
    <x v="3"/>
    <n v="1"/>
    <n v="520000"/>
    <n v="520"/>
    <x v="1"/>
  </r>
  <r>
    <x v="8"/>
    <s v="DICIEMBRE"/>
    <s v="BQE-4219"/>
    <x v="27"/>
    <x v="27"/>
    <x v="273"/>
    <x v="273"/>
    <x v="190"/>
    <x v="1"/>
    <x v="1"/>
    <n v="0"/>
    <n v="2530664.64"/>
    <n v="0"/>
    <x v="10"/>
  </r>
  <r>
    <x v="8"/>
    <s v="DICIEMBRE"/>
    <s v="BQE-4220"/>
    <x v="45"/>
    <x v="45"/>
    <x v="91"/>
    <x v="91"/>
    <x v="66"/>
    <x v="3"/>
    <x v="3"/>
    <n v="12"/>
    <n v="370000"/>
    <n v="4440"/>
    <x v="0"/>
  </r>
  <r>
    <x v="8"/>
    <s v="DICIEMBRE"/>
    <s v="BQE-4221"/>
    <x v="4"/>
    <x v="4"/>
    <x v="4"/>
    <x v="4"/>
    <x v="4"/>
    <x v="2"/>
    <x v="1"/>
    <n v="25"/>
    <n v="464084.53"/>
    <n v="11602.11325"/>
    <x v="3"/>
  </r>
  <r>
    <x v="8"/>
    <s v="DICIEMBRE"/>
    <s v="BQE-4222"/>
    <x v="87"/>
    <x v="87"/>
    <x v="4"/>
    <x v="4"/>
    <x v="4"/>
    <x v="2"/>
    <x v="1"/>
    <n v="1"/>
    <n v="441165"/>
    <n v="441.16500000000002"/>
    <x v="3"/>
  </r>
  <r>
    <x v="8"/>
    <s v="DICIEMBRE"/>
    <s v="BQE-4223"/>
    <x v="28"/>
    <x v="28"/>
    <x v="325"/>
    <x v="325"/>
    <x v="4"/>
    <x v="3"/>
    <x v="1"/>
    <n v="15"/>
    <n v="1253072"/>
    <n v="18796.080000000002"/>
    <x v="10"/>
  </r>
  <r>
    <x v="8"/>
    <s v="DICIEMBRE"/>
    <s v="BQE-4224"/>
    <x v="78"/>
    <x v="78"/>
    <x v="767"/>
    <x v="781"/>
    <x v="509"/>
    <x v="1"/>
    <x v="22"/>
    <n v="2"/>
    <n v="2272226.42"/>
    <n v="4544.4528399999999"/>
    <x v="0"/>
  </r>
  <r>
    <x v="8"/>
    <s v="DICIEMBRE"/>
    <s v="BQE-4225"/>
    <x v="45"/>
    <x v="45"/>
    <x v="4"/>
    <x v="4"/>
    <x v="4"/>
    <x v="2"/>
    <x v="1"/>
    <n v="2"/>
    <n v="580000"/>
    <n v="1160"/>
    <x v="0"/>
  </r>
  <r>
    <x v="8"/>
    <s v="DICIEMBRE"/>
    <s v="BQE-4225"/>
    <x v="45"/>
    <x v="45"/>
    <x v="7"/>
    <x v="7"/>
    <x v="4"/>
    <x v="2"/>
    <x v="1"/>
    <n v="1"/>
    <n v="900000"/>
    <n v="900"/>
    <x v="0"/>
  </r>
  <r>
    <x v="8"/>
    <s v="DICIEMBRE"/>
    <s v="BQE-4226"/>
    <x v="27"/>
    <x v="27"/>
    <x v="20"/>
    <x v="20"/>
    <x v="6"/>
    <x v="3"/>
    <x v="1"/>
    <n v="0"/>
    <n v="3892070.26"/>
    <n v="0"/>
    <x v="10"/>
  </r>
  <r>
    <x v="8"/>
    <s v="DICIEMBRE"/>
    <s v="BQE-4227"/>
    <x v="95"/>
    <x v="95"/>
    <x v="4"/>
    <x v="4"/>
    <x v="4"/>
    <x v="2"/>
    <x v="1"/>
    <n v="4"/>
    <n v="547393"/>
    <n v="2189.5720000000001"/>
    <x v="6"/>
  </r>
  <r>
    <x v="8"/>
    <s v="DICIEMBRE"/>
    <s v="BQE-4228"/>
    <x v="184"/>
    <x v="184"/>
    <x v="648"/>
    <x v="648"/>
    <x v="4"/>
    <x v="3"/>
    <x v="1"/>
    <n v="2"/>
    <n v="2720000"/>
    <n v="5440"/>
    <x v="0"/>
  </r>
  <r>
    <x v="8"/>
    <s v="DICIEMBRE"/>
    <s v="BQE-4229"/>
    <x v="2"/>
    <x v="2"/>
    <x v="4"/>
    <x v="4"/>
    <x v="4"/>
    <x v="2"/>
    <x v="1"/>
    <n v="4"/>
    <n v="462537.53"/>
    <n v="1850.15012"/>
    <x v="2"/>
  </r>
  <r>
    <x v="8"/>
    <s v="DICIEMBRE"/>
    <s v="BQE-4230"/>
    <x v="28"/>
    <x v="28"/>
    <x v="263"/>
    <x v="263"/>
    <x v="4"/>
    <x v="2"/>
    <x v="1"/>
    <n v="1"/>
    <n v="12409674"/>
    <n v="12409.674000000001"/>
    <x v="10"/>
  </r>
  <r>
    <x v="8"/>
    <s v="DICIEMBRE"/>
    <s v="BQE-4231"/>
    <x v="12"/>
    <x v="12"/>
    <x v="25"/>
    <x v="25"/>
    <x v="11"/>
    <x v="1"/>
    <x v="1"/>
    <n v="12"/>
    <n v="31794.59"/>
    <n v="381.53507999999999"/>
    <x v="8"/>
  </r>
  <r>
    <x v="8"/>
    <s v="DICIEMBRE"/>
    <s v="BQE-4232"/>
    <x v="20"/>
    <x v="20"/>
    <x v="728"/>
    <x v="743"/>
    <x v="489"/>
    <x v="9"/>
    <x v="15"/>
    <n v="0"/>
    <n v="8991972"/>
    <n v="0"/>
    <x v="0"/>
  </r>
  <r>
    <x v="8"/>
    <s v="DICIEMBRE"/>
    <s v="BQE-4233"/>
    <x v="20"/>
    <x v="20"/>
    <x v="43"/>
    <x v="43"/>
    <x v="29"/>
    <x v="1"/>
    <x v="1"/>
    <n v="0"/>
    <n v="166791"/>
    <n v="0"/>
    <x v="0"/>
  </r>
  <r>
    <x v="8"/>
    <s v="DICIEMBRE"/>
    <s v="BQE-4233"/>
    <x v="20"/>
    <x v="20"/>
    <x v="89"/>
    <x v="89"/>
    <x v="64"/>
    <x v="4"/>
    <x v="1"/>
    <n v="0"/>
    <n v="555687"/>
    <n v="0"/>
    <x v="0"/>
  </r>
  <r>
    <x v="8"/>
    <s v="DICIEMBRE"/>
    <s v="BQE-4233"/>
    <x v="20"/>
    <x v="20"/>
    <x v="119"/>
    <x v="119"/>
    <x v="91"/>
    <x v="5"/>
    <x v="1"/>
    <n v="0"/>
    <n v="223661"/>
    <n v="0"/>
    <x v="0"/>
  </r>
  <r>
    <x v="8"/>
    <s v="DICIEMBRE"/>
    <s v="BQE-4233"/>
    <x v="20"/>
    <x v="20"/>
    <x v="102"/>
    <x v="102"/>
    <x v="75"/>
    <x v="1"/>
    <x v="1"/>
    <n v="0"/>
    <n v="2748"/>
    <n v="0"/>
    <x v="0"/>
  </r>
  <r>
    <x v="8"/>
    <s v="DICIEMBRE"/>
    <s v="BQE-4234"/>
    <x v="124"/>
    <x v="124"/>
    <x v="141"/>
    <x v="141"/>
    <x v="110"/>
    <x v="1"/>
    <x v="3"/>
    <n v="4"/>
    <n v="140000"/>
    <n v="560"/>
    <x v="0"/>
  </r>
  <r>
    <x v="8"/>
    <s v="DICIEMBRE"/>
    <s v="BQE-4234"/>
    <x v="124"/>
    <x v="124"/>
    <x v="131"/>
    <x v="131"/>
    <x v="100"/>
    <x v="0"/>
    <x v="3"/>
    <n v="4"/>
    <n v="205000"/>
    <n v="820"/>
    <x v="0"/>
  </r>
  <r>
    <x v="8"/>
    <s v="DICIEMBRE"/>
    <s v="BQE-4235"/>
    <x v="77"/>
    <x v="77"/>
    <x v="60"/>
    <x v="60"/>
    <x v="46"/>
    <x v="0"/>
    <x v="3"/>
    <n v="1"/>
    <n v="202370.83"/>
    <n v="202.37082999999998"/>
    <x v="16"/>
  </r>
  <r>
    <x v="8"/>
    <s v="DICIEMBRE"/>
    <s v="BQE-4236"/>
    <x v="102"/>
    <x v="102"/>
    <x v="7"/>
    <x v="7"/>
    <x v="4"/>
    <x v="2"/>
    <x v="1"/>
    <n v="1"/>
    <n v="879341.71"/>
    <n v="879.34170999999992"/>
    <x v="0"/>
  </r>
  <r>
    <x v="8"/>
    <s v="DICIEMBRE"/>
    <s v="BQE-4237"/>
    <x v="185"/>
    <x v="185"/>
    <x v="707"/>
    <x v="704"/>
    <x v="474"/>
    <x v="0"/>
    <x v="3"/>
    <n v="5"/>
    <n v="2006400"/>
    <n v="10032"/>
    <x v="4"/>
  </r>
  <r>
    <x v="8"/>
    <s v="DICIEMBRE"/>
    <s v="BQE-4238"/>
    <x v="20"/>
    <x v="20"/>
    <x v="294"/>
    <x v="294"/>
    <x v="200"/>
    <x v="0"/>
    <x v="3"/>
    <n v="10"/>
    <n v="83232"/>
    <n v="832.32"/>
    <x v="0"/>
  </r>
  <r>
    <x v="8"/>
    <s v="DICIEMBRE"/>
    <s v="BQE-4238"/>
    <x v="20"/>
    <x v="20"/>
    <x v="59"/>
    <x v="59"/>
    <x v="45"/>
    <x v="0"/>
    <x v="3"/>
    <n v="4"/>
    <n v="508300"/>
    <n v="2033.2"/>
    <x v="0"/>
  </r>
  <r>
    <x v="8"/>
    <s v="DICIEMBRE"/>
    <s v="BQE-4239"/>
    <x v="48"/>
    <x v="48"/>
    <x v="638"/>
    <x v="638"/>
    <x v="436"/>
    <x v="1"/>
    <x v="1"/>
    <n v="42"/>
    <n v="15600"/>
    <n v="655.20000000000005"/>
    <x v="0"/>
  </r>
  <r>
    <x v="8"/>
    <s v="DICIEMBRE"/>
    <s v="BQE-4240"/>
    <x v="48"/>
    <x v="48"/>
    <x v="768"/>
    <x v="782"/>
    <x v="4"/>
    <x v="1"/>
    <x v="22"/>
    <n v="2"/>
    <n v="4223087"/>
    <n v="8446.1740000000009"/>
    <x v="0"/>
  </r>
  <r>
    <x v="8"/>
    <s v="DICIEMBRE"/>
    <s v="BQE-4240"/>
    <x v="48"/>
    <x v="48"/>
    <x v="769"/>
    <x v="783"/>
    <x v="4"/>
    <x v="1"/>
    <x v="22"/>
    <n v="5"/>
    <n v="376443"/>
    <n v="1882.2149999999999"/>
    <x v="0"/>
  </r>
  <r>
    <x v="8"/>
    <s v="DICIEMBRE"/>
    <s v="BQE-4240"/>
    <x v="48"/>
    <x v="48"/>
    <x v="770"/>
    <x v="784"/>
    <x v="4"/>
    <x v="1"/>
    <x v="22"/>
    <n v="1"/>
    <n v="4521645"/>
    <n v="4521.6450000000004"/>
    <x v="0"/>
  </r>
  <r>
    <x v="8"/>
    <s v="DICIEMBRE"/>
    <s v="BQE-4240"/>
    <x v="48"/>
    <x v="48"/>
    <x v="771"/>
    <x v="785"/>
    <x v="4"/>
    <x v="1"/>
    <x v="22"/>
    <n v="1"/>
    <n v="4521645"/>
    <n v="4521.6450000000004"/>
    <x v="0"/>
  </r>
  <r>
    <x v="8"/>
    <s v="DICIEMBRE"/>
    <s v="BQE-4240"/>
    <x v="48"/>
    <x v="48"/>
    <x v="772"/>
    <x v="786"/>
    <x v="4"/>
    <x v="1"/>
    <x v="22"/>
    <n v="2"/>
    <n v="705290"/>
    <n v="1410.58"/>
    <x v="0"/>
  </r>
  <r>
    <x v="8"/>
    <s v="DICIEMBRE"/>
    <s v="BQE-4240"/>
    <x v="48"/>
    <x v="48"/>
    <x v="760"/>
    <x v="773"/>
    <x v="4"/>
    <x v="1"/>
    <x v="22"/>
    <n v="9"/>
    <n v="421200"/>
    <n v="3790.8"/>
    <x v="0"/>
  </r>
  <r>
    <x v="8"/>
    <s v="DICIEMBRE"/>
    <s v="BQE-4241"/>
    <x v="48"/>
    <x v="48"/>
    <x v="773"/>
    <x v="787"/>
    <x v="4"/>
    <x v="1"/>
    <x v="22"/>
    <n v="30"/>
    <n v="142789"/>
    <n v="4283.67"/>
    <x v="0"/>
  </r>
  <r>
    <x v="8"/>
    <s v="DICIEMBRE"/>
    <s v="BQE-4241"/>
    <x v="48"/>
    <x v="48"/>
    <x v="770"/>
    <x v="784"/>
    <x v="4"/>
    <x v="1"/>
    <x v="22"/>
    <n v="2"/>
    <n v="4521645"/>
    <n v="9043.2900000000009"/>
    <x v="0"/>
  </r>
  <r>
    <x v="8"/>
    <s v="DICIEMBRE"/>
    <s v="BQE-4241"/>
    <x v="48"/>
    <x v="48"/>
    <x v="771"/>
    <x v="785"/>
    <x v="4"/>
    <x v="1"/>
    <x v="22"/>
    <n v="2"/>
    <n v="4521645"/>
    <n v="9043.2900000000009"/>
    <x v="0"/>
  </r>
  <r>
    <x v="8"/>
    <s v="DICIEMBRE"/>
    <s v="BQE-4241"/>
    <x v="48"/>
    <x v="48"/>
    <x v="772"/>
    <x v="786"/>
    <x v="4"/>
    <x v="1"/>
    <x v="22"/>
    <n v="3"/>
    <n v="705290"/>
    <n v="2115.87"/>
    <x v="0"/>
  </r>
  <r>
    <x v="8"/>
    <s v="DICIEMBRE"/>
    <s v="BQE-4244"/>
    <x v="27"/>
    <x v="27"/>
    <x v="273"/>
    <x v="273"/>
    <x v="190"/>
    <x v="1"/>
    <x v="1"/>
    <n v="2"/>
    <n v="2589326.105"/>
    <n v="5178.6522100000002"/>
    <x v="10"/>
  </r>
  <r>
    <x v="8"/>
    <s v="DICIEMBRE"/>
    <s v="BQE-4245"/>
    <x v="27"/>
    <x v="27"/>
    <x v="20"/>
    <x v="20"/>
    <x v="6"/>
    <x v="3"/>
    <x v="1"/>
    <n v="3"/>
    <n v="3982289.4600000004"/>
    <n v="11946.868380000002"/>
    <x v="10"/>
  </r>
  <r>
    <x v="8"/>
    <s v="DICIEMBRE"/>
    <s v="BQE-4246"/>
    <x v="27"/>
    <x v="27"/>
    <x v="486"/>
    <x v="486"/>
    <x v="334"/>
    <x v="1"/>
    <x v="1"/>
    <n v="4"/>
    <n v="41019.75"/>
    <n v="164.07900000000001"/>
    <x v="10"/>
  </r>
  <r>
    <x v="8"/>
    <s v="DICIEMBRE"/>
    <s v="BQE-4247"/>
    <x v="20"/>
    <x v="20"/>
    <x v="728"/>
    <x v="743"/>
    <x v="489"/>
    <x v="9"/>
    <x v="15"/>
    <n v="1"/>
    <n v="8991972"/>
    <n v="8991.9719999999998"/>
    <x v="0"/>
  </r>
  <r>
    <x v="8"/>
    <s v="DICIEMBRE"/>
    <s v="BQE-4248"/>
    <x v="20"/>
    <x v="20"/>
    <x v="43"/>
    <x v="43"/>
    <x v="29"/>
    <x v="1"/>
    <x v="1"/>
    <n v="2"/>
    <n v="166791"/>
    <n v="333.58199999999999"/>
    <x v="0"/>
  </r>
  <r>
    <x v="8"/>
    <s v="DICIEMBRE"/>
    <s v="BQE-4248"/>
    <x v="20"/>
    <x v="20"/>
    <x v="89"/>
    <x v="89"/>
    <x v="64"/>
    <x v="4"/>
    <x v="1"/>
    <n v="2"/>
    <n v="555687"/>
    <n v="1111.374"/>
    <x v="0"/>
  </r>
  <r>
    <x v="8"/>
    <s v="DICIEMBRE"/>
    <s v="BQE-4248"/>
    <x v="20"/>
    <x v="20"/>
    <x v="119"/>
    <x v="119"/>
    <x v="91"/>
    <x v="5"/>
    <x v="1"/>
    <n v="2"/>
    <n v="223661"/>
    <n v="447.322"/>
    <x v="0"/>
  </r>
  <r>
    <x v="8"/>
    <s v="DICIEMBRE"/>
    <s v="BQE-4248"/>
    <x v="20"/>
    <x v="20"/>
    <x v="102"/>
    <x v="102"/>
    <x v="75"/>
    <x v="1"/>
    <x v="1"/>
    <n v="10"/>
    <n v="2748"/>
    <n v="27.48"/>
    <x v="0"/>
  </r>
  <r>
    <x v="8"/>
    <s v="DICIEMBRE"/>
    <s v="BQE-4261"/>
    <x v="4"/>
    <x v="4"/>
    <x v="7"/>
    <x v="7"/>
    <x v="4"/>
    <x v="2"/>
    <x v="1"/>
    <n v="5"/>
    <n v="889391"/>
    <n v="4446.9549999999999"/>
    <x v="3"/>
  </r>
  <r>
    <x v="8"/>
    <s v="DICIEMBRE"/>
    <s v="BQE-4262"/>
    <x v="4"/>
    <x v="4"/>
    <x v="7"/>
    <x v="7"/>
    <x v="4"/>
    <x v="2"/>
    <x v="1"/>
    <n v="10"/>
    <n v="889391"/>
    <n v="8893.91"/>
    <x v="3"/>
  </r>
  <r>
    <x v="8"/>
    <s v="DICIEMBRE"/>
    <s v="BQE-4263"/>
    <x v="135"/>
    <x v="135"/>
    <x v="710"/>
    <x v="707"/>
    <x v="477"/>
    <x v="0"/>
    <x v="3"/>
    <n v="4"/>
    <n v="814003.94"/>
    <n v="3256.0157599999998"/>
    <x v="27"/>
  </r>
  <r>
    <x v="8"/>
    <s v="DICIEMBRE"/>
    <s v="BQE-4264"/>
    <x v="135"/>
    <x v="135"/>
    <x v="219"/>
    <x v="219"/>
    <x v="158"/>
    <x v="1"/>
    <x v="3"/>
    <n v="2"/>
    <n v="295219.03000000003"/>
    <n v="590.43806000000006"/>
    <x v="27"/>
  </r>
  <r>
    <x v="8"/>
    <s v="DICIEMBRE"/>
    <s v="BQE-4265"/>
    <x v="135"/>
    <x v="135"/>
    <x v="586"/>
    <x v="586"/>
    <x v="400"/>
    <x v="1"/>
    <x v="3"/>
    <n v="4"/>
    <n v="200508.76"/>
    <n v="802.03503999999998"/>
    <x v="27"/>
  </r>
  <r>
    <x v="8"/>
    <s v="DICIEMBRE"/>
    <s v="BQE-4265"/>
    <x v="135"/>
    <x v="135"/>
    <x v="756"/>
    <x v="689"/>
    <x v="503"/>
    <x v="0"/>
    <x v="3"/>
    <n v="2"/>
    <n v="2736630.44"/>
    <n v="5473.2608799999998"/>
    <x v="27"/>
  </r>
  <r>
    <x v="8"/>
    <s v="DICIEMBRE"/>
    <s v="BQE-4265"/>
    <x v="135"/>
    <x v="135"/>
    <x v="389"/>
    <x v="389"/>
    <x v="264"/>
    <x v="0"/>
    <x v="3"/>
    <n v="2"/>
    <n v="852392.42"/>
    <n v="1704.78484"/>
    <x v="27"/>
  </r>
  <r>
    <x v="8"/>
    <s v="DICIEMBRE"/>
    <s v="BQE-4266"/>
    <x v="77"/>
    <x v="77"/>
    <x v="170"/>
    <x v="170"/>
    <x v="126"/>
    <x v="2"/>
    <x v="3"/>
    <n v="3"/>
    <n v="1819990.3399999999"/>
    <n v="5459.97102"/>
    <x v="16"/>
  </r>
  <r>
    <x v="8"/>
    <s v="DICIEMBRE"/>
    <s v="BQE-4267"/>
    <x v="28"/>
    <x v="28"/>
    <x v="6"/>
    <x v="6"/>
    <x v="4"/>
    <x v="2"/>
    <x v="1"/>
    <n v="1"/>
    <n v="2786067.12"/>
    <n v="2786.0671200000002"/>
    <x v="10"/>
  </r>
  <r>
    <x v="8"/>
    <s v="DICIEMBRE"/>
    <s v="BQE-4271"/>
    <x v="45"/>
    <x v="45"/>
    <x v="258"/>
    <x v="258"/>
    <x v="177"/>
    <x v="1"/>
    <x v="3"/>
    <n v="12"/>
    <n v="95900"/>
    <n v="1150.8"/>
    <x v="0"/>
  </r>
  <r>
    <x v="8"/>
    <s v="DICIEMBRE"/>
    <s v="BQE-4272"/>
    <x v="135"/>
    <x v="135"/>
    <x v="146"/>
    <x v="146"/>
    <x v="115"/>
    <x v="2"/>
    <x v="3"/>
    <n v="2"/>
    <n v="1732455.03"/>
    <n v="3464.9100600000002"/>
    <x v="27"/>
  </r>
  <r>
    <x v="8"/>
    <s v="DICIEMBRE"/>
    <s v="BQE-4273"/>
    <x v="180"/>
    <x v="180"/>
    <x v="437"/>
    <x v="437"/>
    <x v="300"/>
    <x v="2"/>
    <x v="3"/>
    <n v="1"/>
    <n v="998000"/>
    <n v="998"/>
    <x v="36"/>
  </r>
  <r>
    <x v="8"/>
    <s v="DICIEMBRE"/>
    <s v="BQE-4273"/>
    <x v="180"/>
    <x v="180"/>
    <x v="755"/>
    <x v="769"/>
    <x v="502"/>
    <x v="0"/>
    <x v="15"/>
    <n v="1"/>
    <n v="1250000"/>
    <n v="1250"/>
    <x v="36"/>
  </r>
  <r>
    <x v="8"/>
    <s v="DICIEMBRE"/>
    <s v="BQE-4274"/>
    <x v="23"/>
    <x v="23"/>
    <x v="7"/>
    <x v="7"/>
    <x v="4"/>
    <x v="2"/>
    <x v="1"/>
    <n v="1"/>
    <n v="890000"/>
    <n v="890"/>
    <x v="1"/>
  </r>
  <r>
    <x v="8"/>
    <s v="DICIEMBRE"/>
    <s v="BQE-4275"/>
    <x v="24"/>
    <x v="24"/>
    <x v="4"/>
    <x v="4"/>
    <x v="4"/>
    <x v="2"/>
    <x v="1"/>
    <n v="5"/>
    <n v="455212"/>
    <n v="2276.06"/>
    <x v="15"/>
  </r>
  <r>
    <x v="8"/>
    <s v="DICIEMBRE"/>
    <s v="BQE-4276"/>
    <x v="8"/>
    <x v="8"/>
    <x v="719"/>
    <x v="723"/>
    <x v="4"/>
    <x v="2"/>
    <x v="1"/>
    <n v="60"/>
    <n v="169722.00999999998"/>
    <n v="10183.320599999999"/>
    <x v="7"/>
  </r>
  <r>
    <x v="8"/>
    <s v="DICIEMBRE"/>
    <s v="BQE-4277"/>
    <x v="45"/>
    <x v="45"/>
    <x v="91"/>
    <x v="91"/>
    <x v="66"/>
    <x v="3"/>
    <x v="3"/>
    <n v="8"/>
    <n v="370000"/>
    <n v="2960"/>
    <x v="0"/>
  </r>
  <r>
    <x v="8"/>
    <s v="DICIEMBRE"/>
    <s v="BQE-4278"/>
    <x v="45"/>
    <x v="45"/>
    <x v="91"/>
    <x v="91"/>
    <x v="66"/>
    <x v="3"/>
    <x v="3"/>
    <n v="10"/>
    <n v="370000"/>
    <n v="3700"/>
    <x v="0"/>
  </r>
  <r>
    <x v="8"/>
    <s v="DICIEMBRE"/>
    <s v="BQE-4279"/>
    <x v="24"/>
    <x v="24"/>
    <x v="4"/>
    <x v="4"/>
    <x v="4"/>
    <x v="2"/>
    <x v="1"/>
    <n v="8"/>
    <n v="455212"/>
    <n v="3641.6959999999999"/>
    <x v="15"/>
  </r>
  <r>
    <x v="8"/>
    <s v="DICIEMBRE"/>
    <s v="BQE-4280"/>
    <x v="173"/>
    <x v="173"/>
    <x v="4"/>
    <x v="4"/>
    <x v="4"/>
    <x v="2"/>
    <x v="1"/>
    <n v="1"/>
    <n v="460000"/>
    <n v="460"/>
    <x v="0"/>
  </r>
  <r>
    <x v="8"/>
    <s v="DICIEMBRE"/>
    <s v="BQE-4281"/>
    <x v="165"/>
    <x v="165"/>
    <x v="459"/>
    <x v="459"/>
    <x v="319"/>
    <x v="3"/>
    <x v="0"/>
    <n v="12"/>
    <n v="105000"/>
    <n v="1260"/>
    <x v="0"/>
  </r>
  <r>
    <x v="8"/>
    <s v="DICIEMBRE"/>
    <s v="BQE-4283"/>
    <x v="12"/>
    <x v="12"/>
    <x v="4"/>
    <x v="4"/>
    <x v="4"/>
    <x v="2"/>
    <x v="1"/>
    <n v="30"/>
    <n v="332200"/>
    <n v="9966"/>
    <x v="8"/>
  </r>
  <r>
    <x v="8"/>
    <s v="DICIEMBRE"/>
    <s v="BQE-4284"/>
    <x v="20"/>
    <x v="20"/>
    <x v="579"/>
    <x v="579"/>
    <x v="394"/>
    <x v="0"/>
    <x v="3"/>
    <n v="1"/>
    <n v="998000"/>
    <n v="998"/>
    <x v="0"/>
  </r>
  <r>
    <x v="8"/>
    <s v="DICIEMBRE"/>
    <s v="BQE-4284"/>
    <x v="20"/>
    <x v="20"/>
    <x v="170"/>
    <x v="170"/>
    <x v="126"/>
    <x v="2"/>
    <x v="3"/>
    <n v="1"/>
    <n v="1477238"/>
    <n v="1477.2380000000001"/>
    <x v="0"/>
  </r>
  <r>
    <x v="8"/>
    <s v="DICIEMBRE"/>
    <s v="BQE-4284"/>
    <x v="20"/>
    <x v="20"/>
    <x v="357"/>
    <x v="357"/>
    <x v="245"/>
    <x v="1"/>
    <x v="3"/>
    <n v="1"/>
    <n v="87422"/>
    <n v="87.421999999999997"/>
    <x v="0"/>
  </r>
  <r>
    <x v="8"/>
    <s v="DICIEMBRE"/>
    <s v="BQE-4284"/>
    <x v="20"/>
    <x v="20"/>
    <x v="169"/>
    <x v="169"/>
    <x v="4"/>
    <x v="1"/>
    <x v="3"/>
    <n v="1"/>
    <n v="224874"/>
    <n v="224.874"/>
    <x v="0"/>
  </r>
  <r>
    <x v="9"/>
    <s v="ENERO"/>
    <s v="BQE-4314"/>
    <x v="77"/>
    <x v="77"/>
    <x v="193"/>
    <x v="193"/>
    <x v="142"/>
    <x v="2"/>
    <x v="3"/>
    <n v="1"/>
    <n v="1340000"/>
    <n v="1340"/>
    <x v="16"/>
  </r>
  <r>
    <x v="9"/>
    <s v="ENERO"/>
    <s v="BQE-4315"/>
    <x v="77"/>
    <x v="77"/>
    <x v="170"/>
    <x v="170"/>
    <x v="126"/>
    <x v="2"/>
    <x v="3"/>
    <n v="1"/>
    <n v="1884333.22"/>
    <n v="1884.33322"/>
    <x v="16"/>
  </r>
  <r>
    <x v="9"/>
    <s v="ENERO"/>
    <s v="BQE-4315"/>
    <x v="77"/>
    <x v="77"/>
    <x v="96"/>
    <x v="96"/>
    <x v="71"/>
    <x v="0"/>
    <x v="3"/>
    <n v="10"/>
    <n v="337709.77"/>
    <n v="3377.0977000000003"/>
    <x v="16"/>
  </r>
  <r>
    <x v="9"/>
    <s v="ENERO"/>
    <s v="BQE-4315"/>
    <x v="77"/>
    <x v="77"/>
    <x v="340"/>
    <x v="340"/>
    <x v="233"/>
    <x v="0"/>
    <x v="3"/>
    <n v="25"/>
    <n v="7601.7"/>
    <n v="190.04249999999999"/>
    <x v="16"/>
  </r>
  <r>
    <x v="9"/>
    <s v="ENERO"/>
    <s v="BQE-4315"/>
    <x v="77"/>
    <x v="77"/>
    <x v="67"/>
    <x v="67"/>
    <x v="53"/>
    <x v="0"/>
    <x v="3"/>
    <n v="4"/>
    <n v="105251.26"/>
    <n v="421.00503999999995"/>
    <x v="16"/>
  </r>
  <r>
    <x v="9"/>
    <s v="ENERO"/>
    <s v="BQE-4315"/>
    <x v="77"/>
    <x v="77"/>
    <x v="232"/>
    <x v="232"/>
    <x v="163"/>
    <x v="0"/>
    <x v="3"/>
    <n v="5"/>
    <n v="462450.52"/>
    <n v="2312.2526000000003"/>
    <x v="16"/>
  </r>
  <r>
    <x v="9"/>
    <s v="ENERO"/>
    <s v="BQE-4316"/>
    <x v="4"/>
    <x v="4"/>
    <x v="4"/>
    <x v="4"/>
    <x v="4"/>
    <x v="2"/>
    <x v="1"/>
    <n v="25"/>
    <n v="481171.74"/>
    <n v="12029.2935"/>
    <x v="3"/>
  </r>
  <r>
    <x v="9"/>
    <s v="ENERO"/>
    <s v="BQE-4317"/>
    <x v="2"/>
    <x v="2"/>
    <x v="4"/>
    <x v="4"/>
    <x v="4"/>
    <x v="2"/>
    <x v="1"/>
    <n v="4"/>
    <n v="481171.74"/>
    <n v="1924.68696"/>
    <x v="2"/>
  </r>
  <r>
    <x v="9"/>
    <s v="ENERO"/>
    <s v="BQE-4318"/>
    <x v="1"/>
    <x v="1"/>
    <x v="76"/>
    <x v="76"/>
    <x v="4"/>
    <x v="3"/>
    <x v="1"/>
    <n v="10"/>
    <n v="229842"/>
    <n v="2298.42"/>
    <x v="1"/>
  </r>
  <r>
    <x v="9"/>
    <s v="ENERO"/>
    <s v="BQE-4319"/>
    <x v="25"/>
    <x v="25"/>
    <x v="4"/>
    <x v="4"/>
    <x v="4"/>
    <x v="2"/>
    <x v="1"/>
    <n v="15"/>
    <n v="524648"/>
    <n v="7869.72"/>
    <x v="16"/>
  </r>
  <r>
    <x v="9"/>
    <s v="ENERO"/>
    <s v="BQE-4320"/>
    <x v="25"/>
    <x v="25"/>
    <x v="7"/>
    <x v="7"/>
    <x v="4"/>
    <x v="2"/>
    <x v="1"/>
    <n v="35"/>
    <n v="836793.01428571425"/>
    <n v="29287.755499999999"/>
    <x v="16"/>
  </r>
  <r>
    <x v="9"/>
    <s v="ENERO"/>
    <s v="BQE-4321"/>
    <x v="28"/>
    <x v="28"/>
    <x v="386"/>
    <x v="386"/>
    <x v="262"/>
    <x v="2"/>
    <x v="1"/>
    <n v="50"/>
    <n v="206503"/>
    <n v="10325.15"/>
    <x v="10"/>
  </r>
  <r>
    <x v="9"/>
    <s v="ENERO"/>
    <s v="BQE-4321"/>
    <x v="28"/>
    <x v="28"/>
    <x v="4"/>
    <x v="4"/>
    <x v="4"/>
    <x v="2"/>
    <x v="1"/>
    <n v="50"/>
    <n v="441165"/>
    <n v="22058.25"/>
    <x v="10"/>
  </r>
  <r>
    <x v="9"/>
    <s v="ENERO"/>
    <s v="BQE-4321"/>
    <x v="28"/>
    <x v="28"/>
    <x v="7"/>
    <x v="7"/>
    <x v="4"/>
    <x v="2"/>
    <x v="1"/>
    <n v="50"/>
    <n v="741159"/>
    <n v="37057.949999999997"/>
    <x v="10"/>
  </r>
  <r>
    <x v="9"/>
    <s v="ENERO"/>
    <s v="BQE-4322"/>
    <x v="12"/>
    <x v="12"/>
    <x v="774"/>
    <x v="788"/>
    <x v="4"/>
    <x v="3"/>
    <x v="1"/>
    <n v="2"/>
    <n v="9978136.9199999999"/>
    <n v="19956.273840000002"/>
    <x v="8"/>
  </r>
  <r>
    <x v="9"/>
    <s v="ENERO"/>
    <s v="BQE-4322"/>
    <x v="12"/>
    <x v="12"/>
    <x v="197"/>
    <x v="197"/>
    <x v="4"/>
    <x v="3"/>
    <x v="1"/>
    <n v="2"/>
    <n v="5347248.63"/>
    <n v="10694.49726"/>
    <x v="8"/>
  </r>
  <r>
    <x v="9"/>
    <s v="ENERO"/>
    <s v="BQE-4323"/>
    <x v="28"/>
    <x v="28"/>
    <x v="172"/>
    <x v="172"/>
    <x v="127"/>
    <x v="1"/>
    <x v="1"/>
    <n v="400"/>
    <n v="135994.93"/>
    <n v="54397.972000000002"/>
    <x v="10"/>
  </r>
  <r>
    <x v="9"/>
    <s v="ENERO"/>
    <s v="BQE-4323"/>
    <x v="28"/>
    <x v="28"/>
    <x v="174"/>
    <x v="174"/>
    <x v="129"/>
    <x v="1"/>
    <x v="1"/>
    <n v="250"/>
    <n v="135994.93"/>
    <n v="33998.732499999998"/>
    <x v="10"/>
  </r>
  <r>
    <x v="9"/>
    <s v="ENERO"/>
    <s v="BQE-4323"/>
    <x v="28"/>
    <x v="28"/>
    <x v="174"/>
    <x v="174"/>
    <x v="129"/>
    <x v="1"/>
    <x v="1"/>
    <n v="100"/>
    <n v="65871.289999999994"/>
    <n v="6587.128999999999"/>
    <x v="10"/>
  </r>
  <r>
    <x v="9"/>
    <s v="ENERO"/>
    <s v="BQE-4324"/>
    <x v="28"/>
    <x v="28"/>
    <x v="172"/>
    <x v="172"/>
    <x v="127"/>
    <x v="1"/>
    <x v="1"/>
    <n v="103"/>
    <n v="60859"/>
    <n v="6268.4769999999999"/>
    <x v="10"/>
  </r>
  <r>
    <x v="9"/>
    <s v="ENERO"/>
    <s v="BQE-4325"/>
    <x v="13"/>
    <x v="13"/>
    <x v="249"/>
    <x v="249"/>
    <x v="174"/>
    <x v="4"/>
    <x v="1"/>
    <n v="4"/>
    <n v="1355414"/>
    <n v="5421.6559999999999"/>
    <x v="9"/>
  </r>
  <r>
    <x v="9"/>
    <s v="ENERO"/>
    <s v="BQE-4326"/>
    <x v="13"/>
    <x v="13"/>
    <x v="249"/>
    <x v="249"/>
    <x v="174"/>
    <x v="4"/>
    <x v="1"/>
    <n v="3"/>
    <n v="1667803.37"/>
    <n v="5003.4101100000007"/>
    <x v="9"/>
  </r>
  <r>
    <x v="9"/>
    <s v="ENERO"/>
    <s v="BQE-4326"/>
    <x v="13"/>
    <x v="13"/>
    <x v="775"/>
    <x v="789"/>
    <x v="510"/>
    <x v="1"/>
    <x v="1"/>
    <n v="4"/>
    <n v="1117084.05"/>
    <n v="4468.3361999999997"/>
    <x v="9"/>
  </r>
  <r>
    <x v="9"/>
    <s v="ENERO"/>
    <s v="BQE-4327"/>
    <x v="5"/>
    <x v="5"/>
    <x v="15"/>
    <x v="15"/>
    <x v="4"/>
    <x v="3"/>
    <x v="1"/>
    <n v="2"/>
    <n v="8477418.7799999993"/>
    <n v="16954.83756"/>
    <x v="4"/>
  </r>
  <r>
    <x v="9"/>
    <s v="ENERO"/>
    <s v="BQE-4327"/>
    <x v="5"/>
    <x v="5"/>
    <x v="18"/>
    <x v="18"/>
    <x v="4"/>
    <x v="3"/>
    <x v="1"/>
    <n v="2"/>
    <n v="5651612.5199999996"/>
    <n v="11303.225039999999"/>
    <x v="4"/>
  </r>
  <r>
    <x v="9"/>
    <s v="ENERO"/>
    <s v="BQE-4328"/>
    <x v="2"/>
    <x v="2"/>
    <x v="4"/>
    <x v="4"/>
    <x v="4"/>
    <x v="2"/>
    <x v="1"/>
    <n v="4"/>
    <n v="472439.52"/>
    <n v="1889.7580800000001"/>
    <x v="2"/>
  </r>
  <r>
    <x v="9"/>
    <s v="ENERO"/>
    <s v="BQE-4329"/>
    <x v="147"/>
    <x v="147"/>
    <x v="417"/>
    <x v="417"/>
    <x v="283"/>
    <x v="1"/>
    <x v="1"/>
    <n v="0"/>
    <n v="2024.74"/>
    <n v="0"/>
    <x v="0"/>
  </r>
  <r>
    <x v="9"/>
    <s v="ENERO"/>
    <s v="BQE-4329"/>
    <x v="147"/>
    <x v="147"/>
    <x v="461"/>
    <x v="461"/>
    <x v="321"/>
    <x v="1"/>
    <x v="1"/>
    <n v="0"/>
    <n v="2024.74"/>
    <n v="0"/>
    <x v="0"/>
  </r>
  <r>
    <x v="9"/>
    <s v="ENERO"/>
    <s v="BQE-4330"/>
    <x v="27"/>
    <x v="27"/>
    <x v="695"/>
    <x v="692"/>
    <x v="4"/>
    <x v="3"/>
    <x v="1"/>
    <n v="2"/>
    <n v="2253349"/>
    <n v="4506.6980000000003"/>
    <x v="10"/>
  </r>
  <r>
    <x v="9"/>
    <s v="ENERO"/>
    <s v="BQE-4339"/>
    <x v="48"/>
    <x v="48"/>
    <x v="704"/>
    <x v="701"/>
    <x v="4"/>
    <x v="1"/>
    <x v="22"/>
    <n v="5"/>
    <n v="2464800"/>
    <n v="12324"/>
    <x v="0"/>
  </r>
  <r>
    <x v="9"/>
    <s v="ENERO"/>
    <s v="BQE-4339"/>
    <x v="48"/>
    <x v="48"/>
    <x v="772"/>
    <x v="786"/>
    <x v="4"/>
    <x v="1"/>
    <x v="22"/>
    <n v="3"/>
    <n v="705290"/>
    <n v="2115.87"/>
    <x v="0"/>
  </r>
  <r>
    <x v="9"/>
    <s v="ENERO"/>
    <s v="BQE-4340"/>
    <x v="48"/>
    <x v="48"/>
    <x v="772"/>
    <x v="786"/>
    <x v="4"/>
    <x v="1"/>
    <x v="22"/>
    <n v="1"/>
    <n v="705290"/>
    <n v="705.29"/>
    <x v="0"/>
  </r>
  <r>
    <x v="9"/>
    <s v="ENERO"/>
    <s v="BQE-4343"/>
    <x v="6"/>
    <x v="6"/>
    <x v="362"/>
    <x v="362"/>
    <x v="248"/>
    <x v="1"/>
    <x v="1"/>
    <n v="5"/>
    <n v="418704.13"/>
    <n v="2093.5206499999999"/>
    <x v="5"/>
  </r>
  <r>
    <x v="9"/>
    <s v="ENERO"/>
    <s v="BQE-4344"/>
    <x v="12"/>
    <x v="12"/>
    <x v="43"/>
    <x v="43"/>
    <x v="29"/>
    <x v="1"/>
    <x v="1"/>
    <n v="92"/>
    <n v="153038"/>
    <n v="14079.495999999999"/>
    <x v="8"/>
  </r>
  <r>
    <x v="9"/>
    <s v="ENERO"/>
    <s v="BQE-4345"/>
    <x v="27"/>
    <x v="27"/>
    <x v="20"/>
    <x v="20"/>
    <x v="6"/>
    <x v="3"/>
    <x v="1"/>
    <n v="1"/>
    <n v="3890956"/>
    <n v="3890.9560000000001"/>
    <x v="10"/>
  </r>
  <r>
    <x v="9"/>
    <s v="ENERO"/>
    <s v="BQE-4354"/>
    <x v="20"/>
    <x v="20"/>
    <x v="294"/>
    <x v="294"/>
    <x v="200"/>
    <x v="0"/>
    <x v="3"/>
    <n v="10"/>
    <n v="83232"/>
    <n v="832.32"/>
    <x v="0"/>
  </r>
  <r>
    <x v="9"/>
    <s v="ENERO"/>
    <s v="BQE-4354"/>
    <x v="20"/>
    <x v="20"/>
    <x v="59"/>
    <x v="59"/>
    <x v="45"/>
    <x v="0"/>
    <x v="3"/>
    <n v="4"/>
    <n v="508300"/>
    <n v="2033.2"/>
    <x v="0"/>
  </r>
  <r>
    <x v="9"/>
    <s v="ENERO"/>
    <s v="BQE-4355"/>
    <x v="8"/>
    <x v="8"/>
    <x v="89"/>
    <x v="89"/>
    <x v="64"/>
    <x v="4"/>
    <x v="1"/>
    <n v="15"/>
    <n v="690000"/>
    <n v="10350"/>
    <x v="7"/>
  </r>
  <r>
    <x v="9"/>
    <s v="ENERO"/>
    <s v="BQE-4355"/>
    <x v="8"/>
    <x v="8"/>
    <x v="43"/>
    <x v="43"/>
    <x v="29"/>
    <x v="1"/>
    <x v="1"/>
    <n v="50"/>
    <n v="177750"/>
    <n v="8887.5"/>
    <x v="7"/>
  </r>
  <r>
    <x v="9"/>
    <s v="FEBRERO"/>
    <s v="BQE-4359"/>
    <x v="13"/>
    <x v="13"/>
    <x v="719"/>
    <x v="723"/>
    <x v="4"/>
    <x v="2"/>
    <x v="1"/>
    <n v="60"/>
    <n v="214796"/>
    <n v="12887.76"/>
    <x v="9"/>
  </r>
  <r>
    <x v="9"/>
    <s v="FEBRERO"/>
    <s v="BQE-4360"/>
    <x v="4"/>
    <x v="4"/>
    <x v="7"/>
    <x v="7"/>
    <x v="4"/>
    <x v="2"/>
    <x v="1"/>
    <n v="4"/>
    <n v="889391"/>
    <n v="3557.5639999999999"/>
    <x v="3"/>
  </r>
  <r>
    <x v="9"/>
    <s v="FEBRERO"/>
    <s v="BQE-4361"/>
    <x v="37"/>
    <x v="37"/>
    <x v="417"/>
    <x v="417"/>
    <x v="283"/>
    <x v="1"/>
    <x v="1"/>
    <n v="7"/>
    <n v="31076.5"/>
    <n v="217.53550000000001"/>
    <x v="17"/>
  </r>
  <r>
    <x v="9"/>
    <s v="FEBRERO"/>
    <s v="BQE-4362"/>
    <x v="37"/>
    <x v="37"/>
    <x v="121"/>
    <x v="121"/>
    <x v="93"/>
    <x v="1"/>
    <x v="1"/>
    <n v="20"/>
    <n v="63421.440000000002"/>
    <n v="1268.4288000000001"/>
    <x v="17"/>
  </r>
  <r>
    <x v="9"/>
    <s v="FEBRERO"/>
    <s v="BQE-4363"/>
    <x v="37"/>
    <x v="37"/>
    <x v="43"/>
    <x v="43"/>
    <x v="29"/>
    <x v="1"/>
    <x v="1"/>
    <n v="30"/>
    <n v="132632.53"/>
    <n v="3978.9758999999999"/>
    <x v="17"/>
  </r>
  <r>
    <x v="9"/>
    <s v="FEBRERO"/>
    <s v="BQE-4363"/>
    <x v="37"/>
    <x v="37"/>
    <x v="45"/>
    <x v="45"/>
    <x v="31"/>
    <x v="4"/>
    <x v="1"/>
    <n v="2"/>
    <n v="529597.68999999994"/>
    <n v="1059.1953799999999"/>
    <x v="17"/>
  </r>
  <r>
    <x v="9"/>
    <s v="FEBRERO"/>
    <s v="BQE-4363"/>
    <x v="37"/>
    <x v="37"/>
    <x v="89"/>
    <x v="89"/>
    <x v="64"/>
    <x v="4"/>
    <x v="1"/>
    <n v="10"/>
    <n v="518641.53"/>
    <n v="5186.4153000000006"/>
    <x v="17"/>
  </r>
  <r>
    <x v="9"/>
    <s v="FEBRERO"/>
    <s v="BQE-4363"/>
    <x v="37"/>
    <x v="37"/>
    <x v="4"/>
    <x v="4"/>
    <x v="4"/>
    <x v="2"/>
    <x v="1"/>
    <n v="10"/>
    <n v="412223"/>
    <n v="4122.2299999999996"/>
    <x v="17"/>
  </r>
  <r>
    <x v="9"/>
    <s v="FEBRERO"/>
    <s v="BQE-4364"/>
    <x v="37"/>
    <x v="37"/>
    <x v="4"/>
    <x v="4"/>
    <x v="4"/>
    <x v="2"/>
    <x v="1"/>
    <n v="0"/>
    <n v="364736.5"/>
    <n v="0"/>
    <x v="17"/>
  </r>
  <r>
    <x v="9"/>
    <s v="FEBRERO"/>
    <s v="BQE-4365"/>
    <x v="12"/>
    <x v="12"/>
    <x v="44"/>
    <x v="44"/>
    <x v="30"/>
    <x v="4"/>
    <x v="1"/>
    <n v="30"/>
    <n v="705563.52"/>
    <n v="21166.905600000002"/>
    <x v="8"/>
  </r>
  <r>
    <x v="9"/>
    <s v="FEBRERO"/>
    <s v="BQE-4365"/>
    <x v="12"/>
    <x v="12"/>
    <x v="115"/>
    <x v="115"/>
    <x v="87"/>
    <x v="4"/>
    <x v="1"/>
    <n v="10"/>
    <n v="1086092.1599999999"/>
    <n v="10860.9216"/>
    <x v="8"/>
  </r>
  <r>
    <x v="9"/>
    <s v="FEBRERO"/>
    <s v="BQE-4366"/>
    <x v="12"/>
    <x v="12"/>
    <x v="44"/>
    <x v="44"/>
    <x v="30"/>
    <x v="4"/>
    <x v="1"/>
    <n v="9"/>
    <n v="717177.57"/>
    <n v="6454.5981300000003"/>
    <x v="8"/>
  </r>
  <r>
    <x v="9"/>
    <s v="FEBRERO"/>
    <s v="BQE-4367"/>
    <x v="37"/>
    <x v="37"/>
    <x v="7"/>
    <x v="7"/>
    <x v="4"/>
    <x v="2"/>
    <x v="1"/>
    <n v="9"/>
    <n v="847825.73"/>
    <n v="7630.4315700000006"/>
    <x v="17"/>
  </r>
  <r>
    <x v="9"/>
    <s v="FEBRERO"/>
    <s v="BQE-4368"/>
    <x v="37"/>
    <x v="37"/>
    <x v="7"/>
    <x v="7"/>
    <x v="4"/>
    <x v="2"/>
    <x v="1"/>
    <n v="1"/>
    <n v="847825.73"/>
    <n v="847.82573000000002"/>
    <x v="17"/>
  </r>
  <r>
    <x v="9"/>
    <s v="FEBRERO"/>
    <s v="BQE-4369"/>
    <x v="28"/>
    <x v="28"/>
    <x v="45"/>
    <x v="45"/>
    <x v="31"/>
    <x v="4"/>
    <x v="1"/>
    <n v="8"/>
    <n v="707893"/>
    <n v="5663.1440000000002"/>
    <x v="10"/>
  </r>
  <r>
    <x v="9"/>
    <s v="FEBRERO"/>
    <s v="BQE-4369"/>
    <x v="28"/>
    <x v="28"/>
    <x v="20"/>
    <x v="20"/>
    <x v="6"/>
    <x v="3"/>
    <x v="1"/>
    <n v="4"/>
    <n v="3765757"/>
    <n v="15063.028"/>
    <x v="10"/>
  </r>
  <r>
    <x v="9"/>
    <s v="FEBRERO"/>
    <s v="BQE-4369"/>
    <x v="28"/>
    <x v="28"/>
    <x v="106"/>
    <x v="106"/>
    <x v="79"/>
    <x v="1"/>
    <x v="1"/>
    <n v="10"/>
    <n v="20737"/>
    <n v="207.37"/>
    <x v="10"/>
  </r>
  <r>
    <x v="9"/>
    <s v="FEBRERO"/>
    <s v="BQE-4370"/>
    <x v="1"/>
    <x v="1"/>
    <x v="4"/>
    <x v="4"/>
    <x v="4"/>
    <x v="2"/>
    <x v="1"/>
    <n v="5"/>
    <n v="560000"/>
    <n v="2800"/>
    <x v="1"/>
  </r>
  <r>
    <x v="9"/>
    <s v="FEBRERO"/>
    <s v="BQE-4371"/>
    <x v="12"/>
    <x v="12"/>
    <x v="719"/>
    <x v="723"/>
    <x v="4"/>
    <x v="2"/>
    <x v="1"/>
    <n v="130"/>
    <n v="196001"/>
    <n v="25480.13"/>
    <x v="8"/>
  </r>
  <r>
    <x v="9"/>
    <s v="FEBRERO"/>
    <s v="BQE-4372"/>
    <x v="4"/>
    <x v="4"/>
    <x v="4"/>
    <x v="4"/>
    <x v="4"/>
    <x v="2"/>
    <x v="1"/>
    <n v="25"/>
    <n v="471696.96"/>
    <n v="11792.424000000001"/>
    <x v="3"/>
  </r>
  <r>
    <x v="9"/>
    <s v="FEBRERO"/>
    <s v="BQE-4373"/>
    <x v="2"/>
    <x v="2"/>
    <x v="4"/>
    <x v="4"/>
    <x v="4"/>
    <x v="2"/>
    <x v="1"/>
    <n v="4"/>
    <n v="471696.96"/>
    <n v="1886.7878400000002"/>
    <x v="2"/>
  </r>
  <r>
    <x v="9"/>
    <s v="FEBRERO"/>
    <s v="BQE-4374"/>
    <x v="2"/>
    <x v="2"/>
    <x v="7"/>
    <x v="7"/>
    <x v="4"/>
    <x v="2"/>
    <x v="1"/>
    <n v="1"/>
    <n v="889391.33"/>
    <n v="889.39132999999993"/>
    <x v="2"/>
  </r>
  <r>
    <x v="9"/>
    <s v="FEBRERO"/>
    <s v="BQE-4375"/>
    <x v="45"/>
    <x v="45"/>
    <x v="236"/>
    <x v="236"/>
    <x v="167"/>
    <x v="0"/>
    <x v="3"/>
    <n v="2"/>
    <n v="3615000"/>
    <n v="7230"/>
    <x v="0"/>
  </r>
  <r>
    <x v="9"/>
    <s v="FEBRERO"/>
    <s v="BQE-4375"/>
    <x v="45"/>
    <x v="45"/>
    <x v="614"/>
    <x v="614"/>
    <x v="4"/>
    <x v="3"/>
    <x v="1"/>
    <n v="4"/>
    <n v="220000"/>
    <n v="880"/>
    <x v="0"/>
  </r>
  <r>
    <x v="9"/>
    <s v="FEBRERO"/>
    <s v="BQE-4376"/>
    <x v="2"/>
    <x v="2"/>
    <x v="7"/>
    <x v="7"/>
    <x v="4"/>
    <x v="2"/>
    <x v="1"/>
    <n v="1"/>
    <n v="889391.33"/>
    <n v="889.39132999999993"/>
    <x v="2"/>
  </r>
  <r>
    <x v="9"/>
    <s v="FEBRERO"/>
    <s v="BQE-4377"/>
    <x v="5"/>
    <x v="5"/>
    <x v="374"/>
    <x v="374"/>
    <x v="4"/>
    <x v="3"/>
    <x v="1"/>
    <n v="4"/>
    <n v="3446134"/>
    <n v="13784.536"/>
    <x v="4"/>
  </r>
  <r>
    <x v="9"/>
    <s v="FEBRERO"/>
    <s v="BQE-4377"/>
    <x v="5"/>
    <x v="5"/>
    <x v="196"/>
    <x v="196"/>
    <x v="4"/>
    <x v="3"/>
    <x v="1"/>
    <n v="4"/>
    <n v="8040980.5"/>
    <n v="32163.921999999999"/>
    <x v="4"/>
  </r>
  <r>
    <x v="9"/>
    <s v="FEBRERO"/>
    <s v="BQE-4377"/>
    <x v="5"/>
    <x v="5"/>
    <x v="18"/>
    <x v="18"/>
    <x v="4"/>
    <x v="3"/>
    <x v="1"/>
    <n v="4"/>
    <n v="3446287.2"/>
    <n v="13785.148800000001"/>
    <x v="4"/>
  </r>
  <r>
    <x v="9"/>
    <s v="FEBRERO"/>
    <s v="BQE-4377"/>
    <x v="5"/>
    <x v="5"/>
    <x v="15"/>
    <x v="15"/>
    <x v="4"/>
    <x v="3"/>
    <x v="1"/>
    <n v="4"/>
    <n v="5169430"/>
    <n v="20677.72"/>
    <x v="4"/>
  </r>
  <r>
    <x v="9"/>
    <s v="FEBRERO"/>
    <s v="BQE-4378"/>
    <x v="165"/>
    <x v="165"/>
    <x v="459"/>
    <x v="459"/>
    <x v="319"/>
    <x v="3"/>
    <x v="0"/>
    <n v="6"/>
    <n v="105000"/>
    <n v="630"/>
    <x v="0"/>
  </r>
  <r>
    <x v="9"/>
    <s v="FEBRERO"/>
    <s v="BQE-4379"/>
    <x v="48"/>
    <x v="48"/>
    <x v="638"/>
    <x v="638"/>
    <x v="436"/>
    <x v="1"/>
    <x v="1"/>
    <n v="238"/>
    <n v="15600"/>
    <n v="3712.8"/>
    <x v="0"/>
  </r>
  <r>
    <x v="9"/>
    <s v="FEBRERO"/>
    <s v="BQE-4393"/>
    <x v="37"/>
    <x v="37"/>
    <x v="4"/>
    <x v="4"/>
    <x v="4"/>
    <x v="2"/>
    <x v="1"/>
    <n v="2"/>
    <n v="412223"/>
    <n v="824.44600000000003"/>
    <x v="17"/>
  </r>
  <r>
    <x v="9"/>
    <s v="FEBRERO"/>
    <s v="BQE-4394"/>
    <x v="48"/>
    <x v="48"/>
    <x v="704"/>
    <x v="701"/>
    <x v="4"/>
    <x v="1"/>
    <x v="22"/>
    <n v="5"/>
    <n v="2464800"/>
    <n v="12324"/>
    <x v="0"/>
  </r>
  <r>
    <x v="9"/>
    <s v="FEBRERO"/>
    <s v="BQE-4394"/>
    <x v="48"/>
    <x v="48"/>
    <x v="772"/>
    <x v="786"/>
    <x v="4"/>
    <x v="1"/>
    <x v="22"/>
    <n v="5"/>
    <n v="705290"/>
    <n v="3526.45"/>
    <x v="0"/>
  </r>
  <r>
    <x v="9"/>
    <s v="FEBRERO"/>
    <s v="BQE-4416"/>
    <x v="165"/>
    <x v="165"/>
    <x v="459"/>
    <x v="459"/>
    <x v="319"/>
    <x v="3"/>
    <x v="0"/>
    <n v="6"/>
    <n v="104902"/>
    <n v="629.41200000000003"/>
    <x v="0"/>
  </r>
  <r>
    <x v="9"/>
    <s v="FEBRERO"/>
    <s v="BQE-4417"/>
    <x v="163"/>
    <x v="163"/>
    <x v="707"/>
    <x v="704"/>
    <x v="474"/>
    <x v="0"/>
    <x v="3"/>
    <n v="3"/>
    <n v="2250000"/>
    <n v="6750"/>
    <x v="26"/>
  </r>
  <r>
    <x v="9"/>
    <s v="FEBRERO"/>
    <s v="BQE-4418"/>
    <x v="179"/>
    <x v="179"/>
    <x v="294"/>
    <x v="294"/>
    <x v="200"/>
    <x v="0"/>
    <x v="3"/>
    <n v="1"/>
    <n v="107521"/>
    <n v="107.521"/>
    <x v="14"/>
  </r>
  <r>
    <x v="9"/>
    <s v="FEBRERO"/>
    <s v="BQE-4418"/>
    <x v="179"/>
    <x v="179"/>
    <x v="60"/>
    <x v="60"/>
    <x v="46"/>
    <x v="0"/>
    <x v="3"/>
    <n v="9"/>
    <n v="243800"/>
    <n v="2194.1999999999998"/>
    <x v="14"/>
  </r>
  <r>
    <x v="9"/>
    <s v="FEBRERO"/>
    <s v="BQE-4418"/>
    <x v="179"/>
    <x v="179"/>
    <x v="56"/>
    <x v="56"/>
    <x v="42"/>
    <x v="0"/>
    <x v="3"/>
    <n v="12"/>
    <n v="242600"/>
    <n v="2911.2"/>
    <x v="14"/>
  </r>
  <r>
    <x v="9"/>
    <s v="FEBRERO"/>
    <s v="BQE-4418"/>
    <x v="179"/>
    <x v="179"/>
    <x v="137"/>
    <x v="137"/>
    <x v="106"/>
    <x v="0"/>
    <x v="3"/>
    <n v="5"/>
    <n v="1450000"/>
    <n v="7250"/>
    <x v="14"/>
  </r>
  <r>
    <x v="9"/>
    <s v="FEBRERO"/>
    <s v="BQE-4419"/>
    <x v="186"/>
    <x v="186"/>
    <x v="776"/>
    <x v="790"/>
    <x v="4"/>
    <x v="1"/>
    <x v="15"/>
    <n v="1"/>
    <n v="2850000"/>
    <n v="2850"/>
    <x v="0"/>
  </r>
  <r>
    <x v="9"/>
    <s v="FEBRERO"/>
    <s v="BQE-4419"/>
    <x v="186"/>
    <x v="186"/>
    <x v="758"/>
    <x v="771"/>
    <x v="4"/>
    <x v="1"/>
    <x v="15"/>
    <n v="1"/>
    <n v="1850000"/>
    <n v="1850"/>
    <x v="0"/>
  </r>
  <r>
    <x v="9"/>
    <s v="FEBRERO"/>
    <s v="BQE-4420"/>
    <x v="12"/>
    <x v="12"/>
    <x v="386"/>
    <x v="386"/>
    <x v="262"/>
    <x v="2"/>
    <x v="1"/>
    <n v="1000"/>
    <n v="196001"/>
    <n v="196001"/>
    <x v="8"/>
  </r>
  <r>
    <x v="9"/>
    <s v="FEBRERO"/>
    <s v="BQE-4421"/>
    <x v="12"/>
    <x v="12"/>
    <x v="5"/>
    <x v="5"/>
    <x v="4"/>
    <x v="2"/>
    <x v="1"/>
    <n v="20"/>
    <n v="2480102"/>
    <n v="49602.04"/>
    <x v="8"/>
  </r>
  <r>
    <x v="9"/>
    <s v="FEBRERO"/>
    <s v="BQE-4424"/>
    <x v="12"/>
    <x v="12"/>
    <x v="386"/>
    <x v="386"/>
    <x v="262"/>
    <x v="2"/>
    <x v="1"/>
    <n v="370"/>
    <n v="196001"/>
    <n v="72520.37"/>
    <x v="8"/>
  </r>
  <r>
    <x v="9"/>
    <s v="FEBRERO"/>
    <s v="BQE-4425"/>
    <x v="66"/>
    <x v="66"/>
    <x v="76"/>
    <x v="76"/>
    <x v="4"/>
    <x v="3"/>
    <x v="1"/>
    <n v="12"/>
    <n v="202802"/>
    <n v="2433.6239999999998"/>
    <x v="0"/>
  </r>
  <r>
    <x v="9"/>
    <s v="FEBRERO"/>
    <s v="BQE-4426"/>
    <x v="66"/>
    <x v="66"/>
    <x v="705"/>
    <x v="702"/>
    <x v="4"/>
    <x v="3"/>
    <x v="1"/>
    <n v="2"/>
    <n v="2516491"/>
    <n v="5032.982"/>
    <x v="0"/>
  </r>
  <r>
    <x v="9"/>
    <s v="FEBRERO"/>
    <s v="BQE-4427"/>
    <x v="45"/>
    <x v="45"/>
    <x v="258"/>
    <x v="258"/>
    <x v="177"/>
    <x v="1"/>
    <x v="3"/>
    <n v="24"/>
    <n v="120000"/>
    <n v="2880"/>
    <x v="0"/>
  </r>
  <r>
    <x v="9"/>
    <s v="FEBRERO"/>
    <s v="BQE-4428"/>
    <x v="82"/>
    <x v="82"/>
    <x v="5"/>
    <x v="5"/>
    <x v="4"/>
    <x v="2"/>
    <x v="1"/>
    <n v="2"/>
    <n v="2385000"/>
    <n v="4770"/>
    <x v="0"/>
  </r>
  <r>
    <x v="9"/>
    <s v="FEBRERO"/>
    <s v="BQE-4429"/>
    <x v="154"/>
    <x v="154"/>
    <x v="648"/>
    <x v="648"/>
    <x v="4"/>
    <x v="3"/>
    <x v="1"/>
    <n v="1"/>
    <n v="2800000"/>
    <n v="2800"/>
    <x v="0"/>
  </r>
  <r>
    <x v="9"/>
    <s v="FEBRERO"/>
    <s v="BQE-4435"/>
    <x v="45"/>
    <x v="45"/>
    <x v="128"/>
    <x v="128"/>
    <x v="98"/>
    <x v="0"/>
    <x v="3"/>
    <n v="3"/>
    <n v="456666.67"/>
    <n v="1370.00001"/>
    <x v="0"/>
  </r>
  <r>
    <x v="9"/>
    <s v="FEBRERO"/>
    <s v="BQE-4436"/>
    <x v="66"/>
    <x v="66"/>
    <x v="705"/>
    <x v="702"/>
    <x v="4"/>
    <x v="3"/>
    <x v="1"/>
    <n v="1"/>
    <n v="2516491"/>
    <n v="2516.491"/>
    <x v="0"/>
  </r>
  <r>
    <x v="9"/>
    <s v="FEBRERO"/>
    <s v="BQE-4438"/>
    <x v="77"/>
    <x v="77"/>
    <x v="146"/>
    <x v="146"/>
    <x v="115"/>
    <x v="2"/>
    <x v="3"/>
    <n v="0"/>
    <n v="1827011.9"/>
    <n v="0"/>
    <x v="16"/>
  </r>
  <r>
    <x v="9"/>
    <s v="FEBRERO"/>
    <s v="BQE-4438"/>
    <x v="77"/>
    <x v="77"/>
    <x v="136"/>
    <x v="136"/>
    <x v="105"/>
    <x v="0"/>
    <x v="3"/>
    <n v="0"/>
    <n v="242185.93"/>
    <n v="0"/>
    <x v="16"/>
  </r>
  <r>
    <x v="9"/>
    <s v="FEBRERO"/>
    <s v="BQE-4438"/>
    <x v="77"/>
    <x v="77"/>
    <x v="96"/>
    <x v="96"/>
    <x v="71"/>
    <x v="0"/>
    <x v="3"/>
    <n v="0"/>
    <n v="326616"/>
    <n v="0"/>
    <x v="16"/>
  </r>
  <r>
    <x v="9"/>
    <s v="FEBRERO"/>
    <s v="BQE-4440"/>
    <x v="77"/>
    <x v="77"/>
    <x v="218"/>
    <x v="218"/>
    <x v="157"/>
    <x v="1"/>
    <x v="3"/>
    <n v="0"/>
    <n v="55961.25"/>
    <n v="0"/>
    <x v="16"/>
  </r>
  <r>
    <x v="9"/>
    <s v="FEBRERO"/>
    <s v="BQE-4440"/>
    <x v="77"/>
    <x v="77"/>
    <x v="235"/>
    <x v="235"/>
    <x v="166"/>
    <x v="0"/>
    <x v="3"/>
    <n v="0"/>
    <n v="1642468.8"/>
    <n v="0"/>
    <x v="16"/>
  </r>
  <r>
    <x v="9"/>
    <s v="FEBRERO"/>
    <s v="BQE-4440"/>
    <x v="77"/>
    <x v="77"/>
    <x v="260"/>
    <x v="260"/>
    <x v="179"/>
    <x v="1"/>
    <x v="3"/>
    <n v="0"/>
    <n v="383242.72"/>
    <n v="0"/>
    <x v="16"/>
  </r>
  <r>
    <x v="9"/>
    <s v="FEBRERO"/>
    <s v="BQE-4440"/>
    <x v="77"/>
    <x v="77"/>
    <x v="133"/>
    <x v="133"/>
    <x v="102"/>
    <x v="0"/>
    <x v="3"/>
    <n v="0"/>
    <n v="849273.68"/>
    <n v="0"/>
    <x v="16"/>
  </r>
  <r>
    <x v="9"/>
    <s v="FEBRERO"/>
    <s v="BQE-4440"/>
    <x v="77"/>
    <x v="77"/>
    <x v="586"/>
    <x v="586"/>
    <x v="400"/>
    <x v="1"/>
    <x v="3"/>
    <n v="0"/>
    <n v="201749.91"/>
    <n v="0"/>
    <x v="16"/>
  </r>
  <r>
    <x v="9"/>
    <s v="MARZO"/>
    <s v="BQE-4441"/>
    <x v="12"/>
    <x v="12"/>
    <x v="323"/>
    <x v="323"/>
    <x v="4"/>
    <x v="2"/>
    <x v="1"/>
    <n v="0"/>
    <n v="4573123"/>
    <n v="0"/>
    <x v="8"/>
  </r>
  <r>
    <x v="9"/>
    <s v="MARZO"/>
    <s v="BQE-4442"/>
    <x v="24"/>
    <x v="24"/>
    <x v="7"/>
    <x v="7"/>
    <x v="4"/>
    <x v="2"/>
    <x v="1"/>
    <n v="1"/>
    <n v="952000"/>
    <n v="952"/>
    <x v="15"/>
  </r>
  <r>
    <x v="9"/>
    <s v="MARZO"/>
    <s v="BQE-4443"/>
    <x v="24"/>
    <x v="24"/>
    <x v="7"/>
    <x v="7"/>
    <x v="4"/>
    <x v="2"/>
    <x v="1"/>
    <n v="1"/>
    <n v="952000"/>
    <n v="952"/>
    <x v="15"/>
  </r>
  <r>
    <x v="9"/>
    <s v="MARZO"/>
    <s v="BQE-4444"/>
    <x v="24"/>
    <x v="24"/>
    <x v="7"/>
    <x v="7"/>
    <x v="4"/>
    <x v="2"/>
    <x v="1"/>
    <n v="1"/>
    <n v="952000"/>
    <n v="952"/>
    <x v="15"/>
  </r>
  <r>
    <x v="9"/>
    <s v="MARZO"/>
    <s v="BQE-4445"/>
    <x v="13"/>
    <x v="13"/>
    <x v="9"/>
    <x v="9"/>
    <x v="4"/>
    <x v="3"/>
    <x v="1"/>
    <n v="12"/>
    <n v="199387"/>
    <n v="2392.6439999999998"/>
    <x v="9"/>
  </r>
  <r>
    <x v="9"/>
    <s v="MARZO"/>
    <s v="BQE-4445"/>
    <x v="13"/>
    <x v="13"/>
    <x v="500"/>
    <x v="500"/>
    <x v="4"/>
    <x v="3"/>
    <x v="1"/>
    <n v="7"/>
    <n v="829044"/>
    <n v="5803.308"/>
    <x v="9"/>
  </r>
  <r>
    <x v="9"/>
    <s v="MARZO"/>
    <s v="BQE-4446"/>
    <x v="1"/>
    <x v="1"/>
    <x v="7"/>
    <x v="7"/>
    <x v="4"/>
    <x v="2"/>
    <x v="1"/>
    <n v="5"/>
    <n v="820000"/>
    <n v="4100"/>
    <x v="1"/>
  </r>
  <r>
    <x v="9"/>
    <s v="MARZO"/>
    <s v="BQE-4446"/>
    <x v="1"/>
    <x v="1"/>
    <x v="76"/>
    <x v="76"/>
    <x v="4"/>
    <x v="3"/>
    <x v="1"/>
    <n v="2"/>
    <n v="205000"/>
    <n v="410"/>
    <x v="1"/>
  </r>
  <r>
    <x v="9"/>
    <s v="MARZO"/>
    <s v="BQE-4447"/>
    <x v="28"/>
    <x v="28"/>
    <x v="386"/>
    <x v="386"/>
    <x v="262"/>
    <x v="2"/>
    <x v="1"/>
    <n v="120"/>
    <n v="224001"/>
    <n v="26880.12"/>
    <x v="10"/>
  </r>
  <r>
    <x v="9"/>
    <s v="MARZO"/>
    <s v="BQE-4448"/>
    <x v="173"/>
    <x v="173"/>
    <x v="9"/>
    <x v="9"/>
    <x v="4"/>
    <x v="3"/>
    <x v="1"/>
    <n v="1"/>
    <n v="235500"/>
    <n v="235.5"/>
    <x v="0"/>
  </r>
  <r>
    <x v="9"/>
    <s v="MARZO"/>
    <s v="BQE-4449"/>
    <x v="165"/>
    <x v="165"/>
    <x v="459"/>
    <x v="459"/>
    <x v="319"/>
    <x v="3"/>
    <x v="0"/>
    <n v="5"/>
    <n v="251764.7"/>
    <n v="1258.8235"/>
    <x v="0"/>
  </r>
  <r>
    <x v="9"/>
    <s v="MARZO"/>
    <s v="BQE-4450"/>
    <x v="2"/>
    <x v="2"/>
    <x v="7"/>
    <x v="7"/>
    <x v="4"/>
    <x v="2"/>
    <x v="1"/>
    <n v="2"/>
    <n v="889391"/>
    <n v="1778.7819999999999"/>
    <x v="2"/>
  </r>
  <r>
    <x v="9"/>
    <s v="MARZO"/>
    <s v="BQE-4475"/>
    <x v="165"/>
    <x v="165"/>
    <x v="459"/>
    <x v="459"/>
    <x v="319"/>
    <x v="3"/>
    <x v="0"/>
    <n v="5"/>
    <n v="105000"/>
    <n v="525"/>
    <x v="0"/>
  </r>
  <r>
    <x v="9"/>
    <s v="MARZO"/>
    <s v="BQE-4476"/>
    <x v="77"/>
    <x v="77"/>
    <x v="146"/>
    <x v="146"/>
    <x v="115"/>
    <x v="2"/>
    <x v="3"/>
    <n v="2"/>
    <n v="1750294.63"/>
    <n v="3500.5892599999997"/>
    <x v="16"/>
  </r>
  <r>
    <x v="9"/>
    <s v="MARZO"/>
    <s v="BQE-4476"/>
    <x v="77"/>
    <x v="77"/>
    <x v="136"/>
    <x v="136"/>
    <x v="105"/>
    <x v="0"/>
    <x v="3"/>
    <n v="5"/>
    <n v="232016.4"/>
    <n v="1160.0820000000001"/>
    <x v="16"/>
  </r>
  <r>
    <x v="9"/>
    <s v="MARZO"/>
    <s v="BQE-4476"/>
    <x v="77"/>
    <x v="77"/>
    <x v="96"/>
    <x v="96"/>
    <x v="71"/>
    <x v="0"/>
    <x v="3"/>
    <n v="3"/>
    <n v="312901.83"/>
    <n v="938.70548999999994"/>
    <x v="16"/>
  </r>
  <r>
    <x v="9"/>
    <s v="MARZO"/>
    <s v="BQE-4477"/>
    <x v="77"/>
    <x v="77"/>
    <x v="218"/>
    <x v="218"/>
    <x v="157"/>
    <x v="1"/>
    <x v="3"/>
    <n v="4"/>
    <n v="53611.41"/>
    <n v="214.44564000000003"/>
    <x v="16"/>
  </r>
  <r>
    <x v="9"/>
    <s v="MARZO"/>
    <s v="BQE-4477"/>
    <x v="77"/>
    <x v="77"/>
    <x v="235"/>
    <x v="235"/>
    <x v="166"/>
    <x v="0"/>
    <x v="3"/>
    <n v="4"/>
    <n v="1573500.6"/>
    <n v="6294.0024000000003"/>
    <x v="16"/>
  </r>
  <r>
    <x v="9"/>
    <s v="MARZO"/>
    <s v="BQE-4477"/>
    <x v="77"/>
    <x v="77"/>
    <x v="260"/>
    <x v="260"/>
    <x v="179"/>
    <x v="1"/>
    <x v="3"/>
    <n v="2"/>
    <n v="367150.14"/>
    <n v="734.30028000000004"/>
    <x v="16"/>
  </r>
  <r>
    <x v="9"/>
    <s v="MARZO"/>
    <s v="BQE-4477"/>
    <x v="77"/>
    <x v="77"/>
    <x v="133"/>
    <x v="133"/>
    <x v="102"/>
    <x v="0"/>
    <x v="3"/>
    <n v="10"/>
    <n v="813612.2"/>
    <n v="8136.1220000000003"/>
    <x v="16"/>
  </r>
  <r>
    <x v="9"/>
    <s v="MARZO"/>
    <s v="BQE-4477"/>
    <x v="77"/>
    <x v="77"/>
    <x v="586"/>
    <x v="586"/>
    <x v="400"/>
    <x v="1"/>
    <x v="3"/>
    <n v="18"/>
    <n v="193278.32"/>
    <n v="3479.0097600000004"/>
    <x v="16"/>
  </r>
  <r>
    <x v="9"/>
    <s v="MARZO"/>
    <s v="BQE-4478"/>
    <x v="147"/>
    <x v="147"/>
    <x v="417"/>
    <x v="417"/>
    <x v="283"/>
    <x v="1"/>
    <x v="1"/>
    <n v="20"/>
    <n v="1910.67"/>
    <n v="38.2134"/>
    <x v="0"/>
  </r>
  <r>
    <x v="9"/>
    <s v="MARZO"/>
    <s v="BQE-4478"/>
    <x v="147"/>
    <x v="147"/>
    <x v="461"/>
    <x v="461"/>
    <x v="321"/>
    <x v="1"/>
    <x v="1"/>
    <n v="4"/>
    <n v="1910.67"/>
    <n v="7.6426800000000004"/>
    <x v="0"/>
  </r>
  <r>
    <x v="9"/>
    <s v="MARZO"/>
    <s v="BQE-4479"/>
    <x v="20"/>
    <x v="20"/>
    <x v="728"/>
    <x v="743"/>
    <x v="489"/>
    <x v="9"/>
    <x v="15"/>
    <n v="1"/>
    <n v="10636114.77"/>
    <n v="10636.11477"/>
    <x v="0"/>
  </r>
  <r>
    <x v="9"/>
    <s v="MARZO"/>
    <s v="BQE-4488"/>
    <x v="24"/>
    <x v="24"/>
    <x v="82"/>
    <x v="82"/>
    <x v="4"/>
    <x v="3"/>
    <x v="1"/>
    <n v="10"/>
    <n v="190926"/>
    <n v="1909.26"/>
    <x v="15"/>
  </r>
  <r>
    <x v="9"/>
    <s v="MARZO"/>
    <s v="BQE-4489"/>
    <x v="24"/>
    <x v="24"/>
    <x v="82"/>
    <x v="82"/>
    <x v="4"/>
    <x v="3"/>
    <x v="1"/>
    <n v="5"/>
    <n v="190926"/>
    <n v="954.63"/>
    <x v="15"/>
  </r>
  <r>
    <x v="9"/>
    <s v="MARZO"/>
    <s v="BQE-4490"/>
    <x v="24"/>
    <x v="24"/>
    <x v="82"/>
    <x v="82"/>
    <x v="4"/>
    <x v="3"/>
    <x v="1"/>
    <n v="5"/>
    <n v="190926"/>
    <n v="954.63"/>
    <x v="15"/>
  </r>
  <r>
    <x v="9"/>
    <s v="MARZO"/>
    <s v="BQE-4491"/>
    <x v="24"/>
    <x v="24"/>
    <x v="82"/>
    <x v="82"/>
    <x v="4"/>
    <x v="3"/>
    <x v="1"/>
    <n v="10"/>
    <n v="190926"/>
    <n v="1909.26"/>
    <x v="15"/>
  </r>
  <r>
    <x v="9"/>
    <s v="MARZO"/>
    <s v="BQE-4492"/>
    <x v="24"/>
    <x v="24"/>
    <x v="82"/>
    <x v="82"/>
    <x v="4"/>
    <x v="3"/>
    <x v="1"/>
    <n v="10"/>
    <n v="190926"/>
    <n v="1909.26"/>
    <x v="15"/>
  </r>
  <r>
    <x v="9"/>
    <s v="MARZO"/>
    <s v="BQE-4493"/>
    <x v="2"/>
    <x v="2"/>
    <x v="7"/>
    <x v="7"/>
    <x v="4"/>
    <x v="2"/>
    <x v="1"/>
    <n v="1"/>
    <n v="889391"/>
    <n v="889.39099999999996"/>
    <x v="2"/>
  </r>
  <r>
    <x v="9"/>
    <s v="MARZO"/>
    <s v="BQE-4494"/>
    <x v="28"/>
    <x v="28"/>
    <x v="82"/>
    <x v="82"/>
    <x v="4"/>
    <x v="3"/>
    <x v="1"/>
    <n v="100"/>
    <n v="177640.77"/>
    <n v="17764.077000000001"/>
    <x v="10"/>
  </r>
  <r>
    <x v="9"/>
    <s v="MARZO"/>
    <s v="BQE-4495"/>
    <x v="6"/>
    <x v="6"/>
    <x v="7"/>
    <x v="7"/>
    <x v="4"/>
    <x v="2"/>
    <x v="1"/>
    <n v="10"/>
    <n v="646144.5"/>
    <n v="6461.4449999999997"/>
    <x v="5"/>
  </r>
  <r>
    <x v="9"/>
    <s v="MARZO"/>
    <s v="BQE-4496"/>
    <x v="6"/>
    <x v="6"/>
    <x v="7"/>
    <x v="7"/>
    <x v="4"/>
    <x v="2"/>
    <x v="1"/>
    <n v="4"/>
    <n v="646144.5"/>
    <n v="2584.578"/>
    <x v="5"/>
  </r>
  <r>
    <x v="9"/>
    <s v="MARZO"/>
    <s v="BQE-4497"/>
    <x v="6"/>
    <x v="6"/>
    <x v="7"/>
    <x v="7"/>
    <x v="4"/>
    <x v="2"/>
    <x v="1"/>
    <n v="5"/>
    <n v="646144.5"/>
    <n v="3230.7224999999999"/>
    <x v="5"/>
  </r>
  <r>
    <x v="9"/>
    <s v="MARZO"/>
    <s v="BQE-4498"/>
    <x v="6"/>
    <x v="6"/>
    <x v="7"/>
    <x v="7"/>
    <x v="4"/>
    <x v="2"/>
    <x v="1"/>
    <n v="2"/>
    <n v="646144.5"/>
    <n v="1292.289"/>
    <x v="5"/>
  </r>
  <r>
    <x v="9"/>
    <s v="MARZO"/>
    <s v="BQE-4499"/>
    <x v="2"/>
    <x v="2"/>
    <x v="7"/>
    <x v="7"/>
    <x v="4"/>
    <x v="2"/>
    <x v="1"/>
    <n v="2"/>
    <n v="889391"/>
    <n v="1778.7819999999999"/>
    <x v="2"/>
  </r>
  <r>
    <x v="9"/>
    <s v="MARZO"/>
    <s v="BQE-4500"/>
    <x v="77"/>
    <x v="77"/>
    <x v="170"/>
    <x v="170"/>
    <x v="126"/>
    <x v="2"/>
    <x v="3"/>
    <n v="5"/>
    <n v="1889364.52"/>
    <n v="9446.8225999999995"/>
    <x v="16"/>
  </r>
  <r>
    <x v="9"/>
    <s v="MARZO"/>
    <s v="BQE-4500"/>
    <x v="77"/>
    <x v="77"/>
    <x v="146"/>
    <x v="146"/>
    <x v="115"/>
    <x v="2"/>
    <x v="3"/>
    <n v="3"/>
    <n v="1894077.58"/>
    <n v="5682.2327400000004"/>
    <x v="16"/>
  </r>
  <r>
    <x v="9"/>
    <s v="MARZO"/>
    <s v="BQE-4501"/>
    <x v="6"/>
    <x v="6"/>
    <x v="495"/>
    <x v="495"/>
    <x v="341"/>
    <x v="1"/>
    <x v="1"/>
    <n v="0"/>
    <n v="65064.6"/>
    <n v="0"/>
    <x v="5"/>
  </r>
  <r>
    <x v="9"/>
    <s v="MARZO"/>
    <s v="BQE-4502"/>
    <x v="45"/>
    <x v="45"/>
    <x v="5"/>
    <x v="5"/>
    <x v="4"/>
    <x v="2"/>
    <x v="1"/>
    <n v="1"/>
    <n v="2300000"/>
    <n v="2300"/>
    <x v="0"/>
  </r>
  <r>
    <x v="9"/>
    <s v="MARZO"/>
    <s v="BQE-4503"/>
    <x v="45"/>
    <x v="45"/>
    <x v="76"/>
    <x v="76"/>
    <x v="4"/>
    <x v="3"/>
    <x v="1"/>
    <n v="12"/>
    <n v="220000"/>
    <n v="2640"/>
    <x v="0"/>
  </r>
  <r>
    <x v="9"/>
    <s v="MARZO"/>
    <s v="BQE-4507"/>
    <x v="45"/>
    <x v="45"/>
    <x v="777"/>
    <x v="791"/>
    <x v="4"/>
    <x v="3"/>
    <x v="1"/>
    <n v="8"/>
    <n v="220000"/>
    <n v="1760"/>
    <x v="0"/>
  </r>
  <r>
    <x v="9"/>
    <s v="MARZO"/>
    <s v="BQE-4508"/>
    <x v="6"/>
    <x v="6"/>
    <x v="115"/>
    <x v="115"/>
    <x v="87"/>
    <x v="4"/>
    <x v="1"/>
    <n v="3"/>
    <n v="1443847.32"/>
    <n v="4331.5419599999996"/>
    <x v="5"/>
  </r>
  <r>
    <x v="9"/>
    <s v="MARZO"/>
    <s v="BQE-4509"/>
    <x v="6"/>
    <x v="6"/>
    <x v="115"/>
    <x v="115"/>
    <x v="87"/>
    <x v="4"/>
    <x v="1"/>
    <n v="6"/>
    <n v="1443847.32"/>
    <n v="8663.0839199999991"/>
    <x v="5"/>
  </r>
  <r>
    <x v="9"/>
    <s v="MARZO"/>
    <s v="BQE-4510"/>
    <x v="6"/>
    <x v="6"/>
    <x v="115"/>
    <x v="115"/>
    <x v="87"/>
    <x v="4"/>
    <x v="1"/>
    <n v="1"/>
    <n v="1443847.32"/>
    <n v="1443.8473200000001"/>
    <x v="5"/>
  </r>
  <r>
    <x v="9"/>
    <s v="MARZO"/>
    <s v="BQE-4511"/>
    <x v="6"/>
    <x v="6"/>
    <x v="115"/>
    <x v="115"/>
    <x v="87"/>
    <x v="4"/>
    <x v="1"/>
    <n v="1"/>
    <n v="1443847.32"/>
    <n v="1443.8473200000001"/>
    <x v="5"/>
  </r>
  <r>
    <x v="9"/>
    <s v="MARZO"/>
    <s v="BQE-4512"/>
    <x v="6"/>
    <x v="6"/>
    <x v="115"/>
    <x v="115"/>
    <x v="87"/>
    <x v="4"/>
    <x v="1"/>
    <n v="2"/>
    <n v="1443847.32"/>
    <n v="2887.6946400000002"/>
    <x v="5"/>
  </r>
  <r>
    <x v="9"/>
    <s v="MARZO"/>
    <s v="BQE-4513"/>
    <x v="6"/>
    <x v="6"/>
    <x v="115"/>
    <x v="115"/>
    <x v="87"/>
    <x v="4"/>
    <x v="1"/>
    <n v="6"/>
    <n v="1443847.32"/>
    <n v="8663.0839199999991"/>
    <x v="5"/>
  </r>
  <r>
    <x v="9"/>
    <s v="MARZO"/>
    <s v="BQE-4514"/>
    <x v="49"/>
    <x v="49"/>
    <x v="492"/>
    <x v="492"/>
    <x v="340"/>
    <x v="1"/>
    <x v="1"/>
    <n v="4"/>
    <n v="1654103"/>
    <n v="6616.4120000000003"/>
    <x v="0"/>
  </r>
  <r>
    <x v="9"/>
    <s v="MARZO"/>
    <s v="BQE-4514"/>
    <x v="49"/>
    <x v="49"/>
    <x v="43"/>
    <x v="43"/>
    <x v="29"/>
    <x v="1"/>
    <x v="1"/>
    <n v="60"/>
    <n v="150019"/>
    <n v="9001.14"/>
    <x v="0"/>
  </r>
  <r>
    <x v="9"/>
    <s v="MARZO"/>
    <s v="BQE-4514"/>
    <x v="49"/>
    <x v="49"/>
    <x v="183"/>
    <x v="183"/>
    <x v="133"/>
    <x v="4"/>
    <x v="1"/>
    <n v="20"/>
    <n v="585729"/>
    <n v="11714.58"/>
    <x v="0"/>
  </r>
  <r>
    <x v="9"/>
    <s v="MARZO"/>
    <s v="BQE-4514"/>
    <x v="49"/>
    <x v="49"/>
    <x v="118"/>
    <x v="118"/>
    <x v="90"/>
    <x v="5"/>
    <x v="1"/>
    <n v="32"/>
    <n v="73765"/>
    <n v="2360.48"/>
    <x v="0"/>
  </r>
  <r>
    <x v="9"/>
    <s v="MARZO"/>
    <s v="BQE-4514"/>
    <x v="49"/>
    <x v="49"/>
    <x v="45"/>
    <x v="45"/>
    <x v="31"/>
    <x v="4"/>
    <x v="1"/>
    <n v="12"/>
    <n v="608788"/>
    <n v="7305.4560000000001"/>
    <x v="0"/>
  </r>
  <r>
    <x v="9"/>
    <s v="MARZO"/>
    <s v="BQE-4515"/>
    <x v="25"/>
    <x v="25"/>
    <x v="105"/>
    <x v="105"/>
    <x v="78"/>
    <x v="1"/>
    <x v="1"/>
    <n v="0"/>
    <n v="29426.42"/>
    <n v="0"/>
    <x v="16"/>
  </r>
  <r>
    <x v="9"/>
    <s v="MARZO"/>
    <s v="BQE-4515"/>
    <x v="25"/>
    <x v="25"/>
    <x v="107"/>
    <x v="107"/>
    <x v="80"/>
    <x v="1"/>
    <x v="1"/>
    <n v="0"/>
    <n v="43621.69"/>
    <n v="0"/>
    <x v="16"/>
  </r>
  <r>
    <x v="9"/>
    <s v="MARZO"/>
    <s v="BQE-4515"/>
    <x v="25"/>
    <x v="25"/>
    <x v="106"/>
    <x v="106"/>
    <x v="79"/>
    <x v="1"/>
    <x v="1"/>
    <n v="0"/>
    <n v="22674.07"/>
    <n v="0"/>
    <x v="16"/>
  </r>
  <r>
    <x v="9"/>
    <s v="MARZO"/>
    <s v="BQE-4515"/>
    <x v="25"/>
    <x v="25"/>
    <x v="103"/>
    <x v="103"/>
    <x v="76"/>
    <x v="1"/>
    <x v="1"/>
    <n v="0"/>
    <n v="31881.81"/>
    <n v="0"/>
    <x v="16"/>
  </r>
  <r>
    <x v="9"/>
    <s v="MARZO"/>
    <s v="BQE-4515"/>
    <x v="25"/>
    <x v="25"/>
    <x v="110"/>
    <x v="110"/>
    <x v="83"/>
    <x v="1"/>
    <x v="1"/>
    <n v="0"/>
    <n v="21599.83"/>
    <n v="0"/>
    <x v="16"/>
  </r>
  <r>
    <x v="9"/>
    <s v="MARZO"/>
    <s v="BQE-4515"/>
    <x v="25"/>
    <x v="25"/>
    <x v="108"/>
    <x v="108"/>
    <x v="81"/>
    <x v="1"/>
    <x v="1"/>
    <n v="0"/>
    <n v="2570.5"/>
    <n v="0"/>
    <x v="16"/>
  </r>
  <r>
    <x v="9"/>
    <s v="MARZO"/>
    <s v="BQE-4515"/>
    <x v="25"/>
    <x v="25"/>
    <x v="19"/>
    <x v="19"/>
    <x v="5"/>
    <x v="3"/>
    <x v="1"/>
    <n v="0"/>
    <n v="3016917.32"/>
    <n v="0"/>
    <x v="16"/>
  </r>
  <r>
    <x v="9"/>
    <s v="MARZO"/>
    <s v="BQE-4515"/>
    <x v="25"/>
    <x v="25"/>
    <x v="20"/>
    <x v="20"/>
    <x v="6"/>
    <x v="3"/>
    <x v="1"/>
    <n v="0"/>
    <n v="4640472.78"/>
    <n v="0"/>
    <x v="16"/>
  </r>
  <r>
    <x v="9"/>
    <s v="MARZO"/>
    <s v="BQE-4515"/>
    <x v="25"/>
    <x v="25"/>
    <x v="115"/>
    <x v="115"/>
    <x v="87"/>
    <x v="4"/>
    <x v="1"/>
    <n v="0"/>
    <n v="1131248.08"/>
    <n v="0"/>
    <x v="16"/>
  </r>
  <r>
    <x v="9"/>
    <s v="MARZO"/>
    <s v="BQE-4515"/>
    <x v="25"/>
    <x v="25"/>
    <x v="89"/>
    <x v="89"/>
    <x v="64"/>
    <x v="4"/>
    <x v="1"/>
    <n v="0"/>
    <n v="697755.17"/>
    <n v="0"/>
    <x v="16"/>
  </r>
  <r>
    <x v="9"/>
    <s v="MARZO"/>
    <s v="BQE-4515"/>
    <x v="25"/>
    <x v="25"/>
    <x v="101"/>
    <x v="101"/>
    <x v="74"/>
    <x v="1"/>
    <x v="1"/>
    <n v="0"/>
    <n v="20448.86"/>
    <n v="0"/>
    <x v="16"/>
  </r>
  <r>
    <x v="9"/>
    <s v="MARZO"/>
    <s v="BQE-4515"/>
    <x v="25"/>
    <x v="25"/>
    <x v="117"/>
    <x v="117"/>
    <x v="89"/>
    <x v="1"/>
    <x v="1"/>
    <n v="0"/>
    <n v="230423.79"/>
    <n v="0"/>
    <x v="16"/>
  </r>
  <r>
    <x v="9"/>
    <s v="MARZO"/>
    <s v="BQE-4515"/>
    <x v="25"/>
    <x v="25"/>
    <x v="102"/>
    <x v="102"/>
    <x v="75"/>
    <x v="1"/>
    <x v="1"/>
    <n v="0"/>
    <n v="1879.91"/>
    <n v="0"/>
    <x v="16"/>
  </r>
  <r>
    <x v="9"/>
    <s v="MARZO"/>
    <s v="BQE-4515"/>
    <x v="25"/>
    <x v="25"/>
    <x v="114"/>
    <x v="114"/>
    <x v="86"/>
    <x v="1"/>
    <x v="1"/>
    <n v="0"/>
    <n v="1879.91"/>
    <n v="0"/>
    <x v="16"/>
  </r>
  <r>
    <x v="9"/>
    <s v="MARZO"/>
    <s v="BQE-4515"/>
    <x v="25"/>
    <x v="25"/>
    <x v="417"/>
    <x v="417"/>
    <x v="283"/>
    <x v="1"/>
    <x v="1"/>
    <n v="0"/>
    <n v="1956.65"/>
    <n v="0"/>
    <x v="16"/>
  </r>
  <r>
    <x v="9"/>
    <s v="MARZO"/>
    <s v="BQE-4519"/>
    <x v="45"/>
    <x v="45"/>
    <x v="131"/>
    <x v="131"/>
    <x v="100"/>
    <x v="0"/>
    <x v="3"/>
    <n v="0"/>
    <n v="215000"/>
    <n v="0"/>
    <x v="0"/>
  </r>
  <r>
    <x v="9"/>
    <s v="MARZO"/>
    <s v="BQE-4519"/>
    <x v="45"/>
    <x v="45"/>
    <x v="141"/>
    <x v="141"/>
    <x v="110"/>
    <x v="1"/>
    <x v="3"/>
    <n v="0"/>
    <n v="150000"/>
    <n v="0"/>
    <x v="0"/>
  </r>
  <r>
    <x v="9"/>
    <s v="MARZO"/>
    <s v="BQE-4520"/>
    <x v="4"/>
    <x v="4"/>
    <x v="4"/>
    <x v="4"/>
    <x v="4"/>
    <x v="2"/>
    <x v="1"/>
    <n v="25"/>
    <n v="453798.17"/>
    <n v="11344.954250000001"/>
    <x v="3"/>
  </r>
  <r>
    <x v="9"/>
    <s v="MARZO"/>
    <s v="BQE-4521"/>
    <x v="4"/>
    <x v="4"/>
    <x v="4"/>
    <x v="4"/>
    <x v="4"/>
    <x v="2"/>
    <x v="1"/>
    <n v="0"/>
    <n v="453798.17"/>
    <n v="0"/>
    <x v="3"/>
  </r>
  <r>
    <x v="9"/>
    <s v="MARZO"/>
    <s v="BQE-4522"/>
    <x v="154"/>
    <x v="154"/>
    <x v="131"/>
    <x v="131"/>
    <x v="100"/>
    <x v="0"/>
    <x v="3"/>
    <n v="2"/>
    <n v="215000"/>
    <n v="430"/>
    <x v="0"/>
  </r>
  <r>
    <x v="9"/>
    <s v="MARZO"/>
    <s v="BQE-4522"/>
    <x v="154"/>
    <x v="154"/>
    <x v="141"/>
    <x v="141"/>
    <x v="110"/>
    <x v="1"/>
    <x v="3"/>
    <n v="2"/>
    <n v="150000"/>
    <n v="300"/>
    <x v="0"/>
  </r>
  <r>
    <x v="9"/>
    <s v="MARZO"/>
    <s v="BQE-4525"/>
    <x v="2"/>
    <x v="2"/>
    <x v="7"/>
    <x v="7"/>
    <x v="4"/>
    <x v="2"/>
    <x v="1"/>
    <n v="2"/>
    <n v="889391"/>
    <n v="1778.7819999999999"/>
    <x v="2"/>
  </r>
  <r>
    <x v="9"/>
    <s v="MARZO"/>
    <s v="BQE-4526"/>
    <x v="24"/>
    <x v="24"/>
    <x v="82"/>
    <x v="82"/>
    <x v="4"/>
    <x v="3"/>
    <x v="1"/>
    <n v="2"/>
    <n v="151500"/>
    <n v="303"/>
    <x v="15"/>
  </r>
  <r>
    <x v="9"/>
    <s v="MARZO"/>
    <s v="BQE-4527"/>
    <x v="24"/>
    <x v="24"/>
    <x v="82"/>
    <x v="82"/>
    <x v="4"/>
    <x v="3"/>
    <x v="1"/>
    <n v="5"/>
    <n v="151500"/>
    <n v="757.5"/>
    <x v="15"/>
  </r>
  <r>
    <x v="9"/>
    <s v="MARZO"/>
    <s v="BQE-4528"/>
    <x v="24"/>
    <x v="24"/>
    <x v="82"/>
    <x v="82"/>
    <x v="4"/>
    <x v="3"/>
    <x v="1"/>
    <n v="3"/>
    <n v="151500"/>
    <n v="454.5"/>
    <x v="15"/>
  </r>
  <r>
    <x v="9"/>
    <s v="MARZO"/>
    <s v="BQE-4529"/>
    <x v="187"/>
    <x v="187"/>
    <x v="728"/>
    <x v="743"/>
    <x v="489"/>
    <x v="9"/>
    <x v="15"/>
    <n v="3"/>
    <n v="9803519"/>
    <n v="29410.557000000001"/>
    <x v="0"/>
  </r>
  <r>
    <x v="9"/>
    <s v="MARZO"/>
    <s v="BQE-4529"/>
    <x v="187"/>
    <x v="187"/>
    <x v="734"/>
    <x v="750"/>
    <x v="493"/>
    <x v="0"/>
    <x v="15"/>
    <n v="2"/>
    <n v="974683"/>
    <n v="1949.366"/>
    <x v="0"/>
  </r>
  <r>
    <x v="9"/>
    <s v="MARZO"/>
    <s v="BQE-4529"/>
    <x v="187"/>
    <x v="187"/>
    <x v="736"/>
    <x v="752"/>
    <x v="4"/>
    <x v="1"/>
    <x v="15"/>
    <n v="2"/>
    <n v="2648922"/>
    <n v="5297.8440000000001"/>
    <x v="0"/>
  </r>
  <r>
    <x v="9"/>
    <s v="MARZO"/>
    <s v="BQE-4529"/>
    <x v="187"/>
    <x v="187"/>
    <x v="778"/>
    <x v="792"/>
    <x v="511"/>
    <x v="0"/>
    <x v="3"/>
    <n v="3"/>
    <n v="1047205"/>
    <n v="3141.6149999999998"/>
    <x v="0"/>
  </r>
  <r>
    <x v="9"/>
    <s v="MARZO"/>
    <s v="BQE-4530"/>
    <x v="45"/>
    <x v="45"/>
    <x v="59"/>
    <x v="59"/>
    <x v="45"/>
    <x v="0"/>
    <x v="3"/>
    <n v="1"/>
    <n v="550000"/>
    <n v="550"/>
    <x v="0"/>
  </r>
  <r>
    <x v="9"/>
    <s v="MARZO"/>
    <s v="BQE-4530"/>
    <x v="45"/>
    <x v="45"/>
    <x v="708"/>
    <x v="705"/>
    <x v="475"/>
    <x v="0"/>
    <x v="3"/>
    <n v="1"/>
    <n v="13000"/>
    <n v="13"/>
    <x v="0"/>
  </r>
  <r>
    <x v="9"/>
    <s v="MARZO"/>
    <s v="BQE-4531"/>
    <x v="173"/>
    <x v="173"/>
    <x v="7"/>
    <x v="7"/>
    <x v="4"/>
    <x v="2"/>
    <x v="1"/>
    <n v="1"/>
    <n v="820000"/>
    <n v="820"/>
    <x v="0"/>
  </r>
  <r>
    <x v="9"/>
    <s v="ABRIL"/>
    <s v="BQE-4534"/>
    <x v="12"/>
    <x v="12"/>
    <x v="323"/>
    <x v="323"/>
    <x v="4"/>
    <x v="2"/>
    <x v="1"/>
    <n v="2"/>
    <n v="4573123"/>
    <n v="9146.2459999999992"/>
    <x v="8"/>
  </r>
  <r>
    <x v="9"/>
    <s v="ABRIL"/>
    <s v="BQE-4535"/>
    <x v="4"/>
    <x v="4"/>
    <x v="77"/>
    <x v="77"/>
    <x v="4"/>
    <x v="3"/>
    <x v="1"/>
    <n v="1"/>
    <n v="927755"/>
    <n v="927.755"/>
    <x v="3"/>
  </r>
  <r>
    <x v="9"/>
    <s v="ABRIL"/>
    <s v="BQE-4536"/>
    <x v="6"/>
    <x v="6"/>
    <x v="202"/>
    <x v="202"/>
    <x v="145"/>
    <x v="4"/>
    <x v="1"/>
    <n v="6"/>
    <n v="1743588.28"/>
    <n v="10461.52968"/>
    <x v="5"/>
  </r>
  <r>
    <x v="9"/>
    <s v="ABRIL"/>
    <s v="BQE-4537"/>
    <x v="6"/>
    <x v="6"/>
    <x v="202"/>
    <x v="202"/>
    <x v="145"/>
    <x v="4"/>
    <x v="1"/>
    <n v="10"/>
    <n v="1743588.28"/>
    <n v="17435.882799999999"/>
    <x v="5"/>
  </r>
  <r>
    <x v="9"/>
    <s v="ABRIL"/>
    <s v="BQE-4538"/>
    <x v="12"/>
    <x v="12"/>
    <x v="699"/>
    <x v="696"/>
    <x v="4"/>
    <x v="2"/>
    <x v="1"/>
    <n v="180"/>
    <n v="332200"/>
    <n v="59796"/>
    <x v="8"/>
  </r>
  <r>
    <x v="9"/>
    <s v="ABRIL"/>
    <s v="BQE-4539"/>
    <x v="25"/>
    <x v="25"/>
    <x v="89"/>
    <x v="89"/>
    <x v="64"/>
    <x v="4"/>
    <x v="1"/>
    <n v="11"/>
    <n v="723488.54"/>
    <n v="7958.3739400000004"/>
    <x v="16"/>
  </r>
  <r>
    <x v="9"/>
    <s v="ABRIL"/>
    <s v="BQE-4539"/>
    <x v="25"/>
    <x v="25"/>
    <x v="115"/>
    <x v="115"/>
    <x v="87"/>
    <x v="4"/>
    <x v="1"/>
    <n v="6"/>
    <n v="1172919.8799999999"/>
    <n v="7037.5192799999995"/>
    <x v="16"/>
  </r>
  <r>
    <x v="9"/>
    <s v="ABRIL"/>
    <s v="BQE-4539"/>
    <x v="25"/>
    <x v="25"/>
    <x v="202"/>
    <x v="202"/>
    <x v="145"/>
    <x v="4"/>
    <x v="1"/>
    <n v="8"/>
    <n v="1744075.33"/>
    <n v="13952.602640000001"/>
    <x v="16"/>
  </r>
  <r>
    <x v="9"/>
    <s v="ABRIL"/>
    <s v="BQE-4540"/>
    <x v="23"/>
    <x v="23"/>
    <x v="7"/>
    <x v="7"/>
    <x v="4"/>
    <x v="2"/>
    <x v="1"/>
    <n v="1"/>
    <n v="980000"/>
    <n v="980"/>
    <x v="1"/>
  </r>
  <r>
    <x v="9"/>
    <s v="ABRIL"/>
    <s v="BQE-4541"/>
    <x v="2"/>
    <x v="2"/>
    <x v="4"/>
    <x v="4"/>
    <x v="4"/>
    <x v="2"/>
    <x v="1"/>
    <n v="4"/>
    <n v="445834.69"/>
    <n v="1783.3387600000001"/>
    <x v="2"/>
  </r>
  <r>
    <x v="9"/>
    <s v="ABRIL"/>
    <s v="BQE-4542"/>
    <x v="2"/>
    <x v="2"/>
    <x v="699"/>
    <x v="696"/>
    <x v="4"/>
    <x v="2"/>
    <x v="1"/>
    <n v="4"/>
    <n v="494539.32"/>
    <n v="1978.1572800000001"/>
    <x v="2"/>
  </r>
  <r>
    <x v="9"/>
    <s v="ABRIL"/>
    <s v="BQE-4543"/>
    <x v="28"/>
    <x v="28"/>
    <x v="4"/>
    <x v="4"/>
    <x v="4"/>
    <x v="2"/>
    <x v="1"/>
    <n v="200"/>
    <n v="467557.6"/>
    <n v="93511.52"/>
    <x v="10"/>
  </r>
  <r>
    <x v="9"/>
    <s v="ABRIL"/>
    <s v="BQE-4544"/>
    <x v="28"/>
    <x v="28"/>
    <x v="172"/>
    <x v="172"/>
    <x v="127"/>
    <x v="1"/>
    <x v="1"/>
    <n v="0"/>
    <n v="120371"/>
    <n v="0"/>
    <x v="10"/>
  </r>
  <r>
    <x v="9"/>
    <s v="ABRIL"/>
    <s v="BQE-4544"/>
    <x v="28"/>
    <x v="28"/>
    <x v="173"/>
    <x v="173"/>
    <x v="128"/>
    <x v="1"/>
    <x v="1"/>
    <n v="0"/>
    <n v="62450"/>
    <n v="0"/>
    <x v="10"/>
  </r>
  <r>
    <x v="9"/>
    <s v="ABRIL"/>
    <s v="BQE-4544"/>
    <x v="28"/>
    <x v="28"/>
    <x v="174"/>
    <x v="174"/>
    <x v="129"/>
    <x v="1"/>
    <x v="1"/>
    <n v="0"/>
    <n v="125840"/>
    <n v="0"/>
    <x v="10"/>
  </r>
  <r>
    <x v="9"/>
    <s v="ABRIL"/>
    <s v="BQE-4577"/>
    <x v="8"/>
    <x v="8"/>
    <x v="386"/>
    <x v="386"/>
    <x v="262"/>
    <x v="2"/>
    <x v="1"/>
    <n v="0"/>
    <n v="539937.46"/>
    <n v="0"/>
    <x v="7"/>
  </r>
  <r>
    <x v="9"/>
    <s v="ABRIL"/>
    <s v="BQE-4578"/>
    <x v="8"/>
    <x v="8"/>
    <x v="386"/>
    <x v="386"/>
    <x v="262"/>
    <x v="2"/>
    <x v="1"/>
    <n v="0"/>
    <n v="539937.46000000008"/>
    <n v="0"/>
    <x v="7"/>
  </r>
  <r>
    <x v="9"/>
    <s v="ABRIL"/>
    <s v="BQE-4579"/>
    <x v="8"/>
    <x v="8"/>
    <x v="386"/>
    <x v="386"/>
    <x v="262"/>
    <x v="2"/>
    <x v="1"/>
    <n v="0"/>
    <n v="539937.46000000008"/>
    <n v="0"/>
    <x v="7"/>
  </r>
  <r>
    <x v="9"/>
    <s v="ABRIL"/>
    <s v="BQE-4580"/>
    <x v="8"/>
    <x v="8"/>
    <x v="386"/>
    <x v="386"/>
    <x v="262"/>
    <x v="2"/>
    <x v="1"/>
    <n v="0"/>
    <n v="539937.46000000008"/>
    <n v="0"/>
    <x v="7"/>
  </r>
  <r>
    <x v="9"/>
    <s v="ABRIL"/>
    <s v="BQE-4581"/>
    <x v="28"/>
    <x v="28"/>
    <x v="99"/>
    <x v="99"/>
    <x v="4"/>
    <x v="3"/>
    <x v="1"/>
    <n v="100"/>
    <n v="196579"/>
    <n v="19657.900000000001"/>
    <x v="10"/>
  </r>
  <r>
    <x v="9"/>
    <s v="ABRIL"/>
    <s v="BQE-4582"/>
    <x v="66"/>
    <x v="66"/>
    <x v="9"/>
    <x v="9"/>
    <x v="4"/>
    <x v="3"/>
    <x v="1"/>
    <n v="0"/>
    <n v="206132"/>
    <n v="0"/>
    <x v="0"/>
  </r>
  <r>
    <x v="9"/>
    <s v="ABRIL"/>
    <s v="BQE-4582"/>
    <x v="66"/>
    <x v="66"/>
    <x v="76"/>
    <x v="76"/>
    <x v="4"/>
    <x v="3"/>
    <x v="1"/>
    <n v="0"/>
    <n v="205829"/>
    <n v="0"/>
    <x v="0"/>
  </r>
  <r>
    <x v="9"/>
    <s v="ABRIL"/>
    <s v="BQE-4583"/>
    <x v="2"/>
    <x v="2"/>
    <x v="699"/>
    <x v="696"/>
    <x v="4"/>
    <x v="2"/>
    <x v="1"/>
    <n v="2"/>
    <n v="498618.12"/>
    <n v="997.23623999999995"/>
    <x v="2"/>
  </r>
  <r>
    <x v="9"/>
    <s v="ABRIL"/>
    <s v="BQE-4584"/>
    <x v="2"/>
    <x v="2"/>
    <x v="7"/>
    <x v="7"/>
    <x v="4"/>
    <x v="2"/>
    <x v="1"/>
    <n v="1"/>
    <n v="889391"/>
    <n v="889.39099999999996"/>
    <x v="2"/>
  </r>
  <r>
    <x v="9"/>
    <s v="ABRIL"/>
    <s v="BQE-4585"/>
    <x v="188"/>
    <x v="188"/>
    <x v="779"/>
    <x v="793"/>
    <x v="512"/>
    <x v="1"/>
    <x v="3"/>
    <n v="1"/>
    <n v="1980000"/>
    <n v="1980"/>
    <x v="0"/>
  </r>
  <r>
    <x v="9"/>
    <s v="ABRIL"/>
    <s v="BQE-4588"/>
    <x v="28"/>
    <x v="28"/>
    <x v="172"/>
    <x v="172"/>
    <x v="127"/>
    <x v="1"/>
    <x v="1"/>
    <n v="724"/>
    <n v="120371"/>
    <n v="87148.604000000007"/>
    <x v="10"/>
  </r>
  <r>
    <x v="9"/>
    <s v="ABRIL"/>
    <s v="BQE-4588"/>
    <x v="28"/>
    <x v="28"/>
    <x v="173"/>
    <x v="173"/>
    <x v="128"/>
    <x v="1"/>
    <x v="1"/>
    <n v="97"/>
    <n v="62450"/>
    <n v="6057.65"/>
    <x v="10"/>
  </r>
  <r>
    <x v="9"/>
    <s v="ABRIL"/>
    <s v="BQE-4588"/>
    <x v="28"/>
    <x v="28"/>
    <x v="174"/>
    <x v="174"/>
    <x v="129"/>
    <x v="1"/>
    <x v="1"/>
    <n v="500"/>
    <n v="125840"/>
    <n v="62920"/>
    <x v="10"/>
  </r>
  <r>
    <x v="9"/>
    <s v="ABRIL"/>
    <s v="BQE-4589"/>
    <x v="20"/>
    <x v="20"/>
    <x v="9"/>
    <x v="9"/>
    <x v="4"/>
    <x v="3"/>
    <x v="1"/>
    <n v="4"/>
    <n v="190000"/>
    <n v="760"/>
    <x v="0"/>
  </r>
  <r>
    <x v="9"/>
    <s v="ABRIL"/>
    <s v="BQE-4590"/>
    <x v="38"/>
    <x v="38"/>
    <x v="768"/>
    <x v="782"/>
    <x v="4"/>
    <x v="1"/>
    <x v="22"/>
    <n v="3"/>
    <n v="4296114.37"/>
    <n v="12888.34311"/>
    <x v="1"/>
  </r>
  <r>
    <x v="9"/>
    <s v="ABRIL"/>
    <s v="BQE-4590"/>
    <x v="38"/>
    <x v="38"/>
    <x v="771"/>
    <x v="785"/>
    <x v="4"/>
    <x v="1"/>
    <x v="22"/>
    <n v="3"/>
    <n v="4179187.64"/>
    <n v="12537.56292"/>
    <x v="1"/>
  </r>
  <r>
    <x v="9"/>
    <s v="ABRIL"/>
    <s v="BQE-4590"/>
    <x v="38"/>
    <x v="38"/>
    <x v="770"/>
    <x v="784"/>
    <x v="4"/>
    <x v="1"/>
    <x v="22"/>
    <n v="4"/>
    <n v="4179187.64"/>
    <n v="16716.75056"/>
    <x v="1"/>
  </r>
  <r>
    <x v="9"/>
    <s v="ABRIL"/>
    <s v="BQE-4590"/>
    <x v="38"/>
    <x v="38"/>
    <x v="772"/>
    <x v="786"/>
    <x v="4"/>
    <x v="1"/>
    <x v="22"/>
    <n v="3"/>
    <n v="746822.34"/>
    <n v="2240.46702"/>
    <x v="1"/>
  </r>
  <r>
    <x v="9"/>
    <s v="ABRIL"/>
    <s v="BQE-4590"/>
    <x v="38"/>
    <x v="38"/>
    <x v="760"/>
    <x v="773"/>
    <x v="4"/>
    <x v="1"/>
    <x v="22"/>
    <n v="3"/>
    <n v="388498.49"/>
    <n v="1165.4954700000001"/>
    <x v="1"/>
  </r>
  <r>
    <x v="9"/>
    <s v="ABRIL"/>
    <s v="BQE-4590"/>
    <x v="38"/>
    <x v="38"/>
    <x v="773"/>
    <x v="787"/>
    <x v="4"/>
    <x v="1"/>
    <x v="22"/>
    <n v="5"/>
    <n v="135785.88"/>
    <n v="678.92939999999999"/>
    <x v="1"/>
  </r>
  <r>
    <x v="9"/>
    <s v="ABRIL"/>
    <s v="BQE-4590"/>
    <x v="38"/>
    <x v="38"/>
    <x v="769"/>
    <x v="783"/>
    <x v="4"/>
    <x v="1"/>
    <x v="22"/>
    <n v="4"/>
    <n v="347008.36"/>
    <n v="1388.0334399999999"/>
    <x v="1"/>
  </r>
  <r>
    <x v="9"/>
    <s v="ABRIL"/>
    <s v="BQE-4590"/>
    <x v="38"/>
    <x v="38"/>
    <x v="638"/>
    <x v="638"/>
    <x v="436"/>
    <x v="1"/>
    <x v="1"/>
    <n v="40"/>
    <n v="15087.32"/>
    <n v="603.4928000000001"/>
    <x v="1"/>
  </r>
  <r>
    <x v="9"/>
    <s v="ABRIL"/>
    <s v="BQE-4591"/>
    <x v="48"/>
    <x v="48"/>
    <x v="768"/>
    <x v="782"/>
    <x v="4"/>
    <x v="1"/>
    <x v="22"/>
    <n v="2"/>
    <n v="4302469.99"/>
    <n v="8604.939980000001"/>
    <x v="0"/>
  </r>
  <r>
    <x v="9"/>
    <s v="ABRIL"/>
    <s v="BQE-4591"/>
    <x v="48"/>
    <x v="48"/>
    <x v="771"/>
    <x v="785"/>
    <x v="4"/>
    <x v="1"/>
    <x v="22"/>
    <n v="20"/>
    <n v="4185370.28"/>
    <n v="83707.405599999998"/>
    <x v="0"/>
  </r>
  <r>
    <x v="9"/>
    <s v="ABRIL"/>
    <s v="BQE-4591"/>
    <x v="48"/>
    <x v="48"/>
    <x v="770"/>
    <x v="784"/>
    <x v="4"/>
    <x v="1"/>
    <x v="22"/>
    <n v="25"/>
    <n v="4185370.28"/>
    <n v="104634.257"/>
    <x v="0"/>
  </r>
  <r>
    <x v="9"/>
    <s v="ABRIL"/>
    <s v="BQE-4591"/>
    <x v="48"/>
    <x v="48"/>
    <x v="760"/>
    <x v="773"/>
    <x v="4"/>
    <x v="1"/>
    <x v="22"/>
    <n v="10"/>
    <n v="389073.23"/>
    <n v="3890.7322999999997"/>
    <x v="0"/>
  </r>
  <r>
    <x v="9"/>
    <s v="ABRIL"/>
    <s v="BQE-4591"/>
    <x v="48"/>
    <x v="48"/>
    <x v="773"/>
    <x v="787"/>
    <x v="4"/>
    <x v="1"/>
    <x v="22"/>
    <n v="45"/>
    <n v="135986.76"/>
    <n v="6119.4041999999999"/>
    <x v="0"/>
  </r>
  <r>
    <x v="9"/>
    <s v="ABRIL"/>
    <s v="BQE-4591"/>
    <x v="48"/>
    <x v="48"/>
    <x v="769"/>
    <x v="783"/>
    <x v="4"/>
    <x v="1"/>
    <x v="22"/>
    <n v="10"/>
    <n v="347521.72"/>
    <n v="3475.2171999999996"/>
    <x v="0"/>
  </r>
  <r>
    <x v="9"/>
    <s v="ABRIL"/>
    <s v="BQE-4591"/>
    <x v="48"/>
    <x v="48"/>
    <x v="638"/>
    <x v="638"/>
    <x v="436"/>
    <x v="1"/>
    <x v="1"/>
    <n v="100"/>
    <n v="15109.64"/>
    <n v="1510.9639999999999"/>
    <x v="0"/>
  </r>
  <r>
    <x v="9"/>
    <s v="ABRIL"/>
    <s v="BQE-4594"/>
    <x v="8"/>
    <x v="8"/>
    <x v="386"/>
    <x v="386"/>
    <x v="262"/>
    <x v="2"/>
    <x v="1"/>
    <n v="10"/>
    <n v="221063"/>
    <n v="2210.63"/>
    <x v="7"/>
  </r>
  <r>
    <x v="9"/>
    <s v="ABRIL"/>
    <s v="BQE-4595"/>
    <x v="8"/>
    <x v="8"/>
    <x v="386"/>
    <x v="386"/>
    <x v="262"/>
    <x v="2"/>
    <x v="1"/>
    <n v="60"/>
    <n v="221063"/>
    <n v="13263.78"/>
    <x v="7"/>
  </r>
  <r>
    <x v="9"/>
    <s v="ABRIL"/>
    <s v="BQE-4596"/>
    <x v="8"/>
    <x v="8"/>
    <x v="386"/>
    <x v="386"/>
    <x v="262"/>
    <x v="2"/>
    <x v="1"/>
    <n v="70"/>
    <n v="221063"/>
    <n v="15474.41"/>
    <x v="7"/>
  </r>
  <r>
    <x v="9"/>
    <s v="ABRIL"/>
    <s v="BQE-4597"/>
    <x v="8"/>
    <x v="8"/>
    <x v="386"/>
    <x v="386"/>
    <x v="262"/>
    <x v="2"/>
    <x v="1"/>
    <n v="60"/>
    <n v="221063"/>
    <n v="13263.78"/>
    <x v="7"/>
  </r>
  <r>
    <x v="9"/>
    <s v="ABRIL"/>
    <s v="BQE-4600"/>
    <x v="66"/>
    <x v="66"/>
    <x v="9"/>
    <x v="9"/>
    <x v="4"/>
    <x v="3"/>
    <x v="1"/>
    <n v="12"/>
    <n v="206132"/>
    <n v="2473.5839999999998"/>
    <x v="0"/>
  </r>
  <r>
    <x v="9"/>
    <s v="ABRIL"/>
    <s v="BQE-4600"/>
    <x v="66"/>
    <x v="66"/>
    <x v="82"/>
    <x v="82"/>
    <x v="4"/>
    <x v="3"/>
    <x v="1"/>
    <n v="12"/>
    <n v="165000"/>
    <n v="1980"/>
    <x v="0"/>
  </r>
  <r>
    <x v="9"/>
    <s v="ABRIL"/>
    <s v="BQE-4601"/>
    <x v="66"/>
    <x v="66"/>
    <x v="76"/>
    <x v="76"/>
    <x v="4"/>
    <x v="3"/>
    <x v="1"/>
    <n v="3"/>
    <n v="205829"/>
    <n v="617.48699999999997"/>
    <x v="0"/>
  </r>
  <r>
    <x v="9"/>
    <s v="ABRIL"/>
    <s v="BQE-4601"/>
    <x v="66"/>
    <x v="66"/>
    <x v="777"/>
    <x v="791"/>
    <x v="4"/>
    <x v="3"/>
    <x v="1"/>
    <n v="4"/>
    <n v="205829"/>
    <n v="823.31600000000003"/>
    <x v="0"/>
  </r>
  <r>
    <x v="9"/>
    <s v="ABRIL"/>
    <s v="BQE-4601"/>
    <x v="66"/>
    <x v="66"/>
    <x v="705"/>
    <x v="702"/>
    <x v="4"/>
    <x v="3"/>
    <x v="1"/>
    <n v="1"/>
    <n v="2516491"/>
    <n v="2516.491"/>
    <x v="0"/>
  </r>
  <r>
    <x v="9"/>
    <s v="ABRIL"/>
    <s v="BQE-4602"/>
    <x v="20"/>
    <x v="20"/>
    <x v="780"/>
    <x v="794"/>
    <x v="513"/>
    <x v="1"/>
    <x v="3"/>
    <n v="10"/>
    <n v="91594"/>
    <n v="915.94"/>
    <x v="0"/>
  </r>
  <r>
    <x v="9"/>
    <s v="ABRIL"/>
    <s v="BQE-4602"/>
    <x v="20"/>
    <x v="20"/>
    <x v="58"/>
    <x v="58"/>
    <x v="44"/>
    <x v="1"/>
    <x v="3"/>
    <n v="10"/>
    <n v="125823"/>
    <n v="1258.23"/>
    <x v="0"/>
  </r>
  <r>
    <x v="9"/>
    <s v="ABRIL"/>
    <s v="BQE-4602"/>
    <x v="20"/>
    <x v="20"/>
    <x v="126"/>
    <x v="126"/>
    <x v="96"/>
    <x v="1"/>
    <x v="3"/>
    <n v="6"/>
    <n v="39207"/>
    <n v="235.24199999999999"/>
    <x v="0"/>
  </r>
  <r>
    <x v="9"/>
    <s v="ABRIL"/>
    <s v="BQE-4603"/>
    <x v="188"/>
    <x v="188"/>
    <x v="596"/>
    <x v="596"/>
    <x v="408"/>
    <x v="0"/>
    <x v="3"/>
    <n v="2"/>
    <n v="2250000"/>
    <n v="4500"/>
    <x v="0"/>
  </r>
  <r>
    <x v="9"/>
    <s v="MAYO"/>
    <s v="BQE-4648"/>
    <x v="27"/>
    <x v="27"/>
    <x v="481"/>
    <x v="481"/>
    <x v="333"/>
    <x v="2"/>
    <x v="1"/>
    <n v="1"/>
    <n v="5236422"/>
    <n v="5236.4219999999996"/>
    <x v="10"/>
  </r>
  <r>
    <x v="9"/>
    <s v="MAYO"/>
    <s v="BQE-4649"/>
    <x v="28"/>
    <x v="28"/>
    <x v="386"/>
    <x v="386"/>
    <x v="262"/>
    <x v="2"/>
    <x v="1"/>
    <n v="25"/>
    <n v="230590"/>
    <n v="5764.75"/>
    <x v="10"/>
  </r>
  <r>
    <x v="9"/>
    <s v="MAYO"/>
    <s v="BQE-4649"/>
    <x v="28"/>
    <x v="28"/>
    <x v="386"/>
    <x v="386"/>
    <x v="262"/>
    <x v="2"/>
    <x v="1"/>
    <n v="25"/>
    <n v="230590"/>
    <n v="5764.75"/>
    <x v="10"/>
  </r>
  <r>
    <x v="9"/>
    <s v="MAYO"/>
    <s v="BQE-4650"/>
    <x v="45"/>
    <x v="45"/>
    <x v="707"/>
    <x v="704"/>
    <x v="474"/>
    <x v="0"/>
    <x v="3"/>
    <n v="2"/>
    <n v="2050000"/>
    <n v="4100"/>
    <x v="0"/>
  </r>
  <r>
    <x v="9"/>
    <s v="MAYO"/>
    <s v="BQE-4651"/>
    <x v="13"/>
    <x v="13"/>
    <x v="4"/>
    <x v="4"/>
    <x v="4"/>
    <x v="2"/>
    <x v="1"/>
    <n v="10"/>
    <n v="546319"/>
    <n v="5463.19"/>
    <x v="9"/>
  </r>
  <r>
    <x v="9"/>
    <s v="MAYO"/>
    <s v="BQE-4652"/>
    <x v="1"/>
    <x v="1"/>
    <x v="132"/>
    <x v="132"/>
    <x v="101"/>
    <x v="0"/>
    <x v="3"/>
    <n v="2"/>
    <n v="648000"/>
    <n v="1296"/>
    <x v="1"/>
  </r>
  <r>
    <x v="9"/>
    <s v="MAYO"/>
    <s v="BQE-4654"/>
    <x v="28"/>
    <x v="28"/>
    <x v="386"/>
    <x v="386"/>
    <x v="262"/>
    <x v="2"/>
    <x v="1"/>
    <n v="200"/>
    <n v="230590"/>
    <n v="46118"/>
    <x v="10"/>
  </r>
  <r>
    <x v="9"/>
    <s v="MAYO"/>
    <s v="BQE-4655"/>
    <x v="28"/>
    <x v="28"/>
    <x v="106"/>
    <x v="106"/>
    <x v="79"/>
    <x v="1"/>
    <x v="1"/>
    <n v="50"/>
    <n v="25192"/>
    <n v="1259.5999999999999"/>
    <x v="10"/>
  </r>
  <r>
    <x v="9"/>
    <s v="MAYO"/>
    <s v="BQE-4656"/>
    <x v="77"/>
    <x v="77"/>
    <x v="65"/>
    <x v="65"/>
    <x v="51"/>
    <x v="0"/>
    <x v="3"/>
    <n v="12"/>
    <n v="217990.24"/>
    <n v="2615.8828800000001"/>
    <x v="16"/>
  </r>
  <r>
    <x v="9"/>
    <s v="MAYO"/>
    <s v="BQE-4657"/>
    <x v="77"/>
    <x v="77"/>
    <x v="65"/>
    <x v="65"/>
    <x v="51"/>
    <x v="0"/>
    <x v="3"/>
    <n v="2"/>
    <n v="256849.72"/>
    <n v="513.69943999999998"/>
    <x v="16"/>
  </r>
  <r>
    <x v="9"/>
    <s v="MAYO"/>
    <s v="BQE-4657"/>
    <x v="77"/>
    <x v="77"/>
    <x v="96"/>
    <x v="96"/>
    <x v="71"/>
    <x v="0"/>
    <x v="3"/>
    <n v="13"/>
    <n v="341322.01"/>
    <n v="4437.18613"/>
    <x v="16"/>
  </r>
  <r>
    <x v="9"/>
    <s v="MAYO"/>
    <s v="BQE-4658"/>
    <x v="65"/>
    <x v="65"/>
    <x v="723"/>
    <x v="739"/>
    <x v="4"/>
    <x v="1"/>
    <x v="15"/>
    <n v="1"/>
    <n v="1040000"/>
    <n v="1040"/>
    <x v="0"/>
  </r>
  <r>
    <x v="9"/>
    <s v="MAYO"/>
    <s v="BQE-4659"/>
    <x v="25"/>
    <x v="25"/>
    <x v="118"/>
    <x v="118"/>
    <x v="90"/>
    <x v="5"/>
    <x v="1"/>
    <n v="50"/>
    <n v="77862.880000000005"/>
    <n v="3893.1439999999998"/>
    <x v="16"/>
  </r>
  <r>
    <x v="9"/>
    <s v="MAYO"/>
    <s v="BQE-4659"/>
    <x v="25"/>
    <x v="25"/>
    <x v="119"/>
    <x v="119"/>
    <x v="91"/>
    <x v="5"/>
    <x v="1"/>
    <n v="100"/>
    <n v="228720.94"/>
    <n v="22872.094000000001"/>
    <x v="16"/>
  </r>
  <r>
    <x v="9"/>
    <s v="MAYO"/>
    <s v="BQE-4659"/>
    <x v="25"/>
    <x v="25"/>
    <x v="102"/>
    <x v="102"/>
    <x v="75"/>
    <x v="1"/>
    <x v="1"/>
    <n v="200"/>
    <n v="1570.36"/>
    <n v="314.072"/>
    <x v="16"/>
  </r>
  <r>
    <x v="9"/>
    <s v="MAYO"/>
    <s v="BQE-4662"/>
    <x v="1"/>
    <x v="1"/>
    <x v="781"/>
    <x v="795"/>
    <x v="4"/>
    <x v="1"/>
    <x v="15"/>
    <n v="1"/>
    <n v="6760163"/>
    <n v="6760.1629999999996"/>
    <x v="1"/>
  </r>
  <r>
    <x v="9"/>
    <s v="MAYO"/>
    <s v="BQE-4663"/>
    <x v="25"/>
    <x v="25"/>
    <x v="118"/>
    <x v="118"/>
    <x v="90"/>
    <x v="5"/>
    <x v="1"/>
    <n v="40"/>
    <n v="110576.67"/>
    <n v="4423.0667999999996"/>
    <x v="16"/>
  </r>
  <r>
    <x v="9"/>
    <s v="MAYO"/>
    <s v="BQE-4663"/>
    <x v="25"/>
    <x v="25"/>
    <x v="102"/>
    <x v="102"/>
    <x v="75"/>
    <x v="1"/>
    <x v="1"/>
    <n v="200"/>
    <n v="2121.7600000000002"/>
    <n v="424.35200000000003"/>
    <x v="16"/>
  </r>
  <r>
    <x v="9"/>
    <s v="MAYO"/>
    <s v="BQE-4664"/>
    <x v="12"/>
    <x v="12"/>
    <x v="185"/>
    <x v="185"/>
    <x v="135"/>
    <x v="4"/>
    <x v="1"/>
    <n v="8"/>
    <n v="2077372.51"/>
    <n v="16618.980080000001"/>
    <x v="8"/>
  </r>
  <r>
    <x v="9"/>
    <s v="MAYO"/>
    <s v="BQE-4664"/>
    <x v="12"/>
    <x v="12"/>
    <x v="183"/>
    <x v="183"/>
    <x v="133"/>
    <x v="4"/>
    <x v="1"/>
    <n v="8"/>
    <n v="769874.77"/>
    <n v="6158.9981600000001"/>
    <x v="8"/>
  </r>
  <r>
    <x v="9"/>
    <s v="MAYO"/>
    <s v="BQE-4665"/>
    <x v="12"/>
    <x v="12"/>
    <x v="185"/>
    <x v="185"/>
    <x v="135"/>
    <x v="4"/>
    <x v="1"/>
    <n v="2"/>
    <n v="2145065.02"/>
    <n v="4290.13004"/>
    <x v="8"/>
  </r>
  <r>
    <x v="9"/>
    <s v="MAYO"/>
    <s v="BQE-4666"/>
    <x v="12"/>
    <x v="12"/>
    <x v="183"/>
    <x v="183"/>
    <x v="133"/>
    <x v="4"/>
    <x v="1"/>
    <n v="2"/>
    <n v="828753.79"/>
    <n v="1657.50758"/>
    <x v="8"/>
  </r>
  <r>
    <x v="9"/>
    <s v="MAYO"/>
    <s v="BQE-4669"/>
    <x v="37"/>
    <x v="37"/>
    <x v="89"/>
    <x v="89"/>
    <x v="64"/>
    <x v="4"/>
    <x v="1"/>
    <n v="24"/>
    <n v="626570.78"/>
    <n v="15037.69872"/>
    <x v="17"/>
  </r>
  <r>
    <x v="9"/>
    <s v="MAYO"/>
    <s v="BQE-4669"/>
    <x v="37"/>
    <x v="37"/>
    <x v="45"/>
    <x v="45"/>
    <x v="31"/>
    <x v="4"/>
    <x v="1"/>
    <n v="9"/>
    <n v="674408.38"/>
    <n v="6069.6754199999996"/>
    <x v="17"/>
  </r>
  <r>
    <x v="9"/>
    <s v="MAYO"/>
    <s v="BQE-4670"/>
    <x v="37"/>
    <x v="37"/>
    <x v="118"/>
    <x v="118"/>
    <x v="90"/>
    <x v="5"/>
    <x v="1"/>
    <n v="15"/>
    <n v="71873.429999999993"/>
    <n v="1078.1014499999999"/>
    <x v="17"/>
  </r>
  <r>
    <x v="9"/>
    <s v="MAYO"/>
    <s v="BQE-4670"/>
    <x v="37"/>
    <x v="37"/>
    <x v="119"/>
    <x v="119"/>
    <x v="91"/>
    <x v="5"/>
    <x v="1"/>
    <n v="6"/>
    <n v="222186.06"/>
    <n v="1333.1163599999998"/>
    <x v="17"/>
  </r>
  <r>
    <x v="9"/>
    <s v="MAYO"/>
    <s v="BQE-4670"/>
    <x v="37"/>
    <x v="37"/>
    <x v="43"/>
    <x v="43"/>
    <x v="29"/>
    <x v="1"/>
    <x v="1"/>
    <n v="25"/>
    <n v="158424.23000000001"/>
    <n v="3960.6057500000006"/>
    <x v="17"/>
  </r>
  <r>
    <x v="9"/>
    <s v="MAYO"/>
    <s v="BQE-4671"/>
    <x v="5"/>
    <x v="5"/>
    <x v="493"/>
    <x v="493"/>
    <x v="4"/>
    <x v="1"/>
    <x v="1"/>
    <n v="2"/>
    <n v="1173627"/>
    <n v="2347.2539999999999"/>
    <x v="4"/>
  </r>
  <r>
    <x v="9"/>
    <s v="MAYO"/>
    <s v="BQE-4672"/>
    <x v="8"/>
    <x v="8"/>
    <x v="5"/>
    <x v="5"/>
    <x v="4"/>
    <x v="2"/>
    <x v="1"/>
    <n v="1"/>
    <n v="2313500"/>
    <n v="2313.5"/>
    <x v="7"/>
  </r>
  <r>
    <x v="9"/>
    <s v="MAYO"/>
    <s v="BQE-4673"/>
    <x v="8"/>
    <x v="8"/>
    <x v="5"/>
    <x v="5"/>
    <x v="4"/>
    <x v="2"/>
    <x v="1"/>
    <n v="2"/>
    <n v="2313500"/>
    <n v="4627"/>
    <x v="7"/>
  </r>
  <r>
    <x v="9"/>
    <s v="MAYO"/>
    <s v="BQE-4674"/>
    <x v="8"/>
    <x v="8"/>
    <x v="5"/>
    <x v="5"/>
    <x v="4"/>
    <x v="2"/>
    <x v="1"/>
    <n v="2"/>
    <n v="2313500"/>
    <n v="4627"/>
    <x v="7"/>
  </r>
  <r>
    <x v="9"/>
    <s v="MAYO"/>
    <s v="BQE-4675"/>
    <x v="13"/>
    <x v="13"/>
    <x v="386"/>
    <x v="386"/>
    <x v="262"/>
    <x v="2"/>
    <x v="1"/>
    <n v="60"/>
    <n v="234031"/>
    <n v="14041.86"/>
    <x v="9"/>
  </r>
  <r>
    <x v="9"/>
    <s v="MAYO"/>
    <s v="BQE-4676"/>
    <x v="24"/>
    <x v="24"/>
    <x v="7"/>
    <x v="7"/>
    <x v="4"/>
    <x v="2"/>
    <x v="1"/>
    <n v="1"/>
    <n v="952000"/>
    <n v="952"/>
    <x v="15"/>
  </r>
  <r>
    <x v="9"/>
    <s v="MAYO"/>
    <s v="BQE-4677"/>
    <x v="24"/>
    <x v="24"/>
    <x v="7"/>
    <x v="7"/>
    <x v="4"/>
    <x v="2"/>
    <x v="1"/>
    <n v="1"/>
    <n v="952000"/>
    <n v="952"/>
    <x v="15"/>
  </r>
  <r>
    <x v="9"/>
    <s v="MAYO"/>
    <s v="BQE-4678"/>
    <x v="189"/>
    <x v="189"/>
    <x v="9"/>
    <x v="9"/>
    <x v="4"/>
    <x v="3"/>
    <x v="1"/>
    <n v="4"/>
    <n v="235000"/>
    <n v="940"/>
    <x v="38"/>
  </r>
  <r>
    <x v="9"/>
    <s v="MAYO"/>
    <s v="BQE-4679"/>
    <x v="2"/>
    <x v="2"/>
    <x v="699"/>
    <x v="696"/>
    <x v="4"/>
    <x v="2"/>
    <x v="1"/>
    <n v="4"/>
    <n v="542481.72"/>
    <n v="2169.92688"/>
    <x v="2"/>
  </r>
  <r>
    <x v="9"/>
    <s v="MAYO"/>
    <s v="BQE-4680"/>
    <x v="12"/>
    <x v="12"/>
    <x v="323"/>
    <x v="323"/>
    <x v="4"/>
    <x v="2"/>
    <x v="1"/>
    <n v="1"/>
    <n v="4573123"/>
    <n v="4573.1229999999996"/>
    <x v="8"/>
  </r>
  <r>
    <x v="9"/>
    <s v="MAYO"/>
    <s v="BQE-4681"/>
    <x v="45"/>
    <x v="45"/>
    <x v="763"/>
    <x v="776"/>
    <x v="506"/>
    <x v="1"/>
    <x v="3"/>
    <n v="8"/>
    <n v="90000"/>
    <n v="720"/>
    <x v="0"/>
  </r>
  <r>
    <x v="9"/>
    <s v="MAYO"/>
    <s v="BQE-4682"/>
    <x v="77"/>
    <x v="77"/>
    <x v="782"/>
    <x v="796"/>
    <x v="4"/>
    <x v="0"/>
    <x v="3"/>
    <n v="20"/>
    <n v="71550.05"/>
    <n v="1431.001"/>
    <x v="16"/>
  </r>
  <r>
    <x v="9"/>
    <s v="MAYO"/>
    <s v="BQE-4683"/>
    <x v="37"/>
    <x v="37"/>
    <x v="4"/>
    <x v="4"/>
    <x v="4"/>
    <x v="2"/>
    <x v="1"/>
    <n v="12"/>
    <n v="603880.78"/>
    <n v="7246.5693600000004"/>
    <x v="17"/>
  </r>
  <r>
    <x v="9"/>
    <s v="MAYO"/>
    <s v="BQE-4684"/>
    <x v="37"/>
    <x v="37"/>
    <x v="4"/>
    <x v="4"/>
    <x v="4"/>
    <x v="2"/>
    <x v="1"/>
    <n v="5"/>
    <n v="603881.98"/>
    <n v="3019.4099000000001"/>
    <x v="17"/>
  </r>
  <r>
    <x v="9"/>
    <s v="MAYO"/>
    <s v="BQE-4689"/>
    <x v="173"/>
    <x v="173"/>
    <x v="9"/>
    <x v="9"/>
    <x v="4"/>
    <x v="3"/>
    <x v="1"/>
    <n v="4"/>
    <n v="235500"/>
    <n v="942"/>
    <x v="0"/>
  </r>
  <r>
    <x v="9"/>
    <s v="MAYO"/>
    <s v="BQE-4690"/>
    <x v="38"/>
    <x v="38"/>
    <x v="481"/>
    <x v="481"/>
    <x v="333"/>
    <x v="2"/>
    <x v="1"/>
    <n v="5"/>
    <n v="4753009.97"/>
    <n v="23765.049849999999"/>
    <x v="1"/>
  </r>
  <r>
    <x v="9"/>
    <s v="MAYO"/>
    <s v="BQE-4692"/>
    <x v="28"/>
    <x v="28"/>
    <x v="6"/>
    <x v="6"/>
    <x v="4"/>
    <x v="2"/>
    <x v="1"/>
    <n v="2"/>
    <n v="2605935.36"/>
    <n v="5211.8707199999999"/>
    <x v="10"/>
  </r>
  <r>
    <x v="9"/>
    <s v="MAYO"/>
    <s v="BQE-4693"/>
    <x v="28"/>
    <x v="28"/>
    <x v="82"/>
    <x v="82"/>
    <x v="4"/>
    <x v="3"/>
    <x v="1"/>
    <n v="30"/>
    <n v="175678"/>
    <n v="5270.34"/>
    <x v="10"/>
  </r>
  <r>
    <x v="9"/>
    <s v="MAYO"/>
    <s v="BQE-4694"/>
    <x v="28"/>
    <x v="28"/>
    <x v="19"/>
    <x v="19"/>
    <x v="5"/>
    <x v="3"/>
    <x v="1"/>
    <n v="5"/>
    <n v="2920972"/>
    <n v="14604.86"/>
    <x v="10"/>
  </r>
  <r>
    <x v="9"/>
    <s v="MAYO"/>
    <s v="BQE-4695"/>
    <x v="66"/>
    <x v="66"/>
    <x v="705"/>
    <x v="702"/>
    <x v="4"/>
    <x v="3"/>
    <x v="1"/>
    <n v="1"/>
    <n v="2516491"/>
    <n v="2516.491"/>
    <x v="0"/>
  </r>
  <r>
    <x v="9"/>
    <s v="MAYO"/>
    <s v="BQE-4696"/>
    <x v="1"/>
    <x v="1"/>
    <x v="783"/>
    <x v="797"/>
    <x v="4"/>
    <x v="1"/>
    <x v="15"/>
    <n v="2"/>
    <n v="874715"/>
    <n v="1749.43"/>
    <x v="1"/>
  </r>
  <r>
    <x v="9"/>
    <s v="MAYO"/>
    <s v="BQE-4696"/>
    <x v="1"/>
    <x v="1"/>
    <x v="734"/>
    <x v="750"/>
    <x v="493"/>
    <x v="0"/>
    <x v="15"/>
    <n v="1"/>
    <n v="992480"/>
    <n v="992.48"/>
    <x v="1"/>
  </r>
  <r>
    <x v="9"/>
    <s v="MAYO"/>
    <s v="BQE-4697"/>
    <x v="1"/>
    <x v="1"/>
    <x v="783"/>
    <x v="797"/>
    <x v="4"/>
    <x v="1"/>
    <x v="15"/>
    <n v="2"/>
    <n v="874715"/>
    <n v="1749.43"/>
    <x v="1"/>
  </r>
  <r>
    <x v="9"/>
    <s v="MAYO"/>
    <s v="BQE-4697"/>
    <x v="1"/>
    <x v="1"/>
    <x v="734"/>
    <x v="750"/>
    <x v="493"/>
    <x v="0"/>
    <x v="15"/>
    <n v="1"/>
    <n v="992480"/>
    <n v="992.48"/>
    <x v="1"/>
  </r>
  <r>
    <x v="9"/>
    <s v="MAYO"/>
    <s v="BQE-4698"/>
    <x v="38"/>
    <x v="38"/>
    <x v="105"/>
    <x v="105"/>
    <x v="78"/>
    <x v="1"/>
    <x v="1"/>
    <n v="40"/>
    <n v="29426.41"/>
    <n v="1177.0563999999999"/>
    <x v="1"/>
  </r>
  <r>
    <x v="9"/>
    <s v="MAYO"/>
    <s v="BQE-4698"/>
    <x v="38"/>
    <x v="38"/>
    <x v="105"/>
    <x v="105"/>
    <x v="78"/>
    <x v="1"/>
    <x v="1"/>
    <n v="10"/>
    <n v="29426.41"/>
    <n v="294.26409999999998"/>
    <x v="1"/>
  </r>
  <r>
    <x v="9"/>
    <s v="MAYO"/>
    <s v="BQE-4698"/>
    <x v="38"/>
    <x v="38"/>
    <x v="107"/>
    <x v="107"/>
    <x v="80"/>
    <x v="1"/>
    <x v="1"/>
    <n v="25"/>
    <n v="43621.68"/>
    <n v="1090.5419999999999"/>
    <x v="1"/>
  </r>
  <r>
    <x v="9"/>
    <s v="MAYO"/>
    <s v="BQE-4698"/>
    <x v="38"/>
    <x v="38"/>
    <x v="107"/>
    <x v="107"/>
    <x v="80"/>
    <x v="1"/>
    <x v="1"/>
    <n v="10"/>
    <n v="43621.68"/>
    <n v="436.21679999999998"/>
    <x v="1"/>
  </r>
  <r>
    <x v="9"/>
    <s v="MAYO"/>
    <s v="BQE-4698"/>
    <x v="38"/>
    <x v="38"/>
    <x v="106"/>
    <x v="106"/>
    <x v="79"/>
    <x v="1"/>
    <x v="1"/>
    <n v="5"/>
    <n v="22674.06"/>
    <n v="113.3703"/>
    <x v="1"/>
  </r>
  <r>
    <x v="9"/>
    <s v="MAYO"/>
    <s v="BQE-4698"/>
    <x v="38"/>
    <x v="38"/>
    <x v="106"/>
    <x v="106"/>
    <x v="79"/>
    <x v="1"/>
    <x v="1"/>
    <n v="45"/>
    <n v="22674.06"/>
    <n v="1020.3327"/>
    <x v="1"/>
  </r>
  <r>
    <x v="9"/>
    <s v="MAYO"/>
    <s v="BQE-4698"/>
    <x v="38"/>
    <x v="38"/>
    <x v="103"/>
    <x v="103"/>
    <x v="76"/>
    <x v="1"/>
    <x v="1"/>
    <n v="5"/>
    <n v="31881.81"/>
    <n v="159.40905000000001"/>
    <x v="1"/>
  </r>
  <r>
    <x v="9"/>
    <s v="MAYO"/>
    <s v="BQE-4698"/>
    <x v="38"/>
    <x v="38"/>
    <x v="103"/>
    <x v="103"/>
    <x v="76"/>
    <x v="1"/>
    <x v="1"/>
    <n v="30"/>
    <n v="31881.81"/>
    <n v="956.4543000000001"/>
    <x v="1"/>
  </r>
  <r>
    <x v="9"/>
    <s v="MAYO"/>
    <s v="BQE-4698"/>
    <x v="38"/>
    <x v="38"/>
    <x v="110"/>
    <x v="110"/>
    <x v="83"/>
    <x v="1"/>
    <x v="1"/>
    <n v="3"/>
    <n v="21599.83"/>
    <n v="64.799490000000006"/>
    <x v="1"/>
  </r>
  <r>
    <x v="9"/>
    <s v="MAYO"/>
    <s v="BQE-4698"/>
    <x v="38"/>
    <x v="38"/>
    <x v="110"/>
    <x v="110"/>
    <x v="83"/>
    <x v="1"/>
    <x v="1"/>
    <n v="2"/>
    <n v="21599.83"/>
    <n v="43.199660000000002"/>
    <x v="1"/>
  </r>
  <r>
    <x v="9"/>
    <s v="MAYO"/>
    <s v="BQE-4698"/>
    <x v="38"/>
    <x v="38"/>
    <x v="108"/>
    <x v="108"/>
    <x v="81"/>
    <x v="1"/>
    <x v="1"/>
    <n v="3"/>
    <n v="2570.4899999999998"/>
    <n v="7.7114699999999994"/>
    <x v="1"/>
  </r>
  <r>
    <x v="9"/>
    <s v="MAYO"/>
    <s v="BQE-4698"/>
    <x v="38"/>
    <x v="38"/>
    <x v="108"/>
    <x v="108"/>
    <x v="81"/>
    <x v="1"/>
    <x v="1"/>
    <n v="102"/>
    <n v="2570.4899999999998"/>
    <n v="262.18997999999999"/>
    <x v="1"/>
  </r>
  <r>
    <x v="9"/>
    <s v="MAYO"/>
    <s v="BQE-4698"/>
    <x v="38"/>
    <x v="38"/>
    <x v="19"/>
    <x v="19"/>
    <x v="5"/>
    <x v="3"/>
    <x v="1"/>
    <n v="1"/>
    <n v="3016917.32"/>
    <n v="3016.91732"/>
    <x v="1"/>
  </r>
  <r>
    <x v="9"/>
    <s v="MAYO"/>
    <s v="BQE-4698"/>
    <x v="38"/>
    <x v="38"/>
    <x v="19"/>
    <x v="19"/>
    <x v="5"/>
    <x v="3"/>
    <x v="1"/>
    <n v="4"/>
    <n v="3016917.32"/>
    <n v="12067.66928"/>
    <x v="1"/>
  </r>
  <r>
    <x v="9"/>
    <s v="MAYO"/>
    <s v="BQE-4698"/>
    <x v="38"/>
    <x v="38"/>
    <x v="20"/>
    <x v="20"/>
    <x v="6"/>
    <x v="3"/>
    <x v="1"/>
    <n v="1"/>
    <n v="4640472.78"/>
    <n v="4640.4727800000001"/>
    <x v="1"/>
  </r>
  <r>
    <x v="9"/>
    <s v="MAYO"/>
    <s v="BQE-4698"/>
    <x v="38"/>
    <x v="38"/>
    <x v="20"/>
    <x v="20"/>
    <x v="6"/>
    <x v="3"/>
    <x v="1"/>
    <n v="4"/>
    <n v="4640472.78"/>
    <n v="18561.89112"/>
    <x v="1"/>
  </r>
  <r>
    <x v="9"/>
    <s v="MAYO"/>
    <s v="BQE-4698"/>
    <x v="38"/>
    <x v="38"/>
    <x v="115"/>
    <x v="115"/>
    <x v="87"/>
    <x v="4"/>
    <x v="1"/>
    <n v="6"/>
    <n v="1131248.08"/>
    <n v="6787.4884800000009"/>
    <x v="1"/>
  </r>
  <r>
    <x v="9"/>
    <s v="MAYO"/>
    <s v="BQE-4698"/>
    <x v="38"/>
    <x v="38"/>
    <x v="89"/>
    <x v="89"/>
    <x v="64"/>
    <x v="4"/>
    <x v="1"/>
    <n v="10"/>
    <n v="697755.16"/>
    <n v="6977.5516000000007"/>
    <x v="1"/>
  </r>
  <r>
    <x v="9"/>
    <s v="MAYO"/>
    <s v="BQE-4698"/>
    <x v="38"/>
    <x v="38"/>
    <x v="101"/>
    <x v="101"/>
    <x v="74"/>
    <x v="1"/>
    <x v="1"/>
    <n v="2"/>
    <n v="20448.86"/>
    <n v="40.89772"/>
    <x v="1"/>
  </r>
  <r>
    <x v="9"/>
    <s v="MAYO"/>
    <s v="BQE-4698"/>
    <x v="38"/>
    <x v="38"/>
    <x v="101"/>
    <x v="101"/>
    <x v="74"/>
    <x v="1"/>
    <x v="1"/>
    <n v="3"/>
    <n v="20448.86"/>
    <n v="61.346580000000003"/>
    <x v="1"/>
  </r>
  <r>
    <x v="9"/>
    <s v="MAYO"/>
    <s v="BQE-4698"/>
    <x v="38"/>
    <x v="38"/>
    <x v="117"/>
    <x v="117"/>
    <x v="89"/>
    <x v="1"/>
    <x v="1"/>
    <n v="2"/>
    <n v="230423.79"/>
    <n v="460.84757999999999"/>
    <x v="1"/>
  </r>
  <r>
    <x v="9"/>
    <s v="MAYO"/>
    <s v="BQE-4698"/>
    <x v="38"/>
    <x v="38"/>
    <x v="117"/>
    <x v="117"/>
    <x v="89"/>
    <x v="1"/>
    <x v="1"/>
    <n v="3"/>
    <n v="230423.79"/>
    <n v="691.27137000000005"/>
    <x v="1"/>
  </r>
  <r>
    <x v="9"/>
    <s v="MAYO"/>
    <s v="BQE-4698"/>
    <x v="38"/>
    <x v="38"/>
    <x v="102"/>
    <x v="102"/>
    <x v="75"/>
    <x v="1"/>
    <x v="1"/>
    <n v="200"/>
    <n v="1879.91"/>
    <n v="375.98200000000003"/>
    <x v="1"/>
  </r>
  <r>
    <x v="9"/>
    <s v="MAYO"/>
    <s v="BQE-4698"/>
    <x v="38"/>
    <x v="38"/>
    <x v="114"/>
    <x v="114"/>
    <x v="86"/>
    <x v="1"/>
    <x v="1"/>
    <n v="5"/>
    <n v="1879.91"/>
    <n v="9.3995500000000014"/>
    <x v="1"/>
  </r>
  <r>
    <x v="9"/>
    <s v="MAYO"/>
    <s v="BQE-4698"/>
    <x v="38"/>
    <x v="38"/>
    <x v="417"/>
    <x v="417"/>
    <x v="283"/>
    <x v="1"/>
    <x v="1"/>
    <n v="10"/>
    <n v="1956.64"/>
    <n v="19.566400000000002"/>
    <x v="1"/>
  </r>
  <r>
    <x v="9"/>
    <s v="MAYO"/>
    <s v="BQE-4699"/>
    <x v="20"/>
    <x v="20"/>
    <x v="723"/>
    <x v="739"/>
    <x v="4"/>
    <x v="1"/>
    <x v="15"/>
    <n v="1"/>
    <n v="1039058"/>
    <n v="1039.058"/>
    <x v="0"/>
  </r>
  <r>
    <x v="9"/>
    <s v="MAYO"/>
    <s v="BQE-4700"/>
    <x v="24"/>
    <x v="24"/>
    <x v="4"/>
    <x v="4"/>
    <x v="4"/>
    <x v="2"/>
    <x v="1"/>
    <n v="10"/>
    <n v="610537.5"/>
    <n v="6105.375"/>
    <x v="15"/>
  </r>
  <r>
    <x v="9"/>
    <s v="MAYO"/>
    <s v="BQE-4702"/>
    <x v="45"/>
    <x v="45"/>
    <x v="5"/>
    <x v="5"/>
    <x v="4"/>
    <x v="2"/>
    <x v="1"/>
    <n v="1"/>
    <n v="2300000"/>
    <n v="2300"/>
    <x v="0"/>
  </r>
  <r>
    <x v="9"/>
    <s v="MAYO"/>
    <s v="BQE-4702"/>
    <x v="45"/>
    <x v="45"/>
    <x v="92"/>
    <x v="92"/>
    <x v="67"/>
    <x v="3"/>
    <x v="3"/>
    <n v="2"/>
    <n v="230000"/>
    <n v="460"/>
    <x v="0"/>
  </r>
  <r>
    <x v="9"/>
    <s v="MAYO"/>
    <s v="BQE-4702"/>
    <x v="45"/>
    <x v="45"/>
    <x v="380"/>
    <x v="380"/>
    <x v="256"/>
    <x v="3"/>
    <x v="3"/>
    <n v="1"/>
    <n v="120000"/>
    <n v="120"/>
    <x v="0"/>
  </r>
  <r>
    <x v="9"/>
    <s v="MAYO"/>
    <s v="BQE-4702"/>
    <x v="45"/>
    <x v="45"/>
    <x v="91"/>
    <x v="91"/>
    <x v="66"/>
    <x v="3"/>
    <x v="3"/>
    <n v="4"/>
    <n v="380000"/>
    <n v="1520"/>
    <x v="0"/>
  </r>
  <r>
    <x v="9"/>
    <s v="MAYO"/>
    <s v="BQE-4703"/>
    <x v="151"/>
    <x v="151"/>
    <x v="481"/>
    <x v="481"/>
    <x v="333"/>
    <x v="2"/>
    <x v="1"/>
    <n v="2"/>
    <n v="6750548"/>
    <n v="13501.096"/>
    <x v="0"/>
  </r>
  <r>
    <x v="9"/>
    <s v="MAYO"/>
    <s v="BQE-4704"/>
    <x v="33"/>
    <x v="33"/>
    <x v="250"/>
    <x v="250"/>
    <x v="175"/>
    <x v="2"/>
    <x v="2"/>
    <n v="1"/>
    <n v="34783378"/>
    <n v="34783.377999999997"/>
    <x v="0"/>
  </r>
  <r>
    <x v="9"/>
    <s v="MAYO"/>
    <s v="BQE-4708"/>
    <x v="49"/>
    <x v="49"/>
    <x v="43"/>
    <x v="43"/>
    <x v="29"/>
    <x v="1"/>
    <x v="1"/>
    <n v="18"/>
    <n v="150020"/>
    <n v="2700.36"/>
    <x v="0"/>
  </r>
  <r>
    <x v="9"/>
    <s v="MAYO"/>
    <s v="BQE-4708"/>
    <x v="49"/>
    <x v="49"/>
    <x v="183"/>
    <x v="183"/>
    <x v="133"/>
    <x v="4"/>
    <x v="1"/>
    <n v="20"/>
    <n v="585729"/>
    <n v="11714.58"/>
    <x v="0"/>
  </r>
  <r>
    <x v="9"/>
    <s v="MAYO"/>
    <s v="BQE-4708"/>
    <x v="49"/>
    <x v="49"/>
    <x v="656"/>
    <x v="656"/>
    <x v="448"/>
    <x v="4"/>
    <x v="1"/>
    <n v="2"/>
    <n v="587362"/>
    <n v="1174.7239999999999"/>
    <x v="0"/>
  </r>
  <r>
    <x v="9"/>
    <s v="MAYO"/>
    <s v="BQE-4708"/>
    <x v="49"/>
    <x v="49"/>
    <x v="202"/>
    <x v="202"/>
    <x v="145"/>
    <x v="4"/>
    <x v="1"/>
    <n v="2"/>
    <n v="1337538"/>
    <n v="2675.076"/>
    <x v="0"/>
  </r>
  <r>
    <x v="9"/>
    <s v="MAYO"/>
    <s v="BQE-4708"/>
    <x v="49"/>
    <x v="49"/>
    <x v="45"/>
    <x v="45"/>
    <x v="31"/>
    <x v="4"/>
    <x v="1"/>
    <n v="3"/>
    <n v="608788"/>
    <n v="1826.364"/>
    <x v="0"/>
  </r>
  <r>
    <x v="9"/>
    <s v="MAYO"/>
    <s v="BQE-4708"/>
    <x v="49"/>
    <x v="49"/>
    <x v="248"/>
    <x v="248"/>
    <x v="173"/>
    <x v="4"/>
    <x v="1"/>
    <n v="2"/>
    <n v="644251"/>
    <n v="1288.502"/>
    <x v="0"/>
  </r>
  <r>
    <x v="9"/>
    <s v="MAYO"/>
    <s v="BQE-4709"/>
    <x v="27"/>
    <x v="27"/>
    <x v="492"/>
    <x v="492"/>
    <x v="340"/>
    <x v="1"/>
    <x v="1"/>
    <n v="4"/>
    <n v="1885399.6029000001"/>
    <n v="7541.5984116"/>
    <x v="10"/>
  </r>
  <r>
    <x v="9"/>
    <s v="MAYO"/>
    <s v="BQE-4709"/>
    <x v="27"/>
    <x v="27"/>
    <x v="460"/>
    <x v="460"/>
    <x v="320"/>
    <x v="1"/>
    <x v="1"/>
    <n v="10"/>
    <n v="171757.51560000001"/>
    <n v="1717.5751560000001"/>
    <x v="10"/>
  </r>
  <r>
    <x v="9"/>
    <s v="MAYO"/>
    <s v="BQE-4710"/>
    <x v="27"/>
    <x v="27"/>
    <x v="249"/>
    <x v="249"/>
    <x v="174"/>
    <x v="4"/>
    <x v="1"/>
    <n v="1"/>
    <n v="2716371.87"/>
    <n v="2716.3718699999999"/>
    <x v="10"/>
  </r>
  <r>
    <x v="9"/>
    <s v="MAYO"/>
    <s v="BQE-4713"/>
    <x v="8"/>
    <x v="8"/>
    <x v="4"/>
    <x v="4"/>
    <x v="4"/>
    <x v="2"/>
    <x v="1"/>
    <n v="80"/>
    <n v="579883.47"/>
    <n v="46390.677599999995"/>
    <x v="7"/>
  </r>
  <r>
    <x v="9"/>
    <s v="MAYO"/>
    <s v="BQE-4714"/>
    <x v="8"/>
    <x v="8"/>
    <x v="4"/>
    <x v="4"/>
    <x v="4"/>
    <x v="2"/>
    <x v="1"/>
    <n v="50"/>
    <n v="579883.47"/>
    <n v="28994.173500000001"/>
    <x v="7"/>
  </r>
  <r>
    <x v="9"/>
    <s v="MAYO"/>
    <s v="BQE-4715"/>
    <x v="8"/>
    <x v="8"/>
    <x v="4"/>
    <x v="4"/>
    <x v="4"/>
    <x v="2"/>
    <x v="1"/>
    <n v="40"/>
    <n v="579883.47"/>
    <n v="23195.338799999998"/>
    <x v="7"/>
  </r>
  <r>
    <x v="9"/>
    <s v="MAYO"/>
    <s v="BQE-4716"/>
    <x v="28"/>
    <x v="28"/>
    <x v="82"/>
    <x v="82"/>
    <x v="4"/>
    <x v="3"/>
    <x v="1"/>
    <n v="100"/>
    <n v="199086.26"/>
    <n v="19908.626"/>
    <x v="10"/>
  </r>
  <r>
    <x v="9"/>
    <s v="MAYO"/>
    <s v="BQE-4717"/>
    <x v="1"/>
    <x v="1"/>
    <x v="161"/>
    <x v="161"/>
    <x v="4"/>
    <x v="1"/>
    <x v="2"/>
    <n v="2"/>
    <n v="394240"/>
    <n v="788.48"/>
    <x v="1"/>
  </r>
  <r>
    <x v="9"/>
    <s v="MAYO"/>
    <s v="BQE-4722"/>
    <x v="25"/>
    <x v="25"/>
    <x v="43"/>
    <x v="43"/>
    <x v="29"/>
    <x v="1"/>
    <x v="1"/>
    <n v="50"/>
    <n v="151434.93"/>
    <n v="7571.7465000000002"/>
    <x v="16"/>
  </r>
  <r>
    <x v="9"/>
    <s v="MAYO"/>
    <s v="BQE-4723"/>
    <x v="25"/>
    <x v="25"/>
    <x v="43"/>
    <x v="43"/>
    <x v="29"/>
    <x v="1"/>
    <x v="1"/>
    <n v="130"/>
    <n v="200153.98"/>
    <n v="26020.017400000001"/>
    <x v="16"/>
  </r>
  <r>
    <x v="9"/>
    <s v="MAYO"/>
    <s v="BQE-4724"/>
    <x v="24"/>
    <x v="24"/>
    <x v="7"/>
    <x v="7"/>
    <x v="4"/>
    <x v="2"/>
    <x v="1"/>
    <n v="2"/>
    <n v="952000"/>
    <n v="1904"/>
    <x v="15"/>
  </r>
  <r>
    <x v="9"/>
    <s v="MAYO"/>
    <s v="BQE-4729"/>
    <x v="53"/>
    <x v="53"/>
    <x v="9"/>
    <x v="9"/>
    <x v="4"/>
    <x v="3"/>
    <x v="1"/>
    <n v="6"/>
    <n v="145966.38"/>
    <n v="875.79827999999998"/>
    <x v="0"/>
  </r>
  <r>
    <x v="9"/>
    <s v="MAYO"/>
    <s v="BQE-4730"/>
    <x v="8"/>
    <x v="8"/>
    <x v="5"/>
    <x v="5"/>
    <x v="4"/>
    <x v="2"/>
    <x v="1"/>
    <n v="1"/>
    <n v="2313500"/>
    <n v="2313.5"/>
    <x v="7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10"/>
    <m/>
    <m/>
    <x v="190"/>
    <x v="190"/>
    <x v="688"/>
    <x v="687"/>
    <x v="466"/>
    <x v="13"/>
    <x v="20"/>
    <m/>
    <m/>
    <n v="0"/>
    <x v="39"/>
  </r>
  <r>
    <x v="10"/>
    <m/>
    <m/>
    <x v="190"/>
    <x v="190"/>
    <x v="688"/>
    <x v="687"/>
    <x v="466"/>
    <x v="13"/>
    <x v="20"/>
    <m/>
    <m/>
    <n v="0"/>
    <x v="39"/>
  </r>
  <r>
    <x v="10"/>
    <m/>
    <m/>
    <x v="190"/>
    <x v="190"/>
    <x v="688"/>
    <x v="687"/>
    <x v="466"/>
    <x v="13"/>
    <x v="20"/>
    <m/>
    <m/>
    <n v="0"/>
    <x v="39"/>
  </r>
  <r>
    <x v="10"/>
    <m/>
    <m/>
    <x v="190"/>
    <x v="190"/>
    <x v="688"/>
    <x v="687"/>
    <x v="466"/>
    <x v="13"/>
    <x v="20"/>
    <m/>
    <m/>
    <n v="0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>
  <location ref="A3:A195" firstHeaderRow="1" firstDataRow="1" firstDataCol="1"/>
  <pivotFields count="15">
    <pivotField showAll="0">
      <items count="12">
        <item x="0"/>
        <item x="1"/>
        <item x="2"/>
        <item x="3"/>
        <item x="4"/>
        <item x="5"/>
        <item x="6"/>
        <item x="7"/>
        <item x="8"/>
        <item x="10"/>
        <item x="9"/>
        <item t="default"/>
      </items>
    </pivotField>
    <pivotField showAll="0"/>
    <pivotField showAll="0"/>
    <pivotField showAll="0"/>
    <pivotField axis="axisRow" showAll="0">
      <items count="193">
        <item m="1" x="191"/>
        <item x="47"/>
        <item x="89"/>
        <item x="6"/>
        <item x="36"/>
        <item x="126"/>
        <item x="72"/>
        <item x="119"/>
        <item x="93"/>
        <item x="31"/>
        <item x="92"/>
        <item x="20"/>
        <item x="112"/>
        <item x="16"/>
        <item x="78"/>
        <item x="51"/>
        <item x="33"/>
        <item x="35"/>
        <item x="66"/>
        <item x="129"/>
        <item x="29"/>
        <item x="57"/>
        <item x="122"/>
        <item x="75"/>
        <item x="39"/>
        <item x="17"/>
        <item x="56"/>
        <item x="116"/>
        <item x="100"/>
        <item x="40"/>
        <item x="115"/>
        <item x="50"/>
        <item x="131"/>
        <item x="102"/>
        <item x="123"/>
        <item x="15"/>
        <item x="67"/>
        <item x="132"/>
        <item x="8"/>
        <item x="90"/>
        <item x="94"/>
        <item x="45"/>
        <item x="70"/>
        <item x="26"/>
        <item x="34"/>
        <item x="23"/>
        <item x="105"/>
        <item x="58"/>
        <item x="69"/>
        <item x="46"/>
        <item x="124"/>
        <item x="22"/>
        <item x="85"/>
        <item x="97"/>
        <item x="68"/>
        <item x="38"/>
        <item x="63"/>
        <item x="113"/>
        <item x="107"/>
        <item x="71"/>
        <item x="18"/>
        <item x="13"/>
        <item x="28"/>
        <item x="2"/>
        <item x="4"/>
        <item x="25"/>
        <item x="91"/>
        <item x="114"/>
        <item x="7"/>
        <item x="54"/>
        <item x="95"/>
        <item x="43"/>
        <item x="111"/>
        <item x="88"/>
        <item x="52"/>
        <item x="74"/>
        <item x="84"/>
        <item x="110"/>
        <item x="55"/>
        <item x="117"/>
        <item x="99"/>
        <item x="32"/>
        <item x="53"/>
        <item x="101"/>
        <item x="59"/>
        <item x="73"/>
        <item x="87"/>
        <item x="86"/>
        <item x="128"/>
        <item x="60"/>
        <item x="24"/>
        <item x="133"/>
        <item x="135"/>
        <item x="37"/>
        <item x="109"/>
        <item x="103"/>
        <item x="118"/>
        <item x="41"/>
        <item x="1"/>
        <item x="81"/>
        <item x="134"/>
        <item x="104"/>
        <item x="27"/>
        <item x="14"/>
        <item x="82"/>
        <item x="44"/>
        <item x="80"/>
        <item x="65"/>
        <item x="19"/>
        <item x="0"/>
        <item x="121"/>
        <item x="98"/>
        <item x="96"/>
        <item x="108"/>
        <item x="64"/>
        <item x="11"/>
        <item x="76"/>
        <item x="10"/>
        <item x="42"/>
        <item x="5"/>
        <item x="125"/>
        <item x="127"/>
        <item x="9"/>
        <item x="30"/>
        <item x="106"/>
        <item x="62"/>
        <item x="79"/>
        <item x="21"/>
        <item x="130"/>
        <item x="83"/>
        <item x="136"/>
        <item x="137"/>
        <item x="61"/>
        <item x="138"/>
        <item x="139"/>
        <item x="140"/>
        <item x="3"/>
        <item x="12"/>
        <item x="49"/>
        <item x="77"/>
        <item x="12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90"/>
        <item x="48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168" showAll="0"/>
    <pivotField showAll="0"/>
    <pivotField showAll="0" defaultSubtotal="0">
      <items count="9">
        <item x="4"/>
        <item x="0"/>
        <item x="1"/>
        <item x="2"/>
        <item x="3"/>
        <item x="5"/>
        <item x="6"/>
        <item x="7"/>
        <item x="8"/>
      </items>
    </pivotField>
  </pivotFields>
  <rowFields count="1">
    <field x="4"/>
  </rowFields>
  <rowItems count="19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 dinámica1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 rowHeaderCaption="CIUDAD..">
  <location ref="A3:B42" firstHeaderRow="1" firstDataRow="1" firstDataCol="1"/>
  <pivotFields count="5">
    <pivotField showAll="0"/>
    <pivotField showAll="0"/>
    <pivotField showAll="0"/>
    <pivotField showAll="0"/>
    <pivotField axis="axisRow" dataField="1" showAll="0">
      <items count="39">
        <item x="22"/>
        <item x="14"/>
        <item x="3"/>
        <item x="0"/>
        <item x="8"/>
        <item x="2"/>
        <item x="13"/>
        <item x="25"/>
        <item x="26"/>
        <item x="11"/>
        <item x="23"/>
        <item x="1"/>
        <item x="16"/>
        <item x="5"/>
        <item x="10"/>
        <item x="17"/>
        <item x="9"/>
        <item x="12"/>
        <item x="7"/>
        <item x="6"/>
        <item x="20"/>
        <item x="24"/>
        <item x="4"/>
        <item x="27"/>
        <item x="19"/>
        <item x="18"/>
        <item x="15"/>
        <item x="21"/>
        <item x="28"/>
        <item x="29"/>
        <item x="30"/>
        <item x="31"/>
        <item x="32"/>
        <item x="33"/>
        <item x="34"/>
        <item x="37"/>
        <item x="35"/>
        <item x="36"/>
        <item t="default"/>
      </items>
    </pivotField>
  </pivotFields>
  <rowFields count="1">
    <field x="4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ANTIDAD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 dinámica2" cacheId="12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4" indent="0" outline="1" outlineData="1" multipleFieldFilters="0" chartFormat="2" rowHeaderCaption=".." colHeaderCaption="AÑOS.">
  <location ref="A3:D34" firstHeaderRow="1" firstDataRow="3" firstDataCol="1"/>
  <pivotFields count="15">
    <pivotField axis="axisCol" multipleItemSelectionAllowed="1" showAll="0" defaultSubtotal="0">
      <items count="11">
        <item h="1" x="0"/>
        <item h="1" x="1"/>
        <item h="1" x="2"/>
        <item h="1" x="3"/>
        <item h="1" x="4"/>
        <item h="1" x="5"/>
        <item h="1" x="6"/>
        <item x="7"/>
        <item x="8"/>
        <item h="1" x="10"/>
        <item x="9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4" showAll="0" defaultSubtotal="0"/>
    <pivotField dataField="1" numFmtId="168" showAll="0" defaultSubtotal="0"/>
    <pivotField axis="axisRow" showAll="0" defaultSubtotal="0">
      <items count="40">
        <item x="15"/>
        <item x="22"/>
        <item x="10"/>
        <item x="0"/>
        <item x="1"/>
        <item x="8"/>
        <item x="4"/>
        <item x="23"/>
        <item x="25"/>
        <item x="16"/>
        <item x="17"/>
        <item x="13"/>
        <item x="14"/>
        <item x="6"/>
        <item x="21"/>
        <item x="7"/>
        <item x="12"/>
        <item x="11"/>
        <item x="5"/>
        <item x="19"/>
        <item x="9"/>
        <item x="18"/>
        <item x="27"/>
        <item x="26"/>
        <item x="24"/>
        <item x="3"/>
        <item x="2"/>
        <item x="20"/>
        <item x="28"/>
        <item x="29"/>
        <item x="30"/>
        <item x="31"/>
        <item x="32"/>
        <item x="33"/>
        <item x="34"/>
        <item x="35"/>
        <item x="39"/>
        <item x="36"/>
        <item x="37"/>
        <item x="38"/>
      </items>
    </pivotField>
    <pivotField axis="axisCol" showAll="0" defaultSubtotal="0">
      <items count="9">
        <item x="4"/>
        <item h="1" x="0"/>
        <item h="1" x="1"/>
        <item h="1" x="2"/>
        <item h="1" x="3"/>
        <item x="5"/>
        <item sd="0" x="6"/>
        <item h="1" x="7"/>
        <item x="8"/>
      </items>
    </pivotField>
  </pivotFields>
  <rowFields count="1">
    <field x="13"/>
  </rowFields>
  <rowItems count="29">
    <i>
      <x/>
    </i>
    <i>
      <x v="2"/>
    </i>
    <i>
      <x v="3"/>
    </i>
    <i>
      <x v="4"/>
    </i>
    <i>
      <x v="5"/>
    </i>
    <i>
      <x v="6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8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</rowItems>
  <colFields count="2">
    <field x="14"/>
    <field x="0"/>
  </colFields>
  <colItems count="3">
    <i>
      <x v="5"/>
      <x v="7"/>
    </i>
    <i>
      <x v="6"/>
    </i>
    <i>
      <x v="8"/>
      <x v="10"/>
    </i>
  </colItems>
  <dataFields count="1">
    <dataField name="CIUDAD." fld="12" baseField="0" baseItem="0" numFmtId="43"/>
  </dataFields>
  <formats count="1">
    <format dxfId="1656">
      <pivotArea outline="0" collapsedLevelsAreSubtotals="1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 dinámica1" cacheId="12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4" indent="0" showHeaders="0" compact="0" compactData="0" multipleFieldFilters="0" rowHeaderCaption="EMPRESAS" colHeaderCaption=".">
  <location ref="A7:G143" firstHeaderRow="1" firstDataRow="3" firstDataCol="2"/>
  <pivotFields count="15">
    <pivotField name=".." axis="axisCol" compact="0" outline="0" showAll="0" sortType="ascending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howAll="0"/>
    <pivotField compact="0" outline="0" showAll="0" defaultSubtotal="0"/>
    <pivotField axis="axisRow" compact="0" numFmtId="181" outline="0" showAll="0" defaultSubtotal="0">
      <items count="193">
        <item m="1" x="191"/>
        <item x="125"/>
        <item x="48"/>
        <item x="4"/>
        <item x="17"/>
        <item x="93"/>
        <item x="84"/>
        <item x="98"/>
        <item x="21"/>
        <item x="12"/>
        <item x="14"/>
        <item x="8"/>
        <item x="2"/>
        <item x="7"/>
        <item x="120"/>
        <item x="111"/>
        <item x="68"/>
        <item x="91"/>
        <item x="80"/>
        <item x="114"/>
        <item x="101"/>
        <item x="23"/>
        <item x="79"/>
        <item x="103"/>
        <item x="94"/>
        <item x="30"/>
        <item x="24"/>
        <item x="44"/>
        <item x="118"/>
        <item x="29"/>
        <item x="85"/>
        <item x="42"/>
        <item x="40"/>
        <item x="53"/>
        <item x="97"/>
        <item x="66"/>
        <item x="92"/>
        <item x="55"/>
        <item x="11"/>
        <item x="36"/>
        <item x="35"/>
        <item x="75"/>
        <item x="62"/>
        <item x="109"/>
        <item x="26"/>
        <item x="41"/>
        <item x="61"/>
        <item x="0"/>
        <item x="110"/>
        <item x="3"/>
        <item x="15"/>
        <item x="10"/>
        <item x="81"/>
        <item x="78"/>
        <item x="67"/>
        <item x="130"/>
        <item x="47"/>
        <item x="65"/>
        <item x="9"/>
        <item x="57"/>
        <item x="87"/>
        <item x="19"/>
        <item x="28"/>
        <item x="27"/>
        <item x="122"/>
        <item x="22"/>
        <item x="38"/>
        <item x="37"/>
        <item x="16"/>
        <item x="5"/>
        <item x="1"/>
        <item x="77"/>
        <item x="25"/>
        <item x="105"/>
        <item x="18"/>
        <item x="104"/>
        <item x="6"/>
        <item x="58"/>
        <item x="60"/>
        <item x="13"/>
        <item x="63"/>
        <item x="113"/>
        <item x="89"/>
        <item x="49"/>
        <item x="131"/>
        <item x="32"/>
        <item x="39"/>
        <item x="33"/>
        <item x="121"/>
        <item x="43"/>
        <item x="46"/>
        <item x="127"/>
        <item x="72"/>
        <item x="54"/>
        <item x="34"/>
        <item x="83"/>
        <item x="51"/>
        <item x="20"/>
        <item x="31"/>
        <item x="56"/>
        <item x="50"/>
        <item x="70"/>
        <item x="112"/>
        <item x="115"/>
        <item x="96"/>
        <item x="69"/>
        <item x="100"/>
        <item x="45"/>
        <item x="99"/>
        <item x="123"/>
        <item x="128"/>
        <item x="74"/>
        <item x="71"/>
        <item x="133"/>
        <item x="106"/>
        <item x="117"/>
        <item x="64"/>
        <item x="88"/>
        <item x="52"/>
        <item x="107"/>
        <item x="76"/>
        <item x="129"/>
        <item x="86"/>
        <item x="126"/>
        <item x="73"/>
        <item x="82"/>
        <item x="132"/>
        <item x="90"/>
        <item x="95"/>
        <item x="119"/>
        <item x="102"/>
        <item x="108"/>
        <item x="124"/>
        <item x="59"/>
        <item x="134"/>
        <item x="116"/>
        <item m="1" x="192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9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</items>
    </pivotField>
    <pivotField axis="axisRow" compact="0" outline="0" showAll="0" sortType="descending" defaultSubtotal="0">
      <items count="192">
        <item x="83"/>
        <item x="130"/>
        <item x="79"/>
        <item x="62"/>
        <item x="106"/>
        <item x="30"/>
        <item x="9"/>
        <item x="127"/>
        <item x="125"/>
        <item x="5"/>
        <item x="42"/>
        <item x="10"/>
        <item x="76"/>
        <item x="11"/>
        <item x="64"/>
        <item x="108"/>
        <item x="96"/>
        <item x="98"/>
        <item x="121"/>
        <item x="0"/>
        <item x="19"/>
        <item x="65"/>
        <item x="80"/>
        <item x="44"/>
        <item x="82"/>
        <item x="14"/>
        <item x="27"/>
        <item x="104"/>
        <item x="81"/>
        <item x="1"/>
        <item x="41"/>
        <item x="118"/>
        <item x="103"/>
        <item x="109"/>
        <item x="37"/>
        <item x="133"/>
        <item x="24"/>
        <item x="60"/>
        <item x="128"/>
        <item x="86"/>
        <item x="87"/>
        <item x="73"/>
        <item x="101"/>
        <item x="53"/>
        <item x="32"/>
        <item x="99"/>
        <item x="117"/>
        <item x="55"/>
        <item x="110"/>
        <item x="84"/>
        <item x="74"/>
        <item x="52"/>
        <item x="88"/>
        <item x="111"/>
        <item x="43"/>
        <item x="95"/>
        <item x="54"/>
        <item x="7"/>
        <item x="114"/>
        <item x="91"/>
        <item x="25"/>
        <item x="4"/>
        <item x="2"/>
        <item x="28"/>
        <item x="13"/>
        <item x="18"/>
        <item x="71"/>
        <item x="107"/>
        <item x="113"/>
        <item x="63"/>
        <item x="38"/>
        <item x="68"/>
        <item x="97"/>
        <item x="85"/>
        <item x="22"/>
        <item x="124"/>
        <item x="46"/>
        <item x="69"/>
        <item x="58"/>
        <item x="105"/>
        <item x="23"/>
        <item x="34"/>
        <item x="26"/>
        <item x="70"/>
        <item x="45"/>
        <item x="94"/>
        <item x="90"/>
        <item x="8"/>
        <item x="132"/>
        <item x="67"/>
        <item x="15"/>
        <item x="123"/>
        <item x="102"/>
        <item x="131"/>
        <item x="50"/>
        <item x="115"/>
        <item x="40"/>
        <item x="100"/>
        <item x="116"/>
        <item x="56"/>
        <item x="17"/>
        <item x="39"/>
        <item x="75"/>
        <item x="122"/>
        <item x="57"/>
        <item x="29"/>
        <item x="129"/>
        <item x="66"/>
        <item x="35"/>
        <item x="33"/>
        <item x="51"/>
        <item x="78"/>
        <item x="16"/>
        <item x="112"/>
        <item x="20"/>
        <item x="92"/>
        <item x="31"/>
        <item x="93"/>
        <item x="119"/>
        <item x="72"/>
        <item x="126"/>
        <item x="36"/>
        <item x="6"/>
        <item x="89"/>
        <item x="47"/>
        <item m="1" x="191"/>
        <item x="59"/>
        <item x="134"/>
        <item x="21"/>
        <item x="135"/>
        <item x="136"/>
        <item x="137"/>
        <item x="61"/>
        <item x="138"/>
        <item x="139"/>
        <item x="140"/>
        <item x="3"/>
        <item x="12"/>
        <item x="49"/>
        <item x="77"/>
        <item x="12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90"/>
        <item x="48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dataField="1" compact="0" numFmtId="168" outline="0" showAll="0" defaultSubtotal="0"/>
    <pivotField compact="0" outline="0" showAll="0" defaultSubtotal="0"/>
    <pivotField axis="axisCol" compact="0" outline="0" showAll="0" defaultSubtotal="0">
      <items count="9">
        <item h="1" x="4"/>
        <item h="1" x="0"/>
        <item h="1" x="1"/>
        <item x="2"/>
        <item x="3"/>
        <item x="5"/>
        <item x="6"/>
        <item h="1" x="7"/>
        <item h="1" x="8"/>
      </items>
    </pivotField>
  </pivotFields>
  <rowFields count="2">
    <field x="3"/>
    <field x="4"/>
  </rowFields>
  <rowItems count="134">
    <i>
      <x v="1"/>
      <x v="8"/>
    </i>
    <i>
      <x v="2"/>
      <x v="172"/>
    </i>
    <i>
      <x v="3"/>
      <x v="61"/>
    </i>
    <i>
      <x v="4"/>
      <x v="100"/>
    </i>
    <i>
      <x v="9"/>
      <x v="137"/>
    </i>
    <i>
      <x v="10"/>
      <x v="25"/>
    </i>
    <i>
      <x v="11"/>
      <x v="87"/>
    </i>
    <i>
      <x v="12"/>
      <x v="62"/>
    </i>
    <i>
      <x v="14"/>
      <x v="140"/>
    </i>
    <i>
      <x v="17"/>
      <x v="59"/>
    </i>
    <i>
      <x v="21"/>
      <x v="80"/>
    </i>
    <i>
      <x v="23"/>
      <x v="32"/>
    </i>
    <i>
      <x v="25"/>
      <x v="5"/>
    </i>
    <i>
      <x v="26"/>
      <x v="36"/>
    </i>
    <i>
      <x v="28"/>
      <x v="31"/>
    </i>
    <i>
      <x v="29"/>
      <x v="105"/>
    </i>
    <i>
      <x v="33"/>
      <x v="43"/>
    </i>
    <i>
      <x v="34"/>
      <x v="72"/>
    </i>
    <i>
      <x v="35"/>
      <x v="107"/>
    </i>
    <i>
      <x v="36"/>
      <x v="115"/>
    </i>
    <i>
      <x v="37"/>
      <x v="47"/>
    </i>
    <i>
      <x v="39"/>
      <x v="121"/>
    </i>
    <i>
      <x v="40"/>
      <x v="108"/>
    </i>
    <i>
      <x v="43"/>
      <x v="33"/>
    </i>
    <i>
      <x v="44"/>
      <x v="82"/>
    </i>
    <i>
      <x v="46"/>
      <x v="132"/>
    </i>
    <i>
      <x v="47"/>
      <x v="19"/>
    </i>
    <i>
      <x v="49"/>
      <x v="136"/>
    </i>
    <i>
      <x v="50"/>
      <x v="90"/>
    </i>
    <i>
      <x v="51"/>
      <x v="11"/>
    </i>
    <i>
      <x v="53"/>
      <x v="111"/>
    </i>
    <i>
      <x v="54"/>
      <x v="89"/>
    </i>
    <i>
      <x v="55"/>
      <x v="1"/>
    </i>
    <i>
      <x v="57"/>
      <x v="21"/>
    </i>
    <i>
      <x v="58"/>
      <x v="6"/>
    </i>
    <i>
      <x v="59"/>
      <x v="104"/>
    </i>
    <i>
      <x v="60"/>
      <x v="40"/>
    </i>
    <i>
      <x v="61"/>
      <x v="20"/>
    </i>
    <i>
      <x v="62"/>
      <x v="63"/>
    </i>
    <i>
      <x v="63"/>
      <x v="26"/>
    </i>
    <i>
      <x v="64"/>
      <x v="103"/>
    </i>
    <i>
      <x v="65"/>
      <x v="74"/>
    </i>
    <i>
      <x v="66"/>
      <x v="70"/>
    </i>
    <i>
      <x v="67"/>
      <x v="34"/>
    </i>
    <i>
      <x v="68"/>
      <x v="112"/>
    </i>
    <i>
      <x v="69"/>
      <x v="9"/>
    </i>
    <i>
      <x v="70"/>
      <x v="29"/>
    </i>
    <i>
      <x v="71"/>
      <x v="139"/>
    </i>
    <i>
      <x v="72"/>
      <x v="60"/>
    </i>
    <i>
      <x v="74"/>
      <x v="65"/>
    </i>
    <i>
      <x v="76"/>
      <x v="122"/>
    </i>
    <i>
      <x v="79"/>
      <x v="64"/>
    </i>
    <i>
      <x v="83"/>
      <x v="138"/>
    </i>
    <i>
      <x v="84"/>
      <x v="93"/>
    </i>
    <i>
      <x v="86"/>
      <x v="101"/>
    </i>
    <i>
      <x v="87"/>
      <x v="109"/>
    </i>
    <i>
      <x v="88"/>
      <x v="18"/>
    </i>
    <i>
      <x v="90"/>
      <x v="76"/>
    </i>
    <i>
      <x v="91"/>
      <x v="7"/>
    </i>
    <i>
      <x v="94"/>
      <x v="81"/>
    </i>
    <i>
      <x v="97"/>
      <x v="114"/>
    </i>
    <i>
      <x v="106"/>
      <x v="97"/>
    </i>
    <i>
      <x v="107"/>
      <x v="84"/>
    </i>
    <i>
      <x v="109"/>
      <x v="91"/>
    </i>
    <i>
      <x v="110"/>
      <x v="38"/>
    </i>
    <i>
      <x v="111"/>
      <x v="50"/>
    </i>
    <i>
      <x v="113"/>
      <x v="35"/>
    </i>
    <i>
      <x v="118"/>
      <x v="51"/>
    </i>
    <i>
      <x v="119"/>
      <x v="67"/>
    </i>
    <i>
      <x v="120"/>
      <x v="12"/>
    </i>
    <i>
      <x v="121"/>
      <x v="106"/>
    </i>
    <i>
      <x v="122"/>
      <x v="39"/>
    </i>
    <i>
      <x v="123"/>
      <x v="120"/>
    </i>
    <i>
      <x v="125"/>
      <x v="24"/>
    </i>
    <i>
      <x v="126"/>
      <x v="88"/>
    </i>
    <i>
      <x v="128"/>
      <x v="55"/>
    </i>
    <i>
      <x v="129"/>
      <x v="118"/>
    </i>
    <i>
      <x v="130"/>
      <x v="92"/>
    </i>
    <i>
      <x v="131"/>
      <x v="15"/>
    </i>
    <i>
      <x v="132"/>
      <x v="75"/>
    </i>
    <i>
      <x v="133"/>
      <x v="126"/>
    </i>
    <i>
      <x v="134"/>
      <x v="127"/>
    </i>
    <i>
      <x v="137"/>
      <x v="129"/>
    </i>
    <i>
      <x v="138"/>
      <x v="130"/>
    </i>
    <i>
      <x v="139"/>
      <x v="131"/>
    </i>
    <i>
      <x v="140"/>
      <x v="133"/>
    </i>
    <i>
      <x v="141"/>
      <x v="134"/>
    </i>
    <i>
      <x v="142"/>
      <x v="135"/>
    </i>
    <i>
      <x v="143"/>
      <x v="141"/>
    </i>
    <i>
      <x v="144"/>
      <x v="142"/>
    </i>
    <i>
      <x v="145"/>
      <x v="143"/>
    </i>
    <i>
      <x v="146"/>
      <x v="144"/>
    </i>
    <i>
      <x v="147"/>
      <x v="145"/>
    </i>
    <i>
      <x v="148"/>
      <x v="146"/>
    </i>
    <i>
      <x v="149"/>
      <x v="147"/>
    </i>
    <i>
      <x v="150"/>
      <x v="148"/>
    </i>
    <i>
      <x v="151"/>
      <x v="149"/>
    </i>
    <i>
      <x v="152"/>
      <x v="150"/>
    </i>
    <i>
      <x v="153"/>
      <x v="151"/>
    </i>
    <i>
      <x v="154"/>
      <x v="152"/>
    </i>
    <i>
      <x v="155"/>
      <x v="153"/>
    </i>
    <i>
      <x v="156"/>
      <x v="154"/>
    </i>
    <i>
      <x v="157"/>
      <x v="155"/>
    </i>
    <i>
      <x v="158"/>
      <x v="156"/>
    </i>
    <i>
      <x v="159"/>
      <x v="157"/>
    </i>
    <i>
      <x v="160"/>
      <x v="158"/>
    </i>
    <i>
      <x v="161"/>
      <x v="159"/>
    </i>
    <i>
      <x v="162"/>
      <x v="160"/>
    </i>
    <i>
      <x v="163"/>
      <x v="161"/>
    </i>
    <i>
      <x v="164"/>
      <x v="162"/>
    </i>
    <i>
      <x v="165"/>
      <x v="163"/>
    </i>
    <i>
      <x v="166"/>
      <x v="164"/>
    </i>
    <i>
      <x v="167"/>
      <x v="165"/>
    </i>
    <i>
      <x v="168"/>
      <x v="166"/>
    </i>
    <i>
      <x v="169"/>
      <x v="167"/>
    </i>
    <i>
      <x v="170"/>
      <x v="168"/>
    </i>
    <i>
      <x v="171"/>
      <x v="169"/>
    </i>
    <i>
      <x v="172"/>
      <x v="170"/>
    </i>
    <i>
      <x v="174"/>
      <x v="173"/>
    </i>
    <i>
      <x v="175"/>
      <x v="174"/>
    </i>
    <i>
      <x v="176"/>
      <x v="175"/>
    </i>
    <i>
      <x v="177"/>
      <x v="176"/>
    </i>
    <i>
      <x v="178"/>
      <x v="177"/>
    </i>
    <i>
      <x v="179"/>
      <x v="178"/>
    </i>
    <i>
      <x v="180"/>
      <x v="179"/>
    </i>
    <i>
      <x v="181"/>
      <x v="180"/>
    </i>
    <i>
      <x v="182"/>
      <x v="181"/>
    </i>
    <i>
      <x v="183"/>
      <x v="182"/>
    </i>
    <i>
      <x v="184"/>
      <x v="183"/>
    </i>
    <i>
      <x v="185"/>
      <x v="184"/>
    </i>
    <i>
      <x v="186"/>
      <x v="185"/>
    </i>
    <i>
      <x v="187"/>
      <x v="186"/>
    </i>
    <i>
      <x v="188"/>
      <x v="187"/>
    </i>
    <i t="grand">
      <x/>
    </i>
  </rowItems>
  <colFields count="2">
    <field x="14"/>
    <field x="0"/>
  </colFields>
  <colItems count="5">
    <i>
      <x v="3"/>
      <x v="5"/>
    </i>
    <i>
      <x v="4"/>
      <x v="6"/>
    </i>
    <i>
      <x v="5"/>
      <x v="7"/>
    </i>
    <i>
      <x v="6"/>
      <x v="8"/>
    </i>
    <i t="grand">
      <x/>
    </i>
  </colItems>
  <dataFields count="1">
    <dataField name="." fld="12" baseField="0" baseItem="0"/>
  </dataFields>
  <formats count="274">
    <format dxfId="1655">
      <pivotArea outline="0" collapsedLevelsAreSubtotals="1" fieldPosition="0"/>
    </format>
    <format dxfId="1654">
      <pivotArea type="all" dataOnly="0" outline="0" fieldPosition="0"/>
    </format>
    <format dxfId="1653">
      <pivotArea type="all" dataOnly="0" outline="0" fieldPosition="0"/>
    </format>
    <format dxfId="1652">
      <pivotArea outline="0" collapsedLevelsAreSubtotals="1" fieldPosition="0"/>
    </format>
    <format dxfId="1651">
      <pivotArea outline="0" collapsedLevelsAreSubtotals="1" fieldPosition="0"/>
    </format>
    <format dxfId="1650">
      <pivotArea dataOnly="0" labelOnly="1" outline="0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49">
      <pivotArea dataOnly="0" labelOnly="1" outline="0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48">
      <pivotArea dataOnly="0" labelOnly="1" outline="0" fieldPosition="0">
        <references count="1">
          <reference field="3" count="3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</reference>
        </references>
      </pivotArea>
    </format>
    <format dxfId="1647">
      <pivotArea dataOnly="0" labelOnly="1" outline="0" fieldPosition="0">
        <references count="2">
          <reference field="3" count="1" selected="0">
            <x v="0"/>
          </reference>
          <reference field="4" count="1">
            <x v="98"/>
          </reference>
        </references>
      </pivotArea>
    </format>
    <format dxfId="164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1645">
      <pivotArea dataOnly="0" labelOnly="1" outline="0" fieldPosition="0">
        <references count="2">
          <reference field="3" count="1" selected="0">
            <x v="3"/>
          </reference>
          <reference field="4" count="1">
            <x v="61"/>
          </reference>
        </references>
      </pivotArea>
    </format>
    <format dxfId="1644">
      <pivotArea dataOnly="0" labelOnly="1" outline="0" fieldPosition="0">
        <references count="2">
          <reference field="3" count="1" selected="0">
            <x v="4"/>
          </reference>
          <reference field="4" count="1">
            <x v="100"/>
          </reference>
        </references>
      </pivotArea>
    </format>
    <format dxfId="1643">
      <pivotArea dataOnly="0" labelOnly="1" outline="0" fieldPosition="0">
        <references count="2">
          <reference field="3" count="1" selected="0">
            <x v="5"/>
          </reference>
          <reference field="4" count="1">
            <x v="117"/>
          </reference>
        </references>
      </pivotArea>
    </format>
    <format dxfId="1642">
      <pivotArea dataOnly="0" labelOnly="1" outline="0" fieldPosition="0">
        <references count="2">
          <reference field="3" count="1" selected="0">
            <x v="6"/>
          </reference>
          <reference field="4" count="1">
            <x v="49"/>
          </reference>
        </references>
      </pivotArea>
    </format>
    <format dxfId="1641">
      <pivotArea dataOnly="0" labelOnly="1" outline="0" fieldPosition="0">
        <references count="2">
          <reference field="3" count="1" selected="0">
            <x v="7"/>
          </reference>
          <reference field="4" count="1">
            <x v="17"/>
          </reference>
        </references>
      </pivotArea>
    </format>
    <format dxfId="1640">
      <pivotArea dataOnly="0" labelOnly="1" outline="0" fieldPosition="0">
        <references count="2">
          <reference field="3" count="1" selected="0">
            <x v="10"/>
          </reference>
          <reference field="4" count="1">
            <x v="25"/>
          </reference>
        </references>
      </pivotArea>
    </format>
    <format dxfId="1639">
      <pivotArea dataOnly="0" labelOnly="1" outline="0" fieldPosition="0">
        <references count="2">
          <reference field="3" count="1" selected="0">
            <x v="11"/>
          </reference>
          <reference field="4" count="1">
            <x v="87"/>
          </reference>
        </references>
      </pivotArea>
    </format>
    <format dxfId="1638">
      <pivotArea dataOnly="0" labelOnly="1" outline="0" fieldPosition="0">
        <references count="2">
          <reference field="3" count="1" selected="0">
            <x v="12"/>
          </reference>
          <reference field="4" count="1">
            <x v="62"/>
          </reference>
        </references>
      </pivotArea>
    </format>
    <format dxfId="1637">
      <pivotArea dataOnly="0" labelOnly="1" outline="0" fieldPosition="0">
        <references count="2">
          <reference field="3" count="1" selected="0">
            <x v="13"/>
          </reference>
          <reference field="4" count="1">
            <x v="57"/>
          </reference>
        </references>
      </pivotArea>
    </format>
    <format dxfId="1636">
      <pivotArea dataOnly="0" labelOnly="1" outline="0" fieldPosition="0">
        <references count="2">
          <reference field="3" count="1" selected="0">
            <x v="15"/>
          </reference>
          <reference field="4" count="1">
            <x v="53"/>
          </reference>
        </references>
      </pivotArea>
    </format>
    <format dxfId="1635">
      <pivotArea dataOnly="0" labelOnly="1" outline="0" fieldPosition="0">
        <references count="2">
          <reference field="3" count="1" selected="0">
            <x v="16"/>
          </reference>
          <reference field="4" count="1">
            <x v="71"/>
          </reference>
        </references>
      </pivotArea>
    </format>
    <format dxfId="1634">
      <pivotArea dataOnly="0" labelOnly="1" outline="0" fieldPosition="0">
        <references count="2">
          <reference field="3" count="1" selected="0">
            <x v="17"/>
          </reference>
          <reference field="4" count="1">
            <x v="59"/>
          </reference>
        </references>
      </pivotArea>
    </format>
    <format dxfId="1633">
      <pivotArea dataOnly="0" labelOnly="1" outline="0" fieldPosition="0">
        <references count="2">
          <reference field="3" count="1" selected="0">
            <x v="18"/>
          </reference>
          <reference field="4" count="1">
            <x v="22"/>
          </reference>
        </references>
      </pivotArea>
    </format>
    <format dxfId="1632">
      <pivotArea dataOnly="0" labelOnly="1" outline="0" fieldPosition="0">
        <references count="2">
          <reference field="3" count="1" selected="0">
            <x v="19"/>
          </reference>
          <reference field="4" count="1">
            <x v="58"/>
          </reference>
        </references>
      </pivotArea>
    </format>
    <format dxfId="1631">
      <pivotArea dataOnly="0" labelOnly="1" outline="0" fieldPosition="0">
        <references count="2">
          <reference field="3" count="1" selected="0">
            <x v="20"/>
          </reference>
          <reference field="4" count="1">
            <x v="42"/>
          </reference>
        </references>
      </pivotArea>
    </format>
    <format dxfId="1630">
      <pivotArea dataOnly="0" labelOnly="1" outline="0" fieldPosition="0">
        <references count="2">
          <reference field="3" count="1" selected="0">
            <x v="21"/>
          </reference>
          <reference field="4" count="1">
            <x v="80"/>
          </reference>
        </references>
      </pivotArea>
    </format>
    <format dxfId="1629">
      <pivotArea dataOnly="0" labelOnly="1" outline="0" fieldPosition="0">
        <references count="2">
          <reference field="3" count="1" selected="0">
            <x v="22"/>
          </reference>
          <reference field="4" count="1">
            <x v="2"/>
          </reference>
        </references>
      </pivotArea>
    </format>
    <format dxfId="1628">
      <pivotArea dataOnly="0" labelOnly="1" outline="0" fieldPosition="0">
        <references count="2">
          <reference field="3" count="1" selected="0">
            <x v="23"/>
          </reference>
          <reference field="4" count="1">
            <x v="32"/>
          </reference>
        </references>
      </pivotArea>
    </format>
    <format dxfId="1627">
      <pivotArea dataOnly="0" labelOnly="1" outline="0" fieldPosition="0">
        <references count="2">
          <reference field="3" count="1" selected="0">
            <x v="24"/>
          </reference>
          <reference field="4" count="1">
            <x v="85"/>
          </reference>
        </references>
      </pivotArea>
    </format>
    <format dxfId="1626">
      <pivotArea dataOnly="0" labelOnly="1" outline="0" fieldPosition="0">
        <references count="2">
          <reference field="3" count="1" selected="0">
            <x v="25"/>
          </reference>
          <reference field="4" count="1">
            <x v="5"/>
          </reference>
        </references>
      </pivotArea>
    </format>
    <format dxfId="1625">
      <pivotArea dataOnly="0" labelOnly="1" outline="0" fieldPosition="0">
        <references count="2">
          <reference field="3" count="1" selected="0">
            <x v="26"/>
          </reference>
          <reference field="4" count="1">
            <x v="36"/>
          </reference>
        </references>
      </pivotArea>
    </format>
    <format dxfId="1624">
      <pivotArea dataOnly="0" labelOnly="1" outline="0" fieldPosition="0">
        <references count="2">
          <reference field="3" count="1" selected="0">
            <x v="27"/>
          </reference>
          <reference field="4" count="1">
            <x v="23"/>
          </reference>
        </references>
      </pivotArea>
    </format>
    <format dxfId="1623">
      <pivotArea dataOnly="0" labelOnly="1" outline="0" fieldPosition="0">
        <references count="2">
          <reference field="3" count="1" selected="0">
            <x v="28"/>
          </reference>
          <reference field="4" count="1">
            <x v="31"/>
          </reference>
        </references>
      </pivotArea>
    </format>
    <format dxfId="1622">
      <pivotArea dataOnly="0" labelOnly="1" outline="0" fieldPosition="0">
        <references count="2">
          <reference field="3" count="1" selected="0">
            <x v="29"/>
          </reference>
          <reference field="4" count="1">
            <x v="105"/>
          </reference>
        </references>
      </pivotArea>
    </format>
    <format dxfId="1621">
      <pivotArea dataOnly="0" labelOnly="1" outline="0" fieldPosition="0">
        <references count="2">
          <reference field="3" count="1" selected="0">
            <x v="30"/>
          </reference>
          <reference field="4" count="1">
            <x v="73"/>
          </reference>
        </references>
      </pivotArea>
    </format>
    <format dxfId="1620">
      <pivotArea dataOnly="0" labelOnly="1" outline="0" fieldPosition="0">
        <references count="2">
          <reference field="3" count="1" selected="0">
            <x v="31"/>
          </reference>
          <reference field="4" count="1">
            <x v="10"/>
          </reference>
        </references>
      </pivotArea>
    </format>
    <format dxfId="1619">
      <pivotArea dataOnly="0" labelOnly="1" outline="0" fieldPosition="0">
        <references count="2">
          <reference field="3" count="1" selected="0">
            <x v="32"/>
          </reference>
          <reference field="4" count="1">
            <x v="96"/>
          </reference>
        </references>
      </pivotArea>
    </format>
    <format dxfId="1618">
      <pivotArea dataOnly="0" labelOnly="1" outline="0" fieldPosition="0">
        <references count="2">
          <reference field="3" count="1" selected="0">
            <x v="33"/>
          </reference>
          <reference field="4" count="1">
            <x v="43"/>
          </reference>
        </references>
      </pivotArea>
    </format>
    <format dxfId="1617">
      <pivotArea dataOnly="0" labelOnly="1" outline="0" fieldPosition="0">
        <references count="2">
          <reference field="3" count="1" selected="0">
            <x v="34"/>
          </reference>
          <reference field="4" count="1">
            <x v="72"/>
          </reference>
        </references>
      </pivotArea>
    </format>
    <format dxfId="1616">
      <pivotArea dataOnly="0" labelOnly="1" outline="0" fieldPosition="0">
        <references count="2">
          <reference field="3" count="1" selected="0">
            <x v="35"/>
          </reference>
          <reference field="4" count="1">
            <x v="107"/>
          </reference>
        </references>
      </pivotArea>
    </format>
    <format dxfId="1615">
      <pivotArea dataOnly="0" labelOnly="1" outline="0" fieldPosition="0">
        <references count="2">
          <reference field="3" count="1" selected="0">
            <x v="36"/>
          </reference>
          <reference field="4" count="1">
            <x v="115"/>
          </reference>
        </references>
      </pivotArea>
    </format>
    <format dxfId="1614">
      <pivotArea dataOnly="0" labelOnly="1" outline="0" fieldPosition="0">
        <references count="2">
          <reference field="3" count="1" selected="0">
            <x v="37"/>
          </reference>
          <reference field="4" count="1">
            <x v="47"/>
          </reference>
        </references>
      </pivotArea>
    </format>
    <format dxfId="1613">
      <pivotArea dataOnly="0" labelOnly="1" outline="0" fieldPosition="0">
        <references count="2">
          <reference field="3" count="1" selected="0">
            <x v="38"/>
          </reference>
          <reference field="4" count="1">
            <x v="13"/>
          </reference>
        </references>
      </pivotArea>
    </format>
    <format dxfId="1612">
      <pivotArea dataOnly="0" labelOnly="1" outline="0" fieldPosition="0">
        <references count="2">
          <reference field="3" count="1" selected="0">
            <x v="39"/>
          </reference>
          <reference field="4" count="1">
            <x v="121"/>
          </reference>
        </references>
      </pivotArea>
    </format>
    <format dxfId="1611">
      <pivotArea dataOnly="0" labelOnly="1" outline="0" fieldPosition="0">
        <references count="2">
          <reference field="3" count="1" selected="0">
            <x v="40"/>
          </reference>
          <reference field="4" count="1">
            <x v="108"/>
          </reference>
        </references>
      </pivotArea>
    </format>
    <format dxfId="1610">
      <pivotArea dataOnly="0" labelOnly="1" outline="0" fieldPosition="0">
        <references count="2">
          <reference field="3" count="1" selected="0">
            <x v="41"/>
          </reference>
          <reference field="4" count="1">
            <x v="102"/>
          </reference>
        </references>
      </pivotArea>
    </format>
    <format dxfId="1609">
      <pivotArea dataOnly="0" labelOnly="1" outline="0" fieldPosition="0">
        <references count="2">
          <reference field="3" count="1" selected="0">
            <x v="42"/>
          </reference>
          <reference field="4" count="1">
            <x v="3"/>
          </reference>
        </references>
      </pivotArea>
    </format>
    <format dxfId="1608">
      <pivotArea dataOnly="0" labelOnly="1" outline="0" fieldPosition="0">
        <references count="2">
          <reference field="3" count="1" selected="0">
            <x v="43"/>
          </reference>
          <reference field="4" count="1">
            <x v="33"/>
          </reference>
        </references>
      </pivotArea>
    </format>
    <format dxfId="1607">
      <pivotArea dataOnly="0" labelOnly="1" outline="0" fieldPosition="0">
        <references count="2">
          <reference field="3" count="1" selected="0">
            <x v="44"/>
          </reference>
          <reference field="4" count="1">
            <x v="82"/>
          </reference>
        </references>
      </pivotArea>
    </format>
    <format dxfId="1606">
      <pivotArea dataOnly="0" labelOnly="1" outline="0" fieldPosition="0">
        <references count="2">
          <reference field="3" count="1" selected="0">
            <x v="45"/>
          </reference>
          <reference field="4" count="1">
            <x v="30"/>
          </reference>
        </references>
      </pivotArea>
    </format>
    <format dxfId="1605">
      <pivotArea dataOnly="0" labelOnly="1" outline="0" fieldPosition="0">
        <references count="2">
          <reference field="3" count="1" selected="0">
            <x v="47"/>
          </reference>
          <reference field="4" count="1">
            <x v="19"/>
          </reference>
        </references>
      </pivotArea>
    </format>
    <format dxfId="1604">
      <pivotArea dataOnly="0" labelOnly="1" outline="0" fieldPosition="0">
        <references count="2">
          <reference field="3" count="1" selected="0">
            <x v="48"/>
          </reference>
          <reference field="4" count="1">
            <x v="48"/>
          </reference>
        </references>
      </pivotArea>
    </format>
    <format dxfId="1603">
      <pivotArea dataOnly="0" labelOnly="1" outline="0" fieldPosition="0">
        <references count="2">
          <reference field="3" count="1" selected="0">
            <x v="50"/>
          </reference>
          <reference field="4" count="1">
            <x v="90"/>
          </reference>
        </references>
      </pivotArea>
    </format>
    <format dxfId="1602">
      <pivotArea dataOnly="0" labelOnly="1" outline="0" fieldPosition="0">
        <references count="2">
          <reference field="3" count="1" selected="0">
            <x v="51"/>
          </reference>
          <reference field="4" count="1">
            <x v="11"/>
          </reference>
        </references>
      </pivotArea>
    </format>
    <format dxfId="1601">
      <pivotArea dataOnly="0" labelOnly="1" outline="0" fieldPosition="0">
        <references count="2">
          <reference field="3" count="1" selected="0">
            <x v="52"/>
          </reference>
          <reference field="4" count="1">
            <x v="28"/>
          </reference>
        </references>
      </pivotArea>
    </format>
    <format dxfId="1600">
      <pivotArea dataOnly="0" labelOnly="1" outline="0" fieldPosition="0">
        <references count="2">
          <reference field="3" count="1" selected="0">
            <x v="53"/>
          </reference>
          <reference field="4" count="1">
            <x v="111"/>
          </reference>
        </references>
      </pivotArea>
    </format>
    <format dxfId="1599">
      <pivotArea dataOnly="0" labelOnly="1" outline="0" fieldPosition="0">
        <references count="2">
          <reference field="3" count="1" selected="0">
            <x v="54"/>
          </reference>
          <reference field="4" count="1">
            <x v="89"/>
          </reference>
        </references>
      </pivotArea>
    </format>
    <format dxfId="1598">
      <pivotArea dataOnly="0" labelOnly="1" outline="0" fieldPosition="0">
        <references count="2">
          <reference field="3" count="1" selected="0">
            <x v="55"/>
          </reference>
          <reference field="4" count="1">
            <x v="1"/>
          </reference>
        </references>
      </pivotArea>
    </format>
    <format dxfId="1597">
      <pivotArea dataOnly="0" labelOnly="1" outline="0" fieldPosition="0">
        <references count="2">
          <reference field="3" count="1" selected="0">
            <x v="56"/>
          </reference>
          <reference field="4" count="1">
            <x v="124"/>
          </reference>
        </references>
      </pivotArea>
    </format>
    <format dxfId="1596">
      <pivotArea dataOnly="0" labelOnly="1" outline="0" fieldPosition="0">
        <references count="2">
          <reference field="3" count="1" selected="0">
            <x v="57"/>
          </reference>
          <reference field="4" count="1">
            <x v="21"/>
          </reference>
        </references>
      </pivotArea>
    </format>
    <format dxfId="1595">
      <pivotArea dataOnly="0" labelOnly="1" outline="0" fieldPosition="0">
        <references count="2">
          <reference field="3" count="1" selected="0">
            <x v="58"/>
          </reference>
          <reference field="4" count="1">
            <x v="6"/>
          </reference>
        </references>
      </pivotArea>
    </format>
    <format dxfId="1594">
      <pivotArea dataOnly="0" labelOnly="1" outline="0" fieldPosition="0">
        <references count="2">
          <reference field="3" count="1" selected="0">
            <x v="59"/>
          </reference>
          <reference field="4" count="1">
            <x v="104"/>
          </reference>
        </references>
      </pivotArea>
    </format>
    <format dxfId="1593">
      <pivotArea dataOnly="0" labelOnly="1" outline="0" fieldPosition="0">
        <references count="2">
          <reference field="3" count="1" selected="0">
            <x v="60"/>
          </reference>
          <reference field="4" count="1">
            <x v="40"/>
          </reference>
        </references>
      </pivotArea>
    </format>
    <format dxfId="1592">
      <pivotArea dataOnly="0" labelOnly="1" outline="0" fieldPosition="0">
        <references count="2">
          <reference field="3" count="1" selected="0">
            <x v="61"/>
          </reference>
          <reference field="4" count="1">
            <x v="20"/>
          </reference>
        </references>
      </pivotArea>
    </format>
    <format dxfId="1591">
      <pivotArea dataOnly="0" labelOnly="1" outline="0" fieldPosition="0">
        <references count="2">
          <reference field="3" count="1" selected="0">
            <x v="62"/>
          </reference>
          <reference field="4" count="1">
            <x v="63"/>
          </reference>
        </references>
      </pivotArea>
    </format>
    <format dxfId="1590">
      <pivotArea dataOnly="0" labelOnly="1" outline="0" fieldPosition="0">
        <references count="2">
          <reference field="3" count="1" selected="0">
            <x v="63"/>
          </reference>
          <reference field="4" count="1">
            <x v="26"/>
          </reference>
        </references>
      </pivotArea>
    </format>
    <format dxfId="1589">
      <pivotArea dataOnly="0" labelOnly="1" outline="0" fieldPosition="0">
        <references count="2">
          <reference field="3" count="1" selected="0">
            <x v="64"/>
          </reference>
          <reference field="4" count="1">
            <x v="103"/>
          </reference>
        </references>
      </pivotArea>
    </format>
    <format dxfId="1588">
      <pivotArea dataOnly="0" labelOnly="1" outline="0" fieldPosition="0">
        <references count="2">
          <reference field="3" count="1" selected="0">
            <x v="65"/>
          </reference>
          <reference field="4" count="1">
            <x v="74"/>
          </reference>
        </references>
      </pivotArea>
    </format>
    <format dxfId="1587">
      <pivotArea dataOnly="0" labelOnly="1" outline="0" fieldPosition="0">
        <references count="2">
          <reference field="3" count="1" selected="0">
            <x v="66"/>
          </reference>
          <reference field="4" count="1">
            <x v="70"/>
          </reference>
        </references>
      </pivotArea>
    </format>
    <format dxfId="1586">
      <pivotArea dataOnly="0" labelOnly="1" outline="0" fieldPosition="0">
        <references count="2">
          <reference field="3" count="1" selected="0">
            <x v="67"/>
          </reference>
          <reference field="4" count="1">
            <x v="34"/>
          </reference>
        </references>
      </pivotArea>
    </format>
    <format dxfId="1585">
      <pivotArea dataOnly="0" labelOnly="1" outline="0" fieldPosition="0">
        <references count="2">
          <reference field="3" count="1" selected="0">
            <x v="68"/>
          </reference>
          <reference field="4" count="1">
            <x v="112"/>
          </reference>
        </references>
      </pivotArea>
    </format>
    <format dxfId="1584">
      <pivotArea dataOnly="0" labelOnly="1" outline="0" fieldPosition="0">
        <references count="2">
          <reference field="3" count="1" selected="0">
            <x v="69"/>
          </reference>
          <reference field="4" count="1">
            <x v="9"/>
          </reference>
        </references>
      </pivotArea>
    </format>
    <format dxfId="1583">
      <pivotArea dataOnly="0" labelOnly="1" outline="0" fieldPosition="0">
        <references count="2">
          <reference field="3" count="1" selected="0">
            <x v="70"/>
          </reference>
          <reference field="4" count="1">
            <x v="29"/>
          </reference>
        </references>
      </pivotArea>
    </format>
    <format dxfId="1582">
      <pivotArea dataOnly="0" labelOnly="1" outline="0" fieldPosition="0">
        <references count="2">
          <reference field="3" count="1" selected="0">
            <x v="72"/>
          </reference>
          <reference field="4" count="1">
            <x v="60"/>
          </reference>
        </references>
      </pivotArea>
    </format>
    <format dxfId="1581">
      <pivotArea dataOnly="0" labelOnly="1" outline="0" fieldPosition="0">
        <references count="2">
          <reference field="3" count="1" selected="0">
            <x v="73"/>
          </reference>
          <reference field="4" count="1">
            <x v="79"/>
          </reference>
        </references>
      </pivotArea>
    </format>
    <format dxfId="1580">
      <pivotArea dataOnly="0" labelOnly="1" outline="0" fieldPosition="0">
        <references count="2">
          <reference field="3" count="1" selected="0">
            <x v="74"/>
          </reference>
          <reference field="4" count="1">
            <x v="65"/>
          </reference>
        </references>
      </pivotArea>
    </format>
    <format dxfId="1579">
      <pivotArea dataOnly="0" labelOnly="1" outline="0" fieldPosition="0">
        <references count="2">
          <reference field="3" count="1" selected="0">
            <x v="75"/>
          </reference>
          <reference field="4" count="1">
            <x v="27"/>
          </reference>
        </references>
      </pivotArea>
    </format>
    <format dxfId="1578">
      <pivotArea dataOnly="0" labelOnly="1" outline="0" fieldPosition="0">
        <references count="2">
          <reference field="3" count="1" selected="0">
            <x v="76"/>
          </reference>
          <reference field="4" count="1">
            <x v="122"/>
          </reference>
        </references>
      </pivotArea>
    </format>
    <format dxfId="1577">
      <pivotArea dataOnly="0" labelOnly="1" outline="0" fieldPosition="0">
        <references count="2">
          <reference field="3" count="1" selected="0">
            <x v="77"/>
          </reference>
          <reference field="4" count="1">
            <x v="78"/>
          </reference>
        </references>
      </pivotArea>
    </format>
    <format dxfId="1576">
      <pivotArea dataOnly="0" labelOnly="1" outline="0" fieldPosition="0">
        <references count="2">
          <reference field="3" count="1" selected="0">
            <x v="78"/>
          </reference>
          <reference field="4" count="1">
            <x v="37"/>
          </reference>
        </references>
      </pivotArea>
    </format>
    <format dxfId="1575">
      <pivotArea dataOnly="0" labelOnly="1" outline="0" fieldPosition="0">
        <references count="2">
          <reference field="3" count="1" selected="0">
            <x v="79"/>
          </reference>
          <reference field="4" count="1">
            <x v="64"/>
          </reference>
        </references>
      </pivotArea>
    </format>
    <format dxfId="1574">
      <pivotArea dataOnly="0" labelOnly="1" outline="0" fieldPosition="0">
        <references count="2">
          <reference field="3" count="1" selected="0">
            <x v="80"/>
          </reference>
          <reference field="4" count="1">
            <x v="69"/>
          </reference>
        </references>
      </pivotArea>
    </format>
    <format dxfId="1573">
      <pivotArea dataOnly="0" labelOnly="1" outline="0" fieldPosition="0">
        <references count="2">
          <reference field="3" count="1" selected="0">
            <x v="81"/>
          </reference>
          <reference field="4" count="1">
            <x v="68"/>
          </reference>
        </references>
      </pivotArea>
    </format>
    <format dxfId="1572">
      <pivotArea dataOnly="0" labelOnly="1" outline="0" fieldPosition="0">
        <references count="2">
          <reference field="3" count="1" selected="0">
            <x v="82"/>
          </reference>
          <reference field="4" count="1">
            <x v="123"/>
          </reference>
        </references>
      </pivotArea>
    </format>
    <format dxfId="1571">
      <pivotArea dataOnly="0" labelOnly="1" outline="0" fieldPosition="0">
        <references count="2">
          <reference field="3" count="1" selected="0">
            <x v="84"/>
          </reference>
          <reference field="4" count="1">
            <x v="93"/>
          </reference>
        </references>
      </pivotArea>
    </format>
    <format dxfId="1570">
      <pivotArea dataOnly="0" labelOnly="1" outline="0" fieldPosition="0">
        <references count="2">
          <reference field="3" count="1" selected="0">
            <x v="85"/>
          </reference>
          <reference field="4" count="1">
            <x v="44"/>
          </reference>
        </references>
      </pivotArea>
    </format>
    <format dxfId="1569">
      <pivotArea dataOnly="0" labelOnly="1" outline="0" fieldPosition="0">
        <references count="2">
          <reference field="3" count="1" selected="0">
            <x v="86"/>
          </reference>
          <reference field="4" count="1">
            <x v="101"/>
          </reference>
        </references>
      </pivotArea>
    </format>
    <format dxfId="1568">
      <pivotArea dataOnly="0" labelOnly="1" outline="0" fieldPosition="0">
        <references count="2">
          <reference field="3" count="1" selected="0">
            <x v="87"/>
          </reference>
          <reference field="4" count="1">
            <x v="109"/>
          </reference>
        </references>
      </pivotArea>
    </format>
    <format dxfId="1567">
      <pivotArea dataOnly="0" labelOnly="1" outline="0" fieldPosition="0">
        <references count="2">
          <reference field="3" count="1" selected="0">
            <x v="88"/>
          </reference>
          <reference field="4" count="1">
            <x v="18"/>
          </reference>
        </references>
      </pivotArea>
    </format>
    <format dxfId="1566">
      <pivotArea dataOnly="0" labelOnly="1" outline="0" fieldPosition="0">
        <references count="2">
          <reference field="3" count="1" selected="0">
            <x v="89"/>
          </reference>
          <reference field="4" count="1">
            <x v="54"/>
          </reference>
        </references>
      </pivotArea>
    </format>
    <format dxfId="1565">
      <pivotArea dataOnly="0" labelOnly="1" outline="0" fieldPosition="0">
        <references count="2">
          <reference field="3" count="1" selected="0">
            <x v="90"/>
          </reference>
          <reference field="4" count="1">
            <x v="76"/>
          </reference>
        </references>
      </pivotArea>
    </format>
    <format dxfId="1564">
      <pivotArea dataOnly="0" labelOnly="1" outline="0" fieldPosition="0">
        <references count="2">
          <reference field="3" count="1" selected="0">
            <x v="91"/>
          </reference>
          <reference field="4" count="1">
            <x v="7"/>
          </reference>
        </references>
      </pivotArea>
    </format>
    <format dxfId="1563">
      <pivotArea dataOnly="0" labelOnly="1" outline="0" fieldPosition="0">
        <references count="2">
          <reference field="3" count="1" selected="0">
            <x v="92"/>
          </reference>
          <reference field="4" count="1">
            <x v="119"/>
          </reference>
        </references>
      </pivotArea>
    </format>
    <format dxfId="1562">
      <pivotArea dataOnly="0" labelOnly="1" outline="0" fieldPosition="0">
        <references count="2">
          <reference field="3" count="1" selected="0">
            <x v="93"/>
          </reference>
          <reference field="4" count="1">
            <x v="56"/>
          </reference>
        </references>
      </pivotArea>
    </format>
    <format dxfId="1561">
      <pivotArea dataOnly="0" labelOnly="1" outline="0" fieldPosition="0">
        <references count="2">
          <reference field="3" count="1" selected="0">
            <x v="94"/>
          </reference>
          <reference field="4" count="1">
            <x v="81"/>
          </reference>
        </references>
      </pivotArea>
    </format>
    <format dxfId="1560">
      <pivotArea dataOnly="0" labelOnly="1" outline="0" fieldPosition="0">
        <references count="2">
          <reference field="3" count="1" selected="0">
            <x v="95"/>
          </reference>
          <reference field="4" count="1">
            <x v="0"/>
          </reference>
        </references>
      </pivotArea>
    </format>
    <format dxfId="1559">
      <pivotArea dataOnly="0" labelOnly="1" outline="0" fieldPosition="0">
        <references count="2">
          <reference field="3" count="1" selected="0">
            <x v="96"/>
          </reference>
          <reference field="4" count="1">
            <x v="110"/>
          </reference>
        </references>
      </pivotArea>
    </format>
    <format dxfId="1558">
      <pivotArea dataOnly="0" labelOnly="1" outline="0" fieldPosition="0">
        <references count="2">
          <reference field="3" count="1" selected="0">
            <x v="97"/>
          </reference>
          <reference field="4" count="1">
            <x v="114"/>
          </reference>
        </references>
      </pivotArea>
    </format>
    <format dxfId="1557">
      <pivotArea dataOnly="0" labelOnly="1" outline="0" fieldPosition="0">
        <references count="2">
          <reference field="3" count="1" selected="0">
            <x v="98"/>
          </reference>
          <reference field="4" count="1">
            <x v="116"/>
          </reference>
        </references>
      </pivotArea>
    </format>
    <format dxfId="1556">
      <pivotArea dataOnly="0" labelOnly="1" outline="0" fieldPosition="0">
        <references count="2">
          <reference field="3" count="1" selected="0">
            <x v="99"/>
          </reference>
          <reference field="4" count="1">
            <x v="99"/>
          </reference>
        </references>
      </pivotArea>
    </format>
    <format dxfId="1555">
      <pivotArea dataOnly="0" labelOnly="1" outline="0" fieldPosition="0">
        <references count="2">
          <reference field="3" count="1" selected="0">
            <x v="100"/>
          </reference>
          <reference field="4" count="1">
            <x v="94"/>
          </reference>
        </references>
      </pivotArea>
    </format>
    <format dxfId="1554">
      <pivotArea dataOnly="0" labelOnly="1" outline="0" fieldPosition="0">
        <references count="2">
          <reference field="3" count="1" selected="0">
            <x v="101"/>
          </reference>
          <reference field="4" count="1">
            <x v="83"/>
          </reference>
        </references>
      </pivotArea>
    </format>
    <format dxfId="1553">
      <pivotArea dataOnly="0" labelOnly="1" outline="0" fieldPosition="0">
        <references count="2">
          <reference field="3" count="1" selected="0">
            <x v="102"/>
          </reference>
          <reference field="4" count="1">
            <x v="113"/>
          </reference>
        </references>
      </pivotArea>
    </format>
    <format dxfId="1552">
      <pivotArea dataOnly="0" labelOnly="1" outline="0" fieldPosition="0">
        <references count="2">
          <reference field="3" count="1" selected="0">
            <x v="103"/>
          </reference>
          <reference field="4" count="1">
            <x v="95"/>
          </reference>
        </references>
      </pivotArea>
    </format>
    <format dxfId="1551">
      <pivotArea dataOnly="0" labelOnly="1" outline="0" fieldPosition="0">
        <references count="2">
          <reference field="3" count="1" selected="0">
            <x v="104"/>
          </reference>
          <reference field="4" count="1">
            <x v="16"/>
          </reference>
        </references>
      </pivotArea>
    </format>
    <format dxfId="1550">
      <pivotArea dataOnly="0" labelOnly="1" outline="0" fieldPosition="0">
        <references count="2">
          <reference field="3" count="1" selected="0">
            <x v="105"/>
          </reference>
          <reference field="4" count="1">
            <x v="77"/>
          </reference>
        </references>
      </pivotArea>
    </format>
    <format dxfId="1549">
      <pivotArea dataOnly="0" labelOnly="1" outline="0" fieldPosition="0">
        <references count="2">
          <reference field="3" count="1" selected="0">
            <x v="106"/>
          </reference>
          <reference field="4" count="1">
            <x v="97"/>
          </reference>
        </references>
      </pivotArea>
    </format>
    <format dxfId="1548">
      <pivotArea dataOnly="0" labelOnly="1" outline="0" fieldPosition="0">
        <references count="2">
          <reference field="3" count="1" selected="0">
            <x v="107"/>
          </reference>
          <reference field="4" count="1">
            <x v="84"/>
          </reference>
        </references>
      </pivotArea>
    </format>
    <format dxfId="1547">
      <pivotArea dataOnly="0" labelOnly="1" outline="0" fieldPosition="0">
        <references count="2">
          <reference field="3" count="1" selected="0">
            <x v="108"/>
          </reference>
          <reference field="4" count="1">
            <x v="45"/>
          </reference>
        </references>
      </pivotArea>
    </format>
    <format dxfId="1546">
      <pivotArea dataOnly="0" labelOnly="1" outline="0" fieldPosition="0">
        <references count="2">
          <reference field="3" count="1" selected="0">
            <x v="109"/>
          </reference>
          <reference field="4" count="1">
            <x v="91"/>
          </reference>
        </references>
      </pivotArea>
    </format>
    <format dxfId="1545">
      <pivotArea dataOnly="0" labelOnly="1" outline="0" fieldPosition="0">
        <references count="2">
          <reference field="3" count="1" selected="0">
            <x v="110"/>
          </reference>
          <reference field="4" count="1">
            <x v="38"/>
          </reference>
        </references>
      </pivotArea>
    </format>
    <format dxfId="1544">
      <pivotArea dataOnly="0" labelOnly="1" outline="0" fieldPosition="0">
        <references count="2">
          <reference field="3" count="1" selected="0">
            <x v="111"/>
          </reference>
          <reference field="4" count="1">
            <x v="50"/>
          </reference>
        </references>
      </pivotArea>
    </format>
    <format dxfId="1543">
      <pivotArea dataOnly="0" labelOnly="1" outline="0" fieldPosition="0">
        <references count="2">
          <reference field="3" count="1" selected="0">
            <x v="112"/>
          </reference>
          <reference field="4" count="1">
            <x v="66"/>
          </reference>
        </references>
      </pivotArea>
    </format>
    <format dxfId="1542">
      <pivotArea dataOnly="0" labelOnly="1" outline="0" fieldPosition="0">
        <references count="2">
          <reference field="3" count="1" selected="0">
            <x v="113"/>
          </reference>
          <reference field="4" count="1">
            <x v="35"/>
          </reference>
        </references>
      </pivotArea>
    </format>
    <format dxfId="1541">
      <pivotArea dataOnly="0" labelOnly="1" outline="0" fieldPosition="0">
        <references count="2">
          <reference field="3" count="1" selected="0">
            <x v="114"/>
          </reference>
          <reference field="4" count="1">
            <x v="4"/>
          </reference>
        </references>
      </pivotArea>
    </format>
    <format dxfId="1540">
      <pivotArea dataOnly="0" labelOnly="1" outline="0" fieldPosition="0">
        <references count="2">
          <reference field="3" count="1" selected="0">
            <x v="115"/>
          </reference>
          <reference field="4" count="1">
            <x v="46"/>
          </reference>
        </references>
      </pivotArea>
    </format>
    <format dxfId="1539">
      <pivotArea dataOnly="0" labelOnly="1" outline="0" fieldPosition="0">
        <references count="2">
          <reference field="3" count="1" selected="0">
            <x v="116"/>
          </reference>
          <reference field="4" count="1">
            <x v="14"/>
          </reference>
        </references>
      </pivotArea>
    </format>
    <format dxfId="1538">
      <pivotArea dataOnly="0" labelOnly="1" outline="0" fieldPosition="0">
        <references count="2">
          <reference field="3" count="1" selected="0">
            <x v="117"/>
          </reference>
          <reference field="4" count="1">
            <x v="52"/>
          </reference>
        </references>
      </pivotArea>
    </format>
    <format dxfId="1537">
      <pivotArea dataOnly="0" labelOnly="1" outline="0" fieldPosition="0">
        <references count="2">
          <reference field="3" count="1" selected="0">
            <x v="118"/>
          </reference>
          <reference field="4" count="1">
            <x v="51"/>
          </reference>
        </references>
      </pivotArea>
    </format>
    <format dxfId="1536">
      <pivotArea dataOnly="0" labelOnly="1" outline="0" fieldPosition="0">
        <references count="2">
          <reference field="3" count="1" selected="0">
            <x v="119"/>
          </reference>
          <reference field="4" count="1">
            <x v="67"/>
          </reference>
        </references>
      </pivotArea>
    </format>
    <format dxfId="1535">
      <pivotArea dataOnly="0" labelOnly="1" outline="0" fieldPosition="0">
        <references count="2">
          <reference field="3" count="1" selected="0">
            <x v="120"/>
          </reference>
          <reference field="4" count="1">
            <x v="12"/>
          </reference>
        </references>
      </pivotArea>
    </format>
    <format dxfId="1534">
      <pivotArea dataOnly="0" labelOnly="1" outline="0" fieldPosition="0">
        <references count="2">
          <reference field="3" count="1" selected="0">
            <x v="121"/>
          </reference>
          <reference field="4" count="1">
            <x v="106"/>
          </reference>
        </references>
      </pivotArea>
    </format>
    <format dxfId="1533">
      <pivotArea dataOnly="0" labelOnly="1" outline="0" fieldPosition="0">
        <references count="2">
          <reference field="3" count="1" selected="0">
            <x v="122"/>
          </reference>
          <reference field="4" count="1">
            <x v="39"/>
          </reference>
        </references>
      </pivotArea>
    </format>
    <format dxfId="1532">
      <pivotArea dataOnly="0" labelOnly="1" outline="0" fieldPosition="0">
        <references count="2">
          <reference field="3" count="1" selected="0">
            <x v="123"/>
          </reference>
          <reference field="4" count="1">
            <x v="120"/>
          </reference>
        </references>
      </pivotArea>
    </format>
    <format dxfId="1531">
      <pivotArea dataOnly="0" labelOnly="1" outline="0" fieldPosition="0">
        <references count="2">
          <reference field="3" count="1" selected="0">
            <x v="124"/>
          </reference>
          <reference field="4" count="1">
            <x v="41"/>
          </reference>
        </references>
      </pivotArea>
    </format>
    <format dxfId="1530">
      <pivotArea dataOnly="0" labelOnly="1" outline="0" fieldPosition="0">
        <references count="2">
          <reference field="3" count="1" selected="0">
            <x v="125"/>
          </reference>
          <reference field="4" count="1">
            <x v="24"/>
          </reference>
        </references>
      </pivotArea>
    </format>
    <format dxfId="1529">
      <pivotArea dataOnly="0" labelOnly="1" outline="0" fieldPosition="0">
        <references count="2">
          <reference field="3" count="1" selected="0">
            <x v="126"/>
          </reference>
          <reference field="4" count="1">
            <x v="88"/>
          </reference>
        </references>
      </pivotArea>
    </format>
    <format dxfId="1528">
      <pivotArea dataOnly="0" labelOnly="1" outline="0" fieldPosition="0">
        <references count="2">
          <reference field="3" count="1" selected="0">
            <x v="127"/>
          </reference>
          <reference field="4" count="1">
            <x v="86"/>
          </reference>
        </references>
      </pivotArea>
    </format>
    <format dxfId="1527">
      <pivotArea dataOnly="0" labelOnly="1" outline="0" fieldPosition="0">
        <references count="2">
          <reference field="3" count="1" selected="0">
            <x v="128"/>
          </reference>
          <reference field="4" count="1">
            <x v="55"/>
          </reference>
        </references>
      </pivotArea>
    </format>
    <format dxfId="1526">
      <pivotArea dataOnly="0" labelOnly="1" outline="0" fieldPosition="0">
        <references count="2">
          <reference field="3" count="1" selected="0">
            <x v="129"/>
          </reference>
          <reference field="4" count="1">
            <x v="118"/>
          </reference>
        </references>
      </pivotArea>
    </format>
    <format dxfId="1525">
      <pivotArea dataOnly="0" labelOnly="1" outline="0" fieldPosition="0">
        <references count="2">
          <reference field="3" count="1" selected="0">
            <x v="130"/>
          </reference>
          <reference field="4" count="1">
            <x v="92"/>
          </reference>
        </references>
      </pivotArea>
    </format>
    <format dxfId="1524">
      <pivotArea dataOnly="0" labelOnly="1" outline="0" fieldPosition="0">
        <references count="2">
          <reference field="3" count="1" selected="0">
            <x v="131"/>
          </reference>
          <reference field="4" count="1">
            <x v="15"/>
          </reference>
        </references>
      </pivotArea>
    </format>
    <format dxfId="1523">
      <pivotArea dataOnly="0" labelOnly="1" outline="0" fieldPosition="0">
        <references count="2">
          <reference field="3" count="1" selected="0">
            <x v="132"/>
          </reference>
          <reference field="4" count="1">
            <x v="75"/>
          </reference>
        </references>
      </pivotArea>
    </format>
    <format dxfId="1522">
      <pivotArea grandRow="1" outline="0" collapsedLevelsAreSubtotals="1" fieldPosition="0"/>
    </format>
    <format dxfId="1521">
      <pivotArea dataOnly="0" labelOnly="1" grandRow="1" outline="0" offset="IV256" fieldPosition="0"/>
    </format>
    <format dxfId="1520">
      <pivotArea outline="0" collapsedLevelsAreSubtotals="1" fieldPosition="0">
        <references count="3">
          <reference field="0" count="1" selected="0">
            <x v="0"/>
          </reference>
          <reference field="3" count="2" selected="0">
            <x v="133"/>
            <x v="134"/>
          </reference>
          <reference field="4" count="2" selected="0">
            <x v="126"/>
            <x v="127"/>
          </reference>
        </references>
      </pivotArea>
    </format>
    <format dxfId="1519">
      <pivotArea dataOnly="0" labelOnly="1" outline="0" fieldPosition="0">
        <references count="1">
          <reference field="3" count="2">
            <x v="133"/>
            <x v="134"/>
          </reference>
        </references>
      </pivotArea>
    </format>
    <format dxfId="1518">
      <pivotArea dataOnly="0" labelOnly="1" outline="0" fieldPosition="0">
        <references count="2">
          <reference field="3" count="1" selected="0">
            <x v="133"/>
          </reference>
          <reference field="4" count="1">
            <x v="126"/>
          </reference>
        </references>
      </pivotArea>
    </format>
    <format dxfId="1517">
      <pivotArea dataOnly="0" labelOnly="1" outline="0" fieldPosition="0">
        <references count="2">
          <reference field="3" count="1" selected="0">
            <x v="134"/>
          </reference>
          <reference field="4" count="1">
            <x v="127"/>
          </reference>
        </references>
      </pivotArea>
    </format>
    <format dxfId="1516">
      <pivotArea outline="0" collapsedLevelsAreSubtotals="1" fieldPosition="0"/>
    </format>
    <format dxfId="1515">
      <pivotArea dataOnly="0" labelOnly="1" outline="0" fieldPosition="0">
        <references count="1">
          <reference field="3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1514">
      <pivotArea dataOnly="0" labelOnly="1" outline="0" fieldPosition="0">
        <references count="1">
          <reference field="3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513">
      <pivotArea dataOnly="0" labelOnly="1" outline="0" fieldPosition="0">
        <references count="1">
          <reference field="3" count="36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7"/>
          </reference>
        </references>
      </pivotArea>
    </format>
    <format dxfId="1512">
      <pivotArea dataOnly="0" labelOnly="1" grandRow="1" outline="0" fieldPosition="0"/>
    </format>
    <format dxfId="151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1510">
      <pivotArea dataOnly="0" labelOnly="1" outline="0" fieldPosition="0">
        <references count="2">
          <reference field="3" count="1" selected="0">
            <x v="3"/>
          </reference>
          <reference field="4" count="1">
            <x v="61"/>
          </reference>
        </references>
      </pivotArea>
    </format>
    <format dxfId="1509">
      <pivotArea dataOnly="0" labelOnly="1" outline="0" fieldPosition="0">
        <references count="2">
          <reference field="3" count="1" selected="0">
            <x v="4"/>
          </reference>
          <reference field="4" count="1">
            <x v="100"/>
          </reference>
        </references>
      </pivotArea>
    </format>
    <format dxfId="1508">
      <pivotArea dataOnly="0" labelOnly="1" outline="0" fieldPosition="0">
        <references count="2">
          <reference field="3" count="1" selected="0">
            <x v="5"/>
          </reference>
          <reference field="4" count="1">
            <x v="117"/>
          </reference>
        </references>
      </pivotArea>
    </format>
    <format dxfId="1507">
      <pivotArea dataOnly="0" labelOnly="1" outline="0" fieldPosition="0">
        <references count="2">
          <reference field="3" count="1" selected="0">
            <x v="6"/>
          </reference>
          <reference field="4" count="1">
            <x v="49"/>
          </reference>
        </references>
      </pivotArea>
    </format>
    <format dxfId="1506">
      <pivotArea dataOnly="0" labelOnly="1" outline="0" fieldPosition="0">
        <references count="2">
          <reference field="3" count="1" selected="0">
            <x v="7"/>
          </reference>
          <reference field="4" count="1">
            <x v="17"/>
          </reference>
        </references>
      </pivotArea>
    </format>
    <format dxfId="1505">
      <pivotArea dataOnly="0" labelOnly="1" outline="0" fieldPosition="0">
        <references count="2">
          <reference field="3" count="1" selected="0">
            <x v="8"/>
          </reference>
          <reference field="4" count="1">
            <x v="128"/>
          </reference>
        </references>
      </pivotArea>
    </format>
    <format dxfId="1504">
      <pivotArea dataOnly="0" labelOnly="1" outline="0" fieldPosition="0">
        <references count="2">
          <reference field="3" count="1" selected="0">
            <x v="10"/>
          </reference>
          <reference field="4" count="1">
            <x v="25"/>
          </reference>
        </references>
      </pivotArea>
    </format>
    <format dxfId="1503">
      <pivotArea dataOnly="0" labelOnly="1" outline="0" fieldPosition="0">
        <references count="2">
          <reference field="3" count="1" selected="0">
            <x v="11"/>
          </reference>
          <reference field="4" count="1">
            <x v="87"/>
          </reference>
        </references>
      </pivotArea>
    </format>
    <format dxfId="1502">
      <pivotArea dataOnly="0" labelOnly="1" outline="0" fieldPosition="0">
        <references count="2">
          <reference field="3" count="1" selected="0">
            <x v="12"/>
          </reference>
          <reference field="4" count="1">
            <x v="62"/>
          </reference>
        </references>
      </pivotArea>
    </format>
    <format dxfId="1501">
      <pivotArea dataOnly="0" labelOnly="1" outline="0" fieldPosition="0">
        <references count="2">
          <reference field="3" count="1" selected="0">
            <x v="13"/>
          </reference>
          <reference field="4" count="1">
            <x v="57"/>
          </reference>
        </references>
      </pivotArea>
    </format>
    <format dxfId="1500">
      <pivotArea dataOnly="0" labelOnly="1" outline="0" fieldPosition="0">
        <references count="2">
          <reference field="3" count="1" selected="0">
            <x v="15"/>
          </reference>
          <reference field="4" count="1">
            <x v="53"/>
          </reference>
        </references>
      </pivotArea>
    </format>
    <format dxfId="1499">
      <pivotArea dataOnly="0" labelOnly="1" outline="0" fieldPosition="0">
        <references count="2">
          <reference field="3" count="1" selected="0">
            <x v="16"/>
          </reference>
          <reference field="4" count="1">
            <x v="71"/>
          </reference>
        </references>
      </pivotArea>
    </format>
    <format dxfId="1498">
      <pivotArea dataOnly="0" labelOnly="1" outline="0" fieldPosition="0">
        <references count="2">
          <reference field="3" count="1" selected="0">
            <x v="17"/>
          </reference>
          <reference field="4" count="1">
            <x v="59"/>
          </reference>
        </references>
      </pivotArea>
    </format>
    <format dxfId="1497">
      <pivotArea dataOnly="0" labelOnly="1" outline="0" fieldPosition="0">
        <references count="2">
          <reference field="3" count="1" selected="0">
            <x v="18"/>
          </reference>
          <reference field="4" count="1">
            <x v="22"/>
          </reference>
        </references>
      </pivotArea>
    </format>
    <format dxfId="1496">
      <pivotArea dataOnly="0" labelOnly="1" outline="0" fieldPosition="0">
        <references count="2">
          <reference field="3" count="1" selected="0">
            <x v="19"/>
          </reference>
          <reference field="4" count="1">
            <x v="58"/>
          </reference>
        </references>
      </pivotArea>
    </format>
    <format dxfId="1495">
      <pivotArea dataOnly="0" labelOnly="1" outline="0" fieldPosition="0">
        <references count="2">
          <reference field="3" count="1" selected="0">
            <x v="20"/>
          </reference>
          <reference field="4" count="1">
            <x v="42"/>
          </reference>
        </references>
      </pivotArea>
    </format>
    <format dxfId="1494">
      <pivotArea dataOnly="0" labelOnly="1" outline="0" fieldPosition="0">
        <references count="2">
          <reference field="3" count="1" selected="0">
            <x v="21"/>
          </reference>
          <reference field="4" count="1">
            <x v="80"/>
          </reference>
        </references>
      </pivotArea>
    </format>
    <format dxfId="1493">
      <pivotArea dataOnly="0" labelOnly="1" outline="0" fieldPosition="0">
        <references count="2">
          <reference field="3" count="1" selected="0">
            <x v="22"/>
          </reference>
          <reference field="4" count="1">
            <x v="2"/>
          </reference>
        </references>
      </pivotArea>
    </format>
    <format dxfId="1492">
      <pivotArea dataOnly="0" labelOnly="1" outline="0" fieldPosition="0">
        <references count="2">
          <reference field="3" count="1" selected="0">
            <x v="23"/>
          </reference>
          <reference field="4" count="1">
            <x v="32"/>
          </reference>
        </references>
      </pivotArea>
    </format>
    <format dxfId="1491">
      <pivotArea dataOnly="0" labelOnly="1" outline="0" fieldPosition="0">
        <references count="2">
          <reference field="3" count="1" selected="0">
            <x v="24"/>
          </reference>
          <reference field="4" count="1">
            <x v="85"/>
          </reference>
        </references>
      </pivotArea>
    </format>
    <format dxfId="1490">
      <pivotArea dataOnly="0" labelOnly="1" outline="0" fieldPosition="0">
        <references count="2">
          <reference field="3" count="1" selected="0">
            <x v="25"/>
          </reference>
          <reference field="4" count="1">
            <x v="5"/>
          </reference>
        </references>
      </pivotArea>
    </format>
    <format dxfId="1489">
      <pivotArea dataOnly="0" labelOnly="1" outline="0" fieldPosition="0">
        <references count="2">
          <reference field="3" count="1" selected="0">
            <x v="26"/>
          </reference>
          <reference field="4" count="1">
            <x v="36"/>
          </reference>
        </references>
      </pivotArea>
    </format>
    <format dxfId="1488">
      <pivotArea dataOnly="0" labelOnly="1" outline="0" fieldPosition="0">
        <references count="2">
          <reference field="3" count="1" selected="0">
            <x v="27"/>
          </reference>
          <reference field="4" count="1">
            <x v="23"/>
          </reference>
        </references>
      </pivotArea>
    </format>
    <format dxfId="1487">
      <pivotArea dataOnly="0" labelOnly="1" outline="0" fieldPosition="0">
        <references count="2">
          <reference field="3" count="1" selected="0">
            <x v="28"/>
          </reference>
          <reference field="4" count="1">
            <x v="31"/>
          </reference>
        </references>
      </pivotArea>
    </format>
    <format dxfId="1486">
      <pivotArea dataOnly="0" labelOnly="1" outline="0" fieldPosition="0">
        <references count="2">
          <reference field="3" count="1" selected="0">
            <x v="29"/>
          </reference>
          <reference field="4" count="1">
            <x v="105"/>
          </reference>
        </references>
      </pivotArea>
    </format>
    <format dxfId="1485">
      <pivotArea dataOnly="0" labelOnly="1" outline="0" fieldPosition="0">
        <references count="2">
          <reference field="3" count="1" selected="0">
            <x v="30"/>
          </reference>
          <reference field="4" count="1">
            <x v="73"/>
          </reference>
        </references>
      </pivotArea>
    </format>
    <format dxfId="1484">
      <pivotArea dataOnly="0" labelOnly="1" outline="0" fieldPosition="0">
        <references count="2">
          <reference field="3" count="1" selected="0">
            <x v="31"/>
          </reference>
          <reference field="4" count="1">
            <x v="10"/>
          </reference>
        </references>
      </pivotArea>
    </format>
    <format dxfId="1483">
      <pivotArea dataOnly="0" labelOnly="1" outline="0" fieldPosition="0">
        <references count="2">
          <reference field="3" count="1" selected="0">
            <x v="32"/>
          </reference>
          <reference field="4" count="1">
            <x v="96"/>
          </reference>
        </references>
      </pivotArea>
    </format>
    <format dxfId="1482">
      <pivotArea dataOnly="0" labelOnly="1" outline="0" fieldPosition="0">
        <references count="2">
          <reference field="3" count="1" selected="0">
            <x v="33"/>
          </reference>
          <reference field="4" count="1">
            <x v="43"/>
          </reference>
        </references>
      </pivotArea>
    </format>
    <format dxfId="1481">
      <pivotArea dataOnly="0" labelOnly="1" outline="0" fieldPosition="0">
        <references count="2">
          <reference field="3" count="1" selected="0">
            <x v="34"/>
          </reference>
          <reference field="4" count="1">
            <x v="72"/>
          </reference>
        </references>
      </pivotArea>
    </format>
    <format dxfId="1480">
      <pivotArea dataOnly="0" labelOnly="1" outline="0" fieldPosition="0">
        <references count="2">
          <reference field="3" count="1" selected="0">
            <x v="35"/>
          </reference>
          <reference field="4" count="1">
            <x v="107"/>
          </reference>
        </references>
      </pivotArea>
    </format>
    <format dxfId="1479">
      <pivotArea dataOnly="0" labelOnly="1" outline="0" fieldPosition="0">
        <references count="2">
          <reference field="3" count="1" selected="0">
            <x v="36"/>
          </reference>
          <reference field="4" count="1">
            <x v="115"/>
          </reference>
        </references>
      </pivotArea>
    </format>
    <format dxfId="1478">
      <pivotArea dataOnly="0" labelOnly="1" outline="0" fieldPosition="0">
        <references count="2">
          <reference field="3" count="1" selected="0">
            <x v="37"/>
          </reference>
          <reference field="4" count="1">
            <x v="47"/>
          </reference>
        </references>
      </pivotArea>
    </format>
    <format dxfId="1477">
      <pivotArea dataOnly="0" labelOnly="1" outline="0" fieldPosition="0">
        <references count="2">
          <reference field="3" count="1" selected="0">
            <x v="38"/>
          </reference>
          <reference field="4" count="1">
            <x v="13"/>
          </reference>
        </references>
      </pivotArea>
    </format>
    <format dxfId="1476">
      <pivotArea dataOnly="0" labelOnly="1" outline="0" fieldPosition="0">
        <references count="2">
          <reference field="3" count="1" selected="0">
            <x v="39"/>
          </reference>
          <reference field="4" count="1">
            <x v="121"/>
          </reference>
        </references>
      </pivotArea>
    </format>
    <format dxfId="1475">
      <pivotArea dataOnly="0" labelOnly="1" outline="0" fieldPosition="0">
        <references count="2">
          <reference field="3" count="1" selected="0">
            <x v="40"/>
          </reference>
          <reference field="4" count="1">
            <x v="108"/>
          </reference>
        </references>
      </pivotArea>
    </format>
    <format dxfId="1474">
      <pivotArea dataOnly="0" labelOnly="1" outline="0" fieldPosition="0">
        <references count="2">
          <reference field="3" count="1" selected="0">
            <x v="41"/>
          </reference>
          <reference field="4" count="1">
            <x v="102"/>
          </reference>
        </references>
      </pivotArea>
    </format>
    <format dxfId="1473">
      <pivotArea dataOnly="0" labelOnly="1" outline="0" fieldPosition="0">
        <references count="2">
          <reference field="3" count="1" selected="0">
            <x v="42"/>
          </reference>
          <reference field="4" count="1">
            <x v="3"/>
          </reference>
        </references>
      </pivotArea>
    </format>
    <format dxfId="1472">
      <pivotArea dataOnly="0" labelOnly="1" outline="0" fieldPosition="0">
        <references count="2">
          <reference field="3" count="1" selected="0">
            <x v="43"/>
          </reference>
          <reference field="4" count="1">
            <x v="33"/>
          </reference>
        </references>
      </pivotArea>
    </format>
    <format dxfId="1471">
      <pivotArea dataOnly="0" labelOnly="1" outline="0" fieldPosition="0">
        <references count="2">
          <reference field="3" count="1" selected="0">
            <x v="44"/>
          </reference>
          <reference field="4" count="1">
            <x v="82"/>
          </reference>
        </references>
      </pivotArea>
    </format>
    <format dxfId="1470">
      <pivotArea dataOnly="0" labelOnly="1" outline="0" fieldPosition="0">
        <references count="2">
          <reference field="3" count="1" selected="0">
            <x v="45"/>
          </reference>
          <reference field="4" count="1">
            <x v="30"/>
          </reference>
        </references>
      </pivotArea>
    </format>
    <format dxfId="1469">
      <pivotArea dataOnly="0" labelOnly="1" outline="0" fieldPosition="0">
        <references count="2">
          <reference field="3" count="1" selected="0">
            <x v="47"/>
          </reference>
          <reference field="4" count="1">
            <x v="19"/>
          </reference>
        </references>
      </pivotArea>
    </format>
    <format dxfId="1468">
      <pivotArea dataOnly="0" labelOnly="1" outline="0" fieldPosition="0">
        <references count="2">
          <reference field="3" count="1" selected="0">
            <x v="48"/>
          </reference>
          <reference field="4" count="1">
            <x v="48"/>
          </reference>
        </references>
      </pivotArea>
    </format>
    <format dxfId="1467">
      <pivotArea dataOnly="0" labelOnly="1" outline="0" fieldPosition="0">
        <references count="2">
          <reference field="3" count="1" selected="0">
            <x v="50"/>
          </reference>
          <reference field="4" count="1">
            <x v="90"/>
          </reference>
        </references>
      </pivotArea>
    </format>
    <format dxfId="1466">
      <pivotArea dataOnly="0" labelOnly="1" outline="0" fieldPosition="0">
        <references count="2">
          <reference field="3" count="1" selected="0">
            <x v="51"/>
          </reference>
          <reference field="4" count="1">
            <x v="11"/>
          </reference>
        </references>
      </pivotArea>
    </format>
    <format dxfId="1465">
      <pivotArea dataOnly="0" labelOnly="1" outline="0" fieldPosition="0">
        <references count="2">
          <reference field="3" count="1" selected="0">
            <x v="52"/>
          </reference>
          <reference field="4" count="1">
            <x v="28"/>
          </reference>
        </references>
      </pivotArea>
    </format>
    <format dxfId="1464">
      <pivotArea dataOnly="0" labelOnly="1" outline="0" fieldPosition="0">
        <references count="2">
          <reference field="3" count="1" selected="0">
            <x v="53"/>
          </reference>
          <reference field="4" count="1">
            <x v="111"/>
          </reference>
        </references>
      </pivotArea>
    </format>
    <format dxfId="1463">
      <pivotArea dataOnly="0" labelOnly="1" outline="0" fieldPosition="0">
        <references count="2">
          <reference field="3" count="1" selected="0">
            <x v="54"/>
          </reference>
          <reference field="4" count="1">
            <x v="89"/>
          </reference>
        </references>
      </pivotArea>
    </format>
    <format dxfId="1462">
      <pivotArea dataOnly="0" labelOnly="1" outline="0" fieldPosition="0">
        <references count="2">
          <reference field="3" count="1" selected="0">
            <x v="55"/>
          </reference>
          <reference field="4" count="1">
            <x v="1"/>
          </reference>
        </references>
      </pivotArea>
    </format>
    <format dxfId="1461">
      <pivotArea dataOnly="0" labelOnly="1" outline="0" fieldPosition="0">
        <references count="2">
          <reference field="3" count="1" selected="0">
            <x v="56"/>
          </reference>
          <reference field="4" count="1">
            <x v="124"/>
          </reference>
        </references>
      </pivotArea>
    </format>
    <format dxfId="1460">
      <pivotArea dataOnly="0" labelOnly="1" outline="0" fieldPosition="0">
        <references count="2">
          <reference field="3" count="1" selected="0">
            <x v="57"/>
          </reference>
          <reference field="4" count="1">
            <x v="21"/>
          </reference>
        </references>
      </pivotArea>
    </format>
    <format dxfId="1459">
      <pivotArea dataOnly="0" labelOnly="1" outline="0" fieldPosition="0">
        <references count="2">
          <reference field="3" count="1" selected="0">
            <x v="58"/>
          </reference>
          <reference field="4" count="1">
            <x v="6"/>
          </reference>
        </references>
      </pivotArea>
    </format>
    <format dxfId="1458">
      <pivotArea dataOnly="0" labelOnly="1" outline="0" fieldPosition="0">
        <references count="2">
          <reference field="3" count="1" selected="0">
            <x v="59"/>
          </reference>
          <reference field="4" count="1">
            <x v="104"/>
          </reference>
        </references>
      </pivotArea>
    </format>
    <format dxfId="1457">
      <pivotArea dataOnly="0" labelOnly="1" outline="0" fieldPosition="0">
        <references count="2">
          <reference field="3" count="1" selected="0">
            <x v="60"/>
          </reference>
          <reference field="4" count="1">
            <x v="40"/>
          </reference>
        </references>
      </pivotArea>
    </format>
    <format dxfId="1456">
      <pivotArea dataOnly="0" labelOnly="1" outline="0" fieldPosition="0">
        <references count="2">
          <reference field="3" count="1" selected="0">
            <x v="61"/>
          </reference>
          <reference field="4" count="1">
            <x v="20"/>
          </reference>
        </references>
      </pivotArea>
    </format>
    <format dxfId="1455">
      <pivotArea dataOnly="0" labelOnly="1" outline="0" fieldPosition="0">
        <references count="2">
          <reference field="3" count="1" selected="0">
            <x v="62"/>
          </reference>
          <reference field="4" count="1">
            <x v="63"/>
          </reference>
        </references>
      </pivotArea>
    </format>
    <format dxfId="1454">
      <pivotArea dataOnly="0" labelOnly="1" outline="0" fieldPosition="0">
        <references count="2">
          <reference field="3" count="1" selected="0">
            <x v="63"/>
          </reference>
          <reference field="4" count="1">
            <x v="26"/>
          </reference>
        </references>
      </pivotArea>
    </format>
    <format dxfId="1453">
      <pivotArea dataOnly="0" labelOnly="1" outline="0" fieldPosition="0">
        <references count="2">
          <reference field="3" count="1" selected="0">
            <x v="64"/>
          </reference>
          <reference field="4" count="1">
            <x v="103"/>
          </reference>
        </references>
      </pivotArea>
    </format>
    <format dxfId="1452">
      <pivotArea dataOnly="0" labelOnly="1" outline="0" fieldPosition="0">
        <references count="2">
          <reference field="3" count="1" selected="0">
            <x v="65"/>
          </reference>
          <reference field="4" count="1">
            <x v="74"/>
          </reference>
        </references>
      </pivotArea>
    </format>
    <format dxfId="1451">
      <pivotArea dataOnly="0" labelOnly="1" outline="0" fieldPosition="0">
        <references count="2">
          <reference field="3" count="1" selected="0">
            <x v="66"/>
          </reference>
          <reference field="4" count="1">
            <x v="70"/>
          </reference>
        </references>
      </pivotArea>
    </format>
    <format dxfId="1450">
      <pivotArea dataOnly="0" labelOnly="1" outline="0" fieldPosition="0">
        <references count="2">
          <reference field="3" count="1" selected="0">
            <x v="67"/>
          </reference>
          <reference field="4" count="1">
            <x v="34"/>
          </reference>
        </references>
      </pivotArea>
    </format>
    <format dxfId="1449">
      <pivotArea dataOnly="0" labelOnly="1" outline="0" fieldPosition="0">
        <references count="2">
          <reference field="3" count="1" selected="0">
            <x v="68"/>
          </reference>
          <reference field="4" count="1">
            <x v="112"/>
          </reference>
        </references>
      </pivotArea>
    </format>
    <format dxfId="1448">
      <pivotArea dataOnly="0" labelOnly="1" outline="0" fieldPosition="0">
        <references count="2">
          <reference field="3" count="1" selected="0">
            <x v="69"/>
          </reference>
          <reference field="4" count="1">
            <x v="9"/>
          </reference>
        </references>
      </pivotArea>
    </format>
    <format dxfId="1447">
      <pivotArea dataOnly="0" labelOnly="1" outline="0" fieldPosition="0">
        <references count="2">
          <reference field="3" count="1" selected="0">
            <x v="70"/>
          </reference>
          <reference field="4" count="1">
            <x v="29"/>
          </reference>
        </references>
      </pivotArea>
    </format>
    <format dxfId="1446">
      <pivotArea dataOnly="0" labelOnly="1" outline="0" fieldPosition="0">
        <references count="2">
          <reference field="3" count="1" selected="0">
            <x v="72"/>
          </reference>
          <reference field="4" count="1">
            <x v="60"/>
          </reference>
        </references>
      </pivotArea>
    </format>
    <format dxfId="1445">
      <pivotArea dataOnly="0" labelOnly="1" outline="0" fieldPosition="0">
        <references count="2">
          <reference field="3" count="1" selected="0">
            <x v="73"/>
          </reference>
          <reference field="4" count="1">
            <x v="79"/>
          </reference>
        </references>
      </pivotArea>
    </format>
    <format dxfId="1444">
      <pivotArea dataOnly="0" labelOnly="1" outline="0" fieldPosition="0">
        <references count="2">
          <reference field="3" count="1" selected="0">
            <x v="74"/>
          </reference>
          <reference field="4" count="1">
            <x v="65"/>
          </reference>
        </references>
      </pivotArea>
    </format>
    <format dxfId="1443">
      <pivotArea dataOnly="0" labelOnly="1" outline="0" fieldPosition="0">
        <references count="2">
          <reference field="3" count="1" selected="0">
            <x v="75"/>
          </reference>
          <reference field="4" count="1">
            <x v="27"/>
          </reference>
        </references>
      </pivotArea>
    </format>
    <format dxfId="1442">
      <pivotArea dataOnly="0" labelOnly="1" outline="0" fieldPosition="0">
        <references count="2">
          <reference field="3" count="1" selected="0">
            <x v="76"/>
          </reference>
          <reference field="4" count="1">
            <x v="122"/>
          </reference>
        </references>
      </pivotArea>
    </format>
    <format dxfId="1441">
      <pivotArea dataOnly="0" labelOnly="1" outline="0" fieldPosition="0">
        <references count="2">
          <reference field="3" count="1" selected="0">
            <x v="77"/>
          </reference>
          <reference field="4" count="1">
            <x v="78"/>
          </reference>
        </references>
      </pivotArea>
    </format>
    <format dxfId="1440">
      <pivotArea dataOnly="0" labelOnly="1" outline="0" fieldPosition="0">
        <references count="2">
          <reference field="3" count="1" selected="0">
            <x v="78"/>
          </reference>
          <reference field="4" count="1">
            <x v="37"/>
          </reference>
        </references>
      </pivotArea>
    </format>
    <format dxfId="1439">
      <pivotArea dataOnly="0" labelOnly="1" outline="0" fieldPosition="0">
        <references count="2">
          <reference field="3" count="1" selected="0">
            <x v="79"/>
          </reference>
          <reference field="4" count="1">
            <x v="64"/>
          </reference>
        </references>
      </pivotArea>
    </format>
    <format dxfId="1438">
      <pivotArea dataOnly="0" labelOnly="1" outline="0" fieldPosition="0">
        <references count="2">
          <reference field="3" count="1" selected="0">
            <x v="80"/>
          </reference>
          <reference field="4" count="1">
            <x v="69"/>
          </reference>
        </references>
      </pivotArea>
    </format>
    <format dxfId="1437">
      <pivotArea dataOnly="0" labelOnly="1" outline="0" fieldPosition="0">
        <references count="2">
          <reference field="3" count="1" selected="0">
            <x v="81"/>
          </reference>
          <reference field="4" count="1">
            <x v="68"/>
          </reference>
        </references>
      </pivotArea>
    </format>
    <format dxfId="1436">
      <pivotArea dataOnly="0" labelOnly="1" outline="0" fieldPosition="0">
        <references count="2">
          <reference field="3" count="1" selected="0">
            <x v="82"/>
          </reference>
          <reference field="4" count="1">
            <x v="123"/>
          </reference>
        </references>
      </pivotArea>
    </format>
    <format dxfId="1435">
      <pivotArea dataOnly="0" labelOnly="1" outline="0" fieldPosition="0">
        <references count="2">
          <reference field="3" count="1" selected="0">
            <x v="84"/>
          </reference>
          <reference field="4" count="1">
            <x v="93"/>
          </reference>
        </references>
      </pivotArea>
    </format>
    <format dxfId="1434">
      <pivotArea dataOnly="0" labelOnly="1" outline="0" fieldPosition="0">
        <references count="2">
          <reference field="3" count="1" selected="0">
            <x v="85"/>
          </reference>
          <reference field="4" count="1">
            <x v="44"/>
          </reference>
        </references>
      </pivotArea>
    </format>
    <format dxfId="1433">
      <pivotArea dataOnly="0" labelOnly="1" outline="0" fieldPosition="0">
        <references count="2">
          <reference field="3" count="1" selected="0">
            <x v="86"/>
          </reference>
          <reference field="4" count="1">
            <x v="101"/>
          </reference>
        </references>
      </pivotArea>
    </format>
    <format dxfId="1432">
      <pivotArea dataOnly="0" labelOnly="1" outline="0" fieldPosition="0">
        <references count="2">
          <reference field="3" count="1" selected="0">
            <x v="87"/>
          </reference>
          <reference field="4" count="1">
            <x v="109"/>
          </reference>
        </references>
      </pivotArea>
    </format>
    <format dxfId="1431">
      <pivotArea dataOnly="0" labelOnly="1" outline="0" fieldPosition="0">
        <references count="2">
          <reference field="3" count="1" selected="0">
            <x v="88"/>
          </reference>
          <reference field="4" count="1">
            <x v="18"/>
          </reference>
        </references>
      </pivotArea>
    </format>
    <format dxfId="1430">
      <pivotArea dataOnly="0" labelOnly="1" outline="0" fieldPosition="0">
        <references count="2">
          <reference field="3" count="1" selected="0">
            <x v="89"/>
          </reference>
          <reference field="4" count="1">
            <x v="54"/>
          </reference>
        </references>
      </pivotArea>
    </format>
    <format dxfId="1429">
      <pivotArea dataOnly="0" labelOnly="1" outline="0" fieldPosition="0">
        <references count="2">
          <reference field="3" count="1" selected="0">
            <x v="90"/>
          </reference>
          <reference field="4" count="1">
            <x v="76"/>
          </reference>
        </references>
      </pivotArea>
    </format>
    <format dxfId="1428">
      <pivotArea dataOnly="0" labelOnly="1" outline="0" fieldPosition="0">
        <references count="2">
          <reference field="3" count="1" selected="0">
            <x v="91"/>
          </reference>
          <reference field="4" count="1">
            <x v="7"/>
          </reference>
        </references>
      </pivotArea>
    </format>
    <format dxfId="1427">
      <pivotArea dataOnly="0" labelOnly="1" outline="0" fieldPosition="0">
        <references count="2">
          <reference field="3" count="1" selected="0">
            <x v="92"/>
          </reference>
          <reference field="4" count="1">
            <x v="119"/>
          </reference>
        </references>
      </pivotArea>
    </format>
    <format dxfId="1426">
      <pivotArea dataOnly="0" labelOnly="1" outline="0" fieldPosition="0">
        <references count="2">
          <reference field="3" count="1" selected="0">
            <x v="93"/>
          </reference>
          <reference field="4" count="1">
            <x v="56"/>
          </reference>
        </references>
      </pivotArea>
    </format>
    <format dxfId="1425">
      <pivotArea dataOnly="0" labelOnly="1" outline="0" fieldPosition="0">
        <references count="2">
          <reference field="3" count="1" selected="0">
            <x v="94"/>
          </reference>
          <reference field="4" count="1">
            <x v="81"/>
          </reference>
        </references>
      </pivotArea>
    </format>
    <format dxfId="1424">
      <pivotArea dataOnly="0" labelOnly="1" outline="0" fieldPosition="0">
        <references count="2">
          <reference field="3" count="1" selected="0">
            <x v="95"/>
          </reference>
          <reference field="4" count="1">
            <x v="0"/>
          </reference>
        </references>
      </pivotArea>
    </format>
    <format dxfId="1423">
      <pivotArea dataOnly="0" labelOnly="1" outline="0" fieldPosition="0">
        <references count="2">
          <reference field="3" count="1" selected="0">
            <x v="96"/>
          </reference>
          <reference field="4" count="1">
            <x v="110"/>
          </reference>
        </references>
      </pivotArea>
    </format>
    <format dxfId="1422">
      <pivotArea dataOnly="0" labelOnly="1" outline="0" fieldPosition="0">
        <references count="2">
          <reference field="3" count="1" selected="0">
            <x v="97"/>
          </reference>
          <reference field="4" count="1">
            <x v="114"/>
          </reference>
        </references>
      </pivotArea>
    </format>
    <format dxfId="1421">
      <pivotArea dataOnly="0" labelOnly="1" outline="0" fieldPosition="0">
        <references count="2">
          <reference field="3" count="1" selected="0">
            <x v="98"/>
          </reference>
          <reference field="4" count="1">
            <x v="116"/>
          </reference>
        </references>
      </pivotArea>
    </format>
    <format dxfId="1420">
      <pivotArea dataOnly="0" labelOnly="1" outline="0" fieldPosition="0">
        <references count="2">
          <reference field="3" count="1" selected="0">
            <x v="99"/>
          </reference>
          <reference field="4" count="1">
            <x v="99"/>
          </reference>
        </references>
      </pivotArea>
    </format>
    <format dxfId="1419">
      <pivotArea dataOnly="0" labelOnly="1" outline="0" fieldPosition="0">
        <references count="2">
          <reference field="3" count="1" selected="0">
            <x v="100"/>
          </reference>
          <reference field="4" count="1">
            <x v="94"/>
          </reference>
        </references>
      </pivotArea>
    </format>
    <format dxfId="1418">
      <pivotArea dataOnly="0" labelOnly="1" outline="0" fieldPosition="0">
        <references count="2">
          <reference field="3" count="1" selected="0">
            <x v="101"/>
          </reference>
          <reference field="4" count="1">
            <x v="83"/>
          </reference>
        </references>
      </pivotArea>
    </format>
    <format dxfId="1417">
      <pivotArea dataOnly="0" labelOnly="1" outline="0" fieldPosition="0">
        <references count="2">
          <reference field="3" count="1" selected="0">
            <x v="102"/>
          </reference>
          <reference field="4" count="1">
            <x v="113"/>
          </reference>
        </references>
      </pivotArea>
    </format>
    <format dxfId="1416">
      <pivotArea dataOnly="0" labelOnly="1" outline="0" fieldPosition="0">
        <references count="2">
          <reference field="3" count="1" selected="0">
            <x v="103"/>
          </reference>
          <reference field="4" count="1">
            <x v="95"/>
          </reference>
        </references>
      </pivotArea>
    </format>
    <format dxfId="1415">
      <pivotArea dataOnly="0" labelOnly="1" outline="0" fieldPosition="0">
        <references count="2">
          <reference field="3" count="1" selected="0">
            <x v="104"/>
          </reference>
          <reference field="4" count="1">
            <x v="16"/>
          </reference>
        </references>
      </pivotArea>
    </format>
    <format dxfId="1414">
      <pivotArea dataOnly="0" labelOnly="1" outline="0" fieldPosition="0">
        <references count="2">
          <reference field="3" count="1" selected="0">
            <x v="105"/>
          </reference>
          <reference field="4" count="1">
            <x v="77"/>
          </reference>
        </references>
      </pivotArea>
    </format>
    <format dxfId="1413">
      <pivotArea dataOnly="0" labelOnly="1" outline="0" fieldPosition="0">
        <references count="2">
          <reference field="3" count="1" selected="0">
            <x v="106"/>
          </reference>
          <reference field="4" count="1">
            <x v="97"/>
          </reference>
        </references>
      </pivotArea>
    </format>
    <format dxfId="1412">
      <pivotArea dataOnly="0" labelOnly="1" outline="0" fieldPosition="0">
        <references count="2">
          <reference field="3" count="1" selected="0">
            <x v="107"/>
          </reference>
          <reference field="4" count="1">
            <x v="84"/>
          </reference>
        </references>
      </pivotArea>
    </format>
    <format dxfId="1411">
      <pivotArea dataOnly="0" labelOnly="1" outline="0" fieldPosition="0">
        <references count="2">
          <reference field="3" count="1" selected="0">
            <x v="108"/>
          </reference>
          <reference field="4" count="1">
            <x v="45"/>
          </reference>
        </references>
      </pivotArea>
    </format>
    <format dxfId="1410">
      <pivotArea dataOnly="0" labelOnly="1" outline="0" fieldPosition="0">
        <references count="2">
          <reference field="3" count="1" selected="0">
            <x v="109"/>
          </reference>
          <reference field="4" count="1">
            <x v="91"/>
          </reference>
        </references>
      </pivotArea>
    </format>
    <format dxfId="1409">
      <pivotArea dataOnly="0" labelOnly="1" outline="0" fieldPosition="0">
        <references count="2">
          <reference field="3" count="1" selected="0">
            <x v="110"/>
          </reference>
          <reference field="4" count="1">
            <x v="38"/>
          </reference>
        </references>
      </pivotArea>
    </format>
    <format dxfId="1408">
      <pivotArea dataOnly="0" labelOnly="1" outline="0" fieldPosition="0">
        <references count="2">
          <reference field="3" count="1" selected="0">
            <x v="111"/>
          </reference>
          <reference field="4" count="1">
            <x v="50"/>
          </reference>
        </references>
      </pivotArea>
    </format>
    <format dxfId="1407">
      <pivotArea dataOnly="0" labelOnly="1" outline="0" fieldPosition="0">
        <references count="2">
          <reference field="3" count="1" selected="0">
            <x v="112"/>
          </reference>
          <reference field="4" count="1">
            <x v="66"/>
          </reference>
        </references>
      </pivotArea>
    </format>
    <format dxfId="1406">
      <pivotArea dataOnly="0" labelOnly="1" outline="0" fieldPosition="0">
        <references count="2">
          <reference field="3" count="1" selected="0">
            <x v="113"/>
          </reference>
          <reference field="4" count="1">
            <x v="35"/>
          </reference>
        </references>
      </pivotArea>
    </format>
    <format dxfId="1405">
      <pivotArea dataOnly="0" labelOnly="1" outline="0" fieldPosition="0">
        <references count="2">
          <reference field="3" count="1" selected="0">
            <x v="114"/>
          </reference>
          <reference field="4" count="1">
            <x v="4"/>
          </reference>
        </references>
      </pivotArea>
    </format>
    <format dxfId="1404">
      <pivotArea dataOnly="0" labelOnly="1" outline="0" fieldPosition="0">
        <references count="2">
          <reference field="3" count="1" selected="0">
            <x v="115"/>
          </reference>
          <reference field="4" count="1">
            <x v="46"/>
          </reference>
        </references>
      </pivotArea>
    </format>
    <format dxfId="1403">
      <pivotArea dataOnly="0" labelOnly="1" outline="0" fieldPosition="0">
        <references count="2">
          <reference field="3" count="1" selected="0">
            <x v="116"/>
          </reference>
          <reference field="4" count="1">
            <x v="14"/>
          </reference>
        </references>
      </pivotArea>
    </format>
    <format dxfId="1402">
      <pivotArea dataOnly="0" labelOnly="1" outline="0" fieldPosition="0">
        <references count="2">
          <reference field="3" count="1" selected="0">
            <x v="117"/>
          </reference>
          <reference field="4" count="1">
            <x v="52"/>
          </reference>
        </references>
      </pivotArea>
    </format>
    <format dxfId="1401">
      <pivotArea dataOnly="0" labelOnly="1" outline="0" fieldPosition="0">
        <references count="2">
          <reference field="3" count="1" selected="0">
            <x v="118"/>
          </reference>
          <reference field="4" count="1">
            <x v="51"/>
          </reference>
        </references>
      </pivotArea>
    </format>
    <format dxfId="1400">
      <pivotArea dataOnly="0" labelOnly="1" outline="0" fieldPosition="0">
        <references count="2">
          <reference field="3" count="1" selected="0">
            <x v="119"/>
          </reference>
          <reference field="4" count="1">
            <x v="67"/>
          </reference>
        </references>
      </pivotArea>
    </format>
    <format dxfId="1399">
      <pivotArea dataOnly="0" labelOnly="1" outline="0" fieldPosition="0">
        <references count="2">
          <reference field="3" count="1" selected="0">
            <x v="120"/>
          </reference>
          <reference field="4" count="1">
            <x v="12"/>
          </reference>
        </references>
      </pivotArea>
    </format>
    <format dxfId="1398">
      <pivotArea dataOnly="0" labelOnly="1" outline="0" fieldPosition="0">
        <references count="2">
          <reference field="3" count="1" selected="0">
            <x v="121"/>
          </reference>
          <reference field="4" count="1">
            <x v="106"/>
          </reference>
        </references>
      </pivotArea>
    </format>
    <format dxfId="1397">
      <pivotArea dataOnly="0" labelOnly="1" outline="0" fieldPosition="0">
        <references count="2">
          <reference field="3" count="1" selected="0">
            <x v="122"/>
          </reference>
          <reference field="4" count="1">
            <x v="39"/>
          </reference>
        </references>
      </pivotArea>
    </format>
    <format dxfId="1396">
      <pivotArea dataOnly="0" labelOnly="1" outline="0" fieldPosition="0">
        <references count="2">
          <reference field="3" count="1" selected="0">
            <x v="123"/>
          </reference>
          <reference field="4" count="1">
            <x v="120"/>
          </reference>
        </references>
      </pivotArea>
    </format>
    <format dxfId="1395">
      <pivotArea dataOnly="0" labelOnly="1" outline="0" fieldPosition="0">
        <references count="2">
          <reference field="3" count="1" selected="0">
            <x v="124"/>
          </reference>
          <reference field="4" count="1">
            <x v="41"/>
          </reference>
        </references>
      </pivotArea>
    </format>
    <format dxfId="1394">
      <pivotArea dataOnly="0" labelOnly="1" outline="0" fieldPosition="0">
        <references count="2">
          <reference field="3" count="1" selected="0">
            <x v="125"/>
          </reference>
          <reference field="4" count="1">
            <x v="24"/>
          </reference>
        </references>
      </pivotArea>
    </format>
    <format dxfId="1393">
      <pivotArea dataOnly="0" labelOnly="1" outline="0" fieldPosition="0">
        <references count="2">
          <reference field="3" count="1" selected="0">
            <x v="126"/>
          </reference>
          <reference field="4" count="1">
            <x v="88"/>
          </reference>
        </references>
      </pivotArea>
    </format>
    <format dxfId="1392">
      <pivotArea dataOnly="0" labelOnly="1" outline="0" fieldPosition="0">
        <references count="2">
          <reference field="3" count="1" selected="0">
            <x v="127"/>
          </reference>
          <reference field="4" count="1">
            <x v="86"/>
          </reference>
        </references>
      </pivotArea>
    </format>
    <format dxfId="1391">
      <pivotArea dataOnly="0" labelOnly="1" outline="0" fieldPosition="0">
        <references count="2">
          <reference field="3" count="1" selected="0">
            <x v="128"/>
          </reference>
          <reference field="4" count="1">
            <x v="55"/>
          </reference>
        </references>
      </pivotArea>
    </format>
    <format dxfId="1390">
      <pivotArea dataOnly="0" labelOnly="1" outline="0" fieldPosition="0">
        <references count="2">
          <reference field="3" count="1" selected="0">
            <x v="129"/>
          </reference>
          <reference field="4" count="1">
            <x v="118"/>
          </reference>
        </references>
      </pivotArea>
    </format>
    <format dxfId="1389">
      <pivotArea dataOnly="0" labelOnly="1" outline="0" fieldPosition="0">
        <references count="2">
          <reference field="3" count="1" selected="0">
            <x v="130"/>
          </reference>
          <reference field="4" count="1">
            <x v="92"/>
          </reference>
        </references>
      </pivotArea>
    </format>
    <format dxfId="1388">
      <pivotArea dataOnly="0" labelOnly="1" outline="0" fieldPosition="0">
        <references count="2">
          <reference field="3" count="1" selected="0">
            <x v="131"/>
          </reference>
          <reference field="4" count="1">
            <x v="15"/>
          </reference>
        </references>
      </pivotArea>
    </format>
    <format dxfId="1387">
      <pivotArea dataOnly="0" labelOnly="1" outline="0" fieldPosition="0">
        <references count="2">
          <reference field="3" count="1" selected="0">
            <x v="132"/>
          </reference>
          <reference field="4" count="1">
            <x v="75"/>
          </reference>
        </references>
      </pivotArea>
    </format>
    <format dxfId="1386">
      <pivotArea dataOnly="0" labelOnly="1" outline="0" fieldPosition="0">
        <references count="2">
          <reference field="3" count="1" selected="0">
            <x v="133"/>
          </reference>
          <reference field="4" count="1">
            <x v="126"/>
          </reference>
        </references>
      </pivotArea>
    </format>
    <format dxfId="1385">
      <pivotArea dataOnly="0" labelOnly="1" outline="0" fieldPosition="0">
        <references count="2">
          <reference field="3" count="1" selected="0">
            <x v="134"/>
          </reference>
          <reference field="4" count="1">
            <x v="127"/>
          </reference>
        </references>
      </pivotArea>
    </format>
    <format dxfId="1384">
      <pivotArea dataOnly="0" labelOnly="1" outline="0" fieldPosition="0">
        <references count="2">
          <reference field="3" count="1" selected="0">
            <x v="135"/>
          </reference>
          <reference field="4" count="1">
            <x v="98"/>
          </reference>
        </references>
      </pivotArea>
    </format>
    <format dxfId="1383">
      <pivotArea dataOnly="0" labelOnly="1" outline="0" fieldPosition="0">
        <references count="2">
          <reference field="3" count="1" selected="0">
            <x v="137"/>
          </reference>
          <reference field="4" count="1">
            <x v="129"/>
          </reference>
        </references>
      </pivotArea>
    </format>
    <format dxfId="1382">
      <pivotArea grandRow="1" outline="0" collapsedLevelsAreSubtotals="1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la dinámica1" cacheId="12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4" indent="0" compact="0" compactData="0" multipleFieldFilters="0">
  <location ref="B9:J312" firstHeaderRow="1" firstDataRow="3" firstDataCol="3"/>
  <pivotFields count="15">
    <pivotField name=".." axis="axisCol" compact="0" outline="0" showAll="0" defaultSubtotal="0">
      <items count="11">
        <item h="1" x="0"/>
        <item h="1" x="1"/>
        <item h="1" x="2"/>
        <item x="3"/>
        <item x="4"/>
        <item x="5"/>
        <item x="6"/>
        <item x="7"/>
        <item x="8"/>
        <item h="1" x="10"/>
        <item h="1" x="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92">
        <item m="1" x="191"/>
        <item x="3"/>
        <item x="47"/>
        <item x="89"/>
        <item x="176"/>
        <item x="6"/>
        <item x="154"/>
        <item x="36"/>
        <item x="160"/>
        <item x="166"/>
        <item x="126"/>
        <item x="72"/>
        <item x="119"/>
        <item x="159"/>
        <item x="93"/>
        <item x="31"/>
        <item x="156"/>
        <item x="92"/>
        <item x="155"/>
        <item x="167"/>
        <item x="20"/>
        <item x="112"/>
        <item x="16"/>
        <item x="78"/>
        <item x="51"/>
        <item x="33"/>
        <item x="35"/>
        <item x="66"/>
        <item x="77"/>
        <item x="129"/>
        <item x="29"/>
        <item x="57"/>
        <item x="61"/>
        <item x="122"/>
        <item x="75"/>
        <item x="39"/>
        <item x="17"/>
        <item x="56"/>
        <item x="116"/>
        <item x="172"/>
        <item x="100"/>
        <item x="40"/>
        <item x="115"/>
        <item x="50"/>
        <item x="120"/>
        <item x="181"/>
        <item x="131"/>
        <item x="102"/>
        <item x="123"/>
        <item x="145"/>
        <item x="157"/>
        <item x="170"/>
        <item x="148"/>
        <item x="15"/>
        <item x="174"/>
        <item x="67"/>
        <item x="132"/>
        <item x="8"/>
        <item x="90"/>
        <item x="94"/>
        <item x="45"/>
        <item x="146"/>
        <item x="70"/>
        <item x="26"/>
        <item x="34"/>
        <item x="152"/>
        <item x="23"/>
        <item x="105"/>
        <item x="150"/>
        <item x="58"/>
        <item x="189"/>
        <item x="69"/>
        <item x="186"/>
        <item x="46"/>
        <item x="124"/>
        <item x="22"/>
        <item x="85"/>
        <item x="97"/>
        <item x="68"/>
        <item x="38"/>
        <item x="63"/>
        <item x="113"/>
        <item x="139"/>
        <item x="107"/>
        <item x="151"/>
        <item x="71"/>
        <item x="18"/>
        <item x="13"/>
        <item x="12"/>
        <item x="28"/>
        <item x="2"/>
        <item x="4"/>
        <item x="25"/>
        <item x="91"/>
        <item x="114"/>
        <item x="7"/>
        <item x="143"/>
        <item x="54"/>
        <item x="95"/>
        <item x="165"/>
        <item x="43"/>
        <item x="111"/>
        <item x="88"/>
        <item x="187"/>
        <item x="52"/>
        <item x="74"/>
        <item x="162"/>
        <item x="84"/>
        <item x="110"/>
        <item x="55"/>
        <item x="117"/>
        <item x="99"/>
        <item x="168"/>
        <item x="32"/>
        <item x="53"/>
        <item x="138"/>
        <item x="140"/>
        <item x="101"/>
        <item x="179"/>
        <item x="59"/>
        <item x="147"/>
        <item x="73"/>
        <item x="87"/>
        <item x="164"/>
        <item x="173"/>
        <item x="158"/>
        <item x="171"/>
        <item x="86"/>
        <item x="128"/>
        <item x="182"/>
        <item x="137"/>
        <item x="169"/>
        <item x="60"/>
        <item x="184"/>
        <item x="24"/>
        <item x="133"/>
        <item x="142"/>
        <item x="180"/>
        <item x="135"/>
        <item x="37"/>
        <item x="109"/>
        <item x="183"/>
        <item x="103"/>
        <item x="118"/>
        <item x="41"/>
        <item x="163"/>
        <item x="1"/>
        <item x="81"/>
        <item x="149"/>
        <item x="134"/>
        <item x="136"/>
        <item x="185"/>
        <item x="104"/>
        <item x="177"/>
        <item x="141"/>
        <item x="27"/>
        <item x="14"/>
        <item x="82"/>
        <item x="44"/>
        <item x="80"/>
        <item x="65"/>
        <item x="175"/>
        <item x="19"/>
        <item x="0"/>
        <item x="121"/>
        <item x="161"/>
        <item x="98"/>
        <item x="96"/>
        <item x="108"/>
        <item x="64"/>
        <item x="144"/>
        <item x="11"/>
        <item x="76"/>
        <item x="10"/>
        <item x="153"/>
        <item x="42"/>
        <item x="5"/>
        <item x="125"/>
        <item x="127"/>
        <item x="178"/>
        <item x="9"/>
        <item x="30"/>
        <item x="106"/>
        <item x="62"/>
        <item x="79"/>
        <item x="49"/>
        <item x="188"/>
        <item x="48"/>
        <item x="21"/>
        <item x="130"/>
        <item x="83"/>
        <item x="190"/>
      </items>
    </pivotField>
    <pivotField name="CODIGO" axis="axisRow" compact="0" outline="0" showAll="0" defaultSubtotal="0">
      <items count="819">
        <item x="359"/>
        <item x="366"/>
        <item x="377"/>
        <item x="424"/>
        <item x="431"/>
        <item x="419"/>
        <item x="409"/>
        <item x="523"/>
        <item x="420"/>
        <item x="556"/>
        <item x="598"/>
        <item x="580"/>
        <item x="576"/>
        <item x="563"/>
        <item x="360"/>
        <item x="432"/>
        <item x="494"/>
        <item x="619"/>
        <item x="606"/>
        <item x="599"/>
        <item x="534"/>
        <item x="535"/>
        <item x="536"/>
        <item x="557"/>
        <item m="1" x="786"/>
        <item x="600"/>
        <item x="332"/>
        <item x="449"/>
        <item x="459"/>
        <item x="407"/>
        <item x="148"/>
        <item x="149"/>
        <item x="98"/>
        <item x="237"/>
        <item x="333"/>
        <item x="398"/>
        <item x="0"/>
        <item x="341"/>
        <item x="645"/>
        <item x="512"/>
        <item m="1" x="810"/>
        <item x="569"/>
        <item x="322"/>
        <item x="342"/>
        <item x="343"/>
        <item x="1"/>
        <item x="2"/>
        <item x="238"/>
        <item x="344"/>
        <item x="71"/>
        <item x="601"/>
        <item x="646"/>
        <item x="239"/>
        <item x="537"/>
        <item x="3"/>
        <item x="72"/>
        <item x="513"/>
        <item x="514"/>
        <item x="515"/>
        <item x="516"/>
        <item x="665"/>
        <item x="564"/>
        <item x="591"/>
        <item x="588"/>
        <item m="1" x="792"/>
        <item x="386"/>
        <item x="4"/>
        <item x="5"/>
        <item x="6"/>
        <item x="438"/>
        <item x="323"/>
        <item x="517"/>
        <item x="345"/>
        <item x="7"/>
        <item x="290"/>
        <item x="73"/>
        <item m="1" x="806"/>
        <item x="224"/>
        <item x="283"/>
        <item x="263"/>
        <item x="171"/>
        <item x="74"/>
        <item x="481"/>
        <item x="647"/>
        <item x="8"/>
        <item x="367"/>
        <item m="1" x="808"/>
        <item x="297"/>
        <item x="150"/>
        <item x="387"/>
        <item x="482"/>
        <item x="151"/>
        <item x="172"/>
        <item x="173"/>
        <item x="174"/>
        <item x="538"/>
        <item x="75"/>
        <item x="614"/>
        <item x="620"/>
        <item x="666"/>
        <item x="264"/>
        <item x="324"/>
        <item x="240"/>
        <item x="651"/>
        <item x="607"/>
        <item x="549"/>
        <item x="498"/>
        <item x="464"/>
        <item x="9"/>
        <item x="99"/>
        <item x="592"/>
        <item x="334"/>
        <item x="335"/>
        <item x="336"/>
        <item x="518"/>
        <item x="528"/>
        <item x="291"/>
        <item x="499"/>
        <item x="441"/>
        <item x="241"/>
        <item x="76"/>
        <item x="372"/>
        <item x="519"/>
        <item x="194"/>
        <item x="539"/>
        <item x="500"/>
        <item x="633"/>
        <item x="77"/>
        <item x="465"/>
        <item x="565"/>
        <item x="78"/>
        <item x="506"/>
        <item x="325"/>
        <item x="10"/>
        <item x="410"/>
        <item x="629"/>
        <item x="378"/>
        <item x="507"/>
        <item x="326"/>
        <item x="11"/>
        <item x="292"/>
        <item x="79"/>
        <item x="12"/>
        <item x="80"/>
        <item x="13"/>
        <item x="466"/>
        <item x="648"/>
        <item x="501"/>
        <item x="520"/>
        <item x="593"/>
        <item x="373"/>
        <item x="411"/>
        <item x="81"/>
        <item x="82"/>
        <item x="14"/>
        <item x="100"/>
        <item x="298"/>
        <item x="242"/>
        <item x="15"/>
        <item x="711"/>
        <item x="16"/>
        <item m="1" x="801"/>
        <item x="243"/>
        <item x="195"/>
        <item x="196"/>
        <item x="652"/>
        <item x="244"/>
        <item x="346"/>
        <item x="175"/>
        <item x="347"/>
        <item x="17"/>
        <item x="483"/>
        <item x="649"/>
        <item x="615"/>
        <item x="348"/>
        <item x="484"/>
        <item x="472"/>
        <item x="361"/>
        <item x="485"/>
        <item x="83"/>
        <item x="293"/>
        <item x="399"/>
        <item m="1" x="797"/>
        <item x="245"/>
        <item x="583"/>
        <item x="152"/>
        <item x="84"/>
        <item x="85"/>
        <item x="349"/>
        <item x="350"/>
        <item x="412"/>
        <item x="634"/>
        <item x="197"/>
        <item x="529"/>
        <item x="337"/>
        <item x="18"/>
        <item x="153"/>
        <item x="374"/>
        <item x="246"/>
        <item x="299"/>
        <item x="300"/>
        <item x="19"/>
        <item x="198"/>
        <item x="20"/>
        <item x="504"/>
        <item x="86"/>
        <item x="637"/>
        <item x="495"/>
        <item x="486"/>
        <item x="638"/>
        <item x="639"/>
        <item x="640"/>
        <item x="653"/>
        <item x="496"/>
        <item x="641"/>
        <item x="642"/>
        <item x="643"/>
        <item x="284"/>
        <item x="581"/>
        <item m="1" x="784"/>
        <item x="618"/>
        <item x="362"/>
        <item x="176"/>
        <item x="301"/>
        <item x="302"/>
        <item x="265"/>
        <item x="21"/>
        <item x="177"/>
        <item x="22"/>
        <item x="266"/>
        <item x="421"/>
        <item x="327"/>
        <item x="550"/>
        <item x="551"/>
        <item x="267"/>
        <item x="268"/>
        <item x="269"/>
        <item x="23"/>
        <item x="552"/>
        <item x="270"/>
        <item x="328"/>
        <item x="24"/>
        <item x="154"/>
        <item x="450"/>
        <item x="25"/>
        <item x="178"/>
        <item x="179"/>
        <item x="180"/>
        <item x="181"/>
        <item x="271"/>
        <item x="303"/>
        <item x="304"/>
        <item x="305"/>
        <item x="306"/>
        <item x="307"/>
        <item x="32"/>
        <item x="474"/>
        <item x="26"/>
        <item x="308"/>
        <item x="27"/>
        <item x="368"/>
        <item x="413"/>
        <item x="369"/>
        <item x="28"/>
        <item x="29"/>
        <item x="30"/>
        <item x="31"/>
        <item m="1" x="794"/>
        <item x="309"/>
        <item x="310"/>
        <item x="414"/>
        <item x="415"/>
        <item m="1" x="795"/>
        <item x="416"/>
        <item m="1" x="812"/>
        <item x="623"/>
        <item x="475"/>
        <item x="225"/>
        <item x="199"/>
        <item x="487"/>
        <item x="524"/>
        <item x="33"/>
        <item x="34"/>
        <item x="433"/>
        <item x="155"/>
        <item x="226"/>
        <item x="247"/>
        <item x="35"/>
        <item x="570"/>
        <item x="36"/>
        <item x="530"/>
        <item x="37"/>
        <item x="38"/>
        <item x="363"/>
        <item x="582"/>
        <item x="571"/>
        <item x="101"/>
        <item x="39"/>
        <item x="635"/>
        <item x="467"/>
        <item x="392"/>
        <item x="540"/>
        <item x="388"/>
        <item x="584"/>
        <item x="311"/>
        <item x="508"/>
        <item x="509"/>
        <item x="364"/>
        <item x="329"/>
        <item x="200"/>
        <item x="102"/>
        <item x="87"/>
        <item x="393"/>
        <item x="394"/>
        <item x="103"/>
        <item m="1" x="814"/>
        <item x="40"/>
        <item x="400"/>
        <item x="553"/>
        <item x="88"/>
        <item x="558"/>
        <item x="559"/>
        <item x="41"/>
        <item x="104"/>
        <item x="706"/>
        <item x="698"/>
        <item x="285"/>
        <item x="286"/>
        <item x="105"/>
        <item x="106"/>
        <item m="1" x="802"/>
        <item x="43"/>
        <item x="201"/>
        <item x="107"/>
        <item x="468"/>
        <item x="460"/>
        <item x="108"/>
        <item x="109"/>
        <item x="272"/>
        <item x="351"/>
        <item x="42"/>
        <item x="110"/>
        <item x="111"/>
        <item x="112"/>
        <item x="113"/>
        <item x="451"/>
        <item x="401"/>
        <item x="402"/>
        <item x="488"/>
        <item x="489"/>
        <item x="490"/>
        <item x="654"/>
        <item m="1" x="807"/>
        <item x="476"/>
        <item x="477"/>
        <item x="312"/>
        <item m="1" x="791"/>
        <item x="89"/>
        <item x="44"/>
        <item x="248"/>
        <item x="656"/>
        <item x="313"/>
        <item x="249"/>
        <item x="115"/>
        <item x="425"/>
        <item x="182"/>
        <item x="202"/>
        <item x="452"/>
        <item x="426"/>
        <item x="314"/>
        <item x="403"/>
        <item x="434"/>
        <item x="461"/>
        <item x="183"/>
        <item x="287"/>
        <item x="45"/>
        <item x="352"/>
        <item x="184"/>
        <item x="427"/>
        <item x="428"/>
        <item x="122"/>
        <item m="1" x="789"/>
        <item x="417"/>
        <item x="116"/>
        <item x="114"/>
        <item x="117"/>
        <item x="118"/>
        <item m="1" x="800"/>
        <item x="119"/>
        <item x="46"/>
        <item x="462"/>
        <item x="273"/>
        <item m="1" x="804"/>
        <item x="521"/>
        <item x="120"/>
        <item m="1" x="805"/>
        <item x="121"/>
        <item x="330"/>
        <item x="316"/>
        <item x="317"/>
        <item x="318"/>
        <item x="319"/>
        <item x="315"/>
        <item x="491"/>
        <item m="1" x="816"/>
        <item x="525"/>
        <item x="48"/>
        <item x="47"/>
        <item x="560"/>
        <item m="1" x="803"/>
        <item m="1" x="813"/>
        <item x="185"/>
        <item x="685"/>
        <item m="1" x="817"/>
        <item x="724"/>
        <item x="492"/>
        <item x="493"/>
        <item x="655"/>
        <item x="657"/>
        <item x="522"/>
        <item x="404"/>
        <item x="408"/>
        <item x="602"/>
        <item x="541"/>
        <item x="395"/>
        <item x="502"/>
        <item x="542"/>
        <item x="658"/>
        <item x="566"/>
        <item x="608"/>
        <item x="616"/>
        <item x="624"/>
        <item x="469"/>
        <item x="659"/>
        <item x="660"/>
        <item x="661"/>
        <item x="662"/>
        <item x="663"/>
        <item x="274"/>
        <item x="203"/>
        <item x="250"/>
        <item x="594"/>
        <item x="275"/>
        <item x="276"/>
        <item x="251"/>
        <item x="252"/>
        <item m="1" x="793"/>
        <item x="429"/>
        <item x="253"/>
        <item x="204"/>
        <item x="90"/>
        <item x="205"/>
        <item x="206"/>
        <item x="207"/>
        <item x="49"/>
        <item x="50"/>
        <item x="208"/>
        <item x="209"/>
        <item x="227"/>
        <item x="210"/>
        <item x="567"/>
        <item x="254"/>
        <item x="255"/>
        <item x="256"/>
        <item x="277"/>
        <item x="531"/>
        <item x="630"/>
        <item x="156"/>
        <item x="157"/>
        <item x="158"/>
        <item x="124"/>
        <item x="159"/>
        <item x="160"/>
        <item x="125"/>
        <item x="161"/>
        <item x="162"/>
        <item x="510"/>
        <item x="554"/>
        <item x="561"/>
        <item x="577"/>
        <item x="123"/>
        <item x="442"/>
        <item x="422"/>
        <item x="423"/>
        <item x="737"/>
        <item x="609"/>
        <item x="186"/>
        <item x="228"/>
        <item x="621"/>
        <item x="631"/>
        <item x="625"/>
        <item x="626"/>
        <item x="480"/>
        <item x="526"/>
        <item m="1" x="787"/>
        <item m="1" x="788"/>
        <item x="610"/>
        <item x="532"/>
        <item x="603"/>
        <item m="1" x="818"/>
        <item x="589"/>
        <item x="91"/>
        <item x="51"/>
        <item x="379"/>
        <item x="52"/>
        <item x="572"/>
        <item x="380"/>
        <item x="381"/>
        <item x="53"/>
        <item x="370"/>
        <item x="435"/>
        <item x="453"/>
        <item x="278"/>
        <item x="279"/>
        <item x="92"/>
        <item x="93"/>
        <item x="382"/>
        <item x="611"/>
        <item x="187"/>
        <item x="54"/>
        <item x="126"/>
        <item x="55"/>
        <item x="439"/>
        <item x="56"/>
        <item x="338"/>
        <item x="57"/>
        <item x="58"/>
        <item x="188"/>
        <item m="1" x="790"/>
        <item x="443"/>
        <item x="280"/>
        <item x="257"/>
        <item x="573"/>
        <item x="258"/>
        <item x="595"/>
        <item x="353"/>
        <item x="94"/>
        <item x="405"/>
        <item x="211"/>
        <item x="354"/>
        <item x="127"/>
        <item x="59"/>
        <item x="596"/>
        <item x="128"/>
        <item x="163"/>
        <item x="189"/>
        <item x="627"/>
        <item x="190"/>
        <item x="95"/>
        <item x="60"/>
        <item x="473"/>
        <item m="1" x="811"/>
        <item x="129"/>
        <item m="1" x="815"/>
        <item x="406"/>
        <item x="130"/>
        <item x="511"/>
        <item x="131"/>
        <item x="574"/>
        <item x="164"/>
        <item x="132"/>
        <item x="229"/>
        <item m="1" x="799"/>
        <item x="133"/>
        <item x="636"/>
        <item x="543"/>
        <item x="544"/>
        <item x="389"/>
        <item x="230"/>
        <item m="1" x="785"/>
        <item x="444"/>
        <item x="418"/>
        <item x="505"/>
        <item x="375"/>
        <item x="134"/>
        <item x="331"/>
        <item x="61"/>
        <item x="497"/>
        <item x="135"/>
        <item x="212"/>
        <item x="231"/>
        <item x="578"/>
        <item x="259"/>
        <item x="62"/>
        <item x="604"/>
        <item x="339"/>
        <item x="63"/>
        <item x="355"/>
        <item x="294"/>
        <item x="64"/>
        <item x="470"/>
        <item x="165"/>
        <item x="478"/>
        <item x="136"/>
        <item x="232"/>
        <item x="390"/>
        <item x="579"/>
        <item x="617"/>
        <item x="391"/>
        <item x="356"/>
        <item x="545"/>
        <item x="644"/>
        <item x="454"/>
        <item x="213"/>
        <item x="65"/>
        <item x="396"/>
        <item x="96"/>
        <item x="622"/>
        <item x="605"/>
        <item x="281"/>
        <item x="166"/>
        <item x="233"/>
        <item x="167"/>
        <item x="397"/>
        <item x="214"/>
        <item x="295"/>
        <item x="137"/>
        <item x="288"/>
        <item x="585"/>
        <item x="546"/>
        <item x="371"/>
        <item x="383"/>
        <item x="384"/>
        <item x="457"/>
        <item x="568"/>
        <item x="215"/>
        <item x="320"/>
        <item x="216"/>
        <item x="445"/>
        <item x="458"/>
        <item x="527"/>
        <item x="191"/>
        <item x="217"/>
        <item x="138"/>
        <item x="590"/>
        <item x="218"/>
        <item x="547"/>
        <item x="440"/>
        <item x="219"/>
        <item x="97"/>
        <item x="168"/>
        <item x="365"/>
        <item x="234"/>
        <item x="632"/>
        <item x="455"/>
        <item x="430"/>
        <item x="139"/>
        <item x="66"/>
        <item x="597"/>
        <item x="296"/>
        <item x="548"/>
        <item x="586"/>
        <item x="628"/>
        <item x="667"/>
        <item x="612"/>
        <item x="446"/>
        <item x="447"/>
        <item x="67"/>
        <item x="140"/>
        <item x="340"/>
        <item x="463"/>
        <item x="235"/>
        <item x="236"/>
        <item x="664"/>
        <item x="141"/>
        <item x="192"/>
        <item x="385"/>
        <item x="260"/>
        <item x="613"/>
        <item x="587"/>
        <item x="456"/>
        <item x="142"/>
        <item x="357"/>
        <item x="436"/>
        <item x="261"/>
        <item x="169"/>
        <item x="143"/>
        <item x="144"/>
        <item x="262"/>
        <item x="437"/>
        <item x="575"/>
        <item x="193"/>
        <item x="170"/>
        <item x="145"/>
        <item x="146"/>
        <item x="358"/>
        <item x="147"/>
        <item x="471"/>
        <item x="68"/>
        <item x="650"/>
        <item m="1" x="809"/>
        <item m="1" x="796"/>
        <item m="1" x="798"/>
        <item x="69"/>
        <item x="555"/>
        <item x="321"/>
        <item x="562"/>
        <item x="220"/>
        <item x="376"/>
        <item x="221"/>
        <item x="222"/>
        <item x="533"/>
        <item x="223"/>
        <item x="282"/>
        <item x="289"/>
        <item x="70"/>
        <item x="448"/>
        <item x="503"/>
        <item x="479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9"/>
        <item x="700"/>
        <item x="701"/>
        <item x="702"/>
        <item x="703"/>
        <item x="704"/>
        <item x="705"/>
        <item x="707"/>
        <item x="708"/>
        <item x="709"/>
        <item x="71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</items>
    </pivotField>
    <pivotField axis="axisRow" compact="0" outline="0" showAll="0" defaultSubtotal="0">
      <items count="945">
        <item x="67"/>
        <item x="530"/>
        <item x="253"/>
        <item x="277"/>
        <item m="1" x="901"/>
        <item x="628"/>
        <item x="547"/>
        <item x="548"/>
        <item x="645"/>
        <item x="612"/>
        <item x="667"/>
        <item m="1" x="868"/>
        <item x="658"/>
        <item m="1" x="843"/>
        <item x="440"/>
        <item m="1" x="864"/>
        <item x="447"/>
        <item x="590"/>
        <item x="446"/>
        <item m="1" x="933"/>
        <item x="218"/>
        <item x="219"/>
        <item x="217"/>
        <item m="1" x="871"/>
        <item x="455"/>
        <item x="430"/>
        <item m="1" x="875"/>
        <item x="64"/>
        <item x="470"/>
        <item x="238"/>
        <item x="371"/>
        <item m="1" x="886"/>
        <item x="296"/>
        <item x="191"/>
        <item x="234"/>
        <item x="318"/>
        <item x="468"/>
        <item x="408"/>
        <item x="17"/>
        <item x="483"/>
        <item x="15"/>
        <item x="649"/>
        <item x="348"/>
        <item x="615"/>
        <item m="1" x="917"/>
        <item x="484"/>
        <item x="346"/>
        <item x="634"/>
        <item x="175"/>
        <item x="242"/>
        <item x="347"/>
        <item m="1" x="803"/>
        <item x="350"/>
        <item x="196"/>
        <item m="1" x="929"/>
        <item x="361"/>
        <item x="83"/>
        <item m="1" x="822"/>
        <item x="293"/>
        <item m="1" x="804"/>
        <item x="472"/>
        <item x="195"/>
        <item m="1" x="805"/>
        <item x="399"/>
        <item m="1" x="812"/>
        <item x="349"/>
        <item x="485"/>
        <item m="1" x="815"/>
        <item x="16"/>
        <item x="245"/>
        <item x="583"/>
        <item x="85"/>
        <item x="152"/>
        <item x="243"/>
        <item x="652"/>
        <item x="244"/>
        <item x="412"/>
        <item x="84"/>
        <item x="260"/>
        <item x="227"/>
        <item x="642"/>
        <item m="1" x="851"/>
        <item x="638"/>
        <item m="1" x="905"/>
        <item x="577"/>
        <item m="1" x="910"/>
        <item x="416"/>
        <item x="475"/>
        <item x="414"/>
        <item x="273"/>
        <item x="521"/>
        <item x="432"/>
        <item x="606"/>
        <item x="496"/>
        <item x="276"/>
        <item x="515"/>
        <item x="599"/>
        <item x="534"/>
        <item x="362"/>
        <item m="1" x="893"/>
        <item x="492"/>
        <item x="536"/>
        <item m="1" x="824"/>
        <item m="1" x="850"/>
        <item m="1" x="887"/>
        <item m="1" x="911"/>
        <item x="591"/>
        <item x="413"/>
        <item x="369"/>
        <item x="199"/>
        <item x="623"/>
        <item x="159"/>
        <item x="301"/>
        <item x="621"/>
        <item x="566"/>
        <item x="395"/>
        <item x="542"/>
        <item x="502"/>
        <item m="1" x="838"/>
        <item x="141"/>
        <item x="138"/>
        <item x="581"/>
        <item m="1" x="849"/>
        <item x="168"/>
        <item x="512"/>
        <item x="320"/>
        <item x="458"/>
        <item x="445"/>
        <item m="1" x="931"/>
        <item x="383"/>
        <item m="1" x="907"/>
        <item x="568"/>
        <item x="457"/>
        <item m="1" x="942"/>
        <item x="384"/>
        <item x="637"/>
        <item x="529"/>
        <item x="374"/>
        <item x="246"/>
        <item x="197"/>
        <item x="18"/>
        <item x="337"/>
        <item x="153"/>
        <item m="1" x="799"/>
        <item x="442"/>
        <item x="117"/>
        <item x="203"/>
        <item x="30"/>
        <item x="1"/>
        <item x="343"/>
        <item x="322"/>
        <item x="2"/>
        <item x="172"/>
        <item x="174"/>
        <item x="173"/>
        <item x="342"/>
        <item m="1" x="916"/>
        <item x="40"/>
        <item x="39"/>
        <item m="1" x="811"/>
        <item x="88"/>
        <item x="106"/>
        <item x="451"/>
        <item x="272"/>
        <item x="113"/>
        <item m="1" x="826"/>
        <item x="142"/>
        <item x="357"/>
        <item x="571"/>
        <item m="1" x="829"/>
        <item x="87"/>
        <item x="489"/>
        <item x="144"/>
        <item x="169"/>
        <item x="143"/>
        <item m="1" x="894"/>
        <item x="262"/>
        <item x="436"/>
        <item x="261"/>
        <item x="161"/>
        <item x="315"/>
        <item x="570"/>
        <item x="307"/>
        <item m="1" x="813"/>
        <item x="525"/>
        <item x="72"/>
        <item x="626"/>
        <item x="206"/>
        <item m="1" x="941"/>
        <item x="420"/>
        <item x="118"/>
        <item x="119"/>
        <item x="47"/>
        <item m="1" x="861"/>
        <item m="1" x="865"/>
        <item m="1" x="869"/>
        <item x="48"/>
        <item x="560"/>
        <item x="330"/>
        <item x="86"/>
        <item x="151"/>
        <item x="603"/>
        <item m="1" x="921"/>
        <item x="344"/>
        <item m="1" x="915"/>
        <item x="71"/>
        <item m="1" x="818"/>
        <item x="601"/>
        <item x="646"/>
        <item x="532"/>
        <item m="1" x="876"/>
        <item x="239"/>
        <item x="537"/>
        <item x="321"/>
        <item x="562"/>
        <item x="69"/>
        <item x="555"/>
        <item x="121"/>
        <item x="266"/>
        <item x="421"/>
        <item x="327"/>
        <item x="550"/>
        <item x="551"/>
        <item x="267"/>
        <item x="268"/>
        <item x="269"/>
        <item x="23"/>
        <item x="552"/>
        <item x="270"/>
        <item x="328"/>
        <item x="271"/>
        <item m="1" x="852"/>
        <item x="308"/>
        <item x="208"/>
        <item x="109"/>
        <item x="631"/>
        <item x="120"/>
        <item x="588"/>
        <item x="510"/>
        <item x="630"/>
        <item m="1" x="882"/>
        <item x="495"/>
        <item x="456"/>
        <item m="1" x="821"/>
        <item x="471"/>
        <item x="427"/>
        <item x="434"/>
        <item x="655"/>
        <item x="462"/>
        <item x="252"/>
        <item x="225"/>
        <item x="368"/>
        <item x="423"/>
        <item x="564"/>
        <item x="192"/>
        <item x="188"/>
        <item x="57"/>
        <item x="439"/>
        <item x="58"/>
        <item x="126"/>
        <item x="619"/>
        <item x="111"/>
        <item x="664"/>
        <item x="608"/>
        <item x="190"/>
        <item x="557"/>
        <item x="43"/>
        <item m="1" x="936"/>
        <item m="1" x="842"/>
        <item x="535"/>
        <item m="1" x="866"/>
        <item x="257"/>
        <item x="258"/>
        <item x="544"/>
        <item m="1" x="913"/>
        <item x="617"/>
        <item x="546"/>
        <item x="661"/>
        <item x="662"/>
        <item x="660"/>
        <item x="659"/>
        <item x="663"/>
        <item x="24"/>
        <item x="305"/>
        <item x="653"/>
        <item m="1" x="881"/>
        <item x="123"/>
        <item x="598"/>
        <item x="205"/>
        <item m="1" x="827"/>
        <item x="422"/>
        <item x="210"/>
        <item m="1" x="880"/>
        <item x="403"/>
        <item x="516"/>
        <item x="207"/>
        <item x="531"/>
        <item x="176"/>
        <item x="93"/>
        <item x="180"/>
        <item x="332"/>
        <item x="313"/>
        <item x="656"/>
        <item x="44"/>
        <item x="248"/>
        <item x="89"/>
        <item x="249"/>
        <item x="183"/>
        <item x="45"/>
        <item x="185"/>
        <item x="425"/>
        <item x="182"/>
        <item x="115"/>
        <item x="452"/>
        <item x="202"/>
        <item x="184"/>
        <item x="352"/>
        <item x="426"/>
        <item x="657"/>
        <item m="1" x="912"/>
        <item m="1" x="940"/>
        <item m="1" x="862"/>
        <item x="526"/>
        <item x="480"/>
        <item x="46"/>
        <item x="541"/>
        <item m="1" x="932"/>
        <item x="70"/>
        <item m="1" x="846"/>
        <item x="448"/>
        <item x="572"/>
        <item m="1" x="820"/>
        <item x="4"/>
        <item m="1" x="899"/>
        <item m="1" x="819"/>
        <item x="5"/>
        <item x="517"/>
        <item m="1" x="888"/>
        <item x="323"/>
        <item m="1" x="863"/>
        <item x="345"/>
        <item x="7"/>
        <item x="438"/>
        <item m="1" x="938"/>
        <item m="1" x="934"/>
        <item x="6"/>
        <item x="386"/>
        <item m="1" x="883"/>
        <item m="1" x="814"/>
        <item x="387"/>
        <item m="1" x="808"/>
        <item m="1" x="831"/>
        <item m="1" x="840"/>
        <item m="1" x="837"/>
        <item m="1" x="807"/>
        <item m="1" x="939"/>
        <item x="594"/>
        <item x="274"/>
        <item x="250"/>
        <item x="251"/>
        <item x="186"/>
        <item x="228"/>
        <item x="171"/>
        <item x="263"/>
        <item x="224"/>
        <item x="647"/>
        <item x="283"/>
        <item x="73"/>
        <item x="481"/>
        <item x="74"/>
        <item x="290"/>
        <item m="1" x="806"/>
        <item x="160"/>
        <item x="50"/>
        <item x="49"/>
        <item x="665"/>
        <item x="353"/>
        <item x="56"/>
        <item x="280"/>
        <item x="443"/>
        <item x="148"/>
        <item x="55"/>
        <item m="1" x="937"/>
        <item x="595"/>
        <item x="587"/>
        <item x="641"/>
        <item m="1" x="856"/>
        <item x="640"/>
        <item x="21"/>
        <item x="265"/>
        <item x="618"/>
        <item x="487"/>
        <item x="363"/>
        <item x="36"/>
        <item x="38"/>
        <item x="364"/>
        <item m="1" x="895"/>
        <item m="1" x="926"/>
        <item m="1" x="800"/>
        <item x="329"/>
        <item x="105"/>
        <item x="508"/>
        <item x="584"/>
        <item m="1" x="854"/>
        <item x="37"/>
        <item x="311"/>
        <item x="509"/>
        <item x="582"/>
        <item x="467"/>
        <item x="22"/>
        <item x="461"/>
        <item x="400"/>
        <item x="306"/>
        <item x="460"/>
        <item x="394"/>
        <item x="102"/>
        <item x="365"/>
        <item x="162"/>
        <item x="635"/>
        <item x="200"/>
        <item x="558"/>
        <item m="1" x="885"/>
        <item x="616"/>
        <item x="504"/>
        <item x="299"/>
        <item x="300"/>
        <item x="19"/>
        <item x="198"/>
        <item x="20"/>
        <item x="469"/>
        <item x="488"/>
        <item x="600"/>
        <item x="103"/>
        <item x="527"/>
        <item m="1" x="844"/>
        <item x="385"/>
        <item x="309"/>
        <item x="32"/>
        <item m="1" x="874"/>
        <item x="335"/>
        <item x="411"/>
        <item x="373"/>
        <item x="528"/>
        <item x="336"/>
        <item x="75"/>
        <item x="633"/>
        <item m="1" x="908"/>
        <item x="465"/>
        <item x="565"/>
        <item x="77"/>
        <item x="539"/>
        <item x="500"/>
        <item m="1" x="860"/>
        <item x="13"/>
        <item x="80"/>
        <item x="12"/>
        <item x="79"/>
        <item x="292"/>
        <item x="326"/>
        <item x="507"/>
        <item x="11"/>
        <item m="1" x="832"/>
        <item x="410"/>
        <item x="10"/>
        <item m="1" x="823"/>
        <item x="378"/>
        <item x="629"/>
        <item m="1" x="904"/>
        <item x="518"/>
        <item m="1" x="841"/>
        <item x="264"/>
        <item x="240"/>
        <item m="1" x="925"/>
        <item x="324"/>
        <item x="620"/>
        <item x="666"/>
        <item x="614"/>
        <item x="372"/>
        <item x="499"/>
        <item m="1" x="872"/>
        <item m="1" x="884"/>
        <item x="519"/>
        <item x="441"/>
        <item x="651"/>
        <item m="1" x="855"/>
        <item x="291"/>
        <item x="549"/>
        <item x="241"/>
        <item x="194"/>
        <item x="9"/>
        <item x="99"/>
        <item x="592"/>
        <item x="334"/>
        <item m="1" x="879"/>
        <item x="607"/>
        <item x="464"/>
        <item x="498"/>
        <item x="325"/>
        <item m="1" x="900"/>
        <item x="506"/>
        <item x="78"/>
        <item x="298"/>
        <item x="76"/>
        <item x="91"/>
        <item x="279"/>
        <item m="1" x="923"/>
        <item x="370"/>
        <item m="1" x="809"/>
        <item x="466"/>
        <item x="648"/>
        <item x="501"/>
        <item m="1" x="920"/>
        <item m="1" x="928"/>
        <item m="1" x="924"/>
        <item x="520"/>
        <item x="593"/>
        <item m="1" x="892"/>
        <item x="380"/>
        <item m="1" x="833"/>
        <item x="382"/>
        <item m="1" x="817"/>
        <item x="381"/>
        <item x="92"/>
        <item x="435"/>
        <item x="278"/>
        <item m="1" x="902"/>
        <item x="407"/>
        <item x="52"/>
        <item x="379"/>
        <item x="611"/>
        <item m="1" x="825"/>
        <item x="53"/>
        <item x="51"/>
        <item x="453"/>
        <item x="625"/>
        <item x="589"/>
        <item m="1" x="802"/>
        <item x="449"/>
        <item m="1" x="810"/>
        <item x="459"/>
        <item x="100"/>
        <item x="81"/>
        <item x="82"/>
        <item m="1" x="839"/>
        <item x="14"/>
        <item x="695"/>
        <item x="104"/>
        <item x="226"/>
        <item x="540"/>
        <item x="286"/>
        <item x="34"/>
        <item x="285"/>
        <item x="559"/>
        <item x="247"/>
        <item x="703"/>
        <item x="392"/>
        <item x="41"/>
        <item x="388"/>
        <item x="35"/>
        <item x="433"/>
        <item x="33"/>
        <item x="155"/>
        <item x="477"/>
        <item x="476"/>
        <item x="312"/>
        <item x="101"/>
        <item x="110"/>
        <item x="317"/>
        <item x="319"/>
        <item x="178"/>
        <item x="209"/>
        <item x="255"/>
        <item x="254"/>
        <item x="256"/>
        <item x="402"/>
        <item x="114"/>
        <item x="177"/>
        <item x="26"/>
        <item x="474"/>
        <item x="671"/>
        <item x="154"/>
        <item x="450"/>
        <item x="314"/>
        <item x="417"/>
        <item x="147"/>
        <item m="1" x="943"/>
        <item x="193"/>
        <item x="145"/>
        <item x="146"/>
        <item x="437"/>
        <item x="575"/>
        <item x="170"/>
        <item x="358"/>
        <item x="28"/>
        <item x="27"/>
        <item x="415"/>
        <item x="524"/>
        <item x="284"/>
        <item m="1" x="889"/>
        <item x="97"/>
        <item x="179"/>
        <item x="108"/>
        <item m="1" x="859"/>
        <item x="654"/>
        <item x="576"/>
        <item x="486"/>
        <item x="514"/>
        <item x="393"/>
        <item x="401"/>
        <item x="201"/>
        <item x="107"/>
        <item x="553"/>
        <item x="491"/>
        <item x="187"/>
        <item x="561"/>
        <item x="609"/>
        <item x="303"/>
        <item x="31"/>
        <item x="554"/>
        <item x="310"/>
        <item x="302"/>
        <item x="68"/>
        <item x="90"/>
        <item m="1" x="922"/>
        <item x="360"/>
        <item x="351"/>
        <item x="42"/>
        <item x="282"/>
        <item x="289"/>
        <item x="223"/>
        <item x="222"/>
        <item x="376"/>
        <item x="221"/>
        <item x="220"/>
        <item x="533"/>
        <item x="215"/>
        <item x="216"/>
        <item x="586"/>
        <item x="632"/>
        <item x="158"/>
        <item x="157"/>
        <item x="156"/>
        <item x="124"/>
        <item x="563"/>
        <item x="580"/>
        <item x="494"/>
        <item m="1" x="873"/>
        <item x="503"/>
        <item m="1" x="877"/>
        <item x="479"/>
        <item x="556"/>
        <item m="1" x="801"/>
        <item x="316"/>
        <item x="597"/>
        <item x="66"/>
        <item x="139"/>
        <item x="429"/>
        <item m="1" x="918"/>
        <item x="643"/>
        <item x="639"/>
        <item x="8"/>
        <item x="367"/>
        <item x="150"/>
        <item x="297"/>
        <item x="482"/>
        <item x="624"/>
        <item m="1" x="828"/>
        <item x="404"/>
        <item x="602"/>
        <item x="522"/>
        <item x="3"/>
        <item x="149"/>
        <item m="1" x="897"/>
        <item x="98"/>
        <item x="428"/>
        <item x="513"/>
        <item x="112"/>
        <item x="259"/>
        <item x="131"/>
        <item x="237"/>
        <item x="134"/>
        <item x="163"/>
        <item x="511"/>
        <item m="1" x="816"/>
        <item x="275"/>
        <item x="567"/>
        <item x="390"/>
        <item x="478"/>
        <item x="62"/>
        <item x="294"/>
        <item x="355"/>
        <item x="136"/>
        <item x="622"/>
        <item x="397"/>
        <item x="605"/>
        <item x="59"/>
        <item x="127"/>
        <item m="1" x="914"/>
        <item x="596"/>
        <item x="354"/>
        <item x="94"/>
        <item m="1" x="891"/>
        <item x="211"/>
        <item x="405"/>
        <item x="189"/>
        <item x="473"/>
        <item m="1" x="930"/>
        <item x="627"/>
        <item m="1" x="834"/>
        <item x="128"/>
        <item x="60"/>
        <item x="95"/>
        <item x="232"/>
        <item x="236"/>
        <item x="613"/>
        <item m="1" x="830"/>
        <item x="505"/>
        <item x="65"/>
        <item m="1" x="890"/>
        <item x="497"/>
        <item x="96"/>
        <item m="1" x="935"/>
        <item m="1" x="898"/>
        <item x="231"/>
        <item m="1" x="906"/>
        <item x="396"/>
        <item x="281"/>
        <item x="295"/>
        <item m="1" x="853"/>
        <item x="214"/>
        <item x="61"/>
        <item m="1" x="903"/>
        <item x="454"/>
        <item m="1" x="847"/>
        <item x="166"/>
        <item x="132"/>
        <item x="573"/>
        <item x="164"/>
        <item m="1" x="909"/>
        <item x="444"/>
        <item x="133"/>
        <item m="1" x="896"/>
        <item x="230"/>
        <item x="129"/>
        <item x="574"/>
        <item x="418"/>
        <item x="130"/>
        <item x="63"/>
        <item x="338"/>
        <item x="165"/>
        <item x="375"/>
        <item x="585"/>
        <item m="1" x="870"/>
        <item x="578"/>
        <item x="54"/>
        <item x="339"/>
        <item x="604"/>
        <item x="140"/>
        <item x="233"/>
        <item x="235"/>
        <item x="135"/>
        <item m="1" x="858"/>
        <item x="212"/>
        <item x="137"/>
        <item x="331"/>
        <item x="167"/>
        <item m="1" x="878"/>
        <item x="341"/>
        <item x="398"/>
        <item x="333"/>
        <item x="636"/>
        <item x="389"/>
        <item x="0"/>
        <item x="610"/>
        <item x="406"/>
        <item x="543"/>
        <item m="1" x="836"/>
        <item m="1" x="848"/>
        <item x="229"/>
        <item x="579"/>
        <item x="391"/>
        <item x="545"/>
        <item x="356"/>
        <item x="644"/>
        <item m="1" x="927"/>
        <item x="569"/>
        <item x="463"/>
        <item x="340"/>
        <item x="204"/>
        <item x="650"/>
        <item x="125"/>
        <item m="1" x="919"/>
        <item x="213"/>
        <item x="288"/>
        <item x="419"/>
        <item x="409"/>
        <item m="1" x="867"/>
        <item x="523"/>
        <item x="424"/>
        <item x="431"/>
        <item m="1" x="845"/>
        <item x="377"/>
        <item x="359"/>
        <item m="1" x="944"/>
        <item x="366"/>
        <item x="116"/>
        <item x="122"/>
        <item x="29"/>
        <item x="304"/>
        <item x="25"/>
        <item x="490"/>
        <item x="287"/>
        <item x="687"/>
        <item m="1" x="798"/>
        <item x="668"/>
        <item x="669"/>
        <item x="670"/>
        <item x="672"/>
        <item x="673"/>
        <item x="674"/>
        <item x="675"/>
        <item x="676"/>
        <item x="181"/>
        <item x="538"/>
        <item x="677"/>
        <item x="678"/>
        <item x="679"/>
        <item x="680"/>
        <item x="681"/>
        <item x="682"/>
        <item x="683"/>
        <item x="684"/>
        <item x="685"/>
        <item x="686"/>
        <item x="688"/>
        <item x="689"/>
        <item x="690"/>
        <item x="691"/>
        <item x="692"/>
        <item x="693"/>
        <item x="694"/>
        <item x="696"/>
        <item x="697"/>
        <item x="698"/>
        <item x="699"/>
        <item x="700"/>
        <item x="701"/>
        <item x="702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m="1" x="857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m="1" x="835"/>
        <item x="769"/>
        <item x="770"/>
        <item x="771"/>
        <item x="772"/>
        <item x="773"/>
        <item x="493"/>
        <item x="724"/>
        <item x="768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</items>
    </pivotField>
    <pivotField name="REFERENCIA" axis="axisRow" compact="0" outline="0" showAll="0" defaultSubtotal="0">
      <items count="515">
        <item m="1" x="514"/>
        <item x="381"/>
        <item x="354"/>
        <item x="353"/>
        <item x="355"/>
        <item x="4"/>
        <item x="365"/>
        <item x="404"/>
        <item x="418"/>
        <item x="286"/>
        <item x="352"/>
        <item x="16"/>
        <item x="384"/>
        <item x="285"/>
        <item x="53"/>
        <item x="411"/>
        <item x="18"/>
        <item x="66"/>
        <item x="37"/>
        <item x="255"/>
        <item x="38"/>
        <item x="11"/>
        <item x="199"/>
        <item x="253"/>
        <item x="59"/>
        <item x="96"/>
        <item x="413"/>
        <item x="209"/>
        <item x="82"/>
        <item x="309"/>
        <item x="389"/>
        <item x="252"/>
        <item x="410"/>
        <item x="69"/>
        <item x="278"/>
        <item x="150"/>
        <item x="242"/>
        <item x="97"/>
        <item x="45"/>
        <item x="408"/>
        <item x="109"/>
        <item x="233"/>
        <item x="323"/>
        <item x="259"/>
        <item x="260"/>
        <item x="317"/>
        <item x="385"/>
        <item x="154"/>
        <item x="222"/>
        <item x="155"/>
        <item x="306"/>
        <item x="318"/>
        <item x="362"/>
        <item x="47"/>
        <item x="343"/>
        <item x="104"/>
        <item x="151"/>
        <item x="392"/>
        <item x="383"/>
        <item x="342"/>
        <item x="290"/>
        <item x="426"/>
        <item x="433"/>
        <item x="313"/>
        <item x="425"/>
        <item x="377"/>
        <item x="379"/>
        <item x="23"/>
        <item x="56"/>
        <item x="273"/>
        <item x="211"/>
        <item x="75"/>
        <item x="321"/>
        <item x="269"/>
        <item x="320"/>
        <item x="183"/>
        <item x="287"/>
        <item x="225"/>
        <item x="374"/>
        <item x="375"/>
        <item x="184"/>
        <item x="185"/>
        <item x="186"/>
        <item x="9"/>
        <item x="376"/>
        <item x="187"/>
        <item x="188"/>
        <item x="226"/>
        <item x="396"/>
        <item x="202"/>
        <item x="428"/>
        <item x="128"/>
        <item x="129"/>
        <item x="367"/>
        <item x="127"/>
        <item x="341"/>
        <item x="335"/>
        <item x="334"/>
        <item x="445"/>
        <item x="194"/>
        <item x="424"/>
        <item x="182"/>
        <item x="7"/>
        <item x="280"/>
        <item x="14"/>
        <item x="13"/>
        <item x="10"/>
        <item x="210"/>
        <item x="213"/>
        <item x="159"/>
        <item x="330"/>
        <item x="329"/>
        <item x="12"/>
        <item x="131"/>
        <item x="310"/>
        <item x="118"/>
        <item x="282"/>
        <item x="212"/>
        <item x="17"/>
        <item x="281"/>
        <item x="15"/>
        <item x="208"/>
        <item x="140"/>
        <item x="156"/>
        <item x="107"/>
        <item x="403"/>
        <item x="157"/>
        <item x="372"/>
        <item x="158"/>
        <item x="39"/>
        <item x="251"/>
        <item x="148"/>
        <item x="95"/>
        <item x="166"/>
        <item x="167"/>
        <item x="455"/>
        <item x="422"/>
        <item x="41"/>
        <item x="393"/>
        <item x="178"/>
        <item x="386"/>
        <item x="268"/>
        <item x="26"/>
        <item x="63"/>
        <item x="25"/>
        <item x="20"/>
        <item x="119"/>
        <item x="21"/>
        <item x="160"/>
        <item x="172"/>
        <item x="296"/>
        <item x="19"/>
        <item x="331"/>
        <item x="332"/>
        <item x="93"/>
        <item x="78"/>
        <item x="144"/>
        <item x="80"/>
        <item x="274"/>
        <item x="339"/>
        <item x="83"/>
        <item x="79"/>
        <item x="189"/>
        <item x="311"/>
        <item x="88"/>
        <item x="197"/>
        <item x="338"/>
        <item x="76"/>
        <item x="446"/>
        <item x="85"/>
        <item x="74"/>
        <item x="28"/>
        <item x="27"/>
        <item x="77"/>
        <item x="239"/>
        <item x="195"/>
        <item x="72"/>
        <item x="125"/>
        <item x="196"/>
        <item x="267"/>
        <item x="368"/>
        <item x="263"/>
        <item x="110"/>
        <item x="364"/>
        <item x="36"/>
        <item x="35"/>
        <item x="303"/>
        <item x="432"/>
        <item x="288"/>
        <item x="289"/>
        <item x="350"/>
        <item x="417"/>
        <item x="54"/>
        <item x="65"/>
        <item x="149"/>
        <item x="325"/>
        <item x="22"/>
        <item x="24"/>
        <item x="249"/>
        <item x="363"/>
        <item x="397"/>
        <item x="387"/>
        <item x="398"/>
        <item x="214"/>
        <item x="348"/>
        <item x="349"/>
        <item x="250"/>
        <item x="227"/>
        <item x="130"/>
        <item x="206"/>
        <item x="248"/>
        <item x="207"/>
        <item x="147"/>
        <item x="292"/>
        <item x="293"/>
        <item x="145"/>
        <item x="64"/>
        <item x="87"/>
        <item x="30"/>
        <item x="174"/>
        <item x="173"/>
        <item x="132"/>
        <item x="215"/>
        <item x="448"/>
        <item x="388"/>
        <item x="219"/>
        <item x="221"/>
        <item x="89"/>
        <item x="31"/>
        <item x="240"/>
        <item x="449"/>
        <item x="133"/>
        <item x="134"/>
        <item x="135"/>
        <item x="340"/>
        <item x="297"/>
        <item x="29"/>
        <item x="447"/>
        <item x="84"/>
        <item x="337"/>
        <item x="190"/>
        <item x="32"/>
        <item x="322"/>
        <item x="358"/>
        <item x="91"/>
        <item x="228"/>
        <item x="276"/>
        <item x="62"/>
        <item x="301"/>
        <item x="165"/>
        <item x="98"/>
        <item x="434"/>
        <item x="501"/>
        <item x="315"/>
        <item x="294"/>
        <item x="48"/>
        <item x="414"/>
        <item x="232"/>
        <item x="49"/>
        <item x="243"/>
        <item x="120"/>
        <item x="200"/>
        <item x="50"/>
        <item x="326"/>
        <item x="122"/>
        <item x="279"/>
        <item x="99"/>
        <item x="351"/>
        <item x="218"/>
        <item x="92"/>
        <item x="484"/>
        <item x="81"/>
        <item x="217"/>
        <item x="94"/>
        <item x="336"/>
        <item x="86"/>
        <item x="283"/>
        <item x="216"/>
        <item x="275"/>
        <item x="361"/>
        <item x="33"/>
        <item x="380"/>
        <item x="34"/>
        <item x="435"/>
        <item x="220"/>
        <item x="90"/>
        <item x="100"/>
        <item x="295"/>
        <item x="43"/>
        <item x="44"/>
        <item x="141"/>
        <item x="137"/>
        <item x="138"/>
        <item x="430"/>
        <item x="139"/>
        <item x="304"/>
        <item x="70"/>
        <item x="46"/>
        <item x="378"/>
        <item x="319"/>
        <item x="136"/>
        <item x="40"/>
        <item x="108"/>
        <item x="52"/>
        <item x="409"/>
        <item x="8"/>
        <item x="201"/>
        <item x="261"/>
        <item x="179"/>
        <item x="373"/>
        <item x="105"/>
        <item x="400"/>
        <item x="163"/>
        <item x="431"/>
        <item x="265"/>
        <item x="394"/>
        <item x="457"/>
        <item x="423"/>
        <item x="266"/>
        <item x="371"/>
        <item x="442"/>
        <item x="244"/>
        <item x="314"/>
        <item x="152"/>
        <item x="51"/>
        <item x="270"/>
        <item x="71"/>
        <item x="427"/>
        <item x="415"/>
        <item x="123"/>
        <item x="124"/>
        <item x="307"/>
        <item x="308"/>
        <item x="421"/>
        <item x="271"/>
        <item x="193"/>
        <item x="390"/>
        <item x="121"/>
        <item x="176"/>
        <item x="101"/>
        <item x="161"/>
        <item x="177"/>
        <item x="102"/>
        <item x="370"/>
        <item x="264"/>
        <item x="162"/>
        <item x="153"/>
        <item x="106"/>
        <item x="305"/>
        <item x="284"/>
        <item x="347"/>
        <item x="401"/>
        <item x="316"/>
        <item x="254"/>
        <item x="164"/>
        <item x="328"/>
        <item x="103"/>
        <item x="111"/>
        <item x="245"/>
        <item x="299"/>
        <item x="180"/>
        <item x="112"/>
        <item x="113"/>
        <item x="181"/>
        <item x="300"/>
        <item x="391"/>
        <item x="142"/>
        <item x="126"/>
        <item x="114"/>
        <item x="115"/>
        <item x="246"/>
        <item x="116"/>
        <item x="456"/>
        <item x="406"/>
        <item x="345"/>
        <item x="359"/>
        <item x="229"/>
        <item x="277"/>
        <item x="262"/>
        <item x="407"/>
        <item x="241"/>
        <item x="223"/>
        <item x="450"/>
        <item x="369"/>
        <item x="382"/>
        <item x="298"/>
        <item x="402"/>
        <item x="256"/>
        <item x="191"/>
        <item x="192"/>
        <item x="67"/>
        <item x="257"/>
        <item x="68"/>
        <item x="258"/>
        <item x="117"/>
        <item x="235"/>
        <item x="236"/>
        <item x="1"/>
        <item x="2"/>
        <item x="169"/>
        <item x="224"/>
        <item x="237"/>
        <item x="57"/>
        <item x="412"/>
        <item x="444"/>
        <item x="170"/>
        <item x="366"/>
        <item x="168"/>
        <item x="230"/>
        <item x="272"/>
        <item x="0"/>
        <item x="234"/>
        <item x="3"/>
        <item x="73"/>
        <item x="395"/>
        <item x="416"/>
        <item x="58"/>
        <item x="302"/>
        <item x="171"/>
        <item x="146"/>
        <item x="175"/>
        <item x="324"/>
        <item x="344"/>
        <item x="405"/>
        <item x="357"/>
        <item x="452"/>
        <item x="453"/>
        <item x="454"/>
        <item x="451"/>
        <item x="61"/>
        <item x="204"/>
        <item x="205"/>
        <item x="5"/>
        <item x="143"/>
        <item x="6"/>
        <item x="346"/>
        <item x="333"/>
        <item x="198"/>
        <item x="437"/>
        <item x="441"/>
        <item x="438"/>
        <item x="439"/>
        <item x="360"/>
        <item x="436"/>
        <item x="440"/>
        <item x="399"/>
        <item x="203"/>
        <item x="443"/>
        <item x="55"/>
        <item x="327"/>
        <item x="429"/>
        <item x="356"/>
        <item x="247"/>
        <item x="419"/>
        <item x="60"/>
        <item x="238"/>
        <item x="458"/>
        <item x="459"/>
        <item x="460"/>
        <item x="461"/>
        <item x="462"/>
        <item x="42"/>
        <item x="231"/>
        <item x="420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2"/>
        <item x="503"/>
        <item x="291"/>
        <item x="504"/>
        <item x="505"/>
        <item x="506"/>
        <item x="507"/>
        <item x="508"/>
        <item x="312"/>
        <item x="470"/>
        <item x="509"/>
        <item x="510"/>
        <item x="511"/>
        <item x="512"/>
        <item x="513"/>
      </items>
    </pivotField>
    <pivotField compact="0" outline="0" showAll="0" defaultSubtotal="0">
      <items count="16">
        <item x="15"/>
        <item x="9"/>
        <item x="8"/>
        <item x="5"/>
        <item x="4"/>
        <item x="2"/>
        <item x="11"/>
        <item x="10"/>
        <item x="3"/>
        <item x="1"/>
        <item x="12"/>
        <item x="6"/>
        <item x="0"/>
        <item x="7"/>
        <item x="13"/>
        <item x="14"/>
      </items>
    </pivotField>
    <pivotField compact="0" outline="0" showAll="0" defaultSubtotal="0">
      <items count="24">
        <item h="1" x="23"/>
        <item h="1" x="9"/>
        <item h="1" x="8"/>
        <item h="1" x="14"/>
        <item h="1" x="0"/>
        <item h="1" x="15"/>
        <item h="1" x="19"/>
        <item h="1" x="18"/>
        <item h="1" x="10"/>
        <item x="1"/>
        <item h="1" x="22"/>
        <item h="1" x="6"/>
        <item h="1" x="16"/>
        <item h="1" x="11"/>
        <item h="1" x="12"/>
        <item h="1" x="17"/>
        <item h="1" x="7"/>
        <item h="1" x="13"/>
        <item h="1" x="2"/>
        <item h="1" x="3"/>
        <item h="1" x="4"/>
        <item h="1" x="5"/>
        <item h="1" x="20"/>
        <item h="1" x="21"/>
      </items>
    </pivotField>
    <pivotField dataField="1" compact="0" outline="0" showAll="0" defaultSubtotal="0"/>
    <pivotField compact="0" numFmtId="164" outline="0" showAll="0" defaultSubtotal="0"/>
    <pivotField compact="0" numFmtId="168" outline="0" showAll="0" defaultSubtotal="0"/>
    <pivotField compact="0" outline="0" showAll="0" defaultSubtotal="0"/>
    <pivotField axis="axisCol" compact="0" outline="0" showAll="0" defaultSubtotal="0">
      <items count="9">
        <item sd="0" x="4"/>
        <item x="0"/>
        <item x="1"/>
        <item x="2"/>
        <item x="3"/>
        <item x="5"/>
        <item x="6"/>
        <item x="7"/>
        <item x="8"/>
      </items>
    </pivotField>
  </pivotFields>
  <rowFields count="3">
    <field x="5"/>
    <field x="6"/>
    <field x="7"/>
  </rowFields>
  <rowItems count="301">
    <i>
      <x v="65"/>
      <x v="346"/>
      <x v="378"/>
    </i>
    <i>
      <x v="66"/>
      <x v="332"/>
      <x v="5"/>
    </i>
    <i>
      <x v="67"/>
      <x v="335"/>
      <x v="5"/>
    </i>
    <i>
      <x v="68"/>
      <x v="345"/>
      <x v="5"/>
    </i>
    <i>
      <x v="69"/>
      <x v="342"/>
      <x v="5"/>
    </i>
    <i>
      <x v="70"/>
      <x v="338"/>
      <x v="5"/>
    </i>
    <i>
      <x v="71"/>
      <x v="336"/>
      <x v="5"/>
    </i>
    <i>
      <x v="73"/>
      <x v="341"/>
      <x v="5"/>
    </i>
    <i>
      <x v="75"/>
      <x v="367"/>
      <x v="416"/>
    </i>
    <i>
      <x v="78"/>
      <x v="366"/>
      <x v="5"/>
    </i>
    <i>
      <x v="79"/>
      <x v="363"/>
      <x v="5"/>
    </i>
    <i>
      <x v="80"/>
      <x v="362"/>
      <x v="5"/>
    </i>
    <i>
      <x v="82"/>
      <x v="368"/>
      <x v="436"/>
    </i>
    <i>
      <x v="83"/>
      <x v="365"/>
      <x v="5"/>
    </i>
    <i>
      <x v="84"/>
      <x v="660"/>
      <x v="5"/>
    </i>
    <i>
      <x v="85"/>
      <x v="661"/>
      <x v="5"/>
    </i>
    <i>
      <x v="87"/>
      <x v="663"/>
      <x v="89"/>
    </i>
    <i>
      <x v="88"/>
      <x v="662"/>
      <x v="5"/>
    </i>
    <i>
      <x v="90"/>
      <x v="664"/>
      <x v="5"/>
    </i>
    <i>
      <x v="91"/>
      <x v="200"/>
      <x v="5"/>
    </i>
    <i>
      <x v="92"/>
      <x v="152"/>
      <x v="94"/>
    </i>
    <i>
      <x v="93"/>
      <x v="154"/>
      <x v="91"/>
    </i>
    <i>
      <x v="94"/>
      <x v="153"/>
      <x v="92"/>
    </i>
    <i>
      <x v="95"/>
      <x v="823"/>
      <x v="93"/>
    </i>
    <i>
      <x v="97"/>
      <x v="476"/>
      <x v="5"/>
    </i>
    <i>
      <x v="98"/>
      <x v="474"/>
      <x v="5"/>
    </i>
    <i>
      <x v="99"/>
      <x v="475"/>
      <x v="5"/>
    </i>
    <i>
      <x v="100"/>
      <x v="470"/>
      <x v="5"/>
    </i>
    <i>
      <x v="103"/>
      <x v="483"/>
      <x v="5"/>
    </i>
    <i>
      <x v="104"/>
      <x v="494"/>
      <x v="5"/>
    </i>
    <i>
      <x v="105"/>
      <x v="486"/>
      <x v="5"/>
    </i>
    <i>
      <x v="106"/>
      <x v="496"/>
      <x v="5"/>
    </i>
    <i>
      <x v="108"/>
      <x v="489"/>
      <x v="5"/>
    </i>
    <i>
      <x v="109"/>
      <x v="490"/>
      <x v="5"/>
    </i>
    <i>
      <x v="110"/>
      <x v="491"/>
      <x v="5"/>
    </i>
    <i>
      <x v="111"/>
      <x v="492"/>
      <x v="5"/>
    </i>
    <i>
      <x v="113"/>
      <x v="443"/>
      <x v="5"/>
    </i>
    <i>
      <x v="114"/>
      <x v="468"/>
      <x v="5"/>
    </i>
    <i>
      <x v="115"/>
      <x v="442"/>
      <x v="5"/>
    </i>
    <i>
      <x v="116"/>
      <x v="485"/>
      <x v="5"/>
    </i>
    <i>
      <x v="117"/>
      <x v="478"/>
      <x v="5"/>
    </i>
    <i>
      <x v="120"/>
      <x v="502"/>
      <x v="5"/>
    </i>
    <i>
      <x v="121"/>
      <x v="477"/>
      <x v="5"/>
    </i>
    <i>
      <x v="122"/>
      <x v="481"/>
      <x v="5"/>
    </i>
    <i>
      <x v="124"/>
      <x v="450"/>
      <x v="5"/>
    </i>
    <i>
      <x v="125"/>
      <x v="451"/>
      <x v="5"/>
    </i>
    <i>
      <x v="126"/>
      <x v="445"/>
      <x v="5"/>
    </i>
    <i>
      <x v="127"/>
      <x v="449"/>
      <x v="5"/>
    </i>
    <i>
      <x v="129"/>
      <x v="448"/>
      <x v="5"/>
    </i>
    <i>
      <x v="131"/>
      <x v="499"/>
      <x v="5"/>
    </i>
    <i>
      <x v="132"/>
      <x v="497"/>
      <x v="5"/>
    </i>
    <i>
      <x v="135"/>
      <x v="466"/>
      <x v="5"/>
    </i>
    <i>
      <x v="137"/>
      <x v="459"/>
      <x v="5"/>
    </i>
    <i>
      <x v="139"/>
      <x v="460"/>
      <x v="5"/>
    </i>
    <i>
      <x v="146"/>
      <x v="509"/>
      <x v="5"/>
    </i>
    <i>
      <x v="147"/>
      <x v="510"/>
      <x v="422"/>
    </i>
    <i>
      <x v="148"/>
      <x v="514"/>
      <x v="424"/>
    </i>
    <i>
      <x v="149"/>
      <x v="515"/>
      <x v="423"/>
    </i>
    <i>
      <x v="150"/>
      <x v="441"/>
      <x v="23"/>
    </i>
    <i>
      <x v="151"/>
      <x v="440"/>
      <x v="5"/>
    </i>
    <i>
      <x v="153"/>
      <x v="542"/>
      <x v="5"/>
    </i>
    <i>
      <x v="154"/>
      <x v="544"/>
      <x v="5"/>
    </i>
    <i>
      <x v="156"/>
      <x v="501"/>
      <x v="446"/>
    </i>
    <i>
      <x v="157"/>
      <x v="49"/>
      <x v="5"/>
    </i>
    <i>
      <x v="158"/>
      <x v="40"/>
      <x v="5"/>
    </i>
    <i>
      <x v="159"/>
      <x v="853"/>
      <x v="5"/>
    </i>
    <i>
      <x v="160"/>
      <x v="68"/>
      <x v="5"/>
    </i>
    <i>
      <x v="164"/>
      <x v="53"/>
      <x v="5"/>
    </i>
    <i>
      <x v="165"/>
      <x v="74"/>
      <x v="5"/>
    </i>
    <i>
      <x v="167"/>
      <x v="46"/>
      <x v="5"/>
    </i>
    <i>
      <x v="169"/>
      <x v="50"/>
      <x v="5"/>
    </i>
    <i>
      <x v="170"/>
      <x v="38"/>
      <x v="5"/>
    </i>
    <i>
      <x v="171"/>
      <x v="39"/>
      <x v="5"/>
    </i>
    <i>
      <x v="172"/>
      <x v="41"/>
      <x v="5"/>
    </i>
    <i>
      <x v="173"/>
      <x v="43"/>
      <x v="5"/>
    </i>
    <i>
      <x v="175"/>
      <x v="45"/>
      <x v="5"/>
    </i>
    <i>
      <x v="177"/>
      <x v="55"/>
      <x v="5"/>
    </i>
    <i>
      <x v="178"/>
      <x v="66"/>
      <x v="5"/>
    </i>
    <i>
      <x v="179"/>
      <x v="56"/>
      <x v="5"/>
    </i>
    <i>
      <x v="180"/>
      <x v="58"/>
      <x v="5"/>
    </i>
    <i>
      <x v="184"/>
      <x v="70"/>
      <x v="5"/>
    </i>
    <i>
      <x v="185"/>
      <x v="72"/>
      <x v="5"/>
    </i>
    <i>
      <x v="187"/>
      <x v="71"/>
      <x v="454"/>
    </i>
    <i>
      <x v="190"/>
      <x v="76"/>
      <x v="5"/>
    </i>
    <i>
      <x v="191"/>
      <x v="47"/>
      <x v="5"/>
    </i>
    <i>
      <x v="192"/>
      <x v="139"/>
      <x v="5"/>
    </i>
    <i>
      <x v="193"/>
      <x v="136"/>
      <x v="5"/>
    </i>
    <i>
      <x v="194"/>
      <x v="141"/>
      <x v="5"/>
    </i>
    <i>
      <x v="195"/>
      <x v="140"/>
      <x v="5"/>
    </i>
    <i>
      <x v="196"/>
      <x v="142"/>
      <x v="5"/>
    </i>
    <i>
      <x v="197"/>
      <x v="137"/>
      <x v="5"/>
    </i>
    <i>
      <x v="199"/>
      <x v="424"/>
      <x v="430"/>
    </i>
    <i>
      <x v="200"/>
      <x v="425"/>
      <x v="431"/>
    </i>
    <i>
      <x v="201"/>
      <x v="426"/>
      <x v="432"/>
    </i>
    <i>
      <x v="202"/>
      <x v="427"/>
      <x v="433"/>
    </i>
    <i>
      <x v="203"/>
      <x v="428"/>
      <x v="434"/>
    </i>
    <i>
      <x v="204"/>
      <x v="423"/>
      <x v="435"/>
    </i>
    <i>
      <x v="205"/>
      <x v="199"/>
      <x v="429"/>
    </i>
    <i>
      <x v="206"/>
      <x v="135"/>
      <x v="5"/>
    </i>
    <i>
      <x v="207"/>
      <x v="241"/>
      <x v="95"/>
    </i>
    <i>
      <x v="208"/>
      <x v="605"/>
      <x v="97"/>
    </i>
    <i>
      <x v="209"/>
      <x v="82"/>
      <x v="443"/>
    </i>
    <i>
      <x v="210"/>
      <x v="659"/>
      <x v="438"/>
    </i>
    <i>
      <x v="211"/>
      <x v="387"/>
      <x v="440"/>
    </i>
    <i>
      <x v="212"/>
      <x v="284"/>
      <x v="98"/>
    </i>
    <i>
      <x v="213"/>
      <x v="93"/>
      <x v="59"/>
    </i>
    <i>
      <x v="214"/>
      <x v="385"/>
      <x v="441"/>
    </i>
    <i>
      <x v="215"/>
      <x v="80"/>
      <x v="444"/>
    </i>
    <i>
      <x v="216"/>
      <x v="658"/>
      <x v="439"/>
    </i>
    <i>
      <x v="218"/>
      <x v="121"/>
      <x v="88"/>
    </i>
    <i>
      <x v="220"/>
      <x v="390"/>
      <x v="100"/>
    </i>
    <i>
      <x v="221"/>
      <x v="98"/>
      <x v="210"/>
    </i>
    <i>
      <x v="222"/>
      <x v="297"/>
      <x v="208"/>
    </i>
    <i>
      <x v="223"/>
      <x v="112"/>
      <x v="209"/>
    </i>
    <i>
      <x v="224"/>
      <x v="620"/>
      <x v="211"/>
    </i>
    <i>
      <x v="227"/>
      <x v="576"/>
      <x v="113"/>
    </i>
    <i>
      <x v="229"/>
      <x v="218"/>
      <x v="75"/>
    </i>
    <i>
      <x v="230"/>
      <x v="219"/>
      <x v="76"/>
    </i>
    <i>
      <x v="231"/>
      <x v="220"/>
      <x v="77"/>
    </i>
    <i>
      <x v="232"/>
      <x v="221"/>
      <x v="78"/>
    </i>
    <i>
      <x v="233"/>
      <x v="222"/>
      <x v="79"/>
    </i>
    <i>
      <x v="234"/>
      <x v="223"/>
      <x v="80"/>
    </i>
    <i>
      <x v="235"/>
      <x v="224"/>
      <x v="81"/>
    </i>
    <i>
      <x v="236"/>
      <x v="225"/>
      <x v="82"/>
    </i>
    <i>
      <x v="237"/>
      <x v="226"/>
      <x v="83"/>
    </i>
    <i>
      <x v="238"/>
      <x v="227"/>
      <x v="84"/>
    </i>
    <i>
      <x v="239"/>
      <x v="228"/>
      <x v="85"/>
    </i>
    <i>
      <x v="240"/>
      <x v="229"/>
      <x v="87"/>
    </i>
    <i>
      <x v="241"/>
      <x v="282"/>
      <x v="106"/>
    </i>
    <i>
      <x v="242"/>
      <x v="580"/>
      <x v="115"/>
    </i>
    <i>
      <x v="243"/>
      <x v="581"/>
      <x v="114"/>
    </i>
    <i>
      <x v="244"/>
      <x v="809"/>
      <x v="21"/>
    </i>
    <i>
      <x v="249"/>
      <x v="230"/>
      <x v="86"/>
    </i>
    <i>
      <x v="250"/>
      <x v="616"/>
      <x v="121"/>
    </i>
    <i>
      <x v="254"/>
      <x v="182"/>
      <x v="117"/>
    </i>
    <i>
      <x v="256"/>
      <x v="578"/>
      <x v="111"/>
    </i>
    <i>
      <x v="257"/>
      <x v="577"/>
      <x v="112"/>
    </i>
    <i>
      <x v="263"/>
      <x v="593"/>
      <x v="104"/>
    </i>
    <i>
      <x v="264"/>
      <x v="807"/>
      <x v="120"/>
    </i>
    <i>
      <x v="275"/>
      <x v="110"/>
      <x v="90"/>
    </i>
    <i>
      <x v="276"/>
      <x v="87"/>
      <x v="110"/>
    </i>
    <i>
      <x v="279"/>
      <x v="391"/>
      <x v="96"/>
    </i>
    <i>
      <x v="280"/>
      <x v="596"/>
      <x v="442"/>
    </i>
    <i>
      <x v="282"/>
      <x v="550"/>
      <x v="145"/>
    </i>
    <i>
      <x v="283"/>
      <x v="559"/>
      <x v="150"/>
    </i>
    <i>
      <x v="284"/>
      <x v="561"/>
      <x v="146"/>
    </i>
    <i>
      <x v="285"/>
      <x v="547"/>
      <x v="148"/>
    </i>
    <i>
      <x v="286"/>
      <x v="553"/>
      <x v="149"/>
    </i>
    <i>
      <x v="287"/>
      <x v="558"/>
      <x v="147"/>
    </i>
    <i>
      <x v="288"/>
      <x v="181"/>
      <x v="201"/>
    </i>
    <i>
      <x v="289"/>
      <x v="393"/>
      <x v="196"/>
    </i>
    <i>
      <x v="290"/>
      <x v="1"/>
      <x v="199"/>
    </i>
    <i>
      <x v="292"/>
      <x v="394"/>
      <x v="197"/>
    </i>
    <i>
      <x v="293"/>
      <x v="392"/>
      <x v="198"/>
    </i>
    <i>
      <x v="294"/>
      <x v="407"/>
      <x v="200"/>
    </i>
    <i>
      <x v="295"/>
      <x v="168"/>
      <x v="224"/>
    </i>
    <i>
      <x v="296"/>
      <x v="565"/>
      <x v="170"/>
    </i>
    <i>
      <x v="297"/>
      <x v="158"/>
      <x v="144"/>
    </i>
    <i>
      <x v="298"/>
      <x v="418"/>
      <x v="283"/>
    </i>
    <i>
      <x v="301"/>
      <x v="548"/>
      <x v="180"/>
    </i>
    <i>
      <x v="302"/>
      <x v="557"/>
      <x v="181"/>
    </i>
    <i>
      <x v="303"/>
      <x v="402"/>
      <x v="202"/>
    </i>
    <i>
      <x v="305"/>
      <x v="401"/>
      <x v="204"/>
    </i>
    <i>
      <x v="306"/>
      <x v="406"/>
      <x v="205"/>
    </i>
    <i>
      <x v="307"/>
      <x v="395"/>
      <x v="206"/>
    </i>
    <i>
      <x v="308"/>
      <x v="399"/>
      <x v="207"/>
    </i>
    <i>
      <x v="309"/>
      <x v="419"/>
      <x v="5"/>
    </i>
    <i>
      <x v="310"/>
      <x v="415"/>
      <x v="71"/>
    </i>
    <i>
      <x v="311"/>
      <x v="170"/>
      <x v="247"/>
    </i>
    <i>
      <x v="314"/>
      <x v="432"/>
      <x v="167"/>
    </i>
    <i>
      <x v="316"/>
      <x v="157"/>
      <x v="142"/>
    </i>
    <i>
      <x v="318"/>
      <x v="611"/>
      <x v="5"/>
    </i>
    <i>
      <x v="319"/>
      <x v="160"/>
      <x v="143"/>
    </i>
    <i>
      <x v="320"/>
      <x v="420"/>
      <x v="5"/>
    </i>
    <i>
      <x v="321"/>
      <x v="552"/>
      <x v="66"/>
    </i>
    <i>
      <x v="322"/>
      <x v="556"/>
      <x v="172"/>
    </i>
    <i>
      <x v="323"/>
      <x v="546"/>
      <x v="173"/>
    </i>
    <i>
      <x v="324"/>
      <x v="554"/>
      <x v="174"/>
    </i>
    <i>
      <x v="325"/>
      <x v="545"/>
      <x v="5"/>
    </i>
    <i>
      <x v="326"/>
      <x v="551"/>
      <x v="175"/>
    </i>
    <i>
      <x v="327"/>
      <x v="549"/>
      <x v="178"/>
    </i>
    <i>
      <x v="328"/>
      <x v="400"/>
      <x v="155"/>
    </i>
    <i>
      <x v="329"/>
      <x v="161"/>
      <x v="161"/>
    </i>
    <i>
      <x v="331"/>
      <x v="266"/>
      <x v="236"/>
    </i>
    <i>
      <x v="332"/>
      <x v="609"/>
      <x v="156"/>
    </i>
    <i>
      <x v="333"/>
      <x v="610"/>
      <x v="157"/>
    </i>
    <i>
      <x v="334"/>
      <x v="36"/>
      <x v="195"/>
    </i>
    <i>
      <x v="335"/>
      <x v="413"/>
      <x v="74"/>
    </i>
    <i>
      <x v="336"/>
      <x v="601"/>
      <x v="271"/>
    </i>
    <i>
      <x v="337"/>
      <x v="234"/>
      <x v="28"/>
    </i>
    <i>
      <x v="338"/>
      <x v="163"/>
      <x v="162"/>
    </i>
    <i>
      <x v="339"/>
      <x v="625"/>
      <x v="174"/>
    </i>
    <i>
      <x v="340"/>
      <x v="626"/>
      <x v="171"/>
    </i>
    <i>
      <x v="341"/>
      <x v="566"/>
      <x v="160"/>
    </i>
    <i>
      <x v="344"/>
      <x v="164"/>
      <x v="169"/>
    </i>
    <i>
      <x v="345"/>
      <x v="162"/>
      <x v="163"/>
    </i>
    <i>
      <x v="346"/>
      <x v="608"/>
      <x v="158"/>
    </i>
    <i>
      <x v="348"/>
      <x v="430"/>
      <x v="274"/>
    </i>
    <i>
      <x v="349"/>
      <x v="171"/>
      <x v="239"/>
    </i>
    <i>
      <x v="350"/>
      <x v="810"/>
      <x v="166"/>
    </i>
    <i>
      <x v="351"/>
      <x v="603"/>
      <x v="168"/>
    </i>
    <i>
      <x v="354"/>
      <x v="562"/>
      <x v="153"/>
    </i>
    <i>
      <x v="357"/>
      <x v="305"/>
      <x v="216"/>
    </i>
    <i>
      <x v="358"/>
      <x v="303"/>
      <x v="218"/>
    </i>
    <i>
      <x v="360"/>
      <x v="302"/>
      <x v="223"/>
    </i>
    <i>
      <x v="361"/>
      <x v="301"/>
      <x v="222"/>
    </i>
    <i>
      <x v="362"/>
      <x v="306"/>
      <x v="219"/>
    </i>
    <i>
      <x v="363"/>
      <x v="312"/>
      <x v="217"/>
    </i>
    <i>
      <x v="364"/>
      <x v="310"/>
      <x v="502"/>
    </i>
    <i>
      <x v="366"/>
      <x v="314"/>
      <x v="215"/>
    </i>
    <i>
      <x v="367"/>
      <x v="313"/>
      <x v="508"/>
    </i>
    <i>
      <x v="369"/>
      <x v="582"/>
      <x v="277"/>
    </i>
    <i>
      <x v="372"/>
      <x v="410"/>
      <x v="72"/>
    </i>
    <i>
      <x v="373"/>
      <x v="307"/>
      <x v="231"/>
    </i>
    <i>
      <x v="374"/>
      <x v="811"/>
      <x v="165"/>
    </i>
    <i>
      <x v="375"/>
      <x v="308"/>
      <x v="228"/>
    </i>
    <i>
      <x v="376"/>
      <x v="316"/>
      <x v="229"/>
    </i>
    <i>
      <x v="377"/>
      <x v="315"/>
      <x v="232"/>
    </i>
    <i>
      <x v="378"/>
      <x v="245"/>
      <x v="213"/>
    </i>
    <i>
      <x v="379"/>
      <x v="674"/>
      <x v="214"/>
    </i>
    <i>
      <x v="380"/>
      <x v="806"/>
      <x v="273"/>
    </i>
    <i>
      <x v="382"/>
      <x v="583"/>
      <x v="276"/>
    </i>
    <i>
      <x v="383"/>
      <x v="805"/>
      <x v="164"/>
    </i>
    <i>
      <x v="384"/>
      <x v="575"/>
      <x v="275"/>
    </i>
    <i>
      <x v="385"/>
      <x v="145"/>
      <x v="227"/>
    </i>
    <i>
      <x v="386"/>
      <x v="190"/>
      <x v="285"/>
    </i>
    <i>
      <x v="388"/>
      <x v="191"/>
      <x v="244"/>
    </i>
    <i>
      <x v="389"/>
      <x v="324"/>
      <x v="241"/>
    </i>
    <i>
      <x v="390"/>
      <x v="248"/>
      <x v="242"/>
    </i>
    <i>
      <x v="391"/>
      <x v="89"/>
      <x v="240"/>
    </i>
    <i>
      <x v="393"/>
      <x v="90"/>
      <x v="243"/>
    </i>
    <i>
      <x v="394"/>
      <x v="236"/>
      <x v="269"/>
    </i>
    <i>
      <x v="396"/>
      <x v="217"/>
      <x v="154"/>
    </i>
    <i>
      <x v="397"/>
      <x v="198"/>
      <x v="245"/>
    </i>
    <i>
      <x v="398"/>
      <x v="652"/>
      <x v="268"/>
    </i>
    <i>
      <x v="399"/>
      <x v="567"/>
      <x v="225"/>
    </i>
    <i>
      <x v="400"/>
      <x v="35"/>
      <x v="284"/>
    </i>
    <i>
      <x v="401"/>
      <x v="568"/>
      <x v="226"/>
    </i>
    <i>
      <x v="402"/>
      <x v="180"/>
      <x v="272"/>
    </i>
    <i>
      <x v="403"/>
      <x v="612"/>
      <x v="159"/>
    </i>
    <i>
      <x v="405"/>
      <x v="184"/>
      <x v="279"/>
    </i>
    <i>
      <x v="406"/>
      <x v="196"/>
      <x v="282"/>
    </i>
    <i>
      <x v="407"/>
      <x v="192"/>
      <x v="280"/>
    </i>
    <i>
      <x v="408"/>
      <x v="197"/>
      <x v="281"/>
    </i>
    <i>
      <x v="411"/>
      <x v="309"/>
      <x v="233"/>
    </i>
    <i>
      <x v="412"/>
      <x v="316"/>
      <x v="5"/>
    </i>
    <i>
      <x v="414"/>
      <x v="806"/>
      <x v="5"/>
    </i>
    <i>
      <x v="415"/>
      <x v="100"/>
      <x v="234"/>
    </i>
    <i>
      <x v="416"/>
      <x v="918"/>
      <x v="5"/>
    </i>
    <i>
      <x v="417"/>
      <x v="247"/>
      <x v="237"/>
    </i>
    <i>
      <x v="418"/>
      <x v="318"/>
      <x v="230"/>
    </i>
    <i>
      <x v="431"/>
      <x v="665"/>
      <x v="450"/>
    </i>
    <i>
      <x v="433"/>
      <x v="280"/>
      <x v="382"/>
    </i>
    <i>
      <x v="434"/>
      <x v="279"/>
      <x v="428"/>
    </i>
    <i>
      <x v="435"/>
      <x v="277"/>
      <x v="425"/>
    </i>
    <i>
      <x v="436"/>
      <x v="278"/>
      <x v="426"/>
    </i>
    <i>
      <x v="437"/>
      <x v="281"/>
      <x v="427"/>
    </i>
    <i>
      <x v="689"/>
      <x v="789"/>
      <x v="5"/>
    </i>
    <i>
      <x v="710"/>
      <x v="815"/>
      <x v="5"/>
    </i>
    <i>
      <x v="711"/>
      <x v="816"/>
      <x v="457"/>
    </i>
    <i>
      <x v="712"/>
      <x v="579"/>
      <x v="458"/>
    </i>
    <i>
      <x v="714"/>
      <x v="818"/>
      <x v="5"/>
    </i>
    <i>
      <x v="715"/>
      <x v="819"/>
      <x v="5"/>
    </i>
    <i>
      <x v="716"/>
      <x v="820"/>
      <x v="460"/>
    </i>
    <i>
      <x v="719"/>
      <x v="825"/>
      <x v="5"/>
    </i>
    <i>
      <x v="722"/>
      <x v="828"/>
      <x v="5"/>
    </i>
    <i>
      <x v="723"/>
      <x v="829"/>
      <x v="5"/>
    </i>
    <i>
      <x v="724"/>
      <x v="830"/>
      <x v="5"/>
    </i>
    <i>
      <x v="725"/>
      <x v="831"/>
      <x v="5"/>
    </i>
    <i>
      <x v="726"/>
      <x v="832"/>
      <x v="5"/>
    </i>
    <i>
      <x v="727"/>
      <x v="833"/>
      <x v="466"/>
    </i>
    <i>
      <x v="728"/>
      <x v="927"/>
      <x v="467"/>
    </i>
    <i>
      <x v="729"/>
      <x v="68"/>
      <x v="5"/>
    </i>
    <i>
      <x v="733"/>
      <x v="836"/>
      <x v="5"/>
    </i>
    <i>
      <x v="734"/>
      <x v="837"/>
      <x v="5"/>
    </i>
    <i>
      <x v="735"/>
      <x v="838"/>
      <x v="5"/>
    </i>
    <i>
      <x v="736"/>
      <x v="839"/>
      <x v="509"/>
    </i>
    <i>
      <x v="737"/>
      <x v="840"/>
      <x v="471"/>
    </i>
    <i>
      <x v="738"/>
      <x v="841"/>
      <x v="5"/>
    </i>
    <i>
      <x v="739"/>
      <x v="842"/>
      <x v="5"/>
    </i>
    <i>
      <x v="740"/>
      <x v="843"/>
      <x v="5"/>
    </i>
    <i>
      <x v="741"/>
      <x v="844"/>
      <x v="5"/>
    </i>
    <i>
      <x v="744"/>
      <x v="847"/>
      <x v="5"/>
    </i>
    <i>
      <x v="751"/>
      <x v="858"/>
      <x v="480"/>
    </i>
    <i>
      <x v="752"/>
      <x v="859"/>
      <x v="481"/>
    </i>
    <i>
      <x v="753"/>
      <x v="860"/>
      <x v="482"/>
    </i>
    <i>
      <x v="755"/>
      <x v="865"/>
      <x v="483"/>
    </i>
    <i>
      <x v="756"/>
      <x v="867"/>
      <x v="5"/>
    </i>
    <i>
      <x v="757"/>
      <x v="919"/>
      <x v="270"/>
    </i>
    <i>
      <x v="762"/>
      <x v="885"/>
      <x v="486"/>
    </i>
    <i>
      <x v="766"/>
      <x v="889"/>
      <x v="5"/>
    </i>
    <i>
      <x v="767"/>
      <x v="891"/>
      <x v="489"/>
    </i>
    <i>
      <x v="773"/>
      <x v="897"/>
      <x v="5"/>
    </i>
    <i>
      <x v="775"/>
      <x v="164"/>
      <x v="5"/>
    </i>
    <i>
      <x v="778"/>
      <x v="902"/>
      <x v="495"/>
    </i>
    <i>
      <x v="782"/>
      <x v="906"/>
      <x v="497"/>
    </i>
    <i>
      <x v="783"/>
      <x v="907"/>
      <x v="498"/>
    </i>
    <i>
      <x v="784"/>
      <x v="908"/>
      <x v="5"/>
    </i>
    <i>
      <x v="794"/>
      <x v="916"/>
      <x v="5"/>
    </i>
    <i>
      <x v="797"/>
      <x v="922"/>
      <x v="504"/>
    </i>
    <i>
      <x v="799"/>
      <x v="924"/>
      <x v="5"/>
    </i>
  </rowItems>
  <colFields count="2">
    <field x="14"/>
    <field x="0"/>
  </colFields>
  <colItems count="6">
    <i>
      <x v="1"/>
      <x v="3"/>
    </i>
    <i>
      <x v="2"/>
      <x v="4"/>
    </i>
    <i>
      <x v="3"/>
      <x v="5"/>
    </i>
    <i>
      <x v="4"/>
      <x v="6"/>
    </i>
    <i>
      <x v="5"/>
      <x v="7"/>
    </i>
    <i>
      <x v="6"/>
      <x v="8"/>
    </i>
  </colItems>
  <dataFields count="1">
    <dataField name="." fld="10" baseField="7" baseItem="452"/>
  </dataFields>
  <formats count="1360">
    <format dxfId="1381">
      <pivotArea type="all" dataOnly="0" outline="0" fieldPosition="0"/>
    </format>
    <format dxfId="1380">
      <pivotArea type="all" dataOnly="0" outline="0" fieldPosition="0"/>
    </format>
    <format dxfId="1379">
      <pivotArea type="origin" dataOnly="0" labelOnly="1" outline="0" fieldPosition="0"/>
    </format>
    <format dxfId="1378">
      <pivotArea field="5" type="button" dataOnly="0" labelOnly="1" outline="0" axis="axisRow" fieldPosition="0"/>
    </format>
    <format dxfId="1377">
      <pivotArea field="6" type="button" dataOnly="0" labelOnly="1" outline="0" axis="axisRow" fieldPosition="1"/>
    </format>
    <format dxfId="1376">
      <pivotArea field="7" type="button" dataOnly="0" labelOnly="1" outline="0" axis="axisRow" fieldPosition="2"/>
    </format>
    <format dxfId="1375">
      <pivotArea field="0" type="button" dataOnly="0" labelOnly="1" outline="0" axis="axisCol" fieldPosition="1"/>
    </format>
    <format dxfId="1374">
      <pivotArea type="topRight" dataOnly="0" labelOnly="1" outline="0" fieldPosition="0"/>
    </format>
    <format dxfId="1373">
      <pivotArea dataOnly="0" labelOnly="1" outline="0" fieldPosition="0">
        <references count="1">
          <reference field="0" count="0"/>
        </references>
      </pivotArea>
    </format>
    <format dxfId="1372">
      <pivotArea outline="0" collapsedLevelsAreSubtotals="1" fieldPosition="0"/>
    </format>
    <format dxfId="1371">
      <pivotArea dataOnly="0" labelOnly="1" outline="0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</reference>
        </references>
      </pivotArea>
    </format>
    <format dxfId="1370">
      <pivotArea dataOnly="0" labelOnly="1" outline="0" fieldPosition="0">
        <references count="1">
          <reference field="5" count="50"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7"/>
            <x v="78"/>
            <x v="79"/>
            <x v="80"/>
            <x v="81"/>
            <x v="82"/>
            <x v="83"/>
            <x v="84"/>
            <x v="85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</reference>
        </references>
      </pivotArea>
    </format>
    <format dxfId="1369">
      <pivotArea dataOnly="0" labelOnly="1" outline="0" fieldPosition="0">
        <references count="1">
          <reference field="5" count="50"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</references>
      </pivotArea>
    </format>
    <format dxfId="1368">
      <pivotArea dataOnly="0" labelOnly="1" outline="0" fieldPosition="0">
        <references count="1">
          <reference field="5" count="50">
            <x v="155"/>
            <x v="156"/>
            <x v="157"/>
            <x v="158"/>
            <x v="160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</reference>
        </references>
      </pivotArea>
    </format>
    <format dxfId="1367">
      <pivotArea dataOnly="0" labelOnly="1" outline="0" fieldPosition="0">
        <references count="1">
          <reference field="5" count="50"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</reference>
        </references>
      </pivotArea>
    </format>
    <format dxfId="1366">
      <pivotArea dataOnly="0" labelOnly="1" outline="0" fieldPosition="0">
        <references count="1">
          <reference field="5" count="50">
            <x v="259"/>
            <x v="260"/>
            <x v="261"/>
            <x v="262"/>
            <x v="263"/>
            <x v="264"/>
            <x v="265"/>
            <x v="266"/>
            <x v="268"/>
            <x v="269"/>
            <x v="270"/>
            <x v="271"/>
            <x v="273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</reference>
        </references>
      </pivotArea>
    </format>
    <format dxfId="1365">
      <pivotArea dataOnly="0" labelOnly="1" outline="0" fieldPosition="0">
        <references count="1">
          <reference field="5" count="50">
            <x v="312"/>
            <x v="313"/>
            <x v="314"/>
            <x v="316"/>
            <x v="317"/>
            <x v="318"/>
            <x v="319"/>
            <x v="320"/>
            <x v="321"/>
            <x v="322"/>
            <x v="323"/>
            <x v="326"/>
            <x v="327"/>
            <x v="328"/>
            <x v="329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3"/>
            <x v="354"/>
            <x v="355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</reference>
        </references>
      </pivotArea>
    </format>
    <format dxfId="1364">
      <pivotArea dataOnly="0" labelOnly="1" outline="0" fieldPosition="0">
        <references count="1">
          <reference field="5" count="50"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2"/>
            <x v="383"/>
            <x v="384"/>
            <x v="385"/>
            <x v="386"/>
            <x v="388"/>
            <x v="389"/>
            <x v="390"/>
            <x v="391"/>
            <x v="393"/>
            <x v="394"/>
            <x v="396"/>
            <x v="397"/>
            <x v="398"/>
            <x v="399"/>
            <x v="400"/>
            <x v="401"/>
            <x v="402"/>
            <x v="403"/>
            <x v="405"/>
            <x v="406"/>
            <x v="407"/>
            <x v="408"/>
            <x v="411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</reference>
        </references>
      </pivotArea>
    </format>
    <format dxfId="1363">
      <pivotArea dataOnly="0" labelOnly="1" outline="0" fieldPosition="0">
        <references count="1">
          <reference field="5" count="50"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</reference>
        </references>
      </pivotArea>
    </format>
    <format dxfId="1362">
      <pivotArea dataOnly="0" labelOnly="1" outline="0" fieldPosition="0">
        <references count="1">
          <reference field="5" count="50">
            <x v="479"/>
            <x v="480"/>
            <x v="481"/>
            <x v="482"/>
            <x v="483"/>
            <x v="485"/>
            <x v="486"/>
            <x v="487"/>
            <x v="488"/>
            <x v="489"/>
            <x v="490"/>
            <x v="491"/>
            <x v="492"/>
            <x v="493"/>
            <x v="496"/>
            <x v="497"/>
            <x v="498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9"/>
            <x v="530"/>
            <x v="531"/>
            <x v="532"/>
            <x v="533"/>
          </reference>
        </references>
      </pivotArea>
    </format>
    <format dxfId="1361">
      <pivotArea dataOnly="0" labelOnly="1" outline="0" fieldPosition="0">
        <references count="1">
          <reference field="5" count="50"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2"/>
            <x v="554"/>
            <x v="555"/>
            <x v="556"/>
            <x v="557"/>
            <x v="558"/>
            <x v="559"/>
            <x v="560"/>
            <x v="561"/>
            <x v="563"/>
            <x v="564"/>
            <x v="565"/>
            <x v="566"/>
            <x v="567"/>
            <x v="568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</reference>
        </references>
      </pivotArea>
    </format>
    <format dxfId="1360">
      <pivotArea dataOnly="0" labelOnly="1" outline="0" fieldPosition="0">
        <references count="1">
          <reference field="5" count="50"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</reference>
        </references>
      </pivotArea>
    </format>
    <format dxfId="1359">
      <pivotArea dataOnly="0" labelOnly="1" outline="0" fieldPosition="0">
        <references count="1">
          <reference field="5" count="50"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</reference>
        </references>
      </pivotArea>
    </format>
    <format dxfId="1358">
      <pivotArea dataOnly="0" labelOnly="1" outline="0" fieldPosition="0">
        <references count="1">
          <reference field="5" count="18">
            <x v="688"/>
            <x v="689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</reference>
        </references>
      </pivotArea>
    </format>
    <format dxfId="1357">
      <pivotArea dataOnly="0" labelOnly="1" outline="0" fieldPosition="0">
        <references count="2">
          <reference field="5" count="1" selected="0">
            <x v="0"/>
          </reference>
          <reference field="6" count="1">
            <x v="802"/>
          </reference>
        </references>
      </pivotArea>
    </format>
    <format dxfId="1356">
      <pivotArea dataOnly="0" labelOnly="1" outline="0" fieldPosition="0">
        <references count="2">
          <reference field="5" count="1" selected="0">
            <x v="1"/>
          </reference>
          <reference field="6" count="1">
            <x v="804"/>
          </reference>
        </references>
      </pivotArea>
    </format>
    <format dxfId="1355">
      <pivotArea dataOnly="0" labelOnly="1" outline="0" fieldPosition="0">
        <references count="2">
          <reference field="5" count="1" selected="0">
            <x v="2"/>
          </reference>
          <reference field="6" count="1">
            <x v="801"/>
          </reference>
        </references>
      </pivotArea>
    </format>
    <format dxfId="1354">
      <pivotArea dataOnly="0" labelOnly="1" outline="0" fieldPosition="0">
        <references count="2">
          <reference field="5" count="1" selected="0">
            <x v="3"/>
          </reference>
          <reference field="6" count="1">
            <x v="798"/>
          </reference>
        </references>
      </pivotArea>
    </format>
    <format dxfId="1353">
      <pivotArea dataOnly="0" labelOnly="1" outline="0" fieldPosition="0">
        <references count="2">
          <reference field="5" count="1" selected="0">
            <x v="4"/>
          </reference>
          <reference field="6" count="1">
            <x v="799"/>
          </reference>
        </references>
      </pivotArea>
    </format>
    <format dxfId="1352">
      <pivotArea dataOnly="0" labelOnly="1" outline="0" fieldPosition="0">
        <references count="2">
          <reference field="5" count="1" selected="0">
            <x v="5"/>
          </reference>
          <reference field="6" count="1">
            <x v="794"/>
          </reference>
        </references>
      </pivotArea>
    </format>
    <format dxfId="1351">
      <pivotArea dataOnly="0" labelOnly="1" outline="0" fieldPosition="0">
        <references count="2">
          <reference field="5" count="1" selected="0">
            <x v="6"/>
          </reference>
          <reference field="6" count="1">
            <x v="795"/>
          </reference>
        </references>
      </pivotArea>
    </format>
    <format dxfId="1350">
      <pivotArea dataOnly="0" labelOnly="1" outline="0" fieldPosition="0">
        <references count="2">
          <reference field="5" count="1" selected="0">
            <x v="7"/>
          </reference>
          <reference field="6" count="1">
            <x v="797"/>
          </reference>
        </references>
      </pivotArea>
    </format>
    <format dxfId="1349">
      <pivotArea dataOnly="0" labelOnly="1" outline="0" fieldPosition="0">
        <references count="2">
          <reference field="5" count="1" selected="0">
            <x v="8"/>
          </reference>
          <reference field="6" count="1">
            <x v="189"/>
          </reference>
        </references>
      </pivotArea>
    </format>
    <format dxfId="1348">
      <pivotArea dataOnly="0" labelOnly="1" outline="0" fieldPosition="0">
        <references count="2">
          <reference field="5" count="1" selected="0">
            <x v="9"/>
          </reference>
          <reference field="6" count="1">
            <x v="650"/>
          </reference>
        </references>
      </pivotArea>
    </format>
    <format dxfId="1347">
      <pivotArea dataOnly="0" labelOnly="1" outline="0" fieldPosition="0">
        <references count="2">
          <reference field="5" count="1" selected="0">
            <x v="10"/>
          </reference>
          <reference field="6" count="1">
            <x v="287"/>
          </reference>
        </references>
      </pivotArea>
    </format>
    <format dxfId="1346">
      <pivotArea dataOnly="0" labelOnly="1" outline="0" fieldPosition="0">
        <references count="2">
          <reference field="5" count="1" selected="0">
            <x v="11"/>
          </reference>
          <reference field="6" count="1">
            <x v="644"/>
          </reference>
        </references>
      </pivotArea>
    </format>
    <format dxfId="1345">
      <pivotArea dataOnly="0" labelOnly="1" outline="0" fieldPosition="0">
        <references count="2">
          <reference field="5" count="1" selected="0">
            <x v="12"/>
          </reference>
          <reference field="6" count="1">
            <x v="604"/>
          </reference>
        </references>
      </pivotArea>
    </format>
    <format dxfId="1344">
      <pivotArea dataOnly="0" labelOnly="1" outline="0" fieldPosition="0">
        <references count="2">
          <reference field="5" count="1" selected="0">
            <x v="13"/>
          </reference>
          <reference field="6" count="1">
            <x v="643"/>
          </reference>
        </references>
      </pivotArea>
    </format>
    <format dxfId="1343">
      <pivotArea dataOnly="0" labelOnly="1" outline="0" fieldPosition="0">
        <references count="2">
          <reference field="5" count="1" selected="0">
            <x v="14"/>
          </reference>
          <reference field="6" count="1">
            <x v="624"/>
          </reference>
        </references>
      </pivotArea>
    </format>
    <format dxfId="1342">
      <pivotArea dataOnly="0" labelOnly="1" outline="0" fieldPosition="0">
        <references count="2">
          <reference field="5" count="1" selected="0">
            <x v="15"/>
          </reference>
          <reference field="6" count="1">
            <x v="91"/>
          </reference>
        </references>
      </pivotArea>
    </format>
    <format dxfId="1341">
      <pivotArea dataOnly="0" labelOnly="1" outline="0" fieldPosition="0">
        <references count="2">
          <reference field="5" count="1" selected="0">
            <x v="16"/>
          </reference>
          <reference field="6" count="1">
            <x v="645"/>
          </reference>
        </references>
      </pivotArea>
    </format>
    <format dxfId="1340">
      <pivotArea dataOnly="0" labelOnly="1" outline="0" fieldPosition="0">
        <references count="2">
          <reference field="5" count="1" selected="0">
            <x v="17"/>
          </reference>
          <reference field="6" count="1">
            <x v="260"/>
          </reference>
        </references>
      </pivotArea>
    </format>
    <format dxfId="1339">
      <pivotArea dataOnly="0" labelOnly="1" outline="0" fieldPosition="0">
        <references count="2">
          <reference field="5" count="1" selected="0">
            <x v="18"/>
          </reference>
          <reference field="6" count="1">
            <x v="92"/>
          </reference>
        </references>
      </pivotArea>
    </format>
    <format dxfId="1338">
      <pivotArea dataOnly="0" labelOnly="1" outline="0" fieldPosition="0">
        <references count="2">
          <reference field="5" count="1" selected="0">
            <x v="19"/>
          </reference>
          <reference field="6" count="1">
            <x v="96"/>
          </reference>
        </references>
      </pivotArea>
    </format>
    <format dxfId="1337">
      <pivotArea dataOnly="0" labelOnly="1" outline="0" fieldPosition="0">
        <references count="2">
          <reference field="5" count="1" selected="0">
            <x v="20"/>
          </reference>
          <reference field="6" count="1">
            <x v="97"/>
          </reference>
        </references>
      </pivotArea>
    </format>
    <format dxfId="1336">
      <pivotArea dataOnly="0" labelOnly="1" outline="0" fieldPosition="0">
        <references count="2">
          <reference field="5" count="1" selected="0">
            <x v="21"/>
          </reference>
          <reference field="6" count="1">
            <x v="269"/>
          </reference>
        </references>
      </pivotArea>
    </format>
    <format dxfId="1335">
      <pivotArea dataOnly="0" labelOnly="1" outline="0" fieldPosition="0">
        <references count="2">
          <reference field="5" count="1" selected="0">
            <x v="22"/>
          </reference>
          <reference field="6" count="1">
            <x v="101"/>
          </reference>
        </references>
      </pivotArea>
    </format>
    <format dxfId="1334">
      <pivotArea dataOnly="0" labelOnly="1" outline="0" fieldPosition="0">
        <references count="2">
          <reference field="5" count="1" selected="0">
            <x v="23"/>
          </reference>
          <reference field="6" count="1">
            <x v="265"/>
          </reference>
        </references>
      </pivotArea>
    </format>
    <format dxfId="1333">
      <pivotArea dataOnly="0" labelOnly="1" outline="0" fieldPosition="0">
        <references count="2">
          <reference field="5" count="1" selected="0">
            <x v="25"/>
          </reference>
          <reference field="6" count="1">
            <x v="431"/>
          </reference>
        </references>
      </pivotArea>
    </format>
    <format dxfId="1332">
      <pivotArea dataOnly="0" labelOnly="1" outline="0" fieldPosition="0">
        <references count="2">
          <reference field="5" count="1" selected="0">
            <x v="26"/>
          </reference>
          <reference field="6" count="1">
            <x v="300"/>
          </reference>
        </references>
      </pivotArea>
    </format>
    <format dxfId="1331">
      <pivotArea dataOnly="0" labelOnly="1" outline="0" fieldPosition="0">
        <references count="2">
          <reference field="5" count="1" selected="0">
            <x v="27"/>
          </reference>
          <reference field="6" count="1">
            <x v="537"/>
          </reference>
        </references>
      </pivotArea>
    </format>
    <format dxfId="1330">
      <pivotArea dataOnly="0" labelOnly="1" outline="0" fieldPosition="0">
        <references count="2">
          <reference field="5" count="1" selected="0">
            <x v="28"/>
          </reference>
          <reference field="6" count="1">
            <x v="539"/>
          </reference>
        </references>
      </pivotArea>
    </format>
    <format dxfId="1329">
      <pivotArea dataOnly="0" labelOnly="1" outline="0" fieldPosition="0">
        <references count="2">
          <reference field="5" count="1" selected="0">
            <x v="29"/>
          </reference>
          <reference field="6" count="1">
            <x v="526"/>
          </reference>
        </references>
      </pivotArea>
    </format>
    <format dxfId="1328">
      <pivotArea dataOnly="0" labelOnly="1" outline="0" fieldPosition="0">
        <references count="2">
          <reference field="5" count="1" selected="0">
            <x v="30"/>
          </reference>
          <reference field="6" count="1">
            <x v="380"/>
          </reference>
        </references>
      </pivotArea>
    </format>
    <format dxfId="1327">
      <pivotArea dataOnly="0" labelOnly="1" outline="0" fieldPosition="0">
        <references count="2">
          <reference field="5" count="1" selected="0">
            <x v="31"/>
          </reference>
          <reference field="6" count="1">
            <x v="671"/>
          </reference>
        </references>
      </pivotArea>
    </format>
    <format dxfId="1326">
      <pivotArea dataOnly="0" labelOnly="1" outline="0" fieldPosition="0">
        <references count="2">
          <reference field="5" count="1" selected="0">
            <x v="32"/>
          </reference>
          <reference field="6" count="1">
            <x v="673"/>
          </reference>
        </references>
      </pivotArea>
    </format>
    <format dxfId="1325">
      <pivotArea dataOnly="0" labelOnly="1" outline="0" fieldPosition="0">
        <references count="2">
          <reference field="5" count="1" selected="0">
            <x v="33"/>
          </reference>
          <reference field="6" count="1">
            <x v="679"/>
          </reference>
        </references>
      </pivotArea>
    </format>
    <format dxfId="1324">
      <pivotArea dataOnly="0" labelOnly="1" outline="0" fieldPosition="0">
        <references count="2">
          <reference field="5" count="1" selected="0">
            <x v="34"/>
          </reference>
          <reference field="6" count="1">
            <x v="769"/>
          </reference>
        </references>
      </pivotArea>
    </format>
    <format dxfId="1323">
      <pivotArea dataOnly="0" labelOnly="1" outline="0" fieldPosition="0">
        <references count="2">
          <reference field="5" count="1" selected="0">
            <x v="35"/>
          </reference>
          <reference field="6" count="1">
            <x v="768"/>
          </reference>
        </references>
      </pivotArea>
    </format>
    <format dxfId="1322">
      <pivotArea dataOnly="0" labelOnly="1" outline="0" fieldPosition="0">
        <references count="2">
          <reference field="5" count="1" selected="0">
            <x v="36"/>
          </reference>
          <reference field="6" count="1">
            <x v="772"/>
          </reference>
        </references>
      </pivotArea>
    </format>
    <format dxfId="1321">
      <pivotArea dataOnly="0" labelOnly="1" outline="0" fieldPosition="0">
        <references count="2">
          <reference field="5" count="1" selected="0">
            <x v="37"/>
          </reference>
          <reference field="6" count="1">
            <x v="767"/>
          </reference>
        </references>
      </pivotArea>
    </format>
    <format dxfId="1320">
      <pivotArea dataOnly="0" labelOnly="1" outline="0" fieldPosition="0">
        <references count="2">
          <reference field="5" count="1" selected="0">
            <x v="38"/>
          </reference>
          <reference field="6" count="1">
            <x v="8"/>
          </reference>
        </references>
      </pivotArea>
    </format>
    <format dxfId="1319">
      <pivotArea dataOnly="0" labelOnly="1" outline="0" fieldPosition="0">
        <references count="2">
          <reference field="5" count="1" selected="0">
            <x v="39"/>
          </reference>
          <reference field="6" count="1">
            <x v="124"/>
          </reference>
        </references>
      </pivotArea>
    </format>
    <format dxfId="1318">
      <pivotArea dataOnly="0" labelOnly="1" outline="0" fieldPosition="0">
        <references count="2">
          <reference field="5" count="1" selected="0">
            <x v="41"/>
          </reference>
          <reference field="6" count="1">
            <x v="785"/>
          </reference>
        </references>
      </pivotArea>
    </format>
    <format dxfId="1317">
      <pivotArea dataOnly="0" labelOnly="1" outline="0" fieldPosition="0">
        <references count="2">
          <reference field="5" count="1" selected="0">
            <x v="42"/>
          </reference>
          <reference field="6" count="1">
            <x v="150"/>
          </reference>
        </references>
      </pivotArea>
    </format>
    <format dxfId="1316">
      <pivotArea dataOnly="0" labelOnly="1" outline="0" fieldPosition="0">
        <references count="2">
          <reference field="5" count="1" selected="0">
            <x v="43"/>
          </reference>
          <reference field="6" count="1">
            <x v="155"/>
          </reference>
        </references>
      </pivotArea>
    </format>
    <format dxfId="1315">
      <pivotArea dataOnly="0" labelOnly="1" outline="0" fieldPosition="0">
        <references count="2">
          <reference field="5" count="1" selected="0">
            <x v="44"/>
          </reference>
          <reference field="6" count="1">
            <x v="149"/>
          </reference>
        </references>
      </pivotArea>
    </format>
    <format dxfId="1314">
      <pivotArea dataOnly="0" labelOnly="1" outline="0" fieldPosition="0">
        <references count="2">
          <reference field="5" count="1" selected="0">
            <x v="45"/>
          </reference>
          <reference field="6" count="1">
            <x v="148"/>
          </reference>
        </references>
      </pivotArea>
    </format>
    <format dxfId="1313">
      <pivotArea dataOnly="0" labelOnly="1" outline="0" fieldPosition="0">
        <references count="2">
          <reference field="5" count="1" selected="0">
            <x v="46"/>
          </reference>
          <reference field="6" count="1">
            <x v="151"/>
          </reference>
        </references>
      </pivotArea>
    </format>
    <format dxfId="1312">
      <pivotArea dataOnly="0" labelOnly="1" outline="0" fieldPosition="0">
        <references count="2">
          <reference field="5" count="1" selected="0">
            <x v="47"/>
          </reference>
          <reference field="6" count="1">
            <x v="29"/>
          </reference>
        </references>
      </pivotArea>
    </format>
    <format dxfId="1311">
      <pivotArea dataOnly="0" labelOnly="1" outline="0" fieldPosition="0">
        <references count="2">
          <reference field="5" count="1" selected="0">
            <x v="48"/>
          </reference>
          <reference field="6" count="1">
            <x v="203"/>
          </reference>
        </references>
      </pivotArea>
    </format>
    <format dxfId="1310">
      <pivotArea dataOnly="0" labelOnly="1" outline="0" fieldPosition="0">
        <references count="2">
          <reference field="5" count="1" selected="0">
            <x v="49"/>
          </reference>
          <reference field="6" count="1">
            <x v="205"/>
          </reference>
        </references>
      </pivotArea>
    </format>
    <format dxfId="1309">
      <pivotArea dataOnly="0" labelOnly="1" outline="0" fieldPosition="0">
        <references count="2">
          <reference field="5" count="1" selected="0">
            <x v="50"/>
          </reference>
          <reference field="6" count="1">
            <x v="207"/>
          </reference>
        </references>
      </pivotArea>
    </format>
    <format dxfId="1308">
      <pivotArea dataOnly="0" labelOnly="1" outline="0" fieldPosition="0">
        <references count="2">
          <reference field="5" count="1" selected="0">
            <x v="51"/>
          </reference>
          <reference field="6" count="1">
            <x v="208"/>
          </reference>
        </references>
      </pivotArea>
    </format>
    <format dxfId="1307">
      <pivotArea dataOnly="0" labelOnly="1" outline="0" fieldPosition="0">
        <references count="2">
          <reference field="5" count="1" selected="0">
            <x v="52"/>
          </reference>
          <reference field="6" count="1">
            <x v="211"/>
          </reference>
        </references>
      </pivotArea>
    </format>
    <format dxfId="1306">
      <pivotArea dataOnly="0" labelOnly="1" outline="0" fieldPosition="0">
        <references count="2">
          <reference field="5" count="1" selected="0">
            <x v="53"/>
          </reference>
          <reference field="6" count="1">
            <x v="212"/>
          </reference>
        </references>
      </pivotArea>
    </format>
    <format dxfId="1305">
      <pivotArea dataOnly="0" labelOnly="1" outline="0" fieldPosition="0">
        <references count="2">
          <reference field="5" count="1" selected="0">
            <x v="54"/>
          </reference>
          <reference field="6" count="1">
            <x v="670"/>
          </reference>
        </references>
      </pivotArea>
    </format>
    <format dxfId="1304">
      <pivotArea dataOnly="0" labelOnly="1" outline="0" fieldPosition="0">
        <references count="2">
          <reference field="5" count="1" selected="0">
            <x v="55"/>
          </reference>
          <reference field="6" count="1">
            <x v="185"/>
          </reference>
        </references>
      </pivotArea>
    </format>
    <format dxfId="1303">
      <pivotArea dataOnly="0" labelOnly="1" outline="0" fieldPosition="0">
        <references count="2">
          <reference field="5" count="1" selected="0">
            <x v="56"/>
          </reference>
          <reference field="6" count="1">
            <x v="675"/>
          </reference>
        </references>
      </pivotArea>
    </format>
    <format dxfId="1302">
      <pivotArea dataOnly="0" labelOnly="1" outline="0" fieldPosition="0">
        <references count="2">
          <reference field="5" count="1" selected="0">
            <x v="57"/>
          </reference>
          <reference field="6" count="1">
            <x v="606"/>
          </reference>
        </references>
      </pivotArea>
    </format>
    <format dxfId="1301">
      <pivotArea dataOnly="0" labelOnly="1" outline="0" fieldPosition="0">
        <references count="2">
          <reference field="5" count="1" selected="0">
            <x v="58"/>
          </reference>
          <reference field="6" count="1">
            <x v="95"/>
          </reference>
        </references>
      </pivotArea>
    </format>
    <format dxfId="1300">
      <pivotArea dataOnly="0" labelOnly="1" outline="0" fieldPosition="0">
        <references count="2">
          <reference field="5" count="1" selected="0">
            <x v="59"/>
          </reference>
          <reference field="6" count="1">
            <x v="294"/>
          </reference>
        </references>
      </pivotArea>
    </format>
    <format dxfId="1299">
      <pivotArea dataOnly="0" labelOnly="1" outline="0" fieldPosition="0">
        <references count="2">
          <reference field="5" count="1" selected="0">
            <x v="60"/>
          </reference>
          <reference field="6" count="1">
            <x v="375"/>
          </reference>
        </references>
      </pivotArea>
    </format>
    <format dxfId="1298">
      <pivotArea dataOnly="0" labelOnly="1" outline="0" fieldPosition="0">
        <references count="2">
          <reference field="5" count="1" selected="0">
            <x v="61"/>
          </reference>
          <reference field="6" count="1">
            <x v="253"/>
          </reference>
        </references>
      </pivotArea>
    </format>
    <format dxfId="1297">
      <pivotArea dataOnly="0" labelOnly="1" outline="0" fieldPosition="0">
        <references count="2">
          <reference field="5" count="1" selected="0">
            <x v="62"/>
          </reference>
          <reference field="6" count="1">
            <x v="106"/>
          </reference>
        </references>
      </pivotArea>
    </format>
    <format dxfId="1296">
      <pivotArea dataOnly="0" labelOnly="1" outline="0" fieldPosition="0">
        <references count="2">
          <reference field="5" count="1" selected="0">
            <x v="63"/>
          </reference>
          <reference field="6" count="1">
            <x v="237"/>
          </reference>
        </references>
      </pivotArea>
    </format>
    <format dxfId="1295">
      <pivotArea dataOnly="0" labelOnly="1" outline="0" fieldPosition="0">
        <references count="2">
          <reference field="5" count="1" selected="0">
            <x v="65"/>
          </reference>
          <reference field="6" count="1">
            <x v="346"/>
          </reference>
        </references>
      </pivotArea>
    </format>
    <format dxfId="1294">
      <pivotArea dataOnly="0" labelOnly="1" outline="0" fieldPosition="0">
        <references count="2">
          <reference field="5" count="1" selected="0">
            <x v="66"/>
          </reference>
          <reference field="6" count="1">
            <x v="332"/>
          </reference>
        </references>
      </pivotArea>
    </format>
    <format dxfId="1293">
      <pivotArea dataOnly="0" labelOnly="1" outline="0" fieldPosition="0">
        <references count="2">
          <reference field="5" count="1" selected="0">
            <x v="67"/>
          </reference>
          <reference field="6" count="1">
            <x v="335"/>
          </reference>
        </references>
      </pivotArea>
    </format>
    <format dxfId="1292">
      <pivotArea dataOnly="0" labelOnly="1" outline="0" fieldPosition="0">
        <references count="2">
          <reference field="5" count="1" selected="0">
            <x v="68"/>
          </reference>
          <reference field="6" count="1">
            <x v="345"/>
          </reference>
        </references>
      </pivotArea>
    </format>
    <format dxfId="1291">
      <pivotArea dataOnly="0" labelOnly="1" outline="0" fieldPosition="0">
        <references count="2">
          <reference field="5" count="1" selected="0">
            <x v="69"/>
          </reference>
          <reference field="6" count="1">
            <x v="342"/>
          </reference>
        </references>
      </pivotArea>
    </format>
    <format dxfId="1290">
      <pivotArea dataOnly="0" labelOnly="1" outline="0" fieldPosition="0">
        <references count="2">
          <reference field="5" count="1" selected="0">
            <x v="70"/>
          </reference>
          <reference field="6" count="1">
            <x v="338"/>
          </reference>
        </references>
      </pivotArea>
    </format>
    <format dxfId="1289">
      <pivotArea dataOnly="0" labelOnly="1" outline="0" fieldPosition="0">
        <references count="2">
          <reference field="5" count="1" selected="0">
            <x v="71"/>
          </reference>
          <reference field="6" count="1">
            <x v="336"/>
          </reference>
        </references>
      </pivotArea>
    </format>
    <format dxfId="1288">
      <pivotArea dataOnly="0" labelOnly="1" outline="0" fieldPosition="0">
        <references count="2">
          <reference field="5" count="1" selected="0">
            <x v="72"/>
          </reference>
          <reference field="6" count="1">
            <x v="340"/>
          </reference>
        </references>
      </pivotArea>
    </format>
    <format dxfId="1287">
      <pivotArea dataOnly="0" labelOnly="1" outline="0" fieldPosition="0">
        <references count="2">
          <reference field="5" count="1" selected="0">
            <x v="73"/>
          </reference>
          <reference field="6" count="1">
            <x v="341"/>
          </reference>
        </references>
      </pivotArea>
    </format>
    <format dxfId="1286">
      <pivotArea dataOnly="0" labelOnly="1" outline="0" fieldPosition="0">
        <references count="2">
          <reference field="5" count="1" selected="0">
            <x v="74"/>
          </reference>
          <reference field="6" count="1">
            <x v="370"/>
          </reference>
        </references>
      </pivotArea>
    </format>
    <format dxfId="1285">
      <pivotArea dataOnly="0" labelOnly="1" outline="0" fieldPosition="0">
        <references count="2">
          <reference field="5" count="1" selected="0">
            <x v="75"/>
          </reference>
          <reference field="6" count="1">
            <x v="367"/>
          </reference>
        </references>
      </pivotArea>
    </format>
    <format dxfId="1284">
      <pivotArea dataOnly="0" labelOnly="1" outline="0" fieldPosition="0">
        <references count="2">
          <reference field="5" count="1" selected="0">
            <x v="77"/>
          </reference>
          <reference field="6" count="1">
            <x v="364"/>
          </reference>
        </references>
      </pivotArea>
    </format>
    <format dxfId="1283">
      <pivotArea dataOnly="0" labelOnly="1" outline="0" fieldPosition="0">
        <references count="2">
          <reference field="5" count="1" selected="0">
            <x v="78"/>
          </reference>
          <reference field="6" count="1">
            <x v="366"/>
          </reference>
        </references>
      </pivotArea>
    </format>
    <format dxfId="1282">
      <pivotArea dataOnly="0" labelOnly="1" outline="0" fieldPosition="0">
        <references count="2">
          <reference field="5" count="1" selected="0">
            <x v="79"/>
          </reference>
          <reference field="6" count="1">
            <x v="363"/>
          </reference>
        </references>
      </pivotArea>
    </format>
    <format dxfId="1281">
      <pivotArea dataOnly="0" labelOnly="1" outline="0" fieldPosition="0">
        <references count="2">
          <reference field="5" count="1" selected="0">
            <x v="80"/>
          </reference>
          <reference field="6" count="1">
            <x v="362"/>
          </reference>
        </references>
      </pivotArea>
    </format>
    <format dxfId="1280">
      <pivotArea dataOnly="0" labelOnly="1" outline="0" fieldPosition="0">
        <references count="2">
          <reference field="5" count="1" selected="0">
            <x v="81"/>
          </reference>
          <reference field="6" count="1">
            <x v="369"/>
          </reference>
        </references>
      </pivotArea>
    </format>
    <format dxfId="1279">
      <pivotArea dataOnly="0" labelOnly="1" outline="0" fieldPosition="0">
        <references count="2">
          <reference field="5" count="1" selected="0">
            <x v="82"/>
          </reference>
          <reference field="6" count="1">
            <x v="368"/>
          </reference>
        </references>
      </pivotArea>
    </format>
    <format dxfId="1278">
      <pivotArea dataOnly="0" labelOnly="1" outline="0" fieldPosition="0">
        <references count="2">
          <reference field="5" count="1" selected="0">
            <x v="83"/>
          </reference>
          <reference field="6" count="1">
            <x v="365"/>
          </reference>
        </references>
      </pivotArea>
    </format>
    <format dxfId="1277">
      <pivotArea dataOnly="0" labelOnly="1" outline="0" fieldPosition="0">
        <references count="2">
          <reference field="5" count="1" selected="0">
            <x v="84"/>
          </reference>
          <reference field="6" count="1">
            <x v="660"/>
          </reference>
        </references>
      </pivotArea>
    </format>
    <format dxfId="1276">
      <pivotArea dataOnly="0" labelOnly="1" outline="0" fieldPosition="0">
        <references count="2">
          <reference field="5" count="1" selected="0">
            <x v="85"/>
          </reference>
          <reference field="6" count="1">
            <x v="661"/>
          </reference>
        </references>
      </pivotArea>
    </format>
    <format dxfId="1275">
      <pivotArea dataOnly="0" labelOnly="1" outline="0" fieldPosition="0">
        <references count="2">
          <reference field="5" count="1" selected="0">
            <x v="87"/>
          </reference>
          <reference field="6" count="1">
            <x v="663"/>
          </reference>
        </references>
      </pivotArea>
    </format>
    <format dxfId="1274">
      <pivotArea dataOnly="0" labelOnly="1" outline="0" fieldPosition="0">
        <references count="2">
          <reference field="5" count="1" selected="0">
            <x v="88"/>
          </reference>
          <reference field="6" count="1">
            <x v="662"/>
          </reference>
        </references>
      </pivotArea>
    </format>
    <format dxfId="1273">
      <pivotArea dataOnly="0" labelOnly="1" outline="0" fieldPosition="0">
        <references count="2">
          <reference field="5" count="1" selected="0">
            <x v="89"/>
          </reference>
          <reference field="6" count="1">
            <x v="349"/>
          </reference>
        </references>
      </pivotArea>
    </format>
    <format dxfId="1272">
      <pivotArea dataOnly="0" labelOnly="1" outline="0" fieldPosition="0">
        <references count="2">
          <reference field="5" count="1" selected="0">
            <x v="90"/>
          </reference>
          <reference field="6" count="1">
            <x v="664"/>
          </reference>
        </references>
      </pivotArea>
    </format>
    <format dxfId="1271">
      <pivotArea dataOnly="0" labelOnly="1" outline="0" fieldPosition="0">
        <references count="2">
          <reference field="5" count="1" selected="0">
            <x v="91"/>
          </reference>
          <reference field="6" count="1">
            <x v="200"/>
          </reference>
        </references>
      </pivotArea>
    </format>
    <format dxfId="1270">
      <pivotArea dataOnly="0" labelOnly="1" outline="0" fieldPosition="0">
        <references count="2">
          <reference field="5" count="1" selected="0">
            <x v="92"/>
          </reference>
          <reference field="6" count="1">
            <x v="152"/>
          </reference>
        </references>
      </pivotArea>
    </format>
    <format dxfId="1269">
      <pivotArea dataOnly="0" labelOnly="1" outline="0" fieldPosition="0">
        <references count="2">
          <reference field="5" count="1" selected="0">
            <x v="93"/>
          </reference>
          <reference field="6" count="1">
            <x v="154"/>
          </reference>
        </references>
      </pivotArea>
    </format>
    <format dxfId="1268">
      <pivotArea dataOnly="0" labelOnly="1" outline="0" fieldPosition="0">
        <references count="2">
          <reference field="5" count="1" selected="0">
            <x v="94"/>
          </reference>
          <reference field="6" count="1">
            <x v="153"/>
          </reference>
        </references>
      </pivotArea>
    </format>
    <format dxfId="1267">
      <pivotArea dataOnly="0" labelOnly="1" outline="0" fieldPosition="0">
        <references count="2">
          <reference field="5" count="1" selected="0">
            <x v="95"/>
          </reference>
          <reference field="6" count="1">
            <x v="156"/>
          </reference>
        </references>
      </pivotArea>
    </format>
    <format dxfId="1266">
      <pivotArea dataOnly="0" labelOnly="1" outline="0" fieldPosition="0">
        <references count="2">
          <reference field="5" count="1" selected="0">
            <x v="96"/>
          </reference>
          <reference field="6" count="1">
            <x v="444"/>
          </reference>
        </references>
      </pivotArea>
    </format>
    <format dxfId="1265">
      <pivotArea dataOnly="0" labelOnly="1" outline="0" fieldPosition="0">
        <references count="2">
          <reference field="5" count="1" selected="0">
            <x v="97"/>
          </reference>
          <reference field="6" count="1">
            <x v="476"/>
          </reference>
        </references>
      </pivotArea>
    </format>
    <format dxfId="1264">
      <pivotArea dataOnly="0" labelOnly="1" outline="0" fieldPosition="0">
        <references count="2">
          <reference field="5" count="1" selected="0">
            <x v="98"/>
          </reference>
          <reference field="6" count="1">
            <x v="474"/>
          </reference>
        </references>
      </pivotArea>
    </format>
    <format dxfId="1263">
      <pivotArea dataOnly="0" labelOnly="1" outline="0" fieldPosition="0">
        <references count="2">
          <reference field="5" count="1" selected="0">
            <x v="99"/>
          </reference>
          <reference field="6" count="1">
            <x v="475"/>
          </reference>
        </references>
      </pivotArea>
    </format>
    <format dxfId="1262">
      <pivotArea dataOnly="0" labelOnly="1" outline="0" fieldPosition="0">
        <references count="2">
          <reference field="5" count="1" selected="0">
            <x v="100"/>
          </reference>
          <reference field="6" count="1">
            <x v="470"/>
          </reference>
        </references>
      </pivotArea>
    </format>
    <format dxfId="1261">
      <pivotArea dataOnly="0" labelOnly="1" outline="0" fieldPosition="0">
        <references count="2">
          <reference field="5" count="1" selected="0">
            <x v="101"/>
          </reference>
          <reference field="6" count="1">
            <x v="473"/>
          </reference>
        </references>
      </pivotArea>
    </format>
    <format dxfId="1260">
      <pivotArea dataOnly="0" labelOnly="1" outline="0" fieldPosition="0">
        <references count="2">
          <reference field="5" count="1" selected="0">
            <x v="102"/>
          </reference>
          <reference field="6" count="1">
            <x v="471"/>
          </reference>
        </references>
      </pivotArea>
    </format>
    <format dxfId="1259">
      <pivotArea dataOnly="0" labelOnly="1" outline="0" fieldPosition="0">
        <references count="2">
          <reference field="5" count="1" selected="0">
            <x v="103"/>
          </reference>
          <reference field="6" count="1">
            <x v="483"/>
          </reference>
        </references>
      </pivotArea>
    </format>
    <format dxfId="1258">
      <pivotArea dataOnly="0" labelOnly="1" outline="0" fieldPosition="0">
        <references count="2">
          <reference field="5" count="1" selected="0">
            <x v="104"/>
          </reference>
          <reference field="6" count="1">
            <x v="494"/>
          </reference>
        </references>
      </pivotArea>
    </format>
    <format dxfId="1257">
      <pivotArea dataOnly="0" labelOnly="1" outline="0" fieldPosition="0">
        <references count="2">
          <reference field="5" count="1" selected="0">
            <x v="105"/>
          </reference>
          <reference field="6" count="1">
            <x v="486"/>
          </reference>
        </references>
      </pivotArea>
    </format>
    <format dxfId="1256">
      <pivotArea dataOnly="0" labelOnly="1" outline="0" fieldPosition="0">
        <references count="2">
          <reference field="5" count="1" selected="0">
            <x v="106"/>
          </reference>
          <reference field="6" count="1">
            <x v="496"/>
          </reference>
        </references>
      </pivotArea>
    </format>
    <format dxfId="1255">
      <pivotArea dataOnly="0" labelOnly="1" outline="0" fieldPosition="0">
        <references count="2">
          <reference field="5" count="1" selected="0">
            <x v="107"/>
          </reference>
          <reference field="6" count="1">
            <x v="495"/>
          </reference>
        </references>
      </pivotArea>
    </format>
    <format dxfId="1254">
      <pivotArea dataOnly="0" labelOnly="1" outline="0" fieldPosition="0">
        <references count="2">
          <reference field="5" count="1" selected="0">
            <x v="108"/>
          </reference>
          <reference field="6" count="1">
            <x v="489"/>
          </reference>
        </references>
      </pivotArea>
    </format>
    <format dxfId="1253">
      <pivotArea dataOnly="0" labelOnly="1" outline="0" fieldPosition="0">
        <references count="2">
          <reference field="5" count="1" selected="0">
            <x v="109"/>
          </reference>
          <reference field="6" count="1">
            <x v="490"/>
          </reference>
        </references>
      </pivotArea>
    </format>
    <format dxfId="1252">
      <pivotArea dataOnly="0" labelOnly="1" outline="0" fieldPosition="0">
        <references count="2">
          <reference field="5" count="1" selected="0">
            <x v="110"/>
          </reference>
          <reference field="6" count="1">
            <x v="491"/>
          </reference>
        </references>
      </pivotArea>
    </format>
    <format dxfId="1251">
      <pivotArea dataOnly="0" labelOnly="1" outline="0" fieldPosition="0">
        <references count="2">
          <reference field="5" count="1" selected="0">
            <x v="111"/>
          </reference>
          <reference field="6" count="1">
            <x v="492"/>
          </reference>
        </references>
      </pivotArea>
    </format>
    <format dxfId="1250">
      <pivotArea dataOnly="0" labelOnly="1" outline="0" fieldPosition="0">
        <references count="2">
          <reference field="5" count="1" selected="0">
            <x v="112"/>
          </reference>
          <reference field="6" count="1">
            <x v="439"/>
          </reference>
        </references>
      </pivotArea>
    </format>
    <format dxfId="1249">
      <pivotArea dataOnly="0" labelOnly="1" outline="0" fieldPosition="0">
        <references count="2">
          <reference field="5" count="1" selected="0">
            <x v="113"/>
          </reference>
          <reference field="6" count="1">
            <x v="443"/>
          </reference>
        </references>
      </pivotArea>
    </format>
    <format dxfId="1248">
      <pivotArea dataOnly="0" labelOnly="1" outline="0" fieldPosition="0">
        <references count="2">
          <reference field="5" count="1" selected="0">
            <x v="114"/>
          </reference>
          <reference field="6" count="1">
            <x v="468"/>
          </reference>
        </references>
      </pivotArea>
    </format>
    <format dxfId="1247">
      <pivotArea dataOnly="0" labelOnly="1" outline="0" fieldPosition="0">
        <references count="2">
          <reference field="5" count="1" selected="0">
            <x v="115"/>
          </reference>
          <reference field="6" count="1">
            <x v="442"/>
          </reference>
        </references>
      </pivotArea>
    </format>
    <format dxfId="1246">
      <pivotArea dataOnly="0" labelOnly="1" outline="0" fieldPosition="0">
        <references count="2">
          <reference field="5" count="1" selected="0">
            <x v="116"/>
          </reference>
          <reference field="6" count="1">
            <x v="485"/>
          </reference>
        </references>
      </pivotArea>
    </format>
    <format dxfId="1245">
      <pivotArea dataOnly="0" labelOnly="1" outline="0" fieldPosition="0">
        <references count="2">
          <reference field="5" count="1" selected="0">
            <x v="117"/>
          </reference>
          <reference field="6" count="1">
            <x v="478"/>
          </reference>
        </references>
      </pivotArea>
    </format>
    <format dxfId="1244">
      <pivotArea dataOnly="0" labelOnly="1" outline="0" fieldPosition="0">
        <references count="2">
          <reference field="5" count="1" selected="0">
            <x v="118"/>
          </reference>
          <reference field="6" count="1">
            <x v="482"/>
          </reference>
        </references>
      </pivotArea>
    </format>
    <format dxfId="1243">
      <pivotArea dataOnly="0" labelOnly="1" outline="0" fieldPosition="0">
        <references count="2">
          <reference field="5" count="1" selected="0">
            <x v="119"/>
          </reference>
          <reference field="6" count="1">
            <x v="487"/>
          </reference>
        </references>
      </pivotArea>
    </format>
    <format dxfId="1242">
      <pivotArea dataOnly="0" labelOnly="1" outline="0" fieldPosition="0">
        <references count="2">
          <reference field="5" count="1" selected="0">
            <x v="120"/>
          </reference>
          <reference field="6" count="1">
            <x v="502"/>
          </reference>
        </references>
      </pivotArea>
    </format>
    <format dxfId="1241">
      <pivotArea dataOnly="0" labelOnly="1" outline="0" fieldPosition="0">
        <references count="2">
          <reference field="5" count="1" selected="0">
            <x v="121"/>
          </reference>
          <reference field="6" count="1">
            <x v="477"/>
          </reference>
        </references>
      </pivotArea>
    </format>
    <format dxfId="1240">
      <pivotArea dataOnly="0" labelOnly="1" outline="0" fieldPosition="0">
        <references count="2">
          <reference field="5" count="1" selected="0">
            <x v="122"/>
          </reference>
          <reference field="6" count="1">
            <x v="481"/>
          </reference>
        </references>
      </pivotArea>
    </format>
    <format dxfId="1239">
      <pivotArea dataOnly="0" labelOnly="1" outline="0" fieldPosition="0">
        <references count="2">
          <reference field="5" count="1" selected="0">
            <x v="123"/>
          </reference>
          <reference field="6" count="1">
            <x v="488"/>
          </reference>
        </references>
      </pivotArea>
    </format>
    <format dxfId="1238">
      <pivotArea dataOnly="0" labelOnly="1" outline="0" fieldPosition="0">
        <references count="2">
          <reference field="5" count="1" selected="0">
            <x v="124"/>
          </reference>
          <reference field="6" count="1">
            <x v="450"/>
          </reference>
        </references>
      </pivotArea>
    </format>
    <format dxfId="1237">
      <pivotArea dataOnly="0" labelOnly="1" outline="0" fieldPosition="0">
        <references count="2">
          <reference field="5" count="1" selected="0">
            <x v="125"/>
          </reference>
          <reference field="6" count="1">
            <x v="451"/>
          </reference>
        </references>
      </pivotArea>
    </format>
    <format dxfId="1236">
      <pivotArea dataOnly="0" labelOnly="1" outline="0" fieldPosition="0">
        <references count="2">
          <reference field="5" count="1" selected="0">
            <x v="126"/>
          </reference>
          <reference field="6" count="1">
            <x v="445"/>
          </reference>
        </references>
      </pivotArea>
    </format>
    <format dxfId="1235">
      <pivotArea dataOnly="0" labelOnly="1" outline="0" fieldPosition="0">
        <references count="2">
          <reference field="5" count="1" selected="0">
            <x v="127"/>
          </reference>
          <reference field="6" count="1">
            <x v="449"/>
          </reference>
        </references>
      </pivotArea>
    </format>
    <format dxfId="1234">
      <pivotArea dataOnly="0" labelOnly="1" outline="0" fieldPosition="0">
        <references count="2">
          <reference field="5" count="1" selected="0">
            <x v="128"/>
          </reference>
          <reference field="6" count="1">
            <x v="447"/>
          </reference>
        </references>
      </pivotArea>
    </format>
    <format dxfId="1233">
      <pivotArea dataOnly="0" labelOnly="1" outline="0" fieldPosition="0">
        <references count="2">
          <reference field="5" count="1" selected="0">
            <x v="129"/>
          </reference>
          <reference field="6" count="1">
            <x v="448"/>
          </reference>
        </references>
      </pivotArea>
    </format>
    <format dxfId="1232">
      <pivotArea dataOnly="0" labelOnly="1" outline="0" fieldPosition="0">
        <references count="2">
          <reference field="5" count="1" selected="0">
            <x v="130"/>
          </reference>
          <reference field="6" count="1">
            <x v="500"/>
          </reference>
        </references>
      </pivotArea>
    </format>
    <format dxfId="1231">
      <pivotArea dataOnly="0" labelOnly="1" outline="0" fieldPosition="0">
        <references count="2">
          <reference field="5" count="1" selected="0">
            <x v="131"/>
          </reference>
          <reference field="6" count="1">
            <x v="499"/>
          </reference>
        </references>
      </pivotArea>
    </format>
    <format dxfId="1230">
      <pivotArea dataOnly="0" labelOnly="1" outline="0" fieldPosition="0">
        <references count="2">
          <reference field="5" count="1" selected="0">
            <x v="132"/>
          </reference>
          <reference field="6" count="1">
            <x v="497"/>
          </reference>
        </references>
      </pivotArea>
    </format>
    <format dxfId="1229">
      <pivotArea dataOnly="0" labelOnly="1" outline="0" fieldPosition="0">
        <references count="2">
          <reference field="5" count="1" selected="0">
            <x v="133"/>
          </reference>
          <reference field="6" count="1">
            <x v="463"/>
          </reference>
        </references>
      </pivotArea>
    </format>
    <format dxfId="1228">
      <pivotArea dataOnly="0" labelOnly="1" outline="0" fieldPosition="0">
        <references count="2">
          <reference field="5" count="1" selected="0">
            <x v="134"/>
          </reference>
          <reference field="6" count="1">
            <x v="462"/>
          </reference>
        </references>
      </pivotArea>
    </format>
    <format dxfId="1227">
      <pivotArea dataOnly="0" labelOnly="1" outline="0" fieldPosition="0">
        <references count="2">
          <reference field="5" count="1" selected="0">
            <x v="135"/>
          </reference>
          <reference field="6" count="1">
            <x v="466"/>
          </reference>
        </references>
      </pivotArea>
    </format>
    <format dxfId="1226">
      <pivotArea dataOnly="0" labelOnly="1" outline="0" fieldPosition="0">
        <references count="2">
          <reference field="5" count="1" selected="0">
            <x v="136"/>
          </reference>
          <reference field="6" count="1">
            <x v="465"/>
          </reference>
        </references>
      </pivotArea>
    </format>
    <format dxfId="1225">
      <pivotArea dataOnly="0" labelOnly="1" outline="0" fieldPosition="0">
        <references count="2">
          <reference field="5" count="1" selected="0">
            <x v="137"/>
          </reference>
          <reference field="6" count="1">
            <x v="459"/>
          </reference>
        </references>
      </pivotArea>
    </format>
    <format dxfId="1224">
      <pivotArea dataOnly="0" labelOnly="1" outline="0" fieldPosition="0">
        <references count="2">
          <reference field="5" count="1" selected="0">
            <x v="138"/>
          </reference>
          <reference field="6" count="1">
            <x v="458"/>
          </reference>
        </references>
      </pivotArea>
    </format>
    <format dxfId="1223">
      <pivotArea dataOnly="0" labelOnly="1" outline="0" fieldPosition="0">
        <references count="2">
          <reference field="5" count="1" selected="0">
            <x v="139"/>
          </reference>
          <reference field="6" count="1">
            <x v="460"/>
          </reference>
        </references>
      </pivotArea>
    </format>
    <format dxfId="1222">
      <pivotArea dataOnly="0" labelOnly="1" outline="0" fieldPosition="0">
        <references count="2">
          <reference field="5" count="1" selected="0">
            <x v="140"/>
          </reference>
          <reference field="6" count="1">
            <x v="457"/>
          </reference>
        </references>
      </pivotArea>
    </format>
    <format dxfId="1221">
      <pivotArea dataOnly="0" labelOnly="1" outline="0" fieldPosition="0">
        <references count="2">
          <reference field="5" count="1" selected="0">
            <x v="141"/>
          </reference>
          <reference field="6" count="1">
            <x v="456"/>
          </reference>
        </references>
      </pivotArea>
    </format>
    <format dxfId="1220">
      <pivotArea dataOnly="0" labelOnly="1" outline="0" fieldPosition="0">
        <references count="2">
          <reference field="5" count="1" selected="0">
            <x v="142"/>
          </reference>
          <reference field="6" count="1">
            <x v="455"/>
          </reference>
        </references>
      </pivotArea>
    </format>
    <format dxfId="1219">
      <pivotArea dataOnly="0" labelOnly="1" outline="0" fieldPosition="0">
        <references count="2">
          <reference field="5" count="1" selected="0">
            <x v="143"/>
          </reference>
          <reference field="6" count="1">
            <x v="454"/>
          </reference>
        </references>
      </pivotArea>
    </format>
    <format dxfId="1218">
      <pivotArea dataOnly="0" labelOnly="1" outline="0" fieldPosition="0">
        <references count="2">
          <reference field="5" count="1" selected="0">
            <x v="144"/>
          </reference>
          <reference field="6" count="1">
            <x v="453"/>
          </reference>
        </references>
      </pivotArea>
    </format>
    <format dxfId="1217">
      <pivotArea dataOnly="0" labelOnly="1" outline="0" fieldPosition="0">
        <references count="2">
          <reference field="5" count="1" selected="0">
            <x v="145"/>
          </reference>
          <reference field="6" count="1">
            <x v="508"/>
          </reference>
        </references>
      </pivotArea>
    </format>
    <format dxfId="1216">
      <pivotArea dataOnly="0" labelOnly="1" outline="0" fieldPosition="0">
        <references count="2">
          <reference field="5" count="1" selected="0">
            <x v="146"/>
          </reference>
          <reference field="6" count="1">
            <x v="509"/>
          </reference>
        </references>
      </pivotArea>
    </format>
    <format dxfId="1215">
      <pivotArea dataOnly="0" labelOnly="1" outline="0" fieldPosition="0">
        <references count="2">
          <reference field="5" count="1" selected="0">
            <x v="147"/>
          </reference>
          <reference field="6" count="1">
            <x v="510"/>
          </reference>
        </references>
      </pivotArea>
    </format>
    <format dxfId="1214">
      <pivotArea dataOnly="0" labelOnly="1" outline="0" fieldPosition="0">
        <references count="2">
          <reference field="5" count="1" selected="0">
            <x v="148"/>
          </reference>
          <reference field="6" count="1">
            <x v="514"/>
          </reference>
        </references>
      </pivotArea>
    </format>
    <format dxfId="1213">
      <pivotArea dataOnly="0" labelOnly="1" outline="0" fieldPosition="0">
        <references count="2">
          <reference field="5" count="1" selected="0">
            <x v="149"/>
          </reference>
          <reference field="6" count="1">
            <x v="515"/>
          </reference>
        </references>
      </pivotArea>
    </format>
    <format dxfId="1212">
      <pivotArea dataOnly="0" labelOnly="1" outline="0" fieldPosition="0">
        <references count="2">
          <reference field="5" count="1" selected="0">
            <x v="150"/>
          </reference>
          <reference field="6" count="1">
            <x v="441"/>
          </reference>
        </references>
      </pivotArea>
    </format>
    <format dxfId="1211">
      <pivotArea dataOnly="0" labelOnly="1" outline="0" fieldPosition="0">
        <references count="2">
          <reference field="5" count="1" selected="0">
            <x v="151"/>
          </reference>
          <reference field="6" count="1">
            <x v="440"/>
          </reference>
        </references>
      </pivotArea>
    </format>
    <format dxfId="1210">
      <pivotArea dataOnly="0" labelOnly="1" outline="0" fieldPosition="0">
        <references count="2">
          <reference field="5" count="1" selected="0">
            <x v="152"/>
          </reference>
          <reference field="6" count="1">
            <x v="541"/>
          </reference>
        </references>
      </pivotArea>
    </format>
    <format dxfId="1209">
      <pivotArea dataOnly="0" labelOnly="1" outline="0" fieldPosition="0">
        <references count="2">
          <reference field="5" count="1" selected="0">
            <x v="153"/>
          </reference>
          <reference field="6" count="1">
            <x v="542"/>
          </reference>
        </references>
      </pivotArea>
    </format>
    <format dxfId="1208">
      <pivotArea dataOnly="0" labelOnly="1" outline="0" fieldPosition="0">
        <references count="2">
          <reference field="5" count="1" selected="0">
            <x v="154"/>
          </reference>
          <reference field="6" count="1">
            <x v="544"/>
          </reference>
        </references>
      </pivotArea>
    </format>
    <format dxfId="1207">
      <pivotArea dataOnly="0" labelOnly="1" outline="0" fieldPosition="0">
        <references count="2">
          <reference field="5" count="1" selected="0">
            <x v="155"/>
          </reference>
          <reference field="6" count="1">
            <x v="540"/>
          </reference>
        </references>
      </pivotArea>
    </format>
    <format dxfId="1206">
      <pivotArea dataOnly="0" labelOnly="1" outline="0" fieldPosition="0">
        <references count="2">
          <reference field="5" count="1" selected="0">
            <x v="156"/>
          </reference>
          <reference field="6" count="1">
            <x v="501"/>
          </reference>
        </references>
      </pivotArea>
    </format>
    <format dxfId="1205">
      <pivotArea dataOnly="0" labelOnly="1" outline="0" fieldPosition="0">
        <references count="2">
          <reference field="5" count="1" selected="0">
            <x v="157"/>
          </reference>
          <reference field="6" count="1">
            <x v="49"/>
          </reference>
        </references>
      </pivotArea>
    </format>
    <format dxfId="1204">
      <pivotArea dataOnly="0" labelOnly="1" outline="0" fieldPosition="0">
        <references count="2">
          <reference field="5" count="1" selected="0">
            <x v="158"/>
          </reference>
          <reference field="6" count="1">
            <x v="40"/>
          </reference>
        </references>
      </pivotArea>
    </format>
    <format dxfId="1203">
      <pivotArea dataOnly="0" labelOnly="1" outline="0" fieldPosition="0">
        <references count="2">
          <reference field="5" count="1" selected="0">
            <x v="160"/>
          </reference>
          <reference field="6" count="1">
            <x v="68"/>
          </reference>
        </references>
      </pivotArea>
    </format>
    <format dxfId="1202">
      <pivotArea dataOnly="0" labelOnly="1" outline="0" fieldPosition="0">
        <references count="2">
          <reference field="5" count="1" selected="0">
            <x v="162"/>
          </reference>
          <reference field="6" count="1">
            <x v="73"/>
          </reference>
        </references>
      </pivotArea>
    </format>
    <format dxfId="1201">
      <pivotArea dataOnly="0" labelOnly="1" outline="0" fieldPosition="0">
        <references count="2">
          <reference field="5" count="1" selected="0">
            <x v="163"/>
          </reference>
          <reference field="6" count="1">
            <x v="61"/>
          </reference>
        </references>
      </pivotArea>
    </format>
    <format dxfId="1200">
      <pivotArea dataOnly="0" labelOnly="1" outline="0" fieldPosition="0">
        <references count="2">
          <reference field="5" count="1" selected="0">
            <x v="164"/>
          </reference>
          <reference field="6" count="1">
            <x v="53"/>
          </reference>
        </references>
      </pivotArea>
    </format>
    <format dxfId="1199">
      <pivotArea dataOnly="0" labelOnly="1" outline="0" fieldPosition="0">
        <references count="2">
          <reference field="5" count="1" selected="0">
            <x v="165"/>
          </reference>
          <reference field="6" count="1">
            <x v="74"/>
          </reference>
        </references>
      </pivotArea>
    </format>
    <format dxfId="1198">
      <pivotArea dataOnly="0" labelOnly="1" outline="0" fieldPosition="0">
        <references count="2">
          <reference field="5" count="1" selected="0">
            <x v="166"/>
          </reference>
          <reference field="6" count="1">
            <x v="75"/>
          </reference>
        </references>
      </pivotArea>
    </format>
    <format dxfId="1197">
      <pivotArea dataOnly="0" labelOnly="1" outline="0" fieldPosition="0">
        <references count="2">
          <reference field="5" count="1" selected="0">
            <x v="167"/>
          </reference>
          <reference field="6" count="1">
            <x v="46"/>
          </reference>
        </references>
      </pivotArea>
    </format>
    <format dxfId="1196">
      <pivotArea dataOnly="0" labelOnly="1" outline="0" fieldPosition="0">
        <references count="2">
          <reference field="5" count="1" selected="0">
            <x v="168"/>
          </reference>
          <reference field="6" count="1">
            <x v="48"/>
          </reference>
        </references>
      </pivotArea>
    </format>
    <format dxfId="1195">
      <pivotArea dataOnly="0" labelOnly="1" outline="0" fieldPosition="0">
        <references count="2">
          <reference field="5" count="1" selected="0">
            <x v="169"/>
          </reference>
          <reference field="6" count="1">
            <x v="50"/>
          </reference>
        </references>
      </pivotArea>
    </format>
    <format dxfId="1194">
      <pivotArea dataOnly="0" labelOnly="1" outline="0" fieldPosition="0">
        <references count="2">
          <reference field="5" count="1" selected="0">
            <x v="170"/>
          </reference>
          <reference field="6" count="1">
            <x v="38"/>
          </reference>
        </references>
      </pivotArea>
    </format>
    <format dxfId="1193">
      <pivotArea dataOnly="0" labelOnly="1" outline="0" fieldPosition="0">
        <references count="2">
          <reference field="5" count="1" selected="0">
            <x v="171"/>
          </reference>
          <reference field="6" count="1">
            <x v="39"/>
          </reference>
        </references>
      </pivotArea>
    </format>
    <format dxfId="1192">
      <pivotArea dataOnly="0" labelOnly="1" outline="0" fieldPosition="0">
        <references count="2">
          <reference field="5" count="1" selected="0">
            <x v="172"/>
          </reference>
          <reference field="6" count="1">
            <x v="41"/>
          </reference>
        </references>
      </pivotArea>
    </format>
    <format dxfId="1191">
      <pivotArea dataOnly="0" labelOnly="1" outline="0" fieldPosition="0">
        <references count="2">
          <reference field="5" count="1" selected="0">
            <x v="173"/>
          </reference>
          <reference field="6" count="1">
            <x v="43"/>
          </reference>
        </references>
      </pivotArea>
    </format>
    <format dxfId="1190">
      <pivotArea dataOnly="0" labelOnly="1" outline="0" fieldPosition="0">
        <references count="2">
          <reference field="5" count="1" selected="0">
            <x v="174"/>
          </reference>
          <reference field="6" count="1">
            <x v="42"/>
          </reference>
        </references>
      </pivotArea>
    </format>
    <format dxfId="1189">
      <pivotArea dataOnly="0" labelOnly="1" outline="0" fieldPosition="0">
        <references count="2">
          <reference field="5" count="1" selected="0">
            <x v="175"/>
          </reference>
          <reference field="6" count="1">
            <x v="45"/>
          </reference>
        </references>
      </pivotArea>
    </format>
    <format dxfId="1188">
      <pivotArea dataOnly="0" labelOnly="1" outline="0" fieldPosition="0">
        <references count="2">
          <reference field="5" count="1" selected="0">
            <x v="176"/>
          </reference>
          <reference field="6" count="1">
            <x v="60"/>
          </reference>
        </references>
      </pivotArea>
    </format>
    <format dxfId="1187">
      <pivotArea dataOnly="0" labelOnly="1" outline="0" fieldPosition="0">
        <references count="2">
          <reference field="5" count="1" selected="0">
            <x v="177"/>
          </reference>
          <reference field="6" count="1">
            <x v="55"/>
          </reference>
        </references>
      </pivotArea>
    </format>
    <format dxfId="1186">
      <pivotArea dataOnly="0" labelOnly="1" outline="0" fieldPosition="0">
        <references count="2">
          <reference field="5" count="1" selected="0">
            <x v="178"/>
          </reference>
          <reference field="6" count="1">
            <x v="66"/>
          </reference>
        </references>
      </pivotArea>
    </format>
    <format dxfId="1185">
      <pivotArea dataOnly="0" labelOnly="1" outline="0" fieldPosition="0">
        <references count="2">
          <reference field="5" count="1" selected="0">
            <x v="179"/>
          </reference>
          <reference field="6" count="1">
            <x v="56"/>
          </reference>
        </references>
      </pivotArea>
    </format>
    <format dxfId="1184">
      <pivotArea dataOnly="0" labelOnly="1" outline="0" fieldPosition="0">
        <references count="2">
          <reference field="5" count="1" selected="0">
            <x v="180"/>
          </reference>
          <reference field="6" count="1">
            <x v="58"/>
          </reference>
        </references>
      </pivotArea>
    </format>
    <format dxfId="1183">
      <pivotArea dataOnly="0" labelOnly="1" outline="0" fieldPosition="0">
        <references count="2">
          <reference field="5" count="1" selected="0">
            <x v="181"/>
          </reference>
          <reference field="6" count="1">
            <x v="63"/>
          </reference>
        </references>
      </pivotArea>
    </format>
    <format dxfId="1182">
      <pivotArea dataOnly="0" labelOnly="1" outline="0" fieldPosition="0">
        <references count="2">
          <reference field="5" count="1" selected="0">
            <x v="183"/>
          </reference>
          <reference field="6" count="1">
            <x v="69"/>
          </reference>
        </references>
      </pivotArea>
    </format>
    <format dxfId="1181">
      <pivotArea dataOnly="0" labelOnly="1" outline="0" fieldPosition="0">
        <references count="2">
          <reference field="5" count="1" selected="0">
            <x v="184"/>
          </reference>
          <reference field="6" count="1">
            <x v="70"/>
          </reference>
        </references>
      </pivotArea>
    </format>
    <format dxfId="1180">
      <pivotArea dataOnly="0" labelOnly="1" outline="0" fieldPosition="0">
        <references count="2">
          <reference field="5" count="1" selected="0">
            <x v="185"/>
          </reference>
          <reference field="6" count="1">
            <x v="72"/>
          </reference>
        </references>
      </pivotArea>
    </format>
    <format dxfId="1179">
      <pivotArea dataOnly="0" labelOnly="1" outline="0" fieldPosition="0">
        <references count="2">
          <reference field="5" count="1" selected="0">
            <x v="186"/>
          </reference>
          <reference field="6" count="1">
            <x v="77"/>
          </reference>
        </references>
      </pivotArea>
    </format>
    <format dxfId="1178">
      <pivotArea dataOnly="0" labelOnly="1" outline="0" fieldPosition="0">
        <references count="2">
          <reference field="5" count="1" selected="0">
            <x v="187"/>
          </reference>
          <reference field="6" count="1">
            <x v="71"/>
          </reference>
        </references>
      </pivotArea>
    </format>
    <format dxfId="1177">
      <pivotArea dataOnly="0" labelOnly="1" outline="0" fieldPosition="0">
        <references count="2">
          <reference field="5" count="1" selected="0">
            <x v="188"/>
          </reference>
          <reference field="6" count="1">
            <x v="65"/>
          </reference>
        </references>
      </pivotArea>
    </format>
    <format dxfId="1176">
      <pivotArea dataOnly="0" labelOnly="1" outline="0" fieldPosition="0">
        <references count="2">
          <reference field="5" count="1" selected="0">
            <x v="189"/>
          </reference>
          <reference field="6" count="1">
            <x v="52"/>
          </reference>
        </references>
      </pivotArea>
    </format>
    <format dxfId="1175">
      <pivotArea dataOnly="0" labelOnly="1" outline="0" fieldPosition="0">
        <references count="2">
          <reference field="5" count="1" selected="0">
            <x v="190"/>
          </reference>
          <reference field="6" count="1">
            <x v="76"/>
          </reference>
        </references>
      </pivotArea>
    </format>
    <format dxfId="1174">
      <pivotArea dataOnly="0" labelOnly="1" outline="0" fieldPosition="0">
        <references count="2">
          <reference field="5" count="1" selected="0">
            <x v="191"/>
          </reference>
          <reference field="6" count="1">
            <x v="47"/>
          </reference>
        </references>
      </pivotArea>
    </format>
    <format dxfId="1173">
      <pivotArea dataOnly="0" labelOnly="1" outline="0" fieldPosition="0">
        <references count="2">
          <reference field="5" count="1" selected="0">
            <x v="192"/>
          </reference>
          <reference field="6" count="1">
            <x v="139"/>
          </reference>
        </references>
      </pivotArea>
    </format>
    <format dxfId="1172">
      <pivotArea dataOnly="0" labelOnly="1" outline="0" fieldPosition="0">
        <references count="2">
          <reference field="5" count="1" selected="0">
            <x v="193"/>
          </reference>
          <reference field="6" count="1">
            <x v="136"/>
          </reference>
        </references>
      </pivotArea>
    </format>
    <format dxfId="1171">
      <pivotArea dataOnly="0" labelOnly="1" outline="0" fieldPosition="0">
        <references count="2">
          <reference field="5" count="1" selected="0">
            <x v="194"/>
          </reference>
          <reference field="6" count="1">
            <x v="141"/>
          </reference>
        </references>
      </pivotArea>
    </format>
    <format dxfId="1170">
      <pivotArea dataOnly="0" labelOnly="1" outline="0" fieldPosition="0">
        <references count="2">
          <reference field="5" count="1" selected="0">
            <x v="195"/>
          </reference>
          <reference field="6" count="1">
            <x v="140"/>
          </reference>
        </references>
      </pivotArea>
    </format>
    <format dxfId="1169">
      <pivotArea dataOnly="0" labelOnly="1" outline="0" fieldPosition="0">
        <references count="2">
          <reference field="5" count="1" selected="0">
            <x v="196"/>
          </reference>
          <reference field="6" count="1">
            <x v="142"/>
          </reference>
        </references>
      </pivotArea>
    </format>
    <format dxfId="1168">
      <pivotArea dataOnly="0" labelOnly="1" outline="0" fieldPosition="0">
        <references count="2">
          <reference field="5" count="1" selected="0">
            <x v="197"/>
          </reference>
          <reference field="6" count="1">
            <x v="137"/>
          </reference>
        </references>
      </pivotArea>
    </format>
    <format dxfId="1167">
      <pivotArea dataOnly="0" labelOnly="1" outline="0" fieldPosition="0">
        <references count="2">
          <reference field="5" count="1" selected="0">
            <x v="198"/>
          </reference>
          <reference field="6" count="1">
            <x v="138"/>
          </reference>
        </references>
      </pivotArea>
    </format>
    <format dxfId="1166">
      <pivotArea dataOnly="0" labelOnly="1" outline="0" fieldPosition="0">
        <references count="2">
          <reference field="5" count="1" selected="0">
            <x v="199"/>
          </reference>
          <reference field="6" count="1">
            <x v="424"/>
          </reference>
        </references>
      </pivotArea>
    </format>
    <format dxfId="1165">
      <pivotArea dataOnly="0" labelOnly="1" outline="0" fieldPosition="0">
        <references count="2">
          <reference field="5" count="1" selected="0">
            <x v="200"/>
          </reference>
          <reference field="6" count="1">
            <x v="425"/>
          </reference>
        </references>
      </pivotArea>
    </format>
    <format dxfId="1164">
      <pivotArea dataOnly="0" labelOnly="1" outline="0" fieldPosition="0">
        <references count="2">
          <reference field="5" count="1" selected="0">
            <x v="201"/>
          </reference>
          <reference field="6" count="1">
            <x v="426"/>
          </reference>
        </references>
      </pivotArea>
    </format>
    <format dxfId="1163">
      <pivotArea dataOnly="0" labelOnly="1" outline="0" fieldPosition="0">
        <references count="2">
          <reference field="5" count="1" selected="0">
            <x v="202"/>
          </reference>
          <reference field="6" count="1">
            <x v="427"/>
          </reference>
        </references>
      </pivotArea>
    </format>
    <format dxfId="1162">
      <pivotArea dataOnly="0" labelOnly="1" outline="0" fieldPosition="0">
        <references count="2">
          <reference field="5" count="1" selected="0">
            <x v="203"/>
          </reference>
          <reference field="6" count="1">
            <x v="428"/>
          </reference>
        </references>
      </pivotArea>
    </format>
    <format dxfId="1161">
      <pivotArea dataOnly="0" labelOnly="1" outline="0" fieldPosition="0">
        <references count="2">
          <reference field="5" count="1" selected="0">
            <x v="204"/>
          </reference>
          <reference field="6" count="1">
            <x v="423"/>
          </reference>
        </references>
      </pivotArea>
    </format>
    <format dxfId="1160">
      <pivotArea dataOnly="0" labelOnly="1" outline="0" fieldPosition="0">
        <references count="2">
          <reference field="5" count="1" selected="0">
            <x v="205"/>
          </reference>
          <reference field="6" count="1">
            <x v="199"/>
          </reference>
        </references>
      </pivotArea>
    </format>
    <format dxfId="1159">
      <pivotArea dataOnly="0" labelOnly="1" outline="0" fieldPosition="0">
        <references count="2">
          <reference field="5" count="1" selected="0">
            <x v="206"/>
          </reference>
          <reference field="6" count="1">
            <x v="135"/>
          </reference>
        </references>
      </pivotArea>
    </format>
    <format dxfId="1158">
      <pivotArea dataOnly="0" labelOnly="1" outline="0" fieldPosition="0">
        <references count="2">
          <reference field="5" count="1" selected="0">
            <x v="207"/>
          </reference>
          <reference field="6" count="1">
            <x v="241"/>
          </reference>
        </references>
      </pivotArea>
    </format>
    <format dxfId="1157">
      <pivotArea dataOnly="0" labelOnly="1" outline="0" fieldPosition="0">
        <references count="2">
          <reference field="5" count="1" selected="0">
            <x v="208"/>
          </reference>
          <reference field="6" count="1">
            <x v="605"/>
          </reference>
        </references>
      </pivotArea>
    </format>
    <format dxfId="1156">
      <pivotArea dataOnly="0" labelOnly="1" outline="0" fieldPosition="0">
        <references count="2">
          <reference field="5" count="1" selected="0">
            <x v="209"/>
          </reference>
          <reference field="6" count="1">
            <x v="82"/>
          </reference>
        </references>
      </pivotArea>
    </format>
    <format dxfId="1155">
      <pivotArea dataOnly="0" labelOnly="1" outline="0" fieldPosition="0">
        <references count="2">
          <reference field="5" count="1" selected="0">
            <x v="210"/>
          </reference>
          <reference field="6" count="1">
            <x v="659"/>
          </reference>
        </references>
      </pivotArea>
    </format>
    <format dxfId="1154">
      <pivotArea dataOnly="0" labelOnly="1" outline="0" fieldPosition="0">
        <references count="2">
          <reference field="5" count="1" selected="0">
            <x v="211"/>
          </reference>
          <reference field="6" count="1">
            <x v="387"/>
          </reference>
        </references>
      </pivotArea>
    </format>
    <format dxfId="1153">
      <pivotArea dataOnly="0" labelOnly="1" outline="0" fieldPosition="0">
        <references count="2">
          <reference field="5" count="1" selected="0">
            <x v="212"/>
          </reference>
          <reference field="6" count="1">
            <x v="284"/>
          </reference>
        </references>
      </pivotArea>
    </format>
    <format dxfId="1152">
      <pivotArea dataOnly="0" labelOnly="1" outline="0" fieldPosition="0">
        <references count="2">
          <reference field="5" count="1" selected="0">
            <x v="213"/>
          </reference>
          <reference field="6" count="1">
            <x v="93"/>
          </reference>
        </references>
      </pivotArea>
    </format>
    <format dxfId="1151">
      <pivotArea dataOnly="0" labelOnly="1" outline="0" fieldPosition="0">
        <references count="2">
          <reference field="5" count="1" selected="0">
            <x v="214"/>
          </reference>
          <reference field="6" count="1">
            <x v="385"/>
          </reference>
        </references>
      </pivotArea>
    </format>
    <format dxfId="1150">
      <pivotArea dataOnly="0" labelOnly="1" outline="0" fieldPosition="0">
        <references count="2">
          <reference field="5" count="1" selected="0">
            <x v="215"/>
          </reference>
          <reference field="6" count="1">
            <x v="80"/>
          </reference>
        </references>
      </pivotArea>
    </format>
    <format dxfId="1149">
      <pivotArea dataOnly="0" labelOnly="1" outline="0" fieldPosition="0">
        <references count="2">
          <reference field="5" count="1" selected="0">
            <x v="216"/>
          </reference>
          <reference field="6" count="1">
            <x v="658"/>
          </reference>
        </references>
      </pivotArea>
    </format>
    <format dxfId="1148">
      <pivotArea dataOnly="0" labelOnly="1" outline="0" fieldPosition="0">
        <references count="2">
          <reference field="5" count="1" selected="0">
            <x v="217"/>
          </reference>
          <reference field="6" count="1">
            <x v="597"/>
          </reference>
        </references>
      </pivotArea>
    </format>
    <format dxfId="1147">
      <pivotArea dataOnly="0" labelOnly="1" outline="0" fieldPosition="0">
        <references count="2">
          <reference field="5" count="1" selected="0">
            <x v="218"/>
          </reference>
          <reference field="6" count="1">
            <x v="121"/>
          </reference>
        </references>
      </pivotArea>
    </format>
    <format dxfId="1146">
      <pivotArea dataOnly="0" labelOnly="1" outline="0" fieldPosition="0">
        <references count="2">
          <reference field="5" count="1" selected="0">
            <x v="220"/>
          </reference>
          <reference field="6" count="1">
            <x v="390"/>
          </reference>
        </references>
      </pivotArea>
    </format>
    <format dxfId="1145">
      <pivotArea dataOnly="0" labelOnly="1" outline="0" fieldPosition="0">
        <references count="2">
          <reference field="5" count="1" selected="0">
            <x v="221"/>
          </reference>
          <reference field="6" count="1">
            <x v="98"/>
          </reference>
        </references>
      </pivotArea>
    </format>
    <format dxfId="1144">
      <pivotArea dataOnly="0" labelOnly="1" outline="0" fieldPosition="0">
        <references count="2">
          <reference field="5" count="1" selected="0">
            <x v="222"/>
          </reference>
          <reference field="6" count="1">
            <x v="297"/>
          </reference>
        </references>
      </pivotArea>
    </format>
    <format dxfId="1143">
      <pivotArea dataOnly="0" labelOnly="1" outline="0" fieldPosition="0">
        <references count="2">
          <reference field="5" count="1" selected="0">
            <x v="223"/>
          </reference>
          <reference field="6" count="1">
            <x v="112"/>
          </reference>
        </references>
      </pivotArea>
    </format>
    <format dxfId="1142">
      <pivotArea dataOnly="0" labelOnly="1" outline="0" fieldPosition="0">
        <references count="2">
          <reference field="5" count="1" selected="0">
            <x v="224"/>
          </reference>
          <reference field="6" count="1">
            <x v="620"/>
          </reference>
        </references>
      </pivotArea>
    </format>
    <format dxfId="1141">
      <pivotArea dataOnly="0" labelOnly="1" outline="0" fieldPosition="0">
        <references count="2">
          <reference field="5" count="1" selected="0">
            <x v="225"/>
          </reference>
          <reference field="6" count="1">
            <x v="389"/>
          </reference>
        </references>
      </pivotArea>
    </format>
    <format dxfId="1140">
      <pivotArea dataOnly="0" labelOnly="1" outline="0" fieldPosition="0">
        <references count="2">
          <reference field="5" count="1" selected="0">
            <x v="226"/>
          </reference>
          <reference field="6" count="1">
            <x v="388"/>
          </reference>
        </references>
      </pivotArea>
    </format>
    <format dxfId="1139">
      <pivotArea dataOnly="0" labelOnly="1" outline="0" fieldPosition="0">
        <references count="2">
          <reference field="5" count="1" selected="0">
            <x v="227"/>
          </reference>
          <reference field="6" count="1">
            <x v="576"/>
          </reference>
        </references>
      </pivotArea>
    </format>
    <format dxfId="1138">
      <pivotArea dataOnly="0" labelOnly="1" outline="0" fieldPosition="0">
        <references count="2">
          <reference field="5" count="1" selected="0">
            <x v="228"/>
          </reference>
          <reference field="6" count="1">
            <x v="409"/>
          </reference>
        </references>
      </pivotArea>
    </format>
    <format dxfId="1137">
      <pivotArea dataOnly="0" labelOnly="1" outline="0" fieldPosition="0">
        <references count="2">
          <reference field="5" count="1" selected="0">
            <x v="229"/>
          </reference>
          <reference field="6" count="1">
            <x v="218"/>
          </reference>
        </references>
      </pivotArea>
    </format>
    <format dxfId="1136">
      <pivotArea dataOnly="0" labelOnly="1" outline="0" fieldPosition="0">
        <references count="2">
          <reference field="5" count="1" selected="0">
            <x v="230"/>
          </reference>
          <reference field="6" count="1">
            <x v="219"/>
          </reference>
        </references>
      </pivotArea>
    </format>
    <format dxfId="1135">
      <pivotArea dataOnly="0" labelOnly="1" outline="0" fieldPosition="0">
        <references count="2">
          <reference field="5" count="1" selected="0">
            <x v="231"/>
          </reference>
          <reference field="6" count="1">
            <x v="220"/>
          </reference>
        </references>
      </pivotArea>
    </format>
    <format dxfId="1134">
      <pivotArea dataOnly="0" labelOnly="1" outline="0" fieldPosition="0">
        <references count="2">
          <reference field="5" count="1" selected="0">
            <x v="232"/>
          </reference>
          <reference field="6" count="1">
            <x v="221"/>
          </reference>
        </references>
      </pivotArea>
    </format>
    <format dxfId="1133">
      <pivotArea dataOnly="0" labelOnly="1" outline="0" fieldPosition="0">
        <references count="2">
          <reference field="5" count="1" selected="0">
            <x v="233"/>
          </reference>
          <reference field="6" count="1">
            <x v="222"/>
          </reference>
        </references>
      </pivotArea>
    </format>
    <format dxfId="1132">
      <pivotArea dataOnly="0" labelOnly="1" outline="0" fieldPosition="0">
        <references count="2">
          <reference field="5" count="1" selected="0">
            <x v="234"/>
          </reference>
          <reference field="6" count="1">
            <x v="223"/>
          </reference>
        </references>
      </pivotArea>
    </format>
    <format dxfId="1131">
      <pivotArea dataOnly="0" labelOnly="1" outline="0" fieldPosition="0">
        <references count="2">
          <reference field="5" count="1" selected="0">
            <x v="235"/>
          </reference>
          <reference field="6" count="1">
            <x v="224"/>
          </reference>
        </references>
      </pivotArea>
    </format>
    <format dxfId="1130">
      <pivotArea dataOnly="0" labelOnly="1" outline="0" fieldPosition="0">
        <references count="2">
          <reference field="5" count="1" selected="0">
            <x v="236"/>
          </reference>
          <reference field="6" count="1">
            <x v="225"/>
          </reference>
        </references>
      </pivotArea>
    </format>
    <format dxfId="1129">
      <pivotArea dataOnly="0" labelOnly="1" outline="0" fieldPosition="0">
        <references count="2">
          <reference field="5" count="1" selected="0">
            <x v="237"/>
          </reference>
          <reference field="6" count="1">
            <x v="226"/>
          </reference>
        </references>
      </pivotArea>
    </format>
    <format dxfId="1128">
      <pivotArea dataOnly="0" labelOnly="1" outline="0" fieldPosition="0">
        <references count="2">
          <reference field="5" count="1" selected="0">
            <x v="238"/>
          </reference>
          <reference field="6" count="1">
            <x v="227"/>
          </reference>
        </references>
      </pivotArea>
    </format>
    <format dxfId="1127">
      <pivotArea dataOnly="0" labelOnly="1" outline="0" fieldPosition="0">
        <references count="2">
          <reference field="5" count="1" selected="0">
            <x v="239"/>
          </reference>
          <reference field="6" count="1">
            <x v="228"/>
          </reference>
        </references>
      </pivotArea>
    </format>
    <format dxfId="1126">
      <pivotArea dataOnly="0" labelOnly="1" outline="0" fieldPosition="0">
        <references count="2">
          <reference field="5" count="1" selected="0">
            <x v="240"/>
          </reference>
          <reference field="6" count="1">
            <x v="229"/>
          </reference>
        </references>
      </pivotArea>
    </format>
    <format dxfId="1125">
      <pivotArea dataOnly="0" labelOnly="1" outline="0" fieldPosition="0">
        <references count="2">
          <reference field="5" count="1" selected="0">
            <x v="241"/>
          </reference>
          <reference field="6" count="1">
            <x v="282"/>
          </reference>
        </references>
      </pivotArea>
    </format>
    <format dxfId="1124">
      <pivotArea dataOnly="0" labelOnly="1" outline="0" fieldPosition="0">
        <references count="2">
          <reference field="5" count="1" selected="0">
            <x v="242"/>
          </reference>
          <reference field="6" count="1">
            <x v="580"/>
          </reference>
        </references>
      </pivotArea>
    </format>
    <format dxfId="1123">
      <pivotArea dataOnly="0" labelOnly="1" outline="0" fieldPosition="0">
        <references count="2">
          <reference field="5" count="1" selected="0">
            <x v="243"/>
          </reference>
          <reference field="6" count="1">
            <x v="581"/>
          </reference>
        </references>
      </pivotArea>
    </format>
    <format dxfId="1122">
      <pivotArea dataOnly="0" labelOnly="1" outline="0" fieldPosition="0">
        <references count="2">
          <reference field="5" count="1" selected="0">
            <x v="244"/>
          </reference>
          <reference field="6" count="1">
            <x v="809"/>
          </reference>
        </references>
      </pivotArea>
    </format>
    <format dxfId="1121">
      <pivotArea dataOnly="0" labelOnly="1" outline="0" fieldPosition="0">
        <references count="2">
          <reference field="5" count="1" selected="0">
            <x v="245"/>
          </reference>
          <reference field="6" count="1">
            <x v="569"/>
          </reference>
        </references>
      </pivotArea>
    </format>
    <format dxfId="1120">
      <pivotArea dataOnly="0" labelOnly="1" outline="0" fieldPosition="0">
        <references count="2">
          <reference field="5" count="1" selected="0">
            <x v="246"/>
          </reference>
          <reference field="6" count="1">
            <x v="600"/>
          </reference>
        </references>
      </pivotArea>
    </format>
    <format dxfId="1119">
      <pivotArea dataOnly="0" labelOnly="1" outline="0" fieldPosition="0">
        <references count="2">
          <reference field="5" count="1" selected="0">
            <x v="247"/>
          </reference>
          <reference field="6" count="1">
            <x v="299"/>
          </reference>
        </references>
      </pivotArea>
    </format>
    <format dxfId="1118">
      <pivotArea dataOnly="0" labelOnly="1" outline="0" fieldPosition="0">
        <references count="2">
          <reference field="5" count="1" selected="0">
            <x v="248"/>
          </reference>
          <reference field="6" count="1">
            <x v="183"/>
          </reference>
        </references>
      </pivotArea>
    </format>
    <format dxfId="1117">
      <pivotArea dataOnly="0" labelOnly="1" outline="0" fieldPosition="0">
        <references count="2">
          <reference field="5" count="1" selected="0">
            <x v="249"/>
          </reference>
          <reference field="6" count="1">
            <x v="230"/>
          </reference>
        </references>
      </pivotArea>
    </format>
    <format dxfId="1116">
      <pivotArea dataOnly="0" labelOnly="1" outline="0" fieldPosition="0">
        <references count="2">
          <reference field="5" count="1" selected="0">
            <x v="250"/>
          </reference>
          <reference field="6" count="1">
            <x v="616"/>
          </reference>
        </references>
      </pivotArea>
    </format>
    <format dxfId="1115">
      <pivotArea dataOnly="0" labelOnly="1" outline="0" fieldPosition="0">
        <references count="2">
          <reference field="5" count="1" selected="0">
            <x v="251"/>
          </reference>
          <reference field="6" count="1">
            <x v="808"/>
          </reference>
        </references>
      </pivotArea>
    </format>
    <format dxfId="1114">
      <pivotArea dataOnly="0" labelOnly="1" outline="0" fieldPosition="0">
        <references count="2">
          <reference field="5" count="1" selected="0">
            <x v="252"/>
          </reference>
          <reference field="6" count="1">
            <x v="283"/>
          </reference>
        </references>
      </pivotArea>
    </format>
    <format dxfId="1113">
      <pivotArea dataOnly="0" labelOnly="1" outline="0" fieldPosition="0">
        <references count="2">
          <reference field="5" count="1" selected="0">
            <x v="253"/>
          </reference>
          <reference field="6" count="1">
            <x v="412"/>
          </reference>
        </references>
      </pivotArea>
    </format>
    <format dxfId="1112">
      <pivotArea dataOnly="0" labelOnly="1" outline="0" fieldPosition="0">
        <references count="2">
          <reference field="5" count="1" selected="0">
            <x v="254"/>
          </reference>
          <reference field="6" count="1">
            <x v="182"/>
          </reference>
        </references>
      </pivotArea>
    </format>
    <format dxfId="1111">
      <pivotArea dataOnly="0" labelOnly="1" outline="0" fieldPosition="0">
        <references count="2">
          <reference field="5" count="1" selected="0">
            <x v="255"/>
          </reference>
          <reference field="6" count="1">
            <x v="437"/>
          </reference>
        </references>
      </pivotArea>
    </format>
    <format dxfId="1110">
      <pivotArea dataOnly="0" labelOnly="1" outline="0" fieldPosition="0">
        <references count="2">
          <reference field="5" count="1" selected="0">
            <x v="256"/>
          </reference>
          <reference field="6" count="1">
            <x v="578"/>
          </reference>
        </references>
      </pivotArea>
    </format>
    <format dxfId="1109">
      <pivotArea dataOnly="0" labelOnly="1" outline="0" fieldPosition="0">
        <references count="2">
          <reference field="5" count="1" selected="0">
            <x v="257"/>
          </reference>
          <reference field="6" count="1">
            <x v="577"/>
          </reference>
        </references>
      </pivotArea>
    </format>
    <format dxfId="1108">
      <pivotArea dataOnly="0" labelOnly="1" outline="0" fieldPosition="0">
        <references count="2">
          <reference field="5" count="1" selected="0">
            <x v="258"/>
          </reference>
          <reference field="6" count="1">
            <x v="232"/>
          </reference>
        </references>
      </pivotArea>
    </format>
    <format dxfId="1107">
      <pivotArea dataOnly="0" labelOnly="1" outline="0" fieldPosition="0">
        <references count="2">
          <reference field="5" count="1" selected="0">
            <x v="259"/>
          </reference>
          <reference field="6" count="1">
            <x v="594"/>
          </reference>
        </references>
      </pivotArea>
    </format>
    <format dxfId="1106">
      <pivotArea dataOnly="0" labelOnly="1" outline="0" fieldPosition="0">
        <references count="2">
          <reference field="5" count="1" selected="0">
            <x v="260"/>
          </reference>
          <reference field="6" count="1">
            <x v="251"/>
          </reference>
        </references>
      </pivotArea>
    </format>
    <format dxfId="1105">
      <pivotArea dataOnly="0" labelOnly="1" outline="0" fieldPosition="0">
        <references count="2">
          <reference field="5" count="1" selected="0">
            <x v="261"/>
          </reference>
          <reference field="6" count="1">
            <x v="107"/>
          </reference>
        </references>
      </pivotArea>
    </format>
    <format dxfId="1104">
      <pivotArea dataOnly="0" labelOnly="1" outline="0" fieldPosition="0">
        <references count="2">
          <reference field="5" count="1" selected="0">
            <x v="262"/>
          </reference>
          <reference field="6" count="1">
            <x v="108"/>
          </reference>
        </references>
      </pivotArea>
    </format>
    <format dxfId="1103">
      <pivotArea dataOnly="0" labelOnly="1" outline="0" fieldPosition="0">
        <references count="2">
          <reference field="5" count="1" selected="0">
            <x v="263"/>
          </reference>
          <reference field="6" count="1">
            <x v="593"/>
          </reference>
        </references>
      </pivotArea>
    </format>
    <format dxfId="1102">
      <pivotArea dataOnly="0" labelOnly="1" outline="0" fieldPosition="0">
        <references count="2">
          <reference field="5" count="1" selected="0">
            <x v="264"/>
          </reference>
          <reference field="6" count="1">
            <x v="807"/>
          </reference>
        </references>
      </pivotArea>
    </format>
    <format dxfId="1101">
      <pivotArea dataOnly="0" labelOnly="1" outline="0" fieldPosition="0">
        <references count="2">
          <reference field="5" count="1" selected="0">
            <x v="265"/>
          </reference>
          <reference field="6" count="1">
            <x v="147"/>
          </reference>
        </references>
      </pivotArea>
    </format>
    <format dxfId="1100">
      <pivotArea dataOnly="0" labelOnly="1" outline="0" fieldPosition="0">
        <references count="2">
          <reference field="5" count="1" selected="0">
            <x v="266"/>
          </reference>
          <reference field="6" count="1">
            <x v="617"/>
          </reference>
        </references>
      </pivotArea>
    </format>
    <format dxfId="1099">
      <pivotArea dataOnly="0" labelOnly="1" outline="0" fieldPosition="0">
        <references count="2">
          <reference field="5" count="1" selected="0">
            <x v="268"/>
          </reference>
          <reference field="6" count="1">
            <x v="436"/>
          </reference>
        </references>
      </pivotArea>
    </format>
    <format dxfId="1098">
      <pivotArea dataOnly="0" labelOnly="1" outline="0" fieldPosition="0">
        <references count="2">
          <reference field="5" count="1" selected="0">
            <x v="269"/>
          </reference>
          <reference field="6" count="1">
            <x v="619"/>
          </reference>
        </references>
      </pivotArea>
    </format>
    <format dxfId="1097">
      <pivotArea dataOnly="0" labelOnly="1" outline="0" fieldPosition="0">
        <references count="2">
          <reference field="5" count="1" selected="0">
            <x v="270"/>
          </reference>
          <reference field="6" count="1">
            <x v="88"/>
          </reference>
        </references>
      </pivotArea>
    </format>
    <format dxfId="1096">
      <pivotArea dataOnly="0" labelOnly="1" outline="0" fieldPosition="0">
        <references count="2">
          <reference field="5" count="1" selected="0">
            <x v="271"/>
          </reference>
          <reference field="6" count="1">
            <x v="595"/>
          </reference>
        </references>
      </pivotArea>
    </format>
    <format dxfId="1095">
      <pivotArea dataOnly="0" labelOnly="1" outline="0" fieldPosition="0">
        <references count="2">
          <reference field="5" count="1" selected="0">
            <x v="273"/>
          </reference>
          <reference field="6" count="1">
            <x v="86"/>
          </reference>
        </references>
      </pivotArea>
    </format>
    <format dxfId="1094">
      <pivotArea dataOnly="0" labelOnly="1" outline="0" fieldPosition="0">
        <references count="2">
          <reference field="5" count="1" selected="0">
            <x v="275"/>
          </reference>
          <reference field="6" count="1">
            <x v="110"/>
          </reference>
        </references>
      </pivotArea>
    </format>
    <format dxfId="1093">
      <pivotArea dataOnly="0" labelOnly="1" outline="0" fieldPosition="0">
        <references count="2">
          <reference field="5" count="1" selected="0">
            <x v="276"/>
          </reference>
          <reference field="6" count="1">
            <x v="87"/>
          </reference>
        </references>
      </pivotArea>
    </format>
    <format dxfId="1092">
      <pivotArea dataOnly="0" labelOnly="1" outline="0" fieldPosition="0">
        <references count="2">
          <reference field="5" count="1" selected="0">
            <x v="277"/>
          </reference>
          <reference field="6" count="1">
            <x v="250"/>
          </reference>
        </references>
      </pivotArea>
    </format>
    <format dxfId="1091">
      <pivotArea dataOnly="0" labelOnly="1" outline="0" fieldPosition="0">
        <references count="2">
          <reference field="5" count="1" selected="0">
            <x v="278"/>
          </reference>
          <reference field="6" count="1">
            <x v="109"/>
          </reference>
        </references>
      </pivotArea>
    </format>
    <format dxfId="1090">
      <pivotArea dataOnly="0" labelOnly="1" outline="0" fieldPosition="0">
        <references count="2">
          <reference field="5" count="1" selected="0">
            <x v="279"/>
          </reference>
          <reference field="6" count="1">
            <x v="391"/>
          </reference>
        </references>
      </pivotArea>
    </format>
    <format dxfId="1089">
      <pivotArea dataOnly="0" labelOnly="1" outline="0" fieldPosition="0">
        <references count="2">
          <reference field="5" count="1" selected="0">
            <x v="280"/>
          </reference>
          <reference field="6" count="1">
            <x v="596"/>
          </reference>
        </references>
      </pivotArea>
    </format>
    <format dxfId="1088">
      <pivotArea dataOnly="0" labelOnly="1" outline="0" fieldPosition="0">
        <references count="2">
          <reference field="5" count="1" selected="0">
            <x v="281"/>
          </reference>
          <reference field="6" count="1">
            <x v="560"/>
          </reference>
        </references>
      </pivotArea>
    </format>
    <format dxfId="1087">
      <pivotArea dataOnly="0" labelOnly="1" outline="0" fieldPosition="0">
        <references count="2">
          <reference field="5" count="1" selected="0">
            <x v="282"/>
          </reference>
          <reference field="6" count="1">
            <x v="550"/>
          </reference>
        </references>
      </pivotArea>
    </format>
    <format dxfId="1086">
      <pivotArea dataOnly="0" labelOnly="1" outline="0" fieldPosition="0">
        <references count="2">
          <reference field="5" count="1" selected="0">
            <x v="283"/>
          </reference>
          <reference field="6" count="1">
            <x v="559"/>
          </reference>
        </references>
      </pivotArea>
    </format>
    <format dxfId="1085">
      <pivotArea dataOnly="0" labelOnly="1" outline="0" fieldPosition="0">
        <references count="2">
          <reference field="5" count="1" selected="0">
            <x v="284"/>
          </reference>
          <reference field="6" count="1">
            <x v="561"/>
          </reference>
        </references>
      </pivotArea>
    </format>
    <format dxfId="1084">
      <pivotArea dataOnly="0" labelOnly="1" outline="0" fieldPosition="0">
        <references count="2">
          <reference field="5" count="1" selected="0">
            <x v="285"/>
          </reference>
          <reference field="6" count="1">
            <x v="547"/>
          </reference>
        </references>
      </pivotArea>
    </format>
    <format dxfId="1083">
      <pivotArea dataOnly="0" labelOnly="1" outline="0" fieldPosition="0">
        <references count="2">
          <reference field="5" count="1" selected="0">
            <x v="286"/>
          </reference>
          <reference field="6" count="1">
            <x v="553"/>
          </reference>
        </references>
      </pivotArea>
    </format>
    <format dxfId="1082">
      <pivotArea dataOnly="0" labelOnly="1" outline="0" fieldPosition="0">
        <references count="2">
          <reference field="5" count="1" selected="0">
            <x v="287"/>
          </reference>
          <reference field="6" count="1">
            <x v="558"/>
          </reference>
        </references>
      </pivotArea>
    </format>
    <format dxfId="1081">
      <pivotArea dataOnly="0" labelOnly="1" outline="0" fieldPosition="0">
        <references count="2">
          <reference field="5" count="1" selected="0">
            <x v="288"/>
          </reference>
          <reference field="6" count="1">
            <x v="181"/>
          </reference>
        </references>
      </pivotArea>
    </format>
    <format dxfId="1080">
      <pivotArea dataOnly="0" labelOnly="1" outline="0" fieldPosition="0">
        <references count="2">
          <reference field="5" count="1" selected="0">
            <x v="289"/>
          </reference>
          <reference field="6" count="1">
            <x v="393"/>
          </reference>
        </references>
      </pivotArea>
    </format>
    <format dxfId="1079">
      <pivotArea dataOnly="0" labelOnly="1" outline="0" fieldPosition="0">
        <references count="2">
          <reference field="5" count="1" selected="0">
            <x v="290"/>
          </reference>
          <reference field="6" count="1">
            <x v="1"/>
          </reference>
        </references>
      </pivotArea>
    </format>
    <format dxfId="1078">
      <pivotArea dataOnly="0" labelOnly="1" outline="0" fieldPosition="0">
        <references count="2">
          <reference field="5" count="1" selected="0">
            <x v="291"/>
          </reference>
          <reference field="6" count="1">
            <x v="404"/>
          </reference>
        </references>
      </pivotArea>
    </format>
    <format dxfId="1077">
      <pivotArea dataOnly="0" labelOnly="1" outline="0" fieldPosition="0">
        <references count="2">
          <reference field="5" count="1" selected="0">
            <x v="292"/>
          </reference>
          <reference field="6" count="1">
            <x v="394"/>
          </reference>
        </references>
      </pivotArea>
    </format>
    <format dxfId="1076">
      <pivotArea dataOnly="0" labelOnly="1" outline="0" fieldPosition="0">
        <references count="2">
          <reference field="5" count="1" selected="0">
            <x v="293"/>
          </reference>
          <reference field="6" count="1">
            <x v="392"/>
          </reference>
        </references>
      </pivotArea>
    </format>
    <format dxfId="1075">
      <pivotArea dataOnly="0" labelOnly="1" outline="0" fieldPosition="0">
        <references count="2">
          <reference field="5" count="1" selected="0">
            <x v="294"/>
          </reference>
          <reference field="6" count="1">
            <x v="407"/>
          </reference>
        </references>
      </pivotArea>
    </format>
    <format dxfId="1074">
      <pivotArea dataOnly="0" labelOnly="1" outline="0" fieldPosition="0">
        <references count="2">
          <reference field="5" count="1" selected="0">
            <x v="295"/>
          </reference>
          <reference field="6" count="1">
            <x v="168"/>
          </reference>
        </references>
      </pivotArea>
    </format>
    <format dxfId="1073">
      <pivotArea dataOnly="0" labelOnly="1" outline="0" fieldPosition="0">
        <references count="2">
          <reference field="5" count="1" selected="0">
            <x v="296"/>
          </reference>
          <reference field="6" count="1">
            <x v="565"/>
          </reference>
        </references>
      </pivotArea>
    </format>
    <format dxfId="1072">
      <pivotArea dataOnly="0" labelOnly="1" outline="0" fieldPosition="0">
        <references count="2">
          <reference field="5" count="1" selected="0">
            <x v="297"/>
          </reference>
          <reference field="6" count="1">
            <x v="158"/>
          </reference>
        </references>
      </pivotArea>
    </format>
    <format dxfId="1071">
      <pivotArea dataOnly="0" labelOnly="1" outline="0" fieldPosition="0">
        <references count="2">
          <reference field="5" count="1" selected="0">
            <x v="298"/>
          </reference>
          <reference field="6" count="1">
            <x v="418"/>
          </reference>
        </references>
      </pivotArea>
    </format>
    <format dxfId="1070">
      <pivotArea dataOnly="0" labelOnly="1" outline="0" fieldPosition="0">
        <references count="2">
          <reference field="5" count="1" selected="0">
            <x v="299"/>
          </reference>
          <reference field="6" count="1">
            <x v="408"/>
          </reference>
        </references>
      </pivotArea>
    </format>
    <format dxfId="1069">
      <pivotArea dataOnly="0" labelOnly="1" outline="0" fieldPosition="0">
        <references count="2">
          <reference field="5" count="1" selected="0">
            <x v="300"/>
          </reference>
          <reference field="6" count="1">
            <x v="555"/>
          </reference>
        </references>
      </pivotArea>
    </format>
    <format dxfId="1068">
      <pivotArea dataOnly="0" labelOnly="1" outline="0" fieldPosition="0">
        <references count="2">
          <reference field="5" count="1" selected="0">
            <x v="301"/>
          </reference>
          <reference field="6" count="1">
            <x v="548"/>
          </reference>
        </references>
      </pivotArea>
    </format>
    <format dxfId="1067">
      <pivotArea dataOnly="0" labelOnly="1" outline="0" fieldPosition="0">
        <references count="2">
          <reference field="5" count="1" selected="0">
            <x v="302"/>
          </reference>
          <reference field="6" count="1">
            <x v="557"/>
          </reference>
        </references>
      </pivotArea>
    </format>
    <format dxfId="1066">
      <pivotArea dataOnly="0" labelOnly="1" outline="0" fieldPosition="0">
        <references count="2">
          <reference field="5" count="1" selected="0">
            <x v="303"/>
          </reference>
          <reference field="6" count="1">
            <x v="402"/>
          </reference>
        </references>
      </pivotArea>
    </format>
    <format dxfId="1065">
      <pivotArea dataOnly="0" labelOnly="1" outline="0" fieldPosition="0">
        <references count="2">
          <reference field="5" count="1" selected="0">
            <x v="304"/>
          </reference>
          <reference field="6" count="1">
            <x v="405"/>
          </reference>
        </references>
      </pivotArea>
    </format>
    <format dxfId="1064">
      <pivotArea dataOnly="0" labelOnly="1" outline="0" fieldPosition="0">
        <references count="2">
          <reference field="5" count="1" selected="0">
            <x v="305"/>
          </reference>
          <reference field="6" count="1">
            <x v="401"/>
          </reference>
        </references>
      </pivotArea>
    </format>
    <format dxfId="1063">
      <pivotArea dataOnly="0" labelOnly="1" outline="0" fieldPosition="0">
        <references count="2">
          <reference field="5" count="1" selected="0">
            <x v="306"/>
          </reference>
          <reference field="6" count="1">
            <x v="406"/>
          </reference>
        </references>
      </pivotArea>
    </format>
    <format dxfId="1062">
      <pivotArea dataOnly="0" labelOnly="1" outline="0" fieldPosition="0">
        <references count="2">
          <reference field="5" count="1" selected="0">
            <x v="307"/>
          </reference>
          <reference field="6" count="1">
            <x v="395"/>
          </reference>
        </references>
      </pivotArea>
    </format>
    <format dxfId="1061">
      <pivotArea dataOnly="0" labelOnly="1" outline="0" fieldPosition="0">
        <references count="2">
          <reference field="5" count="1" selected="0">
            <x v="308"/>
          </reference>
          <reference field="6" count="1">
            <x v="399"/>
          </reference>
        </references>
      </pivotArea>
    </format>
    <format dxfId="1060">
      <pivotArea dataOnly="0" labelOnly="1" outline="0" fieldPosition="0">
        <references count="2">
          <reference field="5" count="1" selected="0">
            <x v="309"/>
          </reference>
          <reference field="6" count="1">
            <x v="419"/>
          </reference>
        </references>
      </pivotArea>
    </format>
    <format dxfId="1059">
      <pivotArea dataOnly="0" labelOnly="1" outline="0" fieldPosition="0">
        <references count="2">
          <reference field="5" count="1" selected="0">
            <x v="310"/>
          </reference>
          <reference field="6" count="1">
            <x v="415"/>
          </reference>
        </references>
      </pivotArea>
    </format>
    <format dxfId="1058">
      <pivotArea dataOnly="0" labelOnly="1" outline="0" fieldPosition="0">
        <references count="2">
          <reference field="5" count="1" selected="0">
            <x v="311"/>
          </reference>
          <reference field="6" count="1">
            <x v="170"/>
          </reference>
        </references>
      </pivotArea>
    </format>
    <format dxfId="1057">
      <pivotArea dataOnly="0" labelOnly="1" outline="0" fieldPosition="0">
        <references count="2">
          <reference field="5" count="1" selected="0">
            <x v="312"/>
          </reference>
          <reference field="6" count="1">
            <x v="607"/>
          </reference>
        </references>
      </pivotArea>
    </format>
    <format dxfId="1056">
      <pivotArea dataOnly="0" labelOnly="1" outline="0" fieldPosition="0">
        <references count="2">
          <reference field="5" count="1" selected="0">
            <x v="313"/>
          </reference>
          <reference field="6" count="1">
            <x v="414"/>
          </reference>
        </references>
      </pivotArea>
    </format>
    <format dxfId="1055">
      <pivotArea dataOnly="0" labelOnly="1" outline="0" fieldPosition="0">
        <references count="2">
          <reference field="5" count="1" selected="0">
            <x v="314"/>
          </reference>
          <reference field="6" count="1">
            <x v="432"/>
          </reference>
        </references>
      </pivotArea>
    </format>
    <format dxfId="1054">
      <pivotArea dataOnly="0" labelOnly="1" outline="0" fieldPosition="0">
        <references count="2">
          <reference field="5" count="1" selected="0">
            <x v="316"/>
          </reference>
          <reference field="6" count="1">
            <x v="157"/>
          </reference>
        </references>
      </pivotArea>
    </format>
    <format dxfId="1053">
      <pivotArea dataOnly="0" labelOnly="1" outline="0" fieldPosition="0">
        <references count="2">
          <reference field="5" count="1" selected="0">
            <x v="317"/>
          </reference>
          <reference field="6" count="1">
            <x v="411"/>
          </reference>
        </references>
      </pivotArea>
    </format>
    <format dxfId="1052">
      <pivotArea dataOnly="0" labelOnly="1" outline="0" fieldPosition="0">
        <references count="2">
          <reference field="5" count="1" selected="0">
            <x v="318"/>
          </reference>
          <reference field="6" count="1">
            <x v="611"/>
          </reference>
        </references>
      </pivotArea>
    </format>
    <format dxfId="1051">
      <pivotArea dataOnly="0" labelOnly="1" outline="0" fieldPosition="0">
        <references count="2">
          <reference field="5" count="1" selected="0">
            <x v="319"/>
          </reference>
          <reference field="6" count="1">
            <x v="160"/>
          </reference>
        </references>
      </pivotArea>
    </format>
    <format dxfId="1050">
      <pivotArea dataOnly="0" labelOnly="1" outline="0" fieldPosition="0">
        <references count="2">
          <reference field="5" count="1" selected="0">
            <x v="320"/>
          </reference>
          <reference field="6" count="1">
            <x v="420"/>
          </reference>
        </references>
      </pivotArea>
    </format>
    <format dxfId="1049">
      <pivotArea dataOnly="0" labelOnly="1" outline="0" fieldPosition="0">
        <references count="2">
          <reference field="5" count="1" selected="0">
            <x v="321"/>
          </reference>
          <reference field="6" count="1">
            <x v="552"/>
          </reference>
        </references>
      </pivotArea>
    </format>
    <format dxfId="1048">
      <pivotArea dataOnly="0" labelOnly="1" outline="0" fieldPosition="0">
        <references count="2">
          <reference field="5" count="1" selected="0">
            <x v="322"/>
          </reference>
          <reference field="6" count="1">
            <x v="556"/>
          </reference>
        </references>
      </pivotArea>
    </format>
    <format dxfId="1047">
      <pivotArea dataOnly="0" labelOnly="1" outline="0" fieldPosition="0">
        <references count="2">
          <reference field="5" count="1" selected="0">
            <x v="323"/>
          </reference>
          <reference field="6" count="1">
            <x v="546"/>
          </reference>
        </references>
      </pivotArea>
    </format>
    <format dxfId="1046">
      <pivotArea dataOnly="0" labelOnly="1" outline="0" fieldPosition="0">
        <references count="2">
          <reference field="5" count="1" selected="0">
            <x v="326"/>
          </reference>
          <reference field="6" count="1">
            <x v="551"/>
          </reference>
        </references>
      </pivotArea>
    </format>
    <format dxfId="1045">
      <pivotArea dataOnly="0" labelOnly="1" outline="0" fieldPosition="0">
        <references count="2">
          <reference field="5" count="1" selected="0">
            <x v="327"/>
          </reference>
          <reference field="6" count="1">
            <x v="549"/>
          </reference>
        </references>
      </pivotArea>
    </format>
    <format dxfId="1044">
      <pivotArea dataOnly="0" labelOnly="1" outline="0" fieldPosition="0">
        <references count="2">
          <reference field="5" count="1" selected="0">
            <x v="328"/>
          </reference>
          <reference field="6" count="1">
            <x v="400"/>
          </reference>
        </references>
      </pivotArea>
    </format>
    <format dxfId="1043">
      <pivotArea dataOnly="0" labelOnly="1" outline="0" fieldPosition="0">
        <references count="2">
          <reference field="5" count="1" selected="0">
            <x v="329"/>
          </reference>
          <reference field="6" count="1">
            <x v="161"/>
          </reference>
        </references>
      </pivotArea>
    </format>
    <format dxfId="1042">
      <pivotArea dataOnly="0" labelOnly="1" outline="0" fieldPosition="0">
        <references count="2">
          <reference field="5" count="1" selected="0">
            <x v="331"/>
          </reference>
          <reference field="6" count="1">
            <x v="266"/>
          </reference>
        </references>
      </pivotArea>
    </format>
    <format dxfId="1041">
      <pivotArea dataOnly="0" labelOnly="1" outline="0" fieldPosition="0">
        <references count="2">
          <reference field="5" count="1" selected="0">
            <x v="332"/>
          </reference>
          <reference field="6" count="1">
            <x v="609"/>
          </reference>
        </references>
      </pivotArea>
    </format>
    <format dxfId="1040">
      <pivotArea dataOnly="0" labelOnly="1" outline="0" fieldPosition="0">
        <references count="2">
          <reference field="5" count="1" selected="0">
            <x v="333"/>
          </reference>
          <reference field="6" count="1">
            <x v="610"/>
          </reference>
        </references>
      </pivotArea>
    </format>
    <format dxfId="1039">
      <pivotArea dataOnly="0" labelOnly="1" outline="0" fieldPosition="0">
        <references count="2">
          <reference field="5" count="1" selected="0">
            <x v="334"/>
          </reference>
          <reference field="6" count="1">
            <x v="36"/>
          </reference>
        </references>
      </pivotArea>
    </format>
    <format dxfId="1038">
      <pivotArea dataOnly="0" labelOnly="1" outline="0" fieldPosition="0">
        <references count="2">
          <reference field="5" count="1" selected="0">
            <x v="335"/>
          </reference>
          <reference field="6" count="1">
            <x v="413"/>
          </reference>
        </references>
      </pivotArea>
    </format>
    <format dxfId="1037">
      <pivotArea dataOnly="0" labelOnly="1" outline="0" fieldPosition="0">
        <references count="2">
          <reference field="5" count="1" selected="0">
            <x v="336"/>
          </reference>
          <reference field="6" count="1">
            <x v="601"/>
          </reference>
        </references>
      </pivotArea>
    </format>
    <format dxfId="1036">
      <pivotArea dataOnly="0" labelOnly="1" outline="0" fieldPosition="0">
        <references count="2">
          <reference field="5" count="1" selected="0">
            <x v="337"/>
          </reference>
          <reference field="6" count="1">
            <x v="234"/>
          </reference>
        </references>
      </pivotArea>
    </format>
    <format dxfId="1035">
      <pivotArea dataOnly="0" labelOnly="1" outline="0" fieldPosition="0">
        <references count="2">
          <reference field="5" count="1" selected="0">
            <x v="338"/>
          </reference>
          <reference field="6" count="1">
            <x v="163"/>
          </reference>
        </references>
      </pivotArea>
    </format>
    <format dxfId="1034">
      <pivotArea dataOnly="0" labelOnly="1" outline="0" fieldPosition="0">
        <references count="2">
          <reference field="5" count="1" selected="0">
            <x v="339"/>
          </reference>
          <reference field="6" count="1">
            <x v="625"/>
          </reference>
        </references>
      </pivotArea>
    </format>
    <format dxfId="1033">
      <pivotArea dataOnly="0" labelOnly="1" outline="0" fieldPosition="0">
        <references count="2">
          <reference field="5" count="1" selected="0">
            <x v="340"/>
          </reference>
          <reference field="6" count="1">
            <x v="626"/>
          </reference>
        </references>
      </pivotArea>
    </format>
    <format dxfId="1032">
      <pivotArea dataOnly="0" labelOnly="1" outline="0" fieldPosition="0">
        <references count="2">
          <reference field="5" count="1" selected="0">
            <x v="341"/>
          </reference>
          <reference field="6" count="1">
            <x v="566"/>
          </reference>
        </references>
      </pivotArea>
    </format>
    <format dxfId="1031">
      <pivotArea dataOnly="0" labelOnly="1" outline="0" fieldPosition="0">
        <references count="2">
          <reference field="5" count="1" selected="0">
            <x v="342"/>
          </reference>
          <reference field="6" count="1">
            <x v="261"/>
          </reference>
        </references>
      </pivotArea>
    </format>
    <format dxfId="1030">
      <pivotArea dataOnly="0" labelOnly="1" outline="0" fieldPosition="0">
        <references count="2">
          <reference field="5" count="1" selected="0">
            <x v="343"/>
          </reference>
          <reference field="6" count="1">
            <x v="676"/>
          </reference>
        </references>
      </pivotArea>
    </format>
    <format dxfId="1029">
      <pivotArea dataOnly="0" labelOnly="1" outline="0" fieldPosition="0">
        <references count="2">
          <reference field="5" count="1" selected="0">
            <x v="344"/>
          </reference>
          <reference field="6" count="1">
            <x v="164"/>
          </reference>
        </references>
      </pivotArea>
    </format>
    <format dxfId="1028">
      <pivotArea dataOnly="0" labelOnly="1" outline="0" fieldPosition="0">
        <references count="2">
          <reference field="5" count="1" selected="0">
            <x v="345"/>
          </reference>
          <reference field="6" count="1">
            <x v="162"/>
          </reference>
        </references>
      </pivotArea>
    </format>
    <format dxfId="1027">
      <pivotArea dataOnly="0" labelOnly="1" outline="0" fieldPosition="0">
        <references count="2">
          <reference field="5" count="1" selected="0">
            <x v="346"/>
          </reference>
          <reference field="6" count="1">
            <x v="608"/>
          </reference>
        </references>
      </pivotArea>
    </format>
    <format dxfId="1026">
      <pivotArea dataOnly="0" labelOnly="1" outline="0" fieldPosition="0">
        <references count="2">
          <reference field="5" count="1" selected="0">
            <x v="347"/>
          </reference>
          <reference field="6" count="1">
            <x v="574"/>
          </reference>
        </references>
      </pivotArea>
    </format>
    <format dxfId="1025">
      <pivotArea dataOnly="0" labelOnly="1" outline="0" fieldPosition="0">
        <references count="2">
          <reference field="5" count="1" selected="0">
            <x v="348"/>
          </reference>
          <reference field="6" count="1">
            <x v="430"/>
          </reference>
        </references>
      </pivotArea>
    </format>
    <format dxfId="1024">
      <pivotArea dataOnly="0" labelOnly="1" outline="0" fieldPosition="0">
        <references count="2">
          <reference field="5" count="1" selected="0">
            <x v="349"/>
          </reference>
          <reference field="6" count="1">
            <x v="171"/>
          </reference>
        </references>
      </pivotArea>
    </format>
    <format dxfId="1023">
      <pivotArea dataOnly="0" labelOnly="1" outline="0" fieldPosition="0">
        <references count="2">
          <reference field="5" count="1" selected="0">
            <x v="350"/>
          </reference>
          <reference field="6" count="1">
            <x v="810"/>
          </reference>
        </references>
      </pivotArea>
    </format>
    <format dxfId="1022">
      <pivotArea dataOnly="0" labelOnly="1" outline="0" fieldPosition="0">
        <references count="2">
          <reference field="5" count="1" selected="0">
            <x v="351"/>
          </reference>
          <reference field="6" count="1">
            <x v="603"/>
          </reference>
        </references>
      </pivotArea>
    </format>
    <format dxfId="1021">
      <pivotArea dataOnly="0" labelOnly="1" outline="0" fieldPosition="0">
        <references count="2">
          <reference field="5" count="1" selected="0">
            <x v="353"/>
          </reference>
          <reference field="6" count="1">
            <x v="563"/>
          </reference>
        </references>
      </pivotArea>
    </format>
    <format dxfId="1020">
      <pivotArea dataOnly="0" labelOnly="1" outline="0" fieldPosition="0">
        <references count="2">
          <reference field="5" count="1" selected="0">
            <x v="354"/>
          </reference>
          <reference field="6" count="1">
            <x v="562"/>
          </reference>
        </references>
      </pivotArea>
    </format>
    <format dxfId="1019">
      <pivotArea dataOnly="0" labelOnly="1" outline="0" fieldPosition="0">
        <references count="2">
          <reference field="5" count="1" selected="0">
            <x v="355"/>
          </reference>
          <reference field="6" count="1">
            <x v="564"/>
          </reference>
        </references>
      </pivotArea>
    </format>
    <format dxfId="1018">
      <pivotArea dataOnly="0" labelOnly="1" outline="0" fieldPosition="0">
        <references count="2">
          <reference field="5" count="1" selected="0">
            <x v="357"/>
          </reference>
          <reference field="6" count="1">
            <x v="305"/>
          </reference>
        </references>
      </pivotArea>
    </format>
    <format dxfId="1017">
      <pivotArea dataOnly="0" labelOnly="1" outline="0" fieldPosition="0">
        <references count="2">
          <reference field="5" count="1" selected="0">
            <x v="358"/>
          </reference>
          <reference field="6" count="1">
            <x v="303"/>
          </reference>
        </references>
      </pivotArea>
    </format>
    <format dxfId="1016">
      <pivotArea dataOnly="0" labelOnly="1" outline="0" fieldPosition="0">
        <references count="2">
          <reference field="5" count="1" selected="0">
            <x v="359"/>
          </reference>
          <reference field="6" count="1">
            <x v="304"/>
          </reference>
        </references>
      </pivotArea>
    </format>
    <format dxfId="1015">
      <pivotArea dataOnly="0" labelOnly="1" outline="0" fieldPosition="0">
        <references count="2">
          <reference field="5" count="1" selected="0">
            <x v="360"/>
          </reference>
          <reference field="6" count="1">
            <x v="302"/>
          </reference>
        </references>
      </pivotArea>
    </format>
    <format dxfId="1014">
      <pivotArea dataOnly="0" labelOnly="1" outline="0" fieldPosition="0">
        <references count="2">
          <reference field="5" count="1" selected="0">
            <x v="361"/>
          </reference>
          <reference field="6" count="1">
            <x v="301"/>
          </reference>
        </references>
      </pivotArea>
    </format>
    <format dxfId="1013">
      <pivotArea dataOnly="0" labelOnly="1" outline="0" fieldPosition="0">
        <references count="2">
          <reference field="5" count="1" selected="0">
            <x v="362"/>
          </reference>
          <reference field="6" count="1">
            <x v="306"/>
          </reference>
        </references>
      </pivotArea>
    </format>
    <format dxfId="1012">
      <pivotArea dataOnly="0" labelOnly="1" outline="0" fieldPosition="0">
        <references count="2">
          <reference field="5" count="1" selected="0">
            <x v="363"/>
          </reference>
          <reference field="6" count="1">
            <x v="312"/>
          </reference>
        </references>
      </pivotArea>
    </format>
    <format dxfId="1011">
      <pivotArea dataOnly="0" labelOnly="1" outline="0" fieldPosition="0">
        <references count="2">
          <reference field="5" count="1" selected="0">
            <x v="364"/>
          </reference>
          <reference field="6" count="1">
            <x v="310"/>
          </reference>
        </references>
      </pivotArea>
    </format>
    <format dxfId="1010">
      <pivotArea dataOnly="0" labelOnly="1" outline="0" fieldPosition="0">
        <references count="2">
          <reference field="5" count="1" selected="0">
            <x v="365"/>
          </reference>
          <reference field="6" count="1">
            <x v="311"/>
          </reference>
        </references>
      </pivotArea>
    </format>
    <format dxfId="1009">
      <pivotArea dataOnly="0" labelOnly="1" outline="0" fieldPosition="0">
        <references count="2">
          <reference field="5" count="1" selected="0">
            <x v="366"/>
          </reference>
          <reference field="6" count="1">
            <x v="314"/>
          </reference>
        </references>
      </pivotArea>
    </format>
    <format dxfId="1008">
      <pivotArea dataOnly="0" labelOnly="1" outline="0" fieldPosition="0">
        <references count="2">
          <reference field="5" count="1" selected="0">
            <x v="367"/>
          </reference>
          <reference field="6" count="1">
            <x v="313"/>
          </reference>
        </references>
      </pivotArea>
    </format>
    <format dxfId="1007">
      <pivotArea dataOnly="0" labelOnly="1" outline="0" fieldPosition="0">
        <references count="2">
          <reference field="5" count="1" selected="0">
            <x v="368"/>
          </reference>
          <reference field="6" count="1">
            <x v="317"/>
          </reference>
        </references>
      </pivotArea>
    </format>
    <format dxfId="1006">
      <pivotArea dataOnly="0" labelOnly="1" outline="0" fieldPosition="0">
        <references count="2">
          <reference field="5" count="1" selected="0">
            <x v="369"/>
          </reference>
          <reference field="6" count="1">
            <x v="582"/>
          </reference>
        </references>
      </pivotArea>
    </format>
    <format dxfId="1005">
      <pivotArea dataOnly="0" labelOnly="1" outline="0" fieldPosition="0">
        <references count="2">
          <reference field="5" count="1" selected="0">
            <x v="370"/>
          </reference>
          <reference field="6" count="1">
            <x v="293"/>
          </reference>
        </references>
      </pivotArea>
    </format>
    <format dxfId="1004">
      <pivotArea dataOnly="0" labelOnly="1" outline="0" fieldPosition="0">
        <references count="2">
          <reference field="5" count="1" selected="0">
            <x v="371"/>
          </reference>
          <reference field="6" count="1">
            <x v="246"/>
          </reference>
        </references>
      </pivotArea>
    </format>
    <format dxfId="1003">
      <pivotArea dataOnly="0" labelOnly="1" outline="0" fieldPosition="0">
        <references count="2">
          <reference field="5" count="1" selected="0">
            <x v="372"/>
          </reference>
          <reference field="6" count="1">
            <x v="410"/>
          </reference>
        </references>
      </pivotArea>
    </format>
    <format dxfId="1002">
      <pivotArea dataOnly="0" labelOnly="1" outline="0" fieldPosition="0">
        <references count="2">
          <reference field="5" count="1" selected="0">
            <x v="373"/>
          </reference>
          <reference field="6" count="1">
            <x v="307"/>
          </reference>
        </references>
      </pivotArea>
    </format>
    <format dxfId="1001">
      <pivotArea dataOnly="0" labelOnly="1" outline="0" fieldPosition="0">
        <references count="2">
          <reference field="5" count="1" selected="0">
            <x v="374"/>
          </reference>
          <reference field="6" count="1">
            <x v="811"/>
          </reference>
        </references>
      </pivotArea>
    </format>
    <format dxfId="1000">
      <pivotArea dataOnly="0" labelOnly="1" outline="0" fieldPosition="0">
        <references count="2">
          <reference field="5" count="1" selected="0">
            <x v="375"/>
          </reference>
          <reference field="6" count="1">
            <x v="308"/>
          </reference>
        </references>
      </pivotArea>
    </format>
    <format dxfId="999">
      <pivotArea dataOnly="0" labelOnly="1" outline="0" fieldPosition="0">
        <references count="2">
          <reference field="5" count="1" selected="0">
            <x v="376"/>
          </reference>
          <reference field="6" count="1">
            <x v="316"/>
          </reference>
        </references>
      </pivotArea>
    </format>
    <format dxfId="998">
      <pivotArea dataOnly="0" labelOnly="1" outline="0" fieldPosition="0">
        <references count="2">
          <reference field="5" count="1" selected="0">
            <x v="377"/>
          </reference>
          <reference field="6" count="1">
            <x v="315"/>
          </reference>
        </references>
      </pivotArea>
    </format>
    <format dxfId="997">
      <pivotArea dataOnly="0" labelOnly="1" outline="0" fieldPosition="0">
        <references count="2">
          <reference field="5" count="1" selected="0">
            <x v="378"/>
          </reference>
          <reference field="6" count="1">
            <x v="245"/>
          </reference>
        </references>
      </pivotArea>
    </format>
    <format dxfId="996">
      <pivotArea dataOnly="0" labelOnly="1" outline="0" fieldPosition="0">
        <references count="2">
          <reference field="5" count="1" selected="0">
            <x v="379"/>
          </reference>
          <reference field="6" count="1">
            <x v="674"/>
          </reference>
        </references>
      </pivotArea>
    </format>
    <format dxfId="995">
      <pivotArea dataOnly="0" labelOnly="1" outline="0" fieldPosition="0">
        <references count="2">
          <reference field="5" count="1" selected="0">
            <x v="380"/>
          </reference>
          <reference field="6" count="1">
            <x v="806"/>
          </reference>
        </references>
      </pivotArea>
    </format>
    <format dxfId="994">
      <pivotArea dataOnly="0" labelOnly="1" outline="0" fieldPosition="0">
        <references count="2">
          <reference field="5" count="1" selected="0">
            <x v="382"/>
          </reference>
          <reference field="6" count="1">
            <x v="583"/>
          </reference>
        </references>
      </pivotArea>
    </format>
    <format dxfId="993">
      <pivotArea dataOnly="0" labelOnly="1" outline="0" fieldPosition="0">
        <references count="2">
          <reference field="5" count="1" selected="0">
            <x v="383"/>
          </reference>
          <reference field="6" count="1">
            <x v="805"/>
          </reference>
        </references>
      </pivotArea>
    </format>
    <format dxfId="992">
      <pivotArea dataOnly="0" labelOnly="1" outline="0" fieldPosition="0">
        <references count="2">
          <reference field="5" count="1" selected="0">
            <x v="384"/>
          </reference>
          <reference field="6" count="1">
            <x v="575"/>
          </reference>
        </references>
      </pivotArea>
    </format>
    <format dxfId="991">
      <pivotArea dataOnly="0" labelOnly="1" outline="0" fieldPosition="0">
        <references count="2">
          <reference field="5" count="1" selected="0">
            <x v="385"/>
          </reference>
          <reference field="6" count="1">
            <x v="145"/>
          </reference>
        </references>
      </pivotArea>
    </format>
    <format dxfId="990">
      <pivotArea dataOnly="0" labelOnly="1" outline="0" fieldPosition="0">
        <references count="2">
          <reference field="5" count="1" selected="0">
            <x v="386"/>
          </reference>
          <reference field="6" count="1">
            <x v="190"/>
          </reference>
        </references>
      </pivotArea>
    </format>
    <format dxfId="989">
      <pivotArea dataOnly="0" labelOnly="1" outline="0" fieldPosition="0">
        <references count="2">
          <reference field="5" count="1" selected="0">
            <x v="388"/>
          </reference>
          <reference field="6" count="1">
            <x v="191"/>
          </reference>
        </references>
      </pivotArea>
    </format>
    <format dxfId="988">
      <pivotArea dataOnly="0" labelOnly="1" outline="0" fieldPosition="0">
        <references count="2">
          <reference field="5" count="1" selected="0">
            <x v="389"/>
          </reference>
          <reference field="6" count="1">
            <x v="324"/>
          </reference>
        </references>
      </pivotArea>
    </format>
    <format dxfId="987">
      <pivotArea dataOnly="0" labelOnly="1" outline="0" fieldPosition="0">
        <references count="2">
          <reference field="5" count="1" selected="0">
            <x v="390"/>
          </reference>
          <reference field="6" count="1">
            <x v="248"/>
          </reference>
        </references>
      </pivotArea>
    </format>
    <format dxfId="986">
      <pivotArea dataOnly="0" labelOnly="1" outline="0" fieldPosition="0">
        <references count="2">
          <reference field="5" count="1" selected="0">
            <x v="391"/>
          </reference>
          <reference field="6" count="1">
            <x v="89"/>
          </reference>
        </references>
      </pivotArea>
    </format>
    <format dxfId="985">
      <pivotArea dataOnly="0" labelOnly="1" outline="0" fieldPosition="0">
        <references count="2">
          <reference field="5" count="1" selected="0">
            <x v="393"/>
          </reference>
          <reference field="6" count="1">
            <x v="90"/>
          </reference>
        </references>
      </pivotArea>
    </format>
    <format dxfId="984">
      <pivotArea dataOnly="0" labelOnly="1" outline="0" fieldPosition="0">
        <references count="2">
          <reference field="5" count="1" selected="0">
            <x v="394"/>
          </reference>
          <reference field="6" count="1">
            <x v="236"/>
          </reference>
        </references>
      </pivotArea>
    </format>
    <format dxfId="983">
      <pivotArea dataOnly="0" labelOnly="1" outline="0" fieldPosition="0">
        <references count="2">
          <reference field="5" count="1" selected="0">
            <x v="396"/>
          </reference>
          <reference field="6" count="1">
            <x v="217"/>
          </reference>
        </references>
      </pivotArea>
    </format>
    <format dxfId="982">
      <pivotArea dataOnly="0" labelOnly="1" outline="0" fieldPosition="0">
        <references count="2">
          <reference field="5" count="1" selected="0">
            <x v="397"/>
          </reference>
          <reference field="6" count="1">
            <x v="198"/>
          </reference>
        </references>
      </pivotArea>
    </format>
    <format dxfId="981">
      <pivotArea dataOnly="0" labelOnly="1" outline="0" fieldPosition="0">
        <references count="2">
          <reference field="5" count="1" selected="0">
            <x v="398"/>
          </reference>
          <reference field="6" count="1">
            <x v="652"/>
          </reference>
        </references>
      </pivotArea>
    </format>
    <format dxfId="980">
      <pivotArea dataOnly="0" labelOnly="1" outline="0" fieldPosition="0">
        <references count="2">
          <reference field="5" count="1" selected="0">
            <x v="399"/>
          </reference>
          <reference field="6" count="1">
            <x v="567"/>
          </reference>
        </references>
      </pivotArea>
    </format>
    <format dxfId="979">
      <pivotArea dataOnly="0" labelOnly="1" outline="0" fieldPosition="0">
        <references count="2">
          <reference field="5" count="1" selected="0">
            <x v="400"/>
          </reference>
          <reference field="6" count="1">
            <x v="35"/>
          </reference>
        </references>
      </pivotArea>
    </format>
    <format dxfId="978">
      <pivotArea dataOnly="0" labelOnly="1" outline="0" fieldPosition="0">
        <references count="2">
          <reference field="5" count="1" selected="0">
            <x v="401"/>
          </reference>
          <reference field="6" count="1">
            <x v="568"/>
          </reference>
        </references>
      </pivotArea>
    </format>
    <format dxfId="977">
      <pivotArea dataOnly="0" labelOnly="1" outline="0" fieldPosition="0">
        <references count="2">
          <reference field="5" count="1" selected="0">
            <x v="402"/>
          </reference>
          <reference field="6" count="1">
            <x v="180"/>
          </reference>
        </references>
      </pivotArea>
    </format>
    <format dxfId="976">
      <pivotArea dataOnly="0" labelOnly="1" outline="0" fieldPosition="0">
        <references count="2">
          <reference field="5" count="1" selected="0">
            <x v="403"/>
          </reference>
          <reference field="6" count="1">
            <x v="612"/>
          </reference>
        </references>
      </pivotArea>
    </format>
    <format dxfId="975">
      <pivotArea dataOnly="0" labelOnly="1" outline="0" fieldPosition="0">
        <references count="2">
          <reference field="5" count="1" selected="0">
            <x v="405"/>
          </reference>
          <reference field="6" count="1">
            <x v="184"/>
          </reference>
        </references>
      </pivotArea>
    </format>
    <format dxfId="974">
      <pivotArea dataOnly="0" labelOnly="1" outline="0" fieldPosition="0">
        <references count="2">
          <reference field="5" count="1" selected="0">
            <x v="406"/>
          </reference>
          <reference field="6" count="1">
            <x v="196"/>
          </reference>
        </references>
      </pivotArea>
    </format>
    <format dxfId="973">
      <pivotArea dataOnly="0" labelOnly="1" outline="0" fieldPosition="0">
        <references count="2">
          <reference field="5" count="1" selected="0">
            <x v="407"/>
          </reference>
          <reference field="6" count="1">
            <x v="192"/>
          </reference>
        </references>
      </pivotArea>
    </format>
    <format dxfId="972">
      <pivotArea dataOnly="0" labelOnly="1" outline="0" fieldPosition="0">
        <references count="2">
          <reference field="5" count="1" selected="0">
            <x v="408"/>
          </reference>
          <reference field="6" count="1">
            <x v="197"/>
          </reference>
        </references>
      </pivotArea>
    </format>
    <format dxfId="971">
      <pivotArea dataOnly="0" labelOnly="1" outline="0" fieldPosition="0">
        <references count="2">
          <reference field="5" count="1" selected="0">
            <x v="411"/>
          </reference>
          <reference field="6" count="1">
            <x v="309"/>
          </reference>
        </references>
      </pivotArea>
    </format>
    <format dxfId="970">
      <pivotArea dataOnly="0" labelOnly="1" outline="0" fieldPosition="0">
        <references count="2">
          <reference field="5" count="1" selected="0">
            <x v="415"/>
          </reference>
          <reference field="6" count="1">
            <x v="100"/>
          </reference>
        </references>
      </pivotArea>
    </format>
    <format dxfId="969">
      <pivotArea dataOnly="0" labelOnly="1" outline="0" fieldPosition="0">
        <references count="2">
          <reference field="5" count="1" selected="0">
            <x v="416"/>
          </reference>
          <reference field="6" count="1">
            <x v="602"/>
          </reference>
        </references>
      </pivotArea>
    </format>
    <format dxfId="968">
      <pivotArea dataOnly="0" labelOnly="1" outline="0" fieldPosition="0">
        <references count="2">
          <reference field="5" count="1" selected="0">
            <x v="417"/>
          </reference>
          <reference field="6" count="1">
            <x v="247"/>
          </reference>
        </references>
      </pivotArea>
    </format>
    <format dxfId="967">
      <pivotArea dataOnly="0" labelOnly="1" outline="0" fieldPosition="0">
        <references count="2">
          <reference field="5" count="1" selected="0">
            <x v="418"/>
          </reference>
          <reference field="6" count="1">
            <x v="318"/>
          </reference>
        </references>
      </pivotArea>
    </format>
    <format dxfId="966">
      <pivotArea dataOnly="0" labelOnly="1" outline="0" fieldPosition="0">
        <references count="2">
          <reference field="5" count="1" selected="0">
            <x v="419"/>
          </reference>
          <reference field="6" count="1">
            <x v="669"/>
          </reference>
        </references>
      </pivotArea>
    </format>
    <format dxfId="965">
      <pivotArea dataOnly="0" labelOnly="1" outline="0" fieldPosition="0">
        <references count="2">
          <reference field="5" count="1" selected="0">
            <x v="420"/>
          </reference>
          <reference field="6" count="1">
            <x v="667"/>
          </reference>
        </references>
      </pivotArea>
    </format>
    <format dxfId="964">
      <pivotArea dataOnly="0" labelOnly="1" outline="0" fieldPosition="0">
        <references count="2">
          <reference field="5" count="1" selected="0">
            <x v="421"/>
          </reference>
          <reference field="6" count="1">
            <x v="37"/>
          </reference>
        </references>
      </pivotArea>
    </format>
    <format dxfId="963">
      <pivotArea dataOnly="0" labelOnly="1" outline="0" fieldPosition="0">
        <references count="2">
          <reference field="5" count="1" selected="0">
            <x v="422"/>
          </reference>
          <reference field="6" count="1">
            <x v="668"/>
          </reference>
        </references>
      </pivotArea>
    </format>
    <format dxfId="962">
      <pivotArea dataOnly="0" labelOnly="1" outline="0" fieldPosition="0">
        <references count="2">
          <reference field="5" count="1" selected="0">
            <x v="423"/>
          </reference>
          <reference field="6" count="1">
            <x v="325"/>
          </reference>
        </references>
      </pivotArea>
    </format>
    <format dxfId="961">
      <pivotArea dataOnly="0" labelOnly="1" outline="0" fieldPosition="0">
        <references count="2">
          <reference field="5" count="1" selected="0">
            <x v="424"/>
          </reference>
          <reference field="6" count="1">
            <x v="115"/>
          </reference>
        </references>
      </pivotArea>
    </format>
    <format dxfId="960">
      <pivotArea dataOnly="0" labelOnly="1" outline="0" fieldPosition="0">
        <references count="2">
          <reference field="5" count="1" selected="0">
            <x v="425"/>
          </reference>
          <reference field="6" count="1">
            <x v="117"/>
          </reference>
        </references>
      </pivotArea>
    </format>
    <format dxfId="959">
      <pivotArea dataOnly="0" labelOnly="1" outline="0" fieldPosition="0">
        <references count="2">
          <reference field="5" count="1" selected="0">
            <x v="426"/>
          </reference>
          <reference field="6" count="1">
            <x v="116"/>
          </reference>
        </references>
      </pivotArea>
    </format>
    <format dxfId="958">
      <pivotArea dataOnly="0" labelOnly="1" outline="0" fieldPosition="0">
        <references count="2">
          <reference field="5" count="1" selected="0">
            <x v="427"/>
          </reference>
          <reference field="6" count="1">
            <x v="12"/>
          </reference>
        </references>
      </pivotArea>
    </format>
    <format dxfId="957">
      <pivotArea dataOnly="0" labelOnly="1" outline="0" fieldPosition="0">
        <references count="2">
          <reference field="5" count="1" selected="0">
            <x v="428"/>
          </reference>
          <reference field="6" count="1">
            <x v="114"/>
          </reference>
        </references>
      </pivotArea>
    </format>
    <format dxfId="956">
      <pivotArea dataOnly="0" labelOnly="1" outline="0" fieldPosition="0">
        <references count="2">
          <reference field="5" count="1" selected="0">
            <x v="429"/>
          </reference>
          <reference field="6" count="1">
            <x v="263"/>
          </reference>
        </references>
      </pivotArea>
    </format>
    <format dxfId="955">
      <pivotArea dataOnly="0" labelOnly="1" outline="0" fieldPosition="0">
        <references count="2">
          <reference field="5" count="1" selected="0">
            <x v="430"/>
          </reference>
          <reference field="6" count="1">
            <x v="422"/>
          </reference>
        </references>
      </pivotArea>
    </format>
    <format dxfId="954">
      <pivotArea dataOnly="0" labelOnly="1" outline="0" fieldPosition="0">
        <references count="2">
          <reference field="5" count="1" selected="0">
            <x v="431"/>
          </reference>
          <reference field="6" count="1">
            <x v="665"/>
          </reference>
        </references>
      </pivotArea>
    </format>
    <format dxfId="953">
      <pivotArea dataOnly="0" labelOnly="1" outline="0" fieldPosition="0">
        <references count="2">
          <reference field="5" count="1" selected="0">
            <x v="432"/>
          </reference>
          <reference field="6" count="1">
            <x v="429"/>
          </reference>
        </references>
      </pivotArea>
    </format>
    <format dxfId="952">
      <pivotArea dataOnly="0" labelOnly="1" outline="0" fieldPosition="0">
        <references count="2">
          <reference field="5" count="1" selected="0">
            <x v="433"/>
          </reference>
          <reference field="6" count="1">
            <x v="280"/>
          </reference>
        </references>
      </pivotArea>
    </format>
    <format dxfId="951">
      <pivotArea dataOnly="0" labelOnly="1" outline="0" fieldPosition="0">
        <references count="2">
          <reference field="5" count="1" selected="0">
            <x v="434"/>
          </reference>
          <reference field="6" count="1">
            <x v="279"/>
          </reference>
        </references>
      </pivotArea>
    </format>
    <format dxfId="950">
      <pivotArea dataOnly="0" labelOnly="1" outline="0" fieldPosition="0">
        <references count="2">
          <reference field="5" count="1" selected="0">
            <x v="435"/>
          </reference>
          <reference field="6" count="1">
            <x v="277"/>
          </reference>
        </references>
      </pivotArea>
    </format>
    <format dxfId="949">
      <pivotArea dataOnly="0" labelOnly="1" outline="0" fieldPosition="0">
        <references count="2">
          <reference field="5" count="1" selected="0">
            <x v="436"/>
          </reference>
          <reference field="6" count="1">
            <x v="278"/>
          </reference>
        </references>
      </pivotArea>
    </format>
    <format dxfId="948">
      <pivotArea dataOnly="0" labelOnly="1" outline="0" fieldPosition="0">
        <references count="2">
          <reference field="5" count="1" selected="0">
            <x v="437"/>
          </reference>
          <reference field="6" count="1">
            <x v="281"/>
          </reference>
        </references>
      </pivotArea>
    </format>
    <format dxfId="947">
      <pivotArea dataOnly="0" labelOnly="1" outline="0" fieldPosition="0">
        <references count="2">
          <reference field="5" count="1" selected="0">
            <x v="438"/>
          </reference>
          <reference field="6" count="1">
            <x v="357"/>
          </reference>
        </references>
      </pivotArea>
    </format>
    <format dxfId="946">
      <pivotArea dataOnly="0" labelOnly="1" outline="0" fieldPosition="0">
        <references count="2">
          <reference field="5" count="1" selected="0">
            <x v="439"/>
          </reference>
          <reference field="6" count="1">
            <x v="146"/>
          </reference>
        </references>
      </pivotArea>
    </format>
    <format dxfId="945">
      <pivotArea dataOnly="0" labelOnly="1" outline="0" fieldPosition="0">
        <references count="2">
          <reference field="5" count="1" selected="0">
            <x v="440"/>
          </reference>
          <reference field="6" count="1">
            <x v="358"/>
          </reference>
        </references>
      </pivotArea>
    </format>
    <format dxfId="944">
      <pivotArea dataOnly="0" labelOnly="1" outline="0" fieldPosition="0">
        <references count="2">
          <reference field="5" count="1" selected="0">
            <x v="441"/>
          </reference>
          <reference field="6" count="1">
            <x v="356"/>
          </reference>
        </references>
      </pivotArea>
    </format>
    <format dxfId="943">
      <pivotArea dataOnly="0" labelOnly="1" outline="0" fieldPosition="0">
        <references count="2">
          <reference field="5" count="1" selected="0">
            <x v="442"/>
          </reference>
          <reference field="6" count="1">
            <x v="684"/>
          </reference>
        </references>
      </pivotArea>
    </format>
    <format dxfId="942">
      <pivotArea dataOnly="0" labelOnly="1" outline="0" fieldPosition="0">
        <references count="2">
          <reference field="5" count="1" selected="0">
            <x v="443"/>
          </reference>
          <reference field="6" count="1">
            <x v="94"/>
          </reference>
        </references>
      </pivotArea>
    </format>
    <format dxfId="941">
      <pivotArea dataOnly="0" labelOnly="1" outline="0" fieldPosition="0">
        <references count="2">
          <reference field="5" count="1" selected="0">
            <x v="444"/>
          </reference>
          <reference field="6" count="1">
            <x v="359"/>
          </reference>
        </references>
      </pivotArea>
    </format>
    <format dxfId="940">
      <pivotArea dataOnly="0" labelOnly="1" outline="0" fieldPosition="0">
        <references count="2">
          <reference field="5" count="1" selected="0">
            <x v="445"/>
          </reference>
          <reference field="6" count="1">
            <x v="249"/>
          </reference>
        </references>
      </pivotArea>
    </format>
    <format dxfId="939">
      <pivotArea dataOnly="0" labelOnly="1" outline="0" fieldPosition="0">
        <references count="2">
          <reference field="5" count="1" selected="0">
            <x v="447"/>
          </reference>
          <reference field="6" count="1">
            <x v="656"/>
          </reference>
        </references>
      </pivotArea>
    </format>
    <format dxfId="938">
      <pivotArea dataOnly="0" labelOnly="1" outline="0" fieldPosition="0">
        <references count="2">
          <reference field="5" count="1" selected="0">
            <x v="448"/>
          </reference>
          <reference field="6" count="1">
            <x v="2"/>
          </reference>
        </references>
      </pivotArea>
    </format>
    <format dxfId="937">
      <pivotArea dataOnly="0" labelOnly="1" outline="0" fieldPosition="0">
        <references count="2">
          <reference field="5" count="1" selected="0">
            <x v="449"/>
          </reference>
          <reference field="6" count="1">
            <x v="788"/>
          </reference>
        </references>
      </pivotArea>
    </format>
    <format dxfId="936">
      <pivotArea dataOnly="0" labelOnly="1" outline="0" fieldPosition="0">
        <references count="2">
          <reference field="5" count="1" selected="0">
            <x v="450"/>
          </reference>
          <reference field="6" count="1">
            <x v="622"/>
          </reference>
        </references>
      </pivotArea>
    </format>
    <format dxfId="935">
      <pivotArea dataOnly="0" labelOnly="1" outline="0" fieldPosition="0">
        <references count="2">
          <reference field="5" count="1" selected="0">
            <x v="451"/>
          </reference>
          <reference field="6" count="1">
            <x v="288"/>
          </reference>
        </references>
      </pivotArea>
    </format>
    <format dxfId="934">
      <pivotArea dataOnly="0" labelOnly="1" outline="0" fieldPosition="0">
        <references count="2">
          <reference field="5" count="1" selected="0">
            <x v="452"/>
          </reference>
          <reference field="6" count="1">
            <x v="187"/>
          </reference>
        </references>
      </pivotArea>
    </format>
    <format dxfId="933">
      <pivotArea dataOnly="0" labelOnly="1" outline="0" fieldPosition="0">
        <references count="2">
          <reference field="5" count="1" selected="0">
            <x v="453"/>
          </reference>
          <reference field="6" count="1">
            <x v="295"/>
          </reference>
        </references>
      </pivotArea>
    </format>
    <format dxfId="932">
      <pivotArea dataOnly="0" labelOnly="1" outline="0" fieldPosition="0">
        <references count="2">
          <reference field="5" count="1" selected="0">
            <x v="454"/>
          </reference>
          <reference field="6" count="1">
            <x v="374"/>
          </reference>
        </references>
      </pivotArea>
    </format>
    <format dxfId="931">
      <pivotArea dataOnly="0" labelOnly="1" outline="0" fieldPosition="0">
        <references count="2">
          <reference field="5" count="1" selected="0">
            <x v="455"/>
          </reference>
          <reference field="6" count="1">
            <x v="373"/>
          </reference>
        </references>
      </pivotArea>
    </format>
    <format dxfId="930">
      <pivotArea dataOnly="0" labelOnly="1" outline="0" fieldPosition="0">
        <references count="2">
          <reference field="5" count="1" selected="0">
            <x v="456"/>
          </reference>
          <reference field="6" count="1">
            <x v="233"/>
          </reference>
        </references>
      </pivotArea>
    </format>
    <format dxfId="929">
      <pivotArea dataOnly="0" labelOnly="1" outline="0" fieldPosition="0">
        <references count="2">
          <reference field="5" count="1" selected="0">
            <x v="457"/>
          </reference>
          <reference field="6" count="1">
            <x v="570"/>
          </reference>
        </references>
      </pivotArea>
    </format>
    <format dxfId="928">
      <pivotArea dataOnly="0" labelOnly="1" outline="0" fieldPosition="0">
        <references count="2">
          <reference field="5" count="1" selected="0">
            <x v="458"/>
          </reference>
          <reference field="6" count="1">
            <x v="79"/>
          </reference>
        </references>
      </pivotArea>
    </format>
    <format dxfId="927">
      <pivotArea dataOnly="0" labelOnly="1" outline="0" fieldPosition="0">
        <references count="2">
          <reference field="5" count="1" selected="0">
            <x v="459"/>
          </reference>
          <reference field="6" count="1">
            <x v="291"/>
          </reference>
        </references>
      </pivotArea>
    </format>
    <format dxfId="926">
      <pivotArea dataOnly="0" labelOnly="1" outline="0" fieldPosition="0">
        <references count="2">
          <reference field="5" count="1" selected="0">
            <x v="460"/>
          </reference>
          <reference field="6" count="1">
            <x v="685"/>
          </reference>
        </references>
      </pivotArea>
    </format>
    <format dxfId="925">
      <pivotArea dataOnly="0" labelOnly="1" outline="0" fieldPosition="0">
        <references count="2">
          <reference field="5" count="1" selected="0">
            <x v="461"/>
          </reference>
          <reference field="6" count="1">
            <x v="572"/>
          </reference>
        </references>
      </pivotArea>
    </format>
    <format dxfId="924">
      <pivotArea dataOnly="0" labelOnly="1" outline="0" fieldPosition="0">
        <references count="2">
          <reference field="5" count="1" selected="0">
            <x v="462"/>
          </reference>
          <reference field="6" count="1">
            <x v="571"/>
          </reference>
        </references>
      </pivotArea>
    </format>
    <format dxfId="923">
      <pivotArea dataOnly="0" labelOnly="1" outline="0" fieldPosition="0">
        <references count="2">
          <reference field="5" count="1" selected="0">
            <x v="463"/>
          </reference>
          <reference field="6" count="1">
            <x v="573"/>
          </reference>
        </references>
      </pivotArea>
    </format>
    <format dxfId="922">
      <pivotArea dataOnly="0" labelOnly="1" outline="0" fieldPosition="0">
        <references count="2">
          <reference field="5" count="1" selected="0">
            <x v="464"/>
          </reference>
          <reference field="6" count="1">
            <x v="3"/>
          </reference>
        </references>
      </pivotArea>
    </format>
    <format dxfId="921">
      <pivotArea dataOnly="0" labelOnly="1" outline="0" fieldPosition="0">
        <references count="2">
          <reference field="5" count="1" selected="0">
            <x v="465"/>
          </reference>
          <reference field="6" count="1">
            <x v="296"/>
          </reference>
        </references>
      </pivotArea>
    </format>
    <format dxfId="920">
      <pivotArea dataOnly="0" labelOnly="1" outline="0" fieldPosition="0">
        <references count="2">
          <reference field="5" count="1" selected="0">
            <x v="466"/>
          </reference>
          <reference field="6" count="1">
            <x v="239"/>
          </reference>
        </references>
      </pivotArea>
    </format>
    <format dxfId="919">
      <pivotArea dataOnly="0" labelOnly="1" outline="0" fieldPosition="0">
        <references count="2">
          <reference field="5" count="1" selected="0">
            <x v="467"/>
          </reference>
          <reference field="6" count="1">
            <x v="641"/>
          </reference>
        </references>
      </pivotArea>
    </format>
    <format dxfId="918">
      <pivotArea dataOnly="0" labelOnly="1" outline="0" fieldPosition="0">
        <references count="2">
          <reference field="5" count="1" selected="0">
            <x v="468"/>
          </reference>
          <reference field="6" count="1">
            <x v="640"/>
          </reference>
        </references>
      </pivotArea>
    </format>
    <format dxfId="917">
      <pivotArea dataOnly="0" labelOnly="1" outline="0" fieldPosition="0">
        <references count="2">
          <reference field="5" count="1" selected="0">
            <x v="469"/>
          </reference>
          <reference field="6" count="1">
            <x v="639"/>
          </reference>
        </references>
      </pivotArea>
    </format>
    <format dxfId="916">
      <pivotArea dataOnly="0" labelOnly="1" outline="0" fieldPosition="0">
        <references count="2">
          <reference field="5" count="1" selected="0">
            <x v="470"/>
          </reference>
          <reference field="6" count="1">
            <x v="642"/>
          </reference>
        </references>
      </pivotArea>
    </format>
    <format dxfId="915">
      <pivotArea dataOnly="0" labelOnly="1" outline="0" fieldPosition="0">
        <references count="2">
          <reference field="5" count="1" selected="0">
            <x v="471"/>
          </reference>
          <reference field="6" count="1">
            <x v="111"/>
          </reference>
        </references>
      </pivotArea>
    </format>
    <format dxfId="914">
      <pivotArea dataOnly="0" labelOnly="1" outline="0" fieldPosition="0">
        <references count="2">
          <reference field="5" count="1" selected="0">
            <x v="472"/>
          </reference>
          <reference field="6" count="1">
            <x v="372"/>
          </reference>
        </references>
      </pivotArea>
    </format>
    <format dxfId="913">
      <pivotArea dataOnly="0" labelOnly="1" outline="0" fieldPosition="0">
        <references count="2">
          <reference field="5" count="1" selected="0">
            <x v="473"/>
          </reference>
          <reference field="6" count="1">
            <x v="790"/>
          </reference>
        </references>
      </pivotArea>
    </format>
    <format dxfId="912">
      <pivotArea dataOnly="0" labelOnly="1" outline="0" fieldPosition="0">
        <references count="2">
          <reference field="5" count="1" selected="0">
            <x v="474"/>
          </reference>
          <reference field="6" count="1">
            <x v="179"/>
          </reference>
        </references>
      </pivotArea>
    </format>
    <format dxfId="911">
      <pivotArea dataOnly="0" labelOnly="1" outline="0" fieldPosition="0">
        <references count="2">
          <reference field="5" count="1" selected="0">
            <x v="475"/>
          </reference>
          <reference field="6" count="1">
            <x v="417"/>
          </reference>
        </references>
      </pivotArea>
    </format>
    <format dxfId="910">
      <pivotArea dataOnly="0" labelOnly="1" outline="0" fieldPosition="0">
        <references count="2">
          <reference field="5" count="1" selected="0">
            <x v="476"/>
          </reference>
          <reference field="6" count="1">
            <x v="238"/>
          </reference>
        </references>
      </pivotArea>
    </format>
    <format dxfId="909">
      <pivotArea dataOnly="0" labelOnly="1" outline="0" fieldPosition="0">
        <references count="2">
          <reference field="5" count="1" selected="0">
            <x v="477"/>
          </reference>
          <reference field="6" count="1">
            <x v="618"/>
          </reference>
        </references>
      </pivotArea>
    </format>
    <format dxfId="908">
      <pivotArea dataOnly="0" labelOnly="1" outline="0" fieldPosition="0">
        <references count="2">
          <reference field="5" count="1" selected="0">
            <x v="478"/>
          </reference>
          <reference field="6" count="1">
            <x v="614"/>
          </reference>
        </references>
      </pivotArea>
    </format>
    <format dxfId="907">
      <pivotArea dataOnly="0" labelOnly="1" outline="0" fieldPosition="0">
        <references count="2">
          <reference field="5" count="1" selected="0">
            <x v="479"/>
          </reference>
          <reference field="6" count="1">
            <x v="84"/>
          </reference>
        </references>
      </pivotArea>
    </format>
    <format dxfId="906">
      <pivotArea dataOnly="0" labelOnly="1" outline="0" fieldPosition="0">
        <references count="2">
          <reference field="5" count="1" selected="0">
            <x v="480"/>
          </reference>
          <reference field="6" count="1">
            <x v="286"/>
          </reference>
        </references>
      </pivotArea>
    </format>
    <format dxfId="905">
      <pivotArea dataOnly="0" labelOnly="1" outline="0" fieldPosition="0">
        <references count="2">
          <reference field="5" count="1" selected="0">
            <x v="481"/>
          </reference>
          <reference field="6" count="1">
            <x v="144"/>
          </reference>
        </references>
      </pivotArea>
    </format>
    <format dxfId="904">
      <pivotArea dataOnly="0" labelOnly="1" outline="0" fieldPosition="0">
        <references count="2">
          <reference field="5" count="1" selected="0">
            <x v="482"/>
          </reference>
          <reference field="6" count="1">
            <x v="290"/>
          </reference>
        </references>
      </pivotArea>
    </format>
    <format dxfId="903">
      <pivotArea dataOnly="0" labelOnly="1" outline="0" fieldPosition="0">
        <references count="2">
          <reference field="5" count="1" selected="0">
            <x v="483"/>
          </reference>
          <reference field="6" count="1">
            <x v="252"/>
          </reference>
        </references>
      </pivotArea>
    </format>
    <format dxfId="902">
      <pivotArea dataOnly="0" labelOnly="1" outline="0" fieldPosition="0">
        <references count="2">
          <reference field="5" count="1" selected="0">
            <x v="485"/>
          </reference>
          <reference field="6" count="1">
            <x v="615"/>
          </reference>
        </references>
      </pivotArea>
    </format>
    <format dxfId="901">
      <pivotArea dataOnly="0" labelOnly="1" outline="0" fieldPosition="0">
        <references count="2">
          <reference field="5" count="1" selected="0">
            <x v="486"/>
          </reference>
          <reference field="6" count="1">
            <x v="360"/>
          </reference>
        </references>
      </pivotArea>
    </format>
    <format dxfId="900">
      <pivotArea dataOnly="0" labelOnly="1" outline="0" fieldPosition="0">
        <references count="2">
          <reference field="5" count="1" selected="0">
            <x v="487"/>
          </reference>
          <reference field="6" count="1">
            <x v="361"/>
          </reference>
        </references>
      </pivotArea>
    </format>
    <format dxfId="899">
      <pivotArea dataOnly="0" labelOnly="1" outline="0" fieldPosition="0">
        <references count="2">
          <reference field="5" count="1" selected="0">
            <x v="488"/>
          </reference>
          <reference field="6" count="1">
            <x v="113"/>
          </reference>
        </references>
      </pivotArea>
    </format>
    <format dxfId="898">
      <pivotArea dataOnly="0" labelOnly="1" outline="0" fieldPosition="0">
        <references count="2">
          <reference field="5" count="1" selected="0">
            <x v="489"/>
          </reference>
          <reference field="6" count="1">
            <x v="235"/>
          </reference>
        </references>
      </pivotArea>
    </format>
    <format dxfId="897">
      <pivotArea dataOnly="0" labelOnly="1" outline="0" fieldPosition="0">
        <references count="2">
          <reference field="5" count="1" selected="0">
            <x v="490"/>
          </reference>
          <reference field="6" count="1">
            <x v="534"/>
          </reference>
        </references>
      </pivotArea>
    </format>
    <format dxfId="896">
      <pivotArea dataOnly="0" labelOnly="1" outline="0" fieldPosition="0">
        <references count="2">
          <reference field="5" count="1" selected="0">
            <x v="491"/>
          </reference>
          <reference field="6" count="1">
            <x v="186"/>
          </reference>
        </references>
      </pivotArea>
    </format>
    <format dxfId="895">
      <pivotArea dataOnly="0" labelOnly="1" outline="0" fieldPosition="0">
        <references count="2">
          <reference field="5" count="1" selected="0">
            <x v="492"/>
          </reference>
          <reference field="6" count="1">
            <x v="323"/>
          </reference>
        </references>
      </pivotArea>
    </format>
    <format dxfId="894">
      <pivotArea dataOnly="0" labelOnly="1" outline="0" fieldPosition="0">
        <references count="2">
          <reference field="5" count="1" selected="0">
            <x v="493"/>
          </reference>
          <reference field="6" count="1">
            <x v="322"/>
          </reference>
        </references>
      </pivotArea>
    </format>
    <format dxfId="893">
      <pivotArea dataOnly="0" labelOnly="1" outline="0" fieldPosition="0">
        <references count="2">
          <reference field="5" count="1" selected="0">
            <x v="496"/>
          </reference>
          <reference field="6" count="1">
            <x v="773"/>
          </reference>
        </references>
      </pivotArea>
    </format>
    <format dxfId="892">
      <pivotArea dataOnly="0" labelOnly="1" outline="0" fieldPosition="0">
        <references count="2">
          <reference field="5" count="1" selected="0">
            <x v="497"/>
          </reference>
          <reference field="6" count="1">
            <x v="209"/>
          </reference>
        </references>
      </pivotArea>
    </format>
    <format dxfId="891">
      <pivotArea dataOnly="0" labelOnly="1" outline="0" fieldPosition="0">
        <references count="2">
          <reference field="5" count="1" selected="0">
            <x v="498"/>
          </reference>
          <reference field="6" count="1">
            <x v="201"/>
          </reference>
        </references>
      </pivotArea>
    </format>
    <format dxfId="890">
      <pivotArea dataOnly="0" labelOnly="1" outline="0" fieldPosition="0">
        <references count="2">
          <reference field="5" count="1" selected="0">
            <x v="500"/>
          </reference>
          <reference field="6" count="1">
            <x v="535"/>
          </reference>
        </references>
      </pivotArea>
    </format>
    <format dxfId="889">
      <pivotArea dataOnly="0" labelOnly="1" outline="0" fieldPosition="0">
        <references count="2">
          <reference field="5" count="1" selected="0">
            <x v="501"/>
          </reference>
          <reference field="6" count="1">
            <x v="503"/>
          </reference>
        </references>
      </pivotArea>
    </format>
    <format dxfId="888">
      <pivotArea dataOnly="0" labelOnly="1" outline="0" fieldPosition="0">
        <references count="2">
          <reference field="5" count="1" selected="0">
            <x v="502"/>
          </reference>
          <reference field="6" count="1">
            <x v="532"/>
          </reference>
        </references>
      </pivotArea>
    </format>
    <format dxfId="887">
      <pivotArea dataOnly="0" labelOnly="1" outline="0" fieldPosition="0">
        <references count="2">
          <reference field="5" count="1" selected="0">
            <x v="503"/>
          </reference>
          <reference field="6" count="1">
            <x v="528"/>
          </reference>
        </references>
      </pivotArea>
    </format>
    <format dxfId="886">
      <pivotArea dataOnly="0" labelOnly="1" outline="0" fieldPosition="0">
        <references count="2">
          <reference field="5" count="1" selected="0">
            <x v="504"/>
          </reference>
          <reference field="6" count="1">
            <x v="527"/>
          </reference>
        </references>
      </pivotArea>
    </format>
    <format dxfId="885">
      <pivotArea dataOnly="0" labelOnly="1" outline="0" fieldPosition="0">
        <references count="2">
          <reference field="5" count="1" selected="0">
            <x v="505"/>
          </reference>
          <reference field="6" count="1">
            <x v="330"/>
          </reference>
        </references>
      </pivotArea>
    </format>
    <format dxfId="884">
      <pivotArea dataOnly="0" labelOnly="1" outline="0" fieldPosition="0">
        <references count="2">
          <reference field="5" count="1" selected="0">
            <x v="506"/>
          </reference>
          <reference field="6" count="1">
            <x v="517"/>
          </reference>
        </references>
      </pivotArea>
    </format>
    <format dxfId="883">
      <pivotArea dataOnly="0" labelOnly="1" outline="0" fieldPosition="0">
        <references count="2">
          <reference field="5" count="1" selected="0">
            <x v="507"/>
          </reference>
          <reference field="6" count="1">
            <x v="521"/>
          </reference>
        </references>
      </pivotArea>
    </format>
    <format dxfId="882">
      <pivotArea dataOnly="0" labelOnly="1" outline="0" fieldPosition="0">
        <references count="2">
          <reference field="5" count="1" selected="0">
            <x v="508"/>
          </reference>
          <reference field="6" count="1">
            <x v="531"/>
          </reference>
        </references>
      </pivotArea>
    </format>
    <format dxfId="881">
      <pivotArea dataOnly="0" labelOnly="1" outline="0" fieldPosition="0">
        <references count="2">
          <reference field="5" count="1" selected="0">
            <x v="509"/>
          </reference>
          <reference field="6" count="1">
            <x v="506"/>
          </reference>
        </references>
      </pivotArea>
    </format>
    <format dxfId="880">
      <pivotArea dataOnly="0" labelOnly="1" outline="0" fieldPosition="0">
        <references count="2">
          <reference field="5" count="1" selected="0">
            <x v="510"/>
          </reference>
          <reference field="6" count="1">
            <x v="523"/>
          </reference>
        </references>
      </pivotArea>
    </format>
    <format dxfId="879">
      <pivotArea dataOnly="0" labelOnly="1" outline="0" fieldPosition="0">
        <references count="2">
          <reference field="5" count="1" selected="0">
            <x v="511"/>
          </reference>
          <reference field="6" count="1">
            <x v="533"/>
          </reference>
        </references>
      </pivotArea>
    </format>
    <format dxfId="878">
      <pivotArea dataOnly="0" labelOnly="1" outline="0" fieldPosition="0">
        <references count="2">
          <reference field="5" count="1" selected="0">
            <x v="512"/>
          </reference>
          <reference field="6" count="1">
            <x v="524"/>
          </reference>
        </references>
      </pivotArea>
    </format>
    <format dxfId="877">
      <pivotArea dataOnly="0" labelOnly="1" outline="0" fieldPosition="0">
        <references count="2">
          <reference field="5" count="1" selected="0">
            <x v="513"/>
          </reference>
          <reference field="6" count="1">
            <x v="504"/>
          </reference>
        </references>
      </pivotArea>
    </format>
    <format dxfId="876">
      <pivotArea dataOnly="0" labelOnly="1" outline="0" fieldPosition="0">
        <references count="2">
          <reference field="5" count="1" selected="0">
            <x v="514"/>
          </reference>
          <reference field="6" count="1">
            <x v="522"/>
          </reference>
        </references>
      </pivotArea>
    </format>
    <format dxfId="875">
      <pivotArea dataOnly="0" labelOnly="1" outline="0" fieldPosition="0">
        <references count="2">
          <reference field="5" count="1" selected="0">
            <x v="515"/>
          </reference>
          <reference field="6" count="1">
            <x v="298"/>
          </reference>
        </references>
      </pivotArea>
    </format>
    <format dxfId="874">
      <pivotArea dataOnly="0" labelOnly="1" outline="0" fieldPosition="0">
        <references count="2">
          <reference field="5" count="1" selected="0">
            <x v="516"/>
          </reference>
          <reference field="6" count="1">
            <x v="519"/>
          </reference>
        </references>
      </pivotArea>
    </format>
    <format dxfId="873">
      <pivotArea dataOnly="0" labelOnly="1" outline="0" fieldPosition="0">
        <references count="2">
          <reference field="5" count="1" selected="0">
            <x v="517"/>
          </reference>
          <reference field="6" count="1">
            <x v="529"/>
          </reference>
        </references>
      </pivotArea>
    </format>
    <format dxfId="872">
      <pivotArea dataOnly="0" labelOnly="1" outline="0" fieldPosition="0">
        <references count="2">
          <reference field="5" count="1" selected="0">
            <x v="518"/>
          </reference>
          <reference field="6" count="1">
            <x v="613"/>
          </reference>
        </references>
      </pivotArea>
    </format>
    <format dxfId="871">
      <pivotArea dataOnly="0" labelOnly="1" outline="0" fieldPosition="0">
        <references count="2">
          <reference field="5" count="1" selected="0">
            <x v="519"/>
          </reference>
          <reference field="6" count="1">
            <x v="754"/>
          </reference>
        </references>
      </pivotArea>
    </format>
    <format dxfId="870">
      <pivotArea dataOnly="0" labelOnly="1" outline="0" fieldPosition="0">
        <references count="2">
          <reference field="5" count="1" selected="0">
            <x v="520"/>
          </reference>
          <reference field="6" count="1">
            <x v="259"/>
          </reference>
        </references>
      </pivotArea>
    </format>
    <format dxfId="869">
      <pivotArea dataOnly="0" labelOnly="1" outline="0" fieldPosition="0">
        <references count="2">
          <reference field="5" count="1" selected="0">
            <x v="521"/>
          </reference>
          <reference field="6" count="1">
            <x v="381"/>
          </reference>
        </references>
      </pivotArea>
    </format>
    <format dxfId="868">
      <pivotArea dataOnly="0" labelOnly="1" outline="0" fieldPosition="0">
        <references count="2">
          <reference field="5" count="1" selected="0">
            <x v="522"/>
          </reference>
          <reference field="6" count="1">
            <x v="257"/>
          </reference>
        </references>
      </pivotArea>
    </format>
    <format dxfId="867">
      <pivotArea dataOnly="0" labelOnly="1" outline="0" fieldPosition="0">
        <references count="2">
          <reference field="5" count="1" selected="0">
            <x v="523"/>
          </reference>
          <reference field="6" count="1">
            <x v="377"/>
          </reference>
        </references>
      </pivotArea>
    </format>
    <format dxfId="866">
      <pivotArea dataOnly="0" labelOnly="1" outline="0" fieldPosition="0">
        <references count="2">
          <reference field="5" count="1" selected="0">
            <x v="524"/>
          </reference>
          <reference field="6" count="1">
            <x v="748"/>
          </reference>
        </references>
      </pivotArea>
    </format>
    <format dxfId="865">
      <pivotArea dataOnly="0" labelOnly="1" outline="0" fieldPosition="0">
        <references count="2">
          <reference field="5" count="1" selected="0">
            <x v="525"/>
          </reference>
          <reference field="6" count="1">
            <x v="256"/>
          </reference>
        </references>
      </pivotArea>
    </format>
    <format dxfId="864">
      <pivotArea dataOnly="0" labelOnly="1" outline="0" fieldPosition="0">
        <references count="2">
          <reference field="5" count="1" selected="0">
            <x v="526"/>
          </reference>
          <reference field="6" count="1">
            <x v="258"/>
          </reference>
        </references>
      </pivotArea>
    </format>
    <format dxfId="863">
      <pivotArea dataOnly="0" labelOnly="1" outline="0" fieldPosition="0">
        <references count="2">
          <reference field="5" count="1" selected="0">
            <x v="527"/>
          </reference>
          <reference field="6" count="1">
            <x v="255"/>
          </reference>
        </references>
      </pivotArea>
    </format>
    <format dxfId="862">
      <pivotArea dataOnly="0" labelOnly="1" outline="0" fieldPosition="0">
        <references count="2">
          <reference field="5" count="1" selected="0">
            <x v="529"/>
          </reference>
          <reference field="6" count="1">
            <x v="379"/>
          </reference>
        </references>
      </pivotArea>
    </format>
    <format dxfId="861">
      <pivotArea dataOnly="0" labelOnly="1" outline="0" fieldPosition="0">
        <references count="2">
          <reference field="5" count="1" selected="0">
            <x v="530"/>
          </reference>
          <reference field="6" count="1">
            <x v="378"/>
          </reference>
        </references>
      </pivotArea>
    </format>
    <format dxfId="860">
      <pivotArea dataOnly="0" labelOnly="1" outline="0" fieldPosition="0">
        <references count="2">
          <reference field="5" count="1" selected="0">
            <x v="531"/>
          </reference>
          <reference field="6" count="1">
            <x v="271"/>
          </reference>
        </references>
      </pivotArea>
    </format>
    <format dxfId="859">
      <pivotArea dataOnly="0" labelOnly="1" outline="0" fieldPosition="0">
        <references count="2">
          <reference field="5" count="1" selected="0">
            <x v="532"/>
          </reference>
          <reference field="6" count="1">
            <x v="736"/>
          </reference>
        </references>
      </pivotArea>
    </format>
    <format dxfId="858">
      <pivotArea dataOnly="0" labelOnly="1" outline="0" fieldPosition="0">
        <references count="2">
          <reference field="5" count="1" selected="0">
            <x v="533"/>
          </reference>
          <reference field="6" count="1">
            <x v="272"/>
          </reference>
        </references>
      </pivotArea>
    </format>
    <format dxfId="857">
      <pivotArea dataOnly="0" labelOnly="1" outline="0" fieldPosition="0">
        <references count="2">
          <reference field="5" count="1" selected="0">
            <x v="534"/>
          </reference>
          <reference field="6" count="1">
            <x v="383"/>
          </reference>
        </references>
      </pivotArea>
    </format>
    <format dxfId="856">
      <pivotArea dataOnly="0" labelOnly="1" outline="0" fieldPosition="0">
        <references count="2">
          <reference field="5" count="1" selected="0">
            <x v="535"/>
          </reference>
          <reference field="6" count="1">
            <x v="376"/>
          </reference>
        </references>
      </pivotArea>
    </format>
    <format dxfId="855">
      <pivotArea dataOnly="0" labelOnly="1" outline="0" fieldPosition="0">
        <references count="2">
          <reference field="5" count="1" selected="0">
            <x v="536"/>
          </reference>
          <reference field="6" count="1">
            <x v="700"/>
          </reference>
        </references>
      </pivotArea>
    </format>
    <format dxfId="854">
      <pivotArea dataOnly="0" labelOnly="1" outline="0" fieldPosition="0">
        <references count="2">
          <reference field="5" count="1" selected="0">
            <x v="537"/>
          </reference>
          <reference field="6" count="1">
            <x v="703"/>
          </reference>
        </references>
      </pivotArea>
    </format>
    <format dxfId="853">
      <pivotArea dataOnly="0" labelOnly="1" outline="0" fieldPosition="0">
        <references count="2">
          <reference field="5" count="1" selected="0">
            <x v="538"/>
          </reference>
          <reference field="6" count="1">
            <x v="702"/>
          </reference>
        </references>
      </pivotArea>
    </format>
    <format dxfId="852">
      <pivotArea dataOnly="0" labelOnly="1" outline="0" fieldPosition="0">
        <references count="2">
          <reference field="5" count="1" selected="0">
            <x v="539"/>
          </reference>
          <reference field="6" count="1">
            <x v="699"/>
          </reference>
        </references>
      </pivotArea>
    </format>
    <format dxfId="851">
      <pivotArea dataOnly="0" labelOnly="1" outline="0" fieldPosition="0">
        <references count="2">
          <reference field="5" count="1" selected="0">
            <x v="540"/>
          </reference>
          <reference field="6" count="1">
            <x v="696"/>
          </reference>
        </references>
      </pivotArea>
    </format>
    <format dxfId="850">
      <pivotArea dataOnly="0" labelOnly="1" outline="0" fieldPosition="0">
        <references count="2">
          <reference field="5" count="1" selected="0">
            <x v="541"/>
          </reference>
          <reference field="6" count="1">
            <x v="695"/>
          </reference>
        </references>
      </pivotArea>
    </format>
    <format dxfId="849">
      <pivotArea dataOnly="0" labelOnly="1" outline="0" fieldPosition="0">
        <references count="2">
          <reference field="5" count="1" selected="0">
            <x v="542"/>
          </reference>
          <reference field="6" count="1">
            <x v="698"/>
          </reference>
        </references>
      </pivotArea>
    </format>
    <format dxfId="848">
      <pivotArea dataOnly="0" labelOnly="1" outline="0" fieldPosition="0">
        <references count="2">
          <reference field="5" count="1" selected="0">
            <x v="543"/>
          </reference>
          <reference field="6" count="1">
            <x v="709"/>
          </reference>
        </references>
      </pivotArea>
    </format>
    <format dxfId="847">
      <pivotArea dataOnly="0" labelOnly="1" outline="0" fieldPosition="0">
        <references count="2">
          <reference field="5" count="1" selected="0">
            <x v="544"/>
          </reference>
          <reference field="6" count="1">
            <x v="681"/>
          </reference>
        </references>
      </pivotArea>
    </format>
    <format dxfId="846">
      <pivotArea dataOnly="0" labelOnly="1" outline="0" fieldPosition="0">
        <references count="2">
          <reference field="5" count="1" selected="0">
            <x v="545"/>
          </reference>
          <reference field="6" count="1">
            <x v="704"/>
          </reference>
        </references>
      </pivotArea>
    </format>
    <format dxfId="845">
      <pivotArea dataOnly="0" labelOnly="1" outline="0" fieldPosition="0">
        <references count="2">
          <reference field="5" count="1" selected="0">
            <x v="546"/>
          </reference>
          <reference field="6" count="1">
            <x v="707"/>
          </reference>
        </references>
      </pivotArea>
    </format>
    <format dxfId="844">
      <pivotArea dataOnly="0" labelOnly="1" outline="0" fieldPosition="0">
        <references count="2">
          <reference field="5" count="1" selected="0">
            <x v="547"/>
          </reference>
          <reference field="6" count="1">
            <x v="264"/>
          </reference>
        </references>
      </pivotArea>
    </format>
    <format dxfId="843">
      <pivotArea dataOnly="0" labelOnly="1" outline="0" fieldPosition="0">
        <references count="2">
          <reference field="5" count="1" selected="0">
            <x v="548"/>
          </reference>
          <reference field="6" count="1">
            <x v="711"/>
          </reference>
        </references>
      </pivotArea>
    </format>
    <format dxfId="842">
      <pivotArea dataOnly="0" labelOnly="1" outline="0" fieldPosition="0">
        <references count="2">
          <reference field="5" count="1" selected="0">
            <x v="549"/>
          </reference>
          <reference field="6" count="1">
            <x v="710"/>
          </reference>
        </references>
      </pivotArea>
    </format>
    <format dxfId="841">
      <pivotArea dataOnly="0" labelOnly="1" outline="0" fieldPosition="0">
        <references count="2">
          <reference field="5" count="1" selected="0">
            <x v="550"/>
          </reference>
          <reference field="6" count="1">
            <x v="705"/>
          </reference>
        </references>
      </pivotArea>
    </format>
    <format dxfId="840">
      <pivotArea dataOnly="0" labelOnly="1" outline="0" fieldPosition="0">
        <references count="2">
          <reference field="5" count="1" selected="0">
            <x v="552"/>
          </reference>
          <reference field="6" count="1">
            <x v="743"/>
          </reference>
        </references>
      </pivotArea>
    </format>
    <format dxfId="839">
      <pivotArea dataOnly="0" labelOnly="1" outline="0" fieldPosition="0">
        <references count="2">
          <reference field="5" count="1" selected="0">
            <x v="554"/>
          </reference>
          <reference field="6" count="1">
            <x v="774"/>
          </reference>
        </references>
      </pivotArea>
    </format>
    <format dxfId="838">
      <pivotArea dataOnly="0" labelOnly="1" outline="0" fieldPosition="0">
        <references count="2">
          <reference field="5" count="1" selected="0">
            <x v="555"/>
          </reference>
          <reference field="6" count="1">
            <x v="746"/>
          </reference>
        </references>
      </pivotArea>
    </format>
    <format dxfId="837">
      <pivotArea dataOnly="0" labelOnly="1" outline="0" fieldPosition="0">
        <references count="2">
          <reference field="5" count="1" selected="0">
            <x v="556"/>
          </reference>
          <reference field="6" count="1">
            <x v="682"/>
          </reference>
        </references>
      </pivotArea>
    </format>
    <format dxfId="836">
      <pivotArea dataOnly="0" labelOnly="1" outline="0" fieldPosition="0">
        <references count="2">
          <reference field="5" count="1" selected="0">
            <x v="557"/>
          </reference>
          <reference field="6" count="1">
            <x v="678"/>
          </reference>
        </references>
      </pivotArea>
    </format>
    <format dxfId="835">
      <pivotArea dataOnly="0" labelOnly="1" outline="0" fieldPosition="0">
        <references count="2">
          <reference field="5" count="1" selected="0">
            <x v="558"/>
          </reference>
          <reference field="6" count="1">
            <x v="744"/>
          </reference>
        </references>
      </pivotArea>
    </format>
    <format dxfId="834">
      <pivotArea dataOnly="0" labelOnly="1" outline="0" fieldPosition="0">
        <references count="2">
          <reference field="5" count="1" selected="0">
            <x v="559"/>
          </reference>
          <reference field="6" count="1">
            <x v="737"/>
          </reference>
        </references>
      </pivotArea>
    </format>
    <format dxfId="833">
      <pivotArea dataOnly="0" labelOnly="1" outline="0" fieldPosition="0">
        <references count="2">
          <reference field="5" count="1" selected="0">
            <x v="560"/>
          </reference>
          <reference field="6" count="1">
            <x v="735"/>
          </reference>
        </references>
      </pivotArea>
    </format>
    <format dxfId="832">
      <pivotArea dataOnly="0" labelOnly="1" outline="0" fieldPosition="0">
        <references count="2">
          <reference field="5" count="1" selected="0">
            <x v="561"/>
          </reference>
          <reference field="6" count="1">
            <x v="778"/>
          </reference>
        </references>
      </pivotArea>
    </format>
    <format dxfId="831">
      <pivotArea dataOnly="0" labelOnly="1" outline="0" fieldPosition="0">
        <references count="2">
          <reference field="5" count="1" selected="0">
            <x v="563"/>
          </reference>
          <reference field="6" count="1">
            <x v="740"/>
          </reference>
        </references>
      </pivotArea>
    </format>
    <format dxfId="830">
      <pivotArea dataOnly="0" labelOnly="1" outline="0" fieldPosition="0">
        <references count="2">
          <reference field="5" count="1" selected="0">
            <x v="564"/>
          </reference>
          <reference field="6" count="1">
            <x v="770"/>
          </reference>
        </references>
      </pivotArea>
    </format>
    <format dxfId="829">
      <pivotArea dataOnly="0" labelOnly="1" outline="0" fieldPosition="0">
        <references count="2">
          <reference field="5" count="1" selected="0">
            <x v="565"/>
          </reference>
          <reference field="6" count="1">
            <x v="775"/>
          </reference>
        </references>
      </pivotArea>
    </format>
    <format dxfId="828">
      <pivotArea dataOnly="0" labelOnly="1" outline="0" fieldPosition="0">
        <references count="2">
          <reference field="5" count="1" selected="0">
            <x v="566"/>
          </reference>
          <reference field="6" count="1">
            <x v="273"/>
          </reference>
        </references>
      </pivotArea>
    </format>
    <format dxfId="827">
      <pivotArea dataOnly="0" labelOnly="1" outline="0" fieldPosition="0">
        <references count="2">
          <reference field="5" count="1" selected="0">
            <x v="567"/>
          </reference>
          <reference field="6" count="1">
            <x v="771"/>
          </reference>
        </references>
      </pivotArea>
    </format>
    <format dxfId="826">
      <pivotArea dataOnly="0" labelOnly="1" outline="0" fieldPosition="0">
        <references count="2">
          <reference field="5" count="1" selected="0">
            <x v="568"/>
          </reference>
          <reference field="6" count="1">
            <x v="742"/>
          </reference>
        </references>
      </pivotArea>
    </format>
    <format dxfId="825">
      <pivotArea dataOnly="0" labelOnly="1" outline="0" fieldPosition="0">
        <references count="2">
          <reference field="5" count="1" selected="0">
            <x v="570"/>
          </reference>
          <reference field="6" count="1">
            <x v="739"/>
          </reference>
        </references>
      </pivotArea>
    </format>
    <format dxfId="824">
      <pivotArea dataOnly="0" labelOnly="1" outline="0" fieldPosition="0">
        <references count="2">
          <reference field="5" count="1" selected="0">
            <x v="571"/>
          </reference>
          <reference field="6" count="1">
            <x v="745"/>
          </reference>
        </references>
      </pivotArea>
    </format>
    <format dxfId="823">
      <pivotArea dataOnly="0" labelOnly="1" outline="0" fieldPosition="0">
        <references count="2">
          <reference field="5" count="1" selected="0">
            <x v="572"/>
          </reference>
          <reference field="6" count="1">
            <x v="716"/>
          </reference>
        </references>
      </pivotArea>
    </format>
    <format dxfId="822">
      <pivotArea dataOnly="0" labelOnly="1" outline="0" fieldPosition="0">
        <references count="2">
          <reference field="5" count="1" selected="0">
            <x v="573"/>
          </reference>
          <reference field="6" count="1">
            <x v="750"/>
          </reference>
        </references>
      </pivotArea>
    </format>
    <format dxfId="821">
      <pivotArea dataOnly="0" labelOnly="1" outline="0" fieldPosition="0">
        <references count="2">
          <reference field="5" count="1" selected="0">
            <x v="574"/>
          </reference>
          <reference field="6" count="1">
            <x v="680"/>
          </reference>
        </references>
      </pivotArea>
    </format>
    <format dxfId="820">
      <pivotArea dataOnly="0" labelOnly="1" outline="0" fieldPosition="0">
        <references count="2">
          <reference field="5" count="1" selected="0">
            <x v="575"/>
          </reference>
          <reference field="6" count="1">
            <x v="764"/>
          </reference>
        </references>
      </pivotArea>
    </format>
    <format dxfId="819">
      <pivotArea dataOnly="0" labelOnly="1" outline="0" fieldPosition="0">
        <references count="2">
          <reference field="5" count="1" selected="0">
            <x v="576"/>
          </reference>
          <reference field="6" count="1">
            <x v="730"/>
          </reference>
        </references>
      </pivotArea>
    </format>
    <format dxfId="818">
      <pivotArea dataOnly="0" labelOnly="1" outline="0" fieldPosition="0">
        <references count="2">
          <reference field="5" count="1" selected="0">
            <x v="577"/>
          </reference>
          <reference field="6" count="1">
            <x v="719"/>
          </reference>
        </references>
      </pivotArea>
    </format>
    <format dxfId="817">
      <pivotArea dataOnly="0" labelOnly="1" outline="0" fieldPosition="0">
        <references count="2">
          <reference field="5" count="1" selected="0">
            <x v="578"/>
          </reference>
          <reference field="6" count="1">
            <x v="760"/>
          </reference>
        </references>
      </pivotArea>
    </format>
    <format dxfId="816">
      <pivotArea dataOnly="0" labelOnly="1" outline="0" fieldPosition="0">
        <references count="2">
          <reference field="5" count="1" selected="0">
            <x v="579"/>
          </reference>
          <reference field="6" count="1">
            <x v="762"/>
          </reference>
        </references>
      </pivotArea>
    </format>
    <format dxfId="815">
      <pivotArea dataOnly="0" labelOnly="1" outline="0" fieldPosition="0">
        <references count="2">
          <reference field="5" count="1" selected="0">
            <x v="580"/>
          </reference>
          <reference field="6" count="1">
            <x v="723"/>
          </reference>
        </references>
      </pivotArea>
    </format>
    <format dxfId="814">
      <pivotArea dataOnly="0" labelOnly="1" outline="0" fieldPosition="0">
        <references count="2">
          <reference field="5" count="1" selected="0">
            <x v="581"/>
          </reference>
          <reference field="6" count="1">
            <x v="753"/>
          </reference>
        </references>
      </pivotArea>
    </format>
    <format dxfId="813">
      <pivotArea dataOnly="0" labelOnly="1" outline="0" fieldPosition="0">
        <references count="2">
          <reference field="5" count="1" selected="0">
            <x v="582"/>
          </reference>
          <reference field="6" count="1">
            <x v="677"/>
          </reference>
        </references>
      </pivotArea>
    </format>
    <format dxfId="812">
      <pivotArea dataOnly="0" labelOnly="1" outline="0" fieldPosition="0">
        <references count="2">
          <reference field="5" count="1" selected="0">
            <x v="583"/>
          </reference>
          <reference field="6" count="1">
            <x v="688"/>
          </reference>
        </references>
      </pivotArea>
    </format>
    <format dxfId="811">
      <pivotArea dataOnly="0" labelOnly="1" outline="0" fieldPosition="0">
        <references count="2">
          <reference field="5" count="1" selected="0">
            <x v="584"/>
          </reference>
          <reference field="6" count="1">
            <x v="756"/>
          </reference>
        </references>
      </pivotArea>
    </format>
    <format dxfId="810">
      <pivotArea dataOnly="0" labelOnly="1" outline="0" fieldPosition="0">
        <references count="2">
          <reference field="5" count="1" selected="0">
            <x v="585"/>
          </reference>
          <reference field="6" count="1">
            <x v="755"/>
          </reference>
        </references>
      </pivotArea>
    </format>
    <format dxfId="809">
      <pivotArea dataOnly="0" labelOnly="1" outline="0" fieldPosition="0">
        <references count="2">
          <reference field="5" count="1" selected="0">
            <x v="586"/>
          </reference>
          <reference field="6" count="1">
            <x v="747"/>
          </reference>
        </references>
      </pivotArea>
    </format>
    <format dxfId="808">
      <pivotArea dataOnly="0" labelOnly="1" outline="0" fieldPosition="0">
        <references count="2">
          <reference field="5" count="1" selected="0">
            <x v="587"/>
          </reference>
          <reference field="6" count="1">
            <x v="690"/>
          </reference>
        </references>
      </pivotArea>
    </format>
    <format dxfId="807">
      <pivotArea dataOnly="0" labelOnly="1" outline="0" fieldPosition="0">
        <references count="2">
          <reference field="5" count="1" selected="0">
            <x v="588"/>
          </reference>
          <reference field="6" count="1">
            <x v="689"/>
          </reference>
        </references>
      </pivotArea>
    </format>
    <format dxfId="806">
      <pivotArea dataOnly="0" labelOnly="1" outline="0" fieldPosition="0">
        <references count="2">
          <reference field="5" count="1" selected="0">
            <x v="589"/>
          </reference>
          <reference field="6" count="1">
            <x v="27"/>
          </reference>
        </references>
      </pivotArea>
    </format>
    <format dxfId="805">
      <pivotArea dataOnly="0" labelOnly="1" outline="0" fieldPosition="0">
        <references count="2">
          <reference field="5" count="1" selected="0">
            <x v="590"/>
          </reference>
          <reference field="6" count="1">
            <x v="28"/>
          </reference>
        </references>
      </pivotArea>
    </format>
    <format dxfId="804">
      <pivotArea dataOnly="0" labelOnly="1" outline="0" fieldPosition="0">
        <references count="2">
          <reference field="5" count="1" selected="0">
            <x v="591"/>
          </reference>
          <reference field="6" count="1">
            <x v="749"/>
          </reference>
        </references>
      </pivotArea>
    </format>
    <format dxfId="803">
      <pivotArea dataOnly="0" labelOnly="1" outline="0" fieldPosition="0">
        <references count="2">
          <reference field="5" count="1" selected="0">
            <x v="592"/>
          </reference>
          <reference field="6" count="1">
            <x v="687"/>
          </reference>
        </references>
      </pivotArea>
    </format>
    <format dxfId="802">
      <pivotArea dataOnly="0" labelOnly="1" outline="0" fieldPosition="0">
        <references count="2">
          <reference field="5" count="1" selected="0">
            <x v="593"/>
          </reference>
          <reference field="6" count="1">
            <x v="691"/>
          </reference>
        </references>
      </pivotArea>
    </format>
    <format dxfId="801">
      <pivotArea dataOnly="0" labelOnly="1" outline="0" fieldPosition="0">
        <references count="2">
          <reference field="5" count="1" selected="0">
            <x v="594"/>
          </reference>
          <reference field="6" count="1">
            <x v="712"/>
          </reference>
        </references>
      </pivotArea>
    </format>
    <format dxfId="800">
      <pivotArea dataOnly="0" labelOnly="1" outline="0" fieldPosition="0">
        <references count="2">
          <reference field="5" count="1" selected="0">
            <x v="595"/>
          </reference>
          <reference field="6" count="1">
            <x v="686"/>
          </reference>
        </references>
      </pivotArea>
    </format>
    <format dxfId="799">
      <pivotArea dataOnly="0" labelOnly="1" outline="0" fieldPosition="0">
        <references count="2">
          <reference field="5" count="1" selected="0">
            <x v="596"/>
          </reference>
          <reference field="6" count="1">
            <x v="779"/>
          </reference>
        </references>
      </pivotArea>
    </format>
    <format dxfId="798">
      <pivotArea dataOnly="0" labelOnly="1" outline="0" fieldPosition="0">
        <references count="2">
          <reference field="5" count="1" selected="0">
            <x v="597"/>
          </reference>
          <reference field="6" count="1">
            <x v="275"/>
          </reference>
        </references>
      </pivotArea>
    </format>
    <format dxfId="797">
      <pivotArea dataOnly="0" labelOnly="1" outline="0" fieldPosition="0">
        <references count="2">
          <reference field="5" count="1" selected="0">
            <x v="598"/>
          </reference>
          <reference field="6" count="1">
            <x v="780"/>
          </reference>
        </references>
      </pivotArea>
    </format>
    <format dxfId="796">
      <pivotArea dataOnly="0" labelOnly="1" outline="0" fieldPosition="0">
        <references count="2">
          <reference field="5" count="1" selected="0">
            <x v="599"/>
          </reference>
          <reference field="6" count="1">
            <x v="782"/>
          </reference>
        </references>
      </pivotArea>
    </format>
    <format dxfId="795">
      <pivotArea dataOnly="0" labelOnly="1" outline="0" fieldPosition="0">
        <references count="2">
          <reference field="5" count="1" selected="0">
            <x v="600"/>
          </reference>
          <reference field="6" count="1">
            <x v="781"/>
          </reference>
        </references>
      </pivotArea>
    </format>
    <format dxfId="794">
      <pivotArea dataOnly="0" labelOnly="1" outline="0" fieldPosition="0">
        <references count="2">
          <reference field="5" count="1" selected="0">
            <x v="601"/>
          </reference>
          <reference field="6" count="1">
            <x v="783"/>
          </reference>
        </references>
      </pivotArea>
    </format>
    <format dxfId="793">
      <pivotArea dataOnly="0" labelOnly="1" outline="0" fieldPosition="0">
        <references count="2">
          <reference field="5" count="1" selected="0">
            <x v="602"/>
          </reference>
          <reference field="6" count="1">
            <x v="732"/>
          </reference>
        </references>
      </pivotArea>
    </format>
    <format dxfId="792">
      <pivotArea dataOnly="0" labelOnly="1" outline="0" fieldPosition="0">
        <references count="2">
          <reference field="5" count="1" selected="0">
            <x v="603"/>
          </reference>
          <reference field="6" count="1">
            <x v="792"/>
          </reference>
        </references>
      </pivotArea>
    </format>
    <format dxfId="791">
      <pivotArea dataOnly="0" labelOnly="1" outline="0" fieldPosition="0">
        <references count="2">
          <reference field="5" count="1" selected="0">
            <x v="604"/>
          </reference>
          <reference field="6" count="1">
            <x v="717"/>
          </reference>
        </references>
      </pivotArea>
    </format>
    <format dxfId="790">
      <pivotArea dataOnly="0" labelOnly="1" outline="0" fieldPosition="0">
        <references count="2">
          <reference field="5" count="1" selected="0">
            <x v="605"/>
          </reference>
          <reference field="6" count="1">
            <x v="725"/>
          </reference>
        </references>
      </pivotArea>
    </format>
    <format dxfId="789">
      <pivotArea dataOnly="0" labelOnly="1" outline="0" fieldPosition="0">
        <references count="2">
          <reference field="5" count="1" selected="0">
            <x v="606"/>
          </reference>
          <reference field="6" count="1">
            <x v="720"/>
          </reference>
        </references>
      </pivotArea>
    </format>
    <format dxfId="788">
      <pivotArea dataOnly="0" labelOnly="1" outline="0" fieldPosition="0">
        <references count="2">
          <reference field="5" count="1" selected="0">
            <x v="607"/>
          </reference>
          <reference field="6" count="1">
            <x v="692"/>
          </reference>
        </references>
      </pivotArea>
    </format>
    <format dxfId="787">
      <pivotArea dataOnly="0" labelOnly="1" outline="0" fieldPosition="0">
        <references count="2">
          <reference field="5" count="1" selected="0">
            <x v="608"/>
          </reference>
          <reference field="6" count="1">
            <x v="694"/>
          </reference>
        </references>
      </pivotArea>
    </format>
    <format dxfId="786">
      <pivotArea dataOnly="0" labelOnly="1" outline="0" fieldPosition="0">
        <references count="2">
          <reference field="5" count="1" selected="0">
            <x v="609"/>
          </reference>
          <reference field="6" count="1">
            <x v="726"/>
          </reference>
        </references>
      </pivotArea>
    </format>
    <format dxfId="785">
      <pivotArea dataOnly="0" labelOnly="1" outline="0" fieldPosition="0">
        <references count="2">
          <reference field="5" count="1" selected="0">
            <x v="610"/>
          </reference>
          <reference field="6" count="1">
            <x v="734"/>
          </reference>
        </references>
      </pivotArea>
    </format>
    <format dxfId="784">
      <pivotArea dataOnly="0" labelOnly="1" outline="0" fieldPosition="0">
        <references count="2">
          <reference field="5" count="1" selected="0">
            <x v="611"/>
          </reference>
          <reference field="6" count="1">
            <x v="758"/>
          </reference>
        </references>
      </pivotArea>
    </format>
    <format dxfId="783">
      <pivotArea dataOnly="0" labelOnly="1" outline="0" fieldPosition="0">
        <references count="2">
          <reference field="5" count="1" selected="0">
            <x v="612"/>
          </reference>
          <reference field="6" count="1">
            <x v="765"/>
          </reference>
        </references>
      </pivotArea>
    </format>
    <format dxfId="782">
      <pivotArea dataOnly="0" labelOnly="1" outline="0" fieldPosition="0">
        <references count="2">
          <reference field="5" count="1" selected="0">
            <x v="613"/>
          </reference>
          <reference field="6" count="1">
            <x v="693"/>
          </reference>
        </references>
      </pivotArea>
    </format>
    <format dxfId="781">
      <pivotArea dataOnly="0" labelOnly="1" outline="0" fieldPosition="0">
        <references count="2">
          <reference field="5" count="1" selected="0">
            <x v="614"/>
          </reference>
          <reference field="6" count="1">
            <x v="729"/>
          </reference>
        </references>
      </pivotArea>
    </format>
    <format dxfId="780">
      <pivotArea dataOnly="0" labelOnly="1" outline="0" fieldPosition="0">
        <references count="2">
          <reference field="5" count="1" selected="0">
            <x v="615"/>
          </reference>
          <reference field="6" count="1">
            <x v="727"/>
          </reference>
        </references>
      </pivotArea>
    </format>
    <format dxfId="779">
      <pivotArea dataOnly="0" labelOnly="1" outline="0" fieldPosition="0">
        <references count="2">
          <reference field="5" count="1" selected="0">
            <x v="616"/>
          </reference>
          <reference field="6" count="1">
            <x v="763"/>
          </reference>
        </references>
      </pivotArea>
    </format>
    <format dxfId="778">
      <pivotArea dataOnly="0" labelOnly="1" outline="0" fieldPosition="0">
        <references count="2">
          <reference field="5" count="1" selected="0">
            <x v="617"/>
          </reference>
          <reference field="6" count="1">
            <x v="793"/>
          </reference>
        </references>
      </pivotArea>
    </format>
    <format dxfId="777">
      <pivotArea dataOnly="0" labelOnly="1" outline="0" fieldPosition="0">
        <references count="2">
          <reference field="5" count="1" selected="0">
            <x v="618"/>
          </reference>
          <reference field="6" count="1">
            <x v="751"/>
          </reference>
        </references>
      </pivotArea>
    </format>
    <format dxfId="776">
      <pivotArea dataOnly="0" labelOnly="1" outline="0" fieldPosition="0">
        <references count="2">
          <reference field="5" count="1" selected="0">
            <x v="619"/>
          </reference>
          <reference field="6" count="1">
            <x v="276"/>
          </reference>
        </references>
      </pivotArea>
    </format>
    <format dxfId="775">
      <pivotArea dataOnly="0" labelOnly="1" outline="0" fieldPosition="0">
        <references count="2">
          <reference field="5" count="1" selected="0">
            <x v="620"/>
          </reference>
          <reference field="6" count="1">
            <x v="30"/>
          </reference>
        </references>
      </pivotArea>
    </format>
    <format dxfId="774">
      <pivotArea dataOnly="0" labelOnly="1" outline="0" fieldPosition="0">
        <references count="2">
          <reference field="5" count="1" selected="0">
            <x v="621"/>
          </reference>
          <reference field="6" count="1">
            <x v="129"/>
          </reference>
        </references>
      </pivotArea>
    </format>
    <format dxfId="773">
      <pivotArea dataOnly="0" labelOnly="1" outline="0" fieldPosition="0">
        <references count="2">
          <reference field="5" count="1" selected="0">
            <x v="622"/>
          </reference>
          <reference field="6" count="1">
            <x v="134"/>
          </reference>
        </references>
      </pivotArea>
    </format>
    <format dxfId="772">
      <pivotArea dataOnly="0" labelOnly="1" outline="0" fieldPosition="0">
        <references count="2">
          <reference field="5" count="1" selected="0">
            <x v="623"/>
          </reference>
          <reference field="6" count="1">
            <x v="132"/>
          </reference>
        </references>
      </pivotArea>
    </format>
    <format dxfId="771">
      <pivotArea dataOnly="0" labelOnly="1" outline="0" fieldPosition="0">
        <references count="2">
          <reference field="5" count="1" selected="0">
            <x v="624"/>
          </reference>
          <reference field="6" count="1">
            <x v="131"/>
          </reference>
        </references>
      </pivotArea>
    </format>
    <format dxfId="770">
      <pivotArea dataOnly="0" labelOnly="1" outline="0" fieldPosition="0">
        <references count="2">
          <reference field="5" count="1" selected="0">
            <x v="625"/>
          </reference>
          <reference field="6" count="1">
            <x v="635"/>
          </reference>
        </references>
      </pivotArea>
    </format>
    <format dxfId="769">
      <pivotArea dataOnly="0" labelOnly="1" outline="0" fieldPosition="0">
        <references count="2">
          <reference field="5" count="1" selected="0">
            <x v="626"/>
          </reference>
          <reference field="6" count="1">
            <x v="125"/>
          </reference>
        </references>
      </pivotArea>
    </format>
    <format dxfId="768">
      <pivotArea dataOnly="0" labelOnly="1" outline="0" fieldPosition="0">
        <references count="2">
          <reference field="5" count="1" selected="0">
            <x v="627"/>
          </reference>
          <reference field="6" count="1">
            <x v="636"/>
          </reference>
        </references>
      </pivotArea>
    </format>
    <format dxfId="767">
      <pivotArea dataOnly="0" labelOnly="1" outline="0" fieldPosition="0">
        <references count="2">
          <reference field="5" count="1" selected="0">
            <x v="628"/>
          </reference>
          <reference field="6" count="1">
            <x v="127"/>
          </reference>
        </references>
      </pivotArea>
    </format>
    <format dxfId="766">
      <pivotArea dataOnly="0" labelOnly="1" outline="0" fieldPosition="0">
        <references count="2">
          <reference field="5" count="1" selected="0">
            <x v="629"/>
          </reference>
          <reference field="6" count="1">
            <x v="126"/>
          </reference>
        </references>
      </pivotArea>
    </format>
    <format dxfId="765">
      <pivotArea dataOnly="0" labelOnly="1" outline="0" fieldPosition="0">
        <references count="2">
          <reference field="5" count="1" selected="0">
            <x v="630"/>
          </reference>
          <reference field="6" count="1">
            <x v="433"/>
          </reference>
        </references>
      </pivotArea>
    </format>
    <format dxfId="764">
      <pivotArea dataOnly="0" labelOnly="1" outline="0" fieldPosition="0">
        <references count="2">
          <reference field="5" count="1" selected="0">
            <x v="631"/>
          </reference>
          <reference field="6" count="1">
            <x v="33"/>
          </reference>
        </references>
      </pivotArea>
    </format>
    <format dxfId="763">
      <pivotArea dataOnly="0" labelOnly="1" outline="0" fieldPosition="0">
        <references count="2">
          <reference field="5" count="1" selected="0">
            <x v="632"/>
          </reference>
          <reference field="6" count="1">
            <x v="22"/>
          </reference>
        </references>
      </pivotArea>
    </format>
    <format dxfId="762">
      <pivotArea dataOnly="0" labelOnly="1" outline="0" fieldPosition="0">
        <references count="2">
          <reference field="5" count="1" selected="0">
            <x v="633"/>
          </reference>
          <reference field="6" count="1">
            <x v="120"/>
          </reference>
        </references>
      </pivotArea>
    </format>
    <format dxfId="761">
      <pivotArea dataOnly="0" labelOnly="1" outline="0" fieldPosition="0">
        <references count="2">
          <reference field="5" count="1" selected="0">
            <x v="634"/>
          </reference>
          <reference field="6" count="1">
            <x v="17"/>
          </reference>
        </references>
      </pivotArea>
    </format>
    <format dxfId="760">
      <pivotArea dataOnly="0" labelOnly="1" outline="0" fieldPosition="0">
        <references count="2">
          <reference field="5" count="1" selected="0">
            <x v="635"/>
          </reference>
          <reference field="6" count="1">
            <x v="20"/>
          </reference>
        </references>
      </pivotArea>
    </format>
    <format dxfId="759">
      <pivotArea dataOnly="0" labelOnly="1" outline="0" fieldPosition="0">
        <references count="2">
          <reference field="5" count="1" selected="0">
            <x v="636"/>
          </reference>
          <reference field="6" count="1">
            <x v="6"/>
          </reference>
        </references>
      </pivotArea>
    </format>
    <format dxfId="758">
      <pivotArea dataOnly="0" labelOnly="1" outline="0" fieldPosition="0">
        <references count="2">
          <reference field="5" count="1" selected="0">
            <x v="637"/>
          </reference>
          <reference field="6" count="1">
            <x v="14"/>
          </reference>
        </references>
      </pivotArea>
    </format>
    <format dxfId="757">
      <pivotArea dataOnly="0" labelOnly="1" outline="0" fieldPosition="0">
        <references count="2">
          <reference field="5" count="1" selected="0">
            <x v="638"/>
          </reference>
          <reference field="6" count="1">
            <x v="21"/>
          </reference>
        </references>
      </pivotArea>
    </format>
    <format dxfId="756">
      <pivotArea dataOnly="0" labelOnly="1" outline="0" fieldPosition="0">
        <references count="2">
          <reference field="5" count="1" selected="0">
            <x v="639"/>
          </reference>
          <reference field="6" count="1">
            <x v="599"/>
          </reference>
        </references>
      </pivotArea>
    </format>
    <format dxfId="755">
      <pivotArea dataOnly="0" labelOnly="1" outline="0" fieldPosition="0">
        <references count="2">
          <reference field="5" count="1" selected="0">
            <x v="640"/>
          </reference>
          <reference field="6" count="1">
            <x v="123"/>
          </reference>
        </references>
      </pivotArea>
    </format>
    <format dxfId="754">
      <pivotArea dataOnly="0" labelOnly="1" outline="0" fieldPosition="0">
        <references count="2">
          <reference field="5" count="1" selected="0">
            <x v="641"/>
          </reference>
          <reference field="6" count="1">
            <x v="416"/>
          </reference>
        </references>
      </pivotArea>
    </format>
    <format dxfId="753">
      <pivotArea dataOnly="0" labelOnly="1" outline="0" fieldPosition="0">
        <references count="2">
          <reference field="5" count="1" selected="0">
            <x v="642"/>
          </reference>
          <reference field="6" count="1">
            <x v="34"/>
          </reference>
        </references>
      </pivotArea>
    </format>
    <format dxfId="752">
      <pivotArea dataOnly="0" labelOnly="1" outline="0" fieldPosition="0">
        <references count="2">
          <reference field="5" count="1" selected="0">
            <x v="643"/>
          </reference>
          <reference field="6" count="1">
            <x v="638"/>
          </reference>
        </references>
      </pivotArea>
    </format>
    <format dxfId="751">
      <pivotArea dataOnly="0" labelOnly="1" outline="0" fieldPosition="0">
        <references count="2">
          <reference field="5" count="1" selected="0">
            <x v="644"/>
          </reference>
          <reference field="6" count="1">
            <x v="24"/>
          </reference>
        </references>
      </pivotArea>
    </format>
    <format dxfId="750">
      <pivotArea dataOnly="0" labelOnly="1" outline="0" fieldPosition="0">
        <references count="2">
          <reference field="5" count="1" selected="0">
            <x v="645"/>
          </reference>
          <reference field="6" count="1">
            <x v="25"/>
          </reference>
        </references>
      </pivotArea>
    </format>
    <format dxfId="749">
      <pivotArea dataOnly="0" labelOnly="1" outline="0" fieldPosition="0">
        <references count="2">
          <reference field="5" count="1" selected="0">
            <x v="646"/>
          </reference>
          <reference field="6" count="1">
            <x v="655"/>
          </reference>
        </references>
      </pivotArea>
    </format>
    <format dxfId="748">
      <pivotArea dataOnly="0" labelOnly="1" outline="0" fieldPosition="0">
        <references count="2">
          <reference field="5" count="1" selected="0">
            <x v="647"/>
          </reference>
          <reference field="6" count="1">
            <x v="654"/>
          </reference>
        </references>
      </pivotArea>
    </format>
    <format dxfId="747">
      <pivotArea dataOnly="0" labelOnly="1" outline="0" fieldPosition="0">
        <references count="2">
          <reference field="5" count="1" selected="0">
            <x v="648"/>
          </reference>
          <reference field="6" count="1">
            <x v="653"/>
          </reference>
        </references>
      </pivotArea>
    </format>
    <format dxfId="746">
      <pivotArea dataOnly="0" labelOnly="1" outline="0" fieldPosition="0">
        <references count="2">
          <reference field="5" count="1" selected="0">
            <x v="649"/>
          </reference>
          <reference field="6" count="1">
            <x v="32"/>
          </reference>
        </references>
      </pivotArea>
    </format>
    <format dxfId="745">
      <pivotArea dataOnly="0" labelOnly="1" outline="0" fieldPosition="0">
        <references count="2">
          <reference field="5" count="1" selected="0">
            <x v="650"/>
          </reference>
          <reference field="6" count="1">
            <x v="7"/>
          </reference>
        </references>
      </pivotArea>
    </format>
    <format dxfId="744">
      <pivotArea dataOnly="0" labelOnly="1" outline="0" fieldPosition="0">
        <references count="2">
          <reference field="5" count="1" selected="0">
            <x v="651"/>
          </reference>
          <reference field="6" count="1">
            <x v="637"/>
          </reference>
        </references>
      </pivotArea>
    </format>
    <format dxfId="743">
      <pivotArea dataOnly="0" labelOnly="1" outline="0" fieldPosition="0">
        <references count="2">
          <reference field="5" count="1" selected="0">
            <x v="652"/>
          </reference>
          <reference field="6" count="1">
            <x v="5"/>
          </reference>
        </references>
      </pivotArea>
    </format>
    <format dxfId="742">
      <pivotArea dataOnly="0" labelOnly="1" outline="0" fieldPosition="0">
        <references count="2">
          <reference field="5" count="1" selected="0">
            <x v="653"/>
          </reference>
          <reference field="6" count="1">
            <x v="10"/>
          </reference>
        </references>
      </pivotArea>
    </format>
    <format dxfId="741">
      <pivotArea dataOnly="0" labelOnly="1" outline="0" fieldPosition="0">
        <references count="2">
          <reference field="5" count="1" selected="0">
            <x v="654"/>
          </reference>
          <reference field="6" count="1">
            <x v="11"/>
          </reference>
        </references>
      </pivotArea>
    </format>
    <format dxfId="740">
      <pivotArea dataOnly="0" labelOnly="1" outline="0" fieldPosition="0">
        <references count="2">
          <reference field="5" count="1" selected="0">
            <x v="655"/>
          </reference>
          <reference field="6" count="1">
            <x v="18"/>
          </reference>
        </references>
      </pivotArea>
    </format>
    <format dxfId="739">
      <pivotArea dataOnly="0" labelOnly="1" outline="0" fieldPosition="0">
        <references count="2">
          <reference field="5" count="1" selected="0">
            <x v="656"/>
          </reference>
          <reference field="6" count="1">
            <x v="16"/>
          </reference>
        </references>
      </pivotArea>
    </format>
    <format dxfId="738">
      <pivotArea dataOnly="0" labelOnly="1" outline="0" fieldPosition="0">
        <references count="2">
          <reference field="5" count="1" selected="0">
            <x v="657"/>
          </reference>
          <reference field="6" count="1">
            <x v="0"/>
          </reference>
        </references>
      </pivotArea>
    </format>
    <format dxfId="737">
      <pivotArea dataOnly="0" labelOnly="1" outline="0" fieldPosition="0">
        <references count="2">
          <reference field="5" count="1" selected="0">
            <x v="658"/>
          </reference>
          <reference field="6" count="1">
            <x v="757"/>
          </reference>
        </references>
      </pivotArea>
    </format>
    <format dxfId="736">
      <pivotArea dataOnly="0" labelOnly="1" outline="0" fieldPosition="0">
        <references count="2">
          <reference field="5" count="1" selected="0">
            <x v="659"/>
          </reference>
          <reference field="6" count="1">
            <x v="787"/>
          </reference>
        </references>
      </pivotArea>
    </format>
    <format dxfId="735">
      <pivotArea dataOnly="0" labelOnly="1" outline="0" fieldPosition="0">
        <references count="2">
          <reference field="5" count="1" selected="0">
            <x v="660"/>
          </reference>
          <reference field="6" count="1">
            <x v="786"/>
          </reference>
        </references>
      </pivotArea>
    </format>
    <format dxfId="734">
      <pivotArea dataOnly="0" labelOnly="1" outline="0" fieldPosition="0">
        <references count="2">
          <reference field="5" count="1" selected="0">
            <x v="661"/>
          </reference>
          <reference field="6" count="1">
            <x v="759"/>
          </reference>
        </references>
      </pivotArea>
    </format>
    <format dxfId="733">
      <pivotArea dataOnly="0" labelOnly="1" outline="0" fieldPosition="0">
        <references count="2">
          <reference field="5" count="1" selected="0">
            <x v="662"/>
          </reference>
          <reference field="6" count="1">
            <x v="713"/>
          </reference>
        </references>
      </pivotArea>
    </format>
    <format dxfId="732">
      <pivotArea dataOnly="0" labelOnly="1" outline="0" fieldPosition="0">
        <references count="2">
          <reference field="5" count="1" selected="0">
            <x v="663"/>
          </reference>
          <reference field="6" count="1">
            <x v="262"/>
          </reference>
        </references>
      </pivotArea>
    </format>
    <format dxfId="731">
      <pivotArea dataOnly="0" labelOnly="1" outline="0" fieldPosition="0">
        <references count="2">
          <reference field="5" count="1" selected="0">
            <x v="664"/>
          </reference>
          <reference field="6" count="1">
            <x v="119"/>
          </reference>
        </references>
      </pivotArea>
    </format>
    <format dxfId="730">
      <pivotArea dataOnly="0" labelOnly="1" outline="0" fieldPosition="0">
        <references count="2">
          <reference field="5" count="1" selected="0">
            <x v="665"/>
          </reference>
          <reference field="6" count="1">
            <x v="254"/>
          </reference>
        </references>
      </pivotArea>
    </format>
    <format dxfId="729">
      <pivotArea dataOnly="0" labelOnly="1" outline="0" fieldPosition="0">
        <references count="2">
          <reference field="5" count="1" selected="0">
            <x v="666"/>
          </reference>
          <reference field="6" count="1">
            <x v="435"/>
          </reference>
        </references>
      </pivotArea>
    </format>
    <format dxfId="728">
      <pivotArea dataOnly="0" labelOnly="1" outline="0" fieldPosition="0">
        <references count="2">
          <reference field="5" count="1" selected="0">
            <x v="667"/>
          </reference>
          <reference field="6" count="1">
            <x v="78"/>
          </reference>
        </references>
      </pivotArea>
    </format>
    <format dxfId="727">
      <pivotArea dataOnly="0" labelOnly="1" outline="0" fieldPosition="0">
        <references count="2">
          <reference field="5" count="1" selected="0">
            <x v="668"/>
          </reference>
          <reference field="6" count="1">
            <x v="714"/>
          </reference>
        </references>
      </pivotArea>
    </format>
    <format dxfId="726">
      <pivotArea dataOnly="0" labelOnly="1" outline="0" fieldPosition="0">
        <references count="2">
          <reference field="5" count="1" selected="0">
            <x v="669"/>
          </reference>
          <reference field="6" count="1">
            <x v="384"/>
          </reference>
        </references>
      </pivotArea>
    </format>
    <format dxfId="725">
      <pivotArea dataOnly="0" labelOnly="1" outline="0" fieldPosition="0">
        <references count="2">
          <reference field="5" count="1" selected="0">
            <x v="670"/>
          </reference>
          <reference field="6" count="1">
            <x v="242"/>
          </reference>
        </references>
      </pivotArea>
    </format>
    <format dxfId="724">
      <pivotArea dataOnly="0" labelOnly="1" outline="0" fieldPosition="0">
        <references count="2">
          <reference field="5" count="1" selected="0">
            <x v="671"/>
          </reference>
          <reference field="6" count="1">
            <x v="166"/>
          </reference>
        </references>
      </pivotArea>
    </format>
    <format dxfId="723">
      <pivotArea dataOnly="0" labelOnly="1" outline="0" fieldPosition="0">
        <references count="2">
          <reference field="5" count="1" selected="0">
            <x v="672"/>
          </reference>
          <reference field="6" count="1">
            <x v="167"/>
          </reference>
        </references>
      </pivotArea>
    </format>
    <format dxfId="722">
      <pivotArea dataOnly="0" labelOnly="1" outline="0" fieldPosition="0">
        <references count="2">
          <reference field="5" count="1" selected="0">
            <x v="673"/>
          </reference>
          <reference field="6" count="1">
            <x v="177"/>
          </reference>
        </references>
      </pivotArea>
    </format>
    <format dxfId="721">
      <pivotArea dataOnly="0" labelOnly="1" outline="0" fieldPosition="0">
        <references count="2">
          <reference field="5" count="1" selected="0">
            <x v="674"/>
          </reference>
          <reference field="6" count="1">
            <x v="178"/>
          </reference>
        </references>
      </pivotArea>
    </format>
    <format dxfId="720">
      <pivotArea dataOnly="0" labelOnly="1" outline="0" fieldPosition="0">
        <references count="2">
          <reference field="5" count="1" selected="0">
            <x v="675"/>
          </reference>
          <reference field="6" count="1">
            <x v="173"/>
          </reference>
        </references>
      </pivotArea>
    </format>
    <format dxfId="719">
      <pivotArea dataOnly="0" labelOnly="1" outline="0" fieldPosition="0">
        <references count="2">
          <reference field="5" count="1" selected="0">
            <x v="676"/>
          </reference>
          <reference field="6" count="1">
            <x v="174"/>
          </reference>
        </references>
      </pivotArea>
    </format>
    <format dxfId="718">
      <pivotArea dataOnly="0" labelOnly="1" outline="0" fieldPosition="0">
        <references count="2">
          <reference field="5" count="1" selected="0">
            <x v="677"/>
          </reference>
          <reference field="6" count="1">
            <x v="172"/>
          </reference>
        </references>
      </pivotArea>
    </format>
    <format dxfId="717">
      <pivotArea dataOnly="0" labelOnly="1" outline="0" fieldPosition="0">
        <references count="2">
          <reference field="5" count="1" selected="0">
            <x v="678"/>
          </reference>
          <reference field="6" count="1">
            <x v="176"/>
          </reference>
        </references>
      </pivotArea>
    </format>
    <format dxfId="716">
      <pivotArea dataOnly="0" labelOnly="1" outline="0" fieldPosition="0">
        <references count="2">
          <reference field="5" count="1" selected="0">
            <x v="679"/>
          </reference>
          <reference field="6" count="1">
            <x v="589"/>
          </reference>
        </references>
      </pivotArea>
    </format>
    <format dxfId="715">
      <pivotArea dataOnly="0" labelOnly="1" outline="0" fieldPosition="0">
        <references count="2">
          <reference field="5" count="1" selected="0">
            <x v="680"/>
          </reference>
          <reference field="6" count="1">
            <x v="590"/>
          </reference>
        </references>
      </pivotArea>
    </format>
    <format dxfId="714">
      <pivotArea dataOnly="0" labelOnly="1" outline="0" fieldPosition="0">
        <references count="2">
          <reference field="5" count="1" selected="0">
            <x v="681"/>
          </reference>
          <reference field="6" count="1">
            <x v="586"/>
          </reference>
        </references>
      </pivotArea>
    </format>
    <format dxfId="713">
      <pivotArea dataOnly="0" labelOnly="1" outline="0" fieldPosition="0">
        <references count="2">
          <reference field="5" count="1" selected="0">
            <x v="682"/>
          </reference>
          <reference field="6" count="1">
            <x v="591"/>
          </reference>
        </references>
      </pivotArea>
    </format>
    <format dxfId="712">
      <pivotArea dataOnly="0" labelOnly="1" outline="0" fieldPosition="0">
        <references count="2">
          <reference field="5" count="1" selected="0">
            <x v="683"/>
          </reference>
          <reference field="6" count="1">
            <x v="587"/>
          </reference>
        </references>
      </pivotArea>
    </format>
    <format dxfId="711">
      <pivotArea dataOnly="0" labelOnly="1" outline="0" fieldPosition="0">
        <references count="2">
          <reference field="5" count="1" selected="0">
            <x v="684"/>
          </reference>
          <reference field="6" count="1">
            <x v="588"/>
          </reference>
        </references>
      </pivotArea>
    </format>
    <format dxfId="710">
      <pivotArea dataOnly="0" labelOnly="1" outline="0" fieldPosition="0">
        <references count="2">
          <reference field="5" count="1" selected="0">
            <x v="685"/>
          </reference>
          <reference field="6" count="1">
            <x v="592"/>
          </reference>
        </references>
      </pivotArea>
    </format>
    <format dxfId="709">
      <pivotArea dataOnly="0" labelOnly="1" outline="0" fieldPosition="0">
        <references count="2">
          <reference field="5" count="1" selected="0">
            <x v="686"/>
          </reference>
          <reference field="6" count="1">
            <x v="584"/>
          </reference>
        </references>
      </pivotArea>
    </format>
    <format dxfId="708">
      <pivotArea dataOnly="0" labelOnly="1" outline="0" fieldPosition="0">
        <references count="2">
          <reference field="5" count="1" selected="0">
            <x v="687"/>
          </reference>
          <reference field="6" count="1">
            <x v="244"/>
          </reference>
        </references>
      </pivotArea>
    </format>
    <format dxfId="707">
      <pivotArea dataOnly="0" labelOnly="1" outline="0" fieldPosition="0">
        <references count="2">
          <reference field="5" count="1" selected="0">
            <x v="688"/>
          </reference>
          <reference field="6" count="1">
            <x v="621"/>
          </reference>
        </references>
      </pivotArea>
    </format>
    <format dxfId="706">
      <pivotArea dataOnly="0" labelOnly="1" outline="0" fieldPosition="0">
        <references count="2">
          <reference field="5" count="1" selected="0">
            <x v="689"/>
          </reference>
          <reference field="6" count="1">
            <x v="789"/>
          </reference>
        </references>
      </pivotArea>
    </format>
    <format dxfId="705">
      <pivotArea dataOnly="0" labelOnly="1" outline="0" fieldPosition="0">
        <references count="2">
          <reference field="5" count="1" selected="0">
            <x v="693"/>
          </reference>
          <reference field="6" count="1">
            <x v="215"/>
          </reference>
        </references>
      </pivotArea>
    </format>
    <format dxfId="704">
      <pivotArea dataOnly="0" labelOnly="1" outline="0" fieldPosition="0">
        <references count="2">
          <reference field="5" count="1" selected="0">
            <x v="694"/>
          </reference>
          <reference field="6" count="1">
            <x v="216"/>
          </reference>
        </references>
      </pivotArea>
    </format>
    <format dxfId="703">
      <pivotArea dataOnly="0" labelOnly="1" outline="0" fieldPosition="0">
        <references count="2">
          <reference field="5" count="1" selected="0">
            <x v="695"/>
          </reference>
          <reference field="6" count="1">
            <x v="213"/>
          </reference>
        </references>
      </pivotArea>
    </format>
    <format dxfId="702">
      <pivotArea dataOnly="0" labelOnly="1" outline="0" fieldPosition="0">
        <references count="2">
          <reference field="5" count="1" selected="0">
            <x v="696"/>
          </reference>
          <reference field="6" count="1">
            <x v="214"/>
          </reference>
        </references>
      </pivotArea>
    </format>
    <format dxfId="701">
      <pivotArea dataOnly="0" labelOnly="1" outline="0" fieldPosition="0">
        <references count="2">
          <reference field="5" count="1" selected="0">
            <x v="697"/>
          </reference>
          <reference field="6" count="1">
            <x v="633"/>
          </reference>
        </references>
      </pivotArea>
    </format>
    <format dxfId="700">
      <pivotArea dataOnly="0" labelOnly="1" outline="0" fieldPosition="0">
        <references count="2">
          <reference field="5" count="1" selected="0">
            <x v="698"/>
          </reference>
          <reference field="6" count="1">
            <x v="631"/>
          </reference>
        </references>
      </pivotArea>
    </format>
    <format dxfId="699">
      <pivotArea dataOnly="0" labelOnly="1" outline="0" fieldPosition="0">
        <references count="2">
          <reference field="5" count="1" selected="0">
            <x v="699"/>
          </reference>
          <reference field="6" count="1">
            <x v="632"/>
          </reference>
        </references>
      </pivotArea>
    </format>
    <format dxfId="698">
      <pivotArea dataOnly="0" labelOnly="1" outline="0" fieldPosition="0">
        <references count="2">
          <reference field="5" count="1" selected="0">
            <x v="700"/>
          </reference>
          <reference field="6" count="1">
            <x v="630"/>
          </reference>
        </references>
      </pivotArea>
    </format>
    <format dxfId="697">
      <pivotArea dataOnly="0" labelOnly="1" outline="0" fieldPosition="0">
        <references count="2">
          <reference field="5" count="1" selected="0">
            <x v="701"/>
          </reference>
          <reference field="6" count="1">
            <x v="634"/>
          </reference>
        </references>
      </pivotArea>
    </format>
    <format dxfId="696">
      <pivotArea dataOnly="0" labelOnly="1" outline="0" fieldPosition="0">
        <references count="2">
          <reference field="5" count="1" selected="0">
            <x v="702"/>
          </reference>
          <reference field="6" count="1">
            <x v="629"/>
          </reference>
        </references>
      </pivotArea>
    </format>
    <format dxfId="695">
      <pivotArea dataOnly="0" labelOnly="1" outline="0" fieldPosition="0">
        <references count="2">
          <reference field="5" count="1" selected="0">
            <x v="703"/>
          </reference>
          <reference field="6" count="1">
            <x v="627"/>
          </reference>
        </references>
      </pivotArea>
    </format>
    <format dxfId="694">
      <pivotArea dataOnly="0" labelOnly="1" outline="0" fieldPosition="0">
        <references count="2">
          <reference field="5" count="1" selected="0">
            <x v="704"/>
          </reference>
          <reference field="6" count="1">
            <x v="628"/>
          </reference>
        </references>
      </pivotArea>
    </format>
    <format dxfId="693">
      <pivotArea dataOnly="0" labelOnly="1" outline="0" fieldPosition="0">
        <references count="2">
          <reference field="5" count="1" selected="0">
            <x v="705"/>
          </reference>
          <reference field="6" count="1">
            <x v="327"/>
          </reference>
        </references>
      </pivotArea>
    </format>
    <format dxfId="692">
      <pivotArea dataOnly="0" labelOnly="1" outline="0" fieldPosition="0">
        <references count="2">
          <reference field="5" count="1" selected="0">
            <x v="706"/>
          </reference>
          <reference field="6" count="1">
            <x v="329"/>
          </reference>
        </references>
      </pivotArea>
    </format>
    <format dxfId="691">
      <pivotArea dataOnly="0" labelOnly="1" outline="0" fieldPosition="0">
        <references count="2">
          <reference field="5" count="1" selected="0">
            <x v="707"/>
          </reference>
          <reference field="6" count="1">
            <x v="647"/>
          </reference>
        </references>
      </pivotArea>
    </format>
    <format dxfId="690">
      <pivotArea dataOnly="0" labelOnly="1" outline="0" fieldPosition="0">
        <references count="2">
          <reference field="5" count="1" selected="0">
            <x v="708"/>
          </reference>
          <reference field="6" count="1">
            <x v="649"/>
          </reference>
        </references>
      </pivotArea>
    </format>
    <format dxfId="689">
      <pivotArea dataOnly="0" labelOnly="1" outline="0" fieldPosition="0">
        <references count="3">
          <reference field="5" count="1" selected="0">
            <x v="0"/>
          </reference>
          <reference field="6" count="1" selected="0">
            <x v="802"/>
          </reference>
          <reference field="7" count="1">
            <x v="452"/>
          </reference>
        </references>
      </pivotArea>
    </format>
    <format dxfId="688">
      <pivotArea dataOnly="0" labelOnly="1" outline="0" fieldPosition="0">
        <references count="3">
          <reference field="5" count="1" selected="0">
            <x v="1"/>
          </reference>
          <reference field="6" count="1" selected="0">
            <x v="804"/>
          </reference>
          <reference field="7" count="1">
            <x v="5"/>
          </reference>
        </references>
      </pivotArea>
    </format>
    <format dxfId="687">
      <pivotArea dataOnly="0" labelOnly="1" outline="0" fieldPosition="0">
        <references count="3">
          <reference field="5" count="1" selected="0">
            <x v="2"/>
          </reference>
          <reference field="6" count="1" selected="0">
            <x v="801"/>
          </reference>
          <reference field="7" count="1">
            <x v="5"/>
          </reference>
        </references>
      </pivotArea>
    </format>
    <format dxfId="686">
      <pivotArea dataOnly="0" labelOnly="1" outline="0" fieldPosition="0">
        <references count="3">
          <reference field="5" count="1" selected="0">
            <x v="3"/>
          </reference>
          <reference field="6" count="1" selected="0">
            <x v="798"/>
          </reference>
          <reference field="7" count="1">
            <x v="60"/>
          </reference>
        </references>
      </pivotArea>
    </format>
    <format dxfId="685">
      <pivotArea dataOnly="0" labelOnly="1" outline="0" fieldPosition="0">
        <references count="3">
          <reference field="5" count="1" selected="0">
            <x v="4"/>
          </reference>
          <reference field="6" count="1" selected="0">
            <x v="799"/>
          </reference>
          <reference field="7" count="1">
            <x v="287"/>
          </reference>
        </references>
      </pivotArea>
    </format>
    <format dxfId="684">
      <pivotArea dataOnly="0" labelOnly="1" outline="0" fieldPosition="0">
        <references count="3">
          <reference field="5" count="1" selected="0">
            <x v="5"/>
          </reference>
          <reference field="6" count="1" selected="0">
            <x v="794"/>
          </reference>
          <reference field="7" count="1">
            <x v="13"/>
          </reference>
        </references>
      </pivotArea>
    </format>
    <format dxfId="683">
      <pivotArea dataOnly="0" labelOnly="1" outline="0" fieldPosition="0">
        <references count="3">
          <reference field="5" count="1" selected="0">
            <x v="6"/>
          </reference>
          <reference field="6" count="1" selected="0">
            <x v="795"/>
          </reference>
          <reference field="7" count="1">
            <x v="5"/>
          </reference>
        </references>
      </pivotArea>
    </format>
    <format dxfId="682">
      <pivotArea dataOnly="0" labelOnly="1" outline="0" fieldPosition="0">
        <references count="3">
          <reference field="5" count="1" selected="0">
            <x v="7"/>
          </reference>
          <reference field="6" count="1" selected="0">
            <x v="797"/>
          </reference>
          <reference field="7" count="1">
            <x v="5"/>
          </reference>
        </references>
      </pivotArea>
    </format>
    <format dxfId="681">
      <pivotArea dataOnly="0" labelOnly="1" outline="0" fieldPosition="0">
        <references count="3">
          <reference field="5" count="1" selected="0">
            <x v="8"/>
          </reference>
          <reference field="6" count="1" selected="0">
            <x v="189"/>
          </reference>
          <reference field="7" count="1">
            <x v="9"/>
          </reference>
        </references>
      </pivotArea>
    </format>
    <format dxfId="680">
      <pivotArea dataOnly="0" labelOnly="1" outline="0" fieldPosition="0">
        <references count="3">
          <reference field="5" count="1" selected="0">
            <x v="9"/>
          </reference>
          <reference field="6" count="1" selected="0">
            <x v="650"/>
          </reference>
          <reference field="7" count="1">
            <x v="65"/>
          </reference>
        </references>
      </pivotArea>
    </format>
    <format dxfId="679">
      <pivotArea dataOnly="0" labelOnly="1" outline="0" fieldPosition="0">
        <references count="3">
          <reference field="5" count="1" selected="0">
            <x v="10"/>
          </reference>
          <reference field="6" count="1" selected="0">
            <x v="287"/>
          </reference>
          <reference field="7" count="1">
            <x v="32"/>
          </reference>
        </references>
      </pivotArea>
    </format>
    <format dxfId="678">
      <pivotArea dataOnly="0" labelOnly="1" outline="0" fieldPosition="0">
        <references count="3">
          <reference field="5" count="1" selected="0">
            <x v="11"/>
          </reference>
          <reference field="6" count="1" selected="0">
            <x v="644"/>
          </reference>
          <reference field="7" count="1">
            <x v="414"/>
          </reference>
        </references>
      </pivotArea>
    </format>
    <format dxfId="677">
      <pivotArea dataOnly="0" labelOnly="1" outline="0" fieldPosition="0">
        <references count="3">
          <reference field="5" count="1" selected="0">
            <x v="12"/>
          </reference>
          <reference field="6" count="1" selected="0">
            <x v="604"/>
          </reference>
          <reference field="7" count="1">
            <x v="57"/>
          </reference>
        </references>
      </pivotArea>
    </format>
    <format dxfId="676">
      <pivotArea dataOnly="0" labelOnly="1" outline="0" fieldPosition="0">
        <references count="3">
          <reference field="5" count="1" selected="0">
            <x v="13"/>
          </reference>
          <reference field="6" count="1" selected="0">
            <x v="643"/>
          </reference>
          <reference field="7" count="1">
            <x v="58"/>
          </reference>
        </references>
      </pivotArea>
    </format>
    <format dxfId="675">
      <pivotArea dataOnly="0" labelOnly="1" outline="0" fieldPosition="0">
        <references count="3">
          <reference field="5" count="1" selected="0">
            <x v="14"/>
          </reference>
          <reference field="6" count="1" selected="0">
            <x v="624"/>
          </reference>
          <reference field="7" count="1">
            <x v="5"/>
          </reference>
        </references>
      </pivotArea>
    </format>
    <format dxfId="674">
      <pivotArea dataOnly="0" labelOnly="1" outline="0" fieldPosition="0">
        <references count="3">
          <reference field="5" count="1" selected="0">
            <x v="15"/>
          </reference>
          <reference field="6" count="1" selected="0">
            <x v="91"/>
          </reference>
          <reference field="7" count="1">
            <x v="5"/>
          </reference>
        </references>
      </pivotArea>
    </format>
    <format dxfId="673">
      <pivotArea dataOnly="0" labelOnly="1" outline="0" fieldPosition="0">
        <references count="3">
          <reference field="5" count="1" selected="0">
            <x v="16"/>
          </reference>
          <reference field="6" count="1" selected="0">
            <x v="645"/>
          </reference>
          <reference field="7" count="1">
            <x v="5"/>
          </reference>
        </references>
      </pivotArea>
    </format>
    <format dxfId="672">
      <pivotArea dataOnly="0" labelOnly="1" outline="0" fieldPosition="0">
        <references count="3">
          <reference field="5" count="1" selected="0">
            <x v="17"/>
          </reference>
          <reference field="6" count="1" selected="0">
            <x v="260"/>
          </reference>
          <reference field="7" count="1">
            <x v="64"/>
          </reference>
        </references>
      </pivotArea>
    </format>
    <format dxfId="671">
      <pivotArea dataOnly="0" labelOnly="1" outline="0" fieldPosition="0">
        <references count="3">
          <reference field="5" count="1" selected="0">
            <x v="18"/>
          </reference>
          <reference field="6" count="1" selected="0">
            <x v="92"/>
          </reference>
          <reference field="7" count="1">
            <x v="5"/>
          </reference>
        </references>
      </pivotArea>
    </format>
    <format dxfId="670">
      <pivotArea dataOnly="0" labelOnly="1" outline="0" fieldPosition="0">
        <references count="3">
          <reference field="5" count="1" selected="0">
            <x v="19"/>
          </reference>
          <reference field="6" count="1" selected="0">
            <x v="96"/>
          </reference>
          <reference field="7" count="1">
            <x v="5"/>
          </reference>
        </references>
      </pivotArea>
    </format>
    <format dxfId="669">
      <pivotArea dataOnly="0" labelOnly="1" outline="0" fieldPosition="0">
        <references count="3">
          <reference field="5" count="1" selected="0">
            <x v="20"/>
          </reference>
          <reference field="6" count="1" selected="0">
            <x v="97"/>
          </reference>
          <reference field="7" count="1">
            <x v="5"/>
          </reference>
        </references>
      </pivotArea>
    </format>
    <format dxfId="668">
      <pivotArea dataOnly="0" labelOnly="1" outline="0" fieldPosition="0">
        <references count="3">
          <reference field="5" count="1" selected="0">
            <x v="21"/>
          </reference>
          <reference field="6" count="1" selected="0">
            <x v="269"/>
          </reference>
          <reference field="7" count="1">
            <x v="5"/>
          </reference>
        </references>
      </pivotArea>
    </format>
    <format dxfId="667">
      <pivotArea dataOnly="0" labelOnly="1" outline="0" fieldPosition="0">
        <references count="3">
          <reference field="5" count="1" selected="0">
            <x v="22"/>
          </reference>
          <reference field="6" count="1" selected="0">
            <x v="101"/>
          </reference>
          <reference field="7" count="1">
            <x v="5"/>
          </reference>
        </references>
      </pivotArea>
    </format>
    <format dxfId="666">
      <pivotArea dataOnly="0" labelOnly="1" outline="0" fieldPosition="0">
        <references count="3">
          <reference field="5" count="1" selected="0">
            <x v="23"/>
          </reference>
          <reference field="6" count="1" selected="0">
            <x v="265"/>
          </reference>
          <reference field="7" count="1">
            <x v="298"/>
          </reference>
        </references>
      </pivotArea>
    </format>
    <format dxfId="665">
      <pivotArea dataOnly="0" labelOnly="1" outline="0" fieldPosition="0">
        <references count="3">
          <reference field="5" count="1" selected="0">
            <x v="25"/>
          </reference>
          <reference field="6" count="1" selected="0">
            <x v="431"/>
          </reference>
          <reference field="7" count="1">
            <x v="15"/>
          </reference>
        </references>
      </pivotArea>
    </format>
    <format dxfId="664">
      <pivotArea dataOnly="0" labelOnly="1" outline="0" fieldPosition="0">
        <references count="3">
          <reference field="5" count="1" selected="0">
            <x v="26"/>
          </reference>
          <reference field="6" count="1" selected="0">
            <x v="300"/>
          </reference>
          <reference field="7" count="1">
            <x v="5"/>
          </reference>
        </references>
      </pivotArea>
    </format>
    <format dxfId="663">
      <pivotArea dataOnly="0" labelOnly="1" outline="0" fieldPosition="0">
        <references count="3">
          <reference field="5" count="1" selected="0">
            <x v="27"/>
          </reference>
          <reference field="6" count="1" selected="0">
            <x v="537"/>
          </reference>
          <reference field="7" count="1">
            <x v="5"/>
          </reference>
        </references>
      </pivotArea>
    </format>
    <format dxfId="662">
      <pivotArea dataOnly="0" labelOnly="1" outline="0" fieldPosition="0">
        <references count="3">
          <reference field="5" count="1" selected="0">
            <x v="28"/>
          </reference>
          <reference field="6" count="1" selected="0">
            <x v="539"/>
          </reference>
          <reference field="7" count="1">
            <x v="299"/>
          </reference>
        </references>
      </pivotArea>
    </format>
    <format dxfId="661">
      <pivotArea dataOnly="0" labelOnly="1" outline="0" fieldPosition="0">
        <references count="3">
          <reference field="5" count="1" selected="0">
            <x v="29"/>
          </reference>
          <reference field="6" count="1" selected="0">
            <x v="526"/>
          </reference>
          <reference field="7" count="1">
            <x v="5"/>
          </reference>
        </references>
      </pivotArea>
    </format>
    <format dxfId="660">
      <pivotArea dataOnly="0" labelOnly="1" outline="0" fieldPosition="0">
        <references count="3">
          <reference field="5" count="1" selected="0">
            <x v="30"/>
          </reference>
          <reference field="6" count="1" selected="0">
            <x v="380"/>
          </reference>
          <reference field="7" count="1">
            <x v="5"/>
          </reference>
        </references>
      </pivotArea>
    </format>
    <format dxfId="659">
      <pivotArea dataOnly="0" labelOnly="1" outline="0" fieldPosition="0">
        <references count="3">
          <reference field="5" count="1" selected="0">
            <x v="31"/>
          </reference>
          <reference field="6" count="1" selected="0">
            <x v="671"/>
          </reference>
          <reference field="7" count="1">
            <x v="394"/>
          </reference>
        </references>
      </pivotArea>
    </format>
    <format dxfId="658">
      <pivotArea dataOnly="0" labelOnly="1" outline="0" fieldPosition="0">
        <references count="3">
          <reference field="5" count="1" selected="0">
            <x v="32"/>
          </reference>
          <reference field="6" count="1" selected="0">
            <x v="673"/>
          </reference>
          <reference field="7" count="1">
            <x v="413"/>
          </reference>
        </references>
      </pivotArea>
    </format>
    <format dxfId="657">
      <pivotArea dataOnly="0" labelOnly="1" outline="0" fieldPosition="0">
        <references count="3">
          <reference field="5" count="1" selected="0">
            <x v="33"/>
          </reference>
          <reference field="6" count="1" selected="0">
            <x v="679"/>
          </reference>
          <reference field="7" count="1">
            <x v="407"/>
          </reference>
        </references>
      </pivotArea>
    </format>
    <format dxfId="656">
      <pivotArea dataOnly="0" labelOnly="1" outline="0" fieldPosition="0">
        <references count="3">
          <reference field="5" count="1" selected="0">
            <x v="34"/>
          </reference>
          <reference field="6" count="1" selected="0">
            <x v="769"/>
          </reference>
          <reference field="7" count="1">
            <x v="408"/>
          </reference>
        </references>
      </pivotArea>
    </format>
    <format dxfId="655">
      <pivotArea dataOnly="0" labelOnly="1" outline="0" fieldPosition="0">
        <references count="3">
          <reference field="5" count="1" selected="0">
            <x v="35"/>
          </reference>
          <reference field="6" count="1" selected="0">
            <x v="768"/>
          </reference>
          <reference field="7" count="1">
            <x v="409"/>
          </reference>
        </references>
      </pivotArea>
    </format>
    <format dxfId="654">
      <pivotArea dataOnly="0" labelOnly="1" outline="0" fieldPosition="0">
        <references count="3">
          <reference field="5" count="1" selected="0">
            <x v="36"/>
          </reference>
          <reference field="6" count="1" selected="0">
            <x v="772"/>
          </reference>
          <reference field="7" count="1">
            <x v="410"/>
          </reference>
        </references>
      </pivotArea>
    </format>
    <format dxfId="653">
      <pivotArea dataOnly="0" labelOnly="1" outline="0" fieldPosition="0">
        <references count="3">
          <reference field="5" count="1" selected="0">
            <x v="37"/>
          </reference>
          <reference field="6" count="1" selected="0">
            <x v="767"/>
          </reference>
          <reference field="7" count="1">
            <x v="411"/>
          </reference>
        </references>
      </pivotArea>
    </format>
    <format dxfId="652">
      <pivotArea dataOnly="0" labelOnly="1" outline="0" fieldPosition="0">
        <references count="3">
          <reference field="5" count="1" selected="0">
            <x v="38"/>
          </reference>
          <reference field="6" count="1" selected="0">
            <x v="8"/>
          </reference>
          <reference field="7" count="1">
            <x v="447"/>
          </reference>
        </references>
      </pivotArea>
    </format>
    <format dxfId="651">
      <pivotArea dataOnly="0" labelOnly="1" outline="0" fieldPosition="0">
        <references count="3">
          <reference field="5" count="1" selected="0">
            <x v="39"/>
          </reference>
          <reference field="6" count="1" selected="0">
            <x v="124"/>
          </reference>
          <reference field="7" count="1">
            <x v="10"/>
          </reference>
        </references>
      </pivotArea>
    </format>
    <format dxfId="650">
      <pivotArea dataOnly="0" labelOnly="1" outline="0" fieldPosition="0">
        <references count="3">
          <reference field="5" count="1" selected="0">
            <x v="41"/>
          </reference>
          <reference field="6" count="1" selected="0">
            <x v="785"/>
          </reference>
          <reference field="7" count="1">
            <x v="140"/>
          </reference>
        </references>
      </pivotArea>
    </format>
    <format dxfId="649">
      <pivotArea dataOnly="0" labelOnly="1" outline="0" fieldPosition="0">
        <references count="3">
          <reference field="5" count="1" selected="0">
            <x v="42"/>
          </reference>
          <reference field="6" count="1" selected="0">
            <x v="150"/>
          </reference>
          <reference field="7" count="1">
            <x v="400"/>
          </reference>
        </references>
      </pivotArea>
    </format>
    <format dxfId="648">
      <pivotArea dataOnly="0" labelOnly="1" outline="0" fieldPosition="0">
        <references count="3">
          <reference field="5" count="1" selected="0">
            <x v="43"/>
          </reference>
          <reference field="6" count="1" selected="0">
            <x v="155"/>
          </reference>
          <reference field="7" count="1">
            <x v="395"/>
          </reference>
        </references>
      </pivotArea>
    </format>
    <format dxfId="647">
      <pivotArea dataOnly="0" labelOnly="1" outline="0" fieldPosition="0">
        <references count="3">
          <reference field="5" count="1" selected="0">
            <x v="44"/>
          </reference>
          <reference field="6" count="1" selected="0">
            <x v="149"/>
          </reference>
          <reference field="7" count="1">
            <x v="396"/>
          </reference>
        </references>
      </pivotArea>
    </format>
    <format dxfId="646">
      <pivotArea dataOnly="0" labelOnly="1" outline="0" fieldPosition="0">
        <references count="3">
          <reference field="5" count="1" selected="0">
            <x v="45"/>
          </reference>
          <reference field="6" count="1" selected="0">
            <x v="148"/>
          </reference>
          <reference field="7" count="1">
            <x v="397"/>
          </reference>
        </references>
      </pivotArea>
    </format>
    <format dxfId="645">
      <pivotArea dataOnly="0" labelOnly="1" outline="0" fieldPosition="0">
        <references count="3">
          <reference field="5" count="1" selected="0">
            <x v="46"/>
          </reference>
          <reference field="6" count="1" selected="0">
            <x v="151"/>
          </reference>
          <reference field="7" count="1">
            <x v="398"/>
          </reference>
        </references>
      </pivotArea>
    </format>
    <format dxfId="644">
      <pivotArea dataOnly="0" labelOnly="1" outline="0" fieldPosition="0">
        <references count="3">
          <reference field="5" count="1" selected="0">
            <x v="47"/>
          </reference>
          <reference field="6" count="1" selected="0">
            <x v="29"/>
          </reference>
          <reference field="7" count="1">
            <x v="399"/>
          </reference>
        </references>
      </pivotArea>
    </format>
    <format dxfId="643">
      <pivotArea dataOnly="0" labelOnly="1" outline="0" fieldPosition="0">
        <references count="3">
          <reference field="5" count="1" selected="0">
            <x v="48"/>
          </reference>
          <reference field="6" count="1" selected="0">
            <x v="203"/>
          </reference>
          <reference field="7" count="1">
            <x v="401"/>
          </reference>
        </references>
      </pivotArea>
    </format>
    <format dxfId="642">
      <pivotArea dataOnly="0" labelOnly="1" outline="0" fieldPosition="0">
        <references count="3">
          <reference field="5" count="1" selected="0">
            <x v="49"/>
          </reference>
          <reference field="6" count="1" selected="0">
            <x v="205"/>
          </reference>
          <reference field="7" count="1">
            <x v="402"/>
          </reference>
        </references>
      </pivotArea>
    </format>
    <format dxfId="641">
      <pivotArea dataOnly="0" labelOnly="1" outline="0" fieldPosition="0">
        <references count="3">
          <reference field="5" count="1" selected="0">
            <x v="50"/>
          </reference>
          <reference field="6" count="1" selected="0">
            <x v="207"/>
          </reference>
          <reference field="7" count="1">
            <x v="403"/>
          </reference>
        </references>
      </pivotArea>
    </format>
    <format dxfId="640">
      <pivotArea dataOnly="0" labelOnly="1" outline="0" fieldPosition="0">
        <references count="3">
          <reference field="5" count="1" selected="0">
            <x v="51"/>
          </reference>
          <reference field="6" count="1" selected="0">
            <x v="208"/>
          </reference>
          <reference field="7" count="1">
            <x v="404"/>
          </reference>
        </references>
      </pivotArea>
    </format>
    <format dxfId="639">
      <pivotArea dataOnly="0" labelOnly="1" outline="0" fieldPosition="0">
        <references count="3">
          <reference field="5" count="1" selected="0">
            <x v="52"/>
          </reference>
          <reference field="6" count="1" selected="0">
            <x v="211"/>
          </reference>
          <reference field="7" count="1">
            <x v="405"/>
          </reference>
        </references>
      </pivotArea>
    </format>
    <format dxfId="638">
      <pivotArea dataOnly="0" labelOnly="1" outline="0" fieldPosition="0">
        <references count="3">
          <reference field="5" count="1" selected="0">
            <x v="53"/>
          </reference>
          <reference field="6" count="1" selected="0">
            <x v="212"/>
          </reference>
          <reference field="7" count="1">
            <x v="406"/>
          </reference>
        </references>
      </pivotArea>
    </format>
    <format dxfId="637">
      <pivotArea dataOnly="0" labelOnly="1" outline="0" fieldPosition="0">
        <references count="3">
          <reference field="5" count="1" selected="0">
            <x v="54"/>
          </reference>
          <reference field="6" count="1" selected="0">
            <x v="670"/>
          </reference>
          <reference field="7" count="1">
            <x v="412"/>
          </reference>
        </references>
      </pivotArea>
    </format>
    <format dxfId="636">
      <pivotArea dataOnly="0" labelOnly="1" outline="0" fieldPosition="0">
        <references count="3">
          <reference field="5" count="1" selected="0">
            <x v="55"/>
          </reference>
          <reference field="6" count="1" selected="0">
            <x v="185"/>
          </reference>
          <reference field="7" count="1">
            <x v="5"/>
          </reference>
        </references>
      </pivotArea>
    </format>
    <format dxfId="635">
      <pivotArea dataOnly="0" labelOnly="1" outline="0" fieldPosition="0">
        <references count="3">
          <reference field="5" count="1" selected="0">
            <x v="56"/>
          </reference>
          <reference field="6" count="1" selected="0">
            <x v="675"/>
          </reference>
          <reference field="7" count="1">
            <x v="3"/>
          </reference>
        </references>
      </pivotArea>
    </format>
    <format dxfId="634">
      <pivotArea dataOnly="0" labelOnly="1" outline="0" fieldPosition="0">
        <references count="3">
          <reference field="5" count="1" selected="0">
            <x v="57"/>
          </reference>
          <reference field="6" count="1" selected="0">
            <x v="606"/>
          </reference>
          <reference field="7" count="1">
            <x v="2"/>
          </reference>
        </references>
      </pivotArea>
    </format>
    <format dxfId="633">
      <pivotArea dataOnly="0" labelOnly="1" outline="0" fieldPosition="0">
        <references count="3">
          <reference field="5" count="1" selected="0">
            <x v="58"/>
          </reference>
          <reference field="6" count="1" selected="0">
            <x v="95"/>
          </reference>
          <reference field="7" count="1">
            <x v="4"/>
          </reference>
        </references>
      </pivotArea>
    </format>
    <format dxfId="632">
      <pivotArea dataOnly="0" labelOnly="1" outline="0" fieldPosition="0">
        <references count="3">
          <reference field="5" count="1" selected="0">
            <x v="59"/>
          </reference>
          <reference field="6" count="1" selected="0">
            <x v="294"/>
          </reference>
          <reference field="7" count="1">
            <x v="451"/>
          </reference>
        </references>
      </pivotArea>
    </format>
    <format dxfId="631">
      <pivotArea dataOnly="0" labelOnly="1" outline="0" fieldPosition="0">
        <references count="3">
          <reference field="5" count="1" selected="0">
            <x v="60"/>
          </reference>
          <reference field="6" count="1" selected="0">
            <x v="375"/>
          </reference>
          <reference field="7" count="1">
            <x v="372"/>
          </reference>
        </references>
      </pivotArea>
    </format>
    <format dxfId="630">
      <pivotArea dataOnly="0" labelOnly="1" outline="0" fieldPosition="0">
        <references count="3">
          <reference field="5" count="1" selected="0">
            <x v="61"/>
          </reference>
          <reference field="6" count="1" selected="0">
            <x v="253"/>
          </reference>
          <reference field="7" count="1">
            <x v="12"/>
          </reference>
        </references>
      </pivotArea>
    </format>
    <format dxfId="629">
      <pivotArea dataOnly="0" labelOnly="1" outline="0" fieldPosition="0">
        <references count="3">
          <reference field="5" count="1" selected="0">
            <x v="62"/>
          </reference>
          <reference field="6" count="1" selected="0">
            <x v="106"/>
          </reference>
          <reference field="7" count="1">
            <x v="7"/>
          </reference>
        </references>
      </pivotArea>
    </format>
    <format dxfId="628">
      <pivotArea dataOnly="0" labelOnly="1" outline="0" fieldPosition="0">
        <references count="3">
          <reference field="5" count="1" selected="0">
            <x v="63"/>
          </reference>
          <reference field="6" count="1" selected="0">
            <x v="237"/>
          </reference>
          <reference field="7" count="1">
            <x v="5"/>
          </reference>
        </references>
      </pivotArea>
    </format>
    <format dxfId="627">
      <pivotArea dataOnly="0" labelOnly="1" outline="0" fieldPosition="0">
        <references count="3">
          <reference field="5" count="1" selected="0">
            <x v="65"/>
          </reference>
          <reference field="6" count="1" selected="0">
            <x v="346"/>
          </reference>
          <reference field="7" count="1">
            <x v="378"/>
          </reference>
        </references>
      </pivotArea>
    </format>
    <format dxfId="626">
      <pivotArea dataOnly="0" labelOnly="1" outline="0" fieldPosition="0">
        <references count="3">
          <reference field="5" count="1" selected="0">
            <x v="66"/>
          </reference>
          <reference field="6" count="1" selected="0">
            <x v="332"/>
          </reference>
          <reference field="7" count="1">
            <x v="5"/>
          </reference>
        </references>
      </pivotArea>
    </format>
    <format dxfId="625">
      <pivotArea dataOnly="0" labelOnly="1" outline="0" fieldPosition="0">
        <references count="3">
          <reference field="5" count="1" selected="0">
            <x v="67"/>
          </reference>
          <reference field="6" count="1" selected="0">
            <x v="335"/>
          </reference>
          <reference field="7" count="1">
            <x v="5"/>
          </reference>
        </references>
      </pivotArea>
    </format>
    <format dxfId="624">
      <pivotArea dataOnly="0" labelOnly="1" outline="0" fieldPosition="0">
        <references count="3">
          <reference field="5" count="1" selected="0">
            <x v="68"/>
          </reference>
          <reference field="6" count="1" selected="0">
            <x v="345"/>
          </reference>
          <reference field="7" count="1">
            <x v="5"/>
          </reference>
        </references>
      </pivotArea>
    </format>
    <format dxfId="623">
      <pivotArea dataOnly="0" labelOnly="1" outline="0" fieldPosition="0">
        <references count="3">
          <reference field="5" count="1" selected="0">
            <x v="69"/>
          </reference>
          <reference field="6" count="1" selected="0">
            <x v="342"/>
          </reference>
          <reference field="7" count="1">
            <x v="5"/>
          </reference>
        </references>
      </pivotArea>
    </format>
    <format dxfId="622">
      <pivotArea dataOnly="0" labelOnly="1" outline="0" fieldPosition="0">
        <references count="3">
          <reference field="5" count="1" selected="0">
            <x v="70"/>
          </reference>
          <reference field="6" count="1" selected="0">
            <x v="338"/>
          </reference>
          <reference field="7" count="1">
            <x v="5"/>
          </reference>
        </references>
      </pivotArea>
    </format>
    <format dxfId="621">
      <pivotArea dataOnly="0" labelOnly="1" outline="0" fieldPosition="0">
        <references count="3">
          <reference field="5" count="1" selected="0">
            <x v="71"/>
          </reference>
          <reference field="6" count="1" selected="0">
            <x v="336"/>
          </reference>
          <reference field="7" count="1">
            <x v="5"/>
          </reference>
        </references>
      </pivotArea>
    </format>
    <format dxfId="620">
      <pivotArea dataOnly="0" labelOnly="1" outline="0" fieldPosition="0">
        <references count="3">
          <reference field="5" count="1" selected="0">
            <x v="72"/>
          </reference>
          <reference field="6" count="1" selected="0">
            <x v="340"/>
          </reference>
          <reference field="7" count="1">
            <x v="5"/>
          </reference>
        </references>
      </pivotArea>
    </format>
    <format dxfId="619">
      <pivotArea dataOnly="0" labelOnly="1" outline="0" fieldPosition="0">
        <references count="3">
          <reference field="5" count="1" selected="0">
            <x v="73"/>
          </reference>
          <reference field="6" count="1" selected="0">
            <x v="341"/>
          </reference>
          <reference field="7" count="1">
            <x v="5"/>
          </reference>
        </references>
      </pivotArea>
    </format>
    <format dxfId="618">
      <pivotArea dataOnly="0" labelOnly="1" outline="0" fieldPosition="0">
        <references count="3">
          <reference field="5" count="1" selected="0">
            <x v="74"/>
          </reference>
          <reference field="6" count="1" selected="0">
            <x v="370"/>
          </reference>
          <reference field="7" count="1">
            <x v="437"/>
          </reference>
        </references>
      </pivotArea>
    </format>
    <format dxfId="617">
      <pivotArea dataOnly="0" labelOnly="1" outline="0" fieldPosition="0">
        <references count="3">
          <reference field="5" count="1" selected="0">
            <x v="75"/>
          </reference>
          <reference field="6" count="1" selected="0">
            <x v="367"/>
          </reference>
          <reference field="7" count="1">
            <x v="416"/>
          </reference>
        </references>
      </pivotArea>
    </format>
    <format dxfId="616">
      <pivotArea dataOnly="0" labelOnly="1" outline="0" fieldPosition="0">
        <references count="3">
          <reference field="5" count="1" selected="0">
            <x v="77"/>
          </reference>
          <reference field="6" count="1" selected="0">
            <x v="364"/>
          </reference>
          <reference field="7" count="1">
            <x v="5"/>
          </reference>
        </references>
      </pivotArea>
    </format>
    <format dxfId="615">
      <pivotArea dataOnly="0" labelOnly="1" outline="0" fieldPosition="0">
        <references count="3">
          <reference field="5" count="1" selected="0">
            <x v="78"/>
          </reference>
          <reference field="6" count="1" selected="0">
            <x v="366"/>
          </reference>
          <reference field="7" count="1">
            <x v="5"/>
          </reference>
        </references>
      </pivotArea>
    </format>
    <format dxfId="614">
      <pivotArea dataOnly="0" labelOnly="1" outline="0" fieldPosition="0">
        <references count="3">
          <reference field="5" count="1" selected="0">
            <x v="79"/>
          </reference>
          <reference field="6" count="1" selected="0">
            <x v="363"/>
          </reference>
          <reference field="7" count="1">
            <x v="5"/>
          </reference>
        </references>
      </pivotArea>
    </format>
    <format dxfId="613">
      <pivotArea dataOnly="0" labelOnly="1" outline="0" fieldPosition="0">
        <references count="3">
          <reference field="5" count="1" selected="0">
            <x v="80"/>
          </reference>
          <reference field="6" count="1" selected="0">
            <x v="362"/>
          </reference>
          <reference field="7" count="1">
            <x v="5"/>
          </reference>
        </references>
      </pivotArea>
    </format>
    <format dxfId="612">
      <pivotArea dataOnly="0" labelOnly="1" outline="0" fieldPosition="0">
        <references count="3">
          <reference field="5" count="1" selected="0">
            <x v="81"/>
          </reference>
          <reference field="6" count="1" selected="0">
            <x v="369"/>
          </reference>
          <reference field="7" count="1">
            <x v="5"/>
          </reference>
        </references>
      </pivotArea>
    </format>
    <format dxfId="611">
      <pivotArea dataOnly="0" labelOnly="1" outline="0" fieldPosition="0">
        <references count="3">
          <reference field="5" count="1" selected="0">
            <x v="82"/>
          </reference>
          <reference field="6" count="1" selected="0">
            <x v="368"/>
          </reference>
          <reference field="7" count="1">
            <x v="436"/>
          </reference>
        </references>
      </pivotArea>
    </format>
    <format dxfId="610">
      <pivotArea dataOnly="0" labelOnly="1" outline="0" fieldPosition="0">
        <references count="3">
          <reference field="5" count="1" selected="0">
            <x v="83"/>
          </reference>
          <reference field="6" count="1" selected="0">
            <x v="365"/>
          </reference>
          <reference field="7" count="1">
            <x v="5"/>
          </reference>
        </references>
      </pivotArea>
    </format>
    <format dxfId="609">
      <pivotArea dataOnly="0" labelOnly="1" outline="0" fieldPosition="0">
        <references count="3">
          <reference field="5" count="1" selected="0">
            <x v="84"/>
          </reference>
          <reference field="6" count="1" selected="0">
            <x v="660"/>
          </reference>
          <reference field="7" count="1">
            <x v="5"/>
          </reference>
        </references>
      </pivotArea>
    </format>
    <format dxfId="608">
      <pivotArea dataOnly="0" labelOnly="1" outline="0" fieldPosition="0">
        <references count="3">
          <reference field="5" count="1" selected="0">
            <x v="85"/>
          </reference>
          <reference field="6" count="1" selected="0">
            <x v="661"/>
          </reference>
          <reference field="7" count="1">
            <x v="5"/>
          </reference>
        </references>
      </pivotArea>
    </format>
    <format dxfId="607">
      <pivotArea dataOnly="0" labelOnly="1" outline="0" fieldPosition="0">
        <references count="3">
          <reference field="5" count="1" selected="0">
            <x v="87"/>
          </reference>
          <reference field="6" count="1" selected="0">
            <x v="663"/>
          </reference>
          <reference field="7" count="1">
            <x v="89"/>
          </reference>
        </references>
      </pivotArea>
    </format>
    <format dxfId="606">
      <pivotArea dataOnly="0" labelOnly="1" outline="0" fieldPosition="0">
        <references count="3">
          <reference field="5" count="1" selected="0">
            <x v="88"/>
          </reference>
          <reference field="6" count="1" selected="0">
            <x v="662"/>
          </reference>
          <reference field="7" count="1">
            <x v="5"/>
          </reference>
        </references>
      </pivotArea>
    </format>
    <format dxfId="605">
      <pivotArea dataOnly="0" labelOnly="1" outline="0" fieldPosition="0">
        <references count="3">
          <reference field="5" count="1" selected="0">
            <x v="89"/>
          </reference>
          <reference field="6" count="1" selected="0">
            <x v="349"/>
          </reference>
          <reference field="7" count="1">
            <x v="5"/>
          </reference>
        </references>
      </pivotArea>
    </format>
    <format dxfId="604">
      <pivotArea dataOnly="0" labelOnly="1" outline="0" fieldPosition="0">
        <references count="3">
          <reference field="5" count="1" selected="0">
            <x v="90"/>
          </reference>
          <reference field="6" count="1" selected="0">
            <x v="664"/>
          </reference>
          <reference field="7" count="1">
            <x v="5"/>
          </reference>
        </references>
      </pivotArea>
    </format>
    <format dxfId="603">
      <pivotArea dataOnly="0" labelOnly="1" outline="0" fieldPosition="0">
        <references count="3">
          <reference field="5" count="1" selected="0">
            <x v="91"/>
          </reference>
          <reference field="6" count="1" selected="0">
            <x v="200"/>
          </reference>
          <reference field="7" count="1">
            <x v="5"/>
          </reference>
        </references>
      </pivotArea>
    </format>
    <format dxfId="602">
      <pivotArea dataOnly="0" labelOnly="1" outline="0" fieldPosition="0">
        <references count="3">
          <reference field="5" count="1" selected="0">
            <x v="92"/>
          </reference>
          <reference field="6" count="1" selected="0">
            <x v="152"/>
          </reference>
          <reference field="7" count="1">
            <x v="94"/>
          </reference>
        </references>
      </pivotArea>
    </format>
    <format dxfId="601">
      <pivotArea dataOnly="0" labelOnly="1" outline="0" fieldPosition="0">
        <references count="3">
          <reference field="5" count="1" selected="0">
            <x v="93"/>
          </reference>
          <reference field="6" count="1" selected="0">
            <x v="154"/>
          </reference>
          <reference field="7" count="1">
            <x v="91"/>
          </reference>
        </references>
      </pivotArea>
    </format>
    <format dxfId="600">
      <pivotArea dataOnly="0" labelOnly="1" outline="0" fieldPosition="0">
        <references count="3">
          <reference field="5" count="1" selected="0">
            <x v="94"/>
          </reference>
          <reference field="6" count="1" selected="0">
            <x v="153"/>
          </reference>
          <reference field="7" count="1">
            <x v="92"/>
          </reference>
        </references>
      </pivotArea>
    </format>
    <format dxfId="599">
      <pivotArea dataOnly="0" labelOnly="1" outline="0" fieldPosition="0">
        <references count="3">
          <reference field="5" count="1" selected="0">
            <x v="95"/>
          </reference>
          <reference field="6" count="1" selected="0">
            <x v="156"/>
          </reference>
          <reference field="7" count="1">
            <x v="93"/>
          </reference>
        </references>
      </pivotArea>
    </format>
    <format dxfId="598">
      <pivotArea dataOnly="0" labelOnly="1" outline="0" fieldPosition="0">
        <references count="3">
          <reference field="5" count="1" selected="0">
            <x v="96"/>
          </reference>
          <reference field="6" count="1" selected="0">
            <x v="444"/>
          </reference>
          <reference field="7" count="1">
            <x v="5"/>
          </reference>
        </references>
      </pivotArea>
    </format>
    <format dxfId="597">
      <pivotArea dataOnly="0" labelOnly="1" outline="0" fieldPosition="0">
        <references count="3">
          <reference field="5" count="1" selected="0">
            <x v="97"/>
          </reference>
          <reference field="6" count="1" selected="0">
            <x v="476"/>
          </reference>
          <reference field="7" count="1">
            <x v="5"/>
          </reference>
        </references>
      </pivotArea>
    </format>
    <format dxfId="596">
      <pivotArea dataOnly="0" labelOnly="1" outline="0" fieldPosition="0">
        <references count="3">
          <reference field="5" count="1" selected="0">
            <x v="98"/>
          </reference>
          <reference field="6" count="1" selected="0">
            <x v="474"/>
          </reference>
          <reference field="7" count="1">
            <x v="5"/>
          </reference>
        </references>
      </pivotArea>
    </format>
    <format dxfId="595">
      <pivotArea dataOnly="0" labelOnly="1" outline="0" fieldPosition="0">
        <references count="3">
          <reference field="5" count="1" selected="0">
            <x v="99"/>
          </reference>
          <reference field="6" count="1" selected="0">
            <x v="475"/>
          </reference>
          <reference field="7" count="1">
            <x v="5"/>
          </reference>
        </references>
      </pivotArea>
    </format>
    <format dxfId="594">
      <pivotArea dataOnly="0" labelOnly="1" outline="0" fieldPosition="0">
        <references count="3">
          <reference field="5" count="1" selected="0">
            <x v="100"/>
          </reference>
          <reference field="6" count="1" selected="0">
            <x v="470"/>
          </reference>
          <reference field="7" count="1">
            <x v="5"/>
          </reference>
        </references>
      </pivotArea>
    </format>
    <format dxfId="593">
      <pivotArea dataOnly="0" labelOnly="1" outline="0" fieldPosition="0">
        <references count="3">
          <reference field="5" count="1" selected="0">
            <x v="101"/>
          </reference>
          <reference field="6" count="1" selected="0">
            <x v="473"/>
          </reference>
          <reference field="7" count="1">
            <x v="5"/>
          </reference>
        </references>
      </pivotArea>
    </format>
    <format dxfId="592">
      <pivotArea dataOnly="0" labelOnly="1" outline="0" fieldPosition="0">
        <references count="3">
          <reference field="5" count="1" selected="0">
            <x v="102"/>
          </reference>
          <reference field="6" count="1" selected="0">
            <x v="471"/>
          </reference>
          <reference field="7" count="1">
            <x v="5"/>
          </reference>
        </references>
      </pivotArea>
    </format>
    <format dxfId="591">
      <pivotArea dataOnly="0" labelOnly="1" outline="0" fieldPosition="0">
        <references count="3">
          <reference field="5" count="1" selected="0">
            <x v="103"/>
          </reference>
          <reference field="6" count="1" selected="0">
            <x v="483"/>
          </reference>
          <reference field="7" count="1">
            <x v="5"/>
          </reference>
        </references>
      </pivotArea>
    </format>
    <format dxfId="590">
      <pivotArea dataOnly="0" labelOnly="1" outline="0" fieldPosition="0">
        <references count="3">
          <reference field="5" count="1" selected="0">
            <x v="104"/>
          </reference>
          <reference field="6" count="1" selected="0">
            <x v="494"/>
          </reference>
          <reference field="7" count="1">
            <x v="5"/>
          </reference>
        </references>
      </pivotArea>
    </format>
    <format dxfId="589">
      <pivotArea dataOnly="0" labelOnly="1" outline="0" fieldPosition="0">
        <references count="3">
          <reference field="5" count="1" selected="0">
            <x v="105"/>
          </reference>
          <reference field="6" count="1" selected="0">
            <x v="486"/>
          </reference>
          <reference field="7" count="1">
            <x v="5"/>
          </reference>
        </references>
      </pivotArea>
    </format>
    <format dxfId="588">
      <pivotArea dataOnly="0" labelOnly="1" outline="0" fieldPosition="0">
        <references count="3">
          <reference field="5" count="1" selected="0">
            <x v="106"/>
          </reference>
          <reference field="6" count="1" selected="0">
            <x v="496"/>
          </reference>
          <reference field="7" count="1">
            <x v="5"/>
          </reference>
        </references>
      </pivotArea>
    </format>
    <format dxfId="587">
      <pivotArea dataOnly="0" labelOnly="1" outline="0" fieldPosition="0">
        <references count="3">
          <reference field="5" count="1" selected="0">
            <x v="107"/>
          </reference>
          <reference field="6" count="1" selected="0">
            <x v="495"/>
          </reference>
          <reference field="7" count="1">
            <x v="5"/>
          </reference>
        </references>
      </pivotArea>
    </format>
    <format dxfId="586">
      <pivotArea dataOnly="0" labelOnly="1" outline="0" fieldPosition="0">
        <references count="3">
          <reference field="5" count="1" selected="0">
            <x v="108"/>
          </reference>
          <reference field="6" count="1" selected="0">
            <x v="489"/>
          </reference>
          <reference field="7" count="1">
            <x v="5"/>
          </reference>
        </references>
      </pivotArea>
    </format>
    <format dxfId="585">
      <pivotArea dataOnly="0" labelOnly="1" outline="0" fieldPosition="0">
        <references count="3">
          <reference field="5" count="1" selected="0">
            <x v="109"/>
          </reference>
          <reference field="6" count="1" selected="0">
            <x v="490"/>
          </reference>
          <reference field="7" count="1">
            <x v="5"/>
          </reference>
        </references>
      </pivotArea>
    </format>
    <format dxfId="584">
      <pivotArea dataOnly="0" labelOnly="1" outline="0" fieldPosition="0">
        <references count="3">
          <reference field="5" count="1" selected="0">
            <x v="110"/>
          </reference>
          <reference field="6" count="1" selected="0">
            <x v="491"/>
          </reference>
          <reference field="7" count="1">
            <x v="5"/>
          </reference>
        </references>
      </pivotArea>
    </format>
    <format dxfId="583">
      <pivotArea dataOnly="0" labelOnly="1" outline="0" fieldPosition="0">
        <references count="3">
          <reference field="5" count="1" selected="0">
            <x v="111"/>
          </reference>
          <reference field="6" count="1" selected="0">
            <x v="492"/>
          </reference>
          <reference field="7" count="1">
            <x v="5"/>
          </reference>
        </references>
      </pivotArea>
    </format>
    <format dxfId="582">
      <pivotArea dataOnly="0" labelOnly="1" outline="0" fieldPosition="0">
        <references count="3">
          <reference field="5" count="1" selected="0">
            <x v="112"/>
          </reference>
          <reference field="6" count="1" selected="0">
            <x v="439"/>
          </reference>
          <reference field="7" count="1">
            <x v="5"/>
          </reference>
        </references>
      </pivotArea>
    </format>
    <format dxfId="581">
      <pivotArea dataOnly="0" labelOnly="1" outline="0" fieldPosition="0">
        <references count="3">
          <reference field="5" count="1" selected="0">
            <x v="113"/>
          </reference>
          <reference field="6" count="1" selected="0">
            <x v="443"/>
          </reference>
          <reference field="7" count="1">
            <x v="5"/>
          </reference>
        </references>
      </pivotArea>
    </format>
    <format dxfId="580">
      <pivotArea dataOnly="0" labelOnly="1" outline="0" fieldPosition="0">
        <references count="3">
          <reference field="5" count="1" selected="0">
            <x v="114"/>
          </reference>
          <reference field="6" count="1" selected="0">
            <x v="468"/>
          </reference>
          <reference field="7" count="1">
            <x v="5"/>
          </reference>
        </references>
      </pivotArea>
    </format>
    <format dxfId="579">
      <pivotArea dataOnly="0" labelOnly="1" outline="0" fieldPosition="0">
        <references count="3">
          <reference field="5" count="1" selected="0">
            <x v="115"/>
          </reference>
          <reference field="6" count="1" selected="0">
            <x v="442"/>
          </reference>
          <reference field="7" count="1">
            <x v="5"/>
          </reference>
        </references>
      </pivotArea>
    </format>
    <format dxfId="578">
      <pivotArea dataOnly="0" labelOnly="1" outline="0" fieldPosition="0">
        <references count="3">
          <reference field="5" count="1" selected="0">
            <x v="116"/>
          </reference>
          <reference field="6" count="1" selected="0">
            <x v="485"/>
          </reference>
          <reference field="7" count="1">
            <x v="5"/>
          </reference>
        </references>
      </pivotArea>
    </format>
    <format dxfId="577">
      <pivotArea dataOnly="0" labelOnly="1" outline="0" fieldPosition="0">
        <references count="3">
          <reference field="5" count="1" selected="0">
            <x v="117"/>
          </reference>
          <reference field="6" count="1" selected="0">
            <x v="478"/>
          </reference>
          <reference field="7" count="1">
            <x v="5"/>
          </reference>
        </references>
      </pivotArea>
    </format>
    <format dxfId="576">
      <pivotArea dataOnly="0" labelOnly="1" outline="0" fieldPosition="0">
        <references count="3">
          <reference field="5" count="1" selected="0">
            <x v="118"/>
          </reference>
          <reference field="6" count="1" selected="0">
            <x v="482"/>
          </reference>
          <reference field="7" count="1">
            <x v="5"/>
          </reference>
        </references>
      </pivotArea>
    </format>
    <format dxfId="575">
      <pivotArea dataOnly="0" labelOnly="1" outline="0" fieldPosition="0">
        <references count="3">
          <reference field="5" count="1" selected="0">
            <x v="119"/>
          </reference>
          <reference field="6" count="1" selected="0">
            <x v="487"/>
          </reference>
          <reference field="7" count="1">
            <x v="5"/>
          </reference>
        </references>
      </pivotArea>
    </format>
    <format dxfId="574">
      <pivotArea dataOnly="0" labelOnly="1" outline="0" fieldPosition="0">
        <references count="3">
          <reference field="5" count="1" selected="0">
            <x v="120"/>
          </reference>
          <reference field="6" count="1" selected="0">
            <x v="502"/>
          </reference>
          <reference field="7" count="1">
            <x v="5"/>
          </reference>
        </references>
      </pivotArea>
    </format>
    <format dxfId="573">
      <pivotArea dataOnly="0" labelOnly="1" outline="0" fieldPosition="0">
        <references count="3">
          <reference field="5" count="1" selected="0">
            <x v="121"/>
          </reference>
          <reference field="6" count="1" selected="0">
            <x v="477"/>
          </reference>
          <reference field="7" count="1">
            <x v="5"/>
          </reference>
        </references>
      </pivotArea>
    </format>
    <format dxfId="572">
      <pivotArea dataOnly="0" labelOnly="1" outline="0" fieldPosition="0">
        <references count="3">
          <reference field="5" count="1" selected="0">
            <x v="122"/>
          </reference>
          <reference field="6" count="1" selected="0">
            <x v="481"/>
          </reference>
          <reference field="7" count="1">
            <x v="5"/>
          </reference>
        </references>
      </pivotArea>
    </format>
    <format dxfId="571">
      <pivotArea dataOnly="0" labelOnly="1" outline="0" fieldPosition="0">
        <references count="3">
          <reference field="5" count="1" selected="0">
            <x v="123"/>
          </reference>
          <reference field="6" count="1" selected="0">
            <x v="488"/>
          </reference>
          <reference field="7" count="1">
            <x v="5"/>
          </reference>
        </references>
      </pivotArea>
    </format>
    <format dxfId="570">
      <pivotArea dataOnly="0" labelOnly="1" outline="0" fieldPosition="0">
        <references count="3">
          <reference field="5" count="1" selected="0">
            <x v="124"/>
          </reference>
          <reference field="6" count="1" selected="0">
            <x v="450"/>
          </reference>
          <reference field="7" count="1">
            <x v="5"/>
          </reference>
        </references>
      </pivotArea>
    </format>
    <format dxfId="569">
      <pivotArea dataOnly="0" labelOnly="1" outline="0" fieldPosition="0">
        <references count="3">
          <reference field="5" count="1" selected="0">
            <x v="125"/>
          </reference>
          <reference field="6" count="1" selected="0">
            <x v="451"/>
          </reference>
          <reference field="7" count="1">
            <x v="5"/>
          </reference>
        </references>
      </pivotArea>
    </format>
    <format dxfId="568">
      <pivotArea dataOnly="0" labelOnly="1" outline="0" fieldPosition="0">
        <references count="3">
          <reference field="5" count="1" selected="0">
            <x v="126"/>
          </reference>
          <reference field="6" count="1" selected="0">
            <x v="445"/>
          </reference>
          <reference field="7" count="1">
            <x v="5"/>
          </reference>
        </references>
      </pivotArea>
    </format>
    <format dxfId="567">
      <pivotArea dataOnly="0" labelOnly="1" outline="0" fieldPosition="0">
        <references count="3">
          <reference field="5" count="1" selected="0">
            <x v="127"/>
          </reference>
          <reference field="6" count="1" selected="0">
            <x v="449"/>
          </reference>
          <reference field="7" count="1">
            <x v="5"/>
          </reference>
        </references>
      </pivotArea>
    </format>
    <format dxfId="566">
      <pivotArea dataOnly="0" labelOnly="1" outline="0" fieldPosition="0">
        <references count="3">
          <reference field="5" count="1" selected="0">
            <x v="128"/>
          </reference>
          <reference field="6" count="1" selected="0">
            <x v="447"/>
          </reference>
          <reference field="7" count="1">
            <x v="5"/>
          </reference>
        </references>
      </pivotArea>
    </format>
    <format dxfId="565">
      <pivotArea dataOnly="0" labelOnly="1" outline="0" fieldPosition="0">
        <references count="3">
          <reference field="5" count="1" selected="0">
            <x v="129"/>
          </reference>
          <reference field="6" count="1" selected="0">
            <x v="448"/>
          </reference>
          <reference field="7" count="1">
            <x v="5"/>
          </reference>
        </references>
      </pivotArea>
    </format>
    <format dxfId="564">
      <pivotArea dataOnly="0" labelOnly="1" outline="0" fieldPosition="0">
        <references count="3">
          <reference field="5" count="1" selected="0">
            <x v="130"/>
          </reference>
          <reference field="6" count="1" selected="0">
            <x v="500"/>
          </reference>
          <reference field="7" count="1">
            <x v="5"/>
          </reference>
        </references>
      </pivotArea>
    </format>
    <format dxfId="563">
      <pivotArea dataOnly="0" labelOnly="1" outline="0" fieldPosition="0">
        <references count="3">
          <reference field="5" count="1" selected="0">
            <x v="131"/>
          </reference>
          <reference field="6" count="1" selected="0">
            <x v="499"/>
          </reference>
          <reference field="7" count="1">
            <x v="5"/>
          </reference>
        </references>
      </pivotArea>
    </format>
    <format dxfId="562">
      <pivotArea dataOnly="0" labelOnly="1" outline="0" fieldPosition="0">
        <references count="3">
          <reference field="5" count="1" selected="0">
            <x v="132"/>
          </reference>
          <reference field="6" count="1" selected="0">
            <x v="497"/>
          </reference>
          <reference field="7" count="1">
            <x v="5"/>
          </reference>
        </references>
      </pivotArea>
    </format>
    <format dxfId="561">
      <pivotArea dataOnly="0" labelOnly="1" outline="0" fieldPosition="0">
        <references count="3">
          <reference field="5" count="1" selected="0">
            <x v="133"/>
          </reference>
          <reference field="6" count="1" selected="0">
            <x v="463"/>
          </reference>
          <reference field="7" count="1">
            <x v="5"/>
          </reference>
        </references>
      </pivotArea>
    </format>
    <format dxfId="560">
      <pivotArea dataOnly="0" labelOnly="1" outline="0" fieldPosition="0">
        <references count="3">
          <reference field="5" count="1" selected="0">
            <x v="134"/>
          </reference>
          <reference field="6" count="1" selected="0">
            <x v="462"/>
          </reference>
          <reference field="7" count="1">
            <x v="5"/>
          </reference>
        </references>
      </pivotArea>
    </format>
    <format dxfId="559">
      <pivotArea dataOnly="0" labelOnly="1" outline="0" fieldPosition="0">
        <references count="3">
          <reference field="5" count="1" selected="0">
            <x v="135"/>
          </reference>
          <reference field="6" count="1" selected="0">
            <x v="466"/>
          </reference>
          <reference field="7" count="1">
            <x v="5"/>
          </reference>
        </references>
      </pivotArea>
    </format>
    <format dxfId="558">
      <pivotArea dataOnly="0" labelOnly="1" outline="0" fieldPosition="0">
        <references count="3">
          <reference field="5" count="1" selected="0">
            <x v="136"/>
          </reference>
          <reference field="6" count="1" selected="0">
            <x v="465"/>
          </reference>
          <reference field="7" count="1">
            <x v="5"/>
          </reference>
        </references>
      </pivotArea>
    </format>
    <format dxfId="557">
      <pivotArea dataOnly="0" labelOnly="1" outline="0" fieldPosition="0">
        <references count="3">
          <reference field="5" count="1" selected="0">
            <x v="137"/>
          </reference>
          <reference field="6" count="1" selected="0">
            <x v="459"/>
          </reference>
          <reference field="7" count="1">
            <x v="5"/>
          </reference>
        </references>
      </pivotArea>
    </format>
    <format dxfId="556">
      <pivotArea dataOnly="0" labelOnly="1" outline="0" fieldPosition="0">
        <references count="3">
          <reference field="5" count="1" selected="0">
            <x v="138"/>
          </reference>
          <reference field="6" count="1" selected="0">
            <x v="458"/>
          </reference>
          <reference field="7" count="1">
            <x v="5"/>
          </reference>
        </references>
      </pivotArea>
    </format>
    <format dxfId="555">
      <pivotArea dataOnly="0" labelOnly="1" outline="0" fieldPosition="0">
        <references count="3">
          <reference field="5" count="1" selected="0">
            <x v="139"/>
          </reference>
          <reference field="6" count="1" selected="0">
            <x v="460"/>
          </reference>
          <reference field="7" count="1">
            <x v="5"/>
          </reference>
        </references>
      </pivotArea>
    </format>
    <format dxfId="554">
      <pivotArea dataOnly="0" labelOnly="1" outline="0" fieldPosition="0">
        <references count="3">
          <reference field="5" count="1" selected="0">
            <x v="140"/>
          </reference>
          <reference field="6" count="1" selected="0">
            <x v="457"/>
          </reference>
          <reference field="7" count="1">
            <x v="22"/>
          </reference>
        </references>
      </pivotArea>
    </format>
    <format dxfId="553">
      <pivotArea dataOnly="0" labelOnly="1" outline="0" fieldPosition="0">
        <references count="3">
          <reference field="5" count="1" selected="0">
            <x v="141"/>
          </reference>
          <reference field="6" count="1" selected="0">
            <x v="456"/>
          </reference>
          <reference field="7" count="1">
            <x v="5"/>
          </reference>
        </references>
      </pivotArea>
    </format>
    <format dxfId="552">
      <pivotArea dataOnly="0" labelOnly="1" outline="0" fieldPosition="0">
        <references count="3">
          <reference field="5" count="1" selected="0">
            <x v="142"/>
          </reference>
          <reference field="6" count="1" selected="0">
            <x v="455"/>
          </reference>
          <reference field="7" count="1">
            <x v="5"/>
          </reference>
        </references>
      </pivotArea>
    </format>
    <format dxfId="551">
      <pivotArea dataOnly="0" labelOnly="1" outline="0" fieldPosition="0">
        <references count="3">
          <reference field="5" count="1" selected="0">
            <x v="143"/>
          </reference>
          <reference field="6" count="1" selected="0">
            <x v="454"/>
          </reference>
          <reference field="7" count="1">
            <x v="24"/>
          </reference>
        </references>
      </pivotArea>
    </format>
    <format dxfId="550">
      <pivotArea dataOnly="0" labelOnly="1" outline="0" fieldPosition="0">
        <references count="3">
          <reference field="5" count="1" selected="0">
            <x v="144"/>
          </reference>
          <reference field="6" count="1" selected="0">
            <x v="453"/>
          </reference>
          <reference field="7" count="1">
            <x v="5"/>
          </reference>
        </references>
      </pivotArea>
    </format>
    <format dxfId="549">
      <pivotArea dataOnly="0" labelOnly="1" outline="0" fieldPosition="0">
        <references count="3">
          <reference field="5" count="1" selected="0">
            <x v="145"/>
          </reference>
          <reference field="6" count="1" selected="0">
            <x v="508"/>
          </reference>
          <reference field="7" count="1">
            <x v="421"/>
          </reference>
        </references>
      </pivotArea>
    </format>
    <format dxfId="548">
      <pivotArea dataOnly="0" labelOnly="1" outline="0" fieldPosition="0">
        <references count="3">
          <reference field="5" count="1" selected="0">
            <x v="146"/>
          </reference>
          <reference field="6" count="1" selected="0">
            <x v="509"/>
          </reference>
          <reference field="7" count="1">
            <x v="5"/>
          </reference>
        </references>
      </pivotArea>
    </format>
    <format dxfId="547">
      <pivotArea dataOnly="0" labelOnly="1" outline="0" fieldPosition="0">
        <references count="3">
          <reference field="5" count="1" selected="0">
            <x v="147"/>
          </reference>
          <reference field="6" count="1" selected="0">
            <x v="510"/>
          </reference>
          <reference field="7" count="1">
            <x v="422"/>
          </reference>
        </references>
      </pivotArea>
    </format>
    <format dxfId="546">
      <pivotArea dataOnly="0" labelOnly="1" outline="0" fieldPosition="0">
        <references count="3">
          <reference field="5" count="1" selected="0">
            <x v="148"/>
          </reference>
          <reference field="6" count="1" selected="0">
            <x v="514"/>
          </reference>
          <reference field="7" count="1">
            <x v="424"/>
          </reference>
        </references>
      </pivotArea>
    </format>
    <format dxfId="545">
      <pivotArea dataOnly="0" labelOnly="1" outline="0" fieldPosition="0">
        <references count="3">
          <reference field="5" count="1" selected="0">
            <x v="149"/>
          </reference>
          <reference field="6" count="1" selected="0">
            <x v="515"/>
          </reference>
          <reference field="7" count="1">
            <x v="423"/>
          </reference>
        </references>
      </pivotArea>
    </format>
    <format dxfId="544">
      <pivotArea dataOnly="0" labelOnly="1" outline="0" fieldPosition="0">
        <references count="3">
          <reference field="5" count="1" selected="0">
            <x v="150"/>
          </reference>
          <reference field="6" count="1" selected="0">
            <x v="441"/>
          </reference>
          <reference field="7" count="1">
            <x v="23"/>
          </reference>
        </references>
      </pivotArea>
    </format>
    <format dxfId="543">
      <pivotArea dataOnly="0" labelOnly="1" outline="0" fieldPosition="0">
        <references count="3">
          <reference field="5" count="1" selected="0">
            <x v="151"/>
          </reference>
          <reference field="6" count="1" selected="0">
            <x v="440"/>
          </reference>
          <reference field="7" count="1">
            <x v="5"/>
          </reference>
        </references>
      </pivotArea>
    </format>
    <format dxfId="542">
      <pivotArea dataOnly="0" labelOnly="1" outline="0" fieldPosition="0">
        <references count="3">
          <reference field="5" count="1" selected="0">
            <x v="152"/>
          </reference>
          <reference field="6" count="1" selected="0">
            <x v="541"/>
          </reference>
          <reference field="7" count="1">
            <x v="5"/>
          </reference>
        </references>
      </pivotArea>
    </format>
    <format dxfId="541">
      <pivotArea dataOnly="0" labelOnly="1" outline="0" fieldPosition="0">
        <references count="3">
          <reference field="5" count="1" selected="0">
            <x v="153"/>
          </reference>
          <reference field="6" count="1" selected="0">
            <x v="542"/>
          </reference>
          <reference field="7" count="1">
            <x v="5"/>
          </reference>
        </references>
      </pivotArea>
    </format>
    <format dxfId="540">
      <pivotArea dataOnly="0" labelOnly="1" outline="0" fieldPosition="0">
        <references count="3">
          <reference field="5" count="1" selected="0">
            <x v="154"/>
          </reference>
          <reference field="6" count="1" selected="0">
            <x v="544"/>
          </reference>
          <reference field="7" count="1">
            <x v="5"/>
          </reference>
        </references>
      </pivotArea>
    </format>
    <format dxfId="539">
      <pivotArea dataOnly="0" labelOnly="1" outline="0" fieldPosition="0">
        <references count="3">
          <reference field="5" count="1" selected="0">
            <x v="155"/>
          </reference>
          <reference field="6" count="1" selected="0">
            <x v="540"/>
          </reference>
          <reference field="7" count="1">
            <x v="5"/>
          </reference>
        </references>
      </pivotArea>
    </format>
    <format dxfId="538">
      <pivotArea dataOnly="0" labelOnly="1" outline="0" fieldPosition="0">
        <references count="3">
          <reference field="5" count="1" selected="0">
            <x v="156"/>
          </reference>
          <reference field="6" count="1" selected="0">
            <x v="501"/>
          </reference>
          <reference field="7" count="1">
            <x v="446"/>
          </reference>
        </references>
      </pivotArea>
    </format>
    <format dxfId="537">
      <pivotArea dataOnly="0" labelOnly="1" outline="0" fieldPosition="0">
        <references count="3">
          <reference field="5" count="1" selected="0">
            <x v="157"/>
          </reference>
          <reference field="6" count="1" selected="0">
            <x v="49"/>
          </reference>
          <reference field="7" count="1">
            <x v="5"/>
          </reference>
        </references>
      </pivotArea>
    </format>
    <format dxfId="536">
      <pivotArea dataOnly="0" labelOnly="1" outline="0" fieldPosition="0">
        <references count="3">
          <reference field="5" count="1" selected="0">
            <x v="158"/>
          </reference>
          <reference field="6" count="1" selected="0">
            <x v="40"/>
          </reference>
          <reference field="7" count="1">
            <x v="5"/>
          </reference>
        </references>
      </pivotArea>
    </format>
    <format dxfId="535">
      <pivotArea dataOnly="0" labelOnly="1" outline="0" fieldPosition="0">
        <references count="3">
          <reference field="5" count="1" selected="0">
            <x v="160"/>
          </reference>
          <reference field="6" count="1" selected="0">
            <x v="68"/>
          </reference>
          <reference field="7" count="1">
            <x v="5"/>
          </reference>
        </references>
      </pivotArea>
    </format>
    <format dxfId="534">
      <pivotArea dataOnly="0" labelOnly="1" outline="0" fieldPosition="0">
        <references count="3">
          <reference field="5" count="1" selected="0">
            <x v="162"/>
          </reference>
          <reference field="6" count="1" selected="0">
            <x v="73"/>
          </reference>
          <reference field="7" count="1">
            <x v="5"/>
          </reference>
        </references>
      </pivotArea>
    </format>
    <format dxfId="533">
      <pivotArea dataOnly="0" labelOnly="1" outline="0" fieldPosition="0">
        <references count="3">
          <reference field="5" count="1" selected="0">
            <x v="163"/>
          </reference>
          <reference field="6" count="1" selected="0">
            <x v="61"/>
          </reference>
          <reference field="7" count="1">
            <x v="5"/>
          </reference>
        </references>
      </pivotArea>
    </format>
    <format dxfId="532">
      <pivotArea dataOnly="0" labelOnly="1" outline="0" fieldPosition="0">
        <references count="3">
          <reference field="5" count="1" selected="0">
            <x v="164"/>
          </reference>
          <reference field="6" count="1" selected="0">
            <x v="53"/>
          </reference>
          <reference field="7" count="1">
            <x v="5"/>
          </reference>
        </references>
      </pivotArea>
    </format>
    <format dxfId="531">
      <pivotArea dataOnly="0" labelOnly="1" outline="0" fieldPosition="0">
        <references count="3">
          <reference field="5" count="1" selected="0">
            <x v="165"/>
          </reference>
          <reference field="6" count="1" selected="0">
            <x v="74"/>
          </reference>
          <reference field="7" count="1">
            <x v="5"/>
          </reference>
        </references>
      </pivotArea>
    </format>
    <format dxfId="530">
      <pivotArea dataOnly="0" labelOnly="1" outline="0" fieldPosition="0">
        <references count="3">
          <reference field="5" count="1" selected="0">
            <x v="166"/>
          </reference>
          <reference field="6" count="1" selected="0">
            <x v="75"/>
          </reference>
          <reference field="7" count="1">
            <x v="418"/>
          </reference>
        </references>
      </pivotArea>
    </format>
    <format dxfId="529">
      <pivotArea dataOnly="0" labelOnly="1" outline="0" fieldPosition="0">
        <references count="3">
          <reference field="5" count="1" selected="0">
            <x v="167"/>
          </reference>
          <reference field="6" count="1" selected="0">
            <x v="46"/>
          </reference>
          <reference field="7" count="1">
            <x v="5"/>
          </reference>
        </references>
      </pivotArea>
    </format>
    <format dxfId="528">
      <pivotArea dataOnly="0" labelOnly="1" outline="0" fieldPosition="0">
        <references count="3">
          <reference field="5" count="1" selected="0">
            <x v="168"/>
          </reference>
          <reference field="6" count="1" selected="0">
            <x v="48"/>
          </reference>
          <reference field="7" count="1">
            <x v="5"/>
          </reference>
        </references>
      </pivotArea>
    </format>
    <format dxfId="527">
      <pivotArea dataOnly="0" labelOnly="1" outline="0" fieldPosition="0">
        <references count="3">
          <reference field="5" count="1" selected="0">
            <x v="169"/>
          </reference>
          <reference field="6" count="1" selected="0">
            <x v="50"/>
          </reference>
          <reference field="7" count="1">
            <x v="5"/>
          </reference>
        </references>
      </pivotArea>
    </format>
    <format dxfId="526">
      <pivotArea dataOnly="0" labelOnly="1" outline="0" fieldPosition="0">
        <references count="3">
          <reference field="5" count="1" selected="0">
            <x v="170"/>
          </reference>
          <reference field="6" count="1" selected="0">
            <x v="38"/>
          </reference>
          <reference field="7" count="1">
            <x v="5"/>
          </reference>
        </references>
      </pivotArea>
    </format>
    <format dxfId="525">
      <pivotArea dataOnly="0" labelOnly="1" outline="0" fieldPosition="0">
        <references count="3">
          <reference field="5" count="1" selected="0">
            <x v="171"/>
          </reference>
          <reference field="6" count="1" selected="0">
            <x v="39"/>
          </reference>
          <reference field="7" count="1">
            <x v="5"/>
          </reference>
        </references>
      </pivotArea>
    </format>
    <format dxfId="524">
      <pivotArea dataOnly="0" labelOnly="1" outline="0" fieldPosition="0">
        <references count="3">
          <reference field="5" count="1" selected="0">
            <x v="172"/>
          </reference>
          <reference field="6" count="1" selected="0">
            <x v="41"/>
          </reference>
          <reference field="7" count="1">
            <x v="5"/>
          </reference>
        </references>
      </pivotArea>
    </format>
    <format dxfId="523">
      <pivotArea dataOnly="0" labelOnly="1" outline="0" fieldPosition="0">
        <references count="3">
          <reference field="5" count="1" selected="0">
            <x v="173"/>
          </reference>
          <reference field="6" count="1" selected="0">
            <x v="43"/>
          </reference>
          <reference field="7" count="1">
            <x v="5"/>
          </reference>
        </references>
      </pivotArea>
    </format>
    <format dxfId="522">
      <pivotArea dataOnly="0" labelOnly="1" outline="0" fieldPosition="0">
        <references count="3">
          <reference field="5" count="1" selected="0">
            <x v="174"/>
          </reference>
          <reference field="6" count="1" selected="0">
            <x v="42"/>
          </reference>
          <reference field="7" count="1">
            <x v="5"/>
          </reference>
        </references>
      </pivotArea>
    </format>
    <format dxfId="521">
      <pivotArea dataOnly="0" labelOnly="1" outline="0" fieldPosition="0">
        <references count="3">
          <reference field="5" count="1" selected="0">
            <x v="175"/>
          </reference>
          <reference field="6" count="1" selected="0">
            <x v="45"/>
          </reference>
          <reference field="7" count="1">
            <x v="5"/>
          </reference>
        </references>
      </pivotArea>
    </format>
    <format dxfId="520">
      <pivotArea dataOnly="0" labelOnly="1" outline="0" fieldPosition="0">
        <references count="3">
          <reference field="5" count="1" selected="0">
            <x v="176"/>
          </reference>
          <reference field="6" count="1" selected="0">
            <x v="60"/>
          </reference>
          <reference field="7" count="1">
            <x v="5"/>
          </reference>
        </references>
      </pivotArea>
    </format>
    <format dxfId="519">
      <pivotArea dataOnly="0" labelOnly="1" outline="0" fieldPosition="0">
        <references count="3">
          <reference field="5" count="1" selected="0">
            <x v="177"/>
          </reference>
          <reference field="6" count="1" selected="0">
            <x v="55"/>
          </reference>
          <reference field="7" count="1">
            <x v="5"/>
          </reference>
        </references>
      </pivotArea>
    </format>
    <format dxfId="518">
      <pivotArea dataOnly="0" labelOnly="1" outline="0" fieldPosition="0">
        <references count="3">
          <reference field="5" count="1" selected="0">
            <x v="178"/>
          </reference>
          <reference field="6" count="1" selected="0">
            <x v="66"/>
          </reference>
          <reference field="7" count="1">
            <x v="5"/>
          </reference>
        </references>
      </pivotArea>
    </format>
    <format dxfId="517">
      <pivotArea dataOnly="0" labelOnly="1" outline="0" fieldPosition="0">
        <references count="3">
          <reference field="5" count="1" selected="0">
            <x v="179"/>
          </reference>
          <reference field="6" count="1" selected="0">
            <x v="56"/>
          </reference>
          <reference field="7" count="1">
            <x v="5"/>
          </reference>
        </references>
      </pivotArea>
    </format>
    <format dxfId="516">
      <pivotArea dataOnly="0" labelOnly="1" outline="0" fieldPosition="0">
        <references count="3">
          <reference field="5" count="1" selected="0">
            <x v="180"/>
          </reference>
          <reference field="6" count="1" selected="0">
            <x v="58"/>
          </reference>
          <reference field="7" count="1">
            <x v="5"/>
          </reference>
        </references>
      </pivotArea>
    </format>
    <format dxfId="515">
      <pivotArea dataOnly="0" labelOnly="1" outline="0" fieldPosition="0">
        <references count="3">
          <reference field="5" count="1" selected="0">
            <x v="181"/>
          </reference>
          <reference field="6" count="1" selected="0">
            <x v="63"/>
          </reference>
          <reference field="7" count="1">
            <x v="5"/>
          </reference>
        </references>
      </pivotArea>
    </format>
    <format dxfId="514">
      <pivotArea dataOnly="0" labelOnly="1" outline="0" fieldPosition="0">
        <references count="3">
          <reference field="5" count="1" selected="0">
            <x v="183"/>
          </reference>
          <reference field="6" count="1" selected="0">
            <x v="69"/>
          </reference>
          <reference field="7" count="1">
            <x v="5"/>
          </reference>
        </references>
      </pivotArea>
    </format>
    <format dxfId="513">
      <pivotArea dataOnly="0" labelOnly="1" outline="0" fieldPosition="0">
        <references count="3">
          <reference field="5" count="1" selected="0">
            <x v="184"/>
          </reference>
          <reference field="6" count="1" selected="0">
            <x v="70"/>
          </reference>
          <reference field="7" count="1">
            <x v="5"/>
          </reference>
        </references>
      </pivotArea>
    </format>
    <format dxfId="512">
      <pivotArea dataOnly="0" labelOnly="1" outline="0" fieldPosition="0">
        <references count="3">
          <reference field="5" count="1" selected="0">
            <x v="185"/>
          </reference>
          <reference field="6" count="1" selected="0">
            <x v="72"/>
          </reference>
          <reference field="7" count="1">
            <x v="5"/>
          </reference>
        </references>
      </pivotArea>
    </format>
    <format dxfId="511">
      <pivotArea dataOnly="0" labelOnly="1" outline="0" fieldPosition="0">
        <references count="3">
          <reference field="5" count="1" selected="0">
            <x v="186"/>
          </reference>
          <reference field="6" count="1" selected="0">
            <x v="77"/>
          </reference>
          <reference field="7" count="1">
            <x v="5"/>
          </reference>
        </references>
      </pivotArea>
    </format>
    <format dxfId="510">
      <pivotArea dataOnly="0" labelOnly="1" outline="0" fieldPosition="0">
        <references count="3">
          <reference field="5" count="1" selected="0">
            <x v="187"/>
          </reference>
          <reference field="6" count="1" selected="0">
            <x v="71"/>
          </reference>
          <reference field="7" count="1">
            <x v="454"/>
          </reference>
        </references>
      </pivotArea>
    </format>
    <format dxfId="509">
      <pivotArea dataOnly="0" labelOnly="1" outline="0" fieldPosition="0">
        <references count="3">
          <reference field="5" count="1" selected="0">
            <x v="188"/>
          </reference>
          <reference field="6" count="1" selected="0">
            <x v="65"/>
          </reference>
          <reference field="7" count="1">
            <x v="455"/>
          </reference>
        </references>
      </pivotArea>
    </format>
    <format dxfId="508">
      <pivotArea dataOnly="0" labelOnly="1" outline="0" fieldPosition="0">
        <references count="3">
          <reference field="5" count="1" selected="0">
            <x v="189"/>
          </reference>
          <reference field="6" count="1" selected="0">
            <x v="52"/>
          </reference>
          <reference field="7" count="1">
            <x v="5"/>
          </reference>
        </references>
      </pivotArea>
    </format>
    <format dxfId="507">
      <pivotArea dataOnly="0" labelOnly="1" outline="0" fieldPosition="0">
        <references count="3">
          <reference field="5" count="1" selected="0">
            <x v="190"/>
          </reference>
          <reference field="6" count="1" selected="0">
            <x v="76"/>
          </reference>
          <reference field="7" count="1">
            <x v="5"/>
          </reference>
        </references>
      </pivotArea>
    </format>
    <format dxfId="506">
      <pivotArea dataOnly="0" labelOnly="1" outline="0" fieldPosition="0">
        <references count="3">
          <reference field="5" count="1" selected="0">
            <x v="191"/>
          </reference>
          <reference field="6" count="1" selected="0">
            <x v="47"/>
          </reference>
          <reference field="7" count="1">
            <x v="5"/>
          </reference>
        </references>
      </pivotArea>
    </format>
    <format dxfId="505">
      <pivotArea dataOnly="0" labelOnly="1" outline="0" fieldPosition="0">
        <references count="3">
          <reference field="5" count="1" selected="0">
            <x v="192"/>
          </reference>
          <reference field="6" count="1" selected="0">
            <x v="139"/>
          </reference>
          <reference field="7" count="1">
            <x v="5"/>
          </reference>
        </references>
      </pivotArea>
    </format>
    <format dxfId="504">
      <pivotArea dataOnly="0" labelOnly="1" outline="0" fieldPosition="0">
        <references count="3">
          <reference field="5" count="1" selected="0">
            <x v="193"/>
          </reference>
          <reference field="6" count="1" selected="0">
            <x v="136"/>
          </reference>
          <reference field="7" count="1">
            <x v="5"/>
          </reference>
        </references>
      </pivotArea>
    </format>
    <format dxfId="503">
      <pivotArea dataOnly="0" labelOnly="1" outline="0" fieldPosition="0">
        <references count="3">
          <reference field="5" count="1" selected="0">
            <x v="194"/>
          </reference>
          <reference field="6" count="1" selected="0">
            <x v="141"/>
          </reference>
          <reference field="7" count="1">
            <x v="5"/>
          </reference>
        </references>
      </pivotArea>
    </format>
    <format dxfId="502">
      <pivotArea dataOnly="0" labelOnly="1" outline="0" fieldPosition="0">
        <references count="3">
          <reference field="5" count="1" selected="0">
            <x v="195"/>
          </reference>
          <reference field="6" count="1" selected="0">
            <x v="140"/>
          </reference>
          <reference field="7" count="1">
            <x v="5"/>
          </reference>
        </references>
      </pivotArea>
    </format>
    <format dxfId="501">
      <pivotArea dataOnly="0" labelOnly="1" outline="0" fieldPosition="0">
        <references count="3">
          <reference field="5" count="1" selected="0">
            <x v="196"/>
          </reference>
          <reference field="6" count="1" selected="0">
            <x v="142"/>
          </reference>
          <reference field="7" count="1">
            <x v="5"/>
          </reference>
        </references>
      </pivotArea>
    </format>
    <format dxfId="500">
      <pivotArea dataOnly="0" labelOnly="1" outline="0" fieldPosition="0">
        <references count="3">
          <reference field="5" count="1" selected="0">
            <x v="197"/>
          </reference>
          <reference field="6" count="1" selected="0">
            <x v="137"/>
          </reference>
          <reference field="7" count="1">
            <x v="5"/>
          </reference>
        </references>
      </pivotArea>
    </format>
    <format dxfId="499">
      <pivotArea dataOnly="0" labelOnly="1" outline="0" fieldPosition="0">
        <references count="3">
          <reference field="5" count="1" selected="0">
            <x v="198"/>
          </reference>
          <reference field="6" count="1" selected="0">
            <x v="138"/>
          </reference>
          <reference field="7" count="1">
            <x v="5"/>
          </reference>
        </references>
      </pivotArea>
    </format>
    <format dxfId="498">
      <pivotArea dataOnly="0" labelOnly="1" outline="0" fieldPosition="0">
        <references count="3">
          <reference field="5" count="1" selected="0">
            <x v="199"/>
          </reference>
          <reference field="6" count="1" selected="0">
            <x v="424"/>
          </reference>
          <reference field="7" count="1">
            <x v="430"/>
          </reference>
        </references>
      </pivotArea>
    </format>
    <format dxfId="497">
      <pivotArea dataOnly="0" labelOnly="1" outline="0" fieldPosition="0">
        <references count="3">
          <reference field="5" count="1" selected="0">
            <x v="200"/>
          </reference>
          <reference field="6" count="1" selected="0">
            <x v="425"/>
          </reference>
          <reference field="7" count="1">
            <x v="431"/>
          </reference>
        </references>
      </pivotArea>
    </format>
    <format dxfId="496">
      <pivotArea dataOnly="0" labelOnly="1" outline="0" fieldPosition="0">
        <references count="3">
          <reference field="5" count="1" selected="0">
            <x v="201"/>
          </reference>
          <reference field="6" count="1" selected="0">
            <x v="426"/>
          </reference>
          <reference field="7" count="1">
            <x v="432"/>
          </reference>
        </references>
      </pivotArea>
    </format>
    <format dxfId="495">
      <pivotArea dataOnly="0" labelOnly="1" outline="0" fieldPosition="0">
        <references count="3">
          <reference field="5" count="1" selected="0">
            <x v="202"/>
          </reference>
          <reference field="6" count="1" selected="0">
            <x v="427"/>
          </reference>
          <reference field="7" count="1">
            <x v="433"/>
          </reference>
        </references>
      </pivotArea>
    </format>
    <format dxfId="494">
      <pivotArea dataOnly="0" labelOnly="1" outline="0" fieldPosition="0">
        <references count="3">
          <reference field="5" count="1" selected="0">
            <x v="203"/>
          </reference>
          <reference field="6" count="1" selected="0">
            <x v="428"/>
          </reference>
          <reference field="7" count="1">
            <x v="434"/>
          </reference>
        </references>
      </pivotArea>
    </format>
    <format dxfId="493">
      <pivotArea dataOnly="0" labelOnly="1" outline="0" fieldPosition="0">
        <references count="3">
          <reference field="5" count="1" selected="0">
            <x v="204"/>
          </reference>
          <reference field="6" count="1" selected="0">
            <x v="423"/>
          </reference>
          <reference field="7" count="1">
            <x v="435"/>
          </reference>
        </references>
      </pivotArea>
    </format>
    <format dxfId="492">
      <pivotArea dataOnly="0" labelOnly="1" outline="0" fieldPosition="0">
        <references count="3">
          <reference field="5" count="1" selected="0">
            <x v="205"/>
          </reference>
          <reference field="6" count="1" selected="0">
            <x v="199"/>
          </reference>
          <reference field="7" count="1">
            <x v="429"/>
          </reference>
        </references>
      </pivotArea>
    </format>
    <format dxfId="491">
      <pivotArea dataOnly="0" labelOnly="1" outline="0" fieldPosition="0">
        <references count="3">
          <reference field="5" count="1" selected="0">
            <x v="206"/>
          </reference>
          <reference field="6" count="1" selected="0">
            <x v="135"/>
          </reference>
          <reference field="7" count="1">
            <x v="5"/>
          </reference>
        </references>
      </pivotArea>
    </format>
    <format dxfId="490">
      <pivotArea dataOnly="0" labelOnly="1" outline="0" fieldPosition="0">
        <references count="3">
          <reference field="5" count="1" selected="0">
            <x v="207"/>
          </reference>
          <reference field="6" count="1" selected="0">
            <x v="241"/>
          </reference>
          <reference field="7" count="1">
            <x v="95"/>
          </reference>
        </references>
      </pivotArea>
    </format>
    <format dxfId="489">
      <pivotArea dataOnly="0" labelOnly="1" outline="0" fieldPosition="0">
        <references count="3">
          <reference field="5" count="1" selected="0">
            <x v="208"/>
          </reference>
          <reference field="6" count="1" selected="0">
            <x v="605"/>
          </reference>
          <reference field="7" count="1">
            <x v="97"/>
          </reference>
        </references>
      </pivotArea>
    </format>
    <format dxfId="488">
      <pivotArea dataOnly="0" labelOnly="1" outline="0" fieldPosition="0">
        <references count="3">
          <reference field="5" count="1" selected="0">
            <x v="209"/>
          </reference>
          <reference field="6" count="1" selected="0">
            <x v="82"/>
          </reference>
          <reference field="7" count="1">
            <x v="443"/>
          </reference>
        </references>
      </pivotArea>
    </format>
    <format dxfId="487">
      <pivotArea dataOnly="0" labelOnly="1" outline="0" fieldPosition="0">
        <references count="3">
          <reference field="5" count="1" selected="0">
            <x v="210"/>
          </reference>
          <reference field="6" count="1" selected="0">
            <x v="659"/>
          </reference>
          <reference field="7" count="1">
            <x v="438"/>
          </reference>
        </references>
      </pivotArea>
    </format>
    <format dxfId="486">
      <pivotArea dataOnly="0" labelOnly="1" outline="0" fieldPosition="0">
        <references count="3">
          <reference field="5" count="1" selected="0">
            <x v="211"/>
          </reference>
          <reference field="6" count="1" selected="0">
            <x v="387"/>
          </reference>
          <reference field="7" count="1">
            <x v="440"/>
          </reference>
        </references>
      </pivotArea>
    </format>
    <format dxfId="485">
      <pivotArea dataOnly="0" labelOnly="1" outline="0" fieldPosition="0">
        <references count="3">
          <reference field="5" count="1" selected="0">
            <x v="212"/>
          </reference>
          <reference field="6" count="1" selected="0">
            <x v="284"/>
          </reference>
          <reference field="7" count="1">
            <x v="98"/>
          </reference>
        </references>
      </pivotArea>
    </format>
    <format dxfId="484">
      <pivotArea dataOnly="0" labelOnly="1" outline="0" fieldPosition="0">
        <references count="3">
          <reference field="5" count="1" selected="0">
            <x v="213"/>
          </reference>
          <reference field="6" count="1" selected="0">
            <x v="93"/>
          </reference>
          <reference field="7" count="1">
            <x v="59"/>
          </reference>
        </references>
      </pivotArea>
    </format>
    <format dxfId="483">
      <pivotArea dataOnly="0" labelOnly="1" outline="0" fieldPosition="0">
        <references count="3">
          <reference field="5" count="1" selected="0">
            <x v="214"/>
          </reference>
          <reference field="6" count="1" selected="0">
            <x v="385"/>
          </reference>
          <reference field="7" count="1">
            <x v="441"/>
          </reference>
        </references>
      </pivotArea>
    </format>
    <format dxfId="482">
      <pivotArea dataOnly="0" labelOnly="1" outline="0" fieldPosition="0">
        <references count="3">
          <reference field="5" count="1" selected="0">
            <x v="215"/>
          </reference>
          <reference field="6" count="1" selected="0">
            <x v="80"/>
          </reference>
          <reference field="7" count="1">
            <x v="444"/>
          </reference>
        </references>
      </pivotArea>
    </format>
    <format dxfId="481">
      <pivotArea dataOnly="0" labelOnly="1" outline="0" fieldPosition="0">
        <references count="3">
          <reference field="5" count="1" selected="0">
            <x v="216"/>
          </reference>
          <reference field="6" count="1" selected="0">
            <x v="658"/>
          </reference>
          <reference field="7" count="1">
            <x v="439"/>
          </reference>
        </references>
      </pivotArea>
    </format>
    <format dxfId="480">
      <pivotArea dataOnly="0" labelOnly="1" outline="0" fieldPosition="0">
        <references count="3">
          <reference field="5" count="1" selected="0">
            <x v="217"/>
          </reference>
          <reference field="6" count="1" selected="0">
            <x v="597"/>
          </reference>
          <reference field="7" count="1">
            <x v="99"/>
          </reference>
        </references>
      </pivotArea>
    </format>
    <format dxfId="479">
      <pivotArea dataOnly="0" labelOnly="1" outline="0" fieldPosition="0">
        <references count="3">
          <reference field="5" count="1" selected="0">
            <x v="218"/>
          </reference>
          <reference field="6" count="1" selected="0">
            <x v="121"/>
          </reference>
          <reference field="7" count="1">
            <x v="88"/>
          </reference>
        </references>
      </pivotArea>
    </format>
    <format dxfId="478">
      <pivotArea dataOnly="0" labelOnly="1" outline="0" fieldPosition="0">
        <references count="3">
          <reference field="5" count="1" selected="0">
            <x v="220"/>
          </reference>
          <reference field="6" count="1" selected="0">
            <x v="390"/>
          </reference>
          <reference field="7" count="1">
            <x v="100"/>
          </reference>
        </references>
      </pivotArea>
    </format>
    <format dxfId="477">
      <pivotArea dataOnly="0" labelOnly="1" outline="0" fieldPosition="0">
        <references count="3">
          <reference field="5" count="1" selected="0">
            <x v="221"/>
          </reference>
          <reference field="6" count="1" selected="0">
            <x v="98"/>
          </reference>
          <reference field="7" count="1">
            <x v="210"/>
          </reference>
        </references>
      </pivotArea>
    </format>
    <format dxfId="476">
      <pivotArea dataOnly="0" labelOnly="1" outline="0" fieldPosition="0">
        <references count="3">
          <reference field="5" count="1" selected="0">
            <x v="222"/>
          </reference>
          <reference field="6" count="1" selected="0">
            <x v="297"/>
          </reference>
          <reference field="7" count="1">
            <x v="208"/>
          </reference>
        </references>
      </pivotArea>
    </format>
    <format dxfId="475">
      <pivotArea dataOnly="0" labelOnly="1" outline="0" fieldPosition="0">
        <references count="3">
          <reference field="5" count="1" selected="0">
            <x v="223"/>
          </reference>
          <reference field="6" count="1" selected="0">
            <x v="112"/>
          </reference>
          <reference field="7" count="1">
            <x v="209"/>
          </reference>
        </references>
      </pivotArea>
    </format>
    <format dxfId="474">
      <pivotArea dataOnly="0" labelOnly="1" outline="0" fieldPosition="0">
        <references count="3">
          <reference field="5" count="1" selected="0">
            <x v="224"/>
          </reference>
          <reference field="6" count="1" selected="0">
            <x v="620"/>
          </reference>
          <reference field="7" count="1">
            <x v="211"/>
          </reference>
        </references>
      </pivotArea>
    </format>
    <format dxfId="473">
      <pivotArea dataOnly="0" labelOnly="1" outline="0" fieldPosition="0">
        <references count="3">
          <reference field="5" count="1" selected="0">
            <x v="225"/>
          </reference>
          <reference field="6" count="1" selected="0">
            <x v="389"/>
          </reference>
          <reference field="7" count="1">
            <x v="101"/>
          </reference>
        </references>
      </pivotArea>
    </format>
    <format dxfId="472">
      <pivotArea dataOnly="0" labelOnly="1" outline="0" fieldPosition="0">
        <references count="3">
          <reference field="5" count="1" selected="0">
            <x v="226"/>
          </reference>
          <reference field="6" count="1" selected="0">
            <x v="388"/>
          </reference>
          <reference field="7" count="1">
            <x v="102"/>
          </reference>
        </references>
      </pivotArea>
    </format>
    <format dxfId="471">
      <pivotArea dataOnly="0" labelOnly="1" outline="0" fieldPosition="0">
        <references count="3">
          <reference field="5" count="1" selected="0">
            <x v="227"/>
          </reference>
          <reference field="6" count="1" selected="0">
            <x v="576"/>
          </reference>
          <reference field="7" count="1">
            <x v="113"/>
          </reference>
        </references>
      </pivotArea>
    </format>
    <format dxfId="470">
      <pivotArea dataOnly="0" labelOnly="1" outline="0" fieldPosition="0">
        <references count="3">
          <reference field="5" count="1" selected="0">
            <x v="228"/>
          </reference>
          <reference field="6" count="1" selected="0">
            <x v="409"/>
          </reference>
          <reference field="7" count="1">
            <x v="305"/>
          </reference>
        </references>
      </pivotArea>
    </format>
    <format dxfId="469">
      <pivotArea dataOnly="0" labelOnly="1" outline="0" fieldPosition="0">
        <references count="3">
          <reference field="5" count="1" selected="0">
            <x v="229"/>
          </reference>
          <reference field="6" count="1" selected="0">
            <x v="218"/>
          </reference>
          <reference field="7" count="1">
            <x v="75"/>
          </reference>
        </references>
      </pivotArea>
    </format>
    <format dxfId="468">
      <pivotArea dataOnly="0" labelOnly="1" outline="0" fieldPosition="0">
        <references count="3">
          <reference field="5" count="1" selected="0">
            <x v="230"/>
          </reference>
          <reference field="6" count="1" selected="0">
            <x v="219"/>
          </reference>
          <reference field="7" count="1">
            <x v="76"/>
          </reference>
        </references>
      </pivotArea>
    </format>
    <format dxfId="467">
      <pivotArea dataOnly="0" labelOnly="1" outline="0" fieldPosition="0">
        <references count="3">
          <reference field="5" count="1" selected="0">
            <x v="231"/>
          </reference>
          <reference field="6" count="1" selected="0">
            <x v="220"/>
          </reference>
          <reference field="7" count="1">
            <x v="77"/>
          </reference>
        </references>
      </pivotArea>
    </format>
    <format dxfId="466">
      <pivotArea dataOnly="0" labelOnly="1" outline="0" fieldPosition="0">
        <references count="3">
          <reference field="5" count="1" selected="0">
            <x v="232"/>
          </reference>
          <reference field="6" count="1" selected="0">
            <x v="221"/>
          </reference>
          <reference field="7" count="1">
            <x v="78"/>
          </reference>
        </references>
      </pivotArea>
    </format>
    <format dxfId="465">
      <pivotArea dataOnly="0" labelOnly="1" outline="0" fieldPosition="0">
        <references count="3">
          <reference field="5" count="1" selected="0">
            <x v="233"/>
          </reference>
          <reference field="6" count="1" selected="0">
            <x v="222"/>
          </reference>
          <reference field="7" count="1">
            <x v="79"/>
          </reference>
        </references>
      </pivotArea>
    </format>
    <format dxfId="464">
      <pivotArea dataOnly="0" labelOnly="1" outline="0" fieldPosition="0">
        <references count="3">
          <reference field="5" count="1" selected="0">
            <x v="234"/>
          </reference>
          <reference field="6" count="1" selected="0">
            <x v="223"/>
          </reference>
          <reference field="7" count="1">
            <x v="80"/>
          </reference>
        </references>
      </pivotArea>
    </format>
    <format dxfId="463">
      <pivotArea dataOnly="0" labelOnly="1" outline="0" fieldPosition="0">
        <references count="3">
          <reference field="5" count="1" selected="0">
            <x v="235"/>
          </reference>
          <reference field="6" count="1" selected="0">
            <x v="224"/>
          </reference>
          <reference field="7" count="1">
            <x v="81"/>
          </reference>
        </references>
      </pivotArea>
    </format>
    <format dxfId="462">
      <pivotArea dataOnly="0" labelOnly="1" outline="0" fieldPosition="0">
        <references count="3">
          <reference field="5" count="1" selected="0">
            <x v="236"/>
          </reference>
          <reference field="6" count="1" selected="0">
            <x v="225"/>
          </reference>
          <reference field="7" count="1">
            <x v="82"/>
          </reference>
        </references>
      </pivotArea>
    </format>
    <format dxfId="461">
      <pivotArea dataOnly="0" labelOnly="1" outline="0" fieldPosition="0">
        <references count="3">
          <reference field="5" count="1" selected="0">
            <x v="237"/>
          </reference>
          <reference field="6" count="1" selected="0">
            <x v="226"/>
          </reference>
          <reference field="7" count="1">
            <x v="83"/>
          </reference>
        </references>
      </pivotArea>
    </format>
    <format dxfId="460">
      <pivotArea dataOnly="0" labelOnly="1" outline="0" fieldPosition="0">
        <references count="3">
          <reference field="5" count="1" selected="0">
            <x v="238"/>
          </reference>
          <reference field="6" count="1" selected="0">
            <x v="227"/>
          </reference>
          <reference field="7" count="1">
            <x v="84"/>
          </reference>
        </references>
      </pivotArea>
    </format>
    <format dxfId="459">
      <pivotArea dataOnly="0" labelOnly="1" outline="0" fieldPosition="0">
        <references count="3">
          <reference field="5" count="1" selected="0">
            <x v="239"/>
          </reference>
          <reference field="6" count="1" selected="0">
            <x v="228"/>
          </reference>
          <reference field="7" count="1">
            <x v="85"/>
          </reference>
        </references>
      </pivotArea>
    </format>
    <format dxfId="458">
      <pivotArea dataOnly="0" labelOnly="1" outline="0" fieldPosition="0">
        <references count="3">
          <reference field="5" count="1" selected="0">
            <x v="240"/>
          </reference>
          <reference field="6" count="1" selected="0">
            <x v="229"/>
          </reference>
          <reference field="7" count="1">
            <x v="87"/>
          </reference>
        </references>
      </pivotArea>
    </format>
    <format dxfId="457">
      <pivotArea dataOnly="0" labelOnly="1" outline="0" fieldPosition="0">
        <references count="3">
          <reference field="5" count="1" selected="0">
            <x v="241"/>
          </reference>
          <reference field="6" count="1" selected="0">
            <x v="282"/>
          </reference>
          <reference field="7" count="1">
            <x v="106"/>
          </reference>
        </references>
      </pivotArea>
    </format>
    <format dxfId="456">
      <pivotArea dataOnly="0" labelOnly="1" outline="0" fieldPosition="0">
        <references count="3">
          <reference field="5" count="1" selected="0">
            <x v="242"/>
          </reference>
          <reference field="6" count="1" selected="0">
            <x v="580"/>
          </reference>
          <reference field="7" count="1">
            <x v="115"/>
          </reference>
        </references>
      </pivotArea>
    </format>
    <format dxfId="455">
      <pivotArea dataOnly="0" labelOnly="1" outline="0" fieldPosition="0">
        <references count="3">
          <reference field="5" count="1" selected="0">
            <x v="243"/>
          </reference>
          <reference field="6" count="1" selected="0">
            <x v="581"/>
          </reference>
          <reference field="7" count="1">
            <x v="114"/>
          </reference>
        </references>
      </pivotArea>
    </format>
    <format dxfId="454">
      <pivotArea dataOnly="0" labelOnly="1" outline="0" fieldPosition="0">
        <references count="3">
          <reference field="5" count="1" selected="0">
            <x v="244"/>
          </reference>
          <reference field="6" count="1" selected="0">
            <x v="809"/>
          </reference>
          <reference field="7" count="1">
            <x v="21"/>
          </reference>
        </references>
      </pivotArea>
    </format>
    <format dxfId="453">
      <pivotArea dataOnly="0" labelOnly="1" outline="0" fieldPosition="0">
        <references count="3">
          <reference field="5" count="1" selected="0">
            <x v="245"/>
          </reference>
          <reference field="6" count="1" selected="0">
            <x v="569"/>
          </reference>
          <reference field="7" count="1">
            <x v="5"/>
          </reference>
        </references>
      </pivotArea>
    </format>
    <format dxfId="452">
      <pivotArea dataOnly="0" labelOnly="1" outline="0" fieldPosition="0">
        <references count="3">
          <reference field="5" count="1" selected="0">
            <x v="246"/>
          </reference>
          <reference field="6" count="1" selected="0">
            <x v="600"/>
          </reference>
          <reference field="7" count="1">
            <x v="5"/>
          </reference>
        </references>
      </pivotArea>
    </format>
    <format dxfId="451">
      <pivotArea dataOnly="0" labelOnly="1" outline="0" fieldPosition="0">
        <references count="3">
          <reference field="5" count="1" selected="0">
            <x v="247"/>
          </reference>
          <reference field="6" count="1" selected="0">
            <x v="299"/>
          </reference>
          <reference field="7" count="1">
            <x v="5"/>
          </reference>
        </references>
      </pivotArea>
    </format>
    <format dxfId="450">
      <pivotArea dataOnly="0" labelOnly="1" outline="0" fieldPosition="0">
        <references count="3">
          <reference field="5" count="1" selected="0">
            <x v="248"/>
          </reference>
          <reference field="6" count="1" selected="0">
            <x v="183"/>
          </reference>
          <reference field="7" count="1">
            <x v="5"/>
          </reference>
        </references>
      </pivotArea>
    </format>
    <format dxfId="449">
      <pivotArea dataOnly="0" labelOnly="1" outline="0" fieldPosition="0">
        <references count="3">
          <reference field="5" count="1" selected="0">
            <x v="249"/>
          </reference>
          <reference field="6" count="1" selected="0">
            <x v="230"/>
          </reference>
          <reference field="7" count="1">
            <x v="86"/>
          </reference>
        </references>
      </pivotArea>
    </format>
    <format dxfId="448">
      <pivotArea dataOnly="0" labelOnly="1" outline="0" fieldPosition="0">
        <references count="3">
          <reference field="5" count="1" selected="0">
            <x v="250"/>
          </reference>
          <reference field="6" count="1" selected="0">
            <x v="616"/>
          </reference>
          <reference field="7" count="1">
            <x v="121"/>
          </reference>
        </references>
      </pivotArea>
    </format>
    <format dxfId="447">
      <pivotArea dataOnly="0" labelOnly="1" outline="0" fieldPosition="0">
        <references count="3">
          <reference field="5" count="1" selected="0">
            <x v="251"/>
          </reference>
          <reference field="6" count="1" selected="0">
            <x v="808"/>
          </reference>
          <reference field="7" count="1">
            <x v="27"/>
          </reference>
        </references>
      </pivotArea>
    </format>
    <format dxfId="446">
      <pivotArea dataOnly="0" labelOnly="1" outline="0" fieldPosition="0">
        <references count="3">
          <reference field="5" count="1" selected="0">
            <x v="252"/>
          </reference>
          <reference field="6" count="1" selected="0">
            <x v="283"/>
          </reference>
          <reference field="7" count="1">
            <x v="107"/>
          </reference>
        </references>
      </pivotArea>
    </format>
    <format dxfId="445">
      <pivotArea dataOnly="0" labelOnly="1" outline="0" fieldPosition="0">
        <references count="3">
          <reference field="5" count="1" selected="0">
            <x v="253"/>
          </reference>
          <reference field="6" count="1" selected="0">
            <x v="412"/>
          </reference>
          <reference field="7" count="1">
            <x v="70"/>
          </reference>
        </references>
      </pivotArea>
    </format>
    <format dxfId="444">
      <pivotArea dataOnly="0" labelOnly="1" outline="0" fieldPosition="0">
        <references count="3">
          <reference field="5" count="1" selected="0">
            <x v="254"/>
          </reference>
          <reference field="6" count="1" selected="0">
            <x v="182"/>
          </reference>
          <reference field="7" count="1">
            <x v="117"/>
          </reference>
        </references>
      </pivotArea>
    </format>
    <format dxfId="443">
      <pivotArea dataOnly="0" labelOnly="1" outline="0" fieldPosition="0">
        <references count="3">
          <reference field="5" count="1" selected="0">
            <x v="255"/>
          </reference>
          <reference field="6" count="1" selected="0">
            <x v="437"/>
          </reference>
          <reference field="7" count="1">
            <x v="16"/>
          </reference>
        </references>
      </pivotArea>
    </format>
    <format dxfId="442">
      <pivotArea dataOnly="0" labelOnly="1" outline="0" fieldPosition="0">
        <references count="3">
          <reference field="5" count="1" selected="0">
            <x v="256"/>
          </reference>
          <reference field="6" count="1" selected="0">
            <x v="578"/>
          </reference>
          <reference field="7" count="1">
            <x v="111"/>
          </reference>
        </references>
      </pivotArea>
    </format>
    <format dxfId="441">
      <pivotArea dataOnly="0" labelOnly="1" outline="0" fieldPosition="0">
        <references count="3">
          <reference field="5" count="1" selected="0">
            <x v="257"/>
          </reference>
          <reference field="6" count="1" selected="0">
            <x v="577"/>
          </reference>
          <reference field="7" count="1">
            <x v="112"/>
          </reference>
        </references>
      </pivotArea>
    </format>
    <format dxfId="440">
      <pivotArea dataOnly="0" labelOnly="1" outline="0" fieldPosition="0">
        <references count="3">
          <reference field="5" count="1" selected="0">
            <x v="258"/>
          </reference>
          <reference field="6" count="1" selected="0">
            <x v="232"/>
          </reference>
          <reference field="7" count="1">
            <x v="108"/>
          </reference>
        </references>
      </pivotArea>
    </format>
    <format dxfId="439">
      <pivotArea dataOnly="0" labelOnly="1" outline="0" fieldPosition="0">
        <references count="3">
          <reference field="5" count="1" selected="0">
            <x v="259"/>
          </reference>
          <reference field="6" count="1" selected="0">
            <x v="594"/>
          </reference>
          <reference field="7" count="1">
            <x v="105"/>
          </reference>
        </references>
      </pivotArea>
    </format>
    <format dxfId="438">
      <pivotArea dataOnly="0" labelOnly="1" outline="0" fieldPosition="0">
        <references count="3">
          <reference field="5" count="1" selected="0">
            <x v="260"/>
          </reference>
          <reference field="6" count="1" selected="0">
            <x v="251"/>
          </reference>
          <reference field="7" count="1">
            <x v="5"/>
          </reference>
        </references>
      </pivotArea>
    </format>
    <format dxfId="437">
      <pivotArea dataOnly="0" labelOnly="1" outline="0" fieldPosition="0">
        <references count="3">
          <reference field="5" count="1" selected="0">
            <x v="261"/>
          </reference>
          <reference field="6" count="1" selected="0">
            <x v="107"/>
          </reference>
          <reference field="7" count="1">
            <x v="5"/>
          </reference>
        </references>
      </pivotArea>
    </format>
    <format dxfId="436">
      <pivotArea dataOnly="0" labelOnly="1" outline="0" fieldPosition="0">
        <references count="3">
          <reference field="5" count="1" selected="0">
            <x v="262"/>
          </reference>
          <reference field="6" count="1" selected="0">
            <x v="108"/>
          </reference>
          <reference field="7" count="1">
            <x v="5"/>
          </reference>
        </references>
      </pivotArea>
    </format>
    <format dxfId="435">
      <pivotArea dataOnly="0" labelOnly="1" outline="0" fieldPosition="0">
        <references count="3">
          <reference field="5" count="1" selected="0">
            <x v="263"/>
          </reference>
          <reference field="6" count="1" selected="0">
            <x v="593"/>
          </reference>
          <reference field="7" count="1">
            <x v="104"/>
          </reference>
        </references>
      </pivotArea>
    </format>
    <format dxfId="434">
      <pivotArea dataOnly="0" labelOnly="1" outline="0" fieldPosition="0">
        <references count="3">
          <reference field="5" count="1" selected="0">
            <x v="264"/>
          </reference>
          <reference field="6" count="1" selected="0">
            <x v="807"/>
          </reference>
          <reference field="7" count="1">
            <x v="120"/>
          </reference>
        </references>
      </pivotArea>
    </format>
    <format dxfId="433">
      <pivotArea dataOnly="0" labelOnly="1" outline="0" fieldPosition="0">
        <references count="3">
          <reference field="5" count="1" selected="0">
            <x v="265"/>
          </reference>
          <reference field="6" count="1" selected="0">
            <x v="147"/>
          </reference>
          <reference field="7" count="1">
            <x v="11"/>
          </reference>
        </references>
      </pivotArea>
    </format>
    <format dxfId="432">
      <pivotArea dataOnly="0" labelOnly="1" outline="0" fieldPosition="0">
        <references count="3">
          <reference field="5" count="1" selected="0">
            <x v="266"/>
          </reference>
          <reference field="6" count="1" selected="0">
            <x v="617"/>
          </reference>
          <reference field="7" count="1">
            <x v="118"/>
          </reference>
        </references>
      </pivotArea>
    </format>
    <format dxfId="431">
      <pivotArea dataOnly="0" labelOnly="1" outline="0" fieldPosition="0">
        <references count="3">
          <reference field="5" count="1" selected="0">
            <x v="268"/>
          </reference>
          <reference field="6" count="1" selected="0">
            <x v="436"/>
          </reference>
          <reference field="7" count="1">
            <x v="5"/>
          </reference>
        </references>
      </pivotArea>
    </format>
    <format dxfId="430">
      <pivotArea dataOnly="0" labelOnly="1" outline="0" fieldPosition="0">
        <references count="3">
          <reference field="5" count="1" selected="0">
            <x v="269"/>
          </reference>
          <reference field="6" count="1" selected="0">
            <x v="619"/>
          </reference>
          <reference field="7" count="1">
            <x v="5"/>
          </reference>
        </references>
      </pivotArea>
    </format>
    <format dxfId="429">
      <pivotArea dataOnly="0" labelOnly="1" outline="0" fieldPosition="0">
        <references count="3">
          <reference field="5" count="1" selected="0">
            <x v="270"/>
          </reference>
          <reference field="6" count="1" selected="0">
            <x v="88"/>
          </reference>
          <reference field="7" count="1">
            <x v="103"/>
          </reference>
        </references>
      </pivotArea>
    </format>
    <format dxfId="428">
      <pivotArea dataOnly="0" labelOnly="1" outline="0" fieldPosition="0">
        <references count="3">
          <reference field="5" count="1" selected="0">
            <x v="271"/>
          </reference>
          <reference field="6" count="1" selected="0">
            <x v="595"/>
          </reference>
          <reference field="7" count="1">
            <x v="119"/>
          </reference>
        </references>
      </pivotArea>
    </format>
    <format dxfId="427">
      <pivotArea dataOnly="0" labelOnly="1" outline="0" fieldPosition="0">
        <references count="3">
          <reference field="5" count="1" selected="0">
            <x v="273"/>
          </reference>
          <reference field="6" count="1" selected="0">
            <x v="86"/>
          </reference>
          <reference field="7" count="1">
            <x v="116"/>
          </reference>
        </references>
      </pivotArea>
    </format>
    <format dxfId="426">
      <pivotArea dataOnly="0" labelOnly="1" outline="0" fieldPosition="0">
        <references count="3">
          <reference field="5" count="1" selected="0">
            <x v="275"/>
          </reference>
          <reference field="6" count="1" selected="0">
            <x v="110"/>
          </reference>
          <reference field="7" count="1">
            <x v="90"/>
          </reference>
        </references>
      </pivotArea>
    </format>
    <format dxfId="425">
      <pivotArea dataOnly="0" labelOnly="1" outline="0" fieldPosition="0">
        <references count="3">
          <reference field="5" count="1" selected="0">
            <x v="276"/>
          </reference>
          <reference field="6" count="1" selected="0">
            <x v="87"/>
          </reference>
          <reference field="7" count="1">
            <x v="110"/>
          </reference>
        </references>
      </pivotArea>
    </format>
    <format dxfId="424">
      <pivotArea dataOnly="0" labelOnly="1" outline="0" fieldPosition="0">
        <references count="3">
          <reference field="5" count="1" selected="0">
            <x v="277"/>
          </reference>
          <reference field="6" count="1" selected="0">
            <x v="250"/>
          </reference>
          <reference field="7" count="1">
            <x v="109"/>
          </reference>
        </references>
      </pivotArea>
    </format>
    <format dxfId="423">
      <pivotArea dataOnly="0" labelOnly="1" outline="0" fieldPosition="0">
        <references count="3">
          <reference field="5" count="1" selected="0">
            <x v="278"/>
          </reference>
          <reference field="6" count="1" selected="0">
            <x v="109"/>
          </reference>
          <reference field="7" count="1">
            <x v="5"/>
          </reference>
        </references>
      </pivotArea>
    </format>
    <format dxfId="422">
      <pivotArea dataOnly="0" labelOnly="1" outline="0" fieldPosition="0">
        <references count="3">
          <reference field="5" count="1" selected="0">
            <x v="279"/>
          </reference>
          <reference field="6" count="1" selected="0">
            <x v="391"/>
          </reference>
          <reference field="7" count="1">
            <x v="96"/>
          </reference>
        </references>
      </pivotArea>
    </format>
    <format dxfId="421">
      <pivotArea dataOnly="0" labelOnly="1" outline="0" fieldPosition="0">
        <references count="3">
          <reference field="5" count="1" selected="0">
            <x v="280"/>
          </reference>
          <reference field="6" count="1" selected="0">
            <x v="596"/>
          </reference>
          <reference field="7" count="1">
            <x v="442"/>
          </reference>
        </references>
      </pivotArea>
    </format>
    <format dxfId="420">
      <pivotArea dataOnly="0" labelOnly="1" outline="0" fieldPosition="0">
        <references count="3">
          <reference field="5" count="1" selected="0">
            <x v="281"/>
          </reference>
          <reference field="6" count="1" selected="0">
            <x v="560"/>
          </reference>
          <reference field="7" count="1">
            <x v="151"/>
          </reference>
        </references>
      </pivotArea>
    </format>
    <format dxfId="419">
      <pivotArea dataOnly="0" labelOnly="1" outline="0" fieldPosition="0">
        <references count="3">
          <reference field="5" count="1" selected="0">
            <x v="282"/>
          </reference>
          <reference field="6" count="1" selected="0">
            <x v="550"/>
          </reference>
          <reference field="7" count="1">
            <x v="145"/>
          </reference>
        </references>
      </pivotArea>
    </format>
    <format dxfId="418">
      <pivotArea dataOnly="0" labelOnly="1" outline="0" fieldPosition="0">
        <references count="3">
          <reference field="5" count="1" selected="0">
            <x v="283"/>
          </reference>
          <reference field="6" count="1" selected="0">
            <x v="559"/>
          </reference>
          <reference field="7" count="1">
            <x v="150"/>
          </reference>
        </references>
      </pivotArea>
    </format>
    <format dxfId="417">
      <pivotArea dataOnly="0" labelOnly="1" outline="0" fieldPosition="0">
        <references count="3">
          <reference field="5" count="1" selected="0">
            <x v="284"/>
          </reference>
          <reference field="6" count="1" selected="0">
            <x v="561"/>
          </reference>
          <reference field="7" count="1">
            <x v="146"/>
          </reference>
        </references>
      </pivotArea>
    </format>
    <format dxfId="416">
      <pivotArea dataOnly="0" labelOnly="1" outline="0" fieldPosition="0">
        <references count="3">
          <reference field="5" count="1" selected="0">
            <x v="285"/>
          </reference>
          <reference field="6" count="1" selected="0">
            <x v="547"/>
          </reference>
          <reference field="7" count="1">
            <x v="148"/>
          </reference>
        </references>
      </pivotArea>
    </format>
    <format dxfId="415">
      <pivotArea dataOnly="0" labelOnly="1" outline="0" fieldPosition="0">
        <references count="3">
          <reference field="5" count="1" selected="0">
            <x v="286"/>
          </reference>
          <reference field="6" count="1" selected="0">
            <x v="553"/>
          </reference>
          <reference field="7" count="1">
            <x v="149"/>
          </reference>
        </references>
      </pivotArea>
    </format>
    <format dxfId="414">
      <pivotArea dataOnly="0" labelOnly="1" outline="0" fieldPosition="0">
        <references count="3">
          <reference field="5" count="1" selected="0">
            <x v="287"/>
          </reference>
          <reference field="6" count="1" selected="0">
            <x v="558"/>
          </reference>
          <reference field="7" count="1">
            <x v="147"/>
          </reference>
        </references>
      </pivotArea>
    </format>
    <format dxfId="413">
      <pivotArea dataOnly="0" labelOnly="1" outline="0" fieldPosition="0">
        <references count="3">
          <reference field="5" count="1" selected="0">
            <x v="288"/>
          </reference>
          <reference field="6" count="1" selected="0">
            <x v="181"/>
          </reference>
          <reference field="7" count="1">
            <x v="201"/>
          </reference>
        </references>
      </pivotArea>
    </format>
    <format dxfId="412">
      <pivotArea dataOnly="0" labelOnly="1" outline="0" fieldPosition="0">
        <references count="3">
          <reference field="5" count="1" selected="0">
            <x v="289"/>
          </reference>
          <reference field="6" count="1" selected="0">
            <x v="393"/>
          </reference>
          <reference field="7" count="1">
            <x v="196"/>
          </reference>
        </references>
      </pivotArea>
    </format>
    <format dxfId="411">
      <pivotArea dataOnly="0" labelOnly="1" outline="0" fieldPosition="0">
        <references count="3">
          <reference field="5" count="1" selected="0">
            <x v="290"/>
          </reference>
          <reference field="6" count="1" selected="0">
            <x v="1"/>
          </reference>
          <reference field="7" count="1">
            <x v="199"/>
          </reference>
        </references>
      </pivotArea>
    </format>
    <format dxfId="410">
      <pivotArea dataOnly="0" labelOnly="1" outline="0" fieldPosition="0">
        <references count="3">
          <reference field="5" count="1" selected="0">
            <x v="291"/>
          </reference>
          <reference field="6" count="1" selected="0">
            <x v="404"/>
          </reference>
          <reference field="7" count="1">
            <x v="67"/>
          </reference>
        </references>
      </pivotArea>
    </format>
    <format dxfId="409">
      <pivotArea dataOnly="0" labelOnly="1" outline="0" fieldPosition="0">
        <references count="3">
          <reference field="5" count="1" selected="0">
            <x v="292"/>
          </reference>
          <reference field="6" count="1" selected="0">
            <x v="394"/>
          </reference>
          <reference field="7" count="1">
            <x v="197"/>
          </reference>
        </references>
      </pivotArea>
    </format>
    <format dxfId="408">
      <pivotArea dataOnly="0" labelOnly="1" outline="0" fieldPosition="0">
        <references count="3">
          <reference field="5" count="1" selected="0">
            <x v="293"/>
          </reference>
          <reference field="6" count="1" selected="0">
            <x v="392"/>
          </reference>
          <reference field="7" count="1">
            <x v="198"/>
          </reference>
        </references>
      </pivotArea>
    </format>
    <format dxfId="407">
      <pivotArea dataOnly="0" labelOnly="1" outline="0" fieldPosition="0">
        <references count="3">
          <reference field="5" count="1" selected="0">
            <x v="294"/>
          </reference>
          <reference field="6" count="1" selected="0">
            <x v="407"/>
          </reference>
          <reference field="7" count="1">
            <x v="200"/>
          </reference>
        </references>
      </pivotArea>
    </format>
    <format dxfId="406">
      <pivotArea dataOnly="0" labelOnly="1" outline="0" fieldPosition="0">
        <references count="3">
          <reference field="5" count="1" selected="0">
            <x v="295"/>
          </reference>
          <reference field="6" count="1" selected="0">
            <x v="168"/>
          </reference>
          <reference field="7" count="1">
            <x v="224"/>
          </reference>
        </references>
      </pivotArea>
    </format>
    <format dxfId="405">
      <pivotArea dataOnly="0" labelOnly="1" outline="0" fieldPosition="0">
        <references count="3">
          <reference field="5" count="1" selected="0">
            <x v="296"/>
          </reference>
          <reference field="6" count="1" selected="0">
            <x v="565"/>
          </reference>
          <reference field="7" count="1">
            <x v="170"/>
          </reference>
        </references>
      </pivotArea>
    </format>
    <format dxfId="404">
      <pivotArea dataOnly="0" labelOnly="1" outline="0" fieldPosition="0">
        <references count="3">
          <reference field="5" count="1" selected="0">
            <x v="297"/>
          </reference>
          <reference field="6" count="1" selected="0">
            <x v="158"/>
          </reference>
          <reference field="7" count="1">
            <x v="144"/>
          </reference>
        </references>
      </pivotArea>
    </format>
    <format dxfId="403">
      <pivotArea dataOnly="0" labelOnly="1" outline="0" fieldPosition="0">
        <references count="3">
          <reference field="5" count="1" selected="0">
            <x v="298"/>
          </reference>
          <reference field="6" count="1" selected="0">
            <x v="418"/>
          </reference>
          <reference field="7" count="1">
            <x v="283"/>
          </reference>
        </references>
      </pivotArea>
    </format>
    <format dxfId="402">
      <pivotArea dataOnly="0" labelOnly="1" outline="0" fieldPosition="0">
        <references count="3">
          <reference field="5" count="1" selected="0">
            <x v="299"/>
          </reference>
          <reference field="6" count="1" selected="0">
            <x v="408"/>
          </reference>
          <reference field="7" count="1">
            <x v="5"/>
          </reference>
        </references>
      </pivotArea>
    </format>
    <format dxfId="401">
      <pivotArea dataOnly="0" labelOnly="1" outline="0" fieldPosition="0">
        <references count="3">
          <reference field="5" count="1" selected="0">
            <x v="300"/>
          </reference>
          <reference field="6" count="1" selected="0">
            <x v="555"/>
          </reference>
          <reference field="7" count="1">
            <x v="179"/>
          </reference>
        </references>
      </pivotArea>
    </format>
    <format dxfId="400">
      <pivotArea dataOnly="0" labelOnly="1" outline="0" fieldPosition="0">
        <references count="3">
          <reference field="5" count="1" selected="0">
            <x v="301"/>
          </reference>
          <reference field="6" count="1" selected="0">
            <x v="548"/>
          </reference>
          <reference field="7" count="1">
            <x v="180"/>
          </reference>
        </references>
      </pivotArea>
    </format>
    <format dxfId="399">
      <pivotArea dataOnly="0" labelOnly="1" outline="0" fieldPosition="0">
        <references count="3">
          <reference field="5" count="1" selected="0">
            <x v="302"/>
          </reference>
          <reference field="6" count="1" selected="0">
            <x v="557"/>
          </reference>
          <reference field="7" count="1">
            <x v="181"/>
          </reference>
        </references>
      </pivotArea>
    </format>
    <format dxfId="398">
      <pivotArea dataOnly="0" labelOnly="1" outline="0" fieldPosition="0">
        <references count="3">
          <reference field="5" count="1" selected="0">
            <x v="303"/>
          </reference>
          <reference field="6" count="1" selected="0">
            <x v="402"/>
          </reference>
          <reference field="7" count="1">
            <x v="202"/>
          </reference>
        </references>
      </pivotArea>
    </format>
    <format dxfId="397">
      <pivotArea dataOnly="0" labelOnly="1" outline="0" fieldPosition="0">
        <references count="3">
          <reference field="5" count="1" selected="0">
            <x v="304"/>
          </reference>
          <reference field="6" count="1" selected="0">
            <x v="405"/>
          </reference>
          <reference field="7" count="1">
            <x v="203"/>
          </reference>
        </references>
      </pivotArea>
    </format>
    <format dxfId="396">
      <pivotArea dataOnly="0" labelOnly="1" outline="0" fieldPosition="0">
        <references count="3">
          <reference field="5" count="1" selected="0">
            <x v="305"/>
          </reference>
          <reference field="6" count="1" selected="0">
            <x v="401"/>
          </reference>
          <reference field="7" count="1">
            <x v="204"/>
          </reference>
        </references>
      </pivotArea>
    </format>
    <format dxfId="395">
      <pivotArea dataOnly="0" labelOnly="1" outline="0" fieldPosition="0">
        <references count="3">
          <reference field="5" count="1" selected="0">
            <x v="306"/>
          </reference>
          <reference field="6" count="1" selected="0">
            <x v="406"/>
          </reference>
          <reference field="7" count="1">
            <x v="205"/>
          </reference>
        </references>
      </pivotArea>
    </format>
    <format dxfId="394">
      <pivotArea dataOnly="0" labelOnly="1" outline="0" fieldPosition="0">
        <references count="3">
          <reference field="5" count="1" selected="0">
            <x v="307"/>
          </reference>
          <reference field="6" count="1" selected="0">
            <x v="395"/>
          </reference>
          <reference field="7" count="1">
            <x v="206"/>
          </reference>
        </references>
      </pivotArea>
    </format>
    <format dxfId="393">
      <pivotArea dataOnly="0" labelOnly="1" outline="0" fieldPosition="0">
        <references count="3">
          <reference field="5" count="1" selected="0">
            <x v="308"/>
          </reference>
          <reference field="6" count="1" selected="0">
            <x v="399"/>
          </reference>
          <reference field="7" count="1">
            <x v="207"/>
          </reference>
        </references>
      </pivotArea>
    </format>
    <format dxfId="392">
      <pivotArea dataOnly="0" labelOnly="1" outline="0" fieldPosition="0">
        <references count="3">
          <reference field="5" count="1" selected="0">
            <x v="309"/>
          </reference>
          <reference field="6" count="1" selected="0">
            <x v="419"/>
          </reference>
          <reference field="7" count="1">
            <x v="5"/>
          </reference>
        </references>
      </pivotArea>
    </format>
    <format dxfId="391">
      <pivotArea dataOnly="0" labelOnly="1" outline="0" fieldPosition="0">
        <references count="3">
          <reference field="5" count="1" selected="0">
            <x v="310"/>
          </reference>
          <reference field="6" count="1" selected="0">
            <x v="415"/>
          </reference>
          <reference field="7" count="1">
            <x v="71"/>
          </reference>
        </references>
      </pivotArea>
    </format>
    <format dxfId="390">
      <pivotArea dataOnly="0" labelOnly="1" outline="0" fieldPosition="0">
        <references count="3">
          <reference field="5" count="1" selected="0">
            <x v="311"/>
          </reference>
          <reference field="6" count="1" selected="0">
            <x v="170"/>
          </reference>
          <reference field="7" count="1">
            <x v="247"/>
          </reference>
        </references>
      </pivotArea>
    </format>
    <format dxfId="389">
      <pivotArea dataOnly="0" labelOnly="1" outline="0" fieldPosition="0">
        <references count="3">
          <reference field="5" count="1" selected="0">
            <x v="312"/>
          </reference>
          <reference field="6" count="1" selected="0">
            <x v="607"/>
          </reference>
          <reference field="7" count="1">
            <x v="141"/>
          </reference>
        </references>
      </pivotArea>
    </format>
    <format dxfId="388">
      <pivotArea dataOnly="0" labelOnly="1" outline="0" fieldPosition="0">
        <references count="3">
          <reference field="5" count="1" selected="0">
            <x v="313"/>
          </reference>
          <reference field="6" count="1" selected="0">
            <x v="414"/>
          </reference>
          <reference field="7" count="1">
            <x v="73"/>
          </reference>
        </references>
      </pivotArea>
    </format>
    <format dxfId="387">
      <pivotArea dataOnly="0" labelOnly="1" outline="0" fieldPosition="0">
        <references count="3">
          <reference field="5" count="1" selected="0">
            <x v="314"/>
          </reference>
          <reference field="6" count="1" selected="0">
            <x v="432"/>
          </reference>
          <reference field="7" count="1">
            <x v="167"/>
          </reference>
        </references>
      </pivotArea>
    </format>
    <format dxfId="386">
      <pivotArea dataOnly="0" labelOnly="1" outline="0" fieldPosition="0">
        <references count="3">
          <reference field="5" count="1" selected="0">
            <x v="316"/>
          </reference>
          <reference field="6" count="1" selected="0">
            <x v="157"/>
          </reference>
          <reference field="7" count="1">
            <x v="142"/>
          </reference>
        </references>
      </pivotArea>
    </format>
    <format dxfId="385">
      <pivotArea dataOnly="0" labelOnly="1" outline="0" fieldPosition="0">
        <references count="3">
          <reference field="5" count="1" selected="0">
            <x v="317"/>
          </reference>
          <reference field="6" count="1" selected="0">
            <x v="411"/>
          </reference>
          <reference field="7" count="1">
            <x v="69"/>
          </reference>
        </references>
      </pivotArea>
    </format>
    <format dxfId="384">
      <pivotArea dataOnly="0" labelOnly="1" outline="0" fieldPosition="0">
        <references count="3">
          <reference field="5" count="1" selected="0">
            <x v="318"/>
          </reference>
          <reference field="6" count="1" selected="0">
            <x v="611"/>
          </reference>
          <reference field="7" count="1">
            <x v="5"/>
          </reference>
        </references>
      </pivotArea>
    </format>
    <format dxfId="383">
      <pivotArea dataOnly="0" labelOnly="1" outline="0" fieldPosition="0">
        <references count="3">
          <reference field="5" count="1" selected="0">
            <x v="319"/>
          </reference>
          <reference field="6" count="1" selected="0">
            <x v="160"/>
          </reference>
          <reference field="7" count="1">
            <x v="143"/>
          </reference>
        </references>
      </pivotArea>
    </format>
    <format dxfId="382">
      <pivotArea dataOnly="0" labelOnly="1" outline="0" fieldPosition="0">
        <references count="3">
          <reference field="5" count="1" selected="0">
            <x v="320"/>
          </reference>
          <reference field="6" count="1" selected="0">
            <x v="420"/>
          </reference>
          <reference field="7" count="1">
            <x v="5"/>
          </reference>
        </references>
      </pivotArea>
    </format>
    <format dxfId="381">
      <pivotArea dataOnly="0" labelOnly="1" outline="0" fieldPosition="0">
        <references count="3">
          <reference field="5" count="1" selected="0">
            <x v="321"/>
          </reference>
          <reference field="6" count="1" selected="0">
            <x v="552"/>
          </reference>
          <reference field="7" count="1">
            <x v="66"/>
          </reference>
        </references>
      </pivotArea>
    </format>
    <format dxfId="380">
      <pivotArea dataOnly="0" labelOnly="1" outline="0" fieldPosition="0">
        <references count="3">
          <reference field="5" count="1" selected="0">
            <x v="322"/>
          </reference>
          <reference field="6" count="1" selected="0">
            <x v="556"/>
          </reference>
          <reference field="7" count="1">
            <x v="172"/>
          </reference>
        </references>
      </pivotArea>
    </format>
    <format dxfId="379">
      <pivotArea dataOnly="0" labelOnly="1" outline="0" fieldPosition="0">
        <references count="3">
          <reference field="5" count="1" selected="0">
            <x v="323"/>
          </reference>
          <reference field="6" count="1" selected="0">
            <x v="546"/>
          </reference>
          <reference field="7" count="1">
            <x v="173"/>
          </reference>
        </references>
      </pivotArea>
    </format>
    <format dxfId="378">
      <pivotArea dataOnly="0" labelOnly="1" outline="0" fieldPosition="0">
        <references count="3">
          <reference field="5" count="1" selected="0">
            <x v="326"/>
          </reference>
          <reference field="6" count="1" selected="0">
            <x v="551"/>
          </reference>
          <reference field="7" count="1">
            <x v="175"/>
          </reference>
        </references>
      </pivotArea>
    </format>
    <format dxfId="377">
      <pivotArea dataOnly="0" labelOnly="1" outline="0" fieldPosition="0">
        <references count="3">
          <reference field="5" count="1" selected="0">
            <x v="327"/>
          </reference>
          <reference field="6" count="1" selected="0">
            <x v="549"/>
          </reference>
          <reference field="7" count="1">
            <x v="178"/>
          </reference>
        </references>
      </pivotArea>
    </format>
    <format dxfId="376">
      <pivotArea dataOnly="0" labelOnly="1" outline="0" fieldPosition="0">
        <references count="3">
          <reference field="5" count="1" selected="0">
            <x v="328"/>
          </reference>
          <reference field="6" count="1" selected="0">
            <x v="400"/>
          </reference>
          <reference field="7" count="1">
            <x v="155"/>
          </reference>
        </references>
      </pivotArea>
    </format>
    <format dxfId="375">
      <pivotArea dataOnly="0" labelOnly="1" outline="0" fieldPosition="0">
        <references count="3">
          <reference field="5" count="1" selected="0">
            <x v="329"/>
          </reference>
          <reference field="6" count="1" selected="0">
            <x v="161"/>
          </reference>
          <reference field="7" count="1">
            <x v="161"/>
          </reference>
        </references>
      </pivotArea>
    </format>
    <format dxfId="374">
      <pivotArea dataOnly="0" labelOnly="1" outline="0" fieldPosition="0">
        <references count="3">
          <reference field="5" count="1" selected="0">
            <x v="331"/>
          </reference>
          <reference field="6" count="1" selected="0">
            <x v="266"/>
          </reference>
          <reference field="7" count="1">
            <x v="236"/>
          </reference>
        </references>
      </pivotArea>
    </format>
    <format dxfId="373">
      <pivotArea dataOnly="0" labelOnly="1" outline="0" fieldPosition="0">
        <references count="3">
          <reference field="5" count="1" selected="0">
            <x v="332"/>
          </reference>
          <reference field="6" count="1" selected="0">
            <x v="609"/>
          </reference>
          <reference field="7" count="1">
            <x v="156"/>
          </reference>
        </references>
      </pivotArea>
    </format>
    <format dxfId="372">
      <pivotArea dataOnly="0" labelOnly="1" outline="0" fieldPosition="0">
        <references count="3">
          <reference field="5" count="1" selected="0">
            <x v="333"/>
          </reference>
          <reference field="6" count="1" selected="0">
            <x v="610"/>
          </reference>
          <reference field="7" count="1">
            <x v="157"/>
          </reference>
        </references>
      </pivotArea>
    </format>
    <format dxfId="371">
      <pivotArea dataOnly="0" labelOnly="1" outline="0" fieldPosition="0">
        <references count="3">
          <reference field="5" count="1" selected="0">
            <x v="334"/>
          </reference>
          <reference field="6" count="1" selected="0">
            <x v="36"/>
          </reference>
          <reference field="7" count="1">
            <x v="195"/>
          </reference>
        </references>
      </pivotArea>
    </format>
    <format dxfId="370">
      <pivotArea dataOnly="0" labelOnly="1" outline="0" fieldPosition="0">
        <references count="3">
          <reference field="5" count="1" selected="0">
            <x v="335"/>
          </reference>
          <reference field="6" count="1" selected="0">
            <x v="413"/>
          </reference>
          <reference field="7" count="1">
            <x v="74"/>
          </reference>
        </references>
      </pivotArea>
    </format>
    <format dxfId="369">
      <pivotArea dataOnly="0" labelOnly="1" outline="0" fieldPosition="0">
        <references count="3">
          <reference field="5" count="1" selected="0">
            <x v="336"/>
          </reference>
          <reference field="6" count="1" selected="0">
            <x v="601"/>
          </reference>
          <reference field="7" count="1">
            <x v="271"/>
          </reference>
        </references>
      </pivotArea>
    </format>
    <format dxfId="368">
      <pivotArea dataOnly="0" labelOnly="1" outline="0" fieldPosition="0">
        <references count="3">
          <reference field="5" count="1" selected="0">
            <x v="337"/>
          </reference>
          <reference field="6" count="1" selected="0">
            <x v="234"/>
          </reference>
          <reference field="7" count="1">
            <x v="28"/>
          </reference>
        </references>
      </pivotArea>
    </format>
    <format dxfId="367">
      <pivotArea dataOnly="0" labelOnly="1" outline="0" fieldPosition="0">
        <references count="3">
          <reference field="5" count="1" selected="0">
            <x v="338"/>
          </reference>
          <reference field="6" count="1" selected="0">
            <x v="163"/>
          </reference>
          <reference field="7" count="1">
            <x v="162"/>
          </reference>
        </references>
      </pivotArea>
    </format>
    <format dxfId="366">
      <pivotArea dataOnly="0" labelOnly="1" outline="0" fieldPosition="0">
        <references count="3">
          <reference field="5" count="1" selected="0">
            <x v="339"/>
          </reference>
          <reference field="6" count="1" selected="0">
            <x v="625"/>
          </reference>
          <reference field="7" count="1">
            <x v="174"/>
          </reference>
        </references>
      </pivotArea>
    </format>
    <format dxfId="365">
      <pivotArea dataOnly="0" labelOnly="1" outline="0" fieldPosition="0">
        <references count="3">
          <reference field="5" count="1" selected="0">
            <x v="340"/>
          </reference>
          <reference field="6" count="1" selected="0">
            <x v="626"/>
          </reference>
          <reference field="7" count="1">
            <x v="171"/>
          </reference>
        </references>
      </pivotArea>
    </format>
    <format dxfId="364">
      <pivotArea dataOnly="0" labelOnly="1" outline="0" fieldPosition="0">
        <references count="3">
          <reference field="5" count="1" selected="0">
            <x v="341"/>
          </reference>
          <reference field="6" count="1" selected="0">
            <x v="566"/>
          </reference>
          <reference field="7" count="1">
            <x v="160"/>
          </reference>
        </references>
      </pivotArea>
    </format>
    <format dxfId="363">
      <pivotArea dataOnly="0" labelOnly="1" outline="0" fieldPosition="0">
        <references count="3">
          <reference field="5" count="1" selected="0">
            <x v="342"/>
          </reference>
          <reference field="6" count="1" selected="0">
            <x v="261"/>
          </reference>
          <reference field="7" count="1">
            <x v="5"/>
          </reference>
        </references>
      </pivotArea>
    </format>
    <format dxfId="362">
      <pivotArea dataOnly="0" labelOnly="1" outline="0" fieldPosition="0">
        <references count="3">
          <reference field="5" count="1" selected="0">
            <x v="343"/>
          </reference>
          <reference field="6" count="1" selected="0">
            <x v="676"/>
          </reference>
          <reference field="7" count="1">
            <x v="238"/>
          </reference>
        </references>
      </pivotArea>
    </format>
    <format dxfId="361">
      <pivotArea dataOnly="0" labelOnly="1" outline="0" fieldPosition="0">
        <references count="3">
          <reference field="5" count="1" selected="0">
            <x v="344"/>
          </reference>
          <reference field="6" count="1" selected="0">
            <x v="164"/>
          </reference>
          <reference field="7" count="1">
            <x v="169"/>
          </reference>
        </references>
      </pivotArea>
    </format>
    <format dxfId="360">
      <pivotArea dataOnly="0" labelOnly="1" outline="0" fieldPosition="0">
        <references count="3">
          <reference field="5" count="1" selected="0">
            <x v="345"/>
          </reference>
          <reference field="6" count="1" selected="0">
            <x v="162"/>
          </reference>
          <reference field="7" count="1">
            <x v="163"/>
          </reference>
        </references>
      </pivotArea>
    </format>
    <format dxfId="359">
      <pivotArea dataOnly="0" labelOnly="1" outline="0" fieldPosition="0">
        <references count="3">
          <reference field="5" count="1" selected="0">
            <x v="346"/>
          </reference>
          <reference field="6" count="1" selected="0">
            <x v="608"/>
          </reference>
          <reference field="7" count="1">
            <x v="158"/>
          </reference>
        </references>
      </pivotArea>
    </format>
    <format dxfId="358">
      <pivotArea dataOnly="0" labelOnly="1" outline="0" fieldPosition="0">
        <references count="3">
          <reference field="5" count="1" selected="0">
            <x v="347"/>
          </reference>
          <reference field="6" count="1" selected="0">
            <x v="574"/>
          </reference>
          <reference field="7" count="1">
            <x v="278"/>
          </reference>
        </references>
      </pivotArea>
    </format>
    <format dxfId="357">
      <pivotArea dataOnly="0" labelOnly="1" outline="0" fieldPosition="0">
        <references count="3">
          <reference field="5" count="1" selected="0">
            <x v="348"/>
          </reference>
          <reference field="6" count="1" selected="0">
            <x v="430"/>
          </reference>
          <reference field="7" count="1">
            <x v="274"/>
          </reference>
        </references>
      </pivotArea>
    </format>
    <format dxfId="356">
      <pivotArea dataOnly="0" labelOnly="1" outline="0" fieldPosition="0">
        <references count="3">
          <reference field="5" count="1" selected="0">
            <x v="349"/>
          </reference>
          <reference field="6" count="1" selected="0">
            <x v="171"/>
          </reference>
          <reference field="7" count="1">
            <x v="239"/>
          </reference>
        </references>
      </pivotArea>
    </format>
    <format dxfId="355">
      <pivotArea dataOnly="0" labelOnly="1" outline="0" fieldPosition="0">
        <references count="3">
          <reference field="5" count="1" selected="0">
            <x v="350"/>
          </reference>
          <reference field="6" count="1" selected="0">
            <x v="810"/>
          </reference>
          <reference field="7" count="1">
            <x v="166"/>
          </reference>
        </references>
      </pivotArea>
    </format>
    <format dxfId="354">
      <pivotArea dataOnly="0" labelOnly="1" outline="0" fieldPosition="0">
        <references count="3">
          <reference field="5" count="1" selected="0">
            <x v="351"/>
          </reference>
          <reference field="6" count="1" selected="0">
            <x v="603"/>
          </reference>
          <reference field="7" count="1">
            <x v="168"/>
          </reference>
        </references>
      </pivotArea>
    </format>
    <format dxfId="353">
      <pivotArea dataOnly="0" labelOnly="1" outline="0" fieldPosition="0">
        <references count="3">
          <reference field="5" count="1" selected="0">
            <x v="353"/>
          </reference>
          <reference field="6" count="1" selected="0">
            <x v="563"/>
          </reference>
          <reference field="7" count="1">
            <x v="152"/>
          </reference>
        </references>
      </pivotArea>
    </format>
    <format dxfId="352">
      <pivotArea dataOnly="0" labelOnly="1" outline="0" fieldPosition="0">
        <references count="3">
          <reference field="5" count="1" selected="0">
            <x v="354"/>
          </reference>
          <reference field="6" count="1" selected="0">
            <x v="562"/>
          </reference>
          <reference field="7" count="1">
            <x v="153"/>
          </reference>
        </references>
      </pivotArea>
    </format>
    <format dxfId="351">
      <pivotArea dataOnly="0" labelOnly="1" outline="0" fieldPosition="0">
        <references count="3">
          <reference field="5" count="1" selected="0">
            <x v="355"/>
          </reference>
          <reference field="6" count="1" selected="0">
            <x v="564"/>
          </reference>
          <reference field="7" count="1">
            <x v="5"/>
          </reference>
        </references>
      </pivotArea>
    </format>
    <format dxfId="350">
      <pivotArea dataOnly="0" labelOnly="1" outline="0" fieldPosition="0">
        <references count="3">
          <reference field="5" count="1" selected="0">
            <x v="357"/>
          </reference>
          <reference field="6" count="1" selected="0">
            <x v="305"/>
          </reference>
          <reference field="7" count="1">
            <x v="216"/>
          </reference>
        </references>
      </pivotArea>
    </format>
    <format dxfId="349">
      <pivotArea dataOnly="0" labelOnly="1" outline="0" fieldPosition="0">
        <references count="3">
          <reference field="5" count="1" selected="0">
            <x v="358"/>
          </reference>
          <reference field="6" count="1" selected="0">
            <x v="303"/>
          </reference>
          <reference field="7" count="1">
            <x v="218"/>
          </reference>
        </references>
      </pivotArea>
    </format>
    <format dxfId="348">
      <pivotArea dataOnly="0" labelOnly="1" outline="0" fieldPosition="0">
        <references count="3">
          <reference field="5" count="1" selected="0">
            <x v="359"/>
          </reference>
          <reference field="6" count="1" selected="0">
            <x v="304"/>
          </reference>
          <reference field="7" count="1">
            <x v="220"/>
          </reference>
        </references>
      </pivotArea>
    </format>
    <format dxfId="347">
      <pivotArea dataOnly="0" labelOnly="1" outline="0" fieldPosition="0">
        <references count="3">
          <reference field="5" count="1" selected="0">
            <x v="360"/>
          </reference>
          <reference field="6" count="1" selected="0">
            <x v="302"/>
          </reference>
          <reference field="7" count="1">
            <x v="223"/>
          </reference>
        </references>
      </pivotArea>
    </format>
    <format dxfId="346">
      <pivotArea dataOnly="0" labelOnly="1" outline="0" fieldPosition="0">
        <references count="3">
          <reference field="5" count="1" selected="0">
            <x v="361"/>
          </reference>
          <reference field="6" count="1" selected="0">
            <x v="301"/>
          </reference>
          <reference field="7" count="1">
            <x v="222"/>
          </reference>
        </references>
      </pivotArea>
    </format>
    <format dxfId="345">
      <pivotArea dataOnly="0" labelOnly="1" outline="0" fieldPosition="0">
        <references count="3">
          <reference field="5" count="1" selected="0">
            <x v="362"/>
          </reference>
          <reference field="6" count="1" selected="0">
            <x v="306"/>
          </reference>
          <reference field="7" count="1">
            <x v="219"/>
          </reference>
        </references>
      </pivotArea>
    </format>
    <format dxfId="344">
      <pivotArea dataOnly="0" labelOnly="1" outline="0" fieldPosition="0">
        <references count="3">
          <reference field="5" count="1" selected="0">
            <x v="363"/>
          </reference>
          <reference field="6" count="1" selected="0">
            <x v="312"/>
          </reference>
          <reference field="7" count="1">
            <x v="217"/>
          </reference>
        </references>
      </pivotArea>
    </format>
    <format dxfId="343">
      <pivotArea dataOnly="0" labelOnly="1" outline="0" fieldPosition="0">
        <references count="3">
          <reference field="5" count="1" selected="0">
            <x v="364"/>
          </reference>
          <reference field="6" count="1" selected="0">
            <x v="310"/>
          </reference>
          <reference field="7" count="1">
            <x v="5"/>
          </reference>
        </references>
      </pivotArea>
    </format>
    <format dxfId="342">
      <pivotArea dataOnly="0" labelOnly="1" outline="0" fieldPosition="0">
        <references count="3">
          <reference field="5" count="1" selected="0">
            <x v="365"/>
          </reference>
          <reference field="6" count="1" selected="0">
            <x v="311"/>
          </reference>
          <reference field="7" count="1">
            <x v="221"/>
          </reference>
        </references>
      </pivotArea>
    </format>
    <format dxfId="341">
      <pivotArea dataOnly="0" labelOnly="1" outline="0" fieldPosition="0">
        <references count="3">
          <reference field="5" count="1" selected="0">
            <x v="366"/>
          </reference>
          <reference field="6" count="1" selected="0">
            <x v="314"/>
          </reference>
          <reference field="7" count="1">
            <x v="215"/>
          </reference>
        </references>
      </pivotArea>
    </format>
    <format dxfId="340">
      <pivotArea dataOnly="0" labelOnly="1" outline="0" fieldPosition="0">
        <references count="3">
          <reference field="5" count="1" selected="0">
            <x v="367"/>
          </reference>
          <reference field="6" count="1" selected="0">
            <x v="313"/>
          </reference>
          <reference field="7" count="1">
            <x v="5"/>
          </reference>
        </references>
      </pivotArea>
    </format>
    <format dxfId="339">
      <pivotArea dataOnly="0" labelOnly="1" outline="0" fieldPosition="0">
        <references count="3">
          <reference field="5" count="1" selected="0">
            <x v="368"/>
          </reference>
          <reference field="6" count="1" selected="0">
            <x v="317"/>
          </reference>
          <reference field="7" count="1">
            <x v="5"/>
          </reference>
        </references>
      </pivotArea>
    </format>
    <format dxfId="338">
      <pivotArea dataOnly="0" labelOnly="1" outline="0" fieldPosition="0">
        <references count="3">
          <reference field="5" count="1" selected="0">
            <x v="369"/>
          </reference>
          <reference field="6" count="1" selected="0">
            <x v="582"/>
          </reference>
          <reference field="7" count="1">
            <x v="277"/>
          </reference>
        </references>
      </pivotArea>
    </format>
    <format dxfId="337">
      <pivotArea dataOnly="0" labelOnly="1" outline="0" fieldPosition="0">
        <references count="3">
          <reference field="5" count="1" selected="0">
            <x v="370"/>
          </reference>
          <reference field="6" count="1" selected="0">
            <x v="293"/>
          </reference>
          <reference field="7" count="1">
            <x v="246"/>
          </reference>
        </references>
      </pivotArea>
    </format>
    <format dxfId="336">
      <pivotArea dataOnly="0" labelOnly="1" outline="0" fieldPosition="0">
        <references count="3">
          <reference field="5" count="1" selected="0">
            <x v="371"/>
          </reference>
          <reference field="6" count="1" selected="0">
            <x v="246"/>
          </reference>
          <reference field="7" count="1">
            <x v="235"/>
          </reference>
        </references>
      </pivotArea>
    </format>
    <format dxfId="335">
      <pivotArea dataOnly="0" labelOnly="1" outline="0" fieldPosition="0">
        <references count="3">
          <reference field="5" count="1" selected="0">
            <x v="372"/>
          </reference>
          <reference field="6" count="1" selected="0">
            <x v="410"/>
          </reference>
          <reference field="7" count="1">
            <x v="72"/>
          </reference>
        </references>
      </pivotArea>
    </format>
    <format dxfId="334">
      <pivotArea dataOnly="0" labelOnly="1" outline="0" fieldPosition="0">
        <references count="3">
          <reference field="5" count="1" selected="0">
            <x v="373"/>
          </reference>
          <reference field="6" count="1" selected="0">
            <x v="307"/>
          </reference>
          <reference field="7" count="1">
            <x v="231"/>
          </reference>
        </references>
      </pivotArea>
    </format>
    <format dxfId="333">
      <pivotArea dataOnly="0" labelOnly="1" outline="0" fieldPosition="0">
        <references count="3">
          <reference field="5" count="1" selected="0">
            <x v="374"/>
          </reference>
          <reference field="6" count="1" selected="0">
            <x v="811"/>
          </reference>
          <reference field="7" count="1">
            <x v="165"/>
          </reference>
        </references>
      </pivotArea>
    </format>
    <format dxfId="332">
      <pivotArea dataOnly="0" labelOnly="1" outline="0" fieldPosition="0">
        <references count="3">
          <reference field="5" count="1" selected="0">
            <x v="375"/>
          </reference>
          <reference field="6" count="1" selected="0">
            <x v="308"/>
          </reference>
          <reference field="7" count="1">
            <x v="228"/>
          </reference>
        </references>
      </pivotArea>
    </format>
    <format dxfId="331">
      <pivotArea dataOnly="0" labelOnly="1" outline="0" fieldPosition="0">
        <references count="3">
          <reference field="5" count="1" selected="0">
            <x v="376"/>
          </reference>
          <reference field="6" count="1" selected="0">
            <x v="316"/>
          </reference>
          <reference field="7" count="1">
            <x v="229"/>
          </reference>
        </references>
      </pivotArea>
    </format>
    <format dxfId="330">
      <pivotArea dataOnly="0" labelOnly="1" outline="0" fieldPosition="0">
        <references count="3">
          <reference field="5" count="1" selected="0">
            <x v="377"/>
          </reference>
          <reference field="6" count="1" selected="0">
            <x v="315"/>
          </reference>
          <reference field="7" count="1">
            <x v="232"/>
          </reference>
        </references>
      </pivotArea>
    </format>
    <format dxfId="329">
      <pivotArea dataOnly="0" labelOnly="1" outline="0" fieldPosition="0">
        <references count="3">
          <reference field="5" count="1" selected="0">
            <x v="378"/>
          </reference>
          <reference field="6" count="1" selected="0">
            <x v="245"/>
          </reference>
          <reference field="7" count="1">
            <x v="213"/>
          </reference>
        </references>
      </pivotArea>
    </format>
    <format dxfId="328">
      <pivotArea dataOnly="0" labelOnly="1" outline="0" fieldPosition="0">
        <references count="3">
          <reference field="5" count="1" selected="0">
            <x v="379"/>
          </reference>
          <reference field="6" count="1" selected="0">
            <x v="674"/>
          </reference>
          <reference field="7" count="1">
            <x v="214"/>
          </reference>
        </references>
      </pivotArea>
    </format>
    <format dxfId="327">
      <pivotArea dataOnly="0" labelOnly="1" outline="0" fieldPosition="0">
        <references count="3">
          <reference field="5" count="1" selected="0">
            <x v="380"/>
          </reference>
          <reference field="6" count="1" selected="0">
            <x v="806"/>
          </reference>
          <reference field="7" count="1">
            <x v="273"/>
          </reference>
        </references>
      </pivotArea>
    </format>
    <format dxfId="326">
      <pivotArea dataOnly="0" labelOnly="1" outline="0" fieldPosition="0">
        <references count="3">
          <reference field="5" count="1" selected="0">
            <x v="382"/>
          </reference>
          <reference field="6" count="1" selected="0">
            <x v="583"/>
          </reference>
          <reference field="7" count="1">
            <x v="276"/>
          </reference>
        </references>
      </pivotArea>
    </format>
    <format dxfId="325">
      <pivotArea dataOnly="0" labelOnly="1" outline="0" fieldPosition="0">
        <references count="3">
          <reference field="5" count="1" selected="0">
            <x v="383"/>
          </reference>
          <reference field="6" count="1" selected="0">
            <x v="805"/>
          </reference>
          <reference field="7" count="1">
            <x v="164"/>
          </reference>
        </references>
      </pivotArea>
    </format>
    <format dxfId="324">
      <pivotArea dataOnly="0" labelOnly="1" outline="0" fieldPosition="0">
        <references count="3">
          <reference field="5" count="1" selected="0">
            <x v="384"/>
          </reference>
          <reference field="6" count="1" selected="0">
            <x v="575"/>
          </reference>
          <reference field="7" count="1">
            <x v="275"/>
          </reference>
        </references>
      </pivotArea>
    </format>
    <format dxfId="323">
      <pivotArea dataOnly="0" labelOnly="1" outline="0" fieldPosition="0">
        <references count="3">
          <reference field="5" count="1" selected="0">
            <x v="385"/>
          </reference>
          <reference field="6" count="1" selected="0">
            <x v="145"/>
          </reference>
          <reference field="7" count="1">
            <x v="227"/>
          </reference>
        </references>
      </pivotArea>
    </format>
    <format dxfId="322">
      <pivotArea dataOnly="0" labelOnly="1" outline="0" fieldPosition="0">
        <references count="3">
          <reference field="5" count="1" selected="0">
            <x v="386"/>
          </reference>
          <reference field="6" count="1" selected="0">
            <x v="190"/>
          </reference>
          <reference field="7" count="1">
            <x v="285"/>
          </reference>
        </references>
      </pivotArea>
    </format>
    <format dxfId="321">
      <pivotArea dataOnly="0" labelOnly="1" outline="0" fieldPosition="0">
        <references count="3">
          <reference field="5" count="1" selected="0">
            <x v="388"/>
          </reference>
          <reference field="6" count="1" selected="0">
            <x v="191"/>
          </reference>
          <reference field="7" count="1">
            <x v="244"/>
          </reference>
        </references>
      </pivotArea>
    </format>
    <format dxfId="320">
      <pivotArea dataOnly="0" labelOnly="1" outline="0" fieldPosition="0">
        <references count="3">
          <reference field="5" count="1" selected="0">
            <x v="389"/>
          </reference>
          <reference field="6" count="1" selected="0">
            <x v="324"/>
          </reference>
          <reference field="7" count="1">
            <x v="241"/>
          </reference>
        </references>
      </pivotArea>
    </format>
    <format dxfId="319">
      <pivotArea dataOnly="0" labelOnly="1" outline="0" fieldPosition="0">
        <references count="3">
          <reference field="5" count="1" selected="0">
            <x v="390"/>
          </reference>
          <reference field="6" count="1" selected="0">
            <x v="248"/>
          </reference>
          <reference field="7" count="1">
            <x v="242"/>
          </reference>
        </references>
      </pivotArea>
    </format>
    <format dxfId="318">
      <pivotArea dataOnly="0" labelOnly="1" outline="0" fieldPosition="0">
        <references count="3">
          <reference field="5" count="1" selected="0">
            <x v="391"/>
          </reference>
          <reference field="6" count="1" selected="0">
            <x v="89"/>
          </reference>
          <reference field="7" count="1">
            <x v="240"/>
          </reference>
        </references>
      </pivotArea>
    </format>
    <format dxfId="317">
      <pivotArea dataOnly="0" labelOnly="1" outline="0" fieldPosition="0">
        <references count="3">
          <reference field="5" count="1" selected="0">
            <x v="393"/>
          </reference>
          <reference field="6" count="1" selected="0">
            <x v="90"/>
          </reference>
          <reference field="7" count="1">
            <x v="243"/>
          </reference>
        </references>
      </pivotArea>
    </format>
    <format dxfId="316">
      <pivotArea dataOnly="0" labelOnly="1" outline="0" fieldPosition="0">
        <references count="3">
          <reference field="5" count="1" selected="0">
            <x v="394"/>
          </reference>
          <reference field="6" count="1" selected="0">
            <x v="236"/>
          </reference>
          <reference field="7" count="1">
            <x v="269"/>
          </reference>
        </references>
      </pivotArea>
    </format>
    <format dxfId="315">
      <pivotArea dataOnly="0" labelOnly="1" outline="0" fieldPosition="0">
        <references count="3">
          <reference field="5" count="1" selected="0">
            <x v="396"/>
          </reference>
          <reference field="6" count="1" selected="0">
            <x v="217"/>
          </reference>
          <reference field="7" count="1">
            <x v="154"/>
          </reference>
        </references>
      </pivotArea>
    </format>
    <format dxfId="314">
      <pivotArea dataOnly="0" labelOnly="1" outline="0" fieldPosition="0">
        <references count="3">
          <reference field="5" count="1" selected="0">
            <x v="397"/>
          </reference>
          <reference field="6" count="1" selected="0">
            <x v="198"/>
          </reference>
          <reference field="7" count="1">
            <x v="245"/>
          </reference>
        </references>
      </pivotArea>
    </format>
    <format dxfId="313">
      <pivotArea dataOnly="0" labelOnly="1" outline="0" fieldPosition="0">
        <references count="3">
          <reference field="5" count="1" selected="0">
            <x v="398"/>
          </reference>
          <reference field="6" count="1" selected="0">
            <x v="652"/>
          </reference>
          <reference field="7" count="1">
            <x v="268"/>
          </reference>
        </references>
      </pivotArea>
    </format>
    <format dxfId="312">
      <pivotArea dataOnly="0" labelOnly="1" outline="0" fieldPosition="0">
        <references count="3">
          <reference field="5" count="1" selected="0">
            <x v="399"/>
          </reference>
          <reference field="6" count="1" selected="0">
            <x v="567"/>
          </reference>
          <reference field="7" count="1">
            <x v="225"/>
          </reference>
        </references>
      </pivotArea>
    </format>
    <format dxfId="311">
      <pivotArea dataOnly="0" labelOnly="1" outline="0" fieldPosition="0">
        <references count="3">
          <reference field="5" count="1" selected="0">
            <x v="400"/>
          </reference>
          <reference field="6" count="1" selected="0">
            <x v="35"/>
          </reference>
          <reference field="7" count="1">
            <x v="284"/>
          </reference>
        </references>
      </pivotArea>
    </format>
    <format dxfId="310">
      <pivotArea dataOnly="0" labelOnly="1" outline="0" fieldPosition="0">
        <references count="3">
          <reference field="5" count="1" selected="0">
            <x v="401"/>
          </reference>
          <reference field="6" count="1" selected="0">
            <x v="568"/>
          </reference>
          <reference field="7" count="1">
            <x v="226"/>
          </reference>
        </references>
      </pivotArea>
    </format>
    <format dxfId="309">
      <pivotArea dataOnly="0" labelOnly="1" outline="0" fieldPosition="0">
        <references count="3">
          <reference field="5" count="1" selected="0">
            <x v="402"/>
          </reference>
          <reference field="6" count="1" selected="0">
            <x v="180"/>
          </reference>
          <reference field="7" count="1">
            <x v="272"/>
          </reference>
        </references>
      </pivotArea>
    </format>
    <format dxfId="308">
      <pivotArea dataOnly="0" labelOnly="1" outline="0" fieldPosition="0">
        <references count="3">
          <reference field="5" count="1" selected="0">
            <x v="403"/>
          </reference>
          <reference field="6" count="1" selected="0">
            <x v="612"/>
          </reference>
          <reference field="7" count="1">
            <x v="159"/>
          </reference>
        </references>
      </pivotArea>
    </format>
    <format dxfId="307">
      <pivotArea dataOnly="0" labelOnly="1" outline="0" fieldPosition="0">
        <references count="3">
          <reference field="5" count="1" selected="0">
            <x v="405"/>
          </reference>
          <reference field="6" count="1" selected="0">
            <x v="184"/>
          </reference>
          <reference field="7" count="1">
            <x v="279"/>
          </reference>
        </references>
      </pivotArea>
    </format>
    <format dxfId="306">
      <pivotArea dataOnly="0" labelOnly="1" outline="0" fieldPosition="0">
        <references count="3">
          <reference field="5" count="1" selected="0">
            <x v="406"/>
          </reference>
          <reference field="6" count="1" selected="0">
            <x v="196"/>
          </reference>
          <reference field="7" count="1">
            <x v="282"/>
          </reference>
        </references>
      </pivotArea>
    </format>
    <format dxfId="305">
      <pivotArea dataOnly="0" labelOnly="1" outline="0" fieldPosition="0">
        <references count="3">
          <reference field="5" count="1" selected="0">
            <x v="407"/>
          </reference>
          <reference field="6" count="1" selected="0">
            <x v="192"/>
          </reference>
          <reference field="7" count="1">
            <x v="280"/>
          </reference>
        </references>
      </pivotArea>
    </format>
    <format dxfId="304">
      <pivotArea dataOnly="0" labelOnly="1" outline="0" fieldPosition="0">
        <references count="3">
          <reference field="5" count="1" selected="0">
            <x v="408"/>
          </reference>
          <reference field="6" count="1" selected="0">
            <x v="197"/>
          </reference>
          <reference field="7" count="1">
            <x v="281"/>
          </reference>
        </references>
      </pivotArea>
    </format>
    <format dxfId="303">
      <pivotArea dataOnly="0" labelOnly="1" outline="0" fieldPosition="0">
        <references count="3">
          <reference field="5" count="1" selected="0">
            <x v="411"/>
          </reference>
          <reference field="6" count="1" selected="0">
            <x v="309"/>
          </reference>
          <reference field="7" count="1">
            <x v="233"/>
          </reference>
        </references>
      </pivotArea>
    </format>
    <format dxfId="302">
      <pivotArea dataOnly="0" labelOnly="1" outline="0" fieldPosition="0">
        <references count="3">
          <reference field="5" count="1" selected="0">
            <x v="415"/>
          </reference>
          <reference field="6" count="1" selected="0">
            <x v="100"/>
          </reference>
          <reference field="7" count="1">
            <x v="234"/>
          </reference>
        </references>
      </pivotArea>
    </format>
    <format dxfId="301">
      <pivotArea dataOnly="0" labelOnly="1" outline="0" fieldPosition="0">
        <references count="3">
          <reference field="5" count="1" selected="0">
            <x v="416"/>
          </reference>
          <reference field="6" count="1" selected="0">
            <x v="602"/>
          </reference>
          <reference field="7" count="1">
            <x v="270"/>
          </reference>
        </references>
      </pivotArea>
    </format>
    <format dxfId="300">
      <pivotArea dataOnly="0" labelOnly="1" outline="0" fieldPosition="0">
        <references count="3">
          <reference field="5" count="1" selected="0">
            <x v="417"/>
          </reference>
          <reference field="6" count="1" selected="0">
            <x v="247"/>
          </reference>
          <reference field="7" count="1">
            <x v="237"/>
          </reference>
        </references>
      </pivotArea>
    </format>
    <format dxfId="299">
      <pivotArea dataOnly="0" labelOnly="1" outline="0" fieldPosition="0">
        <references count="3">
          <reference field="5" count="1" selected="0">
            <x v="418"/>
          </reference>
          <reference field="6" count="1" selected="0">
            <x v="318"/>
          </reference>
          <reference field="7" count="1">
            <x v="230"/>
          </reference>
        </references>
      </pivotArea>
    </format>
    <format dxfId="298">
      <pivotArea dataOnly="0" labelOnly="1" outline="0" fieldPosition="0">
        <references count="3">
          <reference field="5" count="1" selected="0">
            <x v="419"/>
          </reference>
          <reference field="6" count="1" selected="0">
            <x v="669"/>
          </reference>
          <reference field="7" count="1">
            <x v="375"/>
          </reference>
        </references>
      </pivotArea>
    </format>
    <format dxfId="297">
      <pivotArea dataOnly="0" labelOnly="1" outline="0" fieldPosition="0">
        <references count="3">
          <reference field="5" count="1" selected="0">
            <x v="420"/>
          </reference>
          <reference field="6" count="1" selected="0">
            <x v="667"/>
          </reference>
          <reference field="7" count="1">
            <x v="377"/>
          </reference>
        </references>
      </pivotArea>
    </format>
    <format dxfId="296">
      <pivotArea dataOnly="0" labelOnly="1" outline="0" fieldPosition="0">
        <references count="3">
          <reference field="5" count="1" selected="0">
            <x v="421"/>
          </reference>
          <reference field="6" count="1" selected="0">
            <x v="37"/>
          </reference>
          <reference field="7" count="1">
            <x v="5"/>
          </reference>
        </references>
      </pivotArea>
    </format>
    <format dxfId="295">
      <pivotArea dataOnly="0" labelOnly="1" outline="0" fieldPosition="0">
        <references count="3">
          <reference field="5" count="1" selected="0">
            <x v="422"/>
          </reference>
          <reference field="6" count="1" selected="0">
            <x v="668"/>
          </reference>
          <reference field="7" count="1">
            <x v="5"/>
          </reference>
        </references>
      </pivotArea>
    </format>
    <format dxfId="294">
      <pivotArea dataOnly="0" labelOnly="1" outline="0" fieldPosition="0">
        <references count="3">
          <reference field="5" count="1" selected="0">
            <x v="423"/>
          </reference>
          <reference field="6" count="1" selected="0">
            <x v="325"/>
          </reference>
          <reference field="7" count="1">
            <x v="383"/>
          </reference>
        </references>
      </pivotArea>
    </format>
    <format dxfId="293">
      <pivotArea dataOnly="0" labelOnly="1" outline="0" fieldPosition="0">
        <references count="3">
          <reference field="5" count="1" selected="0">
            <x v="424"/>
          </reference>
          <reference field="6" count="1" selected="0">
            <x v="115"/>
          </reference>
          <reference field="7" count="1">
            <x v="5"/>
          </reference>
        </references>
      </pivotArea>
    </format>
    <format dxfId="292">
      <pivotArea dataOnly="0" labelOnly="1" outline="0" fieldPosition="0">
        <references count="3">
          <reference field="5" count="1" selected="0">
            <x v="425"/>
          </reference>
          <reference field="6" count="1" selected="0">
            <x v="117"/>
          </reference>
          <reference field="7" count="1">
            <x v="5"/>
          </reference>
        </references>
      </pivotArea>
    </format>
    <format dxfId="291">
      <pivotArea dataOnly="0" labelOnly="1" outline="0" fieldPosition="0">
        <references count="3">
          <reference field="5" count="1" selected="0">
            <x v="426"/>
          </reference>
          <reference field="6" count="1" selected="0">
            <x v="116"/>
          </reference>
          <reference field="7" count="1">
            <x v="5"/>
          </reference>
        </references>
      </pivotArea>
    </format>
    <format dxfId="290">
      <pivotArea dataOnly="0" labelOnly="1" outline="0" fieldPosition="0">
        <references count="3">
          <reference field="5" count="1" selected="0">
            <x v="427"/>
          </reference>
          <reference field="6" count="1" selected="0">
            <x v="12"/>
          </reference>
          <reference field="7" count="1">
            <x v="5"/>
          </reference>
        </references>
      </pivotArea>
    </format>
    <format dxfId="289">
      <pivotArea dataOnly="0" labelOnly="1" outline="0" fieldPosition="0">
        <references count="3">
          <reference field="5" count="1" selected="0">
            <x v="428"/>
          </reference>
          <reference field="6" count="1" selected="0">
            <x v="114"/>
          </reference>
          <reference field="7" count="1">
            <x v="5"/>
          </reference>
        </references>
      </pivotArea>
    </format>
    <format dxfId="288">
      <pivotArea dataOnly="0" labelOnly="1" outline="0" fieldPosition="0">
        <references count="3">
          <reference field="5" count="1" selected="0">
            <x v="429"/>
          </reference>
          <reference field="6" count="1" selected="0">
            <x v="263"/>
          </reference>
          <reference field="7" count="1">
            <x v="415"/>
          </reference>
        </references>
      </pivotArea>
    </format>
    <format dxfId="287">
      <pivotArea dataOnly="0" labelOnly="1" outline="0" fieldPosition="0">
        <references count="3">
          <reference field="5" count="1" selected="0">
            <x v="430"/>
          </reference>
          <reference field="6" count="1" selected="0">
            <x v="422"/>
          </reference>
          <reference field="7" count="1">
            <x v="136"/>
          </reference>
        </references>
      </pivotArea>
    </format>
    <format dxfId="286">
      <pivotArea dataOnly="0" labelOnly="1" outline="0" fieldPosition="0">
        <references count="3">
          <reference field="5" count="1" selected="0">
            <x v="431"/>
          </reference>
          <reference field="6" count="1" selected="0">
            <x v="665"/>
          </reference>
          <reference field="7" count="1">
            <x v="450"/>
          </reference>
        </references>
      </pivotArea>
    </format>
    <format dxfId="285">
      <pivotArea dataOnly="0" labelOnly="1" outline="0" fieldPosition="0">
        <references count="3">
          <reference field="5" count="1" selected="0">
            <x v="432"/>
          </reference>
          <reference field="6" count="1" selected="0">
            <x v="429"/>
          </reference>
          <reference field="7" count="1">
            <x v="5"/>
          </reference>
        </references>
      </pivotArea>
    </format>
    <format dxfId="284">
      <pivotArea dataOnly="0" labelOnly="1" outline="0" fieldPosition="0">
        <references count="3">
          <reference field="5" count="1" selected="0">
            <x v="433"/>
          </reference>
          <reference field="6" count="1" selected="0">
            <x v="280"/>
          </reference>
          <reference field="7" count="1">
            <x v="382"/>
          </reference>
        </references>
      </pivotArea>
    </format>
    <format dxfId="283">
      <pivotArea dataOnly="0" labelOnly="1" outline="0" fieldPosition="0">
        <references count="3">
          <reference field="5" count="1" selected="0">
            <x v="434"/>
          </reference>
          <reference field="6" count="1" selected="0">
            <x v="279"/>
          </reference>
          <reference field="7" count="1">
            <x v="428"/>
          </reference>
        </references>
      </pivotArea>
    </format>
    <format dxfId="282">
      <pivotArea dataOnly="0" labelOnly="1" outline="0" fieldPosition="0">
        <references count="3">
          <reference field="5" count="1" selected="0">
            <x v="435"/>
          </reference>
          <reference field="6" count="1" selected="0">
            <x v="277"/>
          </reference>
          <reference field="7" count="1">
            <x v="425"/>
          </reference>
        </references>
      </pivotArea>
    </format>
    <format dxfId="281">
      <pivotArea dataOnly="0" labelOnly="1" outline="0" fieldPosition="0">
        <references count="3">
          <reference field="5" count="1" selected="0">
            <x v="436"/>
          </reference>
          <reference field="6" count="1" selected="0">
            <x v="278"/>
          </reference>
          <reference field="7" count="1">
            <x v="426"/>
          </reference>
        </references>
      </pivotArea>
    </format>
    <format dxfId="280">
      <pivotArea dataOnly="0" labelOnly="1" outline="0" fieldPosition="0">
        <references count="3">
          <reference field="5" count="1" selected="0">
            <x v="437"/>
          </reference>
          <reference field="6" count="1" selected="0">
            <x v="281"/>
          </reference>
          <reference field="7" count="1">
            <x v="427"/>
          </reference>
        </references>
      </pivotArea>
    </format>
    <format dxfId="279">
      <pivotArea dataOnly="0" labelOnly="1" outline="0" fieldPosition="0">
        <references count="3">
          <reference field="5" count="1" selected="0">
            <x v="438"/>
          </reference>
          <reference field="6" count="1" selected="0">
            <x v="357"/>
          </reference>
          <reference field="7" count="1">
            <x v="5"/>
          </reference>
        </references>
      </pivotArea>
    </format>
    <format dxfId="278">
      <pivotArea dataOnly="0" labelOnly="1" outline="0" fieldPosition="0">
        <references count="3">
          <reference field="5" count="1" selected="0">
            <x v="439"/>
          </reference>
          <reference field="6" count="1" selected="0">
            <x v="146"/>
          </reference>
          <reference field="7" count="1">
            <x v="419"/>
          </reference>
        </references>
      </pivotArea>
    </format>
    <format dxfId="277">
      <pivotArea dataOnly="0" labelOnly="1" outline="0" fieldPosition="0">
        <references count="3">
          <reference field="5" count="1" selected="0">
            <x v="440"/>
          </reference>
          <reference field="6" count="1" selected="0">
            <x v="358"/>
          </reference>
          <reference field="7" count="1">
            <x v="420"/>
          </reference>
        </references>
      </pivotArea>
    </format>
    <format dxfId="276">
      <pivotArea dataOnly="0" labelOnly="1" outline="0" fieldPosition="0">
        <references count="3">
          <reference field="5" count="1" selected="0">
            <x v="441"/>
          </reference>
          <reference field="6" count="1" selected="0">
            <x v="356"/>
          </reference>
          <reference field="7" count="1">
            <x v="373"/>
          </reference>
        </references>
      </pivotArea>
    </format>
    <format dxfId="275">
      <pivotArea dataOnly="0" labelOnly="1" outline="0" fieldPosition="0">
        <references count="3">
          <reference field="5" count="1" selected="0">
            <x v="442"/>
          </reference>
          <reference field="6" count="1" selected="0">
            <x v="684"/>
          </reference>
          <reference field="7" count="1">
            <x v="5"/>
          </reference>
        </references>
      </pivotArea>
    </format>
    <format dxfId="274">
      <pivotArea dataOnly="0" labelOnly="1" outline="0" fieldPosition="0">
        <references count="3">
          <reference field="5" count="1" selected="0">
            <x v="443"/>
          </reference>
          <reference field="6" count="1" selected="0">
            <x v="94"/>
          </reference>
          <reference field="7" count="1">
            <x v="5"/>
          </reference>
        </references>
      </pivotArea>
    </format>
    <format dxfId="273">
      <pivotArea dataOnly="0" labelOnly="1" outline="0" fieldPosition="0">
        <references count="3">
          <reference field="5" count="1" selected="0">
            <x v="444"/>
          </reference>
          <reference field="6" count="1" selected="0">
            <x v="359"/>
          </reference>
          <reference field="7" count="1">
            <x v="5"/>
          </reference>
        </references>
      </pivotArea>
    </format>
    <format dxfId="272">
      <pivotArea dataOnly="0" labelOnly="1" outline="0" fieldPosition="0">
        <references count="3">
          <reference field="5" count="1" selected="0">
            <x v="445"/>
          </reference>
          <reference field="6" count="1" selected="0">
            <x v="249"/>
          </reference>
          <reference field="7" count="1">
            <x v="5"/>
          </reference>
        </references>
      </pivotArea>
    </format>
    <format dxfId="271">
      <pivotArea dataOnly="0" labelOnly="1" outline="0" fieldPosition="0">
        <references count="3">
          <reference field="5" count="1" selected="0">
            <x v="447"/>
          </reference>
          <reference field="6" count="1" selected="0">
            <x v="656"/>
          </reference>
          <reference field="7" count="1">
            <x v="5"/>
          </reference>
        </references>
      </pivotArea>
    </format>
    <format dxfId="270">
      <pivotArea dataOnly="0" labelOnly="1" outline="0" fieldPosition="0">
        <references count="3">
          <reference field="5" count="1" selected="0">
            <x v="448"/>
          </reference>
          <reference field="6" count="1" selected="0">
            <x v="2"/>
          </reference>
          <reference field="7" count="1">
            <x v="5"/>
          </reference>
        </references>
      </pivotArea>
    </format>
    <format dxfId="269">
      <pivotArea dataOnly="0" labelOnly="1" outline="0" fieldPosition="0">
        <references count="3">
          <reference field="5" count="1" selected="0">
            <x v="449"/>
          </reference>
          <reference field="6" count="1" selected="0">
            <x v="788"/>
          </reference>
          <reference field="7" count="1">
            <x v="212"/>
          </reference>
        </references>
      </pivotArea>
    </format>
    <format dxfId="268">
      <pivotArea dataOnly="0" labelOnly="1" outline="0" fieldPosition="0">
        <references count="3">
          <reference field="5" count="1" selected="0">
            <x v="450"/>
          </reference>
          <reference field="6" count="1" selected="0">
            <x v="622"/>
          </reference>
          <reference field="7" count="1">
            <x v="193"/>
          </reference>
        </references>
      </pivotArea>
    </format>
    <format dxfId="267">
      <pivotArea dataOnly="0" labelOnly="1" outline="0" fieldPosition="0">
        <references count="3">
          <reference field="5" count="1" selected="0">
            <x v="451"/>
          </reference>
          <reference field="6" count="1" selected="0">
            <x v="288"/>
          </reference>
          <reference field="7" count="1">
            <x v="5"/>
          </reference>
        </references>
      </pivotArea>
    </format>
    <format dxfId="266">
      <pivotArea dataOnly="0" labelOnly="1" outline="0" fieldPosition="0">
        <references count="3">
          <reference field="5" count="1" selected="0">
            <x v="452"/>
          </reference>
          <reference field="6" count="1" selected="0">
            <x v="187"/>
          </reference>
          <reference field="7" count="1">
            <x v="131"/>
          </reference>
        </references>
      </pivotArea>
    </format>
    <format dxfId="265">
      <pivotArea dataOnly="0" labelOnly="1" outline="0" fieldPosition="0">
        <references count="3">
          <reference field="5" count="1" selected="0">
            <x v="453"/>
          </reference>
          <reference field="6" count="1" selected="0">
            <x v="295"/>
          </reference>
          <reference field="7" count="1">
            <x v="194"/>
          </reference>
        </references>
      </pivotArea>
    </format>
    <format dxfId="264">
      <pivotArea dataOnly="0" labelOnly="1" outline="0" fieldPosition="0">
        <references count="3">
          <reference field="5" count="1" selected="0">
            <x v="454"/>
          </reference>
          <reference field="6" count="1" selected="0">
            <x v="374"/>
          </reference>
          <reference field="7" count="1">
            <x v="185"/>
          </reference>
        </references>
      </pivotArea>
    </format>
    <format dxfId="263">
      <pivotArea dataOnly="0" labelOnly="1" outline="0" fieldPosition="0">
        <references count="3">
          <reference field="5" count="1" selected="0">
            <x v="455"/>
          </reference>
          <reference field="6" count="1" selected="0">
            <x v="373"/>
          </reference>
          <reference field="7" count="1">
            <x v="184"/>
          </reference>
        </references>
      </pivotArea>
    </format>
    <format dxfId="262">
      <pivotArea dataOnly="0" labelOnly="1" outline="0" fieldPosition="0">
        <references count="3">
          <reference field="5" count="1" selected="0">
            <x v="456"/>
          </reference>
          <reference field="6" count="1" selected="0">
            <x v="233"/>
          </reference>
          <reference field="7" count="1">
            <x v="5"/>
          </reference>
        </references>
      </pivotArea>
    </format>
    <format dxfId="261">
      <pivotArea dataOnly="0" labelOnly="1" outline="0" fieldPosition="0">
        <references count="3">
          <reference field="5" count="1" selected="0">
            <x v="457"/>
          </reference>
          <reference field="6" count="1" selected="0">
            <x v="570"/>
          </reference>
          <reference field="7" count="1">
            <x v="5"/>
          </reference>
        </references>
      </pivotArea>
    </format>
    <format dxfId="260">
      <pivotArea dataOnly="0" labelOnly="1" outline="0" fieldPosition="0">
        <references count="3">
          <reference field="5" count="1" selected="0">
            <x v="458"/>
          </reference>
          <reference field="6" count="1" selected="0">
            <x v="79"/>
          </reference>
          <reference field="7" count="1">
            <x v="5"/>
          </reference>
        </references>
      </pivotArea>
    </format>
    <format dxfId="259">
      <pivotArea dataOnly="0" labelOnly="1" outline="0" fieldPosition="0">
        <references count="3">
          <reference field="5" count="1" selected="0">
            <x v="459"/>
          </reference>
          <reference field="6" count="1" selected="0">
            <x v="291"/>
          </reference>
          <reference field="7" count="1">
            <x v="5"/>
          </reference>
        </references>
      </pivotArea>
    </format>
    <format dxfId="258">
      <pivotArea dataOnly="0" labelOnly="1" outline="0" fieldPosition="0">
        <references count="3">
          <reference field="5" count="1" selected="0">
            <x v="460"/>
          </reference>
          <reference field="6" count="1" selected="0">
            <x v="685"/>
          </reference>
          <reference field="7" count="1">
            <x v="5"/>
          </reference>
        </references>
      </pivotArea>
    </format>
    <format dxfId="257">
      <pivotArea dataOnly="0" labelOnly="1" outline="0" fieldPosition="0">
        <references count="3">
          <reference field="5" count="1" selected="0">
            <x v="461"/>
          </reference>
          <reference field="6" count="1" selected="0">
            <x v="572"/>
          </reference>
          <reference field="7" count="1">
            <x v="5"/>
          </reference>
        </references>
      </pivotArea>
    </format>
    <format dxfId="256">
      <pivotArea dataOnly="0" labelOnly="1" outline="0" fieldPosition="0">
        <references count="3">
          <reference field="5" count="1" selected="0">
            <x v="462"/>
          </reference>
          <reference field="6" count="1" selected="0">
            <x v="571"/>
          </reference>
          <reference field="7" count="1">
            <x v="5"/>
          </reference>
        </references>
      </pivotArea>
    </format>
    <format dxfId="255">
      <pivotArea dataOnly="0" labelOnly="1" outline="0" fieldPosition="0">
        <references count="3">
          <reference field="5" count="1" selected="0">
            <x v="463"/>
          </reference>
          <reference field="6" count="1" selected="0">
            <x v="573"/>
          </reference>
          <reference field="7" count="1">
            <x v="5"/>
          </reference>
        </references>
      </pivotArea>
    </format>
    <format dxfId="254">
      <pivotArea dataOnly="0" labelOnly="1" outline="0" fieldPosition="0">
        <references count="3">
          <reference field="5" count="1" selected="0">
            <x v="464"/>
          </reference>
          <reference field="6" count="1" selected="0">
            <x v="3"/>
          </reference>
          <reference field="7" count="1">
            <x v="5"/>
          </reference>
        </references>
      </pivotArea>
    </format>
    <format dxfId="253">
      <pivotArea dataOnly="0" labelOnly="1" outline="0" fieldPosition="0">
        <references count="3">
          <reference field="5" count="1" selected="0">
            <x v="465"/>
          </reference>
          <reference field="6" count="1" selected="0">
            <x v="296"/>
          </reference>
          <reference field="7" count="1">
            <x v="183"/>
          </reference>
        </references>
      </pivotArea>
    </format>
    <format dxfId="252">
      <pivotArea dataOnly="0" labelOnly="1" outline="0" fieldPosition="0">
        <references count="3">
          <reference field="5" count="1" selected="0">
            <x v="466"/>
          </reference>
          <reference field="6" count="1" selected="0">
            <x v="239"/>
          </reference>
          <reference field="7" count="1">
            <x v="187"/>
          </reference>
        </references>
      </pivotArea>
    </format>
    <format dxfId="251">
      <pivotArea dataOnly="0" labelOnly="1" outline="0" fieldPosition="0">
        <references count="3">
          <reference field="5" count="1" selected="0">
            <x v="467"/>
          </reference>
          <reference field="6" count="1" selected="0">
            <x v="641"/>
          </reference>
          <reference field="7" count="1">
            <x v="5"/>
          </reference>
        </references>
      </pivotArea>
    </format>
    <format dxfId="250">
      <pivotArea dataOnly="0" labelOnly="1" outline="0" fieldPosition="0">
        <references count="3">
          <reference field="5" count="1" selected="0">
            <x v="468"/>
          </reference>
          <reference field="6" count="1" selected="0">
            <x v="640"/>
          </reference>
          <reference field="7" count="1">
            <x v="5"/>
          </reference>
        </references>
      </pivotArea>
    </format>
    <format dxfId="249">
      <pivotArea dataOnly="0" labelOnly="1" outline="0" fieldPosition="0">
        <references count="3">
          <reference field="5" count="1" selected="0">
            <x v="469"/>
          </reference>
          <reference field="6" count="1" selected="0">
            <x v="639"/>
          </reference>
          <reference field="7" count="1">
            <x v="5"/>
          </reference>
        </references>
      </pivotArea>
    </format>
    <format dxfId="248">
      <pivotArea dataOnly="0" labelOnly="1" outline="0" fieldPosition="0">
        <references count="3">
          <reference field="5" count="1" selected="0">
            <x v="470"/>
          </reference>
          <reference field="6" count="1" selected="0">
            <x v="642"/>
          </reference>
          <reference field="7" count="1">
            <x v="5"/>
          </reference>
        </references>
      </pivotArea>
    </format>
    <format dxfId="247">
      <pivotArea dataOnly="0" labelOnly="1" outline="0" fieldPosition="0">
        <references count="3">
          <reference field="5" count="1" selected="0">
            <x v="471"/>
          </reference>
          <reference field="6" count="1" selected="0">
            <x v="111"/>
          </reference>
          <reference field="7" count="1">
            <x v="5"/>
          </reference>
        </references>
      </pivotArea>
    </format>
    <format dxfId="246">
      <pivotArea dataOnly="0" labelOnly="1" outline="0" fieldPosition="0">
        <references count="3">
          <reference field="5" count="1" selected="0">
            <x v="472"/>
          </reference>
          <reference field="6" count="1" selected="0">
            <x v="372"/>
          </reference>
          <reference field="7" count="1">
            <x v="5"/>
          </reference>
        </references>
      </pivotArea>
    </format>
    <format dxfId="245">
      <pivotArea dataOnly="0" labelOnly="1" outline="0" fieldPosition="0">
        <references count="3">
          <reference field="5" count="1" selected="0">
            <x v="473"/>
          </reference>
          <reference field="6" count="1" selected="0">
            <x v="790"/>
          </reference>
          <reference field="7" count="1">
            <x v="132"/>
          </reference>
        </references>
      </pivotArea>
    </format>
    <format dxfId="244">
      <pivotArea dataOnly="0" labelOnly="1" outline="0" fieldPosition="0">
        <references count="3">
          <reference field="5" count="1" selected="0">
            <x v="474"/>
          </reference>
          <reference field="6" count="1" selected="0">
            <x v="179"/>
          </reference>
          <reference field="7" count="1">
            <x v="5"/>
          </reference>
        </references>
      </pivotArea>
    </format>
    <format dxfId="243">
      <pivotArea dataOnly="0" labelOnly="1" outline="0" fieldPosition="0">
        <references count="3">
          <reference field="5" count="1" selected="0">
            <x v="475"/>
          </reference>
          <reference field="6" count="1" selected="0">
            <x v="417"/>
          </reference>
          <reference field="7" count="1">
            <x v="5"/>
          </reference>
        </references>
      </pivotArea>
    </format>
    <format dxfId="242">
      <pivotArea dataOnly="0" labelOnly="1" outline="0" fieldPosition="0">
        <references count="3">
          <reference field="5" count="1" selected="0">
            <x v="476"/>
          </reference>
          <reference field="6" count="1" selected="0">
            <x v="238"/>
          </reference>
          <reference field="7" count="1">
            <x v="190"/>
          </reference>
        </references>
      </pivotArea>
    </format>
    <format dxfId="241">
      <pivotArea dataOnly="0" labelOnly="1" outline="0" fieldPosition="0">
        <references count="3">
          <reference field="5" count="1" selected="0">
            <x v="477"/>
          </reference>
          <reference field="6" count="1" selected="0">
            <x v="618"/>
          </reference>
          <reference field="7" count="1">
            <x v="5"/>
          </reference>
        </references>
      </pivotArea>
    </format>
    <format dxfId="240">
      <pivotArea dataOnly="0" labelOnly="1" outline="0" fieldPosition="0">
        <references count="3">
          <reference field="5" count="1" selected="0">
            <x v="478"/>
          </reference>
          <reference field="6" count="1" selected="0">
            <x v="614"/>
          </reference>
          <reference field="7" count="1">
            <x v="1"/>
          </reference>
        </references>
      </pivotArea>
    </format>
    <format dxfId="239">
      <pivotArea dataOnly="0" labelOnly="1" outline="0" fieldPosition="0">
        <references count="3">
          <reference field="5" count="1" selected="0">
            <x v="479"/>
          </reference>
          <reference field="6" count="1" selected="0">
            <x v="84"/>
          </reference>
          <reference field="7" count="1">
            <x v="5"/>
          </reference>
        </references>
      </pivotArea>
    </format>
    <format dxfId="238">
      <pivotArea dataOnly="0" labelOnly="1" outline="0" fieldPosition="0">
        <references count="3">
          <reference field="5" count="1" selected="0">
            <x v="480"/>
          </reference>
          <reference field="6" count="1" selected="0">
            <x v="286"/>
          </reference>
          <reference field="7" count="1">
            <x v="5"/>
          </reference>
        </references>
      </pivotArea>
    </format>
    <format dxfId="237">
      <pivotArea dataOnly="0" labelOnly="1" outline="0" fieldPosition="0">
        <references count="3">
          <reference field="5" count="1" selected="0">
            <x v="481"/>
          </reference>
          <reference field="6" count="1" selected="0">
            <x v="144"/>
          </reference>
          <reference field="7" count="1">
            <x v="186"/>
          </reference>
        </references>
      </pivotArea>
    </format>
    <format dxfId="236">
      <pivotArea dataOnly="0" labelOnly="1" outline="0" fieldPosition="0">
        <references count="3">
          <reference field="5" count="1" selected="0">
            <x v="482"/>
          </reference>
          <reference field="6" count="1" selected="0">
            <x v="290"/>
          </reference>
          <reference field="7" count="1">
            <x v="188"/>
          </reference>
        </references>
      </pivotArea>
    </format>
    <format dxfId="235">
      <pivotArea dataOnly="0" labelOnly="1" outline="0" fieldPosition="0">
        <references count="3">
          <reference field="5" count="1" selected="0">
            <x v="483"/>
          </reference>
          <reference field="6" count="1" selected="0">
            <x v="252"/>
          </reference>
          <reference field="7" count="1">
            <x v="189"/>
          </reference>
        </references>
      </pivotArea>
    </format>
    <format dxfId="234">
      <pivotArea dataOnly="0" labelOnly="1" outline="0" fieldPosition="0">
        <references count="3">
          <reference field="5" count="1" selected="0">
            <x v="485"/>
          </reference>
          <reference field="6" count="1" selected="0">
            <x v="615"/>
          </reference>
          <reference field="7" count="1">
            <x v="191"/>
          </reference>
        </references>
      </pivotArea>
    </format>
    <format dxfId="233">
      <pivotArea dataOnly="0" labelOnly="1" outline="0" fieldPosition="0">
        <references count="3">
          <reference field="5" count="1" selected="0">
            <x v="486"/>
          </reference>
          <reference field="6" count="1" selected="0">
            <x v="360"/>
          </reference>
          <reference field="7" count="1">
            <x v="5"/>
          </reference>
        </references>
      </pivotArea>
    </format>
    <format dxfId="232">
      <pivotArea dataOnly="0" labelOnly="1" outline="0" fieldPosition="0">
        <references count="3">
          <reference field="5" count="1" selected="0">
            <x v="487"/>
          </reference>
          <reference field="6" count="1" selected="0">
            <x v="361"/>
          </reference>
          <reference field="7" count="1">
            <x v="5"/>
          </reference>
        </references>
      </pivotArea>
    </format>
    <format dxfId="231">
      <pivotArea dataOnly="0" labelOnly="1" outline="0" fieldPosition="0">
        <references count="3">
          <reference field="5" count="1" selected="0">
            <x v="488"/>
          </reference>
          <reference field="6" count="1" selected="0">
            <x v="113"/>
          </reference>
          <reference field="7" count="1">
            <x v="61"/>
          </reference>
        </references>
      </pivotArea>
    </format>
    <format dxfId="230">
      <pivotArea dataOnly="0" labelOnly="1" outline="0" fieldPosition="0">
        <references count="3">
          <reference field="5" count="1" selected="0">
            <x v="489"/>
          </reference>
          <reference field="6" count="1" selected="0">
            <x v="235"/>
          </reference>
          <reference field="7" count="1">
            <x v="62"/>
          </reference>
        </references>
      </pivotArea>
    </format>
    <format dxfId="229">
      <pivotArea dataOnly="0" labelOnly="1" outline="0" fieldPosition="0">
        <references count="3">
          <reference field="5" count="1" selected="0">
            <x v="490"/>
          </reference>
          <reference field="6" count="1" selected="0">
            <x v="534"/>
          </reference>
          <reference field="7" count="1">
            <x v="5"/>
          </reference>
        </references>
      </pivotArea>
    </format>
    <format dxfId="228">
      <pivotArea dataOnly="0" labelOnly="1" outline="0" fieldPosition="0">
        <references count="3">
          <reference field="5" count="1" selected="0">
            <x v="491"/>
          </reference>
          <reference field="6" count="1" selected="0">
            <x v="186"/>
          </reference>
          <reference field="7" count="1">
            <x v="5"/>
          </reference>
        </references>
      </pivotArea>
    </format>
    <format dxfId="227">
      <pivotArea dataOnly="0" labelOnly="1" outline="0" fieldPosition="0">
        <references count="3">
          <reference field="5" count="1" selected="0">
            <x v="492"/>
          </reference>
          <reference field="6" count="1" selected="0">
            <x v="323"/>
          </reference>
          <reference field="7" count="1">
            <x v="5"/>
          </reference>
        </references>
      </pivotArea>
    </format>
    <format dxfId="226">
      <pivotArea dataOnly="0" labelOnly="1" outline="0" fieldPosition="0">
        <references count="3">
          <reference field="5" count="1" selected="0">
            <x v="493"/>
          </reference>
          <reference field="6" count="1" selected="0">
            <x v="322"/>
          </reference>
          <reference field="7" count="1">
            <x v="5"/>
          </reference>
        </references>
      </pivotArea>
    </format>
    <format dxfId="225">
      <pivotArea dataOnly="0" labelOnly="1" outline="0" fieldPosition="0">
        <references count="3">
          <reference field="5" count="1" selected="0">
            <x v="496"/>
          </reference>
          <reference field="6" count="1" selected="0">
            <x v="773"/>
          </reference>
          <reference field="7" count="1">
            <x v="8"/>
          </reference>
        </references>
      </pivotArea>
    </format>
    <format dxfId="224">
      <pivotArea dataOnly="0" labelOnly="1" outline="0" fieldPosition="0">
        <references count="3">
          <reference field="5" count="1" selected="0">
            <x v="497"/>
          </reference>
          <reference field="6" count="1" selected="0">
            <x v="209"/>
          </reference>
          <reference field="7" count="1">
            <x v="6"/>
          </reference>
        </references>
      </pivotArea>
    </format>
    <format dxfId="223">
      <pivotArea dataOnly="0" labelOnly="1" outline="0" fieldPosition="0">
        <references count="3">
          <reference field="5" count="1" selected="0">
            <x v="498"/>
          </reference>
          <reference field="6" count="1" selected="0">
            <x v="201"/>
          </reference>
          <reference field="7" count="1">
            <x v="26"/>
          </reference>
        </references>
      </pivotArea>
    </format>
    <format dxfId="222">
      <pivotArea dataOnly="0" labelOnly="1" outline="0" fieldPosition="0">
        <references count="3">
          <reference field="5" count="1" selected="0">
            <x v="500"/>
          </reference>
          <reference field="6" count="1" selected="0">
            <x v="535"/>
          </reference>
          <reference field="7" count="1">
            <x v="386"/>
          </reference>
        </references>
      </pivotArea>
    </format>
    <format dxfId="221">
      <pivotArea dataOnly="0" labelOnly="1" outline="0" fieldPosition="0">
        <references count="3">
          <reference field="5" count="1" selected="0">
            <x v="501"/>
          </reference>
          <reference field="6" count="1" selected="0">
            <x v="503"/>
          </reference>
          <reference field="7" count="1">
            <x v="17"/>
          </reference>
        </references>
      </pivotArea>
    </format>
    <format dxfId="220">
      <pivotArea dataOnly="0" labelOnly="1" outline="0" fieldPosition="0">
        <references count="3">
          <reference field="5" count="1" selected="0">
            <x v="502"/>
          </reference>
          <reference field="6" count="1" selected="0">
            <x v="532"/>
          </reference>
          <reference field="7" count="1">
            <x v="18"/>
          </reference>
        </references>
      </pivotArea>
    </format>
    <format dxfId="219">
      <pivotArea dataOnly="0" labelOnly="1" outline="0" fieldPosition="0">
        <references count="3">
          <reference field="5" count="1" selected="0">
            <x v="503"/>
          </reference>
          <reference field="6" count="1" selected="0">
            <x v="528"/>
          </reference>
          <reference field="7" count="1">
            <x v="19"/>
          </reference>
        </references>
      </pivotArea>
    </format>
    <format dxfId="218">
      <pivotArea dataOnly="0" labelOnly="1" outline="0" fieldPosition="0">
        <references count="3">
          <reference field="5" count="1" selected="0">
            <x v="504"/>
          </reference>
          <reference field="6" count="1" selected="0">
            <x v="527"/>
          </reference>
          <reference field="7" count="1">
            <x v="20"/>
          </reference>
        </references>
      </pivotArea>
    </format>
    <format dxfId="217">
      <pivotArea dataOnly="0" labelOnly="1" outline="0" fieldPosition="0">
        <references count="3">
          <reference field="5" count="1" selected="0">
            <x v="505"/>
          </reference>
          <reference field="6" count="1" selected="0">
            <x v="330"/>
          </reference>
          <reference field="7" count="1">
            <x v="30"/>
          </reference>
        </references>
      </pivotArea>
    </format>
    <format dxfId="216">
      <pivotArea dataOnly="0" labelOnly="1" outline="0" fieldPosition="0">
        <references count="3">
          <reference field="5" count="1" selected="0">
            <x v="506"/>
          </reference>
          <reference field="6" count="1" selected="0">
            <x v="517"/>
          </reference>
          <reference field="7" count="1">
            <x v="387"/>
          </reference>
        </references>
      </pivotArea>
    </format>
    <format dxfId="215">
      <pivotArea dataOnly="0" labelOnly="1" outline="0" fieldPosition="0">
        <references count="3">
          <reference field="5" count="1" selected="0">
            <x v="507"/>
          </reference>
          <reference field="6" count="1" selected="0">
            <x v="521"/>
          </reference>
          <reference field="7" count="1">
            <x v="391"/>
          </reference>
        </references>
      </pivotArea>
    </format>
    <format dxfId="214">
      <pivotArea dataOnly="0" labelOnly="1" outline="0" fieldPosition="0">
        <references count="3">
          <reference field="5" count="1" selected="0">
            <x v="508"/>
          </reference>
          <reference field="6" count="1" selected="0">
            <x v="531"/>
          </reference>
          <reference field="7" count="1">
            <x v="129"/>
          </reference>
        </references>
      </pivotArea>
    </format>
    <format dxfId="213">
      <pivotArea dataOnly="0" labelOnly="1" outline="0" fieldPosition="0">
        <references count="3">
          <reference field="5" count="1" selected="0">
            <x v="509"/>
          </reference>
          <reference field="6" count="1" selected="0">
            <x v="506"/>
          </reference>
          <reference field="7" count="1">
            <x v="130"/>
          </reference>
        </references>
      </pivotArea>
    </format>
    <format dxfId="212">
      <pivotArea dataOnly="0" labelOnly="1" outline="0" fieldPosition="0">
        <references count="3">
          <reference field="5" count="1" selected="0">
            <x v="510"/>
          </reference>
          <reference field="6" count="1" selected="0">
            <x v="523"/>
          </reference>
          <reference field="7" count="1">
            <x v="385"/>
          </reference>
        </references>
      </pivotArea>
    </format>
    <format dxfId="211">
      <pivotArea dataOnly="0" labelOnly="1" outline="0" fieldPosition="0">
        <references count="3">
          <reference field="5" count="1" selected="0">
            <x v="511"/>
          </reference>
          <reference field="6" count="1" selected="0">
            <x v="533"/>
          </reference>
          <reference field="7" count="1">
            <x v="63"/>
          </reference>
        </references>
      </pivotArea>
    </format>
    <format dxfId="210">
      <pivotArea dataOnly="0" labelOnly="1" outline="0" fieldPosition="0">
        <references count="3">
          <reference field="5" count="1" selected="0">
            <x v="512"/>
          </reference>
          <reference field="6" count="1" selected="0">
            <x v="524"/>
          </reference>
          <reference field="7" count="1">
            <x v="388"/>
          </reference>
        </references>
      </pivotArea>
    </format>
    <format dxfId="209">
      <pivotArea dataOnly="0" labelOnly="1" outline="0" fieldPosition="0">
        <references count="3">
          <reference field="5" count="1" selected="0">
            <x v="513"/>
          </reference>
          <reference field="6" count="1" selected="0">
            <x v="504"/>
          </reference>
          <reference field="7" count="1">
            <x v="389"/>
          </reference>
        </references>
      </pivotArea>
    </format>
    <format dxfId="208">
      <pivotArea dataOnly="0" labelOnly="1" outline="0" fieldPosition="0">
        <references count="3">
          <reference field="5" count="1" selected="0">
            <x v="514"/>
          </reference>
          <reference field="6" count="1" selected="0">
            <x v="522"/>
          </reference>
          <reference field="7" count="1">
            <x v="390"/>
          </reference>
        </references>
      </pivotArea>
    </format>
    <format dxfId="207">
      <pivotArea dataOnly="0" labelOnly="1" outline="0" fieldPosition="0">
        <references count="3">
          <reference field="5" count="1" selected="0">
            <x v="515"/>
          </reference>
          <reference field="6" count="1" selected="0">
            <x v="298"/>
          </reference>
          <reference field="7" count="1">
            <x v="392"/>
          </reference>
        </references>
      </pivotArea>
    </format>
    <format dxfId="206">
      <pivotArea dataOnly="0" labelOnly="1" outline="0" fieldPosition="0">
        <references count="3">
          <reference field="5" count="1" selected="0">
            <x v="516"/>
          </reference>
          <reference field="6" count="1" selected="0">
            <x v="519"/>
          </reference>
          <reference field="7" count="1">
            <x v="393"/>
          </reference>
        </references>
      </pivotArea>
    </format>
    <format dxfId="205">
      <pivotArea dataOnly="0" labelOnly="1" outline="0" fieldPosition="0">
        <references count="3">
          <reference field="5" count="1" selected="0">
            <x v="517"/>
          </reference>
          <reference field="6" count="1" selected="0">
            <x v="529"/>
          </reference>
          <reference field="7" count="1">
            <x v="453"/>
          </reference>
        </references>
      </pivotArea>
    </format>
    <format dxfId="204">
      <pivotArea dataOnly="0" labelOnly="1" outline="0" fieldPosition="0">
        <references count="3">
          <reference field="5" count="1" selected="0">
            <x v="518"/>
          </reference>
          <reference field="6" count="1" selected="0">
            <x v="613"/>
          </reference>
          <reference field="7" count="1">
            <x v="300"/>
          </reference>
        </references>
      </pivotArea>
    </format>
    <format dxfId="203">
      <pivotArea dataOnly="0" labelOnly="1" outline="0" fieldPosition="0">
        <references count="3">
          <reference field="5" count="1" selected="0">
            <x v="519"/>
          </reference>
          <reference field="6" count="1" selected="0">
            <x v="754"/>
          </reference>
          <reference field="7" count="1">
            <x v="301"/>
          </reference>
        </references>
      </pivotArea>
    </format>
    <format dxfId="202">
      <pivotArea dataOnly="0" labelOnly="1" outline="0" fieldPosition="0">
        <references count="3">
          <reference field="5" count="1" selected="0">
            <x v="520"/>
          </reference>
          <reference field="6" count="1" selected="0">
            <x v="259"/>
          </reference>
          <reference field="7" count="1">
            <x v="25"/>
          </reference>
        </references>
      </pivotArea>
    </format>
    <format dxfId="201">
      <pivotArea dataOnly="0" labelOnly="1" outline="0" fieldPosition="0">
        <references count="3">
          <reference field="5" count="1" selected="0">
            <x v="521"/>
          </reference>
          <reference field="6" count="1" selected="0">
            <x v="381"/>
          </reference>
          <reference field="7" count="1">
            <x v="137"/>
          </reference>
        </references>
      </pivotArea>
    </format>
    <format dxfId="200">
      <pivotArea dataOnly="0" labelOnly="1" outline="0" fieldPosition="0">
        <references count="3">
          <reference field="5" count="1" selected="0">
            <x v="522"/>
          </reference>
          <reference field="6" count="1" selected="0">
            <x v="257"/>
          </reference>
          <reference field="7" count="1">
            <x v="248"/>
          </reference>
        </references>
      </pivotArea>
    </format>
    <format dxfId="199">
      <pivotArea dataOnly="0" labelOnly="1" outline="0" fieldPosition="0">
        <references count="3">
          <reference field="5" count="1" selected="0">
            <x v="523"/>
          </reference>
          <reference field="6" count="1" selected="0">
            <x v="377"/>
          </reference>
          <reference field="7" count="1">
            <x v="252"/>
          </reference>
        </references>
      </pivotArea>
    </format>
    <format dxfId="198">
      <pivotArea dataOnly="0" labelOnly="1" outline="0" fieldPosition="0">
        <references count="3">
          <reference field="5" count="1" selected="0">
            <x v="524"/>
          </reference>
          <reference field="6" count="1" selected="0">
            <x v="748"/>
          </reference>
          <reference field="7" count="1">
            <x v="5"/>
          </reference>
        </references>
      </pivotArea>
    </format>
    <format dxfId="197">
      <pivotArea dataOnly="0" labelOnly="1" outline="0" fieldPosition="0">
        <references count="3">
          <reference field="5" count="1" selected="0">
            <x v="525"/>
          </reference>
          <reference field="6" count="1" selected="0">
            <x v="256"/>
          </reference>
          <reference field="7" count="1">
            <x v="288"/>
          </reference>
        </references>
      </pivotArea>
    </format>
    <format dxfId="196">
      <pivotArea dataOnly="0" labelOnly="1" outline="0" fieldPosition="0">
        <references count="3">
          <reference field="5" count="1" selected="0">
            <x v="526"/>
          </reference>
          <reference field="6" count="1" selected="0">
            <x v="258"/>
          </reference>
          <reference field="7" count="1">
            <x v="289"/>
          </reference>
        </references>
      </pivotArea>
    </format>
    <format dxfId="195">
      <pivotArea dataOnly="0" labelOnly="1" outline="0" fieldPosition="0">
        <references count="3">
          <reference field="5" count="1" selected="0">
            <x v="527"/>
          </reference>
          <reference field="6" count="1" selected="0">
            <x v="255"/>
          </reference>
          <reference field="7" count="1">
            <x v="291"/>
          </reference>
        </references>
      </pivotArea>
    </format>
    <format dxfId="194">
      <pivotArea dataOnly="0" labelOnly="1" outline="0" fieldPosition="0">
        <references count="3">
          <reference field="5" count="1" selected="0">
            <x v="529"/>
          </reference>
          <reference field="6" count="1" selected="0">
            <x v="379"/>
          </reference>
          <reference field="7" count="1">
            <x v="295"/>
          </reference>
        </references>
      </pivotArea>
    </format>
    <format dxfId="193">
      <pivotArea dataOnly="0" labelOnly="1" outline="0" fieldPosition="0">
        <references count="3">
          <reference field="5" count="1" selected="0">
            <x v="530"/>
          </reference>
          <reference field="6" count="1" selected="0">
            <x v="378"/>
          </reference>
          <reference field="7" count="1">
            <x v="335"/>
          </reference>
        </references>
      </pivotArea>
    </format>
    <format dxfId="192">
      <pivotArea dataOnly="0" labelOnly="1" outline="0" fieldPosition="0">
        <references count="3">
          <reference field="5" count="1" selected="0">
            <x v="531"/>
          </reference>
          <reference field="6" count="1" selected="0">
            <x v="271"/>
          </reference>
          <reference field="7" count="1">
            <x v="338"/>
          </reference>
        </references>
      </pivotArea>
    </format>
    <format dxfId="191">
      <pivotArea dataOnly="0" labelOnly="1" outline="0" fieldPosition="0">
        <references count="3">
          <reference field="5" count="1" selected="0">
            <x v="532"/>
          </reference>
          <reference field="6" count="1" selected="0">
            <x v="736"/>
          </reference>
          <reference field="7" count="1">
            <x v="5"/>
          </reference>
        </references>
      </pivotArea>
    </format>
    <format dxfId="190">
      <pivotArea dataOnly="0" labelOnly="1" outline="0" fieldPosition="0">
        <references count="3">
          <reference field="5" count="1" selected="0">
            <x v="533"/>
          </reference>
          <reference field="6" count="1" selected="0">
            <x v="272"/>
          </reference>
          <reference field="7" count="1">
            <x v="341"/>
          </reference>
        </references>
      </pivotArea>
    </format>
    <format dxfId="189">
      <pivotArea dataOnly="0" labelOnly="1" outline="0" fieldPosition="0">
        <references count="3">
          <reference field="5" count="1" selected="0">
            <x v="534"/>
          </reference>
          <reference field="6" count="1" selected="0">
            <x v="383"/>
          </reference>
          <reference field="7" count="1">
            <x v="379"/>
          </reference>
        </references>
      </pivotArea>
    </format>
    <format dxfId="188">
      <pivotArea dataOnly="0" labelOnly="1" outline="0" fieldPosition="0">
        <references count="3">
          <reference field="5" count="1" selected="0">
            <x v="535"/>
          </reference>
          <reference field="6" count="1" selected="0">
            <x v="376"/>
          </reference>
          <reference field="7" count="1">
            <x v="380"/>
          </reference>
        </references>
      </pivotArea>
    </format>
    <format dxfId="187">
      <pivotArea dataOnly="0" labelOnly="1" outline="0" fieldPosition="0">
        <references count="3">
          <reference field="5" count="1" selected="0">
            <x v="536"/>
          </reference>
          <reference field="6" count="1" selected="0">
            <x v="700"/>
          </reference>
          <reference field="7" count="1">
            <x v="33"/>
          </reference>
        </references>
      </pivotArea>
    </format>
    <format dxfId="186">
      <pivotArea dataOnly="0" labelOnly="1" outline="0" fieldPosition="0">
        <references count="3">
          <reference field="5" count="1" selected="0">
            <x v="537"/>
          </reference>
          <reference field="6" count="1" selected="0">
            <x v="703"/>
          </reference>
          <reference field="7" count="1">
            <x v="34"/>
          </reference>
        </references>
      </pivotArea>
    </format>
    <format dxfId="185">
      <pivotArea dataOnly="0" labelOnly="1" outline="0" fieldPosition="0">
        <references count="3">
          <reference field="5" count="1" selected="0">
            <x v="538"/>
          </reference>
          <reference field="6" count="1" selected="0">
            <x v="702"/>
          </reference>
          <reference field="7" count="1">
            <x v="35"/>
          </reference>
        </references>
      </pivotArea>
    </format>
    <format dxfId="184">
      <pivotArea dataOnly="0" labelOnly="1" outline="0" fieldPosition="0">
        <references count="3">
          <reference field="5" count="1" selected="0">
            <x v="539"/>
          </reference>
          <reference field="6" count="1" selected="0">
            <x v="699"/>
          </reference>
          <reference field="7" count="1">
            <x v="36"/>
          </reference>
        </references>
      </pivotArea>
    </format>
    <format dxfId="183">
      <pivotArea dataOnly="0" labelOnly="1" outline="0" fieldPosition="0">
        <references count="3">
          <reference field="5" count="1" selected="0">
            <x v="540"/>
          </reference>
          <reference field="6" count="1" selected="0">
            <x v="696"/>
          </reference>
          <reference field="7" count="1">
            <x v="37"/>
          </reference>
        </references>
      </pivotArea>
    </format>
    <format dxfId="182">
      <pivotArea dataOnly="0" labelOnly="1" outline="0" fieldPosition="0">
        <references count="3">
          <reference field="5" count="1" selected="0">
            <x v="541"/>
          </reference>
          <reference field="6" count="1" selected="0">
            <x v="695"/>
          </reference>
          <reference field="7" count="1">
            <x v="38"/>
          </reference>
        </references>
      </pivotArea>
    </format>
    <format dxfId="181">
      <pivotArea dataOnly="0" labelOnly="1" outline="0" fieldPosition="0">
        <references count="3">
          <reference field="5" count="1" selected="0">
            <x v="542"/>
          </reference>
          <reference field="6" count="1" selected="0">
            <x v="698"/>
          </reference>
          <reference field="7" count="1">
            <x v="39"/>
          </reference>
        </references>
      </pivotArea>
    </format>
    <format dxfId="180">
      <pivotArea dataOnly="0" labelOnly="1" outline="0" fieldPosition="0">
        <references count="3">
          <reference field="5" count="1" selected="0">
            <x v="543"/>
          </reference>
          <reference field="6" count="1" selected="0">
            <x v="709"/>
          </reference>
          <reference field="7" count="1">
            <x v="250"/>
          </reference>
        </references>
      </pivotArea>
    </format>
    <format dxfId="179">
      <pivotArea dataOnly="0" labelOnly="1" outline="0" fieldPosition="0">
        <references count="3">
          <reference field="5" count="1" selected="0">
            <x v="544"/>
          </reference>
          <reference field="6" count="1" selected="0">
            <x v="681"/>
          </reference>
          <reference field="7" count="1">
            <x v="260"/>
          </reference>
        </references>
      </pivotArea>
    </format>
    <format dxfId="178">
      <pivotArea dataOnly="0" labelOnly="1" outline="0" fieldPosition="0">
        <references count="3">
          <reference field="5" count="1" selected="0">
            <x v="545"/>
          </reference>
          <reference field="6" count="1" selected="0">
            <x v="704"/>
          </reference>
          <reference field="7" count="1">
            <x v="292"/>
          </reference>
        </references>
      </pivotArea>
    </format>
    <format dxfId="177">
      <pivotArea dataOnly="0" labelOnly="1" outline="0" fieldPosition="0">
        <references count="3">
          <reference field="5" count="1" selected="0">
            <x v="546"/>
          </reference>
          <reference field="6" count="1" selected="0">
            <x v="707"/>
          </reference>
          <reference field="7" count="1">
            <x v="293"/>
          </reference>
        </references>
      </pivotArea>
    </format>
    <format dxfId="176">
      <pivotArea dataOnly="0" labelOnly="1" outline="0" fieldPosition="0">
        <references count="3">
          <reference field="5" count="1" selected="0">
            <x v="547"/>
          </reference>
          <reference field="6" count="1" selected="0">
            <x v="264"/>
          </reference>
          <reference field="7" count="1">
            <x v="294"/>
          </reference>
        </references>
      </pivotArea>
    </format>
    <format dxfId="175">
      <pivotArea dataOnly="0" labelOnly="1" outline="0" fieldPosition="0">
        <references count="3">
          <reference field="5" count="1" selected="0">
            <x v="548"/>
          </reference>
          <reference field="6" count="1" selected="0">
            <x v="711"/>
          </reference>
          <reference field="7" count="1">
            <x v="296"/>
          </reference>
        </references>
      </pivotArea>
    </format>
    <format dxfId="174">
      <pivotArea dataOnly="0" labelOnly="1" outline="0" fieldPosition="0">
        <references count="3">
          <reference field="5" count="1" selected="0">
            <x v="549"/>
          </reference>
          <reference field="6" count="1" selected="0">
            <x v="710"/>
          </reference>
          <reference field="7" count="1">
            <x v="297"/>
          </reference>
        </references>
      </pivotArea>
    </format>
    <format dxfId="173">
      <pivotArea dataOnly="0" labelOnly="1" outline="0" fieldPosition="0">
        <references count="3">
          <reference field="5" count="1" selected="0">
            <x v="550"/>
          </reference>
          <reference field="6" count="1" selected="0">
            <x v="705"/>
          </reference>
          <reference field="7" count="1">
            <x v="355"/>
          </reference>
        </references>
      </pivotArea>
    </format>
    <format dxfId="172">
      <pivotArea dataOnly="0" labelOnly="1" outline="0" fieldPosition="0">
        <references count="3">
          <reference field="5" count="1" selected="0">
            <x v="552"/>
          </reference>
          <reference field="6" count="1" selected="0">
            <x v="743"/>
          </reference>
          <reference field="7" count="1">
            <x v="5"/>
          </reference>
        </references>
      </pivotArea>
    </format>
    <format dxfId="171">
      <pivotArea dataOnly="0" labelOnly="1" outline="0" fieldPosition="0">
        <references count="3">
          <reference field="5" count="1" selected="0">
            <x v="554"/>
          </reference>
          <reference field="6" count="1" selected="0">
            <x v="774"/>
          </reference>
          <reference field="7" count="1">
            <x v="265"/>
          </reference>
        </references>
      </pivotArea>
    </format>
    <format dxfId="170">
      <pivotArea dataOnly="0" labelOnly="1" outline="0" fieldPosition="0">
        <references count="3">
          <reference field="5" count="1" selected="0">
            <x v="555"/>
          </reference>
          <reference field="6" count="1" selected="0">
            <x v="746"/>
          </reference>
          <reference field="7" count="1">
            <x v="266"/>
          </reference>
        </references>
      </pivotArea>
    </format>
    <format dxfId="169">
      <pivotArea dataOnly="0" labelOnly="1" outline="0" fieldPosition="0">
        <references count="3">
          <reference field="5" count="1" selected="0">
            <x v="556"/>
          </reference>
          <reference field="6" count="1" selected="0">
            <x v="682"/>
          </reference>
          <reference field="7" count="1">
            <x v="267"/>
          </reference>
        </references>
      </pivotArea>
    </format>
    <format dxfId="168">
      <pivotArea dataOnly="0" labelOnly="1" outline="0" fieldPosition="0">
        <references count="3">
          <reference field="5" count="1" selected="0">
            <x v="557"/>
          </reference>
          <reference field="6" count="1" selected="0">
            <x v="678"/>
          </reference>
          <reference field="7" count="1">
            <x v="286"/>
          </reference>
        </references>
      </pivotArea>
    </format>
    <format dxfId="167">
      <pivotArea dataOnly="0" labelOnly="1" outline="0" fieldPosition="0">
        <references count="3">
          <reference field="5" count="1" selected="0">
            <x v="558"/>
          </reference>
          <reference field="6" count="1" selected="0">
            <x v="744"/>
          </reference>
          <reference field="7" count="1">
            <x v="336"/>
          </reference>
        </references>
      </pivotArea>
    </format>
    <format dxfId="166">
      <pivotArea dataOnly="0" labelOnly="1" outline="0" fieldPosition="0">
        <references count="3">
          <reference field="5" count="1" selected="0">
            <x v="559"/>
          </reference>
          <reference field="6" count="1" selected="0">
            <x v="737"/>
          </reference>
          <reference field="7" count="1">
            <x v="337"/>
          </reference>
        </references>
      </pivotArea>
    </format>
    <format dxfId="165">
      <pivotArea dataOnly="0" labelOnly="1" outline="0" fieldPosition="0">
        <references count="3">
          <reference field="5" count="1" selected="0">
            <x v="560"/>
          </reference>
          <reference field="6" count="1" selected="0">
            <x v="735"/>
          </reference>
          <reference field="7" count="1">
            <x v="339"/>
          </reference>
        </references>
      </pivotArea>
    </format>
    <format dxfId="164">
      <pivotArea dataOnly="0" labelOnly="1" outline="0" fieldPosition="0">
        <references count="3">
          <reference field="5" count="1" selected="0">
            <x v="561"/>
          </reference>
          <reference field="6" count="1" selected="0">
            <x v="778"/>
          </reference>
          <reference field="7" count="1">
            <x v="340"/>
          </reference>
        </references>
      </pivotArea>
    </format>
    <format dxfId="163">
      <pivotArea dataOnly="0" labelOnly="1" outline="0" fieldPosition="0">
        <references count="3">
          <reference field="5" count="1" selected="0">
            <x v="563"/>
          </reference>
          <reference field="6" count="1" selected="0">
            <x v="740"/>
          </reference>
          <reference field="7" count="1">
            <x v="342"/>
          </reference>
        </references>
      </pivotArea>
    </format>
    <format dxfId="162">
      <pivotArea dataOnly="0" labelOnly="1" outline="0" fieldPosition="0">
        <references count="3">
          <reference field="5" count="1" selected="0">
            <x v="564"/>
          </reference>
          <reference field="6" count="1" selected="0">
            <x v="770"/>
          </reference>
          <reference field="7" count="1">
            <x v="5"/>
          </reference>
        </references>
      </pivotArea>
    </format>
    <format dxfId="161">
      <pivotArea dataOnly="0" labelOnly="1" outline="0" fieldPosition="0">
        <references count="3">
          <reference field="5" count="1" selected="0">
            <x v="565"/>
          </reference>
          <reference field="6" count="1" selected="0">
            <x v="775"/>
          </reference>
          <reference field="7" count="1">
            <x v="5"/>
          </reference>
        </references>
      </pivotArea>
    </format>
    <format dxfId="160">
      <pivotArea dataOnly="0" labelOnly="1" outline="0" fieldPosition="0">
        <references count="3">
          <reference field="5" count="1" selected="0">
            <x v="566"/>
          </reference>
          <reference field="6" count="1" selected="0">
            <x v="273"/>
          </reference>
          <reference field="7" count="1">
            <x v="343"/>
          </reference>
        </references>
      </pivotArea>
    </format>
    <format dxfId="159">
      <pivotArea dataOnly="0" labelOnly="1" outline="0" fieldPosition="0">
        <references count="3">
          <reference field="5" count="1" selected="0">
            <x v="567"/>
          </reference>
          <reference field="6" count="1" selected="0">
            <x v="771"/>
          </reference>
          <reference field="7" count="1">
            <x v="344"/>
          </reference>
        </references>
      </pivotArea>
    </format>
    <format dxfId="158">
      <pivotArea dataOnly="0" labelOnly="1" outline="0" fieldPosition="0">
        <references count="3">
          <reference field="5" count="1" selected="0">
            <x v="568"/>
          </reference>
          <reference field="6" count="1" selected="0">
            <x v="742"/>
          </reference>
          <reference field="7" count="1">
            <x v="345"/>
          </reference>
        </references>
      </pivotArea>
    </format>
    <format dxfId="157">
      <pivotArea dataOnly="0" labelOnly="1" outline="0" fieldPosition="0">
        <references count="3">
          <reference field="5" count="1" selected="0">
            <x v="570"/>
          </reference>
          <reference field="6" count="1" selected="0">
            <x v="739"/>
          </reference>
          <reference field="7" count="1">
            <x v="348"/>
          </reference>
        </references>
      </pivotArea>
    </format>
    <format dxfId="156">
      <pivotArea dataOnly="0" labelOnly="1" outline="0" fieldPosition="0">
        <references count="3">
          <reference field="5" count="1" selected="0">
            <x v="571"/>
          </reference>
          <reference field="6" count="1" selected="0">
            <x v="745"/>
          </reference>
          <reference field="7" count="1">
            <x v="349"/>
          </reference>
        </references>
      </pivotArea>
    </format>
    <format dxfId="155">
      <pivotArea dataOnly="0" labelOnly="1" outline="0" fieldPosition="0">
        <references count="3">
          <reference field="5" count="1" selected="0">
            <x v="572"/>
          </reference>
          <reference field="6" count="1" selected="0">
            <x v="716"/>
          </reference>
          <reference field="7" count="1">
            <x v="350"/>
          </reference>
        </references>
      </pivotArea>
    </format>
    <format dxfId="154">
      <pivotArea dataOnly="0" labelOnly="1" outline="0" fieldPosition="0">
        <references count="3">
          <reference field="5" count="1" selected="0">
            <x v="573"/>
          </reference>
          <reference field="6" count="1" selected="0">
            <x v="750"/>
          </reference>
          <reference field="7" count="1">
            <x v="353"/>
          </reference>
        </references>
      </pivotArea>
    </format>
    <format dxfId="153">
      <pivotArea dataOnly="0" labelOnly="1" outline="0" fieldPosition="0">
        <references count="3">
          <reference field="5" count="1" selected="0">
            <x v="574"/>
          </reference>
          <reference field="6" count="1" selected="0">
            <x v="680"/>
          </reference>
          <reference field="7" count="1">
            <x v="356"/>
          </reference>
        </references>
      </pivotArea>
    </format>
    <format dxfId="152">
      <pivotArea dataOnly="0" labelOnly="1" outline="0" fieldPosition="0">
        <references count="3">
          <reference field="5" count="1" selected="0">
            <x v="575"/>
          </reference>
          <reference field="6" count="1" selected="0">
            <x v="764"/>
          </reference>
          <reference field="7" count="1">
            <x v="376"/>
          </reference>
        </references>
      </pivotArea>
    </format>
    <format dxfId="151">
      <pivotArea dataOnly="0" labelOnly="1" outline="0" fieldPosition="0">
        <references count="3">
          <reference field="5" count="1" selected="0">
            <x v="576"/>
          </reference>
          <reference field="6" count="1" selected="0">
            <x v="730"/>
          </reference>
          <reference field="7" count="1">
            <x v="53"/>
          </reference>
        </references>
      </pivotArea>
    </format>
    <format dxfId="150">
      <pivotArea dataOnly="0" labelOnly="1" outline="0" fieldPosition="0">
        <references count="3">
          <reference field="5" count="1" selected="0">
            <x v="577"/>
          </reference>
          <reference field="6" count="1" selected="0">
            <x v="719"/>
          </reference>
          <reference field="7" count="1">
            <x v="54"/>
          </reference>
        </references>
      </pivotArea>
    </format>
    <format dxfId="149">
      <pivotArea dataOnly="0" labelOnly="1" outline="0" fieldPosition="0">
        <references count="3">
          <reference field="5" count="1" selected="0">
            <x v="578"/>
          </reference>
          <reference field="6" count="1" selected="0">
            <x v="760"/>
          </reference>
          <reference field="7" count="1">
            <x v="55"/>
          </reference>
        </references>
      </pivotArea>
    </format>
    <format dxfId="148">
      <pivotArea dataOnly="0" labelOnly="1" outline="0" fieldPosition="0">
        <references count="3">
          <reference field="5" count="1" selected="0">
            <x v="579"/>
          </reference>
          <reference field="6" count="1" selected="0">
            <x v="762"/>
          </reference>
          <reference field="7" count="1">
            <x v="56"/>
          </reference>
        </references>
      </pivotArea>
    </format>
    <format dxfId="147">
      <pivotArea dataOnly="0" labelOnly="1" outline="0" fieldPosition="0">
        <references count="3">
          <reference field="5" count="1" selected="0">
            <x v="580"/>
          </reference>
          <reference field="6" count="1" selected="0">
            <x v="723"/>
          </reference>
          <reference field="7" count="1">
            <x v="5"/>
          </reference>
        </references>
      </pivotArea>
    </format>
    <format dxfId="146">
      <pivotArea dataOnly="0" labelOnly="1" outline="0" fieldPosition="0">
        <references count="3">
          <reference field="5" count="1" selected="0">
            <x v="581"/>
          </reference>
          <reference field="6" count="1" selected="0">
            <x v="753"/>
          </reference>
          <reference field="7" count="1">
            <x v="138"/>
          </reference>
        </references>
      </pivotArea>
    </format>
    <format dxfId="145">
      <pivotArea dataOnly="0" labelOnly="1" outline="0" fieldPosition="0">
        <references count="3">
          <reference field="5" count="1" selected="0">
            <x v="582"/>
          </reference>
          <reference field="6" count="1" selected="0">
            <x v="677"/>
          </reference>
          <reference field="7" count="1">
            <x v="139"/>
          </reference>
        </references>
      </pivotArea>
    </format>
    <format dxfId="144">
      <pivotArea dataOnly="0" labelOnly="1" outline="0" fieldPosition="0">
        <references count="3">
          <reference field="5" count="1" selected="0">
            <x v="583"/>
          </reference>
          <reference field="6" count="1" selected="0">
            <x v="688"/>
          </reference>
          <reference field="7" count="1">
            <x v="255"/>
          </reference>
        </references>
      </pivotArea>
    </format>
    <format dxfId="143">
      <pivotArea dataOnly="0" labelOnly="1" outline="0" fieldPosition="0">
        <references count="3">
          <reference field="5" count="1" selected="0">
            <x v="584"/>
          </reference>
          <reference field="6" count="1" selected="0">
            <x v="756"/>
          </reference>
          <reference field="7" count="1">
            <x v="256"/>
          </reference>
        </references>
      </pivotArea>
    </format>
    <format dxfId="142">
      <pivotArea dataOnly="0" labelOnly="1" outline="0" fieldPosition="0">
        <references count="3">
          <reference field="5" count="1" selected="0">
            <x v="585"/>
          </reference>
          <reference field="6" count="1" selected="0">
            <x v="755"/>
          </reference>
          <reference field="7" count="1">
            <x v="257"/>
          </reference>
        </references>
      </pivotArea>
    </format>
    <format dxfId="141">
      <pivotArea dataOnly="0" labelOnly="1" outline="0" fieldPosition="0">
        <references count="3">
          <reference field="5" count="1" selected="0">
            <x v="586"/>
          </reference>
          <reference field="6" count="1" selected="0">
            <x v="747"/>
          </reference>
          <reference field="7" count="1">
            <x v="258"/>
          </reference>
        </references>
      </pivotArea>
    </format>
    <format dxfId="140">
      <pivotArea dataOnly="0" labelOnly="1" outline="0" fieldPosition="0">
        <references count="3">
          <reference field="5" count="1" selected="0">
            <x v="587"/>
          </reference>
          <reference field="6" count="1" selected="0">
            <x v="690"/>
          </reference>
          <reference field="7" count="1">
            <x v="259"/>
          </reference>
        </references>
      </pivotArea>
    </format>
    <format dxfId="139">
      <pivotArea dataOnly="0" labelOnly="1" outline="0" fieldPosition="0">
        <references count="3">
          <reference field="5" count="1" selected="0">
            <x v="588"/>
          </reference>
          <reference field="6" count="1" selected="0">
            <x v="689"/>
          </reference>
          <reference field="7" count="1">
            <x v="261"/>
          </reference>
        </references>
      </pivotArea>
    </format>
    <format dxfId="138">
      <pivotArea dataOnly="0" labelOnly="1" outline="0" fieldPosition="0">
        <references count="3">
          <reference field="5" count="1" selected="0">
            <x v="589"/>
          </reference>
          <reference field="6" count="1" selected="0">
            <x v="27"/>
          </reference>
          <reference field="7" count="1">
            <x v="262"/>
          </reference>
        </references>
      </pivotArea>
    </format>
    <format dxfId="137">
      <pivotArea dataOnly="0" labelOnly="1" outline="0" fieldPosition="0">
        <references count="3">
          <reference field="5" count="1" selected="0">
            <x v="590"/>
          </reference>
          <reference field="6" count="1" selected="0">
            <x v="28"/>
          </reference>
          <reference field="7" count="1">
            <x v="263"/>
          </reference>
        </references>
      </pivotArea>
    </format>
    <format dxfId="136">
      <pivotArea dataOnly="0" labelOnly="1" outline="0" fieldPosition="0">
        <references count="3">
          <reference field="5" count="1" selected="0">
            <x v="591"/>
          </reference>
          <reference field="6" count="1" selected="0">
            <x v="749"/>
          </reference>
          <reference field="7" count="1">
            <x v="264"/>
          </reference>
        </references>
      </pivotArea>
    </format>
    <format dxfId="135">
      <pivotArea dataOnly="0" labelOnly="1" outline="0" fieldPosition="0">
        <references count="3">
          <reference field="5" count="1" selected="0">
            <x v="592"/>
          </reference>
          <reference field="6" count="1" selected="0">
            <x v="687"/>
          </reference>
          <reference field="7" count="1">
            <x v="5"/>
          </reference>
        </references>
      </pivotArea>
    </format>
    <format dxfId="134">
      <pivotArea dataOnly="0" labelOnly="1" outline="0" fieldPosition="0">
        <references count="3">
          <reference field="5" count="1" selected="0">
            <x v="593"/>
          </reference>
          <reference field="6" count="1" selected="0">
            <x v="691"/>
          </reference>
          <reference field="7" count="1">
            <x v="310"/>
          </reference>
        </references>
      </pivotArea>
    </format>
    <format dxfId="133">
      <pivotArea dataOnly="0" labelOnly="1" outline="0" fieldPosition="0">
        <references count="3">
          <reference field="5" count="1" selected="0">
            <x v="594"/>
          </reference>
          <reference field="6" count="1" selected="0">
            <x v="712"/>
          </reference>
          <reference field="7" count="1">
            <x v="312"/>
          </reference>
        </references>
      </pivotArea>
    </format>
    <format dxfId="132">
      <pivotArea dataOnly="0" labelOnly="1" outline="0" fieldPosition="0">
        <references count="3">
          <reference field="5" count="1" selected="0">
            <x v="595"/>
          </reference>
          <reference field="6" count="1" selected="0">
            <x v="686"/>
          </reference>
          <reference field="7" count="1">
            <x v="314"/>
          </reference>
        </references>
      </pivotArea>
    </format>
    <format dxfId="131">
      <pivotArea dataOnly="0" labelOnly="1" outline="0" fieldPosition="0">
        <references count="3">
          <reference field="5" count="1" selected="0">
            <x v="596"/>
          </reference>
          <reference field="6" count="1" selected="0">
            <x v="779"/>
          </reference>
          <reference field="7" count="1">
            <x v="315"/>
          </reference>
        </references>
      </pivotArea>
    </format>
    <format dxfId="130">
      <pivotArea dataOnly="0" labelOnly="1" outline="0" fieldPosition="0">
        <references count="3">
          <reference field="5" count="1" selected="0">
            <x v="597"/>
          </reference>
          <reference field="6" count="1" selected="0">
            <x v="275"/>
          </reference>
          <reference field="7" count="1">
            <x v="317"/>
          </reference>
        </references>
      </pivotArea>
    </format>
    <format dxfId="129">
      <pivotArea dataOnly="0" labelOnly="1" outline="0" fieldPosition="0">
        <references count="3">
          <reference field="5" count="1" selected="0">
            <x v="598"/>
          </reference>
          <reference field="6" count="1" selected="0">
            <x v="780"/>
          </reference>
          <reference field="7" count="1">
            <x v="318"/>
          </reference>
        </references>
      </pivotArea>
    </format>
    <format dxfId="128">
      <pivotArea dataOnly="0" labelOnly="1" outline="0" fieldPosition="0">
        <references count="3">
          <reference field="5" count="1" selected="0">
            <x v="599"/>
          </reference>
          <reference field="6" count="1" selected="0">
            <x v="782"/>
          </reference>
          <reference field="7" count="1">
            <x v="321"/>
          </reference>
        </references>
      </pivotArea>
    </format>
    <format dxfId="127">
      <pivotArea dataOnly="0" labelOnly="1" outline="0" fieldPosition="0">
        <references count="3">
          <reference field="5" count="1" selected="0">
            <x v="600"/>
          </reference>
          <reference field="6" count="1" selected="0">
            <x v="781"/>
          </reference>
          <reference field="7" count="1">
            <x v="5"/>
          </reference>
        </references>
      </pivotArea>
    </format>
    <format dxfId="126">
      <pivotArea dataOnly="0" labelOnly="1" outline="0" fieldPosition="0">
        <references count="3">
          <reference field="5" count="1" selected="0">
            <x v="601"/>
          </reference>
          <reference field="6" count="1" selected="0">
            <x v="783"/>
          </reference>
          <reference field="7" count="1">
            <x v="320"/>
          </reference>
        </references>
      </pivotArea>
    </format>
    <format dxfId="125">
      <pivotArea dataOnly="0" labelOnly="1" outline="0" fieldPosition="0">
        <references count="3">
          <reference field="5" count="1" selected="0">
            <x v="602"/>
          </reference>
          <reference field="6" count="1" selected="0">
            <x v="732"/>
          </reference>
          <reference field="7" count="1">
            <x v="322"/>
          </reference>
        </references>
      </pivotArea>
    </format>
    <format dxfId="124">
      <pivotArea dataOnly="0" labelOnly="1" outline="0" fieldPosition="0">
        <references count="3">
          <reference field="5" count="1" selected="0">
            <x v="603"/>
          </reference>
          <reference field="6" count="1" selected="0">
            <x v="792"/>
          </reference>
          <reference field="7" count="1">
            <x v="323"/>
          </reference>
        </references>
      </pivotArea>
    </format>
    <format dxfId="123">
      <pivotArea dataOnly="0" labelOnly="1" outline="0" fieldPosition="0">
        <references count="3">
          <reference field="5" count="1" selected="0">
            <x v="604"/>
          </reference>
          <reference field="6" count="1" selected="0">
            <x v="717"/>
          </reference>
          <reference field="7" count="1">
            <x v="324"/>
          </reference>
        </references>
      </pivotArea>
    </format>
    <format dxfId="122">
      <pivotArea dataOnly="0" labelOnly="1" outline="0" fieldPosition="0">
        <references count="3">
          <reference field="5" count="1" selected="0">
            <x v="605"/>
          </reference>
          <reference field="6" count="1" selected="0">
            <x v="725"/>
          </reference>
          <reference field="7" count="1">
            <x v="325"/>
          </reference>
        </references>
      </pivotArea>
    </format>
    <format dxfId="121">
      <pivotArea dataOnly="0" labelOnly="1" outline="0" fieldPosition="0">
        <references count="3">
          <reference field="5" count="1" selected="0">
            <x v="606"/>
          </reference>
          <reference field="6" count="1" selected="0">
            <x v="720"/>
          </reference>
          <reference field="7" count="1">
            <x v="326"/>
          </reference>
        </references>
      </pivotArea>
    </format>
    <format dxfId="120">
      <pivotArea dataOnly="0" labelOnly="1" outline="0" fieldPosition="0">
        <references count="3">
          <reference field="5" count="1" selected="0">
            <x v="607"/>
          </reference>
          <reference field="6" count="1" selected="0">
            <x v="692"/>
          </reference>
          <reference field="7" count="1">
            <x v="327"/>
          </reference>
        </references>
      </pivotArea>
    </format>
    <format dxfId="119">
      <pivotArea dataOnly="0" labelOnly="1" outline="0" fieldPosition="0">
        <references count="3">
          <reference field="5" count="1" selected="0">
            <x v="608"/>
          </reference>
          <reference field="6" count="1" selected="0">
            <x v="694"/>
          </reference>
          <reference field="7" count="1">
            <x v="328"/>
          </reference>
        </references>
      </pivotArea>
    </format>
    <format dxfId="118">
      <pivotArea dataOnly="0" labelOnly="1" outline="0" fieldPosition="0">
        <references count="3">
          <reference field="5" count="1" selected="0">
            <x v="609"/>
          </reference>
          <reference field="6" count="1" selected="0">
            <x v="726"/>
          </reference>
          <reference field="7" count="1">
            <x v="5"/>
          </reference>
        </references>
      </pivotArea>
    </format>
    <format dxfId="117">
      <pivotArea dataOnly="0" labelOnly="1" outline="0" fieldPosition="0">
        <references count="3">
          <reference field="5" count="1" selected="0">
            <x v="610"/>
          </reference>
          <reference field="6" count="1" selected="0">
            <x v="734"/>
          </reference>
          <reference field="7" count="1">
            <x v="329"/>
          </reference>
        </references>
      </pivotArea>
    </format>
    <format dxfId="116">
      <pivotArea dataOnly="0" labelOnly="1" outline="0" fieldPosition="0">
        <references count="3">
          <reference field="5" count="1" selected="0">
            <x v="611"/>
          </reference>
          <reference field="6" count="1" selected="0">
            <x v="758"/>
          </reference>
          <reference field="7" count="1">
            <x v="354"/>
          </reference>
        </references>
      </pivotArea>
    </format>
    <format dxfId="115">
      <pivotArea dataOnly="0" labelOnly="1" outline="0" fieldPosition="0">
        <references count="3">
          <reference field="5" count="1" selected="0">
            <x v="612"/>
          </reference>
          <reference field="6" count="1" selected="0">
            <x v="765"/>
          </reference>
          <reference field="7" count="1">
            <x v="330"/>
          </reference>
        </references>
      </pivotArea>
    </format>
    <format dxfId="114">
      <pivotArea dataOnly="0" labelOnly="1" outline="0" fieldPosition="0">
        <references count="3">
          <reference field="5" count="1" selected="0">
            <x v="613"/>
          </reference>
          <reference field="6" count="1" selected="0">
            <x v="693"/>
          </reference>
          <reference field="7" count="1">
            <x v="334"/>
          </reference>
        </references>
      </pivotArea>
    </format>
    <format dxfId="113">
      <pivotArea dataOnly="0" labelOnly="1" outline="0" fieldPosition="0">
        <references count="3">
          <reference field="5" count="1" selected="0">
            <x v="614"/>
          </reference>
          <reference field="6" count="1" selected="0">
            <x v="729"/>
          </reference>
          <reference field="7" count="1">
            <x v="346"/>
          </reference>
        </references>
      </pivotArea>
    </format>
    <format dxfId="112">
      <pivotArea dataOnly="0" labelOnly="1" outline="0" fieldPosition="0">
        <references count="3">
          <reference field="5" count="1" selected="0">
            <x v="615"/>
          </reference>
          <reference field="6" count="1" selected="0">
            <x v="727"/>
          </reference>
          <reference field="7" count="1">
            <x v="5"/>
          </reference>
        </references>
      </pivotArea>
    </format>
    <format dxfId="111">
      <pivotArea dataOnly="0" labelOnly="1" outline="0" fieldPosition="0">
        <references count="3">
          <reference field="5" count="1" selected="0">
            <x v="616"/>
          </reference>
          <reference field="6" count="1" selected="0">
            <x v="763"/>
          </reference>
          <reference field="7" count="1">
            <x v="347"/>
          </reference>
        </references>
      </pivotArea>
    </format>
    <format dxfId="110">
      <pivotArea dataOnly="0" labelOnly="1" outline="0" fieldPosition="0">
        <references count="3">
          <reference field="5" count="1" selected="0">
            <x v="617"/>
          </reference>
          <reference field="6" count="1" selected="0">
            <x v="793"/>
          </reference>
          <reference field="7" count="1">
            <x v="5"/>
          </reference>
        </references>
      </pivotArea>
    </format>
    <format dxfId="109">
      <pivotArea dataOnly="0" labelOnly="1" outline="0" fieldPosition="0">
        <references count="3">
          <reference field="5" count="1" selected="0">
            <x v="618"/>
          </reference>
          <reference field="6" count="1" selected="0">
            <x v="751"/>
          </reference>
          <reference field="7" count="1">
            <x v="445"/>
          </reference>
        </references>
      </pivotArea>
    </format>
    <format dxfId="108">
      <pivotArea dataOnly="0" labelOnly="1" outline="0" fieldPosition="0">
        <references count="3">
          <reference field="5" count="1" selected="0">
            <x v="619"/>
          </reference>
          <reference field="6" count="1" selected="0">
            <x v="276"/>
          </reference>
          <reference field="7" count="1">
            <x v="319"/>
          </reference>
        </references>
      </pivotArea>
    </format>
    <format dxfId="107">
      <pivotArea dataOnly="0" labelOnly="1" outline="0" fieldPosition="0">
        <references count="3">
          <reference field="5" count="1" selected="0">
            <x v="620"/>
          </reference>
          <reference field="6" count="1" selected="0">
            <x v="30"/>
          </reference>
          <reference field="7" count="1">
            <x v="31"/>
          </reference>
        </references>
      </pivotArea>
    </format>
    <format dxfId="106">
      <pivotArea dataOnly="0" labelOnly="1" outline="0" fieldPosition="0">
        <references count="3">
          <reference field="5" count="1" selected="0">
            <x v="621"/>
          </reference>
          <reference field="6" count="1" selected="0">
            <x v="129"/>
          </reference>
          <reference field="7" count="1">
            <x v="43"/>
          </reference>
        </references>
      </pivotArea>
    </format>
    <format dxfId="105">
      <pivotArea dataOnly="0" labelOnly="1" outline="0" fieldPosition="0">
        <references count="3">
          <reference field="5" count="1" selected="0">
            <x v="622"/>
          </reference>
          <reference field="6" count="1" selected="0">
            <x v="134"/>
          </reference>
          <reference field="7" count="1">
            <x v="44"/>
          </reference>
        </references>
      </pivotArea>
    </format>
    <format dxfId="104">
      <pivotArea dataOnly="0" labelOnly="1" outline="0" fieldPosition="0">
        <references count="3">
          <reference field="5" count="1" selected="0">
            <x v="623"/>
          </reference>
          <reference field="6" count="1" selected="0">
            <x v="132"/>
          </reference>
          <reference field="7" count="1">
            <x v="45"/>
          </reference>
        </references>
      </pivotArea>
    </format>
    <format dxfId="103">
      <pivotArea dataOnly="0" labelOnly="1" outline="0" fieldPosition="0">
        <references count="3">
          <reference field="5" count="1" selected="0">
            <x v="624"/>
          </reference>
          <reference field="6" count="1" selected="0">
            <x v="131"/>
          </reference>
          <reference field="7" count="1">
            <x v="46"/>
          </reference>
        </references>
      </pivotArea>
    </format>
    <format dxfId="102">
      <pivotArea dataOnly="0" labelOnly="1" outline="0" fieldPosition="0">
        <references count="3">
          <reference field="5" count="1" selected="0">
            <x v="625"/>
          </reference>
          <reference field="6" count="1" selected="0">
            <x v="635"/>
          </reference>
          <reference field="7" count="1">
            <x v="47"/>
          </reference>
        </references>
      </pivotArea>
    </format>
    <format dxfId="101">
      <pivotArea dataOnly="0" labelOnly="1" outline="0" fieldPosition="0">
        <references count="3">
          <reference field="5" count="1" selected="0">
            <x v="626"/>
          </reference>
          <reference field="6" count="1" selected="0">
            <x v="125"/>
          </reference>
          <reference field="7" count="1">
            <x v="48"/>
          </reference>
        </references>
      </pivotArea>
    </format>
    <format dxfId="100">
      <pivotArea dataOnly="0" labelOnly="1" outline="0" fieldPosition="0">
        <references count="3">
          <reference field="5" count="1" selected="0">
            <x v="627"/>
          </reference>
          <reference field="6" count="1" selected="0">
            <x v="636"/>
          </reference>
          <reference field="7" count="1">
            <x v="49"/>
          </reference>
        </references>
      </pivotArea>
    </format>
    <format dxfId="99">
      <pivotArea dataOnly="0" labelOnly="1" outline="0" fieldPosition="0">
        <references count="3">
          <reference field="5" count="1" selected="0">
            <x v="628"/>
          </reference>
          <reference field="6" count="1" selected="0">
            <x v="127"/>
          </reference>
          <reference field="7" count="1">
            <x v="50"/>
          </reference>
        </references>
      </pivotArea>
    </format>
    <format dxfId="98">
      <pivotArea dataOnly="0" labelOnly="1" outline="0" fieldPosition="0">
        <references count="3">
          <reference field="5" count="1" selected="0">
            <x v="629"/>
          </reference>
          <reference field="6" count="1" selected="0">
            <x v="126"/>
          </reference>
          <reference field="7" count="1">
            <x v="51"/>
          </reference>
        </references>
      </pivotArea>
    </format>
    <format dxfId="97">
      <pivotArea dataOnly="0" labelOnly="1" outline="0" fieldPosition="0">
        <references count="3">
          <reference field="5" count="1" selected="0">
            <x v="630"/>
          </reference>
          <reference field="6" count="1" selected="0">
            <x v="433"/>
          </reference>
          <reference field="7" count="1">
            <x v="52"/>
          </reference>
        </references>
      </pivotArea>
    </format>
    <format dxfId="96">
      <pivotArea dataOnly="0" labelOnly="1" outline="0" fieldPosition="0">
        <references count="3">
          <reference field="5" count="1" selected="0">
            <x v="631"/>
          </reference>
          <reference field="6" count="1" selected="0">
            <x v="33"/>
          </reference>
          <reference field="7" count="1">
            <x v="122"/>
          </reference>
        </references>
      </pivotArea>
    </format>
    <format dxfId="95">
      <pivotArea dataOnly="0" labelOnly="1" outline="0" fieldPosition="0">
        <references count="3">
          <reference field="5" count="1" selected="0">
            <x v="632"/>
          </reference>
          <reference field="6" count="1" selected="0">
            <x v="22"/>
          </reference>
          <reference field="7" count="1">
            <x v="123"/>
          </reference>
        </references>
      </pivotArea>
    </format>
    <format dxfId="94">
      <pivotArea dataOnly="0" labelOnly="1" outline="0" fieldPosition="0">
        <references count="3">
          <reference field="5" count="1" selected="0">
            <x v="633"/>
          </reference>
          <reference field="6" count="1" selected="0">
            <x v="120"/>
          </reference>
          <reference field="7" count="1">
            <x v="124"/>
          </reference>
        </references>
      </pivotArea>
    </format>
    <format dxfId="93">
      <pivotArea dataOnly="0" labelOnly="1" outline="0" fieldPosition="0">
        <references count="3">
          <reference field="5" count="1" selected="0">
            <x v="634"/>
          </reference>
          <reference field="6" count="1" selected="0">
            <x v="17"/>
          </reference>
          <reference field="7" count="1">
            <x v="125"/>
          </reference>
        </references>
      </pivotArea>
    </format>
    <format dxfId="92">
      <pivotArea dataOnly="0" labelOnly="1" outline="0" fieldPosition="0">
        <references count="3">
          <reference field="5" count="1" selected="0">
            <x v="635"/>
          </reference>
          <reference field="6" count="1" selected="0">
            <x v="20"/>
          </reference>
          <reference field="7" count="1">
            <x v="126"/>
          </reference>
        </references>
      </pivotArea>
    </format>
    <format dxfId="91">
      <pivotArea dataOnly="0" labelOnly="1" outline="0" fieldPosition="0">
        <references count="3">
          <reference field="5" count="1" selected="0">
            <x v="636"/>
          </reference>
          <reference field="6" count="1" selected="0">
            <x v="6"/>
          </reference>
          <reference field="7" count="1">
            <x v="127"/>
          </reference>
        </references>
      </pivotArea>
    </format>
    <format dxfId="90">
      <pivotArea dataOnly="0" labelOnly="1" outline="0" fieldPosition="0">
        <references count="3">
          <reference field="5" count="1" selected="0">
            <x v="637"/>
          </reference>
          <reference field="6" count="1" selected="0">
            <x v="14"/>
          </reference>
          <reference field="7" count="1">
            <x v="417"/>
          </reference>
        </references>
      </pivotArea>
    </format>
    <format dxfId="89">
      <pivotArea dataOnly="0" labelOnly="1" outline="0" fieldPosition="0">
        <references count="3">
          <reference field="5" count="1" selected="0">
            <x v="638"/>
          </reference>
          <reference field="6" count="1" selected="0">
            <x v="21"/>
          </reference>
          <reference field="7" count="1">
            <x v="128"/>
          </reference>
        </references>
      </pivotArea>
    </format>
    <format dxfId="88">
      <pivotArea dataOnly="0" labelOnly="1" outline="0" fieldPosition="0">
        <references count="3">
          <reference field="5" count="1" selected="0">
            <x v="639"/>
          </reference>
          <reference field="6" count="1" selected="0">
            <x v="599"/>
          </reference>
          <reference field="7" count="1">
            <x v="176"/>
          </reference>
        </references>
      </pivotArea>
    </format>
    <format dxfId="87">
      <pivotArea dataOnly="0" labelOnly="1" outline="0" fieldPosition="0">
        <references count="3">
          <reference field="5" count="1" selected="0">
            <x v="640"/>
          </reference>
          <reference field="6" count="1" selected="0">
            <x v="123"/>
          </reference>
          <reference field="7" count="1">
            <x v="177"/>
          </reference>
        </references>
      </pivotArea>
    </format>
    <format dxfId="86">
      <pivotArea dataOnly="0" labelOnly="1" outline="0" fieldPosition="0">
        <references count="3">
          <reference field="5" count="1" selected="0">
            <x v="641"/>
          </reference>
          <reference field="6" count="1" selected="0">
            <x v="416"/>
          </reference>
          <reference field="7" count="1">
            <x v="5"/>
          </reference>
        </references>
      </pivotArea>
    </format>
    <format dxfId="85">
      <pivotArea dataOnly="0" labelOnly="1" outline="0" fieldPosition="0">
        <references count="3">
          <reference field="5" count="1" selected="0">
            <x v="642"/>
          </reference>
          <reference field="6" count="1" selected="0">
            <x v="34"/>
          </reference>
          <reference field="7" count="1">
            <x v="249"/>
          </reference>
        </references>
      </pivotArea>
    </format>
    <format dxfId="84">
      <pivotArea dataOnly="0" labelOnly="1" outline="0" fieldPosition="0">
        <references count="3">
          <reference field="5" count="1" selected="0">
            <x v="643"/>
          </reference>
          <reference field="6" count="1" selected="0">
            <x v="638"/>
          </reference>
          <reference field="7" count="1">
            <x v="251"/>
          </reference>
        </references>
      </pivotArea>
    </format>
    <format dxfId="83">
      <pivotArea dataOnly="0" labelOnly="1" outline="0" fieldPosition="0">
        <references count="3">
          <reference field="5" count="1" selected="0">
            <x v="644"/>
          </reference>
          <reference field="6" count="1" selected="0">
            <x v="24"/>
          </reference>
          <reference field="7" count="1">
            <x v="253"/>
          </reference>
        </references>
      </pivotArea>
    </format>
    <format dxfId="82">
      <pivotArea dataOnly="0" labelOnly="1" outline="0" fieldPosition="0">
        <references count="3">
          <reference field="5" count="1" selected="0">
            <x v="645"/>
          </reference>
          <reference field="6" count="1" selected="0">
            <x v="25"/>
          </reference>
          <reference field="7" count="1">
            <x v="254"/>
          </reference>
        </references>
      </pivotArea>
    </format>
    <format dxfId="81">
      <pivotArea dataOnly="0" labelOnly="1" outline="0" fieldPosition="0">
        <references count="3">
          <reference field="5" count="1" selected="0">
            <x v="646"/>
          </reference>
          <reference field="6" count="1" selected="0">
            <x v="655"/>
          </reference>
          <reference field="7" count="1">
            <x v="302"/>
          </reference>
        </references>
      </pivotArea>
    </format>
    <format dxfId="80">
      <pivotArea dataOnly="0" labelOnly="1" outline="0" fieldPosition="0">
        <references count="3">
          <reference field="5" count="1" selected="0">
            <x v="647"/>
          </reference>
          <reference field="6" count="1" selected="0">
            <x v="654"/>
          </reference>
          <reference field="7" count="1">
            <x v="303"/>
          </reference>
        </references>
      </pivotArea>
    </format>
    <format dxfId="79">
      <pivotArea dataOnly="0" labelOnly="1" outline="0" fieldPosition="0">
        <references count="3">
          <reference field="5" count="1" selected="0">
            <x v="648"/>
          </reference>
          <reference field="6" count="1" selected="0">
            <x v="653"/>
          </reference>
          <reference field="7" count="1">
            <x v="304"/>
          </reference>
        </references>
      </pivotArea>
    </format>
    <format dxfId="78">
      <pivotArea dataOnly="0" labelOnly="1" outline="0" fieldPosition="0">
        <references count="3">
          <reference field="5" count="1" selected="0">
            <x v="649"/>
          </reference>
          <reference field="6" count="1" selected="0">
            <x v="32"/>
          </reference>
          <reference field="7" count="1">
            <x v="306"/>
          </reference>
        </references>
      </pivotArea>
    </format>
    <format dxfId="77">
      <pivotArea dataOnly="0" labelOnly="1" outline="0" fieldPosition="0">
        <references count="3">
          <reference field="5" count="1" selected="0">
            <x v="650"/>
          </reference>
          <reference field="6" count="1" selected="0">
            <x v="7"/>
          </reference>
          <reference field="7" count="1">
            <x v="309"/>
          </reference>
        </references>
      </pivotArea>
    </format>
    <format dxfId="76">
      <pivotArea dataOnly="0" labelOnly="1" outline="0" fieldPosition="0">
        <references count="3">
          <reference field="5" count="1" selected="0">
            <x v="651"/>
          </reference>
          <reference field="6" count="1" selected="0">
            <x v="637"/>
          </reference>
          <reference field="7" count="1">
            <x v="311"/>
          </reference>
        </references>
      </pivotArea>
    </format>
    <format dxfId="75">
      <pivotArea dataOnly="0" labelOnly="1" outline="0" fieldPosition="0">
        <references count="3">
          <reference field="5" count="1" selected="0">
            <x v="652"/>
          </reference>
          <reference field="6" count="1" selected="0">
            <x v="5"/>
          </reference>
          <reference field="7" count="1">
            <x v="313"/>
          </reference>
        </references>
      </pivotArea>
    </format>
    <format dxfId="74">
      <pivotArea dataOnly="0" labelOnly="1" outline="0" fieldPosition="0">
        <references count="3">
          <reference field="5" count="1" selected="0">
            <x v="653"/>
          </reference>
          <reference field="6" count="1" selected="0">
            <x v="10"/>
          </reference>
          <reference field="7" count="1">
            <x v="316"/>
          </reference>
        </references>
      </pivotArea>
    </format>
    <format dxfId="73">
      <pivotArea dataOnly="0" labelOnly="1" outline="0" fieldPosition="0">
        <references count="3">
          <reference field="5" count="1" selected="0">
            <x v="654"/>
          </reference>
          <reference field="6" count="1" selected="0">
            <x v="11"/>
          </reference>
          <reference field="7" count="1">
            <x v="5"/>
          </reference>
        </references>
      </pivotArea>
    </format>
    <format dxfId="72">
      <pivotArea dataOnly="0" labelOnly="1" outline="0" fieldPosition="0">
        <references count="3">
          <reference field="5" count="1" selected="0">
            <x v="655"/>
          </reference>
          <reference field="6" count="1" selected="0">
            <x v="18"/>
          </reference>
          <reference field="7" count="1">
            <x v="331"/>
          </reference>
        </references>
      </pivotArea>
    </format>
    <format dxfId="71">
      <pivotArea dataOnly="0" labelOnly="1" outline="0" fieldPosition="0">
        <references count="3">
          <reference field="5" count="1" selected="0">
            <x v="656"/>
          </reference>
          <reference field="6" count="1" selected="0">
            <x v="16"/>
          </reference>
          <reference field="7" count="1">
            <x v="332"/>
          </reference>
        </references>
      </pivotArea>
    </format>
    <format dxfId="70">
      <pivotArea dataOnly="0" labelOnly="1" outline="0" fieldPosition="0">
        <references count="3">
          <reference field="5" count="1" selected="0">
            <x v="657"/>
          </reference>
          <reference field="6" count="1" selected="0">
            <x v="0"/>
          </reference>
          <reference field="7" count="1">
            <x v="14"/>
          </reference>
        </references>
      </pivotArea>
    </format>
    <format dxfId="69">
      <pivotArea dataOnly="0" labelOnly="1" outline="0" fieldPosition="0">
        <references count="3">
          <reference field="5" count="1" selected="0">
            <x v="658"/>
          </reference>
          <reference field="6" count="1" selected="0">
            <x v="757"/>
          </reference>
          <reference field="7" count="1">
            <x v="40"/>
          </reference>
        </references>
      </pivotArea>
    </format>
    <format dxfId="68">
      <pivotArea dataOnly="0" labelOnly="1" outline="0" fieldPosition="0">
        <references count="3">
          <reference field="5" count="1" selected="0">
            <x v="659"/>
          </reference>
          <reference field="6" count="1" selected="0">
            <x v="787"/>
          </reference>
          <reference field="7" count="1">
            <x v="41"/>
          </reference>
        </references>
      </pivotArea>
    </format>
    <format dxfId="67">
      <pivotArea dataOnly="0" labelOnly="1" outline="0" fieldPosition="0">
        <references count="3">
          <reference field="5" count="1" selected="0">
            <x v="660"/>
          </reference>
          <reference field="6" count="1" selected="0">
            <x v="786"/>
          </reference>
          <reference field="7" count="1">
            <x v="42"/>
          </reference>
        </references>
      </pivotArea>
    </format>
    <format dxfId="66">
      <pivotArea dataOnly="0" labelOnly="1" outline="0" fieldPosition="0">
        <references count="3">
          <reference field="5" count="1" selected="0">
            <x v="661"/>
          </reference>
          <reference field="6" count="1" selected="0">
            <x v="759"/>
          </reference>
          <reference field="7" count="1">
            <x v="133"/>
          </reference>
        </references>
      </pivotArea>
    </format>
    <format dxfId="65">
      <pivotArea dataOnly="0" labelOnly="1" outline="0" fieldPosition="0">
        <references count="3">
          <reference field="5" count="1" selected="0">
            <x v="662"/>
          </reference>
          <reference field="6" count="1" selected="0">
            <x v="713"/>
          </reference>
          <reference field="7" count="1">
            <x v="134"/>
          </reference>
        </references>
      </pivotArea>
    </format>
    <format dxfId="64">
      <pivotArea dataOnly="0" labelOnly="1" outline="0" fieldPosition="0">
        <references count="3">
          <reference field="5" count="1" selected="0">
            <x v="663"/>
          </reference>
          <reference field="6" count="1" selected="0">
            <x v="262"/>
          </reference>
          <reference field="7" count="1">
            <x v="135"/>
          </reference>
        </references>
      </pivotArea>
    </format>
    <format dxfId="63">
      <pivotArea dataOnly="0" labelOnly="1" outline="0" fieldPosition="0">
        <references count="3">
          <reference field="5" count="1" selected="0">
            <x v="664"/>
          </reference>
          <reference field="6" count="1" selected="0">
            <x v="119"/>
          </reference>
          <reference field="7" count="1">
            <x v="182"/>
          </reference>
        </references>
      </pivotArea>
    </format>
    <format dxfId="62">
      <pivotArea dataOnly="0" labelOnly="1" outline="0" fieldPosition="0">
        <references count="3">
          <reference field="5" count="1" selected="0">
            <x v="665"/>
          </reference>
          <reference field="6" count="1" selected="0">
            <x v="254"/>
          </reference>
          <reference field="7" count="1">
            <x v="290"/>
          </reference>
        </references>
      </pivotArea>
    </format>
    <format dxfId="61">
      <pivotArea dataOnly="0" labelOnly="1" outline="0" fieldPosition="0">
        <references count="3">
          <reference field="5" count="1" selected="0">
            <x v="666"/>
          </reference>
          <reference field="6" count="1" selected="0">
            <x v="435"/>
          </reference>
          <reference field="7" count="1">
            <x v="307"/>
          </reference>
        </references>
      </pivotArea>
    </format>
    <format dxfId="60">
      <pivotArea dataOnly="0" labelOnly="1" outline="0" fieldPosition="0">
        <references count="3">
          <reference field="5" count="1" selected="0">
            <x v="667"/>
          </reference>
          <reference field="6" count="1" selected="0">
            <x v="78"/>
          </reference>
          <reference field="7" count="1">
            <x v="308"/>
          </reference>
        </references>
      </pivotArea>
    </format>
    <format dxfId="59">
      <pivotArea dataOnly="0" labelOnly="1" outline="0" fieldPosition="0">
        <references count="3">
          <reference field="5" count="1" selected="0">
            <x v="668"/>
          </reference>
          <reference field="6" count="1" selected="0">
            <x v="714"/>
          </reference>
          <reference field="7" count="1">
            <x v="333"/>
          </reference>
        </references>
      </pivotArea>
    </format>
    <format dxfId="58">
      <pivotArea dataOnly="0" labelOnly="1" outline="0" fieldPosition="0">
        <references count="3">
          <reference field="5" count="1" selected="0">
            <x v="669"/>
          </reference>
          <reference field="6" count="1" selected="0">
            <x v="384"/>
          </reference>
          <reference field="7" count="1">
            <x v="351"/>
          </reference>
        </references>
      </pivotArea>
    </format>
    <format dxfId="57">
      <pivotArea dataOnly="0" labelOnly="1" outline="0" fieldPosition="0">
        <references count="3">
          <reference field="5" count="1" selected="0">
            <x v="670"/>
          </reference>
          <reference field="6" count="1" selected="0">
            <x v="242"/>
          </reference>
          <reference field="7" count="1">
            <x v="352"/>
          </reference>
        </references>
      </pivotArea>
    </format>
    <format dxfId="56">
      <pivotArea dataOnly="0" labelOnly="1" outline="0" fieldPosition="0">
        <references count="3">
          <reference field="5" count="1" selected="0">
            <x v="671"/>
          </reference>
          <reference field="6" count="1" selected="0">
            <x v="166"/>
          </reference>
          <reference field="7" count="1">
            <x v="357"/>
          </reference>
        </references>
      </pivotArea>
    </format>
    <format dxfId="55">
      <pivotArea dataOnly="0" labelOnly="1" outline="0" fieldPosition="0">
        <references count="3">
          <reference field="5" count="1" selected="0">
            <x v="672"/>
          </reference>
          <reference field="6" count="1" selected="0">
            <x v="167"/>
          </reference>
          <reference field="7" count="1">
            <x v="358"/>
          </reference>
        </references>
      </pivotArea>
    </format>
    <format dxfId="54">
      <pivotArea dataOnly="0" labelOnly="1" outline="0" fieldPosition="0">
        <references count="3">
          <reference field="5" count="1" selected="0">
            <x v="673"/>
          </reference>
          <reference field="6" count="1" selected="0">
            <x v="177"/>
          </reference>
          <reference field="7" count="1">
            <x v="359"/>
          </reference>
        </references>
      </pivotArea>
    </format>
    <format dxfId="53">
      <pivotArea dataOnly="0" labelOnly="1" outline="0" fieldPosition="0">
        <references count="3">
          <reference field="5" count="1" selected="0">
            <x v="674"/>
          </reference>
          <reference field="6" count="1" selected="0">
            <x v="178"/>
          </reference>
          <reference field="7" count="1">
            <x v="360"/>
          </reference>
        </references>
      </pivotArea>
    </format>
    <format dxfId="52">
      <pivotArea dataOnly="0" labelOnly="1" outline="0" fieldPosition="0">
        <references count="3">
          <reference field="5" count="1" selected="0">
            <x v="675"/>
          </reference>
          <reference field="6" count="1" selected="0">
            <x v="173"/>
          </reference>
          <reference field="7" count="1">
            <x v="5"/>
          </reference>
        </references>
      </pivotArea>
    </format>
    <format dxfId="51">
      <pivotArea dataOnly="0" labelOnly="1" outline="0" fieldPosition="0">
        <references count="3">
          <reference field="5" count="1" selected="0">
            <x v="676"/>
          </reference>
          <reference field="6" count="1" selected="0">
            <x v="174"/>
          </reference>
          <reference field="7" count="1">
            <x v="361"/>
          </reference>
        </references>
      </pivotArea>
    </format>
    <format dxfId="50">
      <pivotArea dataOnly="0" labelOnly="1" outline="0" fieldPosition="0">
        <references count="3">
          <reference field="5" count="1" selected="0">
            <x v="677"/>
          </reference>
          <reference field="6" count="1" selected="0">
            <x v="172"/>
          </reference>
          <reference field="7" count="1">
            <x v="362"/>
          </reference>
        </references>
      </pivotArea>
    </format>
    <format dxfId="49">
      <pivotArea dataOnly="0" labelOnly="1" outline="0" fieldPosition="0">
        <references count="3">
          <reference field="5" count="1" selected="0">
            <x v="678"/>
          </reference>
          <reference field="6" count="1" selected="0">
            <x v="176"/>
          </reference>
          <reference field="7" count="1">
            <x v="363"/>
          </reference>
        </references>
      </pivotArea>
    </format>
    <format dxfId="48">
      <pivotArea dataOnly="0" labelOnly="1" outline="0" fieldPosition="0">
        <references count="3">
          <reference field="5" count="1" selected="0">
            <x v="679"/>
          </reference>
          <reference field="6" count="1" selected="0">
            <x v="589"/>
          </reference>
          <reference field="7" count="1">
            <x v="364"/>
          </reference>
        </references>
      </pivotArea>
    </format>
    <format dxfId="47">
      <pivotArea dataOnly="0" labelOnly="1" outline="0" fieldPosition="0">
        <references count="3">
          <reference field="5" count="1" selected="0">
            <x v="680"/>
          </reference>
          <reference field="6" count="1" selected="0">
            <x v="590"/>
          </reference>
          <reference field="7" count="1">
            <x v="365"/>
          </reference>
        </references>
      </pivotArea>
    </format>
    <format dxfId="46">
      <pivotArea dataOnly="0" labelOnly="1" outline="0" fieldPosition="0">
        <references count="3">
          <reference field="5" count="1" selected="0">
            <x v="681"/>
          </reference>
          <reference field="6" count="1" selected="0">
            <x v="586"/>
          </reference>
          <reference field="7" count="1">
            <x v="366"/>
          </reference>
        </references>
      </pivotArea>
    </format>
    <format dxfId="45">
      <pivotArea dataOnly="0" labelOnly="1" outline="0" fieldPosition="0">
        <references count="3">
          <reference field="5" count="1" selected="0">
            <x v="682"/>
          </reference>
          <reference field="6" count="1" selected="0">
            <x v="591"/>
          </reference>
          <reference field="7" count="1">
            <x v="367"/>
          </reference>
        </references>
      </pivotArea>
    </format>
    <format dxfId="44">
      <pivotArea dataOnly="0" labelOnly="1" outline="0" fieldPosition="0">
        <references count="3">
          <reference field="5" count="1" selected="0">
            <x v="683"/>
          </reference>
          <reference field="6" count="1" selected="0">
            <x v="587"/>
          </reference>
          <reference field="7" count="1">
            <x v="368"/>
          </reference>
        </references>
      </pivotArea>
    </format>
    <format dxfId="43">
      <pivotArea dataOnly="0" labelOnly="1" outline="0" fieldPosition="0">
        <references count="3">
          <reference field="5" count="1" selected="0">
            <x v="684"/>
          </reference>
          <reference field="6" count="1" selected="0">
            <x v="588"/>
          </reference>
          <reference field="7" count="1">
            <x v="369"/>
          </reference>
        </references>
      </pivotArea>
    </format>
    <format dxfId="42">
      <pivotArea dataOnly="0" labelOnly="1" outline="0" fieldPosition="0">
        <references count="3">
          <reference field="5" count="1" selected="0">
            <x v="685"/>
          </reference>
          <reference field="6" count="1" selected="0">
            <x v="592"/>
          </reference>
          <reference field="7" count="1">
            <x v="370"/>
          </reference>
        </references>
      </pivotArea>
    </format>
    <format dxfId="41">
      <pivotArea dataOnly="0" labelOnly="1" outline="0" fieldPosition="0">
        <references count="3">
          <reference field="5" count="1" selected="0">
            <x v="686"/>
          </reference>
          <reference field="6" count="1" selected="0">
            <x v="584"/>
          </reference>
          <reference field="7" count="1">
            <x v="371"/>
          </reference>
        </references>
      </pivotArea>
    </format>
    <format dxfId="40">
      <pivotArea dataOnly="0" labelOnly="1" outline="0" fieldPosition="0">
        <references count="3">
          <reference field="5" count="1" selected="0">
            <x v="687"/>
          </reference>
          <reference field="6" count="1" selected="0">
            <x v="244"/>
          </reference>
          <reference field="7" count="1">
            <x v="449"/>
          </reference>
        </references>
      </pivotArea>
    </format>
    <format dxfId="39">
      <pivotArea dataOnly="0" labelOnly="1" outline="0" fieldPosition="0">
        <references count="3">
          <reference field="5" count="1" selected="0">
            <x v="688"/>
          </reference>
          <reference field="6" count="1" selected="0">
            <x v="621"/>
          </reference>
          <reference field="7" count="1">
            <x v="192"/>
          </reference>
        </references>
      </pivotArea>
    </format>
    <format dxfId="38">
      <pivotArea dataOnly="0" labelOnly="1" outline="0" fieldPosition="0">
        <references count="3">
          <reference field="5" count="1" selected="0">
            <x v="689"/>
          </reference>
          <reference field="6" count="1" selected="0">
            <x v="789"/>
          </reference>
          <reference field="7" count="1">
            <x v="5"/>
          </reference>
        </references>
      </pivotArea>
    </format>
    <format dxfId="37">
      <pivotArea dataOnly="0" labelOnly="1" outline="0" fieldPosition="0">
        <references count="3">
          <reference field="5" count="1" selected="0">
            <x v="693"/>
          </reference>
          <reference field="6" count="1" selected="0">
            <x v="215"/>
          </reference>
          <reference field="7" count="1">
            <x v="448"/>
          </reference>
        </references>
      </pivotArea>
    </format>
    <format dxfId="36">
      <pivotArea dataOnly="0" labelOnly="1" outline="0" fieldPosition="0">
        <references count="3">
          <reference field="5" count="1" selected="0">
            <x v="694"/>
          </reference>
          <reference field="6" count="1" selected="0">
            <x v="216"/>
          </reference>
          <reference field="7" count="1">
            <x v="5"/>
          </reference>
        </references>
      </pivotArea>
    </format>
    <format dxfId="35">
      <pivotArea dataOnly="0" labelOnly="1" outline="0" fieldPosition="0">
        <references count="3">
          <reference field="5" count="1" selected="0">
            <x v="695"/>
          </reference>
          <reference field="6" count="1" selected="0">
            <x v="213"/>
          </reference>
          <reference field="7" count="1">
            <x v="381"/>
          </reference>
        </references>
      </pivotArea>
    </format>
    <format dxfId="34">
      <pivotArea dataOnly="0" labelOnly="1" outline="0" fieldPosition="0">
        <references count="3">
          <reference field="5" count="1" selected="0">
            <x v="696"/>
          </reference>
          <reference field="6" count="1" selected="0">
            <x v="214"/>
          </reference>
          <reference field="7" count="1">
            <x v="384"/>
          </reference>
        </references>
      </pivotArea>
    </format>
    <format dxfId="33">
      <pivotArea dataOnly="0" labelOnly="1" outline="0" fieldPosition="0">
        <references count="3">
          <reference field="5" count="1" selected="0">
            <x v="697"/>
          </reference>
          <reference field="6" count="1" selected="0">
            <x v="633"/>
          </reference>
          <reference field="7" count="1">
            <x v="5"/>
          </reference>
        </references>
      </pivotArea>
    </format>
    <format dxfId="32">
      <pivotArea dataOnly="0" labelOnly="1" outline="0" fieldPosition="0">
        <references count="3">
          <reference field="5" count="1" selected="0">
            <x v="698"/>
          </reference>
          <reference field="6" count="1" selected="0">
            <x v="631"/>
          </reference>
          <reference field="7" count="1">
            <x v="5"/>
          </reference>
        </references>
      </pivotArea>
    </format>
    <format dxfId="31">
      <pivotArea dataOnly="0" labelOnly="1" outline="0" fieldPosition="0">
        <references count="3">
          <reference field="5" count="1" selected="0">
            <x v="699"/>
          </reference>
          <reference field="6" count="1" selected="0">
            <x v="632"/>
          </reference>
          <reference field="7" count="1">
            <x v="5"/>
          </reference>
        </references>
      </pivotArea>
    </format>
    <format dxfId="30">
      <pivotArea dataOnly="0" labelOnly="1" outline="0" fieldPosition="0">
        <references count="3">
          <reference field="5" count="1" selected="0">
            <x v="700"/>
          </reference>
          <reference field="6" count="1" selected="0">
            <x v="630"/>
          </reference>
          <reference field="7" count="1">
            <x v="5"/>
          </reference>
        </references>
      </pivotArea>
    </format>
    <format dxfId="29">
      <pivotArea dataOnly="0" labelOnly="1" outline="0" fieldPosition="0">
        <references count="3">
          <reference field="5" count="1" selected="0">
            <x v="701"/>
          </reference>
          <reference field="6" count="1" selected="0">
            <x v="634"/>
          </reference>
          <reference field="7" count="1">
            <x v="5"/>
          </reference>
        </references>
      </pivotArea>
    </format>
    <format dxfId="28">
      <pivotArea dataOnly="0" labelOnly="1" outline="0" fieldPosition="0">
        <references count="3">
          <reference field="5" count="1" selected="0">
            <x v="702"/>
          </reference>
          <reference field="6" count="1" selected="0">
            <x v="629"/>
          </reference>
          <reference field="7" count="1">
            <x v="5"/>
          </reference>
        </references>
      </pivotArea>
    </format>
    <format dxfId="27">
      <pivotArea dataOnly="0" labelOnly="1" outline="0" fieldPosition="0">
        <references count="3">
          <reference field="5" count="1" selected="0">
            <x v="703"/>
          </reference>
          <reference field="6" count="1" selected="0">
            <x v="627"/>
          </reference>
          <reference field="7" count="1">
            <x v="5"/>
          </reference>
        </references>
      </pivotArea>
    </format>
    <format dxfId="26">
      <pivotArea dataOnly="0" labelOnly="1" outline="0" fieldPosition="0">
        <references count="3">
          <reference field="5" count="1" selected="0">
            <x v="704"/>
          </reference>
          <reference field="6" count="1" selected="0">
            <x v="628"/>
          </reference>
          <reference field="7" count="1">
            <x v="5"/>
          </reference>
        </references>
      </pivotArea>
    </format>
    <format dxfId="25">
      <pivotArea dataOnly="0" labelOnly="1" outline="0" fieldPosition="0">
        <references count="3">
          <reference field="5" count="1" selected="0">
            <x v="705"/>
          </reference>
          <reference field="6" count="1" selected="0">
            <x v="327"/>
          </reference>
          <reference field="7" count="1">
            <x v="68"/>
          </reference>
        </references>
      </pivotArea>
    </format>
    <format dxfId="24">
      <pivotArea dataOnly="0" labelOnly="1" outline="0" fieldPosition="0">
        <references count="3">
          <reference field="5" count="1" selected="0">
            <x v="706"/>
          </reference>
          <reference field="6" count="1" selected="0">
            <x v="329"/>
          </reference>
          <reference field="7" count="1">
            <x v="29"/>
          </reference>
        </references>
      </pivotArea>
    </format>
    <format dxfId="23">
      <pivotArea dataOnly="0" labelOnly="1" outline="0" fieldPosition="0">
        <references count="3">
          <reference field="5" count="1" selected="0">
            <x v="707"/>
          </reference>
          <reference field="6" count="1" selected="0">
            <x v="647"/>
          </reference>
          <reference field="7" count="1">
            <x v="374"/>
          </reference>
        </references>
      </pivotArea>
    </format>
    <format dxfId="22">
      <pivotArea dataOnly="0" labelOnly="1" outline="0" fieldPosition="0">
        <references count="3">
          <reference field="5" count="1" selected="0">
            <x v="708"/>
          </reference>
          <reference field="6" count="1" selected="0">
            <x v="649"/>
          </reference>
          <reference field="7" count="1">
            <x v="5"/>
          </reference>
        </references>
      </pivotArea>
    </format>
  </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ZON_SOCIAL" xr10:uid="{00000000-0013-0000-FFFF-FFFF01000000}" sourceName="RAZON SOCIAL">
  <pivotTables>
    <pivotTable tabId="170" name="Tabla dinámica1"/>
  </pivotTables>
  <data>
    <tabular pivotCacheId="1">
      <items count="192">
        <i x="3" s="1"/>
        <i x="176" s="1"/>
        <i x="6" s="1"/>
        <i x="154" s="1"/>
        <i x="36" s="1"/>
        <i x="160" s="1"/>
        <i x="166" s="1"/>
        <i x="126" s="1"/>
        <i x="119" s="1"/>
        <i x="159" s="1"/>
        <i x="156" s="1"/>
        <i x="92" s="1"/>
        <i x="155" s="1"/>
        <i x="167" s="1"/>
        <i x="20" s="1"/>
        <i x="16" s="1"/>
        <i x="78" s="1"/>
        <i x="33" s="1"/>
        <i x="35" s="1"/>
        <i x="66" s="1"/>
        <i x="77" s="1"/>
        <i x="129" s="1"/>
        <i x="29" s="1"/>
        <i x="57" s="1"/>
        <i x="61" s="1"/>
        <i x="122" s="1"/>
        <i x="39" s="1"/>
        <i x="17" s="1"/>
        <i x="172" s="1"/>
        <i x="100" s="1"/>
        <i x="120" s="1"/>
        <i x="181" s="1"/>
        <i x="131" s="1"/>
        <i x="102" s="1"/>
        <i x="123" s="1"/>
        <i x="145" s="1"/>
        <i x="157" s="1"/>
        <i x="170" s="1"/>
        <i x="148" s="1"/>
        <i x="15" s="1"/>
        <i x="174" s="1"/>
        <i x="67" s="1"/>
        <i x="132" s="1"/>
        <i x="8" s="1"/>
        <i x="45" s="1"/>
        <i x="146" s="1"/>
        <i x="26" s="1"/>
        <i x="34" s="1"/>
        <i x="152" s="1"/>
        <i x="23" s="1"/>
        <i x="150" s="1"/>
        <i x="46" s="1"/>
        <i x="124" s="1"/>
        <i x="22" s="1"/>
        <i x="97" s="1"/>
        <i x="38" s="1"/>
        <i x="139" s="1"/>
        <i x="107" s="1"/>
        <i x="151" s="1"/>
        <i x="18" s="1"/>
        <i x="13" s="1"/>
        <i x="12" s="1"/>
        <i x="28" s="1"/>
        <i x="2" s="1"/>
        <i x="4" s="1"/>
        <i x="25" s="1"/>
        <i x="91" s="1"/>
        <i x="143" s="1"/>
        <i x="95" s="1"/>
        <i x="165" s="1"/>
        <i x="52" s="1"/>
        <i x="74" s="1"/>
        <i x="162" s="1"/>
        <i x="55" s="1"/>
        <i x="168" s="1"/>
        <i x="53" s="1"/>
        <i x="138" s="1"/>
        <i x="140" s="1"/>
        <i x="179" s="1"/>
        <i x="59" s="1"/>
        <i x="147" s="1"/>
        <i x="87" s="1"/>
        <i x="164" s="1"/>
        <i x="173" s="1"/>
        <i x="158" s="1"/>
        <i x="171" s="1"/>
        <i x="86" s="1"/>
        <i x="128" s="1"/>
        <i x="182" s="1"/>
        <i x="137" s="1"/>
        <i x="169" s="1"/>
        <i x="184" s="1"/>
        <i x="24" s="1"/>
        <i x="133" s="1"/>
        <i x="142" s="1"/>
        <i x="180" s="1"/>
        <i x="135" s="1"/>
        <i x="37" s="1"/>
        <i x="109" s="1"/>
        <i x="183" s="1"/>
        <i x="103" s="1"/>
        <i x="118" s="1"/>
        <i x="163" s="1"/>
        <i x="1" s="1"/>
        <i x="149" s="1"/>
        <i x="134" s="1"/>
        <i x="136" s="1"/>
        <i x="185" s="1"/>
        <i x="177" s="1"/>
        <i x="141" s="1"/>
        <i x="27" s="1"/>
        <i x="14" s="1"/>
        <i x="82" s="1"/>
        <i x="65" s="1"/>
        <i x="175" s="1"/>
        <i x="19" s="1"/>
        <i x="0" s="1"/>
        <i x="121" s="1"/>
        <i x="161" s="1"/>
        <i x="108" s="1"/>
        <i x="144" s="1"/>
        <i x="76" s="1"/>
        <i x="10" s="1"/>
        <i x="153" s="1"/>
        <i x="5" s="1"/>
        <i x="125" s="1"/>
        <i x="127" s="1"/>
        <i x="178" s="1"/>
        <i x="9" s="1"/>
        <i x="30" s="1"/>
        <i x="49" s="1"/>
        <i x="48" s="1"/>
        <i x="130" s="1"/>
        <i x="191" s="1" nd="1"/>
        <i x="47" s="1" nd="1"/>
        <i x="89" s="1" nd="1"/>
        <i x="72" s="1" nd="1"/>
        <i x="93" s="1" nd="1"/>
        <i x="31" s="1" nd="1"/>
        <i x="112" s="1" nd="1"/>
        <i x="51" s="1" nd="1"/>
        <i x="75" s="1" nd="1"/>
        <i x="56" s="1" nd="1"/>
        <i x="116" s="1" nd="1"/>
        <i x="40" s="1" nd="1"/>
        <i x="115" s="1" nd="1"/>
        <i x="50" s="1" nd="1"/>
        <i x="90" s="1" nd="1"/>
        <i x="94" s="1" nd="1"/>
        <i x="70" s="1" nd="1"/>
        <i x="105" s="1" nd="1"/>
        <i x="58" s="1" nd="1"/>
        <i x="189" s="1" nd="1"/>
        <i x="69" s="1" nd="1"/>
        <i x="186" s="1" nd="1"/>
        <i x="85" s="1" nd="1"/>
        <i x="68" s="1" nd="1"/>
        <i x="63" s="1" nd="1"/>
        <i x="113" s="1" nd="1"/>
        <i x="71" s="1" nd="1"/>
        <i x="114" s="1" nd="1"/>
        <i x="7" s="1" nd="1"/>
        <i x="54" s="1" nd="1"/>
        <i x="43" s="1" nd="1"/>
        <i x="111" s="1" nd="1"/>
        <i x="88" s="1" nd="1"/>
        <i x="187" s="1" nd="1"/>
        <i x="84" s="1" nd="1"/>
        <i x="110" s="1" nd="1"/>
        <i x="117" s="1" nd="1"/>
        <i x="99" s="1" nd="1"/>
        <i x="32" s="1" nd="1"/>
        <i x="101" s="1" nd="1"/>
        <i x="73" s="1" nd="1"/>
        <i x="60" s="1" nd="1"/>
        <i x="41" s="1" nd="1"/>
        <i x="81" s="1" nd="1"/>
        <i x="104" s="1" nd="1"/>
        <i x="44" s="1" nd="1"/>
        <i x="80" s="1" nd="1"/>
        <i x="98" s="1" nd="1"/>
        <i x="96" s="1" nd="1"/>
        <i x="64" s="1" nd="1"/>
        <i x="11" s="1" nd="1"/>
        <i x="42" s="1" nd="1"/>
        <i x="106" s="1" nd="1"/>
        <i x="62" s="1" nd="1"/>
        <i x="79" s="1" nd="1"/>
        <i x="188" s="1" nd="1"/>
        <i x="21" s="1" nd="1"/>
        <i x="83" s="1" nd="1"/>
        <i x="19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ZON_SOCIAL2" xr10:uid="{00000000-0013-0000-FFFF-FFFF02000000}" sourceName="RAZON SOCIAL">
  <pivotTables>
    <pivotTable tabId="181" name="Tabla dinámica1"/>
  </pivotTables>
  <data>
    <tabular pivotCacheId="1">
      <items count="192">
        <i x="3" s="1"/>
        <i x="47" s="1"/>
        <i x="89" s="1"/>
        <i x="176" s="1"/>
        <i x="6" s="1"/>
        <i x="154" s="1"/>
        <i x="36" s="1"/>
        <i x="126" s="1"/>
        <i x="119" s="1"/>
        <i x="159" s="1"/>
        <i x="93" s="1"/>
        <i x="31" s="1"/>
        <i x="156" s="1"/>
        <i x="92" s="1"/>
        <i x="20" s="1"/>
        <i x="16" s="1"/>
        <i x="78" s="1"/>
        <i x="51" s="1"/>
        <i x="35" s="1"/>
        <i x="66" s="1"/>
        <i x="77" s="1"/>
        <i x="129" s="1"/>
        <i x="29" s="1"/>
        <i x="57" s="1"/>
        <i x="61" s="1"/>
        <i x="122" s="1"/>
        <i x="75" s="1"/>
        <i x="17" s="1"/>
        <i x="172" s="1"/>
        <i x="100" s="1"/>
        <i x="40" s="1"/>
        <i x="115" s="1"/>
        <i x="50" s="1"/>
        <i x="120" s="1"/>
        <i x="131" s="1"/>
        <i x="102" s="1"/>
        <i x="123" s="1"/>
        <i x="145" s="1"/>
        <i x="157" s="1"/>
        <i x="148" s="1"/>
        <i x="15" s="1"/>
        <i x="174" s="1"/>
        <i x="132" s="1"/>
        <i x="8" s="1"/>
        <i x="90" s="1"/>
        <i x="45" s="1"/>
        <i x="146" s="1"/>
        <i x="70" s="1"/>
        <i x="26" s="1"/>
        <i x="23" s="1"/>
        <i x="105" s="1"/>
        <i x="150" s="1"/>
        <i x="46" s="1"/>
        <i x="124" s="1"/>
        <i x="22" s="1"/>
        <i x="97" s="1"/>
        <i x="38" s="1"/>
        <i x="139" s="1"/>
        <i x="151" s="1"/>
        <i x="18" s="1"/>
        <i x="13" s="1"/>
        <i x="12" s="1"/>
        <i x="28" s="1"/>
        <i x="2" s="1"/>
        <i x="4" s="1"/>
        <i x="25" s="1"/>
        <i x="91" s="1"/>
        <i x="143" s="1"/>
        <i x="95" s="1"/>
        <i x="43" s="1"/>
        <i x="111" s="1"/>
        <i x="88" s="1"/>
        <i x="52" s="1"/>
        <i x="74" s="1"/>
        <i x="84" s="1"/>
        <i x="110" s="1"/>
        <i x="55" s="1"/>
        <i x="117" s="1"/>
        <i x="99" s="1"/>
        <i x="32" s="1"/>
        <i x="53" s="1"/>
        <i x="138" s="1"/>
        <i x="140" s="1"/>
        <i x="101" s="1"/>
        <i x="59" s="1"/>
        <i x="147" s="1"/>
        <i x="73" s="1"/>
        <i x="87" s="1"/>
        <i x="173" s="1"/>
        <i x="158" s="1"/>
        <i x="86" s="1"/>
        <i x="128" s="1"/>
        <i x="182" s="1"/>
        <i x="137" s="1"/>
        <i x="184" s="1"/>
        <i x="24" s="1"/>
        <i x="142" s="1"/>
        <i x="37" s="1"/>
        <i x="109" s="1"/>
        <i x="183" s="1"/>
        <i x="103" s="1"/>
        <i x="118" s="1"/>
        <i x="1" s="1"/>
        <i x="149" s="1"/>
        <i x="134" s="1"/>
        <i x="104" s="1"/>
        <i x="141" s="1"/>
        <i x="27" s="1"/>
        <i x="14" s="1"/>
        <i x="82" s="1"/>
        <i x="65" s="1"/>
        <i x="175" s="1"/>
        <i x="19" s="1"/>
        <i x="0" s="1"/>
        <i x="121" s="1"/>
        <i x="161" s="1"/>
        <i x="98" s="1"/>
        <i x="96" s="1"/>
        <i x="108" s="1"/>
        <i x="144" s="1"/>
        <i x="76" s="1"/>
        <i x="10" s="1"/>
        <i x="153" s="1"/>
        <i x="42" s="1"/>
        <i x="5" s="1"/>
        <i x="125" s="1"/>
        <i x="127" s="1"/>
        <i x="178" s="1"/>
        <i x="9" s="1"/>
        <i x="30" s="1"/>
        <i x="106" s="1"/>
        <i x="62" s="1"/>
        <i x="49" s="1"/>
        <i x="48" s="1"/>
        <i x="83" s="1"/>
        <i x="191" s="1" nd="1"/>
        <i x="160" s="1" nd="1"/>
        <i x="166" s="1" nd="1"/>
        <i x="72" s="1" nd="1"/>
        <i x="155" s="1" nd="1"/>
        <i x="167" s="1" nd="1"/>
        <i x="112" s="1" nd="1"/>
        <i x="33" s="1" nd="1"/>
        <i x="39" s="1" nd="1"/>
        <i x="56" s="1" nd="1"/>
        <i x="116" s="1" nd="1"/>
        <i x="181" s="1" nd="1"/>
        <i x="170" s="1" nd="1"/>
        <i x="67" s="1" nd="1"/>
        <i x="94" s="1" nd="1"/>
        <i x="34" s="1" nd="1"/>
        <i x="152" s="1" nd="1"/>
        <i x="58" s="1" nd="1"/>
        <i x="189" s="1" nd="1"/>
        <i x="69" s="1" nd="1"/>
        <i x="186" s="1" nd="1"/>
        <i x="85" s="1" nd="1"/>
        <i x="68" s="1" nd="1"/>
        <i x="63" s="1" nd="1"/>
        <i x="113" s="1" nd="1"/>
        <i x="107" s="1" nd="1"/>
        <i x="71" s="1" nd="1"/>
        <i x="114" s="1" nd="1"/>
        <i x="7" s="1" nd="1"/>
        <i x="54" s="1" nd="1"/>
        <i x="165" s="1" nd="1"/>
        <i x="187" s="1" nd="1"/>
        <i x="162" s="1" nd="1"/>
        <i x="168" s="1" nd="1"/>
        <i x="179" s="1" nd="1"/>
        <i x="164" s="1" nd="1"/>
        <i x="171" s="1" nd="1"/>
        <i x="169" s="1" nd="1"/>
        <i x="60" s="1" nd="1"/>
        <i x="133" s="1" nd="1"/>
        <i x="180" s="1" nd="1"/>
        <i x="135" s="1" nd="1"/>
        <i x="41" s="1" nd="1"/>
        <i x="163" s="1" nd="1"/>
        <i x="81" s="1" nd="1"/>
        <i x="136" s="1" nd="1"/>
        <i x="185" s="1" nd="1"/>
        <i x="177" s="1" nd="1"/>
        <i x="44" s="1" nd="1"/>
        <i x="80" s="1" nd="1"/>
        <i x="64" s="1" nd="1"/>
        <i x="11" s="1" nd="1"/>
        <i x="79" s="1" nd="1"/>
        <i x="188" s="1" nd="1"/>
        <i x="21" s="1" nd="1"/>
        <i x="130" s="1" nd="1"/>
        <i x="190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AMILIA" xr10:uid="{00000000-0013-0000-FFFF-FFFF03000000}" sourceName="FAMILIA">
  <pivotTables>
    <pivotTable tabId="181" name="Tabla dinámica1"/>
  </pivotTables>
  <data>
    <tabular pivotCacheId="1">
      <items count="16">
        <i x="5" s="1"/>
        <i x="4" s="1"/>
        <i x="2" s="1"/>
        <i x="3" s="1"/>
        <i x="1" s="1"/>
        <i x="0" s="1"/>
        <i x="13" s="1"/>
        <i x="15" s="1" nd="1"/>
        <i x="9" s="1" nd="1"/>
        <i x="8" s="1" nd="1"/>
        <i x="11" s="1" nd="1"/>
        <i x="10" s="1" nd="1"/>
        <i x="12" s="1" nd="1"/>
        <i x="6" s="1" nd="1"/>
        <i x="7" s="1" nd="1"/>
        <i x="14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EEDOR1" xr10:uid="{00000000-0013-0000-FFFF-FFFF04000000}" sourceName="PROVEEDOR">
  <pivotTables>
    <pivotTable tabId="181" name="Tabla dinámica1"/>
  </pivotTables>
  <data>
    <tabular pivotCacheId="1">
      <items count="24">
        <i x="23"/>
        <i x="9"/>
        <i x="14"/>
        <i x="0"/>
        <i x="15"/>
        <i x="19"/>
        <i x="18"/>
        <i x="10"/>
        <i x="1" s="1"/>
        <i x="22"/>
        <i x="16"/>
        <i x="11"/>
        <i x="12"/>
        <i x="17"/>
        <i x="7"/>
        <i x="13"/>
        <i x="2"/>
        <i x="3"/>
        <i x="4"/>
        <i x="5"/>
        <i x="20"/>
        <i x="21"/>
        <i x="8" nd="1"/>
        <i x="6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ZON SOCIAL" xr10:uid="{00000000-0014-0000-FFFF-FFFF01000000}" cache="SegmentaciónDeDatos_RAZON_SOCIAL" caption="RAZON SOCIAL" startItem="48" columnCount="3" style="SlicerStyleLight5" rowHeight="216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ZON SOCIAL 1" xr10:uid="{00000000-0014-0000-FFFF-FFFF02000000}" cache="SegmentaciónDeDatos_RAZON_SOCIAL2" caption="RAZON SOCIAL" startItem="1" style="SlicerStyleDark3" rowHeight="241300"/>
  <slicer name="FAMILIA" xr10:uid="{00000000-0014-0000-FFFF-FFFF03000000}" cache="SegmentaciónDeDatos_FAMILIA" caption="FAMILIA" startItem="11" style="SlicerStyleDark5" rowHeight="241300"/>
  <slicer name="PROVEEDOR 2" xr10:uid="{00000000-0014-0000-FFFF-FFFF04000000}" cache="SegmentaciónDeDatos_PROVEEDOR1" caption="PROVEEDOR" startItem="7" style="SlicerStyleDark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ACTURACION" displayName="FACTURACION" ref="C2:R8344" totalsRowShown="0" headerRowDxfId="1689" dataDxfId="1688">
  <autoFilter ref="C2:R8344" xr:uid="{00000000-0009-0000-0100-000001000000}"/>
  <sortState xmlns:xlrd2="http://schemas.microsoft.com/office/spreadsheetml/2017/richdata2" ref="C3:Q5625">
    <sortCondition ref="C3:C5625"/>
    <sortCondition ref="D3:D5625" customList="enero,febrero,marzo,abril,mayo,junio,julio,agosto,septiembre,octubre,noviembre,diciembre"/>
  </sortState>
  <tableColumns count="16">
    <tableColumn id="1" xr3:uid="{00000000-0010-0000-0000-000001000000}" name="AÑO" dataDxfId="1687"/>
    <tableColumn id="3" xr3:uid="{00000000-0010-0000-0000-000003000000}" name="MES" dataDxfId="1686"/>
    <tableColumn id="12" xr3:uid="{4CDAEBB3-0F39-49B1-94F1-36B7BBAE1CF1}" name="Mes numero" dataDxfId="1">
      <calculatedColumnFormula>MONTH(FACTURACION[[#This Row],[MES]]&amp;1)</calculatedColumnFormula>
    </tableColumn>
    <tableColumn id="16" xr3:uid="{A9AECD66-5741-44F7-984F-4ECD82089694}" name="fecha" dataDxfId="0">
      <calculatedColumnFormula>DATE(FACTURACION[[#This Row],[AÑO]],FACTURACION[[#This Row],[Mes numero]],1)</calculatedColumnFormula>
    </tableColumn>
    <tableColumn id="6" xr3:uid="{00000000-0010-0000-0000-000006000000}" name="DCTO" dataDxfId="1685"/>
    <tableColumn id="4" xr3:uid="{00000000-0010-0000-0000-000004000000}" name="NIT" dataDxfId="1684" dataCellStyle="Millares"/>
    <tableColumn id="2" xr3:uid="{00000000-0010-0000-0000-000002000000}" name="RAZON SOCIAL" dataDxfId="1683">
      <calculatedColumnFormula>+VLOOKUP(FACTURACION[[#This Row],[NIT]],TABLACLIENTE,2,FALSE)</calculatedColumnFormula>
    </tableColumn>
    <tableColumn id="8" xr3:uid="{00000000-0010-0000-0000-000008000000}" name="REFERENCIA" dataDxfId="1682"/>
    <tableColumn id="9" xr3:uid="{00000000-0010-0000-0000-000009000000}" name="DESCRIPCION DE PRODUCTO" dataDxfId="1681">
      <calculatedColumnFormula>+VLOOKUP(FACTURACION[[#This Row],[REFERENCIA]],CODINV,2,FALSE)</calculatedColumnFormula>
    </tableColumn>
    <tableColumn id="10" xr3:uid="{00000000-0010-0000-0000-00000A000000}" name="REF PROVEEDOR" dataDxfId="1680">
      <calculatedColumnFormula>IF(VLOOKUP(FACTURACION[[#This Row],[REFERENCIA]],CODINV,3,FALSE)=0,"",VLOOKUP(FACTURACION[[#This Row],[REFERENCIA]],CODINV,3,FALSE))</calculatedColumnFormula>
    </tableColumn>
    <tableColumn id="5" xr3:uid="{00000000-0010-0000-0000-000005000000}" name="FAMILIA" dataDxfId="1679">
      <calculatedColumnFormula>+VLOOKUP(FACTURACION[[#This Row],[REFERENCIA]],CODINV,4,FALSE)</calculatedColumnFormula>
    </tableColumn>
    <tableColumn id="7" xr3:uid="{00000000-0010-0000-0000-000007000000}" name="PROVEEDOR" dataDxfId="1678">
      <calculatedColumnFormula>+VLOOKUP(FACTURACION[[#This Row],[REFERENCIA]],CODINV,5,FALSE)</calculatedColumnFormula>
    </tableColumn>
    <tableColumn id="13" xr3:uid="{00000000-0010-0000-0000-00000D000000}" name="CANTIDAD" dataDxfId="1677"/>
    <tableColumn id="14" xr3:uid="{00000000-0010-0000-0000-00000E000000}" name="VR UNITARIO" dataDxfId="1676" dataCellStyle="Moneda"/>
    <tableColumn id="15" xr3:uid="{00000000-0010-0000-0000-00000F000000}" name="VR TOTAL M$000" dataDxfId="1675" dataCellStyle="Moneda">
      <calculatedColumnFormula>+FACTURACION[[#This Row],[CANTIDAD]]*FACTURACION[[#This Row],[VR UNITARIO]]/1000</calculatedColumnFormula>
    </tableColumn>
    <tableColumn id="11" xr3:uid="{00000000-0010-0000-0000-00000B000000}" name="CIUDAD" dataDxfId="1674">
      <calculatedColumnFormula>+VLOOKUP(FACTURACION[[#This Row],[NIT]],TABLACLIENTE,5,FALSE)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RODUCTOS" displayName="PRODUCTOS" ref="B2:F1861" totalsRowShown="0" headerRowDxfId="1673" dataDxfId="1671" headerRowBorderDxfId="1672" tableBorderDxfId="1670" totalsRowBorderDxfId="1669">
  <autoFilter ref="B2:F1861" xr:uid="{00000000-0009-0000-0100-000002000000}"/>
  <sortState xmlns:xlrd2="http://schemas.microsoft.com/office/spreadsheetml/2017/richdata2" ref="B3:F1775">
    <sortCondition ref="B3:B1775"/>
  </sortState>
  <tableColumns count="5">
    <tableColumn id="1" xr3:uid="{00000000-0010-0000-0100-000001000000}" name="CODIGOPRODUCTO" dataDxfId="1668"/>
    <tableColumn id="2" xr3:uid="{00000000-0010-0000-0100-000002000000}" name="DESCRIPCION DEL PRODUCTO" dataDxfId="1667"/>
    <tableColumn id="3" xr3:uid="{00000000-0010-0000-0100-000003000000}" name="Referencia" dataDxfId="1666"/>
    <tableColumn id="4" xr3:uid="{00000000-0010-0000-0100-000004000000}" name="FAMILIA" dataDxfId="1665"/>
    <tableColumn id="5" xr3:uid="{00000000-0010-0000-0100-000005000000}" name="PROVEEDOR" dataDxfId="166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CLIENTE" displayName="CLIENTE" ref="A1:E198" totalsRowShown="0" headerRowDxfId="1663" dataDxfId="1662">
  <autoFilter ref="A1:E198" xr:uid="{00000000-0009-0000-0100-000003000000}"/>
  <tableColumns count="5">
    <tableColumn id="4" xr3:uid="{00000000-0010-0000-0200-000004000000}" name="NIT" dataDxfId="1661"/>
    <tableColumn id="5" xr3:uid="{00000000-0010-0000-0200-000005000000}" name="RAZON SOCIAL" dataDxfId="1660"/>
    <tableColumn id="2" xr3:uid="{00000000-0010-0000-0200-000002000000}" name="SECTOR RES" dataDxfId="1659"/>
    <tableColumn id="3" xr3:uid="{00000000-0010-0000-0200-000003000000}" name="SECTOR" dataDxfId="1658"/>
    <tableColumn id="1" xr3:uid="{00000000-0010-0000-0200-000001000000}" name="CIUDAD" dataDxfId="1657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4" displayName="Tabla4" ref="A1:N40" totalsRowShown="0">
  <autoFilter ref="A1:N40" xr:uid="{00000000-0009-0000-0100-000004000000}"/>
  <tableColumns count="14">
    <tableColumn id="1" xr3:uid="{00000000-0010-0000-0300-000001000000}" name="AÑO"/>
    <tableColumn id="2" xr3:uid="{00000000-0010-0000-0300-000002000000}" name="MES"/>
    <tableColumn id="3" xr3:uid="{00000000-0010-0000-0300-000003000000}" name="DCTO"/>
    <tableColumn id="4" xr3:uid="{00000000-0010-0000-0300-000004000000}" name="NIT"/>
    <tableColumn id="5" xr3:uid="{00000000-0010-0000-0300-000005000000}" name="RAZON SOCIAL"/>
    <tableColumn id="6" xr3:uid="{00000000-0010-0000-0300-000006000000}" name="REFERENCIA"/>
    <tableColumn id="7" xr3:uid="{00000000-0010-0000-0300-000007000000}" name="DESCRIPCION DE PRODUCTO"/>
    <tableColumn id="8" xr3:uid="{00000000-0010-0000-0300-000008000000}" name="REF PROVEEDOR"/>
    <tableColumn id="9" xr3:uid="{00000000-0010-0000-0300-000009000000}" name="FAMILIA"/>
    <tableColumn id="10" xr3:uid="{00000000-0010-0000-0300-00000A000000}" name="PROVEEDOR"/>
    <tableColumn id="11" xr3:uid="{00000000-0010-0000-0300-00000B000000}" name="CANTIDAD"/>
    <tableColumn id="12" xr3:uid="{00000000-0010-0000-0300-00000C000000}" name="VR UNITARIO"/>
    <tableColumn id="13" xr3:uid="{00000000-0010-0000-0300-00000D000000}" name="VR TOTAL M$000"/>
    <tableColumn id="14" xr3:uid="{00000000-0010-0000-0300-00000E000000}" name="CIUDA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a5" displayName="Tabla5" ref="A1:N336" totalsRowShown="0">
  <autoFilter ref="A1:N336" xr:uid="{00000000-0009-0000-0100-000005000000}"/>
  <tableColumns count="14">
    <tableColumn id="1" xr3:uid="{00000000-0010-0000-0400-000001000000}" name="AÑO"/>
    <tableColumn id="2" xr3:uid="{00000000-0010-0000-0400-000002000000}" name="MES"/>
    <tableColumn id="3" xr3:uid="{00000000-0010-0000-0400-000003000000}" name="DCTO"/>
    <tableColumn id="4" xr3:uid="{00000000-0010-0000-0400-000004000000}" name="NIT"/>
    <tableColumn id="5" xr3:uid="{00000000-0010-0000-0400-000005000000}" name="RAZON SOCIAL"/>
    <tableColumn id="6" xr3:uid="{00000000-0010-0000-0400-000006000000}" name="REFERENCIA"/>
    <tableColumn id="7" xr3:uid="{00000000-0010-0000-0400-000007000000}" name="DESCRIPCION DE PRODUCTO"/>
    <tableColumn id="8" xr3:uid="{00000000-0010-0000-0400-000008000000}" name="REF PROVEEDOR"/>
    <tableColumn id="9" xr3:uid="{00000000-0010-0000-0400-000009000000}" name="FAMILIA"/>
    <tableColumn id="10" xr3:uid="{00000000-0010-0000-0400-00000A000000}" name="PROVEEDOR"/>
    <tableColumn id="11" xr3:uid="{00000000-0010-0000-0400-00000B000000}" name="CANTIDAD"/>
    <tableColumn id="12" xr3:uid="{00000000-0010-0000-0400-00000C000000}" name="VR UNITARIO"/>
    <tableColumn id="13" xr3:uid="{00000000-0010-0000-0400-00000D000000}" name="VR TOTAL M$000"/>
    <tableColumn id="14" xr3:uid="{00000000-0010-0000-0400-00000E000000}" name="CIUDA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a6" displayName="Tabla6" ref="A1:N2" totalsRowShown="0">
  <autoFilter ref="A1:N2" xr:uid="{00000000-0009-0000-0100-000006000000}"/>
  <tableColumns count="14">
    <tableColumn id="1" xr3:uid="{00000000-0010-0000-0500-000001000000}" name="AÑO"/>
    <tableColumn id="2" xr3:uid="{00000000-0010-0000-0500-000002000000}" name="MES"/>
    <tableColumn id="3" xr3:uid="{00000000-0010-0000-0500-000003000000}" name="DCTO"/>
    <tableColumn id="4" xr3:uid="{00000000-0010-0000-0500-000004000000}" name="NIT"/>
    <tableColumn id="5" xr3:uid="{00000000-0010-0000-0500-000005000000}" name="RAZON SOCIAL"/>
    <tableColumn id="6" xr3:uid="{00000000-0010-0000-0500-000006000000}" name="REFERENCIA"/>
    <tableColumn id="7" xr3:uid="{00000000-0010-0000-0500-000007000000}" name="DESCRIPCION DE PRODUCTO"/>
    <tableColumn id="8" xr3:uid="{00000000-0010-0000-0500-000008000000}" name="REF PROVEEDOR"/>
    <tableColumn id="9" xr3:uid="{00000000-0010-0000-0500-000009000000}" name="FAMILIA"/>
    <tableColumn id="10" xr3:uid="{00000000-0010-0000-0500-00000A000000}" name="PROVEEDOR"/>
    <tableColumn id="11" xr3:uid="{00000000-0010-0000-0500-00000B000000}" name="CANTIDAD"/>
    <tableColumn id="12" xr3:uid="{00000000-0010-0000-0500-00000C000000}" name="VR UNITARIO"/>
    <tableColumn id="13" xr3:uid="{00000000-0010-0000-0500-00000D000000}" name="VR TOTAL M$000"/>
    <tableColumn id="14" xr3:uid="{00000000-0010-0000-0500-00000E000000}" name="CIU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28575">
          <a:solidFill>
            <a:srgbClr val="C00000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Relationship Id="rId4" Type="http://schemas.microsoft.com/office/2007/relationships/slicer" Target="../slicers/slicer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Relationship Id="rId4" Type="http://schemas.microsoft.com/office/2007/relationships/slicer" Target="../slicers/slicer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195"/>
  <sheetViews>
    <sheetView workbookViewId="0">
      <selection activeCell="A3" sqref="A3"/>
    </sheetView>
  </sheetViews>
  <sheetFormatPr baseColWidth="10" defaultRowHeight="15"/>
  <cols>
    <col min="1" max="1" width="109.42578125" bestFit="1" customWidth="1"/>
  </cols>
  <sheetData>
    <row r="3" spans="1:1">
      <c r="A3" s="81" t="s">
        <v>4713</v>
      </c>
    </row>
    <row r="4" spans="1:1">
      <c r="A4" s="82" t="s">
        <v>727</v>
      </c>
    </row>
    <row r="5" spans="1:1">
      <c r="A5" s="82" t="s">
        <v>1188</v>
      </c>
    </row>
    <row r="6" spans="1:1">
      <c r="A6" s="82" t="s">
        <v>60</v>
      </c>
    </row>
    <row r="7" spans="1:1">
      <c r="A7" s="82" t="s">
        <v>718</v>
      </c>
    </row>
    <row r="8" spans="1:1">
      <c r="A8" s="82" t="s">
        <v>1219</v>
      </c>
    </row>
    <row r="9" spans="1:1">
      <c r="A9" s="82" t="s">
        <v>1198</v>
      </c>
    </row>
    <row r="10" spans="1:1">
      <c r="A10" s="82" t="s">
        <v>1224</v>
      </c>
    </row>
    <row r="11" spans="1:1">
      <c r="A11" s="82" t="s">
        <v>900</v>
      </c>
    </row>
    <row r="12" spans="1:1">
      <c r="A12" s="82" t="s">
        <v>726</v>
      </c>
    </row>
    <row r="13" spans="1:1">
      <c r="A13" s="82" t="s">
        <v>901</v>
      </c>
    </row>
    <row r="14" spans="1:1">
      <c r="A14" s="82" t="s">
        <v>127</v>
      </c>
    </row>
    <row r="15" spans="1:1">
      <c r="A15" s="82" t="s">
        <v>1204</v>
      </c>
    </row>
    <row r="16" spans="1:1">
      <c r="A16" s="82" t="s">
        <v>49</v>
      </c>
    </row>
    <row r="17" spans="1:1">
      <c r="A17" s="82" t="s">
        <v>925</v>
      </c>
    </row>
    <row r="18" spans="1:1">
      <c r="A18" s="82" t="s">
        <v>1201</v>
      </c>
    </row>
    <row r="19" spans="1:1">
      <c r="A19" s="82" t="s">
        <v>1193</v>
      </c>
    </row>
    <row r="20" spans="1:1">
      <c r="A20" s="82" t="s">
        <v>711</v>
      </c>
    </row>
    <row r="21" spans="1:1">
      <c r="A21" s="82" t="s">
        <v>210</v>
      </c>
    </row>
    <row r="22" spans="1:1">
      <c r="A22" s="82" t="s">
        <v>1218</v>
      </c>
    </row>
    <row r="23" spans="1:1">
      <c r="A23" s="82" t="s">
        <v>250</v>
      </c>
    </row>
    <row r="24" spans="1:1">
      <c r="A24" s="82" t="s">
        <v>1175</v>
      </c>
    </row>
    <row r="25" spans="1:1">
      <c r="A25" s="82" t="s">
        <v>1178</v>
      </c>
    </row>
    <row r="26" spans="1:1">
      <c r="A26" s="82" t="s">
        <v>1165</v>
      </c>
    </row>
    <row r="27" spans="1:1">
      <c r="A27" s="82" t="s">
        <v>1192</v>
      </c>
    </row>
    <row r="28" spans="1:1">
      <c r="A28" s="82" t="s">
        <v>1143</v>
      </c>
    </row>
    <row r="29" spans="1:1">
      <c r="A29" s="82" t="s">
        <v>1202</v>
      </c>
    </row>
    <row r="30" spans="1:1">
      <c r="A30" s="82" t="s">
        <v>1058</v>
      </c>
    </row>
    <row r="31" spans="1:1">
      <c r="A31" s="82" t="s">
        <v>1209</v>
      </c>
    </row>
    <row r="32" spans="1:1">
      <c r="A32" s="82" t="s">
        <v>927</v>
      </c>
    </row>
    <row r="33" spans="1:1">
      <c r="A33" s="82" t="s">
        <v>1205</v>
      </c>
    </row>
    <row r="34" spans="1:1">
      <c r="A34" s="82" t="s">
        <v>1203</v>
      </c>
    </row>
    <row r="35" spans="1:1">
      <c r="A35" s="82" t="s">
        <v>1190</v>
      </c>
    </row>
    <row r="36" spans="1:1">
      <c r="A36" s="82" t="s">
        <v>1225</v>
      </c>
    </row>
    <row r="37" spans="1:1">
      <c r="A37" s="82" t="s">
        <v>1211</v>
      </c>
    </row>
    <row r="38" spans="1:1">
      <c r="A38" s="82" t="s">
        <v>1170</v>
      </c>
    </row>
    <row r="39" spans="1:1">
      <c r="A39" s="82" t="s">
        <v>1173</v>
      </c>
    </row>
    <row r="40" spans="1:1">
      <c r="A40" s="82" t="s">
        <v>1221</v>
      </c>
    </row>
    <row r="41" spans="1:1">
      <c r="A41" s="82" t="s">
        <v>1146</v>
      </c>
    </row>
    <row r="42" spans="1:1">
      <c r="A42" s="82" t="s">
        <v>1222</v>
      </c>
    </row>
    <row r="43" spans="1:1">
      <c r="A43" s="82" t="s">
        <v>1154</v>
      </c>
    </row>
    <row r="44" spans="1:1">
      <c r="A44" s="82" t="s">
        <v>134</v>
      </c>
    </row>
    <row r="45" spans="1:1">
      <c r="A45" s="82" t="s">
        <v>72</v>
      </c>
    </row>
    <row r="46" spans="1:1">
      <c r="A46" s="82" t="s">
        <v>1167</v>
      </c>
    </row>
    <row r="47" spans="1:1">
      <c r="A47" s="82" t="s">
        <v>1200</v>
      </c>
    </row>
    <row r="48" spans="1:1">
      <c r="A48" s="82" t="s">
        <v>725</v>
      </c>
    </row>
    <row r="49" spans="1:1">
      <c r="A49" s="82" t="s">
        <v>1184</v>
      </c>
    </row>
    <row r="50" spans="1:1">
      <c r="A50" s="82" t="s">
        <v>730</v>
      </c>
    </row>
    <row r="51" spans="1:1">
      <c r="A51" s="82" t="s">
        <v>1207</v>
      </c>
    </row>
    <row r="52" spans="1:1">
      <c r="A52" s="82" t="s">
        <v>1196</v>
      </c>
    </row>
    <row r="53" spans="1:1">
      <c r="A53" s="82" t="s">
        <v>1106</v>
      </c>
    </row>
    <row r="54" spans="1:1">
      <c r="A54" s="82" t="s">
        <v>1179</v>
      </c>
    </row>
    <row r="55" spans="1:1">
      <c r="A55" s="82" t="s">
        <v>1158</v>
      </c>
    </row>
    <row r="56" spans="1:1">
      <c r="A56" s="82" t="s">
        <v>917</v>
      </c>
    </row>
    <row r="57" spans="1:1">
      <c r="A57" s="82" t="s">
        <v>1148</v>
      </c>
    </row>
    <row r="58" spans="1:1">
      <c r="A58" s="82" t="s">
        <v>1180</v>
      </c>
    </row>
    <row r="59" spans="1:1">
      <c r="A59" s="82" t="s">
        <v>830</v>
      </c>
    </row>
    <row r="60" spans="1:1">
      <c r="A60" s="82" t="s">
        <v>1043</v>
      </c>
    </row>
    <row r="61" spans="1:1">
      <c r="A61" s="82" t="s">
        <v>1216</v>
      </c>
    </row>
    <row r="62" spans="1:1">
      <c r="A62" s="82" t="s">
        <v>1212</v>
      </c>
    </row>
    <row r="63" spans="1:1">
      <c r="A63" s="82" t="s">
        <v>1185</v>
      </c>
    </row>
    <row r="64" spans="1:1">
      <c r="A64" s="82" t="s">
        <v>1187</v>
      </c>
    </row>
    <row r="65" spans="1:1">
      <c r="A65" s="82" t="s">
        <v>1177</v>
      </c>
    </row>
    <row r="66" spans="1:1">
      <c r="A66" s="82" t="s">
        <v>1147</v>
      </c>
    </row>
    <row r="67" spans="1:1">
      <c r="A67" s="82" t="s">
        <v>1142</v>
      </c>
    </row>
    <row r="68" spans="1:1">
      <c r="A68" s="82" t="s">
        <v>58</v>
      </c>
    </row>
    <row r="69" spans="1:1">
      <c r="A69" s="82" t="s">
        <v>1149</v>
      </c>
    </row>
    <row r="70" spans="1:1">
      <c r="A70" s="82" t="s">
        <v>1151</v>
      </c>
    </row>
    <row r="71" spans="1:1">
      <c r="A71" s="82" t="s">
        <v>1300</v>
      </c>
    </row>
    <row r="72" spans="1:1">
      <c r="A72" s="82" t="s">
        <v>1199</v>
      </c>
    </row>
    <row r="73" spans="1:1">
      <c r="A73" s="82" t="s">
        <v>1223</v>
      </c>
    </row>
    <row r="74" spans="1:1">
      <c r="A74" s="82" t="s">
        <v>1195</v>
      </c>
    </row>
    <row r="75" spans="1:1">
      <c r="A75" s="82" t="s">
        <v>1013</v>
      </c>
    </row>
    <row r="76" spans="1:1">
      <c r="A76" s="82" t="s">
        <v>887</v>
      </c>
    </row>
    <row r="77" spans="1:1">
      <c r="A77" s="82" t="s">
        <v>1215</v>
      </c>
    </row>
    <row r="78" spans="1:1">
      <c r="A78" s="82" t="s">
        <v>707</v>
      </c>
    </row>
    <row r="79" spans="1:1">
      <c r="A79" s="82" t="s">
        <v>871</v>
      </c>
    </row>
    <row r="80" spans="1:1">
      <c r="A80" s="82" t="s">
        <v>1169</v>
      </c>
    </row>
    <row r="81" spans="1:1">
      <c r="A81" s="82" t="s">
        <v>1162</v>
      </c>
    </row>
    <row r="82" spans="1:1">
      <c r="A82" s="82" t="s">
        <v>1063</v>
      </c>
    </row>
    <row r="83" spans="1:1">
      <c r="A83" s="82" t="s">
        <v>1210</v>
      </c>
    </row>
    <row r="84" spans="1:1">
      <c r="A84" s="82" t="s">
        <v>1191</v>
      </c>
    </row>
    <row r="85" spans="1:1">
      <c r="A85" s="82" t="s">
        <v>1160</v>
      </c>
    </row>
    <row r="86" spans="1:1">
      <c r="A86" s="82" t="s">
        <v>1152</v>
      </c>
    </row>
    <row r="87" spans="1:1">
      <c r="A87" s="82" t="s">
        <v>1493</v>
      </c>
    </row>
    <row r="88" spans="1:1">
      <c r="A88" s="82" t="s">
        <v>1220</v>
      </c>
    </row>
    <row r="89" spans="1:1">
      <c r="A89" s="82" t="s">
        <v>1176</v>
      </c>
    </row>
    <row r="90" spans="1:1">
      <c r="A90" s="82" t="s">
        <v>839</v>
      </c>
    </row>
    <row r="91" spans="1:1">
      <c r="A91" s="82" t="s">
        <v>1122</v>
      </c>
    </row>
    <row r="92" spans="1:1">
      <c r="A92" s="82" t="s">
        <v>728</v>
      </c>
    </row>
    <row r="93" spans="1:1">
      <c r="A93" s="82" t="s">
        <v>1155</v>
      </c>
    </row>
    <row r="94" spans="1:1">
      <c r="A94" s="82" t="s">
        <v>1135</v>
      </c>
    </row>
    <row r="95" spans="1:1">
      <c r="A95" s="82" t="s">
        <v>4657</v>
      </c>
    </row>
    <row r="96" spans="1:1">
      <c r="A96" s="82" t="s">
        <v>1181</v>
      </c>
    </row>
    <row r="97" spans="1:1">
      <c r="A97" s="82" t="s">
        <v>1011</v>
      </c>
    </row>
    <row r="98" spans="1:1">
      <c r="A98" s="82" t="s">
        <v>987</v>
      </c>
    </row>
    <row r="99" spans="1:1">
      <c r="A99" s="82" t="s">
        <v>1157</v>
      </c>
    </row>
    <row r="100" spans="1:1">
      <c r="A100" s="82" t="s">
        <v>1168</v>
      </c>
    </row>
    <row r="101" spans="1:1">
      <c r="A101" s="82" t="s">
        <v>1183</v>
      </c>
    </row>
    <row r="102" spans="1:1">
      <c r="A102" s="82" t="s">
        <v>1172</v>
      </c>
    </row>
    <row r="103" spans="1:1">
      <c r="A103" s="82" t="s">
        <v>1494</v>
      </c>
    </row>
    <row r="104" spans="1:1">
      <c r="A104" s="82" t="s">
        <v>1186</v>
      </c>
    </row>
    <row r="105" spans="1:1">
      <c r="A105" s="82" t="s">
        <v>276</v>
      </c>
    </row>
    <row r="106" spans="1:1">
      <c r="A106" s="82" t="s">
        <v>1145</v>
      </c>
    </row>
    <row r="107" spans="1:1">
      <c r="A107" s="82" t="s">
        <v>838</v>
      </c>
    </row>
    <row r="108" spans="1:1">
      <c r="A108" s="82" t="s">
        <v>1156</v>
      </c>
    </row>
    <row r="109" spans="1:1">
      <c r="A109" s="82" t="s">
        <v>1150</v>
      </c>
    </row>
    <row r="110" spans="1:1">
      <c r="A110" s="82" t="s">
        <v>170</v>
      </c>
    </row>
    <row r="111" spans="1:1">
      <c r="A111" s="82" t="s">
        <v>41</v>
      </c>
    </row>
    <row r="112" spans="1:1">
      <c r="A112" s="82" t="s">
        <v>29</v>
      </c>
    </row>
    <row r="113" spans="1:1">
      <c r="A113" s="82" t="s">
        <v>1194</v>
      </c>
    </row>
    <row r="114" spans="1:1">
      <c r="A114" s="82" t="s">
        <v>1144</v>
      </c>
    </row>
    <row r="115" spans="1:1">
      <c r="A115" s="82" t="s">
        <v>1206</v>
      </c>
    </row>
    <row r="116" spans="1:1">
      <c r="A116" s="82" t="s">
        <v>1012</v>
      </c>
    </row>
    <row r="117" spans="1:1">
      <c r="A117" s="82" t="s">
        <v>1214</v>
      </c>
    </row>
    <row r="118" spans="1:1">
      <c r="A118" s="82" t="s">
        <v>101</v>
      </c>
    </row>
    <row r="119" spans="1:1">
      <c r="A119" s="82" t="s">
        <v>1217</v>
      </c>
    </row>
    <row r="120" spans="1:1">
      <c r="A120" s="82" t="s">
        <v>1171</v>
      </c>
    </row>
    <row r="121" spans="1:1">
      <c r="A121" s="82" t="s">
        <v>1159</v>
      </c>
    </row>
    <row r="122" spans="1:1">
      <c r="A122" s="82" t="s">
        <v>1182</v>
      </c>
    </row>
    <row r="123" spans="1:1">
      <c r="A123" s="82" t="s">
        <v>1111</v>
      </c>
    </row>
    <row r="124" spans="1:1">
      <c r="A124" s="82" t="s">
        <v>1197</v>
      </c>
    </row>
    <row r="125" spans="1:1">
      <c r="A125" s="82" t="s">
        <v>731</v>
      </c>
    </row>
    <row r="126" spans="1:1">
      <c r="A126" s="82" t="s">
        <v>729</v>
      </c>
    </row>
    <row r="127" spans="1:1">
      <c r="A127" s="82" t="s">
        <v>1213</v>
      </c>
    </row>
    <row r="128" spans="1:1">
      <c r="A128" s="82" t="s">
        <v>1166</v>
      </c>
    </row>
    <row r="129" spans="1:1">
      <c r="A129" s="82" t="s">
        <v>1153</v>
      </c>
    </row>
    <row r="130" spans="1:1">
      <c r="A130" s="82" t="s">
        <v>4658</v>
      </c>
    </row>
    <row r="131" spans="1:1">
      <c r="A131" s="82" t="s">
        <v>1174</v>
      </c>
    </row>
    <row r="132" spans="1:1">
      <c r="A132" s="82" t="s">
        <v>844</v>
      </c>
    </row>
    <row r="133" spans="1:1">
      <c r="A133" s="82" t="s">
        <v>4714</v>
      </c>
    </row>
    <row r="134" spans="1:1">
      <c r="A134" s="82" t="s">
        <v>4717</v>
      </c>
    </row>
    <row r="135" spans="1:1">
      <c r="A135" s="82" t="s">
        <v>4722</v>
      </c>
    </row>
    <row r="136" spans="1:1">
      <c r="A136" s="82" t="s">
        <v>4719</v>
      </c>
    </row>
    <row r="137" spans="1:1">
      <c r="A137" s="82" t="s">
        <v>4678</v>
      </c>
    </row>
    <row r="138" spans="1:1">
      <c r="A138" s="82" t="s">
        <v>4721</v>
      </c>
    </row>
    <row r="139" spans="1:1">
      <c r="A139" s="82" t="s">
        <v>5569</v>
      </c>
    </row>
    <row r="140" spans="1:1">
      <c r="A140" s="82" t="s">
        <v>5416</v>
      </c>
    </row>
    <row r="141" spans="1:1">
      <c r="A141" s="82" t="s">
        <v>5053</v>
      </c>
    </row>
    <row r="142" spans="1:1">
      <c r="A142" s="82" t="s">
        <v>5214</v>
      </c>
    </row>
    <row r="143" spans="1:1">
      <c r="A143" s="82" t="s">
        <v>5105</v>
      </c>
    </row>
    <row r="144" spans="1:1">
      <c r="A144" s="82" t="s">
        <v>4787</v>
      </c>
    </row>
    <row r="145" spans="1:1">
      <c r="A145" s="82" t="s">
        <v>4834</v>
      </c>
    </row>
    <row r="146" spans="1:1">
      <c r="A146" s="82" t="s">
        <v>4835</v>
      </c>
    </row>
    <row r="147" spans="1:1">
      <c r="A147" s="82" t="s">
        <v>4900</v>
      </c>
    </row>
    <row r="148" spans="1:1">
      <c r="A148" s="82" t="s">
        <v>4931</v>
      </c>
    </row>
    <row r="149" spans="1:1">
      <c r="A149" s="82" t="s">
        <v>4951</v>
      </c>
    </row>
    <row r="150" spans="1:1">
      <c r="A150" s="82" t="s">
        <v>4979</v>
      </c>
    </row>
    <row r="151" spans="1:1">
      <c r="A151" s="82" t="s">
        <v>5015</v>
      </c>
    </row>
    <row r="152" spans="1:1">
      <c r="A152" s="82" t="s">
        <v>5018</v>
      </c>
    </row>
    <row r="153" spans="1:1">
      <c r="A153" s="82" t="s">
        <v>5021</v>
      </c>
    </row>
    <row r="154" spans="1:1">
      <c r="A154" s="82" t="s">
        <v>5100</v>
      </c>
    </row>
    <row r="155" spans="1:1">
      <c r="A155" s="82" t="s">
        <v>5102</v>
      </c>
    </row>
    <row r="156" spans="1:1">
      <c r="A156" s="82" t="s">
        <v>5215</v>
      </c>
    </row>
    <row r="157" spans="1:1">
      <c r="A157" s="82" t="s">
        <v>5216</v>
      </c>
    </row>
    <row r="158" spans="1:1">
      <c r="A158" s="82" t="s">
        <v>5310</v>
      </c>
    </row>
    <row r="159" spans="1:1">
      <c r="A159" s="82" t="s">
        <v>5376</v>
      </c>
    </row>
    <row r="160" spans="1:1">
      <c r="A160" s="82" t="s">
        <v>5414</v>
      </c>
    </row>
    <row r="161" spans="1:1">
      <c r="A161" s="82" t="s">
        <v>5417</v>
      </c>
    </row>
    <row r="162" spans="1:1">
      <c r="A162" s="82" t="s">
        <v>5454</v>
      </c>
    </row>
    <row r="163" spans="1:1">
      <c r="A163" s="82" t="s">
        <v>5513</v>
      </c>
    </row>
    <row r="164" spans="1:1">
      <c r="A164" s="82" t="s">
        <v>5514</v>
      </c>
    </row>
    <row r="165" spans="1:1">
      <c r="A165" s="82" t="s">
        <v>5581</v>
      </c>
    </row>
    <row r="166" spans="1:1">
      <c r="A166" s="82" t="s">
        <v>5570</v>
      </c>
    </row>
    <row r="167" spans="1:1">
      <c r="A167" s="82" t="s">
        <v>5574</v>
      </c>
    </row>
    <row r="168" spans="1:1">
      <c r="A168" s="82" t="s">
        <v>5579</v>
      </c>
    </row>
    <row r="169" spans="1:1">
      <c r="A169" s="82" t="s">
        <v>5582</v>
      </c>
    </row>
    <row r="170" spans="1:1">
      <c r="A170" s="82" t="s">
        <v>5585</v>
      </c>
    </row>
    <row r="171" spans="1:1">
      <c r="A171" s="82" t="s">
        <v>5736</v>
      </c>
    </row>
    <row r="172" spans="1:1">
      <c r="A172" s="82" t="s">
        <v>5738</v>
      </c>
    </row>
    <row r="173" spans="1:1">
      <c r="A173" s="82" t="s">
        <v>5509</v>
      </c>
    </row>
    <row r="174" spans="1:1">
      <c r="A174" s="82" t="s">
        <v>6561</v>
      </c>
    </row>
    <row r="175" spans="1:1">
      <c r="A175" s="82" t="s">
        <v>5969</v>
      </c>
    </row>
    <row r="176" spans="1:1">
      <c r="A176" s="82" t="s">
        <v>5838</v>
      </c>
    </row>
    <row r="177" spans="1:1">
      <c r="A177" s="82" t="s">
        <v>5837</v>
      </c>
    </row>
    <row r="178" spans="1:1">
      <c r="A178" s="82" t="s">
        <v>5918</v>
      </c>
    </row>
    <row r="179" spans="1:1">
      <c r="A179" s="82" t="s">
        <v>5917</v>
      </c>
    </row>
    <row r="180" spans="1:1">
      <c r="A180" s="82" t="s">
        <v>5968</v>
      </c>
    </row>
    <row r="181" spans="1:1">
      <c r="A181" s="82" t="s">
        <v>6025</v>
      </c>
    </row>
    <row r="182" spans="1:1">
      <c r="A182" s="82" t="s">
        <v>6026</v>
      </c>
    </row>
    <row r="183" spans="1:1">
      <c r="A183" s="82" t="s">
        <v>6028</v>
      </c>
    </row>
    <row r="184" spans="1:1">
      <c r="A184" s="82" t="s">
        <v>6029</v>
      </c>
    </row>
    <row r="185" spans="1:1">
      <c r="A185" s="82" t="s">
        <v>6115</v>
      </c>
    </row>
    <row r="186" spans="1:1">
      <c r="A186" s="82" t="s">
        <v>6117</v>
      </c>
    </row>
    <row r="187" spans="1:1">
      <c r="A187" s="82" t="s">
        <v>6175</v>
      </c>
    </row>
    <row r="188" spans="1:1">
      <c r="A188" s="82" t="s">
        <v>6251</v>
      </c>
    </row>
    <row r="189" spans="1:1">
      <c r="A189" s="82" t="s">
        <v>6324</v>
      </c>
    </row>
    <row r="190" spans="1:1">
      <c r="A190" s="82" t="s">
        <v>6326</v>
      </c>
    </row>
    <row r="191" spans="1:1">
      <c r="A191" s="82" t="s">
        <v>6401</v>
      </c>
    </row>
    <row r="192" spans="1:1">
      <c r="A192" s="82" t="s">
        <v>6455</v>
      </c>
    </row>
    <row r="193" spans="1:1">
      <c r="A193" s="82" t="s">
        <v>6490</v>
      </c>
    </row>
    <row r="194" spans="1:1">
      <c r="A194" s="82" t="s">
        <v>6559</v>
      </c>
    </row>
    <row r="195" spans="1:1">
      <c r="A195" s="82" t="s">
        <v>4709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6"/>
  <dimension ref="C2:R8344"/>
  <sheetViews>
    <sheetView showGridLines="0" tabSelected="1" zoomScaleNormal="100" zoomScaleSheetLayoutView="91" workbookViewId="0">
      <selection activeCell="H7" sqref="H7"/>
    </sheetView>
  </sheetViews>
  <sheetFormatPr baseColWidth="10" defaultColWidth="11.5703125" defaultRowHeight="16.5" outlineLevelCol="1"/>
  <cols>
    <col min="1" max="2" width="1.140625" style="1" customWidth="1"/>
    <col min="3" max="3" width="5.7109375" style="14" customWidth="1"/>
    <col min="4" max="4" width="11.5703125" style="18" bestFit="1" customWidth="1" outlineLevel="1"/>
    <col min="5" max="6" width="11.5703125" style="18" customWidth="1" outlineLevel="1"/>
    <col min="7" max="7" width="10.7109375" style="163" bestFit="1" customWidth="1" outlineLevel="1"/>
    <col min="8" max="8" width="15" style="18" bestFit="1" customWidth="1" outlineLevel="1"/>
    <col min="9" max="9" width="55.85546875" style="7" customWidth="1" outlineLevel="1"/>
    <col min="10" max="10" width="17.85546875" style="7" customWidth="1"/>
    <col min="11" max="11" width="38.42578125" style="1" customWidth="1" outlineLevel="1"/>
    <col min="12" max="12" width="38.42578125" style="1" hidden="1" customWidth="1" outlineLevel="1"/>
    <col min="13" max="13" width="25" style="1" hidden="1" customWidth="1" outlineLevel="1"/>
    <col min="14" max="14" width="16.7109375" style="1" bestFit="1" customWidth="1" outlineLevel="1"/>
    <col min="15" max="15" width="6.28515625" style="1" customWidth="1"/>
    <col min="16" max="16" width="18.7109375" style="15" customWidth="1"/>
    <col min="17" max="17" width="16.28515625" style="15" bestFit="1" customWidth="1"/>
    <col min="18" max="16384" width="11.5703125" style="1"/>
  </cols>
  <sheetData>
    <row r="2" spans="3:18" s="11" customFormat="1" ht="11.25" customHeight="1">
      <c r="C2" s="8" t="s">
        <v>688</v>
      </c>
      <c r="D2" s="16" t="s">
        <v>230</v>
      </c>
      <c r="E2" s="16" t="s">
        <v>6562</v>
      </c>
      <c r="F2" s="16" t="s">
        <v>6563</v>
      </c>
      <c r="G2" s="158" t="s">
        <v>1230</v>
      </c>
      <c r="H2" s="19" t="s">
        <v>1226</v>
      </c>
      <c r="I2" s="9" t="s">
        <v>1227</v>
      </c>
      <c r="J2" s="9" t="s">
        <v>82</v>
      </c>
      <c r="K2" s="9" t="s">
        <v>231</v>
      </c>
      <c r="L2" s="9" t="s">
        <v>4581</v>
      </c>
      <c r="M2" s="9" t="s">
        <v>266</v>
      </c>
      <c r="N2" s="9" t="s">
        <v>267</v>
      </c>
      <c r="O2" s="9" t="s">
        <v>83</v>
      </c>
      <c r="P2" s="10" t="s">
        <v>692</v>
      </c>
      <c r="Q2" s="10" t="s">
        <v>1231</v>
      </c>
      <c r="R2" s="84" t="s">
        <v>4708</v>
      </c>
    </row>
    <row r="3" spans="3:18" s="11" customFormat="1" ht="11.25" customHeight="1">
      <c r="C3" s="13">
        <v>2013</v>
      </c>
      <c r="D3" s="17" t="s">
        <v>229</v>
      </c>
      <c r="E3" s="17">
        <f>MONTH(FACTURACION[[#This Row],[MES]]&amp;1)</f>
        <v>1</v>
      </c>
      <c r="F3" s="223">
        <f>DATE(FACTURACION[[#This Row],[AÑO]],FACTURACION[[#This Row],[Mes numero]],1)</f>
        <v>41275</v>
      </c>
      <c r="G3" s="159">
        <v>9449</v>
      </c>
      <c r="H3" s="20">
        <v>830137252</v>
      </c>
      <c r="I3" s="2" t="str">
        <f>+VLOOKUP(FACTURACION[[#This Row],[NIT]],TABLACLIENTE,2,FALSE)</f>
        <v>SAGENCO SAS</v>
      </c>
      <c r="J3" s="2" t="s">
        <v>1044</v>
      </c>
      <c r="K3" s="12" t="str">
        <f>+VLOOKUP(FACTURACION[[#This Row],[REFERENCIA]],CODINV,2,FALSE)</f>
        <v>VALVULA GLOBO 3/4"</v>
      </c>
      <c r="L3" s="12" t="str">
        <f>IF(VLOOKUP(FACTURACION[[#This Row],[REFERENCIA]],CODINV,3,FALSE)=0,"",VLOOKUP(FACTURACION[[#This Row],[REFERENCIA]],CODINV,3,FALSE))</f>
        <v>ME825-6</v>
      </c>
      <c r="M3" s="12" t="str">
        <f>+VLOOKUP(FACTURACION[[#This Row],[REFERENCIA]],CODINV,4,FALSE)</f>
        <v>VÁLVULAS Y MULTIVÁLVULAS</v>
      </c>
      <c r="N3" s="12" t="str">
        <f>+VLOOKUP(FACTURACION[[#This Row],[REFERENCIA]],CODINV,5,FALSE)</f>
        <v>CAVAGNA</v>
      </c>
      <c r="O3" s="2">
        <v>1</v>
      </c>
      <c r="P3" s="23">
        <v>128000</v>
      </c>
      <c r="Q3" s="24">
        <f>+FACTURACION[[#This Row],[CANTIDAD]]*FACTURACION[[#This Row],[VR UNITARIO]]/1000</f>
        <v>128</v>
      </c>
      <c r="R3" s="3" t="str">
        <f>+VLOOKUP(FACTURACION[[#This Row],[NIT]],TABLACLIENTE,5,FALSE)</f>
        <v>BOGOTÁ D.C.</v>
      </c>
    </row>
    <row r="4" spans="3:18" s="11" customFormat="1" ht="11.25" customHeight="1">
      <c r="C4" s="13">
        <v>2013</v>
      </c>
      <c r="D4" s="17" t="s">
        <v>229</v>
      </c>
      <c r="E4" s="17">
        <f>MONTH(FACTURACION[[#This Row],[MES]]&amp;1)</f>
        <v>1</v>
      </c>
      <c r="F4" s="223">
        <f>DATE(FACTURACION[[#This Row],[AÑO]],FACTURACION[[#This Row],[Mes numero]],1)</f>
        <v>41275</v>
      </c>
      <c r="G4" s="159">
        <v>9435</v>
      </c>
      <c r="H4" s="20">
        <v>890500726</v>
      </c>
      <c r="I4" s="2" t="str">
        <f>+VLOOKUP(FACTURACION[[#This Row],[NIT]],TABLACLIENTE,2,FALSE)</f>
        <v>NORTESANTANDEREANA DE GAS S.A. E.S.P (NORGAS S.A. E.S.P.)</v>
      </c>
      <c r="J4" s="2" t="s">
        <v>802</v>
      </c>
      <c r="K4" s="12" t="str">
        <f>+VLOOKUP(FACTURACION[[#This Row],[REFERENCIA]],CODINV,2,FALSE)</f>
        <v>COUPLING 1 1/4" MNPT</v>
      </c>
      <c r="L4" s="12" t="str">
        <f>IF(VLOOKUP(FACTURACION[[#This Row],[REFERENCIA]],CODINV,3,FALSE)=0,"",VLOOKUP(FACTURACION[[#This Row],[REFERENCIA]],CODINV,3,FALSE))</f>
        <v>ME3162-20</v>
      </c>
      <c r="M4" s="12" t="str">
        <f>+VLOOKUP(FACTURACION[[#This Row],[REFERENCIA]],CODINV,4,FALSE)</f>
        <v>REPUESTOS Y ACCESORIOS</v>
      </c>
      <c r="N4" s="12" t="str">
        <f>+VLOOKUP(FACTURACION[[#This Row],[REFERENCIA]],CODINV,5,FALSE)</f>
        <v>CAVAGNA</v>
      </c>
      <c r="O4" s="2">
        <v>2</v>
      </c>
      <c r="P4" s="23">
        <v>95000</v>
      </c>
      <c r="Q4" s="24">
        <f>+FACTURACION[[#This Row],[CANTIDAD]]*FACTURACION[[#This Row],[VR UNITARIO]]/1000</f>
        <v>190</v>
      </c>
      <c r="R4" s="3" t="str">
        <f>+VLOOKUP(FACTURACION[[#This Row],[NIT]],TABLACLIENTE,5,FALSE)</f>
        <v>BUCARAMANGA</v>
      </c>
    </row>
    <row r="5" spans="3:18" s="11" customFormat="1" ht="11.25" customHeight="1">
      <c r="C5" s="13">
        <v>2013</v>
      </c>
      <c r="D5" s="17" t="s">
        <v>229</v>
      </c>
      <c r="E5" s="17">
        <f>MONTH(FACTURACION[[#This Row],[MES]]&amp;1)</f>
        <v>1</v>
      </c>
      <c r="F5" s="223">
        <f>DATE(FACTURACION[[#This Row],[AÑO]],FACTURACION[[#This Row],[Mes numero]],1)</f>
        <v>41275</v>
      </c>
      <c r="G5" s="159">
        <v>9435</v>
      </c>
      <c r="H5" s="20">
        <v>890500726</v>
      </c>
      <c r="I5" s="2" t="str">
        <f>+VLOOKUP(FACTURACION[[#This Row],[NIT]],TABLACLIENTE,2,FALSE)</f>
        <v>NORTESANTANDEREANA DE GAS S.A. E.S.P (NORGAS S.A. E.S.P.)</v>
      </c>
      <c r="J5" s="2" t="s">
        <v>733</v>
      </c>
      <c r="K5" s="12" t="str">
        <f>+VLOOKUP(FACTURACION[[#This Row],[REFERENCIA]],CODINV,2,FALSE)</f>
        <v>COUPLING 2"HB*22MNPT</v>
      </c>
      <c r="L5" s="12" t="str">
        <f>IF(VLOOKUP(FACTURACION[[#This Row],[REFERENCIA]],CODINV,3,FALSE)=0,"",VLOOKUP(FACTURACION[[#This Row],[REFERENCIA]],CODINV,3,FALSE))</f>
        <v>ME3162-32</v>
      </c>
      <c r="M5" s="12" t="str">
        <f>+VLOOKUP(FACTURACION[[#This Row],[REFERENCIA]],CODINV,4,FALSE)</f>
        <v>REPUESTOS Y ACCESORIOS</v>
      </c>
      <c r="N5" s="12" t="str">
        <f>+VLOOKUP(FACTURACION[[#This Row],[REFERENCIA]],CODINV,5,FALSE)</f>
        <v>CAVAGNA</v>
      </c>
      <c r="O5" s="2">
        <v>4</v>
      </c>
      <c r="P5" s="23">
        <v>134900</v>
      </c>
      <c r="Q5" s="24">
        <f>+FACTURACION[[#This Row],[CANTIDAD]]*FACTURACION[[#This Row],[VR UNITARIO]]/1000</f>
        <v>539.6</v>
      </c>
      <c r="R5" s="3" t="str">
        <f>+VLOOKUP(FACTURACION[[#This Row],[NIT]],TABLACLIENTE,5,FALSE)</f>
        <v>BUCARAMANGA</v>
      </c>
    </row>
    <row r="6" spans="3:18" s="11" customFormat="1" ht="11.25" customHeight="1">
      <c r="C6" s="13">
        <v>2013</v>
      </c>
      <c r="D6" s="17" t="s">
        <v>229</v>
      </c>
      <c r="E6" s="17">
        <f>MONTH(FACTURACION[[#This Row],[MES]]&amp;1)</f>
        <v>1</v>
      </c>
      <c r="F6" s="223">
        <f>DATE(FACTURACION[[#This Row],[AÑO]],FACTURACION[[#This Row],[Mes numero]],1)</f>
        <v>41275</v>
      </c>
      <c r="G6" s="159">
        <v>9442</v>
      </c>
      <c r="H6" s="20">
        <v>830137252</v>
      </c>
      <c r="I6" s="2" t="str">
        <f>+VLOOKUP(FACTURACION[[#This Row],[NIT]],TABLACLIENTE,2,FALSE)</f>
        <v>SAGENCO SAS</v>
      </c>
      <c r="J6" s="2" t="s">
        <v>741</v>
      </c>
      <c r="K6" s="12" t="str">
        <f>+VLOOKUP(FACTURACION[[#This Row],[REFERENCIA]],CODINV,2,FALSE)</f>
        <v>VALV.AGUJA1/4"MNPT*NPTH</v>
      </c>
      <c r="L6" s="12" t="str">
        <f>IF(VLOOKUP(FACTURACION[[#This Row],[REFERENCIA]],CODINV,3,FALSE)=0,"",VLOOKUP(FACTURACION[[#This Row],[REFERENCIA]],CODINV,3,FALSE))</f>
        <v>ME831</v>
      </c>
      <c r="M6" s="12" t="str">
        <f>+VLOOKUP(FACTURACION[[#This Row],[REFERENCIA]],CODINV,4,FALSE)</f>
        <v>VÁLVULAS Y MULTIVÁLVULAS</v>
      </c>
      <c r="N6" s="12" t="str">
        <f>+VLOOKUP(FACTURACION[[#This Row],[REFERENCIA]],CODINV,5,FALSE)</f>
        <v>CAVAGNA</v>
      </c>
      <c r="O6" s="2">
        <v>1</v>
      </c>
      <c r="P6" s="23">
        <v>26000</v>
      </c>
      <c r="Q6" s="24">
        <f>+FACTURACION[[#This Row],[CANTIDAD]]*FACTURACION[[#This Row],[VR UNITARIO]]/1000</f>
        <v>26</v>
      </c>
      <c r="R6" s="3" t="str">
        <f>+VLOOKUP(FACTURACION[[#This Row],[NIT]],TABLACLIENTE,5,FALSE)</f>
        <v>BOGOTÁ D.C.</v>
      </c>
    </row>
    <row r="7" spans="3:18" s="11" customFormat="1" ht="11.25" customHeight="1">
      <c r="C7" s="13">
        <v>2013</v>
      </c>
      <c r="D7" s="17" t="s">
        <v>229</v>
      </c>
      <c r="E7" s="17">
        <f>MONTH(FACTURACION[[#This Row],[MES]]&amp;1)</f>
        <v>1</v>
      </c>
      <c r="F7" s="223">
        <f>DATE(FACTURACION[[#This Row],[AÑO]],FACTURACION[[#This Row],[Mes numero]],1)</f>
        <v>41275</v>
      </c>
      <c r="G7" s="159">
        <v>9449</v>
      </c>
      <c r="H7" s="20">
        <v>830137252</v>
      </c>
      <c r="I7" s="2" t="str">
        <f>+VLOOKUP(FACTURACION[[#This Row],[NIT]],TABLACLIENTE,2,FALSE)</f>
        <v>SAGENCO SAS</v>
      </c>
      <c r="J7" s="2" t="s">
        <v>741</v>
      </c>
      <c r="K7" s="12" t="str">
        <f>+VLOOKUP(FACTURACION[[#This Row],[REFERENCIA]],CODINV,2,FALSE)</f>
        <v>VALV.AGUJA1/4"MNPT*NPTH</v>
      </c>
      <c r="L7" s="12" t="str">
        <f>IF(VLOOKUP(FACTURACION[[#This Row],[REFERENCIA]],CODINV,3,FALSE)=0,"",VLOOKUP(FACTURACION[[#This Row],[REFERENCIA]],CODINV,3,FALSE))</f>
        <v>ME831</v>
      </c>
      <c r="M7" s="12" t="str">
        <f>+VLOOKUP(FACTURACION[[#This Row],[REFERENCIA]],CODINV,4,FALSE)</f>
        <v>VÁLVULAS Y MULTIVÁLVULAS</v>
      </c>
      <c r="N7" s="12" t="str">
        <f>+VLOOKUP(FACTURACION[[#This Row],[REFERENCIA]],CODINV,5,FALSE)</f>
        <v>CAVAGNA</v>
      </c>
      <c r="O7" s="2">
        <v>1</v>
      </c>
      <c r="P7" s="23">
        <v>26000</v>
      </c>
      <c r="Q7" s="24">
        <f>+FACTURACION[[#This Row],[CANTIDAD]]*FACTURACION[[#This Row],[VR UNITARIO]]/1000</f>
        <v>26</v>
      </c>
      <c r="R7" s="3" t="str">
        <f>+VLOOKUP(FACTURACION[[#This Row],[NIT]],TABLACLIENTE,5,FALSE)</f>
        <v>BOGOTÁ D.C.</v>
      </c>
    </row>
    <row r="8" spans="3:18" s="11" customFormat="1" ht="11.25" customHeight="1">
      <c r="C8" s="13">
        <v>2013</v>
      </c>
      <c r="D8" s="17" t="s">
        <v>229</v>
      </c>
      <c r="E8" s="17">
        <f>MONTH(FACTURACION[[#This Row],[MES]]&amp;1)</f>
        <v>1</v>
      </c>
      <c r="F8" s="223">
        <f>DATE(FACTURACION[[#This Row],[AÑO]],FACTURACION[[#This Row],[Mes numero]],1)</f>
        <v>41275</v>
      </c>
      <c r="G8" s="159">
        <v>9399</v>
      </c>
      <c r="H8" s="25">
        <v>800218682</v>
      </c>
      <c r="I8" s="3" t="str">
        <f>+VLOOKUP(FACTURACION[[#This Row],[NIT]],TABLACLIENTE,2,FALSE)</f>
        <v>GASES DEL CUSIANA S.A E.S.P. (CUSIANAGAS S.A E.S.P)</v>
      </c>
      <c r="J8" s="2" t="s">
        <v>20</v>
      </c>
      <c r="K8" s="12" t="str">
        <f>+VLOOKUP(FACTURACION[[#This Row],[REFERENCIA]],CODINV,2,FALSE)</f>
        <v xml:space="preserve">MEDIDOR AC-250 C: 3/4" CON CONECTORES </v>
      </c>
      <c r="L8" s="12" t="str">
        <f>IF(VLOOKUP(FACTURACION[[#This Row],[REFERENCIA]],CODINV,3,FALSE)=0,"",VLOOKUP(FACTURACION[[#This Row],[REFERENCIA]],CODINV,3,FALSE))</f>
        <v/>
      </c>
      <c r="M8" s="12" t="str">
        <f>+VLOOKUP(FACTURACION[[#This Row],[REFERENCIA]],CODINV,4,FALSE)</f>
        <v>MEDIDORES</v>
      </c>
      <c r="N8" s="12" t="str">
        <f>+VLOOKUP(FACTURACION[[#This Row],[REFERENCIA]],CODINV,5,FALSE)</f>
        <v>HONEYWELL</v>
      </c>
      <c r="O8" s="2">
        <v>10</v>
      </c>
      <c r="P8" s="23">
        <v>278000</v>
      </c>
      <c r="Q8" s="24">
        <f>+FACTURACION[[#This Row],[CANTIDAD]]*FACTURACION[[#This Row],[VR UNITARIO]]/1000</f>
        <v>2780</v>
      </c>
      <c r="R8" s="3" t="str">
        <f>+VLOOKUP(FACTURACION[[#This Row],[NIT]],TABLACLIENTE,5,FALSE)</f>
        <v>YOPAL</v>
      </c>
    </row>
    <row r="9" spans="3:18" s="11" customFormat="1" ht="11.25" customHeight="1">
      <c r="C9" s="13">
        <v>2013</v>
      </c>
      <c r="D9" s="17" t="s">
        <v>229</v>
      </c>
      <c r="E9" s="17">
        <f>MONTH(FACTURACION[[#This Row],[MES]]&amp;1)</f>
        <v>1</v>
      </c>
      <c r="F9" s="223">
        <f>DATE(FACTURACION[[#This Row],[AÑO]],FACTURACION[[#This Row],[Mes numero]],1)</f>
        <v>41275</v>
      </c>
      <c r="G9" s="159">
        <v>9394</v>
      </c>
      <c r="H9" s="20">
        <v>830140206</v>
      </c>
      <c r="I9" s="2" t="str">
        <f>+VLOOKUP(FACTURACION[[#This Row],[NIT]],TABLACLIENTE,2,FALSE)</f>
        <v xml:space="preserve"> ENERCER S.A. E.S.P. (ANTERIORMENTE PUBLISERVICIOS S.A. E.S.P )</v>
      </c>
      <c r="J9" s="2" t="s">
        <v>20</v>
      </c>
      <c r="K9" s="12" t="str">
        <f>+VLOOKUP(FACTURACION[[#This Row],[REFERENCIA]],CODINV,2,FALSE)</f>
        <v xml:space="preserve">MEDIDOR AC-250 C: 3/4" CON CONECTORES </v>
      </c>
      <c r="L9" s="12" t="str">
        <f>IF(VLOOKUP(FACTURACION[[#This Row],[REFERENCIA]],CODINV,3,FALSE)=0,"",VLOOKUP(FACTURACION[[#This Row],[REFERENCIA]],CODINV,3,FALSE))</f>
        <v/>
      </c>
      <c r="M9" s="12" t="str">
        <f>+VLOOKUP(FACTURACION[[#This Row],[REFERENCIA]],CODINV,4,FALSE)</f>
        <v>MEDIDORES</v>
      </c>
      <c r="N9" s="12" t="str">
        <f>+VLOOKUP(FACTURACION[[#This Row],[REFERENCIA]],CODINV,5,FALSE)</f>
        <v>HONEYWELL</v>
      </c>
      <c r="O9" s="2">
        <v>5</v>
      </c>
      <c r="P9" s="23">
        <v>285000</v>
      </c>
      <c r="Q9" s="24">
        <f>+FACTURACION[[#This Row],[CANTIDAD]]*FACTURACION[[#This Row],[VR UNITARIO]]/1000</f>
        <v>1425</v>
      </c>
      <c r="R9" s="3" t="str">
        <f>+VLOOKUP(FACTURACION[[#This Row],[NIT]],TABLACLIENTE,5,FALSE)</f>
        <v>BOGOTÁ D.C.</v>
      </c>
    </row>
    <row r="10" spans="3:18" s="11" customFormat="1" ht="11.25" customHeight="1">
      <c r="C10" s="13">
        <v>2013</v>
      </c>
      <c r="D10" s="17" t="s">
        <v>229</v>
      </c>
      <c r="E10" s="17">
        <f>MONTH(FACTURACION[[#This Row],[MES]]&amp;1)</f>
        <v>1</v>
      </c>
      <c r="F10" s="223">
        <f>DATE(FACTURACION[[#This Row],[AÑO]],FACTURACION[[#This Row],[Mes numero]],1)</f>
        <v>41275</v>
      </c>
      <c r="G10" s="159">
        <v>9425</v>
      </c>
      <c r="H10" s="20">
        <v>800021272</v>
      </c>
      <c r="I10" s="2" t="str">
        <f>+VLOOKUP(FACTURACION[[#This Row],[NIT]],TABLACLIENTE,2,FALSE)</f>
        <v>GASES DEL LLANO S.A. E.S.P (LLANOGAS S.A. E.S.P.)</v>
      </c>
      <c r="J10" s="2" t="s">
        <v>21</v>
      </c>
      <c r="K10" s="12" t="str">
        <f>+VLOOKUP(FACTURACION[[#This Row],[REFERENCIA]],CODINV,2,FALSE)</f>
        <v>MEDIDOR AC-630 C:1 1/4" MAOP 25PSIG CON CONECTORES</v>
      </c>
      <c r="L10" s="12" t="str">
        <f>IF(VLOOKUP(FACTURACION[[#This Row],[REFERENCIA]],CODINV,3,FALSE)=0,"",VLOOKUP(FACTURACION[[#This Row],[REFERENCIA]],CODINV,3,FALSE))</f>
        <v/>
      </c>
      <c r="M10" s="12" t="str">
        <f>+VLOOKUP(FACTURACION[[#This Row],[REFERENCIA]],CODINV,4,FALSE)</f>
        <v>MEDIDORES</v>
      </c>
      <c r="N10" s="12" t="str">
        <f>+VLOOKUP(FACTURACION[[#This Row],[REFERENCIA]],CODINV,5,FALSE)</f>
        <v>HONEYWELL</v>
      </c>
      <c r="O10" s="2">
        <v>2</v>
      </c>
      <c r="P10" s="23">
        <v>1243224</v>
      </c>
      <c r="Q10" s="24">
        <f>+FACTURACION[[#This Row],[CANTIDAD]]*FACTURACION[[#This Row],[VR UNITARIO]]/1000</f>
        <v>2486.4479999999999</v>
      </c>
      <c r="R10" s="3" t="str">
        <f>+VLOOKUP(FACTURACION[[#This Row],[NIT]],TABLACLIENTE,5,FALSE)</f>
        <v>VILLAVICENCIO</v>
      </c>
    </row>
    <row r="11" spans="3:18" s="11" customFormat="1" ht="11.25" customHeight="1">
      <c r="C11" s="13">
        <v>2013</v>
      </c>
      <c r="D11" s="17" t="s">
        <v>229</v>
      </c>
      <c r="E11" s="17">
        <f>MONTH(FACTURACION[[#This Row],[MES]]&amp;1)</f>
        <v>1</v>
      </c>
      <c r="F11" s="223">
        <f>DATE(FACTURACION[[#This Row],[AÑO]],FACTURACION[[#This Row],[Mes numero]],1)</f>
        <v>41275</v>
      </c>
      <c r="G11" s="159">
        <v>9427</v>
      </c>
      <c r="H11" s="20">
        <v>800021272</v>
      </c>
      <c r="I11" s="2" t="str">
        <f>+VLOOKUP(FACTURACION[[#This Row],[NIT]],TABLACLIENTE,2,FALSE)</f>
        <v>GASES DEL LLANO S.A. E.S.P (LLANOGAS S.A. E.S.P.)</v>
      </c>
      <c r="J11" s="2" t="s">
        <v>21</v>
      </c>
      <c r="K11" s="12" t="str">
        <f>+VLOOKUP(FACTURACION[[#This Row],[REFERENCIA]],CODINV,2,FALSE)</f>
        <v>MEDIDOR AC-630 C:1 1/4" MAOP 25PSIG CON CONECTORES</v>
      </c>
      <c r="L11" s="12" t="str">
        <f>IF(VLOOKUP(FACTURACION[[#This Row],[REFERENCIA]],CODINV,3,FALSE)=0,"",VLOOKUP(FACTURACION[[#This Row],[REFERENCIA]],CODINV,3,FALSE))</f>
        <v/>
      </c>
      <c r="M11" s="12" t="str">
        <f>+VLOOKUP(FACTURACION[[#This Row],[REFERENCIA]],CODINV,4,FALSE)</f>
        <v>MEDIDORES</v>
      </c>
      <c r="N11" s="12" t="str">
        <f>+VLOOKUP(FACTURACION[[#This Row],[REFERENCIA]],CODINV,5,FALSE)</f>
        <v>HONEYWELL</v>
      </c>
      <c r="O11" s="2">
        <v>2</v>
      </c>
      <c r="P11" s="23">
        <v>1251305</v>
      </c>
      <c r="Q11" s="24">
        <f>+FACTURACION[[#This Row],[CANTIDAD]]*FACTURACION[[#This Row],[VR UNITARIO]]/1000</f>
        <v>2502.61</v>
      </c>
      <c r="R11" s="3" t="str">
        <f>+VLOOKUP(FACTURACION[[#This Row],[NIT]],TABLACLIENTE,5,FALSE)</f>
        <v>VILLAVICENCIO</v>
      </c>
    </row>
    <row r="12" spans="3:18" s="11" customFormat="1" ht="11.25" customHeight="1">
      <c r="C12" s="13">
        <v>2013</v>
      </c>
      <c r="D12" s="17" t="s">
        <v>229</v>
      </c>
      <c r="E12" s="17">
        <f>MONTH(FACTURACION[[#This Row],[MES]]&amp;1)</f>
        <v>1</v>
      </c>
      <c r="F12" s="223">
        <f>DATE(FACTURACION[[#This Row],[AÑO]],FACTURACION[[#This Row],[Mes numero]],1)</f>
        <v>41275</v>
      </c>
      <c r="G12" s="159">
        <v>9413</v>
      </c>
      <c r="H12" s="25">
        <v>890400869</v>
      </c>
      <c r="I12" s="3" t="str">
        <f>+VLOOKUP(FACTURACION[[#This Row],[NIT]],TABLACLIENTE,2,FALSE)</f>
        <v>SURTIDORA DE GAS DEL CARIBE S.A. E.S.P. (SURTIGAS S.A. E.S.P.)</v>
      </c>
      <c r="J12" s="2" t="s">
        <v>21</v>
      </c>
      <c r="K12" s="12" t="str">
        <f>+VLOOKUP(FACTURACION[[#This Row],[REFERENCIA]],CODINV,2,FALSE)</f>
        <v>MEDIDOR AC-630 C:1 1/4" MAOP 25PSIG CON CONECTORES</v>
      </c>
      <c r="L12" s="12" t="str">
        <f>IF(VLOOKUP(FACTURACION[[#This Row],[REFERENCIA]],CODINV,3,FALSE)=0,"",VLOOKUP(FACTURACION[[#This Row],[REFERENCIA]],CODINV,3,FALSE))</f>
        <v/>
      </c>
      <c r="M12" s="12" t="str">
        <f>+VLOOKUP(FACTURACION[[#This Row],[REFERENCIA]],CODINV,4,FALSE)</f>
        <v>MEDIDORES</v>
      </c>
      <c r="N12" s="12" t="str">
        <f>+VLOOKUP(FACTURACION[[#This Row],[REFERENCIA]],CODINV,5,FALSE)</f>
        <v>HONEYWELL</v>
      </c>
      <c r="O12" s="2">
        <v>2</v>
      </c>
      <c r="P12" s="23">
        <v>1303510</v>
      </c>
      <c r="Q12" s="24">
        <f>+FACTURACION[[#This Row],[CANTIDAD]]*FACTURACION[[#This Row],[VR UNITARIO]]/1000</f>
        <v>2607.02</v>
      </c>
      <c r="R12" s="3" t="str">
        <f>+VLOOKUP(FACTURACION[[#This Row],[NIT]],TABLACLIENTE,5,FALSE)</f>
        <v>CARTAGENA</v>
      </c>
    </row>
    <row r="13" spans="3:18" s="11" customFormat="1" ht="11.25" customHeight="1">
      <c r="C13" s="13">
        <v>2013</v>
      </c>
      <c r="D13" s="17" t="s">
        <v>229</v>
      </c>
      <c r="E13" s="17">
        <f>MONTH(FACTURACION[[#This Row],[MES]]&amp;1)</f>
        <v>1</v>
      </c>
      <c r="F13" s="223">
        <f>DATE(FACTURACION[[#This Row],[AÑO]],FACTURACION[[#This Row],[Mes numero]],1)</f>
        <v>41275</v>
      </c>
      <c r="G13" s="159">
        <v>9417</v>
      </c>
      <c r="H13" s="25">
        <v>891101577</v>
      </c>
      <c r="I13" s="3" t="str">
        <f>+VLOOKUP(FACTURACION[[#This Row],[NIT]],TABLACLIENTE,2,FALSE)</f>
        <v>ALCANOS DE COLOMBIA S.A. E.S.P</v>
      </c>
      <c r="J13" s="2" t="s">
        <v>23</v>
      </c>
      <c r="K13" s="12" t="str">
        <f>+VLOOKUP(FACTURACION[[#This Row],[REFERENCIA]],CODINV,2,FALSE)</f>
        <v>MEDIDOR AL-800 C:1 1/2" MAOP 20 PSIG CON CONECTORES</v>
      </c>
      <c r="L13" s="12" t="str">
        <f>IF(VLOOKUP(FACTURACION[[#This Row],[REFERENCIA]],CODINV,3,FALSE)=0,"",VLOOKUP(FACTURACION[[#This Row],[REFERENCIA]],CODINV,3,FALSE))</f>
        <v/>
      </c>
      <c r="M13" s="12" t="str">
        <f>+VLOOKUP(FACTURACION[[#This Row],[REFERENCIA]],CODINV,4,FALSE)</f>
        <v>MEDIDORES</v>
      </c>
      <c r="N13" s="12" t="str">
        <f>+VLOOKUP(FACTURACION[[#This Row],[REFERENCIA]],CODINV,5,FALSE)</f>
        <v>HONEYWELL</v>
      </c>
      <c r="O13" s="2">
        <v>4</v>
      </c>
      <c r="P13" s="23">
        <v>1786216</v>
      </c>
      <c r="Q13" s="24">
        <f>+FACTURACION[[#This Row],[CANTIDAD]]*FACTURACION[[#This Row],[VR UNITARIO]]/1000</f>
        <v>7144.8639999999996</v>
      </c>
      <c r="R13" s="3" t="str">
        <f>+VLOOKUP(FACTURACION[[#This Row],[NIT]],TABLACLIENTE,5,FALSE)</f>
        <v>NEIVA</v>
      </c>
    </row>
    <row r="14" spans="3:18" s="11" customFormat="1" ht="11.25" customHeight="1">
      <c r="C14" s="13">
        <v>2013</v>
      </c>
      <c r="D14" s="17" t="s">
        <v>229</v>
      </c>
      <c r="E14" s="17">
        <f>MONTH(FACTURACION[[#This Row],[MES]]&amp;1)</f>
        <v>1</v>
      </c>
      <c r="F14" s="223">
        <f>DATE(FACTURACION[[#This Row],[AÑO]],FACTURACION[[#This Row],[Mes numero]],1)</f>
        <v>41275</v>
      </c>
      <c r="G14" s="159">
        <v>9418</v>
      </c>
      <c r="H14" s="25">
        <v>891101577</v>
      </c>
      <c r="I14" s="3" t="str">
        <f>+VLOOKUP(FACTURACION[[#This Row],[NIT]],TABLACLIENTE,2,FALSE)</f>
        <v>ALCANOS DE COLOMBIA S.A. E.S.P</v>
      </c>
      <c r="J14" s="2" t="s">
        <v>23</v>
      </c>
      <c r="K14" s="12" t="str">
        <f>+VLOOKUP(FACTURACION[[#This Row],[REFERENCIA]],CODINV,2,FALSE)</f>
        <v>MEDIDOR AL-800 C:1 1/2" MAOP 20 PSIG CON CONECTORES</v>
      </c>
      <c r="L14" s="12" t="str">
        <f>IF(VLOOKUP(FACTURACION[[#This Row],[REFERENCIA]],CODINV,3,FALSE)=0,"",VLOOKUP(FACTURACION[[#This Row],[REFERENCIA]],CODINV,3,FALSE))</f>
        <v/>
      </c>
      <c r="M14" s="12" t="str">
        <f>+VLOOKUP(FACTURACION[[#This Row],[REFERENCIA]],CODINV,4,FALSE)</f>
        <v>MEDIDORES</v>
      </c>
      <c r="N14" s="12" t="str">
        <f>+VLOOKUP(FACTURACION[[#This Row],[REFERENCIA]],CODINV,5,FALSE)</f>
        <v>HONEYWELL</v>
      </c>
      <c r="O14" s="2">
        <v>4</v>
      </c>
      <c r="P14" s="23">
        <v>1786216</v>
      </c>
      <c r="Q14" s="24">
        <f>+FACTURACION[[#This Row],[CANTIDAD]]*FACTURACION[[#This Row],[VR UNITARIO]]/1000</f>
        <v>7144.8639999999996</v>
      </c>
      <c r="R14" s="3" t="str">
        <f>+VLOOKUP(FACTURACION[[#This Row],[NIT]],TABLACLIENTE,5,FALSE)</f>
        <v>NEIVA</v>
      </c>
    </row>
    <row r="15" spans="3:18" s="11" customFormat="1" ht="11.25" customHeight="1">
      <c r="C15" s="13">
        <v>2013</v>
      </c>
      <c r="D15" s="17" t="s">
        <v>229</v>
      </c>
      <c r="E15" s="17">
        <f>MONTH(FACTURACION[[#This Row],[MES]]&amp;1)</f>
        <v>1</v>
      </c>
      <c r="F15" s="223">
        <f>DATE(FACTURACION[[#This Row],[AÑO]],FACTURACION[[#This Row],[Mes numero]],1)</f>
        <v>41275</v>
      </c>
      <c r="G15" s="159">
        <v>9399</v>
      </c>
      <c r="H15" s="25">
        <v>800218682</v>
      </c>
      <c r="I15" s="3" t="str">
        <f>+VLOOKUP(FACTURACION[[#This Row],[NIT]],TABLACLIENTE,2,FALSE)</f>
        <v>GASES DEL CUSIANA S.A E.S.P. (CUSIANAGAS S.A E.S.P)</v>
      </c>
      <c r="J15" s="2" t="s">
        <v>262</v>
      </c>
      <c r="K15" s="12" t="str">
        <f>+VLOOKUP(FACTURACION[[#This Row],[REFERENCIA]],CODINV,2,FALSE)</f>
        <v>MEDIDOR AL-425 C:1 1/4" MAOP 25 PSIG</v>
      </c>
      <c r="L15" s="12" t="str">
        <f>IF(VLOOKUP(FACTURACION[[#This Row],[REFERENCIA]],CODINV,3,FALSE)=0,"",VLOOKUP(FACTURACION[[#This Row],[REFERENCIA]],CODINV,3,FALSE))</f>
        <v/>
      </c>
      <c r="M15" s="12" t="str">
        <f>+VLOOKUP(FACTURACION[[#This Row],[REFERENCIA]],CODINV,4,FALSE)</f>
        <v>MEDIDORES</v>
      </c>
      <c r="N15" s="12" t="str">
        <f>+VLOOKUP(FACTURACION[[#This Row],[REFERENCIA]],CODINV,5,FALSE)</f>
        <v>HONEYWELL</v>
      </c>
      <c r="O15" s="2">
        <v>20</v>
      </c>
      <c r="P15" s="23">
        <v>520000</v>
      </c>
      <c r="Q15" s="24">
        <f>+FACTURACION[[#This Row],[CANTIDAD]]*FACTURACION[[#This Row],[VR UNITARIO]]/1000</f>
        <v>10400</v>
      </c>
      <c r="R15" s="3" t="str">
        <f>+VLOOKUP(FACTURACION[[#This Row],[NIT]],TABLACLIENTE,5,FALSE)</f>
        <v>YOPAL</v>
      </c>
    </row>
    <row r="16" spans="3:18" s="11" customFormat="1" ht="11.25" customHeight="1">
      <c r="C16" s="13">
        <v>2013</v>
      </c>
      <c r="D16" s="17" t="s">
        <v>229</v>
      </c>
      <c r="E16" s="17">
        <f>MONTH(FACTURACION[[#This Row],[MES]]&amp;1)</f>
        <v>1</v>
      </c>
      <c r="F16" s="223">
        <f>DATE(FACTURACION[[#This Row],[AÑO]],FACTURACION[[#This Row],[Mes numero]],1)</f>
        <v>41275</v>
      </c>
      <c r="G16" s="159">
        <v>9425</v>
      </c>
      <c r="H16" s="20">
        <v>800021272</v>
      </c>
      <c r="I16" s="2" t="str">
        <f>+VLOOKUP(FACTURACION[[#This Row],[NIT]],TABLACLIENTE,2,FALSE)</f>
        <v>GASES DEL LLANO S.A. E.S.P (LLANOGAS S.A. E.S.P.)</v>
      </c>
      <c r="J16" s="2" t="s">
        <v>262</v>
      </c>
      <c r="K16" s="12" t="str">
        <f>+VLOOKUP(FACTURACION[[#This Row],[REFERENCIA]],CODINV,2,FALSE)</f>
        <v>MEDIDOR AL-425 C:1 1/4" MAOP 25 PSIG</v>
      </c>
      <c r="L16" s="12" t="str">
        <f>IF(VLOOKUP(FACTURACION[[#This Row],[REFERENCIA]],CODINV,3,FALSE)=0,"",VLOOKUP(FACTURACION[[#This Row],[REFERENCIA]],CODINV,3,FALSE))</f>
        <v/>
      </c>
      <c r="M16" s="12" t="str">
        <f>+VLOOKUP(FACTURACION[[#This Row],[REFERENCIA]],CODINV,4,FALSE)</f>
        <v>MEDIDORES</v>
      </c>
      <c r="N16" s="12" t="str">
        <f>+VLOOKUP(FACTURACION[[#This Row],[REFERENCIA]],CODINV,5,FALSE)</f>
        <v>HONEYWELL</v>
      </c>
      <c r="O16" s="2">
        <v>12</v>
      </c>
      <c r="P16" s="23">
        <v>485332</v>
      </c>
      <c r="Q16" s="24">
        <f>+FACTURACION[[#This Row],[CANTIDAD]]*FACTURACION[[#This Row],[VR UNITARIO]]/1000</f>
        <v>5823.9840000000004</v>
      </c>
      <c r="R16" s="3" t="str">
        <f>+VLOOKUP(FACTURACION[[#This Row],[NIT]],TABLACLIENTE,5,FALSE)</f>
        <v>VILLAVICENCIO</v>
      </c>
    </row>
    <row r="17" spans="3:18" s="11" customFormat="1" ht="11.25" customHeight="1">
      <c r="C17" s="13">
        <v>2013</v>
      </c>
      <c r="D17" s="17" t="s">
        <v>229</v>
      </c>
      <c r="E17" s="17">
        <f>MONTH(FACTURACION[[#This Row],[MES]]&amp;1)</f>
        <v>1</v>
      </c>
      <c r="F17" s="223">
        <f>DATE(FACTURACION[[#This Row],[AÑO]],FACTURACION[[#This Row],[Mes numero]],1)</f>
        <v>41275</v>
      </c>
      <c r="G17" s="159">
        <v>9427</v>
      </c>
      <c r="H17" s="20">
        <v>800021272</v>
      </c>
      <c r="I17" s="2" t="str">
        <f>+VLOOKUP(FACTURACION[[#This Row],[NIT]],TABLACLIENTE,2,FALSE)</f>
        <v>GASES DEL LLANO S.A. E.S.P (LLANOGAS S.A. E.S.P.)</v>
      </c>
      <c r="J17" s="2" t="s">
        <v>262</v>
      </c>
      <c r="K17" s="12" t="str">
        <f>+VLOOKUP(FACTURACION[[#This Row],[REFERENCIA]],CODINV,2,FALSE)</f>
        <v>MEDIDOR AL-425 C:1 1/4" MAOP 25 PSIG</v>
      </c>
      <c r="L17" s="12" t="str">
        <f>IF(VLOOKUP(FACTURACION[[#This Row],[REFERENCIA]],CODINV,3,FALSE)=0,"",VLOOKUP(FACTURACION[[#This Row],[REFERENCIA]],CODINV,3,FALSE))</f>
        <v/>
      </c>
      <c r="M17" s="12" t="str">
        <f>+VLOOKUP(FACTURACION[[#This Row],[REFERENCIA]],CODINV,4,FALSE)</f>
        <v>MEDIDORES</v>
      </c>
      <c r="N17" s="12" t="str">
        <f>+VLOOKUP(FACTURACION[[#This Row],[REFERENCIA]],CODINV,5,FALSE)</f>
        <v>HONEYWELL</v>
      </c>
      <c r="O17" s="2">
        <v>5</v>
      </c>
      <c r="P17" s="23">
        <v>488487</v>
      </c>
      <c r="Q17" s="24">
        <f>+FACTURACION[[#This Row],[CANTIDAD]]*FACTURACION[[#This Row],[VR UNITARIO]]/1000</f>
        <v>2442.4349999999999</v>
      </c>
      <c r="R17" s="3" t="str">
        <f>+VLOOKUP(FACTURACION[[#This Row],[NIT]],TABLACLIENTE,5,FALSE)</f>
        <v>VILLAVICENCIO</v>
      </c>
    </row>
    <row r="18" spans="3:18" s="11" customFormat="1" ht="11.25" customHeight="1">
      <c r="C18" s="13">
        <v>2013</v>
      </c>
      <c r="D18" s="17" t="s">
        <v>229</v>
      </c>
      <c r="E18" s="17">
        <f>MONTH(FACTURACION[[#This Row],[MES]]&amp;1)</f>
        <v>1</v>
      </c>
      <c r="F18" s="223">
        <f>DATE(FACTURACION[[#This Row],[AÑO]],FACTURACION[[#This Row],[Mes numero]],1)</f>
        <v>41275</v>
      </c>
      <c r="G18" s="159">
        <v>9412</v>
      </c>
      <c r="H18" s="25">
        <v>890400869</v>
      </c>
      <c r="I18" s="3" t="str">
        <f>+VLOOKUP(FACTURACION[[#This Row],[NIT]],TABLACLIENTE,2,FALSE)</f>
        <v>SURTIDORA DE GAS DEL CARIBE S.A. E.S.P. (SURTIGAS S.A. E.S.P.)</v>
      </c>
      <c r="J18" s="2" t="s">
        <v>262</v>
      </c>
      <c r="K18" s="12" t="str">
        <f>+VLOOKUP(FACTURACION[[#This Row],[REFERENCIA]],CODINV,2,FALSE)</f>
        <v>MEDIDOR AL-425 C:1 1/4" MAOP 25 PSIG</v>
      </c>
      <c r="L18" s="12" t="str">
        <f>IF(VLOOKUP(FACTURACION[[#This Row],[REFERENCIA]],CODINV,3,FALSE)=0,"",VLOOKUP(FACTURACION[[#This Row],[REFERENCIA]],CODINV,3,FALSE))</f>
        <v/>
      </c>
      <c r="M18" s="12" t="str">
        <f>+VLOOKUP(FACTURACION[[#This Row],[REFERENCIA]],CODINV,4,FALSE)</f>
        <v>MEDIDORES</v>
      </c>
      <c r="N18" s="12" t="str">
        <f>+VLOOKUP(FACTURACION[[#This Row],[REFERENCIA]],CODINV,5,FALSE)</f>
        <v>HONEYWELL</v>
      </c>
      <c r="O18" s="2">
        <v>8</v>
      </c>
      <c r="P18" s="23">
        <v>516923</v>
      </c>
      <c r="Q18" s="24">
        <f>+FACTURACION[[#This Row],[CANTIDAD]]*FACTURACION[[#This Row],[VR UNITARIO]]/1000</f>
        <v>4135.384</v>
      </c>
      <c r="R18" s="3" t="str">
        <f>+VLOOKUP(FACTURACION[[#This Row],[NIT]],TABLACLIENTE,5,FALSE)</f>
        <v>CARTAGENA</v>
      </c>
    </row>
    <row r="19" spans="3:18" s="11" customFormat="1" ht="11.25" customHeight="1">
      <c r="C19" s="13">
        <v>2013</v>
      </c>
      <c r="D19" s="17" t="s">
        <v>229</v>
      </c>
      <c r="E19" s="17">
        <f>MONTH(FACTURACION[[#This Row],[MES]]&amp;1)</f>
        <v>1</v>
      </c>
      <c r="F19" s="223">
        <f>DATE(FACTURACION[[#This Row],[AÑO]],FACTURACION[[#This Row],[Mes numero]],1)</f>
        <v>41275</v>
      </c>
      <c r="G19" s="159">
        <v>9414</v>
      </c>
      <c r="H19" s="25">
        <v>800232654</v>
      </c>
      <c r="I19" s="12" t="str">
        <f>+VLOOKUP(FACTURACION[[#This Row],[NIT]],TABLACLIENTE,2,FALSE)</f>
        <v>GASODUCTO DEL TOLIMA S.A. ESP</v>
      </c>
      <c r="J19" s="2" t="s">
        <v>883</v>
      </c>
      <c r="K19" s="12" t="str">
        <f>+VLOOKUP(FACTURACION[[#This Row],[REFERENCIA]],CODINV,2,FALSE)</f>
        <v>TURBINA 3GT 1440 PSI</v>
      </c>
      <c r="L19" s="12" t="str">
        <f>IF(VLOOKUP(FACTURACION[[#This Row],[REFERENCIA]],CODINV,3,FALSE)=0,"",VLOOKUP(FACTURACION[[#This Row],[REFERENCIA]],CODINV,3,FALSE))</f>
        <v/>
      </c>
      <c r="M19" s="12" t="str">
        <f>+VLOOKUP(FACTURACION[[#This Row],[REFERENCIA]],CODINV,4,FALSE)</f>
        <v>MEDIDORES</v>
      </c>
      <c r="N19" s="12" t="str">
        <f>+VLOOKUP(FACTURACION[[#This Row],[REFERENCIA]],CODINV,5,FALSE)</f>
        <v>HONEYWELL</v>
      </c>
      <c r="O19" s="2">
        <v>1</v>
      </c>
      <c r="P19" s="23">
        <v>60138</v>
      </c>
      <c r="Q19" s="24">
        <f>+FACTURACION[[#This Row],[CANTIDAD]]*FACTURACION[[#This Row],[VR UNITARIO]]/1000</f>
        <v>60.137999999999998</v>
      </c>
      <c r="R19" s="3" t="str">
        <f>+VLOOKUP(FACTURACION[[#This Row],[NIT]],TABLACLIENTE,5,FALSE)</f>
        <v>IBAGUE</v>
      </c>
    </row>
    <row r="20" spans="3:18" s="11" customFormat="1" ht="11.25" customHeight="1">
      <c r="C20" s="13">
        <v>2013</v>
      </c>
      <c r="D20" s="17" t="s">
        <v>229</v>
      </c>
      <c r="E20" s="17">
        <f>MONTH(FACTURACION[[#This Row],[MES]]&amp;1)</f>
        <v>1</v>
      </c>
      <c r="F20" s="223">
        <f>DATE(FACTURACION[[#This Row],[AÑO]],FACTURACION[[#This Row],[Mes numero]],1)</f>
        <v>41275</v>
      </c>
      <c r="G20" s="159">
        <v>9424</v>
      </c>
      <c r="H20" s="20">
        <v>800202395</v>
      </c>
      <c r="I20" s="2" t="str">
        <f>+VLOOKUP(FACTURACION[[#This Row],[NIT]],TABLACLIENTE,2,FALSE)</f>
        <v>EFIGAS GAS NATURAL S.A. E.S.P. (EFIGAS S.A. E.S.P.)</v>
      </c>
      <c r="J20" s="2" t="s">
        <v>198</v>
      </c>
      <c r="K20" s="12" t="str">
        <f>+VLOOKUP(FACTURACION[[#This Row],[REFERENCIA]],CODINV,2,FALSE)</f>
        <v>REG. 1813C-HC C. 1 1/4" R: 6-15" O: 1/2</v>
      </c>
      <c r="L20" s="12" t="str">
        <f>IF(VLOOKUP(FACTURACION[[#This Row],[REFERENCIA]],CODINV,3,FALSE)=0,"",VLOOKUP(FACTURACION[[#This Row],[REFERENCIA]],CODINV,3,FALSE))</f>
        <v/>
      </c>
      <c r="M20" s="12" t="str">
        <f>+VLOOKUP(FACTURACION[[#This Row],[REFERENCIA]],CODINV,4,FALSE)</f>
        <v>REGULADORES</v>
      </c>
      <c r="N20" s="12" t="str">
        <f>+VLOOKUP(FACTURACION[[#This Row],[REFERENCIA]],CODINV,5,FALSE)</f>
        <v>HONEYWELL</v>
      </c>
      <c r="O20" s="2">
        <v>10</v>
      </c>
      <c r="P20" s="23">
        <v>135000</v>
      </c>
      <c r="Q20" s="24">
        <f>+FACTURACION[[#This Row],[CANTIDAD]]*FACTURACION[[#This Row],[VR UNITARIO]]/1000</f>
        <v>1350</v>
      </c>
      <c r="R20" s="3" t="str">
        <f>+VLOOKUP(FACTURACION[[#This Row],[NIT]],TABLACLIENTE,5,FALSE)</f>
        <v>MANIZALES</v>
      </c>
    </row>
    <row r="21" spans="3:18" s="11" customFormat="1" ht="11.25" customHeight="1">
      <c r="C21" s="13">
        <v>2013</v>
      </c>
      <c r="D21" s="17" t="s">
        <v>229</v>
      </c>
      <c r="E21" s="17">
        <f>MONTH(FACTURACION[[#This Row],[MES]]&amp;1)</f>
        <v>1</v>
      </c>
      <c r="F21" s="223">
        <f>DATE(FACTURACION[[#This Row],[AÑO]],FACTURACION[[#This Row],[Mes numero]],1)</f>
        <v>41275</v>
      </c>
      <c r="G21" s="159">
        <v>9437</v>
      </c>
      <c r="H21" s="20">
        <v>860053840</v>
      </c>
      <c r="I21" s="2" t="str">
        <f>+VLOOKUP(FACTURACION[[#This Row],[NIT]],TABLACLIENTE,2,FALSE)</f>
        <v>TECNIK LTDA</v>
      </c>
      <c r="J21" s="2" t="s">
        <v>198</v>
      </c>
      <c r="K21" s="12" t="str">
        <f>+VLOOKUP(FACTURACION[[#This Row],[REFERENCIA]],CODINV,2,FALSE)</f>
        <v>REG. 1813C-HC C. 1 1/4" R: 6-15" O: 1/2</v>
      </c>
      <c r="L21" s="12" t="str">
        <f>IF(VLOOKUP(FACTURACION[[#This Row],[REFERENCIA]],CODINV,3,FALSE)=0,"",VLOOKUP(FACTURACION[[#This Row],[REFERENCIA]],CODINV,3,FALSE))</f>
        <v/>
      </c>
      <c r="M21" s="12" t="str">
        <f>+VLOOKUP(FACTURACION[[#This Row],[REFERENCIA]],CODINV,4,FALSE)</f>
        <v>REGULADORES</v>
      </c>
      <c r="N21" s="12" t="str">
        <f>+VLOOKUP(FACTURACION[[#This Row],[REFERENCIA]],CODINV,5,FALSE)</f>
        <v>HONEYWELL</v>
      </c>
      <c r="O21" s="2">
        <v>5</v>
      </c>
      <c r="P21" s="23">
        <v>135000</v>
      </c>
      <c r="Q21" s="24">
        <f>+FACTURACION[[#This Row],[CANTIDAD]]*FACTURACION[[#This Row],[VR UNITARIO]]/1000</f>
        <v>675</v>
      </c>
      <c r="R21" s="3" t="str">
        <f>+VLOOKUP(FACTURACION[[#This Row],[NIT]],TABLACLIENTE,5,FALSE)</f>
        <v>BOGOTÁ D.C.</v>
      </c>
    </row>
    <row r="22" spans="3:18" s="11" customFormat="1" ht="11.25" customHeight="1">
      <c r="C22" s="13">
        <v>2013</v>
      </c>
      <c r="D22" s="17" t="s">
        <v>229</v>
      </c>
      <c r="E22" s="17">
        <f>MONTH(FACTURACION[[#This Row],[MES]]&amp;1)</f>
        <v>1</v>
      </c>
      <c r="F22" s="223">
        <f>DATE(FACTURACION[[#This Row],[AÑO]],FACTURACION[[#This Row],[Mes numero]],1)</f>
        <v>41275</v>
      </c>
      <c r="G22" s="159">
        <v>9401</v>
      </c>
      <c r="H22" s="25">
        <v>830510717</v>
      </c>
      <c r="I22" s="3" t="str">
        <f>+VLOOKUP(FACTURACION[[#This Row],[NIT]],TABLACLIENTE,2,FALSE)</f>
        <v>SURCOLOMBIANA DE GAS S.A E.S.P  (SURGAS S.A. E.S.P.)</v>
      </c>
      <c r="J22" s="2" t="s">
        <v>1236</v>
      </c>
      <c r="K22" s="12" t="str">
        <f>+VLOOKUP(FACTURACION[[#This Row],[REFERENCIA]],CODINV,2,FALSE)</f>
        <v>REG. 1813B C: 2" R: 3-5 PSI O: 5/8"</v>
      </c>
      <c r="L22" s="12" t="str">
        <f>IF(VLOOKUP(FACTURACION[[#This Row],[REFERENCIA]],CODINV,3,FALSE)=0,"",VLOOKUP(FACTURACION[[#This Row],[REFERENCIA]],CODINV,3,FALSE))</f>
        <v/>
      </c>
      <c r="M22" s="12" t="str">
        <f>+VLOOKUP(FACTURACION[[#This Row],[REFERENCIA]],CODINV,4,FALSE)</f>
        <v>REGULADORES</v>
      </c>
      <c r="N22" s="12" t="str">
        <f>+VLOOKUP(FACTURACION[[#This Row],[REFERENCIA]],CODINV,5,FALSE)</f>
        <v>HONEYWELL</v>
      </c>
      <c r="O22" s="2">
        <v>1</v>
      </c>
      <c r="P22" s="23">
        <v>1087000</v>
      </c>
      <c r="Q22" s="24">
        <f>+FACTURACION[[#This Row],[CANTIDAD]]*FACTURACION[[#This Row],[VR UNITARIO]]/1000</f>
        <v>1087</v>
      </c>
      <c r="R22" s="3" t="str">
        <f>+VLOOKUP(FACTURACION[[#This Row],[NIT]],TABLACLIENTE,5,FALSE)</f>
        <v>NEIVA</v>
      </c>
    </row>
    <row r="23" spans="3:18" s="11" customFormat="1" ht="11.25" customHeight="1">
      <c r="C23" s="13">
        <v>2013</v>
      </c>
      <c r="D23" s="17" t="s">
        <v>229</v>
      </c>
      <c r="E23" s="17">
        <f>MONTH(FACTURACION[[#This Row],[MES]]&amp;1)</f>
        <v>1</v>
      </c>
      <c r="F23" s="223">
        <f>DATE(FACTURACION[[#This Row],[AÑO]],FACTURACION[[#This Row],[Mes numero]],1)</f>
        <v>41275</v>
      </c>
      <c r="G23" s="159">
        <v>9390</v>
      </c>
      <c r="H23" s="20">
        <v>830064454</v>
      </c>
      <c r="I23" s="2" t="str">
        <f>+VLOOKUP(FACTURACION[[#This Row],[NIT]],TABLACLIENTE,2,FALSE)</f>
        <v>SOLGAS LTDA</v>
      </c>
      <c r="J23" s="2" t="s">
        <v>90</v>
      </c>
      <c r="K23" s="12" t="str">
        <f>+VLOOKUP(FACTURACION[[#This Row],[REFERENCIA]],CODINV,2,FALSE)</f>
        <v>REG. 1813B C: 2" R: 14.5-28" O: 7/8"</v>
      </c>
      <c r="L23" s="12" t="str">
        <f>IF(VLOOKUP(FACTURACION[[#This Row],[REFERENCIA]],CODINV,3,FALSE)=0,"",VLOOKUP(FACTURACION[[#This Row],[REFERENCIA]],CODINV,3,FALSE))</f>
        <v/>
      </c>
      <c r="M23" s="12" t="str">
        <f>+VLOOKUP(FACTURACION[[#This Row],[REFERENCIA]],CODINV,4,FALSE)</f>
        <v>REGULADORES</v>
      </c>
      <c r="N23" s="12" t="str">
        <f>+VLOOKUP(FACTURACION[[#This Row],[REFERENCIA]],CODINV,5,FALSE)</f>
        <v>HONEYWELL</v>
      </c>
      <c r="O23" s="2">
        <v>1</v>
      </c>
      <c r="P23" s="23">
        <v>1050000</v>
      </c>
      <c r="Q23" s="24">
        <f>+FACTURACION[[#This Row],[CANTIDAD]]*FACTURACION[[#This Row],[VR UNITARIO]]/1000</f>
        <v>1050</v>
      </c>
      <c r="R23" s="3" t="str">
        <f>+VLOOKUP(FACTURACION[[#This Row],[NIT]],TABLACLIENTE,5,FALSE)</f>
        <v>BOGOTÁ D.C.</v>
      </c>
    </row>
    <row r="24" spans="3:18" s="11" customFormat="1" ht="11.25" customHeight="1">
      <c r="C24" s="13">
        <v>2013</v>
      </c>
      <c r="D24" s="17" t="s">
        <v>229</v>
      </c>
      <c r="E24" s="17">
        <f>MONTH(FACTURACION[[#This Row],[MES]]&amp;1)</f>
        <v>1</v>
      </c>
      <c r="F24" s="223">
        <f>DATE(FACTURACION[[#This Row],[AÑO]],FACTURACION[[#This Row],[Mes numero]],1)</f>
        <v>41275</v>
      </c>
      <c r="G24" s="159">
        <v>9419</v>
      </c>
      <c r="H24" s="25">
        <v>891101577</v>
      </c>
      <c r="I24" s="3" t="str">
        <f>+VLOOKUP(FACTURACION[[#This Row],[NIT]],TABLACLIENTE,2,FALSE)</f>
        <v>ALCANOS DE COLOMBIA S.A. E.S.P</v>
      </c>
      <c r="J24" s="2" t="s">
        <v>1237</v>
      </c>
      <c r="K24" s="12" t="str">
        <f>+VLOOKUP(FACTURACION[[#This Row],[REFERENCIA]],CODINV,2,FALSE)</f>
        <v>REG. 1803PFM C: 2" O: 5/8 PIL 16-30</v>
      </c>
      <c r="L24" s="12" t="str">
        <f>IF(VLOOKUP(FACTURACION[[#This Row],[REFERENCIA]],CODINV,3,FALSE)=0,"",VLOOKUP(FACTURACION[[#This Row],[REFERENCIA]],CODINV,3,FALSE))</f>
        <v/>
      </c>
      <c r="M24" s="12" t="str">
        <f>+VLOOKUP(FACTURACION[[#This Row],[REFERENCIA]],CODINV,4,FALSE)</f>
        <v>REGULADORES</v>
      </c>
      <c r="N24" s="12" t="str">
        <f>+VLOOKUP(FACTURACION[[#This Row],[REFERENCIA]],CODINV,5,FALSE)</f>
        <v>HONEYWELL</v>
      </c>
      <c r="O24" s="2">
        <v>1</v>
      </c>
      <c r="P24" s="23">
        <v>1389175</v>
      </c>
      <c r="Q24" s="24">
        <f>+FACTURACION[[#This Row],[CANTIDAD]]*FACTURACION[[#This Row],[VR UNITARIO]]/1000</f>
        <v>1389.175</v>
      </c>
      <c r="R24" s="3" t="str">
        <f>+VLOOKUP(FACTURACION[[#This Row],[NIT]],TABLACLIENTE,5,FALSE)</f>
        <v>NEIVA</v>
      </c>
    </row>
    <row r="25" spans="3:18" s="11" customFormat="1" ht="11.25" customHeight="1">
      <c r="C25" s="13">
        <v>2013</v>
      </c>
      <c r="D25" s="17" t="s">
        <v>229</v>
      </c>
      <c r="E25" s="17">
        <f>MONTH(FACTURACION[[#This Row],[MES]]&amp;1)</f>
        <v>1</v>
      </c>
      <c r="F25" s="223">
        <f>DATE(FACTURACION[[#This Row],[AÑO]],FACTURACION[[#This Row],[Mes numero]],1)</f>
        <v>41275</v>
      </c>
      <c r="G25" s="159">
        <v>9406</v>
      </c>
      <c r="H25" s="20">
        <v>800167643</v>
      </c>
      <c r="I25" s="2" t="str">
        <f>+VLOOKUP(FACTURACION[[#This Row],[NIT]],TABLACLIENTE,2,FALSE)</f>
        <v>GASES DE OCCIDENTE S.A. E.S.P. (GDO)</v>
      </c>
      <c r="J25" s="2" t="s">
        <v>1237</v>
      </c>
      <c r="K25" s="12" t="str">
        <f>+VLOOKUP(FACTURACION[[#This Row],[REFERENCIA]],CODINV,2,FALSE)</f>
        <v>REG. 1803PFM C: 2" O: 5/8 PIL 16-30</v>
      </c>
      <c r="L25" s="12" t="str">
        <f>IF(VLOOKUP(FACTURACION[[#This Row],[REFERENCIA]],CODINV,3,FALSE)=0,"",VLOOKUP(FACTURACION[[#This Row],[REFERENCIA]],CODINV,3,FALSE))</f>
        <v/>
      </c>
      <c r="M25" s="12" t="str">
        <f>+VLOOKUP(FACTURACION[[#This Row],[REFERENCIA]],CODINV,4,FALSE)</f>
        <v>REGULADORES</v>
      </c>
      <c r="N25" s="12" t="str">
        <f>+VLOOKUP(FACTURACION[[#This Row],[REFERENCIA]],CODINV,5,FALSE)</f>
        <v>HONEYWELL</v>
      </c>
      <c r="O25" s="2">
        <v>21</v>
      </c>
      <c r="P25" s="23">
        <v>1351070</v>
      </c>
      <c r="Q25" s="24">
        <f>+FACTURACION[[#This Row],[CANTIDAD]]*FACTURACION[[#This Row],[VR UNITARIO]]/1000</f>
        <v>28372.47</v>
      </c>
      <c r="R25" s="3" t="str">
        <f>+VLOOKUP(FACTURACION[[#This Row],[NIT]],TABLACLIENTE,5,FALSE)</f>
        <v>CALI</v>
      </c>
    </row>
    <row r="26" spans="3:18" s="11" customFormat="1" ht="11.25" customHeight="1">
      <c r="C26" s="13">
        <v>2013</v>
      </c>
      <c r="D26" s="17" t="s">
        <v>229</v>
      </c>
      <c r="E26" s="17">
        <f>MONTH(FACTURACION[[#This Row],[MES]]&amp;1)</f>
        <v>1</v>
      </c>
      <c r="F26" s="223">
        <f>DATE(FACTURACION[[#This Row],[AÑO]],FACTURACION[[#This Row],[Mes numero]],1)</f>
        <v>41275</v>
      </c>
      <c r="G26" s="159">
        <v>9405</v>
      </c>
      <c r="H26" s="20">
        <v>800167643</v>
      </c>
      <c r="I26" s="2" t="str">
        <f>+VLOOKUP(FACTURACION[[#This Row],[NIT]],TABLACLIENTE,2,FALSE)</f>
        <v>GASES DE OCCIDENTE S.A. E.S.P. (GDO)</v>
      </c>
      <c r="J26" s="2" t="s">
        <v>54</v>
      </c>
      <c r="K26" s="12" t="str">
        <f>+VLOOKUP(FACTURACION[[#This Row],[REFERENCIA]],CODINV,2,FALSE)</f>
        <v>REG. 1803PFM C: 2" FLANGED 16-30</v>
      </c>
      <c r="L26" s="12" t="str">
        <f>IF(VLOOKUP(FACTURACION[[#This Row],[REFERENCIA]],CODINV,3,FALSE)=0,"",VLOOKUP(FACTURACION[[#This Row],[REFERENCIA]],CODINV,3,FALSE))</f>
        <v/>
      </c>
      <c r="M26" s="12" t="str">
        <f>+VLOOKUP(FACTURACION[[#This Row],[REFERENCIA]],CODINV,4,FALSE)</f>
        <v>REGULADORES</v>
      </c>
      <c r="N26" s="12" t="str">
        <f>+VLOOKUP(FACTURACION[[#This Row],[REFERENCIA]],CODINV,5,FALSE)</f>
        <v>HONEYWELL</v>
      </c>
      <c r="O26" s="2">
        <v>3</v>
      </c>
      <c r="P26" s="23">
        <v>1673425</v>
      </c>
      <c r="Q26" s="24">
        <f>+FACTURACION[[#This Row],[CANTIDAD]]*FACTURACION[[#This Row],[VR UNITARIO]]/1000</f>
        <v>5020.2749999999996</v>
      </c>
      <c r="R26" s="3" t="str">
        <f>+VLOOKUP(FACTURACION[[#This Row],[NIT]],TABLACLIENTE,5,FALSE)</f>
        <v>CALI</v>
      </c>
    </row>
    <row r="27" spans="3:18" s="11" customFormat="1" ht="11.25" customHeight="1">
      <c r="C27" s="13">
        <v>2013</v>
      </c>
      <c r="D27" s="17" t="s">
        <v>229</v>
      </c>
      <c r="E27" s="17">
        <f>MONTH(FACTURACION[[#This Row],[MES]]&amp;1)</f>
        <v>1</v>
      </c>
      <c r="F27" s="223">
        <f>DATE(FACTURACION[[#This Row],[AÑO]],FACTURACION[[#This Row],[Mes numero]],1)</f>
        <v>41275</v>
      </c>
      <c r="G27" s="159">
        <v>9437</v>
      </c>
      <c r="H27" s="20">
        <v>860053840</v>
      </c>
      <c r="I27" s="2" t="str">
        <f>+VLOOKUP(FACTURACION[[#This Row],[NIT]],TABLACLIENTE,2,FALSE)</f>
        <v>TECNIK LTDA</v>
      </c>
      <c r="J27" s="2" t="s">
        <v>759</v>
      </c>
      <c r="K27" s="12" t="str">
        <f>+VLOOKUP(FACTURACION[[#This Row],[REFERENCIA]],CODINV,2,FALSE)</f>
        <v>REGULADOR SR 113 3/4 R:13-16 WC OR 1/4</v>
      </c>
      <c r="L27" s="12" t="str">
        <f>IF(VLOOKUP(FACTURACION[[#This Row],[REFERENCIA]],CODINV,3,FALSE)=0,"",VLOOKUP(FACTURACION[[#This Row],[REFERENCIA]],CODINV,3,FALSE))</f>
        <v/>
      </c>
      <c r="M27" s="12" t="str">
        <f>+VLOOKUP(FACTURACION[[#This Row],[REFERENCIA]],CODINV,4,FALSE)</f>
        <v>REGULADORES</v>
      </c>
      <c r="N27" s="12" t="str">
        <f>+VLOOKUP(FACTURACION[[#This Row],[REFERENCIA]],CODINV,5,FALSE)</f>
        <v>HONEYWELL</v>
      </c>
      <c r="O27" s="2">
        <v>4</v>
      </c>
      <c r="P27" s="23">
        <v>115000</v>
      </c>
      <c r="Q27" s="24">
        <f>+FACTURACION[[#This Row],[CANTIDAD]]*FACTURACION[[#This Row],[VR UNITARIO]]/1000</f>
        <v>460</v>
      </c>
      <c r="R27" s="3" t="str">
        <f>+VLOOKUP(FACTURACION[[#This Row],[NIT]],TABLACLIENTE,5,FALSE)</f>
        <v>BOGOTÁ D.C.</v>
      </c>
    </row>
    <row r="28" spans="3:18" s="11" customFormat="1" ht="11.25" customHeight="1">
      <c r="C28" s="13">
        <v>2013</v>
      </c>
      <c r="D28" s="17" t="s">
        <v>229</v>
      </c>
      <c r="E28" s="17">
        <f>MONTH(FACTURACION[[#This Row],[MES]]&amp;1)</f>
        <v>1</v>
      </c>
      <c r="F28" s="223">
        <f>DATE(FACTURACION[[#This Row],[AÑO]],FACTURACION[[#This Row],[Mes numero]],1)</f>
        <v>41275</v>
      </c>
      <c r="G28" s="159">
        <v>9408</v>
      </c>
      <c r="H28" s="20">
        <v>800167643</v>
      </c>
      <c r="I28" s="2" t="str">
        <f>+VLOOKUP(FACTURACION[[#This Row],[NIT]],TABLACLIENTE,2,FALSE)</f>
        <v>GASES DE OCCIDENTE S.A. E.S.P. (GDO)</v>
      </c>
      <c r="J28" s="2" t="s">
        <v>63</v>
      </c>
      <c r="K28" s="12" t="str">
        <f>+VLOOKUP(FACTURACION[[#This Row],[REFERENCIA]],CODINV,2,FALSE)</f>
        <v>AFV 2" S300 FO</v>
      </c>
      <c r="L28" s="12" t="str">
        <f>IF(VLOOKUP(FACTURACION[[#This Row],[REFERENCIA]],CODINV,3,FALSE)=0,"",VLOOKUP(FACTURACION[[#This Row],[REFERENCIA]],CODINV,3,FALSE))</f>
        <v/>
      </c>
      <c r="M28" s="12" t="str">
        <f>+VLOOKUP(FACTURACION[[#This Row],[REFERENCIA]],CODINV,4,FALSE)</f>
        <v>REGULADORES</v>
      </c>
      <c r="N28" s="12" t="str">
        <f>+VLOOKUP(FACTURACION[[#This Row],[REFERENCIA]],CODINV,5,FALSE)</f>
        <v>HONEYWELL</v>
      </c>
      <c r="O28" s="2">
        <v>14</v>
      </c>
      <c r="P28" s="23">
        <v>1395372</v>
      </c>
      <c r="Q28" s="24">
        <f>+FACTURACION[[#This Row],[CANTIDAD]]*FACTURACION[[#This Row],[VR UNITARIO]]/1000</f>
        <v>19535.207999999999</v>
      </c>
      <c r="R28" s="3" t="str">
        <f>+VLOOKUP(FACTURACION[[#This Row],[NIT]],TABLACLIENTE,5,FALSE)</f>
        <v>CALI</v>
      </c>
    </row>
    <row r="29" spans="3:18" s="11" customFormat="1" ht="11.25" customHeight="1">
      <c r="C29" s="13">
        <v>2013</v>
      </c>
      <c r="D29" s="17" t="s">
        <v>229</v>
      </c>
      <c r="E29" s="17">
        <f>MONTH(FACTURACION[[#This Row],[MES]]&amp;1)</f>
        <v>1</v>
      </c>
      <c r="F29" s="223">
        <f>DATE(FACTURACION[[#This Row],[AÑO]],FACTURACION[[#This Row],[Mes numero]],1)</f>
        <v>41275</v>
      </c>
      <c r="G29" s="159">
        <v>9408</v>
      </c>
      <c r="H29" s="20">
        <v>800167643</v>
      </c>
      <c r="I29" s="2" t="str">
        <f>+VLOOKUP(FACTURACION[[#This Row],[NIT]],TABLACLIENTE,2,FALSE)</f>
        <v>GASES DE OCCIDENTE S.A. E.S.P. (GDO)</v>
      </c>
      <c r="J29" s="2" t="s">
        <v>155</v>
      </c>
      <c r="K29" s="12" t="str">
        <f>+VLOOKUP(FACTURACION[[#This Row],[REFERENCIA]],CODINV,2,FALSE)</f>
        <v>AFV 3" S300 FO</v>
      </c>
      <c r="L29" s="12" t="str">
        <f>IF(VLOOKUP(FACTURACION[[#This Row],[REFERENCIA]],CODINV,3,FALSE)=0,"",VLOOKUP(FACTURACION[[#This Row],[REFERENCIA]],CODINV,3,FALSE))</f>
        <v/>
      </c>
      <c r="M29" s="12" t="str">
        <f>+VLOOKUP(FACTURACION[[#This Row],[REFERENCIA]],CODINV,4,FALSE)</f>
        <v>REGULADORES</v>
      </c>
      <c r="N29" s="12" t="str">
        <f>+VLOOKUP(FACTURACION[[#This Row],[REFERENCIA]],CODINV,5,FALSE)</f>
        <v>HONEYWELL</v>
      </c>
      <c r="O29" s="2">
        <v>2</v>
      </c>
      <c r="P29" s="23">
        <v>2188259</v>
      </c>
      <c r="Q29" s="24">
        <f>+FACTURACION[[#This Row],[CANTIDAD]]*FACTURACION[[#This Row],[VR UNITARIO]]/1000</f>
        <v>4376.518</v>
      </c>
      <c r="R29" s="3" t="str">
        <f>+VLOOKUP(FACTURACION[[#This Row],[NIT]],TABLACLIENTE,5,FALSE)</f>
        <v>CALI</v>
      </c>
    </row>
    <row r="30" spans="3:18" s="11" customFormat="1" ht="11.25" customHeight="1">
      <c r="C30" s="13">
        <v>2013</v>
      </c>
      <c r="D30" s="17" t="s">
        <v>229</v>
      </c>
      <c r="E30" s="17">
        <f>MONTH(FACTURACION[[#This Row],[MES]]&amp;1)</f>
        <v>1</v>
      </c>
      <c r="F30" s="223">
        <f>DATE(FACTURACION[[#This Row],[AÑO]],FACTURACION[[#This Row],[Mes numero]],1)</f>
        <v>41275</v>
      </c>
      <c r="G30" s="159">
        <v>9400</v>
      </c>
      <c r="H30" s="20">
        <v>892115036</v>
      </c>
      <c r="I30" s="2" t="str">
        <f>+VLOOKUP(FACTURACION[[#This Row],[NIT]],TABLACLIENTE,2,FALSE)</f>
        <v>GASES DE LA GUAJIRA S.A. E. S. P. (GASGUAJIRA S.A. E.S.P.)</v>
      </c>
      <c r="J30" s="2" t="s">
        <v>24</v>
      </c>
      <c r="K30" s="12" t="str">
        <f>+VLOOKUP(FACTURACION[[#This Row],[REFERENCIA]],CODINV,2,FALSE)</f>
        <v>AFV 2" S300 F.O Y CL INS ZSC100</v>
      </c>
      <c r="L30" s="12" t="str">
        <f>IF(VLOOKUP(FACTURACION[[#This Row],[REFERENCIA]],CODINV,3,FALSE)=0,"",VLOOKUP(FACTURACION[[#This Row],[REFERENCIA]],CODINV,3,FALSE))</f>
        <v/>
      </c>
      <c r="M30" s="12" t="str">
        <f>+VLOOKUP(FACTURACION[[#This Row],[REFERENCIA]],CODINV,4,FALSE)</f>
        <v>REGULADORES</v>
      </c>
      <c r="N30" s="12" t="str">
        <f>+VLOOKUP(FACTURACION[[#This Row],[REFERENCIA]],CODINV,5,FALSE)</f>
        <v>HONEYWELL</v>
      </c>
      <c r="O30" s="2">
        <v>3</v>
      </c>
      <c r="P30" s="23">
        <v>3179749</v>
      </c>
      <c r="Q30" s="24">
        <f>+FACTURACION[[#This Row],[CANTIDAD]]*FACTURACION[[#This Row],[VR UNITARIO]]/1000</f>
        <v>9539.2469999999994</v>
      </c>
      <c r="R30" s="3" t="str">
        <f>+VLOOKUP(FACTURACION[[#This Row],[NIT]],TABLACLIENTE,5,FALSE)</f>
        <v>RIOHACHA</v>
      </c>
    </row>
    <row r="31" spans="3:18" s="11" customFormat="1" ht="11.25" customHeight="1">
      <c r="C31" s="13">
        <v>2013</v>
      </c>
      <c r="D31" s="17" t="s">
        <v>229</v>
      </c>
      <c r="E31" s="17">
        <f>MONTH(FACTURACION[[#This Row],[MES]]&amp;1)</f>
        <v>1</v>
      </c>
      <c r="F31" s="223">
        <f>DATE(FACTURACION[[#This Row],[AÑO]],FACTURACION[[#This Row],[Mes numero]],1)</f>
        <v>41275</v>
      </c>
      <c r="G31" s="159">
        <v>9410</v>
      </c>
      <c r="H31" s="20">
        <v>800167643</v>
      </c>
      <c r="I31" s="2" t="str">
        <f>+VLOOKUP(FACTURACION[[#This Row],[NIT]],TABLACLIENTE,2,FALSE)</f>
        <v>GASES DE OCCIDENTE S.A. E.S.P. (GDO)</v>
      </c>
      <c r="J31" s="2" t="s">
        <v>65</v>
      </c>
      <c r="K31" s="12" t="str">
        <f>+VLOOKUP(FACTURACION[[#This Row],[REFERENCIA]],CODINV,2,FALSE)</f>
        <v>CONTROL LOOP ZSC-100 BM INSPIRATOR</v>
      </c>
      <c r="L31" s="12" t="str">
        <f>IF(VLOOKUP(FACTURACION[[#This Row],[REFERENCIA]],CODINV,3,FALSE)=0,"",VLOOKUP(FACTURACION[[#This Row],[REFERENCIA]],CODINV,3,FALSE))</f>
        <v/>
      </c>
      <c r="M31" s="12" t="str">
        <f>+VLOOKUP(FACTURACION[[#This Row],[REFERENCIA]],CODINV,4,FALSE)</f>
        <v>REGULADORES</v>
      </c>
      <c r="N31" s="12" t="str">
        <f>+VLOOKUP(FACTURACION[[#This Row],[REFERENCIA]],CODINV,5,FALSE)</f>
        <v>HONEYWELL</v>
      </c>
      <c r="O31" s="2">
        <v>10</v>
      </c>
      <c r="P31" s="23">
        <v>1534619</v>
      </c>
      <c r="Q31" s="24">
        <f>+FACTURACION[[#This Row],[CANTIDAD]]*FACTURACION[[#This Row],[VR UNITARIO]]/1000</f>
        <v>15346.19</v>
      </c>
      <c r="R31" s="3" t="str">
        <f>+VLOOKUP(FACTURACION[[#This Row],[NIT]],TABLACLIENTE,5,FALSE)</f>
        <v>CALI</v>
      </c>
    </row>
    <row r="32" spans="3:18" s="11" customFormat="1" ht="11.25" customHeight="1">
      <c r="C32" s="13">
        <v>2013</v>
      </c>
      <c r="D32" s="17" t="s">
        <v>229</v>
      </c>
      <c r="E32" s="17">
        <f>MONTH(FACTURACION[[#This Row],[MES]]&amp;1)</f>
        <v>1</v>
      </c>
      <c r="F32" s="223">
        <f>DATE(FACTURACION[[#This Row],[AÑO]],FACTURACION[[#This Row],[Mes numero]],1)</f>
        <v>41275</v>
      </c>
      <c r="G32" s="159">
        <v>9422</v>
      </c>
      <c r="H32" s="25">
        <v>891101577</v>
      </c>
      <c r="I32" s="3" t="str">
        <f>+VLOOKUP(FACTURACION[[#This Row],[NIT]],TABLACLIENTE,2,FALSE)</f>
        <v>ALCANOS DE COLOMBIA S.A. E.S.P</v>
      </c>
      <c r="J32" s="2" t="s">
        <v>714</v>
      </c>
      <c r="K32" s="12" t="str">
        <f>+VLOOKUP(FACTURACION[[#This Row],[REFERENCIA]],CODINV,2,FALSE)</f>
        <v>PILOTO ZSC 100</v>
      </c>
      <c r="L32" s="12" t="str">
        <f>IF(VLOOKUP(FACTURACION[[#This Row],[REFERENCIA]],CODINV,3,FALSE)=0,"",VLOOKUP(FACTURACION[[#This Row],[REFERENCIA]],CODINV,3,FALSE))</f>
        <v>RRAC102A1A1A1</v>
      </c>
      <c r="M32" s="12" t="str">
        <f>+VLOOKUP(FACTURACION[[#This Row],[REFERENCIA]],CODINV,4,FALSE)</f>
        <v>REGULADORES</v>
      </c>
      <c r="N32" s="12" t="str">
        <f>+VLOOKUP(FACTURACION[[#This Row],[REFERENCIA]],CODINV,5,FALSE)</f>
        <v>HONEYWELL</v>
      </c>
      <c r="O32" s="2">
        <v>5</v>
      </c>
      <c r="P32" s="23">
        <v>857244</v>
      </c>
      <c r="Q32" s="24">
        <f>+FACTURACION[[#This Row],[CANTIDAD]]*FACTURACION[[#This Row],[VR UNITARIO]]/1000</f>
        <v>4286.22</v>
      </c>
      <c r="R32" s="3" t="str">
        <f>+VLOOKUP(FACTURACION[[#This Row],[NIT]],TABLACLIENTE,5,FALSE)</f>
        <v>NEIVA</v>
      </c>
    </row>
    <row r="33" spans="3:18" s="11" customFormat="1" ht="11.25" customHeight="1">
      <c r="C33" s="13">
        <v>2013</v>
      </c>
      <c r="D33" s="17" t="s">
        <v>229</v>
      </c>
      <c r="E33" s="17">
        <f>MONTH(FACTURACION[[#This Row],[MES]]&amp;1)</f>
        <v>1</v>
      </c>
      <c r="F33" s="223">
        <f>DATE(FACTURACION[[#This Row],[AÑO]],FACTURACION[[#This Row],[Mes numero]],1)</f>
        <v>41275</v>
      </c>
      <c r="G33" s="159">
        <v>9422</v>
      </c>
      <c r="H33" s="25">
        <v>891101577</v>
      </c>
      <c r="I33" s="3" t="str">
        <f>+VLOOKUP(FACTURACION[[#This Row],[NIT]],TABLACLIENTE,2,FALSE)</f>
        <v>ALCANOS DE COLOMBIA S.A. E.S.P</v>
      </c>
      <c r="J33" s="2" t="s">
        <v>244</v>
      </c>
      <c r="K33" s="12" t="str">
        <f>+VLOOKUP(FACTURACION[[#This Row],[REFERENCIA]],CODINV,2,FALSE)</f>
        <v>PILOTO ZSC 320-100</v>
      </c>
      <c r="L33" s="12" t="str">
        <f>IF(VLOOKUP(FACTURACION[[#This Row],[REFERENCIA]],CODINV,3,FALSE)=0,"",VLOOKUP(FACTURACION[[#This Row],[REFERENCIA]],CODINV,3,FALSE))</f>
        <v>RRAE103A1A1A1</v>
      </c>
      <c r="M33" s="12" t="str">
        <f>+VLOOKUP(FACTURACION[[#This Row],[REFERENCIA]],CODINV,4,FALSE)</f>
        <v>REGULADORES</v>
      </c>
      <c r="N33" s="12" t="str">
        <f>+VLOOKUP(FACTURACION[[#This Row],[REFERENCIA]],CODINV,5,FALSE)</f>
        <v>HONEYWELL</v>
      </c>
      <c r="O33" s="2">
        <v>4</v>
      </c>
      <c r="P33" s="23">
        <v>1124159</v>
      </c>
      <c r="Q33" s="24">
        <f>+FACTURACION[[#This Row],[CANTIDAD]]*FACTURACION[[#This Row],[VR UNITARIO]]/1000</f>
        <v>4496.6360000000004</v>
      </c>
      <c r="R33" s="3" t="str">
        <f>+VLOOKUP(FACTURACION[[#This Row],[NIT]],TABLACLIENTE,5,FALSE)</f>
        <v>NEIVA</v>
      </c>
    </row>
    <row r="34" spans="3:18" s="11" customFormat="1" ht="11.25" customHeight="1">
      <c r="C34" s="13">
        <v>2013</v>
      </c>
      <c r="D34" s="17" t="s">
        <v>229</v>
      </c>
      <c r="E34" s="17">
        <f>MONTH(FACTURACION[[#This Row],[MES]]&amp;1)</f>
        <v>1</v>
      </c>
      <c r="F34" s="223">
        <f>DATE(FACTURACION[[#This Row],[AÑO]],FACTURACION[[#This Row],[Mes numero]],1)</f>
        <v>41275</v>
      </c>
      <c r="G34" s="159">
        <v>9407</v>
      </c>
      <c r="H34" s="20">
        <v>800167643</v>
      </c>
      <c r="I34" s="2" t="str">
        <f>+VLOOKUP(FACTURACION[[#This Row],[NIT]],TABLACLIENTE,2,FALSE)</f>
        <v>GASES DE OCCIDENTE S.A. E.S.P. (GDO)</v>
      </c>
      <c r="J34" s="2" t="s">
        <v>1238</v>
      </c>
      <c r="K34" s="12" t="str">
        <f>+VLOOKUP(FACTURACION[[#This Row],[REFERENCIA]],CODINV,2,FALSE)</f>
        <v>ODOMETRO 11,0 M</v>
      </c>
      <c r="L34" s="12" t="str">
        <f>IF(VLOOKUP(FACTURACION[[#This Row],[REFERENCIA]],CODINV,3,FALSE)=0,"",VLOOKUP(FACTURACION[[#This Row],[REFERENCIA]],CODINV,3,FALSE))</f>
        <v>52994G219</v>
      </c>
      <c r="M34" s="12" t="str">
        <f>+VLOOKUP(FACTURACION[[#This Row],[REFERENCIA]],CODINV,4,FALSE)</f>
        <v>REPUESTOS Y ACCESORIOS</v>
      </c>
      <c r="N34" s="12" t="str">
        <f>+VLOOKUP(FACTURACION[[#This Row],[REFERENCIA]],CODINV,5,FALSE)</f>
        <v>HONEYWELL</v>
      </c>
      <c r="O34" s="2">
        <v>3</v>
      </c>
      <c r="P34" s="23">
        <v>954152</v>
      </c>
      <c r="Q34" s="24">
        <f>+FACTURACION[[#This Row],[CANTIDAD]]*FACTURACION[[#This Row],[VR UNITARIO]]/1000</f>
        <v>2862.4560000000001</v>
      </c>
      <c r="R34" s="3" t="str">
        <f>+VLOOKUP(FACTURACION[[#This Row],[NIT]],TABLACLIENTE,5,FALSE)</f>
        <v>CALI</v>
      </c>
    </row>
    <row r="35" spans="3:18" s="11" customFormat="1" ht="11.25" customHeight="1">
      <c r="C35" s="13">
        <v>2013</v>
      </c>
      <c r="D35" s="17" t="s">
        <v>229</v>
      </c>
      <c r="E35" s="17">
        <f>MONTH(FACTURACION[[#This Row],[MES]]&amp;1)</f>
        <v>1</v>
      </c>
      <c r="F35" s="223">
        <f>DATE(FACTURACION[[#This Row],[AÑO]],FACTURACION[[#This Row],[Mes numero]],1)</f>
        <v>41275</v>
      </c>
      <c r="G35" s="159">
        <v>9414</v>
      </c>
      <c r="H35" s="25">
        <v>800232654</v>
      </c>
      <c r="I35" s="12" t="str">
        <f>+VLOOKUP(FACTURACION[[#This Row],[NIT]],TABLACLIENTE,2,FALSE)</f>
        <v>GASODUCTO DEL TOLIMA S.A. ESP</v>
      </c>
      <c r="J35" s="2" t="s">
        <v>537</v>
      </c>
      <c r="K35" s="12" t="str">
        <f>+VLOOKUP(FACTURACION[[#This Row],[REFERENCIA]],CODINV,2,FALSE)</f>
        <v>ORIN RETENCION TURBINA Y ROTATIVO</v>
      </c>
      <c r="L35" s="12" t="str">
        <f>IF(VLOOKUP(FACTURACION[[#This Row],[REFERENCIA]],CODINV,3,FALSE)=0,"",VLOOKUP(FACTURACION[[#This Row],[REFERENCIA]],CODINV,3,FALSE))</f>
        <v>92943P056</v>
      </c>
      <c r="M35" s="12" t="str">
        <f>+VLOOKUP(FACTURACION[[#This Row],[REFERENCIA]],CODINV,4,FALSE)</f>
        <v>REPUESTOS Y ACCESORIOS</v>
      </c>
      <c r="N35" s="12" t="str">
        <f>+VLOOKUP(FACTURACION[[#This Row],[REFERENCIA]],CODINV,5,FALSE)</f>
        <v>HONEYWELL</v>
      </c>
      <c r="O35" s="2">
        <v>1</v>
      </c>
      <c r="P35" s="23">
        <v>13440</v>
      </c>
      <c r="Q35" s="24">
        <f>+FACTURACION[[#This Row],[CANTIDAD]]*FACTURACION[[#This Row],[VR UNITARIO]]/1000</f>
        <v>13.44</v>
      </c>
      <c r="R35" s="3" t="str">
        <f>+VLOOKUP(FACTURACION[[#This Row],[NIT]],TABLACLIENTE,5,FALSE)</f>
        <v>IBAGUE</v>
      </c>
    </row>
    <row r="36" spans="3:18" s="11" customFormat="1" ht="11.25" customHeight="1">
      <c r="C36" s="13">
        <v>2013</v>
      </c>
      <c r="D36" s="17" t="s">
        <v>229</v>
      </c>
      <c r="E36" s="17">
        <f>MONTH(FACTURACION[[#This Row],[MES]]&amp;1)</f>
        <v>1</v>
      </c>
      <c r="F36" s="223">
        <f>DATE(FACTURACION[[#This Row],[AÑO]],FACTURACION[[#This Row],[Mes numero]],1)</f>
        <v>41275</v>
      </c>
      <c r="G36" s="159">
        <v>9439</v>
      </c>
      <c r="H36" s="20">
        <v>800202395</v>
      </c>
      <c r="I36" s="2" t="str">
        <f>+VLOOKUP(FACTURACION[[#This Row],[NIT]],TABLACLIENTE,2,FALSE)</f>
        <v>EFIGAS GAS NATURAL S.A. E.S.P. (EFIGAS S.A. E.S.P.)</v>
      </c>
      <c r="J36" s="2" t="s">
        <v>971</v>
      </c>
      <c r="K36" s="12" t="str">
        <f>+VLOOKUP(FACTURACION[[#This Row],[REFERENCIA]],CODINV,2,FALSE)</f>
        <v>GEAR &amp; HUB 59 DRIVE</v>
      </c>
      <c r="L36" s="12" t="str">
        <f>IF(VLOOKUP(FACTURACION[[#This Row],[REFERENCIA]],CODINV,3,FALSE)=0,"",VLOOKUP(FACTURACION[[#This Row],[REFERENCIA]],CODINV,3,FALSE))</f>
        <v>43354G063</v>
      </c>
      <c r="M36" s="12" t="str">
        <f>+VLOOKUP(FACTURACION[[#This Row],[REFERENCIA]],CODINV,4,FALSE)</f>
        <v>REPUESTOS Y ACCESORIOS</v>
      </c>
      <c r="N36" s="12" t="str">
        <f>+VLOOKUP(FACTURACION[[#This Row],[REFERENCIA]],CODINV,5,FALSE)</f>
        <v>HONEYWELL</v>
      </c>
      <c r="O36" s="2">
        <v>1</v>
      </c>
      <c r="P36" s="23">
        <v>536421</v>
      </c>
      <c r="Q36" s="24">
        <f>+FACTURACION[[#This Row],[CANTIDAD]]*FACTURACION[[#This Row],[VR UNITARIO]]/1000</f>
        <v>536.42100000000005</v>
      </c>
      <c r="R36" s="3" t="str">
        <f>+VLOOKUP(FACTURACION[[#This Row],[NIT]],TABLACLIENTE,5,FALSE)</f>
        <v>MANIZALES</v>
      </c>
    </row>
    <row r="37" spans="3:18" s="11" customFormat="1" ht="11.25" customHeight="1">
      <c r="C37" s="13">
        <v>2013</v>
      </c>
      <c r="D37" s="17" t="s">
        <v>229</v>
      </c>
      <c r="E37" s="17">
        <f>MONTH(FACTURACION[[#This Row],[MES]]&amp;1)</f>
        <v>1</v>
      </c>
      <c r="F37" s="223">
        <f>DATE(FACTURACION[[#This Row],[AÑO]],FACTURACION[[#This Row],[Mes numero]],1)</f>
        <v>41275</v>
      </c>
      <c r="G37" s="159">
        <v>9398</v>
      </c>
      <c r="H37" s="20">
        <v>800170118</v>
      </c>
      <c r="I37" s="2" t="str">
        <f>+VLOOKUP(FACTURACION[[#This Row],[NIT]],TABLACLIENTE,2,FALSE)</f>
        <v>PROMOTORA DE GASES DEL SUR S A E S P (PROGASUR S.A. E.S.P.)</v>
      </c>
      <c r="J37" s="2" t="s">
        <v>548</v>
      </c>
      <c r="K37" s="12" t="str">
        <f>+VLOOKUP(FACTURACION[[#This Row],[REFERENCIA]],CODINV,2,FALSE)</f>
        <v>KIT ROTOR 3" 275-1440 GT</v>
      </c>
      <c r="L37" s="12" t="str">
        <f>IF(VLOOKUP(FACTURACION[[#This Row],[REFERENCIA]],CODINV,3,FALSE)=0,"",VLOOKUP(FACTURACION[[#This Row],[REFERENCIA]],CODINV,3,FALSE))</f>
        <v>54511K004</v>
      </c>
      <c r="M37" s="12" t="str">
        <f>+VLOOKUP(FACTURACION[[#This Row],[REFERENCIA]],CODINV,4,FALSE)</f>
        <v>REPUESTOS Y ACCESORIOS</v>
      </c>
      <c r="N37" s="12" t="str">
        <f>+VLOOKUP(FACTURACION[[#This Row],[REFERENCIA]],CODINV,5,FALSE)</f>
        <v>HONEYWELL</v>
      </c>
      <c r="O37" s="2">
        <v>1</v>
      </c>
      <c r="P37" s="23">
        <v>619958</v>
      </c>
      <c r="Q37" s="24">
        <f>+FACTURACION[[#This Row],[CANTIDAD]]*FACTURACION[[#This Row],[VR UNITARIO]]/1000</f>
        <v>619.95799999999997</v>
      </c>
      <c r="R37" s="3" t="str">
        <f>+VLOOKUP(FACTURACION[[#This Row],[NIT]],TABLACLIENTE,5,FALSE)</f>
        <v>BOGOTÁ D.C.</v>
      </c>
    </row>
    <row r="38" spans="3:18" s="11" customFormat="1" ht="11.25" customHeight="1">
      <c r="C38" s="13">
        <v>2013</v>
      </c>
      <c r="D38" s="17" t="s">
        <v>229</v>
      </c>
      <c r="E38" s="17">
        <f>MONTH(FACTURACION[[#This Row],[MES]]&amp;1)</f>
        <v>1</v>
      </c>
      <c r="F38" s="223">
        <f>DATE(FACTURACION[[#This Row],[AÑO]],FACTURACION[[#This Row],[Mes numero]],1)</f>
        <v>41275</v>
      </c>
      <c r="G38" s="159">
        <v>9398</v>
      </c>
      <c r="H38" s="20">
        <v>800170118</v>
      </c>
      <c r="I38" s="2" t="str">
        <f>+VLOOKUP(FACTURACION[[#This Row],[NIT]],TABLACLIENTE,2,FALSE)</f>
        <v>PROMOTORA DE GASES DEL SUR S A E S P (PROGASUR S.A. E.S.P.)</v>
      </c>
      <c r="J38" s="2" t="s">
        <v>550</v>
      </c>
      <c r="K38" s="12" t="str">
        <f>+VLOOKUP(FACTURACION[[#This Row],[REFERENCIA]],CODINV,2,FALSE)</f>
        <v>WRIGLER CMT 3GT</v>
      </c>
      <c r="L38" s="12" t="str">
        <f>IF(VLOOKUP(FACTURACION[[#This Row],[REFERENCIA]],CODINV,3,FALSE)=0,"",VLOOKUP(FACTURACION[[#This Row],[REFERENCIA]],CODINV,3,FALSE))</f>
        <v>16233P010</v>
      </c>
      <c r="M38" s="12" t="str">
        <f>+VLOOKUP(FACTURACION[[#This Row],[REFERENCIA]],CODINV,4,FALSE)</f>
        <v>REPUESTOS Y ACCESORIOS</v>
      </c>
      <c r="N38" s="12" t="str">
        <f>+VLOOKUP(FACTURACION[[#This Row],[REFERENCIA]],CODINV,5,FALSE)</f>
        <v>HONEYWELL</v>
      </c>
      <c r="O38" s="2">
        <v>1</v>
      </c>
      <c r="P38" s="23">
        <v>79709</v>
      </c>
      <c r="Q38" s="24">
        <f>+FACTURACION[[#This Row],[CANTIDAD]]*FACTURACION[[#This Row],[VR UNITARIO]]/1000</f>
        <v>79.709000000000003</v>
      </c>
      <c r="R38" s="3" t="str">
        <f>+VLOOKUP(FACTURACION[[#This Row],[NIT]],TABLACLIENTE,5,FALSE)</f>
        <v>BOGOTÁ D.C.</v>
      </c>
    </row>
    <row r="39" spans="3:18" s="11" customFormat="1" ht="11.25" customHeight="1">
      <c r="C39" s="13">
        <v>2013</v>
      </c>
      <c r="D39" s="17" t="s">
        <v>229</v>
      </c>
      <c r="E39" s="17">
        <f>MONTH(FACTURACION[[#This Row],[MES]]&amp;1)</f>
        <v>1</v>
      </c>
      <c r="F39" s="223">
        <f>DATE(FACTURACION[[#This Row],[AÑO]],FACTURACION[[#This Row],[Mes numero]],1)</f>
        <v>41275</v>
      </c>
      <c r="G39" s="159">
        <v>9414</v>
      </c>
      <c r="H39" s="25">
        <v>800232654</v>
      </c>
      <c r="I39" s="12" t="str">
        <f>+VLOOKUP(FACTURACION[[#This Row],[NIT]],TABLACLIENTE,2,FALSE)</f>
        <v>GASODUCTO DEL TOLIMA S.A. ESP</v>
      </c>
      <c r="J39" s="2" t="s">
        <v>1239</v>
      </c>
      <c r="K39" s="12" t="str">
        <f>+VLOOKUP(FACTURACION[[#This Row],[REFERENCIA]],CODINV,2,FALSE)</f>
        <v>RODAMIENTO 4 GT EXT OIL</v>
      </c>
      <c r="L39" s="12" t="str">
        <f>IF(VLOOKUP(FACTURACION[[#This Row],[REFERENCIA]],CODINV,3,FALSE)=0,"",VLOOKUP(FACTURACION[[#This Row],[REFERENCIA]],CODINV,3,FALSE))</f>
        <v>56085G087</v>
      </c>
      <c r="M39" s="12" t="str">
        <f>+VLOOKUP(FACTURACION[[#This Row],[REFERENCIA]],CODINV,4,FALSE)</f>
        <v>REPUESTOS Y ACCESORIOS</v>
      </c>
      <c r="N39" s="12" t="str">
        <f>+VLOOKUP(FACTURACION[[#This Row],[REFERENCIA]],CODINV,5,FALSE)</f>
        <v>HONEYWELL</v>
      </c>
      <c r="O39" s="2">
        <v>1</v>
      </c>
      <c r="P39" s="23">
        <v>63766</v>
      </c>
      <c r="Q39" s="24">
        <f>+FACTURACION[[#This Row],[CANTIDAD]]*FACTURACION[[#This Row],[VR UNITARIO]]/1000</f>
        <v>63.765999999999998</v>
      </c>
      <c r="R39" s="3" t="str">
        <f>+VLOOKUP(FACTURACION[[#This Row],[NIT]],TABLACLIENTE,5,FALSE)</f>
        <v>IBAGUE</v>
      </c>
    </row>
    <row r="40" spans="3:18" s="11" customFormat="1" ht="11.25" customHeight="1">
      <c r="C40" s="13">
        <v>2013</v>
      </c>
      <c r="D40" s="17" t="s">
        <v>229</v>
      </c>
      <c r="E40" s="17">
        <f>MONTH(FACTURACION[[#This Row],[MES]]&amp;1)</f>
        <v>1</v>
      </c>
      <c r="F40" s="223">
        <f>DATE(FACTURACION[[#This Row],[AÑO]],FACTURACION[[#This Row],[Mes numero]],1)</f>
        <v>41275</v>
      </c>
      <c r="G40" s="159">
        <v>9414</v>
      </c>
      <c r="H40" s="25">
        <v>800232654</v>
      </c>
      <c r="I40" s="12" t="str">
        <f>+VLOOKUP(FACTURACION[[#This Row],[NIT]],TABLACLIENTE,2,FALSE)</f>
        <v>GASODUCTO DEL TOLIMA S.A. ESP</v>
      </c>
      <c r="J40" s="2" t="s">
        <v>1240</v>
      </c>
      <c r="K40" s="12" t="str">
        <f>+VLOOKUP(FACTURACION[[#This Row],[REFERENCIA]],CODINV,2,FALSE)</f>
        <v>ROTOR PLASTICO 45 4 GTS</v>
      </c>
      <c r="L40" s="12" t="str">
        <f>IF(VLOOKUP(FACTURACION[[#This Row],[REFERENCIA]],CODINV,3,FALSE)=0,"",VLOOKUP(FACTURACION[[#This Row],[REFERENCIA]],CODINV,3,FALSE))</f>
        <v>54511G014</v>
      </c>
      <c r="M40" s="12" t="str">
        <f>+VLOOKUP(FACTURACION[[#This Row],[REFERENCIA]],CODINV,4,FALSE)</f>
        <v>REPUESTOS Y ACCESORIOS</v>
      </c>
      <c r="N40" s="12" t="str">
        <f>+VLOOKUP(FACTURACION[[#This Row],[REFERENCIA]],CODINV,5,FALSE)</f>
        <v>HONEYWELL</v>
      </c>
      <c r="O40" s="2">
        <v>1</v>
      </c>
      <c r="P40" s="23">
        <v>536535</v>
      </c>
      <c r="Q40" s="24">
        <f>+FACTURACION[[#This Row],[CANTIDAD]]*FACTURACION[[#This Row],[VR UNITARIO]]/1000</f>
        <v>536.53499999999997</v>
      </c>
      <c r="R40" s="3" t="str">
        <f>+VLOOKUP(FACTURACION[[#This Row],[NIT]],TABLACLIENTE,5,FALSE)</f>
        <v>IBAGUE</v>
      </c>
    </row>
    <row r="41" spans="3:18" s="11" customFormat="1" ht="11.25" customHeight="1">
      <c r="C41" s="13">
        <v>2013</v>
      </c>
      <c r="D41" s="17" t="s">
        <v>229</v>
      </c>
      <c r="E41" s="17">
        <f>MONTH(FACTURACION[[#This Row],[MES]]&amp;1)</f>
        <v>1</v>
      </c>
      <c r="F41" s="223">
        <f>DATE(FACTURACION[[#This Row],[AÑO]],FACTURACION[[#This Row],[Mes numero]],1)</f>
        <v>41275</v>
      </c>
      <c r="G41" s="159">
        <v>9414</v>
      </c>
      <c r="H41" s="25">
        <v>800232654</v>
      </c>
      <c r="I41" s="12" t="str">
        <f>+VLOOKUP(FACTURACION[[#This Row],[NIT]],TABLACLIENTE,2,FALSE)</f>
        <v>GASODUCTO DEL TOLIMA S.A. ESP</v>
      </c>
      <c r="J41" s="2" t="s">
        <v>1241</v>
      </c>
      <c r="K41" s="12" t="str">
        <f>+VLOOKUP(FACTURACION[[#This Row],[REFERENCIA]],CODINV,2,FALSE)</f>
        <v>ROTOR AND HUB 4GT</v>
      </c>
      <c r="L41" s="12" t="str">
        <f>IF(VLOOKUP(FACTURACION[[#This Row],[REFERENCIA]],CODINV,3,FALSE)=0,"",VLOOKUP(FACTURACION[[#This Row],[REFERENCIA]],CODINV,3,FALSE))</f>
        <v>54511G009</v>
      </c>
      <c r="M41" s="12" t="str">
        <f>+VLOOKUP(FACTURACION[[#This Row],[REFERENCIA]],CODINV,4,FALSE)</f>
        <v>REPUESTOS Y ACCESORIOS</v>
      </c>
      <c r="N41" s="12" t="str">
        <f>+VLOOKUP(FACTURACION[[#This Row],[REFERENCIA]],CODINV,5,FALSE)</f>
        <v>HONEYWELL</v>
      </c>
      <c r="O41" s="2">
        <v>1</v>
      </c>
      <c r="P41" s="23">
        <v>491212</v>
      </c>
      <c r="Q41" s="24">
        <f>+FACTURACION[[#This Row],[CANTIDAD]]*FACTURACION[[#This Row],[VR UNITARIO]]/1000</f>
        <v>491.21199999999999</v>
      </c>
      <c r="R41" s="3" t="str">
        <f>+VLOOKUP(FACTURACION[[#This Row],[NIT]],TABLACLIENTE,5,FALSE)</f>
        <v>IBAGUE</v>
      </c>
    </row>
    <row r="42" spans="3:18" s="11" customFormat="1" ht="11.25" customHeight="1">
      <c r="C42" s="13">
        <v>2013</v>
      </c>
      <c r="D42" s="17" t="s">
        <v>229</v>
      </c>
      <c r="E42" s="17">
        <f>MONTH(FACTURACION[[#This Row],[MES]]&amp;1)</f>
        <v>1</v>
      </c>
      <c r="F42" s="223">
        <f>DATE(FACTURACION[[#This Row],[AÑO]],FACTURACION[[#This Row],[Mes numero]],1)</f>
        <v>41275</v>
      </c>
      <c r="G42" s="159">
        <v>9414</v>
      </c>
      <c r="H42" s="25">
        <v>800232654</v>
      </c>
      <c r="I42" s="12" t="str">
        <f>+VLOOKUP(FACTURACION[[#This Row],[NIT]],TABLACLIENTE,2,FALSE)</f>
        <v>GASODUCTO DEL TOLIMA S.A. ESP</v>
      </c>
      <c r="J42" s="2" t="s">
        <v>206</v>
      </c>
      <c r="K42" s="12" t="str">
        <f>+VLOOKUP(FACTURACION[[#This Row],[REFERENCIA]],CODINV,2,FALSE)</f>
        <v>WORM GEAR 4GT</v>
      </c>
      <c r="L42" s="12" t="str">
        <f>IF(VLOOKUP(FACTURACION[[#This Row],[REFERENCIA]],CODINV,3,FALSE)=0,"",VLOOKUP(FACTURACION[[#This Row],[REFERENCIA]],CODINV,3,FALSE))</f>
        <v>56361P009</v>
      </c>
      <c r="M42" s="12" t="str">
        <f>+VLOOKUP(FACTURACION[[#This Row],[REFERENCIA]],CODINV,4,FALSE)</f>
        <v>REPUESTOS Y ACCESORIOS</v>
      </c>
      <c r="N42" s="12" t="str">
        <f>+VLOOKUP(FACTURACION[[#This Row],[REFERENCIA]],CODINV,5,FALSE)</f>
        <v>HONEYWELL</v>
      </c>
      <c r="O42" s="2">
        <v>1</v>
      </c>
      <c r="P42" s="23">
        <v>221509</v>
      </c>
      <c r="Q42" s="24">
        <f>+FACTURACION[[#This Row],[CANTIDAD]]*FACTURACION[[#This Row],[VR UNITARIO]]/1000</f>
        <v>221.50899999999999</v>
      </c>
      <c r="R42" s="3" t="str">
        <f>+VLOOKUP(FACTURACION[[#This Row],[NIT]],TABLACLIENTE,5,FALSE)</f>
        <v>IBAGUE</v>
      </c>
    </row>
    <row r="43" spans="3:18" s="11" customFormat="1" ht="11.25" customHeight="1">
      <c r="C43" s="13">
        <v>2013</v>
      </c>
      <c r="D43" s="17" t="s">
        <v>229</v>
      </c>
      <c r="E43" s="17">
        <f>MONTH(FACTURACION[[#This Row],[MES]]&amp;1)</f>
        <v>1</v>
      </c>
      <c r="F43" s="223">
        <f>DATE(FACTURACION[[#This Row],[AÑO]],FACTURACION[[#This Row],[Mes numero]],1)</f>
        <v>41275</v>
      </c>
      <c r="G43" s="159">
        <v>9414</v>
      </c>
      <c r="H43" s="25">
        <v>800232654</v>
      </c>
      <c r="I43" s="12" t="str">
        <f>+VLOOKUP(FACTURACION[[#This Row],[NIT]],TABLACLIENTE,2,FALSE)</f>
        <v>GASODUCTO DEL TOLIMA S.A. ESP</v>
      </c>
      <c r="J43" s="2" t="s">
        <v>1242</v>
      </c>
      <c r="K43" s="12" t="str">
        <f>+VLOOKUP(FACTURACION[[#This Row],[REFERENCIA]],CODINV,2,FALSE)</f>
        <v>COTTER PIN TURBINA</v>
      </c>
      <c r="L43" s="12" t="str">
        <f>IF(VLOOKUP(FACTURACION[[#This Row],[REFERENCIA]],CODINV,3,FALSE)=0,"",VLOOKUP(FACTURACION[[#This Row],[REFERENCIA]],CODINV,3,FALSE))</f>
        <v>11186P030</v>
      </c>
      <c r="M43" s="12" t="str">
        <f>+VLOOKUP(FACTURACION[[#This Row],[REFERENCIA]],CODINV,4,FALSE)</f>
        <v>REPUESTOS Y ACCESORIOS</v>
      </c>
      <c r="N43" s="12" t="str">
        <f>+VLOOKUP(FACTURACION[[#This Row],[REFERENCIA]],CODINV,5,FALSE)</f>
        <v>HONEYWELL</v>
      </c>
      <c r="O43" s="2">
        <v>1</v>
      </c>
      <c r="P43" s="23">
        <v>6676</v>
      </c>
      <c r="Q43" s="24">
        <f>+FACTURACION[[#This Row],[CANTIDAD]]*FACTURACION[[#This Row],[VR UNITARIO]]/1000</f>
        <v>6.6760000000000002</v>
      </c>
      <c r="R43" s="3" t="str">
        <f>+VLOOKUP(FACTURACION[[#This Row],[NIT]],TABLACLIENTE,5,FALSE)</f>
        <v>IBAGUE</v>
      </c>
    </row>
    <row r="44" spans="3:18" s="11" customFormat="1" ht="11.25" customHeight="1">
      <c r="C44" s="13">
        <v>2013</v>
      </c>
      <c r="D44" s="17" t="s">
        <v>229</v>
      </c>
      <c r="E44" s="17">
        <f>MONTH(FACTURACION[[#This Row],[MES]]&amp;1)</f>
        <v>1</v>
      </c>
      <c r="F44" s="223">
        <f>DATE(FACTURACION[[#This Row],[AÑO]],FACTURACION[[#This Row],[Mes numero]],1)</f>
        <v>41275</v>
      </c>
      <c r="G44" s="159">
        <v>9414</v>
      </c>
      <c r="H44" s="25">
        <v>800232654</v>
      </c>
      <c r="I44" s="12" t="str">
        <f>+VLOOKUP(FACTURACION[[#This Row],[NIT]],TABLACLIENTE,2,FALSE)</f>
        <v>GASODUCTO DEL TOLIMA S.A. ESP</v>
      </c>
      <c r="J44" s="2" t="s">
        <v>1243</v>
      </c>
      <c r="K44" s="12" t="str">
        <f>+VLOOKUP(FACTURACION[[#This Row],[REFERENCIA]],CODINV,2,FALSE)</f>
        <v>SHAFT ROTOR 4GT</v>
      </c>
      <c r="L44" s="12" t="str">
        <f>IF(VLOOKUP(FACTURACION[[#This Row],[REFERENCIA]],CODINV,3,FALSE)=0,"",VLOOKUP(FACTURACION[[#This Row],[REFERENCIA]],CODINV,3,FALSE))</f>
        <v>56187P196</v>
      </c>
      <c r="M44" s="12" t="str">
        <f>+VLOOKUP(FACTURACION[[#This Row],[REFERENCIA]],CODINV,4,FALSE)</f>
        <v>REPUESTOS Y ACCESORIOS</v>
      </c>
      <c r="N44" s="12" t="str">
        <f>+VLOOKUP(FACTURACION[[#This Row],[REFERENCIA]],CODINV,5,FALSE)</f>
        <v>HONEYWELL</v>
      </c>
      <c r="O44" s="2">
        <v>1</v>
      </c>
      <c r="P44" s="23">
        <v>954892</v>
      </c>
      <c r="Q44" s="24">
        <f>+FACTURACION[[#This Row],[CANTIDAD]]*FACTURACION[[#This Row],[VR UNITARIO]]/1000</f>
        <v>954.89200000000005</v>
      </c>
      <c r="R44" s="3" t="str">
        <f>+VLOOKUP(FACTURACION[[#This Row],[NIT]],TABLACLIENTE,5,FALSE)</f>
        <v>IBAGUE</v>
      </c>
    </row>
    <row r="45" spans="3:18" s="11" customFormat="1" ht="11.25" customHeight="1">
      <c r="C45" s="13">
        <v>2013</v>
      </c>
      <c r="D45" s="17" t="s">
        <v>229</v>
      </c>
      <c r="E45" s="17">
        <f>MONTH(FACTURACION[[#This Row],[MES]]&amp;1)</f>
        <v>1</v>
      </c>
      <c r="F45" s="223">
        <f>DATE(FACTURACION[[#This Row],[AÑO]],FACTURACION[[#This Row],[Mes numero]],1)</f>
        <v>41275</v>
      </c>
      <c r="G45" s="159">
        <v>9398</v>
      </c>
      <c r="H45" s="20">
        <v>800170118</v>
      </c>
      <c r="I45" s="2" t="str">
        <f>+VLOOKUP(FACTURACION[[#This Row],[NIT]],TABLACLIENTE,2,FALSE)</f>
        <v>PROMOTORA DE GASES DEL SUR S A E S P (PROGASUR S.A. E.S.P.)</v>
      </c>
      <c r="J45" s="2" t="s">
        <v>1298</v>
      </c>
      <c r="K45" s="12" t="str">
        <f>+VLOOKUP(FACTURACION[[#This Row],[REFERENCIA]],CODINV,2,FALSE)</f>
        <v>RD HD SCR #6-32X.25 TURBINE</v>
      </c>
      <c r="L45" s="12" t="str">
        <f>IF(VLOOKUP(FACTURACION[[#This Row],[REFERENCIA]],CODINV,3,FALSE)=0,"",VLOOKUP(FACTURACION[[#This Row],[REFERENCIA]],CODINV,3,FALSE))</f>
        <v>13519P020</v>
      </c>
      <c r="M45" s="12" t="str">
        <f>+VLOOKUP(FACTURACION[[#This Row],[REFERENCIA]],CODINV,4,FALSE)</f>
        <v>REPUESTOS Y ACCESORIOS</v>
      </c>
      <c r="N45" s="12" t="str">
        <f>+VLOOKUP(FACTURACION[[#This Row],[REFERENCIA]],CODINV,5,FALSE)</f>
        <v>HONEYWELL</v>
      </c>
      <c r="O45" s="2">
        <v>3</v>
      </c>
      <c r="P45" s="23">
        <v>61996</v>
      </c>
      <c r="Q45" s="24">
        <f>+FACTURACION[[#This Row],[CANTIDAD]]*FACTURACION[[#This Row],[VR UNITARIO]]/1000</f>
        <v>185.988</v>
      </c>
      <c r="R45" s="3" t="str">
        <f>+VLOOKUP(FACTURACION[[#This Row],[NIT]],TABLACLIENTE,5,FALSE)</f>
        <v>BOGOTÁ D.C.</v>
      </c>
    </row>
    <row r="46" spans="3:18" s="11" customFormat="1" ht="11.25" customHeight="1">
      <c r="C46" s="13">
        <v>2013</v>
      </c>
      <c r="D46" s="17" t="s">
        <v>229</v>
      </c>
      <c r="E46" s="17">
        <f>MONTH(FACTURACION[[#This Row],[MES]]&amp;1)</f>
        <v>1</v>
      </c>
      <c r="F46" s="223">
        <f>DATE(FACTURACION[[#This Row],[AÑO]],FACTURACION[[#This Row],[Mes numero]],1)</f>
        <v>41275</v>
      </c>
      <c r="G46" s="159">
        <v>9409</v>
      </c>
      <c r="H46" s="20">
        <v>800167643</v>
      </c>
      <c r="I46" s="2" t="str">
        <f>+VLOOKUP(FACTURACION[[#This Row],[NIT]],TABLACLIENTE,2,FALSE)</f>
        <v>GASES DE OCCIDENTE S.A. E.S.P. (GDO)</v>
      </c>
      <c r="J46" s="2" t="s">
        <v>592</v>
      </c>
      <c r="K46" s="12" t="str">
        <f>+VLOOKUP(FACTURACION[[#This Row],[REFERENCIA]],CODINV,2,FALSE)</f>
        <v>RES 6-15" W.C. GRIS CLARO</v>
      </c>
      <c r="L46" s="12" t="str">
        <f>IF(VLOOKUP(FACTURACION[[#This Row],[REFERENCIA]],CODINV,3,FALSE)=0,"",VLOOKUP(FACTURACION[[#This Row],[REFERENCIA]],CODINV,3,FALSE))</f>
        <v>70017P088</v>
      </c>
      <c r="M46" s="12" t="str">
        <f>+VLOOKUP(FACTURACION[[#This Row],[REFERENCIA]],CODINV,4,FALSE)</f>
        <v>REPUESTOS Y ACCESORIOS</v>
      </c>
      <c r="N46" s="12" t="str">
        <f>+VLOOKUP(FACTURACION[[#This Row],[REFERENCIA]],CODINV,5,FALSE)</f>
        <v>HONEYWELL</v>
      </c>
      <c r="O46" s="2">
        <v>20</v>
      </c>
      <c r="P46" s="23">
        <v>12666</v>
      </c>
      <c r="Q46" s="24">
        <f>+FACTURACION[[#This Row],[CANTIDAD]]*FACTURACION[[#This Row],[VR UNITARIO]]/1000</f>
        <v>253.32</v>
      </c>
      <c r="R46" s="3" t="str">
        <f>+VLOOKUP(FACTURACION[[#This Row],[NIT]],TABLACLIENTE,5,FALSE)</f>
        <v>CALI</v>
      </c>
    </row>
    <row r="47" spans="3:18" s="11" customFormat="1" ht="11.25" customHeight="1">
      <c r="C47" s="13">
        <v>2013</v>
      </c>
      <c r="D47" s="17" t="s">
        <v>229</v>
      </c>
      <c r="E47" s="17">
        <f>MONTH(FACTURACION[[#This Row],[MES]]&amp;1)</f>
        <v>1</v>
      </c>
      <c r="F47" s="223">
        <f>DATE(FACTURACION[[#This Row],[AÑO]],FACTURACION[[#This Row],[Mes numero]],1)</f>
        <v>41275</v>
      </c>
      <c r="G47" s="159">
        <v>9409</v>
      </c>
      <c r="H47" s="20">
        <v>800167643</v>
      </c>
      <c r="I47" s="2" t="str">
        <f>+VLOOKUP(FACTURACION[[#This Row],[NIT]],TABLACLIENTE,2,FALSE)</f>
        <v>GASES DE OCCIDENTE S.A. E.S.P. (GDO)</v>
      </c>
      <c r="J47" s="2" t="s">
        <v>594</v>
      </c>
      <c r="K47" s="12" t="str">
        <f>+VLOOKUP(FACTURACION[[#This Row],[REFERENCIA]],CODINV,2,FALSE)</f>
        <v>RES 2.5-5 PSIG ROJO-NARANJA</v>
      </c>
      <c r="L47" s="12" t="str">
        <f>IF(VLOOKUP(FACTURACION[[#This Row],[REFERENCIA]],CODINV,3,FALSE)=0,"",VLOOKUP(FACTURACION[[#This Row],[REFERENCIA]],CODINV,3,FALSE))</f>
        <v>70017P041</v>
      </c>
      <c r="M47" s="12" t="str">
        <f>+VLOOKUP(FACTURACION[[#This Row],[REFERENCIA]],CODINV,4,FALSE)</f>
        <v>REPUESTOS Y ACCESORIOS</v>
      </c>
      <c r="N47" s="12" t="str">
        <f>+VLOOKUP(FACTURACION[[#This Row],[REFERENCIA]],CODINV,5,FALSE)</f>
        <v>HONEYWELL</v>
      </c>
      <c r="O47" s="2">
        <v>5</v>
      </c>
      <c r="P47" s="23">
        <v>14333</v>
      </c>
      <c r="Q47" s="24">
        <f>+FACTURACION[[#This Row],[CANTIDAD]]*FACTURACION[[#This Row],[VR UNITARIO]]/1000</f>
        <v>71.665000000000006</v>
      </c>
      <c r="R47" s="3" t="str">
        <f>+VLOOKUP(FACTURACION[[#This Row],[NIT]],TABLACLIENTE,5,FALSE)</f>
        <v>CALI</v>
      </c>
    </row>
    <row r="48" spans="3:18" s="11" customFormat="1" ht="11.25" customHeight="1">
      <c r="C48" s="13">
        <v>2013</v>
      </c>
      <c r="D48" s="17" t="s">
        <v>229</v>
      </c>
      <c r="E48" s="17">
        <f>MONTH(FACTURACION[[#This Row],[MES]]&amp;1)</f>
        <v>1</v>
      </c>
      <c r="F48" s="223">
        <f>DATE(FACTURACION[[#This Row],[AÑO]],FACTURACION[[#This Row],[Mes numero]],1)</f>
        <v>41275</v>
      </c>
      <c r="G48" s="159">
        <v>9420</v>
      </c>
      <c r="H48" s="20">
        <v>800202395</v>
      </c>
      <c r="I48" s="2" t="str">
        <f>+VLOOKUP(FACTURACION[[#This Row],[NIT]],TABLACLIENTE,2,FALSE)</f>
        <v>EFIGAS GAS NATURAL S.A. E.S.P. (EFIGAS S.A. E.S.P.)</v>
      </c>
      <c r="J48" s="2" t="s">
        <v>252</v>
      </c>
      <c r="K48" s="12" t="str">
        <f>+VLOOKUP(FACTURACION[[#This Row],[REFERENCIA]],CODINV,2,FALSE)</f>
        <v>RES 42-2" PSIG ROJO-ROJO</v>
      </c>
      <c r="L48" s="12" t="str">
        <f>IF(VLOOKUP(FACTURACION[[#This Row],[REFERENCIA]],CODINV,3,FALSE)=0,"",VLOOKUP(FACTURACION[[#This Row],[REFERENCIA]],CODINV,3,FALSE))</f>
        <v>70017P049</v>
      </c>
      <c r="M48" s="12" t="str">
        <f>+VLOOKUP(FACTURACION[[#This Row],[REFERENCIA]],CODINV,4,FALSE)</f>
        <v>REPUESTOS Y ACCESORIOS</v>
      </c>
      <c r="N48" s="12" t="str">
        <f>+VLOOKUP(FACTURACION[[#This Row],[REFERENCIA]],CODINV,5,FALSE)</f>
        <v>HONEYWELL</v>
      </c>
      <c r="O48" s="2">
        <v>10</v>
      </c>
      <c r="P48" s="23">
        <v>8500</v>
      </c>
      <c r="Q48" s="24">
        <f>+FACTURACION[[#This Row],[CANTIDAD]]*FACTURACION[[#This Row],[VR UNITARIO]]/1000</f>
        <v>85</v>
      </c>
      <c r="R48" s="3" t="str">
        <f>+VLOOKUP(FACTURACION[[#This Row],[NIT]],TABLACLIENTE,5,FALSE)</f>
        <v>MANIZALES</v>
      </c>
    </row>
    <row r="49" spans="3:18" s="11" customFormat="1" ht="11.25" customHeight="1">
      <c r="C49" s="13">
        <v>2013</v>
      </c>
      <c r="D49" s="17" t="s">
        <v>229</v>
      </c>
      <c r="E49" s="17">
        <f>MONTH(FACTURACION[[#This Row],[MES]]&amp;1)</f>
        <v>1</v>
      </c>
      <c r="F49" s="223">
        <f>DATE(FACTURACION[[#This Row],[AÑO]],FACTURACION[[#This Row],[Mes numero]],1)</f>
        <v>41275</v>
      </c>
      <c r="G49" s="159">
        <v>9409</v>
      </c>
      <c r="H49" s="20">
        <v>800167643</v>
      </c>
      <c r="I49" s="2" t="str">
        <f>+VLOOKUP(FACTURACION[[#This Row],[NIT]],TABLACLIENTE,2,FALSE)</f>
        <v>GASES DE OCCIDENTE S.A. E.S.P. (GDO)</v>
      </c>
      <c r="J49" s="2" t="s">
        <v>252</v>
      </c>
      <c r="K49" s="12" t="str">
        <f>+VLOOKUP(FACTURACION[[#This Row],[REFERENCIA]],CODINV,2,FALSE)</f>
        <v>RES 42-2" PSIG ROJO-ROJO</v>
      </c>
      <c r="L49" s="12" t="str">
        <f>IF(VLOOKUP(FACTURACION[[#This Row],[REFERENCIA]],CODINV,3,FALSE)=0,"",VLOOKUP(FACTURACION[[#This Row],[REFERENCIA]],CODINV,3,FALSE))</f>
        <v>70017P049</v>
      </c>
      <c r="M49" s="12" t="str">
        <f>+VLOOKUP(FACTURACION[[#This Row],[REFERENCIA]],CODINV,4,FALSE)</f>
        <v>REPUESTOS Y ACCESORIOS</v>
      </c>
      <c r="N49" s="12" t="str">
        <f>+VLOOKUP(FACTURACION[[#This Row],[REFERENCIA]],CODINV,5,FALSE)</f>
        <v>HONEYWELL</v>
      </c>
      <c r="O49" s="2">
        <v>3</v>
      </c>
      <c r="P49" s="23">
        <v>14833</v>
      </c>
      <c r="Q49" s="24">
        <f>+FACTURACION[[#This Row],[CANTIDAD]]*FACTURACION[[#This Row],[VR UNITARIO]]/1000</f>
        <v>44.499000000000002</v>
      </c>
      <c r="R49" s="3" t="str">
        <f>+VLOOKUP(FACTURACION[[#This Row],[NIT]],TABLACLIENTE,5,FALSE)</f>
        <v>CALI</v>
      </c>
    </row>
    <row r="50" spans="3:18" s="11" customFormat="1" ht="11.25" customHeight="1">
      <c r="C50" s="13">
        <v>2013</v>
      </c>
      <c r="D50" s="17" t="s">
        <v>229</v>
      </c>
      <c r="E50" s="17">
        <f>MONTH(FACTURACION[[#This Row],[MES]]&amp;1)</f>
        <v>1</v>
      </c>
      <c r="F50" s="223">
        <f>DATE(FACTURACION[[#This Row],[AÑO]],FACTURACION[[#This Row],[Mes numero]],1)</f>
        <v>41275</v>
      </c>
      <c r="G50" s="159">
        <v>9411</v>
      </c>
      <c r="H50" s="20">
        <v>800167643</v>
      </c>
      <c r="I50" s="2" t="str">
        <f>+VLOOKUP(FACTURACION[[#This Row],[NIT]],TABLACLIENTE,2,FALSE)</f>
        <v>GASES DE OCCIDENTE S.A. E.S.P. (GDO)</v>
      </c>
      <c r="J50" s="2" t="s">
        <v>595</v>
      </c>
      <c r="K50" s="12" t="str">
        <f>+VLOOKUP(FACTURACION[[#This Row],[REFERENCIA]],CODINV,2,FALSE)</f>
        <v>ORIFICE VALVE, 1/4". THE ALUMINUM ORIFICE WILL BE DYED YELLOW.</v>
      </c>
      <c r="L50" s="12" t="str">
        <f>IF(VLOOKUP(FACTURACION[[#This Row],[REFERENCIA]],CODINV,3,FALSE)=0,"",VLOOKUP(FACTURACION[[#This Row],[REFERENCIA]],CODINV,3,FALSE))</f>
        <v>72494P021</v>
      </c>
      <c r="M50" s="12" t="str">
        <f>+VLOOKUP(FACTURACION[[#This Row],[REFERENCIA]],CODINV,4,FALSE)</f>
        <v>REPUESTOS Y ACCESORIOS</v>
      </c>
      <c r="N50" s="12" t="str">
        <f>+VLOOKUP(FACTURACION[[#This Row],[REFERENCIA]],CODINV,5,FALSE)</f>
        <v>HONEYWELL</v>
      </c>
      <c r="O50" s="2">
        <v>5</v>
      </c>
      <c r="P50" s="23">
        <v>16200</v>
      </c>
      <c r="Q50" s="24">
        <f>+FACTURACION[[#This Row],[CANTIDAD]]*FACTURACION[[#This Row],[VR UNITARIO]]/1000</f>
        <v>81</v>
      </c>
      <c r="R50" s="3" t="str">
        <f>+VLOOKUP(FACTURACION[[#This Row],[NIT]],TABLACLIENTE,5,FALSE)</f>
        <v>CALI</v>
      </c>
    </row>
    <row r="51" spans="3:18" s="11" customFormat="1" ht="11.25" customHeight="1">
      <c r="C51" s="13">
        <v>2013</v>
      </c>
      <c r="D51" s="17" t="s">
        <v>229</v>
      </c>
      <c r="E51" s="17">
        <f>MONTH(FACTURACION[[#This Row],[MES]]&amp;1)</f>
        <v>1</v>
      </c>
      <c r="F51" s="223">
        <f>DATE(FACTURACION[[#This Row],[AÑO]],FACTURACION[[#This Row],[Mes numero]],1)</f>
        <v>41275</v>
      </c>
      <c r="G51" s="159">
        <v>9407</v>
      </c>
      <c r="H51" s="20">
        <v>800167643</v>
      </c>
      <c r="I51" s="2" t="str">
        <f>+VLOOKUP(FACTURACION[[#This Row],[NIT]],TABLACLIENTE,2,FALSE)</f>
        <v>GASES DE OCCIDENTE S.A. E.S.P. (GDO)</v>
      </c>
      <c r="J51" s="2" t="s">
        <v>596</v>
      </c>
      <c r="K51" s="12" t="str">
        <f>+VLOOKUP(FACTURACION[[#This Row],[REFERENCIA]],CODINV,2,FALSE)</f>
        <v>ORIFICIO 5/16"</v>
      </c>
      <c r="L51" s="12" t="str">
        <f>IF(VLOOKUP(FACTURACION[[#This Row],[REFERENCIA]],CODINV,3,FALSE)=0,"",VLOOKUP(FACTURACION[[#This Row],[REFERENCIA]],CODINV,3,FALSE))</f>
        <v>42494P022</v>
      </c>
      <c r="M51" s="12" t="str">
        <f>+VLOOKUP(FACTURACION[[#This Row],[REFERENCIA]],CODINV,4,FALSE)</f>
        <v>REPUESTOS Y ACCESORIOS</v>
      </c>
      <c r="N51" s="12" t="str">
        <f>+VLOOKUP(FACTURACION[[#This Row],[REFERENCIA]],CODINV,5,FALSE)</f>
        <v>HONEYWELL</v>
      </c>
      <c r="O51" s="2">
        <v>3</v>
      </c>
      <c r="P51" s="23">
        <v>22899</v>
      </c>
      <c r="Q51" s="24">
        <f>+FACTURACION[[#This Row],[CANTIDAD]]*FACTURACION[[#This Row],[VR UNITARIO]]/1000</f>
        <v>68.697000000000003</v>
      </c>
      <c r="R51" s="3" t="str">
        <f>+VLOOKUP(FACTURACION[[#This Row],[NIT]],TABLACLIENTE,5,FALSE)</f>
        <v>CALI</v>
      </c>
    </row>
    <row r="52" spans="3:18" s="11" customFormat="1" ht="11.25" customHeight="1">
      <c r="C52" s="13">
        <v>2013</v>
      </c>
      <c r="D52" s="17" t="s">
        <v>229</v>
      </c>
      <c r="E52" s="17">
        <f>MONTH(FACTURACION[[#This Row],[MES]]&amp;1)</f>
        <v>1</v>
      </c>
      <c r="F52" s="223">
        <f>DATE(FACTURACION[[#This Row],[AÑO]],FACTURACION[[#This Row],[Mes numero]],1)</f>
        <v>41275</v>
      </c>
      <c r="G52" s="159">
        <v>9407</v>
      </c>
      <c r="H52" s="20">
        <v>800167643</v>
      </c>
      <c r="I52" s="2" t="str">
        <f>+VLOOKUP(FACTURACION[[#This Row],[NIT]],TABLACLIENTE,2,FALSE)</f>
        <v>GASES DE OCCIDENTE S.A. E.S.P. (GDO)</v>
      </c>
      <c r="J52" s="2" t="s">
        <v>598</v>
      </c>
      <c r="K52" s="12" t="str">
        <f>+VLOOKUP(FACTURACION[[#This Row],[REFERENCIA]],CODINV,2,FALSE)</f>
        <v>ORIFICE VALVE, 3/8". THE ALUMINUM ORIFICE WILL BE DYED LIGHT BLUE.</v>
      </c>
      <c r="L52" s="12" t="str">
        <f>IF(VLOOKUP(FACTURACION[[#This Row],[REFERENCIA]],CODINV,3,FALSE)=0,"",VLOOKUP(FACTURACION[[#This Row],[REFERENCIA]],CODINV,3,FALSE))</f>
        <v>72494P023</v>
      </c>
      <c r="M52" s="12" t="str">
        <f>+VLOOKUP(FACTURACION[[#This Row],[REFERENCIA]],CODINV,4,FALSE)</f>
        <v>REPUESTOS Y ACCESORIOS</v>
      </c>
      <c r="N52" s="12" t="str">
        <f>+VLOOKUP(FACTURACION[[#This Row],[REFERENCIA]],CODINV,5,FALSE)</f>
        <v>HONEYWELL</v>
      </c>
      <c r="O52" s="2">
        <v>3</v>
      </c>
      <c r="P52" s="23">
        <v>22899</v>
      </c>
      <c r="Q52" s="24">
        <f>+FACTURACION[[#This Row],[CANTIDAD]]*FACTURACION[[#This Row],[VR UNITARIO]]/1000</f>
        <v>68.697000000000003</v>
      </c>
      <c r="R52" s="3" t="str">
        <f>+VLOOKUP(FACTURACION[[#This Row],[NIT]],TABLACLIENTE,5,FALSE)</f>
        <v>CALI</v>
      </c>
    </row>
    <row r="53" spans="3:18" s="11" customFormat="1" ht="11.25" customHeight="1">
      <c r="C53" s="13">
        <v>2013</v>
      </c>
      <c r="D53" s="17" t="s">
        <v>229</v>
      </c>
      <c r="E53" s="17">
        <f>MONTH(FACTURACION[[#This Row],[MES]]&amp;1)</f>
        <v>1</v>
      </c>
      <c r="F53" s="223">
        <f>DATE(FACTURACION[[#This Row],[AÑO]],FACTURACION[[#This Row],[Mes numero]],1)</f>
        <v>41275</v>
      </c>
      <c r="G53" s="159">
        <v>9409</v>
      </c>
      <c r="H53" s="20">
        <v>800167643</v>
      </c>
      <c r="I53" s="2" t="str">
        <f>+VLOOKUP(FACTURACION[[#This Row],[NIT]],TABLACLIENTE,2,FALSE)</f>
        <v>GASES DE OCCIDENTE S.A. E.S.P. (GDO)</v>
      </c>
      <c r="J53" s="2" t="s">
        <v>604</v>
      </c>
      <c r="K53" s="12" t="str">
        <f>+VLOOKUP(FACTURACION[[#This Row],[REFERENCIA]],CODINV,2,FALSE)</f>
        <v>DIAFRAGMA 1800CPB2</v>
      </c>
      <c r="L53" s="12" t="str">
        <f>IF(VLOOKUP(FACTURACION[[#This Row],[REFERENCIA]],CODINV,3,FALSE)=0,"",VLOOKUP(FACTURACION[[#This Row],[REFERENCIA]],CODINV,3,FALSE))</f>
        <v>70014P186</v>
      </c>
      <c r="M53" s="12" t="str">
        <f>+VLOOKUP(FACTURACION[[#This Row],[REFERENCIA]],CODINV,4,FALSE)</f>
        <v>REPUESTOS Y ACCESORIOS</v>
      </c>
      <c r="N53" s="12" t="str">
        <f>+VLOOKUP(FACTURACION[[#This Row],[REFERENCIA]],CODINV,5,FALSE)</f>
        <v>HONEYWELL</v>
      </c>
      <c r="O53" s="2">
        <v>5</v>
      </c>
      <c r="P53" s="23">
        <v>31666</v>
      </c>
      <c r="Q53" s="24">
        <f>+FACTURACION[[#This Row],[CANTIDAD]]*FACTURACION[[#This Row],[VR UNITARIO]]/1000</f>
        <v>158.33000000000001</v>
      </c>
      <c r="R53" s="3" t="str">
        <f>+VLOOKUP(FACTURACION[[#This Row],[NIT]],TABLACLIENTE,5,FALSE)</f>
        <v>CALI</v>
      </c>
    </row>
    <row r="54" spans="3:18" s="11" customFormat="1" ht="11.25" customHeight="1">
      <c r="C54" s="13">
        <v>2013</v>
      </c>
      <c r="D54" s="17" t="s">
        <v>229</v>
      </c>
      <c r="E54" s="17">
        <f>MONTH(FACTURACION[[#This Row],[MES]]&amp;1)</f>
        <v>1</v>
      </c>
      <c r="F54" s="223">
        <f>DATE(FACTURACION[[#This Row],[AÑO]],FACTURACION[[#This Row],[Mes numero]],1)</f>
        <v>41275</v>
      </c>
      <c r="G54" s="159">
        <v>9407</v>
      </c>
      <c r="H54" s="20">
        <v>800167643</v>
      </c>
      <c r="I54" s="2" t="str">
        <f>+VLOOKUP(FACTURACION[[#This Row],[NIT]],TABLACLIENTE,2,FALSE)</f>
        <v>GASES DE OCCIDENTE S.A. E.S.P. (GDO)</v>
      </c>
      <c r="J54" s="2" t="s">
        <v>629</v>
      </c>
      <c r="K54" s="12" t="str">
        <f>+VLOOKUP(FACTURACION[[#This Row],[REFERENCIA]],CODINV,2,FALSE)</f>
        <v>DIAFRAGMA 1800/2000</v>
      </c>
      <c r="L54" s="12" t="str">
        <f>IF(VLOOKUP(FACTURACION[[#This Row],[REFERENCIA]],CODINV,3,FALSE)=0,"",VLOOKUP(FACTURACION[[#This Row],[REFERENCIA]],CODINV,3,FALSE))</f>
        <v>70014P143</v>
      </c>
      <c r="M54" s="12" t="str">
        <f>+VLOOKUP(FACTURACION[[#This Row],[REFERENCIA]],CODINV,4,FALSE)</f>
        <v>REPUESTOS Y ACCESORIOS</v>
      </c>
      <c r="N54" s="12" t="str">
        <f>+VLOOKUP(FACTURACION[[#This Row],[REFERENCIA]],CODINV,5,FALSE)</f>
        <v>HONEYWELL</v>
      </c>
      <c r="O54" s="2">
        <v>3</v>
      </c>
      <c r="P54" s="23">
        <v>68698</v>
      </c>
      <c r="Q54" s="24">
        <f>+FACTURACION[[#This Row],[CANTIDAD]]*FACTURACION[[#This Row],[VR UNITARIO]]/1000</f>
        <v>206.09399999999999</v>
      </c>
      <c r="R54" s="3" t="str">
        <f>+VLOOKUP(FACTURACION[[#This Row],[NIT]],TABLACLIENTE,5,FALSE)</f>
        <v>CALI</v>
      </c>
    </row>
    <row r="55" spans="3:18" s="11" customFormat="1" ht="11.25" customHeight="1">
      <c r="C55" s="13">
        <v>2013</v>
      </c>
      <c r="D55" s="17" t="s">
        <v>229</v>
      </c>
      <c r="E55" s="17">
        <f>MONTH(FACTURACION[[#This Row],[MES]]&amp;1)</f>
        <v>1</v>
      </c>
      <c r="F55" s="223">
        <f>DATE(FACTURACION[[#This Row],[AÑO]],FACTURACION[[#This Row],[Mes numero]],1)</f>
        <v>41275</v>
      </c>
      <c r="G55" s="159">
        <v>9403</v>
      </c>
      <c r="H55" s="20">
        <v>800167643</v>
      </c>
      <c r="I55" s="2" t="str">
        <f>+VLOOKUP(FACTURACION[[#This Row],[NIT]],TABLACLIENTE,2,FALSE)</f>
        <v>GASES DE OCCIDENTE S.A. E.S.P. (GDO)</v>
      </c>
      <c r="J55" s="2" t="s">
        <v>585</v>
      </c>
      <c r="K55" s="12" t="str">
        <f>+VLOOKUP(FACTURACION[[#This Row],[REFERENCIA]],CODINV,2,FALSE)</f>
        <v>RES 3-30 PSIG AMARILLO</v>
      </c>
      <c r="L55" s="12" t="str">
        <f>IF(VLOOKUP(FACTURACION[[#This Row],[REFERENCIA]],CODINV,3,FALSE)=0,"",VLOOKUP(FACTURACION[[#This Row],[REFERENCIA]],CODINV,3,FALSE))</f>
        <v>71411P011</v>
      </c>
      <c r="M55" s="12" t="str">
        <f>+VLOOKUP(FACTURACION[[#This Row],[REFERENCIA]],CODINV,4,FALSE)</f>
        <v>REPUESTOS Y ACCESORIOS</v>
      </c>
      <c r="N55" s="12" t="str">
        <f>+VLOOKUP(FACTURACION[[#This Row],[REFERENCIA]],CODINV,5,FALSE)</f>
        <v>HONEYWELL</v>
      </c>
      <c r="O55" s="2">
        <v>10</v>
      </c>
      <c r="P55" s="23">
        <v>35864</v>
      </c>
      <c r="Q55" s="24">
        <f>+FACTURACION[[#This Row],[CANTIDAD]]*FACTURACION[[#This Row],[VR UNITARIO]]/1000</f>
        <v>358.64</v>
      </c>
      <c r="R55" s="3" t="str">
        <f>+VLOOKUP(FACTURACION[[#This Row],[NIT]],TABLACLIENTE,5,FALSE)</f>
        <v>CALI</v>
      </c>
    </row>
    <row r="56" spans="3:18" s="11" customFormat="1" ht="11.25" customHeight="1">
      <c r="C56" s="13">
        <v>2013</v>
      </c>
      <c r="D56" s="17" t="s">
        <v>229</v>
      </c>
      <c r="E56" s="17">
        <f>MONTH(FACTURACION[[#This Row],[MES]]&amp;1)</f>
        <v>1</v>
      </c>
      <c r="F56" s="223">
        <f>DATE(FACTURACION[[#This Row],[AÑO]],FACTURACION[[#This Row],[Mes numero]],1)</f>
        <v>41275</v>
      </c>
      <c r="G56" s="159">
        <v>9409</v>
      </c>
      <c r="H56" s="20">
        <v>800167643</v>
      </c>
      <c r="I56" s="2" t="str">
        <f>+VLOOKUP(FACTURACION[[#This Row],[NIT]],TABLACLIENTE,2,FALSE)</f>
        <v>GASES DE OCCIDENTE S.A. E.S.P. (GDO)</v>
      </c>
      <c r="J56" s="2" t="s">
        <v>591</v>
      </c>
      <c r="K56" s="12" t="str">
        <f>+VLOOKUP(FACTURACION[[#This Row],[REFERENCIA]],CODINV,2,FALSE)</f>
        <v>SPRING ZSC PILOT CODE WH/100-225</v>
      </c>
      <c r="L56" s="12" t="str">
        <f>IF(VLOOKUP(FACTURACION[[#This Row],[REFERENCIA]],CODINV,3,FALSE)=0,"",VLOOKUP(FACTURACION[[#This Row],[REFERENCIA]],CODINV,3,FALSE))</f>
        <v>71411P009</v>
      </c>
      <c r="M56" s="12" t="str">
        <f>+VLOOKUP(FACTURACION[[#This Row],[REFERENCIA]],CODINV,4,FALSE)</f>
        <v>REPUESTOS Y ACCESORIOS</v>
      </c>
      <c r="N56" s="12" t="str">
        <f>+VLOOKUP(FACTURACION[[#This Row],[REFERENCIA]],CODINV,5,FALSE)</f>
        <v>HONEYWELL</v>
      </c>
      <c r="O56" s="2">
        <v>5</v>
      </c>
      <c r="P56" s="23">
        <v>48360</v>
      </c>
      <c r="Q56" s="24">
        <f>+FACTURACION[[#This Row],[CANTIDAD]]*FACTURACION[[#This Row],[VR UNITARIO]]/1000</f>
        <v>241.8</v>
      </c>
      <c r="R56" s="3" t="str">
        <f>+VLOOKUP(FACTURACION[[#This Row],[NIT]],TABLACLIENTE,5,FALSE)</f>
        <v>CALI</v>
      </c>
    </row>
    <row r="57" spans="3:18" s="11" customFormat="1" ht="11.25" customHeight="1">
      <c r="C57" s="13">
        <v>2013</v>
      </c>
      <c r="D57" s="17" t="s">
        <v>229</v>
      </c>
      <c r="E57" s="17">
        <f>MONTH(FACTURACION[[#This Row],[MES]]&amp;1)</f>
        <v>1</v>
      </c>
      <c r="F57" s="223">
        <f>DATE(FACTURACION[[#This Row],[AÑO]],FACTURACION[[#This Row],[Mes numero]],1)</f>
        <v>41275</v>
      </c>
      <c r="G57" s="159">
        <v>9431</v>
      </c>
      <c r="H57" s="20">
        <v>830144426</v>
      </c>
      <c r="I57" s="2" t="str">
        <f>+VLOOKUP(FACTURACION[[#This Row],[NIT]],TABLACLIENTE,2,FALSE)</f>
        <v>DUARTECNICOS S.A.S.</v>
      </c>
      <c r="J57" s="2" t="s">
        <v>132</v>
      </c>
      <c r="K57" s="12" t="str">
        <f>+VLOOKUP(FACTURACION[[#This Row],[REFERENCIA]],CODINV,2,FALSE)</f>
        <v>KIT REPARACION BUNA N 80</v>
      </c>
      <c r="L57" s="12" t="str">
        <f>IF(VLOOKUP(FACTURACION[[#This Row],[REFERENCIA]],CODINV,3,FALSE)=0,"",VLOOKUP(FACTURACION[[#This Row],[REFERENCIA]],CODINV,3,FALSE))</f>
        <v>73914K010</v>
      </c>
      <c r="M57" s="12" t="str">
        <f>+VLOOKUP(FACTURACION[[#This Row],[REFERENCIA]],CODINV,4,FALSE)</f>
        <v>REPUESTOS Y ACCESORIOS</v>
      </c>
      <c r="N57" s="12" t="str">
        <f>+VLOOKUP(FACTURACION[[#This Row],[REFERENCIA]],CODINV,5,FALSE)</f>
        <v>HONEYWELL</v>
      </c>
      <c r="O57" s="2">
        <v>10</v>
      </c>
      <c r="P57" s="23">
        <v>45000</v>
      </c>
      <c r="Q57" s="24">
        <f>+FACTURACION[[#This Row],[CANTIDAD]]*FACTURACION[[#This Row],[VR UNITARIO]]/1000</f>
        <v>450</v>
      </c>
      <c r="R57" s="3" t="str">
        <f>+VLOOKUP(FACTURACION[[#This Row],[NIT]],TABLACLIENTE,5,FALSE)</f>
        <v>BARRANQUILLA</v>
      </c>
    </row>
    <row r="58" spans="3:18" s="11" customFormat="1" ht="11.25" customHeight="1">
      <c r="C58" s="13">
        <v>2013</v>
      </c>
      <c r="D58" s="17" t="s">
        <v>229</v>
      </c>
      <c r="E58" s="17">
        <f>MONTH(FACTURACION[[#This Row],[MES]]&amp;1)</f>
        <v>1</v>
      </c>
      <c r="F58" s="223">
        <f>DATE(FACTURACION[[#This Row],[AÑO]],FACTURACION[[#This Row],[Mes numero]],1)</f>
        <v>41275</v>
      </c>
      <c r="G58" s="159">
        <v>9438</v>
      </c>
      <c r="H58" s="25">
        <v>890400869</v>
      </c>
      <c r="I58" s="3" t="str">
        <f>+VLOOKUP(FACTURACION[[#This Row],[NIT]],TABLACLIENTE,2,FALSE)</f>
        <v>SURTIDORA DE GAS DEL CARIBE S.A. E.S.P. (SURTIGAS S.A. E.S.P.)</v>
      </c>
      <c r="J58" s="2" t="s">
        <v>183</v>
      </c>
      <c r="K58" s="12" t="str">
        <f>+VLOOKUP(FACTURACION[[#This Row],[REFERENCIA]],CODINV,2,FALSE)</f>
        <v>MANGA 2" S300 H5</v>
      </c>
      <c r="L58" s="12" t="str">
        <f>IF(VLOOKUP(FACTURACION[[#This Row],[REFERENCIA]],CODINV,3,FALSE)=0,"",VLOOKUP(FACTURACION[[#This Row],[REFERENCIA]],CODINV,3,FALSE))</f>
        <v>73404P008</v>
      </c>
      <c r="M58" s="12" t="str">
        <f>+VLOOKUP(FACTURACION[[#This Row],[REFERENCIA]],CODINV,4,FALSE)</f>
        <v>MANGAS</v>
      </c>
      <c r="N58" s="12" t="str">
        <f>+VLOOKUP(FACTURACION[[#This Row],[REFERENCIA]],CODINV,5,FALSE)</f>
        <v>HONEYWELL</v>
      </c>
      <c r="O58" s="2">
        <v>10</v>
      </c>
      <c r="P58" s="23">
        <v>256322</v>
      </c>
      <c r="Q58" s="24">
        <f>+FACTURACION[[#This Row],[CANTIDAD]]*FACTURACION[[#This Row],[VR UNITARIO]]/1000</f>
        <v>2563.2199999999998</v>
      </c>
      <c r="R58" s="3" t="str">
        <f>+VLOOKUP(FACTURACION[[#This Row],[NIT]],TABLACLIENTE,5,FALSE)</f>
        <v>CARTAGENA</v>
      </c>
    </row>
    <row r="59" spans="3:18" s="11" customFormat="1" ht="11.25" customHeight="1">
      <c r="C59" s="13">
        <v>2013</v>
      </c>
      <c r="D59" s="17" t="s">
        <v>229</v>
      </c>
      <c r="E59" s="17">
        <f>MONTH(FACTURACION[[#This Row],[MES]]&amp;1)</f>
        <v>1</v>
      </c>
      <c r="F59" s="223">
        <f>DATE(FACTURACION[[#This Row],[AÑO]],FACTURACION[[#This Row],[Mes numero]],1)</f>
        <v>41275</v>
      </c>
      <c r="G59" s="159">
        <v>9428</v>
      </c>
      <c r="H59" s="25">
        <v>800232654</v>
      </c>
      <c r="I59" s="12" t="str">
        <f>+VLOOKUP(FACTURACION[[#This Row],[NIT]],TABLACLIENTE,2,FALSE)</f>
        <v>GASODUCTO DEL TOLIMA S.A. ESP</v>
      </c>
      <c r="J59" s="2" t="s">
        <v>569</v>
      </c>
      <c r="K59" s="12" t="str">
        <f>+VLOOKUP(FACTURACION[[#This Row],[REFERENCIA]],CODINV,2,FALSE)</f>
        <v>MANGA 2" S600 H7</v>
      </c>
      <c r="L59" s="12" t="str">
        <f>IF(VLOOKUP(FACTURACION[[#This Row],[REFERENCIA]],CODINV,3,FALSE)=0,"",VLOOKUP(FACTURACION[[#This Row],[REFERENCIA]],CODINV,3,FALSE))</f>
        <v>73677P001</v>
      </c>
      <c r="M59" s="12" t="str">
        <f>+VLOOKUP(FACTURACION[[#This Row],[REFERENCIA]],CODINV,4,FALSE)</f>
        <v>MANGAS</v>
      </c>
      <c r="N59" s="12" t="str">
        <f>+VLOOKUP(FACTURACION[[#This Row],[REFERENCIA]],CODINV,5,FALSE)</f>
        <v>HONEYWELL</v>
      </c>
      <c r="O59" s="2">
        <v>5</v>
      </c>
      <c r="P59" s="23">
        <v>256633</v>
      </c>
      <c r="Q59" s="24">
        <f>+FACTURACION[[#This Row],[CANTIDAD]]*FACTURACION[[#This Row],[VR UNITARIO]]/1000</f>
        <v>1283.165</v>
      </c>
      <c r="R59" s="3" t="str">
        <f>+VLOOKUP(FACTURACION[[#This Row],[NIT]],TABLACLIENTE,5,FALSE)</f>
        <v>IBAGUE</v>
      </c>
    </row>
    <row r="60" spans="3:18" s="11" customFormat="1" ht="11.25" customHeight="1">
      <c r="C60" s="13">
        <v>2013</v>
      </c>
      <c r="D60" s="17" t="s">
        <v>229</v>
      </c>
      <c r="E60" s="17">
        <f>MONTH(FACTURACION[[#This Row],[MES]]&amp;1)</f>
        <v>1</v>
      </c>
      <c r="F60" s="223">
        <f>DATE(FACTURACION[[#This Row],[AÑO]],FACTURACION[[#This Row],[Mes numero]],1)</f>
        <v>41275</v>
      </c>
      <c r="G60" s="159">
        <v>9421</v>
      </c>
      <c r="H60" s="20">
        <v>800202395</v>
      </c>
      <c r="I60" s="2" t="str">
        <f>+VLOOKUP(FACTURACION[[#This Row],[NIT]],TABLACLIENTE,2,FALSE)</f>
        <v>EFIGAS GAS NATURAL S.A. E.S.P. (EFIGAS S.A. E.S.P.)</v>
      </c>
      <c r="J60" s="2" t="s">
        <v>200</v>
      </c>
      <c r="K60" s="12" t="str">
        <f>+VLOOKUP(FACTURACION[[#This Row],[REFERENCIA]],CODINV,2,FALSE)</f>
        <v>MANIFOLD PLUG KIT</v>
      </c>
      <c r="L60" s="12" t="str">
        <f>IF(VLOOKUP(FACTURACION[[#This Row],[REFERENCIA]],CODINV,3,FALSE)=0,"",VLOOKUP(FACTURACION[[#This Row],[REFERENCIA]],CODINV,3,FALSE))</f>
        <v>74036K001</v>
      </c>
      <c r="M60" s="12" t="str">
        <f>+VLOOKUP(FACTURACION[[#This Row],[REFERENCIA]],CODINV,4,FALSE)</f>
        <v>REPUESTOS Y ACCESORIOS</v>
      </c>
      <c r="N60" s="12" t="str">
        <f>+VLOOKUP(FACTURACION[[#This Row],[REFERENCIA]],CODINV,5,FALSE)</f>
        <v>HONEYWELL</v>
      </c>
      <c r="O60" s="2">
        <v>3</v>
      </c>
      <c r="P60" s="23">
        <v>38686</v>
      </c>
      <c r="Q60" s="24">
        <f>+FACTURACION[[#This Row],[CANTIDAD]]*FACTURACION[[#This Row],[VR UNITARIO]]/1000</f>
        <v>116.05800000000001</v>
      </c>
      <c r="R60" s="3" t="str">
        <f>+VLOOKUP(FACTURACION[[#This Row],[NIT]],TABLACLIENTE,5,FALSE)</f>
        <v>MANIZALES</v>
      </c>
    </row>
    <row r="61" spans="3:18" s="11" customFormat="1" ht="11.25" customHeight="1">
      <c r="C61" s="13">
        <v>2013</v>
      </c>
      <c r="D61" s="17" t="s">
        <v>229</v>
      </c>
      <c r="E61" s="17">
        <f>MONTH(FACTURACION[[#This Row],[MES]]&amp;1)</f>
        <v>1</v>
      </c>
      <c r="F61" s="223">
        <f>DATE(FACTURACION[[#This Row],[AÑO]],FACTURACION[[#This Row],[Mes numero]],1)</f>
        <v>41275</v>
      </c>
      <c r="G61" s="159">
        <v>9404</v>
      </c>
      <c r="H61" s="20">
        <v>800167643</v>
      </c>
      <c r="I61" s="2" t="str">
        <f>+VLOOKUP(FACTURACION[[#This Row],[NIT]],TABLACLIENTE,2,FALSE)</f>
        <v>GASES DE OCCIDENTE S.A. E.S.P. (GDO)</v>
      </c>
      <c r="J61" s="3" t="s">
        <v>562</v>
      </c>
      <c r="K61" s="12" t="str">
        <f>+VLOOKUP(FACTURACION[[#This Row],[REFERENCIA]],CODINV,2,FALSE)</f>
        <v>FILTER ELEMENT 25 MIC</v>
      </c>
      <c r="L61" s="12" t="str">
        <f>IF(VLOOKUP(FACTURACION[[#This Row],[REFERENCIA]],CODINV,3,FALSE)=0,"",VLOOKUP(FACTURACION[[#This Row],[REFERENCIA]],CODINV,3,FALSE))</f>
        <v>78155P018</v>
      </c>
      <c r="M61" s="12" t="str">
        <f>+VLOOKUP(FACTURACION[[#This Row],[REFERENCIA]],CODINV,4,FALSE)</f>
        <v>FILTROS</v>
      </c>
      <c r="N61" s="12" t="str">
        <f>+VLOOKUP(FACTURACION[[#This Row],[REFERENCIA]],CODINV,5,FALSE)</f>
        <v>HONEYWELL</v>
      </c>
      <c r="O61" s="2">
        <v>5</v>
      </c>
      <c r="P61" s="23">
        <v>257884</v>
      </c>
      <c r="Q61" s="24">
        <f>+FACTURACION[[#This Row],[CANTIDAD]]*FACTURACION[[#This Row],[VR UNITARIO]]/1000</f>
        <v>1289.42</v>
      </c>
      <c r="R61" s="3" t="str">
        <f>+VLOOKUP(FACTURACION[[#This Row],[NIT]],TABLACLIENTE,5,FALSE)</f>
        <v>CALI</v>
      </c>
    </row>
    <row r="62" spans="3:18" s="11" customFormat="1" ht="11.25" customHeight="1">
      <c r="C62" s="13">
        <v>2013</v>
      </c>
      <c r="D62" s="17" t="s">
        <v>229</v>
      </c>
      <c r="E62" s="17">
        <f>MONTH(FACTURACION[[#This Row],[MES]]&amp;1)</f>
        <v>1</v>
      </c>
      <c r="F62" s="223">
        <f>DATE(FACTURACION[[#This Row],[AÑO]],FACTURACION[[#This Row],[Mes numero]],1)</f>
        <v>41275</v>
      </c>
      <c r="G62" s="159">
        <v>9409</v>
      </c>
      <c r="H62" s="20">
        <v>800167643</v>
      </c>
      <c r="I62" s="2" t="str">
        <f>+VLOOKUP(FACTURACION[[#This Row],[NIT]],TABLACLIENTE,2,FALSE)</f>
        <v>GASES DE OCCIDENTE S.A. E.S.P. (GDO)</v>
      </c>
      <c r="J62" s="3" t="s">
        <v>562</v>
      </c>
      <c r="K62" s="12" t="str">
        <f>+VLOOKUP(FACTURACION[[#This Row],[REFERENCIA]],CODINV,2,FALSE)</f>
        <v>FILTER ELEMENT 25 MIC</v>
      </c>
      <c r="L62" s="12" t="str">
        <f>IF(VLOOKUP(FACTURACION[[#This Row],[REFERENCIA]],CODINV,3,FALSE)=0,"",VLOOKUP(FACTURACION[[#This Row],[REFERENCIA]],CODINV,3,FALSE))</f>
        <v>78155P018</v>
      </c>
      <c r="M62" s="12" t="str">
        <f>+VLOOKUP(FACTURACION[[#This Row],[REFERENCIA]],CODINV,4,FALSE)</f>
        <v>FILTROS</v>
      </c>
      <c r="N62" s="12" t="str">
        <f>+VLOOKUP(FACTURACION[[#This Row],[REFERENCIA]],CODINV,5,FALSE)</f>
        <v>HONEYWELL</v>
      </c>
      <c r="O62" s="2">
        <v>2</v>
      </c>
      <c r="P62" s="23">
        <v>241666</v>
      </c>
      <c r="Q62" s="24">
        <f>+FACTURACION[[#This Row],[CANTIDAD]]*FACTURACION[[#This Row],[VR UNITARIO]]/1000</f>
        <v>483.33199999999999</v>
      </c>
      <c r="R62" s="3" t="str">
        <f>+VLOOKUP(FACTURACION[[#This Row],[NIT]],TABLACLIENTE,5,FALSE)</f>
        <v>CALI</v>
      </c>
    </row>
    <row r="63" spans="3:18" s="11" customFormat="1" ht="11.25" customHeight="1">
      <c r="C63" s="13">
        <v>2013</v>
      </c>
      <c r="D63" s="17" t="s">
        <v>229</v>
      </c>
      <c r="E63" s="17">
        <f>MONTH(FACTURACION[[#This Row],[MES]]&amp;1)</f>
        <v>1</v>
      </c>
      <c r="F63" s="223">
        <f>DATE(FACTURACION[[#This Row],[AÑO]],FACTURACION[[#This Row],[Mes numero]],1)</f>
        <v>41275</v>
      </c>
      <c r="G63" s="159">
        <v>9404</v>
      </c>
      <c r="H63" s="20">
        <v>800167643</v>
      </c>
      <c r="I63" s="2" t="str">
        <f>+VLOOKUP(FACTURACION[[#This Row],[NIT]],TABLACLIENTE,2,FALSE)</f>
        <v>GASES DE OCCIDENTE S.A. E.S.P. (GDO)</v>
      </c>
      <c r="J63" s="3" t="s">
        <v>3981</v>
      </c>
      <c r="K63" s="12" t="str">
        <f>+VLOOKUP(FACTURACION[[#This Row],[REFERENCIA]],CODINV,2,FALSE)</f>
        <v>FILTER ELEMENT 25 MIC 4-6"</v>
      </c>
      <c r="L63" s="12" t="str">
        <f>IF(VLOOKUP(FACTURACION[[#This Row],[REFERENCIA]],CODINV,3,FALSE)=0,"",VLOOKUP(FACTURACION[[#This Row],[REFERENCIA]],CODINV,3,FALSE))</f>
        <v>78155P022</v>
      </c>
      <c r="M63" s="12" t="str">
        <f>+VLOOKUP(FACTURACION[[#This Row],[REFERENCIA]],CODINV,4,FALSE)</f>
        <v>FILTROS</v>
      </c>
      <c r="N63" s="12" t="str">
        <f>+VLOOKUP(FACTURACION[[#This Row],[REFERENCIA]],CODINV,5,FALSE)</f>
        <v>HONEYWELL</v>
      </c>
      <c r="O63" s="2">
        <v>5</v>
      </c>
      <c r="P63" s="23">
        <v>179092</v>
      </c>
      <c r="Q63" s="24">
        <f>+FACTURACION[[#This Row],[CANTIDAD]]*FACTURACION[[#This Row],[VR UNITARIO]]/1000</f>
        <v>895.46</v>
      </c>
      <c r="R63" s="3" t="str">
        <f>+VLOOKUP(FACTURACION[[#This Row],[NIT]],TABLACLIENTE,5,FALSE)</f>
        <v>CALI</v>
      </c>
    </row>
    <row r="64" spans="3:18" s="11" customFormat="1" ht="11.25" customHeight="1">
      <c r="C64" s="13">
        <v>2013</v>
      </c>
      <c r="D64" s="17" t="s">
        <v>229</v>
      </c>
      <c r="E64" s="17">
        <f>MONTH(FACTURACION[[#This Row],[MES]]&amp;1)</f>
        <v>1</v>
      </c>
      <c r="F64" s="223">
        <f>DATE(FACTURACION[[#This Row],[AÑO]],FACTURACION[[#This Row],[Mes numero]],1)</f>
        <v>41275</v>
      </c>
      <c r="G64" s="159">
        <v>9397</v>
      </c>
      <c r="H64" s="20">
        <v>890310688</v>
      </c>
      <c r="I64" s="2" t="str">
        <f>+VLOOKUP(FACTURACION[[#This Row],[NIT]],TABLACLIENTE,2,FALSE)</f>
        <v>COLGAS DE OCCIDENTE S.A. E.S.P.</v>
      </c>
      <c r="J64" s="2" t="s">
        <v>406</v>
      </c>
      <c r="K64" s="12" t="str">
        <f>+VLOOKUP(FACTURACION[[#This Row],[REFERENCIA]],CODINV,2,FALSE)</f>
        <v>MODULO RF RI505</v>
      </c>
      <c r="L64" s="12" t="str">
        <f>IF(VLOOKUP(FACTURACION[[#This Row],[REFERENCIA]],CODINV,3,FALSE)=0,"",VLOOKUP(FACTURACION[[#This Row],[REFERENCIA]],CODINV,3,FALSE))</f>
        <v>72-022-0032YY</v>
      </c>
      <c r="M64" s="12" t="str">
        <f>+VLOOKUP(FACTURACION[[#This Row],[REFERENCIA]],CODINV,4,FALSE)</f>
        <v>REPUESTOS Y ACCESORIOS</v>
      </c>
      <c r="N64" s="12" t="str">
        <f>+VLOOKUP(FACTURACION[[#This Row],[REFERENCIA]],CODINV,5,FALSE)</f>
        <v>RED SEAL MEASUREMENT</v>
      </c>
      <c r="O64" s="2">
        <v>5</v>
      </c>
      <c r="P64" s="23">
        <v>689341</v>
      </c>
      <c r="Q64" s="24">
        <f>+FACTURACION[[#This Row],[CANTIDAD]]*FACTURACION[[#This Row],[VR UNITARIO]]/1000</f>
        <v>3446.7049999999999</v>
      </c>
      <c r="R64" s="3" t="str">
        <f>+VLOOKUP(FACTURACION[[#This Row],[NIT]],TABLACLIENTE,5,FALSE)</f>
        <v>CALI</v>
      </c>
    </row>
    <row r="65" spans="3:18" s="11" customFormat="1" ht="11.25" customHeight="1">
      <c r="C65" s="13">
        <v>2013</v>
      </c>
      <c r="D65" s="17" t="s">
        <v>229</v>
      </c>
      <c r="E65" s="17">
        <f>MONTH(FACTURACION[[#This Row],[MES]]&amp;1)</f>
        <v>1</v>
      </c>
      <c r="F65" s="223">
        <f>DATE(FACTURACION[[#This Row],[AÑO]],FACTURACION[[#This Row],[Mes numero]],1)</f>
        <v>41275</v>
      </c>
      <c r="G65" s="159">
        <v>9395</v>
      </c>
      <c r="H65" s="20">
        <v>800074033</v>
      </c>
      <c r="I65" s="2" t="str">
        <f>+VLOOKUP(FACTURACION[[#This Row],[NIT]],TABLACLIENTE,2,FALSE)</f>
        <v>COMPAÑIAS ASOCIADAS DE GAS S.A. E.S.P (ASOGAS SA ESP)</v>
      </c>
      <c r="J65" s="2" t="s">
        <v>406</v>
      </c>
      <c r="K65" s="12" t="str">
        <f>+VLOOKUP(FACTURACION[[#This Row],[REFERENCIA]],CODINV,2,FALSE)</f>
        <v>MODULO RF RI505</v>
      </c>
      <c r="L65" s="12" t="str">
        <f>IF(VLOOKUP(FACTURACION[[#This Row],[REFERENCIA]],CODINV,3,FALSE)=0,"",VLOOKUP(FACTURACION[[#This Row],[REFERENCIA]],CODINV,3,FALSE))</f>
        <v>72-022-0032YY</v>
      </c>
      <c r="M65" s="12" t="str">
        <f>+VLOOKUP(FACTURACION[[#This Row],[REFERENCIA]],CODINV,4,FALSE)</f>
        <v>REPUESTOS Y ACCESORIOS</v>
      </c>
      <c r="N65" s="12" t="str">
        <f>+VLOOKUP(FACTURACION[[#This Row],[REFERENCIA]],CODINV,5,FALSE)</f>
        <v>RED SEAL MEASUREMENT</v>
      </c>
      <c r="O65" s="2">
        <v>2</v>
      </c>
      <c r="P65" s="23">
        <v>689341</v>
      </c>
      <c r="Q65" s="24">
        <f>+FACTURACION[[#This Row],[CANTIDAD]]*FACTURACION[[#This Row],[VR UNITARIO]]/1000</f>
        <v>1378.682</v>
      </c>
      <c r="R65" s="3" t="str">
        <f>+VLOOKUP(FACTURACION[[#This Row],[NIT]],TABLACLIENTE,5,FALSE)</f>
        <v>MOSQUERA</v>
      </c>
    </row>
    <row r="66" spans="3:18" s="11" customFormat="1" ht="11.25" customHeight="1">
      <c r="C66" s="13">
        <v>2013</v>
      </c>
      <c r="D66" s="17" t="s">
        <v>229</v>
      </c>
      <c r="E66" s="17">
        <f>MONTH(FACTURACION[[#This Row],[MES]]&amp;1)</f>
        <v>1</v>
      </c>
      <c r="F66" s="223">
        <f>DATE(FACTURACION[[#This Row],[AÑO]],FACTURACION[[#This Row],[Mes numero]],1)</f>
        <v>41275</v>
      </c>
      <c r="G66" s="159">
        <v>9396</v>
      </c>
      <c r="H66" s="20">
        <v>890908643</v>
      </c>
      <c r="I66" s="2" t="str">
        <f>+VLOOKUP(FACTURACION[[#This Row],[NIT]],TABLACLIENTE,2,FALSE)</f>
        <v>GASES DE ANTIOQUIA S.A. E.S.P.  (GAS ANTIOQUIA S.A. E.S.P.)</v>
      </c>
      <c r="J66" s="2" t="s">
        <v>406</v>
      </c>
      <c r="K66" s="12" t="str">
        <f>+VLOOKUP(FACTURACION[[#This Row],[REFERENCIA]],CODINV,2,FALSE)</f>
        <v>MODULO RF RI505</v>
      </c>
      <c r="L66" s="12" t="str">
        <f>IF(VLOOKUP(FACTURACION[[#This Row],[REFERENCIA]],CODINV,3,FALSE)=0,"",VLOOKUP(FACTURACION[[#This Row],[REFERENCIA]],CODINV,3,FALSE))</f>
        <v>72-022-0032YY</v>
      </c>
      <c r="M66" s="12" t="str">
        <f>+VLOOKUP(FACTURACION[[#This Row],[REFERENCIA]],CODINV,4,FALSE)</f>
        <v>REPUESTOS Y ACCESORIOS</v>
      </c>
      <c r="N66" s="12" t="str">
        <f>+VLOOKUP(FACTURACION[[#This Row],[REFERENCIA]],CODINV,5,FALSE)</f>
        <v>RED SEAL MEASUREMENT</v>
      </c>
      <c r="O66" s="2">
        <v>5</v>
      </c>
      <c r="P66" s="23">
        <v>689341</v>
      </c>
      <c r="Q66" s="24">
        <f>+FACTURACION[[#This Row],[CANTIDAD]]*FACTURACION[[#This Row],[VR UNITARIO]]/1000</f>
        <v>3446.7049999999999</v>
      </c>
      <c r="R66" s="3" t="str">
        <f>+VLOOKUP(FACTURACION[[#This Row],[NIT]],TABLACLIENTE,5,FALSE)</f>
        <v>MEDELLIN</v>
      </c>
    </row>
    <row r="67" spans="3:18" s="11" customFormat="1" ht="11.25" customHeight="1">
      <c r="C67" s="13">
        <v>2013</v>
      </c>
      <c r="D67" s="17" t="s">
        <v>229</v>
      </c>
      <c r="E67" s="17">
        <f>MONTH(FACTURACION[[#This Row],[MES]]&amp;1)</f>
        <v>1</v>
      </c>
      <c r="F67" s="223">
        <f>DATE(FACTURACION[[#This Row],[AÑO]],FACTURACION[[#This Row],[Mes numero]],1)</f>
        <v>41275</v>
      </c>
      <c r="G67" s="159">
        <v>9432</v>
      </c>
      <c r="H67" s="20">
        <v>890500726</v>
      </c>
      <c r="I67" s="2" t="str">
        <f>+VLOOKUP(FACTURACION[[#This Row],[NIT]],TABLACLIENTE,2,FALSE)</f>
        <v>NORTESANTANDEREANA DE GAS S.A. E.S.P (NORGAS S.A. E.S.P.)</v>
      </c>
      <c r="J67" s="2" t="s">
        <v>406</v>
      </c>
      <c r="K67" s="12" t="str">
        <f>+VLOOKUP(FACTURACION[[#This Row],[REFERENCIA]],CODINV,2,FALSE)</f>
        <v>MODULO RF RI505</v>
      </c>
      <c r="L67" s="12" t="str">
        <f>IF(VLOOKUP(FACTURACION[[#This Row],[REFERENCIA]],CODINV,3,FALSE)=0,"",VLOOKUP(FACTURACION[[#This Row],[REFERENCIA]],CODINV,3,FALSE))</f>
        <v>72-022-0032YY</v>
      </c>
      <c r="M67" s="12" t="str">
        <f>+VLOOKUP(FACTURACION[[#This Row],[REFERENCIA]],CODINV,4,FALSE)</f>
        <v>REPUESTOS Y ACCESORIOS</v>
      </c>
      <c r="N67" s="12" t="str">
        <f>+VLOOKUP(FACTURACION[[#This Row],[REFERENCIA]],CODINV,5,FALSE)</f>
        <v>RED SEAL MEASUREMENT</v>
      </c>
      <c r="O67" s="2">
        <v>3</v>
      </c>
      <c r="P67" s="23">
        <v>692308</v>
      </c>
      <c r="Q67" s="24">
        <f>+FACTURACION[[#This Row],[CANTIDAD]]*FACTURACION[[#This Row],[VR UNITARIO]]/1000</f>
        <v>2076.924</v>
      </c>
      <c r="R67" s="3" t="str">
        <f>+VLOOKUP(FACTURACION[[#This Row],[NIT]],TABLACLIENTE,5,FALSE)</f>
        <v>BUCARAMANGA</v>
      </c>
    </row>
    <row r="68" spans="3:18" s="11" customFormat="1" ht="11.25" customHeight="1">
      <c r="C68" s="13">
        <v>2013</v>
      </c>
      <c r="D68" s="17" t="s">
        <v>229</v>
      </c>
      <c r="E68" s="17">
        <f>MONTH(FACTURACION[[#This Row],[MES]]&amp;1)</f>
        <v>1</v>
      </c>
      <c r="F68" s="223">
        <f>DATE(FACTURACION[[#This Row],[AÑO]],FACTURACION[[#This Row],[Mes numero]],1)</f>
        <v>41275</v>
      </c>
      <c r="G68" s="159">
        <v>9397</v>
      </c>
      <c r="H68" s="20">
        <v>890310688</v>
      </c>
      <c r="I68" s="2" t="str">
        <f>+VLOOKUP(FACTURACION[[#This Row],[NIT]],TABLACLIENTE,2,FALSE)</f>
        <v>COLGAS DE OCCIDENTE S.A. E.S.P.</v>
      </c>
      <c r="J68" s="2" t="s">
        <v>408</v>
      </c>
      <c r="K68" s="12" t="str">
        <f>+VLOOKUP(FACTURACION[[#This Row],[REFERENCIA]],CODINV,2,FALSE)</f>
        <v>MODULO RF RI 505 PC</v>
      </c>
      <c r="L68" s="12" t="str">
        <f>IF(VLOOKUP(FACTURACION[[#This Row],[REFERENCIA]],CODINV,3,FALSE)=0,"",VLOOKUP(FACTURACION[[#This Row],[REFERENCIA]],CODINV,3,FALSE))</f>
        <v>72-022-0031YY</v>
      </c>
      <c r="M68" s="12" t="str">
        <f>+VLOOKUP(FACTURACION[[#This Row],[REFERENCIA]],CODINV,4,FALSE)</f>
        <v>REPUESTOS Y ACCESORIOS</v>
      </c>
      <c r="N68" s="12" t="str">
        <f>+VLOOKUP(FACTURACION[[#This Row],[REFERENCIA]],CODINV,5,FALSE)</f>
        <v>RED SEAL MEASUREMENT</v>
      </c>
      <c r="O68" s="2">
        <v>2</v>
      </c>
      <c r="P68" s="23">
        <v>707016</v>
      </c>
      <c r="Q68" s="24">
        <f>+FACTURACION[[#This Row],[CANTIDAD]]*FACTURACION[[#This Row],[VR UNITARIO]]/1000</f>
        <v>1414.0319999999999</v>
      </c>
      <c r="R68" s="3" t="str">
        <f>+VLOOKUP(FACTURACION[[#This Row],[NIT]],TABLACLIENTE,5,FALSE)</f>
        <v>CALI</v>
      </c>
    </row>
    <row r="69" spans="3:18" s="11" customFormat="1" ht="11.25" customHeight="1">
      <c r="C69" s="13">
        <v>2013</v>
      </c>
      <c r="D69" s="17" t="s">
        <v>229</v>
      </c>
      <c r="E69" s="17">
        <f>MONTH(FACTURACION[[#This Row],[MES]]&amp;1)</f>
        <v>1</v>
      </c>
      <c r="F69" s="223">
        <f>DATE(FACTURACION[[#This Row],[AÑO]],FACTURACION[[#This Row],[Mes numero]],1)</f>
        <v>41275</v>
      </c>
      <c r="G69" s="159">
        <v>9396</v>
      </c>
      <c r="H69" s="20">
        <v>890908643</v>
      </c>
      <c r="I69" s="2" t="str">
        <f>+VLOOKUP(FACTURACION[[#This Row],[NIT]],TABLACLIENTE,2,FALSE)</f>
        <v>GASES DE ANTIOQUIA S.A. E.S.P.  (GAS ANTIOQUIA S.A. E.S.P.)</v>
      </c>
      <c r="J69" s="2" t="s">
        <v>408</v>
      </c>
      <c r="K69" s="12" t="str">
        <f>+VLOOKUP(FACTURACION[[#This Row],[REFERENCIA]],CODINV,2,FALSE)</f>
        <v>MODULO RF RI 505 PC</v>
      </c>
      <c r="L69" s="12" t="str">
        <f>IF(VLOOKUP(FACTURACION[[#This Row],[REFERENCIA]],CODINV,3,FALSE)=0,"",VLOOKUP(FACTURACION[[#This Row],[REFERENCIA]],CODINV,3,FALSE))</f>
        <v>72-022-0031YY</v>
      </c>
      <c r="M69" s="12" t="str">
        <f>+VLOOKUP(FACTURACION[[#This Row],[REFERENCIA]],CODINV,4,FALSE)</f>
        <v>REPUESTOS Y ACCESORIOS</v>
      </c>
      <c r="N69" s="12" t="str">
        <f>+VLOOKUP(FACTURACION[[#This Row],[REFERENCIA]],CODINV,5,FALSE)</f>
        <v>RED SEAL MEASUREMENT</v>
      </c>
      <c r="O69" s="2">
        <v>2</v>
      </c>
      <c r="P69" s="23">
        <v>707016</v>
      </c>
      <c r="Q69" s="24">
        <f>+FACTURACION[[#This Row],[CANTIDAD]]*FACTURACION[[#This Row],[VR UNITARIO]]/1000</f>
        <v>1414.0319999999999</v>
      </c>
      <c r="R69" s="3" t="str">
        <f>+VLOOKUP(FACTURACION[[#This Row],[NIT]],TABLACLIENTE,5,FALSE)</f>
        <v>MEDELLIN</v>
      </c>
    </row>
    <row r="70" spans="3:18" s="11" customFormat="1" ht="11.25" customHeight="1">
      <c r="C70" s="13">
        <v>2013</v>
      </c>
      <c r="D70" s="17" t="s">
        <v>229</v>
      </c>
      <c r="E70" s="17">
        <f>MONTH(FACTURACION[[#This Row],[MES]]&amp;1)</f>
        <v>1</v>
      </c>
      <c r="F70" s="223">
        <f>DATE(FACTURACION[[#This Row],[AÑO]],FACTURACION[[#This Row],[Mes numero]],1)</f>
        <v>41275</v>
      </c>
      <c r="G70" s="159">
        <v>9432</v>
      </c>
      <c r="H70" s="20">
        <v>890500726</v>
      </c>
      <c r="I70" s="2" t="str">
        <f>+VLOOKUP(FACTURACION[[#This Row],[NIT]],TABLACLIENTE,2,FALSE)</f>
        <v>NORTESANTANDEREANA DE GAS S.A. E.S.P (NORGAS S.A. E.S.P.)</v>
      </c>
      <c r="J70" s="2" t="s">
        <v>408</v>
      </c>
      <c r="K70" s="12" t="str">
        <f>+VLOOKUP(FACTURACION[[#This Row],[REFERENCIA]],CODINV,2,FALSE)</f>
        <v>MODULO RF RI 505 PC</v>
      </c>
      <c r="L70" s="12" t="str">
        <f>IF(VLOOKUP(FACTURACION[[#This Row],[REFERENCIA]],CODINV,3,FALSE)=0,"",VLOOKUP(FACTURACION[[#This Row],[REFERENCIA]],CODINV,3,FALSE))</f>
        <v>72-022-0031YY</v>
      </c>
      <c r="M70" s="12" t="str">
        <f>+VLOOKUP(FACTURACION[[#This Row],[REFERENCIA]],CODINV,4,FALSE)</f>
        <v>REPUESTOS Y ACCESORIOS</v>
      </c>
      <c r="N70" s="12" t="str">
        <f>+VLOOKUP(FACTURACION[[#This Row],[REFERENCIA]],CODINV,5,FALSE)</f>
        <v>RED SEAL MEASUREMENT</v>
      </c>
      <c r="O70" s="2">
        <v>2</v>
      </c>
      <c r="P70" s="23">
        <v>710060</v>
      </c>
      <c r="Q70" s="24">
        <f>+FACTURACION[[#This Row],[CANTIDAD]]*FACTURACION[[#This Row],[VR UNITARIO]]/1000</f>
        <v>1420.12</v>
      </c>
      <c r="R70" s="3" t="str">
        <f>+VLOOKUP(FACTURACION[[#This Row],[NIT]],TABLACLIENTE,5,FALSE)</f>
        <v>BUCARAMANGA</v>
      </c>
    </row>
    <row r="71" spans="3:18" s="11" customFormat="1" ht="11.25" customHeight="1">
      <c r="C71" s="13">
        <v>2013</v>
      </c>
      <c r="D71" s="17" t="s">
        <v>229</v>
      </c>
      <c r="E71" s="17">
        <f>MONTH(FACTURACION[[#This Row],[MES]]&amp;1)</f>
        <v>1</v>
      </c>
      <c r="F71" s="223">
        <f>DATE(FACTURACION[[#This Row],[AÑO]],FACTURACION[[#This Row],[Mes numero]],1)</f>
        <v>41275</v>
      </c>
      <c r="G71" s="159">
        <v>9444</v>
      </c>
      <c r="H71" s="20">
        <v>860510723</v>
      </c>
      <c r="I71" s="2" t="str">
        <f>+VLOOKUP(FACTURACION[[#This Row],[NIT]],TABLACLIENTE,2,FALSE)</f>
        <v>SAENA DE COLOMBIA S.A.</v>
      </c>
      <c r="J71" s="2" t="s">
        <v>223</v>
      </c>
      <c r="K71" s="12" t="str">
        <f>+VLOOKUP(FACTURACION[[#This Row],[REFERENCIA]],CODINV,2,FALSE)</f>
        <v>REGULADOR ALTA PRESION 3/4" 3-30</v>
      </c>
      <c r="L71" s="12" t="str">
        <f>IF(VLOOKUP(FACTURACION[[#This Row],[REFERENCIA]],CODINV,3,FALSE)=0,"",VLOOKUP(FACTURACION[[#This Row],[REFERENCIA]],CODINV,3,FALSE))</f>
        <v>1586VN</v>
      </c>
      <c r="M71" s="12" t="str">
        <f>+VLOOKUP(FACTURACION[[#This Row],[REFERENCIA]],CODINV,4,FALSE)</f>
        <v>REGULADORES</v>
      </c>
      <c r="N71" s="12" t="str">
        <f>+VLOOKUP(FACTURACION[[#This Row],[REFERENCIA]],CODINV,5,FALSE)</f>
        <v>REGO</v>
      </c>
      <c r="O71" s="2">
        <v>1</v>
      </c>
      <c r="P71" s="23">
        <v>306000</v>
      </c>
      <c r="Q71" s="24">
        <f>+FACTURACION[[#This Row],[CANTIDAD]]*FACTURACION[[#This Row],[VR UNITARIO]]/1000</f>
        <v>306</v>
      </c>
      <c r="R71" s="3" t="str">
        <f>+VLOOKUP(FACTURACION[[#This Row],[NIT]],TABLACLIENTE,5,FALSE)</f>
        <v>BOGOTÁ D.C.</v>
      </c>
    </row>
    <row r="72" spans="3:18" s="11" customFormat="1" ht="11.25" customHeight="1">
      <c r="C72" s="13">
        <v>2013</v>
      </c>
      <c r="D72" s="17" t="s">
        <v>229</v>
      </c>
      <c r="E72" s="17">
        <f>MONTH(FACTURACION[[#This Row],[MES]]&amp;1)</f>
        <v>1</v>
      </c>
      <c r="F72" s="223">
        <f>DATE(FACTURACION[[#This Row],[AÑO]],FACTURACION[[#This Row],[Mes numero]],1)</f>
        <v>41275</v>
      </c>
      <c r="G72" s="159">
        <v>9444</v>
      </c>
      <c r="H72" s="20">
        <v>860510723</v>
      </c>
      <c r="I72" s="2" t="str">
        <f>+VLOOKUP(FACTURACION[[#This Row],[NIT]],TABLACLIENTE,2,FALSE)</f>
        <v>SAENA DE COLOMBIA S.A.</v>
      </c>
      <c r="J72" s="2" t="s">
        <v>785</v>
      </c>
      <c r="K72" s="12" t="str">
        <f>+VLOOKUP(FACTURACION[[#This Row],[REFERENCIA]],CODINV,2,FALSE)</f>
        <v>REGULADOR ALTA PRESION 1" 25-50</v>
      </c>
      <c r="L72" s="12" t="str">
        <f>IF(VLOOKUP(FACTURACION[[#This Row],[REFERENCIA]],CODINV,3,FALSE)=0,"",VLOOKUP(FACTURACION[[#This Row],[REFERENCIA]],CODINV,3,FALSE))</f>
        <v>1588VN</v>
      </c>
      <c r="M72" s="12" t="str">
        <f>+VLOOKUP(FACTURACION[[#This Row],[REFERENCIA]],CODINV,4,FALSE)</f>
        <v>REGULADORES</v>
      </c>
      <c r="N72" s="12" t="str">
        <f>+VLOOKUP(FACTURACION[[#This Row],[REFERENCIA]],CODINV,5,FALSE)</f>
        <v>REGO</v>
      </c>
      <c r="O72" s="2">
        <v>2</v>
      </c>
      <c r="P72" s="23">
        <v>306000</v>
      </c>
      <c r="Q72" s="24">
        <f>+FACTURACION[[#This Row],[CANTIDAD]]*FACTURACION[[#This Row],[VR UNITARIO]]/1000</f>
        <v>612</v>
      </c>
      <c r="R72" s="3" t="str">
        <f>+VLOOKUP(FACTURACION[[#This Row],[NIT]],TABLACLIENTE,5,FALSE)</f>
        <v>BOGOTÁ D.C.</v>
      </c>
    </row>
    <row r="73" spans="3:18" s="11" customFormat="1" ht="11.25" customHeight="1">
      <c r="C73" s="13">
        <v>2013</v>
      </c>
      <c r="D73" s="17" t="s">
        <v>229</v>
      </c>
      <c r="E73" s="17">
        <f>MONTH(FACTURACION[[#This Row],[MES]]&amp;1)</f>
        <v>1</v>
      </c>
      <c r="F73" s="223">
        <f>DATE(FACTURACION[[#This Row],[AÑO]],FACTURACION[[#This Row],[Mes numero]],1)</f>
        <v>41275</v>
      </c>
      <c r="G73" s="159">
        <v>9433</v>
      </c>
      <c r="H73" s="25">
        <v>900396759</v>
      </c>
      <c r="I73" s="3" t="str">
        <f>+VLOOKUP(FACTURACION[[#This Row],[NIT]],TABLACLIENTE,2,FALSE)</f>
        <v>CHILCO DISTRIBUIDORA DE GAS Y ENERGIA S.A.S. E.S.P.</v>
      </c>
      <c r="J73" s="2" t="s">
        <v>751</v>
      </c>
      <c r="K73" s="12" t="str">
        <f>+VLOOKUP(FACTURACION[[#This Row],[REFERENCIA]],CODINV,2,FALSE)</f>
        <v>REGULADOR ALTA PRESION 1/4" NPT 1-15 PSI</v>
      </c>
      <c r="L73" s="12" t="str">
        <f>IF(VLOOKUP(FACTURACION[[#This Row],[REFERENCIA]],CODINV,3,FALSE)=0,"",VLOOKUP(FACTURACION[[#This Row],[REFERENCIA]],CODINV,3,FALSE))</f>
        <v>597FA</v>
      </c>
      <c r="M73" s="12" t="str">
        <f>+VLOOKUP(FACTURACION[[#This Row],[REFERENCIA]],CODINV,4,FALSE)</f>
        <v>REGULADORES</v>
      </c>
      <c r="N73" s="12" t="str">
        <f>+VLOOKUP(FACTURACION[[#This Row],[REFERENCIA]],CODINV,5,FALSE)</f>
        <v>REGO</v>
      </c>
      <c r="O73" s="2">
        <v>3</v>
      </c>
      <c r="P73" s="23">
        <v>56000</v>
      </c>
      <c r="Q73" s="24">
        <f>+FACTURACION[[#This Row],[CANTIDAD]]*FACTURACION[[#This Row],[VR UNITARIO]]/1000</f>
        <v>168</v>
      </c>
      <c r="R73" s="3" t="str">
        <f>+VLOOKUP(FACTURACION[[#This Row],[NIT]],TABLACLIENTE,5,FALSE)</f>
        <v>BOGOTÁ D.C.</v>
      </c>
    </row>
    <row r="74" spans="3:18" s="11" customFormat="1" ht="11.25" customHeight="1">
      <c r="C74" s="13">
        <v>2013</v>
      </c>
      <c r="D74" s="17" t="s">
        <v>229</v>
      </c>
      <c r="E74" s="17">
        <f>MONTH(FACTURACION[[#This Row],[MES]]&amp;1)</f>
        <v>1</v>
      </c>
      <c r="F74" s="223">
        <f>DATE(FACTURACION[[#This Row],[AÑO]],FACTURACION[[#This Row],[Mes numero]],1)</f>
        <v>41275</v>
      </c>
      <c r="G74" s="159">
        <v>9392</v>
      </c>
      <c r="H74" s="20">
        <v>860510723</v>
      </c>
      <c r="I74" s="2" t="str">
        <f>+VLOOKUP(FACTURACION[[#This Row],[NIT]],TABLACLIENTE,2,FALSE)</f>
        <v>SAENA DE COLOMBIA S.A.</v>
      </c>
      <c r="J74" s="2" t="s">
        <v>115</v>
      </c>
      <c r="K74" s="12" t="str">
        <f>+VLOOKUP(FACTURACION[[#This Row],[REFERENCIA]],CODINV,2,FALSE)</f>
        <v>VALVULA DE SERVICIO 3/4" X 3/8"</v>
      </c>
      <c r="L74" s="12" t="str">
        <f>IF(VLOOKUP(FACTURACION[[#This Row],[REFERENCIA]],CODINV,3,FALSE)=0,"",VLOOKUP(FACTURACION[[#This Row],[REFERENCIA]],CODINV,3,FALSE))</f>
        <v>9101P5</v>
      </c>
      <c r="M74" s="12" t="str">
        <f>+VLOOKUP(FACTURACION[[#This Row],[REFERENCIA]],CODINV,4,FALSE)</f>
        <v>VÁLVULAS Y MULTIVÁLVULAS</v>
      </c>
      <c r="N74" s="12" t="str">
        <f>+VLOOKUP(FACTURACION[[#This Row],[REFERENCIA]],CODINV,5,FALSE)</f>
        <v>REGO</v>
      </c>
      <c r="O74" s="2">
        <v>5</v>
      </c>
      <c r="P74" s="23">
        <v>25000</v>
      </c>
      <c r="Q74" s="24">
        <f>+FACTURACION[[#This Row],[CANTIDAD]]*FACTURACION[[#This Row],[VR UNITARIO]]/1000</f>
        <v>125</v>
      </c>
      <c r="R74" s="3" t="str">
        <f>+VLOOKUP(FACTURACION[[#This Row],[NIT]],TABLACLIENTE,5,FALSE)</f>
        <v>BOGOTÁ D.C.</v>
      </c>
    </row>
    <row r="75" spans="3:18" s="11" customFormat="1" ht="11.25" customHeight="1">
      <c r="C75" s="13">
        <v>2013</v>
      </c>
      <c r="D75" s="17" t="s">
        <v>229</v>
      </c>
      <c r="E75" s="17">
        <f>MONTH(FACTURACION[[#This Row],[MES]]&amp;1)</f>
        <v>1</v>
      </c>
      <c r="F75" s="223">
        <f>DATE(FACTURACION[[#This Row],[AÑO]],FACTURACION[[#This Row],[Mes numero]],1)</f>
        <v>41275</v>
      </c>
      <c r="G75" s="159">
        <v>9415</v>
      </c>
      <c r="H75" s="20">
        <v>830137252</v>
      </c>
      <c r="I75" s="2" t="str">
        <f>+VLOOKUP(FACTURACION[[#This Row],[NIT]],TABLACLIENTE,2,FALSE)</f>
        <v>SAGENCO SAS</v>
      </c>
      <c r="J75" s="2" t="s">
        <v>98</v>
      </c>
      <c r="K75" s="12" t="str">
        <f>+VLOOKUP(FACTURACION[[#This Row],[REFERENCIA]],CODINV,2,FALSE)</f>
        <v>MULTIVALVULA 1".</v>
      </c>
      <c r="L75" s="12" t="str">
        <f>IF(VLOOKUP(FACTURACION[[#This Row],[REFERENCIA]],CODINV,3,FALSE)=0,"",VLOOKUP(FACTURACION[[#This Row],[REFERENCIA]],CODINV,3,FALSE))</f>
        <v>6542R12.0</v>
      </c>
      <c r="M75" s="12" t="str">
        <f>+VLOOKUP(FACTURACION[[#This Row],[REFERENCIA]],CODINV,4,FALSE)</f>
        <v>VÁLVULAS Y MULTIVÁLVULAS</v>
      </c>
      <c r="N75" s="12" t="str">
        <f>+VLOOKUP(FACTURACION[[#This Row],[REFERENCIA]],CODINV,5,FALSE)</f>
        <v>REGO</v>
      </c>
      <c r="O75" s="2">
        <v>8</v>
      </c>
      <c r="P75" s="23">
        <v>160000</v>
      </c>
      <c r="Q75" s="24">
        <f>+FACTURACION[[#This Row],[CANTIDAD]]*FACTURACION[[#This Row],[VR UNITARIO]]/1000</f>
        <v>1280</v>
      </c>
      <c r="R75" s="3" t="str">
        <f>+VLOOKUP(FACTURACION[[#This Row],[NIT]],TABLACLIENTE,5,FALSE)</f>
        <v>BOGOTÁ D.C.</v>
      </c>
    </row>
    <row r="76" spans="3:18" s="11" customFormat="1" ht="11.25" customHeight="1">
      <c r="C76" s="13">
        <v>2013</v>
      </c>
      <c r="D76" s="17" t="s">
        <v>229</v>
      </c>
      <c r="E76" s="17">
        <f>MONTH(FACTURACION[[#This Row],[MES]]&amp;1)</f>
        <v>1</v>
      </c>
      <c r="F76" s="223">
        <f>DATE(FACTURACION[[#This Row],[AÑO]],FACTURACION[[#This Row],[Mes numero]],1)</f>
        <v>41275</v>
      </c>
      <c r="G76" s="159">
        <v>9423</v>
      </c>
      <c r="H76" s="20">
        <v>830137252</v>
      </c>
      <c r="I76" s="2" t="str">
        <f>+VLOOKUP(FACTURACION[[#This Row],[NIT]],TABLACLIENTE,2,FALSE)</f>
        <v>SAGENCO SAS</v>
      </c>
      <c r="J76" s="2" t="s">
        <v>98</v>
      </c>
      <c r="K76" s="12" t="str">
        <f>+VLOOKUP(FACTURACION[[#This Row],[REFERENCIA]],CODINV,2,FALSE)</f>
        <v>MULTIVALVULA 1".</v>
      </c>
      <c r="L76" s="12" t="str">
        <f>IF(VLOOKUP(FACTURACION[[#This Row],[REFERENCIA]],CODINV,3,FALSE)=0,"",VLOOKUP(FACTURACION[[#This Row],[REFERENCIA]],CODINV,3,FALSE))</f>
        <v>6542R12.0</v>
      </c>
      <c r="M76" s="12" t="str">
        <f>+VLOOKUP(FACTURACION[[#This Row],[REFERENCIA]],CODINV,4,FALSE)</f>
        <v>VÁLVULAS Y MULTIVÁLVULAS</v>
      </c>
      <c r="N76" s="12" t="str">
        <f>+VLOOKUP(FACTURACION[[#This Row],[REFERENCIA]],CODINV,5,FALSE)</f>
        <v>REGO</v>
      </c>
      <c r="O76" s="2">
        <v>5</v>
      </c>
      <c r="P76" s="23">
        <v>160000</v>
      </c>
      <c r="Q76" s="24">
        <f>+FACTURACION[[#This Row],[CANTIDAD]]*FACTURACION[[#This Row],[VR UNITARIO]]/1000</f>
        <v>800</v>
      </c>
      <c r="R76" s="3" t="str">
        <f>+VLOOKUP(FACTURACION[[#This Row],[NIT]],TABLACLIENTE,5,FALSE)</f>
        <v>BOGOTÁ D.C.</v>
      </c>
    </row>
    <row r="77" spans="3:18" s="11" customFormat="1" ht="11.25" customHeight="1">
      <c r="C77" s="13">
        <v>2013</v>
      </c>
      <c r="D77" s="17" t="s">
        <v>229</v>
      </c>
      <c r="E77" s="17">
        <f>MONTH(FACTURACION[[#This Row],[MES]]&amp;1)</f>
        <v>1</v>
      </c>
      <c r="F77" s="223">
        <f>DATE(FACTURACION[[#This Row],[AÑO]],FACTURACION[[#This Row],[Mes numero]],1)</f>
        <v>41275</v>
      </c>
      <c r="G77" s="159">
        <v>9436</v>
      </c>
      <c r="H77" s="20">
        <v>830137252</v>
      </c>
      <c r="I77" s="2" t="str">
        <f>+VLOOKUP(FACTURACION[[#This Row],[NIT]],TABLACLIENTE,2,FALSE)</f>
        <v>SAGENCO SAS</v>
      </c>
      <c r="J77" s="2" t="s">
        <v>98</v>
      </c>
      <c r="K77" s="12" t="str">
        <f>+VLOOKUP(FACTURACION[[#This Row],[REFERENCIA]],CODINV,2,FALSE)</f>
        <v>MULTIVALVULA 1".</v>
      </c>
      <c r="L77" s="12" t="str">
        <f>IF(VLOOKUP(FACTURACION[[#This Row],[REFERENCIA]],CODINV,3,FALSE)=0,"",VLOOKUP(FACTURACION[[#This Row],[REFERENCIA]],CODINV,3,FALSE))</f>
        <v>6542R12.0</v>
      </c>
      <c r="M77" s="12" t="str">
        <f>+VLOOKUP(FACTURACION[[#This Row],[REFERENCIA]],CODINV,4,FALSE)</f>
        <v>VÁLVULAS Y MULTIVÁLVULAS</v>
      </c>
      <c r="N77" s="12" t="str">
        <f>+VLOOKUP(FACTURACION[[#This Row],[REFERENCIA]],CODINV,5,FALSE)</f>
        <v>REGO</v>
      </c>
      <c r="O77" s="2">
        <v>1</v>
      </c>
      <c r="P77" s="23">
        <v>160000</v>
      </c>
      <c r="Q77" s="24">
        <f>+FACTURACION[[#This Row],[CANTIDAD]]*FACTURACION[[#This Row],[VR UNITARIO]]/1000</f>
        <v>160</v>
      </c>
      <c r="R77" s="3" t="str">
        <f>+VLOOKUP(FACTURACION[[#This Row],[NIT]],TABLACLIENTE,5,FALSE)</f>
        <v>BOGOTÁ D.C.</v>
      </c>
    </row>
    <row r="78" spans="3:18" s="11" customFormat="1" ht="11.25" customHeight="1">
      <c r="C78" s="13">
        <v>2013</v>
      </c>
      <c r="D78" s="17" t="s">
        <v>229</v>
      </c>
      <c r="E78" s="17">
        <f>MONTH(FACTURACION[[#This Row],[MES]]&amp;1)</f>
        <v>1</v>
      </c>
      <c r="F78" s="223">
        <f>DATE(FACTURACION[[#This Row],[AÑO]],FACTURACION[[#This Row],[Mes numero]],1)</f>
        <v>41275</v>
      </c>
      <c r="G78" s="159">
        <v>9441</v>
      </c>
      <c r="H78" s="20">
        <v>830137252</v>
      </c>
      <c r="I78" s="2" t="str">
        <f>+VLOOKUP(FACTURACION[[#This Row],[NIT]],TABLACLIENTE,2,FALSE)</f>
        <v>SAGENCO SAS</v>
      </c>
      <c r="J78" s="2" t="s">
        <v>98</v>
      </c>
      <c r="K78" s="12" t="str">
        <f>+VLOOKUP(FACTURACION[[#This Row],[REFERENCIA]],CODINV,2,FALSE)</f>
        <v>MULTIVALVULA 1".</v>
      </c>
      <c r="L78" s="12" t="str">
        <f>IF(VLOOKUP(FACTURACION[[#This Row],[REFERENCIA]],CODINV,3,FALSE)=0,"",VLOOKUP(FACTURACION[[#This Row],[REFERENCIA]],CODINV,3,FALSE))</f>
        <v>6542R12.0</v>
      </c>
      <c r="M78" s="12" t="str">
        <f>+VLOOKUP(FACTURACION[[#This Row],[REFERENCIA]],CODINV,4,FALSE)</f>
        <v>VÁLVULAS Y MULTIVÁLVULAS</v>
      </c>
      <c r="N78" s="12" t="str">
        <f>+VLOOKUP(FACTURACION[[#This Row],[REFERENCIA]],CODINV,5,FALSE)</f>
        <v>REGO</v>
      </c>
      <c r="O78" s="2">
        <v>8</v>
      </c>
      <c r="P78" s="23">
        <v>160000</v>
      </c>
      <c r="Q78" s="24">
        <f>+FACTURACION[[#This Row],[CANTIDAD]]*FACTURACION[[#This Row],[VR UNITARIO]]/1000</f>
        <v>1280</v>
      </c>
      <c r="R78" s="3" t="str">
        <f>+VLOOKUP(FACTURACION[[#This Row],[NIT]],TABLACLIENTE,5,FALSE)</f>
        <v>BOGOTÁ D.C.</v>
      </c>
    </row>
    <row r="79" spans="3:18" s="11" customFormat="1" ht="11.25" customHeight="1">
      <c r="C79" s="13">
        <v>2013</v>
      </c>
      <c r="D79" s="17" t="s">
        <v>229</v>
      </c>
      <c r="E79" s="17">
        <f>MONTH(FACTURACION[[#This Row],[MES]]&amp;1)</f>
        <v>1</v>
      </c>
      <c r="F79" s="223">
        <f>DATE(FACTURACION[[#This Row],[AÑO]],FACTURACION[[#This Row],[Mes numero]],1)</f>
        <v>41275</v>
      </c>
      <c r="G79" s="159">
        <v>9448</v>
      </c>
      <c r="H79" s="20">
        <v>830137252</v>
      </c>
      <c r="I79" s="2" t="str">
        <f>+VLOOKUP(FACTURACION[[#This Row],[NIT]],TABLACLIENTE,2,FALSE)</f>
        <v>SAGENCO SAS</v>
      </c>
      <c r="J79" s="2" t="s">
        <v>98</v>
      </c>
      <c r="K79" s="12" t="str">
        <f>+VLOOKUP(FACTURACION[[#This Row],[REFERENCIA]],CODINV,2,FALSE)</f>
        <v>MULTIVALVULA 1".</v>
      </c>
      <c r="L79" s="12" t="str">
        <f>IF(VLOOKUP(FACTURACION[[#This Row],[REFERENCIA]],CODINV,3,FALSE)=0,"",VLOOKUP(FACTURACION[[#This Row],[REFERENCIA]],CODINV,3,FALSE))</f>
        <v>6542R12.0</v>
      </c>
      <c r="M79" s="12" t="str">
        <f>+VLOOKUP(FACTURACION[[#This Row],[REFERENCIA]],CODINV,4,FALSE)</f>
        <v>VÁLVULAS Y MULTIVÁLVULAS</v>
      </c>
      <c r="N79" s="12" t="str">
        <f>+VLOOKUP(FACTURACION[[#This Row],[REFERENCIA]],CODINV,5,FALSE)</f>
        <v>REGO</v>
      </c>
      <c r="O79" s="2">
        <v>4</v>
      </c>
      <c r="P79" s="23">
        <v>160000</v>
      </c>
      <c r="Q79" s="24">
        <f>+FACTURACION[[#This Row],[CANTIDAD]]*FACTURACION[[#This Row],[VR UNITARIO]]/1000</f>
        <v>640</v>
      </c>
      <c r="R79" s="3" t="str">
        <f>+VLOOKUP(FACTURACION[[#This Row],[NIT]],TABLACLIENTE,5,FALSE)</f>
        <v>BOGOTÁ D.C.</v>
      </c>
    </row>
    <row r="80" spans="3:18" s="11" customFormat="1" ht="11.25" customHeight="1">
      <c r="C80" s="13">
        <v>2013</v>
      </c>
      <c r="D80" s="17" t="s">
        <v>229</v>
      </c>
      <c r="E80" s="17">
        <f>MONTH(FACTURACION[[#This Row],[MES]]&amp;1)</f>
        <v>1</v>
      </c>
      <c r="F80" s="223">
        <f>DATE(FACTURACION[[#This Row],[AÑO]],FACTURACION[[#This Row],[Mes numero]],1)</f>
        <v>41275</v>
      </c>
      <c r="G80" s="159">
        <v>9434</v>
      </c>
      <c r="H80" s="25">
        <v>800166132</v>
      </c>
      <c r="I80" s="12" t="str">
        <f>+VLOOKUP(FACTURACION[[#This Row],[NIT]],TABLACLIENTE,2,FALSE)</f>
        <v>VELOGAS S.A. E.S.P</v>
      </c>
      <c r="J80" s="2" t="s">
        <v>106</v>
      </c>
      <c r="K80" s="12" t="str">
        <f>+VLOOKUP(FACTURACION[[#This Row],[REFERENCIA]],CODINV,2,FALSE)</f>
        <v>MULTIVALVE / MULTIVALVULA 3/4"</v>
      </c>
      <c r="L80" s="12" t="str">
        <f>IF(VLOOKUP(FACTURACION[[#This Row],[REFERENCIA]],CODINV,3,FALSE)=0,"",VLOOKUP(FACTURACION[[#This Row],[REFERENCIA]],CODINV,3,FALSE))</f>
        <v>7556R12.0</v>
      </c>
      <c r="M80" s="12" t="str">
        <f>+VLOOKUP(FACTURACION[[#This Row],[REFERENCIA]],CODINV,4,FALSE)</f>
        <v>VÁLVULAS Y MULTIVÁLVULAS</v>
      </c>
      <c r="N80" s="12" t="str">
        <f>+VLOOKUP(FACTURACION[[#This Row],[REFERENCIA]],CODINV,5,FALSE)</f>
        <v>REGO</v>
      </c>
      <c r="O80" s="2">
        <v>1</v>
      </c>
      <c r="P80" s="23">
        <v>70000</v>
      </c>
      <c r="Q80" s="24">
        <f>+FACTURACION[[#This Row],[CANTIDAD]]*FACTURACION[[#This Row],[VR UNITARIO]]/1000</f>
        <v>70</v>
      </c>
      <c r="R80" s="3" t="str">
        <f>+VLOOKUP(FACTURACION[[#This Row],[NIT]],TABLACLIENTE,5,FALSE)</f>
        <v>FUNZA</v>
      </c>
    </row>
    <row r="81" spans="3:18" s="11" customFormat="1" ht="11.25" customHeight="1">
      <c r="C81" s="13">
        <v>2013</v>
      </c>
      <c r="D81" s="17" t="s">
        <v>229</v>
      </c>
      <c r="E81" s="17">
        <f>MONTH(FACTURACION[[#This Row],[MES]]&amp;1)</f>
        <v>1</v>
      </c>
      <c r="F81" s="223">
        <f>DATE(FACTURACION[[#This Row],[AÑO]],FACTURACION[[#This Row],[Mes numero]],1)</f>
        <v>41275</v>
      </c>
      <c r="G81" s="159">
        <v>9442</v>
      </c>
      <c r="H81" s="20">
        <v>830137252</v>
      </c>
      <c r="I81" s="2" t="str">
        <f>+VLOOKUP(FACTURACION[[#This Row],[NIT]],TABLACLIENTE,2,FALSE)</f>
        <v>SAGENCO SAS</v>
      </c>
      <c r="J81" s="2" t="s">
        <v>33</v>
      </c>
      <c r="K81" s="12" t="str">
        <f>+VLOOKUP(FACTURACION[[#This Row],[REFERENCIA]],CODINV,2,FALSE)</f>
        <v>KIT DE LLENADO PARA MULTIVALVULA</v>
      </c>
      <c r="L81" s="12" t="str">
        <f>IF(VLOOKUP(FACTURACION[[#This Row],[REFERENCIA]],CODINV,3,FALSE)=0,"",VLOOKUP(FACTURACION[[#This Row],[REFERENCIA]],CODINV,3,FALSE))</f>
        <v>8475-50</v>
      </c>
      <c r="M81" s="12" t="str">
        <f>+VLOOKUP(FACTURACION[[#This Row],[REFERENCIA]],CODINV,4,FALSE)</f>
        <v>REPUESTOS Y ACCESORIOS</v>
      </c>
      <c r="N81" s="12" t="str">
        <f>+VLOOKUP(FACTURACION[[#This Row],[REFERENCIA]],CODINV,5,FALSE)</f>
        <v>REGO</v>
      </c>
      <c r="O81" s="2">
        <v>1</v>
      </c>
      <c r="P81" s="23">
        <v>50000</v>
      </c>
      <c r="Q81" s="24">
        <f>+FACTURACION[[#This Row],[CANTIDAD]]*FACTURACION[[#This Row],[VR UNITARIO]]/1000</f>
        <v>50</v>
      </c>
      <c r="R81" s="3" t="str">
        <f>+VLOOKUP(FACTURACION[[#This Row],[NIT]],TABLACLIENTE,5,FALSE)</f>
        <v>BOGOTÁ D.C.</v>
      </c>
    </row>
    <row r="82" spans="3:18" s="11" customFormat="1" ht="11.25" customHeight="1">
      <c r="C82" s="13">
        <v>2013</v>
      </c>
      <c r="D82" s="17" t="s">
        <v>229</v>
      </c>
      <c r="E82" s="17">
        <f>MONTH(FACTURACION[[#This Row],[MES]]&amp;1)</f>
        <v>1</v>
      </c>
      <c r="F82" s="223">
        <f>DATE(FACTURACION[[#This Row],[AÑO]],FACTURACION[[#This Row],[Mes numero]],1)</f>
        <v>41275</v>
      </c>
      <c r="G82" s="159">
        <v>9442</v>
      </c>
      <c r="H82" s="20">
        <v>830137252</v>
      </c>
      <c r="I82" s="2" t="str">
        <f>+VLOOKUP(FACTURACION[[#This Row],[NIT]],TABLACLIENTE,2,FALSE)</f>
        <v>SAGENCO SAS</v>
      </c>
      <c r="J82" s="2" t="s">
        <v>31</v>
      </c>
      <c r="K82" s="12" t="str">
        <f>+VLOOKUP(FACTURACION[[#This Row],[REFERENCIA]],CODINV,2,FALSE)</f>
        <v>KIT DE RETORNO PARA MULTIVALVULA</v>
      </c>
      <c r="L82" s="12" t="str">
        <f>IF(VLOOKUP(FACTURACION[[#This Row],[REFERENCIA]],CODINV,3,FALSE)=0,"",VLOOKUP(FACTURACION[[#This Row],[REFERENCIA]],CODINV,3,FALSE))</f>
        <v>8475-51A</v>
      </c>
      <c r="M82" s="12" t="str">
        <f>+VLOOKUP(FACTURACION[[#This Row],[REFERENCIA]],CODINV,4,FALSE)</f>
        <v>REPUESTOS Y ACCESORIOS</v>
      </c>
      <c r="N82" s="12" t="str">
        <f>+VLOOKUP(FACTURACION[[#This Row],[REFERENCIA]],CODINV,5,FALSE)</f>
        <v>REGO</v>
      </c>
      <c r="O82" s="2">
        <v>1</v>
      </c>
      <c r="P82" s="23">
        <v>35000</v>
      </c>
      <c r="Q82" s="24">
        <f>+FACTURACION[[#This Row],[CANTIDAD]]*FACTURACION[[#This Row],[VR UNITARIO]]/1000</f>
        <v>35</v>
      </c>
      <c r="R82" s="3" t="str">
        <f>+VLOOKUP(FACTURACION[[#This Row],[NIT]],TABLACLIENTE,5,FALSE)</f>
        <v>BOGOTÁ D.C.</v>
      </c>
    </row>
    <row r="83" spans="3:18" s="11" customFormat="1" ht="11.25" customHeight="1">
      <c r="C83" s="13">
        <v>2013</v>
      </c>
      <c r="D83" s="17" t="s">
        <v>229</v>
      </c>
      <c r="E83" s="17">
        <f>MONTH(FACTURACION[[#This Row],[MES]]&amp;1)</f>
        <v>1</v>
      </c>
      <c r="F83" s="223">
        <f>DATE(FACTURACION[[#This Row],[AÑO]],FACTURACION[[#This Row],[Mes numero]],1)</f>
        <v>41275</v>
      </c>
      <c r="G83" s="159">
        <v>9449</v>
      </c>
      <c r="H83" s="20">
        <v>830137252</v>
      </c>
      <c r="I83" s="2" t="str">
        <f>+VLOOKUP(FACTURACION[[#This Row],[NIT]],TABLACLIENTE,2,FALSE)</f>
        <v>SAGENCO SAS</v>
      </c>
      <c r="J83" s="2" t="s">
        <v>469</v>
      </c>
      <c r="K83" s="12" t="str">
        <f>+VLOOKUP(FACTURACION[[#This Row],[REFERENCIA]],CODINV,2,FALSE)</f>
        <v>VALVULA DE ALIVIO EXTERNA 1 1/4"</v>
      </c>
      <c r="L83" s="12" t="str">
        <f>IF(VLOOKUP(FACTURACION[[#This Row],[REFERENCIA]],CODINV,3,FALSE)=0,"",VLOOKUP(FACTURACION[[#This Row],[REFERENCIA]],CODINV,3,FALSE))</f>
        <v>3132G</v>
      </c>
      <c r="M83" s="12" t="str">
        <f>+VLOOKUP(FACTURACION[[#This Row],[REFERENCIA]],CODINV,4,FALSE)</f>
        <v>VÁLVULAS Y MULTIVÁLVULAS</v>
      </c>
      <c r="N83" s="12" t="str">
        <f>+VLOOKUP(FACTURACION[[#This Row],[REFERENCIA]],CODINV,5,FALSE)</f>
        <v>REGO</v>
      </c>
      <c r="O83" s="2">
        <v>1</v>
      </c>
      <c r="P83" s="23">
        <v>169000</v>
      </c>
      <c r="Q83" s="24">
        <f>+FACTURACION[[#This Row],[CANTIDAD]]*FACTURACION[[#This Row],[VR UNITARIO]]/1000</f>
        <v>169</v>
      </c>
      <c r="R83" s="3" t="str">
        <f>+VLOOKUP(FACTURACION[[#This Row],[NIT]],TABLACLIENTE,5,FALSE)</f>
        <v>BOGOTÁ D.C.</v>
      </c>
    </row>
    <row r="84" spans="3:18" s="11" customFormat="1" ht="11.25" customHeight="1">
      <c r="C84" s="13">
        <v>2013</v>
      </c>
      <c r="D84" s="17" t="s">
        <v>229</v>
      </c>
      <c r="E84" s="17">
        <f>MONTH(FACTURACION[[#This Row],[MES]]&amp;1)</f>
        <v>1</v>
      </c>
      <c r="F84" s="223">
        <f>DATE(FACTURACION[[#This Row],[AÑO]],FACTURACION[[#This Row],[Mes numero]],1)</f>
        <v>41275</v>
      </c>
      <c r="G84" s="159">
        <v>9442</v>
      </c>
      <c r="H84" s="20">
        <v>830137252</v>
      </c>
      <c r="I84" s="2" t="str">
        <f>+VLOOKUP(FACTURACION[[#This Row],[NIT]],TABLACLIENTE,2,FALSE)</f>
        <v>SAGENCO SAS</v>
      </c>
      <c r="J84" s="2" t="s">
        <v>78</v>
      </c>
      <c r="K84" s="12" t="str">
        <f>+VLOOKUP(FACTURACION[[#This Row],[REFERENCIA]],CODINV,2,FALSE)</f>
        <v>VALVULA DE ALIVIO SEMINTERNA 1 1/4"</v>
      </c>
      <c r="L84" s="12" t="str">
        <f>IF(VLOOKUP(FACTURACION[[#This Row],[REFERENCIA]],CODINV,3,FALSE)=0,"",VLOOKUP(FACTURACION[[#This Row],[REFERENCIA]],CODINV,3,FALSE))</f>
        <v>8685G</v>
      </c>
      <c r="M84" s="12" t="str">
        <f>+VLOOKUP(FACTURACION[[#This Row],[REFERENCIA]],CODINV,4,FALSE)</f>
        <v>VÁLVULAS Y MULTIVÁLVULAS</v>
      </c>
      <c r="N84" s="12" t="str">
        <f>+VLOOKUP(FACTURACION[[#This Row],[REFERENCIA]],CODINV,5,FALSE)</f>
        <v>REGO</v>
      </c>
      <c r="O84" s="2">
        <v>1</v>
      </c>
      <c r="P84" s="23">
        <v>99000</v>
      </c>
      <c r="Q84" s="24">
        <f>+FACTURACION[[#This Row],[CANTIDAD]]*FACTURACION[[#This Row],[VR UNITARIO]]/1000</f>
        <v>99</v>
      </c>
      <c r="R84" s="3" t="str">
        <f>+VLOOKUP(FACTURACION[[#This Row],[NIT]],TABLACLIENTE,5,FALSE)</f>
        <v>BOGOTÁ D.C.</v>
      </c>
    </row>
    <row r="85" spans="3:18" s="11" customFormat="1" ht="11.25" customHeight="1">
      <c r="C85" s="13">
        <v>2013</v>
      </c>
      <c r="D85" s="17" t="s">
        <v>229</v>
      </c>
      <c r="E85" s="17">
        <f>MONTH(FACTURACION[[#This Row],[MES]]&amp;1)</f>
        <v>1</v>
      </c>
      <c r="F85" s="223">
        <f>DATE(FACTURACION[[#This Row],[AÑO]],FACTURACION[[#This Row],[Mes numero]],1)</f>
        <v>41275</v>
      </c>
      <c r="G85" s="159">
        <v>9434</v>
      </c>
      <c r="H85" s="25">
        <v>800166132</v>
      </c>
      <c r="I85" s="12" t="str">
        <f>+VLOOKUP(FACTURACION[[#This Row],[NIT]],TABLACLIENTE,2,FALSE)</f>
        <v>VELOGAS S.A. E.S.P</v>
      </c>
      <c r="J85" s="2" t="s">
        <v>78</v>
      </c>
      <c r="K85" s="12" t="str">
        <f>+VLOOKUP(FACTURACION[[#This Row],[REFERENCIA]],CODINV,2,FALSE)</f>
        <v>VALVULA DE ALIVIO SEMINTERNA 1 1/4"</v>
      </c>
      <c r="L85" s="12" t="str">
        <f>IF(VLOOKUP(FACTURACION[[#This Row],[REFERENCIA]],CODINV,3,FALSE)=0,"",VLOOKUP(FACTURACION[[#This Row],[REFERENCIA]],CODINV,3,FALSE))</f>
        <v>8685G</v>
      </c>
      <c r="M85" s="12" t="str">
        <f>+VLOOKUP(FACTURACION[[#This Row],[REFERENCIA]],CODINV,4,FALSE)</f>
        <v>VÁLVULAS Y MULTIVÁLVULAS</v>
      </c>
      <c r="N85" s="12" t="str">
        <f>+VLOOKUP(FACTURACION[[#This Row],[REFERENCIA]],CODINV,5,FALSE)</f>
        <v>REGO</v>
      </c>
      <c r="O85" s="2">
        <v>1</v>
      </c>
      <c r="P85" s="23">
        <v>98000</v>
      </c>
      <c r="Q85" s="24">
        <f>+FACTURACION[[#This Row],[CANTIDAD]]*FACTURACION[[#This Row],[VR UNITARIO]]/1000</f>
        <v>98</v>
      </c>
      <c r="R85" s="3" t="str">
        <f>+VLOOKUP(FACTURACION[[#This Row],[NIT]],TABLACLIENTE,5,FALSE)</f>
        <v>FUNZA</v>
      </c>
    </row>
    <row r="86" spans="3:18" s="11" customFormat="1" ht="11.25" customHeight="1">
      <c r="C86" s="13">
        <v>2013</v>
      </c>
      <c r="D86" s="17" t="s">
        <v>229</v>
      </c>
      <c r="E86" s="17">
        <f>MONTH(FACTURACION[[#This Row],[MES]]&amp;1)</f>
        <v>1</v>
      </c>
      <c r="F86" s="223">
        <f>DATE(FACTURACION[[#This Row],[AÑO]],FACTURACION[[#This Row],[Mes numero]],1)</f>
        <v>41275</v>
      </c>
      <c r="G86" s="159">
        <v>9444</v>
      </c>
      <c r="H86" s="20">
        <v>860510723</v>
      </c>
      <c r="I86" s="2" t="str">
        <f>+VLOOKUP(FACTURACION[[#This Row],[NIT]],TABLACLIENTE,2,FALSE)</f>
        <v>SAENA DE COLOMBIA S.A.</v>
      </c>
      <c r="J86" s="2" t="s">
        <v>36</v>
      </c>
      <c r="K86" s="12" t="str">
        <f>+VLOOKUP(FACTURACION[[#This Row],[REFERENCIA]],CODINV,2,FALSE)</f>
        <v>VALVULA DE EXCESO DE FLUJO 3/4"</v>
      </c>
      <c r="L86" s="12" t="str">
        <f>IF(VLOOKUP(FACTURACION[[#This Row],[REFERENCIA]],CODINV,3,FALSE)=0,"",VLOOKUP(FACTURACION[[#This Row],[REFERENCIA]],CODINV,3,FALSE))</f>
        <v>3272G</v>
      </c>
      <c r="M86" s="12" t="str">
        <f>+VLOOKUP(FACTURACION[[#This Row],[REFERENCIA]],CODINV,4,FALSE)</f>
        <v>VÁLVULAS Y MULTIVÁLVULAS</v>
      </c>
      <c r="N86" s="12" t="str">
        <f>+VLOOKUP(FACTURACION[[#This Row],[REFERENCIA]],CODINV,5,FALSE)</f>
        <v>REGO</v>
      </c>
      <c r="O86" s="2">
        <v>5</v>
      </c>
      <c r="P86" s="23">
        <v>35000</v>
      </c>
      <c r="Q86" s="24">
        <f>+FACTURACION[[#This Row],[CANTIDAD]]*FACTURACION[[#This Row],[VR UNITARIO]]/1000</f>
        <v>175</v>
      </c>
      <c r="R86" s="3" t="str">
        <f>+VLOOKUP(FACTURACION[[#This Row],[NIT]],TABLACLIENTE,5,FALSE)</f>
        <v>BOGOTÁ D.C.</v>
      </c>
    </row>
    <row r="87" spans="3:18" s="11" customFormat="1" ht="11.25" customHeight="1">
      <c r="C87" s="13">
        <v>2013</v>
      </c>
      <c r="D87" s="17" t="s">
        <v>229</v>
      </c>
      <c r="E87" s="17">
        <f>MONTH(FACTURACION[[#This Row],[MES]]&amp;1)</f>
        <v>1</v>
      </c>
      <c r="F87" s="223">
        <f>DATE(FACTURACION[[#This Row],[AÑO]],FACTURACION[[#This Row],[Mes numero]],1)</f>
        <v>41275</v>
      </c>
      <c r="G87" s="159">
        <v>9449</v>
      </c>
      <c r="H87" s="20">
        <v>830137252</v>
      </c>
      <c r="I87" s="2" t="str">
        <f>+VLOOKUP(FACTURACION[[#This Row],[NIT]],TABLACLIENTE,2,FALSE)</f>
        <v>SAGENCO SAS</v>
      </c>
      <c r="J87" s="2" t="s">
        <v>36</v>
      </c>
      <c r="K87" s="12" t="str">
        <f>+VLOOKUP(FACTURACION[[#This Row],[REFERENCIA]],CODINV,2,FALSE)</f>
        <v>VALVULA DE EXCESO DE FLUJO 3/4"</v>
      </c>
      <c r="L87" s="12" t="str">
        <f>IF(VLOOKUP(FACTURACION[[#This Row],[REFERENCIA]],CODINV,3,FALSE)=0,"",VLOOKUP(FACTURACION[[#This Row],[REFERENCIA]],CODINV,3,FALSE))</f>
        <v>3272G</v>
      </c>
      <c r="M87" s="12" t="str">
        <f>+VLOOKUP(FACTURACION[[#This Row],[REFERENCIA]],CODINV,4,FALSE)</f>
        <v>VÁLVULAS Y MULTIVÁLVULAS</v>
      </c>
      <c r="N87" s="12" t="str">
        <f>+VLOOKUP(FACTURACION[[#This Row],[REFERENCIA]],CODINV,5,FALSE)</f>
        <v>REGO</v>
      </c>
      <c r="O87" s="2">
        <v>1</v>
      </c>
      <c r="P87" s="23">
        <v>35000</v>
      </c>
      <c r="Q87" s="24">
        <f>+FACTURACION[[#This Row],[CANTIDAD]]*FACTURACION[[#This Row],[VR UNITARIO]]/1000</f>
        <v>35</v>
      </c>
      <c r="R87" s="3" t="str">
        <f>+VLOOKUP(FACTURACION[[#This Row],[NIT]],TABLACLIENTE,5,FALSE)</f>
        <v>BOGOTÁ D.C.</v>
      </c>
    </row>
    <row r="88" spans="3:18" s="11" customFormat="1" ht="11.25" customHeight="1">
      <c r="C88" s="13">
        <v>2013</v>
      </c>
      <c r="D88" s="17" t="s">
        <v>229</v>
      </c>
      <c r="E88" s="17">
        <f>MONTH(FACTURACION[[#This Row],[MES]]&amp;1)</f>
        <v>1</v>
      </c>
      <c r="F88" s="223">
        <f>DATE(FACTURACION[[#This Row],[AÑO]],FACTURACION[[#This Row],[Mes numero]],1)</f>
        <v>41275</v>
      </c>
      <c r="G88" s="159">
        <v>9434</v>
      </c>
      <c r="H88" s="25">
        <v>800166132</v>
      </c>
      <c r="I88" s="12" t="str">
        <f>+VLOOKUP(FACTURACION[[#This Row],[NIT]],TABLACLIENTE,2,FALSE)</f>
        <v>VELOGAS S.A. E.S.P</v>
      </c>
      <c r="J88" s="2" t="s">
        <v>105</v>
      </c>
      <c r="K88" s="12" t="str">
        <f>+VLOOKUP(FACTURACION[[#This Row],[REFERENCIA]],CODINV,2,FALSE)</f>
        <v>VALVULA CHECK LOOK  3/4"M X 3/4"F</v>
      </c>
      <c r="L88" s="12" t="str">
        <f>IF(VLOOKUP(FACTURACION[[#This Row],[REFERENCIA]],CODINV,3,FALSE)=0,"",VLOOKUP(FACTURACION[[#This Row],[REFERENCIA]],CODINV,3,FALSE))</f>
        <v>7572FC</v>
      </c>
      <c r="M88" s="12" t="str">
        <f>+VLOOKUP(FACTURACION[[#This Row],[REFERENCIA]],CODINV,4,FALSE)</f>
        <v>VÁLVULAS Y MULTIVÁLVULAS</v>
      </c>
      <c r="N88" s="12" t="str">
        <f>+VLOOKUP(FACTURACION[[#This Row],[REFERENCIA]],CODINV,5,FALSE)</f>
        <v>REGO</v>
      </c>
      <c r="O88" s="2">
        <v>1</v>
      </c>
      <c r="P88" s="23">
        <v>39000</v>
      </c>
      <c r="Q88" s="24">
        <f>+FACTURACION[[#This Row],[CANTIDAD]]*FACTURACION[[#This Row],[VR UNITARIO]]/1000</f>
        <v>39</v>
      </c>
      <c r="R88" s="3" t="str">
        <f>+VLOOKUP(FACTURACION[[#This Row],[NIT]],TABLACLIENTE,5,FALSE)</f>
        <v>FUNZA</v>
      </c>
    </row>
    <row r="89" spans="3:18" s="11" customFormat="1" ht="11.25" customHeight="1">
      <c r="C89" s="13">
        <v>2013</v>
      </c>
      <c r="D89" s="17" t="s">
        <v>229</v>
      </c>
      <c r="E89" s="17">
        <f>MONTH(FACTURACION[[#This Row],[MES]]&amp;1)</f>
        <v>1</v>
      </c>
      <c r="F89" s="223">
        <f>DATE(FACTURACION[[#This Row],[AÑO]],FACTURACION[[#This Row],[Mes numero]],1)</f>
        <v>41275</v>
      </c>
      <c r="G89" s="159">
        <v>9434</v>
      </c>
      <c r="H89" s="25">
        <v>800166132</v>
      </c>
      <c r="I89" s="12" t="str">
        <f>+VLOOKUP(FACTURACION[[#This Row],[NIT]],TABLACLIENTE,2,FALSE)</f>
        <v>VELOGAS S.A. E.S.P</v>
      </c>
      <c r="J89" s="2" t="s">
        <v>163</v>
      </c>
      <c r="K89" s="12" t="str">
        <f>+VLOOKUP(FACTURACION[[#This Row],[REFERENCIA]],CODINV,2,FALSE)</f>
        <v>VALVULA DE LLENADO 1 1/4"</v>
      </c>
      <c r="L89" s="12" t="str">
        <f>IF(VLOOKUP(FACTURACION[[#This Row],[REFERENCIA]],CODINV,3,FALSE)=0,"",VLOOKUP(FACTURACION[[#This Row],[REFERENCIA]],CODINV,3,FALSE))</f>
        <v>7579</v>
      </c>
      <c r="M89" s="12" t="str">
        <f>+VLOOKUP(FACTURACION[[#This Row],[REFERENCIA]],CODINV,4,FALSE)</f>
        <v>VÁLVULAS Y MULTIVÁLVULAS</v>
      </c>
      <c r="N89" s="12" t="str">
        <f>+VLOOKUP(FACTURACION[[#This Row],[REFERENCIA]],CODINV,5,FALSE)</f>
        <v>REGO</v>
      </c>
      <c r="O89" s="2">
        <v>1</v>
      </c>
      <c r="P89" s="23">
        <v>56000</v>
      </c>
      <c r="Q89" s="24">
        <f>+FACTURACION[[#This Row],[CANTIDAD]]*FACTURACION[[#This Row],[VR UNITARIO]]/1000</f>
        <v>56</v>
      </c>
      <c r="R89" s="3" t="str">
        <f>+VLOOKUP(FACTURACION[[#This Row],[NIT]],TABLACLIENTE,5,FALSE)</f>
        <v>FUNZA</v>
      </c>
    </row>
    <row r="90" spans="3:18" s="11" customFormat="1" ht="11.25" customHeight="1">
      <c r="C90" s="13">
        <v>2013</v>
      </c>
      <c r="D90" s="17" t="s">
        <v>229</v>
      </c>
      <c r="E90" s="17">
        <f>MONTH(FACTURACION[[#This Row],[MES]]&amp;1)</f>
        <v>1</v>
      </c>
      <c r="F90" s="223">
        <f>DATE(FACTURACION[[#This Row],[AÑO]],FACTURACION[[#This Row],[Mes numero]],1)</f>
        <v>41275</v>
      </c>
      <c r="G90" s="159">
        <v>9444</v>
      </c>
      <c r="H90" s="20">
        <v>860510723</v>
      </c>
      <c r="I90" s="2" t="str">
        <f>+VLOOKUP(FACTURACION[[#This Row],[NIT]],TABLACLIENTE,2,FALSE)</f>
        <v>SAENA DE COLOMBIA S.A.</v>
      </c>
      <c r="J90" s="2" t="s">
        <v>110</v>
      </c>
      <c r="K90" s="12" t="str">
        <f>+VLOOKUP(FACTURACION[[#This Row],[REFERENCIA]],CODINV,2,FALSE)</f>
        <v>ADAPTADOR ESTILO UNION</v>
      </c>
      <c r="L90" s="12" t="str">
        <f>IF(VLOOKUP(FACTURACION[[#This Row],[REFERENCIA]],CODINV,3,FALSE)=0,"",VLOOKUP(FACTURACION[[#This Row],[REFERENCIA]],CODINV,3,FALSE))</f>
        <v>7590U-10</v>
      </c>
      <c r="M90" s="12" t="str">
        <f>+VLOOKUP(FACTURACION[[#This Row],[REFERENCIA]],CODINV,4,FALSE)</f>
        <v>REPUESTOS Y ACCESORIOS</v>
      </c>
      <c r="N90" s="12" t="str">
        <f>+VLOOKUP(FACTURACION[[#This Row],[REFERENCIA]],CODINV,5,FALSE)</f>
        <v>REGO</v>
      </c>
      <c r="O90" s="2">
        <v>4</v>
      </c>
      <c r="P90" s="23">
        <v>23000</v>
      </c>
      <c r="Q90" s="24">
        <f>+FACTURACION[[#This Row],[CANTIDAD]]*FACTURACION[[#This Row],[VR UNITARIO]]/1000</f>
        <v>92</v>
      </c>
      <c r="R90" s="3" t="str">
        <f>+VLOOKUP(FACTURACION[[#This Row],[NIT]],TABLACLIENTE,5,FALSE)</f>
        <v>BOGOTÁ D.C.</v>
      </c>
    </row>
    <row r="91" spans="3:18" s="11" customFormat="1" ht="11.25" customHeight="1">
      <c r="C91" s="13">
        <v>2013</v>
      </c>
      <c r="D91" s="17" t="s">
        <v>229</v>
      </c>
      <c r="E91" s="17">
        <f>MONTH(FACTURACION[[#This Row],[MES]]&amp;1)</f>
        <v>1</v>
      </c>
      <c r="F91" s="223">
        <f>DATE(FACTURACION[[#This Row],[AÑO]],FACTURACION[[#This Row],[Mes numero]],1)</f>
        <v>41275</v>
      </c>
      <c r="G91" s="159">
        <v>9444</v>
      </c>
      <c r="H91" s="20">
        <v>860510723</v>
      </c>
      <c r="I91" s="2" t="str">
        <f>+VLOOKUP(FACTURACION[[#This Row],[NIT]],TABLACLIENTE,2,FALSE)</f>
        <v>SAENA DE COLOMBIA S.A.</v>
      </c>
      <c r="J91" s="2" t="s">
        <v>182</v>
      </c>
      <c r="K91" s="12" t="str">
        <f>+VLOOKUP(FACTURACION[[#This Row],[REFERENCIA]],CODINV,2,FALSE)</f>
        <v>VALVULA DE EXCESO DE FLUJO 1 1/4"</v>
      </c>
      <c r="L91" s="12" t="str">
        <f>IF(VLOOKUP(FACTURACION[[#This Row],[REFERENCIA]],CODINV,3,FALSE)=0,"",VLOOKUP(FACTURACION[[#This Row],[REFERENCIA]],CODINV,3,FALSE))</f>
        <v>A3282C</v>
      </c>
      <c r="M91" s="12" t="str">
        <f>+VLOOKUP(FACTURACION[[#This Row],[REFERENCIA]],CODINV,4,FALSE)</f>
        <v>VÁLVULAS Y MULTIVÁLVULAS</v>
      </c>
      <c r="N91" s="12" t="str">
        <f>+VLOOKUP(FACTURACION[[#This Row],[REFERENCIA]],CODINV,5,FALSE)</f>
        <v>REGO</v>
      </c>
      <c r="O91" s="2">
        <v>3</v>
      </c>
      <c r="P91" s="23">
        <v>102000</v>
      </c>
      <c r="Q91" s="24">
        <f>+FACTURACION[[#This Row],[CANTIDAD]]*FACTURACION[[#This Row],[VR UNITARIO]]/1000</f>
        <v>306</v>
      </c>
      <c r="R91" s="3" t="str">
        <f>+VLOOKUP(FACTURACION[[#This Row],[NIT]],TABLACLIENTE,5,FALSE)</f>
        <v>BOGOTÁ D.C.</v>
      </c>
    </row>
    <row r="92" spans="3:18" s="11" customFormat="1" ht="11.25" customHeight="1">
      <c r="C92" s="13">
        <v>2013</v>
      </c>
      <c r="D92" s="17" t="s">
        <v>229</v>
      </c>
      <c r="E92" s="17">
        <f>MONTH(FACTURACION[[#This Row],[MES]]&amp;1)</f>
        <v>1</v>
      </c>
      <c r="F92" s="223">
        <f>DATE(FACTURACION[[#This Row],[AÑO]],FACTURACION[[#This Row],[Mes numero]],1)</f>
        <v>41275</v>
      </c>
      <c r="G92" s="159">
        <v>9430</v>
      </c>
      <c r="H92" s="25">
        <v>900396759</v>
      </c>
      <c r="I92" s="3" t="str">
        <f>+VLOOKUP(FACTURACION[[#This Row],[NIT]],TABLACLIENTE,2,FALSE)</f>
        <v>CHILCO DISTRIBUIDORA DE GAS Y ENERGIA S.A.S. E.S.P.</v>
      </c>
      <c r="J92" s="2" t="s">
        <v>355</v>
      </c>
      <c r="K92" s="12" t="str">
        <f>+VLOOKUP(FACTURACION[[#This Row],[REFERENCIA]],CODINV,2,FALSE)</f>
        <v>TRENZA DE COBRE 1/4" 30"</v>
      </c>
      <c r="L92" s="12" t="str">
        <f>IF(VLOOKUP(FACTURACION[[#This Row],[REFERENCIA]],CODINV,3,FALSE)=0,"",VLOOKUP(FACTURACION[[#This Row],[REFERENCIA]],CODINV,3,FALSE))</f>
        <v>912PS30</v>
      </c>
      <c r="M92" s="12" t="str">
        <f>+VLOOKUP(FACTURACION[[#This Row],[REFERENCIA]],CODINV,4,FALSE)</f>
        <v>REPUESTOS Y ACCESORIOS</v>
      </c>
      <c r="N92" s="12" t="str">
        <f>+VLOOKUP(FACTURACION[[#This Row],[REFERENCIA]],CODINV,5,FALSE)</f>
        <v>REGO</v>
      </c>
      <c r="O92" s="2">
        <v>1</v>
      </c>
      <c r="P92" s="23">
        <v>15000</v>
      </c>
      <c r="Q92" s="24">
        <f>+FACTURACION[[#This Row],[CANTIDAD]]*FACTURACION[[#This Row],[VR UNITARIO]]/1000</f>
        <v>15</v>
      </c>
      <c r="R92" s="3" t="str">
        <f>+VLOOKUP(FACTURACION[[#This Row],[NIT]],TABLACLIENTE,5,FALSE)</f>
        <v>BOGOTÁ D.C.</v>
      </c>
    </row>
    <row r="93" spans="3:18" s="11" customFormat="1" ht="11.25" customHeight="1">
      <c r="C93" s="13">
        <v>2013</v>
      </c>
      <c r="D93" s="17" t="s">
        <v>229</v>
      </c>
      <c r="E93" s="17">
        <f>MONTH(FACTURACION[[#This Row],[MES]]&amp;1)</f>
        <v>1</v>
      </c>
      <c r="F93" s="223">
        <f>DATE(FACTURACION[[#This Row],[AÑO]],FACTURACION[[#This Row],[Mes numero]],1)</f>
        <v>41275</v>
      </c>
      <c r="G93" s="159">
        <v>9434</v>
      </c>
      <c r="H93" s="25">
        <v>800166132</v>
      </c>
      <c r="I93" s="12" t="str">
        <f>+VLOOKUP(FACTURACION[[#This Row],[NIT]],TABLACLIENTE,2,FALSE)</f>
        <v>VELOGAS S.A. E.S.P</v>
      </c>
      <c r="J93" s="2" t="s">
        <v>355</v>
      </c>
      <c r="K93" s="12" t="str">
        <f>+VLOOKUP(FACTURACION[[#This Row],[REFERENCIA]],CODINV,2,FALSE)</f>
        <v>TRENZA DE COBRE 1/4" 30"</v>
      </c>
      <c r="L93" s="12" t="str">
        <f>IF(VLOOKUP(FACTURACION[[#This Row],[REFERENCIA]],CODINV,3,FALSE)=0,"",VLOOKUP(FACTURACION[[#This Row],[REFERENCIA]],CODINV,3,FALSE))</f>
        <v>912PS30</v>
      </c>
      <c r="M93" s="12" t="str">
        <f>+VLOOKUP(FACTURACION[[#This Row],[REFERENCIA]],CODINV,4,FALSE)</f>
        <v>REPUESTOS Y ACCESORIOS</v>
      </c>
      <c r="N93" s="12" t="str">
        <f>+VLOOKUP(FACTURACION[[#This Row],[REFERENCIA]],CODINV,5,FALSE)</f>
        <v>REGO</v>
      </c>
      <c r="O93" s="2">
        <v>3</v>
      </c>
      <c r="P93" s="23">
        <v>20000</v>
      </c>
      <c r="Q93" s="24">
        <f>+FACTURACION[[#This Row],[CANTIDAD]]*FACTURACION[[#This Row],[VR UNITARIO]]/1000</f>
        <v>60</v>
      </c>
      <c r="R93" s="3" t="str">
        <f>+VLOOKUP(FACTURACION[[#This Row],[NIT]],TABLACLIENTE,5,FALSE)</f>
        <v>FUNZA</v>
      </c>
    </row>
    <row r="94" spans="3:18" s="11" customFormat="1" ht="11.25" customHeight="1">
      <c r="C94" s="13">
        <v>2013</v>
      </c>
      <c r="D94" s="17" t="s">
        <v>229</v>
      </c>
      <c r="E94" s="17">
        <f>MONTH(FACTURACION[[#This Row],[MES]]&amp;1)</f>
        <v>1</v>
      </c>
      <c r="F94" s="223">
        <f>DATE(FACTURACION[[#This Row],[AÑO]],FACTURACION[[#This Row],[Mes numero]],1)</f>
        <v>41275</v>
      </c>
      <c r="G94" s="159">
        <v>9434</v>
      </c>
      <c r="H94" s="25">
        <v>800166132</v>
      </c>
      <c r="I94" s="12" t="str">
        <f>+VLOOKUP(FACTURACION[[#This Row],[NIT]],TABLACLIENTE,2,FALSE)</f>
        <v>VELOGAS S.A. E.S.P</v>
      </c>
      <c r="J94" s="2" t="s">
        <v>56</v>
      </c>
      <c r="K94" s="12" t="str">
        <f>+VLOOKUP(FACTURACION[[#This Row],[REFERENCIA]],CODINV,2,FALSE)</f>
        <v xml:space="preserve"> VALVULA DE AGUJA DE  1/4"</v>
      </c>
      <c r="L94" s="12" t="str">
        <f>IF(VLOOKUP(FACTURACION[[#This Row],[REFERENCIA]],CODINV,3,FALSE)=0,"",VLOOKUP(FACTURACION[[#This Row],[REFERENCIA]],CODINV,3,FALSE))</f>
        <v>1224WA</v>
      </c>
      <c r="M94" s="12" t="str">
        <f>+VLOOKUP(FACTURACION[[#This Row],[REFERENCIA]],CODINV,4,FALSE)</f>
        <v>VÁLVULAS Y MULTIVÁLVULAS</v>
      </c>
      <c r="N94" s="12" t="str">
        <f>+VLOOKUP(FACTURACION[[#This Row],[REFERENCIA]],CODINV,5,FALSE)</f>
        <v>REGO</v>
      </c>
      <c r="O94" s="2">
        <v>1</v>
      </c>
      <c r="P94" s="23">
        <v>42000</v>
      </c>
      <c r="Q94" s="24">
        <f>+FACTURACION[[#This Row],[CANTIDAD]]*FACTURACION[[#This Row],[VR UNITARIO]]/1000</f>
        <v>42</v>
      </c>
      <c r="R94" s="3" t="str">
        <f>+VLOOKUP(FACTURACION[[#This Row],[NIT]],TABLACLIENTE,5,FALSE)</f>
        <v>FUNZA</v>
      </c>
    </row>
    <row r="95" spans="3:18" s="11" customFormat="1" ht="11.25" customHeight="1">
      <c r="C95" s="13">
        <v>2013</v>
      </c>
      <c r="D95" s="17" t="s">
        <v>229</v>
      </c>
      <c r="E95" s="17">
        <f>MONTH(FACTURACION[[#This Row],[MES]]&amp;1)</f>
        <v>1</v>
      </c>
      <c r="F95" s="223">
        <f>DATE(FACTURACION[[#This Row],[AÑO]],FACTURACION[[#This Row],[Mes numero]],1)</f>
        <v>41275</v>
      </c>
      <c r="G95" s="159">
        <v>9426</v>
      </c>
      <c r="H95" s="20">
        <v>890908643</v>
      </c>
      <c r="I95" s="2" t="str">
        <f>+VLOOKUP(FACTURACION[[#This Row],[NIT]],TABLACLIENTE,2,FALSE)</f>
        <v>GASES DE ANTIOQUIA S.A. E.S.P.  (GAS ANTIOQUIA S.A. E.S.P.)</v>
      </c>
      <c r="J95" s="2" t="s">
        <v>1244</v>
      </c>
      <c r="K95" s="12" t="str">
        <f>+VLOOKUP(FACTURACION[[#This Row],[REFERENCIA]],CODINV,2,FALSE)</f>
        <v>SOFTWARE SGC</v>
      </c>
      <c r="L95" s="12" t="str">
        <f>IF(VLOOKUP(FACTURACION[[#This Row],[REFERENCIA]],CODINV,3,FALSE)=0,"",VLOOKUP(FACTURACION[[#This Row],[REFERENCIA]],CODINV,3,FALSE))</f>
        <v>72-048-0001</v>
      </c>
      <c r="M95" s="12" t="str">
        <f>+VLOOKUP(FACTURACION[[#This Row],[REFERENCIA]],CODINV,4,FALSE)</f>
        <v>REPUESTOS Y ACCESORIOS</v>
      </c>
      <c r="N95" s="12" t="str">
        <f>+VLOOKUP(FACTURACION[[#This Row],[REFERENCIA]],CODINV,5,FALSE)</f>
        <v>HONEYWELL</v>
      </c>
      <c r="O95" s="2">
        <v>1</v>
      </c>
      <c r="P95" s="23">
        <v>564462</v>
      </c>
      <c r="Q95" s="24">
        <f>+FACTURACION[[#This Row],[CANTIDAD]]*FACTURACION[[#This Row],[VR UNITARIO]]/1000</f>
        <v>564.46199999999999</v>
      </c>
      <c r="R95" s="3" t="str">
        <f>+VLOOKUP(FACTURACION[[#This Row],[NIT]],TABLACLIENTE,5,FALSE)</f>
        <v>MEDELLIN</v>
      </c>
    </row>
    <row r="96" spans="3:18" s="11" customFormat="1" ht="11.25" customHeight="1">
      <c r="C96" s="13">
        <v>2013</v>
      </c>
      <c r="D96" s="17" t="s">
        <v>229</v>
      </c>
      <c r="E96" s="17">
        <f>MONTH(FACTURACION[[#This Row],[MES]]&amp;1)</f>
        <v>1</v>
      </c>
      <c r="F96" s="223">
        <f>DATE(FACTURACION[[#This Row],[AÑO]],FACTURACION[[#This Row],[Mes numero]],1)</f>
        <v>41275</v>
      </c>
      <c r="G96" s="159">
        <v>9434</v>
      </c>
      <c r="H96" s="25">
        <v>800166132</v>
      </c>
      <c r="I96" s="12" t="str">
        <f>+VLOOKUP(FACTURACION[[#This Row],[NIT]],TABLACLIENTE,2,FALSE)</f>
        <v>VELOGAS S.A. E.S.P</v>
      </c>
      <c r="J96" s="2" t="s">
        <v>271</v>
      </c>
      <c r="K96" s="12" t="str">
        <f>+VLOOKUP(FACTURACION[[#This Row],[REFERENCIA]],CODINV,2,FALSE)</f>
        <v>FLOTADOR 41" 1 1/4" NPT TA210A</v>
      </c>
      <c r="L96" s="12" t="str">
        <f>IF(VLOOKUP(FACTURACION[[#This Row],[REFERENCIA]],CODINV,3,FALSE)=0,"",VLOOKUP(FACTURACION[[#This Row],[REFERENCIA]],CODINV,3,FALSE))</f>
        <v>TA210A</v>
      </c>
      <c r="M96" s="12" t="str">
        <f>+VLOOKUP(FACTURACION[[#This Row],[REFERENCIA]],CODINV,4,FALSE)</f>
        <v>REPUESTOS Y ACCESORIOS</v>
      </c>
      <c r="N96" s="12" t="str">
        <f>+VLOOKUP(FACTURACION[[#This Row],[REFERENCIA]],CODINV,5,FALSE)</f>
        <v>SQUIBB TAYLOR</v>
      </c>
      <c r="O96" s="2">
        <v>1</v>
      </c>
      <c r="P96" s="23">
        <v>102000</v>
      </c>
      <c r="Q96" s="24">
        <f>+FACTURACION[[#This Row],[CANTIDAD]]*FACTURACION[[#This Row],[VR UNITARIO]]/1000</f>
        <v>102</v>
      </c>
      <c r="R96" s="3" t="str">
        <f>+VLOOKUP(FACTURACION[[#This Row],[NIT]],TABLACLIENTE,5,FALSE)</f>
        <v>FUNZA</v>
      </c>
    </row>
    <row r="97" spans="3:18" s="11" customFormat="1" ht="11.25" customHeight="1">
      <c r="C97" s="13">
        <v>2013</v>
      </c>
      <c r="D97" s="17" t="s">
        <v>229</v>
      </c>
      <c r="E97" s="17">
        <f>MONTH(FACTURACION[[#This Row],[MES]]&amp;1)</f>
        <v>1</v>
      </c>
      <c r="F97" s="223">
        <f>DATE(FACTURACION[[#This Row],[AÑO]],FACTURACION[[#This Row],[Mes numero]],1)</f>
        <v>41275</v>
      </c>
      <c r="G97" s="159">
        <v>9442</v>
      </c>
      <c r="H97" s="20">
        <v>830137252</v>
      </c>
      <c r="I97" s="2" t="str">
        <f>+VLOOKUP(FACTURACION[[#This Row],[NIT]],TABLACLIENTE,2,FALSE)</f>
        <v>SAGENCO SAS</v>
      </c>
      <c r="J97" s="2" t="s">
        <v>241</v>
      </c>
      <c r="K97" s="12" t="str">
        <f>+VLOOKUP(FACTURACION[[#This Row],[REFERENCIA]],CODINV,2,FALSE)</f>
        <v>MANOMETRO 0-300 PSI CON GLICERINA BAR 1/4</v>
      </c>
      <c r="L97" s="12" t="str">
        <f>IF(VLOOKUP(FACTURACION[[#This Row],[REFERENCIA]],CODINV,3,FALSE)=0,"",VLOOKUP(FACTURACION[[#This Row],[REFERENCIA]],CODINV,3,FALSE))</f>
        <v>4270363</v>
      </c>
      <c r="M97" s="12" t="str">
        <f>+VLOOKUP(FACTURACION[[#This Row],[REFERENCIA]],CODINV,4,FALSE)</f>
        <v>MEDIDORES</v>
      </c>
      <c r="N97" s="12" t="str">
        <f>+VLOOKUP(FACTURACION[[#This Row],[REFERENCIA]],CODINV,5,FALSE)</f>
        <v>WIKA</v>
      </c>
      <c r="O97" s="2">
        <v>1</v>
      </c>
      <c r="P97" s="23">
        <v>48000</v>
      </c>
      <c r="Q97" s="24">
        <f>+FACTURACION[[#This Row],[CANTIDAD]]*FACTURACION[[#This Row],[VR UNITARIO]]/1000</f>
        <v>48</v>
      </c>
      <c r="R97" s="3" t="str">
        <f>+VLOOKUP(FACTURACION[[#This Row],[NIT]],TABLACLIENTE,5,FALSE)</f>
        <v>BOGOTÁ D.C.</v>
      </c>
    </row>
    <row r="98" spans="3:18" s="11" customFormat="1" ht="11.25" customHeight="1">
      <c r="C98" s="13">
        <v>2013</v>
      </c>
      <c r="D98" s="17" t="s">
        <v>229</v>
      </c>
      <c r="E98" s="17">
        <f>MONTH(FACTURACION[[#This Row],[MES]]&amp;1)</f>
        <v>1</v>
      </c>
      <c r="F98" s="223">
        <f>DATE(FACTURACION[[#This Row],[AÑO]],FACTURACION[[#This Row],[Mes numero]],1)</f>
        <v>41275</v>
      </c>
      <c r="G98" s="159">
        <v>9449</v>
      </c>
      <c r="H98" s="20">
        <v>830137252</v>
      </c>
      <c r="I98" s="2" t="str">
        <f>+VLOOKUP(FACTURACION[[#This Row],[NIT]],TABLACLIENTE,2,FALSE)</f>
        <v>SAGENCO SAS</v>
      </c>
      <c r="J98" s="2" t="s">
        <v>241</v>
      </c>
      <c r="K98" s="12" t="str">
        <f>+VLOOKUP(FACTURACION[[#This Row],[REFERENCIA]],CODINV,2,FALSE)</f>
        <v>MANOMETRO 0-300 PSI CON GLICERINA BAR 1/4</v>
      </c>
      <c r="L98" s="12" t="str">
        <f>IF(VLOOKUP(FACTURACION[[#This Row],[REFERENCIA]],CODINV,3,FALSE)=0,"",VLOOKUP(FACTURACION[[#This Row],[REFERENCIA]],CODINV,3,FALSE))</f>
        <v>4270363</v>
      </c>
      <c r="M98" s="12" t="str">
        <f>+VLOOKUP(FACTURACION[[#This Row],[REFERENCIA]],CODINV,4,FALSE)</f>
        <v>MEDIDORES</v>
      </c>
      <c r="N98" s="12" t="str">
        <f>+VLOOKUP(FACTURACION[[#This Row],[REFERENCIA]],CODINV,5,FALSE)</f>
        <v>WIKA</v>
      </c>
      <c r="O98" s="2">
        <v>1</v>
      </c>
      <c r="P98" s="23">
        <v>48000</v>
      </c>
      <c r="Q98" s="24">
        <f>+FACTURACION[[#This Row],[CANTIDAD]]*FACTURACION[[#This Row],[VR UNITARIO]]/1000</f>
        <v>48</v>
      </c>
      <c r="R98" s="3" t="str">
        <f>+VLOOKUP(FACTURACION[[#This Row],[NIT]],TABLACLIENTE,5,FALSE)</f>
        <v>BOGOTÁ D.C.</v>
      </c>
    </row>
    <row r="99" spans="3:18" s="11" customFormat="1" ht="11.25" customHeight="1">
      <c r="C99" s="13">
        <v>2013</v>
      </c>
      <c r="D99" s="17" t="s">
        <v>229</v>
      </c>
      <c r="E99" s="17">
        <f>MONTH(FACTURACION[[#This Row],[MES]]&amp;1)</f>
        <v>1</v>
      </c>
      <c r="F99" s="223">
        <f>DATE(FACTURACION[[#This Row],[AÑO]],FACTURACION[[#This Row],[Mes numero]],1)</f>
        <v>41275</v>
      </c>
      <c r="G99" s="159">
        <v>9434</v>
      </c>
      <c r="H99" s="25">
        <v>800166132</v>
      </c>
      <c r="I99" s="12" t="str">
        <f>+VLOOKUP(FACTURACION[[#This Row],[NIT]],TABLACLIENTE,2,FALSE)</f>
        <v>VELOGAS S.A. E.S.P</v>
      </c>
      <c r="J99" s="2" t="s">
        <v>241</v>
      </c>
      <c r="K99" s="12" t="str">
        <f>+VLOOKUP(FACTURACION[[#This Row],[REFERENCIA]],CODINV,2,FALSE)</f>
        <v>MANOMETRO 0-300 PSI CON GLICERINA BAR 1/4</v>
      </c>
      <c r="L99" s="12" t="str">
        <f>IF(VLOOKUP(FACTURACION[[#This Row],[REFERENCIA]],CODINV,3,FALSE)=0,"",VLOOKUP(FACTURACION[[#This Row],[REFERENCIA]],CODINV,3,FALSE))</f>
        <v>4270363</v>
      </c>
      <c r="M99" s="12" t="str">
        <f>+VLOOKUP(FACTURACION[[#This Row],[REFERENCIA]],CODINV,4,FALSE)</f>
        <v>MEDIDORES</v>
      </c>
      <c r="N99" s="12" t="str">
        <f>+VLOOKUP(FACTURACION[[#This Row],[REFERENCIA]],CODINV,5,FALSE)</f>
        <v>WIKA</v>
      </c>
      <c r="O99" s="2">
        <v>1</v>
      </c>
      <c r="P99" s="23">
        <v>50000</v>
      </c>
      <c r="Q99" s="24">
        <f>+FACTURACION[[#This Row],[CANTIDAD]]*FACTURACION[[#This Row],[VR UNITARIO]]/1000</f>
        <v>50</v>
      </c>
      <c r="R99" s="3" t="str">
        <f>+VLOOKUP(FACTURACION[[#This Row],[NIT]],TABLACLIENTE,5,FALSE)</f>
        <v>FUNZA</v>
      </c>
    </row>
    <row r="100" spans="3:18" s="11" customFormat="1" ht="11.25" customHeight="1">
      <c r="C100" s="13">
        <v>2013</v>
      </c>
      <c r="D100" s="17" t="s">
        <v>265</v>
      </c>
      <c r="E100" s="17">
        <f>MONTH(FACTURACION[[#This Row],[MES]]&amp;1)</f>
        <v>2</v>
      </c>
      <c r="F100" s="223">
        <f>DATE(FACTURACION[[#This Row],[AÑO]],FACTURACION[[#This Row],[Mes numero]],1)</f>
        <v>41306</v>
      </c>
      <c r="G100" s="159">
        <v>9507</v>
      </c>
      <c r="H100" s="20">
        <v>830137252</v>
      </c>
      <c r="I100" s="2" t="str">
        <f>+VLOOKUP(FACTURACION[[#This Row],[NIT]],TABLACLIENTE,2,FALSE)</f>
        <v>SAGENCO SAS</v>
      </c>
      <c r="J100" s="2" t="s">
        <v>1044</v>
      </c>
      <c r="K100" s="12" t="str">
        <f>+VLOOKUP(FACTURACION[[#This Row],[REFERENCIA]],CODINV,2,FALSE)</f>
        <v>VALVULA GLOBO 3/4"</v>
      </c>
      <c r="L100" s="12" t="str">
        <f>IF(VLOOKUP(FACTURACION[[#This Row],[REFERENCIA]],CODINV,3,FALSE)=0,"",VLOOKUP(FACTURACION[[#This Row],[REFERENCIA]],CODINV,3,FALSE))</f>
        <v>ME825-6</v>
      </c>
      <c r="M100" s="12" t="str">
        <f>+VLOOKUP(FACTURACION[[#This Row],[REFERENCIA]],CODINV,4,FALSE)</f>
        <v>VÁLVULAS Y MULTIVÁLVULAS</v>
      </c>
      <c r="N100" s="12" t="str">
        <f>+VLOOKUP(FACTURACION[[#This Row],[REFERENCIA]],CODINV,5,FALSE)</f>
        <v>CAVAGNA</v>
      </c>
      <c r="O100" s="2">
        <v>3</v>
      </c>
      <c r="P100" s="23">
        <v>125000</v>
      </c>
      <c r="Q100" s="24">
        <f>+FACTURACION[[#This Row],[CANTIDAD]]*FACTURACION[[#This Row],[VR UNITARIO]]/1000</f>
        <v>375</v>
      </c>
      <c r="R100" s="3" t="str">
        <f>+VLOOKUP(FACTURACION[[#This Row],[NIT]],TABLACLIENTE,5,FALSE)</f>
        <v>BOGOTÁ D.C.</v>
      </c>
    </row>
    <row r="101" spans="3:18" s="11" customFormat="1" ht="11.25" customHeight="1">
      <c r="C101" s="13">
        <v>2013</v>
      </c>
      <c r="D101" s="17" t="s">
        <v>265</v>
      </c>
      <c r="E101" s="17">
        <f>MONTH(FACTURACION[[#This Row],[MES]]&amp;1)</f>
        <v>2</v>
      </c>
      <c r="F101" s="223">
        <f>DATE(FACTURACION[[#This Row],[AÑO]],FACTURACION[[#This Row],[Mes numero]],1)</f>
        <v>41306</v>
      </c>
      <c r="G101" s="159">
        <v>9507</v>
      </c>
      <c r="H101" s="20">
        <v>830137252</v>
      </c>
      <c r="I101" s="2" t="str">
        <f>+VLOOKUP(FACTURACION[[#This Row],[NIT]],TABLACLIENTE,2,FALSE)</f>
        <v>SAGENCO SAS</v>
      </c>
      <c r="J101" s="2" t="s">
        <v>372</v>
      </c>
      <c r="K101" s="12" t="str">
        <f>+VLOOKUP(FACTURACION[[#This Row],[REFERENCIA]],CODINV,2,FALSE)</f>
        <v>FILTRO EN Y 3/4"FPT 80MESH Y STRANGERN PLUG</v>
      </c>
      <c r="L101" s="12" t="str">
        <f>IF(VLOOKUP(FACTURACION[[#This Row],[REFERENCIA]],CODINV,3,FALSE)=0,"",VLOOKUP(FACTURACION[[#This Row],[REFERENCIA]],CODINV,3,FALSE))</f>
        <v>ME651S/80</v>
      </c>
      <c r="M101" s="12" t="str">
        <f>+VLOOKUP(FACTURACION[[#This Row],[REFERENCIA]],CODINV,4,FALSE)</f>
        <v>FILTROS</v>
      </c>
      <c r="N101" s="12" t="str">
        <f>+VLOOKUP(FACTURACION[[#This Row],[REFERENCIA]],CODINV,5,FALSE)</f>
        <v>CAVAGNA</v>
      </c>
      <c r="O101" s="2">
        <v>1</v>
      </c>
      <c r="P101" s="23">
        <v>90000</v>
      </c>
      <c r="Q101" s="24">
        <f>+FACTURACION[[#This Row],[CANTIDAD]]*FACTURACION[[#This Row],[VR UNITARIO]]/1000</f>
        <v>90</v>
      </c>
      <c r="R101" s="3" t="str">
        <f>+VLOOKUP(FACTURACION[[#This Row],[NIT]],TABLACLIENTE,5,FALSE)</f>
        <v>BOGOTÁ D.C.</v>
      </c>
    </row>
    <row r="102" spans="3:18" s="11" customFormat="1" ht="11.25" customHeight="1">
      <c r="C102" s="13">
        <v>2013</v>
      </c>
      <c r="D102" s="17" t="s">
        <v>265</v>
      </c>
      <c r="E102" s="17">
        <f>MONTH(FACTURACION[[#This Row],[MES]]&amp;1)</f>
        <v>2</v>
      </c>
      <c r="F102" s="223">
        <f>DATE(FACTURACION[[#This Row],[AÑO]],FACTURACION[[#This Row],[Mes numero]],1)</f>
        <v>41306</v>
      </c>
      <c r="G102" s="159">
        <v>9473</v>
      </c>
      <c r="H102" s="20">
        <v>830137252</v>
      </c>
      <c r="I102" s="2" t="str">
        <f>+VLOOKUP(FACTURACION[[#This Row],[NIT]],TABLACLIENTE,2,FALSE)</f>
        <v>SAGENCO SAS</v>
      </c>
      <c r="J102" s="2" t="s">
        <v>741</v>
      </c>
      <c r="K102" s="12" t="str">
        <f>+VLOOKUP(FACTURACION[[#This Row],[REFERENCIA]],CODINV,2,FALSE)</f>
        <v>VALV.AGUJA1/4"MNPT*NPTH</v>
      </c>
      <c r="L102" s="12" t="str">
        <f>IF(VLOOKUP(FACTURACION[[#This Row],[REFERENCIA]],CODINV,3,FALSE)=0,"",VLOOKUP(FACTURACION[[#This Row],[REFERENCIA]],CODINV,3,FALSE))</f>
        <v>ME831</v>
      </c>
      <c r="M102" s="12" t="str">
        <f>+VLOOKUP(FACTURACION[[#This Row],[REFERENCIA]],CODINV,4,FALSE)</f>
        <v>VÁLVULAS Y MULTIVÁLVULAS</v>
      </c>
      <c r="N102" s="12" t="str">
        <f>+VLOOKUP(FACTURACION[[#This Row],[REFERENCIA]],CODINV,5,FALSE)</f>
        <v>CAVAGNA</v>
      </c>
      <c r="O102" s="2">
        <v>1</v>
      </c>
      <c r="P102" s="23">
        <v>26000</v>
      </c>
      <c r="Q102" s="24">
        <f>+FACTURACION[[#This Row],[CANTIDAD]]*FACTURACION[[#This Row],[VR UNITARIO]]/1000</f>
        <v>26</v>
      </c>
      <c r="R102" s="3" t="str">
        <f>+VLOOKUP(FACTURACION[[#This Row],[NIT]],TABLACLIENTE,5,FALSE)</f>
        <v>BOGOTÁ D.C.</v>
      </c>
    </row>
    <row r="103" spans="3:18" s="11" customFormat="1" ht="11.25" customHeight="1">
      <c r="C103" s="13">
        <v>2013</v>
      </c>
      <c r="D103" s="17" t="s">
        <v>265</v>
      </c>
      <c r="E103" s="17">
        <f>MONTH(FACTURACION[[#This Row],[MES]]&amp;1)</f>
        <v>2</v>
      </c>
      <c r="F103" s="223">
        <f>DATE(FACTURACION[[#This Row],[AÑO]],FACTURACION[[#This Row],[Mes numero]],1)</f>
        <v>41306</v>
      </c>
      <c r="G103" s="159">
        <v>9488</v>
      </c>
      <c r="H103" s="20">
        <v>830137252</v>
      </c>
      <c r="I103" s="2" t="str">
        <f>+VLOOKUP(FACTURACION[[#This Row],[NIT]],TABLACLIENTE,2,FALSE)</f>
        <v>SAGENCO SAS</v>
      </c>
      <c r="J103" s="2" t="s">
        <v>741</v>
      </c>
      <c r="K103" s="12" t="str">
        <f>+VLOOKUP(FACTURACION[[#This Row],[REFERENCIA]],CODINV,2,FALSE)</f>
        <v>VALV.AGUJA1/4"MNPT*NPTH</v>
      </c>
      <c r="L103" s="12" t="str">
        <f>IF(VLOOKUP(FACTURACION[[#This Row],[REFERENCIA]],CODINV,3,FALSE)=0,"",VLOOKUP(FACTURACION[[#This Row],[REFERENCIA]],CODINV,3,FALSE))</f>
        <v>ME831</v>
      </c>
      <c r="M103" s="12" t="str">
        <f>+VLOOKUP(FACTURACION[[#This Row],[REFERENCIA]],CODINV,4,FALSE)</f>
        <v>VÁLVULAS Y MULTIVÁLVULAS</v>
      </c>
      <c r="N103" s="12" t="str">
        <f>+VLOOKUP(FACTURACION[[#This Row],[REFERENCIA]],CODINV,5,FALSE)</f>
        <v>CAVAGNA</v>
      </c>
      <c r="O103" s="2">
        <v>1</v>
      </c>
      <c r="P103" s="23">
        <v>26000</v>
      </c>
      <c r="Q103" s="24">
        <f>+FACTURACION[[#This Row],[CANTIDAD]]*FACTURACION[[#This Row],[VR UNITARIO]]/1000</f>
        <v>26</v>
      </c>
      <c r="R103" s="3" t="str">
        <f>+VLOOKUP(FACTURACION[[#This Row],[NIT]],TABLACLIENTE,5,FALSE)</f>
        <v>BOGOTÁ D.C.</v>
      </c>
    </row>
    <row r="104" spans="3:18" s="11" customFormat="1" ht="11.25" customHeight="1">
      <c r="C104" s="13">
        <v>2013</v>
      </c>
      <c r="D104" s="17" t="s">
        <v>265</v>
      </c>
      <c r="E104" s="17">
        <f>MONTH(FACTURACION[[#This Row],[MES]]&amp;1)</f>
        <v>2</v>
      </c>
      <c r="F104" s="223">
        <f>DATE(FACTURACION[[#This Row],[AÑO]],FACTURACION[[#This Row],[Mes numero]],1)</f>
        <v>41306</v>
      </c>
      <c r="G104" s="159">
        <v>9495</v>
      </c>
      <c r="H104" s="20">
        <v>830137252</v>
      </c>
      <c r="I104" s="2" t="str">
        <f>+VLOOKUP(FACTURACION[[#This Row],[NIT]],TABLACLIENTE,2,FALSE)</f>
        <v>SAGENCO SAS</v>
      </c>
      <c r="J104" s="2" t="s">
        <v>741</v>
      </c>
      <c r="K104" s="12" t="str">
        <f>+VLOOKUP(FACTURACION[[#This Row],[REFERENCIA]],CODINV,2,FALSE)</f>
        <v>VALV.AGUJA1/4"MNPT*NPTH</v>
      </c>
      <c r="L104" s="12" t="str">
        <f>IF(VLOOKUP(FACTURACION[[#This Row],[REFERENCIA]],CODINV,3,FALSE)=0,"",VLOOKUP(FACTURACION[[#This Row],[REFERENCIA]],CODINV,3,FALSE))</f>
        <v>ME831</v>
      </c>
      <c r="M104" s="12" t="str">
        <f>+VLOOKUP(FACTURACION[[#This Row],[REFERENCIA]],CODINV,4,FALSE)</f>
        <v>VÁLVULAS Y MULTIVÁLVULAS</v>
      </c>
      <c r="N104" s="12" t="str">
        <f>+VLOOKUP(FACTURACION[[#This Row],[REFERENCIA]],CODINV,5,FALSE)</f>
        <v>CAVAGNA</v>
      </c>
      <c r="O104" s="2">
        <v>2</v>
      </c>
      <c r="P104" s="23">
        <v>26000</v>
      </c>
      <c r="Q104" s="24">
        <f>+FACTURACION[[#This Row],[CANTIDAD]]*FACTURACION[[#This Row],[VR UNITARIO]]/1000</f>
        <v>52</v>
      </c>
      <c r="R104" s="3" t="str">
        <f>+VLOOKUP(FACTURACION[[#This Row],[NIT]],TABLACLIENTE,5,FALSE)</f>
        <v>BOGOTÁ D.C.</v>
      </c>
    </row>
    <row r="105" spans="3:18" s="11" customFormat="1" ht="11.25" customHeight="1">
      <c r="C105" s="13">
        <v>2013</v>
      </c>
      <c r="D105" s="17" t="s">
        <v>265</v>
      </c>
      <c r="E105" s="17">
        <f>MONTH(FACTURACION[[#This Row],[MES]]&amp;1)</f>
        <v>2</v>
      </c>
      <c r="F105" s="223">
        <f>DATE(FACTURACION[[#This Row],[AÑO]],FACTURACION[[#This Row],[Mes numero]],1)</f>
        <v>41306</v>
      </c>
      <c r="G105" s="159">
        <v>9507</v>
      </c>
      <c r="H105" s="20">
        <v>830137252</v>
      </c>
      <c r="I105" s="2" t="str">
        <f>+VLOOKUP(FACTURACION[[#This Row],[NIT]],TABLACLIENTE,2,FALSE)</f>
        <v>SAGENCO SAS</v>
      </c>
      <c r="J105" s="2" t="s">
        <v>741</v>
      </c>
      <c r="K105" s="12" t="str">
        <f>+VLOOKUP(FACTURACION[[#This Row],[REFERENCIA]],CODINV,2,FALSE)</f>
        <v>VALV.AGUJA1/4"MNPT*NPTH</v>
      </c>
      <c r="L105" s="12" t="str">
        <f>IF(VLOOKUP(FACTURACION[[#This Row],[REFERENCIA]],CODINV,3,FALSE)=0,"",VLOOKUP(FACTURACION[[#This Row],[REFERENCIA]],CODINV,3,FALSE))</f>
        <v>ME831</v>
      </c>
      <c r="M105" s="12" t="str">
        <f>+VLOOKUP(FACTURACION[[#This Row],[REFERENCIA]],CODINV,4,FALSE)</f>
        <v>VÁLVULAS Y MULTIVÁLVULAS</v>
      </c>
      <c r="N105" s="12" t="str">
        <f>+VLOOKUP(FACTURACION[[#This Row],[REFERENCIA]],CODINV,5,FALSE)</f>
        <v>CAVAGNA</v>
      </c>
      <c r="O105" s="2">
        <v>1</v>
      </c>
      <c r="P105" s="23">
        <v>26000</v>
      </c>
      <c r="Q105" s="24">
        <f>+FACTURACION[[#This Row],[CANTIDAD]]*FACTURACION[[#This Row],[VR UNITARIO]]/1000</f>
        <v>26</v>
      </c>
      <c r="R105" s="3" t="str">
        <f>+VLOOKUP(FACTURACION[[#This Row],[NIT]],TABLACLIENTE,5,FALSE)</f>
        <v>BOGOTÁ D.C.</v>
      </c>
    </row>
    <row r="106" spans="3:18" s="11" customFormat="1" ht="11.25" customHeight="1">
      <c r="C106" s="13">
        <v>2013</v>
      </c>
      <c r="D106" s="17" t="s">
        <v>265</v>
      </c>
      <c r="E106" s="17">
        <f>MONTH(FACTURACION[[#This Row],[MES]]&amp;1)</f>
        <v>2</v>
      </c>
      <c r="F106" s="223">
        <f>DATE(FACTURACION[[#This Row],[AÑO]],FACTURACION[[#This Row],[Mes numero]],1)</f>
        <v>41306</v>
      </c>
      <c r="G106" s="159">
        <v>9489</v>
      </c>
      <c r="H106" s="20">
        <v>890310688</v>
      </c>
      <c r="I106" s="2" t="str">
        <f>+VLOOKUP(FACTURACION[[#This Row],[NIT]],TABLACLIENTE,2,FALSE)</f>
        <v>COLGAS DE OCCIDENTE S.A. E.S.P.</v>
      </c>
      <c r="J106" s="2" t="s">
        <v>122</v>
      </c>
      <c r="K106" s="12" t="str">
        <f>+VLOOKUP(FACTURACION[[#This Row],[REFERENCIA]],CODINV,2,FALSE)</f>
        <v>EMPAQUES PARA PISTONES DE LLENADO</v>
      </c>
      <c r="L106" s="12" t="str">
        <f>IF(VLOOKUP(FACTURACION[[#This Row],[REFERENCIA]],CODINV,3,FALSE)=0,"",VLOOKUP(FACTURACION[[#This Row],[REFERENCIA]],CODINV,3,FALSE))</f>
        <v/>
      </c>
      <c r="M106" s="12" t="str">
        <f>+VLOOKUP(FACTURACION[[#This Row],[REFERENCIA]],CODINV,4,FALSE)</f>
        <v>REPUESTOS Y ACCESORIOS</v>
      </c>
      <c r="N106" s="12" t="str">
        <f>+VLOOKUP(FACTURACION[[#This Row],[REFERENCIA]],CODINV,5,FALSE)</f>
        <v>CAVAGNA</v>
      </c>
      <c r="O106" s="2">
        <v>200</v>
      </c>
      <c r="P106" s="23">
        <v>587</v>
      </c>
      <c r="Q106" s="24">
        <f>+FACTURACION[[#This Row],[CANTIDAD]]*FACTURACION[[#This Row],[VR UNITARIO]]/1000</f>
        <v>117.4</v>
      </c>
      <c r="R106" s="3" t="str">
        <f>+VLOOKUP(FACTURACION[[#This Row],[NIT]],TABLACLIENTE,5,FALSE)</f>
        <v>CALI</v>
      </c>
    </row>
    <row r="107" spans="3:18" s="11" customFormat="1" ht="11.25" customHeight="1">
      <c r="C107" s="13">
        <v>2013</v>
      </c>
      <c r="D107" s="17" t="s">
        <v>265</v>
      </c>
      <c r="E107" s="17">
        <f>MONTH(FACTURACION[[#This Row],[MES]]&amp;1)</f>
        <v>2</v>
      </c>
      <c r="F107" s="223">
        <f>DATE(FACTURACION[[#This Row],[AÑO]],FACTURACION[[#This Row],[Mes numero]],1)</f>
        <v>41306</v>
      </c>
      <c r="G107" s="159">
        <v>9470</v>
      </c>
      <c r="H107" s="25">
        <v>890200919</v>
      </c>
      <c r="I107" s="3" t="str">
        <f>+VLOOKUP(FACTURACION[[#This Row],[NIT]],TABLACLIENTE,2,FALSE)</f>
        <v>GAS DE SANTANDER S.A. E.S.P.</v>
      </c>
      <c r="J107" s="2" t="s">
        <v>122</v>
      </c>
      <c r="K107" s="12" t="str">
        <f>+VLOOKUP(FACTURACION[[#This Row],[REFERENCIA]],CODINV,2,FALSE)</f>
        <v>EMPAQUES PARA PISTONES DE LLENADO</v>
      </c>
      <c r="L107" s="12" t="str">
        <f>IF(VLOOKUP(FACTURACION[[#This Row],[REFERENCIA]],CODINV,3,FALSE)=0,"",VLOOKUP(FACTURACION[[#This Row],[REFERENCIA]],CODINV,3,FALSE))</f>
        <v/>
      </c>
      <c r="M107" s="12" t="str">
        <f>+VLOOKUP(FACTURACION[[#This Row],[REFERENCIA]],CODINV,4,FALSE)</f>
        <v>REPUESTOS Y ACCESORIOS</v>
      </c>
      <c r="N107" s="12" t="str">
        <f>+VLOOKUP(FACTURACION[[#This Row],[REFERENCIA]],CODINV,5,FALSE)</f>
        <v>CAVAGNA</v>
      </c>
      <c r="O107" s="2">
        <v>100</v>
      </c>
      <c r="P107" s="23">
        <v>658</v>
      </c>
      <c r="Q107" s="24">
        <f>+FACTURACION[[#This Row],[CANTIDAD]]*FACTURACION[[#This Row],[VR UNITARIO]]/1000</f>
        <v>65.8</v>
      </c>
      <c r="R107" s="3" t="str">
        <f>+VLOOKUP(FACTURACION[[#This Row],[NIT]],TABLACLIENTE,5,FALSE)</f>
        <v>GIRON</v>
      </c>
    </row>
    <row r="108" spans="3:18" s="11" customFormat="1" ht="11.25" customHeight="1">
      <c r="C108" s="13">
        <v>2013</v>
      </c>
      <c r="D108" s="17" t="s">
        <v>265</v>
      </c>
      <c r="E108" s="17">
        <f>MONTH(FACTURACION[[#This Row],[MES]]&amp;1)</f>
        <v>2</v>
      </c>
      <c r="F108" s="223">
        <f>DATE(FACTURACION[[#This Row],[AÑO]],FACTURACION[[#This Row],[Mes numero]],1)</f>
        <v>41306</v>
      </c>
      <c r="G108" s="159">
        <v>9512</v>
      </c>
      <c r="H108" s="20">
        <v>804014885</v>
      </c>
      <c r="I108" s="2" t="str">
        <f>+VLOOKUP(FACTURACION[[#This Row],[NIT]],TABLACLIENTE,2,FALSE)</f>
        <v>ESPIGAS S.A. E.S.P.</v>
      </c>
      <c r="J108" s="2" t="s">
        <v>20</v>
      </c>
      <c r="K108" s="12" t="str">
        <f>+VLOOKUP(FACTURACION[[#This Row],[REFERENCIA]],CODINV,2,FALSE)</f>
        <v xml:space="preserve">MEDIDOR AC-250 C: 3/4" CON CONECTORES </v>
      </c>
      <c r="L108" s="12" t="str">
        <f>IF(VLOOKUP(FACTURACION[[#This Row],[REFERENCIA]],CODINV,3,FALSE)=0,"",VLOOKUP(FACTURACION[[#This Row],[REFERENCIA]],CODINV,3,FALSE))</f>
        <v/>
      </c>
      <c r="M108" s="12" t="str">
        <f>+VLOOKUP(FACTURACION[[#This Row],[REFERENCIA]],CODINV,4,FALSE)</f>
        <v>MEDIDORES</v>
      </c>
      <c r="N108" s="12" t="str">
        <f>+VLOOKUP(FACTURACION[[#This Row],[REFERENCIA]],CODINV,5,FALSE)</f>
        <v>HONEYWELL</v>
      </c>
      <c r="O108" s="2">
        <v>2</v>
      </c>
      <c r="P108" s="23">
        <v>305000</v>
      </c>
      <c r="Q108" s="24">
        <f>+FACTURACION[[#This Row],[CANTIDAD]]*FACTURACION[[#This Row],[VR UNITARIO]]/1000</f>
        <v>610</v>
      </c>
      <c r="R108" s="3" t="str">
        <f>+VLOOKUP(FACTURACION[[#This Row],[NIT]],TABLACLIENTE,5,FALSE)</f>
        <v>BUCARAMANGA</v>
      </c>
    </row>
    <row r="109" spans="3:18" s="11" customFormat="1" ht="11.25" customHeight="1">
      <c r="C109" s="13">
        <v>2013</v>
      </c>
      <c r="D109" s="17" t="s">
        <v>265</v>
      </c>
      <c r="E109" s="17">
        <f>MONTH(FACTURACION[[#This Row],[MES]]&amp;1)</f>
        <v>2</v>
      </c>
      <c r="F109" s="223">
        <f>DATE(FACTURACION[[#This Row],[AÑO]],FACTURACION[[#This Row],[Mes numero]],1)</f>
        <v>41306</v>
      </c>
      <c r="G109" s="159">
        <v>9497</v>
      </c>
      <c r="H109" s="20">
        <v>822001073</v>
      </c>
      <c r="I109" s="2" t="str">
        <f>+VLOOKUP(FACTURACION[[#This Row],[NIT]],TABLACLIENTE,2,FALSE)</f>
        <v>MADIGAS INGENIEROS S.A. E.S.P.</v>
      </c>
      <c r="J109" s="2" t="s">
        <v>20</v>
      </c>
      <c r="K109" s="12" t="str">
        <f>+VLOOKUP(FACTURACION[[#This Row],[REFERENCIA]],CODINV,2,FALSE)</f>
        <v xml:space="preserve">MEDIDOR AC-250 C: 3/4" CON CONECTORES </v>
      </c>
      <c r="L109" s="12" t="str">
        <f>IF(VLOOKUP(FACTURACION[[#This Row],[REFERENCIA]],CODINV,3,FALSE)=0,"",VLOOKUP(FACTURACION[[#This Row],[REFERENCIA]],CODINV,3,FALSE))</f>
        <v/>
      </c>
      <c r="M109" s="12" t="str">
        <f>+VLOOKUP(FACTURACION[[#This Row],[REFERENCIA]],CODINV,4,FALSE)</f>
        <v>MEDIDORES</v>
      </c>
      <c r="N109" s="12" t="str">
        <f>+VLOOKUP(FACTURACION[[#This Row],[REFERENCIA]],CODINV,5,FALSE)</f>
        <v>HONEYWELL</v>
      </c>
      <c r="O109" s="2">
        <v>5</v>
      </c>
      <c r="P109" s="23">
        <v>280000</v>
      </c>
      <c r="Q109" s="24">
        <f>+FACTURACION[[#This Row],[CANTIDAD]]*FACTURACION[[#This Row],[VR UNITARIO]]/1000</f>
        <v>1400</v>
      </c>
      <c r="R109" s="3" t="str">
        <f>+VLOOKUP(FACTURACION[[#This Row],[NIT]],TABLACLIENTE,5,FALSE)</f>
        <v>ACACIAS</v>
      </c>
    </row>
    <row r="110" spans="3:18" s="11" customFormat="1" ht="11.25" customHeight="1">
      <c r="C110" s="13">
        <v>2013</v>
      </c>
      <c r="D110" s="17" t="s">
        <v>265</v>
      </c>
      <c r="E110" s="17">
        <f>MONTH(FACTURACION[[#This Row],[MES]]&amp;1)</f>
        <v>2</v>
      </c>
      <c r="F110" s="223">
        <f>DATE(FACTURACION[[#This Row],[AÑO]],FACTURACION[[#This Row],[Mes numero]],1)</f>
        <v>41306</v>
      </c>
      <c r="G110" s="159">
        <v>9500</v>
      </c>
      <c r="H110" s="20">
        <v>830140206</v>
      </c>
      <c r="I110" s="2" t="str">
        <f>+VLOOKUP(FACTURACION[[#This Row],[NIT]],TABLACLIENTE,2,FALSE)</f>
        <v xml:space="preserve"> ENERCER S.A. E.S.P. (ANTERIORMENTE PUBLISERVICIOS S.A. E.S.P )</v>
      </c>
      <c r="J110" s="2" t="s">
        <v>20</v>
      </c>
      <c r="K110" s="12" t="str">
        <f>+VLOOKUP(FACTURACION[[#This Row],[REFERENCIA]],CODINV,2,FALSE)</f>
        <v xml:space="preserve">MEDIDOR AC-250 C: 3/4" CON CONECTORES </v>
      </c>
      <c r="L110" s="12" t="str">
        <f>IF(VLOOKUP(FACTURACION[[#This Row],[REFERENCIA]],CODINV,3,FALSE)=0,"",VLOOKUP(FACTURACION[[#This Row],[REFERENCIA]],CODINV,3,FALSE))</f>
        <v/>
      </c>
      <c r="M110" s="12" t="str">
        <f>+VLOOKUP(FACTURACION[[#This Row],[REFERENCIA]],CODINV,4,FALSE)</f>
        <v>MEDIDORES</v>
      </c>
      <c r="N110" s="12" t="str">
        <f>+VLOOKUP(FACTURACION[[#This Row],[REFERENCIA]],CODINV,5,FALSE)</f>
        <v>HONEYWELL</v>
      </c>
      <c r="O110" s="2">
        <v>4</v>
      </c>
      <c r="P110" s="23">
        <v>285000</v>
      </c>
      <c r="Q110" s="24">
        <f>+FACTURACION[[#This Row],[CANTIDAD]]*FACTURACION[[#This Row],[VR UNITARIO]]/1000</f>
        <v>1140</v>
      </c>
      <c r="R110" s="3" t="str">
        <f>+VLOOKUP(FACTURACION[[#This Row],[NIT]],TABLACLIENTE,5,FALSE)</f>
        <v>BOGOTÁ D.C.</v>
      </c>
    </row>
    <row r="111" spans="3:18" s="11" customFormat="1" ht="11.25" customHeight="1">
      <c r="C111" s="13">
        <v>2013</v>
      </c>
      <c r="D111" s="17" t="s">
        <v>265</v>
      </c>
      <c r="E111" s="17">
        <f>MONTH(FACTURACION[[#This Row],[MES]]&amp;1)</f>
        <v>2</v>
      </c>
      <c r="F111" s="223">
        <f>DATE(FACTURACION[[#This Row],[AÑO]],FACTURACION[[#This Row],[Mes numero]],1)</f>
        <v>41306</v>
      </c>
      <c r="G111" s="159">
        <v>9462</v>
      </c>
      <c r="H111" s="20">
        <v>800167643</v>
      </c>
      <c r="I111" s="2" t="str">
        <f>+VLOOKUP(FACTURACION[[#This Row],[NIT]],TABLACLIENTE,2,FALSE)</f>
        <v>GASES DE OCCIDENTE S.A. E.S.P. (GDO)</v>
      </c>
      <c r="J111" s="2" t="s">
        <v>21</v>
      </c>
      <c r="K111" s="12" t="str">
        <f>+VLOOKUP(FACTURACION[[#This Row],[REFERENCIA]],CODINV,2,FALSE)</f>
        <v>MEDIDOR AC-630 C:1 1/4" MAOP 25PSIG CON CONECTORES</v>
      </c>
      <c r="L111" s="12" t="str">
        <f>IF(VLOOKUP(FACTURACION[[#This Row],[REFERENCIA]],CODINV,3,FALSE)=0,"",VLOOKUP(FACTURACION[[#This Row],[REFERENCIA]],CODINV,3,FALSE))</f>
        <v/>
      </c>
      <c r="M111" s="12" t="str">
        <f>+VLOOKUP(FACTURACION[[#This Row],[REFERENCIA]],CODINV,4,FALSE)</f>
        <v>MEDIDORES</v>
      </c>
      <c r="N111" s="12" t="str">
        <f>+VLOOKUP(FACTURACION[[#This Row],[REFERENCIA]],CODINV,5,FALSE)</f>
        <v>HONEYWELL</v>
      </c>
      <c r="O111" s="2">
        <v>19</v>
      </c>
      <c r="P111" s="23">
        <v>1200000</v>
      </c>
      <c r="Q111" s="24">
        <f>+FACTURACION[[#This Row],[CANTIDAD]]*FACTURACION[[#This Row],[VR UNITARIO]]/1000</f>
        <v>22800</v>
      </c>
      <c r="R111" s="3" t="str">
        <f>+VLOOKUP(FACTURACION[[#This Row],[NIT]],TABLACLIENTE,5,FALSE)</f>
        <v>CALI</v>
      </c>
    </row>
    <row r="112" spans="3:18" s="11" customFormat="1" ht="11.25" customHeight="1">
      <c r="C112" s="13">
        <v>2013</v>
      </c>
      <c r="D112" s="17" t="s">
        <v>265</v>
      </c>
      <c r="E112" s="17">
        <f>MONTH(FACTURACION[[#This Row],[MES]]&amp;1)</f>
        <v>2</v>
      </c>
      <c r="F112" s="223">
        <f>DATE(FACTURACION[[#This Row],[AÑO]],FACTURACION[[#This Row],[Mes numero]],1)</f>
        <v>41306</v>
      </c>
      <c r="G112" s="159">
        <v>9461</v>
      </c>
      <c r="H112" s="20">
        <v>800167643</v>
      </c>
      <c r="I112" s="2" t="str">
        <f>+VLOOKUP(FACTURACION[[#This Row],[NIT]],TABLACLIENTE,2,FALSE)</f>
        <v>GASES DE OCCIDENTE S.A. E.S.P. (GDO)</v>
      </c>
      <c r="J112" s="2" t="s">
        <v>262</v>
      </c>
      <c r="K112" s="12" t="str">
        <f>+VLOOKUP(FACTURACION[[#This Row],[REFERENCIA]],CODINV,2,FALSE)</f>
        <v>MEDIDOR AL-425 C:1 1/4" MAOP 25 PSIG</v>
      </c>
      <c r="L112" s="12" t="str">
        <f>IF(VLOOKUP(FACTURACION[[#This Row],[REFERENCIA]],CODINV,3,FALSE)=0,"",VLOOKUP(FACTURACION[[#This Row],[REFERENCIA]],CODINV,3,FALSE))</f>
        <v/>
      </c>
      <c r="M112" s="12" t="str">
        <f>+VLOOKUP(FACTURACION[[#This Row],[REFERENCIA]],CODINV,4,FALSE)</f>
        <v>MEDIDORES</v>
      </c>
      <c r="N112" s="12" t="str">
        <f>+VLOOKUP(FACTURACION[[#This Row],[REFERENCIA]],CODINV,5,FALSE)</f>
        <v>HONEYWELL</v>
      </c>
      <c r="O112" s="2">
        <v>1</v>
      </c>
      <c r="P112" s="23">
        <v>480000</v>
      </c>
      <c r="Q112" s="24">
        <f>+FACTURACION[[#This Row],[CANTIDAD]]*FACTURACION[[#This Row],[VR UNITARIO]]/1000</f>
        <v>480</v>
      </c>
      <c r="R112" s="3" t="str">
        <f>+VLOOKUP(FACTURACION[[#This Row],[NIT]],TABLACLIENTE,5,FALSE)</f>
        <v>CALI</v>
      </c>
    </row>
    <row r="113" spans="3:18" s="11" customFormat="1" ht="11.25" customHeight="1">
      <c r="C113" s="13">
        <v>2013</v>
      </c>
      <c r="D113" s="17" t="s">
        <v>265</v>
      </c>
      <c r="E113" s="17">
        <f>MONTH(FACTURACION[[#This Row],[MES]]&amp;1)</f>
        <v>2</v>
      </c>
      <c r="F113" s="223">
        <f>DATE(FACTURACION[[#This Row],[AÑO]],FACTURACION[[#This Row],[Mes numero]],1)</f>
        <v>41306</v>
      </c>
      <c r="G113" s="159">
        <v>9463</v>
      </c>
      <c r="H113" s="20">
        <v>890503900</v>
      </c>
      <c r="I113" s="2" t="str">
        <f>+VLOOKUP(FACTURACION[[#This Row],[NIT]],TABLACLIENTE,2,FALSE)</f>
        <v>GASES DEL ORIENTE S.A. E.S.P.</v>
      </c>
      <c r="J113" s="2" t="s">
        <v>262</v>
      </c>
      <c r="K113" s="12" t="str">
        <f>+VLOOKUP(FACTURACION[[#This Row],[REFERENCIA]],CODINV,2,FALSE)</f>
        <v>MEDIDOR AL-425 C:1 1/4" MAOP 25 PSIG</v>
      </c>
      <c r="L113" s="12" t="str">
        <f>IF(VLOOKUP(FACTURACION[[#This Row],[REFERENCIA]],CODINV,3,FALSE)=0,"",VLOOKUP(FACTURACION[[#This Row],[REFERENCIA]],CODINV,3,FALSE))</f>
        <v/>
      </c>
      <c r="M113" s="12" t="str">
        <f>+VLOOKUP(FACTURACION[[#This Row],[REFERENCIA]],CODINV,4,FALSE)</f>
        <v>MEDIDORES</v>
      </c>
      <c r="N113" s="12" t="str">
        <f>+VLOOKUP(FACTURACION[[#This Row],[REFERENCIA]],CODINV,5,FALSE)</f>
        <v>HONEYWELL</v>
      </c>
      <c r="O113" s="2">
        <v>2</v>
      </c>
      <c r="P113" s="23">
        <v>490000</v>
      </c>
      <c r="Q113" s="24">
        <f>+FACTURACION[[#This Row],[CANTIDAD]]*FACTURACION[[#This Row],[VR UNITARIO]]/1000</f>
        <v>980</v>
      </c>
      <c r="R113" s="3" t="str">
        <f>+VLOOKUP(FACTURACION[[#This Row],[NIT]],TABLACLIENTE,5,FALSE)</f>
        <v>CUCUTA</v>
      </c>
    </row>
    <row r="114" spans="3:18" s="11" customFormat="1" ht="11.25" customHeight="1">
      <c r="C114" s="13">
        <v>2013</v>
      </c>
      <c r="D114" s="17" t="s">
        <v>265</v>
      </c>
      <c r="E114" s="17">
        <f>MONTH(FACTURACION[[#This Row],[MES]]&amp;1)</f>
        <v>2</v>
      </c>
      <c r="F114" s="223">
        <f>DATE(FACTURACION[[#This Row],[AÑO]],FACTURACION[[#This Row],[Mes numero]],1)</f>
        <v>41306</v>
      </c>
      <c r="G114" s="159">
        <v>9497</v>
      </c>
      <c r="H114" s="20">
        <v>822001073</v>
      </c>
      <c r="I114" s="2" t="str">
        <f>+VLOOKUP(FACTURACION[[#This Row],[NIT]],TABLACLIENTE,2,FALSE)</f>
        <v>MADIGAS INGENIEROS S.A. E.S.P.</v>
      </c>
      <c r="J114" s="2" t="s">
        <v>262</v>
      </c>
      <c r="K114" s="12" t="str">
        <f>+VLOOKUP(FACTURACION[[#This Row],[REFERENCIA]],CODINV,2,FALSE)</f>
        <v>MEDIDOR AL-425 C:1 1/4" MAOP 25 PSIG</v>
      </c>
      <c r="L114" s="12" t="str">
        <f>IF(VLOOKUP(FACTURACION[[#This Row],[REFERENCIA]],CODINV,3,FALSE)=0,"",VLOOKUP(FACTURACION[[#This Row],[REFERENCIA]],CODINV,3,FALSE))</f>
        <v/>
      </c>
      <c r="M114" s="12" t="str">
        <f>+VLOOKUP(FACTURACION[[#This Row],[REFERENCIA]],CODINV,4,FALSE)</f>
        <v>MEDIDORES</v>
      </c>
      <c r="N114" s="12" t="str">
        <f>+VLOOKUP(FACTURACION[[#This Row],[REFERENCIA]],CODINV,5,FALSE)</f>
        <v>HONEYWELL</v>
      </c>
      <c r="O114" s="2">
        <v>5</v>
      </c>
      <c r="P114" s="23">
        <v>480000</v>
      </c>
      <c r="Q114" s="24">
        <f>+FACTURACION[[#This Row],[CANTIDAD]]*FACTURACION[[#This Row],[VR UNITARIO]]/1000</f>
        <v>2400</v>
      </c>
      <c r="R114" s="3" t="str">
        <f>+VLOOKUP(FACTURACION[[#This Row],[NIT]],TABLACLIENTE,5,FALSE)</f>
        <v>ACACIAS</v>
      </c>
    </row>
    <row r="115" spans="3:18" s="11" customFormat="1" ht="11.25" customHeight="1">
      <c r="C115" s="13">
        <v>2013</v>
      </c>
      <c r="D115" s="17" t="s">
        <v>265</v>
      </c>
      <c r="E115" s="17">
        <f>MONTH(FACTURACION[[#This Row],[MES]]&amp;1)</f>
        <v>2</v>
      </c>
      <c r="F115" s="223">
        <f>DATE(FACTURACION[[#This Row],[AÑO]],FACTURACION[[#This Row],[Mes numero]],1)</f>
        <v>41306</v>
      </c>
      <c r="G115" s="159">
        <v>9458</v>
      </c>
      <c r="H115" s="20">
        <v>830109199</v>
      </c>
      <c r="I115" s="2" t="str">
        <f>+VLOOKUP(FACTURACION[[#This Row],[NIT]],TABLACLIENTE,2,FALSE)</f>
        <v>ENGINEERING CO (ENGECO LIMITADA)</v>
      </c>
      <c r="J115" s="2" t="s">
        <v>120</v>
      </c>
      <c r="K115" s="12" t="str">
        <f>+VLOOKUP(FACTURACION[[#This Row],[REFERENCIA]],CODINV,2,FALSE)</f>
        <v>MEDIDOR ROTATIVO G65</v>
      </c>
      <c r="L115" s="12" t="str">
        <f>IF(VLOOKUP(FACTURACION[[#This Row],[REFERENCIA]],CODINV,3,FALSE)=0,"",VLOOKUP(FACTURACION[[#This Row],[REFERENCIA]],CODINV,3,FALSE))</f>
        <v>RCG65</v>
      </c>
      <c r="M115" s="12" t="str">
        <f>+VLOOKUP(FACTURACION[[#This Row],[REFERENCIA]],CODINV,4,FALSE)</f>
        <v>MEDIDORES</v>
      </c>
      <c r="N115" s="12" t="str">
        <f>+VLOOKUP(FACTURACION[[#This Row],[REFERENCIA]],CODINV,5,FALSE)</f>
        <v>HONEYWELL</v>
      </c>
      <c r="O115" s="2">
        <v>1</v>
      </c>
      <c r="P115" s="23">
        <v>3300000</v>
      </c>
      <c r="Q115" s="24">
        <f>+FACTURACION[[#This Row],[CANTIDAD]]*FACTURACION[[#This Row],[VR UNITARIO]]/1000</f>
        <v>3300</v>
      </c>
      <c r="R115" s="3" t="str">
        <f>+VLOOKUP(FACTURACION[[#This Row],[NIT]],TABLACLIENTE,5,FALSE)</f>
        <v>BOGOTÁ D.C.</v>
      </c>
    </row>
    <row r="116" spans="3:18" s="11" customFormat="1" ht="11.25" customHeight="1">
      <c r="C116" s="13">
        <v>2013</v>
      </c>
      <c r="D116" s="17" t="s">
        <v>265</v>
      </c>
      <c r="E116" s="17">
        <f>MONTH(FACTURACION[[#This Row],[MES]]&amp;1)</f>
        <v>2</v>
      </c>
      <c r="F116" s="223">
        <f>DATE(FACTURACION[[#This Row],[AÑO]],FACTURACION[[#This Row],[Mes numero]],1)</f>
        <v>41306</v>
      </c>
      <c r="G116" s="159">
        <v>9464</v>
      </c>
      <c r="H116" s="20">
        <v>890503900</v>
      </c>
      <c r="I116" s="2" t="str">
        <f>+VLOOKUP(FACTURACION[[#This Row],[NIT]],TABLACLIENTE,2,FALSE)</f>
        <v>GASES DEL ORIENTE S.A. E.S.P.</v>
      </c>
      <c r="J116" s="2" t="s">
        <v>120</v>
      </c>
      <c r="K116" s="12" t="str">
        <f>+VLOOKUP(FACTURACION[[#This Row],[REFERENCIA]],CODINV,2,FALSE)</f>
        <v>MEDIDOR ROTATIVO G65</v>
      </c>
      <c r="L116" s="12" t="str">
        <f>IF(VLOOKUP(FACTURACION[[#This Row],[REFERENCIA]],CODINV,3,FALSE)=0,"",VLOOKUP(FACTURACION[[#This Row],[REFERENCIA]],CODINV,3,FALSE))</f>
        <v>RCG65</v>
      </c>
      <c r="M116" s="12" t="str">
        <f>+VLOOKUP(FACTURACION[[#This Row],[REFERENCIA]],CODINV,4,FALSE)</f>
        <v>MEDIDORES</v>
      </c>
      <c r="N116" s="12" t="str">
        <f>+VLOOKUP(FACTURACION[[#This Row],[REFERENCIA]],CODINV,5,FALSE)</f>
        <v>HONEYWELL</v>
      </c>
      <c r="O116" s="2">
        <v>4</v>
      </c>
      <c r="P116" s="23">
        <v>3384615</v>
      </c>
      <c r="Q116" s="24">
        <f>+FACTURACION[[#This Row],[CANTIDAD]]*FACTURACION[[#This Row],[VR UNITARIO]]/1000</f>
        <v>13538.46</v>
      </c>
      <c r="R116" s="3" t="str">
        <f>+VLOOKUP(FACTURACION[[#This Row],[NIT]],TABLACLIENTE,5,FALSE)</f>
        <v>CUCUTA</v>
      </c>
    </row>
    <row r="117" spans="3:18" s="11" customFormat="1" ht="11.25" customHeight="1">
      <c r="C117" s="13">
        <v>2013</v>
      </c>
      <c r="D117" s="17" t="s">
        <v>265</v>
      </c>
      <c r="E117" s="17">
        <f>MONTH(FACTURACION[[#This Row],[MES]]&amp;1)</f>
        <v>2</v>
      </c>
      <c r="F117" s="223">
        <f>DATE(FACTURACION[[#This Row],[AÑO]],FACTURACION[[#This Row],[Mes numero]],1)</f>
        <v>41306</v>
      </c>
      <c r="G117" s="159">
        <v>9484</v>
      </c>
      <c r="H117" s="20">
        <v>890503900</v>
      </c>
      <c r="I117" s="2" t="str">
        <f>+VLOOKUP(FACTURACION[[#This Row],[NIT]],TABLACLIENTE,2,FALSE)</f>
        <v>GASES DEL ORIENTE S.A. E.S.P.</v>
      </c>
      <c r="J117" s="2" t="s">
        <v>120</v>
      </c>
      <c r="K117" s="12" t="str">
        <f>+VLOOKUP(FACTURACION[[#This Row],[REFERENCIA]],CODINV,2,FALSE)</f>
        <v>MEDIDOR ROTATIVO G65</v>
      </c>
      <c r="L117" s="12" t="str">
        <f>IF(VLOOKUP(FACTURACION[[#This Row],[REFERENCIA]],CODINV,3,FALSE)=0,"",VLOOKUP(FACTURACION[[#This Row],[REFERENCIA]],CODINV,3,FALSE))</f>
        <v>RCG65</v>
      </c>
      <c r="M117" s="12" t="str">
        <f>+VLOOKUP(FACTURACION[[#This Row],[REFERENCIA]],CODINV,4,FALSE)</f>
        <v>MEDIDORES</v>
      </c>
      <c r="N117" s="12" t="str">
        <f>+VLOOKUP(FACTURACION[[#This Row],[REFERENCIA]],CODINV,5,FALSE)</f>
        <v>HONEYWELL</v>
      </c>
      <c r="O117" s="2">
        <v>1</v>
      </c>
      <c r="P117" s="23">
        <v>3304615</v>
      </c>
      <c r="Q117" s="24">
        <f>+FACTURACION[[#This Row],[CANTIDAD]]*FACTURACION[[#This Row],[VR UNITARIO]]/1000</f>
        <v>3304.6149999999998</v>
      </c>
      <c r="R117" s="3" t="str">
        <f>+VLOOKUP(FACTURACION[[#This Row],[NIT]],TABLACLIENTE,5,FALSE)</f>
        <v>CUCUTA</v>
      </c>
    </row>
    <row r="118" spans="3:18" s="11" customFormat="1" ht="11.25" customHeight="1">
      <c r="C118" s="13">
        <v>2013</v>
      </c>
      <c r="D118" s="17" t="s">
        <v>265</v>
      </c>
      <c r="E118" s="17">
        <f>MONTH(FACTURACION[[#This Row],[MES]]&amp;1)</f>
        <v>2</v>
      </c>
      <c r="F118" s="223">
        <f>DATE(FACTURACION[[#This Row],[AÑO]],FACTURACION[[#This Row],[Mes numero]],1)</f>
        <v>41306</v>
      </c>
      <c r="G118" s="159">
        <v>9481</v>
      </c>
      <c r="H118" s="20">
        <v>890105526</v>
      </c>
      <c r="I118" s="2" t="str">
        <f>+VLOOKUP(FACTURACION[[#This Row],[NIT]],TABLACLIENTE,2,FALSE)</f>
        <v>PROMIGAS S.A. E.S.P.</v>
      </c>
      <c r="J118" s="2" t="s">
        <v>495</v>
      </c>
      <c r="K118" s="12" t="str">
        <f>+VLOOKUP(FACTURACION[[#This Row],[REFERENCIA]],CODINV,2,FALSE)</f>
        <v>MEDIDOR ROTATIVO RVG G-25</v>
      </c>
      <c r="L118" s="12" t="str">
        <f>IF(VLOOKUP(FACTURACION[[#This Row],[REFERENCIA]],CODINV,3,FALSE)=0,"",VLOOKUP(FACTURACION[[#This Row],[REFERENCIA]],CODINV,3,FALSE))</f>
        <v/>
      </c>
      <c r="M118" s="12" t="str">
        <f>+VLOOKUP(FACTURACION[[#This Row],[REFERENCIA]],CODINV,4,FALSE)</f>
        <v>MEDIDORES</v>
      </c>
      <c r="N118" s="12" t="str">
        <f>+VLOOKUP(FACTURACION[[#This Row],[REFERENCIA]],CODINV,5,FALSE)</f>
        <v>HONEYWELL</v>
      </c>
      <c r="O118" s="2">
        <v>1</v>
      </c>
      <c r="P118" s="23">
        <v>3932010</v>
      </c>
      <c r="Q118" s="24">
        <f>+FACTURACION[[#This Row],[CANTIDAD]]*FACTURACION[[#This Row],[VR UNITARIO]]/1000</f>
        <v>3932.01</v>
      </c>
      <c r="R118" s="3" t="str">
        <f>+VLOOKUP(FACTURACION[[#This Row],[NIT]],TABLACLIENTE,5,FALSE)</f>
        <v>BARRANQUILLA</v>
      </c>
    </row>
    <row r="119" spans="3:18" s="11" customFormat="1" ht="11.25" customHeight="1">
      <c r="C119" s="13">
        <v>2013</v>
      </c>
      <c r="D119" s="17" t="s">
        <v>265</v>
      </c>
      <c r="E119" s="17">
        <f>MONTH(FACTURACION[[#This Row],[MES]]&amp;1)</f>
        <v>2</v>
      </c>
      <c r="F119" s="223">
        <f>DATE(FACTURACION[[#This Row],[AÑO]],FACTURACION[[#This Row],[Mes numero]],1)</f>
        <v>41306</v>
      </c>
      <c r="G119" s="159">
        <v>9503</v>
      </c>
      <c r="H119" s="20">
        <v>890101691</v>
      </c>
      <c r="I119" s="2" t="str">
        <f>+VLOOKUP(FACTURACION[[#This Row],[NIT]],TABLACLIENTE,2,FALSE)</f>
        <v>GASES DEL CARIBE S.A.E.S.P. (GASCARIBE S.A E.S.P.)</v>
      </c>
      <c r="J119" s="2" t="s">
        <v>500</v>
      </c>
      <c r="K119" s="12" t="str">
        <f>+VLOOKUP(FACTURACION[[#This Row],[REFERENCIA]],CODINV,2,FALSE)</f>
        <v>REG. 1213B2 C: 3/4" R: 6-15" W.C. O: 1/4</v>
      </c>
      <c r="L119" s="12" t="str">
        <f>IF(VLOOKUP(FACTURACION[[#This Row],[REFERENCIA]],CODINV,3,FALSE)=0,"",VLOOKUP(FACTURACION[[#This Row],[REFERENCIA]],CODINV,3,FALSE))</f>
        <v/>
      </c>
      <c r="M119" s="12" t="str">
        <f>+VLOOKUP(FACTURACION[[#This Row],[REFERENCIA]],CODINV,4,FALSE)</f>
        <v>REGULADORES</v>
      </c>
      <c r="N119" s="12" t="str">
        <f>+VLOOKUP(FACTURACION[[#This Row],[REFERENCIA]],CODINV,5,FALSE)</f>
        <v>HONEYWELL</v>
      </c>
      <c r="O119" s="2">
        <v>10</v>
      </c>
      <c r="P119" s="23">
        <v>92000</v>
      </c>
      <c r="Q119" s="24">
        <f>+FACTURACION[[#This Row],[CANTIDAD]]*FACTURACION[[#This Row],[VR UNITARIO]]/1000</f>
        <v>920</v>
      </c>
      <c r="R119" s="3" t="str">
        <f>+VLOOKUP(FACTURACION[[#This Row],[NIT]],TABLACLIENTE,5,FALSE)</f>
        <v>BARRANQUILLA</v>
      </c>
    </row>
    <row r="120" spans="3:18" s="11" customFormat="1" ht="11.25" customHeight="1">
      <c r="C120" s="13">
        <v>2013</v>
      </c>
      <c r="D120" s="17" t="s">
        <v>265</v>
      </c>
      <c r="E120" s="17">
        <f>MONTH(FACTURACION[[#This Row],[MES]]&amp;1)</f>
        <v>2</v>
      </c>
      <c r="F120" s="223">
        <f>DATE(FACTURACION[[#This Row],[AÑO]],FACTURACION[[#This Row],[Mes numero]],1)</f>
        <v>41306</v>
      </c>
      <c r="G120" s="159">
        <v>9511</v>
      </c>
      <c r="H120" s="20">
        <v>830014820</v>
      </c>
      <c r="I120" s="2" t="str">
        <f>+VLOOKUP(FACTURACION[[#This Row],[NIT]],TABLACLIENTE,2,FALSE)</f>
        <v>COMERCIALIZADORA MOYSE LTDA.</v>
      </c>
      <c r="J120" s="2" t="s">
        <v>6</v>
      </c>
      <c r="K120" s="12" t="str">
        <f>+VLOOKUP(FACTURACION[[#This Row],[REFERENCIA]],CODINV,2,FALSE)</f>
        <v>REG.1813C C:3/4" R:6-15" O:1/2</v>
      </c>
      <c r="L120" s="12" t="str">
        <f>IF(VLOOKUP(FACTURACION[[#This Row],[REFERENCIA]],CODINV,3,FALSE)=0,"",VLOOKUP(FACTURACION[[#This Row],[REFERENCIA]],CODINV,3,FALSE))</f>
        <v/>
      </c>
      <c r="M120" s="12" t="str">
        <f>+VLOOKUP(FACTURACION[[#This Row],[REFERENCIA]],CODINV,4,FALSE)</f>
        <v>REGULADORES</v>
      </c>
      <c r="N120" s="12" t="str">
        <f>+VLOOKUP(FACTURACION[[#This Row],[REFERENCIA]],CODINV,5,FALSE)</f>
        <v>HONEYWELL</v>
      </c>
      <c r="O120" s="2">
        <v>3</v>
      </c>
      <c r="P120" s="23">
        <v>105000</v>
      </c>
      <c r="Q120" s="24">
        <f>+FACTURACION[[#This Row],[CANTIDAD]]*FACTURACION[[#This Row],[VR UNITARIO]]/1000</f>
        <v>315</v>
      </c>
      <c r="R120" s="3" t="str">
        <f>+VLOOKUP(FACTURACION[[#This Row],[NIT]],TABLACLIENTE,5,FALSE)</f>
        <v>BOGOTÁ D.C.</v>
      </c>
    </row>
    <row r="121" spans="3:18" s="11" customFormat="1" ht="11.25" customHeight="1">
      <c r="C121" s="13">
        <v>2013</v>
      </c>
      <c r="D121" s="17" t="s">
        <v>265</v>
      </c>
      <c r="E121" s="17">
        <f>MONTH(FACTURACION[[#This Row],[MES]]&amp;1)</f>
        <v>2</v>
      </c>
      <c r="F121" s="223">
        <f>DATE(FACTURACION[[#This Row],[AÑO]],FACTURACION[[#This Row],[Mes numero]],1)</f>
        <v>41306</v>
      </c>
      <c r="G121" s="159">
        <v>9479</v>
      </c>
      <c r="H121" s="20">
        <v>800167643</v>
      </c>
      <c r="I121" s="2" t="str">
        <f>+VLOOKUP(FACTURACION[[#This Row],[NIT]],TABLACLIENTE,2,FALSE)</f>
        <v>GASES DE OCCIDENTE S.A. E.S.P. (GDO)</v>
      </c>
      <c r="J121" s="2" t="s">
        <v>6</v>
      </c>
      <c r="K121" s="12" t="str">
        <f>+VLOOKUP(FACTURACION[[#This Row],[REFERENCIA]],CODINV,2,FALSE)</f>
        <v>REG.1813C C:3/4" R:6-15" O:1/2</v>
      </c>
      <c r="L121" s="12" t="str">
        <f>IF(VLOOKUP(FACTURACION[[#This Row],[REFERENCIA]],CODINV,3,FALSE)=0,"",VLOOKUP(FACTURACION[[#This Row],[REFERENCIA]],CODINV,3,FALSE))</f>
        <v/>
      </c>
      <c r="M121" s="12" t="str">
        <f>+VLOOKUP(FACTURACION[[#This Row],[REFERENCIA]],CODINV,4,FALSE)</f>
        <v>REGULADORES</v>
      </c>
      <c r="N121" s="12" t="str">
        <f>+VLOOKUP(FACTURACION[[#This Row],[REFERENCIA]],CODINV,5,FALSE)</f>
        <v>HONEYWELL</v>
      </c>
      <c r="O121" s="2">
        <v>5</v>
      </c>
      <c r="P121" s="23">
        <v>84615</v>
      </c>
      <c r="Q121" s="24">
        <f>+FACTURACION[[#This Row],[CANTIDAD]]*FACTURACION[[#This Row],[VR UNITARIO]]/1000</f>
        <v>423.07499999999999</v>
      </c>
      <c r="R121" s="3" t="str">
        <f>+VLOOKUP(FACTURACION[[#This Row],[NIT]],TABLACLIENTE,5,FALSE)</f>
        <v>CALI</v>
      </c>
    </row>
    <row r="122" spans="3:18" s="11" customFormat="1" ht="11.25" customHeight="1">
      <c r="C122" s="13">
        <v>2013</v>
      </c>
      <c r="D122" s="17" t="s">
        <v>265</v>
      </c>
      <c r="E122" s="17">
        <f>MONTH(FACTURACION[[#This Row],[MES]]&amp;1)</f>
        <v>2</v>
      </c>
      <c r="F122" s="223">
        <f>DATE(FACTURACION[[#This Row],[AÑO]],FACTURACION[[#This Row],[Mes numero]],1)</f>
        <v>41306</v>
      </c>
      <c r="G122" s="159">
        <v>9469</v>
      </c>
      <c r="H122" s="25">
        <v>891101577</v>
      </c>
      <c r="I122" s="3" t="str">
        <f>+VLOOKUP(FACTURACION[[#This Row],[NIT]],TABLACLIENTE,2,FALSE)</f>
        <v>ALCANOS DE COLOMBIA S.A. E.S.P</v>
      </c>
      <c r="J122" s="2" t="s">
        <v>5</v>
      </c>
      <c r="K122" s="12" t="str">
        <f>+VLOOKUP(FACTURACION[[#This Row],[REFERENCIA]],CODINV,2,FALSE)</f>
        <v>REG. 1800 CPB2 1 1-4· O: 5/16" R: STD</v>
      </c>
      <c r="L122" s="12" t="str">
        <f>IF(VLOOKUP(FACTURACION[[#This Row],[REFERENCIA]],CODINV,3,FALSE)=0,"",VLOOKUP(FACTURACION[[#This Row],[REFERENCIA]],CODINV,3,FALSE))</f>
        <v/>
      </c>
      <c r="M122" s="12" t="str">
        <f>+VLOOKUP(FACTURACION[[#This Row],[REFERENCIA]],CODINV,4,FALSE)</f>
        <v>REGULADORES</v>
      </c>
      <c r="N122" s="12" t="str">
        <f>+VLOOKUP(FACTURACION[[#This Row],[REFERENCIA]],CODINV,5,FALSE)</f>
        <v>HONEYWELL</v>
      </c>
      <c r="O122" s="2">
        <v>2</v>
      </c>
      <c r="P122" s="23">
        <v>398260</v>
      </c>
      <c r="Q122" s="24">
        <f>+FACTURACION[[#This Row],[CANTIDAD]]*FACTURACION[[#This Row],[VR UNITARIO]]/1000</f>
        <v>796.52</v>
      </c>
      <c r="R122" s="3" t="str">
        <f>+VLOOKUP(FACTURACION[[#This Row],[NIT]],TABLACLIENTE,5,FALSE)</f>
        <v>NEIVA</v>
      </c>
    </row>
    <row r="123" spans="3:18" s="11" customFormat="1" ht="11.25" customHeight="1">
      <c r="C123" s="13">
        <v>2013</v>
      </c>
      <c r="D123" s="17" t="s">
        <v>265</v>
      </c>
      <c r="E123" s="17">
        <f>MONTH(FACTURACION[[#This Row],[MES]]&amp;1)</f>
        <v>2</v>
      </c>
      <c r="F123" s="223">
        <f>DATE(FACTURACION[[#This Row],[AÑO]],FACTURACION[[#This Row],[Mes numero]],1)</f>
        <v>41306</v>
      </c>
      <c r="G123" s="159">
        <v>9479</v>
      </c>
      <c r="H123" s="20">
        <v>800167643</v>
      </c>
      <c r="I123" s="2" t="str">
        <f>+VLOOKUP(FACTURACION[[#This Row],[NIT]],TABLACLIENTE,2,FALSE)</f>
        <v>GASES DE OCCIDENTE S.A. E.S.P. (GDO)</v>
      </c>
      <c r="J123" s="2" t="s">
        <v>5</v>
      </c>
      <c r="K123" s="12" t="str">
        <f>+VLOOKUP(FACTURACION[[#This Row],[REFERENCIA]],CODINV,2,FALSE)</f>
        <v>REG. 1800 CPB2 1 1-4· O: 5/16" R: STD</v>
      </c>
      <c r="L123" s="12" t="str">
        <f>IF(VLOOKUP(FACTURACION[[#This Row],[REFERENCIA]],CODINV,3,FALSE)=0,"",VLOOKUP(FACTURACION[[#This Row],[REFERENCIA]],CODINV,3,FALSE))</f>
        <v/>
      </c>
      <c r="M123" s="12" t="str">
        <f>+VLOOKUP(FACTURACION[[#This Row],[REFERENCIA]],CODINV,4,FALSE)</f>
        <v>REGULADORES</v>
      </c>
      <c r="N123" s="12" t="str">
        <f>+VLOOKUP(FACTURACION[[#This Row],[REFERENCIA]],CODINV,5,FALSE)</f>
        <v>HONEYWELL</v>
      </c>
      <c r="O123" s="2">
        <v>9</v>
      </c>
      <c r="P123" s="23">
        <v>405172</v>
      </c>
      <c r="Q123" s="24">
        <f>+FACTURACION[[#This Row],[CANTIDAD]]*FACTURACION[[#This Row],[VR UNITARIO]]/1000</f>
        <v>3646.5479999999998</v>
      </c>
      <c r="R123" s="3" t="str">
        <f>+VLOOKUP(FACTURACION[[#This Row],[NIT]],TABLACLIENTE,5,FALSE)</f>
        <v>CALI</v>
      </c>
    </row>
    <row r="124" spans="3:18" s="11" customFormat="1" ht="11.25" customHeight="1">
      <c r="C124" s="13">
        <v>2013</v>
      </c>
      <c r="D124" s="17" t="s">
        <v>265</v>
      </c>
      <c r="E124" s="17">
        <f>MONTH(FACTURACION[[#This Row],[MES]]&amp;1)</f>
        <v>2</v>
      </c>
      <c r="F124" s="223">
        <f>DATE(FACTURACION[[#This Row],[AÑO]],FACTURACION[[#This Row],[Mes numero]],1)</f>
        <v>41306</v>
      </c>
      <c r="G124" s="159">
        <v>9455</v>
      </c>
      <c r="H124" s="20">
        <v>811038372</v>
      </c>
      <c r="I124" s="2" t="str">
        <f>+VLOOKUP(FACTURACION[[#This Row],[NIT]],TABLACLIENTE,2,FALSE)</f>
        <v>TECNOLOGIA INSTRUMENTACION Y GAS S.A.S.</v>
      </c>
      <c r="J124" s="2" t="s">
        <v>1245</v>
      </c>
      <c r="K124" s="12" t="str">
        <f>+VLOOKUP(FACTURACION[[#This Row],[REFERENCIA]],CODINV,2,FALSE)</f>
        <v>REG. 1883 CPB2 C: 1 1/4" O: 5/16 R:STD</v>
      </c>
      <c r="L124" s="12" t="str">
        <f>IF(VLOOKUP(FACTURACION[[#This Row],[REFERENCIA]],CODINV,3,FALSE)=0,"",VLOOKUP(FACTURACION[[#This Row],[REFERENCIA]],CODINV,3,FALSE))</f>
        <v/>
      </c>
      <c r="M124" s="12" t="str">
        <f>+VLOOKUP(FACTURACION[[#This Row],[REFERENCIA]],CODINV,4,FALSE)</f>
        <v>REGULADORES</v>
      </c>
      <c r="N124" s="12" t="str">
        <f>+VLOOKUP(FACTURACION[[#This Row],[REFERENCIA]],CODINV,5,FALSE)</f>
        <v>HONEYWELL</v>
      </c>
      <c r="O124" s="2">
        <v>2</v>
      </c>
      <c r="P124" s="23">
        <v>580000</v>
      </c>
      <c r="Q124" s="24">
        <f>+FACTURACION[[#This Row],[CANTIDAD]]*FACTURACION[[#This Row],[VR UNITARIO]]/1000</f>
        <v>1160</v>
      </c>
      <c r="R124" s="3" t="str">
        <f>+VLOOKUP(FACTURACION[[#This Row],[NIT]],TABLACLIENTE,5,FALSE)</f>
        <v>MEDELLIN</v>
      </c>
    </row>
    <row r="125" spans="3:18" s="11" customFormat="1" ht="11.25" customHeight="1">
      <c r="C125" s="13">
        <v>2013</v>
      </c>
      <c r="D125" s="17" t="s">
        <v>265</v>
      </c>
      <c r="E125" s="17">
        <f>MONTH(FACTURACION[[#This Row],[MES]]&amp;1)</f>
        <v>2</v>
      </c>
      <c r="F125" s="223">
        <f>DATE(FACTURACION[[#This Row],[AÑO]],FACTURACION[[#This Row],[Mes numero]],1)</f>
        <v>41306</v>
      </c>
      <c r="G125" s="159">
        <v>9460</v>
      </c>
      <c r="H125" s="20">
        <v>860510723</v>
      </c>
      <c r="I125" s="2" t="str">
        <f>+VLOOKUP(FACTURACION[[#This Row],[NIT]],TABLACLIENTE,2,FALSE)</f>
        <v>SAENA DE COLOMBIA S.A.</v>
      </c>
      <c r="J125" s="2" t="s">
        <v>503</v>
      </c>
      <c r="K125" s="12" t="str">
        <f>+VLOOKUP(FACTURACION[[#This Row],[REFERENCIA]],CODINV,2,FALSE)</f>
        <v>REG. 1803PFM C: 2" O: 7/8 PILOTO 7-15</v>
      </c>
      <c r="L125" s="12" t="str">
        <f>IF(VLOOKUP(FACTURACION[[#This Row],[REFERENCIA]],CODINV,3,FALSE)=0,"",VLOOKUP(FACTURACION[[#This Row],[REFERENCIA]],CODINV,3,FALSE))</f>
        <v/>
      </c>
      <c r="M125" s="12" t="str">
        <f>+VLOOKUP(FACTURACION[[#This Row],[REFERENCIA]],CODINV,4,FALSE)</f>
        <v>REGULADORES</v>
      </c>
      <c r="N125" s="12" t="str">
        <f>+VLOOKUP(FACTURACION[[#This Row],[REFERENCIA]],CODINV,5,FALSE)</f>
        <v>HONEYWELL</v>
      </c>
      <c r="O125" s="2">
        <v>1</v>
      </c>
      <c r="P125" s="23">
        <v>1400000</v>
      </c>
      <c r="Q125" s="24">
        <f>+FACTURACION[[#This Row],[CANTIDAD]]*FACTURACION[[#This Row],[VR UNITARIO]]/1000</f>
        <v>1400</v>
      </c>
      <c r="R125" s="3" t="str">
        <f>+VLOOKUP(FACTURACION[[#This Row],[NIT]],TABLACLIENTE,5,FALSE)</f>
        <v>BOGOTÁ D.C.</v>
      </c>
    </row>
    <row r="126" spans="3:18" s="11" customFormat="1" ht="11.25" customHeight="1">
      <c r="C126" s="13">
        <v>2013</v>
      </c>
      <c r="D126" s="17" t="s">
        <v>265</v>
      </c>
      <c r="E126" s="17">
        <f>MONTH(FACTURACION[[#This Row],[MES]]&amp;1)</f>
        <v>2</v>
      </c>
      <c r="F126" s="223">
        <f>DATE(FACTURACION[[#This Row],[AÑO]],FACTURACION[[#This Row],[Mes numero]],1)</f>
        <v>41306</v>
      </c>
      <c r="G126" s="159">
        <v>9476</v>
      </c>
      <c r="H126" s="20">
        <v>800202395</v>
      </c>
      <c r="I126" s="2" t="str">
        <f>+VLOOKUP(FACTURACION[[#This Row],[NIT]],TABLACLIENTE,2,FALSE)</f>
        <v>EFIGAS GAS NATURAL S.A. E.S.P. (EFIGAS S.A. E.S.P.)</v>
      </c>
      <c r="J126" s="2" t="s">
        <v>506</v>
      </c>
      <c r="K126" s="12" t="str">
        <f>+VLOOKUP(FACTURACION[[#This Row],[REFERENCIA]],CODINV,2,FALSE)</f>
        <v>REG. 1803PFM C: 2" NPT O: 7/8" R-16-30"</v>
      </c>
      <c r="L126" s="12" t="str">
        <f>IF(VLOOKUP(FACTURACION[[#This Row],[REFERENCIA]],CODINV,3,FALSE)=0,"",VLOOKUP(FACTURACION[[#This Row],[REFERENCIA]],CODINV,3,FALSE))</f>
        <v>1813PFM</v>
      </c>
      <c r="M126" s="12" t="str">
        <f>+VLOOKUP(FACTURACION[[#This Row],[REFERENCIA]],CODINV,4,FALSE)</f>
        <v>REGULADORES</v>
      </c>
      <c r="N126" s="12" t="str">
        <f>+VLOOKUP(FACTURACION[[#This Row],[REFERENCIA]],CODINV,5,FALSE)</f>
        <v>HONEYWELL</v>
      </c>
      <c r="O126" s="2">
        <v>2</v>
      </c>
      <c r="P126" s="23">
        <v>1542000</v>
      </c>
      <c r="Q126" s="24">
        <f>+FACTURACION[[#This Row],[CANTIDAD]]*FACTURACION[[#This Row],[VR UNITARIO]]/1000</f>
        <v>3084</v>
      </c>
      <c r="R126" s="3" t="str">
        <f>+VLOOKUP(FACTURACION[[#This Row],[NIT]],TABLACLIENTE,5,FALSE)</f>
        <v>MANIZALES</v>
      </c>
    </row>
    <row r="127" spans="3:18" s="11" customFormat="1" ht="11.25" customHeight="1">
      <c r="C127" s="13">
        <v>2013</v>
      </c>
      <c r="D127" s="17" t="s">
        <v>265</v>
      </c>
      <c r="E127" s="17">
        <f>MONTH(FACTURACION[[#This Row],[MES]]&amp;1)</f>
        <v>2</v>
      </c>
      <c r="F127" s="223">
        <f>DATE(FACTURACION[[#This Row],[AÑO]],FACTURACION[[#This Row],[Mes numero]],1)</f>
        <v>41306</v>
      </c>
      <c r="G127" s="159">
        <v>9477</v>
      </c>
      <c r="H127" s="20">
        <v>800202395</v>
      </c>
      <c r="I127" s="2" t="str">
        <f>+VLOOKUP(FACTURACION[[#This Row],[NIT]],TABLACLIENTE,2,FALSE)</f>
        <v>EFIGAS GAS NATURAL S.A. E.S.P. (EFIGAS S.A. E.S.P.)</v>
      </c>
      <c r="J127" s="2" t="s">
        <v>506</v>
      </c>
      <c r="K127" s="12" t="str">
        <f>+VLOOKUP(FACTURACION[[#This Row],[REFERENCIA]],CODINV,2,FALSE)</f>
        <v>REG. 1803PFM C: 2" NPT O: 7/8" R-16-30"</v>
      </c>
      <c r="L127" s="12" t="str">
        <f>IF(VLOOKUP(FACTURACION[[#This Row],[REFERENCIA]],CODINV,3,FALSE)=0,"",VLOOKUP(FACTURACION[[#This Row],[REFERENCIA]],CODINV,3,FALSE))</f>
        <v>1813PFM</v>
      </c>
      <c r="M127" s="12" t="str">
        <f>+VLOOKUP(FACTURACION[[#This Row],[REFERENCIA]],CODINV,4,FALSE)</f>
        <v>REGULADORES</v>
      </c>
      <c r="N127" s="12" t="str">
        <f>+VLOOKUP(FACTURACION[[#This Row],[REFERENCIA]],CODINV,5,FALSE)</f>
        <v>HONEYWELL</v>
      </c>
      <c r="O127" s="2">
        <v>1</v>
      </c>
      <c r="P127" s="23">
        <v>1597737</v>
      </c>
      <c r="Q127" s="24">
        <f>+FACTURACION[[#This Row],[CANTIDAD]]*FACTURACION[[#This Row],[VR UNITARIO]]/1000</f>
        <v>1597.7370000000001</v>
      </c>
      <c r="R127" s="3" t="str">
        <f>+VLOOKUP(FACTURACION[[#This Row],[NIT]],TABLACLIENTE,5,FALSE)</f>
        <v>MANIZALES</v>
      </c>
    </row>
    <row r="128" spans="3:18" s="11" customFormat="1" ht="11.25" customHeight="1">
      <c r="C128" s="13">
        <v>2013</v>
      </c>
      <c r="D128" s="17" t="s">
        <v>265</v>
      </c>
      <c r="E128" s="17">
        <f>MONTH(FACTURACION[[#This Row],[MES]]&amp;1)</f>
        <v>2</v>
      </c>
      <c r="F128" s="223">
        <f>DATE(FACTURACION[[#This Row],[AÑO]],FACTURACION[[#This Row],[Mes numero]],1)</f>
        <v>41306</v>
      </c>
      <c r="G128" s="159">
        <v>9497</v>
      </c>
      <c r="H128" s="20">
        <v>822001073</v>
      </c>
      <c r="I128" s="2" t="str">
        <f>+VLOOKUP(FACTURACION[[#This Row],[NIT]],TABLACLIENTE,2,FALSE)</f>
        <v>MADIGAS INGENIEROS S.A. E.S.P.</v>
      </c>
      <c r="J128" s="2" t="s">
        <v>988</v>
      </c>
      <c r="K128" s="12" t="str">
        <f>+VLOOKUP(FACTURACION[[#This Row],[REFERENCIA]],CODINV,2,FALSE)</f>
        <v>REGULADOR SR 113 3/4  R: 6-8 WC O:1/4</v>
      </c>
      <c r="L128" s="12" t="str">
        <f>IF(VLOOKUP(FACTURACION[[#This Row],[REFERENCIA]],CODINV,3,FALSE)=0,"",VLOOKUP(FACTURACION[[#This Row],[REFERENCIA]],CODINV,3,FALSE))</f>
        <v/>
      </c>
      <c r="M128" s="12" t="str">
        <f>+VLOOKUP(FACTURACION[[#This Row],[REFERENCIA]],CODINV,4,FALSE)</f>
        <v>REGULADORES</v>
      </c>
      <c r="N128" s="12" t="str">
        <f>+VLOOKUP(FACTURACION[[#This Row],[REFERENCIA]],CODINV,5,FALSE)</f>
        <v>HONEYWELL</v>
      </c>
      <c r="O128" s="2">
        <v>20</v>
      </c>
      <c r="P128" s="23">
        <v>93500</v>
      </c>
      <c r="Q128" s="24">
        <f>+FACTURACION[[#This Row],[CANTIDAD]]*FACTURACION[[#This Row],[VR UNITARIO]]/1000</f>
        <v>1870</v>
      </c>
      <c r="R128" s="3" t="str">
        <f>+VLOOKUP(FACTURACION[[#This Row],[NIT]],TABLACLIENTE,5,FALSE)</f>
        <v>ACACIAS</v>
      </c>
    </row>
    <row r="129" spans="3:18" s="11" customFormat="1" ht="11.25" customHeight="1">
      <c r="C129" s="13">
        <v>2013</v>
      </c>
      <c r="D129" s="17" t="s">
        <v>265</v>
      </c>
      <c r="E129" s="17">
        <f>MONTH(FACTURACION[[#This Row],[MES]]&amp;1)</f>
        <v>2</v>
      </c>
      <c r="F129" s="223">
        <f>DATE(FACTURACION[[#This Row],[AÑO]],FACTURACION[[#This Row],[Mes numero]],1)</f>
        <v>41306</v>
      </c>
      <c r="G129" s="159">
        <v>9499</v>
      </c>
      <c r="H129" s="20">
        <v>890500726</v>
      </c>
      <c r="I129" s="2" t="str">
        <f>+VLOOKUP(FACTURACION[[#This Row],[NIT]],TABLACLIENTE,2,FALSE)</f>
        <v>NORTESANTANDEREANA DE GAS S.A. E.S.P (NORGAS S.A. E.S.P.)</v>
      </c>
      <c r="J129" s="2" t="s">
        <v>28</v>
      </c>
      <c r="K129" s="12" t="str">
        <f>+VLOOKUP(FACTURACION[[#This Row],[REFERENCIA]],CODINV,2,FALSE)</f>
        <v>REGULADOR SR 113 3/4 R: 7-12 O:1/4</v>
      </c>
      <c r="L129" s="12" t="str">
        <f>IF(VLOOKUP(FACTURACION[[#This Row],[REFERENCIA]],CODINV,3,FALSE)=0,"",VLOOKUP(FACTURACION[[#This Row],[REFERENCIA]],CODINV,3,FALSE))</f>
        <v/>
      </c>
      <c r="M129" s="12" t="str">
        <f>+VLOOKUP(FACTURACION[[#This Row],[REFERENCIA]],CODINV,4,FALSE)</f>
        <v>REGULADORES</v>
      </c>
      <c r="N129" s="12" t="str">
        <f>+VLOOKUP(FACTURACION[[#This Row],[REFERENCIA]],CODINV,5,FALSE)</f>
        <v>HONEYWELL</v>
      </c>
      <c r="O129" s="2">
        <v>3</v>
      </c>
      <c r="P129" s="23">
        <v>92000</v>
      </c>
      <c r="Q129" s="24">
        <f>+FACTURACION[[#This Row],[CANTIDAD]]*FACTURACION[[#This Row],[VR UNITARIO]]/1000</f>
        <v>276</v>
      </c>
      <c r="R129" s="3" t="str">
        <f>+VLOOKUP(FACTURACION[[#This Row],[NIT]],TABLACLIENTE,5,FALSE)</f>
        <v>BUCARAMANGA</v>
      </c>
    </row>
    <row r="130" spans="3:18" s="11" customFormat="1" ht="11.25" customHeight="1">
      <c r="C130" s="13">
        <v>2013</v>
      </c>
      <c r="D130" s="17" t="s">
        <v>265</v>
      </c>
      <c r="E130" s="17">
        <f>MONTH(FACTURACION[[#This Row],[MES]]&amp;1)</f>
        <v>2</v>
      </c>
      <c r="F130" s="223">
        <f>DATE(FACTURACION[[#This Row],[AÑO]],FACTURACION[[#This Row],[Mes numero]],1)</f>
        <v>41306</v>
      </c>
      <c r="G130" s="159">
        <v>9491</v>
      </c>
      <c r="H130" s="25">
        <v>891101577</v>
      </c>
      <c r="I130" s="3" t="str">
        <f>+VLOOKUP(FACTURACION[[#This Row],[NIT]],TABLACLIENTE,2,FALSE)</f>
        <v>ALCANOS DE COLOMBIA S.A. E.S.P</v>
      </c>
      <c r="J130" s="2" t="s">
        <v>24</v>
      </c>
      <c r="K130" s="12" t="str">
        <f>+VLOOKUP(FACTURACION[[#This Row],[REFERENCIA]],CODINV,2,FALSE)</f>
        <v>AFV 2" S300 F.O Y CL INS ZSC100</v>
      </c>
      <c r="L130" s="12" t="str">
        <f>IF(VLOOKUP(FACTURACION[[#This Row],[REFERENCIA]],CODINV,3,FALSE)=0,"",VLOOKUP(FACTURACION[[#This Row],[REFERENCIA]],CODINV,3,FALSE))</f>
        <v/>
      </c>
      <c r="M130" s="12" t="str">
        <f>+VLOOKUP(FACTURACION[[#This Row],[REFERENCIA]],CODINV,4,FALSE)</f>
        <v>REGULADORES</v>
      </c>
      <c r="N130" s="12" t="str">
        <f>+VLOOKUP(FACTURACION[[#This Row],[REFERENCIA]],CODINV,5,FALSE)</f>
        <v>HONEYWELL</v>
      </c>
      <c r="O130" s="2">
        <v>11</v>
      </c>
      <c r="P130" s="23">
        <v>3079722</v>
      </c>
      <c r="Q130" s="24">
        <f>+FACTURACION[[#This Row],[CANTIDAD]]*FACTURACION[[#This Row],[VR UNITARIO]]/1000</f>
        <v>33876.942000000003</v>
      </c>
      <c r="R130" s="3" t="str">
        <f>+VLOOKUP(FACTURACION[[#This Row],[NIT]],TABLACLIENTE,5,FALSE)</f>
        <v>NEIVA</v>
      </c>
    </row>
    <row r="131" spans="3:18" s="11" customFormat="1" ht="11.25" customHeight="1">
      <c r="C131" s="13">
        <v>2013</v>
      </c>
      <c r="D131" s="17" t="s">
        <v>265</v>
      </c>
      <c r="E131" s="17">
        <f>MONTH(FACTURACION[[#This Row],[MES]]&amp;1)</f>
        <v>2</v>
      </c>
      <c r="F131" s="223">
        <f>DATE(FACTURACION[[#This Row],[AÑO]],FACTURACION[[#This Row],[Mes numero]],1)</f>
        <v>41306</v>
      </c>
      <c r="G131" s="159">
        <v>9496</v>
      </c>
      <c r="H131" s="20">
        <v>890101691</v>
      </c>
      <c r="I131" s="2" t="str">
        <f>+VLOOKUP(FACTURACION[[#This Row],[NIT]],TABLACLIENTE,2,FALSE)</f>
        <v>GASES DEL CARIBE S.A.E.S.P. (GASCARIBE S.A E.S.P.)</v>
      </c>
      <c r="J131" s="2" t="s">
        <v>24</v>
      </c>
      <c r="K131" s="12" t="str">
        <f>+VLOOKUP(FACTURACION[[#This Row],[REFERENCIA]],CODINV,2,FALSE)</f>
        <v>AFV 2" S300 F.O Y CL INS ZSC100</v>
      </c>
      <c r="L131" s="12" t="str">
        <f>IF(VLOOKUP(FACTURACION[[#This Row],[REFERENCIA]],CODINV,3,FALSE)=0,"",VLOOKUP(FACTURACION[[#This Row],[REFERENCIA]],CODINV,3,FALSE))</f>
        <v/>
      </c>
      <c r="M131" s="12" t="str">
        <f>+VLOOKUP(FACTURACION[[#This Row],[REFERENCIA]],CODINV,4,FALSE)</f>
        <v>REGULADORES</v>
      </c>
      <c r="N131" s="12" t="str">
        <f>+VLOOKUP(FACTURACION[[#This Row],[REFERENCIA]],CODINV,5,FALSE)</f>
        <v>HONEYWELL</v>
      </c>
      <c r="O131" s="2">
        <v>7</v>
      </c>
      <c r="P131" s="23">
        <v>3093044</v>
      </c>
      <c r="Q131" s="24">
        <f>+FACTURACION[[#This Row],[CANTIDAD]]*FACTURACION[[#This Row],[VR UNITARIO]]/1000</f>
        <v>21651.308000000001</v>
      </c>
      <c r="R131" s="3" t="str">
        <f>+VLOOKUP(FACTURACION[[#This Row],[NIT]],TABLACLIENTE,5,FALSE)</f>
        <v>BARRANQUILLA</v>
      </c>
    </row>
    <row r="132" spans="3:18" s="11" customFormat="1" ht="11.25" customHeight="1">
      <c r="C132" s="13">
        <v>2013</v>
      </c>
      <c r="D132" s="17" t="s">
        <v>265</v>
      </c>
      <c r="E132" s="17">
        <f>MONTH(FACTURACION[[#This Row],[MES]]&amp;1)</f>
        <v>2</v>
      </c>
      <c r="F132" s="223">
        <f>DATE(FACTURACION[[#This Row],[AÑO]],FACTURACION[[#This Row],[Mes numero]],1)</f>
        <v>41306</v>
      </c>
      <c r="G132" s="159">
        <v>9491</v>
      </c>
      <c r="H132" s="25">
        <v>891101577</v>
      </c>
      <c r="I132" s="3" t="str">
        <f>+VLOOKUP(FACTURACION[[#This Row],[NIT]],TABLACLIENTE,2,FALSE)</f>
        <v>ALCANOS DE COLOMBIA S.A. E.S.P</v>
      </c>
      <c r="J132" s="2" t="s">
        <v>1014</v>
      </c>
      <c r="K132" s="12" t="str">
        <f>+VLOOKUP(FACTURACION[[#This Row],[REFERENCIA]],CODINV,2,FALSE)</f>
        <v>AFV 2" S600 FO Y CL INS ZSC100</v>
      </c>
      <c r="L132" s="12" t="str">
        <f>IF(VLOOKUP(FACTURACION[[#This Row],[REFERENCIA]],CODINV,3,FALSE)=0,"",VLOOKUP(FACTURACION[[#This Row],[REFERENCIA]],CODINV,3,FALSE))</f>
        <v/>
      </c>
      <c r="M132" s="12" t="str">
        <f>+VLOOKUP(FACTURACION[[#This Row],[REFERENCIA]],CODINV,4,FALSE)</f>
        <v>REGULADORES</v>
      </c>
      <c r="N132" s="12" t="str">
        <f>+VLOOKUP(FACTURACION[[#This Row],[REFERENCIA]],CODINV,5,FALSE)</f>
        <v>HONEYWELL</v>
      </c>
      <c r="O132" s="2">
        <v>2</v>
      </c>
      <c r="P132" s="23">
        <v>4041949</v>
      </c>
      <c r="Q132" s="24">
        <f>+FACTURACION[[#This Row],[CANTIDAD]]*FACTURACION[[#This Row],[VR UNITARIO]]/1000</f>
        <v>8083.8980000000001</v>
      </c>
      <c r="R132" s="3" t="str">
        <f>+VLOOKUP(FACTURACION[[#This Row],[NIT]],TABLACLIENTE,5,FALSE)</f>
        <v>NEIVA</v>
      </c>
    </row>
    <row r="133" spans="3:18" s="11" customFormat="1" ht="11.25" customHeight="1">
      <c r="C133" s="13">
        <v>2013</v>
      </c>
      <c r="D133" s="17" t="s">
        <v>265</v>
      </c>
      <c r="E133" s="17">
        <f>MONTH(FACTURACION[[#This Row],[MES]]&amp;1)</f>
        <v>2</v>
      </c>
      <c r="F133" s="223">
        <f>DATE(FACTURACION[[#This Row],[AÑO]],FACTURACION[[#This Row],[Mes numero]],1)</f>
        <v>41306</v>
      </c>
      <c r="G133" s="159">
        <v>9496</v>
      </c>
      <c r="H133" s="20">
        <v>890101691</v>
      </c>
      <c r="I133" s="2" t="str">
        <f>+VLOOKUP(FACTURACION[[#This Row],[NIT]],TABLACLIENTE,2,FALSE)</f>
        <v>GASES DEL CARIBE S.A.E.S.P. (GASCARIBE S.A E.S.P.)</v>
      </c>
      <c r="J133" s="2" t="s">
        <v>1014</v>
      </c>
      <c r="K133" s="12" t="str">
        <f>+VLOOKUP(FACTURACION[[#This Row],[REFERENCIA]],CODINV,2,FALSE)</f>
        <v>AFV 2" S600 FO Y CL INS ZSC100</v>
      </c>
      <c r="L133" s="12" t="str">
        <f>IF(VLOOKUP(FACTURACION[[#This Row],[REFERENCIA]],CODINV,3,FALSE)=0,"",VLOOKUP(FACTURACION[[#This Row],[REFERENCIA]],CODINV,3,FALSE))</f>
        <v/>
      </c>
      <c r="M133" s="12" t="str">
        <f>+VLOOKUP(FACTURACION[[#This Row],[REFERENCIA]],CODINV,4,FALSE)</f>
        <v>REGULADORES</v>
      </c>
      <c r="N133" s="12" t="str">
        <f>+VLOOKUP(FACTURACION[[#This Row],[REFERENCIA]],CODINV,5,FALSE)</f>
        <v>HONEYWELL</v>
      </c>
      <c r="O133" s="2">
        <v>1</v>
      </c>
      <c r="P133" s="23">
        <v>4059433</v>
      </c>
      <c r="Q133" s="24">
        <f>+FACTURACION[[#This Row],[CANTIDAD]]*FACTURACION[[#This Row],[VR UNITARIO]]/1000</f>
        <v>4059.433</v>
      </c>
      <c r="R133" s="3" t="str">
        <f>+VLOOKUP(FACTURACION[[#This Row],[NIT]],TABLACLIENTE,5,FALSE)</f>
        <v>BARRANQUILLA</v>
      </c>
    </row>
    <row r="134" spans="3:18" s="11" customFormat="1" ht="11.25" customHeight="1">
      <c r="C134" s="13">
        <v>2013</v>
      </c>
      <c r="D134" s="17" t="s">
        <v>265</v>
      </c>
      <c r="E134" s="17">
        <f>MONTH(FACTURACION[[#This Row],[MES]]&amp;1)</f>
        <v>2</v>
      </c>
      <c r="F134" s="223">
        <f>DATE(FACTURACION[[#This Row],[AÑO]],FACTURACION[[#This Row],[Mes numero]],1)</f>
        <v>41306</v>
      </c>
      <c r="G134" s="159">
        <v>9506</v>
      </c>
      <c r="H134" s="20">
        <v>890101691</v>
      </c>
      <c r="I134" s="2" t="str">
        <f>+VLOOKUP(FACTURACION[[#This Row],[NIT]],TABLACLIENTE,2,FALSE)</f>
        <v>GASES DEL CARIBE S.A.E.S.P. (GASCARIBE S.A E.S.P.)</v>
      </c>
      <c r="J134" s="2" t="s">
        <v>1014</v>
      </c>
      <c r="K134" s="12" t="str">
        <f>+VLOOKUP(FACTURACION[[#This Row],[REFERENCIA]],CODINV,2,FALSE)</f>
        <v>AFV 2" S600 FO Y CL INS ZSC100</v>
      </c>
      <c r="L134" s="12" t="str">
        <f>IF(VLOOKUP(FACTURACION[[#This Row],[REFERENCIA]],CODINV,3,FALSE)=0,"",VLOOKUP(FACTURACION[[#This Row],[REFERENCIA]],CODINV,3,FALSE))</f>
        <v/>
      </c>
      <c r="M134" s="12" t="str">
        <f>+VLOOKUP(FACTURACION[[#This Row],[REFERENCIA]],CODINV,4,FALSE)</f>
        <v>REGULADORES</v>
      </c>
      <c r="N134" s="12" t="str">
        <f>+VLOOKUP(FACTURACION[[#This Row],[REFERENCIA]],CODINV,5,FALSE)</f>
        <v>HONEYWELL</v>
      </c>
      <c r="O134" s="2">
        <v>2</v>
      </c>
      <c r="P134" s="23">
        <v>4088536</v>
      </c>
      <c r="Q134" s="24">
        <f>+FACTURACION[[#This Row],[CANTIDAD]]*FACTURACION[[#This Row],[VR UNITARIO]]/1000</f>
        <v>8177.0720000000001</v>
      </c>
      <c r="R134" s="3" t="str">
        <f>+VLOOKUP(FACTURACION[[#This Row],[NIT]],TABLACLIENTE,5,FALSE)</f>
        <v>BARRANQUILLA</v>
      </c>
    </row>
    <row r="135" spans="3:18" s="11" customFormat="1" ht="11.25" customHeight="1">
      <c r="C135" s="13">
        <v>2013</v>
      </c>
      <c r="D135" s="17" t="s">
        <v>265</v>
      </c>
      <c r="E135" s="17">
        <f>MONTH(FACTURACION[[#This Row],[MES]]&amp;1)</f>
        <v>2</v>
      </c>
      <c r="F135" s="223">
        <f>DATE(FACTURACION[[#This Row],[AÑO]],FACTURACION[[#This Row],[Mes numero]],1)</f>
        <v>41306</v>
      </c>
      <c r="G135" s="159">
        <v>9491</v>
      </c>
      <c r="H135" s="25">
        <v>891101577</v>
      </c>
      <c r="I135" s="3" t="str">
        <f>+VLOOKUP(FACTURACION[[#This Row],[NIT]],TABLACLIENTE,2,FALSE)</f>
        <v>ALCANOS DE COLOMBIA S.A. E.S.P</v>
      </c>
      <c r="J135" s="2" t="s">
        <v>1247</v>
      </c>
      <c r="K135" s="12" t="str">
        <f>+VLOOKUP(FACTURACION[[#This Row],[REFERENCIA]],CODINV,2,FALSE)</f>
        <v>AFV 4" S600 FO Y CL INS ZS -100</v>
      </c>
      <c r="L135" s="12" t="str">
        <f>IF(VLOOKUP(FACTURACION[[#This Row],[REFERENCIA]],CODINV,3,FALSE)=0,"",VLOOKUP(FACTURACION[[#This Row],[REFERENCIA]],CODINV,3,FALSE))</f>
        <v/>
      </c>
      <c r="M135" s="12" t="str">
        <f>+VLOOKUP(FACTURACION[[#This Row],[REFERENCIA]],CODINV,4,FALSE)</f>
        <v>REGULADORES</v>
      </c>
      <c r="N135" s="12" t="str">
        <f>+VLOOKUP(FACTURACION[[#This Row],[REFERENCIA]],CODINV,5,FALSE)</f>
        <v>HONEYWELL</v>
      </c>
      <c r="O135" s="2">
        <v>2</v>
      </c>
      <c r="P135" s="23">
        <v>7039185</v>
      </c>
      <c r="Q135" s="24">
        <f>+FACTURACION[[#This Row],[CANTIDAD]]*FACTURACION[[#This Row],[VR UNITARIO]]/1000</f>
        <v>14078.37</v>
      </c>
      <c r="R135" s="3" t="str">
        <f>+VLOOKUP(FACTURACION[[#This Row],[NIT]],TABLACLIENTE,5,FALSE)</f>
        <v>NEIVA</v>
      </c>
    </row>
    <row r="136" spans="3:18" s="11" customFormat="1" ht="11.25" customHeight="1">
      <c r="C136" s="13">
        <v>2013</v>
      </c>
      <c r="D136" s="17" t="s">
        <v>265</v>
      </c>
      <c r="E136" s="17">
        <f>MONTH(FACTURACION[[#This Row],[MES]]&amp;1)</f>
        <v>2</v>
      </c>
      <c r="F136" s="223">
        <f>DATE(FACTURACION[[#This Row],[AÑO]],FACTURACION[[#This Row],[Mes numero]],1)</f>
        <v>41306</v>
      </c>
      <c r="G136" s="159">
        <v>9475</v>
      </c>
      <c r="H136" s="20">
        <v>800202395</v>
      </c>
      <c r="I136" s="2" t="str">
        <f>+VLOOKUP(FACTURACION[[#This Row],[NIT]],TABLACLIENTE,2,FALSE)</f>
        <v>EFIGAS GAS NATURAL S.A. E.S.P. (EFIGAS S.A. E.S.P.)</v>
      </c>
      <c r="J136" s="2" t="s">
        <v>796</v>
      </c>
      <c r="K136" s="12" t="str">
        <f>+VLOOKUP(FACTURACION[[#This Row],[REFERENCIA]],CODINV,2,FALSE)</f>
        <v>AFV 3" S300 FO Y CL INSP ZS-100</v>
      </c>
      <c r="L136" s="12" t="str">
        <f>IF(VLOOKUP(FACTURACION[[#This Row],[REFERENCIA]],CODINV,3,FALSE)=0,"",VLOOKUP(FACTURACION[[#This Row],[REFERENCIA]],CODINV,3,FALSE))</f>
        <v>ZSC100</v>
      </c>
      <c r="M136" s="12" t="str">
        <f>+VLOOKUP(FACTURACION[[#This Row],[REFERENCIA]],CODINV,4,FALSE)</f>
        <v>REGULADORES</v>
      </c>
      <c r="N136" s="12" t="str">
        <f>+VLOOKUP(FACTURACION[[#This Row],[REFERENCIA]],CODINV,5,FALSE)</f>
        <v>HONEYWELL</v>
      </c>
      <c r="O136" s="2">
        <v>1</v>
      </c>
      <c r="P136" s="23">
        <v>4316667</v>
      </c>
      <c r="Q136" s="24">
        <f>+FACTURACION[[#This Row],[CANTIDAD]]*FACTURACION[[#This Row],[VR UNITARIO]]/1000</f>
        <v>4316.6670000000004</v>
      </c>
      <c r="R136" s="3" t="str">
        <f>+VLOOKUP(FACTURACION[[#This Row],[NIT]],TABLACLIENTE,5,FALSE)</f>
        <v>MANIZALES</v>
      </c>
    </row>
    <row r="137" spans="3:18" s="11" customFormat="1" ht="11.25" customHeight="1">
      <c r="C137" s="13">
        <v>2013</v>
      </c>
      <c r="D137" s="17" t="s">
        <v>265</v>
      </c>
      <c r="E137" s="17">
        <f>MONTH(FACTURACION[[#This Row],[MES]]&amp;1)</f>
        <v>2</v>
      </c>
      <c r="F137" s="223">
        <f>DATE(FACTURACION[[#This Row],[AÑO]],FACTURACION[[#This Row],[Mes numero]],1)</f>
        <v>41306</v>
      </c>
      <c r="G137" s="159">
        <v>9465</v>
      </c>
      <c r="H137" s="25">
        <v>890400869</v>
      </c>
      <c r="I137" s="3" t="str">
        <f>+VLOOKUP(FACTURACION[[#This Row],[NIT]],TABLACLIENTE,2,FALSE)</f>
        <v>SURTIDORA DE GAS DEL CARIBE S.A. E.S.P. (SURTIGAS S.A. E.S.P.)</v>
      </c>
      <c r="J137" s="2" t="s">
        <v>1246</v>
      </c>
      <c r="K137" s="12" t="str">
        <f>+VLOOKUP(FACTURACION[[#This Row],[REFERENCIA]],CODINV,2,FALSE)</f>
        <v>FILTRO CFR 1" 160 PSI 5 MIC</v>
      </c>
      <c r="L137" s="12" t="str">
        <f>IF(VLOOKUP(FACTURACION[[#This Row],[REFERENCIA]],CODINV,3,FALSE)=0,"",VLOOKUP(FACTURACION[[#This Row],[REFERENCIA]],CODINV,3,FALSE))</f>
        <v>RQAA2AOA1A1</v>
      </c>
      <c r="M137" s="12" t="str">
        <f>+VLOOKUP(FACTURACION[[#This Row],[REFERENCIA]],CODINV,4,FALSE)</f>
        <v>FILTROS</v>
      </c>
      <c r="N137" s="12" t="str">
        <f>+VLOOKUP(FACTURACION[[#This Row],[REFERENCIA]],CODINV,5,FALSE)</f>
        <v>HONEYWELL</v>
      </c>
      <c r="O137" s="2">
        <v>10</v>
      </c>
      <c r="P137" s="23">
        <v>136800</v>
      </c>
      <c r="Q137" s="24">
        <f>+FACTURACION[[#This Row],[CANTIDAD]]*FACTURACION[[#This Row],[VR UNITARIO]]/1000</f>
        <v>1368</v>
      </c>
      <c r="R137" s="3" t="str">
        <f>+VLOOKUP(FACTURACION[[#This Row],[NIT]],TABLACLIENTE,5,FALSE)</f>
        <v>CARTAGENA</v>
      </c>
    </row>
    <row r="138" spans="3:18" s="11" customFormat="1" ht="11.25" customHeight="1">
      <c r="C138" s="13">
        <v>2013</v>
      </c>
      <c r="D138" s="17" t="s">
        <v>265</v>
      </c>
      <c r="E138" s="17">
        <f>MONTH(FACTURACION[[#This Row],[MES]]&amp;1)</f>
        <v>2</v>
      </c>
      <c r="F138" s="223">
        <f>DATE(FACTURACION[[#This Row],[AÑO]],FACTURACION[[#This Row],[Mes numero]],1)</f>
        <v>41306</v>
      </c>
      <c r="G138" s="159">
        <v>9480</v>
      </c>
      <c r="H138" s="20">
        <v>800202395</v>
      </c>
      <c r="I138" s="2" t="str">
        <f>+VLOOKUP(FACTURACION[[#This Row],[NIT]],TABLACLIENTE,2,FALSE)</f>
        <v>EFIGAS GAS NATURAL S.A. E.S.P. (EFIGAS S.A. E.S.P.)</v>
      </c>
      <c r="J138" s="2" t="s">
        <v>622</v>
      </c>
      <c r="K138" s="12" t="str">
        <f>+VLOOKUP(FACTURACION[[#This Row],[REFERENCIA]],CODINV,2,FALSE)</f>
        <v>DIAPHAGM &amp; PLATE ASSEMBLY, HP (16-30PSI)</v>
      </c>
      <c r="L138" s="12" t="str">
        <f>IF(VLOOKUP(FACTURACION[[#This Row],[REFERENCIA]],CODINV,3,FALSE)=0,"",VLOOKUP(FACTURACION[[#This Row],[REFERENCIA]],CODINV,3,FALSE))</f>
        <v>74079G009</v>
      </c>
      <c r="M138" s="12" t="str">
        <f>+VLOOKUP(FACTURACION[[#This Row],[REFERENCIA]],CODINV,4,FALSE)</f>
        <v>REPUESTOS Y ACCESORIOS</v>
      </c>
      <c r="N138" s="12" t="str">
        <f>+VLOOKUP(FACTURACION[[#This Row],[REFERENCIA]],CODINV,5,FALSE)</f>
        <v>HONEYWELL</v>
      </c>
      <c r="O138" s="2">
        <v>3</v>
      </c>
      <c r="P138" s="23">
        <v>47000</v>
      </c>
      <c r="Q138" s="24">
        <f>+FACTURACION[[#This Row],[CANTIDAD]]*FACTURACION[[#This Row],[VR UNITARIO]]/1000</f>
        <v>141</v>
      </c>
      <c r="R138" s="3" t="str">
        <f>+VLOOKUP(FACTURACION[[#This Row],[NIT]],TABLACLIENTE,5,FALSE)</f>
        <v>MANIZALES</v>
      </c>
    </row>
    <row r="139" spans="3:18" s="11" customFormat="1" ht="11.25" customHeight="1">
      <c r="C139" s="13">
        <v>2013</v>
      </c>
      <c r="D139" s="17" t="s">
        <v>265</v>
      </c>
      <c r="E139" s="17">
        <f>MONTH(FACTURACION[[#This Row],[MES]]&amp;1)</f>
        <v>2</v>
      </c>
      <c r="F139" s="223">
        <f>DATE(FACTURACION[[#This Row],[AÑO]],FACTURACION[[#This Row],[Mes numero]],1)</f>
        <v>41306</v>
      </c>
      <c r="G139" s="159">
        <v>9480</v>
      </c>
      <c r="H139" s="20">
        <v>800202395</v>
      </c>
      <c r="I139" s="2" t="str">
        <f>+VLOOKUP(FACTURACION[[#This Row],[NIT]],TABLACLIENTE,2,FALSE)</f>
        <v>EFIGAS GAS NATURAL S.A. E.S.P. (EFIGAS S.A. E.S.P.)</v>
      </c>
      <c r="J139" s="2" t="s">
        <v>512</v>
      </c>
      <c r="K139" s="12" t="str">
        <f>+VLOOKUP(FACTURACION[[#This Row],[REFERENCIA]],CODINV,2,FALSE)</f>
        <v>DIAFRAGMA 2002 X 1 1/2</v>
      </c>
      <c r="L139" s="12" t="str">
        <f>IF(VLOOKUP(FACTURACION[[#This Row],[REFERENCIA]],CODINV,3,FALSE)=0,"",VLOOKUP(FACTURACION[[#This Row],[REFERENCIA]],CODINV,3,FALSE))</f>
        <v>70014P175</v>
      </c>
      <c r="M139" s="12" t="str">
        <f>+VLOOKUP(FACTURACION[[#This Row],[REFERENCIA]],CODINV,4,FALSE)</f>
        <v>REPUESTOS Y ACCESORIOS</v>
      </c>
      <c r="N139" s="12" t="str">
        <f>+VLOOKUP(FACTURACION[[#This Row],[REFERENCIA]],CODINV,5,FALSE)</f>
        <v>HONEYWELL</v>
      </c>
      <c r="O139" s="2">
        <v>2</v>
      </c>
      <c r="P139" s="23">
        <v>86000</v>
      </c>
      <c r="Q139" s="24">
        <f>+FACTURACION[[#This Row],[CANTIDAD]]*FACTURACION[[#This Row],[VR UNITARIO]]/1000</f>
        <v>172</v>
      </c>
      <c r="R139" s="3" t="str">
        <f>+VLOOKUP(FACTURACION[[#This Row],[NIT]],TABLACLIENTE,5,FALSE)</f>
        <v>MANIZALES</v>
      </c>
    </row>
    <row r="140" spans="3:18" s="11" customFormat="1" ht="11.25" customHeight="1">
      <c r="C140" s="13">
        <v>2013</v>
      </c>
      <c r="D140" s="17" t="s">
        <v>265</v>
      </c>
      <c r="E140" s="17">
        <f>MONTH(FACTURACION[[#This Row],[MES]]&amp;1)</f>
        <v>2</v>
      </c>
      <c r="F140" s="223">
        <f>DATE(FACTURACION[[#This Row],[AÑO]],FACTURACION[[#This Row],[Mes numero]],1)</f>
        <v>41306</v>
      </c>
      <c r="G140" s="159">
        <v>9468</v>
      </c>
      <c r="H140" s="25">
        <v>891101577</v>
      </c>
      <c r="I140" s="3" t="str">
        <f>+VLOOKUP(FACTURACION[[#This Row],[NIT]],TABLACLIENTE,2,FALSE)</f>
        <v>ALCANOS DE COLOMBIA S.A. E.S.P</v>
      </c>
      <c r="J140" s="2" t="s">
        <v>132</v>
      </c>
      <c r="K140" s="12" t="str">
        <f>+VLOOKUP(FACTURACION[[#This Row],[REFERENCIA]],CODINV,2,FALSE)</f>
        <v>KIT REPARACION BUNA N 80</v>
      </c>
      <c r="L140" s="12" t="str">
        <f>IF(VLOOKUP(FACTURACION[[#This Row],[REFERENCIA]],CODINV,3,FALSE)=0,"",VLOOKUP(FACTURACION[[#This Row],[REFERENCIA]],CODINV,3,FALSE))</f>
        <v>73914K010</v>
      </c>
      <c r="M140" s="12" t="str">
        <f>+VLOOKUP(FACTURACION[[#This Row],[REFERENCIA]],CODINV,4,FALSE)</f>
        <v>REPUESTOS Y ACCESORIOS</v>
      </c>
      <c r="N140" s="12" t="str">
        <f>+VLOOKUP(FACTURACION[[#This Row],[REFERENCIA]],CODINV,5,FALSE)</f>
        <v>HONEYWELL</v>
      </c>
      <c r="O140" s="2">
        <v>5</v>
      </c>
      <c r="P140" s="23">
        <v>58000</v>
      </c>
      <c r="Q140" s="24">
        <f>+FACTURACION[[#This Row],[CANTIDAD]]*FACTURACION[[#This Row],[VR UNITARIO]]/1000</f>
        <v>290</v>
      </c>
      <c r="R140" s="3" t="str">
        <f>+VLOOKUP(FACTURACION[[#This Row],[NIT]],TABLACLIENTE,5,FALSE)</f>
        <v>NEIVA</v>
      </c>
    </row>
    <row r="141" spans="3:18" s="11" customFormat="1" ht="11.25" customHeight="1">
      <c r="C141" s="13">
        <v>2013</v>
      </c>
      <c r="D141" s="17" t="s">
        <v>265</v>
      </c>
      <c r="E141" s="17">
        <f>MONTH(FACTURACION[[#This Row],[MES]]&amp;1)</f>
        <v>2</v>
      </c>
      <c r="F141" s="223">
        <f>DATE(FACTURACION[[#This Row],[AÑO]],FACTURACION[[#This Row],[Mes numero]],1)</f>
        <v>41306</v>
      </c>
      <c r="G141" s="159">
        <v>9472</v>
      </c>
      <c r="H141" s="25">
        <v>891101577</v>
      </c>
      <c r="I141" s="3" t="str">
        <f>+VLOOKUP(FACTURACION[[#This Row],[NIT]],TABLACLIENTE,2,FALSE)</f>
        <v>ALCANOS DE COLOMBIA S.A. E.S.P</v>
      </c>
      <c r="J141" s="2" t="s">
        <v>132</v>
      </c>
      <c r="K141" s="12" t="str">
        <f>+VLOOKUP(FACTURACION[[#This Row],[REFERENCIA]],CODINV,2,FALSE)</f>
        <v>KIT REPARACION BUNA N 80</v>
      </c>
      <c r="L141" s="12" t="str">
        <f>IF(VLOOKUP(FACTURACION[[#This Row],[REFERENCIA]],CODINV,3,FALSE)=0,"",VLOOKUP(FACTURACION[[#This Row],[REFERENCIA]],CODINV,3,FALSE))</f>
        <v>73914K010</v>
      </c>
      <c r="M141" s="12" t="str">
        <f>+VLOOKUP(FACTURACION[[#This Row],[REFERENCIA]],CODINV,4,FALSE)</f>
        <v>REPUESTOS Y ACCESORIOS</v>
      </c>
      <c r="N141" s="12" t="str">
        <f>+VLOOKUP(FACTURACION[[#This Row],[REFERENCIA]],CODINV,5,FALSE)</f>
        <v>HONEYWELL</v>
      </c>
      <c r="O141" s="2">
        <v>20</v>
      </c>
      <c r="P141" s="23">
        <v>58000</v>
      </c>
      <c r="Q141" s="24">
        <f>+FACTURACION[[#This Row],[CANTIDAD]]*FACTURACION[[#This Row],[VR UNITARIO]]/1000</f>
        <v>1160</v>
      </c>
      <c r="R141" s="3" t="str">
        <f>+VLOOKUP(FACTURACION[[#This Row],[NIT]],TABLACLIENTE,5,FALSE)</f>
        <v>NEIVA</v>
      </c>
    </row>
    <row r="142" spans="3:18" s="11" customFormat="1" ht="11.25" customHeight="1">
      <c r="C142" s="13">
        <v>2013</v>
      </c>
      <c r="D142" s="17" t="s">
        <v>265</v>
      </c>
      <c r="E142" s="17">
        <f>MONTH(FACTURACION[[#This Row],[MES]]&amp;1)</f>
        <v>2</v>
      </c>
      <c r="F142" s="223">
        <f>DATE(FACTURACION[[#This Row],[AÑO]],FACTURACION[[#This Row],[Mes numero]],1)</f>
        <v>41306</v>
      </c>
      <c r="G142" s="159">
        <v>9498</v>
      </c>
      <c r="H142" s="20">
        <v>900412658</v>
      </c>
      <c r="I142" s="12" t="str">
        <f>+VLOOKUP(FACTURACION[[#This Row],[NIT]],TABLACLIENTE,2,FALSE)</f>
        <v>AZUL INGENIERIA S.A.S.</v>
      </c>
      <c r="J142" s="2" t="s">
        <v>132</v>
      </c>
      <c r="K142" s="12" t="str">
        <f>+VLOOKUP(FACTURACION[[#This Row],[REFERENCIA]],CODINV,2,FALSE)</f>
        <v>KIT REPARACION BUNA N 80</v>
      </c>
      <c r="L142" s="12" t="str">
        <f>IF(VLOOKUP(FACTURACION[[#This Row],[REFERENCIA]],CODINV,3,FALSE)=0,"",VLOOKUP(FACTURACION[[#This Row],[REFERENCIA]],CODINV,3,FALSE))</f>
        <v>73914K010</v>
      </c>
      <c r="M142" s="12" t="str">
        <f>+VLOOKUP(FACTURACION[[#This Row],[REFERENCIA]],CODINV,4,FALSE)</f>
        <v>REPUESTOS Y ACCESORIOS</v>
      </c>
      <c r="N142" s="12" t="str">
        <f>+VLOOKUP(FACTURACION[[#This Row],[REFERENCIA]],CODINV,5,FALSE)</f>
        <v>HONEYWELL</v>
      </c>
      <c r="O142" s="2">
        <v>6</v>
      </c>
      <c r="P142" s="23">
        <v>57000</v>
      </c>
      <c r="Q142" s="24">
        <f>+FACTURACION[[#This Row],[CANTIDAD]]*FACTURACION[[#This Row],[VR UNITARIO]]/1000</f>
        <v>342</v>
      </c>
      <c r="R142" s="3" t="str">
        <f>+VLOOKUP(FACTURACION[[#This Row],[NIT]],TABLACLIENTE,5,FALSE)</f>
        <v>MEDELLIN</v>
      </c>
    </row>
    <row r="143" spans="3:18" s="11" customFormat="1" ht="11.25" customHeight="1">
      <c r="C143" s="13">
        <v>2013</v>
      </c>
      <c r="D143" s="17" t="s">
        <v>265</v>
      </c>
      <c r="E143" s="17">
        <f>MONTH(FACTURACION[[#This Row],[MES]]&amp;1)</f>
        <v>2</v>
      </c>
      <c r="F143" s="223">
        <f>DATE(FACTURACION[[#This Row],[AÑO]],FACTURACION[[#This Row],[Mes numero]],1)</f>
        <v>41306</v>
      </c>
      <c r="G143" s="159">
        <v>9487</v>
      </c>
      <c r="H143" s="20">
        <v>900155947</v>
      </c>
      <c r="I143" s="2" t="str">
        <f>+VLOOKUP(FACTURACION[[#This Row],[NIT]],TABLACLIENTE,2,FALSE)</f>
        <v>INGENIERIA DE MONTAJE Y MANTENIMIENTO DE ESTACIONES DE SERVICIO LTDA  (IMMES LTDA)</v>
      </c>
      <c r="J143" s="2" t="s">
        <v>132</v>
      </c>
      <c r="K143" s="12" t="str">
        <f>+VLOOKUP(FACTURACION[[#This Row],[REFERENCIA]],CODINV,2,FALSE)</f>
        <v>KIT REPARACION BUNA N 80</v>
      </c>
      <c r="L143" s="12" t="str">
        <f>IF(VLOOKUP(FACTURACION[[#This Row],[REFERENCIA]],CODINV,3,FALSE)=0,"",VLOOKUP(FACTURACION[[#This Row],[REFERENCIA]],CODINV,3,FALSE))</f>
        <v>73914K010</v>
      </c>
      <c r="M143" s="12" t="str">
        <f>+VLOOKUP(FACTURACION[[#This Row],[REFERENCIA]],CODINV,4,FALSE)</f>
        <v>REPUESTOS Y ACCESORIOS</v>
      </c>
      <c r="N143" s="12" t="str">
        <f>+VLOOKUP(FACTURACION[[#This Row],[REFERENCIA]],CODINV,5,FALSE)</f>
        <v>HONEYWELL</v>
      </c>
      <c r="O143" s="2">
        <v>1</v>
      </c>
      <c r="P143" s="23">
        <v>45000</v>
      </c>
      <c r="Q143" s="24">
        <f>+FACTURACION[[#This Row],[CANTIDAD]]*FACTURACION[[#This Row],[VR UNITARIO]]/1000</f>
        <v>45</v>
      </c>
      <c r="R143" s="3" t="str">
        <f>+VLOOKUP(FACTURACION[[#This Row],[NIT]],TABLACLIENTE,5,FALSE)</f>
        <v>BOGOTÁ D.C.</v>
      </c>
    </row>
    <row r="144" spans="3:18" s="11" customFormat="1" ht="11.25" customHeight="1">
      <c r="C144" s="13">
        <v>2013</v>
      </c>
      <c r="D144" s="17" t="s">
        <v>265</v>
      </c>
      <c r="E144" s="17">
        <f>MONTH(FACTURACION[[#This Row],[MES]]&amp;1)</f>
        <v>2</v>
      </c>
      <c r="F144" s="223">
        <f>DATE(FACTURACION[[#This Row],[AÑO]],FACTURACION[[#This Row],[Mes numero]],1)</f>
        <v>41306</v>
      </c>
      <c r="G144" s="159">
        <v>9492</v>
      </c>
      <c r="H144" s="25">
        <v>891101577</v>
      </c>
      <c r="I144" s="3" t="str">
        <f>+VLOOKUP(FACTURACION[[#This Row],[NIT]],TABLACLIENTE,2,FALSE)</f>
        <v>ALCANOS DE COLOMBIA S.A. E.S.P</v>
      </c>
      <c r="J144" s="2" t="s">
        <v>61</v>
      </c>
      <c r="K144" s="12" t="str">
        <f>+VLOOKUP(FACTURACION[[#This Row],[REFERENCIA]],CODINV,2,FALSE)</f>
        <v>MANGA 2" S300 H7</v>
      </c>
      <c r="L144" s="12" t="str">
        <f>IF(VLOOKUP(FACTURACION[[#This Row],[REFERENCIA]],CODINV,3,FALSE)=0,"",VLOOKUP(FACTURACION[[#This Row],[REFERENCIA]],CODINV,3,FALSE))</f>
        <v>73404P002</v>
      </c>
      <c r="M144" s="12" t="str">
        <f>+VLOOKUP(FACTURACION[[#This Row],[REFERENCIA]],CODINV,4,FALSE)</f>
        <v>MANGAS</v>
      </c>
      <c r="N144" s="12" t="str">
        <f>+VLOOKUP(FACTURACION[[#This Row],[REFERENCIA]],CODINV,5,FALSE)</f>
        <v>HONEYWELL</v>
      </c>
      <c r="O144" s="2">
        <v>15</v>
      </c>
      <c r="P144" s="23">
        <v>283617</v>
      </c>
      <c r="Q144" s="24">
        <f>+FACTURACION[[#This Row],[CANTIDAD]]*FACTURACION[[#This Row],[VR UNITARIO]]/1000</f>
        <v>4254.2550000000001</v>
      </c>
      <c r="R144" s="3" t="str">
        <f>+VLOOKUP(FACTURACION[[#This Row],[NIT]],TABLACLIENTE,5,FALSE)</f>
        <v>NEIVA</v>
      </c>
    </row>
    <row r="145" spans="3:18" s="11" customFormat="1" ht="11.25" customHeight="1">
      <c r="C145" s="13">
        <v>2013</v>
      </c>
      <c r="D145" s="17" t="s">
        <v>265</v>
      </c>
      <c r="E145" s="17">
        <f>MONTH(FACTURACION[[#This Row],[MES]]&amp;1)</f>
        <v>2</v>
      </c>
      <c r="F145" s="223">
        <f>DATE(FACTURACION[[#This Row],[AÑO]],FACTURACION[[#This Row],[Mes numero]],1)</f>
        <v>41306</v>
      </c>
      <c r="G145" s="159">
        <v>9487</v>
      </c>
      <c r="H145" s="20">
        <v>900155947</v>
      </c>
      <c r="I145" s="2" t="str">
        <f>+VLOOKUP(FACTURACION[[#This Row],[NIT]],TABLACLIENTE,2,FALSE)</f>
        <v>INGENIERIA DE MONTAJE Y MANTENIMIENTO DE ESTACIONES DE SERVICIO LTDA  (IMMES LTDA)</v>
      </c>
      <c r="J145" s="2" t="s">
        <v>61</v>
      </c>
      <c r="K145" s="12" t="str">
        <f>+VLOOKUP(FACTURACION[[#This Row],[REFERENCIA]],CODINV,2,FALSE)</f>
        <v>MANGA 2" S300 H7</v>
      </c>
      <c r="L145" s="12" t="str">
        <f>IF(VLOOKUP(FACTURACION[[#This Row],[REFERENCIA]],CODINV,3,FALSE)=0,"",VLOOKUP(FACTURACION[[#This Row],[REFERENCIA]],CODINV,3,FALSE))</f>
        <v>73404P002</v>
      </c>
      <c r="M145" s="12" t="str">
        <f>+VLOOKUP(FACTURACION[[#This Row],[REFERENCIA]],CODINV,4,FALSE)</f>
        <v>MANGAS</v>
      </c>
      <c r="N145" s="12" t="str">
        <f>+VLOOKUP(FACTURACION[[#This Row],[REFERENCIA]],CODINV,5,FALSE)</f>
        <v>HONEYWELL</v>
      </c>
      <c r="O145" s="2">
        <v>2</v>
      </c>
      <c r="P145" s="23">
        <v>250000</v>
      </c>
      <c r="Q145" s="24">
        <f>+FACTURACION[[#This Row],[CANTIDAD]]*FACTURACION[[#This Row],[VR UNITARIO]]/1000</f>
        <v>500</v>
      </c>
      <c r="R145" s="3" t="str">
        <f>+VLOOKUP(FACTURACION[[#This Row],[NIT]],TABLACLIENTE,5,FALSE)</f>
        <v>BOGOTÁ D.C.</v>
      </c>
    </row>
    <row r="146" spans="3:18" s="11" customFormat="1" ht="11.25" customHeight="1">
      <c r="C146" s="13">
        <v>2013</v>
      </c>
      <c r="D146" s="17" t="s">
        <v>265</v>
      </c>
      <c r="E146" s="17">
        <f>MONTH(FACTURACION[[#This Row],[MES]]&amp;1)</f>
        <v>2</v>
      </c>
      <c r="F146" s="223">
        <f>DATE(FACTURACION[[#This Row],[AÑO]],FACTURACION[[#This Row],[Mes numero]],1)</f>
        <v>41306</v>
      </c>
      <c r="G146" s="159">
        <v>9504</v>
      </c>
      <c r="H146" s="20">
        <v>900175830</v>
      </c>
      <c r="I146" s="2" t="str">
        <f>+VLOOKUP(FACTURACION[[#This Row],[NIT]],TABLACLIENTE,2,FALSE)</f>
        <v xml:space="preserve">COMBUSTIBLES LIQUIDOS DE COLOMBIA S.A E.S.P  (CLC S.A E.S.P)
</v>
      </c>
      <c r="J146" s="2" t="s">
        <v>791</v>
      </c>
      <c r="K146" s="12" t="str">
        <f>+VLOOKUP(FACTURACION[[#This Row],[REFERENCIA]],CODINV,2,FALSE)</f>
        <v>SOFTWARE V BASICA · SERIAL 48002</v>
      </c>
      <c r="L146" s="12" t="str">
        <f>IF(VLOOKUP(FACTURACION[[#This Row],[REFERENCIA]],CODINV,3,FALSE)=0,"",VLOOKUP(FACTURACION[[#This Row],[REFERENCIA]],CODINV,3,FALSE))</f>
        <v>72-048-001</v>
      </c>
      <c r="M146" s="12" t="str">
        <f>+VLOOKUP(FACTURACION[[#This Row],[REFERENCIA]],CODINV,4,FALSE)</f>
        <v>REPUESTOS Y ACCESORIOS</v>
      </c>
      <c r="N146" s="12" t="str">
        <f>+VLOOKUP(FACTURACION[[#This Row],[REFERENCIA]],CODINV,5,FALSE)</f>
        <v>RED SEAL MEASUREMENT</v>
      </c>
      <c r="O146" s="2">
        <v>2</v>
      </c>
      <c r="P146" s="23">
        <v>62937</v>
      </c>
      <c r="Q146" s="24">
        <f>+FACTURACION[[#This Row],[CANTIDAD]]*FACTURACION[[#This Row],[VR UNITARIO]]/1000</f>
        <v>125.874</v>
      </c>
      <c r="R146" s="3" t="str">
        <f>+VLOOKUP(FACTURACION[[#This Row],[NIT]],TABLACLIENTE,5,FALSE)</f>
        <v>BOGOTÁ D.C.</v>
      </c>
    </row>
    <row r="147" spans="3:18" s="11" customFormat="1" ht="11.25" customHeight="1">
      <c r="C147" s="13">
        <v>2013</v>
      </c>
      <c r="D147" s="17" t="s">
        <v>265</v>
      </c>
      <c r="E147" s="17">
        <f>MONTH(FACTURACION[[#This Row],[MES]]&amp;1)</f>
        <v>2</v>
      </c>
      <c r="F147" s="223">
        <f>DATE(FACTURACION[[#This Row],[AÑO]],FACTURACION[[#This Row],[Mes numero]],1)</f>
        <v>41306</v>
      </c>
      <c r="G147" s="159">
        <v>9483</v>
      </c>
      <c r="H147" s="20">
        <v>890500726</v>
      </c>
      <c r="I147" s="2" t="str">
        <f>+VLOOKUP(FACTURACION[[#This Row],[NIT]],TABLACLIENTE,2,FALSE)</f>
        <v>NORTESANTANDEREANA DE GAS S.A. E.S.P (NORGAS S.A. E.S.P.)</v>
      </c>
      <c r="J147" s="2" t="s">
        <v>791</v>
      </c>
      <c r="K147" s="12" t="str">
        <f>+VLOOKUP(FACTURACION[[#This Row],[REFERENCIA]],CODINV,2,FALSE)</f>
        <v>SOFTWARE V BASICA · SERIAL 48002</v>
      </c>
      <c r="L147" s="12" t="str">
        <f>IF(VLOOKUP(FACTURACION[[#This Row],[REFERENCIA]],CODINV,3,FALSE)=0,"",VLOOKUP(FACTURACION[[#This Row],[REFERENCIA]],CODINV,3,FALSE))</f>
        <v>72-048-001</v>
      </c>
      <c r="M147" s="12" t="str">
        <f>+VLOOKUP(FACTURACION[[#This Row],[REFERENCIA]],CODINV,4,FALSE)</f>
        <v>REPUESTOS Y ACCESORIOS</v>
      </c>
      <c r="N147" s="12" t="str">
        <f>+VLOOKUP(FACTURACION[[#This Row],[REFERENCIA]],CODINV,5,FALSE)</f>
        <v>RED SEAL MEASUREMENT</v>
      </c>
      <c r="O147" s="2">
        <v>1</v>
      </c>
      <c r="P147" s="23">
        <v>370000</v>
      </c>
      <c r="Q147" s="24">
        <f>+FACTURACION[[#This Row],[CANTIDAD]]*FACTURACION[[#This Row],[VR UNITARIO]]/1000</f>
        <v>370</v>
      </c>
      <c r="R147" s="3" t="str">
        <f>+VLOOKUP(FACTURACION[[#This Row],[NIT]],TABLACLIENTE,5,FALSE)</f>
        <v>BUCARAMANGA</v>
      </c>
    </row>
    <row r="148" spans="3:18" s="11" customFormat="1" ht="11.25" customHeight="1">
      <c r="C148" s="13">
        <v>2013</v>
      </c>
      <c r="D148" s="17" t="s">
        <v>265</v>
      </c>
      <c r="E148" s="17">
        <f>MONTH(FACTURACION[[#This Row],[MES]]&amp;1)</f>
        <v>2</v>
      </c>
      <c r="F148" s="223">
        <f>DATE(FACTURACION[[#This Row],[AÑO]],FACTURACION[[#This Row],[Mes numero]],1)</f>
        <v>41306</v>
      </c>
      <c r="G148" s="159">
        <v>9474</v>
      </c>
      <c r="H148" s="20">
        <v>830137252</v>
      </c>
      <c r="I148" s="2" t="str">
        <f>+VLOOKUP(FACTURACION[[#This Row],[NIT]],TABLACLIENTE,2,FALSE)</f>
        <v>SAGENCO SAS</v>
      </c>
      <c r="J148" s="2" t="s">
        <v>45</v>
      </c>
      <c r="K148" s="12" t="str">
        <f>+VLOOKUP(FACTURACION[[#This Row],[REFERENCIA]],CODINV,2,FALSE)</f>
        <v>REGULADOR  PRIMERA ETAPA</v>
      </c>
      <c r="L148" s="12" t="str">
        <f>IF(VLOOKUP(FACTURACION[[#This Row],[REFERENCIA]],CODINV,3,FALSE)=0,"",VLOOKUP(FACTURACION[[#This Row],[REFERENCIA]],CODINV,3,FALSE))</f>
        <v>1584VN</v>
      </c>
      <c r="M148" s="12" t="str">
        <f>+VLOOKUP(FACTURACION[[#This Row],[REFERENCIA]],CODINV,4,FALSE)</f>
        <v>REGULADORES</v>
      </c>
      <c r="N148" s="12" t="str">
        <f>+VLOOKUP(FACTURACION[[#This Row],[REFERENCIA]],CODINV,5,FALSE)</f>
        <v>REGO</v>
      </c>
      <c r="O148" s="2">
        <v>1</v>
      </c>
      <c r="P148" s="23">
        <v>152000</v>
      </c>
      <c r="Q148" s="24">
        <f>+FACTURACION[[#This Row],[CANTIDAD]]*FACTURACION[[#This Row],[VR UNITARIO]]/1000</f>
        <v>152</v>
      </c>
      <c r="R148" s="3" t="str">
        <f>+VLOOKUP(FACTURACION[[#This Row],[NIT]],TABLACLIENTE,5,FALSE)</f>
        <v>BOGOTÁ D.C.</v>
      </c>
    </row>
    <row r="149" spans="3:18" s="11" customFormat="1" ht="11.25" customHeight="1">
      <c r="C149" s="13">
        <v>2013</v>
      </c>
      <c r="D149" s="17" t="s">
        <v>265</v>
      </c>
      <c r="E149" s="17">
        <f>MONTH(FACTURACION[[#This Row],[MES]]&amp;1)</f>
        <v>2</v>
      </c>
      <c r="F149" s="223">
        <f>DATE(FACTURACION[[#This Row],[AÑO]],FACTURACION[[#This Row],[Mes numero]],1)</f>
        <v>41306</v>
      </c>
      <c r="G149" s="159">
        <v>9457</v>
      </c>
      <c r="H149" s="20">
        <v>900362180</v>
      </c>
      <c r="I149" s="2" t="str">
        <f>+VLOOKUP(FACTURACION[[#This Row],[NIT]],TABLACLIENTE,2,FALSE)</f>
        <v xml:space="preserve">EQUIPOS Y SERVICIOS ALOSAN S A S </v>
      </c>
      <c r="J149" s="2" t="s">
        <v>35</v>
      </c>
      <c r="K149" s="12" t="str">
        <f>+VLOOKUP(FACTURACION[[#This Row],[REFERENCIA]],CODINV,2,FALSE)</f>
        <v>REGULADOR 3/4"  PRIMERA ETAPA POL</v>
      </c>
      <c r="L149" s="12" t="str">
        <f>IF(VLOOKUP(FACTURACION[[#This Row],[REFERENCIA]],CODINV,3,FALSE)=0,"",VLOOKUP(FACTURACION[[#This Row],[REFERENCIA]],CODINV,3,FALSE))</f>
        <v>LV4403TR96</v>
      </c>
      <c r="M149" s="12" t="str">
        <f>+VLOOKUP(FACTURACION[[#This Row],[REFERENCIA]],CODINV,4,FALSE)</f>
        <v>REGULADORES</v>
      </c>
      <c r="N149" s="12" t="str">
        <f>+VLOOKUP(FACTURACION[[#This Row],[REFERENCIA]],CODINV,5,FALSE)</f>
        <v>REGO</v>
      </c>
      <c r="O149" s="2">
        <v>1</v>
      </c>
      <c r="P149" s="23">
        <v>93000</v>
      </c>
      <c r="Q149" s="24">
        <f>+FACTURACION[[#This Row],[CANTIDAD]]*FACTURACION[[#This Row],[VR UNITARIO]]/1000</f>
        <v>93</v>
      </c>
      <c r="R149" s="3" t="str">
        <f>+VLOOKUP(FACTURACION[[#This Row],[NIT]],TABLACLIENTE,5,FALSE)</f>
        <v>BOGOTÁ D.C.</v>
      </c>
    </row>
    <row r="150" spans="3:18" s="11" customFormat="1" ht="11.25" customHeight="1">
      <c r="C150" s="13">
        <v>2013</v>
      </c>
      <c r="D150" s="17" t="s">
        <v>265</v>
      </c>
      <c r="E150" s="17">
        <f>MONTH(FACTURACION[[#This Row],[MES]]&amp;1)</f>
        <v>2</v>
      </c>
      <c r="F150" s="223">
        <f>DATE(FACTURACION[[#This Row],[AÑO]],FACTURACION[[#This Row],[Mes numero]],1)</f>
        <v>41306</v>
      </c>
      <c r="G150" s="159">
        <v>9494</v>
      </c>
      <c r="H150" s="20">
        <v>800074033</v>
      </c>
      <c r="I150" s="2" t="str">
        <f>+VLOOKUP(FACTURACION[[#This Row],[NIT]],TABLACLIENTE,2,FALSE)</f>
        <v>COMPAÑIAS ASOCIADAS DE GAS S.A. E.S.P (ASOGAS SA ESP)</v>
      </c>
      <c r="J150" s="2" t="s">
        <v>1248</v>
      </c>
      <c r="K150" s="12" t="str">
        <f>+VLOOKUP(FACTURACION[[#This Row],[REFERENCIA]],CODINV,2,FALSE)</f>
        <v>LPG REGULATOR</v>
      </c>
      <c r="L150" s="12" t="str">
        <f>IF(VLOOKUP(FACTURACION[[#This Row],[REFERENCIA]],CODINV,3,FALSE)=0,"",VLOOKUP(FACTURACION[[#This Row],[REFERENCIA]],CODINV,3,FALSE))</f>
        <v>LV5503B6</v>
      </c>
      <c r="M150" s="12" t="str">
        <f>+VLOOKUP(FACTURACION[[#This Row],[REFERENCIA]],CODINV,4,FALSE)</f>
        <v>REPUESTOS Y ACCESORIOS</v>
      </c>
      <c r="N150" s="12" t="str">
        <f>+VLOOKUP(FACTURACION[[#This Row],[REFERENCIA]],CODINV,5,FALSE)</f>
        <v>REGO</v>
      </c>
      <c r="O150" s="2">
        <v>2</v>
      </c>
      <c r="P150" s="23">
        <v>175000</v>
      </c>
      <c r="Q150" s="24">
        <f>+FACTURACION[[#This Row],[CANTIDAD]]*FACTURACION[[#This Row],[VR UNITARIO]]/1000</f>
        <v>350</v>
      </c>
      <c r="R150" s="3" t="str">
        <f>+VLOOKUP(FACTURACION[[#This Row],[NIT]],TABLACLIENTE,5,FALSE)</f>
        <v>MOSQUERA</v>
      </c>
    </row>
    <row r="151" spans="3:18" s="11" customFormat="1" ht="11.25" customHeight="1">
      <c r="C151" s="13">
        <v>2013</v>
      </c>
      <c r="D151" s="17" t="s">
        <v>265</v>
      </c>
      <c r="E151" s="17">
        <f>MONTH(FACTURACION[[#This Row],[MES]]&amp;1)</f>
        <v>2</v>
      </c>
      <c r="F151" s="223">
        <f>DATE(FACTURACION[[#This Row],[AÑO]],FACTURACION[[#This Row],[Mes numero]],1)</f>
        <v>41306</v>
      </c>
      <c r="G151" s="159">
        <v>9473</v>
      </c>
      <c r="H151" s="20">
        <v>830137252</v>
      </c>
      <c r="I151" s="2" t="str">
        <f>+VLOOKUP(FACTURACION[[#This Row],[NIT]],TABLACLIENTE,2,FALSE)</f>
        <v>SAGENCO SAS</v>
      </c>
      <c r="J151" s="2" t="s">
        <v>98</v>
      </c>
      <c r="K151" s="12" t="str">
        <f>+VLOOKUP(FACTURACION[[#This Row],[REFERENCIA]],CODINV,2,FALSE)</f>
        <v>MULTIVALVULA 1".</v>
      </c>
      <c r="L151" s="12" t="str">
        <f>IF(VLOOKUP(FACTURACION[[#This Row],[REFERENCIA]],CODINV,3,FALSE)=0,"",VLOOKUP(FACTURACION[[#This Row],[REFERENCIA]],CODINV,3,FALSE))</f>
        <v>6542R12.0</v>
      </c>
      <c r="M151" s="12" t="str">
        <f>+VLOOKUP(FACTURACION[[#This Row],[REFERENCIA]],CODINV,4,FALSE)</f>
        <v>VÁLVULAS Y MULTIVÁLVULAS</v>
      </c>
      <c r="N151" s="12" t="str">
        <f>+VLOOKUP(FACTURACION[[#This Row],[REFERENCIA]],CODINV,5,FALSE)</f>
        <v>REGO</v>
      </c>
      <c r="O151" s="2">
        <v>1</v>
      </c>
      <c r="P151" s="23">
        <v>160000</v>
      </c>
      <c r="Q151" s="24">
        <f>+FACTURACION[[#This Row],[CANTIDAD]]*FACTURACION[[#This Row],[VR UNITARIO]]/1000</f>
        <v>160</v>
      </c>
      <c r="R151" s="3" t="str">
        <f>+VLOOKUP(FACTURACION[[#This Row],[NIT]],TABLACLIENTE,5,FALSE)</f>
        <v>BOGOTÁ D.C.</v>
      </c>
    </row>
    <row r="152" spans="3:18" s="11" customFormat="1" ht="11.25" customHeight="1">
      <c r="C152" s="13">
        <v>2013</v>
      </c>
      <c r="D152" s="17" t="s">
        <v>265</v>
      </c>
      <c r="E152" s="17">
        <f>MONTH(FACTURACION[[#This Row],[MES]]&amp;1)</f>
        <v>2</v>
      </c>
      <c r="F152" s="223">
        <f>DATE(FACTURACION[[#This Row],[AÑO]],FACTURACION[[#This Row],[Mes numero]],1)</f>
        <v>41306</v>
      </c>
      <c r="G152" s="159">
        <v>9485</v>
      </c>
      <c r="H152" s="20">
        <v>830137252</v>
      </c>
      <c r="I152" s="2" t="str">
        <f>+VLOOKUP(FACTURACION[[#This Row],[NIT]],TABLACLIENTE,2,FALSE)</f>
        <v>SAGENCO SAS</v>
      </c>
      <c r="J152" s="2" t="s">
        <v>98</v>
      </c>
      <c r="K152" s="12" t="str">
        <f>+VLOOKUP(FACTURACION[[#This Row],[REFERENCIA]],CODINV,2,FALSE)</f>
        <v>MULTIVALVULA 1".</v>
      </c>
      <c r="L152" s="12" t="str">
        <f>IF(VLOOKUP(FACTURACION[[#This Row],[REFERENCIA]],CODINV,3,FALSE)=0,"",VLOOKUP(FACTURACION[[#This Row],[REFERENCIA]],CODINV,3,FALSE))</f>
        <v>6542R12.0</v>
      </c>
      <c r="M152" s="12" t="str">
        <f>+VLOOKUP(FACTURACION[[#This Row],[REFERENCIA]],CODINV,4,FALSE)</f>
        <v>VÁLVULAS Y MULTIVÁLVULAS</v>
      </c>
      <c r="N152" s="12" t="str">
        <f>+VLOOKUP(FACTURACION[[#This Row],[REFERENCIA]],CODINV,5,FALSE)</f>
        <v>REGO</v>
      </c>
      <c r="O152" s="2">
        <v>8</v>
      </c>
      <c r="P152" s="23">
        <v>160000</v>
      </c>
      <c r="Q152" s="24">
        <f>+FACTURACION[[#This Row],[CANTIDAD]]*FACTURACION[[#This Row],[VR UNITARIO]]/1000</f>
        <v>1280</v>
      </c>
      <c r="R152" s="3" t="str">
        <f>+VLOOKUP(FACTURACION[[#This Row],[NIT]],TABLACLIENTE,5,FALSE)</f>
        <v>BOGOTÁ D.C.</v>
      </c>
    </row>
    <row r="153" spans="3:18" s="11" customFormat="1" ht="11.25" customHeight="1">
      <c r="C153" s="13">
        <v>2013</v>
      </c>
      <c r="D153" s="17" t="s">
        <v>265</v>
      </c>
      <c r="E153" s="17">
        <f>MONTH(FACTURACION[[#This Row],[MES]]&amp;1)</f>
        <v>2</v>
      </c>
      <c r="F153" s="223">
        <f>DATE(FACTURACION[[#This Row],[AÑO]],FACTURACION[[#This Row],[Mes numero]],1)</f>
        <v>41306</v>
      </c>
      <c r="G153" s="159">
        <v>9488</v>
      </c>
      <c r="H153" s="20">
        <v>830137252</v>
      </c>
      <c r="I153" s="2" t="str">
        <f>+VLOOKUP(FACTURACION[[#This Row],[NIT]],TABLACLIENTE,2,FALSE)</f>
        <v>SAGENCO SAS</v>
      </c>
      <c r="J153" s="2" t="s">
        <v>98</v>
      </c>
      <c r="K153" s="12" t="str">
        <f>+VLOOKUP(FACTURACION[[#This Row],[REFERENCIA]],CODINV,2,FALSE)</f>
        <v>MULTIVALVULA 1".</v>
      </c>
      <c r="L153" s="12" t="str">
        <f>IF(VLOOKUP(FACTURACION[[#This Row],[REFERENCIA]],CODINV,3,FALSE)=0,"",VLOOKUP(FACTURACION[[#This Row],[REFERENCIA]],CODINV,3,FALSE))</f>
        <v>6542R12.0</v>
      </c>
      <c r="M153" s="12" t="str">
        <f>+VLOOKUP(FACTURACION[[#This Row],[REFERENCIA]],CODINV,4,FALSE)</f>
        <v>VÁLVULAS Y MULTIVÁLVULAS</v>
      </c>
      <c r="N153" s="12" t="str">
        <f>+VLOOKUP(FACTURACION[[#This Row],[REFERENCIA]],CODINV,5,FALSE)</f>
        <v>REGO</v>
      </c>
      <c r="O153" s="2">
        <v>3</v>
      </c>
      <c r="P153" s="23">
        <v>160000</v>
      </c>
      <c r="Q153" s="24">
        <f>+FACTURACION[[#This Row],[CANTIDAD]]*FACTURACION[[#This Row],[VR UNITARIO]]/1000</f>
        <v>480</v>
      </c>
      <c r="R153" s="3" t="str">
        <f>+VLOOKUP(FACTURACION[[#This Row],[NIT]],TABLACLIENTE,5,FALSE)</f>
        <v>BOGOTÁ D.C.</v>
      </c>
    </row>
    <row r="154" spans="3:18" s="11" customFormat="1" ht="11.25" customHeight="1">
      <c r="C154" s="13">
        <v>2013</v>
      </c>
      <c r="D154" s="17" t="s">
        <v>265</v>
      </c>
      <c r="E154" s="17">
        <f>MONTH(FACTURACION[[#This Row],[MES]]&amp;1)</f>
        <v>2</v>
      </c>
      <c r="F154" s="223">
        <f>DATE(FACTURACION[[#This Row],[AÑO]],FACTURACION[[#This Row],[Mes numero]],1)</f>
        <v>41306</v>
      </c>
      <c r="G154" s="159">
        <v>9501</v>
      </c>
      <c r="H154" s="20">
        <v>830137252</v>
      </c>
      <c r="I154" s="2" t="str">
        <f>+VLOOKUP(FACTURACION[[#This Row],[NIT]],TABLACLIENTE,2,FALSE)</f>
        <v>SAGENCO SAS</v>
      </c>
      <c r="J154" s="2" t="s">
        <v>98</v>
      </c>
      <c r="K154" s="12" t="str">
        <f>+VLOOKUP(FACTURACION[[#This Row],[REFERENCIA]],CODINV,2,FALSE)</f>
        <v>MULTIVALVULA 1".</v>
      </c>
      <c r="L154" s="12" t="str">
        <f>IF(VLOOKUP(FACTURACION[[#This Row],[REFERENCIA]],CODINV,3,FALSE)=0,"",VLOOKUP(FACTURACION[[#This Row],[REFERENCIA]],CODINV,3,FALSE))</f>
        <v>6542R12.0</v>
      </c>
      <c r="M154" s="12" t="str">
        <f>+VLOOKUP(FACTURACION[[#This Row],[REFERENCIA]],CODINV,4,FALSE)</f>
        <v>VÁLVULAS Y MULTIVÁLVULAS</v>
      </c>
      <c r="N154" s="12" t="str">
        <f>+VLOOKUP(FACTURACION[[#This Row],[REFERENCIA]],CODINV,5,FALSE)</f>
        <v>REGO</v>
      </c>
      <c r="O154" s="2">
        <v>4</v>
      </c>
      <c r="P154" s="23">
        <v>160000</v>
      </c>
      <c r="Q154" s="24">
        <f>+FACTURACION[[#This Row],[CANTIDAD]]*FACTURACION[[#This Row],[VR UNITARIO]]/1000</f>
        <v>640</v>
      </c>
      <c r="R154" s="3" t="str">
        <f>+VLOOKUP(FACTURACION[[#This Row],[NIT]],TABLACLIENTE,5,FALSE)</f>
        <v>BOGOTÁ D.C.</v>
      </c>
    </row>
    <row r="155" spans="3:18" s="11" customFormat="1" ht="11.25" customHeight="1">
      <c r="C155" s="13">
        <v>2013</v>
      </c>
      <c r="D155" s="17" t="s">
        <v>265</v>
      </c>
      <c r="E155" s="17">
        <f>MONTH(FACTURACION[[#This Row],[MES]]&amp;1)</f>
        <v>2</v>
      </c>
      <c r="F155" s="223">
        <f>DATE(FACTURACION[[#This Row],[AÑO]],FACTURACION[[#This Row],[Mes numero]],1)</f>
        <v>41306</v>
      </c>
      <c r="G155" s="159">
        <v>9507</v>
      </c>
      <c r="H155" s="20">
        <v>830137252</v>
      </c>
      <c r="I155" s="2" t="str">
        <f>+VLOOKUP(FACTURACION[[#This Row],[NIT]],TABLACLIENTE,2,FALSE)</f>
        <v>SAGENCO SAS</v>
      </c>
      <c r="J155" s="2" t="s">
        <v>169</v>
      </c>
      <c r="K155" s="12" t="str">
        <f>+VLOOKUP(FACTURACION[[#This Row],[REFERENCIA]],CODINV,2,FALSE)</f>
        <v>VALVULA DE ALIVIO HIDROSTATICA 1/4"</v>
      </c>
      <c r="L155" s="12" t="str">
        <f>IF(VLOOKUP(FACTURACION[[#This Row],[REFERENCIA]],CODINV,3,FALSE)=0,"",VLOOKUP(FACTURACION[[#This Row],[REFERENCIA]],CODINV,3,FALSE))</f>
        <v>3127U</v>
      </c>
      <c r="M155" s="12" t="str">
        <f>+VLOOKUP(FACTURACION[[#This Row],[REFERENCIA]],CODINV,4,FALSE)</f>
        <v>VÁLVULAS Y MULTIVÁLVULAS</v>
      </c>
      <c r="N155" s="12" t="str">
        <f>+VLOOKUP(FACTURACION[[#This Row],[REFERENCIA]],CODINV,5,FALSE)</f>
        <v>REGO</v>
      </c>
      <c r="O155" s="2">
        <v>1</v>
      </c>
      <c r="P155" s="23">
        <v>26000</v>
      </c>
      <c r="Q155" s="24">
        <f>+FACTURACION[[#This Row],[CANTIDAD]]*FACTURACION[[#This Row],[VR UNITARIO]]/1000</f>
        <v>26</v>
      </c>
      <c r="R155" s="3" t="str">
        <f>+VLOOKUP(FACTURACION[[#This Row],[NIT]],TABLACLIENTE,5,FALSE)</f>
        <v>BOGOTÁ D.C.</v>
      </c>
    </row>
    <row r="156" spans="3:18" s="11" customFormat="1" ht="11.25" customHeight="1">
      <c r="C156" s="13">
        <v>2013</v>
      </c>
      <c r="D156" s="17" t="s">
        <v>265</v>
      </c>
      <c r="E156" s="17">
        <f>MONTH(FACTURACION[[#This Row],[MES]]&amp;1)</f>
        <v>2</v>
      </c>
      <c r="F156" s="223">
        <f>DATE(FACTURACION[[#This Row],[AÑO]],FACTURACION[[#This Row],[Mes numero]],1)</f>
        <v>41306</v>
      </c>
      <c r="G156" s="159">
        <v>9473</v>
      </c>
      <c r="H156" s="20">
        <v>830137252</v>
      </c>
      <c r="I156" s="2" t="str">
        <f>+VLOOKUP(FACTURACION[[#This Row],[NIT]],TABLACLIENTE,2,FALSE)</f>
        <v>SAGENCO SAS</v>
      </c>
      <c r="J156" s="2" t="s">
        <v>469</v>
      </c>
      <c r="K156" s="12" t="str">
        <f>+VLOOKUP(FACTURACION[[#This Row],[REFERENCIA]],CODINV,2,FALSE)</f>
        <v>VALVULA DE ALIVIO EXTERNA 1 1/4"</v>
      </c>
      <c r="L156" s="12" t="str">
        <f>IF(VLOOKUP(FACTURACION[[#This Row],[REFERENCIA]],CODINV,3,FALSE)=0,"",VLOOKUP(FACTURACION[[#This Row],[REFERENCIA]],CODINV,3,FALSE))</f>
        <v>3132G</v>
      </c>
      <c r="M156" s="12" t="str">
        <f>+VLOOKUP(FACTURACION[[#This Row],[REFERENCIA]],CODINV,4,FALSE)</f>
        <v>VÁLVULAS Y MULTIVÁLVULAS</v>
      </c>
      <c r="N156" s="12" t="str">
        <f>+VLOOKUP(FACTURACION[[#This Row],[REFERENCIA]],CODINV,5,FALSE)</f>
        <v>REGO</v>
      </c>
      <c r="O156" s="2">
        <v>1</v>
      </c>
      <c r="P156" s="23">
        <v>169000</v>
      </c>
      <c r="Q156" s="24">
        <f>+FACTURACION[[#This Row],[CANTIDAD]]*FACTURACION[[#This Row],[VR UNITARIO]]/1000</f>
        <v>169</v>
      </c>
      <c r="R156" s="3" t="str">
        <f>+VLOOKUP(FACTURACION[[#This Row],[NIT]],TABLACLIENTE,5,FALSE)</f>
        <v>BOGOTÁ D.C.</v>
      </c>
    </row>
    <row r="157" spans="3:18" s="11" customFormat="1" ht="11.25" customHeight="1">
      <c r="C157" s="13">
        <v>2013</v>
      </c>
      <c r="D157" s="17" t="s">
        <v>265</v>
      </c>
      <c r="E157" s="17">
        <f>MONTH(FACTURACION[[#This Row],[MES]]&amp;1)</f>
        <v>2</v>
      </c>
      <c r="F157" s="223">
        <f>DATE(FACTURACION[[#This Row],[AÑO]],FACTURACION[[#This Row],[Mes numero]],1)</f>
        <v>41306</v>
      </c>
      <c r="G157" s="159">
        <v>9488</v>
      </c>
      <c r="H157" s="20">
        <v>830137252</v>
      </c>
      <c r="I157" s="2" t="str">
        <f>+VLOOKUP(FACTURACION[[#This Row],[NIT]],TABLACLIENTE,2,FALSE)</f>
        <v>SAGENCO SAS</v>
      </c>
      <c r="J157" s="2" t="s">
        <v>469</v>
      </c>
      <c r="K157" s="12" t="str">
        <f>+VLOOKUP(FACTURACION[[#This Row],[REFERENCIA]],CODINV,2,FALSE)</f>
        <v>VALVULA DE ALIVIO EXTERNA 1 1/4"</v>
      </c>
      <c r="L157" s="12" t="str">
        <f>IF(VLOOKUP(FACTURACION[[#This Row],[REFERENCIA]],CODINV,3,FALSE)=0,"",VLOOKUP(FACTURACION[[#This Row],[REFERENCIA]],CODINV,3,FALSE))</f>
        <v>3132G</v>
      </c>
      <c r="M157" s="12" t="str">
        <f>+VLOOKUP(FACTURACION[[#This Row],[REFERENCIA]],CODINV,4,FALSE)</f>
        <v>VÁLVULAS Y MULTIVÁLVULAS</v>
      </c>
      <c r="N157" s="12" t="str">
        <f>+VLOOKUP(FACTURACION[[#This Row],[REFERENCIA]],CODINV,5,FALSE)</f>
        <v>REGO</v>
      </c>
      <c r="O157" s="2">
        <v>1</v>
      </c>
      <c r="P157" s="23">
        <v>169000</v>
      </c>
      <c r="Q157" s="24">
        <f>+FACTURACION[[#This Row],[CANTIDAD]]*FACTURACION[[#This Row],[VR UNITARIO]]/1000</f>
        <v>169</v>
      </c>
      <c r="R157" s="3" t="str">
        <f>+VLOOKUP(FACTURACION[[#This Row],[NIT]],TABLACLIENTE,5,FALSE)</f>
        <v>BOGOTÁ D.C.</v>
      </c>
    </row>
    <row r="158" spans="3:18" s="11" customFormat="1" ht="11.25" customHeight="1">
      <c r="C158" s="13">
        <v>2013</v>
      </c>
      <c r="D158" s="17" t="s">
        <v>265</v>
      </c>
      <c r="E158" s="17">
        <f>MONTH(FACTURACION[[#This Row],[MES]]&amp;1)</f>
        <v>2</v>
      </c>
      <c r="F158" s="223">
        <f>DATE(FACTURACION[[#This Row],[AÑO]],FACTURACION[[#This Row],[Mes numero]],1)</f>
        <v>41306</v>
      </c>
      <c r="G158" s="159">
        <v>9495</v>
      </c>
      <c r="H158" s="20">
        <v>830137252</v>
      </c>
      <c r="I158" s="2" t="str">
        <f>+VLOOKUP(FACTURACION[[#This Row],[NIT]],TABLACLIENTE,2,FALSE)</f>
        <v>SAGENCO SAS</v>
      </c>
      <c r="J158" s="2" t="s">
        <v>112</v>
      </c>
      <c r="K158" s="12" t="str">
        <f>+VLOOKUP(FACTURACION[[#This Row],[REFERENCIA]],CODINV,2,FALSE)</f>
        <v>VALVULA DE ALIVIO SEMINTERNA DE 1"</v>
      </c>
      <c r="L158" s="12" t="str">
        <f>IF(VLOOKUP(FACTURACION[[#This Row],[REFERENCIA]],CODINV,3,FALSE)=0,"",VLOOKUP(FACTURACION[[#This Row],[REFERENCIA]],CODINV,3,FALSE))</f>
        <v>8684G</v>
      </c>
      <c r="M158" s="12" t="str">
        <f>+VLOOKUP(FACTURACION[[#This Row],[REFERENCIA]],CODINV,4,FALSE)</f>
        <v>VÁLVULAS Y MULTIVÁLVULAS</v>
      </c>
      <c r="N158" s="12" t="str">
        <f>+VLOOKUP(FACTURACION[[#This Row],[REFERENCIA]],CODINV,5,FALSE)</f>
        <v>REGO</v>
      </c>
      <c r="O158" s="2">
        <v>2</v>
      </c>
      <c r="P158" s="23">
        <v>55000</v>
      </c>
      <c r="Q158" s="24">
        <f>+FACTURACION[[#This Row],[CANTIDAD]]*FACTURACION[[#This Row],[VR UNITARIO]]/1000</f>
        <v>110</v>
      </c>
      <c r="R158" s="3" t="str">
        <f>+VLOOKUP(FACTURACION[[#This Row],[NIT]],TABLACLIENTE,5,FALSE)</f>
        <v>BOGOTÁ D.C.</v>
      </c>
    </row>
    <row r="159" spans="3:18" s="11" customFormat="1" ht="11.25" customHeight="1">
      <c r="C159" s="13">
        <v>2013</v>
      </c>
      <c r="D159" s="17" t="s">
        <v>265</v>
      </c>
      <c r="E159" s="17">
        <f>MONTH(FACTURACION[[#This Row],[MES]]&amp;1)</f>
        <v>2</v>
      </c>
      <c r="F159" s="223">
        <f>DATE(FACTURACION[[#This Row],[AÑO]],FACTURACION[[#This Row],[Mes numero]],1)</f>
        <v>41306</v>
      </c>
      <c r="G159" s="159">
        <v>9473</v>
      </c>
      <c r="H159" s="20">
        <v>830137252</v>
      </c>
      <c r="I159" s="2" t="str">
        <f>+VLOOKUP(FACTURACION[[#This Row],[NIT]],TABLACLIENTE,2,FALSE)</f>
        <v>SAGENCO SAS</v>
      </c>
      <c r="J159" s="2" t="s">
        <v>36</v>
      </c>
      <c r="K159" s="12" t="str">
        <f>+VLOOKUP(FACTURACION[[#This Row],[REFERENCIA]],CODINV,2,FALSE)</f>
        <v>VALVULA DE EXCESO DE FLUJO 3/4"</v>
      </c>
      <c r="L159" s="12" t="str">
        <f>IF(VLOOKUP(FACTURACION[[#This Row],[REFERENCIA]],CODINV,3,FALSE)=0,"",VLOOKUP(FACTURACION[[#This Row],[REFERENCIA]],CODINV,3,FALSE))</f>
        <v>3272G</v>
      </c>
      <c r="M159" s="12" t="str">
        <f>+VLOOKUP(FACTURACION[[#This Row],[REFERENCIA]],CODINV,4,FALSE)</f>
        <v>VÁLVULAS Y MULTIVÁLVULAS</v>
      </c>
      <c r="N159" s="12" t="str">
        <f>+VLOOKUP(FACTURACION[[#This Row],[REFERENCIA]],CODINV,5,FALSE)</f>
        <v>REGO</v>
      </c>
      <c r="O159" s="2">
        <v>1</v>
      </c>
      <c r="P159" s="23">
        <v>33000</v>
      </c>
      <c r="Q159" s="24">
        <f>+FACTURACION[[#This Row],[CANTIDAD]]*FACTURACION[[#This Row],[VR UNITARIO]]/1000</f>
        <v>33</v>
      </c>
      <c r="R159" s="3" t="str">
        <f>+VLOOKUP(FACTURACION[[#This Row],[NIT]],TABLACLIENTE,5,FALSE)</f>
        <v>BOGOTÁ D.C.</v>
      </c>
    </row>
    <row r="160" spans="3:18" s="11" customFormat="1" ht="11.25" customHeight="1">
      <c r="C160" s="13">
        <v>2013</v>
      </c>
      <c r="D160" s="17" t="s">
        <v>265</v>
      </c>
      <c r="E160" s="17">
        <f>MONTH(FACTURACION[[#This Row],[MES]]&amp;1)</f>
        <v>2</v>
      </c>
      <c r="F160" s="223">
        <f>DATE(FACTURACION[[#This Row],[AÑO]],FACTURACION[[#This Row],[Mes numero]],1)</f>
        <v>41306</v>
      </c>
      <c r="G160" s="159">
        <v>9507</v>
      </c>
      <c r="H160" s="20">
        <v>830137252</v>
      </c>
      <c r="I160" s="2" t="str">
        <f>+VLOOKUP(FACTURACION[[#This Row],[NIT]],TABLACLIENTE,2,FALSE)</f>
        <v>SAGENCO SAS</v>
      </c>
      <c r="J160" s="2" t="s">
        <v>36</v>
      </c>
      <c r="K160" s="12" t="str">
        <f>+VLOOKUP(FACTURACION[[#This Row],[REFERENCIA]],CODINV,2,FALSE)</f>
        <v>VALVULA DE EXCESO DE FLUJO 3/4"</v>
      </c>
      <c r="L160" s="12" t="str">
        <f>IF(VLOOKUP(FACTURACION[[#This Row],[REFERENCIA]],CODINV,3,FALSE)=0,"",VLOOKUP(FACTURACION[[#This Row],[REFERENCIA]],CODINV,3,FALSE))</f>
        <v>3272G</v>
      </c>
      <c r="M160" s="12" t="str">
        <f>+VLOOKUP(FACTURACION[[#This Row],[REFERENCIA]],CODINV,4,FALSE)</f>
        <v>VÁLVULAS Y MULTIVÁLVULAS</v>
      </c>
      <c r="N160" s="12" t="str">
        <f>+VLOOKUP(FACTURACION[[#This Row],[REFERENCIA]],CODINV,5,FALSE)</f>
        <v>REGO</v>
      </c>
      <c r="O160" s="2">
        <v>1</v>
      </c>
      <c r="P160" s="23">
        <v>35000</v>
      </c>
      <c r="Q160" s="24">
        <f>+FACTURACION[[#This Row],[CANTIDAD]]*FACTURACION[[#This Row],[VR UNITARIO]]/1000</f>
        <v>35</v>
      </c>
      <c r="R160" s="3" t="str">
        <f>+VLOOKUP(FACTURACION[[#This Row],[NIT]],TABLACLIENTE,5,FALSE)</f>
        <v>BOGOTÁ D.C.</v>
      </c>
    </row>
    <row r="161" spans="3:18" s="11" customFormat="1" ht="11.25" customHeight="1">
      <c r="C161" s="13">
        <v>2013</v>
      </c>
      <c r="D161" s="17" t="s">
        <v>265</v>
      </c>
      <c r="E161" s="17">
        <f>MONTH(FACTURACION[[#This Row],[MES]]&amp;1)</f>
        <v>2</v>
      </c>
      <c r="F161" s="223">
        <f>DATE(FACTURACION[[#This Row],[AÑO]],FACTURACION[[#This Row],[Mes numero]],1)</f>
        <v>41306</v>
      </c>
      <c r="G161" s="159">
        <v>9495</v>
      </c>
      <c r="H161" s="20">
        <v>830137252</v>
      </c>
      <c r="I161" s="2" t="str">
        <f>+VLOOKUP(FACTURACION[[#This Row],[NIT]],TABLACLIENTE,2,FALSE)</f>
        <v>SAGENCO SAS</v>
      </c>
      <c r="J161" s="2" t="s">
        <v>105</v>
      </c>
      <c r="K161" s="12" t="str">
        <f>+VLOOKUP(FACTURACION[[#This Row],[REFERENCIA]],CODINV,2,FALSE)</f>
        <v>VALVULA CHECK LOOK  3/4"M X 3/4"F</v>
      </c>
      <c r="L161" s="12" t="str">
        <f>IF(VLOOKUP(FACTURACION[[#This Row],[REFERENCIA]],CODINV,3,FALSE)=0,"",VLOOKUP(FACTURACION[[#This Row],[REFERENCIA]],CODINV,3,FALSE))</f>
        <v>7572FC</v>
      </c>
      <c r="M161" s="12" t="str">
        <f>+VLOOKUP(FACTURACION[[#This Row],[REFERENCIA]],CODINV,4,FALSE)</f>
        <v>VÁLVULAS Y MULTIVÁLVULAS</v>
      </c>
      <c r="N161" s="12" t="str">
        <f>+VLOOKUP(FACTURACION[[#This Row],[REFERENCIA]],CODINV,5,FALSE)</f>
        <v>REGO</v>
      </c>
      <c r="O161" s="2">
        <v>2</v>
      </c>
      <c r="P161" s="23">
        <v>42000</v>
      </c>
      <c r="Q161" s="24">
        <f>+FACTURACION[[#This Row],[CANTIDAD]]*FACTURACION[[#This Row],[VR UNITARIO]]/1000</f>
        <v>84</v>
      </c>
      <c r="R161" s="3" t="str">
        <f>+VLOOKUP(FACTURACION[[#This Row],[NIT]],TABLACLIENTE,5,FALSE)</f>
        <v>BOGOTÁ D.C.</v>
      </c>
    </row>
    <row r="162" spans="3:18" s="11" customFormat="1" ht="11.25" customHeight="1">
      <c r="C162" s="13">
        <v>2013</v>
      </c>
      <c r="D162" s="17" t="s">
        <v>265</v>
      </c>
      <c r="E162" s="17">
        <f>MONTH(FACTURACION[[#This Row],[MES]]&amp;1)</f>
        <v>2</v>
      </c>
      <c r="F162" s="223">
        <f>DATE(FACTURACION[[#This Row],[AÑO]],FACTURACION[[#This Row],[Mes numero]],1)</f>
        <v>41306</v>
      </c>
      <c r="G162" s="159">
        <v>9495</v>
      </c>
      <c r="H162" s="20">
        <v>830137252</v>
      </c>
      <c r="I162" s="2" t="str">
        <f>+VLOOKUP(FACTURACION[[#This Row],[NIT]],TABLACLIENTE,2,FALSE)</f>
        <v>SAGENCO SAS</v>
      </c>
      <c r="J162" s="2" t="s">
        <v>163</v>
      </c>
      <c r="K162" s="12" t="str">
        <f>+VLOOKUP(FACTURACION[[#This Row],[REFERENCIA]],CODINV,2,FALSE)</f>
        <v>VALVULA DE LLENADO 1 1/4"</v>
      </c>
      <c r="L162" s="12" t="str">
        <f>IF(VLOOKUP(FACTURACION[[#This Row],[REFERENCIA]],CODINV,3,FALSE)=0,"",VLOOKUP(FACTURACION[[#This Row],[REFERENCIA]],CODINV,3,FALSE))</f>
        <v>7579</v>
      </c>
      <c r="M162" s="12" t="str">
        <f>+VLOOKUP(FACTURACION[[#This Row],[REFERENCIA]],CODINV,4,FALSE)</f>
        <v>VÁLVULAS Y MULTIVÁLVULAS</v>
      </c>
      <c r="N162" s="12" t="str">
        <f>+VLOOKUP(FACTURACION[[#This Row],[REFERENCIA]],CODINV,5,FALSE)</f>
        <v>REGO</v>
      </c>
      <c r="O162" s="2">
        <v>2</v>
      </c>
      <c r="P162" s="23">
        <v>58000</v>
      </c>
      <c r="Q162" s="24">
        <f>+FACTURACION[[#This Row],[CANTIDAD]]*FACTURACION[[#This Row],[VR UNITARIO]]/1000</f>
        <v>116</v>
      </c>
      <c r="R162" s="3" t="str">
        <f>+VLOOKUP(FACTURACION[[#This Row],[NIT]],TABLACLIENTE,5,FALSE)</f>
        <v>BOGOTÁ D.C.</v>
      </c>
    </row>
    <row r="163" spans="3:18" s="11" customFormat="1" ht="11.25" customHeight="1">
      <c r="C163" s="13">
        <v>2013</v>
      </c>
      <c r="D163" s="17" t="s">
        <v>265</v>
      </c>
      <c r="E163" s="17">
        <f>MONTH(FACTURACION[[#This Row],[MES]]&amp;1)</f>
        <v>2</v>
      </c>
      <c r="F163" s="223">
        <f>DATE(FACTURACION[[#This Row],[AÑO]],FACTURACION[[#This Row],[Mes numero]],1)</f>
        <v>41306</v>
      </c>
      <c r="G163" s="159">
        <v>9513</v>
      </c>
      <c r="H163" s="20">
        <v>860510723</v>
      </c>
      <c r="I163" s="2" t="str">
        <f>+VLOOKUP(FACTURACION[[#This Row],[NIT]],TABLACLIENTE,2,FALSE)</f>
        <v>SAENA DE COLOMBIA S.A.</v>
      </c>
      <c r="J163" s="2" t="s">
        <v>182</v>
      </c>
      <c r="K163" s="12" t="str">
        <f>+VLOOKUP(FACTURACION[[#This Row],[REFERENCIA]],CODINV,2,FALSE)</f>
        <v>VALVULA DE EXCESO DE FLUJO 1 1/4"</v>
      </c>
      <c r="L163" s="12" t="str">
        <f>IF(VLOOKUP(FACTURACION[[#This Row],[REFERENCIA]],CODINV,3,FALSE)=0,"",VLOOKUP(FACTURACION[[#This Row],[REFERENCIA]],CODINV,3,FALSE))</f>
        <v>A3282C</v>
      </c>
      <c r="M163" s="12" t="str">
        <f>+VLOOKUP(FACTURACION[[#This Row],[REFERENCIA]],CODINV,4,FALSE)</f>
        <v>VÁLVULAS Y MULTIVÁLVULAS</v>
      </c>
      <c r="N163" s="12" t="str">
        <f>+VLOOKUP(FACTURACION[[#This Row],[REFERENCIA]],CODINV,5,FALSE)</f>
        <v>REGO</v>
      </c>
      <c r="O163" s="2">
        <v>1</v>
      </c>
      <c r="P163" s="23">
        <v>99705</v>
      </c>
      <c r="Q163" s="24">
        <f>+FACTURACION[[#This Row],[CANTIDAD]]*FACTURACION[[#This Row],[VR UNITARIO]]/1000</f>
        <v>99.704999999999998</v>
      </c>
      <c r="R163" s="3" t="str">
        <f>+VLOOKUP(FACTURACION[[#This Row],[NIT]],TABLACLIENTE,5,FALSE)</f>
        <v>BOGOTÁ D.C.</v>
      </c>
    </row>
    <row r="164" spans="3:18" s="11" customFormat="1" ht="11.25" customHeight="1">
      <c r="C164" s="13">
        <v>2013</v>
      </c>
      <c r="D164" s="17" t="s">
        <v>265</v>
      </c>
      <c r="E164" s="17">
        <f>MONTH(FACTURACION[[#This Row],[MES]]&amp;1)</f>
        <v>2</v>
      </c>
      <c r="F164" s="223">
        <f>DATE(FACTURACION[[#This Row],[AÑO]],FACTURACION[[#This Row],[Mes numero]],1)</f>
        <v>41306</v>
      </c>
      <c r="G164" s="159">
        <v>9513</v>
      </c>
      <c r="H164" s="20">
        <v>860510723</v>
      </c>
      <c r="I164" s="2" t="str">
        <f>+VLOOKUP(FACTURACION[[#This Row],[NIT]],TABLACLIENTE,2,FALSE)</f>
        <v>SAENA DE COLOMBIA S.A.</v>
      </c>
      <c r="J164" s="2" t="s">
        <v>92</v>
      </c>
      <c r="K164" s="12" t="str">
        <f>+VLOOKUP(FACTURACION[[#This Row],[REFERENCIA]],CODINV,2,FALSE)</f>
        <v>VALVULA DE EXCESO DE FLUJO 2"</v>
      </c>
      <c r="L164" s="12" t="str">
        <f>IF(VLOOKUP(FACTURACION[[#This Row],[REFERENCIA]],CODINV,3,FALSE)=0,"",VLOOKUP(FACTURACION[[#This Row],[REFERENCIA]],CODINV,3,FALSE))</f>
        <v>A3292C</v>
      </c>
      <c r="M164" s="12" t="str">
        <f>+VLOOKUP(FACTURACION[[#This Row],[REFERENCIA]],CODINV,4,FALSE)</f>
        <v>VÁLVULAS Y MULTIVÁLVULAS</v>
      </c>
      <c r="N164" s="12" t="str">
        <f>+VLOOKUP(FACTURACION[[#This Row],[REFERENCIA]],CODINV,5,FALSE)</f>
        <v>REGO</v>
      </c>
      <c r="O164" s="2">
        <v>4</v>
      </c>
      <c r="P164" s="23">
        <v>135000</v>
      </c>
      <c r="Q164" s="24">
        <f>+FACTURACION[[#This Row],[CANTIDAD]]*FACTURACION[[#This Row],[VR UNITARIO]]/1000</f>
        <v>540</v>
      </c>
      <c r="R164" s="3" t="str">
        <f>+VLOOKUP(FACTURACION[[#This Row],[NIT]],TABLACLIENTE,5,FALSE)</f>
        <v>BOGOTÁ D.C.</v>
      </c>
    </row>
    <row r="165" spans="3:18" s="11" customFormat="1" ht="11.25" customHeight="1">
      <c r="C165" s="13">
        <v>2013</v>
      </c>
      <c r="D165" s="17" t="s">
        <v>265</v>
      </c>
      <c r="E165" s="17">
        <f>MONTH(FACTURACION[[#This Row],[MES]]&amp;1)</f>
        <v>2</v>
      </c>
      <c r="F165" s="223">
        <f>DATE(FACTURACION[[#This Row],[AÑO]],FACTURACION[[#This Row],[Mes numero]],1)</f>
        <v>41306</v>
      </c>
      <c r="G165" s="159">
        <v>9482</v>
      </c>
      <c r="H165" s="20">
        <v>890500726</v>
      </c>
      <c r="I165" s="2" t="str">
        <f>+VLOOKUP(FACTURACION[[#This Row],[NIT]],TABLACLIENTE,2,FALSE)</f>
        <v>NORTESANTANDEREANA DE GAS S.A. E.S.P (NORGAS S.A. E.S.P.)</v>
      </c>
      <c r="J165" s="2" t="s">
        <v>212</v>
      </c>
      <c r="K165" s="12" t="str">
        <f>+VLOOKUP(FACTURACION[[#This Row],[REFERENCIA]],CODINV,2,FALSE)</f>
        <v>SAFETY CONNECTOR</v>
      </c>
      <c r="L165" s="12" t="str">
        <f>IF(VLOOKUP(FACTURACION[[#This Row],[REFERENCIA]],CODINV,3,FALSE)=0,"",VLOOKUP(FACTURACION[[#This Row],[REFERENCIA]],CODINV,3,FALSE))</f>
        <v>7141F</v>
      </c>
      <c r="M165" s="12" t="str">
        <f>+VLOOKUP(FACTURACION[[#This Row],[REFERENCIA]],CODINV,4,FALSE)</f>
        <v>REPUESTOS Y ACCESORIOS</v>
      </c>
      <c r="N165" s="12" t="str">
        <f>+VLOOKUP(FACTURACION[[#This Row],[REFERENCIA]],CODINV,5,FALSE)</f>
        <v>REGO</v>
      </c>
      <c r="O165" s="2">
        <v>7</v>
      </c>
      <c r="P165" s="23">
        <v>19800</v>
      </c>
      <c r="Q165" s="24">
        <f>+FACTURACION[[#This Row],[CANTIDAD]]*FACTURACION[[#This Row],[VR UNITARIO]]/1000</f>
        <v>138.6</v>
      </c>
      <c r="R165" s="3" t="str">
        <f>+VLOOKUP(FACTURACION[[#This Row],[NIT]],TABLACLIENTE,5,FALSE)</f>
        <v>BUCARAMANGA</v>
      </c>
    </row>
    <row r="166" spans="3:18" s="11" customFormat="1" ht="11.25" customHeight="1">
      <c r="C166" s="13">
        <v>2013</v>
      </c>
      <c r="D166" s="17" t="s">
        <v>265</v>
      </c>
      <c r="E166" s="17">
        <f>MONTH(FACTURACION[[#This Row],[MES]]&amp;1)</f>
        <v>2</v>
      </c>
      <c r="F166" s="223">
        <f>DATE(FACTURACION[[#This Row],[AÑO]],FACTURACION[[#This Row],[Mes numero]],1)</f>
        <v>41306</v>
      </c>
      <c r="G166" s="159">
        <v>9473</v>
      </c>
      <c r="H166" s="20">
        <v>830137252</v>
      </c>
      <c r="I166" s="2" t="str">
        <f>+VLOOKUP(FACTURACION[[#This Row],[NIT]],TABLACLIENTE,2,FALSE)</f>
        <v>SAGENCO SAS</v>
      </c>
      <c r="J166" s="2" t="s">
        <v>241</v>
      </c>
      <c r="K166" s="12" t="str">
        <f>+VLOOKUP(FACTURACION[[#This Row],[REFERENCIA]],CODINV,2,FALSE)</f>
        <v>MANOMETRO 0-300 PSI CON GLICERINA BAR 1/4</v>
      </c>
      <c r="L166" s="12" t="str">
        <f>IF(VLOOKUP(FACTURACION[[#This Row],[REFERENCIA]],CODINV,3,FALSE)=0,"",VLOOKUP(FACTURACION[[#This Row],[REFERENCIA]],CODINV,3,FALSE))</f>
        <v>4270363</v>
      </c>
      <c r="M166" s="12" t="str">
        <f>+VLOOKUP(FACTURACION[[#This Row],[REFERENCIA]],CODINV,4,FALSE)</f>
        <v>MEDIDORES</v>
      </c>
      <c r="N166" s="12" t="str">
        <f>+VLOOKUP(FACTURACION[[#This Row],[REFERENCIA]],CODINV,5,FALSE)</f>
        <v>WIKA</v>
      </c>
      <c r="O166" s="2">
        <v>1</v>
      </c>
      <c r="P166" s="23">
        <v>48000</v>
      </c>
      <c r="Q166" s="24">
        <f>+FACTURACION[[#This Row],[CANTIDAD]]*FACTURACION[[#This Row],[VR UNITARIO]]/1000</f>
        <v>48</v>
      </c>
      <c r="R166" s="3" t="str">
        <f>+VLOOKUP(FACTURACION[[#This Row],[NIT]],TABLACLIENTE,5,FALSE)</f>
        <v>BOGOTÁ D.C.</v>
      </c>
    </row>
    <row r="167" spans="3:18" s="11" customFormat="1" ht="11.25" customHeight="1">
      <c r="C167" s="13">
        <v>2013</v>
      </c>
      <c r="D167" s="17" t="s">
        <v>265</v>
      </c>
      <c r="E167" s="17">
        <f>MONTH(FACTURACION[[#This Row],[MES]]&amp;1)</f>
        <v>2</v>
      </c>
      <c r="F167" s="223">
        <f>DATE(FACTURACION[[#This Row],[AÑO]],FACTURACION[[#This Row],[Mes numero]],1)</f>
        <v>41306</v>
      </c>
      <c r="G167" s="159">
        <v>9488</v>
      </c>
      <c r="H167" s="20">
        <v>830137252</v>
      </c>
      <c r="I167" s="2" t="str">
        <f>+VLOOKUP(FACTURACION[[#This Row],[NIT]],TABLACLIENTE,2,FALSE)</f>
        <v>SAGENCO SAS</v>
      </c>
      <c r="J167" s="2" t="s">
        <v>241</v>
      </c>
      <c r="K167" s="12" t="str">
        <f>+VLOOKUP(FACTURACION[[#This Row],[REFERENCIA]],CODINV,2,FALSE)</f>
        <v>MANOMETRO 0-300 PSI CON GLICERINA BAR 1/4</v>
      </c>
      <c r="L167" s="12" t="str">
        <f>IF(VLOOKUP(FACTURACION[[#This Row],[REFERENCIA]],CODINV,3,FALSE)=0,"",VLOOKUP(FACTURACION[[#This Row],[REFERENCIA]],CODINV,3,FALSE))</f>
        <v>4270363</v>
      </c>
      <c r="M167" s="12" t="str">
        <f>+VLOOKUP(FACTURACION[[#This Row],[REFERENCIA]],CODINV,4,FALSE)</f>
        <v>MEDIDORES</v>
      </c>
      <c r="N167" s="12" t="str">
        <f>+VLOOKUP(FACTURACION[[#This Row],[REFERENCIA]],CODINV,5,FALSE)</f>
        <v>WIKA</v>
      </c>
      <c r="O167" s="2">
        <v>1</v>
      </c>
      <c r="P167" s="23">
        <v>48000</v>
      </c>
      <c r="Q167" s="24">
        <f>+FACTURACION[[#This Row],[CANTIDAD]]*FACTURACION[[#This Row],[VR UNITARIO]]/1000</f>
        <v>48</v>
      </c>
      <c r="R167" s="3" t="str">
        <f>+VLOOKUP(FACTURACION[[#This Row],[NIT]],TABLACLIENTE,5,FALSE)</f>
        <v>BOGOTÁ D.C.</v>
      </c>
    </row>
    <row r="168" spans="3:18" s="11" customFormat="1" ht="11.25" customHeight="1">
      <c r="C168" s="13">
        <v>2013</v>
      </c>
      <c r="D168" s="17" t="s">
        <v>265</v>
      </c>
      <c r="E168" s="17">
        <f>MONTH(FACTURACION[[#This Row],[MES]]&amp;1)</f>
        <v>2</v>
      </c>
      <c r="F168" s="223">
        <f>DATE(FACTURACION[[#This Row],[AÑO]],FACTURACION[[#This Row],[Mes numero]],1)</f>
        <v>41306</v>
      </c>
      <c r="G168" s="159">
        <v>9495</v>
      </c>
      <c r="H168" s="20">
        <v>830137252</v>
      </c>
      <c r="I168" s="2" t="str">
        <f>+VLOOKUP(FACTURACION[[#This Row],[NIT]],TABLACLIENTE,2,FALSE)</f>
        <v>SAGENCO SAS</v>
      </c>
      <c r="J168" s="2" t="s">
        <v>241</v>
      </c>
      <c r="K168" s="12" t="str">
        <f>+VLOOKUP(FACTURACION[[#This Row],[REFERENCIA]],CODINV,2,FALSE)</f>
        <v>MANOMETRO 0-300 PSI CON GLICERINA BAR 1/4</v>
      </c>
      <c r="L168" s="12" t="str">
        <f>IF(VLOOKUP(FACTURACION[[#This Row],[REFERENCIA]],CODINV,3,FALSE)=0,"",VLOOKUP(FACTURACION[[#This Row],[REFERENCIA]],CODINV,3,FALSE))</f>
        <v>4270363</v>
      </c>
      <c r="M168" s="12" t="str">
        <f>+VLOOKUP(FACTURACION[[#This Row],[REFERENCIA]],CODINV,4,FALSE)</f>
        <v>MEDIDORES</v>
      </c>
      <c r="N168" s="12" t="str">
        <f>+VLOOKUP(FACTURACION[[#This Row],[REFERENCIA]],CODINV,5,FALSE)</f>
        <v>WIKA</v>
      </c>
      <c r="O168" s="2">
        <v>2</v>
      </c>
      <c r="P168" s="23">
        <v>48000</v>
      </c>
      <c r="Q168" s="24">
        <f>+FACTURACION[[#This Row],[CANTIDAD]]*FACTURACION[[#This Row],[VR UNITARIO]]/1000</f>
        <v>96</v>
      </c>
      <c r="R168" s="3" t="str">
        <f>+VLOOKUP(FACTURACION[[#This Row],[NIT]],TABLACLIENTE,5,FALSE)</f>
        <v>BOGOTÁ D.C.</v>
      </c>
    </row>
    <row r="169" spans="3:18" s="11" customFormat="1" ht="11.25" customHeight="1">
      <c r="C169" s="13">
        <v>2013</v>
      </c>
      <c r="D169" s="17" t="s">
        <v>265</v>
      </c>
      <c r="E169" s="17">
        <f>MONTH(FACTURACION[[#This Row],[MES]]&amp;1)</f>
        <v>2</v>
      </c>
      <c r="F169" s="223">
        <f>DATE(FACTURACION[[#This Row],[AÑO]],FACTURACION[[#This Row],[Mes numero]],1)</f>
        <v>41306</v>
      </c>
      <c r="G169" s="159">
        <v>9507</v>
      </c>
      <c r="H169" s="20">
        <v>830137252</v>
      </c>
      <c r="I169" s="2" t="str">
        <f>+VLOOKUP(FACTURACION[[#This Row],[NIT]],TABLACLIENTE,2,FALSE)</f>
        <v>SAGENCO SAS</v>
      </c>
      <c r="J169" s="2" t="s">
        <v>241</v>
      </c>
      <c r="K169" s="12" t="str">
        <f>+VLOOKUP(FACTURACION[[#This Row],[REFERENCIA]],CODINV,2,FALSE)</f>
        <v>MANOMETRO 0-300 PSI CON GLICERINA BAR 1/4</v>
      </c>
      <c r="L169" s="12" t="str">
        <f>IF(VLOOKUP(FACTURACION[[#This Row],[REFERENCIA]],CODINV,3,FALSE)=0,"",VLOOKUP(FACTURACION[[#This Row],[REFERENCIA]],CODINV,3,FALSE))</f>
        <v>4270363</v>
      </c>
      <c r="M169" s="12" t="str">
        <f>+VLOOKUP(FACTURACION[[#This Row],[REFERENCIA]],CODINV,4,FALSE)</f>
        <v>MEDIDORES</v>
      </c>
      <c r="N169" s="12" t="str">
        <f>+VLOOKUP(FACTURACION[[#This Row],[REFERENCIA]],CODINV,5,FALSE)</f>
        <v>WIKA</v>
      </c>
      <c r="O169" s="2">
        <v>2</v>
      </c>
      <c r="P169" s="23">
        <v>48000</v>
      </c>
      <c r="Q169" s="24">
        <f>+FACTURACION[[#This Row],[CANTIDAD]]*FACTURACION[[#This Row],[VR UNITARIO]]/1000</f>
        <v>96</v>
      </c>
      <c r="R169" s="3" t="str">
        <f>+VLOOKUP(FACTURACION[[#This Row],[NIT]],TABLACLIENTE,5,FALSE)</f>
        <v>BOGOTÁ D.C.</v>
      </c>
    </row>
    <row r="170" spans="3:18" s="11" customFormat="1" ht="11.25" customHeight="1">
      <c r="C170" s="13">
        <v>2013</v>
      </c>
      <c r="D170" s="17" t="s">
        <v>268</v>
      </c>
      <c r="E170" s="17">
        <f>MONTH(FACTURACION[[#This Row],[MES]]&amp;1)</f>
        <v>3</v>
      </c>
      <c r="F170" s="223">
        <f>DATE(FACTURACION[[#This Row],[AÑO]],FACTURACION[[#This Row],[Mes numero]],1)</f>
        <v>41334</v>
      </c>
      <c r="G170" s="159">
        <v>9532</v>
      </c>
      <c r="H170" s="25">
        <v>830085008</v>
      </c>
      <c r="I170" s="3" t="str">
        <f>+VLOOKUP(FACTURACION[[#This Row],[NIT]],TABLACLIENTE,2,FALSE)</f>
        <v>COMBUSTIBLES UNIGAS S.A.S.</v>
      </c>
      <c r="J170" s="2" t="s">
        <v>460</v>
      </c>
      <c r="K170" s="12" t="str">
        <f>+VLOOKUP(FACTURACION[[#This Row],[REFERENCIA]],CODINV,2,FALSE)</f>
        <v>VALV.ALIVIO INTERNA 2"</v>
      </c>
      <c r="L170" s="12" t="str">
        <f>IF(VLOOKUP(FACTURACION[[#This Row],[REFERENCIA]],CODINV,3,FALSE)=0,"",VLOOKUP(FACTURACION[[#This Row],[REFERENCIA]],CODINV,3,FALSE))</f>
        <v>MEV200FIR/250</v>
      </c>
      <c r="M170" s="12" t="str">
        <f>+VLOOKUP(FACTURACION[[#This Row],[REFERENCIA]],CODINV,4,FALSE)</f>
        <v>VÁLVULAS Y MULTIVÁLVULAS</v>
      </c>
      <c r="N170" s="12" t="str">
        <f>+VLOOKUP(FACTURACION[[#This Row],[REFERENCIA]],CODINV,5,FALSE)</f>
        <v>CAVAGNA</v>
      </c>
      <c r="O170" s="2">
        <v>2</v>
      </c>
      <c r="P170" s="23">
        <v>380681</v>
      </c>
      <c r="Q170" s="24">
        <f>+FACTURACION[[#This Row],[CANTIDAD]]*FACTURACION[[#This Row],[VR UNITARIO]]/1000</f>
        <v>761.36199999999997</v>
      </c>
      <c r="R170" s="3" t="str">
        <f>+VLOOKUP(FACTURACION[[#This Row],[NIT]],TABLACLIENTE,5,FALSE)</f>
        <v>BOGOTÁ D.C.</v>
      </c>
    </row>
    <row r="171" spans="3:18" s="11" customFormat="1" ht="11.25" customHeight="1">
      <c r="C171" s="13">
        <v>2013</v>
      </c>
      <c r="D171" s="17" t="s">
        <v>268</v>
      </c>
      <c r="E171" s="17">
        <f>MONTH(FACTURACION[[#This Row],[MES]]&amp;1)</f>
        <v>3</v>
      </c>
      <c r="F171" s="223">
        <f>DATE(FACTURACION[[#This Row],[AÑO]],FACTURACION[[#This Row],[Mes numero]],1)</f>
        <v>41334</v>
      </c>
      <c r="G171" s="159">
        <v>9553</v>
      </c>
      <c r="H171" s="25">
        <v>830085008</v>
      </c>
      <c r="I171" s="3" t="str">
        <f>+VLOOKUP(FACTURACION[[#This Row],[NIT]],TABLACLIENTE,2,FALSE)</f>
        <v>COMBUSTIBLES UNIGAS S.A.S.</v>
      </c>
      <c r="J171" s="2" t="s">
        <v>1044</v>
      </c>
      <c r="K171" s="12" t="str">
        <f>+VLOOKUP(FACTURACION[[#This Row],[REFERENCIA]],CODINV,2,FALSE)</f>
        <v>VALVULA GLOBO 3/4"</v>
      </c>
      <c r="L171" s="12" t="str">
        <f>IF(VLOOKUP(FACTURACION[[#This Row],[REFERENCIA]],CODINV,3,FALSE)=0,"",VLOOKUP(FACTURACION[[#This Row],[REFERENCIA]],CODINV,3,FALSE))</f>
        <v>ME825-6</v>
      </c>
      <c r="M171" s="12" t="str">
        <f>+VLOOKUP(FACTURACION[[#This Row],[REFERENCIA]],CODINV,4,FALSE)</f>
        <v>VÁLVULAS Y MULTIVÁLVULAS</v>
      </c>
      <c r="N171" s="12" t="str">
        <f>+VLOOKUP(FACTURACION[[#This Row],[REFERENCIA]],CODINV,5,FALSE)</f>
        <v>CAVAGNA</v>
      </c>
      <c r="O171" s="2">
        <v>3</v>
      </c>
      <c r="P171" s="23">
        <v>116000</v>
      </c>
      <c r="Q171" s="24">
        <f>+FACTURACION[[#This Row],[CANTIDAD]]*FACTURACION[[#This Row],[VR UNITARIO]]/1000</f>
        <v>348</v>
      </c>
      <c r="R171" s="3" t="str">
        <f>+VLOOKUP(FACTURACION[[#This Row],[NIT]],TABLACLIENTE,5,FALSE)</f>
        <v>BOGOTÁ D.C.</v>
      </c>
    </row>
    <row r="172" spans="3:18" s="11" customFormat="1" ht="11.25" customHeight="1">
      <c r="C172" s="13">
        <v>2013</v>
      </c>
      <c r="D172" s="17" t="s">
        <v>268</v>
      </c>
      <c r="E172" s="17">
        <f>MONTH(FACTURACION[[#This Row],[MES]]&amp;1)</f>
        <v>3</v>
      </c>
      <c r="F172" s="223">
        <f>DATE(FACTURACION[[#This Row],[AÑO]],FACTURACION[[#This Row],[Mes numero]],1)</f>
        <v>41334</v>
      </c>
      <c r="G172" s="159">
        <v>9531</v>
      </c>
      <c r="H172" s="20">
        <v>830137252</v>
      </c>
      <c r="I172" s="2" t="str">
        <f>+VLOOKUP(FACTURACION[[#This Row],[NIT]],TABLACLIENTE,2,FALSE)</f>
        <v>SAGENCO SAS</v>
      </c>
      <c r="J172" s="2" t="s">
        <v>741</v>
      </c>
      <c r="K172" s="12" t="str">
        <f>+VLOOKUP(FACTURACION[[#This Row],[REFERENCIA]],CODINV,2,FALSE)</f>
        <v>VALV.AGUJA1/4"MNPT*NPTH</v>
      </c>
      <c r="L172" s="12" t="str">
        <f>IF(VLOOKUP(FACTURACION[[#This Row],[REFERENCIA]],CODINV,3,FALSE)=0,"",VLOOKUP(FACTURACION[[#This Row],[REFERENCIA]],CODINV,3,FALSE))</f>
        <v>ME831</v>
      </c>
      <c r="M172" s="12" t="str">
        <f>+VLOOKUP(FACTURACION[[#This Row],[REFERENCIA]],CODINV,4,FALSE)</f>
        <v>VÁLVULAS Y MULTIVÁLVULAS</v>
      </c>
      <c r="N172" s="12" t="str">
        <f>+VLOOKUP(FACTURACION[[#This Row],[REFERENCIA]],CODINV,5,FALSE)</f>
        <v>CAVAGNA</v>
      </c>
      <c r="O172" s="2">
        <v>1</v>
      </c>
      <c r="P172" s="23">
        <v>26000</v>
      </c>
      <c r="Q172" s="24">
        <f>+FACTURACION[[#This Row],[CANTIDAD]]*FACTURACION[[#This Row],[VR UNITARIO]]/1000</f>
        <v>26</v>
      </c>
      <c r="R172" s="3" t="str">
        <f>+VLOOKUP(FACTURACION[[#This Row],[NIT]],TABLACLIENTE,5,FALSE)</f>
        <v>BOGOTÁ D.C.</v>
      </c>
    </row>
    <row r="173" spans="3:18" s="11" customFormat="1" ht="11.25" customHeight="1">
      <c r="C173" s="13">
        <v>2013</v>
      </c>
      <c r="D173" s="17" t="s">
        <v>268</v>
      </c>
      <c r="E173" s="17">
        <f>MONTH(FACTURACION[[#This Row],[MES]]&amp;1)</f>
        <v>3</v>
      </c>
      <c r="F173" s="223">
        <f>DATE(FACTURACION[[#This Row],[AÑO]],FACTURACION[[#This Row],[Mes numero]],1)</f>
        <v>41334</v>
      </c>
      <c r="G173" s="159">
        <v>9533</v>
      </c>
      <c r="H173" s="20">
        <v>830137252</v>
      </c>
      <c r="I173" s="2" t="str">
        <f>+VLOOKUP(FACTURACION[[#This Row],[NIT]],TABLACLIENTE,2,FALSE)</f>
        <v>SAGENCO SAS</v>
      </c>
      <c r="J173" s="2" t="s">
        <v>741</v>
      </c>
      <c r="K173" s="12" t="str">
        <f>+VLOOKUP(FACTURACION[[#This Row],[REFERENCIA]],CODINV,2,FALSE)</f>
        <v>VALV.AGUJA1/4"MNPT*NPTH</v>
      </c>
      <c r="L173" s="12" t="str">
        <f>IF(VLOOKUP(FACTURACION[[#This Row],[REFERENCIA]],CODINV,3,FALSE)=0,"",VLOOKUP(FACTURACION[[#This Row],[REFERENCIA]],CODINV,3,FALSE))</f>
        <v>ME831</v>
      </c>
      <c r="M173" s="12" t="str">
        <f>+VLOOKUP(FACTURACION[[#This Row],[REFERENCIA]],CODINV,4,FALSE)</f>
        <v>VÁLVULAS Y MULTIVÁLVULAS</v>
      </c>
      <c r="N173" s="12" t="str">
        <f>+VLOOKUP(FACTURACION[[#This Row],[REFERENCIA]],CODINV,5,FALSE)</f>
        <v>CAVAGNA</v>
      </c>
      <c r="O173" s="2">
        <v>1</v>
      </c>
      <c r="P173" s="23">
        <v>26000</v>
      </c>
      <c r="Q173" s="24">
        <f>+FACTURACION[[#This Row],[CANTIDAD]]*FACTURACION[[#This Row],[VR UNITARIO]]/1000</f>
        <v>26</v>
      </c>
      <c r="R173" s="3" t="str">
        <f>+VLOOKUP(FACTURACION[[#This Row],[NIT]],TABLACLIENTE,5,FALSE)</f>
        <v>BOGOTÁ D.C.</v>
      </c>
    </row>
    <row r="174" spans="3:18" s="11" customFormat="1" ht="11.25" customHeight="1">
      <c r="C174" s="13">
        <v>2013</v>
      </c>
      <c r="D174" s="17" t="s">
        <v>268</v>
      </c>
      <c r="E174" s="17">
        <f>MONTH(FACTURACION[[#This Row],[MES]]&amp;1)</f>
        <v>3</v>
      </c>
      <c r="F174" s="223">
        <f>DATE(FACTURACION[[#This Row],[AÑO]],FACTURACION[[#This Row],[Mes numero]],1)</f>
        <v>41334</v>
      </c>
      <c r="G174" s="159">
        <v>9550</v>
      </c>
      <c r="H174" s="20">
        <v>830137252</v>
      </c>
      <c r="I174" s="2" t="str">
        <f>+VLOOKUP(FACTURACION[[#This Row],[NIT]],TABLACLIENTE,2,FALSE)</f>
        <v>SAGENCO SAS</v>
      </c>
      <c r="J174" s="2" t="s">
        <v>741</v>
      </c>
      <c r="K174" s="12" t="str">
        <f>+VLOOKUP(FACTURACION[[#This Row],[REFERENCIA]],CODINV,2,FALSE)</f>
        <v>VALV.AGUJA1/4"MNPT*NPTH</v>
      </c>
      <c r="L174" s="12" t="str">
        <f>IF(VLOOKUP(FACTURACION[[#This Row],[REFERENCIA]],CODINV,3,FALSE)=0,"",VLOOKUP(FACTURACION[[#This Row],[REFERENCIA]],CODINV,3,FALSE))</f>
        <v>ME831</v>
      </c>
      <c r="M174" s="12" t="str">
        <f>+VLOOKUP(FACTURACION[[#This Row],[REFERENCIA]],CODINV,4,FALSE)</f>
        <v>VÁLVULAS Y MULTIVÁLVULAS</v>
      </c>
      <c r="N174" s="12" t="str">
        <f>+VLOOKUP(FACTURACION[[#This Row],[REFERENCIA]],CODINV,5,FALSE)</f>
        <v>CAVAGNA</v>
      </c>
      <c r="O174" s="2">
        <v>1</v>
      </c>
      <c r="P174" s="23">
        <v>26000</v>
      </c>
      <c r="Q174" s="24">
        <f>+FACTURACION[[#This Row],[CANTIDAD]]*FACTURACION[[#This Row],[VR UNITARIO]]/1000</f>
        <v>26</v>
      </c>
      <c r="R174" s="3" t="str">
        <f>+VLOOKUP(FACTURACION[[#This Row],[NIT]],TABLACLIENTE,5,FALSE)</f>
        <v>BOGOTÁ D.C.</v>
      </c>
    </row>
    <row r="175" spans="3:18" s="11" customFormat="1" ht="11.25" customHeight="1">
      <c r="C175" s="13">
        <v>2013</v>
      </c>
      <c r="D175" s="17" t="s">
        <v>268</v>
      </c>
      <c r="E175" s="17">
        <f>MONTH(FACTURACION[[#This Row],[MES]]&amp;1)</f>
        <v>3</v>
      </c>
      <c r="F175" s="223">
        <f>DATE(FACTURACION[[#This Row],[AÑO]],FACTURACION[[#This Row],[Mes numero]],1)</f>
        <v>41334</v>
      </c>
      <c r="G175" s="159">
        <v>9554</v>
      </c>
      <c r="H175" s="20">
        <v>830137252</v>
      </c>
      <c r="I175" s="2" t="str">
        <f>+VLOOKUP(FACTURACION[[#This Row],[NIT]],TABLACLIENTE,2,FALSE)</f>
        <v>SAGENCO SAS</v>
      </c>
      <c r="J175" s="2" t="s">
        <v>741</v>
      </c>
      <c r="K175" s="12" t="str">
        <f>+VLOOKUP(FACTURACION[[#This Row],[REFERENCIA]],CODINV,2,FALSE)</f>
        <v>VALV.AGUJA1/4"MNPT*NPTH</v>
      </c>
      <c r="L175" s="12" t="str">
        <f>IF(VLOOKUP(FACTURACION[[#This Row],[REFERENCIA]],CODINV,3,FALSE)=0,"",VLOOKUP(FACTURACION[[#This Row],[REFERENCIA]],CODINV,3,FALSE))</f>
        <v>ME831</v>
      </c>
      <c r="M175" s="12" t="str">
        <f>+VLOOKUP(FACTURACION[[#This Row],[REFERENCIA]],CODINV,4,FALSE)</f>
        <v>VÁLVULAS Y MULTIVÁLVULAS</v>
      </c>
      <c r="N175" s="12" t="str">
        <f>+VLOOKUP(FACTURACION[[#This Row],[REFERENCIA]],CODINV,5,FALSE)</f>
        <v>CAVAGNA</v>
      </c>
      <c r="O175" s="2">
        <v>1</v>
      </c>
      <c r="P175" s="23">
        <v>26000</v>
      </c>
      <c r="Q175" s="24">
        <f>+FACTURACION[[#This Row],[CANTIDAD]]*FACTURACION[[#This Row],[VR UNITARIO]]/1000</f>
        <v>26</v>
      </c>
      <c r="R175" s="3" t="str">
        <f>+VLOOKUP(FACTURACION[[#This Row],[NIT]],TABLACLIENTE,5,FALSE)</f>
        <v>BOGOTÁ D.C.</v>
      </c>
    </row>
    <row r="176" spans="3:18" s="11" customFormat="1" ht="11.25" customHeight="1">
      <c r="C176" s="13">
        <v>2013</v>
      </c>
      <c r="D176" s="17" t="s">
        <v>268</v>
      </c>
      <c r="E176" s="17">
        <f>MONTH(FACTURACION[[#This Row],[MES]]&amp;1)</f>
        <v>3</v>
      </c>
      <c r="F176" s="223">
        <f>DATE(FACTURACION[[#This Row],[AÑO]],FACTURACION[[#This Row],[Mes numero]],1)</f>
        <v>41334</v>
      </c>
      <c r="G176" s="159">
        <v>9548</v>
      </c>
      <c r="H176" s="20">
        <v>804014885</v>
      </c>
      <c r="I176" s="2" t="str">
        <f>+VLOOKUP(FACTURACION[[#This Row],[NIT]],TABLACLIENTE,2,FALSE)</f>
        <v>ESPIGAS S.A. E.S.P.</v>
      </c>
      <c r="J176" s="2" t="s">
        <v>20</v>
      </c>
      <c r="K176" s="12" t="str">
        <f>+VLOOKUP(FACTURACION[[#This Row],[REFERENCIA]],CODINV,2,FALSE)</f>
        <v xml:space="preserve">MEDIDOR AC-250 C: 3/4" CON CONECTORES </v>
      </c>
      <c r="L176" s="12" t="str">
        <f>IF(VLOOKUP(FACTURACION[[#This Row],[REFERENCIA]],CODINV,3,FALSE)=0,"",VLOOKUP(FACTURACION[[#This Row],[REFERENCIA]],CODINV,3,FALSE))</f>
        <v/>
      </c>
      <c r="M176" s="12" t="str">
        <f>+VLOOKUP(FACTURACION[[#This Row],[REFERENCIA]],CODINV,4,FALSE)</f>
        <v>MEDIDORES</v>
      </c>
      <c r="N176" s="12" t="str">
        <f>+VLOOKUP(FACTURACION[[#This Row],[REFERENCIA]],CODINV,5,FALSE)</f>
        <v>HONEYWELL</v>
      </c>
      <c r="O176" s="2">
        <v>2</v>
      </c>
      <c r="P176" s="23">
        <v>285000</v>
      </c>
      <c r="Q176" s="24">
        <f>+FACTURACION[[#This Row],[CANTIDAD]]*FACTURACION[[#This Row],[VR UNITARIO]]/1000</f>
        <v>570</v>
      </c>
      <c r="R176" s="3" t="str">
        <f>+VLOOKUP(FACTURACION[[#This Row],[NIT]],TABLACLIENTE,5,FALSE)</f>
        <v>BUCARAMANGA</v>
      </c>
    </row>
    <row r="177" spans="3:18" s="11" customFormat="1" ht="11.25" customHeight="1">
      <c r="C177" s="13">
        <v>2013</v>
      </c>
      <c r="D177" s="17" t="s">
        <v>268</v>
      </c>
      <c r="E177" s="17">
        <f>MONTH(FACTURACION[[#This Row],[MES]]&amp;1)</f>
        <v>3</v>
      </c>
      <c r="F177" s="223">
        <f>DATE(FACTURACION[[#This Row],[AÑO]],FACTURACION[[#This Row],[Mes numero]],1)</f>
        <v>41334</v>
      </c>
      <c r="G177" s="159">
        <v>9534</v>
      </c>
      <c r="H177" s="20">
        <v>800021272</v>
      </c>
      <c r="I177" s="2" t="str">
        <f>+VLOOKUP(FACTURACION[[#This Row],[NIT]],TABLACLIENTE,2,FALSE)</f>
        <v>GASES DEL LLANO S.A. E.S.P (LLANOGAS S.A. E.S.P.)</v>
      </c>
      <c r="J177" s="2" t="s">
        <v>20</v>
      </c>
      <c r="K177" s="12" t="str">
        <f>+VLOOKUP(FACTURACION[[#This Row],[REFERENCIA]],CODINV,2,FALSE)</f>
        <v xml:space="preserve">MEDIDOR AC-250 C: 3/4" CON CONECTORES </v>
      </c>
      <c r="L177" s="12" t="str">
        <f>IF(VLOOKUP(FACTURACION[[#This Row],[REFERENCIA]],CODINV,3,FALSE)=0,"",VLOOKUP(FACTURACION[[#This Row],[REFERENCIA]],CODINV,3,FALSE))</f>
        <v/>
      </c>
      <c r="M177" s="12" t="str">
        <f>+VLOOKUP(FACTURACION[[#This Row],[REFERENCIA]],CODINV,4,FALSE)</f>
        <v>MEDIDORES</v>
      </c>
      <c r="N177" s="12" t="str">
        <f>+VLOOKUP(FACTURACION[[#This Row],[REFERENCIA]],CODINV,5,FALSE)</f>
        <v>HONEYWELL</v>
      </c>
      <c r="O177" s="2">
        <v>5</v>
      </c>
      <c r="P177" s="23">
        <v>279000</v>
      </c>
      <c r="Q177" s="24">
        <f>+FACTURACION[[#This Row],[CANTIDAD]]*FACTURACION[[#This Row],[VR UNITARIO]]/1000</f>
        <v>1395</v>
      </c>
      <c r="R177" s="3" t="str">
        <f>+VLOOKUP(FACTURACION[[#This Row],[NIT]],TABLACLIENTE,5,FALSE)</f>
        <v>VILLAVICENCIO</v>
      </c>
    </row>
    <row r="178" spans="3:18" s="11" customFormat="1" ht="11.25" customHeight="1">
      <c r="C178" s="13">
        <v>2013</v>
      </c>
      <c r="D178" s="17" t="s">
        <v>268</v>
      </c>
      <c r="E178" s="17">
        <f>MONTH(FACTURACION[[#This Row],[MES]]&amp;1)</f>
        <v>3</v>
      </c>
      <c r="F178" s="223">
        <f>DATE(FACTURACION[[#This Row],[AÑO]],FACTURACION[[#This Row],[Mes numero]],1)</f>
        <v>41334</v>
      </c>
      <c r="G178" s="159">
        <v>9535</v>
      </c>
      <c r="H178" s="20">
        <v>800021272</v>
      </c>
      <c r="I178" s="2" t="str">
        <f>+VLOOKUP(FACTURACION[[#This Row],[NIT]],TABLACLIENTE,2,FALSE)</f>
        <v>GASES DEL LLANO S.A. E.S.P (LLANOGAS S.A. E.S.P.)</v>
      </c>
      <c r="J178" s="2" t="s">
        <v>20</v>
      </c>
      <c r="K178" s="12" t="str">
        <f>+VLOOKUP(FACTURACION[[#This Row],[REFERENCIA]],CODINV,2,FALSE)</f>
        <v xml:space="preserve">MEDIDOR AC-250 C: 3/4" CON CONECTORES </v>
      </c>
      <c r="L178" s="12" t="str">
        <f>IF(VLOOKUP(FACTURACION[[#This Row],[REFERENCIA]],CODINV,3,FALSE)=0,"",VLOOKUP(FACTURACION[[#This Row],[REFERENCIA]],CODINV,3,FALSE))</f>
        <v/>
      </c>
      <c r="M178" s="12" t="str">
        <f>+VLOOKUP(FACTURACION[[#This Row],[REFERENCIA]],CODINV,4,FALSE)</f>
        <v>MEDIDORES</v>
      </c>
      <c r="N178" s="12" t="str">
        <f>+VLOOKUP(FACTURACION[[#This Row],[REFERENCIA]],CODINV,5,FALSE)</f>
        <v>HONEYWELL</v>
      </c>
      <c r="O178" s="2">
        <v>10</v>
      </c>
      <c r="P178" s="23">
        <v>279000</v>
      </c>
      <c r="Q178" s="24">
        <f>+FACTURACION[[#This Row],[CANTIDAD]]*FACTURACION[[#This Row],[VR UNITARIO]]/1000</f>
        <v>2790</v>
      </c>
      <c r="R178" s="3" t="str">
        <f>+VLOOKUP(FACTURACION[[#This Row],[NIT]],TABLACLIENTE,5,FALSE)</f>
        <v>VILLAVICENCIO</v>
      </c>
    </row>
    <row r="179" spans="3:18" s="11" customFormat="1" ht="11.25" customHeight="1">
      <c r="C179" s="13">
        <v>2013</v>
      </c>
      <c r="D179" s="17" t="s">
        <v>268</v>
      </c>
      <c r="E179" s="17">
        <f>MONTH(FACTURACION[[#This Row],[MES]]&amp;1)</f>
        <v>3</v>
      </c>
      <c r="F179" s="223">
        <f>DATE(FACTURACION[[#This Row],[AÑO]],FACTURACION[[#This Row],[Mes numero]],1)</f>
        <v>41334</v>
      </c>
      <c r="G179" s="159">
        <v>9522</v>
      </c>
      <c r="H179" s="20">
        <v>822001073</v>
      </c>
      <c r="I179" s="2" t="str">
        <f>+VLOOKUP(FACTURACION[[#This Row],[NIT]],TABLACLIENTE,2,FALSE)</f>
        <v>MADIGAS INGENIEROS S.A. E.S.P.</v>
      </c>
      <c r="J179" s="2" t="s">
        <v>20</v>
      </c>
      <c r="K179" s="12" t="str">
        <f>+VLOOKUP(FACTURACION[[#This Row],[REFERENCIA]],CODINV,2,FALSE)</f>
        <v xml:space="preserve">MEDIDOR AC-250 C: 3/4" CON CONECTORES </v>
      </c>
      <c r="L179" s="12" t="str">
        <f>IF(VLOOKUP(FACTURACION[[#This Row],[REFERENCIA]],CODINV,3,FALSE)=0,"",VLOOKUP(FACTURACION[[#This Row],[REFERENCIA]],CODINV,3,FALSE))</f>
        <v/>
      </c>
      <c r="M179" s="12" t="str">
        <f>+VLOOKUP(FACTURACION[[#This Row],[REFERENCIA]],CODINV,4,FALSE)</f>
        <v>MEDIDORES</v>
      </c>
      <c r="N179" s="12" t="str">
        <f>+VLOOKUP(FACTURACION[[#This Row],[REFERENCIA]],CODINV,5,FALSE)</f>
        <v>HONEYWELL</v>
      </c>
      <c r="O179" s="2">
        <v>10</v>
      </c>
      <c r="P179" s="23">
        <v>280000</v>
      </c>
      <c r="Q179" s="24">
        <f>+FACTURACION[[#This Row],[CANTIDAD]]*FACTURACION[[#This Row],[VR UNITARIO]]/1000</f>
        <v>2800</v>
      </c>
      <c r="R179" s="3" t="str">
        <f>+VLOOKUP(FACTURACION[[#This Row],[NIT]],TABLACLIENTE,5,FALSE)</f>
        <v>ACACIAS</v>
      </c>
    </row>
    <row r="180" spans="3:18" s="11" customFormat="1" ht="11.25" customHeight="1">
      <c r="C180" s="13">
        <v>2013</v>
      </c>
      <c r="D180" s="17" t="s">
        <v>268</v>
      </c>
      <c r="E180" s="17">
        <f>MONTH(FACTURACION[[#This Row],[MES]]&amp;1)</f>
        <v>3</v>
      </c>
      <c r="F180" s="223">
        <f>DATE(FACTURACION[[#This Row],[AÑO]],FACTURACION[[#This Row],[Mes numero]],1)</f>
        <v>41334</v>
      </c>
      <c r="G180" s="159">
        <v>9547</v>
      </c>
      <c r="H180" s="20">
        <v>830140206</v>
      </c>
      <c r="I180" s="2" t="str">
        <f>+VLOOKUP(FACTURACION[[#This Row],[NIT]],TABLACLIENTE,2,FALSE)</f>
        <v xml:space="preserve"> ENERCER S.A. E.S.P. (ANTERIORMENTE PUBLISERVICIOS S.A. E.S.P )</v>
      </c>
      <c r="J180" s="2" t="s">
        <v>20</v>
      </c>
      <c r="K180" s="12" t="str">
        <f>+VLOOKUP(FACTURACION[[#This Row],[REFERENCIA]],CODINV,2,FALSE)</f>
        <v xml:space="preserve">MEDIDOR AC-250 C: 3/4" CON CONECTORES </v>
      </c>
      <c r="L180" s="12" t="str">
        <f>IF(VLOOKUP(FACTURACION[[#This Row],[REFERENCIA]],CODINV,3,FALSE)=0,"",VLOOKUP(FACTURACION[[#This Row],[REFERENCIA]],CODINV,3,FALSE))</f>
        <v/>
      </c>
      <c r="M180" s="12" t="str">
        <f>+VLOOKUP(FACTURACION[[#This Row],[REFERENCIA]],CODINV,4,FALSE)</f>
        <v>MEDIDORES</v>
      </c>
      <c r="N180" s="12" t="str">
        <f>+VLOOKUP(FACTURACION[[#This Row],[REFERENCIA]],CODINV,5,FALSE)</f>
        <v>HONEYWELL</v>
      </c>
      <c r="O180" s="2">
        <v>1</v>
      </c>
      <c r="P180" s="23">
        <v>285000</v>
      </c>
      <c r="Q180" s="24">
        <f>+FACTURACION[[#This Row],[CANTIDAD]]*FACTURACION[[#This Row],[VR UNITARIO]]/1000</f>
        <v>285</v>
      </c>
      <c r="R180" s="3" t="str">
        <f>+VLOOKUP(FACTURACION[[#This Row],[NIT]],TABLACLIENTE,5,FALSE)</f>
        <v>BOGOTÁ D.C.</v>
      </c>
    </row>
    <row r="181" spans="3:18" s="11" customFormat="1" ht="11.25" customHeight="1">
      <c r="C181" s="13">
        <v>2013</v>
      </c>
      <c r="D181" s="17" t="s">
        <v>268</v>
      </c>
      <c r="E181" s="17">
        <f>MONTH(FACTURACION[[#This Row],[MES]]&amp;1)</f>
        <v>3</v>
      </c>
      <c r="F181" s="223">
        <f>DATE(FACTURACION[[#This Row],[AÑO]],FACTURACION[[#This Row],[Mes numero]],1)</f>
        <v>41334</v>
      </c>
      <c r="G181" s="159">
        <v>9533</v>
      </c>
      <c r="H181" s="20">
        <v>830137252</v>
      </c>
      <c r="I181" s="2" t="str">
        <f>+VLOOKUP(FACTURACION[[#This Row],[NIT]],TABLACLIENTE,2,FALSE)</f>
        <v>SAGENCO SAS</v>
      </c>
      <c r="J181" s="2" t="s">
        <v>20</v>
      </c>
      <c r="K181" s="12" t="str">
        <f>+VLOOKUP(FACTURACION[[#This Row],[REFERENCIA]],CODINV,2,FALSE)</f>
        <v xml:space="preserve">MEDIDOR AC-250 C: 3/4" CON CONECTORES </v>
      </c>
      <c r="L181" s="12" t="str">
        <f>IF(VLOOKUP(FACTURACION[[#This Row],[REFERENCIA]],CODINV,3,FALSE)=0,"",VLOOKUP(FACTURACION[[#This Row],[REFERENCIA]],CODINV,3,FALSE))</f>
        <v/>
      </c>
      <c r="M181" s="12" t="str">
        <f>+VLOOKUP(FACTURACION[[#This Row],[REFERENCIA]],CODINV,4,FALSE)</f>
        <v>MEDIDORES</v>
      </c>
      <c r="N181" s="12" t="str">
        <f>+VLOOKUP(FACTURACION[[#This Row],[REFERENCIA]],CODINV,5,FALSE)</f>
        <v>HONEYWELL</v>
      </c>
      <c r="O181" s="2">
        <v>1</v>
      </c>
      <c r="P181" s="23">
        <v>275000</v>
      </c>
      <c r="Q181" s="24">
        <f>+FACTURACION[[#This Row],[CANTIDAD]]*FACTURACION[[#This Row],[VR UNITARIO]]/1000</f>
        <v>275</v>
      </c>
      <c r="R181" s="3" t="str">
        <f>+VLOOKUP(FACTURACION[[#This Row],[NIT]],TABLACLIENTE,5,FALSE)</f>
        <v>BOGOTÁ D.C.</v>
      </c>
    </row>
    <row r="182" spans="3:18" s="11" customFormat="1" ht="11.25" customHeight="1">
      <c r="C182" s="13">
        <v>2013</v>
      </c>
      <c r="D182" s="17" t="s">
        <v>268</v>
      </c>
      <c r="E182" s="17">
        <f>MONTH(FACTURACION[[#This Row],[MES]]&amp;1)</f>
        <v>3</v>
      </c>
      <c r="F182" s="223">
        <f>DATE(FACTURACION[[#This Row],[AÑO]],FACTURACION[[#This Row],[Mes numero]],1)</f>
        <v>41334</v>
      </c>
      <c r="G182" s="159">
        <v>9522</v>
      </c>
      <c r="H182" s="20">
        <v>822001073</v>
      </c>
      <c r="I182" s="2" t="str">
        <f>+VLOOKUP(FACTURACION[[#This Row],[NIT]],TABLACLIENTE,2,FALSE)</f>
        <v>MADIGAS INGENIEROS S.A. E.S.P.</v>
      </c>
      <c r="J182" s="2" t="s">
        <v>262</v>
      </c>
      <c r="K182" s="12" t="str">
        <f>+VLOOKUP(FACTURACION[[#This Row],[REFERENCIA]],CODINV,2,FALSE)</f>
        <v>MEDIDOR AL-425 C:1 1/4" MAOP 25 PSIG</v>
      </c>
      <c r="L182" s="12" t="str">
        <f>IF(VLOOKUP(FACTURACION[[#This Row],[REFERENCIA]],CODINV,3,FALSE)=0,"",VLOOKUP(FACTURACION[[#This Row],[REFERENCIA]],CODINV,3,FALSE))</f>
        <v/>
      </c>
      <c r="M182" s="12" t="str">
        <f>+VLOOKUP(FACTURACION[[#This Row],[REFERENCIA]],CODINV,4,FALSE)</f>
        <v>MEDIDORES</v>
      </c>
      <c r="N182" s="12" t="str">
        <f>+VLOOKUP(FACTURACION[[#This Row],[REFERENCIA]],CODINV,5,FALSE)</f>
        <v>HONEYWELL</v>
      </c>
      <c r="O182" s="2">
        <v>6</v>
      </c>
      <c r="P182" s="23">
        <v>480000</v>
      </c>
      <c r="Q182" s="24">
        <f>+FACTURACION[[#This Row],[CANTIDAD]]*FACTURACION[[#This Row],[VR UNITARIO]]/1000</f>
        <v>2880</v>
      </c>
      <c r="R182" s="3" t="str">
        <f>+VLOOKUP(FACTURACION[[#This Row],[NIT]],TABLACLIENTE,5,FALSE)</f>
        <v>ACACIAS</v>
      </c>
    </row>
    <row r="183" spans="3:18" s="11" customFormat="1" ht="11.25" customHeight="1">
      <c r="C183" s="13">
        <v>2013</v>
      </c>
      <c r="D183" s="17" t="s">
        <v>268</v>
      </c>
      <c r="E183" s="17">
        <f>MONTH(FACTURACION[[#This Row],[MES]]&amp;1)</f>
        <v>3</v>
      </c>
      <c r="F183" s="223">
        <f>DATE(FACTURACION[[#This Row],[AÑO]],FACTURACION[[#This Row],[Mes numero]],1)</f>
        <v>41334</v>
      </c>
      <c r="G183" s="159">
        <v>9558</v>
      </c>
      <c r="H183" s="20">
        <v>830065383</v>
      </c>
      <c r="I183" s="12" t="str">
        <f>+VLOOKUP(FACTURACION[[#This Row],[NIT]],TABLACLIENTE,2,FALSE)</f>
        <v>ALKENOS LTDA</v>
      </c>
      <c r="J183" s="2" t="s">
        <v>198</v>
      </c>
      <c r="K183" s="12" t="str">
        <f>+VLOOKUP(FACTURACION[[#This Row],[REFERENCIA]],CODINV,2,FALSE)</f>
        <v>REG. 1813C-HC C. 1 1/4" R: 6-15" O: 1/2</v>
      </c>
      <c r="L183" s="12" t="str">
        <f>IF(VLOOKUP(FACTURACION[[#This Row],[REFERENCIA]],CODINV,3,FALSE)=0,"",VLOOKUP(FACTURACION[[#This Row],[REFERENCIA]],CODINV,3,FALSE))</f>
        <v/>
      </c>
      <c r="M183" s="12" t="str">
        <f>+VLOOKUP(FACTURACION[[#This Row],[REFERENCIA]],CODINV,4,FALSE)</f>
        <v>REGULADORES</v>
      </c>
      <c r="N183" s="12" t="str">
        <f>+VLOOKUP(FACTURACION[[#This Row],[REFERENCIA]],CODINV,5,FALSE)</f>
        <v>HONEYWELL</v>
      </c>
      <c r="O183" s="2">
        <v>10</v>
      </c>
      <c r="P183" s="23">
        <v>110000</v>
      </c>
      <c r="Q183" s="24">
        <f>+FACTURACION[[#This Row],[CANTIDAD]]*FACTURACION[[#This Row],[VR UNITARIO]]/1000</f>
        <v>1100</v>
      </c>
      <c r="R183" s="3" t="str">
        <f>+VLOOKUP(FACTURACION[[#This Row],[NIT]],TABLACLIENTE,5,FALSE)</f>
        <v>BOGOTÁ D.C.</v>
      </c>
    </row>
    <row r="184" spans="3:18" s="11" customFormat="1" ht="11.25" customHeight="1">
      <c r="C184" s="13">
        <v>2013</v>
      </c>
      <c r="D184" s="17" t="s">
        <v>268</v>
      </c>
      <c r="E184" s="17">
        <f>MONTH(FACTURACION[[#This Row],[MES]]&amp;1)</f>
        <v>3</v>
      </c>
      <c r="F184" s="223">
        <f>DATE(FACTURACION[[#This Row],[AÑO]],FACTURACION[[#This Row],[Mes numero]],1)</f>
        <v>41334</v>
      </c>
      <c r="G184" s="159">
        <v>9521</v>
      </c>
      <c r="H184" s="25">
        <v>890200919</v>
      </c>
      <c r="I184" s="3" t="str">
        <f>+VLOOKUP(FACTURACION[[#This Row],[NIT]],TABLACLIENTE,2,FALSE)</f>
        <v>GAS DE SANTANDER S.A. E.S.P.</v>
      </c>
      <c r="J184" s="2" t="s">
        <v>198</v>
      </c>
      <c r="K184" s="12" t="str">
        <f>+VLOOKUP(FACTURACION[[#This Row],[REFERENCIA]],CODINV,2,FALSE)</f>
        <v>REG. 1813C-HC C. 1 1/4" R: 6-15" O: 1/2</v>
      </c>
      <c r="L184" s="12" t="str">
        <f>IF(VLOOKUP(FACTURACION[[#This Row],[REFERENCIA]],CODINV,3,FALSE)=0,"",VLOOKUP(FACTURACION[[#This Row],[REFERENCIA]],CODINV,3,FALSE))</f>
        <v/>
      </c>
      <c r="M184" s="12" t="str">
        <f>+VLOOKUP(FACTURACION[[#This Row],[REFERENCIA]],CODINV,4,FALSE)</f>
        <v>REGULADORES</v>
      </c>
      <c r="N184" s="12" t="str">
        <f>+VLOOKUP(FACTURACION[[#This Row],[REFERENCIA]],CODINV,5,FALSE)</f>
        <v>HONEYWELL</v>
      </c>
      <c r="O184" s="2">
        <v>6</v>
      </c>
      <c r="P184" s="23">
        <v>135000</v>
      </c>
      <c r="Q184" s="24">
        <f>+FACTURACION[[#This Row],[CANTIDAD]]*FACTURACION[[#This Row],[VR UNITARIO]]/1000</f>
        <v>810</v>
      </c>
      <c r="R184" s="3" t="str">
        <f>+VLOOKUP(FACTURACION[[#This Row],[NIT]],TABLACLIENTE,5,FALSE)</f>
        <v>GIRON</v>
      </c>
    </row>
    <row r="185" spans="3:18" s="11" customFormat="1" ht="11.25" customHeight="1">
      <c r="C185" s="13">
        <v>2013</v>
      </c>
      <c r="D185" s="17" t="s">
        <v>268</v>
      </c>
      <c r="E185" s="17">
        <f>MONTH(FACTURACION[[#This Row],[MES]]&amp;1)</f>
        <v>3</v>
      </c>
      <c r="F185" s="223">
        <f>DATE(FACTURACION[[#This Row],[AÑO]],FACTURACION[[#This Row],[Mes numero]],1)</f>
        <v>41334</v>
      </c>
      <c r="G185" s="159">
        <v>9539</v>
      </c>
      <c r="H185" s="25">
        <v>890200919</v>
      </c>
      <c r="I185" s="3" t="str">
        <f>+VLOOKUP(FACTURACION[[#This Row],[NIT]],TABLACLIENTE,2,FALSE)</f>
        <v>GAS DE SANTANDER S.A. E.S.P.</v>
      </c>
      <c r="J185" s="2" t="s">
        <v>198</v>
      </c>
      <c r="K185" s="12" t="str">
        <f>+VLOOKUP(FACTURACION[[#This Row],[REFERENCIA]],CODINV,2,FALSE)</f>
        <v>REG. 1813C-HC C. 1 1/4" R: 6-15" O: 1/2</v>
      </c>
      <c r="L185" s="12" t="str">
        <f>IF(VLOOKUP(FACTURACION[[#This Row],[REFERENCIA]],CODINV,3,FALSE)=0,"",VLOOKUP(FACTURACION[[#This Row],[REFERENCIA]],CODINV,3,FALSE))</f>
        <v/>
      </c>
      <c r="M185" s="12" t="str">
        <f>+VLOOKUP(FACTURACION[[#This Row],[REFERENCIA]],CODINV,4,FALSE)</f>
        <v>REGULADORES</v>
      </c>
      <c r="N185" s="12" t="str">
        <f>+VLOOKUP(FACTURACION[[#This Row],[REFERENCIA]],CODINV,5,FALSE)</f>
        <v>HONEYWELL</v>
      </c>
      <c r="O185" s="2">
        <v>7</v>
      </c>
      <c r="P185" s="23">
        <v>133000</v>
      </c>
      <c r="Q185" s="24">
        <f>+FACTURACION[[#This Row],[CANTIDAD]]*FACTURACION[[#This Row],[VR UNITARIO]]/1000</f>
        <v>931</v>
      </c>
      <c r="R185" s="3" t="str">
        <f>+VLOOKUP(FACTURACION[[#This Row],[NIT]],TABLACLIENTE,5,FALSE)</f>
        <v>GIRON</v>
      </c>
    </row>
    <row r="186" spans="3:18" s="11" customFormat="1" ht="11.25" customHeight="1">
      <c r="C186" s="13">
        <v>2013</v>
      </c>
      <c r="D186" s="17" t="s">
        <v>268</v>
      </c>
      <c r="E186" s="17">
        <f>MONTH(FACTURACION[[#This Row],[MES]]&amp;1)</f>
        <v>3</v>
      </c>
      <c r="F186" s="223">
        <f>DATE(FACTURACION[[#This Row],[AÑO]],FACTURACION[[#This Row],[Mes numero]],1)</f>
        <v>41334</v>
      </c>
      <c r="G186" s="159">
        <v>9552</v>
      </c>
      <c r="H186" s="20">
        <v>811038372</v>
      </c>
      <c r="I186" s="2" t="str">
        <f>+VLOOKUP(FACTURACION[[#This Row],[NIT]],TABLACLIENTE,2,FALSE)</f>
        <v>TECNOLOGIA INSTRUMENTACION Y GAS S.A.S.</v>
      </c>
      <c r="J186" s="2" t="s">
        <v>1054</v>
      </c>
      <c r="K186" s="12" t="str">
        <f>+VLOOKUP(FACTURACION[[#This Row],[REFERENCIA]],CODINV,2,FALSE)</f>
        <v>REG. 1813C-HC C: 1 1/4 R: 12-28" O: 1/2</v>
      </c>
      <c r="L186" s="12" t="str">
        <f>IF(VLOOKUP(FACTURACION[[#This Row],[REFERENCIA]],CODINV,3,FALSE)=0,"",VLOOKUP(FACTURACION[[#This Row],[REFERENCIA]],CODINV,3,FALSE))</f>
        <v/>
      </c>
      <c r="M186" s="12" t="str">
        <f>+VLOOKUP(FACTURACION[[#This Row],[REFERENCIA]],CODINV,4,FALSE)</f>
        <v>REGULADORES</v>
      </c>
      <c r="N186" s="12" t="str">
        <f>+VLOOKUP(FACTURACION[[#This Row],[REFERENCIA]],CODINV,5,FALSE)</f>
        <v>HONEYWELL</v>
      </c>
      <c r="O186" s="2">
        <v>1</v>
      </c>
      <c r="P186" s="23">
        <v>135000</v>
      </c>
      <c r="Q186" s="24">
        <f>+FACTURACION[[#This Row],[CANTIDAD]]*FACTURACION[[#This Row],[VR UNITARIO]]/1000</f>
        <v>135</v>
      </c>
      <c r="R186" s="3" t="str">
        <f>+VLOOKUP(FACTURACION[[#This Row],[NIT]],TABLACLIENTE,5,FALSE)</f>
        <v>MEDELLIN</v>
      </c>
    </row>
    <row r="187" spans="3:18" s="11" customFormat="1" ht="11.25" customHeight="1">
      <c r="C187" s="13">
        <v>2013</v>
      </c>
      <c r="D187" s="17" t="s">
        <v>268</v>
      </c>
      <c r="E187" s="17">
        <f>MONTH(FACTURACION[[#This Row],[MES]]&amp;1)</f>
        <v>3</v>
      </c>
      <c r="F187" s="223">
        <f>DATE(FACTURACION[[#This Row],[AÑO]],FACTURACION[[#This Row],[Mes numero]],1)</f>
        <v>41334</v>
      </c>
      <c r="G187" s="159">
        <v>9557</v>
      </c>
      <c r="H187" s="20">
        <v>860510723</v>
      </c>
      <c r="I187" s="2" t="str">
        <f>+VLOOKUP(FACTURACION[[#This Row],[NIT]],TABLACLIENTE,2,FALSE)</f>
        <v>SAENA DE COLOMBIA S.A.</v>
      </c>
      <c r="J187" s="2" t="s">
        <v>6</v>
      </c>
      <c r="K187" s="12" t="str">
        <f>+VLOOKUP(FACTURACION[[#This Row],[REFERENCIA]],CODINV,2,FALSE)</f>
        <v>REG.1813C C:3/4" R:6-15" O:1/2</v>
      </c>
      <c r="L187" s="12" t="str">
        <f>IF(VLOOKUP(FACTURACION[[#This Row],[REFERENCIA]],CODINV,3,FALSE)=0,"",VLOOKUP(FACTURACION[[#This Row],[REFERENCIA]],CODINV,3,FALSE))</f>
        <v/>
      </c>
      <c r="M187" s="12" t="str">
        <f>+VLOOKUP(FACTURACION[[#This Row],[REFERENCIA]],CODINV,4,FALSE)</f>
        <v>REGULADORES</v>
      </c>
      <c r="N187" s="12" t="str">
        <f>+VLOOKUP(FACTURACION[[#This Row],[REFERENCIA]],CODINV,5,FALSE)</f>
        <v>HONEYWELL</v>
      </c>
      <c r="O187" s="2">
        <v>12</v>
      </c>
      <c r="P187" s="23">
        <v>90000</v>
      </c>
      <c r="Q187" s="24">
        <f>+FACTURACION[[#This Row],[CANTIDAD]]*FACTURACION[[#This Row],[VR UNITARIO]]/1000</f>
        <v>1080</v>
      </c>
      <c r="R187" s="3" t="str">
        <f>+VLOOKUP(FACTURACION[[#This Row],[NIT]],TABLACLIENTE,5,FALSE)</f>
        <v>BOGOTÁ D.C.</v>
      </c>
    </row>
    <row r="188" spans="3:18" s="11" customFormat="1" ht="11.25" customHeight="1">
      <c r="C188" s="13">
        <v>2013</v>
      </c>
      <c r="D188" s="17" t="s">
        <v>268</v>
      </c>
      <c r="E188" s="17">
        <f>MONTH(FACTURACION[[#This Row],[MES]]&amp;1)</f>
        <v>3</v>
      </c>
      <c r="F188" s="223">
        <f>DATE(FACTURACION[[#This Row],[AÑO]],FACTURACION[[#This Row],[Mes numero]],1)</f>
        <v>41334</v>
      </c>
      <c r="G188" s="159">
        <v>9533</v>
      </c>
      <c r="H188" s="20">
        <v>830137252</v>
      </c>
      <c r="I188" s="2" t="str">
        <f>+VLOOKUP(FACTURACION[[#This Row],[NIT]],TABLACLIENTE,2,FALSE)</f>
        <v>SAGENCO SAS</v>
      </c>
      <c r="J188" s="2" t="s">
        <v>6</v>
      </c>
      <c r="K188" s="12" t="str">
        <f>+VLOOKUP(FACTURACION[[#This Row],[REFERENCIA]],CODINV,2,FALSE)</f>
        <v>REG.1813C C:3/4" R:6-15" O:1/2</v>
      </c>
      <c r="L188" s="12" t="str">
        <f>IF(VLOOKUP(FACTURACION[[#This Row],[REFERENCIA]],CODINV,3,FALSE)=0,"",VLOOKUP(FACTURACION[[#This Row],[REFERENCIA]],CODINV,3,FALSE))</f>
        <v/>
      </c>
      <c r="M188" s="12" t="str">
        <f>+VLOOKUP(FACTURACION[[#This Row],[REFERENCIA]],CODINV,4,FALSE)</f>
        <v>REGULADORES</v>
      </c>
      <c r="N188" s="12" t="str">
        <f>+VLOOKUP(FACTURACION[[#This Row],[REFERENCIA]],CODINV,5,FALSE)</f>
        <v>HONEYWELL</v>
      </c>
      <c r="O188" s="2">
        <v>1</v>
      </c>
      <c r="P188" s="23">
        <v>80000</v>
      </c>
      <c r="Q188" s="24">
        <f>+FACTURACION[[#This Row],[CANTIDAD]]*FACTURACION[[#This Row],[VR UNITARIO]]/1000</f>
        <v>80</v>
      </c>
      <c r="R188" s="3" t="str">
        <f>+VLOOKUP(FACTURACION[[#This Row],[NIT]],TABLACLIENTE,5,FALSE)</f>
        <v>BOGOTÁ D.C.</v>
      </c>
    </row>
    <row r="189" spans="3:18" s="11" customFormat="1" ht="11.25" customHeight="1">
      <c r="C189" s="13">
        <v>2013</v>
      </c>
      <c r="D189" s="17" t="s">
        <v>268</v>
      </c>
      <c r="E189" s="17">
        <f>MONTH(FACTURACION[[#This Row],[MES]]&amp;1)</f>
        <v>3</v>
      </c>
      <c r="F189" s="223">
        <f>DATE(FACTURACION[[#This Row],[AÑO]],FACTURACION[[#This Row],[Mes numero]],1)</f>
        <v>41334</v>
      </c>
      <c r="G189" s="159">
        <v>9560</v>
      </c>
      <c r="H189" s="20">
        <v>800202395</v>
      </c>
      <c r="I189" s="2" t="str">
        <f>+VLOOKUP(FACTURACION[[#This Row],[NIT]],TABLACLIENTE,2,FALSE)</f>
        <v>EFIGAS GAS NATURAL S.A. E.S.P. (EFIGAS S.A. E.S.P.)</v>
      </c>
      <c r="J189" s="2" t="s">
        <v>5</v>
      </c>
      <c r="K189" s="12" t="str">
        <f>+VLOOKUP(FACTURACION[[#This Row],[REFERENCIA]],CODINV,2,FALSE)</f>
        <v>REG. 1800 CPB2 1 1-4· O: 5/16" R: STD</v>
      </c>
      <c r="L189" s="12" t="str">
        <f>IF(VLOOKUP(FACTURACION[[#This Row],[REFERENCIA]],CODINV,3,FALSE)=0,"",VLOOKUP(FACTURACION[[#This Row],[REFERENCIA]],CODINV,3,FALSE))</f>
        <v/>
      </c>
      <c r="M189" s="12" t="str">
        <f>+VLOOKUP(FACTURACION[[#This Row],[REFERENCIA]],CODINV,4,FALSE)</f>
        <v>REGULADORES</v>
      </c>
      <c r="N189" s="12" t="str">
        <f>+VLOOKUP(FACTURACION[[#This Row],[REFERENCIA]],CODINV,5,FALSE)</f>
        <v>HONEYWELL</v>
      </c>
      <c r="O189" s="2">
        <v>5</v>
      </c>
      <c r="P189" s="23">
        <v>430000</v>
      </c>
      <c r="Q189" s="24">
        <f>+FACTURACION[[#This Row],[CANTIDAD]]*FACTURACION[[#This Row],[VR UNITARIO]]/1000</f>
        <v>2150</v>
      </c>
      <c r="R189" s="3" t="str">
        <f>+VLOOKUP(FACTURACION[[#This Row],[NIT]],TABLACLIENTE,5,FALSE)</f>
        <v>MANIZALES</v>
      </c>
    </row>
    <row r="190" spans="3:18" s="11" customFormat="1" ht="11.25" customHeight="1">
      <c r="C190" s="13">
        <v>2013</v>
      </c>
      <c r="D190" s="17" t="s">
        <v>268</v>
      </c>
      <c r="E190" s="17">
        <f>MONTH(FACTURACION[[#This Row],[MES]]&amp;1)</f>
        <v>3</v>
      </c>
      <c r="F190" s="223">
        <f>DATE(FACTURACION[[#This Row],[AÑO]],FACTURACION[[#This Row],[Mes numero]],1)</f>
        <v>41334</v>
      </c>
      <c r="G190" s="159">
        <v>9522</v>
      </c>
      <c r="H190" s="20">
        <v>822001073</v>
      </c>
      <c r="I190" s="2" t="str">
        <f>+VLOOKUP(FACTURACION[[#This Row],[NIT]],TABLACLIENTE,2,FALSE)</f>
        <v>MADIGAS INGENIEROS S.A. E.S.P.</v>
      </c>
      <c r="J190" s="2" t="s">
        <v>1249</v>
      </c>
      <c r="K190" s="12" t="str">
        <f>+VLOOKUP(FACTURACION[[#This Row],[REFERENCIA]],CODINV,2,FALSE)</f>
        <v>REGULADOR SR 1 13 3/4 R:6-8 WC 0:1/4</v>
      </c>
      <c r="L190" s="12" t="str">
        <f>IF(VLOOKUP(FACTURACION[[#This Row],[REFERENCIA]],CODINV,3,FALSE)=0,"",VLOOKUP(FACTURACION[[#This Row],[REFERENCIA]],CODINV,3,FALSE))</f>
        <v/>
      </c>
      <c r="M190" s="12" t="str">
        <f>+VLOOKUP(FACTURACION[[#This Row],[REFERENCIA]],CODINV,4,FALSE)</f>
        <v>REGULADORES</v>
      </c>
      <c r="N190" s="12" t="str">
        <f>+VLOOKUP(FACTURACION[[#This Row],[REFERENCIA]],CODINV,5,FALSE)</f>
        <v>HONEYWELL</v>
      </c>
      <c r="O190" s="2">
        <v>12</v>
      </c>
      <c r="P190" s="23">
        <v>78000</v>
      </c>
      <c r="Q190" s="24">
        <f>+FACTURACION[[#This Row],[CANTIDAD]]*FACTURACION[[#This Row],[VR UNITARIO]]/1000</f>
        <v>936</v>
      </c>
      <c r="R190" s="3" t="str">
        <f>+VLOOKUP(FACTURACION[[#This Row],[NIT]],TABLACLIENTE,5,FALSE)</f>
        <v>ACACIAS</v>
      </c>
    </row>
    <row r="191" spans="3:18" s="11" customFormat="1" ht="11.25" customHeight="1">
      <c r="C191" s="13">
        <v>2013</v>
      </c>
      <c r="D191" s="17" t="s">
        <v>268</v>
      </c>
      <c r="E191" s="17">
        <f>MONTH(FACTURACION[[#This Row],[MES]]&amp;1)</f>
        <v>3</v>
      </c>
      <c r="F191" s="223">
        <f>DATE(FACTURACION[[#This Row],[AÑO]],FACTURACION[[#This Row],[Mes numero]],1)</f>
        <v>41334</v>
      </c>
      <c r="G191" s="159">
        <v>9559</v>
      </c>
      <c r="H191" s="20">
        <v>890101691</v>
      </c>
      <c r="I191" s="2" t="str">
        <f>+VLOOKUP(FACTURACION[[#This Row],[NIT]],TABLACLIENTE,2,FALSE)</f>
        <v>GASES DEL CARIBE S.A.E.S.P. (GASCARIBE S.A E.S.P.)</v>
      </c>
      <c r="J191" s="2" t="s">
        <v>24</v>
      </c>
      <c r="K191" s="12" t="str">
        <f>+VLOOKUP(FACTURACION[[#This Row],[REFERENCIA]],CODINV,2,FALSE)</f>
        <v>AFV 2" S300 F.O Y CL INS ZSC100</v>
      </c>
      <c r="L191" s="12" t="str">
        <f>IF(VLOOKUP(FACTURACION[[#This Row],[REFERENCIA]],CODINV,3,FALSE)=0,"",VLOOKUP(FACTURACION[[#This Row],[REFERENCIA]],CODINV,3,FALSE))</f>
        <v/>
      </c>
      <c r="M191" s="12" t="str">
        <f>+VLOOKUP(FACTURACION[[#This Row],[REFERENCIA]],CODINV,4,FALSE)</f>
        <v>REGULADORES</v>
      </c>
      <c r="N191" s="12" t="str">
        <f>+VLOOKUP(FACTURACION[[#This Row],[REFERENCIA]],CODINV,5,FALSE)</f>
        <v>HONEYWELL</v>
      </c>
      <c r="O191" s="2">
        <v>7</v>
      </c>
      <c r="P191" s="23">
        <v>3135349</v>
      </c>
      <c r="Q191" s="24">
        <f>+FACTURACION[[#This Row],[CANTIDAD]]*FACTURACION[[#This Row],[VR UNITARIO]]/1000</f>
        <v>21947.442999999999</v>
      </c>
      <c r="R191" s="3" t="str">
        <f>+VLOOKUP(FACTURACION[[#This Row],[NIT]],TABLACLIENTE,5,FALSE)</f>
        <v>BARRANQUILLA</v>
      </c>
    </row>
    <row r="192" spans="3:18" s="11" customFormat="1" ht="11.25" customHeight="1">
      <c r="C192" s="13">
        <v>2013</v>
      </c>
      <c r="D192" s="17" t="s">
        <v>268</v>
      </c>
      <c r="E192" s="17">
        <f>MONTH(FACTURACION[[#This Row],[MES]]&amp;1)</f>
        <v>3</v>
      </c>
      <c r="F192" s="223">
        <f>DATE(FACTURACION[[#This Row],[AÑO]],FACTURACION[[#This Row],[Mes numero]],1)</f>
        <v>41334</v>
      </c>
      <c r="G192" s="159">
        <v>9528</v>
      </c>
      <c r="H192" s="20">
        <v>890208316</v>
      </c>
      <c r="I192" s="2" t="str">
        <f>+VLOOKUP(FACTURACION[[#This Row],[NIT]],TABLACLIENTE,2,FALSE)</f>
        <v xml:space="preserve">METROGAS DE COLOMBIA S.A. E.S.P.  (METROGAS S.A. E.S.P)
</v>
      </c>
      <c r="J192" s="2" t="s">
        <v>24</v>
      </c>
      <c r="K192" s="12" t="str">
        <f>+VLOOKUP(FACTURACION[[#This Row],[REFERENCIA]],CODINV,2,FALSE)</f>
        <v>AFV 2" S300 F.O Y CL INS ZSC100</v>
      </c>
      <c r="L192" s="12" t="str">
        <f>IF(VLOOKUP(FACTURACION[[#This Row],[REFERENCIA]],CODINV,3,FALSE)=0,"",VLOOKUP(FACTURACION[[#This Row],[REFERENCIA]],CODINV,3,FALSE))</f>
        <v/>
      </c>
      <c r="M192" s="12" t="str">
        <f>+VLOOKUP(FACTURACION[[#This Row],[REFERENCIA]],CODINV,4,FALSE)</f>
        <v>REGULADORES</v>
      </c>
      <c r="N192" s="12" t="str">
        <f>+VLOOKUP(FACTURACION[[#This Row],[REFERENCIA]],CODINV,5,FALSE)</f>
        <v>HONEYWELL</v>
      </c>
      <c r="O192" s="2">
        <v>4</v>
      </c>
      <c r="P192" s="23">
        <v>2970182</v>
      </c>
      <c r="Q192" s="24">
        <f>+FACTURACION[[#This Row],[CANTIDAD]]*FACTURACION[[#This Row],[VR UNITARIO]]/1000</f>
        <v>11880.727999999999</v>
      </c>
      <c r="R192" s="3" t="str">
        <f>+VLOOKUP(FACTURACION[[#This Row],[NIT]],TABLACLIENTE,5,FALSE)</f>
        <v>FLORIDABLANCA</v>
      </c>
    </row>
    <row r="193" spans="3:18" s="11" customFormat="1" ht="11.25" customHeight="1">
      <c r="C193" s="13">
        <v>2013</v>
      </c>
      <c r="D193" s="17" t="s">
        <v>268</v>
      </c>
      <c r="E193" s="17">
        <f>MONTH(FACTURACION[[#This Row],[MES]]&amp;1)</f>
        <v>3</v>
      </c>
      <c r="F193" s="223">
        <f>DATE(FACTURACION[[#This Row],[AÑO]],FACTURACION[[#This Row],[Mes numero]],1)</f>
        <v>41334</v>
      </c>
      <c r="G193" s="159">
        <v>9524</v>
      </c>
      <c r="H193" s="25">
        <v>890205952</v>
      </c>
      <c r="I193" s="3" t="str">
        <f>+VLOOKUP(FACTURACION[[#This Row],[NIT]],TABLACLIENTE,2,FALSE)</f>
        <v>GAS NATURAL DEL ORIENTE S.A. E.S.P. (GASORIENTE S.A. E.S.P)</v>
      </c>
      <c r="J193" s="2" t="s">
        <v>603</v>
      </c>
      <c r="K193" s="12" t="str">
        <f>+VLOOKUP(FACTURACION[[#This Row],[REFERENCIA]],CODINV,2,FALSE)</f>
        <v>RESORTE DE ALIVIO</v>
      </c>
      <c r="L193" s="12" t="str">
        <f>IF(VLOOKUP(FACTURACION[[#This Row],[REFERENCIA]],CODINV,3,FALSE)=0,"",VLOOKUP(FACTURACION[[#This Row],[REFERENCIA]],CODINV,3,FALSE))</f>
        <v>71403P012</v>
      </c>
      <c r="M193" s="12" t="str">
        <f>+VLOOKUP(FACTURACION[[#This Row],[REFERENCIA]],CODINV,4,FALSE)</f>
        <v>REPUESTOS Y ACCESORIOS</v>
      </c>
      <c r="N193" s="12" t="str">
        <f>+VLOOKUP(FACTURACION[[#This Row],[REFERENCIA]],CODINV,5,FALSE)</f>
        <v>HONEYWELL</v>
      </c>
      <c r="O193" s="2">
        <v>11</v>
      </c>
      <c r="P193" s="23">
        <v>13547</v>
      </c>
      <c r="Q193" s="24">
        <f>+FACTURACION[[#This Row],[CANTIDAD]]*FACTURACION[[#This Row],[VR UNITARIO]]/1000</f>
        <v>149.017</v>
      </c>
      <c r="R193" s="3" t="str">
        <f>+VLOOKUP(FACTURACION[[#This Row],[NIT]],TABLACLIENTE,5,FALSE)</f>
        <v>BUCARAMANGA</v>
      </c>
    </row>
    <row r="194" spans="3:18" s="11" customFormat="1" ht="11.25" customHeight="1">
      <c r="C194" s="13">
        <v>2013</v>
      </c>
      <c r="D194" s="17" t="s">
        <v>268</v>
      </c>
      <c r="E194" s="17">
        <f>MONTH(FACTURACION[[#This Row],[MES]]&amp;1)</f>
        <v>3</v>
      </c>
      <c r="F194" s="223">
        <f>DATE(FACTURACION[[#This Row],[AÑO]],FACTURACION[[#This Row],[Mes numero]],1)</f>
        <v>41334</v>
      </c>
      <c r="G194" s="159">
        <v>9524</v>
      </c>
      <c r="H194" s="25">
        <v>890205952</v>
      </c>
      <c r="I194" s="3" t="str">
        <f>+VLOOKUP(FACTURACION[[#This Row],[NIT]],TABLACLIENTE,2,FALSE)</f>
        <v>GAS NATURAL DEL ORIENTE S.A. E.S.P. (GASORIENTE S.A. E.S.P)</v>
      </c>
      <c r="J194" s="2" t="s">
        <v>180</v>
      </c>
      <c r="K194" s="12" t="str">
        <f>+VLOOKUP(FACTURACION[[#This Row],[REFERENCIA]],CODINV,2,FALSE)</f>
        <v>O-RING, 0.38OD x.25ID BUNA 70</v>
      </c>
      <c r="L194" s="12" t="str">
        <f>IF(VLOOKUP(FACTURACION[[#This Row],[REFERENCIA]],CODINV,3,FALSE)=0,"",VLOOKUP(FACTURACION[[#This Row],[REFERENCIA]],CODINV,3,FALSE))</f>
        <v>42710P146</v>
      </c>
      <c r="M194" s="12" t="str">
        <f>+VLOOKUP(FACTURACION[[#This Row],[REFERENCIA]],CODINV,4,FALSE)</f>
        <v>REPUESTOS Y ACCESORIOS</v>
      </c>
      <c r="N194" s="12" t="str">
        <f>+VLOOKUP(FACTURACION[[#This Row],[REFERENCIA]],CODINV,5,FALSE)</f>
        <v>HONEYWELL</v>
      </c>
      <c r="O194" s="2">
        <v>55</v>
      </c>
      <c r="P194" s="23">
        <v>5060</v>
      </c>
      <c r="Q194" s="24">
        <f>+FACTURACION[[#This Row],[CANTIDAD]]*FACTURACION[[#This Row],[VR UNITARIO]]/1000</f>
        <v>278.3</v>
      </c>
      <c r="R194" s="3" t="str">
        <f>+VLOOKUP(FACTURACION[[#This Row],[NIT]],TABLACLIENTE,5,FALSE)</f>
        <v>BUCARAMANGA</v>
      </c>
    </row>
    <row r="195" spans="3:18" s="11" customFormat="1" ht="11.25" customHeight="1">
      <c r="C195" s="13">
        <v>2013</v>
      </c>
      <c r="D195" s="17" t="s">
        <v>268</v>
      </c>
      <c r="E195" s="17">
        <f>MONTH(FACTURACION[[#This Row],[MES]]&amp;1)</f>
        <v>3</v>
      </c>
      <c r="F195" s="223">
        <f>DATE(FACTURACION[[#This Row],[AÑO]],FACTURACION[[#This Row],[Mes numero]],1)</f>
        <v>41334</v>
      </c>
      <c r="G195" s="159">
        <v>9524</v>
      </c>
      <c r="H195" s="25">
        <v>890205952</v>
      </c>
      <c r="I195" s="3" t="str">
        <f>+VLOOKUP(FACTURACION[[#This Row],[NIT]],TABLACLIENTE,2,FALSE)</f>
        <v>GAS NATURAL DEL ORIENTE S.A. E.S.P. (GASORIENTE S.A. E.S.P)</v>
      </c>
      <c r="J195" s="2" t="s">
        <v>627</v>
      </c>
      <c r="K195" s="12" t="str">
        <f>+VLOOKUP(FACTURACION[[#This Row],[REFERENCIA]],CODINV,2,FALSE)</f>
        <v>PLATE DEL DIAFRAGMA</v>
      </c>
      <c r="L195" s="12" t="str">
        <f>IF(VLOOKUP(FACTURACION[[#This Row],[REFERENCIA]],CODINV,3,FALSE)=0,"",VLOOKUP(FACTURACION[[#This Row],[REFERENCIA]],CODINV,3,FALSE))</f>
        <v>70859P001</v>
      </c>
      <c r="M195" s="12" t="str">
        <f>+VLOOKUP(FACTURACION[[#This Row],[REFERENCIA]],CODINV,4,FALSE)</f>
        <v>REPUESTOS Y ACCESORIOS</v>
      </c>
      <c r="N195" s="12" t="str">
        <f>+VLOOKUP(FACTURACION[[#This Row],[REFERENCIA]],CODINV,5,FALSE)</f>
        <v>HONEYWELL</v>
      </c>
      <c r="O195" s="2">
        <v>5</v>
      </c>
      <c r="P195" s="23">
        <v>27402</v>
      </c>
      <c r="Q195" s="24">
        <f>+FACTURACION[[#This Row],[CANTIDAD]]*FACTURACION[[#This Row],[VR UNITARIO]]/1000</f>
        <v>137.01</v>
      </c>
      <c r="R195" s="3" t="str">
        <f>+VLOOKUP(FACTURACION[[#This Row],[NIT]],TABLACLIENTE,5,FALSE)</f>
        <v>BUCARAMANGA</v>
      </c>
    </row>
    <row r="196" spans="3:18" s="11" customFormat="1" ht="11.25" customHeight="1">
      <c r="C196" s="13">
        <v>2013</v>
      </c>
      <c r="D196" s="17" t="s">
        <v>268</v>
      </c>
      <c r="E196" s="17">
        <f>MONTH(FACTURACION[[#This Row],[MES]]&amp;1)</f>
        <v>3</v>
      </c>
      <c r="F196" s="223">
        <f>DATE(FACTURACION[[#This Row],[AÑO]],FACTURACION[[#This Row],[Mes numero]],1)</f>
        <v>41334</v>
      </c>
      <c r="G196" s="159">
        <v>9524</v>
      </c>
      <c r="H196" s="25">
        <v>890205952</v>
      </c>
      <c r="I196" s="3" t="str">
        <f>+VLOOKUP(FACTURACION[[#This Row],[NIT]],TABLACLIENTE,2,FALSE)</f>
        <v>GAS NATURAL DEL ORIENTE S.A. E.S.P. (GASORIENTE S.A. E.S.P)</v>
      </c>
      <c r="J196" s="2" t="s">
        <v>144</v>
      </c>
      <c r="K196" s="12" t="str">
        <f>+VLOOKUP(FACTURACION[[#This Row],[REFERENCIA]],CODINV,2,FALSE)</f>
        <v>RES 10-75 PSIG ROJO</v>
      </c>
      <c r="L196" s="12" t="str">
        <f>IF(VLOOKUP(FACTURACION[[#This Row],[REFERENCIA]],CODINV,3,FALSE)=0,"",VLOOKUP(FACTURACION[[#This Row],[REFERENCIA]],CODINV,3,FALSE))</f>
        <v>71411P012</v>
      </c>
      <c r="M196" s="12" t="str">
        <f>+VLOOKUP(FACTURACION[[#This Row],[REFERENCIA]],CODINV,4,FALSE)</f>
        <v>REPUESTOS Y ACCESORIOS</v>
      </c>
      <c r="N196" s="12" t="str">
        <f>+VLOOKUP(FACTURACION[[#This Row],[REFERENCIA]],CODINV,5,FALSE)</f>
        <v>HONEYWELL</v>
      </c>
      <c r="O196" s="2">
        <v>5</v>
      </c>
      <c r="P196" s="23">
        <v>31410</v>
      </c>
      <c r="Q196" s="24">
        <f>+FACTURACION[[#This Row],[CANTIDAD]]*FACTURACION[[#This Row],[VR UNITARIO]]/1000</f>
        <v>157.05000000000001</v>
      </c>
      <c r="R196" s="3" t="str">
        <f>+VLOOKUP(FACTURACION[[#This Row],[NIT]],TABLACLIENTE,5,FALSE)</f>
        <v>BUCARAMANGA</v>
      </c>
    </row>
    <row r="197" spans="3:18" s="11" customFormat="1" ht="11.25" customHeight="1">
      <c r="C197" s="13">
        <v>2013</v>
      </c>
      <c r="D197" s="17" t="s">
        <v>268</v>
      </c>
      <c r="E197" s="17">
        <f>MONTH(FACTURACION[[#This Row],[MES]]&amp;1)</f>
        <v>3</v>
      </c>
      <c r="F197" s="223">
        <f>DATE(FACTURACION[[#This Row],[AÑO]],FACTURACION[[#This Row],[Mes numero]],1)</f>
        <v>41334</v>
      </c>
      <c r="G197" s="159">
        <v>9524</v>
      </c>
      <c r="H197" s="25">
        <v>890205952</v>
      </c>
      <c r="I197" s="3" t="str">
        <f>+VLOOKUP(FACTURACION[[#This Row],[NIT]],TABLACLIENTE,2,FALSE)</f>
        <v>GAS NATURAL DEL ORIENTE S.A. E.S.P. (GASORIENTE S.A. E.S.P)</v>
      </c>
      <c r="J197" s="2" t="s">
        <v>277</v>
      </c>
      <c r="K197" s="12" t="str">
        <f>+VLOOKUP(FACTURACION[[#This Row],[REFERENCIA]],CODINV,2,FALSE)</f>
        <v>ORIFICIO 3/32"</v>
      </c>
      <c r="L197" s="12" t="str">
        <f>IF(VLOOKUP(FACTURACION[[#This Row],[REFERENCIA]],CODINV,3,FALSE)=0,"",VLOOKUP(FACTURACION[[#This Row],[REFERENCIA]],CODINV,3,FALSE))</f>
        <v>70033P001</v>
      </c>
      <c r="M197" s="12" t="str">
        <f>+VLOOKUP(FACTURACION[[#This Row],[REFERENCIA]],CODINV,4,FALSE)</f>
        <v>REPUESTOS Y ACCESORIOS</v>
      </c>
      <c r="N197" s="12" t="str">
        <f>+VLOOKUP(FACTURACION[[#This Row],[REFERENCIA]],CODINV,5,FALSE)</f>
        <v>HONEYWELL</v>
      </c>
      <c r="O197" s="2">
        <v>11</v>
      </c>
      <c r="P197" s="23">
        <v>18208</v>
      </c>
      <c r="Q197" s="24">
        <f>+FACTURACION[[#This Row],[CANTIDAD]]*FACTURACION[[#This Row],[VR UNITARIO]]/1000</f>
        <v>200.28800000000001</v>
      </c>
      <c r="R197" s="3" t="str">
        <f>+VLOOKUP(FACTURACION[[#This Row],[NIT]],TABLACLIENTE,5,FALSE)</f>
        <v>BUCARAMANGA</v>
      </c>
    </row>
    <row r="198" spans="3:18" s="11" customFormat="1" ht="11.25" customHeight="1">
      <c r="C198" s="13">
        <v>2013</v>
      </c>
      <c r="D198" s="17" t="s">
        <v>268</v>
      </c>
      <c r="E198" s="17">
        <f>MONTH(FACTURACION[[#This Row],[MES]]&amp;1)</f>
        <v>3</v>
      </c>
      <c r="F198" s="223">
        <f>DATE(FACTURACION[[#This Row],[AÑO]],FACTURACION[[#This Row],[Mes numero]],1)</f>
        <v>41334</v>
      </c>
      <c r="G198" s="159">
        <v>9549</v>
      </c>
      <c r="H198" s="20">
        <v>860510723</v>
      </c>
      <c r="I198" s="2" t="str">
        <f>+VLOOKUP(FACTURACION[[#This Row],[NIT]],TABLACLIENTE,2,FALSE)</f>
        <v>SAENA DE COLOMBIA S.A.</v>
      </c>
      <c r="J198" s="2" t="s">
        <v>277</v>
      </c>
      <c r="K198" s="12" t="str">
        <f>+VLOOKUP(FACTURACION[[#This Row],[REFERENCIA]],CODINV,2,FALSE)</f>
        <v>ORIFICIO 3/32"</v>
      </c>
      <c r="L198" s="12" t="str">
        <f>IF(VLOOKUP(FACTURACION[[#This Row],[REFERENCIA]],CODINV,3,FALSE)=0,"",VLOOKUP(FACTURACION[[#This Row],[REFERENCIA]],CODINV,3,FALSE))</f>
        <v>70033P001</v>
      </c>
      <c r="M198" s="12" t="str">
        <f>+VLOOKUP(FACTURACION[[#This Row],[REFERENCIA]],CODINV,4,FALSE)</f>
        <v>REPUESTOS Y ACCESORIOS</v>
      </c>
      <c r="N198" s="12" t="str">
        <f>+VLOOKUP(FACTURACION[[#This Row],[REFERENCIA]],CODINV,5,FALSE)</f>
        <v>HONEYWELL</v>
      </c>
      <c r="O198" s="2">
        <v>5</v>
      </c>
      <c r="P198" s="23">
        <v>11000</v>
      </c>
      <c r="Q198" s="24">
        <f>+FACTURACION[[#This Row],[CANTIDAD]]*FACTURACION[[#This Row],[VR UNITARIO]]/1000</f>
        <v>55</v>
      </c>
      <c r="R198" s="3" t="str">
        <f>+VLOOKUP(FACTURACION[[#This Row],[NIT]],TABLACLIENTE,5,FALSE)</f>
        <v>BOGOTÁ D.C.</v>
      </c>
    </row>
    <row r="199" spans="3:18" s="11" customFormat="1" ht="11.25" customHeight="1">
      <c r="C199" s="13">
        <v>2013</v>
      </c>
      <c r="D199" s="17" t="s">
        <v>268</v>
      </c>
      <c r="E199" s="17">
        <f>MONTH(FACTURACION[[#This Row],[MES]]&amp;1)</f>
        <v>3</v>
      </c>
      <c r="F199" s="223">
        <f>DATE(FACTURACION[[#This Row],[AÑO]],FACTURACION[[#This Row],[Mes numero]],1)</f>
        <v>41334</v>
      </c>
      <c r="G199" s="159">
        <v>9524</v>
      </c>
      <c r="H199" s="25">
        <v>890205952</v>
      </c>
      <c r="I199" s="3" t="str">
        <f>+VLOOKUP(FACTURACION[[#This Row],[NIT]],TABLACLIENTE,2,FALSE)</f>
        <v>GAS NATURAL DEL ORIENTE S.A. E.S.P. (GASORIENTE S.A. E.S.P)</v>
      </c>
      <c r="J199" s="2" t="s">
        <v>151</v>
      </c>
      <c r="K199" s="12" t="str">
        <f>+VLOOKUP(FACTURACION[[#This Row],[REFERENCIA]],CODINV,2,FALSE)</f>
        <v>DIAFRAGMA BUNA Z-138</v>
      </c>
      <c r="L199" s="12" t="str">
        <f>IF(VLOOKUP(FACTURACION[[#This Row],[REFERENCIA]],CODINV,3,FALSE)=0,"",VLOOKUP(FACTURACION[[#This Row],[REFERENCIA]],CODINV,3,FALSE))</f>
        <v>70170P028</v>
      </c>
      <c r="M199" s="12" t="str">
        <f>+VLOOKUP(FACTURACION[[#This Row],[REFERENCIA]],CODINV,4,FALSE)</f>
        <v>REPUESTOS Y ACCESORIOS</v>
      </c>
      <c r="N199" s="12" t="str">
        <f>+VLOOKUP(FACTURACION[[#This Row],[REFERENCIA]],CODINV,5,FALSE)</f>
        <v>HONEYWELL</v>
      </c>
      <c r="O199" s="2">
        <v>22</v>
      </c>
      <c r="P199" s="23">
        <v>14853</v>
      </c>
      <c r="Q199" s="24">
        <f>+FACTURACION[[#This Row],[CANTIDAD]]*FACTURACION[[#This Row],[VR UNITARIO]]/1000</f>
        <v>326.76600000000002</v>
      </c>
      <c r="R199" s="3" t="str">
        <f>+VLOOKUP(FACTURACION[[#This Row],[NIT]],TABLACLIENTE,5,FALSE)</f>
        <v>BUCARAMANGA</v>
      </c>
    </row>
    <row r="200" spans="3:18" s="11" customFormat="1" ht="11.25" customHeight="1">
      <c r="C200" s="13">
        <v>2013</v>
      </c>
      <c r="D200" s="17" t="s">
        <v>268</v>
      </c>
      <c r="E200" s="17">
        <f>MONTH(FACTURACION[[#This Row],[MES]]&amp;1)</f>
        <v>3</v>
      </c>
      <c r="F200" s="223">
        <f>DATE(FACTURACION[[#This Row],[AÑO]],FACTURACION[[#This Row],[Mes numero]],1)</f>
        <v>41334</v>
      </c>
      <c r="G200" s="159">
        <v>9520</v>
      </c>
      <c r="H200" s="20">
        <v>800167643</v>
      </c>
      <c r="I200" s="2" t="str">
        <f>+VLOOKUP(FACTURACION[[#This Row],[NIT]],TABLACLIENTE,2,FALSE)</f>
        <v>GASES DE OCCIDENTE S.A. E.S.P. (GDO)</v>
      </c>
      <c r="J200" s="2" t="s">
        <v>132</v>
      </c>
      <c r="K200" s="12" t="str">
        <f>+VLOOKUP(FACTURACION[[#This Row],[REFERENCIA]],CODINV,2,FALSE)</f>
        <v>KIT REPARACION BUNA N 80</v>
      </c>
      <c r="L200" s="12" t="str">
        <f>IF(VLOOKUP(FACTURACION[[#This Row],[REFERENCIA]],CODINV,3,FALSE)=0,"",VLOOKUP(FACTURACION[[#This Row],[REFERENCIA]],CODINV,3,FALSE))</f>
        <v>73914K010</v>
      </c>
      <c r="M200" s="12" t="str">
        <f>+VLOOKUP(FACTURACION[[#This Row],[REFERENCIA]],CODINV,4,FALSE)</f>
        <v>REPUESTOS Y ACCESORIOS</v>
      </c>
      <c r="N200" s="12" t="str">
        <f>+VLOOKUP(FACTURACION[[#This Row],[REFERENCIA]],CODINV,5,FALSE)</f>
        <v>HONEYWELL</v>
      </c>
      <c r="O200" s="2">
        <v>8</v>
      </c>
      <c r="P200" s="23">
        <v>48980</v>
      </c>
      <c r="Q200" s="24">
        <f>+FACTURACION[[#This Row],[CANTIDAD]]*FACTURACION[[#This Row],[VR UNITARIO]]/1000</f>
        <v>391.84</v>
      </c>
      <c r="R200" s="3" t="str">
        <f>+VLOOKUP(FACTURACION[[#This Row],[NIT]],TABLACLIENTE,5,FALSE)</f>
        <v>CALI</v>
      </c>
    </row>
    <row r="201" spans="3:18" s="11" customFormat="1" ht="11.25" customHeight="1">
      <c r="C201" s="13">
        <v>2013</v>
      </c>
      <c r="D201" s="17" t="s">
        <v>268</v>
      </c>
      <c r="E201" s="17">
        <f>MONTH(FACTURACION[[#This Row],[MES]]&amp;1)</f>
        <v>3</v>
      </c>
      <c r="F201" s="223">
        <f>DATE(FACTURACION[[#This Row],[AÑO]],FACTURACION[[#This Row],[Mes numero]],1)</f>
        <v>41334</v>
      </c>
      <c r="G201" s="159">
        <v>9524</v>
      </c>
      <c r="H201" s="25">
        <v>890205952</v>
      </c>
      <c r="I201" s="3" t="str">
        <f>+VLOOKUP(FACTURACION[[#This Row],[NIT]],TABLACLIENTE,2,FALSE)</f>
        <v>GAS NATURAL DEL ORIENTE S.A. E.S.P. (GASORIENTE S.A. E.S.P)</v>
      </c>
      <c r="J201" s="2" t="s">
        <v>188</v>
      </c>
      <c r="K201" s="12" t="str">
        <f>+VLOOKUP(FACTURACION[[#This Row],[REFERENCIA]],CODINV,2,FALSE)</f>
        <v>SEAT DISC BUNA 90</v>
      </c>
      <c r="L201" s="12" t="str">
        <f>IF(VLOOKUP(FACTURACION[[#This Row],[REFERENCIA]],CODINV,3,FALSE)=0,"",VLOOKUP(FACTURACION[[#This Row],[REFERENCIA]],CODINV,3,FALSE))</f>
        <v>70041P003</v>
      </c>
      <c r="M201" s="12" t="str">
        <f>+VLOOKUP(FACTURACION[[#This Row],[REFERENCIA]],CODINV,4,FALSE)</f>
        <v>REPUESTOS Y ACCESORIOS</v>
      </c>
      <c r="N201" s="12" t="str">
        <f>+VLOOKUP(FACTURACION[[#This Row],[REFERENCIA]],CODINV,5,FALSE)</f>
        <v>HONEYWELL</v>
      </c>
      <c r="O201" s="2">
        <v>11</v>
      </c>
      <c r="P201" s="23">
        <v>17410</v>
      </c>
      <c r="Q201" s="24">
        <f>+FACTURACION[[#This Row],[CANTIDAD]]*FACTURACION[[#This Row],[VR UNITARIO]]/1000</f>
        <v>191.51</v>
      </c>
      <c r="R201" s="3" t="str">
        <f>+VLOOKUP(FACTURACION[[#This Row],[NIT]],TABLACLIENTE,5,FALSE)</f>
        <v>BUCARAMANGA</v>
      </c>
    </row>
    <row r="202" spans="3:18" s="11" customFormat="1" ht="11.25" customHeight="1">
      <c r="C202" s="13">
        <v>2013</v>
      </c>
      <c r="D202" s="17" t="s">
        <v>268</v>
      </c>
      <c r="E202" s="17">
        <f>MONTH(FACTURACION[[#This Row],[MES]]&amp;1)</f>
        <v>3</v>
      </c>
      <c r="F202" s="223">
        <f>DATE(FACTURACION[[#This Row],[AÑO]],FACTURACION[[#This Row],[Mes numero]],1)</f>
        <v>41334</v>
      </c>
      <c r="G202" s="159">
        <v>9524</v>
      </c>
      <c r="H202" s="25">
        <v>890205952</v>
      </c>
      <c r="I202" s="3" t="str">
        <f>+VLOOKUP(FACTURACION[[#This Row],[NIT]],TABLACLIENTE,2,FALSE)</f>
        <v>GAS NATURAL DEL ORIENTE S.A. E.S.P. (GASORIENTE S.A. E.S.P)</v>
      </c>
      <c r="J202" s="2" t="s">
        <v>188</v>
      </c>
      <c r="K202" s="12" t="str">
        <f>+VLOOKUP(FACTURACION[[#This Row],[REFERENCIA]],CODINV,2,FALSE)</f>
        <v>SEAT DISC BUNA 90</v>
      </c>
      <c r="L202" s="12" t="str">
        <f>IF(VLOOKUP(FACTURACION[[#This Row],[REFERENCIA]],CODINV,3,FALSE)=0,"",VLOOKUP(FACTURACION[[#This Row],[REFERENCIA]],CODINV,3,FALSE))</f>
        <v>70041P003</v>
      </c>
      <c r="M202" s="12" t="str">
        <f>+VLOOKUP(FACTURACION[[#This Row],[REFERENCIA]],CODINV,4,FALSE)</f>
        <v>REPUESTOS Y ACCESORIOS</v>
      </c>
      <c r="N202" s="12" t="str">
        <f>+VLOOKUP(FACTURACION[[#This Row],[REFERENCIA]],CODINV,5,FALSE)</f>
        <v>HONEYWELL</v>
      </c>
      <c r="O202" s="2">
        <v>11</v>
      </c>
      <c r="P202" s="23">
        <v>17410</v>
      </c>
      <c r="Q202" s="24">
        <f>+FACTURACION[[#This Row],[CANTIDAD]]*FACTURACION[[#This Row],[VR UNITARIO]]/1000</f>
        <v>191.51</v>
      </c>
      <c r="R202" s="3" t="str">
        <f>+VLOOKUP(FACTURACION[[#This Row],[NIT]],TABLACLIENTE,5,FALSE)</f>
        <v>BUCARAMANGA</v>
      </c>
    </row>
    <row r="203" spans="3:18" s="11" customFormat="1" ht="11.25" customHeight="1">
      <c r="C203" s="13">
        <v>2013</v>
      </c>
      <c r="D203" s="17" t="s">
        <v>268</v>
      </c>
      <c r="E203" s="17">
        <f>MONTH(FACTURACION[[#This Row],[MES]]&amp;1)</f>
        <v>3</v>
      </c>
      <c r="F203" s="223">
        <f>DATE(FACTURACION[[#This Row],[AÑO]],FACTURACION[[#This Row],[Mes numero]],1)</f>
        <v>41334</v>
      </c>
      <c r="G203" s="159">
        <v>9524</v>
      </c>
      <c r="H203" s="25">
        <v>890205952</v>
      </c>
      <c r="I203" s="3" t="str">
        <f>+VLOOKUP(FACTURACION[[#This Row],[NIT]],TABLACLIENTE,2,FALSE)</f>
        <v>GAS NATURAL DEL ORIENTE S.A. E.S.P. (GASORIENTE S.A. E.S.P)</v>
      </c>
      <c r="J203" s="2" t="s">
        <v>809</v>
      </c>
      <c r="K203" s="12" t="str">
        <f>+VLOOKUP(FACTURACION[[#This Row],[REFERENCIA]],CODINV,2,FALSE)</f>
        <v>SCREW HX HD 1/4 X 28 X 1,25</v>
      </c>
      <c r="L203" s="12" t="str">
        <f>IF(VLOOKUP(FACTURACION[[#This Row],[REFERENCIA]],CODINV,3,FALSE)=0,"",VLOOKUP(FACTURACION[[#This Row],[REFERENCIA]],CODINV,3,FALSE))</f>
        <v>78001P029</v>
      </c>
      <c r="M203" s="12" t="str">
        <f>+VLOOKUP(FACTURACION[[#This Row],[REFERENCIA]],CODINV,4,FALSE)</f>
        <v>REPUESTOS Y ACCESORIOS</v>
      </c>
      <c r="N203" s="12" t="str">
        <f>+VLOOKUP(FACTURACION[[#This Row],[REFERENCIA]],CODINV,5,FALSE)</f>
        <v>HONEYWELL</v>
      </c>
      <c r="O203" s="2">
        <v>132</v>
      </c>
      <c r="P203" s="23">
        <v>10319</v>
      </c>
      <c r="Q203" s="24">
        <f>+FACTURACION[[#This Row],[CANTIDAD]]*FACTURACION[[#This Row],[VR UNITARIO]]/1000</f>
        <v>1362.1079999999999</v>
      </c>
      <c r="R203" s="3" t="str">
        <f>+VLOOKUP(FACTURACION[[#This Row],[NIT]],TABLACLIENTE,5,FALSE)</f>
        <v>BUCARAMANGA</v>
      </c>
    </row>
    <row r="204" spans="3:18" s="11" customFormat="1" ht="11.25" customHeight="1">
      <c r="C204" s="13">
        <v>2013</v>
      </c>
      <c r="D204" s="17" t="s">
        <v>268</v>
      </c>
      <c r="E204" s="17">
        <f>MONTH(FACTURACION[[#This Row],[MES]]&amp;1)</f>
        <v>3</v>
      </c>
      <c r="F204" s="223">
        <f>DATE(FACTURACION[[#This Row],[AÑO]],FACTURACION[[#This Row],[Mes numero]],1)</f>
        <v>41334</v>
      </c>
      <c r="G204" s="159">
        <v>9524</v>
      </c>
      <c r="H204" s="25">
        <v>890205952</v>
      </c>
      <c r="I204" s="3" t="str">
        <f>+VLOOKUP(FACTURACION[[#This Row],[NIT]],TABLACLIENTE,2,FALSE)</f>
        <v>GAS NATURAL DEL ORIENTE S.A. E.S.P. (GASORIENTE S.A. E.S.P)</v>
      </c>
      <c r="J204" s="2" t="s">
        <v>899</v>
      </c>
      <c r="K204" s="12" t="str">
        <f>+VLOOKUP(FACTURACION[[#This Row],[REFERENCIA]],CODINV,2,FALSE)</f>
        <v>HEX NUT 1/4 X 28</v>
      </c>
      <c r="L204" s="12" t="str">
        <f>IF(VLOOKUP(FACTURACION[[#This Row],[REFERENCIA]],CODINV,3,FALSE)=0,"",VLOOKUP(FACTURACION[[#This Row],[REFERENCIA]],CODINV,3,FALSE))</f>
        <v>22032P078</v>
      </c>
      <c r="M204" s="12" t="str">
        <f>+VLOOKUP(FACTURACION[[#This Row],[REFERENCIA]],CODINV,4,FALSE)</f>
        <v>REPUESTOS Y ACCESORIOS</v>
      </c>
      <c r="N204" s="12" t="str">
        <f>+VLOOKUP(FACTURACION[[#This Row],[REFERENCIA]],CODINV,5,FALSE)</f>
        <v>HONEYWELL</v>
      </c>
      <c r="O204" s="2">
        <v>132</v>
      </c>
      <c r="P204" s="23">
        <v>11498</v>
      </c>
      <c r="Q204" s="24">
        <f>+FACTURACION[[#This Row],[CANTIDAD]]*FACTURACION[[#This Row],[VR UNITARIO]]/1000</f>
        <v>1517.7360000000001</v>
      </c>
      <c r="R204" s="3" t="str">
        <f>+VLOOKUP(FACTURACION[[#This Row],[NIT]],TABLACLIENTE,5,FALSE)</f>
        <v>BUCARAMANGA</v>
      </c>
    </row>
    <row r="205" spans="3:18" s="11" customFormat="1" ht="11.25" customHeight="1">
      <c r="C205" s="13">
        <v>2013</v>
      </c>
      <c r="D205" s="17" t="s">
        <v>268</v>
      </c>
      <c r="E205" s="17">
        <f>MONTH(FACTURACION[[#This Row],[MES]]&amp;1)</f>
        <v>3</v>
      </c>
      <c r="F205" s="223">
        <f>DATE(FACTURACION[[#This Row],[AÑO]],FACTURACION[[#This Row],[Mes numero]],1)</f>
        <v>41334</v>
      </c>
      <c r="G205" s="159">
        <v>9524</v>
      </c>
      <c r="H205" s="25">
        <v>890205952</v>
      </c>
      <c r="I205" s="3" t="str">
        <f>+VLOOKUP(FACTURACION[[#This Row],[NIT]],TABLACLIENTE,2,FALSE)</f>
        <v>GAS NATURAL DEL ORIENTE S.A. E.S.P. (GASORIENTE S.A. E.S.P)</v>
      </c>
      <c r="J205" s="2" t="s">
        <v>590</v>
      </c>
      <c r="K205" s="12" t="str">
        <f>+VLOOKUP(FACTURACION[[#This Row],[REFERENCIA]],CODINV,2,FALSE)</f>
        <v>RESORTE DE BALANCE NEGRO</v>
      </c>
      <c r="L205" s="12" t="str">
        <f>IF(VLOOKUP(FACTURACION[[#This Row],[REFERENCIA]],CODINV,3,FALSE)=0,"",VLOOKUP(FACTURACION[[#This Row],[REFERENCIA]],CODINV,3,FALSE))</f>
        <v>70157P004</v>
      </c>
      <c r="M205" s="12" t="str">
        <f>+VLOOKUP(FACTURACION[[#This Row],[REFERENCIA]],CODINV,4,FALSE)</f>
        <v>REPUESTOS Y ACCESORIOS</v>
      </c>
      <c r="N205" s="12" t="str">
        <f>+VLOOKUP(FACTURACION[[#This Row],[REFERENCIA]],CODINV,5,FALSE)</f>
        <v>HONEYWELL</v>
      </c>
      <c r="O205" s="2">
        <v>5</v>
      </c>
      <c r="P205" s="23">
        <v>21164</v>
      </c>
      <c r="Q205" s="24">
        <f>+FACTURACION[[#This Row],[CANTIDAD]]*FACTURACION[[#This Row],[VR UNITARIO]]/1000</f>
        <v>105.82</v>
      </c>
      <c r="R205" s="3" t="str">
        <f>+VLOOKUP(FACTURACION[[#This Row],[NIT]],TABLACLIENTE,5,FALSE)</f>
        <v>BUCARAMANGA</v>
      </c>
    </row>
    <row r="206" spans="3:18" s="11" customFormat="1" ht="11.25" customHeight="1">
      <c r="C206" s="13">
        <v>2013</v>
      </c>
      <c r="D206" s="17" t="s">
        <v>268</v>
      </c>
      <c r="E206" s="17">
        <f>MONTH(FACTURACION[[#This Row],[MES]]&amp;1)</f>
        <v>3</v>
      </c>
      <c r="F206" s="223">
        <f>DATE(FACTURACION[[#This Row],[AÑO]],FACTURACION[[#This Row],[Mes numero]],1)</f>
        <v>41334</v>
      </c>
      <c r="G206" s="159">
        <v>9524</v>
      </c>
      <c r="H206" s="25">
        <v>890205952</v>
      </c>
      <c r="I206" s="3" t="str">
        <f>+VLOOKUP(FACTURACION[[#This Row],[NIT]],TABLACLIENTE,2,FALSE)</f>
        <v>GAS NATURAL DEL ORIENTE S.A. E.S.P. (GASORIENTE S.A. E.S.P)</v>
      </c>
      <c r="J206" s="2" t="s">
        <v>1250</v>
      </c>
      <c r="K206" s="12" t="str">
        <f>+VLOOKUP(FACTURACION[[#This Row],[REFERENCIA]],CODINV,2,FALSE)</f>
        <v>KIT PILOTO Z</v>
      </c>
      <c r="L206" s="12" t="str">
        <f>IF(VLOOKUP(FACTURACION[[#This Row],[REFERENCIA]],CODINV,3,FALSE)=0,"",VLOOKUP(FACTURACION[[#This Row],[REFERENCIA]],CODINV,3,FALSE))</f>
        <v/>
      </c>
      <c r="M206" s="12" t="str">
        <f>+VLOOKUP(FACTURACION[[#This Row],[REFERENCIA]],CODINV,4,FALSE)</f>
        <v>REPUESTOS Y ACCESORIOS</v>
      </c>
      <c r="N206" s="12" t="str">
        <f>+VLOOKUP(FACTURACION[[#This Row],[REFERENCIA]],CODINV,5,FALSE)</f>
        <v>HONEYWELL</v>
      </c>
      <c r="O206" s="2">
        <v>5</v>
      </c>
      <c r="P206" s="23">
        <v>29796</v>
      </c>
      <c r="Q206" s="24">
        <f>+FACTURACION[[#This Row],[CANTIDAD]]*FACTURACION[[#This Row],[VR UNITARIO]]/1000</f>
        <v>148.97999999999999</v>
      </c>
      <c r="R206" s="3" t="str">
        <f>+VLOOKUP(FACTURACION[[#This Row],[NIT]],TABLACLIENTE,5,FALSE)</f>
        <v>BUCARAMANGA</v>
      </c>
    </row>
    <row r="207" spans="3:18" s="11" customFormat="1" ht="11.25" customHeight="1">
      <c r="C207" s="13">
        <v>2013</v>
      </c>
      <c r="D207" s="17" t="s">
        <v>268</v>
      </c>
      <c r="E207" s="17">
        <f>MONTH(FACTURACION[[#This Row],[MES]]&amp;1)</f>
        <v>3</v>
      </c>
      <c r="F207" s="223">
        <f>DATE(FACTURACION[[#This Row],[AÑO]],FACTURACION[[#This Row],[Mes numero]],1)</f>
        <v>41334</v>
      </c>
      <c r="G207" s="159">
        <v>9524</v>
      </c>
      <c r="H207" s="25">
        <v>890205952</v>
      </c>
      <c r="I207" s="3" t="str">
        <f>+VLOOKUP(FACTURACION[[#This Row],[NIT]],TABLACLIENTE,2,FALSE)</f>
        <v>GAS NATURAL DEL ORIENTE S.A. E.S.P. (GASORIENTE S.A. E.S.P)</v>
      </c>
      <c r="J207" s="2" t="s">
        <v>146</v>
      </c>
      <c r="K207" s="12" t="str">
        <f>+VLOOKUP(FACTURACION[[#This Row],[REFERENCIA]],CODINV,2,FALSE)</f>
        <v>VALVE STEM</v>
      </c>
      <c r="L207" s="12" t="str">
        <f>IF(VLOOKUP(FACTURACION[[#This Row],[REFERENCIA]],CODINV,3,FALSE)=0,"",VLOOKUP(FACTURACION[[#This Row],[REFERENCIA]],CODINV,3,FALSE))</f>
        <v>73926P001</v>
      </c>
      <c r="M207" s="12" t="str">
        <f>+VLOOKUP(FACTURACION[[#This Row],[REFERENCIA]],CODINV,4,FALSE)</f>
        <v>REPUESTOS Y ACCESORIOS</v>
      </c>
      <c r="N207" s="12" t="str">
        <f>+VLOOKUP(FACTURACION[[#This Row],[REFERENCIA]],CODINV,5,FALSE)</f>
        <v>HONEYWELL</v>
      </c>
      <c r="O207" s="2">
        <v>5</v>
      </c>
      <c r="P207" s="23">
        <v>94920</v>
      </c>
      <c r="Q207" s="24">
        <f>+FACTURACION[[#This Row],[CANTIDAD]]*FACTURACION[[#This Row],[VR UNITARIO]]/1000</f>
        <v>474.6</v>
      </c>
      <c r="R207" s="3" t="str">
        <f>+VLOOKUP(FACTURACION[[#This Row],[NIT]],TABLACLIENTE,5,FALSE)</f>
        <v>BUCARAMANGA</v>
      </c>
    </row>
    <row r="208" spans="3:18" s="11" customFormat="1" ht="11.25" customHeight="1">
      <c r="C208" s="13">
        <v>2013</v>
      </c>
      <c r="D208" s="17" t="s">
        <v>268</v>
      </c>
      <c r="E208" s="17">
        <f>MONTH(FACTURACION[[#This Row],[MES]]&amp;1)</f>
        <v>3</v>
      </c>
      <c r="F208" s="223">
        <f>DATE(FACTURACION[[#This Row],[AÑO]],FACTURACION[[#This Row],[Mes numero]],1)</f>
        <v>41334</v>
      </c>
      <c r="G208" s="159">
        <v>9524</v>
      </c>
      <c r="H208" s="25">
        <v>890205952</v>
      </c>
      <c r="I208" s="3" t="str">
        <f>+VLOOKUP(FACTURACION[[#This Row],[NIT]],TABLACLIENTE,2,FALSE)</f>
        <v>GAS NATURAL DEL ORIENTE S.A. E.S.P. (GASORIENTE S.A. E.S.P)</v>
      </c>
      <c r="J208" s="2" t="s">
        <v>898</v>
      </c>
      <c r="K208" s="12" t="str">
        <f>+VLOOKUP(FACTURACION[[#This Row],[REFERENCIA]],CODINV,2,FALSE)</f>
        <v>DIAFRAGMA STEM NUT</v>
      </c>
      <c r="L208" s="12" t="str">
        <f>IF(VLOOKUP(FACTURACION[[#This Row],[REFERENCIA]],CODINV,3,FALSE)=0,"",VLOOKUP(FACTURACION[[#This Row],[REFERENCIA]],CODINV,3,FALSE))</f>
        <v>70872P001</v>
      </c>
      <c r="M208" s="12" t="str">
        <f>+VLOOKUP(FACTURACION[[#This Row],[REFERENCIA]],CODINV,4,FALSE)</f>
        <v>REPUESTOS Y ACCESORIOS</v>
      </c>
      <c r="N208" s="12" t="str">
        <f>+VLOOKUP(FACTURACION[[#This Row],[REFERENCIA]],CODINV,5,FALSE)</f>
        <v>HONEYWELL</v>
      </c>
      <c r="O208" s="2">
        <v>12</v>
      </c>
      <c r="P208" s="23">
        <v>15089</v>
      </c>
      <c r="Q208" s="24">
        <f>+FACTURACION[[#This Row],[CANTIDAD]]*FACTURACION[[#This Row],[VR UNITARIO]]/1000</f>
        <v>181.06800000000001</v>
      </c>
      <c r="R208" s="3" t="str">
        <f>+VLOOKUP(FACTURACION[[#This Row],[NIT]],TABLACLIENTE,5,FALSE)</f>
        <v>BUCARAMANGA</v>
      </c>
    </row>
    <row r="209" spans="3:18" s="11" customFormat="1" ht="11.25" customHeight="1">
      <c r="C209" s="13">
        <v>2013</v>
      </c>
      <c r="D209" s="17" t="s">
        <v>268</v>
      </c>
      <c r="E209" s="17">
        <f>MONTH(FACTURACION[[#This Row],[MES]]&amp;1)</f>
        <v>3</v>
      </c>
      <c r="F209" s="223">
        <f>DATE(FACTURACION[[#This Row],[AÑO]],FACTURACION[[#This Row],[Mes numero]],1)</f>
        <v>41334</v>
      </c>
      <c r="G209" s="159">
        <v>9524</v>
      </c>
      <c r="H209" s="25">
        <v>890205952</v>
      </c>
      <c r="I209" s="3" t="str">
        <f>+VLOOKUP(FACTURACION[[#This Row],[NIT]],TABLACLIENTE,2,FALSE)</f>
        <v>GAS NATURAL DEL ORIENTE S.A. E.S.P. (GASORIENTE S.A. E.S.P)</v>
      </c>
      <c r="J209" s="3" t="s">
        <v>572</v>
      </c>
      <c r="K209" s="12" t="str">
        <f>+VLOOKUP(FACTURACION[[#This Row],[REFERENCIA]],CODINV,2,FALSE)</f>
        <v>RING, RETAINING</v>
      </c>
      <c r="L209" s="12" t="str">
        <f>IF(VLOOKUP(FACTURACION[[#This Row],[REFERENCIA]],CODINV,3,FALSE)=0,"",VLOOKUP(FACTURACION[[#This Row],[REFERENCIA]],CODINV,3,FALSE))</f>
        <v>78074P029</v>
      </c>
      <c r="M209" s="12" t="str">
        <f>+VLOOKUP(FACTURACION[[#This Row],[REFERENCIA]],CODINV,4,FALSE)</f>
        <v>REPUESTOS Y ACCESORIOS</v>
      </c>
      <c r="N209" s="12" t="str">
        <f>+VLOOKUP(FACTURACION[[#This Row],[REFERENCIA]],CODINV,5,FALSE)</f>
        <v>HONEYWELL</v>
      </c>
      <c r="O209" s="2">
        <v>11</v>
      </c>
      <c r="P209" s="23">
        <v>12295</v>
      </c>
      <c r="Q209" s="24">
        <f>+FACTURACION[[#This Row],[CANTIDAD]]*FACTURACION[[#This Row],[VR UNITARIO]]/1000</f>
        <v>135.245</v>
      </c>
      <c r="R209" s="3" t="str">
        <f>+VLOOKUP(FACTURACION[[#This Row],[NIT]],TABLACLIENTE,5,FALSE)</f>
        <v>BUCARAMANGA</v>
      </c>
    </row>
    <row r="210" spans="3:18" s="11" customFormat="1" ht="11.25" customHeight="1">
      <c r="C210" s="13">
        <v>2013</v>
      </c>
      <c r="D210" s="17" t="s">
        <v>268</v>
      </c>
      <c r="E210" s="17">
        <f>MONTH(FACTURACION[[#This Row],[MES]]&amp;1)</f>
        <v>3</v>
      </c>
      <c r="F210" s="223">
        <f>DATE(FACTURACION[[#This Row],[AÑO]],FACTURACION[[#This Row],[Mes numero]],1)</f>
        <v>41334</v>
      </c>
      <c r="G210" s="159">
        <v>9524</v>
      </c>
      <c r="H210" s="25">
        <v>890205952</v>
      </c>
      <c r="I210" s="3" t="str">
        <f>+VLOOKUP(FACTURACION[[#This Row],[NIT]],TABLACLIENTE,2,FALSE)</f>
        <v>GAS NATURAL DEL ORIENTE S.A. E.S.P. (GASORIENTE S.A. E.S.P)</v>
      </c>
      <c r="J210" s="2" t="s">
        <v>61</v>
      </c>
      <c r="K210" s="12" t="str">
        <f>+VLOOKUP(FACTURACION[[#This Row],[REFERENCIA]],CODINV,2,FALSE)</f>
        <v>MANGA 2" S300 H7</v>
      </c>
      <c r="L210" s="12" t="str">
        <f>IF(VLOOKUP(FACTURACION[[#This Row],[REFERENCIA]],CODINV,3,FALSE)=0,"",VLOOKUP(FACTURACION[[#This Row],[REFERENCIA]],CODINV,3,FALSE))</f>
        <v>73404P002</v>
      </c>
      <c r="M210" s="12" t="str">
        <f>+VLOOKUP(FACTURACION[[#This Row],[REFERENCIA]],CODINV,4,FALSE)</f>
        <v>MANGAS</v>
      </c>
      <c r="N210" s="12" t="str">
        <f>+VLOOKUP(FACTURACION[[#This Row],[REFERENCIA]],CODINV,5,FALSE)</f>
        <v>HONEYWELL</v>
      </c>
      <c r="O210" s="2">
        <v>8</v>
      </c>
      <c r="P210" s="23">
        <v>231062</v>
      </c>
      <c r="Q210" s="24">
        <f>+FACTURACION[[#This Row],[CANTIDAD]]*FACTURACION[[#This Row],[VR UNITARIO]]/1000</f>
        <v>1848.4960000000001</v>
      </c>
      <c r="R210" s="3" t="str">
        <f>+VLOOKUP(FACTURACION[[#This Row],[NIT]],TABLACLIENTE,5,FALSE)</f>
        <v>BUCARAMANGA</v>
      </c>
    </row>
    <row r="211" spans="3:18" s="11" customFormat="1" ht="11.25" customHeight="1">
      <c r="C211" s="13">
        <v>2013</v>
      </c>
      <c r="D211" s="17" t="s">
        <v>268</v>
      </c>
      <c r="E211" s="17">
        <f>MONTH(FACTURACION[[#This Row],[MES]]&amp;1)</f>
        <v>3</v>
      </c>
      <c r="F211" s="223">
        <f>DATE(FACTURACION[[#This Row],[AÑO]],FACTURACION[[#This Row],[Mes numero]],1)</f>
        <v>41334</v>
      </c>
      <c r="G211" s="159">
        <v>9524</v>
      </c>
      <c r="H211" s="25">
        <v>890205952</v>
      </c>
      <c r="I211" s="3" t="str">
        <f>+VLOOKUP(FACTURACION[[#This Row],[NIT]],TABLACLIENTE,2,FALSE)</f>
        <v>GAS NATURAL DEL ORIENTE S.A. E.S.P. (GASORIENTE S.A. E.S.P)</v>
      </c>
      <c r="J211" s="2" t="s">
        <v>153</v>
      </c>
      <c r="K211" s="12" t="str">
        <f>+VLOOKUP(FACTURACION[[#This Row],[REFERENCIA]],CODINV,2,FALSE)</f>
        <v>MANGA 3" S300 H7</v>
      </c>
      <c r="L211" s="12" t="str">
        <f>IF(VLOOKUP(FACTURACION[[#This Row],[REFERENCIA]],CODINV,3,FALSE)=0,"",VLOOKUP(FACTURACION[[#This Row],[REFERENCIA]],CODINV,3,FALSE))</f>
        <v>73404P003</v>
      </c>
      <c r="M211" s="12" t="str">
        <f>+VLOOKUP(FACTURACION[[#This Row],[REFERENCIA]],CODINV,4,FALSE)</f>
        <v>MANGAS</v>
      </c>
      <c r="N211" s="12" t="str">
        <f>+VLOOKUP(FACTURACION[[#This Row],[REFERENCIA]],CODINV,5,FALSE)</f>
        <v>HONEYWELL</v>
      </c>
      <c r="O211" s="2">
        <v>3</v>
      </c>
      <c r="P211" s="23">
        <v>370087</v>
      </c>
      <c r="Q211" s="24">
        <f>+FACTURACION[[#This Row],[CANTIDAD]]*FACTURACION[[#This Row],[VR UNITARIO]]/1000</f>
        <v>1110.261</v>
      </c>
      <c r="R211" s="3" t="str">
        <f>+VLOOKUP(FACTURACION[[#This Row],[NIT]],TABLACLIENTE,5,FALSE)</f>
        <v>BUCARAMANGA</v>
      </c>
    </row>
    <row r="212" spans="3:18" s="11" customFormat="1" ht="11.25" customHeight="1">
      <c r="C212" s="13">
        <v>2013</v>
      </c>
      <c r="D212" s="17" t="s">
        <v>268</v>
      </c>
      <c r="E212" s="17">
        <f>MONTH(FACTURACION[[#This Row],[MES]]&amp;1)</f>
        <v>3</v>
      </c>
      <c r="F212" s="223">
        <f>DATE(FACTURACION[[#This Row],[AÑO]],FACTURACION[[#This Row],[Mes numero]],1)</f>
        <v>41334</v>
      </c>
      <c r="G212" s="159">
        <v>9524</v>
      </c>
      <c r="H212" s="25">
        <v>890205952</v>
      </c>
      <c r="I212" s="3" t="str">
        <f>+VLOOKUP(FACTURACION[[#This Row],[NIT]],TABLACLIENTE,2,FALSE)</f>
        <v>GAS NATURAL DEL ORIENTE S.A. E.S.P. (GASORIENTE S.A. E.S.P)</v>
      </c>
      <c r="J212" s="3" t="s">
        <v>570</v>
      </c>
      <c r="K212" s="12" t="str">
        <f>+VLOOKUP(FACTURACION[[#This Row],[REFERENCIA]],CODINV,2,FALSE)</f>
        <v>WASHER</v>
      </c>
      <c r="L212" s="12" t="str">
        <f>IF(VLOOKUP(FACTURACION[[#This Row],[REFERENCIA]],CODINV,3,FALSE)=0,"",VLOOKUP(FACTURACION[[#This Row],[REFERENCIA]],CODINV,3,FALSE))</f>
        <v>70176P040</v>
      </c>
      <c r="M212" s="12" t="str">
        <f>+VLOOKUP(FACTURACION[[#This Row],[REFERENCIA]],CODINV,4,FALSE)</f>
        <v>REPUESTOS Y ACCESORIOS</v>
      </c>
      <c r="N212" s="12" t="str">
        <f>+VLOOKUP(FACTURACION[[#This Row],[REFERENCIA]],CODINV,5,FALSE)</f>
        <v>HONEYWELL</v>
      </c>
      <c r="O212" s="2">
        <v>11</v>
      </c>
      <c r="P212" s="23">
        <v>12767</v>
      </c>
      <c r="Q212" s="24">
        <f>+FACTURACION[[#This Row],[CANTIDAD]]*FACTURACION[[#This Row],[VR UNITARIO]]/1000</f>
        <v>140.43700000000001</v>
      </c>
      <c r="R212" s="3" t="str">
        <f>+VLOOKUP(FACTURACION[[#This Row],[NIT]],TABLACLIENTE,5,FALSE)</f>
        <v>BUCARAMANGA</v>
      </c>
    </row>
    <row r="213" spans="3:18" s="11" customFormat="1" ht="11.25" customHeight="1">
      <c r="C213" s="13">
        <v>2013</v>
      </c>
      <c r="D213" s="17" t="s">
        <v>268</v>
      </c>
      <c r="E213" s="17">
        <f>MONTH(FACTURACION[[#This Row],[MES]]&amp;1)</f>
        <v>3</v>
      </c>
      <c r="F213" s="223">
        <f>DATE(FACTURACION[[#This Row],[AÑO]],FACTURACION[[#This Row],[Mes numero]],1)</f>
        <v>41334</v>
      </c>
      <c r="G213" s="159">
        <v>9546</v>
      </c>
      <c r="H213" s="20">
        <v>890208316</v>
      </c>
      <c r="I213" s="2" t="str">
        <f>+VLOOKUP(FACTURACION[[#This Row],[NIT]],TABLACLIENTE,2,FALSE)</f>
        <v xml:space="preserve">METROGAS DE COLOMBIA S.A. E.S.P.  (METROGAS S.A. E.S.P)
</v>
      </c>
      <c r="J213" s="2" t="s">
        <v>157</v>
      </c>
      <c r="K213" s="12" t="str">
        <f>+VLOOKUP(FACTURACION[[#This Row],[REFERENCIA]],CODINV,2,FALSE)</f>
        <v>CORE RESTRICTOR</v>
      </c>
      <c r="L213" s="12" t="str">
        <f>IF(VLOOKUP(FACTURACION[[#This Row],[REFERENCIA]],CODINV,3,FALSE)=0,"",VLOOKUP(FACTURACION[[#This Row],[REFERENCIA]],CODINV,3,FALSE))</f>
        <v>73659P003</v>
      </c>
      <c r="M213" s="12" t="str">
        <f>+VLOOKUP(FACTURACION[[#This Row],[REFERENCIA]],CODINV,4,FALSE)</f>
        <v>REPUESTOS Y ACCESORIOS</v>
      </c>
      <c r="N213" s="12" t="str">
        <f>+VLOOKUP(FACTURACION[[#This Row],[REFERENCIA]],CODINV,5,FALSE)</f>
        <v>HONEYWELL</v>
      </c>
      <c r="O213" s="2">
        <v>1</v>
      </c>
      <c r="P213" s="23">
        <v>91200</v>
      </c>
      <c r="Q213" s="24">
        <f>+FACTURACION[[#This Row],[CANTIDAD]]*FACTURACION[[#This Row],[VR UNITARIO]]/1000</f>
        <v>91.2</v>
      </c>
      <c r="R213" s="3" t="str">
        <f>+VLOOKUP(FACTURACION[[#This Row],[NIT]],TABLACLIENTE,5,FALSE)</f>
        <v>FLORIDABLANCA</v>
      </c>
    </row>
    <row r="214" spans="3:18" s="11" customFormat="1" ht="11.25" customHeight="1">
      <c r="C214" s="13">
        <v>2013</v>
      </c>
      <c r="D214" s="17" t="s">
        <v>268</v>
      </c>
      <c r="E214" s="17">
        <f>MONTH(FACTURACION[[#This Row],[MES]]&amp;1)</f>
        <v>3</v>
      </c>
      <c r="F214" s="223">
        <f>DATE(FACTURACION[[#This Row],[AÑO]],FACTURACION[[#This Row],[Mes numero]],1)</f>
        <v>41334</v>
      </c>
      <c r="G214" s="159">
        <v>9524</v>
      </c>
      <c r="H214" s="25">
        <v>890205952</v>
      </c>
      <c r="I214" s="3" t="str">
        <f>+VLOOKUP(FACTURACION[[#This Row],[NIT]],TABLACLIENTE,2,FALSE)</f>
        <v>GAS NATURAL DEL ORIENTE S.A. E.S.P. (GASORIENTE S.A. E.S.P)</v>
      </c>
      <c r="J214" s="3" t="s">
        <v>886</v>
      </c>
      <c r="K214" s="12" t="str">
        <f>+VLOOKUP(FACTURACION[[#This Row],[REFERENCIA]],CODINV,2,FALSE)</f>
        <v>FILTER ASSEMBLY (COMPOSITE)</v>
      </c>
      <c r="L214" s="12" t="str">
        <f>IF(VLOOKUP(FACTURACION[[#This Row],[REFERENCIA]],CODINV,3,FALSE)=0,"",VLOOKUP(FACTURACION[[#This Row],[REFERENCIA]],CODINV,3,FALSE))</f>
        <v>78480P001</v>
      </c>
      <c r="M214" s="12" t="str">
        <f>+VLOOKUP(FACTURACION[[#This Row],[REFERENCIA]],CODINV,4,FALSE)</f>
        <v>FILTROS</v>
      </c>
      <c r="N214" s="12" t="str">
        <f>+VLOOKUP(FACTURACION[[#This Row],[REFERENCIA]],CODINV,5,FALSE)</f>
        <v>HONEYWELL</v>
      </c>
      <c r="O214" s="2">
        <v>11</v>
      </c>
      <c r="P214" s="23">
        <v>47315</v>
      </c>
      <c r="Q214" s="24">
        <f>+FACTURACION[[#This Row],[CANTIDAD]]*FACTURACION[[#This Row],[VR UNITARIO]]/1000</f>
        <v>520.46500000000003</v>
      </c>
      <c r="R214" s="3" t="str">
        <f>+VLOOKUP(FACTURACION[[#This Row],[NIT]],TABLACLIENTE,5,FALSE)</f>
        <v>BUCARAMANGA</v>
      </c>
    </row>
    <row r="215" spans="3:18" s="11" customFormat="1" ht="11.25" customHeight="1">
      <c r="C215" s="13">
        <v>2013</v>
      </c>
      <c r="D215" s="17" t="s">
        <v>268</v>
      </c>
      <c r="E215" s="17">
        <f>MONTH(FACTURACION[[#This Row],[MES]]&amp;1)</f>
        <v>3</v>
      </c>
      <c r="F215" s="223">
        <f>DATE(FACTURACION[[#This Row],[AÑO]],FACTURACION[[#This Row],[Mes numero]],1)</f>
        <v>41334</v>
      </c>
      <c r="G215" s="159">
        <v>9546</v>
      </c>
      <c r="H215" s="20">
        <v>890208316</v>
      </c>
      <c r="I215" s="2" t="str">
        <f>+VLOOKUP(FACTURACION[[#This Row],[NIT]],TABLACLIENTE,2,FALSE)</f>
        <v xml:space="preserve">METROGAS DE COLOMBIA S.A. E.S.P.  (METROGAS S.A. E.S.P)
</v>
      </c>
      <c r="J215" s="26" t="s">
        <v>574</v>
      </c>
      <c r="K215" s="12" t="str">
        <f>+VLOOKUP(FACTURACION[[#This Row],[REFERENCIA]],CODINV,2,FALSE)</f>
        <v>FILTER ASSEMBY (INSPIRATOR)</v>
      </c>
      <c r="L215" s="12" t="str">
        <f>IF(VLOOKUP(FACTURACION[[#This Row],[REFERENCIA]],CODINV,3,FALSE)=0,"",VLOOKUP(FACTURACION[[#This Row],[REFERENCIA]],CODINV,3,FALSE))</f>
        <v>74074K001</v>
      </c>
      <c r="M215" s="12" t="str">
        <f>+VLOOKUP(FACTURACION[[#This Row],[REFERENCIA]],CODINV,4,FALSE)</f>
        <v>FILTROS</v>
      </c>
      <c r="N215" s="12" t="str">
        <f>+VLOOKUP(FACTURACION[[#This Row],[REFERENCIA]],CODINV,5,FALSE)</f>
        <v>HONEYWELL</v>
      </c>
      <c r="O215" s="2">
        <v>4</v>
      </c>
      <c r="P215" s="23">
        <v>107000</v>
      </c>
      <c r="Q215" s="24">
        <f>+FACTURACION[[#This Row],[CANTIDAD]]*FACTURACION[[#This Row],[VR UNITARIO]]/1000</f>
        <v>428</v>
      </c>
      <c r="R215" s="3" t="str">
        <f>+VLOOKUP(FACTURACION[[#This Row],[NIT]],TABLACLIENTE,5,FALSE)</f>
        <v>FLORIDABLANCA</v>
      </c>
    </row>
    <row r="216" spans="3:18" s="11" customFormat="1" ht="11.25" customHeight="1">
      <c r="C216" s="13">
        <v>2013</v>
      </c>
      <c r="D216" s="17" t="s">
        <v>268</v>
      </c>
      <c r="E216" s="17">
        <f>MONTH(FACTURACION[[#This Row],[MES]]&amp;1)</f>
        <v>3</v>
      </c>
      <c r="F216" s="223">
        <f>DATE(FACTURACION[[#This Row],[AÑO]],FACTURACION[[#This Row],[Mes numero]],1)</f>
        <v>41334</v>
      </c>
      <c r="G216" s="159">
        <v>9524</v>
      </c>
      <c r="H216" s="25">
        <v>890205952</v>
      </c>
      <c r="I216" s="3" t="str">
        <f>+VLOOKUP(FACTURACION[[#This Row],[NIT]],TABLACLIENTE,2,FALSE)</f>
        <v>GAS NATURAL DEL ORIENTE S.A. E.S.P. (GASORIENTE S.A. E.S.P)</v>
      </c>
      <c r="J216" s="2" t="s">
        <v>200</v>
      </c>
      <c r="K216" s="12" t="str">
        <f>+VLOOKUP(FACTURACION[[#This Row],[REFERENCIA]],CODINV,2,FALSE)</f>
        <v>MANIFOLD PLUG KIT</v>
      </c>
      <c r="L216" s="12" t="str">
        <f>IF(VLOOKUP(FACTURACION[[#This Row],[REFERENCIA]],CODINV,3,FALSE)=0,"",VLOOKUP(FACTURACION[[#This Row],[REFERENCIA]],CODINV,3,FALSE))</f>
        <v>74036K001</v>
      </c>
      <c r="M216" s="12" t="str">
        <f>+VLOOKUP(FACTURACION[[#This Row],[REFERENCIA]],CODINV,4,FALSE)</f>
        <v>REPUESTOS Y ACCESORIOS</v>
      </c>
      <c r="N216" s="12" t="str">
        <f>+VLOOKUP(FACTURACION[[#This Row],[REFERENCIA]],CODINV,5,FALSE)</f>
        <v>HONEYWELL</v>
      </c>
      <c r="O216" s="2">
        <v>11</v>
      </c>
      <c r="P216" s="23">
        <v>16267</v>
      </c>
      <c r="Q216" s="24">
        <f>+FACTURACION[[#This Row],[CANTIDAD]]*FACTURACION[[#This Row],[VR UNITARIO]]/1000</f>
        <v>178.93700000000001</v>
      </c>
      <c r="R216" s="3" t="str">
        <f>+VLOOKUP(FACTURACION[[#This Row],[NIT]],TABLACLIENTE,5,FALSE)</f>
        <v>BUCARAMANGA</v>
      </c>
    </row>
    <row r="217" spans="3:18" s="11" customFormat="1" ht="11.25" customHeight="1">
      <c r="C217" s="13">
        <v>2013</v>
      </c>
      <c r="D217" s="17" t="s">
        <v>268</v>
      </c>
      <c r="E217" s="17">
        <f>MONTH(FACTURACION[[#This Row],[MES]]&amp;1)</f>
        <v>3</v>
      </c>
      <c r="F217" s="223">
        <f>DATE(FACTURACION[[#This Row],[AÑO]],FACTURACION[[#This Row],[Mes numero]],1)</f>
        <v>41334</v>
      </c>
      <c r="G217" s="159">
        <v>9524</v>
      </c>
      <c r="H217" s="25">
        <v>890205952</v>
      </c>
      <c r="I217" s="3" t="str">
        <f>+VLOOKUP(FACTURACION[[#This Row],[NIT]],TABLACLIENTE,2,FALSE)</f>
        <v>GAS NATURAL DEL ORIENTE S.A. E.S.P. (GASORIENTE S.A. E.S.P)</v>
      </c>
      <c r="J217" s="3" t="s">
        <v>578</v>
      </c>
      <c r="K217" s="12" t="str">
        <f>+VLOOKUP(FACTURACION[[#This Row],[REFERENCIA]],CODINV,2,FALSE)</f>
        <v>HX HD SCREW, 5/16-18 x 3.50</v>
      </c>
      <c r="L217" s="12" t="str">
        <f>IF(VLOOKUP(FACTURACION[[#This Row],[REFERENCIA]],CODINV,3,FALSE)=0,"",VLOOKUP(FACTURACION[[#This Row],[REFERENCIA]],CODINV,3,FALSE))</f>
        <v>78000P106</v>
      </c>
      <c r="M217" s="12" t="str">
        <f>+VLOOKUP(FACTURACION[[#This Row],[REFERENCIA]],CODINV,4,FALSE)</f>
        <v>REPUESTOS Y ACCESORIOS</v>
      </c>
      <c r="N217" s="12" t="str">
        <f>+VLOOKUP(FACTURACION[[#This Row],[REFERENCIA]],CODINV,5,FALSE)</f>
        <v>HONEYWELL</v>
      </c>
      <c r="O217" s="2">
        <v>22</v>
      </c>
      <c r="P217" s="23">
        <v>7780</v>
      </c>
      <c r="Q217" s="24">
        <f>+FACTURACION[[#This Row],[CANTIDAD]]*FACTURACION[[#This Row],[VR UNITARIO]]/1000</f>
        <v>171.16</v>
      </c>
      <c r="R217" s="3" t="str">
        <f>+VLOOKUP(FACTURACION[[#This Row],[NIT]],TABLACLIENTE,5,FALSE)</f>
        <v>BUCARAMANGA</v>
      </c>
    </row>
    <row r="218" spans="3:18" s="11" customFormat="1" ht="11.25" customHeight="1">
      <c r="C218" s="13">
        <v>2013</v>
      </c>
      <c r="D218" s="17" t="s">
        <v>268</v>
      </c>
      <c r="E218" s="17">
        <f>MONTH(FACTURACION[[#This Row],[MES]]&amp;1)</f>
        <v>3</v>
      </c>
      <c r="F218" s="223">
        <f>DATE(FACTURACION[[#This Row],[AÑO]],FACTURACION[[#This Row],[Mes numero]],1)</f>
        <v>41334</v>
      </c>
      <c r="G218" s="159">
        <v>9524</v>
      </c>
      <c r="H218" s="25">
        <v>890205952</v>
      </c>
      <c r="I218" s="3" t="str">
        <f>+VLOOKUP(FACTURACION[[#This Row],[NIT]],TABLACLIENTE,2,FALSE)</f>
        <v>GAS NATURAL DEL ORIENTE S.A. E.S.P. (GASORIENTE S.A. E.S.P)</v>
      </c>
      <c r="J218" s="2" t="s">
        <v>580</v>
      </c>
      <c r="K218" s="12" t="str">
        <f>+VLOOKUP(FACTURACION[[#This Row],[REFERENCIA]],CODINV,2,FALSE)</f>
        <v>GASKET</v>
      </c>
      <c r="L218" s="12" t="str">
        <f>IF(VLOOKUP(FACTURACION[[#This Row],[REFERENCIA]],CODINV,3,FALSE)=0,"",VLOOKUP(FACTURACION[[#This Row],[REFERENCIA]],CODINV,3,FALSE))</f>
        <v>70019P106</v>
      </c>
      <c r="M218" s="12" t="str">
        <f>+VLOOKUP(FACTURACION[[#This Row],[REFERENCIA]],CODINV,4,FALSE)</f>
        <v>REPUESTOS Y ACCESORIOS</v>
      </c>
      <c r="N218" s="12" t="str">
        <f>+VLOOKUP(FACTURACION[[#This Row],[REFERENCIA]],CODINV,5,FALSE)</f>
        <v>HONEYWELL</v>
      </c>
      <c r="O218" s="2">
        <v>11</v>
      </c>
      <c r="P218" s="23">
        <v>11752</v>
      </c>
      <c r="Q218" s="24">
        <f>+FACTURACION[[#This Row],[CANTIDAD]]*FACTURACION[[#This Row],[VR UNITARIO]]/1000</f>
        <v>129.27199999999999</v>
      </c>
      <c r="R218" s="3" t="str">
        <f>+VLOOKUP(FACTURACION[[#This Row],[NIT]],TABLACLIENTE,5,FALSE)</f>
        <v>BUCARAMANGA</v>
      </c>
    </row>
    <row r="219" spans="3:18" s="11" customFormat="1" ht="11.25" customHeight="1">
      <c r="C219" s="13">
        <v>2013</v>
      </c>
      <c r="D219" s="17" t="s">
        <v>268</v>
      </c>
      <c r="E219" s="17">
        <f>MONTH(FACTURACION[[#This Row],[MES]]&amp;1)</f>
        <v>3</v>
      </c>
      <c r="F219" s="223">
        <f>DATE(FACTURACION[[#This Row],[AÑO]],FACTURACION[[#This Row],[Mes numero]],1)</f>
        <v>41334</v>
      </c>
      <c r="G219" s="159">
        <v>9524</v>
      </c>
      <c r="H219" s="25">
        <v>890205952</v>
      </c>
      <c r="I219" s="3" t="str">
        <f>+VLOOKUP(FACTURACION[[#This Row],[NIT]],TABLACLIENTE,2,FALSE)</f>
        <v>GAS NATURAL DEL ORIENTE S.A. E.S.P. (GASORIENTE S.A. E.S.P)</v>
      </c>
      <c r="J219" s="3" t="s">
        <v>3922</v>
      </c>
      <c r="K219" s="12" t="str">
        <f>+VLOOKUP(FACTURACION[[#This Row],[REFERENCIA]],CODINV,2,FALSE)</f>
        <v>WASHER 1/4</v>
      </c>
      <c r="L219" s="12" t="str">
        <f>IF(VLOOKUP(FACTURACION[[#This Row],[REFERENCIA]],CODINV,3,FALSE)=0,"",VLOOKUP(FACTURACION[[#This Row],[REFERENCIA]],CODINV,3,FALSE))</f>
        <v>78034P016</v>
      </c>
      <c r="M219" s="12" t="str">
        <f>+VLOOKUP(FACTURACION[[#This Row],[REFERENCIA]],CODINV,4,FALSE)</f>
        <v>REPUESTOS Y ACCESORIOS</v>
      </c>
      <c r="N219" s="12" t="str">
        <f>+VLOOKUP(FACTURACION[[#This Row],[REFERENCIA]],CODINV,5,FALSE)</f>
        <v>HONEYWELL</v>
      </c>
      <c r="O219" s="2">
        <v>11</v>
      </c>
      <c r="P219" s="23">
        <v>5694</v>
      </c>
      <c r="Q219" s="24">
        <f>+FACTURACION[[#This Row],[CANTIDAD]]*FACTURACION[[#This Row],[VR UNITARIO]]/1000</f>
        <v>62.634</v>
      </c>
      <c r="R219" s="3" t="str">
        <f>+VLOOKUP(FACTURACION[[#This Row],[NIT]],TABLACLIENTE,5,FALSE)</f>
        <v>BUCARAMANGA</v>
      </c>
    </row>
    <row r="220" spans="3:18" s="11" customFormat="1" ht="11.25" customHeight="1">
      <c r="C220" s="13">
        <v>2013</v>
      </c>
      <c r="D220" s="17" t="s">
        <v>268</v>
      </c>
      <c r="E220" s="17">
        <f>MONTH(FACTURACION[[#This Row],[MES]]&amp;1)</f>
        <v>3</v>
      </c>
      <c r="F220" s="223">
        <f>DATE(FACTURACION[[#This Row],[AÑO]],FACTURACION[[#This Row],[Mes numero]],1)</f>
        <v>41334</v>
      </c>
      <c r="G220" s="159">
        <v>9527</v>
      </c>
      <c r="H220" s="20">
        <v>890310688</v>
      </c>
      <c r="I220" s="2" t="str">
        <f>+VLOOKUP(FACTURACION[[#This Row],[NIT]],TABLACLIENTE,2,FALSE)</f>
        <v>COLGAS DE OCCIDENTE S.A. E.S.P.</v>
      </c>
      <c r="J220" s="2" t="s">
        <v>4117</v>
      </c>
      <c r="K220" s="12" t="str">
        <f>+VLOOKUP(FACTURACION[[#This Row],[REFERENCIA]],CODINV,2,FALSE)</f>
        <v>KIT TROYA II</v>
      </c>
      <c r="L220" s="12" t="str">
        <f>IF(VLOOKUP(FACTURACION[[#This Row],[REFERENCIA]],CODINV,3,FALSE)=0,"",VLOOKUP(FACTURACION[[#This Row],[REFERENCIA]],CODINV,3,FALSE))</f>
        <v/>
      </c>
      <c r="M220" s="12" t="str">
        <f>+VLOOKUP(FACTURACION[[#This Row],[REFERENCIA]],CODINV,4,FALSE)</f>
        <v>MEDIDORES</v>
      </c>
      <c r="N220" s="12" t="str">
        <f>+VLOOKUP(FACTURACION[[#This Row],[REFERENCIA]],CODINV,5,FALSE)</f>
        <v>RED SEAL MEASUREMENT</v>
      </c>
      <c r="O220" s="2">
        <v>2</v>
      </c>
      <c r="P220" s="23">
        <v>6000000</v>
      </c>
      <c r="Q220" s="24">
        <f>+FACTURACION[[#This Row],[CANTIDAD]]*FACTURACION[[#This Row],[VR UNITARIO]]/1000</f>
        <v>12000</v>
      </c>
      <c r="R220" s="3" t="str">
        <f>+VLOOKUP(FACTURACION[[#This Row],[NIT]],TABLACLIENTE,5,FALSE)</f>
        <v>CALI</v>
      </c>
    </row>
    <row r="221" spans="3:18" s="11" customFormat="1" ht="11.25" customHeight="1">
      <c r="C221" s="13">
        <v>2013</v>
      </c>
      <c r="D221" s="17" t="s">
        <v>268</v>
      </c>
      <c r="E221" s="17">
        <f>MONTH(FACTURACION[[#This Row],[MES]]&amp;1)</f>
        <v>3</v>
      </c>
      <c r="F221" s="223">
        <f>DATE(FACTURACION[[#This Row],[AÑO]],FACTURACION[[#This Row],[Mes numero]],1)</f>
        <v>41334</v>
      </c>
      <c r="G221" s="159">
        <v>9529</v>
      </c>
      <c r="H221" s="20">
        <v>900175830</v>
      </c>
      <c r="I221" s="2" t="str">
        <f>+VLOOKUP(FACTURACION[[#This Row],[NIT]],TABLACLIENTE,2,FALSE)</f>
        <v xml:space="preserve">COMBUSTIBLES LIQUIDOS DE COLOMBIA S.A E.S.P  (CLC S.A E.S.P)
</v>
      </c>
      <c r="J221" s="2" t="s">
        <v>791</v>
      </c>
      <c r="K221" s="12" t="str">
        <f>+VLOOKUP(FACTURACION[[#This Row],[REFERENCIA]],CODINV,2,FALSE)</f>
        <v>SOFTWARE V BASICA · SERIAL 48002</v>
      </c>
      <c r="L221" s="12" t="str">
        <f>IF(VLOOKUP(FACTURACION[[#This Row],[REFERENCIA]],CODINV,3,FALSE)=0,"",VLOOKUP(FACTURACION[[#This Row],[REFERENCIA]],CODINV,3,FALSE))</f>
        <v>72-048-001</v>
      </c>
      <c r="M221" s="12" t="str">
        <f>+VLOOKUP(FACTURACION[[#This Row],[REFERENCIA]],CODINV,4,FALSE)</f>
        <v>REPUESTOS Y ACCESORIOS</v>
      </c>
      <c r="N221" s="12" t="str">
        <f>+VLOOKUP(FACTURACION[[#This Row],[REFERENCIA]],CODINV,5,FALSE)</f>
        <v>RED SEAL MEASUREMENT</v>
      </c>
      <c r="O221" s="2">
        <v>1</v>
      </c>
      <c r="P221" s="23">
        <v>63577</v>
      </c>
      <c r="Q221" s="24">
        <f>+FACTURACION[[#This Row],[CANTIDAD]]*FACTURACION[[#This Row],[VR UNITARIO]]/1000</f>
        <v>63.576999999999998</v>
      </c>
      <c r="R221" s="3" t="str">
        <f>+VLOOKUP(FACTURACION[[#This Row],[NIT]],TABLACLIENTE,5,FALSE)</f>
        <v>BOGOTÁ D.C.</v>
      </c>
    </row>
    <row r="222" spans="3:18" s="11" customFormat="1" ht="11.25" customHeight="1">
      <c r="C222" s="13">
        <v>2013</v>
      </c>
      <c r="D222" s="17" t="s">
        <v>268</v>
      </c>
      <c r="E222" s="17">
        <f>MONTH(FACTURACION[[#This Row],[MES]]&amp;1)</f>
        <v>3</v>
      </c>
      <c r="F222" s="223">
        <f>DATE(FACTURACION[[#This Row],[AÑO]],FACTURACION[[#This Row],[Mes numero]],1)</f>
        <v>41334</v>
      </c>
      <c r="G222" s="159">
        <v>9539</v>
      </c>
      <c r="H222" s="25">
        <v>890200919</v>
      </c>
      <c r="I222" s="3" t="str">
        <f>+VLOOKUP(FACTURACION[[#This Row],[NIT]],TABLACLIENTE,2,FALSE)</f>
        <v>GAS DE SANTANDER S.A. E.S.P.</v>
      </c>
      <c r="J222" s="2" t="s">
        <v>913</v>
      </c>
      <c r="K222" s="12" t="str">
        <f>+VLOOKUP(FACTURACION[[#This Row],[REFERENCIA]],CODINV,2,FALSE)</f>
        <v>TECLADO</v>
      </c>
      <c r="L222" s="12" t="str">
        <f>IF(VLOOKUP(FACTURACION[[#This Row],[REFERENCIA]],CODINV,3,FALSE)=0,"",VLOOKUP(FACTURACION[[#This Row],[REFERENCIA]],CODINV,3,FALSE))</f>
        <v/>
      </c>
      <c r="M222" s="12" t="str">
        <f>+VLOOKUP(FACTURACION[[#This Row],[REFERENCIA]],CODINV,4,FALSE)</f>
        <v>REPUESTOS Y ACCESORIOS</v>
      </c>
      <c r="N222" s="12" t="str">
        <f>+VLOOKUP(FACTURACION[[#This Row],[REFERENCIA]],CODINV,5,FALSE)</f>
        <v>RED SEAL MEASUREMENT</v>
      </c>
      <c r="O222" s="2">
        <v>5</v>
      </c>
      <c r="P222" s="23">
        <v>130000</v>
      </c>
      <c r="Q222" s="24">
        <f>+FACTURACION[[#This Row],[CANTIDAD]]*FACTURACION[[#This Row],[VR UNITARIO]]/1000</f>
        <v>650</v>
      </c>
      <c r="R222" s="3" t="str">
        <f>+VLOOKUP(FACTURACION[[#This Row],[NIT]],TABLACLIENTE,5,FALSE)</f>
        <v>GIRON</v>
      </c>
    </row>
    <row r="223" spans="3:18" s="11" customFormat="1" ht="11.25" customHeight="1">
      <c r="C223" s="13">
        <v>2013</v>
      </c>
      <c r="D223" s="17" t="s">
        <v>268</v>
      </c>
      <c r="E223" s="17">
        <f>MONTH(FACTURACION[[#This Row],[MES]]&amp;1)</f>
        <v>3</v>
      </c>
      <c r="F223" s="223">
        <f>DATE(FACTURACION[[#This Row],[AÑO]],FACTURACION[[#This Row],[Mes numero]],1)</f>
        <v>41334</v>
      </c>
      <c r="G223" s="159">
        <v>9527</v>
      </c>
      <c r="H223" s="20">
        <v>890310688</v>
      </c>
      <c r="I223" s="2" t="str">
        <f>+VLOOKUP(FACTURACION[[#This Row],[NIT]],TABLACLIENTE,2,FALSE)</f>
        <v>COLGAS DE OCCIDENTE S.A. E.S.P.</v>
      </c>
      <c r="J223" s="2" t="s">
        <v>47</v>
      </c>
      <c r="K223" s="12" t="str">
        <f>+VLOOKUP(FACTURACION[[#This Row],[REFERENCIA]],CODINV,2,FALSE)</f>
        <v>VALVULA SELENOIDE 1/2 X-P PROO</v>
      </c>
      <c r="L223" s="12" t="str">
        <f>IF(VLOOKUP(FACTURACION[[#This Row],[REFERENCIA]],CODINV,3,FALSE)=0,"",VLOOKUP(FACTURACION[[#This Row],[REFERENCIA]],CODINV,3,FALSE))</f>
        <v>600335-001</v>
      </c>
      <c r="M223" s="12" t="str">
        <f>+VLOOKUP(FACTURACION[[#This Row],[REFERENCIA]],CODINV,4,FALSE)</f>
        <v>VÁLVULAS Y MULTIVÁLVULAS</v>
      </c>
      <c r="N223" s="12" t="str">
        <f>+VLOOKUP(FACTURACION[[#This Row],[REFERENCIA]],CODINV,5,FALSE)</f>
        <v>REGO</v>
      </c>
      <c r="O223" s="2">
        <v>2</v>
      </c>
      <c r="P223" s="23">
        <v>360000</v>
      </c>
      <c r="Q223" s="24">
        <f>+FACTURACION[[#This Row],[CANTIDAD]]*FACTURACION[[#This Row],[VR UNITARIO]]/1000</f>
        <v>720</v>
      </c>
      <c r="R223" s="3" t="str">
        <f>+VLOOKUP(FACTURACION[[#This Row],[NIT]],TABLACLIENTE,5,FALSE)</f>
        <v>CALI</v>
      </c>
    </row>
    <row r="224" spans="3:18" s="11" customFormat="1" ht="11.25" customHeight="1">
      <c r="C224" s="13">
        <v>2013</v>
      </c>
      <c r="D224" s="17" t="s">
        <v>268</v>
      </c>
      <c r="E224" s="17">
        <f>MONTH(FACTURACION[[#This Row],[MES]]&amp;1)</f>
        <v>3</v>
      </c>
      <c r="F224" s="223">
        <f>DATE(FACTURACION[[#This Row],[AÑO]],FACTURACION[[#This Row],[Mes numero]],1)</f>
        <v>41334</v>
      </c>
      <c r="G224" s="159">
        <v>9539</v>
      </c>
      <c r="H224" s="25">
        <v>890200919</v>
      </c>
      <c r="I224" s="3" t="str">
        <f>+VLOOKUP(FACTURACION[[#This Row],[NIT]],TABLACLIENTE,2,FALSE)</f>
        <v>GAS DE SANTANDER S.A. E.S.P.</v>
      </c>
      <c r="J224" s="2" t="s">
        <v>45</v>
      </c>
      <c r="K224" s="12" t="str">
        <f>+VLOOKUP(FACTURACION[[#This Row],[REFERENCIA]],CODINV,2,FALSE)</f>
        <v>REGULADOR  PRIMERA ETAPA</v>
      </c>
      <c r="L224" s="12" t="str">
        <f>IF(VLOOKUP(FACTURACION[[#This Row],[REFERENCIA]],CODINV,3,FALSE)=0,"",VLOOKUP(FACTURACION[[#This Row],[REFERENCIA]],CODINV,3,FALSE))</f>
        <v>1584VN</v>
      </c>
      <c r="M224" s="12" t="str">
        <f>+VLOOKUP(FACTURACION[[#This Row],[REFERENCIA]],CODINV,4,FALSE)</f>
        <v>REGULADORES</v>
      </c>
      <c r="N224" s="12" t="str">
        <f>+VLOOKUP(FACTURACION[[#This Row],[REFERENCIA]],CODINV,5,FALSE)</f>
        <v>REGO</v>
      </c>
      <c r="O224" s="2">
        <v>30</v>
      </c>
      <c r="P224" s="23">
        <v>152000</v>
      </c>
      <c r="Q224" s="24">
        <f>+FACTURACION[[#This Row],[CANTIDAD]]*FACTURACION[[#This Row],[VR UNITARIO]]/1000</f>
        <v>4560</v>
      </c>
      <c r="R224" s="3" t="str">
        <f>+VLOOKUP(FACTURACION[[#This Row],[NIT]],TABLACLIENTE,5,FALSE)</f>
        <v>GIRON</v>
      </c>
    </row>
    <row r="225" spans="3:18" s="11" customFormat="1" ht="11.25" customHeight="1">
      <c r="C225" s="13">
        <v>2013</v>
      </c>
      <c r="D225" s="17" t="s">
        <v>268</v>
      </c>
      <c r="E225" s="17">
        <f>MONTH(FACTURACION[[#This Row],[MES]]&amp;1)</f>
        <v>3</v>
      </c>
      <c r="F225" s="223">
        <f>DATE(FACTURACION[[#This Row],[AÑO]],FACTURACION[[#This Row],[Mes numero]],1)</f>
        <v>41334</v>
      </c>
      <c r="G225" s="159">
        <v>9538</v>
      </c>
      <c r="H225" s="20">
        <v>860510723</v>
      </c>
      <c r="I225" s="2" t="str">
        <f>+VLOOKUP(FACTURACION[[#This Row],[NIT]],TABLACLIENTE,2,FALSE)</f>
        <v>SAENA DE COLOMBIA S.A.</v>
      </c>
      <c r="J225" s="2" t="s">
        <v>45</v>
      </c>
      <c r="K225" s="12" t="str">
        <f>+VLOOKUP(FACTURACION[[#This Row],[REFERENCIA]],CODINV,2,FALSE)</f>
        <v>REGULADOR  PRIMERA ETAPA</v>
      </c>
      <c r="L225" s="12" t="str">
        <f>IF(VLOOKUP(FACTURACION[[#This Row],[REFERENCIA]],CODINV,3,FALSE)=0,"",VLOOKUP(FACTURACION[[#This Row],[REFERENCIA]],CODINV,3,FALSE))</f>
        <v>1584VN</v>
      </c>
      <c r="M225" s="12" t="str">
        <f>+VLOOKUP(FACTURACION[[#This Row],[REFERENCIA]],CODINV,4,FALSE)</f>
        <v>REGULADORES</v>
      </c>
      <c r="N225" s="12" t="str">
        <f>+VLOOKUP(FACTURACION[[#This Row],[REFERENCIA]],CODINV,5,FALSE)</f>
        <v>REGO</v>
      </c>
      <c r="O225" s="2">
        <v>10</v>
      </c>
      <c r="P225" s="23">
        <v>162000</v>
      </c>
      <c r="Q225" s="24">
        <f>+FACTURACION[[#This Row],[CANTIDAD]]*FACTURACION[[#This Row],[VR UNITARIO]]/1000</f>
        <v>1620</v>
      </c>
      <c r="R225" s="3" t="str">
        <f>+VLOOKUP(FACTURACION[[#This Row],[NIT]],TABLACLIENTE,5,FALSE)</f>
        <v>BOGOTÁ D.C.</v>
      </c>
    </row>
    <row r="226" spans="3:18" s="11" customFormat="1" ht="11.25" customHeight="1">
      <c r="C226" s="13">
        <v>2013</v>
      </c>
      <c r="D226" s="17" t="s">
        <v>268</v>
      </c>
      <c r="E226" s="17">
        <f>MONTH(FACTURACION[[#This Row],[MES]]&amp;1)</f>
        <v>3</v>
      </c>
      <c r="F226" s="223">
        <f>DATE(FACTURACION[[#This Row],[AÑO]],FACTURACION[[#This Row],[Mes numero]],1)</f>
        <v>41334</v>
      </c>
      <c r="G226" s="159">
        <v>9561</v>
      </c>
      <c r="H226" s="20">
        <v>900362180</v>
      </c>
      <c r="I226" s="2" t="str">
        <f>+VLOOKUP(FACTURACION[[#This Row],[NIT]],TABLACLIENTE,2,FALSE)</f>
        <v xml:space="preserve">EQUIPOS Y SERVICIOS ALOSAN S A S </v>
      </c>
      <c r="J226" s="2" t="s">
        <v>35</v>
      </c>
      <c r="K226" s="12" t="str">
        <f>+VLOOKUP(FACTURACION[[#This Row],[REFERENCIA]],CODINV,2,FALSE)</f>
        <v>REGULADOR 3/4"  PRIMERA ETAPA POL</v>
      </c>
      <c r="L226" s="12" t="str">
        <f>IF(VLOOKUP(FACTURACION[[#This Row],[REFERENCIA]],CODINV,3,FALSE)=0,"",VLOOKUP(FACTURACION[[#This Row],[REFERENCIA]],CODINV,3,FALSE))</f>
        <v>LV4403TR96</v>
      </c>
      <c r="M226" s="12" t="str">
        <f>+VLOOKUP(FACTURACION[[#This Row],[REFERENCIA]],CODINV,4,FALSE)</f>
        <v>REGULADORES</v>
      </c>
      <c r="N226" s="12" t="str">
        <f>+VLOOKUP(FACTURACION[[#This Row],[REFERENCIA]],CODINV,5,FALSE)</f>
        <v>REGO</v>
      </c>
      <c r="O226" s="2">
        <v>3</v>
      </c>
      <c r="P226" s="23">
        <v>93000</v>
      </c>
      <c r="Q226" s="24">
        <f>+FACTURACION[[#This Row],[CANTIDAD]]*FACTURACION[[#This Row],[VR UNITARIO]]/1000</f>
        <v>279</v>
      </c>
      <c r="R226" s="3" t="str">
        <f>+VLOOKUP(FACTURACION[[#This Row],[NIT]],TABLACLIENTE,5,FALSE)</f>
        <v>BOGOTÁ D.C.</v>
      </c>
    </row>
    <row r="227" spans="3:18" s="11" customFormat="1" ht="11.25" customHeight="1">
      <c r="C227" s="13">
        <v>2013</v>
      </c>
      <c r="D227" s="17" t="s">
        <v>268</v>
      </c>
      <c r="E227" s="17">
        <f>MONTH(FACTURACION[[#This Row],[MES]]&amp;1)</f>
        <v>3</v>
      </c>
      <c r="F227" s="223">
        <f>DATE(FACTURACION[[#This Row],[AÑO]],FACTURACION[[#This Row],[Mes numero]],1)</f>
        <v>41334</v>
      </c>
      <c r="G227" s="159">
        <v>9533</v>
      </c>
      <c r="H227" s="20">
        <v>830137252</v>
      </c>
      <c r="I227" s="2" t="str">
        <f>+VLOOKUP(FACTURACION[[#This Row],[NIT]],TABLACLIENTE,2,FALSE)</f>
        <v>SAGENCO SAS</v>
      </c>
      <c r="J227" s="2" t="s">
        <v>35</v>
      </c>
      <c r="K227" s="12" t="str">
        <f>+VLOOKUP(FACTURACION[[#This Row],[REFERENCIA]],CODINV,2,FALSE)</f>
        <v>REGULADOR 3/4"  PRIMERA ETAPA POL</v>
      </c>
      <c r="L227" s="12" t="str">
        <f>IF(VLOOKUP(FACTURACION[[#This Row],[REFERENCIA]],CODINV,3,FALSE)=0,"",VLOOKUP(FACTURACION[[#This Row],[REFERENCIA]],CODINV,3,FALSE))</f>
        <v>LV4403TR96</v>
      </c>
      <c r="M227" s="12" t="str">
        <f>+VLOOKUP(FACTURACION[[#This Row],[REFERENCIA]],CODINV,4,FALSE)</f>
        <v>REGULADORES</v>
      </c>
      <c r="N227" s="12" t="str">
        <f>+VLOOKUP(FACTURACION[[#This Row],[REFERENCIA]],CODINV,5,FALSE)</f>
        <v>REGO</v>
      </c>
      <c r="O227" s="2">
        <v>1</v>
      </c>
      <c r="P227" s="23">
        <v>91000</v>
      </c>
      <c r="Q227" s="24">
        <f>+FACTURACION[[#This Row],[CANTIDAD]]*FACTURACION[[#This Row],[VR UNITARIO]]/1000</f>
        <v>91</v>
      </c>
      <c r="R227" s="3" t="str">
        <f>+VLOOKUP(FACTURACION[[#This Row],[NIT]],TABLACLIENTE,5,FALSE)</f>
        <v>BOGOTÁ D.C.</v>
      </c>
    </row>
    <row r="228" spans="3:18" s="11" customFormat="1" ht="11.25" customHeight="1">
      <c r="C228" s="13">
        <v>2013</v>
      </c>
      <c r="D228" s="17" t="s">
        <v>268</v>
      </c>
      <c r="E228" s="17">
        <f>MONTH(FACTURACION[[#This Row],[MES]]&amp;1)</f>
        <v>3</v>
      </c>
      <c r="F228" s="223">
        <f>DATE(FACTURACION[[#This Row],[AÑO]],FACTURACION[[#This Row],[Mes numero]],1)</f>
        <v>41334</v>
      </c>
      <c r="G228" s="159">
        <v>9550</v>
      </c>
      <c r="H228" s="20">
        <v>830137252</v>
      </c>
      <c r="I228" s="2" t="str">
        <f>+VLOOKUP(FACTURACION[[#This Row],[NIT]],TABLACLIENTE,2,FALSE)</f>
        <v>SAGENCO SAS</v>
      </c>
      <c r="J228" s="2" t="s">
        <v>30</v>
      </c>
      <c r="K228" s="12" t="str">
        <f>+VLOOKUP(FACTURACION[[#This Row],[REFERENCIA]],CODINV,2,FALSE)</f>
        <v>KIT DE SERVICIO PARA MULTIVALVULA</v>
      </c>
      <c r="L228" s="12" t="str">
        <f>IF(VLOOKUP(FACTURACION[[#This Row],[REFERENCIA]],CODINV,3,FALSE)=0,"",VLOOKUP(FACTURACION[[#This Row],[REFERENCIA]],CODINV,3,FALSE))</f>
        <v>19104-50</v>
      </c>
      <c r="M228" s="12" t="str">
        <f>+VLOOKUP(FACTURACION[[#This Row],[REFERENCIA]],CODINV,4,FALSE)</f>
        <v>REPUESTOS Y ACCESORIOS</v>
      </c>
      <c r="N228" s="12" t="str">
        <f>+VLOOKUP(FACTURACION[[#This Row],[REFERENCIA]],CODINV,5,FALSE)</f>
        <v>REGO</v>
      </c>
      <c r="O228" s="2">
        <v>1</v>
      </c>
      <c r="P228" s="23">
        <v>27000</v>
      </c>
      <c r="Q228" s="24">
        <f>+FACTURACION[[#This Row],[CANTIDAD]]*FACTURACION[[#This Row],[VR UNITARIO]]/1000</f>
        <v>27</v>
      </c>
      <c r="R228" s="3" t="str">
        <f>+VLOOKUP(FACTURACION[[#This Row],[NIT]],TABLACLIENTE,5,FALSE)</f>
        <v>BOGOTÁ D.C.</v>
      </c>
    </row>
    <row r="229" spans="3:18" s="11" customFormat="1" ht="11.25" customHeight="1">
      <c r="C229" s="13">
        <v>2013</v>
      </c>
      <c r="D229" s="17" t="s">
        <v>268</v>
      </c>
      <c r="E229" s="17">
        <f>MONTH(FACTURACION[[#This Row],[MES]]&amp;1)</f>
        <v>3</v>
      </c>
      <c r="F229" s="223">
        <f>DATE(FACTURACION[[#This Row],[AÑO]],FACTURACION[[#This Row],[Mes numero]],1)</f>
        <v>41334</v>
      </c>
      <c r="G229" s="159">
        <v>9554</v>
      </c>
      <c r="H229" s="20">
        <v>830137252</v>
      </c>
      <c r="I229" s="2" t="str">
        <f>+VLOOKUP(FACTURACION[[#This Row],[NIT]],TABLACLIENTE,2,FALSE)</f>
        <v>SAGENCO SAS</v>
      </c>
      <c r="J229" s="2" t="s">
        <v>30</v>
      </c>
      <c r="K229" s="12" t="str">
        <f>+VLOOKUP(FACTURACION[[#This Row],[REFERENCIA]],CODINV,2,FALSE)</f>
        <v>KIT DE SERVICIO PARA MULTIVALVULA</v>
      </c>
      <c r="L229" s="12" t="str">
        <f>IF(VLOOKUP(FACTURACION[[#This Row],[REFERENCIA]],CODINV,3,FALSE)=0,"",VLOOKUP(FACTURACION[[#This Row],[REFERENCIA]],CODINV,3,FALSE))</f>
        <v>19104-50</v>
      </c>
      <c r="M229" s="12" t="str">
        <f>+VLOOKUP(FACTURACION[[#This Row],[REFERENCIA]],CODINV,4,FALSE)</f>
        <v>REPUESTOS Y ACCESORIOS</v>
      </c>
      <c r="N229" s="12" t="str">
        <f>+VLOOKUP(FACTURACION[[#This Row],[REFERENCIA]],CODINV,5,FALSE)</f>
        <v>REGO</v>
      </c>
      <c r="O229" s="2">
        <v>1</v>
      </c>
      <c r="P229" s="23">
        <v>27000</v>
      </c>
      <c r="Q229" s="24">
        <f>+FACTURACION[[#This Row],[CANTIDAD]]*FACTURACION[[#This Row],[VR UNITARIO]]/1000</f>
        <v>27</v>
      </c>
      <c r="R229" s="3" t="str">
        <f>+VLOOKUP(FACTURACION[[#This Row],[NIT]],TABLACLIENTE,5,FALSE)</f>
        <v>BOGOTÁ D.C.</v>
      </c>
    </row>
    <row r="230" spans="3:18" s="11" customFormat="1" ht="11.25" customHeight="1">
      <c r="C230" s="13">
        <v>2013</v>
      </c>
      <c r="D230" s="17" t="s">
        <v>268</v>
      </c>
      <c r="E230" s="17">
        <f>MONTH(FACTURACION[[#This Row],[MES]]&amp;1)</f>
        <v>3</v>
      </c>
      <c r="F230" s="223">
        <f>DATE(FACTURACION[[#This Row],[AÑO]],FACTURACION[[#This Row],[Mes numero]],1)</f>
        <v>41334</v>
      </c>
      <c r="G230" s="159">
        <v>9523</v>
      </c>
      <c r="H230" s="20">
        <v>830137252</v>
      </c>
      <c r="I230" s="2" t="str">
        <f>+VLOOKUP(FACTURACION[[#This Row],[NIT]],TABLACLIENTE,2,FALSE)</f>
        <v>SAGENCO SAS</v>
      </c>
      <c r="J230" s="2" t="s">
        <v>98</v>
      </c>
      <c r="K230" s="12" t="str">
        <f>+VLOOKUP(FACTURACION[[#This Row],[REFERENCIA]],CODINV,2,FALSE)</f>
        <v>MULTIVALVULA 1".</v>
      </c>
      <c r="L230" s="12" t="str">
        <f>IF(VLOOKUP(FACTURACION[[#This Row],[REFERENCIA]],CODINV,3,FALSE)=0,"",VLOOKUP(FACTURACION[[#This Row],[REFERENCIA]],CODINV,3,FALSE))</f>
        <v>6542R12.0</v>
      </c>
      <c r="M230" s="12" t="str">
        <f>+VLOOKUP(FACTURACION[[#This Row],[REFERENCIA]],CODINV,4,FALSE)</f>
        <v>VÁLVULAS Y MULTIVÁLVULAS</v>
      </c>
      <c r="N230" s="12" t="str">
        <f>+VLOOKUP(FACTURACION[[#This Row],[REFERENCIA]],CODINV,5,FALSE)</f>
        <v>REGO</v>
      </c>
      <c r="O230" s="2">
        <v>4</v>
      </c>
      <c r="P230" s="23">
        <v>160000</v>
      </c>
      <c r="Q230" s="24">
        <f>+FACTURACION[[#This Row],[CANTIDAD]]*FACTURACION[[#This Row],[VR UNITARIO]]/1000</f>
        <v>640</v>
      </c>
      <c r="R230" s="3" t="str">
        <f>+VLOOKUP(FACTURACION[[#This Row],[NIT]],TABLACLIENTE,5,FALSE)</f>
        <v>BOGOTÁ D.C.</v>
      </c>
    </row>
    <row r="231" spans="3:18" s="11" customFormat="1" ht="11.25" customHeight="1">
      <c r="C231" s="13">
        <v>2013</v>
      </c>
      <c r="D231" s="17" t="s">
        <v>268</v>
      </c>
      <c r="E231" s="17">
        <f>MONTH(FACTURACION[[#This Row],[MES]]&amp;1)</f>
        <v>3</v>
      </c>
      <c r="F231" s="223">
        <f>DATE(FACTURACION[[#This Row],[AÑO]],FACTURACION[[#This Row],[Mes numero]],1)</f>
        <v>41334</v>
      </c>
      <c r="G231" s="159">
        <v>9530</v>
      </c>
      <c r="H231" s="20">
        <v>830137252</v>
      </c>
      <c r="I231" s="2" t="str">
        <f>+VLOOKUP(FACTURACION[[#This Row],[NIT]],TABLACLIENTE,2,FALSE)</f>
        <v>SAGENCO SAS</v>
      </c>
      <c r="J231" s="2" t="s">
        <v>98</v>
      </c>
      <c r="K231" s="12" t="str">
        <f>+VLOOKUP(FACTURACION[[#This Row],[REFERENCIA]],CODINV,2,FALSE)</f>
        <v>MULTIVALVULA 1".</v>
      </c>
      <c r="L231" s="12" t="str">
        <f>IF(VLOOKUP(FACTURACION[[#This Row],[REFERENCIA]],CODINV,3,FALSE)=0,"",VLOOKUP(FACTURACION[[#This Row],[REFERENCIA]],CODINV,3,FALSE))</f>
        <v>6542R12.0</v>
      </c>
      <c r="M231" s="12" t="str">
        <f>+VLOOKUP(FACTURACION[[#This Row],[REFERENCIA]],CODINV,4,FALSE)</f>
        <v>VÁLVULAS Y MULTIVÁLVULAS</v>
      </c>
      <c r="N231" s="12" t="str">
        <f>+VLOOKUP(FACTURACION[[#This Row],[REFERENCIA]],CODINV,5,FALSE)</f>
        <v>REGO</v>
      </c>
      <c r="O231" s="2">
        <v>6</v>
      </c>
      <c r="P231" s="23">
        <v>160000</v>
      </c>
      <c r="Q231" s="24">
        <f>+FACTURACION[[#This Row],[CANTIDAD]]*FACTURACION[[#This Row],[VR UNITARIO]]/1000</f>
        <v>960</v>
      </c>
      <c r="R231" s="3" t="str">
        <f>+VLOOKUP(FACTURACION[[#This Row],[NIT]],TABLACLIENTE,5,FALSE)</f>
        <v>BOGOTÁ D.C.</v>
      </c>
    </row>
    <row r="232" spans="3:18" s="11" customFormat="1" ht="11.25" customHeight="1">
      <c r="C232" s="13">
        <v>2013</v>
      </c>
      <c r="D232" s="17" t="s">
        <v>268</v>
      </c>
      <c r="E232" s="17">
        <f>MONTH(FACTURACION[[#This Row],[MES]]&amp;1)</f>
        <v>3</v>
      </c>
      <c r="F232" s="223">
        <f>DATE(FACTURACION[[#This Row],[AÑO]],FACTURACION[[#This Row],[Mes numero]],1)</f>
        <v>41334</v>
      </c>
      <c r="G232" s="159">
        <v>9531</v>
      </c>
      <c r="H232" s="20">
        <v>830137252</v>
      </c>
      <c r="I232" s="2" t="str">
        <f>+VLOOKUP(FACTURACION[[#This Row],[NIT]],TABLACLIENTE,2,FALSE)</f>
        <v>SAGENCO SAS</v>
      </c>
      <c r="J232" s="2" t="s">
        <v>98</v>
      </c>
      <c r="K232" s="12" t="str">
        <f>+VLOOKUP(FACTURACION[[#This Row],[REFERENCIA]],CODINV,2,FALSE)</f>
        <v>MULTIVALVULA 1".</v>
      </c>
      <c r="L232" s="12" t="str">
        <f>IF(VLOOKUP(FACTURACION[[#This Row],[REFERENCIA]],CODINV,3,FALSE)=0,"",VLOOKUP(FACTURACION[[#This Row],[REFERENCIA]],CODINV,3,FALSE))</f>
        <v>6542R12.0</v>
      </c>
      <c r="M232" s="12" t="str">
        <f>+VLOOKUP(FACTURACION[[#This Row],[REFERENCIA]],CODINV,4,FALSE)</f>
        <v>VÁLVULAS Y MULTIVÁLVULAS</v>
      </c>
      <c r="N232" s="12" t="str">
        <f>+VLOOKUP(FACTURACION[[#This Row],[REFERENCIA]],CODINV,5,FALSE)</f>
        <v>REGO</v>
      </c>
      <c r="O232" s="2">
        <v>6</v>
      </c>
      <c r="P232" s="23">
        <v>160000</v>
      </c>
      <c r="Q232" s="24">
        <f>+FACTURACION[[#This Row],[CANTIDAD]]*FACTURACION[[#This Row],[VR UNITARIO]]/1000</f>
        <v>960</v>
      </c>
      <c r="R232" s="3" t="str">
        <f>+VLOOKUP(FACTURACION[[#This Row],[NIT]],TABLACLIENTE,5,FALSE)</f>
        <v>BOGOTÁ D.C.</v>
      </c>
    </row>
    <row r="233" spans="3:18" s="11" customFormat="1" ht="11.25" customHeight="1">
      <c r="C233" s="13">
        <v>2013</v>
      </c>
      <c r="D233" s="17" t="s">
        <v>268</v>
      </c>
      <c r="E233" s="17">
        <f>MONTH(FACTURACION[[#This Row],[MES]]&amp;1)</f>
        <v>3</v>
      </c>
      <c r="F233" s="223">
        <f>DATE(FACTURACION[[#This Row],[AÑO]],FACTURACION[[#This Row],[Mes numero]],1)</f>
        <v>41334</v>
      </c>
      <c r="G233" s="159">
        <v>9554</v>
      </c>
      <c r="H233" s="20">
        <v>830137252</v>
      </c>
      <c r="I233" s="2" t="str">
        <f>+VLOOKUP(FACTURACION[[#This Row],[NIT]],TABLACLIENTE,2,FALSE)</f>
        <v>SAGENCO SAS</v>
      </c>
      <c r="J233" s="2" t="s">
        <v>98</v>
      </c>
      <c r="K233" s="12" t="str">
        <f>+VLOOKUP(FACTURACION[[#This Row],[REFERENCIA]],CODINV,2,FALSE)</f>
        <v>MULTIVALVULA 1".</v>
      </c>
      <c r="L233" s="12" t="str">
        <f>IF(VLOOKUP(FACTURACION[[#This Row],[REFERENCIA]],CODINV,3,FALSE)=0,"",VLOOKUP(FACTURACION[[#This Row],[REFERENCIA]],CODINV,3,FALSE))</f>
        <v>6542R12.0</v>
      </c>
      <c r="M233" s="12" t="str">
        <f>+VLOOKUP(FACTURACION[[#This Row],[REFERENCIA]],CODINV,4,FALSE)</f>
        <v>VÁLVULAS Y MULTIVÁLVULAS</v>
      </c>
      <c r="N233" s="12" t="str">
        <f>+VLOOKUP(FACTURACION[[#This Row],[REFERENCIA]],CODINV,5,FALSE)</f>
        <v>REGO</v>
      </c>
      <c r="O233" s="2">
        <v>1</v>
      </c>
      <c r="P233" s="23">
        <v>160000</v>
      </c>
      <c r="Q233" s="24">
        <f>+FACTURACION[[#This Row],[CANTIDAD]]*FACTURACION[[#This Row],[VR UNITARIO]]/1000</f>
        <v>160</v>
      </c>
      <c r="R233" s="3" t="str">
        <f>+VLOOKUP(FACTURACION[[#This Row],[NIT]],TABLACLIENTE,5,FALSE)</f>
        <v>BOGOTÁ D.C.</v>
      </c>
    </row>
    <row r="234" spans="3:18" s="11" customFormat="1" ht="11.25" customHeight="1">
      <c r="C234" s="13">
        <v>2013</v>
      </c>
      <c r="D234" s="17" t="s">
        <v>268</v>
      </c>
      <c r="E234" s="17">
        <f>MONTH(FACTURACION[[#This Row],[MES]]&amp;1)</f>
        <v>3</v>
      </c>
      <c r="F234" s="223">
        <f>DATE(FACTURACION[[#This Row],[AÑO]],FACTURACION[[#This Row],[Mes numero]],1)</f>
        <v>41334</v>
      </c>
      <c r="G234" s="159">
        <v>9564</v>
      </c>
      <c r="H234" s="20">
        <v>830137252</v>
      </c>
      <c r="I234" s="2" t="str">
        <f>+VLOOKUP(FACTURACION[[#This Row],[NIT]],TABLACLIENTE,2,FALSE)</f>
        <v>SAGENCO SAS</v>
      </c>
      <c r="J234" s="2" t="s">
        <v>98</v>
      </c>
      <c r="K234" s="12" t="str">
        <f>+VLOOKUP(FACTURACION[[#This Row],[REFERENCIA]],CODINV,2,FALSE)</f>
        <v>MULTIVALVULA 1".</v>
      </c>
      <c r="L234" s="12" t="str">
        <f>IF(VLOOKUP(FACTURACION[[#This Row],[REFERENCIA]],CODINV,3,FALSE)=0,"",VLOOKUP(FACTURACION[[#This Row],[REFERENCIA]],CODINV,3,FALSE))</f>
        <v>6542R12.0</v>
      </c>
      <c r="M234" s="12" t="str">
        <f>+VLOOKUP(FACTURACION[[#This Row],[REFERENCIA]],CODINV,4,FALSE)</f>
        <v>VÁLVULAS Y MULTIVÁLVULAS</v>
      </c>
      <c r="N234" s="12" t="str">
        <f>+VLOOKUP(FACTURACION[[#This Row],[REFERENCIA]],CODINV,5,FALSE)</f>
        <v>REGO</v>
      </c>
      <c r="O234" s="2">
        <v>6</v>
      </c>
      <c r="P234" s="23">
        <v>160000</v>
      </c>
      <c r="Q234" s="24">
        <f>+FACTURACION[[#This Row],[CANTIDAD]]*FACTURACION[[#This Row],[VR UNITARIO]]/1000</f>
        <v>960</v>
      </c>
      <c r="R234" s="3" t="str">
        <f>+VLOOKUP(FACTURACION[[#This Row],[NIT]],TABLACLIENTE,5,FALSE)</f>
        <v>BOGOTÁ D.C.</v>
      </c>
    </row>
    <row r="235" spans="3:18" s="11" customFormat="1" ht="11.25" customHeight="1">
      <c r="C235" s="13">
        <v>2013</v>
      </c>
      <c r="D235" s="17" t="s">
        <v>268</v>
      </c>
      <c r="E235" s="17">
        <f>MONTH(FACTURACION[[#This Row],[MES]]&amp;1)</f>
        <v>3</v>
      </c>
      <c r="F235" s="223">
        <f>DATE(FACTURACION[[#This Row],[AÑO]],FACTURACION[[#This Row],[Mes numero]],1)</f>
        <v>41334</v>
      </c>
      <c r="G235" s="159">
        <v>9550</v>
      </c>
      <c r="H235" s="20">
        <v>830137252</v>
      </c>
      <c r="I235" s="2" t="str">
        <f>+VLOOKUP(FACTURACION[[#This Row],[NIT]],TABLACLIENTE,2,FALSE)</f>
        <v>SAGENCO SAS</v>
      </c>
      <c r="J235" s="2" t="s">
        <v>33</v>
      </c>
      <c r="K235" s="12" t="str">
        <f>+VLOOKUP(FACTURACION[[#This Row],[REFERENCIA]],CODINV,2,FALSE)</f>
        <v>KIT DE LLENADO PARA MULTIVALVULA</v>
      </c>
      <c r="L235" s="12" t="str">
        <f>IF(VLOOKUP(FACTURACION[[#This Row],[REFERENCIA]],CODINV,3,FALSE)=0,"",VLOOKUP(FACTURACION[[#This Row],[REFERENCIA]],CODINV,3,FALSE))</f>
        <v>8475-50</v>
      </c>
      <c r="M235" s="12" t="str">
        <f>+VLOOKUP(FACTURACION[[#This Row],[REFERENCIA]],CODINV,4,FALSE)</f>
        <v>REPUESTOS Y ACCESORIOS</v>
      </c>
      <c r="N235" s="12" t="str">
        <f>+VLOOKUP(FACTURACION[[#This Row],[REFERENCIA]],CODINV,5,FALSE)</f>
        <v>REGO</v>
      </c>
      <c r="O235" s="2">
        <v>1</v>
      </c>
      <c r="P235" s="23">
        <v>49000</v>
      </c>
      <c r="Q235" s="24">
        <f>+FACTURACION[[#This Row],[CANTIDAD]]*FACTURACION[[#This Row],[VR UNITARIO]]/1000</f>
        <v>49</v>
      </c>
      <c r="R235" s="3" t="str">
        <f>+VLOOKUP(FACTURACION[[#This Row],[NIT]],TABLACLIENTE,5,FALSE)</f>
        <v>BOGOTÁ D.C.</v>
      </c>
    </row>
    <row r="236" spans="3:18" s="11" customFormat="1" ht="11.25" customHeight="1">
      <c r="C236" s="13">
        <v>2013</v>
      </c>
      <c r="D236" s="17" t="s">
        <v>268</v>
      </c>
      <c r="E236" s="17">
        <f>MONTH(FACTURACION[[#This Row],[MES]]&amp;1)</f>
        <v>3</v>
      </c>
      <c r="F236" s="223">
        <f>DATE(FACTURACION[[#This Row],[AÑO]],FACTURACION[[#This Row],[Mes numero]],1)</f>
        <v>41334</v>
      </c>
      <c r="G236" s="159">
        <v>9554</v>
      </c>
      <c r="H236" s="20">
        <v>830137252</v>
      </c>
      <c r="I236" s="2" t="str">
        <f>+VLOOKUP(FACTURACION[[#This Row],[NIT]],TABLACLIENTE,2,FALSE)</f>
        <v>SAGENCO SAS</v>
      </c>
      <c r="J236" s="2" t="s">
        <v>33</v>
      </c>
      <c r="K236" s="12" t="str">
        <f>+VLOOKUP(FACTURACION[[#This Row],[REFERENCIA]],CODINV,2,FALSE)</f>
        <v>KIT DE LLENADO PARA MULTIVALVULA</v>
      </c>
      <c r="L236" s="12" t="str">
        <f>IF(VLOOKUP(FACTURACION[[#This Row],[REFERENCIA]],CODINV,3,FALSE)=0,"",VLOOKUP(FACTURACION[[#This Row],[REFERENCIA]],CODINV,3,FALSE))</f>
        <v>8475-50</v>
      </c>
      <c r="M236" s="12" t="str">
        <f>+VLOOKUP(FACTURACION[[#This Row],[REFERENCIA]],CODINV,4,FALSE)</f>
        <v>REPUESTOS Y ACCESORIOS</v>
      </c>
      <c r="N236" s="12" t="str">
        <f>+VLOOKUP(FACTURACION[[#This Row],[REFERENCIA]],CODINV,5,FALSE)</f>
        <v>REGO</v>
      </c>
      <c r="O236" s="2">
        <v>1</v>
      </c>
      <c r="P236" s="23">
        <v>49000</v>
      </c>
      <c r="Q236" s="24">
        <f>+FACTURACION[[#This Row],[CANTIDAD]]*FACTURACION[[#This Row],[VR UNITARIO]]/1000</f>
        <v>49</v>
      </c>
      <c r="R236" s="3" t="str">
        <f>+VLOOKUP(FACTURACION[[#This Row],[NIT]],TABLACLIENTE,5,FALSE)</f>
        <v>BOGOTÁ D.C.</v>
      </c>
    </row>
    <row r="237" spans="3:18" s="11" customFormat="1" ht="11.25" customHeight="1">
      <c r="C237" s="13">
        <v>2013</v>
      </c>
      <c r="D237" s="17" t="s">
        <v>268</v>
      </c>
      <c r="E237" s="17">
        <f>MONTH(FACTURACION[[#This Row],[MES]]&amp;1)</f>
        <v>3</v>
      </c>
      <c r="F237" s="223">
        <f>DATE(FACTURACION[[#This Row],[AÑO]],FACTURACION[[#This Row],[Mes numero]],1)</f>
        <v>41334</v>
      </c>
      <c r="G237" s="159">
        <v>9550</v>
      </c>
      <c r="H237" s="20">
        <v>830137252</v>
      </c>
      <c r="I237" s="2" t="str">
        <f>+VLOOKUP(FACTURACION[[#This Row],[NIT]],TABLACLIENTE,2,FALSE)</f>
        <v>SAGENCO SAS</v>
      </c>
      <c r="J237" s="2" t="s">
        <v>31</v>
      </c>
      <c r="K237" s="12" t="str">
        <f>+VLOOKUP(FACTURACION[[#This Row],[REFERENCIA]],CODINV,2,FALSE)</f>
        <v>KIT DE RETORNO PARA MULTIVALVULA</v>
      </c>
      <c r="L237" s="12" t="str">
        <f>IF(VLOOKUP(FACTURACION[[#This Row],[REFERENCIA]],CODINV,3,FALSE)=0,"",VLOOKUP(FACTURACION[[#This Row],[REFERENCIA]],CODINV,3,FALSE))</f>
        <v>8475-51A</v>
      </c>
      <c r="M237" s="12" t="str">
        <f>+VLOOKUP(FACTURACION[[#This Row],[REFERENCIA]],CODINV,4,FALSE)</f>
        <v>REPUESTOS Y ACCESORIOS</v>
      </c>
      <c r="N237" s="12" t="str">
        <f>+VLOOKUP(FACTURACION[[#This Row],[REFERENCIA]],CODINV,5,FALSE)</f>
        <v>REGO</v>
      </c>
      <c r="O237" s="2">
        <v>1</v>
      </c>
      <c r="P237" s="23">
        <v>35000</v>
      </c>
      <c r="Q237" s="24">
        <f>+FACTURACION[[#This Row],[CANTIDAD]]*FACTURACION[[#This Row],[VR UNITARIO]]/1000</f>
        <v>35</v>
      </c>
      <c r="R237" s="3" t="str">
        <f>+VLOOKUP(FACTURACION[[#This Row],[NIT]],TABLACLIENTE,5,FALSE)</f>
        <v>BOGOTÁ D.C.</v>
      </c>
    </row>
    <row r="238" spans="3:18" s="11" customFormat="1" ht="11.25" customHeight="1">
      <c r="C238" s="13">
        <v>2013</v>
      </c>
      <c r="D238" s="17" t="s">
        <v>268</v>
      </c>
      <c r="E238" s="17">
        <f>MONTH(FACTURACION[[#This Row],[MES]]&amp;1)</f>
        <v>3</v>
      </c>
      <c r="F238" s="223">
        <f>DATE(FACTURACION[[#This Row],[AÑO]],FACTURACION[[#This Row],[Mes numero]],1)</f>
        <v>41334</v>
      </c>
      <c r="G238" s="159">
        <v>9554</v>
      </c>
      <c r="H238" s="20">
        <v>830137252</v>
      </c>
      <c r="I238" s="2" t="str">
        <f>+VLOOKUP(FACTURACION[[#This Row],[NIT]],TABLACLIENTE,2,FALSE)</f>
        <v>SAGENCO SAS</v>
      </c>
      <c r="J238" s="2" t="s">
        <v>31</v>
      </c>
      <c r="K238" s="12" t="str">
        <f>+VLOOKUP(FACTURACION[[#This Row],[REFERENCIA]],CODINV,2,FALSE)</f>
        <v>KIT DE RETORNO PARA MULTIVALVULA</v>
      </c>
      <c r="L238" s="12" t="str">
        <f>IF(VLOOKUP(FACTURACION[[#This Row],[REFERENCIA]],CODINV,3,FALSE)=0,"",VLOOKUP(FACTURACION[[#This Row],[REFERENCIA]],CODINV,3,FALSE))</f>
        <v>8475-51A</v>
      </c>
      <c r="M238" s="12" t="str">
        <f>+VLOOKUP(FACTURACION[[#This Row],[REFERENCIA]],CODINV,4,FALSE)</f>
        <v>REPUESTOS Y ACCESORIOS</v>
      </c>
      <c r="N238" s="12" t="str">
        <f>+VLOOKUP(FACTURACION[[#This Row],[REFERENCIA]],CODINV,5,FALSE)</f>
        <v>REGO</v>
      </c>
      <c r="O238" s="2">
        <v>1</v>
      </c>
      <c r="P238" s="23">
        <v>35000</v>
      </c>
      <c r="Q238" s="24">
        <f>+FACTURACION[[#This Row],[CANTIDAD]]*FACTURACION[[#This Row],[VR UNITARIO]]/1000</f>
        <v>35</v>
      </c>
      <c r="R238" s="3" t="str">
        <f>+VLOOKUP(FACTURACION[[#This Row],[NIT]],TABLACLIENTE,5,FALSE)</f>
        <v>BOGOTÁ D.C.</v>
      </c>
    </row>
    <row r="239" spans="3:18" s="11" customFormat="1" ht="11.25" customHeight="1">
      <c r="C239" s="13">
        <v>2013</v>
      </c>
      <c r="D239" s="17" t="s">
        <v>268</v>
      </c>
      <c r="E239" s="17">
        <f>MONTH(FACTURACION[[#This Row],[MES]]&amp;1)</f>
        <v>3</v>
      </c>
      <c r="F239" s="223">
        <f>DATE(FACTURACION[[#This Row],[AÑO]],FACTURACION[[#This Row],[Mes numero]],1)</f>
        <v>41334</v>
      </c>
      <c r="G239" s="159">
        <v>9551</v>
      </c>
      <c r="H239" s="20">
        <v>860510723</v>
      </c>
      <c r="I239" s="2" t="str">
        <f>+VLOOKUP(FACTURACION[[#This Row],[NIT]],TABLACLIENTE,2,FALSE)</f>
        <v>SAENA DE COLOMBIA S.A.</v>
      </c>
      <c r="J239" s="2" t="s">
        <v>169</v>
      </c>
      <c r="K239" s="12" t="str">
        <f>+VLOOKUP(FACTURACION[[#This Row],[REFERENCIA]],CODINV,2,FALSE)</f>
        <v>VALVULA DE ALIVIO HIDROSTATICA 1/4"</v>
      </c>
      <c r="L239" s="12" t="str">
        <f>IF(VLOOKUP(FACTURACION[[#This Row],[REFERENCIA]],CODINV,3,FALSE)=0,"",VLOOKUP(FACTURACION[[#This Row],[REFERENCIA]],CODINV,3,FALSE))</f>
        <v>3127U</v>
      </c>
      <c r="M239" s="12" t="str">
        <f>+VLOOKUP(FACTURACION[[#This Row],[REFERENCIA]],CODINV,4,FALSE)</f>
        <v>VÁLVULAS Y MULTIVÁLVULAS</v>
      </c>
      <c r="N239" s="12" t="str">
        <f>+VLOOKUP(FACTURACION[[#This Row],[REFERENCIA]],CODINV,5,FALSE)</f>
        <v>REGO</v>
      </c>
      <c r="O239" s="2">
        <v>2</v>
      </c>
      <c r="P239" s="23">
        <v>24000</v>
      </c>
      <c r="Q239" s="24">
        <f>+FACTURACION[[#This Row],[CANTIDAD]]*FACTURACION[[#This Row],[VR UNITARIO]]/1000</f>
        <v>48</v>
      </c>
      <c r="R239" s="3" t="str">
        <f>+VLOOKUP(FACTURACION[[#This Row],[NIT]],TABLACLIENTE,5,FALSE)</f>
        <v>BOGOTÁ D.C.</v>
      </c>
    </row>
    <row r="240" spans="3:18" s="11" customFormat="1" ht="11.25" customHeight="1">
      <c r="C240" s="13">
        <v>2013</v>
      </c>
      <c r="D240" s="17" t="s">
        <v>268</v>
      </c>
      <c r="E240" s="17">
        <f>MONTH(FACTURACION[[#This Row],[MES]]&amp;1)</f>
        <v>3</v>
      </c>
      <c r="F240" s="223">
        <f>DATE(FACTURACION[[#This Row],[AÑO]],FACTURACION[[#This Row],[Mes numero]],1)</f>
        <v>41334</v>
      </c>
      <c r="G240" s="159">
        <v>9553</v>
      </c>
      <c r="H240" s="25">
        <v>830085008</v>
      </c>
      <c r="I240" s="3" t="str">
        <f>+VLOOKUP(FACTURACION[[#This Row],[NIT]],TABLACLIENTE,2,FALSE)</f>
        <v>COMBUSTIBLES UNIGAS S.A.S.</v>
      </c>
      <c r="J240" s="2" t="s">
        <v>169</v>
      </c>
      <c r="K240" s="12" t="str">
        <f>+VLOOKUP(FACTURACION[[#This Row],[REFERENCIA]],CODINV,2,FALSE)</f>
        <v>VALVULA DE ALIVIO HIDROSTATICA 1/4"</v>
      </c>
      <c r="L240" s="12" t="str">
        <f>IF(VLOOKUP(FACTURACION[[#This Row],[REFERENCIA]],CODINV,3,FALSE)=0,"",VLOOKUP(FACTURACION[[#This Row],[REFERENCIA]],CODINV,3,FALSE))</f>
        <v>3127U</v>
      </c>
      <c r="M240" s="12" t="str">
        <f>+VLOOKUP(FACTURACION[[#This Row],[REFERENCIA]],CODINV,4,FALSE)</f>
        <v>VÁLVULAS Y MULTIVÁLVULAS</v>
      </c>
      <c r="N240" s="12" t="str">
        <f>+VLOOKUP(FACTURACION[[#This Row],[REFERENCIA]],CODINV,5,FALSE)</f>
        <v>REGO</v>
      </c>
      <c r="O240" s="2">
        <v>1</v>
      </c>
      <c r="P240" s="23">
        <v>24000</v>
      </c>
      <c r="Q240" s="24">
        <f>+FACTURACION[[#This Row],[CANTIDAD]]*FACTURACION[[#This Row],[VR UNITARIO]]/1000</f>
        <v>24</v>
      </c>
      <c r="R240" s="3" t="str">
        <f>+VLOOKUP(FACTURACION[[#This Row],[NIT]],TABLACLIENTE,5,FALSE)</f>
        <v>BOGOTÁ D.C.</v>
      </c>
    </row>
    <row r="241" spans="3:18" s="11" customFormat="1" ht="11.25" customHeight="1">
      <c r="C241" s="13">
        <v>2013</v>
      </c>
      <c r="D241" s="17" t="s">
        <v>268</v>
      </c>
      <c r="E241" s="17">
        <f>MONTH(FACTURACION[[#This Row],[MES]]&amp;1)</f>
        <v>3</v>
      </c>
      <c r="F241" s="223">
        <f>DATE(FACTURACION[[#This Row],[AÑO]],FACTURACION[[#This Row],[Mes numero]],1)</f>
        <v>41334</v>
      </c>
      <c r="G241" s="159">
        <v>9525</v>
      </c>
      <c r="H241" s="20">
        <v>830137252</v>
      </c>
      <c r="I241" s="2" t="str">
        <f>+VLOOKUP(FACTURACION[[#This Row],[NIT]],TABLACLIENTE,2,FALSE)</f>
        <v>SAGENCO SAS</v>
      </c>
      <c r="J241" s="2" t="s">
        <v>273</v>
      </c>
      <c r="K241" s="12" t="str">
        <f>+VLOOKUP(FACTURACION[[#This Row],[REFERENCIA]],CODINV,2,FALSE)</f>
        <v>VALVULA DE ALIVIO EXTERNA 3/4" NPT</v>
      </c>
      <c r="L241" s="12" t="str">
        <f>IF(VLOOKUP(FACTURACION[[#This Row],[REFERENCIA]],CODINV,3,FALSE)=0,"",VLOOKUP(FACTURACION[[#This Row],[REFERENCIA]],CODINV,3,FALSE))</f>
        <v>3131G</v>
      </c>
      <c r="M241" s="12" t="str">
        <f>+VLOOKUP(FACTURACION[[#This Row],[REFERENCIA]],CODINV,4,FALSE)</f>
        <v>VÁLVULAS Y MULTIVÁLVULAS</v>
      </c>
      <c r="N241" s="12" t="str">
        <f>+VLOOKUP(FACTURACION[[#This Row],[REFERENCIA]],CODINV,5,FALSE)</f>
        <v>REGO</v>
      </c>
      <c r="O241" s="2">
        <v>1</v>
      </c>
      <c r="P241" s="23">
        <v>90000</v>
      </c>
      <c r="Q241" s="24">
        <f>+FACTURACION[[#This Row],[CANTIDAD]]*FACTURACION[[#This Row],[VR UNITARIO]]/1000</f>
        <v>90</v>
      </c>
      <c r="R241" s="3" t="str">
        <f>+VLOOKUP(FACTURACION[[#This Row],[NIT]],TABLACLIENTE,5,FALSE)</f>
        <v>BOGOTÁ D.C.</v>
      </c>
    </row>
    <row r="242" spans="3:18" s="11" customFormat="1" ht="11.25" customHeight="1">
      <c r="C242" s="13">
        <v>2013</v>
      </c>
      <c r="D242" s="17" t="s">
        <v>268</v>
      </c>
      <c r="E242" s="17">
        <f>MONTH(FACTURACION[[#This Row],[MES]]&amp;1)</f>
        <v>3</v>
      </c>
      <c r="F242" s="223">
        <f>DATE(FACTURACION[[#This Row],[AÑO]],FACTURACION[[#This Row],[Mes numero]],1)</f>
        <v>41334</v>
      </c>
      <c r="G242" s="159">
        <v>9550</v>
      </c>
      <c r="H242" s="20">
        <v>830137252</v>
      </c>
      <c r="I242" s="2" t="str">
        <f>+VLOOKUP(FACTURACION[[#This Row],[NIT]],TABLACLIENTE,2,FALSE)</f>
        <v>SAGENCO SAS</v>
      </c>
      <c r="J242" s="2" t="s">
        <v>469</v>
      </c>
      <c r="K242" s="12" t="str">
        <f>+VLOOKUP(FACTURACION[[#This Row],[REFERENCIA]],CODINV,2,FALSE)</f>
        <v>VALVULA DE ALIVIO EXTERNA 1 1/4"</v>
      </c>
      <c r="L242" s="12" t="str">
        <f>IF(VLOOKUP(FACTURACION[[#This Row],[REFERENCIA]],CODINV,3,FALSE)=0,"",VLOOKUP(FACTURACION[[#This Row],[REFERENCIA]],CODINV,3,FALSE))</f>
        <v>3132G</v>
      </c>
      <c r="M242" s="12" t="str">
        <f>+VLOOKUP(FACTURACION[[#This Row],[REFERENCIA]],CODINV,4,FALSE)</f>
        <v>VÁLVULAS Y MULTIVÁLVULAS</v>
      </c>
      <c r="N242" s="12" t="str">
        <f>+VLOOKUP(FACTURACION[[#This Row],[REFERENCIA]],CODINV,5,FALSE)</f>
        <v>REGO</v>
      </c>
      <c r="O242" s="2">
        <v>1</v>
      </c>
      <c r="P242" s="23">
        <v>169000</v>
      </c>
      <c r="Q242" s="24">
        <f>+FACTURACION[[#This Row],[CANTIDAD]]*FACTURACION[[#This Row],[VR UNITARIO]]/1000</f>
        <v>169</v>
      </c>
      <c r="R242" s="3" t="str">
        <f>+VLOOKUP(FACTURACION[[#This Row],[NIT]],TABLACLIENTE,5,FALSE)</f>
        <v>BOGOTÁ D.C.</v>
      </c>
    </row>
    <row r="243" spans="3:18" s="11" customFormat="1" ht="11.25" customHeight="1">
      <c r="C243" s="13">
        <v>2013</v>
      </c>
      <c r="D243" s="17" t="s">
        <v>268</v>
      </c>
      <c r="E243" s="17">
        <f>MONTH(FACTURACION[[#This Row],[MES]]&amp;1)</f>
        <v>3</v>
      </c>
      <c r="F243" s="223">
        <f>DATE(FACTURACION[[#This Row],[AÑO]],FACTURACION[[#This Row],[Mes numero]],1)</f>
        <v>41334</v>
      </c>
      <c r="G243" s="159">
        <v>9554</v>
      </c>
      <c r="H243" s="20">
        <v>830137252</v>
      </c>
      <c r="I243" s="2" t="str">
        <f>+VLOOKUP(FACTURACION[[#This Row],[NIT]],TABLACLIENTE,2,FALSE)</f>
        <v>SAGENCO SAS</v>
      </c>
      <c r="J243" s="2" t="s">
        <v>469</v>
      </c>
      <c r="K243" s="12" t="str">
        <f>+VLOOKUP(FACTURACION[[#This Row],[REFERENCIA]],CODINV,2,FALSE)</f>
        <v>VALVULA DE ALIVIO EXTERNA 1 1/4"</v>
      </c>
      <c r="L243" s="12" t="str">
        <f>IF(VLOOKUP(FACTURACION[[#This Row],[REFERENCIA]],CODINV,3,FALSE)=0,"",VLOOKUP(FACTURACION[[#This Row],[REFERENCIA]],CODINV,3,FALSE))</f>
        <v>3132G</v>
      </c>
      <c r="M243" s="12" t="str">
        <f>+VLOOKUP(FACTURACION[[#This Row],[REFERENCIA]],CODINV,4,FALSE)</f>
        <v>VÁLVULAS Y MULTIVÁLVULAS</v>
      </c>
      <c r="N243" s="12" t="str">
        <f>+VLOOKUP(FACTURACION[[#This Row],[REFERENCIA]],CODINV,5,FALSE)</f>
        <v>REGO</v>
      </c>
      <c r="O243" s="2">
        <v>1</v>
      </c>
      <c r="P243" s="23">
        <v>169000</v>
      </c>
      <c r="Q243" s="24">
        <f>+FACTURACION[[#This Row],[CANTIDAD]]*FACTURACION[[#This Row],[VR UNITARIO]]/1000</f>
        <v>169</v>
      </c>
      <c r="R243" s="3" t="str">
        <f>+VLOOKUP(FACTURACION[[#This Row],[NIT]],TABLACLIENTE,5,FALSE)</f>
        <v>BOGOTÁ D.C.</v>
      </c>
    </row>
    <row r="244" spans="3:18" s="11" customFormat="1" ht="11.25" customHeight="1">
      <c r="C244" s="13">
        <v>2013</v>
      </c>
      <c r="D244" s="17" t="s">
        <v>268</v>
      </c>
      <c r="E244" s="17">
        <f>MONTH(FACTURACION[[#This Row],[MES]]&amp;1)</f>
        <v>3</v>
      </c>
      <c r="F244" s="223">
        <f>DATE(FACTURACION[[#This Row],[AÑO]],FACTURACION[[#This Row],[Mes numero]],1)</f>
        <v>41334</v>
      </c>
      <c r="G244" s="159">
        <v>9544</v>
      </c>
      <c r="H244" s="20">
        <v>830137252</v>
      </c>
      <c r="I244" s="2" t="str">
        <f>+VLOOKUP(FACTURACION[[#This Row],[NIT]],TABLACLIENTE,2,FALSE)</f>
        <v>SAGENCO SAS</v>
      </c>
      <c r="J244" s="2" t="s">
        <v>281</v>
      </c>
      <c r="K244" s="12" t="str">
        <f>+VLOOKUP(FACTURACION[[#This Row],[REFERENCIA]],CODINV,2,FALSE)</f>
        <v>VALVULA DE ALIVIO SEMIINTERNA 2" - 250</v>
      </c>
      <c r="L244" s="12" t="str">
        <f>IF(VLOOKUP(FACTURACION[[#This Row],[REFERENCIA]],CODINV,3,FALSE)=0,"",VLOOKUP(FACTURACION[[#This Row],[REFERENCIA]],CODINV,3,FALSE))</f>
        <v>7534G</v>
      </c>
      <c r="M244" s="12" t="str">
        <f>+VLOOKUP(FACTURACION[[#This Row],[REFERENCIA]],CODINV,4,FALSE)</f>
        <v>VÁLVULAS Y MULTIVÁLVULAS</v>
      </c>
      <c r="N244" s="12" t="str">
        <f>+VLOOKUP(FACTURACION[[#This Row],[REFERENCIA]],CODINV,5,FALSE)</f>
        <v>REGO</v>
      </c>
      <c r="O244" s="2">
        <v>7</v>
      </c>
      <c r="P244" s="23">
        <v>540000</v>
      </c>
      <c r="Q244" s="24">
        <f>+FACTURACION[[#This Row],[CANTIDAD]]*FACTURACION[[#This Row],[VR UNITARIO]]/1000</f>
        <v>3780</v>
      </c>
      <c r="R244" s="3" t="str">
        <f>+VLOOKUP(FACTURACION[[#This Row],[NIT]],TABLACLIENTE,5,FALSE)</f>
        <v>BOGOTÁ D.C.</v>
      </c>
    </row>
    <row r="245" spans="3:18" s="11" customFormat="1" ht="11.25" customHeight="1">
      <c r="C245" s="13">
        <v>2013</v>
      </c>
      <c r="D245" s="17" t="s">
        <v>268</v>
      </c>
      <c r="E245" s="17">
        <f>MONTH(FACTURACION[[#This Row],[MES]]&amp;1)</f>
        <v>3</v>
      </c>
      <c r="F245" s="223">
        <f>DATE(FACTURACION[[#This Row],[AÑO]],FACTURACION[[#This Row],[Mes numero]],1)</f>
        <v>41334</v>
      </c>
      <c r="G245" s="159">
        <v>9531</v>
      </c>
      <c r="H245" s="20">
        <v>830137252</v>
      </c>
      <c r="I245" s="2" t="str">
        <f>+VLOOKUP(FACTURACION[[#This Row],[NIT]],TABLACLIENTE,2,FALSE)</f>
        <v>SAGENCO SAS</v>
      </c>
      <c r="J245" s="2" t="s">
        <v>112</v>
      </c>
      <c r="K245" s="12" t="str">
        <f>+VLOOKUP(FACTURACION[[#This Row],[REFERENCIA]],CODINV,2,FALSE)</f>
        <v>VALVULA DE ALIVIO SEMINTERNA DE 1"</v>
      </c>
      <c r="L245" s="12" t="str">
        <f>IF(VLOOKUP(FACTURACION[[#This Row],[REFERENCIA]],CODINV,3,FALSE)=0,"",VLOOKUP(FACTURACION[[#This Row],[REFERENCIA]],CODINV,3,FALSE))</f>
        <v>8684G</v>
      </c>
      <c r="M245" s="12" t="str">
        <f>+VLOOKUP(FACTURACION[[#This Row],[REFERENCIA]],CODINV,4,FALSE)</f>
        <v>VÁLVULAS Y MULTIVÁLVULAS</v>
      </c>
      <c r="N245" s="12" t="str">
        <f>+VLOOKUP(FACTURACION[[#This Row],[REFERENCIA]],CODINV,5,FALSE)</f>
        <v>REGO</v>
      </c>
      <c r="O245" s="2">
        <v>1</v>
      </c>
      <c r="P245" s="23">
        <v>55000</v>
      </c>
      <c r="Q245" s="24">
        <f>+FACTURACION[[#This Row],[CANTIDAD]]*FACTURACION[[#This Row],[VR UNITARIO]]/1000</f>
        <v>55</v>
      </c>
      <c r="R245" s="3" t="str">
        <f>+VLOOKUP(FACTURACION[[#This Row],[NIT]],TABLACLIENTE,5,FALSE)</f>
        <v>BOGOTÁ D.C.</v>
      </c>
    </row>
    <row r="246" spans="3:18" s="11" customFormat="1" ht="11.25" customHeight="1">
      <c r="C246" s="13">
        <v>2013</v>
      </c>
      <c r="D246" s="17" t="s">
        <v>268</v>
      </c>
      <c r="E246" s="17">
        <f>MONTH(FACTURACION[[#This Row],[MES]]&amp;1)</f>
        <v>3</v>
      </c>
      <c r="F246" s="223">
        <f>DATE(FACTURACION[[#This Row],[AÑO]],FACTURACION[[#This Row],[Mes numero]],1)</f>
        <v>41334</v>
      </c>
      <c r="G246" s="159">
        <v>9533</v>
      </c>
      <c r="H246" s="20">
        <v>830137252</v>
      </c>
      <c r="I246" s="2" t="str">
        <f>+VLOOKUP(FACTURACION[[#This Row],[NIT]],TABLACLIENTE,2,FALSE)</f>
        <v>SAGENCO SAS</v>
      </c>
      <c r="J246" s="2" t="s">
        <v>78</v>
      </c>
      <c r="K246" s="12" t="str">
        <f>+VLOOKUP(FACTURACION[[#This Row],[REFERENCIA]],CODINV,2,FALSE)</f>
        <v>VALVULA DE ALIVIO SEMINTERNA 1 1/4"</v>
      </c>
      <c r="L246" s="12" t="str">
        <f>IF(VLOOKUP(FACTURACION[[#This Row],[REFERENCIA]],CODINV,3,FALSE)=0,"",VLOOKUP(FACTURACION[[#This Row],[REFERENCIA]],CODINV,3,FALSE))</f>
        <v>8685G</v>
      </c>
      <c r="M246" s="12" t="str">
        <f>+VLOOKUP(FACTURACION[[#This Row],[REFERENCIA]],CODINV,4,FALSE)</f>
        <v>VÁLVULAS Y MULTIVÁLVULAS</v>
      </c>
      <c r="N246" s="12" t="str">
        <f>+VLOOKUP(FACTURACION[[#This Row],[REFERENCIA]],CODINV,5,FALSE)</f>
        <v>REGO</v>
      </c>
      <c r="O246" s="2">
        <v>1</v>
      </c>
      <c r="P246" s="23">
        <v>99000</v>
      </c>
      <c r="Q246" s="24">
        <f>+FACTURACION[[#This Row],[CANTIDAD]]*FACTURACION[[#This Row],[VR UNITARIO]]/1000</f>
        <v>99</v>
      </c>
      <c r="R246" s="3" t="str">
        <f>+VLOOKUP(FACTURACION[[#This Row],[NIT]],TABLACLIENTE,5,FALSE)</f>
        <v>BOGOTÁ D.C.</v>
      </c>
    </row>
    <row r="247" spans="3:18" s="11" customFormat="1" ht="11.25" customHeight="1">
      <c r="C247" s="13">
        <v>2013</v>
      </c>
      <c r="D247" s="17" t="s">
        <v>268</v>
      </c>
      <c r="E247" s="17">
        <f>MONTH(FACTURACION[[#This Row],[MES]]&amp;1)</f>
        <v>3</v>
      </c>
      <c r="F247" s="223">
        <f>DATE(FACTURACION[[#This Row],[AÑO]],FACTURACION[[#This Row],[Mes numero]],1)</f>
        <v>41334</v>
      </c>
      <c r="G247" s="159">
        <v>9555</v>
      </c>
      <c r="H247" s="20">
        <v>890500726</v>
      </c>
      <c r="I247" s="2" t="str">
        <f>+VLOOKUP(FACTURACION[[#This Row],[NIT]],TABLACLIENTE,2,FALSE)</f>
        <v>NORTESANTANDEREANA DE GAS S.A. E.S.P (NORGAS S.A. E.S.P.)</v>
      </c>
      <c r="J247" s="2" t="s">
        <v>445</v>
      </c>
      <c r="K247" s="12" t="str">
        <f>+VLOOKUP(FACTURACION[[#This Row],[REFERENCIA]],CODINV,2,FALSE)</f>
        <v>VALVULA DE GLOBO 3/4</v>
      </c>
      <c r="L247" s="12" t="str">
        <f>IF(VLOOKUP(FACTURACION[[#This Row],[REFERENCIA]],CODINV,3,FALSE)=0,"",VLOOKUP(FACTURACION[[#This Row],[REFERENCIA]],CODINV,3,FALSE))</f>
        <v/>
      </c>
      <c r="M247" s="12" t="str">
        <f>+VLOOKUP(FACTURACION[[#This Row],[REFERENCIA]],CODINV,4,FALSE)</f>
        <v>VÁLVULAS Y MULTIVÁLVULAS</v>
      </c>
      <c r="N247" s="12" t="str">
        <f>+VLOOKUP(FACTURACION[[#This Row],[REFERENCIA]],CODINV,5,FALSE)</f>
        <v>REGO</v>
      </c>
      <c r="O247" s="2">
        <v>1</v>
      </c>
      <c r="P247" s="23">
        <v>189000</v>
      </c>
      <c r="Q247" s="24">
        <f>+FACTURACION[[#This Row],[CANTIDAD]]*FACTURACION[[#This Row],[VR UNITARIO]]/1000</f>
        <v>189</v>
      </c>
      <c r="R247" s="3" t="str">
        <f>+VLOOKUP(FACTURACION[[#This Row],[NIT]],TABLACLIENTE,5,FALSE)</f>
        <v>BUCARAMANGA</v>
      </c>
    </row>
    <row r="248" spans="3:18" s="11" customFormat="1" ht="11.25" customHeight="1">
      <c r="C248" s="13">
        <v>2013</v>
      </c>
      <c r="D248" s="17" t="s">
        <v>268</v>
      </c>
      <c r="E248" s="17">
        <f>MONTH(FACTURACION[[#This Row],[MES]]&amp;1)</f>
        <v>3</v>
      </c>
      <c r="F248" s="223">
        <f>DATE(FACTURACION[[#This Row],[AÑO]],FACTURACION[[#This Row],[Mes numero]],1)</f>
        <v>41334</v>
      </c>
      <c r="G248" s="159">
        <v>9551</v>
      </c>
      <c r="H248" s="20">
        <v>860510723</v>
      </c>
      <c r="I248" s="2" t="str">
        <f>+VLOOKUP(FACTURACION[[#This Row],[NIT]],TABLACLIENTE,2,FALSE)</f>
        <v>SAENA DE COLOMBIA S.A.</v>
      </c>
      <c r="J248" s="2" t="s">
        <v>190</v>
      </c>
      <c r="K248" s="12" t="str">
        <f>+VLOOKUP(FACTURACION[[#This Row],[REFERENCIA]],CODINV,2,FALSE)</f>
        <v>VALVULA DE GLOBO 3/4" RECTA</v>
      </c>
      <c r="L248" s="12" t="str">
        <f>IF(VLOOKUP(FACTURACION[[#This Row],[REFERENCIA]],CODINV,3,FALSE)=0,"",VLOOKUP(FACTURACION[[#This Row],[REFERENCIA]],CODINV,3,FALSE))</f>
        <v>7705P</v>
      </c>
      <c r="M248" s="12" t="str">
        <f>+VLOOKUP(FACTURACION[[#This Row],[REFERENCIA]],CODINV,4,FALSE)</f>
        <v>VÁLVULAS Y MULTIVÁLVULAS</v>
      </c>
      <c r="N248" s="12" t="str">
        <f>+VLOOKUP(FACTURACION[[#This Row],[REFERENCIA]],CODINV,5,FALSE)</f>
        <v>REGO</v>
      </c>
      <c r="O248" s="2">
        <v>8</v>
      </c>
      <c r="P248" s="23">
        <v>126000</v>
      </c>
      <c r="Q248" s="24">
        <f>+FACTURACION[[#This Row],[CANTIDAD]]*FACTURACION[[#This Row],[VR UNITARIO]]/1000</f>
        <v>1008</v>
      </c>
      <c r="R248" s="3" t="str">
        <f>+VLOOKUP(FACTURACION[[#This Row],[NIT]],TABLACLIENTE,5,FALSE)</f>
        <v>BOGOTÁ D.C.</v>
      </c>
    </row>
    <row r="249" spans="3:18" s="11" customFormat="1" ht="11.25" customHeight="1">
      <c r="C249" s="13">
        <v>2013</v>
      </c>
      <c r="D249" s="17" t="s">
        <v>268</v>
      </c>
      <c r="E249" s="17">
        <f>MONTH(FACTURACION[[#This Row],[MES]]&amp;1)</f>
        <v>3</v>
      </c>
      <c r="F249" s="223">
        <f>DATE(FACTURACION[[#This Row],[AÑO]],FACTURACION[[#This Row],[Mes numero]],1)</f>
        <v>41334</v>
      </c>
      <c r="G249" s="159">
        <v>9554</v>
      </c>
      <c r="H249" s="20">
        <v>830137252</v>
      </c>
      <c r="I249" s="2" t="str">
        <f>+VLOOKUP(FACTURACION[[#This Row],[NIT]],TABLACLIENTE,2,FALSE)</f>
        <v>SAGENCO SAS</v>
      </c>
      <c r="J249" s="2" t="s">
        <v>190</v>
      </c>
      <c r="K249" s="12" t="str">
        <f>+VLOOKUP(FACTURACION[[#This Row],[REFERENCIA]],CODINV,2,FALSE)</f>
        <v>VALVULA DE GLOBO 3/4" RECTA</v>
      </c>
      <c r="L249" s="12" t="str">
        <f>IF(VLOOKUP(FACTURACION[[#This Row],[REFERENCIA]],CODINV,3,FALSE)=0,"",VLOOKUP(FACTURACION[[#This Row],[REFERENCIA]],CODINV,3,FALSE))</f>
        <v>7705P</v>
      </c>
      <c r="M249" s="12" t="str">
        <f>+VLOOKUP(FACTURACION[[#This Row],[REFERENCIA]],CODINV,4,FALSE)</f>
        <v>VÁLVULAS Y MULTIVÁLVULAS</v>
      </c>
      <c r="N249" s="12" t="str">
        <f>+VLOOKUP(FACTURACION[[#This Row],[REFERENCIA]],CODINV,5,FALSE)</f>
        <v>REGO</v>
      </c>
      <c r="O249" s="2">
        <v>1</v>
      </c>
      <c r="P249" s="23">
        <v>140000</v>
      </c>
      <c r="Q249" s="24">
        <f>+FACTURACION[[#This Row],[CANTIDAD]]*FACTURACION[[#This Row],[VR UNITARIO]]/1000</f>
        <v>140</v>
      </c>
      <c r="R249" s="3" t="str">
        <f>+VLOOKUP(FACTURACION[[#This Row],[NIT]],TABLACLIENTE,5,FALSE)</f>
        <v>BOGOTÁ D.C.</v>
      </c>
    </row>
    <row r="250" spans="3:18" s="11" customFormat="1" ht="11.25" customHeight="1">
      <c r="C250" s="13">
        <v>2013</v>
      </c>
      <c r="D250" s="17" t="s">
        <v>268</v>
      </c>
      <c r="E250" s="17">
        <f>MONTH(FACTURACION[[#This Row],[MES]]&amp;1)</f>
        <v>3</v>
      </c>
      <c r="F250" s="223">
        <f>DATE(FACTURACION[[#This Row],[AÑO]],FACTURACION[[#This Row],[Mes numero]],1)</f>
        <v>41334</v>
      </c>
      <c r="G250" s="159">
        <v>9536</v>
      </c>
      <c r="H250" s="20">
        <v>860510723</v>
      </c>
      <c r="I250" s="2" t="str">
        <f>+VLOOKUP(FACTURACION[[#This Row],[NIT]],TABLACLIENTE,2,FALSE)</f>
        <v>SAENA DE COLOMBIA S.A.</v>
      </c>
      <c r="J250" s="2" t="s">
        <v>12</v>
      </c>
      <c r="K250" s="12" t="str">
        <f>+VLOOKUP(FACTURACION[[#This Row],[REFERENCIA]],CODINV,2,FALSE)</f>
        <v>VALVULA ACCION RAPIDA</v>
      </c>
      <c r="L250" s="12" t="str">
        <f>IF(VLOOKUP(FACTURACION[[#This Row],[REFERENCIA]],CODINV,3,FALSE)=0,"",VLOOKUP(FACTURACION[[#This Row],[REFERENCIA]],CODINV,3,FALSE))</f>
        <v>7901TB</v>
      </c>
      <c r="M250" s="12" t="str">
        <f>+VLOOKUP(FACTURACION[[#This Row],[REFERENCIA]],CODINV,4,FALSE)</f>
        <v>VÁLVULAS Y MULTIVÁLVULAS</v>
      </c>
      <c r="N250" s="12" t="str">
        <f>+VLOOKUP(FACTURACION[[#This Row],[REFERENCIA]],CODINV,5,FALSE)</f>
        <v>REGO</v>
      </c>
      <c r="O250" s="2">
        <v>5</v>
      </c>
      <c r="P250" s="23">
        <v>83000</v>
      </c>
      <c r="Q250" s="24">
        <f>+FACTURACION[[#This Row],[CANTIDAD]]*FACTURACION[[#This Row],[VR UNITARIO]]/1000</f>
        <v>415</v>
      </c>
      <c r="R250" s="3" t="str">
        <f>+VLOOKUP(FACTURACION[[#This Row],[NIT]],TABLACLIENTE,5,FALSE)</f>
        <v>BOGOTÁ D.C.</v>
      </c>
    </row>
    <row r="251" spans="3:18" s="11" customFormat="1" ht="11.25" customHeight="1">
      <c r="C251" s="13">
        <v>2013</v>
      </c>
      <c r="D251" s="17" t="s">
        <v>268</v>
      </c>
      <c r="E251" s="17">
        <f>MONTH(FACTURACION[[#This Row],[MES]]&amp;1)</f>
        <v>3</v>
      </c>
      <c r="F251" s="223">
        <f>DATE(FACTURACION[[#This Row],[AÑO]],FACTURACION[[#This Row],[Mes numero]],1)</f>
        <v>41334</v>
      </c>
      <c r="G251" s="159">
        <v>9536</v>
      </c>
      <c r="H251" s="20">
        <v>860510723</v>
      </c>
      <c r="I251" s="2" t="str">
        <f>+VLOOKUP(FACTURACION[[#This Row],[NIT]],TABLACLIENTE,2,FALSE)</f>
        <v>SAENA DE COLOMBIA S.A.</v>
      </c>
      <c r="J251" s="2" t="s">
        <v>74</v>
      </c>
      <c r="K251" s="12" t="str">
        <f>+VLOOKUP(FACTURACION[[#This Row],[REFERENCIA]],CODINV,2,FALSE)</f>
        <v>VALVULA DE GLOBLO DE 1 1/4" NPT</v>
      </c>
      <c r="L251" s="12" t="str">
        <f>IF(VLOOKUP(FACTURACION[[#This Row],[REFERENCIA]],CODINV,3,FALSE)=0,"",VLOOKUP(FACTURACION[[#This Row],[REFERENCIA]],CODINV,3,FALSE))</f>
        <v>A7509BP</v>
      </c>
      <c r="M251" s="12" t="str">
        <f>+VLOOKUP(FACTURACION[[#This Row],[REFERENCIA]],CODINV,4,FALSE)</f>
        <v>VÁLVULAS Y MULTIVÁLVULAS</v>
      </c>
      <c r="N251" s="12" t="str">
        <f>+VLOOKUP(FACTURACION[[#This Row],[REFERENCIA]],CODINV,5,FALSE)</f>
        <v>REGO</v>
      </c>
      <c r="O251" s="2">
        <v>4</v>
      </c>
      <c r="P251" s="23">
        <v>253000</v>
      </c>
      <c r="Q251" s="24">
        <f>+FACTURACION[[#This Row],[CANTIDAD]]*FACTURACION[[#This Row],[VR UNITARIO]]/1000</f>
        <v>1012</v>
      </c>
      <c r="R251" s="3" t="str">
        <f>+VLOOKUP(FACTURACION[[#This Row],[NIT]],TABLACLIENTE,5,FALSE)</f>
        <v>BOGOTÁ D.C.</v>
      </c>
    </row>
    <row r="252" spans="3:18" s="11" customFormat="1" ht="11.25" customHeight="1">
      <c r="C252" s="13">
        <v>2013</v>
      </c>
      <c r="D252" s="17" t="s">
        <v>268</v>
      </c>
      <c r="E252" s="17">
        <f>MONTH(FACTURACION[[#This Row],[MES]]&amp;1)</f>
        <v>3</v>
      </c>
      <c r="F252" s="223">
        <f>DATE(FACTURACION[[#This Row],[AÑO]],FACTURACION[[#This Row],[Mes numero]],1)</f>
        <v>41334</v>
      </c>
      <c r="G252" s="159">
        <v>9551</v>
      </c>
      <c r="H252" s="20">
        <v>860510723</v>
      </c>
      <c r="I252" s="2" t="str">
        <f>+VLOOKUP(FACTURACION[[#This Row],[NIT]],TABLACLIENTE,2,FALSE)</f>
        <v>SAENA DE COLOMBIA S.A.</v>
      </c>
      <c r="J252" s="2" t="s">
        <v>74</v>
      </c>
      <c r="K252" s="12" t="str">
        <f>+VLOOKUP(FACTURACION[[#This Row],[REFERENCIA]],CODINV,2,FALSE)</f>
        <v>VALVULA DE GLOBLO DE 1 1/4" NPT</v>
      </c>
      <c r="L252" s="12" t="str">
        <f>IF(VLOOKUP(FACTURACION[[#This Row],[REFERENCIA]],CODINV,3,FALSE)=0,"",VLOOKUP(FACTURACION[[#This Row],[REFERENCIA]],CODINV,3,FALSE))</f>
        <v>A7509BP</v>
      </c>
      <c r="M252" s="12" t="str">
        <f>+VLOOKUP(FACTURACION[[#This Row],[REFERENCIA]],CODINV,4,FALSE)</f>
        <v>VÁLVULAS Y MULTIVÁLVULAS</v>
      </c>
      <c r="N252" s="12" t="str">
        <f>+VLOOKUP(FACTURACION[[#This Row],[REFERENCIA]],CODINV,5,FALSE)</f>
        <v>REGO</v>
      </c>
      <c r="O252" s="2">
        <v>2</v>
      </c>
      <c r="P252" s="23">
        <v>260000</v>
      </c>
      <c r="Q252" s="24">
        <f>+FACTURACION[[#This Row],[CANTIDAD]]*FACTURACION[[#This Row],[VR UNITARIO]]/1000</f>
        <v>520</v>
      </c>
      <c r="R252" s="3" t="str">
        <f>+VLOOKUP(FACTURACION[[#This Row],[NIT]],TABLACLIENTE,5,FALSE)</f>
        <v>BOGOTÁ D.C.</v>
      </c>
    </row>
    <row r="253" spans="3:18" s="11" customFormat="1" ht="11.25" customHeight="1">
      <c r="C253" s="13">
        <v>2013</v>
      </c>
      <c r="D253" s="17" t="s">
        <v>268</v>
      </c>
      <c r="E253" s="17">
        <f>MONTH(FACTURACION[[#This Row],[MES]]&amp;1)</f>
        <v>3</v>
      </c>
      <c r="F253" s="223">
        <f>DATE(FACTURACION[[#This Row],[AÑO]],FACTURACION[[#This Row],[Mes numero]],1)</f>
        <v>41334</v>
      </c>
      <c r="G253" s="159">
        <v>9532</v>
      </c>
      <c r="H253" s="25">
        <v>830085008</v>
      </c>
      <c r="I253" s="3" t="str">
        <f>+VLOOKUP(FACTURACION[[#This Row],[NIT]],TABLACLIENTE,2,FALSE)</f>
        <v>COMBUSTIBLES UNIGAS S.A.S.</v>
      </c>
      <c r="J253" s="2" t="s">
        <v>74</v>
      </c>
      <c r="K253" s="12" t="str">
        <f>+VLOOKUP(FACTURACION[[#This Row],[REFERENCIA]],CODINV,2,FALSE)</f>
        <v>VALVULA DE GLOBLO DE 1 1/4" NPT</v>
      </c>
      <c r="L253" s="12" t="str">
        <f>IF(VLOOKUP(FACTURACION[[#This Row],[REFERENCIA]],CODINV,3,FALSE)=0,"",VLOOKUP(FACTURACION[[#This Row],[REFERENCIA]],CODINV,3,FALSE))</f>
        <v>A7509BP</v>
      </c>
      <c r="M253" s="12" t="str">
        <f>+VLOOKUP(FACTURACION[[#This Row],[REFERENCIA]],CODINV,4,FALSE)</f>
        <v>VÁLVULAS Y MULTIVÁLVULAS</v>
      </c>
      <c r="N253" s="12" t="str">
        <f>+VLOOKUP(FACTURACION[[#This Row],[REFERENCIA]],CODINV,5,FALSE)</f>
        <v>REGO</v>
      </c>
      <c r="O253" s="2">
        <v>1</v>
      </c>
      <c r="P253" s="23">
        <v>235714</v>
      </c>
      <c r="Q253" s="24">
        <f>+FACTURACION[[#This Row],[CANTIDAD]]*FACTURACION[[#This Row],[VR UNITARIO]]/1000</f>
        <v>235.714</v>
      </c>
      <c r="R253" s="3" t="str">
        <f>+VLOOKUP(FACTURACION[[#This Row],[NIT]],TABLACLIENTE,5,FALSE)</f>
        <v>BOGOTÁ D.C.</v>
      </c>
    </row>
    <row r="254" spans="3:18" s="11" customFormat="1" ht="11.25" customHeight="1">
      <c r="C254" s="13">
        <v>2013</v>
      </c>
      <c r="D254" s="17" t="s">
        <v>268</v>
      </c>
      <c r="E254" s="17">
        <f>MONTH(FACTURACION[[#This Row],[MES]]&amp;1)</f>
        <v>3</v>
      </c>
      <c r="F254" s="223">
        <f>DATE(FACTURACION[[#This Row],[AÑO]],FACTURACION[[#This Row],[Mes numero]],1)</f>
        <v>41334</v>
      </c>
      <c r="G254" s="159">
        <v>9553</v>
      </c>
      <c r="H254" s="25">
        <v>830085008</v>
      </c>
      <c r="I254" s="3" t="str">
        <f>+VLOOKUP(FACTURACION[[#This Row],[NIT]],TABLACLIENTE,2,FALSE)</f>
        <v>COMBUSTIBLES UNIGAS S.A.S.</v>
      </c>
      <c r="J254" s="2" t="s">
        <v>74</v>
      </c>
      <c r="K254" s="12" t="str">
        <f>+VLOOKUP(FACTURACION[[#This Row],[REFERENCIA]],CODINV,2,FALSE)</f>
        <v>VALVULA DE GLOBLO DE 1 1/4" NPT</v>
      </c>
      <c r="L254" s="12" t="str">
        <f>IF(VLOOKUP(FACTURACION[[#This Row],[REFERENCIA]],CODINV,3,FALSE)=0,"",VLOOKUP(FACTURACION[[#This Row],[REFERENCIA]],CODINV,3,FALSE))</f>
        <v>A7509BP</v>
      </c>
      <c r="M254" s="12" t="str">
        <f>+VLOOKUP(FACTURACION[[#This Row],[REFERENCIA]],CODINV,4,FALSE)</f>
        <v>VÁLVULAS Y MULTIVÁLVULAS</v>
      </c>
      <c r="N254" s="12" t="str">
        <f>+VLOOKUP(FACTURACION[[#This Row],[REFERENCIA]],CODINV,5,FALSE)</f>
        <v>REGO</v>
      </c>
      <c r="O254" s="2">
        <v>1</v>
      </c>
      <c r="P254" s="23">
        <v>235714</v>
      </c>
      <c r="Q254" s="24">
        <f>+FACTURACION[[#This Row],[CANTIDAD]]*FACTURACION[[#This Row],[VR UNITARIO]]/1000</f>
        <v>235.714</v>
      </c>
      <c r="R254" s="3" t="str">
        <f>+VLOOKUP(FACTURACION[[#This Row],[NIT]],TABLACLIENTE,5,FALSE)</f>
        <v>BOGOTÁ D.C.</v>
      </c>
    </row>
    <row r="255" spans="3:18" s="11" customFormat="1" ht="11.25" customHeight="1">
      <c r="C255" s="13">
        <v>2013</v>
      </c>
      <c r="D255" s="17" t="s">
        <v>268</v>
      </c>
      <c r="E255" s="17">
        <f>MONTH(FACTURACION[[#This Row],[MES]]&amp;1)</f>
        <v>3</v>
      </c>
      <c r="F255" s="223">
        <f>DATE(FACTURACION[[#This Row],[AÑO]],FACTURACION[[#This Row],[Mes numero]],1)</f>
        <v>41334</v>
      </c>
      <c r="G255" s="159">
        <v>9545</v>
      </c>
      <c r="H255" s="20">
        <v>800074033</v>
      </c>
      <c r="I255" s="2" t="str">
        <f>+VLOOKUP(FACTURACION[[#This Row],[NIT]],TABLACLIENTE,2,FALSE)</f>
        <v>COMPAÑIAS ASOCIADAS DE GAS S.A. E.S.P (ASOGAS SA ESP)</v>
      </c>
      <c r="J255" s="2" t="s">
        <v>93</v>
      </c>
      <c r="K255" s="12" t="str">
        <f>+VLOOKUP(FACTURACION[[#This Row],[REFERENCIA]],CODINV,2,FALSE)</f>
        <v>VALVULA DE GLOBO 2"</v>
      </c>
      <c r="L255" s="12" t="str">
        <f>IF(VLOOKUP(FACTURACION[[#This Row],[REFERENCIA]],CODINV,3,FALSE)=0,"",VLOOKUP(FACTURACION[[#This Row],[REFERENCIA]],CODINV,3,FALSE))</f>
        <v>A7513AP</v>
      </c>
      <c r="M255" s="12" t="str">
        <f>+VLOOKUP(FACTURACION[[#This Row],[REFERENCIA]],CODINV,4,FALSE)</f>
        <v>VÁLVULAS Y MULTIVÁLVULAS</v>
      </c>
      <c r="N255" s="12" t="str">
        <f>+VLOOKUP(FACTURACION[[#This Row],[REFERENCIA]],CODINV,5,FALSE)</f>
        <v>REGO</v>
      </c>
      <c r="O255" s="2">
        <v>1</v>
      </c>
      <c r="P255" s="23">
        <v>365000</v>
      </c>
      <c r="Q255" s="24">
        <f>+FACTURACION[[#This Row],[CANTIDAD]]*FACTURACION[[#This Row],[VR UNITARIO]]/1000</f>
        <v>365</v>
      </c>
      <c r="R255" s="3" t="str">
        <f>+VLOOKUP(FACTURACION[[#This Row],[NIT]],TABLACLIENTE,5,FALSE)</f>
        <v>MOSQUERA</v>
      </c>
    </row>
    <row r="256" spans="3:18" s="11" customFormat="1" ht="11.25" customHeight="1">
      <c r="C256" s="13">
        <v>2013</v>
      </c>
      <c r="D256" s="17" t="s">
        <v>268</v>
      </c>
      <c r="E256" s="17">
        <f>MONTH(FACTURACION[[#This Row],[MES]]&amp;1)</f>
        <v>3</v>
      </c>
      <c r="F256" s="223">
        <f>DATE(FACTURACION[[#This Row],[AÑO]],FACTURACION[[#This Row],[Mes numero]],1)</f>
        <v>41334</v>
      </c>
      <c r="G256" s="159">
        <v>9532</v>
      </c>
      <c r="H256" s="25">
        <v>830085008</v>
      </c>
      <c r="I256" s="3" t="str">
        <f>+VLOOKUP(FACTURACION[[#This Row],[NIT]],TABLACLIENTE,2,FALSE)</f>
        <v>COMBUSTIBLES UNIGAS S.A.S.</v>
      </c>
      <c r="J256" s="2" t="s">
        <v>93</v>
      </c>
      <c r="K256" s="12" t="str">
        <f>+VLOOKUP(FACTURACION[[#This Row],[REFERENCIA]],CODINV,2,FALSE)</f>
        <v>VALVULA DE GLOBO 2"</v>
      </c>
      <c r="L256" s="12" t="str">
        <f>IF(VLOOKUP(FACTURACION[[#This Row],[REFERENCIA]],CODINV,3,FALSE)=0,"",VLOOKUP(FACTURACION[[#This Row],[REFERENCIA]],CODINV,3,FALSE))</f>
        <v>A7513AP</v>
      </c>
      <c r="M256" s="12" t="str">
        <f>+VLOOKUP(FACTURACION[[#This Row],[REFERENCIA]],CODINV,4,FALSE)</f>
        <v>VÁLVULAS Y MULTIVÁLVULAS</v>
      </c>
      <c r="N256" s="12" t="str">
        <f>+VLOOKUP(FACTURACION[[#This Row],[REFERENCIA]],CODINV,5,FALSE)</f>
        <v>REGO</v>
      </c>
      <c r="O256" s="2">
        <v>2</v>
      </c>
      <c r="P256" s="23">
        <v>364285</v>
      </c>
      <c r="Q256" s="24">
        <f>+FACTURACION[[#This Row],[CANTIDAD]]*FACTURACION[[#This Row],[VR UNITARIO]]/1000</f>
        <v>728.57</v>
      </c>
      <c r="R256" s="3" t="str">
        <f>+VLOOKUP(FACTURACION[[#This Row],[NIT]],TABLACLIENTE,5,FALSE)</f>
        <v>BOGOTÁ D.C.</v>
      </c>
    </row>
    <row r="257" spans="3:18" s="11" customFormat="1" ht="11.25" customHeight="1">
      <c r="C257" s="13">
        <v>2013</v>
      </c>
      <c r="D257" s="17" t="s">
        <v>268</v>
      </c>
      <c r="E257" s="17">
        <f>MONTH(FACTURACION[[#This Row],[MES]]&amp;1)</f>
        <v>3</v>
      </c>
      <c r="F257" s="223">
        <f>DATE(FACTURACION[[#This Row],[AÑO]],FACTURACION[[#This Row],[Mes numero]],1)</f>
        <v>41334</v>
      </c>
      <c r="G257" s="159">
        <v>9540</v>
      </c>
      <c r="H257" s="25">
        <v>900164715</v>
      </c>
      <c r="I257" s="3" t="str">
        <f>+VLOOKUP(FACTURACION[[#This Row],[NIT]],TABLACLIENTE,2,FALSE)</f>
        <v>COMPAÑIA TRANSPORTADORA DE COLOMBIA S.A. (COTRANSCOL S.A.)</v>
      </c>
      <c r="J257" s="2" t="s">
        <v>1251</v>
      </c>
      <c r="K257" s="12" t="str">
        <f>+VLOOKUP(FACTURACION[[#This Row],[REFERENCIA]],CODINV,2,FALSE)</f>
        <v>VALVULA ALIVIO INTERNA 3# EN ACERO</v>
      </c>
      <c r="L257" s="12" t="str">
        <f>IF(VLOOKUP(FACTURACION[[#This Row],[REFERENCIA]],CODINV,3,FALSE)=0,"",VLOOKUP(FACTURACION[[#This Row],[REFERENCIA]],CODINV,3,FALSE))</f>
        <v>A8436G</v>
      </c>
      <c r="M257" s="12" t="str">
        <f>+VLOOKUP(FACTURACION[[#This Row],[REFERENCIA]],CODINV,4,FALSE)</f>
        <v>VÁLVULAS Y MULTIVÁLVULAS</v>
      </c>
      <c r="N257" s="12" t="str">
        <f>+VLOOKUP(FACTURACION[[#This Row],[REFERENCIA]],CODINV,5,FALSE)</f>
        <v>REGO</v>
      </c>
      <c r="O257" s="2">
        <v>6</v>
      </c>
      <c r="P257" s="23">
        <v>714779</v>
      </c>
      <c r="Q257" s="24">
        <f>+FACTURACION[[#This Row],[CANTIDAD]]*FACTURACION[[#This Row],[VR UNITARIO]]/1000</f>
        <v>4288.674</v>
      </c>
      <c r="R257" s="3" t="str">
        <f>+VLOOKUP(FACTURACION[[#This Row],[NIT]],TABLACLIENTE,5,FALSE)</f>
        <v>GIRON</v>
      </c>
    </row>
    <row r="258" spans="3:18" s="11" customFormat="1" ht="11.25" customHeight="1">
      <c r="C258" s="13">
        <v>2013</v>
      </c>
      <c r="D258" s="17" t="s">
        <v>268</v>
      </c>
      <c r="E258" s="17">
        <f>MONTH(FACTURACION[[#This Row],[MES]]&amp;1)</f>
        <v>3</v>
      </c>
      <c r="F258" s="223">
        <f>DATE(FACTURACION[[#This Row],[AÑO]],FACTURACION[[#This Row],[Mes numero]],1)</f>
        <v>41334</v>
      </c>
      <c r="G258" s="159">
        <v>9531</v>
      </c>
      <c r="H258" s="20">
        <v>830137252</v>
      </c>
      <c r="I258" s="2" t="str">
        <f>+VLOOKUP(FACTURACION[[#This Row],[NIT]],TABLACLIENTE,2,FALSE)</f>
        <v>SAGENCO SAS</v>
      </c>
      <c r="J258" s="2" t="s">
        <v>80</v>
      </c>
      <c r="K258" s="12" t="str">
        <f>+VLOOKUP(FACTURACION[[#This Row],[REFERENCIA]],CODINV,2,FALSE)</f>
        <v>VALVULA EXCESO DE FLUJO 1 1/4"</v>
      </c>
      <c r="L258" s="12" t="str">
        <f>IF(VLOOKUP(FACTURACION[[#This Row],[REFERENCIA]],CODINV,3,FALSE)=0,"",VLOOKUP(FACTURACION[[#This Row],[REFERENCIA]],CODINV,3,FALSE))</f>
        <v>3282C</v>
      </c>
      <c r="M258" s="12" t="str">
        <f>+VLOOKUP(FACTURACION[[#This Row],[REFERENCIA]],CODINV,4,FALSE)</f>
        <v>VÁLVULAS Y MULTIVÁLVULAS</v>
      </c>
      <c r="N258" s="12" t="str">
        <f>+VLOOKUP(FACTURACION[[#This Row],[REFERENCIA]],CODINV,5,FALSE)</f>
        <v>REGO</v>
      </c>
      <c r="O258" s="2">
        <v>1</v>
      </c>
      <c r="P258" s="23">
        <v>100000</v>
      </c>
      <c r="Q258" s="24">
        <f>+FACTURACION[[#This Row],[CANTIDAD]]*FACTURACION[[#This Row],[VR UNITARIO]]/1000</f>
        <v>100</v>
      </c>
      <c r="R258" s="3" t="str">
        <f>+VLOOKUP(FACTURACION[[#This Row],[NIT]],TABLACLIENTE,5,FALSE)</f>
        <v>BOGOTÁ D.C.</v>
      </c>
    </row>
    <row r="259" spans="3:18" s="11" customFormat="1" ht="11.25" customHeight="1">
      <c r="C259" s="13">
        <v>2013</v>
      </c>
      <c r="D259" s="17" t="s">
        <v>268</v>
      </c>
      <c r="E259" s="17">
        <f>MONTH(FACTURACION[[#This Row],[MES]]&amp;1)</f>
        <v>3</v>
      </c>
      <c r="F259" s="223">
        <f>DATE(FACTURACION[[#This Row],[AÑO]],FACTURACION[[#This Row],[Mes numero]],1)</f>
        <v>41334</v>
      </c>
      <c r="G259" s="159">
        <v>9550</v>
      </c>
      <c r="H259" s="20">
        <v>830137252</v>
      </c>
      <c r="I259" s="2" t="str">
        <f>+VLOOKUP(FACTURACION[[#This Row],[NIT]],TABLACLIENTE,2,FALSE)</f>
        <v>SAGENCO SAS</v>
      </c>
      <c r="J259" s="2" t="s">
        <v>105</v>
      </c>
      <c r="K259" s="12" t="str">
        <f>+VLOOKUP(FACTURACION[[#This Row],[REFERENCIA]],CODINV,2,FALSE)</f>
        <v>VALVULA CHECK LOOK  3/4"M X 3/4"F</v>
      </c>
      <c r="L259" s="12" t="str">
        <f>IF(VLOOKUP(FACTURACION[[#This Row],[REFERENCIA]],CODINV,3,FALSE)=0,"",VLOOKUP(FACTURACION[[#This Row],[REFERENCIA]],CODINV,3,FALSE))</f>
        <v>7572FC</v>
      </c>
      <c r="M259" s="12" t="str">
        <f>+VLOOKUP(FACTURACION[[#This Row],[REFERENCIA]],CODINV,4,FALSE)</f>
        <v>VÁLVULAS Y MULTIVÁLVULAS</v>
      </c>
      <c r="N259" s="12" t="str">
        <f>+VLOOKUP(FACTURACION[[#This Row],[REFERENCIA]],CODINV,5,FALSE)</f>
        <v>REGO</v>
      </c>
      <c r="O259" s="2">
        <v>1</v>
      </c>
      <c r="P259" s="23">
        <v>58000</v>
      </c>
      <c r="Q259" s="24">
        <f>+FACTURACION[[#This Row],[CANTIDAD]]*FACTURACION[[#This Row],[VR UNITARIO]]/1000</f>
        <v>58</v>
      </c>
      <c r="R259" s="3" t="str">
        <f>+VLOOKUP(FACTURACION[[#This Row],[NIT]],TABLACLIENTE,5,FALSE)</f>
        <v>BOGOTÁ D.C.</v>
      </c>
    </row>
    <row r="260" spans="3:18" s="11" customFormat="1" ht="11.25" customHeight="1">
      <c r="C260" s="13">
        <v>2013</v>
      </c>
      <c r="D260" s="17" t="s">
        <v>268</v>
      </c>
      <c r="E260" s="17">
        <f>MONTH(FACTURACION[[#This Row],[MES]]&amp;1)</f>
        <v>3</v>
      </c>
      <c r="F260" s="223">
        <f>DATE(FACTURACION[[#This Row],[AÑO]],FACTURACION[[#This Row],[Mes numero]],1)</f>
        <v>41334</v>
      </c>
      <c r="G260" s="159">
        <v>9531</v>
      </c>
      <c r="H260" s="20">
        <v>830137252</v>
      </c>
      <c r="I260" s="2" t="str">
        <f>+VLOOKUP(FACTURACION[[#This Row],[NIT]],TABLACLIENTE,2,FALSE)</f>
        <v>SAGENCO SAS</v>
      </c>
      <c r="J260" s="2" t="s">
        <v>163</v>
      </c>
      <c r="K260" s="12" t="str">
        <f>+VLOOKUP(FACTURACION[[#This Row],[REFERENCIA]],CODINV,2,FALSE)</f>
        <v>VALVULA DE LLENADO 1 1/4"</v>
      </c>
      <c r="L260" s="12" t="str">
        <f>IF(VLOOKUP(FACTURACION[[#This Row],[REFERENCIA]],CODINV,3,FALSE)=0,"",VLOOKUP(FACTURACION[[#This Row],[REFERENCIA]],CODINV,3,FALSE))</f>
        <v>7579</v>
      </c>
      <c r="M260" s="12" t="str">
        <f>+VLOOKUP(FACTURACION[[#This Row],[REFERENCIA]],CODINV,4,FALSE)</f>
        <v>VÁLVULAS Y MULTIVÁLVULAS</v>
      </c>
      <c r="N260" s="12" t="str">
        <f>+VLOOKUP(FACTURACION[[#This Row],[REFERENCIA]],CODINV,5,FALSE)</f>
        <v>REGO</v>
      </c>
      <c r="O260" s="2">
        <v>1</v>
      </c>
      <c r="P260" s="23">
        <v>58000</v>
      </c>
      <c r="Q260" s="24">
        <f>+FACTURACION[[#This Row],[CANTIDAD]]*FACTURACION[[#This Row],[VR UNITARIO]]/1000</f>
        <v>58</v>
      </c>
      <c r="R260" s="3" t="str">
        <f>+VLOOKUP(FACTURACION[[#This Row],[NIT]],TABLACLIENTE,5,FALSE)</f>
        <v>BOGOTÁ D.C.</v>
      </c>
    </row>
    <row r="261" spans="3:18" s="11" customFormat="1" ht="11.25" customHeight="1">
      <c r="C261" s="13">
        <v>2013</v>
      </c>
      <c r="D261" s="17" t="s">
        <v>268</v>
      </c>
      <c r="E261" s="17">
        <f>MONTH(FACTURACION[[#This Row],[MES]]&amp;1)</f>
        <v>3</v>
      </c>
      <c r="F261" s="223">
        <f>DATE(FACTURACION[[#This Row],[AÑO]],FACTURACION[[#This Row],[Mes numero]],1)</f>
        <v>41334</v>
      </c>
      <c r="G261" s="159">
        <v>9533</v>
      </c>
      <c r="H261" s="20">
        <v>830137252</v>
      </c>
      <c r="I261" s="2" t="str">
        <f>+VLOOKUP(FACTURACION[[#This Row],[NIT]],TABLACLIENTE,2,FALSE)</f>
        <v>SAGENCO SAS</v>
      </c>
      <c r="J261" s="2" t="s">
        <v>163</v>
      </c>
      <c r="K261" s="12" t="str">
        <f>+VLOOKUP(FACTURACION[[#This Row],[REFERENCIA]],CODINV,2,FALSE)</f>
        <v>VALVULA DE LLENADO 1 1/4"</v>
      </c>
      <c r="L261" s="12" t="str">
        <f>IF(VLOOKUP(FACTURACION[[#This Row],[REFERENCIA]],CODINV,3,FALSE)=0,"",VLOOKUP(FACTURACION[[#This Row],[REFERENCIA]],CODINV,3,FALSE))</f>
        <v>7579</v>
      </c>
      <c r="M261" s="12" t="str">
        <f>+VLOOKUP(FACTURACION[[#This Row],[REFERENCIA]],CODINV,4,FALSE)</f>
        <v>VÁLVULAS Y MULTIVÁLVULAS</v>
      </c>
      <c r="N261" s="12" t="str">
        <f>+VLOOKUP(FACTURACION[[#This Row],[REFERENCIA]],CODINV,5,FALSE)</f>
        <v>REGO</v>
      </c>
      <c r="O261" s="2">
        <v>1</v>
      </c>
      <c r="P261" s="23">
        <v>58000</v>
      </c>
      <c r="Q261" s="24">
        <f>+FACTURACION[[#This Row],[CANTIDAD]]*FACTURACION[[#This Row],[VR UNITARIO]]/1000</f>
        <v>58</v>
      </c>
      <c r="R261" s="3" t="str">
        <f>+VLOOKUP(FACTURACION[[#This Row],[NIT]],TABLACLIENTE,5,FALSE)</f>
        <v>BOGOTÁ D.C.</v>
      </c>
    </row>
    <row r="262" spans="3:18" s="11" customFormat="1" ht="11.25" customHeight="1">
      <c r="C262" s="13">
        <v>2013</v>
      </c>
      <c r="D262" s="17" t="s">
        <v>268</v>
      </c>
      <c r="E262" s="17">
        <f>MONTH(FACTURACION[[#This Row],[MES]]&amp;1)</f>
        <v>3</v>
      </c>
      <c r="F262" s="223">
        <f>DATE(FACTURACION[[#This Row],[AÑO]],FACTURACION[[#This Row],[Mes numero]],1)</f>
        <v>41334</v>
      </c>
      <c r="G262" s="159">
        <v>9553</v>
      </c>
      <c r="H262" s="25">
        <v>830085008</v>
      </c>
      <c r="I262" s="3" t="str">
        <f>+VLOOKUP(FACTURACION[[#This Row],[NIT]],TABLACLIENTE,2,FALSE)</f>
        <v>COMBUSTIBLES UNIGAS S.A.S.</v>
      </c>
      <c r="J262" s="2" t="s">
        <v>163</v>
      </c>
      <c r="K262" s="12" t="str">
        <f>+VLOOKUP(FACTURACION[[#This Row],[REFERENCIA]],CODINV,2,FALSE)</f>
        <v>VALVULA DE LLENADO 1 1/4"</v>
      </c>
      <c r="L262" s="12" t="str">
        <f>IF(VLOOKUP(FACTURACION[[#This Row],[REFERENCIA]],CODINV,3,FALSE)=0,"",VLOOKUP(FACTURACION[[#This Row],[REFERENCIA]],CODINV,3,FALSE))</f>
        <v>7579</v>
      </c>
      <c r="M262" s="12" t="str">
        <f>+VLOOKUP(FACTURACION[[#This Row],[REFERENCIA]],CODINV,4,FALSE)</f>
        <v>VÁLVULAS Y MULTIVÁLVULAS</v>
      </c>
      <c r="N262" s="12" t="str">
        <f>+VLOOKUP(FACTURACION[[#This Row],[REFERENCIA]],CODINV,5,FALSE)</f>
        <v>REGO</v>
      </c>
      <c r="O262" s="2">
        <v>1</v>
      </c>
      <c r="P262" s="23">
        <v>49333</v>
      </c>
      <c r="Q262" s="24">
        <f>+FACTURACION[[#This Row],[CANTIDAD]]*FACTURACION[[#This Row],[VR UNITARIO]]/1000</f>
        <v>49.332999999999998</v>
      </c>
      <c r="R262" s="3" t="str">
        <f>+VLOOKUP(FACTURACION[[#This Row],[NIT]],TABLACLIENTE,5,FALSE)</f>
        <v>BOGOTÁ D.C.</v>
      </c>
    </row>
    <row r="263" spans="3:18" s="11" customFormat="1" ht="11.25" customHeight="1">
      <c r="C263" s="13">
        <v>2013</v>
      </c>
      <c r="D263" s="17" t="s">
        <v>268</v>
      </c>
      <c r="E263" s="17">
        <f>MONTH(FACTURACION[[#This Row],[MES]]&amp;1)</f>
        <v>3</v>
      </c>
      <c r="F263" s="223">
        <f>DATE(FACTURACION[[#This Row],[AÑO]],FACTURACION[[#This Row],[Mes numero]],1)</f>
        <v>41334</v>
      </c>
      <c r="G263" s="159">
        <v>9536</v>
      </c>
      <c r="H263" s="20">
        <v>860510723</v>
      </c>
      <c r="I263" s="2" t="str">
        <f>+VLOOKUP(FACTURACION[[#This Row],[NIT]],TABLACLIENTE,2,FALSE)</f>
        <v>SAENA DE COLOMBIA S.A.</v>
      </c>
      <c r="J263" s="2" t="s">
        <v>110</v>
      </c>
      <c r="K263" s="12" t="str">
        <f>+VLOOKUP(FACTURACION[[#This Row],[REFERENCIA]],CODINV,2,FALSE)</f>
        <v>ADAPTADOR ESTILO UNION</v>
      </c>
      <c r="L263" s="12" t="str">
        <f>IF(VLOOKUP(FACTURACION[[#This Row],[REFERENCIA]],CODINV,3,FALSE)=0,"",VLOOKUP(FACTURACION[[#This Row],[REFERENCIA]],CODINV,3,FALSE))</f>
        <v>7590U-10</v>
      </c>
      <c r="M263" s="12" t="str">
        <f>+VLOOKUP(FACTURACION[[#This Row],[REFERENCIA]],CODINV,4,FALSE)</f>
        <v>REPUESTOS Y ACCESORIOS</v>
      </c>
      <c r="N263" s="12" t="str">
        <f>+VLOOKUP(FACTURACION[[#This Row],[REFERENCIA]],CODINV,5,FALSE)</f>
        <v>REGO</v>
      </c>
      <c r="O263" s="2">
        <v>2</v>
      </c>
      <c r="P263" s="23">
        <v>23000</v>
      </c>
      <c r="Q263" s="24">
        <f>+FACTURACION[[#This Row],[CANTIDAD]]*FACTURACION[[#This Row],[VR UNITARIO]]/1000</f>
        <v>46</v>
      </c>
      <c r="R263" s="3" t="str">
        <f>+VLOOKUP(FACTURACION[[#This Row],[NIT]],TABLACLIENTE,5,FALSE)</f>
        <v>BOGOTÁ D.C.</v>
      </c>
    </row>
    <row r="264" spans="3:18" s="11" customFormat="1" ht="11.25" customHeight="1">
      <c r="C264" s="13">
        <v>2013</v>
      </c>
      <c r="D264" s="17" t="s">
        <v>268</v>
      </c>
      <c r="E264" s="17">
        <f>MONTH(FACTURACION[[#This Row],[MES]]&amp;1)</f>
        <v>3</v>
      </c>
      <c r="F264" s="223">
        <f>DATE(FACTURACION[[#This Row],[AÑO]],FACTURACION[[#This Row],[Mes numero]],1)</f>
        <v>41334</v>
      </c>
      <c r="G264" s="159">
        <v>9536</v>
      </c>
      <c r="H264" s="20">
        <v>860510723</v>
      </c>
      <c r="I264" s="2" t="str">
        <f>+VLOOKUP(FACTURACION[[#This Row],[NIT]],TABLACLIENTE,2,FALSE)</f>
        <v>SAENA DE COLOMBIA S.A.</v>
      </c>
      <c r="J264" s="2" t="s">
        <v>76</v>
      </c>
      <c r="K264" s="12" t="str">
        <f>+VLOOKUP(FACTURACION[[#This Row],[REFERENCIA]],CODINV,2,FALSE)</f>
        <v>VALVULA CHEQUE 1 1/4" TIPO COPA</v>
      </c>
      <c r="L264" s="12" t="str">
        <f>IF(VLOOKUP(FACTURACION[[#This Row],[REFERENCIA]],CODINV,3,FALSE)=0,"",VLOOKUP(FACTURACION[[#This Row],[REFERENCIA]],CODINV,3,FALSE))</f>
        <v>A3176</v>
      </c>
      <c r="M264" s="12" t="str">
        <f>+VLOOKUP(FACTURACION[[#This Row],[REFERENCIA]],CODINV,4,FALSE)</f>
        <v>VÁLVULAS Y MULTIVÁLVULAS</v>
      </c>
      <c r="N264" s="12" t="str">
        <f>+VLOOKUP(FACTURACION[[#This Row],[REFERENCIA]],CODINV,5,FALSE)</f>
        <v>REGO</v>
      </c>
      <c r="O264" s="2">
        <v>2</v>
      </c>
      <c r="P264" s="23">
        <v>99000</v>
      </c>
      <c r="Q264" s="24">
        <f>+FACTURACION[[#This Row],[CANTIDAD]]*FACTURACION[[#This Row],[VR UNITARIO]]/1000</f>
        <v>198</v>
      </c>
      <c r="R264" s="3" t="str">
        <f>+VLOOKUP(FACTURACION[[#This Row],[NIT]],TABLACLIENTE,5,FALSE)</f>
        <v>BOGOTÁ D.C.</v>
      </c>
    </row>
    <row r="265" spans="3:18" s="11" customFormat="1" ht="11.25" customHeight="1">
      <c r="C265" s="13">
        <v>2013</v>
      </c>
      <c r="D265" s="17" t="s">
        <v>268</v>
      </c>
      <c r="E265" s="17">
        <f>MONTH(FACTURACION[[#This Row],[MES]]&amp;1)</f>
        <v>3</v>
      </c>
      <c r="F265" s="223">
        <f>DATE(FACTURACION[[#This Row],[AÑO]],FACTURACION[[#This Row],[Mes numero]],1)</f>
        <v>41334</v>
      </c>
      <c r="G265" s="159">
        <v>9536</v>
      </c>
      <c r="H265" s="20">
        <v>860510723</v>
      </c>
      <c r="I265" s="2" t="str">
        <f>+VLOOKUP(FACTURACION[[#This Row],[NIT]],TABLACLIENTE,2,FALSE)</f>
        <v>SAENA DE COLOMBIA S.A.</v>
      </c>
      <c r="J265" s="2" t="s">
        <v>182</v>
      </c>
      <c r="K265" s="12" t="str">
        <f>+VLOOKUP(FACTURACION[[#This Row],[REFERENCIA]],CODINV,2,FALSE)</f>
        <v>VALVULA DE EXCESO DE FLUJO 1 1/4"</v>
      </c>
      <c r="L265" s="12" t="str">
        <f>IF(VLOOKUP(FACTURACION[[#This Row],[REFERENCIA]],CODINV,3,FALSE)=0,"",VLOOKUP(FACTURACION[[#This Row],[REFERENCIA]],CODINV,3,FALSE))</f>
        <v>A3282C</v>
      </c>
      <c r="M265" s="12" t="str">
        <f>+VLOOKUP(FACTURACION[[#This Row],[REFERENCIA]],CODINV,4,FALSE)</f>
        <v>VÁLVULAS Y MULTIVÁLVULAS</v>
      </c>
      <c r="N265" s="12" t="str">
        <f>+VLOOKUP(FACTURACION[[#This Row],[REFERENCIA]],CODINV,5,FALSE)</f>
        <v>REGO</v>
      </c>
      <c r="O265" s="2">
        <v>1</v>
      </c>
      <c r="P265" s="23">
        <v>102000</v>
      </c>
      <c r="Q265" s="24">
        <f>+FACTURACION[[#This Row],[CANTIDAD]]*FACTURACION[[#This Row],[VR UNITARIO]]/1000</f>
        <v>102</v>
      </c>
      <c r="R265" s="3" t="str">
        <f>+VLOOKUP(FACTURACION[[#This Row],[NIT]],TABLACLIENTE,5,FALSE)</f>
        <v>BOGOTÁ D.C.</v>
      </c>
    </row>
    <row r="266" spans="3:18" s="11" customFormat="1" ht="11.25" customHeight="1">
      <c r="C266" s="13">
        <v>2013</v>
      </c>
      <c r="D266" s="17" t="s">
        <v>268</v>
      </c>
      <c r="E266" s="17">
        <f>MONTH(FACTURACION[[#This Row],[MES]]&amp;1)</f>
        <v>3</v>
      </c>
      <c r="F266" s="223">
        <f>DATE(FACTURACION[[#This Row],[AÑO]],FACTURACION[[#This Row],[Mes numero]],1)</f>
        <v>41334</v>
      </c>
      <c r="G266" s="159">
        <v>9537</v>
      </c>
      <c r="H266" s="20">
        <v>890310688</v>
      </c>
      <c r="I266" s="2" t="str">
        <f>+VLOOKUP(FACTURACION[[#This Row],[NIT]],TABLACLIENTE,2,FALSE)</f>
        <v>COLGAS DE OCCIDENTE S.A. E.S.P.</v>
      </c>
      <c r="J266" s="2" t="s">
        <v>329</v>
      </c>
      <c r="K266" s="12" t="str">
        <f>+VLOOKUP(FACTURACION[[#This Row],[REFERENCIA]],CODINV,2,FALSE)</f>
        <v>VALVULA EXCESO DE FLUJO 3</v>
      </c>
      <c r="L266" s="12" t="str">
        <f>IF(VLOOKUP(FACTURACION[[#This Row],[REFERENCIA]],CODINV,3,FALSE)=0,"",VLOOKUP(FACTURACION[[#This Row],[REFERENCIA]],CODINV,3,FALSE))</f>
        <v>A7539VF6F</v>
      </c>
      <c r="M266" s="12" t="str">
        <f>+VLOOKUP(FACTURACION[[#This Row],[REFERENCIA]],CODINV,4,FALSE)</f>
        <v>VÁLVULAS Y MULTIVÁLVULAS</v>
      </c>
      <c r="N266" s="12" t="str">
        <f>+VLOOKUP(FACTURACION[[#This Row],[REFERENCIA]],CODINV,5,FALSE)</f>
        <v>REGO</v>
      </c>
      <c r="O266" s="2">
        <v>36</v>
      </c>
      <c r="P266" s="23">
        <v>778221</v>
      </c>
      <c r="Q266" s="24">
        <f>+FACTURACION[[#This Row],[CANTIDAD]]*FACTURACION[[#This Row],[VR UNITARIO]]/1000</f>
        <v>28015.955999999998</v>
      </c>
      <c r="R266" s="3" t="str">
        <f>+VLOOKUP(FACTURACION[[#This Row],[NIT]],TABLACLIENTE,5,FALSE)</f>
        <v>CALI</v>
      </c>
    </row>
    <row r="267" spans="3:18" s="11" customFormat="1" ht="11.25" customHeight="1">
      <c r="C267" s="13">
        <v>2013</v>
      </c>
      <c r="D267" s="17" t="s">
        <v>268</v>
      </c>
      <c r="E267" s="17">
        <f>MONTH(FACTURACION[[#This Row],[MES]]&amp;1)</f>
        <v>3</v>
      </c>
      <c r="F267" s="223">
        <f>DATE(FACTURACION[[#This Row],[AÑO]],FACTURACION[[#This Row],[Mes numero]],1)</f>
        <v>41334</v>
      </c>
      <c r="G267" s="159">
        <v>9541</v>
      </c>
      <c r="H267" s="20">
        <v>890500726</v>
      </c>
      <c r="I267" s="2" t="str">
        <f>+VLOOKUP(FACTURACION[[#This Row],[NIT]],TABLACLIENTE,2,FALSE)</f>
        <v>NORTESANTANDEREANA DE GAS S.A. E.S.P (NORGAS S.A. E.S.P.)</v>
      </c>
      <c r="J267" s="2" t="s">
        <v>363</v>
      </c>
      <c r="K267" s="12" t="str">
        <f>+VLOOKUP(FACTURACION[[#This Row],[REFERENCIA]],CODINV,2,FALSE)</f>
        <v>CONECTOR 3/4" X 1/4"</v>
      </c>
      <c r="L267" s="12" t="str">
        <f>IF(VLOOKUP(FACTURACION[[#This Row],[REFERENCIA]],CODINV,3,FALSE)=0,"",VLOOKUP(FACTURACION[[#This Row],[REFERENCIA]],CODINV,3,FALSE))</f>
        <v>5763D</v>
      </c>
      <c r="M267" s="12" t="str">
        <f>+VLOOKUP(FACTURACION[[#This Row],[REFERENCIA]],CODINV,4,FALSE)</f>
        <v>REPUESTOS Y ACCESORIOS</v>
      </c>
      <c r="N267" s="12" t="str">
        <f>+VLOOKUP(FACTURACION[[#This Row],[REFERENCIA]],CODINV,5,FALSE)</f>
        <v>REGO</v>
      </c>
      <c r="O267" s="2">
        <v>4</v>
      </c>
      <c r="P267" s="23">
        <v>17800</v>
      </c>
      <c r="Q267" s="24">
        <f>+FACTURACION[[#This Row],[CANTIDAD]]*FACTURACION[[#This Row],[VR UNITARIO]]/1000</f>
        <v>71.2</v>
      </c>
      <c r="R267" s="3" t="str">
        <f>+VLOOKUP(FACTURACION[[#This Row],[NIT]],TABLACLIENTE,5,FALSE)</f>
        <v>BUCARAMANGA</v>
      </c>
    </row>
    <row r="268" spans="3:18" s="11" customFormat="1" ht="11.25" customHeight="1">
      <c r="C268" s="13">
        <v>2013</v>
      </c>
      <c r="D268" s="17" t="s">
        <v>268</v>
      </c>
      <c r="E268" s="17">
        <f>MONTH(FACTURACION[[#This Row],[MES]]&amp;1)</f>
        <v>3</v>
      </c>
      <c r="F268" s="223">
        <f>DATE(FACTURACION[[#This Row],[AÑO]],FACTURACION[[#This Row],[Mes numero]],1)</f>
        <v>41334</v>
      </c>
      <c r="G268" s="159">
        <v>9550</v>
      </c>
      <c r="H268" s="20">
        <v>830137252</v>
      </c>
      <c r="I268" s="2" t="str">
        <f>+VLOOKUP(FACTURACION[[#This Row],[NIT]],TABLACLIENTE,2,FALSE)</f>
        <v>SAGENCO SAS</v>
      </c>
      <c r="J268" s="2" t="s">
        <v>353</v>
      </c>
      <c r="K268" s="12" t="str">
        <f>+VLOOKUP(FACTURACION[[#This Row],[REFERENCIA]],CODINV,2,FALSE)</f>
        <v>TRENZA POL-POL</v>
      </c>
      <c r="L268" s="12" t="str">
        <f>IF(VLOOKUP(FACTURACION[[#This Row],[REFERENCIA]],CODINV,3,FALSE)=0,"",VLOOKUP(FACTURACION[[#This Row],[REFERENCIA]],CODINV,3,FALSE))</f>
        <v>912PS12</v>
      </c>
      <c r="M268" s="12" t="str">
        <f>+VLOOKUP(FACTURACION[[#This Row],[REFERENCIA]],CODINV,4,FALSE)</f>
        <v>REPUESTOS Y ACCESORIOS</v>
      </c>
      <c r="N268" s="12" t="str">
        <f>+VLOOKUP(FACTURACION[[#This Row],[REFERENCIA]],CODINV,5,FALSE)</f>
        <v>REGO</v>
      </c>
      <c r="O268" s="2">
        <v>1</v>
      </c>
      <c r="P268" s="23">
        <v>15000</v>
      </c>
      <c r="Q268" s="24">
        <f>+FACTURACION[[#This Row],[CANTIDAD]]*FACTURACION[[#This Row],[VR UNITARIO]]/1000</f>
        <v>15</v>
      </c>
      <c r="R268" s="3" t="str">
        <f>+VLOOKUP(FACTURACION[[#This Row],[NIT]],TABLACLIENTE,5,FALSE)</f>
        <v>BOGOTÁ D.C.</v>
      </c>
    </row>
    <row r="269" spans="3:18" s="11" customFormat="1" ht="11.25" customHeight="1">
      <c r="C269" s="13">
        <v>2013</v>
      </c>
      <c r="D269" s="17" t="s">
        <v>268</v>
      </c>
      <c r="E269" s="17">
        <f>MONTH(FACTURACION[[#This Row],[MES]]&amp;1)</f>
        <v>3</v>
      </c>
      <c r="F269" s="223">
        <f>DATE(FACTURACION[[#This Row],[AÑO]],FACTURACION[[#This Row],[Mes numero]],1)</f>
        <v>41334</v>
      </c>
      <c r="G269" s="159">
        <v>9536</v>
      </c>
      <c r="H269" s="20">
        <v>860510723</v>
      </c>
      <c r="I269" s="2" t="str">
        <f>+VLOOKUP(FACTURACION[[#This Row],[NIT]],TABLACLIENTE,2,FALSE)</f>
        <v>SAENA DE COLOMBIA S.A.</v>
      </c>
      <c r="J269" s="2" t="s">
        <v>196</v>
      </c>
      <c r="K269" s="12" t="str">
        <f>+VLOOKUP(FACTURACION[[#This Row],[REFERENCIA]],CODINV,2,FALSE)</f>
        <v>VALVULA DE VENTEO 1/4"</v>
      </c>
      <c r="L269" s="12" t="str">
        <f>IF(VLOOKUP(FACTURACION[[#This Row],[REFERENCIA]],CODINV,3,FALSE)=0,"",VLOOKUP(FACTURACION[[#This Row],[REFERENCIA]],CODINV,3,FALSE))</f>
        <v>3165C</v>
      </c>
      <c r="M269" s="12" t="str">
        <f>+VLOOKUP(FACTURACION[[#This Row],[REFERENCIA]],CODINV,4,FALSE)</f>
        <v>VÁLVULAS Y MULTIVÁLVULAS</v>
      </c>
      <c r="N269" s="12" t="str">
        <f>+VLOOKUP(FACTURACION[[#This Row],[REFERENCIA]],CODINV,5,FALSE)</f>
        <v>REGO</v>
      </c>
      <c r="O269" s="2">
        <v>15</v>
      </c>
      <c r="P269" s="23">
        <v>3950</v>
      </c>
      <c r="Q269" s="24">
        <f>+FACTURACION[[#This Row],[CANTIDAD]]*FACTURACION[[#This Row],[VR UNITARIO]]/1000</f>
        <v>59.25</v>
      </c>
      <c r="R269" s="3" t="str">
        <f>+VLOOKUP(FACTURACION[[#This Row],[NIT]],TABLACLIENTE,5,FALSE)</f>
        <v>BOGOTÁ D.C.</v>
      </c>
    </row>
    <row r="270" spans="3:18" s="11" customFormat="1" ht="11.25" customHeight="1">
      <c r="C270" s="13">
        <v>2013</v>
      </c>
      <c r="D270" s="17" t="s">
        <v>268</v>
      </c>
      <c r="E270" s="17">
        <f>MONTH(FACTURACION[[#This Row],[MES]]&amp;1)</f>
        <v>3</v>
      </c>
      <c r="F270" s="223">
        <f>DATE(FACTURACION[[#This Row],[AÑO]],FACTURACION[[#This Row],[Mes numero]],1)</f>
        <v>41334</v>
      </c>
      <c r="G270" s="159">
        <v>9545</v>
      </c>
      <c r="H270" s="20">
        <v>800074033</v>
      </c>
      <c r="I270" s="2" t="str">
        <f>+VLOOKUP(FACTURACION[[#This Row],[NIT]],TABLACLIENTE,2,FALSE)</f>
        <v>COMPAÑIAS ASOCIADAS DE GAS S.A. E.S.P (ASOGAS SA ESP)</v>
      </c>
      <c r="J270" s="2" t="s">
        <v>303</v>
      </c>
      <c r="K270" s="12" t="str">
        <f>+VLOOKUP(FACTURACION[[#This Row],[REFERENCIA]],CODINV,2,FALSE)</f>
        <v>CONECTADOR DE LLENADO POL X 3/8" NPTM</v>
      </c>
      <c r="L270" s="12" t="str">
        <f>IF(VLOOKUP(FACTURACION[[#This Row],[REFERENCIA]],CODINV,3,FALSE)=0,"",VLOOKUP(FACTURACION[[#This Row],[REFERENCIA]],CODINV,3,FALSE))</f>
        <v>7193D10</v>
      </c>
      <c r="M270" s="12" t="str">
        <f>+VLOOKUP(FACTURACION[[#This Row],[REFERENCIA]],CODINV,4,FALSE)</f>
        <v>REPUESTOS Y ACCESORIOS</v>
      </c>
      <c r="N270" s="12" t="str">
        <f>+VLOOKUP(FACTURACION[[#This Row],[REFERENCIA]],CODINV,5,FALSE)</f>
        <v>REGO</v>
      </c>
      <c r="O270" s="2">
        <v>4</v>
      </c>
      <c r="P270" s="23">
        <v>89900</v>
      </c>
      <c r="Q270" s="24">
        <f>+FACTURACION[[#This Row],[CANTIDAD]]*FACTURACION[[#This Row],[VR UNITARIO]]/1000</f>
        <v>359.6</v>
      </c>
      <c r="R270" s="3" t="str">
        <f>+VLOOKUP(FACTURACION[[#This Row],[NIT]],TABLACLIENTE,5,FALSE)</f>
        <v>MOSQUERA</v>
      </c>
    </row>
    <row r="271" spans="3:18" s="11" customFormat="1" ht="11.25" customHeight="1">
      <c r="C271" s="13">
        <v>2013</v>
      </c>
      <c r="D271" s="17" t="s">
        <v>268</v>
      </c>
      <c r="E271" s="17">
        <f>MONTH(FACTURACION[[#This Row],[MES]]&amp;1)</f>
        <v>3</v>
      </c>
      <c r="F271" s="223">
        <f>DATE(FACTURACION[[#This Row],[AÑO]],FACTURACION[[#This Row],[Mes numero]],1)</f>
        <v>41334</v>
      </c>
      <c r="G271" s="159">
        <v>9536</v>
      </c>
      <c r="H271" s="20">
        <v>860510723</v>
      </c>
      <c r="I271" s="2" t="str">
        <f>+VLOOKUP(FACTURACION[[#This Row],[NIT]],TABLACLIENTE,2,FALSE)</f>
        <v>SAENA DE COLOMBIA S.A.</v>
      </c>
      <c r="J271" s="2" t="s">
        <v>303</v>
      </c>
      <c r="K271" s="12" t="str">
        <f>+VLOOKUP(FACTURACION[[#This Row],[REFERENCIA]],CODINV,2,FALSE)</f>
        <v>CONECTADOR DE LLENADO POL X 3/8" NPTM</v>
      </c>
      <c r="L271" s="12" t="str">
        <f>IF(VLOOKUP(FACTURACION[[#This Row],[REFERENCIA]],CODINV,3,FALSE)=0,"",VLOOKUP(FACTURACION[[#This Row],[REFERENCIA]],CODINV,3,FALSE))</f>
        <v>7193D10</v>
      </c>
      <c r="M271" s="12" t="str">
        <f>+VLOOKUP(FACTURACION[[#This Row],[REFERENCIA]],CODINV,4,FALSE)</f>
        <v>REPUESTOS Y ACCESORIOS</v>
      </c>
      <c r="N271" s="12" t="str">
        <f>+VLOOKUP(FACTURACION[[#This Row],[REFERENCIA]],CODINV,5,FALSE)</f>
        <v>REGO</v>
      </c>
      <c r="O271" s="2">
        <v>5</v>
      </c>
      <c r="P271" s="23">
        <v>91000</v>
      </c>
      <c r="Q271" s="24">
        <f>+FACTURACION[[#This Row],[CANTIDAD]]*FACTURACION[[#This Row],[VR UNITARIO]]/1000</f>
        <v>455</v>
      </c>
      <c r="R271" s="3" t="str">
        <f>+VLOOKUP(FACTURACION[[#This Row],[NIT]],TABLACLIENTE,5,FALSE)</f>
        <v>BOGOTÁ D.C.</v>
      </c>
    </row>
    <row r="272" spans="3:18" s="11" customFormat="1" ht="11.25" customHeight="1">
      <c r="C272" s="13">
        <v>2013</v>
      </c>
      <c r="D272" s="17" t="s">
        <v>268</v>
      </c>
      <c r="E272" s="17">
        <f>MONTH(FACTURACION[[#This Row],[MES]]&amp;1)</f>
        <v>3</v>
      </c>
      <c r="F272" s="223">
        <f>DATE(FACTURACION[[#This Row],[AÑO]],FACTURACION[[#This Row],[Mes numero]],1)</f>
        <v>41334</v>
      </c>
      <c r="G272" s="159">
        <v>9565</v>
      </c>
      <c r="H272" s="20">
        <v>830137252</v>
      </c>
      <c r="I272" s="2" t="str">
        <f>+VLOOKUP(FACTURACION[[#This Row],[NIT]],TABLACLIENTE,2,FALSE)</f>
        <v>SAGENCO SAS</v>
      </c>
      <c r="J272" s="2" t="s">
        <v>53</v>
      </c>
      <c r="K272" s="12" t="str">
        <f>+VLOOKUP(FACTURACION[[#This Row],[REFERENCIA]],CODINV,2,FALSE)</f>
        <v>DIAL PARA ROTOGAGE DIAL FOR TOTAGAGE</v>
      </c>
      <c r="L272" s="12" t="str">
        <f>IF(VLOOKUP(FACTURACION[[#This Row],[REFERENCIA]],CODINV,3,FALSE)=0,"",VLOOKUP(FACTURACION[[#This Row],[REFERENCIA]],CODINV,3,FALSE))</f>
        <v>A9091-18L</v>
      </c>
      <c r="M272" s="12" t="str">
        <f>+VLOOKUP(FACTURACION[[#This Row],[REFERENCIA]],CODINV,4,FALSE)</f>
        <v>REPUESTOS Y ACCESORIOS</v>
      </c>
      <c r="N272" s="12" t="str">
        <f>+VLOOKUP(FACTURACION[[#This Row],[REFERENCIA]],CODINV,5,FALSE)</f>
        <v>REGO</v>
      </c>
      <c r="O272" s="2">
        <v>3</v>
      </c>
      <c r="P272" s="23">
        <v>33155</v>
      </c>
      <c r="Q272" s="24">
        <f>+FACTURACION[[#This Row],[CANTIDAD]]*FACTURACION[[#This Row],[VR UNITARIO]]/1000</f>
        <v>99.465000000000003</v>
      </c>
      <c r="R272" s="3" t="str">
        <f>+VLOOKUP(FACTURACION[[#This Row],[NIT]],TABLACLIENTE,5,FALSE)</f>
        <v>BOGOTÁ D.C.</v>
      </c>
    </row>
    <row r="273" spans="3:18" s="11" customFormat="1" ht="11.25" customHeight="1">
      <c r="C273" s="13">
        <v>2013</v>
      </c>
      <c r="D273" s="17" t="s">
        <v>268</v>
      </c>
      <c r="E273" s="17">
        <f>MONTH(FACTURACION[[#This Row],[MES]]&amp;1)</f>
        <v>3</v>
      </c>
      <c r="F273" s="223">
        <f>DATE(FACTURACION[[#This Row],[AÑO]],FACTURACION[[#This Row],[Mes numero]],1)</f>
        <v>41334</v>
      </c>
      <c r="G273" s="159">
        <v>9532</v>
      </c>
      <c r="H273" s="25">
        <v>830085008</v>
      </c>
      <c r="I273" s="3" t="str">
        <f>+VLOOKUP(FACTURACION[[#This Row],[NIT]],TABLACLIENTE,2,FALSE)</f>
        <v>COMBUSTIBLES UNIGAS S.A.S.</v>
      </c>
      <c r="J273" s="2" t="s">
        <v>53</v>
      </c>
      <c r="K273" s="12" t="str">
        <f>+VLOOKUP(FACTURACION[[#This Row],[REFERENCIA]],CODINV,2,FALSE)</f>
        <v>DIAL PARA ROTOGAGE DIAL FOR TOTAGAGE</v>
      </c>
      <c r="L273" s="12" t="str">
        <f>IF(VLOOKUP(FACTURACION[[#This Row],[REFERENCIA]],CODINV,3,FALSE)=0,"",VLOOKUP(FACTURACION[[#This Row],[REFERENCIA]],CODINV,3,FALSE))</f>
        <v>A9091-18L</v>
      </c>
      <c r="M273" s="12" t="str">
        <f>+VLOOKUP(FACTURACION[[#This Row],[REFERENCIA]],CODINV,4,FALSE)</f>
        <v>REPUESTOS Y ACCESORIOS</v>
      </c>
      <c r="N273" s="12" t="str">
        <f>+VLOOKUP(FACTURACION[[#This Row],[REFERENCIA]],CODINV,5,FALSE)</f>
        <v>REGO</v>
      </c>
      <c r="O273" s="2">
        <v>1</v>
      </c>
      <c r="P273" s="23">
        <v>30666</v>
      </c>
      <c r="Q273" s="24">
        <f>+FACTURACION[[#This Row],[CANTIDAD]]*FACTURACION[[#This Row],[VR UNITARIO]]/1000</f>
        <v>30.666</v>
      </c>
      <c r="R273" s="3" t="str">
        <f>+VLOOKUP(FACTURACION[[#This Row],[NIT]],TABLACLIENTE,5,FALSE)</f>
        <v>BOGOTÁ D.C.</v>
      </c>
    </row>
    <row r="274" spans="3:18" s="11" customFormat="1" ht="11.25" customHeight="1">
      <c r="C274" s="13">
        <v>2013</v>
      </c>
      <c r="D274" s="17" t="s">
        <v>268</v>
      </c>
      <c r="E274" s="17">
        <f>MONTH(FACTURACION[[#This Row],[MES]]&amp;1)</f>
        <v>3</v>
      </c>
      <c r="F274" s="223">
        <f>DATE(FACTURACION[[#This Row],[AÑO]],FACTURACION[[#This Row],[Mes numero]],1)</f>
        <v>41334</v>
      </c>
      <c r="G274" s="159">
        <v>9565</v>
      </c>
      <c r="H274" s="20">
        <v>830137252</v>
      </c>
      <c r="I274" s="2" t="str">
        <f>+VLOOKUP(FACTURACION[[#This Row],[NIT]],TABLACLIENTE,2,FALSE)</f>
        <v>SAGENCO SAS</v>
      </c>
      <c r="J274" s="2" t="s">
        <v>51</v>
      </c>
      <c r="K274" s="12" t="str">
        <f>+VLOOKUP(FACTURACION[[#This Row],[REFERENCIA]],CODINV,2,FALSE)</f>
        <v>DIP TUBE 60"</v>
      </c>
      <c r="L274" s="12" t="str">
        <f>IF(VLOOKUP(FACTURACION[[#This Row],[REFERENCIA]],CODINV,3,FALSE)=0,"",VLOOKUP(FACTURACION[[#This Row],[REFERENCIA]],CODINV,3,FALSE))</f>
        <v>A9091M60</v>
      </c>
      <c r="M274" s="12" t="str">
        <f>+VLOOKUP(FACTURACION[[#This Row],[REFERENCIA]],CODINV,4,FALSE)</f>
        <v>REPUESTOS Y ACCESORIOS</v>
      </c>
      <c r="N274" s="12" t="str">
        <f>+VLOOKUP(FACTURACION[[#This Row],[REFERENCIA]],CODINV,5,FALSE)</f>
        <v>REGO</v>
      </c>
      <c r="O274" s="2">
        <v>2</v>
      </c>
      <c r="P274" s="23">
        <v>94702</v>
      </c>
      <c r="Q274" s="24">
        <f>+FACTURACION[[#This Row],[CANTIDAD]]*FACTURACION[[#This Row],[VR UNITARIO]]/1000</f>
        <v>189.404</v>
      </c>
      <c r="R274" s="3" t="str">
        <f>+VLOOKUP(FACTURACION[[#This Row],[NIT]],TABLACLIENTE,5,FALSE)</f>
        <v>BOGOTÁ D.C.</v>
      </c>
    </row>
    <row r="275" spans="3:18" s="11" customFormat="1" ht="11.25" customHeight="1">
      <c r="C275" s="13">
        <v>2013</v>
      </c>
      <c r="D275" s="17" t="s">
        <v>268</v>
      </c>
      <c r="E275" s="17">
        <f>MONTH(FACTURACION[[#This Row],[MES]]&amp;1)</f>
        <v>3</v>
      </c>
      <c r="F275" s="223">
        <f>DATE(FACTURACION[[#This Row],[AÑO]],FACTURACION[[#This Row],[Mes numero]],1)</f>
        <v>41334</v>
      </c>
      <c r="G275" s="159">
        <v>9565</v>
      </c>
      <c r="H275" s="20">
        <v>830137252</v>
      </c>
      <c r="I275" s="2" t="str">
        <f>+VLOOKUP(FACTURACION[[#This Row],[NIT]],TABLACLIENTE,2,FALSE)</f>
        <v>SAGENCO SAS</v>
      </c>
      <c r="J275" s="2" t="s">
        <v>313</v>
      </c>
      <c r="K275" s="12" t="str">
        <f>+VLOOKUP(FACTURACION[[#This Row],[REFERENCIA]],CODINV,2,FALSE)</f>
        <v>DIP TUB 72"</v>
      </c>
      <c r="L275" s="12" t="str">
        <f>IF(VLOOKUP(FACTURACION[[#This Row],[REFERENCIA]],CODINV,3,FALSE)=0,"",VLOOKUP(FACTURACION[[#This Row],[REFERENCIA]],CODINV,3,FALSE))</f>
        <v>A9091M72</v>
      </c>
      <c r="M275" s="12" t="str">
        <f>+VLOOKUP(FACTURACION[[#This Row],[REFERENCIA]],CODINV,4,FALSE)</f>
        <v>REPUESTOS Y ACCESORIOS</v>
      </c>
      <c r="N275" s="12" t="str">
        <f>+VLOOKUP(FACTURACION[[#This Row],[REFERENCIA]],CODINV,5,FALSE)</f>
        <v>REGO</v>
      </c>
      <c r="O275" s="2">
        <v>1</v>
      </c>
      <c r="P275" s="23">
        <v>107000</v>
      </c>
      <c r="Q275" s="24">
        <f>+FACTURACION[[#This Row],[CANTIDAD]]*FACTURACION[[#This Row],[VR UNITARIO]]/1000</f>
        <v>107</v>
      </c>
      <c r="R275" s="3" t="str">
        <f>+VLOOKUP(FACTURACION[[#This Row],[NIT]],TABLACLIENTE,5,FALSE)</f>
        <v>BOGOTÁ D.C.</v>
      </c>
    </row>
    <row r="276" spans="3:18" s="11" customFormat="1" ht="11.25" customHeight="1">
      <c r="C276" s="13">
        <v>2013</v>
      </c>
      <c r="D276" s="17" t="s">
        <v>268</v>
      </c>
      <c r="E276" s="17">
        <f>MONTH(FACTURACION[[#This Row],[MES]]&amp;1)</f>
        <v>3</v>
      </c>
      <c r="F276" s="223">
        <f>DATE(FACTURACION[[#This Row],[AÑO]],FACTURACION[[#This Row],[Mes numero]],1)</f>
        <v>41334</v>
      </c>
      <c r="G276" s="159">
        <v>9565</v>
      </c>
      <c r="H276" s="20">
        <v>830137252</v>
      </c>
      <c r="I276" s="2" t="str">
        <f>+VLOOKUP(FACTURACION[[#This Row],[NIT]],TABLACLIENTE,2,FALSE)</f>
        <v>SAGENCO SAS</v>
      </c>
      <c r="J276" s="2" t="s">
        <v>50</v>
      </c>
      <c r="K276" s="12" t="str">
        <f>+VLOOKUP(FACTURACION[[#This Row],[REFERENCIA]],CODINV,2,FALSE)</f>
        <v>ROTO GAGE DIAMETRO INTERIOR 80"-89"</v>
      </c>
      <c r="L276" s="12" t="str">
        <f>IF(VLOOKUP(FACTURACION[[#This Row],[REFERENCIA]],CODINV,3,FALSE)=0,"",VLOOKUP(FACTURACION[[#This Row],[REFERENCIA]],CODINV,3,FALSE))</f>
        <v>A9094RS</v>
      </c>
      <c r="M276" s="12" t="str">
        <f>+VLOOKUP(FACTURACION[[#This Row],[REFERENCIA]],CODINV,4,FALSE)</f>
        <v>MEDIDORES</v>
      </c>
      <c r="N276" s="12" t="str">
        <f>+VLOOKUP(FACTURACION[[#This Row],[REFERENCIA]],CODINV,5,FALSE)</f>
        <v>REGO</v>
      </c>
      <c r="O276" s="2">
        <v>1</v>
      </c>
      <c r="P276" s="23">
        <v>452683</v>
      </c>
      <c r="Q276" s="24">
        <f>+FACTURACION[[#This Row],[CANTIDAD]]*FACTURACION[[#This Row],[VR UNITARIO]]/1000</f>
        <v>452.68299999999999</v>
      </c>
      <c r="R276" s="3" t="str">
        <f>+VLOOKUP(FACTURACION[[#This Row],[NIT]],TABLACLIENTE,5,FALSE)</f>
        <v>BOGOTÁ D.C.</v>
      </c>
    </row>
    <row r="277" spans="3:18" s="11" customFormat="1" ht="11.25" customHeight="1">
      <c r="C277" s="13">
        <v>2013</v>
      </c>
      <c r="D277" s="17" t="s">
        <v>268</v>
      </c>
      <c r="E277" s="17">
        <f>MONTH(FACTURACION[[#This Row],[MES]]&amp;1)</f>
        <v>3</v>
      </c>
      <c r="F277" s="223">
        <f>DATE(FACTURACION[[#This Row],[AÑO]],FACTURACION[[#This Row],[Mes numero]],1)</f>
        <v>41334</v>
      </c>
      <c r="G277" s="159">
        <v>9565</v>
      </c>
      <c r="H277" s="20">
        <v>830137252</v>
      </c>
      <c r="I277" s="2" t="str">
        <f>+VLOOKUP(FACTURACION[[#This Row],[NIT]],TABLACLIENTE,2,FALSE)</f>
        <v>SAGENCO SAS</v>
      </c>
      <c r="J277" s="2" t="s">
        <v>750</v>
      </c>
      <c r="K277" s="12" t="str">
        <f>+VLOOKUP(FACTURACION[[#This Row],[REFERENCIA]],CODINV,2,FALSE)</f>
        <v>ROTOGAGE</v>
      </c>
      <c r="L277" s="12" t="str">
        <f>IF(VLOOKUP(FACTURACION[[#This Row],[REFERENCIA]],CODINV,3,FALSE)=0,"",VLOOKUP(FACTURACION[[#This Row],[REFERENCIA]],CODINV,3,FALSE))</f>
        <v>A9094TS</v>
      </c>
      <c r="M277" s="12" t="str">
        <f>+VLOOKUP(FACTURACION[[#This Row],[REFERENCIA]],CODINV,4,FALSE)</f>
        <v>MEDIDORES</v>
      </c>
      <c r="N277" s="12" t="str">
        <f>+VLOOKUP(FACTURACION[[#This Row],[REFERENCIA]],CODINV,5,FALSE)</f>
        <v>REGO</v>
      </c>
      <c r="O277" s="2">
        <v>1</v>
      </c>
      <c r="P277" s="23">
        <v>633000</v>
      </c>
      <c r="Q277" s="24">
        <f>+FACTURACION[[#This Row],[CANTIDAD]]*FACTURACION[[#This Row],[VR UNITARIO]]/1000</f>
        <v>633</v>
      </c>
      <c r="R277" s="3" t="str">
        <f>+VLOOKUP(FACTURACION[[#This Row],[NIT]],TABLACLIENTE,5,FALSE)</f>
        <v>BOGOTÁ D.C.</v>
      </c>
    </row>
    <row r="278" spans="3:18" s="11" customFormat="1" ht="11.25" customHeight="1">
      <c r="C278" s="13">
        <v>2013</v>
      </c>
      <c r="D278" s="17" t="s">
        <v>268</v>
      </c>
      <c r="E278" s="17">
        <f>MONTH(FACTURACION[[#This Row],[MES]]&amp;1)</f>
        <v>3</v>
      </c>
      <c r="F278" s="223">
        <f>DATE(FACTURACION[[#This Row],[AÑO]],FACTURACION[[#This Row],[Mes numero]],1)</f>
        <v>41334</v>
      </c>
      <c r="G278" s="159">
        <v>9565</v>
      </c>
      <c r="H278" s="20">
        <v>830137252</v>
      </c>
      <c r="I278" s="2" t="str">
        <f>+VLOOKUP(FACTURACION[[#This Row],[NIT]],TABLACLIENTE,2,FALSE)</f>
        <v>SAGENCO SAS</v>
      </c>
      <c r="J278" s="2" t="s">
        <v>315</v>
      </c>
      <c r="K278" s="12" t="str">
        <f>+VLOOKUP(FACTURACION[[#This Row],[REFERENCIA]],CODINV,2,FALSE)</f>
        <v>ROTAGE/ROTAGE</v>
      </c>
      <c r="L278" s="12" t="str">
        <f>IF(VLOOKUP(FACTURACION[[#This Row],[REFERENCIA]],CODINV,3,FALSE)=0,"",VLOOKUP(FACTURACION[[#This Row],[REFERENCIA]],CODINV,3,FALSE))</f>
        <v>A9095TS</v>
      </c>
      <c r="M278" s="12" t="str">
        <f>+VLOOKUP(FACTURACION[[#This Row],[REFERENCIA]],CODINV,4,FALSE)</f>
        <v>MEDIDORES</v>
      </c>
      <c r="N278" s="12" t="str">
        <f>+VLOOKUP(FACTURACION[[#This Row],[REFERENCIA]],CODINV,5,FALSE)</f>
        <v>REGO</v>
      </c>
      <c r="O278" s="2">
        <v>1</v>
      </c>
      <c r="P278" s="23">
        <v>693000</v>
      </c>
      <c r="Q278" s="24">
        <f>+FACTURACION[[#This Row],[CANTIDAD]]*FACTURACION[[#This Row],[VR UNITARIO]]/1000</f>
        <v>693</v>
      </c>
      <c r="R278" s="3" t="str">
        <f>+VLOOKUP(FACTURACION[[#This Row],[NIT]],TABLACLIENTE,5,FALSE)</f>
        <v>BOGOTÁ D.C.</v>
      </c>
    </row>
    <row r="279" spans="3:18" s="11" customFormat="1" ht="11.25" customHeight="1">
      <c r="C279" s="13">
        <v>2013</v>
      </c>
      <c r="D279" s="17" t="s">
        <v>268</v>
      </c>
      <c r="E279" s="17">
        <f>MONTH(FACTURACION[[#This Row],[MES]]&amp;1)</f>
        <v>3</v>
      </c>
      <c r="F279" s="223">
        <f>DATE(FACTURACION[[#This Row],[AÑO]],FACTURACION[[#This Row],[Mes numero]],1)</f>
        <v>41334</v>
      </c>
      <c r="G279" s="159">
        <v>9531</v>
      </c>
      <c r="H279" s="20">
        <v>830137252</v>
      </c>
      <c r="I279" s="2" t="str">
        <f>+VLOOKUP(FACTURACION[[#This Row],[NIT]],TABLACLIENTE,2,FALSE)</f>
        <v>SAGENCO SAS</v>
      </c>
      <c r="J279" s="2" t="s">
        <v>241</v>
      </c>
      <c r="K279" s="12" t="str">
        <f>+VLOOKUP(FACTURACION[[#This Row],[REFERENCIA]],CODINV,2,FALSE)</f>
        <v>MANOMETRO 0-300 PSI CON GLICERINA BAR 1/4</v>
      </c>
      <c r="L279" s="12" t="str">
        <f>IF(VLOOKUP(FACTURACION[[#This Row],[REFERENCIA]],CODINV,3,FALSE)=0,"",VLOOKUP(FACTURACION[[#This Row],[REFERENCIA]],CODINV,3,FALSE))</f>
        <v>4270363</v>
      </c>
      <c r="M279" s="12" t="str">
        <f>+VLOOKUP(FACTURACION[[#This Row],[REFERENCIA]],CODINV,4,FALSE)</f>
        <v>MEDIDORES</v>
      </c>
      <c r="N279" s="12" t="str">
        <f>+VLOOKUP(FACTURACION[[#This Row],[REFERENCIA]],CODINV,5,FALSE)</f>
        <v>WIKA</v>
      </c>
      <c r="O279" s="2">
        <v>1</v>
      </c>
      <c r="P279" s="23">
        <v>48000</v>
      </c>
      <c r="Q279" s="24">
        <f>+FACTURACION[[#This Row],[CANTIDAD]]*FACTURACION[[#This Row],[VR UNITARIO]]/1000</f>
        <v>48</v>
      </c>
      <c r="R279" s="3" t="str">
        <f>+VLOOKUP(FACTURACION[[#This Row],[NIT]],TABLACLIENTE,5,FALSE)</f>
        <v>BOGOTÁ D.C.</v>
      </c>
    </row>
    <row r="280" spans="3:18" s="11" customFormat="1" ht="11.25" customHeight="1">
      <c r="C280" s="13">
        <v>2013</v>
      </c>
      <c r="D280" s="17" t="s">
        <v>268</v>
      </c>
      <c r="E280" s="17">
        <f>MONTH(FACTURACION[[#This Row],[MES]]&amp;1)</f>
        <v>3</v>
      </c>
      <c r="F280" s="223">
        <f>DATE(FACTURACION[[#This Row],[AÑO]],FACTURACION[[#This Row],[Mes numero]],1)</f>
        <v>41334</v>
      </c>
      <c r="G280" s="159">
        <v>9533</v>
      </c>
      <c r="H280" s="20">
        <v>830137252</v>
      </c>
      <c r="I280" s="2" t="str">
        <f>+VLOOKUP(FACTURACION[[#This Row],[NIT]],TABLACLIENTE,2,FALSE)</f>
        <v>SAGENCO SAS</v>
      </c>
      <c r="J280" s="2" t="s">
        <v>241</v>
      </c>
      <c r="K280" s="12" t="str">
        <f>+VLOOKUP(FACTURACION[[#This Row],[REFERENCIA]],CODINV,2,FALSE)</f>
        <v>MANOMETRO 0-300 PSI CON GLICERINA BAR 1/4</v>
      </c>
      <c r="L280" s="12" t="str">
        <f>IF(VLOOKUP(FACTURACION[[#This Row],[REFERENCIA]],CODINV,3,FALSE)=0,"",VLOOKUP(FACTURACION[[#This Row],[REFERENCIA]],CODINV,3,FALSE))</f>
        <v>4270363</v>
      </c>
      <c r="M280" s="12" t="str">
        <f>+VLOOKUP(FACTURACION[[#This Row],[REFERENCIA]],CODINV,4,FALSE)</f>
        <v>MEDIDORES</v>
      </c>
      <c r="N280" s="12" t="str">
        <f>+VLOOKUP(FACTURACION[[#This Row],[REFERENCIA]],CODINV,5,FALSE)</f>
        <v>WIKA</v>
      </c>
      <c r="O280" s="2">
        <v>1</v>
      </c>
      <c r="P280" s="23">
        <v>48000</v>
      </c>
      <c r="Q280" s="24">
        <f>+FACTURACION[[#This Row],[CANTIDAD]]*FACTURACION[[#This Row],[VR UNITARIO]]/1000</f>
        <v>48</v>
      </c>
      <c r="R280" s="3" t="str">
        <f>+VLOOKUP(FACTURACION[[#This Row],[NIT]],TABLACLIENTE,5,FALSE)</f>
        <v>BOGOTÁ D.C.</v>
      </c>
    </row>
    <row r="281" spans="3:18" s="11" customFormat="1" ht="11.25" customHeight="1">
      <c r="C281" s="13">
        <v>2013</v>
      </c>
      <c r="D281" s="17" t="s">
        <v>268</v>
      </c>
      <c r="E281" s="17">
        <f>MONTH(FACTURACION[[#This Row],[MES]]&amp;1)</f>
        <v>3</v>
      </c>
      <c r="F281" s="223">
        <f>DATE(FACTURACION[[#This Row],[AÑO]],FACTURACION[[#This Row],[Mes numero]],1)</f>
        <v>41334</v>
      </c>
      <c r="G281" s="159">
        <v>9550</v>
      </c>
      <c r="H281" s="20">
        <v>830137252</v>
      </c>
      <c r="I281" s="2" t="str">
        <f>+VLOOKUP(FACTURACION[[#This Row],[NIT]],TABLACLIENTE,2,FALSE)</f>
        <v>SAGENCO SAS</v>
      </c>
      <c r="J281" s="2" t="s">
        <v>241</v>
      </c>
      <c r="K281" s="12" t="str">
        <f>+VLOOKUP(FACTURACION[[#This Row],[REFERENCIA]],CODINV,2,FALSE)</f>
        <v>MANOMETRO 0-300 PSI CON GLICERINA BAR 1/4</v>
      </c>
      <c r="L281" s="12" t="str">
        <f>IF(VLOOKUP(FACTURACION[[#This Row],[REFERENCIA]],CODINV,3,FALSE)=0,"",VLOOKUP(FACTURACION[[#This Row],[REFERENCIA]],CODINV,3,FALSE))</f>
        <v>4270363</v>
      </c>
      <c r="M281" s="12" t="str">
        <f>+VLOOKUP(FACTURACION[[#This Row],[REFERENCIA]],CODINV,4,FALSE)</f>
        <v>MEDIDORES</v>
      </c>
      <c r="N281" s="12" t="str">
        <f>+VLOOKUP(FACTURACION[[#This Row],[REFERENCIA]],CODINV,5,FALSE)</f>
        <v>WIKA</v>
      </c>
      <c r="O281" s="2">
        <v>1</v>
      </c>
      <c r="P281" s="23">
        <v>48000</v>
      </c>
      <c r="Q281" s="24">
        <f>+FACTURACION[[#This Row],[CANTIDAD]]*FACTURACION[[#This Row],[VR UNITARIO]]/1000</f>
        <v>48</v>
      </c>
      <c r="R281" s="3" t="str">
        <f>+VLOOKUP(FACTURACION[[#This Row],[NIT]],TABLACLIENTE,5,FALSE)</f>
        <v>BOGOTÁ D.C.</v>
      </c>
    </row>
    <row r="282" spans="3:18" s="11" customFormat="1" ht="11.25" customHeight="1">
      <c r="C282" s="13">
        <v>2013</v>
      </c>
      <c r="D282" s="17" t="s">
        <v>268</v>
      </c>
      <c r="E282" s="17">
        <f>MONTH(FACTURACION[[#This Row],[MES]]&amp;1)</f>
        <v>3</v>
      </c>
      <c r="F282" s="223">
        <f>DATE(FACTURACION[[#This Row],[AÑO]],FACTURACION[[#This Row],[Mes numero]],1)</f>
        <v>41334</v>
      </c>
      <c r="G282" s="159">
        <v>9554</v>
      </c>
      <c r="H282" s="20">
        <v>830137252</v>
      </c>
      <c r="I282" s="2" t="str">
        <f>+VLOOKUP(FACTURACION[[#This Row],[NIT]],TABLACLIENTE,2,FALSE)</f>
        <v>SAGENCO SAS</v>
      </c>
      <c r="J282" s="2" t="s">
        <v>241</v>
      </c>
      <c r="K282" s="12" t="str">
        <f>+VLOOKUP(FACTURACION[[#This Row],[REFERENCIA]],CODINV,2,FALSE)</f>
        <v>MANOMETRO 0-300 PSI CON GLICERINA BAR 1/4</v>
      </c>
      <c r="L282" s="12" t="str">
        <f>IF(VLOOKUP(FACTURACION[[#This Row],[REFERENCIA]],CODINV,3,FALSE)=0,"",VLOOKUP(FACTURACION[[#This Row],[REFERENCIA]],CODINV,3,FALSE))</f>
        <v>4270363</v>
      </c>
      <c r="M282" s="12" t="str">
        <f>+VLOOKUP(FACTURACION[[#This Row],[REFERENCIA]],CODINV,4,FALSE)</f>
        <v>MEDIDORES</v>
      </c>
      <c r="N282" s="12" t="str">
        <f>+VLOOKUP(FACTURACION[[#This Row],[REFERENCIA]],CODINV,5,FALSE)</f>
        <v>WIKA</v>
      </c>
      <c r="O282" s="2">
        <v>1</v>
      </c>
      <c r="P282" s="23">
        <v>48000</v>
      </c>
      <c r="Q282" s="24">
        <f>+FACTURACION[[#This Row],[CANTIDAD]]*FACTURACION[[#This Row],[VR UNITARIO]]/1000</f>
        <v>48</v>
      </c>
      <c r="R282" s="3" t="str">
        <f>+VLOOKUP(FACTURACION[[#This Row],[NIT]],TABLACLIENTE,5,FALSE)</f>
        <v>BOGOTÁ D.C.</v>
      </c>
    </row>
    <row r="283" spans="3:18" s="11" customFormat="1" ht="11.25" customHeight="1">
      <c r="C283" s="13">
        <v>2013</v>
      </c>
      <c r="D283" s="17" t="s">
        <v>268</v>
      </c>
      <c r="E283" s="17">
        <f>MONTH(FACTURACION[[#This Row],[MES]]&amp;1)</f>
        <v>3</v>
      </c>
      <c r="F283" s="223">
        <f>DATE(FACTURACION[[#This Row],[AÑO]],FACTURACION[[#This Row],[Mes numero]],1)</f>
        <v>41334</v>
      </c>
      <c r="G283" s="159">
        <v>9532</v>
      </c>
      <c r="H283" s="25">
        <v>830085008</v>
      </c>
      <c r="I283" s="3" t="str">
        <f>+VLOOKUP(FACTURACION[[#This Row],[NIT]],TABLACLIENTE,2,FALSE)</f>
        <v>COMBUSTIBLES UNIGAS S.A.S.</v>
      </c>
      <c r="J283" s="2" t="s">
        <v>241</v>
      </c>
      <c r="K283" s="12" t="str">
        <f>+VLOOKUP(FACTURACION[[#This Row],[REFERENCIA]],CODINV,2,FALSE)</f>
        <v>MANOMETRO 0-300 PSI CON GLICERINA BAR 1/4</v>
      </c>
      <c r="L283" s="12" t="str">
        <f>IF(VLOOKUP(FACTURACION[[#This Row],[REFERENCIA]],CODINV,3,FALSE)=0,"",VLOOKUP(FACTURACION[[#This Row],[REFERENCIA]],CODINV,3,FALSE))</f>
        <v>4270363</v>
      </c>
      <c r="M283" s="12" t="str">
        <f>+VLOOKUP(FACTURACION[[#This Row],[REFERENCIA]],CODINV,4,FALSE)</f>
        <v>MEDIDORES</v>
      </c>
      <c r="N283" s="12" t="str">
        <f>+VLOOKUP(FACTURACION[[#This Row],[REFERENCIA]],CODINV,5,FALSE)</f>
        <v>WIKA</v>
      </c>
      <c r="O283" s="2">
        <v>1</v>
      </c>
      <c r="P283" s="23">
        <v>37777</v>
      </c>
      <c r="Q283" s="24">
        <f>+FACTURACION[[#This Row],[CANTIDAD]]*FACTURACION[[#This Row],[VR UNITARIO]]/1000</f>
        <v>37.777000000000001</v>
      </c>
      <c r="R283" s="3" t="str">
        <f>+VLOOKUP(FACTURACION[[#This Row],[NIT]],TABLACLIENTE,5,FALSE)</f>
        <v>BOGOTÁ D.C.</v>
      </c>
    </row>
    <row r="284" spans="3:18" s="11" customFormat="1" ht="11.25" customHeight="1">
      <c r="C284" s="13">
        <v>2013</v>
      </c>
      <c r="D284" s="17" t="s">
        <v>297</v>
      </c>
      <c r="E284" s="17">
        <f>MONTH(FACTURACION[[#This Row],[MES]]&amp;1)</f>
        <v>4</v>
      </c>
      <c r="F284" s="223">
        <f>DATE(FACTURACION[[#This Row],[AÑO]],FACTURACION[[#This Row],[Mes numero]],1)</f>
        <v>41365</v>
      </c>
      <c r="G284" s="159">
        <v>9578</v>
      </c>
      <c r="H284" s="20">
        <v>830137252</v>
      </c>
      <c r="I284" s="2" t="str">
        <f>+VLOOKUP(FACTURACION[[#This Row],[NIT]],TABLACLIENTE,2,FALSE)</f>
        <v>SAGENCO SAS</v>
      </c>
      <c r="J284" s="2" t="s">
        <v>135</v>
      </c>
      <c r="K284" s="12" t="str">
        <f>+VLOOKUP(FACTURACION[[#This Row],[REFERENCIA]],CODINV,2,FALSE)</f>
        <v>MULTIVALVULA 1"</v>
      </c>
      <c r="L284" s="12" t="str">
        <f>IF(VLOOKUP(FACTURACION[[#This Row],[REFERENCIA]],CODINV,3,FALSE)=0,"",VLOOKUP(FACTURACION[[#This Row],[REFERENCIA]],CODINV,3,FALSE))</f>
        <v/>
      </c>
      <c r="M284" s="12" t="str">
        <f>+VLOOKUP(FACTURACION[[#This Row],[REFERENCIA]],CODINV,4,FALSE)</f>
        <v>VÁLVULAS Y MULTIVÁLVULAS</v>
      </c>
      <c r="N284" s="12" t="str">
        <f>+VLOOKUP(FACTURACION[[#This Row],[REFERENCIA]],CODINV,5,FALSE)</f>
        <v>CAVAGNA</v>
      </c>
      <c r="O284" s="2">
        <v>1</v>
      </c>
      <c r="P284" s="23">
        <v>150000</v>
      </c>
      <c r="Q284" s="24">
        <f>+FACTURACION[[#This Row],[CANTIDAD]]*FACTURACION[[#This Row],[VR UNITARIO]]/1000</f>
        <v>150</v>
      </c>
      <c r="R284" s="3" t="str">
        <f>+VLOOKUP(FACTURACION[[#This Row],[NIT]],TABLACLIENTE,5,FALSE)</f>
        <v>BOGOTÁ D.C.</v>
      </c>
    </row>
    <row r="285" spans="3:18" s="11" customFormat="1" ht="11.25" customHeight="1">
      <c r="C285" s="13">
        <v>2013</v>
      </c>
      <c r="D285" s="17" t="s">
        <v>297</v>
      </c>
      <c r="E285" s="17">
        <f>MONTH(FACTURACION[[#This Row],[MES]]&amp;1)</f>
        <v>4</v>
      </c>
      <c r="F285" s="223">
        <f>DATE(FACTURACION[[#This Row],[AÑO]],FACTURACION[[#This Row],[Mes numero]],1)</f>
        <v>41365</v>
      </c>
      <c r="G285" s="159">
        <v>9585</v>
      </c>
      <c r="H285" s="20">
        <v>830137252</v>
      </c>
      <c r="I285" s="2" t="str">
        <f>+VLOOKUP(FACTURACION[[#This Row],[NIT]],TABLACLIENTE,2,FALSE)</f>
        <v>SAGENCO SAS</v>
      </c>
      <c r="J285" s="2" t="s">
        <v>135</v>
      </c>
      <c r="K285" s="12" t="str">
        <f>+VLOOKUP(FACTURACION[[#This Row],[REFERENCIA]],CODINV,2,FALSE)</f>
        <v>MULTIVALVULA 1"</v>
      </c>
      <c r="L285" s="12" t="str">
        <f>IF(VLOOKUP(FACTURACION[[#This Row],[REFERENCIA]],CODINV,3,FALSE)=0,"",VLOOKUP(FACTURACION[[#This Row],[REFERENCIA]],CODINV,3,FALSE))</f>
        <v/>
      </c>
      <c r="M285" s="12" t="str">
        <f>+VLOOKUP(FACTURACION[[#This Row],[REFERENCIA]],CODINV,4,FALSE)</f>
        <v>VÁLVULAS Y MULTIVÁLVULAS</v>
      </c>
      <c r="N285" s="12" t="str">
        <f>+VLOOKUP(FACTURACION[[#This Row],[REFERENCIA]],CODINV,5,FALSE)</f>
        <v>CAVAGNA</v>
      </c>
      <c r="O285" s="2">
        <v>8</v>
      </c>
      <c r="P285" s="23">
        <v>150000</v>
      </c>
      <c r="Q285" s="24">
        <f>+FACTURACION[[#This Row],[CANTIDAD]]*FACTURACION[[#This Row],[VR UNITARIO]]/1000</f>
        <v>1200</v>
      </c>
      <c r="R285" s="3" t="str">
        <f>+VLOOKUP(FACTURACION[[#This Row],[NIT]],TABLACLIENTE,5,FALSE)</f>
        <v>BOGOTÁ D.C.</v>
      </c>
    </row>
    <row r="286" spans="3:18" s="11" customFormat="1" ht="11.25" customHeight="1">
      <c r="C286" s="13">
        <v>2013</v>
      </c>
      <c r="D286" s="17" t="s">
        <v>297</v>
      </c>
      <c r="E286" s="17">
        <f>MONTH(FACTURACION[[#This Row],[MES]]&amp;1)</f>
        <v>4</v>
      </c>
      <c r="F286" s="223">
        <f>DATE(FACTURACION[[#This Row],[AÑO]],FACTURACION[[#This Row],[Mes numero]],1)</f>
        <v>41365</v>
      </c>
      <c r="G286" s="159">
        <v>9584</v>
      </c>
      <c r="H286" s="20">
        <v>830065383</v>
      </c>
      <c r="I286" s="12" t="str">
        <f>+VLOOKUP(FACTURACION[[#This Row],[NIT]],TABLACLIENTE,2,FALSE)</f>
        <v>ALKENOS LTDA</v>
      </c>
      <c r="J286" s="2" t="s">
        <v>464</v>
      </c>
      <c r="K286" s="12" t="str">
        <f>+VLOOKUP(FACTURACION[[#This Row],[REFERENCIA]],CODINV,2,FALSE)</f>
        <v>VALV.ALIVIO HIDORSTATICO 1 1/4"450PSI</v>
      </c>
      <c r="L286" s="12" t="str">
        <f>IF(VLOOKUP(FACTURACION[[#This Row],[REFERENCIA]],CODINV,3,FALSE)=0,"",VLOOKUP(FACTURACION[[#This Row],[REFERENCIA]],CODINV,3,FALSE))</f>
        <v>ME25-450</v>
      </c>
      <c r="M286" s="12" t="str">
        <f>+VLOOKUP(FACTURACION[[#This Row],[REFERENCIA]],CODINV,4,FALSE)</f>
        <v>VÁLVULAS Y MULTIVÁLVULAS</v>
      </c>
      <c r="N286" s="12" t="str">
        <f>+VLOOKUP(FACTURACION[[#This Row],[REFERENCIA]],CODINV,5,FALSE)</f>
        <v>CAVAGNA</v>
      </c>
      <c r="O286" s="2">
        <v>1</v>
      </c>
      <c r="P286" s="23">
        <v>24000</v>
      </c>
      <c r="Q286" s="24">
        <f>+FACTURACION[[#This Row],[CANTIDAD]]*FACTURACION[[#This Row],[VR UNITARIO]]/1000</f>
        <v>24</v>
      </c>
      <c r="R286" s="3" t="str">
        <f>+VLOOKUP(FACTURACION[[#This Row],[NIT]],TABLACLIENTE,5,FALSE)</f>
        <v>BOGOTÁ D.C.</v>
      </c>
    </row>
    <row r="287" spans="3:18" s="11" customFormat="1" ht="11.25" customHeight="1">
      <c r="C287" s="13">
        <v>2013</v>
      </c>
      <c r="D287" s="17" t="s">
        <v>297</v>
      </c>
      <c r="E287" s="17">
        <f>MONTH(FACTURACION[[#This Row],[MES]]&amp;1)</f>
        <v>4</v>
      </c>
      <c r="F287" s="223">
        <f>DATE(FACTURACION[[#This Row],[AÑO]],FACTURACION[[#This Row],[Mes numero]],1)</f>
        <v>41365</v>
      </c>
      <c r="G287" s="159">
        <v>9585</v>
      </c>
      <c r="H287" s="20">
        <v>830137252</v>
      </c>
      <c r="I287" s="2" t="str">
        <f>+VLOOKUP(FACTURACION[[#This Row],[NIT]],TABLACLIENTE,2,FALSE)</f>
        <v>SAGENCO SAS</v>
      </c>
      <c r="J287" s="2" t="s">
        <v>741</v>
      </c>
      <c r="K287" s="12" t="str">
        <f>+VLOOKUP(FACTURACION[[#This Row],[REFERENCIA]],CODINV,2,FALSE)</f>
        <v>VALV.AGUJA1/4"MNPT*NPTH</v>
      </c>
      <c r="L287" s="12" t="str">
        <f>IF(VLOOKUP(FACTURACION[[#This Row],[REFERENCIA]],CODINV,3,FALSE)=0,"",VLOOKUP(FACTURACION[[#This Row],[REFERENCIA]],CODINV,3,FALSE))</f>
        <v>ME831</v>
      </c>
      <c r="M287" s="12" t="str">
        <f>+VLOOKUP(FACTURACION[[#This Row],[REFERENCIA]],CODINV,4,FALSE)</f>
        <v>VÁLVULAS Y MULTIVÁLVULAS</v>
      </c>
      <c r="N287" s="12" t="str">
        <f>+VLOOKUP(FACTURACION[[#This Row],[REFERENCIA]],CODINV,5,FALSE)</f>
        <v>CAVAGNA</v>
      </c>
      <c r="O287" s="2">
        <v>1</v>
      </c>
      <c r="P287" s="23">
        <v>26000</v>
      </c>
      <c r="Q287" s="24">
        <f>+FACTURACION[[#This Row],[CANTIDAD]]*FACTURACION[[#This Row],[VR UNITARIO]]/1000</f>
        <v>26</v>
      </c>
      <c r="R287" s="3" t="str">
        <f>+VLOOKUP(FACTURACION[[#This Row],[NIT]],TABLACLIENTE,5,FALSE)</f>
        <v>BOGOTÁ D.C.</v>
      </c>
    </row>
    <row r="288" spans="3:18" s="11" customFormat="1" ht="11.25" customHeight="1">
      <c r="C288" s="13">
        <v>2013</v>
      </c>
      <c r="D288" s="17" t="s">
        <v>297</v>
      </c>
      <c r="E288" s="17">
        <f>MONTH(FACTURACION[[#This Row],[MES]]&amp;1)</f>
        <v>4</v>
      </c>
      <c r="F288" s="223">
        <f>DATE(FACTURACION[[#This Row],[AÑO]],FACTURACION[[#This Row],[Mes numero]],1)</f>
        <v>41365</v>
      </c>
      <c r="G288" s="159">
        <v>9611</v>
      </c>
      <c r="H288" s="20">
        <v>830137252</v>
      </c>
      <c r="I288" s="2" t="str">
        <f>+VLOOKUP(FACTURACION[[#This Row],[NIT]],TABLACLIENTE,2,FALSE)</f>
        <v>SAGENCO SAS</v>
      </c>
      <c r="J288" s="2" t="s">
        <v>741</v>
      </c>
      <c r="K288" s="12" t="str">
        <f>+VLOOKUP(FACTURACION[[#This Row],[REFERENCIA]],CODINV,2,FALSE)</f>
        <v>VALV.AGUJA1/4"MNPT*NPTH</v>
      </c>
      <c r="L288" s="12" t="str">
        <f>IF(VLOOKUP(FACTURACION[[#This Row],[REFERENCIA]],CODINV,3,FALSE)=0,"",VLOOKUP(FACTURACION[[#This Row],[REFERENCIA]],CODINV,3,FALSE))</f>
        <v>ME831</v>
      </c>
      <c r="M288" s="12" t="str">
        <f>+VLOOKUP(FACTURACION[[#This Row],[REFERENCIA]],CODINV,4,FALSE)</f>
        <v>VÁLVULAS Y MULTIVÁLVULAS</v>
      </c>
      <c r="N288" s="12" t="str">
        <f>+VLOOKUP(FACTURACION[[#This Row],[REFERENCIA]],CODINV,5,FALSE)</f>
        <v>CAVAGNA</v>
      </c>
      <c r="O288" s="2">
        <v>1</v>
      </c>
      <c r="P288" s="23">
        <v>26000</v>
      </c>
      <c r="Q288" s="24">
        <f>+FACTURACION[[#This Row],[CANTIDAD]]*FACTURACION[[#This Row],[VR UNITARIO]]/1000</f>
        <v>26</v>
      </c>
      <c r="R288" s="3" t="str">
        <f>+VLOOKUP(FACTURACION[[#This Row],[NIT]],TABLACLIENTE,5,FALSE)</f>
        <v>BOGOTÁ D.C.</v>
      </c>
    </row>
    <row r="289" spans="3:18" s="11" customFormat="1" ht="11.25" customHeight="1">
      <c r="C289" s="13">
        <v>2013</v>
      </c>
      <c r="D289" s="17" t="s">
        <v>297</v>
      </c>
      <c r="E289" s="17">
        <f>MONTH(FACTURACION[[#This Row],[MES]]&amp;1)</f>
        <v>4</v>
      </c>
      <c r="F289" s="223">
        <f>DATE(FACTURACION[[#This Row],[AÑO]],FACTURACION[[#This Row],[Mes numero]],1)</f>
        <v>41365</v>
      </c>
      <c r="G289" s="159">
        <v>9629</v>
      </c>
      <c r="H289" s="20">
        <v>830137252</v>
      </c>
      <c r="I289" s="2" t="str">
        <f>+VLOOKUP(FACTURACION[[#This Row],[NIT]],TABLACLIENTE,2,FALSE)</f>
        <v>SAGENCO SAS</v>
      </c>
      <c r="J289" s="2" t="s">
        <v>741</v>
      </c>
      <c r="K289" s="12" t="str">
        <f>+VLOOKUP(FACTURACION[[#This Row],[REFERENCIA]],CODINV,2,FALSE)</f>
        <v>VALV.AGUJA1/4"MNPT*NPTH</v>
      </c>
      <c r="L289" s="12" t="str">
        <f>IF(VLOOKUP(FACTURACION[[#This Row],[REFERENCIA]],CODINV,3,FALSE)=0,"",VLOOKUP(FACTURACION[[#This Row],[REFERENCIA]],CODINV,3,FALSE))</f>
        <v>ME831</v>
      </c>
      <c r="M289" s="12" t="str">
        <f>+VLOOKUP(FACTURACION[[#This Row],[REFERENCIA]],CODINV,4,FALSE)</f>
        <v>VÁLVULAS Y MULTIVÁLVULAS</v>
      </c>
      <c r="N289" s="12" t="str">
        <f>+VLOOKUP(FACTURACION[[#This Row],[REFERENCIA]],CODINV,5,FALSE)</f>
        <v>CAVAGNA</v>
      </c>
      <c r="O289" s="2">
        <v>2</v>
      </c>
      <c r="P289" s="23">
        <v>26000</v>
      </c>
      <c r="Q289" s="24">
        <f>+FACTURACION[[#This Row],[CANTIDAD]]*FACTURACION[[#This Row],[VR UNITARIO]]/1000</f>
        <v>52</v>
      </c>
      <c r="R289" s="3" t="str">
        <f>+VLOOKUP(FACTURACION[[#This Row],[NIT]],TABLACLIENTE,5,FALSE)</f>
        <v>BOGOTÁ D.C.</v>
      </c>
    </row>
    <row r="290" spans="3:18" s="11" customFormat="1" ht="11.25" customHeight="1">
      <c r="C290" s="13">
        <v>2013</v>
      </c>
      <c r="D290" s="17" t="s">
        <v>297</v>
      </c>
      <c r="E290" s="17">
        <f>MONTH(FACTURACION[[#This Row],[MES]]&amp;1)</f>
        <v>4</v>
      </c>
      <c r="F290" s="223">
        <f>DATE(FACTURACION[[#This Row],[AÑO]],FACTURACION[[#This Row],[Mes numero]],1)</f>
        <v>41365</v>
      </c>
      <c r="G290" s="159">
        <v>9631</v>
      </c>
      <c r="H290" s="20">
        <v>800074033</v>
      </c>
      <c r="I290" s="2" t="str">
        <f>+VLOOKUP(FACTURACION[[#This Row],[NIT]],TABLACLIENTE,2,FALSE)</f>
        <v>COMPAÑIAS ASOCIADAS DE GAS S.A. E.S.P (ASOGAS SA ESP)</v>
      </c>
      <c r="J290" s="2" t="s">
        <v>122</v>
      </c>
      <c r="K290" s="12" t="str">
        <f>+VLOOKUP(FACTURACION[[#This Row],[REFERENCIA]],CODINV,2,FALSE)</f>
        <v>EMPAQUES PARA PISTONES DE LLENADO</v>
      </c>
      <c r="L290" s="12" t="str">
        <f>IF(VLOOKUP(FACTURACION[[#This Row],[REFERENCIA]],CODINV,3,FALSE)=0,"",VLOOKUP(FACTURACION[[#This Row],[REFERENCIA]],CODINV,3,FALSE))</f>
        <v/>
      </c>
      <c r="M290" s="12" t="str">
        <f>+VLOOKUP(FACTURACION[[#This Row],[REFERENCIA]],CODINV,4,FALSE)</f>
        <v>REPUESTOS Y ACCESORIOS</v>
      </c>
      <c r="N290" s="12" t="str">
        <f>+VLOOKUP(FACTURACION[[#This Row],[REFERENCIA]],CODINV,5,FALSE)</f>
        <v>CAVAGNA</v>
      </c>
      <c r="O290" s="2">
        <v>100</v>
      </c>
      <c r="P290" s="23">
        <v>567</v>
      </c>
      <c r="Q290" s="24">
        <f>+FACTURACION[[#This Row],[CANTIDAD]]*FACTURACION[[#This Row],[VR UNITARIO]]/1000</f>
        <v>56.7</v>
      </c>
      <c r="R290" s="3" t="str">
        <f>+VLOOKUP(FACTURACION[[#This Row],[NIT]],TABLACLIENTE,5,FALSE)</f>
        <v>MOSQUERA</v>
      </c>
    </row>
    <row r="291" spans="3:18" s="11" customFormat="1" ht="11.25" customHeight="1">
      <c r="C291" s="13">
        <v>2013</v>
      </c>
      <c r="D291" s="17" t="s">
        <v>297</v>
      </c>
      <c r="E291" s="17">
        <f>MONTH(FACTURACION[[#This Row],[MES]]&amp;1)</f>
        <v>4</v>
      </c>
      <c r="F291" s="223">
        <f>DATE(FACTURACION[[#This Row],[AÑO]],FACTURACION[[#This Row],[Mes numero]],1)</f>
        <v>41365</v>
      </c>
      <c r="G291" s="159">
        <v>9608</v>
      </c>
      <c r="H291" s="25">
        <v>830037628</v>
      </c>
      <c r="I291" s="3" t="str">
        <f>+VLOOKUP(FACTURACION[[#This Row],[NIT]],TABLACLIENTE,2,FALSE)</f>
        <v>CONSTRUCCIONES TERMICAS LIMITADA CONSTRUTERM</v>
      </c>
      <c r="J291" s="2" t="s">
        <v>20</v>
      </c>
      <c r="K291" s="12" t="str">
        <f>+VLOOKUP(FACTURACION[[#This Row],[REFERENCIA]],CODINV,2,FALSE)</f>
        <v xml:space="preserve">MEDIDOR AC-250 C: 3/4" CON CONECTORES </v>
      </c>
      <c r="L291" s="12" t="str">
        <f>IF(VLOOKUP(FACTURACION[[#This Row],[REFERENCIA]],CODINV,3,FALSE)=0,"",VLOOKUP(FACTURACION[[#This Row],[REFERENCIA]],CODINV,3,FALSE))</f>
        <v/>
      </c>
      <c r="M291" s="12" t="str">
        <f>+VLOOKUP(FACTURACION[[#This Row],[REFERENCIA]],CODINV,4,FALSE)</f>
        <v>MEDIDORES</v>
      </c>
      <c r="N291" s="12" t="str">
        <f>+VLOOKUP(FACTURACION[[#This Row],[REFERENCIA]],CODINV,5,FALSE)</f>
        <v>HONEYWELL</v>
      </c>
      <c r="O291" s="2">
        <v>1</v>
      </c>
      <c r="P291" s="23">
        <v>280000</v>
      </c>
      <c r="Q291" s="24">
        <f>+FACTURACION[[#This Row],[CANTIDAD]]*FACTURACION[[#This Row],[VR UNITARIO]]/1000</f>
        <v>280</v>
      </c>
      <c r="R291" s="3" t="str">
        <f>+VLOOKUP(FACTURACION[[#This Row],[NIT]],TABLACLIENTE,5,FALSE)</f>
        <v>BOGOTÁ D.C.</v>
      </c>
    </row>
    <row r="292" spans="3:18" s="11" customFormat="1" ht="11.25" customHeight="1">
      <c r="C292" s="13">
        <v>2013</v>
      </c>
      <c r="D292" s="17" t="s">
        <v>297</v>
      </c>
      <c r="E292" s="17">
        <f>MONTH(FACTURACION[[#This Row],[MES]]&amp;1)</f>
        <v>4</v>
      </c>
      <c r="F292" s="223">
        <f>DATE(FACTURACION[[#This Row],[AÑO]],FACTURACION[[#This Row],[Mes numero]],1)</f>
        <v>41365</v>
      </c>
      <c r="G292" s="159">
        <v>9592</v>
      </c>
      <c r="H292" s="20">
        <v>800202395</v>
      </c>
      <c r="I292" s="2" t="str">
        <f>+VLOOKUP(FACTURACION[[#This Row],[NIT]],TABLACLIENTE,2,FALSE)</f>
        <v>EFIGAS GAS NATURAL S.A. E.S.P. (EFIGAS S.A. E.S.P.)</v>
      </c>
      <c r="J292" s="2" t="s">
        <v>20</v>
      </c>
      <c r="K292" s="12" t="str">
        <f>+VLOOKUP(FACTURACION[[#This Row],[REFERENCIA]],CODINV,2,FALSE)</f>
        <v xml:space="preserve">MEDIDOR AC-250 C: 3/4" CON CONECTORES </v>
      </c>
      <c r="L292" s="12" t="str">
        <f>IF(VLOOKUP(FACTURACION[[#This Row],[REFERENCIA]],CODINV,3,FALSE)=0,"",VLOOKUP(FACTURACION[[#This Row],[REFERENCIA]],CODINV,3,FALSE))</f>
        <v/>
      </c>
      <c r="M292" s="12" t="str">
        <f>+VLOOKUP(FACTURACION[[#This Row],[REFERENCIA]],CODINV,4,FALSE)</f>
        <v>MEDIDORES</v>
      </c>
      <c r="N292" s="12" t="str">
        <f>+VLOOKUP(FACTURACION[[#This Row],[REFERENCIA]],CODINV,5,FALSE)</f>
        <v>HONEYWELL</v>
      </c>
      <c r="O292" s="2">
        <v>30</v>
      </c>
      <c r="P292" s="23">
        <v>239000</v>
      </c>
      <c r="Q292" s="24">
        <f>+FACTURACION[[#This Row],[CANTIDAD]]*FACTURACION[[#This Row],[VR UNITARIO]]/1000</f>
        <v>7170</v>
      </c>
      <c r="R292" s="3" t="str">
        <f>+VLOOKUP(FACTURACION[[#This Row],[NIT]],TABLACLIENTE,5,FALSE)</f>
        <v>MANIZALES</v>
      </c>
    </row>
    <row r="293" spans="3:18" s="11" customFormat="1" ht="11.25" customHeight="1">
      <c r="C293" s="13">
        <v>2013</v>
      </c>
      <c r="D293" s="17" t="s">
        <v>297</v>
      </c>
      <c r="E293" s="17">
        <f>MONTH(FACTURACION[[#This Row],[MES]]&amp;1)</f>
        <v>4</v>
      </c>
      <c r="F293" s="223">
        <f>DATE(FACTURACION[[#This Row],[AÑO]],FACTURACION[[#This Row],[Mes numero]],1)</f>
        <v>41365</v>
      </c>
      <c r="G293" s="159">
        <v>9604</v>
      </c>
      <c r="H293" s="20">
        <v>800021272</v>
      </c>
      <c r="I293" s="2" t="str">
        <f>+VLOOKUP(FACTURACION[[#This Row],[NIT]],TABLACLIENTE,2,FALSE)</f>
        <v>GASES DEL LLANO S.A. E.S.P (LLANOGAS S.A. E.S.P.)</v>
      </c>
      <c r="J293" s="2" t="s">
        <v>20</v>
      </c>
      <c r="K293" s="12" t="str">
        <f>+VLOOKUP(FACTURACION[[#This Row],[REFERENCIA]],CODINV,2,FALSE)</f>
        <v xml:space="preserve">MEDIDOR AC-250 C: 3/4" CON CONECTORES </v>
      </c>
      <c r="L293" s="12" t="str">
        <f>IF(VLOOKUP(FACTURACION[[#This Row],[REFERENCIA]],CODINV,3,FALSE)=0,"",VLOOKUP(FACTURACION[[#This Row],[REFERENCIA]],CODINV,3,FALSE))</f>
        <v/>
      </c>
      <c r="M293" s="12" t="str">
        <f>+VLOOKUP(FACTURACION[[#This Row],[REFERENCIA]],CODINV,4,FALSE)</f>
        <v>MEDIDORES</v>
      </c>
      <c r="N293" s="12" t="str">
        <f>+VLOOKUP(FACTURACION[[#This Row],[REFERENCIA]],CODINV,5,FALSE)</f>
        <v>HONEYWELL</v>
      </c>
      <c r="O293" s="2">
        <v>10</v>
      </c>
      <c r="P293" s="23">
        <v>279000</v>
      </c>
      <c r="Q293" s="24">
        <f>+FACTURACION[[#This Row],[CANTIDAD]]*FACTURACION[[#This Row],[VR UNITARIO]]/1000</f>
        <v>2790</v>
      </c>
      <c r="R293" s="3" t="str">
        <f>+VLOOKUP(FACTURACION[[#This Row],[NIT]],TABLACLIENTE,5,FALSE)</f>
        <v>VILLAVICENCIO</v>
      </c>
    </row>
    <row r="294" spans="3:18" s="11" customFormat="1" ht="11.25" customHeight="1">
      <c r="C294" s="13">
        <v>2013</v>
      </c>
      <c r="D294" s="17" t="s">
        <v>297</v>
      </c>
      <c r="E294" s="17">
        <f>MONTH(FACTURACION[[#This Row],[MES]]&amp;1)</f>
        <v>4</v>
      </c>
      <c r="F294" s="223">
        <f>DATE(FACTURACION[[#This Row],[AÑO]],FACTURACION[[#This Row],[Mes numero]],1)</f>
        <v>41365</v>
      </c>
      <c r="G294" s="159">
        <v>9605</v>
      </c>
      <c r="H294" s="20">
        <v>800021272</v>
      </c>
      <c r="I294" s="2" t="str">
        <f>+VLOOKUP(FACTURACION[[#This Row],[NIT]],TABLACLIENTE,2,FALSE)</f>
        <v>GASES DEL LLANO S.A. E.S.P (LLANOGAS S.A. E.S.P.)</v>
      </c>
      <c r="J294" s="2" t="s">
        <v>20</v>
      </c>
      <c r="K294" s="12" t="str">
        <f>+VLOOKUP(FACTURACION[[#This Row],[REFERENCIA]],CODINV,2,FALSE)</f>
        <v xml:space="preserve">MEDIDOR AC-250 C: 3/4" CON CONECTORES </v>
      </c>
      <c r="L294" s="12" t="str">
        <f>IF(VLOOKUP(FACTURACION[[#This Row],[REFERENCIA]],CODINV,3,FALSE)=0,"",VLOOKUP(FACTURACION[[#This Row],[REFERENCIA]],CODINV,3,FALSE))</f>
        <v/>
      </c>
      <c r="M294" s="12" t="str">
        <f>+VLOOKUP(FACTURACION[[#This Row],[REFERENCIA]],CODINV,4,FALSE)</f>
        <v>MEDIDORES</v>
      </c>
      <c r="N294" s="12" t="str">
        <f>+VLOOKUP(FACTURACION[[#This Row],[REFERENCIA]],CODINV,5,FALSE)</f>
        <v>HONEYWELL</v>
      </c>
      <c r="O294" s="2">
        <v>5</v>
      </c>
      <c r="P294" s="23">
        <v>279000</v>
      </c>
      <c r="Q294" s="24">
        <f>+FACTURACION[[#This Row],[CANTIDAD]]*FACTURACION[[#This Row],[VR UNITARIO]]/1000</f>
        <v>1395</v>
      </c>
      <c r="R294" s="3" t="str">
        <f>+VLOOKUP(FACTURACION[[#This Row],[NIT]],TABLACLIENTE,5,FALSE)</f>
        <v>VILLAVICENCIO</v>
      </c>
    </row>
    <row r="295" spans="3:18" s="11" customFormat="1" ht="11.25" customHeight="1">
      <c r="C295" s="13">
        <v>2013</v>
      </c>
      <c r="D295" s="17" t="s">
        <v>297</v>
      </c>
      <c r="E295" s="17">
        <f>MONTH(FACTURACION[[#This Row],[MES]]&amp;1)</f>
        <v>4</v>
      </c>
      <c r="F295" s="223">
        <f>DATE(FACTURACION[[#This Row],[AÑO]],FACTURACION[[#This Row],[Mes numero]],1)</f>
        <v>41365</v>
      </c>
      <c r="G295" s="159">
        <v>9623</v>
      </c>
      <c r="H295" s="20">
        <v>830118416</v>
      </c>
      <c r="I295" s="2" t="str">
        <f>+VLOOKUP(FACTURACION[[#This Row],[NIT]],TABLACLIENTE,2,FALSE)</f>
        <v>NACIONAL DE SERVICIOS PUBLICOS DOMICILIARIOS S A ESP  (NSP S A ESP)</v>
      </c>
      <c r="J295" s="2" t="s">
        <v>20</v>
      </c>
      <c r="K295" s="12" t="str">
        <f>+VLOOKUP(FACTURACION[[#This Row],[REFERENCIA]],CODINV,2,FALSE)</f>
        <v xml:space="preserve">MEDIDOR AC-250 C: 3/4" CON CONECTORES </v>
      </c>
      <c r="L295" s="12" t="str">
        <f>IF(VLOOKUP(FACTURACION[[#This Row],[REFERENCIA]],CODINV,3,FALSE)=0,"",VLOOKUP(FACTURACION[[#This Row],[REFERENCIA]],CODINV,3,FALSE))</f>
        <v/>
      </c>
      <c r="M295" s="12" t="str">
        <f>+VLOOKUP(FACTURACION[[#This Row],[REFERENCIA]],CODINV,4,FALSE)</f>
        <v>MEDIDORES</v>
      </c>
      <c r="N295" s="12" t="str">
        <f>+VLOOKUP(FACTURACION[[#This Row],[REFERENCIA]],CODINV,5,FALSE)</f>
        <v>HONEYWELL</v>
      </c>
      <c r="O295" s="2">
        <v>1</v>
      </c>
      <c r="P295" s="23">
        <v>320000</v>
      </c>
      <c r="Q295" s="24">
        <f>+FACTURACION[[#This Row],[CANTIDAD]]*FACTURACION[[#This Row],[VR UNITARIO]]/1000</f>
        <v>320</v>
      </c>
      <c r="R295" s="3" t="str">
        <f>+VLOOKUP(FACTURACION[[#This Row],[NIT]],TABLACLIENTE,5,FALSE)</f>
        <v>BOGOTÁ D.C.</v>
      </c>
    </row>
    <row r="296" spans="3:18" s="11" customFormat="1" ht="11.25" customHeight="1">
      <c r="C296" s="13">
        <v>2013</v>
      </c>
      <c r="D296" s="17" t="s">
        <v>297</v>
      </c>
      <c r="E296" s="17">
        <f>MONTH(FACTURACION[[#This Row],[MES]]&amp;1)</f>
        <v>4</v>
      </c>
      <c r="F296" s="223">
        <f>DATE(FACTURACION[[#This Row],[AÑO]],FACTURACION[[#This Row],[Mes numero]],1)</f>
        <v>41365</v>
      </c>
      <c r="G296" s="159">
        <v>9613</v>
      </c>
      <c r="H296" s="20">
        <v>830140206</v>
      </c>
      <c r="I296" s="2" t="str">
        <f>+VLOOKUP(FACTURACION[[#This Row],[NIT]],TABLACLIENTE,2,FALSE)</f>
        <v xml:space="preserve"> ENERCER S.A. E.S.P. (ANTERIORMENTE PUBLISERVICIOS S.A. E.S.P )</v>
      </c>
      <c r="J296" s="2" t="s">
        <v>20</v>
      </c>
      <c r="K296" s="12" t="str">
        <f>+VLOOKUP(FACTURACION[[#This Row],[REFERENCIA]],CODINV,2,FALSE)</f>
        <v xml:space="preserve">MEDIDOR AC-250 C: 3/4" CON CONECTORES </v>
      </c>
      <c r="L296" s="12" t="str">
        <f>IF(VLOOKUP(FACTURACION[[#This Row],[REFERENCIA]],CODINV,3,FALSE)=0,"",VLOOKUP(FACTURACION[[#This Row],[REFERENCIA]],CODINV,3,FALSE))</f>
        <v/>
      </c>
      <c r="M296" s="12" t="str">
        <f>+VLOOKUP(FACTURACION[[#This Row],[REFERENCIA]],CODINV,4,FALSE)</f>
        <v>MEDIDORES</v>
      </c>
      <c r="N296" s="12" t="str">
        <f>+VLOOKUP(FACTURACION[[#This Row],[REFERENCIA]],CODINV,5,FALSE)</f>
        <v>HONEYWELL</v>
      </c>
      <c r="O296" s="2">
        <v>4</v>
      </c>
      <c r="P296" s="23">
        <v>285000</v>
      </c>
      <c r="Q296" s="24">
        <f>+FACTURACION[[#This Row],[CANTIDAD]]*FACTURACION[[#This Row],[VR UNITARIO]]/1000</f>
        <v>1140</v>
      </c>
      <c r="R296" s="3" t="str">
        <f>+VLOOKUP(FACTURACION[[#This Row],[NIT]],TABLACLIENTE,5,FALSE)</f>
        <v>BOGOTÁ D.C.</v>
      </c>
    </row>
    <row r="297" spans="3:18" s="11" customFormat="1" ht="11.25" customHeight="1">
      <c r="C297" s="13">
        <v>2013</v>
      </c>
      <c r="D297" s="17" t="s">
        <v>297</v>
      </c>
      <c r="E297" s="17">
        <f>MONTH(FACTURACION[[#This Row],[MES]]&amp;1)</f>
        <v>4</v>
      </c>
      <c r="F297" s="223">
        <f>DATE(FACTURACION[[#This Row],[AÑO]],FACTURACION[[#This Row],[Mes numero]],1)</f>
        <v>41365</v>
      </c>
      <c r="G297" s="159">
        <v>9616</v>
      </c>
      <c r="H297" s="20">
        <v>800167643</v>
      </c>
      <c r="I297" s="2" t="str">
        <f>+VLOOKUP(FACTURACION[[#This Row],[NIT]],TABLACLIENTE,2,FALSE)</f>
        <v>GASES DE OCCIDENTE S.A. E.S.P. (GDO)</v>
      </c>
      <c r="J297" s="2" t="s">
        <v>120</v>
      </c>
      <c r="K297" s="12" t="str">
        <f>+VLOOKUP(FACTURACION[[#This Row],[REFERENCIA]],CODINV,2,FALSE)</f>
        <v>MEDIDOR ROTATIVO G65</v>
      </c>
      <c r="L297" s="12" t="str">
        <f>IF(VLOOKUP(FACTURACION[[#This Row],[REFERENCIA]],CODINV,3,FALSE)=0,"",VLOOKUP(FACTURACION[[#This Row],[REFERENCIA]],CODINV,3,FALSE))</f>
        <v>RCG65</v>
      </c>
      <c r="M297" s="12" t="str">
        <f>+VLOOKUP(FACTURACION[[#This Row],[REFERENCIA]],CODINV,4,FALSE)</f>
        <v>MEDIDORES</v>
      </c>
      <c r="N297" s="12" t="str">
        <f>+VLOOKUP(FACTURACION[[#This Row],[REFERENCIA]],CODINV,5,FALSE)</f>
        <v>HONEYWELL</v>
      </c>
      <c r="O297" s="2">
        <v>4</v>
      </c>
      <c r="P297" s="23">
        <v>2857142</v>
      </c>
      <c r="Q297" s="24">
        <f>+FACTURACION[[#This Row],[CANTIDAD]]*FACTURACION[[#This Row],[VR UNITARIO]]/1000</f>
        <v>11428.567999999999</v>
      </c>
      <c r="R297" s="3" t="str">
        <f>+VLOOKUP(FACTURACION[[#This Row],[NIT]],TABLACLIENTE,5,FALSE)</f>
        <v>CALI</v>
      </c>
    </row>
    <row r="298" spans="3:18" s="11" customFormat="1" ht="11.25" customHeight="1">
      <c r="C298" s="13">
        <v>2013</v>
      </c>
      <c r="D298" s="17" t="s">
        <v>297</v>
      </c>
      <c r="E298" s="17">
        <f>MONTH(FACTURACION[[#This Row],[MES]]&amp;1)</f>
        <v>4</v>
      </c>
      <c r="F298" s="223">
        <f>DATE(FACTURACION[[#This Row],[AÑO]],FACTURACION[[#This Row],[Mes numero]],1)</f>
        <v>41365</v>
      </c>
      <c r="G298" s="159">
        <v>9593</v>
      </c>
      <c r="H298" s="20">
        <v>800170118</v>
      </c>
      <c r="I298" s="2" t="str">
        <f>+VLOOKUP(FACTURACION[[#This Row],[NIT]],TABLACLIENTE,2,FALSE)</f>
        <v>PROMOTORA DE GASES DEL SUR S A E S P (PROGASUR S.A. E.S.P.)</v>
      </c>
      <c r="J298" s="2" t="s">
        <v>883</v>
      </c>
      <c r="K298" s="12" t="str">
        <f>+VLOOKUP(FACTURACION[[#This Row],[REFERENCIA]],CODINV,2,FALSE)</f>
        <v>TURBINA 3GT 1440 PSI</v>
      </c>
      <c r="L298" s="12" t="str">
        <f>IF(VLOOKUP(FACTURACION[[#This Row],[REFERENCIA]],CODINV,3,FALSE)=0,"",VLOOKUP(FACTURACION[[#This Row],[REFERENCIA]],CODINV,3,FALSE))</f>
        <v/>
      </c>
      <c r="M298" s="12" t="str">
        <f>+VLOOKUP(FACTURACION[[#This Row],[REFERENCIA]],CODINV,4,FALSE)</f>
        <v>MEDIDORES</v>
      </c>
      <c r="N298" s="12" t="str">
        <f>+VLOOKUP(FACTURACION[[#This Row],[REFERENCIA]],CODINV,5,FALSE)</f>
        <v>HONEYWELL</v>
      </c>
      <c r="O298" s="2">
        <v>1</v>
      </c>
      <c r="P298" s="23">
        <v>9730584</v>
      </c>
      <c r="Q298" s="24">
        <f>+FACTURACION[[#This Row],[CANTIDAD]]*FACTURACION[[#This Row],[VR UNITARIO]]/1000</f>
        <v>9730.5840000000007</v>
      </c>
      <c r="R298" s="3" t="str">
        <f>+VLOOKUP(FACTURACION[[#This Row],[NIT]],TABLACLIENTE,5,FALSE)</f>
        <v>BOGOTÁ D.C.</v>
      </c>
    </row>
    <row r="299" spans="3:18" s="11" customFormat="1" ht="11.25" customHeight="1">
      <c r="C299" s="13">
        <v>2013</v>
      </c>
      <c r="D299" s="17" t="s">
        <v>297</v>
      </c>
      <c r="E299" s="17">
        <f>MONTH(FACTURACION[[#This Row],[MES]]&amp;1)</f>
        <v>4</v>
      </c>
      <c r="F299" s="223">
        <f>DATE(FACTURACION[[#This Row],[AÑO]],FACTURACION[[#This Row],[Mes numero]],1)</f>
        <v>41365</v>
      </c>
      <c r="G299" s="159">
        <v>9593</v>
      </c>
      <c r="H299" s="20">
        <v>800170118</v>
      </c>
      <c r="I299" s="2" t="str">
        <f>+VLOOKUP(FACTURACION[[#This Row],[NIT]],TABLACLIENTE,2,FALSE)</f>
        <v>PROMOTORA DE GASES DEL SUR S A E S P (PROGASUR S.A. E.S.P.)</v>
      </c>
      <c r="J299" s="2" t="s">
        <v>892</v>
      </c>
      <c r="K299" s="12" t="str">
        <f>+VLOOKUP(FACTURACION[[#This Row],[REFERENCIA]],CODINV,2,FALSE)</f>
        <v>TURBINA 4GTS 1440 PSI</v>
      </c>
      <c r="L299" s="12" t="str">
        <f>IF(VLOOKUP(FACTURACION[[#This Row],[REFERENCIA]],CODINV,3,FALSE)=0,"",VLOOKUP(FACTURACION[[#This Row],[REFERENCIA]],CODINV,3,FALSE))</f>
        <v/>
      </c>
      <c r="M299" s="12" t="str">
        <f>+VLOOKUP(FACTURACION[[#This Row],[REFERENCIA]],CODINV,4,FALSE)</f>
        <v>MEDIDORES</v>
      </c>
      <c r="N299" s="12" t="str">
        <f>+VLOOKUP(FACTURACION[[#This Row],[REFERENCIA]],CODINV,5,FALSE)</f>
        <v>HONEYWELL</v>
      </c>
      <c r="O299" s="2">
        <v>1</v>
      </c>
      <c r="P299" s="23">
        <v>21173539</v>
      </c>
      <c r="Q299" s="24">
        <f>+FACTURACION[[#This Row],[CANTIDAD]]*FACTURACION[[#This Row],[VR UNITARIO]]/1000</f>
        <v>21173.539000000001</v>
      </c>
      <c r="R299" s="3" t="str">
        <f>+VLOOKUP(FACTURACION[[#This Row],[NIT]],TABLACLIENTE,5,FALSE)</f>
        <v>BOGOTÁ D.C.</v>
      </c>
    </row>
    <row r="300" spans="3:18" s="11" customFormat="1" ht="11.25" customHeight="1">
      <c r="C300" s="13">
        <v>2013</v>
      </c>
      <c r="D300" s="17" t="s">
        <v>297</v>
      </c>
      <c r="E300" s="17">
        <f>MONTH(FACTURACION[[#This Row],[MES]]&amp;1)</f>
        <v>4</v>
      </c>
      <c r="F300" s="223">
        <f>DATE(FACTURACION[[#This Row],[AÑO]],FACTURACION[[#This Row],[Mes numero]],1)</f>
        <v>41365</v>
      </c>
      <c r="G300" s="159">
        <v>9601</v>
      </c>
      <c r="H300" s="25">
        <v>890400869</v>
      </c>
      <c r="I300" s="3" t="str">
        <f>+VLOOKUP(FACTURACION[[#This Row],[NIT]],TABLACLIENTE,2,FALSE)</f>
        <v>SURTIDORA DE GAS DEL CARIBE S.A. E.S.P. (SURTIGAS S.A. E.S.P.)</v>
      </c>
      <c r="J300" s="2" t="s">
        <v>493</v>
      </c>
      <c r="K300" s="12" t="str">
        <f>+VLOOKUP(FACTURACION[[#This Row],[REFERENCIA]],CODINV,2,FALSE)</f>
        <v>FILTRO DE 3/4" NPT 160·</v>
      </c>
      <c r="L300" s="12" t="str">
        <f>IF(VLOOKUP(FACTURACION[[#This Row],[REFERENCIA]],CODINV,3,FALSE)=0,"",VLOOKUP(FACTURACION[[#This Row],[REFERENCIA]],CODINV,3,FALSE))</f>
        <v/>
      </c>
      <c r="M300" s="12" t="str">
        <f>+VLOOKUP(FACTURACION[[#This Row],[REFERENCIA]],CODINV,4,FALSE)</f>
        <v>FILTROS</v>
      </c>
      <c r="N300" s="12" t="str">
        <f>+VLOOKUP(FACTURACION[[#This Row],[REFERENCIA]],CODINV,5,FALSE)</f>
        <v>HONEYWELL</v>
      </c>
      <c r="O300" s="2">
        <v>20</v>
      </c>
      <c r="P300" s="23">
        <v>112695</v>
      </c>
      <c r="Q300" s="24">
        <f>+FACTURACION[[#This Row],[CANTIDAD]]*FACTURACION[[#This Row],[VR UNITARIO]]/1000</f>
        <v>2253.9</v>
      </c>
      <c r="R300" s="3" t="str">
        <f>+VLOOKUP(FACTURACION[[#This Row],[NIT]],TABLACLIENTE,5,FALSE)</f>
        <v>CARTAGENA</v>
      </c>
    </row>
    <row r="301" spans="3:18" s="11" customFormat="1" ht="11.25" customHeight="1">
      <c r="C301" s="13">
        <v>2013</v>
      </c>
      <c r="D301" s="17" t="s">
        <v>297</v>
      </c>
      <c r="E301" s="17">
        <f>MONTH(FACTURACION[[#This Row],[MES]]&amp;1)</f>
        <v>4</v>
      </c>
      <c r="F301" s="223">
        <f>DATE(FACTURACION[[#This Row],[AÑO]],FACTURACION[[#This Row],[Mes numero]],1)</f>
        <v>41365</v>
      </c>
      <c r="G301" s="159">
        <v>9583</v>
      </c>
      <c r="H301" s="20">
        <v>830109199</v>
      </c>
      <c r="I301" s="2" t="str">
        <f>+VLOOKUP(FACTURACION[[#This Row],[NIT]],TABLACLIENTE,2,FALSE)</f>
        <v>ENGINEERING CO (ENGECO LIMITADA)</v>
      </c>
      <c r="J301" s="2" t="s">
        <v>5</v>
      </c>
      <c r="K301" s="12" t="str">
        <f>+VLOOKUP(FACTURACION[[#This Row],[REFERENCIA]],CODINV,2,FALSE)</f>
        <v>REG. 1800 CPB2 1 1-4· O: 5/16" R: STD</v>
      </c>
      <c r="L301" s="12" t="str">
        <f>IF(VLOOKUP(FACTURACION[[#This Row],[REFERENCIA]],CODINV,3,FALSE)=0,"",VLOOKUP(FACTURACION[[#This Row],[REFERENCIA]],CODINV,3,FALSE))</f>
        <v/>
      </c>
      <c r="M301" s="12" t="str">
        <f>+VLOOKUP(FACTURACION[[#This Row],[REFERENCIA]],CODINV,4,FALSE)</f>
        <v>REGULADORES</v>
      </c>
      <c r="N301" s="12" t="str">
        <f>+VLOOKUP(FACTURACION[[#This Row],[REFERENCIA]],CODINV,5,FALSE)</f>
        <v>HONEYWELL</v>
      </c>
      <c r="O301" s="2">
        <v>1</v>
      </c>
      <c r="P301" s="23">
        <v>450000</v>
      </c>
      <c r="Q301" s="24">
        <f>+FACTURACION[[#This Row],[CANTIDAD]]*FACTURACION[[#This Row],[VR UNITARIO]]/1000</f>
        <v>450</v>
      </c>
      <c r="R301" s="3" t="str">
        <f>+VLOOKUP(FACTURACION[[#This Row],[NIT]],TABLACLIENTE,5,FALSE)</f>
        <v>BOGOTÁ D.C.</v>
      </c>
    </row>
    <row r="302" spans="3:18" s="11" customFormat="1" ht="11.25" customHeight="1">
      <c r="C302" s="13">
        <v>2013</v>
      </c>
      <c r="D302" s="17" t="s">
        <v>297</v>
      </c>
      <c r="E302" s="17">
        <f>MONTH(FACTURACION[[#This Row],[MES]]&amp;1)</f>
        <v>4</v>
      </c>
      <c r="F302" s="223">
        <f>DATE(FACTURACION[[#This Row],[AÑO]],FACTURACION[[#This Row],[Mes numero]],1)</f>
        <v>41365</v>
      </c>
      <c r="G302" s="159">
        <v>9606</v>
      </c>
      <c r="H302" s="20">
        <v>800167643</v>
      </c>
      <c r="I302" s="2" t="str">
        <f>+VLOOKUP(FACTURACION[[#This Row],[NIT]],TABLACLIENTE,2,FALSE)</f>
        <v>GASES DE OCCIDENTE S.A. E.S.P. (GDO)</v>
      </c>
      <c r="J302" s="2" t="s">
        <v>5</v>
      </c>
      <c r="K302" s="12" t="str">
        <f>+VLOOKUP(FACTURACION[[#This Row],[REFERENCIA]],CODINV,2,FALSE)</f>
        <v>REG. 1800 CPB2 1 1-4· O: 5/16" R: STD</v>
      </c>
      <c r="L302" s="12" t="str">
        <f>IF(VLOOKUP(FACTURACION[[#This Row],[REFERENCIA]],CODINV,3,FALSE)=0,"",VLOOKUP(FACTURACION[[#This Row],[REFERENCIA]],CODINV,3,FALSE))</f>
        <v/>
      </c>
      <c r="M302" s="12" t="str">
        <f>+VLOOKUP(FACTURACION[[#This Row],[REFERENCIA]],CODINV,4,FALSE)</f>
        <v>REGULADORES</v>
      </c>
      <c r="N302" s="12" t="str">
        <f>+VLOOKUP(FACTURACION[[#This Row],[REFERENCIA]],CODINV,5,FALSE)</f>
        <v>HONEYWELL</v>
      </c>
      <c r="O302" s="2">
        <v>8</v>
      </c>
      <c r="P302" s="23">
        <v>423636</v>
      </c>
      <c r="Q302" s="24">
        <f>+FACTURACION[[#This Row],[CANTIDAD]]*FACTURACION[[#This Row],[VR UNITARIO]]/1000</f>
        <v>3389.0880000000002</v>
      </c>
      <c r="R302" s="3" t="str">
        <f>+VLOOKUP(FACTURACION[[#This Row],[NIT]],TABLACLIENTE,5,FALSE)</f>
        <v>CALI</v>
      </c>
    </row>
    <row r="303" spans="3:18" s="11" customFormat="1" ht="11.25" customHeight="1">
      <c r="C303" s="13">
        <v>2013</v>
      </c>
      <c r="D303" s="17" t="s">
        <v>297</v>
      </c>
      <c r="E303" s="17">
        <f>MONTH(FACTURACION[[#This Row],[MES]]&amp;1)</f>
        <v>4</v>
      </c>
      <c r="F303" s="223">
        <f>DATE(FACTURACION[[#This Row],[AÑO]],FACTURACION[[#This Row],[Mes numero]],1)</f>
        <v>41365</v>
      </c>
      <c r="G303" s="159">
        <v>9621</v>
      </c>
      <c r="H303" s="20">
        <v>890101691</v>
      </c>
      <c r="I303" s="2" t="str">
        <f>+VLOOKUP(FACTURACION[[#This Row],[NIT]],TABLACLIENTE,2,FALSE)</f>
        <v>GASES DEL CARIBE S.A.E.S.P. (GASCARIBE S.A E.S.P.)</v>
      </c>
      <c r="J303" s="2" t="s">
        <v>1245</v>
      </c>
      <c r="K303" s="12" t="str">
        <f>+VLOOKUP(FACTURACION[[#This Row],[REFERENCIA]],CODINV,2,FALSE)</f>
        <v>REG. 1883 CPB2 C: 1 1/4" O: 5/16 R:STD</v>
      </c>
      <c r="L303" s="12" t="str">
        <f>IF(VLOOKUP(FACTURACION[[#This Row],[REFERENCIA]],CODINV,3,FALSE)=0,"",VLOOKUP(FACTURACION[[#This Row],[REFERENCIA]],CODINV,3,FALSE))</f>
        <v/>
      </c>
      <c r="M303" s="12" t="str">
        <f>+VLOOKUP(FACTURACION[[#This Row],[REFERENCIA]],CODINV,4,FALSE)</f>
        <v>REGULADORES</v>
      </c>
      <c r="N303" s="12" t="str">
        <f>+VLOOKUP(FACTURACION[[#This Row],[REFERENCIA]],CODINV,5,FALSE)</f>
        <v>HONEYWELL</v>
      </c>
      <c r="O303" s="2">
        <v>4</v>
      </c>
      <c r="P303" s="23">
        <v>578000</v>
      </c>
      <c r="Q303" s="24">
        <f>+FACTURACION[[#This Row],[CANTIDAD]]*FACTURACION[[#This Row],[VR UNITARIO]]/1000</f>
        <v>2312</v>
      </c>
      <c r="R303" s="3" t="str">
        <f>+VLOOKUP(FACTURACION[[#This Row],[NIT]],TABLACLIENTE,5,FALSE)</f>
        <v>BARRANQUILLA</v>
      </c>
    </row>
    <row r="304" spans="3:18" s="11" customFormat="1" ht="11.25" customHeight="1">
      <c r="C304" s="13">
        <v>2013</v>
      </c>
      <c r="D304" s="17" t="s">
        <v>297</v>
      </c>
      <c r="E304" s="17">
        <f>MONTH(FACTURACION[[#This Row],[MES]]&amp;1)</f>
        <v>4</v>
      </c>
      <c r="F304" s="223">
        <f>DATE(FACTURACION[[#This Row],[AÑO]],FACTURACION[[#This Row],[Mes numero]],1)</f>
        <v>41365</v>
      </c>
      <c r="G304" s="159">
        <v>9607</v>
      </c>
      <c r="H304" s="20">
        <v>860510723</v>
      </c>
      <c r="I304" s="2" t="str">
        <f>+VLOOKUP(FACTURACION[[#This Row],[NIT]],TABLACLIENTE,2,FALSE)</f>
        <v>SAENA DE COLOMBIA S.A.</v>
      </c>
      <c r="J304" s="2" t="s">
        <v>506</v>
      </c>
      <c r="K304" s="12" t="str">
        <f>+VLOOKUP(FACTURACION[[#This Row],[REFERENCIA]],CODINV,2,FALSE)</f>
        <v>REG. 1803PFM C: 2" NPT O: 7/8" R-16-30"</v>
      </c>
      <c r="L304" s="12" t="str">
        <f>IF(VLOOKUP(FACTURACION[[#This Row],[REFERENCIA]],CODINV,3,FALSE)=0,"",VLOOKUP(FACTURACION[[#This Row],[REFERENCIA]],CODINV,3,FALSE))</f>
        <v>1813PFM</v>
      </c>
      <c r="M304" s="12" t="str">
        <f>+VLOOKUP(FACTURACION[[#This Row],[REFERENCIA]],CODINV,4,FALSE)</f>
        <v>REGULADORES</v>
      </c>
      <c r="N304" s="12" t="str">
        <f>+VLOOKUP(FACTURACION[[#This Row],[REFERENCIA]],CODINV,5,FALSE)</f>
        <v>HONEYWELL</v>
      </c>
      <c r="O304" s="2">
        <v>1</v>
      </c>
      <c r="P304" s="23">
        <v>1520000</v>
      </c>
      <c r="Q304" s="24">
        <f>+FACTURACION[[#This Row],[CANTIDAD]]*FACTURACION[[#This Row],[VR UNITARIO]]/1000</f>
        <v>1520</v>
      </c>
      <c r="R304" s="3" t="str">
        <f>+VLOOKUP(FACTURACION[[#This Row],[NIT]],TABLACLIENTE,5,FALSE)</f>
        <v>BOGOTÁ D.C.</v>
      </c>
    </row>
    <row r="305" spans="3:18" s="11" customFormat="1" ht="11.25" customHeight="1">
      <c r="C305" s="13">
        <v>2013</v>
      </c>
      <c r="D305" s="17" t="s">
        <v>297</v>
      </c>
      <c r="E305" s="17">
        <f>MONTH(FACTURACION[[#This Row],[MES]]&amp;1)</f>
        <v>4</v>
      </c>
      <c r="F305" s="223">
        <f>DATE(FACTURACION[[#This Row],[AÑO]],FACTURACION[[#This Row],[Mes numero]],1)</f>
        <v>41365</v>
      </c>
      <c r="G305" s="159">
        <v>9582</v>
      </c>
      <c r="H305" s="25">
        <v>891101577</v>
      </c>
      <c r="I305" s="3" t="str">
        <f>+VLOOKUP(FACTURACION[[#This Row],[NIT]],TABLACLIENTE,2,FALSE)</f>
        <v>ALCANOS DE COLOMBIA S.A. E.S.P</v>
      </c>
      <c r="J305" s="2" t="s">
        <v>24</v>
      </c>
      <c r="K305" s="12" t="str">
        <f>+VLOOKUP(FACTURACION[[#This Row],[REFERENCIA]],CODINV,2,FALSE)</f>
        <v>AFV 2" S300 F.O Y CL INS ZSC100</v>
      </c>
      <c r="L305" s="12" t="str">
        <f>IF(VLOOKUP(FACTURACION[[#This Row],[REFERENCIA]],CODINV,3,FALSE)=0,"",VLOOKUP(FACTURACION[[#This Row],[REFERENCIA]],CODINV,3,FALSE))</f>
        <v/>
      </c>
      <c r="M305" s="12" t="str">
        <f>+VLOOKUP(FACTURACION[[#This Row],[REFERENCIA]],CODINV,4,FALSE)</f>
        <v>REGULADORES</v>
      </c>
      <c r="N305" s="12" t="str">
        <f>+VLOOKUP(FACTURACION[[#This Row],[REFERENCIA]],CODINV,5,FALSE)</f>
        <v>HONEYWELL</v>
      </c>
      <c r="O305" s="2">
        <v>5</v>
      </c>
      <c r="P305" s="23">
        <v>3148013</v>
      </c>
      <c r="Q305" s="24">
        <f>+FACTURACION[[#This Row],[CANTIDAD]]*FACTURACION[[#This Row],[VR UNITARIO]]/1000</f>
        <v>15740.065000000001</v>
      </c>
      <c r="R305" s="3" t="str">
        <f>+VLOOKUP(FACTURACION[[#This Row],[NIT]],TABLACLIENTE,5,FALSE)</f>
        <v>NEIVA</v>
      </c>
    </row>
    <row r="306" spans="3:18" s="11" customFormat="1" ht="11.25" customHeight="1">
      <c r="C306" s="13">
        <v>2013</v>
      </c>
      <c r="D306" s="17" t="s">
        <v>297</v>
      </c>
      <c r="E306" s="17">
        <f>MONTH(FACTURACION[[#This Row],[MES]]&amp;1)</f>
        <v>4</v>
      </c>
      <c r="F306" s="223">
        <f>DATE(FACTURACION[[#This Row],[AÑO]],FACTURACION[[#This Row],[Mes numero]],1)</f>
        <v>41365</v>
      </c>
      <c r="G306" s="159">
        <v>9594</v>
      </c>
      <c r="H306" s="20">
        <v>890101691</v>
      </c>
      <c r="I306" s="2" t="str">
        <f>+VLOOKUP(FACTURACION[[#This Row],[NIT]],TABLACLIENTE,2,FALSE)</f>
        <v>GASES DEL CARIBE S.A.E.S.P. (GASCARIBE S.A E.S.P.)</v>
      </c>
      <c r="J306" s="2" t="s">
        <v>712</v>
      </c>
      <c r="K306" s="12" t="str">
        <f>+VLOOKUP(FACTURACION[[#This Row],[REFERENCIA]],CODINV,2,FALSE)</f>
        <v>AFV 4" S300 FO Y CL INS. ZSC100</v>
      </c>
      <c r="L306" s="12" t="str">
        <f>IF(VLOOKUP(FACTURACION[[#This Row],[REFERENCIA]],CODINV,3,FALSE)=0,"",VLOOKUP(FACTURACION[[#This Row],[REFERENCIA]],CODINV,3,FALSE))</f>
        <v/>
      </c>
      <c r="M306" s="12" t="str">
        <f>+VLOOKUP(FACTURACION[[#This Row],[REFERENCIA]],CODINV,4,FALSE)</f>
        <v>REGULADORES</v>
      </c>
      <c r="N306" s="12" t="str">
        <f>+VLOOKUP(FACTURACION[[#This Row],[REFERENCIA]],CODINV,5,FALSE)</f>
        <v>HONEYWELL</v>
      </c>
      <c r="O306" s="2">
        <v>1</v>
      </c>
      <c r="P306" s="23">
        <v>5741370</v>
      </c>
      <c r="Q306" s="24">
        <f>+FACTURACION[[#This Row],[CANTIDAD]]*FACTURACION[[#This Row],[VR UNITARIO]]/1000</f>
        <v>5741.37</v>
      </c>
      <c r="R306" s="3" t="str">
        <f>+VLOOKUP(FACTURACION[[#This Row],[NIT]],TABLACLIENTE,5,FALSE)</f>
        <v>BARRANQUILLA</v>
      </c>
    </row>
    <row r="307" spans="3:18" s="11" customFormat="1" ht="11.25" customHeight="1">
      <c r="C307" s="13">
        <v>2013</v>
      </c>
      <c r="D307" s="17" t="s">
        <v>297</v>
      </c>
      <c r="E307" s="17">
        <f>MONTH(FACTURACION[[#This Row],[MES]]&amp;1)</f>
        <v>4</v>
      </c>
      <c r="F307" s="223">
        <f>DATE(FACTURACION[[#This Row],[AÑO]],FACTURACION[[#This Row],[Mes numero]],1)</f>
        <v>41365</v>
      </c>
      <c r="G307" s="159">
        <v>9594</v>
      </c>
      <c r="H307" s="20">
        <v>890101691</v>
      </c>
      <c r="I307" s="2" t="str">
        <f>+VLOOKUP(FACTURACION[[#This Row],[NIT]],TABLACLIENTE,2,FALSE)</f>
        <v>GASES DEL CARIBE S.A.E.S.P. (GASCARIBE S.A E.S.P.)</v>
      </c>
      <c r="J307" s="2" t="s">
        <v>796</v>
      </c>
      <c r="K307" s="12" t="str">
        <f>+VLOOKUP(FACTURACION[[#This Row],[REFERENCIA]],CODINV,2,FALSE)</f>
        <v>AFV 3" S300 FO Y CL INSP ZS-100</v>
      </c>
      <c r="L307" s="12" t="str">
        <f>IF(VLOOKUP(FACTURACION[[#This Row],[REFERENCIA]],CODINV,3,FALSE)=0,"",VLOOKUP(FACTURACION[[#This Row],[REFERENCIA]],CODINV,3,FALSE))</f>
        <v>ZSC100</v>
      </c>
      <c r="M307" s="12" t="str">
        <f>+VLOOKUP(FACTURACION[[#This Row],[REFERENCIA]],CODINV,4,FALSE)</f>
        <v>REGULADORES</v>
      </c>
      <c r="N307" s="12" t="str">
        <f>+VLOOKUP(FACTURACION[[#This Row],[REFERENCIA]],CODINV,5,FALSE)</f>
        <v>HONEYWELL</v>
      </c>
      <c r="O307" s="2">
        <v>1</v>
      </c>
      <c r="P307" s="23">
        <v>3649116</v>
      </c>
      <c r="Q307" s="24">
        <f>+FACTURACION[[#This Row],[CANTIDAD]]*FACTURACION[[#This Row],[VR UNITARIO]]/1000</f>
        <v>3649.116</v>
      </c>
      <c r="R307" s="3" t="str">
        <f>+VLOOKUP(FACTURACION[[#This Row],[NIT]],TABLACLIENTE,5,FALSE)</f>
        <v>BARRANQUILLA</v>
      </c>
    </row>
    <row r="308" spans="3:18" s="11" customFormat="1" ht="11.25" customHeight="1">
      <c r="C308" s="13">
        <v>2013</v>
      </c>
      <c r="D308" s="17" t="s">
        <v>297</v>
      </c>
      <c r="E308" s="17">
        <f>MONTH(FACTURACION[[#This Row],[MES]]&amp;1)</f>
        <v>4</v>
      </c>
      <c r="F308" s="223">
        <f>DATE(FACTURACION[[#This Row],[AÑO]],FACTURACION[[#This Row],[Mes numero]],1)</f>
        <v>41365</v>
      </c>
      <c r="G308" s="159">
        <v>9624</v>
      </c>
      <c r="H308" s="20">
        <v>800167643</v>
      </c>
      <c r="I308" s="2" t="str">
        <f>+VLOOKUP(FACTURACION[[#This Row],[NIT]],TABLACLIENTE,2,FALSE)</f>
        <v>GASES DE OCCIDENTE S.A. E.S.P. (GDO)</v>
      </c>
      <c r="J308" s="2" t="s">
        <v>1253</v>
      </c>
      <c r="K308" s="12" t="str">
        <f>+VLOOKUP(FACTURACION[[#This Row],[REFERENCIA]],CODINV,2,FALSE)</f>
        <v>CONTROL LOOP ZSC-150 BM INSPIRATOR</v>
      </c>
      <c r="L308" s="12" t="str">
        <f>IF(VLOOKUP(FACTURACION[[#This Row],[REFERENCIA]],CODINV,3,FALSE)=0,"",VLOOKUP(FACTURACION[[#This Row],[REFERENCIA]],CODINV,3,FALSE))</f>
        <v/>
      </c>
      <c r="M308" s="12" t="str">
        <f>+VLOOKUP(FACTURACION[[#This Row],[REFERENCIA]],CODINV,4,FALSE)</f>
        <v>REGULADORES</v>
      </c>
      <c r="N308" s="12" t="str">
        <f>+VLOOKUP(FACTURACION[[#This Row],[REFERENCIA]],CODINV,5,FALSE)</f>
        <v>HONEYWELL</v>
      </c>
      <c r="O308" s="2">
        <v>5</v>
      </c>
      <c r="P308" s="23">
        <v>1585714</v>
      </c>
      <c r="Q308" s="24">
        <f>+FACTURACION[[#This Row],[CANTIDAD]]*FACTURACION[[#This Row],[VR UNITARIO]]/1000</f>
        <v>7928.57</v>
      </c>
      <c r="R308" s="3" t="str">
        <f>+VLOOKUP(FACTURACION[[#This Row],[NIT]],TABLACLIENTE,5,FALSE)</f>
        <v>CALI</v>
      </c>
    </row>
    <row r="309" spans="3:18" s="11" customFormat="1" ht="11.25" customHeight="1">
      <c r="C309" s="13">
        <v>2013</v>
      </c>
      <c r="D309" s="17" t="s">
        <v>297</v>
      </c>
      <c r="E309" s="17">
        <f>MONTH(FACTURACION[[#This Row],[MES]]&amp;1)</f>
        <v>4</v>
      </c>
      <c r="F309" s="223">
        <f>DATE(FACTURACION[[#This Row],[AÑO]],FACTURACION[[#This Row],[Mes numero]],1)</f>
        <v>41365</v>
      </c>
      <c r="G309" s="159">
        <v>9591</v>
      </c>
      <c r="H309" s="20">
        <v>800202395</v>
      </c>
      <c r="I309" s="2" t="str">
        <f>+VLOOKUP(FACTURACION[[#This Row],[NIT]],TABLACLIENTE,2,FALSE)</f>
        <v>EFIGAS GAS NATURAL S.A. E.S.P. (EFIGAS S.A. E.S.P.)</v>
      </c>
      <c r="J309" s="2" t="s">
        <v>769</v>
      </c>
      <c r="K309" s="12" t="str">
        <f>+VLOOKUP(FACTURACION[[#This Row],[REFERENCIA]],CODINV,2,FALSE)</f>
        <v>RODAMIENTO TURBINA 3 GT</v>
      </c>
      <c r="L309" s="12" t="str">
        <f>IF(VLOOKUP(FACTURACION[[#This Row],[REFERENCIA]],CODINV,3,FALSE)=0,"",VLOOKUP(FACTURACION[[#This Row],[REFERENCIA]],CODINV,3,FALSE))</f>
        <v>56085G100</v>
      </c>
      <c r="M309" s="12" t="str">
        <f>+VLOOKUP(FACTURACION[[#This Row],[REFERENCIA]],CODINV,4,FALSE)</f>
        <v>REPUESTOS Y ACCESORIOS</v>
      </c>
      <c r="N309" s="12" t="str">
        <f>+VLOOKUP(FACTURACION[[#This Row],[REFERENCIA]],CODINV,5,FALSE)</f>
        <v>HONEYWELL</v>
      </c>
      <c r="O309" s="2">
        <v>1</v>
      </c>
      <c r="P309" s="23">
        <v>142551</v>
      </c>
      <c r="Q309" s="24">
        <f>+FACTURACION[[#This Row],[CANTIDAD]]*FACTURACION[[#This Row],[VR UNITARIO]]/1000</f>
        <v>142.55099999999999</v>
      </c>
      <c r="R309" s="3" t="str">
        <f>+VLOOKUP(FACTURACION[[#This Row],[NIT]],TABLACLIENTE,5,FALSE)</f>
        <v>MANIZALES</v>
      </c>
    </row>
    <row r="310" spans="3:18" s="11" customFormat="1" ht="11.25" customHeight="1">
      <c r="C310" s="13">
        <v>2013</v>
      </c>
      <c r="D310" s="17" t="s">
        <v>297</v>
      </c>
      <c r="E310" s="17">
        <f>MONTH(FACTURACION[[#This Row],[MES]]&amp;1)</f>
        <v>4</v>
      </c>
      <c r="F310" s="223">
        <f>DATE(FACTURACION[[#This Row],[AÑO]],FACTURACION[[#This Row],[Mes numero]],1)</f>
        <v>41365</v>
      </c>
      <c r="G310" s="159">
        <v>9618</v>
      </c>
      <c r="H310" s="20">
        <v>800074033</v>
      </c>
      <c r="I310" s="2" t="str">
        <f>+VLOOKUP(FACTURACION[[#This Row],[NIT]],TABLACLIENTE,2,FALSE)</f>
        <v>COMPAÑIAS ASOCIADAS DE GAS S.A. E.S.P (ASOGAS SA ESP)</v>
      </c>
      <c r="J310" s="2" t="s">
        <v>43</v>
      </c>
      <c r="K310" s="12" t="str">
        <f>+VLOOKUP(FACTURACION[[#This Row],[REFERENCIA]],CODINV,2,FALSE)</f>
        <v>RES 6-15" W.C. PURPURA</v>
      </c>
      <c r="L310" s="12" t="str">
        <f>IF(VLOOKUP(FACTURACION[[#This Row],[REFERENCIA]],CODINV,3,FALSE)=0,"",VLOOKUP(FACTURACION[[#This Row],[REFERENCIA]],CODINV,3,FALSE))</f>
        <v>70017P042</v>
      </c>
      <c r="M310" s="12" t="str">
        <f>+VLOOKUP(FACTURACION[[#This Row],[REFERENCIA]],CODINV,4,FALSE)</f>
        <v>REPUESTOS Y ACCESORIOS</v>
      </c>
      <c r="N310" s="12" t="str">
        <f>+VLOOKUP(FACTURACION[[#This Row],[REFERENCIA]],CODINV,5,FALSE)</f>
        <v>HONEYWELL</v>
      </c>
      <c r="O310" s="2">
        <v>4</v>
      </c>
      <c r="P310" s="23">
        <v>13000</v>
      </c>
      <c r="Q310" s="24">
        <f>+FACTURACION[[#This Row],[CANTIDAD]]*FACTURACION[[#This Row],[VR UNITARIO]]/1000</f>
        <v>52</v>
      </c>
      <c r="R310" s="3" t="str">
        <f>+VLOOKUP(FACTURACION[[#This Row],[NIT]],TABLACLIENTE,5,FALSE)</f>
        <v>MOSQUERA</v>
      </c>
    </row>
    <row r="311" spans="3:18" s="11" customFormat="1" ht="11.25" customHeight="1">
      <c r="C311" s="13">
        <v>2013</v>
      </c>
      <c r="D311" s="17" t="s">
        <v>297</v>
      </c>
      <c r="E311" s="17">
        <f>MONTH(FACTURACION[[#This Row],[MES]]&amp;1)</f>
        <v>4</v>
      </c>
      <c r="F311" s="223">
        <f>DATE(FACTURACION[[#This Row],[AÑO]],FACTURACION[[#This Row],[Mes numero]],1)</f>
        <v>41365</v>
      </c>
      <c r="G311" s="159">
        <v>9633</v>
      </c>
      <c r="H311" s="20">
        <v>900412658</v>
      </c>
      <c r="I311" s="12" t="str">
        <f>+VLOOKUP(FACTURACION[[#This Row],[NIT]],TABLACLIENTE,2,FALSE)</f>
        <v>AZUL INGENIERIA S.A.S.</v>
      </c>
      <c r="J311" s="2" t="s">
        <v>132</v>
      </c>
      <c r="K311" s="12" t="str">
        <f>+VLOOKUP(FACTURACION[[#This Row],[REFERENCIA]],CODINV,2,FALSE)</f>
        <v>KIT REPARACION BUNA N 80</v>
      </c>
      <c r="L311" s="12" t="str">
        <f>IF(VLOOKUP(FACTURACION[[#This Row],[REFERENCIA]],CODINV,3,FALSE)=0,"",VLOOKUP(FACTURACION[[#This Row],[REFERENCIA]],CODINV,3,FALSE))</f>
        <v>73914K010</v>
      </c>
      <c r="M311" s="12" t="str">
        <f>+VLOOKUP(FACTURACION[[#This Row],[REFERENCIA]],CODINV,4,FALSE)</f>
        <v>REPUESTOS Y ACCESORIOS</v>
      </c>
      <c r="N311" s="12" t="str">
        <f>+VLOOKUP(FACTURACION[[#This Row],[REFERENCIA]],CODINV,5,FALSE)</f>
        <v>HONEYWELL</v>
      </c>
      <c r="O311" s="2">
        <v>6</v>
      </c>
      <c r="P311" s="23">
        <v>57000</v>
      </c>
      <c r="Q311" s="24">
        <f>+FACTURACION[[#This Row],[CANTIDAD]]*FACTURACION[[#This Row],[VR UNITARIO]]/1000</f>
        <v>342</v>
      </c>
      <c r="R311" s="3" t="str">
        <f>+VLOOKUP(FACTURACION[[#This Row],[NIT]],TABLACLIENTE,5,FALSE)</f>
        <v>MEDELLIN</v>
      </c>
    </row>
    <row r="312" spans="3:18" s="11" customFormat="1" ht="11.25" customHeight="1">
      <c r="C312" s="13">
        <v>2013</v>
      </c>
      <c r="D312" s="17" t="s">
        <v>297</v>
      </c>
      <c r="E312" s="17">
        <f>MONTH(FACTURACION[[#This Row],[MES]]&amp;1)</f>
        <v>4</v>
      </c>
      <c r="F312" s="223">
        <f>DATE(FACTURACION[[#This Row],[AÑO]],FACTURACION[[#This Row],[Mes numero]],1)</f>
        <v>41365</v>
      </c>
      <c r="G312" s="159">
        <v>9597</v>
      </c>
      <c r="H312" s="20">
        <v>800167643</v>
      </c>
      <c r="I312" s="2" t="str">
        <f>+VLOOKUP(FACTURACION[[#This Row],[NIT]],TABLACLIENTE,2,FALSE)</f>
        <v>GASES DE OCCIDENTE S.A. E.S.P. (GDO)</v>
      </c>
      <c r="J312" s="2" t="s">
        <v>132</v>
      </c>
      <c r="K312" s="12" t="str">
        <f>+VLOOKUP(FACTURACION[[#This Row],[REFERENCIA]],CODINV,2,FALSE)</f>
        <v>KIT REPARACION BUNA N 80</v>
      </c>
      <c r="L312" s="12" t="str">
        <f>IF(VLOOKUP(FACTURACION[[#This Row],[REFERENCIA]],CODINV,3,FALSE)=0,"",VLOOKUP(FACTURACION[[#This Row],[REFERENCIA]],CODINV,3,FALSE))</f>
        <v>73914K010</v>
      </c>
      <c r="M312" s="12" t="str">
        <f>+VLOOKUP(FACTURACION[[#This Row],[REFERENCIA]],CODINV,4,FALSE)</f>
        <v>REPUESTOS Y ACCESORIOS</v>
      </c>
      <c r="N312" s="12" t="str">
        <f>+VLOOKUP(FACTURACION[[#This Row],[REFERENCIA]],CODINV,5,FALSE)</f>
        <v>HONEYWELL</v>
      </c>
      <c r="O312" s="2">
        <v>50</v>
      </c>
      <c r="P312" s="23">
        <v>47950</v>
      </c>
      <c r="Q312" s="24">
        <f>+FACTURACION[[#This Row],[CANTIDAD]]*FACTURACION[[#This Row],[VR UNITARIO]]/1000</f>
        <v>2397.5</v>
      </c>
      <c r="R312" s="3" t="str">
        <f>+VLOOKUP(FACTURACION[[#This Row],[NIT]],TABLACLIENTE,5,FALSE)</f>
        <v>CALI</v>
      </c>
    </row>
    <row r="313" spans="3:18" s="11" customFormat="1" ht="11.25" customHeight="1">
      <c r="C313" s="13">
        <v>2013</v>
      </c>
      <c r="D313" s="17" t="s">
        <v>297</v>
      </c>
      <c r="E313" s="17">
        <f>MONTH(FACTURACION[[#This Row],[MES]]&amp;1)</f>
        <v>4</v>
      </c>
      <c r="F313" s="223">
        <f>DATE(FACTURACION[[#This Row],[AÑO]],FACTURACION[[#This Row],[Mes numero]],1)</f>
        <v>41365</v>
      </c>
      <c r="G313" s="159">
        <v>9598</v>
      </c>
      <c r="H313" s="20">
        <v>800167643</v>
      </c>
      <c r="I313" s="2" t="str">
        <f>+VLOOKUP(FACTURACION[[#This Row],[NIT]],TABLACLIENTE,2,FALSE)</f>
        <v>GASES DE OCCIDENTE S.A. E.S.P. (GDO)</v>
      </c>
      <c r="J313" s="2" t="s">
        <v>132</v>
      </c>
      <c r="K313" s="12" t="str">
        <f>+VLOOKUP(FACTURACION[[#This Row],[REFERENCIA]],CODINV,2,FALSE)</f>
        <v>KIT REPARACION BUNA N 80</v>
      </c>
      <c r="L313" s="12" t="str">
        <f>IF(VLOOKUP(FACTURACION[[#This Row],[REFERENCIA]],CODINV,3,FALSE)=0,"",VLOOKUP(FACTURACION[[#This Row],[REFERENCIA]],CODINV,3,FALSE))</f>
        <v>73914K010</v>
      </c>
      <c r="M313" s="12" t="str">
        <f>+VLOOKUP(FACTURACION[[#This Row],[REFERENCIA]],CODINV,4,FALSE)</f>
        <v>REPUESTOS Y ACCESORIOS</v>
      </c>
      <c r="N313" s="12" t="str">
        <f>+VLOOKUP(FACTURACION[[#This Row],[REFERENCIA]],CODINV,5,FALSE)</f>
        <v>HONEYWELL</v>
      </c>
      <c r="O313" s="2">
        <v>22</v>
      </c>
      <c r="P313" s="23">
        <v>49077</v>
      </c>
      <c r="Q313" s="24">
        <f>+FACTURACION[[#This Row],[CANTIDAD]]*FACTURACION[[#This Row],[VR UNITARIO]]/1000</f>
        <v>1079.694</v>
      </c>
      <c r="R313" s="3" t="str">
        <f>+VLOOKUP(FACTURACION[[#This Row],[NIT]],TABLACLIENTE,5,FALSE)</f>
        <v>CALI</v>
      </c>
    </row>
    <row r="314" spans="3:18" s="11" customFormat="1" ht="11.25" customHeight="1">
      <c r="C314" s="13">
        <v>2013</v>
      </c>
      <c r="D314" s="17" t="s">
        <v>297</v>
      </c>
      <c r="E314" s="17">
        <f>MONTH(FACTURACION[[#This Row],[MES]]&amp;1)</f>
        <v>4</v>
      </c>
      <c r="F314" s="223">
        <f>DATE(FACTURACION[[#This Row],[AÑO]],FACTURACION[[#This Row],[Mes numero]],1)</f>
        <v>41365</v>
      </c>
      <c r="G314" s="159">
        <v>9596</v>
      </c>
      <c r="H314" s="20">
        <v>890208316</v>
      </c>
      <c r="I314" s="2" t="str">
        <f>+VLOOKUP(FACTURACION[[#This Row],[NIT]],TABLACLIENTE,2,FALSE)</f>
        <v xml:space="preserve">METROGAS DE COLOMBIA S.A. E.S.P.  (METROGAS S.A. E.S.P)
</v>
      </c>
      <c r="J314" s="2" t="s">
        <v>132</v>
      </c>
      <c r="K314" s="12" t="str">
        <f>+VLOOKUP(FACTURACION[[#This Row],[REFERENCIA]],CODINV,2,FALSE)</f>
        <v>KIT REPARACION BUNA N 80</v>
      </c>
      <c r="L314" s="12" t="str">
        <f>IF(VLOOKUP(FACTURACION[[#This Row],[REFERENCIA]],CODINV,3,FALSE)=0,"",VLOOKUP(FACTURACION[[#This Row],[REFERENCIA]],CODINV,3,FALSE))</f>
        <v>73914K010</v>
      </c>
      <c r="M314" s="12" t="str">
        <f>+VLOOKUP(FACTURACION[[#This Row],[REFERENCIA]],CODINV,4,FALSE)</f>
        <v>REPUESTOS Y ACCESORIOS</v>
      </c>
      <c r="N314" s="12" t="str">
        <f>+VLOOKUP(FACTURACION[[#This Row],[REFERENCIA]],CODINV,5,FALSE)</f>
        <v>HONEYWELL</v>
      </c>
      <c r="O314" s="2">
        <v>10</v>
      </c>
      <c r="P314" s="23">
        <v>49077</v>
      </c>
      <c r="Q314" s="24">
        <f>+FACTURACION[[#This Row],[CANTIDAD]]*FACTURACION[[#This Row],[VR UNITARIO]]/1000</f>
        <v>490.77</v>
      </c>
      <c r="R314" s="3" t="str">
        <f>+VLOOKUP(FACTURACION[[#This Row],[NIT]],TABLACLIENTE,5,FALSE)</f>
        <v>FLORIDABLANCA</v>
      </c>
    </row>
    <row r="315" spans="3:18" s="11" customFormat="1" ht="11.25" customHeight="1">
      <c r="C315" s="13">
        <v>2013</v>
      </c>
      <c r="D315" s="17" t="s">
        <v>297</v>
      </c>
      <c r="E315" s="17">
        <f>MONTH(FACTURACION[[#This Row],[MES]]&amp;1)</f>
        <v>4</v>
      </c>
      <c r="F315" s="223">
        <f>DATE(FACTURACION[[#This Row],[AÑO]],FACTURACION[[#This Row],[Mes numero]],1)</f>
        <v>41365</v>
      </c>
      <c r="G315" s="159">
        <v>9621</v>
      </c>
      <c r="H315" s="20">
        <v>890101691</v>
      </c>
      <c r="I315" s="2" t="str">
        <f>+VLOOKUP(FACTURACION[[#This Row],[NIT]],TABLACLIENTE,2,FALSE)</f>
        <v>GASES DEL CARIBE S.A.E.S.P. (GASCARIBE S.A E.S.P.)</v>
      </c>
      <c r="J315" s="2" t="s">
        <v>61</v>
      </c>
      <c r="K315" s="12" t="str">
        <f>+VLOOKUP(FACTURACION[[#This Row],[REFERENCIA]],CODINV,2,FALSE)</f>
        <v>MANGA 2" S300 H7</v>
      </c>
      <c r="L315" s="12" t="str">
        <f>IF(VLOOKUP(FACTURACION[[#This Row],[REFERENCIA]],CODINV,3,FALSE)=0,"",VLOOKUP(FACTURACION[[#This Row],[REFERENCIA]],CODINV,3,FALSE))</f>
        <v>73404P002</v>
      </c>
      <c r="M315" s="12" t="str">
        <f>+VLOOKUP(FACTURACION[[#This Row],[REFERENCIA]],CODINV,4,FALSE)</f>
        <v>MANGAS</v>
      </c>
      <c r="N315" s="12" t="str">
        <f>+VLOOKUP(FACTURACION[[#This Row],[REFERENCIA]],CODINV,5,FALSE)</f>
        <v>HONEYWELL</v>
      </c>
      <c r="O315" s="2">
        <v>8</v>
      </c>
      <c r="P315" s="23">
        <v>275900</v>
      </c>
      <c r="Q315" s="24">
        <f>+FACTURACION[[#This Row],[CANTIDAD]]*FACTURACION[[#This Row],[VR UNITARIO]]/1000</f>
        <v>2207.1999999999998</v>
      </c>
      <c r="R315" s="3" t="str">
        <f>+VLOOKUP(FACTURACION[[#This Row],[NIT]],TABLACLIENTE,5,FALSE)</f>
        <v>BARRANQUILLA</v>
      </c>
    </row>
    <row r="316" spans="3:18" s="11" customFormat="1" ht="11.25" customHeight="1">
      <c r="C316" s="13">
        <v>2013</v>
      </c>
      <c r="D316" s="17" t="s">
        <v>297</v>
      </c>
      <c r="E316" s="17">
        <f>MONTH(FACTURACION[[#This Row],[MES]]&amp;1)</f>
        <v>4</v>
      </c>
      <c r="F316" s="223">
        <f>DATE(FACTURACION[[#This Row],[AÑO]],FACTURACION[[#This Row],[Mes numero]],1)</f>
        <v>41365</v>
      </c>
      <c r="G316" s="159">
        <v>9615</v>
      </c>
      <c r="H316" s="20">
        <v>900412658</v>
      </c>
      <c r="I316" s="12" t="str">
        <f>+VLOOKUP(FACTURACION[[#This Row],[NIT]],TABLACLIENTE,2,FALSE)</f>
        <v>AZUL INGENIERIA S.A.S.</v>
      </c>
      <c r="J316" s="2" t="s">
        <v>183</v>
      </c>
      <c r="K316" s="12" t="str">
        <f>+VLOOKUP(FACTURACION[[#This Row],[REFERENCIA]],CODINV,2,FALSE)</f>
        <v>MANGA 2" S300 H5</v>
      </c>
      <c r="L316" s="12" t="str">
        <f>IF(VLOOKUP(FACTURACION[[#This Row],[REFERENCIA]],CODINV,3,FALSE)=0,"",VLOOKUP(FACTURACION[[#This Row],[REFERENCIA]],CODINV,3,FALSE))</f>
        <v>73404P008</v>
      </c>
      <c r="M316" s="12" t="str">
        <f>+VLOOKUP(FACTURACION[[#This Row],[REFERENCIA]],CODINV,4,FALSE)</f>
        <v>MANGAS</v>
      </c>
      <c r="N316" s="12" t="str">
        <f>+VLOOKUP(FACTURACION[[#This Row],[REFERENCIA]],CODINV,5,FALSE)</f>
        <v>HONEYWELL</v>
      </c>
      <c r="O316" s="2">
        <v>4</v>
      </c>
      <c r="P316" s="23">
        <v>295000</v>
      </c>
      <c r="Q316" s="24">
        <f>+FACTURACION[[#This Row],[CANTIDAD]]*FACTURACION[[#This Row],[VR UNITARIO]]/1000</f>
        <v>1180</v>
      </c>
      <c r="R316" s="3" t="str">
        <f>+VLOOKUP(FACTURACION[[#This Row],[NIT]],TABLACLIENTE,5,FALSE)</f>
        <v>MEDELLIN</v>
      </c>
    </row>
    <row r="317" spans="3:18" s="11" customFormat="1" ht="11.25" customHeight="1">
      <c r="C317" s="13">
        <v>2013</v>
      </c>
      <c r="D317" s="17" t="s">
        <v>297</v>
      </c>
      <c r="E317" s="17">
        <f>MONTH(FACTURACION[[#This Row],[MES]]&amp;1)</f>
        <v>4</v>
      </c>
      <c r="F317" s="223">
        <f>DATE(FACTURACION[[#This Row],[AÑO]],FACTURACION[[#This Row],[Mes numero]],1)</f>
        <v>41365</v>
      </c>
      <c r="G317" s="159">
        <v>9600</v>
      </c>
      <c r="H317" s="25">
        <v>890400869</v>
      </c>
      <c r="I317" s="3" t="str">
        <f>+VLOOKUP(FACTURACION[[#This Row],[NIT]],TABLACLIENTE,2,FALSE)</f>
        <v>SURTIDORA DE GAS DEL CARIBE S.A. E.S.P. (SURTIGAS S.A. E.S.P.)</v>
      </c>
      <c r="J317" s="2" t="s">
        <v>183</v>
      </c>
      <c r="K317" s="12" t="str">
        <f>+VLOOKUP(FACTURACION[[#This Row],[REFERENCIA]],CODINV,2,FALSE)</f>
        <v>MANGA 2" S300 H5</v>
      </c>
      <c r="L317" s="12" t="str">
        <f>IF(VLOOKUP(FACTURACION[[#This Row],[REFERENCIA]],CODINV,3,FALSE)=0,"",VLOOKUP(FACTURACION[[#This Row],[REFERENCIA]],CODINV,3,FALSE))</f>
        <v>73404P008</v>
      </c>
      <c r="M317" s="12" t="str">
        <f>+VLOOKUP(FACTURACION[[#This Row],[REFERENCIA]],CODINV,4,FALSE)</f>
        <v>MANGAS</v>
      </c>
      <c r="N317" s="12" t="str">
        <f>+VLOOKUP(FACTURACION[[#This Row],[REFERENCIA]],CODINV,5,FALSE)</f>
        <v>HONEYWELL</v>
      </c>
      <c r="O317" s="2">
        <v>10</v>
      </c>
      <c r="P317" s="23">
        <v>263561</v>
      </c>
      <c r="Q317" s="24">
        <f>+FACTURACION[[#This Row],[CANTIDAD]]*FACTURACION[[#This Row],[VR UNITARIO]]/1000</f>
        <v>2635.61</v>
      </c>
      <c r="R317" s="3" t="str">
        <f>+VLOOKUP(FACTURACION[[#This Row],[NIT]],TABLACLIENTE,5,FALSE)</f>
        <v>CARTAGENA</v>
      </c>
    </row>
    <row r="318" spans="3:18" s="11" customFormat="1" ht="11.25" customHeight="1">
      <c r="C318" s="13">
        <v>2013</v>
      </c>
      <c r="D318" s="17" t="s">
        <v>297</v>
      </c>
      <c r="E318" s="17">
        <f>MONTH(FACTURACION[[#This Row],[MES]]&amp;1)</f>
        <v>4</v>
      </c>
      <c r="F318" s="223">
        <f>DATE(FACTURACION[[#This Row],[AÑO]],FACTURACION[[#This Row],[Mes numero]],1)</f>
        <v>41365</v>
      </c>
      <c r="G318" s="159">
        <v>9599</v>
      </c>
      <c r="H318" s="25">
        <v>800232654</v>
      </c>
      <c r="I318" s="12" t="str">
        <f>+VLOOKUP(FACTURACION[[#This Row],[NIT]],TABLACLIENTE,2,FALSE)</f>
        <v>GASODUCTO DEL TOLIMA S.A. ESP</v>
      </c>
      <c r="J318" s="2" t="s">
        <v>569</v>
      </c>
      <c r="K318" s="12" t="str">
        <f>+VLOOKUP(FACTURACION[[#This Row],[REFERENCIA]],CODINV,2,FALSE)</f>
        <v>MANGA 2" S600 H7</v>
      </c>
      <c r="L318" s="12" t="str">
        <f>IF(VLOOKUP(FACTURACION[[#This Row],[REFERENCIA]],CODINV,3,FALSE)=0,"",VLOOKUP(FACTURACION[[#This Row],[REFERENCIA]],CODINV,3,FALSE))</f>
        <v>73677P001</v>
      </c>
      <c r="M318" s="12" t="str">
        <f>+VLOOKUP(FACTURACION[[#This Row],[REFERENCIA]],CODINV,4,FALSE)</f>
        <v>MANGAS</v>
      </c>
      <c r="N318" s="12" t="str">
        <f>+VLOOKUP(FACTURACION[[#This Row],[REFERENCIA]],CODINV,5,FALSE)</f>
        <v>HONEYWELL</v>
      </c>
      <c r="O318" s="2">
        <v>7</v>
      </c>
      <c r="P318" s="23">
        <v>263561</v>
      </c>
      <c r="Q318" s="24">
        <f>+FACTURACION[[#This Row],[CANTIDAD]]*FACTURACION[[#This Row],[VR UNITARIO]]/1000</f>
        <v>1844.9269999999999</v>
      </c>
      <c r="R318" s="3" t="str">
        <f>+VLOOKUP(FACTURACION[[#This Row],[NIT]],TABLACLIENTE,5,FALSE)</f>
        <v>IBAGUE</v>
      </c>
    </row>
    <row r="319" spans="3:18" s="11" customFormat="1" ht="11.25" customHeight="1">
      <c r="C319" s="13">
        <v>2013</v>
      </c>
      <c r="D319" s="17" t="s">
        <v>297</v>
      </c>
      <c r="E319" s="17">
        <f>MONTH(FACTURACION[[#This Row],[MES]]&amp;1)</f>
        <v>4</v>
      </c>
      <c r="F319" s="223">
        <f>DATE(FACTURACION[[#This Row],[AÑO]],FACTURACION[[#This Row],[Mes numero]],1)</f>
        <v>41365</v>
      </c>
      <c r="G319" s="159">
        <v>9596</v>
      </c>
      <c r="H319" s="20">
        <v>890208316</v>
      </c>
      <c r="I319" s="2" t="str">
        <f>+VLOOKUP(FACTURACION[[#This Row],[NIT]],TABLACLIENTE,2,FALSE)</f>
        <v xml:space="preserve">METROGAS DE COLOMBIA S.A. E.S.P.  (METROGAS S.A. E.S.P)
</v>
      </c>
      <c r="J319" s="2" t="s">
        <v>569</v>
      </c>
      <c r="K319" s="12" t="str">
        <f>+VLOOKUP(FACTURACION[[#This Row],[REFERENCIA]],CODINV,2,FALSE)</f>
        <v>MANGA 2" S600 H7</v>
      </c>
      <c r="L319" s="12" t="str">
        <f>IF(VLOOKUP(FACTURACION[[#This Row],[REFERENCIA]],CODINV,3,FALSE)=0,"",VLOOKUP(FACTURACION[[#This Row],[REFERENCIA]],CODINV,3,FALSE))</f>
        <v>73677P001</v>
      </c>
      <c r="M319" s="12" t="str">
        <f>+VLOOKUP(FACTURACION[[#This Row],[REFERENCIA]],CODINV,4,FALSE)</f>
        <v>MANGAS</v>
      </c>
      <c r="N319" s="12" t="str">
        <f>+VLOOKUP(FACTURACION[[#This Row],[REFERENCIA]],CODINV,5,FALSE)</f>
        <v>HONEYWELL</v>
      </c>
      <c r="O319" s="2">
        <v>2</v>
      </c>
      <c r="P319" s="23">
        <v>339902</v>
      </c>
      <c r="Q319" s="24">
        <f>+FACTURACION[[#This Row],[CANTIDAD]]*FACTURACION[[#This Row],[VR UNITARIO]]/1000</f>
        <v>679.80399999999997</v>
      </c>
      <c r="R319" s="3" t="str">
        <f>+VLOOKUP(FACTURACION[[#This Row],[NIT]],TABLACLIENTE,5,FALSE)</f>
        <v>FLORIDABLANCA</v>
      </c>
    </row>
    <row r="320" spans="3:18" s="11" customFormat="1" ht="11.25" customHeight="1">
      <c r="C320" s="13">
        <v>2013</v>
      </c>
      <c r="D320" s="17" t="s">
        <v>297</v>
      </c>
      <c r="E320" s="17">
        <f>MONTH(FACTURACION[[#This Row],[MES]]&amp;1)</f>
        <v>4</v>
      </c>
      <c r="F320" s="223">
        <f>DATE(FACTURACION[[#This Row],[AÑO]],FACTURACION[[#This Row],[Mes numero]],1)</f>
        <v>41365</v>
      </c>
      <c r="G320" s="159">
        <v>9595</v>
      </c>
      <c r="H320" s="20">
        <v>800021272</v>
      </c>
      <c r="I320" s="2" t="str">
        <f>+VLOOKUP(FACTURACION[[#This Row],[NIT]],TABLACLIENTE,2,FALSE)</f>
        <v>GASES DEL LLANO S.A. E.S.P (LLANOGAS S.A. E.S.P.)</v>
      </c>
      <c r="J320" s="3" t="s">
        <v>886</v>
      </c>
      <c r="K320" s="12" t="str">
        <f>+VLOOKUP(FACTURACION[[#This Row],[REFERENCIA]],CODINV,2,FALSE)</f>
        <v>FILTER ASSEMBLY (COMPOSITE)</v>
      </c>
      <c r="L320" s="12" t="str">
        <f>IF(VLOOKUP(FACTURACION[[#This Row],[REFERENCIA]],CODINV,3,FALSE)=0,"",VLOOKUP(FACTURACION[[#This Row],[REFERENCIA]],CODINV,3,FALSE))</f>
        <v>78480P001</v>
      </c>
      <c r="M320" s="12" t="str">
        <f>+VLOOKUP(FACTURACION[[#This Row],[REFERENCIA]],CODINV,4,FALSE)</f>
        <v>FILTROS</v>
      </c>
      <c r="N320" s="12" t="str">
        <f>+VLOOKUP(FACTURACION[[#This Row],[REFERENCIA]],CODINV,5,FALSE)</f>
        <v>HONEYWELL</v>
      </c>
      <c r="O320" s="2">
        <v>80</v>
      </c>
      <c r="P320" s="23">
        <v>50894</v>
      </c>
      <c r="Q320" s="24">
        <f>+FACTURACION[[#This Row],[CANTIDAD]]*FACTURACION[[#This Row],[VR UNITARIO]]/1000</f>
        <v>4071.52</v>
      </c>
      <c r="R320" s="3" t="str">
        <f>+VLOOKUP(FACTURACION[[#This Row],[NIT]],TABLACLIENTE,5,FALSE)</f>
        <v>VILLAVICENCIO</v>
      </c>
    </row>
    <row r="321" spans="3:18" s="11" customFormat="1" ht="11.25" customHeight="1">
      <c r="C321" s="13">
        <v>2013</v>
      </c>
      <c r="D321" s="17" t="s">
        <v>297</v>
      </c>
      <c r="E321" s="17">
        <f>MONTH(FACTURACION[[#This Row],[MES]]&amp;1)</f>
        <v>4</v>
      </c>
      <c r="F321" s="223">
        <f>DATE(FACTURACION[[#This Row],[AÑO]],FACTURACION[[#This Row],[Mes numero]],1)</f>
        <v>41365</v>
      </c>
      <c r="G321" s="159">
        <v>9581</v>
      </c>
      <c r="H321" s="20">
        <v>890908643</v>
      </c>
      <c r="I321" s="2" t="str">
        <f>+VLOOKUP(FACTURACION[[#This Row],[NIT]],TABLACLIENTE,2,FALSE)</f>
        <v>GASES DE ANTIOQUIA S.A. E.S.P.  (GAS ANTIOQUIA S.A. E.S.P.)</v>
      </c>
      <c r="J321" s="2" t="s">
        <v>744</v>
      </c>
      <c r="K321" s="12" t="str">
        <f>+VLOOKUP(FACTURACION[[#This Row],[REFERENCIA]],CODINV,2,FALSE)</f>
        <v>TARJETA MADRE</v>
      </c>
      <c r="L321" s="12" t="str">
        <f>IF(VLOOKUP(FACTURACION[[#This Row],[REFERENCIA]],CODINV,3,FALSE)=0,"",VLOOKUP(FACTURACION[[#This Row],[REFERENCIA]],CODINV,3,FALSE))</f>
        <v/>
      </c>
      <c r="M321" s="12" t="str">
        <f>+VLOOKUP(FACTURACION[[#This Row],[REFERENCIA]],CODINV,4,FALSE)</f>
        <v>REPUESTOS Y ACCESORIOS</v>
      </c>
      <c r="N321" s="12" t="str">
        <f>+VLOOKUP(FACTURACION[[#This Row],[REFERENCIA]],CODINV,5,FALSE)</f>
        <v>RED SEAL MEASUREMENT</v>
      </c>
      <c r="O321" s="2">
        <v>1</v>
      </c>
      <c r="P321" s="23">
        <v>1842117</v>
      </c>
      <c r="Q321" s="24">
        <f>+FACTURACION[[#This Row],[CANTIDAD]]*FACTURACION[[#This Row],[VR UNITARIO]]/1000</f>
        <v>1842.117</v>
      </c>
      <c r="R321" s="3" t="str">
        <f>+VLOOKUP(FACTURACION[[#This Row],[NIT]],TABLACLIENTE,5,FALSE)</f>
        <v>MEDELLIN</v>
      </c>
    </row>
    <row r="322" spans="3:18" s="11" customFormat="1" ht="11.25" customHeight="1">
      <c r="C322" s="13">
        <v>2013</v>
      </c>
      <c r="D322" s="17" t="s">
        <v>297</v>
      </c>
      <c r="E322" s="17">
        <f>MONTH(FACTURACION[[#This Row],[MES]]&amp;1)</f>
        <v>4</v>
      </c>
      <c r="F322" s="223">
        <f>DATE(FACTURACION[[#This Row],[AÑO]],FACTURACION[[#This Row],[Mes numero]],1)</f>
        <v>41365</v>
      </c>
      <c r="G322" s="159">
        <v>9581</v>
      </c>
      <c r="H322" s="20">
        <v>890908643</v>
      </c>
      <c r="I322" s="2" t="str">
        <f>+VLOOKUP(FACTURACION[[#This Row],[NIT]],TABLACLIENTE,2,FALSE)</f>
        <v>GASES DE ANTIOQUIA S.A. E.S.P.  (GAS ANTIOQUIA S.A. E.S.P.)</v>
      </c>
      <c r="J322" s="2" t="s">
        <v>401</v>
      </c>
      <c r="K322" s="12" t="str">
        <f>+VLOOKUP(FACTURACION[[#This Row],[REFERENCIA]],CODINV,2,FALSE)</f>
        <v>TARJETA FUENTE</v>
      </c>
      <c r="L322" s="12" t="str">
        <f>IF(VLOOKUP(FACTURACION[[#This Row],[REFERENCIA]],CODINV,3,FALSE)=0,"",VLOOKUP(FACTURACION[[#This Row],[REFERENCIA]],CODINV,3,FALSE))</f>
        <v/>
      </c>
      <c r="M322" s="12" t="str">
        <f>+VLOOKUP(FACTURACION[[#This Row],[REFERENCIA]],CODINV,4,FALSE)</f>
        <v>REPUESTOS Y ACCESORIOS</v>
      </c>
      <c r="N322" s="12" t="str">
        <f>+VLOOKUP(FACTURACION[[#This Row],[REFERENCIA]],CODINV,5,FALSE)</f>
        <v>RED SEAL MEASUREMENT</v>
      </c>
      <c r="O322" s="2">
        <v>1</v>
      </c>
      <c r="P322" s="23">
        <v>864596</v>
      </c>
      <c r="Q322" s="24">
        <f>+FACTURACION[[#This Row],[CANTIDAD]]*FACTURACION[[#This Row],[VR UNITARIO]]/1000</f>
        <v>864.596</v>
      </c>
      <c r="R322" s="3" t="str">
        <f>+VLOOKUP(FACTURACION[[#This Row],[NIT]],TABLACLIENTE,5,FALSE)</f>
        <v>MEDELLIN</v>
      </c>
    </row>
    <row r="323" spans="3:18" s="11" customFormat="1" ht="11.25" customHeight="1">
      <c r="C323" s="13">
        <v>2013</v>
      </c>
      <c r="D323" s="17" t="s">
        <v>297</v>
      </c>
      <c r="E323" s="17">
        <f>MONTH(FACTURACION[[#This Row],[MES]]&amp;1)</f>
        <v>4</v>
      </c>
      <c r="F323" s="223">
        <f>DATE(FACTURACION[[#This Row],[AÑO]],FACTURACION[[#This Row],[Mes numero]],1)</f>
        <v>41365</v>
      </c>
      <c r="G323" s="159">
        <v>9581</v>
      </c>
      <c r="H323" s="20">
        <v>890908643</v>
      </c>
      <c r="I323" s="2" t="str">
        <f>+VLOOKUP(FACTURACION[[#This Row],[NIT]],TABLACLIENTE,2,FALSE)</f>
        <v>GASES DE ANTIOQUIA S.A. E.S.P.  (GAS ANTIOQUIA S.A. E.S.P.)</v>
      </c>
      <c r="J323" s="2" t="s">
        <v>1252</v>
      </c>
      <c r="K323" s="12" t="str">
        <f>+VLOOKUP(FACTURACION[[#This Row],[REFERENCIA]],CODINV,2,FALSE)</f>
        <v>TARJETA ANALOGA</v>
      </c>
      <c r="L323" s="12" t="str">
        <f>IF(VLOOKUP(FACTURACION[[#This Row],[REFERENCIA]],CODINV,3,FALSE)=0,"",VLOOKUP(FACTURACION[[#This Row],[REFERENCIA]],CODINV,3,FALSE))</f>
        <v/>
      </c>
      <c r="M323" s="12" t="str">
        <f>+VLOOKUP(FACTURACION[[#This Row],[REFERENCIA]],CODINV,4,FALSE)</f>
        <v>REPUESTOS Y ACCESORIOS</v>
      </c>
      <c r="N323" s="12" t="str">
        <f>+VLOOKUP(FACTURACION[[#This Row],[REFERENCIA]],CODINV,5,FALSE)</f>
        <v>RED SEAL MEASUREMENT</v>
      </c>
      <c r="O323" s="2">
        <v>2</v>
      </c>
      <c r="P323" s="23">
        <v>596142</v>
      </c>
      <c r="Q323" s="24">
        <f>+FACTURACION[[#This Row],[CANTIDAD]]*FACTURACION[[#This Row],[VR UNITARIO]]/1000</f>
        <v>1192.2840000000001</v>
      </c>
      <c r="R323" s="3" t="str">
        <f>+VLOOKUP(FACTURACION[[#This Row],[NIT]],TABLACLIENTE,5,FALSE)</f>
        <v>MEDELLIN</v>
      </c>
    </row>
    <row r="324" spans="3:18" s="11" customFormat="1" ht="11.25" customHeight="1">
      <c r="C324" s="13">
        <v>2013</v>
      </c>
      <c r="D324" s="17" t="s">
        <v>297</v>
      </c>
      <c r="E324" s="17">
        <f>MONTH(FACTURACION[[#This Row],[MES]]&amp;1)</f>
        <v>4</v>
      </c>
      <c r="F324" s="223">
        <f>DATE(FACTURACION[[#This Row],[AÑO]],FACTURACION[[#This Row],[Mes numero]],1)</f>
        <v>41365</v>
      </c>
      <c r="G324" s="159">
        <v>9619</v>
      </c>
      <c r="H324" s="25">
        <v>890200919</v>
      </c>
      <c r="I324" s="3" t="str">
        <f>+VLOOKUP(FACTURACION[[#This Row],[NIT]],TABLACLIENTE,2,FALSE)</f>
        <v>GAS DE SANTANDER S.A. E.S.P.</v>
      </c>
      <c r="J324" s="2" t="s">
        <v>913</v>
      </c>
      <c r="K324" s="12" t="str">
        <f>+VLOOKUP(FACTURACION[[#This Row],[REFERENCIA]],CODINV,2,FALSE)</f>
        <v>TECLADO</v>
      </c>
      <c r="L324" s="12" t="str">
        <f>IF(VLOOKUP(FACTURACION[[#This Row],[REFERENCIA]],CODINV,3,FALSE)=0,"",VLOOKUP(FACTURACION[[#This Row],[REFERENCIA]],CODINV,3,FALSE))</f>
        <v/>
      </c>
      <c r="M324" s="12" t="str">
        <f>+VLOOKUP(FACTURACION[[#This Row],[REFERENCIA]],CODINV,4,FALSE)</f>
        <v>REPUESTOS Y ACCESORIOS</v>
      </c>
      <c r="N324" s="12" t="str">
        <f>+VLOOKUP(FACTURACION[[#This Row],[REFERENCIA]],CODINV,5,FALSE)</f>
        <v>RED SEAL MEASUREMENT</v>
      </c>
      <c r="O324" s="2">
        <v>3</v>
      </c>
      <c r="P324" s="23">
        <v>135000</v>
      </c>
      <c r="Q324" s="24">
        <f>+FACTURACION[[#This Row],[CANTIDAD]]*FACTURACION[[#This Row],[VR UNITARIO]]/1000</f>
        <v>405</v>
      </c>
      <c r="R324" s="3" t="str">
        <f>+VLOOKUP(FACTURACION[[#This Row],[NIT]],TABLACLIENTE,5,FALSE)</f>
        <v>GIRON</v>
      </c>
    </row>
    <row r="325" spans="3:18" s="11" customFormat="1" ht="11.25" customHeight="1">
      <c r="C325" s="13">
        <v>2013</v>
      </c>
      <c r="D325" s="17" t="s">
        <v>297</v>
      </c>
      <c r="E325" s="17">
        <f>MONTH(FACTURACION[[#This Row],[MES]]&amp;1)</f>
        <v>4</v>
      </c>
      <c r="F325" s="223">
        <f>DATE(FACTURACION[[#This Row],[AÑO]],FACTURACION[[#This Row],[Mes numero]],1)</f>
        <v>41365</v>
      </c>
      <c r="G325" s="159">
        <v>9581</v>
      </c>
      <c r="H325" s="20">
        <v>890908643</v>
      </c>
      <c r="I325" s="2" t="str">
        <f>+VLOOKUP(FACTURACION[[#This Row],[NIT]],TABLACLIENTE,2,FALSE)</f>
        <v>GASES DE ANTIOQUIA S.A. E.S.P.  (GAS ANTIOQUIA S.A. E.S.P.)</v>
      </c>
      <c r="J325" s="2" t="s">
        <v>117</v>
      </c>
      <c r="K325" s="12" t="str">
        <f>+VLOOKUP(FACTURACION[[#This Row],[REFERENCIA]],CODINV,2,FALSE)</f>
        <v>CHIP DE COMUNICACIONES</v>
      </c>
      <c r="L325" s="12" t="str">
        <f>IF(VLOOKUP(FACTURACION[[#This Row],[REFERENCIA]],CODINV,3,FALSE)=0,"",VLOOKUP(FACTURACION[[#This Row],[REFERENCIA]],CODINV,3,FALSE))</f>
        <v/>
      </c>
      <c r="M325" s="12" t="str">
        <f>+VLOOKUP(FACTURACION[[#This Row],[REFERENCIA]],CODINV,4,FALSE)</f>
        <v>REPUESTOS Y ACCESORIOS</v>
      </c>
      <c r="N325" s="12" t="str">
        <f>+VLOOKUP(FACTURACION[[#This Row],[REFERENCIA]],CODINV,5,FALSE)</f>
        <v>RED SEAL MEASUREMENT</v>
      </c>
      <c r="O325" s="2">
        <v>4</v>
      </c>
      <c r="P325" s="23">
        <v>38668</v>
      </c>
      <c r="Q325" s="24">
        <f>+FACTURACION[[#This Row],[CANTIDAD]]*FACTURACION[[#This Row],[VR UNITARIO]]/1000</f>
        <v>154.672</v>
      </c>
      <c r="R325" s="3" t="str">
        <f>+VLOOKUP(FACTURACION[[#This Row],[NIT]],TABLACLIENTE,5,FALSE)</f>
        <v>MEDELLIN</v>
      </c>
    </row>
    <row r="326" spans="3:18" s="11" customFormat="1" ht="11.25" customHeight="1">
      <c r="C326" s="13">
        <v>2013</v>
      </c>
      <c r="D326" s="17" t="s">
        <v>297</v>
      </c>
      <c r="E326" s="17">
        <f>MONTH(FACTURACION[[#This Row],[MES]]&amp;1)</f>
        <v>4</v>
      </c>
      <c r="F326" s="223">
        <f>DATE(FACTURACION[[#This Row],[AÑO]],FACTURACION[[#This Row],[Mes numero]],1)</f>
        <v>41365</v>
      </c>
      <c r="G326" s="159">
        <v>9581</v>
      </c>
      <c r="H326" s="20">
        <v>890908643</v>
      </c>
      <c r="I326" s="2" t="str">
        <f>+VLOOKUP(FACTURACION[[#This Row],[NIT]],TABLACLIENTE,2,FALSE)</f>
        <v>GASES DE ANTIOQUIA S.A. E.S.P.  (GAS ANTIOQUIA S.A. E.S.P.)</v>
      </c>
      <c r="J326" s="2" t="s">
        <v>123</v>
      </c>
      <c r="K326" s="12" t="str">
        <f>+VLOOKUP(FACTURACION[[#This Row],[REFERENCIA]],CODINV,2,FALSE)</f>
        <v>MICROPROCESADOR</v>
      </c>
      <c r="L326" s="12" t="str">
        <f>IF(VLOOKUP(FACTURACION[[#This Row],[REFERENCIA]],CODINV,3,FALSE)=0,"",VLOOKUP(FACTURACION[[#This Row],[REFERENCIA]],CODINV,3,FALSE))</f>
        <v/>
      </c>
      <c r="M326" s="12" t="str">
        <f>+VLOOKUP(FACTURACION[[#This Row],[REFERENCIA]],CODINV,4,FALSE)</f>
        <v>REPUESTOS Y ACCESORIOS</v>
      </c>
      <c r="N326" s="12" t="str">
        <f>+VLOOKUP(FACTURACION[[#This Row],[REFERENCIA]],CODINV,5,FALSE)</f>
        <v>RED SEAL MEASUREMENT</v>
      </c>
      <c r="O326" s="2">
        <v>1</v>
      </c>
      <c r="P326" s="23">
        <v>315801</v>
      </c>
      <c r="Q326" s="24">
        <f>+FACTURACION[[#This Row],[CANTIDAD]]*FACTURACION[[#This Row],[VR UNITARIO]]/1000</f>
        <v>315.80099999999999</v>
      </c>
      <c r="R326" s="3" t="str">
        <f>+VLOOKUP(FACTURACION[[#This Row],[NIT]],TABLACLIENTE,5,FALSE)</f>
        <v>MEDELLIN</v>
      </c>
    </row>
    <row r="327" spans="3:18" s="11" customFormat="1" ht="11.25" customHeight="1">
      <c r="C327" s="13">
        <v>2013</v>
      </c>
      <c r="D327" s="17" t="s">
        <v>297</v>
      </c>
      <c r="E327" s="17">
        <f>MONTH(FACTURACION[[#This Row],[MES]]&amp;1)</f>
        <v>4</v>
      </c>
      <c r="F327" s="223">
        <f>DATE(FACTURACION[[#This Row],[AÑO]],FACTURACION[[#This Row],[Mes numero]],1)</f>
        <v>41365</v>
      </c>
      <c r="G327" s="159">
        <v>9581</v>
      </c>
      <c r="H327" s="20">
        <v>890908643</v>
      </c>
      <c r="I327" s="2" t="str">
        <f>+VLOOKUP(FACTURACION[[#This Row],[NIT]],TABLACLIENTE,2,FALSE)</f>
        <v>GASES DE ANTIOQUIA S.A. E.S.P.  (GAS ANTIOQUIA S.A. E.S.P.)</v>
      </c>
      <c r="J327" s="2" t="s">
        <v>914</v>
      </c>
      <c r="K327" s="12" t="str">
        <f>+VLOOKUP(FACTURACION[[#This Row],[REFERENCIA]],CODINV,2,FALSE)</f>
        <v>DISPLAY LCD MASICO Y TROYA</v>
      </c>
      <c r="L327" s="12" t="str">
        <f>IF(VLOOKUP(FACTURACION[[#This Row],[REFERENCIA]],CODINV,3,FALSE)=0,"",VLOOKUP(FACTURACION[[#This Row],[REFERENCIA]],CODINV,3,FALSE))</f>
        <v/>
      </c>
      <c r="M327" s="12" t="str">
        <f>+VLOOKUP(FACTURACION[[#This Row],[REFERENCIA]],CODINV,4,FALSE)</f>
        <v>REPUESTOS Y ACCESORIOS</v>
      </c>
      <c r="N327" s="12" t="str">
        <f>+VLOOKUP(FACTURACION[[#This Row],[REFERENCIA]],CODINV,5,FALSE)</f>
        <v>RED SEAL MEASUREMENT</v>
      </c>
      <c r="O327" s="2">
        <v>1</v>
      </c>
      <c r="P327" s="23">
        <v>149970</v>
      </c>
      <c r="Q327" s="24">
        <f>+FACTURACION[[#This Row],[CANTIDAD]]*FACTURACION[[#This Row],[VR UNITARIO]]/1000</f>
        <v>149.97</v>
      </c>
      <c r="R327" s="3" t="str">
        <f>+VLOOKUP(FACTURACION[[#This Row],[NIT]],TABLACLIENTE,5,FALSE)</f>
        <v>MEDELLIN</v>
      </c>
    </row>
    <row r="328" spans="3:18" s="11" customFormat="1" ht="11.25" customHeight="1">
      <c r="C328" s="13">
        <v>2013</v>
      </c>
      <c r="D328" s="17" t="s">
        <v>297</v>
      </c>
      <c r="E328" s="17">
        <f>MONTH(FACTURACION[[#This Row],[MES]]&amp;1)</f>
        <v>4</v>
      </c>
      <c r="F328" s="223">
        <f>DATE(FACTURACION[[#This Row],[AÑO]],FACTURACION[[#This Row],[Mes numero]],1)</f>
        <v>41365</v>
      </c>
      <c r="G328" s="159">
        <v>9581</v>
      </c>
      <c r="H328" s="20">
        <v>890908643</v>
      </c>
      <c r="I328" s="2" t="str">
        <f>+VLOOKUP(FACTURACION[[#This Row],[NIT]],TABLACLIENTE,2,FALSE)</f>
        <v>GASES DE ANTIOQUIA S.A. E.S.P.  (GAS ANTIOQUIA S.A. E.S.P.)</v>
      </c>
      <c r="J328" s="2" t="s">
        <v>410</v>
      </c>
      <c r="K328" s="12" t="str">
        <f>+VLOOKUP(FACTURACION[[#This Row],[REFERENCIA]],CODINV,2,FALSE)</f>
        <v>PICOS FUSIBLES 1 A</v>
      </c>
      <c r="L328" s="12" t="str">
        <f>IF(VLOOKUP(FACTURACION[[#This Row],[REFERENCIA]],CODINV,3,FALSE)=0,"",VLOOKUP(FACTURACION[[#This Row],[REFERENCIA]],CODINV,3,FALSE))</f>
        <v/>
      </c>
      <c r="M328" s="12" t="str">
        <f>+VLOOKUP(FACTURACION[[#This Row],[REFERENCIA]],CODINV,4,FALSE)</f>
        <v>REPUESTOS Y ACCESORIOS</v>
      </c>
      <c r="N328" s="12" t="str">
        <f>+VLOOKUP(FACTURACION[[#This Row],[REFERENCIA]],CODINV,5,FALSE)</f>
        <v>RED SEAL MEASUREMENT</v>
      </c>
      <c r="O328" s="2">
        <v>1</v>
      </c>
      <c r="P328" s="23">
        <v>8204</v>
      </c>
      <c r="Q328" s="24">
        <f>+FACTURACION[[#This Row],[CANTIDAD]]*FACTURACION[[#This Row],[VR UNITARIO]]/1000</f>
        <v>8.2040000000000006</v>
      </c>
      <c r="R328" s="3" t="str">
        <f>+VLOOKUP(FACTURACION[[#This Row],[NIT]],TABLACLIENTE,5,FALSE)</f>
        <v>MEDELLIN</v>
      </c>
    </row>
    <row r="329" spans="3:18" s="11" customFormat="1" ht="11.25" customHeight="1">
      <c r="C329" s="13">
        <v>2013</v>
      </c>
      <c r="D329" s="17" t="s">
        <v>297</v>
      </c>
      <c r="E329" s="17">
        <f>MONTH(FACTURACION[[#This Row],[MES]]&amp;1)</f>
        <v>4</v>
      </c>
      <c r="F329" s="223">
        <f>DATE(FACTURACION[[#This Row],[AÑO]],FACTURACION[[#This Row],[Mes numero]],1)</f>
        <v>41365</v>
      </c>
      <c r="G329" s="159">
        <v>9614</v>
      </c>
      <c r="H329" s="20">
        <v>860510723</v>
      </c>
      <c r="I329" s="2" t="str">
        <f>+VLOOKUP(FACTURACION[[#This Row],[NIT]],TABLACLIENTE,2,FALSE)</f>
        <v>SAENA DE COLOMBIA S.A.</v>
      </c>
      <c r="J329" s="2" t="s">
        <v>223</v>
      </c>
      <c r="K329" s="12" t="str">
        <f>+VLOOKUP(FACTURACION[[#This Row],[REFERENCIA]],CODINV,2,FALSE)</f>
        <v>REGULADOR ALTA PRESION 3/4" 3-30</v>
      </c>
      <c r="L329" s="12" t="str">
        <f>IF(VLOOKUP(FACTURACION[[#This Row],[REFERENCIA]],CODINV,3,FALSE)=0,"",VLOOKUP(FACTURACION[[#This Row],[REFERENCIA]],CODINV,3,FALSE))</f>
        <v>1586VN</v>
      </c>
      <c r="M329" s="12" t="str">
        <f>+VLOOKUP(FACTURACION[[#This Row],[REFERENCIA]],CODINV,4,FALSE)</f>
        <v>REGULADORES</v>
      </c>
      <c r="N329" s="12" t="str">
        <f>+VLOOKUP(FACTURACION[[#This Row],[REFERENCIA]],CODINV,5,FALSE)</f>
        <v>REGO</v>
      </c>
      <c r="O329" s="2">
        <v>2</v>
      </c>
      <c r="P329" s="23">
        <v>306000</v>
      </c>
      <c r="Q329" s="24">
        <f>+FACTURACION[[#This Row],[CANTIDAD]]*FACTURACION[[#This Row],[VR UNITARIO]]/1000</f>
        <v>612</v>
      </c>
      <c r="R329" s="3" t="str">
        <f>+VLOOKUP(FACTURACION[[#This Row],[NIT]],TABLACLIENTE,5,FALSE)</f>
        <v>BOGOTÁ D.C.</v>
      </c>
    </row>
    <row r="330" spans="3:18" s="11" customFormat="1" ht="11.25" customHeight="1">
      <c r="C330" s="13">
        <v>2013</v>
      </c>
      <c r="D330" s="17" t="s">
        <v>297</v>
      </c>
      <c r="E330" s="17">
        <f>MONTH(FACTURACION[[#This Row],[MES]]&amp;1)</f>
        <v>4</v>
      </c>
      <c r="F330" s="223">
        <f>DATE(FACTURACION[[#This Row],[AÑO]],FACTURACION[[#This Row],[Mes numero]],1)</f>
        <v>41365</v>
      </c>
      <c r="G330" s="159">
        <v>9584</v>
      </c>
      <c r="H330" s="20">
        <v>830065383</v>
      </c>
      <c r="I330" s="12" t="str">
        <f>+VLOOKUP(FACTURACION[[#This Row],[NIT]],TABLACLIENTE,2,FALSE)</f>
        <v>ALKENOS LTDA</v>
      </c>
      <c r="J330" s="2" t="s">
        <v>751</v>
      </c>
      <c r="K330" s="12" t="str">
        <f>+VLOOKUP(FACTURACION[[#This Row],[REFERENCIA]],CODINV,2,FALSE)</f>
        <v>REGULADOR ALTA PRESION 1/4" NPT 1-15 PSI</v>
      </c>
      <c r="L330" s="12" t="str">
        <f>IF(VLOOKUP(FACTURACION[[#This Row],[REFERENCIA]],CODINV,3,FALSE)=0,"",VLOOKUP(FACTURACION[[#This Row],[REFERENCIA]],CODINV,3,FALSE))</f>
        <v>597FA</v>
      </c>
      <c r="M330" s="12" t="str">
        <f>+VLOOKUP(FACTURACION[[#This Row],[REFERENCIA]],CODINV,4,FALSE)</f>
        <v>REGULADORES</v>
      </c>
      <c r="N330" s="12" t="str">
        <f>+VLOOKUP(FACTURACION[[#This Row],[REFERENCIA]],CODINV,5,FALSE)</f>
        <v>REGO</v>
      </c>
      <c r="O330" s="2">
        <v>1</v>
      </c>
      <c r="P330" s="23">
        <v>68000</v>
      </c>
      <c r="Q330" s="24">
        <f>+FACTURACION[[#This Row],[CANTIDAD]]*FACTURACION[[#This Row],[VR UNITARIO]]/1000</f>
        <v>68</v>
      </c>
      <c r="R330" s="3" t="str">
        <f>+VLOOKUP(FACTURACION[[#This Row],[NIT]],TABLACLIENTE,5,FALSE)</f>
        <v>BOGOTÁ D.C.</v>
      </c>
    </row>
    <row r="331" spans="3:18" s="11" customFormat="1" ht="11.25" customHeight="1">
      <c r="C331" s="13">
        <v>2013</v>
      </c>
      <c r="D331" s="17" t="s">
        <v>297</v>
      </c>
      <c r="E331" s="17">
        <f>MONTH(FACTURACION[[#This Row],[MES]]&amp;1)</f>
        <v>4</v>
      </c>
      <c r="F331" s="223">
        <f>DATE(FACTURACION[[#This Row],[AÑO]],FACTURACION[[#This Row],[Mes numero]],1)</f>
        <v>41365</v>
      </c>
      <c r="G331" s="159">
        <v>9579</v>
      </c>
      <c r="H331" s="20">
        <v>900362180</v>
      </c>
      <c r="I331" s="2" t="str">
        <f>+VLOOKUP(FACTURACION[[#This Row],[NIT]],TABLACLIENTE,2,FALSE)</f>
        <v xml:space="preserve">EQUIPOS Y SERVICIOS ALOSAN S A S </v>
      </c>
      <c r="J331" s="2" t="s">
        <v>751</v>
      </c>
      <c r="K331" s="12" t="str">
        <f>+VLOOKUP(FACTURACION[[#This Row],[REFERENCIA]],CODINV,2,FALSE)</f>
        <v>REGULADOR ALTA PRESION 1/4" NPT 1-15 PSI</v>
      </c>
      <c r="L331" s="12" t="str">
        <f>IF(VLOOKUP(FACTURACION[[#This Row],[REFERENCIA]],CODINV,3,FALSE)=0,"",VLOOKUP(FACTURACION[[#This Row],[REFERENCIA]],CODINV,3,FALSE))</f>
        <v>597FA</v>
      </c>
      <c r="M331" s="12" t="str">
        <f>+VLOOKUP(FACTURACION[[#This Row],[REFERENCIA]],CODINV,4,FALSE)</f>
        <v>REGULADORES</v>
      </c>
      <c r="N331" s="12" t="str">
        <f>+VLOOKUP(FACTURACION[[#This Row],[REFERENCIA]],CODINV,5,FALSE)</f>
        <v>REGO</v>
      </c>
      <c r="O331" s="2">
        <v>5</v>
      </c>
      <c r="P331" s="23">
        <v>65000</v>
      </c>
      <c r="Q331" s="24">
        <f>+FACTURACION[[#This Row],[CANTIDAD]]*FACTURACION[[#This Row],[VR UNITARIO]]/1000</f>
        <v>325</v>
      </c>
      <c r="R331" s="3" t="str">
        <f>+VLOOKUP(FACTURACION[[#This Row],[NIT]],TABLACLIENTE,5,FALSE)</f>
        <v>BOGOTÁ D.C.</v>
      </c>
    </row>
    <row r="332" spans="3:18" s="11" customFormat="1" ht="11.25" customHeight="1">
      <c r="C332" s="13">
        <v>2013</v>
      </c>
      <c r="D332" s="17" t="s">
        <v>297</v>
      </c>
      <c r="E332" s="17">
        <f>MONTH(FACTURACION[[#This Row],[MES]]&amp;1)</f>
        <v>4</v>
      </c>
      <c r="F332" s="223">
        <f>DATE(FACTURACION[[#This Row],[AÑO]],FACTURACION[[#This Row],[Mes numero]],1)</f>
        <v>41365</v>
      </c>
      <c r="G332" s="159">
        <v>9610</v>
      </c>
      <c r="H332" s="20">
        <v>800074033</v>
      </c>
      <c r="I332" s="2" t="str">
        <f>+VLOOKUP(FACTURACION[[#This Row],[NIT]],TABLACLIENTE,2,FALSE)</f>
        <v>COMPAÑIAS ASOCIADAS DE GAS S.A. E.S.P (ASOGAS SA ESP)</v>
      </c>
      <c r="J332" s="2" t="s">
        <v>115</v>
      </c>
      <c r="K332" s="12" t="str">
        <f>+VLOOKUP(FACTURACION[[#This Row],[REFERENCIA]],CODINV,2,FALSE)</f>
        <v>VALVULA DE SERVICIO 3/4" X 3/8"</v>
      </c>
      <c r="L332" s="12" t="str">
        <f>IF(VLOOKUP(FACTURACION[[#This Row],[REFERENCIA]],CODINV,3,FALSE)=0,"",VLOOKUP(FACTURACION[[#This Row],[REFERENCIA]],CODINV,3,FALSE))</f>
        <v>9101P5</v>
      </c>
      <c r="M332" s="12" t="str">
        <f>+VLOOKUP(FACTURACION[[#This Row],[REFERENCIA]],CODINV,4,FALSE)</f>
        <v>VÁLVULAS Y MULTIVÁLVULAS</v>
      </c>
      <c r="N332" s="12" t="str">
        <f>+VLOOKUP(FACTURACION[[#This Row],[REFERENCIA]],CODINV,5,FALSE)</f>
        <v>REGO</v>
      </c>
      <c r="O332" s="2">
        <v>1</v>
      </c>
      <c r="P332" s="23">
        <v>25750</v>
      </c>
      <c r="Q332" s="24">
        <f>+FACTURACION[[#This Row],[CANTIDAD]]*FACTURACION[[#This Row],[VR UNITARIO]]/1000</f>
        <v>25.75</v>
      </c>
      <c r="R332" s="3" t="str">
        <f>+VLOOKUP(FACTURACION[[#This Row],[NIT]],TABLACLIENTE,5,FALSE)</f>
        <v>MOSQUERA</v>
      </c>
    </row>
    <row r="333" spans="3:18" s="11" customFormat="1" ht="11.25" customHeight="1">
      <c r="C333" s="13">
        <v>2013</v>
      </c>
      <c r="D333" s="17" t="s">
        <v>297</v>
      </c>
      <c r="E333" s="17">
        <f>MONTH(FACTURACION[[#This Row],[MES]]&amp;1)</f>
        <v>4</v>
      </c>
      <c r="F333" s="223">
        <f>DATE(FACTURACION[[#This Row],[AÑO]],FACTURACION[[#This Row],[Mes numero]],1)</f>
        <v>41365</v>
      </c>
      <c r="G333" s="159">
        <v>9629</v>
      </c>
      <c r="H333" s="20">
        <v>830137252</v>
      </c>
      <c r="I333" s="2" t="str">
        <f>+VLOOKUP(FACTURACION[[#This Row],[NIT]],TABLACLIENTE,2,FALSE)</f>
        <v>SAGENCO SAS</v>
      </c>
      <c r="J333" s="2" t="s">
        <v>30</v>
      </c>
      <c r="K333" s="12" t="str">
        <f>+VLOOKUP(FACTURACION[[#This Row],[REFERENCIA]],CODINV,2,FALSE)</f>
        <v>KIT DE SERVICIO PARA MULTIVALVULA</v>
      </c>
      <c r="L333" s="12" t="str">
        <f>IF(VLOOKUP(FACTURACION[[#This Row],[REFERENCIA]],CODINV,3,FALSE)=0,"",VLOOKUP(FACTURACION[[#This Row],[REFERENCIA]],CODINV,3,FALSE))</f>
        <v>19104-50</v>
      </c>
      <c r="M333" s="12" t="str">
        <f>+VLOOKUP(FACTURACION[[#This Row],[REFERENCIA]],CODINV,4,FALSE)</f>
        <v>REPUESTOS Y ACCESORIOS</v>
      </c>
      <c r="N333" s="12" t="str">
        <f>+VLOOKUP(FACTURACION[[#This Row],[REFERENCIA]],CODINV,5,FALSE)</f>
        <v>REGO</v>
      </c>
      <c r="O333" s="2">
        <v>2</v>
      </c>
      <c r="P333" s="23">
        <v>27000</v>
      </c>
      <c r="Q333" s="24">
        <f>+FACTURACION[[#This Row],[CANTIDAD]]*FACTURACION[[#This Row],[VR UNITARIO]]/1000</f>
        <v>54</v>
      </c>
      <c r="R333" s="3" t="str">
        <f>+VLOOKUP(FACTURACION[[#This Row],[NIT]],TABLACLIENTE,5,FALSE)</f>
        <v>BOGOTÁ D.C.</v>
      </c>
    </row>
    <row r="334" spans="3:18" s="11" customFormat="1" ht="11.25" customHeight="1">
      <c r="C334" s="13">
        <v>2013</v>
      </c>
      <c r="D334" s="17" t="s">
        <v>297</v>
      </c>
      <c r="E334" s="17">
        <f>MONTH(FACTURACION[[#This Row],[MES]]&amp;1)</f>
        <v>4</v>
      </c>
      <c r="F334" s="223">
        <f>DATE(FACTURACION[[#This Row],[AÑO]],FACTURACION[[#This Row],[Mes numero]],1)</f>
        <v>41365</v>
      </c>
      <c r="G334" s="159">
        <v>9585</v>
      </c>
      <c r="H334" s="20">
        <v>830137252</v>
      </c>
      <c r="I334" s="2" t="str">
        <f>+VLOOKUP(FACTURACION[[#This Row],[NIT]],TABLACLIENTE,2,FALSE)</f>
        <v>SAGENCO SAS</v>
      </c>
      <c r="J334" s="2" t="s">
        <v>106</v>
      </c>
      <c r="K334" s="12" t="str">
        <f>+VLOOKUP(FACTURACION[[#This Row],[REFERENCIA]],CODINV,2,FALSE)</f>
        <v>MULTIVALVE / MULTIVALVULA 3/4"</v>
      </c>
      <c r="L334" s="12" t="str">
        <f>IF(VLOOKUP(FACTURACION[[#This Row],[REFERENCIA]],CODINV,3,FALSE)=0,"",VLOOKUP(FACTURACION[[#This Row],[REFERENCIA]],CODINV,3,FALSE))</f>
        <v>7556R12.0</v>
      </c>
      <c r="M334" s="12" t="str">
        <f>+VLOOKUP(FACTURACION[[#This Row],[REFERENCIA]],CODINV,4,FALSE)</f>
        <v>VÁLVULAS Y MULTIVÁLVULAS</v>
      </c>
      <c r="N334" s="12" t="str">
        <f>+VLOOKUP(FACTURACION[[#This Row],[REFERENCIA]],CODINV,5,FALSE)</f>
        <v>REGO</v>
      </c>
      <c r="O334" s="2">
        <v>1</v>
      </c>
      <c r="P334" s="23">
        <v>68000</v>
      </c>
      <c r="Q334" s="24">
        <f>+FACTURACION[[#This Row],[CANTIDAD]]*FACTURACION[[#This Row],[VR UNITARIO]]/1000</f>
        <v>68</v>
      </c>
      <c r="R334" s="3" t="str">
        <f>+VLOOKUP(FACTURACION[[#This Row],[NIT]],TABLACLIENTE,5,FALSE)</f>
        <v>BOGOTÁ D.C.</v>
      </c>
    </row>
    <row r="335" spans="3:18" s="11" customFormat="1" ht="11.25" customHeight="1">
      <c r="C335" s="13">
        <v>2013</v>
      </c>
      <c r="D335" s="17" t="s">
        <v>297</v>
      </c>
      <c r="E335" s="17">
        <f>MONTH(FACTURACION[[#This Row],[MES]]&amp;1)</f>
        <v>4</v>
      </c>
      <c r="F335" s="223">
        <f>DATE(FACTURACION[[#This Row],[AÑO]],FACTURACION[[#This Row],[Mes numero]],1)</f>
        <v>41365</v>
      </c>
      <c r="G335" s="159">
        <v>9611</v>
      </c>
      <c r="H335" s="20">
        <v>830137252</v>
      </c>
      <c r="I335" s="2" t="str">
        <f>+VLOOKUP(FACTURACION[[#This Row],[NIT]],TABLACLIENTE,2,FALSE)</f>
        <v>SAGENCO SAS</v>
      </c>
      <c r="J335" s="2" t="s">
        <v>33</v>
      </c>
      <c r="K335" s="12" t="str">
        <f>+VLOOKUP(FACTURACION[[#This Row],[REFERENCIA]],CODINV,2,FALSE)</f>
        <v>KIT DE LLENADO PARA MULTIVALVULA</v>
      </c>
      <c r="L335" s="12" t="str">
        <f>IF(VLOOKUP(FACTURACION[[#This Row],[REFERENCIA]],CODINV,3,FALSE)=0,"",VLOOKUP(FACTURACION[[#This Row],[REFERENCIA]],CODINV,3,FALSE))</f>
        <v>8475-50</v>
      </c>
      <c r="M335" s="12" t="str">
        <f>+VLOOKUP(FACTURACION[[#This Row],[REFERENCIA]],CODINV,4,FALSE)</f>
        <v>REPUESTOS Y ACCESORIOS</v>
      </c>
      <c r="N335" s="12" t="str">
        <f>+VLOOKUP(FACTURACION[[#This Row],[REFERENCIA]],CODINV,5,FALSE)</f>
        <v>REGO</v>
      </c>
      <c r="O335" s="2">
        <v>1</v>
      </c>
      <c r="P335" s="23">
        <v>50000</v>
      </c>
      <c r="Q335" s="24">
        <f>+FACTURACION[[#This Row],[CANTIDAD]]*FACTURACION[[#This Row],[VR UNITARIO]]/1000</f>
        <v>50</v>
      </c>
      <c r="R335" s="3" t="str">
        <f>+VLOOKUP(FACTURACION[[#This Row],[NIT]],TABLACLIENTE,5,FALSE)</f>
        <v>BOGOTÁ D.C.</v>
      </c>
    </row>
    <row r="336" spans="3:18" s="11" customFormat="1" ht="11.25" customHeight="1">
      <c r="C336" s="13">
        <v>2013</v>
      </c>
      <c r="D336" s="17" t="s">
        <v>297</v>
      </c>
      <c r="E336" s="17">
        <f>MONTH(FACTURACION[[#This Row],[MES]]&amp;1)</f>
        <v>4</v>
      </c>
      <c r="F336" s="223">
        <f>DATE(FACTURACION[[#This Row],[AÑO]],FACTURACION[[#This Row],[Mes numero]],1)</f>
        <v>41365</v>
      </c>
      <c r="G336" s="159">
        <v>9629</v>
      </c>
      <c r="H336" s="20">
        <v>830137252</v>
      </c>
      <c r="I336" s="2" t="str">
        <f>+VLOOKUP(FACTURACION[[#This Row],[NIT]],TABLACLIENTE,2,FALSE)</f>
        <v>SAGENCO SAS</v>
      </c>
      <c r="J336" s="2" t="s">
        <v>33</v>
      </c>
      <c r="K336" s="12" t="str">
        <f>+VLOOKUP(FACTURACION[[#This Row],[REFERENCIA]],CODINV,2,FALSE)</f>
        <v>KIT DE LLENADO PARA MULTIVALVULA</v>
      </c>
      <c r="L336" s="12" t="str">
        <f>IF(VLOOKUP(FACTURACION[[#This Row],[REFERENCIA]],CODINV,3,FALSE)=0,"",VLOOKUP(FACTURACION[[#This Row],[REFERENCIA]],CODINV,3,FALSE))</f>
        <v>8475-50</v>
      </c>
      <c r="M336" s="12" t="str">
        <f>+VLOOKUP(FACTURACION[[#This Row],[REFERENCIA]],CODINV,4,FALSE)</f>
        <v>REPUESTOS Y ACCESORIOS</v>
      </c>
      <c r="N336" s="12" t="str">
        <f>+VLOOKUP(FACTURACION[[#This Row],[REFERENCIA]],CODINV,5,FALSE)</f>
        <v>REGO</v>
      </c>
      <c r="O336" s="2">
        <v>2</v>
      </c>
      <c r="P336" s="23">
        <v>50000</v>
      </c>
      <c r="Q336" s="24">
        <f>+FACTURACION[[#This Row],[CANTIDAD]]*FACTURACION[[#This Row],[VR UNITARIO]]/1000</f>
        <v>100</v>
      </c>
      <c r="R336" s="3" t="str">
        <f>+VLOOKUP(FACTURACION[[#This Row],[NIT]],TABLACLIENTE,5,FALSE)</f>
        <v>BOGOTÁ D.C.</v>
      </c>
    </row>
    <row r="337" spans="3:18" s="11" customFormat="1" ht="11.25" customHeight="1">
      <c r="C337" s="13">
        <v>2013</v>
      </c>
      <c r="D337" s="17" t="s">
        <v>297</v>
      </c>
      <c r="E337" s="17">
        <f>MONTH(FACTURACION[[#This Row],[MES]]&amp;1)</f>
        <v>4</v>
      </c>
      <c r="F337" s="223">
        <f>DATE(FACTURACION[[#This Row],[AÑO]],FACTURACION[[#This Row],[Mes numero]],1)</f>
        <v>41365</v>
      </c>
      <c r="G337" s="159">
        <v>9611</v>
      </c>
      <c r="H337" s="20">
        <v>830137252</v>
      </c>
      <c r="I337" s="2" t="str">
        <f>+VLOOKUP(FACTURACION[[#This Row],[NIT]],TABLACLIENTE,2,FALSE)</f>
        <v>SAGENCO SAS</v>
      </c>
      <c r="J337" s="2" t="s">
        <v>31</v>
      </c>
      <c r="K337" s="12" t="str">
        <f>+VLOOKUP(FACTURACION[[#This Row],[REFERENCIA]],CODINV,2,FALSE)</f>
        <v>KIT DE RETORNO PARA MULTIVALVULA</v>
      </c>
      <c r="L337" s="12" t="str">
        <f>IF(VLOOKUP(FACTURACION[[#This Row],[REFERENCIA]],CODINV,3,FALSE)=0,"",VLOOKUP(FACTURACION[[#This Row],[REFERENCIA]],CODINV,3,FALSE))</f>
        <v>8475-51A</v>
      </c>
      <c r="M337" s="12" t="str">
        <f>+VLOOKUP(FACTURACION[[#This Row],[REFERENCIA]],CODINV,4,FALSE)</f>
        <v>REPUESTOS Y ACCESORIOS</v>
      </c>
      <c r="N337" s="12" t="str">
        <f>+VLOOKUP(FACTURACION[[#This Row],[REFERENCIA]],CODINV,5,FALSE)</f>
        <v>REGO</v>
      </c>
      <c r="O337" s="2">
        <v>1</v>
      </c>
      <c r="P337" s="23">
        <v>35000</v>
      </c>
      <c r="Q337" s="24">
        <f>+FACTURACION[[#This Row],[CANTIDAD]]*FACTURACION[[#This Row],[VR UNITARIO]]/1000</f>
        <v>35</v>
      </c>
      <c r="R337" s="3" t="str">
        <f>+VLOOKUP(FACTURACION[[#This Row],[NIT]],TABLACLIENTE,5,FALSE)</f>
        <v>BOGOTÁ D.C.</v>
      </c>
    </row>
    <row r="338" spans="3:18" s="11" customFormat="1" ht="11.25" customHeight="1">
      <c r="C338" s="13">
        <v>2013</v>
      </c>
      <c r="D338" s="17" t="s">
        <v>297</v>
      </c>
      <c r="E338" s="17">
        <f>MONTH(FACTURACION[[#This Row],[MES]]&amp;1)</f>
        <v>4</v>
      </c>
      <c r="F338" s="223">
        <f>DATE(FACTURACION[[#This Row],[AÑO]],FACTURACION[[#This Row],[Mes numero]],1)</f>
        <v>41365</v>
      </c>
      <c r="G338" s="159">
        <v>9629</v>
      </c>
      <c r="H338" s="20">
        <v>830137252</v>
      </c>
      <c r="I338" s="2" t="str">
        <f>+VLOOKUP(FACTURACION[[#This Row],[NIT]],TABLACLIENTE,2,FALSE)</f>
        <v>SAGENCO SAS</v>
      </c>
      <c r="J338" s="2" t="s">
        <v>31</v>
      </c>
      <c r="K338" s="12" t="str">
        <f>+VLOOKUP(FACTURACION[[#This Row],[REFERENCIA]],CODINV,2,FALSE)</f>
        <v>KIT DE RETORNO PARA MULTIVALVULA</v>
      </c>
      <c r="L338" s="12" t="str">
        <f>IF(VLOOKUP(FACTURACION[[#This Row],[REFERENCIA]],CODINV,3,FALSE)=0,"",VLOOKUP(FACTURACION[[#This Row],[REFERENCIA]],CODINV,3,FALSE))</f>
        <v>8475-51A</v>
      </c>
      <c r="M338" s="12" t="str">
        <f>+VLOOKUP(FACTURACION[[#This Row],[REFERENCIA]],CODINV,4,FALSE)</f>
        <v>REPUESTOS Y ACCESORIOS</v>
      </c>
      <c r="N338" s="12" t="str">
        <f>+VLOOKUP(FACTURACION[[#This Row],[REFERENCIA]],CODINV,5,FALSE)</f>
        <v>REGO</v>
      </c>
      <c r="O338" s="2">
        <v>2</v>
      </c>
      <c r="P338" s="23">
        <v>35000</v>
      </c>
      <c r="Q338" s="24">
        <f>+FACTURACION[[#This Row],[CANTIDAD]]*FACTURACION[[#This Row],[VR UNITARIO]]/1000</f>
        <v>70</v>
      </c>
      <c r="R338" s="3" t="str">
        <f>+VLOOKUP(FACTURACION[[#This Row],[NIT]],TABLACLIENTE,5,FALSE)</f>
        <v>BOGOTÁ D.C.</v>
      </c>
    </row>
    <row r="339" spans="3:18" s="11" customFormat="1" ht="11.25" customHeight="1">
      <c r="C339" s="13">
        <v>2013</v>
      </c>
      <c r="D339" s="17" t="s">
        <v>297</v>
      </c>
      <c r="E339" s="17">
        <f>MONTH(FACTURACION[[#This Row],[MES]]&amp;1)</f>
        <v>4</v>
      </c>
      <c r="F339" s="223">
        <f>DATE(FACTURACION[[#This Row],[AÑO]],FACTURACION[[#This Row],[Mes numero]],1)</f>
        <v>41365</v>
      </c>
      <c r="G339" s="159">
        <v>9629</v>
      </c>
      <c r="H339" s="20">
        <v>830137252</v>
      </c>
      <c r="I339" s="2" t="str">
        <f>+VLOOKUP(FACTURACION[[#This Row],[NIT]],TABLACLIENTE,2,FALSE)</f>
        <v>SAGENCO SAS</v>
      </c>
      <c r="J339" s="2" t="s">
        <v>469</v>
      </c>
      <c r="K339" s="12" t="str">
        <f>+VLOOKUP(FACTURACION[[#This Row],[REFERENCIA]],CODINV,2,FALSE)</f>
        <v>VALVULA DE ALIVIO EXTERNA 1 1/4"</v>
      </c>
      <c r="L339" s="12" t="str">
        <f>IF(VLOOKUP(FACTURACION[[#This Row],[REFERENCIA]],CODINV,3,FALSE)=0,"",VLOOKUP(FACTURACION[[#This Row],[REFERENCIA]],CODINV,3,FALSE))</f>
        <v>3132G</v>
      </c>
      <c r="M339" s="12" t="str">
        <f>+VLOOKUP(FACTURACION[[#This Row],[REFERENCIA]],CODINV,4,FALSE)</f>
        <v>VÁLVULAS Y MULTIVÁLVULAS</v>
      </c>
      <c r="N339" s="12" t="str">
        <f>+VLOOKUP(FACTURACION[[#This Row],[REFERENCIA]],CODINV,5,FALSE)</f>
        <v>REGO</v>
      </c>
      <c r="O339" s="2">
        <v>2</v>
      </c>
      <c r="P339" s="23">
        <v>169000</v>
      </c>
      <c r="Q339" s="24">
        <f>+FACTURACION[[#This Row],[CANTIDAD]]*FACTURACION[[#This Row],[VR UNITARIO]]/1000</f>
        <v>338</v>
      </c>
      <c r="R339" s="3" t="str">
        <f>+VLOOKUP(FACTURACION[[#This Row],[NIT]],TABLACLIENTE,5,FALSE)</f>
        <v>BOGOTÁ D.C.</v>
      </c>
    </row>
    <row r="340" spans="3:18" s="11" customFormat="1" ht="11.25" customHeight="1">
      <c r="C340" s="13">
        <v>2013</v>
      </c>
      <c r="D340" s="17" t="s">
        <v>297</v>
      </c>
      <c r="E340" s="17">
        <f>MONTH(FACTURACION[[#This Row],[MES]]&amp;1)</f>
        <v>4</v>
      </c>
      <c r="F340" s="223">
        <f>DATE(FACTURACION[[#This Row],[AÑO]],FACTURACION[[#This Row],[Mes numero]],1)</f>
        <v>41365</v>
      </c>
      <c r="G340" s="159">
        <v>9603</v>
      </c>
      <c r="H340" s="20">
        <v>830065383</v>
      </c>
      <c r="I340" s="12" t="str">
        <f>+VLOOKUP(FACTURACION[[#This Row],[NIT]],TABLACLIENTE,2,FALSE)</f>
        <v>ALKENOS LTDA</v>
      </c>
      <c r="J340" s="2" t="s">
        <v>161</v>
      </c>
      <c r="K340" s="12" t="str">
        <f>+VLOOKUP(FACTURACION[[#This Row],[REFERENCIA]],CODINV,2,FALSE)</f>
        <v>VALVULA ALIVIO SEMINTERNA 3/4"</v>
      </c>
      <c r="L340" s="12" t="str">
        <f>IF(VLOOKUP(FACTURACION[[#This Row],[REFERENCIA]],CODINV,3,FALSE)=0,"",VLOOKUP(FACTURACION[[#This Row],[REFERENCIA]],CODINV,3,FALSE))</f>
        <v>7583G</v>
      </c>
      <c r="M340" s="12" t="str">
        <f>+VLOOKUP(FACTURACION[[#This Row],[REFERENCIA]],CODINV,4,FALSE)</f>
        <v>VÁLVULAS Y MULTIVÁLVULAS</v>
      </c>
      <c r="N340" s="12" t="str">
        <f>+VLOOKUP(FACTURACION[[#This Row],[REFERENCIA]],CODINV,5,FALSE)</f>
        <v>REGO</v>
      </c>
      <c r="O340" s="2">
        <v>1</v>
      </c>
      <c r="P340" s="23">
        <v>48000</v>
      </c>
      <c r="Q340" s="24">
        <f>+FACTURACION[[#This Row],[CANTIDAD]]*FACTURACION[[#This Row],[VR UNITARIO]]/1000</f>
        <v>48</v>
      </c>
      <c r="R340" s="3" t="str">
        <f>+VLOOKUP(FACTURACION[[#This Row],[NIT]],TABLACLIENTE,5,FALSE)</f>
        <v>BOGOTÁ D.C.</v>
      </c>
    </row>
    <row r="341" spans="3:18" s="11" customFormat="1" ht="11.25" customHeight="1">
      <c r="C341" s="13">
        <v>2013</v>
      </c>
      <c r="D341" s="17" t="s">
        <v>297</v>
      </c>
      <c r="E341" s="17">
        <f>MONTH(FACTURACION[[#This Row],[MES]]&amp;1)</f>
        <v>4</v>
      </c>
      <c r="F341" s="223">
        <f>DATE(FACTURACION[[#This Row],[AÑO]],FACTURACION[[#This Row],[Mes numero]],1)</f>
        <v>41365</v>
      </c>
      <c r="G341" s="159">
        <v>9603</v>
      </c>
      <c r="H341" s="20">
        <v>830065383</v>
      </c>
      <c r="I341" s="12" t="str">
        <f>+VLOOKUP(FACTURACION[[#This Row],[NIT]],TABLACLIENTE,2,FALSE)</f>
        <v>ALKENOS LTDA</v>
      </c>
      <c r="J341" s="2" t="s">
        <v>112</v>
      </c>
      <c r="K341" s="12" t="str">
        <f>+VLOOKUP(FACTURACION[[#This Row],[REFERENCIA]],CODINV,2,FALSE)</f>
        <v>VALVULA DE ALIVIO SEMINTERNA DE 1"</v>
      </c>
      <c r="L341" s="12" t="str">
        <f>IF(VLOOKUP(FACTURACION[[#This Row],[REFERENCIA]],CODINV,3,FALSE)=0,"",VLOOKUP(FACTURACION[[#This Row],[REFERENCIA]],CODINV,3,FALSE))</f>
        <v>8684G</v>
      </c>
      <c r="M341" s="12" t="str">
        <f>+VLOOKUP(FACTURACION[[#This Row],[REFERENCIA]],CODINV,4,FALSE)</f>
        <v>VÁLVULAS Y MULTIVÁLVULAS</v>
      </c>
      <c r="N341" s="12" t="str">
        <f>+VLOOKUP(FACTURACION[[#This Row],[REFERENCIA]],CODINV,5,FALSE)</f>
        <v>REGO</v>
      </c>
      <c r="O341" s="2">
        <v>1</v>
      </c>
      <c r="P341" s="23">
        <v>50000</v>
      </c>
      <c r="Q341" s="24">
        <f>+FACTURACION[[#This Row],[CANTIDAD]]*FACTURACION[[#This Row],[VR UNITARIO]]/1000</f>
        <v>50</v>
      </c>
      <c r="R341" s="3" t="str">
        <f>+VLOOKUP(FACTURACION[[#This Row],[NIT]],TABLACLIENTE,5,FALSE)</f>
        <v>BOGOTÁ D.C.</v>
      </c>
    </row>
    <row r="342" spans="3:18" s="11" customFormat="1" ht="11.25" customHeight="1">
      <c r="C342" s="13">
        <v>2013</v>
      </c>
      <c r="D342" s="17" t="s">
        <v>297</v>
      </c>
      <c r="E342" s="17">
        <f>MONTH(FACTURACION[[#This Row],[MES]]&amp;1)</f>
        <v>4</v>
      </c>
      <c r="F342" s="223">
        <f>DATE(FACTURACION[[#This Row],[AÑO]],FACTURACION[[#This Row],[Mes numero]],1)</f>
        <v>41365</v>
      </c>
      <c r="G342" s="159">
        <v>9585</v>
      </c>
      <c r="H342" s="20">
        <v>830137252</v>
      </c>
      <c r="I342" s="2" t="str">
        <f>+VLOOKUP(FACTURACION[[#This Row],[NIT]],TABLACLIENTE,2,FALSE)</f>
        <v>SAGENCO SAS</v>
      </c>
      <c r="J342" s="2" t="s">
        <v>112</v>
      </c>
      <c r="K342" s="12" t="str">
        <f>+VLOOKUP(FACTURACION[[#This Row],[REFERENCIA]],CODINV,2,FALSE)</f>
        <v>VALVULA DE ALIVIO SEMINTERNA DE 1"</v>
      </c>
      <c r="L342" s="12" t="str">
        <f>IF(VLOOKUP(FACTURACION[[#This Row],[REFERENCIA]],CODINV,3,FALSE)=0,"",VLOOKUP(FACTURACION[[#This Row],[REFERENCIA]],CODINV,3,FALSE))</f>
        <v>8684G</v>
      </c>
      <c r="M342" s="12" t="str">
        <f>+VLOOKUP(FACTURACION[[#This Row],[REFERENCIA]],CODINV,4,FALSE)</f>
        <v>VÁLVULAS Y MULTIVÁLVULAS</v>
      </c>
      <c r="N342" s="12" t="str">
        <f>+VLOOKUP(FACTURACION[[#This Row],[REFERENCIA]],CODINV,5,FALSE)</f>
        <v>REGO</v>
      </c>
      <c r="O342" s="2">
        <v>1</v>
      </c>
      <c r="P342" s="23">
        <v>55000</v>
      </c>
      <c r="Q342" s="24">
        <f>+FACTURACION[[#This Row],[CANTIDAD]]*FACTURACION[[#This Row],[VR UNITARIO]]/1000</f>
        <v>55</v>
      </c>
      <c r="R342" s="3" t="str">
        <f>+VLOOKUP(FACTURACION[[#This Row],[NIT]],TABLACLIENTE,5,FALSE)</f>
        <v>BOGOTÁ D.C.</v>
      </c>
    </row>
    <row r="343" spans="3:18" s="11" customFormat="1" ht="11.25" customHeight="1">
      <c r="C343" s="13">
        <v>2013</v>
      </c>
      <c r="D343" s="17" t="s">
        <v>297</v>
      </c>
      <c r="E343" s="17">
        <f>MONTH(FACTURACION[[#This Row],[MES]]&amp;1)</f>
        <v>4</v>
      </c>
      <c r="F343" s="223">
        <f>DATE(FACTURACION[[#This Row],[AÑO]],FACTURACION[[#This Row],[Mes numero]],1)</f>
        <v>41365</v>
      </c>
      <c r="G343" s="159">
        <v>9620</v>
      </c>
      <c r="H343" s="20">
        <v>830137252</v>
      </c>
      <c r="I343" s="2" t="str">
        <f>+VLOOKUP(FACTURACION[[#This Row],[NIT]],TABLACLIENTE,2,FALSE)</f>
        <v>SAGENCO SAS</v>
      </c>
      <c r="J343" s="2" t="s">
        <v>112</v>
      </c>
      <c r="K343" s="12" t="str">
        <f>+VLOOKUP(FACTURACION[[#This Row],[REFERENCIA]],CODINV,2,FALSE)</f>
        <v>VALVULA DE ALIVIO SEMINTERNA DE 1"</v>
      </c>
      <c r="L343" s="12" t="str">
        <f>IF(VLOOKUP(FACTURACION[[#This Row],[REFERENCIA]],CODINV,3,FALSE)=0,"",VLOOKUP(FACTURACION[[#This Row],[REFERENCIA]],CODINV,3,FALSE))</f>
        <v>8684G</v>
      </c>
      <c r="M343" s="12" t="str">
        <f>+VLOOKUP(FACTURACION[[#This Row],[REFERENCIA]],CODINV,4,FALSE)</f>
        <v>VÁLVULAS Y MULTIVÁLVULAS</v>
      </c>
      <c r="N343" s="12" t="str">
        <f>+VLOOKUP(FACTURACION[[#This Row],[REFERENCIA]],CODINV,5,FALSE)</f>
        <v>REGO</v>
      </c>
      <c r="O343" s="2">
        <v>1</v>
      </c>
      <c r="P343" s="23">
        <v>55000</v>
      </c>
      <c r="Q343" s="24">
        <f>+FACTURACION[[#This Row],[CANTIDAD]]*FACTURACION[[#This Row],[VR UNITARIO]]/1000</f>
        <v>55</v>
      </c>
      <c r="R343" s="3" t="str">
        <f>+VLOOKUP(FACTURACION[[#This Row],[NIT]],TABLACLIENTE,5,FALSE)</f>
        <v>BOGOTÁ D.C.</v>
      </c>
    </row>
    <row r="344" spans="3:18" s="11" customFormat="1" ht="11.25" customHeight="1">
      <c r="C344" s="13">
        <v>2013</v>
      </c>
      <c r="D344" s="17" t="s">
        <v>297</v>
      </c>
      <c r="E344" s="17">
        <f>MONTH(FACTURACION[[#This Row],[MES]]&amp;1)</f>
        <v>4</v>
      </c>
      <c r="F344" s="223">
        <f>DATE(FACTURACION[[#This Row],[AÑO]],FACTURACION[[#This Row],[Mes numero]],1)</f>
        <v>41365</v>
      </c>
      <c r="G344" s="159">
        <v>9611</v>
      </c>
      <c r="H344" s="20">
        <v>830137252</v>
      </c>
      <c r="I344" s="2" t="str">
        <f>+VLOOKUP(FACTURACION[[#This Row],[NIT]],TABLACLIENTE,2,FALSE)</f>
        <v>SAGENCO SAS</v>
      </c>
      <c r="J344" s="2" t="s">
        <v>78</v>
      </c>
      <c r="K344" s="12" t="str">
        <f>+VLOOKUP(FACTURACION[[#This Row],[REFERENCIA]],CODINV,2,FALSE)</f>
        <v>VALVULA DE ALIVIO SEMINTERNA 1 1/4"</v>
      </c>
      <c r="L344" s="12" t="str">
        <f>IF(VLOOKUP(FACTURACION[[#This Row],[REFERENCIA]],CODINV,3,FALSE)=0,"",VLOOKUP(FACTURACION[[#This Row],[REFERENCIA]],CODINV,3,FALSE))</f>
        <v>8685G</v>
      </c>
      <c r="M344" s="12" t="str">
        <f>+VLOOKUP(FACTURACION[[#This Row],[REFERENCIA]],CODINV,4,FALSE)</f>
        <v>VÁLVULAS Y MULTIVÁLVULAS</v>
      </c>
      <c r="N344" s="12" t="str">
        <f>+VLOOKUP(FACTURACION[[#This Row],[REFERENCIA]],CODINV,5,FALSE)</f>
        <v>REGO</v>
      </c>
      <c r="O344" s="2">
        <v>2</v>
      </c>
      <c r="P344" s="23">
        <v>99000</v>
      </c>
      <c r="Q344" s="24">
        <f>+FACTURACION[[#This Row],[CANTIDAD]]*FACTURACION[[#This Row],[VR UNITARIO]]/1000</f>
        <v>198</v>
      </c>
      <c r="R344" s="3" t="str">
        <f>+VLOOKUP(FACTURACION[[#This Row],[NIT]],TABLACLIENTE,5,FALSE)</f>
        <v>BOGOTÁ D.C.</v>
      </c>
    </row>
    <row r="345" spans="3:18" s="11" customFormat="1" ht="11.25" customHeight="1">
      <c r="C345" s="13">
        <v>2013</v>
      </c>
      <c r="D345" s="17" t="s">
        <v>297</v>
      </c>
      <c r="E345" s="17">
        <f>MONTH(FACTURACION[[#This Row],[MES]]&amp;1)</f>
        <v>4</v>
      </c>
      <c r="F345" s="223">
        <f>DATE(FACTURACION[[#This Row],[AÑO]],FACTURACION[[#This Row],[Mes numero]],1)</f>
        <v>41365</v>
      </c>
      <c r="G345" s="159">
        <v>9632</v>
      </c>
      <c r="H345" s="20">
        <v>830137252</v>
      </c>
      <c r="I345" s="2" t="str">
        <f>+VLOOKUP(FACTURACION[[#This Row],[NIT]],TABLACLIENTE,2,FALSE)</f>
        <v>SAGENCO SAS</v>
      </c>
      <c r="J345" s="2" t="s">
        <v>78</v>
      </c>
      <c r="K345" s="12" t="str">
        <f>+VLOOKUP(FACTURACION[[#This Row],[REFERENCIA]],CODINV,2,FALSE)</f>
        <v>VALVULA DE ALIVIO SEMINTERNA 1 1/4"</v>
      </c>
      <c r="L345" s="12" t="str">
        <f>IF(VLOOKUP(FACTURACION[[#This Row],[REFERENCIA]],CODINV,3,FALSE)=0,"",VLOOKUP(FACTURACION[[#This Row],[REFERENCIA]],CODINV,3,FALSE))</f>
        <v>8685G</v>
      </c>
      <c r="M345" s="12" t="str">
        <f>+VLOOKUP(FACTURACION[[#This Row],[REFERENCIA]],CODINV,4,FALSE)</f>
        <v>VÁLVULAS Y MULTIVÁLVULAS</v>
      </c>
      <c r="N345" s="12" t="str">
        <f>+VLOOKUP(FACTURACION[[#This Row],[REFERENCIA]],CODINV,5,FALSE)</f>
        <v>REGO</v>
      </c>
      <c r="O345" s="2">
        <v>2</v>
      </c>
      <c r="P345" s="23">
        <v>99000</v>
      </c>
      <c r="Q345" s="24">
        <f>+FACTURACION[[#This Row],[CANTIDAD]]*FACTURACION[[#This Row],[VR UNITARIO]]/1000</f>
        <v>198</v>
      </c>
      <c r="R345" s="3" t="str">
        <f>+VLOOKUP(FACTURACION[[#This Row],[NIT]],TABLACLIENTE,5,FALSE)</f>
        <v>BOGOTÁ D.C.</v>
      </c>
    </row>
    <row r="346" spans="3:18" s="11" customFormat="1" ht="11.25" customHeight="1">
      <c r="C346" s="13">
        <v>2013</v>
      </c>
      <c r="D346" s="17" t="s">
        <v>297</v>
      </c>
      <c r="E346" s="17">
        <f>MONTH(FACTURACION[[#This Row],[MES]]&amp;1)</f>
        <v>4</v>
      </c>
      <c r="F346" s="223">
        <f>DATE(FACTURACION[[#This Row],[AÑO]],FACTURACION[[#This Row],[Mes numero]],1)</f>
        <v>41365</v>
      </c>
      <c r="G346" s="159">
        <v>9622</v>
      </c>
      <c r="H346" s="20">
        <v>800074033</v>
      </c>
      <c r="I346" s="2" t="str">
        <f>+VLOOKUP(FACTURACION[[#This Row],[NIT]],TABLACLIENTE,2,FALSE)</f>
        <v>COMPAÑIAS ASOCIADAS DE GAS S.A. E.S.P (ASOGAS SA ESP)</v>
      </c>
      <c r="J346" s="2" t="s">
        <v>448</v>
      </c>
      <c r="K346" s="12" t="str">
        <f>+VLOOKUP(FACTURACION[[#This Row],[REFERENCIA]],CODINV,2,FALSE)</f>
        <v>VALVULA DE GLOBO 1"</v>
      </c>
      <c r="L346" s="12" t="str">
        <f>IF(VLOOKUP(FACTURACION[[#This Row],[REFERENCIA]],CODINV,3,FALSE)=0,"",VLOOKUP(FACTURACION[[#This Row],[REFERENCIA]],CODINV,3,FALSE))</f>
        <v>A7507AP</v>
      </c>
      <c r="M346" s="12" t="str">
        <f>+VLOOKUP(FACTURACION[[#This Row],[REFERENCIA]],CODINV,4,FALSE)</f>
        <v>VÁLVULAS Y MULTIVÁLVULAS</v>
      </c>
      <c r="N346" s="12" t="str">
        <f>+VLOOKUP(FACTURACION[[#This Row],[REFERENCIA]],CODINV,5,FALSE)</f>
        <v>REGO</v>
      </c>
      <c r="O346" s="2">
        <v>1</v>
      </c>
      <c r="P346" s="23">
        <v>196000</v>
      </c>
      <c r="Q346" s="24">
        <f>+FACTURACION[[#This Row],[CANTIDAD]]*FACTURACION[[#This Row],[VR UNITARIO]]/1000</f>
        <v>196</v>
      </c>
      <c r="R346" s="3" t="str">
        <f>+VLOOKUP(FACTURACION[[#This Row],[NIT]],TABLACLIENTE,5,FALSE)</f>
        <v>MOSQUERA</v>
      </c>
    </row>
    <row r="347" spans="3:18" s="11" customFormat="1" ht="11.25" customHeight="1">
      <c r="C347" s="13">
        <v>2013</v>
      </c>
      <c r="D347" s="17" t="s">
        <v>297</v>
      </c>
      <c r="E347" s="17">
        <f>MONTH(FACTURACION[[#This Row],[MES]]&amp;1)</f>
        <v>4</v>
      </c>
      <c r="F347" s="223">
        <f>DATE(FACTURACION[[#This Row],[AÑO]],FACTURACION[[#This Row],[Mes numero]],1)</f>
        <v>41365</v>
      </c>
      <c r="G347" s="159">
        <v>9629</v>
      </c>
      <c r="H347" s="20">
        <v>830137252</v>
      </c>
      <c r="I347" s="2" t="str">
        <f>+VLOOKUP(FACTURACION[[#This Row],[NIT]],TABLACLIENTE,2,FALSE)</f>
        <v>SAGENCO SAS</v>
      </c>
      <c r="J347" s="2" t="s">
        <v>36</v>
      </c>
      <c r="K347" s="12" t="str">
        <f>+VLOOKUP(FACTURACION[[#This Row],[REFERENCIA]],CODINV,2,FALSE)</f>
        <v>VALVULA DE EXCESO DE FLUJO 3/4"</v>
      </c>
      <c r="L347" s="12" t="str">
        <f>IF(VLOOKUP(FACTURACION[[#This Row],[REFERENCIA]],CODINV,3,FALSE)=0,"",VLOOKUP(FACTURACION[[#This Row],[REFERENCIA]],CODINV,3,FALSE))</f>
        <v>3272G</v>
      </c>
      <c r="M347" s="12" t="str">
        <f>+VLOOKUP(FACTURACION[[#This Row],[REFERENCIA]],CODINV,4,FALSE)</f>
        <v>VÁLVULAS Y MULTIVÁLVULAS</v>
      </c>
      <c r="N347" s="12" t="str">
        <f>+VLOOKUP(FACTURACION[[#This Row],[REFERENCIA]],CODINV,5,FALSE)</f>
        <v>REGO</v>
      </c>
      <c r="O347" s="2">
        <v>2</v>
      </c>
      <c r="P347" s="23">
        <v>35000</v>
      </c>
      <c r="Q347" s="24">
        <f>+FACTURACION[[#This Row],[CANTIDAD]]*FACTURACION[[#This Row],[VR UNITARIO]]/1000</f>
        <v>70</v>
      </c>
      <c r="R347" s="3" t="str">
        <f>+VLOOKUP(FACTURACION[[#This Row],[NIT]],TABLACLIENTE,5,FALSE)</f>
        <v>BOGOTÁ D.C.</v>
      </c>
    </row>
    <row r="348" spans="3:18" s="11" customFormat="1" ht="11.25" customHeight="1">
      <c r="C348" s="13">
        <v>2013</v>
      </c>
      <c r="D348" s="17" t="s">
        <v>297</v>
      </c>
      <c r="E348" s="17">
        <f>MONTH(FACTURACION[[#This Row],[MES]]&amp;1)</f>
        <v>4</v>
      </c>
      <c r="F348" s="223">
        <f>DATE(FACTURACION[[#This Row],[AÑO]],FACTURACION[[#This Row],[Mes numero]],1)</f>
        <v>41365</v>
      </c>
      <c r="G348" s="159">
        <v>9611</v>
      </c>
      <c r="H348" s="20">
        <v>830137252</v>
      </c>
      <c r="I348" s="2" t="str">
        <f>+VLOOKUP(FACTURACION[[#This Row],[NIT]],TABLACLIENTE,2,FALSE)</f>
        <v>SAGENCO SAS</v>
      </c>
      <c r="J348" s="2" t="s">
        <v>105</v>
      </c>
      <c r="K348" s="12" t="str">
        <f>+VLOOKUP(FACTURACION[[#This Row],[REFERENCIA]],CODINV,2,FALSE)</f>
        <v>VALVULA CHECK LOOK  3/4"M X 3/4"F</v>
      </c>
      <c r="L348" s="12" t="str">
        <f>IF(VLOOKUP(FACTURACION[[#This Row],[REFERENCIA]],CODINV,3,FALSE)=0,"",VLOOKUP(FACTURACION[[#This Row],[REFERENCIA]],CODINV,3,FALSE))</f>
        <v>7572FC</v>
      </c>
      <c r="M348" s="12" t="str">
        <f>+VLOOKUP(FACTURACION[[#This Row],[REFERENCIA]],CODINV,4,FALSE)</f>
        <v>VÁLVULAS Y MULTIVÁLVULAS</v>
      </c>
      <c r="N348" s="12" t="str">
        <f>+VLOOKUP(FACTURACION[[#This Row],[REFERENCIA]],CODINV,5,FALSE)</f>
        <v>REGO</v>
      </c>
      <c r="O348" s="2">
        <v>1</v>
      </c>
      <c r="P348" s="23">
        <v>58000</v>
      </c>
      <c r="Q348" s="24">
        <f>+FACTURACION[[#This Row],[CANTIDAD]]*FACTURACION[[#This Row],[VR UNITARIO]]/1000</f>
        <v>58</v>
      </c>
      <c r="R348" s="3" t="str">
        <f>+VLOOKUP(FACTURACION[[#This Row],[NIT]],TABLACLIENTE,5,FALSE)</f>
        <v>BOGOTÁ D.C.</v>
      </c>
    </row>
    <row r="349" spans="3:18" s="11" customFormat="1" ht="11.25" customHeight="1">
      <c r="C349" s="13">
        <v>2013</v>
      </c>
      <c r="D349" s="17" t="s">
        <v>297</v>
      </c>
      <c r="E349" s="17">
        <f>MONTH(FACTURACION[[#This Row],[MES]]&amp;1)</f>
        <v>4</v>
      </c>
      <c r="F349" s="223">
        <f>DATE(FACTURACION[[#This Row],[AÑO]],FACTURACION[[#This Row],[Mes numero]],1)</f>
        <v>41365</v>
      </c>
      <c r="G349" s="159">
        <v>9620</v>
      </c>
      <c r="H349" s="20">
        <v>830137252</v>
      </c>
      <c r="I349" s="2" t="str">
        <f>+VLOOKUP(FACTURACION[[#This Row],[NIT]],TABLACLIENTE,2,FALSE)</f>
        <v>SAGENCO SAS</v>
      </c>
      <c r="J349" s="2" t="s">
        <v>105</v>
      </c>
      <c r="K349" s="12" t="str">
        <f>+VLOOKUP(FACTURACION[[#This Row],[REFERENCIA]],CODINV,2,FALSE)</f>
        <v>VALVULA CHECK LOOK  3/4"M X 3/4"F</v>
      </c>
      <c r="L349" s="12" t="str">
        <f>IF(VLOOKUP(FACTURACION[[#This Row],[REFERENCIA]],CODINV,3,FALSE)=0,"",VLOOKUP(FACTURACION[[#This Row],[REFERENCIA]],CODINV,3,FALSE))</f>
        <v>7572FC</v>
      </c>
      <c r="M349" s="12" t="str">
        <f>+VLOOKUP(FACTURACION[[#This Row],[REFERENCIA]],CODINV,4,FALSE)</f>
        <v>VÁLVULAS Y MULTIVÁLVULAS</v>
      </c>
      <c r="N349" s="12" t="str">
        <f>+VLOOKUP(FACTURACION[[#This Row],[REFERENCIA]],CODINV,5,FALSE)</f>
        <v>REGO</v>
      </c>
      <c r="O349" s="2">
        <v>1</v>
      </c>
      <c r="P349" s="23">
        <v>58000</v>
      </c>
      <c r="Q349" s="24">
        <f>+FACTURACION[[#This Row],[CANTIDAD]]*FACTURACION[[#This Row],[VR UNITARIO]]/1000</f>
        <v>58</v>
      </c>
      <c r="R349" s="3" t="str">
        <f>+VLOOKUP(FACTURACION[[#This Row],[NIT]],TABLACLIENTE,5,FALSE)</f>
        <v>BOGOTÁ D.C.</v>
      </c>
    </row>
    <row r="350" spans="3:18" s="11" customFormat="1" ht="11.25" customHeight="1">
      <c r="C350" s="13">
        <v>2013</v>
      </c>
      <c r="D350" s="17" t="s">
        <v>297</v>
      </c>
      <c r="E350" s="17">
        <f>MONTH(FACTURACION[[#This Row],[MES]]&amp;1)</f>
        <v>4</v>
      </c>
      <c r="F350" s="223">
        <f>DATE(FACTURACION[[#This Row],[AÑO]],FACTURACION[[#This Row],[Mes numero]],1)</f>
        <v>41365</v>
      </c>
      <c r="G350" s="159">
        <v>9632</v>
      </c>
      <c r="H350" s="20">
        <v>830137252</v>
      </c>
      <c r="I350" s="2" t="str">
        <f>+VLOOKUP(FACTURACION[[#This Row],[NIT]],TABLACLIENTE,2,FALSE)</f>
        <v>SAGENCO SAS</v>
      </c>
      <c r="J350" s="2" t="s">
        <v>105</v>
      </c>
      <c r="K350" s="12" t="str">
        <f>+VLOOKUP(FACTURACION[[#This Row],[REFERENCIA]],CODINV,2,FALSE)</f>
        <v>VALVULA CHECK LOOK  3/4"M X 3/4"F</v>
      </c>
      <c r="L350" s="12" t="str">
        <f>IF(VLOOKUP(FACTURACION[[#This Row],[REFERENCIA]],CODINV,3,FALSE)=0,"",VLOOKUP(FACTURACION[[#This Row],[REFERENCIA]],CODINV,3,FALSE))</f>
        <v>7572FC</v>
      </c>
      <c r="M350" s="12" t="str">
        <f>+VLOOKUP(FACTURACION[[#This Row],[REFERENCIA]],CODINV,4,FALSE)</f>
        <v>VÁLVULAS Y MULTIVÁLVULAS</v>
      </c>
      <c r="N350" s="12" t="str">
        <f>+VLOOKUP(FACTURACION[[#This Row],[REFERENCIA]],CODINV,5,FALSE)</f>
        <v>REGO</v>
      </c>
      <c r="O350" s="2">
        <v>1</v>
      </c>
      <c r="P350" s="23">
        <v>58000</v>
      </c>
      <c r="Q350" s="24">
        <f>+FACTURACION[[#This Row],[CANTIDAD]]*FACTURACION[[#This Row],[VR UNITARIO]]/1000</f>
        <v>58</v>
      </c>
      <c r="R350" s="3" t="str">
        <f>+VLOOKUP(FACTURACION[[#This Row],[NIT]],TABLACLIENTE,5,FALSE)</f>
        <v>BOGOTÁ D.C.</v>
      </c>
    </row>
    <row r="351" spans="3:18" s="11" customFormat="1" ht="11.25" customHeight="1">
      <c r="C351" s="13">
        <v>2013</v>
      </c>
      <c r="D351" s="17" t="s">
        <v>297</v>
      </c>
      <c r="E351" s="17">
        <f>MONTH(FACTURACION[[#This Row],[MES]]&amp;1)</f>
        <v>4</v>
      </c>
      <c r="F351" s="223">
        <f>DATE(FACTURACION[[#This Row],[AÑO]],FACTURACION[[#This Row],[Mes numero]],1)</f>
        <v>41365</v>
      </c>
      <c r="G351" s="159">
        <v>9585</v>
      </c>
      <c r="H351" s="20">
        <v>830137252</v>
      </c>
      <c r="I351" s="2" t="str">
        <f>+VLOOKUP(FACTURACION[[#This Row],[NIT]],TABLACLIENTE,2,FALSE)</f>
        <v>SAGENCO SAS</v>
      </c>
      <c r="J351" s="2" t="s">
        <v>163</v>
      </c>
      <c r="K351" s="12" t="str">
        <f>+VLOOKUP(FACTURACION[[#This Row],[REFERENCIA]],CODINV,2,FALSE)</f>
        <v>VALVULA DE LLENADO 1 1/4"</v>
      </c>
      <c r="L351" s="12" t="str">
        <f>IF(VLOOKUP(FACTURACION[[#This Row],[REFERENCIA]],CODINV,3,FALSE)=0,"",VLOOKUP(FACTURACION[[#This Row],[REFERENCIA]],CODINV,3,FALSE))</f>
        <v>7579</v>
      </c>
      <c r="M351" s="12" t="str">
        <f>+VLOOKUP(FACTURACION[[#This Row],[REFERENCIA]],CODINV,4,FALSE)</f>
        <v>VÁLVULAS Y MULTIVÁLVULAS</v>
      </c>
      <c r="N351" s="12" t="str">
        <f>+VLOOKUP(FACTURACION[[#This Row],[REFERENCIA]],CODINV,5,FALSE)</f>
        <v>REGO</v>
      </c>
      <c r="O351" s="2">
        <v>1</v>
      </c>
      <c r="P351" s="23">
        <v>58000</v>
      </c>
      <c r="Q351" s="24">
        <f>+FACTURACION[[#This Row],[CANTIDAD]]*FACTURACION[[#This Row],[VR UNITARIO]]/1000</f>
        <v>58</v>
      </c>
      <c r="R351" s="3" t="str">
        <f>+VLOOKUP(FACTURACION[[#This Row],[NIT]],TABLACLIENTE,5,FALSE)</f>
        <v>BOGOTÁ D.C.</v>
      </c>
    </row>
    <row r="352" spans="3:18" s="11" customFormat="1" ht="11.25" customHeight="1">
      <c r="C352" s="13">
        <v>2013</v>
      </c>
      <c r="D352" s="17" t="s">
        <v>297</v>
      </c>
      <c r="E352" s="17">
        <f>MONTH(FACTURACION[[#This Row],[MES]]&amp;1)</f>
        <v>4</v>
      </c>
      <c r="F352" s="223">
        <f>DATE(FACTURACION[[#This Row],[AÑO]],FACTURACION[[#This Row],[Mes numero]],1)</f>
        <v>41365</v>
      </c>
      <c r="G352" s="159">
        <v>9620</v>
      </c>
      <c r="H352" s="20">
        <v>830137252</v>
      </c>
      <c r="I352" s="2" t="str">
        <f>+VLOOKUP(FACTURACION[[#This Row],[NIT]],TABLACLIENTE,2,FALSE)</f>
        <v>SAGENCO SAS</v>
      </c>
      <c r="J352" s="2" t="s">
        <v>163</v>
      </c>
      <c r="K352" s="12" t="str">
        <f>+VLOOKUP(FACTURACION[[#This Row],[REFERENCIA]],CODINV,2,FALSE)</f>
        <v>VALVULA DE LLENADO 1 1/4"</v>
      </c>
      <c r="L352" s="12" t="str">
        <f>IF(VLOOKUP(FACTURACION[[#This Row],[REFERENCIA]],CODINV,3,FALSE)=0,"",VLOOKUP(FACTURACION[[#This Row],[REFERENCIA]],CODINV,3,FALSE))</f>
        <v>7579</v>
      </c>
      <c r="M352" s="12" t="str">
        <f>+VLOOKUP(FACTURACION[[#This Row],[REFERENCIA]],CODINV,4,FALSE)</f>
        <v>VÁLVULAS Y MULTIVÁLVULAS</v>
      </c>
      <c r="N352" s="12" t="str">
        <f>+VLOOKUP(FACTURACION[[#This Row],[REFERENCIA]],CODINV,5,FALSE)</f>
        <v>REGO</v>
      </c>
      <c r="O352" s="2">
        <v>1</v>
      </c>
      <c r="P352" s="23">
        <v>58000</v>
      </c>
      <c r="Q352" s="24">
        <f>+FACTURACION[[#This Row],[CANTIDAD]]*FACTURACION[[#This Row],[VR UNITARIO]]/1000</f>
        <v>58</v>
      </c>
      <c r="R352" s="3" t="str">
        <f>+VLOOKUP(FACTURACION[[#This Row],[NIT]],TABLACLIENTE,5,FALSE)</f>
        <v>BOGOTÁ D.C.</v>
      </c>
    </row>
    <row r="353" spans="3:18" s="11" customFormat="1" ht="11.25" customHeight="1">
      <c r="C353" s="13">
        <v>2013</v>
      </c>
      <c r="D353" s="17" t="s">
        <v>297</v>
      </c>
      <c r="E353" s="17">
        <f>MONTH(FACTURACION[[#This Row],[MES]]&amp;1)</f>
        <v>4</v>
      </c>
      <c r="F353" s="223">
        <f>DATE(FACTURACION[[#This Row],[AÑO]],FACTURACION[[#This Row],[Mes numero]],1)</f>
        <v>41365</v>
      </c>
      <c r="G353" s="159">
        <v>9632</v>
      </c>
      <c r="H353" s="20">
        <v>830137252</v>
      </c>
      <c r="I353" s="2" t="str">
        <f>+VLOOKUP(FACTURACION[[#This Row],[NIT]],TABLACLIENTE,2,FALSE)</f>
        <v>SAGENCO SAS</v>
      </c>
      <c r="J353" s="2" t="s">
        <v>163</v>
      </c>
      <c r="K353" s="12" t="str">
        <f>+VLOOKUP(FACTURACION[[#This Row],[REFERENCIA]],CODINV,2,FALSE)</f>
        <v>VALVULA DE LLENADO 1 1/4"</v>
      </c>
      <c r="L353" s="12" t="str">
        <f>IF(VLOOKUP(FACTURACION[[#This Row],[REFERENCIA]],CODINV,3,FALSE)=0,"",VLOOKUP(FACTURACION[[#This Row],[REFERENCIA]],CODINV,3,FALSE))</f>
        <v>7579</v>
      </c>
      <c r="M353" s="12" t="str">
        <f>+VLOOKUP(FACTURACION[[#This Row],[REFERENCIA]],CODINV,4,FALSE)</f>
        <v>VÁLVULAS Y MULTIVÁLVULAS</v>
      </c>
      <c r="N353" s="12" t="str">
        <f>+VLOOKUP(FACTURACION[[#This Row],[REFERENCIA]],CODINV,5,FALSE)</f>
        <v>REGO</v>
      </c>
      <c r="O353" s="2">
        <v>1</v>
      </c>
      <c r="P353" s="23">
        <v>58000</v>
      </c>
      <c r="Q353" s="24">
        <f>+FACTURACION[[#This Row],[CANTIDAD]]*FACTURACION[[#This Row],[VR UNITARIO]]/1000</f>
        <v>58</v>
      </c>
      <c r="R353" s="3" t="str">
        <f>+VLOOKUP(FACTURACION[[#This Row],[NIT]],TABLACLIENTE,5,FALSE)</f>
        <v>BOGOTÁ D.C.</v>
      </c>
    </row>
    <row r="354" spans="3:18" s="11" customFormat="1" ht="11.25" customHeight="1">
      <c r="C354" s="13">
        <v>2013</v>
      </c>
      <c r="D354" s="17" t="s">
        <v>297</v>
      </c>
      <c r="E354" s="17">
        <f>MONTH(FACTURACION[[#This Row],[MES]]&amp;1)</f>
        <v>4</v>
      </c>
      <c r="F354" s="223">
        <f>DATE(FACTURACION[[#This Row],[AÑO]],FACTURACION[[#This Row],[Mes numero]],1)</f>
        <v>41365</v>
      </c>
      <c r="G354" s="159">
        <v>9610</v>
      </c>
      <c r="H354" s="20">
        <v>800074033</v>
      </c>
      <c r="I354" s="2" t="str">
        <f>+VLOOKUP(FACTURACION[[#This Row],[NIT]],TABLACLIENTE,2,FALSE)</f>
        <v>COMPAÑIAS ASOCIADAS DE GAS S.A. E.S.P (ASOGAS SA ESP)</v>
      </c>
      <c r="J354" s="2" t="s">
        <v>706</v>
      </c>
      <c r="K354" s="12" t="str">
        <f>+VLOOKUP(FACTURACION[[#This Row],[REFERENCIA]],CODINV,2,FALSE)</f>
        <v>VALVULA DE LLENADO 3/4" NPTX 1 3/4" ACM</v>
      </c>
      <c r="L354" s="12" t="str">
        <f>IF(VLOOKUP(FACTURACION[[#This Row],[REFERENCIA]],CODINV,3,FALSE)=0,"",VLOOKUP(FACTURACION[[#This Row],[REFERENCIA]],CODINV,3,FALSE))</f>
        <v>7647SCT</v>
      </c>
      <c r="M354" s="12" t="str">
        <f>+VLOOKUP(FACTURACION[[#This Row],[REFERENCIA]],CODINV,4,FALSE)</f>
        <v>VÁLVULAS Y MULTIVÁLVULAS</v>
      </c>
      <c r="N354" s="12" t="str">
        <f>+VLOOKUP(FACTURACION[[#This Row],[REFERENCIA]],CODINV,5,FALSE)</f>
        <v>REGO</v>
      </c>
      <c r="O354" s="2">
        <v>1</v>
      </c>
      <c r="P354" s="23">
        <v>24800</v>
      </c>
      <c r="Q354" s="24">
        <f>+FACTURACION[[#This Row],[CANTIDAD]]*FACTURACION[[#This Row],[VR UNITARIO]]/1000</f>
        <v>24.8</v>
      </c>
      <c r="R354" s="3" t="str">
        <f>+VLOOKUP(FACTURACION[[#This Row],[NIT]],TABLACLIENTE,5,FALSE)</f>
        <v>MOSQUERA</v>
      </c>
    </row>
    <row r="355" spans="3:18" s="11" customFormat="1" ht="11.25" customHeight="1">
      <c r="C355" s="13">
        <v>2013</v>
      </c>
      <c r="D355" s="17" t="s">
        <v>297</v>
      </c>
      <c r="E355" s="17">
        <f>MONTH(FACTURACION[[#This Row],[MES]]&amp;1)</f>
        <v>4</v>
      </c>
      <c r="F355" s="223">
        <f>DATE(FACTURACION[[#This Row],[AÑO]],FACTURACION[[#This Row],[Mes numero]],1)</f>
        <v>41365</v>
      </c>
      <c r="G355" s="159">
        <v>9602</v>
      </c>
      <c r="H355" s="20">
        <v>800074033</v>
      </c>
      <c r="I355" s="2" t="str">
        <f>+VLOOKUP(FACTURACION[[#This Row],[NIT]],TABLACLIENTE,2,FALSE)</f>
        <v>COMPAÑIAS ASOCIADAS DE GAS S.A. E.S.P (ASOGAS SA ESP)</v>
      </c>
      <c r="J355" s="2" t="s">
        <v>945</v>
      </c>
      <c r="K355" s="12" t="str">
        <f>+VLOOKUP(FACTURACION[[#This Row],[REFERENCIA]],CODINV,2,FALSE)</f>
        <v>VALVULA DE EXCESO DE FLUJO PARA BRIDA 2"</v>
      </c>
      <c r="L355" s="12" t="str">
        <f>IF(VLOOKUP(FACTURACION[[#This Row],[REFERENCIA]],CODINV,3,FALSE)=0,"",VLOOKUP(FACTURACION[[#This Row],[REFERENCIA]],CODINV,3,FALSE))</f>
        <v>A3500P4</v>
      </c>
      <c r="M355" s="12" t="str">
        <f>+VLOOKUP(FACTURACION[[#This Row],[REFERENCIA]],CODINV,4,FALSE)</f>
        <v>VÁLVULAS Y MULTIVÁLVULAS</v>
      </c>
      <c r="N355" s="12" t="str">
        <f>+VLOOKUP(FACTURACION[[#This Row],[REFERENCIA]],CODINV,5,FALSE)</f>
        <v>REGO</v>
      </c>
      <c r="O355" s="2">
        <v>4</v>
      </c>
      <c r="P355" s="23">
        <v>365000</v>
      </c>
      <c r="Q355" s="24">
        <f>+FACTURACION[[#This Row],[CANTIDAD]]*FACTURACION[[#This Row],[VR UNITARIO]]/1000</f>
        <v>1460</v>
      </c>
      <c r="R355" s="3" t="str">
        <f>+VLOOKUP(FACTURACION[[#This Row],[NIT]],TABLACLIENTE,5,FALSE)</f>
        <v>MOSQUERA</v>
      </c>
    </row>
    <row r="356" spans="3:18" s="11" customFormat="1" ht="11.25" customHeight="1">
      <c r="C356" s="13">
        <v>2013</v>
      </c>
      <c r="D356" s="17" t="s">
        <v>297</v>
      </c>
      <c r="E356" s="17">
        <f>MONTH(FACTURACION[[#This Row],[MES]]&amp;1)</f>
        <v>4</v>
      </c>
      <c r="F356" s="223">
        <f>DATE(FACTURACION[[#This Row],[AÑO]],FACTURACION[[#This Row],[Mes numero]],1)</f>
        <v>41365</v>
      </c>
      <c r="G356" s="159">
        <v>9602</v>
      </c>
      <c r="H356" s="20">
        <v>800074033</v>
      </c>
      <c r="I356" s="2" t="str">
        <f>+VLOOKUP(FACTURACION[[#This Row],[NIT]],TABLACLIENTE,2,FALSE)</f>
        <v>COMPAÑIAS ASOCIADAS DE GAS S.A. E.S.P (ASOGAS SA ESP)</v>
      </c>
      <c r="J356" s="2" t="s">
        <v>327</v>
      </c>
      <c r="K356" s="12" t="str">
        <f>+VLOOKUP(FACTURACION[[#This Row],[REFERENCIA]],CODINV,2,FALSE)</f>
        <v>VALVULA EXCESO FLUJO XA BRIDA 3"</v>
      </c>
      <c r="L356" s="12" t="str">
        <f>IF(VLOOKUP(FACTURACION[[#This Row],[REFERENCIA]],CODINV,3,FALSE)=0,"",VLOOKUP(FACTURACION[[#This Row],[REFERENCIA]],CODINV,3,FALSE))</f>
        <v>A3500V6</v>
      </c>
      <c r="M356" s="12" t="str">
        <f>+VLOOKUP(FACTURACION[[#This Row],[REFERENCIA]],CODINV,4,FALSE)</f>
        <v>VÁLVULAS Y MULTIVÁLVULAS</v>
      </c>
      <c r="N356" s="12" t="str">
        <f>+VLOOKUP(FACTURACION[[#This Row],[REFERENCIA]],CODINV,5,FALSE)</f>
        <v>REGO</v>
      </c>
      <c r="O356" s="2">
        <v>2</v>
      </c>
      <c r="P356" s="23">
        <v>511545</v>
      </c>
      <c r="Q356" s="24">
        <f>+FACTURACION[[#This Row],[CANTIDAD]]*FACTURACION[[#This Row],[VR UNITARIO]]/1000</f>
        <v>1023.09</v>
      </c>
      <c r="R356" s="3" t="str">
        <f>+VLOOKUP(FACTURACION[[#This Row],[NIT]],TABLACLIENTE,5,FALSE)</f>
        <v>MOSQUERA</v>
      </c>
    </row>
    <row r="357" spans="3:18" s="11" customFormat="1" ht="11.25" customHeight="1">
      <c r="C357" s="13">
        <v>2013</v>
      </c>
      <c r="D357" s="17" t="s">
        <v>297</v>
      </c>
      <c r="E357" s="17">
        <f>MONTH(FACTURACION[[#This Row],[MES]]&amp;1)</f>
        <v>4</v>
      </c>
      <c r="F357" s="223">
        <f>DATE(FACTURACION[[#This Row],[AÑO]],FACTURACION[[#This Row],[Mes numero]],1)</f>
        <v>41365</v>
      </c>
      <c r="G357" s="159">
        <v>9610</v>
      </c>
      <c r="H357" s="20">
        <v>800074033</v>
      </c>
      <c r="I357" s="2" t="str">
        <f>+VLOOKUP(FACTURACION[[#This Row],[NIT]],TABLACLIENTE,2,FALSE)</f>
        <v>COMPAÑIAS ASOCIADAS DE GAS S.A. E.S.P (ASOGAS SA ESP)</v>
      </c>
      <c r="J357" s="2" t="s">
        <v>342</v>
      </c>
      <c r="K357" s="12" t="str">
        <f>+VLOOKUP(FACTURACION[[#This Row],[REFERENCIA]],CODINV,2,FALSE)</f>
        <v>CONECTOR ACME MACHO 3/8"X1 1/4" AC</v>
      </c>
      <c r="L357" s="12" t="str">
        <f>IF(VLOOKUP(FACTURACION[[#This Row],[REFERENCIA]],CODINV,3,FALSE)=0,"",VLOOKUP(FACTURACION[[#This Row],[REFERENCIA]],CODINV,3,FALSE))</f>
        <v>7141M</v>
      </c>
      <c r="M357" s="12" t="str">
        <f>+VLOOKUP(FACTURACION[[#This Row],[REFERENCIA]],CODINV,4,FALSE)</f>
        <v>REPUESTOS Y ACCESORIOS</v>
      </c>
      <c r="N357" s="12" t="str">
        <f>+VLOOKUP(FACTURACION[[#This Row],[REFERENCIA]],CODINV,5,FALSE)</f>
        <v>REGO</v>
      </c>
      <c r="O357" s="2">
        <v>4</v>
      </c>
      <c r="P357" s="23">
        <v>18600</v>
      </c>
      <c r="Q357" s="24">
        <f>+FACTURACION[[#This Row],[CANTIDAD]]*FACTURACION[[#This Row],[VR UNITARIO]]/1000</f>
        <v>74.400000000000006</v>
      </c>
      <c r="R357" s="3" t="str">
        <f>+VLOOKUP(FACTURACION[[#This Row],[NIT]],TABLACLIENTE,5,FALSE)</f>
        <v>MOSQUERA</v>
      </c>
    </row>
    <row r="358" spans="3:18" s="11" customFormat="1" ht="11.25" customHeight="1">
      <c r="C358" s="13">
        <v>2013</v>
      </c>
      <c r="D358" s="17" t="s">
        <v>297</v>
      </c>
      <c r="E358" s="17">
        <f>MONTH(FACTURACION[[#This Row],[MES]]&amp;1)</f>
        <v>4</v>
      </c>
      <c r="F358" s="223">
        <f>DATE(FACTURACION[[#This Row],[AÑO]],FACTURACION[[#This Row],[Mes numero]],1)</f>
        <v>41365</v>
      </c>
      <c r="G358" s="159">
        <v>9619</v>
      </c>
      <c r="H358" s="25">
        <v>890200919</v>
      </c>
      <c r="I358" s="3" t="str">
        <f>+VLOOKUP(FACTURACION[[#This Row],[NIT]],TABLACLIENTE,2,FALSE)</f>
        <v>GAS DE SANTANDER S.A. E.S.P.</v>
      </c>
      <c r="J358" s="2" t="s">
        <v>53</v>
      </c>
      <c r="K358" s="12" t="str">
        <f>+VLOOKUP(FACTURACION[[#This Row],[REFERENCIA]],CODINV,2,FALSE)</f>
        <v>DIAL PARA ROTOGAGE DIAL FOR TOTAGAGE</v>
      </c>
      <c r="L358" s="12" t="str">
        <f>IF(VLOOKUP(FACTURACION[[#This Row],[REFERENCIA]],CODINV,3,FALSE)=0,"",VLOOKUP(FACTURACION[[#This Row],[REFERENCIA]],CODINV,3,FALSE))</f>
        <v>A9091-18L</v>
      </c>
      <c r="M358" s="12" t="str">
        <f>+VLOOKUP(FACTURACION[[#This Row],[REFERENCIA]],CODINV,4,FALSE)</f>
        <v>REPUESTOS Y ACCESORIOS</v>
      </c>
      <c r="N358" s="12" t="str">
        <f>+VLOOKUP(FACTURACION[[#This Row],[REFERENCIA]],CODINV,5,FALSE)</f>
        <v>REGO</v>
      </c>
      <c r="O358" s="2">
        <v>1</v>
      </c>
      <c r="P358" s="23">
        <v>33000</v>
      </c>
      <c r="Q358" s="24">
        <f>+FACTURACION[[#This Row],[CANTIDAD]]*FACTURACION[[#This Row],[VR UNITARIO]]/1000</f>
        <v>33</v>
      </c>
      <c r="R358" s="3" t="str">
        <f>+VLOOKUP(FACTURACION[[#This Row],[NIT]],TABLACLIENTE,5,FALSE)</f>
        <v>GIRON</v>
      </c>
    </row>
    <row r="359" spans="3:18" s="11" customFormat="1" ht="11.25" customHeight="1">
      <c r="C359" s="13">
        <v>2013</v>
      </c>
      <c r="D359" s="17" t="s">
        <v>297</v>
      </c>
      <c r="E359" s="17">
        <f>MONTH(FACTURACION[[#This Row],[MES]]&amp;1)</f>
        <v>4</v>
      </c>
      <c r="F359" s="223">
        <f>DATE(FACTURACION[[#This Row],[AÑO]],FACTURACION[[#This Row],[Mes numero]],1)</f>
        <v>41365</v>
      </c>
      <c r="G359" s="159">
        <v>9619</v>
      </c>
      <c r="H359" s="25">
        <v>890200919</v>
      </c>
      <c r="I359" s="3" t="str">
        <f>+VLOOKUP(FACTURACION[[#This Row],[NIT]],TABLACLIENTE,2,FALSE)</f>
        <v>GAS DE SANTANDER S.A. E.S.P.</v>
      </c>
      <c r="J359" s="2" t="s">
        <v>69</v>
      </c>
      <c r="K359" s="12" t="str">
        <f>+VLOOKUP(FACTURACION[[#This Row],[REFERENCIA]],CODINV,2,FALSE)</f>
        <v>DIP TUBE 48"</v>
      </c>
      <c r="L359" s="12" t="str">
        <f>IF(VLOOKUP(FACTURACION[[#This Row],[REFERENCIA]],CODINV,3,FALSE)=0,"",VLOOKUP(FACTURACION[[#This Row],[REFERENCIA]],CODINV,3,FALSE))</f>
        <v/>
      </c>
      <c r="M359" s="12" t="str">
        <f>+VLOOKUP(FACTURACION[[#This Row],[REFERENCIA]],CODINV,4,FALSE)</f>
        <v>REPUESTOS Y ACCESORIOS</v>
      </c>
      <c r="N359" s="12" t="str">
        <f>+VLOOKUP(FACTURACION[[#This Row],[REFERENCIA]],CODINV,5,FALSE)</f>
        <v>REGO</v>
      </c>
      <c r="O359" s="2">
        <v>1</v>
      </c>
      <c r="P359" s="23">
        <v>73000</v>
      </c>
      <c r="Q359" s="24">
        <f>+FACTURACION[[#This Row],[CANTIDAD]]*FACTURACION[[#This Row],[VR UNITARIO]]/1000</f>
        <v>73</v>
      </c>
      <c r="R359" s="3" t="str">
        <f>+VLOOKUP(FACTURACION[[#This Row],[NIT]],TABLACLIENTE,5,FALSE)</f>
        <v>GIRON</v>
      </c>
    </row>
    <row r="360" spans="3:18" s="11" customFormat="1" ht="11.25" customHeight="1">
      <c r="C360" s="13">
        <v>2013</v>
      </c>
      <c r="D360" s="17" t="s">
        <v>297</v>
      </c>
      <c r="E360" s="17">
        <f>MONTH(FACTURACION[[#This Row],[MES]]&amp;1)</f>
        <v>4</v>
      </c>
      <c r="F360" s="223">
        <f>DATE(FACTURACION[[#This Row],[AÑO]],FACTURACION[[#This Row],[Mes numero]],1)</f>
        <v>41365</v>
      </c>
      <c r="G360" s="159">
        <v>9619</v>
      </c>
      <c r="H360" s="25">
        <v>890200919</v>
      </c>
      <c r="I360" s="3" t="str">
        <f>+VLOOKUP(FACTURACION[[#This Row],[NIT]],TABLACLIENTE,2,FALSE)</f>
        <v>GAS DE SANTANDER S.A. E.S.P.</v>
      </c>
      <c r="J360" s="2" t="s">
        <v>798</v>
      </c>
      <c r="K360" s="12" t="str">
        <f>+VLOOKUP(FACTURACION[[#This Row],[REFERENCIA]],CODINV,2,FALSE)</f>
        <v>ROTOGAGE DIAMETRO 62"-79" A9093TS</v>
      </c>
      <c r="L360" s="12" t="str">
        <f>IF(VLOOKUP(FACTURACION[[#This Row],[REFERENCIA]],CODINV,3,FALSE)=0,"",VLOOKUP(FACTURACION[[#This Row],[REFERENCIA]],CODINV,3,FALSE))</f>
        <v>A9093TS</v>
      </c>
      <c r="M360" s="12" t="str">
        <f>+VLOOKUP(FACTURACION[[#This Row],[REFERENCIA]],CODINV,4,FALSE)</f>
        <v>MEDIDORES</v>
      </c>
      <c r="N360" s="12" t="str">
        <f>+VLOOKUP(FACTURACION[[#This Row],[REFERENCIA]],CODINV,5,FALSE)</f>
        <v>REGO</v>
      </c>
      <c r="O360" s="2">
        <v>1</v>
      </c>
      <c r="P360" s="23">
        <v>725000</v>
      </c>
      <c r="Q360" s="24">
        <f>+FACTURACION[[#This Row],[CANTIDAD]]*FACTURACION[[#This Row],[VR UNITARIO]]/1000</f>
        <v>725</v>
      </c>
      <c r="R360" s="3" t="str">
        <f>+VLOOKUP(FACTURACION[[#This Row],[NIT]],TABLACLIENTE,5,FALSE)</f>
        <v>GIRON</v>
      </c>
    </row>
    <row r="361" spans="3:18" s="11" customFormat="1" ht="11.25" customHeight="1">
      <c r="C361" s="13">
        <v>2013</v>
      </c>
      <c r="D361" s="17" t="s">
        <v>297</v>
      </c>
      <c r="E361" s="17">
        <f>MONTH(FACTURACION[[#This Row],[MES]]&amp;1)</f>
        <v>4</v>
      </c>
      <c r="F361" s="223">
        <f>DATE(FACTURACION[[#This Row],[AÑO]],FACTURACION[[#This Row],[Mes numero]],1)</f>
        <v>41365</v>
      </c>
      <c r="G361" s="159">
        <v>9585</v>
      </c>
      <c r="H361" s="20">
        <v>830137252</v>
      </c>
      <c r="I361" s="2" t="str">
        <f>+VLOOKUP(FACTURACION[[#This Row],[NIT]],TABLACLIENTE,2,FALSE)</f>
        <v>SAGENCO SAS</v>
      </c>
      <c r="J361" s="2" t="s">
        <v>241</v>
      </c>
      <c r="K361" s="12" t="str">
        <f>+VLOOKUP(FACTURACION[[#This Row],[REFERENCIA]],CODINV,2,FALSE)</f>
        <v>MANOMETRO 0-300 PSI CON GLICERINA BAR 1/4</v>
      </c>
      <c r="L361" s="12" t="str">
        <f>IF(VLOOKUP(FACTURACION[[#This Row],[REFERENCIA]],CODINV,3,FALSE)=0,"",VLOOKUP(FACTURACION[[#This Row],[REFERENCIA]],CODINV,3,FALSE))</f>
        <v>4270363</v>
      </c>
      <c r="M361" s="12" t="str">
        <f>+VLOOKUP(FACTURACION[[#This Row],[REFERENCIA]],CODINV,4,FALSE)</f>
        <v>MEDIDORES</v>
      </c>
      <c r="N361" s="12" t="str">
        <f>+VLOOKUP(FACTURACION[[#This Row],[REFERENCIA]],CODINV,5,FALSE)</f>
        <v>WIKA</v>
      </c>
      <c r="O361" s="2">
        <v>1</v>
      </c>
      <c r="P361" s="23">
        <v>48000</v>
      </c>
      <c r="Q361" s="24">
        <f>+FACTURACION[[#This Row],[CANTIDAD]]*FACTURACION[[#This Row],[VR UNITARIO]]/1000</f>
        <v>48</v>
      </c>
      <c r="R361" s="3" t="str">
        <f>+VLOOKUP(FACTURACION[[#This Row],[NIT]],TABLACLIENTE,5,FALSE)</f>
        <v>BOGOTÁ D.C.</v>
      </c>
    </row>
    <row r="362" spans="3:18" s="11" customFormat="1" ht="11.25" customHeight="1">
      <c r="C362" s="13">
        <v>2013</v>
      </c>
      <c r="D362" s="17" t="s">
        <v>297</v>
      </c>
      <c r="E362" s="17">
        <f>MONTH(FACTURACION[[#This Row],[MES]]&amp;1)</f>
        <v>4</v>
      </c>
      <c r="F362" s="223">
        <f>DATE(FACTURACION[[#This Row],[AÑO]],FACTURACION[[#This Row],[Mes numero]],1)</f>
        <v>41365</v>
      </c>
      <c r="G362" s="159">
        <v>9611</v>
      </c>
      <c r="H362" s="20">
        <v>830137252</v>
      </c>
      <c r="I362" s="2" t="str">
        <f>+VLOOKUP(FACTURACION[[#This Row],[NIT]],TABLACLIENTE,2,FALSE)</f>
        <v>SAGENCO SAS</v>
      </c>
      <c r="J362" s="2" t="s">
        <v>241</v>
      </c>
      <c r="K362" s="12" t="str">
        <f>+VLOOKUP(FACTURACION[[#This Row],[REFERENCIA]],CODINV,2,FALSE)</f>
        <v>MANOMETRO 0-300 PSI CON GLICERINA BAR 1/4</v>
      </c>
      <c r="L362" s="12" t="str">
        <f>IF(VLOOKUP(FACTURACION[[#This Row],[REFERENCIA]],CODINV,3,FALSE)=0,"",VLOOKUP(FACTURACION[[#This Row],[REFERENCIA]],CODINV,3,FALSE))</f>
        <v>4270363</v>
      </c>
      <c r="M362" s="12" t="str">
        <f>+VLOOKUP(FACTURACION[[#This Row],[REFERENCIA]],CODINV,4,FALSE)</f>
        <v>MEDIDORES</v>
      </c>
      <c r="N362" s="12" t="str">
        <f>+VLOOKUP(FACTURACION[[#This Row],[REFERENCIA]],CODINV,5,FALSE)</f>
        <v>WIKA</v>
      </c>
      <c r="O362" s="2">
        <v>1</v>
      </c>
      <c r="P362" s="23">
        <v>48000</v>
      </c>
      <c r="Q362" s="24">
        <f>+FACTURACION[[#This Row],[CANTIDAD]]*FACTURACION[[#This Row],[VR UNITARIO]]/1000</f>
        <v>48</v>
      </c>
      <c r="R362" s="3" t="str">
        <f>+VLOOKUP(FACTURACION[[#This Row],[NIT]],TABLACLIENTE,5,FALSE)</f>
        <v>BOGOTÁ D.C.</v>
      </c>
    </row>
    <row r="363" spans="3:18" s="11" customFormat="1" ht="11.25" customHeight="1">
      <c r="C363" s="13">
        <v>2013</v>
      </c>
      <c r="D363" s="17" t="s">
        <v>297</v>
      </c>
      <c r="E363" s="17">
        <f>MONTH(FACTURACION[[#This Row],[MES]]&amp;1)</f>
        <v>4</v>
      </c>
      <c r="F363" s="223">
        <f>DATE(FACTURACION[[#This Row],[AÑO]],FACTURACION[[#This Row],[Mes numero]],1)</f>
        <v>41365</v>
      </c>
      <c r="G363" s="159">
        <v>9629</v>
      </c>
      <c r="H363" s="20">
        <v>830137252</v>
      </c>
      <c r="I363" s="2" t="str">
        <f>+VLOOKUP(FACTURACION[[#This Row],[NIT]],TABLACLIENTE,2,FALSE)</f>
        <v>SAGENCO SAS</v>
      </c>
      <c r="J363" s="2" t="s">
        <v>241</v>
      </c>
      <c r="K363" s="12" t="str">
        <f>+VLOOKUP(FACTURACION[[#This Row],[REFERENCIA]],CODINV,2,FALSE)</f>
        <v>MANOMETRO 0-300 PSI CON GLICERINA BAR 1/4</v>
      </c>
      <c r="L363" s="12" t="str">
        <f>IF(VLOOKUP(FACTURACION[[#This Row],[REFERENCIA]],CODINV,3,FALSE)=0,"",VLOOKUP(FACTURACION[[#This Row],[REFERENCIA]],CODINV,3,FALSE))</f>
        <v>4270363</v>
      </c>
      <c r="M363" s="12" t="str">
        <f>+VLOOKUP(FACTURACION[[#This Row],[REFERENCIA]],CODINV,4,FALSE)</f>
        <v>MEDIDORES</v>
      </c>
      <c r="N363" s="12" t="str">
        <f>+VLOOKUP(FACTURACION[[#This Row],[REFERENCIA]],CODINV,5,FALSE)</f>
        <v>WIKA</v>
      </c>
      <c r="O363" s="2">
        <v>2</v>
      </c>
      <c r="P363" s="23">
        <v>48000</v>
      </c>
      <c r="Q363" s="24">
        <f>+FACTURACION[[#This Row],[CANTIDAD]]*FACTURACION[[#This Row],[VR UNITARIO]]/1000</f>
        <v>96</v>
      </c>
      <c r="R363" s="3" t="str">
        <f>+VLOOKUP(FACTURACION[[#This Row],[NIT]],TABLACLIENTE,5,FALSE)</f>
        <v>BOGOTÁ D.C.</v>
      </c>
    </row>
    <row r="364" spans="3:18" s="11" customFormat="1" ht="11.25" customHeight="1">
      <c r="C364" s="13">
        <v>2013</v>
      </c>
      <c r="D364" s="17" t="s">
        <v>297</v>
      </c>
      <c r="E364" s="17">
        <f>MONTH(FACTURACION[[#This Row],[MES]]&amp;1)</f>
        <v>4</v>
      </c>
      <c r="F364" s="223">
        <f>DATE(FACTURACION[[#This Row],[AÑO]],FACTURACION[[#This Row],[Mes numero]],1)</f>
        <v>41365</v>
      </c>
      <c r="G364" s="159">
        <v>9632</v>
      </c>
      <c r="H364" s="20">
        <v>830137252</v>
      </c>
      <c r="I364" s="2" t="str">
        <f>+VLOOKUP(FACTURACION[[#This Row],[NIT]],TABLACLIENTE,2,FALSE)</f>
        <v>SAGENCO SAS</v>
      </c>
      <c r="J364" s="2" t="s">
        <v>241</v>
      </c>
      <c r="K364" s="12" t="str">
        <f>+VLOOKUP(FACTURACION[[#This Row],[REFERENCIA]],CODINV,2,FALSE)</f>
        <v>MANOMETRO 0-300 PSI CON GLICERINA BAR 1/4</v>
      </c>
      <c r="L364" s="12" t="str">
        <f>IF(VLOOKUP(FACTURACION[[#This Row],[REFERENCIA]],CODINV,3,FALSE)=0,"",VLOOKUP(FACTURACION[[#This Row],[REFERENCIA]],CODINV,3,FALSE))</f>
        <v>4270363</v>
      </c>
      <c r="M364" s="12" t="str">
        <f>+VLOOKUP(FACTURACION[[#This Row],[REFERENCIA]],CODINV,4,FALSE)</f>
        <v>MEDIDORES</v>
      </c>
      <c r="N364" s="12" t="str">
        <f>+VLOOKUP(FACTURACION[[#This Row],[REFERENCIA]],CODINV,5,FALSE)</f>
        <v>WIKA</v>
      </c>
      <c r="O364" s="2">
        <v>2</v>
      </c>
      <c r="P364" s="23">
        <v>48000</v>
      </c>
      <c r="Q364" s="24">
        <f>+FACTURACION[[#This Row],[CANTIDAD]]*FACTURACION[[#This Row],[VR UNITARIO]]/1000</f>
        <v>96</v>
      </c>
      <c r="R364" s="3" t="str">
        <f>+VLOOKUP(FACTURACION[[#This Row],[NIT]],TABLACLIENTE,5,FALSE)</f>
        <v>BOGOTÁ D.C.</v>
      </c>
    </row>
    <row r="365" spans="3:18" s="11" customFormat="1" ht="11.25" customHeight="1">
      <c r="C365" s="13">
        <v>2013</v>
      </c>
      <c r="D365" s="17" t="s">
        <v>84</v>
      </c>
      <c r="E365" s="17">
        <f>MONTH(FACTURACION[[#This Row],[MES]]&amp;1)</f>
        <v>5</v>
      </c>
      <c r="F365" s="223">
        <f>DATE(FACTURACION[[#This Row],[AÑO]],FACTURACION[[#This Row],[Mes numero]],1)</f>
        <v>41395</v>
      </c>
      <c r="G365" s="159">
        <v>9643</v>
      </c>
      <c r="H365" s="20">
        <v>890500726</v>
      </c>
      <c r="I365" s="2" t="str">
        <f>+VLOOKUP(FACTURACION[[#This Row],[NIT]],TABLACLIENTE,2,FALSE)</f>
        <v>NORTESANTANDEREANA DE GAS S.A. E.S.P (NORGAS S.A. E.S.P.)</v>
      </c>
      <c r="J365" s="2" t="s">
        <v>122</v>
      </c>
      <c r="K365" s="12" t="str">
        <f>+VLOOKUP(FACTURACION[[#This Row],[REFERENCIA]],CODINV,2,FALSE)</f>
        <v>EMPAQUES PARA PISTONES DE LLENADO</v>
      </c>
      <c r="L365" s="12" t="str">
        <f>IF(VLOOKUP(FACTURACION[[#This Row],[REFERENCIA]],CODINV,3,FALSE)=0,"",VLOOKUP(FACTURACION[[#This Row],[REFERENCIA]],CODINV,3,FALSE))</f>
        <v/>
      </c>
      <c r="M365" s="12" t="str">
        <f>+VLOOKUP(FACTURACION[[#This Row],[REFERENCIA]],CODINV,4,FALSE)</f>
        <v>REPUESTOS Y ACCESORIOS</v>
      </c>
      <c r="N365" s="12" t="str">
        <f>+VLOOKUP(FACTURACION[[#This Row],[REFERENCIA]],CODINV,5,FALSE)</f>
        <v>CAVAGNA</v>
      </c>
      <c r="O365" s="2">
        <v>100</v>
      </c>
      <c r="P365" s="23">
        <v>583</v>
      </c>
      <c r="Q365" s="24">
        <f>+FACTURACION[[#This Row],[CANTIDAD]]*FACTURACION[[#This Row],[VR UNITARIO]]/1000</f>
        <v>58.3</v>
      </c>
      <c r="R365" s="3" t="str">
        <f>+VLOOKUP(FACTURACION[[#This Row],[NIT]],TABLACLIENTE,5,FALSE)</f>
        <v>BUCARAMANGA</v>
      </c>
    </row>
    <row r="366" spans="3:18" s="11" customFormat="1" ht="11.25" customHeight="1">
      <c r="C366" s="13">
        <v>2013</v>
      </c>
      <c r="D366" s="17" t="s">
        <v>84</v>
      </c>
      <c r="E366" s="17">
        <f>MONTH(FACTURACION[[#This Row],[MES]]&amp;1)</f>
        <v>5</v>
      </c>
      <c r="F366" s="223">
        <f>DATE(FACTURACION[[#This Row],[AÑO]],FACTURACION[[#This Row],[Mes numero]],1)</f>
        <v>41395</v>
      </c>
      <c r="G366" s="159">
        <v>9682</v>
      </c>
      <c r="H366" s="20">
        <v>830065383</v>
      </c>
      <c r="I366" s="12" t="str">
        <f>+VLOOKUP(FACTURACION[[#This Row],[NIT]],TABLACLIENTE,2,FALSE)</f>
        <v>ALKENOS LTDA</v>
      </c>
      <c r="J366" s="2" t="s">
        <v>20</v>
      </c>
      <c r="K366" s="12" t="str">
        <f>+VLOOKUP(FACTURACION[[#This Row],[REFERENCIA]],CODINV,2,FALSE)</f>
        <v xml:space="preserve">MEDIDOR AC-250 C: 3/4" CON CONECTORES </v>
      </c>
      <c r="L366" s="12" t="str">
        <f>IF(VLOOKUP(FACTURACION[[#This Row],[REFERENCIA]],CODINV,3,FALSE)=0,"",VLOOKUP(FACTURACION[[#This Row],[REFERENCIA]],CODINV,3,FALSE))</f>
        <v/>
      </c>
      <c r="M366" s="12" t="str">
        <f>+VLOOKUP(FACTURACION[[#This Row],[REFERENCIA]],CODINV,4,FALSE)</f>
        <v>MEDIDORES</v>
      </c>
      <c r="N366" s="12" t="str">
        <f>+VLOOKUP(FACTURACION[[#This Row],[REFERENCIA]],CODINV,5,FALSE)</f>
        <v>HONEYWELL</v>
      </c>
      <c r="O366" s="2">
        <v>1</v>
      </c>
      <c r="P366" s="23">
        <v>320000</v>
      </c>
      <c r="Q366" s="24">
        <f>+FACTURACION[[#This Row],[CANTIDAD]]*FACTURACION[[#This Row],[VR UNITARIO]]/1000</f>
        <v>320</v>
      </c>
      <c r="R366" s="3" t="str">
        <f>+VLOOKUP(FACTURACION[[#This Row],[NIT]],TABLACLIENTE,5,FALSE)</f>
        <v>BOGOTÁ D.C.</v>
      </c>
    </row>
    <row r="367" spans="3:18" s="11" customFormat="1" ht="11.25" customHeight="1">
      <c r="C367" s="13">
        <v>2013</v>
      </c>
      <c r="D367" s="17" t="s">
        <v>84</v>
      </c>
      <c r="E367" s="17">
        <f>MONTH(FACTURACION[[#This Row],[MES]]&amp;1)</f>
        <v>5</v>
      </c>
      <c r="F367" s="223">
        <f>DATE(FACTURACION[[#This Row],[AÑO]],FACTURACION[[#This Row],[Mes numero]],1)</f>
        <v>41395</v>
      </c>
      <c r="G367" s="159">
        <v>9651</v>
      </c>
      <c r="H367" s="20">
        <v>890500726</v>
      </c>
      <c r="I367" s="2" t="str">
        <f>+VLOOKUP(FACTURACION[[#This Row],[NIT]],TABLACLIENTE,2,FALSE)</f>
        <v>NORTESANTANDEREANA DE GAS S.A. E.S.P (NORGAS S.A. E.S.P.)</v>
      </c>
      <c r="J367" s="2" t="s">
        <v>20</v>
      </c>
      <c r="K367" s="12" t="str">
        <f>+VLOOKUP(FACTURACION[[#This Row],[REFERENCIA]],CODINV,2,FALSE)</f>
        <v xml:space="preserve">MEDIDOR AC-250 C: 3/4" CON CONECTORES </v>
      </c>
      <c r="L367" s="12" t="str">
        <f>IF(VLOOKUP(FACTURACION[[#This Row],[REFERENCIA]],CODINV,3,FALSE)=0,"",VLOOKUP(FACTURACION[[#This Row],[REFERENCIA]],CODINV,3,FALSE))</f>
        <v/>
      </c>
      <c r="M367" s="12" t="str">
        <f>+VLOOKUP(FACTURACION[[#This Row],[REFERENCIA]],CODINV,4,FALSE)</f>
        <v>MEDIDORES</v>
      </c>
      <c r="N367" s="12" t="str">
        <f>+VLOOKUP(FACTURACION[[#This Row],[REFERENCIA]],CODINV,5,FALSE)</f>
        <v>HONEYWELL</v>
      </c>
      <c r="O367" s="2">
        <v>1</v>
      </c>
      <c r="P367" s="23">
        <v>280000</v>
      </c>
      <c r="Q367" s="24">
        <f>+FACTURACION[[#This Row],[CANTIDAD]]*FACTURACION[[#This Row],[VR UNITARIO]]/1000</f>
        <v>280</v>
      </c>
      <c r="R367" s="3" t="str">
        <f>+VLOOKUP(FACTURACION[[#This Row],[NIT]],TABLACLIENTE,5,FALSE)</f>
        <v>BUCARAMANGA</v>
      </c>
    </row>
    <row r="368" spans="3:18" s="11" customFormat="1" ht="11.25" customHeight="1">
      <c r="C368" s="13">
        <v>2013</v>
      </c>
      <c r="D368" s="17" t="s">
        <v>84</v>
      </c>
      <c r="E368" s="17">
        <f>MONTH(FACTURACION[[#This Row],[MES]]&amp;1)</f>
        <v>5</v>
      </c>
      <c r="F368" s="223">
        <f>DATE(FACTURACION[[#This Row],[AÑO]],FACTURACION[[#This Row],[Mes numero]],1)</f>
        <v>41395</v>
      </c>
      <c r="G368" s="159">
        <v>9685</v>
      </c>
      <c r="H368" s="20">
        <v>860510723</v>
      </c>
      <c r="I368" s="2" t="str">
        <f>+VLOOKUP(FACTURACION[[#This Row],[NIT]],TABLACLIENTE,2,FALSE)</f>
        <v>SAENA DE COLOMBIA S.A.</v>
      </c>
      <c r="J368" s="2" t="s">
        <v>20</v>
      </c>
      <c r="K368" s="12" t="str">
        <f>+VLOOKUP(FACTURACION[[#This Row],[REFERENCIA]],CODINV,2,FALSE)</f>
        <v xml:space="preserve">MEDIDOR AC-250 C: 3/4" CON CONECTORES </v>
      </c>
      <c r="L368" s="12" t="str">
        <f>IF(VLOOKUP(FACTURACION[[#This Row],[REFERENCIA]],CODINV,3,FALSE)=0,"",VLOOKUP(FACTURACION[[#This Row],[REFERENCIA]],CODINV,3,FALSE))</f>
        <v/>
      </c>
      <c r="M368" s="12" t="str">
        <f>+VLOOKUP(FACTURACION[[#This Row],[REFERENCIA]],CODINV,4,FALSE)</f>
        <v>MEDIDORES</v>
      </c>
      <c r="N368" s="12" t="str">
        <f>+VLOOKUP(FACTURACION[[#This Row],[REFERENCIA]],CODINV,5,FALSE)</f>
        <v>HONEYWELL</v>
      </c>
      <c r="O368" s="2">
        <v>2</v>
      </c>
      <c r="P368" s="23">
        <v>260000</v>
      </c>
      <c r="Q368" s="24">
        <f>+FACTURACION[[#This Row],[CANTIDAD]]*FACTURACION[[#This Row],[VR UNITARIO]]/1000</f>
        <v>520</v>
      </c>
      <c r="R368" s="3" t="str">
        <f>+VLOOKUP(FACTURACION[[#This Row],[NIT]],TABLACLIENTE,5,FALSE)</f>
        <v>BOGOTÁ D.C.</v>
      </c>
    </row>
    <row r="369" spans="3:18" s="11" customFormat="1" ht="11.25" customHeight="1">
      <c r="C369" s="13">
        <v>2013</v>
      </c>
      <c r="D369" s="17" t="s">
        <v>84</v>
      </c>
      <c r="E369" s="17">
        <f>MONTH(FACTURACION[[#This Row],[MES]]&amp;1)</f>
        <v>5</v>
      </c>
      <c r="F369" s="223">
        <f>DATE(FACTURACION[[#This Row],[AÑO]],FACTURACION[[#This Row],[Mes numero]],1)</f>
        <v>41395</v>
      </c>
      <c r="G369" s="159">
        <v>9678</v>
      </c>
      <c r="H369" s="20">
        <v>830014820</v>
      </c>
      <c r="I369" s="2" t="str">
        <f>+VLOOKUP(FACTURACION[[#This Row],[NIT]],TABLACLIENTE,2,FALSE)</f>
        <v>COMERCIALIZADORA MOYSE LTDA.</v>
      </c>
      <c r="J369" s="2" t="s">
        <v>262</v>
      </c>
      <c r="K369" s="12" t="str">
        <f>+VLOOKUP(FACTURACION[[#This Row],[REFERENCIA]],CODINV,2,FALSE)</f>
        <v>MEDIDOR AL-425 C:1 1/4" MAOP 25 PSIG</v>
      </c>
      <c r="L369" s="12" t="str">
        <f>IF(VLOOKUP(FACTURACION[[#This Row],[REFERENCIA]],CODINV,3,FALSE)=0,"",VLOOKUP(FACTURACION[[#This Row],[REFERENCIA]],CODINV,3,FALSE))</f>
        <v/>
      </c>
      <c r="M369" s="12" t="str">
        <f>+VLOOKUP(FACTURACION[[#This Row],[REFERENCIA]],CODINV,4,FALSE)</f>
        <v>MEDIDORES</v>
      </c>
      <c r="N369" s="12" t="str">
        <f>+VLOOKUP(FACTURACION[[#This Row],[REFERENCIA]],CODINV,5,FALSE)</f>
        <v>HONEYWELL</v>
      </c>
      <c r="O369" s="2">
        <v>1</v>
      </c>
      <c r="P369" s="23">
        <v>480000</v>
      </c>
      <c r="Q369" s="24">
        <f>+FACTURACION[[#This Row],[CANTIDAD]]*FACTURACION[[#This Row],[VR UNITARIO]]/1000</f>
        <v>480</v>
      </c>
      <c r="R369" s="3" t="str">
        <f>+VLOOKUP(FACTURACION[[#This Row],[NIT]],TABLACLIENTE,5,FALSE)</f>
        <v>BOGOTÁ D.C.</v>
      </c>
    </row>
    <row r="370" spans="3:18" s="11" customFormat="1" ht="11.25" customHeight="1">
      <c r="C370" s="13">
        <v>2013</v>
      </c>
      <c r="D370" s="17" t="s">
        <v>84</v>
      </c>
      <c r="E370" s="17">
        <f>MONTH(FACTURACION[[#This Row],[MES]]&amp;1)</f>
        <v>5</v>
      </c>
      <c r="F370" s="223">
        <f>DATE(FACTURACION[[#This Row],[AÑO]],FACTURACION[[#This Row],[Mes numero]],1)</f>
        <v>41395</v>
      </c>
      <c r="G370" s="159">
        <v>9666</v>
      </c>
      <c r="H370" s="20">
        <v>800021272</v>
      </c>
      <c r="I370" s="2" t="str">
        <f>+VLOOKUP(FACTURACION[[#This Row],[NIT]],TABLACLIENTE,2,FALSE)</f>
        <v>GASES DEL LLANO S.A. E.S.P (LLANOGAS S.A. E.S.P.)</v>
      </c>
      <c r="J370" s="2" t="s">
        <v>262</v>
      </c>
      <c r="K370" s="12" t="str">
        <f>+VLOOKUP(FACTURACION[[#This Row],[REFERENCIA]],CODINV,2,FALSE)</f>
        <v>MEDIDOR AL-425 C:1 1/4" MAOP 25 PSIG</v>
      </c>
      <c r="L370" s="12" t="str">
        <f>IF(VLOOKUP(FACTURACION[[#This Row],[REFERENCIA]],CODINV,3,FALSE)=0,"",VLOOKUP(FACTURACION[[#This Row],[REFERENCIA]],CODINV,3,FALSE))</f>
        <v/>
      </c>
      <c r="M370" s="12" t="str">
        <f>+VLOOKUP(FACTURACION[[#This Row],[REFERENCIA]],CODINV,4,FALSE)</f>
        <v>MEDIDORES</v>
      </c>
      <c r="N370" s="12" t="str">
        <f>+VLOOKUP(FACTURACION[[#This Row],[REFERENCIA]],CODINV,5,FALSE)</f>
        <v>HONEYWELL</v>
      </c>
      <c r="O370" s="2">
        <v>6</v>
      </c>
      <c r="P370" s="23">
        <v>540000</v>
      </c>
      <c r="Q370" s="24">
        <f>+FACTURACION[[#This Row],[CANTIDAD]]*FACTURACION[[#This Row],[VR UNITARIO]]/1000</f>
        <v>3240</v>
      </c>
      <c r="R370" s="3" t="str">
        <f>+VLOOKUP(FACTURACION[[#This Row],[NIT]],TABLACLIENTE,5,FALSE)</f>
        <v>VILLAVICENCIO</v>
      </c>
    </row>
    <row r="371" spans="3:18" s="11" customFormat="1" ht="11.25" customHeight="1">
      <c r="C371" s="13">
        <v>2013</v>
      </c>
      <c r="D371" s="17" t="s">
        <v>84</v>
      </c>
      <c r="E371" s="17">
        <f>MONTH(FACTURACION[[#This Row],[MES]]&amp;1)</f>
        <v>5</v>
      </c>
      <c r="F371" s="223">
        <f>DATE(FACTURACION[[#This Row],[AÑO]],FACTURACION[[#This Row],[Mes numero]],1)</f>
        <v>41395</v>
      </c>
      <c r="G371" s="159">
        <v>9677</v>
      </c>
      <c r="H371" s="20">
        <v>800021272</v>
      </c>
      <c r="I371" s="2" t="str">
        <f>+VLOOKUP(FACTURACION[[#This Row],[NIT]],TABLACLIENTE,2,FALSE)</f>
        <v>GASES DEL LLANO S.A. E.S.P (LLANOGAS S.A. E.S.P.)</v>
      </c>
      <c r="J371" s="2" t="s">
        <v>262</v>
      </c>
      <c r="K371" s="12" t="str">
        <f>+VLOOKUP(FACTURACION[[#This Row],[REFERENCIA]],CODINV,2,FALSE)</f>
        <v>MEDIDOR AL-425 C:1 1/4" MAOP 25 PSIG</v>
      </c>
      <c r="L371" s="12" t="str">
        <f>IF(VLOOKUP(FACTURACION[[#This Row],[REFERENCIA]],CODINV,3,FALSE)=0,"",VLOOKUP(FACTURACION[[#This Row],[REFERENCIA]],CODINV,3,FALSE))</f>
        <v/>
      </c>
      <c r="M371" s="12" t="str">
        <f>+VLOOKUP(FACTURACION[[#This Row],[REFERENCIA]],CODINV,4,FALSE)</f>
        <v>MEDIDORES</v>
      </c>
      <c r="N371" s="12" t="str">
        <f>+VLOOKUP(FACTURACION[[#This Row],[REFERENCIA]],CODINV,5,FALSE)</f>
        <v>HONEYWELL</v>
      </c>
      <c r="O371" s="2">
        <v>4</v>
      </c>
      <c r="P371" s="23">
        <v>540000</v>
      </c>
      <c r="Q371" s="24">
        <f>+FACTURACION[[#This Row],[CANTIDAD]]*FACTURACION[[#This Row],[VR UNITARIO]]/1000</f>
        <v>2160</v>
      </c>
      <c r="R371" s="3" t="str">
        <f>+VLOOKUP(FACTURACION[[#This Row],[NIT]],TABLACLIENTE,5,FALSE)</f>
        <v>VILLAVICENCIO</v>
      </c>
    </row>
    <row r="372" spans="3:18" s="11" customFormat="1" ht="11.25" customHeight="1">
      <c r="C372" s="13">
        <v>2013</v>
      </c>
      <c r="D372" s="17" t="s">
        <v>84</v>
      </c>
      <c r="E372" s="17">
        <f>MONTH(FACTURACION[[#This Row],[MES]]&amp;1)</f>
        <v>5</v>
      </c>
      <c r="F372" s="223">
        <f>DATE(FACTURACION[[#This Row],[AÑO]],FACTURACION[[#This Row],[Mes numero]],1)</f>
        <v>41395</v>
      </c>
      <c r="G372" s="159">
        <v>9654</v>
      </c>
      <c r="H372" s="20">
        <v>822001073</v>
      </c>
      <c r="I372" s="2" t="str">
        <f>+VLOOKUP(FACTURACION[[#This Row],[NIT]],TABLACLIENTE,2,FALSE)</f>
        <v>MADIGAS INGENIEROS S.A. E.S.P.</v>
      </c>
      <c r="J372" s="2" t="s">
        <v>262</v>
      </c>
      <c r="K372" s="12" t="str">
        <f>+VLOOKUP(FACTURACION[[#This Row],[REFERENCIA]],CODINV,2,FALSE)</f>
        <v>MEDIDOR AL-425 C:1 1/4" MAOP 25 PSIG</v>
      </c>
      <c r="L372" s="12" t="str">
        <f>IF(VLOOKUP(FACTURACION[[#This Row],[REFERENCIA]],CODINV,3,FALSE)=0,"",VLOOKUP(FACTURACION[[#This Row],[REFERENCIA]],CODINV,3,FALSE))</f>
        <v/>
      </c>
      <c r="M372" s="12" t="str">
        <f>+VLOOKUP(FACTURACION[[#This Row],[REFERENCIA]],CODINV,4,FALSE)</f>
        <v>MEDIDORES</v>
      </c>
      <c r="N372" s="12" t="str">
        <f>+VLOOKUP(FACTURACION[[#This Row],[REFERENCIA]],CODINV,5,FALSE)</f>
        <v>HONEYWELL</v>
      </c>
      <c r="O372" s="2">
        <v>4</v>
      </c>
      <c r="P372" s="23">
        <v>480000</v>
      </c>
      <c r="Q372" s="24">
        <f>+FACTURACION[[#This Row],[CANTIDAD]]*FACTURACION[[#This Row],[VR UNITARIO]]/1000</f>
        <v>1920</v>
      </c>
      <c r="R372" s="3" t="str">
        <f>+VLOOKUP(FACTURACION[[#This Row],[NIT]],TABLACLIENTE,5,FALSE)</f>
        <v>ACACIAS</v>
      </c>
    </row>
    <row r="373" spans="3:18" s="11" customFormat="1" ht="11.25" customHeight="1">
      <c r="C373" s="13">
        <v>2013</v>
      </c>
      <c r="D373" s="17" t="s">
        <v>84</v>
      </c>
      <c r="E373" s="17">
        <f>MONTH(FACTURACION[[#This Row],[MES]]&amp;1)</f>
        <v>5</v>
      </c>
      <c r="F373" s="223">
        <f>DATE(FACTURACION[[#This Row],[AÑO]],FACTURACION[[#This Row],[Mes numero]],1)</f>
        <v>41395</v>
      </c>
      <c r="G373" s="159">
        <v>9665</v>
      </c>
      <c r="H373" s="20">
        <v>830109199</v>
      </c>
      <c r="I373" s="2" t="str">
        <f>+VLOOKUP(FACTURACION[[#This Row],[NIT]],TABLACLIENTE,2,FALSE)</f>
        <v>ENGINEERING CO (ENGECO LIMITADA)</v>
      </c>
      <c r="J373" s="2" t="s">
        <v>120</v>
      </c>
      <c r="K373" s="12" t="str">
        <f>+VLOOKUP(FACTURACION[[#This Row],[REFERENCIA]],CODINV,2,FALSE)</f>
        <v>MEDIDOR ROTATIVO G65</v>
      </c>
      <c r="L373" s="12" t="str">
        <f>IF(VLOOKUP(FACTURACION[[#This Row],[REFERENCIA]],CODINV,3,FALSE)=0,"",VLOOKUP(FACTURACION[[#This Row],[REFERENCIA]],CODINV,3,FALSE))</f>
        <v>RCG65</v>
      </c>
      <c r="M373" s="12" t="str">
        <f>+VLOOKUP(FACTURACION[[#This Row],[REFERENCIA]],CODINV,4,FALSE)</f>
        <v>MEDIDORES</v>
      </c>
      <c r="N373" s="12" t="str">
        <f>+VLOOKUP(FACTURACION[[#This Row],[REFERENCIA]],CODINV,5,FALSE)</f>
        <v>HONEYWELL</v>
      </c>
      <c r="O373" s="2">
        <v>1</v>
      </c>
      <c r="P373" s="23">
        <v>3100000</v>
      </c>
      <c r="Q373" s="24">
        <f>+FACTURACION[[#This Row],[CANTIDAD]]*FACTURACION[[#This Row],[VR UNITARIO]]/1000</f>
        <v>3100</v>
      </c>
      <c r="R373" s="3" t="str">
        <f>+VLOOKUP(FACTURACION[[#This Row],[NIT]],TABLACLIENTE,5,FALSE)</f>
        <v>BOGOTÁ D.C.</v>
      </c>
    </row>
    <row r="374" spans="3:18" s="11" customFormat="1" ht="11.25" customHeight="1">
      <c r="C374" s="13">
        <v>2013</v>
      </c>
      <c r="D374" s="17" t="s">
        <v>84</v>
      </c>
      <c r="E374" s="17">
        <f>MONTH(FACTURACION[[#This Row],[MES]]&amp;1)</f>
        <v>5</v>
      </c>
      <c r="F374" s="223">
        <f>DATE(FACTURACION[[#This Row],[AÑO]],FACTURACION[[#This Row],[Mes numero]],1)</f>
        <v>41395</v>
      </c>
      <c r="G374" s="159">
        <v>9641</v>
      </c>
      <c r="H374" s="25">
        <v>890400869</v>
      </c>
      <c r="I374" s="3" t="str">
        <f>+VLOOKUP(FACTURACION[[#This Row],[NIT]],TABLACLIENTE,2,FALSE)</f>
        <v>SURTIDORA DE GAS DEL CARIBE S.A. E.S.P. (SURTIGAS S.A. E.S.P.)</v>
      </c>
      <c r="J374" s="2" t="s">
        <v>171</v>
      </c>
      <c r="K374" s="12" t="str">
        <f>+VLOOKUP(FACTURACION[[#This Row],[REFERENCIA]],CODINV,2,FALSE)</f>
        <v>MEDIDOR ROTATIVO 16</v>
      </c>
      <c r="L374" s="12" t="str">
        <f>IF(VLOOKUP(FACTURACION[[#This Row],[REFERENCIA]],CODINV,3,FALSE)=0,"",VLOOKUP(FACTURACION[[#This Row],[REFERENCIA]],CODINV,3,FALSE))</f>
        <v/>
      </c>
      <c r="M374" s="12" t="str">
        <f>+VLOOKUP(FACTURACION[[#This Row],[REFERENCIA]],CODINV,4,FALSE)</f>
        <v>MEDIDORES</v>
      </c>
      <c r="N374" s="12" t="str">
        <f>+VLOOKUP(FACTURACION[[#This Row],[REFERENCIA]],CODINV,5,FALSE)</f>
        <v>HONEYWELL</v>
      </c>
      <c r="O374" s="2">
        <v>1</v>
      </c>
      <c r="P374" s="23">
        <v>2961538</v>
      </c>
      <c r="Q374" s="24">
        <f>+FACTURACION[[#This Row],[CANTIDAD]]*FACTURACION[[#This Row],[VR UNITARIO]]/1000</f>
        <v>2961.538</v>
      </c>
      <c r="R374" s="3" t="str">
        <f>+VLOOKUP(FACTURACION[[#This Row],[NIT]],TABLACLIENTE,5,FALSE)</f>
        <v>CARTAGENA</v>
      </c>
    </row>
    <row r="375" spans="3:18" s="11" customFormat="1" ht="11.25" customHeight="1">
      <c r="C375" s="13">
        <v>2013</v>
      </c>
      <c r="D375" s="17" t="s">
        <v>84</v>
      </c>
      <c r="E375" s="17">
        <f>MONTH(FACTURACION[[#This Row],[MES]]&amp;1)</f>
        <v>5</v>
      </c>
      <c r="F375" s="223">
        <f>DATE(FACTURACION[[#This Row],[AÑO]],FACTURACION[[#This Row],[Mes numero]],1)</f>
        <v>41395</v>
      </c>
      <c r="G375" s="159">
        <v>9656</v>
      </c>
      <c r="H375" s="20">
        <v>890101691</v>
      </c>
      <c r="I375" s="2" t="str">
        <f>+VLOOKUP(FACTURACION[[#This Row],[NIT]],TABLACLIENTE,2,FALSE)</f>
        <v>GASES DEL CARIBE S.A.E.S.P. (GASCARIBE S.A E.S.P.)</v>
      </c>
      <c r="J375" s="2" t="s">
        <v>215</v>
      </c>
      <c r="K375" s="12" t="str">
        <f>+VLOOKUP(FACTURACION[[#This Row],[REFERENCIA]],CODINV,2,FALSE)</f>
        <v>COUPLING ELSTER MECANICO 1/2 IPS</v>
      </c>
      <c r="L375" s="12" t="str">
        <f>IF(VLOOKUP(FACTURACION[[#This Row],[REFERENCIA]],CODINV,3,FALSE)=0,"",VLOOKUP(FACTURACION[[#This Row],[REFERENCIA]],CODINV,3,FALSE))</f>
        <v>50740</v>
      </c>
      <c r="M375" s="12" t="str">
        <f>+VLOOKUP(FACTURACION[[#This Row],[REFERENCIA]],CODINV,4,FALSE)</f>
        <v>REPUESTOS Y ACCESORIOS</v>
      </c>
      <c r="N375" s="12" t="str">
        <f>+VLOOKUP(FACTURACION[[#This Row],[REFERENCIA]],CODINV,5,FALSE)</f>
        <v>HONEYWELL</v>
      </c>
      <c r="O375" s="2">
        <v>1000</v>
      </c>
      <c r="P375" s="23">
        <v>53938</v>
      </c>
      <c r="Q375" s="24">
        <f>+FACTURACION[[#This Row],[CANTIDAD]]*FACTURACION[[#This Row],[VR UNITARIO]]/1000</f>
        <v>53938</v>
      </c>
      <c r="R375" s="3" t="str">
        <f>+VLOOKUP(FACTURACION[[#This Row],[NIT]],TABLACLIENTE,5,FALSE)</f>
        <v>BARRANQUILLA</v>
      </c>
    </row>
    <row r="376" spans="3:18" s="11" customFormat="1" ht="11.25" customHeight="1">
      <c r="C376" s="13">
        <v>2013</v>
      </c>
      <c r="D376" s="17" t="s">
        <v>84</v>
      </c>
      <c r="E376" s="17">
        <f>MONTH(FACTURACION[[#This Row],[MES]]&amp;1)</f>
        <v>5</v>
      </c>
      <c r="F376" s="223">
        <f>DATE(FACTURACION[[#This Row],[AÑO]],FACTURACION[[#This Row],[Mes numero]],1)</f>
        <v>41395</v>
      </c>
      <c r="G376" s="159">
        <v>9656</v>
      </c>
      <c r="H376" s="20">
        <v>890101691</v>
      </c>
      <c r="I376" s="2" t="str">
        <f>+VLOOKUP(FACTURACION[[#This Row],[NIT]],TABLACLIENTE,2,FALSE)</f>
        <v>GASES DEL CARIBE S.A.E.S.P. (GASCARIBE S.A E.S.P.)</v>
      </c>
      <c r="J376" s="2" t="s">
        <v>489</v>
      </c>
      <c r="K376" s="12" t="str">
        <f>+VLOOKUP(FACTURACION[[#This Row],[REFERENCIA]],CODINV,2,FALSE)</f>
        <v>COUPLING MECANICO ELSTER 1/2</v>
      </c>
      <c r="L376" s="12" t="str">
        <f>IF(VLOOKUP(FACTURACION[[#This Row],[REFERENCIA]],CODINV,3,FALSE)=0,"",VLOOKUP(FACTURACION[[#This Row],[REFERENCIA]],CODINV,3,FALSE))</f>
        <v>50056</v>
      </c>
      <c r="M376" s="12" t="str">
        <f>+VLOOKUP(FACTURACION[[#This Row],[REFERENCIA]],CODINV,4,FALSE)</f>
        <v>REPUESTOS Y ACCESORIOS</v>
      </c>
      <c r="N376" s="12" t="str">
        <f>+VLOOKUP(FACTURACION[[#This Row],[REFERENCIA]],CODINV,5,FALSE)</f>
        <v>HONEYWELL</v>
      </c>
      <c r="O376" s="2">
        <v>100</v>
      </c>
      <c r="P376" s="23">
        <v>28419</v>
      </c>
      <c r="Q376" s="24">
        <f>+FACTURACION[[#This Row],[CANTIDAD]]*FACTURACION[[#This Row],[VR UNITARIO]]/1000</f>
        <v>2841.9</v>
      </c>
      <c r="R376" s="3" t="str">
        <f>+VLOOKUP(FACTURACION[[#This Row],[NIT]],TABLACLIENTE,5,FALSE)</f>
        <v>BARRANQUILLA</v>
      </c>
    </row>
    <row r="377" spans="3:18" s="11" customFormat="1" ht="11.25" customHeight="1">
      <c r="C377" s="13">
        <v>2013</v>
      </c>
      <c r="D377" s="17" t="s">
        <v>84</v>
      </c>
      <c r="E377" s="17">
        <f>MONTH(FACTURACION[[#This Row],[MES]]&amp;1)</f>
        <v>5</v>
      </c>
      <c r="F377" s="223">
        <f>DATE(FACTURACION[[#This Row],[AÑO]],FACTURACION[[#This Row],[Mes numero]],1)</f>
        <v>41395</v>
      </c>
      <c r="G377" s="159">
        <v>9656</v>
      </c>
      <c r="H377" s="20">
        <v>890101691</v>
      </c>
      <c r="I377" s="2" t="str">
        <f>+VLOOKUP(FACTURACION[[#This Row],[NIT]],TABLACLIENTE,2,FALSE)</f>
        <v>GASES DEL CARIBE S.A.E.S.P. (GASCARIBE S.A E.S.P.)</v>
      </c>
      <c r="J377" s="2" t="s">
        <v>217</v>
      </c>
      <c r="K377" s="12" t="str">
        <f>+VLOOKUP(FACTURACION[[#This Row],[REFERENCIA]],CODINV,2,FALSE)</f>
        <v>COUPLING ELSTER MECANICO DE 3/4 IPS</v>
      </c>
      <c r="L377" s="12" t="str">
        <f>IF(VLOOKUP(FACTURACION[[#This Row],[REFERENCIA]],CODINV,3,FALSE)=0,"",VLOOKUP(FACTURACION[[#This Row],[REFERENCIA]],CODINV,3,FALSE))</f>
        <v>50175</v>
      </c>
      <c r="M377" s="12" t="str">
        <f>+VLOOKUP(FACTURACION[[#This Row],[REFERENCIA]],CODINV,4,FALSE)</f>
        <v>REPUESTOS Y ACCESORIOS</v>
      </c>
      <c r="N377" s="12" t="str">
        <f>+VLOOKUP(FACTURACION[[#This Row],[REFERENCIA]],CODINV,5,FALSE)</f>
        <v>HONEYWELL</v>
      </c>
      <c r="O377" s="2">
        <v>200</v>
      </c>
      <c r="P377" s="23">
        <v>44557</v>
      </c>
      <c r="Q377" s="24">
        <f>+FACTURACION[[#This Row],[CANTIDAD]]*FACTURACION[[#This Row],[VR UNITARIO]]/1000</f>
        <v>8911.4</v>
      </c>
      <c r="R377" s="3" t="str">
        <f>+VLOOKUP(FACTURACION[[#This Row],[NIT]],TABLACLIENTE,5,FALSE)</f>
        <v>BARRANQUILLA</v>
      </c>
    </row>
    <row r="378" spans="3:18" s="11" customFormat="1" ht="11.25" customHeight="1">
      <c r="C378" s="13">
        <v>2013</v>
      </c>
      <c r="D378" s="17" t="s">
        <v>84</v>
      </c>
      <c r="E378" s="17">
        <f>MONTH(FACTURACION[[#This Row],[MES]]&amp;1)</f>
        <v>5</v>
      </c>
      <c r="F378" s="223">
        <f>DATE(FACTURACION[[#This Row],[AÑO]],FACTURACION[[#This Row],[Mes numero]],1)</f>
        <v>41395</v>
      </c>
      <c r="G378" s="159">
        <v>9649</v>
      </c>
      <c r="H378" s="20">
        <v>800202395</v>
      </c>
      <c r="I378" s="2" t="str">
        <f>+VLOOKUP(FACTURACION[[#This Row],[NIT]],TABLACLIENTE,2,FALSE)</f>
        <v>EFIGAS GAS NATURAL S.A. E.S.P. (EFIGAS S.A. E.S.P.)</v>
      </c>
      <c r="J378" s="2" t="s">
        <v>198</v>
      </c>
      <c r="K378" s="12" t="str">
        <f>+VLOOKUP(FACTURACION[[#This Row],[REFERENCIA]],CODINV,2,FALSE)</f>
        <v>REG. 1813C-HC C. 1 1/4" R: 6-15" O: 1/2</v>
      </c>
      <c r="L378" s="12" t="str">
        <f>IF(VLOOKUP(FACTURACION[[#This Row],[REFERENCIA]],CODINV,3,FALSE)=0,"",VLOOKUP(FACTURACION[[#This Row],[REFERENCIA]],CODINV,3,FALSE))</f>
        <v/>
      </c>
      <c r="M378" s="12" t="str">
        <f>+VLOOKUP(FACTURACION[[#This Row],[REFERENCIA]],CODINV,4,FALSE)</f>
        <v>REGULADORES</v>
      </c>
      <c r="N378" s="12" t="str">
        <f>+VLOOKUP(FACTURACION[[#This Row],[REFERENCIA]],CODINV,5,FALSE)</f>
        <v>HONEYWELL</v>
      </c>
      <c r="O378" s="2">
        <v>10</v>
      </c>
      <c r="P378" s="23">
        <v>135000</v>
      </c>
      <c r="Q378" s="24">
        <f>+FACTURACION[[#This Row],[CANTIDAD]]*FACTURACION[[#This Row],[VR UNITARIO]]/1000</f>
        <v>1350</v>
      </c>
      <c r="R378" s="3" t="str">
        <f>+VLOOKUP(FACTURACION[[#This Row],[NIT]],TABLACLIENTE,5,FALSE)</f>
        <v>MANIZALES</v>
      </c>
    </row>
    <row r="379" spans="3:18" s="11" customFormat="1" ht="11.25" customHeight="1">
      <c r="C379" s="13">
        <v>2013</v>
      </c>
      <c r="D379" s="17" t="s">
        <v>84</v>
      </c>
      <c r="E379" s="17">
        <f>MONTH(FACTURACION[[#This Row],[MES]]&amp;1)</f>
        <v>5</v>
      </c>
      <c r="F379" s="223">
        <f>DATE(FACTURACION[[#This Row],[AÑO]],FACTURACION[[#This Row],[Mes numero]],1)</f>
        <v>41395</v>
      </c>
      <c r="G379" s="159">
        <v>9658</v>
      </c>
      <c r="H379" s="20">
        <v>800167643</v>
      </c>
      <c r="I379" s="2" t="str">
        <f>+VLOOKUP(FACTURACION[[#This Row],[NIT]],TABLACLIENTE,2,FALSE)</f>
        <v>GASES DE OCCIDENTE S.A. E.S.P. (GDO)</v>
      </c>
      <c r="J379" s="2" t="s">
        <v>6</v>
      </c>
      <c r="K379" s="12" t="str">
        <f>+VLOOKUP(FACTURACION[[#This Row],[REFERENCIA]],CODINV,2,FALSE)</f>
        <v>REG.1813C C:3/4" R:6-15" O:1/2</v>
      </c>
      <c r="L379" s="12" t="str">
        <f>IF(VLOOKUP(FACTURACION[[#This Row],[REFERENCIA]],CODINV,3,FALSE)=0,"",VLOOKUP(FACTURACION[[#This Row],[REFERENCIA]],CODINV,3,FALSE))</f>
        <v/>
      </c>
      <c r="M379" s="12" t="str">
        <f>+VLOOKUP(FACTURACION[[#This Row],[REFERENCIA]],CODINV,4,FALSE)</f>
        <v>REGULADORES</v>
      </c>
      <c r="N379" s="12" t="str">
        <f>+VLOOKUP(FACTURACION[[#This Row],[REFERENCIA]],CODINV,5,FALSE)</f>
        <v>HONEYWELL</v>
      </c>
      <c r="O379" s="2">
        <v>1</v>
      </c>
      <c r="P379" s="23">
        <v>84615</v>
      </c>
      <c r="Q379" s="24">
        <f>+FACTURACION[[#This Row],[CANTIDAD]]*FACTURACION[[#This Row],[VR UNITARIO]]/1000</f>
        <v>84.614999999999995</v>
      </c>
      <c r="R379" s="3" t="str">
        <f>+VLOOKUP(FACTURACION[[#This Row],[NIT]],TABLACLIENTE,5,FALSE)</f>
        <v>CALI</v>
      </c>
    </row>
    <row r="380" spans="3:18" s="11" customFormat="1" ht="11.25" customHeight="1">
      <c r="C380" s="13">
        <v>2013</v>
      </c>
      <c r="D380" s="17" t="s">
        <v>84</v>
      </c>
      <c r="E380" s="17">
        <f>MONTH(FACTURACION[[#This Row],[MES]]&amp;1)</f>
        <v>5</v>
      </c>
      <c r="F380" s="223">
        <f>DATE(FACTURACION[[#This Row],[AÑO]],FACTURACION[[#This Row],[Mes numero]],1)</f>
        <v>41395</v>
      </c>
      <c r="G380" s="159">
        <v>9685</v>
      </c>
      <c r="H380" s="20">
        <v>860510723</v>
      </c>
      <c r="I380" s="2" t="str">
        <f>+VLOOKUP(FACTURACION[[#This Row],[NIT]],TABLACLIENTE,2,FALSE)</f>
        <v>SAENA DE COLOMBIA S.A.</v>
      </c>
      <c r="J380" s="2" t="s">
        <v>6</v>
      </c>
      <c r="K380" s="12" t="str">
        <f>+VLOOKUP(FACTURACION[[#This Row],[REFERENCIA]],CODINV,2,FALSE)</f>
        <v>REG.1813C C:3/4" R:6-15" O:1/2</v>
      </c>
      <c r="L380" s="12" t="str">
        <f>IF(VLOOKUP(FACTURACION[[#This Row],[REFERENCIA]],CODINV,3,FALSE)=0,"",VLOOKUP(FACTURACION[[#This Row],[REFERENCIA]],CODINV,3,FALSE))</f>
        <v/>
      </c>
      <c r="M380" s="12" t="str">
        <f>+VLOOKUP(FACTURACION[[#This Row],[REFERENCIA]],CODINV,4,FALSE)</f>
        <v>REGULADORES</v>
      </c>
      <c r="N380" s="12" t="str">
        <f>+VLOOKUP(FACTURACION[[#This Row],[REFERENCIA]],CODINV,5,FALSE)</f>
        <v>HONEYWELL</v>
      </c>
      <c r="O380" s="2">
        <v>8</v>
      </c>
      <c r="P380" s="23">
        <v>87000</v>
      </c>
      <c r="Q380" s="24">
        <f>+FACTURACION[[#This Row],[CANTIDAD]]*FACTURACION[[#This Row],[VR UNITARIO]]/1000</f>
        <v>696</v>
      </c>
      <c r="R380" s="3" t="str">
        <f>+VLOOKUP(FACTURACION[[#This Row],[NIT]],TABLACLIENTE,5,FALSE)</f>
        <v>BOGOTÁ D.C.</v>
      </c>
    </row>
    <row r="381" spans="3:18" s="11" customFormat="1" ht="11.25" customHeight="1">
      <c r="C381" s="13">
        <v>2013</v>
      </c>
      <c r="D381" s="17" t="s">
        <v>84</v>
      </c>
      <c r="E381" s="17">
        <f>MONTH(FACTURACION[[#This Row],[MES]]&amp;1)</f>
        <v>5</v>
      </c>
      <c r="F381" s="223">
        <f>DATE(FACTURACION[[#This Row],[AÑO]],FACTURACION[[#This Row],[Mes numero]],1)</f>
        <v>41395</v>
      </c>
      <c r="G381" s="159">
        <v>9695</v>
      </c>
      <c r="H381" s="20">
        <v>860510723</v>
      </c>
      <c r="I381" s="2" t="str">
        <f>+VLOOKUP(FACTURACION[[#This Row],[NIT]],TABLACLIENTE,2,FALSE)</f>
        <v>SAENA DE COLOMBIA S.A.</v>
      </c>
      <c r="J381" s="2" t="s">
        <v>6</v>
      </c>
      <c r="K381" s="12" t="str">
        <f>+VLOOKUP(FACTURACION[[#This Row],[REFERENCIA]],CODINV,2,FALSE)</f>
        <v>REG.1813C C:3/4" R:6-15" O:1/2</v>
      </c>
      <c r="L381" s="12" t="str">
        <f>IF(VLOOKUP(FACTURACION[[#This Row],[REFERENCIA]],CODINV,3,FALSE)=0,"",VLOOKUP(FACTURACION[[#This Row],[REFERENCIA]],CODINV,3,FALSE))</f>
        <v/>
      </c>
      <c r="M381" s="12" t="str">
        <f>+VLOOKUP(FACTURACION[[#This Row],[REFERENCIA]],CODINV,4,FALSE)</f>
        <v>REGULADORES</v>
      </c>
      <c r="N381" s="12" t="str">
        <f>+VLOOKUP(FACTURACION[[#This Row],[REFERENCIA]],CODINV,5,FALSE)</f>
        <v>HONEYWELL</v>
      </c>
      <c r="O381" s="2">
        <v>16</v>
      </c>
      <c r="P381" s="23">
        <v>87000</v>
      </c>
      <c r="Q381" s="24">
        <f>+FACTURACION[[#This Row],[CANTIDAD]]*FACTURACION[[#This Row],[VR UNITARIO]]/1000</f>
        <v>1392</v>
      </c>
      <c r="R381" s="3" t="str">
        <f>+VLOOKUP(FACTURACION[[#This Row],[NIT]],TABLACLIENTE,5,FALSE)</f>
        <v>BOGOTÁ D.C.</v>
      </c>
    </row>
    <row r="382" spans="3:18" s="11" customFormat="1" ht="11.25" customHeight="1">
      <c r="C382" s="13">
        <v>2013</v>
      </c>
      <c r="D382" s="17" t="s">
        <v>84</v>
      </c>
      <c r="E382" s="17">
        <f>MONTH(FACTURACION[[#This Row],[MES]]&amp;1)</f>
        <v>5</v>
      </c>
      <c r="F382" s="223">
        <f>DATE(FACTURACION[[#This Row],[AÑO]],FACTURACION[[#This Row],[Mes numero]],1)</f>
        <v>41395</v>
      </c>
      <c r="G382" s="159">
        <v>9661</v>
      </c>
      <c r="H382" s="25">
        <v>830085008</v>
      </c>
      <c r="I382" s="3" t="str">
        <f>+VLOOKUP(FACTURACION[[#This Row],[NIT]],TABLACLIENTE,2,FALSE)</f>
        <v>COMBUSTIBLES UNIGAS S.A.S.</v>
      </c>
      <c r="J382" s="2" t="s">
        <v>6</v>
      </c>
      <c r="K382" s="12" t="str">
        <f>+VLOOKUP(FACTURACION[[#This Row],[REFERENCIA]],CODINV,2,FALSE)</f>
        <v>REG.1813C C:3/4" R:6-15" O:1/2</v>
      </c>
      <c r="L382" s="12" t="str">
        <f>IF(VLOOKUP(FACTURACION[[#This Row],[REFERENCIA]],CODINV,3,FALSE)=0,"",VLOOKUP(FACTURACION[[#This Row],[REFERENCIA]],CODINV,3,FALSE))</f>
        <v/>
      </c>
      <c r="M382" s="12" t="str">
        <f>+VLOOKUP(FACTURACION[[#This Row],[REFERENCIA]],CODINV,4,FALSE)</f>
        <v>REGULADORES</v>
      </c>
      <c r="N382" s="12" t="str">
        <f>+VLOOKUP(FACTURACION[[#This Row],[REFERENCIA]],CODINV,5,FALSE)</f>
        <v>HONEYWELL</v>
      </c>
      <c r="O382" s="2">
        <v>14</v>
      </c>
      <c r="P382" s="23">
        <v>84615</v>
      </c>
      <c r="Q382" s="24">
        <f>+FACTURACION[[#This Row],[CANTIDAD]]*FACTURACION[[#This Row],[VR UNITARIO]]/1000</f>
        <v>1184.6099999999999</v>
      </c>
      <c r="R382" s="3" t="str">
        <f>+VLOOKUP(FACTURACION[[#This Row],[NIT]],TABLACLIENTE,5,FALSE)</f>
        <v>BOGOTÁ D.C.</v>
      </c>
    </row>
    <row r="383" spans="3:18" s="11" customFormat="1" ht="11.25" customHeight="1">
      <c r="C383" s="13">
        <v>2013</v>
      </c>
      <c r="D383" s="17" t="s">
        <v>84</v>
      </c>
      <c r="E383" s="17">
        <f>MONTH(FACTURACION[[#This Row],[MES]]&amp;1)</f>
        <v>5</v>
      </c>
      <c r="F383" s="223">
        <f>DATE(FACTURACION[[#This Row],[AÑO]],FACTURACION[[#This Row],[Mes numero]],1)</f>
        <v>41395</v>
      </c>
      <c r="G383" s="159">
        <v>9679</v>
      </c>
      <c r="H383" s="20">
        <v>800202395</v>
      </c>
      <c r="I383" s="2" t="str">
        <f>+VLOOKUP(FACTURACION[[#This Row],[NIT]],TABLACLIENTE,2,FALSE)</f>
        <v>EFIGAS GAS NATURAL S.A. E.S.P. (EFIGAS S.A. E.S.P.)</v>
      </c>
      <c r="J383" s="2" t="s">
        <v>5</v>
      </c>
      <c r="K383" s="12" t="str">
        <f>+VLOOKUP(FACTURACION[[#This Row],[REFERENCIA]],CODINV,2,FALSE)</f>
        <v>REG. 1800 CPB2 1 1-4· O: 5/16" R: STD</v>
      </c>
      <c r="L383" s="12" t="str">
        <f>IF(VLOOKUP(FACTURACION[[#This Row],[REFERENCIA]],CODINV,3,FALSE)=0,"",VLOOKUP(FACTURACION[[#This Row],[REFERENCIA]],CODINV,3,FALSE))</f>
        <v/>
      </c>
      <c r="M383" s="12" t="str">
        <f>+VLOOKUP(FACTURACION[[#This Row],[REFERENCIA]],CODINV,4,FALSE)</f>
        <v>REGULADORES</v>
      </c>
      <c r="N383" s="12" t="str">
        <f>+VLOOKUP(FACTURACION[[#This Row],[REFERENCIA]],CODINV,5,FALSE)</f>
        <v>HONEYWELL</v>
      </c>
      <c r="O383" s="2">
        <v>4</v>
      </c>
      <c r="P383" s="23">
        <v>430000</v>
      </c>
      <c r="Q383" s="24">
        <f>+FACTURACION[[#This Row],[CANTIDAD]]*FACTURACION[[#This Row],[VR UNITARIO]]/1000</f>
        <v>1720</v>
      </c>
      <c r="R383" s="3" t="str">
        <f>+VLOOKUP(FACTURACION[[#This Row],[NIT]],TABLACLIENTE,5,FALSE)</f>
        <v>MANIZALES</v>
      </c>
    </row>
    <row r="384" spans="3:18" s="11" customFormat="1" ht="11.25" customHeight="1">
      <c r="C384" s="13">
        <v>2013</v>
      </c>
      <c r="D384" s="17" t="s">
        <v>84</v>
      </c>
      <c r="E384" s="17">
        <f>MONTH(FACTURACION[[#This Row],[MES]]&amp;1)</f>
        <v>5</v>
      </c>
      <c r="F384" s="223">
        <f>DATE(FACTURACION[[#This Row],[AÑO]],FACTURACION[[#This Row],[Mes numero]],1)</f>
        <v>41395</v>
      </c>
      <c r="G384" s="159">
        <v>9680</v>
      </c>
      <c r="H384" s="20">
        <v>800202395</v>
      </c>
      <c r="I384" s="2" t="str">
        <f>+VLOOKUP(FACTURACION[[#This Row],[NIT]],TABLACLIENTE,2,FALSE)</f>
        <v>EFIGAS GAS NATURAL S.A. E.S.P. (EFIGAS S.A. E.S.P.)</v>
      </c>
      <c r="J384" s="2" t="s">
        <v>5</v>
      </c>
      <c r="K384" s="12" t="str">
        <f>+VLOOKUP(FACTURACION[[#This Row],[REFERENCIA]],CODINV,2,FALSE)</f>
        <v>REG. 1800 CPB2 1 1-4· O: 5/16" R: STD</v>
      </c>
      <c r="L384" s="12" t="str">
        <f>IF(VLOOKUP(FACTURACION[[#This Row],[REFERENCIA]],CODINV,3,FALSE)=0,"",VLOOKUP(FACTURACION[[#This Row],[REFERENCIA]],CODINV,3,FALSE))</f>
        <v/>
      </c>
      <c r="M384" s="12" t="str">
        <f>+VLOOKUP(FACTURACION[[#This Row],[REFERENCIA]],CODINV,4,FALSE)</f>
        <v>REGULADORES</v>
      </c>
      <c r="N384" s="12" t="str">
        <f>+VLOOKUP(FACTURACION[[#This Row],[REFERENCIA]],CODINV,5,FALSE)</f>
        <v>HONEYWELL</v>
      </c>
      <c r="O384" s="2">
        <v>3</v>
      </c>
      <c r="P384" s="23">
        <v>430000</v>
      </c>
      <c r="Q384" s="24">
        <f>+FACTURACION[[#This Row],[CANTIDAD]]*FACTURACION[[#This Row],[VR UNITARIO]]/1000</f>
        <v>1290</v>
      </c>
      <c r="R384" s="3" t="str">
        <f>+VLOOKUP(FACTURACION[[#This Row],[NIT]],TABLACLIENTE,5,FALSE)</f>
        <v>MANIZALES</v>
      </c>
    </row>
    <row r="385" spans="3:18" s="11" customFormat="1" ht="11.25" customHeight="1">
      <c r="C385" s="13">
        <v>2013</v>
      </c>
      <c r="D385" s="17" t="s">
        <v>84</v>
      </c>
      <c r="E385" s="17">
        <f>MONTH(FACTURACION[[#This Row],[MES]]&amp;1)</f>
        <v>5</v>
      </c>
      <c r="F385" s="223">
        <f>DATE(FACTURACION[[#This Row],[AÑO]],FACTURACION[[#This Row],[Mes numero]],1)</f>
        <v>41395</v>
      </c>
      <c r="G385" s="159">
        <v>9681</v>
      </c>
      <c r="H385" s="20">
        <v>800202395</v>
      </c>
      <c r="I385" s="2" t="str">
        <f>+VLOOKUP(FACTURACION[[#This Row],[NIT]],TABLACLIENTE,2,FALSE)</f>
        <v>EFIGAS GAS NATURAL S.A. E.S.P. (EFIGAS S.A. E.S.P.)</v>
      </c>
      <c r="J385" s="2" t="s">
        <v>5</v>
      </c>
      <c r="K385" s="12" t="str">
        <f>+VLOOKUP(FACTURACION[[#This Row],[REFERENCIA]],CODINV,2,FALSE)</f>
        <v>REG. 1800 CPB2 1 1-4· O: 5/16" R: STD</v>
      </c>
      <c r="L385" s="12" t="str">
        <f>IF(VLOOKUP(FACTURACION[[#This Row],[REFERENCIA]],CODINV,3,FALSE)=0,"",VLOOKUP(FACTURACION[[#This Row],[REFERENCIA]],CODINV,3,FALSE))</f>
        <v/>
      </c>
      <c r="M385" s="12" t="str">
        <f>+VLOOKUP(FACTURACION[[#This Row],[REFERENCIA]],CODINV,4,FALSE)</f>
        <v>REGULADORES</v>
      </c>
      <c r="N385" s="12" t="str">
        <f>+VLOOKUP(FACTURACION[[#This Row],[REFERENCIA]],CODINV,5,FALSE)</f>
        <v>HONEYWELL</v>
      </c>
      <c r="O385" s="2">
        <v>3</v>
      </c>
      <c r="P385" s="23">
        <v>430000</v>
      </c>
      <c r="Q385" s="24">
        <f>+FACTURACION[[#This Row],[CANTIDAD]]*FACTURACION[[#This Row],[VR UNITARIO]]/1000</f>
        <v>1290</v>
      </c>
      <c r="R385" s="3" t="str">
        <f>+VLOOKUP(FACTURACION[[#This Row],[NIT]],TABLACLIENTE,5,FALSE)</f>
        <v>MANIZALES</v>
      </c>
    </row>
    <row r="386" spans="3:18" s="11" customFormat="1" ht="11.25" customHeight="1">
      <c r="C386" s="13">
        <v>2013</v>
      </c>
      <c r="D386" s="17" t="s">
        <v>84</v>
      </c>
      <c r="E386" s="17">
        <f>MONTH(FACTURACION[[#This Row],[MES]]&amp;1)</f>
        <v>5</v>
      </c>
      <c r="F386" s="223">
        <f>DATE(FACTURACION[[#This Row],[AÑO]],FACTURACION[[#This Row],[Mes numero]],1)</f>
        <v>41395</v>
      </c>
      <c r="G386" s="159">
        <v>9644</v>
      </c>
      <c r="H386" s="20">
        <v>830064454</v>
      </c>
      <c r="I386" s="2" t="str">
        <f>+VLOOKUP(FACTURACION[[#This Row],[NIT]],TABLACLIENTE,2,FALSE)</f>
        <v>SOLGAS LTDA</v>
      </c>
      <c r="J386" s="2" t="s">
        <v>90</v>
      </c>
      <c r="K386" s="12" t="str">
        <f>+VLOOKUP(FACTURACION[[#This Row],[REFERENCIA]],CODINV,2,FALSE)</f>
        <v>REG. 1813B C: 2" R: 14.5-28" O: 7/8"</v>
      </c>
      <c r="L386" s="12" t="str">
        <f>IF(VLOOKUP(FACTURACION[[#This Row],[REFERENCIA]],CODINV,3,FALSE)=0,"",VLOOKUP(FACTURACION[[#This Row],[REFERENCIA]],CODINV,3,FALSE))</f>
        <v/>
      </c>
      <c r="M386" s="12" t="str">
        <f>+VLOOKUP(FACTURACION[[#This Row],[REFERENCIA]],CODINV,4,FALSE)</f>
        <v>REGULADORES</v>
      </c>
      <c r="N386" s="12" t="str">
        <f>+VLOOKUP(FACTURACION[[#This Row],[REFERENCIA]],CODINV,5,FALSE)</f>
        <v>HONEYWELL</v>
      </c>
      <c r="O386" s="2">
        <v>1</v>
      </c>
      <c r="P386" s="23">
        <v>950000</v>
      </c>
      <c r="Q386" s="24">
        <f>+FACTURACION[[#This Row],[CANTIDAD]]*FACTURACION[[#This Row],[VR UNITARIO]]/1000</f>
        <v>950</v>
      </c>
      <c r="R386" s="3" t="str">
        <f>+VLOOKUP(FACTURACION[[#This Row],[NIT]],TABLACLIENTE,5,FALSE)</f>
        <v>BOGOTÁ D.C.</v>
      </c>
    </row>
    <row r="387" spans="3:18" s="11" customFormat="1" ht="11.25" customHeight="1">
      <c r="C387" s="13">
        <v>2013</v>
      </c>
      <c r="D387" s="17" t="s">
        <v>84</v>
      </c>
      <c r="E387" s="17">
        <f>MONTH(FACTURACION[[#This Row],[MES]]&amp;1)</f>
        <v>5</v>
      </c>
      <c r="F387" s="223">
        <f>DATE(FACTURACION[[#This Row],[AÑO]],FACTURACION[[#This Row],[Mes numero]],1)</f>
        <v>41395</v>
      </c>
      <c r="G387" s="159">
        <v>9654</v>
      </c>
      <c r="H387" s="20">
        <v>822001073</v>
      </c>
      <c r="I387" s="2" t="str">
        <f>+VLOOKUP(FACTURACION[[#This Row],[NIT]],TABLACLIENTE,2,FALSE)</f>
        <v>MADIGAS INGENIEROS S.A. E.S.P.</v>
      </c>
      <c r="J387" s="2" t="s">
        <v>28</v>
      </c>
      <c r="K387" s="12" t="str">
        <f>+VLOOKUP(FACTURACION[[#This Row],[REFERENCIA]],CODINV,2,FALSE)</f>
        <v>REGULADOR SR 113 3/4 R: 7-12 O:1/4</v>
      </c>
      <c r="L387" s="12" t="str">
        <f>IF(VLOOKUP(FACTURACION[[#This Row],[REFERENCIA]],CODINV,3,FALSE)=0,"",VLOOKUP(FACTURACION[[#This Row],[REFERENCIA]],CODINV,3,FALSE))</f>
        <v/>
      </c>
      <c r="M387" s="12" t="str">
        <f>+VLOOKUP(FACTURACION[[#This Row],[REFERENCIA]],CODINV,4,FALSE)</f>
        <v>REGULADORES</v>
      </c>
      <c r="N387" s="12" t="str">
        <f>+VLOOKUP(FACTURACION[[#This Row],[REFERENCIA]],CODINV,5,FALSE)</f>
        <v>HONEYWELL</v>
      </c>
      <c r="O387" s="2">
        <v>8</v>
      </c>
      <c r="P387" s="23">
        <v>78000</v>
      </c>
      <c r="Q387" s="24">
        <f>+FACTURACION[[#This Row],[CANTIDAD]]*FACTURACION[[#This Row],[VR UNITARIO]]/1000</f>
        <v>624</v>
      </c>
      <c r="R387" s="3" t="str">
        <f>+VLOOKUP(FACTURACION[[#This Row],[NIT]],TABLACLIENTE,5,FALSE)</f>
        <v>ACACIAS</v>
      </c>
    </row>
    <row r="388" spans="3:18" s="11" customFormat="1" ht="11.25" customHeight="1">
      <c r="C388" s="13">
        <v>2013</v>
      </c>
      <c r="D388" s="17" t="s">
        <v>84</v>
      </c>
      <c r="E388" s="17">
        <f>MONTH(FACTURACION[[#This Row],[MES]]&amp;1)</f>
        <v>5</v>
      </c>
      <c r="F388" s="223">
        <f>DATE(FACTURACION[[#This Row],[AÑO]],FACTURACION[[#This Row],[Mes numero]],1)</f>
        <v>41395</v>
      </c>
      <c r="G388" s="159">
        <v>9664</v>
      </c>
      <c r="H388" s="20">
        <v>890500726</v>
      </c>
      <c r="I388" s="2" t="str">
        <f>+VLOOKUP(FACTURACION[[#This Row],[NIT]],TABLACLIENTE,2,FALSE)</f>
        <v>NORTESANTANDEREANA DE GAS S.A. E.S.P (NORGAS S.A. E.S.P.)</v>
      </c>
      <c r="J388" s="2" t="s">
        <v>28</v>
      </c>
      <c r="K388" s="12" t="str">
        <f>+VLOOKUP(FACTURACION[[#This Row],[REFERENCIA]],CODINV,2,FALSE)</f>
        <v>REGULADOR SR 113 3/4 R: 7-12 O:1/4</v>
      </c>
      <c r="L388" s="12" t="str">
        <f>IF(VLOOKUP(FACTURACION[[#This Row],[REFERENCIA]],CODINV,3,FALSE)=0,"",VLOOKUP(FACTURACION[[#This Row],[REFERENCIA]],CODINV,3,FALSE))</f>
        <v/>
      </c>
      <c r="M388" s="12" t="str">
        <f>+VLOOKUP(FACTURACION[[#This Row],[REFERENCIA]],CODINV,4,FALSE)</f>
        <v>REGULADORES</v>
      </c>
      <c r="N388" s="12" t="str">
        <f>+VLOOKUP(FACTURACION[[#This Row],[REFERENCIA]],CODINV,5,FALSE)</f>
        <v>HONEYWELL</v>
      </c>
      <c r="O388" s="2">
        <v>3</v>
      </c>
      <c r="P388" s="23">
        <v>96700</v>
      </c>
      <c r="Q388" s="24">
        <f>+FACTURACION[[#This Row],[CANTIDAD]]*FACTURACION[[#This Row],[VR UNITARIO]]/1000</f>
        <v>290.10000000000002</v>
      </c>
      <c r="R388" s="3" t="str">
        <f>+VLOOKUP(FACTURACION[[#This Row],[NIT]],TABLACLIENTE,5,FALSE)</f>
        <v>BUCARAMANGA</v>
      </c>
    </row>
    <row r="389" spans="3:18" s="11" customFormat="1" ht="11.25" customHeight="1">
      <c r="C389" s="13">
        <v>2013</v>
      </c>
      <c r="D389" s="17" t="s">
        <v>84</v>
      </c>
      <c r="E389" s="17">
        <f>MONTH(FACTURACION[[#This Row],[MES]]&amp;1)</f>
        <v>5</v>
      </c>
      <c r="F389" s="223">
        <f>DATE(FACTURACION[[#This Row],[AÑO]],FACTURACION[[#This Row],[Mes numero]],1)</f>
        <v>41395</v>
      </c>
      <c r="G389" s="159">
        <v>9675</v>
      </c>
      <c r="H389" s="20">
        <v>830023853</v>
      </c>
      <c r="I389" s="26" t="str">
        <f>+VLOOKUP(FACTURACION[[#This Row],[NIT]],TABLACLIENTE,2,FALSE)</f>
        <v>SURPETROIL S A S</v>
      </c>
      <c r="J389" s="2" t="s">
        <v>776</v>
      </c>
      <c r="K389" s="12" t="str">
        <f>+VLOOKUP(FACTURACION[[#This Row],[REFERENCIA]],CODINV,2,FALSE)</f>
        <v>AFV 2" S300 R25 Y CL INS ZSC100</v>
      </c>
      <c r="L389" s="12" t="str">
        <f>IF(VLOOKUP(FACTURACION[[#This Row],[REFERENCIA]],CODINV,3,FALSE)=0,"",VLOOKUP(FACTURACION[[#This Row],[REFERENCIA]],CODINV,3,FALSE))</f>
        <v/>
      </c>
      <c r="M389" s="12" t="str">
        <f>+VLOOKUP(FACTURACION[[#This Row],[REFERENCIA]],CODINV,4,FALSE)</f>
        <v>REGULADORES</v>
      </c>
      <c r="N389" s="12" t="str">
        <f>+VLOOKUP(FACTURACION[[#This Row],[REFERENCIA]],CODINV,5,FALSE)</f>
        <v>HONEYWELL</v>
      </c>
      <c r="O389" s="2">
        <v>1</v>
      </c>
      <c r="P389" s="23">
        <v>3500000</v>
      </c>
      <c r="Q389" s="24">
        <f>+FACTURACION[[#This Row],[CANTIDAD]]*FACTURACION[[#This Row],[VR UNITARIO]]/1000</f>
        <v>3500</v>
      </c>
      <c r="R389" s="3" t="str">
        <f>+VLOOKUP(FACTURACION[[#This Row],[NIT]],TABLACLIENTE,5,FALSE)</f>
        <v>BOGOTÁ D.C.</v>
      </c>
    </row>
    <row r="390" spans="3:18" s="11" customFormat="1" ht="11.25" customHeight="1">
      <c r="C390" s="13">
        <v>2013</v>
      </c>
      <c r="D390" s="17" t="s">
        <v>84</v>
      </c>
      <c r="E390" s="17">
        <f>MONTH(FACTURACION[[#This Row],[MES]]&amp;1)</f>
        <v>5</v>
      </c>
      <c r="F390" s="223">
        <f>DATE(FACTURACION[[#This Row],[AÑO]],FACTURACION[[#This Row],[Mes numero]],1)</f>
        <v>41395</v>
      </c>
      <c r="G390" s="159">
        <v>9652</v>
      </c>
      <c r="H390" s="20">
        <v>800202395</v>
      </c>
      <c r="I390" s="2" t="str">
        <f>+VLOOKUP(FACTURACION[[#This Row],[NIT]],TABLACLIENTE,2,FALSE)</f>
        <v>EFIGAS GAS NATURAL S.A. E.S.P. (EFIGAS S.A. E.S.P.)</v>
      </c>
      <c r="J390" s="2" t="s">
        <v>65</v>
      </c>
      <c r="K390" s="12" t="str">
        <f>+VLOOKUP(FACTURACION[[#This Row],[REFERENCIA]],CODINV,2,FALSE)</f>
        <v>CONTROL LOOP ZSC-100 BM INSPIRATOR</v>
      </c>
      <c r="L390" s="12" t="str">
        <f>IF(VLOOKUP(FACTURACION[[#This Row],[REFERENCIA]],CODINV,3,FALSE)=0,"",VLOOKUP(FACTURACION[[#This Row],[REFERENCIA]],CODINV,3,FALSE))</f>
        <v/>
      </c>
      <c r="M390" s="12" t="str">
        <f>+VLOOKUP(FACTURACION[[#This Row],[REFERENCIA]],CODINV,4,FALSE)</f>
        <v>REGULADORES</v>
      </c>
      <c r="N390" s="12" t="str">
        <f>+VLOOKUP(FACTURACION[[#This Row],[REFERENCIA]],CODINV,5,FALSE)</f>
        <v>HONEYWELL</v>
      </c>
      <c r="O390" s="2">
        <v>8</v>
      </c>
      <c r="P390" s="23">
        <v>1580656</v>
      </c>
      <c r="Q390" s="24">
        <f>+FACTURACION[[#This Row],[CANTIDAD]]*FACTURACION[[#This Row],[VR UNITARIO]]/1000</f>
        <v>12645.248</v>
      </c>
      <c r="R390" s="3" t="str">
        <f>+VLOOKUP(FACTURACION[[#This Row],[NIT]],TABLACLIENTE,5,FALSE)</f>
        <v>MANIZALES</v>
      </c>
    </row>
    <row r="391" spans="3:18" s="11" customFormat="1" ht="11.25" customHeight="1">
      <c r="C391" s="13">
        <v>2013</v>
      </c>
      <c r="D391" s="17" t="s">
        <v>84</v>
      </c>
      <c r="E391" s="17">
        <f>MONTH(FACTURACION[[#This Row],[MES]]&amp;1)</f>
        <v>5</v>
      </c>
      <c r="F391" s="223">
        <f>DATE(FACTURACION[[#This Row],[AÑO]],FACTURACION[[#This Row],[Mes numero]],1)</f>
        <v>41395</v>
      </c>
      <c r="G391" s="159">
        <v>9653</v>
      </c>
      <c r="H391" s="20">
        <v>800202395</v>
      </c>
      <c r="I391" s="2" t="str">
        <f>+VLOOKUP(FACTURACION[[#This Row],[NIT]],TABLACLIENTE,2,FALSE)</f>
        <v>EFIGAS GAS NATURAL S.A. E.S.P. (EFIGAS S.A. E.S.P.)</v>
      </c>
      <c r="J391" s="2" t="s">
        <v>65</v>
      </c>
      <c r="K391" s="12" t="str">
        <f>+VLOOKUP(FACTURACION[[#This Row],[REFERENCIA]],CODINV,2,FALSE)</f>
        <v>CONTROL LOOP ZSC-100 BM INSPIRATOR</v>
      </c>
      <c r="L391" s="12" t="str">
        <f>IF(VLOOKUP(FACTURACION[[#This Row],[REFERENCIA]],CODINV,3,FALSE)=0,"",VLOOKUP(FACTURACION[[#This Row],[REFERENCIA]],CODINV,3,FALSE))</f>
        <v/>
      </c>
      <c r="M391" s="12" t="str">
        <f>+VLOOKUP(FACTURACION[[#This Row],[REFERENCIA]],CODINV,4,FALSE)</f>
        <v>REGULADORES</v>
      </c>
      <c r="N391" s="12" t="str">
        <f>+VLOOKUP(FACTURACION[[#This Row],[REFERENCIA]],CODINV,5,FALSE)</f>
        <v>HONEYWELL</v>
      </c>
      <c r="O391" s="2">
        <v>3</v>
      </c>
      <c r="P391" s="23">
        <v>1580656</v>
      </c>
      <c r="Q391" s="24">
        <f>+FACTURACION[[#This Row],[CANTIDAD]]*FACTURACION[[#This Row],[VR UNITARIO]]/1000</f>
        <v>4741.9679999999998</v>
      </c>
      <c r="R391" s="3" t="str">
        <f>+VLOOKUP(FACTURACION[[#This Row],[NIT]],TABLACLIENTE,5,FALSE)</f>
        <v>MANIZALES</v>
      </c>
    </row>
    <row r="392" spans="3:18" s="11" customFormat="1" ht="11.25" customHeight="1">
      <c r="C392" s="13">
        <v>2013</v>
      </c>
      <c r="D392" s="17" t="s">
        <v>84</v>
      </c>
      <c r="E392" s="17">
        <f>MONTH(FACTURACION[[#This Row],[MES]]&amp;1)</f>
        <v>5</v>
      </c>
      <c r="F392" s="223">
        <f>DATE(FACTURACION[[#This Row],[AÑO]],FACTURACION[[#This Row],[Mes numero]],1)</f>
        <v>41395</v>
      </c>
      <c r="G392" s="159">
        <v>9670</v>
      </c>
      <c r="H392" s="20">
        <v>800202395</v>
      </c>
      <c r="I392" s="2" t="str">
        <f>+VLOOKUP(FACTURACION[[#This Row],[NIT]],TABLACLIENTE,2,FALSE)</f>
        <v>EFIGAS GAS NATURAL S.A. E.S.P. (EFIGAS S.A. E.S.P.)</v>
      </c>
      <c r="J392" s="2" t="s">
        <v>526</v>
      </c>
      <c r="K392" s="12" t="str">
        <f>+VLOOKUP(FACTURACION[[#This Row],[REFERENCIA]],CODINV,2,FALSE)</f>
        <v>LOBULO MEDIDOR RVG 65</v>
      </c>
      <c r="L392" s="12" t="str">
        <f>IF(VLOOKUP(FACTURACION[[#This Row],[REFERENCIA]],CODINV,3,FALSE)=0,"",VLOOKUP(FACTURACION[[#This Row],[REFERENCIA]],CODINV,3,FALSE))</f>
        <v>73014317</v>
      </c>
      <c r="M392" s="12" t="str">
        <f>+VLOOKUP(FACTURACION[[#This Row],[REFERENCIA]],CODINV,4,FALSE)</f>
        <v>REPUESTOS Y ACCESORIOS</v>
      </c>
      <c r="N392" s="12" t="str">
        <f>+VLOOKUP(FACTURACION[[#This Row],[REFERENCIA]],CODINV,5,FALSE)</f>
        <v>HONEYWELL</v>
      </c>
      <c r="O392" s="2">
        <v>4</v>
      </c>
      <c r="P392" s="23">
        <v>469000</v>
      </c>
      <c r="Q392" s="24">
        <f>+FACTURACION[[#This Row],[CANTIDAD]]*FACTURACION[[#This Row],[VR UNITARIO]]/1000</f>
        <v>1876</v>
      </c>
      <c r="R392" s="3" t="str">
        <f>+VLOOKUP(FACTURACION[[#This Row],[NIT]],TABLACLIENTE,5,FALSE)</f>
        <v>MANIZALES</v>
      </c>
    </row>
    <row r="393" spans="3:18" s="11" customFormat="1" ht="11.25" customHeight="1">
      <c r="C393" s="13">
        <v>2013</v>
      </c>
      <c r="D393" s="17" t="s">
        <v>84</v>
      </c>
      <c r="E393" s="17">
        <f>MONTH(FACTURACION[[#This Row],[MES]]&amp;1)</f>
        <v>5</v>
      </c>
      <c r="F393" s="223">
        <f>DATE(FACTURACION[[#This Row],[AÑO]],FACTURACION[[#This Row],[Mes numero]],1)</f>
        <v>41395</v>
      </c>
      <c r="G393" s="159">
        <v>9659</v>
      </c>
      <c r="H393" s="20">
        <v>800170118</v>
      </c>
      <c r="I393" s="2" t="str">
        <f>+VLOOKUP(FACTURACION[[#This Row],[NIT]],TABLACLIENTE,2,FALSE)</f>
        <v>PROMOTORA DE GASES DEL SUR S A E S P (PROGASUR S.A. E.S.P.)</v>
      </c>
      <c r="J393" s="2" t="s">
        <v>535</v>
      </c>
      <c r="K393" s="12" t="str">
        <f>+VLOOKUP(FACTURACION[[#This Row],[REFERENCIA]],CODINV,2,FALSE)</f>
        <v>RODAMIENTO 3GT</v>
      </c>
      <c r="L393" s="12" t="str">
        <f>IF(VLOOKUP(FACTURACION[[#This Row],[REFERENCIA]],CODINV,3,FALSE)=0,"",VLOOKUP(FACTURACION[[#This Row],[REFERENCIA]],CODINV,3,FALSE))</f>
        <v>56085G097</v>
      </c>
      <c r="M393" s="12" t="str">
        <f>+VLOOKUP(FACTURACION[[#This Row],[REFERENCIA]],CODINV,4,FALSE)</f>
        <v>REPUESTOS Y ACCESORIOS</v>
      </c>
      <c r="N393" s="12" t="str">
        <f>+VLOOKUP(FACTURACION[[#This Row],[REFERENCIA]],CODINV,5,FALSE)</f>
        <v>HONEYWELL</v>
      </c>
      <c r="O393" s="2">
        <v>1</v>
      </c>
      <c r="P393" s="23">
        <v>71508</v>
      </c>
      <c r="Q393" s="24">
        <f>+FACTURACION[[#This Row],[CANTIDAD]]*FACTURACION[[#This Row],[VR UNITARIO]]/1000</f>
        <v>71.507999999999996</v>
      </c>
      <c r="R393" s="3" t="str">
        <f>+VLOOKUP(FACTURACION[[#This Row],[NIT]],TABLACLIENTE,5,FALSE)</f>
        <v>BOGOTÁ D.C.</v>
      </c>
    </row>
    <row r="394" spans="3:18" s="11" customFormat="1" ht="11.25" customHeight="1">
      <c r="C394" s="13">
        <v>2013</v>
      </c>
      <c r="D394" s="17" t="s">
        <v>84</v>
      </c>
      <c r="E394" s="17">
        <f>MONTH(FACTURACION[[#This Row],[MES]]&amp;1)</f>
        <v>5</v>
      </c>
      <c r="F394" s="223">
        <f>DATE(FACTURACION[[#This Row],[AÑO]],FACTURACION[[#This Row],[Mes numero]],1)</f>
        <v>41395</v>
      </c>
      <c r="G394" s="159">
        <v>9659</v>
      </c>
      <c r="H394" s="20">
        <v>800170118</v>
      </c>
      <c r="I394" s="2" t="str">
        <f>+VLOOKUP(FACTURACION[[#This Row],[NIT]],TABLACLIENTE,2,FALSE)</f>
        <v>PROMOTORA DE GASES DEL SUR S A E S P (PROGASUR S.A. E.S.P.)</v>
      </c>
      <c r="J394" s="2" t="s">
        <v>548</v>
      </c>
      <c r="K394" s="12" t="str">
        <f>+VLOOKUP(FACTURACION[[#This Row],[REFERENCIA]],CODINV,2,FALSE)</f>
        <v>KIT ROTOR 3" 275-1440 GT</v>
      </c>
      <c r="L394" s="12" t="str">
        <f>IF(VLOOKUP(FACTURACION[[#This Row],[REFERENCIA]],CODINV,3,FALSE)=0,"",VLOOKUP(FACTURACION[[#This Row],[REFERENCIA]],CODINV,3,FALSE))</f>
        <v>54511K004</v>
      </c>
      <c r="M394" s="12" t="str">
        <f>+VLOOKUP(FACTURACION[[#This Row],[REFERENCIA]],CODINV,4,FALSE)</f>
        <v>REPUESTOS Y ACCESORIOS</v>
      </c>
      <c r="N394" s="12" t="str">
        <f>+VLOOKUP(FACTURACION[[#This Row],[REFERENCIA]],CODINV,5,FALSE)</f>
        <v>HONEYWELL</v>
      </c>
      <c r="O394" s="2">
        <v>1</v>
      </c>
      <c r="P394" s="23">
        <v>726605</v>
      </c>
      <c r="Q394" s="24">
        <f>+FACTURACION[[#This Row],[CANTIDAD]]*FACTURACION[[#This Row],[VR UNITARIO]]/1000</f>
        <v>726.60500000000002</v>
      </c>
      <c r="R394" s="3" t="str">
        <f>+VLOOKUP(FACTURACION[[#This Row],[NIT]],TABLACLIENTE,5,FALSE)</f>
        <v>BOGOTÁ D.C.</v>
      </c>
    </row>
    <row r="395" spans="3:18" s="11" customFormat="1" ht="11.25" customHeight="1">
      <c r="C395" s="13">
        <v>2013</v>
      </c>
      <c r="D395" s="17" t="s">
        <v>84</v>
      </c>
      <c r="E395" s="17">
        <f>MONTH(FACTURACION[[#This Row],[MES]]&amp;1)</f>
        <v>5</v>
      </c>
      <c r="F395" s="223">
        <f>DATE(FACTURACION[[#This Row],[AÑO]],FACTURACION[[#This Row],[Mes numero]],1)</f>
        <v>41395</v>
      </c>
      <c r="G395" s="159">
        <v>9659</v>
      </c>
      <c r="H395" s="20">
        <v>800170118</v>
      </c>
      <c r="I395" s="2" t="str">
        <f>+VLOOKUP(FACTURACION[[#This Row],[NIT]],TABLACLIENTE,2,FALSE)</f>
        <v>PROMOTORA DE GASES DEL SUR S A E S P (PROGASUR S.A. E.S.P.)</v>
      </c>
      <c r="J395" s="2" t="s">
        <v>769</v>
      </c>
      <c r="K395" s="12" t="str">
        <f>+VLOOKUP(FACTURACION[[#This Row],[REFERENCIA]],CODINV,2,FALSE)</f>
        <v>RODAMIENTO TURBINA 3 GT</v>
      </c>
      <c r="L395" s="12" t="str">
        <f>IF(VLOOKUP(FACTURACION[[#This Row],[REFERENCIA]],CODINV,3,FALSE)=0,"",VLOOKUP(FACTURACION[[#This Row],[REFERENCIA]],CODINV,3,FALSE))</f>
        <v>56085G100</v>
      </c>
      <c r="M395" s="12" t="str">
        <f>+VLOOKUP(FACTURACION[[#This Row],[REFERENCIA]],CODINV,4,FALSE)</f>
        <v>REPUESTOS Y ACCESORIOS</v>
      </c>
      <c r="N395" s="12" t="str">
        <f>+VLOOKUP(FACTURACION[[#This Row],[REFERENCIA]],CODINV,5,FALSE)</f>
        <v>HONEYWELL</v>
      </c>
      <c r="O395" s="2">
        <v>1</v>
      </c>
      <c r="P395" s="23">
        <v>110428</v>
      </c>
      <c r="Q395" s="24">
        <f>+FACTURACION[[#This Row],[CANTIDAD]]*FACTURACION[[#This Row],[VR UNITARIO]]/1000</f>
        <v>110.428</v>
      </c>
      <c r="R395" s="3" t="str">
        <f>+VLOOKUP(FACTURACION[[#This Row],[NIT]],TABLACLIENTE,5,FALSE)</f>
        <v>BOGOTÁ D.C.</v>
      </c>
    </row>
    <row r="396" spans="3:18" s="11" customFormat="1" ht="11.25" customHeight="1">
      <c r="C396" s="13">
        <v>2013</v>
      </c>
      <c r="D396" s="17" t="s">
        <v>84</v>
      </c>
      <c r="E396" s="17">
        <f>MONTH(FACTURACION[[#This Row],[MES]]&amp;1)</f>
        <v>5</v>
      </c>
      <c r="F396" s="223">
        <f>DATE(FACTURACION[[#This Row],[AÑO]],FACTURACION[[#This Row],[Mes numero]],1)</f>
        <v>41395</v>
      </c>
      <c r="G396" s="159">
        <v>9676</v>
      </c>
      <c r="H396" s="20">
        <v>800170118</v>
      </c>
      <c r="I396" s="2" t="str">
        <f>+VLOOKUP(FACTURACION[[#This Row],[NIT]],TABLACLIENTE,2,FALSE)</f>
        <v>PROMOTORA DE GASES DEL SUR S A E S P (PROGASUR S.A. E.S.P.)</v>
      </c>
      <c r="J396" s="2" t="s">
        <v>550</v>
      </c>
      <c r="K396" s="12" t="str">
        <f>+VLOOKUP(FACTURACION[[#This Row],[REFERENCIA]],CODINV,2,FALSE)</f>
        <v>WRIGLER CMT 3GT</v>
      </c>
      <c r="L396" s="12" t="str">
        <f>IF(VLOOKUP(FACTURACION[[#This Row],[REFERENCIA]],CODINV,3,FALSE)=0,"",VLOOKUP(FACTURACION[[#This Row],[REFERENCIA]],CODINV,3,FALSE))</f>
        <v>16233P010</v>
      </c>
      <c r="M396" s="12" t="str">
        <f>+VLOOKUP(FACTURACION[[#This Row],[REFERENCIA]],CODINV,4,FALSE)</f>
        <v>REPUESTOS Y ACCESORIOS</v>
      </c>
      <c r="N396" s="12" t="str">
        <f>+VLOOKUP(FACTURACION[[#This Row],[REFERENCIA]],CODINV,5,FALSE)</f>
        <v>HONEYWELL</v>
      </c>
      <c r="O396" s="2">
        <v>2</v>
      </c>
      <c r="P396" s="23">
        <v>36875</v>
      </c>
      <c r="Q396" s="24">
        <f>+FACTURACION[[#This Row],[CANTIDAD]]*FACTURACION[[#This Row],[VR UNITARIO]]/1000</f>
        <v>73.75</v>
      </c>
      <c r="R396" s="3" t="str">
        <f>+VLOOKUP(FACTURACION[[#This Row],[NIT]],TABLACLIENTE,5,FALSE)</f>
        <v>BOGOTÁ D.C.</v>
      </c>
    </row>
    <row r="397" spans="3:18" s="11" customFormat="1" ht="11.25" customHeight="1">
      <c r="C397" s="13">
        <v>2013</v>
      </c>
      <c r="D397" s="17" t="s">
        <v>84</v>
      </c>
      <c r="E397" s="17">
        <f>MONTH(FACTURACION[[#This Row],[MES]]&amp;1)</f>
        <v>5</v>
      </c>
      <c r="F397" s="223">
        <f>DATE(FACTURACION[[#This Row],[AÑO]],FACTURACION[[#This Row],[Mes numero]],1)</f>
        <v>41395</v>
      </c>
      <c r="G397" s="159">
        <v>9659</v>
      </c>
      <c r="H397" s="20">
        <v>800170118</v>
      </c>
      <c r="I397" s="2" t="str">
        <f>+VLOOKUP(FACTURACION[[#This Row],[NIT]],TABLACLIENTE,2,FALSE)</f>
        <v>PROMOTORA DE GASES DEL SUR S A E S P (PROGASUR S.A. E.S.P.)</v>
      </c>
      <c r="J397" s="2" t="s">
        <v>1256</v>
      </c>
      <c r="K397" s="12" t="str">
        <f>+VLOOKUP(FACTURACION[[#This Row],[REFERENCIA]],CODINV,2,FALSE)</f>
        <v>RETAININIG RING TURBINE</v>
      </c>
      <c r="L397" s="12" t="str">
        <f>IF(VLOOKUP(FACTURACION[[#This Row],[REFERENCIA]],CODINV,3,FALSE)=0,"",VLOOKUP(FACTURACION[[#This Row],[REFERENCIA]],CODINV,3,FALSE))</f>
        <v/>
      </c>
      <c r="M397" s="12" t="str">
        <f>+VLOOKUP(FACTURACION[[#This Row],[REFERENCIA]],CODINV,4,FALSE)</f>
        <v>REPUESTOS Y ACCESORIOS</v>
      </c>
      <c r="N397" s="12" t="str">
        <f>+VLOOKUP(FACTURACION[[#This Row],[REFERENCIA]],CODINV,5,FALSE)</f>
        <v>HONEYWELL</v>
      </c>
      <c r="O397" s="2">
        <v>2</v>
      </c>
      <c r="P397" s="23">
        <v>7802</v>
      </c>
      <c r="Q397" s="24">
        <f>+FACTURACION[[#This Row],[CANTIDAD]]*FACTURACION[[#This Row],[VR UNITARIO]]/1000</f>
        <v>15.603999999999999</v>
      </c>
      <c r="R397" s="3" t="str">
        <f>+VLOOKUP(FACTURACION[[#This Row],[NIT]],TABLACLIENTE,5,FALSE)</f>
        <v>BOGOTÁ D.C.</v>
      </c>
    </row>
    <row r="398" spans="3:18" s="11" customFormat="1" ht="11.25" customHeight="1">
      <c r="C398" s="13">
        <v>2013</v>
      </c>
      <c r="D398" s="17" t="s">
        <v>84</v>
      </c>
      <c r="E398" s="17">
        <f>MONTH(FACTURACION[[#This Row],[MES]]&amp;1)</f>
        <v>5</v>
      </c>
      <c r="F398" s="223">
        <f>DATE(FACTURACION[[#This Row],[AÑO]],FACTURACION[[#This Row],[Mes numero]],1)</f>
        <v>41395</v>
      </c>
      <c r="G398" s="159">
        <v>9659</v>
      </c>
      <c r="H398" s="20">
        <v>800170118</v>
      </c>
      <c r="I398" s="2" t="str">
        <f>+VLOOKUP(FACTURACION[[#This Row],[NIT]],TABLACLIENTE,2,FALSE)</f>
        <v>PROMOTORA DE GASES DEL SUR S A E S P (PROGASUR S.A. E.S.P.)</v>
      </c>
      <c r="J398" s="2" t="s">
        <v>1257</v>
      </c>
      <c r="K398" s="12" t="str">
        <f>+VLOOKUP(FACTURACION[[#This Row],[REFERENCIA]],CODINV,2,FALSE)</f>
        <v>SCREW HD No 6 32 X 5 TURBINE</v>
      </c>
      <c r="L398" s="12" t="str">
        <f>IF(VLOOKUP(FACTURACION[[#This Row],[REFERENCIA]],CODINV,3,FALSE)=0,"",VLOOKUP(FACTURACION[[#This Row],[REFERENCIA]],CODINV,3,FALSE))</f>
        <v/>
      </c>
      <c r="M398" s="12" t="str">
        <f>+VLOOKUP(FACTURACION[[#This Row],[REFERENCIA]],CODINV,4,FALSE)</f>
        <v>REPUESTOS Y ACCESORIOS</v>
      </c>
      <c r="N398" s="12" t="str">
        <f>+VLOOKUP(FACTURACION[[#This Row],[REFERENCIA]],CODINV,5,FALSE)</f>
        <v>HONEYWELL</v>
      </c>
      <c r="O398" s="2">
        <v>1</v>
      </c>
      <c r="P398" s="23">
        <v>10813</v>
      </c>
      <c r="Q398" s="24">
        <f>+FACTURACION[[#This Row],[CANTIDAD]]*FACTURACION[[#This Row],[VR UNITARIO]]/1000</f>
        <v>10.813000000000001</v>
      </c>
      <c r="R398" s="3" t="str">
        <f>+VLOOKUP(FACTURACION[[#This Row],[NIT]],TABLACLIENTE,5,FALSE)</f>
        <v>BOGOTÁ D.C.</v>
      </c>
    </row>
    <row r="399" spans="3:18" s="11" customFormat="1" ht="11.25" customHeight="1">
      <c r="C399" s="13">
        <v>2013</v>
      </c>
      <c r="D399" s="17" t="s">
        <v>84</v>
      </c>
      <c r="E399" s="17">
        <f>MONTH(FACTURACION[[#This Row],[MES]]&amp;1)</f>
        <v>5</v>
      </c>
      <c r="F399" s="223">
        <f>DATE(FACTURACION[[#This Row],[AÑO]],FACTURACION[[#This Row],[Mes numero]],1)</f>
        <v>41395</v>
      </c>
      <c r="G399" s="159">
        <v>9659</v>
      </c>
      <c r="H399" s="20">
        <v>800170118</v>
      </c>
      <c r="I399" s="2" t="str">
        <f>+VLOOKUP(FACTURACION[[#This Row],[NIT]],TABLACLIENTE,2,FALSE)</f>
        <v>PROMOTORA DE GASES DEL SUR S A E S P (PROGASUR S.A. E.S.P.)</v>
      </c>
      <c r="J399" s="2" t="s">
        <v>551</v>
      </c>
      <c r="K399" s="12" t="str">
        <f>+VLOOKUP(FACTURACION[[#This Row],[REFERENCIA]],CODINV,2,FALSE)</f>
        <v>MAGNET &amp; HOLDER 2-3 GT</v>
      </c>
      <c r="L399" s="12" t="str">
        <f>IF(VLOOKUP(FACTURACION[[#This Row],[REFERENCIA]],CODINV,3,FALSE)=0,"",VLOOKUP(FACTURACION[[#This Row],[REFERENCIA]],CODINV,3,FALSE))</f>
        <v/>
      </c>
      <c r="M399" s="12" t="str">
        <f>+VLOOKUP(FACTURACION[[#This Row],[REFERENCIA]],CODINV,4,FALSE)</f>
        <v>REPUESTOS Y ACCESORIOS</v>
      </c>
      <c r="N399" s="12" t="str">
        <f>+VLOOKUP(FACTURACION[[#This Row],[REFERENCIA]],CODINV,5,FALSE)</f>
        <v>HONEYWELL</v>
      </c>
      <c r="O399" s="2">
        <v>1</v>
      </c>
      <c r="P399" s="23">
        <v>374299</v>
      </c>
      <c r="Q399" s="24">
        <f>+FACTURACION[[#This Row],[CANTIDAD]]*FACTURACION[[#This Row],[VR UNITARIO]]/1000</f>
        <v>374.29899999999998</v>
      </c>
      <c r="R399" s="3" t="str">
        <f>+VLOOKUP(FACTURACION[[#This Row],[NIT]],TABLACLIENTE,5,FALSE)</f>
        <v>BOGOTÁ D.C.</v>
      </c>
    </row>
    <row r="400" spans="3:18" s="11" customFormat="1" ht="11.25" customHeight="1">
      <c r="C400" s="13">
        <v>2013</v>
      </c>
      <c r="D400" s="17" t="s">
        <v>84</v>
      </c>
      <c r="E400" s="17">
        <f>MONTH(FACTURACION[[#This Row],[MES]]&amp;1)</f>
        <v>5</v>
      </c>
      <c r="F400" s="223">
        <f>DATE(FACTURACION[[#This Row],[AÑO]],FACTURACION[[#This Row],[Mes numero]],1)</f>
        <v>41395</v>
      </c>
      <c r="G400" s="159">
        <v>9659</v>
      </c>
      <c r="H400" s="20">
        <v>800170118</v>
      </c>
      <c r="I400" s="2" t="str">
        <f>+VLOOKUP(FACTURACION[[#This Row],[NIT]],TABLACLIENTE,2,FALSE)</f>
        <v>PROMOTORA DE GASES DEL SUR S A E S P (PROGASUR S.A. E.S.P.)</v>
      </c>
      <c r="J400" s="2" t="s">
        <v>553</v>
      </c>
      <c r="K400" s="12" t="str">
        <f>+VLOOKUP(FACTURACION[[#This Row],[REFERENCIA]],CODINV,2,FALSE)</f>
        <v>VANE STAIGHTING</v>
      </c>
      <c r="L400" s="12" t="str">
        <f>IF(VLOOKUP(FACTURACION[[#This Row],[REFERENCIA]],CODINV,3,FALSE)=0,"",VLOOKUP(FACTURACION[[#This Row],[REFERENCIA]],CODINV,3,FALSE))</f>
        <v/>
      </c>
      <c r="M400" s="12" t="str">
        <f>+VLOOKUP(FACTURACION[[#This Row],[REFERENCIA]],CODINV,4,FALSE)</f>
        <v>REPUESTOS Y ACCESORIOS</v>
      </c>
      <c r="N400" s="12" t="str">
        <f>+VLOOKUP(FACTURACION[[#This Row],[REFERENCIA]],CODINV,5,FALSE)</f>
        <v>HONEYWELL</v>
      </c>
      <c r="O400" s="2">
        <v>1</v>
      </c>
      <c r="P400" s="23">
        <v>275566</v>
      </c>
      <c r="Q400" s="24">
        <f>+FACTURACION[[#This Row],[CANTIDAD]]*FACTURACION[[#This Row],[VR UNITARIO]]/1000</f>
        <v>275.56599999999997</v>
      </c>
      <c r="R400" s="3" t="str">
        <f>+VLOOKUP(FACTURACION[[#This Row],[NIT]],TABLACLIENTE,5,FALSE)</f>
        <v>BOGOTÁ D.C.</v>
      </c>
    </row>
    <row r="401" spans="3:18" s="11" customFormat="1" ht="11.25" customHeight="1">
      <c r="C401" s="13">
        <v>2013</v>
      </c>
      <c r="D401" s="17" t="s">
        <v>84</v>
      </c>
      <c r="E401" s="17">
        <f>MONTH(FACTURACION[[#This Row],[MES]]&amp;1)</f>
        <v>5</v>
      </c>
      <c r="F401" s="223">
        <f>DATE(FACTURACION[[#This Row],[AÑO]],FACTURACION[[#This Row],[Mes numero]],1)</f>
        <v>41395</v>
      </c>
      <c r="G401" s="159">
        <v>9688</v>
      </c>
      <c r="H401" s="20">
        <v>900257051</v>
      </c>
      <c r="I401" s="2" t="str">
        <f>+VLOOKUP(FACTURACION[[#This Row],[NIT]],TABLACLIENTE,2,FALSE)</f>
        <v>GRUPO GEMLSA SAS</v>
      </c>
      <c r="J401" s="2" t="s">
        <v>596</v>
      </c>
      <c r="K401" s="12" t="str">
        <f>+VLOOKUP(FACTURACION[[#This Row],[REFERENCIA]],CODINV,2,FALSE)</f>
        <v>ORIFICIO 5/16"</v>
      </c>
      <c r="L401" s="12" t="str">
        <f>IF(VLOOKUP(FACTURACION[[#This Row],[REFERENCIA]],CODINV,3,FALSE)=0,"",VLOOKUP(FACTURACION[[#This Row],[REFERENCIA]],CODINV,3,FALSE))</f>
        <v>42494P022</v>
      </c>
      <c r="M401" s="12" t="str">
        <f>+VLOOKUP(FACTURACION[[#This Row],[REFERENCIA]],CODINV,4,FALSE)</f>
        <v>REPUESTOS Y ACCESORIOS</v>
      </c>
      <c r="N401" s="12" t="str">
        <f>+VLOOKUP(FACTURACION[[#This Row],[REFERENCIA]],CODINV,5,FALSE)</f>
        <v>HONEYWELL</v>
      </c>
      <c r="O401" s="2">
        <v>2</v>
      </c>
      <c r="P401" s="23">
        <v>16000</v>
      </c>
      <c r="Q401" s="24">
        <f>+FACTURACION[[#This Row],[CANTIDAD]]*FACTURACION[[#This Row],[VR UNITARIO]]/1000</f>
        <v>32</v>
      </c>
      <c r="R401" s="3" t="str">
        <f>+VLOOKUP(FACTURACION[[#This Row],[NIT]],TABLACLIENTE,5,FALSE)</f>
        <v>BOGOTÁ D.C.</v>
      </c>
    </row>
    <row r="402" spans="3:18" s="11" customFormat="1" ht="11.25" customHeight="1">
      <c r="C402" s="13">
        <v>2013</v>
      </c>
      <c r="D402" s="17" t="s">
        <v>84</v>
      </c>
      <c r="E402" s="17">
        <f>MONTH(FACTURACION[[#This Row],[MES]]&amp;1)</f>
        <v>5</v>
      </c>
      <c r="F402" s="223">
        <f>DATE(FACTURACION[[#This Row],[AÑO]],FACTURACION[[#This Row],[Mes numero]],1)</f>
        <v>41395</v>
      </c>
      <c r="G402" s="159">
        <v>9688</v>
      </c>
      <c r="H402" s="20">
        <v>900257051</v>
      </c>
      <c r="I402" s="2" t="str">
        <f>+VLOOKUP(FACTURACION[[#This Row],[NIT]],TABLACLIENTE,2,FALSE)</f>
        <v>GRUPO GEMLSA SAS</v>
      </c>
      <c r="J402" s="2" t="s">
        <v>598</v>
      </c>
      <c r="K402" s="12" t="str">
        <f>+VLOOKUP(FACTURACION[[#This Row],[REFERENCIA]],CODINV,2,FALSE)</f>
        <v>ORIFICE VALVE, 3/8". THE ALUMINUM ORIFICE WILL BE DYED LIGHT BLUE.</v>
      </c>
      <c r="L402" s="12" t="str">
        <f>IF(VLOOKUP(FACTURACION[[#This Row],[REFERENCIA]],CODINV,3,FALSE)=0,"",VLOOKUP(FACTURACION[[#This Row],[REFERENCIA]],CODINV,3,FALSE))</f>
        <v>72494P023</v>
      </c>
      <c r="M402" s="12" t="str">
        <f>+VLOOKUP(FACTURACION[[#This Row],[REFERENCIA]],CODINV,4,FALSE)</f>
        <v>REPUESTOS Y ACCESORIOS</v>
      </c>
      <c r="N402" s="12" t="str">
        <f>+VLOOKUP(FACTURACION[[#This Row],[REFERENCIA]],CODINV,5,FALSE)</f>
        <v>HONEYWELL</v>
      </c>
      <c r="O402" s="2">
        <v>1</v>
      </c>
      <c r="P402" s="23">
        <v>16000</v>
      </c>
      <c r="Q402" s="24">
        <f>+FACTURACION[[#This Row],[CANTIDAD]]*FACTURACION[[#This Row],[VR UNITARIO]]/1000</f>
        <v>16</v>
      </c>
      <c r="R402" s="3" t="str">
        <f>+VLOOKUP(FACTURACION[[#This Row],[NIT]],TABLACLIENTE,5,FALSE)</f>
        <v>BOGOTÁ D.C.</v>
      </c>
    </row>
    <row r="403" spans="3:18" s="11" customFormat="1" ht="11.25" customHeight="1">
      <c r="C403" s="13">
        <v>2013</v>
      </c>
      <c r="D403" s="17" t="s">
        <v>84</v>
      </c>
      <c r="E403" s="17">
        <f>MONTH(FACTURACION[[#This Row],[MES]]&amp;1)</f>
        <v>5</v>
      </c>
      <c r="F403" s="223">
        <f>DATE(FACTURACION[[#This Row],[AÑO]],FACTURACION[[#This Row],[Mes numero]],1)</f>
        <v>41395</v>
      </c>
      <c r="G403" s="159">
        <v>9655</v>
      </c>
      <c r="H403" s="20">
        <v>890101691</v>
      </c>
      <c r="I403" s="2" t="str">
        <f>+VLOOKUP(FACTURACION[[#This Row],[NIT]],TABLACLIENTE,2,FALSE)</f>
        <v>GASES DEL CARIBE S.A.E.S.P. (GASCARIBE S.A E.S.P.)</v>
      </c>
      <c r="J403" s="2" t="s">
        <v>61</v>
      </c>
      <c r="K403" s="12" t="str">
        <f>+VLOOKUP(FACTURACION[[#This Row],[REFERENCIA]],CODINV,2,FALSE)</f>
        <v>MANGA 2" S300 H7</v>
      </c>
      <c r="L403" s="12" t="str">
        <f>IF(VLOOKUP(FACTURACION[[#This Row],[REFERENCIA]],CODINV,3,FALSE)=0,"",VLOOKUP(FACTURACION[[#This Row],[REFERENCIA]],CODINV,3,FALSE))</f>
        <v>73404P002</v>
      </c>
      <c r="M403" s="12" t="str">
        <f>+VLOOKUP(FACTURACION[[#This Row],[REFERENCIA]],CODINV,4,FALSE)</f>
        <v>MANGAS</v>
      </c>
      <c r="N403" s="12" t="str">
        <f>+VLOOKUP(FACTURACION[[#This Row],[REFERENCIA]],CODINV,5,FALSE)</f>
        <v>HONEYWELL</v>
      </c>
      <c r="O403" s="2">
        <v>50</v>
      </c>
      <c r="P403" s="23">
        <v>240867</v>
      </c>
      <c r="Q403" s="24">
        <f>+FACTURACION[[#This Row],[CANTIDAD]]*FACTURACION[[#This Row],[VR UNITARIO]]/1000</f>
        <v>12043.35</v>
      </c>
      <c r="R403" s="3" t="str">
        <f>+VLOOKUP(FACTURACION[[#This Row],[NIT]],TABLACLIENTE,5,FALSE)</f>
        <v>BARRANQUILLA</v>
      </c>
    </row>
    <row r="404" spans="3:18" s="11" customFormat="1" ht="11.25" customHeight="1">
      <c r="C404" s="13">
        <v>2013</v>
      </c>
      <c r="D404" s="17" t="s">
        <v>84</v>
      </c>
      <c r="E404" s="17">
        <f>MONTH(FACTURACION[[#This Row],[MES]]&amp;1)</f>
        <v>5</v>
      </c>
      <c r="F404" s="223">
        <f>DATE(FACTURACION[[#This Row],[AÑO]],FACTURACION[[#This Row],[Mes numero]],1)</f>
        <v>41395</v>
      </c>
      <c r="G404" s="159">
        <v>9646</v>
      </c>
      <c r="H404" s="25">
        <v>890400869</v>
      </c>
      <c r="I404" s="3" t="str">
        <f>+VLOOKUP(FACTURACION[[#This Row],[NIT]],TABLACLIENTE,2,FALSE)</f>
        <v>SURTIDORA DE GAS DEL CARIBE S.A. E.S.P. (SURTIGAS S.A. E.S.P.)</v>
      </c>
      <c r="J404" s="2" t="s">
        <v>61</v>
      </c>
      <c r="K404" s="12" t="str">
        <f>+VLOOKUP(FACTURACION[[#This Row],[REFERENCIA]],CODINV,2,FALSE)</f>
        <v>MANGA 2" S300 H7</v>
      </c>
      <c r="L404" s="12" t="str">
        <f>IF(VLOOKUP(FACTURACION[[#This Row],[REFERENCIA]],CODINV,3,FALSE)=0,"",VLOOKUP(FACTURACION[[#This Row],[REFERENCIA]],CODINV,3,FALSE))</f>
        <v>73404P002</v>
      </c>
      <c r="M404" s="12" t="str">
        <f>+VLOOKUP(FACTURACION[[#This Row],[REFERENCIA]],CODINV,4,FALSE)</f>
        <v>MANGAS</v>
      </c>
      <c r="N404" s="12" t="str">
        <f>+VLOOKUP(FACTURACION[[#This Row],[REFERENCIA]],CODINV,5,FALSE)</f>
        <v>HONEYWELL</v>
      </c>
      <c r="O404" s="2">
        <v>56</v>
      </c>
      <c r="P404" s="23">
        <v>241350</v>
      </c>
      <c r="Q404" s="24">
        <f>+FACTURACION[[#This Row],[CANTIDAD]]*FACTURACION[[#This Row],[VR UNITARIO]]/1000</f>
        <v>13515.6</v>
      </c>
      <c r="R404" s="3" t="str">
        <f>+VLOOKUP(FACTURACION[[#This Row],[NIT]],TABLACLIENTE,5,FALSE)</f>
        <v>CARTAGENA</v>
      </c>
    </row>
    <row r="405" spans="3:18" s="11" customFormat="1" ht="11.25" customHeight="1">
      <c r="C405" s="13">
        <v>2013</v>
      </c>
      <c r="D405" s="17" t="s">
        <v>84</v>
      </c>
      <c r="E405" s="17">
        <f>MONTH(FACTURACION[[#This Row],[MES]]&amp;1)</f>
        <v>5</v>
      </c>
      <c r="F405" s="223">
        <f>DATE(FACTURACION[[#This Row],[AÑO]],FACTURACION[[#This Row],[Mes numero]],1)</f>
        <v>41395</v>
      </c>
      <c r="G405" s="159">
        <v>9655</v>
      </c>
      <c r="H405" s="20">
        <v>890101691</v>
      </c>
      <c r="I405" s="2" t="str">
        <f>+VLOOKUP(FACTURACION[[#This Row],[NIT]],TABLACLIENTE,2,FALSE)</f>
        <v>GASES DEL CARIBE S.A.E.S.P. (GASCARIBE S.A E.S.P.)</v>
      </c>
      <c r="J405" s="2" t="s">
        <v>183</v>
      </c>
      <c r="K405" s="12" t="str">
        <f>+VLOOKUP(FACTURACION[[#This Row],[REFERENCIA]],CODINV,2,FALSE)</f>
        <v>MANGA 2" S300 H5</v>
      </c>
      <c r="L405" s="12" t="str">
        <f>IF(VLOOKUP(FACTURACION[[#This Row],[REFERENCIA]],CODINV,3,FALSE)=0,"",VLOOKUP(FACTURACION[[#This Row],[REFERENCIA]],CODINV,3,FALSE))</f>
        <v>73404P008</v>
      </c>
      <c r="M405" s="12" t="str">
        <f>+VLOOKUP(FACTURACION[[#This Row],[REFERENCIA]],CODINV,4,FALSE)</f>
        <v>MANGAS</v>
      </c>
      <c r="N405" s="12" t="str">
        <f>+VLOOKUP(FACTURACION[[#This Row],[REFERENCIA]],CODINV,5,FALSE)</f>
        <v>HONEYWELL</v>
      </c>
      <c r="O405" s="2">
        <v>8</v>
      </c>
      <c r="P405" s="23">
        <v>238371</v>
      </c>
      <c r="Q405" s="24">
        <f>+FACTURACION[[#This Row],[CANTIDAD]]*FACTURACION[[#This Row],[VR UNITARIO]]/1000</f>
        <v>1906.9680000000001</v>
      </c>
      <c r="R405" s="3" t="str">
        <f>+VLOOKUP(FACTURACION[[#This Row],[NIT]],TABLACLIENTE,5,FALSE)</f>
        <v>BARRANQUILLA</v>
      </c>
    </row>
    <row r="406" spans="3:18" s="11" customFormat="1" ht="11.25" customHeight="1">
      <c r="C406" s="13">
        <v>2013</v>
      </c>
      <c r="D406" s="17" t="s">
        <v>84</v>
      </c>
      <c r="E406" s="17">
        <f>MONTH(FACTURACION[[#This Row],[MES]]&amp;1)</f>
        <v>5</v>
      </c>
      <c r="F406" s="223">
        <f>DATE(FACTURACION[[#This Row],[AÑO]],FACTURACION[[#This Row],[Mes numero]],1)</f>
        <v>41395</v>
      </c>
      <c r="G406" s="159">
        <v>9655</v>
      </c>
      <c r="H406" s="20">
        <v>890101691</v>
      </c>
      <c r="I406" s="2" t="str">
        <f>+VLOOKUP(FACTURACION[[#This Row],[NIT]],TABLACLIENTE,2,FALSE)</f>
        <v>GASES DEL CARIBE S.A.E.S.P. (GASCARIBE S.A E.S.P.)</v>
      </c>
      <c r="J406" s="2" t="s">
        <v>153</v>
      </c>
      <c r="K406" s="12" t="str">
        <f>+VLOOKUP(FACTURACION[[#This Row],[REFERENCIA]],CODINV,2,FALSE)</f>
        <v>MANGA 3" S300 H7</v>
      </c>
      <c r="L406" s="12" t="str">
        <f>IF(VLOOKUP(FACTURACION[[#This Row],[REFERENCIA]],CODINV,3,FALSE)=0,"",VLOOKUP(FACTURACION[[#This Row],[REFERENCIA]],CODINV,3,FALSE))</f>
        <v>73404P003</v>
      </c>
      <c r="M406" s="12" t="str">
        <f>+VLOOKUP(FACTURACION[[#This Row],[REFERENCIA]],CODINV,4,FALSE)</f>
        <v>MANGAS</v>
      </c>
      <c r="N406" s="12" t="str">
        <f>+VLOOKUP(FACTURACION[[#This Row],[REFERENCIA]],CODINV,5,FALSE)</f>
        <v>HONEYWELL</v>
      </c>
      <c r="O406" s="2">
        <v>5</v>
      </c>
      <c r="P406" s="23">
        <v>428641</v>
      </c>
      <c r="Q406" s="24">
        <f>+FACTURACION[[#This Row],[CANTIDAD]]*FACTURACION[[#This Row],[VR UNITARIO]]/1000</f>
        <v>2143.2049999999999</v>
      </c>
      <c r="R406" s="3" t="str">
        <f>+VLOOKUP(FACTURACION[[#This Row],[NIT]],TABLACLIENTE,5,FALSE)</f>
        <v>BARRANQUILLA</v>
      </c>
    </row>
    <row r="407" spans="3:18" s="11" customFormat="1" ht="11.25" customHeight="1">
      <c r="C407" s="13">
        <v>2013</v>
      </c>
      <c r="D407" s="17" t="s">
        <v>84</v>
      </c>
      <c r="E407" s="17">
        <f>MONTH(FACTURACION[[#This Row],[MES]]&amp;1)</f>
        <v>5</v>
      </c>
      <c r="F407" s="223">
        <f>DATE(FACTURACION[[#This Row],[AÑO]],FACTURACION[[#This Row],[Mes numero]],1)</f>
        <v>41395</v>
      </c>
      <c r="G407" s="159">
        <v>9655</v>
      </c>
      <c r="H407" s="20">
        <v>890101691</v>
      </c>
      <c r="I407" s="2" t="str">
        <f>+VLOOKUP(FACTURACION[[#This Row],[NIT]],TABLACLIENTE,2,FALSE)</f>
        <v>GASES DEL CARIBE S.A.E.S.P. (GASCARIBE S.A E.S.P.)</v>
      </c>
      <c r="J407" s="2" t="s">
        <v>757</v>
      </c>
      <c r="K407" s="12" t="str">
        <f>+VLOOKUP(FACTURACION[[#This Row],[REFERENCIA]],CODINV,2,FALSE)</f>
        <v>MANGA 3" S300 H5L</v>
      </c>
      <c r="L407" s="12" t="str">
        <f>IF(VLOOKUP(FACTURACION[[#This Row],[REFERENCIA]],CODINV,3,FALSE)=0,"",VLOOKUP(FACTURACION[[#This Row],[REFERENCIA]],CODINV,3,FALSE))</f>
        <v>73404P052</v>
      </c>
      <c r="M407" s="12" t="str">
        <f>+VLOOKUP(FACTURACION[[#This Row],[REFERENCIA]],CODINV,4,FALSE)</f>
        <v>MANGAS</v>
      </c>
      <c r="N407" s="12" t="str">
        <f>+VLOOKUP(FACTURACION[[#This Row],[REFERENCIA]],CODINV,5,FALSE)</f>
        <v>HONEYWELL</v>
      </c>
      <c r="O407" s="2">
        <v>3</v>
      </c>
      <c r="P407" s="23">
        <v>439803</v>
      </c>
      <c r="Q407" s="24">
        <f>+FACTURACION[[#This Row],[CANTIDAD]]*FACTURACION[[#This Row],[VR UNITARIO]]/1000</f>
        <v>1319.4090000000001</v>
      </c>
      <c r="R407" s="3" t="str">
        <f>+VLOOKUP(FACTURACION[[#This Row],[NIT]],TABLACLIENTE,5,FALSE)</f>
        <v>BARRANQUILLA</v>
      </c>
    </row>
    <row r="408" spans="3:18" s="11" customFormat="1" ht="11.25" customHeight="1">
      <c r="C408" s="13">
        <v>2013</v>
      </c>
      <c r="D408" s="17" t="s">
        <v>84</v>
      </c>
      <c r="E408" s="17">
        <f>MONTH(FACTURACION[[#This Row],[MES]]&amp;1)</f>
        <v>5</v>
      </c>
      <c r="F408" s="223">
        <f>DATE(FACTURACION[[#This Row],[AÑO]],FACTURACION[[#This Row],[Mes numero]],1)</f>
        <v>41395</v>
      </c>
      <c r="G408" s="159">
        <v>9655</v>
      </c>
      <c r="H408" s="20">
        <v>890101691</v>
      </c>
      <c r="I408" s="2" t="str">
        <f>+VLOOKUP(FACTURACION[[#This Row],[NIT]],TABLACLIENTE,2,FALSE)</f>
        <v>GASES DEL CARIBE S.A.E.S.P. (GASCARIBE S.A E.S.P.)</v>
      </c>
      <c r="J408" s="2" t="s">
        <v>218</v>
      </c>
      <c r="K408" s="12" t="str">
        <f>+VLOOKUP(FACTURACION[[#This Row],[REFERENCIA]],CODINV,2,FALSE)</f>
        <v>MANGA 2" S600 B7</v>
      </c>
      <c r="L408" s="12" t="str">
        <f>IF(VLOOKUP(FACTURACION[[#This Row],[REFERENCIA]],CODINV,3,FALSE)=0,"",VLOOKUP(FACTURACION[[#This Row],[REFERENCIA]],CODINV,3,FALSE))</f>
        <v>73677P007</v>
      </c>
      <c r="M408" s="12" t="str">
        <f>+VLOOKUP(FACTURACION[[#This Row],[REFERENCIA]],CODINV,4,FALSE)</f>
        <v>MANGAS</v>
      </c>
      <c r="N408" s="12" t="str">
        <f>+VLOOKUP(FACTURACION[[#This Row],[REFERENCIA]],CODINV,5,FALSE)</f>
        <v>HONEYWELL</v>
      </c>
      <c r="O408" s="2">
        <v>15</v>
      </c>
      <c r="P408" s="23">
        <v>278870</v>
      </c>
      <c r="Q408" s="24">
        <f>+FACTURACION[[#This Row],[CANTIDAD]]*FACTURACION[[#This Row],[VR UNITARIO]]/1000</f>
        <v>4183.05</v>
      </c>
      <c r="R408" s="3" t="str">
        <f>+VLOOKUP(FACTURACION[[#This Row],[NIT]],TABLACLIENTE,5,FALSE)</f>
        <v>BARRANQUILLA</v>
      </c>
    </row>
    <row r="409" spans="3:18" s="11" customFormat="1" ht="11.25" customHeight="1">
      <c r="C409" s="13">
        <v>2013</v>
      </c>
      <c r="D409" s="17" t="s">
        <v>84</v>
      </c>
      <c r="E409" s="17">
        <f>MONTH(FACTURACION[[#This Row],[MES]]&amp;1)</f>
        <v>5</v>
      </c>
      <c r="F409" s="223">
        <f>DATE(FACTURACION[[#This Row],[AÑO]],FACTURACION[[#This Row],[Mes numero]],1)</f>
        <v>41395</v>
      </c>
      <c r="G409" s="159">
        <v>9657</v>
      </c>
      <c r="H409" s="20">
        <v>890208316</v>
      </c>
      <c r="I409" s="2" t="str">
        <f>+VLOOKUP(FACTURACION[[#This Row],[NIT]],TABLACLIENTE,2,FALSE)</f>
        <v xml:space="preserve">METROGAS DE COLOMBIA S.A. E.S.P.  (METROGAS S.A. E.S.P)
</v>
      </c>
      <c r="J409" s="2" t="s">
        <v>569</v>
      </c>
      <c r="K409" s="12" t="str">
        <f>+VLOOKUP(FACTURACION[[#This Row],[REFERENCIA]],CODINV,2,FALSE)</f>
        <v>MANGA 2" S600 H7</v>
      </c>
      <c r="L409" s="12" t="str">
        <f>IF(VLOOKUP(FACTURACION[[#This Row],[REFERENCIA]],CODINV,3,FALSE)=0,"",VLOOKUP(FACTURACION[[#This Row],[REFERENCIA]],CODINV,3,FALSE))</f>
        <v>73677P001</v>
      </c>
      <c r="M409" s="12" t="str">
        <f>+VLOOKUP(FACTURACION[[#This Row],[REFERENCIA]],CODINV,4,FALSE)</f>
        <v>MANGAS</v>
      </c>
      <c r="N409" s="12" t="str">
        <f>+VLOOKUP(FACTURACION[[#This Row],[REFERENCIA]],CODINV,5,FALSE)</f>
        <v>HONEYWELL</v>
      </c>
      <c r="O409" s="2">
        <v>10</v>
      </c>
      <c r="P409" s="23">
        <v>343310</v>
      </c>
      <c r="Q409" s="24">
        <f>+FACTURACION[[#This Row],[CANTIDAD]]*FACTURACION[[#This Row],[VR UNITARIO]]/1000</f>
        <v>3433.1</v>
      </c>
      <c r="R409" s="3" t="str">
        <f>+VLOOKUP(FACTURACION[[#This Row],[NIT]],TABLACLIENTE,5,FALSE)</f>
        <v>FLORIDABLANCA</v>
      </c>
    </row>
    <row r="410" spans="3:18" s="11" customFormat="1" ht="11.25" customHeight="1">
      <c r="C410" s="13">
        <v>2013</v>
      </c>
      <c r="D410" s="17" t="s">
        <v>84</v>
      </c>
      <c r="E410" s="17">
        <f>MONTH(FACTURACION[[#This Row],[MES]]&amp;1)</f>
        <v>5</v>
      </c>
      <c r="F410" s="223">
        <f>DATE(FACTURACION[[#This Row],[AÑO]],FACTURACION[[#This Row],[Mes numero]],1)</f>
        <v>41395</v>
      </c>
      <c r="G410" s="159">
        <v>9655</v>
      </c>
      <c r="H410" s="20">
        <v>890101691</v>
      </c>
      <c r="I410" s="2" t="str">
        <f>+VLOOKUP(FACTURACION[[#This Row],[NIT]],TABLACLIENTE,2,FALSE)</f>
        <v>GASES DEL CARIBE S.A.E.S.P. (GASCARIBE S.A E.S.P.)</v>
      </c>
      <c r="J410" s="2" t="s">
        <v>1255</v>
      </c>
      <c r="K410" s="12" t="str">
        <f>+VLOOKUP(FACTURACION[[#This Row],[REFERENCIA]],CODINV,2,FALSE)</f>
        <v>MANGA 4" S600 B7</v>
      </c>
      <c r="L410" s="12" t="str">
        <f>IF(VLOOKUP(FACTURACION[[#This Row],[REFERENCIA]],CODINV,3,FALSE)=0,"",VLOOKUP(FACTURACION[[#This Row],[REFERENCIA]],CODINV,3,FALSE))</f>
        <v>73677P008</v>
      </c>
      <c r="M410" s="12" t="str">
        <f>+VLOOKUP(FACTURACION[[#This Row],[REFERENCIA]],CODINV,4,FALSE)</f>
        <v>MANGAS</v>
      </c>
      <c r="N410" s="12" t="str">
        <f>+VLOOKUP(FACTURACION[[#This Row],[REFERENCIA]],CODINV,5,FALSE)</f>
        <v>HONEYWELL</v>
      </c>
      <c r="O410" s="2">
        <v>5</v>
      </c>
      <c r="P410" s="23">
        <v>690199</v>
      </c>
      <c r="Q410" s="24">
        <f>+FACTURACION[[#This Row],[CANTIDAD]]*FACTURACION[[#This Row],[VR UNITARIO]]/1000</f>
        <v>3450.9949999999999</v>
      </c>
      <c r="R410" s="3" t="str">
        <f>+VLOOKUP(FACTURACION[[#This Row],[NIT]],TABLACLIENTE,5,FALSE)</f>
        <v>BARRANQUILLA</v>
      </c>
    </row>
    <row r="411" spans="3:18" s="11" customFormat="1" ht="11.25" customHeight="1">
      <c r="C411" s="13">
        <v>2013</v>
      </c>
      <c r="D411" s="17" t="s">
        <v>84</v>
      </c>
      <c r="E411" s="17">
        <f>MONTH(FACTURACION[[#This Row],[MES]]&amp;1)</f>
        <v>5</v>
      </c>
      <c r="F411" s="223">
        <f>DATE(FACTURACION[[#This Row],[AÑO]],FACTURACION[[#This Row],[Mes numero]],1)</f>
        <v>41395</v>
      </c>
      <c r="G411" s="159">
        <v>9655</v>
      </c>
      <c r="H411" s="20">
        <v>890101691</v>
      </c>
      <c r="I411" s="2" t="str">
        <f>+VLOOKUP(FACTURACION[[#This Row],[NIT]],TABLACLIENTE,2,FALSE)</f>
        <v>GASES DEL CARIBE S.A.E.S.P. (GASCARIBE S.A E.S.P.)</v>
      </c>
      <c r="J411" s="2" t="s">
        <v>174</v>
      </c>
      <c r="K411" s="12" t="str">
        <f>+VLOOKUP(FACTURACION[[#This Row],[REFERENCIA]],CODINV,2,FALSE)</f>
        <v>MANGA 2" S600 V7</v>
      </c>
      <c r="L411" s="12" t="str">
        <f>IF(VLOOKUP(FACTURACION[[#This Row],[REFERENCIA]],CODINV,3,FALSE)=0,"",VLOOKUP(FACTURACION[[#This Row],[REFERENCIA]],CODINV,3,FALSE))</f>
        <v>73677P011</v>
      </c>
      <c r="M411" s="12" t="str">
        <f>+VLOOKUP(FACTURACION[[#This Row],[REFERENCIA]],CODINV,4,FALSE)</f>
        <v>MANGAS</v>
      </c>
      <c r="N411" s="12" t="str">
        <f>+VLOOKUP(FACTURACION[[#This Row],[REFERENCIA]],CODINV,5,FALSE)</f>
        <v>HONEYWELL</v>
      </c>
      <c r="O411" s="2">
        <v>5</v>
      </c>
      <c r="P411" s="23">
        <v>715149</v>
      </c>
      <c r="Q411" s="24">
        <f>+FACTURACION[[#This Row],[CANTIDAD]]*FACTURACION[[#This Row],[VR UNITARIO]]/1000</f>
        <v>3575.7449999999999</v>
      </c>
      <c r="R411" s="3" t="str">
        <f>+VLOOKUP(FACTURACION[[#This Row],[NIT]],TABLACLIENTE,5,FALSE)</f>
        <v>BARRANQUILLA</v>
      </c>
    </row>
    <row r="412" spans="3:18" s="11" customFormat="1" ht="11.25" customHeight="1">
      <c r="C412" s="13">
        <v>2013</v>
      </c>
      <c r="D412" s="17" t="s">
        <v>84</v>
      </c>
      <c r="E412" s="17">
        <f>MONTH(FACTURACION[[#This Row],[MES]]&amp;1)</f>
        <v>5</v>
      </c>
      <c r="F412" s="223">
        <f>DATE(FACTURACION[[#This Row],[AÑO]],FACTURACION[[#This Row],[Mes numero]],1)</f>
        <v>41395</v>
      </c>
      <c r="G412" s="159">
        <v>9664</v>
      </c>
      <c r="H412" s="20">
        <v>890500726</v>
      </c>
      <c r="I412" s="2" t="str">
        <f>+VLOOKUP(FACTURACION[[#This Row],[NIT]],TABLACLIENTE,2,FALSE)</f>
        <v>NORTESANTANDEREANA DE GAS S.A. E.S.P (NORGAS S.A. E.S.P.)</v>
      </c>
      <c r="J412" s="2" t="s">
        <v>748</v>
      </c>
      <c r="K412" s="12" t="str">
        <f>+VLOOKUP(FACTURACION[[#This Row],[REFERENCIA]],CODINV,2,FALSE)</f>
        <v>MEDIDOR MODELO G1.6</v>
      </c>
      <c r="L412" s="12" t="str">
        <f>IF(VLOOKUP(FACTURACION[[#This Row],[REFERENCIA]],CODINV,3,FALSE)=0,"",VLOOKUP(FACTURACION[[#This Row],[REFERENCIA]],CODINV,3,FALSE))</f>
        <v/>
      </c>
      <c r="M412" s="12" t="str">
        <f>+VLOOKUP(FACTURACION[[#This Row],[REFERENCIA]],CODINV,4,FALSE)</f>
        <v>MEDIDORES</v>
      </c>
      <c r="N412" s="12" t="str">
        <f>+VLOOKUP(FACTURACION[[#This Row],[REFERENCIA]],CODINV,5,FALSE)</f>
        <v>METREX</v>
      </c>
      <c r="O412" s="2">
        <v>20</v>
      </c>
      <c r="P412" s="23">
        <v>75000</v>
      </c>
      <c r="Q412" s="24">
        <f>+FACTURACION[[#This Row],[CANTIDAD]]*FACTURACION[[#This Row],[VR UNITARIO]]/1000</f>
        <v>1500</v>
      </c>
      <c r="R412" s="3" t="str">
        <f>+VLOOKUP(FACTURACION[[#This Row],[NIT]],TABLACLIENTE,5,FALSE)</f>
        <v>BUCARAMANGA</v>
      </c>
    </row>
    <row r="413" spans="3:18" s="11" customFormat="1" ht="11.25" customHeight="1">
      <c r="C413" s="13">
        <v>2013</v>
      </c>
      <c r="D413" s="17" t="s">
        <v>84</v>
      </c>
      <c r="E413" s="17">
        <f>MONTH(FACTURACION[[#This Row],[MES]]&amp;1)</f>
        <v>5</v>
      </c>
      <c r="F413" s="223">
        <f>DATE(FACTURACION[[#This Row],[AÑO]],FACTURACION[[#This Row],[Mes numero]],1)</f>
        <v>41395</v>
      </c>
      <c r="G413" s="159">
        <v>9647</v>
      </c>
      <c r="H413" s="25">
        <v>830085008</v>
      </c>
      <c r="I413" s="3" t="str">
        <f>+VLOOKUP(FACTURACION[[#This Row],[NIT]],TABLACLIENTE,2,FALSE)</f>
        <v>COMBUSTIBLES UNIGAS S.A.S.</v>
      </c>
      <c r="J413" s="2" t="s">
        <v>751</v>
      </c>
      <c r="K413" s="12" t="str">
        <f>+VLOOKUP(FACTURACION[[#This Row],[REFERENCIA]],CODINV,2,FALSE)</f>
        <v>REGULADOR ALTA PRESION 1/4" NPT 1-15 PSI</v>
      </c>
      <c r="L413" s="12" t="str">
        <f>IF(VLOOKUP(FACTURACION[[#This Row],[REFERENCIA]],CODINV,3,FALSE)=0,"",VLOOKUP(FACTURACION[[#This Row],[REFERENCIA]],CODINV,3,FALSE))</f>
        <v>597FA</v>
      </c>
      <c r="M413" s="12" t="str">
        <f>+VLOOKUP(FACTURACION[[#This Row],[REFERENCIA]],CODINV,4,FALSE)</f>
        <v>REGULADORES</v>
      </c>
      <c r="N413" s="12" t="str">
        <f>+VLOOKUP(FACTURACION[[#This Row],[REFERENCIA]],CODINV,5,FALSE)</f>
        <v>REGO</v>
      </c>
      <c r="O413" s="2">
        <v>9</v>
      </c>
      <c r="P413" s="23">
        <v>51000</v>
      </c>
      <c r="Q413" s="24">
        <f>+FACTURACION[[#This Row],[CANTIDAD]]*FACTURACION[[#This Row],[VR UNITARIO]]/1000</f>
        <v>459</v>
      </c>
      <c r="R413" s="3" t="str">
        <f>+VLOOKUP(FACTURACION[[#This Row],[NIT]],TABLACLIENTE,5,FALSE)</f>
        <v>BOGOTÁ D.C.</v>
      </c>
    </row>
    <row r="414" spans="3:18" s="11" customFormat="1" ht="11.25" customHeight="1">
      <c r="C414" s="13">
        <v>2013</v>
      </c>
      <c r="D414" s="17" t="s">
        <v>84</v>
      </c>
      <c r="E414" s="17">
        <f>MONTH(FACTURACION[[#This Row],[MES]]&amp;1)</f>
        <v>5</v>
      </c>
      <c r="F414" s="223">
        <f>DATE(FACTURACION[[#This Row],[AÑO]],FACTURACION[[#This Row],[Mes numero]],1)</f>
        <v>41395</v>
      </c>
      <c r="G414" s="159">
        <v>9650</v>
      </c>
      <c r="H414" s="25">
        <v>890200919</v>
      </c>
      <c r="I414" s="3" t="str">
        <f>+VLOOKUP(FACTURACION[[#This Row],[NIT]],TABLACLIENTE,2,FALSE)</f>
        <v>GAS DE SANTANDER S.A. E.S.P.</v>
      </c>
      <c r="J414" s="2" t="s">
        <v>458</v>
      </c>
      <c r="K414" s="12" t="str">
        <f>+VLOOKUP(FACTURACION[[#This Row],[REFERENCIA]],CODINV,2,FALSE)</f>
        <v>SERVICE VALVE</v>
      </c>
      <c r="L414" s="12" t="str">
        <f>IF(VLOOKUP(FACTURACION[[#This Row],[REFERENCIA]],CODINV,3,FALSE)=0,"",VLOOKUP(FACTURACION[[#This Row],[REFERENCIA]],CODINV,3,FALSE))</f>
        <v>9101H5</v>
      </c>
      <c r="M414" s="12" t="str">
        <f>+VLOOKUP(FACTURACION[[#This Row],[REFERENCIA]],CODINV,4,FALSE)</f>
        <v>VÁLVULAS Y MULTIVÁLVULAS</v>
      </c>
      <c r="N414" s="12" t="str">
        <f>+VLOOKUP(FACTURACION[[#This Row],[REFERENCIA]],CODINV,5,FALSE)</f>
        <v>REGO</v>
      </c>
      <c r="O414" s="2">
        <v>23</v>
      </c>
      <c r="P414" s="23">
        <v>24000</v>
      </c>
      <c r="Q414" s="24">
        <f>+FACTURACION[[#This Row],[CANTIDAD]]*FACTURACION[[#This Row],[VR UNITARIO]]/1000</f>
        <v>552</v>
      </c>
      <c r="R414" s="3" t="str">
        <f>+VLOOKUP(FACTURACION[[#This Row],[NIT]],TABLACLIENTE,5,FALSE)</f>
        <v>GIRON</v>
      </c>
    </row>
    <row r="415" spans="3:18" s="11" customFormat="1" ht="11.25" customHeight="1">
      <c r="C415" s="13">
        <v>2013</v>
      </c>
      <c r="D415" s="17" t="s">
        <v>84</v>
      </c>
      <c r="E415" s="17">
        <f>MONTH(FACTURACION[[#This Row],[MES]]&amp;1)</f>
        <v>5</v>
      </c>
      <c r="F415" s="223">
        <f>DATE(FACTURACION[[#This Row],[AÑO]],FACTURACION[[#This Row],[Mes numero]],1)</f>
        <v>41395</v>
      </c>
      <c r="G415" s="159">
        <v>9640</v>
      </c>
      <c r="H415" s="20">
        <v>830137252</v>
      </c>
      <c r="I415" s="2" t="str">
        <f>+VLOOKUP(FACTURACION[[#This Row],[NIT]],TABLACLIENTE,2,FALSE)</f>
        <v>SAGENCO SAS</v>
      </c>
      <c r="J415" s="2" t="s">
        <v>30</v>
      </c>
      <c r="K415" s="12" t="str">
        <f>+VLOOKUP(FACTURACION[[#This Row],[REFERENCIA]],CODINV,2,FALSE)</f>
        <v>KIT DE SERVICIO PARA MULTIVALVULA</v>
      </c>
      <c r="L415" s="12" t="str">
        <f>IF(VLOOKUP(FACTURACION[[#This Row],[REFERENCIA]],CODINV,3,FALSE)=0,"",VLOOKUP(FACTURACION[[#This Row],[REFERENCIA]],CODINV,3,FALSE))</f>
        <v>19104-50</v>
      </c>
      <c r="M415" s="12" t="str">
        <f>+VLOOKUP(FACTURACION[[#This Row],[REFERENCIA]],CODINV,4,FALSE)</f>
        <v>REPUESTOS Y ACCESORIOS</v>
      </c>
      <c r="N415" s="12" t="str">
        <f>+VLOOKUP(FACTURACION[[#This Row],[REFERENCIA]],CODINV,5,FALSE)</f>
        <v>REGO</v>
      </c>
      <c r="O415" s="2">
        <v>1</v>
      </c>
      <c r="P415" s="23">
        <v>27000</v>
      </c>
      <c r="Q415" s="24">
        <f>+FACTURACION[[#This Row],[CANTIDAD]]*FACTURACION[[#This Row],[VR UNITARIO]]/1000</f>
        <v>27</v>
      </c>
      <c r="R415" s="3" t="str">
        <f>+VLOOKUP(FACTURACION[[#This Row],[NIT]],TABLACLIENTE,5,FALSE)</f>
        <v>BOGOTÁ D.C.</v>
      </c>
    </row>
    <row r="416" spans="3:18" s="11" customFormat="1" ht="11.25" customHeight="1">
      <c r="C416" s="13">
        <v>2013</v>
      </c>
      <c r="D416" s="17" t="s">
        <v>84</v>
      </c>
      <c r="E416" s="17">
        <f>MONTH(FACTURACION[[#This Row],[MES]]&amp;1)</f>
        <v>5</v>
      </c>
      <c r="F416" s="223">
        <f>DATE(FACTURACION[[#This Row],[AÑO]],FACTURACION[[#This Row],[Mes numero]],1)</f>
        <v>41395</v>
      </c>
      <c r="G416" s="159">
        <v>9640</v>
      </c>
      <c r="H416" s="20">
        <v>830137252</v>
      </c>
      <c r="I416" s="2" t="str">
        <f>+VLOOKUP(FACTURACION[[#This Row],[NIT]],TABLACLIENTE,2,FALSE)</f>
        <v>SAGENCO SAS</v>
      </c>
      <c r="J416" s="2" t="s">
        <v>33</v>
      </c>
      <c r="K416" s="12" t="str">
        <f>+VLOOKUP(FACTURACION[[#This Row],[REFERENCIA]],CODINV,2,FALSE)</f>
        <v>KIT DE LLENADO PARA MULTIVALVULA</v>
      </c>
      <c r="L416" s="12" t="str">
        <f>IF(VLOOKUP(FACTURACION[[#This Row],[REFERENCIA]],CODINV,3,FALSE)=0,"",VLOOKUP(FACTURACION[[#This Row],[REFERENCIA]],CODINV,3,FALSE))</f>
        <v>8475-50</v>
      </c>
      <c r="M416" s="12" t="str">
        <f>+VLOOKUP(FACTURACION[[#This Row],[REFERENCIA]],CODINV,4,FALSE)</f>
        <v>REPUESTOS Y ACCESORIOS</v>
      </c>
      <c r="N416" s="12" t="str">
        <f>+VLOOKUP(FACTURACION[[#This Row],[REFERENCIA]],CODINV,5,FALSE)</f>
        <v>REGO</v>
      </c>
      <c r="O416" s="2">
        <v>1</v>
      </c>
      <c r="P416" s="23">
        <v>50000</v>
      </c>
      <c r="Q416" s="24">
        <f>+FACTURACION[[#This Row],[CANTIDAD]]*FACTURACION[[#This Row],[VR UNITARIO]]/1000</f>
        <v>50</v>
      </c>
      <c r="R416" s="3" t="str">
        <f>+VLOOKUP(FACTURACION[[#This Row],[NIT]],TABLACLIENTE,5,FALSE)</f>
        <v>BOGOTÁ D.C.</v>
      </c>
    </row>
    <row r="417" spans="3:18" s="11" customFormat="1" ht="11.25" customHeight="1">
      <c r="C417" s="13">
        <v>2013</v>
      </c>
      <c r="D417" s="17" t="s">
        <v>84</v>
      </c>
      <c r="E417" s="17">
        <f>MONTH(FACTURACION[[#This Row],[MES]]&amp;1)</f>
        <v>5</v>
      </c>
      <c r="F417" s="223">
        <f>DATE(FACTURACION[[#This Row],[AÑO]],FACTURACION[[#This Row],[Mes numero]],1)</f>
        <v>41395</v>
      </c>
      <c r="G417" s="159">
        <v>9640</v>
      </c>
      <c r="H417" s="20">
        <v>830137252</v>
      </c>
      <c r="I417" s="2" t="str">
        <f>+VLOOKUP(FACTURACION[[#This Row],[NIT]],TABLACLIENTE,2,FALSE)</f>
        <v>SAGENCO SAS</v>
      </c>
      <c r="J417" s="2" t="s">
        <v>31</v>
      </c>
      <c r="K417" s="12" t="str">
        <f>+VLOOKUP(FACTURACION[[#This Row],[REFERENCIA]],CODINV,2,FALSE)</f>
        <v>KIT DE RETORNO PARA MULTIVALVULA</v>
      </c>
      <c r="L417" s="12" t="str">
        <f>IF(VLOOKUP(FACTURACION[[#This Row],[REFERENCIA]],CODINV,3,FALSE)=0,"",VLOOKUP(FACTURACION[[#This Row],[REFERENCIA]],CODINV,3,FALSE))</f>
        <v>8475-51A</v>
      </c>
      <c r="M417" s="12" t="str">
        <f>+VLOOKUP(FACTURACION[[#This Row],[REFERENCIA]],CODINV,4,FALSE)</f>
        <v>REPUESTOS Y ACCESORIOS</v>
      </c>
      <c r="N417" s="12" t="str">
        <f>+VLOOKUP(FACTURACION[[#This Row],[REFERENCIA]],CODINV,5,FALSE)</f>
        <v>REGO</v>
      </c>
      <c r="O417" s="2">
        <v>1</v>
      </c>
      <c r="P417" s="23">
        <v>35000</v>
      </c>
      <c r="Q417" s="24">
        <f>+FACTURACION[[#This Row],[CANTIDAD]]*FACTURACION[[#This Row],[VR UNITARIO]]/1000</f>
        <v>35</v>
      </c>
      <c r="R417" s="3" t="str">
        <f>+VLOOKUP(FACTURACION[[#This Row],[NIT]],TABLACLIENTE,5,FALSE)</f>
        <v>BOGOTÁ D.C.</v>
      </c>
    </row>
    <row r="418" spans="3:18" s="11" customFormat="1" ht="11.25" customHeight="1">
      <c r="C418" s="13">
        <v>2013</v>
      </c>
      <c r="D418" s="17" t="s">
        <v>84</v>
      </c>
      <c r="E418" s="17">
        <f>MONTH(FACTURACION[[#This Row],[MES]]&amp;1)</f>
        <v>5</v>
      </c>
      <c r="F418" s="223">
        <f>DATE(FACTURACION[[#This Row],[AÑO]],FACTURACION[[#This Row],[Mes numero]],1)</f>
        <v>41395</v>
      </c>
      <c r="G418" s="159">
        <v>9673</v>
      </c>
      <c r="H418" s="20">
        <v>830137252</v>
      </c>
      <c r="I418" s="2" t="str">
        <f>+VLOOKUP(FACTURACION[[#This Row],[NIT]],TABLACLIENTE,2,FALSE)</f>
        <v>SAGENCO SAS</v>
      </c>
      <c r="J418" s="2" t="s">
        <v>165</v>
      </c>
      <c r="K418" s="12" t="str">
        <f>+VLOOKUP(FACTURACION[[#This Row],[REFERENCIA]],CODINV,2,FALSE)</f>
        <v>KIT DE EMPAQUE RETORNO</v>
      </c>
      <c r="L418" s="12" t="str">
        <f>IF(VLOOKUP(FACTURACION[[#This Row],[REFERENCIA]],CODINV,3,FALSE)=0,"",VLOOKUP(FACTURACION[[#This Row],[REFERENCIA]],CODINV,3,FALSE))</f>
        <v>8475-81A</v>
      </c>
      <c r="M418" s="12" t="str">
        <f>+VLOOKUP(FACTURACION[[#This Row],[REFERENCIA]],CODINV,4,FALSE)</f>
        <v>REPUESTOS Y ACCESORIOS</v>
      </c>
      <c r="N418" s="12" t="str">
        <f>+VLOOKUP(FACTURACION[[#This Row],[REFERENCIA]],CODINV,5,FALSE)</f>
        <v>REGO</v>
      </c>
      <c r="O418" s="2">
        <v>1</v>
      </c>
      <c r="P418" s="23">
        <v>11000</v>
      </c>
      <c r="Q418" s="24">
        <f>+FACTURACION[[#This Row],[CANTIDAD]]*FACTURACION[[#This Row],[VR UNITARIO]]/1000</f>
        <v>11</v>
      </c>
      <c r="R418" s="3" t="str">
        <f>+VLOOKUP(FACTURACION[[#This Row],[NIT]],TABLACLIENTE,5,FALSE)</f>
        <v>BOGOTÁ D.C.</v>
      </c>
    </row>
    <row r="419" spans="3:18" s="11" customFormat="1" ht="11.25" customHeight="1">
      <c r="C419" s="13">
        <v>2013</v>
      </c>
      <c r="D419" s="17" t="s">
        <v>84</v>
      </c>
      <c r="E419" s="17">
        <f>MONTH(FACTURACION[[#This Row],[MES]]&amp;1)</f>
        <v>5</v>
      </c>
      <c r="F419" s="223">
        <f>DATE(FACTURACION[[#This Row],[AÑO]],FACTURACION[[#This Row],[Mes numero]],1)</f>
        <v>41395</v>
      </c>
      <c r="G419" s="159">
        <v>9686</v>
      </c>
      <c r="H419" s="20">
        <v>830137252</v>
      </c>
      <c r="I419" s="2" t="str">
        <f>+VLOOKUP(FACTURACION[[#This Row],[NIT]],TABLACLIENTE,2,FALSE)</f>
        <v>SAGENCO SAS</v>
      </c>
      <c r="J419" s="2" t="s">
        <v>165</v>
      </c>
      <c r="K419" s="12" t="str">
        <f>+VLOOKUP(FACTURACION[[#This Row],[REFERENCIA]],CODINV,2,FALSE)</f>
        <v>KIT DE EMPAQUE RETORNO</v>
      </c>
      <c r="L419" s="12" t="str">
        <f>IF(VLOOKUP(FACTURACION[[#This Row],[REFERENCIA]],CODINV,3,FALSE)=0,"",VLOOKUP(FACTURACION[[#This Row],[REFERENCIA]],CODINV,3,FALSE))</f>
        <v>8475-81A</v>
      </c>
      <c r="M419" s="12" t="str">
        <f>+VLOOKUP(FACTURACION[[#This Row],[REFERENCIA]],CODINV,4,FALSE)</f>
        <v>REPUESTOS Y ACCESORIOS</v>
      </c>
      <c r="N419" s="12" t="str">
        <f>+VLOOKUP(FACTURACION[[#This Row],[REFERENCIA]],CODINV,5,FALSE)</f>
        <v>REGO</v>
      </c>
      <c r="O419" s="2">
        <v>1</v>
      </c>
      <c r="P419" s="23">
        <v>11000</v>
      </c>
      <c r="Q419" s="24">
        <f>+FACTURACION[[#This Row],[CANTIDAD]]*FACTURACION[[#This Row],[VR UNITARIO]]/1000</f>
        <v>11</v>
      </c>
      <c r="R419" s="3" t="str">
        <f>+VLOOKUP(FACTURACION[[#This Row],[NIT]],TABLACLIENTE,5,FALSE)</f>
        <v>BOGOTÁ D.C.</v>
      </c>
    </row>
    <row r="420" spans="3:18" s="11" customFormat="1" ht="11.25" customHeight="1">
      <c r="C420" s="13">
        <v>2013</v>
      </c>
      <c r="D420" s="17" t="s">
        <v>84</v>
      </c>
      <c r="E420" s="17">
        <f>MONTH(FACTURACION[[#This Row],[MES]]&amp;1)</f>
        <v>5</v>
      </c>
      <c r="F420" s="223">
        <f>DATE(FACTURACION[[#This Row],[AÑO]],FACTURACION[[#This Row],[Mes numero]],1)</f>
        <v>41395</v>
      </c>
      <c r="G420" s="159">
        <v>9686</v>
      </c>
      <c r="H420" s="20">
        <v>830137252</v>
      </c>
      <c r="I420" s="2" t="str">
        <f>+VLOOKUP(FACTURACION[[#This Row],[NIT]],TABLACLIENTE,2,FALSE)</f>
        <v>SAGENCO SAS</v>
      </c>
      <c r="J420" s="2" t="s">
        <v>273</v>
      </c>
      <c r="K420" s="12" t="str">
        <f>+VLOOKUP(FACTURACION[[#This Row],[REFERENCIA]],CODINV,2,FALSE)</f>
        <v>VALVULA DE ALIVIO EXTERNA 3/4" NPT</v>
      </c>
      <c r="L420" s="12" t="str">
        <f>IF(VLOOKUP(FACTURACION[[#This Row],[REFERENCIA]],CODINV,3,FALSE)=0,"",VLOOKUP(FACTURACION[[#This Row],[REFERENCIA]],CODINV,3,FALSE))</f>
        <v>3131G</v>
      </c>
      <c r="M420" s="12" t="str">
        <f>+VLOOKUP(FACTURACION[[#This Row],[REFERENCIA]],CODINV,4,FALSE)</f>
        <v>VÁLVULAS Y MULTIVÁLVULAS</v>
      </c>
      <c r="N420" s="12" t="str">
        <f>+VLOOKUP(FACTURACION[[#This Row],[REFERENCIA]],CODINV,5,FALSE)</f>
        <v>REGO</v>
      </c>
      <c r="O420" s="2">
        <v>1</v>
      </c>
      <c r="P420" s="23">
        <v>86000</v>
      </c>
      <c r="Q420" s="24">
        <f>+FACTURACION[[#This Row],[CANTIDAD]]*FACTURACION[[#This Row],[VR UNITARIO]]/1000</f>
        <v>86</v>
      </c>
      <c r="R420" s="3" t="str">
        <f>+VLOOKUP(FACTURACION[[#This Row],[NIT]],TABLACLIENTE,5,FALSE)</f>
        <v>BOGOTÁ D.C.</v>
      </c>
    </row>
    <row r="421" spans="3:18" s="11" customFormat="1" ht="11.25" customHeight="1">
      <c r="C421" s="13">
        <v>2013</v>
      </c>
      <c r="D421" s="17" t="s">
        <v>84</v>
      </c>
      <c r="E421" s="17">
        <f>MONTH(FACTURACION[[#This Row],[MES]]&amp;1)</f>
        <v>5</v>
      </c>
      <c r="F421" s="223">
        <f>DATE(FACTURACION[[#This Row],[AÑO]],FACTURACION[[#This Row],[Mes numero]],1)</f>
        <v>41395</v>
      </c>
      <c r="G421" s="159">
        <v>9642</v>
      </c>
      <c r="H421" s="20">
        <v>860510723</v>
      </c>
      <c r="I421" s="2" t="str">
        <f>+VLOOKUP(FACTURACION[[#This Row],[NIT]],TABLACLIENTE,2,FALSE)</f>
        <v>SAENA DE COLOMBIA S.A.</v>
      </c>
      <c r="J421" s="2" t="s">
        <v>469</v>
      </c>
      <c r="K421" s="12" t="str">
        <f>+VLOOKUP(FACTURACION[[#This Row],[REFERENCIA]],CODINV,2,FALSE)</f>
        <v>VALVULA DE ALIVIO EXTERNA 1 1/4"</v>
      </c>
      <c r="L421" s="12" t="str">
        <f>IF(VLOOKUP(FACTURACION[[#This Row],[REFERENCIA]],CODINV,3,FALSE)=0,"",VLOOKUP(FACTURACION[[#This Row],[REFERENCIA]],CODINV,3,FALSE))</f>
        <v>3132G</v>
      </c>
      <c r="M421" s="12" t="str">
        <f>+VLOOKUP(FACTURACION[[#This Row],[REFERENCIA]],CODINV,4,FALSE)</f>
        <v>VÁLVULAS Y MULTIVÁLVULAS</v>
      </c>
      <c r="N421" s="12" t="str">
        <f>+VLOOKUP(FACTURACION[[#This Row],[REFERENCIA]],CODINV,5,FALSE)</f>
        <v>REGO</v>
      </c>
      <c r="O421" s="2">
        <v>1</v>
      </c>
      <c r="P421" s="23">
        <v>168580</v>
      </c>
      <c r="Q421" s="24">
        <f>+FACTURACION[[#This Row],[CANTIDAD]]*FACTURACION[[#This Row],[VR UNITARIO]]/1000</f>
        <v>168.58</v>
      </c>
      <c r="R421" s="3" t="str">
        <f>+VLOOKUP(FACTURACION[[#This Row],[NIT]],TABLACLIENTE,5,FALSE)</f>
        <v>BOGOTÁ D.C.</v>
      </c>
    </row>
    <row r="422" spans="3:18" s="11" customFormat="1" ht="11.25" customHeight="1">
      <c r="C422" s="13">
        <v>2013</v>
      </c>
      <c r="D422" s="17" t="s">
        <v>84</v>
      </c>
      <c r="E422" s="17">
        <f>MONTH(FACTURACION[[#This Row],[MES]]&amp;1)</f>
        <v>5</v>
      </c>
      <c r="F422" s="223">
        <f>DATE(FACTURACION[[#This Row],[AÑO]],FACTURACION[[#This Row],[Mes numero]],1)</f>
        <v>41395</v>
      </c>
      <c r="G422" s="159">
        <v>9660</v>
      </c>
      <c r="H422" s="20">
        <v>860510723</v>
      </c>
      <c r="I422" s="2" t="str">
        <f>+VLOOKUP(FACTURACION[[#This Row],[NIT]],TABLACLIENTE,2,FALSE)</f>
        <v>SAENA DE COLOMBIA S.A.</v>
      </c>
      <c r="J422" s="2" t="s">
        <v>469</v>
      </c>
      <c r="K422" s="12" t="str">
        <f>+VLOOKUP(FACTURACION[[#This Row],[REFERENCIA]],CODINV,2,FALSE)</f>
        <v>VALVULA DE ALIVIO EXTERNA 1 1/4"</v>
      </c>
      <c r="L422" s="12" t="str">
        <f>IF(VLOOKUP(FACTURACION[[#This Row],[REFERENCIA]],CODINV,3,FALSE)=0,"",VLOOKUP(FACTURACION[[#This Row],[REFERENCIA]],CODINV,3,FALSE))</f>
        <v>3132G</v>
      </c>
      <c r="M422" s="12" t="str">
        <f>+VLOOKUP(FACTURACION[[#This Row],[REFERENCIA]],CODINV,4,FALSE)</f>
        <v>VÁLVULAS Y MULTIVÁLVULAS</v>
      </c>
      <c r="N422" s="12" t="str">
        <f>+VLOOKUP(FACTURACION[[#This Row],[REFERENCIA]],CODINV,5,FALSE)</f>
        <v>REGO</v>
      </c>
      <c r="O422" s="2">
        <v>2</v>
      </c>
      <c r="P422" s="23">
        <v>168580</v>
      </c>
      <c r="Q422" s="24">
        <f>+FACTURACION[[#This Row],[CANTIDAD]]*FACTURACION[[#This Row],[VR UNITARIO]]/1000</f>
        <v>337.16</v>
      </c>
      <c r="R422" s="3" t="str">
        <f>+VLOOKUP(FACTURACION[[#This Row],[NIT]],TABLACLIENTE,5,FALSE)</f>
        <v>BOGOTÁ D.C.</v>
      </c>
    </row>
    <row r="423" spans="3:18" s="11" customFormat="1" ht="11.25" customHeight="1">
      <c r="C423" s="13">
        <v>2013</v>
      </c>
      <c r="D423" s="17" t="s">
        <v>84</v>
      </c>
      <c r="E423" s="17">
        <f>MONTH(FACTURACION[[#This Row],[MES]]&amp;1)</f>
        <v>5</v>
      </c>
      <c r="F423" s="223">
        <f>DATE(FACTURACION[[#This Row],[AÑO]],FACTURACION[[#This Row],[Mes numero]],1)</f>
        <v>41395</v>
      </c>
      <c r="G423" s="159">
        <v>9640</v>
      </c>
      <c r="H423" s="20">
        <v>830137252</v>
      </c>
      <c r="I423" s="2" t="str">
        <f>+VLOOKUP(FACTURACION[[#This Row],[NIT]],TABLACLIENTE,2,FALSE)</f>
        <v>SAGENCO SAS</v>
      </c>
      <c r="J423" s="2" t="s">
        <v>469</v>
      </c>
      <c r="K423" s="12" t="str">
        <f>+VLOOKUP(FACTURACION[[#This Row],[REFERENCIA]],CODINV,2,FALSE)</f>
        <v>VALVULA DE ALIVIO EXTERNA 1 1/4"</v>
      </c>
      <c r="L423" s="12" t="str">
        <f>IF(VLOOKUP(FACTURACION[[#This Row],[REFERENCIA]],CODINV,3,FALSE)=0,"",VLOOKUP(FACTURACION[[#This Row],[REFERENCIA]],CODINV,3,FALSE))</f>
        <v>3132G</v>
      </c>
      <c r="M423" s="12" t="str">
        <f>+VLOOKUP(FACTURACION[[#This Row],[REFERENCIA]],CODINV,4,FALSE)</f>
        <v>VÁLVULAS Y MULTIVÁLVULAS</v>
      </c>
      <c r="N423" s="12" t="str">
        <f>+VLOOKUP(FACTURACION[[#This Row],[REFERENCIA]],CODINV,5,FALSE)</f>
        <v>REGO</v>
      </c>
      <c r="O423" s="2">
        <v>1</v>
      </c>
      <c r="P423" s="23">
        <v>169000</v>
      </c>
      <c r="Q423" s="24">
        <f>+FACTURACION[[#This Row],[CANTIDAD]]*FACTURACION[[#This Row],[VR UNITARIO]]/1000</f>
        <v>169</v>
      </c>
      <c r="R423" s="3" t="str">
        <f>+VLOOKUP(FACTURACION[[#This Row],[NIT]],TABLACLIENTE,5,FALSE)</f>
        <v>BOGOTÁ D.C.</v>
      </c>
    </row>
    <row r="424" spans="3:18" s="11" customFormat="1" ht="11.25" customHeight="1">
      <c r="C424" s="13">
        <v>2013</v>
      </c>
      <c r="D424" s="17" t="s">
        <v>84</v>
      </c>
      <c r="E424" s="17">
        <f>MONTH(FACTURACION[[#This Row],[MES]]&amp;1)</f>
        <v>5</v>
      </c>
      <c r="F424" s="223">
        <f>DATE(FACTURACION[[#This Row],[AÑO]],FACTURACION[[#This Row],[Mes numero]],1)</f>
        <v>41395</v>
      </c>
      <c r="G424" s="159">
        <v>9650</v>
      </c>
      <c r="H424" s="25">
        <v>890200919</v>
      </c>
      <c r="I424" s="3" t="str">
        <f>+VLOOKUP(FACTURACION[[#This Row],[NIT]],TABLACLIENTE,2,FALSE)</f>
        <v>GAS DE SANTANDER S.A. E.S.P.</v>
      </c>
      <c r="J424" s="2" t="s">
        <v>471</v>
      </c>
      <c r="K424" s="12" t="str">
        <f>+VLOOKUP(FACTURACION[[#This Row],[REFERENCIA]],CODINV,2,FALSE)</f>
        <v>VALVULA DE ALIVIO INTERNA 1"</v>
      </c>
      <c r="L424" s="12" t="str">
        <f>IF(VLOOKUP(FACTURACION[[#This Row],[REFERENCIA]],CODINV,3,FALSE)=0,"",VLOOKUP(FACTURACION[[#This Row],[REFERENCIA]],CODINV,3,FALSE))</f>
        <v>8544G</v>
      </c>
      <c r="M424" s="12" t="str">
        <f>+VLOOKUP(FACTURACION[[#This Row],[REFERENCIA]],CODINV,4,FALSE)</f>
        <v>VÁLVULAS Y MULTIVÁLVULAS</v>
      </c>
      <c r="N424" s="12" t="str">
        <f>+VLOOKUP(FACTURACION[[#This Row],[REFERENCIA]],CODINV,5,FALSE)</f>
        <v>REGO</v>
      </c>
      <c r="O424" s="2">
        <v>9</v>
      </c>
      <c r="P424" s="23">
        <v>21000</v>
      </c>
      <c r="Q424" s="24">
        <f>+FACTURACION[[#This Row],[CANTIDAD]]*FACTURACION[[#This Row],[VR UNITARIO]]/1000</f>
        <v>189</v>
      </c>
      <c r="R424" s="3" t="str">
        <f>+VLOOKUP(FACTURACION[[#This Row],[NIT]],TABLACLIENTE,5,FALSE)</f>
        <v>GIRON</v>
      </c>
    </row>
    <row r="425" spans="3:18" s="11" customFormat="1" ht="11.25" customHeight="1">
      <c r="C425" s="13">
        <v>2013</v>
      </c>
      <c r="D425" s="17" t="s">
        <v>84</v>
      </c>
      <c r="E425" s="17">
        <f>MONTH(FACTURACION[[#This Row],[MES]]&amp;1)</f>
        <v>5</v>
      </c>
      <c r="F425" s="223">
        <f>DATE(FACTURACION[[#This Row],[AÑO]],FACTURACION[[#This Row],[Mes numero]],1)</f>
        <v>41395</v>
      </c>
      <c r="G425" s="159">
        <v>9684</v>
      </c>
      <c r="H425" s="25">
        <v>890200919</v>
      </c>
      <c r="I425" s="3" t="str">
        <f>+VLOOKUP(FACTURACION[[#This Row],[NIT]],TABLACLIENTE,2,FALSE)</f>
        <v>GAS DE SANTANDER S.A. E.S.P.</v>
      </c>
      <c r="J425" s="2" t="s">
        <v>420</v>
      </c>
      <c r="K425" s="12" t="str">
        <f>+VLOOKUP(FACTURACION[[#This Row],[REFERENCIA]],CODINV,2,FALSE)</f>
        <v>KIT REPARACION  MULTIPORT</v>
      </c>
      <c r="L425" s="12" t="str">
        <f>IF(VLOOKUP(FACTURACION[[#This Row],[REFERENCIA]],CODINV,3,FALSE)=0,"",VLOOKUP(FACTURACION[[#This Row],[REFERENCIA]],CODINV,3,FALSE))</f>
        <v>8560-50</v>
      </c>
      <c r="M425" s="12" t="str">
        <f>+VLOOKUP(FACTURACION[[#This Row],[REFERENCIA]],CODINV,4,FALSE)</f>
        <v>REPUESTOS Y ACCESORIOS</v>
      </c>
      <c r="N425" s="12" t="str">
        <f>+VLOOKUP(FACTURACION[[#This Row],[REFERENCIA]],CODINV,5,FALSE)</f>
        <v>REGO</v>
      </c>
      <c r="O425" s="2">
        <v>1</v>
      </c>
      <c r="P425" s="23">
        <v>602890</v>
      </c>
      <c r="Q425" s="24">
        <f>+FACTURACION[[#This Row],[CANTIDAD]]*FACTURACION[[#This Row],[VR UNITARIO]]/1000</f>
        <v>602.89</v>
      </c>
      <c r="R425" s="3" t="str">
        <f>+VLOOKUP(FACTURACION[[#This Row],[NIT]],TABLACLIENTE,5,FALSE)</f>
        <v>GIRON</v>
      </c>
    </row>
    <row r="426" spans="3:18" s="11" customFormat="1" ht="11.25" customHeight="1">
      <c r="C426" s="13">
        <v>2013</v>
      </c>
      <c r="D426" s="17" t="s">
        <v>84</v>
      </c>
      <c r="E426" s="17">
        <f>MONTH(FACTURACION[[#This Row],[MES]]&amp;1)</f>
        <v>5</v>
      </c>
      <c r="F426" s="223">
        <f>DATE(FACTURACION[[#This Row],[AÑO]],FACTURACION[[#This Row],[Mes numero]],1)</f>
        <v>41395</v>
      </c>
      <c r="G426" s="159">
        <v>9640</v>
      </c>
      <c r="H426" s="20">
        <v>830137252</v>
      </c>
      <c r="I426" s="2" t="str">
        <f>+VLOOKUP(FACTURACION[[#This Row],[NIT]],TABLACLIENTE,2,FALSE)</f>
        <v>SAGENCO SAS</v>
      </c>
      <c r="J426" s="2" t="s">
        <v>78</v>
      </c>
      <c r="K426" s="12" t="str">
        <f>+VLOOKUP(FACTURACION[[#This Row],[REFERENCIA]],CODINV,2,FALSE)</f>
        <v>VALVULA DE ALIVIO SEMINTERNA 1 1/4"</v>
      </c>
      <c r="L426" s="12" t="str">
        <f>IF(VLOOKUP(FACTURACION[[#This Row],[REFERENCIA]],CODINV,3,FALSE)=0,"",VLOOKUP(FACTURACION[[#This Row],[REFERENCIA]],CODINV,3,FALSE))</f>
        <v>8685G</v>
      </c>
      <c r="M426" s="12" t="str">
        <f>+VLOOKUP(FACTURACION[[#This Row],[REFERENCIA]],CODINV,4,FALSE)</f>
        <v>VÁLVULAS Y MULTIVÁLVULAS</v>
      </c>
      <c r="N426" s="12" t="str">
        <f>+VLOOKUP(FACTURACION[[#This Row],[REFERENCIA]],CODINV,5,FALSE)</f>
        <v>REGO</v>
      </c>
      <c r="O426" s="2">
        <v>2</v>
      </c>
      <c r="P426" s="23">
        <v>99000</v>
      </c>
      <c r="Q426" s="24">
        <f>+FACTURACION[[#This Row],[CANTIDAD]]*FACTURACION[[#This Row],[VR UNITARIO]]/1000</f>
        <v>198</v>
      </c>
      <c r="R426" s="3" t="str">
        <f>+VLOOKUP(FACTURACION[[#This Row],[NIT]],TABLACLIENTE,5,FALSE)</f>
        <v>BOGOTÁ D.C.</v>
      </c>
    </row>
    <row r="427" spans="3:18" s="11" customFormat="1" ht="11.25" customHeight="1">
      <c r="C427" s="13">
        <v>2013</v>
      </c>
      <c r="D427" s="17" t="s">
        <v>84</v>
      </c>
      <c r="E427" s="17">
        <f>MONTH(FACTURACION[[#This Row],[MES]]&amp;1)</f>
        <v>5</v>
      </c>
      <c r="F427" s="223">
        <f>DATE(FACTURACION[[#This Row],[AÑO]],FACTURACION[[#This Row],[Mes numero]],1)</f>
        <v>41395</v>
      </c>
      <c r="G427" s="159">
        <v>9669</v>
      </c>
      <c r="H427" s="20">
        <v>830137252</v>
      </c>
      <c r="I427" s="2" t="str">
        <f>+VLOOKUP(FACTURACION[[#This Row],[NIT]],TABLACLIENTE,2,FALSE)</f>
        <v>SAGENCO SAS</v>
      </c>
      <c r="J427" s="2" t="s">
        <v>78</v>
      </c>
      <c r="K427" s="12" t="str">
        <f>+VLOOKUP(FACTURACION[[#This Row],[REFERENCIA]],CODINV,2,FALSE)</f>
        <v>VALVULA DE ALIVIO SEMINTERNA 1 1/4"</v>
      </c>
      <c r="L427" s="12" t="str">
        <f>IF(VLOOKUP(FACTURACION[[#This Row],[REFERENCIA]],CODINV,3,FALSE)=0,"",VLOOKUP(FACTURACION[[#This Row],[REFERENCIA]],CODINV,3,FALSE))</f>
        <v>8685G</v>
      </c>
      <c r="M427" s="12" t="str">
        <f>+VLOOKUP(FACTURACION[[#This Row],[REFERENCIA]],CODINV,4,FALSE)</f>
        <v>VÁLVULAS Y MULTIVÁLVULAS</v>
      </c>
      <c r="N427" s="12" t="str">
        <f>+VLOOKUP(FACTURACION[[#This Row],[REFERENCIA]],CODINV,5,FALSE)</f>
        <v>REGO</v>
      </c>
      <c r="O427" s="2">
        <v>1</v>
      </c>
      <c r="P427" s="23">
        <v>99000</v>
      </c>
      <c r="Q427" s="24">
        <f>+FACTURACION[[#This Row],[CANTIDAD]]*FACTURACION[[#This Row],[VR UNITARIO]]/1000</f>
        <v>99</v>
      </c>
      <c r="R427" s="3" t="str">
        <f>+VLOOKUP(FACTURACION[[#This Row],[NIT]],TABLACLIENTE,5,FALSE)</f>
        <v>BOGOTÁ D.C.</v>
      </c>
    </row>
    <row r="428" spans="3:18" s="11" customFormat="1" ht="11.25" customHeight="1">
      <c r="C428" s="13">
        <v>2013</v>
      </c>
      <c r="D428" s="17" t="s">
        <v>84</v>
      </c>
      <c r="E428" s="17">
        <f>MONTH(FACTURACION[[#This Row],[MES]]&amp;1)</f>
        <v>5</v>
      </c>
      <c r="F428" s="223">
        <f>DATE(FACTURACION[[#This Row],[AÑO]],FACTURACION[[#This Row],[Mes numero]],1)</f>
        <v>41395</v>
      </c>
      <c r="G428" s="159">
        <v>9640</v>
      </c>
      <c r="H428" s="20">
        <v>830137252</v>
      </c>
      <c r="I428" s="2" t="str">
        <f>+VLOOKUP(FACTURACION[[#This Row],[NIT]],TABLACLIENTE,2,FALSE)</f>
        <v>SAGENCO SAS</v>
      </c>
      <c r="J428" s="2" t="s">
        <v>36</v>
      </c>
      <c r="K428" s="12" t="str">
        <f>+VLOOKUP(FACTURACION[[#This Row],[REFERENCIA]],CODINV,2,FALSE)</f>
        <v>VALVULA DE EXCESO DE FLUJO 3/4"</v>
      </c>
      <c r="L428" s="12" t="str">
        <f>IF(VLOOKUP(FACTURACION[[#This Row],[REFERENCIA]],CODINV,3,FALSE)=0,"",VLOOKUP(FACTURACION[[#This Row],[REFERENCIA]],CODINV,3,FALSE))</f>
        <v>3272G</v>
      </c>
      <c r="M428" s="12" t="str">
        <f>+VLOOKUP(FACTURACION[[#This Row],[REFERENCIA]],CODINV,4,FALSE)</f>
        <v>VÁLVULAS Y MULTIVÁLVULAS</v>
      </c>
      <c r="N428" s="12" t="str">
        <f>+VLOOKUP(FACTURACION[[#This Row],[REFERENCIA]],CODINV,5,FALSE)</f>
        <v>REGO</v>
      </c>
      <c r="O428" s="2">
        <v>1</v>
      </c>
      <c r="P428" s="23">
        <v>35000</v>
      </c>
      <c r="Q428" s="24">
        <f>+FACTURACION[[#This Row],[CANTIDAD]]*FACTURACION[[#This Row],[VR UNITARIO]]/1000</f>
        <v>35</v>
      </c>
      <c r="R428" s="3" t="str">
        <f>+VLOOKUP(FACTURACION[[#This Row],[NIT]],TABLACLIENTE,5,FALSE)</f>
        <v>BOGOTÁ D.C.</v>
      </c>
    </row>
    <row r="429" spans="3:18" s="11" customFormat="1" ht="11.25" customHeight="1">
      <c r="C429" s="13">
        <v>2013</v>
      </c>
      <c r="D429" s="17" t="s">
        <v>84</v>
      </c>
      <c r="E429" s="17">
        <f>MONTH(FACTURACION[[#This Row],[MES]]&amp;1)</f>
        <v>5</v>
      </c>
      <c r="F429" s="223">
        <f>DATE(FACTURACION[[#This Row],[AÑO]],FACTURACION[[#This Row],[Mes numero]],1)</f>
        <v>41395</v>
      </c>
      <c r="G429" s="159">
        <v>9686</v>
      </c>
      <c r="H429" s="20">
        <v>830137252</v>
      </c>
      <c r="I429" s="2" t="str">
        <f>+VLOOKUP(FACTURACION[[#This Row],[NIT]],TABLACLIENTE,2,FALSE)</f>
        <v>SAGENCO SAS</v>
      </c>
      <c r="J429" s="2" t="s">
        <v>36</v>
      </c>
      <c r="K429" s="12" t="str">
        <f>+VLOOKUP(FACTURACION[[#This Row],[REFERENCIA]],CODINV,2,FALSE)</f>
        <v>VALVULA DE EXCESO DE FLUJO 3/4"</v>
      </c>
      <c r="L429" s="12" t="str">
        <f>IF(VLOOKUP(FACTURACION[[#This Row],[REFERENCIA]],CODINV,3,FALSE)=0,"",VLOOKUP(FACTURACION[[#This Row],[REFERENCIA]],CODINV,3,FALSE))</f>
        <v>3272G</v>
      </c>
      <c r="M429" s="12" t="str">
        <f>+VLOOKUP(FACTURACION[[#This Row],[REFERENCIA]],CODINV,4,FALSE)</f>
        <v>VÁLVULAS Y MULTIVÁLVULAS</v>
      </c>
      <c r="N429" s="12" t="str">
        <f>+VLOOKUP(FACTURACION[[#This Row],[REFERENCIA]],CODINV,5,FALSE)</f>
        <v>REGO</v>
      </c>
      <c r="O429" s="2">
        <v>1</v>
      </c>
      <c r="P429" s="23">
        <v>35000</v>
      </c>
      <c r="Q429" s="24">
        <f>+FACTURACION[[#This Row],[CANTIDAD]]*FACTURACION[[#This Row],[VR UNITARIO]]/1000</f>
        <v>35</v>
      </c>
      <c r="R429" s="3" t="str">
        <f>+VLOOKUP(FACTURACION[[#This Row],[NIT]],TABLACLIENTE,5,FALSE)</f>
        <v>BOGOTÁ D.C.</v>
      </c>
    </row>
    <row r="430" spans="3:18" s="11" customFormat="1" ht="11.25" customHeight="1">
      <c r="C430" s="13">
        <v>2013</v>
      </c>
      <c r="D430" s="17" t="s">
        <v>84</v>
      </c>
      <c r="E430" s="17">
        <f>MONTH(FACTURACION[[#This Row],[MES]]&amp;1)</f>
        <v>5</v>
      </c>
      <c r="F430" s="223">
        <f>DATE(FACTURACION[[#This Row],[AÑO]],FACTURACION[[#This Row],[Mes numero]],1)</f>
        <v>41395</v>
      </c>
      <c r="G430" s="159">
        <v>9669</v>
      </c>
      <c r="H430" s="20">
        <v>830137252</v>
      </c>
      <c r="I430" s="2" t="str">
        <f>+VLOOKUP(FACTURACION[[#This Row],[NIT]],TABLACLIENTE,2,FALSE)</f>
        <v>SAGENCO SAS</v>
      </c>
      <c r="J430" s="2" t="s">
        <v>105</v>
      </c>
      <c r="K430" s="12" t="str">
        <f>+VLOOKUP(FACTURACION[[#This Row],[REFERENCIA]],CODINV,2,FALSE)</f>
        <v>VALVULA CHECK LOOK  3/4"M X 3/4"F</v>
      </c>
      <c r="L430" s="12" t="str">
        <f>IF(VLOOKUP(FACTURACION[[#This Row],[REFERENCIA]],CODINV,3,FALSE)=0,"",VLOOKUP(FACTURACION[[#This Row],[REFERENCIA]],CODINV,3,FALSE))</f>
        <v>7572FC</v>
      </c>
      <c r="M430" s="12" t="str">
        <f>+VLOOKUP(FACTURACION[[#This Row],[REFERENCIA]],CODINV,4,FALSE)</f>
        <v>VÁLVULAS Y MULTIVÁLVULAS</v>
      </c>
      <c r="N430" s="12" t="str">
        <f>+VLOOKUP(FACTURACION[[#This Row],[REFERENCIA]],CODINV,5,FALSE)</f>
        <v>REGO</v>
      </c>
      <c r="O430" s="2">
        <v>2</v>
      </c>
      <c r="P430" s="23">
        <v>58000</v>
      </c>
      <c r="Q430" s="24">
        <f>+FACTURACION[[#This Row],[CANTIDAD]]*FACTURACION[[#This Row],[VR UNITARIO]]/1000</f>
        <v>116</v>
      </c>
      <c r="R430" s="3" t="str">
        <f>+VLOOKUP(FACTURACION[[#This Row],[NIT]],TABLACLIENTE,5,FALSE)</f>
        <v>BOGOTÁ D.C.</v>
      </c>
    </row>
    <row r="431" spans="3:18" s="11" customFormat="1" ht="11.25" customHeight="1">
      <c r="C431" s="13">
        <v>2013</v>
      </c>
      <c r="D431" s="17" t="s">
        <v>84</v>
      </c>
      <c r="E431" s="17">
        <f>MONTH(FACTURACION[[#This Row],[MES]]&amp;1)</f>
        <v>5</v>
      </c>
      <c r="F431" s="223">
        <f>DATE(FACTURACION[[#This Row],[AÑO]],FACTURACION[[#This Row],[Mes numero]],1)</f>
        <v>41395</v>
      </c>
      <c r="G431" s="159">
        <v>9669</v>
      </c>
      <c r="H431" s="20">
        <v>830137252</v>
      </c>
      <c r="I431" s="2" t="str">
        <f>+VLOOKUP(FACTURACION[[#This Row],[NIT]],TABLACLIENTE,2,FALSE)</f>
        <v>SAGENCO SAS</v>
      </c>
      <c r="J431" s="2" t="s">
        <v>163</v>
      </c>
      <c r="K431" s="12" t="str">
        <f>+VLOOKUP(FACTURACION[[#This Row],[REFERENCIA]],CODINV,2,FALSE)</f>
        <v>VALVULA DE LLENADO 1 1/4"</v>
      </c>
      <c r="L431" s="12" t="str">
        <f>IF(VLOOKUP(FACTURACION[[#This Row],[REFERENCIA]],CODINV,3,FALSE)=0,"",VLOOKUP(FACTURACION[[#This Row],[REFERENCIA]],CODINV,3,FALSE))</f>
        <v>7579</v>
      </c>
      <c r="M431" s="12" t="str">
        <f>+VLOOKUP(FACTURACION[[#This Row],[REFERENCIA]],CODINV,4,FALSE)</f>
        <v>VÁLVULAS Y MULTIVÁLVULAS</v>
      </c>
      <c r="N431" s="12" t="str">
        <f>+VLOOKUP(FACTURACION[[#This Row],[REFERENCIA]],CODINV,5,FALSE)</f>
        <v>REGO</v>
      </c>
      <c r="O431" s="2">
        <v>2</v>
      </c>
      <c r="P431" s="23">
        <v>58000</v>
      </c>
      <c r="Q431" s="24">
        <f>+FACTURACION[[#This Row],[CANTIDAD]]*FACTURACION[[#This Row],[VR UNITARIO]]/1000</f>
        <v>116</v>
      </c>
      <c r="R431" s="3" t="str">
        <f>+VLOOKUP(FACTURACION[[#This Row],[NIT]],TABLACLIENTE,5,FALSE)</f>
        <v>BOGOTÁ D.C.</v>
      </c>
    </row>
    <row r="432" spans="3:18" s="11" customFormat="1" ht="11.25" customHeight="1">
      <c r="C432" s="13">
        <v>2013</v>
      </c>
      <c r="D432" s="17" t="s">
        <v>84</v>
      </c>
      <c r="E432" s="17">
        <f>MONTH(FACTURACION[[#This Row],[MES]]&amp;1)</f>
        <v>5</v>
      </c>
      <c r="F432" s="223">
        <f>DATE(FACTURACION[[#This Row],[AÑO]],FACTURACION[[#This Row],[Mes numero]],1)</f>
        <v>41395</v>
      </c>
      <c r="G432" s="159">
        <v>9650</v>
      </c>
      <c r="H432" s="25">
        <v>890200919</v>
      </c>
      <c r="I432" s="3" t="str">
        <f>+VLOOKUP(FACTURACION[[#This Row],[NIT]],TABLACLIENTE,2,FALSE)</f>
        <v>GAS DE SANTANDER S.A. E.S.P.</v>
      </c>
      <c r="J432" s="2" t="s">
        <v>706</v>
      </c>
      <c r="K432" s="12" t="str">
        <f>+VLOOKUP(FACTURACION[[#This Row],[REFERENCIA]],CODINV,2,FALSE)</f>
        <v>VALVULA DE LLENADO 3/4" NPTX 1 3/4" ACM</v>
      </c>
      <c r="L432" s="12" t="str">
        <f>IF(VLOOKUP(FACTURACION[[#This Row],[REFERENCIA]],CODINV,3,FALSE)=0,"",VLOOKUP(FACTURACION[[#This Row],[REFERENCIA]],CODINV,3,FALSE))</f>
        <v>7647SCT</v>
      </c>
      <c r="M432" s="12" t="str">
        <f>+VLOOKUP(FACTURACION[[#This Row],[REFERENCIA]],CODINV,4,FALSE)</f>
        <v>VÁLVULAS Y MULTIVÁLVULAS</v>
      </c>
      <c r="N432" s="12" t="str">
        <f>+VLOOKUP(FACTURACION[[#This Row],[REFERENCIA]],CODINV,5,FALSE)</f>
        <v>REGO</v>
      </c>
      <c r="O432" s="2">
        <v>24</v>
      </c>
      <c r="P432" s="23">
        <v>24800</v>
      </c>
      <c r="Q432" s="24">
        <f>+FACTURACION[[#This Row],[CANTIDAD]]*FACTURACION[[#This Row],[VR UNITARIO]]/1000</f>
        <v>595.20000000000005</v>
      </c>
      <c r="R432" s="3" t="str">
        <f>+VLOOKUP(FACTURACION[[#This Row],[NIT]],TABLACLIENTE,5,FALSE)</f>
        <v>GIRON</v>
      </c>
    </row>
    <row r="433" spans="3:18" s="11" customFormat="1" ht="11.25" customHeight="1">
      <c r="C433" s="13">
        <v>2013</v>
      </c>
      <c r="D433" s="17" t="s">
        <v>84</v>
      </c>
      <c r="E433" s="17">
        <f>MONTH(FACTURACION[[#This Row],[MES]]&amp;1)</f>
        <v>5</v>
      </c>
      <c r="F433" s="223">
        <f>DATE(FACTURACION[[#This Row],[AÑO]],FACTURACION[[#This Row],[Mes numero]],1)</f>
        <v>41395</v>
      </c>
      <c r="G433" s="159">
        <v>9660</v>
      </c>
      <c r="H433" s="20">
        <v>860510723</v>
      </c>
      <c r="I433" s="2" t="str">
        <f>+VLOOKUP(FACTURACION[[#This Row],[NIT]],TABLACLIENTE,2,FALSE)</f>
        <v>SAENA DE COLOMBIA S.A.</v>
      </c>
      <c r="J433" s="2" t="s">
        <v>182</v>
      </c>
      <c r="K433" s="12" t="str">
        <f>+VLOOKUP(FACTURACION[[#This Row],[REFERENCIA]],CODINV,2,FALSE)</f>
        <v>VALVULA DE EXCESO DE FLUJO 1 1/4"</v>
      </c>
      <c r="L433" s="12" t="str">
        <f>IF(VLOOKUP(FACTURACION[[#This Row],[REFERENCIA]],CODINV,3,FALSE)=0,"",VLOOKUP(FACTURACION[[#This Row],[REFERENCIA]],CODINV,3,FALSE))</f>
        <v>A3282C</v>
      </c>
      <c r="M433" s="12" t="str">
        <f>+VLOOKUP(FACTURACION[[#This Row],[REFERENCIA]],CODINV,4,FALSE)</f>
        <v>VÁLVULAS Y MULTIVÁLVULAS</v>
      </c>
      <c r="N433" s="12" t="str">
        <f>+VLOOKUP(FACTURACION[[#This Row],[REFERENCIA]],CODINV,5,FALSE)</f>
        <v>REGO</v>
      </c>
      <c r="O433" s="2">
        <v>3</v>
      </c>
      <c r="P433" s="23">
        <v>98000</v>
      </c>
      <c r="Q433" s="24">
        <f>+FACTURACION[[#This Row],[CANTIDAD]]*FACTURACION[[#This Row],[VR UNITARIO]]/1000</f>
        <v>294</v>
      </c>
      <c r="R433" s="3" t="str">
        <f>+VLOOKUP(FACTURACION[[#This Row],[NIT]],TABLACLIENTE,5,FALSE)</f>
        <v>BOGOTÁ D.C.</v>
      </c>
    </row>
    <row r="434" spans="3:18" s="11" customFormat="1" ht="11.25" customHeight="1">
      <c r="C434" s="13">
        <v>2013</v>
      </c>
      <c r="D434" s="17" t="s">
        <v>84</v>
      </c>
      <c r="E434" s="17">
        <f>MONTH(FACTURACION[[#This Row],[MES]]&amp;1)</f>
        <v>5</v>
      </c>
      <c r="F434" s="223">
        <f>DATE(FACTURACION[[#This Row],[AÑO]],FACTURACION[[#This Row],[Mes numero]],1)</f>
        <v>41395</v>
      </c>
      <c r="G434" s="159">
        <v>9683</v>
      </c>
      <c r="H434" s="20">
        <v>800074033</v>
      </c>
      <c r="I434" s="2" t="str">
        <f>+VLOOKUP(FACTURACION[[#This Row],[NIT]],TABLACLIENTE,2,FALSE)</f>
        <v>COMPAÑIAS ASOCIADAS DE GAS S.A. E.S.P (ASOGAS SA ESP)</v>
      </c>
      <c r="J434" s="2" t="s">
        <v>348</v>
      </c>
      <c r="K434" s="12" t="str">
        <f>+VLOOKUP(FACTURACION[[#This Row],[REFERENCIA]],CODINV,2,FALSE)</f>
        <v>ADAPTADOR POOL X 1/2" NPT</v>
      </c>
      <c r="L434" s="12" t="str">
        <f>IF(VLOOKUP(FACTURACION[[#This Row],[REFERENCIA]],CODINV,3,FALSE)=0,"",VLOOKUP(FACTURACION[[#This Row],[REFERENCIA]],CODINV,3,FALSE))</f>
        <v>5761C</v>
      </c>
      <c r="M434" s="12" t="str">
        <f>+VLOOKUP(FACTURACION[[#This Row],[REFERENCIA]],CODINV,4,FALSE)</f>
        <v>REPUESTOS Y ACCESORIOS</v>
      </c>
      <c r="N434" s="12" t="str">
        <f>+VLOOKUP(FACTURACION[[#This Row],[REFERENCIA]],CODINV,5,FALSE)</f>
        <v>REGO</v>
      </c>
      <c r="O434" s="2">
        <v>5</v>
      </c>
      <c r="P434" s="23">
        <v>13800</v>
      </c>
      <c r="Q434" s="24">
        <f>+FACTURACION[[#This Row],[CANTIDAD]]*FACTURACION[[#This Row],[VR UNITARIO]]/1000</f>
        <v>69</v>
      </c>
      <c r="R434" s="3" t="str">
        <f>+VLOOKUP(FACTURACION[[#This Row],[NIT]],TABLACLIENTE,5,FALSE)</f>
        <v>MOSQUERA</v>
      </c>
    </row>
    <row r="435" spans="3:18" s="11" customFormat="1" ht="11.25" customHeight="1">
      <c r="C435" s="13">
        <v>2013</v>
      </c>
      <c r="D435" s="17" t="s">
        <v>84</v>
      </c>
      <c r="E435" s="17">
        <f>MONTH(FACTURACION[[#This Row],[MES]]&amp;1)</f>
        <v>5</v>
      </c>
      <c r="F435" s="223">
        <f>DATE(FACTURACION[[#This Row],[AÑO]],FACTURACION[[#This Row],[Mes numero]],1)</f>
        <v>41395</v>
      </c>
      <c r="G435" s="159">
        <v>9690</v>
      </c>
      <c r="H435" s="20">
        <v>800074033</v>
      </c>
      <c r="I435" s="2" t="str">
        <f>+VLOOKUP(FACTURACION[[#This Row],[NIT]],TABLACLIENTE,2,FALSE)</f>
        <v>COMPAÑIAS ASOCIADAS DE GAS S.A. E.S.P (ASOGAS SA ESP)</v>
      </c>
      <c r="J435" s="2" t="s">
        <v>348</v>
      </c>
      <c r="K435" s="12" t="str">
        <f>+VLOOKUP(FACTURACION[[#This Row],[REFERENCIA]],CODINV,2,FALSE)</f>
        <v>ADAPTADOR POOL X 1/2" NPT</v>
      </c>
      <c r="L435" s="12" t="str">
        <f>IF(VLOOKUP(FACTURACION[[#This Row],[REFERENCIA]],CODINV,3,FALSE)=0,"",VLOOKUP(FACTURACION[[#This Row],[REFERENCIA]],CODINV,3,FALSE))</f>
        <v>5761C</v>
      </c>
      <c r="M435" s="12" t="str">
        <f>+VLOOKUP(FACTURACION[[#This Row],[REFERENCIA]],CODINV,4,FALSE)</f>
        <v>REPUESTOS Y ACCESORIOS</v>
      </c>
      <c r="N435" s="12" t="str">
        <f>+VLOOKUP(FACTURACION[[#This Row],[REFERENCIA]],CODINV,5,FALSE)</f>
        <v>REGO</v>
      </c>
      <c r="O435" s="2">
        <v>1</v>
      </c>
      <c r="P435" s="23">
        <v>13800</v>
      </c>
      <c r="Q435" s="24">
        <f>+FACTURACION[[#This Row],[CANTIDAD]]*FACTURACION[[#This Row],[VR UNITARIO]]/1000</f>
        <v>13.8</v>
      </c>
      <c r="R435" s="3" t="str">
        <f>+VLOOKUP(FACTURACION[[#This Row],[NIT]],TABLACLIENTE,5,FALSE)</f>
        <v>MOSQUERA</v>
      </c>
    </row>
    <row r="436" spans="3:18" s="11" customFormat="1" ht="11.25" customHeight="1">
      <c r="C436" s="13">
        <v>2013</v>
      </c>
      <c r="D436" s="17" t="s">
        <v>84</v>
      </c>
      <c r="E436" s="17">
        <f>MONTH(FACTURACION[[#This Row],[MES]]&amp;1)</f>
        <v>5</v>
      </c>
      <c r="F436" s="223">
        <f>DATE(FACTURACION[[#This Row],[AÑO]],FACTURACION[[#This Row],[Mes numero]],1)</f>
        <v>41395</v>
      </c>
      <c r="G436" s="159">
        <v>9661</v>
      </c>
      <c r="H436" s="25">
        <v>830085008</v>
      </c>
      <c r="I436" s="3" t="str">
        <f>+VLOOKUP(FACTURACION[[#This Row],[NIT]],TABLACLIENTE,2,FALSE)</f>
        <v>COMBUSTIBLES UNIGAS S.A.S.</v>
      </c>
      <c r="J436" s="2" t="s">
        <v>355</v>
      </c>
      <c r="K436" s="12" t="str">
        <f>+VLOOKUP(FACTURACION[[#This Row],[REFERENCIA]],CODINV,2,FALSE)</f>
        <v>TRENZA DE COBRE 1/4" 30"</v>
      </c>
      <c r="L436" s="12" t="str">
        <f>IF(VLOOKUP(FACTURACION[[#This Row],[REFERENCIA]],CODINV,3,FALSE)=0,"",VLOOKUP(FACTURACION[[#This Row],[REFERENCIA]],CODINV,3,FALSE))</f>
        <v>912PS30</v>
      </c>
      <c r="M436" s="12" t="str">
        <f>+VLOOKUP(FACTURACION[[#This Row],[REFERENCIA]],CODINV,4,FALSE)</f>
        <v>REPUESTOS Y ACCESORIOS</v>
      </c>
      <c r="N436" s="12" t="str">
        <f>+VLOOKUP(FACTURACION[[#This Row],[REFERENCIA]],CODINV,5,FALSE)</f>
        <v>REGO</v>
      </c>
      <c r="O436" s="2">
        <v>6</v>
      </c>
      <c r="P436" s="23">
        <v>14167</v>
      </c>
      <c r="Q436" s="24">
        <f>+FACTURACION[[#This Row],[CANTIDAD]]*FACTURACION[[#This Row],[VR UNITARIO]]/1000</f>
        <v>85.001999999999995</v>
      </c>
      <c r="R436" s="3" t="str">
        <f>+VLOOKUP(FACTURACION[[#This Row],[NIT]],TABLACLIENTE,5,FALSE)</f>
        <v>BOGOTÁ D.C.</v>
      </c>
    </row>
    <row r="437" spans="3:18" s="11" customFormat="1" ht="11.25" customHeight="1">
      <c r="C437" s="13">
        <v>2013</v>
      </c>
      <c r="D437" s="17" t="s">
        <v>84</v>
      </c>
      <c r="E437" s="17">
        <f>MONTH(FACTURACION[[#This Row],[MES]]&amp;1)</f>
        <v>5</v>
      </c>
      <c r="F437" s="223">
        <f>DATE(FACTURACION[[#This Row],[AÑO]],FACTURACION[[#This Row],[Mes numero]],1)</f>
        <v>41395</v>
      </c>
      <c r="G437" s="159">
        <v>9687</v>
      </c>
      <c r="H437" s="20">
        <v>800074033</v>
      </c>
      <c r="I437" s="2" t="str">
        <f>+VLOOKUP(FACTURACION[[#This Row],[NIT]],TABLACLIENTE,2,FALSE)</f>
        <v>COMPAÑIAS ASOCIADAS DE GAS S.A. E.S.P (ASOGAS SA ESP)</v>
      </c>
      <c r="J437" s="2" t="s">
        <v>303</v>
      </c>
      <c r="K437" s="12" t="str">
        <f>+VLOOKUP(FACTURACION[[#This Row],[REFERENCIA]],CODINV,2,FALSE)</f>
        <v>CONECTADOR DE LLENADO POL X 3/8" NPTM</v>
      </c>
      <c r="L437" s="12" t="str">
        <f>IF(VLOOKUP(FACTURACION[[#This Row],[REFERENCIA]],CODINV,3,FALSE)=0,"",VLOOKUP(FACTURACION[[#This Row],[REFERENCIA]],CODINV,3,FALSE))</f>
        <v>7193D10</v>
      </c>
      <c r="M437" s="12" t="str">
        <f>+VLOOKUP(FACTURACION[[#This Row],[REFERENCIA]],CODINV,4,FALSE)</f>
        <v>REPUESTOS Y ACCESORIOS</v>
      </c>
      <c r="N437" s="12" t="str">
        <f>+VLOOKUP(FACTURACION[[#This Row],[REFERENCIA]],CODINV,5,FALSE)</f>
        <v>REGO</v>
      </c>
      <c r="O437" s="2">
        <v>26</v>
      </c>
      <c r="P437" s="23">
        <v>82650</v>
      </c>
      <c r="Q437" s="24">
        <f>+FACTURACION[[#This Row],[CANTIDAD]]*FACTURACION[[#This Row],[VR UNITARIO]]/1000</f>
        <v>2148.9</v>
      </c>
      <c r="R437" s="3" t="str">
        <f>+VLOOKUP(FACTURACION[[#This Row],[NIT]],TABLACLIENTE,5,FALSE)</f>
        <v>MOSQUERA</v>
      </c>
    </row>
    <row r="438" spans="3:18" s="11" customFormat="1" ht="11.25" customHeight="1">
      <c r="C438" s="13">
        <v>2013</v>
      </c>
      <c r="D438" s="17" t="s">
        <v>84</v>
      </c>
      <c r="E438" s="17">
        <f>MONTH(FACTURACION[[#This Row],[MES]]&amp;1)</f>
        <v>5</v>
      </c>
      <c r="F438" s="223">
        <f>DATE(FACTURACION[[#This Row],[AÑO]],FACTURACION[[#This Row],[Mes numero]],1)</f>
        <v>41395</v>
      </c>
      <c r="G438" s="159">
        <v>9673</v>
      </c>
      <c r="H438" s="20">
        <v>830137252</v>
      </c>
      <c r="I438" s="2" t="str">
        <f>+VLOOKUP(FACTURACION[[#This Row],[NIT]],TABLACLIENTE,2,FALSE)</f>
        <v>SAGENCO SAS</v>
      </c>
      <c r="J438" s="2" t="s">
        <v>167</v>
      </c>
      <c r="K438" s="12" t="str">
        <f>+VLOOKUP(FACTURACION[[#This Row],[REFERENCIA]],CODINV,2,FALSE)</f>
        <v>KIT DE EMPAQUE LLENADO</v>
      </c>
      <c r="L438" s="12" t="str">
        <f>IF(VLOOKUP(FACTURACION[[#This Row],[REFERENCIA]],CODINV,3,FALSE)=0,"",VLOOKUP(FACTURACION[[#This Row],[REFERENCIA]],CODINV,3,FALSE))</f>
        <v>8475-80</v>
      </c>
      <c r="M438" s="12" t="str">
        <f>+VLOOKUP(FACTURACION[[#This Row],[REFERENCIA]],CODINV,4,FALSE)</f>
        <v>REPUESTOS Y ACCESORIOS</v>
      </c>
      <c r="N438" s="12" t="str">
        <f>+VLOOKUP(FACTURACION[[#This Row],[REFERENCIA]],CODINV,5,FALSE)</f>
        <v>REGO</v>
      </c>
      <c r="O438" s="2">
        <v>1</v>
      </c>
      <c r="P438" s="23">
        <v>10000</v>
      </c>
      <c r="Q438" s="24">
        <f>+FACTURACION[[#This Row],[CANTIDAD]]*FACTURACION[[#This Row],[VR UNITARIO]]/1000</f>
        <v>10</v>
      </c>
      <c r="R438" s="3" t="str">
        <f>+VLOOKUP(FACTURACION[[#This Row],[NIT]],TABLACLIENTE,5,FALSE)</f>
        <v>BOGOTÁ D.C.</v>
      </c>
    </row>
    <row r="439" spans="3:18" s="11" customFormat="1" ht="11.25" customHeight="1">
      <c r="C439" s="13">
        <v>2013</v>
      </c>
      <c r="D439" s="17" t="s">
        <v>84</v>
      </c>
      <c r="E439" s="17">
        <f>MONTH(FACTURACION[[#This Row],[MES]]&amp;1)</f>
        <v>5</v>
      </c>
      <c r="F439" s="223">
        <f>DATE(FACTURACION[[#This Row],[AÑO]],FACTURACION[[#This Row],[Mes numero]],1)</f>
        <v>41395</v>
      </c>
      <c r="G439" s="159">
        <v>9686</v>
      </c>
      <c r="H439" s="20">
        <v>830137252</v>
      </c>
      <c r="I439" s="2" t="str">
        <f>+VLOOKUP(FACTURACION[[#This Row],[NIT]],TABLACLIENTE,2,FALSE)</f>
        <v>SAGENCO SAS</v>
      </c>
      <c r="J439" s="2" t="s">
        <v>167</v>
      </c>
      <c r="K439" s="12" t="str">
        <f>+VLOOKUP(FACTURACION[[#This Row],[REFERENCIA]],CODINV,2,FALSE)</f>
        <v>KIT DE EMPAQUE LLENADO</v>
      </c>
      <c r="L439" s="12" t="str">
        <f>IF(VLOOKUP(FACTURACION[[#This Row],[REFERENCIA]],CODINV,3,FALSE)=0,"",VLOOKUP(FACTURACION[[#This Row],[REFERENCIA]],CODINV,3,FALSE))</f>
        <v>8475-80</v>
      </c>
      <c r="M439" s="12" t="str">
        <f>+VLOOKUP(FACTURACION[[#This Row],[REFERENCIA]],CODINV,4,FALSE)</f>
        <v>REPUESTOS Y ACCESORIOS</v>
      </c>
      <c r="N439" s="12" t="str">
        <f>+VLOOKUP(FACTURACION[[#This Row],[REFERENCIA]],CODINV,5,FALSE)</f>
        <v>REGO</v>
      </c>
      <c r="O439" s="2">
        <v>1</v>
      </c>
      <c r="P439" s="23">
        <v>10000</v>
      </c>
      <c r="Q439" s="24">
        <f>+FACTURACION[[#This Row],[CANTIDAD]]*FACTURACION[[#This Row],[VR UNITARIO]]/1000</f>
        <v>10</v>
      </c>
      <c r="R439" s="3" t="str">
        <f>+VLOOKUP(FACTURACION[[#This Row],[NIT]],TABLACLIENTE,5,FALSE)</f>
        <v>BOGOTÁ D.C.</v>
      </c>
    </row>
    <row r="440" spans="3:18" s="11" customFormat="1" ht="11.25" customHeight="1">
      <c r="C440" s="13">
        <v>2013</v>
      </c>
      <c r="D440" s="17" t="s">
        <v>84</v>
      </c>
      <c r="E440" s="17">
        <f>MONTH(FACTURACION[[#This Row],[MES]]&amp;1)</f>
        <v>5</v>
      </c>
      <c r="F440" s="223">
        <f>DATE(FACTURACION[[#This Row],[AÑO]],FACTURACION[[#This Row],[Mes numero]],1)</f>
        <v>41395</v>
      </c>
      <c r="G440" s="159">
        <v>9674</v>
      </c>
      <c r="H440" s="20">
        <v>827000149</v>
      </c>
      <c r="I440" s="2" t="str">
        <f>+VLOOKUP(FACTURACION[[#This Row],[NIT]],TABLACLIENTE,2,FALSE)</f>
        <v>PROVIGAS S.A.S E.S.P</v>
      </c>
      <c r="J440" s="2" t="s">
        <v>53</v>
      </c>
      <c r="K440" s="12" t="str">
        <f>+VLOOKUP(FACTURACION[[#This Row],[REFERENCIA]],CODINV,2,FALSE)</f>
        <v>DIAL PARA ROTOGAGE DIAL FOR TOTAGAGE</v>
      </c>
      <c r="L440" s="12" t="str">
        <f>IF(VLOOKUP(FACTURACION[[#This Row],[REFERENCIA]],CODINV,3,FALSE)=0,"",VLOOKUP(FACTURACION[[#This Row],[REFERENCIA]],CODINV,3,FALSE))</f>
        <v>A9091-18L</v>
      </c>
      <c r="M440" s="12" t="str">
        <f>+VLOOKUP(FACTURACION[[#This Row],[REFERENCIA]],CODINV,4,FALSE)</f>
        <v>REPUESTOS Y ACCESORIOS</v>
      </c>
      <c r="N440" s="12" t="str">
        <f>+VLOOKUP(FACTURACION[[#This Row],[REFERENCIA]],CODINV,5,FALSE)</f>
        <v>REGO</v>
      </c>
      <c r="O440" s="2">
        <v>1</v>
      </c>
      <c r="P440" s="23">
        <v>33000</v>
      </c>
      <c r="Q440" s="24">
        <f>+FACTURACION[[#This Row],[CANTIDAD]]*FACTURACION[[#This Row],[VR UNITARIO]]/1000</f>
        <v>33</v>
      </c>
      <c r="R440" s="3" t="str">
        <f>+VLOOKUP(FACTURACION[[#This Row],[NIT]],TABLACLIENTE,5,FALSE)</f>
        <v>SAN ANDRES</v>
      </c>
    </row>
    <row r="441" spans="3:18" s="11" customFormat="1" ht="11.25" customHeight="1">
      <c r="C441" s="13">
        <v>2013</v>
      </c>
      <c r="D441" s="17" t="s">
        <v>84</v>
      </c>
      <c r="E441" s="17">
        <f>MONTH(FACTURACION[[#This Row],[MES]]&amp;1)</f>
        <v>5</v>
      </c>
      <c r="F441" s="223">
        <f>DATE(FACTURACION[[#This Row],[AÑO]],FACTURACION[[#This Row],[Mes numero]],1)</f>
        <v>41395</v>
      </c>
      <c r="G441" s="159">
        <v>9674</v>
      </c>
      <c r="H441" s="20">
        <v>827000149</v>
      </c>
      <c r="I441" s="2" t="str">
        <f>+VLOOKUP(FACTURACION[[#This Row],[NIT]],TABLACLIENTE,2,FALSE)</f>
        <v>PROVIGAS S.A.S E.S.P</v>
      </c>
      <c r="J441" s="2" t="s">
        <v>69</v>
      </c>
      <c r="K441" s="12" t="str">
        <f>+VLOOKUP(FACTURACION[[#This Row],[REFERENCIA]],CODINV,2,FALSE)</f>
        <v>DIP TUBE 48"</v>
      </c>
      <c r="L441" s="12" t="str">
        <f>IF(VLOOKUP(FACTURACION[[#This Row],[REFERENCIA]],CODINV,3,FALSE)=0,"",VLOOKUP(FACTURACION[[#This Row],[REFERENCIA]],CODINV,3,FALSE))</f>
        <v/>
      </c>
      <c r="M441" s="12" t="str">
        <f>+VLOOKUP(FACTURACION[[#This Row],[REFERENCIA]],CODINV,4,FALSE)</f>
        <v>REPUESTOS Y ACCESORIOS</v>
      </c>
      <c r="N441" s="12" t="str">
        <f>+VLOOKUP(FACTURACION[[#This Row],[REFERENCIA]],CODINV,5,FALSE)</f>
        <v>REGO</v>
      </c>
      <c r="O441" s="2">
        <v>1</v>
      </c>
      <c r="P441" s="23">
        <v>78000</v>
      </c>
      <c r="Q441" s="24">
        <f>+FACTURACION[[#This Row],[CANTIDAD]]*FACTURACION[[#This Row],[VR UNITARIO]]/1000</f>
        <v>78</v>
      </c>
      <c r="R441" s="3" t="str">
        <f>+VLOOKUP(FACTURACION[[#This Row],[NIT]],TABLACLIENTE,5,FALSE)</f>
        <v>SAN ANDRES</v>
      </c>
    </row>
    <row r="442" spans="3:18" s="11" customFormat="1" ht="11.25" customHeight="1">
      <c r="C442" s="13">
        <v>2013</v>
      </c>
      <c r="D442" s="17" t="s">
        <v>84</v>
      </c>
      <c r="E442" s="17">
        <f>MONTH(FACTURACION[[#This Row],[MES]]&amp;1)</f>
        <v>5</v>
      </c>
      <c r="F442" s="223">
        <f>DATE(FACTURACION[[#This Row],[AÑO]],FACTURACION[[#This Row],[Mes numero]],1)</f>
        <v>41395</v>
      </c>
      <c r="G442" s="159">
        <v>9674</v>
      </c>
      <c r="H442" s="20">
        <v>827000149</v>
      </c>
      <c r="I442" s="2" t="str">
        <f>+VLOOKUP(FACTURACION[[#This Row],[NIT]],TABLACLIENTE,2,FALSE)</f>
        <v>PROVIGAS S.A.S E.S.P</v>
      </c>
      <c r="J442" s="2" t="s">
        <v>1254</v>
      </c>
      <c r="K442" s="12" t="str">
        <f>+VLOOKUP(FACTURACION[[#This Row],[REFERENCIA]],CODINV,2,FALSE)</f>
        <v>ROTO GAGE DIAMETRO INTERIOR 62"-79"</v>
      </c>
      <c r="L442" s="12" t="str">
        <f>IF(VLOOKUP(FACTURACION[[#This Row],[REFERENCIA]],CODINV,3,FALSE)=0,"",VLOOKUP(FACTURACION[[#This Row],[REFERENCIA]],CODINV,3,FALSE))</f>
        <v>A9093RS</v>
      </c>
      <c r="M442" s="12" t="str">
        <f>+VLOOKUP(FACTURACION[[#This Row],[REFERENCIA]],CODINV,4,FALSE)</f>
        <v>MEDIDORES</v>
      </c>
      <c r="N442" s="12" t="str">
        <f>+VLOOKUP(FACTURACION[[#This Row],[REFERENCIA]],CODINV,5,FALSE)</f>
        <v>REGO</v>
      </c>
      <c r="O442" s="2">
        <v>1</v>
      </c>
      <c r="P442" s="23">
        <v>492800</v>
      </c>
      <c r="Q442" s="24">
        <f>+FACTURACION[[#This Row],[CANTIDAD]]*FACTURACION[[#This Row],[VR UNITARIO]]/1000</f>
        <v>492.8</v>
      </c>
      <c r="R442" s="3" t="str">
        <f>+VLOOKUP(FACTURACION[[#This Row],[NIT]],TABLACLIENTE,5,FALSE)</f>
        <v>SAN ANDRES</v>
      </c>
    </row>
    <row r="443" spans="3:18" s="11" customFormat="1" ht="11.25" customHeight="1">
      <c r="C443" s="13">
        <v>2013</v>
      </c>
      <c r="D443" s="17" t="s">
        <v>84</v>
      </c>
      <c r="E443" s="17">
        <f>MONTH(FACTURACION[[#This Row],[MES]]&amp;1)</f>
        <v>5</v>
      </c>
      <c r="F443" s="223">
        <f>DATE(FACTURACION[[#This Row],[AÑO]],FACTURACION[[#This Row],[Mes numero]],1)</f>
        <v>41395</v>
      </c>
      <c r="G443" s="159">
        <v>9645</v>
      </c>
      <c r="H443" s="20">
        <v>860510723</v>
      </c>
      <c r="I443" s="2" t="str">
        <f>+VLOOKUP(FACTURACION[[#This Row],[NIT]],TABLACLIENTE,2,FALSE)</f>
        <v>SAENA DE COLOMBIA S.A.</v>
      </c>
      <c r="J443" s="2" t="s">
        <v>1254</v>
      </c>
      <c r="K443" s="12" t="str">
        <f>+VLOOKUP(FACTURACION[[#This Row],[REFERENCIA]],CODINV,2,FALSE)</f>
        <v>ROTO GAGE DIAMETRO INTERIOR 62"-79"</v>
      </c>
      <c r="L443" s="12" t="str">
        <f>IF(VLOOKUP(FACTURACION[[#This Row],[REFERENCIA]],CODINV,3,FALSE)=0,"",VLOOKUP(FACTURACION[[#This Row],[REFERENCIA]],CODINV,3,FALSE))</f>
        <v>A9093RS</v>
      </c>
      <c r="M443" s="12" t="str">
        <f>+VLOOKUP(FACTURACION[[#This Row],[REFERENCIA]],CODINV,4,FALSE)</f>
        <v>MEDIDORES</v>
      </c>
      <c r="N443" s="12" t="str">
        <f>+VLOOKUP(FACTURACION[[#This Row],[REFERENCIA]],CODINV,5,FALSE)</f>
        <v>REGO</v>
      </c>
      <c r="O443" s="2">
        <v>1</v>
      </c>
      <c r="P443" s="23">
        <v>505000</v>
      </c>
      <c r="Q443" s="24">
        <f>+FACTURACION[[#This Row],[CANTIDAD]]*FACTURACION[[#This Row],[VR UNITARIO]]/1000</f>
        <v>505</v>
      </c>
      <c r="R443" s="3" t="str">
        <f>+VLOOKUP(FACTURACION[[#This Row],[NIT]],TABLACLIENTE,5,FALSE)</f>
        <v>BOGOTÁ D.C.</v>
      </c>
    </row>
    <row r="444" spans="3:18" s="11" customFormat="1" ht="11.25" customHeight="1">
      <c r="C444" s="13">
        <v>2013</v>
      </c>
      <c r="D444" s="17" t="s">
        <v>84</v>
      </c>
      <c r="E444" s="17">
        <f>MONTH(FACTURACION[[#This Row],[MES]]&amp;1)</f>
        <v>5</v>
      </c>
      <c r="F444" s="223">
        <f>DATE(FACTURACION[[#This Row],[AÑO]],FACTURACION[[#This Row],[Mes numero]],1)</f>
        <v>41395</v>
      </c>
      <c r="G444" s="159">
        <v>9640</v>
      </c>
      <c r="H444" s="20">
        <v>830137252</v>
      </c>
      <c r="I444" s="2" t="str">
        <f>+VLOOKUP(FACTURACION[[#This Row],[NIT]],TABLACLIENTE,2,FALSE)</f>
        <v>SAGENCO SAS</v>
      </c>
      <c r="J444" s="2" t="s">
        <v>241</v>
      </c>
      <c r="K444" s="12" t="str">
        <f>+VLOOKUP(FACTURACION[[#This Row],[REFERENCIA]],CODINV,2,FALSE)</f>
        <v>MANOMETRO 0-300 PSI CON GLICERINA BAR 1/4</v>
      </c>
      <c r="L444" s="12" t="str">
        <f>IF(VLOOKUP(FACTURACION[[#This Row],[REFERENCIA]],CODINV,3,FALSE)=0,"",VLOOKUP(FACTURACION[[#This Row],[REFERENCIA]],CODINV,3,FALSE))</f>
        <v>4270363</v>
      </c>
      <c r="M444" s="12" t="str">
        <f>+VLOOKUP(FACTURACION[[#This Row],[REFERENCIA]],CODINV,4,FALSE)</f>
        <v>MEDIDORES</v>
      </c>
      <c r="N444" s="12" t="str">
        <f>+VLOOKUP(FACTURACION[[#This Row],[REFERENCIA]],CODINV,5,FALSE)</f>
        <v>WIKA</v>
      </c>
      <c r="O444" s="2">
        <v>1</v>
      </c>
      <c r="P444" s="23">
        <v>48000</v>
      </c>
      <c r="Q444" s="24">
        <f>+FACTURACION[[#This Row],[CANTIDAD]]*FACTURACION[[#This Row],[VR UNITARIO]]/1000</f>
        <v>48</v>
      </c>
      <c r="R444" s="3" t="str">
        <f>+VLOOKUP(FACTURACION[[#This Row],[NIT]],TABLACLIENTE,5,FALSE)</f>
        <v>BOGOTÁ D.C.</v>
      </c>
    </row>
    <row r="445" spans="3:18" s="11" customFormat="1" ht="11.25" customHeight="1">
      <c r="C445" s="13">
        <v>2013</v>
      </c>
      <c r="D445" s="17" t="s">
        <v>85</v>
      </c>
      <c r="E445" s="17">
        <f>MONTH(FACTURACION[[#This Row],[MES]]&amp;1)</f>
        <v>6</v>
      </c>
      <c r="F445" s="223">
        <f>DATE(FACTURACION[[#This Row],[AÑO]],FACTURACION[[#This Row],[Mes numero]],1)</f>
        <v>41426</v>
      </c>
      <c r="G445" s="159">
        <v>9756</v>
      </c>
      <c r="H445" s="20">
        <v>800202395</v>
      </c>
      <c r="I445" s="2" t="str">
        <f>+VLOOKUP(FACTURACION[[#This Row],[NIT]],TABLACLIENTE,2,FALSE)</f>
        <v>EFIGAS GAS NATURAL S.A. E.S.P. (EFIGAS S.A. E.S.P.)</v>
      </c>
      <c r="J445" s="2" t="s">
        <v>20</v>
      </c>
      <c r="K445" s="12" t="str">
        <f>+VLOOKUP(FACTURACION[[#This Row],[REFERENCIA]],CODINV,2,FALSE)</f>
        <v xml:space="preserve">MEDIDOR AC-250 C: 3/4" CON CONECTORES </v>
      </c>
      <c r="L445" s="12" t="str">
        <f>IF(VLOOKUP(FACTURACION[[#This Row],[REFERENCIA]],CODINV,3,FALSE)=0,"",VLOOKUP(FACTURACION[[#This Row],[REFERENCIA]],CODINV,3,FALSE))</f>
        <v/>
      </c>
      <c r="M445" s="12" t="str">
        <f>+VLOOKUP(FACTURACION[[#This Row],[REFERENCIA]],CODINV,4,FALSE)</f>
        <v>MEDIDORES</v>
      </c>
      <c r="N445" s="12" t="str">
        <f>+VLOOKUP(FACTURACION[[#This Row],[REFERENCIA]],CODINV,5,FALSE)</f>
        <v>HONEYWELL</v>
      </c>
      <c r="O445" s="2">
        <v>5</v>
      </c>
      <c r="P445" s="23">
        <v>239000</v>
      </c>
      <c r="Q445" s="24">
        <f>+FACTURACION[[#This Row],[CANTIDAD]]*FACTURACION[[#This Row],[VR UNITARIO]]/1000</f>
        <v>1195</v>
      </c>
      <c r="R445" s="3" t="str">
        <f>+VLOOKUP(FACTURACION[[#This Row],[NIT]],TABLACLIENTE,5,FALSE)</f>
        <v>MANIZALES</v>
      </c>
    </row>
    <row r="446" spans="3:18" s="11" customFormat="1" ht="11.25" customHeight="1">
      <c r="C446" s="13">
        <v>2013</v>
      </c>
      <c r="D446" s="17" t="s">
        <v>85</v>
      </c>
      <c r="E446" s="17">
        <f>MONTH(FACTURACION[[#This Row],[MES]]&amp;1)</f>
        <v>6</v>
      </c>
      <c r="F446" s="223">
        <f>DATE(FACTURACION[[#This Row],[AÑO]],FACTURACION[[#This Row],[Mes numero]],1)</f>
        <v>41426</v>
      </c>
      <c r="G446" s="159">
        <v>9719</v>
      </c>
      <c r="H446" s="20">
        <v>804014885</v>
      </c>
      <c r="I446" s="2" t="str">
        <f>+VLOOKUP(FACTURACION[[#This Row],[NIT]],TABLACLIENTE,2,FALSE)</f>
        <v>ESPIGAS S.A. E.S.P.</v>
      </c>
      <c r="J446" s="2" t="s">
        <v>20</v>
      </c>
      <c r="K446" s="12" t="str">
        <f>+VLOOKUP(FACTURACION[[#This Row],[REFERENCIA]],CODINV,2,FALSE)</f>
        <v xml:space="preserve">MEDIDOR AC-250 C: 3/4" CON CONECTORES </v>
      </c>
      <c r="L446" s="12" t="str">
        <f>IF(VLOOKUP(FACTURACION[[#This Row],[REFERENCIA]],CODINV,3,FALSE)=0,"",VLOOKUP(FACTURACION[[#This Row],[REFERENCIA]],CODINV,3,FALSE))</f>
        <v/>
      </c>
      <c r="M446" s="12" t="str">
        <f>+VLOOKUP(FACTURACION[[#This Row],[REFERENCIA]],CODINV,4,FALSE)</f>
        <v>MEDIDORES</v>
      </c>
      <c r="N446" s="12" t="str">
        <f>+VLOOKUP(FACTURACION[[#This Row],[REFERENCIA]],CODINV,5,FALSE)</f>
        <v>HONEYWELL</v>
      </c>
      <c r="O446" s="2">
        <v>3</v>
      </c>
      <c r="P446" s="23">
        <v>290000</v>
      </c>
      <c r="Q446" s="24">
        <f>+FACTURACION[[#This Row],[CANTIDAD]]*FACTURACION[[#This Row],[VR UNITARIO]]/1000</f>
        <v>870</v>
      </c>
      <c r="R446" s="3" t="str">
        <f>+VLOOKUP(FACTURACION[[#This Row],[NIT]],TABLACLIENTE,5,FALSE)</f>
        <v>BUCARAMANGA</v>
      </c>
    </row>
    <row r="447" spans="3:18" s="11" customFormat="1" ht="11.25" customHeight="1">
      <c r="C447" s="13">
        <v>2013</v>
      </c>
      <c r="D447" s="17" t="s">
        <v>85</v>
      </c>
      <c r="E447" s="17">
        <f>MONTH(FACTURACION[[#This Row],[MES]]&amp;1)</f>
        <v>6</v>
      </c>
      <c r="F447" s="223">
        <f>DATE(FACTURACION[[#This Row],[AÑO]],FACTURACION[[#This Row],[Mes numero]],1)</f>
        <v>41426</v>
      </c>
      <c r="G447" s="159">
        <v>9706</v>
      </c>
      <c r="H447" s="20">
        <v>800021272</v>
      </c>
      <c r="I447" s="2" t="str">
        <f>+VLOOKUP(FACTURACION[[#This Row],[NIT]],TABLACLIENTE,2,FALSE)</f>
        <v>GASES DEL LLANO S.A. E.S.P (LLANOGAS S.A. E.S.P.)</v>
      </c>
      <c r="J447" s="2" t="s">
        <v>20</v>
      </c>
      <c r="K447" s="12" t="str">
        <f>+VLOOKUP(FACTURACION[[#This Row],[REFERENCIA]],CODINV,2,FALSE)</f>
        <v xml:space="preserve">MEDIDOR AC-250 C: 3/4" CON CONECTORES </v>
      </c>
      <c r="L447" s="12" t="str">
        <f>IF(VLOOKUP(FACTURACION[[#This Row],[REFERENCIA]],CODINV,3,FALSE)=0,"",VLOOKUP(FACTURACION[[#This Row],[REFERENCIA]],CODINV,3,FALSE))</f>
        <v/>
      </c>
      <c r="M447" s="12" t="str">
        <f>+VLOOKUP(FACTURACION[[#This Row],[REFERENCIA]],CODINV,4,FALSE)</f>
        <v>MEDIDORES</v>
      </c>
      <c r="N447" s="12" t="str">
        <f>+VLOOKUP(FACTURACION[[#This Row],[REFERENCIA]],CODINV,5,FALSE)</f>
        <v>HONEYWELL</v>
      </c>
      <c r="O447" s="2">
        <v>23</v>
      </c>
      <c r="P447" s="23">
        <v>295703</v>
      </c>
      <c r="Q447" s="24">
        <f>+FACTURACION[[#This Row],[CANTIDAD]]*FACTURACION[[#This Row],[VR UNITARIO]]/1000</f>
        <v>6801.1689999999999</v>
      </c>
      <c r="R447" s="3" t="str">
        <f>+VLOOKUP(FACTURACION[[#This Row],[NIT]],TABLACLIENTE,5,FALSE)</f>
        <v>VILLAVICENCIO</v>
      </c>
    </row>
    <row r="448" spans="3:18" s="11" customFormat="1" ht="11.25" customHeight="1">
      <c r="C448" s="13">
        <v>2013</v>
      </c>
      <c r="D448" s="17" t="s">
        <v>85</v>
      </c>
      <c r="E448" s="17">
        <f>MONTH(FACTURACION[[#This Row],[MES]]&amp;1)</f>
        <v>6</v>
      </c>
      <c r="F448" s="223">
        <f>DATE(FACTURACION[[#This Row],[AÑO]],FACTURACION[[#This Row],[Mes numero]],1)</f>
        <v>41426</v>
      </c>
      <c r="G448" s="159">
        <v>9701</v>
      </c>
      <c r="H448" s="20">
        <v>890500726</v>
      </c>
      <c r="I448" s="2" t="str">
        <f>+VLOOKUP(FACTURACION[[#This Row],[NIT]],TABLACLIENTE,2,FALSE)</f>
        <v>NORTESANTANDEREANA DE GAS S.A. E.S.P (NORGAS S.A. E.S.P.)</v>
      </c>
      <c r="J448" s="2" t="s">
        <v>20</v>
      </c>
      <c r="K448" s="12" t="str">
        <f>+VLOOKUP(FACTURACION[[#This Row],[REFERENCIA]],CODINV,2,FALSE)</f>
        <v xml:space="preserve">MEDIDOR AC-250 C: 3/4" CON CONECTORES </v>
      </c>
      <c r="L448" s="12" t="str">
        <f>IF(VLOOKUP(FACTURACION[[#This Row],[REFERENCIA]],CODINV,3,FALSE)=0,"",VLOOKUP(FACTURACION[[#This Row],[REFERENCIA]],CODINV,3,FALSE))</f>
        <v/>
      </c>
      <c r="M448" s="12" t="str">
        <f>+VLOOKUP(FACTURACION[[#This Row],[REFERENCIA]],CODINV,4,FALSE)</f>
        <v>MEDIDORES</v>
      </c>
      <c r="N448" s="12" t="str">
        <f>+VLOOKUP(FACTURACION[[#This Row],[REFERENCIA]],CODINV,5,FALSE)</f>
        <v>HONEYWELL</v>
      </c>
      <c r="O448" s="2">
        <v>1</v>
      </c>
      <c r="P448" s="23">
        <v>280000</v>
      </c>
      <c r="Q448" s="24">
        <f>+FACTURACION[[#This Row],[CANTIDAD]]*FACTURACION[[#This Row],[VR UNITARIO]]/1000</f>
        <v>280</v>
      </c>
      <c r="R448" s="3" t="str">
        <f>+VLOOKUP(FACTURACION[[#This Row],[NIT]],TABLACLIENTE,5,FALSE)</f>
        <v>BUCARAMANGA</v>
      </c>
    </row>
    <row r="449" spans="3:18" s="11" customFormat="1" ht="11.25" customHeight="1">
      <c r="C449" s="13">
        <v>2013</v>
      </c>
      <c r="D449" s="17" t="s">
        <v>85</v>
      </c>
      <c r="E449" s="17">
        <f>MONTH(FACTURACION[[#This Row],[MES]]&amp;1)</f>
        <v>6</v>
      </c>
      <c r="F449" s="223">
        <f>DATE(FACTURACION[[#This Row],[AÑO]],FACTURACION[[#This Row],[Mes numero]],1)</f>
        <v>41426</v>
      </c>
      <c r="G449" s="159">
        <v>9734</v>
      </c>
      <c r="H449" s="20">
        <v>800167643</v>
      </c>
      <c r="I449" s="2" t="str">
        <f>+VLOOKUP(FACTURACION[[#This Row],[NIT]],TABLACLIENTE,2,FALSE)</f>
        <v>GASES DE OCCIDENTE S.A. E.S.P. (GDO)</v>
      </c>
      <c r="J449" s="2" t="s">
        <v>21</v>
      </c>
      <c r="K449" s="12" t="str">
        <f>+VLOOKUP(FACTURACION[[#This Row],[REFERENCIA]],CODINV,2,FALSE)</f>
        <v>MEDIDOR AC-630 C:1 1/4" MAOP 25PSIG CON CONECTORES</v>
      </c>
      <c r="L449" s="12" t="str">
        <f>IF(VLOOKUP(FACTURACION[[#This Row],[REFERENCIA]],CODINV,3,FALSE)=0,"",VLOOKUP(FACTURACION[[#This Row],[REFERENCIA]],CODINV,3,FALSE))</f>
        <v/>
      </c>
      <c r="M449" s="12" t="str">
        <f>+VLOOKUP(FACTURACION[[#This Row],[REFERENCIA]],CODINV,4,FALSE)</f>
        <v>MEDIDORES</v>
      </c>
      <c r="N449" s="12" t="str">
        <f>+VLOOKUP(FACTURACION[[#This Row],[REFERENCIA]],CODINV,5,FALSE)</f>
        <v>HONEYWELL</v>
      </c>
      <c r="O449" s="2">
        <v>1</v>
      </c>
      <c r="P449" s="23">
        <v>1200000</v>
      </c>
      <c r="Q449" s="24">
        <f>+FACTURACION[[#This Row],[CANTIDAD]]*FACTURACION[[#This Row],[VR UNITARIO]]/1000</f>
        <v>1200</v>
      </c>
      <c r="R449" s="3" t="str">
        <f>+VLOOKUP(FACTURACION[[#This Row],[NIT]],TABLACLIENTE,5,FALSE)</f>
        <v>CALI</v>
      </c>
    </row>
    <row r="450" spans="3:18" s="11" customFormat="1" ht="11.25" customHeight="1">
      <c r="C450" s="13">
        <v>2013</v>
      </c>
      <c r="D450" s="17" t="s">
        <v>85</v>
      </c>
      <c r="E450" s="17">
        <f>MONTH(FACTURACION[[#This Row],[MES]]&amp;1)</f>
        <v>6</v>
      </c>
      <c r="F450" s="223">
        <f>DATE(FACTURACION[[#This Row],[AÑO]],FACTURACION[[#This Row],[Mes numero]],1)</f>
        <v>41426</v>
      </c>
      <c r="G450" s="159">
        <v>9716</v>
      </c>
      <c r="H450" s="20">
        <v>800021272</v>
      </c>
      <c r="I450" s="2" t="str">
        <f>+VLOOKUP(FACTURACION[[#This Row],[NIT]],TABLACLIENTE,2,FALSE)</f>
        <v>GASES DEL LLANO S.A. E.S.P (LLANOGAS S.A. E.S.P.)</v>
      </c>
      <c r="J450" s="2" t="s">
        <v>21</v>
      </c>
      <c r="K450" s="12" t="str">
        <f>+VLOOKUP(FACTURACION[[#This Row],[REFERENCIA]],CODINV,2,FALSE)</f>
        <v>MEDIDOR AC-630 C:1 1/4" MAOP 25PSIG CON CONECTORES</v>
      </c>
      <c r="L450" s="12" t="str">
        <f>IF(VLOOKUP(FACTURACION[[#This Row],[REFERENCIA]],CODINV,3,FALSE)=0,"",VLOOKUP(FACTURACION[[#This Row],[REFERENCIA]],CODINV,3,FALSE))</f>
        <v/>
      </c>
      <c r="M450" s="12" t="str">
        <f>+VLOOKUP(FACTURACION[[#This Row],[REFERENCIA]],CODINV,4,FALSE)</f>
        <v>MEDIDORES</v>
      </c>
      <c r="N450" s="12" t="str">
        <f>+VLOOKUP(FACTURACION[[#This Row],[REFERENCIA]],CODINV,5,FALSE)</f>
        <v>HONEYWELL</v>
      </c>
      <c r="O450" s="2">
        <v>3</v>
      </c>
      <c r="P450" s="23">
        <v>1349539</v>
      </c>
      <c r="Q450" s="24">
        <f>+FACTURACION[[#This Row],[CANTIDAD]]*FACTURACION[[#This Row],[VR UNITARIO]]/1000</f>
        <v>4048.6170000000002</v>
      </c>
      <c r="R450" s="3" t="str">
        <f>+VLOOKUP(FACTURACION[[#This Row],[NIT]],TABLACLIENTE,5,FALSE)</f>
        <v>VILLAVICENCIO</v>
      </c>
    </row>
    <row r="451" spans="3:18" s="11" customFormat="1" ht="11.25" customHeight="1">
      <c r="C451" s="13">
        <v>2013</v>
      </c>
      <c r="D451" s="17" t="s">
        <v>85</v>
      </c>
      <c r="E451" s="17">
        <f>MONTH(FACTURACION[[#This Row],[MES]]&amp;1)</f>
        <v>6</v>
      </c>
      <c r="F451" s="223">
        <f>DATE(FACTURACION[[#This Row],[AÑO]],FACTURACION[[#This Row],[Mes numero]],1)</f>
        <v>41426</v>
      </c>
      <c r="G451" s="159">
        <v>9755</v>
      </c>
      <c r="H451" s="20">
        <v>800021272</v>
      </c>
      <c r="I451" s="2" t="str">
        <f>+VLOOKUP(FACTURACION[[#This Row],[NIT]],TABLACLIENTE,2,FALSE)</f>
        <v>GASES DEL LLANO S.A. E.S.P (LLANOGAS S.A. E.S.P.)</v>
      </c>
      <c r="J451" s="2" t="s">
        <v>262</v>
      </c>
      <c r="K451" s="12" t="str">
        <f>+VLOOKUP(FACTURACION[[#This Row],[REFERENCIA]],CODINV,2,FALSE)</f>
        <v>MEDIDOR AL-425 C:1 1/4" MAOP 25 PSIG</v>
      </c>
      <c r="L451" s="12" t="str">
        <f>IF(VLOOKUP(FACTURACION[[#This Row],[REFERENCIA]],CODINV,3,FALSE)=0,"",VLOOKUP(FACTURACION[[#This Row],[REFERENCIA]],CODINV,3,FALSE))</f>
        <v/>
      </c>
      <c r="M451" s="12" t="str">
        <f>+VLOOKUP(FACTURACION[[#This Row],[REFERENCIA]],CODINV,4,FALSE)</f>
        <v>MEDIDORES</v>
      </c>
      <c r="N451" s="12" t="str">
        <f>+VLOOKUP(FACTURACION[[#This Row],[REFERENCIA]],CODINV,5,FALSE)</f>
        <v>HONEYWELL</v>
      </c>
      <c r="O451" s="2">
        <v>4</v>
      </c>
      <c r="P451" s="23">
        <v>525082</v>
      </c>
      <c r="Q451" s="24">
        <f>+FACTURACION[[#This Row],[CANTIDAD]]*FACTURACION[[#This Row],[VR UNITARIO]]/1000</f>
        <v>2100.328</v>
      </c>
      <c r="R451" s="3" t="str">
        <f>+VLOOKUP(FACTURACION[[#This Row],[NIT]],TABLACLIENTE,5,FALSE)</f>
        <v>VILLAVICENCIO</v>
      </c>
    </row>
    <row r="452" spans="3:18" s="11" customFormat="1" ht="11.25" customHeight="1">
      <c r="C452" s="13">
        <v>2013</v>
      </c>
      <c r="D452" s="17" t="s">
        <v>85</v>
      </c>
      <c r="E452" s="17">
        <f>MONTH(FACTURACION[[#This Row],[MES]]&amp;1)</f>
        <v>6</v>
      </c>
      <c r="F452" s="223">
        <f>DATE(FACTURACION[[#This Row],[AÑO]],FACTURACION[[#This Row],[Mes numero]],1)</f>
        <v>41426</v>
      </c>
      <c r="G452" s="159">
        <v>9709</v>
      </c>
      <c r="H452" s="20">
        <v>890500726</v>
      </c>
      <c r="I452" s="2" t="str">
        <f>+VLOOKUP(FACTURACION[[#This Row],[NIT]],TABLACLIENTE,2,FALSE)</f>
        <v>NORTESANTANDEREANA DE GAS S.A. E.S.P (NORGAS S.A. E.S.P.)</v>
      </c>
      <c r="J452" s="2" t="s">
        <v>262</v>
      </c>
      <c r="K452" s="12" t="str">
        <f>+VLOOKUP(FACTURACION[[#This Row],[REFERENCIA]],CODINV,2,FALSE)</f>
        <v>MEDIDOR AL-425 C:1 1/4" MAOP 25 PSIG</v>
      </c>
      <c r="L452" s="12" t="str">
        <f>IF(VLOOKUP(FACTURACION[[#This Row],[REFERENCIA]],CODINV,3,FALSE)=0,"",VLOOKUP(FACTURACION[[#This Row],[REFERENCIA]],CODINV,3,FALSE))</f>
        <v/>
      </c>
      <c r="M452" s="12" t="str">
        <f>+VLOOKUP(FACTURACION[[#This Row],[REFERENCIA]],CODINV,4,FALSE)</f>
        <v>MEDIDORES</v>
      </c>
      <c r="N452" s="12" t="str">
        <f>+VLOOKUP(FACTURACION[[#This Row],[REFERENCIA]],CODINV,5,FALSE)</f>
        <v>HONEYWELL</v>
      </c>
      <c r="O452" s="2">
        <v>14</v>
      </c>
      <c r="P452" s="23">
        <v>485200</v>
      </c>
      <c r="Q452" s="24">
        <f>+FACTURACION[[#This Row],[CANTIDAD]]*FACTURACION[[#This Row],[VR UNITARIO]]/1000</f>
        <v>6792.8</v>
      </c>
      <c r="R452" s="3" t="str">
        <f>+VLOOKUP(FACTURACION[[#This Row],[NIT]],TABLACLIENTE,5,FALSE)</f>
        <v>BUCARAMANGA</v>
      </c>
    </row>
    <row r="453" spans="3:18" s="11" customFormat="1" ht="11.25" customHeight="1">
      <c r="C453" s="13">
        <v>2013</v>
      </c>
      <c r="D453" s="17" t="s">
        <v>85</v>
      </c>
      <c r="E453" s="17">
        <f>MONTH(FACTURACION[[#This Row],[MES]]&amp;1)</f>
        <v>6</v>
      </c>
      <c r="F453" s="223">
        <f>DATE(FACTURACION[[#This Row],[AÑO]],FACTURACION[[#This Row],[Mes numero]],1)</f>
        <v>41426</v>
      </c>
      <c r="G453" s="159">
        <v>9711</v>
      </c>
      <c r="H453" s="25">
        <v>891101577</v>
      </c>
      <c r="I453" s="3" t="str">
        <f>+VLOOKUP(FACTURACION[[#This Row],[NIT]],TABLACLIENTE,2,FALSE)</f>
        <v>ALCANOS DE COLOMBIA S.A. E.S.P</v>
      </c>
      <c r="J453" s="2" t="s">
        <v>120</v>
      </c>
      <c r="K453" s="12" t="str">
        <f>+VLOOKUP(FACTURACION[[#This Row],[REFERENCIA]],CODINV,2,FALSE)</f>
        <v>MEDIDOR ROTATIVO G65</v>
      </c>
      <c r="L453" s="12" t="str">
        <f>IF(VLOOKUP(FACTURACION[[#This Row],[REFERENCIA]],CODINV,3,FALSE)=0,"",VLOOKUP(FACTURACION[[#This Row],[REFERENCIA]],CODINV,3,FALSE))</f>
        <v>RCG65</v>
      </c>
      <c r="M453" s="12" t="str">
        <f>+VLOOKUP(FACTURACION[[#This Row],[REFERENCIA]],CODINV,4,FALSE)</f>
        <v>MEDIDORES</v>
      </c>
      <c r="N453" s="12" t="str">
        <f>+VLOOKUP(FACTURACION[[#This Row],[REFERENCIA]],CODINV,5,FALSE)</f>
        <v>HONEYWELL</v>
      </c>
      <c r="O453" s="2">
        <v>1</v>
      </c>
      <c r="P453" s="23">
        <v>2900000</v>
      </c>
      <c r="Q453" s="24">
        <f>+FACTURACION[[#This Row],[CANTIDAD]]*FACTURACION[[#This Row],[VR UNITARIO]]/1000</f>
        <v>2900</v>
      </c>
      <c r="R453" s="3" t="str">
        <f>+VLOOKUP(FACTURACION[[#This Row],[NIT]],TABLACLIENTE,5,FALSE)</f>
        <v>NEIVA</v>
      </c>
    </row>
    <row r="454" spans="3:18" s="11" customFormat="1" ht="11.25" customHeight="1">
      <c r="C454" s="13">
        <v>2013</v>
      </c>
      <c r="D454" s="17" t="s">
        <v>85</v>
      </c>
      <c r="E454" s="17">
        <f>MONTH(FACTURACION[[#This Row],[MES]]&amp;1)</f>
        <v>6</v>
      </c>
      <c r="F454" s="223">
        <f>DATE(FACTURACION[[#This Row],[AÑO]],FACTURACION[[#This Row],[Mes numero]],1)</f>
        <v>41426</v>
      </c>
      <c r="G454" s="159">
        <v>9729</v>
      </c>
      <c r="H454" s="20">
        <v>800202395</v>
      </c>
      <c r="I454" s="2" t="str">
        <f>+VLOOKUP(FACTURACION[[#This Row],[NIT]],TABLACLIENTE,2,FALSE)</f>
        <v>EFIGAS GAS NATURAL S.A. E.S.P. (EFIGAS S.A. E.S.P.)</v>
      </c>
      <c r="J454" s="2" t="s">
        <v>120</v>
      </c>
      <c r="K454" s="12" t="str">
        <f>+VLOOKUP(FACTURACION[[#This Row],[REFERENCIA]],CODINV,2,FALSE)</f>
        <v>MEDIDOR ROTATIVO G65</v>
      </c>
      <c r="L454" s="12" t="str">
        <f>IF(VLOOKUP(FACTURACION[[#This Row],[REFERENCIA]],CODINV,3,FALSE)=0,"",VLOOKUP(FACTURACION[[#This Row],[REFERENCIA]],CODINV,3,FALSE))</f>
        <v>RCG65</v>
      </c>
      <c r="M454" s="12" t="str">
        <f>+VLOOKUP(FACTURACION[[#This Row],[REFERENCIA]],CODINV,4,FALSE)</f>
        <v>MEDIDORES</v>
      </c>
      <c r="N454" s="12" t="str">
        <f>+VLOOKUP(FACTURACION[[#This Row],[REFERENCIA]],CODINV,5,FALSE)</f>
        <v>HONEYWELL</v>
      </c>
      <c r="O454" s="2">
        <v>2</v>
      </c>
      <c r="P454" s="23">
        <v>2857143</v>
      </c>
      <c r="Q454" s="24">
        <f>+FACTURACION[[#This Row],[CANTIDAD]]*FACTURACION[[#This Row],[VR UNITARIO]]/1000</f>
        <v>5714.2860000000001</v>
      </c>
      <c r="R454" s="3" t="str">
        <f>+VLOOKUP(FACTURACION[[#This Row],[NIT]],TABLACLIENTE,5,FALSE)</f>
        <v>MANIZALES</v>
      </c>
    </row>
    <row r="455" spans="3:18" s="11" customFormat="1" ht="11.25" customHeight="1">
      <c r="C455" s="13">
        <v>2013</v>
      </c>
      <c r="D455" s="17" t="s">
        <v>85</v>
      </c>
      <c r="E455" s="17">
        <f>MONTH(FACTURACION[[#This Row],[MES]]&amp;1)</f>
        <v>6</v>
      </c>
      <c r="F455" s="223">
        <f>DATE(FACTURACION[[#This Row],[AÑO]],FACTURACION[[#This Row],[Mes numero]],1)</f>
        <v>41426</v>
      </c>
      <c r="G455" s="159">
        <v>9730</v>
      </c>
      <c r="H455" s="20">
        <v>800202395</v>
      </c>
      <c r="I455" s="2" t="str">
        <f>+VLOOKUP(FACTURACION[[#This Row],[NIT]],TABLACLIENTE,2,FALSE)</f>
        <v>EFIGAS GAS NATURAL S.A. E.S.P. (EFIGAS S.A. E.S.P.)</v>
      </c>
      <c r="J455" s="2" t="s">
        <v>120</v>
      </c>
      <c r="K455" s="12" t="str">
        <f>+VLOOKUP(FACTURACION[[#This Row],[REFERENCIA]],CODINV,2,FALSE)</f>
        <v>MEDIDOR ROTATIVO G65</v>
      </c>
      <c r="L455" s="12" t="str">
        <f>IF(VLOOKUP(FACTURACION[[#This Row],[REFERENCIA]],CODINV,3,FALSE)=0,"",VLOOKUP(FACTURACION[[#This Row],[REFERENCIA]],CODINV,3,FALSE))</f>
        <v>RCG65</v>
      </c>
      <c r="M455" s="12" t="str">
        <f>+VLOOKUP(FACTURACION[[#This Row],[REFERENCIA]],CODINV,4,FALSE)</f>
        <v>MEDIDORES</v>
      </c>
      <c r="N455" s="12" t="str">
        <f>+VLOOKUP(FACTURACION[[#This Row],[REFERENCIA]],CODINV,5,FALSE)</f>
        <v>HONEYWELL</v>
      </c>
      <c r="O455" s="2">
        <v>1</v>
      </c>
      <c r="P455" s="23">
        <v>2857143</v>
      </c>
      <c r="Q455" s="24">
        <f>+FACTURACION[[#This Row],[CANTIDAD]]*FACTURACION[[#This Row],[VR UNITARIO]]/1000</f>
        <v>2857.143</v>
      </c>
      <c r="R455" s="3" t="str">
        <f>+VLOOKUP(FACTURACION[[#This Row],[NIT]],TABLACLIENTE,5,FALSE)</f>
        <v>MANIZALES</v>
      </c>
    </row>
    <row r="456" spans="3:18" s="11" customFormat="1" ht="11.25" customHeight="1">
      <c r="C456" s="13">
        <v>2013</v>
      </c>
      <c r="D456" s="17" t="s">
        <v>85</v>
      </c>
      <c r="E456" s="17">
        <f>MONTH(FACTURACION[[#This Row],[MES]]&amp;1)</f>
        <v>6</v>
      </c>
      <c r="F456" s="223">
        <f>DATE(FACTURACION[[#This Row],[AÑO]],FACTURACION[[#This Row],[Mes numero]],1)</f>
        <v>41426</v>
      </c>
      <c r="G456" s="159">
        <v>9731</v>
      </c>
      <c r="H456" s="20">
        <v>800202395</v>
      </c>
      <c r="I456" s="2" t="str">
        <f>+VLOOKUP(FACTURACION[[#This Row],[NIT]],TABLACLIENTE,2,FALSE)</f>
        <v>EFIGAS GAS NATURAL S.A. E.S.P. (EFIGAS S.A. E.S.P.)</v>
      </c>
      <c r="J456" s="2" t="s">
        <v>120</v>
      </c>
      <c r="K456" s="12" t="str">
        <f>+VLOOKUP(FACTURACION[[#This Row],[REFERENCIA]],CODINV,2,FALSE)</f>
        <v>MEDIDOR ROTATIVO G65</v>
      </c>
      <c r="L456" s="12" t="str">
        <f>IF(VLOOKUP(FACTURACION[[#This Row],[REFERENCIA]],CODINV,3,FALSE)=0,"",VLOOKUP(FACTURACION[[#This Row],[REFERENCIA]],CODINV,3,FALSE))</f>
        <v>RCG65</v>
      </c>
      <c r="M456" s="12" t="str">
        <f>+VLOOKUP(FACTURACION[[#This Row],[REFERENCIA]],CODINV,4,FALSE)</f>
        <v>MEDIDORES</v>
      </c>
      <c r="N456" s="12" t="str">
        <f>+VLOOKUP(FACTURACION[[#This Row],[REFERENCIA]],CODINV,5,FALSE)</f>
        <v>HONEYWELL</v>
      </c>
      <c r="O456" s="2">
        <v>2</v>
      </c>
      <c r="P456" s="23">
        <v>2857143</v>
      </c>
      <c r="Q456" s="24">
        <f>+FACTURACION[[#This Row],[CANTIDAD]]*FACTURACION[[#This Row],[VR UNITARIO]]/1000</f>
        <v>5714.2860000000001</v>
      </c>
      <c r="R456" s="3" t="str">
        <f>+VLOOKUP(FACTURACION[[#This Row],[NIT]],TABLACLIENTE,5,FALSE)</f>
        <v>MANIZALES</v>
      </c>
    </row>
    <row r="457" spans="3:18" s="11" customFormat="1" ht="11.25" customHeight="1">
      <c r="C457" s="13">
        <v>2013</v>
      </c>
      <c r="D457" s="17" t="s">
        <v>85</v>
      </c>
      <c r="E457" s="17">
        <f>MONTH(FACTURACION[[#This Row],[MES]]&amp;1)</f>
        <v>6</v>
      </c>
      <c r="F457" s="223">
        <f>DATE(FACTURACION[[#This Row],[AÑO]],FACTURACION[[#This Row],[Mes numero]],1)</f>
        <v>41426</v>
      </c>
      <c r="G457" s="159">
        <v>9712</v>
      </c>
      <c r="H457" s="20">
        <v>830064454</v>
      </c>
      <c r="I457" s="2" t="str">
        <f>+VLOOKUP(FACTURACION[[#This Row],[NIT]],TABLACLIENTE,2,FALSE)</f>
        <v>SOLGAS LTDA</v>
      </c>
      <c r="J457" s="2" t="s">
        <v>120</v>
      </c>
      <c r="K457" s="12" t="str">
        <f>+VLOOKUP(FACTURACION[[#This Row],[REFERENCIA]],CODINV,2,FALSE)</f>
        <v>MEDIDOR ROTATIVO G65</v>
      </c>
      <c r="L457" s="12" t="str">
        <f>IF(VLOOKUP(FACTURACION[[#This Row],[REFERENCIA]],CODINV,3,FALSE)=0,"",VLOOKUP(FACTURACION[[#This Row],[REFERENCIA]],CODINV,3,FALSE))</f>
        <v>RCG65</v>
      </c>
      <c r="M457" s="12" t="str">
        <f>+VLOOKUP(FACTURACION[[#This Row],[REFERENCIA]],CODINV,4,FALSE)</f>
        <v>MEDIDORES</v>
      </c>
      <c r="N457" s="12" t="str">
        <f>+VLOOKUP(FACTURACION[[#This Row],[REFERENCIA]],CODINV,5,FALSE)</f>
        <v>HONEYWELL</v>
      </c>
      <c r="O457" s="2">
        <v>1</v>
      </c>
      <c r="P457" s="23">
        <v>2950000</v>
      </c>
      <c r="Q457" s="24">
        <f>+FACTURACION[[#This Row],[CANTIDAD]]*FACTURACION[[#This Row],[VR UNITARIO]]/1000</f>
        <v>2950</v>
      </c>
      <c r="R457" s="3" t="str">
        <f>+VLOOKUP(FACTURACION[[#This Row],[NIT]],TABLACLIENTE,5,FALSE)</f>
        <v>BOGOTÁ D.C.</v>
      </c>
    </row>
    <row r="458" spans="3:18" s="11" customFormat="1" ht="11.25" customHeight="1">
      <c r="C458" s="13">
        <v>2013</v>
      </c>
      <c r="D458" s="17" t="s">
        <v>85</v>
      </c>
      <c r="E458" s="17">
        <f>MONTH(FACTURACION[[#This Row],[MES]]&amp;1)</f>
        <v>6</v>
      </c>
      <c r="F458" s="223">
        <f>DATE(FACTURACION[[#This Row],[AÑO]],FACTURACION[[#This Row],[Mes numero]],1)</f>
        <v>41426</v>
      </c>
      <c r="G458" s="159">
        <v>9721</v>
      </c>
      <c r="H458" s="20">
        <v>800170118</v>
      </c>
      <c r="I458" s="2" t="str">
        <f>+VLOOKUP(FACTURACION[[#This Row],[NIT]],TABLACLIENTE,2,FALSE)</f>
        <v>PROMOTORA DE GASES DEL SUR S A E S P (PROGASUR S.A. E.S.P.)</v>
      </c>
      <c r="J458" s="2" t="s">
        <v>892</v>
      </c>
      <c r="K458" s="12" t="str">
        <f>+VLOOKUP(FACTURACION[[#This Row],[REFERENCIA]],CODINV,2,FALSE)</f>
        <v>TURBINA 4GTS 1440 PSI</v>
      </c>
      <c r="L458" s="12" t="str">
        <f>IF(VLOOKUP(FACTURACION[[#This Row],[REFERENCIA]],CODINV,3,FALSE)=0,"",VLOOKUP(FACTURACION[[#This Row],[REFERENCIA]],CODINV,3,FALSE))</f>
        <v/>
      </c>
      <c r="M458" s="12" t="str">
        <f>+VLOOKUP(FACTURACION[[#This Row],[REFERENCIA]],CODINV,4,FALSE)</f>
        <v>MEDIDORES</v>
      </c>
      <c r="N458" s="12" t="str">
        <f>+VLOOKUP(FACTURACION[[#This Row],[REFERENCIA]],CODINV,5,FALSE)</f>
        <v>HONEYWELL</v>
      </c>
      <c r="O458" s="2">
        <v>2</v>
      </c>
      <c r="P458" s="23">
        <v>22007092</v>
      </c>
      <c r="Q458" s="24">
        <f>+FACTURACION[[#This Row],[CANTIDAD]]*FACTURACION[[#This Row],[VR UNITARIO]]/1000</f>
        <v>44014.184000000001</v>
      </c>
      <c r="R458" s="3" t="str">
        <f>+VLOOKUP(FACTURACION[[#This Row],[NIT]],TABLACLIENTE,5,FALSE)</f>
        <v>BOGOTÁ D.C.</v>
      </c>
    </row>
    <row r="459" spans="3:18" s="11" customFormat="1" ht="11.25" customHeight="1">
      <c r="C459" s="13">
        <v>2013</v>
      </c>
      <c r="D459" s="17" t="s">
        <v>85</v>
      </c>
      <c r="E459" s="17">
        <f>MONTH(FACTURACION[[#This Row],[MES]]&amp;1)</f>
        <v>6</v>
      </c>
      <c r="F459" s="223">
        <f>DATE(FACTURACION[[#This Row],[AÑO]],FACTURACION[[#This Row],[Mes numero]],1)</f>
        <v>41426</v>
      </c>
      <c r="G459" s="159">
        <v>9749</v>
      </c>
      <c r="H459" s="20">
        <v>890101691</v>
      </c>
      <c r="I459" s="2" t="str">
        <f>+VLOOKUP(FACTURACION[[#This Row],[NIT]],TABLACLIENTE,2,FALSE)</f>
        <v>GASES DEL CARIBE S.A.E.S.P. (GASCARIBE S.A E.S.P.)</v>
      </c>
      <c r="J459" s="2" t="s">
        <v>215</v>
      </c>
      <c r="K459" s="12" t="str">
        <f>+VLOOKUP(FACTURACION[[#This Row],[REFERENCIA]],CODINV,2,FALSE)</f>
        <v>COUPLING ELSTER MECANICO 1/2 IPS</v>
      </c>
      <c r="L459" s="12" t="str">
        <f>IF(VLOOKUP(FACTURACION[[#This Row],[REFERENCIA]],CODINV,3,FALSE)=0,"",VLOOKUP(FACTURACION[[#This Row],[REFERENCIA]],CODINV,3,FALSE))</f>
        <v>50740</v>
      </c>
      <c r="M459" s="12" t="str">
        <f>+VLOOKUP(FACTURACION[[#This Row],[REFERENCIA]],CODINV,4,FALSE)</f>
        <v>REPUESTOS Y ACCESORIOS</v>
      </c>
      <c r="N459" s="12" t="str">
        <f>+VLOOKUP(FACTURACION[[#This Row],[REFERENCIA]],CODINV,5,FALSE)</f>
        <v>HONEYWELL</v>
      </c>
      <c r="O459" s="2">
        <v>1200</v>
      </c>
      <c r="P459" s="23">
        <v>55304</v>
      </c>
      <c r="Q459" s="24">
        <f>+FACTURACION[[#This Row],[CANTIDAD]]*FACTURACION[[#This Row],[VR UNITARIO]]/1000</f>
        <v>66364.800000000003</v>
      </c>
      <c r="R459" s="3" t="str">
        <f>+VLOOKUP(FACTURACION[[#This Row],[NIT]],TABLACLIENTE,5,FALSE)</f>
        <v>BARRANQUILLA</v>
      </c>
    </row>
    <row r="460" spans="3:18" s="11" customFormat="1" ht="11.25" customHeight="1">
      <c r="C460" s="13">
        <v>2013</v>
      </c>
      <c r="D460" s="17" t="s">
        <v>85</v>
      </c>
      <c r="E460" s="17">
        <f>MONTH(FACTURACION[[#This Row],[MES]]&amp;1)</f>
        <v>6</v>
      </c>
      <c r="F460" s="223">
        <f>DATE(FACTURACION[[#This Row],[AÑO]],FACTURACION[[#This Row],[Mes numero]],1)</f>
        <v>41426</v>
      </c>
      <c r="G460" s="159">
        <v>9749</v>
      </c>
      <c r="H460" s="20">
        <v>890101691</v>
      </c>
      <c r="I460" s="2" t="str">
        <f>+VLOOKUP(FACTURACION[[#This Row],[NIT]],TABLACLIENTE,2,FALSE)</f>
        <v>GASES DEL CARIBE S.A.E.S.P. (GASCARIBE S.A E.S.P.)</v>
      </c>
      <c r="J460" s="2" t="s">
        <v>489</v>
      </c>
      <c r="K460" s="12" t="str">
        <f>+VLOOKUP(FACTURACION[[#This Row],[REFERENCIA]],CODINV,2,FALSE)</f>
        <v>COUPLING MECANICO ELSTER 1/2</v>
      </c>
      <c r="L460" s="12" t="str">
        <f>IF(VLOOKUP(FACTURACION[[#This Row],[REFERENCIA]],CODINV,3,FALSE)=0,"",VLOOKUP(FACTURACION[[#This Row],[REFERENCIA]],CODINV,3,FALSE))</f>
        <v>50056</v>
      </c>
      <c r="M460" s="12" t="str">
        <f>+VLOOKUP(FACTURACION[[#This Row],[REFERENCIA]],CODINV,4,FALSE)</f>
        <v>REPUESTOS Y ACCESORIOS</v>
      </c>
      <c r="N460" s="12" t="str">
        <f>+VLOOKUP(FACTURACION[[#This Row],[REFERENCIA]],CODINV,5,FALSE)</f>
        <v>HONEYWELL</v>
      </c>
      <c r="O460" s="2">
        <v>200</v>
      </c>
      <c r="P460" s="23">
        <v>29139</v>
      </c>
      <c r="Q460" s="24">
        <f>+FACTURACION[[#This Row],[CANTIDAD]]*FACTURACION[[#This Row],[VR UNITARIO]]/1000</f>
        <v>5827.8</v>
      </c>
      <c r="R460" s="3" t="str">
        <f>+VLOOKUP(FACTURACION[[#This Row],[NIT]],TABLACLIENTE,5,FALSE)</f>
        <v>BARRANQUILLA</v>
      </c>
    </row>
    <row r="461" spans="3:18" s="11" customFormat="1" ht="11.25" customHeight="1">
      <c r="C461" s="13">
        <v>2013</v>
      </c>
      <c r="D461" s="17" t="s">
        <v>85</v>
      </c>
      <c r="E461" s="17">
        <f>MONTH(FACTURACION[[#This Row],[MES]]&amp;1)</f>
        <v>6</v>
      </c>
      <c r="F461" s="223">
        <f>DATE(FACTURACION[[#This Row],[AÑO]],FACTURACION[[#This Row],[Mes numero]],1)</f>
        <v>41426</v>
      </c>
      <c r="G461" s="159">
        <v>9749</v>
      </c>
      <c r="H461" s="20">
        <v>890101691</v>
      </c>
      <c r="I461" s="2" t="str">
        <f>+VLOOKUP(FACTURACION[[#This Row],[NIT]],TABLACLIENTE,2,FALSE)</f>
        <v>GASES DEL CARIBE S.A.E.S.P. (GASCARIBE S.A E.S.P.)</v>
      </c>
      <c r="J461" s="2" t="s">
        <v>217</v>
      </c>
      <c r="K461" s="12" t="str">
        <f>+VLOOKUP(FACTURACION[[#This Row],[REFERENCIA]],CODINV,2,FALSE)</f>
        <v>COUPLING ELSTER MECANICO DE 3/4 IPS</v>
      </c>
      <c r="L461" s="12" t="str">
        <f>IF(VLOOKUP(FACTURACION[[#This Row],[REFERENCIA]],CODINV,3,FALSE)=0,"",VLOOKUP(FACTURACION[[#This Row],[REFERENCIA]],CODINV,3,FALSE))</f>
        <v>50175</v>
      </c>
      <c r="M461" s="12" t="str">
        <f>+VLOOKUP(FACTURACION[[#This Row],[REFERENCIA]],CODINV,4,FALSE)</f>
        <v>REPUESTOS Y ACCESORIOS</v>
      </c>
      <c r="N461" s="12" t="str">
        <f>+VLOOKUP(FACTURACION[[#This Row],[REFERENCIA]],CODINV,5,FALSE)</f>
        <v>HONEYWELL</v>
      </c>
      <c r="O461" s="2">
        <v>800</v>
      </c>
      <c r="P461" s="23">
        <v>46401</v>
      </c>
      <c r="Q461" s="24">
        <f>+FACTURACION[[#This Row],[CANTIDAD]]*FACTURACION[[#This Row],[VR UNITARIO]]/1000</f>
        <v>37120.800000000003</v>
      </c>
      <c r="R461" s="3" t="str">
        <f>+VLOOKUP(FACTURACION[[#This Row],[NIT]],TABLACLIENTE,5,FALSE)</f>
        <v>BARRANQUILLA</v>
      </c>
    </row>
    <row r="462" spans="3:18" s="11" customFormat="1" ht="11.25" customHeight="1">
      <c r="C462" s="13">
        <v>2013</v>
      </c>
      <c r="D462" s="17" t="s">
        <v>85</v>
      </c>
      <c r="E462" s="17">
        <f>MONTH(FACTURACION[[#This Row],[MES]]&amp;1)</f>
        <v>6</v>
      </c>
      <c r="F462" s="223">
        <f>DATE(FACTURACION[[#This Row],[AÑO]],FACTURACION[[#This Row],[Mes numero]],1)</f>
        <v>41426</v>
      </c>
      <c r="G462" s="159">
        <v>9705</v>
      </c>
      <c r="H462" s="20">
        <v>800202395</v>
      </c>
      <c r="I462" s="2" t="str">
        <f>+VLOOKUP(FACTURACION[[#This Row],[NIT]],TABLACLIENTE,2,FALSE)</f>
        <v>EFIGAS GAS NATURAL S.A. E.S.P. (EFIGAS S.A. E.S.P.)</v>
      </c>
      <c r="J462" s="2" t="s">
        <v>198</v>
      </c>
      <c r="K462" s="12" t="str">
        <f>+VLOOKUP(FACTURACION[[#This Row],[REFERENCIA]],CODINV,2,FALSE)</f>
        <v>REG. 1813C-HC C. 1 1/4" R: 6-15" O: 1/2</v>
      </c>
      <c r="L462" s="12" t="str">
        <f>IF(VLOOKUP(FACTURACION[[#This Row],[REFERENCIA]],CODINV,3,FALSE)=0,"",VLOOKUP(FACTURACION[[#This Row],[REFERENCIA]],CODINV,3,FALSE))</f>
        <v/>
      </c>
      <c r="M462" s="12" t="str">
        <f>+VLOOKUP(FACTURACION[[#This Row],[REFERENCIA]],CODINV,4,FALSE)</f>
        <v>REGULADORES</v>
      </c>
      <c r="N462" s="12" t="str">
        <f>+VLOOKUP(FACTURACION[[#This Row],[REFERENCIA]],CODINV,5,FALSE)</f>
        <v>HONEYWELL</v>
      </c>
      <c r="O462" s="2">
        <v>10</v>
      </c>
      <c r="P462" s="23">
        <v>135000</v>
      </c>
      <c r="Q462" s="24">
        <f>+FACTURACION[[#This Row],[CANTIDAD]]*FACTURACION[[#This Row],[VR UNITARIO]]/1000</f>
        <v>1350</v>
      </c>
      <c r="R462" s="3" t="str">
        <f>+VLOOKUP(FACTURACION[[#This Row],[NIT]],TABLACLIENTE,5,FALSE)</f>
        <v>MANIZALES</v>
      </c>
    </row>
    <row r="463" spans="3:18" s="11" customFormat="1" ht="11.25" customHeight="1">
      <c r="C463" s="13">
        <v>2013</v>
      </c>
      <c r="D463" s="17" t="s">
        <v>85</v>
      </c>
      <c r="E463" s="17">
        <f>MONTH(FACTURACION[[#This Row],[MES]]&amp;1)</f>
        <v>6</v>
      </c>
      <c r="F463" s="223">
        <f>DATE(FACTURACION[[#This Row],[AÑO]],FACTURACION[[#This Row],[Mes numero]],1)</f>
        <v>41426</v>
      </c>
      <c r="G463" s="159">
        <v>9707</v>
      </c>
      <c r="H463" s="20">
        <v>800202395</v>
      </c>
      <c r="I463" s="2" t="str">
        <f>+VLOOKUP(FACTURACION[[#This Row],[NIT]],TABLACLIENTE,2,FALSE)</f>
        <v>EFIGAS GAS NATURAL S.A. E.S.P. (EFIGAS S.A. E.S.P.)</v>
      </c>
      <c r="J463" s="2" t="s">
        <v>198</v>
      </c>
      <c r="K463" s="12" t="str">
        <f>+VLOOKUP(FACTURACION[[#This Row],[REFERENCIA]],CODINV,2,FALSE)</f>
        <v>REG. 1813C-HC C. 1 1/4" R: 6-15" O: 1/2</v>
      </c>
      <c r="L463" s="12" t="str">
        <f>IF(VLOOKUP(FACTURACION[[#This Row],[REFERENCIA]],CODINV,3,FALSE)=0,"",VLOOKUP(FACTURACION[[#This Row],[REFERENCIA]],CODINV,3,FALSE))</f>
        <v/>
      </c>
      <c r="M463" s="12" t="str">
        <f>+VLOOKUP(FACTURACION[[#This Row],[REFERENCIA]],CODINV,4,FALSE)</f>
        <v>REGULADORES</v>
      </c>
      <c r="N463" s="12" t="str">
        <f>+VLOOKUP(FACTURACION[[#This Row],[REFERENCIA]],CODINV,5,FALSE)</f>
        <v>HONEYWELL</v>
      </c>
      <c r="O463" s="2">
        <v>10</v>
      </c>
      <c r="P463" s="23">
        <v>135000</v>
      </c>
      <c r="Q463" s="24">
        <f>+FACTURACION[[#This Row],[CANTIDAD]]*FACTURACION[[#This Row],[VR UNITARIO]]/1000</f>
        <v>1350</v>
      </c>
      <c r="R463" s="3" t="str">
        <f>+VLOOKUP(FACTURACION[[#This Row],[NIT]],TABLACLIENTE,5,FALSE)</f>
        <v>MANIZALES</v>
      </c>
    </row>
    <row r="464" spans="3:18" s="11" customFormat="1" ht="11.25" customHeight="1">
      <c r="C464" s="13">
        <v>2013</v>
      </c>
      <c r="D464" s="17" t="s">
        <v>85</v>
      </c>
      <c r="E464" s="17">
        <f>MONTH(FACTURACION[[#This Row],[MES]]&amp;1)</f>
        <v>6</v>
      </c>
      <c r="F464" s="223">
        <f>DATE(FACTURACION[[#This Row],[AÑO]],FACTURACION[[#This Row],[Mes numero]],1)</f>
        <v>41426</v>
      </c>
      <c r="G464" s="159">
        <v>9708</v>
      </c>
      <c r="H464" s="20">
        <v>900520280</v>
      </c>
      <c r="I464" s="2" t="str">
        <f>+VLOOKUP(FACTURACION[[#This Row],[NIT]],TABLACLIENTE,2,FALSE)</f>
        <v>ENERGY SOLUTION SERVICES SAS</v>
      </c>
      <c r="J464" s="2" t="s">
        <v>6</v>
      </c>
      <c r="K464" s="12" t="str">
        <f>+VLOOKUP(FACTURACION[[#This Row],[REFERENCIA]],CODINV,2,FALSE)</f>
        <v>REG.1813C C:3/4" R:6-15" O:1/2</v>
      </c>
      <c r="L464" s="12" t="str">
        <f>IF(VLOOKUP(FACTURACION[[#This Row],[REFERENCIA]],CODINV,3,FALSE)=0,"",VLOOKUP(FACTURACION[[#This Row],[REFERENCIA]],CODINV,3,FALSE))</f>
        <v/>
      </c>
      <c r="M464" s="12" t="str">
        <f>+VLOOKUP(FACTURACION[[#This Row],[REFERENCIA]],CODINV,4,FALSE)</f>
        <v>REGULADORES</v>
      </c>
      <c r="N464" s="12" t="str">
        <f>+VLOOKUP(FACTURACION[[#This Row],[REFERENCIA]],CODINV,5,FALSE)</f>
        <v>HONEYWELL</v>
      </c>
      <c r="O464" s="2">
        <v>4</v>
      </c>
      <c r="P464" s="23">
        <v>95000</v>
      </c>
      <c r="Q464" s="24">
        <f>+FACTURACION[[#This Row],[CANTIDAD]]*FACTURACION[[#This Row],[VR UNITARIO]]/1000</f>
        <v>380</v>
      </c>
      <c r="R464" s="3" t="str">
        <f>+VLOOKUP(FACTURACION[[#This Row],[NIT]],TABLACLIENTE,5,FALSE)</f>
        <v>BOGOTÁ D.C.</v>
      </c>
    </row>
    <row r="465" spans="3:18" s="11" customFormat="1" ht="11.25" customHeight="1">
      <c r="C465" s="13">
        <v>2013</v>
      </c>
      <c r="D465" s="17" t="s">
        <v>85</v>
      </c>
      <c r="E465" s="17">
        <f>MONTH(FACTURACION[[#This Row],[MES]]&amp;1)</f>
        <v>6</v>
      </c>
      <c r="F465" s="223">
        <f>DATE(FACTURACION[[#This Row],[AÑO]],FACTURACION[[#This Row],[Mes numero]],1)</f>
        <v>41426</v>
      </c>
      <c r="G465" s="159">
        <v>9760</v>
      </c>
      <c r="H465" s="20">
        <v>900257051</v>
      </c>
      <c r="I465" s="2" t="str">
        <f>+VLOOKUP(FACTURACION[[#This Row],[NIT]],TABLACLIENTE,2,FALSE)</f>
        <v>GRUPO GEMLSA SAS</v>
      </c>
      <c r="J465" s="2" t="s">
        <v>6</v>
      </c>
      <c r="K465" s="12" t="str">
        <f>+VLOOKUP(FACTURACION[[#This Row],[REFERENCIA]],CODINV,2,FALSE)</f>
        <v>REG.1813C C:3/4" R:6-15" O:1/2</v>
      </c>
      <c r="L465" s="12" t="str">
        <f>IF(VLOOKUP(FACTURACION[[#This Row],[REFERENCIA]],CODINV,3,FALSE)=0,"",VLOOKUP(FACTURACION[[#This Row],[REFERENCIA]],CODINV,3,FALSE))</f>
        <v/>
      </c>
      <c r="M465" s="12" t="str">
        <f>+VLOOKUP(FACTURACION[[#This Row],[REFERENCIA]],CODINV,4,FALSE)</f>
        <v>REGULADORES</v>
      </c>
      <c r="N465" s="12" t="str">
        <f>+VLOOKUP(FACTURACION[[#This Row],[REFERENCIA]],CODINV,5,FALSE)</f>
        <v>HONEYWELL</v>
      </c>
      <c r="O465" s="2">
        <v>1</v>
      </c>
      <c r="P465" s="23">
        <v>105000</v>
      </c>
      <c r="Q465" s="24">
        <f>+FACTURACION[[#This Row],[CANTIDAD]]*FACTURACION[[#This Row],[VR UNITARIO]]/1000</f>
        <v>105</v>
      </c>
      <c r="R465" s="3" t="str">
        <f>+VLOOKUP(FACTURACION[[#This Row],[NIT]],TABLACLIENTE,5,FALSE)</f>
        <v>BOGOTÁ D.C.</v>
      </c>
    </row>
    <row r="466" spans="3:18" s="11" customFormat="1" ht="11.25" customHeight="1">
      <c r="C466" s="13">
        <v>2013</v>
      </c>
      <c r="D466" s="17" t="s">
        <v>85</v>
      </c>
      <c r="E466" s="17">
        <f>MONTH(FACTURACION[[#This Row],[MES]]&amp;1)</f>
        <v>6</v>
      </c>
      <c r="F466" s="223">
        <f>DATE(FACTURACION[[#This Row],[AÑO]],FACTURACION[[#This Row],[Mes numero]],1)</f>
        <v>41426</v>
      </c>
      <c r="G466" s="159">
        <v>9709</v>
      </c>
      <c r="H466" s="20">
        <v>890500726</v>
      </c>
      <c r="I466" s="2" t="str">
        <f>+VLOOKUP(FACTURACION[[#This Row],[NIT]],TABLACLIENTE,2,FALSE)</f>
        <v>NORTESANTANDEREANA DE GAS S.A. E.S.P (NORGAS S.A. E.S.P.)</v>
      </c>
      <c r="J466" s="2" t="s">
        <v>6</v>
      </c>
      <c r="K466" s="12" t="str">
        <f>+VLOOKUP(FACTURACION[[#This Row],[REFERENCIA]],CODINV,2,FALSE)</f>
        <v>REG.1813C C:3/4" R:6-15" O:1/2</v>
      </c>
      <c r="L466" s="12" t="str">
        <f>IF(VLOOKUP(FACTURACION[[#This Row],[REFERENCIA]],CODINV,3,FALSE)=0,"",VLOOKUP(FACTURACION[[#This Row],[REFERENCIA]],CODINV,3,FALSE))</f>
        <v/>
      </c>
      <c r="M466" s="12" t="str">
        <f>+VLOOKUP(FACTURACION[[#This Row],[REFERENCIA]],CODINV,4,FALSE)</f>
        <v>REGULADORES</v>
      </c>
      <c r="N466" s="12" t="str">
        <f>+VLOOKUP(FACTURACION[[#This Row],[REFERENCIA]],CODINV,5,FALSE)</f>
        <v>HONEYWELL</v>
      </c>
      <c r="O466" s="2">
        <v>5</v>
      </c>
      <c r="P466" s="23">
        <v>105000</v>
      </c>
      <c r="Q466" s="24">
        <f>+FACTURACION[[#This Row],[CANTIDAD]]*FACTURACION[[#This Row],[VR UNITARIO]]/1000</f>
        <v>525</v>
      </c>
      <c r="R466" s="3" t="str">
        <f>+VLOOKUP(FACTURACION[[#This Row],[NIT]],TABLACLIENTE,5,FALSE)</f>
        <v>BUCARAMANGA</v>
      </c>
    </row>
    <row r="467" spans="3:18" s="11" customFormat="1" ht="11.25" customHeight="1">
      <c r="C467" s="13">
        <v>2013</v>
      </c>
      <c r="D467" s="17" t="s">
        <v>85</v>
      </c>
      <c r="E467" s="17">
        <f>MONTH(FACTURACION[[#This Row],[MES]]&amp;1)</f>
        <v>6</v>
      </c>
      <c r="F467" s="223">
        <f>DATE(FACTURACION[[#This Row],[AÑO]],FACTURACION[[#This Row],[Mes numero]],1)</f>
        <v>41426</v>
      </c>
      <c r="G467" s="159">
        <v>9753</v>
      </c>
      <c r="H467" s="20">
        <v>860510723</v>
      </c>
      <c r="I467" s="2" t="str">
        <f>+VLOOKUP(FACTURACION[[#This Row],[NIT]],TABLACLIENTE,2,FALSE)</f>
        <v>SAENA DE COLOMBIA S.A.</v>
      </c>
      <c r="J467" s="2" t="s">
        <v>6</v>
      </c>
      <c r="K467" s="12" t="str">
        <f>+VLOOKUP(FACTURACION[[#This Row],[REFERENCIA]],CODINV,2,FALSE)</f>
        <v>REG.1813C C:3/4" R:6-15" O:1/2</v>
      </c>
      <c r="L467" s="12" t="str">
        <f>IF(VLOOKUP(FACTURACION[[#This Row],[REFERENCIA]],CODINV,3,FALSE)=0,"",VLOOKUP(FACTURACION[[#This Row],[REFERENCIA]],CODINV,3,FALSE))</f>
        <v/>
      </c>
      <c r="M467" s="12" t="str">
        <f>+VLOOKUP(FACTURACION[[#This Row],[REFERENCIA]],CODINV,4,FALSE)</f>
        <v>REGULADORES</v>
      </c>
      <c r="N467" s="12" t="str">
        <f>+VLOOKUP(FACTURACION[[#This Row],[REFERENCIA]],CODINV,5,FALSE)</f>
        <v>HONEYWELL</v>
      </c>
      <c r="O467" s="2">
        <v>3</v>
      </c>
      <c r="P467" s="23">
        <v>87000</v>
      </c>
      <c r="Q467" s="24">
        <f>+FACTURACION[[#This Row],[CANTIDAD]]*FACTURACION[[#This Row],[VR UNITARIO]]/1000</f>
        <v>261</v>
      </c>
      <c r="R467" s="3" t="str">
        <f>+VLOOKUP(FACTURACION[[#This Row],[NIT]],TABLACLIENTE,5,FALSE)</f>
        <v>BOGOTÁ D.C.</v>
      </c>
    </row>
    <row r="468" spans="3:18" s="11" customFormat="1" ht="11.25" customHeight="1">
      <c r="C468" s="13">
        <v>2013</v>
      </c>
      <c r="D468" s="17" t="s">
        <v>85</v>
      </c>
      <c r="E468" s="17">
        <f>MONTH(FACTURACION[[#This Row],[MES]]&amp;1)</f>
        <v>6</v>
      </c>
      <c r="F468" s="223">
        <f>DATE(FACTURACION[[#This Row],[AÑO]],FACTURACION[[#This Row],[Mes numero]],1)</f>
        <v>41426</v>
      </c>
      <c r="G468" s="159">
        <v>9713</v>
      </c>
      <c r="H468" s="25">
        <v>830085008</v>
      </c>
      <c r="I468" s="3" t="str">
        <f>+VLOOKUP(FACTURACION[[#This Row],[NIT]],TABLACLIENTE,2,FALSE)</f>
        <v>COMBUSTIBLES UNIGAS S.A.S.</v>
      </c>
      <c r="J468" s="2" t="s">
        <v>6</v>
      </c>
      <c r="K468" s="12" t="str">
        <f>+VLOOKUP(FACTURACION[[#This Row],[REFERENCIA]],CODINV,2,FALSE)</f>
        <v>REG.1813C C:3/4" R:6-15" O:1/2</v>
      </c>
      <c r="L468" s="12" t="str">
        <f>IF(VLOOKUP(FACTURACION[[#This Row],[REFERENCIA]],CODINV,3,FALSE)=0,"",VLOOKUP(FACTURACION[[#This Row],[REFERENCIA]],CODINV,3,FALSE))</f>
        <v/>
      </c>
      <c r="M468" s="12" t="str">
        <f>+VLOOKUP(FACTURACION[[#This Row],[REFERENCIA]],CODINV,4,FALSE)</f>
        <v>REGULADORES</v>
      </c>
      <c r="N468" s="12" t="str">
        <f>+VLOOKUP(FACTURACION[[#This Row],[REFERENCIA]],CODINV,5,FALSE)</f>
        <v>HONEYWELL</v>
      </c>
      <c r="O468" s="2">
        <v>1</v>
      </c>
      <c r="P468" s="23">
        <v>84615</v>
      </c>
      <c r="Q468" s="24">
        <f>+FACTURACION[[#This Row],[CANTIDAD]]*FACTURACION[[#This Row],[VR UNITARIO]]/1000</f>
        <v>84.614999999999995</v>
      </c>
      <c r="R468" s="3" t="str">
        <f>+VLOOKUP(FACTURACION[[#This Row],[NIT]],TABLACLIENTE,5,FALSE)</f>
        <v>BOGOTÁ D.C.</v>
      </c>
    </row>
    <row r="469" spans="3:18" s="11" customFormat="1" ht="11.25" customHeight="1">
      <c r="C469" s="13">
        <v>2013</v>
      </c>
      <c r="D469" s="17" t="s">
        <v>85</v>
      </c>
      <c r="E469" s="17">
        <f>MONTH(FACTURACION[[#This Row],[MES]]&amp;1)</f>
        <v>6</v>
      </c>
      <c r="F469" s="223">
        <f>DATE(FACTURACION[[#This Row],[AÑO]],FACTURACION[[#This Row],[Mes numero]],1)</f>
        <v>41426</v>
      </c>
      <c r="G469" s="159">
        <v>9753</v>
      </c>
      <c r="H469" s="20">
        <v>860510723</v>
      </c>
      <c r="I469" s="2" t="str">
        <f>+VLOOKUP(FACTURACION[[#This Row],[NIT]],TABLACLIENTE,2,FALSE)</f>
        <v>SAENA DE COLOMBIA S.A.</v>
      </c>
      <c r="J469" s="2" t="s">
        <v>1265</v>
      </c>
      <c r="K469" s="12" t="str">
        <f>+VLOOKUP(FACTURACION[[#This Row],[REFERENCIA]],CODINV,2,FALSE)</f>
        <v>REG. 1813C C: 3/4" R: 6-15" O: 9/16</v>
      </c>
      <c r="L469" s="12" t="str">
        <f>IF(VLOOKUP(FACTURACION[[#This Row],[REFERENCIA]],CODINV,3,FALSE)=0,"",VLOOKUP(FACTURACION[[#This Row],[REFERENCIA]],CODINV,3,FALSE))</f>
        <v/>
      </c>
      <c r="M469" s="12" t="str">
        <f>+VLOOKUP(FACTURACION[[#This Row],[REFERENCIA]],CODINV,4,FALSE)</f>
        <v>REGULADORES</v>
      </c>
      <c r="N469" s="12" t="str">
        <f>+VLOOKUP(FACTURACION[[#This Row],[REFERENCIA]],CODINV,5,FALSE)</f>
        <v>HONEYWELL</v>
      </c>
      <c r="O469" s="2">
        <v>1</v>
      </c>
      <c r="P469" s="23">
        <v>87000</v>
      </c>
      <c r="Q469" s="24">
        <f>+FACTURACION[[#This Row],[CANTIDAD]]*FACTURACION[[#This Row],[VR UNITARIO]]/1000</f>
        <v>87</v>
      </c>
      <c r="R469" s="3" t="str">
        <f>+VLOOKUP(FACTURACION[[#This Row],[NIT]],TABLACLIENTE,5,FALSE)</f>
        <v>BOGOTÁ D.C.</v>
      </c>
    </row>
    <row r="470" spans="3:18" s="11" customFormat="1" ht="11.25" customHeight="1">
      <c r="C470" s="13">
        <v>2013</v>
      </c>
      <c r="D470" s="17" t="s">
        <v>85</v>
      </c>
      <c r="E470" s="17">
        <f>MONTH(FACTURACION[[#This Row],[MES]]&amp;1)</f>
        <v>6</v>
      </c>
      <c r="F470" s="223">
        <f>DATE(FACTURACION[[#This Row],[AÑO]],FACTURACION[[#This Row],[Mes numero]],1)</f>
        <v>41426</v>
      </c>
      <c r="G470" s="159">
        <v>9730</v>
      </c>
      <c r="H470" s="20">
        <v>800202395</v>
      </c>
      <c r="I470" s="2" t="str">
        <f>+VLOOKUP(FACTURACION[[#This Row],[NIT]],TABLACLIENTE,2,FALSE)</f>
        <v>EFIGAS GAS NATURAL S.A. E.S.P. (EFIGAS S.A. E.S.P.)</v>
      </c>
      <c r="J470" s="2" t="s">
        <v>5</v>
      </c>
      <c r="K470" s="12" t="str">
        <f>+VLOOKUP(FACTURACION[[#This Row],[REFERENCIA]],CODINV,2,FALSE)</f>
        <v>REG. 1800 CPB2 1 1-4· O: 5/16" R: STD</v>
      </c>
      <c r="L470" s="12" t="str">
        <f>IF(VLOOKUP(FACTURACION[[#This Row],[REFERENCIA]],CODINV,3,FALSE)=0,"",VLOOKUP(FACTURACION[[#This Row],[REFERENCIA]],CODINV,3,FALSE))</f>
        <v/>
      </c>
      <c r="M470" s="12" t="str">
        <f>+VLOOKUP(FACTURACION[[#This Row],[REFERENCIA]],CODINV,4,FALSE)</f>
        <v>REGULADORES</v>
      </c>
      <c r="N470" s="12" t="str">
        <f>+VLOOKUP(FACTURACION[[#This Row],[REFERENCIA]],CODINV,5,FALSE)</f>
        <v>HONEYWELL</v>
      </c>
      <c r="O470" s="2">
        <v>2</v>
      </c>
      <c r="P470" s="23">
        <v>430000</v>
      </c>
      <c r="Q470" s="24">
        <f>+FACTURACION[[#This Row],[CANTIDAD]]*FACTURACION[[#This Row],[VR UNITARIO]]/1000</f>
        <v>860</v>
      </c>
      <c r="R470" s="3" t="str">
        <f>+VLOOKUP(FACTURACION[[#This Row],[NIT]],TABLACLIENTE,5,FALSE)</f>
        <v>MANIZALES</v>
      </c>
    </row>
    <row r="471" spans="3:18" s="11" customFormat="1" ht="11.25" customHeight="1">
      <c r="C471" s="13">
        <v>2013</v>
      </c>
      <c r="D471" s="17" t="s">
        <v>85</v>
      </c>
      <c r="E471" s="17">
        <f>MONTH(FACTURACION[[#This Row],[MES]]&amp;1)</f>
        <v>6</v>
      </c>
      <c r="F471" s="223">
        <f>DATE(FACTURACION[[#This Row],[AÑO]],FACTURACION[[#This Row],[Mes numero]],1)</f>
        <v>41426</v>
      </c>
      <c r="G471" s="159">
        <v>9732</v>
      </c>
      <c r="H471" s="20">
        <v>800202395</v>
      </c>
      <c r="I471" s="2" t="str">
        <f>+VLOOKUP(FACTURACION[[#This Row],[NIT]],TABLACLIENTE,2,FALSE)</f>
        <v>EFIGAS GAS NATURAL S.A. E.S.P. (EFIGAS S.A. E.S.P.)</v>
      </c>
      <c r="J471" s="2" t="s">
        <v>5</v>
      </c>
      <c r="K471" s="12" t="str">
        <f>+VLOOKUP(FACTURACION[[#This Row],[REFERENCIA]],CODINV,2,FALSE)</f>
        <v>REG. 1800 CPB2 1 1-4· O: 5/16" R: STD</v>
      </c>
      <c r="L471" s="12" t="str">
        <f>IF(VLOOKUP(FACTURACION[[#This Row],[REFERENCIA]],CODINV,3,FALSE)=0,"",VLOOKUP(FACTURACION[[#This Row],[REFERENCIA]],CODINV,3,FALSE))</f>
        <v/>
      </c>
      <c r="M471" s="12" t="str">
        <f>+VLOOKUP(FACTURACION[[#This Row],[REFERENCIA]],CODINV,4,FALSE)</f>
        <v>REGULADORES</v>
      </c>
      <c r="N471" s="12" t="str">
        <f>+VLOOKUP(FACTURACION[[#This Row],[REFERENCIA]],CODINV,5,FALSE)</f>
        <v>HONEYWELL</v>
      </c>
      <c r="O471" s="2">
        <v>12</v>
      </c>
      <c r="P471" s="23">
        <v>430000</v>
      </c>
      <c r="Q471" s="24">
        <f>+FACTURACION[[#This Row],[CANTIDAD]]*FACTURACION[[#This Row],[VR UNITARIO]]/1000</f>
        <v>5160</v>
      </c>
      <c r="R471" s="3" t="str">
        <f>+VLOOKUP(FACTURACION[[#This Row],[NIT]],TABLACLIENTE,5,FALSE)</f>
        <v>MANIZALES</v>
      </c>
    </row>
    <row r="472" spans="3:18" s="11" customFormat="1" ht="11.25" customHeight="1">
      <c r="C472" s="13">
        <v>2013</v>
      </c>
      <c r="D472" s="17" t="s">
        <v>85</v>
      </c>
      <c r="E472" s="17">
        <f>MONTH(FACTURACION[[#This Row],[MES]]&amp;1)</f>
        <v>6</v>
      </c>
      <c r="F472" s="223">
        <f>DATE(FACTURACION[[#This Row],[AÑO]],FACTURACION[[#This Row],[Mes numero]],1)</f>
        <v>41426</v>
      </c>
      <c r="G472" s="159">
        <v>9754</v>
      </c>
      <c r="H472" s="20">
        <v>892115036</v>
      </c>
      <c r="I472" s="2" t="str">
        <f>+VLOOKUP(FACTURACION[[#This Row],[NIT]],TABLACLIENTE,2,FALSE)</f>
        <v>GASES DE LA GUAJIRA S.A. E. S. P. (GASGUAJIRA S.A. E.S.P.)</v>
      </c>
      <c r="J472" s="2" t="s">
        <v>5</v>
      </c>
      <c r="K472" s="12" t="str">
        <f>+VLOOKUP(FACTURACION[[#This Row],[REFERENCIA]],CODINV,2,FALSE)</f>
        <v>REG. 1800 CPB2 1 1-4· O: 5/16" R: STD</v>
      </c>
      <c r="L472" s="12" t="str">
        <f>IF(VLOOKUP(FACTURACION[[#This Row],[REFERENCIA]],CODINV,3,FALSE)=0,"",VLOOKUP(FACTURACION[[#This Row],[REFERENCIA]],CODINV,3,FALSE))</f>
        <v/>
      </c>
      <c r="M472" s="12" t="str">
        <f>+VLOOKUP(FACTURACION[[#This Row],[REFERENCIA]],CODINV,4,FALSE)</f>
        <v>REGULADORES</v>
      </c>
      <c r="N472" s="12" t="str">
        <f>+VLOOKUP(FACTURACION[[#This Row],[REFERENCIA]],CODINV,5,FALSE)</f>
        <v>HONEYWELL</v>
      </c>
      <c r="O472" s="2">
        <v>10</v>
      </c>
      <c r="P472" s="23">
        <v>467900</v>
      </c>
      <c r="Q472" s="24">
        <f>+FACTURACION[[#This Row],[CANTIDAD]]*FACTURACION[[#This Row],[VR UNITARIO]]/1000</f>
        <v>4679</v>
      </c>
      <c r="R472" s="3" t="str">
        <f>+VLOOKUP(FACTURACION[[#This Row],[NIT]],TABLACLIENTE,5,FALSE)</f>
        <v>RIOHACHA</v>
      </c>
    </row>
    <row r="473" spans="3:18" s="11" customFormat="1" ht="11.25" customHeight="1">
      <c r="C473" s="13">
        <v>2013</v>
      </c>
      <c r="D473" s="17" t="s">
        <v>85</v>
      </c>
      <c r="E473" s="17">
        <f>MONTH(FACTURACION[[#This Row],[MES]]&amp;1)</f>
        <v>6</v>
      </c>
      <c r="F473" s="223">
        <f>DATE(FACTURACION[[#This Row],[AÑO]],FACTURACION[[#This Row],[Mes numero]],1)</f>
        <v>41426</v>
      </c>
      <c r="G473" s="159">
        <v>9744</v>
      </c>
      <c r="H473" s="20">
        <v>890101691</v>
      </c>
      <c r="I473" s="2" t="str">
        <f>+VLOOKUP(FACTURACION[[#This Row],[NIT]],TABLACLIENTE,2,FALSE)</f>
        <v>GASES DEL CARIBE S.A.E.S.P. (GASCARIBE S.A E.S.P.)</v>
      </c>
      <c r="J473" s="2" t="s">
        <v>1245</v>
      </c>
      <c r="K473" s="12" t="str">
        <f>+VLOOKUP(FACTURACION[[#This Row],[REFERENCIA]],CODINV,2,FALSE)</f>
        <v>REG. 1883 CPB2 C: 1 1/4" O: 5/16 R:STD</v>
      </c>
      <c r="L473" s="12" t="str">
        <f>IF(VLOOKUP(FACTURACION[[#This Row],[REFERENCIA]],CODINV,3,FALSE)=0,"",VLOOKUP(FACTURACION[[#This Row],[REFERENCIA]],CODINV,3,FALSE))</f>
        <v/>
      </c>
      <c r="M473" s="12" t="str">
        <f>+VLOOKUP(FACTURACION[[#This Row],[REFERENCIA]],CODINV,4,FALSE)</f>
        <v>REGULADORES</v>
      </c>
      <c r="N473" s="12" t="str">
        <f>+VLOOKUP(FACTURACION[[#This Row],[REFERENCIA]],CODINV,5,FALSE)</f>
        <v>HONEYWELL</v>
      </c>
      <c r="O473" s="2">
        <v>10</v>
      </c>
      <c r="P473" s="23">
        <v>745422</v>
      </c>
      <c r="Q473" s="24">
        <f>+FACTURACION[[#This Row],[CANTIDAD]]*FACTURACION[[#This Row],[VR UNITARIO]]/1000</f>
        <v>7454.22</v>
      </c>
      <c r="R473" s="3" t="str">
        <f>+VLOOKUP(FACTURACION[[#This Row],[NIT]],TABLACLIENTE,5,FALSE)</f>
        <v>BARRANQUILLA</v>
      </c>
    </row>
    <row r="474" spans="3:18" s="11" customFormat="1" ht="11.25" customHeight="1">
      <c r="C474" s="13">
        <v>2013</v>
      </c>
      <c r="D474" s="17" t="s">
        <v>85</v>
      </c>
      <c r="E474" s="17">
        <f>MONTH(FACTURACION[[#This Row],[MES]]&amp;1)</f>
        <v>6</v>
      </c>
      <c r="F474" s="223">
        <f>DATE(FACTURACION[[#This Row],[AÑO]],FACTURACION[[#This Row],[Mes numero]],1)</f>
        <v>41426</v>
      </c>
      <c r="G474" s="159">
        <v>9722</v>
      </c>
      <c r="H474" s="20">
        <v>830014820</v>
      </c>
      <c r="I474" s="2" t="str">
        <f>+VLOOKUP(FACTURACION[[#This Row],[NIT]],TABLACLIENTE,2,FALSE)</f>
        <v>COMERCIALIZADORA MOYSE LTDA.</v>
      </c>
      <c r="J474" s="2" t="s">
        <v>90</v>
      </c>
      <c r="K474" s="12" t="str">
        <f>+VLOOKUP(FACTURACION[[#This Row],[REFERENCIA]],CODINV,2,FALSE)</f>
        <v>REG. 1813B C: 2" R: 14.5-28" O: 7/8"</v>
      </c>
      <c r="L474" s="12" t="str">
        <f>IF(VLOOKUP(FACTURACION[[#This Row],[REFERENCIA]],CODINV,3,FALSE)=0,"",VLOOKUP(FACTURACION[[#This Row],[REFERENCIA]],CODINV,3,FALSE))</f>
        <v/>
      </c>
      <c r="M474" s="12" t="str">
        <f>+VLOOKUP(FACTURACION[[#This Row],[REFERENCIA]],CODINV,4,FALSE)</f>
        <v>REGULADORES</v>
      </c>
      <c r="N474" s="12" t="str">
        <f>+VLOOKUP(FACTURACION[[#This Row],[REFERENCIA]],CODINV,5,FALSE)</f>
        <v>HONEYWELL</v>
      </c>
      <c r="O474" s="2">
        <v>1</v>
      </c>
      <c r="P474" s="23">
        <v>900000</v>
      </c>
      <c r="Q474" s="24">
        <f>+FACTURACION[[#This Row],[CANTIDAD]]*FACTURACION[[#This Row],[VR UNITARIO]]/1000</f>
        <v>900</v>
      </c>
      <c r="R474" s="3" t="str">
        <f>+VLOOKUP(FACTURACION[[#This Row],[NIT]],TABLACLIENTE,5,FALSE)</f>
        <v>BOGOTÁ D.C.</v>
      </c>
    </row>
    <row r="475" spans="3:18" s="11" customFormat="1" ht="11.25" customHeight="1">
      <c r="C475" s="13">
        <v>2013</v>
      </c>
      <c r="D475" s="17" t="s">
        <v>85</v>
      </c>
      <c r="E475" s="17">
        <f>MONTH(FACTURACION[[#This Row],[MES]]&amp;1)</f>
        <v>6</v>
      </c>
      <c r="F475" s="223">
        <f>DATE(FACTURACION[[#This Row],[AÑO]],FACTURACION[[#This Row],[Mes numero]],1)</f>
        <v>41426</v>
      </c>
      <c r="G475" s="159">
        <v>9712</v>
      </c>
      <c r="H475" s="20">
        <v>830064454</v>
      </c>
      <c r="I475" s="2" t="str">
        <f>+VLOOKUP(FACTURACION[[#This Row],[NIT]],TABLACLIENTE,2,FALSE)</f>
        <v>SOLGAS LTDA</v>
      </c>
      <c r="J475" s="2" t="s">
        <v>90</v>
      </c>
      <c r="K475" s="12" t="str">
        <f>+VLOOKUP(FACTURACION[[#This Row],[REFERENCIA]],CODINV,2,FALSE)</f>
        <v>REG. 1813B C: 2" R: 14.5-28" O: 7/8"</v>
      </c>
      <c r="L475" s="12" t="str">
        <f>IF(VLOOKUP(FACTURACION[[#This Row],[REFERENCIA]],CODINV,3,FALSE)=0,"",VLOOKUP(FACTURACION[[#This Row],[REFERENCIA]],CODINV,3,FALSE))</f>
        <v/>
      </c>
      <c r="M475" s="12" t="str">
        <f>+VLOOKUP(FACTURACION[[#This Row],[REFERENCIA]],CODINV,4,FALSE)</f>
        <v>REGULADORES</v>
      </c>
      <c r="N475" s="12" t="str">
        <f>+VLOOKUP(FACTURACION[[#This Row],[REFERENCIA]],CODINV,5,FALSE)</f>
        <v>HONEYWELL</v>
      </c>
      <c r="O475" s="2">
        <v>1</v>
      </c>
      <c r="P475" s="23">
        <v>950000</v>
      </c>
      <c r="Q475" s="24">
        <f>+FACTURACION[[#This Row],[CANTIDAD]]*FACTURACION[[#This Row],[VR UNITARIO]]/1000</f>
        <v>950</v>
      </c>
      <c r="R475" s="3" t="str">
        <f>+VLOOKUP(FACTURACION[[#This Row],[NIT]],TABLACLIENTE,5,FALSE)</f>
        <v>BOGOTÁ D.C.</v>
      </c>
    </row>
    <row r="476" spans="3:18" s="11" customFormat="1" ht="11.25" customHeight="1">
      <c r="C476" s="13">
        <v>2013</v>
      </c>
      <c r="D476" s="17" t="s">
        <v>85</v>
      </c>
      <c r="E476" s="17">
        <f>MONTH(FACTURACION[[#This Row],[MES]]&amp;1)</f>
        <v>6</v>
      </c>
      <c r="F476" s="223">
        <f>DATE(FACTURACION[[#This Row],[AÑO]],FACTURACION[[#This Row],[Mes numero]],1)</f>
        <v>41426</v>
      </c>
      <c r="G476" s="159">
        <v>9736</v>
      </c>
      <c r="H476" s="20">
        <v>800074033</v>
      </c>
      <c r="I476" s="2" t="str">
        <f>+VLOOKUP(FACTURACION[[#This Row],[NIT]],TABLACLIENTE,2,FALSE)</f>
        <v>COMPAÑIAS ASOCIADAS DE GAS S.A. E.S.P (ASOGAS SA ESP)</v>
      </c>
      <c r="J476" s="2" t="s">
        <v>28</v>
      </c>
      <c r="K476" s="12" t="str">
        <f>+VLOOKUP(FACTURACION[[#This Row],[REFERENCIA]],CODINV,2,FALSE)</f>
        <v>REGULADOR SR 113 3/4 R: 7-12 O:1/4</v>
      </c>
      <c r="L476" s="12" t="str">
        <f>IF(VLOOKUP(FACTURACION[[#This Row],[REFERENCIA]],CODINV,3,FALSE)=0,"",VLOOKUP(FACTURACION[[#This Row],[REFERENCIA]],CODINV,3,FALSE))</f>
        <v/>
      </c>
      <c r="M476" s="12" t="str">
        <f>+VLOOKUP(FACTURACION[[#This Row],[REFERENCIA]],CODINV,4,FALSE)</f>
        <v>REGULADORES</v>
      </c>
      <c r="N476" s="12" t="str">
        <f>+VLOOKUP(FACTURACION[[#This Row],[REFERENCIA]],CODINV,5,FALSE)</f>
        <v>HONEYWELL</v>
      </c>
      <c r="O476" s="2">
        <v>1</v>
      </c>
      <c r="P476" s="23">
        <v>90000</v>
      </c>
      <c r="Q476" s="24">
        <f>+FACTURACION[[#This Row],[CANTIDAD]]*FACTURACION[[#This Row],[VR UNITARIO]]/1000</f>
        <v>90</v>
      </c>
      <c r="R476" s="3" t="str">
        <f>+VLOOKUP(FACTURACION[[#This Row],[NIT]],TABLACLIENTE,5,FALSE)</f>
        <v>MOSQUERA</v>
      </c>
    </row>
    <row r="477" spans="3:18" s="11" customFormat="1" ht="11.25" customHeight="1">
      <c r="C477" s="13">
        <v>2013</v>
      </c>
      <c r="D477" s="17" t="s">
        <v>85</v>
      </c>
      <c r="E477" s="17">
        <f>MONTH(FACTURACION[[#This Row],[MES]]&amp;1)</f>
        <v>6</v>
      </c>
      <c r="F477" s="223">
        <f>DATE(FACTURACION[[#This Row],[AÑO]],FACTURACION[[#This Row],[Mes numero]],1)</f>
        <v>41426</v>
      </c>
      <c r="G477" s="159">
        <v>9757</v>
      </c>
      <c r="H477" s="20">
        <v>800074033</v>
      </c>
      <c r="I477" s="2" t="str">
        <f>+VLOOKUP(FACTURACION[[#This Row],[NIT]],TABLACLIENTE,2,FALSE)</f>
        <v>COMPAÑIAS ASOCIADAS DE GAS S.A. E.S.P (ASOGAS SA ESP)</v>
      </c>
      <c r="J477" s="2" t="s">
        <v>28</v>
      </c>
      <c r="K477" s="12" t="str">
        <f>+VLOOKUP(FACTURACION[[#This Row],[REFERENCIA]],CODINV,2,FALSE)</f>
        <v>REGULADOR SR 113 3/4 R: 7-12 O:1/4</v>
      </c>
      <c r="L477" s="12" t="str">
        <f>IF(VLOOKUP(FACTURACION[[#This Row],[REFERENCIA]],CODINV,3,FALSE)=0,"",VLOOKUP(FACTURACION[[#This Row],[REFERENCIA]],CODINV,3,FALSE))</f>
        <v/>
      </c>
      <c r="M477" s="12" t="str">
        <f>+VLOOKUP(FACTURACION[[#This Row],[REFERENCIA]],CODINV,4,FALSE)</f>
        <v>REGULADORES</v>
      </c>
      <c r="N477" s="12" t="str">
        <f>+VLOOKUP(FACTURACION[[#This Row],[REFERENCIA]],CODINV,5,FALSE)</f>
        <v>HONEYWELL</v>
      </c>
      <c r="O477" s="2">
        <v>1</v>
      </c>
      <c r="P477" s="23">
        <v>75000</v>
      </c>
      <c r="Q477" s="24">
        <f>+FACTURACION[[#This Row],[CANTIDAD]]*FACTURACION[[#This Row],[VR UNITARIO]]/1000</f>
        <v>75</v>
      </c>
      <c r="R477" s="3" t="str">
        <f>+VLOOKUP(FACTURACION[[#This Row],[NIT]],TABLACLIENTE,5,FALSE)</f>
        <v>MOSQUERA</v>
      </c>
    </row>
    <row r="478" spans="3:18" s="11" customFormat="1" ht="11.25" customHeight="1">
      <c r="C478" s="13">
        <v>2013</v>
      </c>
      <c r="D478" s="17" t="s">
        <v>85</v>
      </c>
      <c r="E478" s="17">
        <f>MONTH(FACTURACION[[#This Row],[MES]]&amp;1)</f>
        <v>6</v>
      </c>
      <c r="F478" s="223">
        <f>DATE(FACTURACION[[#This Row],[AÑO]],FACTURACION[[#This Row],[Mes numero]],1)</f>
        <v>41426</v>
      </c>
      <c r="G478" s="159">
        <v>9728</v>
      </c>
      <c r="H478" s="20">
        <v>800202395</v>
      </c>
      <c r="I478" s="2" t="str">
        <f>+VLOOKUP(FACTURACION[[#This Row],[NIT]],TABLACLIENTE,2,FALSE)</f>
        <v>EFIGAS GAS NATURAL S.A. E.S.P. (EFIGAS S.A. E.S.P.)</v>
      </c>
      <c r="J478" s="2" t="s">
        <v>63</v>
      </c>
      <c r="K478" s="12" t="str">
        <f>+VLOOKUP(FACTURACION[[#This Row],[REFERENCIA]],CODINV,2,FALSE)</f>
        <v>AFV 2" S300 FO</v>
      </c>
      <c r="L478" s="12" t="str">
        <f>IF(VLOOKUP(FACTURACION[[#This Row],[REFERENCIA]],CODINV,3,FALSE)=0,"",VLOOKUP(FACTURACION[[#This Row],[REFERENCIA]],CODINV,3,FALSE))</f>
        <v/>
      </c>
      <c r="M478" s="12" t="str">
        <f>+VLOOKUP(FACTURACION[[#This Row],[REFERENCIA]],CODINV,4,FALSE)</f>
        <v>REGULADORES</v>
      </c>
      <c r="N478" s="12" t="str">
        <f>+VLOOKUP(FACTURACION[[#This Row],[REFERENCIA]],CODINV,5,FALSE)</f>
        <v>HONEYWELL</v>
      </c>
      <c r="O478" s="2">
        <v>9</v>
      </c>
      <c r="P478" s="23">
        <v>1660092</v>
      </c>
      <c r="Q478" s="24">
        <f>+FACTURACION[[#This Row],[CANTIDAD]]*FACTURACION[[#This Row],[VR UNITARIO]]/1000</f>
        <v>14940.828</v>
      </c>
      <c r="R478" s="3" t="str">
        <f>+VLOOKUP(FACTURACION[[#This Row],[NIT]],TABLACLIENTE,5,FALSE)</f>
        <v>MANIZALES</v>
      </c>
    </row>
    <row r="479" spans="3:18" s="11" customFormat="1" ht="11.25" customHeight="1">
      <c r="C479" s="13">
        <v>2013</v>
      </c>
      <c r="D479" s="17" t="s">
        <v>85</v>
      </c>
      <c r="E479" s="17">
        <f>MONTH(FACTURACION[[#This Row],[MES]]&amp;1)</f>
        <v>6</v>
      </c>
      <c r="F479" s="223">
        <f>DATE(FACTURACION[[#This Row],[AÑO]],FACTURACION[[#This Row],[Mes numero]],1)</f>
        <v>41426</v>
      </c>
      <c r="G479" s="159">
        <v>9717</v>
      </c>
      <c r="H479" s="20">
        <v>892115036</v>
      </c>
      <c r="I479" s="2" t="str">
        <f>+VLOOKUP(FACTURACION[[#This Row],[NIT]],TABLACLIENTE,2,FALSE)</f>
        <v>GASES DE LA GUAJIRA S.A. E. S. P. (GASGUAJIRA S.A. E.S.P.)</v>
      </c>
      <c r="J479" s="2" t="s">
        <v>1259</v>
      </c>
      <c r="K479" s="12" t="str">
        <f>+VLOOKUP(FACTURACION[[#This Row],[REFERENCIA]],CODINV,2,FALSE)</f>
        <v>AFV 2" S600 R10%</v>
      </c>
      <c r="L479" s="12" t="str">
        <f>IF(VLOOKUP(FACTURACION[[#This Row],[REFERENCIA]],CODINV,3,FALSE)=0,"",VLOOKUP(FACTURACION[[#This Row],[REFERENCIA]],CODINV,3,FALSE))</f>
        <v/>
      </c>
      <c r="M479" s="12" t="str">
        <f>+VLOOKUP(FACTURACION[[#This Row],[REFERENCIA]],CODINV,4,FALSE)</f>
        <v>REGULADORES</v>
      </c>
      <c r="N479" s="12" t="str">
        <f>+VLOOKUP(FACTURACION[[#This Row],[REFERENCIA]],CODINV,5,FALSE)</f>
        <v>HONEYWELL</v>
      </c>
      <c r="O479" s="2">
        <v>2</v>
      </c>
      <c r="P479" s="23">
        <v>2953551</v>
      </c>
      <c r="Q479" s="24">
        <f>+FACTURACION[[#This Row],[CANTIDAD]]*FACTURACION[[#This Row],[VR UNITARIO]]/1000</f>
        <v>5907.1019999999999</v>
      </c>
      <c r="R479" s="3" t="str">
        <f>+VLOOKUP(FACTURACION[[#This Row],[NIT]],TABLACLIENTE,5,FALSE)</f>
        <v>RIOHACHA</v>
      </c>
    </row>
    <row r="480" spans="3:18" s="11" customFormat="1" ht="11.25" customHeight="1">
      <c r="C480" s="13">
        <v>2013</v>
      </c>
      <c r="D480" s="17" t="s">
        <v>85</v>
      </c>
      <c r="E480" s="17">
        <f>MONTH(FACTURACION[[#This Row],[MES]]&amp;1)</f>
        <v>6</v>
      </c>
      <c r="F480" s="223">
        <f>DATE(FACTURACION[[#This Row],[AÑO]],FACTURACION[[#This Row],[Mes numero]],1)</f>
        <v>41426</v>
      </c>
      <c r="G480" s="159">
        <v>9715</v>
      </c>
      <c r="H480" s="20">
        <v>830144426</v>
      </c>
      <c r="I480" s="2" t="str">
        <f>+VLOOKUP(FACTURACION[[#This Row],[NIT]],TABLACLIENTE,2,FALSE)</f>
        <v>DUARTECNICOS S.A.S.</v>
      </c>
      <c r="J480" s="2" t="s">
        <v>66</v>
      </c>
      <c r="K480" s="12" t="str">
        <f>+VLOOKUP(FACTURACION[[#This Row],[REFERENCIA]],CODINV,2,FALSE)</f>
        <v>AFV 2" S600 FO</v>
      </c>
      <c r="L480" s="12" t="str">
        <f>IF(VLOOKUP(FACTURACION[[#This Row],[REFERENCIA]],CODINV,3,FALSE)=0,"",VLOOKUP(FACTURACION[[#This Row],[REFERENCIA]],CODINV,3,FALSE))</f>
        <v/>
      </c>
      <c r="M480" s="12" t="str">
        <f>+VLOOKUP(FACTURACION[[#This Row],[REFERENCIA]],CODINV,4,FALSE)</f>
        <v>REGULADORES</v>
      </c>
      <c r="N480" s="12" t="str">
        <f>+VLOOKUP(FACTURACION[[#This Row],[REFERENCIA]],CODINV,5,FALSE)</f>
        <v>HONEYWELL</v>
      </c>
      <c r="O480" s="2">
        <v>2</v>
      </c>
      <c r="P480" s="23">
        <v>2420000</v>
      </c>
      <c r="Q480" s="24">
        <f>+FACTURACION[[#This Row],[CANTIDAD]]*FACTURACION[[#This Row],[VR UNITARIO]]/1000</f>
        <v>4840</v>
      </c>
      <c r="R480" s="3" t="str">
        <f>+VLOOKUP(FACTURACION[[#This Row],[NIT]],TABLACLIENTE,5,FALSE)</f>
        <v>BARRANQUILLA</v>
      </c>
    </row>
    <row r="481" spans="3:18" s="11" customFormat="1" ht="11.25" customHeight="1">
      <c r="C481" s="13">
        <v>2013</v>
      </c>
      <c r="D481" s="17" t="s">
        <v>85</v>
      </c>
      <c r="E481" s="17">
        <f>MONTH(FACTURACION[[#This Row],[MES]]&amp;1)</f>
        <v>6</v>
      </c>
      <c r="F481" s="223">
        <f>DATE(FACTURACION[[#This Row],[AÑO]],FACTURACION[[#This Row],[Mes numero]],1)</f>
        <v>41426</v>
      </c>
      <c r="G481" s="159">
        <v>9727</v>
      </c>
      <c r="H481" s="25">
        <v>891101577</v>
      </c>
      <c r="I481" s="3" t="str">
        <f>+VLOOKUP(FACTURACION[[#This Row],[NIT]],TABLACLIENTE,2,FALSE)</f>
        <v>ALCANOS DE COLOMBIA S.A. E.S.P</v>
      </c>
      <c r="J481" s="2" t="s">
        <v>24</v>
      </c>
      <c r="K481" s="12" t="str">
        <f>+VLOOKUP(FACTURACION[[#This Row],[REFERENCIA]],CODINV,2,FALSE)</f>
        <v>AFV 2" S300 F.O Y CL INS ZSC100</v>
      </c>
      <c r="L481" s="12" t="str">
        <f>IF(VLOOKUP(FACTURACION[[#This Row],[REFERENCIA]],CODINV,3,FALSE)=0,"",VLOOKUP(FACTURACION[[#This Row],[REFERENCIA]],CODINV,3,FALSE))</f>
        <v/>
      </c>
      <c r="M481" s="12" t="str">
        <f>+VLOOKUP(FACTURACION[[#This Row],[REFERENCIA]],CODINV,4,FALSE)</f>
        <v>REGULADORES</v>
      </c>
      <c r="N481" s="12" t="str">
        <f>+VLOOKUP(FACTURACION[[#This Row],[REFERENCIA]],CODINV,5,FALSE)</f>
        <v>HONEYWELL</v>
      </c>
      <c r="O481" s="2">
        <v>5</v>
      </c>
      <c r="P481" s="23">
        <v>3287281</v>
      </c>
      <c r="Q481" s="24">
        <f>+FACTURACION[[#This Row],[CANTIDAD]]*FACTURACION[[#This Row],[VR UNITARIO]]/1000</f>
        <v>16436.404999999999</v>
      </c>
      <c r="R481" s="3" t="str">
        <f>+VLOOKUP(FACTURACION[[#This Row],[NIT]],TABLACLIENTE,5,FALSE)</f>
        <v>NEIVA</v>
      </c>
    </row>
    <row r="482" spans="3:18" s="11" customFormat="1" ht="11.25" customHeight="1">
      <c r="C482" s="13">
        <v>2013</v>
      </c>
      <c r="D482" s="17" t="s">
        <v>85</v>
      </c>
      <c r="E482" s="17">
        <f>MONTH(FACTURACION[[#This Row],[MES]]&amp;1)</f>
        <v>6</v>
      </c>
      <c r="F482" s="223">
        <f>DATE(FACTURACION[[#This Row],[AÑO]],FACTURACION[[#This Row],[Mes numero]],1)</f>
        <v>41426</v>
      </c>
      <c r="G482" s="159">
        <v>9727</v>
      </c>
      <c r="H482" s="25">
        <v>891101577</v>
      </c>
      <c r="I482" s="3" t="str">
        <f>+VLOOKUP(FACTURACION[[#This Row],[NIT]],TABLACLIENTE,2,FALSE)</f>
        <v>ALCANOS DE COLOMBIA S.A. E.S.P</v>
      </c>
      <c r="J482" s="2" t="s">
        <v>24</v>
      </c>
      <c r="K482" s="12" t="str">
        <f>+VLOOKUP(FACTURACION[[#This Row],[REFERENCIA]],CODINV,2,FALSE)</f>
        <v>AFV 2" S300 F.O Y CL INS ZSC100</v>
      </c>
      <c r="L482" s="12" t="str">
        <f>IF(VLOOKUP(FACTURACION[[#This Row],[REFERENCIA]],CODINV,3,FALSE)=0,"",VLOOKUP(FACTURACION[[#This Row],[REFERENCIA]],CODINV,3,FALSE))</f>
        <v/>
      </c>
      <c r="M482" s="12" t="str">
        <f>+VLOOKUP(FACTURACION[[#This Row],[REFERENCIA]],CODINV,4,FALSE)</f>
        <v>REGULADORES</v>
      </c>
      <c r="N482" s="12" t="str">
        <f>+VLOOKUP(FACTURACION[[#This Row],[REFERENCIA]],CODINV,5,FALSE)</f>
        <v>HONEYWELL</v>
      </c>
      <c r="O482" s="2">
        <v>1</v>
      </c>
      <c r="P482" s="23">
        <v>3287281</v>
      </c>
      <c r="Q482" s="24">
        <f>+FACTURACION[[#This Row],[CANTIDAD]]*FACTURACION[[#This Row],[VR UNITARIO]]/1000</f>
        <v>3287.2809999999999</v>
      </c>
      <c r="R482" s="3" t="str">
        <f>+VLOOKUP(FACTURACION[[#This Row],[NIT]],TABLACLIENTE,5,FALSE)</f>
        <v>NEIVA</v>
      </c>
    </row>
    <row r="483" spans="3:18" s="11" customFormat="1" ht="11.25" customHeight="1">
      <c r="C483" s="13">
        <v>2013</v>
      </c>
      <c r="D483" s="17" t="s">
        <v>85</v>
      </c>
      <c r="E483" s="17">
        <f>MONTH(FACTURACION[[#This Row],[MES]]&amp;1)</f>
        <v>6</v>
      </c>
      <c r="F483" s="223">
        <f>DATE(FACTURACION[[#This Row],[AÑO]],FACTURACION[[#This Row],[Mes numero]],1)</f>
        <v>41426</v>
      </c>
      <c r="G483" s="159">
        <v>9727</v>
      </c>
      <c r="H483" s="25">
        <v>891101577</v>
      </c>
      <c r="I483" s="3" t="str">
        <f>+VLOOKUP(FACTURACION[[#This Row],[NIT]],TABLACLIENTE,2,FALSE)</f>
        <v>ALCANOS DE COLOMBIA S.A. E.S.P</v>
      </c>
      <c r="J483" s="2" t="s">
        <v>1014</v>
      </c>
      <c r="K483" s="12" t="str">
        <f>+VLOOKUP(FACTURACION[[#This Row],[REFERENCIA]],CODINV,2,FALSE)</f>
        <v>AFV 2" S600 FO Y CL INS ZSC100</v>
      </c>
      <c r="L483" s="12" t="str">
        <f>IF(VLOOKUP(FACTURACION[[#This Row],[REFERENCIA]],CODINV,3,FALSE)=0,"",VLOOKUP(FACTURACION[[#This Row],[REFERENCIA]],CODINV,3,FALSE))</f>
        <v/>
      </c>
      <c r="M483" s="12" t="str">
        <f>+VLOOKUP(FACTURACION[[#This Row],[REFERENCIA]],CODINV,4,FALSE)</f>
        <v>REGULADORES</v>
      </c>
      <c r="N483" s="12" t="str">
        <f>+VLOOKUP(FACTURACION[[#This Row],[REFERENCIA]],CODINV,5,FALSE)</f>
        <v>HONEYWELL</v>
      </c>
      <c r="O483" s="2">
        <v>2</v>
      </c>
      <c r="P483" s="23">
        <v>4314357</v>
      </c>
      <c r="Q483" s="24">
        <f>+FACTURACION[[#This Row],[CANTIDAD]]*FACTURACION[[#This Row],[VR UNITARIO]]/1000</f>
        <v>8628.7139999999999</v>
      </c>
      <c r="R483" s="3" t="str">
        <f>+VLOOKUP(FACTURACION[[#This Row],[NIT]],TABLACLIENTE,5,FALSE)</f>
        <v>NEIVA</v>
      </c>
    </row>
    <row r="484" spans="3:18" s="11" customFormat="1" ht="11.25" customHeight="1">
      <c r="C484" s="13">
        <v>2013</v>
      </c>
      <c r="D484" s="17" t="s">
        <v>85</v>
      </c>
      <c r="E484" s="17">
        <f>MONTH(FACTURACION[[#This Row],[MES]]&amp;1)</f>
        <v>6</v>
      </c>
      <c r="F484" s="223">
        <f>DATE(FACTURACION[[#This Row],[AÑO]],FACTURACION[[#This Row],[Mes numero]],1)</f>
        <v>41426</v>
      </c>
      <c r="G484" s="159">
        <v>9743</v>
      </c>
      <c r="H484" s="20">
        <v>890101691</v>
      </c>
      <c r="I484" s="2" t="str">
        <f>+VLOOKUP(FACTURACION[[#This Row],[NIT]],TABLACLIENTE,2,FALSE)</f>
        <v>GASES DEL CARIBE S.A.E.S.P. (GASCARIBE S.A E.S.P.)</v>
      </c>
      <c r="J484" s="2" t="s">
        <v>712</v>
      </c>
      <c r="K484" s="12" t="str">
        <f>+VLOOKUP(FACTURACION[[#This Row],[REFERENCIA]],CODINV,2,FALSE)</f>
        <v>AFV 4" S300 FO Y CL INS. ZSC100</v>
      </c>
      <c r="L484" s="12" t="str">
        <f>IF(VLOOKUP(FACTURACION[[#This Row],[REFERENCIA]],CODINV,3,FALSE)=0,"",VLOOKUP(FACTURACION[[#This Row],[REFERENCIA]],CODINV,3,FALSE))</f>
        <v/>
      </c>
      <c r="M484" s="12" t="str">
        <f>+VLOOKUP(FACTURACION[[#This Row],[REFERENCIA]],CODINV,4,FALSE)</f>
        <v>REGULADORES</v>
      </c>
      <c r="N484" s="12" t="str">
        <f>+VLOOKUP(FACTURACION[[#This Row],[REFERENCIA]],CODINV,5,FALSE)</f>
        <v>HONEYWELL</v>
      </c>
      <c r="O484" s="2">
        <v>2</v>
      </c>
      <c r="P484" s="23">
        <v>6246810</v>
      </c>
      <c r="Q484" s="24">
        <f>+FACTURACION[[#This Row],[CANTIDAD]]*FACTURACION[[#This Row],[VR UNITARIO]]/1000</f>
        <v>12493.62</v>
      </c>
      <c r="R484" s="3" t="str">
        <f>+VLOOKUP(FACTURACION[[#This Row],[NIT]],TABLACLIENTE,5,FALSE)</f>
        <v>BARRANQUILLA</v>
      </c>
    </row>
    <row r="485" spans="3:18" s="11" customFormat="1" ht="11.25" customHeight="1">
      <c r="C485" s="13">
        <v>2013</v>
      </c>
      <c r="D485" s="17" t="s">
        <v>85</v>
      </c>
      <c r="E485" s="17">
        <f>MONTH(FACTURACION[[#This Row],[MES]]&amp;1)</f>
        <v>6</v>
      </c>
      <c r="F485" s="223">
        <f>DATE(FACTURACION[[#This Row],[AÑO]],FACTURACION[[#This Row],[Mes numero]],1)</f>
        <v>41426</v>
      </c>
      <c r="G485" s="159">
        <v>9717</v>
      </c>
      <c r="H485" s="20">
        <v>892115036</v>
      </c>
      <c r="I485" s="2" t="str">
        <f>+VLOOKUP(FACTURACION[[#This Row],[NIT]],TABLACLIENTE,2,FALSE)</f>
        <v>GASES DE LA GUAJIRA S.A. E. S. P. (GASGUAJIRA S.A. E.S.P.)</v>
      </c>
      <c r="J485" s="2" t="s">
        <v>713</v>
      </c>
      <c r="K485" s="12" t="str">
        <f>+VLOOKUP(FACTURACION[[#This Row],[REFERENCIA]],CODINV,2,FALSE)</f>
        <v>CONTROL LOOP ZSC-100 BM COMPOSITE</v>
      </c>
      <c r="L485" s="12" t="str">
        <f>IF(VLOOKUP(FACTURACION[[#This Row],[REFERENCIA]],CODINV,3,FALSE)=0,"",VLOOKUP(FACTURACION[[#This Row],[REFERENCIA]],CODINV,3,FALSE))</f>
        <v/>
      </c>
      <c r="M485" s="12" t="str">
        <f>+VLOOKUP(FACTURACION[[#This Row],[REFERENCIA]],CODINV,4,FALSE)</f>
        <v>REGULADORES</v>
      </c>
      <c r="N485" s="12" t="str">
        <f>+VLOOKUP(FACTURACION[[#This Row],[REFERENCIA]],CODINV,5,FALSE)</f>
        <v>HONEYWELL</v>
      </c>
      <c r="O485" s="2">
        <v>1</v>
      </c>
      <c r="P485" s="23">
        <v>1910513</v>
      </c>
      <c r="Q485" s="24">
        <f>+FACTURACION[[#This Row],[CANTIDAD]]*FACTURACION[[#This Row],[VR UNITARIO]]/1000</f>
        <v>1910.5129999999999</v>
      </c>
      <c r="R485" s="3" t="str">
        <f>+VLOOKUP(FACTURACION[[#This Row],[NIT]],TABLACLIENTE,5,FALSE)</f>
        <v>RIOHACHA</v>
      </c>
    </row>
    <row r="486" spans="3:18" s="11" customFormat="1" ht="11.25" customHeight="1">
      <c r="C486" s="13">
        <v>2013</v>
      </c>
      <c r="D486" s="17" t="s">
        <v>85</v>
      </c>
      <c r="E486" s="17">
        <f>MONTH(FACTURACION[[#This Row],[MES]]&amp;1)</f>
        <v>6</v>
      </c>
      <c r="F486" s="223">
        <f>DATE(FACTURACION[[#This Row],[AÑO]],FACTURACION[[#This Row],[Mes numero]],1)</f>
        <v>41426</v>
      </c>
      <c r="G486" s="159">
        <v>9738</v>
      </c>
      <c r="H486" s="20">
        <v>800167643</v>
      </c>
      <c r="I486" s="2" t="str">
        <f>+VLOOKUP(FACTURACION[[#This Row],[NIT]],TABLACLIENTE,2,FALSE)</f>
        <v>GASES DE OCCIDENTE S.A. E.S.P. (GDO)</v>
      </c>
      <c r="J486" s="2" t="s">
        <v>65</v>
      </c>
      <c r="K486" s="12" t="str">
        <f>+VLOOKUP(FACTURACION[[#This Row],[REFERENCIA]],CODINV,2,FALSE)</f>
        <v>CONTROL LOOP ZSC-100 BM INSPIRATOR</v>
      </c>
      <c r="L486" s="12" t="str">
        <f>IF(VLOOKUP(FACTURACION[[#This Row],[REFERENCIA]],CODINV,3,FALSE)=0,"",VLOOKUP(FACTURACION[[#This Row],[REFERENCIA]],CODINV,3,FALSE))</f>
        <v/>
      </c>
      <c r="M486" s="12" t="str">
        <f>+VLOOKUP(FACTURACION[[#This Row],[REFERENCIA]],CODINV,4,FALSE)</f>
        <v>REGULADORES</v>
      </c>
      <c r="N486" s="12" t="str">
        <f>+VLOOKUP(FACTURACION[[#This Row],[REFERENCIA]],CODINV,5,FALSE)</f>
        <v>HONEYWELL</v>
      </c>
      <c r="O486" s="2">
        <v>2</v>
      </c>
      <c r="P486" s="23">
        <v>1585714</v>
      </c>
      <c r="Q486" s="24">
        <f>+FACTURACION[[#This Row],[CANTIDAD]]*FACTURACION[[#This Row],[VR UNITARIO]]/1000</f>
        <v>3171.4279999999999</v>
      </c>
      <c r="R486" s="3" t="str">
        <f>+VLOOKUP(FACTURACION[[#This Row],[NIT]],TABLACLIENTE,5,FALSE)</f>
        <v>CALI</v>
      </c>
    </row>
    <row r="487" spans="3:18" s="11" customFormat="1" ht="11.25" customHeight="1">
      <c r="C487" s="13">
        <v>2013</v>
      </c>
      <c r="D487" s="17" t="s">
        <v>85</v>
      </c>
      <c r="E487" s="17">
        <f>MONTH(FACTURACION[[#This Row],[MES]]&amp;1)</f>
        <v>6</v>
      </c>
      <c r="F487" s="223">
        <f>DATE(FACTURACION[[#This Row],[AÑO]],FACTURACION[[#This Row],[Mes numero]],1)</f>
        <v>41426</v>
      </c>
      <c r="G487" s="159">
        <v>9740</v>
      </c>
      <c r="H487" s="20">
        <v>890105526</v>
      </c>
      <c r="I487" s="2" t="str">
        <f>+VLOOKUP(FACTURACION[[#This Row],[NIT]],TABLACLIENTE,2,FALSE)</f>
        <v>PROMIGAS S.A. E.S.P.</v>
      </c>
      <c r="J487" s="2" t="s">
        <v>65</v>
      </c>
      <c r="K487" s="12" t="str">
        <f>+VLOOKUP(FACTURACION[[#This Row],[REFERENCIA]],CODINV,2,FALSE)</f>
        <v>CONTROL LOOP ZSC-100 BM INSPIRATOR</v>
      </c>
      <c r="L487" s="12" t="str">
        <f>IF(VLOOKUP(FACTURACION[[#This Row],[REFERENCIA]],CODINV,3,FALSE)=0,"",VLOOKUP(FACTURACION[[#This Row],[REFERENCIA]],CODINV,3,FALSE))</f>
        <v/>
      </c>
      <c r="M487" s="12" t="str">
        <f>+VLOOKUP(FACTURACION[[#This Row],[REFERENCIA]],CODINV,4,FALSE)</f>
        <v>REGULADORES</v>
      </c>
      <c r="N487" s="12" t="str">
        <f>+VLOOKUP(FACTURACION[[#This Row],[REFERENCIA]],CODINV,5,FALSE)</f>
        <v>HONEYWELL</v>
      </c>
      <c r="O487" s="2">
        <v>4</v>
      </c>
      <c r="P487" s="23">
        <v>1784531</v>
      </c>
      <c r="Q487" s="24">
        <f>+FACTURACION[[#This Row],[CANTIDAD]]*FACTURACION[[#This Row],[VR UNITARIO]]/1000</f>
        <v>7138.1239999999998</v>
      </c>
      <c r="R487" s="3" t="str">
        <f>+VLOOKUP(FACTURACION[[#This Row],[NIT]],TABLACLIENTE,5,FALSE)</f>
        <v>BARRANQUILLA</v>
      </c>
    </row>
    <row r="488" spans="3:18" s="11" customFormat="1" ht="11.25" customHeight="1">
      <c r="C488" s="13">
        <v>2013</v>
      </c>
      <c r="D488" s="17" t="s">
        <v>85</v>
      </c>
      <c r="E488" s="17">
        <f>MONTH(FACTURACION[[#This Row],[MES]]&amp;1)</f>
        <v>6</v>
      </c>
      <c r="F488" s="223">
        <f>DATE(FACTURACION[[#This Row],[AÑO]],FACTURACION[[#This Row],[Mes numero]],1)</f>
        <v>41426</v>
      </c>
      <c r="G488" s="159">
        <v>9737</v>
      </c>
      <c r="H488" s="20">
        <v>800167643</v>
      </c>
      <c r="I488" s="2" t="str">
        <f>+VLOOKUP(FACTURACION[[#This Row],[NIT]],TABLACLIENTE,2,FALSE)</f>
        <v>GASES DE OCCIDENTE S.A. E.S.P. (GDO)</v>
      </c>
      <c r="J488" s="2" t="s">
        <v>1253</v>
      </c>
      <c r="K488" s="12" t="str">
        <f>+VLOOKUP(FACTURACION[[#This Row],[REFERENCIA]],CODINV,2,FALSE)</f>
        <v>CONTROL LOOP ZSC-150 BM INSPIRATOR</v>
      </c>
      <c r="L488" s="12" t="str">
        <f>IF(VLOOKUP(FACTURACION[[#This Row],[REFERENCIA]],CODINV,3,FALSE)=0,"",VLOOKUP(FACTURACION[[#This Row],[REFERENCIA]],CODINV,3,FALSE))</f>
        <v/>
      </c>
      <c r="M488" s="12" t="str">
        <f>+VLOOKUP(FACTURACION[[#This Row],[REFERENCIA]],CODINV,4,FALSE)</f>
        <v>REGULADORES</v>
      </c>
      <c r="N488" s="12" t="str">
        <f>+VLOOKUP(FACTURACION[[#This Row],[REFERENCIA]],CODINV,5,FALSE)</f>
        <v>HONEYWELL</v>
      </c>
      <c r="O488" s="2">
        <v>10</v>
      </c>
      <c r="P488" s="23">
        <v>1585714</v>
      </c>
      <c r="Q488" s="24">
        <f>+FACTURACION[[#This Row],[CANTIDAD]]*FACTURACION[[#This Row],[VR UNITARIO]]/1000</f>
        <v>15857.14</v>
      </c>
      <c r="R488" s="3" t="str">
        <f>+VLOOKUP(FACTURACION[[#This Row],[NIT]],TABLACLIENTE,5,FALSE)</f>
        <v>CALI</v>
      </c>
    </row>
    <row r="489" spans="3:18" s="11" customFormat="1" ht="11.25" customHeight="1">
      <c r="C489" s="13">
        <v>2013</v>
      </c>
      <c r="D489" s="17" t="s">
        <v>85</v>
      </c>
      <c r="E489" s="17">
        <f>MONTH(FACTURACION[[#This Row],[MES]]&amp;1)</f>
        <v>6</v>
      </c>
      <c r="F489" s="223">
        <f>DATE(FACTURACION[[#This Row],[AÑO]],FACTURACION[[#This Row],[Mes numero]],1)</f>
        <v>41426</v>
      </c>
      <c r="G489" s="159">
        <v>9738</v>
      </c>
      <c r="H489" s="20">
        <v>800167643</v>
      </c>
      <c r="I489" s="2" t="str">
        <f>+VLOOKUP(FACTURACION[[#This Row],[NIT]],TABLACLIENTE,2,FALSE)</f>
        <v>GASES DE OCCIDENTE S.A. E.S.P. (GDO)</v>
      </c>
      <c r="J489" s="2" t="s">
        <v>1253</v>
      </c>
      <c r="K489" s="12" t="str">
        <f>+VLOOKUP(FACTURACION[[#This Row],[REFERENCIA]],CODINV,2,FALSE)</f>
        <v>CONTROL LOOP ZSC-150 BM INSPIRATOR</v>
      </c>
      <c r="L489" s="12" t="str">
        <f>IF(VLOOKUP(FACTURACION[[#This Row],[REFERENCIA]],CODINV,3,FALSE)=0,"",VLOOKUP(FACTURACION[[#This Row],[REFERENCIA]],CODINV,3,FALSE))</f>
        <v/>
      </c>
      <c r="M489" s="12" t="str">
        <f>+VLOOKUP(FACTURACION[[#This Row],[REFERENCIA]],CODINV,4,FALSE)</f>
        <v>REGULADORES</v>
      </c>
      <c r="N489" s="12" t="str">
        <f>+VLOOKUP(FACTURACION[[#This Row],[REFERENCIA]],CODINV,5,FALSE)</f>
        <v>HONEYWELL</v>
      </c>
      <c r="O489" s="2">
        <v>6</v>
      </c>
      <c r="P489" s="23">
        <v>1585714</v>
      </c>
      <c r="Q489" s="24">
        <f>+FACTURACION[[#This Row],[CANTIDAD]]*FACTURACION[[#This Row],[VR UNITARIO]]/1000</f>
        <v>9514.2839999999997</v>
      </c>
      <c r="R489" s="3" t="str">
        <f>+VLOOKUP(FACTURACION[[#This Row],[NIT]],TABLACLIENTE,5,FALSE)</f>
        <v>CALI</v>
      </c>
    </row>
    <row r="490" spans="3:18" s="11" customFormat="1" ht="11.25" customHeight="1">
      <c r="C490" s="13">
        <v>2013</v>
      </c>
      <c r="D490" s="17" t="s">
        <v>85</v>
      </c>
      <c r="E490" s="17">
        <f>MONTH(FACTURACION[[#This Row],[MES]]&amp;1)</f>
        <v>6</v>
      </c>
      <c r="F490" s="223">
        <f>DATE(FACTURACION[[#This Row],[AÑO]],FACTURACION[[#This Row],[Mes numero]],1)</f>
        <v>41426</v>
      </c>
      <c r="G490" s="159">
        <v>9742</v>
      </c>
      <c r="H490" s="20">
        <v>800167643</v>
      </c>
      <c r="I490" s="2" t="str">
        <f>+VLOOKUP(FACTURACION[[#This Row],[NIT]],TABLACLIENTE,2,FALSE)</f>
        <v>GASES DE OCCIDENTE S.A. E.S.P. (GDO)</v>
      </c>
      <c r="J490" s="2" t="s">
        <v>714</v>
      </c>
      <c r="K490" s="12" t="str">
        <f>+VLOOKUP(FACTURACION[[#This Row],[REFERENCIA]],CODINV,2,FALSE)</f>
        <v>PILOTO ZSC 100</v>
      </c>
      <c r="L490" s="12" t="str">
        <f>IF(VLOOKUP(FACTURACION[[#This Row],[REFERENCIA]],CODINV,3,FALSE)=0,"",VLOOKUP(FACTURACION[[#This Row],[REFERENCIA]],CODINV,3,FALSE))</f>
        <v>RRAC102A1A1A1</v>
      </c>
      <c r="M490" s="12" t="str">
        <f>+VLOOKUP(FACTURACION[[#This Row],[REFERENCIA]],CODINV,4,FALSE)</f>
        <v>REGULADORES</v>
      </c>
      <c r="N490" s="12" t="str">
        <f>+VLOOKUP(FACTURACION[[#This Row],[REFERENCIA]],CODINV,5,FALSE)</f>
        <v>HONEYWELL</v>
      </c>
      <c r="O490" s="2">
        <v>1</v>
      </c>
      <c r="P490" s="23">
        <v>1108581</v>
      </c>
      <c r="Q490" s="24">
        <f>+FACTURACION[[#This Row],[CANTIDAD]]*FACTURACION[[#This Row],[VR UNITARIO]]/1000</f>
        <v>1108.5809999999999</v>
      </c>
      <c r="R490" s="3" t="str">
        <f>+VLOOKUP(FACTURACION[[#This Row],[NIT]],TABLACLIENTE,5,FALSE)</f>
        <v>CALI</v>
      </c>
    </row>
    <row r="491" spans="3:18" s="11" customFormat="1" ht="11.25" customHeight="1">
      <c r="C491" s="13">
        <v>2013</v>
      </c>
      <c r="D491" s="17" t="s">
        <v>85</v>
      </c>
      <c r="E491" s="17">
        <f>MONTH(FACTURACION[[#This Row],[MES]]&amp;1)</f>
        <v>6</v>
      </c>
      <c r="F491" s="223">
        <f>DATE(FACTURACION[[#This Row],[AÑO]],FACTURACION[[#This Row],[Mes numero]],1)</f>
        <v>41426</v>
      </c>
      <c r="G491" s="159">
        <v>9742</v>
      </c>
      <c r="H491" s="20">
        <v>800167643</v>
      </c>
      <c r="I491" s="2" t="str">
        <f>+VLOOKUP(FACTURACION[[#This Row],[NIT]],TABLACLIENTE,2,FALSE)</f>
        <v>GASES DE OCCIDENTE S.A. E.S.P. (GDO)</v>
      </c>
      <c r="J491" s="2" t="s">
        <v>715</v>
      </c>
      <c r="K491" s="12" t="str">
        <f>+VLOOKUP(FACTURACION[[#This Row],[REFERENCIA]],CODINV,2,FALSE)</f>
        <v>PILOTO ZSC 150</v>
      </c>
      <c r="L491" s="12" t="str">
        <f>IF(VLOOKUP(FACTURACION[[#This Row],[REFERENCIA]],CODINV,3,FALSE)=0,"",VLOOKUP(FACTURACION[[#This Row],[REFERENCIA]],CODINV,3,FALSE))</f>
        <v>RRAD102A1A1A1</v>
      </c>
      <c r="M491" s="12" t="str">
        <f>+VLOOKUP(FACTURACION[[#This Row],[REFERENCIA]],CODINV,4,FALSE)</f>
        <v>REGULADORES</v>
      </c>
      <c r="N491" s="12" t="str">
        <f>+VLOOKUP(FACTURACION[[#This Row],[REFERENCIA]],CODINV,5,FALSE)</f>
        <v>HONEYWELL</v>
      </c>
      <c r="O491" s="2">
        <v>1</v>
      </c>
      <c r="P491" s="23">
        <v>1149646</v>
      </c>
      <c r="Q491" s="24">
        <f>+FACTURACION[[#This Row],[CANTIDAD]]*FACTURACION[[#This Row],[VR UNITARIO]]/1000</f>
        <v>1149.646</v>
      </c>
      <c r="R491" s="3" t="str">
        <f>+VLOOKUP(FACTURACION[[#This Row],[NIT]],TABLACLIENTE,5,FALSE)</f>
        <v>CALI</v>
      </c>
    </row>
    <row r="492" spans="3:18" s="11" customFormat="1" ht="11.25" customHeight="1">
      <c r="C492" s="13">
        <v>2013</v>
      </c>
      <c r="D492" s="17" t="s">
        <v>85</v>
      </c>
      <c r="E492" s="17">
        <f>MONTH(FACTURACION[[#This Row],[MES]]&amp;1)</f>
        <v>6</v>
      </c>
      <c r="F492" s="223">
        <f>DATE(FACTURACION[[#This Row],[AÑO]],FACTURACION[[#This Row],[Mes numero]],1)</f>
        <v>41426</v>
      </c>
      <c r="G492" s="159">
        <v>9702</v>
      </c>
      <c r="H492" s="20">
        <v>890503900</v>
      </c>
      <c r="I492" s="2" t="str">
        <f>+VLOOKUP(FACTURACION[[#This Row],[NIT]],TABLACLIENTE,2,FALSE)</f>
        <v>GASES DEL ORIENTE S.A. E.S.P.</v>
      </c>
      <c r="J492" s="2" t="s">
        <v>244</v>
      </c>
      <c r="K492" s="12" t="str">
        <f>+VLOOKUP(FACTURACION[[#This Row],[REFERENCIA]],CODINV,2,FALSE)</f>
        <v>PILOTO ZSC 320-100</v>
      </c>
      <c r="L492" s="12" t="str">
        <f>IF(VLOOKUP(FACTURACION[[#This Row],[REFERENCIA]],CODINV,3,FALSE)=0,"",VLOOKUP(FACTURACION[[#This Row],[REFERENCIA]],CODINV,3,FALSE))</f>
        <v>RRAE103A1A1A1</v>
      </c>
      <c r="M492" s="12" t="str">
        <f>+VLOOKUP(FACTURACION[[#This Row],[REFERENCIA]],CODINV,4,FALSE)</f>
        <v>REGULADORES</v>
      </c>
      <c r="N492" s="12" t="str">
        <f>+VLOOKUP(FACTURACION[[#This Row],[REFERENCIA]],CODINV,5,FALSE)</f>
        <v>HONEYWELL</v>
      </c>
      <c r="O492" s="2">
        <v>3</v>
      </c>
      <c r="P492" s="23">
        <v>1169266</v>
      </c>
      <c r="Q492" s="24">
        <f>+FACTURACION[[#This Row],[CANTIDAD]]*FACTURACION[[#This Row],[VR UNITARIO]]/1000</f>
        <v>3507.7979999999998</v>
      </c>
      <c r="R492" s="3" t="str">
        <f>+VLOOKUP(FACTURACION[[#This Row],[NIT]],TABLACLIENTE,5,FALSE)</f>
        <v>CUCUTA</v>
      </c>
    </row>
    <row r="493" spans="3:18" s="11" customFormat="1" ht="11.25" customHeight="1">
      <c r="C493" s="13">
        <v>2013</v>
      </c>
      <c r="D493" s="17" t="s">
        <v>85</v>
      </c>
      <c r="E493" s="17">
        <f>MONTH(FACTURACION[[#This Row],[MES]]&amp;1)</f>
        <v>6</v>
      </c>
      <c r="F493" s="223">
        <f>DATE(FACTURACION[[#This Row],[AÑO]],FACTURACION[[#This Row],[Mes numero]],1)</f>
        <v>41426</v>
      </c>
      <c r="G493" s="159">
        <v>9735</v>
      </c>
      <c r="H493" s="20">
        <v>800167643</v>
      </c>
      <c r="I493" s="2" t="str">
        <f>+VLOOKUP(FACTURACION[[#This Row],[NIT]],TABLACLIENTE,2,FALSE)</f>
        <v>GASES DE OCCIDENTE S.A. E.S.P. (GDO)</v>
      </c>
      <c r="J493" s="2" t="s">
        <v>1264</v>
      </c>
      <c r="K493" s="12" t="str">
        <f>+VLOOKUP(FACTURACION[[#This Row],[REFERENCIA]],CODINV,2,FALSE)</f>
        <v>CARTUCHO 6GT AGTS 720 # 45</v>
      </c>
      <c r="L493" s="12" t="str">
        <f>IF(VLOOKUP(FACTURACION[[#This Row],[REFERENCIA]],CODINV,3,FALSE)=0,"",VLOOKUP(FACTURACION[[#This Row],[REFERENCIA]],CODINV,3,FALSE))</f>
        <v/>
      </c>
      <c r="M493" s="12" t="str">
        <f>+VLOOKUP(FACTURACION[[#This Row],[REFERENCIA]],CODINV,4,FALSE)</f>
        <v>REPUESTOS Y ACCESORIOS</v>
      </c>
      <c r="N493" s="12" t="str">
        <f>+VLOOKUP(FACTURACION[[#This Row],[REFERENCIA]],CODINV,5,FALSE)</f>
        <v>HONEYWELL</v>
      </c>
      <c r="O493" s="2">
        <v>1</v>
      </c>
      <c r="P493" s="23">
        <v>10456665</v>
      </c>
      <c r="Q493" s="24">
        <f>+FACTURACION[[#This Row],[CANTIDAD]]*FACTURACION[[#This Row],[VR UNITARIO]]/1000</f>
        <v>10456.665000000001</v>
      </c>
      <c r="R493" s="3" t="str">
        <f>+VLOOKUP(FACTURACION[[#This Row],[NIT]],TABLACLIENTE,5,FALSE)</f>
        <v>CALI</v>
      </c>
    </row>
    <row r="494" spans="3:18" s="11" customFormat="1" ht="11.25" customHeight="1">
      <c r="C494" s="13">
        <v>2013</v>
      </c>
      <c r="D494" s="17" t="s">
        <v>85</v>
      </c>
      <c r="E494" s="17">
        <f>MONTH(FACTURACION[[#This Row],[MES]]&amp;1)</f>
        <v>6</v>
      </c>
      <c r="F494" s="223">
        <f>DATE(FACTURACION[[#This Row],[AÑO]],FACTURACION[[#This Row],[Mes numero]],1)</f>
        <v>41426</v>
      </c>
      <c r="G494" s="159">
        <v>9759</v>
      </c>
      <c r="H494" s="20">
        <v>900257051</v>
      </c>
      <c r="I494" s="2" t="str">
        <f>+VLOOKUP(FACTURACION[[#This Row],[NIT]],TABLACLIENTE,2,FALSE)</f>
        <v>GRUPO GEMLSA SAS</v>
      </c>
      <c r="J494" s="2" t="s">
        <v>595</v>
      </c>
      <c r="K494" s="12" t="str">
        <f>+VLOOKUP(FACTURACION[[#This Row],[REFERENCIA]],CODINV,2,FALSE)</f>
        <v>ORIFICE VALVE, 1/4". THE ALUMINUM ORIFICE WILL BE DYED YELLOW.</v>
      </c>
      <c r="L494" s="12" t="str">
        <f>IF(VLOOKUP(FACTURACION[[#This Row],[REFERENCIA]],CODINV,3,FALSE)=0,"",VLOOKUP(FACTURACION[[#This Row],[REFERENCIA]],CODINV,3,FALSE))</f>
        <v>72494P021</v>
      </c>
      <c r="M494" s="12" t="str">
        <f>+VLOOKUP(FACTURACION[[#This Row],[REFERENCIA]],CODINV,4,FALSE)</f>
        <v>REPUESTOS Y ACCESORIOS</v>
      </c>
      <c r="N494" s="12" t="str">
        <f>+VLOOKUP(FACTURACION[[#This Row],[REFERENCIA]],CODINV,5,FALSE)</f>
        <v>HONEYWELL</v>
      </c>
      <c r="O494" s="2">
        <v>1</v>
      </c>
      <c r="P494" s="23">
        <v>15000</v>
      </c>
      <c r="Q494" s="24">
        <f>+FACTURACION[[#This Row],[CANTIDAD]]*FACTURACION[[#This Row],[VR UNITARIO]]/1000</f>
        <v>15</v>
      </c>
      <c r="R494" s="3" t="str">
        <f>+VLOOKUP(FACTURACION[[#This Row],[NIT]],TABLACLIENTE,5,FALSE)</f>
        <v>BOGOTÁ D.C.</v>
      </c>
    </row>
    <row r="495" spans="3:18" s="11" customFormat="1" ht="11.25" customHeight="1">
      <c r="C495" s="13">
        <v>2013</v>
      </c>
      <c r="D495" s="17" t="s">
        <v>85</v>
      </c>
      <c r="E495" s="17">
        <f>MONTH(FACTURACION[[#This Row],[MES]]&amp;1)</f>
        <v>6</v>
      </c>
      <c r="F495" s="223">
        <f>DATE(FACTURACION[[#This Row],[AÑO]],FACTURACION[[#This Row],[Mes numero]],1)</f>
        <v>41426</v>
      </c>
      <c r="G495" s="159">
        <v>9742</v>
      </c>
      <c r="H495" s="20">
        <v>800167643</v>
      </c>
      <c r="I495" s="2" t="str">
        <f>+VLOOKUP(FACTURACION[[#This Row],[NIT]],TABLACLIENTE,2,FALSE)</f>
        <v>GASES DE OCCIDENTE S.A. E.S.P. (GDO)</v>
      </c>
      <c r="J495" s="2" t="s">
        <v>976</v>
      </c>
      <c r="K495" s="12" t="str">
        <f>+VLOOKUP(FACTURACION[[#This Row],[REFERENCIA]],CODINV,2,FALSE)</f>
        <v>PILOT CASE KIT 16-30·,IRV</v>
      </c>
      <c r="L495" s="12" t="str">
        <f>IF(VLOOKUP(FACTURACION[[#This Row],[REFERENCIA]],CODINV,3,FALSE)=0,"",VLOOKUP(FACTURACION[[#This Row],[REFERENCIA]],CODINV,3,FALSE))</f>
        <v/>
      </c>
      <c r="M495" s="12" t="str">
        <f>+VLOOKUP(FACTURACION[[#This Row],[REFERENCIA]],CODINV,4,FALSE)</f>
        <v>REPUESTOS Y ACCESORIOS</v>
      </c>
      <c r="N495" s="12" t="str">
        <f>+VLOOKUP(FACTURACION[[#This Row],[REFERENCIA]],CODINV,5,FALSE)</f>
        <v>HONEYWELL</v>
      </c>
      <c r="O495" s="2">
        <v>3</v>
      </c>
      <c r="P495" s="23">
        <v>369527</v>
      </c>
      <c r="Q495" s="24">
        <f>+FACTURACION[[#This Row],[CANTIDAD]]*FACTURACION[[#This Row],[VR UNITARIO]]/1000</f>
        <v>1108.5809999999999</v>
      </c>
      <c r="R495" s="3" t="str">
        <f>+VLOOKUP(FACTURACION[[#This Row],[NIT]],TABLACLIENTE,5,FALSE)</f>
        <v>CALI</v>
      </c>
    </row>
    <row r="496" spans="3:18" s="11" customFormat="1" ht="11.25" customHeight="1">
      <c r="C496" s="13">
        <v>2013</v>
      </c>
      <c r="D496" s="17" t="s">
        <v>85</v>
      </c>
      <c r="E496" s="17">
        <f>MONTH(FACTURACION[[#This Row],[MES]]&amp;1)</f>
        <v>6</v>
      </c>
      <c r="F496" s="223">
        <f>DATE(FACTURACION[[#This Row],[AÑO]],FACTURACION[[#This Row],[Mes numero]],1)</f>
        <v>41426</v>
      </c>
      <c r="G496" s="159">
        <v>9704</v>
      </c>
      <c r="H496" s="20">
        <v>890503900</v>
      </c>
      <c r="I496" s="2" t="str">
        <f>+VLOOKUP(FACTURACION[[#This Row],[NIT]],TABLACLIENTE,2,FALSE)</f>
        <v>GASES DEL ORIENTE S.A. E.S.P.</v>
      </c>
      <c r="J496" s="2" t="s">
        <v>591</v>
      </c>
      <c r="K496" s="12" t="str">
        <f>+VLOOKUP(FACTURACION[[#This Row],[REFERENCIA]],CODINV,2,FALSE)</f>
        <v>SPRING ZSC PILOT CODE WH/100-225</v>
      </c>
      <c r="L496" s="12" t="str">
        <f>IF(VLOOKUP(FACTURACION[[#This Row],[REFERENCIA]],CODINV,3,FALSE)=0,"",VLOOKUP(FACTURACION[[#This Row],[REFERENCIA]],CODINV,3,FALSE))</f>
        <v>71411P009</v>
      </c>
      <c r="M496" s="12" t="str">
        <f>+VLOOKUP(FACTURACION[[#This Row],[REFERENCIA]],CODINV,4,FALSE)</f>
        <v>REPUESTOS Y ACCESORIOS</v>
      </c>
      <c r="N496" s="12" t="str">
        <f>+VLOOKUP(FACTURACION[[#This Row],[REFERENCIA]],CODINV,5,FALSE)</f>
        <v>HONEYWELL</v>
      </c>
      <c r="O496" s="2">
        <v>3</v>
      </c>
      <c r="P496" s="23">
        <v>47890</v>
      </c>
      <c r="Q496" s="24">
        <f>+FACTURACION[[#This Row],[CANTIDAD]]*FACTURACION[[#This Row],[VR UNITARIO]]/1000</f>
        <v>143.66999999999999</v>
      </c>
      <c r="R496" s="3" t="str">
        <f>+VLOOKUP(FACTURACION[[#This Row],[NIT]],TABLACLIENTE,5,FALSE)</f>
        <v>CUCUTA</v>
      </c>
    </row>
    <row r="497" spans="3:18" s="11" customFormat="1" ht="11.25" customHeight="1">
      <c r="C497" s="13">
        <v>2013</v>
      </c>
      <c r="D497" s="17" t="s">
        <v>85</v>
      </c>
      <c r="E497" s="17">
        <f>MONTH(FACTURACION[[#This Row],[MES]]&amp;1)</f>
        <v>6</v>
      </c>
      <c r="F497" s="223">
        <f>DATE(FACTURACION[[#This Row],[AÑO]],FACTURACION[[#This Row],[Mes numero]],1)</f>
        <v>41426</v>
      </c>
      <c r="G497" s="159">
        <v>9745</v>
      </c>
      <c r="H497" s="20">
        <v>890101691</v>
      </c>
      <c r="I497" s="2" t="str">
        <f>+VLOOKUP(FACTURACION[[#This Row],[NIT]],TABLACLIENTE,2,FALSE)</f>
        <v>GASES DEL CARIBE S.A.E.S.P. (GASCARIBE S.A E.S.P.)</v>
      </c>
      <c r="J497" s="2" t="s">
        <v>277</v>
      </c>
      <c r="K497" s="12" t="str">
        <f>+VLOOKUP(FACTURACION[[#This Row],[REFERENCIA]],CODINV,2,FALSE)</f>
        <v>ORIFICIO 3/32"</v>
      </c>
      <c r="L497" s="12" t="str">
        <f>IF(VLOOKUP(FACTURACION[[#This Row],[REFERENCIA]],CODINV,3,FALSE)=0,"",VLOOKUP(FACTURACION[[#This Row],[REFERENCIA]],CODINV,3,FALSE))</f>
        <v>70033P001</v>
      </c>
      <c r="M497" s="12" t="str">
        <f>+VLOOKUP(FACTURACION[[#This Row],[REFERENCIA]],CODINV,4,FALSE)</f>
        <v>REPUESTOS Y ACCESORIOS</v>
      </c>
      <c r="N497" s="12" t="str">
        <f>+VLOOKUP(FACTURACION[[#This Row],[REFERENCIA]],CODINV,5,FALSE)</f>
        <v>HONEYWELL</v>
      </c>
      <c r="O497" s="2">
        <v>30</v>
      </c>
      <c r="P497" s="23">
        <v>17111</v>
      </c>
      <c r="Q497" s="24">
        <f>+FACTURACION[[#This Row],[CANTIDAD]]*FACTURACION[[#This Row],[VR UNITARIO]]/1000</f>
        <v>513.33000000000004</v>
      </c>
      <c r="R497" s="3" t="str">
        <f>+VLOOKUP(FACTURACION[[#This Row],[NIT]],TABLACLIENTE,5,FALSE)</f>
        <v>BARRANQUILLA</v>
      </c>
    </row>
    <row r="498" spans="3:18" s="11" customFormat="1" ht="11.25" customHeight="1">
      <c r="C498" s="13">
        <v>2013</v>
      </c>
      <c r="D498" s="17" t="s">
        <v>85</v>
      </c>
      <c r="E498" s="17">
        <f>MONTH(FACTURACION[[#This Row],[MES]]&amp;1)</f>
        <v>6</v>
      </c>
      <c r="F498" s="223">
        <f>DATE(FACTURACION[[#This Row],[AÑO]],FACTURACION[[#This Row],[Mes numero]],1)</f>
        <v>41426</v>
      </c>
      <c r="G498" s="159">
        <v>9745</v>
      </c>
      <c r="H498" s="20">
        <v>890101691</v>
      </c>
      <c r="I498" s="2" t="str">
        <f>+VLOOKUP(FACTURACION[[#This Row],[NIT]],TABLACLIENTE,2,FALSE)</f>
        <v>GASES DEL CARIBE S.A.E.S.P. (GASCARIBE S.A E.S.P.)</v>
      </c>
      <c r="J498" s="2" t="s">
        <v>151</v>
      </c>
      <c r="K498" s="12" t="str">
        <f>+VLOOKUP(FACTURACION[[#This Row],[REFERENCIA]],CODINV,2,FALSE)</f>
        <v>DIAFRAGMA BUNA Z-138</v>
      </c>
      <c r="L498" s="12" t="str">
        <f>IF(VLOOKUP(FACTURACION[[#This Row],[REFERENCIA]],CODINV,3,FALSE)=0,"",VLOOKUP(FACTURACION[[#This Row],[REFERENCIA]],CODINV,3,FALSE))</f>
        <v>70170P028</v>
      </c>
      <c r="M498" s="12" t="str">
        <f>+VLOOKUP(FACTURACION[[#This Row],[REFERENCIA]],CODINV,4,FALSE)</f>
        <v>REPUESTOS Y ACCESORIOS</v>
      </c>
      <c r="N498" s="12" t="str">
        <f>+VLOOKUP(FACTURACION[[#This Row],[REFERENCIA]],CODINV,5,FALSE)</f>
        <v>HONEYWELL</v>
      </c>
      <c r="O498" s="2">
        <v>200</v>
      </c>
      <c r="P498" s="23">
        <v>21384</v>
      </c>
      <c r="Q498" s="24">
        <f>+FACTURACION[[#This Row],[CANTIDAD]]*FACTURACION[[#This Row],[VR UNITARIO]]/1000</f>
        <v>4276.8</v>
      </c>
      <c r="R498" s="3" t="str">
        <f>+VLOOKUP(FACTURACION[[#This Row],[NIT]],TABLACLIENTE,5,FALSE)</f>
        <v>BARRANQUILLA</v>
      </c>
    </row>
    <row r="499" spans="3:18" s="11" customFormat="1" ht="11.25" customHeight="1">
      <c r="C499" s="13">
        <v>2013</v>
      </c>
      <c r="D499" s="17" t="s">
        <v>85</v>
      </c>
      <c r="E499" s="17">
        <f>MONTH(FACTURACION[[#This Row],[MES]]&amp;1)</f>
        <v>6</v>
      </c>
      <c r="F499" s="223">
        <f>DATE(FACTURACION[[#This Row],[AÑO]],FACTURACION[[#This Row],[Mes numero]],1)</f>
        <v>41426</v>
      </c>
      <c r="G499" s="159">
        <v>9745</v>
      </c>
      <c r="H499" s="20">
        <v>890101691</v>
      </c>
      <c r="I499" s="2" t="str">
        <f>+VLOOKUP(FACTURACION[[#This Row],[NIT]],TABLACLIENTE,2,FALSE)</f>
        <v>GASES DEL CARIBE S.A.E.S.P. (GASCARIBE S.A E.S.P.)</v>
      </c>
      <c r="J499" s="2" t="s">
        <v>274</v>
      </c>
      <c r="K499" s="12" t="str">
        <f>+VLOOKUP(FACTURACION[[#This Row],[REFERENCIA]],CODINV,2,FALSE)</f>
        <v>SEAT DISC BUNA 80</v>
      </c>
      <c r="L499" s="12" t="str">
        <f>IF(VLOOKUP(FACTURACION[[#This Row],[REFERENCIA]],CODINV,3,FALSE)=0,"",VLOOKUP(FACTURACION[[#This Row],[REFERENCIA]],CODINV,3,FALSE))</f>
        <v>70041P002</v>
      </c>
      <c r="M499" s="12" t="str">
        <f>+VLOOKUP(FACTURACION[[#This Row],[REFERENCIA]],CODINV,4,FALSE)</f>
        <v>REPUESTOS Y ACCESORIOS</v>
      </c>
      <c r="N499" s="12" t="str">
        <f>+VLOOKUP(FACTURACION[[#This Row],[REFERENCIA]],CODINV,5,FALSE)</f>
        <v>HONEYWELL</v>
      </c>
      <c r="O499" s="2">
        <v>60</v>
      </c>
      <c r="P499" s="23">
        <v>25676</v>
      </c>
      <c r="Q499" s="24">
        <f>+FACTURACION[[#This Row],[CANTIDAD]]*FACTURACION[[#This Row],[VR UNITARIO]]/1000</f>
        <v>1540.56</v>
      </c>
      <c r="R499" s="3" t="str">
        <f>+VLOOKUP(FACTURACION[[#This Row],[NIT]],TABLACLIENTE,5,FALSE)</f>
        <v>BARRANQUILLA</v>
      </c>
    </row>
    <row r="500" spans="3:18" s="11" customFormat="1" ht="11.25" customHeight="1">
      <c r="C500" s="13">
        <v>2013</v>
      </c>
      <c r="D500" s="17" t="s">
        <v>85</v>
      </c>
      <c r="E500" s="17">
        <f>MONTH(FACTURACION[[#This Row],[MES]]&amp;1)</f>
        <v>6</v>
      </c>
      <c r="F500" s="223">
        <f>DATE(FACTURACION[[#This Row],[AÑO]],FACTURACION[[#This Row],[Mes numero]],1)</f>
        <v>41426</v>
      </c>
      <c r="G500" s="159">
        <v>9702</v>
      </c>
      <c r="H500" s="20">
        <v>890503900</v>
      </c>
      <c r="I500" s="2" t="str">
        <f>+VLOOKUP(FACTURACION[[#This Row],[NIT]],TABLACLIENTE,2,FALSE)</f>
        <v>GASES DEL ORIENTE S.A. E.S.P.</v>
      </c>
      <c r="J500" s="2" t="s">
        <v>61</v>
      </c>
      <c r="K500" s="12" t="str">
        <f>+VLOOKUP(FACTURACION[[#This Row],[REFERENCIA]],CODINV,2,FALSE)</f>
        <v>MANGA 2" S300 H7</v>
      </c>
      <c r="L500" s="12" t="str">
        <f>IF(VLOOKUP(FACTURACION[[#This Row],[REFERENCIA]],CODINV,3,FALSE)=0,"",VLOOKUP(FACTURACION[[#This Row],[REFERENCIA]],CODINV,3,FALSE))</f>
        <v>73404P002</v>
      </c>
      <c r="M500" s="12" t="str">
        <f>+VLOOKUP(FACTURACION[[#This Row],[REFERENCIA]],CODINV,4,FALSE)</f>
        <v>MANGAS</v>
      </c>
      <c r="N500" s="12" t="str">
        <f>+VLOOKUP(FACTURACION[[#This Row],[REFERENCIA]],CODINV,5,FALSE)</f>
        <v>HONEYWELL</v>
      </c>
      <c r="O500" s="2">
        <v>2</v>
      </c>
      <c r="P500" s="23">
        <v>292841</v>
      </c>
      <c r="Q500" s="24">
        <f>+FACTURACION[[#This Row],[CANTIDAD]]*FACTURACION[[#This Row],[VR UNITARIO]]/1000</f>
        <v>585.68200000000002</v>
      </c>
      <c r="R500" s="3" t="str">
        <f>+VLOOKUP(FACTURACION[[#This Row],[NIT]],TABLACLIENTE,5,FALSE)</f>
        <v>CUCUTA</v>
      </c>
    </row>
    <row r="501" spans="3:18" s="11" customFormat="1" ht="11.25" customHeight="1">
      <c r="C501" s="13">
        <v>2013</v>
      </c>
      <c r="D501" s="17" t="s">
        <v>85</v>
      </c>
      <c r="E501" s="17">
        <f>MONTH(FACTURACION[[#This Row],[MES]]&amp;1)</f>
        <v>6</v>
      </c>
      <c r="F501" s="223">
        <f>DATE(FACTURACION[[#This Row],[AÑO]],FACTURACION[[#This Row],[Mes numero]],1)</f>
        <v>41426</v>
      </c>
      <c r="G501" s="159">
        <v>9745</v>
      </c>
      <c r="H501" s="20">
        <v>890101691</v>
      </c>
      <c r="I501" s="2" t="str">
        <f>+VLOOKUP(FACTURACION[[#This Row],[NIT]],TABLACLIENTE,2,FALSE)</f>
        <v>GASES DEL CARIBE S.A.E.S.P. (GASCARIBE S.A E.S.P.)</v>
      </c>
      <c r="J501" s="2" t="s">
        <v>288</v>
      </c>
      <c r="K501" s="12" t="str">
        <f>+VLOOKUP(FACTURACION[[#This Row],[REFERENCIA]],CODINV,2,FALSE)</f>
        <v>MANGA 4" S300 H7</v>
      </c>
      <c r="L501" s="12" t="str">
        <f>IF(VLOOKUP(FACTURACION[[#This Row],[REFERENCIA]],CODINV,3,FALSE)=0,"",VLOOKUP(FACTURACION[[#This Row],[REFERENCIA]],CODINV,3,FALSE))</f>
        <v>73404P001</v>
      </c>
      <c r="M501" s="12" t="str">
        <f>+VLOOKUP(FACTURACION[[#This Row],[REFERENCIA]],CODINV,4,FALSE)</f>
        <v>MANGAS</v>
      </c>
      <c r="N501" s="12" t="str">
        <f>+VLOOKUP(FACTURACION[[#This Row],[REFERENCIA]],CODINV,5,FALSE)</f>
        <v>HONEYWELL</v>
      </c>
      <c r="O501" s="2">
        <v>10</v>
      </c>
      <c r="P501" s="23">
        <v>658833</v>
      </c>
      <c r="Q501" s="24">
        <f>+FACTURACION[[#This Row],[CANTIDAD]]*FACTURACION[[#This Row],[VR UNITARIO]]/1000</f>
        <v>6588.33</v>
      </c>
      <c r="R501" s="3" t="str">
        <f>+VLOOKUP(FACTURACION[[#This Row],[NIT]],TABLACLIENTE,5,FALSE)</f>
        <v>BARRANQUILLA</v>
      </c>
    </row>
    <row r="502" spans="3:18" s="11" customFormat="1" ht="11.25" customHeight="1">
      <c r="C502" s="13">
        <v>2013</v>
      </c>
      <c r="D502" s="17" t="s">
        <v>85</v>
      </c>
      <c r="E502" s="17">
        <f>MONTH(FACTURACION[[#This Row],[MES]]&amp;1)</f>
        <v>6</v>
      </c>
      <c r="F502" s="223">
        <f>DATE(FACTURACION[[#This Row],[AÑO]],FACTURACION[[#This Row],[Mes numero]],1)</f>
        <v>41426</v>
      </c>
      <c r="G502" s="159">
        <v>9702</v>
      </c>
      <c r="H502" s="20">
        <v>890503900</v>
      </c>
      <c r="I502" s="2" t="str">
        <f>+VLOOKUP(FACTURACION[[#This Row],[NIT]],TABLACLIENTE,2,FALSE)</f>
        <v>GASES DEL ORIENTE S.A. E.S.P.</v>
      </c>
      <c r="J502" s="2" t="s">
        <v>569</v>
      </c>
      <c r="K502" s="12" t="str">
        <f>+VLOOKUP(FACTURACION[[#This Row],[REFERENCIA]],CODINV,2,FALSE)</f>
        <v>MANGA 2" S600 H7</v>
      </c>
      <c r="L502" s="12" t="str">
        <f>IF(VLOOKUP(FACTURACION[[#This Row],[REFERENCIA]],CODINV,3,FALSE)=0,"",VLOOKUP(FACTURACION[[#This Row],[REFERENCIA]],CODINV,3,FALSE))</f>
        <v>73677P001</v>
      </c>
      <c r="M502" s="12" t="str">
        <f>+VLOOKUP(FACTURACION[[#This Row],[REFERENCIA]],CODINV,4,FALSE)</f>
        <v>MANGAS</v>
      </c>
      <c r="N502" s="12" t="str">
        <f>+VLOOKUP(FACTURACION[[#This Row],[REFERENCIA]],CODINV,5,FALSE)</f>
        <v>HONEYWELL</v>
      </c>
      <c r="O502" s="2">
        <v>2</v>
      </c>
      <c r="P502" s="23">
        <v>313197</v>
      </c>
      <c r="Q502" s="24">
        <f>+FACTURACION[[#This Row],[CANTIDAD]]*FACTURACION[[#This Row],[VR UNITARIO]]/1000</f>
        <v>626.39400000000001</v>
      </c>
      <c r="R502" s="3" t="str">
        <f>+VLOOKUP(FACTURACION[[#This Row],[NIT]],TABLACLIENTE,5,FALSE)</f>
        <v>CUCUTA</v>
      </c>
    </row>
    <row r="503" spans="3:18" s="11" customFormat="1" ht="11.25" customHeight="1">
      <c r="C503" s="13">
        <v>2013</v>
      </c>
      <c r="D503" s="17" t="s">
        <v>85</v>
      </c>
      <c r="E503" s="17">
        <f>MONTH(FACTURACION[[#This Row],[MES]]&amp;1)</f>
        <v>6</v>
      </c>
      <c r="F503" s="223">
        <f>DATE(FACTURACION[[#This Row],[AÑO]],FACTURACION[[#This Row],[Mes numero]],1)</f>
        <v>41426</v>
      </c>
      <c r="G503" s="159">
        <v>9702</v>
      </c>
      <c r="H503" s="20">
        <v>890503900</v>
      </c>
      <c r="I503" s="2" t="str">
        <f>+VLOOKUP(FACTURACION[[#This Row],[NIT]],TABLACLIENTE,2,FALSE)</f>
        <v>GASES DEL ORIENTE S.A. E.S.P.</v>
      </c>
      <c r="J503" s="2" t="s">
        <v>200</v>
      </c>
      <c r="K503" s="12" t="str">
        <f>+VLOOKUP(FACTURACION[[#This Row],[REFERENCIA]],CODINV,2,FALSE)</f>
        <v>MANIFOLD PLUG KIT</v>
      </c>
      <c r="L503" s="12" t="str">
        <f>IF(VLOOKUP(FACTURACION[[#This Row],[REFERENCIA]],CODINV,3,FALSE)=0,"",VLOOKUP(FACTURACION[[#This Row],[REFERENCIA]],CODINV,3,FALSE))</f>
        <v>74036K001</v>
      </c>
      <c r="M503" s="12" t="str">
        <f>+VLOOKUP(FACTURACION[[#This Row],[REFERENCIA]],CODINV,4,FALSE)</f>
        <v>REPUESTOS Y ACCESORIOS</v>
      </c>
      <c r="N503" s="12" t="str">
        <f>+VLOOKUP(FACTURACION[[#This Row],[REFERENCIA]],CODINV,5,FALSE)</f>
        <v>HONEYWELL</v>
      </c>
      <c r="O503" s="2">
        <v>2</v>
      </c>
      <c r="P503" s="23">
        <v>35427</v>
      </c>
      <c r="Q503" s="24">
        <f>+FACTURACION[[#This Row],[CANTIDAD]]*FACTURACION[[#This Row],[VR UNITARIO]]/1000</f>
        <v>70.853999999999999</v>
      </c>
      <c r="R503" s="3" t="str">
        <f>+VLOOKUP(FACTURACION[[#This Row],[NIT]],TABLACLIENTE,5,FALSE)</f>
        <v>CUCUTA</v>
      </c>
    </row>
    <row r="504" spans="3:18" s="11" customFormat="1" ht="11.25" customHeight="1">
      <c r="C504" s="13">
        <v>2013</v>
      </c>
      <c r="D504" s="17" t="s">
        <v>85</v>
      </c>
      <c r="E504" s="17">
        <f>MONTH(FACTURACION[[#This Row],[MES]]&amp;1)</f>
        <v>6</v>
      </c>
      <c r="F504" s="223">
        <f>DATE(FACTURACION[[#This Row],[AÑO]],FACTURACION[[#This Row],[Mes numero]],1)</f>
        <v>41426</v>
      </c>
      <c r="G504" s="159">
        <v>9703</v>
      </c>
      <c r="H504" s="20">
        <v>890503900</v>
      </c>
      <c r="I504" s="2" t="str">
        <f>+VLOOKUP(FACTURACION[[#This Row],[NIT]],TABLACLIENTE,2,FALSE)</f>
        <v>GASES DEL ORIENTE S.A. E.S.P.</v>
      </c>
      <c r="J504" s="2" t="s">
        <v>200</v>
      </c>
      <c r="K504" s="12" t="str">
        <f>+VLOOKUP(FACTURACION[[#This Row],[REFERENCIA]],CODINV,2,FALSE)</f>
        <v>MANIFOLD PLUG KIT</v>
      </c>
      <c r="L504" s="12" t="str">
        <f>IF(VLOOKUP(FACTURACION[[#This Row],[REFERENCIA]],CODINV,3,FALSE)=0,"",VLOOKUP(FACTURACION[[#This Row],[REFERENCIA]],CODINV,3,FALSE))</f>
        <v>74036K001</v>
      </c>
      <c r="M504" s="12" t="str">
        <f>+VLOOKUP(FACTURACION[[#This Row],[REFERENCIA]],CODINV,4,FALSE)</f>
        <v>REPUESTOS Y ACCESORIOS</v>
      </c>
      <c r="N504" s="12" t="str">
        <f>+VLOOKUP(FACTURACION[[#This Row],[REFERENCIA]],CODINV,5,FALSE)</f>
        <v>HONEYWELL</v>
      </c>
      <c r="O504" s="2">
        <v>12</v>
      </c>
      <c r="P504" s="23">
        <v>35427</v>
      </c>
      <c r="Q504" s="24">
        <f>+FACTURACION[[#This Row],[CANTIDAD]]*FACTURACION[[#This Row],[VR UNITARIO]]/1000</f>
        <v>425.12400000000002</v>
      </c>
      <c r="R504" s="3" t="str">
        <f>+VLOOKUP(FACTURACION[[#This Row],[NIT]],TABLACLIENTE,5,FALSE)</f>
        <v>CUCUTA</v>
      </c>
    </row>
    <row r="505" spans="3:18" s="11" customFormat="1" ht="11.25" customHeight="1">
      <c r="C505" s="13">
        <v>2013</v>
      </c>
      <c r="D505" s="17" t="s">
        <v>85</v>
      </c>
      <c r="E505" s="17">
        <f>MONTH(FACTURACION[[#This Row],[MES]]&amp;1)</f>
        <v>6</v>
      </c>
      <c r="F505" s="223">
        <f>DATE(FACTURACION[[#This Row],[AÑO]],FACTURACION[[#This Row],[Mes numero]],1)</f>
        <v>41426</v>
      </c>
      <c r="G505" s="159">
        <v>9739</v>
      </c>
      <c r="H505" s="20">
        <v>800167643</v>
      </c>
      <c r="I505" s="2" t="str">
        <f>+VLOOKUP(FACTURACION[[#This Row],[NIT]],TABLACLIENTE,2,FALSE)</f>
        <v>GASES DE OCCIDENTE S.A. E.S.P. (GDO)</v>
      </c>
      <c r="J505" s="3" t="s">
        <v>562</v>
      </c>
      <c r="K505" s="12" t="str">
        <f>+VLOOKUP(FACTURACION[[#This Row],[REFERENCIA]],CODINV,2,FALSE)</f>
        <v>FILTER ELEMENT 25 MIC</v>
      </c>
      <c r="L505" s="12" t="str">
        <f>IF(VLOOKUP(FACTURACION[[#This Row],[REFERENCIA]],CODINV,3,FALSE)=0,"",VLOOKUP(FACTURACION[[#This Row],[REFERENCIA]],CODINV,3,FALSE))</f>
        <v>78155P018</v>
      </c>
      <c r="M505" s="12" t="str">
        <f>+VLOOKUP(FACTURACION[[#This Row],[REFERENCIA]],CODINV,4,FALSE)</f>
        <v>FILTROS</v>
      </c>
      <c r="N505" s="12" t="str">
        <f>+VLOOKUP(FACTURACION[[#This Row],[REFERENCIA]],CODINV,5,FALSE)</f>
        <v>HONEYWELL</v>
      </c>
      <c r="O505" s="2">
        <v>6</v>
      </c>
      <c r="P505" s="23">
        <v>210700</v>
      </c>
      <c r="Q505" s="24">
        <f>+FACTURACION[[#This Row],[CANTIDAD]]*FACTURACION[[#This Row],[VR UNITARIO]]/1000</f>
        <v>1264.2</v>
      </c>
      <c r="R505" s="3" t="str">
        <f>+VLOOKUP(FACTURACION[[#This Row],[NIT]],TABLACLIENTE,5,FALSE)</f>
        <v>CALI</v>
      </c>
    </row>
    <row r="506" spans="3:18" s="11" customFormat="1" ht="11.25" customHeight="1">
      <c r="C506" s="13">
        <v>2013</v>
      </c>
      <c r="D506" s="17" t="s">
        <v>85</v>
      </c>
      <c r="E506" s="17">
        <f>MONTH(FACTURACION[[#This Row],[MES]]&amp;1)</f>
        <v>6</v>
      </c>
      <c r="F506" s="223">
        <f>DATE(FACTURACION[[#This Row],[AÑO]],FACTURACION[[#This Row],[Mes numero]],1)</f>
        <v>41426</v>
      </c>
      <c r="G506" s="159">
        <v>9725</v>
      </c>
      <c r="H506" s="25">
        <v>830085008</v>
      </c>
      <c r="I506" s="3" t="str">
        <f>+VLOOKUP(FACTURACION[[#This Row],[NIT]],TABLACLIENTE,2,FALSE)</f>
        <v>COMBUSTIBLES UNIGAS S.A.S.</v>
      </c>
      <c r="J506" s="2" t="s">
        <v>1260</v>
      </c>
      <c r="K506" s="12" t="str">
        <f>+VLOOKUP(FACTURACION[[#This Row],[REFERENCIA]],CODINV,2,FALSE)</f>
        <v>CORIOLIS LPG RML2000</v>
      </c>
      <c r="L506" s="12" t="str">
        <f>IF(VLOOKUP(FACTURACION[[#This Row],[REFERENCIA]],CODINV,3,FALSE)=0,"",VLOOKUP(FACTURACION[[#This Row],[REFERENCIA]],CODINV,3,FALSE))</f>
        <v>RML2000</v>
      </c>
      <c r="M506" s="12" t="str">
        <f>+VLOOKUP(FACTURACION[[#This Row],[REFERENCIA]],CODINV,4,FALSE)</f>
        <v>MEDIDORES</v>
      </c>
      <c r="N506" s="12" t="str">
        <f>+VLOOKUP(FACTURACION[[#This Row],[REFERENCIA]],CODINV,5,FALSE)</f>
        <v>RED SEAL MEASUREMENT</v>
      </c>
      <c r="O506" s="2">
        <v>2</v>
      </c>
      <c r="P506" s="23">
        <v>10805513</v>
      </c>
      <c r="Q506" s="24">
        <f>+FACTURACION[[#This Row],[CANTIDAD]]*FACTURACION[[#This Row],[VR UNITARIO]]/1000</f>
        <v>21611.026000000002</v>
      </c>
      <c r="R506" s="3" t="str">
        <f>+VLOOKUP(FACTURACION[[#This Row],[NIT]],TABLACLIENTE,5,FALSE)</f>
        <v>BOGOTÁ D.C.</v>
      </c>
    </row>
    <row r="507" spans="3:18" s="11" customFormat="1" ht="11.25" customHeight="1">
      <c r="C507" s="13">
        <v>2013</v>
      </c>
      <c r="D507" s="17" t="s">
        <v>85</v>
      </c>
      <c r="E507" s="17">
        <f>MONTH(FACTURACION[[#This Row],[MES]]&amp;1)</f>
        <v>6</v>
      </c>
      <c r="F507" s="223">
        <f>DATE(FACTURACION[[#This Row],[AÑO]],FACTURACION[[#This Row],[Mes numero]],1)</f>
        <v>41426</v>
      </c>
      <c r="G507" s="159">
        <v>9725</v>
      </c>
      <c r="H507" s="25">
        <v>830085008</v>
      </c>
      <c r="I507" s="3" t="str">
        <f>+VLOOKUP(FACTURACION[[#This Row],[NIT]],TABLACLIENTE,2,FALSE)</f>
        <v>COMBUSTIBLES UNIGAS S.A.S.</v>
      </c>
      <c r="J507" s="2" t="s">
        <v>403</v>
      </c>
      <c r="K507" s="12" t="str">
        <f>+VLOOKUP(FACTURACION[[#This Row],[REFERENCIA]],CODINV,2,FALSE)</f>
        <v>VALVULA SELENOIDE 1 1/2"</v>
      </c>
      <c r="L507" s="12" t="str">
        <f>IF(VLOOKUP(FACTURACION[[#This Row],[REFERENCIA]],CODINV,3,FALSE)=0,"",VLOOKUP(FACTURACION[[#This Row],[REFERENCIA]],CODINV,3,FALSE))</f>
        <v>73218BN87NOOYY</v>
      </c>
      <c r="M507" s="12" t="str">
        <f>+VLOOKUP(FACTURACION[[#This Row],[REFERENCIA]],CODINV,4,FALSE)</f>
        <v>VÁLVULAS Y MULTIVÁLVULAS</v>
      </c>
      <c r="N507" s="12" t="str">
        <f>+VLOOKUP(FACTURACION[[#This Row],[REFERENCIA]],CODINV,5,FALSE)</f>
        <v>RED SEAL MEASUREMENT</v>
      </c>
      <c r="O507" s="2">
        <v>2</v>
      </c>
      <c r="P507" s="23">
        <v>928882</v>
      </c>
      <c r="Q507" s="24">
        <f>+FACTURACION[[#This Row],[CANTIDAD]]*FACTURACION[[#This Row],[VR UNITARIO]]/1000</f>
        <v>1857.7639999999999</v>
      </c>
      <c r="R507" s="3" t="str">
        <f>+VLOOKUP(FACTURACION[[#This Row],[NIT]],TABLACLIENTE,5,FALSE)</f>
        <v>BOGOTÁ D.C.</v>
      </c>
    </row>
    <row r="508" spans="3:18" s="11" customFormat="1" ht="11.25" customHeight="1">
      <c r="C508" s="13">
        <v>2013</v>
      </c>
      <c r="D508" s="17" t="s">
        <v>85</v>
      </c>
      <c r="E508" s="17">
        <f>MONTH(FACTURACION[[#This Row],[MES]]&amp;1)</f>
        <v>6</v>
      </c>
      <c r="F508" s="223">
        <f>DATE(FACTURACION[[#This Row],[AÑO]],FACTURACION[[#This Row],[Mes numero]],1)</f>
        <v>41426</v>
      </c>
      <c r="G508" s="159">
        <v>9700</v>
      </c>
      <c r="H508" s="25">
        <v>830085008</v>
      </c>
      <c r="I508" s="3" t="str">
        <f>+VLOOKUP(FACTURACION[[#This Row],[NIT]],TABLACLIENTE,2,FALSE)</f>
        <v>COMBUSTIBLES UNIGAS S.A.S.</v>
      </c>
      <c r="J508" s="2" t="s">
        <v>739</v>
      </c>
      <c r="K508" s="12" t="str">
        <f>+VLOOKUP(FACTURACION[[#This Row],[REFERENCIA]],CODINV,2,FALSE)</f>
        <v>LICENCIA PREMIUM RI 505</v>
      </c>
      <c r="L508" s="12" t="str">
        <f>IF(VLOOKUP(FACTURACION[[#This Row],[REFERENCIA]],CODINV,3,FALSE)=0,"",VLOOKUP(FACTURACION[[#This Row],[REFERENCIA]],CODINV,3,FALSE))</f>
        <v/>
      </c>
      <c r="M508" s="12" t="str">
        <f>+VLOOKUP(FACTURACION[[#This Row],[REFERENCIA]],CODINV,4,FALSE)</f>
        <v>REPUESTOS Y ACCESORIOS</v>
      </c>
      <c r="N508" s="12" t="str">
        <f>+VLOOKUP(FACTURACION[[#This Row],[REFERENCIA]],CODINV,5,FALSE)</f>
        <v>RED SEAL MEASUREMENT</v>
      </c>
      <c r="O508" s="2">
        <v>1</v>
      </c>
      <c r="P508" s="23">
        <v>545350</v>
      </c>
      <c r="Q508" s="24">
        <f>+FACTURACION[[#This Row],[CANTIDAD]]*FACTURACION[[#This Row],[VR UNITARIO]]/1000</f>
        <v>545.35</v>
      </c>
      <c r="R508" s="3" t="str">
        <f>+VLOOKUP(FACTURACION[[#This Row],[NIT]],TABLACLIENTE,5,FALSE)</f>
        <v>BOGOTÁ D.C.</v>
      </c>
    </row>
    <row r="509" spans="3:18" s="11" customFormat="1" ht="11.25" customHeight="1">
      <c r="C509" s="13">
        <v>2013</v>
      </c>
      <c r="D509" s="17" t="s">
        <v>85</v>
      </c>
      <c r="E509" s="17">
        <f>MONTH(FACTURACION[[#This Row],[MES]]&amp;1)</f>
        <v>6</v>
      </c>
      <c r="F509" s="223">
        <f>DATE(FACTURACION[[#This Row],[AÑO]],FACTURACION[[#This Row],[Mes numero]],1)</f>
        <v>41426</v>
      </c>
      <c r="G509" s="159">
        <v>9725</v>
      </c>
      <c r="H509" s="25">
        <v>830085008</v>
      </c>
      <c r="I509" s="3" t="str">
        <f>+VLOOKUP(FACTURACION[[#This Row],[NIT]],TABLACLIENTE,2,FALSE)</f>
        <v>COMBUSTIBLES UNIGAS S.A.S.</v>
      </c>
      <c r="J509" s="2" t="s">
        <v>1261</v>
      </c>
      <c r="K509" s="12" t="str">
        <f>+VLOOKUP(FACTURACION[[#This Row],[REFERENCIA]],CODINV,2,FALSE)</f>
        <v>EPSON PRINTER</v>
      </c>
      <c r="L509" s="12" t="str">
        <f>IF(VLOOKUP(FACTURACION[[#This Row],[REFERENCIA]],CODINV,3,FALSE)=0,"",VLOOKUP(FACTURACION[[#This Row],[REFERENCIA]],CODINV,3,FALSE))</f>
        <v>600051-001</v>
      </c>
      <c r="M509" s="12" t="str">
        <f>+VLOOKUP(FACTURACION[[#This Row],[REFERENCIA]],CODINV,4,FALSE)</f>
        <v>REPUESTOS Y ACCESORIOS</v>
      </c>
      <c r="N509" s="12" t="str">
        <f>+VLOOKUP(FACTURACION[[#This Row],[REFERENCIA]],CODINV,5,FALSE)</f>
        <v>RED SEAL MEASUREMENT</v>
      </c>
      <c r="O509" s="2">
        <v>2</v>
      </c>
      <c r="P509" s="23">
        <v>1288317</v>
      </c>
      <c r="Q509" s="24">
        <f>+FACTURACION[[#This Row],[CANTIDAD]]*FACTURACION[[#This Row],[VR UNITARIO]]/1000</f>
        <v>2576.634</v>
      </c>
      <c r="R509" s="3" t="str">
        <f>+VLOOKUP(FACTURACION[[#This Row],[NIT]],TABLACLIENTE,5,FALSE)</f>
        <v>BOGOTÁ D.C.</v>
      </c>
    </row>
    <row r="510" spans="3:18" s="11" customFormat="1" ht="11.25" customHeight="1">
      <c r="C510" s="13">
        <v>2013</v>
      </c>
      <c r="D510" s="17" t="s">
        <v>85</v>
      </c>
      <c r="E510" s="17">
        <f>MONTH(FACTURACION[[#This Row],[MES]]&amp;1)</f>
        <v>6</v>
      </c>
      <c r="F510" s="223">
        <f>DATE(FACTURACION[[#This Row],[AÑO]],FACTURACION[[#This Row],[Mes numero]],1)</f>
        <v>41426</v>
      </c>
      <c r="G510" s="159">
        <v>9700</v>
      </c>
      <c r="H510" s="25">
        <v>830085008</v>
      </c>
      <c r="I510" s="3" t="str">
        <f>+VLOOKUP(FACTURACION[[#This Row],[NIT]],TABLACLIENTE,2,FALSE)</f>
        <v>COMBUSTIBLES UNIGAS S.A.S.</v>
      </c>
      <c r="J510" s="2" t="s">
        <v>405</v>
      </c>
      <c r="K510" s="12" t="str">
        <f>+VLOOKUP(FACTURACION[[#This Row],[REFERENCIA]],CODINV,2,FALSE)</f>
        <v>LLAVES SGC PEGASUS</v>
      </c>
      <c r="L510" s="12" t="str">
        <f>IF(VLOOKUP(FACTURACION[[#This Row],[REFERENCIA]],CODINV,3,FALSE)=0,"",VLOOKUP(FACTURACION[[#This Row],[REFERENCIA]],CODINV,3,FALSE))</f>
        <v>72-048-006</v>
      </c>
      <c r="M510" s="12" t="str">
        <f>+VLOOKUP(FACTURACION[[#This Row],[REFERENCIA]],CODINV,4,FALSE)</f>
        <v>REPUESTOS Y ACCESORIOS</v>
      </c>
      <c r="N510" s="12" t="str">
        <f>+VLOOKUP(FACTURACION[[#This Row],[REFERENCIA]],CODINV,5,FALSE)</f>
        <v>RED SEAL MEASUREMENT</v>
      </c>
      <c r="O510" s="2">
        <v>1</v>
      </c>
      <c r="P510" s="23">
        <v>380000</v>
      </c>
      <c r="Q510" s="24">
        <f>+FACTURACION[[#This Row],[CANTIDAD]]*FACTURACION[[#This Row],[VR UNITARIO]]/1000</f>
        <v>380</v>
      </c>
      <c r="R510" s="3" t="str">
        <f>+VLOOKUP(FACTURACION[[#This Row],[NIT]],TABLACLIENTE,5,FALSE)</f>
        <v>BOGOTÁ D.C.</v>
      </c>
    </row>
    <row r="511" spans="3:18" s="11" customFormat="1" ht="11.25" customHeight="1">
      <c r="C511" s="13">
        <v>2013</v>
      </c>
      <c r="D511" s="17" t="s">
        <v>85</v>
      </c>
      <c r="E511" s="17">
        <f>MONTH(FACTURACION[[#This Row],[MES]]&amp;1)</f>
        <v>6</v>
      </c>
      <c r="F511" s="223">
        <f>DATE(FACTURACION[[#This Row],[AÑO]],FACTURACION[[#This Row],[Mes numero]],1)</f>
        <v>41426</v>
      </c>
      <c r="G511" s="159">
        <v>9725</v>
      </c>
      <c r="H511" s="25">
        <v>830085008</v>
      </c>
      <c r="I511" s="3" t="str">
        <f>+VLOOKUP(FACTURACION[[#This Row],[NIT]],TABLACLIENTE,2,FALSE)</f>
        <v>COMBUSTIBLES UNIGAS S.A.S.</v>
      </c>
      <c r="J511" s="2" t="s">
        <v>406</v>
      </c>
      <c r="K511" s="12" t="str">
        <f>+VLOOKUP(FACTURACION[[#This Row],[REFERENCIA]],CODINV,2,FALSE)</f>
        <v>MODULO RF RI505</v>
      </c>
      <c r="L511" s="12" t="str">
        <f>IF(VLOOKUP(FACTURACION[[#This Row],[REFERENCIA]],CODINV,3,FALSE)=0,"",VLOOKUP(FACTURACION[[#This Row],[REFERENCIA]],CODINV,3,FALSE))</f>
        <v>72-022-0032YY</v>
      </c>
      <c r="M511" s="12" t="str">
        <f>+VLOOKUP(FACTURACION[[#This Row],[REFERENCIA]],CODINV,4,FALSE)</f>
        <v>REPUESTOS Y ACCESORIOS</v>
      </c>
      <c r="N511" s="12" t="str">
        <f>+VLOOKUP(FACTURACION[[#This Row],[REFERENCIA]],CODINV,5,FALSE)</f>
        <v>RED SEAL MEASUREMENT</v>
      </c>
      <c r="O511" s="2">
        <v>2</v>
      </c>
      <c r="P511" s="23">
        <v>647059</v>
      </c>
      <c r="Q511" s="24">
        <f>+FACTURACION[[#This Row],[CANTIDAD]]*FACTURACION[[#This Row],[VR UNITARIO]]/1000</f>
        <v>1294.1179999999999</v>
      </c>
      <c r="R511" s="3" t="str">
        <f>+VLOOKUP(FACTURACION[[#This Row],[NIT]],TABLACLIENTE,5,FALSE)</f>
        <v>BOGOTÁ D.C.</v>
      </c>
    </row>
    <row r="512" spans="3:18" s="11" customFormat="1" ht="11.25" customHeight="1">
      <c r="C512" s="13">
        <v>2013</v>
      </c>
      <c r="D512" s="17" t="s">
        <v>85</v>
      </c>
      <c r="E512" s="17">
        <f>MONTH(FACTURACION[[#This Row],[MES]]&amp;1)</f>
        <v>6</v>
      </c>
      <c r="F512" s="223">
        <f>DATE(FACTURACION[[#This Row],[AÑO]],FACTURACION[[#This Row],[Mes numero]],1)</f>
        <v>41426</v>
      </c>
      <c r="G512" s="159">
        <v>9725</v>
      </c>
      <c r="H512" s="25">
        <v>830085008</v>
      </c>
      <c r="I512" s="3" t="str">
        <f>+VLOOKUP(FACTURACION[[#This Row],[NIT]],TABLACLIENTE,2,FALSE)</f>
        <v>COMBUSTIBLES UNIGAS S.A.S.</v>
      </c>
      <c r="J512" s="2" t="s">
        <v>304</v>
      </c>
      <c r="K512" s="12" t="str">
        <f>+VLOOKUP(FACTURACION[[#This Row],[REFERENCIA]],CODINV,2,FALSE)</f>
        <v>GPS RI 505</v>
      </c>
      <c r="L512" s="12" t="str">
        <f>IF(VLOOKUP(FACTURACION[[#This Row],[REFERENCIA]],CODINV,3,FALSE)=0,"",VLOOKUP(FACTURACION[[#This Row],[REFERENCIA]],CODINV,3,FALSE))</f>
        <v/>
      </c>
      <c r="M512" s="12" t="str">
        <f>+VLOOKUP(FACTURACION[[#This Row],[REFERENCIA]],CODINV,4,FALSE)</f>
        <v>REPUESTOS Y ACCESORIOS</v>
      </c>
      <c r="N512" s="12" t="str">
        <f>+VLOOKUP(FACTURACION[[#This Row],[REFERENCIA]],CODINV,5,FALSE)</f>
        <v>RED SEAL MEASUREMENT</v>
      </c>
      <c r="O512" s="2">
        <v>2</v>
      </c>
      <c r="P512" s="23">
        <v>505387</v>
      </c>
      <c r="Q512" s="24">
        <f>+FACTURACION[[#This Row],[CANTIDAD]]*FACTURACION[[#This Row],[VR UNITARIO]]/1000</f>
        <v>1010.774</v>
      </c>
      <c r="R512" s="3" t="str">
        <f>+VLOOKUP(FACTURACION[[#This Row],[NIT]],TABLACLIENTE,5,FALSE)</f>
        <v>BOGOTÁ D.C.</v>
      </c>
    </row>
    <row r="513" spans="3:18" s="11" customFormat="1" ht="11.25" customHeight="1">
      <c r="C513" s="13">
        <v>2013</v>
      </c>
      <c r="D513" s="17" t="s">
        <v>85</v>
      </c>
      <c r="E513" s="17">
        <f>MONTH(FACTURACION[[#This Row],[MES]]&amp;1)</f>
        <v>6</v>
      </c>
      <c r="F513" s="223">
        <f>DATE(FACTURACION[[#This Row],[AÑO]],FACTURACION[[#This Row],[Mes numero]],1)</f>
        <v>41426</v>
      </c>
      <c r="G513" s="159">
        <v>9725</v>
      </c>
      <c r="H513" s="25">
        <v>830085008</v>
      </c>
      <c r="I513" s="3" t="str">
        <f>+VLOOKUP(FACTURACION[[#This Row],[NIT]],TABLACLIENTE,2,FALSE)</f>
        <v>COMBUSTIBLES UNIGAS S.A.S.</v>
      </c>
      <c r="J513" s="2" t="s">
        <v>1024</v>
      </c>
      <c r="K513" s="12" t="str">
        <f>+VLOOKUP(FACTURACION[[#This Row],[REFERENCIA]],CODINV,2,FALSE)</f>
        <v>RI 505</v>
      </c>
      <c r="L513" s="12" t="str">
        <f>IF(VLOOKUP(FACTURACION[[#This Row],[REFERENCIA]],CODINV,3,FALSE)=0,"",VLOOKUP(FACTURACION[[#This Row],[REFERENCIA]],CODINV,3,FALSE))</f>
        <v/>
      </c>
      <c r="M513" s="12" t="str">
        <f>+VLOOKUP(FACTURACION[[#This Row],[REFERENCIA]],CODINV,4,FALSE)</f>
        <v>MEDIDORES</v>
      </c>
      <c r="N513" s="12" t="str">
        <f>+VLOOKUP(FACTURACION[[#This Row],[REFERENCIA]],CODINV,5,FALSE)</f>
        <v>RED SEAL MEASUREMENT</v>
      </c>
      <c r="O513" s="2">
        <v>2</v>
      </c>
      <c r="P513" s="23">
        <v>5934500</v>
      </c>
      <c r="Q513" s="24">
        <f>+FACTURACION[[#This Row],[CANTIDAD]]*FACTURACION[[#This Row],[VR UNITARIO]]/1000</f>
        <v>11869</v>
      </c>
      <c r="R513" s="3" t="str">
        <f>+VLOOKUP(FACTURACION[[#This Row],[NIT]],TABLACLIENTE,5,FALSE)</f>
        <v>BOGOTÁ D.C.</v>
      </c>
    </row>
    <row r="514" spans="3:18" s="11" customFormat="1" ht="11.25" customHeight="1">
      <c r="C514" s="13">
        <v>2013</v>
      </c>
      <c r="D514" s="17" t="s">
        <v>85</v>
      </c>
      <c r="E514" s="17">
        <f>MONTH(FACTURACION[[#This Row],[MES]]&amp;1)</f>
        <v>6</v>
      </c>
      <c r="F514" s="223">
        <f>DATE(FACTURACION[[#This Row],[AÑO]],FACTURACION[[#This Row],[Mes numero]],1)</f>
        <v>41426</v>
      </c>
      <c r="G514" s="159">
        <v>9725</v>
      </c>
      <c r="H514" s="25">
        <v>830085008</v>
      </c>
      <c r="I514" s="3" t="str">
        <f>+VLOOKUP(FACTURACION[[#This Row],[NIT]],TABLACLIENTE,2,FALSE)</f>
        <v>COMBUSTIBLES UNIGAS S.A.S.</v>
      </c>
      <c r="J514" s="2" t="s">
        <v>1262</v>
      </c>
      <c r="K514" s="12" t="str">
        <f>+VLOOKUP(FACTURACION[[#This Row],[REFERENCIA]],CODINV,2,FALSE)</f>
        <v>LICENCIA PREMIUN CON LLAV3</v>
      </c>
      <c r="L514" s="12" t="str">
        <f>IF(VLOOKUP(FACTURACION[[#This Row],[REFERENCIA]],CODINV,3,FALSE)=0,"",VLOOKUP(FACTURACION[[#This Row],[REFERENCIA]],CODINV,3,FALSE))</f>
        <v/>
      </c>
      <c r="M514" s="12" t="str">
        <f>+VLOOKUP(FACTURACION[[#This Row],[REFERENCIA]],CODINV,4,FALSE)</f>
        <v>REPUESTOS Y ACCESORIOS</v>
      </c>
      <c r="N514" s="12" t="str">
        <f>+VLOOKUP(FACTURACION[[#This Row],[REFERENCIA]],CODINV,5,FALSE)</f>
        <v>RED SEAL MEASUREMENT</v>
      </c>
      <c r="O514" s="2">
        <v>1</v>
      </c>
      <c r="P514" s="23">
        <v>670849</v>
      </c>
      <c r="Q514" s="24">
        <f>+FACTURACION[[#This Row],[CANTIDAD]]*FACTURACION[[#This Row],[VR UNITARIO]]/1000</f>
        <v>670.84900000000005</v>
      </c>
      <c r="R514" s="3" t="str">
        <f>+VLOOKUP(FACTURACION[[#This Row],[NIT]],TABLACLIENTE,5,FALSE)</f>
        <v>BOGOTÁ D.C.</v>
      </c>
    </row>
    <row r="515" spans="3:18" s="11" customFormat="1" ht="11.25" customHeight="1">
      <c r="C515" s="13">
        <v>2013</v>
      </c>
      <c r="D515" s="17" t="s">
        <v>85</v>
      </c>
      <c r="E515" s="17">
        <f>MONTH(FACTURACION[[#This Row],[MES]]&amp;1)</f>
        <v>6</v>
      </c>
      <c r="F515" s="223">
        <f>DATE(FACTURACION[[#This Row],[AÑO]],FACTURACION[[#This Row],[Mes numero]],1)</f>
        <v>41426</v>
      </c>
      <c r="G515" s="159">
        <v>9747</v>
      </c>
      <c r="H515" s="25">
        <v>890200919</v>
      </c>
      <c r="I515" s="3" t="str">
        <f>+VLOOKUP(FACTURACION[[#This Row],[NIT]],TABLACLIENTE,2,FALSE)</f>
        <v>GAS DE SANTANDER S.A. E.S.P.</v>
      </c>
      <c r="J515" s="2" t="s">
        <v>45</v>
      </c>
      <c r="K515" s="12" t="str">
        <f>+VLOOKUP(FACTURACION[[#This Row],[REFERENCIA]],CODINV,2,FALSE)</f>
        <v>REGULADOR  PRIMERA ETAPA</v>
      </c>
      <c r="L515" s="12" t="str">
        <f>IF(VLOOKUP(FACTURACION[[#This Row],[REFERENCIA]],CODINV,3,FALSE)=0,"",VLOOKUP(FACTURACION[[#This Row],[REFERENCIA]],CODINV,3,FALSE))</f>
        <v>1584VN</v>
      </c>
      <c r="M515" s="12" t="str">
        <f>+VLOOKUP(FACTURACION[[#This Row],[REFERENCIA]],CODINV,4,FALSE)</f>
        <v>REGULADORES</v>
      </c>
      <c r="N515" s="12" t="str">
        <f>+VLOOKUP(FACTURACION[[#This Row],[REFERENCIA]],CODINV,5,FALSE)</f>
        <v>REGO</v>
      </c>
      <c r="O515" s="2">
        <v>20</v>
      </c>
      <c r="P515" s="23">
        <v>152000</v>
      </c>
      <c r="Q515" s="24">
        <f>+FACTURACION[[#This Row],[CANTIDAD]]*FACTURACION[[#This Row],[VR UNITARIO]]/1000</f>
        <v>3040</v>
      </c>
      <c r="R515" s="3" t="str">
        <f>+VLOOKUP(FACTURACION[[#This Row],[NIT]],TABLACLIENTE,5,FALSE)</f>
        <v>GIRON</v>
      </c>
    </row>
    <row r="516" spans="3:18" s="11" customFormat="1" ht="11.25" customHeight="1">
      <c r="C516" s="13">
        <v>2013</v>
      </c>
      <c r="D516" s="17" t="s">
        <v>85</v>
      </c>
      <c r="E516" s="17">
        <f>MONTH(FACTURACION[[#This Row],[MES]]&amp;1)</f>
        <v>6</v>
      </c>
      <c r="F516" s="223">
        <f>DATE(FACTURACION[[#This Row],[AÑO]],FACTURACION[[#This Row],[Mes numero]],1)</f>
        <v>41426</v>
      </c>
      <c r="G516" s="159">
        <v>9724</v>
      </c>
      <c r="H516" s="25">
        <v>830085008</v>
      </c>
      <c r="I516" s="3" t="str">
        <f>+VLOOKUP(FACTURACION[[#This Row],[NIT]],TABLACLIENTE,2,FALSE)</f>
        <v>COMBUSTIBLES UNIGAS S.A.S.</v>
      </c>
      <c r="J516" s="2" t="s">
        <v>45</v>
      </c>
      <c r="K516" s="12" t="str">
        <f>+VLOOKUP(FACTURACION[[#This Row],[REFERENCIA]],CODINV,2,FALSE)</f>
        <v>REGULADOR  PRIMERA ETAPA</v>
      </c>
      <c r="L516" s="12" t="str">
        <f>IF(VLOOKUP(FACTURACION[[#This Row],[REFERENCIA]],CODINV,3,FALSE)=0,"",VLOOKUP(FACTURACION[[#This Row],[REFERENCIA]],CODINV,3,FALSE))</f>
        <v>1584VN</v>
      </c>
      <c r="M516" s="12" t="str">
        <f>+VLOOKUP(FACTURACION[[#This Row],[REFERENCIA]],CODINV,4,FALSE)</f>
        <v>REGULADORES</v>
      </c>
      <c r="N516" s="12" t="str">
        <f>+VLOOKUP(FACTURACION[[#This Row],[REFERENCIA]],CODINV,5,FALSE)</f>
        <v>REGO</v>
      </c>
      <c r="O516" s="2">
        <v>7</v>
      </c>
      <c r="P516" s="23">
        <v>152857</v>
      </c>
      <c r="Q516" s="24">
        <f>+FACTURACION[[#This Row],[CANTIDAD]]*FACTURACION[[#This Row],[VR UNITARIO]]/1000</f>
        <v>1069.999</v>
      </c>
      <c r="R516" s="3" t="str">
        <f>+VLOOKUP(FACTURACION[[#This Row],[NIT]],TABLACLIENTE,5,FALSE)</f>
        <v>BOGOTÁ D.C.</v>
      </c>
    </row>
    <row r="517" spans="3:18" s="11" customFormat="1" ht="11.25" customHeight="1">
      <c r="C517" s="13">
        <v>2013</v>
      </c>
      <c r="D517" s="17" t="s">
        <v>85</v>
      </c>
      <c r="E517" s="17">
        <f>MONTH(FACTURACION[[#This Row],[MES]]&amp;1)</f>
        <v>6</v>
      </c>
      <c r="F517" s="223">
        <f>DATE(FACTURACION[[#This Row],[AÑO]],FACTURACION[[#This Row],[Mes numero]],1)</f>
        <v>41426</v>
      </c>
      <c r="G517" s="159">
        <v>9758</v>
      </c>
      <c r="H517" s="20">
        <v>860510723</v>
      </c>
      <c r="I517" s="2" t="str">
        <f>+VLOOKUP(FACTURACION[[#This Row],[NIT]],TABLACLIENTE,2,FALSE)</f>
        <v>SAENA DE COLOMBIA S.A.</v>
      </c>
      <c r="J517" s="2" t="s">
        <v>223</v>
      </c>
      <c r="K517" s="12" t="str">
        <f>+VLOOKUP(FACTURACION[[#This Row],[REFERENCIA]],CODINV,2,FALSE)</f>
        <v>REGULADOR ALTA PRESION 3/4" 3-30</v>
      </c>
      <c r="L517" s="12" t="str">
        <f>IF(VLOOKUP(FACTURACION[[#This Row],[REFERENCIA]],CODINV,3,FALSE)=0,"",VLOOKUP(FACTURACION[[#This Row],[REFERENCIA]],CODINV,3,FALSE))</f>
        <v>1586VN</v>
      </c>
      <c r="M517" s="12" t="str">
        <f>+VLOOKUP(FACTURACION[[#This Row],[REFERENCIA]],CODINV,4,FALSE)</f>
        <v>REGULADORES</v>
      </c>
      <c r="N517" s="12" t="str">
        <f>+VLOOKUP(FACTURACION[[#This Row],[REFERENCIA]],CODINV,5,FALSE)</f>
        <v>REGO</v>
      </c>
      <c r="O517" s="2">
        <v>1</v>
      </c>
      <c r="P517" s="23">
        <v>292000</v>
      </c>
      <c r="Q517" s="24">
        <f>+FACTURACION[[#This Row],[CANTIDAD]]*FACTURACION[[#This Row],[VR UNITARIO]]/1000</f>
        <v>292</v>
      </c>
      <c r="R517" s="3" t="str">
        <f>+VLOOKUP(FACTURACION[[#This Row],[NIT]],TABLACLIENTE,5,FALSE)</f>
        <v>BOGOTÁ D.C.</v>
      </c>
    </row>
    <row r="518" spans="3:18" s="11" customFormat="1" ht="11.25" customHeight="1">
      <c r="C518" s="13">
        <v>2013</v>
      </c>
      <c r="D518" s="17" t="s">
        <v>85</v>
      </c>
      <c r="E518" s="17">
        <f>MONTH(FACTURACION[[#This Row],[MES]]&amp;1)</f>
        <v>6</v>
      </c>
      <c r="F518" s="223">
        <f>DATE(FACTURACION[[#This Row],[AÑO]],FACTURACION[[#This Row],[Mes numero]],1)</f>
        <v>41426</v>
      </c>
      <c r="G518" s="159">
        <v>9746</v>
      </c>
      <c r="H518" s="20">
        <v>860510723</v>
      </c>
      <c r="I518" s="2" t="str">
        <f>+VLOOKUP(FACTURACION[[#This Row],[NIT]],TABLACLIENTE,2,FALSE)</f>
        <v>SAENA DE COLOMBIA S.A.</v>
      </c>
      <c r="J518" s="2" t="s">
        <v>751</v>
      </c>
      <c r="K518" s="12" t="str">
        <f>+VLOOKUP(FACTURACION[[#This Row],[REFERENCIA]],CODINV,2,FALSE)</f>
        <v>REGULADOR ALTA PRESION 1/4" NPT 1-15 PSI</v>
      </c>
      <c r="L518" s="12" t="str">
        <f>IF(VLOOKUP(FACTURACION[[#This Row],[REFERENCIA]],CODINV,3,FALSE)=0,"",VLOOKUP(FACTURACION[[#This Row],[REFERENCIA]],CODINV,3,FALSE))</f>
        <v>597FA</v>
      </c>
      <c r="M518" s="12" t="str">
        <f>+VLOOKUP(FACTURACION[[#This Row],[REFERENCIA]],CODINV,4,FALSE)</f>
        <v>REGULADORES</v>
      </c>
      <c r="N518" s="12" t="str">
        <f>+VLOOKUP(FACTURACION[[#This Row],[REFERENCIA]],CODINV,5,FALSE)</f>
        <v>REGO</v>
      </c>
      <c r="O518" s="2">
        <v>10</v>
      </c>
      <c r="P518" s="23">
        <v>51000</v>
      </c>
      <c r="Q518" s="24">
        <f>+FACTURACION[[#This Row],[CANTIDAD]]*FACTURACION[[#This Row],[VR UNITARIO]]/1000</f>
        <v>510</v>
      </c>
      <c r="R518" s="3" t="str">
        <f>+VLOOKUP(FACTURACION[[#This Row],[NIT]],TABLACLIENTE,5,FALSE)</f>
        <v>BOGOTÁ D.C.</v>
      </c>
    </row>
    <row r="519" spans="3:18" s="11" customFormat="1" ht="11.25" customHeight="1">
      <c r="C519" s="13">
        <v>2013</v>
      </c>
      <c r="D519" s="17" t="s">
        <v>85</v>
      </c>
      <c r="E519" s="17">
        <f>MONTH(FACTURACION[[#This Row],[MES]]&amp;1)</f>
        <v>6</v>
      </c>
      <c r="F519" s="223">
        <f>DATE(FACTURACION[[#This Row],[AÑO]],FACTURACION[[#This Row],[Mes numero]],1)</f>
        <v>41426</v>
      </c>
      <c r="G519" s="159">
        <v>9723</v>
      </c>
      <c r="H519" s="20">
        <v>830137252</v>
      </c>
      <c r="I519" s="2" t="str">
        <f>+VLOOKUP(FACTURACION[[#This Row],[NIT]],TABLACLIENTE,2,FALSE)</f>
        <v>SAGENCO SAS</v>
      </c>
      <c r="J519" s="2" t="s">
        <v>35</v>
      </c>
      <c r="K519" s="12" t="str">
        <f>+VLOOKUP(FACTURACION[[#This Row],[REFERENCIA]],CODINV,2,FALSE)</f>
        <v>REGULADOR 3/4"  PRIMERA ETAPA POL</v>
      </c>
      <c r="L519" s="12" t="str">
        <f>IF(VLOOKUP(FACTURACION[[#This Row],[REFERENCIA]],CODINV,3,FALSE)=0,"",VLOOKUP(FACTURACION[[#This Row],[REFERENCIA]],CODINV,3,FALSE))</f>
        <v>LV4403TR96</v>
      </c>
      <c r="M519" s="12" t="str">
        <f>+VLOOKUP(FACTURACION[[#This Row],[REFERENCIA]],CODINV,4,FALSE)</f>
        <v>REGULADORES</v>
      </c>
      <c r="N519" s="12" t="str">
        <f>+VLOOKUP(FACTURACION[[#This Row],[REFERENCIA]],CODINV,5,FALSE)</f>
        <v>REGO</v>
      </c>
      <c r="O519" s="2">
        <v>1</v>
      </c>
      <c r="P519" s="23">
        <v>90000</v>
      </c>
      <c r="Q519" s="24">
        <f>+FACTURACION[[#This Row],[CANTIDAD]]*FACTURACION[[#This Row],[VR UNITARIO]]/1000</f>
        <v>90</v>
      </c>
      <c r="R519" s="3" t="str">
        <f>+VLOOKUP(FACTURACION[[#This Row],[NIT]],TABLACLIENTE,5,FALSE)</f>
        <v>BOGOTÁ D.C.</v>
      </c>
    </row>
    <row r="520" spans="3:18" s="11" customFormat="1" ht="11.25" customHeight="1">
      <c r="C520" s="13">
        <v>2013</v>
      </c>
      <c r="D520" s="17" t="s">
        <v>85</v>
      </c>
      <c r="E520" s="17">
        <f>MONTH(FACTURACION[[#This Row],[MES]]&amp;1)</f>
        <v>6</v>
      </c>
      <c r="F520" s="223">
        <f>DATE(FACTURACION[[#This Row],[AÑO]],FACTURACION[[#This Row],[Mes numero]],1)</f>
        <v>41426</v>
      </c>
      <c r="G520" s="159">
        <v>9750</v>
      </c>
      <c r="H520" s="20">
        <v>860510723</v>
      </c>
      <c r="I520" s="2" t="str">
        <f>+VLOOKUP(FACTURACION[[#This Row],[NIT]],TABLACLIENTE,2,FALSE)</f>
        <v>SAENA DE COLOMBIA S.A.</v>
      </c>
      <c r="J520" s="2" t="s">
        <v>30</v>
      </c>
      <c r="K520" s="12" t="str">
        <f>+VLOOKUP(FACTURACION[[#This Row],[REFERENCIA]],CODINV,2,FALSE)</f>
        <v>KIT DE SERVICIO PARA MULTIVALVULA</v>
      </c>
      <c r="L520" s="12" t="str">
        <f>IF(VLOOKUP(FACTURACION[[#This Row],[REFERENCIA]],CODINV,3,FALSE)=0,"",VLOOKUP(FACTURACION[[#This Row],[REFERENCIA]],CODINV,3,FALSE))</f>
        <v>19104-50</v>
      </c>
      <c r="M520" s="12" t="str">
        <f>+VLOOKUP(FACTURACION[[#This Row],[REFERENCIA]],CODINV,4,FALSE)</f>
        <v>REPUESTOS Y ACCESORIOS</v>
      </c>
      <c r="N520" s="12" t="str">
        <f>+VLOOKUP(FACTURACION[[#This Row],[REFERENCIA]],CODINV,5,FALSE)</f>
        <v>REGO</v>
      </c>
      <c r="O520" s="2">
        <v>5</v>
      </c>
      <c r="P520" s="23">
        <v>25000</v>
      </c>
      <c r="Q520" s="24">
        <f>+FACTURACION[[#This Row],[CANTIDAD]]*FACTURACION[[#This Row],[VR UNITARIO]]/1000</f>
        <v>125</v>
      </c>
      <c r="R520" s="3" t="str">
        <f>+VLOOKUP(FACTURACION[[#This Row],[NIT]],TABLACLIENTE,5,FALSE)</f>
        <v>BOGOTÁ D.C.</v>
      </c>
    </row>
    <row r="521" spans="3:18" s="11" customFormat="1" ht="11.25" customHeight="1">
      <c r="C521" s="13">
        <v>2013</v>
      </c>
      <c r="D521" s="17" t="s">
        <v>85</v>
      </c>
      <c r="E521" s="17">
        <f>MONTH(FACTURACION[[#This Row],[MES]]&amp;1)</f>
        <v>6</v>
      </c>
      <c r="F521" s="223">
        <f>DATE(FACTURACION[[#This Row],[AÑO]],FACTURACION[[#This Row],[Mes numero]],1)</f>
        <v>41426</v>
      </c>
      <c r="G521" s="159">
        <v>9741</v>
      </c>
      <c r="H521" s="20">
        <v>830137252</v>
      </c>
      <c r="I521" s="2" t="str">
        <f>+VLOOKUP(FACTURACION[[#This Row],[NIT]],TABLACLIENTE,2,FALSE)</f>
        <v>SAGENCO SAS</v>
      </c>
      <c r="J521" s="2" t="s">
        <v>106</v>
      </c>
      <c r="K521" s="12" t="str">
        <f>+VLOOKUP(FACTURACION[[#This Row],[REFERENCIA]],CODINV,2,FALSE)</f>
        <v>MULTIVALVE / MULTIVALVULA 3/4"</v>
      </c>
      <c r="L521" s="12" t="str">
        <f>IF(VLOOKUP(FACTURACION[[#This Row],[REFERENCIA]],CODINV,3,FALSE)=0,"",VLOOKUP(FACTURACION[[#This Row],[REFERENCIA]],CODINV,3,FALSE))</f>
        <v>7556R12.0</v>
      </c>
      <c r="M521" s="12" t="str">
        <f>+VLOOKUP(FACTURACION[[#This Row],[REFERENCIA]],CODINV,4,FALSE)</f>
        <v>VÁLVULAS Y MULTIVÁLVULAS</v>
      </c>
      <c r="N521" s="12" t="str">
        <f>+VLOOKUP(FACTURACION[[#This Row],[REFERENCIA]],CODINV,5,FALSE)</f>
        <v>REGO</v>
      </c>
      <c r="O521" s="2">
        <v>1</v>
      </c>
      <c r="P521" s="23">
        <v>68000</v>
      </c>
      <c r="Q521" s="24">
        <f>+FACTURACION[[#This Row],[CANTIDAD]]*FACTURACION[[#This Row],[VR UNITARIO]]/1000</f>
        <v>68</v>
      </c>
      <c r="R521" s="3" t="str">
        <f>+VLOOKUP(FACTURACION[[#This Row],[NIT]],TABLACLIENTE,5,FALSE)</f>
        <v>BOGOTÁ D.C.</v>
      </c>
    </row>
    <row r="522" spans="3:18" s="11" customFormat="1" ht="11.25" customHeight="1">
      <c r="C522" s="13">
        <v>2013</v>
      </c>
      <c r="D522" s="17" t="s">
        <v>85</v>
      </c>
      <c r="E522" s="17">
        <f>MONTH(FACTURACION[[#This Row],[MES]]&amp;1)</f>
        <v>6</v>
      </c>
      <c r="F522" s="223">
        <f>DATE(FACTURACION[[#This Row],[AÑO]],FACTURACION[[#This Row],[Mes numero]],1)</f>
        <v>41426</v>
      </c>
      <c r="G522" s="159">
        <v>9725</v>
      </c>
      <c r="H522" s="25">
        <v>830085008</v>
      </c>
      <c r="I522" s="3" t="str">
        <f>+VLOOKUP(FACTURACION[[#This Row],[NIT]],TABLACLIENTE,2,FALSE)</f>
        <v>COMBUSTIBLES UNIGAS S.A.S.</v>
      </c>
      <c r="J522" s="2" t="s">
        <v>467</v>
      </c>
      <c r="K522" s="12" t="str">
        <f>+VLOOKUP(FACTURACION[[#This Row],[REFERENCIA]],CODINV,2,FALSE)</f>
        <v>VALVULA DE ALIVIO HIDROSTATICO 1/4" 400 PSI</v>
      </c>
      <c r="L522" s="12" t="str">
        <f>IF(VLOOKUP(FACTURACION[[#This Row],[REFERENCIA]],CODINV,3,FALSE)=0,"",VLOOKUP(FACTURACION[[#This Row],[REFERENCIA]],CODINV,3,FALSE))</f>
        <v>3129L</v>
      </c>
      <c r="M522" s="12" t="str">
        <f>+VLOOKUP(FACTURACION[[#This Row],[REFERENCIA]],CODINV,4,FALSE)</f>
        <v>VÁLVULAS Y MULTIVÁLVULAS</v>
      </c>
      <c r="N522" s="12" t="str">
        <f>+VLOOKUP(FACTURACION[[#This Row],[REFERENCIA]],CODINV,5,FALSE)</f>
        <v>REGO</v>
      </c>
      <c r="O522" s="2">
        <v>2</v>
      </c>
      <c r="P522" s="23">
        <v>180623</v>
      </c>
      <c r="Q522" s="24">
        <f>+FACTURACION[[#This Row],[CANTIDAD]]*FACTURACION[[#This Row],[VR UNITARIO]]/1000</f>
        <v>361.24599999999998</v>
      </c>
      <c r="R522" s="3" t="str">
        <f>+VLOOKUP(FACTURACION[[#This Row],[NIT]],TABLACLIENTE,5,FALSE)</f>
        <v>BOGOTÁ D.C.</v>
      </c>
    </row>
    <row r="523" spans="3:18" s="11" customFormat="1" ht="11.25" customHeight="1">
      <c r="C523" s="13">
        <v>2013</v>
      </c>
      <c r="D523" s="17" t="s">
        <v>85</v>
      </c>
      <c r="E523" s="17">
        <f>MONTH(FACTURACION[[#This Row],[MES]]&amp;1)</f>
        <v>6</v>
      </c>
      <c r="F523" s="223">
        <f>DATE(FACTURACION[[#This Row],[AÑO]],FACTURACION[[#This Row],[Mes numero]],1)</f>
        <v>41426</v>
      </c>
      <c r="G523" s="159">
        <v>9750</v>
      </c>
      <c r="H523" s="20">
        <v>860510723</v>
      </c>
      <c r="I523" s="2" t="str">
        <f>+VLOOKUP(FACTURACION[[#This Row],[NIT]],TABLACLIENTE,2,FALSE)</f>
        <v>SAENA DE COLOMBIA S.A.</v>
      </c>
      <c r="J523" s="2" t="s">
        <v>469</v>
      </c>
      <c r="K523" s="12" t="str">
        <f>+VLOOKUP(FACTURACION[[#This Row],[REFERENCIA]],CODINV,2,FALSE)</f>
        <v>VALVULA DE ALIVIO EXTERNA 1 1/4"</v>
      </c>
      <c r="L523" s="12" t="str">
        <f>IF(VLOOKUP(FACTURACION[[#This Row],[REFERENCIA]],CODINV,3,FALSE)=0,"",VLOOKUP(FACTURACION[[#This Row],[REFERENCIA]],CODINV,3,FALSE))</f>
        <v>3132G</v>
      </c>
      <c r="M523" s="12" t="str">
        <f>+VLOOKUP(FACTURACION[[#This Row],[REFERENCIA]],CODINV,4,FALSE)</f>
        <v>VÁLVULAS Y MULTIVÁLVULAS</v>
      </c>
      <c r="N523" s="12" t="str">
        <f>+VLOOKUP(FACTURACION[[#This Row],[REFERENCIA]],CODINV,5,FALSE)</f>
        <v>REGO</v>
      </c>
      <c r="O523" s="2">
        <v>1</v>
      </c>
      <c r="P523" s="23">
        <v>178890</v>
      </c>
      <c r="Q523" s="24">
        <f>+FACTURACION[[#This Row],[CANTIDAD]]*FACTURACION[[#This Row],[VR UNITARIO]]/1000</f>
        <v>178.89</v>
      </c>
      <c r="R523" s="3" t="str">
        <f>+VLOOKUP(FACTURACION[[#This Row],[NIT]],TABLACLIENTE,5,FALSE)</f>
        <v>BOGOTÁ D.C.</v>
      </c>
    </row>
    <row r="524" spans="3:18" s="11" customFormat="1" ht="11.25" customHeight="1">
      <c r="C524" s="13">
        <v>2013</v>
      </c>
      <c r="D524" s="17" t="s">
        <v>85</v>
      </c>
      <c r="E524" s="17">
        <f>MONTH(FACTURACION[[#This Row],[MES]]&amp;1)</f>
        <v>6</v>
      </c>
      <c r="F524" s="223">
        <f>DATE(FACTURACION[[#This Row],[AÑO]],FACTURACION[[#This Row],[Mes numero]],1)</f>
        <v>41426</v>
      </c>
      <c r="G524" s="159">
        <v>9751</v>
      </c>
      <c r="H524" s="20">
        <v>800074033</v>
      </c>
      <c r="I524" s="2" t="str">
        <f>+VLOOKUP(FACTURACION[[#This Row],[NIT]],TABLACLIENTE,2,FALSE)</f>
        <v>COMPAÑIAS ASOCIADAS DE GAS S.A. E.S.P (ASOGAS SA ESP)</v>
      </c>
      <c r="J524" s="2" t="s">
        <v>281</v>
      </c>
      <c r="K524" s="12" t="str">
        <f>+VLOOKUP(FACTURACION[[#This Row],[REFERENCIA]],CODINV,2,FALSE)</f>
        <v>VALVULA DE ALIVIO SEMIINTERNA 2" - 250</v>
      </c>
      <c r="L524" s="12" t="str">
        <f>IF(VLOOKUP(FACTURACION[[#This Row],[REFERENCIA]],CODINV,3,FALSE)=0,"",VLOOKUP(FACTURACION[[#This Row],[REFERENCIA]],CODINV,3,FALSE))</f>
        <v>7534G</v>
      </c>
      <c r="M524" s="12" t="str">
        <f>+VLOOKUP(FACTURACION[[#This Row],[REFERENCIA]],CODINV,4,FALSE)</f>
        <v>VÁLVULAS Y MULTIVÁLVULAS</v>
      </c>
      <c r="N524" s="12" t="str">
        <f>+VLOOKUP(FACTURACION[[#This Row],[REFERENCIA]],CODINV,5,FALSE)</f>
        <v>REGO</v>
      </c>
      <c r="O524" s="2">
        <v>6</v>
      </c>
      <c r="P524" s="23">
        <v>533050</v>
      </c>
      <c r="Q524" s="24">
        <f>+FACTURACION[[#This Row],[CANTIDAD]]*FACTURACION[[#This Row],[VR UNITARIO]]/1000</f>
        <v>3198.3</v>
      </c>
      <c r="R524" s="3" t="str">
        <f>+VLOOKUP(FACTURACION[[#This Row],[NIT]],TABLACLIENTE,5,FALSE)</f>
        <v>MOSQUERA</v>
      </c>
    </row>
    <row r="525" spans="3:18" s="11" customFormat="1" ht="11.25" customHeight="1">
      <c r="C525" s="13">
        <v>2013</v>
      </c>
      <c r="D525" s="17" t="s">
        <v>85</v>
      </c>
      <c r="E525" s="17">
        <f>MONTH(FACTURACION[[#This Row],[MES]]&amp;1)</f>
        <v>6</v>
      </c>
      <c r="F525" s="223">
        <f>DATE(FACTURACION[[#This Row],[AÑO]],FACTURACION[[#This Row],[Mes numero]],1)</f>
        <v>41426</v>
      </c>
      <c r="G525" s="159">
        <v>9710</v>
      </c>
      <c r="H525" s="25">
        <v>900164715</v>
      </c>
      <c r="I525" s="3" t="str">
        <f>+VLOOKUP(FACTURACION[[#This Row],[NIT]],TABLACLIENTE,2,FALSE)</f>
        <v>COMPAÑIA TRANSPORTADORA DE COLOMBIA S.A. (COTRANSCOL S.A.)</v>
      </c>
      <c r="J525" s="2" t="s">
        <v>74</v>
      </c>
      <c r="K525" s="12" t="str">
        <f>+VLOOKUP(FACTURACION[[#This Row],[REFERENCIA]],CODINV,2,FALSE)</f>
        <v>VALVULA DE GLOBLO DE 1 1/4" NPT</v>
      </c>
      <c r="L525" s="12" t="str">
        <f>IF(VLOOKUP(FACTURACION[[#This Row],[REFERENCIA]],CODINV,3,FALSE)=0,"",VLOOKUP(FACTURACION[[#This Row],[REFERENCIA]],CODINV,3,FALSE))</f>
        <v>A7509BP</v>
      </c>
      <c r="M525" s="12" t="str">
        <f>+VLOOKUP(FACTURACION[[#This Row],[REFERENCIA]],CODINV,4,FALSE)</f>
        <v>VÁLVULAS Y MULTIVÁLVULAS</v>
      </c>
      <c r="N525" s="12" t="str">
        <f>+VLOOKUP(FACTURACION[[#This Row],[REFERENCIA]],CODINV,5,FALSE)</f>
        <v>REGO</v>
      </c>
      <c r="O525" s="2">
        <v>1</v>
      </c>
      <c r="P525" s="23">
        <v>232000</v>
      </c>
      <c r="Q525" s="24">
        <f>+FACTURACION[[#This Row],[CANTIDAD]]*FACTURACION[[#This Row],[VR UNITARIO]]/1000</f>
        <v>232</v>
      </c>
      <c r="R525" s="3" t="str">
        <f>+VLOOKUP(FACTURACION[[#This Row],[NIT]],TABLACLIENTE,5,FALSE)</f>
        <v>GIRON</v>
      </c>
    </row>
    <row r="526" spans="3:18" s="11" customFormat="1" ht="11.25" customHeight="1">
      <c r="C526" s="13">
        <v>2013</v>
      </c>
      <c r="D526" s="17" t="s">
        <v>85</v>
      </c>
      <c r="E526" s="17">
        <f>MONTH(FACTURACION[[#This Row],[MES]]&amp;1)</f>
        <v>6</v>
      </c>
      <c r="F526" s="223">
        <f>DATE(FACTURACION[[#This Row],[AÑO]],FACTURACION[[#This Row],[Mes numero]],1)</f>
        <v>41426</v>
      </c>
      <c r="G526" s="159">
        <v>9714</v>
      </c>
      <c r="H526" s="20">
        <v>860510723</v>
      </c>
      <c r="I526" s="2" t="str">
        <f>+VLOOKUP(FACTURACION[[#This Row],[NIT]],TABLACLIENTE,2,FALSE)</f>
        <v>SAENA DE COLOMBIA S.A.</v>
      </c>
      <c r="J526" s="2" t="s">
        <v>74</v>
      </c>
      <c r="K526" s="12" t="str">
        <f>+VLOOKUP(FACTURACION[[#This Row],[REFERENCIA]],CODINV,2,FALSE)</f>
        <v>VALVULA DE GLOBLO DE 1 1/4" NPT</v>
      </c>
      <c r="L526" s="12" t="str">
        <f>IF(VLOOKUP(FACTURACION[[#This Row],[REFERENCIA]],CODINV,3,FALSE)=0,"",VLOOKUP(FACTURACION[[#This Row],[REFERENCIA]],CODINV,3,FALSE))</f>
        <v>A7509BP</v>
      </c>
      <c r="M526" s="12" t="str">
        <f>+VLOOKUP(FACTURACION[[#This Row],[REFERENCIA]],CODINV,4,FALSE)</f>
        <v>VÁLVULAS Y MULTIVÁLVULAS</v>
      </c>
      <c r="N526" s="12" t="str">
        <f>+VLOOKUP(FACTURACION[[#This Row],[REFERENCIA]],CODINV,5,FALSE)</f>
        <v>REGO</v>
      </c>
      <c r="O526" s="2">
        <v>2</v>
      </c>
      <c r="P526" s="23">
        <v>253000</v>
      </c>
      <c r="Q526" s="24">
        <f>+FACTURACION[[#This Row],[CANTIDAD]]*FACTURACION[[#This Row],[VR UNITARIO]]/1000</f>
        <v>506</v>
      </c>
      <c r="R526" s="3" t="str">
        <f>+VLOOKUP(FACTURACION[[#This Row],[NIT]],TABLACLIENTE,5,FALSE)</f>
        <v>BOGOTÁ D.C.</v>
      </c>
    </row>
    <row r="527" spans="3:18" s="11" customFormat="1" ht="11.25" customHeight="1">
      <c r="C527" s="13">
        <v>2013</v>
      </c>
      <c r="D527" s="17" t="s">
        <v>85</v>
      </c>
      <c r="E527" s="17">
        <f>MONTH(FACTURACION[[#This Row],[MES]]&amp;1)</f>
        <v>6</v>
      </c>
      <c r="F527" s="223">
        <f>DATE(FACTURACION[[#This Row],[AÑO]],FACTURACION[[#This Row],[Mes numero]],1)</f>
        <v>41426</v>
      </c>
      <c r="G527" s="159">
        <v>9752</v>
      </c>
      <c r="H527" s="20">
        <v>900175830</v>
      </c>
      <c r="I527" s="2" t="str">
        <f>+VLOOKUP(FACTURACION[[#This Row],[NIT]],TABLACLIENTE,2,FALSE)</f>
        <v xml:space="preserve">COMBUSTIBLES LIQUIDOS DE COLOMBIA S.A E.S.P  (CLC S.A E.S.P)
</v>
      </c>
      <c r="J527" s="2" t="s">
        <v>93</v>
      </c>
      <c r="K527" s="12" t="str">
        <f>+VLOOKUP(FACTURACION[[#This Row],[REFERENCIA]],CODINV,2,FALSE)</f>
        <v>VALVULA DE GLOBO 2"</v>
      </c>
      <c r="L527" s="12" t="str">
        <f>IF(VLOOKUP(FACTURACION[[#This Row],[REFERENCIA]],CODINV,3,FALSE)=0,"",VLOOKUP(FACTURACION[[#This Row],[REFERENCIA]],CODINV,3,FALSE))</f>
        <v>A7513AP</v>
      </c>
      <c r="M527" s="12" t="str">
        <f>+VLOOKUP(FACTURACION[[#This Row],[REFERENCIA]],CODINV,4,FALSE)</f>
        <v>VÁLVULAS Y MULTIVÁLVULAS</v>
      </c>
      <c r="N527" s="12" t="str">
        <f>+VLOOKUP(FACTURACION[[#This Row],[REFERENCIA]],CODINV,5,FALSE)</f>
        <v>REGO</v>
      </c>
      <c r="O527" s="2">
        <v>1</v>
      </c>
      <c r="P527" s="23">
        <v>340000</v>
      </c>
      <c r="Q527" s="24">
        <f>+FACTURACION[[#This Row],[CANTIDAD]]*FACTURACION[[#This Row],[VR UNITARIO]]/1000</f>
        <v>340</v>
      </c>
      <c r="R527" s="3" t="str">
        <f>+VLOOKUP(FACTURACION[[#This Row],[NIT]],TABLACLIENTE,5,FALSE)</f>
        <v>BOGOTÁ D.C.</v>
      </c>
    </row>
    <row r="528" spans="3:18" s="11" customFormat="1" ht="11.25" customHeight="1">
      <c r="C528" s="13">
        <v>2013</v>
      </c>
      <c r="D528" s="17" t="s">
        <v>85</v>
      </c>
      <c r="E528" s="17">
        <f>MONTH(FACTURACION[[#This Row],[MES]]&amp;1)</f>
        <v>6</v>
      </c>
      <c r="F528" s="223">
        <f>DATE(FACTURACION[[#This Row],[AÑO]],FACTURACION[[#This Row],[Mes numero]],1)</f>
        <v>41426</v>
      </c>
      <c r="G528" s="159">
        <v>9710</v>
      </c>
      <c r="H528" s="25">
        <v>900164715</v>
      </c>
      <c r="I528" s="3" t="str">
        <f>+VLOOKUP(FACTURACION[[#This Row],[NIT]],TABLACLIENTE,2,FALSE)</f>
        <v>COMPAÑIA TRANSPORTADORA DE COLOMBIA S.A. (COTRANSCOL S.A.)</v>
      </c>
      <c r="J528" s="2" t="s">
        <v>93</v>
      </c>
      <c r="K528" s="12" t="str">
        <f>+VLOOKUP(FACTURACION[[#This Row],[REFERENCIA]],CODINV,2,FALSE)</f>
        <v>VALVULA DE GLOBO 2"</v>
      </c>
      <c r="L528" s="12" t="str">
        <f>IF(VLOOKUP(FACTURACION[[#This Row],[REFERENCIA]],CODINV,3,FALSE)=0,"",VLOOKUP(FACTURACION[[#This Row],[REFERENCIA]],CODINV,3,FALSE))</f>
        <v>A7513AP</v>
      </c>
      <c r="M528" s="12" t="str">
        <f>+VLOOKUP(FACTURACION[[#This Row],[REFERENCIA]],CODINV,4,FALSE)</f>
        <v>VÁLVULAS Y MULTIVÁLVULAS</v>
      </c>
      <c r="N528" s="12" t="str">
        <f>+VLOOKUP(FACTURACION[[#This Row],[REFERENCIA]],CODINV,5,FALSE)</f>
        <v>REGO</v>
      </c>
      <c r="O528" s="2">
        <v>4</v>
      </c>
      <c r="P528" s="23">
        <v>330000</v>
      </c>
      <c r="Q528" s="24">
        <f>+FACTURACION[[#This Row],[CANTIDAD]]*FACTURACION[[#This Row],[VR UNITARIO]]/1000</f>
        <v>1320</v>
      </c>
      <c r="R528" s="3" t="str">
        <f>+VLOOKUP(FACTURACION[[#This Row],[NIT]],TABLACLIENTE,5,FALSE)</f>
        <v>GIRON</v>
      </c>
    </row>
    <row r="529" spans="3:18" s="11" customFormat="1" ht="11.25" customHeight="1">
      <c r="C529" s="13">
        <v>2013</v>
      </c>
      <c r="D529" s="17" t="s">
        <v>85</v>
      </c>
      <c r="E529" s="17">
        <f>MONTH(FACTURACION[[#This Row],[MES]]&amp;1)</f>
        <v>6</v>
      </c>
      <c r="F529" s="223">
        <f>DATE(FACTURACION[[#This Row],[AÑO]],FACTURACION[[#This Row],[Mes numero]],1)</f>
        <v>41426</v>
      </c>
      <c r="G529" s="159">
        <v>9710</v>
      </c>
      <c r="H529" s="25">
        <v>900164715</v>
      </c>
      <c r="I529" s="3" t="str">
        <f>+VLOOKUP(FACTURACION[[#This Row],[NIT]],TABLACLIENTE,2,FALSE)</f>
        <v>COMPAÑIA TRANSPORTADORA DE COLOMBIA S.A. (COTRANSCOL S.A.)</v>
      </c>
      <c r="J529" s="2" t="s">
        <v>1251</v>
      </c>
      <c r="K529" s="12" t="str">
        <f>+VLOOKUP(FACTURACION[[#This Row],[REFERENCIA]],CODINV,2,FALSE)</f>
        <v>VALVULA ALIVIO INTERNA 3# EN ACERO</v>
      </c>
      <c r="L529" s="12" t="str">
        <f>IF(VLOOKUP(FACTURACION[[#This Row],[REFERENCIA]],CODINV,3,FALSE)=0,"",VLOOKUP(FACTURACION[[#This Row],[REFERENCIA]],CODINV,3,FALSE))</f>
        <v>A8436G</v>
      </c>
      <c r="M529" s="12" t="str">
        <f>+VLOOKUP(FACTURACION[[#This Row],[REFERENCIA]],CODINV,4,FALSE)</f>
        <v>VÁLVULAS Y MULTIVÁLVULAS</v>
      </c>
      <c r="N529" s="12" t="str">
        <f>+VLOOKUP(FACTURACION[[#This Row],[REFERENCIA]],CODINV,5,FALSE)</f>
        <v>REGO</v>
      </c>
      <c r="O529" s="2">
        <v>2</v>
      </c>
      <c r="P529" s="23">
        <v>724000</v>
      </c>
      <c r="Q529" s="24">
        <f>+FACTURACION[[#This Row],[CANTIDAD]]*FACTURACION[[#This Row],[VR UNITARIO]]/1000</f>
        <v>1448</v>
      </c>
      <c r="R529" s="3" t="str">
        <f>+VLOOKUP(FACTURACION[[#This Row],[NIT]],TABLACLIENTE,5,FALSE)</f>
        <v>GIRON</v>
      </c>
    </row>
    <row r="530" spans="3:18" s="11" customFormat="1" ht="11.25" customHeight="1">
      <c r="C530" s="13">
        <v>2013</v>
      </c>
      <c r="D530" s="17" t="s">
        <v>85</v>
      </c>
      <c r="E530" s="17">
        <f>MONTH(FACTURACION[[#This Row],[MES]]&amp;1)</f>
        <v>6</v>
      </c>
      <c r="F530" s="223">
        <f>DATE(FACTURACION[[#This Row],[AÑO]],FACTURACION[[#This Row],[Mes numero]],1)</f>
        <v>41426</v>
      </c>
      <c r="G530" s="159">
        <v>9741</v>
      </c>
      <c r="H530" s="20">
        <v>830137252</v>
      </c>
      <c r="I530" s="2" t="str">
        <f>+VLOOKUP(FACTURACION[[#This Row],[NIT]],TABLACLIENTE,2,FALSE)</f>
        <v>SAGENCO SAS</v>
      </c>
      <c r="J530" s="2" t="s">
        <v>36</v>
      </c>
      <c r="K530" s="12" t="str">
        <f>+VLOOKUP(FACTURACION[[#This Row],[REFERENCIA]],CODINV,2,FALSE)</f>
        <v>VALVULA DE EXCESO DE FLUJO 3/4"</v>
      </c>
      <c r="L530" s="12" t="str">
        <f>IF(VLOOKUP(FACTURACION[[#This Row],[REFERENCIA]],CODINV,3,FALSE)=0,"",VLOOKUP(FACTURACION[[#This Row],[REFERENCIA]],CODINV,3,FALSE))</f>
        <v>3272G</v>
      </c>
      <c r="M530" s="12" t="str">
        <f>+VLOOKUP(FACTURACION[[#This Row],[REFERENCIA]],CODINV,4,FALSE)</f>
        <v>VÁLVULAS Y MULTIVÁLVULAS</v>
      </c>
      <c r="N530" s="12" t="str">
        <f>+VLOOKUP(FACTURACION[[#This Row],[REFERENCIA]],CODINV,5,FALSE)</f>
        <v>REGO</v>
      </c>
      <c r="O530" s="2">
        <v>1</v>
      </c>
      <c r="P530" s="23">
        <v>35000</v>
      </c>
      <c r="Q530" s="24">
        <f>+FACTURACION[[#This Row],[CANTIDAD]]*FACTURACION[[#This Row],[VR UNITARIO]]/1000</f>
        <v>35</v>
      </c>
      <c r="R530" s="3" t="str">
        <f>+VLOOKUP(FACTURACION[[#This Row],[NIT]],TABLACLIENTE,5,FALSE)</f>
        <v>BOGOTÁ D.C.</v>
      </c>
    </row>
    <row r="531" spans="3:18" s="11" customFormat="1" ht="11.25" customHeight="1">
      <c r="C531" s="13">
        <v>2013</v>
      </c>
      <c r="D531" s="17" t="s">
        <v>85</v>
      </c>
      <c r="E531" s="17">
        <f>MONTH(FACTURACION[[#This Row],[MES]]&amp;1)</f>
        <v>6</v>
      </c>
      <c r="F531" s="223">
        <f>DATE(FACTURACION[[#This Row],[AÑO]],FACTURACION[[#This Row],[Mes numero]],1)</f>
        <v>41426</v>
      </c>
      <c r="G531" s="159">
        <v>9751</v>
      </c>
      <c r="H531" s="20">
        <v>800074033</v>
      </c>
      <c r="I531" s="2" t="str">
        <f>+VLOOKUP(FACTURACION[[#This Row],[NIT]],TABLACLIENTE,2,FALSE)</f>
        <v>COMPAÑIAS ASOCIADAS DE GAS S.A. E.S.P (ASOGAS SA ESP)</v>
      </c>
      <c r="J531" s="2" t="s">
        <v>480</v>
      </c>
      <c r="K531" s="12" t="str">
        <f>+VLOOKUP(FACTURACION[[#This Row],[REFERENCIA]],CODINV,2,FALSE)</f>
        <v>VALVULA EXCESO DE FLUJO 2" TIPO COPA</v>
      </c>
      <c r="L531" s="12" t="str">
        <f>IF(VLOOKUP(FACTURACION[[#This Row],[REFERENCIA]],CODINV,3,FALSE)=0,"",VLOOKUP(FACTURACION[[#This Row],[REFERENCIA]],CODINV,3,FALSE))</f>
        <v>3292A</v>
      </c>
      <c r="M531" s="12" t="str">
        <f>+VLOOKUP(FACTURACION[[#This Row],[REFERENCIA]],CODINV,4,FALSE)</f>
        <v>VÁLVULAS Y MULTIVÁLVULAS</v>
      </c>
      <c r="N531" s="12" t="str">
        <f>+VLOOKUP(FACTURACION[[#This Row],[REFERENCIA]],CODINV,5,FALSE)</f>
        <v>REGO</v>
      </c>
      <c r="O531" s="2">
        <v>7</v>
      </c>
      <c r="P531" s="23">
        <v>160103</v>
      </c>
      <c r="Q531" s="24">
        <f>+FACTURACION[[#This Row],[CANTIDAD]]*FACTURACION[[#This Row],[VR UNITARIO]]/1000</f>
        <v>1120.721</v>
      </c>
      <c r="R531" s="3" t="str">
        <f>+VLOOKUP(FACTURACION[[#This Row],[NIT]],TABLACLIENTE,5,FALSE)</f>
        <v>MOSQUERA</v>
      </c>
    </row>
    <row r="532" spans="3:18" s="11" customFormat="1" ht="11.25" customHeight="1">
      <c r="C532" s="13">
        <v>2013</v>
      </c>
      <c r="D532" s="17" t="s">
        <v>85</v>
      </c>
      <c r="E532" s="17">
        <f>MONTH(FACTURACION[[#This Row],[MES]]&amp;1)</f>
        <v>6</v>
      </c>
      <c r="F532" s="223">
        <f>DATE(FACTURACION[[#This Row],[AÑO]],FACTURACION[[#This Row],[Mes numero]],1)</f>
        <v>41426</v>
      </c>
      <c r="G532" s="159">
        <v>9748</v>
      </c>
      <c r="H532" s="25">
        <v>830085008</v>
      </c>
      <c r="I532" s="3" t="str">
        <f>+VLOOKUP(FACTURACION[[#This Row],[NIT]],TABLACLIENTE,2,FALSE)</f>
        <v>COMBUSTIBLES UNIGAS S.A.S.</v>
      </c>
      <c r="J532" s="2" t="s">
        <v>76</v>
      </c>
      <c r="K532" s="12" t="str">
        <f>+VLOOKUP(FACTURACION[[#This Row],[REFERENCIA]],CODINV,2,FALSE)</f>
        <v>VALVULA CHEQUE 1 1/4" TIPO COPA</v>
      </c>
      <c r="L532" s="12" t="str">
        <f>IF(VLOOKUP(FACTURACION[[#This Row],[REFERENCIA]],CODINV,3,FALSE)=0,"",VLOOKUP(FACTURACION[[#This Row],[REFERENCIA]],CODINV,3,FALSE))</f>
        <v>A3176</v>
      </c>
      <c r="M532" s="12" t="str">
        <f>+VLOOKUP(FACTURACION[[#This Row],[REFERENCIA]],CODINV,4,FALSE)</f>
        <v>VÁLVULAS Y MULTIVÁLVULAS</v>
      </c>
      <c r="N532" s="12" t="str">
        <f>+VLOOKUP(FACTURACION[[#This Row],[REFERENCIA]],CODINV,5,FALSE)</f>
        <v>REGO</v>
      </c>
      <c r="O532" s="2">
        <v>1</v>
      </c>
      <c r="P532" s="23">
        <v>185904</v>
      </c>
      <c r="Q532" s="24">
        <f>+FACTURACION[[#This Row],[CANTIDAD]]*FACTURACION[[#This Row],[VR UNITARIO]]/1000</f>
        <v>185.904</v>
      </c>
      <c r="R532" s="3" t="str">
        <f>+VLOOKUP(FACTURACION[[#This Row],[NIT]],TABLACLIENTE,5,FALSE)</f>
        <v>BOGOTÁ D.C.</v>
      </c>
    </row>
    <row r="533" spans="3:18" s="11" customFormat="1" ht="11.25" customHeight="1">
      <c r="C533" s="13">
        <v>2013</v>
      </c>
      <c r="D533" s="17" t="s">
        <v>85</v>
      </c>
      <c r="E533" s="17">
        <f>MONTH(FACTURACION[[#This Row],[MES]]&amp;1)</f>
        <v>6</v>
      </c>
      <c r="F533" s="223">
        <f>DATE(FACTURACION[[#This Row],[AÑO]],FACTURACION[[#This Row],[Mes numero]],1)</f>
        <v>41426</v>
      </c>
      <c r="G533" s="159">
        <v>9725</v>
      </c>
      <c r="H533" s="25">
        <v>830085008</v>
      </c>
      <c r="I533" s="3" t="str">
        <f>+VLOOKUP(FACTURACION[[#This Row],[NIT]],TABLACLIENTE,2,FALSE)</f>
        <v>COMBUSTIBLES UNIGAS S.A.S.</v>
      </c>
      <c r="J533" s="2" t="s">
        <v>73</v>
      </c>
      <c r="K533" s="12" t="str">
        <f>+VLOOKUP(FACTURACION[[#This Row],[REFERENCIA]],CODINV,2,FALSE)</f>
        <v>VALVULAS CHEQUE NO RETROCESO 1 1/4"</v>
      </c>
      <c r="L533" s="12" t="str">
        <f>IF(VLOOKUP(FACTURACION[[#This Row],[REFERENCIA]],CODINV,3,FALSE)=0,"",VLOOKUP(FACTURACION[[#This Row],[REFERENCIA]],CODINV,3,FALSE))</f>
        <v>A3276BC</v>
      </c>
      <c r="M533" s="12" t="str">
        <f>+VLOOKUP(FACTURACION[[#This Row],[REFERENCIA]],CODINV,4,FALSE)</f>
        <v>VÁLVULAS Y MULTIVÁLVULAS</v>
      </c>
      <c r="N533" s="12" t="str">
        <f>+VLOOKUP(FACTURACION[[#This Row],[REFERENCIA]],CODINV,5,FALSE)</f>
        <v>REGO</v>
      </c>
      <c r="O533" s="2">
        <v>1</v>
      </c>
      <c r="P533" s="23">
        <v>188347</v>
      </c>
      <c r="Q533" s="24">
        <f>+FACTURACION[[#This Row],[CANTIDAD]]*FACTURACION[[#This Row],[VR UNITARIO]]/1000</f>
        <v>188.34700000000001</v>
      </c>
      <c r="R533" s="3" t="str">
        <f>+VLOOKUP(FACTURACION[[#This Row],[NIT]],TABLACLIENTE,5,FALSE)</f>
        <v>BOGOTÁ D.C.</v>
      </c>
    </row>
    <row r="534" spans="3:18" s="11" customFormat="1" ht="11.25" customHeight="1">
      <c r="C534" s="13">
        <v>2013</v>
      </c>
      <c r="D534" s="17" t="s">
        <v>85</v>
      </c>
      <c r="E534" s="17">
        <f>MONTH(FACTURACION[[#This Row],[MES]]&amp;1)</f>
        <v>6</v>
      </c>
      <c r="F534" s="223">
        <f>DATE(FACTURACION[[#This Row],[AÑO]],FACTURACION[[#This Row],[Mes numero]],1)</f>
        <v>41426</v>
      </c>
      <c r="G534" s="159">
        <v>9750</v>
      </c>
      <c r="H534" s="20">
        <v>860510723</v>
      </c>
      <c r="I534" s="2" t="str">
        <f>+VLOOKUP(FACTURACION[[#This Row],[NIT]],TABLACLIENTE,2,FALSE)</f>
        <v>SAENA DE COLOMBIA S.A.</v>
      </c>
      <c r="J534" s="2" t="s">
        <v>182</v>
      </c>
      <c r="K534" s="12" t="str">
        <f>+VLOOKUP(FACTURACION[[#This Row],[REFERENCIA]],CODINV,2,FALSE)</f>
        <v>VALVULA DE EXCESO DE FLUJO 1 1/4"</v>
      </c>
      <c r="L534" s="12" t="str">
        <f>IF(VLOOKUP(FACTURACION[[#This Row],[REFERENCIA]],CODINV,3,FALSE)=0,"",VLOOKUP(FACTURACION[[#This Row],[REFERENCIA]],CODINV,3,FALSE))</f>
        <v>A3282C</v>
      </c>
      <c r="M534" s="12" t="str">
        <f>+VLOOKUP(FACTURACION[[#This Row],[REFERENCIA]],CODINV,4,FALSE)</f>
        <v>VÁLVULAS Y MULTIVÁLVULAS</v>
      </c>
      <c r="N534" s="12" t="str">
        <f>+VLOOKUP(FACTURACION[[#This Row],[REFERENCIA]],CODINV,5,FALSE)</f>
        <v>REGO</v>
      </c>
      <c r="O534" s="2">
        <v>2</v>
      </c>
      <c r="P534" s="23">
        <v>95600</v>
      </c>
      <c r="Q534" s="24">
        <f>+FACTURACION[[#This Row],[CANTIDAD]]*FACTURACION[[#This Row],[VR UNITARIO]]/1000</f>
        <v>191.2</v>
      </c>
      <c r="R534" s="3" t="str">
        <f>+VLOOKUP(FACTURACION[[#This Row],[NIT]],TABLACLIENTE,5,FALSE)</f>
        <v>BOGOTÁ D.C.</v>
      </c>
    </row>
    <row r="535" spans="3:18" s="11" customFormat="1" ht="11.25" customHeight="1">
      <c r="C535" s="13">
        <v>2013</v>
      </c>
      <c r="D535" s="17" t="s">
        <v>85</v>
      </c>
      <c r="E535" s="17">
        <f>MONTH(FACTURACION[[#This Row],[MES]]&amp;1)</f>
        <v>6</v>
      </c>
      <c r="F535" s="223">
        <f>DATE(FACTURACION[[#This Row],[AÑO]],FACTURACION[[#This Row],[Mes numero]],1)</f>
        <v>41426</v>
      </c>
      <c r="G535" s="159">
        <v>9710</v>
      </c>
      <c r="H535" s="25">
        <v>900164715</v>
      </c>
      <c r="I535" s="3" t="str">
        <f>+VLOOKUP(FACTURACION[[#This Row],[NIT]],TABLACLIENTE,2,FALSE)</f>
        <v>COMPAÑIA TRANSPORTADORA DE COLOMBIA S.A. (COTRANSCOL S.A.)</v>
      </c>
      <c r="J535" s="2" t="s">
        <v>92</v>
      </c>
      <c r="K535" s="12" t="str">
        <f>+VLOOKUP(FACTURACION[[#This Row],[REFERENCIA]],CODINV,2,FALSE)</f>
        <v>VALVULA DE EXCESO DE FLUJO 2"</v>
      </c>
      <c r="L535" s="12" t="str">
        <f>IF(VLOOKUP(FACTURACION[[#This Row],[REFERENCIA]],CODINV,3,FALSE)=0,"",VLOOKUP(FACTURACION[[#This Row],[REFERENCIA]],CODINV,3,FALSE))</f>
        <v>A3292C</v>
      </c>
      <c r="M535" s="12" t="str">
        <f>+VLOOKUP(FACTURACION[[#This Row],[REFERENCIA]],CODINV,4,FALSE)</f>
        <v>VÁLVULAS Y MULTIVÁLVULAS</v>
      </c>
      <c r="N535" s="12" t="str">
        <f>+VLOOKUP(FACTURACION[[#This Row],[REFERENCIA]],CODINV,5,FALSE)</f>
        <v>REGO</v>
      </c>
      <c r="O535" s="2">
        <v>6</v>
      </c>
      <c r="P535" s="23">
        <v>118000</v>
      </c>
      <c r="Q535" s="24">
        <f>+FACTURACION[[#This Row],[CANTIDAD]]*FACTURACION[[#This Row],[VR UNITARIO]]/1000</f>
        <v>708</v>
      </c>
      <c r="R535" s="3" t="str">
        <f>+VLOOKUP(FACTURACION[[#This Row],[NIT]],TABLACLIENTE,5,FALSE)</f>
        <v>GIRON</v>
      </c>
    </row>
    <row r="536" spans="3:18" s="11" customFormat="1" ht="11.25" customHeight="1">
      <c r="C536" s="13">
        <v>2013</v>
      </c>
      <c r="D536" s="17" t="s">
        <v>85</v>
      </c>
      <c r="E536" s="17">
        <f>MONTH(FACTURACION[[#This Row],[MES]]&amp;1)</f>
        <v>6</v>
      </c>
      <c r="F536" s="223">
        <f>DATE(FACTURACION[[#This Row],[AÑO]],FACTURACION[[#This Row],[Mes numero]],1)</f>
        <v>41426</v>
      </c>
      <c r="G536" s="159">
        <v>9751</v>
      </c>
      <c r="H536" s="20">
        <v>800074033</v>
      </c>
      <c r="I536" s="2" t="str">
        <f>+VLOOKUP(FACTURACION[[#This Row],[NIT]],TABLACLIENTE,2,FALSE)</f>
        <v>COMPAÑIAS ASOCIADAS DE GAS S.A. E.S.P (ASOGAS SA ESP)</v>
      </c>
      <c r="J536" s="2" t="s">
        <v>327</v>
      </c>
      <c r="K536" s="12" t="str">
        <f>+VLOOKUP(FACTURACION[[#This Row],[REFERENCIA]],CODINV,2,FALSE)</f>
        <v>VALVULA EXCESO FLUJO XA BRIDA 3"</v>
      </c>
      <c r="L536" s="12" t="str">
        <f>IF(VLOOKUP(FACTURACION[[#This Row],[REFERENCIA]],CODINV,3,FALSE)=0,"",VLOOKUP(FACTURACION[[#This Row],[REFERENCIA]],CODINV,3,FALSE))</f>
        <v>A3500V6</v>
      </c>
      <c r="M536" s="12" t="str">
        <f>+VLOOKUP(FACTURACION[[#This Row],[REFERENCIA]],CODINV,4,FALSE)</f>
        <v>VÁLVULAS Y MULTIVÁLVULAS</v>
      </c>
      <c r="N536" s="12" t="str">
        <f>+VLOOKUP(FACTURACION[[#This Row],[REFERENCIA]],CODINV,5,FALSE)</f>
        <v>REGO</v>
      </c>
      <c r="O536" s="2">
        <v>1</v>
      </c>
      <c r="P536" s="23">
        <v>527400</v>
      </c>
      <c r="Q536" s="24">
        <f>+FACTURACION[[#This Row],[CANTIDAD]]*FACTURACION[[#This Row],[VR UNITARIO]]/1000</f>
        <v>527.4</v>
      </c>
      <c r="R536" s="3" t="str">
        <f>+VLOOKUP(FACTURACION[[#This Row],[NIT]],TABLACLIENTE,5,FALSE)</f>
        <v>MOSQUERA</v>
      </c>
    </row>
    <row r="537" spans="3:18" s="11" customFormat="1" ht="11.25" customHeight="1">
      <c r="C537" s="13">
        <v>2013</v>
      </c>
      <c r="D537" s="17" t="s">
        <v>85</v>
      </c>
      <c r="E537" s="17">
        <f>MONTH(FACTURACION[[#This Row],[MES]]&amp;1)</f>
        <v>6</v>
      </c>
      <c r="F537" s="223">
        <f>DATE(FACTURACION[[#This Row],[AÑO]],FACTURACION[[#This Row],[Mes numero]],1)</f>
        <v>41426</v>
      </c>
      <c r="G537" s="159">
        <v>9751</v>
      </c>
      <c r="H537" s="20">
        <v>800074033</v>
      </c>
      <c r="I537" s="2" t="str">
        <f>+VLOOKUP(FACTURACION[[#This Row],[NIT]],TABLACLIENTE,2,FALSE)</f>
        <v>COMPAÑIAS ASOCIADAS DE GAS S.A. E.S.P (ASOGAS SA ESP)</v>
      </c>
      <c r="J537" s="2" t="s">
        <v>485</v>
      </c>
      <c r="K537" s="12" t="str">
        <f>+VLOOKUP(FACTURACION[[#This Row],[REFERENCIA]],CODINV,2,FALSE)</f>
        <v>VALVULA DE EXCESO DE FLUJO 2" INT 150 GPM</v>
      </c>
      <c r="L537" s="12" t="str">
        <f>IF(VLOOKUP(FACTURACION[[#This Row],[REFERENCIA]],CODINV,3,FALSE)=0,"",VLOOKUP(FACTURACION[[#This Row],[REFERENCIA]],CODINV,3,FALSE))</f>
        <v>A7537P4</v>
      </c>
      <c r="M537" s="12" t="str">
        <f>+VLOOKUP(FACTURACION[[#This Row],[REFERENCIA]],CODINV,4,FALSE)</f>
        <v>VÁLVULAS Y MULTIVÁLVULAS</v>
      </c>
      <c r="N537" s="12" t="str">
        <f>+VLOOKUP(FACTURACION[[#This Row],[REFERENCIA]],CODINV,5,FALSE)</f>
        <v>REGO</v>
      </c>
      <c r="O537" s="2">
        <v>6</v>
      </c>
      <c r="P537" s="23">
        <v>523632</v>
      </c>
      <c r="Q537" s="24">
        <f>+FACTURACION[[#This Row],[CANTIDAD]]*FACTURACION[[#This Row],[VR UNITARIO]]/1000</f>
        <v>3141.7919999999999</v>
      </c>
      <c r="R537" s="3" t="str">
        <f>+VLOOKUP(FACTURACION[[#This Row],[NIT]],TABLACLIENTE,5,FALSE)</f>
        <v>MOSQUERA</v>
      </c>
    </row>
    <row r="538" spans="3:18" s="11" customFormat="1" ht="11.25" customHeight="1">
      <c r="C538" s="13">
        <v>2013</v>
      </c>
      <c r="D538" s="17" t="s">
        <v>85</v>
      </c>
      <c r="E538" s="17">
        <f>MONTH(FACTURACION[[#This Row],[MES]]&amp;1)</f>
        <v>6</v>
      </c>
      <c r="F538" s="223">
        <f>DATE(FACTURACION[[#This Row],[AÑO]],FACTURACION[[#This Row],[Mes numero]],1)</f>
        <v>41426</v>
      </c>
      <c r="G538" s="159">
        <v>9710</v>
      </c>
      <c r="H538" s="25">
        <v>900164715</v>
      </c>
      <c r="I538" s="3" t="str">
        <f>+VLOOKUP(FACTURACION[[#This Row],[NIT]],TABLACLIENTE,2,FALSE)</f>
        <v>COMPAÑIA TRANSPORTADORA DE COLOMBIA S.A. (COTRANSCOL S.A.)</v>
      </c>
      <c r="J538" s="2" t="s">
        <v>232</v>
      </c>
      <c r="K538" s="12" t="str">
        <f>+VLOOKUP(FACTURACION[[#This Row],[REFERENCIA]],CODINV,2,FALSE)</f>
        <v>TAPA ACME 1 3/4"</v>
      </c>
      <c r="L538" s="12" t="str">
        <f>IF(VLOOKUP(FACTURACION[[#This Row],[REFERENCIA]],CODINV,3,FALSE)=0,"",VLOOKUP(FACTURACION[[#This Row],[REFERENCIA]],CODINV,3,FALSE))</f>
        <v>3175P</v>
      </c>
      <c r="M538" s="12" t="str">
        <f>+VLOOKUP(FACTURACION[[#This Row],[REFERENCIA]],CODINV,4,FALSE)</f>
        <v>REPUESTOS Y ACCESORIOS</v>
      </c>
      <c r="N538" s="12" t="str">
        <f>+VLOOKUP(FACTURACION[[#This Row],[REFERENCIA]],CODINV,5,FALSE)</f>
        <v>REGO</v>
      </c>
      <c r="O538" s="2">
        <v>4</v>
      </c>
      <c r="P538" s="23">
        <v>36400</v>
      </c>
      <c r="Q538" s="24">
        <f>+FACTURACION[[#This Row],[CANTIDAD]]*FACTURACION[[#This Row],[VR UNITARIO]]/1000</f>
        <v>145.6</v>
      </c>
      <c r="R538" s="3" t="str">
        <f>+VLOOKUP(FACTURACION[[#This Row],[NIT]],TABLACLIENTE,5,FALSE)</f>
        <v>GIRON</v>
      </c>
    </row>
    <row r="539" spans="3:18" s="11" customFormat="1" ht="11.25" customHeight="1">
      <c r="C539" s="13">
        <v>2013</v>
      </c>
      <c r="D539" s="17" t="s">
        <v>85</v>
      </c>
      <c r="E539" s="17">
        <f>MONTH(FACTURACION[[#This Row],[MES]]&amp;1)</f>
        <v>6</v>
      </c>
      <c r="F539" s="223">
        <f>DATE(FACTURACION[[#This Row],[AÑO]],FACTURACION[[#This Row],[Mes numero]],1)</f>
        <v>41426</v>
      </c>
      <c r="G539" s="159">
        <v>9710</v>
      </c>
      <c r="H539" s="25">
        <v>900164715</v>
      </c>
      <c r="I539" s="3" t="str">
        <f>+VLOOKUP(FACTURACION[[#This Row],[NIT]],TABLACLIENTE,2,FALSE)</f>
        <v>COMPAÑIA TRANSPORTADORA DE COLOMBIA S.A. (COTRANSCOL S.A.)</v>
      </c>
      <c r="J539" s="2" t="s">
        <v>227</v>
      </c>
      <c r="K539" s="12" t="str">
        <f>+VLOOKUP(FACTURACION[[#This Row],[REFERENCIA]],CODINV,2,FALSE)</f>
        <v>TAPA CADENA Y ANILLO 2 1/4" ACME</v>
      </c>
      <c r="L539" s="12" t="str">
        <f>IF(VLOOKUP(FACTURACION[[#This Row],[REFERENCIA]],CODINV,3,FALSE)=0,"",VLOOKUP(FACTURACION[[#This Row],[REFERENCIA]],CODINV,3,FALSE))</f>
        <v>3184-90</v>
      </c>
      <c r="M539" s="12" t="str">
        <f>+VLOOKUP(FACTURACION[[#This Row],[REFERENCIA]],CODINV,4,FALSE)</f>
        <v>REPUESTOS Y ACCESORIOS</v>
      </c>
      <c r="N539" s="12" t="str">
        <f>+VLOOKUP(FACTURACION[[#This Row],[REFERENCIA]],CODINV,5,FALSE)</f>
        <v>REGO</v>
      </c>
      <c r="O539" s="2">
        <v>2</v>
      </c>
      <c r="P539" s="23">
        <v>92000</v>
      </c>
      <c r="Q539" s="24">
        <f>+FACTURACION[[#This Row],[CANTIDAD]]*FACTURACION[[#This Row],[VR UNITARIO]]/1000</f>
        <v>184</v>
      </c>
      <c r="R539" s="3" t="str">
        <f>+VLOOKUP(FACTURACION[[#This Row],[NIT]],TABLACLIENTE,5,FALSE)</f>
        <v>GIRON</v>
      </c>
    </row>
    <row r="540" spans="3:18" s="11" customFormat="1" ht="11.25" customHeight="1">
      <c r="C540" s="13">
        <v>2013</v>
      </c>
      <c r="D540" s="17" t="s">
        <v>85</v>
      </c>
      <c r="E540" s="17">
        <f>MONTH(FACTURACION[[#This Row],[MES]]&amp;1)</f>
        <v>6</v>
      </c>
      <c r="F540" s="223">
        <f>DATE(FACTURACION[[#This Row],[AÑO]],FACTURACION[[#This Row],[Mes numero]],1)</f>
        <v>41426</v>
      </c>
      <c r="G540" s="159">
        <v>9750</v>
      </c>
      <c r="H540" s="20">
        <v>860510723</v>
      </c>
      <c r="I540" s="2" t="str">
        <f>+VLOOKUP(FACTURACION[[#This Row],[NIT]],TABLACLIENTE,2,FALSE)</f>
        <v>SAENA DE COLOMBIA S.A.</v>
      </c>
      <c r="J540" s="2" t="s">
        <v>350</v>
      </c>
      <c r="K540" s="12" t="str">
        <f>+VLOOKUP(FACTURACION[[#This Row],[REFERENCIA]],CODINV,2,FALSE)</f>
        <v>ADAPTADOR 3/4" X POOL</v>
      </c>
      <c r="L540" s="12" t="str">
        <f>IF(VLOOKUP(FACTURACION[[#This Row],[REFERENCIA]],CODINV,3,FALSE)=0,"",VLOOKUP(FACTURACION[[#This Row],[REFERENCIA]],CODINV,3,FALSE))</f>
        <v>5761D</v>
      </c>
      <c r="M540" s="12" t="str">
        <f>+VLOOKUP(FACTURACION[[#This Row],[REFERENCIA]],CODINV,4,FALSE)</f>
        <v>REPUESTOS Y ACCESORIOS</v>
      </c>
      <c r="N540" s="12" t="str">
        <f>+VLOOKUP(FACTURACION[[#This Row],[REFERENCIA]],CODINV,5,FALSE)</f>
        <v>REGO</v>
      </c>
      <c r="O540" s="2">
        <v>2</v>
      </c>
      <c r="P540" s="23">
        <v>11600</v>
      </c>
      <c r="Q540" s="24">
        <f>+FACTURACION[[#This Row],[CANTIDAD]]*FACTURACION[[#This Row],[VR UNITARIO]]/1000</f>
        <v>23.2</v>
      </c>
      <c r="R540" s="3" t="str">
        <f>+VLOOKUP(FACTURACION[[#This Row],[NIT]],TABLACLIENTE,5,FALSE)</f>
        <v>BOGOTÁ D.C.</v>
      </c>
    </row>
    <row r="541" spans="3:18" s="11" customFormat="1" ht="11.25" customHeight="1">
      <c r="C541" s="13">
        <v>2013</v>
      </c>
      <c r="D541" s="17" t="s">
        <v>85</v>
      </c>
      <c r="E541" s="17">
        <f>MONTH(FACTURACION[[#This Row],[MES]]&amp;1)</f>
        <v>6</v>
      </c>
      <c r="F541" s="223">
        <f>DATE(FACTURACION[[#This Row],[AÑO]],FACTURACION[[#This Row],[Mes numero]],1)</f>
        <v>41426</v>
      </c>
      <c r="G541" s="159">
        <v>9710</v>
      </c>
      <c r="H541" s="25">
        <v>900164715</v>
      </c>
      <c r="I541" s="3" t="str">
        <f>+VLOOKUP(FACTURACION[[#This Row],[NIT]],TABLACLIENTE,2,FALSE)</f>
        <v>COMPAÑIA TRANSPORTADORA DE COLOMBIA S.A. (COTRANSCOL S.A.)</v>
      </c>
      <c r="J541" s="2" t="s">
        <v>236</v>
      </c>
      <c r="K541" s="12" t="str">
        <f>+VLOOKUP(FACTURACION[[#This Row],[REFERENCIA]],CODINV,2,FALSE)</f>
        <v>ADAPTADOR 1 3/4"ACME X 1 1/4" NPT BRONCE</v>
      </c>
      <c r="L541" s="12" t="str">
        <f>IF(VLOOKUP(FACTURACION[[#This Row],[REFERENCIA]],CODINV,3,FALSE)=0,"",VLOOKUP(FACTURACION[[#This Row],[REFERENCIA]],CODINV,3,FALSE))</f>
        <v>5765F</v>
      </c>
      <c r="M541" s="12" t="str">
        <f>+VLOOKUP(FACTURACION[[#This Row],[REFERENCIA]],CODINV,4,FALSE)</f>
        <v>REPUESTOS Y ACCESORIOS</v>
      </c>
      <c r="N541" s="12" t="str">
        <f>+VLOOKUP(FACTURACION[[#This Row],[REFERENCIA]],CODINV,5,FALSE)</f>
        <v>REGO</v>
      </c>
      <c r="O541" s="2">
        <v>2</v>
      </c>
      <c r="P541" s="23">
        <v>22000</v>
      </c>
      <c r="Q541" s="24">
        <f>+FACTURACION[[#This Row],[CANTIDAD]]*FACTURACION[[#This Row],[VR UNITARIO]]/1000</f>
        <v>44</v>
      </c>
      <c r="R541" s="3" t="str">
        <f>+VLOOKUP(FACTURACION[[#This Row],[NIT]],TABLACLIENTE,5,FALSE)</f>
        <v>GIRON</v>
      </c>
    </row>
    <row r="542" spans="3:18" s="11" customFormat="1" ht="11.25" customHeight="1">
      <c r="C542" s="13">
        <v>2013</v>
      </c>
      <c r="D542" s="17" t="s">
        <v>85</v>
      </c>
      <c r="E542" s="17">
        <f>MONTH(FACTURACION[[#This Row],[MES]]&amp;1)</f>
        <v>6</v>
      </c>
      <c r="F542" s="223">
        <f>DATE(FACTURACION[[#This Row],[AÑO]],FACTURACION[[#This Row],[Mes numero]],1)</f>
        <v>41426</v>
      </c>
      <c r="G542" s="159">
        <v>9710</v>
      </c>
      <c r="H542" s="25">
        <v>900164715</v>
      </c>
      <c r="I542" s="3" t="str">
        <f>+VLOOKUP(FACTURACION[[#This Row],[NIT]],TABLACLIENTE,2,FALSE)</f>
        <v>COMPAÑIA TRANSPORTADORA DE COLOMBIA S.A. (COTRANSCOL S.A.)</v>
      </c>
      <c r="J542" s="2" t="s">
        <v>341</v>
      </c>
      <c r="K542" s="12" t="str">
        <f>+VLOOKUP(FACTURACION[[#This Row],[REFERENCIA]],CODINV,2,FALSE)</f>
        <v>ADAPTADOR 2" X2 1/4" AC MACHO</v>
      </c>
      <c r="L542" s="12" t="str">
        <f>IF(VLOOKUP(FACTURACION[[#This Row],[REFERENCIA]],CODINV,3,FALSE)=0,"",VLOOKUP(FACTURACION[[#This Row],[REFERENCIA]],CODINV,3,FALSE))</f>
        <v>5767H</v>
      </c>
      <c r="M542" s="12" t="str">
        <f>+VLOOKUP(FACTURACION[[#This Row],[REFERENCIA]],CODINV,4,FALSE)</f>
        <v>REPUESTOS Y ACCESORIOS</v>
      </c>
      <c r="N542" s="12" t="str">
        <f>+VLOOKUP(FACTURACION[[#This Row],[REFERENCIA]],CODINV,5,FALSE)</f>
        <v>REGO</v>
      </c>
      <c r="O542" s="2">
        <v>4</v>
      </c>
      <c r="P542" s="23">
        <v>89000</v>
      </c>
      <c r="Q542" s="24">
        <f>+FACTURACION[[#This Row],[CANTIDAD]]*FACTURACION[[#This Row],[VR UNITARIO]]/1000</f>
        <v>356</v>
      </c>
      <c r="R542" s="3" t="str">
        <f>+VLOOKUP(FACTURACION[[#This Row],[NIT]],TABLACLIENTE,5,FALSE)</f>
        <v>GIRON</v>
      </c>
    </row>
    <row r="543" spans="3:18" s="11" customFormat="1" ht="11.25" customHeight="1">
      <c r="C543" s="13">
        <v>2013</v>
      </c>
      <c r="D543" s="17" t="s">
        <v>85</v>
      </c>
      <c r="E543" s="17">
        <f>MONTH(FACTURACION[[#This Row],[MES]]&amp;1)</f>
        <v>6</v>
      </c>
      <c r="F543" s="223">
        <f>DATE(FACTURACION[[#This Row],[AÑO]],FACTURACION[[#This Row],[Mes numero]],1)</f>
        <v>41426</v>
      </c>
      <c r="G543" s="159">
        <v>9741</v>
      </c>
      <c r="H543" s="20">
        <v>830137252</v>
      </c>
      <c r="I543" s="2" t="str">
        <f>+VLOOKUP(FACTURACION[[#This Row],[NIT]],TABLACLIENTE,2,FALSE)</f>
        <v>SAGENCO SAS</v>
      </c>
      <c r="J543" s="2" t="s">
        <v>56</v>
      </c>
      <c r="K543" s="12" t="str">
        <f>+VLOOKUP(FACTURACION[[#This Row],[REFERENCIA]],CODINV,2,FALSE)</f>
        <v xml:space="preserve"> VALVULA DE AGUJA DE  1/4"</v>
      </c>
      <c r="L543" s="12" t="str">
        <f>IF(VLOOKUP(FACTURACION[[#This Row],[REFERENCIA]],CODINV,3,FALSE)=0,"",VLOOKUP(FACTURACION[[#This Row],[REFERENCIA]],CODINV,3,FALSE))</f>
        <v>1224WA</v>
      </c>
      <c r="M543" s="12" t="str">
        <f>+VLOOKUP(FACTURACION[[#This Row],[REFERENCIA]],CODINV,4,FALSE)</f>
        <v>VÁLVULAS Y MULTIVÁLVULAS</v>
      </c>
      <c r="N543" s="12" t="str">
        <f>+VLOOKUP(FACTURACION[[#This Row],[REFERENCIA]],CODINV,5,FALSE)</f>
        <v>REGO</v>
      </c>
      <c r="O543" s="2">
        <v>1</v>
      </c>
      <c r="P543" s="23">
        <v>42000</v>
      </c>
      <c r="Q543" s="24">
        <f>+FACTURACION[[#This Row],[CANTIDAD]]*FACTURACION[[#This Row],[VR UNITARIO]]/1000</f>
        <v>42</v>
      </c>
      <c r="R543" s="3" t="str">
        <f>+VLOOKUP(FACTURACION[[#This Row],[NIT]],TABLACLIENTE,5,FALSE)</f>
        <v>BOGOTÁ D.C.</v>
      </c>
    </row>
    <row r="544" spans="3:18" s="11" customFormat="1" ht="11.25" customHeight="1">
      <c r="C544" s="13">
        <v>2013</v>
      </c>
      <c r="D544" s="17" t="s">
        <v>85</v>
      </c>
      <c r="E544" s="17">
        <f>MONTH(FACTURACION[[#This Row],[MES]]&amp;1)</f>
        <v>6</v>
      </c>
      <c r="F544" s="223">
        <f>DATE(FACTURACION[[#This Row],[AÑO]],FACTURACION[[#This Row],[Mes numero]],1)</f>
        <v>41426</v>
      </c>
      <c r="G544" s="159">
        <v>9710</v>
      </c>
      <c r="H544" s="25">
        <v>900164715</v>
      </c>
      <c r="I544" s="3" t="str">
        <f>+VLOOKUP(FACTURACION[[#This Row],[NIT]],TABLACLIENTE,2,FALSE)</f>
        <v>COMPAÑIA TRANSPORTADORA DE COLOMBIA S.A. (COTRANSCOL S.A.)</v>
      </c>
      <c r="J544" s="2" t="s">
        <v>196</v>
      </c>
      <c r="K544" s="12" t="str">
        <f>+VLOOKUP(FACTURACION[[#This Row],[REFERENCIA]],CODINV,2,FALSE)</f>
        <v>VALVULA DE VENTEO 1/4"</v>
      </c>
      <c r="L544" s="12" t="str">
        <f>IF(VLOOKUP(FACTURACION[[#This Row],[REFERENCIA]],CODINV,3,FALSE)=0,"",VLOOKUP(FACTURACION[[#This Row],[REFERENCIA]],CODINV,3,FALSE))</f>
        <v>3165C</v>
      </c>
      <c r="M544" s="12" t="str">
        <f>+VLOOKUP(FACTURACION[[#This Row],[REFERENCIA]],CODINV,4,FALSE)</f>
        <v>VÁLVULAS Y MULTIVÁLVULAS</v>
      </c>
      <c r="N544" s="12" t="str">
        <f>+VLOOKUP(FACTURACION[[#This Row],[REFERENCIA]],CODINV,5,FALSE)</f>
        <v>REGO</v>
      </c>
      <c r="O544" s="2">
        <v>6</v>
      </c>
      <c r="P544" s="23">
        <v>3800</v>
      </c>
      <c r="Q544" s="24">
        <f>+FACTURACION[[#This Row],[CANTIDAD]]*FACTURACION[[#This Row],[VR UNITARIO]]/1000</f>
        <v>22.8</v>
      </c>
      <c r="R544" s="3" t="str">
        <f>+VLOOKUP(FACTURACION[[#This Row],[NIT]],TABLACLIENTE,5,FALSE)</f>
        <v>GIRON</v>
      </c>
    </row>
    <row r="545" spans="3:18" s="11" customFormat="1" ht="11.25" customHeight="1">
      <c r="C545" s="13">
        <v>2013</v>
      </c>
      <c r="D545" s="17" t="s">
        <v>85</v>
      </c>
      <c r="E545" s="17">
        <f>MONTH(FACTURACION[[#This Row],[MES]]&amp;1)</f>
        <v>6</v>
      </c>
      <c r="F545" s="223">
        <f>DATE(FACTURACION[[#This Row],[AÑO]],FACTURACION[[#This Row],[Mes numero]],1)</f>
        <v>41426</v>
      </c>
      <c r="G545" s="159">
        <v>9710</v>
      </c>
      <c r="H545" s="25">
        <v>900164715</v>
      </c>
      <c r="I545" s="3" t="str">
        <f>+VLOOKUP(FACTURACION[[#This Row],[NIT]],TABLACLIENTE,2,FALSE)</f>
        <v>COMPAÑIA TRANSPORTADORA DE COLOMBIA S.A. (COTRANSCOL S.A.)</v>
      </c>
      <c r="J545" s="2" t="s">
        <v>53</v>
      </c>
      <c r="K545" s="12" t="str">
        <f>+VLOOKUP(FACTURACION[[#This Row],[REFERENCIA]],CODINV,2,FALSE)</f>
        <v>DIAL PARA ROTOGAGE DIAL FOR TOTAGAGE</v>
      </c>
      <c r="L545" s="12" t="str">
        <f>IF(VLOOKUP(FACTURACION[[#This Row],[REFERENCIA]],CODINV,3,FALSE)=0,"",VLOOKUP(FACTURACION[[#This Row],[REFERENCIA]],CODINV,3,FALSE))</f>
        <v>A9091-18L</v>
      </c>
      <c r="M545" s="12" t="str">
        <f>+VLOOKUP(FACTURACION[[#This Row],[REFERENCIA]],CODINV,4,FALSE)</f>
        <v>REPUESTOS Y ACCESORIOS</v>
      </c>
      <c r="N545" s="12" t="str">
        <f>+VLOOKUP(FACTURACION[[#This Row],[REFERENCIA]],CODINV,5,FALSE)</f>
        <v>REGO</v>
      </c>
      <c r="O545" s="2">
        <v>6</v>
      </c>
      <c r="P545" s="23">
        <v>30000</v>
      </c>
      <c r="Q545" s="24">
        <f>+FACTURACION[[#This Row],[CANTIDAD]]*FACTURACION[[#This Row],[VR UNITARIO]]/1000</f>
        <v>180</v>
      </c>
      <c r="R545" s="3" t="str">
        <f>+VLOOKUP(FACTURACION[[#This Row],[NIT]],TABLACLIENTE,5,FALSE)</f>
        <v>GIRON</v>
      </c>
    </row>
    <row r="546" spans="3:18" s="11" customFormat="1" ht="11.25" customHeight="1">
      <c r="C546" s="13">
        <v>2013</v>
      </c>
      <c r="D546" s="17" t="s">
        <v>85</v>
      </c>
      <c r="E546" s="17">
        <f>MONTH(FACTURACION[[#This Row],[MES]]&amp;1)</f>
        <v>6</v>
      </c>
      <c r="F546" s="223">
        <f>DATE(FACTURACION[[#This Row],[AÑO]],FACTURACION[[#This Row],[Mes numero]],1)</f>
        <v>41426</v>
      </c>
      <c r="G546" s="159">
        <v>9710</v>
      </c>
      <c r="H546" s="25">
        <v>900164715</v>
      </c>
      <c r="I546" s="3" t="str">
        <f>+VLOOKUP(FACTURACION[[#This Row],[NIT]],TABLACLIENTE,2,FALSE)</f>
        <v>COMPAÑIA TRANSPORTADORA DE COLOMBIA S.A. (COTRANSCOL S.A.)</v>
      </c>
      <c r="J546" s="2" t="s">
        <v>69</v>
      </c>
      <c r="K546" s="12" t="str">
        <f>+VLOOKUP(FACTURACION[[#This Row],[REFERENCIA]],CODINV,2,FALSE)</f>
        <v>DIP TUBE 48"</v>
      </c>
      <c r="L546" s="12" t="str">
        <f>IF(VLOOKUP(FACTURACION[[#This Row],[REFERENCIA]],CODINV,3,FALSE)=0,"",VLOOKUP(FACTURACION[[#This Row],[REFERENCIA]],CODINV,3,FALSE))</f>
        <v/>
      </c>
      <c r="M546" s="12" t="str">
        <f>+VLOOKUP(FACTURACION[[#This Row],[REFERENCIA]],CODINV,4,FALSE)</f>
        <v>REPUESTOS Y ACCESORIOS</v>
      </c>
      <c r="N546" s="12" t="str">
        <f>+VLOOKUP(FACTURACION[[#This Row],[REFERENCIA]],CODINV,5,FALSE)</f>
        <v>REGO</v>
      </c>
      <c r="O546" s="2">
        <v>3</v>
      </c>
      <c r="P546" s="23">
        <v>73000</v>
      </c>
      <c r="Q546" s="24">
        <f>+FACTURACION[[#This Row],[CANTIDAD]]*FACTURACION[[#This Row],[VR UNITARIO]]/1000</f>
        <v>219</v>
      </c>
      <c r="R546" s="3" t="str">
        <f>+VLOOKUP(FACTURACION[[#This Row],[NIT]],TABLACLIENTE,5,FALSE)</f>
        <v>GIRON</v>
      </c>
    </row>
    <row r="547" spans="3:18" s="11" customFormat="1" ht="11.25" customHeight="1">
      <c r="C547" s="13">
        <v>2013</v>
      </c>
      <c r="D547" s="17" t="s">
        <v>85</v>
      </c>
      <c r="E547" s="17">
        <f>MONTH(FACTURACION[[#This Row],[MES]]&amp;1)</f>
        <v>6</v>
      </c>
      <c r="F547" s="223">
        <f>DATE(FACTURACION[[#This Row],[AÑO]],FACTURACION[[#This Row],[Mes numero]],1)</f>
        <v>41426</v>
      </c>
      <c r="G547" s="159">
        <v>9710</v>
      </c>
      <c r="H547" s="25">
        <v>900164715</v>
      </c>
      <c r="I547" s="3" t="str">
        <f>+VLOOKUP(FACTURACION[[#This Row],[NIT]],TABLACLIENTE,2,FALSE)</f>
        <v>COMPAÑIA TRANSPORTADORA DE COLOMBIA S.A. (COTRANSCOL S.A.)</v>
      </c>
      <c r="J547" s="2" t="s">
        <v>798</v>
      </c>
      <c r="K547" s="12" t="str">
        <f>+VLOOKUP(FACTURACION[[#This Row],[REFERENCIA]],CODINV,2,FALSE)</f>
        <v>ROTOGAGE DIAMETRO 62"-79" A9093TS</v>
      </c>
      <c r="L547" s="12" t="str">
        <f>IF(VLOOKUP(FACTURACION[[#This Row],[REFERENCIA]],CODINV,3,FALSE)=0,"",VLOOKUP(FACTURACION[[#This Row],[REFERENCIA]],CODINV,3,FALSE))</f>
        <v>A9093TS</v>
      </c>
      <c r="M547" s="12" t="str">
        <f>+VLOOKUP(FACTURACION[[#This Row],[REFERENCIA]],CODINV,4,FALSE)</f>
        <v>MEDIDORES</v>
      </c>
      <c r="N547" s="12" t="str">
        <f>+VLOOKUP(FACTURACION[[#This Row],[REFERENCIA]],CODINV,5,FALSE)</f>
        <v>REGO</v>
      </c>
      <c r="O547" s="2">
        <v>1</v>
      </c>
      <c r="P547" s="23">
        <v>640000</v>
      </c>
      <c r="Q547" s="24">
        <f>+FACTURACION[[#This Row],[CANTIDAD]]*FACTURACION[[#This Row],[VR UNITARIO]]/1000</f>
        <v>640</v>
      </c>
      <c r="R547" s="3" t="str">
        <f>+VLOOKUP(FACTURACION[[#This Row],[NIT]],TABLACLIENTE,5,FALSE)</f>
        <v>GIRON</v>
      </c>
    </row>
    <row r="548" spans="3:18" s="11" customFormat="1" ht="11.25" customHeight="1">
      <c r="C548" s="13">
        <v>2013</v>
      </c>
      <c r="D548" s="17" t="s">
        <v>85</v>
      </c>
      <c r="E548" s="17">
        <f>MONTH(FACTURACION[[#This Row],[MES]]&amp;1)</f>
        <v>6</v>
      </c>
      <c r="F548" s="223">
        <f>DATE(FACTURACION[[#This Row],[AÑO]],FACTURACION[[#This Row],[Mes numero]],1)</f>
        <v>41426</v>
      </c>
      <c r="G548" s="159">
        <v>9726</v>
      </c>
      <c r="H548" s="20">
        <v>900175830</v>
      </c>
      <c r="I548" s="2" t="str">
        <f>+VLOOKUP(FACTURACION[[#This Row],[NIT]],TABLACLIENTE,2,FALSE)</f>
        <v xml:space="preserve">COMBUSTIBLES LIQUIDOS DE COLOMBIA S.A E.S.P  (CLC S.A E.S.P)
</v>
      </c>
      <c r="J548" s="2" t="s">
        <v>1263</v>
      </c>
      <c r="K548" s="12" t="str">
        <f>+VLOOKUP(FACTURACION[[#This Row],[REFERENCIA]],CODINV,2,FALSE)</f>
        <v>TANQUES ESTACIONARIOS DE 500</v>
      </c>
      <c r="L548" s="12" t="str">
        <f>IF(VLOOKUP(FACTURACION[[#This Row],[REFERENCIA]],CODINV,3,FALSE)=0,"",VLOOKUP(FACTURACION[[#This Row],[REFERENCIA]],CODINV,3,FALSE))</f>
        <v/>
      </c>
      <c r="M548" s="12" t="str">
        <f>+VLOOKUP(FACTURACION[[#This Row],[REFERENCIA]],CODINV,4,FALSE)</f>
        <v>TANQUES</v>
      </c>
      <c r="N548" s="12" t="str">
        <f>+VLOOKUP(FACTURACION[[#This Row],[REFERENCIA]],CODINV,5,FALSE)</f>
        <v>PROTANEGAS (TRINITY)</v>
      </c>
      <c r="O548" s="2">
        <v>5</v>
      </c>
      <c r="P548" s="23">
        <v>3953852</v>
      </c>
      <c r="Q548" s="24">
        <f>+FACTURACION[[#This Row],[CANTIDAD]]*FACTURACION[[#This Row],[VR UNITARIO]]/1000</f>
        <v>19769.259999999998</v>
      </c>
      <c r="R548" s="3" t="str">
        <f>+VLOOKUP(FACTURACION[[#This Row],[NIT]],TABLACLIENTE,5,FALSE)</f>
        <v>BOGOTÁ D.C.</v>
      </c>
    </row>
    <row r="549" spans="3:18" s="11" customFormat="1" ht="11.25" customHeight="1">
      <c r="C549" s="13">
        <v>2013</v>
      </c>
      <c r="D549" s="17" t="s">
        <v>85</v>
      </c>
      <c r="E549" s="17">
        <f>MONTH(FACTURACION[[#This Row],[MES]]&amp;1)</f>
        <v>6</v>
      </c>
      <c r="F549" s="223">
        <f>DATE(FACTURACION[[#This Row],[AÑO]],FACTURACION[[#This Row],[Mes numero]],1)</f>
        <v>41426</v>
      </c>
      <c r="G549" s="159">
        <v>9726</v>
      </c>
      <c r="H549" s="20">
        <v>900175830</v>
      </c>
      <c r="I549" s="2" t="str">
        <f>+VLOOKUP(FACTURACION[[#This Row],[NIT]],TABLACLIENTE,2,FALSE)</f>
        <v xml:space="preserve">COMBUSTIBLES LIQUIDOS DE COLOMBIA S.A E.S.P  (CLC S.A E.S.P)
</v>
      </c>
      <c r="J549" s="2" t="s">
        <v>719</v>
      </c>
      <c r="K549" s="12" t="str">
        <f>+VLOOKUP(FACTURACION[[#This Row],[REFERENCIA]],CODINV,2,FALSE)</f>
        <v>TANQUES ESTACIONARIOS DE 1000</v>
      </c>
      <c r="L549" s="12" t="str">
        <f>IF(VLOOKUP(FACTURACION[[#This Row],[REFERENCIA]],CODINV,3,FALSE)=0,"",VLOOKUP(FACTURACION[[#This Row],[REFERENCIA]],CODINV,3,FALSE))</f>
        <v/>
      </c>
      <c r="M549" s="12" t="str">
        <f>+VLOOKUP(FACTURACION[[#This Row],[REFERENCIA]],CODINV,4,FALSE)</f>
        <v>TANQUES</v>
      </c>
      <c r="N549" s="12" t="str">
        <f>+VLOOKUP(FACTURACION[[#This Row],[REFERENCIA]],CODINV,5,FALSE)</f>
        <v>PROTANEGAS (TRINITY)</v>
      </c>
      <c r="O549" s="2">
        <v>5</v>
      </c>
      <c r="P549" s="23">
        <v>6554472</v>
      </c>
      <c r="Q549" s="24">
        <f>+FACTURACION[[#This Row],[CANTIDAD]]*FACTURACION[[#This Row],[VR UNITARIO]]/1000</f>
        <v>32772.36</v>
      </c>
      <c r="R549" s="3" t="str">
        <f>+VLOOKUP(FACTURACION[[#This Row],[NIT]],TABLACLIENTE,5,FALSE)</f>
        <v>BOGOTÁ D.C.</v>
      </c>
    </row>
    <row r="550" spans="3:18" s="11" customFormat="1" ht="11.25" customHeight="1">
      <c r="C550" s="13">
        <v>2013</v>
      </c>
      <c r="D550" s="17" t="s">
        <v>85</v>
      </c>
      <c r="E550" s="17">
        <f>MONTH(FACTURACION[[#This Row],[MES]]&amp;1)</f>
        <v>6</v>
      </c>
      <c r="F550" s="223">
        <f>DATE(FACTURACION[[#This Row],[AÑO]],FACTURACION[[#This Row],[Mes numero]],1)</f>
        <v>41426</v>
      </c>
      <c r="G550" s="159">
        <v>9726</v>
      </c>
      <c r="H550" s="20">
        <v>900175830</v>
      </c>
      <c r="I550" s="2" t="str">
        <f>+VLOOKUP(FACTURACION[[#This Row],[NIT]],TABLACLIENTE,2,FALSE)</f>
        <v xml:space="preserve">COMBUSTIBLES LIQUIDOS DE COLOMBIA S.A E.S.P  (CLC S.A E.S.P)
</v>
      </c>
      <c r="J550" s="2" t="s">
        <v>697</v>
      </c>
      <c r="K550" s="12" t="str">
        <f>+VLOOKUP(FACTURACION[[#This Row],[REFERENCIA]],CODINV,2,FALSE)</f>
        <v>TANQUES ESTACIONARIOS 120 30"</v>
      </c>
      <c r="L550" s="12" t="str">
        <f>IF(VLOOKUP(FACTURACION[[#This Row],[REFERENCIA]],CODINV,3,FALSE)=0,"",VLOOKUP(FACTURACION[[#This Row],[REFERENCIA]],CODINV,3,FALSE))</f>
        <v/>
      </c>
      <c r="M550" s="12" t="str">
        <f>+VLOOKUP(FACTURACION[[#This Row],[REFERENCIA]],CODINV,4,FALSE)</f>
        <v>TANQUES</v>
      </c>
      <c r="N550" s="12" t="str">
        <f>+VLOOKUP(FACTURACION[[#This Row],[REFERENCIA]],CODINV,5,FALSE)</f>
        <v>PROTANEGAS (TRINITY)</v>
      </c>
      <c r="O550" s="2">
        <v>20</v>
      </c>
      <c r="P550" s="23">
        <v>1563104</v>
      </c>
      <c r="Q550" s="24">
        <f>+FACTURACION[[#This Row],[CANTIDAD]]*FACTURACION[[#This Row],[VR UNITARIO]]/1000</f>
        <v>31262.080000000002</v>
      </c>
      <c r="R550" s="3" t="str">
        <f>+VLOOKUP(FACTURACION[[#This Row],[NIT]],TABLACLIENTE,5,FALSE)</f>
        <v>BOGOTÁ D.C.</v>
      </c>
    </row>
    <row r="551" spans="3:18" s="11" customFormat="1" ht="11.25" customHeight="1">
      <c r="C551" s="13">
        <v>2013</v>
      </c>
      <c r="D551" s="17" t="s">
        <v>85</v>
      </c>
      <c r="E551" s="17">
        <f>MONTH(FACTURACION[[#This Row],[MES]]&amp;1)</f>
        <v>6</v>
      </c>
      <c r="F551" s="223">
        <f>DATE(FACTURACION[[#This Row],[AÑO]],FACTURACION[[#This Row],[Mes numero]],1)</f>
        <v>41426</v>
      </c>
      <c r="G551" s="159">
        <v>9726</v>
      </c>
      <c r="H551" s="20">
        <v>900175830</v>
      </c>
      <c r="I551" s="2" t="str">
        <f>+VLOOKUP(FACTURACION[[#This Row],[NIT]],TABLACLIENTE,2,FALSE)</f>
        <v xml:space="preserve">COMBUSTIBLES LIQUIDOS DE COLOMBIA S.A E.S.P  (CLC S.A E.S.P)
</v>
      </c>
      <c r="J551" s="2" t="s">
        <v>1258</v>
      </c>
      <c r="K551" s="12" t="str">
        <f>+VLOOKUP(FACTURACION[[#This Row],[REFERENCIA]],CODINV,2,FALSE)</f>
        <v>TANQUES ESTACIO. CAPACIDAD 250 WG HORIZONTAL</v>
      </c>
      <c r="L551" s="12" t="str">
        <f>IF(VLOOKUP(FACTURACION[[#This Row],[REFERENCIA]],CODINV,3,FALSE)=0,"",VLOOKUP(FACTURACION[[#This Row],[REFERENCIA]],CODINV,3,FALSE))</f>
        <v/>
      </c>
      <c r="M551" s="12" t="str">
        <f>+VLOOKUP(FACTURACION[[#This Row],[REFERENCIA]],CODINV,4,FALSE)</f>
        <v>TANQUES</v>
      </c>
      <c r="N551" s="12" t="str">
        <f>+VLOOKUP(FACTURACION[[#This Row],[REFERENCIA]],CODINV,5,FALSE)</f>
        <v>PROTANEGAS (TRINITY)</v>
      </c>
      <c r="O551" s="2">
        <v>5</v>
      </c>
      <c r="P551" s="23">
        <v>2482377</v>
      </c>
      <c r="Q551" s="24">
        <f>+FACTURACION[[#This Row],[CANTIDAD]]*FACTURACION[[#This Row],[VR UNITARIO]]/1000</f>
        <v>12411.885</v>
      </c>
      <c r="R551" s="3" t="str">
        <f>+VLOOKUP(FACTURACION[[#This Row],[NIT]],TABLACLIENTE,5,FALSE)</f>
        <v>BOGOTÁ D.C.</v>
      </c>
    </row>
    <row r="552" spans="3:18" s="11" customFormat="1" ht="11.25" customHeight="1">
      <c r="C552" s="13">
        <v>2013</v>
      </c>
      <c r="D552" s="17" t="s">
        <v>85</v>
      </c>
      <c r="E552" s="17">
        <f>MONTH(FACTURACION[[#This Row],[MES]]&amp;1)</f>
        <v>6</v>
      </c>
      <c r="F552" s="223">
        <f>DATE(FACTURACION[[#This Row],[AÑO]],FACTURACION[[#This Row],[Mes numero]],1)</f>
        <v>41426</v>
      </c>
      <c r="G552" s="159">
        <v>9741</v>
      </c>
      <c r="H552" s="20">
        <v>830137252</v>
      </c>
      <c r="I552" s="2" t="str">
        <f>+VLOOKUP(FACTURACION[[#This Row],[NIT]],TABLACLIENTE,2,FALSE)</f>
        <v>SAGENCO SAS</v>
      </c>
      <c r="J552" s="2" t="s">
        <v>241</v>
      </c>
      <c r="K552" s="12" t="str">
        <f>+VLOOKUP(FACTURACION[[#This Row],[REFERENCIA]],CODINV,2,FALSE)</f>
        <v>MANOMETRO 0-300 PSI CON GLICERINA BAR 1/4</v>
      </c>
      <c r="L552" s="12" t="str">
        <f>IF(VLOOKUP(FACTURACION[[#This Row],[REFERENCIA]],CODINV,3,FALSE)=0,"",VLOOKUP(FACTURACION[[#This Row],[REFERENCIA]],CODINV,3,FALSE))</f>
        <v>4270363</v>
      </c>
      <c r="M552" s="12" t="str">
        <f>+VLOOKUP(FACTURACION[[#This Row],[REFERENCIA]],CODINV,4,FALSE)</f>
        <v>MEDIDORES</v>
      </c>
      <c r="N552" s="12" t="str">
        <f>+VLOOKUP(FACTURACION[[#This Row],[REFERENCIA]],CODINV,5,FALSE)</f>
        <v>WIKA</v>
      </c>
      <c r="O552" s="2">
        <v>2</v>
      </c>
      <c r="P552" s="23">
        <v>48000</v>
      </c>
      <c r="Q552" s="24">
        <f>+FACTURACION[[#This Row],[CANTIDAD]]*FACTURACION[[#This Row],[VR UNITARIO]]/1000</f>
        <v>96</v>
      </c>
      <c r="R552" s="3" t="str">
        <f>+VLOOKUP(FACTURACION[[#This Row],[NIT]],TABLACLIENTE,5,FALSE)</f>
        <v>BOGOTÁ D.C.</v>
      </c>
    </row>
    <row r="553" spans="3:18" s="11" customFormat="1" ht="11.25" customHeight="1">
      <c r="C553" s="13">
        <v>2013</v>
      </c>
      <c r="D553" s="17" t="s">
        <v>696</v>
      </c>
      <c r="E553" s="17">
        <f>MONTH(FACTURACION[[#This Row],[MES]]&amp;1)</f>
        <v>7</v>
      </c>
      <c r="F553" s="223">
        <f>DATE(FACTURACION[[#This Row],[AÑO]],FACTURACION[[#This Row],[Mes numero]],1)</f>
        <v>41456</v>
      </c>
      <c r="G553" s="159">
        <v>9776</v>
      </c>
      <c r="H553" s="20">
        <v>830137252</v>
      </c>
      <c r="I553" s="2" t="str">
        <f>+VLOOKUP(FACTURACION[[#This Row],[NIT]],TABLACLIENTE,2,FALSE)</f>
        <v>SAGENCO SAS</v>
      </c>
      <c r="J553" s="2" t="s">
        <v>741</v>
      </c>
      <c r="K553" s="12" t="str">
        <f>+VLOOKUP(FACTURACION[[#This Row],[REFERENCIA]],CODINV,2,FALSE)</f>
        <v>VALV.AGUJA1/4"MNPT*NPTH</v>
      </c>
      <c r="L553" s="12" t="str">
        <f>IF(VLOOKUP(FACTURACION[[#This Row],[REFERENCIA]],CODINV,3,FALSE)=0,"",VLOOKUP(FACTURACION[[#This Row],[REFERENCIA]],CODINV,3,FALSE))</f>
        <v>ME831</v>
      </c>
      <c r="M553" s="12" t="str">
        <f>+VLOOKUP(FACTURACION[[#This Row],[REFERENCIA]],CODINV,4,FALSE)</f>
        <v>VÁLVULAS Y MULTIVÁLVULAS</v>
      </c>
      <c r="N553" s="12" t="str">
        <f>+VLOOKUP(FACTURACION[[#This Row],[REFERENCIA]],CODINV,5,FALSE)</f>
        <v>CAVAGNA</v>
      </c>
      <c r="O553" s="2">
        <v>1</v>
      </c>
      <c r="P553" s="23">
        <v>26000</v>
      </c>
      <c r="Q553" s="24">
        <f>+FACTURACION[[#This Row],[CANTIDAD]]*FACTURACION[[#This Row],[VR UNITARIO]]/1000</f>
        <v>26</v>
      </c>
      <c r="R553" s="3" t="str">
        <f>+VLOOKUP(FACTURACION[[#This Row],[NIT]],TABLACLIENTE,5,FALSE)</f>
        <v>BOGOTÁ D.C.</v>
      </c>
    </row>
    <row r="554" spans="3:18" s="11" customFormat="1" ht="11.25" customHeight="1">
      <c r="C554" s="13">
        <v>2013</v>
      </c>
      <c r="D554" s="17" t="s">
        <v>696</v>
      </c>
      <c r="E554" s="17">
        <f>MONTH(FACTURACION[[#This Row],[MES]]&amp;1)</f>
        <v>7</v>
      </c>
      <c r="F554" s="223">
        <f>DATE(FACTURACION[[#This Row],[AÑO]],FACTURACION[[#This Row],[Mes numero]],1)</f>
        <v>41456</v>
      </c>
      <c r="G554" s="159">
        <v>9798</v>
      </c>
      <c r="H554" s="20">
        <v>830137252</v>
      </c>
      <c r="I554" s="2" t="str">
        <f>+VLOOKUP(FACTURACION[[#This Row],[NIT]],TABLACLIENTE,2,FALSE)</f>
        <v>SAGENCO SAS</v>
      </c>
      <c r="J554" s="2" t="s">
        <v>741</v>
      </c>
      <c r="K554" s="12" t="str">
        <f>+VLOOKUP(FACTURACION[[#This Row],[REFERENCIA]],CODINV,2,FALSE)</f>
        <v>VALV.AGUJA1/4"MNPT*NPTH</v>
      </c>
      <c r="L554" s="12" t="str">
        <f>IF(VLOOKUP(FACTURACION[[#This Row],[REFERENCIA]],CODINV,3,FALSE)=0,"",VLOOKUP(FACTURACION[[#This Row],[REFERENCIA]],CODINV,3,FALSE))</f>
        <v>ME831</v>
      </c>
      <c r="M554" s="12" t="str">
        <f>+VLOOKUP(FACTURACION[[#This Row],[REFERENCIA]],CODINV,4,FALSE)</f>
        <v>VÁLVULAS Y MULTIVÁLVULAS</v>
      </c>
      <c r="N554" s="12" t="str">
        <f>+VLOOKUP(FACTURACION[[#This Row],[REFERENCIA]],CODINV,5,FALSE)</f>
        <v>CAVAGNA</v>
      </c>
      <c r="O554" s="2">
        <v>1</v>
      </c>
      <c r="P554" s="23">
        <v>26000</v>
      </c>
      <c r="Q554" s="24">
        <f>+FACTURACION[[#This Row],[CANTIDAD]]*FACTURACION[[#This Row],[VR UNITARIO]]/1000</f>
        <v>26</v>
      </c>
      <c r="R554" s="3" t="str">
        <f>+VLOOKUP(FACTURACION[[#This Row],[NIT]],TABLACLIENTE,5,FALSE)</f>
        <v>BOGOTÁ D.C.</v>
      </c>
    </row>
    <row r="555" spans="3:18" s="11" customFormat="1" ht="11.25" customHeight="1">
      <c r="C555" s="13">
        <v>2013</v>
      </c>
      <c r="D555" s="17" t="s">
        <v>696</v>
      </c>
      <c r="E555" s="17">
        <f>MONTH(FACTURACION[[#This Row],[MES]]&amp;1)</f>
        <v>7</v>
      </c>
      <c r="F555" s="223">
        <f>DATE(FACTURACION[[#This Row],[AÑO]],FACTURACION[[#This Row],[Mes numero]],1)</f>
        <v>41456</v>
      </c>
      <c r="G555" s="159">
        <v>9814</v>
      </c>
      <c r="H555" s="20">
        <v>830065383</v>
      </c>
      <c r="I555" s="12" t="str">
        <f>+VLOOKUP(FACTURACION[[#This Row],[NIT]],TABLACLIENTE,2,FALSE)</f>
        <v>ALKENOS LTDA</v>
      </c>
      <c r="J555" s="2" t="s">
        <v>20</v>
      </c>
      <c r="K555" s="12" t="str">
        <f>+VLOOKUP(FACTURACION[[#This Row],[REFERENCIA]],CODINV,2,FALSE)</f>
        <v xml:space="preserve">MEDIDOR AC-250 C: 3/4" CON CONECTORES </v>
      </c>
      <c r="L555" s="12" t="str">
        <f>IF(VLOOKUP(FACTURACION[[#This Row],[REFERENCIA]],CODINV,3,FALSE)=0,"",VLOOKUP(FACTURACION[[#This Row],[REFERENCIA]],CODINV,3,FALSE))</f>
        <v/>
      </c>
      <c r="M555" s="12" t="str">
        <f>+VLOOKUP(FACTURACION[[#This Row],[REFERENCIA]],CODINV,4,FALSE)</f>
        <v>MEDIDORES</v>
      </c>
      <c r="N555" s="12" t="str">
        <f>+VLOOKUP(FACTURACION[[#This Row],[REFERENCIA]],CODINV,5,FALSE)</f>
        <v>HONEYWELL</v>
      </c>
      <c r="O555" s="2">
        <v>2</v>
      </c>
      <c r="P555" s="23">
        <v>290000</v>
      </c>
      <c r="Q555" s="24">
        <f>+FACTURACION[[#This Row],[CANTIDAD]]*FACTURACION[[#This Row],[VR UNITARIO]]/1000</f>
        <v>580</v>
      </c>
      <c r="R555" s="3" t="str">
        <f>+VLOOKUP(FACTURACION[[#This Row],[NIT]],TABLACLIENTE,5,FALSE)</f>
        <v>BOGOTÁ D.C.</v>
      </c>
    </row>
    <row r="556" spans="3:18" s="11" customFormat="1" ht="11.25" customHeight="1">
      <c r="C556" s="13">
        <v>2013</v>
      </c>
      <c r="D556" s="17" t="s">
        <v>696</v>
      </c>
      <c r="E556" s="17">
        <f>MONTH(FACTURACION[[#This Row],[MES]]&amp;1)</f>
        <v>7</v>
      </c>
      <c r="F556" s="223">
        <f>DATE(FACTURACION[[#This Row],[AÑO]],FACTURACION[[#This Row],[Mes numero]],1)</f>
        <v>41456</v>
      </c>
      <c r="G556" s="159">
        <v>9813</v>
      </c>
      <c r="H556" s="20">
        <v>800202395</v>
      </c>
      <c r="I556" s="2" t="str">
        <f>+VLOOKUP(FACTURACION[[#This Row],[NIT]],TABLACLIENTE,2,FALSE)</f>
        <v>EFIGAS GAS NATURAL S.A. E.S.P. (EFIGAS S.A. E.S.P.)</v>
      </c>
      <c r="J556" s="2" t="s">
        <v>20</v>
      </c>
      <c r="K556" s="12" t="str">
        <f>+VLOOKUP(FACTURACION[[#This Row],[REFERENCIA]],CODINV,2,FALSE)</f>
        <v xml:space="preserve">MEDIDOR AC-250 C: 3/4" CON CONECTORES </v>
      </c>
      <c r="L556" s="12" t="str">
        <f>IF(VLOOKUP(FACTURACION[[#This Row],[REFERENCIA]],CODINV,3,FALSE)=0,"",VLOOKUP(FACTURACION[[#This Row],[REFERENCIA]],CODINV,3,FALSE))</f>
        <v/>
      </c>
      <c r="M556" s="12" t="str">
        <f>+VLOOKUP(FACTURACION[[#This Row],[REFERENCIA]],CODINV,4,FALSE)</f>
        <v>MEDIDORES</v>
      </c>
      <c r="N556" s="12" t="str">
        <f>+VLOOKUP(FACTURACION[[#This Row],[REFERENCIA]],CODINV,5,FALSE)</f>
        <v>HONEYWELL</v>
      </c>
      <c r="O556" s="2">
        <v>20</v>
      </c>
      <c r="P556" s="23">
        <v>239000</v>
      </c>
      <c r="Q556" s="24">
        <f>+FACTURACION[[#This Row],[CANTIDAD]]*FACTURACION[[#This Row],[VR UNITARIO]]/1000</f>
        <v>4780</v>
      </c>
      <c r="R556" s="3" t="str">
        <f>+VLOOKUP(FACTURACION[[#This Row],[NIT]],TABLACLIENTE,5,FALSE)</f>
        <v>MANIZALES</v>
      </c>
    </row>
    <row r="557" spans="3:18" s="11" customFormat="1" ht="11.25" customHeight="1">
      <c r="C557" s="13">
        <v>2013</v>
      </c>
      <c r="D557" s="17" t="s">
        <v>696</v>
      </c>
      <c r="E557" s="17">
        <f>MONTH(FACTURACION[[#This Row],[MES]]&amp;1)</f>
        <v>7</v>
      </c>
      <c r="F557" s="223">
        <f>DATE(FACTURACION[[#This Row],[AÑO]],FACTURACION[[#This Row],[Mes numero]],1)</f>
        <v>41456</v>
      </c>
      <c r="G557" s="159">
        <v>9821</v>
      </c>
      <c r="H557" s="20">
        <v>800202395</v>
      </c>
      <c r="I557" s="2" t="str">
        <f>+VLOOKUP(FACTURACION[[#This Row],[NIT]],TABLACLIENTE,2,FALSE)</f>
        <v>EFIGAS GAS NATURAL S.A. E.S.P. (EFIGAS S.A. E.S.P.)</v>
      </c>
      <c r="J557" s="2" t="s">
        <v>20</v>
      </c>
      <c r="K557" s="12" t="str">
        <f>+VLOOKUP(FACTURACION[[#This Row],[REFERENCIA]],CODINV,2,FALSE)</f>
        <v xml:space="preserve">MEDIDOR AC-250 C: 3/4" CON CONECTORES </v>
      </c>
      <c r="L557" s="12" t="str">
        <f>IF(VLOOKUP(FACTURACION[[#This Row],[REFERENCIA]],CODINV,3,FALSE)=0,"",VLOOKUP(FACTURACION[[#This Row],[REFERENCIA]],CODINV,3,FALSE))</f>
        <v/>
      </c>
      <c r="M557" s="12" t="str">
        <f>+VLOOKUP(FACTURACION[[#This Row],[REFERENCIA]],CODINV,4,FALSE)</f>
        <v>MEDIDORES</v>
      </c>
      <c r="N557" s="12" t="str">
        <f>+VLOOKUP(FACTURACION[[#This Row],[REFERENCIA]],CODINV,5,FALSE)</f>
        <v>HONEYWELL</v>
      </c>
      <c r="O557" s="2">
        <v>12</v>
      </c>
      <c r="P557" s="23">
        <v>239000</v>
      </c>
      <c r="Q557" s="24">
        <f>+FACTURACION[[#This Row],[CANTIDAD]]*FACTURACION[[#This Row],[VR UNITARIO]]/1000</f>
        <v>2868</v>
      </c>
      <c r="R557" s="3" t="str">
        <f>+VLOOKUP(FACTURACION[[#This Row],[NIT]],TABLACLIENTE,5,FALSE)</f>
        <v>MANIZALES</v>
      </c>
    </row>
    <row r="558" spans="3:18" s="11" customFormat="1" ht="11.25" customHeight="1">
      <c r="C558" s="13">
        <v>2013</v>
      </c>
      <c r="D558" s="17" t="s">
        <v>696</v>
      </c>
      <c r="E558" s="17">
        <f>MONTH(FACTURACION[[#This Row],[MES]]&amp;1)</f>
        <v>7</v>
      </c>
      <c r="F558" s="223">
        <f>DATE(FACTURACION[[#This Row],[AÑO]],FACTURACION[[#This Row],[Mes numero]],1)</f>
        <v>41456</v>
      </c>
      <c r="G558" s="159">
        <v>9826</v>
      </c>
      <c r="H558" s="20">
        <v>800202395</v>
      </c>
      <c r="I558" s="2" t="str">
        <f>+VLOOKUP(FACTURACION[[#This Row],[NIT]],TABLACLIENTE,2,FALSE)</f>
        <v>EFIGAS GAS NATURAL S.A. E.S.P. (EFIGAS S.A. E.S.P.)</v>
      </c>
      <c r="J558" s="2" t="s">
        <v>20</v>
      </c>
      <c r="K558" s="12" t="str">
        <f>+VLOOKUP(FACTURACION[[#This Row],[REFERENCIA]],CODINV,2,FALSE)</f>
        <v xml:space="preserve">MEDIDOR AC-250 C: 3/4" CON CONECTORES </v>
      </c>
      <c r="L558" s="12" t="str">
        <f>IF(VLOOKUP(FACTURACION[[#This Row],[REFERENCIA]],CODINV,3,FALSE)=0,"",VLOOKUP(FACTURACION[[#This Row],[REFERENCIA]],CODINV,3,FALSE))</f>
        <v/>
      </c>
      <c r="M558" s="12" t="str">
        <f>+VLOOKUP(FACTURACION[[#This Row],[REFERENCIA]],CODINV,4,FALSE)</f>
        <v>MEDIDORES</v>
      </c>
      <c r="N558" s="12" t="str">
        <f>+VLOOKUP(FACTURACION[[#This Row],[REFERENCIA]],CODINV,5,FALSE)</f>
        <v>HONEYWELL</v>
      </c>
      <c r="O558" s="2">
        <v>20</v>
      </c>
      <c r="P558" s="23">
        <v>239000</v>
      </c>
      <c r="Q558" s="24">
        <f>+FACTURACION[[#This Row],[CANTIDAD]]*FACTURACION[[#This Row],[VR UNITARIO]]/1000</f>
        <v>4780</v>
      </c>
      <c r="R558" s="3" t="str">
        <f>+VLOOKUP(FACTURACION[[#This Row],[NIT]],TABLACLIENTE,5,FALSE)</f>
        <v>MANIZALES</v>
      </c>
    </row>
    <row r="559" spans="3:18" s="11" customFormat="1" ht="11.25" customHeight="1">
      <c r="C559" s="13">
        <v>2013</v>
      </c>
      <c r="D559" s="17" t="s">
        <v>696</v>
      </c>
      <c r="E559" s="17">
        <f>MONTH(FACTURACION[[#This Row],[MES]]&amp;1)</f>
        <v>7</v>
      </c>
      <c r="F559" s="223">
        <f>DATE(FACTURACION[[#This Row],[AÑO]],FACTURACION[[#This Row],[Mes numero]],1)</f>
        <v>41456</v>
      </c>
      <c r="G559" s="159">
        <v>9816</v>
      </c>
      <c r="H559" s="25">
        <v>800218682</v>
      </c>
      <c r="I559" s="3" t="str">
        <f>+VLOOKUP(FACTURACION[[#This Row],[NIT]],TABLACLIENTE,2,FALSE)</f>
        <v>GASES DEL CUSIANA S.A E.S.P. (CUSIANAGAS S.A E.S.P)</v>
      </c>
      <c r="J559" s="2" t="s">
        <v>20</v>
      </c>
      <c r="K559" s="12" t="str">
        <f>+VLOOKUP(FACTURACION[[#This Row],[REFERENCIA]],CODINV,2,FALSE)</f>
        <v xml:space="preserve">MEDIDOR AC-250 C: 3/4" CON CONECTORES </v>
      </c>
      <c r="L559" s="12" t="str">
        <f>IF(VLOOKUP(FACTURACION[[#This Row],[REFERENCIA]],CODINV,3,FALSE)=0,"",VLOOKUP(FACTURACION[[#This Row],[REFERENCIA]],CODINV,3,FALSE))</f>
        <v/>
      </c>
      <c r="M559" s="12" t="str">
        <f>+VLOOKUP(FACTURACION[[#This Row],[REFERENCIA]],CODINV,4,FALSE)</f>
        <v>MEDIDORES</v>
      </c>
      <c r="N559" s="12" t="str">
        <f>+VLOOKUP(FACTURACION[[#This Row],[REFERENCIA]],CODINV,5,FALSE)</f>
        <v>HONEYWELL</v>
      </c>
      <c r="O559" s="2">
        <v>10</v>
      </c>
      <c r="P559" s="23">
        <v>278000</v>
      </c>
      <c r="Q559" s="24">
        <f>+FACTURACION[[#This Row],[CANTIDAD]]*FACTURACION[[#This Row],[VR UNITARIO]]/1000</f>
        <v>2780</v>
      </c>
      <c r="R559" s="3" t="str">
        <f>+VLOOKUP(FACTURACION[[#This Row],[NIT]],TABLACLIENTE,5,FALSE)</f>
        <v>YOPAL</v>
      </c>
    </row>
    <row r="560" spans="3:18" s="11" customFormat="1" ht="11.25" customHeight="1">
      <c r="C560" s="13">
        <v>2013</v>
      </c>
      <c r="D560" s="17" t="s">
        <v>696</v>
      </c>
      <c r="E560" s="17">
        <f>MONTH(FACTURACION[[#This Row],[MES]]&amp;1)</f>
        <v>7</v>
      </c>
      <c r="F560" s="223">
        <f>DATE(FACTURACION[[#This Row],[AÑO]],FACTURACION[[#This Row],[Mes numero]],1)</f>
        <v>41456</v>
      </c>
      <c r="G560" s="159">
        <v>9815</v>
      </c>
      <c r="H560" s="20">
        <v>890503900</v>
      </c>
      <c r="I560" s="2" t="str">
        <f>+VLOOKUP(FACTURACION[[#This Row],[NIT]],TABLACLIENTE,2,FALSE)</f>
        <v>GASES DEL ORIENTE S.A. E.S.P.</v>
      </c>
      <c r="J560" s="2" t="s">
        <v>20</v>
      </c>
      <c r="K560" s="12" t="str">
        <f>+VLOOKUP(FACTURACION[[#This Row],[REFERENCIA]],CODINV,2,FALSE)</f>
        <v xml:space="preserve">MEDIDOR AC-250 C: 3/4" CON CONECTORES </v>
      </c>
      <c r="L560" s="12" t="str">
        <f>IF(VLOOKUP(FACTURACION[[#This Row],[REFERENCIA]],CODINV,3,FALSE)=0,"",VLOOKUP(FACTURACION[[#This Row],[REFERENCIA]],CODINV,3,FALSE))</f>
        <v/>
      </c>
      <c r="M560" s="12" t="str">
        <f>+VLOOKUP(FACTURACION[[#This Row],[REFERENCIA]],CODINV,4,FALSE)</f>
        <v>MEDIDORES</v>
      </c>
      <c r="N560" s="12" t="str">
        <f>+VLOOKUP(FACTURACION[[#This Row],[REFERENCIA]],CODINV,5,FALSE)</f>
        <v>HONEYWELL</v>
      </c>
      <c r="O560" s="2">
        <v>5</v>
      </c>
      <c r="P560" s="23">
        <v>285000</v>
      </c>
      <c r="Q560" s="24">
        <f>+FACTURACION[[#This Row],[CANTIDAD]]*FACTURACION[[#This Row],[VR UNITARIO]]/1000</f>
        <v>1425</v>
      </c>
      <c r="R560" s="3" t="str">
        <f>+VLOOKUP(FACTURACION[[#This Row],[NIT]],TABLACLIENTE,5,FALSE)</f>
        <v>CUCUTA</v>
      </c>
    </row>
    <row r="561" spans="3:18" s="11" customFormat="1" ht="11.25" customHeight="1">
      <c r="C561" s="13">
        <v>2013</v>
      </c>
      <c r="D561" s="17" t="s">
        <v>696</v>
      </c>
      <c r="E561" s="17">
        <f>MONTH(FACTURACION[[#This Row],[MES]]&amp;1)</f>
        <v>7</v>
      </c>
      <c r="F561" s="223">
        <f>DATE(FACTURACION[[#This Row],[AÑO]],FACTURACION[[#This Row],[Mes numero]],1)</f>
        <v>41456</v>
      </c>
      <c r="G561" s="159">
        <v>9800</v>
      </c>
      <c r="H561" s="20">
        <v>800021272</v>
      </c>
      <c r="I561" s="2" t="str">
        <f>+VLOOKUP(FACTURACION[[#This Row],[NIT]],TABLACLIENTE,2,FALSE)</f>
        <v>GASES DEL LLANO S.A. E.S.P (LLANOGAS S.A. E.S.P.)</v>
      </c>
      <c r="J561" s="2" t="s">
        <v>20</v>
      </c>
      <c r="K561" s="12" t="str">
        <f>+VLOOKUP(FACTURACION[[#This Row],[REFERENCIA]],CODINV,2,FALSE)</f>
        <v xml:space="preserve">MEDIDOR AC-250 C: 3/4" CON CONECTORES </v>
      </c>
      <c r="L561" s="12" t="str">
        <f>IF(VLOOKUP(FACTURACION[[#This Row],[REFERENCIA]],CODINV,3,FALSE)=0,"",VLOOKUP(FACTURACION[[#This Row],[REFERENCIA]],CODINV,3,FALSE))</f>
        <v/>
      </c>
      <c r="M561" s="12" t="str">
        <f>+VLOOKUP(FACTURACION[[#This Row],[REFERENCIA]],CODINV,4,FALSE)</f>
        <v>MEDIDORES</v>
      </c>
      <c r="N561" s="12" t="str">
        <f>+VLOOKUP(FACTURACION[[#This Row],[REFERENCIA]],CODINV,5,FALSE)</f>
        <v>HONEYWELL</v>
      </c>
      <c r="O561" s="2">
        <v>22</v>
      </c>
      <c r="P561" s="23">
        <v>298660</v>
      </c>
      <c r="Q561" s="24">
        <f>+FACTURACION[[#This Row],[CANTIDAD]]*FACTURACION[[#This Row],[VR UNITARIO]]/1000</f>
        <v>6570.52</v>
      </c>
      <c r="R561" s="3" t="str">
        <f>+VLOOKUP(FACTURACION[[#This Row],[NIT]],TABLACLIENTE,5,FALSE)</f>
        <v>VILLAVICENCIO</v>
      </c>
    </row>
    <row r="562" spans="3:18" s="11" customFormat="1" ht="11.25" customHeight="1">
      <c r="C562" s="13">
        <v>2013</v>
      </c>
      <c r="D562" s="17" t="s">
        <v>696</v>
      </c>
      <c r="E562" s="17">
        <f>MONTH(FACTURACION[[#This Row],[MES]]&amp;1)</f>
        <v>7</v>
      </c>
      <c r="F562" s="223">
        <f>DATE(FACTURACION[[#This Row],[AÑO]],FACTURACION[[#This Row],[Mes numero]],1)</f>
        <v>41456</v>
      </c>
      <c r="G562" s="159">
        <v>9805</v>
      </c>
      <c r="H562" s="20">
        <v>800021272</v>
      </c>
      <c r="I562" s="2" t="str">
        <f>+VLOOKUP(FACTURACION[[#This Row],[NIT]],TABLACLIENTE,2,FALSE)</f>
        <v>GASES DEL LLANO S.A. E.S.P (LLANOGAS S.A. E.S.P.)</v>
      </c>
      <c r="J562" s="2" t="s">
        <v>21</v>
      </c>
      <c r="K562" s="12" t="str">
        <f>+VLOOKUP(FACTURACION[[#This Row],[REFERENCIA]],CODINV,2,FALSE)</f>
        <v>MEDIDOR AC-630 C:1 1/4" MAOP 25PSIG CON CONECTORES</v>
      </c>
      <c r="L562" s="12" t="str">
        <f>IF(VLOOKUP(FACTURACION[[#This Row],[REFERENCIA]],CODINV,3,FALSE)=0,"",VLOOKUP(FACTURACION[[#This Row],[REFERENCIA]],CODINV,3,FALSE))</f>
        <v/>
      </c>
      <c r="M562" s="12" t="str">
        <f>+VLOOKUP(FACTURACION[[#This Row],[REFERENCIA]],CODINV,4,FALSE)</f>
        <v>MEDIDORES</v>
      </c>
      <c r="N562" s="12" t="str">
        <f>+VLOOKUP(FACTURACION[[#This Row],[REFERENCIA]],CODINV,5,FALSE)</f>
        <v>HONEYWELL</v>
      </c>
      <c r="O562" s="2">
        <v>1</v>
      </c>
      <c r="P562" s="23">
        <v>1358197</v>
      </c>
      <c r="Q562" s="24">
        <f>+FACTURACION[[#This Row],[CANTIDAD]]*FACTURACION[[#This Row],[VR UNITARIO]]/1000</f>
        <v>1358.1969999999999</v>
      </c>
      <c r="R562" s="3" t="str">
        <f>+VLOOKUP(FACTURACION[[#This Row],[NIT]],TABLACLIENTE,5,FALSE)</f>
        <v>VILLAVICENCIO</v>
      </c>
    </row>
    <row r="563" spans="3:18" s="11" customFormat="1" ht="11.25" customHeight="1">
      <c r="C563" s="13">
        <v>2013</v>
      </c>
      <c r="D563" s="17" t="s">
        <v>696</v>
      </c>
      <c r="E563" s="17">
        <f>MONTH(FACTURACION[[#This Row],[MES]]&amp;1)</f>
        <v>7</v>
      </c>
      <c r="F563" s="223">
        <f>DATE(FACTURACION[[#This Row],[AÑO]],FACTURACION[[#This Row],[Mes numero]],1)</f>
        <v>41456</v>
      </c>
      <c r="G563" s="159">
        <v>9775</v>
      </c>
      <c r="H563" s="25">
        <v>900282515</v>
      </c>
      <c r="I563" s="3" t="str">
        <f>+VLOOKUP(FACTURACION[[#This Row],[NIT]],TABLACLIENTE,2,FALSE)</f>
        <v>GAS CONSTRUCCION ENERGIA S A S</v>
      </c>
      <c r="J563" s="2" t="s">
        <v>262</v>
      </c>
      <c r="K563" s="12" t="str">
        <f>+VLOOKUP(FACTURACION[[#This Row],[REFERENCIA]],CODINV,2,FALSE)</f>
        <v>MEDIDOR AL-425 C:1 1/4" MAOP 25 PSIG</v>
      </c>
      <c r="L563" s="12" t="str">
        <f>IF(VLOOKUP(FACTURACION[[#This Row],[REFERENCIA]],CODINV,3,FALSE)=0,"",VLOOKUP(FACTURACION[[#This Row],[REFERENCIA]],CODINV,3,FALSE))</f>
        <v/>
      </c>
      <c r="M563" s="12" t="str">
        <f>+VLOOKUP(FACTURACION[[#This Row],[REFERENCIA]],CODINV,4,FALSE)</f>
        <v>MEDIDORES</v>
      </c>
      <c r="N563" s="12" t="str">
        <f>+VLOOKUP(FACTURACION[[#This Row],[REFERENCIA]],CODINV,5,FALSE)</f>
        <v>HONEYWELL</v>
      </c>
      <c r="O563" s="2">
        <v>1</v>
      </c>
      <c r="P563" s="23">
        <v>480000</v>
      </c>
      <c r="Q563" s="24">
        <f>+FACTURACION[[#This Row],[CANTIDAD]]*FACTURACION[[#This Row],[VR UNITARIO]]/1000</f>
        <v>480</v>
      </c>
      <c r="R563" s="3" t="str">
        <f>+VLOOKUP(FACTURACION[[#This Row],[NIT]],TABLACLIENTE,5,FALSE)</f>
        <v>BOGOTÁ D.C.</v>
      </c>
    </row>
    <row r="564" spans="3:18" s="11" customFormat="1" ht="11.25" customHeight="1">
      <c r="C564" s="13">
        <v>2013</v>
      </c>
      <c r="D564" s="17" t="s">
        <v>696</v>
      </c>
      <c r="E564" s="17">
        <f>MONTH(FACTURACION[[#This Row],[MES]]&amp;1)</f>
        <v>7</v>
      </c>
      <c r="F564" s="223">
        <f>DATE(FACTURACION[[#This Row],[AÑO]],FACTURACION[[#This Row],[Mes numero]],1)</f>
        <v>41456</v>
      </c>
      <c r="G564" s="159">
        <v>9803</v>
      </c>
      <c r="H564" s="20">
        <v>800021272</v>
      </c>
      <c r="I564" s="2" t="str">
        <f>+VLOOKUP(FACTURACION[[#This Row],[NIT]],TABLACLIENTE,2,FALSE)</f>
        <v>GASES DEL LLANO S.A. E.S.P (LLANOGAS S.A. E.S.P.)</v>
      </c>
      <c r="J564" s="2" t="s">
        <v>262</v>
      </c>
      <c r="K564" s="12" t="str">
        <f>+VLOOKUP(FACTURACION[[#This Row],[REFERENCIA]],CODINV,2,FALSE)</f>
        <v>MEDIDOR AL-425 C:1 1/4" MAOP 25 PSIG</v>
      </c>
      <c r="L564" s="12" t="str">
        <f>IF(VLOOKUP(FACTURACION[[#This Row],[REFERENCIA]],CODINV,3,FALSE)=0,"",VLOOKUP(FACTURACION[[#This Row],[REFERENCIA]],CODINV,3,FALSE))</f>
        <v/>
      </c>
      <c r="M564" s="12" t="str">
        <f>+VLOOKUP(FACTURACION[[#This Row],[REFERENCIA]],CODINV,4,FALSE)</f>
        <v>MEDIDORES</v>
      </c>
      <c r="N564" s="12" t="str">
        <f>+VLOOKUP(FACTURACION[[#This Row],[REFERENCIA]],CODINV,5,FALSE)</f>
        <v>HONEYWELL</v>
      </c>
      <c r="O564" s="2">
        <v>2</v>
      </c>
      <c r="P564" s="23">
        <v>531808</v>
      </c>
      <c r="Q564" s="24">
        <f>+FACTURACION[[#This Row],[CANTIDAD]]*FACTURACION[[#This Row],[VR UNITARIO]]/1000</f>
        <v>1063.616</v>
      </c>
      <c r="R564" s="3" t="str">
        <f>+VLOOKUP(FACTURACION[[#This Row],[NIT]],TABLACLIENTE,5,FALSE)</f>
        <v>VILLAVICENCIO</v>
      </c>
    </row>
    <row r="565" spans="3:18" s="11" customFormat="1" ht="11.25" customHeight="1">
      <c r="C565" s="13">
        <v>2013</v>
      </c>
      <c r="D565" s="17" t="s">
        <v>696</v>
      </c>
      <c r="E565" s="17">
        <f>MONTH(FACTURACION[[#This Row],[MES]]&amp;1)</f>
        <v>7</v>
      </c>
      <c r="F565" s="223">
        <f>DATE(FACTURACION[[#This Row],[AÑO]],FACTURACION[[#This Row],[Mes numero]],1)</f>
        <v>41456</v>
      </c>
      <c r="G565" s="159">
        <v>9822</v>
      </c>
      <c r="H565" s="25">
        <v>830085008</v>
      </c>
      <c r="I565" s="3" t="str">
        <f>+VLOOKUP(FACTURACION[[#This Row],[NIT]],TABLACLIENTE,2,FALSE)</f>
        <v>COMBUSTIBLES UNIGAS S.A.S.</v>
      </c>
      <c r="J565" s="2" t="s">
        <v>262</v>
      </c>
      <c r="K565" s="12" t="str">
        <f>+VLOOKUP(FACTURACION[[#This Row],[REFERENCIA]],CODINV,2,FALSE)</f>
        <v>MEDIDOR AL-425 C:1 1/4" MAOP 25 PSIG</v>
      </c>
      <c r="L565" s="12" t="str">
        <f>IF(VLOOKUP(FACTURACION[[#This Row],[REFERENCIA]],CODINV,3,FALSE)=0,"",VLOOKUP(FACTURACION[[#This Row],[REFERENCIA]],CODINV,3,FALSE))</f>
        <v/>
      </c>
      <c r="M565" s="12" t="str">
        <f>+VLOOKUP(FACTURACION[[#This Row],[REFERENCIA]],CODINV,4,FALSE)</f>
        <v>MEDIDORES</v>
      </c>
      <c r="N565" s="12" t="str">
        <f>+VLOOKUP(FACTURACION[[#This Row],[REFERENCIA]],CODINV,5,FALSE)</f>
        <v>HONEYWELL</v>
      </c>
      <c r="O565" s="2">
        <v>3</v>
      </c>
      <c r="P565" s="23">
        <v>460000</v>
      </c>
      <c r="Q565" s="24">
        <f>+FACTURACION[[#This Row],[CANTIDAD]]*FACTURACION[[#This Row],[VR UNITARIO]]/1000</f>
        <v>1380</v>
      </c>
      <c r="R565" s="3" t="str">
        <f>+VLOOKUP(FACTURACION[[#This Row],[NIT]],TABLACLIENTE,5,FALSE)</f>
        <v>BOGOTÁ D.C.</v>
      </c>
    </row>
    <row r="566" spans="3:18" s="11" customFormat="1" ht="11.25" customHeight="1">
      <c r="C566" s="13">
        <v>2013</v>
      </c>
      <c r="D566" s="17" t="s">
        <v>696</v>
      </c>
      <c r="E566" s="17">
        <f>MONTH(FACTURACION[[#This Row],[MES]]&amp;1)</f>
        <v>7</v>
      </c>
      <c r="F566" s="223">
        <f>DATE(FACTURACION[[#This Row],[AÑO]],FACTURACION[[#This Row],[Mes numero]],1)</f>
        <v>41456</v>
      </c>
      <c r="G566" s="159">
        <v>9841</v>
      </c>
      <c r="H566" s="20">
        <v>890105526</v>
      </c>
      <c r="I566" s="2" t="str">
        <f>+VLOOKUP(FACTURACION[[#This Row],[NIT]],TABLACLIENTE,2,FALSE)</f>
        <v>PROMIGAS S.A. E.S.P.</v>
      </c>
      <c r="J566" s="2" t="s">
        <v>120</v>
      </c>
      <c r="K566" s="12" t="str">
        <f>+VLOOKUP(FACTURACION[[#This Row],[REFERENCIA]],CODINV,2,FALSE)</f>
        <v>MEDIDOR ROTATIVO G65</v>
      </c>
      <c r="L566" s="12" t="str">
        <f>IF(VLOOKUP(FACTURACION[[#This Row],[REFERENCIA]],CODINV,3,FALSE)=0,"",VLOOKUP(FACTURACION[[#This Row],[REFERENCIA]],CODINV,3,FALSE))</f>
        <v>RCG65</v>
      </c>
      <c r="M566" s="12" t="str">
        <f>+VLOOKUP(FACTURACION[[#This Row],[REFERENCIA]],CODINV,4,FALSE)</f>
        <v>MEDIDORES</v>
      </c>
      <c r="N566" s="12" t="str">
        <f>+VLOOKUP(FACTURACION[[#This Row],[REFERENCIA]],CODINV,5,FALSE)</f>
        <v>HONEYWELL</v>
      </c>
      <c r="O566" s="2">
        <v>1</v>
      </c>
      <c r="P566" s="23">
        <v>3067507</v>
      </c>
      <c r="Q566" s="24">
        <f>+FACTURACION[[#This Row],[CANTIDAD]]*FACTURACION[[#This Row],[VR UNITARIO]]/1000</f>
        <v>3067.5070000000001</v>
      </c>
      <c r="R566" s="3" t="str">
        <f>+VLOOKUP(FACTURACION[[#This Row],[NIT]],TABLACLIENTE,5,FALSE)</f>
        <v>BARRANQUILLA</v>
      </c>
    </row>
    <row r="567" spans="3:18" s="11" customFormat="1" ht="11.25" customHeight="1">
      <c r="C567" s="13">
        <v>2013</v>
      </c>
      <c r="D567" s="17" t="s">
        <v>696</v>
      </c>
      <c r="E567" s="17">
        <f>MONTH(FACTURACION[[#This Row],[MES]]&amp;1)</f>
        <v>7</v>
      </c>
      <c r="F567" s="223">
        <f>DATE(FACTURACION[[#This Row],[AÑO]],FACTURACION[[#This Row],[Mes numero]],1)</f>
        <v>41456</v>
      </c>
      <c r="G567" s="159">
        <v>9841</v>
      </c>
      <c r="H567" s="20">
        <v>890105526</v>
      </c>
      <c r="I567" s="2" t="str">
        <f>+VLOOKUP(FACTURACION[[#This Row],[NIT]],TABLACLIENTE,2,FALSE)</f>
        <v>PROMIGAS S.A. E.S.P.</v>
      </c>
      <c r="J567" s="2" t="s">
        <v>270</v>
      </c>
      <c r="K567" s="12" t="str">
        <f>+VLOOKUP(FACTURACION[[#This Row],[REFERENCIA]],CODINV,2,FALSE)</f>
        <v>MEDIDOR ROTATIVO G100</v>
      </c>
      <c r="L567" s="12" t="str">
        <f>IF(VLOOKUP(FACTURACION[[#This Row],[REFERENCIA]],CODINV,3,FALSE)=0,"",VLOOKUP(FACTURACION[[#This Row],[REFERENCIA]],CODINV,3,FALSE))</f>
        <v/>
      </c>
      <c r="M567" s="12" t="str">
        <f>+VLOOKUP(FACTURACION[[#This Row],[REFERENCIA]],CODINV,4,FALSE)</f>
        <v>MEDIDORES</v>
      </c>
      <c r="N567" s="12" t="str">
        <f>+VLOOKUP(FACTURACION[[#This Row],[REFERENCIA]],CODINV,5,FALSE)</f>
        <v>HONEYWELL</v>
      </c>
      <c r="O567" s="2">
        <v>2</v>
      </c>
      <c r="P567" s="23">
        <v>6567608</v>
      </c>
      <c r="Q567" s="24">
        <f>+FACTURACION[[#This Row],[CANTIDAD]]*FACTURACION[[#This Row],[VR UNITARIO]]/1000</f>
        <v>13135.216</v>
      </c>
      <c r="R567" s="3" t="str">
        <f>+VLOOKUP(FACTURACION[[#This Row],[NIT]],TABLACLIENTE,5,FALSE)</f>
        <v>BARRANQUILLA</v>
      </c>
    </row>
    <row r="568" spans="3:18" s="11" customFormat="1" ht="11.25" customHeight="1">
      <c r="C568" s="13">
        <v>2013</v>
      </c>
      <c r="D568" s="17" t="s">
        <v>696</v>
      </c>
      <c r="E568" s="17">
        <f>MONTH(FACTURACION[[#This Row],[MES]]&amp;1)</f>
        <v>7</v>
      </c>
      <c r="F568" s="223">
        <f>DATE(FACTURACION[[#This Row],[AÑO]],FACTURACION[[#This Row],[Mes numero]],1)</f>
        <v>41456</v>
      </c>
      <c r="G568" s="159">
        <v>9810</v>
      </c>
      <c r="H568" s="25">
        <v>900282515</v>
      </c>
      <c r="I568" s="3" t="str">
        <f>+VLOOKUP(FACTURACION[[#This Row],[NIT]],TABLACLIENTE,2,FALSE)</f>
        <v>GAS CONSTRUCCION ENERGIA S A S</v>
      </c>
      <c r="J568" s="2" t="s">
        <v>198</v>
      </c>
      <c r="K568" s="12" t="str">
        <f>+VLOOKUP(FACTURACION[[#This Row],[REFERENCIA]],CODINV,2,FALSE)</f>
        <v>REG. 1813C-HC C. 1 1/4" R: 6-15" O: 1/2</v>
      </c>
      <c r="L568" s="12" t="str">
        <f>IF(VLOOKUP(FACTURACION[[#This Row],[REFERENCIA]],CODINV,3,FALSE)=0,"",VLOOKUP(FACTURACION[[#This Row],[REFERENCIA]],CODINV,3,FALSE))</f>
        <v/>
      </c>
      <c r="M568" s="12" t="str">
        <f>+VLOOKUP(FACTURACION[[#This Row],[REFERENCIA]],CODINV,4,FALSE)</f>
        <v>REGULADORES</v>
      </c>
      <c r="N568" s="12" t="str">
        <f>+VLOOKUP(FACTURACION[[#This Row],[REFERENCIA]],CODINV,5,FALSE)</f>
        <v>HONEYWELL</v>
      </c>
      <c r="O568" s="2">
        <v>2</v>
      </c>
      <c r="P568" s="23">
        <v>125000</v>
      </c>
      <c r="Q568" s="24">
        <f>+FACTURACION[[#This Row],[CANTIDAD]]*FACTURACION[[#This Row],[VR UNITARIO]]/1000</f>
        <v>250</v>
      </c>
      <c r="R568" s="3" t="str">
        <f>+VLOOKUP(FACTURACION[[#This Row],[NIT]],TABLACLIENTE,5,FALSE)</f>
        <v>BOGOTÁ D.C.</v>
      </c>
    </row>
    <row r="569" spans="3:18" s="11" customFormat="1" ht="11.25" customHeight="1">
      <c r="C569" s="13">
        <v>2013</v>
      </c>
      <c r="D569" s="17" t="s">
        <v>696</v>
      </c>
      <c r="E569" s="17">
        <f>MONTH(FACTURACION[[#This Row],[MES]]&amp;1)</f>
        <v>7</v>
      </c>
      <c r="F569" s="223">
        <f>DATE(FACTURACION[[#This Row],[AÑO]],FACTURACION[[#This Row],[Mes numero]],1)</f>
        <v>41456</v>
      </c>
      <c r="G569" s="159">
        <v>9820</v>
      </c>
      <c r="H569" s="25">
        <v>890200919</v>
      </c>
      <c r="I569" s="3" t="str">
        <f>+VLOOKUP(FACTURACION[[#This Row],[NIT]],TABLACLIENTE,2,FALSE)</f>
        <v>GAS DE SANTANDER S.A. E.S.P.</v>
      </c>
      <c r="J569" s="2" t="s">
        <v>6</v>
      </c>
      <c r="K569" s="12" t="str">
        <f>+VLOOKUP(FACTURACION[[#This Row],[REFERENCIA]],CODINV,2,FALSE)</f>
        <v>REG.1813C C:3/4" R:6-15" O:1/2</v>
      </c>
      <c r="L569" s="12" t="str">
        <f>IF(VLOOKUP(FACTURACION[[#This Row],[REFERENCIA]],CODINV,3,FALSE)=0,"",VLOOKUP(FACTURACION[[#This Row],[REFERENCIA]],CODINV,3,FALSE))</f>
        <v/>
      </c>
      <c r="M569" s="12" t="str">
        <f>+VLOOKUP(FACTURACION[[#This Row],[REFERENCIA]],CODINV,4,FALSE)</f>
        <v>REGULADORES</v>
      </c>
      <c r="N569" s="12" t="str">
        <f>+VLOOKUP(FACTURACION[[#This Row],[REFERENCIA]],CODINV,5,FALSE)</f>
        <v>HONEYWELL</v>
      </c>
      <c r="O569" s="2">
        <v>5</v>
      </c>
      <c r="P569" s="23">
        <v>95000</v>
      </c>
      <c r="Q569" s="24">
        <f>+FACTURACION[[#This Row],[CANTIDAD]]*FACTURACION[[#This Row],[VR UNITARIO]]/1000</f>
        <v>475</v>
      </c>
      <c r="R569" s="3" t="str">
        <f>+VLOOKUP(FACTURACION[[#This Row],[NIT]],TABLACLIENTE,5,FALSE)</f>
        <v>GIRON</v>
      </c>
    </row>
    <row r="570" spans="3:18" s="11" customFormat="1" ht="11.25" customHeight="1">
      <c r="C570" s="13">
        <v>2013</v>
      </c>
      <c r="D570" s="17" t="s">
        <v>696</v>
      </c>
      <c r="E570" s="17">
        <f>MONTH(FACTURACION[[#This Row],[MES]]&amp;1)</f>
        <v>7</v>
      </c>
      <c r="F570" s="223">
        <f>DATE(FACTURACION[[#This Row],[AÑO]],FACTURACION[[#This Row],[Mes numero]],1)</f>
        <v>41456</v>
      </c>
      <c r="G570" s="159">
        <v>9809</v>
      </c>
      <c r="H570" s="20">
        <v>830137252</v>
      </c>
      <c r="I570" s="2" t="str">
        <f>+VLOOKUP(FACTURACION[[#This Row],[NIT]],TABLACLIENTE,2,FALSE)</f>
        <v>SAGENCO SAS</v>
      </c>
      <c r="J570" s="2" t="s">
        <v>6</v>
      </c>
      <c r="K570" s="12" t="str">
        <f>+VLOOKUP(FACTURACION[[#This Row],[REFERENCIA]],CODINV,2,FALSE)</f>
        <v>REG.1813C C:3/4" R:6-15" O:1/2</v>
      </c>
      <c r="L570" s="12" t="str">
        <f>IF(VLOOKUP(FACTURACION[[#This Row],[REFERENCIA]],CODINV,3,FALSE)=0,"",VLOOKUP(FACTURACION[[#This Row],[REFERENCIA]],CODINV,3,FALSE))</f>
        <v/>
      </c>
      <c r="M570" s="12" t="str">
        <f>+VLOOKUP(FACTURACION[[#This Row],[REFERENCIA]],CODINV,4,FALSE)</f>
        <v>REGULADORES</v>
      </c>
      <c r="N570" s="12" t="str">
        <f>+VLOOKUP(FACTURACION[[#This Row],[REFERENCIA]],CODINV,5,FALSE)</f>
        <v>HONEYWELL</v>
      </c>
      <c r="O570" s="2">
        <v>4</v>
      </c>
      <c r="P570" s="23">
        <v>95000</v>
      </c>
      <c r="Q570" s="24">
        <f>+FACTURACION[[#This Row],[CANTIDAD]]*FACTURACION[[#This Row],[VR UNITARIO]]/1000</f>
        <v>380</v>
      </c>
      <c r="R570" s="3" t="str">
        <f>+VLOOKUP(FACTURACION[[#This Row],[NIT]],TABLACLIENTE,5,FALSE)</f>
        <v>BOGOTÁ D.C.</v>
      </c>
    </row>
    <row r="571" spans="3:18" s="11" customFormat="1" ht="11.25" customHeight="1">
      <c r="C571" s="13">
        <v>2013</v>
      </c>
      <c r="D571" s="17" t="s">
        <v>696</v>
      </c>
      <c r="E571" s="17">
        <f>MONTH(FACTURACION[[#This Row],[MES]]&amp;1)</f>
        <v>7</v>
      </c>
      <c r="F571" s="223">
        <f>DATE(FACTURACION[[#This Row],[AÑO]],FACTURACION[[#This Row],[Mes numero]],1)</f>
        <v>41456</v>
      </c>
      <c r="G571" s="159">
        <v>9791</v>
      </c>
      <c r="H571" s="20">
        <v>830065383</v>
      </c>
      <c r="I571" s="12" t="str">
        <f>+VLOOKUP(FACTURACION[[#This Row],[NIT]],TABLACLIENTE,2,FALSE)</f>
        <v>ALKENOS LTDA</v>
      </c>
      <c r="J571" s="2" t="s">
        <v>90</v>
      </c>
      <c r="K571" s="12" t="str">
        <f>+VLOOKUP(FACTURACION[[#This Row],[REFERENCIA]],CODINV,2,FALSE)</f>
        <v>REG. 1813B C: 2" R: 14.5-28" O: 7/8"</v>
      </c>
      <c r="L571" s="12" t="str">
        <f>IF(VLOOKUP(FACTURACION[[#This Row],[REFERENCIA]],CODINV,3,FALSE)=0,"",VLOOKUP(FACTURACION[[#This Row],[REFERENCIA]],CODINV,3,FALSE))</f>
        <v/>
      </c>
      <c r="M571" s="12" t="str">
        <f>+VLOOKUP(FACTURACION[[#This Row],[REFERENCIA]],CODINV,4,FALSE)</f>
        <v>REGULADORES</v>
      </c>
      <c r="N571" s="12" t="str">
        <f>+VLOOKUP(FACTURACION[[#This Row],[REFERENCIA]],CODINV,5,FALSE)</f>
        <v>HONEYWELL</v>
      </c>
      <c r="O571" s="2">
        <v>1</v>
      </c>
      <c r="P571" s="23">
        <v>980000</v>
      </c>
      <c r="Q571" s="24">
        <f>+FACTURACION[[#This Row],[CANTIDAD]]*FACTURACION[[#This Row],[VR UNITARIO]]/1000</f>
        <v>980</v>
      </c>
      <c r="R571" s="3" t="str">
        <f>+VLOOKUP(FACTURACION[[#This Row],[NIT]],TABLACLIENTE,5,FALSE)</f>
        <v>BOGOTÁ D.C.</v>
      </c>
    </row>
    <row r="572" spans="3:18" s="11" customFormat="1" ht="11.25" customHeight="1">
      <c r="C572" s="13">
        <v>2013</v>
      </c>
      <c r="D572" s="17" t="s">
        <v>696</v>
      </c>
      <c r="E572" s="17">
        <f>MONTH(FACTURACION[[#This Row],[MES]]&amp;1)</f>
        <v>7</v>
      </c>
      <c r="F572" s="223">
        <f>DATE(FACTURACION[[#This Row],[AÑO]],FACTURACION[[#This Row],[Mes numero]],1)</f>
        <v>41456</v>
      </c>
      <c r="G572" s="159">
        <v>9827</v>
      </c>
      <c r="H572" s="20">
        <v>830014820</v>
      </c>
      <c r="I572" s="2" t="str">
        <f>+VLOOKUP(FACTURACION[[#This Row],[NIT]],TABLACLIENTE,2,FALSE)</f>
        <v>COMERCIALIZADORA MOYSE LTDA.</v>
      </c>
      <c r="J572" s="2" t="s">
        <v>90</v>
      </c>
      <c r="K572" s="12" t="str">
        <f>+VLOOKUP(FACTURACION[[#This Row],[REFERENCIA]],CODINV,2,FALSE)</f>
        <v>REG. 1813B C: 2" R: 14.5-28" O: 7/8"</v>
      </c>
      <c r="L572" s="12" t="str">
        <f>IF(VLOOKUP(FACTURACION[[#This Row],[REFERENCIA]],CODINV,3,FALSE)=0,"",VLOOKUP(FACTURACION[[#This Row],[REFERENCIA]],CODINV,3,FALSE))</f>
        <v/>
      </c>
      <c r="M572" s="12" t="str">
        <f>+VLOOKUP(FACTURACION[[#This Row],[REFERENCIA]],CODINV,4,FALSE)</f>
        <v>REGULADORES</v>
      </c>
      <c r="N572" s="12" t="str">
        <f>+VLOOKUP(FACTURACION[[#This Row],[REFERENCIA]],CODINV,5,FALSE)</f>
        <v>HONEYWELL</v>
      </c>
      <c r="O572" s="2">
        <v>1</v>
      </c>
      <c r="P572" s="23">
        <v>900000</v>
      </c>
      <c r="Q572" s="24">
        <f>+FACTURACION[[#This Row],[CANTIDAD]]*FACTURACION[[#This Row],[VR UNITARIO]]/1000</f>
        <v>900</v>
      </c>
      <c r="R572" s="3" t="str">
        <f>+VLOOKUP(FACTURACION[[#This Row],[NIT]],TABLACLIENTE,5,FALSE)</f>
        <v>BOGOTÁ D.C.</v>
      </c>
    </row>
    <row r="573" spans="3:18" s="11" customFormat="1" ht="11.25" customHeight="1">
      <c r="C573" s="13">
        <v>2013</v>
      </c>
      <c r="D573" s="17" t="s">
        <v>696</v>
      </c>
      <c r="E573" s="17">
        <f>MONTH(FACTURACION[[#This Row],[MES]]&amp;1)</f>
        <v>7</v>
      </c>
      <c r="F573" s="223">
        <f>DATE(FACTURACION[[#This Row],[AÑO]],FACTURACION[[#This Row],[Mes numero]],1)</f>
        <v>41456</v>
      </c>
      <c r="G573" s="159">
        <v>9829</v>
      </c>
      <c r="H573" s="20">
        <v>892115036</v>
      </c>
      <c r="I573" s="2" t="str">
        <f>+VLOOKUP(FACTURACION[[#This Row],[NIT]],TABLACLIENTE,2,FALSE)</f>
        <v>GASES DE LA GUAJIRA S.A. E. S. P. (GASGUAJIRA S.A. E.S.P.)</v>
      </c>
      <c r="J573" s="2" t="s">
        <v>90</v>
      </c>
      <c r="K573" s="12" t="str">
        <f>+VLOOKUP(FACTURACION[[#This Row],[REFERENCIA]],CODINV,2,FALSE)</f>
        <v>REG. 1813B C: 2" R: 14.5-28" O: 7/8"</v>
      </c>
      <c r="L573" s="12" t="str">
        <f>IF(VLOOKUP(FACTURACION[[#This Row],[REFERENCIA]],CODINV,3,FALSE)=0,"",VLOOKUP(FACTURACION[[#This Row],[REFERENCIA]],CODINV,3,FALSE))</f>
        <v/>
      </c>
      <c r="M573" s="12" t="str">
        <f>+VLOOKUP(FACTURACION[[#This Row],[REFERENCIA]],CODINV,4,FALSE)</f>
        <v>REGULADORES</v>
      </c>
      <c r="N573" s="12" t="str">
        <f>+VLOOKUP(FACTURACION[[#This Row],[REFERENCIA]],CODINV,5,FALSE)</f>
        <v>HONEYWELL</v>
      </c>
      <c r="O573" s="2">
        <v>1</v>
      </c>
      <c r="P573" s="23">
        <v>1058980</v>
      </c>
      <c r="Q573" s="24">
        <f>+FACTURACION[[#This Row],[CANTIDAD]]*FACTURACION[[#This Row],[VR UNITARIO]]/1000</f>
        <v>1058.98</v>
      </c>
      <c r="R573" s="3" t="str">
        <f>+VLOOKUP(FACTURACION[[#This Row],[NIT]],TABLACLIENTE,5,FALSE)</f>
        <v>RIOHACHA</v>
      </c>
    </row>
    <row r="574" spans="3:18" s="11" customFormat="1" ht="11.25" customHeight="1">
      <c r="C574" s="13">
        <v>2013</v>
      </c>
      <c r="D574" s="17" t="s">
        <v>696</v>
      </c>
      <c r="E574" s="17">
        <f>MONTH(FACTURACION[[#This Row],[MES]]&amp;1)</f>
        <v>7</v>
      </c>
      <c r="F574" s="223">
        <f>DATE(FACTURACION[[#This Row],[AÑO]],FACTURACION[[#This Row],[Mes numero]],1)</f>
        <v>41456</v>
      </c>
      <c r="G574" s="159">
        <v>9818</v>
      </c>
      <c r="H574" s="20">
        <v>890500726</v>
      </c>
      <c r="I574" s="2" t="str">
        <f>+VLOOKUP(FACTURACION[[#This Row],[NIT]],TABLACLIENTE,2,FALSE)</f>
        <v>NORTESANTANDEREANA DE GAS S.A. E.S.P (NORGAS S.A. E.S.P.)</v>
      </c>
      <c r="J574" s="2" t="s">
        <v>28</v>
      </c>
      <c r="K574" s="12" t="str">
        <f>+VLOOKUP(FACTURACION[[#This Row],[REFERENCIA]],CODINV,2,FALSE)</f>
        <v>REGULADOR SR 113 3/4 R: 7-12 O:1/4</v>
      </c>
      <c r="L574" s="12" t="str">
        <f>IF(VLOOKUP(FACTURACION[[#This Row],[REFERENCIA]],CODINV,3,FALSE)=0,"",VLOOKUP(FACTURACION[[#This Row],[REFERENCIA]],CODINV,3,FALSE))</f>
        <v/>
      </c>
      <c r="M574" s="12" t="str">
        <f>+VLOOKUP(FACTURACION[[#This Row],[REFERENCIA]],CODINV,4,FALSE)</f>
        <v>REGULADORES</v>
      </c>
      <c r="N574" s="12" t="str">
        <f>+VLOOKUP(FACTURACION[[#This Row],[REFERENCIA]],CODINV,5,FALSE)</f>
        <v>HONEYWELL</v>
      </c>
      <c r="O574" s="2">
        <v>5</v>
      </c>
      <c r="P574" s="23">
        <v>93000</v>
      </c>
      <c r="Q574" s="24">
        <f>+FACTURACION[[#This Row],[CANTIDAD]]*FACTURACION[[#This Row],[VR UNITARIO]]/1000</f>
        <v>465</v>
      </c>
      <c r="R574" s="3" t="str">
        <f>+VLOOKUP(FACTURACION[[#This Row],[NIT]],TABLACLIENTE,5,FALSE)</f>
        <v>BUCARAMANGA</v>
      </c>
    </row>
    <row r="575" spans="3:18" s="11" customFormat="1" ht="11.25" customHeight="1">
      <c r="C575" s="13">
        <v>2013</v>
      </c>
      <c r="D575" s="17" t="s">
        <v>696</v>
      </c>
      <c r="E575" s="17">
        <f>MONTH(FACTURACION[[#This Row],[MES]]&amp;1)</f>
        <v>7</v>
      </c>
      <c r="F575" s="223">
        <f>DATE(FACTURACION[[#This Row],[AÑO]],FACTURACION[[#This Row],[Mes numero]],1)</f>
        <v>41456</v>
      </c>
      <c r="G575" s="159">
        <v>9804</v>
      </c>
      <c r="H575" s="20">
        <v>800202395</v>
      </c>
      <c r="I575" s="2" t="str">
        <f>+VLOOKUP(FACTURACION[[#This Row],[NIT]],TABLACLIENTE,2,FALSE)</f>
        <v>EFIGAS GAS NATURAL S.A. E.S.P. (EFIGAS S.A. E.S.P.)</v>
      </c>
      <c r="J575" s="2" t="s">
        <v>535</v>
      </c>
      <c r="K575" s="12" t="str">
        <f>+VLOOKUP(FACTURACION[[#This Row],[REFERENCIA]],CODINV,2,FALSE)</f>
        <v>RODAMIENTO 3GT</v>
      </c>
      <c r="L575" s="12" t="str">
        <f>IF(VLOOKUP(FACTURACION[[#This Row],[REFERENCIA]],CODINV,3,FALSE)=0,"",VLOOKUP(FACTURACION[[#This Row],[REFERENCIA]],CODINV,3,FALSE))</f>
        <v>56085G097</v>
      </c>
      <c r="M575" s="12" t="str">
        <f>+VLOOKUP(FACTURACION[[#This Row],[REFERENCIA]],CODINV,4,FALSE)</f>
        <v>REPUESTOS Y ACCESORIOS</v>
      </c>
      <c r="N575" s="12" t="str">
        <f>+VLOOKUP(FACTURACION[[#This Row],[REFERENCIA]],CODINV,5,FALSE)</f>
        <v>HONEYWELL</v>
      </c>
      <c r="O575" s="2">
        <v>1</v>
      </c>
      <c r="P575" s="23">
        <v>80645</v>
      </c>
      <c r="Q575" s="24">
        <f>+FACTURACION[[#This Row],[CANTIDAD]]*FACTURACION[[#This Row],[VR UNITARIO]]/1000</f>
        <v>80.644999999999996</v>
      </c>
      <c r="R575" s="3" t="str">
        <f>+VLOOKUP(FACTURACION[[#This Row],[NIT]],TABLACLIENTE,5,FALSE)</f>
        <v>MANIZALES</v>
      </c>
    </row>
    <row r="576" spans="3:18" s="11" customFormat="1" ht="11.25" customHeight="1">
      <c r="C576" s="13">
        <v>2013</v>
      </c>
      <c r="D576" s="17" t="s">
        <v>696</v>
      </c>
      <c r="E576" s="17">
        <f>MONTH(FACTURACION[[#This Row],[MES]]&amp;1)</f>
        <v>7</v>
      </c>
      <c r="F576" s="223">
        <f>DATE(FACTURACION[[#This Row],[AÑO]],FACTURACION[[#This Row],[Mes numero]],1)</f>
        <v>41456</v>
      </c>
      <c r="G576" s="159">
        <v>9804</v>
      </c>
      <c r="H576" s="20">
        <v>800202395</v>
      </c>
      <c r="I576" s="2" t="str">
        <f>+VLOOKUP(FACTURACION[[#This Row],[NIT]],TABLACLIENTE,2,FALSE)</f>
        <v>EFIGAS GAS NATURAL S.A. E.S.P. (EFIGAS S.A. E.S.P.)</v>
      </c>
      <c r="J576" s="2" t="s">
        <v>769</v>
      </c>
      <c r="K576" s="12" t="str">
        <f>+VLOOKUP(FACTURACION[[#This Row],[REFERENCIA]],CODINV,2,FALSE)</f>
        <v>RODAMIENTO TURBINA 3 GT</v>
      </c>
      <c r="L576" s="12" t="str">
        <f>IF(VLOOKUP(FACTURACION[[#This Row],[REFERENCIA]],CODINV,3,FALSE)=0,"",VLOOKUP(FACTURACION[[#This Row],[REFERENCIA]],CODINV,3,FALSE))</f>
        <v>56085G100</v>
      </c>
      <c r="M576" s="12" t="str">
        <f>+VLOOKUP(FACTURACION[[#This Row],[REFERENCIA]],CODINV,4,FALSE)</f>
        <v>REPUESTOS Y ACCESORIOS</v>
      </c>
      <c r="N576" s="12" t="str">
        <f>+VLOOKUP(FACTURACION[[#This Row],[REFERENCIA]],CODINV,5,FALSE)</f>
        <v>HONEYWELL</v>
      </c>
      <c r="O576" s="2">
        <v>1</v>
      </c>
      <c r="P576" s="23">
        <v>167050</v>
      </c>
      <c r="Q576" s="24">
        <f>+FACTURACION[[#This Row],[CANTIDAD]]*FACTURACION[[#This Row],[VR UNITARIO]]/1000</f>
        <v>167.05</v>
      </c>
      <c r="R576" s="3" t="str">
        <f>+VLOOKUP(FACTURACION[[#This Row],[NIT]],TABLACLIENTE,5,FALSE)</f>
        <v>MANIZALES</v>
      </c>
    </row>
    <row r="577" spans="3:18" s="11" customFormat="1" ht="11.25" customHeight="1">
      <c r="C577" s="13">
        <v>2013</v>
      </c>
      <c r="D577" s="17" t="s">
        <v>696</v>
      </c>
      <c r="E577" s="17">
        <f>MONTH(FACTURACION[[#This Row],[MES]]&amp;1)</f>
        <v>7</v>
      </c>
      <c r="F577" s="223">
        <f>DATE(FACTURACION[[#This Row],[AÑO]],FACTURACION[[#This Row],[Mes numero]],1)</f>
        <v>41456</v>
      </c>
      <c r="G577" s="159">
        <v>9823</v>
      </c>
      <c r="H577" s="20">
        <v>800167643</v>
      </c>
      <c r="I577" s="2" t="str">
        <f>+VLOOKUP(FACTURACION[[#This Row],[NIT]],TABLACLIENTE,2,FALSE)</f>
        <v>GASES DE OCCIDENTE S.A. E.S.P. (GDO)</v>
      </c>
      <c r="J577" s="2" t="s">
        <v>1269</v>
      </c>
      <c r="K577" s="12" t="str">
        <f>+VLOOKUP(FACTURACION[[#This Row],[REFERENCIA]],CODINV,2,FALSE)</f>
        <v>KIT CONVERSION 6GTS</v>
      </c>
      <c r="L577" s="12" t="str">
        <f>IF(VLOOKUP(FACTURACION[[#This Row],[REFERENCIA]],CODINV,3,FALSE)=0,"",VLOOKUP(FACTURACION[[#This Row],[REFERENCIA]],CODINV,3,FALSE))</f>
        <v>54776K037</v>
      </c>
      <c r="M577" s="12" t="str">
        <f>+VLOOKUP(FACTURACION[[#This Row],[REFERENCIA]],CODINV,4,FALSE)</f>
        <v>REPUESTOS Y ACCESORIOS</v>
      </c>
      <c r="N577" s="12" t="str">
        <f>+VLOOKUP(FACTURACION[[#This Row],[REFERENCIA]],CODINV,5,FALSE)</f>
        <v>HONEYWELL</v>
      </c>
      <c r="O577" s="2">
        <v>1</v>
      </c>
      <c r="P577" s="23">
        <v>250000</v>
      </c>
      <c r="Q577" s="24">
        <f>+FACTURACION[[#This Row],[CANTIDAD]]*FACTURACION[[#This Row],[VR UNITARIO]]/1000</f>
        <v>250</v>
      </c>
      <c r="R577" s="3" t="str">
        <f>+VLOOKUP(FACTURACION[[#This Row],[NIT]],TABLACLIENTE,5,FALSE)</f>
        <v>CALI</v>
      </c>
    </row>
    <row r="578" spans="3:18" s="11" customFormat="1" ht="11.25" customHeight="1">
      <c r="C578" s="13">
        <v>2013</v>
      </c>
      <c r="D578" s="17" t="s">
        <v>696</v>
      </c>
      <c r="E578" s="17">
        <f>MONTH(FACTURACION[[#This Row],[MES]]&amp;1)</f>
        <v>7</v>
      </c>
      <c r="F578" s="223">
        <f>DATE(FACTURACION[[#This Row],[AÑO]],FACTURACION[[#This Row],[Mes numero]],1)</f>
        <v>41456</v>
      </c>
      <c r="G578" s="159">
        <v>9809</v>
      </c>
      <c r="H578" s="20">
        <v>830137252</v>
      </c>
      <c r="I578" s="2" t="str">
        <f>+VLOOKUP(FACTURACION[[#This Row],[NIT]],TABLACLIENTE,2,FALSE)</f>
        <v>SAGENCO SAS</v>
      </c>
      <c r="J578" s="2" t="s">
        <v>1</v>
      </c>
      <c r="K578" s="12" t="str">
        <f>+VLOOKUP(FACTURACION[[#This Row],[REFERENCIA]],CODINV,2,FALSE)</f>
        <v>RES 12-28" W.C. BLANCO</v>
      </c>
      <c r="L578" s="12" t="str">
        <f>IF(VLOOKUP(FACTURACION[[#This Row],[REFERENCIA]],CODINV,3,FALSE)=0,"",VLOOKUP(FACTURACION[[#This Row],[REFERENCIA]],CODINV,3,FALSE))</f>
        <v>70017P060</v>
      </c>
      <c r="M578" s="12" t="str">
        <f>+VLOOKUP(FACTURACION[[#This Row],[REFERENCIA]],CODINV,4,FALSE)</f>
        <v>REPUESTOS Y ACCESORIOS</v>
      </c>
      <c r="N578" s="12" t="str">
        <f>+VLOOKUP(FACTURACION[[#This Row],[REFERENCIA]],CODINV,5,FALSE)</f>
        <v>HONEYWELL</v>
      </c>
      <c r="O578" s="2">
        <v>2</v>
      </c>
      <c r="P578" s="23">
        <v>13000</v>
      </c>
      <c r="Q578" s="24">
        <f>+FACTURACION[[#This Row],[CANTIDAD]]*FACTURACION[[#This Row],[VR UNITARIO]]/1000</f>
        <v>26</v>
      </c>
      <c r="R578" s="3" t="str">
        <f>+VLOOKUP(FACTURACION[[#This Row],[NIT]],TABLACLIENTE,5,FALSE)</f>
        <v>BOGOTÁ D.C.</v>
      </c>
    </row>
    <row r="579" spans="3:18" s="11" customFormat="1" ht="11.25" customHeight="1">
      <c r="C579" s="13">
        <v>2013</v>
      </c>
      <c r="D579" s="17" t="s">
        <v>696</v>
      </c>
      <c r="E579" s="17">
        <f>MONTH(FACTURACION[[#This Row],[MES]]&amp;1)</f>
        <v>7</v>
      </c>
      <c r="F579" s="223">
        <f>DATE(FACTURACION[[#This Row],[AÑO]],FACTURACION[[#This Row],[Mes numero]],1)</f>
        <v>41456</v>
      </c>
      <c r="G579" s="159">
        <v>9783</v>
      </c>
      <c r="H579" s="25">
        <v>891101577</v>
      </c>
      <c r="I579" s="3" t="str">
        <f>+VLOOKUP(FACTURACION[[#This Row],[NIT]],TABLACLIENTE,2,FALSE)</f>
        <v>ALCANOS DE COLOMBIA S.A. E.S.P</v>
      </c>
      <c r="J579" s="2" t="s">
        <v>132</v>
      </c>
      <c r="K579" s="12" t="str">
        <f>+VLOOKUP(FACTURACION[[#This Row],[REFERENCIA]],CODINV,2,FALSE)</f>
        <v>KIT REPARACION BUNA N 80</v>
      </c>
      <c r="L579" s="12" t="str">
        <f>IF(VLOOKUP(FACTURACION[[#This Row],[REFERENCIA]],CODINV,3,FALSE)=0,"",VLOOKUP(FACTURACION[[#This Row],[REFERENCIA]],CODINV,3,FALSE))</f>
        <v>73914K010</v>
      </c>
      <c r="M579" s="12" t="str">
        <f>+VLOOKUP(FACTURACION[[#This Row],[REFERENCIA]],CODINV,4,FALSE)</f>
        <v>REPUESTOS Y ACCESORIOS</v>
      </c>
      <c r="N579" s="12" t="str">
        <f>+VLOOKUP(FACTURACION[[#This Row],[REFERENCIA]],CODINV,5,FALSE)</f>
        <v>HONEYWELL</v>
      </c>
      <c r="O579" s="2">
        <v>4</v>
      </c>
      <c r="P579" s="23">
        <v>49500</v>
      </c>
      <c r="Q579" s="24">
        <f>+FACTURACION[[#This Row],[CANTIDAD]]*FACTURACION[[#This Row],[VR UNITARIO]]/1000</f>
        <v>198</v>
      </c>
      <c r="R579" s="3" t="str">
        <f>+VLOOKUP(FACTURACION[[#This Row],[NIT]],TABLACLIENTE,5,FALSE)</f>
        <v>NEIVA</v>
      </c>
    </row>
    <row r="580" spans="3:18" s="11" customFormat="1" ht="11.25" customHeight="1">
      <c r="C580" s="13">
        <v>2013</v>
      </c>
      <c r="D580" s="17" t="s">
        <v>696</v>
      </c>
      <c r="E580" s="17">
        <f>MONTH(FACTURACION[[#This Row],[MES]]&amp;1)</f>
        <v>7</v>
      </c>
      <c r="F580" s="223">
        <f>DATE(FACTURACION[[#This Row],[AÑO]],FACTURACION[[#This Row],[Mes numero]],1)</f>
        <v>41456</v>
      </c>
      <c r="G580" s="159">
        <v>9786</v>
      </c>
      <c r="H580" s="25">
        <v>891101577</v>
      </c>
      <c r="I580" s="3" t="str">
        <f>+VLOOKUP(FACTURACION[[#This Row],[NIT]],TABLACLIENTE,2,FALSE)</f>
        <v>ALCANOS DE COLOMBIA S.A. E.S.P</v>
      </c>
      <c r="J580" s="2" t="s">
        <v>132</v>
      </c>
      <c r="K580" s="12" t="str">
        <f>+VLOOKUP(FACTURACION[[#This Row],[REFERENCIA]],CODINV,2,FALSE)</f>
        <v>KIT REPARACION BUNA N 80</v>
      </c>
      <c r="L580" s="12" t="str">
        <f>IF(VLOOKUP(FACTURACION[[#This Row],[REFERENCIA]],CODINV,3,FALSE)=0,"",VLOOKUP(FACTURACION[[#This Row],[REFERENCIA]],CODINV,3,FALSE))</f>
        <v>73914K010</v>
      </c>
      <c r="M580" s="12" t="str">
        <f>+VLOOKUP(FACTURACION[[#This Row],[REFERENCIA]],CODINV,4,FALSE)</f>
        <v>REPUESTOS Y ACCESORIOS</v>
      </c>
      <c r="N580" s="12" t="str">
        <f>+VLOOKUP(FACTURACION[[#This Row],[REFERENCIA]],CODINV,5,FALSE)</f>
        <v>HONEYWELL</v>
      </c>
      <c r="O580" s="2">
        <v>10</v>
      </c>
      <c r="P580" s="23">
        <v>49500</v>
      </c>
      <c r="Q580" s="24">
        <f>+FACTURACION[[#This Row],[CANTIDAD]]*FACTURACION[[#This Row],[VR UNITARIO]]/1000</f>
        <v>495</v>
      </c>
      <c r="R580" s="3" t="str">
        <f>+VLOOKUP(FACTURACION[[#This Row],[NIT]],TABLACLIENTE,5,FALSE)</f>
        <v>NEIVA</v>
      </c>
    </row>
    <row r="581" spans="3:18" s="11" customFormat="1" ht="11.25" customHeight="1">
      <c r="C581" s="13">
        <v>2013</v>
      </c>
      <c r="D581" s="17" t="s">
        <v>696</v>
      </c>
      <c r="E581" s="17">
        <f>MONTH(FACTURACION[[#This Row],[MES]]&amp;1)</f>
        <v>7</v>
      </c>
      <c r="F581" s="223">
        <f>DATE(FACTURACION[[#This Row],[AÑO]],FACTURACION[[#This Row],[Mes numero]],1)</f>
        <v>41456</v>
      </c>
      <c r="G581" s="159">
        <v>9786</v>
      </c>
      <c r="H581" s="25">
        <v>891101577</v>
      </c>
      <c r="I581" s="3" t="str">
        <f>+VLOOKUP(FACTURACION[[#This Row],[NIT]],TABLACLIENTE,2,FALSE)</f>
        <v>ALCANOS DE COLOMBIA S.A. E.S.P</v>
      </c>
      <c r="J581" s="2" t="s">
        <v>61</v>
      </c>
      <c r="K581" s="12" t="str">
        <f>+VLOOKUP(FACTURACION[[#This Row],[REFERENCIA]],CODINV,2,FALSE)</f>
        <v>MANGA 2" S300 H7</v>
      </c>
      <c r="L581" s="12" t="str">
        <f>IF(VLOOKUP(FACTURACION[[#This Row],[REFERENCIA]],CODINV,3,FALSE)=0,"",VLOOKUP(FACTURACION[[#This Row],[REFERENCIA]],CODINV,3,FALSE))</f>
        <v>73404P002</v>
      </c>
      <c r="M581" s="12" t="str">
        <f>+VLOOKUP(FACTURACION[[#This Row],[REFERENCIA]],CODINV,4,FALSE)</f>
        <v>MANGAS</v>
      </c>
      <c r="N581" s="12" t="str">
        <f>+VLOOKUP(FACTURACION[[#This Row],[REFERENCIA]],CODINV,5,FALSE)</f>
        <v>HONEYWELL</v>
      </c>
      <c r="O581" s="2">
        <v>30</v>
      </c>
      <c r="P581" s="23">
        <v>268900</v>
      </c>
      <c r="Q581" s="24">
        <f>+FACTURACION[[#This Row],[CANTIDAD]]*FACTURACION[[#This Row],[VR UNITARIO]]/1000</f>
        <v>8067</v>
      </c>
      <c r="R581" s="3" t="str">
        <f>+VLOOKUP(FACTURACION[[#This Row],[NIT]],TABLACLIENTE,5,FALSE)</f>
        <v>NEIVA</v>
      </c>
    </row>
    <row r="582" spans="3:18" s="11" customFormat="1" ht="11.25" customHeight="1">
      <c r="C582" s="13">
        <v>2013</v>
      </c>
      <c r="D582" s="17" t="s">
        <v>696</v>
      </c>
      <c r="E582" s="17">
        <f>MONTH(FACTURACION[[#This Row],[MES]]&amp;1)</f>
        <v>7</v>
      </c>
      <c r="F582" s="223">
        <f>DATE(FACTURACION[[#This Row],[AÑO]],FACTURACION[[#This Row],[Mes numero]],1)</f>
        <v>41456</v>
      </c>
      <c r="G582" s="159">
        <v>9836</v>
      </c>
      <c r="H582" s="20">
        <v>900155947</v>
      </c>
      <c r="I582" s="2" t="str">
        <f>+VLOOKUP(FACTURACION[[#This Row],[NIT]],TABLACLIENTE,2,FALSE)</f>
        <v>INGENIERIA DE MONTAJE Y MANTENIMIENTO DE ESTACIONES DE SERVICIO LTDA  (IMMES LTDA)</v>
      </c>
      <c r="J582" s="2" t="s">
        <v>61</v>
      </c>
      <c r="K582" s="12" t="str">
        <f>+VLOOKUP(FACTURACION[[#This Row],[REFERENCIA]],CODINV,2,FALSE)</f>
        <v>MANGA 2" S300 H7</v>
      </c>
      <c r="L582" s="12" t="str">
        <f>IF(VLOOKUP(FACTURACION[[#This Row],[REFERENCIA]],CODINV,3,FALSE)=0,"",VLOOKUP(FACTURACION[[#This Row],[REFERENCIA]],CODINV,3,FALSE))</f>
        <v>73404P002</v>
      </c>
      <c r="M582" s="12" t="str">
        <f>+VLOOKUP(FACTURACION[[#This Row],[REFERENCIA]],CODINV,4,FALSE)</f>
        <v>MANGAS</v>
      </c>
      <c r="N582" s="12" t="str">
        <f>+VLOOKUP(FACTURACION[[#This Row],[REFERENCIA]],CODINV,5,FALSE)</f>
        <v>HONEYWELL</v>
      </c>
      <c r="O582" s="2">
        <v>1</v>
      </c>
      <c r="P582" s="23">
        <v>280000</v>
      </c>
      <c r="Q582" s="24">
        <f>+FACTURACION[[#This Row],[CANTIDAD]]*FACTURACION[[#This Row],[VR UNITARIO]]/1000</f>
        <v>280</v>
      </c>
      <c r="R582" s="3" t="str">
        <f>+VLOOKUP(FACTURACION[[#This Row],[NIT]],TABLACLIENTE,5,FALSE)</f>
        <v>BOGOTÁ D.C.</v>
      </c>
    </row>
    <row r="583" spans="3:18" s="11" customFormat="1" ht="11.25" customHeight="1">
      <c r="C583" s="13">
        <v>2013</v>
      </c>
      <c r="D583" s="17" t="s">
        <v>696</v>
      </c>
      <c r="E583" s="17">
        <f>MONTH(FACTURACION[[#This Row],[MES]]&amp;1)</f>
        <v>7</v>
      </c>
      <c r="F583" s="223">
        <f>DATE(FACTURACION[[#This Row],[AÑO]],FACTURACION[[#This Row],[Mes numero]],1)</f>
        <v>41456</v>
      </c>
      <c r="G583" s="159">
        <v>9845</v>
      </c>
      <c r="H583" s="20">
        <v>900155947</v>
      </c>
      <c r="I583" s="2" t="str">
        <f>+VLOOKUP(FACTURACION[[#This Row],[NIT]],TABLACLIENTE,2,FALSE)</f>
        <v>INGENIERIA DE MONTAJE Y MANTENIMIENTO DE ESTACIONES DE SERVICIO LTDA  (IMMES LTDA)</v>
      </c>
      <c r="J583" s="2" t="s">
        <v>61</v>
      </c>
      <c r="K583" s="12" t="str">
        <f>+VLOOKUP(FACTURACION[[#This Row],[REFERENCIA]],CODINV,2,FALSE)</f>
        <v>MANGA 2" S300 H7</v>
      </c>
      <c r="L583" s="12" t="str">
        <f>IF(VLOOKUP(FACTURACION[[#This Row],[REFERENCIA]],CODINV,3,FALSE)=0,"",VLOOKUP(FACTURACION[[#This Row],[REFERENCIA]],CODINV,3,FALSE))</f>
        <v>73404P002</v>
      </c>
      <c r="M583" s="12" t="str">
        <f>+VLOOKUP(FACTURACION[[#This Row],[REFERENCIA]],CODINV,4,FALSE)</f>
        <v>MANGAS</v>
      </c>
      <c r="N583" s="12" t="str">
        <f>+VLOOKUP(FACTURACION[[#This Row],[REFERENCIA]],CODINV,5,FALSE)</f>
        <v>HONEYWELL</v>
      </c>
      <c r="O583" s="2">
        <v>1</v>
      </c>
      <c r="P583" s="23">
        <v>280000</v>
      </c>
      <c r="Q583" s="24">
        <f>+FACTURACION[[#This Row],[CANTIDAD]]*FACTURACION[[#This Row],[VR UNITARIO]]/1000</f>
        <v>280</v>
      </c>
      <c r="R583" s="3" t="str">
        <f>+VLOOKUP(FACTURACION[[#This Row],[NIT]],TABLACLIENTE,5,FALSE)</f>
        <v>BOGOTÁ D.C.</v>
      </c>
    </row>
    <row r="584" spans="3:18" s="11" customFormat="1" ht="11.25" customHeight="1">
      <c r="C584" s="13">
        <v>2013</v>
      </c>
      <c r="D584" s="17" t="s">
        <v>696</v>
      </c>
      <c r="E584" s="17">
        <f>MONTH(FACTURACION[[#This Row],[MES]]&amp;1)</f>
        <v>7</v>
      </c>
      <c r="F584" s="223">
        <f>DATE(FACTURACION[[#This Row],[AÑO]],FACTURACION[[#This Row],[Mes numero]],1)</f>
        <v>41456</v>
      </c>
      <c r="G584" s="159">
        <v>9835</v>
      </c>
      <c r="H584" s="20">
        <v>830023853</v>
      </c>
      <c r="I584" s="26" t="str">
        <f>+VLOOKUP(FACTURACION[[#This Row],[NIT]],TABLACLIENTE,2,FALSE)</f>
        <v>SURPETROIL S A S</v>
      </c>
      <c r="J584" s="2" t="s">
        <v>153</v>
      </c>
      <c r="K584" s="12" t="str">
        <f>+VLOOKUP(FACTURACION[[#This Row],[REFERENCIA]],CODINV,2,FALSE)</f>
        <v>MANGA 3" S300 H7</v>
      </c>
      <c r="L584" s="12" t="str">
        <f>IF(VLOOKUP(FACTURACION[[#This Row],[REFERENCIA]],CODINV,3,FALSE)=0,"",VLOOKUP(FACTURACION[[#This Row],[REFERENCIA]],CODINV,3,FALSE))</f>
        <v>73404P003</v>
      </c>
      <c r="M584" s="12" t="str">
        <f>+VLOOKUP(FACTURACION[[#This Row],[REFERENCIA]],CODINV,4,FALSE)</f>
        <v>MANGAS</v>
      </c>
      <c r="N584" s="12" t="str">
        <f>+VLOOKUP(FACTURACION[[#This Row],[REFERENCIA]],CODINV,5,FALSE)</f>
        <v>HONEYWELL</v>
      </c>
      <c r="O584" s="2">
        <v>1</v>
      </c>
      <c r="P584" s="23">
        <v>485879</v>
      </c>
      <c r="Q584" s="24">
        <f>+FACTURACION[[#This Row],[CANTIDAD]]*FACTURACION[[#This Row],[VR UNITARIO]]/1000</f>
        <v>485.87900000000002</v>
      </c>
      <c r="R584" s="3" t="str">
        <f>+VLOOKUP(FACTURACION[[#This Row],[NIT]],TABLACLIENTE,5,FALSE)</f>
        <v>BOGOTÁ D.C.</v>
      </c>
    </row>
    <row r="585" spans="3:18" s="11" customFormat="1" ht="11.25" customHeight="1">
      <c r="C585" s="13">
        <v>2013</v>
      </c>
      <c r="D585" s="17" t="s">
        <v>696</v>
      </c>
      <c r="E585" s="17">
        <f>MONTH(FACTURACION[[#This Row],[MES]]&amp;1)</f>
        <v>7</v>
      </c>
      <c r="F585" s="223">
        <f>DATE(FACTURACION[[#This Row],[AÑO]],FACTURACION[[#This Row],[Mes numero]],1)</f>
        <v>41456</v>
      </c>
      <c r="G585" s="159">
        <v>9782</v>
      </c>
      <c r="H585" s="20">
        <v>800202395</v>
      </c>
      <c r="I585" s="2" t="str">
        <f>+VLOOKUP(FACTURACION[[#This Row],[NIT]],TABLACLIENTE,2,FALSE)</f>
        <v>EFIGAS GAS NATURAL S.A. E.S.P. (EFIGAS S.A. E.S.P.)</v>
      </c>
      <c r="J585" s="2" t="s">
        <v>200</v>
      </c>
      <c r="K585" s="12" t="str">
        <f>+VLOOKUP(FACTURACION[[#This Row],[REFERENCIA]],CODINV,2,FALSE)</f>
        <v>MANIFOLD PLUG KIT</v>
      </c>
      <c r="L585" s="12" t="str">
        <f>IF(VLOOKUP(FACTURACION[[#This Row],[REFERENCIA]],CODINV,3,FALSE)=0,"",VLOOKUP(FACTURACION[[#This Row],[REFERENCIA]],CODINV,3,FALSE))</f>
        <v>74036K001</v>
      </c>
      <c r="M585" s="12" t="str">
        <f>+VLOOKUP(FACTURACION[[#This Row],[REFERENCIA]],CODINV,4,FALSE)</f>
        <v>REPUESTOS Y ACCESORIOS</v>
      </c>
      <c r="N585" s="12" t="str">
        <f>+VLOOKUP(FACTURACION[[#This Row],[REFERENCIA]],CODINV,5,FALSE)</f>
        <v>HONEYWELL</v>
      </c>
      <c r="O585" s="2">
        <v>3</v>
      </c>
      <c r="P585" s="23">
        <v>12800</v>
      </c>
      <c r="Q585" s="24">
        <f>+FACTURACION[[#This Row],[CANTIDAD]]*FACTURACION[[#This Row],[VR UNITARIO]]/1000</f>
        <v>38.4</v>
      </c>
      <c r="R585" s="3" t="str">
        <f>+VLOOKUP(FACTURACION[[#This Row],[NIT]],TABLACLIENTE,5,FALSE)</f>
        <v>MANIZALES</v>
      </c>
    </row>
    <row r="586" spans="3:18" s="11" customFormat="1" ht="11.25" customHeight="1">
      <c r="C586" s="13">
        <v>2013</v>
      </c>
      <c r="D586" s="17" t="s">
        <v>696</v>
      </c>
      <c r="E586" s="17">
        <f>MONTH(FACTURACION[[#This Row],[MES]]&amp;1)</f>
        <v>7</v>
      </c>
      <c r="F586" s="223">
        <f>DATE(FACTURACION[[#This Row],[AÑO]],FACTURACION[[#This Row],[Mes numero]],1)</f>
        <v>41456</v>
      </c>
      <c r="G586" s="159">
        <v>9794</v>
      </c>
      <c r="H586" s="20">
        <v>890310688</v>
      </c>
      <c r="I586" s="2" t="str">
        <f>+VLOOKUP(FACTURACION[[#This Row],[NIT]],TABLACLIENTE,2,FALSE)</f>
        <v>COLGAS DE OCCIDENTE S.A. E.S.P.</v>
      </c>
      <c r="J586" s="2" t="s">
        <v>1266</v>
      </c>
      <c r="K586" s="12" t="str">
        <f>+VLOOKUP(FACTURACION[[#This Row],[REFERENCIA]],CODINV,2,FALSE)</f>
        <v>ANTENA RI 505 STD</v>
      </c>
      <c r="L586" s="12" t="str">
        <f>IF(VLOOKUP(FACTURACION[[#This Row],[REFERENCIA]],CODINV,3,FALSE)=0,"",VLOOKUP(FACTURACION[[#This Row],[REFERENCIA]],CODINV,3,FALSE))</f>
        <v/>
      </c>
      <c r="M586" s="12" t="str">
        <f>+VLOOKUP(FACTURACION[[#This Row],[REFERENCIA]],CODINV,4,FALSE)</f>
        <v>REPUESTOS Y ACCESORIOS</v>
      </c>
      <c r="N586" s="12" t="str">
        <f>+VLOOKUP(FACTURACION[[#This Row],[REFERENCIA]],CODINV,5,FALSE)</f>
        <v>RED SEAL MEASUREMENT</v>
      </c>
      <c r="O586" s="2">
        <v>1</v>
      </c>
      <c r="P586" s="23">
        <v>490355</v>
      </c>
      <c r="Q586" s="24">
        <f>+FACTURACION[[#This Row],[CANTIDAD]]*FACTURACION[[#This Row],[VR UNITARIO]]/1000</f>
        <v>490.35500000000002</v>
      </c>
      <c r="R586" s="3" t="str">
        <f>+VLOOKUP(FACTURACION[[#This Row],[NIT]],TABLACLIENTE,5,FALSE)</f>
        <v>CALI</v>
      </c>
    </row>
    <row r="587" spans="3:18" s="11" customFormat="1" ht="11.25" customHeight="1">
      <c r="C587" s="13">
        <v>2013</v>
      </c>
      <c r="D587" s="17" t="s">
        <v>696</v>
      </c>
      <c r="E587" s="17">
        <f>MONTH(FACTURACION[[#This Row],[MES]]&amp;1)</f>
        <v>7</v>
      </c>
      <c r="F587" s="223">
        <f>DATE(FACTURACION[[#This Row],[AÑO]],FACTURACION[[#This Row],[Mes numero]],1)</f>
        <v>41456</v>
      </c>
      <c r="G587" s="159">
        <v>9819</v>
      </c>
      <c r="H587" s="20">
        <v>890310688</v>
      </c>
      <c r="I587" s="2" t="str">
        <f>+VLOOKUP(FACTURACION[[#This Row],[NIT]],TABLACLIENTE,2,FALSE)</f>
        <v>COLGAS DE OCCIDENTE S.A. E.S.P.</v>
      </c>
      <c r="J587" s="2" t="s">
        <v>748</v>
      </c>
      <c r="K587" s="12" t="str">
        <f>+VLOOKUP(FACTURACION[[#This Row],[REFERENCIA]],CODINV,2,FALSE)</f>
        <v>MEDIDOR MODELO G1.6</v>
      </c>
      <c r="L587" s="12" t="str">
        <f>IF(VLOOKUP(FACTURACION[[#This Row],[REFERENCIA]],CODINV,3,FALSE)=0,"",VLOOKUP(FACTURACION[[#This Row],[REFERENCIA]],CODINV,3,FALSE))</f>
        <v/>
      </c>
      <c r="M587" s="12" t="str">
        <f>+VLOOKUP(FACTURACION[[#This Row],[REFERENCIA]],CODINV,4,FALSE)</f>
        <v>MEDIDORES</v>
      </c>
      <c r="N587" s="12" t="str">
        <f>+VLOOKUP(FACTURACION[[#This Row],[REFERENCIA]],CODINV,5,FALSE)</f>
        <v>METREX</v>
      </c>
      <c r="O587" s="2">
        <v>5</v>
      </c>
      <c r="P587" s="23">
        <v>75000</v>
      </c>
      <c r="Q587" s="24">
        <f>+FACTURACION[[#This Row],[CANTIDAD]]*FACTURACION[[#This Row],[VR UNITARIO]]/1000</f>
        <v>375</v>
      </c>
      <c r="R587" s="3" t="str">
        <f>+VLOOKUP(FACTURACION[[#This Row],[NIT]],TABLACLIENTE,5,FALSE)</f>
        <v>CALI</v>
      </c>
    </row>
    <row r="588" spans="3:18" s="11" customFormat="1" ht="11.25" customHeight="1">
      <c r="C588" s="13">
        <v>2013</v>
      </c>
      <c r="D588" s="17" t="s">
        <v>696</v>
      </c>
      <c r="E588" s="17">
        <f>MONTH(FACTURACION[[#This Row],[MES]]&amp;1)</f>
        <v>7</v>
      </c>
      <c r="F588" s="223">
        <f>DATE(FACTURACION[[#This Row],[AÑO]],FACTURACION[[#This Row],[Mes numero]],1)</f>
        <v>41456</v>
      </c>
      <c r="G588" s="159">
        <v>9801</v>
      </c>
      <c r="H588" s="20">
        <v>890500726</v>
      </c>
      <c r="I588" s="2" t="str">
        <f>+VLOOKUP(FACTURACION[[#This Row],[NIT]],TABLACLIENTE,2,FALSE)</f>
        <v>NORTESANTANDEREANA DE GAS S.A. E.S.P (NORGAS S.A. E.S.P.)</v>
      </c>
      <c r="J588" s="2" t="s">
        <v>748</v>
      </c>
      <c r="K588" s="12" t="str">
        <f>+VLOOKUP(FACTURACION[[#This Row],[REFERENCIA]],CODINV,2,FALSE)</f>
        <v>MEDIDOR MODELO G1.6</v>
      </c>
      <c r="L588" s="12" t="str">
        <f>IF(VLOOKUP(FACTURACION[[#This Row],[REFERENCIA]],CODINV,3,FALSE)=0,"",VLOOKUP(FACTURACION[[#This Row],[REFERENCIA]],CODINV,3,FALSE))</f>
        <v/>
      </c>
      <c r="M588" s="12" t="str">
        <f>+VLOOKUP(FACTURACION[[#This Row],[REFERENCIA]],CODINV,4,FALSE)</f>
        <v>MEDIDORES</v>
      </c>
      <c r="N588" s="12" t="str">
        <f>+VLOOKUP(FACTURACION[[#This Row],[REFERENCIA]],CODINV,5,FALSE)</f>
        <v>METREX</v>
      </c>
      <c r="O588" s="2">
        <v>51</v>
      </c>
      <c r="P588" s="23">
        <v>63800</v>
      </c>
      <c r="Q588" s="24">
        <f>+FACTURACION[[#This Row],[CANTIDAD]]*FACTURACION[[#This Row],[VR UNITARIO]]/1000</f>
        <v>3253.8</v>
      </c>
      <c r="R588" s="3" t="str">
        <f>+VLOOKUP(FACTURACION[[#This Row],[NIT]],TABLACLIENTE,5,FALSE)</f>
        <v>BUCARAMANGA</v>
      </c>
    </row>
    <row r="589" spans="3:18" s="11" customFormat="1" ht="11.25" customHeight="1">
      <c r="C589" s="13">
        <v>2013</v>
      </c>
      <c r="D589" s="17" t="s">
        <v>696</v>
      </c>
      <c r="E589" s="17">
        <f>MONTH(FACTURACION[[#This Row],[MES]]&amp;1)</f>
        <v>7</v>
      </c>
      <c r="F589" s="223">
        <f>DATE(FACTURACION[[#This Row],[AÑO]],FACTURACION[[#This Row],[Mes numero]],1)</f>
        <v>41456</v>
      </c>
      <c r="G589" s="159">
        <v>9802</v>
      </c>
      <c r="H589" s="20">
        <v>890500726</v>
      </c>
      <c r="I589" s="2" t="str">
        <f>+VLOOKUP(FACTURACION[[#This Row],[NIT]],TABLACLIENTE,2,FALSE)</f>
        <v>NORTESANTANDEREANA DE GAS S.A. E.S.P (NORGAS S.A. E.S.P.)</v>
      </c>
      <c r="J589" s="2" t="s">
        <v>748</v>
      </c>
      <c r="K589" s="12" t="str">
        <f>+VLOOKUP(FACTURACION[[#This Row],[REFERENCIA]],CODINV,2,FALSE)</f>
        <v>MEDIDOR MODELO G1.6</v>
      </c>
      <c r="L589" s="12" t="str">
        <f>IF(VLOOKUP(FACTURACION[[#This Row],[REFERENCIA]],CODINV,3,FALSE)=0,"",VLOOKUP(FACTURACION[[#This Row],[REFERENCIA]],CODINV,3,FALSE))</f>
        <v/>
      </c>
      <c r="M589" s="12" t="str">
        <f>+VLOOKUP(FACTURACION[[#This Row],[REFERENCIA]],CODINV,4,FALSE)</f>
        <v>MEDIDORES</v>
      </c>
      <c r="N589" s="12" t="str">
        <f>+VLOOKUP(FACTURACION[[#This Row],[REFERENCIA]],CODINV,5,FALSE)</f>
        <v>METREX</v>
      </c>
      <c r="O589" s="2">
        <v>99</v>
      </c>
      <c r="P589" s="23">
        <v>63800</v>
      </c>
      <c r="Q589" s="24">
        <f>+FACTURACION[[#This Row],[CANTIDAD]]*FACTURACION[[#This Row],[VR UNITARIO]]/1000</f>
        <v>6316.2</v>
      </c>
      <c r="R589" s="3" t="str">
        <f>+VLOOKUP(FACTURACION[[#This Row],[NIT]],TABLACLIENTE,5,FALSE)</f>
        <v>BUCARAMANGA</v>
      </c>
    </row>
    <row r="590" spans="3:18" s="11" customFormat="1" ht="11.25" customHeight="1">
      <c r="C590" s="13">
        <v>2013</v>
      </c>
      <c r="D590" s="17" t="s">
        <v>696</v>
      </c>
      <c r="E590" s="17">
        <f>MONTH(FACTURACION[[#This Row],[MES]]&amp;1)</f>
        <v>7</v>
      </c>
      <c r="F590" s="223">
        <f>DATE(FACTURACION[[#This Row],[AÑO]],FACTURACION[[#This Row],[Mes numero]],1)</f>
        <v>41456</v>
      </c>
      <c r="G590" s="159">
        <v>9781</v>
      </c>
      <c r="H590" s="20">
        <v>830137252</v>
      </c>
      <c r="I590" s="2" t="str">
        <f>+VLOOKUP(FACTURACION[[#This Row],[NIT]],TABLACLIENTE,2,FALSE)</f>
        <v>SAGENCO SAS</v>
      </c>
      <c r="J590" s="2" t="s">
        <v>748</v>
      </c>
      <c r="K590" s="12" t="str">
        <f>+VLOOKUP(FACTURACION[[#This Row],[REFERENCIA]],CODINV,2,FALSE)</f>
        <v>MEDIDOR MODELO G1.6</v>
      </c>
      <c r="L590" s="12" t="str">
        <f>IF(VLOOKUP(FACTURACION[[#This Row],[REFERENCIA]],CODINV,3,FALSE)=0,"",VLOOKUP(FACTURACION[[#This Row],[REFERENCIA]],CODINV,3,FALSE))</f>
        <v/>
      </c>
      <c r="M590" s="12" t="str">
        <f>+VLOOKUP(FACTURACION[[#This Row],[REFERENCIA]],CODINV,4,FALSE)</f>
        <v>MEDIDORES</v>
      </c>
      <c r="N590" s="12" t="str">
        <f>+VLOOKUP(FACTURACION[[#This Row],[REFERENCIA]],CODINV,5,FALSE)</f>
        <v>METREX</v>
      </c>
      <c r="O590" s="2">
        <v>7</v>
      </c>
      <c r="P590" s="23">
        <v>73000</v>
      </c>
      <c r="Q590" s="24">
        <f>+FACTURACION[[#This Row],[CANTIDAD]]*FACTURACION[[#This Row],[VR UNITARIO]]/1000</f>
        <v>511</v>
      </c>
      <c r="R590" s="3" t="str">
        <f>+VLOOKUP(FACTURACION[[#This Row],[NIT]],TABLACLIENTE,5,FALSE)</f>
        <v>BOGOTÁ D.C.</v>
      </c>
    </row>
    <row r="591" spans="3:18" s="11" customFormat="1" ht="11.25" customHeight="1">
      <c r="C591" s="13">
        <v>2013</v>
      </c>
      <c r="D591" s="17" t="s">
        <v>696</v>
      </c>
      <c r="E591" s="17">
        <f>MONTH(FACTURACION[[#This Row],[MES]]&amp;1)</f>
        <v>7</v>
      </c>
      <c r="F591" s="223">
        <f>DATE(FACTURACION[[#This Row],[AÑO]],FACTURACION[[#This Row],[Mes numero]],1)</f>
        <v>41456</v>
      </c>
      <c r="G591" s="159">
        <v>9802</v>
      </c>
      <c r="H591" s="20">
        <v>890500726</v>
      </c>
      <c r="I591" s="2" t="str">
        <f>+VLOOKUP(FACTURACION[[#This Row],[NIT]],TABLACLIENTE,2,FALSE)</f>
        <v>NORTESANTANDEREANA DE GAS S.A. E.S.P (NORGAS S.A. E.S.P.)</v>
      </c>
      <c r="J591" s="2" t="s">
        <v>1268</v>
      </c>
      <c r="K591" s="12" t="str">
        <f>+VLOOKUP(FACTURACION[[#This Row],[REFERENCIA]],CODINV,2,FALSE)</f>
        <v>MEDIDOR MODELO G1.6 LECTURA REMOTA</v>
      </c>
      <c r="L591" s="12" t="str">
        <f>IF(VLOOKUP(FACTURACION[[#This Row],[REFERENCIA]],CODINV,3,FALSE)=0,"",VLOOKUP(FACTURACION[[#This Row],[REFERENCIA]],CODINV,3,FALSE))</f>
        <v/>
      </c>
      <c r="M591" s="12" t="str">
        <f>+VLOOKUP(FACTURACION[[#This Row],[REFERENCIA]],CODINV,4,FALSE)</f>
        <v>MEDIDORES</v>
      </c>
      <c r="N591" s="12" t="str">
        <f>+VLOOKUP(FACTURACION[[#This Row],[REFERENCIA]],CODINV,5,FALSE)</f>
        <v>METREX</v>
      </c>
      <c r="O591" s="2">
        <v>50</v>
      </c>
      <c r="P591" s="23">
        <v>63800</v>
      </c>
      <c r="Q591" s="24">
        <f>+FACTURACION[[#This Row],[CANTIDAD]]*FACTURACION[[#This Row],[VR UNITARIO]]/1000</f>
        <v>3190</v>
      </c>
      <c r="R591" s="3" t="str">
        <f>+VLOOKUP(FACTURACION[[#This Row],[NIT]],TABLACLIENTE,5,FALSE)</f>
        <v>BUCARAMANGA</v>
      </c>
    </row>
    <row r="592" spans="3:18" s="11" customFormat="1" ht="11.25" customHeight="1">
      <c r="C592" s="13">
        <v>2013</v>
      </c>
      <c r="D592" s="17" t="s">
        <v>696</v>
      </c>
      <c r="E592" s="17">
        <f>MONTH(FACTURACION[[#This Row],[MES]]&amp;1)</f>
        <v>7</v>
      </c>
      <c r="F592" s="223">
        <f>DATE(FACTURACION[[#This Row],[AÑO]],FACTURACION[[#This Row],[Mes numero]],1)</f>
        <v>41456</v>
      </c>
      <c r="G592" s="159">
        <v>9785</v>
      </c>
      <c r="H592" s="25">
        <v>890200919</v>
      </c>
      <c r="I592" s="3" t="str">
        <f>+VLOOKUP(FACTURACION[[#This Row],[NIT]],TABLACLIENTE,2,FALSE)</f>
        <v>GAS DE SANTANDER S.A. E.S.P.</v>
      </c>
      <c r="J592" s="2" t="s">
        <v>45</v>
      </c>
      <c r="K592" s="12" t="str">
        <f>+VLOOKUP(FACTURACION[[#This Row],[REFERENCIA]],CODINV,2,FALSE)</f>
        <v>REGULADOR  PRIMERA ETAPA</v>
      </c>
      <c r="L592" s="12" t="str">
        <f>IF(VLOOKUP(FACTURACION[[#This Row],[REFERENCIA]],CODINV,3,FALSE)=0,"",VLOOKUP(FACTURACION[[#This Row],[REFERENCIA]],CODINV,3,FALSE))</f>
        <v>1584VN</v>
      </c>
      <c r="M592" s="12" t="str">
        <f>+VLOOKUP(FACTURACION[[#This Row],[REFERENCIA]],CODINV,4,FALSE)</f>
        <v>REGULADORES</v>
      </c>
      <c r="N592" s="12" t="str">
        <f>+VLOOKUP(FACTURACION[[#This Row],[REFERENCIA]],CODINV,5,FALSE)</f>
        <v>REGO</v>
      </c>
      <c r="O592" s="2">
        <v>20</v>
      </c>
      <c r="P592" s="23">
        <v>152000</v>
      </c>
      <c r="Q592" s="24">
        <f>+FACTURACION[[#This Row],[CANTIDAD]]*FACTURACION[[#This Row],[VR UNITARIO]]/1000</f>
        <v>3040</v>
      </c>
      <c r="R592" s="3" t="str">
        <f>+VLOOKUP(FACTURACION[[#This Row],[NIT]],TABLACLIENTE,5,FALSE)</f>
        <v>GIRON</v>
      </c>
    </row>
    <row r="593" spans="3:18" s="11" customFormat="1" ht="11.25" customHeight="1">
      <c r="C593" s="13">
        <v>2013</v>
      </c>
      <c r="D593" s="17" t="s">
        <v>696</v>
      </c>
      <c r="E593" s="17">
        <f>MONTH(FACTURACION[[#This Row],[MES]]&amp;1)</f>
        <v>7</v>
      </c>
      <c r="F593" s="223">
        <f>DATE(FACTURACION[[#This Row],[AÑO]],FACTURACION[[#This Row],[Mes numero]],1)</f>
        <v>41456</v>
      </c>
      <c r="G593" s="159">
        <v>9828</v>
      </c>
      <c r="H593" s="25">
        <v>900396759</v>
      </c>
      <c r="I593" s="3" t="str">
        <f>+VLOOKUP(FACTURACION[[#This Row],[NIT]],TABLACLIENTE,2,FALSE)</f>
        <v>CHILCO DISTRIBUIDORA DE GAS Y ENERGIA S.A.S. E.S.P.</v>
      </c>
      <c r="J593" s="2" t="s">
        <v>751</v>
      </c>
      <c r="K593" s="12" t="str">
        <f>+VLOOKUP(FACTURACION[[#This Row],[REFERENCIA]],CODINV,2,FALSE)</f>
        <v>REGULADOR ALTA PRESION 1/4" NPT 1-15 PSI</v>
      </c>
      <c r="L593" s="12" t="str">
        <f>IF(VLOOKUP(FACTURACION[[#This Row],[REFERENCIA]],CODINV,3,FALSE)=0,"",VLOOKUP(FACTURACION[[#This Row],[REFERENCIA]],CODINV,3,FALSE))</f>
        <v>597FA</v>
      </c>
      <c r="M593" s="12" t="str">
        <f>+VLOOKUP(FACTURACION[[#This Row],[REFERENCIA]],CODINV,4,FALSE)</f>
        <v>REGULADORES</v>
      </c>
      <c r="N593" s="12" t="str">
        <f>+VLOOKUP(FACTURACION[[#This Row],[REFERENCIA]],CODINV,5,FALSE)</f>
        <v>REGO</v>
      </c>
      <c r="O593" s="2">
        <v>4</v>
      </c>
      <c r="P593" s="23">
        <v>65000</v>
      </c>
      <c r="Q593" s="24">
        <f>+FACTURACION[[#This Row],[CANTIDAD]]*FACTURACION[[#This Row],[VR UNITARIO]]/1000</f>
        <v>260</v>
      </c>
      <c r="R593" s="3" t="str">
        <f>+VLOOKUP(FACTURACION[[#This Row],[NIT]],TABLACLIENTE,5,FALSE)</f>
        <v>BOGOTÁ D.C.</v>
      </c>
    </row>
    <row r="594" spans="3:18" s="11" customFormat="1" ht="11.25" customHeight="1">
      <c r="C594" s="13">
        <v>2013</v>
      </c>
      <c r="D594" s="17" t="s">
        <v>696</v>
      </c>
      <c r="E594" s="17">
        <f>MONTH(FACTURACION[[#This Row],[MES]]&amp;1)</f>
        <v>7</v>
      </c>
      <c r="F594" s="223">
        <f>DATE(FACTURACION[[#This Row],[AÑO]],FACTURACION[[#This Row],[Mes numero]],1)</f>
        <v>41456</v>
      </c>
      <c r="G594" s="159">
        <v>9846</v>
      </c>
      <c r="H594" s="25">
        <v>900396759</v>
      </c>
      <c r="I594" s="3" t="str">
        <f>+VLOOKUP(FACTURACION[[#This Row],[NIT]],TABLACLIENTE,2,FALSE)</f>
        <v>CHILCO DISTRIBUIDORA DE GAS Y ENERGIA S.A.S. E.S.P.</v>
      </c>
      <c r="J594" s="2" t="s">
        <v>751</v>
      </c>
      <c r="K594" s="12" t="str">
        <f>+VLOOKUP(FACTURACION[[#This Row],[REFERENCIA]],CODINV,2,FALSE)</f>
        <v>REGULADOR ALTA PRESION 1/4" NPT 1-15 PSI</v>
      </c>
      <c r="L594" s="12" t="str">
        <f>IF(VLOOKUP(FACTURACION[[#This Row],[REFERENCIA]],CODINV,3,FALSE)=0,"",VLOOKUP(FACTURACION[[#This Row],[REFERENCIA]],CODINV,3,FALSE))</f>
        <v>597FA</v>
      </c>
      <c r="M594" s="12" t="str">
        <f>+VLOOKUP(FACTURACION[[#This Row],[REFERENCIA]],CODINV,4,FALSE)</f>
        <v>REGULADORES</v>
      </c>
      <c r="N594" s="12" t="str">
        <f>+VLOOKUP(FACTURACION[[#This Row],[REFERENCIA]],CODINV,5,FALSE)</f>
        <v>REGO</v>
      </c>
      <c r="O594" s="2">
        <v>1</v>
      </c>
      <c r="P594" s="23">
        <v>65000</v>
      </c>
      <c r="Q594" s="24">
        <f>+FACTURACION[[#This Row],[CANTIDAD]]*FACTURACION[[#This Row],[VR UNITARIO]]/1000</f>
        <v>65</v>
      </c>
      <c r="R594" s="3" t="str">
        <f>+VLOOKUP(FACTURACION[[#This Row],[NIT]],TABLACLIENTE,5,FALSE)</f>
        <v>BOGOTÁ D.C.</v>
      </c>
    </row>
    <row r="595" spans="3:18" s="11" customFormat="1" ht="11.25" customHeight="1">
      <c r="C595" s="13">
        <v>2013</v>
      </c>
      <c r="D595" s="17" t="s">
        <v>696</v>
      </c>
      <c r="E595" s="17">
        <f>MONTH(FACTURACION[[#This Row],[MES]]&amp;1)</f>
        <v>7</v>
      </c>
      <c r="F595" s="223">
        <f>DATE(FACTURACION[[#This Row],[AÑO]],FACTURACION[[#This Row],[Mes numero]],1)</f>
        <v>41456</v>
      </c>
      <c r="G595" s="159">
        <v>9806</v>
      </c>
      <c r="H595" s="20">
        <v>900520280</v>
      </c>
      <c r="I595" s="2" t="str">
        <f>+VLOOKUP(FACTURACION[[#This Row],[NIT]],TABLACLIENTE,2,FALSE)</f>
        <v>ENERGY SOLUTION SERVICES SAS</v>
      </c>
      <c r="J595" s="2" t="s">
        <v>751</v>
      </c>
      <c r="K595" s="12" t="str">
        <f>+VLOOKUP(FACTURACION[[#This Row],[REFERENCIA]],CODINV,2,FALSE)</f>
        <v>REGULADOR ALTA PRESION 1/4" NPT 1-15 PSI</v>
      </c>
      <c r="L595" s="12" t="str">
        <f>IF(VLOOKUP(FACTURACION[[#This Row],[REFERENCIA]],CODINV,3,FALSE)=0,"",VLOOKUP(FACTURACION[[#This Row],[REFERENCIA]],CODINV,3,FALSE))</f>
        <v>597FA</v>
      </c>
      <c r="M595" s="12" t="str">
        <f>+VLOOKUP(FACTURACION[[#This Row],[REFERENCIA]],CODINV,4,FALSE)</f>
        <v>REGULADORES</v>
      </c>
      <c r="N595" s="12" t="str">
        <f>+VLOOKUP(FACTURACION[[#This Row],[REFERENCIA]],CODINV,5,FALSE)</f>
        <v>REGO</v>
      </c>
      <c r="O595" s="2">
        <v>2</v>
      </c>
      <c r="P595" s="23">
        <v>52000</v>
      </c>
      <c r="Q595" s="24">
        <f>+FACTURACION[[#This Row],[CANTIDAD]]*FACTURACION[[#This Row],[VR UNITARIO]]/1000</f>
        <v>104</v>
      </c>
      <c r="R595" s="3" t="str">
        <f>+VLOOKUP(FACTURACION[[#This Row],[NIT]],TABLACLIENTE,5,FALSE)</f>
        <v>BOGOTÁ D.C.</v>
      </c>
    </row>
    <row r="596" spans="3:18" s="11" customFormat="1" ht="11.25" customHeight="1">
      <c r="C596" s="13">
        <v>2013</v>
      </c>
      <c r="D596" s="17" t="s">
        <v>696</v>
      </c>
      <c r="E596" s="17">
        <f>MONTH(FACTURACION[[#This Row],[MES]]&amp;1)</f>
        <v>7</v>
      </c>
      <c r="F596" s="223">
        <f>DATE(FACTURACION[[#This Row],[AÑO]],FACTURACION[[#This Row],[Mes numero]],1)</f>
        <v>41456</v>
      </c>
      <c r="G596" s="159">
        <v>9838</v>
      </c>
      <c r="H596" s="20">
        <v>900520280</v>
      </c>
      <c r="I596" s="2" t="str">
        <f>+VLOOKUP(FACTURACION[[#This Row],[NIT]],TABLACLIENTE,2,FALSE)</f>
        <v>ENERGY SOLUTION SERVICES SAS</v>
      </c>
      <c r="J596" s="2" t="s">
        <v>751</v>
      </c>
      <c r="K596" s="12" t="str">
        <f>+VLOOKUP(FACTURACION[[#This Row],[REFERENCIA]],CODINV,2,FALSE)</f>
        <v>REGULADOR ALTA PRESION 1/4" NPT 1-15 PSI</v>
      </c>
      <c r="L596" s="12" t="str">
        <f>IF(VLOOKUP(FACTURACION[[#This Row],[REFERENCIA]],CODINV,3,FALSE)=0,"",VLOOKUP(FACTURACION[[#This Row],[REFERENCIA]],CODINV,3,FALSE))</f>
        <v>597FA</v>
      </c>
      <c r="M596" s="12" t="str">
        <f>+VLOOKUP(FACTURACION[[#This Row],[REFERENCIA]],CODINV,4,FALSE)</f>
        <v>REGULADORES</v>
      </c>
      <c r="N596" s="12" t="str">
        <f>+VLOOKUP(FACTURACION[[#This Row],[REFERENCIA]],CODINV,5,FALSE)</f>
        <v>REGO</v>
      </c>
      <c r="O596" s="2">
        <v>1</v>
      </c>
      <c r="P596" s="23">
        <v>52000</v>
      </c>
      <c r="Q596" s="24">
        <f>+FACTURACION[[#This Row],[CANTIDAD]]*FACTURACION[[#This Row],[VR UNITARIO]]/1000</f>
        <v>52</v>
      </c>
      <c r="R596" s="3" t="str">
        <f>+VLOOKUP(FACTURACION[[#This Row],[NIT]],TABLACLIENTE,5,FALSE)</f>
        <v>BOGOTÁ D.C.</v>
      </c>
    </row>
    <row r="597" spans="3:18" s="11" customFormat="1" ht="11.25" customHeight="1">
      <c r="C597" s="13">
        <v>2013</v>
      </c>
      <c r="D597" s="17" t="s">
        <v>696</v>
      </c>
      <c r="E597" s="17">
        <f>MONTH(FACTURACION[[#This Row],[MES]]&amp;1)</f>
        <v>7</v>
      </c>
      <c r="F597" s="223">
        <f>DATE(FACTURACION[[#This Row],[AÑO]],FACTURACION[[#This Row],[Mes numero]],1)</f>
        <v>41456</v>
      </c>
      <c r="G597" s="159">
        <v>9777</v>
      </c>
      <c r="H597" s="20">
        <v>900362180</v>
      </c>
      <c r="I597" s="2" t="str">
        <f>+VLOOKUP(FACTURACION[[#This Row],[NIT]],TABLACLIENTE,2,FALSE)</f>
        <v xml:space="preserve">EQUIPOS Y SERVICIOS ALOSAN S A S </v>
      </c>
      <c r="J597" s="2" t="s">
        <v>751</v>
      </c>
      <c r="K597" s="12" t="str">
        <f>+VLOOKUP(FACTURACION[[#This Row],[REFERENCIA]],CODINV,2,FALSE)</f>
        <v>REGULADOR ALTA PRESION 1/4" NPT 1-15 PSI</v>
      </c>
      <c r="L597" s="12" t="str">
        <f>IF(VLOOKUP(FACTURACION[[#This Row],[REFERENCIA]],CODINV,3,FALSE)=0,"",VLOOKUP(FACTURACION[[#This Row],[REFERENCIA]],CODINV,3,FALSE))</f>
        <v>597FA</v>
      </c>
      <c r="M597" s="12" t="str">
        <f>+VLOOKUP(FACTURACION[[#This Row],[REFERENCIA]],CODINV,4,FALSE)</f>
        <v>REGULADORES</v>
      </c>
      <c r="N597" s="12" t="str">
        <f>+VLOOKUP(FACTURACION[[#This Row],[REFERENCIA]],CODINV,5,FALSE)</f>
        <v>REGO</v>
      </c>
      <c r="O597" s="2">
        <v>3</v>
      </c>
      <c r="P597" s="23">
        <v>65000</v>
      </c>
      <c r="Q597" s="24">
        <f>+FACTURACION[[#This Row],[CANTIDAD]]*FACTURACION[[#This Row],[VR UNITARIO]]/1000</f>
        <v>195</v>
      </c>
      <c r="R597" s="3" t="str">
        <f>+VLOOKUP(FACTURACION[[#This Row],[NIT]],TABLACLIENTE,5,FALSE)</f>
        <v>BOGOTÁ D.C.</v>
      </c>
    </row>
    <row r="598" spans="3:18" s="11" customFormat="1" ht="11.25" customHeight="1">
      <c r="C598" s="13">
        <v>2013</v>
      </c>
      <c r="D598" s="17" t="s">
        <v>696</v>
      </c>
      <c r="E598" s="17">
        <f>MONTH(FACTURACION[[#This Row],[MES]]&amp;1)</f>
        <v>7</v>
      </c>
      <c r="F598" s="223">
        <f>DATE(FACTURACION[[#This Row],[AÑO]],FACTURACION[[#This Row],[Mes numero]],1)</f>
        <v>41456</v>
      </c>
      <c r="G598" s="159">
        <v>9788</v>
      </c>
      <c r="H598" s="20">
        <v>900362180</v>
      </c>
      <c r="I598" s="2" t="str">
        <f>+VLOOKUP(FACTURACION[[#This Row],[NIT]],TABLACLIENTE,2,FALSE)</f>
        <v xml:space="preserve">EQUIPOS Y SERVICIOS ALOSAN S A S </v>
      </c>
      <c r="J598" s="2" t="s">
        <v>751</v>
      </c>
      <c r="K598" s="12" t="str">
        <f>+VLOOKUP(FACTURACION[[#This Row],[REFERENCIA]],CODINV,2,FALSE)</f>
        <v>REGULADOR ALTA PRESION 1/4" NPT 1-15 PSI</v>
      </c>
      <c r="L598" s="12" t="str">
        <f>IF(VLOOKUP(FACTURACION[[#This Row],[REFERENCIA]],CODINV,3,FALSE)=0,"",VLOOKUP(FACTURACION[[#This Row],[REFERENCIA]],CODINV,3,FALSE))</f>
        <v>597FA</v>
      </c>
      <c r="M598" s="12" t="str">
        <f>+VLOOKUP(FACTURACION[[#This Row],[REFERENCIA]],CODINV,4,FALSE)</f>
        <v>REGULADORES</v>
      </c>
      <c r="N598" s="12" t="str">
        <f>+VLOOKUP(FACTURACION[[#This Row],[REFERENCIA]],CODINV,5,FALSE)</f>
        <v>REGO</v>
      </c>
      <c r="O598" s="2">
        <v>4</v>
      </c>
      <c r="P598" s="23">
        <v>65000</v>
      </c>
      <c r="Q598" s="24">
        <f>+FACTURACION[[#This Row],[CANTIDAD]]*FACTURACION[[#This Row],[VR UNITARIO]]/1000</f>
        <v>260</v>
      </c>
      <c r="R598" s="3" t="str">
        <f>+VLOOKUP(FACTURACION[[#This Row],[NIT]],TABLACLIENTE,5,FALSE)</f>
        <v>BOGOTÁ D.C.</v>
      </c>
    </row>
    <row r="599" spans="3:18" s="11" customFormat="1" ht="11.25" customHeight="1">
      <c r="C599" s="13">
        <v>2013</v>
      </c>
      <c r="D599" s="17" t="s">
        <v>696</v>
      </c>
      <c r="E599" s="17">
        <f>MONTH(FACTURACION[[#This Row],[MES]]&amp;1)</f>
        <v>7</v>
      </c>
      <c r="F599" s="223">
        <f>DATE(FACTURACION[[#This Row],[AÑO]],FACTURACION[[#This Row],[Mes numero]],1)</f>
        <v>41456</v>
      </c>
      <c r="G599" s="159">
        <v>9811</v>
      </c>
      <c r="H599" s="20">
        <v>900362180</v>
      </c>
      <c r="I599" s="2" t="str">
        <f>+VLOOKUP(FACTURACION[[#This Row],[NIT]],TABLACLIENTE,2,FALSE)</f>
        <v xml:space="preserve">EQUIPOS Y SERVICIOS ALOSAN S A S </v>
      </c>
      <c r="J599" s="2" t="s">
        <v>751</v>
      </c>
      <c r="K599" s="12" t="str">
        <f>+VLOOKUP(FACTURACION[[#This Row],[REFERENCIA]],CODINV,2,FALSE)</f>
        <v>REGULADOR ALTA PRESION 1/4" NPT 1-15 PSI</v>
      </c>
      <c r="L599" s="12" t="str">
        <f>IF(VLOOKUP(FACTURACION[[#This Row],[REFERENCIA]],CODINV,3,FALSE)=0,"",VLOOKUP(FACTURACION[[#This Row],[REFERENCIA]],CODINV,3,FALSE))</f>
        <v>597FA</v>
      </c>
      <c r="M599" s="12" t="str">
        <f>+VLOOKUP(FACTURACION[[#This Row],[REFERENCIA]],CODINV,4,FALSE)</f>
        <v>REGULADORES</v>
      </c>
      <c r="N599" s="12" t="str">
        <f>+VLOOKUP(FACTURACION[[#This Row],[REFERENCIA]],CODINV,5,FALSE)</f>
        <v>REGO</v>
      </c>
      <c r="O599" s="2">
        <v>3</v>
      </c>
      <c r="P599" s="23">
        <v>65000</v>
      </c>
      <c r="Q599" s="24">
        <f>+FACTURACION[[#This Row],[CANTIDAD]]*FACTURACION[[#This Row],[VR UNITARIO]]/1000</f>
        <v>195</v>
      </c>
      <c r="R599" s="3" t="str">
        <f>+VLOOKUP(FACTURACION[[#This Row],[NIT]],TABLACLIENTE,5,FALSE)</f>
        <v>BOGOTÁ D.C.</v>
      </c>
    </row>
    <row r="600" spans="3:18" s="11" customFormat="1" ht="11.25" customHeight="1">
      <c r="C600" s="13">
        <v>2013</v>
      </c>
      <c r="D600" s="17" t="s">
        <v>696</v>
      </c>
      <c r="E600" s="17">
        <f>MONTH(FACTURACION[[#This Row],[MES]]&amp;1)</f>
        <v>7</v>
      </c>
      <c r="F600" s="223">
        <f>DATE(FACTURACION[[#This Row],[AÑO]],FACTURACION[[#This Row],[Mes numero]],1)</f>
        <v>41456</v>
      </c>
      <c r="G600" s="159">
        <v>9798</v>
      </c>
      <c r="H600" s="20">
        <v>830137252</v>
      </c>
      <c r="I600" s="2" t="str">
        <f>+VLOOKUP(FACTURACION[[#This Row],[NIT]],TABLACLIENTE,2,FALSE)</f>
        <v>SAGENCO SAS</v>
      </c>
      <c r="J600" s="2" t="s">
        <v>30</v>
      </c>
      <c r="K600" s="12" t="str">
        <f>+VLOOKUP(FACTURACION[[#This Row],[REFERENCIA]],CODINV,2,FALSE)</f>
        <v>KIT DE SERVICIO PARA MULTIVALVULA</v>
      </c>
      <c r="L600" s="12" t="str">
        <f>IF(VLOOKUP(FACTURACION[[#This Row],[REFERENCIA]],CODINV,3,FALSE)=0,"",VLOOKUP(FACTURACION[[#This Row],[REFERENCIA]],CODINV,3,FALSE))</f>
        <v>19104-50</v>
      </c>
      <c r="M600" s="12" t="str">
        <f>+VLOOKUP(FACTURACION[[#This Row],[REFERENCIA]],CODINV,4,FALSE)</f>
        <v>REPUESTOS Y ACCESORIOS</v>
      </c>
      <c r="N600" s="12" t="str">
        <f>+VLOOKUP(FACTURACION[[#This Row],[REFERENCIA]],CODINV,5,FALSE)</f>
        <v>REGO</v>
      </c>
      <c r="O600" s="2">
        <v>1</v>
      </c>
      <c r="P600" s="23">
        <v>27000</v>
      </c>
      <c r="Q600" s="24">
        <f>+FACTURACION[[#This Row],[CANTIDAD]]*FACTURACION[[#This Row],[VR UNITARIO]]/1000</f>
        <v>27</v>
      </c>
      <c r="R600" s="3" t="str">
        <f>+VLOOKUP(FACTURACION[[#This Row],[NIT]],TABLACLIENTE,5,FALSE)</f>
        <v>BOGOTÁ D.C.</v>
      </c>
    </row>
    <row r="601" spans="3:18" s="11" customFormat="1" ht="11.25" customHeight="1">
      <c r="C601" s="13">
        <v>2013</v>
      </c>
      <c r="D601" s="17" t="s">
        <v>696</v>
      </c>
      <c r="E601" s="17">
        <f>MONTH(FACTURACION[[#This Row],[MES]]&amp;1)</f>
        <v>7</v>
      </c>
      <c r="F601" s="223">
        <f>DATE(FACTURACION[[#This Row],[AÑO]],FACTURACION[[#This Row],[Mes numero]],1)</f>
        <v>41456</v>
      </c>
      <c r="G601" s="159">
        <v>9832</v>
      </c>
      <c r="H601" s="25">
        <v>830085008</v>
      </c>
      <c r="I601" s="3" t="str">
        <f>+VLOOKUP(FACTURACION[[#This Row],[NIT]],TABLACLIENTE,2,FALSE)</f>
        <v>COMBUSTIBLES UNIGAS S.A.S.</v>
      </c>
      <c r="J601" s="2" t="s">
        <v>30</v>
      </c>
      <c r="K601" s="12" t="str">
        <f>+VLOOKUP(FACTURACION[[#This Row],[REFERENCIA]],CODINV,2,FALSE)</f>
        <v>KIT DE SERVICIO PARA MULTIVALVULA</v>
      </c>
      <c r="L601" s="12" t="str">
        <f>IF(VLOOKUP(FACTURACION[[#This Row],[REFERENCIA]],CODINV,3,FALSE)=0,"",VLOOKUP(FACTURACION[[#This Row],[REFERENCIA]],CODINV,3,FALSE))</f>
        <v>19104-50</v>
      </c>
      <c r="M601" s="12" t="str">
        <f>+VLOOKUP(FACTURACION[[#This Row],[REFERENCIA]],CODINV,4,FALSE)</f>
        <v>REPUESTOS Y ACCESORIOS</v>
      </c>
      <c r="N601" s="12" t="str">
        <f>+VLOOKUP(FACTURACION[[#This Row],[REFERENCIA]],CODINV,5,FALSE)</f>
        <v>REGO</v>
      </c>
      <c r="O601" s="2">
        <v>1</v>
      </c>
      <c r="P601" s="23">
        <v>25000</v>
      </c>
      <c r="Q601" s="24">
        <f>+FACTURACION[[#This Row],[CANTIDAD]]*FACTURACION[[#This Row],[VR UNITARIO]]/1000</f>
        <v>25</v>
      </c>
      <c r="R601" s="3" t="str">
        <f>+VLOOKUP(FACTURACION[[#This Row],[NIT]],TABLACLIENTE,5,FALSE)</f>
        <v>BOGOTÁ D.C.</v>
      </c>
    </row>
    <row r="602" spans="3:18" s="11" customFormat="1" ht="11.25" customHeight="1">
      <c r="C602" s="13">
        <v>2013</v>
      </c>
      <c r="D602" s="17" t="s">
        <v>696</v>
      </c>
      <c r="E602" s="17">
        <f>MONTH(FACTURACION[[#This Row],[MES]]&amp;1)</f>
        <v>7</v>
      </c>
      <c r="F602" s="223">
        <f>DATE(FACTURACION[[#This Row],[AÑO]],FACTURACION[[#This Row],[Mes numero]],1)</f>
        <v>41456</v>
      </c>
      <c r="G602" s="159">
        <v>9798</v>
      </c>
      <c r="H602" s="20">
        <v>830137252</v>
      </c>
      <c r="I602" s="2" t="str">
        <f>+VLOOKUP(FACTURACION[[#This Row],[NIT]],TABLACLIENTE,2,FALSE)</f>
        <v>SAGENCO SAS</v>
      </c>
      <c r="J602" s="2" t="s">
        <v>98</v>
      </c>
      <c r="K602" s="12" t="str">
        <f>+VLOOKUP(FACTURACION[[#This Row],[REFERENCIA]],CODINV,2,FALSE)</f>
        <v>MULTIVALVULA 1".</v>
      </c>
      <c r="L602" s="12" t="str">
        <f>IF(VLOOKUP(FACTURACION[[#This Row],[REFERENCIA]],CODINV,3,FALSE)=0,"",VLOOKUP(FACTURACION[[#This Row],[REFERENCIA]],CODINV,3,FALSE))</f>
        <v>6542R12.0</v>
      </c>
      <c r="M602" s="12" t="str">
        <f>+VLOOKUP(FACTURACION[[#This Row],[REFERENCIA]],CODINV,4,FALSE)</f>
        <v>VÁLVULAS Y MULTIVÁLVULAS</v>
      </c>
      <c r="N602" s="12" t="str">
        <f>+VLOOKUP(FACTURACION[[#This Row],[REFERENCIA]],CODINV,5,FALSE)</f>
        <v>REGO</v>
      </c>
      <c r="O602" s="2">
        <v>1</v>
      </c>
      <c r="P602" s="23">
        <v>160000</v>
      </c>
      <c r="Q602" s="24">
        <f>+FACTURACION[[#This Row],[CANTIDAD]]*FACTURACION[[#This Row],[VR UNITARIO]]/1000</f>
        <v>160</v>
      </c>
      <c r="R602" s="3" t="str">
        <f>+VLOOKUP(FACTURACION[[#This Row],[NIT]],TABLACLIENTE,5,FALSE)</f>
        <v>BOGOTÁ D.C.</v>
      </c>
    </row>
    <row r="603" spans="3:18" s="11" customFormat="1" ht="11.25" customHeight="1">
      <c r="C603" s="13">
        <v>2013</v>
      </c>
      <c r="D603" s="17" t="s">
        <v>696</v>
      </c>
      <c r="E603" s="17">
        <f>MONTH(FACTURACION[[#This Row],[MES]]&amp;1)</f>
        <v>7</v>
      </c>
      <c r="F603" s="223">
        <f>DATE(FACTURACION[[#This Row],[AÑO]],FACTURACION[[#This Row],[Mes numero]],1)</f>
        <v>41456</v>
      </c>
      <c r="G603" s="159">
        <v>9837</v>
      </c>
      <c r="H603" s="20">
        <v>830137252</v>
      </c>
      <c r="I603" s="2" t="str">
        <f>+VLOOKUP(FACTURACION[[#This Row],[NIT]],TABLACLIENTE,2,FALSE)</f>
        <v>SAGENCO SAS</v>
      </c>
      <c r="J603" s="2" t="s">
        <v>98</v>
      </c>
      <c r="K603" s="12" t="str">
        <f>+VLOOKUP(FACTURACION[[#This Row],[REFERENCIA]],CODINV,2,FALSE)</f>
        <v>MULTIVALVULA 1".</v>
      </c>
      <c r="L603" s="12" t="str">
        <f>IF(VLOOKUP(FACTURACION[[#This Row],[REFERENCIA]],CODINV,3,FALSE)=0,"",VLOOKUP(FACTURACION[[#This Row],[REFERENCIA]],CODINV,3,FALSE))</f>
        <v>6542R12.0</v>
      </c>
      <c r="M603" s="12" t="str">
        <f>+VLOOKUP(FACTURACION[[#This Row],[REFERENCIA]],CODINV,4,FALSE)</f>
        <v>VÁLVULAS Y MULTIVÁLVULAS</v>
      </c>
      <c r="N603" s="12" t="str">
        <f>+VLOOKUP(FACTURACION[[#This Row],[REFERENCIA]],CODINV,5,FALSE)</f>
        <v>REGO</v>
      </c>
      <c r="O603" s="2">
        <v>1</v>
      </c>
      <c r="P603" s="23">
        <v>160000</v>
      </c>
      <c r="Q603" s="24">
        <f>+FACTURACION[[#This Row],[CANTIDAD]]*FACTURACION[[#This Row],[VR UNITARIO]]/1000</f>
        <v>160</v>
      </c>
      <c r="R603" s="3" t="str">
        <f>+VLOOKUP(FACTURACION[[#This Row],[NIT]],TABLACLIENTE,5,FALSE)</f>
        <v>BOGOTÁ D.C.</v>
      </c>
    </row>
    <row r="604" spans="3:18" s="11" customFormat="1" ht="11.25" customHeight="1">
      <c r="C604" s="13">
        <v>2013</v>
      </c>
      <c r="D604" s="17" t="s">
        <v>696</v>
      </c>
      <c r="E604" s="17">
        <f>MONTH(FACTURACION[[#This Row],[MES]]&amp;1)</f>
        <v>7</v>
      </c>
      <c r="F604" s="223">
        <f>DATE(FACTURACION[[#This Row],[AÑO]],FACTURACION[[#This Row],[Mes numero]],1)</f>
        <v>41456</v>
      </c>
      <c r="G604" s="159">
        <v>9776</v>
      </c>
      <c r="H604" s="20">
        <v>830137252</v>
      </c>
      <c r="I604" s="2" t="str">
        <f>+VLOOKUP(FACTURACION[[#This Row],[NIT]],TABLACLIENTE,2,FALSE)</f>
        <v>SAGENCO SAS</v>
      </c>
      <c r="J604" s="2" t="s">
        <v>106</v>
      </c>
      <c r="K604" s="12" t="str">
        <f>+VLOOKUP(FACTURACION[[#This Row],[REFERENCIA]],CODINV,2,FALSE)</f>
        <v>MULTIVALVE / MULTIVALVULA 3/4"</v>
      </c>
      <c r="L604" s="12" t="str">
        <f>IF(VLOOKUP(FACTURACION[[#This Row],[REFERENCIA]],CODINV,3,FALSE)=0,"",VLOOKUP(FACTURACION[[#This Row],[REFERENCIA]],CODINV,3,FALSE))</f>
        <v>7556R12.0</v>
      </c>
      <c r="M604" s="12" t="str">
        <f>+VLOOKUP(FACTURACION[[#This Row],[REFERENCIA]],CODINV,4,FALSE)</f>
        <v>VÁLVULAS Y MULTIVÁLVULAS</v>
      </c>
      <c r="N604" s="12" t="str">
        <f>+VLOOKUP(FACTURACION[[#This Row],[REFERENCIA]],CODINV,5,FALSE)</f>
        <v>REGO</v>
      </c>
      <c r="O604" s="2">
        <v>1</v>
      </c>
      <c r="P604" s="23">
        <v>68000</v>
      </c>
      <c r="Q604" s="24">
        <f>+FACTURACION[[#This Row],[CANTIDAD]]*FACTURACION[[#This Row],[VR UNITARIO]]/1000</f>
        <v>68</v>
      </c>
      <c r="R604" s="3" t="str">
        <f>+VLOOKUP(FACTURACION[[#This Row],[NIT]],TABLACLIENTE,5,FALSE)</f>
        <v>BOGOTÁ D.C.</v>
      </c>
    </row>
    <row r="605" spans="3:18" s="11" customFormat="1" ht="11.25" customHeight="1">
      <c r="C605" s="13">
        <v>2013</v>
      </c>
      <c r="D605" s="17" t="s">
        <v>696</v>
      </c>
      <c r="E605" s="17">
        <f>MONTH(FACTURACION[[#This Row],[MES]]&amp;1)</f>
        <v>7</v>
      </c>
      <c r="F605" s="223">
        <f>DATE(FACTURACION[[#This Row],[AÑO]],FACTURACION[[#This Row],[Mes numero]],1)</f>
        <v>41456</v>
      </c>
      <c r="G605" s="159">
        <v>9832</v>
      </c>
      <c r="H605" s="25">
        <v>830085008</v>
      </c>
      <c r="I605" s="3" t="str">
        <f>+VLOOKUP(FACTURACION[[#This Row],[NIT]],TABLACLIENTE,2,FALSE)</f>
        <v>COMBUSTIBLES UNIGAS S.A.S.</v>
      </c>
      <c r="J605" s="2" t="s">
        <v>106</v>
      </c>
      <c r="K605" s="12" t="str">
        <f>+VLOOKUP(FACTURACION[[#This Row],[REFERENCIA]],CODINV,2,FALSE)</f>
        <v>MULTIVALVE / MULTIVALVULA 3/4"</v>
      </c>
      <c r="L605" s="12" t="str">
        <f>IF(VLOOKUP(FACTURACION[[#This Row],[REFERENCIA]],CODINV,3,FALSE)=0,"",VLOOKUP(FACTURACION[[#This Row],[REFERENCIA]],CODINV,3,FALSE))</f>
        <v>7556R12.0</v>
      </c>
      <c r="M605" s="12" t="str">
        <f>+VLOOKUP(FACTURACION[[#This Row],[REFERENCIA]],CODINV,4,FALSE)</f>
        <v>VÁLVULAS Y MULTIVÁLVULAS</v>
      </c>
      <c r="N605" s="12" t="str">
        <f>+VLOOKUP(FACTURACION[[#This Row],[REFERENCIA]],CODINV,5,FALSE)</f>
        <v>REGO</v>
      </c>
      <c r="O605" s="2">
        <v>3</v>
      </c>
      <c r="P605" s="23">
        <v>68000</v>
      </c>
      <c r="Q605" s="24">
        <f>+FACTURACION[[#This Row],[CANTIDAD]]*FACTURACION[[#This Row],[VR UNITARIO]]/1000</f>
        <v>204</v>
      </c>
      <c r="R605" s="3" t="str">
        <f>+VLOOKUP(FACTURACION[[#This Row],[NIT]],TABLACLIENTE,5,FALSE)</f>
        <v>BOGOTÁ D.C.</v>
      </c>
    </row>
    <row r="606" spans="3:18" s="11" customFormat="1" ht="11.25" customHeight="1">
      <c r="C606" s="13">
        <v>2013</v>
      </c>
      <c r="D606" s="17" t="s">
        <v>696</v>
      </c>
      <c r="E606" s="17">
        <f>MONTH(FACTURACION[[#This Row],[MES]]&amp;1)</f>
        <v>7</v>
      </c>
      <c r="F606" s="223">
        <f>DATE(FACTURACION[[#This Row],[AÑO]],FACTURACION[[#This Row],[Mes numero]],1)</f>
        <v>41456</v>
      </c>
      <c r="G606" s="159">
        <v>9798</v>
      </c>
      <c r="H606" s="20">
        <v>830137252</v>
      </c>
      <c r="I606" s="2" t="str">
        <f>+VLOOKUP(FACTURACION[[#This Row],[NIT]],TABLACLIENTE,2,FALSE)</f>
        <v>SAGENCO SAS</v>
      </c>
      <c r="J606" s="2" t="s">
        <v>33</v>
      </c>
      <c r="K606" s="12" t="str">
        <f>+VLOOKUP(FACTURACION[[#This Row],[REFERENCIA]],CODINV,2,FALSE)</f>
        <v>KIT DE LLENADO PARA MULTIVALVULA</v>
      </c>
      <c r="L606" s="12" t="str">
        <f>IF(VLOOKUP(FACTURACION[[#This Row],[REFERENCIA]],CODINV,3,FALSE)=0,"",VLOOKUP(FACTURACION[[#This Row],[REFERENCIA]],CODINV,3,FALSE))</f>
        <v>8475-50</v>
      </c>
      <c r="M606" s="12" t="str">
        <f>+VLOOKUP(FACTURACION[[#This Row],[REFERENCIA]],CODINV,4,FALSE)</f>
        <v>REPUESTOS Y ACCESORIOS</v>
      </c>
      <c r="N606" s="12" t="str">
        <f>+VLOOKUP(FACTURACION[[#This Row],[REFERENCIA]],CODINV,5,FALSE)</f>
        <v>REGO</v>
      </c>
      <c r="O606" s="2">
        <v>1</v>
      </c>
      <c r="P606" s="23">
        <v>50000</v>
      </c>
      <c r="Q606" s="24">
        <f>+FACTURACION[[#This Row],[CANTIDAD]]*FACTURACION[[#This Row],[VR UNITARIO]]/1000</f>
        <v>50</v>
      </c>
      <c r="R606" s="3" t="str">
        <f>+VLOOKUP(FACTURACION[[#This Row],[NIT]],TABLACLIENTE,5,FALSE)</f>
        <v>BOGOTÁ D.C.</v>
      </c>
    </row>
    <row r="607" spans="3:18" s="11" customFormat="1" ht="11.25" customHeight="1">
      <c r="C607" s="13">
        <v>2013</v>
      </c>
      <c r="D607" s="17" t="s">
        <v>696</v>
      </c>
      <c r="E607" s="17">
        <f>MONTH(FACTURACION[[#This Row],[MES]]&amp;1)</f>
        <v>7</v>
      </c>
      <c r="F607" s="223">
        <f>DATE(FACTURACION[[#This Row],[AÑO]],FACTURACION[[#This Row],[Mes numero]],1)</f>
        <v>41456</v>
      </c>
      <c r="G607" s="159">
        <v>9832</v>
      </c>
      <c r="H607" s="25">
        <v>830085008</v>
      </c>
      <c r="I607" s="3" t="str">
        <f>+VLOOKUP(FACTURACION[[#This Row],[NIT]],TABLACLIENTE,2,FALSE)</f>
        <v>COMBUSTIBLES UNIGAS S.A.S.</v>
      </c>
      <c r="J607" s="2" t="s">
        <v>33</v>
      </c>
      <c r="K607" s="12" t="str">
        <f>+VLOOKUP(FACTURACION[[#This Row],[REFERENCIA]],CODINV,2,FALSE)</f>
        <v>KIT DE LLENADO PARA MULTIVALVULA</v>
      </c>
      <c r="L607" s="12" t="str">
        <f>IF(VLOOKUP(FACTURACION[[#This Row],[REFERENCIA]],CODINV,3,FALSE)=0,"",VLOOKUP(FACTURACION[[#This Row],[REFERENCIA]],CODINV,3,FALSE))</f>
        <v>8475-50</v>
      </c>
      <c r="M607" s="12" t="str">
        <f>+VLOOKUP(FACTURACION[[#This Row],[REFERENCIA]],CODINV,4,FALSE)</f>
        <v>REPUESTOS Y ACCESORIOS</v>
      </c>
      <c r="N607" s="12" t="str">
        <f>+VLOOKUP(FACTURACION[[#This Row],[REFERENCIA]],CODINV,5,FALSE)</f>
        <v>REGO</v>
      </c>
      <c r="O607" s="2">
        <v>1</v>
      </c>
      <c r="P607" s="23">
        <v>49000</v>
      </c>
      <c r="Q607" s="24">
        <f>+FACTURACION[[#This Row],[CANTIDAD]]*FACTURACION[[#This Row],[VR UNITARIO]]/1000</f>
        <v>49</v>
      </c>
      <c r="R607" s="3" t="str">
        <f>+VLOOKUP(FACTURACION[[#This Row],[NIT]],TABLACLIENTE,5,FALSE)</f>
        <v>BOGOTÁ D.C.</v>
      </c>
    </row>
    <row r="608" spans="3:18" s="11" customFormat="1" ht="11.25" customHeight="1">
      <c r="C608" s="13">
        <v>2013</v>
      </c>
      <c r="D608" s="17" t="s">
        <v>696</v>
      </c>
      <c r="E608" s="17">
        <f>MONTH(FACTURACION[[#This Row],[MES]]&amp;1)</f>
        <v>7</v>
      </c>
      <c r="F608" s="223">
        <f>DATE(FACTURACION[[#This Row],[AÑO]],FACTURACION[[#This Row],[Mes numero]],1)</f>
        <v>41456</v>
      </c>
      <c r="G608" s="159">
        <v>9798</v>
      </c>
      <c r="H608" s="20">
        <v>830137252</v>
      </c>
      <c r="I608" s="2" t="str">
        <f>+VLOOKUP(FACTURACION[[#This Row],[NIT]],TABLACLIENTE,2,FALSE)</f>
        <v>SAGENCO SAS</v>
      </c>
      <c r="J608" s="2" t="s">
        <v>31</v>
      </c>
      <c r="K608" s="12" t="str">
        <f>+VLOOKUP(FACTURACION[[#This Row],[REFERENCIA]],CODINV,2,FALSE)</f>
        <v>KIT DE RETORNO PARA MULTIVALVULA</v>
      </c>
      <c r="L608" s="12" t="str">
        <f>IF(VLOOKUP(FACTURACION[[#This Row],[REFERENCIA]],CODINV,3,FALSE)=0,"",VLOOKUP(FACTURACION[[#This Row],[REFERENCIA]],CODINV,3,FALSE))</f>
        <v>8475-51A</v>
      </c>
      <c r="M608" s="12" t="str">
        <f>+VLOOKUP(FACTURACION[[#This Row],[REFERENCIA]],CODINV,4,FALSE)</f>
        <v>REPUESTOS Y ACCESORIOS</v>
      </c>
      <c r="N608" s="12" t="str">
        <f>+VLOOKUP(FACTURACION[[#This Row],[REFERENCIA]],CODINV,5,FALSE)</f>
        <v>REGO</v>
      </c>
      <c r="O608" s="2">
        <v>1</v>
      </c>
      <c r="P608" s="23">
        <v>35000</v>
      </c>
      <c r="Q608" s="24">
        <f>+FACTURACION[[#This Row],[CANTIDAD]]*FACTURACION[[#This Row],[VR UNITARIO]]/1000</f>
        <v>35</v>
      </c>
      <c r="R608" s="3" t="str">
        <f>+VLOOKUP(FACTURACION[[#This Row],[NIT]],TABLACLIENTE,5,FALSE)</f>
        <v>BOGOTÁ D.C.</v>
      </c>
    </row>
    <row r="609" spans="3:18" s="11" customFormat="1" ht="11.25" customHeight="1">
      <c r="C609" s="13">
        <v>2013</v>
      </c>
      <c r="D609" s="17" t="s">
        <v>696</v>
      </c>
      <c r="E609" s="17">
        <f>MONTH(FACTURACION[[#This Row],[MES]]&amp;1)</f>
        <v>7</v>
      </c>
      <c r="F609" s="223">
        <f>DATE(FACTURACION[[#This Row],[AÑO]],FACTURACION[[#This Row],[Mes numero]],1)</f>
        <v>41456</v>
      </c>
      <c r="G609" s="159">
        <v>9832</v>
      </c>
      <c r="H609" s="25">
        <v>830085008</v>
      </c>
      <c r="I609" s="3" t="str">
        <f>+VLOOKUP(FACTURACION[[#This Row],[NIT]],TABLACLIENTE,2,FALSE)</f>
        <v>COMBUSTIBLES UNIGAS S.A.S.</v>
      </c>
      <c r="J609" s="2" t="s">
        <v>31</v>
      </c>
      <c r="K609" s="12" t="str">
        <f>+VLOOKUP(FACTURACION[[#This Row],[REFERENCIA]],CODINV,2,FALSE)</f>
        <v>KIT DE RETORNO PARA MULTIVALVULA</v>
      </c>
      <c r="L609" s="12" t="str">
        <f>IF(VLOOKUP(FACTURACION[[#This Row],[REFERENCIA]],CODINV,3,FALSE)=0,"",VLOOKUP(FACTURACION[[#This Row],[REFERENCIA]],CODINV,3,FALSE))</f>
        <v>8475-51A</v>
      </c>
      <c r="M609" s="12" t="str">
        <f>+VLOOKUP(FACTURACION[[#This Row],[REFERENCIA]],CODINV,4,FALSE)</f>
        <v>REPUESTOS Y ACCESORIOS</v>
      </c>
      <c r="N609" s="12" t="str">
        <f>+VLOOKUP(FACTURACION[[#This Row],[REFERENCIA]],CODINV,5,FALSE)</f>
        <v>REGO</v>
      </c>
      <c r="O609" s="2">
        <v>1</v>
      </c>
      <c r="P609" s="23">
        <v>33000</v>
      </c>
      <c r="Q609" s="24">
        <f>+FACTURACION[[#This Row],[CANTIDAD]]*FACTURACION[[#This Row],[VR UNITARIO]]/1000</f>
        <v>33</v>
      </c>
      <c r="R609" s="3" t="str">
        <f>+VLOOKUP(FACTURACION[[#This Row],[NIT]],TABLACLIENTE,5,FALSE)</f>
        <v>BOGOTÁ D.C.</v>
      </c>
    </row>
    <row r="610" spans="3:18" s="11" customFormat="1" ht="11.25" customHeight="1">
      <c r="C610" s="13">
        <v>2013</v>
      </c>
      <c r="D610" s="17" t="s">
        <v>696</v>
      </c>
      <c r="E610" s="17">
        <f>MONTH(FACTURACION[[#This Row],[MES]]&amp;1)</f>
        <v>7</v>
      </c>
      <c r="F610" s="223">
        <f>DATE(FACTURACION[[#This Row],[AÑO]],FACTURACION[[#This Row],[Mes numero]],1)</f>
        <v>41456</v>
      </c>
      <c r="G610" s="159">
        <v>9808</v>
      </c>
      <c r="H610" s="20">
        <v>860510723</v>
      </c>
      <c r="I610" s="2" t="str">
        <f>+VLOOKUP(FACTURACION[[#This Row],[NIT]],TABLACLIENTE,2,FALSE)</f>
        <v>SAENA DE COLOMBIA S.A.</v>
      </c>
      <c r="J610" s="2" t="s">
        <v>469</v>
      </c>
      <c r="K610" s="12" t="str">
        <f>+VLOOKUP(FACTURACION[[#This Row],[REFERENCIA]],CODINV,2,FALSE)</f>
        <v>VALVULA DE ALIVIO EXTERNA 1 1/4"</v>
      </c>
      <c r="L610" s="12" t="str">
        <f>IF(VLOOKUP(FACTURACION[[#This Row],[REFERENCIA]],CODINV,3,FALSE)=0,"",VLOOKUP(FACTURACION[[#This Row],[REFERENCIA]],CODINV,3,FALSE))</f>
        <v>3132G</v>
      </c>
      <c r="M610" s="12" t="str">
        <f>+VLOOKUP(FACTURACION[[#This Row],[REFERENCIA]],CODINV,4,FALSE)</f>
        <v>VÁLVULAS Y MULTIVÁLVULAS</v>
      </c>
      <c r="N610" s="12" t="str">
        <f>+VLOOKUP(FACTURACION[[#This Row],[REFERENCIA]],CODINV,5,FALSE)</f>
        <v>REGO</v>
      </c>
      <c r="O610" s="2">
        <v>2</v>
      </c>
      <c r="P610" s="23">
        <v>176000</v>
      </c>
      <c r="Q610" s="24">
        <f>+FACTURACION[[#This Row],[CANTIDAD]]*FACTURACION[[#This Row],[VR UNITARIO]]/1000</f>
        <v>352</v>
      </c>
      <c r="R610" s="3" t="str">
        <f>+VLOOKUP(FACTURACION[[#This Row],[NIT]],TABLACLIENTE,5,FALSE)</f>
        <v>BOGOTÁ D.C.</v>
      </c>
    </row>
    <row r="611" spans="3:18" s="11" customFormat="1" ht="11.25" customHeight="1">
      <c r="C611" s="13">
        <v>2013</v>
      </c>
      <c r="D611" s="17" t="s">
        <v>696</v>
      </c>
      <c r="E611" s="17">
        <f>MONTH(FACTURACION[[#This Row],[MES]]&amp;1)</f>
        <v>7</v>
      </c>
      <c r="F611" s="223">
        <f>DATE(FACTURACION[[#This Row],[AÑO]],FACTURACION[[#This Row],[Mes numero]],1)</f>
        <v>41456</v>
      </c>
      <c r="G611" s="159">
        <v>9798</v>
      </c>
      <c r="H611" s="20">
        <v>830137252</v>
      </c>
      <c r="I611" s="2" t="str">
        <f>+VLOOKUP(FACTURACION[[#This Row],[NIT]],TABLACLIENTE,2,FALSE)</f>
        <v>SAGENCO SAS</v>
      </c>
      <c r="J611" s="2" t="s">
        <v>469</v>
      </c>
      <c r="K611" s="12" t="str">
        <f>+VLOOKUP(FACTURACION[[#This Row],[REFERENCIA]],CODINV,2,FALSE)</f>
        <v>VALVULA DE ALIVIO EXTERNA 1 1/4"</v>
      </c>
      <c r="L611" s="12" t="str">
        <f>IF(VLOOKUP(FACTURACION[[#This Row],[REFERENCIA]],CODINV,3,FALSE)=0,"",VLOOKUP(FACTURACION[[#This Row],[REFERENCIA]],CODINV,3,FALSE))</f>
        <v>3132G</v>
      </c>
      <c r="M611" s="12" t="str">
        <f>+VLOOKUP(FACTURACION[[#This Row],[REFERENCIA]],CODINV,4,FALSE)</f>
        <v>VÁLVULAS Y MULTIVÁLVULAS</v>
      </c>
      <c r="N611" s="12" t="str">
        <f>+VLOOKUP(FACTURACION[[#This Row],[REFERENCIA]],CODINV,5,FALSE)</f>
        <v>REGO</v>
      </c>
      <c r="O611" s="2">
        <v>1</v>
      </c>
      <c r="P611" s="23">
        <v>169000</v>
      </c>
      <c r="Q611" s="24">
        <f>+FACTURACION[[#This Row],[CANTIDAD]]*FACTURACION[[#This Row],[VR UNITARIO]]/1000</f>
        <v>169</v>
      </c>
      <c r="R611" s="3" t="str">
        <f>+VLOOKUP(FACTURACION[[#This Row],[NIT]],TABLACLIENTE,5,FALSE)</f>
        <v>BOGOTÁ D.C.</v>
      </c>
    </row>
    <row r="612" spans="3:18" s="11" customFormat="1" ht="11.25" customHeight="1">
      <c r="C612" s="13">
        <v>2013</v>
      </c>
      <c r="D612" s="17" t="s">
        <v>696</v>
      </c>
      <c r="E612" s="17">
        <f>MONTH(FACTURACION[[#This Row],[MES]]&amp;1)</f>
        <v>7</v>
      </c>
      <c r="F612" s="223">
        <f>DATE(FACTURACION[[#This Row],[AÑO]],FACTURACION[[#This Row],[Mes numero]],1)</f>
        <v>41456</v>
      </c>
      <c r="G612" s="159">
        <v>9832</v>
      </c>
      <c r="H612" s="25">
        <v>830085008</v>
      </c>
      <c r="I612" s="3" t="str">
        <f>+VLOOKUP(FACTURACION[[#This Row],[NIT]],TABLACLIENTE,2,FALSE)</f>
        <v>COMBUSTIBLES UNIGAS S.A.S.</v>
      </c>
      <c r="J612" s="2" t="s">
        <v>469</v>
      </c>
      <c r="K612" s="12" t="str">
        <f>+VLOOKUP(FACTURACION[[#This Row],[REFERENCIA]],CODINV,2,FALSE)</f>
        <v>VALVULA DE ALIVIO EXTERNA 1 1/4"</v>
      </c>
      <c r="L612" s="12" t="str">
        <f>IF(VLOOKUP(FACTURACION[[#This Row],[REFERENCIA]],CODINV,3,FALSE)=0,"",VLOOKUP(FACTURACION[[#This Row],[REFERENCIA]],CODINV,3,FALSE))</f>
        <v>3132G</v>
      </c>
      <c r="M612" s="12" t="str">
        <f>+VLOOKUP(FACTURACION[[#This Row],[REFERENCIA]],CODINV,4,FALSE)</f>
        <v>VÁLVULAS Y MULTIVÁLVULAS</v>
      </c>
      <c r="N612" s="12" t="str">
        <f>+VLOOKUP(FACTURACION[[#This Row],[REFERENCIA]],CODINV,5,FALSE)</f>
        <v>REGO</v>
      </c>
      <c r="O612" s="2">
        <v>1</v>
      </c>
      <c r="P612" s="23">
        <v>178000</v>
      </c>
      <c r="Q612" s="24">
        <f>+FACTURACION[[#This Row],[CANTIDAD]]*FACTURACION[[#This Row],[VR UNITARIO]]/1000</f>
        <v>178</v>
      </c>
      <c r="R612" s="3" t="str">
        <f>+VLOOKUP(FACTURACION[[#This Row],[NIT]],TABLACLIENTE,5,FALSE)</f>
        <v>BOGOTÁ D.C.</v>
      </c>
    </row>
    <row r="613" spans="3:18" s="11" customFormat="1" ht="11.25" customHeight="1">
      <c r="C613" s="13">
        <v>2013</v>
      </c>
      <c r="D613" s="17" t="s">
        <v>696</v>
      </c>
      <c r="E613" s="17">
        <f>MONTH(FACTURACION[[#This Row],[MES]]&amp;1)</f>
        <v>7</v>
      </c>
      <c r="F613" s="223">
        <f>DATE(FACTURACION[[#This Row],[AÑO]],FACTURACION[[#This Row],[Mes numero]],1)</f>
        <v>41456</v>
      </c>
      <c r="G613" s="159">
        <v>9832</v>
      </c>
      <c r="H613" s="25">
        <v>830085008</v>
      </c>
      <c r="I613" s="3" t="str">
        <f>+VLOOKUP(FACTURACION[[#This Row],[NIT]],TABLACLIENTE,2,FALSE)</f>
        <v>COMBUSTIBLES UNIGAS S.A.S.</v>
      </c>
      <c r="J613" s="2" t="s">
        <v>112</v>
      </c>
      <c r="K613" s="12" t="str">
        <f>+VLOOKUP(FACTURACION[[#This Row],[REFERENCIA]],CODINV,2,FALSE)</f>
        <v>VALVULA DE ALIVIO SEMINTERNA DE 1"</v>
      </c>
      <c r="L613" s="12" t="str">
        <f>IF(VLOOKUP(FACTURACION[[#This Row],[REFERENCIA]],CODINV,3,FALSE)=0,"",VLOOKUP(FACTURACION[[#This Row],[REFERENCIA]],CODINV,3,FALSE))</f>
        <v>8684G</v>
      </c>
      <c r="M613" s="12" t="str">
        <f>+VLOOKUP(FACTURACION[[#This Row],[REFERENCIA]],CODINV,4,FALSE)</f>
        <v>VÁLVULAS Y MULTIVÁLVULAS</v>
      </c>
      <c r="N613" s="12" t="str">
        <f>+VLOOKUP(FACTURACION[[#This Row],[REFERENCIA]],CODINV,5,FALSE)</f>
        <v>REGO</v>
      </c>
      <c r="O613" s="2">
        <v>3</v>
      </c>
      <c r="P613" s="23">
        <v>50000</v>
      </c>
      <c r="Q613" s="24">
        <f>+FACTURACION[[#This Row],[CANTIDAD]]*FACTURACION[[#This Row],[VR UNITARIO]]/1000</f>
        <v>150</v>
      </c>
      <c r="R613" s="3" t="str">
        <f>+VLOOKUP(FACTURACION[[#This Row],[NIT]],TABLACLIENTE,5,FALSE)</f>
        <v>BOGOTÁ D.C.</v>
      </c>
    </row>
    <row r="614" spans="3:18" s="11" customFormat="1" ht="11.25" customHeight="1">
      <c r="C614" s="13">
        <v>2013</v>
      </c>
      <c r="D614" s="17" t="s">
        <v>696</v>
      </c>
      <c r="E614" s="17">
        <f>MONTH(FACTURACION[[#This Row],[MES]]&amp;1)</f>
        <v>7</v>
      </c>
      <c r="F614" s="223">
        <f>DATE(FACTURACION[[#This Row],[AÑO]],FACTURACION[[#This Row],[Mes numero]],1)</f>
        <v>41456</v>
      </c>
      <c r="G614" s="159">
        <v>9809</v>
      </c>
      <c r="H614" s="20">
        <v>830137252</v>
      </c>
      <c r="I614" s="2" t="str">
        <f>+VLOOKUP(FACTURACION[[#This Row],[NIT]],TABLACLIENTE,2,FALSE)</f>
        <v>SAGENCO SAS</v>
      </c>
      <c r="J614" s="2" t="s">
        <v>78</v>
      </c>
      <c r="K614" s="12" t="str">
        <f>+VLOOKUP(FACTURACION[[#This Row],[REFERENCIA]],CODINV,2,FALSE)</f>
        <v>VALVULA DE ALIVIO SEMINTERNA 1 1/4"</v>
      </c>
      <c r="L614" s="12" t="str">
        <f>IF(VLOOKUP(FACTURACION[[#This Row],[REFERENCIA]],CODINV,3,FALSE)=0,"",VLOOKUP(FACTURACION[[#This Row],[REFERENCIA]],CODINV,3,FALSE))</f>
        <v>8685G</v>
      </c>
      <c r="M614" s="12" t="str">
        <f>+VLOOKUP(FACTURACION[[#This Row],[REFERENCIA]],CODINV,4,FALSE)</f>
        <v>VÁLVULAS Y MULTIVÁLVULAS</v>
      </c>
      <c r="N614" s="12" t="str">
        <f>+VLOOKUP(FACTURACION[[#This Row],[REFERENCIA]],CODINV,5,FALSE)</f>
        <v>REGO</v>
      </c>
      <c r="O614" s="2">
        <v>1</v>
      </c>
      <c r="P614" s="23">
        <v>99000</v>
      </c>
      <c r="Q614" s="24">
        <f>+FACTURACION[[#This Row],[CANTIDAD]]*FACTURACION[[#This Row],[VR UNITARIO]]/1000</f>
        <v>99</v>
      </c>
      <c r="R614" s="3" t="str">
        <f>+VLOOKUP(FACTURACION[[#This Row],[NIT]],TABLACLIENTE,5,FALSE)</f>
        <v>BOGOTÁ D.C.</v>
      </c>
    </row>
    <row r="615" spans="3:18" s="11" customFormat="1" ht="11.25" customHeight="1">
      <c r="C615" s="13">
        <v>2013</v>
      </c>
      <c r="D615" s="17" t="s">
        <v>696</v>
      </c>
      <c r="E615" s="17">
        <f>MONTH(FACTURACION[[#This Row],[MES]]&amp;1)</f>
        <v>7</v>
      </c>
      <c r="F615" s="223">
        <f>DATE(FACTURACION[[#This Row],[AÑO]],FACTURACION[[#This Row],[Mes numero]],1)</f>
        <v>41456</v>
      </c>
      <c r="G615" s="159">
        <v>9797</v>
      </c>
      <c r="H615" s="20">
        <v>900175830</v>
      </c>
      <c r="I615" s="2" t="str">
        <f>+VLOOKUP(FACTURACION[[#This Row],[NIT]],TABLACLIENTE,2,FALSE)</f>
        <v xml:space="preserve">COMBUSTIBLES LIQUIDOS DE COLOMBIA S.A E.S.P  (CLC S.A E.S.P)
</v>
      </c>
      <c r="J615" s="2" t="s">
        <v>1251</v>
      </c>
      <c r="K615" s="12" t="str">
        <f>+VLOOKUP(FACTURACION[[#This Row],[REFERENCIA]],CODINV,2,FALSE)</f>
        <v>VALVULA ALIVIO INTERNA 3# EN ACERO</v>
      </c>
      <c r="L615" s="12" t="str">
        <f>IF(VLOOKUP(FACTURACION[[#This Row],[REFERENCIA]],CODINV,3,FALSE)=0,"",VLOOKUP(FACTURACION[[#This Row],[REFERENCIA]],CODINV,3,FALSE))</f>
        <v>A8436G</v>
      </c>
      <c r="M615" s="12" t="str">
        <f>+VLOOKUP(FACTURACION[[#This Row],[REFERENCIA]],CODINV,4,FALSE)</f>
        <v>VÁLVULAS Y MULTIVÁLVULAS</v>
      </c>
      <c r="N615" s="12" t="str">
        <f>+VLOOKUP(FACTURACION[[#This Row],[REFERENCIA]],CODINV,5,FALSE)</f>
        <v>REGO</v>
      </c>
      <c r="O615" s="2">
        <v>2</v>
      </c>
      <c r="P615" s="23">
        <v>769379</v>
      </c>
      <c r="Q615" s="24">
        <f>+FACTURACION[[#This Row],[CANTIDAD]]*FACTURACION[[#This Row],[VR UNITARIO]]/1000</f>
        <v>1538.758</v>
      </c>
      <c r="R615" s="3" t="str">
        <f>+VLOOKUP(FACTURACION[[#This Row],[NIT]],TABLACLIENTE,5,FALSE)</f>
        <v>BOGOTÁ D.C.</v>
      </c>
    </row>
    <row r="616" spans="3:18" s="11" customFormat="1" ht="11.25" customHeight="1">
      <c r="C616" s="13">
        <v>2013</v>
      </c>
      <c r="D616" s="17" t="s">
        <v>696</v>
      </c>
      <c r="E616" s="17">
        <f>MONTH(FACTURACION[[#This Row],[MES]]&amp;1)</f>
        <v>7</v>
      </c>
      <c r="F616" s="223">
        <f>DATE(FACTURACION[[#This Row],[AÑO]],FACTURACION[[#This Row],[Mes numero]],1)</f>
        <v>41456</v>
      </c>
      <c r="G616" s="159">
        <v>9799</v>
      </c>
      <c r="H616" s="25">
        <v>900164715</v>
      </c>
      <c r="I616" s="3" t="str">
        <f>+VLOOKUP(FACTURACION[[#This Row],[NIT]],TABLACLIENTE,2,FALSE)</f>
        <v>COMPAÑIA TRANSPORTADORA DE COLOMBIA S.A. (COTRANSCOL S.A.)</v>
      </c>
      <c r="J616" s="2" t="s">
        <v>1251</v>
      </c>
      <c r="K616" s="12" t="str">
        <f>+VLOOKUP(FACTURACION[[#This Row],[REFERENCIA]],CODINV,2,FALSE)</f>
        <v>VALVULA ALIVIO INTERNA 3# EN ACERO</v>
      </c>
      <c r="L616" s="12" t="str">
        <f>IF(VLOOKUP(FACTURACION[[#This Row],[REFERENCIA]],CODINV,3,FALSE)=0,"",VLOOKUP(FACTURACION[[#This Row],[REFERENCIA]],CODINV,3,FALSE))</f>
        <v>A8436G</v>
      </c>
      <c r="M616" s="12" t="str">
        <f>+VLOOKUP(FACTURACION[[#This Row],[REFERENCIA]],CODINV,4,FALSE)</f>
        <v>VÁLVULAS Y MULTIVÁLVULAS</v>
      </c>
      <c r="N616" s="12" t="str">
        <f>+VLOOKUP(FACTURACION[[#This Row],[REFERENCIA]],CODINV,5,FALSE)</f>
        <v>REGO</v>
      </c>
      <c r="O616" s="2">
        <v>2</v>
      </c>
      <c r="P616" s="23">
        <v>750000</v>
      </c>
      <c r="Q616" s="24">
        <f>+FACTURACION[[#This Row],[CANTIDAD]]*FACTURACION[[#This Row],[VR UNITARIO]]/1000</f>
        <v>1500</v>
      </c>
      <c r="R616" s="3" t="str">
        <f>+VLOOKUP(FACTURACION[[#This Row],[NIT]],TABLACLIENTE,5,FALSE)</f>
        <v>GIRON</v>
      </c>
    </row>
    <row r="617" spans="3:18" s="11" customFormat="1" ht="11.25" customHeight="1">
      <c r="C617" s="13">
        <v>2013</v>
      </c>
      <c r="D617" s="17" t="s">
        <v>696</v>
      </c>
      <c r="E617" s="17">
        <f>MONTH(FACTURACION[[#This Row],[MES]]&amp;1)</f>
        <v>7</v>
      </c>
      <c r="F617" s="223">
        <f>DATE(FACTURACION[[#This Row],[AÑO]],FACTURACION[[#This Row],[Mes numero]],1)</f>
        <v>41456</v>
      </c>
      <c r="G617" s="159">
        <v>9830</v>
      </c>
      <c r="H617" s="20">
        <v>860510723</v>
      </c>
      <c r="I617" s="2" t="str">
        <f>+VLOOKUP(FACTURACION[[#This Row],[NIT]],TABLACLIENTE,2,FALSE)</f>
        <v>SAENA DE COLOMBIA S.A.</v>
      </c>
      <c r="J617" s="2" t="s">
        <v>12</v>
      </c>
      <c r="K617" s="12" t="str">
        <f>+VLOOKUP(FACTURACION[[#This Row],[REFERENCIA]],CODINV,2,FALSE)</f>
        <v>VALVULA ACCION RAPIDA</v>
      </c>
      <c r="L617" s="12" t="str">
        <f>IF(VLOOKUP(FACTURACION[[#This Row],[REFERENCIA]],CODINV,3,FALSE)=0,"",VLOOKUP(FACTURACION[[#This Row],[REFERENCIA]],CODINV,3,FALSE))</f>
        <v>7901TB</v>
      </c>
      <c r="M617" s="12" t="str">
        <f>+VLOOKUP(FACTURACION[[#This Row],[REFERENCIA]],CODINV,4,FALSE)</f>
        <v>VÁLVULAS Y MULTIVÁLVULAS</v>
      </c>
      <c r="N617" s="12" t="str">
        <f>+VLOOKUP(FACTURACION[[#This Row],[REFERENCIA]],CODINV,5,FALSE)</f>
        <v>REGO</v>
      </c>
      <c r="O617" s="2">
        <v>20</v>
      </c>
      <c r="P617" s="23">
        <v>80000</v>
      </c>
      <c r="Q617" s="24">
        <f>+FACTURACION[[#This Row],[CANTIDAD]]*FACTURACION[[#This Row],[VR UNITARIO]]/1000</f>
        <v>1600</v>
      </c>
      <c r="R617" s="3" t="str">
        <f>+VLOOKUP(FACTURACION[[#This Row],[NIT]],TABLACLIENTE,5,FALSE)</f>
        <v>BOGOTÁ D.C.</v>
      </c>
    </row>
    <row r="618" spans="3:18" s="11" customFormat="1" ht="11.25" customHeight="1">
      <c r="C618" s="13">
        <v>2013</v>
      </c>
      <c r="D618" s="17" t="s">
        <v>696</v>
      </c>
      <c r="E618" s="17">
        <f>MONTH(FACTURACION[[#This Row],[MES]]&amp;1)</f>
        <v>7</v>
      </c>
      <c r="F618" s="223">
        <f>DATE(FACTURACION[[#This Row],[AÑO]],FACTURACION[[#This Row],[Mes numero]],1)</f>
        <v>41456</v>
      </c>
      <c r="G618" s="159">
        <v>9834</v>
      </c>
      <c r="H618" s="20">
        <v>900175830</v>
      </c>
      <c r="I618" s="2" t="str">
        <f>+VLOOKUP(FACTURACION[[#This Row],[NIT]],TABLACLIENTE,2,FALSE)</f>
        <v xml:space="preserve">COMBUSTIBLES LIQUIDOS DE COLOMBIA S.A E.S.P  (CLC S.A E.S.P)
</v>
      </c>
      <c r="J618" s="2" t="s">
        <v>448</v>
      </c>
      <c r="K618" s="12" t="str">
        <f>+VLOOKUP(FACTURACION[[#This Row],[REFERENCIA]],CODINV,2,FALSE)</f>
        <v>VALVULA DE GLOBO 1"</v>
      </c>
      <c r="L618" s="12" t="str">
        <f>IF(VLOOKUP(FACTURACION[[#This Row],[REFERENCIA]],CODINV,3,FALSE)=0,"",VLOOKUP(FACTURACION[[#This Row],[REFERENCIA]],CODINV,3,FALSE))</f>
        <v>A7507AP</v>
      </c>
      <c r="M618" s="12" t="str">
        <f>+VLOOKUP(FACTURACION[[#This Row],[REFERENCIA]],CODINV,4,FALSE)</f>
        <v>VÁLVULAS Y MULTIVÁLVULAS</v>
      </c>
      <c r="N618" s="12" t="str">
        <f>+VLOOKUP(FACTURACION[[#This Row],[REFERENCIA]],CODINV,5,FALSE)</f>
        <v>REGO</v>
      </c>
      <c r="O618" s="2">
        <v>1</v>
      </c>
      <c r="P618" s="23">
        <v>215000</v>
      </c>
      <c r="Q618" s="24">
        <f>+FACTURACION[[#This Row],[CANTIDAD]]*FACTURACION[[#This Row],[VR UNITARIO]]/1000</f>
        <v>215</v>
      </c>
      <c r="R618" s="3" t="str">
        <f>+VLOOKUP(FACTURACION[[#This Row],[NIT]],TABLACLIENTE,5,FALSE)</f>
        <v>BOGOTÁ D.C.</v>
      </c>
    </row>
    <row r="619" spans="3:18" s="11" customFormat="1" ht="11.25" customHeight="1">
      <c r="C619" s="13">
        <v>2013</v>
      </c>
      <c r="D619" s="17" t="s">
        <v>696</v>
      </c>
      <c r="E619" s="17">
        <f>MONTH(FACTURACION[[#This Row],[MES]]&amp;1)</f>
        <v>7</v>
      </c>
      <c r="F619" s="223">
        <f>DATE(FACTURACION[[#This Row],[AÑO]],FACTURACION[[#This Row],[Mes numero]],1)</f>
        <v>41456</v>
      </c>
      <c r="G619" s="159">
        <v>9797</v>
      </c>
      <c r="H619" s="20">
        <v>900175830</v>
      </c>
      <c r="I619" s="2" t="str">
        <f>+VLOOKUP(FACTURACION[[#This Row],[NIT]],TABLACLIENTE,2,FALSE)</f>
        <v xml:space="preserve">COMBUSTIBLES LIQUIDOS DE COLOMBIA S.A E.S.P  (CLC S.A E.S.P)
</v>
      </c>
      <c r="J619" s="2" t="s">
        <v>74</v>
      </c>
      <c r="K619" s="12" t="str">
        <f>+VLOOKUP(FACTURACION[[#This Row],[REFERENCIA]],CODINV,2,FALSE)</f>
        <v>VALVULA DE GLOBLO DE 1 1/4" NPT</v>
      </c>
      <c r="L619" s="12" t="str">
        <f>IF(VLOOKUP(FACTURACION[[#This Row],[REFERENCIA]],CODINV,3,FALSE)=0,"",VLOOKUP(FACTURACION[[#This Row],[REFERENCIA]],CODINV,3,FALSE))</f>
        <v>A7509BP</v>
      </c>
      <c r="M619" s="12" t="str">
        <f>+VLOOKUP(FACTURACION[[#This Row],[REFERENCIA]],CODINV,4,FALSE)</f>
        <v>VÁLVULAS Y MULTIVÁLVULAS</v>
      </c>
      <c r="N619" s="12" t="str">
        <f>+VLOOKUP(FACTURACION[[#This Row],[REFERENCIA]],CODINV,5,FALSE)</f>
        <v>REGO</v>
      </c>
      <c r="O619" s="2">
        <v>1</v>
      </c>
      <c r="P619" s="23">
        <v>236232</v>
      </c>
      <c r="Q619" s="24">
        <f>+FACTURACION[[#This Row],[CANTIDAD]]*FACTURACION[[#This Row],[VR UNITARIO]]/1000</f>
        <v>236.232</v>
      </c>
      <c r="R619" s="3" t="str">
        <f>+VLOOKUP(FACTURACION[[#This Row],[NIT]],TABLACLIENTE,5,FALSE)</f>
        <v>BOGOTÁ D.C.</v>
      </c>
    </row>
    <row r="620" spans="3:18" s="11" customFormat="1" ht="11.25" customHeight="1">
      <c r="C620" s="13">
        <v>2013</v>
      </c>
      <c r="D620" s="17" t="s">
        <v>696</v>
      </c>
      <c r="E620" s="17">
        <f>MONTH(FACTURACION[[#This Row],[MES]]&amp;1)</f>
        <v>7</v>
      </c>
      <c r="F620" s="223">
        <f>DATE(FACTURACION[[#This Row],[AÑO]],FACTURACION[[#This Row],[Mes numero]],1)</f>
        <v>41456</v>
      </c>
      <c r="G620" s="159">
        <v>9798</v>
      </c>
      <c r="H620" s="20">
        <v>830137252</v>
      </c>
      <c r="I620" s="2" t="str">
        <f>+VLOOKUP(FACTURACION[[#This Row],[NIT]],TABLACLIENTE,2,FALSE)</f>
        <v>SAGENCO SAS</v>
      </c>
      <c r="J620" s="2" t="s">
        <v>450</v>
      </c>
      <c r="K620" s="12" t="str">
        <f>+VLOOKUP(FACTURACION[[#This Row],[REFERENCIA]],CODINV,2,FALSE)</f>
        <v>VALVULA GLOBO SELLO ANILLO V 1 1/4" NPT</v>
      </c>
      <c r="L620" s="12" t="str">
        <f>IF(VLOOKUP(FACTURACION[[#This Row],[REFERENCIA]],CODINV,3,FALSE)=0,"",VLOOKUP(FACTURACION[[#This Row],[REFERENCIA]],CODINV,3,FALSE))</f>
        <v>A7510BP</v>
      </c>
      <c r="M620" s="12" t="str">
        <f>+VLOOKUP(FACTURACION[[#This Row],[REFERENCIA]],CODINV,4,FALSE)</f>
        <v>VÁLVULAS Y MULTIVÁLVULAS</v>
      </c>
      <c r="N620" s="12" t="str">
        <f>+VLOOKUP(FACTURACION[[#This Row],[REFERENCIA]],CODINV,5,FALSE)</f>
        <v>REGO</v>
      </c>
      <c r="O620" s="2">
        <v>1</v>
      </c>
      <c r="P620" s="23">
        <v>366000</v>
      </c>
      <c r="Q620" s="24">
        <f>+FACTURACION[[#This Row],[CANTIDAD]]*FACTURACION[[#This Row],[VR UNITARIO]]/1000</f>
        <v>366</v>
      </c>
      <c r="R620" s="3" t="str">
        <f>+VLOOKUP(FACTURACION[[#This Row],[NIT]],TABLACLIENTE,5,FALSE)</f>
        <v>BOGOTÁ D.C.</v>
      </c>
    </row>
    <row r="621" spans="3:18" s="11" customFormat="1" ht="11.25" customHeight="1">
      <c r="C621" s="13">
        <v>2013</v>
      </c>
      <c r="D621" s="17" t="s">
        <v>696</v>
      </c>
      <c r="E621" s="17">
        <f>MONTH(FACTURACION[[#This Row],[MES]]&amp;1)</f>
        <v>7</v>
      </c>
      <c r="F621" s="223">
        <f>DATE(FACTURACION[[#This Row],[AÑO]],FACTURACION[[#This Row],[Mes numero]],1)</f>
        <v>41456</v>
      </c>
      <c r="G621" s="159">
        <v>9797</v>
      </c>
      <c r="H621" s="20">
        <v>900175830</v>
      </c>
      <c r="I621" s="2" t="str">
        <f>+VLOOKUP(FACTURACION[[#This Row],[NIT]],TABLACLIENTE,2,FALSE)</f>
        <v xml:space="preserve">COMBUSTIBLES LIQUIDOS DE COLOMBIA S.A E.S.P  (CLC S.A E.S.P)
</v>
      </c>
      <c r="J621" s="2" t="s">
        <v>93</v>
      </c>
      <c r="K621" s="12" t="str">
        <f>+VLOOKUP(FACTURACION[[#This Row],[REFERENCIA]],CODINV,2,FALSE)</f>
        <v>VALVULA DE GLOBO 2"</v>
      </c>
      <c r="L621" s="12" t="str">
        <f>IF(VLOOKUP(FACTURACION[[#This Row],[REFERENCIA]],CODINV,3,FALSE)=0,"",VLOOKUP(FACTURACION[[#This Row],[REFERENCIA]],CODINV,3,FALSE))</f>
        <v>A7513AP</v>
      </c>
      <c r="M621" s="12" t="str">
        <f>+VLOOKUP(FACTURACION[[#This Row],[REFERENCIA]],CODINV,4,FALSE)</f>
        <v>VÁLVULAS Y MULTIVÁLVULAS</v>
      </c>
      <c r="N621" s="12" t="str">
        <f>+VLOOKUP(FACTURACION[[#This Row],[REFERENCIA]],CODINV,5,FALSE)</f>
        <v>REGO</v>
      </c>
      <c r="O621" s="2">
        <v>2</v>
      </c>
      <c r="P621" s="23">
        <v>347980</v>
      </c>
      <c r="Q621" s="24">
        <f>+FACTURACION[[#This Row],[CANTIDAD]]*FACTURACION[[#This Row],[VR UNITARIO]]/1000</f>
        <v>695.96</v>
      </c>
      <c r="R621" s="3" t="str">
        <f>+VLOOKUP(FACTURACION[[#This Row],[NIT]],TABLACLIENTE,5,FALSE)</f>
        <v>BOGOTÁ D.C.</v>
      </c>
    </row>
    <row r="622" spans="3:18" s="11" customFormat="1" ht="11.25" customHeight="1">
      <c r="C622" s="13">
        <v>2013</v>
      </c>
      <c r="D622" s="17" t="s">
        <v>696</v>
      </c>
      <c r="E622" s="17">
        <f>MONTH(FACTURACION[[#This Row],[MES]]&amp;1)</f>
        <v>7</v>
      </c>
      <c r="F622" s="223">
        <f>DATE(FACTURACION[[#This Row],[AÑO]],FACTURACION[[#This Row],[Mes numero]],1)</f>
        <v>41456</v>
      </c>
      <c r="G622" s="159">
        <v>9799</v>
      </c>
      <c r="H622" s="25">
        <v>900164715</v>
      </c>
      <c r="I622" s="3" t="str">
        <f>+VLOOKUP(FACTURACION[[#This Row],[NIT]],TABLACLIENTE,2,FALSE)</f>
        <v>COMPAÑIA TRANSPORTADORA DE COLOMBIA S.A. (COTRANSCOL S.A.)</v>
      </c>
      <c r="J622" s="2" t="s">
        <v>93</v>
      </c>
      <c r="K622" s="12" t="str">
        <f>+VLOOKUP(FACTURACION[[#This Row],[REFERENCIA]],CODINV,2,FALSE)</f>
        <v>VALVULA DE GLOBO 2"</v>
      </c>
      <c r="L622" s="12" t="str">
        <f>IF(VLOOKUP(FACTURACION[[#This Row],[REFERENCIA]],CODINV,3,FALSE)=0,"",VLOOKUP(FACTURACION[[#This Row],[REFERENCIA]],CODINV,3,FALSE))</f>
        <v>A7513AP</v>
      </c>
      <c r="M622" s="12" t="str">
        <f>+VLOOKUP(FACTURACION[[#This Row],[REFERENCIA]],CODINV,4,FALSE)</f>
        <v>VÁLVULAS Y MULTIVÁLVULAS</v>
      </c>
      <c r="N622" s="12" t="str">
        <f>+VLOOKUP(FACTURACION[[#This Row],[REFERENCIA]],CODINV,5,FALSE)</f>
        <v>REGO</v>
      </c>
      <c r="O622" s="2">
        <v>2</v>
      </c>
      <c r="P622" s="23">
        <v>330000</v>
      </c>
      <c r="Q622" s="24">
        <f>+FACTURACION[[#This Row],[CANTIDAD]]*FACTURACION[[#This Row],[VR UNITARIO]]/1000</f>
        <v>660</v>
      </c>
      <c r="R622" s="3" t="str">
        <f>+VLOOKUP(FACTURACION[[#This Row],[NIT]],TABLACLIENTE,5,FALSE)</f>
        <v>GIRON</v>
      </c>
    </row>
    <row r="623" spans="3:18" s="11" customFormat="1" ht="11.25" customHeight="1">
      <c r="C623" s="13">
        <v>2013</v>
      </c>
      <c r="D623" s="17" t="s">
        <v>696</v>
      </c>
      <c r="E623" s="17">
        <f>MONTH(FACTURACION[[#This Row],[MES]]&amp;1)</f>
        <v>7</v>
      </c>
      <c r="F623" s="223">
        <f>DATE(FACTURACION[[#This Row],[AÑO]],FACTURACION[[#This Row],[Mes numero]],1)</f>
        <v>41456</v>
      </c>
      <c r="G623" s="159">
        <v>9778</v>
      </c>
      <c r="H623" s="20">
        <v>860510723</v>
      </c>
      <c r="I623" s="2" t="str">
        <f>+VLOOKUP(FACTURACION[[#This Row],[NIT]],TABLACLIENTE,2,FALSE)</f>
        <v>SAENA DE COLOMBIA S.A.</v>
      </c>
      <c r="J623" s="2" t="s">
        <v>93</v>
      </c>
      <c r="K623" s="12" t="str">
        <f>+VLOOKUP(FACTURACION[[#This Row],[REFERENCIA]],CODINV,2,FALSE)</f>
        <v>VALVULA DE GLOBO 2"</v>
      </c>
      <c r="L623" s="12" t="str">
        <f>IF(VLOOKUP(FACTURACION[[#This Row],[REFERENCIA]],CODINV,3,FALSE)=0,"",VLOOKUP(FACTURACION[[#This Row],[REFERENCIA]],CODINV,3,FALSE))</f>
        <v>A7513AP</v>
      </c>
      <c r="M623" s="12" t="str">
        <f>+VLOOKUP(FACTURACION[[#This Row],[REFERENCIA]],CODINV,4,FALSE)</f>
        <v>VÁLVULAS Y MULTIVÁLVULAS</v>
      </c>
      <c r="N623" s="12" t="str">
        <f>+VLOOKUP(FACTURACION[[#This Row],[REFERENCIA]],CODINV,5,FALSE)</f>
        <v>REGO</v>
      </c>
      <c r="O623" s="2">
        <v>1</v>
      </c>
      <c r="P623" s="23">
        <v>390000</v>
      </c>
      <c r="Q623" s="24">
        <f>+FACTURACION[[#This Row],[CANTIDAD]]*FACTURACION[[#This Row],[VR UNITARIO]]/1000</f>
        <v>390</v>
      </c>
      <c r="R623" s="3" t="str">
        <f>+VLOOKUP(FACTURACION[[#This Row],[NIT]],TABLACLIENTE,5,FALSE)</f>
        <v>BOGOTÁ D.C.</v>
      </c>
    </row>
    <row r="624" spans="3:18" s="11" customFormat="1" ht="11.25" customHeight="1">
      <c r="C624" s="13">
        <v>2013</v>
      </c>
      <c r="D624" s="17" t="s">
        <v>696</v>
      </c>
      <c r="E624" s="17">
        <f>MONTH(FACTURACION[[#This Row],[MES]]&amp;1)</f>
        <v>7</v>
      </c>
      <c r="F624" s="223">
        <f>DATE(FACTURACION[[#This Row],[AÑO]],FACTURACION[[#This Row],[Mes numero]],1)</f>
        <v>41456</v>
      </c>
      <c r="G624" s="159">
        <v>9795</v>
      </c>
      <c r="H624" s="25">
        <v>890200919</v>
      </c>
      <c r="I624" s="3" t="str">
        <f>+VLOOKUP(FACTURACION[[#This Row],[NIT]],TABLACLIENTE,2,FALSE)</f>
        <v>GAS DE SANTANDER S.A. E.S.P.</v>
      </c>
      <c r="J624" s="2" t="s">
        <v>951</v>
      </c>
      <c r="K624" s="12" t="str">
        <f>+VLOOKUP(FACTURACION[[#This Row],[REFERENCIA]],CODINV,2,FALSE)</f>
        <v>VALVULA DE GLOBO 3" BRIDADA SELLO ANILLO "V"</v>
      </c>
      <c r="L624" s="12" t="str">
        <f>IF(VLOOKUP(FACTURACION[[#This Row],[REFERENCIA]],CODINV,3,FALSE)=0,"",VLOOKUP(FACTURACION[[#This Row],[REFERENCIA]],CODINV,3,FALSE))</f>
        <v>A7517FP</v>
      </c>
      <c r="M624" s="12" t="str">
        <f>+VLOOKUP(FACTURACION[[#This Row],[REFERENCIA]],CODINV,4,FALSE)</f>
        <v>VÁLVULAS Y MULTIVÁLVULAS</v>
      </c>
      <c r="N624" s="12" t="str">
        <f>+VLOOKUP(FACTURACION[[#This Row],[REFERENCIA]],CODINV,5,FALSE)</f>
        <v>REGO</v>
      </c>
      <c r="O624" s="2">
        <v>1</v>
      </c>
      <c r="P624" s="23">
        <v>3409501</v>
      </c>
      <c r="Q624" s="24">
        <f>+FACTURACION[[#This Row],[CANTIDAD]]*FACTURACION[[#This Row],[VR UNITARIO]]/1000</f>
        <v>3409.5010000000002</v>
      </c>
      <c r="R624" s="3" t="str">
        <f>+VLOOKUP(FACTURACION[[#This Row],[NIT]],TABLACLIENTE,5,FALSE)</f>
        <v>GIRON</v>
      </c>
    </row>
    <row r="625" spans="3:18" s="11" customFormat="1" ht="11.25" customHeight="1">
      <c r="C625" s="13">
        <v>2013</v>
      </c>
      <c r="D625" s="17" t="s">
        <v>696</v>
      </c>
      <c r="E625" s="17">
        <f>MONTH(FACTURACION[[#This Row],[MES]]&amp;1)</f>
        <v>7</v>
      </c>
      <c r="F625" s="223">
        <f>DATE(FACTURACION[[#This Row],[AÑO]],FACTURACION[[#This Row],[Mes numero]],1)</f>
        <v>41456</v>
      </c>
      <c r="G625" s="159">
        <v>9798</v>
      </c>
      <c r="H625" s="20">
        <v>830137252</v>
      </c>
      <c r="I625" s="2" t="str">
        <f>+VLOOKUP(FACTURACION[[#This Row],[NIT]],TABLACLIENTE,2,FALSE)</f>
        <v>SAGENCO SAS</v>
      </c>
      <c r="J625" s="2" t="s">
        <v>80</v>
      </c>
      <c r="K625" s="12" t="str">
        <f>+VLOOKUP(FACTURACION[[#This Row],[REFERENCIA]],CODINV,2,FALSE)</f>
        <v>VALVULA EXCESO DE FLUJO 1 1/4"</v>
      </c>
      <c r="L625" s="12" t="str">
        <f>IF(VLOOKUP(FACTURACION[[#This Row],[REFERENCIA]],CODINV,3,FALSE)=0,"",VLOOKUP(FACTURACION[[#This Row],[REFERENCIA]],CODINV,3,FALSE))</f>
        <v>3282C</v>
      </c>
      <c r="M625" s="12" t="str">
        <f>+VLOOKUP(FACTURACION[[#This Row],[REFERENCIA]],CODINV,4,FALSE)</f>
        <v>VÁLVULAS Y MULTIVÁLVULAS</v>
      </c>
      <c r="N625" s="12" t="str">
        <f>+VLOOKUP(FACTURACION[[#This Row],[REFERENCIA]],CODINV,5,FALSE)</f>
        <v>REGO</v>
      </c>
      <c r="O625" s="2">
        <v>2</v>
      </c>
      <c r="P625" s="23">
        <v>102000</v>
      </c>
      <c r="Q625" s="24">
        <f>+FACTURACION[[#This Row],[CANTIDAD]]*FACTURACION[[#This Row],[VR UNITARIO]]/1000</f>
        <v>204</v>
      </c>
      <c r="R625" s="3" t="str">
        <f>+VLOOKUP(FACTURACION[[#This Row],[NIT]],TABLACLIENTE,5,FALSE)</f>
        <v>BOGOTÁ D.C.</v>
      </c>
    </row>
    <row r="626" spans="3:18" s="11" customFormat="1" ht="11.25" customHeight="1">
      <c r="C626" s="13">
        <v>2013</v>
      </c>
      <c r="D626" s="17" t="s">
        <v>696</v>
      </c>
      <c r="E626" s="17">
        <f>MONTH(FACTURACION[[#This Row],[MES]]&amp;1)</f>
        <v>7</v>
      </c>
      <c r="F626" s="223">
        <f>DATE(FACTURACION[[#This Row],[AÑO]],FACTURACION[[#This Row],[Mes numero]],1)</f>
        <v>41456</v>
      </c>
      <c r="G626" s="159">
        <v>9831</v>
      </c>
      <c r="H626" s="20">
        <v>830137252</v>
      </c>
      <c r="I626" s="2" t="str">
        <f>+VLOOKUP(FACTURACION[[#This Row],[NIT]],TABLACLIENTE,2,FALSE)</f>
        <v>SAGENCO SAS</v>
      </c>
      <c r="J626" s="2" t="s">
        <v>481</v>
      </c>
      <c r="K626" s="12" t="str">
        <f>+VLOOKUP(FACTURACION[[#This Row],[REFERENCIA]],CODINV,2,FALSE)</f>
        <v>VALVULA DE EXCESO DE FLUJO 2" 100 GPM BRONCE</v>
      </c>
      <c r="L626" s="12" t="str">
        <f>IF(VLOOKUP(FACTURACION[[#This Row],[REFERENCIA]],CODINV,3,FALSE)=0,"",VLOOKUP(FACTURACION[[#This Row],[REFERENCIA]],CODINV,3,FALSE))</f>
        <v/>
      </c>
      <c r="M626" s="12" t="str">
        <f>+VLOOKUP(FACTURACION[[#This Row],[REFERENCIA]],CODINV,4,FALSE)</f>
        <v>VÁLVULAS Y MULTIVÁLVULAS</v>
      </c>
      <c r="N626" s="12" t="str">
        <f>+VLOOKUP(FACTURACION[[#This Row],[REFERENCIA]],CODINV,5,FALSE)</f>
        <v>REGO</v>
      </c>
      <c r="O626" s="2">
        <v>1</v>
      </c>
      <c r="P626" s="23">
        <v>170000</v>
      </c>
      <c r="Q626" s="24">
        <f>+FACTURACION[[#This Row],[CANTIDAD]]*FACTURACION[[#This Row],[VR UNITARIO]]/1000</f>
        <v>170</v>
      </c>
      <c r="R626" s="3" t="str">
        <f>+VLOOKUP(FACTURACION[[#This Row],[NIT]],TABLACLIENTE,5,FALSE)</f>
        <v>BOGOTÁ D.C.</v>
      </c>
    </row>
    <row r="627" spans="3:18" s="11" customFormat="1" ht="11.25" customHeight="1">
      <c r="C627" s="13">
        <v>2013</v>
      </c>
      <c r="D627" s="17" t="s">
        <v>696</v>
      </c>
      <c r="E627" s="17">
        <f>MONTH(FACTURACION[[#This Row],[MES]]&amp;1)</f>
        <v>7</v>
      </c>
      <c r="F627" s="223">
        <f>DATE(FACTURACION[[#This Row],[AÑO]],FACTURACION[[#This Row],[Mes numero]],1)</f>
        <v>41456</v>
      </c>
      <c r="G627" s="159">
        <v>9832</v>
      </c>
      <c r="H627" s="25">
        <v>830085008</v>
      </c>
      <c r="I627" s="3" t="str">
        <f>+VLOOKUP(FACTURACION[[#This Row],[NIT]],TABLACLIENTE,2,FALSE)</f>
        <v>COMBUSTIBLES UNIGAS S.A.S.</v>
      </c>
      <c r="J627" s="2" t="s">
        <v>105</v>
      </c>
      <c r="K627" s="12" t="str">
        <f>+VLOOKUP(FACTURACION[[#This Row],[REFERENCIA]],CODINV,2,FALSE)</f>
        <v>VALVULA CHECK LOOK  3/4"M X 3/4"F</v>
      </c>
      <c r="L627" s="12" t="str">
        <f>IF(VLOOKUP(FACTURACION[[#This Row],[REFERENCIA]],CODINV,3,FALSE)=0,"",VLOOKUP(FACTURACION[[#This Row],[REFERENCIA]],CODINV,3,FALSE))</f>
        <v>7572FC</v>
      </c>
      <c r="M627" s="12" t="str">
        <f>+VLOOKUP(FACTURACION[[#This Row],[REFERENCIA]],CODINV,4,FALSE)</f>
        <v>VÁLVULAS Y MULTIVÁLVULAS</v>
      </c>
      <c r="N627" s="12" t="str">
        <f>+VLOOKUP(FACTURACION[[#This Row],[REFERENCIA]],CODINV,5,FALSE)</f>
        <v>REGO</v>
      </c>
      <c r="O627" s="2">
        <v>1</v>
      </c>
      <c r="P627" s="23">
        <v>38000</v>
      </c>
      <c r="Q627" s="24">
        <f>+FACTURACION[[#This Row],[CANTIDAD]]*FACTURACION[[#This Row],[VR UNITARIO]]/1000</f>
        <v>38</v>
      </c>
      <c r="R627" s="3" t="str">
        <f>+VLOOKUP(FACTURACION[[#This Row],[NIT]],TABLACLIENTE,5,FALSE)</f>
        <v>BOGOTÁ D.C.</v>
      </c>
    </row>
    <row r="628" spans="3:18" s="11" customFormat="1" ht="11.25" customHeight="1">
      <c r="C628" s="13">
        <v>2013</v>
      </c>
      <c r="D628" s="17" t="s">
        <v>696</v>
      </c>
      <c r="E628" s="17">
        <f>MONTH(FACTURACION[[#This Row],[MES]]&amp;1)</f>
        <v>7</v>
      </c>
      <c r="F628" s="223">
        <f>DATE(FACTURACION[[#This Row],[AÑO]],FACTURACION[[#This Row],[Mes numero]],1)</f>
        <v>41456</v>
      </c>
      <c r="G628" s="159">
        <v>9776</v>
      </c>
      <c r="H628" s="20">
        <v>830137252</v>
      </c>
      <c r="I628" s="2" t="str">
        <f>+VLOOKUP(FACTURACION[[#This Row],[NIT]],TABLACLIENTE,2,FALSE)</f>
        <v>SAGENCO SAS</v>
      </c>
      <c r="J628" s="2" t="s">
        <v>163</v>
      </c>
      <c r="K628" s="12" t="str">
        <f>+VLOOKUP(FACTURACION[[#This Row],[REFERENCIA]],CODINV,2,FALSE)</f>
        <v>VALVULA DE LLENADO 1 1/4"</v>
      </c>
      <c r="L628" s="12" t="str">
        <f>IF(VLOOKUP(FACTURACION[[#This Row],[REFERENCIA]],CODINV,3,FALSE)=0,"",VLOOKUP(FACTURACION[[#This Row],[REFERENCIA]],CODINV,3,FALSE))</f>
        <v>7579</v>
      </c>
      <c r="M628" s="12" t="str">
        <f>+VLOOKUP(FACTURACION[[#This Row],[REFERENCIA]],CODINV,4,FALSE)</f>
        <v>VÁLVULAS Y MULTIVÁLVULAS</v>
      </c>
      <c r="N628" s="12" t="str">
        <f>+VLOOKUP(FACTURACION[[#This Row],[REFERENCIA]],CODINV,5,FALSE)</f>
        <v>REGO</v>
      </c>
      <c r="O628" s="2">
        <v>1</v>
      </c>
      <c r="P628" s="23">
        <v>58000</v>
      </c>
      <c r="Q628" s="24">
        <f>+FACTURACION[[#This Row],[CANTIDAD]]*FACTURACION[[#This Row],[VR UNITARIO]]/1000</f>
        <v>58</v>
      </c>
      <c r="R628" s="3" t="str">
        <f>+VLOOKUP(FACTURACION[[#This Row],[NIT]],TABLACLIENTE,5,FALSE)</f>
        <v>BOGOTÁ D.C.</v>
      </c>
    </row>
    <row r="629" spans="3:18" s="11" customFormat="1" ht="11.25" customHeight="1">
      <c r="C629" s="13">
        <v>2013</v>
      </c>
      <c r="D629" s="17" t="s">
        <v>696</v>
      </c>
      <c r="E629" s="17">
        <f>MONTH(FACTURACION[[#This Row],[MES]]&amp;1)</f>
        <v>7</v>
      </c>
      <c r="F629" s="223">
        <f>DATE(FACTURACION[[#This Row],[AÑO]],FACTURACION[[#This Row],[Mes numero]],1)</f>
        <v>41456</v>
      </c>
      <c r="G629" s="159">
        <v>9832</v>
      </c>
      <c r="H629" s="25">
        <v>830085008</v>
      </c>
      <c r="I629" s="3" t="str">
        <f>+VLOOKUP(FACTURACION[[#This Row],[NIT]],TABLACLIENTE,2,FALSE)</f>
        <v>COMBUSTIBLES UNIGAS S.A.S.</v>
      </c>
      <c r="J629" s="2" t="s">
        <v>163</v>
      </c>
      <c r="K629" s="12" t="str">
        <f>+VLOOKUP(FACTURACION[[#This Row],[REFERENCIA]],CODINV,2,FALSE)</f>
        <v>VALVULA DE LLENADO 1 1/4"</v>
      </c>
      <c r="L629" s="12" t="str">
        <f>IF(VLOOKUP(FACTURACION[[#This Row],[REFERENCIA]],CODINV,3,FALSE)=0,"",VLOOKUP(FACTURACION[[#This Row],[REFERENCIA]],CODINV,3,FALSE))</f>
        <v>7579</v>
      </c>
      <c r="M629" s="12" t="str">
        <f>+VLOOKUP(FACTURACION[[#This Row],[REFERENCIA]],CODINV,4,FALSE)</f>
        <v>VÁLVULAS Y MULTIVÁLVULAS</v>
      </c>
      <c r="N629" s="12" t="str">
        <f>+VLOOKUP(FACTURACION[[#This Row],[REFERENCIA]],CODINV,5,FALSE)</f>
        <v>REGO</v>
      </c>
      <c r="O629" s="2">
        <v>4</v>
      </c>
      <c r="P629" s="23">
        <v>53000</v>
      </c>
      <c r="Q629" s="24">
        <f>+FACTURACION[[#This Row],[CANTIDAD]]*FACTURACION[[#This Row],[VR UNITARIO]]/1000</f>
        <v>212</v>
      </c>
      <c r="R629" s="3" t="str">
        <f>+VLOOKUP(FACTURACION[[#This Row],[NIT]],TABLACLIENTE,5,FALSE)</f>
        <v>BOGOTÁ D.C.</v>
      </c>
    </row>
    <row r="630" spans="3:18" s="11" customFormat="1" ht="11.25" customHeight="1">
      <c r="C630" s="13">
        <v>2013</v>
      </c>
      <c r="D630" s="17" t="s">
        <v>696</v>
      </c>
      <c r="E630" s="17">
        <f>MONTH(FACTURACION[[#This Row],[MES]]&amp;1)</f>
        <v>7</v>
      </c>
      <c r="F630" s="223">
        <f>DATE(FACTURACION[[#This Row],[AÑO]],FACTURACION[[#This Row],[Mes numero]],1)</f>
        <v>41456</v>
      </c>
      <c r="G630" s="159">
        <v>9778</v>
      </c>
      <c r="H630" s="20">
        <v>860510723</v>
      </c>
      <c r="I630" s="2" t="str">
        <f>+VLOOKUP(FACTURACION[[#This Row],[NIT]],TABLACLIENTE,2,FALSE)</f>
        <v>SAENA DE COLOMBIA S.A.</v>
      </c>
      <c r="J630" s="2" t="s">
        <v>432</v>
      </c>
      <c r="K630" s="12" t="str">
        <f>+VLOOKUP(FACTURACION[[#This Row],[REFERENCIA]],CODINV,2,FALSE)</f>
        <v>VALVULA DE CHEQUE 2" TIPO COPA</v>
      </c>
      <c r="L630" s="12" t="str">
        <f>IF(VLOOKUP(FACTURACION[[#This Row],[REFERENCIA]],CODINV,3,FALSE)=0,"",VLOOKUP(FACTURACION[[#This Row],[REFERENCIA]],CODINV,3,FALSE))</f>
        <v>A3186</v>
      </c>
      <c r="M630" s="12" t="str">
        <f>+VLOOKUP(FACTURACION[[#This Row],[REFERENCIA]],CODINV,4,FALSE)</f>
        <v>VÁLVULAS Y MULTIVÁLVULAS</v>
      </c>
      <c r="N630" s="12" t="str">
        <f>+VLOOKUP(FACTURACION[[#This Row],[REFERENCIA]],CODINV,5,FALSE)</f>
        <v>REGO</v>
      </c>
      <c r="O630" s="2">
        <v>1</v>
      </c>
      <c r="P630" s="23">
        <v>240000</v>
      </c>
      <c r="Q630" s="24">
        <f>+FACTURACION[[#This Row],[CANTIDAD]]*FACTURACION[[#This Row],[VR UNITARIO]]/1000</f>
        <v>240</v>
      </c>
      <c r="R630" s="3" t="str">
        <f>+VLOOKUP(FACTURACION[[#This Row],[NIT]],TABLACLIENTE,5,FALSE)</f>
        <v>BOGOTÁ D.C.</v>
      </c>
    </row>
    <row r="631" spans="3:18" s="11" customFormat="1" ht="11.25" customHeight="1">
      <c r="C631" s="13">
        <v>2013</v>
      </c>
      <c r="D631" s="17" t="s">
        <v>696</v>
      </c>
      <c r="E631" s="17">
        <f>MONTH(FACTURACION[[#This Row],[MES]]&amp;1)</f>
        <v>7</v>
      </c>
      <c r="F631" s="223">
        <f>DATE(FACTURACION[[#This Row],[AÑO]],FACTURACION[[#This Row],[Mes numero]],1)</f>
        <v>41456</v>
      </c>
      <c r="G631" s="159">
        <v>9778</v>
      </c>
      <c r="H631" s="20">
        <v>860510723</v>
      </c>
      <c r="I631" s="2" t="str">
        <f>+VLOOKUP(FACTURACION[[#This Row],[NIT]],TABLACLIENTE,2,FALSE)</f>
        <v>SAENA DE COLOMBIA S.A.</v>
      </c>
      <c r="J631" s="2" t="s">
        <v>182</v>
      </c>
      <c r="K631" s="12" t="str">
        <f>+VLOOKUP(FACTURACION[[#This Row],[REFERENCIA]],CODINV,2,FALSE)</f>
        <v>VALVULA DE EXCESO DE FLUJO 1 1/4"</v>
      </c>
      <c r="L631" s="12" t="str">
        <f>IF(VLOOKUP(FACTURACION[[#This Row],[REFERENCIA]],CODINV,3,FALSE)=0,"",VLOOKUP(FACTURACION[[#This Row],[REFERENCIA]],CODINV,3,FALSE))</f>
        <v>A3282C</v>
      </c>
      <c r="M631" s="12" t="str">
        <f>+VLOOKUP(FACTURACION[[#This Row],[REFERENCIA]],CODINV,4,FALSE)</f>
        <v>VÁLVULAS Y MULTIVÁLVULAS</v>
      </c>
      <c r="N631" s="12" t="str">
        <f>+VLOOKUP(FACTURACION[[#This Row],[REFERENCIA]],CODINV,5,FALSE)</f>
        <v>REGO</v>
      </c>
      <c r="O631" s="2">
        <v>1</v>
      </c>
      <c r="P631" s="23">
        <v>95600</v>
      </c>
      <c r="Q631" s="24">
        <f>+FACTURACION[[#This Row],[CANTIDAD]]*FACTURACION[[#This Row],[VR UNITARIO]]/1000</f>
        <v>95.6</v>
      </c>
      <c r="R631" s="3" t="str">
        <f>+VLOOKUP(FACTURACION[[#This Row],[NIT]],TABLACLIENTE,5,FALSE)</f>
        <v>BOGOTÁ D.C.</v>
      </c>
    </row>
    <row r="632" spans="3:18" s="11" customFormat="1" ht="11.25" customHeight="1">
      <c r="C632" s="13">
        <v>2013</v>
      </c>
      <c r="D632" s="17" t="s">
        <v>696</v>
      </c>
      <c r="E632" s="17">
        <f>MONTH(FACTURACION[[#This Row],[MES]]&amp;1)</f>
        <v>7</v>
      </c>
      <c r="F632" s="223">
        <f>DATE(FACTURACION[[#This Row],[AÑO]],FACTURACION[[#This Row],[Mes numero]],1)</f>
        <v>41456</v>
      </c>
      <c r="G632" s="159">
        <v>9778</v>
      </c>
      <c r="H632" s="20">
        <v>860510723</v>
      </c>
      <c r="I632" s="2" t="str">
        <f>+VLOOKUP(FACTURACION[[#This Row],[NIT]],TABLACLIENTE,2,FALSE)</f>
        <v>SAENA DE COLOMBIA S.A.</v>
      </c>
      <c r="J632" s="2" t="s">
        <v>92</v>
      </c>
      <c r="K632" s="12" t="str">
        <f>+VLOOKUP(FACTURACION[[#This Row],[REFERENCIA]],CODINV,2,FALSE)</f>
        <v>VALVULA DE EXCESO DE FLUJO 2"</v>
      </c>
      <c r="L632" s="12" t="str">
        <f>IF(VLOOKUP(FACTURACION[[#This Row],[REFERENCIA]],CODINV,3,FALSE)=0,"",VLOOKUP(FACTURACION[[#This Row],[REFERENCIA]],CODINV,3,FALSE))</f>
        <v>A3292C</v>
      </c>
      <c r="M632" s="12" t="str">
        <f>+VLOOKUP(FACTURACION[[#This Row],[REFERENCIA]],CODINV,4,FALSE)</f>
        <v>VÁLVULAS Y MULTIVÁLVULAS</v>
      </c>
      <c r="N632" s="12" t="str">
        <f>+VLOOKUP(FACTURACION[[#This Row],[REFERENCIA]],CODINV,5,FALSE)</f>
        <v>REGO</v>
      </c>
      <c r="O632" s="2">
        <v>3</v>
      </c>
      <c r="P632" s="23">
        <v>135000</v>
      </c>
      <c r="Q632" s="24">
        <f>+FACTURACION[[#This Row],[CANTIDAD]]*FACTURACION[[#This Row],[VR UNITARIO]]/1000</f>
        <v>405</v>
      </c>
      <c r="R632" s="3" t="str">
        <f>+VLOOKUP(FACTURACION[[#This Row],[NIT]],TABLACLIENTE,5,FALSE)</f>
        <v>BOGOTÁ D.C.</v>
      </c>
    </row>
    <row r="633" spans="3:18" s="11" customFormat="1" ht="11.25" customHeight="1">
      <c r="C633" s="13">
        <v>2013</v>
      </c>
      <c r="D633" s="17" t="s">
        <v>696</v>
      </c>
      <c r="E633" s="17">
        <f>MONTH(FACTURACION[[#This Row],[MES]]&amp;1)</f>
        <v>7</v>
      </c>
      <c r="F633" s="223">
        <f>DATE(FACTURACION[[#This Row],[AÑO]],FACTURACION[[#This Row],[Mes numero]],1)</f>
        <v>41456</v>
      </c>
      <c r="G633" s="159">
        <v>9817</v>
      </c>
      <c r="H633" s="20">
        <v>860510723</v>
      </c>
      <c r="I633" s="2" t="str">
        <f>+VLOOKUP(FACTURACION[[#This Row],[NIT]],TABLACLIENTE,2,FALSE)</f>
        <v>SAENA DE COLOMBIA S.A.</v>
      </c>
      <c r="J633" s="2" t="s">
        <v>945</v>
      </c>
      <c r="K633" s="12" t="str">
        <f>+VLOOKUP(FACTURACION[[#This Row],[REFERENCIA]],CODINV,2,FALSE)</f>
        <v>VALVULA DE EXCESO DE FLUJO PARA BRIDA 2"</v>
      </c>
      <c r="L633" s="12" t="str">
        <f>IF(VLOOKUP(FACTURACION[[#This Row],[REFERENCIA]],CODINV,3,FALSE)=0,"",VLOOKUP(FACTURACION[[#This Row],[REFERENCIA]],CODINV,3,FALSE))</f>
        <v>A3500P4</v>
      </c>
      <c r="M633" s="12" t="str">
        <f>+VLOOKUP(FACTURACION[[#This Row],[REFERENCIA]],CODINV,4,FALSE)</f>
        <v>VÁLVULAS Y MULTIVÁLVULAS</v>
      </c>
      <c r="N633" s="12" t="str">
        <f>+VLOOKUP(FACTURACION[[#This Row],[REFERENCIA]],CODINV,5,FALSE)</f>
        <v>REGO</v>
      </c>
      <c r="O633" s="2">
        <v>2</v>
      </c>
      <c r="P633" s="23">
        <v>380000</v>
      </c>
      <c r="Q633" s="24">
        <f>+FACTURACION[[#This Row],[CANTIDAD]]*FACTURACION[[#This Row],[VR UNITARIO]]/1000</f>
        <v>760</v>
      </c>
      <c r="R633" s="3" t="str">
        <f>+VLOOKUP(FACTURACION[[#This Row],[NIT]],TABLACLIENTE,5,FALSE)</f>
        <v>BOGOTÁ D.C.</v>
      </c>
    </row>
    <row r="634" spans="3:18" s="11" customFormat="1" ht="11.25" customHeight="1">
      <c r="C634" s="13">
        <v>2013</v>
      </c>
      <c r="D634" s="17" t="s">
        <v>696</v>
      </c>
      <c r="E634" s="17">
        <f>MONTH(FACTURACION[[#This Row],[MES]]&amp;1)</f>
        <v>7</v>
      </c>
      <c r="F634" s="223">
        <f>DATE(FACTURACION[[#This Row],[AÑO]],FACTURACION[[#This Row],[Mes numero]],1)</f>
        <v>41456</v>
      </c>
      <c r="G634" s="159">
        <v>9797</v>
      </c>
      <c r="H634" s="20">
        <v>900175830</v>
      </c>
      <c r="I634" s="2" t="str">
        <f>+VLOOKUP(FACTURACION[[#This Row],[NIT]],TABLACLIENTE,2,FALSE)</f>
        <v xml:space="preserve">COMBUSTIBLES LIQUIDOS DE COLOMBIA S.A E.S.P  (CLC S.A E.S.P)
</v>
      </c>
      <c r="J634" s="2" t="s">
        <v>1267</v>
      </c>
      <c r="K634" s="12" t="str">
        <f>+VLOOKUP(FACTURACION[[#This Row],[REFERENCIA]],CODINV,2,FALSE)</f>
        <v>VALVULA DE XCESO DE FLUJO 3 150 GPM</v>
      </c>
      <c r="L634" s="12" t="str">
        <f>IF(VLOOKUP(FACTURACION[[#This Row],[REFERENCIA]],CODINV,3,FALSE)=0,"",VLOOKUP(FACTURACION[[#This Row],[REFERENCIA]],CODINV,3,FALSE))</f>
        <v>A7875</v>
      </c>
      <c r="M634" s="12" t="str">
        <f>+VLOOKUP(FACTURACION[[#This Row],[REFERENCIA]],CODINV,4,FALSE)</f>
        <v>VÁLVULAS Y MULTIVÁLVULAS</v>
      </c>
      <c r="N634" s="12" t="str">
        <f>+VLOOKUP(FACTURACION[[#This Row],[REFERENCIA]],CODINV,5,FALSE)</f>
        <v>REGO</v>
      </c>
      <c r="O634" s="2">
        <v>2</v>
      </c>
      <c r="P634" s="23">
        <v>529948</v>
      </c>
      <c r="Q634" s="24">
        <f>+FACTURACION[[#This Row],[CANTIDAD]]*FACTURACION[[#This Row],[VR UNITARIO]]/1000</f>
        <v>1059.896</v>
      </c>
      <c r="R634" s="3" t="str">
        <f>+VLOOKUP(FACTURACION[[#This Row],[NIT]],TABLACLIENTE,5,FALSE)</f>
        <v>BOGOTÁ D.C.</v>
      </c>
    </row>
    <row r="635" spans="3:18" s="11" customFormat="1" ht="11.25" customHeight="1">
      <c r="C635" s="13">
        <v>2013</v>
      </c>
      <c r="D635" s="17" t="s">
        <v>696</v>
      </c>
      <c r="E635" s="17">
        <f>MONTH(FACTURACION[[#This Row],[MES]]&amp;1)</f>
        <v>7</v>
      </c>
      <c r="F635" s="223">
        <f>DATE(FACTURACION[[#This Row],[AÑO]],FACTURACION[[#This Row],[Mes numero]],1)</f>
        <v>41456</v>
      </c>
      <c r="G635" s="159">
        <v>9793</v>
      </c>
      <c r="H635" s="20">
        <v>890310688</v>
      </c>
      <c r="I635" s="2" t="str">
        <f>+VLOOKUP(FACTURACION[[#This Row],[NIT]],TABLACLIENTE,2,FALSE)</f>
        <v>COLGAS DE OCCIDENTE S.A. E.S.P.</v>
      </c>
      <c r="J635" s="2" t="s">
        <v>329</v>
      </c>
      <c r="K635" s="12" t="str">
        <f>+VLOOKUP(FACTURACION[[#This Row],[REFERENCIA]],CODINV,2,FALSE)</f>
        <v>VALVULA EXCESO DE FLUJO 3</v>
      </c>
      <c r="L635" s="12" t="str">
        <f>IF(VLOOKUP(FACTURACION[[#This Row],[REFERENCIA]],CODINV,3,FALSE)=0,"",VLOOKUP(FACTURACION[[#This Row],[REFERENCIA]],CODINV,3,FALSE))</f>
        <v>A7539VF6F</v>
      </c>
      <c r="M635" s="12" t="str">
        <f>+VLOOKUP(FACTURACION[[#This Row],[REFERENCIA]],CODINV,4,FALSE)</f>
        <v>VÁLVULAS Y MULTIVÁLVULAS</v>
      </c>
      <c r="N635" s="12" t="str">
        <f>+VLOOKUP(FACTURACION[[#This Row],[REFERENCIA]],CODINV,5,FALSE)</f>
        <v>REGO</v>
      </c>
      <c r="O635" s="2">
        <v>2</v>
      </c>
      <c r="P635" s="23">
        <v>826459</v>
      </c>
      <c r="Q635" s="24">
        <f>+FACTURACION[[#This Row],[CANTIDAD]]*FACTURACION[[#This Row],[VR UNITARIO]]/1000</f>
        <v>1652.9179999999999</v>
      </c>
      <c r="R635" s="3" t="str">
        <f>+VLOOKUP(FACTURACION[[#This Row],[NIT]],TABLACLIENTE,5,FALSE)</f>
        <v>CALI</v>
      </c>
    </row>
    <row r="636" spans="3:18" s="11" customFormat="1" ht="11.25" customHeight="1">
      <c r="C636" s="13">
        <v>2013</v>
      </c>
      <c r="D636" s="17" t="s">
        <v>696</v>
      </c>
      <c r="E636" s="17">
        <f>MONTH(FACTURACION[[#This Row],[MES]]&amp;1)</f>
        <v>7</v>
      </c>
      <c r="F636" s="223">
        <f>DATE(FACTURACION[[#This Row],[AÑO]],FACTURACION[[#This Row],[Mes numero]],1)</f>
        <v>41456</v>
      </c>
      <c r="G636" s="159">
        <v>9796</v>
      </c>
      <c r="H636" s="20">
        <v>800074033</v>
      </c>
      <c r="I636" s="2" t="str">
        <f>+VLOOKUP(FACTURACION[[#This Row],[NIT]],TABLACLIENTE,2,FALSE)</f>
        <v>COMPAÑIAS ASOCIADAS DE GAS S.A. E.S.P (ASOGAS SA ESP)</v>
      </c>
      <c r="J636" s="2" t="s">
        <v>329</v>
      </c>
      <c r="K636" s="12" t="str">
        <f>+VLOOKUP(FACTURACION[[#This Row],[REFERENCIA]],CODINV,2,FALSE)</f>
        <v>VALVULA EXCESO DE FLUJO 3</v>
      </c>
      <c r="L636" s="12" t="str">
        <f>IF(VLOOKUP(FACTURACION[[#This Row],[REFERENCIA]],CODINV,3,FALSE)=0,"",VLOOKUP(FACTURACION[[#This Row],[REFERENCIA]],CODINV,3,FALSE))</f>
        <v>A7539VF6F</v>
      </c>
      <c r="M636" s="12" t="str">
        <f>+VLOOKUP(FACTURACION[[#This Row],[REFERENCIA]],CODINV,4,FALSE)</f>
        <v>VÁLVULAS Y MULTIVÁLVULAS</v>
      </c>
      <c r="N636" s="12" t="str">
        <f>+VLOOKUP(FACTURACION[[#This Row],[REFERENCIA]],CODINV,5,FALSE)</f>
        <v>REGO</v>
      </c>
      <c r="O636" s="2">
        <v>7</v>
      </c>
      <c r="P636" s="23">
        <v>808320</v>
      </c>
      <c r="Q636" s="24">
        <f>+FACTURACION[[#This Row],[CANTIDAD]]*FACTURACION[[#This Row],[VR UNITARIO]]/1000</f>
        <v>5658.24</v>
      </c>
      <c r="R636" s="3" t="str">
        <f>+VLOOKUP(FACTURACION[[#This Row],[NIT]],TABLACLIENTE,5,FALSE)</f>
        <v>MOSQUERA</v>
      </c>
    </row>
    <row r="637" spans="3:18" s="11" customFormat="1" ht="11.25" customHeight="1">
      <c r="C637" s="13">
        <v>2013</v>
      </c>
      <c r="D637" s="17" t="s">
        <v>696</v>
      </c>
      <c r="E637" s="17">
        <f>MONTH(FACTURACION[[#This Row],[MES]]&amp;1)</f>
        <v>7</v>
      </c>
      <c r="F637" s="223">
        <f>DATE(FACTURACION[[#This Row],[AÑO]],FACTURACION[[#This Row],[Mes numero]],1)</f>
        <v>41456</v>
      </c>
      <c r="G637" s="159">
        <v>9797</v>
      </c>
      <c r="H637" s="20">
        <v>900175830</v>
      </c>
      <c r="I637" s="2" t="str">
        <f>+VLOOKUP(FACTURACION[[#This Row],[NIT]],TABLACLIENTE,2,FALSE)</f>
        <v xml:space="preserve">COMBUSTIBLES LIQUIDOS DE COLOMBIA S.A E.S.P  (CLC S.A E.S.P)
</v>
      </c>
      <c r="J637" s="2" t="s">
        <v>236</v>
      </c>
      <c r="K637" s="12" t="str">
        <f>+VLOOKUP(FACTURACION[[#This Row],[REFERENCIA]],CODINV,2,FALSE)</f>
        <v>ADAPTADOR 1 3/4"ACME X 1 1/4" NPT BRONCE</v>
      </c>
      <c r="L637" s="12" t="str">
        <f>IF(VLOOKUP(FACTURACION[[#This Row],[REFERENCIA]],CODINV,3,FALSE)=0,"",VLOOKUP(FACTURACION[[#This Row],[REFERENCIA]],CODINV,3,FALSE))</f>
        <v>5765F</v>
      </c>
      <c r="M637" s="12" t="str">
        <f>+VLOOKUP(FACTURACION[[#This Row],[REFERENCIA]],CODINV,4,FALSE)</f>
        <v>REPUESTOS Y ACCESORIOS</v>
      </c>
      <c r="N637" s="12" t="str">
        <f>+VLOOKUP(FACTURACION[[#This Row],[REFERENCIA]],CODINV,5,FALSE)</f>
        <v>REGO</v>
      </c>
      <c r="O637" s="2">
        <v>1</v>
      </c>
      <c r="P637" s="23">
        <v>25533</v>
      </c>
      <c r="Q637" s="24">
        <f>+FACTURACION[[#This Row],[CANTIDAD]]*FACTURACION[[#This Row],[VR UNITARIO]]/1000</f>
        <v>25.533000000000001</v>
      </c>
      <c r="R637" s="3" t="str">
        <f>+VLOOKUP(FACTURACION[[#This Row],[NIT]],TABLACLIENTE,5,FALSE)</f>
        <v>BOGOTÁ D.C.</v>
      </c>
    </row>
    <row r="638" spans="3:18" s="11" customFormat="1" ht="11.25" customHeight="1">
      <c r="C638" s="13">
        <v>2013</v>
      </c>
      <c r="D638" s="17" t="s">
        <v>696</v>
      </c>
      <c r="E638" s="17">
        <f>MONTH(FACTURACION[[#This Row],[MES]]&amp;1)</f>
        <v>7</v>
      </c>
      <c r="F638" s="223">
        <f>DATE(FACTURACION[[#This Row],[AÑO]],FACTURACION[[#This Row],[Mes numero]],1)</f>
        <v>41456</v>
      </c>
      <c r="G638" s="159">
        <v>9797</v>
      </c>
      <c r="H638" s="20">
        <v>900175830</v>
      </c>
      <c r="I638" s="2" t="str">
        <f>+VLOOKUP(FACTURACION[[#This Row],[NIT]],TABLACLIENTE,2,FALSE)</f>
        <v xml:space="preserve">COMBUSTIBLES LIQUIDOS DE COLOMBIA S.A E.S.P  (CLC S.A E.S.P)
</v>
      </c>
      <c r="J638" s="2" t="s">
        <v>341</v>
      </c>
      <c r="K638" s="12" t="str">
        <f>+VLOOKUP(FACTURACION[[#This Row],[REFERENCIA]],CODINV,2,FALSE)</f>
        <v>ADAPTADOR 2" X2 1/4" AC MACHO</v>
      </c>
      <c r="L638" s="12" t="str">
        <f>IF(VLOOKUP(FACTURACION[[#This Row],[REFERENCIA]],CODINV,3,FALSE)=0,"",VLOOKUP(FACTURACION[[#This Row],[REFERENCIA]],CODINV,3,FALSE))</f>
        <v>5767H</v>
      </c>
      <c r="M638" s="12" t="str">
        <f>+VLOOKUP(FACTURACION[[#This Row],[REFERENCIA]],CODINV,4,FALSE)</f>
        <v>REPUESTOS Y ACCESORIOS</v>
      </c>
      <c r="N638" s="12" t="str">
        <f>+VLOOKUP(FACTURACION[[#This Row],[REFERENCIA]],CODINV,5,FALSE)</f>
        <v>REGO</v>
      </c>
      <c r="O638" s="2">
        <v>2</v>
      </c>
      <c r="P638" s="23">
        <v>111728</v>
      </c>
      <c r="Q638" s="24">
        <f>+FACTURACION[[#This Row],[CANTIDAD]]*FACTURACION[[#This Row],[VR UNITARIO]]/1000</f>
        <v>223.45599999999999</v>
      </c>
      <c r="R638" s="3" t="str">
        <f>+VLOOKUP(FACTURACION[[#This Row],[NIT]],TABLACLIENTE,5,FALSE)</f>
        <v>BOGOTÁ D.C.</v>
      </c>
    </row>
    <row r="639" spans="3:18" s="11" customFormat="1" ht="11.25" customHeight="1">
      <c r="C639" s="13">
        <v>2013</v>
      </c>
      <c r="D639" s="17" t="s">
        <v>696</v>
      </c>
      <c r="E639" s="17">
        <f>MONTH(FACTURACION[[#This Row],[MES]]&amp;1)</f>
        <v>7</v>
      </c>
      <c r="F639" s="223">
        <f>DATE(FACTURACION[[#This Row],[AÑO]],FACTURACION[[#This Row],[Mes numero]],1)</f>
        <v>41456</v>
      </c>
      <c r="G639" s="159">
        <v>9831</v>
      </c>
      <c r="H639" s="20">
        <v>830137252</v>
      </c>
      <c r="I639" s="2" t="str">
        <f>+VLOOKUP(FACTURACION[[#This Row],[NIT]],TABLACLIENTE,2,FALSE)</f>
        <v>SAGENCO SAS</v>
      </c>
      <c r="J639" s="2" t="s">
        <v>415</v>
      </c>
      <c r="K639" s="12" t="str">
        <f>+VLOOKUP(FACTURACION[[#This Row],[REFERENCIA]],CODINV,2,FALSE)</f>
        <v>ADAPTADOR VALVULA ALIVIO 2" 7534</v>
      </c>
      <c r="L639" s="12" t="str">
        <f>IF(VLOOKUP(FACTURACION[[#This Row],[REFERENCIA]],CODINV,3,FALSE)=0,"",VLOOKUP(FACTURACION[[#This Row],[REFERENCIA]],CODINV,3,FALSE))</f>
        <v>7534-20</v>
      </c>
      <c r="M639" s="12" t="str">
        <f>+VLOOKUP(FACTURACION[[#This Row],[REFERENCIA]],CODINV,4,FALSE)</f>
        <v>REPUESTOS Y ACCESORIOS</v>
      </c>
      <c r="N639" s="12" t="str">
        <f>+VLOOKUP(FACTURACION[[#This Row],[REFERENCIA]],CODINV,5,FALSE)</f>
        <v>REGO</v>
      </c>
      <c r="O639" s="2">
        <v>3</v>
      </c>
      <c r="P639" s="23">
        <v>150000</v>
      </c>
      <c r="Q639" s="24">
        <f>+FACTURACION[[#This Row],[CANTIDAD]]*FACTURACION[[#This Row],[VR UNITARIO]]/1000</f>
        <v>450</v>
      </c>
      <c r="R639" s="3" t="str">
        <f>+VLOOKUP(FACTURACION[[#This Row],[NIT]],TABLACLIENTE,5,FALSE)</f>
        <v>BOGOTÁ D.C.</v>
      </c>
    </row>
    <row r="640" spans="3:18" s="11" customFormat="1" ht="11.25" customHeight="1">
      <c r="C640" s="13">
        <v>2013</v>
      </c>
      <c r="D640" s="17" t="s">
        <v>696</v>
      </c>
      <c r="E640" s="17">
        <f>MONTH(FACTURACION[[#This Row],[MES]]&amp;1)</f>
        <v>7</v>
      </c>
      <c r="F640" s="223">
        <f>DATE(FACTURACION[[#This Row],[AÑO]],FACTURACION[[#This Row],[Mes numero]],1)</f>
        <v>41456</v>
      </c>
      <c r="G640" s="159">
        <v>9799</v>
      </c>
      <c r="H640" s="25">
        <v>900164715</v>
      </c>
      <c r="I640" s="3" t="str">
        <f>+VLOOKUP(FACTURACION[[#This Row],[NIT]],TABLACLIENTE,2,FALSE)</f>
        <v>COMPAÑIA TRANSPORTADORA DE COLOMBIA S.A. (COTRANSCOL S.A.)</v>
      </c>
      <c r="J640" s="2" t="s">
        <v>196</v>
      </c>
      <c r="K640" s="12" t="str">
        <f>+VLOOKUP(FACTURACION[[#This Row],[REFERENCIA]],CODINV,2,FALSE)</f>
        <v>VALVULA DE VENTEO 1/4"</v>
      </c>
      <c r="L640" s="12" t="str">
        <f>IF(VLOOKUP(FACTURACION[[#This Row],[REFERENCIA]],CODINV,3,FALSE)=0,"",VLOOKUP(FACTURACION[[#This Row],[REFERENCIA]],CODINV,3,FALSE))</f>
        <v>3165C</v>
      </c>
      <c r="M640" s="12" t="str">
        <f>+VLOOKUP(FACTURACION[[#This Row],[REFERENCIA]],CODINV,4,FALSE)</f>
        <v>VÁLVULAS Y MULTIVÁLVULAS</v>
      </c>
      <c r="N640" s="12" t="str">
        <f>+VLOOKUP(FACTURACION[[#This Row],[REFERENCIA]],CODINV,5,FALSE)</f>
        <v>REGO</v>
      </c>
      <c r="O640" s="2">
        <v>6</v>
      </c>
      <c r="P640" s="23">
        <v>3800</v>
      </c>
      <c r="Q640" s="24">
        <f>+FACTURACION[[#This Row],[CANTIDAD]]*FACTURACION[[#This Row],[VR UNITARIO]]/1000</f>
        <v>22.8</v>
      </c>
      <c r="R640" s="3" t="str">
        <f>+VLOOKUP(FACTURACION[[#This Row],[NIT]],TABLACLIENTE,5,FALSE)</f>
        <v>GIRON</v>
      </c>
    </row>
    <row r="641" spans="3:18" s="11" customFormat="1" ht="11.25" customHeight="1">
      <c r="C641" s="13">
        <v>2013</v>
      </c>
      <c r="D641" s="17" t="s">
        <v>696</v>
      </c>
      <c r="E641" s="17">
        <f>MONTH(FACTURACION[[#This Row],[MES]]&amp;1)</f>
        <v>7</v>
      </c>
      <c r="F641" s="223">
        <f>DATE(FACTURACION[[#This Row],[AÑO]],FACTURACION[[#This Row],[Mes numero]],1)</f>
        <v>41456</v>
      </c>
      <c r="G641" s="159">
        <v>9822</v>
      </c>
      <c r="H641" s="25">
        <v>830085008</v>
      </c>
      <c r="I641" s="3" t="str">
        <f>+VLOOKUP(FACTURACION[[#This Row],[NIT]],TABLACLIENTE,2,FALSE)</f>
        <v>COMBUSTIBLES UNIGAS S.A.S.</v>
      </c>
      <c r="J641" s="2" t="s">
        <v>221</v>
      </c>
      <c r="K641" s="12" t="str">
        <f>+VLOOKUP(FACTURACION[[#This Row],[REFERENCIA]],CODINV,2,FALSE)</f>
        <v>VALVULA ESV 1 1/4"</v>
      </c>
      <c r="L641" s="12" t="str">
        <f>IF(VLOOKUP(FACTURACION[[#This Row],[REFERENCIA]],CODINV,3,FALSE)=0,"",VLOOKUP(FACTURACION[[#This Row],[REFERENCIA]],CODINV,3,FALSE))</f>
        <v>6010</v>
      </c>
      <c r="M641" s="12" t="str">
        <f>+VLOOKUP(FACTURACION[[#This Row],[REFERENCIA]],CODINV,4,FALSE)</f>
        <v>VÁLVULAS Y MULTIVÁLVULAS</v>
      </c>
      <c r="N641" s="12" t="str">
        <f>+VLOOKUP(FACTURACION[[#This Row],[REFERENCIA]],CODINV,5,FALSE)</f>
        <v>REGO</v>
      </c>
      <c r="O641" s="2">
        <v>2</v>
      </c>
      <c r="P641" s="23">
        <v>650000</v>
      </c>
      <c r="Q641" s="24">
        <f>+FACTURACION[[#This Row],[CANTIDAD]]*FACTURACION[[#This Row],[VR UNITARIO]]/1000</f>
        <v>1300</v>
      </c>
      <c r="R641" s="3" t="str">
        <f>+VLOOKUP(FACTURACION[[#This Row],[NIT]],TABLACLIENTE,5,FALSE)</f>
        <v>BOGOTÁ D.C.</v>
      </c>
    </row>
    <row r="642" spans="3:18" s="11" customFormat="1" ht="11.25" customHeight="1">
      <c r="C642" s="13">
        <v>2013</v>
      </c>
      <c r="D642" s="17" t="s">
        <v>696</v>
      </c>
      <c r="E642" s="17">
        <f>MONTH(FACTURACION[[#This Row],[MES]]&amp;1)</f>
        <v>7</v>
      </c>
      <c r="F642" s="223">
        <f>DATE(FACTURACION[[#This Row],[AÑO]],FACTURACION[[#This Row],[Mes numero]],1)</f>
        <v>41456</v>
      </c>
      <c r="G642" s="159">
        <v>9797</v>
      </c>
      <c r="H642" s="20">
        <v>900175830</v>
      </c>
      <c r="I642" s="2" t="str">
        <f>+VLOOKUP(FACTURACION[[#This Row],[NIT]],TABLACLIENTE,2,FALSE)</f>
        <v xml:space="preserve">COMBUSTIBLES LIQUIDOS DE COLOMBIA S.A E.S.P  (CLC S.A E.S.P)
</v>
      </c>
      <c r="J642" s="2" t="s">
        <v>68</v>
      </c>
      <c r="K642" s="12" t="str">
        <f>+VLOOKUP(FACTURACION[[#This Row],[REFERENCIA]],CODINV,2,FALSE)</f>
        <v>VALVULA DE CIERRE DE EMERENCIA 2"</v>
      </c>
      <c r="L642" s="12" t="str">
        <f>IF(VLOOKUP(FACTURACION[[#This Row],[REFERENCIA]],CODINV,3,FALSE)=0,"",VLOOKUP(FACTURACION[[#This Row],[REFERENCIA]],CODINV,3,FALSE))</f>
        <v>6016</v>
      </c>
      <c r="M642" s="12" t="str">
        <f>+VLOOKUP(FACTURACION[[#This Row],[REFERENCIA]],CODINV,4,FALSE)</f>
        <v>VÁLVULAS Y MULTIVÁLVULAS</v>
      </c>
      <c r="N642" s="12" t="str">
        <f>+VLOOKUP(FACTURACION[[#This Row],[REFERENCIA]],CODINV,5,FALSE)</f>
        <v>REGO</v>
      </c>
      <c r="O642" s="2">
        <v>1</v>
      </c>
      <c r="P642" s="23">
        <v>1462120</v>
      </c>
      <c r="Q642" s="24">
        <f>+FACTURACION[[#This Row],[CANTIDAD]]*FACTURACION[[#This Row],[VR UNITARIO]]/1000</f>
        <v>1462.12</v>
      </c>
      <c r="R642" s="3" t="str">
        <f>+VLOOKUP(FACTURACION[[#This Row],[NIT]],TABLACLIENTE,5,FALSE)</f>
        <v>BOGOTÁ D.C.</v>
      </c>
    </row>
    <row r="643" spans="3:18" s="11" customFormat="1" ht="11.25" customHeight="1">
      <c r="C643" s="13">
        <v>2013</v>
      </c>
      <c r="D643" s="17" t="s">
        <v>696</v>
      </c>
      <c r="E643" s="17">
        <f>MONTH(FACTURACION[[#This Row],[MES]]&amp;1)</f>
        <v>7</v>
      </c>
      <c r="F643" s="223">
        <f>DATE(FACTURACION[[#This Row],[AÑO]],FACTURACION[[#This Row],[Mes numero]],1)</f>
        <v>41456</v>
      </c>
      <c r="G643" s="159">
        <v>9812</v>
      </c>
      <c r="H643" s="25">
        <v>900164715</v>
      </c>
      <c r="I643" s="3" t="str">
        <f>+VLOOKUP(FACTURACION[[#This Row],[NIT]],TABLACLIENTE,2,FALSE)</f>
        <v>COMPAÑIA TRANSPORTADORA DE COLOMBIA S.A. (COTRANSCOL S.A.)</v>
      </c>
      <c r="J643" s="2" t="s">
        <v>798</v>
      </c>
      <c r="K643" s="12" t="str">
        <f>+VLOOKUP(FACTURACION[[#This Row],[REFERENCIA]],CODINV,2,FALSE)</f>
        <v>ROTOGAGE DIAMETRO 62"-79" A9093TS</v>
      </c>
      <c r="L643" s="12" t="str">
        <f>IF(VLOOKUP(FACTURACION[[#This Row],[REFERENCIA]],CODINV,3,FALSE)=0,"",VLOOKUP(FACTURACION[[#This Row],[REFERENCIA]],CODINV,3,FALSE))</f>
        <v>A9093TS</v>
      </c>
      <c r="M643" s="12" t="str">
        <f>+VLOOKUP(FACTURACION[[#This Row],[REFERENCIA]],CODINV,4,FALSE)</f>
        <v>MEDIDORES</v>
      </c>
      <c r="N643" s="12" t="str">
        <f>+VLOOKUP(FACTURACION[[#This Row],[REFERENCIA]],CODINV,5,FALSE)</f>
        <v>REGO</v>
      </c>
      <c r="O643" s="2">
        <v>1</v>
      </c>
      <c r="P643" s="23">
        <v>640000</v>
      </c>
      <c r="Q643" s="24">
        <f>+FACTURACION[[#This Row],[CANTIDAD]]*FACTURACION[[#This Row],[VR UNITARIO]]/1000</f>
        <v>640</v>
      </c>
      <c r="R643" s="3" t="str">
        <f>+VLOOKUP(FACTURACION[[#This Row],[NIT]],TABLACLIENTE,5,FALSE)</f>
        <v>GIRON</v>
      </c>
    </row>
    <row r="644" spans="3:18" s="11" customFormat="1" ht="11.25" customHeight="1">
      <c r="C644" s="13">
        <v>2013</v>
      </c>
      <c r="D644" s="17" t="s">
        <v>696</v>
      </c>
      <c r="E644" s="17">
        <f>MONTH(FACTURACION[[#This Row],[MES]]&amp;1)</f>
        <v>7</v>
      </c>
      <c r="F644" s="223">
        <f>DATE(FACTURACION[[#This Row],[AÑO]],FACTURACION[[#This Row],[Mes numero]],1)</f>
        <v>41456</v>
      </c>
      <c r="G644" s="159">
        <v>9809</v>
      </c>
      <c r="H644" s="20">
        <v>830137252</v>
      </c>
      <c r="I644" s="2" t="str">
        <f>+VLOOKUP(FACTURACION[[#This Row],[NIT]],TABLACLIENTE,2,FALSE)</f>
        <v>SAGENCO SAS</v>
      </c>
      <c r="J644" s="2" t="s">
        <v>271</v>
      </c>
      <c r="K644" s="12" t="str">
        <f>+VLOOKUP(FACTURACION[[#This Row],[REFERENCIA]],CODINV,2,FALSE)</f>
        <v>FLOTADOR 41" 1 1/4" NPT TA210A</v>
      </c>
      <c r="L644" s="12" t="str">
        <f>IF(VLOOKUP(FACTURACION[[#This Row],[REFERENCIA]],CODINV,3,FALSE)=0,"",VLOOKUP(FACTURACION[[#This Row],[REFERENCIA]],CODINV,3,FALSE))</f>
        <v>TA210A</v>
      </c>
      <c r="M644" s="12" t="str">
        <f>+VLOOKUP(FACTURACION[[#This Row],[REFERENCIA]],CODINV,4,FALSE)</f>
        <v>REPUESTOS Y ACCESORIOS</v>
      </c>
      <c r="N644" s="12" t="str">
        <f>+VLOOKUP(FACTURACION[[#This Row],[REFERENCIA]],CODINV,5,FALSE)</f>
        <v>SQUIBB TAYLOR</v>
      </c>
      <c r="O644" s="2">
        <v>1</v>
      </c>
      <c r="P644" s="23">
        <v>90000</v>
      </c>
      <c r="Q644" s="24">
        <f>+FACTURACION[[#This Row],[CANTIDAD]]*FACTURACION[[#This Row],[VR UNITARIO]]/1000</f>
        <v>90</v>
      </c>
      <c r="R644" s="3" t="str">
        <f>+VLOOKUP(FACTURACION[[#This Row],[NIT]],TABLACLIENTE,5,FALSE)</f>
        <v>BOGOTÁ D.C.</v>
      </c>
    </row>
    <row r="645" spans="3:18" s="11" customFormat="1" ht="11.25" customHeight="1">
      <c r="C645" s="13">
        <v>2013</v>
      </c>
      <c r="D645" s="17" t="s">
        <v>696</v>
      </c>
      <c r="E645" s="17">
        <f>MONTH(FACTURACION[[#This Row],[MES]]&amp;1)</f>
        <v>7</v>
      </c>
      <c r="F645" s="223">
        <f>DATE(FACTURACION[[#This Row],[AÑO]],FACTURACION[[#This Row],[Mes numero]],1)</f>
        <v>41456</v>
      </c>
      <c r="G645" s="159">
        <v>9832</v>
      </c>
      <c r="H645" s="25">
        <v>830085008</v>
      </c>
      <c r="I645" s="3" t="str">
        <f>+VLOOKUP(FACTURACION[[#This Row],[NIT]],TABLACLIENTE,2,FALSE)</f>
        <v>COMBUSTIBLES UNIGAS S.A.S.</v>
      </c>
      <c r="J645" s="2" t="s">
        <v>271</v>
      </c>
      <c r="K645" s="12" t="str">
        <f>+VLOOKUP(FACTURACION[[#This Row],[REFERENCIA]],CODINV,2,FALSE)</f>
        <v>FLOTADOR 41" 1 1/4" NPT TA210A</v>
      </c>
      <c r="L645" s="12" t="str">
        <f>IF(VLOOKUP(FACTURACION[[#This Row],[REFERENCIA]],CODINV,3,FALSE)=0,"",VLOOKUP(FACTURACION[[#This Row],[REFERENCIA]],CODINV,3,FALSE))</f>
        <v>TA210A</v>
      </c>
      <c r="M645" s="12" t="str">
        <f>+VLOOKUP(FACTURACION[[#This Row],[REFERENCIA]],CODINV,4,FALSE)</f>
        <v>REPUESTOS Y ACCESORIOS</v>
      </c>
      <c r="N645" s="12" t="str">
        <f>+VLOOKUP(FACTURACION[[#This Row],[REFERENCIA]],CODINV,5,FALSE)</f>
        <v>SQUIBB TAYLOR</v>
      </c>
      <c r="O645" s="2">
        <v>3</v>
      </c>
      <c r="P645" s="23">
        <v>77000</v>
      </c>
      <c r="Q645" s="24">
        <f>+FACTURACION[[#This Row],[CANTIDAD]]*FACTURACION[[#This Row],[VR UNITARIO]]/1000</f>
        <v>231</v>
      </c>
      <c r="R645" s="3" t="str">
        <f>+VLOOKUP(FACTURACION[[#This Row],[NIT]],TABLACLIENTE,5,FALSE)</f>
        <v>BOGOTÁ D.C.</v>
      </c>
    </row>
    <row r="646" spans="3:18" s="11" customFormat="1" ht="11.25" customHeight="1">
      <c r="C646" s="13">
        <v>2013</v>
      </c>
      <c r="D646" s="17" t="s">
        <v>696</v>
      </c>
      <c r="E646" s="17">
        <f>MONTH(FACTURACION[[#This Row],[MES]]&amp;1)</f>
        <v>7</v>
      </c>
      <c r="F646" s="223">
        <f>DATE(FACTURACION[[#This Row],[AÑO]],FACTURACION[[#This Row],[Mes numero]],1)</f>
        <v>41456</v>
      </c>
      <c r="G646" s="159">
        <v>9784</v>
      </c>
      <c r="H646" s="20">
        <v>900175830</v>
      </c>
      <c r="I646" s="2" t="str">
        <f>+VLOOKUP(FACTURACION[[#This Row],[NIT]],TABLACLIENTE,2,FALSE)</f>
        <v xml:space="preserve">COMBUSTIBLES LIQUIDOS DE COLOMBIA S.A E.S.P  (CLC S.A E.S.P)
</v>
      </c>
      <c r="J646" s="2" t="s">
        <v>1258</v>
      </c>
      <c r="K646" s="12" t="str">
        <f>+VLOOKUP(FACTURACION[[#This Row],[REFERENCIA]],CODINV,2,FALSE)</f>
        <v>TANQUES ESTACIO. CAPACIDAD 250 WG HORIZONTAL</v>
      </c>
      <c r="L646" s="12" t="str">
        <f>IF(VLOOKUP(FACTURACION[[#This Row],[REFERENCIA]],CODINV,3,FALSE)=0,"",VLOOKUP(FACTURACION[[#This Row],[REFERENCIA]],CODINV,3,FALSE))</f>
        <v/>
      </c>
      <c r="M646" s="12" t="str">
        <f>+VLOOKUP(FACTURACION[[#This Row],[REFERENCIA]],CODINV,4,FALSE)</f>
        <v>TANQUES</v>
      </c>
      <c r="N646" s="12" t="str">
        <f>+VLOOKUP(FACTURACION[[#This Row],[REFERENCIA]],CODINV,5,FALSE)</f>
        <v>PROTANEGAS (TRINITY)</v>
      </c>
      <c r="O646" s="2">
        <v>1</v>
      </c>
      <c r="P646" s="23">
        <v>2510015</v>
      </c>
      <c r="Q646" s="24">
        <f>+FACTURACION[[#This Row],[CANTIDAD]]*FACTURACION[[#This Row],[VR UNITARIO]]/1000</f>
        <v>2510.0149999999999</v>
      </c>
      <c r="R646" s="3" t="str">
        <f>+VLOOKUP(FACTURACION[[#This Row],[NIT]],TABLACLIENTE,5,FALSE)</f>
        <v>BOGOTÁ D.C.</v>
      </c>
    </row>
    <row r="647" spans="3:18" s="11" customFormat="1" ht="11.25" customHeight="1">
      <c r="C647" s="13">
        <v>2013</v>
      </c>
      <c r="D647" s="17" t="s">
        <v>696</v>
      </c>
      <c r="E647" s="17">
        <f>MONTH(FACTURACION[[#This Row],[MES]]&amp;1)</f>
        <v>7</v>
      </c>
      <c r="F647" s="223">
        <f>DATE(FACTURACION[[#This Row],[AÑO]],FACTURACION[[#This Row],[Mes numero]],1)</f>
        <v>41456</v>
      </c>
      <c r="G647" s="159">
        <v>9797</v>
      </c>
      <c r="H647" s="20">
        <v>900175830</v>
      </c>
      <c r="I647" s="2" t="str">
        <f>+VLOOKUP(FACTURACION[[#This Row],[NIT]],TABLACLIENTE,2,FALSE)</f>
        <v xml:space="preserve">COMBUSTIBLES LIQUIDOS DE COLOMBIA S.A E.S.P  (CLC S.A E.S.P)
</v>
      </c>
      <c r="J647" s="2" t="s">
        <v>241</v>
      </c>
      <c r="K647" s="12" t="str">
        <f>+VLOOKUP(FACTURACION[[#This Row],[REFERENCIA]],CODINV,2,FALSE)</f>
        <v>MANOMETRO 0-300 PSI CON GLICERINA BAR 1/4</v>
      </c>
      <c r="L647" s="12" t="str">
        <f>IF(VLOOKUP(FACTURACION[[#This Row],[REFERENCIA]],CODINV,3,FALSE)=0,"",VLOOKUP(FACTURACION[[#This Row],[REFERENCIA]],CODINV,3,FALSE))</f>
        <v>4270363</v>
      </c>
      <c r="M647" s="12" t="str">
        <f>+VLOOKUP(FACTURACION[[#This Row],[REFERENCIA]],CODINV,4,FALSE)</f>
        <v>MEDIDORES</v>
      </c>
      <c r="N647" s="12" t="str">
        <f>+VLOOKUP(FACTURACION[[#This Row],[REFERENCIA]],CODINV,5,FALSE)</f>
        <v>WIKA</v>
      </c>
      <c r="O647" s="2">
        <v>1</v>
      </c>
      <c r="P647" s="23">
        <v>54495</v>
      </c>
      <c r="Q647" s="24">
        <f>+FACTURACION[[#This Row],[CANTIDAD]]*FACTURACION[[#This Row],[VR UNITARIO]]/1000</f>
        <v>54.494999999999997</v>
      </c>
      <c r="R647" s="3" t="str">
        <f>+VLOOKUP(FACTURACION[[#This Row],[NIT]],TABLACLIENTE,5,FALSE)</f>
        <v>BOGOTÁ D.C.</v>
      </c>
    </row>
    <row r="648" spans="3:18" s="11" customFormat="1" ht="11.25" customHeight="1">
      <c r="C648" s="13">
        <v>2013</v>
      </c>
      <c r="D648" s="17" t="s">
        <v>696</v>
      </c>
      <c r="E648" s="17">
        <f>MONTH(FACTURACION[[#This Row],[MES]]&amp;1)</f>
        <v>7</v>
      </c>
      <c r="F648" s="223">
        <f>DATE(FACTURACION[[#This Row],[AÑO]],FACTURACION[[#This Row],[Mes numero]],1)</f>
        <v>41456</v>
      </c>
      <c r="G648" s="159">
        <v>9776</v>
      </c>
      <c r="H648" s="20">
        <v>830137252</v>
      </c>
      <c r="I648" s="2" t="str">
        <f>+VLOOKUP(FACTURACION[[#This Row],[NIT]],TABLACLIENTE,2,FALSE)</f>
        <v>SAGENCO SAS</v>
      </c>
      <c r="J648" s="2" t="s">
        <v>241</v>
      </c>
      <c r="K648" s="12" t="str">
        <f>+VLOOKUP(FACTURACION[[#This Row],[REFERENCIA]],CODINV,2,FALSE)</f>
        <v>MANOMETRO 0-300 PSI CON GLICERINA BAR 1/4</v>
      </c>
      <c r="L648" s="12" t="str">
        <f>IF(VLOOKUP(FACTURACION[[#This Row],[REFERENCIA]],CODINV,3,FALSE)=0,"",VLOOKUP(FACTURACION[[#This Row],[REFERENCIA]],CODINV,3,FALSE))</f>
        <v>4270363</v>
      </c>
      <c r="M648" s="12" t="str">
        <f>+VLOOKUP(FACTURACION[[#This Row],[REFERENCIA]],CODINV,4,FALSE)</f>
        <v>MEDIDORES</v>
      </c>
      <c r="N648" s="12" t="str">
        <f>+VLOOKUP(FACTURACION[[#This Row],[REFERENCIA]],CODINV,5,FALSE)</f>
        <v>WIKA</v>
      </c>
      <c r="O648" s="2">
        <v>1</v>
      </c>
      <c r="P648" s="23">
        <v>48000</v>
      </c>
      <c r="Q648" s="24">
        <f>+FACTURACION[[#This Row],[CANTIDAD]]*FACTURACION[[#This Row],[VR UNITARIO]]/1000</f>
        <v>48</v>
      </c>
      <c r="R648" s="3" t="str">
        <f>+VLOOKUP(FACTURACION[[#This Row],[NIT]],TABLACLIENTE,5,FALSE)</f>
        <v>BOGOTÁ D.C.</v>
      </c>
    </row>
    <row r="649" spans="3:18" s="11" customFormat="1" ht="11.25" customHeight="1">
      <c r="C649" s="13">
        <v>2013</v>
      </c>
      <c r="D649" s="17" t="s">
        <v>696</v>
      </c>
      <c r="E649" s="17">
        <f>MONTH(FACTURACION[[#This Row],[MES]]&amp;1)</f>
        <v>7</v>
      </c>
      <c r="F649" s="223">
        <f>DATE(FACTURACION[[#This Row],[AÑO]],FACTURACION[[#This Row],[Mes numero]],1)</f>
        <v>41456</v>
      </c>
      <c r="G649" s="159">
        <v>9832</v>
      </c>
      <c r="H649" s="25">
        <v>830085008</v>
      </c>
      <c r="I649" s="3" t="str">
        <f>+VLOOKUP(FACTURACION[[#This Row],[NIT]],TABLACLIENTE,2,FALSE)</f>
        <v>COMBUSTIBLES UNIGAS S.A.S.</v>
      </c>
      <c r="J649" s="2" t="s">
        <v>241</v>
      </c>
      <c r="K649" s="12" t="str">
        <f>+VLOOKUP(FACTURACION[[#This Row],[REFERENCIA]],CODINV,2,FALSE)</f>
        <v>MANOMETRO 0-300 PSI CON GLICERINA BAR 1/4</v>
      </c>
      <c r="L649" s="12" t="str">
        <f>IF(VLOOKUP(FACTURACION[[#This Row],[REFERENCIA]],CODINV,3,FALSE)=0,"",VLOOKUP(FACTURACION[[#This Row],[REFERENCIA]],CODINV,3,FALSE))</f>
        <v>4270363</v>
      </c>
      <c r="M649" s="12" t="str">
        <f>+VLOOKUP(FACTURACION[[#This Row],[REFERENCIA]],CODINV,4,FALSE)</f>
        <v>MEDIDORES</v>
      </c>
      <c r="N649" s="12" t="str">
        <f>+VLOOKUP(FACTURACION[[#This Row],[REFERENCIA]],CODINV,5,FALSE)</f>
        <v>WIKA</v>
      </c>
      <c r="O649" s="2">
        <v>1</v>
      </c>
      <c r="P649" s="23">
        <v>38900</v>
      </c>
      <c r="Q649" s="24">
        <f>+FACTURACION[[#This Row],[CANTIDAD]]*FACTURACION[[#This Row],[VR UNITARIO]]/1000</f>
        <v>38.9</v>
      </c>
      <c r="R649" s="3" t="str">
        <f>+VLOOKUP(FACTURACION[[#This Row],[NIT]],TABLACLIENTE,5,FALSE)</f>
        <v>BOGOTÁ D.C.</v>
      </c>
    </row>
    <row r="650" spans="3:18" s="11" customFormat="1" ht="11.25" customHeight="1">
      <c r="C650" s="13">
        <v>2013</v>
      </c>
      <c r="D650" s="17" t="s">
        <v>701</v>
      </c>
      <c r="E650" s="17">
        <f>MONTH(FACTURACION[[#This Row],[MES]]&amp;1)</f>
        <v>8</v>
      </c>
      <c r="F650" s="223">
        <f>DATE(FACTURACION[[#This Row],[AÑO]],FACTURACION[[#This Row],[Mes numero]],1)</f>
        <v>41487</v>
      </c>
      <c r="G650" s="159">
        <v>9892</v>
      </c>
      <c r="H650" s="20">
        <v>860510723</v>
      </c>
      <c r="I650" s="2" t="str">
        <f>+VLOOKUP(FACTURACION[[#This Row],[NIT]],TABLACLIENTE,2,FALSE)</f>
        <v>SAENA DE COLOMBIA S.A.</v>
      </c>
      <c r="J650" s="2" t="s">
        <v>8</v>
      </c>
      <c r="K650" s="12" t="str">
        <f>+VLOOKUP(FACTURACION[[#This Row],[REFERENCIA]],CODINV,2,FALSE)</f>
        <v>VALVULA ACCION RAPIDA.</v>
      </c>
      <c r="L650" s="12" t="str">
        <f>IF(VLOOKUP(FACTURACION[[#This Row],[REFERENCIA]],CODINV,3,FALSE)=0,"",VLOOKUP(FACTURACION[[#This Row],[REFERENCIA]],CODINV,3,FALSE))</f>
        <v>ME791C</v>
      </c>
      <c r="M650" s="12" t="str">
        <f>+VLOOKUP(FACTURACION[[#This Row],[REFERENCIA]],CODINV,4,FALSE)</f>
        <v>VÁLVULAS Y MULTIVÁLVULAS</v>
      </c>
      <c r="N650" s="12" t="str">
        <f>+VLOOKUP(FACTURACION[[#This Row],[REFERENCIA]],CODINV,5,FALSE)</f>
        <v>CAVAGNA</v>
      </c>
      <c r="O650" s="2">
        <v>5</v>
      </c>
      <c r="P650" s="23">
        <v>59000</v>
      </c>
      <c r="Q650" s="24">
        <f>+FACTURACION[[#This Row],[CANTIDAD]]*FACTURACION[[#This Row],[VR UNITARIO]]/1000</f>
        <v>295</v>
      </c>
      <c r="R650" s="3" t="str">
        <f>+VLOOKUP(FACTURACION[[#This Row],[NIT]],TABLACLIENTE,5,FALSE)</f>
        <v>BOGOTÁ D.C.</v>
      </c>
    </row>
    <row r="651" spans="3:18" s="11" customFormat="1" ht="11.25" customHeight="1">
      <c r="C651" s="13">
        <v>2013</v>
      </c>
      <c r="D651" s="17" t="s">
        <v>701</v>
      </c>
      <c r="E651" s="17">
        <f>MONTH(FACTURACION[[#This Row],[MES]]&amp;1)</f>
        <v>8</v>
      </c>
      <c r="F651" s="223">
        <f>DATE(FACTURACION[[#This Row],[AÑO]],FACTURACION[[#This Row],[Mes numero]],1)</f>
        <v>41487</v>
      </c>
      <c r="G651" s="159">
        <v>9892</v>
      </c>
      <c r="H651" s="20">
        <v>860510723</v>
      </c>
      <c r="I651" s="2" t="str">
        <f>+VLOOKUP(FACTURACION[[#This Row],[NIT]],TABLACLIENTE,2,FALSE)</f>
        <v>SAENA DE COLOMBIA S.A.</v>
      </c>
      <c r="J651" s="2" t="s">
        <v>10</v>
      </c>
      <c r="K651" s="12" t="str">
        <f>+VLOOKUP(FACTURACION[[#This Row],[REFERENCIA]],CODINV,2,FALSE)</f>
        <v>ADAPTADOR LLENADO POL 1/4"NPT</v>
      </c>
      <c r="L651" s="12" t="str">
        <f>IF(VLOOKUP(FACTURACION[[#This Row],[REFERENCIA]],CODINV,3,FALSE)=0,"",VLOOKUP(FACTURACION[[#This Row],[REFERENCIA]],CODINV,3,FALSE))</f>
        <v>ME390</v>
      </c>
      <c r="M651" s="12" t="str">
        <f>+VLOOKUP(FACTURACION[[#This Row],[REFERENCIA]],CODINV,4,FALSE)</f>
        <v>REPUESTOS Y ACCESORIOS</v>
      </c>
      <c r="N651" s="12" t="str">
        <f>+VLOOKUP(FACTURACION[[#This Row],[REFERENCIA]],CODINV,5,FALSE)</f>
        <v>CAVAGNA</v>
      </c>
      <c r="O651" s="2">
        <v>10</v>
      </c>
      <c r="P651" s="23">
        <v>75000</v>
      </c>
      <c r="Q651" s="24">
        <f>+FACTURACION[[#This Row],[CANTIDAD]]*FACTURACION[[#This Row],[VR UNITARIO]]/1000</f>
        <v>750</v>
      </c>
      <c r="R651" s="3" t="str">
        <f>+VLOOKUP(FACTURACION[[#This Row],[NIT]],TABLACLIENTE,5,FALSE)</f>
        <v>BOGOTÁ D.C.</v>
      </c>
    </row>
    <row r="652" spans="3:18" s="11" customFormat="1" ht="11.25" customHeight="1">
      <c r="C652" s="13">
        <v>2013</v>
      </c>
      <c r="D652" s="17" t="s">
        <v>701</v>
      </c>
      <c r="E652" s="17">
        <f>MONTH(FACTURACION[[#This Row],[MES]]&amp;1)</f>
        <v>8</v>
      </c>
      <c r="F652" s="223">
        <f>DATE(FACTURACION[[#This Row],[AÑO]],FACTURACION[[#This Row],[Mes numero]],1)</f>
        <v>41487</v>
      </c>
      <c r="G652" s="159">
        <v>9886</v>
      </c>
      <c r="H652" s="25">
        <v>890200919</v>
      </c>
      <c r="I652" s="3" t="str">
        <f>+VLOOKUP(FACTURACION[[#This Row],[NIT]],TABLACLIENTE,2,FALSE)</f>
        <v>GAS DE SANTANDER S.A. E.S.P.</v>
      </c>
      <c r="J652" s="2" t="s">
        <v>1280</v>
      </c>
      <c r="K652" s="12" t="str">
        <f>+VLOOKUP(FACTURACION[[#This Row],[REFERENCIA]],CODINV,2,FALSE)</f>
        <v>FILTRO Y 2" STL</v>
      </c>
      <c r="L652" s="12" t="str">
        <f>IF(VLOOKUP(FACTURACION[[#This Row],[REFERENCIA]],CODINV,3,FALSE)=0,"",VLOOKUP(FACTURACION[[#This Row],[REFERENCIA]],CODINV,3,FALSE))</f>
        <v>ME655S/80</v>
      </c>
      <c r="M652" s="12" t="str">
        <f>+VLOOKUP(FACTURACION[[#This Row],[REFERENCIA]],CODINV,4,FALSE)</f>
        <v>FILTROS</v>
      </c>
      <c r="N652" s="12" t="str">
        <f>+VLOOKUP(FACTURACION[[#This Row],[REFERENCIA]],CODINV,5,FALSE)</f>
        <v>CAVAGNA</v>
      </c>
      <c r="O652" s="2">
        <v>2</v>
      </c>
      <c r="P652" s="23">
        <v>350395</v>
      </c>
      <c r="Q652" s="24">
        <f>+FACTURACION[[#This Row],[CANTIDAD]]*FACTURACION[[#This Row],[VR UNITARIO]]/1000</f>
        <v>700.79</v>
      </c>
      <c r="R652" s="3" t="str">
        <f>+VLOOKUP(FACTURACION[[#This Row],[NIT]],TABLACLIENTE,5,FALSE)</f>
        <v>GIRON</v>
      </c>
    </row>
    <row r="653" spans="3:18" s="11" customFormat="1" ht="11.25" customHeight="1">
      <c r="C653" s="13">
        <v>2013</v>
      </c>
      <c r="D653" s="17" t="s">
        <v>701</v>
      </c>
      <c r="E653" s="17">
        <f>MONTH(FACTURACION[[#This Row],[MES]]&amp;1)</f>
        <v>8</v>
      </c>
      <c r="F653" s="223">
        <f>DATE(FACTURACION[[#This Row],[AÑO]],FACTURACION[[#This Row],[Mes numero]],1)</f>
        <v>41487</v>
      </c>
      <c r="G653" s="159">
        <v>9889</v>
      </c>
      <c r="H653" s="20">
        <v>830137252</v>
      </c>
      <c r="I653" s="2" t="str">
        <f>+VLOOKUP(FACTURACION[[#This Row],[NIT]],TABLACLIENTE,2,FALSE)</f>
        <v>SAGENCO SAS</v>
      </c>
      <c r="J653" s="2" t="s">
        <v>741</v>
      </c>
      <c r="K653" s="12" t="str">
        <f>+VLOOKUP(FACTURACION[[#This Row],[REFERENCIA]],CODINV,2,FALSE)</f>
        <v>VALV.AGUJA1/4"MNPT*NPTH</v>
      </c>
      <c r="L653" s="12" t="str">
        <f>IF(VLOOKUP(FACTURACION[[#This Row],[REFERENCIA]],CODINV,3,FALSE)=0,"",VLOOKUP(FACTURACION[[#This Row],[REFERENCIA]],CODINV,3,FALSE))</f>
        <v>ME831</v>
      </c>
      <c r="M653" s="12" t="str">
        <f>+VLOOKUP(FACTURACION[[#This Row],[REFERENCIA]],CODINV,4,FALSE)</f>
        <v>VÁLVULAS Y MULTIVÁLVULAS</v>
      </c>
      <c r="N653" s="12" t="str">
        <f>+VLOOKUP(FACTURACION[[#This Row],[REFERENCIA]],CODINV,5,FALSE)</f>
        <v>CAVAGNA</v>
      </c>
      <c r="O653" s="2">
        <v>1</v>
      </c>
      <c r="P653" s="23">
        <v>25000</v>
      </c>
      <c r="Q653" s="24">
        <f>+FACTURACION[[#This Row],[CANTIDAD]]*FACTURACION[[#This Row],[VR UNITARIO]]/1000</f>
        <v>25</v>
      </c>
      <c r="R653" s="3" t="str">
        <f>+VLOOKUP(FACTURACION[[#This Row],[NIT]],TABLACLIENTE,5,FALSE)</f>
        <v>BOGOTÁ D.C.</v>
      </c>
    </row>
    <row r="654" spans="3:18" s="11" customFormat="1" ht="11.25" customHeight="1">
      <c r="C654" s="13">
        <v>2013</v>
      </c>
      <c r="D654" s="17" t="s">
        <v>701</v>
      </c>
      <c r="E654" s="17">
        <f>MONTH(FACTURACION[[#This Row],[MES]]&amp;1)</f>
        <v>8</v>
      </c>
      <c r="F654" s="223">
        <f>DATE(FACTURACION[[#This Row],[AÑO]],FACTURACION[[#This Row],[Mes numero]],1)</f>
        <v>41487</v>
      </c>
      <c r="G654" s="159">
        <v>9856</v>
      </c>
      <c r="H654" s="25">
        <v>890200919</v>
      </c>
      <c r="I654" s="3" t="str">
        <f>+VLOOKUP(FACTURACION[[#This Row],[NIT]],TABLACLIENTE,2,FALSE)</f>
        <v>GAS DE SANTANDER S.A. E.S.P.</v>
      </c>
      <c r="J654" s="2" t="s">
        <v>122</v>
      </c>
      <c r="K654" s="12" t="str">
        <f>+VLOOKUP(FACTURACION[[#This Row],[REFERENCIA]],CODINV,2,FALSE)</f>
        <v>EMPAQUES PARA PISTONES DE LLENADO</v>
      </c>
      <c r="L654" s="12" t="str">
        <f>IF(VLOOKUP(FACTURACION[[#This Row],[REFERENCIA]],CODINV,3,FALSE)=0,"",VLOOKUP(FACTURACION[[#This Row],[REFERENCIA]],CODINV,3,FALSE))</f>
        <v/>
      </c>
      <c r="M654" s="12" t="str">
        <f>+VLOOKUP(FACTURACION[[#This Row],[REFERENCIA]],CODINV,4,FALSE)</f>
        <v>REPUESTOS Y ACCESORIOS</v>
      </c>
      <c r="N654" s="12" t="str">
        <f>+VLOOKUP(FACTURACION[[#This Row],[REFERENCIA]],CODINV,5,FALSE)</f>
        <v>CAVAGNA</v>
      </c>
      <c r="O654" s="2">
        <v>400</v>
      </c>
      <c r="P654" s="23">
        <v>590</v>
      </c>
      <c r="Q654" s="24">
        <f>+FACTURACION[[#This Row],[CANTIDAD]]*FACTURACION[[#This Row],[VR UNITARIO]]/1000</f>
        <v>236</v>
      </c>
      <c r="R654" s="3" t="str">
        <f>+VLOOKUP(FACTURACION[[#This Row],[NIT]],TABLACLIENTE,5,FALSE)</f>
        <v>GIRON</v>
      </c>
    </row>
    <row r="655" spans="3:18" s="11" customFormat="1" ht="11.25" customHeight="1">
      <c r="C655" s="13">
        <v>2013</v>
      </c>
      <c r="D655" s="17" t="s">
        <v>701</v>
      </c>
      <c r="E655" s="17">
        <f>MONTH(FACTURACION[[#This Row],[MES]]&amp;1)</f>
        <v>8</v>
      </c>
      <c r="F655" s="223">
        <f>DATE(FACTURACION[[#This Row],[AÑO]],FACTURACION[[#This Row],[Mes numero]],1)</f>
        <v>41487</v>
      </c>
      <c r="G655" s="159">
        <v>9883</v>
      </c>
      <c r="H655" s="20">
        <v>800021272</v>
      </c>
      <c r="I655" s="2" t="str">
        <f>+VLOOKUP(FACTURACION[[#This Row],[NIT]],TABLACLIENTE,2,FALSE)</f>
        <v>GASES DEL LLANO S.A. E.S.P (LLANOGAS S.A. E.S.P.)</v>
      </c>
      <c r="J655" s="2" t="s">
        <v>20</v>
      </c>
      <c r="K655" s="12" t="str">
        <f>+VLOOKUP(FACTURACION[[#This Row],[REFERENCIA]],CODINV,2,FALSE)</f>
        <v xml:space="preserve">MEDIDOR AC-250 C: 3/4" CON CONECTORES </v>
      </c>
      <c r="L655" s="12" t="str">
        <f>IF(VLOOKUP(FACTURACION[[#This Row],[REFERENCIA]],CODINV,3,FALSE)=0,"",VLOOKUP(FACTURACION[[#This Row],[REFERENCIA]],CODINV,3,FALSE))</f>
        <v/>
      </c>
      <c r="M655" s="12" t="str">
        <f>+VLOOKUP(FACTURACION[[#This Row],[REFERENCIA]],CODINV,4,FALSE)</f>
        <v>MEDIDORES</v>
      </c>
      <c r="N655" s="12" t="str">
        <f>+VLOOKUP(FACTURACION[[#This Row],[REFERENCIA]],CODINV,5,FALSE)</f>
        <v>HONEYWELL</v>
      </c>
      <c r="O655" s="2">
        <v>22</v>
      </c>
      <c r="P655" s="23">
        <v>289679</v>
      </c>
      <c r="Q655" s="24">
        <f>+FACTURACION[[#This Row],[CANTIDAD]]*FACTURACION[[#This Row],[VR UNITARIO]]/1000</f>
        <v>6372.9380000000001</v>
      </c>
      <c r="R655" s="3" t="str">
        <f>+VLOOKUP(FACTURACION[[#This Row],[NIT]],TABLACLIENTE,5,FALSE)</f>
        <v>VILLAVICENCIO</v>
      </c>
    </row>
    <row r="656" spans="3:18" s="11" customFormat="1" ht="11.25" customHeight="1">
      <c r="C656" s="13">
        <v>2013</v>
      </c>
      <c r="D656" s="17" t="s">
        <v>701</v>
      </c>
      <c r="E656" s="17">
        <f>MONTH(FACTURACION[[#This Row],[MES]]&amp;1)</f>
        <v>8</v>
      </c>
      <c r="F656" s="223">
        <f>DATE(FACTURACION[[#This Row],[AÑO]],FACTURACION[[#This Row],[Mes numero]],1)</f>
        <v>41487</v>
      </c>
      <c r="G656" s="159">
        <v>9897</v>
      </c>
      <c r="H656" s="20">
        <v>890500726</v>
      </c>
      <c r="I656" s="2" t="str">
        <f>+VLOOKUP(FACTURACION[[#This Row],[NIT]],TABLACLIENTE,2,FALSE)</f>
        <v>NORTESANTANDEREANA DE GAS S.A. E.S.P (NORGAS S.A. E.S.P.)</v>
      </c>
      <c r="J656" s="2" t="s">
        <v>20</v>
      </c>
      <c r="K656" s="12" t="str">
        <f>+VLOOKUP(FACTURACION[[#This Row],[REFERENCIA]],CODINV,2,FALSE)</f>
        <v xml:space="preserve">MEDIDOR AC-250 C: 3/4" CON CONECTORES </v>
      </c>
      <c r="L656" s="12" t="str">
        <f>IF(VLOOKUP(FACTURACION[[#This Row],[REFERENCIA]],CODINV,3,FALSE)=0,"",VLOOKUP(FACTURACION[[#This Row],[REFERENCIA]],CODINV,3,FALSE))</f>
        <v/>
      </c>
      <c r="M656" s="12" t="str">
        <f>+VLOOKUP(FACTURACION[[#This Row],[REFERENCIA]],CODINV,4,FALSE)</f>
        <v>MEDIDORES</v>
      </c>
      <c r="N656" s="12" t="str">
        <f>+VLOOKUP(FACTURACION[[#This Row],[REFERENCIA]],CODINV,5,FALSE)</f>
        <v>HONEYWELL</v>
      </c>
      <c r="O656" s="2">
        <v>3</v>
      </c>
      <c r="P656" s="23">
        <v>280000</v>
      </c>
      <c r="Q656" s="24">
        <f>+FACTURACION[[#This Row],[CANTIDAD]]*FACTURACION[[#This Row],[VR UNITARIO]]/1000</f>
        <v>840</v>
      </c>
      <c r="R656" s="3" t="str">
        <f>+VLOOKUP(FACTURACION[[#This Row],[NIT]],TABLACLIENTE,5,FALSE)</f>
        <v>BUCARAMANGA</v>
      </c>
    </row>
    <row r="657" spans="3:18" s="11" customFormat="1" ht="11.25" customHeight="1">
      <c r="C657" s="13">
        <v>2013</v>
      </c>
      <c r="D657" s="17" t="s">
        <v>701</v>
      </c>
      <c r="E657" s="17">
        <f>MONTH(FACTURACION[[#This Row],[MES]]&amp;1)</f>
        <v>8</v>
      </c>
      <c r="F657" s="223">
        <f>DATE(FACTURACION[[#This Row],[AÑO]],FACTURACION[[#This Row],[Mes numero]],1)</f>
        <v>41487</v>
      </c>
      <c r="G657" s="159">
        <v>9911</v>
      </c>
      <c r="H657" s="20">
        <v>830023853</v>
      </c>
      <c r="I657" s="26" t="str">
        <f>+VLOOKUP(FACTURACION[[#This Row],[NIT]],TABLACLIENTE,2,FALSE)</f>
        <v>SURPETROIL S A S</v>
      </c>
      <c r="J657" s="2" t="s">
        <v>21</v>
      </c>
      <c r="K657" s="12" t="str">
        <f>+VLOOKUP(FACTURACION[[#This Row],[REFERENCIA]],CODINV,2,FALSE)</f>
        <v>MEDIDOR AC-630 C:1 1/4" MAOP 25PSIG CON CONECTORES</v>
      </c>
      <c r="L657" s="12" t="str">
        <f>IF(VLOOKUP(FACTURACION[[#This Row],[REFERENCIA]],CODINV,3,FALSE)=0,"",VLOOKUP(FACTURACION[[#This Row],[REFERENCIA]],CODINV,3,FALSE))</f>
        <v/>
      </c>
      <c r="M657" s="12" t="str">
        <f>+VLOOKUP(FACTURACION[[#This Row],[REFERENCIA]],CODINV,4,FALSE)</f>
        <v>MEDIDORES</v>
      </c>
      <c r="N657" s="12" t="str">
        <f>+VLOOKUP(FACTURACION[[#This Row],[REFERENCIA]],CODINV,5,FALSE)</f>
        <v>HONEYWELL</v>
      </c>
      <c r="O657" s="2">
        <v>1</v>
      </c>
      <c r="P657" s="23">
        <v>1280000</v>
      </c>
      <c r="Q657" s="24">
        <f>+FACTURACION[[#This Row],[CANTIDAD]]*FACTURACION[[#This Row],[VR UNITARIO]]/1000</f>
        <v>1280</v>
      </c>
      <c r="R657" s="3" t="str">
        <f>+VLOOKUP(FACTURACION[[#This Row],[NIT]],TABLACLIENTE,5,FALSE)</f>
        <v>BOGOTÁ D.C.</v>
      </c>
    </row>
    <row r="658" spans="3:18" s="11" customFormat="1" ht="11.25" customHeight="1">
      <c r="C658" s="13">
        <v>2013</v>
      </c>
      <c r="D658" s="17" t="s">
        <v>701</v>
      </c>
      <c r="E658" s="17">
        <f>MONTH(FACTURACION[[#This Row],[MES]]&amp;1)</f>
        <v>8</v>
      </c>
      <c r="F658" s="223">
        <f>DATE(FACTURACION[[#This Row],[AÑO]],FACTURACION[[#This Row],[Mes numero]],1)</f>
        <v>41487</v>
      </c>
      <c r="G658" s="159">
        <v>9890</v>
      </c>
      <c r="H658" s="20">
        <v>800074033</v>
      </c>
      <c r="I658" s="2" t="str">
        <f>+VLOOKUP(FACTURACION[[#This Row],[NIT]],TABLACLIENTE,2,FALSE)</f>
        <v>COMPAÑIAS ASOCIADAS DE GAS S.A. E.S.P (ASOGAS SA ESP)</v>
      </c>
      <c r="J658" s="2" t="s">
        <v>23</v>
      </c>
      <c r="K658" s="12" t="str">
        <f>+VLOOKUP(FACTURACION[[#This Row],[REFERENCIA]],CODINV,2,FALSE)</f>
        <v>MEDIDOR AL-800 C:1 1/2" MAOP 20 PSIG CON CONECTORES</v>
      </c>
      <c r="L658" s="12" t="str">
        <f>IF(VLOOKUP(FACTURACION[[#This Row],[REFERENCIA]],CODINV,3,FALSE)=0,"",VLOOKUP(FACTURACION[[#This Row],[REFERENCIA]],CODINV,3,FALSE))</f>
        <v/>
      </c>
      <c r="M658" s="12" t="str">
        <f>+VLOOKUP(FACTURACION[[#This Row],[REFERENCIA]],CODINV,4,FALSE)</f>
        <v>MEDIDORES</v>
      </c>
      <c r="N658" s="12" t="str">
        <f>+VLOOKUP(FACTURACION[[#This Row],[REFERENCIA]],CODINV,5,FALSE)</f>
        <v>HONEYWELL</v>
      </c>
      <c r="O658" s="2">
        <v>1</v>
      </c>
      <c r="P658" s="23">
        <v>1930000</v>
      </c>
      <c r="Q658" s="24">
        <f>+FACTURACION[[#This Row],[CANTIDAD]]*FACTURACION[[#This Row],[VR UNITARIO]]/1000</f>
        <v>1930</v>
      </c>
      <c r="R658" s="3" t="str">
        <f>+VLOOKUP(FACTURACION[[#This Row],[NIT]],TABLACLIENTE,5,FALSE)</f>
        <v>MOSQUERA</v>
      </c>
    </row>
    <row r="659" spans="3:18" s="11" customFormat="1" ht="11.25" customHeight="1">
      <c r="C659" s="13">
        <v>2013</v>
      </c>
      <c r="D659" s="17" t="s">
        <v>701</v>
      </c>
      <c r="E659" s="17">
        <f>MONTH(FACTURACION[[#This Row],[MES]]&amp;1)</f>
        <v>8</v>
      </c>
      <c r="F659" s="223">
        <f>DATE(FACTURACION[[#This Row],[AÑO]],FACTURACION[[#This Row],[Mes numero]],1)</f>
        <v>41487</v>
      </c>
      <c r="G659" s="159">
        <v>9888</v>
      </c>
      <c r="H659" s="20">
        <v>830109199</v>
      </c>
      <c r="I659" s="2" t="str">
        <f>+VLOOKUP(FACTURACION[[#This Row],[NIT]],TABLACLIENTE,2,FALSE)</f>
        <v>ENGINEERING CO (ENGECO LIMITADA)</v>
      </c>
      <c r="J659" s="2" t="s">
        <v>120</v>
      </c>
      <c r="K659" s="12" t="str">
        <f>+VLOOKUP(FACTURACION[[#This Row],[REFERENCIA]],CODINV,2,FALSE)</f>
        <v>MEDIDOR ROTATIVO G65</v>
      </c>
      <c r="L659" s="12" t="str">
        <f>IF(VLOOKUP(FACTURACION[[#This Row],[REFERENCIA]],CODINV,3,FALSE)=0,"",VLOOKUP(FACTURACION[[#This Row],[REFERENCIA]],CODINV,3,FALSE))</f>
        <v>RCG65</v>
      </c>
      <c r="M659" s="12" t="str">
        <f>+VLOOKUP(FACTURACION[[#This Row],[REFERENCIA]],CODINV,4,FALSE)</f>
        <v>MEDIDORES</v>
      </c>
      <c r="N659" s="12" t="str">
        <f>+VLOOKUP(FACTURACION[[#This Row],[REFERENCIA]],CODINV,5,FALSE)</f>
        <v>HONEYWELL</v>
      </c>
      <c r="O659" s="2">
        <v>1</v>
      </c>
      <c r="P659" s="23">
        <v>3100000</v>
      </c>
      <c r="Q659" s="24">
        <f>+FACTURACION[[#This Row],[CANTIDAD]]*FACTURACION[[#This Row],[VR UNITARIO]]/1000</f>
        <v>3100</v>
      </c>
      <c r="R659" s="3" t="str">
        <f>+VLOOKUP(FACTURACION[[#This Row],[NIT]],TABLACLIENTE,5,FALSE)</f>
        <v>BOGOTÁ D.C.</v>
      </c>
    </row>
    <row r="660" spans="3:18" s="11" customFormat="1" ht="11.25" customHeight="1">
      <c r="C660" s="13">
        <v>2013</v>
      </c>
      <c r="D660" s="17" t="s">
        <v>701</v>
      </c>
      <c r="E660" s="17">
        <f>MONTH(FACTURACION[[#This Row],[MES]]&amp;1)</f>
        <v>8</v>
      </c>
      <c r="F660" s="223">
        <f>DATE(FACTURACION[[#This Row],[AÑO]],FACTURACION[[#This Row],[Mes numero]],1)</f>
        <v>41487</v>
      </c>
      <c r="G660" s="159">
        <v>9912</v>
      </c>
      <c r="H660" s="20">
        <v>830065383</v>
      </c>
      <c r="I660" s="12" t="str">
        <f>+VLOOKUP(FACTURACION[[#This Row],[NIT]],TABLACLIENTE,2,FALSE)</f>
        <v>ALKENOS LTDA</v>
      </c>
      <c r="J660" s="2" t="s">
        <v>1282</v>
      </c>
      <c r="K660" s="12" t="str">
        <f>+VLOOKUP(FACTURACION[[#This Row],[REFERENCIA]],CODINV,2,FALSE)</f>
        <v>REG. 1813C C: 1 1/4 R: 24-48" O: 1/2</v>
      </c>
      <c r="L660" s="12" t="str">
        <f>IF(VLOOKUP(FACTURACION[[#This Row],[REFERENCIA]],CODINV,3,FALSE)=0,"",VLOOKUP(FACTURACION[[#This Row],[REFERENCIA]],CODINV,3,FALSE))</f>
        <v/>
      </c>
      <c r="M660" s="12" t="str">
        <f>+VLOOKUP(FACTURACION[[#This Row],[REFERENCIA]],CODINV,4,FALSE)</f>
        <v>REGULADORES</v>
      </c>
      <c r="N660" s="12" t="str">
        <f>+VLOOKUP(FACTURACION[[#This Row],[REFERENCIA]],CODINV,5,FALSE)</f>
        <v>HONEYWELL</v>
      </c>
      <c r="O660" s="2">
        <v>1</v>
      </c>
      <c r="P660" s="23">
        <v>105000</v>
      </c>
      <c r="Q660" s="24">
        <f>+FACTURACION[[#This Row],[CANTIDAD]]*FACTURACION[[#This Row],[VR UNITARIO]]/1000</f>
        <v>105</v>
      </c>
      <c r="R660" s="3" t="str">
        <f>+VLOOKUP(FACTURACION[[#This Row],[NIT]],TABLACLIENTE,5,FALSE)</f>
        <v>BOGOTÁ D.C.</v>
      </c>
    </row>
    <row r="661" spans="3:18" s="11" customFormat="1" ht="11.25" customHeight="1">
      <c r="C661" s="13">
        <v>2013</v>
      </c>
      <c r="D661" s="17" t="s">
        <v>701</v>
      </c>
      <c r="E661" s="17">
        <f>MONTH(FACTURACION[[#This Row],[MES]]&amp;1)</f>
        <v>8</v>
      </c>
      <c r="F661" s="223">
        <f>DATE(FACTURACION[[#This Row],[AÑO]],FACTURACION[[#This Row],[Mes numero]],1)</f>
        <v>41487</v>
      </c>
      <c r="G661" s="159">
        <v>9896</v>
      </c>
      <c r="H661" s="20">
        <v>860053840</v>
      </c>
      <c r="I661" s="2" t="str">
        <f>+VLOOKUP(FACTURACION[[#This Row],[NIT]],TABLACLIENTE,2,FALSE)</f>
        <v>TECNIK LTDA</v>
      </c>
      <c r="J661" s="2" t="s">
        <v>198</v>
      </c>
      <c r="K661" s="12" t="str">
        <f>+VLOOKUP(FACTURACION[[#This Row],[REFERENCIA]],CODINV,2,FALSE)</f>
        <v>REG. 1813C-HC C. 1 1/4" R: 6-15" O: 1/2</v>
      </c>
      <c r="L661" s="12" t="str">
        <f>IF(VLOOKUP(FACTURACION[[#This Row],[REFERENCIA]],CODINV,3,FALSE)=0,"",VLOOKUP(FACTURACION[[#This Row],[REFERENCIA]],CODINV,3,FALSE))</f>
        <v/>
      </c>
      <c r="M661" s="12" t="str">
        <f>+VLOOKUP(FACTURACION[[#This Row],[REFERENCIA]],CODINV,4,FALSE)</f>
        <v>REGULADORES</v>
      </c>
      <c r="N661" s="12" t="str">
        <f>+VLOOKUP(FACTURACION[[#This Row],[REFERENCIA]],CODINV,5,FALSE)</f>
        <v>HONEYWELL</v>
      </c>
      <c r="O661" s="2">
        <v>4</v>
      </c>
      <c r="P661" s="23">
        <v>135000</v>
      </c>
      <c r="Q661" s="24">
        <f>+FACTURACION[[#This Row],[CANTIDAD]]*FACTURACION[[#This Row],[VR UNITARIO]]/1000</f>
        <v>540</v>
      </c>
      <c r="R661" s="3" t="str">
        <f>+VLOOKUP(FACTURACION[[#This Row],[NIT]],TABLACLIENTE,5,FALSE)</f>
        <v>BOGOTÁ D.C.</v>
      </c>
    </row>
    <row r="662" spans="3:18" s="11" customFormat="1" ht="11.25" customHeight="1">
      <c r="C662" s="13">
        <v>2013</v>
      </c>
      <c r="D662" s="17" t="s">
        <v>701</v>
      </c>
      <c r="E662" s="17">
        <f>MONTH(FACTURACION[[#This Row],[MES]]&amp;1)</f>
        <v>8</v>
      </c>
      <c r="F662" s="223">
        <f>DATE(FACTURACION[[#This Row],[AÑO]],FACTURACION[[#This Row],[Mes numero]],1)</f>
        <v>41487</v>
      </c>
      <c r="G662" s="159">
        <v>9899</v>
      </c>
      <c r="H662" s="20">
        <v>830065383</v>
      </c>
      <c r="I662" s="12" t="str">
        <f>+VLOOKUP(FACTURACION[[#This Row],[NIT]],TABLACLIENTE,2,FALSE)</f>
        <v>ALKENOS LTDA</v>
      </c>
      <c r="J662" s="2" t="s">
        <v>1281</v>
      </c>
      <c r="K662" s="12" t="str">
        <f>+VLOOKUP(FACTURACION[[#This Row],[REFERENCIA]],CODINV,2,FALSE)</f>
        <v>REG. 1813C C: 3/4" R: 6-15" O: 5/16</v>
      </c>
      <c r="L662" s="12" t="str">
        <f>IF(VLOOKUP(FACTURACION[[#This Row],[REFERENCIA]],CODINV,3,FALSE)=0,"",VLOOKUP(FACTURACION[[#This Row],[REFERENCIA]],CODINV,3,FALSE))</f>
        <v/>
      </c>
      <c r="M662" s="12" t="str">
        <f>+VLOOKUP(FACTURACION[[#This Row],[REFERENCIA]],CODINV,4,FALSE)</f>
        <v>REGULADORES</v>
      </c>
      <c r="N662" s="12" t="str">
        <f>+VLOOKUP(FACTURACION[[#This Row],[REFERENCIA]],CODINV,5,FALSE)</f>
        <v>HONEYWELL</v>
      </c>
      <c r="O662" s="2">
        <v>1</v>
      </c>
      <c r="P662" s="23">
        <v>105000</v>
      </c>
      <c r="Q662" s="24">
        <f>+FACTURACION[[#This Row],[CANTIDAD]]*FACTURACION[[#This Row],[VR UNITARIO]]/1000</f>
        <v>105</v>
      </c>
      <c r="R662" s="3" t="str">
        <f>+VLOOKUP(FACTURACION[[#This Row],[NIT]],TABLACLIENTE,5,FALSE)</f>
        <v>BOGOTÁ D.C.</v>
      </c>
    </row>
    <row r="663" spans="3:18" s="11" customFormat="1" ht="11.25" customHeight="1">
      <c r="C663" s="13">
        <v>2013</v>
      </c>
      <c r="D663" s="17" t="s">
        <v>701</v>
      </c>
      <c r="E663" s="17">
        <f>MONTH(FACTURACION[[#This Row],[MES]]&amp;1)</f>
        <v>8</v>
      </c>
      <c r="F663" s="223">
        <f>DATE(FACTURACION[[#This Row],[AÑO]],FACTURACION[[#This Row],[Mes numero]],1)</f>
        <v>41487</v>
      </c>
      <c r="G663" s="159">
        <v>9879</v>
      </c>
      <c r="H663" s="20">
        <v>830065383</v>
      </c>
      <c r="I663" s="12" t="str">
        <f>+VLOOKUP(FACTURACION[[#This Row],[NIT]],TABLACLIENTE,2,FALSE)</f>
        <v>ALKENOS LTDA</v>
      </c>
      <c r="J663" s="2" t="s">
        <v>6</v>
      </c>
      <c r="K663" s="12" t="str">
        <f>+VLOOKUP(FACTURACION[[#This Row],[REFERENCIA]],CODINV,2,FALSE)</f>
        <v>REG.1813C C:3/4" R:6-15" O:1/2</v>
      </c>
      <c r="L663" s="12" t="str">
        <f>IF(VLOOKUP(FACTURACION[[#This Row],[REFERENCIA]],CODINV,3,FALSE)=0,"",VLOOKUP(FACTURACION[[#This Row],[REFERENCIA]],CODINV,3,FALSE))</f>
        <v/>
      </c>
      <c r="M663" s="12" t="str">
        <f>+VLOOKUP(FACTURACION[[#This Row],[REFERENCIA]],CODINV,4,FALSE)</f>
        <v>REGULADORES</v>
      </c>
      <c r="N663" s="12" t="str">
        <f>+VLOOKUP(FACTURACION[[#This Row],[REFERENCIA]],CODINV,5,FALSE)</f>
        <v>HONEYWELL</v>
      </c>
      <c r="O663" s="2">
        <v>1</v>
      </c>
      <c r="P663" s="23">
        <v>105000</v>
      </c>
      <c r="Q663" s="24">
        <f>+FACTURACION[[#This Row],[CANTIDAD]]*FACTURACION[[#This Row],[VR UNITARIO]]/1000</f>
        <v>105</v>
      </c>
      <c r="R663" s="3" t="str">
        <f>+VLOOKUP(FACTURACION[[#This Row],[NIT]],TABLACLIENTE,5,FALSE)</f>
        <v>BOGOTÁ D.C.</v>
      </c>
    </row>
    <row r="664" spans="3:18" s="11" customFormat="1" ht="11.25" customHeight="1">
      <c r="C664" s="13">
        <v>2013</v>
      </c>
      <c r="D664" s="17" t="s">
        <v>701</v>
      </c>
      <c r="E664" s="17">
        <f>MONTH(FACTURACION[[#This Row],[MES]]&amp;1)</f>
        <v>8</v>
      </c>
      <c r="F664" s="223">
        <f>DATE(FACTURACION[[#This Row],[AÑO]],FACTURACION[[#This Row],[Mes numero]],1)</f>
        <v>41487</v>
      </c>
      <c r="G664" s="159">
        <v>9910</v>
      </c>
      <c r="H664" s="20">
        <v>830014820</v>
      </c>
      <c r="I664" s="2" t="str">
        <f>+VLOOKUP(FACTURACION[[#This Row],[NIT]],TABLACLIENTE,2,FALSE)</f>
        <v>COMERCIALIZADORA MOYSE LTDA.</v>
      </c>
      <c r="J664" s="2" t="s">
        <v>6</v>
      </c>
      <c r="K664" s="12" t="str">
        <f>+VLOOKUP(FACTURACION[[#This Row],[REFERENCIA]],CODINV,2,FALSE)</f>
        <v>REG.1813C C:3/4" R:6-15" O:1/2</v>
      </c>
      <c r="L664" s="12" t="str">
        <f>IF(VLOOKUP(FACTURACION[[#This Row],[REFERENCIA]],CODINV,3,FALSE)=0,"",VLOOKUP(FACTURACION[[#This Row],[REFERENCIA]],CODINV,3,FALSE))</f>
        <v/>
      </c>
      <c r="M664" s="12" t="str">
        <f>+VLOOKUP(FACTURACION[[#This Row],[REFERENCIA]],CODINV,4,FALSE)</f>
        <v>REGULADORES</v>
      </c>
      <c r="N664" s="12" t="str">
        <f>+VLOOKUP(FACTURACION[[#This Row],[REFERENCIA]],CODINV,5,FALSE)</f>
        <v>HONEYWELL</v>
      </c>
      <c r="O664" s="2">
        <v>1</v>
      </c>
      <c r="P664" s="23">
        <v>98000</v>
      </c>
      <c r="Q664" s="24">
        <f>+FACTURACION[[#This Row],[CANTIDAD]]*FACTURACION[[#This Row],[VR UNITARIO]]/1000</f>
        <v>98</v>
      </c>
      <c r="R664" s="3" t="str">
        <f>+VLOOKUP(FACTURACION[[#This Row],[NIT]],TABLACLIENTE,5,FALSE)</f>
        <v>BOGOTÁ D.C.</v>
      </c>
    </row>
    <row r="665" spans="3:18" s="11" customFormat="1" ht="11.25" customHeight="1">
      <c r="C665" s="13">
        <v>2013</v>
      </c>
      <c r="D665" s="17" t="s">
        <v>701</v>
      </c>
      <c r="E665" s="17">
        <f>MONTH(FACTURACION[[#This Row],[MES]]&amp;1)</f>
        <v>8</v>
      </c>
      <c r="F665" s="223">
        <f>DATE(FACTURACION[[#This Row],[AÑO]],FACTURACION[[#This Row],[Mes numero]],1)</f>
        <v>41487</v>
      </c>
      <c r="G665" s="159">
        <v>9894</v>
      </c>
      <c r="H665" s="25">
        <v>890200919</v>
      </c>
      <c r="I665" s="3" t="str">
        <f>+VLOOKUP(FACTURACION[[#This Row],[NIT]],TABLACLIENTE,2,FALSE)</f>
        <v>GAS DE SANTANDER S.A. E.S.P.</v>
      </c>
      <c r="J665" s="2" t="s">
        <v>6</v>
      </c>
      <c r="K665" s="12" t="str">
        <f>+VLOOKUP(FACTURACION[[#This Row],[REFERENCIA]],CODINV,2,FALSE)</f>
        <v>REG.1813C C:3/4" R:6-15" O:1/2</v>
      </c>
      <c r="L665" s="12" t="str">
        <f>IF(VLOOKUP(FACTURACION[[#This Row],[REFERENCIA]],CODINV,3,FALSE)=0,"",VLOOKUP(FACTURACION[[#This Row],[REFERENCIA]],CODINV,3,FALSE))</f>
        <v/>
      </c>
      <c r="M665" s="12" t="str">
        <f>+VLOOKUP(FACTURACION[[#This Row],[REFERENCIA]],CODINV,4,FALSE)</f>
        <v>REGULADORES</v>
      </c>
      <c r="N665" s="12" t="str">
        <f>+VLOOKUP(FACTURACION[[#This Row],[REFERENCIA]],CODINV,5,FALSE)</f>
        <v>HONEYWELL</v>
      </c>
      <c r="O665" s="2">
        <v>12</v>
      </c>
      <c r="P665" s="23">
        <v>98000</v>
      </c>
      <c r="Q665" s="24">
        <f>+FACTURACION[[#This Row],[CANTIDAD]]*FACTURACION[[#This Row],[VR UNITARIO]]/1000</f>
        <v>1176</v>
      </c>
      <c r="R665" s="3" t="str">
        <f>+VLOOKUP(FACTURACION[[#This Row],[NIT]],TABLACLIENTE,5,FALSE)</f>
        <v>GIRON</v>
      </c>
    </row>
    <row r="666" spans="3:18" s="11" customFormat="1" ht="11.25" customHeight="1">
      <c r="C666" s="13">
        <v>2013</v>
      </c>
      <c r="D666" s="17" t="s">
        <v>701</v>
      </c>
      <c r="E666" s="17">
        <f>MONTH(FACTURACION[[#This Row],[MES]]&amp;1)</f>
        <v>8</v>
      </c>
      <c r="F666" s="223">
        <f>DATE(FACTURACION[[#This Row],[AÑO]],FACTURACION[[#This Row],[Mes numero]],1)</f>
        <v>41487</v>
      </c>
      <c r="G666" s="159">
        <v>9878</v>
      </c>
      <c r="H666" s="20">
        <v>890500726</v>
      </c>
      <c r="I666" s="2" t="str">
        <f>+VLOOKUP(FACTURACION[[#This Row],[NIT]],TABLACLIENTE,2,FALSE)</f>
        <v>NORTESANTANDEREANA DE GAS S.A. E.S.P (NORGAS S.A. E.S.P.)</v>
      </c>
      <c r="J666" s="2" t="s">
        <v>28</v>
      </c>
      <c r="K666" s="12" t="str">
        <f>+VLOOKUP(FACTURACION[[#This Row],[REFERENCIA]],CODINV,2,FALSE)</f>
        <v>REGULADOR SR 113 3/4 R: 7-12 O:1/4</v>
      </c>
      <c r="L666" s="12" t="str">
        <f>IF(VLOOKUP(FACTURACION[[#This Row],[REFERENCIA]],CODINV,3,FALSE)=0,"",VLOOKUP(FACTURACION[[#This Row],[REFERENCIA]],CODINV,3,FALSE))</f>
        <v/>
      </c>
      <c r="M666" s="12" t="str">
        <f>+VLOOKUP(FACTURACION[[#This Row],[REFERENCIA]],CODINV,4,FALSE)</f>
        <v>REGULADORES</v>
      </c>
      <c r="N666" s="12" t="str">
        <f>+VLOOKUP(FACTURACION[[#This Row],[REFERENCIA]],CODINV,5,FALSE)</f>
        <v>HONEYWELL</v>
      </c>
      <c r="O666" s="2">
        <v>5</v>
      </c>
      <c r="P666" s="23">
        <v>93000</v>
      </c>
      <c r="Q666" s="24">
        <f>+FACTURACION[[#This Row],[CANTIDAD]]*FACTURACION[[#This Row],[VR UNITARIO]]/1000</f>
        <v>465</v>
      </c>
      <c r="R666" s="3" t="str">
        <f>+VLOOKUP(FACTURACION[[#This Row],[NIT]],TABLACLIENTE,5,FALSE)</f>
        <v>BUCARAMANGA</v>
      </c>
    </row>
    <row r="667" spans="3:18" s="11" customFormat="1" ht="11.25" customHeight="1">
      <c r="C667" s="13">
        <v>2013</v>
      </c>
      <c r="D667" s="17" t="s">
        <v>701</v>
      </c>
      <c r="E667" s="17">
        <f>MONTH(FACTURACION[[#This Row],[MES]]&amp;1)</f>
        <v>8</v>
      </c>
      <c r="F667" s="223">
        <f>DATE(FACTURACION[[#This Row],[AÑO]],FACTURACION[[#This Row],[Mes numero]],1)</f>
        <v>41487</v>
      </c>
      <c r="G667" s="159">
        <v>9854</v>
      </c>
      <c r="H667" s="20">
        <v>890105526</v>
      </c>
      <c r="I667" s="2" t="str">
        <f>+VLOOKUP(FACTURACION[[#This Row],[NIT]],TABLACLIENTE,2,FALSE)</f>
        <v>PROMIGAS S.A. E.S.P.</v>
      </c>
      <c r="J667" s="2" t="s">
        <v>815</v>
      </c>
      <c r="K667" s="12" t="str">
        <f>+VLOOKUP(FACTURACION[[#This Row],[REFERENCIA]],CODINV,2,FALSE)</f>
        <v>AFV 2" S300 R25%</v>
      </c>
      <c r="L667" s="12" t="str">
        <f>IF(VLOOKUP(FACTURACION[[#This Row],[REFERENCIA]],CODINV,3,FALSE)=0,"",VLOOKUP(FACTURACION[[#This Row],[REFERENCIA]],CODINV,3,FALSE))</f>
        <v/>
      </c>
      <c r="M667" s="12" t="str">
        <f>+VLOOKUP(FACTURACION[[#This Row],[REFERENCIA]],CODINV,4,FALSE)</f>
        <v>REGULADORES</v>
      </c>
      <c r="N667" s="12" t="str">
        <f>+VLOOKUP(FACTURACION[[#This Row],[REFERENCIA]],CODINV,5,FALSE)</f>
        <v>HONEYWELL</v>
      </c>
      <c r="O667" s="2">
        <v>4</v>
      </c>
      <c r="P667" s="23">
        <v>1620858</v>
      </c>
      <c r="Q667" s="24">
        <f>+FACTURACION[[#This Row],[CANTIDAD]]*FACTURACION[[#This Row],[VR UNITARIO]]/1000</f>
        <v>6483.4319999999998</v>
      </c>
      <c r="R667" s="3" t="str">
        <f>+VLOOKUP(FACTURACION[[#This Row],[NIT]],TABLACLIENTE,5,FALSE)</f>
        <v>BARRANQUILLA</v>
      </c>
    </row>
    <row r="668" spans="3:18" s="11" customFormat="1" ht="11.25" customHeight="1">
      <c r="C668" s="13">
        <v>2013</v>
      </c>
      <c r="D668" s="17" t="s">
        <v>701</v>
      </c>
      <c r="E668" s="17">
        <f>MONTH(FACTURACION[[#This Row],[MES]]&amp;1)</f>
        <v>8</v>
      </c>
      <c r="F668" s="223">
        <f>DATE(FACTURACION[[#This Row],[AÑO]],FACTURACION[[#This Row],[Mes numero]],1)</f>
        <v>41487</v>
      </c>
      <c r="G668" s="159">
        <v>9869</v>
      </c>
      <c r="H668" s="20">
        <v>800202395</v>
      </c>
      <c r="I668" s="2" t="str">
        <f>+VLOOKUP(FACTURACION[[#This Row],[NIT]],TABLACLIENTE,2,FALSE)</f>
        <v>EFIGAS GAS NATURAL S.A. E.S.P. (EFIGAS S.A. E.S.P.)</v>
      </c>
      <c r="J668" s="2" t="s">
        <v>63</v>
      </c>
      <c r="K668" s="12" t="str">
        <f>+VLOOKUP(FACTURACION[[#This Row],[REFERENCIA]],CODINV,2,FALSE)</f>
        <v>AFV 2" S300 FO</v>
      </c>
      <c r="L668" s="12" t="str">
        <f>IF(VLOOKUP(FACTURACION[[#This Row],[REFERENCIA]],CODINV,3,FALSE)=0,"",VLOOKUP(FACTURACION[[#This Row],[REFERENCIA]],CODINV,3,FALSE))</f>
        <v/>
      </c>
      <c r="M668" s="12" t="str">
        <f>+VLOOKUP(FACTURACION[[#This Row],[REFERENCIA]],CODINV,4,FALSE)</f>
        <v>REGULADORES</v>
      </c>
      <c r="N668" s="12" t="str">
        <f>+VLOOKUP(FACTURACION[[#This Row],[REFERENCIA]],CODINV,5,FALSE)</f>
        <v>HONEYWELL</v>
      </c>
      <c r="O668" s="2">
        <v>2</v>
      </c>
      <c r="P668" s="23">
        <v>1646514</v>
      </c>
      <c r="Q668" s="24">
        <f>+FACTURACION[[#This Row],[CANTIDAD]]*FACTURACION[[#This Row],[VR UNITARIO]]/1000</f>
        <v>3293.0279999999998</v>
      </c>
      <c r="R668" s="3" t="str">
        <f>+VLOOKUP(FACTURACION[[#This Row],[NIT]],TABLACLIENTE,5,FALSE)</f>
        <v>MANIZALES</v>
      </c>
    </row>
    <row r="669" spans="3:18" s="11" customFormat="1" ht="11.25" customHeight="1">
      <c r="C669" s="13">
        <v>2013</v>
      </c>
      <c r="D669" s="17" t="s">
        <v>701</v>
      </c>
      <c r="E669" s="17">
        <f>MONTH(FACTURACION[[#This Row],[MES]]&amp;1)</f>
        <v>8</v>
      </c>
      <c r="F669" s="223">
        <f>DATE(FACTURACION[[#This Row],[AÑO]],FACTURACION[[#This Row],[Mes numero]],1)</f>
        <v>41487</v>
      </c>
      <c r="G669" s="159">
        <v>9872</v>
      </c>
      <c r="H669" s="20">
        <v>890503900</v>
      </c>
      <c r="I669" s="2" t="str">
        <f>+VLOOKUP(FACTURACION[[#This Row],[NIT]],TABLACLIENTE,2,FALSE)</f>
        <v>GASES DEL ORIENTE S.A. E.S.P.</v>
      </c>
      <c r="J669" s="2" t="s">
        <v>254</v>
      </c>
      <c r="K669" s="12" t="str">
        <f>+VLOOKUP(FACTURACION[[#This Row],[REFERENCIA]],CODINV,2,FALSE)</f>
        <v>AFV 4" S300 H7 STD</v>
      </c>
      <c r="L669" s="12" t="str">
        <f>IF(VLOOKUP(FACTURACION[[#This Row],[REFERENCIA]],CODINV,3,FALSE)=0,"",VLOOKUP(FACTURACION[[#This Row],[REFERENCIA]],CODINV,3,FALSE))</f>
        <v/>
      </c>
      <c r="M669" s="12" t="str">
        <f>+VLOOKUP(FACTURACION[[#This Row],[REFERENCIA]],CODINV,4,FALSE)</f>
        <v>REGULADORES</v>
      </c>
      <c r="N669" s="12" t="str">
        <f>+VLOOKUP(FACTURACION[[#This Row],[REFERENCIA]],CODINV,5,FALSE)</f>
        <v>HONEYWELL</v>
      </c>
      <c r="O669" s="2">
        <v>2</v>
      </c>
      <c r="P669" s="23">
        <v>4705025</v>
      </c>
      <c r="Q669" s="24">
        <f>+FACTURACION[[#This Row],[CANTIDAD]]*FACTURACION[[#This Row],[VR UNITARIO]]/1000</f>
        <v>9410.0499999999993</v>
      </c>
      <c r="R669" s="3" t="str">
        <f>+VLOOKUP(FACTURACION[[#This Row],[NIT]],TABLACLIENTE,5,FALSE)</f>
        <v>CUCUTA</v>
      </c>
    </row>
    <row r="670" spans="3:18" s="11" customFormat="1" ht="11.25" customHeight="1">
      <c r="C670" s="13">
        <v>2013</v>
      </c>
      <c r="D670" s="17" t="s">
        <v>701</v>
      </c>
      <c r="E670" s="17">
        <f>MONTH(FACTURACION[[#This Row],[MES]]&amp;1)</f>
        <v>8</v>
      </c>
      <c r="F670" s="223">
        <f>DATE(FACTURACION[[#This Row],[AÑO]],FACTURACION[[#This Row],[Mes numero]],1)</f>
        <v>41487</v>
      </c>
      <c r="G670" s="159">
        <v>9871</v>
      </c>
      <c r="H670" s="20">
        <v>892115036</v>
      </c>
      <c r="I670" s="2" t="str">
        <f>+VLOOKUP(FACTURACION[[#This Row],[NIT]],TABLACLIENTE,2,FALSE)</f>
        <v>GASES DE LA GUAJIRA S.A. E. S. P. (GASGUAJIRA S.A. E.S.P.)</v>
      </c>
      <c r="J670" s="2" t="s">
        <v>1259</v>
      </c>
      <c r="K670" s="12" t="str">
        <f>+VLOOKUP(FACTURACION[[#This Row],[REFERENCIA]],CODINV,2,FALSE)</f>
        <v>AFV 2" S600 R10%</v>
      </c>
      <c r="L670" s="12" t="str">
        <f>IF(VLOOKUP(FACTURACION[[#This Row],[REFERENCIA]],CODINV,3,FALSE)=0,"",VLOOKUP(FACTURACION[[#This Row],[REFERENCIA]],CODINV,3,FALSE))</f>
        <v/>
      </c>
      <c r="M670" s="12" t="str">
        <f>+VLOOKUP(FACTURACION[[#This Row],[REFERENCIA]],CODINV,4,FALSE)</f>
        <v>REGULADORES</v>
      </c>
      <c r="N670" s="12" t="str">
        <f>+VLOOKUP(FACTURACION[[#This Row],[REFERENCIA]],CODINV,5,FALSE)</f>
        <v>HONEYWELL</v>
      </c>
      <c r="O670" s="2">
        <v>1</v>
      </c>
      <c r="P670" s="23">
        <v>2913502</v>
      </c>
      <c r="Q670" s="24">
        <f>+FACTURACION[[#This Row],[CANTIDAD]]*FACTURACION[[#This Row],[VR UNITARIO]]/1000</f>
        <v>2913.502</v>
      </c>
      <c r="R670" s="3" t="str">
        <f>+VLOOKUP(FACTURACION[[#This Row],[NIT]],TABLACLIENTE,5,FALSE)</f>
        <v>RIOHACHA</v>
      </c>
    </row>
    <row r="671" spans="3:18" s="11" customFormat="1" ht="11.25" customHeight="1">
      <c r="C671" s="13">
        <v>2013</v>
      </c>
      <c r="D671" s="17" t="s">
        <v>701</v>
      </c>
      <c r="E671" s="17">
        <f>MONTH(FACTURACION[[#This Row],[MES]]&amp;1)</f>
        <v>8</v>
      </c>
      <c r="F671" s="223">
        <f>DATE(FACTURACION[[#This Row],[AÑO]],FACTURACION[[#This Row],[Mes numero]],1)</f>
        <v>41487</v>
      </c>
      <c r="G671" s="159">
        <v>9872</v>
      </c>
      <c r="H671" s="20">
        <v>890503900</v>
      </c>
      <c r="I671" s="2" t="str">
        <f>+VLOOKUP(FACTURACION[[#This Row],[NIT]],TABLACLIENTE,2,FALSE)</f>
        <v>GASES DEL ORIENTE S.A. E.S.P.</v>
      </c>
      <c r="J671" s="2" t="s">
        <v>1310</v>
      </c>
      <c r="K671" s="12" t="str">
        <f>+VLOOKUP(FACTURACION[[#This Row],[REFERENCIA]],CODINV,2,FALSE)</f>
        <v xml:space="preserve">AFV 4" S600  B7 </v>
      </c>
      <c r="L671" s="12" t="str">
        <f>IF(VLOOKUP(FACTURACION[[#This Row],[REFERENCIA]],CODINV,3,FALSE)=0,"",VLOOKUP(FACTURACION[[#This Row],[REFERENCIA]],CODINV,3,FALSE))</f>
        <v>RLBC1A4D1</v>
      </c>
      <c r="M671" s="12" t="str">
        <f>+VLOOKUP(FACTURACION[[#This Row],[REFERENCIA]],CODINV,4,FALSE)</f>
        <v>REGULADORES</v>
      </c>
      <c r="N671" s="12" t="str">
        <f>+VLOOKUP(FACTURACION[[#This Row],[REFERENCIA]],CODINV,5,FALSE)</f>
        <v>HONEYWELL</v>
      </c>
      <c r="O671" s="2">
        <v>2</v>
      </c>
      <c r="P671" s="23">
        <v>6421795</v>
      </c>
      <c r="Q671" s="24">
        <f>+FACTURACION[[#This Row],[CANTIDAD]]*FACTURACION[[#This Row],[VR UNITARIO]]/1000</f>
        <v>12843.59</v>
      </c>
      <c r="R671" s="3" t="str">
        <f>+VLOOKUP(FACTURACION[[#This Row],[NIT]],TABLACLIENTE,5,FALSE)</f>
        <v>CUCUTA</v>
      </c>
    </row>
    <row r="672" spans="3:18" s="11" customFormat="1" ht="11.25" customHeight="1">
      <c r="C672" s="13">
        <v>2013</v>
      </c>
      <c r="D672" s="17" t="s">
        <v>701</v>
      </c>
      <c r="E672" s="17">
        <f>MONTH(FACTURACION[[#This Row],[MES]]&amp;1)</f>
        <v>8</v>
      </c>
      <c r="F672" s="223">
        <f>DATE(FACTURACION[[#This Row],[AÑO]],FACTURACION[[#This Row],[Mes numero]],1)</f>
        <v>41487</v>
      </c>
      <c r="G672" s="159">
        <v>9864</v>
      </c>
      <c r="H672" s="25">
        <v>891101577</v>
      </c>
      <c r="I672" s="3" t="str">
        <f>+VLOOKUP(FACTURACION[[#This Row],[NIT]],TABLACLIENTE,2,FALSE)</f>
        <v>ALCANOS DE COLOMBIA S.A. E.S.P</v>
      </c>
      <c r="J672" s="2" t="s">
        <v>24</v>
      </c>
      <c r="K672" s="12" t="str">
        <f>+VLOOKUP(FACTURACION[[#This Row],[REFERENCIA]],CODINV,2,FALSE)</f>
        <v>AFV 2" S300 F.O Y CL INS ZSC100</v>
      </c>
      <c r="L672" s="12" t="str">
        <f>IF(VLOOKUP(FACTURACION[[#This Row],[REFERENCIA]],CODINV,3,FALSE)=0,"",VLOOKUP(FACTURACION[[#This Row],[REFERENCIA]],CODINV,3,FALSE))</f>
        <v/>
      </c>
      <c r="M672" s="12" t="str">
        <f>+VLOOKUP(FACTURACION[[#This Row],[REFERENCIA]],CODINV,4,FALSE)</f>
        <v>REGULADORES</v>
      </c>
      <c r="N672" s="12" t="str">
        <f>+VLOOKUP(FACTURACION[[#This Row],[REFERENCIA]],CODINV,5,FALSE)</f>
        <v>HONEYWELL</v>
      </c>
      <c r="O672" s="2">
        <v>2</v>
      </c>
      <c r="P672" s="23">
        <v>3262525</v>
      </c>
      <c r="Q672" s="24">
        <f>+FACTURACION[[#This Row],[CANTIDAD]]*FACTURACION[[#This Row],[VR UNITARIO]]/1000</f>
        <v>6525.05</v>
      </c>
      <c r="R672" s="3" t="str">
        <f>+VLOOKUP(FACTURACION[[#This Row],[NIT]],TABLACLIENTE,5,FALSE)</f>
        <v>NEIVA</v>
      </c>
    </row>
    <row r="673" spans="3:18" s="11" customFormat="1" ht="11.25" customHeight="1">
      <c r="C673" s="13">
        <v>2013</v>
      </c>
      <c r="D673" s="17" t="s">
        <v>701</v>
      </c>
      <c r="E673" s="17">
        <f>MONTH(FACTURACION[[#This Row],[MES]]&amp;1)</f>
        <v>8</v>
      </c>
      <c r="F673" s="223">
        <f>DATE(FACTURACION[[#This Row],[AÑO]],FACTURACION[[#This Row],[Mes numero]],1)</f>
        <v>41487</v>
      </c>
      <c r="G673" s="159">
        <v>9870</v>
      </c>
      <c r="H673" s="20">
        <v>800202395</v>
      </c>
      <c r="I673" s="2" t="str">
        <f>+VLOOKUP(FACTURACION[[#This Row],[NIT]],TABLACLIENTE,2,FALSE)</f>
        <v>EFIGAS GAS NATURAL S.A. E.S.P. (EFIGAS S.A. E.S.P.)</v>
      </c>
      <c r="J673" s="2" t="s">
        <v>24</v>
      </c>
      <c r="K673" s="12" t="str">
        <f>+VLOOKUP(FACTURACION[[#This Row],[REFERENCIA]],CODINV,2,FALSE)</f>
        <v>AFV 2" S300 F.O Y CL INS ZSC100</v>
      </c>
      <c r="L673" s="12" t="str">
        <f>IF(VLOOKUP(FACTURACION[[#This Row],[REFERENCIA]],CODINV,3,FALSE)=0,"",VLOOKUP(FACTURACION[[#This Row],[REFERENCIA]],CODINV,3,FALSE))</f>
        <v/>
      </c>
      <c r="M673" s="12" t="str">
        <f>+VLOOKUP(FACTURACION[[#This Row],[REFERENCIA]],CODINV,4,FALSE)</f>
        <v>REGULADORES</v>
      </c>
      <c r="N673" s="12" t="str">
        <f>+VLOOKUP(FACTURACION[[#This Row],[REFERENCIA]],CODINV,5,FALSE)</f>
        <v>HONEYWELL</v>
      </c>
      <c r="O673" s="2">
        <v>3</v>
      </c>
      <c r="P673" s="23">
        <v>3260394</v>
      </c>
      <c r="Q673" s="24">
        <f>+FACTURACION[[#This Row],[CANTIDAD]]*FACTURACION[[#This Row],[VR UNITARIO]]/1000</f>
        <v>9781.1820000000007</v>
      </c>
      <c r="R673" s="3" t="str">
        <f>+VLOOKUP(FACTURACION[[#This Row],[NIT]],TABLACLIENTE,5,FALSE)</f>
        <v>MANIZALES</v>
      </c>
    </row>
    <row r="674" spans="3:18" s="11" customFormat="1" ht="11.25" customHeight="1">
      <c r="C674" s="13">
        <v>2013</v>
      </c>
      <c r="D674" s="17" t="s">
        <v>701</v>
      </c>
      <c r="E674" s="17">
        <f>MONTH(FACTURACION[[#This Row],[MES]]&amp;1)</f>
        <v>8</v>
      </c>
      <c r="F674" s="223">
        <f>DATE(FACTURACION[[#This Row],[AÑO]],FACTURACION[[#This Row],[Mes numero]],1)</f>
        <v>41487</v>
      </c>
      <c r="G674" s="159">
        <v>9865</v>
      </c>
      <c r="H674" s="20">
        <v>890101691</v>
      </c>
      <c r="I674" s="2" t="str">
        <f>+VLOOKUP(FACTURACION[[#This Row],[NIT]],TABLACLIENTE,2,FALSE)</f>
        <v>GASES DEL CARIBE S.A.E.S.P. (GASCARIBE S.A E.S.P.)</v>
      </c>
      <c r="J674" s="2" t="s">
        <v>24</v>
      </c>
      <c r="K674" s="12" t="str">
        <f>+VLOOKUP(FACTURACION[[#This Row],[REFERENCIA]],CODINV,2,FALSE)</f>
        <v>AFV 2" S300 F.O Y CL INS ZSC100</v>
      </c>
      <c r="L674" s="12" t="str">
        <f>IF(VLOOKUP(FACTURACION[[#This Row],[REFERENCIA]],CODINV,3,FALSE)=0,"",VLOOKUP(FACTURACION[[#This Row],[REFERENCIA]],CODINV,3,FALSE))</f>
        <v/>
      </c>
      <c r="M674" s="12" t="str">
        <f>+VLOOKUP(FACTURACION[[#This Row],[REFERENCIA]],CODINV,4,FALSE)</f>
        <v>REGULADORES</v>
      </c>
      <c r="N674" s="12" t="str">
        <f>+VLOOKUP(FACTURACION[[#This Row],[REFERENCIA]],CODINV,5,FALSE)</f>
        <v>HONEYWELL</v>
      </c>
      <c r="O674" s="2">
        <v>6</v>
      </c>
      <c r="P674" s="23">
        <v>3262525</v>
      </c>
      <c r="Q674" s="24">
        <f>+FACTURACION[[#This Row],[CANTIDAD]]*FACTURACION[[#This Row],[VR UNITARIO]]/1000</f>
        <v>19575.150000000001</v>
      </c>
      <c r="R674" s="3" t="str">
        <f>+VLOOKUP(FACTURACION[[#This Row],[NIT]],TABLACLIENTE,5,FALSE)</f>
        <v>BARRANQUILLA</v>
      </c>
    </row>
    <row r="675" spans="3:18" s="11" customFormat="1" ht="11.25" customHeight="1">
      <c r="C675" s="13">
        <v>2013</v>
      </c>
      <c r="D675" s="17" t="s">
        <v>701</v>
      </c>
      <c r="E675" s="17">
        <f>MONTH(FACTURACION[[#This Row],[MES]]&amp;1)</f>
        <v>8</v>
      </c>
      <c r="F675" s="223">
        <f>DATE(FACTURACION[[#This Row],[AÑO]],FACTURACION[[#This Row],[Mes numero]],1)</f>
        <v>41487</v>
      </c>
      <c r="G675" s="159">
        <v>9884</v>
      </c>
      <c r="H675" s="20">
        <v>860029995</v>
      </c>
      <c r="I675" s="12" t="str">
        <f>+VLOOKUP(FACTURACION[[#This Row],[NIT]],TABLACLIENTE,2,FALSE)</f>
        <v>ACERIAS PAZ DEL RIO S.A.</v>
      </c>
      <c r="J675" s="2" t="s">
        <v>1279</v>
      </c>
      <c r="K675" s="12" t="str">
        <f>+VLOOKUP(FACTURACION[[#This Row],[REFERENCIA]],CODINV,2,FALSE)</f>
        <v>AFV 3" S300 FO Y CL COMP ZSC100</v>
      </c>
      <c r="L675" s="12" t="str">
        <f>IF(VLOOKUP(FACTURACION[[#This Row],[REFERENCIA]],CODINV,3,FALSE)=0,"",VLOOKUP(FACTURACION[[#This Row],[REFERENCIA]],CODINV,3,FALSE))</f>
        <v/>
      </c>
      <c r="M675" s="12" t="str">
        <f>+VLOOKUP(FACTURACION[[#This Row],[REFERENCIA]],CODINV,4,FALSE)</f>
        <v>REGULADORES</v>
      </c>
      <c r="N675" s="12" t="str">
        <f>+VLOOKUP(FACTURACION[[#This Row],[REFERENCIA]],CODINV,5,FALSE)</f>
        <v>HONEYWELL</v>
      </c>
      <c r="O675" s="2">
        <v>1</v>
      </c>
      <c r="P675" s="23">
        <v>4545878</v>
      </c>
      <c r="Q675" s="24">
        <f>+FACTURACION[[#This Row],[CANTIDAD]]*FACTURACION[[#This Row],[VR UNITARIO]]/1000</f>
        <v>4545.8779999999997</v>
      </c>
      <c r="R675" s="3" t="str">
        <f>+VLOOKUP(FACTURACION[[#This Row],[NIT]],TABLACLIENTE,5,FALSE)</f>
        <v>NOBSA</v>
      </c>
    </row>
    <row r="676" spans="3:18" s="11" customFormat="1" ht="11.25" customHeight="1">
      <c r="C676" s="13">
        <v>2013</v>
      </c>
      <c r="D676" s="17" t="s">
        <v>701</v>
      </c>
      <c r="E676" s="17">
        <f>MONTH(FACTURACION[[#This Row],[MES]]&amp;1)</f>
        <v>8</v>
      </c>
      <c r="F676" s="223">
        <f>DATE(FACTURACION[[#This Row],[AÑO]],FACTURACION[[#This Row],[Mes numero]],1)</f>
        <v>41487</v>
      </c>
      <c r="G676" s="159">
        <v>9873</v>
      </c>
      <c r="H676" s="20">
        <v>800167643</v>
      </c>
      <c r="I676" s="2" t="str">
        <f>+VLOOKUP(FACTURACION[[#This Row],[NIT]],TABLACLIENTE,2,FALSE)</f>
        <v>GASES DE OCCIDENTE S.A. E.S.P. (GDO)</v>
      </c>
      <c r="J676" s="2" t="s">
        <v>65</v>
      </c>
      <c r="K676" s="12" t="str">
        <f>+VLOOKUP(FACTURACION[[#This Row],[REFERENCIA]],CODINV,2,FALSE)</f>
        <v>CONTROL LOOP ZSC-100 BM INSPIRATOR</v>
      </c>
      <c r="L676" s="12" t="str">
        <f>IF(VLOOKUP(FACTURACION[[#This Row],[REFERENCIA]],CODINV,3,FALSE)=0,"",VLOOKUP(FACTURACION[[#This Row],[REFERENCIA]],CODINV,3,FALSE))</f>
        <v/>
      </c>
      <c r="M676" s="12" t="str">
        <f>+VLOOKUP(FACTURACION[[#This Row],[REFERENCIA]],CODINV,4,FALSE)</f>
        <v>REGULADORES</v>
      </c>
      <c r="N676" s="12" t="str">
        <f>+VLOOKUP(FACTURACION[[#This Row],[REFERENCIA]],CODINV,5,FALSE)</f>
        <v>HONEYWELL</v>
      </c>
      <c r="O676" s="2">
        <v>4</v>
      </c>
      <c r="P676" s="23">
        <v>1585714</v>
      </c>
      <c r="Q676" s="24">
        <f>+FACTURACION[[#This Row],[CANTIDAD]]*FACTURACION[[#This Row],[VR UNITARIO]]/1000</f>
        <v>6342.8559999999998</v>
      </c>
      <c r="R676" s="3" t="str">
        <f>+VLOOKUP(FACTURACION[[#This Row],[NIT]],TABLACLIENTE,5,FALSE)</f>
        <v>CALI</v>
      </c>
    </row>
    <row r="677" spans="3:18" s="11" customFormat="1" ht="11.25" customHeight="1">
      <c r="C677" s="13">
        <v>2013</v>
      </c>
      <c r="D677" s="17" t="s">
        <v>701</v>
      </c>
      <c r="E677" s="17">
        <f>MONTH(FACTURACION[[#This Row],[MES]]&amp;1)</f>
        <v>8</v>
      </c>
      <c r="F677" s="223">
        <f>DATE(FACTURACION[[#This Row],[AÑO]],FACTURACION[[#This Row],[Mes numero]],1)</f>
        <v>41487</v>
      </c>
      <c r="G677" s="159">
        <v>9872</v>
      </c>
      <c r="H677" s="20">
        <v>890503900</v>
      </c>
      <c r="I677" s="2" t="str">
        <f>+VLOOKUP(FACTURACION[[#This Row],[NIT]],TABLACLIENTE,2,FALSE)</f>
        <v>GASES DEL ORIENTE S.A. E.S.P.</v>
      </c>
      <c r="J677" s="2" t="s">
        <v>1278</v>
      </c>
      <c r="K677" s="12" t="str">
        <f>+VLOOKUP(FACTURACION[[#This Row],[REFERENCIA]],CODINV,2,FALSE)</f>
        <v>CONTROL LOOP Z320-150 BM INSPIRATOR</v>
      </c>
      <c r="L677" s="12" t="str">
        <f>IF(VLOOKUP(FACTURACION[[#This Row],[REFERENCIA]],CODINV,3,FALSE)=0,"",VLOOKUP(FACTURACION[[#This Row],[REFERENCIA]],CODINV,3,FALSE))</f>
        <v/>
      </c>
      <c r="M677" s="12" t="str">
        <f>+VLOOKUP(FACTURACION[[#This Row],[REFERENCIA]],CODINV,4,FALSE)</f>
        <v>REGULADORES</v>
      </c>
      <c r="N677" s="12" t="str">
        <f>+VLOOKUP(FACTURACION[[#This Row],[REFERENCIA]],CODINV,5,FALSE)</f>
        <v>HONEYWELL</v>
      </c>
      <c r="O677" s="2">
        <v>2</v>
      </c>
      <c r="P677" s="23">
        <v>1850204</v>
      </c>
      <c r="Q677" s="24">
        <f>+FACTURACION[[#This Row],[CANTIDAD]]*FACTURACION[[#This Row],[VR UNITARIO]]/1000</f>
        <v>3700.4079999999999</v>
      </c>
      <c r="R677" s="3" t="str">
        <f>+VLOOKUP(FACTURACION[[#This Row],[NIT]],TABLACLIENTE,5,FALSE)</f>
        <v>CUCUTA</v>
      </c>
    </row>
    <row r="678" spans="3:18" s="11" customFormat="1" ht="11.25" customHeight="1">
      <c r="C678" s="13">
        <v>2013</v>
      </c>
      <c r="D678" s="17" t="s">
        <v>701</v>
      </c>
      <c r="E678" s="17">
        <f>MONTH(FACTURACION[[#This Row],[MES]]&amp;1)</f>
        <v>8</v>
      </c>
      <c r="F678" s="223">
        <f>DATE(FACTURACION[[#This Row],[AÑO]],FACTURACION[[#This Row],[Mes numero]],1)</f>
        <v>41487</v>
      </c>
      <c r="G678" s="159">
        <v>9872</v>
      </c>
      <c r="H678" s="20">
        <v>890503900</v>
      </c>
      <c r="I678" s="2" t="str">
        <f>+VLOOKUP(FACTURACION[[#This Row],[NIT]],TABLACLIENTE,2,FALSE)</f>
        <v>GASES DEL ORIENTE S.A. E.S.P.</v>
      </c>
      <c r="J678" s="2" t="s">
        <v>244</v>
      </c>
      <c r="K678" s="12" t="str">
        <f>+VLOOKUP(FACTURACION[[#This Row],[REFERENCIA]],CODINV,2,FALSE)</f>
        <v>PILOTO ZSC 320-100</v>
      </c>
      <c r="L678" s="12" t="str">
        <f>IF(VLOOKUP(FACTURACION[[#This Row],[REFERENCIA]],CODINV,3,FALSE)=0,"",VLOOKUP(FACTURACION[[#This Row],[REFERENCIA]],CODINV,3,FALSE))</f>
        <v>RRAE103A1A1A1</v>
      </c>
      <c r="M678" s="12" t="str">
        <f>+VLOOKUP(FACTURACION[[#This Row],[REFERENCIA]],CODINV,4,FALSE)</f>
        <v>REGULADORES</v>
      </c>
      <c r="N678" s="12" t="str">
        <f>+VLOOKUP(FACTURACION[[#This Row],[REFERENCIA]],CODINV,5,FALSE)</f>
        <v>HONEYWELL</v>
      </c>
      <c r="O678" s="2">
        <v>1</v>
      </c>
      <c r="P678" s="23">
        <v>1153484</v>
      </c>
      <c r="Q678" s="24">
        <f>+FACTURACION[[#This Row],[CANTIDAD]]*FACTURACION[[#This Row],[VR UNITARIO]]/1000</f>
        <v>1153.4839999999999</v>
      </c>
      <c r="R678" s="3" t="str">
        <f>+VLOOKUP(FACTURACION[[#This Row],[NIT]],TABLACLIENTE,5,FALSE)</f>
        <v>CUCUTA</v>
      </c>
    </row>
    <row r="679" spans="3:18" s="11" customFormat="1" ht="11.25" customHeight="1">
      <c r="C679" s="13">
        <v>2013</v>
      </c>
      <c r="D679" s="17" t="s">
        <v>701</v>
      </c>
      <c r="E679" s="17">
        <f>MONTH(FACTURACION[[#This Row],[MES]]&amp;1)</f>
        <v>8</v>
      </c>
      <c r="F679" s="223">
        <f>DATE(FACTURACION[[#This Row],[AÑO]],FACTURACION[[#This Row],[Mes numero]],1)</f>
        <v>41487</v>
      </c>
      <c r="G679" s="159">
        <v>9901</v>
      </c>
      <c r="H679" s="20">
        <v>830065383</v>
      </c>
      <c r="I679" s="12" t="str">
        <f>+VLOOKUP(FACTURACION[[#This Row],[NIT]],TABLACLIENTE,2,FALSE)</f>
        <v>ALKENOS LTDA</v>
      </c>
      <c r="J679" s="2" t="s">
        <v>3</v>
      </c>
      <c r="K679" s="12" t="str">
        <f>+VLOOKUP(FACTURACION[[#This Row],[REFERENCIA]],CODINV,2,FALSE)</f>
        <v>RES 24-48" W.C. ROJO</v>
      </c>
      <c r="L679" s="12" t="str">
        <f>IF(VLOOKUP(FACTURACION[[#This Row],[REFERENCIA]],CODINV,3,FALSE)=0,"",VLOOKUP(FACTURACION[[#This Row],[REFERENCIA]],CODINV,3,FALSE))</f>
        <v>70017P082</v>
      </c>
      <c r="M679" s="12" t="str">
        <f>+VLOOKUP(FACTURACION[[#This Row],[REFERENCIA]],CODINV,4,FALSE)</f>
        <v>REPUESTOS Y ACCESORIOS</v>
      </c>
      <c r="N679" s="12" t="str">
        <f>+VLOOKUP(FACTURACION[[#This Row],[REFERENCIA]],CODINV,5,FALSE)</f>
        <v>HONEYWELL</v>
      </c>
      <c r="O679" s="2">
        <v>1</v>
      </c>
      <c r="P679" s="23">
        <v>15000</v>
      </c>
      <c r="Q679" s="24">
        <f>+FACTURACION[[#This Row],[CANTIDAD]]*FACTURACION[[#This Row],[VR UNITARIO]]/1000</f>
        <v>15</v>
      </c>
      <c r="R679" s="3" t="str">
        <f>+VLOOKUP(FACTURACION[[#This Row],[NIT]],TABLACLIENTE,5,FALSE)</f>
        <v>BOGOTÁ D.C.</v>
      </c>
    </row>
    <row r="680" spans="3:18" s="11" customFormat="1" ht="11.25" customHeight="1">
      <c r="C680" s="13">
        <v>2013</v>
      </c>
      <c r="D680" s="17" t="s">
        <v>701</v>
      </c>
      <c r="E680" s="17">
        <f>MONTH(FACTURACION[[#This Row],[MES]]&amp;1)</f>
        <v>8</v>
      </c>
      <c r="F680" s="223">
        <f>DATE(FACTURACION[[#This Row],[AÑO]],FACTURACION[[#This Row],[Mes numero]],1)</f>
        <v>41487</v>
      </c>
      <c r="G680" s="159">
        <v>9885</v>
      </c>
      <c r="H680" s="25">
        <v>891101577</v>
      </c>
      <c r="I680" s="3" t="str">
        <f>+VLOOKUP(FACTURACION[[#This Row],[NIT]],TABLACLIENTE,2,FALSE)</f>
        <v>ALCANOS DE COLOMBIA S.A. E.S.P</v>
      </c>
      <c r="J680" s="2" t="s">
        <v>61</v>
      </c>
      <c r="K680" s="12" t="str">
        <f>+VLOOKUP(FACTURACION[[#This Row],[REFERENCIA]],CODINV,2,FALSE)</f>
        <v>MANGA 2" S300 H7</v>
      </c>
      <c r="L680" s="12" t="str">
        <f>IF(VLOOKUP(FACTURACION[[#This Row],[REFERENCIA]],CODINV,3,FALSE)=0,"",VLOOKUP(FACTURACION[[#This Row],[REFERENCIA]],CODINV,3,FALSE))</f>
        <v>73404P002</v>
      </c>
      <c r="M680" s="12" t="str">
        <f>+VLOOKUP(FACTURACION[[#This Row],[REFERENCIA]],CODINV,4,FALSE)</f>
        <v>MANGAS</v>
      </c>
      <c r="N680" s="12" t="str">
        <f>+VLOOKUP(FACTURACION[[#This Row],[REFERENCIA]],CODINV,5,FALSE)</f>
        <v>HONEYWELL</v>
      </c>
      <c r="O680" s="2">
        <v>41</v>
      </c>
      <c r="P680" s="23">
        <v>288819</v>
      </c>
      <c r="Q680" s="24">
        <f>+FACTURACION[[#This Row],[CANTIDAD]]*FACTURACION[[#This Row],[VR UNITARIO]]/1000</f>
        <v>11841.579</v>
      </c>
      <c r="R680" s="3" t="str">
        <f>+VLOOKUP(FACTURACION[[#This Row],[NIT]],TABLACLIENTE,5,FALSE)</f>
        <v>NEIVA</v>
      </c>
    </row>
    <row r="681" spans="3:18" s="11" customFormat="1" ht="11.25" customHeight="1">
      <c r="C681" s="13">
        <v>2013</v>
      </c>
      <c r="D681" s="17" t="s">
        <v>701</v>
      </c>
      <c r="E681" s="17">
        <f>MONTH(FACTURACION[[#This Row],[MES]]&amp;1)</f>
        <v>8</v>
      </c>
      <c r="F681" s="223">
        <f>DATE(FACTURACION[[#This Row],[AÑO]],FACTURACION[[#This Row],[Mes numero]],1)</f>
        <v>41487</v>
      </c>
      <c r="G681" s="159">
        <v>9866</v>
      </c>
      <c r="H681" s="20">
        <v>890101691</v>
      </c>
      <c r="I681" s="2" t="str">
        <f>+VLOOKUP(FACTURACION[[#This Row],[NIT]],TABLACLIENTE,2,FALSE)</f>
        <v>GASES DEL CARIBE S.A.E.S.P. (GASCARIBE S.A E.S.P.)</v>
      </c>
      <c r="J681" s="2" t="s">
        <v>61</v>
      </c>
      <c r="K681" s="12" t="str">
        <f>+VLOOKUP(FACTURACION[[#This Row],[REFERENCIA]],CODINV,2,FALSE)</f>
        <v>MANGA 2" S300 H7</v>
      </c>
      <c r="L681" s="12" t="str">
        <f>IF(VLOOKUP(FACTURACION[[#This Row],[REFERENCIA]],CODINV,3,FALSE)=0,"",VLOOKUP(FACTURACION[[#This Row],[REFERENCIA]],CODINV,3,FALSE))</f>
        <v>73404P002</v>
      </c>
      <c r="M681" s="12" t="str">
        <f>+VLOOKUP(FACTURACION[[#This Row],[REFERENCIA]],CODINV,4,FALSE)</f>
        <v>MANGAS</v>
      </c>
      <c r="N681" s="12" t="str">
        <f>+VLOOKUP(FACTURACION[[#This Row],[REFERENCIA]],CODINV,5,FALSE)</f>
        <v>HONEYWELL</v>
      </c>
      <c r="O681" s="2">
        <v>100</v>
      </c>
      <c r="P681" s="23">
        <v>247081</v>
      </c>
      <c r="Q681" s="24">
        <f>+FACTURACION[[#This Row],[CANTIDAD]]*FACTURACION[[#This Row],[VR UNITARIO]]/1000</f>
        <v>24708.1</v>
      </c>
      <c r="R681" s="3" t="str">
        <f>+VLOOKUP(FACTURACION[[#This Row],[NIT]],TABLACLIENTE,5,FALSE)</f>
        <v>BARRANQUILLA</v>
      </c>
    </row>
    <row r="682" spans="3:18" s="11" customFormat="1" ht="11.25" customHeight="1">
      <c r="C682" s="13">
        <v>2013</v>
      </c>
      <c r="D682" s="17" t="s">
        <v>701</v>
      </c>
      <c r="E682" s="17">
        <f>MONTH(FACTURACION[[#This Row],[MES]]&amp;1)</f>
        <v>8</v>
      </c>
      <c r="F682" s="223">
        <f>DATE(FACTURACION[[#This Row],[AÑO]],FACTURACION[[#This Row],[Mes numero]],1)</f>
        <v>41487</v>
      </c>
      <c r="G682" s="159">
        <v>9909</v>
      </c>
      <c r="H682" s="20">
        <v>900155947</v>
      </c>
      <c r="I682" s="2" t="str">
        <f>+VLOOKUP(FACTURACION[[#This Row],[NIT]],TABLACLIENTE,2,FALSE)</f>
        <v>INGENIERIA DE MONTAJE Y MANTENIMIENTO DE ESTACIONES DE SERVICIO LTDA  (IMMES LTDA)</v>
      </c>
      <c r="J682" s="2" t="s">
        <v>61</v>
      </c>
      <c r="K682" s="12" t="str">
        <f>+VLOOKUP(FACTURACION[[#This Row],[REFERENCIA]],CODINV,2,FALSE)</f>
        <v>MANGA 2" S300 H7</v>
      </c>
      <c r="L682" s="12" t="str">
        <f>IF(VLOOKUP(FACTURACION[[#This Row],[REFERENCIA]],CODINV,3,FALSE)=0,"",VLOOKUP(FACTURACION[[#This Row],[REFERENCIA]],CODINV,3,FALSE))</f>
        <v>73404P002</v>
      </c>
      <c r="M682" s="12" t="str">
        <f>+VLOOKUP(FACTURACION[[#This Row],[REFERENCIA]],CODINV,4,FALSE)</f>
        <v>MANGAS</v>
      </c>
      <c r="N682" s="12" t="str">
        <f>+VLOOKUP(FACTURACION[[#This Row],[REFERENCIA]],CODINV,5,FALSE)</f>
        <v>HONEYWELL</v>
      </c>
      <c r="O682" s="2">
        <v>2</v>
      </c>
      <c r="P682" s="23">
        <v>280000</v>
      </c>
      <c r="Q682" s="24">
        <f>+FACTURACION[[#This Row],[CANTIDAD]]*FACTURACION[[#This Row],[VR UNITARIO]]/1000</f>
        <v>560</v>
      </c>
      <c r="R682" s="3" t="str">
        <f>+VLOOKUP(FACTURACION[[#This Row],[NIT]],TABLACLIENTE,5,FALSE)</f>
        <v>BOGOTÁ D.C.</v>
      </c>
    </row>
    <row r="683" spans="3:18" s="11" customFormat="1" ht="11.25" customHeight="1">
      <c r="C683" s="13">
        <v>2013</v>
      </c>
      <c r="D683" s="17" t="s">
        <v>701</v>
      </c>
      <c r="E683" s="17">
        <f>MONTH(FACTURACION[[#This Row],[MES]]&amp;1)</f>
        <v>8</v>
      </c>
      <c r="F683" s="223">
        <f>DATE(FACTURACION[[#This Row],[AÑO]],FACTURACION[[#This Row],[Mes numero]],1)</f>
        <v>41487</v>
      </c>
      <c r="G683" s="159">
        <v>9866</v>
      </c>
      <c r="H683" s="20">
        <v>890101691</v>
      </c>
      <c r="I683" s="2" t="str">
        <f>+VLOOKUP(FACTURACION[[#This Row],[NIT]],TABLACLIENTE,2,FALSE)</f>
        <v>GASES DEL CARIBE S.A.E.S.P. (GASCARIBE S.A E.S.P.)</v>
      </c>
      <c r="J683" s="2" t="s">
        <v>564</v>
      </c>
      <c r="K683" s="12" t="str">
        <f>+VLOOKUP(FACTURACION[[#This Row],[REFERENCIA]],CODINV,2,FALSE)</f>
        <v>MANGA 2" S300 H5L</v>
      </c>
      <c r="L683" s="12" t="str">
        <f>IF(VLOOKUP(FACTURACION[[#This Row],[REFERENCIA]],CODINV,3,FALSE)=0,"",VLOOKUP(FACTURACION[[#This Row],[REFERENCIA]],CODINV,3,FALSE))</f>
        <v>73404P051</v>
      </c>
      <c r="M683" s="12" t="str">
        <f>+VLOOKUP(FACTURACION[[#This Row],[REFERENCIA]],CODINV,4,FALSE)</f>
        <v>MANGAS</v>
      </c>
      <c r="N683" s="12" t="str">
        <f>+VLOOKUP(FACTURACION[[#This Row],[REFERENCIA]],CODINV,5,FALSE)</f>
        <v>HONEYWELL</v>
      </c>
      <c r="O683" s="2">
        <v>20</v>
      </c>
      <c r="P683" s="23">
        <v>244520</v>
      </c>
      <c r="Q683" s="24">
        <f>+FACTURACION[[#This Row],[CANTIDAD]]*FACTURACION[[#This Row],[VR UNITARIO]]/1000</f>
        <v>4890.3999999999996</v>
      </c>
      <c r="R683" s="3" t="str">
        <f>+VLOOKUP(FACTURACION[[#This Row],[NIT]],TABLACLIENTE,5,FALSE)</f>
        <v>BARRANQUILLA</v>
      </c>
    </row>
    <row r="684" spans="3:18" s="11" customFormat="1" ht="11.25" customHeight="1">
      <c r="C684" s="13">
        <v>2013</v>
      </c>
      <c r="D684" s="17" t="s">
        <v>701</v>
      </c>
      <c r="E684" s="17">
        <f>MONTH(FACTURACION[[#This Row],[MES]]&amp;1)</f>
        <v>8</v>
      </c>
      <c r="F684" s="223">
        <f>DATE(FACTURACION[[#This Row],[AÑO]],FACTURACION[[#This Row],[Mes numero]],1)</f>
        <v>41487</v>
      </c>
      <c r="G684" s="159">
        <v>9854</v>
      </c>
      <c r="H684" s="20">
        <v>890105526</v>
      </c>
      <c r="I684" s="2" t="str">
        <f>+VLOOKUP(FACTURACION[[#This Row],[NIT]],TABLACLIENTE,2,FALSE)</f>
        <v>PROMIGAS S.A. E.S.P.</v>
      </c>
      <c r="J684" s="2" t="s">
        <v>566</v>
      </c>
      <c r="K684" s="12" t="str">
        <f>+VLOOKUP(FACTURACION[[#This Row],[REFERENCIA]],CODINV,2,FALSE)</f>
        <v>MANGA 2" S300 V7</v>
      </c>
      <c r="L684" s="12" t="str">
        <f>IF(VLOOKUP(FACTURACION[[#This Row],[REFERENCIA]],CODINV,3,FALSE)=0,"",VLOOKUP(FACTURACION[[#This Row],[REFERENCIA]],CODINV,3,FALSE))</f>
        <v>73404P015</v>
      </c>
      <c r="M684" s="12" t="str">
        <f>+VLOOKUP(FACTURACION[[#This Row],[REFERENCIA]],CODINV,4,FALSE)</f>
        <v>MANGAS</v>
      </c>
      <c r="N684" s="12" t="str">
        <f>+VLOOKUP(FACTURACION[[#This Row],[REFERENCIA]],CODINV,5,FALSE)</f>
        <v>HONEYWELL</v>
      </c>
      <c r="O684" s="2">
        <v>5</v>
      </c>
      <c r="P684" s="23">
        <v>914432</v>
      </c>
      <c r="Q684" s="24">
        <f>+FACTURACION[[#This Row],[CANTIDAD]]*FACTURACION[[#This Row],[VR UNITARIO]]/1000</f>
        <v>4572.16</v>
      </c>
      <c r="R684" s="3" t="str">
        <f>+VLOOKUP(FACTURACION[[#This Row],[NIT]],TABLACLIENTE,5,FALSE)</f>
        <v>BARRANQUILLA</v>
      </c>
    </row>
    <row r="685" spans="3:18" s="11" customFormat="1" ht="11.25" customHeight="1">
      <c r="C685" s="13">
        <v>2013</v>
      </c>
      <c r="D685" s="17" t="s">
        <v>701</v>
      </c>
      <c r="E685" s="17">
        <f>MONTH(FACTURACION[[#This Row],[MES]]&amp;1)</f>
        <v>8</v>
      </c>
      <c r="F685" s="223">
        <f>DATE(FACTURACION[[#This Row],[AÑO]],FACTURACION[[#This Row],[Mes numero]],1)</f>
        <v>41487</v>
      </c>
      <c r="G685" s="159">
        <v>9866</v>
      </c>
      <c r="H685" s="20">
        <v>890101691</v>
      </c>
      <c r="I685" s="2" t="str">
        <f>+VLOOKUP(FACTURACION[[#This Row],[NIT]],TABLACLIENTE,2,FALSE)</f>
        <v>GASES DEL CARIBE S.A.E.S.P. (GASCARIBE S.A E.S.P.)</v>
      </c>
      <c r="J685" s="2" t="s">
        <v>153</v>
      </c>
      <c r="K685" s="12" t="str">
        <f>+VLOOKUP(FACTURACION[[#This Row],[REFERENCIA]],CODINV,2,FALSE)</f>
        <v>MANGA 3" S300 H7</v>
      </c>
      <c r="L685" s="12" t="str">
        <f>IF(VLOOKUP(FACTURACION[[#This Row],[REFERENCIA]],CODINV,3,FALSE)=0,"",VLOOKUP(FACTURACION[[#This Row],[REFERENCIA]],CODINV,3,FALSE))</f>
        <v>73404P003</v>
      </c>
      <c r="M685" s="12" t="str">
        <f>+VLOOKUP(FACTURACION[[#This Row],[REFERENCIA]],CODINV,4,FALSE)</f>
        <v>MANGAS</v>
      </c>
      <c r="N685" s="12" t="str">
        <f>+VLOOKUP(FACTURACION[[#This Row],[REFERENCIA]],CODINV,5,FALSE)</f>
        <v>HONEYWELL</v>
      </c>
      <c r="O685" s="2">
        <v>10</v>
      </c>
      <c r="P685" s="23">
        <v>439699</v>
      </c>
      <c r="Q685" s="24">
        <f>+FACTURACION[[#This Row],[CANTIDAD]]*FACTURACION[[#This Row],[VR UNITARIO]]/1000</f>
        <v>4396.99</v>
      </c>
      <c r="R685" s="3" t="str">
        <f>+VLOOKUP(FACTURACION[[#This Row],[NIT]],TABLACLIENTE,5,FALSE)</f>
        <v>BARRANQUILLA</v>
      </c>
    </row>
    <row r="686" spans="3:18" s="11" customFormat="1" ht="11.25" customHeight="1">
      <c r="C686" s="13">
        <v>2013</v>
      </c>
      <c r="D686" s="17" t="s">
        <v>701</v>
      </c>
      <c r="E686" s="17">
        <f>MONTH(FACTURACION[[#This Row],[MES]]&amp;1)</f>
        <v>8</v>
      </c>
      <c r="F686" s="223">
        <f>DATE(FACTURACION[[#This Row],[AÑO]],FACTURACION[[#This Row],[Mes numero]],1)</f>
        <v>41487</v>
      </c>
      <c r="G686" s="159">
        <v>9866</v>
      </c>
      <c r="H686" s="20">
        <v>890101691</v>
      </c>
      <c r="I686" s="2" t="str">
        <f>+VLOOKUP(FACTURACION[[#This Row],[NIT]],TABLACLIENTE,2,FALSE)</f>
        <v>GASES DEL CARIBE S.A.E.S.P. (GASCARIBE S.A E.S.P.)</v>
      </c>
      <c r="J686" s="2" t="s">
        <v>757</v>
      </c>
      <c r="K686" s="12" t="str">
        <f>+VLOOKUP(FACTURACION[[#This Row],[REFERENCIA]],CODINV,2,FALSE)</f>
        <v>MANGA 3" S300 H5L</v>
      </c>
      <c r="L686" s="12" t="str">
        <f>IF(VLOOKUP(FACTURACION[[#This Row],[REFERENCIA]],CODINV,3,FALSE)=0,"",VLOOKUP(FACTURACION[[#This Row],[REFERENCIA]],CODINV,3,FALSE))</f>
        <v>73404P052</v>
      </c>
      <c r="M686" s="12" t="str">
        <f>+VLOOKUP(FACTURACION[[#This Row],[REFERENCIA]],CODINV,4,FALSE)</f>
        <v>MANGAS</v>
      </c>
      <c r="N686" s="12" t="str">
        <f>+VLOOKUP(FACTURACION[[#This Row],[REFERENCIA]],CODINV,5,FALSE)</f>
        <v>HONEYWELL</v>
      </c>
      <c r="O686" s="2">
        <v>6</v>
      </c>
      <c r="P686" s="23">
        <v>451149</v>
      </c>
      <c r="Q686" s="24">
        <f>+FACTURACION[[#This Row],[CANTIDAD]]*FACTURACION[[#This Row],[VR UNITARIO]]/1000</f>
        <v>2706.8939999999998</v>
      </c>
      <c r="R686" s="3" t="str">
        <f>+VLOOKUP(FACTURACION[[#This Row],[NIT]],TABLACLIENTE,5,FALSE)</f>
        <v>BARRANQUILLA</v>
      </c>
    </row>
    <row r="687" spans="3:18" s="11" customFormat="1" ht="11.25" customHeight="1">
      <c r="C687" s="13">
        <v>2013</v>
      </c>
      <c r="D687" s="17" t="s">
        <v>701</v>
      </c>
      <c r="E687" s="17">
        <f>MONTH(FACTURACION[[#This Row],[MES]]&amp;1)</f>
        <v>8</v>
      </c>
      <c r="F687" s="223">
        <f>DATE(FACTURACION[[#This Row],[AÑO]],FACTURACION[[#This Row],[Mes numero]],1)</f>
        <v>41487</v>
      </c>
      <c r="G687" s="159">
        <v>9866</v>
      </c>
      <c r="H687" s="20">
        <v>890101691</v>
      </c>
      <c r="I687" s="2" t="str">
        <f>+VLOOKUP(FACTURACION[[#This Row],[NIT]],TABLACLIENTE,2,FALSE)</f>
        <v>GASES DEL CARIBE S.A.E.S.P. (GASCARIBE S.A E.S.P.)</v>
      </c>
      <c r="J687" s="2" t="s">
        <v>218</v>
      </c>
      <c r="K687" s="12" t="str">
        <f>+VLOOKUP(FACTURACION[[#This Row],[REFERENCIA]],CODINV,2,FALSE)</f>
        <v>MANGA 2" S600 B7</v>
      </c>
      <c r="L687" s="12" t="str">
        <f>IF(VLOOKUP(FACTURACION[[#This Row],[REFERENCIA]],CODINV,3,FALSE)=0,"",VLOOKUP(FACTURACION[[#This Row],[REFERENCIA]],CODINV,3,FALSE))</f>
        <v>73677P007</v>
      </c>
      <c r="M687" s="12" t="str">
        <f>+VLOOKUP(FACTURACION[[#This Row],[REFERENCIA]],CODINV,4,FALSE)</f>
        <v>MANGAS</v>
      </c>
      <c r="N687" s="12" t="str">
        <f>+VLOOKUP(FACTURACION[[#This Row],[REFERENCIA]],CODINV,5,FALSE)</f>
        <v>HONEYWELL</v>
      </c>
      <c r="O687" s="2">
        <v>30</v>
      </c>
      <c r="P687" s="23">
        <v>286064</v>
      </c>
      <c r="Q687" s="24">
        <f>+FACTURACION[[#This Row],[CANTIDAD]]*FACTURACION[[#This Row],[VR UNITARIO]]/1000</f>
        <v>8581.92</v>
      </c>
      <c r="R687" s="3" t="str">
        <f>+VLOOKUP(FACTURACION[[#This Row],[NIT]],TABLACLIENTE,5,FALSE)</f>
        <v>BARRANQUILLA</v>
      </c>
    </row>
    <row r="688" spans="3:18" s="11" customFormat="1" ht="11.25" customHeight="1">
      <c r="C688" s="13">
        <v>2013</v>
      </c>
      <c r="D688" s="17" t="s">
        <v>701</v>
      </c>
      <c r="E688" s="17">
        <f>MONTH(FACTURACION[[#This Row],[MES]]&amp;1)</f>
        <v>8</v>
      </c>
      <c r="F688" s="223">
        <f>DATE(FACTURACION[[#This Row],[AÑO]],FACTURACION[[#This Row],[Mes numero]],1)</f>
        <v>41487</v>
      </c>
      <c r="G688" s="159">
        <v>9866</v>
      </c>
      <c r="H688" s="20">
        <v>890101691</v>
      </c>
      <c r="I688" s="2" t="str">
        <f>+VLOOKUP(FACTURACION[[#This Row],[NIT]],TABLACLIENTE,2,FALSE)</f>
        <v>GASES DEL CARIBE S.A.E.S.P. (GASCARIBE S.A E.S.P.)</v>
      </c>
      <c r="J688" s="2" t="s">
        <v>1255</v>
      </c>
      <c r="K688" s="12" t="str">
        <f>+VLOOKUP(FACTURACION[[#This Row],[REFERENCIA]],CODINV,2,FALSE)</f>
        <v>MANGA 4" S600 B7</v>
      </c>
      <c r="L688" s="12" t="str">
        <f>IF(VLOOKUP(FACTURACION[[#This Row],[REFERENCIA]],CODINV,3,FALSE)=0,"",VLOOKUP(FACTURACION[[#This Row],[REFERENCIA]],CODINV,3,FALSE))</f>
        <v>73677P008</v>
      </c>
      <c r="M688" s="12" t="str">
        <f>+VLOOKUP(FACTURACION[[#This Row],[REFERENCIA]],CODINV,4,FALSE)</f>
        <v>MANGAS</v>
      </c>
      <c r="N688" s="12" t="str">
        <f>+VLOOKUP(FACTURACION[[#This Row],[REFERENCIA]],CODINV,5,FALSE)</f>
        <v>HONEYWELL</v>
      </c>
      <c r="O688" s="2">
        <v>10</v>
      </c>
      <c r="P688" s="23">
        <v>708004</v>
      </c>
      <c r="Q688" s="24">
        <f>+FACTURACION[[#This Row],[CANTIDAD]]*FACTURACION[[#This Row],[VR UNITARIO]]/1000</f>
        <v>7080.04</v>
      </c>
      <c r="R688" s="3" t="str">
        <f>+VLOOKUP(FACTURACION[[#This Row],[NIT]],TABLACLIENTE,5,FALSE)</f>
        <v>BARRANQUILLA</v>
      </c>
    </row>
    <row r="689" spans="3:18" s="11" customFormat="1" ht="11.25" customHeight="1">
      <c r="C689" s="13">
        <v>2013</v>
      </c>
      <c r="D689" s="17" t="s">
        <v>701</v>
      </c>
      <c r="E689" s="17">
        <f>MONTH(FACTURACION[[#This Row],[MES]]&amp;1)</f>
        <v>8</v>
      </c>
      <c r="F689" s="223">
        <f>DATE(FACTURACION[[#This Row],[AÑO]],FACTURACION[[#This Row],[Mes numero]],1)</f>
        <v>41487</v>
      </c>
      <c r="G689" s="159">
        <v>9866</v>
      </c>
      <c r="H689" s="20">
        <v>890101691</v>
      </c>
      <c r="I689" s="2" t="str">
        <f>+VLOOKUP(FACTURACION[[#This Row],[NIT]],TABLACLIENTE,2,FALSE)</f>
        <v>GASES DEL CARIBE S.A.E.S.P. (GASCARIBE S.A E.S.P.)</v>
      </c>
      <c r="J689" s="2" t="s">
        <v>174</v>
      </c>
      <c r="K689" s="12" t="str">
        <f>+VLOOKUP(FACTURACION[[#This Row],[REFERENCIA]],CODINV,2,FALSE)</f>
        <v>MANGA 2" S600 V7</v>
      </c>
      <c r="L689" s="12" t="str">
        <f>IF(VLOOKUP(FACTURACION[[#This Row],[REFERENCIA]],CODINV,3,FALSE)=0,"",VLOOKUP(FACTURACION[[#This Row],[REFERENCIA]],CODINV,3,FALSE))</f>
        <v>73677P011</v>
      </c>
      <c r="M689" s="12" t="str">
        <f>+VLOOKUP(FACTURACION[[#This Row],[REFERENCIA]],CODINV,4,FALSE)</f>
        <v>MANGAS</v>
      </c>
      <c r="N689" s="12" t="str">
        <f>+VLOOKUP(FACTURACION[[#This Row],[REFERENCIA]],CODINV,5,FALSE)</f>
        <v>HONEYWELL</v>
      </c>
      <c r="O689" s="2">
        <v>10</v>
      </c>
      <c r="P689" s="23">
        <v>733597</v>
      </c>
      <c r="Q689" s="24">
        <f>+FACTURACION[[#This Row],[CANTIDAD]]*FACTURACION[[#This Row],[VR UNITARIO]]/1000</f>
        <v>7335.97</v>
      </c>
      <c r="R689" s="3" t="str">
        <f>+VLOOKUP(FACTURACION[[#This Row],[NIT]],TABLACLIENTE,5,FALSE)</f>
        <v>BARRANQUILLA</v>
      </c>
    </row>
    <row r="690" spans="3:18" s="11" customFormat="1" ht="11.25" customHeight="1">
      <c r="C690" s="13">
        <v>2013</v>
      </c>
      <c r="D690" s="17" t="s">
        <v>701</v>
      </c>
      <c r="E690" s="17">
        <f>MONTH(FACTURACION[[#This Row],[MES]]&amp;1)</f>
        <v>8</v>
      </c>
      <c r="F690" s="223">
        <f>DATE(FACTURACION[[#This Row],[AÑO]],FACTURACION[[#This Row],[Mes numero]],1)</f>
        <v>41487</v>
      </c>
      <c r="G690" s="159">
        <v>9860</v>
      </c>
      <c r="H690" s="25">
        <v>890200919</v>
      </c>
      <c r="I690" s="3" t="str">
        <f>+VLOOKUP(FACTURACION[[#This Row],[NIT]],TABLACLIENTE,2,FALSE)</f>
        <v>GAS DE SANTANDER S.A. E.S.P.</v>
      </c>
      <c r="J690" s="2" t="s">
        <v>1272</v>
      </c>
      <c r="K690" s="12" t="str">
        <f>+VLOOKUP(FACTURACION[[#This Row],[REFERENCIA]],CODINV,2,FALSE)</f>
        <v>MEDIDOR MASICO BRIDADO 1/2"</v>
      </c>
      <c r="L690" s="12" t="str">
        <f>IF(VLOOKUP(FACTURACION[[#This Row],[REFERENCIA]],CODINV,3,FALSE)=0,"",VLOOKUP(FACTURACION[[#This Row],[REFERENCIA]],CODINV,3,FALSE))</f>
        <v>RML500</v>
      </c>
      <c r="M690" s="12" t="str">
        <f>+VLOOKUP(FACTURACION[[#This Row],[REFERENCIA]],CODINV,4,FALSE)</f>
        <v>MEDIDORES</v>
      </c>
      <c r="N690" s="12" t="str">
        <f>+VLOOKUP(FACTURACION[[#This Row],[REFERENCIA]],CODINV,5,FALSE)</f>
        <v>RED SEAL MEASUREMENT</v>
      </c>
      <c r="O690" s="2">
        <v>1</v>
      </c>
      <c r="P690" s="23">
        <v>9213549</v>
      </c>
      <c r="Q690" s="24">
        <f>+FACTURACION[[#This Row],[CANTIDAD]]*FACTURACION[[#This Row],[VR UNITARIO]]/1000</f>
        <v>9213.5490000000009</v>
      </c>
      <c r="R690" s="3" t="str">
        <f>+VLOOKUP(FACTURACION[[#This Row],[NIT]],TABLACLIENTE,5,FALSE)</f>
        <v>GIRON</v>
      </c>
    </row>
    <row r="691" spans="3:18" s="11" customFormat="1" ht="11.25" customHeight="1">
      <c r="C691" s="13">
        <v>2013</v>
      </c>
      <c r="D691" s="17" t="s">
        <v>701</v>
      </c>
      <c r="E691" s="17">
        <f>MONTH(FACTURACION[[#This Row],[MES]]&amp;1)</f>
        <v>8</v>
      </c>
      <c r="F691" s="223">
        <f>DATE(FACTURACION[[#This Row],[AÑO]],FACTURACION[[#This Row],[Mes numero]],1)</f>
        <v>41487</v>
      </c>
      <c r="G691" s="159">
        <v>9861</v>
      </c>
      <c r="H691" s="20">
        <v>890908643</v>
      </c>
      <c r="I691" s="2" t="str">
        <f>+VLOOKUP(FACTURACION[[#This Row],[NIT]],TABLACLIENTE,2,FALSE)</f>
        <v>GASES DE ANTIOQUIA S.A. E.S.P.  (GAS ANTIOQUIA S.A. E.S.P.)</v>
      </c>
      <c r="J691" s="2" t="s">
        <v>1275</v>
      </c>
      <c r="K691" s="12" t="str">
        <f>+VLOOKUP(FACTURACION[[#This Row],[REFERENCIA]],CODINV,2,FALSE)</f>
        <v>MEDIDOR MASICO M100</v>
      </c>
      <c r="L691" s="12" t="str">
        <f>IF(VLOOKUP(FACTURACION[[#This Row],[REFERENCIA]],CODINV,3,FALSE)=0,"",VLOOKUP(FACTURACION[[#This Row],[REFERENCIA]],CODINV,3,FALSE))</f>
        <v/>
      </c>
      <c r="M691" s="12" t="str">
        <f>+VLOOKUP(FACTURACION[[#This Row],[REFERENCIA]],CODINV,4,FALSE)</f>
        <v>MEDIDORES</v>
      </c>
      <c r="N691" s="12" t="str">
        <f>+VLOOKUP(FACTURACION[[#This Row],[REFERENCIA]],CODINV,5,FALSE)</f>
        <v>RED SEAL MEASUREMENT</v>
      </c>
      <c r="O691" s="2">
        <v>1</v>
      </c>
      <c r="P691" s="23">
        <v>10165711</v>
      </c>
      <c r="Q691" s="24">
        <f>+FACTURACION[[#This Row],[CANTIDAD]]*FACTURACION[[#This Row],[VR UNITARIO]]/1000</f>
        <v>10165.710999999999</v>
      </c>
      <c r="R691" s="3" t="str">
        <f>+VLOOKUP(FACTURACION[[#This Row],[NIT]],TABLACLIENTE,5,FALSE)</f>
        <v>MEDELLIN</v>
      </c>
    </row>
    <row r="692" spans="3:18" s="11" customFormat="1" ht="11.25" customHeight="1">
      <c r="C692" s="13">
        <v>2013</v>
      </c>
      <c r="D692" s="17" t="s">
        <v>701</v>
      </c>
      <c r="E692" s="17">
        <f>MONTH(FACTURACION[[#This Row],[MES]]&amp;1)</f>
        <v>8</v>
      </c>
      <c r="F692" s="223">
        <f>DATE(FACTURACION[[#This Row],[AÑO]],FACTURACION[[#This Row],[Mes numero]],1)</f>
        <v>41487</v>
      </c>
      <c r="G692" s="159">
        <v>9860</v>
      </c>
      <c r="H692" s="25">
        <v>890200919</v>
      </c>
      <c r="I692" s="3" t="str">
        <f>+VLOOKUP(FACTURACION[[#This Row],[NIT]],TABLACLIENTE,2,FALSE)</f>
        <v>GAS DE SANTANDER S.A. E.S.P.</v>
      </c>
      <c r="J692" s="2" t="s">
        <v>1273</v>
      </c>
      <c r="K692" s="12" t="str">
        <f>+VLOOKUP(FACTURACION[[#This Row],[REFERENCIA]],CODINV,2,FALSE)</f>
        <v>KIT CARBURACION GLP BOMBA 1"</v>
      </c>
      <c r="L692" s="12" t="str">
        <f>IF(VLOOKUP(FACTURACION[[#This Row],[REFERENCIA]],CODINV,3,FALSE)=0,"",VLOOKUP(FACTURACION[[#This Row],[REFERENCIA]],CODINV,3,FALSE))</f>
        <v/>
      </c>
      <c r="M692" s="12" t="str">
        <f>+VLOOKUP(FACTURACION[[#This Row],[REFERENCIA]],CODINV,4,FALSE)</f>
        <v>REPUESTOS Y ACCESORIOS</v>
      </c>
      <c r="N692" s="12" t="str">
        <f>+VLOOKUP(FACTURACION[[#This Row],[REFERENCIA]],CODINV,5,FALSE)</f>
        <v>RED SEAL MEASUREMENT</v>
      </c>
      <c r="O692" s="2">
        <v>1</v>
      </c>
      <c r="P692" s="23">
        <v>4500869</v>
      </c>
      <c r="Q692" s="24">
        <f>+FACTURACION[[#This Row],[CANTIDAD]]*FACTURACION[[#This Row],[VR UNITARIO]]/1000</f>
        <v>4500.8689999999997</v>
      </c>
      <c r="R692" s="3" t="str">
        <f>+VLOOKUP(FACTURACION[[#This Row],[NIT]],TABLACLIENTE,5,FALSE)</f>
        <v>GIRON</v>
      </c>
    </row>
    <row r="693" spans="3:18" s="11" customFormat="1" ht="11.25" customHeight="1">
      <c r="C693" s="13">
        <v>2013</v>
      </c>
      <c r="D693" s="17" t="s">
        <v>701</v>
      </c>
      <c r="E693" s="17">
        <f>MONTH(FACTURACION[[#This Row],[MES]]&amp;1)</f>
        <v>8</v>
      </c>
      <c r="F693" s="223">
        <f>DATE(FACTURACION[[#This Row],[AÑO]],FACTURACION[[#This Row],[Mes numero]],1)</f>
        <v>41487</v>
      </c>
      <c r="G693" s="159">
        <v>9861</v>
      </c>
      <c r="H693" s="20">
        <v>890908643</v>
      </c>
      <c r="I693" s="2" t="str">
        <f>+VLOOKUP(FACTURACION[[#This Row],[NIT]],TABLACLIENTE,2,FALSE)</f>
        <v>GASES DE ANTIOQUIA S.A. E.S.P.  (GAS ANTIOQUIA S.A. E.S.P.)</v>
      </c>
      <c r="J693" s="2" t="s">
        <v>1276</v>
      </c>
      <c r="K693" s="12" t="str">
        <f>+VLOOKUP(FACTURACION[[#This Row],[REFERENCIA]],CODINV,2,FALSE)</f>
        <v>ABRAZADERAS PARA MASICO</v>
      </c>
      <c r="L693" s="12" t="str">
        <f>IF(VLOOKUP(FACTURACION[[#This Row],[REFERENCIA]],CODINV,3,FALSE)=0,"",VLOOKUP(FACTURACION[[#This Row],[REFERENCIA]],CODINV,3,FALSE))</f>
        <v/>
      </c>
      <c r="M693" s="12" t="str">
        <f>+VLOOKUP(FACTURACION[[#This Row],[REFERENCIA]],CODINV,4,FALSE)</f>
        <v>REPUESTOS Y ACCESORIOS</v>
      </c>
      <c r="N693" s="12" t="str">
        <f>+VLOOKUP(FACTURACION[[#This Row],[REFERENCIA]],CODINV,5,FALSE)</f>
        <v>RED SEAL MEASUREMENT</v>
      </c>
      <c r="O693" s="2">
        <v>2</v>
      </c>
      <c r="P693" s="23">
        <v>69718</v>
      </c>
      <c r="Q693" s="24">
        <f>+FACTURACION[[#This Row],[CANTIDAD]]*FACTURACION[[#This Row],[VR UNITARIO]]/1000</f>
        <v>139.43600000000001</v>
      </c>
      <c r="R693" s="3" t="str">
        <f>+VLOOKUP(FACTURACION[[#This Row],[NIT]],TABLACLIENTE,5,FALSE)</f>
        <v>MEDELLIN</v>
      </c>
    </row>
    <row r="694" spans="3:18" s="11" customFormat="1" ht="11.25" customHeight="1">
      <c r="C694" s="13">
        <v>2013</v>
      </c>
      <c r="D694" s="17" t="s">
        <v>701</v>
      </c>
      <c r="E694" s="17">
        <f>MONTH(FACTURACION[[#This Row],[MES]]&amp;1)</f>
        <v>8</v>
      </c>
      <c r="F694" s="223">
        <f>DATE(FACTURACION[[#This Row],[AÑO]],FACTURACION[[#This Row],[Mes numero]],1)</f>
        <v>41487</v>
      </c>
      <c r="G694" s="159">
        <v>9860</v>
      </c>
      <c r="H694" s="25">
        <v>890200919</v>
      </c>
      <c r="I694" s="3" t="str">
        <f>+VLOOKUP(FACTURACION[[#This Row],[NIT]],TABLACLIENTE,2,FALSE)</f>
        <v>GAS DE SANTANDER S.A. E.S.P.</v>
      </c>
      <c r="J694" s="2" t="s">
        <v>1274</v>
      </c>
      <c r="K694" s="12" t="str">
        <f>+VLOOKUP(FACTURACION[[#This Row],[REFERENCIA]],CODINV,2,FALSE)</f>
        <v>RI 505 MFM CARBURACION</v>
      </c>
      <c r="L694" s="12" t="str">
        <f>IF(VLOOKUP(FACTURACION[[#This Row],[REFERENCIA]],CODINV,3,FALSE)=0,"",VLOOKUP(FACTURACION[[#This Row],[REFERENCIA]],CODINV,3,FALSE))</f>
        <v/>
      </c>
      <c r="M694" s="12" t="str">
        <f>+VLOOKUP(FACTURACION[[#This Row],[REFERENCIA]],CODINV,4,FALSE)</f>
        <v>REPUESTOS Y ACCESORIOS</v>
      </c>
      <c r="N694" s="12" t="str">
        <f>+VLOOKUP(FACTURACION[[#This Row],[REFERENCIA]],CODINV,5,FALSE)</f>
        <v>RED SEAL MEASUREMENT</v>
      </c>
      <c r="O694" s="2">
        <v>1</v>
      </c>
      <c r="P694" s="23">
        <v>7428267</v>
      </c>
      <c r="Q694" s="24">
        <f>+FACTURACION[[#This Row],[CANTIDAD]]*FACTURACION[[#This Row],[VR UNITARIO]]/1000</f>
        <v>7428.2669999999998</v>
      </c>
      <c r="R694" s="3" t="str">
        <f>+VLOOKUP(FACTURACION[[#This Row],[NIT]],TABLACLIENTE,5,FALSE)</f>
        <v>GIRON</v>
      </c>
    </row>
    <row r="695" spans="3:18" s="11" customFormat="1" ht="11.25" customHeight="1">
      <c r="C695" s="13">
        <v>2013</v>
      </c>
      <c r="D695" s="17" t="s">
        <v>701</v>
      </c>
      <c r="E695" s="17">
        <f>MONTH(FACTURACION[[#This Row],[MES]]&amp;1)</f>
        <v>8</v>
      </c>
      <c r="F695" s="223">
        <f>DATE(FACTURACION[[#This Row],[AÑO]],FACTURACION[[#This Row],[Mes numero]],1)</f>
        <v>41487</v>
      </c>
      <c r="G695" s="159">
        <v>9858</v>
      </c>
      <c r="H695" s="25">
        <v>890200919</v>
      </c>
      <c r="I695" s="3" t="str">
        <f>+VLOOKUP(FACTURACION[[#This Row],[NIT]],TABLACLIENTE,2,FALSE)</f>
        <v>GAS DE SANTANDER S.A. E.S.P.</v>
      </c>
      <c r="J695" s="2" t="s">
        <v>1271</v>
      </c>
      <c r="K695" s="12" t="str">
        <f>+VLOOKUP(FACTURACION[[#This Row],[REFERENCIA]],CODINV,2,FALSE)</f>
        <v>RI 505 FI DT</v>
      </c>
      <c r="L695" s="12" t="str">
        <f>IF(VLOOKUP(FACTURACION[[#This Row],[REFERENCIA]],CODINV,3,FALSE)=0,"",VLOOKUP(FACTURACION[[#This Row],[REFERENCIA]],CODINV,3,FALSE))</f>
        <v/>
      </c>
      <c r="M695" s="12" t="str">
        <f>+VLOOKUP(FACTURACION[[#This Row],[REFERENCIA]],CODINV,4,FALSE)</f>
        <v>REPUESTOS Y ACCESORIOS</v>
      </c>
      <c r="N695" s="12" t="str">
        <f>+VLOOKUP(FACTURACION[[#This Row],[REFERENCIA]],CODINV,5,FALSE)</f>
        <v>RED SEAL MEASUREMENT</v>
      </c>
      <c r="O695" s="2">
        <v>1</v>
      </c>
      <c r="P695" s="23">
        <v>8934584</v>
      </c>
      <c r="Q695" s="24">
        <f>+FACTURACION[[#This Row],[CANTIDAD]]*FACTURACION[[#This Row],[VR UNITARIO]]/1000</f>
        <v>8934.5840000000007</v>
      </c>
      <c r="R695" s="3" t="str">
        <f>+VLOOKUP(FACTURACION[[#This Row],[NIT]],TABLACLIENTE,5,FALSE)</f>
        <v>GIRON</v>
      </c>
    </row>
    <row r="696" spans="3:18" s="11" customFormat="1" ht="11.25" customHeight="1">
      <c r="C696" s="13">
        <v>2013</v>
      </c>
      <c r="D696" s="17" t="s">
        <v>701</v>
      </c>
      <c r="E696" s="17">
        <f>MONTH(FACTURACION[[#This Row],[MES]]&amp;1)</f>
        <v>8</v>
      </c>
      <c r="F696" s="223">
        <f>DATE(FACTURACION[[#This Row],[AÑO]],FACTURACION[[#This Row],[Mes numero]],1)</f>
        <v>41487</v>
      </c>
      <c r="G696" s="159">
        <v>9861</v>
      </c>
      <c r="H696" s="20">
        <v>890908643</v>
      </c>
      <c r="I696" s="2" t="str">
        <f>+VLOOKUP(FACTURACION[[#This Row],[NIT]],TABLACLIENTE,2,FALSE)</f>
        <v>GASES DE ANTIOQUIA S.A. E.S.P.  (GAS ANTIOQUIA S.A. E.S.P.)</v>
      </c>
      <c r="J696" s="2" t="s">
        <v>1277</v>
      </c>
      <c r="K696" s="12" t="str">
        <f>+VLOOKUP(FACTURACION[[#This Row],[REFERENCIA]],CODINV,2,FALSE)</f>
        <v>RI 505 REGISTRADOR GLP</v>
      </c>
      <c r="L696" s="12" t="str">
        <f>IF(VLOOKUP(FACTURACION[[#This Row],[REFERENCIA]],CODINV,3,FALSE)=0,"",VLOOKUP(FACTURACION[[#This Row],[REFERENCIA]],CODINV,3,FALSE))</f>
        <v/>
      </c>
      <c r="M696" s="12" t="str">
        <f>+VLOOKUP(FACTURACION[[#This Row],[REFERENCIA]],CODINV,4,FALSE)</f>
        <v>REPUESTOS Y ACCESORIOS</v>
      </c>
      <c r="N696" s="12" t="str">
        <f>+VLOOKUP(FACTURACION[[#This Row],[REFERENCIA]],CODINV,5,FALSE)</f>
        <v>RED SEAL MEASUREMENT</v>
      </c>
      <c r="O696" s="2">
        <v>1</v>
      </c>
      <c r="P696" s="23">
        <v>7395163</v>
      </c>
      <c r="Q696" s="24">
        <f>+FACTURACION[[#This Row],[CANTIDAD]]*FACTURACION[[#This Row],[VR UNITARIO]]/1000</f>
        <v>7395.1629999999996</v>
      </c>
      <c r="R696" s="3" t="str">
        <f>+VLOOKUP(FACTURACION[[#This Row],[NIT]],TABLACLIENTE,5,FALSE)</f>
        <v>MEDELLIN</v>
      </c>
    </row>
    <row r="697" spans="3:18" s="11" customFormat="1" ht="11.25" customHeight="1">
      <c r="C697" s="13">
        <v>2013</v>
      </c>
      <c r="D697" s="17" t="s">
        <v>701</v>
      </c>
      <c r="E697" s="17">
        <f>MONTH(FACTURACION[[#This Row],[MES]]&amp;1)</f>
        <v>8</v>
      </c>
      <c r="F697" s="223">
        <f>DATE(FACTURACION[[#This Row],[AÑO]],FACTURACION[[#This Row],[Mes numero]],1)</f>
        <v>41487</v>
      </c>
      <c r="G697" s="159">
        <v>9855</v>
      </c>
      <c r="H697" s="25">
        <v>890200919</v>
      </c>
      <c r="I697" s="3" t="str">
        <f>+VLOOKUP(FACTURACION[[#This Row],[NIT]],TABLACLIENTE,2,FALSE)</f>
        <v>GAS DE SANTANDER S.A. E.S.P.</v>
      </c>
      <c r="J697" s="2" t="s">
        <v>913</v>
      </c>
      <c r="K697" s="12" t="str">
        <f>+VLOOKUP(FACTURACION[[#This Row],[REFERENCIA]],CODINV,2,FALSE)</f>
        <v>TECLADO</v>
      </c>
      <c r="L697" s="12" t="str">
        <f>IF(VLOOKUP(FACTURACION[[#This Row],[REFERENCIA]],CODINV,3,FALSE)=0,"",VLOOKUP(FACTURACION[[#This Row],[REFERENCIA]],CODINV,3,FALSE))</f>
        <v/>
      </c>
      <c r="M697" s="12" t="str">
        <f>+VLOOKUP(FACTURACION[[#This Row],[REFERENCIA]],CODINV,4,FALSE)</f>
        <v>REPUESTOS Y ACCESORIOS</v>
      </c>
      <c r="N697" s="12" t="str">
        <f>+VLOOKUP(FACTURACION[[#This Row],[REFERENCIA]],CODINV,5,FALSE)</f>
        <v>RED SEAL MEASUREMENT</v>
      </c>
      <c r="O697" s="2">
        <v>2</v>
      </c>
      <c r="P697" s="23">
        <v>138000</v>
      </c>
      <c r="Q697" s="24">
        <f>+FACTURACION[[#This Row],[CANTIDAD]]*FACTURACION[[#This Row],[VR UNITARIO]]/1000</f>
        <v>276</v>
      </c>
      <c r="R697" s="3" t="str">
        <f>+VLOOKUP(FACTURACION[[#This Row],[NIT]],TABLACLIENTE,5,FALSE)</f>
        <v>GIRON</v>
      </c>
    </row>
    <row r="698" spans="3:18" s="11" customFormat="1" ht="11.25" customHeight="1">
      <c r="C698" s="13">
        <v>2013</v>
      </c>
      <c r="D698" s="17" t="s">
        <v>701</v>
      </c>
      <c r="E698" s="17">
        <f>MONTH(FACTURACION[[#This Row],[MES]]&amp;1)</f>
        <v>8</v>
      </c>
      <c r="F698" s="223">
        <f>DATE(FACTURACION[[#This Row],[AÑO]],FACTURACION[[#This Row],[Mes numero]],1)</f>
        <v>41487</v>
      </c>
      <c r="G698" s="159">
        <v>9855</v>
      </c>
      <c r="H698" s="25">
        <v>890200919</v>
      </c>
      <c r="I698" s="3" t="str">
        <f>+VLOOKUP(FACTURACION[[#This Row],[NIT]],TABLACLIENTE,2,FALSE)</f>
        <v>GAS DE SANTANDER S.A. E.S.P.</v>
      </c>
      <c r="J698" s="2" t="s">
        <v>45</v>
      </c>
      <c r="K698" s="12" t="str">
        <f>+VLOOKUP(FACTURACION[[#This Row],[REFERENCIA]],CODINV,2,FALSE)</f>
        <v>REGULADOR  PRIMERA ETAPA</v>
      </c>
      <c r="L698" s="12" t="str">
        <f>IF(VLOOKUP(FACTURACION[[#This Row],[REFERENCIA]],CODINV,3,FALSE)=0,"",VLOOKUP(FACTURACION[[#This Row],[REFERENCIA]],CODINV,3,FALSE))</f>
        <v>1584VN</v>
      </c>
      <c r="M698" s="12" t="str">
        <f>+VLOOKUP(FACTURACION[[#This Row],[REFERENCIA]],CODINV,4,FALSE)</f>
        <v>REGULADORES</v>
      </c>
      <c r="N698" s="12" t="str">
        <f>+VLOOKUP(FACTURACION[[#This Row],[REFERENCIA]],CODINV,5,FALSE)</f>
        <v>REGO</v>
      </c>
      <c r="O698" s="2">
        <v>24</v>
      </c>
      <c r="P698" s="23">
        <v>152000</v>
      </c>
      <c r="Q698" s="24">
        <f>+FACTURACION[[#This Row],[CANTIDAD]]*FACTURACION[[#This Row],[VR UNITARIO]]/1000</f>
        <v>3648</v>
      </c>
      <c r="R698" s="3" t="str">
        <f>+VLOOKUP(FACTURACION[[#This Row],[NIT]],TABLACLIENTE,5,FALSE)</f>
        <v>GIRON</v>
      </c>
    </row>
    <row r="699" spans="3:18" s="11" customFormat="1" ht="11.25" customHeight="1">
      <c r="C699" s="13">
        <v>2013</v>
      </c>
      <c r="D699" s="17" t="s">
        <v>701</v>
      </c>
      <c r="E699" s="17">
        <f>MONTH(FACTURACION[[#This Row],[MES]]&amp;1)</f>
        <v>8</v>
      </c>
      <c r="F699" s="223">
        <f>DATE(FACTURACION[[#This Row],[AÑO]],FACTURACION[[#This Row],[Mes numero]],1)</f>
        <v>41487</v>
      </c>
      <c r="G699" s="159">
        <v>9875</v>
      </c>
      <c r="H699" s="20">
        <v>900362180</v>
      </c>
      <c r="I699" s="2" t="str">
        <f>+VLOOKUP(FACTURACION[[#This Row],[NIT]],TABLACLIENTE,2,FALSE)</f>
        <v xml:space="preserve">EQUIPOS Y SERVICIOS ALOSAN S A S </v>
      </c>
      <c r="J699" s="2" t="s">
        <v>751</v>
      </c>
      <c r="K699" s="12" t="str">
        <f>+VLOOKUP(FACTURACION[[#This Row],[REFERENCIA]],CODINV,2,FALSE)</f>
        <v>REGULADOR ALTA PRESION 1/4" NPT 1-15 PSI</v>
      </c>
      <c r="L699" s="12" t="str">
        <f>IF(VLOOKUP(FACTURACION[[#This Row],[REFERENCIA]],CODINV,3,FALSE)=0,"",VLOOKUP(FACTURACION[[#This Row],[REFERENCIA]],CODINV,3,FALSE))</f>
        <v>597FA</v>
      </c>
      <c r="M699" s="12" t="str">
        <f>+VLOOKUP(FACTURACION[[#This Row],[REFERENCIA]],CODINV,4,FALSE)</f>
        <v>REGULADORES</v>
      </c>
      <c r="N699" s="12" t="str">
        <f>+VLOOKUP(FACTURACION[[#This Row],[REFERENCIA]],CODINV,5,FALSE)</f>
        <v>REGO</v>
      </c>
      <c r="O699" s="2">
        <v>3</v>
      </c>
      <c r="P699" s="23">
        <v>65000</v>
      </c>
      <c r="Q699" s="24">
        <f>+FACTURACION[[#This Row],[CANTIDAD]]*FACTURACION[[#This Row],[VR UNITARIO]]/1000</f>
        <v>195</v>
      </c>
      <c r="R699" s="3" t="str">
        <f>+VLOOKUP(FACTURACION[[#This Row],[NIT]],TABLACLIENTE,5,FALSE)</f>
        <v>BOGOTÁ D.C.</v>
      </c>
    </row>
    <row r="700" spans="3:18" s="11" customFormat="1" ht="11.25" customHeight="1">
      <c r="C700" s="13">
        <v>2013</v>
      </c>
      <c r="D700" s="17" t="s">
        <v>701</v>
      </c>
      <c r="E700" s="17">
        <f>MONTH(FACTURACION[[#This Row],[MES]]&amp;1)</f>
        <v>8</v>
      </c>
      <c r="F700" s="223">
        <f>DATE(FACTURACION[[#This Row],[AÑO]],FACTURACION[[#This Row],[Mes numero]],1)</f>
        <v>41487</v>
      </c>
      <c r="G700" s="159">
        <v>9880</v>
      </c>
      <c r="H700" s="20">
        <v>860510723</v>
      </c>
      <c r="I700" s="2" t="str">
        <f>+VLOOKUP(FACTURACION[[#This Row],[NIT]],TABLACLIENTE,2,FALSE)</f>
        <v>SAENA DE COLOMBIA S.A.</v>
      </c>
      <c r="J700" s="2" t="s">
        <v>751</v>
      </c>
      <c r="K700" s="12" t="str">
        <f>+VLOOKUP(FACTURACION[[#This Row],[REFERENCIA]],CODINV,2,FALSE)</f>
        <v>REGULADOR ALTA PRESION 1/4" NPT 1-15 PSI</v>
      </c>
      <c r="L700" s="12" t="str">
        <f>IF(VLOOKUP(FACTURACION[[#This Row],[REFERENCIA]],CODINV,3,FALSE)=0,"",VLOOKUP(FACTURACION[[#This Row],[REFERENCIA]],CODINV,3,FALSE))</f>
        <v>597FA</v>
      </c>
      <c r="M700" s="12" t="str">
        <f>+VLOOKUP(FACTURACION[[#This Row],[REFERENCIA]],CODINV,4,FALSE)</f>
        <v>REGULADORES</v>
      </c>
      <c r="N700" s="12" t="str">
        <f>+VLOOKUP(FACTURACION[[#This Row],[REFERENCIA]],CODINV,5,FALSE)</f>
        <v>REGO</v>
      </c>
      <c r="O700" s="2">
        <v>3</v>
      </c>
      <c r="P700" s="23">
        <v>56000</v>
      </c>
      <c r="Q700" s="24">
        <f>+FACTURACION[[#This Row],[CANTIDAD]]*FACTURACION[[#This Row],[VR UNITARIO]]/1000</f>
        <v>168</v>
      </c>
      <c r="R700" s="3" t="str">
        <f>+VLOOKUP(FACTURACION[[#This Row],[NIT]],TABLACLIENTE,5,FALSE)</f>
        <v>BOGOTÁ D.C.</v>
      </c>
    </row>
    <row r="701" spans="3:18" s="11" customFormat="1" ht="11.25" customHeight="1">
      <c r="C701" s="13">
        <v>2013</v>
      </c>
      <c r="D701" s="17" t="s">
        <v>701</v>
      </c>
      <c r="E701" s="17">
        <f>MONTH(FACTURACION[[#This Row],[MES]]&amp;1)</f>
        <v>8</v>
      </c>
      <c r="F701" s="223">
        <f>DATE(FACTURACION[[#This Row],[AÑO]],FACTURACION[[#This Row],[Mes numero]],1)</f>
        <v>41487</v>
      </c>
      <c r="G701" s="159">
        <v>9889</v>
      </c>
      <c r="H701" s="20">
        <v>830137252</v>
      </c>
      <c r="I701" s="2" t="str">
        <f>+VLOOKUP(FACTURACION[[#This Row],[NIT]],TABLACLIENTE,2,FALSE)</f>
        <v>SAGENCO SAS</v>
      </c>
      <c r="J701" s="2" t="s">
        <v>30</v>
      </c>
      <c r="K701" s="12" t="str">
        <f>+VLOOKUP(FACTURACION[[#This Row],[REFERENCIA]],CODINV,2,FALSE)</f>
        <v>KIT DE SERVICIO PARA MULTIVALVULA</v>
      </c>
      <c r="L701" s="12" t="str">
        <f>IF(VLOOKUP(FACTURACION[[#This Row],[REFERENCIA]],CODINV,3,FALSE)=0,"",VLOOKUP(FACTURACION[[#This Row],[REFERENCIA]],CODINV,3,FALSE))</f>
        <v>19104-50</v>
      </c>
      <c r="M701" s="12" t="str">
        <f>+VLOOKUP(FACTURACION[[#This Row],[REFERENCIA]],CODINV,4,FALSE)</f>
        <v>REPUESTOS Y ACCESORIOS</v>
      </c>
      <c r="N701" s="12" t="str">
        <f>+VLOOKUP(FACTURACION[[#This Row],[REFERENCIA]],CODINV,5,FALSE)</f>
        <v>REGO</v>
      </c>
      <c r="O701" s="2">
        <v>1</v>
      </c>
      <c r="P701" s="23">
        <v>25000</v>
      </c>
      <c r="Q701" s="24">
        <f>+FACTURACION[[#This Row],[CANTIDAD]]*FACTURACION[[#This Row],[VR UNITARIO]]/1000</f>
        <v>25</v>
      </c>
      <c r="R701" s="3" t="str">
        <f>+VLOOKUP(FACTURACION[[#This Row],[NIT]],TABLACLIENTE,5,FALSE)</f>
        <v>BOGOTÁ D.C.</v>
      </c>
    </row>
    <row r="702" spans="3:18" s="11" customFormat="1" ht="11.25" customHeight="1">
      <c r="C702" s="13">
        <v>2013</v>
      </c>
      <c r="D702" s="17" t="s">
        <v>701</v>
      </c>
      <c r="E702" s="17">
        <f>MONTH(FACTURACION[[#This Row],[MES]]&amp;1)</f>
        <v>8</v>
      </c>
      <c r="F702" s="223">
        <f>DATE(FACTURACION[[#This Row],[AÑO]],FACTURACION[[#This Row],[Mes numero]],1)</f>
        <v>41487</v>
      </c>
      <c r="G702" s="159">
        <v>9853</v>
      </c>
      <c r="H702" s="20">
        <v>830137252</v>
      </c>
      <c r="I702" s="2" t="str">
        <f>+VLOOKUP(FACTURACION[[#This Row],[NIT]],TABLACLIENTE,2,FALSE)</f>
        <v>SAGENCO SAS</v>
      </c>
      <c r="J702" s="2" t="s">
        <v>98</v>
      </c>
      <c r="K702" s="12" t="str">
        <f>+VLOOKUP(FACTURACION[[#This Row],[REFERENCIA]],CODINV,2,FALSE)</f>
        <v>MULTIVALVULA 1".</v>
      </c>
      <c r="L702" s="12" t="str">
        <f>IF(VLOOKUP(FACTURACION[[#This Row],[REFERENCIA]],CODINV,3,FALSE)=0,"",VLOOKUP(FACTURACION[[#This Row],[REFERENCIA]],CODINV,3,FALSE))</f>
        <v>6542R12.0</v>
      </c>
      <c r="M702" s="12" t="str">
        <f>+VLOOKUP(FACTURACION[[#This Row],[REFERENCIA]],CODINV,4,FALSE)</f>
        <v>VÁLVULAS Y MULTIVÁLVULAS</v>
      </c>
      <c r="N702" s="12" t="str">
        <f>+VLOOKUP(FACTURACION[[#This Row],[REFERENCIA]],CODINV,5,FALSE)</f>
        <v>REGO</v>
      </c>
      <c r="O702" s="2">
        <v>2</v>
      </c>
      <c r="P702" s="23">
        <v>160000</v>
      </c>
      <c r="Q702" s="24">
        <f>+FACTURACION[[#This Row],[CANTIDAD]]*FACTURACION[[#This Row],[VR UNITARIO]]/1000</f>
        <v>320</v>
      </c>
      <c r="R702" s="3" t="str">
        <f>+VLOOKUP(FACTURACION[[#This Row],[NIT]],TABLACLIENTE,5,FALSE)</f>
        <v>BOGOTÁ D.C.</v>
      </c>
    </row>
    <row r="703" spans="3:18" s="11" customFormat="1" ht="11.25" customHeight="1">
      <c r="C703" s="13">
        <v>2013</v>
      </c>
      <c r="D703" s="17" t="s">
        <v>701</v>
      </c>
      <c r="E703" s="17">
        <f>MONTH(FACTURACION[[#This Row],[MES]]&amp;1)</f>
        <v>8</v>
      </c>
      <c r="F703" s="223">
        <f>DATE(FACTURACION[[#This Row],[AÑO]],FACTURACION[[#This Row],[Mes numero]],1)</f>
        <v>41487</v>
      </c>
      <c r="G703" s="159">
        <v>9893</v>
      </c>
      <c r="H703" s="20">
        <v>830137252</v>
      </c>
      <c r="I703" s="2" t="str">
        <f>+VLOOKUP(FACTURACION[[#This Row],[NIT]],TABLACLIENTE,2,FALSE)</f>
        <v>SAGENCO SAS</v>
      </c>
      <c r="J703" s="2" t="s">
        <v>98</v>
      </c>
      <c r="K703" s="12" t="str">
        <f>+VLOOKUP(FACTURACION[[#This Row],[REFERENCIA]],CODINV,2,FALSE)</f>
        <v>MULTIVALVULA 1".</v>
      </c>
      <c r="L703" s="12" t="str">
        <f>IF(VLOOKUP(FACTURACION[[#This Row],[REFERENCIA]],CODINV,3,FALSE)=0,"",VLOOKUP(FACTURACION[[#This Row],[REFERENCIA]],CODINV,3,FALSE))</f>
        <v>6542R12.0</v>
      </c>
      <c r="M703" s="12" t="str">
        <f>+VLOOKUP(FACTURACION[[#This Row],[REFERENCIA]],CODINV,4,FALSE)</f>
        <v>VÁLVULAS Y MULTIVÁLVULAS</v>
      </c>
      <c r="N703" s="12" t="str">
        <f>+VLOOKUP(FACTURACION[[#This Row],[REFERENCIA]],CODINV,5,FALSE)</f>
        <v>REGO</v>
      </c>
      <c r="O703" s="2">
        <v>1</v>
      </c>
      <c r="P703" s="23">
        <v>160000</v>
      </c>
      <c r="Q703" s="24">
        <f>+FACTURACION[[#This Row],[CANTIDAD]]*FACTURACION[[#This Row],[VR UNITARIO]]/1000</f>
        <v>160</v>
      </c>
      <c r="R703" s="3" t="str">
        <f>+VLOOKUP(FACTURACION[[#This Row],[NIT]],TABLACLIENTE,5,FALSE)</f>
        <v>BOGOTÁ D.C.</v>
      </c>
    </row>
    <row r="704" spans="3:18" s="11" customFormat="1" ht="11.25" customHeight="1">
      <c r="C704" s="13">
        <v>2013</v>
      </c>
      <c r="D704" s="17" t="s">
        <v>701</v>
      </c>
      <c r="E704" s="17">
        <f>MONTH(FACTURACION[[#This Row],[MES]]&amp;1)</f>
        <v>8</v>
      </c>
      <c r="F704" s="223">
        <f>DATE(FACTURACION[[#This Row],[AÑO]],FACTURACION[[#This Row],[Mes numero]],1)</f>
        <v>41487</v>
      </c>
      <c r="G704" s="159">
        <v>9889</v>
      </c>
      <c r="H704" s="20">
        <v>830137252</v>
      </c>
      <c r="I704" s="2" t="str">
        <f>+VLOOKUP(FACTURACION[[#This Row],[NIT]],TABLACLIENTE,2,FALSE)</f>
        <v>SAGENCO SAS</v>
      </c>
      <c r="J704" s="2" t="s">
        <v>33</v>
      </c>
      <c r="K704" s="12" t="str">
        <f>+VLOOKUP(FACTURACION[[#This Row],[REFERENCIA]],CODINV,2,FALSE)</f>
        <v>KIT DE LLENADO PARA MULTIVALVULA</v>
      </c>
      <c r="L704" s="12" t="str">
        <f>IF(VLOOKUP(FACTURACION[[#This Row],[REFERENCIA]],CODINV,3,FALSE)=0,"",VLOOKUP(FACTURACION[[#This Row],[REFERENCIA]],CODINV,3,FALSE))</f>
        <v>8475-50</v>
      </c>
      <c r="M704" s="12" t="str">
        <f>+VLOOKUP(FACTURACION[[#This Row],[REFERENCIA]],CODINV,4,FALSE)</f>
        <v>REPUESTOS Y ACCESORIOS</v>
      </c>
      <c r="N704" s="12" t="str">
        <f>+VLOOKUP(FACTURACION[[#This Row],[REFERENCIA]],CODINV,5,FALSE)</f>
        <v>REGO</v>
      </c>
      <c r="O704" s="2">
        <v>1</v>
      </c>
      <c r="P704" s="23">
        <v>48000</v>
      </c>
      <c r="Q704" s="24">
        <f>+FACTURACION[[#This Row],[CANTIDAD]]*FACTURACION[[#This Row],[VR UNITARIO]]/1000</f>
        <v>48</v>
      </c>
      <c r="R704" s="3" t="str">
        <f>+VLOOKUP(FACTURACION[[#This Row],[NIT]],TABLACLIENTE,5,FALSE)</f>
        <v>BOGOTÁ D.C.</v>
      </c>
    </row>
    <row r="705" spans="3:18" s="11" customFormat="1" ht="11.25" customHeight="1">
      <c r="C705" s="13">
        <v>2013</v>
      </c>
      <c r="D705" s="17" t="s">
        <v>701</v>
      </c>
      <c r="E705" s="17">
        <f>MONTH(FACTURACION[[#This Row],[MES]]&amp;1)</f>
        <v>8</v>
      </c>
      <c r="F705" s="223">
        <f>DATE(FACTURACION[[#This Row],[AÑO]],FACTURACION[[#This Row],[Mes numero]],1)</f>
        <v>41487</v>
      </c>
      <c r="G705" s="159">
        <v>9889</v>
      </c>
      <c r="H705" s="20">
        <v>830137252</v>
      </c>
      <c r="I705" s="2" t="str">
        <f>+VLOOKUP(FACTURACION[[#This Row],[NIT]],TABLACLIENTE,2,FALSE)</f>
        <v>SAGENCO SAS</v>
      </c>
      <c r="J705" s="2" t="s">
        <v>31</v>
      </c>
      <c r="K705" s="12" t="str">
        <f>+VLOOKUP(FACTURACION[[#This Row],[REFERENCIA]],CODINV,2,FALSE)</f>
        <v>KIT DE RETORNO PARA MULTIVALVULA</v>
      </c>
      <c r="L705" s="12" t="str">
        <f>IF(VLOOKUP(FACTURACION[[#This Row],[REFERENCIA]],CODINV,3,FALSE)=0,"",VLOOKUP(FACTURACION[[#This Row],[REFERENCIA]],CODINV,3,FALSE))</f>
        <v>8475-51A</v>
      </c>
      <c r="M705" s="12" t="str">
        <f>+VLOOKUP(FACTURACION[[#This Row],[REFERENCIA]],CODINV,4,FALSE)</f>
        <v>REPUESTOS Y ACCESORIOS</v>
      </c>
      <c r="N705" s="12" t="str">
        <f>+VLOOKUP(FACTURACION[[#This Row],[REFERENCIA]],CODINV,5,FALSE)</f>
        <v>REGO</v>
      </c>
      <c r="O705" s="2">
        <v>1</v>
      </c>
      <c r="P705" s="23">
        <v>36000</v>
      </c>
      <c r="Q705" s="24">
        <f>+FACTURACION[[#This Row],[CANTIDAD]]*FACTURACION[[#This Row],[VR UNITARIO]]/1000</f>
        <v>36</v>
      </c>
      <c r="R705" s="3" t="str">
        <f>+VLOOKUP(FACTURACION[[#This Row],[NIT]],TABLACLIENTE,5,FALSE)</f>
        <v>BOGOTÁ D.C.</v>
      </c>
    </row>
    <row r="706" spans="3:18" s="11" customFormat="1" ht="11.25" customHeight="1">
      <c r="C706" s="13">
        <v>2013</v>
      </c>
      <c r="D706" s="17" t="s">
        <v>701</v>
      </c>
      <c r="E706" s="17">
        <f>MONTH(FACTURACION[[#This Row],[MES]]&amp;1)</f>
        <v>8</v>
      </c>
      <c r="F706" s="223">
        <f>DATE(FACTURACION[[#This Row],[AÑO]],FACTURACION[[#This Row],[Mes numero]],1)</f>
        <v>41487</v>
      </c>
      <c r="G706" s="159">
        <v>9876</v>
      </c>
      <c r="H706" s="25">
        <v>900164715</v>
      </c>
      <c r="I706" s="3" t="str">
        <f>+VLOOKUP(FACTURACION[[#This Row],[NIT]],TABLACLIENTE,2,FALSE)</f>
        <v>COMPAÑIA TRANSPORTADORA DE COLOMBIA S.A. (COTRANSCOL S.A.)</v>
      </c>
      <c r="J706" s="2" t="s">
        <v>17</v>
      </c>
      <c r="K706" s="12" t="str">
        <f>+VLOOKUP(FACTURACION[[#This Row],[REFERENCIA]],CODINV,2,FALSE)</f>
        <v>KIT REPARACION VALV GLOBO 7509-50</v>
      </c>
      <c r="L706" s="12" t="str">
        <f>IF(VLOOKUP(FACTURACION[[#This Row],[REFERENCIA]],CODINV,3,FALSE)=0,"",VLOOKUP(FACTURACION[[#This Row],[REFERENCIA]],CODINV,3,FALSE))</f>
        <v>A7509-50</v>
      </c>
      <c r="M706" s="12" t="str">
        <f>+VLOOKUP(FACTURACION[[#This Row],[REFERENCIA]],CODINV,4,FALSE)</f>
        <v>REPUESTOS Y ACCESORIOS</v>
      </c>
      <c r="N706" s="12" t="str">
        <f>+VLOOKUP(FACTURACION[[#This Row],[REFERENCIA]],CODINV,5,FALSE)</f>
        <v>REGO</v>
      </c>
      <c r="O706" s="2">
        <v>5</v>
      </c>
      <c r="P706" s="23">
        <v>25000</v>
      </c>
      <c r="Q706" s="24">
        <f>+FACTURACION[[#This Row],[CANTIDAD]]*FACTURACION[[#This Row],[VR UNITARIO]]/1000</f>
        <v>125</v>
      </c>
      <c r="R706" s="3" t="str">
        <f>+VLOOKUP(FACTURACION[[#This Row],[NIT]],TABLACLIENTE,5,FALSE)</f>
        <v>GIRON</v>
      </c>
    </row>
    <row r="707" spans="3:18" s="11" customFormat="1" ht="11.25" customHeight="1">
      <c r="C707" s="13">
        <v>2013</v>
      </c>
      <c r="D707" s="17" t="s">
        <v>701</v>
      </c>
      <c r="E707" s="17">
        <f>MONTH(FACTURACION[[#This Row],[MES]]&amp;1)</f>
        <v>8</v>
      </c>
      <c r="F707" s="223">
        <f>DATE(FACTURACION[[#This Row],[AÑO]],FACTURACION[[#This Row],[Mes numero]],1)</f>
        <v>41487</v>
      </c>
      <c r="G707" s="159">
        <v>9880</v>
      </c>
      <c r="H707" s="20">
        <v>860510723</v>
      </c>
      <c r="I707" s="2" t="str">
        <f>+VLOOKUP(FACTURACION[[#This Row],[NIT]],TABLACLIENTE,2,FALSE)</f>
        <v>SAENA DE COLOMBIA S.A.</v>
      </c>
      <c r="J707" s="2" t="s">
        <v>469</v>
      </c>
      <c r="K707" s="12" t="str">
        <f>+VLOOKUP(FACTURACION[[#This Row],[REFERENCIA]],CODINV,2,FALSE)</f>
        <v>VALVULA DE ALIVIO EXTERNA 1 1/4"</v>
      </c>
      <c r="L707" s="12" t="str">
        <f>IF(VLOOKUP(FACTURACION[[#This Row],[REFERENCIA]],CODINV,3,FALSE)=0,"",VLOOKUP(FACTURACION[[#This Row],[REFERENCIA]],CODINV,3,FALSE))</f>
        <v>3132G</v>
      </c>
      <c r="M707" s="12" t="str">
        <f>+VLOOKUP(FACTURACION[[#This Row],[REFERENCIA]],CODINV,4,FALSE)</f>
        <v>VÁLVULAS Y MULTIVÁLVULAS</v>
      </c>
      <c r="N707" s="12" t="str">
        <f>+VLOOKUP(FACTURACION[[#This Row],[REFERENCIA]],CODINV,5,FALSE)</f>
        <v>REGO</v>
      </c>
      <c r="O707" s="2">
        <v>2</v>
      </c>
      <c r="P707" s="23">
        <v>175000</v>
      </c>
      <c r="Q707" s="24">
        <f>+FACTURACION[[#This Row],[CANTIDAD]]*FACTURACION[[#This Row],[VR UNITARIO]]/1000</f>
        <v>350</v>
      </c>
      <c r="R707" s="3" t="str">
        <f>+VLOOKUP(FACTURACION[[#This Row],[NIT]],TABLACLIENTE,5,FALSE)</f>
        <v>BOGOTÁ D.C.</v>
      </c>
    </row>
    <row r="708" spans="3:18" s="11" customFormat="1" ht="11.25" customHeight="1">
      <c r="C708" s="13">
        <v>2013</v>
      </c>
      <c r="D708" s="17" t="s">
        <v>701</v>
      </c>
      <c r="E708" s="17">
        <f>MONTH(FACTURACION[[#This Row],[MES]]&amp;1)</f>
        <v>8</v>
      </c>
      <c r="F708" s="223">
        <f>DATE(FACTURACION[[#This Row],[AÑO]],FACTURACION[[#This Row],[Mes numero]],1)</f>
        <v>41487</v>
      </c>
      <c r="G708" s="159">
        <v>9857</v>
      </c>
      <c r="H708" s="20">
        <v>800074033</v>
      </c>
      <c r="I708" s="2" t="str">
        <f>+VLOOKUP(FACTURACION[[#This Row],[NIT]],TABLACLIENTE,2,FALSE)</f>
        <v>COMPAÑIAS ASOCIADAS DE GAS S.A. E.S.P (ASOGAS SA ESP)</v>
      </c>
      <c r="J708" s="2" t="s">
        <v>281</v>
      </c>
      <c r="K708" s="12" t="str">
        <f>+VLOOKUP(FACTURACION[[#This Row],[REFERENCIA]],CODINV,2,FALSE)</f>
        <v>VALVULA DE ALIVIO SEMIINTERNA 2" - 250</v>
      </c>
      <c r="L708" s="12" t="str">
        <f>IF(VLOOKUP(FACTURACION[[#This Row],[REFERENCIA]],CODINV,3,FALSE)=0,"",VLOOKUP(FACTURACION[[#This Row],[REFERENCIA]],CODINV,3,FALSE))</f>
        <v>7534G</v>
      </c>
      <c r="M708" s="12" t="str">
        <f>+VLOOKUP(FACTURACION[[#This Row],[REFERENCIA]],CODINV,4,FALSE)</f>
        <v>VÁLVULAS Y MULTIVÁLVULAS</v>
      </c>
      <c r="N708" s="12" t="str">
        <f>+VLOOKUP(FACTURACION[[#This Row],[REFERENCIA]],CODINV,5,FALSE)</f>
        <v>REGO</v>
      </c>
      <c r="O708" s="2">
        <v>27</v>
      </c>
      <c r="P708" s="23">
        <v>535343</v>
      </c>
      <c r="Q708" s="24">
        <f>+FACTURACION[[#This Row],[CANTIDAD]]*FACTURACION[[#This Row],[VR UNITARIO]]/1000</f>
        <v>14454.261</v>
      </c>
      <c r="R708" s="3" t="str">
        <f>+VLOOKUP(FACTURACION[[#This Row],[NIT]],TABLACLIENTE,5,FALSE)</f>
        <v>MOSQUERA</v>
      </c>
    </row>
    <row r="709" spans="3:18" s="11" customFormat="1" ht="11.25" customHeight="1">
      <c r="C709" s="13">
        <v>2013</v>
      </c>
      <c r="D709" s="17" t="s">
        <v>701</v>
      </c>
      <c r="E709" s="17">
        <f>MONTH(FACTURACION[[#This Row],[MES]]&amp;1)</f>
        <v>8</v>
      </c>
      <c r="F709" s="223">
        <f>DATE(FACTURACION[[#This Row],[AÑO]],FACTURACION[[#This Row],[Mes numero]],1)</f>
        <v>41487</v>
      </c>
      <c r="G709" s="159">
        <v>9895</v>
      </c>
      <c r="H709" s="20">
        <v>860510723</v>
      </c>
      <c r="I709" s="2" t="str">
        <f>+VLOOKUP(FACTURACION[[#This Row],[NIT]],TABLACLIENTE,2,FALSE)</f>
        <v>SAENA DE COLOMBIA S.A.</v>
      </c>
      <c r="J709" s="2" t="s">
        <v>281</v>
      </c>
      <c r="K709" s="12" t="str">
        <f>+VLOOKUP(FACTURACION[[#This Row],[REFERENCIA]],CODINV,2,FALSE)</f>
        <v>VALVULA DE ALIVIO SEMIINTERNA 2" - 250</v>
      </c>
      <c r="L709" s="12" t="str">
        <f>IF(VLOOKUP(FACTURACION[[#This Row],[REFERENCIA]],CODINV,3,FALSE)=0,"",VLOOKUP(FACTURACION[[#This Row],[REFERENCIA]],CODINV,3,FALSE))</f>
        <v>7534G</v>
      </c>
      <c r="M709" s="12" t="str">
        <f>+VLOOKUP(FACTURACION[[#This Row],[REFERENCIA]],CODINV,4,FALSE)</f>
        <v>VÁLVULAS Y MULTIVÁLVULAS</v>
      </c>
      <c r="N709" s="12" t="str">
        <f>+VLOOKUP(FACTURACION[[#This Row],[REFERENCIA]],CODINV,5,FALSE)</f>
        <v>REGO</v>
      </c>
      <c r="O709" s="2">
        <v>1</v>
      </c>
      <c r="P709" s="23">
        <v>605000</v>
      </c>
      <c r="Q709" s="24">
        <f>+FACTURACION[[#This Row],[CANTIDAD]]*FACTURACION[[#This Row],[VR UNITARIO]]/1000</f>
        <v>605</v>
      </c>
      <c r="R709" s="3" t="str">
        <f>+VLOOKUP(FACTURACION[[#This Row],[NIT]],TABLACLIENTE,5,FALSE)</f>
        <v>BOGOTÁ D.C.</v>
      </c>
    </row>
    <row r="710" spans="3:18" s="11" customFormat="1" ht="11.25" customHeight="1">
      <c r="C710" s="13">
        <v>2013</v>
      </c>
      <c r="D710" s="17" t="s">
        <v>701</v>
      </c>
      <c r="E710" s="17">
        <f>MONTH(FACTURACION[[#This Row],[MES]]&amp;1)</f>
        <v>8</v>
      </c>
      <c r="F710" s="223">
        <f>DATE(FACTURACION[[#This Row],[AÑO]],FACTURACION[[#This Row],[Mes numero]],1)</f>
        <v>41487</v>
      </c>
      <c r="G710" s="159">
        <v>9889</v>
      </c>
      <c r="H710" s="20">
        <v>830137252</v>
      </c>
      <c r="I710" s="2" t="str">
        <f>+VLOOKUP(FACTURACION[[#This Row],[NIT]],TABLACLIENTE,2,FALSE)</f>
        <v>SAGENCO SAS</v>
      </c>
      <c r="J710" s="2" t="s">
        <v>78</v>
      </c>
      <c r="K710" s="12" t="str">
        <f>+VLOOKUP(FACTURACION[[#This Row],[REFERENCIA]],CODINV,2,FALSE)</f>
        <v>VALVULA DE ALIVIO SEMINTERNA 1 1/4"</v>
      </c>
      <c r="L710" s="12" t="str">
        <f>IF(VLOOKUP(FACTURACION[[#This Row],[REFERENCIA]],CODINV,3,FALSE)=0,"",VLOOKUP(FACTURACION[[#This Row],[REFERENCIA]],CODINV,3,FALSE))</f>
        <v>8685G</v>
      </c>
      <c r="M710" s="12" t="str">
        <f>+VLOOKUP(FACTURACION[[#This Row],[REFERENCIA]],CODINV,4,FALSE)</f>
        <v>VÁLVULAS Y MULTIVÁLVULAS</v>
      </c>
      <c r="N710" s="12" t="str">
        <f>+VLOOKUP(FACTURACION[[#This Row],[REFERENCIA]],CODINV,5,FALSE)</f>
        <v>REGO</v>
      </c>
      <c r="O710" s="2">
        <v>1</v>
      </c>
      <c r="P710" s="23">
        <v>96600</v>
      </c>
      <c r="Q710" s="24">
        <f>+FACTURACION[[#This Row],[CANTIDAD]]*FACTURACION[[#This Row],[VR UNITARIO]]/1000</f>
        <v>96.6</v>
      </c>
      <c r="R710" s="3" t="str">
        <f>+VLOOKUP(FACTURACION[[#This Row],[NIT]],TABLACLIENTE,5,FALSE)</f>
        <v>BOGOTÁ D.C.</v>
      </c>
    </row>
    <row r="711" spans="3:18" s="11" customFormat="1" ht="11.25" customHeight="1">
      <c r="C711" s="13">
        <v>2013</v>
      </c>
      <c r="D711" s="17" t="s">
        <v>701</v>
      </c>
      <c r="E711" s="17">
        <f>MONTH(FACTURACION[[#This Row],[MES]]&amp;1)</f>
        <v>8</v>
      </c>
      <c r="F711" s="223">
        <f>DATE(FACTURACION[[#This Row],[AÑO]],FACTURACION[[#This Row],[Mes numero]],1)</f>
        <v>41487</v>
      </c>
      <c r="G711" s="159">
        <v>9898</v>
      </c>
      <c r="H711" s="20">
        <v>830137252</v>
      </c>
      <c r="I711" s="2" t="str">
        <f>+VLOOKUP(FACTURACION[[#This Row],[NIT]],TABLACLIENTE,2,FALSE)</f>
        <v>SAGENCO SAS</v>
      </c>
      <c r="J711" s="2" t="s">
        <v>78</v>
      </c>
      <c r="K711" s="12" t="str">
        <f>+VLOOKUP(FACTURACION[[#This Row],[REFERENCIA]],CODINV,2,FALSE)</f>
        <v>VALVULA DE ALIVIO SEMINTERNA 1 1/4"</v>
      </c>
      <c r="L711" s="12" t="str">
        <f>IF(VLOOKUP(FACTURACION[[#This Row],[REFERENCIA]],CODINV,3,FALSE)=0,"",VLOOKUP(FACTURACION[[#This Row],[REFERENCIA]],CODINV,3,FALSE))</f>
        <v>8685G</v>
      </c>
      <c r="M711" s="12" t="str">
        <f>+VLOOKUP(FACTURACION[[#This Row],[REFERENCIA]],CODINV,4,FALSE)</f>
        <v>VÁLVULAS Y MULTIVÁLVULAS</v>
      </c>
      <c r="N711" s="12" t="str">
        <f>+VLOOKUP(FACTURACION[[#This Row],[REFERENCIA]],CODINV,5,FALSE)</f>
        <v>REGO</v>
      </c>
      <c r="O711" s="2">
        <v>1</v>
      </c>
      <c r="P711" s="23">
        <v>99000</v>
      </c>
      <c r="Q711" s="24">
        <f>+FACTURACION[[#This Row],[CANTIDAD]]*FACTURACION[[#This Row],[VR UNITARIO]]/1000</f>
        <v>99</v>
      </c>
      <c r="R711" s="3" t="str">
        <f>+VLOOKUP(FACTURACION[[#This Row],[NIT]],TABLACLIENTE,5,FALSE)</f>
        <v>BOGOTÁ D.C.</v>
      </c>
    </row>
    <row r="712" spans="3:18" s="11" customFormat="1" ht="11.25" customHeight="1">
      <c r="C712" s="13">
        <v>2013</v>
      </c>
      <c r="D712" s="17" t="s">
        <v>701</v>
      </c>
      <c r="E712" s="17">
        <f>MONTH(FACTURACION[[#This Row],[MES]]&amp;1)</f>
        <v>8</v>
      </c>
      <c r="F712" s="223">
        <f>DATE(FACTURACION[[#This Row],[AÑO]],FACTURACION[[#This Row],[Mes numero]],1)</f>
        <v>41487</v>
      </c>
      <c r="G712" s="159">
        <v>9886</v>
      </c>
      <c r="H712" s="25">
        <v>890200919</v>
      </c>
      <c r="I712" s="3" t="str">
        <f>+VLOOKUP(FACTURACION[[#This Row],[NIT]],TABLACLIENTE,2,FALSE)</f>
        <v>GAS DE SANTANDER S.A. E.S.P.</v>
      </c>
      <c r="J712" s="2" t="s">
        <v>448</v>
      </c>
      <c r="K712" s="12" t="str">
        <f>+VLOOKUP(FACTURACION[[#This Row],[REFERENCIA]],CODINV,2,FALSE)</f>
        <v>VALVULA DE GLOBO 1"</v>
      </c>
      <c r="L712" s="12" t="str">
        <f>IF(VLOOKUP(FACTURACION[[#This Row],[REFERENCIA]],CODINV,3,FALSE)=0,"",VLOOKUP(FACTURACION[[#This Row],[REFERENCIA]],CODINV,3,FALSE))</f>
        <v>A7507AP</v>
      </c>
      <c r="M712" s="12" t="str">
        <f>+VLOOKUP(FACTURACION[[#This Row],[REFERENCIA]],CODINV,4,FALSE)</f>
        <v>VÁLVULAS Y MULTIVÁLVULAS</v>
      </c>
      <c r="N712" s="12" t="str">
        <f>+VLOOKUP(FACTURACION[[#This Row],[REFERENCIA]],CODINV,5,FALSE)</f>
        <v>REGO</v>
      </c>
      <c r="O712" s="2">
        <v>3</v>
      </c>
      <c r="P712" s="23">
        <v>198369</v>
      </c>
      <c r="Q712" s="24">
        <f>+FACTURACION[[#This Row],[CANTIDAD]]*FACTURACION[[#This Row],[VR UNITARIO]]/1000</f>
        <v>595.10699999999997</v>
      </c>
      <c r="R712" s="3" t="str">
        <f>+VLOOKUP(FACTURACION[[#This Row],[NIT]],TABLACLIENTE,5,FALSE)</f>
        <v>GIRON</v>
      </c>
    </row>
    <row r="713" spans="3:18" s="11" customFormat="1" ht="11.25" customHeight="1">
      <c r="C713" s="13">
        <v>2013</v>
      </c>
      <c r="D713" s="17" t="s">
        <v>701</v>
      </c>
      <c r="E713" s="17">
        <f>MONTH(FACTURACION[[#This Row],[MES]]&amp;1)</f>
        <v>8</v>
      </c>
      <c r="F713" s="223">
        <f>DATE(FACTURACION[[#This Row],[AÑO]],FACTURACION[[#This Row],[Mes numero]],1)</f>
        <v>41487</v>
      </c>
      <c r="G713" s="159">
        <v>9868</v>
      </c>
      <c r="H713" s="25">
        <v>900164715</v>
      </c>
      <c r="I713" s="3" t="str">
        <f>+VLOOKUP(FACTURACION[[#This Row],[NIT]],TABLACLIENTE,2,FALSE)</f>
        <v>COMPAÑIA TRANSPORTADORA DE COLOMBIA S.A. (COTRANSCOL S.A.)</v>
      </c>
      <c r="J713" s="2" t="s">
        <v>74</v>
      </c>
      <c r="K713" s="12" t="str">
        <f>+VLOOKUP(FACTURACION[[#This Row],[REFERENCIA]],CODINV,2,FALSE)</f>
        <v>VALVULA DE GLOBLO DE 1 1/4" NPT</v>
      </c>
      <c r="L713" s="12" t="str">
        <f>IF(VLOOKUP(FACTURACION[[#This Row],[REFERENCIA]],CODINV,3,FALSE)=0,"",VLOOKUP(FACTURACION[[#This Row],[REFERENCIA]],CODINV,3,FALSE))</f>
        <v>A7509BP</v>
      </c>
      <c r="M713" s="12" t="str">
        <f>+VLOOKUP(FACTURACION[[#This Row],[REFERENCIA]],CODINV,4,FALSE)</f>
        <v>VÁLVULAS Y MULTIVÁLVULAS</v>
      </c>
      <c r="N713" s="12" t="str">
        <f>+VLOOKUP(FACTURACION[[#This Row],[REFERENCIA]],CODINV,5,FALSE)</f>
        <v>REGO</v>
      </c>
      <c r="O713" s="2">
        <v>5</v>
      </c>
      <c r="P713" s="23">
        <v>237155</v>
      </c>
      <c r="Q713" s="24">
        <f>+FACTURACION[[#This Row],[CANTIDAD]]*FACTURACION[[#This Row],[VR UNITARIO]]/1000</f>
        <v>1185.7750000000001</v>
      </c>
      <c r="R713" s="3" t="str">
        <f>+VLOOKUP(FACTURACION[[#This Row],[NIT]],TABLACLIENTE,5,FALSE)</f>
        <v>GIRON</v>
      </c>
    </row>
    <row r="714" spans="3:18" s="11" customFormat="1" ht="11.25" customHeight="1">
      <c r="C714" s="13">
        <v>2013</v>
      </c>
      <c r="D714" s="17" t="s">
        <v>701</v>
      </c>
      <c r="E714" s="17">
        <f>MONTH(FACTURACION[[#This Row],[MES]]&amp;1)</f>
        <v>8</v>
      </c>
      <c r="F714" s="223">
        <f>DATE(FACTURACION[[#This Row],[AÑO]],FACTURACION[[#This Row],[Mes numero]],1)</f>
        <v>41487</v>
      </c>
      <c r="G714" s="159">
        <v>9859</v>
      </c>
      <c r="H714" s="20">
        <v>860510723</v>
      </c>
      <c r="I714" s="2" t="str">
        <f>+VLOOKUP(FACTURACION[[#This Row],[NIT]],TABLACLIENTE,2,FALSE)</f>
        <v>SAENA DE COLOMBIA S.A.</v>
      </c>
      <c r="J714" s="2" t="s">
        <v>74</v>
      </c>
      <c r="K714" s="12" t="str">
        <f>+VLOOKUP(FACTURACION[[#This Row],[REFERENCIA]],CODINV,2,FALSE)</f>
        <v>VALVULA DE GLOBLO DE 1 1/4" NPT</v>
      </c>
      <c r="L714" s="12" t="str">
        <f>IF(VLOOKUP(FACTURACION[[#This Row],[REFERENCIA]],CODINV,3,FALSE)=0,"",VLOOKUP(FACTURACION[[#This Row],[REFERENCIA]],CODINV,3,FALSE))</f>
        <v>A7509BP</v>
      </c>
      <c r="M714" s="12" t="str">
        <f>+VLOOKUP(FACTURACION[[#This Row],[REFERENCIA]],CODINV,4,FALSE)</f>
        <v>VÁLVULAS Y MULTIVÁLVULAS</v>
      </c>
      <c r="N714" s="12" t="str">
        <f>+VLOOKUP(FACTURACION[[#This Row],[REFERENCIA]],CODINV,5,FALSE)</f>
        <v>REGO</v>
      </c>
      <c r="O714" s="2">
        <v>3</v>
      </c>
      <c r="P714" s="23">
        <v>253000</v>
      </c>
      <c r="Q714" s="24">
        <f>+FACTURACION[[#This Row],[CANTIDAD]]*FACTURACION[[#This Row],[VR UNITARIO]]/1000</f>
        <v>759</v>
      </c>
      <c r="R714" s="3" t="str">
        <f>+VLOOKUP(FACTURACION[[#This Row],[NIT]],TABLACLIENTE,5,FALSE)</f>
        <v>BOGOTÁ D.C.</v>
      </c>
    </row>
    <row r="715" spans="3:18" s="11" customFormat="1" ht="11.25" customHeight="1">
      <c r="C715" s="13">
        <v>2013</v>
      </c>
      <c r="D715" s="17" t="s">
        <v>701</v>
      </c>
      <c r="E715" s="17">
        <f>MONTH(FACTURACION[[#This Row],[MES]]&amp;1)</f>
        <v>8</v>
      </c>
      <c r="F715" s="223">
        <f>DATE(FACTURACION[[#This Row],[AÑO]],FACTURACION[[#This Row],[Mes numero]],1)</f>
        <v>41487</v>
      </c>
      <c r="G715" s="159">
        <v>9876</v>
      </c>
      <c r="H715" s="25">
        <v>900164715</v>
      </c>
      <c r="I715" s="3" t="str">
        <f>+VLOOKUP(FACTURACION[[#This Row],[NIT]],TABLACLIENTE,2,FALSE)</f>
        <v>COMPAÑIA TRANSPORTADORA DE COLOMBIA S.A. (COTRANSCOL S.A.)</v>
      </c>
      <c r="J715" s="2" t="s">
        <v>4219</v>
      </c>
      <c r="K715" s="12" t="str">
        <f>+VLOOKUP(FACTURACION[[#This Row],[REFERENCIA]],CODINV,2,FALSE)</f>
        <v>KIT REPARACION VALV. GLOBO 2"</v>
      </c>
      <c r="L715" s="12" t="str">
        <f>IF(VLOOKUP(FACTURACION[[#This Row],[REFERENCIA]],CODINV,3,FALSE)=0,"",VLOOKUP(FACTURACION[[#This Row],[REFERENCIA]],CODINV,3,FALSE))</f>
        <v>A7513-50</v>
      </c>
      <c r="M715" s="12" t="str">
        <f>+VLOOKUP(FACTURACION[[#This Row],[REFERENCIA]],CODINV,4,FALSE)</f>
        <v>REPUESTOS Y ACCESORIOS</v>
      </c>
      <c r="N715" s="12" t="str">
        <f>+VLOOKUP(FACTURACION[[#This Row],[REFERENCIA]],CODINV,5,FALSE)</f>
        <v>REGO</v>
      </c>
      <c r="O715" s="2">
        <v>9</v>
      </c>
      <c r="P715" s="23">
        <v>39000</v>
      </c>
      <c r="Q715" s="24">
        <f>+FACTURACION[[#This Row],[CANTIDAD]]*FACTURACION[[#This Row],[VR UNITARIO]]/1000</f>
        <v>351</v>
      </c>
      <c r="R715" s="3" t="str">
        <f>+VLOOKUP(FACTURACION[[#This Row],[NIT]],TABLACLIENTE,5,FALSE)</f>
        <v>GIRON</v>
      </c>
    </row>
    <row r="716" spans="3:18" s="11" customFormat="1" ht="11.25" customHeight="1">
      <c r="C716" s="13">
        <v>2013</v>
      </c>
      <c r="D716" s="17" t="s">
        <v>701</v>
      </c>
      <c r="E716" s="17">
        <f>MONTH(FACTURACION[[#This Row],[MES]]&amp;1)</f>
        <v>8</v>
      </c>
      <c r="F716" s="223">
        <f>DATE(FACTURACION[[#This Row],[AÑO]],FACTURACION[[#This Row],[Mes numero]],1)</f>
        <v>41487</v>
      </c>
      <c r="G716" s="159">
        <v>9868</v>
      </c>
      <c r="H716" s="25">
        <v>900164715</v>
      </c>
      <c r="I716" s="3" t="str">
        <f>+VLOOKUP(FACTURACION[[#This Row],[NIT]],TABLACLIENTE,2,FALSE)</f>
        <v>COMPAÑIA TRANSPORTADORA DE COLOMBIA S.A. (COTRANSCOL S.A.)</v>
      </c>
      <c r="J716" s="2" t="s">
        <v>93</v>
      </c>
      <c r="K716" s="12" t="str">
        <f>+VLOOKUP(FACTURACION[[#This Row],[REFERENCIA]],CODINV,2,FALSE)</f>
        <v>VALVULA DE GLOBO 2"</v>
      </c>
      <c r="L716" s="12" t="str">
        <f>IF(VLOOKUP(FACTURACION[[#This Row],[REFERENCIA]],CODINV,3,FALSE)=0,"",VLOOKUP(FACTURACION[[#This Row],[REFERENCIA]],CODINV,3,FALSE))</f>
        <v>A7513AP</v>
      </c>
      <c r="M716" s="12" t="str">
        <f>+VLOOKUP(FACTURACION[[#This Row],[REFERENCIA]],CODINV,4,FALSE)</f>
        <v>VÁLVULAS Y MULTIVÁLVULAS</v>
      </c>
      <c r="N716" s="12" t="str">
        <f>+VLOOKUP(FACTURACION[[#This Row],[REFERENCIA]],CODINV,5,FALSE)</f>
        <v>REGO</v>
      </c>
      <c r="O716" s="2">
        <v>5</v>
      </c>
      <c r="P716" s="23">
        <v>360000</v>
      </c>
      <c r="Q716" s="24">
        <f>+FACTURACION[[#This Row],[CANTIDAD]]*FACTURACION[[#This Row],[VR UNITARIO]]/1000</f>
        <v>1800</v>
      </c>
      <c r="R716" s="3" t="str">
        <f>+VLOOKUP(FACTURACION[[#This Row],[NIT]],TABLACLIENTE,5,FALSE)</f>
        <v>GIRON</v>
      </c>
    </row>
    <row r="717" spans="3:18" s="11" customFormat="1" ht="11.25" customHeight="1">
      <c r="C717" s="13">
        <v>2013</v>
      </c>
      <c r="D717" s="17" t="s">
        <v>701</v>
      </c>
      <c r="E717" s="17">
        <f>MONTH(FACTURACION[[#This Row],[MES]]&amp;1)</f>
        <v>8</v>
      </c>
      <c r="F717" s="223">
        <f>DATE(FACTURACION[[#This Row],[AÑO]],FACTURACION[[#This Row],[Mes numero]],1)</f>
        <v>41487</v>
      </c>
      <c r="G717" s="159">
        <v>9886</v>
      </c>
      <c r="H717" s="25">
        <v>890200919</v>
      </c>
      <c r="I717" s="3" t="str">
        <f>+VLOOKUP(FACTURACION[[#This Row],[NIT]],TABLACLIENTE,2,FALSE)</f>
        <v>GAS DE SANTANDER S.A. E.S.P.</v>
      </c>
      <c r="J717" s="2" t="s">
        <v>93</v>
      </c>
      <c r="K717" s="12" t="str">
        <f>+VLOOKUP(FACTURACION[[#This Row],[REFERENCIA]],CODINV,2,FALSE)</f>
        <v>VALVULA DE GLOBO 2"</v>
      </c>
      <c r="L717" s="12" t="str">
        <f>IF(VLOOKUP(FACTURACION[[#This Row],[REFERENCIA]],CODINV,3,FALSE)=0,"",VLOOKUP(FACTURACION[[#This Row],[REFERENCIA]],CODINV,3,FALSE))</f>
        <v>A7513AP</v>
      </c>
      <c r="M717" s="12" t="str">
        <f>+VLOOKUP(FACTURACION[[#This Row],[REFERENCIA]],CODINV,4,FALSE)</f>
        <v>VÁLVULAS Y MULTIVÁLVULAS</v>
      </c>
      <c r="N717" s="12" t="str">
        <f>+VLOOKUP(FACTURACION[[#This Row],[REFERENCIA]],CODINV,5,FALSE)</f>
        <v>REGO</v>
      </c>
      <c r="O717" s="2">
        <v>9</v>
      </c>
      <c r="P717" s="23">
        <v>359023</v>
      </c>
      <c r="Q717" s="24">
        <f>+FACTURACION[[#This Row],[CANTIDAD]]*FACTURACION[[#This Row],[VR UNITARIO]]/1000</f>
        <v>3231.2069999999999</v>
      </c>
      <c r="R717" s="3" t="str">
        <f>+VLOOKUP(FACTURACION[[#This Row],[NIT]],TABLACLIENTE,5,FALSE)</f>
        <v>GIRON</v>
      </c>
    </row>
    <row r="718" spans="3:18" s="11" customFormat="1" ht="11.25" customHeight="1">
      <c r="C718" s="13">
        <v>2013</v>
      </c>
      <c r="D718" s="17" t="s">
        <v>701</v>
      </c>
      <c r="E718" s="17">
        <f>MONTH(FACTURACION[[#This Row],[MES]]&amp;1)</f>
        <v>8</v>
      </c>
      <c r="F718" s="223">
        <f>DATE(FACTURACION[[#This Row],[AÑO]],FACTURACION[[#This Row],[Mes numero]],1)</f>
        <v>41487</v>
      </c>
      <c r="G718" s="159">
        <v>9881</v>
      </c>
      <c r="H718" s="20">
        <v>860510723</v>
      </c>
      <c r="I718" s="2" t="str">
        <f>+VLOOKUP(FACTURACION[[#This Row],[NIT]],TABLACLIENTE,2,FALSE)</f>
        <v>SAENA DE COLOMBIA S.A.</v>
      </c>
      <c r="J718" s="2" t="s">
        <v>93</v>
      </c>
      <c r="K718" s="12" t="str">
        <f>+VLOOKUP(FACTURACION[[#This Row],[REFERENCIA]],CODINV,2,FALSE)</f>
        <v>VALVULA DE GLOBO 2"</v>
      </c>
      <c r="L718" s="12" t="str">
        <f>IF(VLOOKUP(FACTURACION[[#This Row],[REFERENCIA]],CODINV,3,FALSE)=0,"",VLOOKUP(FACTURACION[[#This Row],[REFERENCIA]],CODINV,3,FALSE))</f>
        <v>A7513AP</v>
      </c>
      <c r="M718" s="12" t="str">
        <f>+VLOOKUP(FACTURACION[[#This Row],[REFERENCIA]],CODINV,4,FALSE)</f>
        <v>VÁLVULAS Y MULTIVÁLVULAS</v>
      </c>
      <c r="N718" s="12" t="str">
        <f>+VLOOKUP(FACTURACION[[#This Row],[REFERENCIA]],CODINV,5,FALSE)</f>
        <v>REGO</v>
      </c>
      <c r="O718" s="2">
        <v>2</v>
      </c>
      <c r="P718" s="23">
        <v>370000</v>
      </c>
      <c r="Q718" s="24">
        <f>+FACTURACION[[#This Row],[CANTIDAD]]*FACTURACION[[#This Row],[VR UNITARIO]]/1000</f>
        <v>740</v>
      </c>
      <c r="R718" s="3" t="str">
        <f>+VLOOKUP(FACTURACION[[#This Row],[NIT]],TABLACLIENTE,5,FALSE)</f>
        <v>BOGOTÁ D.C.</v>
      </c>
    </row>
    <row r="719" spans="3:18" s="11" customFormat="1" ht="11.25" customHeight="1">
      <c r="C719" s="13">
        <v>2013</v>
      </c>
      <c r="D719" s="17" t="s">
        <v>701</v>
      </c>
      <c r="E719" s="17">
        <f>MONTH(FACTURACION[[#This Row],[MES]]&amp;1)</f>
        <v>8</v>
      </c>
      <c r="F719" s="223">
        <f>DATE(FACTURACION[[#This Row],[AÑO]],FACTURACION[[#This Row],[Mes numero]],1)</f>
        <v>41487</v>
      </c>
      <c r="G719" s="159">
        <v>9895</v>
      </c>
      <c r="H719" s="20">
        <v>860510723</v>
      </c>
      <c r="I719" s="2" t="str">
        <f>+VLOOKUP(FACTURACION[[#This Row],[NIT]],TABLACLIENTE,2,FALSE)</f>
        <v>SAENA DE COLOMBIA S.A.</v>
      </c>
      <c r="J719" s="2" t="s">
        <v>195</v>
      </c>
      <c r="K719" s="12" t="str">
        <f>+VLOOKUP(FACTURACION[[#This Row],[REFERENCIA]],CODINV,2,FALSE)</f>
        <v>VALVULA  LLENADO DOBLE 2 1/4" X 1"</v>
      </c>
      <c r="L719" s="12" t="str">
        <f>IF(VLOOKUP(FACTURACION[[#This Row],[REFERENCIA]],CODINV,3,FALSE)=0,"",VLOOKUP(FACTURACION[[#This Row],[REFERENCIA]],CODINV,3,FALSE))</f>
        <v>6587-EC</v>
      </c>
      <c r="M719" s="12" t="str">
        <f>+VLOOKUP(FACTURACION[[#This Row],[REFERENCIA]],CODINV,4,FALSE)</f>
        <v>VÁLVULAS Y MULTIVÁLVULAS</v>
      </c>
      <c r="N719" s="12" t="str">
        <f>+VLOOKUP(FACTURACION[[#This Row],[REFERENCIA]],CODINV,5,FALSE)</f>
        <v>REGO</v>
      </c>
      <c r="O719" s="2">
        <v>1</v>
      </c>
      <c r="P719" s="23">
        <v>470000</v>
      </c>
      <c r="Q719" s="24">
        <f>+FACTURACION[[#This Row],[CANTIDAD]]*FACTURACION[[#This Row],[VR UNITARIO]]/1000</f>
        <v>470</v>
      </c>
      <c r="R719" s="3" t="str">
        <f>+VLOOKUP(FACTURACION[[#This Row],[NIT]],TABLACLIENTE,5,FALSE)</f>
        <v>BOGOTÁ D.C.</v>
      </c>
    </row>
    <row r="720" spans="3:18" s="11" customFormat="1" ht="11.25" customHeight="1">
      <c r="C720" s="13">
        <v>2013</v>
      </c>
      <c r="D720" s="17" t="s">
        <v>701</v>
      </c>
      <c r="E720" s="17">
        <f>MONTH(FACTURACION[[#This Row],[MES]]&amp;1)</f>
        <v>8</v>
      </c>
      <c r="F720" s="223">
        <f>DATE(FACTURACION[[#This Row],[AÑO]],FACTURACION[[#This Row],[Mes numero]],1)</f>
        <v>41487</v>
      </c>
      <c r="G720" s="159">
        <v>9889</v>
      </c>
      <c r="H720" s="20">
        <v>830137252</v>
      </c>
      <c r="I720" s="2" t="str">
        <f>+VLOOKUP(FACTURACION[[#This Row],[NIT]],TABLACLIENTE,2,FALSE)</f>
        <v>SAGENCO SAS</v>
      </c>
      <c r="J720" s="2" t="s">
        <v>105</v>
      </c>
      <c r="K720" s="12" t="str">
        <f>+VLOOKUP(FACTURACION[[#This Row],[REFERENCIA]],CODINV,2,FALSE)</f>
        <v>VALVULA CHECK LOOK  3/4"M X 3/4"F</v>
      </c>
      <c r="L720" s="12" t="str">
        <f>IF(VLOOKUP(FACTURACION[[#This Row],[REFERENCIA]],CODINV,3,FALSE)=0,"",VLOOKUP(FACTURACION[[#This Row],[REFERENCIA]],CODINV,3,FALSE))</f>
        <v>7572FC</v>
      </c>
      <c r="M720" s="12" t="str">
        <f>+VLOOKUP(FACTURACION[[#This Row],[REFERENCIA]],CODINV,4,FALSE)</f>
        <v>VÁLVULAS Y MULTIVÁLVULAS</v>
      </c>
      <c r="N720" s="12" t="str">
        <f>+VLOOKUP(FACTURACION[[#This Row],[REFERENCIA]],CODINV,5,FALSE)</f>
        <v>REGO</v>
      </c>
      <c r="O720" s="2">
        <v>1</v>
      </c>
      <c r="P720" s="23">
        <v>39300</v>
      </c>
      <c r="Q720" s="24">
        <f>+FACTURACION[[#This Row],[CANTIDAD]]*FACTURACION[[#This Row],[VR UNITARIO]]/1000</f>
        <v>39.299999999999997</v>
      </c>
      <c r="R720" s="3" t="str">
        <f>+VLOOKUP(FACTURACION[[#This Row],[NIT]],TABLACLIENTE,5,FALSE)</f>
        <v>BOGOTÁ D.C.</v>
      </c>
    </row>
    <row r="721" spans="3:18" s="11" customFormat="1" ht="11.25" customHeight="1">
      <c r="C721" s="13">
        <v>2013</v>
      </c>
      <c r="D721" s="17" t="s">
        <v>701</v>
      </c>
      <c r="E721" s="17">
        <f>MONTH(FACTURACION[[#This Row],[MES]]&amp;1)</f>
        <v>8</v>
      </c>
      <c r="F721" s="223">
        <f>DATE(FACTURACION[[#This Row],[AÑO]],FACTURACION[[#This Row],[Mes numero]],1)</f>
        <v>41487</v>
      </c>
      <c r="G721" s="159">
        <v>9898</v>
      </c>
      <c r="H721" s="20">
        <v>830137252</v>
      </c>
      <c r="I721" s="2" t="str">
        <f>+VLOOKUP(FACTURACION[[#This Row],[NIT]],TABLACLIENTE,2,FALSE)</f>
        <v>SAGENCO SAS</v>
      </c>
      <c r="J721" s="2" t="s">
        <v>163</v>
      </c>
      <c r="K721" s="12" t="str">
        <f>+VLOOKUP(FACTURACION[[#This Row],[REFERENCIA]],CODINV,2,FALSE)</f>
        <v>VALVULA DE LLENADO 1 1/4"</v>
      </c>
      <c r="L721" s="12" t="str">
        <f>IF(VLOOKUP(FACTURACION[[#This Row],[REFERENCIA]],CODINV,3,FALSE)=0,"",VLOOKUP(FACTURACION[[#This Row],[REFERENCIA]],CODINV,3,FALSE))</f>
        <v>7579</v>
      </c>
      <c r="M721" s="12" t="str">
        <f>+VLOOKUP(FACTURACION[[#This Row],[REFERENCIA]],CODINV,4,FALSE)</f>
        <v>VÁLVULAS Y MULTIVÁLVULAS</v>
      </c>
      <c r="N721" s="12" t="str">
        <f>+VLOOKUP(FACTURACION[[#This Row],[REFERENCIA]],CODINV,5,FALSE)</f>
        <v>REGO</v>
      </c>
      <c r="O721" s="2">
        <v>1</v>
      </c>
      <c r="P721" s="23">
        <v>58000</v>
      </c>
      <c r="Q721" s="24">
        <f>+FACTURACION[[#This Row],[CANTIDAD]]*FACTURACION[[#This Row],[VR UNITARIO]]/1000</f>
        <v>58</v>
      </c>
      <c r="R721" s="3" t="str">
        <f>+VLOOKUP(FACTURACION[[#This Row],[NIT]],TABLACLIENTE,5,FALSE)</f>
        <v>BOGOTÁ D.C.</v>
      </c>
    </row>
    <row r="722" spans="3:18" s="11" customFormat="1" ht="11.25" customHeight="1">
      <c r="C722" s="13">
        <v>2013</v>
      </c>
      <c r="D722" s="17" t="s">
        <v>701</v>
      </c>
      <c r="E722" s="17">
        <f>MONTH(FACTURACION[[#This Row],[MES]]&amp;1)</f>
        <v>8</v>
      </c>
      <c r="F722" s="223">
        <f>DATE(FACTURACION[[#This Row],[AÑO]],FACTURACION[[#This Row],[Mes numero]],1)</f>
        <v>41487</v>
      </c>
      <c r="G722" s="159">
        <v>9868</v>
      </c>
      <c r="H722" s="25">
        <v>900164715</v>
      </c>
      <c r="I722" s="3" t="str">
        <f>+VLOOKUP(FACTURACION[[#This Row],[NIT]],TABLACLIENTE,2,FALSE)</f>
        <v>COMPAÑIA TRANSPORTADORA DE COLOMBIA S.A. (COTRANSCOL S.A.)</v>
      </c>
      <c r="J722" s="2" t="s">
        <v>182</v>
      </c>
      <c r="K722" s="12" t="str">
        <f>+VLOOKUP(FACTURACION[[#This Row],[REFERENCIA]],CODINV,2,FALSE)</f>
        <v>VALVULA DE EXCESO DE FLUJO 1 1/4"</v>
      </c>
      <c r="L722" s="12" t="str">
        <f>IF(VLOOKUP(FACTURACION[[#This Row],[REFERENCIA]],CODINV,3,FALSE)=0,"",VLOOKUP(FACTURACION[[#This Row],[REFERENCIA]],CODINV,3,FALSE))</f>
        <v>A3282C</v>
      </c>
      <c r="M722" s="12" t="str">
        <f>+VLOOKUP(FACTURACION[[#This Row],[REFERENCIA]],CODINV,4,FALSE)</f>
        <v>VÁLVULAS Y MULTIVÁLVULAS</v>
      </c>
      <c r="N722" s="12" t="str">
        <f>+VLOOKUP(FACTURACION[[#This Row],[REFERENCIA]],CODINV,5,FALSE)</f>
        <v>REGO</v>
      </c>
      <c r="O722" s="2">
        <v>4</v>
      </c>
      <c r="P722" s="23">
        <v>89000</v>
      </c>
      <c r="Q722" s="24">
        <f>+FACTURACION[[#This Row],[CANTIDAD]]*FACTURACION[[#This Row],[VR UNITARIO]]/1000</f>
        <v>356</v>
      </c>
      <c r="R722" s="3" t="str">
        <f>+VLOOKUP(FACTURACION[[#This Row],[NIT]],TABLACLIENTE,5,FALSE)</f>
        <v>GIRON</v>
      </c>
    </row>
    <row r="723" spans="3:18" s="11" customFormat="1" ht="11.25" customHeight="1">
      <c r="C723" s="13">
        <v>2013</v>
      </c>
      <c r="D723" s="17" t="s">
        <v>701</v>
      </c>
      <c r="E723" s="17">
        <f>MONTH(FACTURACION[[#This Row],[MES]]&amp;1)</f>
        <v>8</v>
      </c>
      <c r="F723" s="223">
        <f>DATE(FACTURACION[[#This Row],[AÑO]],FACTURACION[[#This Row],[Mes numero]],1)</f>
        <v>41487</v>
      </c>
      <c r="G723" s="159">
        <v>9868</v>
      </c>
      <c r="H723" s="25">
        <v>900164715</v>
      </c>
      <c r="I723" s="3" t="str">
        <f>+VLOOKUP(FACTURACION[[#This Row],[NIT]],TABLACLIENTE,2,FALSE)</f>
        <v>COMPAÑIA TRANSPORTADORA DE COLOMBIA S.A. (COTRANSCOL S.A.)</v>
      </c>
      <c r="J723" s="2" t="s">
        <v>92</v>
      </c>
      <c r="K723" s="12" t="str">
        <f>+VLOOKUP(FACTURACION[[#This Row],[REFERENCIA]],CODINV,2,FALSE)</f>
        <v>VALVULA DE EXCESO DE FLUJO 2"</v>
      </c>
      <c r="L723" s="12" t="str">
        <f>IF(VLOOKUP(FACTURACION[[#This Row],[REFERENCIA]],CODINV,3,FALSE)=0,"",VLOOKUP(FACTURACION[[#This Row],[REFERENCIA]],CODINV,3,FALSE))</f>
        <v>A3292C</v>
      </c>
      <c r="M723" s="12" t="str">
        <f>+VLOOKUP(FACTURACION[[#This Row],[REFERENCIA]],CODINV,4,FALSE)</f>
        <v>VÁLVULAS Y MULTIVÁLVULAS</v>
      </c>
      <c r="N723" s="12" t="str">
        <f>+VLOOKUP(FACTURACION[[#This Row],[REFERENCIA]],CODINV,5,FALSE)</f>
        <v>REGO</v>
      </c>
      <c r="O723" s="2">
        <v>4</v>
      </c>
      <c r="P723" s="23">
        <v>120650</v>
      </c>
      <c r="Q723" s="24">
        <f>+FACTURACION[[#This Row],[CANTIDAD]]*FACTURACION[[#This Row],[VR UNITARIO]]/1000</f>
        <v>482.6</v>
      </c>
      <c r="R723" s="3" t="str">
        <f>+VLOOKUP(FACTURACION[[#This Row],[NIT]],TABLACLIENTE,5,FALSE)</f>
        <v>GIRON</v>
      </c>
    </row>
    <row r="724" spans="3:18" s="11" customFormat="1" ht="11.25" customHeight="1">
      <c r="C724" s="13">
        <v>2013</v>
      </c>
      <c r="D724" s="17" t="s">
        <v>701</v>
      </c>
      <c r="E724" s="17">
        <f>MONTH(FACTURACION[[#This Row],[MES]]&amp;1)</f>
        <v>8</v>
      </c>
      <c r="F724" s="223">
        <f>DATE(FACTURACION[[#This Row],[AÑO]],FACTURACION[[#This Row],[Mes numero]],1)</f>
        <v>41487</v>
      </c>
      <c r="G724" s="159">
        <v>9857</v>
      </c>
      <c r="H724" s="20">
        <v>800074033</v>
      </c>
      <c r="I724" s="2" t="str">
        <f>+VLOOKUP(FACTURACION[[#This Row],[NIT]],TABLACLIENTE,2,FALSE)</f>
        <v>COMPAÑIAS ASOCIADAS DE GAS S.A. E.S.P (ASOGAS SA ESP)</v>
      </c>
      <c r="J724" s="2" t="s">
        <v>327</v>
      </c>
      <c r="K724" s="12" t="str">
        <f>+VLOOKUP(FACTURACION[[#This Row],[REFERENCIA]],CODINV,2,FALSE)</f>
        <v>VALVULA EXCESO FLUJO XA BRIDA 3"</v>
      </c>
      <c r="L724" s="12" t="str">
        <f>IF(VLOOKUP(FACTURACION[[#This Row],[REFERENCIA]],CODINV,3,FALSE)=0,"",VLOOKUP(FACTURACION[[#This Row],[REFERENCIA]],CODINV,3,FALSE))</f>
        <v>A3500V6</v>
      </c>
      <c r="M724" s="12" t="str">
        <f>+VLOOKUP(FACTURACION[[#This Row],[REFERENCIA]],CODINV,4,FALSE)</f>
        <v>VÁLVULAS Y MULTIVÁLVULAS</v>
      </c>
      <c r="N724" s="12" t="str">
        <f>+VLOOKUP(FACTURACION[[#This Row],[REFERENCIA]],CODINV,5,FALSE)</f>
        <v>REGO</v>
      </c>
      <c r="O724" s="2">
        <v>3</v>
      </c>
      <c r="P724" s="23">
        <v>529668</v>
      </c>
      <c r="Q724" s="24">
        <f>+FACTURACION[[#This Row],[CANTIDAD]]*FACTURACION[[#This Row],[VR UNITARIO]]/1000</f>
        <v>1589.0039999999999</v>
      </c>
      <c r="R724" s="3" t="str">
        <f>+VLOOKUP(FACTURACION[[#This Row],[NIT]],TABLACLIENTE,5,FALSE)</f>
        <v>MOSQUERA</v>
      </c>
    </row>
    <row r="725" spans="3:18" s="11" customFormat="1" ht="11.25" customHeight="1">
      <c r="C725" s="13">
        <v>2013</v>
      </c>
      <c r="D725" s="17" t="s">
        <v>701</v>
      </c>
      <c r="E725" s="17">
        <f>MONTH(FACTURACION[[#This Row],[MES]]&amp;1)</f>
        <v>8</v>
      </c>
      <c r="F725" s="223">
        <f>DATE(FACTURACION[[#This Row],[AÑO]],FACTURACION[[#This Row],[Mes numero]],1)</f>
        <v>41487</v>
      </c>
      <c r="G725" s="159">
        <v>9868</v>
      </c>
      <c r="H725" s="25">
        <v>900164715</v>
      </c>
      <c r="I725" s="3" t="str">
        <f>+VLOOKUP(FACTURACION[[#This Row],[NIT]],TABLACLIENTE,2,FALSE)</f>
        <v>COMPAÑIA TRANSPORTADORA DE COLOMBIA S.A. (COTRANSCOL S.A.)</v>
      </c>
      <c r="J725" s="2" t="s">
        <v>232</v>
      </c>
      <c r="K725" s="12" t="str">
        <f>+VLOOKUP(FACTURACION[[#This Row],[REFERENCIA]],CODINV,2,FALSE)</f>
        <v>TAPA ACME 1 3/4"</v>
      </c>
      <c r="L725" s="12" t="str">
        <f>IF(VLOOKUP(FACTURACION[[#This Row],[REFERENCIA]],CODINV,3,FALSE)=0,"",VLOOKUP(FACTURACION[[#This Row],[REFERENCIA]],CODINV,3,FALSE))</f>
        <v>3175P</v>
      </c>
      <c r="M725" s="12" t="str">
        <f>+VLOOKUP(FACTURACION[[#This Row],[REFERENCIA]],CODINV,4,FALSE)</f>
        <v>REPUESTOS Y ACCESORIOS</v>
      </c>
      <c r="N725" s="12" t="str">
        <f>+VLOOKUP(FACTURACION[[#This Row],[REFERENCIA]],CODINV,5,FALSE)</f>
        <v>REGO</v>
      </c>
      <c r="O725" s="2">
        <v>6</v>
      </c>
      <c r="P725" s="23">
        <v>39000</v>
      </c>
      <c r="Q725" s="24">
        <f>+FACTURACION[[#This Row],[CANTIDAD]]*FACTURACION[[#This Row],[VR UNITARIO]]/1000</f>
        <v>234</v>
      </c>
      <c r="R725" s="3" t="str">
        <f>+VLOOKUP(FACTURACION[[#This Row],[NIT]],TABLACLIENTE,5,FALSE)</f>
        <v>GIRON</v>
      </c>
    </row>
    <row r="726" spans="3:18" s="11" customFormat="1" ht="11.25" customHeight="1">
      <c r="C726" s="13">
        <v>2013</v>
      </c>
      <c r="D726" s="17" t="s">
        <v>701</v>
      </c>
      <c r="E726" s="17">
        <f>MONTH(FACTURACION[[#This Row],[MES]]&amp;1)</f>
        <v>8</v>
      </c>
      <c r="F726" s="223">
        <f>DATE(FACTURACION[[#This Row],[AÑO]],FACTURACION[[#This Row],[Mes numero]],1)</f>
        <v>41487</v>
      </c>
      <c r="G726" s="159">
        <v>9868</v>
      </c>
      <c r="H726" s="25">
        <v>900164715</v>
      </c>
      <c r="I726" s="3" t="str">
        <f>+VLOOKUP(FACTURACION[[#This Row],[NIT]],TABLACLIENTE,2,FALSE)</f>
        <v>COMPAÑIA TRANSPORTADORA DE COLOMBIA S.A. (COTRANSCOL S.A.)</v>
      </c>
      <c r="J726" s="2" t="s">
        <v>227</v>
      </c>
      <c r="K726" s="12" t="str">
        <f>+VLOOKUP(FACTURACION[[#This Row],[REFERENCIA]],CODINV,2,FALSE)</f>
        <v>TAPA CADENA Y ANILLO 2 1/4" ACME</v>
      </c>
      <c r="L726" s="12" t="str">
        <f>IF(VLOOKUP(FACTURACION[[#This Row],[REFERENCIA]],CODINV,3,FALSE)=0,"",VLOOKUP(FACTURACION[[#This Row],[REFERENCIA]],CODINV,3,FALSE))</f>
        <v>3184-90</v>
      </c>
      <c r="M726" s="12" t="str">
        <f>+VLOOKUP(FACTURACION[[#This Row],[REFERENCIA]],CODINV,4,FALSE)</f>
        <v>REPUESTOS Y ACCESORIOS</v>
      </c>
      <c r="N726" s="12" t="str">
        <f>+VLOOKUP(FACTURACION[[#This Row],[REFERENCIA]],CODINV,5,FALSE)</f>
        <v>REGO</v>
      </c>
      <c r="O726" s="2">
        <v>6</v>
      </c>
      <c r="P726" s="23">
        <v>93000</v>
      </c>
      <c r="Q726" s="24">
        <f>+FACTURACION[[#This Row],[CANTIDAD]]*FACTURACION[[#This Row],[VR UNITARIO]]/1000</f>
        <v>558</v>
      </c>
      <c r="R726" s="3" t="str">
        <f>+VLOOKUP(FACTURACION[[#This Row],[NIT]],TABLACLIENTE,5,FALSE)</f>
        <v>GIRON</v>
      </c>
    </row>
    <row r="727" spans="3:18" s="11" customFormat="1" ht="11.25" customHeight="1">
      <c r="C727" s="13">
        <v>2013</v>
      </c>
      <c r="D727" s="17" t="s">
        <v>701</v>
      </c>
      <c r="E727" s="17">
        <f>MONTH(FACTURACION[[#This Row],[MES]]&amp;1)</f>
        <v>8</v>
      </c>
      <c r="F727" s="223">
        <f>DATE(FACTURACION[[#This Row],[AÑO]],FACTURACION[[#This Row],[Mes numero]],1)</f>
        <v>41487</v>
      </c>
      <c r="G727" s="159">
        <v>9868</v>
      </c>
      <c r="H727" s="25">
        <v>900164715</v>
      </c>
      <c r="I727" s="3" t="str">
        <f>+VLOOKUP(FACTURACION[[#This Row],[NIT]],TABLACLIENTE,2,FALSE)</f>
        <v>COMPAÑIA TRANSPORTADORA DE COLOMBIA S.A. (COTRANSCOL S.A.)</v>
      </c>
      <c r="J727" s="2" t="s">
        <v>236</v>
      </c>
      <c r="K727" s="12" t="str">
        <f>+VLOOKUP(FACTURACION[[#This Row],[REFERENCIA]],CODINV,2,FALSE)</f>
        <v>ADAPTADOR 1 3/4"ACME X 1 1/4" NPT BRONCE</v>
      </c>
      <c r="L727" s="12" t="str">
        <f>IF(VLOOKUP(FACTURACION[[#This Row],[REFERENCIA]],CODINV,3,FALSE)=0,"",VLOOKUP(FACTURACION[[#This Row],[REFERENCIA]],CODINV,3,FALSE))</f>
        <v>5765F</v>
      </c>
      <c r="M727" s="12" t="str">
        <f>+VLOOKUP(FACTURACION[[#This Row],[REFERENCIA]],CODINV,4,FALSE)</f>
        <v>REPUESTOS Y ACCESORIOS</v>
      </c>
      <c r="N727" s="12" t="str">
        <f>+VLOOKUP(FACTURACION[[#This Row],[REFERENCIA]],CODINV,5,FALSE)</f>
        <v>REGO</v>
      </c>
      <c r="O727" s="2">
        <v>6</v>
      </c>
      <c r="P727" s="23">
        <v>22000</v>
      </c>
      <c r="Q727" s="24">
        <f>+FACTURACION[[#This Row],[CANTIDAD]]*FACTURACION[[#This Row],[VR UNITARIO]]/1000</f>
        <v>132</v>
      </c>
      <c r="R727" s="3" t="str">
        <f>+VLOOKUP(FACTURACION[[#This Row],[NIT]],TABLACLIENTE,5,FALSE)</f>
        <v>GIRON</v>
      </c>
    </row>
    <row r="728" spans="3:18" s="11" customFormat="1" ht="11.25" customHeight="1">
      <c r="C728" s="13">
        <v>2013</v>
      </c>
      <c r="D728" s="17" t="s">
        <v>701</v>
      </c>
      <c r="E728" s="17">
        <f>MONTH(FACTURACION[[#This Row],[MES]]&amp;1)</f>
        <v>8</v>
      </c>
      <c r="F728" s="223">
        <f>DATE(FACTURACION[[#This Row],[AÑO]],FACTURACION[[#This Row],[Mes numero]],1)</f>
        <v>41487</v>
      </c>
      <c r="G728" s="159">
        <v>9868</v>
      </c>
      <c r="H728" s="25">
        <v>900164715</v>
      </c>
      <c r="I728" s="3" t="str">
        <f>+VLOOKUP(FACTURACION[[#This Row],[NIT]],TABLACLIENTE,2,FALSE)</f>
        <v>COMPAÑIA TRANSPORTADORA DE COLOMBIA S.A. (COTRANSCOL S.A.)</v>
      </c>
      <c r="J728" s="2" t="s">
        <v>341</v>
      </c>
      <c r="K728" s="12" t="str">
        <f>+VLOOKUP(FACTURACION[[#This Row],[REFERENCIA]],CODINV,2,FALSE)</f>
        <v>ADAPTADOR 2" X2 1/4" AC MACHO</v>
      </c>
      <c r="L728" s="12" t="str">
        <f>IF(VLOOKUP(FACTURACION[[#This Row],[REFERENCIA]],CODINV,3,FALSE)=0,"",VLOOKUP(FACTURACION[[#This Row],[REFERENCIA]],CODINV,3,FALSE))</f>
        <v>5767H</v>
      </c>
      <c r="M728" s="12" t="str">
        <f>+VLOOKUP(FACTURACION[[#This Row],[REFERENCIA]],CODINV,4,FALSE)</f>
        <v>REPUESTOS Y ACCESORIOS</v>
      </c>
      <c r="N728" s="12" t="str">
        <f>+VLOOKUP(FACTURACION[[#This Row],[REFERENCIA]],CODINV,5,FALSE)</f>
        <v>REGO</v>
      </c>
      <c r="O728" s="2">
        <v>2</v>
      </c>
      <c r="P728" s="23">
        <v>78000</v>
      </c>
      <c r="Q728" s="24">
        <f>+FACTURACION[[#This Row],[CANTIDAD]]*FACTURACION[[#This Row],[VR UNITARIO]]/1000</f>
        <v>156</v>
      </c>
      <c r="R728" s="3" t="str">
        <f>+VLOOKUP(FACTURACION[[#This Row],[NIT]],TABLACLIENTE,5,FALSE)</f>
        <v>GIRON</v>
      </c>
    </row>
    <row r="729" spans="3:18" s="11" customFormat="1" ht="11.25" customHeight="1">
      <c r="C729" s="13">
        <v>2013</v>
      </c>
      <c r="D729" s="17" t="s">
        <v>701</v>
      </c>
      <c r="E729" s="17">
        <f>MONTH(FACTURACION[[#This Row],[MES]]&amp;1)</f>
        <v>8</v>
      </c>
      <c r="F729" s="223">
        <f>DATE(FACTURACION[[#This Row],[AÑO]],FACTURACION[[#This Row],[Mes numero]],1)</f>
        <v>41487</v>
      </c>
      <c r="G729" s="159">
        <v>9868</v>
      </c>
      <c r="H729" s="25">
        <v>900164715</v>
      </c>
      <c r="I729" s="3" t="str">
        <f>+VLOOKUP(FACTURACION[[#This Row],[NIT]],TABLACLIENTE,2,FALSE)</f>
        <v>COMPAÑIA TRANSPORTADORA DE COLOMBIA S.A. (COTRANSCOL S.A.)</v>
      </c>
      <c r="J729" s="2" t="s">
        <v>56</v>
      </c>
      <c r="K729" s="12" t="str">
        <f>+VLOOKUP(FACTURACION[[#This Row],[REFERENCIA]],CODINV,2,FALSE)</f>
        <v xml:space="preserve"> VALVULA DE AGUJA DE  1/4"</v>
      </c>
      <c r="L729" s="12" t="str">
        <f>IF(VLOOKUP(FACTURACION[[#This Row],[REFERENCIA]],CODINV,3,FALSE)=0,"",VLOOKUP(FACTURACION[[#This Row],[REFERENCIA]],CODINV,3,FALSE))</f>
        <v>1224WA</v>
      </c>
      <c r="M729" s="12" t="str">
        <f>+VLOOKUP(FACTURACION[[#This Row],[REFERENCIA]],CODINV,4,FALSE)</f>
        <v>VÁLVULAS Y MULTIVÁLVULAS</v>
      </c>
      <c r="N729" s="12" t="str">
        <f>+VLOOKUP(FACTURACION[[#This Row],[REFERENCIA]],CODINV,5,FALSE)</f>
        <v>REGO</v>
      </c>
      <c r="O729" s="2">
        <v>6</v>
      </c>
      <c r="P729" s="23">
        <v>38000</v>
      </c>
      <c r="Q729" s="24">
        <f>+FACTURACION[[#This Row],[CANTIDAD]]*FACTURACION[[#This Row],[VR UNITARIO]]/1000</f>
        <v>228</v>
      </c>
      <c r="R729" s="3" t="str">
        <f>+VLOOKUP(FACTURACION[[#This Row],[NIT]],TABLACLIENTE,5,FALSE)</f>
        <v>GIRON</v>
      </c>
    </row>
    <row r="730" spans="3:18" s="11" customFormat="1" ht="11.25" customHeight="1">
      <c r="C730" s="13">
        <v>2013</v>
      </c>
      <c r="D730" s="17" t="s">
        <v>701</v>
      </c>
      <c r="E730" s="17">
        <f>MONTH(FACTURACION[[#This Row],[MES]]&amp;1)</f>
        <v>8</v>
      </c>
      <c r="F730" s="223">
        <f>DATE(FACTURACION[[#This Row],[AÑO]],FACTURACION[[#This Row],[Mes numero]],1)</f>
        <v>41487</v>
      </c>
      <c r="G730" s="159">
        <v>9868</v>
      </c>
      <c r="H730" s="25">
        <v>900164715</v>
      </c>
      <c r="I730" s="3" t="str">
        <f>+VLOOKUP(FACTURACION[[#This Row],[NIT]],TABLACLIENTE,2,FALSE)</f>
        <v>COMPAÑIA TRANSPORTADORA DE COLOMBIA S.A. (COTRANSCOL S.A.)</v>
      </c>
      <c r="J730" s="2" t="s">
        <v>196</v>
      </c>
      <c r="K730" s="12" t="str">
        <f>+VLOOKUP(FACTURACION[[#This Row],[REFERENCIA]],CODINV,2,FALSE)</f>
        <v>VALVULA DE VENTEO 1/4"</v>
      </c>
      <c r="L730" s="12" t="str">
        <f>IF(VLOOKUP(FACTURACION[[#This Row],[REFERENCIA]],CODINV,3,FALSE)=0,"",VLOOKUP(FACTURACION[[#This Row],[REFERENCIA]],CODINV,3,FALSE))</f>
        <v>3165C</v>
      </c>
      <c r="M730" s="12" t="str">
        <f>+VLOOKUP(FACTURACION[[#This Row],[REFERENCIA]],CODINV,4,FALSE)</f>
        <v>VÁLVULAS Y MULTIVÁLVULAS</v>
      </c>
      <c r="N730" s="12" t="str">
        <f>+VLOOKUP(FACTURACION[[#This Row],[REFERENCIA]],CODINV,5,FALSE)</f>
        <v>REGO</v>
      </c>
      <c r="O730" s="2">
        <v>6</v>
      </c>
      <c r="P730" s="23">
        <v>3400</v>
      </c>
      <c r="Q730" s="24">
        <f>+FACTURACION[[#This Row],[CANTIDAD]]*FACTURACION[[#This Row],[VR UNITARIO]]/1000</f>
        <v>20.399999999999999</v>
      </c>
      <c r="R730" s="3" t="str">
        <f>+VLOOKUP(FACTURACION[[#This Row],[NIT]],TABLACLIENTE,5,FALSE)</f>
        <v>GIRON</v>
      </c>
    </row>
    <row r="731" spans="3:18" s="11" customFormat="1" ht="11.25" customHeight="1">
      <c r="C731" s="13">
        <v>2013</v>
      </c>
      <c r="D731" s="17" t="s">
        <v>701</v>
      </c>
      <c r="E731" s="17">
        <f>MONTH(FACTURACION[[#This Row],[MES]]&amp;1)</f>
        <v>8</v>
      </c>
      <c r="F731" s="223">
        <f>DATE(FACTURACION[[#This Row],[AÑO]],FACTURACION[[#This Row],[Mes numero]],1)</f>
        <v>41487</v>
      </c>
      <c r="G731" s="159">
        <v>9863</v>
      </c>
      <c r="H731" s="20">
        <v>900175830</v>
      </c>
      <c r="I731" s="2" t="str">
        <f>+VLOOKUP(FACTURACION[[#This Row],[NIT]],TABLACLIENTE,2,FALSE)</f>
        <v xml:space="preserve">COMBUSTIBLES LIQUIDOS DE COLOMBIA S.A E.S.P  (CLC S.A E.S.P)
</v>
      </c>
      <c r="J731" s="2" t="s">
        <v>221</v>
      </c>
      <c r="K731" s="12" t="str">
        <f>+VLOOKUP(FACTURACION[[#This Row],[REFERENCIA]],CODINV,2,FALSE)</f>
        <v>VALVULA ESV 1 1/4"</v>
      </c>
      <c r="L731" s="12" t="str">
        <f>IF(VLOOKUP(FACTURACION[[#This Row],[REFERENCIA]],CODINV,3,FALSE)=0,"",VLOOKUP(FACTURACION[[#This Row],[REFERENCIA]],CODINV,3,FALSE))</f>
        <v>6010</v>
      </c>
      <c r="M731" s="12" t="str">
        <f>+VLOOKUP(FACTURACION[[#This Row],[REFERENCIA]],CODINV,4,FALSE)</f>
        <v>VÁLVULAS Y MULTIVÁLVULAS</v>
      </c>
      <c r="N731" s="12" t="str">
        <f>+VLOOKUP(FACTURACION[[#This Row],[REFERENCIA]],CODINV,5,FALSE)</f>
        <v>REGO</v>
      </c>
      <c r="O731" s="2">
        <v>1</v>
      </c>
      <c r="P731" s="23">
        <v>652863</v>
      </c>
      <c r="Q731" s="24">
        <f>+FACTURACION[[#This Row],[CANTIDAD]]*FACTURACION[[#This Row],[VR UNITARIO]]/1000</f>
        <v>652.86300000000006</v>
      </c>
      <c r="R731" s="3" t="str">
        <f>+VLOOKUP(FACTURACION[[#This Row],[NIT]],TABLACLIENTE,5,FALSE)</f>
        <v>BOGOTÁ D.C.</v>
      </c>
    </row>
    <row r="732" spans="3:18" s="11" customFormat="1" ht="11.25" customHeight="1">
      <c r="C732" s="13">
        <v>2013</v>
      </c>
      <c r="D732" s="17" t="s">
        <v>701</v>
      </c>
      <c r="E732" s="17">
        <f>MONTH(FACTURACION[[#This Row],[MES]]&amp;1)</f>
        <v>8</v>
      </c>
      <c r="F732" s="223">
        <f>DATE(FACTURACION[[#This Row],[AÑO]],FACTURACION[[#This Row],[Mes numero]],1)</f>
        <v>41487</v>
      </c>
      <c r="G732" s="159">
        <v>9908</v>
      </c>
      <c r="H732" s="20">
        <v>800074033</v>
      </c>
      <c r="I732" s="2" t="str">
        <f>+VLOOKUP(FACTURACION[[#This Row],[NIT]],TABLACLIENTE,2,FALSE)</f>
        <v>COMPAÑIAS ASOCIADAS DE GAS S.A. E.S.P (ASOGAS SA ESP)</v>
      </c>
      <c r="J732" s="2" t="s">
        <v>439</v>
      </c>
      <c r="K732" s="12" t="str">
        <f>+VLOOKUP(FACTURACION[[#This Row],[REFERENCIA]],CODINV,2,FALSE)</f>
        <v>ANGLE VALVE</v>
      </c>
      <c r="L732" s="12" t="str">
        <f>IF(VLOOKUP(FACTURACION[[#This Row],[REFERENCIA]],CODINV,3,FALSE)=0,"",VLOOKUP(FACTURACION[[#This Row],[REFERENCIA]],CODINV,3,FALSE))</f>
        <v>A2805C</v>
      </c>
      <c r="M732" s="12" t="str">
        <f>+VLOOKUP(FACTURACION[[#This Row],[REFERENCIA]],CODINV,4,FALSE)</f>
        <v>REPUESTOS Y ACCESORIOS</v>
      </c>
      <c r="N732" s="12" t="str">
        <f>+VLOOKUP(FACTURACION[[#This Row],[REFERENCIA]],CODINV,5,FALSE)</f>
        <v>REGO</v>
      </c>
      <c r="O732" s="2">
        <v>7</v>
      </c>
      <c r="P732" s="23">
        <v>110729</v>
      </c>
      <c r="Q732" s="24">
        <f>+FACTURACION[[#This Row],[CANTIDAD]]*FACTURACION[[#This Row],[VR UNITARIO]]/1000</f>
        <v>775.10299999999995</v>
      </c>
      <c r="R732" s="3" t="str">
        <f>+VLOOKUP(FACTURACION[[#This Row],[NIT]],TABLACLIENTE,5,FALSE)</f>
        <v>MOSQUERA</v>
      </c>
    </row>
    <row r="733" spans="3:18" s="11" customFormat="1" ht="11.25" customHeight="1">
      <c r="C733" s="13">
        <v>2013</v>
      </c>
      <c r="D733" s="17" t="s">
        <v>701</v>
      </c>
      <c r="E733" s="17">
        <f>MONTH(FACTURACION[[#This Row],[MES]]&amp;1)</f>
        <v>8</v>
      </c>
      <c r="F733" s="223">
        <f>DATE(FACTURACION[[#This Row],[AÑO]],FACTURACION[[#This Row],[Mes numero]],1)</f>
        <v>41487</v>
      </c>
      <c r="G733" s="159">
        <v>9900</v>
      </c>
      <c r="H733" s="20">
        <v>800074033</v>
      </c>
      <c r="I733" s="2" t="str">
        <f>+VLOOKUP(FACTURACION[[#This Row],[NIT]],TABLACLIENTE,2,FALSE)</f>
        <v>COMPAÑIAS ASOCIADAS DE GAS S.A. E.S.P (ASOGAS SA ESP)</v>
      </c>
      <c r="J733" s="2" t="s">
        <v>53</v>
      </c>
      <c r="K733" s="12" t="str">
        <f>+VLOOKUP(FACTURACION[[#This Row],[REFERENCIA]],CODINV,2,FALSE)</f>
        <v>DIAL PARA ROTOGAGE DIAL FOR TOTAGAGE</v>
      </c>
      <c r="L733" s="12" t="str">
        <f>IF(VLOOKUP(FACTURACION[[#This Row],[REFERENCIA]],CODINV,3,FALSE)=0,"",VLOOKUP(FACTURACION[[#This Row],[REFERENCIA]],CODINV,3,FALSE))</f>
        <v>A9091-18L</v>
      </c>
      <c r="M733" s="12" t="str">
        <f>+VLOOKUP(FACTURACION[[#This Row],[REFERENCIA]],CODINV,4,FALSE)</f>
        <v>REPUESTOS Y ACCESORIOS</v>
      </c>
      <c r="N733" s="12" t="str">
        <f>+VLOOKUP(FACTURACION[[#This Row],[REFERENCIA]],CODINV,5,FALSE)</f>
        <v>REGO</v>
      </c>
      <c r="O733" s="2">
        <v>1</v>
      </c>
      <c r="P733" s="23">
        <v>32000</v>
      </c>
      <c r="Q733" s="24">
        <f>+FACTURACION[[#This Row],[CANTIDAD]]*FACTURACION[[#This Row],[VR UNITARIO]]/1000</f>
        <v>32</v>
      </c>
      <c r="R733" s="3" t="str">
        <f>+VLOOKUP(FACTURACION[[#This Row],[NIT]],TABLACLIENTE,5,FALSE)</f>
        <v>MOSQUERA</v>
      </c>
    </row>
    <row r="734" spans="3:18" s="11" customFormat="1" ht="11.25" customHeight="1">
      <c r="C734" s="13">
        <v>2013</v>
      </c>
      <c r="D734" s="17" t="s">
        <v>701</v>
      </c>
      <c r="E734" s="17">
        <f>MONTH(FACTURACION[[#This Row],[MES]]&amp;1)</f>
        <v>8</v>
      </c>
      <c r="F734" s="223">
        <f>DATE(FACTURACION[[#This Row],[AÑO]],FACTURACION[[#This Row],[Mes numero]],1)</f>
        <v>41487</v>
      </c>
      <c r="G734" s="159">
        <v>9874</v>
      </c>
      <c r="H734" s="20">
        <v>860510723</v>
      </c>
      <c r="I734" s="2" t="str">
        <f>+VLOOKUP(FACTURACION[[#This Row],[NIT]],TABLACLIENTE,2,FALSE)</f>
        <v>SAENA DE COLOMBIA S.A.</v>
      </c>
      <c r="J734" s="2" t="s">
        <v>319</v>
      </c>
      <c r="K734" s="12" t="str">
        <f>+VLOOKUP(FACTURACION[[#This Row],[REFERENCIA]],CODINV,2,FALSE)</f>
        <v>DIP TUBE ROTOGAGE 36"</v>
      </c>
      <c r="L734" s="12" t="str">
        <f>IF(VLOOKUP(FACTURACION[[#This Row],[REFERENCIA]],CODINV,3,FALSE)=0,"",VLOOKUP(FACTURACION[[#This Row],[REFERENCIA]],CODINV,3,FALSE))</f>
        <v>A9091-M36</v>
      </c>
      <c r="M734" s="12" t="str">
        <f>+VLOOKUP(FACTURACION[[#This Row],[REFERENCIA]],CODINV,4,FALSE)</f>
        <v>REPUESTOS Y ACCESORIOS</v>
      </c>
      <c r="N734" s="12" t="str">
        <f>+VLOOKUP(FACTURACION[[#This Row],[REFERENCIA]],CODINV,5,FALSE)</f>
        <v>REGO</v>
      </c>
      <c r="O734" s="2">
        <v>1</v>
      </c>
      <c r="P734" s="23">
        <v>68000</v>
      </c>
      <c r="Q734" s="24">
        <f>+FACTURACION[[#This Row],[CANTIDAD]]*FACTURACION[[#This Row],[VR UNITARIO]]/1000</f>
        <v>68</v>
      </c>
      <c r="R734" s="3" t="str">
        <f>+VLOOKUP(FACTURACION[[#This Row],[NIT]],TABLACLIENTE,5,FALSE)</f>
        <v>BOGOTÁ D.C.</v>
      </c>
    </row>
    <row r="735" spans="3:18" s="11" customFormat="1" ht="11.25" customHeight="1">
      <c r="C735" s="13">
        <v>2013</v>
      </c>
      <c r="D735" s="17" t="s">
        <v>701</v>
      </c>
      <c r="E735" s="17">
        <f>MONTH(FACTURACION[[#This Row],[MES]]&amp;1)</f>
        <v>8</v>
      </c>
      <c r="F735" s="223">
        <f>DATE(FACTURACION[[#This Row],[AÑO]],FACTURACION[[#This Row],[Mes numero]],1)</f>
        <v>41487</v>
      </c>
      <c r="G735" s="159">
        <v>9874</v>
      </c>
      <c r="H735" s="20">
        <v>860510723</v>
      </c>
      <c r="I735" s="2" t="str">
        <f>+VLOOKUP(FACTURACION[[#This Row],[NIT]],TABLACLIENTE,2,FALSE)</f>
        <v>SAENA DE COLOMBIA S.A.</v>
      </c>
      <c r="J735" s="2" t="s">
        <v>69</v>
      </c>
      <c r="K735" s="12" t="str">
        <f>+VLOOKUP(FACTURACION[[#This Row],[REFERENCIA]],CODINV,2,FALSE)</f>
        <v>DIP TUBE 48"</v>
      </c>
      <c r="L735" s="12" t="str">
        <f>IF(VLOOKUP(FACTURACION[[#This Row],[REFERENCIA]],CODINV,3,FALSE)=0,"",VLOOKUP(FACTURACION[[#This Row],[REFERENCIA]],CODINV,3,FALSE))</f>
        <v/>
      </c>
      <c r="M735" s="12" t="str">
        <f>+VLOOKUP(FACTURACION[[#This Row],[REFERENCIA]],CODINV,4,FALSE)</f>
        <v>REPUESTOS Y ACCESORIOS</v>
      </c>
      <c r="N735" s="12" t="str">
        <f>+VLOOKUP(FACTURACION[[#This Row],[REFERENCIA]],CODINV,5,FALSE)</f>
        <v>REGO</v>
      </c>
      <c r="O735" s="2">
        <v>1</v>
      </c>
      <c r="P735" s="23">
        <v>84000</v>
      </c>
      <c r="Q735" s="24">
        <f>+FACTURACION[[#This Row],[CANTIDAD]]*FACTURACION[[#This Row],[VR UNITARIO]]/1000</f>
        <v>84</v>
      </c>
      <c r="R735" s="3" t="str">
        <f>+VLOOKUP(FACTURACION[[#This Row],[NIT]],TABLACLIENTE,5,FALSE)</f>
        <v>BOGOTÁ D.C.</v>
      </c>
    </row>
    <row r="736" spans="3:18" s="11" customFormat="1" ht="11.25" customHeight="1">
      <c r="C736" s="13">
        <v>2013</v>
      </c>
      <c r="D736" s="17" t="s">
        <v>701</v>
      </c>
      <c r="E736" s="17">
        <f>MONTH(FACTURACION[[#This Row],[MES]]&amp;1)</f>
        <v>8</v>
      </c>
      <c r="F736" s="223">
        <f>DATE(FACTURACION[[#This Row],[AÑO]],FACTURACION[[#This Row],[Mes numero]],1)</f>
        <v>41487</v>
      </c>
      <c r="G736" s="159">
        <v>9900</v>
      </c>
      <c r="H736" s="20">
        <v>800074033</v>
      </c>
      <c r="I736" s="2" t="str">
        <f>+VLOOKUP(FACTURACION[[#This Row],[NIT]],TABLACLIENTE,2,FALSE)</f>
        <v>COMPAÑIAS ASOCIADAS DE GAS S.A. E.S.P (ASOGAS SA ESP)</v>
      </c>
      <c r="J736" s="2" t="s">
        <v>51</v>
      </c>
      <c r="K736" s="12" t="str">
        <f>+VLOOKUP(FACTURACION[[#This Row],[REFERENCIA]],CODINV,2,FALSE)</f>
        <v>DIP TUBE 60"</v>
      </c>
      <c r="L736" s="12" t="str">
        <f>IF(VLOOKUP(FACTURACION[[#This Row],[REFERENCIA]],CODINV,3,FALSE)=0,"",VLOOKUP(FACTURACION[[#This Row],[REFERENCIA]],CODINV,3,FALSE))</f>
        <v>A9091M60</v>
      </c>
      <c r="M736" s="12" t="str">
        <f>+VLOOKUP(FACTURACION[[#This Row],[REFERENCIA]],CODINV,4,FALSE)</f>
        <v>REPUESTOS Y ACCESORIOS</v>
      </c>
      <c r="N736" s="12" t="str">
        <f>+VLOOKUP(FACTURACION[[#This Row],[REFERENCIA]],CODINV,5,FALSE)</f>
        <v>REGO</v>
      </c>
      <c r="O736" s="2">
        <v>1</v>
      </c>
      <c r="P736" s="23">
        <v>90000</v>
      </c>
      <c r="Q736" s="24">
        <f>+FACTURACION[[#This Row],[CANTIDAD]]*FACTURACION[[#This Row],[VR UNITARIO]]/1000</f>
        <v>90</v>
      </c>
      <c r="R736" s="3" t="str">
        <f>+VLOOKUP(FACTURACION[[#This Row],[NIT]],TABLACLIENTE,5,FALSE)</f>
        <v>MOSQUERA</v>
      </c>
    </row>
    <row r="737" spans="3:18" s="11" customFormat="1" ht="11.25" customHeight="1">
      <c r="C737" s="13">
        <v>2013</v>
      </c>
      <c r="D737" s="17" t="s">
        <v>701</v>
      </c>
      <c r="E737" s="17">
        <f>MONTH(FACTURACION[[#This Row],[MES]]&amp;1)</f>
        <v>8</v>
      </c>
      <c r="F737" s="223">
        <f>DATE(FACTURACION[[#This Row],[AÑO]],FACTURACION[[#This Row],[Mes numero]],1)</f>
        <v>41487</v>
      </c>
      <c r="G737" s="159">
        <v>9895</v>
      </c>
      <c r="H737" s="20">
        <v>860510723</v>
      </c>
      <c r="I737" s="2" t="str">
        <f>+VLOOKUP(FACTURACION[[#This Row],[NIT]],TABLACLIENTE,2,FALSE)</f>
        <v>SAENA DE COLOMBIA S.A.</v>
      </c>
      <c r="J737" s="2" t="s">
        <v>896</v>
      </c>
      <c r="K737" s="12" t="str">
        <f>+VLOOKUP(FACTURACION[[#This Row],[REFERENCIA]],CODINV,2,FALSE)</f>
        <v>DIP TUBE FOR ROTOGAGE 72"</v>
      </c>
      <c r="L737" s="12" t="str">
        <f>IF(VLOOKUP(FACTURACION[[#This Row],[REFERENCIA]],CODINV,3,FALSE)=0,"",VLOOKUP(FACTURACION[[#This Row],[REFERENCIA]],CODINV,3,FALSE))</f>
        <v>A9091-M72.0</v>
      </c>
      <c r="M737" s="12" t="str">
        <f>+VLOOKUP(FACTURACION[[#This Row],[REFERENCIA]],CODINV,4,FALSE)</f>
        <v>REPUESTOS Y ACCESORIOS</v>
      </c>
      <c r="N737" s="12" t="str">
        <f>+VLOOKUP(FACTURACION[[#This Row],[REFERENCIA]],CODINV,5,FALSE)</f>
        <v>REGO</v>
      </c>
      <c r="O737" s="2">
        <v>1</v>
      </c>
      <c r="P737" s="23">
        <v>83000</v>
      </c>
      <c r="Q737" s="24">
        <f>+FACTURACION[[#This Row],[CANTIDAD]]*FACTURACION[[#This Row],[VR UNITARIO]]/1000</f>
        <v>83</v>
      </c>
      <c r="R737" s="3" t="str">
        <f>+VLOOKUP(FACTURACION[[#This Row],[NIT]],TABLACLIENTE,5,FALSE)</f>
        <v>BOGOTÁ D.C.</v>
      </c>
    </row>
    <row r="738" spans="3:18" s="11" customFormat="1" ht="11.25" customHeight="1">
      <c r="C738" s="13">
        <v>2013</v>
      </c>
      <c r="D738" s="17" t="s">
        <v>701</v>
      </c>
      <c r="E738" s="17">
        <f>MONTH(FACTURACION[[#This Row],[MES]]&amp;1)</f>
        <v>8</v>
      </c>
      <c r="F738" s="223">
        <f>DATE(FACTURACION[[#This Row],[AÑO]],FACTURACION[[#This Row],[Mes numero]],1)</f>
        <v>41487</v>
      </c>
      <c r="G738" s="159">
        <v>9874</v>
      </c>
      <c r="H738" s="20">
        <v>860510723</v>
      </c>
      <c r="I738" s="2" t="str">
        <f>+VLOOKUP(FACTURACION[[#This Row],[NIT]],TABLACLIENTE,2,FALSE)</f>
        <v>SAENA DE COLOMBIA S.A.</v>
      </c>
      <c r="J738" s="2" t="s">
        <v>798</v>
      </c>
      <c r="K738" s="12" t="str">
        <f>+VLOOKUP(FACTURACION[[#This Row],[REFERENCIA]],CODINV,2,FALSE)</f>
        <v>ROTOGAGE DIAMETRO 62"-79" A9093TS</v>
      </c>
      <c r="L738" s="12" t="str">
        <f>IF(VLOOKUP(FACTURACION[[#This Row],[REFERENCIA]],CODINV,3,FALSE)=0,"",VLOOKUP(FACTURACION[[#This Row],[REFERENCIA]],CODINV,3,FALSE))</f>
        <v>A9093TS</v>
      </c>
      <c r="M738" s="12" t="str">
        <f>+VLOOKUP(FACTURACION[[#This Row],[REFERENCIA]],CODINV,4,FALSE)</f>
        <v>MEDIDORES</v>
      </c>
      <c r="N738" s="12" t="str">
        <f>+VLOOKUP(FACTURACION[[#This Row],[REFERENCIA]],CODINV,5,FALSE)</f>
        <v>REGO</v>
      </c>
      <c r="O738" s="2">
        <v>1</v>
      </c>
      <c r="P738" s="23">
        <v>670000</v>
      </c>
      <c r="Q738" s="24">
        <f>+FACTURACION[[#This Row],[CANTIDAD]]*FACTURACION[[#This Row],[VR UNITARIO]]/1000</f>
        <v>670</v>
      </c>
      <c r="R738" s="3" t="str">
        <f>+VLOOKUP(FACTURACION[[#This Row],[NIT]],TABLACLIENTE,5,FALSE)</f>
        <v>BOGOTÁ D.C.</v>
      </c>
    </row>
    <row r="739" spans="3:18" s="11" customFormat="1" ht="11.25" customHeight="1">
      <c r="C739" s="13">
        <v>2013</v>
      </c>
      <c r="D739" s="17" t="s">
        <v>701</v>
      </c>
      <c r="E739" s="17">
        <f>MONTH(FACTURACION[[#This Row],[MES]]&amp;1)</f>
        <v>8</v>
      </c>
      <c r="F739" s="223">
        <f>DATE(FACTURACION[[#This Row],[AÑO]],FACTURACION[[#This Row],[Mes numero]],1)</f>
        <v>41487</v>
      </c>
      <c r="G739" s="159">
        <v>9900</v>
      </c>
      <c r="H739" s="20">
        <v>800074033</v>
      </c>
      <c r="I739" s="2" t="str">
        <f>+VLOOKUP(FACTURACION[[#This Row],[NIT]],TABLACLIENTE,2,FALSE)</f>
        <v>COMPAÑIAS ASOCIADAS DE GAS S.A. E.S.P (ASOGAS SA ESP)</v>
      </c>
      <c r="J739" s="2" t="s">
        <v>750</v>
      </c>
      <c r="K739" s="12" t="str">
        <f>+VLOOKUP(FACTURACION[[#This Row],[REFERENCIA]],CODINV,2,FALSE)</f>
        <v>ROTOGAGE</v>
      </c>
      <c r="L739" s="12" t="str">
        <f>IF(VLOOKUP(FACTURACION[[#This Row],[REFERENCIA]],CODINV,3,FALSE)=0,"",VLOOKUP(FACTURACION[[#This Row],[REFERENCIA]],CODINV,3,FALSE))</f>
        <v>A9094TS</v>
      </c>
      <c r="M739" s="12" t="str">
        <f>+VLOOKUP(FACTURACION[[#This Row],[REFERENCIA]],CODINV,4,FALSE)</f>
        <v>MEDIDORES</v>
      </c>
      <c r="N739" s="12" t="str">
        <f>+VLOOKUP(FACTURACION[[#This Row],[REFERENCIA]],CODINV,5,FALSE)</f>
        <v>REGO</v>
      </c>
      <c r="O739" s="2">
        <v>1</v>
      </c>
      <c r="P739" s="23">
        <v>648000</v>
      </c>
      <c r="Q739" s="24">
        <f>+FACTURACION[[#This Row],[CANTIDAD]]*FACTURACION[[#This Row],[VR UNITARIO]]/1000</f>
        <v>648</v>
      </c>
      <c r="R739" s="3" t="str">
        <f>+VLOOKUP(FACTURACION[[#This Row],[NIT]],TABLACLIENTE,5,FALSE)</f>
        <v>MOSQUERA</v>
      </c>
    </row>
    <row r="740" spans="3:18" s="11" customFormat="1" ht="11.25" customHeight="1">
      <c r="C740" s="13">
        <v>2013</v>
      </c>
      <c r="D740" s="17" t="s">
        <v>701</v>
      </c>
      <c r="E740" s="17">
        <f>MONTH(FACTURACION[[#This Row],[MES]]&amp;1)</f>
        <v>8</v>
      </c>
      <c r="F740" s="223">
        <f>DATE(FACTURACION[[#This Row],[AÑO]],FACTURACION[[#This Row],[Mes numero]],1)</f>
        <v>41487</v>
      </c>
      <c r="G740" s="159">
        <v>9886</v>
      </c>
      <c r="H740" s="25">
        <v>890200919</v>
      </c>
      <c r="I740" s="3" t="str">
        <f>+VLOOKUP(FACTURACION[[#This Row],[NIT]],TABLACLIENTE,2,FALSE)</f>
        <v>GAS DE SANTANDER S.A. E.S.P.</v>
      </c>
      <c r="J740" s="2" t="s">
        <v>241</v>
      </c>
      <c r="K740" s="12" t="str">
        <f>+VLOOKUP(FACTURACION[[#This Row],[REFERENCIA]],CODINV,2,FALSE)</f>
        <v>MANOMETRO 0-300 PSI CON GLICERINA BAR 1/4</v>
      </c>
      <c r="L740" s="12" t="str">
        <f>IF(VLOOKUP(FACTURACION[[#This Row],[REFERENCIA]],CODINV,3,FALSE)=0,"",VLOOKUP(FACTURACION[[#This Row],[REFERENCIA]],CODINV,3,FALSE))</f>
        <v>4270363</v>
      </c>
      <c r="M740" s="12" t="str">
        <f>+VLOOKUP(FACTURACION[[#This Row],[REFERENCIA]],CODINV,4,FALSE)</f>
        <v>MEDIDORES</v>
      </c>
      <c r="N740" s="12" t="str">
        <f>+VLOOKUP(FACTURACION[[#This Row],[REFERENCIA]],CODINV,5,FALSE)</f>
        <v>WIKA</v>
      </c>
      <c r="O740" s="2">
        <v>1</v>
      </c>
      <c r="P740" s="23">
        <v>39600</v>
      </c>
      <c r="Q740" s="24">
        <f>+FACTURACION[[#This Row],[CANTIDAD]]*FACTURACION[[#This Row],[VR UNITARIO]]/1000</f>
        <v>39.6</v>
      </c>
      <c r="R740" s="3" t="str">
        <f>+VLOOKUP(FACTURACION[[#This Row],[NIT]],TABLACLIENTE,5,FALSE)</f>
        <v>GIRON</v>
      </c>
    </row>
    <row r="741" spans="3:18" s="11" customFormat="1" ht="11.25" customHeight="1">
      <c r="C741" s="13">
        <v>2013</v>
      </c>
      <c r="D741" s="17" t="s">
        <v>701</v>
      </c>
      <c r="E741" s="17">
        <f>MONTH(FACTURACION[[#This Row],[MES]]&amp;1)</f>
        <v>8</v>
      </c>
      <c r="F741" s="223">
        <f>DATE(FACTURACION[[#This Row],[AÑO]],FACTURACION[[#This Row],[Mes numero]],1)</f>
        <v>41487</v>
      </c>
      <c r="G741" s="159">
        <v>9889</v>
      </c>
      <c r="H741" s="20">
        <v>830137252</v>
      </c>
      <c r="I741" s="2" t="str">
        <f>+VLOOKUP(FACTURACION[[#This Row],[NIT]],TABLACLIENTE,2,FALSE)</f>
        <v>SAGENCO SAS</v>
      </c>
      <c r="J741" s="2" t="s">
        <v>241</v>
      </c>
      <c r="K741" s="12" t="str">
        <f>+VLOOKUP(FACTURACION[[#This Row],[REFERENCIA]],CODINV,2,FALSE)</f>
        <v>MANOMETRO 0-300 PSI CON GLICERINA BAR 1/4</v>
      </c>
      <c r="L741" s="12" t="str">
        <f>IF(VLOOKUP(FACTURACION[[#This Row],[REFERENCIA]],CODINV,3,FALSE)=0,"",VLOOKUP(FACTURACION[[#This Row],[REFERENCIA]],CODINV,3,FALSE))</f>
        <v>4270363</v>
      </c>
      <c r="M741" s="12" t="str">
        <f>+VLOOKUP(FACTURACION[[#This Row],[REFERENCIA]],CODINV,4,FALSE)</f>
        <v>MEDIDORES</v>
      </c>
      <c r="N741" s="12" t="str">
        <f>+VLOOKUP(FACTURACION[[#This Row],[REFERENCIA]],CODINV,5,FALSE)</f>
        <v>WIKA</v>
      </c>
      <c r="O741" s="2">
        <v>1</v>
      </c>
      <c r="P741" s="23">
        <v>40000</v>
      </c>
      <c r="Q741" s="24">
        <f>+FACTURACION[[#This Row],[CANTIDAD]]*FACTURACION[[#This Row],[VR UNITARIO]]/1000</f>
        <v>40</v>
      </c>
      <c r="R741" s="3" t="str">
        <f>+VLOOKUP(FACTURACION[[#This Row],[NIT]],TABLACLIENTE,5,FALSE)</f>
        <v>BOGOTÁ D.C.</v>
      </c>
    </row>
    <row r="742" spans="3:18" s="11" customFormat="1" ht="11.25" customHeight="1">
      <c r="C742" s="13">
        <v>2013</v>
      </c>
      <c r="D742" s="17" t="s">
        <v>701</v>
      </c>
      <c r="E742" s="17">
        <f>MONTH(FACTURACION[[#This Row],[MES]]&amp;1)</f>
        <v>8</v>
      </c>
      <c r="F742" s="223">
        <f>DATE(FACTURACION[[#This Row],[AÑO]],FACTURACION[[#This Row],[Mes numero]],1)</f>
        <v>41487</v>
      </c>
      <c r="G742" s="159">
        <v>9898</v>
      </c>
      <c r="H742" s="20">
        <v>830137252</v>
      </c>
      <c r="I742" s="2" t="str">
        <f>+VLOOKUP(FACTURACION[[#This Row],[NIT]],TABLACLIENTE,2,FALSE)</f>
        <v>SAGENCO SAS</v>
      </c>
      <c r="J742" s="2" t="s">
        <v>241</v>
      </c>
      <c r="K742" s="12" t="str">
        <f>+VLOOKUP(FACTURACION[[#This Row],[REFERENCIA]],CODINV,2,FALSE)</f>
        <v>MANOMETRO 0-300 PSI CON GLICERINA BAR 1/4</v>
      </c>
      <c r="L742" s="12" t="str">
        <f>IF(VLOOKUP(FACTURACION[[#This Row],[REFERENCIA]],CODINV,3,FALSE)=0,"",VLOOKUP(FACTURACION[[#This Row],[REFERENCIA]],CODINV,3,FALSE))</f>
        <v>4270363</v>
      </c>
      <c r="M742" s="12" t="str">
        <f>+VLOOKUP(FACTURACION[[#This Row],[REFERENCIA]],CODINV,4,FALSE)</f>
        <v>MEDIDORES</v>
      </c>
      <c r="N742" s="12" t="str">
        <f>+VLOOKUP(FACTURACION[[#This Row],[REFERENCIA]],CODINV,5,FALSE)</f>
        <v>WIKA</v>
      </c>
      <c r="O742" s="2">
        <v>1</v>
      </c>
      <c r="P742" s="23">
        <v>48000</v>
      </c>
      <c r="Q742" s="24">
        <f>+FACTURACION[[#This Row],[CANTIDAD]]*FACTURACION[[#This Row],[VR UNITARIO]]/1000</f>
        <v>48</v>
      </c>
      <c r="R742" s="3" t="str">
        <f>+VLOOKUP(FACTURACION[[#This Row],[NIT]],TABLACLIENTE,5,FALSE)</f>
        <v>BOGOTÁ D.C.</v>
      </c>
    </row>
    <row r="743" spans="3:18" s="11" customFormat="1" ht="11.25" customHeight="1">
      <c r="C743" s="13">
        <v>2013</v>
      </c>
      <c r="D743" s="17" t="s">
        <v>702</v>
      </c>
      <c r="E743" s="17">
        <f>MONTH(FACTURACION[[#This Row],[MES]]&amp;1)</f>
        <v>9</v>
      </c>
      <c r="F743" s="223">
        <f>DATE(FACTURACION[[#This Row],[AÑO]],FACTURACION[[#This Row],[Mes numero]],1)</f>
        <v>41518</v>
      </c>
      <c r="G743" s="159">
        <v>9963</v>
      </c>
      <c r="H743" s="20">
        <v>830137252</v>
      </c>
      <c r="I743" s="2" t="str">
        <f>+VLOOKUP(FACTURACION[[#This Row],[NIT]],TABLACLIENTE,2,FALSE)</f>
        <v>SAGENCO SAS</v>
      </c>
      <c r="J743" s="2" t="s">
        <v>741</v>
      </c>
      <c r="K743" s="12" t="str">
        <f>+VLOOKUP(FACTURACION[[#This Row],[REFERENCIA]],CODINV,2,FALSE)</f>
        <v>VALV.AGUJA1/4"MNPT*NPTH</v>
      </c>
      <c r="L743" s="12" t="str">
        <f>IF(VLOOKUP(FACTURACION[[#This Row],[REFERENCIA]],CODINV,3,FALSE)=0,"",VLOOKUP(FACTURACION[[#This Row],[REFERENCIA]],CODINV,3,FALSE))</f>
        <v>ME831</v>
      </c>
      <c r="M743" s="12" t="str">
        <f>+VLOOKUP(FACTURACION[[#This Row],[REFERENCIA]],CODINV,4,FALSE)</f>
        <v>VÁLVULAS Y MULTIVÁLVULAS</v>
      </c>
      <c r="N743" s="12" t="str">
        <f>+VLOOKUP(FACTURACION[[#This Row],[REFERENCIA]],CODINV,5,FALSE)</f>
        <v>CAVAGNA</v>
      </c>
      <c r="O743" s="2">
        <v>2</v>
      </c>
      <c r="P743" s="23">
        <v>26000</v>
      </c>
      <c r="Q743" s="24">
        <f>+FACTURACION[[#This Row],[CANTIDAD]]*FACTURACION[[#This Row],[VR UNITARIO]]/1000</f>
        <v>52</v>
      </c>
      <c r="R743" s="3" t="str">
        <f>+VLOOKUP(FACTURACION[[#This Row],[NIT]],TABLACLIENTE,5,FALSE)</f>
        <v>BOGOTÁ D.C.</v>
      </c>
    </row>
    <row r="744" spans="3:18" s="11" customFormat="1" ht="11.25" customHeight="1">
      <c r="C744" s="13">
        <v>2013</v>
      </c>
      <c r="D744" s="17" t="s">
        <v>702</v>
      </c>
      <c r="E744" s="17">
        <f>MONTH(FACTURACION[[#This Row],[MES]]&amp;1)</f>
        <v>9</v>
      </c>
      <c r="F744" s="223">
        <f>DATE(FACTURACION[[#This Row],[AÑO]],FACTURACION[[#This Row],[Mes numero]],1)</f>
        <v>41518</v>
      </c>
      <c r="G744" s="159">
        <v>9985</v>
      </c>
      <c r="H744" s="20">
        <v>830137252</v>
      </c>
      <c r="I744" s="2" t="str">
        <f>+VLOOKUP(FACTURACION[[#This Row],[NIT]],TABLACLIENTE,2,FALSE)</f>
        <v>SAGENCO SAS</v>
      </c>
      <c r="J744" s="2" t="s">
        <v>741</v>
      </c>
      <c r="K744" s="12" t="str">
        <f>+VLOOKUP(FACTURACION[[#This Row],[REFERENCIA]],CODINV,2,FALSE)</f>
        <v>VALV.AGUJA1/4"MNPT*NPTH</v>
      </c>
      <c r="L744" s="12" t="str">
        <f>IF(VLOOKUP(FACTURACION[[#This Row],[REFERENCIA]],CODINV,3,FALSE)=0,"",VLOOKUP(FACTURACION[[#This Row],[REFERENCIA]],CODINV,3,FALSE))</f>
        <v>ME831</v>
      </c>
      <c r="M744" s="12" t="str">
        <f>+VLOOKUP(FACTURACION[[#This Row],[REFERENCIA]],CODINV,4,FALSE)</f>
        <v>VÁLVULAS Y MULTIVÁLVULAS</v>
      </c>
      <c r="N744" s="12" t="str">
        <f>+VLOOKUP(FACTURACION[[#This Row],[REFERENCIA]],CODINV,5,FALSE)</f>
        <v>CAVAGNA</v>
      </c>
      <c r="O744" s="2">
        <v>1</v>
      </c>
      <c r="P744" s="23">
        <v>26000</v>
      </c>
      <c r="Q744" s="24">
        <f>+FACTURACION[[#This Row],[CANTIDAD]]*FACTURACION[[#This Row],[VR UNITARIO]]/1000</f>
        <v>26</v>
      </c>
      <c r="R744" s="3" t="str">
        <f>+VLOOKUP(FACTURACION[[#This Row],[NIT]],TABLACLIENTE,5,FALSE)</f>
        <v>BOGOTÁ D.C.</v>
      </c>
    </row>
    <row r="745" spans="3:18" s="11" customFormat="1" ht="11.25" customHeight="1">
      <c r="C745" s="13">
        <v>2013</v>
      </c>
      <c r="D745" s="17" t="s">
        <v>702</v>
      </c>
      <c r="E745" s="17">
        <f>MONTH(FACTURACION[[#This Row],[MES]]&amp;1)</f>
        <v>9</v>
      </c>
      <c r="F745" s="223">
        <f>DATE(FACTURACION[[#This Row],[AÑO]],FACTURACION[[#This Row],[Mes numero]],1)</f>
        <v>41518</v>
      </c>
      <c r="G745" s="159">
        <v>9933</v>
      </c>
      <c r="H745" s="20">
        <v>800021272</v>
      </c>
      <c r="I745" s="2" t="str">
        <f>+VLOOKUP(FACTURACION[[#This Row],[NIT]],TABLACLIENTE,2,FALSE)</f>
        <v>GASES DEL LLANO S.A. E.S.P (LLANOGAS S.A. E.S.P.)</v>
      </c>
      <c r="J745" s="2" t="s">
        <v>20</v>
      </c>
      <c r="K745" s="12" t="str">
        <f>+VLOOKUP(FACTURACION[[#This Row],[REFERENCIA]],CODINV,2,FALSE)</f>
        <v xml:space="preserve">MEDIDOR AC-250 C: 3/4" CON CONECTORES </v>
      </c>
      <c r="L745" s="12" t="str">
        <f>IF(VLOOKUP(FACTURACION[[#This Row],[REFERENCIA]],CODINV,3,FALSE)=0,"",VLOOKUP(FACTURACION[[#This Row],[REFERENCIA]],CODINV,3,FALSE))</f>
        <v/>
      </c>
      <c r="M745" s="12" t="str">
        <f>+VLOOKUP(FACTURACION[[#This Row],[REFERENCIA]],CODINV,4,FALSE)</f>
        <v>MEDIDORES</v>
      </c>
      <c r="N745" s="12" t="str">
        <f>+VLOOKUP(FACTURACION[[#This Row],[REFERENCIA]],CODINV,5,FALSE)</f>
        <v>HONEYWELL</v>
      </c>
      <c r="O745" s="2">
        <v>11</v>
      </c>
      <c r="P745" s="23">
        <v>301939</v>
      </c>
      <c r="Q745" s="24">
        <f>+FACTURACION[[#This Row],[CANTIDAD]]*FACTURACION[[#This Row],[VR UNITARIO]]/1000</f>
        <v>3321.3290000000002</v>
      </c>
      <c r="R745" s="3" t="str">
        <f>+VLOOKUP(FACTURACION[[#This Row],[NIT]],TABLACLIENTE,5,FALSE)</f>
        <v>VILLAVICENCIO</v>
      </c>
    </row>
    <row r="746" spans="3:18" s="11" customFormat="1" ht="11.25" customHeight="1">
      <c r="C746" s="13">
        <v>2013</v>
      </c>
      <c r="D746" s="17" t="s">
        <v>702</v>
      </c>
      <c r="E746" s="17">
        <f>MONTH(FACTURACION[[#This Row],[MES]]&amp;1)</f>
        <v>9</v>
      </c>
      <c r="F746" s="223">
        <f>DATE(FACTURACION[[#This Row],[AÑO]],FACTURACION[[#This Row],[Mes numero]],1)</f>
        <v>41518</v>
      </c>
      <c r="G746" s="159">
        <v>9940</v>
      </c>
      <c r="H746" s="20">
        <v>827000149</v>
      </c>
      <c r="I746" s="2" t="str">
        <f>+VLOOKUP(FACTURACION[[#This Row],[NIT]],TABLACLIENTE,2,FALSE)</f>
        <v>PROVIGAS S.A.S E.S.P</v>
      </c>
      <c r="J746" s="2" t="s">
        <v>20</v>
      </c>
      <c r="K746" s="12" t="str">
        <f>+VLOOKUP(FACTURACION[[#This Row],[REFERENCIA]],CODINV,2,FALSE)</f>
        <v xml:space="preserve">MEDIDOR AC-250 C: 3/4" CON CONECTORES </v>
      </c>
      <c r="L746" s="12" t="str">
        <f>IF(VLOOKUP(FACTURACION[[#This Row],[REFERENCIA]],CODINV,3,FALSE)=0,"",VLOOKUP(FACTURACION[[#This Row],[REFERENCIA]],CODINV,3,FALSE))</f>
        <v/>
      </c>
      <c r="M746" s="12" t="str">
        <f>+VLOOKUP(FACTURACION[[#This Row],[REFERENCIA]],CODINV,4,FALSE)</f>
        <v>MEDIDORES</v>
      </c>
      <c r="N746" s="12" t="str">
        <f>+VLOOKUP(FACTURACION[[#This Row],[REFERENCIA]],CODINV,5,FALSE)</f>
        <v>HONEYWELL</v>
      </c>
      <c r="O746" s="2">
        <v>3</v>
      </c>
      <c r="P746" s="23">
        <v>310000</v>
      </c>
      <c r="Q746" s="24">
        <f>+FACTURACION[[#This Row],[CANTIDAD]]*FACTURACION[[#This Row],[VR UNITARIO]]/1000</f>
        <v>930</v>
      </c>
      <c r="R746" s="3" t="str">
        <f>+VLOOKUP(FACTURACION[[#This Row],[NIT]],TABLACLIENTE,5,FALSE)</f>
        <v>SAN ANDRES</v>
      </c>
    </row>
    <row r="747" spans="3:18" s="11" customFormat="1" ht="11.25" customHeight="1">
      <c r="C747" s="13">
        <v>2013</v>
      </c>
      <c r="D747" s="17" t="s">
        <v>702</v>
      </c>
      <c r="E747" s="17">
        <f>MONTH(FACTURACION[[#This Row],[MES]]&amp;1)</f>
        <v>9</v>
      </c>
      <c r="F747" s="223">
        <f>DATE(FACTURACION[[#This Row],[AÑO]],FACTURACION[[#This Row],[Mes numero]],1)</f>
        <v>41518</v>
      </c>
      <c r="G747" s="159">
        <v>9925</v>
      </c>
      <c r="H747" s="20">
        <v>830140206</v>
      </c>
      <c r="I747" s="2" t="str">
        <f>+VLOOKUP(FACTURACION[[#This Row],[NIT]],TABLACLIENTE,2,FALSE)</f>
        <v xml:space="preserve"> ENERCER S.A. E.S.P. (ANTERIORMENTE PUBLISERVICIOS S.A. E.S.P )</v>
      </c>
      <c r="J747" s="2" t="s">
        <v>20</v>
      </c>
      <c r="K747" s="12" t="str">
        <f>+VLOOKUP(FACTURACION[[#This Row],[REFERENCIA]],CODINV,2,FALSE)</f>
        <v xml:space="preserve">MEDIDOR AC-250 C: 3/4" CON CONECTORES </v>
      </c>
      <c r="L747" s="12" t="str">
        <f>IF(VLOOKUP(FACTURACION[[#This Row],[REFERENCIA]],CODINV,3,FALSE)=0,"",VLOOKUP(FACTURACION[[#This Row],[REFERENCIA]],CODINV,3,FALSE))</f>
        <v/>
      </c>
      <c r="M747" s="12" t="str">
        <f>+VLOOKUP(FACTURACION[[#This Row],[REFERENCIA]],CODINV,4,FALSE)</f>
        <v>MEDIDORES</v>
      </c>
      <c r="N747" s="12" t="str">
        <f>+VLOOKUP(FACTURACION[[#This Row],[REFERENCIA]],CODINV,5,FALSE)</f>
        <v>HONEYWELL</v>
      </c>
      <c r="O747" s="2">
        <v>1</v>
      </c>
      <c r="P747" s="23">
        <v>310000</v>
      </c>
      <c r="Q747" s="24">
        <f>+FACTURACION[[#This Row],[CANTIDAD]]*FACTURACION[[#This Row],[VR UNITARIO]]/1000</f>
        <v>310</v>
      </c>
      <c r="R747" s="3" t="str">
        <f>+VLOOKUP(FACTURACION[[#This Row],[NIT]],TABLACLIENTE,5,FALSE)</f>
        <v>BOGOTÁ D.C.</v>
      </c>
    </row>
    <row r="748" spans="3:18" s="11" customFormat="1" ht="11.25" customHeight="1">
      <c r="C748" s="13">
        <v>2013</v>
      </c>
      <c r="D748" s="17" t="s">
        <v>702</v>
      </c>
      <c r="E748" s="17">
        <f>MONTH(FACTURACION[[#This Row],[MES]]&amp;1)</f>
        <v>9</v>
      </c>
      <c r="F748" s="223">
        <f>DATE(FACTURACION[[#This Row],[AÑO]],FACTURACION[[#This Row],[Mes numero]],1)</f>
        <v>41518</v>
      </c>
      <c r="G748" s="159">
        <v>9975</v>
      </c>
      <c r="H748" s="20">
        <v>830140206</v>
      </c>
      <c r="I748" s="2" t="str">
        <f>+VLOOKUP(FACTURACION[[#This Row],[NIT]],TABLACLIENTE,2,FALSE)</f>
        <v xml:space="preserve"> ENERCER S.A. E.S.P. (ANTERIORMENTE PUBLISERVICIOS S.A. E.S.P )</v>
      </c>
      <c r="J748" s="2" t="s">
        <v>20</v>
      </c>
      <c r="K748" s="12" t="str">
        <f>+VLOOKUP(FACTURACION[[#This Row],[REFERENCIA]],CODINV,2,FALSE)</f>
        <v xml:space="preserve">MEDIDOR AC-250 C: 3/4" CON CONECTORES </v>
      </c>
      <c r="L748" s="12" t="str">
        <f>IF(VLOOKUP(FACTURACION[[#This Row],[REFERENCIA]],CODINV,3,FALSE)=0,"",VLOOKUP(FACTURACION[[#This Row],[REFERENCIA]],CODINV,3,FALSE))</f>
        <v/>
      </c>
      <c r="M748" s="12" t="str">
        <f>+VLOOKUP(FACTURACION[[#This Row],[REFERENCIA]],CODINV,4,FALSE)</f>
        <v>MEDIDORES</v>
      </c>
      <c r="N748" s="12" t="str">
        <f>+VLOOKUP(FACTURACION[[#This Row],[REFERENCIA]],CODINV,5,FALSE)</f>
        <v>HONEYWELL</v>
      </c>
      <c r="O748" s="2">
        <v>2</v>
      </c>
      <c r="P748" s="23">
        <v>310000</v>
      </c>
      <c r="Q748" s="24">
        <f>+FACTURACION[[#This Row],[CANTIDAD]]*FACTURACION[[#This Row],[VR UNITARIO]]/1000</f>
        <v>620</v>
      </c>
      <c r="R748" s="3" t="str">
        <f>+VLOOKUP(FACTURACION[[#This Row],[NIT]],TABLACLIENTE,5,FALSE)</f>
        <v>BOGOTÁ D.C.</v>
      </c>
    </row>
    <row r="749" spans="3:18" s="11" customFormat="1" ht="11.25" customHeight="1">
      <c r="C749" s="13">
        <v>2013</v>
      </c>
      <c r="D749" s="17" t="s">
        <v>702</v>
      </c>
      <c r="E749" s="17">
        <f>MONTH(FACTURACION[[#This Row],[MES]]&amp;1)</f>
        <v>9</v>
      </c>
      <c r="F749" s="223">
        <f>DATE(FACTURACION[[#This Row],[AÑO]],FACTURACION[[#This Row],[Mes numero]],1)</f>
        <v>41518</v>
      </c>
      <c r="G749" s="159">
        <v>9923</v>
      </c>
      <c r="H749" s="20">
        <v>860510723</v>
      </c>
      <c r="I749" s="2" t="str">
        <f>+VLOOKUP(FACTURACION[[#This Row],[NIT]],TABLACLIENTE,2,FALSE)</f>
        <v>SAENA DE COLOMBIA S.A.</v>
      </c>
      <c r="J749" s="2" t="s">
        <v>20</v>
      </c>
      <c r="K749" s="12" t="str">
        <f>+VLOOKUP(FACTURACION[[#This Row],[REFERENCIA]],CODINV,2,FALSE)</f>
        <v xml:space="preserve">MEDIDOR AC-250 C: 3/4" CON CONECTORES </v>
      </c>
      <c r="L749" s="12" t="str">
        <f>IF(VLOOKUP(FACTURACION[[#This Row],[REFERENCIA]],CODINV,3,FALSE)=0,"",VLOOKUP(FACTURACION[[#This Row],[REFERENCIA]],CODINV,3,FALSE))</f>
        <v/>
      </c>
      <c r="M749" s="12" t="str">
        <f>+VLOOKUP(FACTURACION[[#This Row],[REFERENCIA]],CODINV,4,FALSE)</f>
        <v>MEDIDORES</v>
      </c>
      <c r="N749" s="12" t="str">
        <f>+VLOOKUP(FACTURACION[[#This Row],[REFERENCIA]],CODINV,5,FALSE)</f>
        <v>HONEYWELL</v>
      </c>
      <c r="O749" s="2">
        <v>1</v>
      </c>
      <c r="P749" s="23">
        <v>260000</v>
      </c>
      <c r="Q749" s="24">
        <f>+FACTURACION[[#This Row],[CANTIDAD]]*FACTURACION[[#This Row],[VR UNITARIO]]/1000</f>
        <v>260</v>
      </c>
      <c r="R749" s="3" t="str">
        <f>+VLOOKUP(FACTURACION[[#This Row],[NIT]],TABLACLIENTE,5,FALSE)</f>
        <v>BOGOTÁ D.C.</v>
      </c>
    </row>
    <row r="750" spans="3:18" s="11" customFormat="1" ht="11.25" customHeight="1">
      <c r="C750" s="13">
        <v>2013</v>
      </c>
      <c r="D750" s="17" t="s">
        <v>702</v>
      </c>
      <c r="E750" s="17">
        <f>MONTH(FACTURACION[[#This Row],[MES]]&amp;1)</f>
        <v>9</v>
      </c>
      <c r="F750" s="223">
        <f>DATE(FACTURACION[[#This Row],[AÑO]],FACTURACION[[#This Row],[Mes numero]],1)</f>
        <v>41518</v>
      </c>
      <c r="G750" s="159">
        <v>9929</v>
      </c>
      <c r="H750" s="20">
        <v>860510723</v>
      </c>
      <c r="I750" s="2" t="str">
        <f>+VLOOKUP(FACTURACION[[#This Row],[NIT]],TABLACLIENTE,2,FALSE)</f>
        <v>SAENA DE COLOMBIA S.A.</v>
      </c>
      <c r="J750" s="2" t="s">
        <v>20</v>
      </c>
      <c r="K750" s="12" t="str">
        <f>+VLOOKUP(FACTURACION[[#This Row],[REFERENCIA]],CODINV,2,FALSE)</f>
        <v xml:space="preserve">MEDIDOR AC-250 C: 3/4" CON CONECTORES </v>
      </c>
      <c r="L750" s="12" t="str">
        <f>IF(VLOOKUP(FACTURACION[[#This Row],[REFERENCIA]],CODINV,3,FALSE)=0,"",VLOOKUP(FACTURACION[[#This Row],[REFERENCIA]],CODINV,3,FALSE))</f>
        <v/>
      </c>
      <c r="M750" s="12" t="str">
        <f>+VLOOKUP(FACTURACION[[#This Row],[REFERENCIA]],CODINV,4,FALSE)</f>
        <v>MEDIDORES</v>
      </c>
      <c r="N750" s="12" t="str">
        <f>+VLOOKUP(FACTURACION[[#This Row],[REFERENCIA]],CODINV,5,FALSE)</f>
        <v>HONEYWELL</v>
      </c>
      <c r="O750" s="2">
        <v>2</v>
      </c>
      <c r="P750" s="23">
        <v>260000</v>
      </c>
      <c r="Q750" s="24">
        <f>+FACTURACION[[#This Row],[CANTIDAD]]*FACTURACION[[#This Row],[VR UNITARIO]]/1000</f>
        <v>520</v>
      </c>
      <c r="R750" s="3" t="str">
        <f>+VLOOKUP(FACTURACION[[#This Row],[NIT]],TABLACLIENTE,5,FALSE)</f>
        <v>BOGOTÁ D.C.</v>
      </c>
    </row>
    <row r="751" spans="3:18" s="11" customFormat="1" ht="11.25" customHeight="1">
      <c r="C751" s="13">
        <v>2013</v>
      </c>
      <c r="D751" s="17" t="s">
        <v>702</v>
      </c>
      <c r="E751" s="17">
        <f>MONTH(FACTURACION[[#This Row],[MES]]&amp;1)</f>
        <v>9</v>
      </c>
      <c r="F751" s="223">
        <f>DATE(FACTURACION[[#This Row],[AÑO]],FACTURACION[[#This Row],[Mes numero]],1)</f>
        <v>41518</v>
      </c>
      <c r="G751" s="159">
        <v>9922</v>
      </c>
      <c r="H751" s="20">
        <v>800021272</v>
      </c>
      <c r="I751" s="2" t="str">
        <f>+VLOOKUP(FACTURACION[[#This Row],[NIT]],TABLACLIENTE,2,FALSE)</f>
        <v>GASES DEL LLANO S.A. E.S.P (LLANOGAS S.A. E.S.P.)</v>
      </c>
      <c r="J751" s="2" t="s">
        <v>21</v>
      </c>
      <c r="K751" s="12" t="str">
        <f>+VLOOKUP(FACTURACION[[#This Row],[REFERENCIA]],CODINV,2,FALSE)</f>
        <v>MEDIDOR AC-630 C:1 1/4" MAOP 25PSIG CON CONECTORES</v>
      </c>
      <c r="L751" s="12" t="str">
        <f>IF(VLOOKUP(FACTURACION[[#This Row],[REFERENCIA]],CODINV,3,FALSE)=0,"",VLOOKUP(FACTURACION[[#This Row],[REFERENCIA]],CODINV,3,FALSE))</f>
        <v/>
      </c>
      <c r="M751" s="12" t="str">
        <f>+VLOOKUP(FACTURACION[[#This Row],[REFERENCIA]],CODINV,4,FALSE)</f>
        <v>MEDIDORES</v>
      </c>
      <c r="N751" s="12" t="str">
        <f>+VLOOKUP(FACTURACION[[#This Row],[REFERENCIA]],CODINV,5,FALSE)</f>
        <v>HONEYWELL</v>
      </c>
      <c r="O751" s="2">
        <v>1</v>
      </c>
      <c r="P751" s="23">
        <v>1368349</v>
      </c>
      <c r="Q751" s="24">
        <f>+FACTURACION[[#This Row],[CANTIDAD]]*FACTURACION[[#This Row],[VR UNITARIO]]/1000</f>
        <v>1368.3489999999999</v>
      </c>
      <c r="R751" s="3" t="str">
        <f>+VLOOKUP(FACTURACION[[#This Row],[NIT]],TABLACLIENTE,5,FALSE)</f>
        <v>VILLAVICENCIO</v>
      </c>
    </row>
    <row r="752" spans="3:18" s="11" customFormat="1" ht="11.25" customHeight="1">
      <c r="C752" s="13">
        <v>2013</v>
      </c>
      <c r="D752" s="17" t="s">
        <v>702</v>
      </c>
      <c r="E752" s="17">
        <f>MONTH(FACTURACION[[#This Row],[MES]]&amp;1)</f>
        <v>9</v>
      </c>
      <c r="F752" s="223">
        <f>DATE(FACTURACION[[#This Row],[AÑO]],FACTURACION[[#This Row],[Mes numero]],1)</f>
        <v>41518</v>
      </c>
      <c r="G752" s="159">
        <v>9933</v>
      </c>
      <c r="H752" s="20">
        <v>800021272</v>
      </c>
      <c r="I752" s="2" t="str">
        <f>+VLOOKUP(FACTURACION[[#This Row],[NIT]],TABLACLIENTE,2,FALSE)</f>
        <v>GASES DEL LLANO S.A. E.S.P (LLANOGAS S.A. E.S.P.)</v>
      </c>
      <c r="J752" s="2" t="s">
        <v>21</v>
      </c>
      <c r="K752" s="12" t="str">
        <f>+VLOOKUP(FACTURACION[[#This Row],[REFERENCIA]],CODINV,2,FALSE)</f>
        <v>MEDIDOR AC-630 C:1 1/4" MAOP 25PSIG CON CONECTORES</v>
      </c>
      <c r="L752" s="12" t="str">
        <f>IF(VLOOKUP(FACTURACION[[#This Row],[REFERENCIA]],CODINV,3,FALSE)=0,"",VLOOKUP(FACTURACION[[#This Row],[REFERENCIA]],CODINV,3,FALSE))</f>
        <v/>
      </c>
      <c r="M752" s="12" t="str">
        <f>+VLOOKUP(FACTURACION[[#This Row],[REFERENCIA]],CODINV,4,FALSE)</f>
        <v>MEDIDORES</v>
      </c>
      <c r="N752" s="12" t="str">
        <f>+VLOOKUP(FACTURACION[[#This Row],[REFERENCIA]],CODINV,5,FALSE)</f>
        <v>HONEYWELL</v>
      </c>
      <c r="O752" s="2">
        <v>1</v>
      </c>
      <c r="P752" s="23">
        <v>1377229</v>
      </c>
      <c r="Q752" s="24">
        <f>+FACTURACION[[#This Row],[CANTIDAD]]*FACTURACION[[#This Row],[VR UNITARIO]]/1000</f>
        <v>1377.229</v>
      </c>
      <c r="R752" s="3" t="str">
        <f>+VLOOKUP(FACTURACION[[#This Row],[NIT]],TABLACLIENTE,5,FALSE)</f>
        <v>VILLAVICENCIO</v>
      </c>
    </row>
    <row r="753" spans="3:18" s="11" customFormat="1" ht="11.25" customHeight="1">
      <c r="C753" s="13">
        <v>2013</v>
      </c>
      <c r="D753" s="17" t="s">
        <v>702</v>
      </c>
      <c r="E753" s="17">
        <f>MONTH(FACTURACION[[#This Row],[MES]]&amp;1)</f>
        <v>9</v>
      </c>
      <c r="F753" s="223">
        <f>DATE(FACTURACION[[#This Row],[AÑO]],FACTURACION[[#This Row],[Mes numero]],1)</f>
        <v>41518</v>
      </c>
      <c r="G753" s="159">
        <v>9924</v>
      </c>
      <c r="H753" s="25">
        <v>800218682</v>
      </c>
      <c r="I753" s="3" t="str">
        <f>+VLOOKUP(FACTURACION[[#This Row],[NIT]],TABLACLIENTE,2,FALSE)</f>
        <v>GASES DEL CUSIANA S.A E.S.P. (CUSIANAGAS S.A E.S.P)</v>
      </c>
      <c r="J753" s="2" t="s">
        <v>23</v>
      </c>
      <c r="K753" s="12" t="str">
        <f>+VLOOKUP(FACTURACION[[#This Row],[REFERENCIA]],CODINV,2,FALSE)</f>
        <v>MEDIDOR AL-800 C:1 1/2" MAOP 20 PSIG CON CONECTORES</v>
      </c>
      <c r="L753" s="12" t="str">
        <f>IF(VLOOKUP(FACTURACION[[#This Row],[REFERENCIA]],CODINV,3,FALSE)=0,"",VLOOKUP(FACTURACION[[#This Row],[REFERENCIA]],CODINV,3,FALSE))</f>
        <v/>
      </c>
      <c r="M753" s="12" t="str">
        <f>+VLOOKUP(FACTURACION[[#This Row],[REFERENCIA]],CODINV,4,FALSE)</f>
        <v>MEDIDORES</v>
      </c>
      <c r="N753" s="12" t="str">
        <f>+VLOOKUP(FACTURACION[[#This Row],[REFERENCIA]],CODINV,5,FALSE)</f>
        <v>HONEYWELL</v>
      </c>
      <c r="O753" s="2">
        <v>2</v>
      </c>
      <c r="P753" s="23">
        <v>1930000</v>
      </c>
      <c r="Q753" s="24">
        <f>+FACTURACION[[#This Row],[CANTIDAD]]*FACTURACION[[#This Row],[VR UNITARIO]]/1000</f>
        <v>3860</v>
      </c>
      <c r="R753" s="3" t="str">
        <f>+VLOOKUP(FACTURACION[[#This Row],[NIT]],TABLACLIENTE,5,FALSE)</f>
        <v>YOPAL</v>
      </c>
    </row>
    <row r="754" spans="3:18" s="11" customFormat="1" ht="11.25" customHeight="1">
      <c r="C754" s="13">
        <v>2013</v>
      </c>
      <c r="D754" s="17" t="s">
        <v>702</v>
      </c>
      <c r="E754" s="17">
        <f>MONTH(FACTURACION[[#This Row],[MES]]&amp;1)</f>
        <v>9</v>
      </c>
      <c r="F754" s="223">
        <f>DATE(FACTURACION[[#This Row],[AÑO]],FACTURACION[[#This Row],[Mes numero]],1)</f>
        <v>41518</v>
      </c>
      <c r="G754" s="159">
        <v>9954</v>
      </c>
      <c r="H754" s="20">
        <v>800021272</v>
      </c>
      <c r="I754" s="2" t="str">
        <f>+VLOOKUP(FACTURACION[[#This Row],[NIT]],TABLACLIENTE,2,FALSE)</f>
        <v>GASES DEL LLANO S.A. E.S.P (LLANOGAS S.A. E.S.P.)</v>
      </c>
      <c r="J754" s="2" t="s">
        <v>262</v>
      </c>
      <c r="K754" s="12" t="str">
        <f>+VLOOKUP(FACTURACION[[#This Row],[REFERENCIA]],CODINV,2,FALSE)</f>
        <v>MEDIDOR AL-425 C:1 1/4" MAOP 25 PSIG</v>
      </c>
      <c r="L754" s="12" t="str">
        <f>IF(VLOOKUP(FACTURACION[[#This Row],[REFERENCIA]],CODINV,3,FALSE)=0,"",VLOOKUP(FACTURACION[[#This Row],[REFERENCIA]],CODINV,3,FALSE))</f>
        <v/>
      </c>
      <c r="M754" s="12" t="str">
        <f>+VLOOKUP(FACTURACION[[#This Row],[REFERENCIA]],CODINV,4,FALSE)</f>
        <v>MEDIDORES</v>
      </c>
      <c r="N754" s="12" t="str">
        <f>+VLOOKUP(FACTURACION[[#This Row],[REFERENCIA]],CODINV,5,FALSE)</f>
        <v>HONEYWELL</v>
      </c>
      <c r="O754" s="2">
        <v>10</v>
      </c>
      <c r="P754" s="23">
        <v>528297</v>
      </c>
      <c r="Q754" s="24">
        <f>+FACTURACION[[#This Row],[CANTIDAD]]*FACTURACION[[#This Row],[VR UNITARIO]]/1000</f>
        <v>5282.97</v>
      </c>
      <c r="R754" s="3" t="str">
        <f>+VLOOKUP(FACTURACION[[#This Row],[NIT]],TABLACLIENTE,5,FALSE)</f>
        <v>VILLAVICENCIO</v>
      </c>
    </row>
    <row r="755" spans="3:18" s="11" customFormat="1" ht="11.25" customHeight="1">
      <c r="C755" s="13">
        <v>2013</v>
      </c>
      <c r="D755" s="17" t="s">
        <v>702</v>
      </c>
      <c r="E755" s="17">
        <f>MONTH(FACTURACION[[#This Row],[MES]]&amp;1)</f>
        <v>9</v>
      </c>
      <c r="F755" s="223">
        <f>DATE(FACTURACION[[#This Row],[AÑO]],FACTURACION[[#This Row],[Mes numero]],1)</f>
        <v>41518</v>
      </c>
      <c r="G755" s="159">
        <v>9955</v>
      </c>
      <c r="H755" s="20">
        <v>800021272</v>
      </c>
      <c r="I755" s="2" t="str">
        <f>+VLOOKUP(FACTURACION[[#This Row],[NIT]],TABLACLIENTE,2,FALSE)</f>
        <v>GASES DEL LLANO S.A. E.S.P (LLANOGAS S.A. E.S.P.)</v>
      </c>
      <c r="J755" s="2" t="s">
        <v>262</v>
      </c>
      <c r="K755" s="12" t="str">
        <f>+VLOOKUP(FACTURACION[[#This Row],[REFERENCIA]],CODINV,2,FALSE)</f>
        <v>MEDIDOR AL-425 C:1 1/4" MAOP 25 PSIG</v>
      </c>
      <c r="L755" s="12" t="str">
        <f>IF(VLOOKUP(FACTURACION[[#This Row],[REFERENCIA]],CODINV,3,FALSE)=0,"",VLOOKUP(FACTURACION[[#This Row],[REFERENCIA]],CODINV,3,FALSE))</f>
        <v/>
      </c>
      <c r="M755" s="12" t="str">
        <f>+VLOOKUP(FACTURACION[[#This Row],[REFERENCIA]],CODINV,4,FALSE)</f>
        <v>MEDIDORES</v>
      </c>
      <c r="N755" s="12" t="str">
        <f>+VLOOKUP(FACTURACION[[#This Row],[REFERENCIA]],CODINV,5,FALSE)</f>
        <v>HONEYWELL</v>
      </c>
      <c r="O755" s="2">
        <v>4</v>
      </c>
      <c r="P755" s="23">
        <v>528297</v>
      </c>
      <c r="Q755" s="24">
        <f>+FACTURACION[[#This Row],[CANTIDAD]]*FACTURACION[[#This Row],[VR UNITARIO]]/1000</f>
        <v>2113.1880000000001</v>
      </c>
      <c r="R755" s="3" t="str">
        <f>+VLOOKUP(FACTURACION[[#This Row],[NIT]],TABLACLIENTE,5,FALSE)</f>
        <v>VILLAVICENCIO</v>
      </c>
    </row>
    <row r="756" spans="3:18" s="11" customFormat="1" ht="11.25" customHeight="1">
      <c r="C756" s="13">
        <v>2013</v>
      </c>
      <c r="D756" s="17" t="s">
        <v>702</v>
      </c>
      <c r="E756" s="17">
        <f>MONTH(FACTURACION[[#This Row],[MES]]&amp;1)</f>
        <v>9</v>
      </c>
      <c r="F756" s="223">
        <f>DATE(FACTURACION[[#This Row],[AÑO]],FACTURACION[[#This Row],[Mes numero]],1)</f>
        <v>41518</v>
      </c>
      <c r="G756" s="159">
        <v>9962</v>
      </c>
      <c r="H756" s="25">
        <v>891101577</v>
      </c>
      <c r="I756" s="3" t="str">
        <f>+VLOOKUP(FACTURACION[[#This Row],[NIT]],TABLACLIENTE,2,FALSE)</f>
        <v>ALCANOS DE COLOMBIA S.A. E.S.P</v>
      </c>
      <c r="J756" s="2" t="s">
        <v>102</v>
      </c>
      <c r="K756" s="12" t="str">
        <f>+VLOOKUP(FACTURACION[[#This Row],[REFERENCIA]],CODINV,2,FALSE)</f>
        <v>MEDIDOR ROTATIVO G 250</v>
      </c>
      <c r="L756" s="12" t="str">
        <f>IF(VLOOKUP(FACTURACION[[#This Row],[REFERENCIA]],CODINV,3,FALSE)=0,"",VLOOKUP(FACTURACION[[#This Row],[REFERENCIA]],CODINV,3,FALSE))</f>
        <v/>
      </c>
      <c r="M756" s="12" t="str">
        <f>+VLOOKUP(FACTURACION[[#This Row],[REFERENCIA]],CODINV,4,FALSE)</f>
        <v>MEDIDORES</v>
      </c>
      <c r="N756" s="12" t="str">
        <f>+VLOOKUP(FACTURACION[[#This Row],[REFERENCIA]],CODINV,5,FALSE)</f>
        <v>HONEYWELL</v>
      </c>
      <c r="O756" s="2">
        <v>1</v>
      </c>
      <c r="P756" s="23">
        <v>11000537</v>
      </c>
      <c r="Q756" s="24">
        <f>+FACTURACION[[#This Row],[CANTIDAD]]*FACTURACION[[#This Row],[VR UNITARIO]]/1000</f>
        <v>11000.537</v>
      </c>
      <c r="R756" s="3" t="str">
        <f>+VLOOKUP(FACTURACION[[#This Row],[NIT]],TABLACLIENTE,5,FALSE)</f>
        <v>NEIVA</v>
      </c>
    </row>
    <row r="757" spans="3:18" s="11" customFormat="1" ht="11.25" customHeight="1">
      <c r="C757" s="13">
        <v>2013</v>
      </c>
      <c r="D757" s="17" t="s">
        <v>702</v>
      </c>
      <c r="E757" s="17">
        <f>MONTH(FACTURACION[[#This Row],[MES]]&amp;1)</f>
        <v>9</v>
      </c>
      <c r="F757" s="223">
        <f>DATE(FACTURACION[[#This Row],[AÑO]],FACTURACION[[#This Row],[Mes numero]],1)</f>
        <v>41518</v>
      </c>
      <c r="G757" s="159">
        <v>9956</v>
      </c>
      <c r="H757" s="20">
        <v>800021272</v>
      </c>
      <c r="I757" s="2" t="str">
        <f>+VLOOKUP(FACTURACION[[#This Row],[NIT]],TABLACLIENTE,2,FALSE)</f>
        <v>GASES DEL LLANO S.A. E.S.P (LLANOGAS S.A. E.S.P.)</v>
      </c>
      <c r="J757" s="2" t="s">
        <v>1065</v>
      </c>
      <c r="K757" s="12" t="str">
        <f>+VLOOKUP(FACTURACION[[#This Row],[REFERENCIA]],CODINV,2,FALSE)</f>
        <v>REG. 1813C C. 3/4" R: 6-15" O: 1/8X3/16</v>
      </c>
      <c r="L757" s="12" t="str">
        <f>IF(VLOOKUP(FACTURACION[[#This Row],[REFERENCIA]],CODINV,3,FALSE)=0,"",VLOOKUP(FACTURACION[[#This Row],[REFERENCIA]],CODINV,3,FALSE))</f>
        <v/>
      </c>
      <c r="M757" s="12" t="str">
        <f>+VLOOKUP(FACTURACION[[#This Row],[REFERENCIA]],CODINV,4,FALSE)</f>
        <v>REGULADORES</v>
      </c>
      <c r="N757" s="12" t="str">
        <f>+VLOOKUP(FACTURACION[[#This Row],[REFERENCIA]],CODINV,5,FALSE)</f>
        <v>HONEYWELL</v>
      </c>
      <c r="O757" s="2">
        <v>1</v>
      </c>
      <c r="P757" s="23">
        <v>105000</v>
      </c>
      <c r="Q757" s="24">
        <f>+FACTURACION[[#This Row],[CANTIDAD]]*FACTURACION[[#This Row],[VR UNITARIO]]/1000</f>
        <v>105</v>
      </c>
      <c r="R757" s="3" t="str">
        <f>+VLOOKUP(FACTURACION[[#This Row],[NIT]],TABLACLIENTE,5,FALSE)</f>
        <v>VILLAVICENCIO</v>
      </c>
    </row>
    <row r="758" spans="3:18" s="11" customFormat="1" ht="11.25" customHeight="1">
      <c r="C758" s="13">
        <v>2013</v>
      </c>
      <c r="D758" s="17" t="s">
        <v>702</v>
      </c>
      <c r="E758" s="17">
        <f>MONTH(FACTURACION[[#This Row],[MES]]&amp;1)</f>
        <v>9</v>
      </c>
      <c r="F758" s="223">
        <f>DATE(FACTURACION[[#This Row],[AÑO]],FACTURACION[[#This Row],[Mes numero]],1)</f>
        <v>41518</v>
      </c>
      <c r="G758" s="159">
        <v>9936</v>
      </c>
      <c r="H758" s="25">
        <v>891101577</v>
      </c>
      <c r="I758" s="3" t="str">
        <f>+VLOOKUP(FACTURACION[[#This Row],[NIT]],TABLACLIENTE,2,FALSE)</f>
        <v>ALCANOS DE COLOMBIA S.A. E.S.P</v>
      </c>
      <c r="J758" s="2" t="s">
        <v>198</v>
      </c>
      <c r="K758" s="12" t="str">
        <f>+VLOOKUP(FACTURACION[[#This Row],[REFERENCIA]],CODINV,2,FALSE)</f>
        <v>REG. 1813C-HC C. 1 1/4" R: 6-15" O: 1/2</v>
      </c>
      <c r="L758" s="12" t="str">
        <f>IF(VLOOKUP(FACTURACION[[#This Row],[REFERENCIA]],CODINV,3,FALSE)=0,"",VLOOKUP(FACTURACION[[#This Row],[REFERENCIA]],CODINV,3,FALSE))</f>
        <v/>
      </c>
      <c r="M758" s="12" t="str">
        <f>+VLOOKUP(FACTURACION[[#This Row],[REFERENCIA]],CODINV,4,FALSE)</f>
        <v>REGULADORES</v>
      </c>
      <c r="N758" s="12" t="str">
        <f>+VLOOKUP(FACTURACION[[#This Row],[REFERENCIA]],CODINV,5,FALSE)</f>
        <v>HONEYWELL</v>
      </c>
      <c r="O758" s="2">
        <v>5</v>
      </c>
      <c r="P758" s="23">
        <v>115000</v>
      </c>
      <c r="Q758" s="24">
        <f>+FACTURACION[[#This Row],[CANTIDAD]]*FACTURACION[[#This Row],[VR UNITARIO]]/1000</f>
        <v>575</v>
      </c>
      <c r="R758" s="3" t="str">
        <f>+VLOOKUP(FACTURACION[[#This Row],[NIT]],TABLACLIENTE,5,FALSE)</f>
        <v>NEIVA</v>
      </c>
    </row>
    <row r="759" spans="3:18" s="11" customFormat="1" ht="11.25" customHeight="1">
      <c r="C759" s="13">
        <v>2013</v>
      </c>
      <c r="D759" s="17" t="s">
        <v>702</v>
      </c>
      <c r="E759" s="17">
        <f>MONTH(FACTURACION[[#This Row],[MES]]&amp;1)</f>
        <v>9</v>
      </c>
      <c r="F759" s="223">
        <f>DATE(FACTURACION[[#This Row],[AÑO]],FACTURACION[[#This Row],[Mes numero]],1)</f>
        <v>41518</v>
      </c>
      <c r="G759" s="159">
        <v>9937</v>
      </c>
      <c r="H759" s="25">
        <v>891101577</v>
      </c>
      <c r="I759" s="3" t="str">
        <f>+VLOOKUP(FACTURACION[[#This Row],[NIT]],TABLACLIENTE,2,FALSE)</f>
        <v>ALCANOS DE COLOMBIA S.A. E.S.P</v>
      </c>
      <c r="J759" s="2" t="s">
        <v>198</v>
      </c>
      <c r="K759" s="12" t="str">
        <f>+VLOOKUP(FACTURACION[[#This Row],[REFERENCIA]],CODINV,2,FALSE)</f>
        <v>REG. 1813C-HC C. 1 1/4" R: 6-15" O: 1/2</v>
      </c>
      <c r="L759" s="12" t="str">
        <f>IF(VLOOKUP(FACTURACION[[#This Row],[REFERENCIA]],CODINV,3,FALSE)=0,"",VLOOKUP(FACTURACION[[#This Row],[REFERENCIA]],CODINV,3,FALSE))</f>
        <v/>
      </c>
      <c r="M759" s="12" t="str">
        <f>+VLOOKUP(FACTURACION[[#This Row],[REFERENCIA]],CODINV,4,FALSE)</f>
        <v>REGULADORES</v>
      </c>
      <c r="N759" s="12" t="str">
        <f>+VLOOKUP(FACTURACION[[#This Row],[REFERENCIA]],CODINV,5,FALSE)</f>
        <v>HONEYWELL</v>
      </c>
      <c r="O759" s="2">
        <v>5</v>
      </c>
      <c r="P759" s="23">
        <v>115000</v>
      </c>
      <c r="Q759" s="24">
        <f>+FACTURACION[[#This Row],[CANTIDAD]]*FACTURACION[[#This Row],[VR UNITARIO]]/1000</f>
        <v>575</v>
      </c>
      <c r="R759" s="3" t="str">
        <f>+VLOOKUP(FACTURACION[[#This Row],[NIT]],TABLACLIENTE,5,FALSE)</f>
        <v>NEIVA</v>
      </c>
    </row>
    <row r="760" spans="3:18" s="11" customFormat="1" ht="11.25" customHeight="1">
      <c r="C760" s="13">
        <v>2013</v>
      </c>
      <c r="D760" s="17" t="s">
        <v>702</v>
      </c>
      <c r="E760" s="17">
        <f>MONTH(FACTURACION[[#This Row],[MES]]&amp;1)</f>
        <v>9</v>
      </c>
      <c r="F760" s="223">
        <f>DATE(FACTURACION[[#This Row],[AÑO]],FACTURACION[[#This Row],[Mes numero]],1)</f>
        <v>41518</v>
      </c>
      <c r="G760" s="159">
        <v>9938</v>
      </c>
      <c r="H760" s="25">
        <v>891101577</v>
      </c>
      <c r="I760" s="3" t="str">
        <f>+VLOOKUP(FACTURACION[[#This Row],[NIT]],TABLACLIENTE,2,FALSE)</f>
        <v>ALCANOS DE COLOMBIA S.A. E.S.P</v>
      </c>
      <c r="J760" s="2" t="s">
        <v>198</v>
      </c>
      <c r="K760" s="12" t="str">
        <f>+VLOOKUP(FACTURACION[[#This Row],[REFERENCIA]],CODINV,2,FALSE)</f>
        <v>REG. 1813C-HC C. 1 1/4" R: 6-15" O: 1/2</v>
      </c>
      <c r="L760" s="12" t="str">
        <f>IF(VLOOKUP(FACTURACION[[#This Row],[REFERENCIA]],CODINV,3,FALSE)=0,"",VLOOKUP(FACTURACION[[#This Row],[REFERENCIA]],CODINV,3,FALSE))</f>
        <v/>
      </c>
      <c r="M760" s="12" t="str">
        <f>+VLOOKUP(FACTURACION[[#This Row],[REFERENCIA]],CODINV,4,FALSE)</f>
        <v>REGULADORES</v>
      </c>
      <c r="N760" s="12" t="str">
        <f>+VLOOKUP(FACTURACION[[#This Row],[REFERENCIA]],CODINV,5,FALSE)</f>
        <v>HONEYWELL</v>
      </c>
      <c r="O760" s="2">
        <v>5</v>
      </c>
      <c r="P760" s="23">
        <v>115000</v>
      </c>
      <c r="Q760" s="24">
        <f>+FACTURACION[[#This Row],[CANTIDAD]]*FACTURACION[[#This Row],[VR UNITARIO]]/1000</f>
        <v>575</v>
      </c>
      <c r="R760" s="3" t="str">
        <f>+VLOOKUP(FACTURACION[[#This Row],[NIT]],TABLACLIENTE,5,FALSE)</f>
        <v>NEIVA</v>
      </c>
    </row>
    <row r="761" spans="3:18" s="11" customFormat="1" ht="11.25" customHeight="1">
      <c r="C761" s="13">
        <v>2013</v>
      </c>
      <c r="D761" s="17" t="s">
        <v>702</v>
      </c>
      <c r="E761" s="17">
        <f>MONTH(FACTURACION[[#This Row],[MES]]&amp;1)</f>
        <v>9</v>
      </c>
      <c r="F761" s="223">
        <f>DATE(FACTURACION[[#This Row],[AÑO]],FACTURACION[[#This Row],[Mes numero]],1)</f>
        <v>41518</v>
      </c>
      <c r="G761" s="159">
        <v>9978</v>
      </c>
      <c r="H761" s="25">
        <v>900282515</v>
      </c>
      <c r="I761" s="3" t="str">
        <f>+VLOOKUP(FACTURACION[[#This Row],[NIT]],TABLACLIENTE,2,FALSE)</f>
        <v>GAS CONSTRUCCION ENERGIA S A S</v>
      </c>
      <c r="J761" s="2" t="s">
        <v>198</v>
      </c>
      <c r="K761" s="12" t="str">
        <f>+VLOOKUP(FACTURACION[[#This Row],[REFERENCIA]],CODINV,2,FALSE)</f>
        <v>REG. 1813C-HC C. 1 1/4" R: 6-15" O: 1/2</v>
      </c>
      <c r="L761" s="12" t="str">
        <f>IF(VLOOKUP(FACTURACION[[#This Row],[REFERENCIA]],CODINV,3,FALSE)=0,"",VLOOKUP(FACTURACION[[#This Row],[REFERENCIA]],CODINV,3,FALSE))</f>
        <v/>
      </c>
      <c r="M761" s="12" t="str">
        <f>+VLOOKUP(FACTURACION[[#This Row],[REFERENCIA]],CODINV,4,FALSE)</f>
        <v>REGULADORES</v>
      </c>
      <c r="N761" s="12" t="str">
        <f>+VLOOKUP(FACTURACION[[#This Row],[REFERENCIA]],CODINV,5,FALSE)</f>
        <v>HONEYWELL</v>
      </c>
      <c r="O761" s="2">
        <v>1</v>
      </c>
      <c r="P761" s="23">
        <v>135000</v>
      </c>
      <c r="Q761" s="24">
        <f>+FACTURACION[[#This Row],[CANTIDAD]]*FACTURACION[[#This Row],[VR UNITARIO]]/1000</f>
        <v>135</v>
      </c>
      <c r="R761" s="3" t="str">
        <f>+VLOOKUP(FACTURACION[[#This Row],[NIT]],TABLACLIENTE,5,FALSE)</f>
        <v>BOGOTÁ D.C.</v>
      </c>
    </row>
    <row r="762" spans="3:18" s="11" customFormat="1" ht="11.25" customHeight="1">
      <c r="C762" s="13">
        <v>2013</v>
      </c>
      <c r="D762" s="17" t="s">
        <v>702</v>
      </c>
      <c r="E762" s="17">
        <f>MONTH(FACTURACION[[#This Row],[MES]]&amp;1)</f>
        <v>9</v>
      </c>
      <c r="F762" s="223">
        <f>DATE(FACTURACION[[#This Row],[AÑO]],FACTURACION[[#This Row],[Mes numero]],1)</f>
        <v>41518</v>
      </c>
      <c r="G762" s="159">
        <v>9927</v>
      </c>
      <c r="H762" s="20">
        <v>830014820</v>
      </c>
      <c r="I762" s="2" t="str">
        <f>+VLOOKUP(FACTURACION[[#This Row],[NIT]],TABLACLIENTE,2,FALSE)</f>
        <v>COMERCIALIZADORA MOYSE LTDA.</v>
      </c>
      <c r="J762" s="2" t="s">
        <v>6</v>
      </c>
      <c r="K762" s="12" t="str">
        <f>+VLOOKUP(FACTURACION[[#This Row],[REFERENCIA]],CODINV,2,FALSE)</f>
        <v>REG.1813C C:3/4" R:6-15" O:1/2</v>
      </c>
      <c r="L762" s="12" t="str">
        <f>IF(VLOOKUP(FACTURACION[[#This Row],[REFERENCIA]],CODINV,3,FALSE)=0,"",VLOOKUP(FACTURACION[[#This Row],[REFERENCIA]],CODINV,3,FALSE))</f>
        <v/>
      </c>
      <c r="M762" s="12" t="str">
        <f>+VLOOKUP(FACTURACION[[#This Row],[REFERENCIA]],CODINV,4,FALSE)</f>
        <v>REGULADORES</v>
      </c>
      <c r="N762" s="12" t="str">
        <f>+VLOOKUP(FACTURACION[[#This Row],[REFERENCIA]],CODINV,5,FALSE)</f>
        <v>HONEYWELL</v>
      </c>
      <c r="O762" s="2">
        <v>1</v>
      </c>
      <c r="P762" s="23">
        <v>98000</v>
      </c>
      <c r="Q762" s="24">
        <f>+FACTURACION[[#This Row],[CANTIDAD]]*FACTURACION[[#This Row],[VR UNITARIO]]/1000</f>
        <v>98</v>
      </c>
      <c r="R762" s="3" t="str">
        <f>+VLOOKUP(FACTURACION[[#This Row],[NIT]],TABLACLIENTE,5,FALSE)</f>
        <v>BOGOTÁ D.C.</v>
      </c>
    </row>
    <row r="763" spans="3:18" s="11" customFormat="1" ht="11.25" customHeight="1">
      <c r="C763" s="13">
        <v>2013</v>
      </c>
      <c r="D763" s="17" t="s">
        <v>702</v>
      </c>
      <c r="E763" s="17">
        <f>MONTH(FACTURACION[[#This Row],[MES]]&amp;1)</f>
        <v>9</v>
      </c>
      <c r="F763" s="223">
        <f>DATE(FACTURACION[[#This Row],[AÑO]],FACTURACION[[#This Row],[Mes numero]],1)</f>
        <v>41518</v>
      </c>
      <c r="G763" s="159">
        <v>9972</v>
      </c>
      <c r="H763" s="20">
        <v>890208316</v>
      </c>
      <c r="I763" s="2" t="str">
        <f>+VLOOKUP(FACTURACION[[#This Row],[NIT]],TABLACLIENTE,2,FALSE)</f>
        <v xml:space="preserve">METROGAS DE COLOMBIA S.A. E.S.P.  (METROGAS S.A. E.S.P)
</v>
      </c>
      <c r="J763" s="2" t="s">
        <v>6</v>
      </c>
      <c r="K763" s="12" t="str">
        <f>+VLOOKUP(FACTURACION[[#This Row],[REFERENCIA]],CODINV,2,FALSE)</f>
        <v>REG.1813C C:3/4" R:6-15" O:1/2</v>
      </c>
      <c r="L763" s="12" t="str">
        <f>IF(VLOOKUP(FACTURACION[[#This Row],[REFERENCIA]],CODINV,3,FALSE)=0,"",VLOOKUP(FACTURACION[[#This Row],[REFERENCIA]],CODINV,3,FALSE))</f>
        <v/>
      </c>
      <c r="M763" s="12" t="str">
        <f>+VLOOKUP(FACTURACION[[#This Row],[REFERENCIA]],CODINV,4,FALSE)</f>
        <v>REGULADORES</v>
      </c>
      <c r="N763" s="12" t="str">
        <f>+VLOOKUP(FACTURACION[[#This Row],[REFERENCIA]],CODINV,5,FALSE)</f>
        <v>HONEYWELL</v>
      </c>
      <c r="O763" s="2">
        <v>1</v>
      </c>
      <c r="P763" s="23">
        <v>105000</v>
      </c>
      <c r="Q763" s="24">
        <f>+FACTURACION[[#This Row],[CANTIDAD]]*FACTURACION[[#This Row],[VR UNITARIO]]/1000</f>
        <v>105</v>
      </c>
      <c r="R763" s="3" t="str">
        <f>+VLOOKUP(FACTURACION[[#This Row],[NIT]],TABLACLIENTE,5,FALSE)</f>
        <v>FLORIDABLANCA</v>
      </c>
    </row>
    <row r="764" spans="3:18" s="11" customFormat="1" ht="11.25" customHeight="1">
      <c r="C764" s="13">
        <v>2013</v>
      </c>
      <c r="D764" s="17" t="s">
        <v>702</v>
      </c>
      <c r="E764" s="17">
        <f>MONTH(FACTURACION[[#This Row],[MES]]&amp;1)</f>
        <v>9</v>
      </c>
      <c r="F764" s="223">
        <f>DATE(FACTURACION[[#This Row],[AÑO]],FACTURACION[[#This Row],[Mes numero]],1)</f>
        <v>41518</v>
      </c>
      <c r="G764" s="159">
        <v>9923</v>
      </c>
      <c r="H764" s="20">
        <v>860510723</v>
      </c>
      <c r="I764" s="2" t="str">
        <f>+VLOOKUP(FACTURACION[[#This Row],[NIT]],TABLACLIENTE,2,FALSE)</f>
        <v>SAENA DE COLOMBIA S.A.</v>
      </c>
      <c r="J764" s="2" t="s">
        <v>6</v>
      </c>
      <c r="K764" s="12" t="str">
        <f>+VLOOKUP(FACTURACION[[#This Row],[REFERENCIA]],CODINV,2,FALSE)</f>
        <v>REG.1813C C:3/4" R:6-15" O:1/2</v>
      </c>
      <c r="L764" s="12" t="str">
        <f>IF(VLOOKUP(FACTURACION[[#This Row],[REFERENCIA]],CODINV,3,FALSE)=0,"",VLOOKUP(FACTURACION[[#This Row],[REFERENCIA]],CODINV,3,FALSE))</f>
        <v/>
      </c>
      <c r="M764" s="12" t="str">
        <f>+VLOOKUP(FACTURACION[[#This Row],[REFERENCIA]],CODINV,4,FALSE)</f>
        <v>REGULADORES</v>
      </c>
      <c r="N764" s="12" t="str">
        <f>+VLOOKUP(FACTURACION[[#This Row],[REFERENCIA]],CODINV,5,FALSE)</f>
        <v>HONEYWELL</v>
      </c>
      <c r="O764" s="2">
        <v>4</v>
      </c>
      <c r="P764" s="23">
        <v>90000</v>
      </c>
      <c r="Q764" s="24">
        <f>+FACTURACION[[#This Row],[CANTIDAD]]*FACTURACION[[#This Row],[VR UNITARIO]]/1000</f>
        <v>360</v>
      </c>
      <c r="R764" s="3" t="str">
        <f>+VLOOKUP(FACTURACION[[#This Row],[NIT]],TABLACLIENTE,5,FALSE)</f>
        <v>BOGOTÁ D.C.</v>
      </c>
    </row>
    <row r="765" spans="3:18" s="11" customFormat="1" ht="11.25" customHeight="1">
      <c r="C765" s="13">
        <v>2013</v>
      </c>
      <c r="D765" s="17" t="s">
        <v>702</v>
      </c>
      <c r="E765" s="17">
        <f>MONTH(FACTURACION[[#This Row],[MES]]&amp;1)</f>
        <v>9</v>
      </c>
      <c r="F765" s="223">
        <f>DATE(FACTURACION[[#This Row],[AÑO]],FACTURACION[[#This Row],[Mes numero]],1)</f>
        <v>41518</v>
      </c>
      <c r="G765" s="159">
        <v>9960</v>
      </c>
      <c r="H765" s="25">
        <v>891101577</v>
      </c>
      <c r="I765" s="3" t="str">
        <f>+VLOOKUP(FACTURACION[[#This Row],[NIT]],TABLACLIENTE,2,FALSE)</f>
        <v>ALCANOS DE COLOMBIA S.A. E.S.P</v>
      </c>
      <c r="J765" s="2" t="s">
        <v>5</v>
      </c>
      <c r="K765" s="12" t="str">
        <f>+VLOOKUP(FACTURACION[[#This Row],[REFERENCIA]],CODINV,2,FALSE)</f>
        <v>REG. 1800 CPB2 1 1-4· O: 5/16" R: STD</v>
      </c>
      <c r="L765" s="12" t="str">
        <f>IF(VLOOKUP(FACTURACION[[#This Row],[REFERENCIA]],CODINV,3,FALSE)=0,"",VLOOKUP(FACTURACION[[#This Row],[REFERENCIA]],CODINV,3,FALSE))</f>
        <v/>
      </c>
      <c r="M765" s="12" t="str">
        <f>+VLOOKUP(FACTURACION[[#This Row],[REFERENCIA]],CODINV,4,FALSE)</f>
        <v>REGULADORES</v>
      </c>
      <c r="N765" s="12" t="str">
        <f>+VLOOKUP(FACTURACION[[#This Row],[REFERENCIA]],CODINV,5,FALSE)</f>
        <v>HONEYWELL</v>
      </c>
      <c r="O765" s="2">
        <v>15</v>
      </c>
      <c r="P765" s="23">
        <v>426849</v>
      </c>
      <c r="Q765" s="24">
        <f>+FACTURACION[[#This Row],[CANTIDAD]]*FACTURACION[[#This Row],[VR UNITARIO]]/1000</f>
        <v>6402.7349999999997</v>
      </c>
      <c r="R765" s="3" t="str">
        <f>+VLOOKUP(FACTURACION[[#This Row],[NIT]],TABLACLIENTE,5,FALSE)</f>
        <v>NEIVA</v>
      </c>
    </row>
    <row r="766" spans="3:18" s="11" customFormat="1" ht="11.25" customHeight="1">
      <c r="C766" s="13">
        <v>2013</v>
      </c>
      <c r="D766" s="17" t="s">
        <v>702</v>
      </c>
      <c r="E766" s="17">
        <f>MONTH(FACTURACION[[#This Row],[MES]]&amp;1)</f>
        <v>9</v>
      </c>
      <c r="F766" s="223">
        <f>DATE(FACTURACION[[#This Row],[AÑO]],FACTURACION[[#This Row],[Mes numero]],1)</f>
        <v>41518</v>
      </c>
      <c r="G766" s="159">
        <v>9964</v>
      </c>
      <c r="H766" s="25">
        <v>891101577</v>
      </c>
      <c r="I766" s="3" t="str">
        <f>+VLOOKUP(FACTURACION[[#This Row],[NIT]],TABLACLIENTE,2,FALSE)</f>
        <v>ALCANOS DE COLOMBIA S.A. E.S.P</v>
      </c>
      <c r="J766" s="2" t="s">
        <v>5</v>
      </c>
      <c r="K766" s="12" t="str">
        <f>+VLOOKUP(FACTURACION[[#This Row],[REFERENCIA]],CODINV,2,FALSE)</f>
        <v>REG. 1800 CPB2 1 1-4· O: 5/16" R: STD</v>
      </c>
      <c r="L766" s="12" t="str">
        <f>IF(VLOOKUP(FACTURACION[[#This Row],[REFERENCIA]],CODINV,3,FALSE)=0,"",VLOOKUP(FACTURACION[[#This Row],[REFERENCIA]],CODINV,3,FALSE))</f>
        <v/>
      </c>
      <c r="M766" s="12" t="str">
        <f>+VLOOKUP(FACTURACION[[#This Row],[REFERENCIA]],CODINV,4,FALSE)</f>
        <v>REGULADORES</v>
      </c>
      <c r="N766" s="12" t="str">
        <f>+VLOOKUP(FACTURACION[[#This Row],[REFERENCIA]],CODINV,5,FALSE)</f>
        <v>HONEYWELL</v>
      </c>
      <c r="O766" s="2">
        <v>15</v>
      </c>
      <c r="P766" s="23">
        <v>426220</v>
      </c>
      <c r="Q766" s="24">
        <f>+FACTURACION[[#This Row],[CANTIDAD]]*FACTURACION[[#This Row],[VR UNITARIO]]/1000</f>
        <v>6393.3</v>
      </c>
      <c r="R766" s="3" t="str">
        <f>+VLOOKUP(FACTURACION[[#This Row],[NIT]],TABLACLIENTE,5,FALSE)</f>
        <v>NEIVA</v>
      </c>
    </row>
    <row r="767" spans="3:18" s="11" customFormat="1" ht="11.25" customHeight="1">
      <c r="C767" s="13">
        <v>2013</v>
      </c>
      <c r="D767" s="17" t="s">
        <v>702</v>
      </c>
      <c r="E767" s="17">
        <f>MONTH(FACTURACION[[#This Row],[MES]]&amp;1)</f>
        <v>9</v>
      </c>
      <c r="F767" s="223">
        <f>DATE(FACTURACION[[#This Row],[AÑO]],FACTURACION[[#This Row],[Mes numero]],1)</f>
        <v>41518</v>
      </c>
      <c r="G767" s="159">
        <v>9966</v>
      </c>
      <c r="H767" s="25">
        <v>891101577</v>
      </c>
      <c r="I767" s="3" t="str">
        <f>+VLOOKUP(FACTURACION[[#This Row],[NIT]],TABLACLIENTE,2,FALSE)</f>
        <v>ALCANOS DE COLOMBIA S.A. E.S.P</v>
      </c>
      <c r="J767" s="2" t="s">
        <v>5</v>
      </c>
      <c r="K767" s="12" t="str">
        <f>+VLOOKUP(FACTURACION[[#This Row],[REFERENCIA]],CODINV,2,FALSE)</f>
        <v>REG. 1800 CPB2 1 1-4· O: 5/16" R: STD</v>
      </c>
      <c r="L767" s="12" t="str">
        <f>IF(VLOOKUP(FACTURACION[[#This Row],[REFERENCIA]],CODINV,3,FALSE)=0,"",VLOOKUP(FACTURACION[[#This Row],[REFERENCIA]],CODINV,3,FALSE))</f>
        <v/>
      </c>
      <c r="M767" s="12" t="str">
        <f>+VLOOKUP(FACTURACION[[#This Row],[REFERENCIA]],CODINV,4,FALSE)</f>
        <v>REGULADORES</v>
      </c>
      <c r="N767" s="12" t="str">
        <f>+VLOOKUP(FACTURACION[[#This Row],[REFERENCIA]],CODINV,5,FALSE)</f>
        <v>HONEYWELL</v>
      </c>
      <c r="O767" s="2">
        <v>8</v>
      </c>
      <c r="P767" s="23">
        <v>426220</v>
      </c>
      <c r="Q767" s="24">
        <f>+FACTURACION[[#This Row],[CANTIDAD]]*FACTURACION[[#This Row],[VR UNITARIO]]/1000</f>
        <v>3409.76</v>
      </c>
      <c r="R767" s="3" t="str">
        <f>+VLOOKUP(FACTURACION[[#This Row],[NIT]],TABLACLIENTE,5,FALSE)</f>
        <v>NEIVA</v>
      </c>
    </row>
    <row r="768" spans="3:18" s="11" customFormat="1" ht="11.25" customHeight="1">
      <c r="C768" s="13">
        <v>2013</v>
      </c>
      <c r="D768" s="17" t="s">
        <v>702</v>
      </c>
      <c r="E768" s="17">
        <f>MONTH(FACTURACION[[#This Row],[MES]]&amp;1)</f>
        <v>9</v>
      </c>
      <c r="F768" s="223">
        <f>DATE(FACTURACION[[#This Row],[AÑO]],FACTURACION[[#This Row],[Mes numero]],1)</f>
        <v>41518</v>
      </c>
      <c r="G768" s="159">
        <v>9967</v>
      </c>
      <c r="H768" s="25">
        <v>891101577</v>
      </c>
      <c r="I768" s="3" t="str">
        <f>+VLOOKUP(FACTURACION[[#This Row],[NIT]],TABLACLIENTE,2,FALSE)</f>
        <v>ALCANOS DE COLOMBIA S.A. E.S.P</v>
      </c>
      <c r="J768" s="2" t="s">
        <v>5</v>
      </c>
      <c r="K768" s="12" t="str">
        <f>+VLOOKUP(FACTURACION[[#This Row],[REFERENCIA]],CODINV,2,FALSE)</f>
        <v>REG. 1800 CPB2 1 1-4· O: 5/16" R: STD</v>
      </c>
      <c r="L768" s="12" t="str">
        <f>IF(VLOOKUP(FACTURACION[[#This Row],[REFERENCIA]],CODINV,3,FALSE)=0,"",VLOOKUP(FACTURACION[[#This Row],[REFERENCIA]],CODINV,3,FALSE))</f>
        <v/>
      </c>
      <c r="M768" s="12" t="str">
        <f>+VLOOKUP(FACTURACION[[#This Row],[REFERENCIA]],CODINV,4,FALSE)</f>
        <v>REGULADORES</v>
      </c>
      <c r="N768" s="12" t="str">
        <f>+VLOOKUP(FACTURACION[[#This Row],[REFERENCIA]],CODINV,5,FALSE)</f>
        <v>HONEYWELL</v>
      </c>
      <c r="O768" s="2">
        <v>10</v>
      </c>
      <c r="P768" s="23">
        <v>426220</v>
      </c>
      <c r="Q768" s="24">
        <f>+FACTURACION[[#This Row],[CANTIDAD]]*FACTURACION[[#This Row],[VR UNITARIO]]/1000</f>
        <v>4262.2</v>
      </c>
      <c r="R768" s="3" t="str">
        <f>+VLOOKUP(FACTURACION[[#This Row],[NIT]],TABLACLIENTE,5,FALSE)</f>
        <v>NEIVA</v>
      </c>
    </row>
    <row r="769" spans="3:18" s="11" customFormat="1" ht="11.25" customHeight="1">
      <c r="C769" s="13">
        <v>2013</v>
      </c>
      <c r="D769" s="17" t="s">
        <v>702</v>
      </c>
      <c r="E769" s="17">
        <f>MONTH(FACTURACION[[#This Row],[MES]]&amp;1)</f>
        <v>9</v>
      </c>
      <c r="F769" s="223">
        <f>DATE(FACTURACION[[#This Row],[AÑO]],FACTURACION[[#This Row],[Mes numero]],1)</f>
        <v>41518</v>
      </c>
      <c r="G769" s="159">
        <v>9969</v>
      </c>
      <c r="H769" s="20">
        <v>800202395</v>
      </c>
      <c r="I769" s="2" t="str">
        <f>+VLOOKUP(FACTURACION[[#This Row],[NIT]],TABLACLIENTE,2,FALSE)</f>
        <v>EFIGAS GAS NATURAL S.A. E.S.P. (EFIGAS S.A. E.S.P.)</v>
      </c>
      <c r="J769" s="2" t="s">
        <v>5</v>
      </c>
      <c r="K769" s="12" t="str">
        <f>+VLOOKUP(FACTURACION[[#This Row],[REFERENCIA]],CODINV,2,FALSE)</f>
        <v>REG. 1800 CPB2 1 1-4· O: 5/16" R: STD</v>
      </c>
      <c r="L769" s="12" t="str">
        <f>IF(VLOOKUP(FACTURACION[[#This Row],[REFERENCIA]],CODINV,3,FALSE)=0,"",VLOOKUP(FACTURACION[[#This Row],[REFERENCIA]],CODINV,3,FALSE))</f>
        <v/>
      </c>
      <c r="M769" s="12" t="str">
        <f>+VLOOKUP(FACTURACION[[#This Row],[REFERENCIA]],CODINV,4,FALSE)</f>
        <v>REGULADORES</v>
      </c>
      <c r="N769" s="12" t="str">
        <f>+VLOOKUP(FACTURACION[[#This Row],[REFERENCIA]],CODINV,5,FALSE)</f>
        <v>HONEYWELL</v>
      </c>
      <c r="O769" s="2">
        <v>6</v>
      </c>
      <c r="P769" s="23">
        <v>550416</v>
      </c>
      <c r="Q769" s="24">
        <f>+FACTURACION[[#This Row],[CANTIDAD]]*FACTURACION[[#This Row],[VR UNITARIO]]/1000</f>
        <v>3302.4960000000001</v>
      </c>
      <c r="R769" s="3" t="str">
        <f>+VLOOKUP(FACTURACION[[#This Row],[NIT]],TABLACLIENTE,5,FALSE)</f>
        <v>MANIZALES</v>
      </c>
    </row>
    <row r="770" spans="3:18" s="11" customFormat="1" ht="11.25" customHeight="1">
      <c r="C770" s="13">
        <v>2013</v>
      </c>
      <c r="D770" s="17" t="s">
        <v>702</v>
      </c>
      <c r="E770" s="17">
        <f>MONTH(FACTURACION[[#This Row],[MES]]&amp;1)</f>
        <v>9</v>
      </c>
      <c r="F770" s="223">
        <f>DATE(FACTURACION[[#This Row],[AÑO]],FACTURACION[[#This Row],[Mes numero]],1)</f>
        <v>41518</v>
      </c>
      <c r="G770" s="159">
        <v>9970</v>
      </c>
      <c r="H770" s="20">
        <v>800202395</v>
      </c>
      <c r="I770" s="2" t="str">
        <f>+VLOOKUP(FACTURACION[[#This Row],[NIT]],TABLACLIENTE,2,FALSE)</f>
        <v>EFIGAS GAS NATURAL S.A. E.S.P. (EFIGAS S.A. E.S.P.)</v>
      </c>
      <c r="J770" s="2" t="s">
        <v>5</v>
      </c>
      <c r="K770" s="12" t="str">
        <f>+VLOOKUP(FACTURACION[[#This Row],[REFERENCIA]],CODINV,2,FALSE)</f>
        <v>REG. 1800 CPB2 1 1-4· O: 5/16" R: STD</v>
      </c>
      <c r="L770" s="12" t="str">
        <f>IF(VLOOKUP(FACTURACION[[#This Row],[REFERENCIA]],CODINV,3,FALSE)=0,"",VLOOKUP(FACTURACION[[#This Row],[REFERENCIA]],CODINV,3,FALSE))</f>
        <v/>
      </c>
      <c r="M770" s="12" t="str">
        <f>+VLOOKUP(FACTURACION[[#This Row],[REFERENCIA]],CODINV,4,FALSE)</f>
        <v>REGULADORES</v>
      </c>
      <c r="N770" s="12" t="str">
        <f>+VLOOKUP(FACTURACION[[#This Row],[REFERENCIA]],CODINV,5,FALSE)</f>
        <v>HONEYWELL</v>
      </c>
      <c r="O770" s="2">
        <v>10</v>
      </c>
      <c r="P770" s="23">
        <v>550416</v>
      </c>
      <c r="Q770" s="24">
        <f>+FACTURACION[[#This Row],[CANTIDAD]]*FACTURACION[[#This Row],[VR UNITARIO]]/1000</f>
        <v>5504.16</v>
      </c>
      <c r="R770" s="3" t="str">
        <f>+VLOOKUP(FACTURACION[[#This Row],[NIT]],TABLACLIENTE,5,FALSE)</f>
        <v>MANIZALES</v>
      </c>
    </row>
    <row r="771" spans="3:18" s="11" customFormat="1" ht="11.25" customHeight="1">
      <c r="C771" s="13">
        <v>2013</v>
      </c>
      <c r="D771" s="17" t="s">
        <v>702</v>
      </c>
      <c r="E771" s="17">
        <f>MONTH(FACTURACION[[#This Row],[MES]]&amp;1)</f>
        <v>9</v>
      </c>
      <c r="F771" s="223">
        <f>DATE(FACTURACION[[#This Row],[AÑO]],FACTURACION[[#This Row],[Mes numero]],1)</f>
        <v>41518</v>
      </c>
      <c r="G771" s="159">
        <v>9971</v>
      </c>
      <c r="H771" s="20">
        <v>800202395</v>
      </c>
      <c r="I771" s="2" t="str">
        <f>+VLOOKUP(FACTURACION[[#This Row],[NIT]],TABLACLIENTE,2,FALSE)</f>
        <v>EFIGAS GAS NATURAL S.A. E.S.P. (EFIGAS S.A. E.S.P.)</v>
      </c>
      <c r="J771" s="2" t="s">
        <v>5</v>
      </c>
      <c r="K771" s="12" t="str">
        <f>+VLOOKUP(FACTURACION[[#This Row],[REFERENCIA]],CODINV,2,FALSE)</f>
        <v>REG. 1800 CPB2 1 1-4· O: 5/16" R: STD</v>
      </c>
      <c r="L771" s="12" t="str">
        <f>IF(VLOOKUP(FACTURACION[[#This Row],[REFERENCIA]],CODINV,3,FALSE)=0,"",VLOOKUP(FACTURACION[[#This Row],[REFERENCIA]],CODINV,3,FALSE))</f>
        <v/>
      </c>
      <c r="M771" s="12" t="str">
        <f>+VLOOKUP(FACTURACION[[#This Row],[REFERENCIA]],CODINV,4,FALSE)</f>
        <v>REGULADORES</v>
      </c>
      <c r="N771" s="12" t="str">
        <f>+VLOOKUP(FACTURACION[[#This Row],[REFERENCIA]],CODINV,5,FALSE)</f>
        <v>HONEYWELL</v>
      </c>
      <c r="O771" s="2">
        <v>14</v>
      </c>
      <c r="P771" s="23">
        <v>550416</v>
      </c>
      <c r="Q771" s="24">
        <f>+FACTURACION[[#This Row],[CANTIDAD]]*FACTURACION[[#This Row],[VR UNITARIO]]/1000</f>
        <v>7705.8239999999996</v>
      </c>
      <c r="R771" s="3" t="str">
        <f>+VLOOKUP(FACTURACION[[#This Row],[NIT]],TABLACLIENTE,5,FALSE)</f>
        <v>MANIZALES</v>
      </c>
    </row>
    <row r="772" spans="3:18" s="11" customFormat="1" ht="11.25" customHeight="1">
      <c r="C772" s="13">
        <v>2013</v>
      </c>
      <c r="D772" s="17" t="s">
        <v>702</v>
      </c>
      <c r="E772" s="17">
        <f>MONTH(FACTURACION[[#This Row],[MES]]&amp;1)</f>
        <v>9</v>
      </c>
      <c r="F772" s="223">
        <f>DATE(FACTURACION[[#This Row],[AÑO]],FACTURACION[[#This Row],[Mes numero]],1)</f>
        <v>41518</v>
      </c>
      <c r="G772" s="159">
        <v>9972</v>
      </c>
      <c r="H772" s="20">
        <v>890208316</v>
      </c>
      <c r="I772" s="2" t="str">
        <f>+VLOOKUP(FACTURACION[[#This Row],[NIT]],TABLACLIENTE,2,FALSE)</f>
        <v xml:space="preserve">METROGAS DE COLOMBIA S.A. E.S.P.  (METROGAS S.A. E.S.P)
</v>
      </c>
      <c r="J772" s="2" t="s">
        <v>5</v>
      </c>
      <c r="K772" s="12" t="str">
        <f>+VLOOKUP(FACTURACION[[#This Row],[REFERENCIA]],CODINV,2,FALSE)</f>
        <v>REG. 1800 CPB2 1 1-4· O: 5/16" R: STD</v>
      </c>
      <c r="L772" s="12" t="str">
        <f>IF(VLOOKUP(FACTURACION[[#This Row],[REFERENCIA]],CODINV,3,FALSE)=0,"",VLOOKUP(FACTURACION[[#This Row],[REFERENCIA]],CODINV,3,FALSE))</f>
        <v/>
      </c>
      <c r="M772" s="12" t="str">
        <f>+VLOOKUP(FACTURACION[[#This Row],[REFERENCIA]],CODINV,4,FALSE)</f>
        <v>REGULADORES</v>
      </c>
      <c r="N772" s="12" t="str">
        <f>+VLOOKUP(FACTURACION[[#This Row],[REFERENCIA]],CODINV,5,FALSE)</f>
        <v>HONEYWELL</v>
      </c>
      <c r="O772" s="2">
        <v>2</v>
      </c>
      <c r="P772" s="23">
        <v>523800</v>
      </c>
      <c r="Q772" s="24">
        <f>+FACTURACION[[#This Row],[CANTIDAD]]*FACTURACION[[#This Row],[VR UNITARIO]]/1000</f>
        <v>1047.5999999999999</v>
      </c>
      <c r="R772" s="3" t="str">
        <f>+VLOOKUP(FACTURACION[[#This Row],[NIT]],TABLACLIENTE,5,FALSE)</f>
        <v>FLORIDABLANCA</v>
      </c>
    </row>
    <row r="773" spans="3:18" s="11" customFormat="1" ht="11.25" customHeight="1">
      <c r="C773" s="13">
        <v>2013</v>
      </c>
      <c r="D773" s="17" t="s">
        <v>702</v>
      </c>
      <c r="E773" s="17">
        <f>MONTH(FACTURACION[[#This Row],[MES]]&amp;1)</f>
        <v>9</v>
      </c>
      <c r="F773" s="223">
        <f>DATE(FACTURACION[[#This Row],[AÑO]],FACTURACION[[#This Row],[Mes numero]],1)</f>
        <v>41518</v>
      </c>
      <c r="G773" s="159">
        <v>9953</v>
      </c>
      <c r="H773" s="20">
        <v>890101691</v>
      </c>
      <c r="I773" s="2" t="str">
        <f>+VLOOKUP(FACTURACION[[#This Row],[NIT]],TABLACLIENTE,2,FALSE)</f>
        <v>GASES DEL CARIBE S.A.E.S.P. (GASCARIBE S.A E.S.P.)</v>
      </c>
      <c r="J773" s="2" t="s">
        <v>1245</v>
      </c>
      <c r="K773" s="12" t="str">
        <f>+VLOOKUP(FACTURACION[[#This Row],[REFERENCIA]],CODINV,2,FALSE)</f>
        <v>REG. 1883 CPB2 C: 1 1/4" O: 5/16 R:STD</v>
      </c>
      <c r="L773" s="12" t="str">
        <f>IF(VLOOKUP(FACTURACION[[#This Row],[REFERENCIA]],CODINV,3,FALSE)=0,"",VLOOKUP(FACTURACION[[#This Row],[REFERENCIA]],CODINV,3,FALSE))</f>
        <v/>
      </c>
      <c r="M773" s="12" t="str">
        <f>+VLOOKUP(FACTURACION[[#This Row],[REFERENCIA]],CODINV,4,FALSE)</f>
        <v>REGULADORES</v>
      </c>
      <c r="N773" s="12" t="str">
        <f>+VLOOKUP(FACTURACION[[#This Row],[REFERENCIA]],CODINV,5,FALSE)</f>
        <v>HONEYWELL</v>
      </c>
      <c r="O773" s="2">
        <v>10</v>
      </c>
      <c r="P773" s="23">
        <v>761061</v>
      </c>
      <c r="Q773" s="24">
        <f>+FACTURACION[[#This Row],[CANTIDAD]]*FACTURACION[[#This Row],[VR UNITARIO]]/1000</f>
        <v>7610.61</v>
      </c>
      <c r="R773" s="3" t="str">
        <f>+VLOOKUP(FACTURACION[[#This Row],[NIT]],TABLACLIENTE,5,FALSE)</f>
        <v>BARRANQUILLA</v>
      </c>
    </row>
    <row r="774" spans="3:18" s="11" customFormat="1" ht="11.25" customHeight="1">
      <c r="C774" s="13">
        <v>2013</v>
      </c>
      <c r="D774" s="17" t="s">
        <v>702</v>
      </c>
      <c r="E774" s="17">
        <f>MONTH(FACTURACION[[#This Row],[MES]]&amp;1)</f>
        <v>9</v>
      </c>
      <c r="F774" s="223">
        <f>DATE(FACTURACION[[#This Row],[AÑO]],FACTURACION[[#This Row],[Mes numero]],1)</f>
        <v>41518</v>
      </c>
      <c r="G774" s="159">
        <v>9949</v>
      </c>
      <c r="H774" s="20">
        <v>892115036</v>
      </c>
      <c r="I774" s="2" t="str">
        <f>+VLOOKUP(FACTURACION[[#This Row],[NIT]],TABLACLIENTE,2,FALSE)</f>
        <v>GASES DE LA GUAJIRA S.A. E. S. P. (GASGUAJIRA S.A. E.S.P.)</v>
      </c>
      <c r="J774" s="2" t="s">
        <v>90</v>
      </c>
      <c r="K774" s="12" t="str">
        <f>+VLOOKUP(FACTURACION[[#This Row],[REFERENCIA]],CODINV,2,FALSE)</f>
        <v>REG. 1813B C: 2" R: 14.5-28" O: 7/8"</v>
      </c>
      <c r="L774" s="12" t="str">
        <f>IF(VLOOKUP(FACTURACION[[#This Row],[REFERENCIA]],CODINV,3,FALSE)=0,"",VLOOKUP(FACTURACION[[#This Row],[REFERENCIA]],CODINV,3,FALSE))</f>
        <v/>
      </c>
      <c r="M774" s="12" t="str">
        <f>+VLOOKUP(FACTURACION[[#This Row],[REFERENCIA]],CODINV,4,FALSE)</f>
        <v>REGULADORES</v>
      </c>
      <c r="N774" s="12" t="str">
        <f>+VLOOKUP(FACTURACION[[#This Row],[REFERENCIA]],CODINV,5,FALSE)</f>
        <v>HONEYWELL</v>
      </c>
      <c r="O774" s="2">
        <v>8</v>
      </c>
      <c r="P774" s="23">
        <v>1146135</v>
      </c>
      <c r="Q774" s="24">
        <f>+FACTURACION[[#This Row],[CANTIDAD]]*FACTURACION[[#This Row],[VR UNITARIO]]/1000</f>
        <v>9169.08</v>
      </c>
      <c r="R774" s="3" t="str">
        <f>+VLOOKUP(FACTURACION[[#This Row],[NIT]],TABLACLIENTE,5,FALSE)</f>
        <v>RIOHACHA</v>
      </c>
    </row>
    <row r="775" spans="3:18" s="11" customFormat="1" ht="11.25" customHeight="1">
      <c r="C775" s="13">
        <v>2013</v>
      </c>
      <c r="D775" s="17" t="s">
        <v>702</v>
      </c>
      <c r="E775" s="17">
        <f>MONTH(FACTURACION[[#This Row],[MES]]&amp;1)</f>
        <v>9</v>
      </c>
      <c r="F775" s="223">
        <f>DATE(FACTURACION[[#This Row],[AÑO]],FACTURACION[[#This Row],[Mes numero]],1)</f>
        <v>41518</v>
      </c>
      <c r="G775" s="159">
        <v>9920</v>
      </c>
      <c r="H775" s="20">
        <v>830065383</v>
      </c>
      <c r="I775" s="12" t="str">
        <f>+VLOOKUP(FACTURACION[[#This Row],[NIT]],TABLACLIENTE,2,FALSE)</f>
        <v>ALKENOS LTDA</v>
      </c>
      <c r="J775" s="2" t="s">
        <v>28</v>
      </c>
      <c r="K775" s="12" t="str">
        <f>+VLOOKUP(FACTURACION[[#This Row],[REFERENCIA]],CODINV,2,FALSE)</f>
        <v>REGULADOR SR 113 3/4 R: 7-12 O:1/4</v>
      </c>
      <c r="L775" s="12" t="str">
        <f>IF(VLOOKUP(FACTURACION[[#This Row],[REFERENCIA]],CODINV,3,FALSE)=0,"",VLOOKUP(FACTURACION[[#This Row],[REFERENCIA]],CODINV,3,FALSE))</f>
        <v/>
      </c>
      <c r="M775" s="12" t="str">
        <f>+VLOOKUP(FACTURACION[[#This Row],[REFERENCIA]],CODINV,4,FALSE)</f>
        <v>REGULADORES</v>
      </c>
      <c r="N775" s="12" t="str">
        <f>+VLOOKUP(FACTURACION[[#This Row],[REFERENCIA]],CODINV,5,FALSE)</f>
        <v>HONEYWELL</v>
      </c>
      <c r="O775" s="2">
        <v>1</v>
      </c>
      <c r="P775" s="23">
        <v>95000</v>
      </c>
      <c r="Q775" s="24">
        <f>+FACTURACION[[#This Row],[CANTIDAD]]*FACTURACION[[#This Row],[VR UNITARIO]]/1000</f>
        <v>95</v>
      </c>
      <c r="R775" s="3" t="str">
        <f>+VLOOKUP(FACTURACION[[#This Row],[NIT]],TABLACLIENTE,5,FALSE)</f>
        <v>BOGOTÁ D.C.</v>
      </c>
    </row>
    <row r="776" spans="3:18" s="11" customFormat="1" ht="11.25" customHeight="1">
      <c r="C776" s="13">
        <v>2013</v>
      </c>
      <c r="D776" s="17" t="s">
        <v>702</v>
      </c>
      <c r="E776" s="17">
        <f>MONTH(FACTURACION[[#This Row],[MES]]&amp;1)</f>
        <v>9</v>
      </c>
      <c r="F776" s="223">
        <f>DATE(FACTURACION[[#This Row],[AÑO]],FACTURACION[[#This Row],[Mes numero]],1)</f>
        <v>41518</v>
      </c>
      <c r="G776" s="159">
        <v>9976</v>
      </c>
      <c r="H776" s="20">
        <v>890908643</v>
      </c>
      <c r="I776" s="2" t="str">
        <f>+VLOOKUP(FACTURACION[[#This Row],[NIT]],TABLACLIENTE,2,FALSE)</f>
        <v>GASES DE ANTIOQUIA S.A. E.S.P.  (GAS ANTIOQUIA S.A. E.S.P.)</v>
      </c>
      <c r="J776" s="2" t="s">
        <v>28</v>
      </c>
      <c r="K776" s="12" t="str">
        <f>+VLOOKUP(FACTURACION[[#This Row],[REFERENCIA]],CODINV,2,FALSE)</f>
        <v>REGULADOR SR 113 3/4 R: 7-12 O:1/4</v>
      </c>
      <c r="L776" s="12" t="str">
        <f>IF(VLOOKUP(FACTURACION[[#This Row],[REFERENCIA]],CODINV,3,FALSE)=0,"",VLOOKUP(FACTURACION[[#This Row],[REFERENCIA]],CODINV,3,FALSE))</f>
        <v/>
      </c>
      <c r="M776" s="12" t="str">
        <f>+VLOOKUP(FACTURACION[[#This Row],[REFERENCIA]],CODINV,4,FALSE)</f>
        <v>REGULADORES</v>
      </c>
      <c r="N776" s="12" t="str">
        <f>+VLOOKUP(FACTURACION[[#This Row],[REFERENCIA]],CODINV,5,FALSE)</f>
        <v>HONEYWELL</v>
      </c>
      <c r="O776" s="2">
        <v>6</v>
      </c>
      <c r="P776" s="23">
        <v>95000</v>
      </c>
      <c r="Q776" s="24">
        <f>+FACTURACION[[#This Row],[CANTIDAD]]*FACTURACION[[#This Row],[VR UNITARIO]]/1000</f>
        <v>570</v>
      </c>
      <c r="R776" s="3" t="str">
        <f>+VLOOKUP(FACTURACION[[#This Row],[NIT]],TABLACLIENTE,5,FALSE)</f>
        <v>MEDELLIN</v>
      </c>
    </row>
    <row r="777" spans="3:18" s="11" customFormat="1" ht="11.25" customHeight="1">
      <c r="C777" s="13">
        <v>2013</v>
      </c>
      <c r="D777" s="17" t="s">
        <v>702</v>
      </c>
      <c r="E777" s="17">
        <f>MONTH(FACTURACION[[#This Row],[MES]]&amp;1)</f>
        <v>9</v>
      </c>
      <c r="F777" s="223">
        <f>DATE(FACTURACION[[#This Row],[AÑO]],FACTURACION[[#This Row],[Mes numero]],1)</f>
        <v>41518</v>
      </c>
      <c r="G777" s="159">
        <v>9951</v>
      </c>
      <c r="H777" s="20">
        <v>800167643</v>
      </c>
      <c r="I777" s="2" t="str">
        <f>+VLOOKUP(FACTURACION[[#This Row],[NIT]],TABLACLIENTE,2,FALSE)</f>
        <v>GASES DE OCCIDENTE S.A. E.S.P. (GDO)</v>
      </c>
      <c r="J777" s="2" t="s">
        <v>155</v>
      </c>
      <c r="K777" s="12" t="str">
        <f>+VLOOKUP(FACTURACION[[#This Row],[REFERENCIA]],CODINV,2,FALSE)</f>
        <v>AFV 3" S300 FO</v>
      </c>
      <c r="L777" s="12" t="str">
        <f>IF(VLOOKUP(FACTURACION[[#This Row],[REFERENCIA]],CODINV,3,FALSE)=0,"",VLOOKUP(FACTURACION[[#This Row],[REFERENCIA]],CODINV,3,FALSE))</f>
        <v/>
      </c>
      <c r="M777" s="12" t="str">
        <f>+VLOOKUP(FACTURACION[[#This Row],[REFERENCIA]],CODINV,4,FALSE)</f>
        <v>REGULADORES</v>
      </c>
      <c r="N777" s="12" t="str">
        <f>+VLOOKUP(FACTURACION[[#This Row],[REFERENCIA]],CODINV,5,FALSE)</f>
        <v>HONEYWELL</v>
      </c>
      <c r="O777" s="2">
        <v>2</v>
      </c>
      <c r="P777" s="23">
        <v>2606069</v>
      </c>
      <c r="Q777" s="24">
        <f>+FACTURACION[[#This Row],[CANTIDAD]]*FACTURACION[[#This Row],[VR UNITARIO]]/1000</f>
        <v>5212.1379999999999</v>
      </c>
      <c r="R777" s="3" t="str">
        <f>+VLOOKUP(FACTURACION[[#This Row],[NIT]],TABLACLIENTE,5,FALSE)</f>
        <v>CALI</v>
      </c>
    </row>
    <row r="778" spans="3:18" s="11" customFormat="1" ht="11.25" customHeight="1">
      <c r="C778" s="13">
        <v>2013</v>
      </c>
      <c r="D778" s="17" t="s">
        <v>702</v>
      </c>
      <c r="E778" s="17">
        <f>MONTH(FACTURACION[[#This Row],[MES]]&amp;1)</f>
        <v>9</v>
      </c>
      <c r="F778" s="223">
        <f>DATE(FACTURACION[[#This Row],[AÑO]],FACTURACION[[#This Row],[Mes numero]],1)</f>
        <v>41518</v>
      </c>
      <c r="G778" s="159">
        <v>9957</v>
      </c>
      <c r="H778" s="25">
        <v>891101577</v>
      </c>
      <c r="I778" s="3" t="str">
        <f>+VLOOKUP(FACTURACION[[#This Row],[NIT]],TABLACLIENTE,2,FALSE)</f>
        <v>ALCANOS DE COLOMBIA S.A. E.S.P</v>
      </c>
      <c r="J778" s="2" t="s">
        <v>24</v>
      </c>
      <c r="K778" s="12" t="str">
        <f>+VLOOKUP(FACTURACION[[#This Row],[REFERENCIA]],CODINV,2,FALSE)</f>
        <v>AFV 2" S300 F.O Y CL INS ZSC100</v>
      </c>
      <c r="L778" s="12" t="str">
        <f>IF(VLOOKUP(FACTURACION[[#This Row],[REFERENCIA]],CODINV,3,FALSE)=0,"",VLOOKUP(FACTURACION[[#This Row],[REFERENCIA]],CODINV,3,FALSE))</f>
        <v/>
      </c>
      <c r="M778" s="12" t="str">
        <f>+VLOOKUP(FACTURACION[[#This Row],[REFERENCIA]],CODINV,4,FALSE)</f>
        <v>REGULADORES</v>
      </c>
      <c r="N778" s="12" t="str">
        <f>+VLOOKUP(FACTURACION[[#This Row],[REFERENCIA]],CODINV,5,FALSE)</f>
        <v>HONEYWELL</v>
      </c>
      <c r="O778" s="2">
        <v>8</v>
      </c>
      <c r="P778" s="23">
        <v>3316021</v>
      </c>
      <c r="Q778" s="24">
        <f>+FACTURACION[[#This Row],[CANTIDAD]]*FACTURACION[[#This Row],[VR UNITARIO]]/1000</f>
        <v>26528.168000000001</v>
      </c>
      <c r="R778" s="3" t="str">
        <f>+VLOOKUP(FACTURACION[[#This Row],[NIT]],TABLACLIENTE,5,FALSE)</f>
        <v>NEIVA</v>
      </c>
    </row>
    <row r="779" spans="3:18" s="11" customFormat="1" ht="11.25" customHeight="1">
      <c r="C779" s="13">
        <v>2013</v>
      </c>
      <c r="D779" s="17" t="s">
        <v>702</v>
      </c>
      <c r="E779" s="17">
        <f>MONTH(FACTURACION[[#This Row],[MES]]&amp;1)</f>
        <v>9</v>
      </c>
      <c r="F779" s="223">
        <f>DATE(FACTURACION[[#This Row],[AÑO]],FACTURACION[[#This Row],[Mes numero]],1)</f>
        <v>41518</v>
      </c>
      <c r="G779" s="159">
        <v>9968</v>
      </c>
      <c r="H779" s="20">
        <v>800202395</v>
      </c>
      <c r="I779" s="2" t="str">
        <f>+VLOOKUP(FACTURACION[[#This Row],[NIT]],TABLACLIENTE,2,FALSE)</f>
        <v>EFIGAS GAS NATURAL S.A. E.S.P. (EFIGAS S.A. E.S.P.)</v>
      </c>
      <c r="J779" s="2" t="s">
        <v>24</v>
      </c>
      <c r="K779" s="12" t="str">
        <f>+VLOOKUP(FACTURACION[[#This Row],[REFERENCIA]],CODINV,2,FALSE)</f>
        <v>AFV 2" S300 F.O Y CL INS ZSC100</v>
      </c>
      <c r="L779" s="12" t="str">
        <f>IF(VLOOKUP(FACTURACION[[#This Row],[REFERENCIA]],CODINV,3,FALSE)=0,"",VLOOKUP(FACTURACION[[#This Row],[REFERENCIA]],CODINV,3,FALSE))</f>
        <v/>
      </c>
      <c r="M779" s="12" t="str">
        <f>+VLOOKUP(FACTURACION[[#This Row],[REFERENCIA]],CODINV,4,FALSE)</f>
        <v>REGULADORES</v>
      </c>
      <c r="N779" s="12" t="str">
        <f>+VLOOKUP(FACTURACION[[#This Row],[REFERENCIA]],CODINV,5,FALSE)</f>
        <v>HONEYWELL</v>
      </c>
      <c r="O779" s="2">
        <v>8</v>
      </c>
      <c r="P779" s="23">
        <v>3311136</v>
      </c>
      <c r="Q779" s="24">
        <f>+FACTURACION[[#This Row],[CANTIDAD]]*FACTURACION[[#This Row],[VR UNITARIO]]/1000</f>
        <v>26489.088</v>
      </c>
      <c r="R779" s="3" t="str">
        <f>+VLOOKUP(FACTURACION[[#This Row],[NIT]],TABLACLIENTE,5,FALSE)</f>
        <v>MANIZALES</v>
      </c>
    </row>
    <row r="780" spans="3:18" s="11" customFormat="1" ht="11.25" customHeight="1">
      <c r="C780" s="13">
        <v>2013</v>
      </c>
      <c r="D780" s="17" t="s">
        <v>702</v>
      </c>
      <c r="E780" s="17">
        <f>MONTH(FACTURACION[[#This Row],[MES]]&amp;1)</f>
        <v>9</v>
      </c>
      <c r="F780" s="223">
        <f>DATE(FACTURACION[[#This Row],[AÑO]],FACTURACION[[#This Row],[Mes numero]],1)</f>
        <v>41518</v>
      </c>
      <c r="G780" s="159">
        <v>9952</v>
      </c>
      <c r="H780" s="20">
        <v>890101691</v>
      </c>
      <c r="I780" s="2" t="str">
        <f>+VLOOKUP(FACTURACION[[#This Row],[NIT]],TABLACLIENTE,2,FALSE)</f>
        <v>GASES DEL CARIBE S.A.E.S.P. (GASCARIBE S.A E.S.P.)</v>
      </c>
      <c r="J780" s="2" t="s">
        <v>24</v>
      </c>
      <c r="K780" s="12" t="str">
        <f>+VLOOKUP(FACTURACION[[#This Row],[REFERENCIA]],CODINV,2,FALSE)</f>
        <v>AFV 2" S300 F.O Y CL INS ZSC100</v>
      </c>
      <c r="L780" s="12" t="str">
        <f>IF(VLOOKUP(FACTURACION[[#This Row],[REFERENCIA]],CODINV,3,FALSE)=0,"",VLOOKUP(FACTURACION[[#This Row],[REFERENCIA]],CODINV,3,FALSE))</f>
        <v/>
      </c>
      <c r="M780" s="12" t="str">
        <f>+VLOOKUP(FACTURACION[[#This Row],[REFERENCIA]],CODINV,4,FALSE)</f>
        <v>REGULADORES</v>
      </c>
      <c r="N780" s="12" t="str">
        <f>+VLOOKUP(FACTURACION[[#This Row],[REFERENCIA]],CODINV,5,FALSE)</f>
        <v>HONEYWELL</v>
      </c>
      <c r="O780" s="2">
        <v>2</v>
      </c>
      <c r="P780" s="23">
        <v>3321063</v>
      </c>
      <c r="Q780" s="24">
        <f>+FACTURACION[[#This Row],[CANTIDAD]]*FACTURACION[[#This Row],[VR UNITARIO]]/1000</f>
        <v>6642.1260000000002</v>
      </c>
      <c r="R780" s="3" t="str">
        <f>+VLOOKUP(FACTURACION[[#This Row],[NIT]],TABLACLIENTE,5,FALSE)</f>
        <v>BARRANQUILLA</v>
      </c>
    </row>
    <row r="781" spans="3:18" s="11" customFormat="1" ht="11.25" customHeight="1">
      <c r="C781" s="13">
        <v>2013</v>
      </c>
      <c r="D781" s="17" t="s">
        <v>702</v>
      </c>
      <c r="E781" s="17">
        <f>MONTH(FACTURACION[[#This Row],[MES]]&amp;1)</f>
        <v>9</v>
      </c>
      <c r="F781" s="223">
        <f>DATE(FACTURACION[[#This Row],[AÑO]],FACTURACION[[#This Row],[Mes numero]],1)</f>
        <v>41518</v>
      </c>
      <c r="G781" s="159">
        <v>9948</v>
      </c>
      <c r="H781" s="20">
        <v>892115036</v>
      </c>
      <c r="I781" s="2" t="str">
        <f>+VLOOKUP(FACTURACION[[#This Row],[NIT]],TABLACLIENTE,2,FALSE)</f>
        <v>GASES DE LA GUAJIRA S.A. E. S. P. (GASGUAJIRA S.A. E.S.P.)</v>
      </c>
      <c r="J781" s="2" t="s">
        <v>714</v>
      </c>
      <c r="K781" s="12" t="str">
        <f>+VLOOKUP(FACTURACION[[#This Row],[REFERENCIA]],CODINV,2,FALSE)</f>
        <v>PILOTO ZSC 100</v>
      </c>
      <c r="L781" s="12" t="str">
        <f>IF(VLOOKUP(FACTURACION[[#This Row],[REFERENCIA]],CODINV,3,FALSE)=0,"",VLOOKUP(FACTURACION[[#This Row],[REFERENCIA]],CODINV,3,FALSE))</f>
        <v>RRAC102A1A1A1</v>
      </c>
      <c r="M781" s="12" t="str">
        <f>+VLOOKUP(FACTURACION[[#This Row],[REFERENCIA]],CODINV,4,FALSE)</f>
        <v>REGULADORES</v>
      </c>
      <c r="N781" s="12" t="str">
        <f>+VLOOKUP(FACTURACION[[#This Row],[REFERENCIA]],CODINV,5,FALSE)</f>
        <v>HONEYWELL</v>
      </c>
      <c r="O781" s="2">
        <v>1</v>
      </c>
      <c r="P781" s="23">
        <v>1151407</v>
      </c>
      <c r="Q781" s="24">
        <f>+FACTURACION[[#This Row],[CANTIDAD]]*FACTURACION[[#This Row],[VR UNITARIO]]/1000</f>
        <v>1151.4069999999999</v>
      </c>
      <c r="R781" s="3" t="str">
        <f>+VLOOKUP(FACTURACION[[#This Row],[NIT]],TABLACLIENTE,5,FALSE)</f>
        <v>RIOHACHA</v>
      </c>
    </row>
    <row r="782" spans="3:18" s="11" customFormat="1" ht="11.25" customHeight="1">
      <c r="C782" s="13">
        <v>2013</v>
      </c>
      <c r="D782" s="17" t="s">
        <v>702</v>
      </c>
      <c r="E782" s="17">
        <f>MONTH(FACTURACION[[#This Row],[MES]]&amp;1)</f>
        <v>9</v>
      </c>
      <c r="F782" s="223">
        <f>DATE(FACTURACION[[#This Row],[AÑO]],FACTURACION[[#This Row],[Mes numero]],1)</f>
        <v>41518</v>
      </c>
      <c r="G782" s="159">
        <v>9950</v>
      </c>
      <c r="H782" s="20">
        <v>800167643</v>
      </c>
      <c r="I782" s="2" t="str">
        <f>+VLOOKUP(FACTURACION[[#This Row],[NIT]],TABLACLIENTE,2,FALSE)</f>
        <v>GASES DE OCCIDENTE S.A. E.S.P. (GDO)</v>
      </c>
      <c r="J782" s="2" t="s">
        <v>714</v>
      </c>
      <c r="K782" s="12" t="str">
        <f>+VLOOKUP(FACTURACION[[#This Row],[REFERENCIA]],CODINV,2,FALSE)</f>
        <v>PILOTO ZSC 100</v>
      </c>
      <c r="L782" s="12" t="str">
        <f>IF(VLOOKUP(FACTURACION[[#This Row],[REFERENCIA]],CODINV,3,FALSE)=0,"",VLOOKUP(FACTURACION[[#This Row],[REFERENCIA]],CODINV,3,FALSE))</f>
        <v>RRAC102A1A1A1</v>
      </c>
      <c r="M782" s="12" t="str">
        <f>+VLOOKUP(FACTURACION[[#This Row],[REFERENCIA]],CODINV,4,FALSE)</f>
        <v>REGULADORES</v>
      </c>
      <c r="N782" s="12" t="str">
        <f>+VLOOKUP(FACTURACION[[#This Row],[REFERENCIA]],CODINV,5,FALSE)</f>
        <v>HONEYWELL</v>
      </c>
      <c r="O782" s="2">
        <v>1</v>
      </c>
      <c r="P782" s="23">
        <v>1121463</v>
      </c>
      <c r="Q782" s="24">
        <f>+FACTURACION[[#This Row],[CANTIDAD]]*FACTURACION[[#This Row],[VR UNITARIO]]/1000</f>
        <v>1121.463</v>
      </c>
      <c r="R782" s="3" t="str">
        <f>+VLOOKUP(FACTURACION[[#This Row],[NIT]],TABLACLIENTE,5,FALSE)</f>
        <v>CALI</v>
      </c>
    </row>
    <row r="783" spans="3:18" s="11" customFormat="1" ht="11.25" customHeight="1">
      <c r="C783" s="13">
        <v>2013</v>
      </c>
      <c r="D783" s="17" t="s">
        <v>702</v>
      </c>
      <c r="E783" s="17">
        <f>MONTH(FACTURACION[[#This Row],[MES]]&amp;1)</f>
        <v>9</v>
      </c>
      <c r="F783" s="223">
        <f>DATE(FACTURACION[[#This Row],[AÑO]],FACTURACION[[#This Row],[Mes numero]],1)</f>
        <v>41518</v>
      </c>
      <c r="G783" s="159">
        <v>9951</v>
      </c>
      <c r="H783" s="20">
        <v>800167643</v>
      </c>
      <c r="I783" s="2" t="str">
        <f>+VLOOKUP(FACTURACION[[#This Row],[NIT]],TABLACLIENTE,2,FALSE)</f>
        <v>GASES DE OCCIDENTE S.A. E.S.P. (GDO)</v>
      </c>
      <c r="J783" s="2" t="s">
        <v>714</v>
      </c>
      <c r="K783" s="12" t="str">
        <f>+VLOOKUP(FACTURACION[[#This Row],[REFERENCIA]],CODINV,2,FALSE)</f>
        <v>PILOTO ZSC 100</v>
      </c>
      <c r="L783" s="12" t="str">
        <f>IF(VLOOKUP(FACTURACION[[#This Row],[REFERENCIA]],CODINV,3,FALSE)=0,"",VLOOKUP(FACTURACION[[#This Row],[REFERENCIA]],CODINV,3,FALSE))</f>
        <v>RRAC102A1A1A1</v>
      </c>
      <c r="M783" s="12" t="str">
        <f>+VLOOKUP(FACTURACION[[#This Row],[REFERENCIA]],CODINV,4,FALSE)</f>
        <v>REGULADORES</v>
      </c>
      <c r="N783" s="12" t="str">
        <f>+VLOOKUP(FACTURACION[[#This Row],[REFERENCIA]],CODINV,5,FALSE)</f>
        <v>HONEYWELL</v>
      </c>
      <c r="O783" s="2">
        <v>6</v>
      </c>
      <c r="P783" s="23">
        <v>1002338</v>
      </c>
      <c r="Q783" s="24">
        <f>+FACTURACION[[#This Row],[CANTIDAD]]*FACTURACION[[#This Row],[VR UNITARIO]]/1000</f>
        <v>6014.0280000000002</v>
      </c>
      <c r="R783" s="3" t="str">
        <f>+VLOOKUP(FACTURACION[[#This Row],[NIT]],TABLACLIENTE,5,FALSE)</f>
        <v>CALI</v>
      </c>
    </row>
    <row r="784" spans="3:18" s="11" customFormat="1" ht="11.25" customHeight="1">
      <c r="C784" s="13">
        <v>2013</v>
      </c>
      <c r="D784" s="17" t="s">
        <v>702</v>
      </c>
      <c r="E784" s="17">
        <f>MONTH(FACTURACION[[#This Row],[MES]]&amp;1)</f>
        <v>9</v>
      </c>
      <c r="F784" s="223">
        <f>DATE(FACTURACION[[#This Row],[AÑO]],FACTURACION[[#This Row],[Mes numero]],1)</f>
        <v>41518</v>
      </c>
      <c r="G784" s="159">
        <v>9950</v>
      </c>
      <c r="H784" s="20">
        <v>800167643</v>
      </c>
      <c r="I784" s="2" t="str">
        <f>+VLOOKUP(FACTURACION[[#This Row],[NIT]],TABLACLIENTE,2,FALSE)</f>
        <v>GASES DE OCCIDENTE S.A. E.S.P. (GDO)</v>
      </c>
      <c r="J784" s="2" t="s">
        <v>715</v>
      </c>
      <c r="K784" s="12" t="str">
        <f>+VLOOKUP(FACTURACION[[#This Row],[REFERENCIA]],CODINV,2,FALSE)</f>
        <v>PILOTO ZSC 150</v>
      </c>
      <c r="L784" s="12" t="str">
        <f>IF(VLOOKUP(FACTURACION[[#This Row],[REFERENCIA]],CODINV,3,FALSE)=0,"",VLOOKUP(FACTURACION[[#This Row],[REFERENCIA]],CODINV,3,FALSE))</f>
        <v>RRAD102A1A1A1</v>
      </c>
      <c r="M784" s="12" t="str">
        <f>+VLOOKUP(FACTURACION[[#This Row],[REFERENCIA]],CODINV,4,FALSE)</f>
        <v>REGULADORES</v>
      </c>
      <c r="N784" s="12" t="str">
        <f>+VLOOKUP(FACTURACION[[#This Row],[REFERENCIA]],CODINV,5,FALSE)</f>
        <v>HONEYWELL</v>
      </c>
      <c r="O784" s="2">
        <v>1</v>
      </c>
      <c r="P784" s="23">
        <v>1163005</v>
      </c>
      <c r="Q784" s="24">
        <f>+FACTURACION[[#This Row],[CANTIDAD]]*FACTURACION[[#This Row],[VR UNITARIO]]/1000</f>
        <v>1163.0050000000001</v>
      </c>
      <c r="R784" s="3" t="str">
        <f>+VLOOKUP(FACTURACION[[#This Row],[NIT]],TABLACLIENTE,5,FALSE)</f>
        <v>CALI</v>
      </c>
    </row>
    <row r="785" spans="3:18" s="11" customFormat="1" ht="11.25" customHeight="1">
      <c r="C785" s="13">
        <v>2013</v>
      </c>
      <c r="D785" s="17" t="s">
        <v>702</v>
      </c>
      <c r="E785" s="17">
        <f>MONTH(FACTURACION[[#This Row],[MES]]&amp;1)</f>
        <v>9</v>
      </c>
      <c r="F785" s="223">
        <f>DATE(FACTURACION[[#This Row],[AÑO]],FACTURACION[[#This Row],[Mes numero]],1)</f>
        <v>41518</v>
      </c>
      <c r="G785" s="159">
        <v>9948</v>
      </c>
      <c r="H785" s="20">
        <v>892115036</v>
      </c>
      <c r="I785" s="2" t="str">
        <f>+VLOOKUP(FACTURACION[[#This Row],[NIT]],TABLACLIENTE,2,FALSE)</f>
        <v>GASES DE LA GUAJIRA S.A. E. S. P. (GASGUAJIRA S.A. E.S.P.)</v>
      </c>
      <c r="J785" s="2" t="s">
        <v>244</v>
      </c>
      <c r="K785" s="12" t="str">
        <f>+VLOOKUP(FACTURACION[[#This Row],[REFERENCIA]],CODINV,2,FALSE)</f>
        <v>PILOTO ZSC 320-100</v>
      </c>
      <c r="L785" s="12" t="str">
        <f>IF(VLOOKUP(FACTURACION[[#This Row],[REFERENCIA]],CODINV,3,FALSE)=0,"",VLOOKUP(FACTURACION[[#This Row],[REFERENCIA]],CODINV,3,FALSE))</f>
        <v>RRAE103A1A1A1</v>
      </c>
      <c r="M785" s="12" t="str">
        <f>+VLOOKUP(FACTURACION[[#This Row],[REFERENCIA]],CODINV,4,FALSE)</f>
        <v>REGULADORES</v>
      </c>
      <c r="N785" s="12" t="str">
        <f>+VLOOKUP(FACTURACION[[#This Row],[REFERENCIA]],CODINV,5,FALSE)</f>
        <v>HONEYWELL</v>
      </c>
      <c r="O785" s="2">
        <v>1</v>
      </c>
      <c r="P785" s="23">
        <v>1367283</v>
      </c>
      <c r="Q785" s="24">
        <f>+FACTURACION[[#This Row],[CANTIDAD]]*FACTURACION[[#This Row],[VR UNITARIO]]/1000</f>
        <v>1367.2829999999999</v>
      </c>
      <c r="R785" s="3" t="str">
        <f>+VLOOKUP(FACTURACION[[#This Row],[NIT]],TABLACLIENTE,5,FALSE)</f>
        <v>RIOHACHA</v>
      </c>
    </row>
    <row r="786" spans="3:18" s="11" customFormat="1" ht="11.25" customHeight="1">
      <c r="C786" s="13">
        <v>2013</v>
      </c>
      <c r="D786" s="17" t="s">
        <v>702</v>
      </c>
      <c r="E786" s="17">
        <f>MONTH(FACTURACION[[#This Row],[MES]]&amp;1)</f>
        <v>9</v>
      </c>
      <c r="F786" s="223">
        <f>DATE(FACTURACION[[#This Row],[AÑO]],FACTURACION[[#This Row],[Mes numero]],1)</f>
        <v>41518</v>
      </c>
      <c r="G786" s="159">
        <v>9930</v>
      </c>
      <c r="H786" s="20">
        <v>800202395</v>
      </c>
      <c r="I786" s="2" t="str">
        <f>+VLOOKUP(FACTURACION[[#This Row],[NIT]],TABLACLIENTE,2,FALSE)</f>
        <v>EFIGAS GAS NATURAL S.A. E.S.P. (EFIGAS S.A. E.S.P.)</v>
      </c>
      <c r="J786" s="2" t="s">
        <v>532</v>
      </c>
      <c r="K786" s="12" t="str">
        <f>+VLOOKUP(FACTURACION[[#This Row],[REFERENCIA]],CODINV,2,FALSE)</f>
        <v>ODOMETRO 5.5 M</v>
      </c>
      <c r="L786" s="12" t="str">
        <f>IF(VLOOKUP(FACTURACION[[#This Row],[REFERENCIA]],CODINV,3,FALSE)=0,"",VLOOKUP(FACTURACION[[#This Row],[REFERENCIA]],CODINV,3,FALSE))</f>
        <v>52994G217</v>
      </c>
      <c r="M786" s="12" t="str">
        <f>+VLOOKUP(FACTURACION[[#This Row],[REFERENCIA]],CODINV,4,FALSE)</f>
        <v>REPUESTOS Y ACCESORIOS</v>
      </c>
      <c r="N786" s="12" t="str">
        <f>+VLOOKUP(FACTURACION[[#This Row],[REFERENCIA]],CODINV,5,FALSE)</f>
        <v>HONEYWELL</v>
      </c>
      <c r="O786" s="2">
        <v>1</v>
      </c>
      <c r="P786" s="23">
        <v>671835</v>
      </c>
      <c r="Q786" s="24">
        <f>+FACTURACION[[#This Row],[CANTIDAD]]*FACTURACION[[#This Row],[VR UNITARIO]]/1000</f>
        <v>671.83500000000004</v>
      </c>
      <c r="R786" s="3" t="str">
        <f>+VLOOKUP(FACTURACION[[#This Row],[NIT]],TABLACLIENTE,5,FALSE)</f>
        <v>MANIZALES</v>
      </c>
    </row>
    <row r="787" spans="3:18" s="11" customFormat="1" ht="11.25" customHeight="1">
      <c r="C787" s="13">
        <v>2013</v>
      </c>
      <c r="D787" s="17" t="s">
        <v>702</v>
      </c>
      <c r="E787" s="17">
        <f>MONTH(FACTURACION[[#This Row],[MES]]&amp;1)</f>
        <v>9</v>
      </c>
      <c r="F787" s="223">
        <f>DATE(FACTURACION[[#This Row],[AÑO]],FACTURACION[[#This Row],[Mes numero]],1)</f>
        <v>41518</v>
      </c>
      <c r="G787" s="159">
        <v>9947</v>
      </c>
      <c r="H787" s="25">
        <v>800232654</v>
      </c>
      <c r="I787" s="12" t="str">
        <f>+VLOOKUP(FACTURACION[[#This Row],[NIT]],TABLACLIENTE,2,FALSE)</f>
        <v>GASODUCTO DEL TOLIMA S.A. ESP</v>
      </c>
      <c r="J787" s="2" t="s">
        <v>538</v>
      </c>
      <c r="K787" s="12" t="str">
        <f>+VLOOKUP(FACTURACION[[#This Row],[REFERENCIA]],CODINV,2,FALSE)</f>
        <v>GEAR &amp; HUB 42 DRIVE</v>
      </c>
      <c r="L787" s="12" t="str">
        <f>IF(VLOOKUP(FACTURACION[[#This Row],[REFERENCIA]],CODINV,3,FALSE)=0,"",VLOOKUP(FACTURACION[[#This Row],[REFERENCIA]],CODINV,3,FALSE))</f>
        <v>43354G055</v>
      </c>
      <c r="M787" s="12" t="str">
        <f>+VLOOKUP(FACTURACION[[#This Row],[REFERENCIA]],CODINV,4,FALSE)</f>
        <v>REPUESTOS Y ACCESORIOS</v>
      </c>
      <c r="N787" s="12" t="str">
        <f>+VLOOKUP(FACTURACION[[#This Row],[REFERENCIA]],CODINV,5,FALSE)</f>
        <v>HONEYWELL</v>
      </c>
      <c r="O787" s="2">
        <v>1</v>
      </c>
      <c r="P787" s="23">
        <v>268384</v>
      </c>
      <c r="Q787" s="24">
        <f>+FACTURACION[[#This Row],[CANTIDAD]]*FACTURACION[[#This Row],[VR UNITARIO]]/1000</f>
        <v>268.38400000000001</v>
      </c>
      <c r="R787" s="3" t="str">
        <f>+VLOOKUP(FACTURACION[[#This Row],[NIT]],TABLACLIENTE,5,FALSE)</f>
        <v>IBAGUE</v>
      </c>
    </row>
    <row r="788" spans="3:18" s="11" customFormat="1" ht="11.25" customHeight="1">
      <c r="C788" s="13">
        <v>2013</v>
      </c>
      <c r="D788" s="17" t="s">
        <v>702</v>
      </c>
      <c r="E788" s="17">
        <f>MONTH(FACTURACION[[#This Row],[MES]]&amp;1)</f>
        <v>9</v>
      </c>
      <c r="F788" s="223">
        <f>DATE(FACTURACION[[#This Row],[AÑO]],FACTURACION[[#This Row],[Mes numero]],1)</f>
        <v>41518</v>
      </c>
      <c r="G788" s="159">
        <v>9959</v>
      </c>
      <c r="H788" s="25">
        <v>891101577</v>
      </c>
      <c r="I788" s="3" t="str">
        <f>+VLOOKUP(FACTURACION[[#This Row],[NIT]],TABLACLIENTE,2,FALSE)</f>
        <v>ALCANOS DE COLOMBIA S.A. E.S.P</v>
      </c>
      <c r="J788" s="2" t="s">
        <v>970</v>
      </c>
      <c r="K788" s="12" t="str">
        <f>+VLOOKUP(FACTURACION[[#This Row],[REFERENCIA]],CODINV,2,FALSE)</f>
        <v>GEAR &amp; HUB 47 DRIVE</v>
      </c>
      <c r="L788" s="12" t="str">
        <f>IF(VLOOKUP(FACTURACION[[#This Row],[REFERENCIA]],CODINV,3,FALSE)=0,"",VLOOKUP(FACTURACION[[#This Row],[REFERENCIA]],CODINV,3,FALSE))</f>
        <v>43354G060</v>
      </c>
      <c r="M788" s="12" t="str">
        <f>+VLOOKUP(FACTURACION[[#This Row],[REFERENCIA]],CODINV,4,FALSE)</f>
        <v>REPUESTOS Y ACCESORIOS</v>
      </c>
      <c r="N788" s="12" t="str">
        <f>+VLOOKUP(FACTURACION[[#This Row],[REFERENCIA]],CODINV,5,FALSE)</f>
        <v>HONEYWELL</v>
      </c>
      <c r="O788" s="2">
        <v>1</v>
      </c>
      <c r="P788" s="23">
        <v>199068</v>
      </c>
      <c r="Q788" s="24">
        <f>+FACTURACION[[#This Row],[CANTIDAD]]*FACTURACION[[#This Row],[VR UNITARIO]]/1000</f>
        <v>199.06800000000001</v>
      </c>
      <c r="R788" s="3" t="str">
        <f>+VLOOKUP(FACTURACION[[#This Row],[NIT]],TABLACLIENTE,5,FALSE)</f>
        <v>NEIVA</v>
      </c>
    </row>
    <row r="789" spans="3:18" s="11" customFormat="1" ht="11.25" customHeight="1">
      <c r="C789" s="13">
        <v>2013</v>
      </c>
      <c r="D789" s="17" t="s">
        <v>702</v>
      </c>
      <c r="E789" s="17">
        <f>MONTH(FACTURACION[[#This Row],[MES]]&amp;1)</f>
        <v>9</v>
      </c>
      <c r="F789" s="223">
        <f>DATE(FACTURACION[[#This Row],[AÑO]],FACTURACION[[#This Row],[Mes numero]],1)</f>
        <v>41518</v>
      </c>
      <c r="G789" s="159">
        <v>9947</v>
      </c>
      <c r="H789" s="25">
        <v>800232654</v>
      </c>
      <c r="I789" s="12" t="str">
        <f>+VLOOKUP(FACTURACION[[#This Row],[NIT]],TABLACLIENTE,2,FALSE)</f>
        <v>GASODUCTO DEL TOLIMA S.A. ESP</v>
      </c>
      <c r="J789" s="2" t="s">
        <v>542</v>
      </c>
      <c r="K789" s="12" t="str">
        <f>+VLOOKUP(FACTURACION[[#This Row],[REFERENCIA]],CODINV,2,FALSE)</f>
        <v>GEAR &amp; HUB 57 DRIVE</v>
      </c>
      <c r="L789" s="12" t="str">
        <f>IF(VLOOKUP(FACTURACION[[#This Row],[REFERENCIA]],CODINV,3,FALSE)=0,"",VLOOKUP(FACTURACION[[#This Row],[REFERENCIA]],CODINV,3,FALSE))</f>
        <v>43354G061</v>
      </c>
      <c r="M789" s="12" t="str">
        <f>+VLOOKUP(FACTURACION[[#This Row],[REFERENCIA]],CODINV,4,FALSE)</f>
        <v>REPUESTOS Y ACCESORIOS</v>
      </c>
      <c r="N789" s="12" t="str">
        <f>+VLOOKUP(FACTURACION[[#This Row],[REFERENCIA]],CODINV,5,FALSE)</f>
        <v>HONEYWELL</v>
      </c>
      <c r="O789" s="2">
        <v>1</v>
      </c>
      <c r="P789" s="23">
        <v>191703</v>
      </c>
      <c r="Q789" s="24">
        <f>+FACTURACION[[#This Row],[CANTIDAD]]*FACTURACION[[#This Row],[VR UNITARIO]]/1000</f>
        <v>191.703</v>
      </c>
      <c r="R789" s="3" t="str">
        <f>+VLOOKUP(FACTURACION[[#This Row],[NIT]],TABLACLIENTE,5,FALSE)</f>
        <v>IBAGUE</v>
      </c>
    </row>
    <row r="790" spans="3:18" s="11" customFormat="1" ht="11.25" customHeight="1">
      <c r="C790" s="13">
        <v>2013</v>
      </c>
      <c r="D790" s="17" t="s">
        <v>702</v>
      </c>
      <c r="E790" s="17">
        <f>MONTH(FACTURACION[[#This Row],[MES]]&amp;1)</f>
        <v>9</v>
      </c>
      <c r="F790" s="223">
        <f>DATE(FACTURACION[[#This Row],[AÑO]],FACTURACION[[#This Row],[Mes numero]],1)</f>
        <v>41518</v>
      </c>
      <c r="G790" s="159">
        <v>9947</v>
      </c>
      <c r="H790" s="25">
        <v>800232654</v>
      </c>
      <c r="I790" s="12" t="str">
        <f>+VLOOKUP(FACTURACION[[#This Row],[NIT]],TABLACLIENTE,2,FALSE)</f>
        <v>GASODUCTO DEL TOLIMA S.A. ESP</v>
      </c>
      <c r="J790" s="2" t="s">
        <v>544</v>
      </c>
      <c r="K790" s="12" t="str">
        <f>+VLOOKUP(FACTURACION[[#This Row],[REFERENCIA]],CODINV,2,FALSE)</f>
        <v>GEAR &amp; HUB 58 DRIVE</v>
      </c>
      <c r="L790" s="12" t="str">
        <f>IF(VLOOKUP(FACTURACION[[#This Row],[REFERENCIA]],CODINV,3,FALSE)=0,"",VLOOKUP(FACTURACION[[#This Row],[REFERENCIA]],CODINV,3,FALSE))</f>
        <v>43354G062</v>
      </c>
      <c r="M790" s="12" t="str">
        <f>+VLOOKUP(FACTURACION[[#This Row],[REFERENCIA]],CODINV,4,FALSE)</f>
        <v>REPUESTOS Y ACCESORIOS</v>
      </c>
      <c r="N790" s="12" t="str">
        <f>+VLOOKUP(FACTURACION[[#This Row],[REFERENCIA]],CODINV,5,FALSE)</f>
        <v>HONEYWELL</v>
      </c>
      <c r="O790" s="2">
        <v>1</v>
      </c>
      <c r="P790" s="23">
        <v>306725</v>
      </c>
      <c r="Q790" s="24">
        <f>+FACTURACION[[#This Row],[CANTIDAD]]*FACTURACION[[#This Row],[VR UNITARIO]]/1000</f>
        <v>306.72500000000002</v>
      </c>
      <c r="R790" s="3" t="str">
        <f>+VLOOKUP(FACTURACION[[#This Row],[NIT]],TABLACLIENTE,5,FALSE)</f>
        <v>IBAGUE</v>
      </c>
    </row>
    <row r="791" spans="3:18" s="11" customFormat="1" ht="11.25" customHeight="1">
      <c r="C791" s="13">
        <v>2013</v>
      </c>
      <c r="D791" s="17" t="s">
        <v>702</v>
      </c>
      <c r="E791" s="17">
        <f>MONTH(FACTURACION[[#This Row],[MES]]&amp;1)</f>
        <v>9</v>
      </c>
      <c r="F791" s="223">
        <f>DATE(FACTURACION[[#This Row],[AÑO]],FACTURACION[[#This Row],[Mes numero]],1)</f>
        <v>41518</v>
      </c>
      <c r="G791" s="159">
        <v>9959</v>
      </c>
      <c r="H791" s="25">
        <v>891101577</v>
      </c>
      <c r="I791" s="3" t="str">
        <f>+VLOOKUP(FACTURACION[[#This Row],[NIT]],TABLACLIENTE,2,FALSE)</f>
        <v>ALCANOS DE COLOMBIA S.A. E.S.P</v>
      </c>
      <c r="J791" s="2" t="s">
        <v>246</v>
      </c>
      <c r="K791" s="12" t="str">
        <f>+VLOOKUP(FACTURACION[[#This Row],[REFERENCIA]],CODINV,2,FALSE)</f>
        <v>GEAR &amp; HUB 61 DRIVE</v>
      </c>
      <c r="L791" s="12" t="str">
        <f>IF(VLOOKUP(FACTURACION[[#This Row],[REFERENCIA]],CODINV,3,FALSE)=0,"",VLOOKUP(FACTURACION[[#This Row],[REFERENCIA]],CODINV,3,FALSE))</f>
        <v>43354G098</v>
      </c>
      <c r="M791" s="12" t="str">
        <f>+VLOOKUP(FACTURACION[[#This Row],[REFERENCIA]],CODINV,4,FALSE)</f>
        <v>REPUESTOS Y ACCESORIOS</v>
      </c>
      <c r="N791" s="12" t="str">
        <f>+VLOOKUP(FACTURACION[[#This Row],[REFERENCIA]],CODINV,5,FALSE)</f>
        <v>HONEYWELL</v>
      </c>
      <c r="O791" s="2">
        <v>1</v>
      </c>
      <c r="P791" s="23">
        <v>124418</v>
      </c>
      <c r="Q791" s="24">
        <f>+FACTURACION[[#This Row],[CANTIDAD]]*FACTURACION[[#This Row],[VR UNITARIO]]/1000</f>
        <v>124.41800000000001</v>
      </c>
      <c r="R791" s="3" t="str">
        <f>+VLOOKUP(FACTURACION[[#This Row],[NIT]],TABLACLIENTE,5,FALSE)</f>
        <v>NEIVA</v>
      </c>
    </row>
    <row r="792" spans="3:18" s="11" customFormat="1" ht="11.25" customHeight="1">
      <c r="C792" s="13">
        <v>2013</v>
      </c>
      <c r="D792" s="17" t="s">
        <v>702</v>
      </c>
      <c r="E792" s="17">
        <f>MONTH(FACTURACION[[#This Row],[MES]]&amp;1)</f>
        <v>9</v>
      </c>
      <c r="F792" s="223">
        <f>DATE(FACTURACION[[#This Row],[AÑO]],FACTURACION[[#This Row],[Mes numero]],1)</f>
        <v>41518</v>
      </c>
      <c r="G792" s="159">
        <v>9947</v>
      </c>
      <c r="H792" s="25">
        <v>800232654</v>
      </c>
      <c r="I792" s="12" t="str">
        <f>+VLOOKUP(FACTURACION[[#This Row],[NIT]],TABLACLIENTE,2,FALSE)</f>
        <v>GASODUCTO DEL TOLIMA S.A. ESP</v>
      </c>
      <c r="J792" s="2" t="s">
        <v>772</v>
      </c>
      <c r="K792" s="12" t="str">
        <f>+VLOOKUP(FACTURACION[[#This Row],[REFERENCIA]],CODINV,2,FALSE)</f>
        <v>GEAR HUB 62T DRIVEN</v>
      </c>
      <c r="L792" s="12" t="str">
        <f>IF(VLOOKUP(FACTURACION[[#This Row],[REFERENCIA]],CODINV,3,FALSE)=0,"",VLOOKUP(FACTURACION[[#This Row],[REFERENCIA]],CODINV,3,FALSE))</f>
        <v>43354G099</v>
      </c>
      <c r="M792" s="12" t="str">
        <f>+VLOOKUP(FACTURACION[[#This Row],[REFERENCIA]],CODINV,4,FALSE)</f>
        <v>REPUESTOS Y ACCESORIOS</v>
      </c>
      <c r="N792" s="12" t="str">
        <f>+VLOOKUP(FACTURACION[[#This Row],[REFERENCIA]],CODINV,5,FALSE)</f>
        <v>HONEYWELL</v>
      </c>
      <c r="O792" s="2">
        <v>1</v>
      </c>
      <c r="P792" s="23">
        <v>306725</v>
      </c>
      <c r="Q792" s="24">
        <f>+FACTURACION[[#This Row],[CANTIDAD]]*FACTURACION[[#This Row],[VR UNITARIO]]/1000</f>
        <v>306.72500000000002</v>
      </c>
      <c r="R792" s="3" t="str">
        <f>+VLOOKUP(FACTURACION[[#This Row],[NIT]],TABLACLIENTE,5,FALSE)</f>
        <v>IBAGUE</v>
      </c>
    </row>
    <row r="793" spans="3:18" s="11" customFormat="1" ht="11.25" customHeight="1">
      <c r="C793" s="13">
        <v>2013</v>
      </c>
      <c r="D793" s="17" t="s">
        <v>702</v>
      </c>
      <c r="E793" s="17">
        <f>MONTH(FACTURACION[[#This Row],[MES]]&amp;1)</f>
        <v>9</v>
      </c>
      <c r="F793" s="223">
        <f>DATE(FACTURACION[[#This Row],[AÑO]],FACTURACION[[#This Row],[Mes numero]],1)</f>
        <v>41518</v>
      </c>
      <c r="G793" s="159">
        <v>9948</v>
      </c>
      <c r="H793" s="20">
        <v>892115036</v>
      </c>
      <c r="I793" s="2" t="str">
        <f>+VLOOKUP(FACTURACION[[#This Row],[NIT]],TABLACLIENTE,2,FALSE)</f>
        <v>GASES DE LA GUAJIRA S.A. E. S. P. (GASGUAJIRA S.A. E.S.P.)</v>
      </c>
      <c r="J793" s="2" t="s">
        <v>277</v>
      </c>
      <c r="K793" s="12" t="str">
        <f>+VLOOKUP(FACTURACION[[#This Row],[REFERENCIA]],CODINV,2,FALSE)</f>
        <v>ORIFICIO 3/32"</v>
      </c>
      <c r="L793" s="12" t="str">
        <f>IF(VLOOKUP(FACTURACION[[#This Row],[REFERENCIA]],CODINV,3,FALSE)=0,"",VLOOKUP(FACTURACION[[#This Row],[REFERENCIA]],CODINV,3,FALSE))</f>
        <v>70033P001</v>
      </c>
      <c r="M793" s="12" t="str">
        <f>+VLOOKUP(FACTURACION[[#This Row],[REFERENCIA]],CODINV,4,FALSE)</f>
        <v>REPUESTOS Y ACCESORIOS</v>
      </c>
      <c r="N793" s="12" t="str">
        <f>+VLOOKUP(FACTURACION[[#This Row],[REFERENCIA]],CODINV,5,FALSE)</f>
        <v>HONEYWELL</v>
      </c>
      <c r="O793" s="2">
        <v>20</v>
      </c>
      <c r="P793" s="23">
        <v>21586</v>
      </c>
      <c r="Q793" s="24">
        <f>+FACTURACION[[#This Row],[CANTIDAD]]*FACTURACION[[#This Row],[VR UNITARIO]]/1000</f>
        <v>431.72</v>
      </c>
      <c r="R793" s="3" t="str">
        <f>+VLOOKUP(FACTURACION[[#This Row],[NIT]],TABLACLIENTE,5,FALSE)</f>
        <v>RIOHACHA</v>
      </c>
    </row>
    <row r="794" spans="3:18" s="11" customFormat="1" ht="11.25" customHeight="1">
      <c r="C794" s="13">
        <v>2013</v>
      </c>
      <c r="D794" s="17" t="s">
        <v>702</v>
      </c>
      <c r="E794" s="17">
        <f>MONTH(FACTURACION[[#This Row],[MES]]&amp;1)</f>
        <v>9</v>
      </c>
      <c r="F794" s="223">
        <f>DATE(FACTURACION[[#This Row],[AÑO]],FACTURACION[[#This Row],[Mes numero]],1)</f>
        <v>41518</v>
      </c>
      <c r="G794" s="159">
        <v>9958</v>
      </c>
      <c r="H794" s="25">
        <v>891101577</v>
      </c>
      <c r="I794" s="3" t="str">
        <f>+VLOOKUP(FACTURACION[[#This Row],[NIT]],TABLACLIENTE,2,FALSE)</f>
        <v>ALCANOS DE COLOMBIA S.A. E.S.P</v>
      </c>
      <c r="J794" s="2" t="s">
        <v>132</v>
      </c>
      <c r="K794" s="12" t="str">
        <f>+VLOOKUP(FACTURACION[[#This Row],[REFERENCIA]],CODINV,2,FALSE)</f>
        <v>KIT REPARACION BUNA N 80</v>
      </c>
      <c r="L794" s="12" t="str">
        <f>IF(VLOOKUP(FACTURACION[[#This Row],[REFERENCIA]],CODINV,3,FALSE)=0,"",VLOOKUP(FACTURACION[[#This Row],[REFERENCIA]],CODINV,3,FALSE))</f>
        <v>73914K010</v>
      </c>
      <c r="M794" s="12" t="str">
        <f>+VLOOKUP(FACTURACION[[#This Row],[REFERENCIA]],CODINV,4,FALSE)</f>
        <v>REPUESTOS Y ACCESORIOS</v>
      </c>
      <c r="N794" s="12" t="str">
        <f>+VLOOKUP(FACTURACION[[#This Row],[REFERENCIA]],CODINV,5,FALSE)</f>
        <v>HONEYWELL</v>
      </c>
      <c r="O794" s="2">
        <v>26</v>
      </c>
      <c r="P794" s="23">
        <v>74612</v>
      </c>
      <c r="Q794" s="24">
        <f>+FACTURACION[[#This Row],[CANTIDAD]]*FACTURACION[[#This Row],[VR UNITARIO]]/1000</f>
        <v>1939.912</v>
      </c>
      <c r="R794" s="3" t="str">
        <f>+VLOOKUP(FACTURACION[[#This Row],[NIT]],TABLACLIENTE,5,FALSE)</f>
        <v>NEIVA</v>
      </c>
    </row>
    <row r="795" spans="3:18" s="11" customFormat="1" ht="11.25" customHeight="1">
      <c r="C795" s="13">
        <v>2013</v>
      </c>
      <c r="D795" s="17" t="s">
        <v>702</v>
      </c>
      <c r="E795" s="17">
        <f>MONTH(FACTURACION[[#This Row],[MES]]&amp;1)</f>
        <v>9</v>
      </c>
      <c r="F795" s="223">
        <f>DATE(FACTURACION[[#This Row],[AÑO]],FACTURACION[[#This Row],[Mes numero]],1)</f>
        <v>41518</v>
      </c>
      <c r="G795" s="159">
        <v>9961</v>
      </c>
      <c r="H795" s="25">
        <v>891101577</v>
      </c>
      <c r="I795" s="3" t="str">
        <f>+VLOOKUP(FACTURACION[[#This Row],[NIT]],TABLACLIENTE,2,FALSE)</f>
        <v>ALCANOS DE COLOMBIA S.A. E.S.P</v>
      </c>
      <c r="J795" s="2" t="s">
        <v>132</v>
      </c>
      <c r="K795" s="12" t="str">
        <f>+VLOOKUP(FACTURACION[[#This Row],[REFERENCIA]],CODINV,2,FALSE)</f>
        <v>KIT REPARACION BUNA N 80</v>
      </c>
      <c r="L795" s="12" t="str">
        <f>IF(VLOOKUP(FACTURACION[[#This Row],[REFERENCIA]],CODINV,3,FALSE)=0,"",VLOOKUP(FACTURACION[[#This Row],[REFERENCIA]],CODINV,3,FALSE))</f>
        <v>73914K010</v>
      </c>
      <c r="M795" s="12" t="str">
        <f>+VLOOKUP(FACTURACION[[#This Row],[REFERENCIA]],CODINV,4,FALSE)</f>
        <v>REPUESTOS Y ACCESORIOS</v>
      </c>
      <c r="N795" s="12" t="str">
        <f>+VLOOKUP(FACTURACION[[#This Row],[REFERENCIA]],CODINV,5,FALSE)</f>
        <v>HONEYWELL</v>
      </c>
      <c r="O795" s="2">
        <v>35</v>
      </c>
      <c r="P795" s="23">
        <v>56715</v>
      </c>
      <c r="Q795" s="24">
        <f>+FACTURACION[[#This Row],[CANTIDAD]]*FACTURACION[[#This Row],[VR UNITARIO]]/1000</f>
        <v>1985.0250000000001</v>
      </c>
      <c r="R795" s="3" t="str">
        <f>+VLOOKUP(FACTURACION[[#This Row],[NIT]],TABLACLIENTE,5,FALSE)</f>
        <v>NEIVA</v>
      </c>
    </row>
    <row r="796" spans="3:18" s="11" customFormat="1" ht="11.25" customHeight="1">
      <c r="C796" s="13">
        <v>2013</v>
      </c>
      <c r="D796" s="17" t="s">
        <v>702</v>
      </c>
      <c r="E796" s="17">
        <f>MONTH(FACTURACION[[#This Row],[MES]]&amp;1)</f>
        <v>9</v>
      </c>
      <c r="F796" s="223">
        <f>DATE(FACTURACION[[#This Row],[AÑO]],FACTURACION[[#This Row],[Mes numero]],1)</f>
        <v>41518</v>
      </c>
      <c r="G796" s="159">
        <v>9965</v>
      </c>
      <c r="H796" s="25">
        <v>891101577</v>
      </c>
      <c r="I796" s="3" t="str">
        <f>+VLOOKUP(FACTURACION[[#This Row],[NIT]],TABLACLIENTE,2,FALSE)</f>
        <v>ALCANOS DE COLOMBIA S.A. E.S.P</v>
      </c>
      <c r="J796" s="2" t="s">
        <v>132</v>
      </c>
      <c r="K796" s="12" t="str">
        <f>+VLOOKUP(FACTURACION[[#This Row],[REFERENCIA]],CODINV,2,FALSE)</f>
        <v>KIT REPARACION BUNA N 80</v>
      </c>
      <c r="L796" s="12" t="str">
        <f>IF(VLOOKUP(FACTURACION[[#This Row],[REFERENCIA]],CODINV,3,FALSE)=0,"",VLOOKUP(FACTURACION[[#This Row],[REFERENCIA]],CODINV,3,FALSE))</f>
        <v>73914K010</v>
      </c>
      <c r="M796" s="12" t="str">
        <f>+VLOOKUP(FACTURACION[[#This Row],[REFERENCIA]],CODINV,4,FALSE)</f>
        <v>REPUESTOS Y ACCESORIOS</v>
      </c>
      <c r="N796" s="12" t="str">
        <f>+VLOOKUP(FACTURACION[[#This Row],[REFERENCIA]],CODINV,5,FALSE)</f>
        <v>HONEYWELL</v>
      </c>
      <c r="O796" s="2">
        <v>12</v>
      </c>
      <c r="P796" s="23">
        <v>56632</v>
      </c>
      <c r="Q796" s="24">
        <f>+FACTURACION[[#This Row],[CANTIDAD]]*FACTURACION[[#This Row],[VR UNITARIO]]/1000</f>
        <v>679.58399999999995</v>
      </c>
      <c r="R796" s="3" t="str">
        <f>+VLOOKUP(FACTURACION[[#This Row],[NIT]],TABLACLIENTE,5,FALSE)</f>
        <v>NEIVA</v>
      </c>
    </row>
    <row r="797" spans="3:18" s="11" customFormat="1" ht="11.25" customHeight="1">
      <c r="C797" s="13">
        <v>2013</v>
      </c>
      <c r="D797" s="17" t="s">
        <v>702</v>
      </c>
      <c r="E797" s="17">
        <f>MONTH(FACTURACION[[#This Row],[MES]]&amp;1)</f>
        <v>9</v>
      </c>
      <c r="F797" s="223">
        <f>DATE(FACTURACION[[#This Row],[AÑO]],FACTURACION[[#This Row],[Mes numero]],1)</f>
        <v>41518</v>
      </c>
      <c r="G797" s="159">
        <v>9951</v>
      </c>
      <c r="H797" s="20">
        <v>800167643</v>
      </c>
      <c r="I797" s="2" t="str">
        <f>+VLOOKUP(FACTURACION[[#This Row],[NIT]],TABLACLIENTE,2,FALSE)</f>
        <v>GASES DE OCCIDENTE S.A. E.S.P. (GDO)</v>
      </c>
      <c r="J797" s="2" t="s">
        <v>132</v>
      </c>
      <c r="K797" s="12" t="str">
        <f>+VLOOKUP(FACTURACION[[#This Row],[REFERENCIA]],CODINV,2,FALSE)</f>
        <v>KIT REPARACION BUNA N 80</v>
      </c>
      <c r="L797" s="12" t="str">
        <f>IF(VLOOKUP(FACTURACION[[#This Row],[REFERENCIA]],CODINV,3,FALSE)=0,"",VLOOKUP(FACTURACION[[#This Row],[REFERENCIA]],CODINV,3,FALSE))</f>
        <v>73914K010</v>
      </c>
      <c r="M797" s="12" t="str">
        <f>+VLOOKUP(FACTURACION[[#This Row],[REFERENCIA]],CODINV,4,FALSE)</f>
        <v>REPUESTOS Y ACCESORIOS</v>
      </c>
      <c r="N797" s="12" t="str">
        <f>+VLOOKUP(FACTURACION[[#This Row],[REFERENCIA]],CODINV,5,FALSE)</f>
        <v>HONEYWELL</v>
      </c>
      <c r="O797" s="2">
        <v>120</v>
      </c>
      <c r="P797" s="23">
        <v>55824</v>
      </c>
      <c r="Q797" s="24">
        <f>+FACTURACION[[#This Row],[CANTIDAD]]*FACTURACION[[#This Row],[VR UNITARIO]]/1000</f>
        <v>6698.88</v>
      </c>
      <c r="R797" s="3" t="str">
        <f>+VLOOKUP(FACTURACION[[#This Row],[NIT]],TABLACLIENTE,5,FALSE)</f>
        <v>CALI</v>
      </c>
    </row>
    <row r="798" spans="3:18" s="11" customFormat="1" ht="11.25" customHeight="1">
      <c r="C798" s="13">
        <v>2013</v>
      </c>
      <c r="D798" s="17" t="s">
        <v>702</v>
      </c>
      <c r="E798" s="17">
        <f>MONTH(FACTURACION[[#This Row],[MES]]&amp;1)</f>
        <v>9</v>
      </c>
      <c r="F798" s="223">
        <f>DATE(FACTURACION[[#This Row],[AÑO]],FACTURACION[[#This Row],[Mes numero]],1)</f>
        <v>41518</v>
      </c>
      <c r="G798" s="159">
        <v>9948</v>
      </c>
      <c r="H798" s="20">
        <v>892115036</v>
      </c>
      <c r="I798" s="2" t="str">
        <f>+VLOOKUP(FACTURACION[[#This Row],[NIT]],TABLACLIENTE,2,FALSE)</f>
        <v>GASES DE LA GUAJIRA S.A. E. S. P. (GASGUAJIRA S.A. E.S.P.)</v>
      </c>
      <c r="J798" s="2" t="s">
        <v>188</v>
      </c>
      <c r="K798" s="12" t="str">
        <f>+VLOOKUP(FACTURACION[[#This Row],[REFERENCIA]],CODINV,2,FALSE)</f>
        <v>SEAT DISC BUNA 90</v>
      </c>
      <c r="L798" s="12" t="str">
        <f>IF(VLOOKUP(FACTURACION[[#This Row],[REFERENCIA]],CODINV,3,FALSE)=0,"",VLOOKUP(FACTURACION[[#This Row],[REFERENCIA]],CODINV,3,FALSE))</f>
        <v>70041P003</v>
      </c>
      <c r="M798" s="12" t="str">
        <f>+VLOOKUP(FACTURACION[[#This Row],[REFERENCIA]],CODINV,4,FALSE)</f>
        <v>REPUESTOS Y ACCESORIOS</v>
      </c>
      <c r="N798" s="12" t="str">
        <f>+VLOOKUP(FACTURACION[[#This Row],[REFERENCIA]],CODINV,5,FALSE)</f>
        <v>HONEYWELL</v>
      </c>
      <c r="O798" s="2">
        <v>20</v>
      </c>
      <c r="P798" s="23">
        <v>21586</v>
      </c>
      <c r="Q798" s="24">
        <f>+FACTURACION[[#This Row],[CANTIDAD]]*FACTURACION[[#This Row],[VR UNITARIO]]/1000</f>
        <v>431.72</v>
      </c>
      <c r="R798" s="3" t="str">
        <f>+VLOOKUP(FACTURACION[[#This Row],[NIT]],TABLACLIENTE,5,FALSE)</f>
        <v>RIOHACHA</v>
      </c>
    </row>
    <row r="799" spans="3:18" s="11" customFormat="1" ht="11.25" customHeight="1">
      <c r="C799" s="13">
        <v>2013</v>
      </c>
      <c r="D799" s="17" t="s">
        <v>702</v>
      </c>
      <c r="E799" s="17">
        <f>MONTH(FACTURACION[[#This Row],[MES]]&amp;1)</f>
        <v>9</v>
      </c>
      <c r="F799" s="223">
        <f>DATE(FACTURACION[[#This Row],[AÑO]],FACTURACION[[#This Row],[Mes numero]],1)</f>
        <v>41518</v>
      </c>
      <c r="G799" s="159">
        <v>9948</v>
      </c>
      <c r="H799" s="20">
        <v>892115036</v>
      </c>
      <c r="I799" s="2" t="str">
        <f>+VLOOKUP(FACTURACION[[#This Row],[NIT]],TABLACLIENTE,2,FALSE)</f>
        <v>GASES DE LA GUAJIRA S.A. E. S. P. (GASGUAJIRA S.A. E.S.P.)</v>
      </c>
      <c r="J799" s="2" t="s">
        <v>588</v>
      </c>
      <c r="K799" s="12" t="str">
        <f>+VLOOKUP(FACTURACION[[#This Row],[REFERENCIA]],CODINV,2,FALSE)</f>
        <v>DIAFRAGMA PILOTO ZSC VITON</v>
      </c>
      <c r="L799" s="12" t="str">
        <f>IF(VLOOKUP(FACTURACION[[#This Row],[REFERENCIA]],CODINV,3,FALSE)=0,"",VLOOKUP(FACTURACION[[#This Row],[REFERENCIA]],CODINV,3,FALSE))</f>
        <v>70170P042</v>
      </c>
      <c r="M799" s="12" t="str">
        <f>+VLOOKUP(FACTURACION[[#This Row],[REFERENCIA]],CODINV,4,FALSE)</f>
        <v>REPUESTOS Y ACCESORIOS</v>
      </c>
      <c r="N799" s="12" t="str">
        <f>+VLOOKUP(FACTURACION[[#This Row],[REFERENCIA]],CODINV,5,FALSE)</f>
        <v>HONEYWELL</v>
      </c>
      <c r="O799" s="2">
        <v>40</v>
      </c>
      <c r="P799" s="23">
        <v>161912</v>
      </c>
      <c r="Q799" s="24">
        <f>+FACTURACION[[#This Row],[CANTIDAD]]*FACTURACION[[#This Row],[VR UNITARIO]]/1000</f>
        <v>6476.48</v>
      </c>
      <c r="R799" s="3" t="str">
        <f>+VLOOKUP(FACTURACION[[#This Row],[NIT]],TABLACLIENTE,5,FALSE)</f>
        <v>RIOHACHA</v>
      </c>
    </row>
    <row r="800" spans="3:18" s="11" customFormat="1" ht="11.25" customHeight="1">
      <c r="C800" s="13">
        <v>2013</v>
      </c>
      <c r="D800" s="17" t="s">
        <v>702</v>
      </c>
      <c r="E800" s="17">
        <f>MONTH(FACTURACION[[#This Row],[MES]]&amp;1)</f>
        <v>9</v>
      </c>
      <c r="F800" s="223">
        <f>DATE(FACTURACION[[#This Row],[AÑO]],FACTURACION[[#This Row],[Mes numero]],1)</f>
        <v>41518</v>
      </c>
      <c r="G800" s="159">
        <v>9961</v>
      </c>
      <c r="H800" s="25">
        <v>891101577</v>
      </c>
      <c r="I800" s="3" t="str">
        <f>+VLOOKUP(FACTURACION[[#This Row],[NIT]],TABLACLIENTE,2,FALSE)</f>
        <v>ALCANOS DE COLOMBIA S.A. E.S.P</v>
      </c>
      <c r="J800" s="2" t="s">
        <v>61</v>
      </c>
      <c r="K800" s="12" t="str">
        <f>+VLOOKUP(FACTURACION[[#This Row],[REFERENCIA]],CODINV,2,FALSE)</f>
        <v>MANGA 2" S300 H7</v>
      </c>
      <c r="L800" s="12" t="str">
        <f>IF(VLOOKUP(FACTURACION[[#This Row],[REFERENCIA]],CODINV,3,FALSE)=0,"",VLOOKUP(FACTURACION[[#This Row],[REFERENCIA]],CODINV,3,FALSE))</f>
        <v>73404P002</v>
      </c>
      <c r="M800" s="12" t="str">
        <f>+VLOOKUP(FACTURACION[[#This Row],[REFERENCIA]],CODINV,4,FALSE)</f>
        <v>MANGAS</v>
      </c>
      <c r="N800" s="12" t="str">
        <f>+VLOOKUP(FACTURACION[[#This Row],[REFERENCIA]],CODINV,5,FALSE)</f>
        <v>HONEYWELL</v>
      </c>
      <c r="O800" s="2">
        <v>9</v>
      </c>
      <c r="P800" s="23">
        <v>293569</v>
      </c>
      <c r="Q800" s="24">
        <f>+FACTURACION[[#This Row],[CANTIDAD]]*FACTURACION[[#This Row],[VR UNITARIO]]/1000</f>
        <v>2642.1210000000001</v>
      </c>
      <c r="R800" s="3" t="str">
        <f>+VLOOKUP(FACTURACION[[#This Row],[NIT]],TABLACLIENTE,5,FALSE)</f>
        <v>NEIVA</v>
      </c>
    </row>
    <row r="801" spans="3:18" s="11" customFormat="1" ht="11.25" customHeight="1">
      <c r="C801" s="13">
        <v>2013</v>
      </c>
      <c r="D801" s="17" t="s">
        <v>702</v>
      </c>
      <c r="E801" s="17">
        <f>MONTH(FACTURACION[[#This Row],[MES]]&amp;1)</f>
        <v>9</v>
      </c>
      <c r="F801" s="223">
        <f>DATE(FACTURACION[[#This Row],[AÑO]],FACTURACION[[#This Row],[Mes numero]],1)</f>
        <v>41518</v>
      </c>
      <c r="G801" s="159">
        <v>9965</v>
      </c>
      <c r="H801" s="25">
        <v>891101577</v>
      </c>
      <c r="I801" s="3" t="str">
        <f>+VLOOKUP(FACTURACION[[#This Row],[NIT]],TABLACLIENTE,2,FALSE)</f>
        <v>ALCANOS DE COLOMBIA S.A. E.S.P</v>
      </c>
      <c r="J801" s="2" t="s">
        <v>61</v>
      </c>
      <c r="K801" s="12" t="str">
        <f>+VLOOKUP(FACTURACION[[#This Row],[REFERENCIA]],CODINV,2,FALSE)</f>
        <v>MANGA 2" S300 H7</v>
      </c>
      <c r="L801" s="12" t="str">
        <f>IF(VLOOKUP(FACTURACION[[#This Row],[REFERENCIA]],CODINV,3,FALSE)=0,"",VLOOKUP(FACTURACION[[#This Row],[REFERENCIA]],CODINV,3,FALSE))</f>
        <v>73404P002</v>
      </c>
      <c r="M801" s="12" t="str">
        <f>+VLOOKUP(FACTURACION[[#This Row],[REFERENCIA]],CODINV,4,FALSE)</f>
        <v>MANGAS</v>
      </c>
      <c r="N801" s="12" t="str">
        <f>+VLOOKUP(FACTURACION[[#This Row],[REFERENCIA]],CODINV,5,FALSE)</f>
        <v>HONEYWELL</v>
      </c>
      <c r="O801" s="2">
        <v>6</v>
      </c>
      <c r="P801" s="23">
        <v>293136</v>
      </c>
      <c r="Q801" s="24">
        <f>+FACTURACION[[#This Row],[CANTIDAD]]*FACTURACION[[#This Row],[VR UNITARIO]]/1000</f>
        <v>1758.816</v>
      </c>
      <c r="R801" s="3" t="str">
        <f>+VLOOKUP(FACTURACION[[#This Row],[NIT]],TABLACLIENTE,5,FALSE)</f>
        <v>NEIVA</v>
      </c>
    </row>
    <row r="802" spans="3:18" s="11" customFormat="1" ht="11.25" customHeight="1">
      <c r="C802" s="13">
        <v>2013</v>
      </c>
      <c r="D802" s="17" t="s">
        <v>702</v>
      </c>
      <c r="E802" s="17">
        <f>MONTH(FACTURACION[[#This Row],[MES]]&amp;1)</f>
        <v>9</v>
      </c>
      <c r="F802" s="223">
        <f>DATE(FACTURACION[[#This Row],[AÑO]],FACTURACION[[#This Row],[Mes numero]],1)</f>
        <v>41518</v>
      </c>
      <c r="G802" s="159">
        <v>9948</v>
      </c>
      <c r="H802" s="20">
        <v>892115036</v>
      </c>
      <c r="I802" s="2" t="str">
        <f>+VLOOKUP(FACTURACION[[#This Row],[NIT]],TABLACLIENTE,2,FALSE)</f>
        <v>GASES DE LA GUAJIRA S.A. E. S. P. (GASGUAJIRA S.A. E.S.P.)</v>
      </c>
      <c r="J802" s="2" t="s">
        <v>566</v>
      </c>
      <c r="K802" s="12" t="str">
        <f>+VLOOKUP(FACTURACION[[#This Row],[REFERENCIA]],CODINV,2,FALSE)</f>
        <v>MANGA 2" S300 V7</v>
      </c>
      <c r="L802" s="12" t="str">
        <f>IF(VLOOKUP(FACTURACION[[#This Row],[REFERENCIA]],CODINV,3,FALSE)=0,"",VLOOKUP(FACTURACION[[#This Row],[REFERENCIA]],CODINV,3,FALSE))</f>
        <v>73404P015</v>
      </c>
      <c r="M802" s="12" t="str">
        <f>+VLOOKUP(FACTURACION[[#This Row],[REFERENCIA]],CODINV,4,FALSE)</f>
        <v>MANGAS</v>
      </c>
      <c r="N802" s="12" t="str">
        <f>+VLOOKUP(FACTURACION[[#This Row],[REFERENCIA]],CODINV,5,FALSE)</f>
        <v>HONEYWELL</v>
      </c>
      <c r="O802" s="2">
        <v>10</v>
      </c>
      <c r="P802" s="23">
        <v>841960</v>
      </c>
      <c r="Q802" s="24">
        <f>+FACTURACION[[#This Row],[CANTIDAD]]*FACTURACION[[#This Row],[VR UNITARIO]]/1000</f>
        <v>8419.6</v>
      </c>
      <c r="R802" s="3" t="str">
        <f>+VLOOKUP(FACTURACION[[#This Row],[NIT]],TABLACLIENTE,5,FALSE)</f>
        <v>RIOHACHA</v>
      </c>
    </row>
    <row r="803" spans="3:18" s="11" customFormat="1" ht="11.25" customHeight="1">
      <c r="C803" s="13">
        <v>2013</v>
      </c>
      <c r="D803" s="17" t="s">
        <v>702</v>
      </c>
      <c r="E803" s="17">
        <f>MONTH(FACTURACION[[#This Row],[MES]]&amp;1)</f>
        <v>9</v>
      </c>
      <c r="F803" s="223">
        <f>DATE(FACTURACION[[#This Row],[AÑO]],FACTURACION[[#This Row],[Mes numero]],1)</f>
        <v>41518</v>
      </c>
      <c r="G803" s="159">
        <v>9948</v>
      </c>
      <c r="H803" s="20">
        <v>892115036</v>
      </c>
      <c r="I803" s="2" t="str">
        <f>+VLOOKUP(FACTURACION[[#This Row],[NIT]],TABLACLIENTE,2,FALSE)</f>
        <v>GASES DE LA GUAJIRA S.A. E. S. P. (GASGUAJIRA S.A. E.S.P.)</v>
      </c>
      <c r="J803" s="3" t="s">
        <v>886</v>
      </c>
      <c r="K803" s="12" t="str">
        <f>+VLOOKUP(FACTURACION[[#This Row],[REFERENCIA]],CODINV,2,FALSE)</f>
        <v>FILTER ASSEMBLY (COMPOSITE)</v>
      </c>
      <c r="L803" s="12" t="str">
        <f>IF(VLOOKUP(FACTURACION[[#This Row],[REFERENCIA]],CODINV,3,FALSE)=0,"",VLOOKUP(FACTURACION[[#This Row],[REFERENCIA]],CODINV,3,FALSE))</f>
        <v>78480P001</v>
      </c>
      <c r="M803" s="12" t="str">
        <f>+VLOOKUP(FACTURACION[[#This Row],[REFERENCIA]],CODINV,4,FALSE)</f>
        <v>FILTROS</v>
      </c>
      <c r="N803" s="12" t="str">
        <f>+VLOOKUP(FACTURACION[[#This Row],[REFERENCIA]],CODINV,5,FALSE)</f>
        <v>HONEYWELL</v>
      </c>
      <c r="O803" s="2">
        <v>20</v>
      </c>
      <c r="P803" s="23">
        <v>61172</v>
      </c>
      <c r="Q803" s="24">
        <f>+FACTURACION[[#This Row],[CANTIDAD]]*FACTURACION[[#This Row],[VR UNITARIO]]/1000</f>
        <v>1223.44</v>
      </c>
      <c r="R803" s="3" t="str">
        <f>+VLOOKUP(FACTURACION[[#This Row],[NIT]],TABLACLIENTE,5,FALSE)</f>
        <v>RIOHACHA</v>
      </c>
    </row>
    <row r="804" spans="3:18" s="11" customFormat="1" ht="11.25" customHeight="1">
      <c r="C804" s="13">
        <v>2013</v>
      </c>
      <c r="D804" s="17" t="s">
        <v>702</v>
      </c>
      <c r="E804" s="17">
        <f>MONTH(FACTURACION[[#This Row],[MES]]&amp;1)</f>
        <v>9</v>
      </c>
      <c r="F804" s="223">
        <f>DATE(FACTURACION[[#This Row],[AÑO]],FACTURACION[[#This Row],[Mes numero]],1)</f>
        <v>41518</v>
      </c>
      <c r="G804" s="159">
        <v>9935</v>
      </c>
      <c r="H804" s="20">
        <v>800202395</v>
      </c>
      <c r="I804" s="2" t="str">
        <f>+VLOOKUP(FACTURACION[[#This Row],[NIT]],TABLACLIENTE,2,FALSE)</f>
        <v>EFIGAS GAS NATURAL S.A. E.S.P. (EFIGAS S.A. E.S.P.)</v>
      </c>
      <c r="J804" s="2" t="s">
        <v>200</v>
      </c>
      <c r="K804" s="12" t="str">
        <f>+VLOOKUP(FACTURACION[[#This Row],[REFERENCIA]],CODINV,2,FALSE)</f>
        <v>MANIFOLD PLUG KIT</v>
      </c>
      <c r="L804" s="12" t="str">
        <f>IF(VLOOKUP(FACTURACION[[#This Row],[REFERENCIA]],CODINV,3,FALSE)=0,"",VLOOKUP(FACTURACION[[#This Row],[REFERENCIA]],CODINV,3,FALSE))</f>
        <v>74036K001</v>
      </c>
      <c r="M804" s="12" t="str">
        <f>+VLOOKUP(FACTURACION[[#This Row],[REFERENCIA]],CODINV,4,FALSE)</f>
        <v>REPUESTOS Y ACCESORIOS</v>
      </c>
      <c r="N804" s="12" t="str">
        <f>+VLOOKUP(FACTURACION[[#This Row],[REFERENCIA]],CODINV,5,FALSE)</f>
        <v>HONEYWELL</v>
      </c>
      <c r="O804" s="2">
        <v>6</v>
      </c>
      <c r="P804" s="23">
        <v>12800</v>
      </c>
      <c r="Q804" s="24">
        <f>+FACTURACION[[#This Row],[CANTIDAD]]*FACTURACION[[#This Row],[VR UNITARIO]]/1000</f>
        <v>76.8</v>
      </c>
      <c r="R804" s="3" t="str">
        <f>+VLOOKUP(FACTURACION[[#This Row],[NIT]],TABLACLIENTE,5,FALSE)</f>
        <v>MANIZALES</v>
      </c>
    </row>
    <row r="805" spans="3:18" s="11" customFormat="1" ht="11.25" customHeight="1">
      <c r="C805" s="13">
        <v>2013</v>
      </c>
      <c r="D805" s="17" t="s">
        <v>702</v>
      </c>
      <c r="E805" s="17">
        <f>MONTH(FACTURACION[[#This Row],[MES]]&amp;1)</f>
        <v>9</v>
      </c>
      <c r="F805" s="223">
        <f>DATE(FACTURACION[[#This Row],[AÑO]],FACTURACION[[#This Row],[Mes numero]],1)</f>
        <v>41518</v>
      </c>
      <c r="G805" s="159">
        <v>9939</v>
      </c>
      <c r="H805" s="20">
        <v>800202395</v>
      </c>
      <c r="I805" s="2" t="str">
        <f>+VLOOKUP(FACTURACION[[#This Row],[NIT]],TABLACLIENTE,2,FALSE)</f>
        <v>EFIGAS GAS NATURAL S.A. E.S.P. (EFIGAS S.A. E.S.P.)</v>
      </c>
      <c r="J805" s="2" t="s">
        <v>200</v>
      </c>
      <c r="K805" s="12" t="str">
        <f>+VLOOKUP(FACTURACION[[#This Row],[REFERENCIA]],CODINV,2,FALSE)</f>
        <v>MANIFOLD PLUG KIT</v>
      </c>
      <c r="L805" s="12" t="str">
        <f>IF(VLOOKUP(FACTURACION[[#This Row],[REFERENCIA]],CODINV,3,FALSE)=0,"",VLOOKUP(FACTURACION[[#This Row],[REFERENCIA]],CODINV,3,FALSE))</f>
        <v>74036K001</v>
      </c>
      <c r="M805" s="12" t="str">
        <f>+VLOOKUP(FACTURACION[[#This Row],[REFERENCIA]],CODINV,4,FALSE)</f>
        <v>REPUESTOS Y ACCESORIOS</v>
      </c>
      <c r="N805" s="12" t="str">
        <f>+VLOOKUP(FACTURACION[[#This Row],[REFERENCIA]],CODINV,5,FALSE)</f>
        <v>HONEYWELL</v>
      </c>
      <c r="O805" s="2">
        <v>10</v>
      </c>
      <c r="P805" s="23">
        <v>12800</v>
      </c>
      <c r="Q805" s="24">
        <f>+FACTURACION[[#This Row],[CANTIDAD]]*FACTURACION[[#This Row],[VR UNITARIO]]/1000</f>
        <v>128</v>
      </c>
      <c r="R805" s="3" t="str">
        <f>+VLOOKUP(FACTURACION[[#This Row],[NIT]],TABLACLIENTE,5,FALSE)</f>
        <v>MANIZALES</v>
      </c>
    </row>
    <row r="806" spans="3:18" s="11" customFormat="1" ht="11.25" customHeight="1">
      <c r="C806" s="13">
        <v>2013</v>
      </c>
      <c r="D806" s="17" t="s">
        <v>702</v>
      </c>
      <c r="E806" s="17">
        <f>MONTH(FACTURACION[[#This Row],[MES]]&amp;1)</f>
        <v>9</v>
      </c>
      <c r="F806" s="223">
        <f>DATE(FACTURACION[[#This Row],[AÑO]],FACTURACION[[#This Row],[Mes numero]],1)</f>
        <v>41518</v>
      </c>
      <c r="G806" s="159">
        <v>9948</v>
      </c>
      <c r="H806" s="20">
        <v>892115036</v>
      </c>
      <c r="I806" s="2" t="str">
        <f>+VLOOKUP(FACTURACION[[#This Row],[NIT]],TABLACLIENTE,2,FALSE)</f>
        <v>GASES DE LA GUAJIRA S.A. E. S. P. (GASGUAJIRA S.A. E.S.P.)</v>
      </c>
      <c r="J806" s="3" t="s">
        <v>885</v>
      </c>
      <c r="K806" s="12" t="str">
        <f>+VLOOKUP(FACTURACION[[#This Row],[REFERENCIA]],CODINV,2,FALSE)</f>
        <v>BLOCK MANIFOLD COMPOSITE</v>
      </c>
      <c r="L806" s="12" t="str">
        <f>IF(VLOOKUP(FACTURACION[[#This Row],[REFERENCIA]],CODINV,3,FALSE)=0,"",VLOOKUP(FACTURACION[[#This Row],[REFERENCIA]],CODINV,3,FALSE))</f>
        <v>73957W001</v>
      </c>
      <c r="M806" s="12" t="str">
        <f>+VLOOKUP(FACTURACION[[#This Row],[REFERENCIA]],CODINV,4,FALSE)</f>
        <v>REPUESTOS Y ACCESORIOS</v>
      </c>
      <c r="N806" s="12" t="str">
        <f>+VLOOKUP(FACTURACION[[#This Row],[REFERENCIA]],CODINV,5,FALSE)</f>
        <v>HONEYWELL</v>
      </c>
      <c r="O806" s="2">
        <v>1</v>
      </c>
      <c r="P806" s="23">
        <v>1043459</v>
      </c>
      <c r="Q806" s="24">
        <f>+FACTURACION[[#This Row],[CANTIDAD]]*FACTURACION[[#This Row],[VR UNITARIO]]/1000</f>
        <v>1043.4590000000001</v>
      </c>
      <c r="R806" s="3" t="str">
        <f>+VLOOKUP(FACTURACION[[#This Row],[NIT]],TABLACLIENTE,5,FALSE)</f>
        <v>RIOHACHA</v>
      </c>
    </row>
    <row r="807" spans="3:18" s="11" customFormat="1" ht="11.25" customHeight="1">
      <c r="C807" s="13">
        <v>2013</v>
      </c>
      <c r="D807" s="17" t="s">
        <v>702</v>
      </c>
      <c r="E807" s="17">
        <f>MONTH(FACTURACION[[#This Row],[MES]]&amp;1)</f>
        <v>9</v>
      </c>
      <c r="F807" s="223">
        <f>DATE(FACTURACION[[#This Row],[AÑO]],FACTURACION[[#This Row],[Mes numero]],1)</f>
        <v>41518</v>
      </c>
      <c r="G807" s="159">
        <v>9948</v>
      </c>
      <c r="H807" s="20">
        <v>892115036</v>
      </c>
      <c r="I807" s="2" t="str">
        <f>+VLOOKUP(FACTURACION[[#This Row],[NIT]],TABLACLIENTE,2,FALSE)</f>
        <v>GASES DE LA GUAJIRA S.A. E. S. P. (GASGUAJIRA S.A. E.S.P.)</v>
      </c>
      <c r="J807" s="2" t="s">
        <v>174</v>
      </c>
      <c r="K807" s="12" t="str">
        <f>+VLOOKUP(FACTURACION[[#This Row],[REFERENCIA]],CODINV,2,FALSE)</f>
        <v>MANGA 2" S600 V7</v>
      </c>
      <c r="L807" s="12" t="str">
        <f>IF(VLOOKUP(FACTURACION[[#This Row],[REFERENCIA]],CODINV,3,FALSE)=0,"",VLOOKUP(FACTURACION[[#This Row],[REFERENCIA]],CODINV,3,FALSE))</f>
        <v>73677P011</v>
      </c>
      <c r="M807" s="12" t="str">
        <f>+VLOOKUP(FACTURACION[[#This Row],[REFERENCIA]],CODINV,4,FALSE)</f>
        <v>MANGAS</v>
      </c>
      <c r="N807" s="12" t="str">
        <f>+VLOOKUP(FACTURACION[[#This Row],[REFERENCIA]],CODINV,5,FALSE)</f>
        <v>HONEYWELL</v>
      </c>
      <c r="O807" s="2">
        <v>10</v>
      </c>
      <c r="P807" s="23">
        <v>773349</v>
      </c>
      <c r="Q807" s="24">
        <f>+FACTURACION[[#This Row],[CANTIDAD]]*FACTURACION[[#This Row],[VR UNITARIO]]/1000</f>
        <v>7733.49</v>
      </c>
      <c r="R807" s="3" t="str">
        <f>+VLOOKUP(FACTURACION[[#This Row],[NIT]],TABLACLIENTE,5,FALSE)</f>
        <v>RIOHACHA</v>
      </c>
    </row>
    <row r="808" spans="3:18" s="11" customFormat="1" ht="11.25" customHeight="1">
      <c r="C808" s="13">
        <v>2013</v>
      </c>
      <c r="D808" s="17" t="s">
        <v>702</v>
      </c>
      <c r="E808" s="17">
        <f>MONTH(FACTURACION[[#This Row],[MES]]&amp;1)</f>
        <v>9</v>
      </c>
      <c r="F808" s="223">
        <f>DATE(FACTURACION[[#This Row],[AÑO]],FACTURACION[[#This Row],[Mes numero]],1)</f>
        <v>41518</v>
      </c>
      <c r="G808" s="159">
        <v>9973</v>
      </c>
      <c r="H808" s="25">
        <v>890200919</v>
      </c>
      <c r="I808" s="3" t="str">
        <f>+VLOOKUP(FACTURACION[[#This Row],[NIT]],TABLACLIENTE,2,FALSE)</f>
        <v>GAS DE SANTANDER S.A. E.S.P.</v>
      </c>
      <c r="J808" s="2" t="s">
        <v>1284</v>
      </c>
      <c r="K808" s="12" t="str">
        <f>+VLOOKUP(FACTURACION[[#This Row],[REFERENCIA]],CODINV,2,FALSE)</f>
        <v>MEDIDOR MASICO 1"S300 SFT200 Y PD 6830 BLACK LIGHT</v>
      </c>
      <c r="L808" s="12" t="str">
        <f>IF(VLOOKUP(FACTURACION[[#This Row],[REFERENCIA]],CODINV,3,FALSE)=0,"",VLOOKUP(FACTURACION[[#This Row],[REFERENCIA]],CODINV,3,FALSE))</f>
        <v/>
      </c>
      <c r="M808" s="12" t="str">
        <f>+VLOOKUP(FACTURACION[[#This Row],[REFERENCIA]],CODINV,4,FALSE)</f>
        <v>MEDIDORES</v>
      </c>
      <c r="N808" s="12" t="str">
        <f>+VLOOKUP(FACTURACION[[#This Row],[REFERENCIA]],CODINV,5,FALSE)</f>
        <v>RED SEAL MEASUREMENT</v>
      </c>
      <c r="O808" s="2">
        <v>1</v>
      </c>
      <c r="P808" s="23">
        <v>12478488</v>
      </c>
      <c r="Q808" s="24">
        <f>+FACTURACION[[#This Row],[CANTIDAD]]*FACTURACION[[#This Row],[VR UNITARIO]]/1000</f>
        <v>12478.487999999999</v>
      </c>
      <c r="R808" s="3" t="str">
        <f>+VLOOKUP(FACTURACION[[#This Row],[NIT]],TABLACLIENTE,5,FALSE)</f>
        <v>GIRON</v>
      </c>
    </row>
    <row r="809" spans="3:18" s="11" customFormat="1" ht="11.25" customHeight="1">
      <c r="C809" s="13">
        <v>2013</v>
      </c>
      <c r="D809" s="17" t="s">
        <v>702</v>
      </c>
      <c r="E809" s="17">
        <f>MONTH(FACTURACION[[#This Row],[MES]]&amp;1)</f>
        <v>9</v>
      </c>
      <c r="F809" s="223">
        <f>DATE(FACTURACION[[#This Row],[AÑO]],FACTURACION[[#This Row],[Mes numero]],1)</f>
        <v>41518</v>
      </c>
      <c r="G809" s="159">
        <v>9973</v>
      </c>
      <c r="H809" s="25">
        <v>890200919</v>
      </c>
      <c r="I809" s="3" t="str">
        <f>+VLOOKUP(FACTURACION[[#This Row],[NIT]],TABLACLIENTE,2,FALSE)</f>
        <v>GAS DE SANTANDER S.A. E.S.P.</v>
      </c>
      <c r="J809" s="2" t="s">
        <v>1272</v>
      </c>
      <c r="K809" s="12" t="str">
        <f>+VLOOKUP(FACTURACION[[#This Row],[REFERENCIA]],CODINV,2,FALSE)</f>
        <v>MEDIDOR MASICO BRIDADO 1/2"</v>
      </c>
      <c r="L809" s="12" t="str">
        <f>IF(VLOOKUP(FACTURACION[[#This Row],[REFERENCIA]],CODINV,3,FALSE)=0,"",VLOOKUP(FACTURACION[[#This Row],[REFERENCIA]],CODINV,3,FALSE))</f>
        <v>RML500</v>
      </c>
      <c r="M809" s="12" t="str">
        <f>+VLOOKUP(FACTURACION[[#This Row],[REFERENCIA]],CODINV,4,FALSE)</f>
        <v>MEDIDORES</v>
      </c>
      <c r="N809" s="12" t="str">
        <f>+VLOOKUP(FACTURACION[[#This Row],[REFERENCIA]],CODINV,5,FALSE)</f>
        <v>RED SEAL MEASUREMENT</v>
      </c>
      <c r="O809" s="2">
        <v>1</v>
      </c>
      <c r="P809" s="23">
        <v>9828058</v>
      </c>
      <c r="Q809" s="24">
        <f>+FACTURACION[[#This Row],[CANTIDAD]]*FACTURACION[[#This Row],[VR UNITARIO]]/1000</f>
        <v>9828.0580000000009</v>
      </c>
      <c r="R809" s="3" t="str">
        <f>+VLOOKUP(FACTURACION[[#This Row],[NIT]],TABLACLIENTE,5,FALSE)</f>
        <v>GIRON</v>
      </c>
    </row>
    <row r="810" spans="3:18" s="11" customFormat="1" ht="11.25" customHeight="1">
      <c r="C810" s="13">
        <v>2013</v>
      </c>
      <c r="D810" s="17" t="s">
        <v>702</v>
      </c>
      <c r="E810" s="17">
        <f>MONTH(FACTURACION[[#This Row],[MES]]&amp;1)</f>
        <v>9</v>
      </c>
      <c r="F810" s="223">
        <f>DATE(FACTURACION[[#This Row],[AÑO]],FACTURACION[[#This Row],[Mes numero]],1)</f>
        <v>41518</v>
      </c>
      <c r="G810" s="159">
        <v>9973</v>
      </c>
      <c r="H810" s="25">
        <v>890200919</v>
      </c>
      <c r="I810" s="3" t="str">
        <f>+VLOOKUP(FACTURACION[[#This Row],[NIT]],TABLACLIENTE,2,FALSE)</f>
        <v>GAS DE SANTANDER S.A. E.S.P.</v>
      </c>
      <c r="J810" s="2" t="s">
        <v>1285</v>
      </c>
      <c r="K810" s="12" t="str">
        <f>+VLOOKUP(FACTURACION[[#This Row],[REFERENCIA]],CODINV,2,FALSE)</f>
        <v>VALVULA BUTERFLY 2,5 BRIDADA</v>
      </c>
      <c r="L810" s="12" t="str">
        <f>IF(VLOOKUP(FACTURACION[[#This Row],[REFERENCIA]],CODINV,3,FALSE)=0,"",VLOOKUP(FACTURACION[[#This Row],[REFERENCIA]],CODINV,3,FALSE))</f>
        <v/>
      </c>
      <c r="M810" s="12" t="str">
        <f>+VLOOKUP(FACTURACION[[#This Row],[REFERENCIA]],CODINV,4,FALSE)</f>
        <v>VÁLVULAS Y MULTIVÁLVULAS</v>
      </c>
      <c r="N810" s="12" t="str">
        <f>+VLOOKUP(FACTURACION[[#This Row],[REFERENCIA]],CODINV,5,FALSE)</f>
        <v>RED SEAL MEASUREMENT</v>
      </c>
      <c r="O810" s="2">
        <v>1</v>
      </c>
      <c r="P810" s="23">
        <v>9233125</v>
      </c>
      <c r="Q810" s="24">
        <f>+FACTURACION[[#This Row],[CANTIDAD]]*FACTURACION[[#This Row],[VR UNITARIO]]/1000</f>
        <v>9233.125</v>
      </c>
      <c r="R810" s="3" t="str">
        <f>+VLOOKUP(FACTURACION[[#This Row],[NIT]],TABLACLIENTE,5,FALSE)</f>
        <v>GIRON</v>
      </c>
    </row>
    <row r="811" spans="3:18" s="11" customFormat="1" ht="11.25" customHeight="1">
      <c r="C811" s="13">
        <v>2013</v>
      </c>
      <c r="D811" s="17" t="s">
        <v>702</v>
      </c>
      <c r="E811" s="17">
        <f>MONTH(FACTURACION[[#This Row],[MES]]&amp;1)</f>
        <v>9</v>
      </c>
      <c r="F811" s="223">
        <f>DATE(FACTURACION[[#This Row],[AÑO]],FACTURACION[[#This Row],[Mes numero]],1)</f>
        <v>41518</v>
      </c>
      <c r="G811" s="159">
        <v>9973</v>
      </c>
      <c r="H811" s="25">
        <v>890200919</v>
      </c>
      <c r="I811" s="3" t="str">
        <f>+VLOOKUP(FACTURACION[[#This Row],[NIT]],TABLACLIENTE,2,FALSE)</f>
        <v>GAS DE SANTANDER S.A. E.S.P.</v>
      </c>
      <c r="J811" s="2" t="s">
        <v>1286</v>
      </c>
      <c r="K811" s="12" t="str">
        <f>+VLOOKUP(FACTURACION[[#This Row],[REFERENCIA]],CODINV,2,FALSE)</f>
        <v>BRODIEE MONDEL BV70 2"</v>
      </c>
      <c r="L811" s="12" t="str">
        <f>IF(VLOOKUP(FACTURACION[[#This Row],[REFERENCIA]],CODINV,3,FALSE)=0,"",VLOOKUP(FACTURACION[[#This Row],[REFERENCIA]],CODINV,3,FALSE))</f>
        <v/>
      </c>
      <c r="M811" s="12" t="str">
        <f>+VLOOKUP(FACTURACION[[#This Row],[REFERENCIA]],CODINV,4,FALSE)</f>
        <v>VÁLVULAS Y MULTIVÁLVULAS</v>
      </c>
      <c r="N811" s="12" t="str">
        <f>+VLOOKUP(FACTURACION[[#This Row],[REFERENCIA]],CODINV,5,FALSE)</f>
        <v>RED SEAL MEASUREMENT</v>
      </c>
      <c r="O811" s="2">
        <v>1</v>
      </c>
      <c r="P811" s="23">
        <v>10098716</v>
      </c>
      <c r="Q811" s="24">
        <f>+FACTURACION[[#This Row],[CANTIDAD]]*FACTURACION[[#This Row],[VR UNITARIO]]/1000</f>
        <v>10098.716</v>
      </c>
      <c r="R811" s="3" t="str">
        <f>+VLOOKUP(FACTURACION[[#This Row],[NIT]],TABLACLIENTE,5,FALSE)</f>
        <v>GIRON</v>
      </c>
    </row>
    <row r="812" spans="3:18" s="11" customFormat="1" ht="11.25" customHeight="1">
      <c r="C812" s="13">
        <v>2013</v>
      </c>
      <c r="D812" s="17" t="s">
        <v>702</v>
      </c>
      <c r="E812" s="17">
        <f>MONTH(FACTURACION[[#This Row],[MES]]&amp;1)</f>
        <v>9</v>
      </c>
      <c r="F812" s="223">
        <f>DATE(FACTURACION[[#This Row],[AÑO]],FACTURACION[[#This Row],[Mes numero]],1)</f>
        <v>41518</v>
      </c>
      <c r="G812" s="159">
        <v>9973</v>
      </c>
      <c r="H812" s="25">
        <v>890200919</v>
      </c>
      <c r="I812" s="3" t="str">
        <f>+VLOOKUP(FACTURACION[[#This Row],[NIT]],TABLACLIENTE,2,FALSE)</f>
        <v>GAS DE SANTANDER S.A. E.S.P.</v>
      </c>
      <c r="J812" s="2" t="s">
        <v>1287</v>
      </c>
      <c r="K812" s="12" t="str">
        <f>+VLOOKUP(FACTURACION[[#This Row],[REFERENCIA]],CODINV,2,FALSE)</f>
        <v>ABRAZADERAS PARA MASICO 2"</v>
      </c>
      <c r="L812" s="12" t="str">
        <f>IF(VLOOKUP(FACTURACION[[#This Row],[REFERENCIA]],CODINV,3,FALSE)=0,"",VLOOKUP(FACTURACION[[#This Row],[REFERENCIA]],CODINV,3,FALSE))</f>
        <v/>
      </c>
      <c r="M812" s="12" t="str">
        <f>+VLOOKUP(FACTURACION[[#This Row],[REFERENCIA]],CODINV,4,FALSE)</f>
        <v>REPUESTOS Y ACCESORIOS</v>
      </c>
      <c r="N812" s="12" t="str">
        <f>+VLOOKUP(FACTURACION[[#This Row],[REFERENCIA]],CODINV,5,FALSE)</f>
        <v>RED SEAL MEASUREMENT</v>
      </c>
      <c r="O812" s="2">
        <v>8</v>
      </c>
      <c r="P812" s="23">
        <v>68943</v>
      </c>
      <c r="Q812" s="24">
        <f>+FACTURACION[[#This Row],[CANTIDAD]]*FACTURACION[[#This Row],[VR UNITARIO]]/1000</f>
        <v>551.54399999999998</v>
      </c>
      <c r="R812" s="3" t="str">
        <f>+VLOOKUP(FACTURACION[[#This Row],[NIT]],TABLACLIENTE,5,FALSE)</f>
        <v>GIRON</v>
      </c>
    </row>
    <row r="813" spans="3:18" s="11" customFormat="1" ht="11.25" customHeight="1">
      <c r="C813" s="13">
        <v>2013</v>
      </c>
      <c r="D813" s="17" t="s">
        <v>702</v>
      </c>
      <c r="E813" s="17">
        <f>MONTH(FACTURACION[[#This Row],[MES]]&amp;1)</f>
        <v>9</v>
      </c>
      <c r="F813" s="223">
        <f>DATE(FACTURACION[[#This Row],[AÑO]],FACTURACION[[#This Row],[Mes numero]],1)</f>
        <v>41518</v>
      </c>
      <c r="G813" s="159">
        <v>9978</v>
      </c>
      <c r="H813" s="25">
        <v>900282515</v>
      </c>
      <c r="I813" s="3" t="str">
        <f>+VLOOKUP(FACTURACION[[#This Row],[NIT]],TABLACLIENTE,2,FALSE)</f>
        <v>GAS CONSTRUCCION ENERGIA S A S</v>
      </c>
      <c r="J813" s="2" t="s">
        <v>748</v>
      </c>
      <c r="K813" s="12" t="str">
        <f>+VLOOKUP(FACTURACION[[#This Row],[REFERENCIA]],CODINV,2,FALSE)</f>
        <v>MEDIDOR MODELO G1.6</v>
      </c>
      <c r="L813" s="12" t="str">
        <f>IF(VLOOKUP(FACTURACION[[#This Row],[REFERENCIA]],CODINV,3,FALSE)=0,"",VLOOKUP(FACTURACION[[#This Row],[REFERENCIA]],CODINV,3,FALSE))</f>
        <v/>
      </c>
      <c r="M813" s="12" t="str">
        <f>+VLOOKUP(FACTURACION[[#This Row],[REFERENCIA]],CODINV,4,FALSE)</f>
        <v>MEDIDORES</v>
      </c>
      <c r="N813" s="12" t="str">
        <f>+VLOOKUP(FACTURACION[[#This Row],[REFERENCIA]],CODINV,5,FALSE)</f>
        <v>METREX</v>
      </c>
      <c r="O813" s="2">
        <v>3</v>
      </c>
      <c r="P813" s="23">
        <v>73000</v>
      </c>
      <c r="Q813" s="24">
        <f>+FACTURACION[[#This Row],[CANTIDAD]]*FACTURACION[[#This Row],[VR UNITARIO]]/1000</f>
        <v>219</v>
      </c>
      <c r="R813" s="3" t="str">
        <f>+VLOOKUP(FACTURACION[[#This Row],[NIT]],TABLACLIENTE,5,FALSE)</f>
        <v>BOGOTÁ D.C.</v>
      </c>
    </row>
    <row r="814" spans="3:18" s="11" customFormat="1" ht="11.25" customHeight="1">
      <c r="C814" s="13">
        <v>2013</v>
      </c>
      <c r="D814" s="17" t="s">
        <v>702</v>
      </c>
      <c r="E814" s="17">
        <f>MONTH(FACTURACION[[#This Row],[MES]]&amp;1)</f>
        <v>9</v>
      </c>
      <c r="F814" s="223">
        <f>DATE(FACTURACION[[#This Row],[AÑO]],FACTURACION[[#This Row],[Mes numero]],1)</f>
        <v>41518</v>
      </c>
      <c r="G814" s="159">
        <v>9921</v>
      </c>
      <c r="H814" s="20">
        <v>890500726</v>
      </c>
      <c r="I814" s="2" t="str">
        <f>+VLOOKUP(FACTURACION[[#This Row],[NIT]],TABLACLIENTE,2,FALSE)</f>
        <v>NORTESANTANDEREANA DE GAS S.A. E.S.P (NORGAS S.A. E.S.P.)</v>
      </c>
      <c r="J814" s="2" t="s">
        <v>748</v>
      </c>
      <c r="K814" s="12" t="str">
        <f>+VLOOKUP(FACTURACION[[#This Row],[REFERENCIA]],CODINV,2,FALSE)</f>
        <v>MEDIDOR MODELO G1.6</v>
      </c>
      <c r="L814" s="12" t="str">
        <f>IF(VLOOKUP(FACTURACION[[#This Row],[REFERENCIA]],CODINV,3,FALSE)=0,"",VLOOKUP(FACTURACION[[#This Row],[REFERENCIA]],CODINV,3,FALSE))</f>
        <v/>
      </c>
      <c r="M814" s="12" t="str">
        <f>+VLOOKUP(FACTURACION[[#This Row],[REFERENCIA]],CODINV,4,FALSE)</f>
        <v>MEDIDORES</v>
      </c>
      <c r="N814" s="12" t="str">
        <f>+VLOOKUP(FACTURACION[[#This Row],[REFERENCIA]],CODINV,5,FALSE)</f>
        <v>METREX</v>
      </c>
      <c r="O814" s="2">
        <v>100</v>
      </c>
      <c r="P814" s="23">
        <v>63800</v>
      </c>
      <c r="Q814" s="24">
        <f>+FACTURACION[[#This Row],[CANTIDAD]]*FACTURACION[[#This Row],[VR UNITARIO]]/1000</f>
        <v>6380</v>
      </c>
      <c r="R814" s="3" t="str">
        <f>+VLOOKUP(FACTURACION[[#This Row],[NIT]],TABLACLIENTE,5,FALSE)</f>
        <v>BUCARAMANGA</v>
      </c>
    </row>
    <row r="815" spans="3:18" s="11" customFormat="1" ht="11.25" customHeight="1">
      <c r="C815" s="13">
        <v>2013</v>
      </c>
      <c r="D815" s="17" t="s">
        <v>702</v>
      </c>
      <c r="E815" s="17">
        <f>MONTH(FACTURACION[[#This Row],[MES]]&amp;1)</f>
        <v>9</v>
      </c>
      <c r="F815" s="223">
        <f>DATE(FACTURACION[[#This Row],[AÑO]],FACTURACION[[#This Row],[Mes numero]],1)</f>
        <v>41518</v>
      </c>
      <c r="G815" s="159">
        <v>9976</v>
      </c>
      <c r="H815" s="20">
        <v>890908643</v>
      </c>
      <c r="I815" s="2" t="str">
        <f>+VLOOKUP(FACTURACION[[#This Row],[NIT]],TABLACLIENTE,2,FALSE)</f>
        <v>GASES DE ANTIOQUIA S.A. E.S.P.  (GAS ANTIOQUIA S.A. E.S.P.)</v>
      </c>
      <c r="J815" s="2" t="s">
        <v>225</v>
      </c>
      <c r="K815" s="12" t="str">
        <f>+VLOOKUP(FACTURACION[[#This Row],[REFERENCIA]],CODINV,2,FALSE)</f>
        <v>REGULADOR 3/4" SEGUNDA ETAPA</v>
      </c>
      <c r="L815" s="12" t="str">
        <f>IF(VLOOKUP(FACTURACION[[#This Row],[REFERENCIA]],CODINV,3,FALSE)=0,"",VLOOKUP(FACTURACION[[#This Row],[REFERENCIA]],CODINV,3,FALSE))</f>
        <v>LV4403B66</v>
      </c>
      <c r="M815" s="12" t="str">
        <f>+VLOOKUP(FACTURACION[[#This Row],[REFERENCIA]],CODINV,4,FALSE)</f>
        <v>REGULADORES</v>
      </c>
      <c r="N815" s="12" t="str">
        <f>+VLOOKUP(FACTURACION[[#This Row],[REFERENCIA]],CODINV,5,FALSE)</f>
        <v>REGO</v>
      </c>
      <c r="O815" s="2">
        <v>2</v>
      </c>
      <c r="P815" s="23">
        <v>80000</v>
      </c>
      <c r="Q815" s="24">
        <f>+FACTURACION[[#This Row],[CANTIDAD]]*FACTURACION[[#This Row],[VR UNITARIO]]/1000</f>
        <v>160</v>
      </c>
      <c r="R815" s="3" t="str">
        <f>+VLOOKUP(FACTURACION[[#This Row],[NIT]],TABLACLIENTE,5,FALSE)</f>
        <v>MEDELLIN</v>
      </c>
    </row>
    <row r="816" spans="3:18" s="11" customFormat="1" ht="11.25" customHeight="1">
      <c r="C816" s="13">
        <v>2013</v>
      </c>
      <c r="D816" s="17" t="s">
        <v>702</v>
      </c>
      <c r="E816" s="17">
        <f>MONTH(FACTURACION[[#This Row],[MES]]&amp;1)</f>
        <v>9</v>
      </c>
      <c r="F816" s="223">
        <f>DATE(FACTURACION[[#This Row],[AÑO]],FACTURACION[[#This Row],[Mes numero]],1)</f>
        <v>41518</v>
      </c>
      <c r="G816" s="159">
        <v>9976</v>
      </c>
      <c r="H816" s="20">
        <v>890908643</v>
      </c>
      <c r="I816" s="2" t="str">
        <f>+VLOOKUP(FACTURACION[[#This Row],[NIT]],TABLACLIENTE,2,FALSE)</f>
        <v>GASES DE ANTIOQUIA S.A. E.S.P.  (GAS ANTIOQUIA S.A. E.S.P.)</v>
      </c>
      <c r="J816" s="2" t="s">
        <v>394</v>
      </c>
      <c r="K816" s="12" t="str">
        <f>+VLOOKUP(FACTURACION[[#This Row],[REFERENCIA]],CODINV,2,FALSE)</f>
        <v>REGULADOR 1/2" PRIMERA ETAPA 10 PSI</v>
      </c>
      <c r="L816" s="12" t="str">
        <f>IF(VLOOKUP(FACTURACION[[#This Row],[REFERENCIA]],CODINV,3,FALSE)=0,"",VLOOKUP(FACTURACION[[#This Row],[REFERENCIA]],CODINV,3,FALSE))</f>
        <v>LV4403TR4</v>
      </c>
      <c r="M816" s="12" t="str">
        <f>+VLOOKUP(FACTURACION[[#This Row],[REFERENCIA]],CODINV,4,FALSE)</f>
        <v>REGULADORES</v>
      </c>
      <c r="N816" s="12" t="str">
        <f>+VLOOKUP(FACTURACION[[#This Row],[REFERENCIA]],CODINV,5,FALSE)</f>
        <v>REGO</v>
      </c>
      <c r="O816" s="2">
        <v>2</v>
      </c>
      <c r="P816" s="23">
        <v>90000</v>
      </c>
      <c r="Q816" s="24">
        <f>+FACTURACION[[#This Row],[CANTIDAD]]*FACTURACION[[#This Row],[VR UNITARIO]]/1000</f>
        <v>180</v>
      </c>
      <c r="R816" s="3" t="str">
        <f>+VLOOKUP(FACTURACION[[#This Row],[NIT]],TABLACLIENTE,5,FALSE)</f>
        <v>MEDELLIN</v>
      </c>
    </row>
    <row r="817" spans="3:18" s="11" customFormat="1" ht="11.25" customHeight="1">
      <c r="C817" s="13">
        <v>2013</v>
      </c>
      <c r="D817" s="17" t="s">
        <v>702</v>
      </c>
      <c r="E817" s="17">
        <f>MONTH(FACTURACION[[#This Row],[MES]]&amp;1)</f>
        <v>9</v>
      </c>
      <c r="F817" s="223">
        <f>DATE(FACTURACION[[#This Row],[AÑO]],FACTURACION[[#This Row],[Mes numero]],1)</f>
        <v>41518</v>
      </c>
      <c r="G817" s="159">
        <v>9963</v>
      </c>
      <c r="H817" s="20">
        <v>830137252</v>
      </c>
      <c r="I817" s="2" t="str">
        <f>+VLOOKUP(FACTURACION[[#This Row],[NIT]],TABLACLIENTE,2,FALSE)</f>
        <v>SAGENCO SAS</v>
      </c>
      <c r="J817" s="2" t="s">
        <v>30</v>
      </c>
      <c r="K817" s="12" t="str">
        <f>+VLOOKUP(FACTURACION[[#This Row],[REFERENCIA]],CODINV,2,FALSE)</f>
        <v>KIT DE SERVICIO PARA MULTIVALVULA</v>
      </c>
      <c r="L817" s="12" t="str">
        <f>IF(VLOOKUP(FACTURACION[[#This Row],[REFERENCIA]],CODINV,3,FALSE)=0,"",VLOOKUP(FACTURACION[[#This Row],[REFERENCIA]],CODINV,3,FALSE))</f>
        <v>19104-50</v>
      </c>
      <c r="M817" s="12" t="str">
        <f>+VLOOKUP(FACTURACION[[#This Row],[REFERENCIA]],CODINV,4,FALSE)</f>
        <v>REPUESTOS Y ACCESORIOS</v>
      </c>
      <c r="N817" s="12" t="str">
        <f>+VLOOKUP(FACTURACION[[#This Row],[REFERENCIA]],CODINV,5,FALSE)</f>
        <v>REGO</v>
      </c>
      <c r="O817" s="2">
        <v>1</v>
      </c>
      <c r="P817" s="23">
        <v>27000</v>
      </c>
      <c r="Q817" s="24">
        <f>+FACTURACION[[#This Row],[CANTIDAD]]*FACTURACION[[#This Row],[VR UNITARIO]]/1000</f>
        <v>27</v>
      </c>
      <c r="R817" s="3" t="str">
        <f>+VLOOKUP(FACTURACION[[#This Row],[NIT]],TABLACLIENTE,5,FALSE)</f>
        <v>BOGOTÁ D.C.</v>
      </c>
    </row>
    <row r="818" spans="3:18" s="11" customFormat="1" ht="11.25" customHeight="1">
      <c r="C818" s="13">
        <v>2013</v>
      </c>
      <c r="D818" s="17" t="s">
        <v>702</v>
      </c>
      <c r="E818" s="17">
        <f>MONTH(FACTURACION[[#This Row],[MES]]&amp;1)</f>
        <v>9</v>
      </c>
      <c r="F818" s="223">
        <f>DATE(FACTURACION[[#This Row],[AÑO]],FACTURACION[[#This Row],[Mes numero]],1)</f>
        <v>41518</v>
      </c>
      <c r="G818" s="159">
        <v>9985</v>
      </c>
      <c r="H818" s="20">
        <v>830137252</v>
      </c>
      <c r="I818" s="2" t="str">
        <f>+VLOOKUP(FACTURACION[[#This Row],[NIT]],TABLACLIENTE,2,FALSE)</f>
        <v>SAGENCO SAS</v>
      </c>
      <c r="J818" s="2" t="s">
        <v>106</v>
      </c>
      <c r="K818" s="12" t="str">
        <f>+VLOOKUP(FACTURACION[[#This Row],[REFERENCIA]],CODINV,2,FALSE)</f>
        <v>MULTIVALVE / MULTIVALVULA 3/4"</v>
      </c>
      <c r="L818" s="12" t="str">
        <f>IF(VLOOKUP(FACTURACION[[#This Row],[REFERENCIA]],CODINV,3,FALSE)=0,"",VLOOKUP(FACTURACION[[#This Row],[REFERENCIA]],CODINV,3,FALSE))</f>
        <v>7556R12.0</v>
      </c>
      <c r="M818" s="12" t="str">
        <f>+VLOOKUP(FACTURACION[[#This Row],[REFERENCIA]],CODINV,4,FALSE)</f>
        <v>VÁLVULAS Y MULTIVÁLVULAS</v>
      </c>
      <c r="N818" s="12" t="str">
        <f>+VLOOKUP(FACTURACION[[#This Row],[REFERENCIA]],CODINV,5,FALSE)</f>
        <v>REGO</v>
      </c>
      <c r="O818" s="2">
        <v>1</v>
      </c>
      <c r="P818" s="23">
        <v>68000</v>
      </c>
      <c r="Q818" s="24">
        <f>+FACTURACION[[#This Row],[CANTIDAD]]*FACTURACION[[#This Row],[VR UNITARIO]]/1000</f>
        <v>68</v>
      </c>
      <c r="R818" s="3" t="str">
        <f>+VLOOKUP(FACTURACION[[#This Row],[NIT]],TABLACLIENTE,5,FALSE)</f>
        <v>BOGOTÁ D.C.</v>
      </c>
    </row>
    <row r="819" spans="3:18" s="11" customFormat="1" ht="11.25" customHeight="1">
      <c r="C819" s="13">
        <v>2013</v>
      </c>
      <c r="D819" s="17" t="s">
        <v>702</v>
      </c>
      <c r="E819" s="17">
        <f>MONTH(FACTURACION[[#This Row],[MES]]&amp;1)</f>
        <v>9</v>
      </c>
      <c r="F819" s="223">
        <f>DATE(FACTURACION[[#This Row],[AÑO]],FACTURACION[[#This Row],[Mes numero]],1)</f>
        <v>41518</v>
      </c>
      <c r="G819" s="159">
        <v>9977</v>
      </c>
      <c r="H819" s="20">
        <v>860510723</v>
      </c>
      <c r="I819" s="2" t="str">
        <f>+VLOOKUP(FACTURACION[[#This Row],[NIT]],TABLACLIENTE,2,FALSE)</f>
        <v>SAENA DE COLOMBIA S.A.</v>
      </c>
      <c r="J819" s="2" t="s">
        <v>33</v>
      </c>
      <c r="K819" s="12" t="str">
        <f>+VLOOKUP(FACTURACION[[#This Row],[REFERENCIA]],CODINV,2,FALSE)</f>
        <v>KIT DE LLENADO PARA MULTIVALVULA</v>
      </c>
      <c r="L819" s="12" t="str">
        <f>IF(VLOOKUP(FACTURACION[[#This Row],[REFERENCIA]],CODINV,3,FALSE)=0,"",VLOOKUP(FACTURACION[[#This Row],[REFERENCIA]],CODINV,3,FALSE))</f>
        <v>8475-50</v>
      </c>
      <c r="M819" s="12" t="str">
        <f>+VLOOKUP(FACTURACION[[#This Row],[REFERENCIA]],CODINV,4,FALSE)</f>
        <v>REPUESTOS Y ACCESORIOS</v>
      </c>
      <c r="N819" s="12" t="str">
        <f>+VLOOKUP(FACTURACION[[#This Row],[REFERENCIA]],CODINV,5,FALSE)</f>
        <v>REGO</v>
      </c>
      <c r="O819" s="2">
        <v>5</v>
      </c>
      <c r="P819" s="23">
        <v>47800</v>
      </c>
      <c r="Q819" s="24">
        <f>+FACTURACION[[#This Row],[CANTIDAD]]*FACTURACION[[#This Row],[VR UNITARIO]]/1000</f>
        <v>239</v>
      </c>
      <c r="R819" s="3" t="str">
        <f>+VLOOKUP(FACTURACION[[#This Row],[NIT]],TABLACLIENTE,5,FALSE)</f>
        <v>BOGOTÁ D.C.</v>
      </c>
    </row>
    <row r="820" spans="3:18" s="11" customFormat="1" ht="11.25" customHeight="1">
      <c r="C820" s="13">
        <v>2013</v>
      </c>
      <c r="D820" s="17" t="s">
        <v>702</v>
      </c>
      <c r="E820" s="17">
        <f>MONTH(FACTURACION[[#This Row],[MES]]&amp;1)</f>
        <v>9</v>
      </c>
      <c r="F820" s="223">
        <f>DATE(FACTURACION[[#This Row],[AÑO]],FACTURACION[[#This Row],[Mes numero]],1)</f>
        <v>41518</v>
      </c>
      <c r="G820" s="159">
        <v>9963</v>
      </c>
      <c r="H820" s="20">
        <v>830137252</v>
      </c>
      <c r="I820" s="2" t="str">
        <f>+VLOOKUP(FACTURACION[[#This Row],[NIT]],TABLACLIENTE,2,FALSE)</f>
        <v>SAGENCO SAS</v>
      </c>
      <c r="J820" s="2" t="s">
        <v>33</v>
      </c>
      <c r="K820" s="12" t="str">
        <f>+VLOOKUP(FACTURACION[[#This Row],[REFERENCIA]],CODINV,2,FALSE)</f>
        <v>KIT DE LLENADO PARA MULTIVALVULA</v>
      </c>
      <c r="L820" s="12" t="str">
        <f>IF(VLOOKUP(FACTURACION[[#This Row],[REFERENCIA]],CODINV,3,FALSE)=0,"",VLOOKUP(FACTURACION[[#This Row],[REFERENCIA]],CODINV,3,FALSE))</f>
        <v>8475-50</v>
      </c>
      <c r="M820" s="12" t="str">
        <f>+VLOOKUP(FACTURACION[[#This Row],[REFERENCIA]],CODINV,4,FALSE)</f>
        <v>REPUESTOS Y ACCESORIOS</v>
      </c>
      <c r="N820" s="12" t="str">
        <f>+VLOOKUP(FACTURACION[[#This Row],[REFERENCIA]],CODINV,5,FALSE)</f>
        <v>REGO</v>
      </c>
      <c r="O820" s="2">
        <v>1</v>
      </c>
      <c r="P820" s="23">
        <v>50000</v>
      </c>
      <c r="Q820" s="24">
        <f>+FACTURACION[[#This Row],[CANTIDAD]]*FACTURACION[[#This Row],[VR UNITARIO]]/1000</f>
        <v>50</v>
      </c>
      <c r="R820" s="3" t="str">
        <f>+VLOOKUP(FACTURACION[[#This Row],[NIT]],TABLACLIENTE,5,FALSE)</f>
        <v>BOGOTÁ D.C.</v>
      </c>
    </row>
    <row r="821" spans="3:18" s="11" customFormat="1" ht="11.25" customHeight="1">
      <c r="C821" s="13">
        <v>2013</v>
      </c>
      <c r="D821" s="17" t="s">
        <v>702</v>
      </c>
      <c r="E821" s="17">
        <f>MONTH(FACTURACION[[#This Row],[MES]]&amp;1)</f>
        <v>9</v>
      </c>
      <c r="F821" s="223">
        <f>DATE(FACTURACION[[#This Row],[AÑO]],FACTURACION[[#This Row],[Mes numero]],1)</f>
        <v>41518</v>
      </c>
      <c r="G821" s="159">
        <v>9963</v>
      </c>
      <c r="H821" s="20">
        <v>830137252</v>
      </c>
      <c r="I821" s="2" t="str">
        <f>+VLOOKUP(FACTURACION[[#This Row],[NIT]],TABLACLIENTE,2,FALSE)</f>
        <v>SAGENCO SAS</v>
      </c>
      <c r="J821" s="2" t="s">
        <v>31</v>
      </c>
      <c r="K821" s="12" t="str">
        <f>+VLOOKUP(FACTURACION[[#This Row],[REFERENCIA]],CODINV,2,FALSE)</f>
        <v>KIT DE RETORNO PARA MULTIVALVULA</v>
      </c>
      <c r="L821" s="12" t="str">
        <f>IF(VLOOKUP(FACTURACION[[#This Row],[REFERENCIA]],CODINV,3,FALSE)=0,"",VLOOKUP(FACTURACION[[#This Row],[REFERENCIA]],CODINV,3,FALSE))</f>
        <v>8475-51A</v>
      </c>
      <c r="M821" s="12" t="str">
        <f>+VLOOKUP(FACTURACION[[#This Row],[REFERENCIA]],CODINV,4,FALSE)</f>
        <v>REPUESTOS Y ACCESORIOS</v>
      </c>
      <c r="N821" s="12" t="str">
        <f>+VLOOKUP(FACTURACION[[#This Row],[REFERENCIA]],CODINV,5,FALSE)</f>
        <v>REGO</v>
      </c>
      <c r="O821" s="2">
        <v>1</v>
      </c>
      <c r="P821" s="23">
        <v>35000</v>
      </c>
      <c r="Q821" s="24">
        <f>+FACTURACION[[#This Row],[CANTIDAD]]*FACTURACION[[#This Row],[VR UNITARIO]]/1000</f>
        <v>35</v>
      </c>
      <c r="R821" s="3" t="str">
        <f>+VLOOKUP(FACTURACION[[#This Row],[NIT]],TABLACLIENTE,5,FALSE)</f>
        <v>BOGOTÁ D.C.</v>
      </c>
    </row>
    <row r="822" spans="3:18" s="11" customFormat="1" ht="11.25" customHeight="1">
      <c r="C822" s="13">
        <v>2013</v>
      </c>
      <c r="D822" s="17" t="s">
        <v>702</v>
      </c>
      <c r="E822" s="17">
        <f>MONTH(FACTURACION[[#This Row],[MES]]&amp;1)</f>
        <v>9</v>
      </c>
      <c r="F822" s="223">
        <f>DATE(FACTURACION[[#This Row],[AÑO]],FACTURACION[[#This Row],[Mes numero]],1)</f>
        <v>41518</v>
      </c>
      <c r="G822" s="159">
        <v>9944</v>
      </c>
      <c r="H822" s="20">
        <v>860510723</v>
      </c>
      <c r="I822" s="2" t="str">
        <f>+VLOOKUP(FACTURACION[[#This Row],[NIT]],TABLACLIENTE,2,FALSE)</f>
        <v>SAENA DE COLOMBIA S.A.</v>
      </c>
      <c r="J822" s="2" t="s">
        <v>1283</v>
      </c>
      <c r="K822" s="12" t="str">
        <f>+VLOOKUP(FACTURACION[[#This Row],[REFERENCIA]],CODINV,2,FALSE)</f>
        <v>MULTIVALVULA 1 1/2</v>
      </c>
      <c r="L822" s="12" t="str">
        <f>IF(VLOOKUP(FACTURACION[[#This Row],[REFERENCIA]],CODINV,3,FALSE)=0,"",VLOOKUP(FACTURACION[[#This Row],[REFERENCIA]],CODINV,3,FALSE))</f>
        <v>A6892</v>
      </c>
      <c r="M822" s="12" t="str">
        <f>+VLOOKUP(FACTURACION[[#This Row],[REFERENCIA]],CODINV,4,FALSE)</f>
        <v>VÁLVULAS Y MULTIVÁLVULAS</v>
      </c>
      <c r="N822" s="12" t="str">
        <f>+VLOOKUP(FACTURACION[[#This Row],[REFERENCIA]],CODINV,5,FALSE)</f>
        <v>REGO</v>
      </c>
      <c r="O822" s="2">
        <v>1</v>
      </c>
      <c r="P822" s="23">
        <v>260000</v>
      </c>
      <c r="Q822" s="24">
        <f>+FACTURACION[[#This Row],[CANTIDAD]]*FACTURACION[[#This Row],[VR UNITARIO]]/1000</f>
        <v>260</v>
      </c>
      <c r="R822" s="3" t="str">
        <f>+VLOOKUP(FACTURACION[[#This Row],[NIT]],TABLACLIENTE,5,FALSE)</f>
        <v>BOGOTÁ D.C.</v>
      </c>
    </row>
    <row r="823" spans="3:18" s="11" customFormat="1" ht="11.25" customHeight="1">
      <c r="C823" s="13">
        <v>2013</v>
      </c>
      <c r="D823" s="17" t="s">
        <v>702</v>
      </c>
      <c r="E823" s="17">
        <f>MONTH(FACTURACION[[#This Row],[MES]]&amp;1)</f>
        <v>9</v>
      </c>
      <c r="F823" s="223">
        <f>DATE(FACTURACION[[#This Row],[AÑO]],FACTURACION[[#This Row],[Mes numero]],1)</f>
        <v>41518</v>
      </c>
      <c r="G823" s="159">
        <v>9977</v>
      </c>
      <c r="H823" s="20">
        <v>860510723</v>
      </c>
      <c r="I823" s="2" t="str">
        <f>+VLOOKUP(FACTURACION[[#This Row],[NIT]],TABLACLIENTE,2,FALSE)</f>
        <v>SAENA DE COLOMBIA S.A.</v>
      </c>
      <c r="J823" s="2" t="s">
        <v>469</v>
      </c>
      <c r="K823" s="12" t="str">
        <f>+VLOOKUP(FACTURACION[[#This Row],[REFERENCIA]],CODINV,2,FALSE)</f>
        <v>VALVULA DE ALIVIO EXTERNA 1 1/4"</v>
      </c>
      <c r="L823" s="12" t="str">
        <f>IF(VLOOKUP(FACTURACION[[#This Row],[REFERENCIA]],CODINV,3,FALSE)=0,"",VLOOKUP(FACTURACION[[#This Row],[REFERENCIA]],CODINV,3,FALSE))</f>
        <v>3132G</v>
      </c>
      <c r="M823" s="12" t="str">
        <f>+VLOOKUP(FACTURACION[[#This Row],[REFERENCIA]],CODINV,4,FALSE)</f>
        <v>VÁLVULAS Y MULTIVÁLVULAS</v>
      </c>
      <c r="N823" s="12" t="str">
        <f>+VLOOKUP(FACTURACION[[#This Row],[REFERENCIA]],CODINV,5,FALSE)</f>
        <v>REGO</v>
      </c>
      <c r="O823" s="2">
        <v>2</v>
      </c>
      <c r="P823" s="23">
        <v>176000</v>
      </c>
      <c r="Q823" s="24">
        <f>+FACTURACION[[#This Row],[CANTIDAD]]*FACTURACION[[#This Row],[VR UNITARIO]]/1000</f>
        <v>352</v>
      </c>
      <c r="R823" s="3" t="str">
        <f>+VLOOKUP(FACTURACION[[#This Row],[NIT]],TABLACLIENTE,5,FALSE)</f>
        <v>BOGOTÁ D.C.</v>
      </c>
    </row>
    <row r="824" spans="3:18" s="11" customFormat="1" ht="11.25" customHeight="1">
      <c r="C824" s="13">
        <v>2013</v>
      </c>
      <c r="D824" s="17" t="s">
        <v>702</v>
      </c>
      <c r="E824" s="17">
        <f>MONTH(FACTURACION[[#This Row],[MES]]&amp;1)</f>
        <v>9</v>
      </c>
      <c r="F824" s="223">
        <f>DATE(FACTURACION[[#This Row],[AÑO]],FACTURACION[[#This Row],[Mes numero]],1)</f>
        <v>41518</v>
      </c>
      <c r="G824" s="159">
        <v>9928</v>
      </c>
      <c r="H824" s="20">
        <v>890500726</v>
      </c>
      <c r="I824" s="2" t="str">
        <f>+VLOOKUP(FACTURACION[[#This Row],[NIT]],TABLACLIENTE,2,FALSE)</f>
        <v>NORTESANTANDEREANA DE GAS S.A. E.S.P (NORGAS S.A. E.S.P.)</v>
      </c>
      <c r="J824" s="2" t="s">
        <v>281</v>
      </c>
      <c r="K824" s="12" t="str">
        <f>+VLOOKUP(FACTURACION[[#This Row],[REFERENCIA]],CODINV,2,FALSE)</f>
        <v>VALVULA DE ALIVIO SEMIINTERNA 2" - 250</v>
      </c>
      <c r="L824" s="12" t="str">
        <f>IF(VLOOKUP(FACTURACION[[#This Row],[REFERENCIA]],CODINV,3,FALSE)=0,"",VLOOKUP(FACTURACION[[#This Row],[REFERENCIA]],CODINV,3,FALSE))</f>
        <v>7534G</v>
      </c>
      <c r="M824" s="12" t="str">
        <f>+VLOOKUP(FACTURACION[[#This Row],[REFERENCIA]],CODINV,4,FALSE)</f>
        <v>VÁLVULAS Y MULTIVÁLVULAS</v>
      </c>
      <c r="N824" s="12" t="str">
        <f>+VLOOKUP(FACTURACION[[#This Row],[REFERENCIA]],CODINV,5,FALSE)</f>
        <v>REGO</v>
      </c>
      <c r="O824" s="2">
        <v>1</v>
      </c>
      <c r="P824" s="23">
        <v>540000</v>
      </c>
      <c r="Q824" s="24">
        <f>+FACTURACION[[#This Row],[CANTIDAD]]*FACTURACION[[#This Row],[VR UNITARIO]]/1000</f>
        <v>540</v>
      </c>
      <c r="R824" s="3" t="str">
        <f>+VLOOKUP(FACTURACION[[#This Row],[NIT]],TABLACLIENTE,5,FALSE)</f>
        <v>BUCARAMANGA</v>
      </c>
    </row>
    <row r="825" spans="3:18" s="11" customFormat="1" ht="11.25" customHeight="1">
      <c r="C825" s="13">
        <v>2013</v>
      </c>
      <c r="D825" s="17" t="s">
        <v>702</v>
      </c>
      <c r="E825" s="17">
        <f>MONTH(FACTURACION[[#This Row],[MES]]&amp;1)</f>
        <v>9</v>
      </c>
      <c r="F825" s="223">
        <f>DATE(FACTURACION[[#This Row],[AÑO]],FACTURACION[[#This Row],[Mes numero]],1)</f>
        <v>41518</v>
      </c>
      <c r="G825" s="159">
        <v>9985</v>
      </c>
      <c r="H825" s="20">
        <v>830137252</v>
      </c>
      <c r="I825" s="2" t="str">
        <f>+VLOOKUP(FACTURACION[[#This Row],[NIT]],TABLACLIENTE,2,FALSE)</f>
        <v>SAGENCO SAS</v>
      </c>
      <c r="J825" s="2" t="s">
        <v>161</v>
      </c>
      <c r="K825" s="12" t="str">
        <f>+VLOOKUP(FACTURACION[[#This Row],[REFERENCIA]],CODINV,2,FALSE)</f>
        <v>VALVULA ALIVIO SEMINTERNA 3/4"</v>
      </c>
      <c r="L825" s="12" t="str">
        <f>IF(VLOOKUP(FACTURACION[[#This Row],[REFERENCIA]],CODINV,3,FALSE)=0,"",VLOOKUP(FACTURACION[[#This Row],[REFERENCIA]],CODINV,3,FALSE))</f>
        <v>7583G</v>
      </c>
      <c r="M825" s="12" t="str">
        <f>+VLOOKUP(FACTURACION[[#This Row],[REFERENCIA]],CODINV,4,FALSE)</f>
        <v>VÁLVULAS Y MULTIVÁLVULAS</v>
      </c>
      <c r="N825" s="12" t="str">
        <f>+VLOOKUP(FACTURACION[[#This Row],[REFERENCIA]],CODINV,5,FALSE)</f>
        <v>REGO</v>
      </c>
      <c r="O825" s="2">
        <v>1</v>
      </c>
      <c r="P825" s="23">
        <v>50500</v>
      </c>
      <c r="Q825" s="24">
        <f>+FACTURACION[[#This Row],[CANTIDAD]]*FACTURACION[[#This Row],[VR UNITARIO]]/1000</f>
        <v>50.5</v>
      </c>
      <c r="R825" s="3" t="str">
        <f>+VLOOKUP(FACTURACION[[#This Row],[NIT]],TABLACLIENTE,5,FALSE)</f>
        <v>BOGOTÁ D.C.</v>
      </c>
    </row>
    <row r="826" spans="3:18" s="11" customFormat="1" ht="11.25" customHeight="1">
      <c r="C826" s="13">
        <v>2013</v>
      </c>
      <c r="D826" s="17" t="s">
        <v>702</v>
      </c>
      <c r="E826" s="17">
        <f>MONTH(FACTURACION[[#This Row],[MES]]&amp;1)</f>
        <v>9</v>
      </c>
      <c r="F826" s="223">
        <f>DATE(FACTURACION[[#This Row],[AÑO]],FACTURACION[[#This Row],[Mes numero]],1)</f>
        <v>41518</v>
      </c>
      <c r="G826" s="159">
        <v>9963</v>
      </c>
      <c r="H826" s="20">
        <v>830137252</v>
      </c>
      <c r="I826" s="2" t="str">
        <f>+VLOOKUP(FACTURACION[[#This Row],[NIT]],TABLACLIENTE,2,FALSE)</f>
        <v>SAGENCO SAS</v>
      </c>
      <c r="J826" s="2" t="s">
        <v>112</v>
      </c>
      <c r="K826" s="12" t="str">
        <f>+VLOOKUP(FACTURACION[[#This Row],[REFERENCIA]],CODINV,2,FALSE)</f>
        <v>VALVULA DE ALIVIO SEMINTERNA DE 1"</v>
      </c>
      <c r="L826" s="12" t="str">
        <f>IF(VLOOKUP(FACTURACION[[#This Row],[REFERENCIA]],CODINV,3,FALSE)=0,"",VLOOKUP(FACTURACION[[#This Row],[REFERENCIA]],CODINV,3,FALSE))</f>
        <v>8684G</v>
      </c>
      <c r="M826" s="12" t="str">
        <f>+VLOOKUP(FACTURACION[[#This Row],[REFERENCIA]],CODINV,4,FALSE)</f>
        <v>VÁLVULAS Y MULTIVÁLVULAS</v>
      </c>
      <c r="N826" s="12" t="str">
        <f>+VLOOKUP(FACTURACION[[#This Row],[REFERENCIA]],CODINV,5,FALSE)</f>
        <v>REGO</v>
      </c>
      <c r="O826" s="2">
        <v>1</v>
      </c>
      <c r="P826" s="23">
        <v>55000</v>
      </c>
      <c r="Q826" s="24">
        <f>+FACTURACION[[#This Row],[CANTIDAD]]*FACTURACION[[#This Row],[VR UNITARIO]]/1000</f>
        <v>55</v>
      </c>
      <c r="R826" s="3" t="str">
        <f>+VLOOKUP(FACTURACION[[#This Row],[NIT]],TABLACLIENTE,5,FALSE)</f>
        <v>BOGOTÁ D.C.</v>
      </c>
    </row>
    <row r="827" spans="3:18" s="11" customFormat="1" ht="11.25" customHeight="1">
      <c r="C827" s="13">
        <v>2013</v>
      </c>
      <c r="D827" s="17" t="s">
        <v>702</v>
      </c>
      <c r="E827" s="17">
        <f>MONTH(FACTURACION[[#This Row],[MES]]&amp;1)</f>
        <v>9</v>
      </c>
      <c r="F827" s="223">
        <f>DATE(FACTURACION[[#This Row],[AÑO]],FACTURACION[[#This Row],[Mes numero]],1)</f>
        <v>41518</v>
      </c>
      <c r="G827" s="159">
        <v>9946</v>
      </c>
      <c r="H827" s="20">
        <v>800074033</v>
      </c>
      <c r="I827" s="2" t="str">
        <f>+VLOOKUP(FACTURACION[[#This Row],[NIT]],TABLACLIENTE,2,FALSE)</f>
        <v>COMPAÑIAS ASOCIADAS DE GAS S.A. E.S.P (ASOGAS SA ESP)</v>
      </c>
      <c r="J827" s="2" t="s">
        <v>12</v>
      </c>
      <c r="K827" s="12" t="str">
        <f>+VLOOKUP(FACTURACION[[#This Row],[REFERENCIA]],CODINV,2,FALSE)</f>
        <v>VALVULA ACCION RAPIDA</v>
      </c>
      <c r="L827" s="12" t="str">
        <f>IF(VLOOKUP(FACTURACION[[#This Row],[REFERENCIA]],CODINV,3,FALSE)=0,"",VLOOKUP(FACTURACION[[#This Row],[REFERENCIA]],CODINV,3,FALSE))</f>
        <v>7901TB</v>
      </c>
      <c r="M827" s="12" t="str">
        <f>+VLOOKUP(FACTURACION[[#This Row],[REFERENCIA]],CODINV,4,FALSE)</f>
        <v>VÁLVULAS Y MULTIVÁLVULAS</v>
      </c>
      <c r="N827" s="12" t="str">
        <f>+VLOOKUP(FACTURACION[[#This Row],[REFERENCIA]],CODINV,5,FALSE)</f>
        <v>REGO</v>
      </c>
      <c r="O827" s="2">
        <v>3</v>
      </c>
      <c r="P827" s="23">
        <v>74000</v>
      </c>
      <c r="Q827" s="24">
        <f>+FACTURACION[[#This Row],[CANTIDAD]]*FACTURACION[[#This Row],[VR UNITARIO]]/1000</f>
        <v>222</v>
      </c>
      <c r="R827" s="3" t="str">
        <f>+VLOOKUP(FACTURACION[[#This Row],[NIT]],TABLACLIENTE,5,FALSE)</f>
        <v>MOSQUERA</v>
      </c>
    </row>
    <row r="828" spans="3:18" s="11" customFormat="1" ht="11.25" customHeight="1">
      <c r="C828" s="13">
        <v>2013</v>
      </c>
      <c r="D828" s="17" t="s">
        <v>702</v>
      </c>
      <c r="E828" s="17">
        <f>MONTH(FACTURACION[[#This Row],[MES]]&amp;1)</f>
        <v>9</v>
      </c>
      <c r="F828" s="223">
        <f>DATE(FACTURACION[[#This Row],[AÑO]],FACTURACION[[#This Row],[Mes numero]],1)</f>
        <v>41518</v>
      </c>
      <c r="G828" s="159">
        <v>9946</v>
      </c>
      <c r="H828" s="20">
        <v>800074033</v>
      </c>
      <c r="I828" s="2" t="str">
        <f>+VLOOKUP(FACTURACION[[#This Row],[NIT]],TABLACLIENTE,2,FALSE)</f>
        <v>COMPAÑIAS ASOCIADAS DE GAS S.A. E.S.P (ASOGAS SA ESP)</v>
      </c>
      <c r="J828" s="2" t="s">
        <v>74</v>
      </c>
      <c r="K828" s="12" t="str">
        <f>+VLOOKUP(FACTURACION[[#This Row],[REFERENCIA]],CODINV,2,FALSE)</f>
        <v>VALVULA DE GLOBLO DE 1 1/4" NPT</v>
      </c>
      <c r="L828" s="12" t="str">
        <f>IF(VLOOKUP(FACTURACION[[#This Row],[REFERENCIA]],CODINV,3,FALSE)=0,"",VLOOKUP(FACTURACION[[#This Row],[REFERENCIA]],CODINV,3,FALSE))</f>
        <v>A7509BP</v>
      </c>
      <c r="M828" s="12" t="str">
        <f>+VLOOKUP(FACTURACION[[#This Row],[REFERENCIA]],CODINV,4,FALSE)</f>
        <v>VÁLVULAS Y MULTIVÁLVULAS</v>
      </c>
      <c r="N828" s="12" t="str">
        <f>+VLOOKUP(FACTURACION[[#This Row],[REFERENCIA]],CODINV,5,FALSE)</f>
        <v>REGO</v>
      </c>
      <c r="O828" s="2">
        <v>2</v>
      </c>
      <c r="P828" s="23">
        <v>228000</v>
      </c>
      <c r="Q828" s="24">
        <f>+FACTURACION[[#This Row],[CANTIDAD]]*FACTURACION[[#This Row],[VR UNITARIO]]/1000</f>
        <v>456</v>
      </c>
      <c r="R828" s="3" t="str">
        <f>+VLOOKUP(FACTURACION[[#This Row],[NIT]],TABLACLIENTE,5,FALSE)</f>
        <v>MOSQUERA</v>
      </c>
    </row>
    <row r="829" spans="3:18" s="11" customFormat="1" ht="11.25" customHeight="1">
      <c r="C829" s="13">
        <v>2013</v>
      </c>
      <c r="D829" s="17" t="s">
        <v>702</v>
      </c>
      <c r="E829" s="17">
        <f>MONTH(FACTURACION[[#This Row],[MES]]&amp;1)</f>
        <v>9</v>
      </c>
      <c r="F829" s="223">
        <f>DATE(FACTURACION[[#This Row],[AÑO]],FACTURACION[[#This Row],[Mes numero]],1)</f>
        <v>41518</v>
      </c>
      <c r="G829" s="159">
        <v>9934</v>
      </c>
      <c r="H829" s="25">
        <v>890200919</v>
      </c>
      <c r="I829" s="3" t="str">
        <f>+VLOOKUP(FACTURACION[[#This Row],[NIT]],TABLACLIENTE,2,FALSE)</f>
        <v>GAS DE SANTANDER S.A. E.S.P.</v>
      </c>
      <c r="J829" s="2" t="s">
        <v>74</v>
      </c>
      <c r="K829" s="12" t="str">
        <f>+VLOOKUP(FACTURACION[[#This Row],[REFERENCIA]],CODINV,2,FALSE)</f>
        <v>VALVULA DE GLOBLO DE 1 1/4" NPT</v>
      </c>
      <c r="L829" s="12" t="str">
        <f>IF(VLOOKUP(FACTURACION[[#This Row],[REFERENCIA]],CODINV,3,FALSE)=0,"",VLOOKUP(FACTURACION[[#This Row],[REFERENCIA]],CODINV,3,FALSE))</f>
        <v>A7509BP</v>
      </c>
      <c r="M829" s="12" t="str">
        <f>+VLOOKUP(FACTURACION[[#This Row],[REFERENCIA]],CODINV,4,FALSE)</f>
        <v>VÁLVULAS Y MULTIVÁLVULAS</v>
      </c>
      <c r="N829" s="12" t="str">
        <f>+VLOOKUP(FACTURACION[[#This Row],[REFERENCIA]],CODINV,5,FALSE)</f>
        <v>REGO</v>
      </c>
      <c r="O829" s="2">
        <v>1</v>
      </c>
      <c r="P829" s="23">
        <v>243300</v>
      </c>
      <c r="Q829" s="24">
        <f>+FACTURACION[[#This Row],[CANTIDAD]]*FACTURACION[[#This Row],[VR UNITARIO]]/1000</f>
        <v>243.3</v>
      </c>
      <c r="R829" s="3" t="str">
        <f>+VLOOKUP(FACTURACION[[#This Row],[NIT]],TABLACLIENTE,5,FALSE)</f>
        <v>GIRON</v>
      </c>
    </row>
    <row r="830" spans="3:18" s="11" customFormat="1" ht="11.25" customHeight="1">
      <c r="C830" s="13">
        <v>2013</v>
      </c>
      <c r="D830" s="17" t="s">
        <v>702</v>
      </c>
      <c r="E830" s="17">
        <f>MONTH(FACTURACION[[#This Row],[MES]]&amp;1)</f>
        <v>9</v>
      </c>
      <c r="F830" s="223">
        <f>DATE(FACTURACION[[#This Row],[AÑO]],FACTURACION[[#This Row],[Mes numero]],1)</f>
        <v>41518</v>
      </c>
      <c r="G830" s="159">
        <v>9946</v>
      </c>
      <c r="H830" s="20">
        <v>800074033</v>
      </c>
      <c r="I830" s="2" t="str">
        <f>+VLOOKUP(FACTURACION[[#This Row],[NIT]],TABLACLIENTE,2,FALSE)</f>
        <v>COMPAÑIAS ASOCIADAS DE GAS S.A. E.S.P (ASOGAS SA ESP)</v>
      </c>
      <c r="J830" s="2" t="s">
        <v>93</v>
      </c>
      <c r="K830" s="12" t="str">
        <f>+VLOOKUP(FACTURACION[[#This Row],[REFERENCIA]],CODINV,2,FALSE)</f>
        <v>VALVULA DE GLOBO 2"</v>
      </c>
      <c r="L830" s="12" t="str">
        <f>IF(VLOOKUP(FACTURACION[[#This Row],[REFERENCIA]],CODINV,3,FALSE)=0,"",VLOOKUP(FACTURACION[[#This Row],[REFERENCIA]],CODINV,3,FALSE))</f>
        <v>A7513AP</v>
      </c>
      <c r="M830" s="12" t="str">
        <f>+VLOOKUP(FACTURACION[[#This Row],[REFERENCIA]],CODINV,4,FALSE)</f>
        <v>VÁLVULAS Y MULTIVÁLVULAS</v>
      </c>
      <c r="N830" s="12" t="str">
        <f>+VLOOKUP(FACTURACION[[#This Row],[REFERENCIA]],CODINV,5,FALSE)</f>
        <v>REGO</v>
      </c>
      <c r="O830" s="2">
        <v>2</v>
      </c>
      <c r="P830" s="23">
        <v>357900</v>
      </c>
      <c r="Q830" s="24">
        <f>+FACTURACION[[#This Row],[CANTIDAD]]*FACTURACION[[#This Row],[VR UNITARIO]]/1000</f>
        <v>715.8</v>
      </c>
      <c r="R830" s="3" t="str">
        <f>+VLOOKUP(FACTURACION[[#This Row],[NIT]],TABLACLIENTE,5,FALSE)</f>
        <v>MOSQUERA</v>
      </c>
    </row>
    <row r="831" spans="3:18" s="11" customFormat="1" ht="11.25" customHeight="1">
      <c r="C831" s="13">
        <v>2013</v>
      </c>
      <c r="D831" s="17" t="s">
        <v>702</v>
      </c>
      <c r="E831" s="17">
        <f>MONTH(FACTURACION[[#This Row],[MES]]&amp;1)</f>
        <v>9</v>
      </c>
      <c r="F831" s="223">
        <f>DATE(FACTURACION[[#This Row],[AÑO]],FACTURACION[[#This Row],[Mes numero]],1)</f>
        <v>41518</v>
      </c>
      <c r="G831" s="159">
        <v>9934</v>
      </c>
      <c r="H831" s="25">
        <v>890200919</v>
      </c>
      <c r="I831" s="3" t="str">
        <f>+VLOOKUP(FACTURACION[[#This Row],[NIT]],TABLACLIENTE,2,FALSE)</f>
        <v>GAS DE SANTANDER S.A. E.S.P.</v>
      </c>
      <c r="J831" s="2" t="s">
        <v>93</v>
      </c>
      <c r="K831" s="12" t="str">
        <f>+VLOOKUP(FACTURACION[[#This Row],[REFERENCIA]],CODINV,2,FALSE)</f>
        <v>VALVULA DE GLOBO 2"</v>
      </c>
      <c r="L831" s="12" t="str">
        <f>IF(VLOOKUP(FACTURACION[[#This Row],[REFERENCIA]],CODINV,3,FALSE)=0,"",VLOOKUP(FACTURACION[[#This Row],[REFERENCIA]],CODINV,3,FALSE))</f>
        <v>A7513AP</v>
      </c>
      <c r="M831" s="12" t="str">
        <f>+VLOOKUP(FACTURACION[[#This Row],[REFERENCIA]],CODINV,4,FALSE)</f>
        <v>VÁLVULAS Y MULTIVÁLVULAS</v>
      </c>
      <c r="N831" s="12" t="str">
        <f>+VLOOKUP(FACTURACION[[#This Row],[REFERENCIA]],CODINV,5,FALSE)</f>
        <v>REGO</v>
      </c>
      <c r="O831" s="2">
        <v>2</v>
      </c>
      <c r="P831" s="23">
        <v>357800</v>
      </c>
      <c r="Q831" s="24">
        <f>+FACTURACION[[#This Row],[CANTIDAD]]*FACTURACION[[#This Row],[VR UNITARIO]]/1000</f>
        <v>715.6</v>
      </c>
      <c r="R831" s="3" t="str">
        <f>+VLOOKUP(FACTURACION[[#This Row],[NIT]],TABLACLIENTE,5,FALSE)</f>
        <v>GIRON</v>
      </c>
    </row>
    <row r="832" spans="3:18" s="11" customFormat="1" ht="11.25" customHeight="1">
      <c r="C832" s="13">
        <v>2013</v>
      </c>
      <c r="D832" s="17" t="s">
        <v>702</v>
      </c>
      <c r="E832" s="17">
        <f>MONTH(FACTURACION[[#This Row],[MES]]&amp;1)</f>
        <v>9</v>
      </c>
      <c r="F832" s="223">
        <f>DATE(FACTURACION[[#This Row],[AÑO]],FACTURACION[[#This Row],[Mes numero]],1)</f>
        <v>41518</v>
      </c>
      <c r="G832" s="159">
        <v>9928</v>
      </c>
      <c r="H832" s="20">
        <v>890500726</v>
      </c>
      <c r="I832" s="2" t="str">
        <f>+VLOOKUP(FACTURACION[[#This Row],[NIT]],TABLACLIENTE,2,FALSE)</f>
        <v>NORTESANTANDEREANA DE GAS S.A. E.S.P (NORGAS S.A. E.S.P.)</v>
      </c>
      <c r="J832" s="2" t="s">
        <v>93</v>
      </c>
      <c r="K832" s="12" t="str">
        <f>+VLOOKUP(FACTURACION[[#This Row],[REFERENCIA]],CODINV,2,FALSE)</f>
        <v>VALVULA DE GLOBO 2"</v>
      </c>
      <c r="L832" s="12" t="str">
        <f>IF(VLOOKUP(FACTURACION[[#This Row],[REFERENCIA]],CODINV,3,FALSE)=0,"",VLOOKUP(FACTURACION[[#This Row],[REFERENCIA]],CODINV,3,FALSE))</f>
        <v>A7513AP</v>
      </c>
      <c r="M832" s="12" t="str">
        <f>+VLOOKUP(FACTURACION[[#This Row],[REFERENCIA]],CODINV,4,FALSE)</f>
        <v>VÁLVULAS Y MULTIVÁLVULAS</v>
      </c>
      <c r="N832" s="12" t="str">
        <f>+VLOOKUP(FACTURACION[[#This Row],[REFERENCIA]],CODINV,5,FALSE)</f>
        <v>REGO</v>
      </c>
      <c r="O832" s="2">
        <v>1</v>
      </c>
      <c r="P832" s="23">
        <v>347000</v>
      </c>
      <c r="Q832" s="24">
        <f>+FACTURACION[[#This Row],[CANTIDAD]]*FACTURACION[[#This Row],[VR UNITARIO]]/1000</f>
        <v>347</v>
      </c>
      <c r="R832" s="3" t="str">
        <f>+VLOOKUP(FACTURACION[[#This Row],[NIT]],TABLACLIENTE,5,FALSE)</f>
        <v>BUCARAMANGA</v>
      </c>
    </row>
    <row r="833" spans="3:18" s="11" customFormat="1" ht="11.25" customHeight="1">
      <c r="C833" s="13">
        <v>2013</v>
      </c>
      <c r="D833" s="17" t="s">
        <v>702</v>
      </c>
      <c r="E833" s="17">
        <f>MONTH(FACTURACION[[#This Row],[MES]]&amp;1)</f>
        <v>9</v>
      </c>
      <c r="F833" s="223">
        <f>DATE(FACTURACION[[#This Row],[AÑO]],FACTURACION[[#This Row],[Mes numero]],1)</f>
        <v>41518</v>
      </c>
      <c r="G833" s="159">
        <v>9923</v>
      </c>
      <c r="H833" s="20">
        <v>860510723</v>
      </c>
      <c r="I833" s="2" t="str">
        <f>+VLOOKUP(FACTURACION[[#This Row],[NIT]],TABLACLIENTE,2,FALSE)</f>
        <v>SAENA DE COLOMBIA S.A.</v>
      </c>
      <c r="J833" s="2" t="s">
        <v>36</v>
      </c>
      <c r="K833" s="12" t="str">
        <f>+VLOOKUP(FACTURACION[[#This Row],[REFERENCIA]],CODINV,2,FALSE)</f>
        <v>VALVULA DE EXCESO DE FLUJO 3/4"</v>
      </c>
      <c r="L833" s="12" t="str">
        <f>IF(VLOOKUP(FACTURACION[[#This Row],[REFERENCIA]],CODINV,3,FALSE)=0,"",VLOOKUP(FACTURACION[[#This Row],[REFERENCIA]],CODINV,3,FALSE))</f>
        <v>3272G</v>
      </c>
      <c r="M833" s="12" t="str">
        <f>+VLOOKUP(FACTURACION[[#This Row],[REFERENCIA]],CODINV,4,FALSE)</f>
        <v>VÁLVULAS Y MULTIVÁLVULAS</v>
      </c>
      <c r="N833" s="12" t="str">
        <f>+VLOOKUP(FACTURACION[[#This Row],[REFERENCIA]],CODINV,5,FALSE)</f>
        <v>REGO</v>
      </c>
      <c r="O833" s="2">
        <v>3</v>
      </c>
      <c r="P833" s="23">
        <v>35000</v>
      </c>
      <c r="Q833" s="24">
        <f>+FACTURACION[[#This Row],[CANTIDAD]]*FACTURACION[[#This Row],[VR UNITARIO]]/1000</f>
        <v>105</v>
      </c>
      <c r="R833" s="3" t="str">
        <f>+VLOOKUP(FACTURACION[[#This Row],[NIT]],TABLACLIENTE,5,FALSE)</f>
        <v>BOGOTÁ D.C.</v>
      </c>
    </row>
    <row r="834" spans="3:18" s="11" customFormat="1" ht="11.25" customHeight="1">
      <c r="C834" s="13">
        <v>2013</v>
      </c>
      <c r="D834" s="17" t="s">
        <v>702</v>
      </c>
      <c r="E834" s="17">
        <f>MONTH(FACTURACION[[#This Row],[MES]]&amp;1)</f>
        <v>9</v>
      </c>
      <c r="F834" s="223">
        <f>DATE(FACTURACION[[#This Row],[AÑO]],FACTURACION[[#This Row],[Mes numero]],1)</f>
        <v>41518</v>
      </c>
      <c r="G834" s="159">
        <v>9983</v>
      </c>
      <c r="H834" s="20">
        <v>860510723</v>
      </c>
      <c r="I834" s="2" t="str">
        <f>+VLOOKUP(FACTURACION[[#This Row],[NIT]],TABLACLIENTE,2,FALSE)</f>
        <v>SAENA DE COLOMBIA S.A.</v>
      </c>
      <c r="J834" s="2" t="s">
        <v>36</v>
      </c>
      <c r="K834" s="12" t="str">
        <f>+VLOOKUP(FACTURACION[[#This Row],[REFERENCIA]],CODINV,2,FALSE)</f>
        <v>VALVULA DE EXCESO DE FLUJO 3/4"</v>
      </c>
      <c r="L834" s="12" t="str">
        <f>IF(VLOOKUP(FACTURACION[[#This Row],[REFERENCIA]],CODINV,3,FALSE)=0,"",VLOOKUP(FACTURACION[[#This Row],[REFERENCIA]],CODINV,3,FALSE))</f>
        <v>3272G</v>
      </c>
      <c r="M834" s="12" t="str">
        <f>+VLOOKUP(FACTURACION[[#This Row],[REFERENCIA]],CODINV,4,FALSE)</f>
        <v>VÁLVULAS Y MULTIVÁLVULAS</v>
      </c>
      <c r="N834" s="12" t="str">
        <f>+VLOOKUP(FACTURACION[[#This Row],[REFERENCIA]],CODINV,5,FALSE)</f>
        <v>REGO</v>
      </c>
      <c r="O834" s="2">
        <v>5</v>
      </c>
      <c r="P834" s="23">
        <v>35000</v>
      </c>
      <c r="Q834" s="24">
        <f>+FACTURACION[[#This Row],[CANTIDAD]]*FACTURACION[[#This Row],[VR UNITARIO]]/1000</f>
        <v>175</v>
      </c>
      <c r="R834" s="3" t="str">
        <f>+VLOOKUP(FACTURACION[[#This Row],[NIT]],TABLACLIENTE,5,FALSE)</f>
        <v>BOGOTÁ D.C.</v>
      </c>
    </row>
    <row r="835" spans="3:18" s="11" customFormat="1" ht="11.25" customHeight="1">
      <c r="C835" s="13">
        <v>2013</v>
      </c>
      <c r="D835" s="17" t="s">
        <v>702</v>
      </c>
      <c r="E835" s="17">
        <f>MONTH(FACTURACION[[#This Row],[MES]]&amp;1)</f>
        <v>9</v>
      </c>
      <c r="F835" s="223">
        <f>DATE(FACTURACION[[#This Row],[AÑO]],FACTURACION[[#This Row],[Mes numero]],1)</f>
        <v>41518</v>
      </c>
      <c r="G835" s="159">
        <v>9963</v>
      </c>
      <c r="H835" s="20">
        <v>830137252</v>
      </c>
      <c r="I835" s="2" t="str">
        <f>+VLOOKUP(FACTURACION[[#This Row],[NIT]],TABLACLIENTE,2,FALSE)</f>
        <v>SAGENCO SAS</v>
      </c>
      <c r="J835" s="2" t="s">
        <v>105</v>
      </c>
      <c r="K835" s="12" t="str">
        <f>+VLOOKUP(FACTURACION[[#This Row],[REFERENCIA]],CODINV,2,FALSE)</f>
        <v>VALVULA CHECK LOOK  3/4"M X 3/4"F</v>
      </c>
      <c r="L835" s="12" t="str">
        <f>IF(VLOOKUP(FACTURACION[[#This Row],[REFERENCIA]],CODINV,3,FALSE)=0,"",VLOOKUP(FACTURACION[[#This Row],[REFERENCIA]],CODINV,3,FALSE))</f>
        <v>7572FC</v>
      </c>
      <c r="M835" s="12" t="str">
        <f>+VLOOKUP(FACTURACION[[#This Row],[REFERENCIA]],CODINV,4,FALSE)</f>
        <v>VÁLVULAS Y MULTIVÁLVULAS</v>
      </c>
      <c r="N835" s="12" t="str">
        <f>+VLOOKUP(FACTURACION[[#This Row],[REFERENCIA]],CODINV,5,FALSE)</f>
        <v>REGO</v>
      </c>
      <c r="O835" s="2">
        <v>1</v>
      </c>
      <c r="P835" s="23">
        <v>39300</v>
      </c>
      <c r="Q835" s="24">
        <f>+FACTURACION[[#This Row],[CANTIDAD]]*FACTURACION[[#This Row],[VR UNITARIO]]/1000</f>
        <v>39.299999999999997</v>
      </c>
      <c r="R835" s="3" t="str">
        <f>+VLOOKUP(FACTURACION[[#This Row],[NIT]],TABLACLIENTE,5,FALSE)</f>
        <v>BOGOTÁ D.C.</v>
      </c>
    </row>
    <row r="836" spans="3:18" s="11" customFormat="1" ht="11.25" customHeight="1">
      <c r="C836" s="13">
        <v>2013</v>
      </c>
      <c r="D836" s="17" t="s">
        <v>702</v>
      </c>
      <c r="E836" s="17">
        <f>MONTH(FACTURACION[[#This Row],[MES]]&amp;1)</f>
        <v>9</v>
      </c>
      <c r="F836" s="223">
        <f>DATE(FACTURACION[[#This Row],[AÑO]],FACTURACION[[#This Row],[Mes numero]],1)</f>
        <v>41518</v>
      </c>
      <c r="G836" s="159">
        <v>9985</v>
      </c>
      <c r="H836" s="20">
        <v>830137252</v>
      </c>
      <c r="I836" s="2" t="str">
        <f>+VLOOKUP(FACTURACION[[#This Row],[NIT]],TABLACLIENTE,2,FALSE)</f>
        <v>SAGENCO SAS</v>
      </c>
      <c r="J836" s="2" t="s">
        <v>105</v>
      </c>
      <c r="K836" s="12" t="str">
        <f>+VLOOKUP(FACTURACION[[#This Row],[REFERENCIA]],CODINV,2,FALSE)</f>
        <v>VALVULA CHECK LOOK  3/4"M X 3/4"F</v>
      </c>
      <c r="L836" s="12" t="str">
        <f>IF(VLOOKUP(FACTURACION[[#This Row],[REFERENCIA]],CODINV,3,FALSE)=0,"",VLOOKUP(FACTURACION[[#This Row],[REFERENCIA]],CODINV,3,FALSE))</f>
        <v>7572FC</v>
      </c>
      <c r="M836" s="12" t="str">
        <f>+VLOOKUP(FACTURACION[[#This Row],[REFERENCIA]],CODINV,4,FALSE)</f>
        <v>VÁLVULAS Y MULTIVÁLVULAS</v>
      </c>
      <c r="N836" s="12" t="str">
        <f>+VLOOKUP(FACTURACION[[#This Row],[REFERENCIA]],CODINV,5,FALSE)</f>
        <v>REGO</v>
      </c>
      <c r="O836" s="2">
        <v>1</v>
      </c>
      <c r="P836" s="23">
        <v>39300</v>
      </c>
      <c r="Q836" s="24">
        <f>+FACTURACION[[#This Row],[CANTIDAD]]*FACTURACION[[#This Row],[VR UNITARIO]]/1000</f>
        <v>39.299999999999997</v>
      </c>
      <c r="R836" s="3" t="str">
        <f>+VLOOKUP(FACTURACION[[#This Row],[NIT]],TABLACLIENTE,5,FALSE)</f>
        <v>BOGOTÁ D.C.</v>
      </c>
    </row>
    <row r="837" spans="3:18" s="11" customFormat="1" ht="11.25" customHeight="1">
      <c r="C837" s="13">
        <v>2013</v>
      </c>
      <c r="D837" s="17" t="s">
        <v>702</v>
      </c>
      <c r="E837" s="17">
        <f>MONTH(FACTURACION[[#This Row],[MES]]&amp;1)</f>
        <v>9</v>
      </c>
      <c r="F837" s="223">
        <f>DATE(FACTURACION[[#This Row],[AÑO]],FACTURACION[[#This Row],[Mes numero]],1)</f>
        <v>41518</v>
      </c>
      <c r="G837" s="159">
        <v>9985</v>
      </c>
      <c r="H837" s="20">
        <v>830137252</v>
      </c>
      <c r="I837" s="2" t="str">
        <f>+VLOOKUP(FACTURACION[[#This Row],[NIT]],TABLACLIENTE,2,FALSE)</f>
        <v>SAGENCO SAS</v>
      </c>
      <c r="J837" s="2" t="s">
        <v>163</v>
      </c>
      <c r="K837" s="12" t="str">
        <f>+VLOOKUP(FACTURACION[[#This Row],[REFERENCIA]],CODINV,2,FALSE)</f>
        <v>VALVULA DE LLENADO 1 1/4"</v>
      </c>
      <c r="L837" s="12" t="str">
        <f>IF(VLOOKUP(FACTURACION[[#This Row],[REFERENCIA]],CODINV,3,FALSE)=0,"",VLOOKUP(FACTURACION[[#This Row],[REFERENCIA]],CODINV,3,FALSE))</f>
        <v>7579</v>
      </c>
      <c r="M837" s="12" t="str">
        <f>+VLOOKUP(FACTURACION[[#This Row],[REFERENCIA]],CODINV,4,FALSE)</f>
        <v>VÁLVULAS Y MULTIVÁLVULAS</v>
      </c>
      <c r="N837" s="12" t="str">
        <f>+VLOOKUP(FACTURACION[[#This Row],[REFERENCIA]],CODINV,5,FALSE)</f>
        <v>REGO</v>
      </c>
      <c r="O837" s="2">
        <v>2</v>
      </c>
      <c r="P837" s="23">
        <v>58000</v>
      </c>
      <c r="Q837" s="24">
        <f>+FACTURACION[[#This Row],[CANTIDAD]]*FACTURACION[[#This Row],[VR UNITARIO]]/1000</f>
        <v>116</v>
      </c>
      <c r="R837" s="3" t="str">
        <f>+VLOOKUP(FACTURACION[[#This Row],[NIT]],TABLACLIENTE,5,FALSE)</f>
        <v>BOGOTÁ D.C.</v>
      </c>
    </row>
    <row r="838" spans="3:18" s="11" customFormat="1" ht="11.25" customHeight="1">
      <c r="C838" s="13">
        <v>2013</v>
      </c>
      <c r="D838" s="17" t="s">
        <v>702</v>
      </c>
      <c r="E838" s="17">
        <f>MONTH(FACTURACION[[#This Row],[MES]]&amp;1)</f>
        <v>9</v>
      </c>
      <c r="F838" s="223">
        <f>DATE(FACTURACION[[#This Row],[AÑO]],FACTURACION[[#This Row],[Mes numero]],1)</f>
        <v>41518</v>
      </c>
      <c r="G838" s="159">
        <v>9980</v>
      </c>
      <c r="H838" s="20">
        <v>900175830</v>
      </c>
      <c r="I838" s="2" t="str">
        <f>+VLOOKUP(FACTURACION[[#This Row],[NIT]],TABLACLIENTE,2,FALSE)</f>
        <v xml:space="preserve">COMBUSTIBLES LIQUIDOS DE COLOMBIA S.A E.S.P  (CLC S.A E.S.P)
</v>
      </c>
      <c r="J838" s="2" t="s">
        <v>484</v>
      </c>
      <c r="K838" s="12" t="str">
        <f>+VLOOKUP(FACTURACION[[#This Row],[REFERENCIA]],CODINV,2,FALSE)</f>
        <v>VALVULA DE EXCESO DE FLUJO 2" 125GPM</v>
      </c>
      <c r="L838" s="12" t="str">
        <f>IF(VLOOKUP(FACTURACION[[#This Row],[REFERENCIA]],CODINV,3,FALSE)=0,"",VLOOKUP(FACTURACION[[#This Row],[REFERENCIA]],CODINV,3,FALSE))</f>
        <v/>
      </c>
      <c r="M838" s="12" t="str">
        <f>+VLOOKUP(FACTURACION[[#This Row],[REFERENCIA]],CODINV,4,FALSE)</f>
        <v>VÁLVULAS Y MULTIVÁLVULAS</v>
      </c>
      <c r="N838" s="12" t="str">
        <f>+VLOOKUP(FACTURACION[[#This Row],[REFERENCIA]],CODINV,5,FALSE)</f>
        <v>REGO</v>
      </c>
      <c r="O838" s="2">
        <v>1</v>
      </c>
      <c r="P838" s="23">
        <v>412238</v>
      </c>
      <c r="Q838" s="24">
        <f>+FACTURACION[[#This Row],[CANTIDAD]]*FACTURACION[[#This Row],[VR UNITARIO]]/1000</f>
        <v>412.238</v>
      </c>
      <c r="R838" s="3" t="str">
        <f>+VLOOKUP(FACTURACION[[#This Row],[NIT]],TABLACLIENTE,5,FALSE)</f>
        <v>BOGOTÁ D.C.</v>
      </c>
    </row>
    <row r="839" spans="3:18" s="11" customFormat="1" ht="11.25" customHeight="1">
      <c r="C839" s="13">
        <v>2013</v>
      </c>
      <c r="D839" s="17" t="s">
        <v>702</v>
      </c>
      <c r="E839" s="17">
        <f>MONTH(FACTURACION[[#This Row],[MES]]&amp;1)</f>
        <v>9</v>
      </c>
      <c r="F839" s="223">
        <f>DATE(FACTURACION[[#This Row],[AÑO]],FACTURACION[[#This Row],[Mes numero]],1)</f>
        <v>41518</v>
      </c>
      <c r="G839" s="159">
        <v>9946</v>
      </c>
      <c r="H839" s="20">
        <v>800074033</v>
      </c>
      <c r="I839" s="2" t="str">
        <f>+VLOOKUP(FACTURACION[[#This Row],[NIT]],TABLACLIENTE,2,FALSE)</f>
        <v>COMPAÑIAS ASOCIADAS DE GAS S.A. E.S.P (ASOGAS SA ESP)</v>
      </c>
      <c r="J839" s="2" t="s">
        <v>303</v>
      </c>
      <c r="K839" s="12" t="str">
        <f>+VLOOKUP(FACTURACION[[#This Row],[REFERENCIA]],CODINV,2,FALSE)</f>
        <v>CONECTADOR DE LLENADO POL X 3/8" NPTM</v>
      </c>
      <c r="L839" s="12" t="str">
        <f>IF(VLOOKUP(FACTURACION[[#This Row],[REFERENCIA]],CODINV,3,FALSE)=0,"",VLOOKUP(FACTURACION[[#This Row],[REFERENCIA]],CODINV,3,FALSE))</f>
        <v>7193D10</v>
      </c>
      <c r="M839" s="12" t="str">
        <f>+VLOOKUP(FACTURACION[[#This Row],[REFERENCIA]],CODINV,4,FALSE)</f>
        <v>REPUESTOS Y ACCESORIOS</v>
      </c>
      <c r="N839" s="12" t="str">
        <f>+VLOOKUP(FACTURACION[[#This Row],[REFERENCIA]],CODINV,5,FALSE)</f>
        <v>REGO</v>
      </c>
      <c r="O839" s="2">
        <v>8</v>
      </c>
      <c r="P839" s="23">
        <v>78000</v>
      </c>
      <c r="Q839" s="24">
        <f>+FACTURACION[[#This Row],[CANTIDAD]]*FACTURACION[[#This Row],[VR UNITARIO]]/1000</f>
        <v>624</v>
      </c>
      <c r="R839" s="3" t="str">
        <f>+VLOOKUP(FACTURACION[[#This Row],[NIT]],TABLACLIENTE,5,FALSE)</f>
        <v>MOSQUERA</v>
      </c>
    </row>
    <row r="840" spans="3:18" s="11" customFormat="1" ht="11.25" customHeight="1">
      <c r="C840" s="13">
        <v>2013</v>
      </c>
      <c r="D840" s="17" t="s">
        <v>702</v>
      </c>
      <c r="E840" s="17">
        <f>MONTH(FACTURACION[[#This Row],[MES]]&amp;1)</f>
        <v>9</v>
      </c>
      <c r="F840" s="223">
        <f>DATE(FACTURACION[[#This Row],[AÑO]],FACTURACION[[#This Row],[Mes numero]],1)</f>
        <v>41518</v>
      </c>
      <c r="G840" s="159">
        <v>9928</v>
      </c>
      <c r="H840" s="20">
        <v>890500726</v>
      </c>
      <c r="I840" s="2" t="str">
        <f>+VLOOKUP(FACTURACION[[#This Row],[NIT]],TABLACLIENTE,2,FALSE)</f>
        <v>NORTESANTANDEREANA DE GAS S.A. E.S.P (NORGAS S.A. E.S.P.)</v>
      </c>
      <c r="J840" s="2" t="s">
        <v>896</v>
      </c>
      <c r="K840" s="12" t="str">
        <f>+VLOOKUP(FACTURACION[[#This Row],[REFERENCIA]],CODINV,2,FALSE)</f>
        <v>DIP TUBE FOR ROTOGAGE 72"</v>
      </c>
      <c r="L840" s="12" t="str">
        <f>IF(VLOOKUP(FACTURACION[[#This Row],[REFERENCIA]],CODINV,3,FALSE)=0,"",VLOOKUP(FACTURACION[[#This Row],[REFERENCIA]],CODINV,3,FALSE))</f>
        <v>A9091-M72.0</v>
      </c>
      <c r="M840" s="12" t="str">
        <f>+VLOOKUP(FACTURACION[[#This Row],[REFERENCIA]],CODINV,4,FALSE)</f>
        <v>REPUESTOS Y ACCESORIOS</v>
      </c>
      <c r="N840" s="12" t="str">
        <f>+VLOOKUP(FACTURACION[[#This Row],[REFERENCIA]],CODINV,5,FALSE)</f>
        <v>REGO</v>
      </c>
      <c r="O840" s="2">
        <v>2</v>
      </c>
      <c r="P840" s="23">
        <v>109000</v>
      </c>
      <c r="Q840" s="24">
        <f>+FACTURACION[[#This Row],[CANTIDAD]]*FACTURACION[[#This Row],[VR UNITARIO]]/1000</f>
        <v>218</v>
      </c>
      <c r="R840" s="3" t="str">
        <f>+VLOOKUP(FACTURACION[[#This Row],[NIT]],TABLACLIENTE,5,FALSE)</f>
        <v>BUCARAMANGA</v>
      </c>
    </row>
    <row r="841" spans="3:18" s="11" customFormat="1" ht="11.25" customHeight="1">
      <c r="C841" s="13">
        <v>2013</v>
      </c>
      <c r="D841" s="17" t="s">
        <v>702</v>
      </c>
      <c r="E841" s="17">
        <f>MONTH(FACTURACION[[#This Row],[MES]]&amp;1)</f>
        <v>9</v>
      </c>
      <c r="F841" s="223">
        <f>DATE(FACTURACION[[#This Row],[AÑO]],FACTURACION[[#This Row],[Mes numero]],1)</f>
        <v>41518</v>
      </c>
      <c r="G841" s="159">
        <v>9928</v>
      </c>
      <c r="H841" s="20">
        <v>890500726</v>
      </c>
      <c r="I841" s="2" t="str">
        <f>+VLOOKUP(FACTURACION[[#This Row],[NIT]],TABLACLIENTE,2,FALSE)</f>
        <v>NORTESANTANDEREANA DE GAS S.A. E.S.P (NORGAS S.A. E.S.P.)</v>
      </c>
      <c r="J841" s="2" t="s">
        <v>315</v>
      </c>
      <c r="K841" s="12" t="str">
        <f>+VLOOKUP(FACTURACION[[#This Row],[REFERENCIA]],CODINV,2,FALSE)</f>
        <v>ROTAGE/ROTAGE</v>
      </c>
      <c r="L841" s="12" t="str">
        <f>IF(VLOOKUP(FACTURACION[[#This Row],[REFERENCIA]],CODINV,3,FALSE)=0,"",VLOOKUP(FACTURACION[[#This Row],[REFERENCIA]],CODINV,3,FALSE))</f>
        <v>A9095TS</v>
      </c>
      <c r="M841" s="12" t="str">
        <f>+VLOOKUP(FACTURACION[[#This Row],[REFERENCIA]],CODINV,4,FALSE)</f>
        <v>MEDIDORES</v>
      </c>
      <c r="N841" s="12" t="str">
        <f>+VLOOKUP(FACTURACION[[#This Row],[REFERENCIA]],CODINV,5,FALSE)</f>
        <v>REGO</v>
      </c>
      <c r="O841" s="2">
        <v>2</v>
      </c>
      <c r="P841" s="23">
        <v>650000</v>
      </c>
      <c r="Q841" s="24">
        <f>+FACTURACION[[#This Row],[CANTIDAD]]*FACTURACION[[#This Row],[VR UNITARIO]]/1000</f>
        <v>1300</v>
      </c>
      <c r="R841" s="3" t="str">
        <f>+VLOOKUP(FACTURACION[[#This Row],[NIT]],TABLACLIENTE,5,FALSE)</f>
        <v>BUCARAMANGA</v>
      </c>
    </row>
    <row r="842" spans="3:18" s="11" customFormat="1" ht="11.25" customHeight="1">
      <c r="C842" s="13">
        <v>2013</v>
      </c>
      <c r="D842" s="17" t="s">
        <v>702</v>
      </c>
      <c r="E842" s="17">
        <f>MONTH(FACTURACION[[#This Row],[MES]]&amp;1)</f>
        <v>9</v>
      </c>
      <c r="F842" s="223">
        <f>DATE(FACTURACION[[#This Row],[AÑO]],FACTURACION[[#This Row],[Mes numero]],1)</f>
        <v>41518</v>
      </c>
      <c r="G842" s="159">
        <v>9979</v>
      </c>
      <c r="H842" s="20">
        <v>900175830</v>
      </c>
      <c r="I842" s="2" t="str">
        <f>+VLOOKUP(FACTURACION[[#This Row],[NIT]],TABLACLIENTE,2,FALSE)</f>
        <v xml:space="preserve">COMBUSTIBLES LIQUIDOS DE COLOMBIA S.A E.S.P  (CLC S.A E.S.P)
</v>
      </c>
      <c r="J842" s="2" t="s">
        <v>1288</v>
      </c>
      <c r="K842" s="12" t="str">
        <f>+VLOOKUP(FACTURACION[[#This Row],[REFERENCIA]],CODINV,2,FALSE)</f>
        <v>TANQUE HORIZONTAL 120 WG ALM GLP</v>
      </c>
      <c r="L842" s="12" t="str">
        <f>IF(VLOOKUP(FACTURACION[[#This Row],[REFERENCIA]],CODINV,3,FALSE)=0,"",VLOOKUP(FACTURACION[[#This Row],[REFERENCIA]],CODINV,3,FALSE))</f>
        <v/>
      </c>
      <c r="M842" s="12" t="str">
        <f>+VLOOKUP(FACTURACION[[#This Row],[REFERENCIA]],CODINV,4,FALSE)</f>
        <v>TANQUES</v>
      </c>
      <c r="N842" s="12" t="str">
        <f>+VLOOKUP(FACTURACION[[#This Row],[REFERENCIA]],CODINV,5,FALSE)</f>
        <v>PROTANEGAS (TRINITY)</v>
      </c>
      <c r="O842" s="2">
        <v>7</v>
      </c>
      <c r="P842" s="23">
        <v>1414182</v>
      </c>
      <c r="Q842" s="24">
        <f>+FACTURACION[[#This Row],[CANTIDAD]]*FACTURACION[[#This Row],[VR UNITARIO]]/1000</f>
        <v>9899.2739999999994</v>
      </c>
      <c r="R842" s="3" t="str">
        <f>+VLOOKUP(FACTURACION[[#This Row],[NIT]],TABLACLIENTE,5,FALSE)</f>
        <v>BOGOTÁ D.C.</v>
      </c>
    </row>
    <row r="843" spans="3:18" s="11" customFormat="1" ht="11.25" customHeight="1">
      <c r="C843" s="13">
        <v>2013</v>
      </c>
      <c r="D843" s="17" t="s">
        <v>702</v>
      </c>
      <c r="E843" s="17">
        <f>MONTH(FACTURACION[[#This Row],[MES]]&amp;1)</f>
        <v>9</v>
      </c>
      <c r="F843" s="223">
        <f>DATE(FACTURACION[[#This Row],[AÑO]],FACTURACION[[#This Row],[Mes numero]],1)</f>
        <v>41518</v>
      </c>
      <c r="G843" s="159">
        <v>9963</v>
      </c>
      <c r="H843" s="20">
        <v>830137252</v>
      </c>
      <c r="I843" s="2" t="str">
        <f>+VLOOKUP(FACTURACION[[#This Row],[NIT]],TABLACLIENTE,2,FALSE)</f>
        <v>SAGENCO SAS</v>
      </c>
      <c r="J843" s="2" t="s">
        <v>241</v>
      </c>
      <c r="K843" s="12" t="str">
        <f>+VLOOKUP(FACTURACION[[#This Row],[REFERENCIA]],CODINV,2,FALSE)</f>
        <v>MANOMETRO 0-300 PSI CON GLICERINA BAR 1/4</v>
      </c>
      <c r="L843" s="12" t="str">
        <f>IF(VLOOKUP(FACTURACION[[#This Row],[REFERENCIA]],CODINV,3,FALSE)=0,"",VLOOKUP(FACTURACION[[#This Row],[REFERENCIA]],CODINV,3,FALSE))</f>
        <v>4270363</v>
      </c>
      <c r="M843" s="12" t="str">
        <f>+VLOOKUP(FACTURACION[[#This Row],[REFERENCIA]],CODINV,4,FALSE)</f>
        <v>MEDIDORES</v>
      </c>
      <c r="N843" s="12" t="str">
        <f>+VLOOKUP(FACTURACION[[#This Row],[REFERENCIA]],CODINV,5,FALSE)</f>
        <v>WIKA</v>
      </c>
      <c r="O843" s="2">
        <v>1</v>
      </c>
      <c r="P843" s="23">
        <v>48000</v>
      </c>
      <c r="Q843" s="24">
        <f>+FACTURACION[[#This Row],[CANTIDAD]]*FACTURACION[[#This Row],[VR UNITARIO]]/1000</f>
        <v>48</v>
      </c>
      <c r="R843" s="3" t="str">
        <f>+VLOOKUP(FACTURACION[[#This Row],[NIT]],TABLACLIENTE,5,FALSE)</f>
        <v>BOGOTÁ D.C.</v>
      </c>
    </row>
    <row r="844" spans="3:18" s="11" customFormat="1" ht="11.25" customHeight="1">
      <c r="C844" s="13">
        <v>2013</v>
      </c>
      <c r="D844" s="17" t="s">
        <v>702</v>
      </c>
      <c r="E844" s="17">
        <f>MONTH(FACTURACION[[#This Row],[MES]]&amp;1)</f>
        <v>9</v>
      </c>
      <c r="F844" s="223">
        <f>DATE(FACTURACION[[#This Row],[AÑO]],FACTURACION[[#This Row],[Mes numero]],1)</f>
        <v>41518</v>
      </c>
      <c r="G844" s="159">
        <v>9985</v>
      </c>
      <c r="H844" s="20">
        <v>830137252</v>
      </c>
      <c r="I844" s="2" t="str">
        <f>+VLOOKUP(FACTURACION[[#This Row],[NIT]],TABLACLIENTE,2,FALSE)</f>
        <v>SAGENCO SAS</v>
      </c>
      <c r="J844" s="2" t="s">
        <v>241</v>
      </c>
      <c r="K844" s="12" t="str">
        <f>+VLOOKUP(FACTURACION[[#This Row],[REFERENCIA]],CODINV,2,FALSE)</f>
        <v>MANOMETRO 0-300 PSI CON GLICERINA BAR 1/4</v>
      </c>
      <c r="L844" s="12" t="str">
        <f>IF(VLOOKUP(FACTURACION[[#This Row],[REFERENCIA]],CODINV,3,FALSE)=0,"",VLOOKUP(FACTURACION[[#This Row],[REFERENCIA]],CODINV,3,FALSE))</f>
        <v>4270363</v>
      </c>
      <c r="M844" s="12" t="str">
        <f>+VLOOKUP(FACTURACION[[#This Row],[REFERENCIA]],CODINV,4,FALSE)</f>
        <v>MEDIDORES</v>
      </c>
      <c r="N844" s="12" t="str">
        <f>+VLOOKUP(FACTURACION[[#This Row],[REFERENCIA]],CODINV,5,FALSE)</f>
        <v>WIKA</v>
      </c>
      <c r="O844" s="2">
        <v>2</v>
      </c>
      <c r="P844" s="23">
        <v>48000</v>
      </c>
      <c r="Q844" s="24">
        <f>+FACTURACION[[#This Row],[CANTIDAD]]*FACTURACION[[#This Row],[VR UNITARIO]]/1000</f>
        <v>96</v>
      </c>
      <c r="R844" s="3" t="str">
        <f>+VLOOKUP(FACTURACION[[#This Row],[NIT]],TABLACLIENTE,5,FALSE)</f>
        <v>BOGOTÁ D.C.</v>
      </c>
    </row>
    <row r="845" spans="3:18" s="11" customFormat="1" ht="11.25" customHeight="1">
      <c r="C845" s="13">
        <v>2013</v>
      </c>
      <c r="D845" s="17" t="s">
        <v>703</v>
      </c>
      <c r="E845" s="17">
        <f>MONTH(FACTURACION[[#This Row],[MES]]&amp;1)</f>
        <v>10</v>
      </c>
      <c r="F845" s="223">
        <f>DATE(FACTURACION[[#This Row],[AÑO]],FACTURACION[[#This Row],[Mes numero]],1)</f>
        <v>41548</v>
      </c>
      <c r="G845" s="159">
        <v>10009</v>
      </c>
      <c r="H845" s="20">
        <v>830137252</v>
      </c>
      <c r="I845" s="2" t="str">
        <f>+VLOOKUP(FACTURACION[[#This Row],[NIT]],TABLACLIENTE,2,FALSE)</f>
        <v>SAGENCO SAS</v>
      </c>
      <c r="J845" s="2" t="s">
        <v>741</v>
      </c>
      <c r="K845" s="12" t="str">
        <f>+VLOOKUP(FACTURACION[[#This Row],[REFERENCIA]],CODINV,2,FALSE)</f>
        <v>VALV.AGUJA1/4"MNPT*NPTH</v>
      </c>
      <c r="L845" s="12" t="str">
        <f>IF(VLOOKUP(FACTURACION[[#This Row],[REFERENCIA]],CODINV,3,FALSE)=0,"",VLOOKUP(FACTURACION[[#This Row],[REFERENCIA]],CODINV,3,FALSE))</f>
        <v>ME831</v>
      </c>
      <c r="M845" s="12" t="str">
        <f>+VLOOKUP(FACTURACION[[#This Row],[REFERENCIA]],CODINV,4,FALSE)</f>
        <v>VÁLVULAS Y MULTIVÁLVULAS</v>
      </c>
      <c r="N845" s="12" t="str">
        <f>+VLOOKUP(FACTURACION[[#This Row],[REFERENCIA]],CODINV,5,FALSE)</f>
        <v>CAVAGNA</v>
      </c>
      <c r="O845" s="2">
        <v>1</v>
      </c>
      <c r="P845" s="23">
        <v>26000</v>
      </c>
      <c r="Q845" s="24">
        <f>+FACTURACION[[#This Row],[CANTIDAD]]*FACTURACION[[#This Row],[VR UNITARIO]]/1000</f>
        <v>26</v>
      </c>
      <c r="R845" s="3" t="str">
        <f>+VLOOKUP(FACTURACION[[#This Row],[NIT]],TABLACLIENTE,5,FALSE)</f>
        <v>BOGOTÁ D.C.</v>
      </c>
    </row>
    <row r="846" spans="3:18" s="11" customFormat="1" ht="11.25" customHeight="1">
      <c r="C846" s="13">
        <v>2013</v>
      </c>
      <c r="D846" s="17" t="s">
        <v>703</v>
      </c>
      <c r="E846" s="17">
        <f>MONTH(FACTURACION[[#This Row],[MES]]&amp;1)</f>
        <v>10</v>
      </c>
      <c r="F846" s="223">
        <f>DATE(FACTURACION[[#This Row],[AÑO]],FACTURACION[[#This Row],[Mes numero]],1)</f>
        <v>41548</v>
      </c>
      <c r="G846" s="159">
        <v>10047</v>
      </c>
      <c r="H846" s="20">
        <v>830137252</v>
      </c>
      <c r="I846" s="2" t="str">
        <f>+VLOOKUP(FACTURACION[[#This Row],[NIT]],TABLACLIENTE,2,FALSE)</f>
        <v>SAGENCO SAS</v>
      </c>
      <c r="J846" s="2" t="s">
        <v>741</v>
      </c>
      <c r="K846" s="12" t="str">
        <f>+VLOOKUP(FACTURACION[[#This Row],[REFERENCIA]],CODINV,2,FALSE)</f>
        <v>VALV.AGUJA1/4"MNPT*NPTH</v>
      </c>
      <c r="L846" s="12" t="str">
        <f>IF(VLOOKUP(FACTURACION[[#This Row],[REFERENCIA]],CODINV,3,FALSE)=0,"",VLOOKUP(FACTURACION[[#This Row],[REFERENCIA]],CODINV,3,FALSE))</f>
        <v>ME831</v>
      </c>
      <c r="M846" s="12" t="str">
        <f>+VLOOKUP(FACTURACION[[#This Row],[REFERENCIA]],CODINV,4,FALSE)</f>
        <v>VÁLVULAS Y MULTIVÁLVULAS</v>
      </c>
      <c r="N846" s="12" t="str">
        <f>+VLOOKUP(FACTURACION[[#This Row],[REFERENCIA]],CODINV,5,FALSE)</f>
        <v>CAVAGNA</v>
      </c>
      <c r="O846" s="2">
        <v>1</v>
      </c>
      <c r="P846" s="23">
        <v>26000</v>
      </c>
      <c r="Q846" s="24">
        <f>+FACTURACION[[#This Row],[CANTIDAD]]*FACTURACION[[#This Row],[VR UNITARIO]]/1000</f>
        <v>26</v>
      </c>
      <c r="R846" s="3" t="str">
        <f>+VLOOKUP(FACTURACION[[#This Row],[NIT]],TABLACLIENTE,5,FALSE)</f>
        <v>BOGOTÁ D.C.</v>
      </c>
    </row>
    <row r="847" spans="3:18" s="11" customFormat="1" ht="11.25" customHeight="1">
      <c r="C847" s="13">
        <v>2013</v>
      </c>
      <c r="D847" s="17" t="s">
        <v>703</v>
      </c>
      <c r="E847" s="17">
        <f>MONTH(FACTURACION[[#This Row],[MES]]&amp;1)</f>
        <v>10</v>
      </c>
      <c r="F847" s="223">
        <f>DATE(FACTURACION[[#This Row],[AÑO]],FACTURACION[[#This Row],[Mes numero]],1)</f>
        <v>41548</v>
      </c>
      <c r="G847" s="159">
        <v>10015</v>
      </c>
      <c r="H847" s="20">
        <v>800074033</v>
      </c>
      <c r="I847" s="2" t="str">
        <f>+VLOOKUP(FACTURACION[[#This Row],[NIT]],TABLACLIENTE,2,FALSE)</f>
        <v>COMPAÑIAS ASOCIADAS DE GAS S.A. E.S.P (ASOGAS SA ESP)</v>
      </c>
      <c r="J847" s="2" t="s">
        <v>122</v>
      </c>
      <c r="K847" s="12" t="str">
        <f>+VLOOKUP(FACTURACION[[#This Row],[REFERENCIA]],CODINV,2,FALSE)</f>
        <v>EMPAQUES PARA PISTONES DE LLENADO</v>
      </c>
      <c r="L847" s="12" t="str">
        <f>IF(VLOOKUP(FACTURACION[[#This Row],[REFERENCIA]],CODINV,3,FALSE)=0,"",VLOOKUP(FACTURACION[[#This Row],[REFERENCIA]],CODINV,3,FALSE))</f>
        <v/>
      </c>
      <c r="M847" s="12" t="str">
        <f>+VLOOKUP(FACTURACION[[#This Row],[REFERENCIA]],CODINV,4,FALSE)</f>
        <v>REPUESTOS Y ACCESORIOS</v>
      </c>
      <c r="N847" s="12" t="str">
        <f>+VLOOKUP(FACTURACION[[#This Row],[REFERENCIA]],CODINV,5,FALSE)</f>
        <v>CAVAGNA</v>
      </c>
      <c r="O847" s="2">
        <v>100</v>
      </c>
      <c r="P847" s="23">
        <v>580</v>
      </c>
      <c r="Q847" s="24">
        <f>+FACTURACION[[#This Row],[CANTIDAD]]*FACTURACION[[#This Row],[VR UNITARIO]]/1000</f>
        <v>58</v>
      </c>
      <c r="R847" s="3" t="str">
        <f>+VLOOKUP(FACTURACION[[#This Row],[NIT]],TABLACLIENTE,5,FALSE)</f>
        <v>MOSQUERA</v>
      </c>
    </row>
    <row r="848" spans="3:18" s="11" customFormat="1" ht="11.25" customHeight="1">
      <c r="C848" s="13">
        <v>2013</v>
      </c>
      <c r="D848" s="17" t="s">
        <v>703</v>
      </c>
      <c r="E848" s="17">
        <f>MONTH(FACTURACION[[#This Row],[MES]]&amp;1)</f>
        <v>10</v>
      </c>
      <c r="F848" s="223">
        <f>DATE(FACTURACION[[#This Row],[AÑO]],FACTURACION[[#This Row],[Mes numero]],1)</f>
        <v>41548</v>
      </c>
      <c r="G848" s="159">
        <v>10034</v>
      </c>
      <c r="H848" s="20">
        <v>890908643</v>
      </c>
      <c r="I848" s="2" t="str">
        <f>+VLOOKUP(FACTURACION[[#This Row],[NIT]],TABLACLIENTE,2,FALSE)</f>
        <v>GASES DE ANTIOQUIA S.A. E.S.P.  (GAS ANTIOQUIA S.A. E.S.P.)</v>
      </c>
      <c r="J848" s="2" t="s">
        <v>122</v>
      </c>
      <c r="K848" s="12" t="str">
        <f>+VLOOKUP(FACTURACION[[#This Row],[REFERENCIA]],CODINV,2,FALSE)</f>
        <v>EMPAQUES PARA PISTONES DE LLENADO</v>
      </c>
      <c r="L848" s="12" t="str">
        <f>IF(VLOOKUP(FACTURACION[[#This Row],[REFERENCIA]],CODINV,3,FALSE)=0,"",VLOOKUP(FACTURACION[[#This Row],[REFERENCIA]],CODINV,3,FALSE))</f>
        <v/>
      </c>
      <c r="M848" s="12" t="str">
        <f>+VLOOKUP(FACTURACION[[#This Row],[REFERENCIA]],CODINV,4,FALSE)</f>
        <v>REPUESTOS Y ACCESORIOS</v>
      </c>
      <c r="N848" s="12" t="str">
        <f>+VLOOKUP(FACTURACION[[#This Row],[REFERENCIA]],CODINV,5,FALSE)</f>
        <v>CAVAGNA</v>
      </c>
      <c r="O848" s="2">
        <v>600</v>
      </c>
      <c r="P848" s="23">
        <v>580</v>
      </c>
      <c r="Q848" s="24">
        <f>+FACTURACION[[#This Row],[CANTIDAD]]*FACTURACION[[#This Row],[VR UNITARIO]]/1000</f>
        <v>348</v>
      </c>
      <c r="R848" s="3" t="str">
        <f>+VLOOKUP(FACTURACION[[#This Row],[NIT]],TABLACLIENTE,5,FALSE)</f>
        <v>MEDELLIN</v>
      </c>
    </row>
    <row r="849" spans="3:18" s="11" customFormat="1" ht="11.25" customHeight="1">
      <c r="C849" s="13">
        <v>2013</v>
      </c>
      <c r="D849" s="17" t="s">
        <v>703</v>
      </c>
      <c r="E849" s="17">
        <f>MONTH(FACTURACION[[#This Row],[MES]]&amp;1)</f>
        <v>10</v>
      </c>
      <c r="F849" s="223">
        <f>DATE(FACTURACION[[#This Row],[AÑO]],FACTURACION[[#This Row],[Mes numero]],1)</f>
        <v>41548</v>
      </c>
      <c r="G849" s="159">
        <v>10018</v>
      </c>
      <c r="H849" s="20">
        <v>800021272</v>
      </c>
      <c r="I849" s="2" t="str">
        <f>+VLOOKUP(FACTURACION[[#This Row],[NIT]],TABLACLIENTE,2,FALSE)</f>
        <v>GASES DEL LLANO S.A. E.S.P (LLANOGAS S.A. E.S.P.)</v>
      </c>
      <c r="J849" s="2" t="s">
        <v>20</v>
      </c>
      <c r="K849" s="12" t="str">
        <f>+VLOOKUP(FACTURACION[[#This Row],[REFERENCIA]],CODINV,2,FALSE)</f>
        <v xml:space="preserve">MEDIDOR AC-250 C: 3/4" CON CONECTORES </v>
      </c>
      <c r="L849" s="12" t="str">
        <f>IF(VLOOKUP(FACTURACION[[#This Row],[REFERENCIA]],CODINV,3,FALSE)=0,"",VLOOKUP(FACTURACION[[#This Row],[REFERENCIA]],CODINV,3,FALSE))</f>
        <v/>
      </c>
      <c r="M849" s="12" t="str">
        <f>+VLOOKUP(FACTURACION[[#This Row],[REFERENCIA]],CODINV,4,FALSE)</f>
        <v>MEDIDORES</v>
      </c>
      <c r="N849" s="12" t="str">
        <f>+VLOOKUP(FACTURACION[[#This Row],[REFERENCIA]],CODINV,5,FALSE)</f>
        <v>HONEYWELL</v>
      </c>
      <c r="O849" s="2">
        <v>22</v>
      </c>
      <c r="P849" s="23">
        <v>292305</v>
      </c>
      <c r="Q849" s="24">
        <f>+FACTURACION[[#This Row],[CANTIDAD]]*FACTURACION[[#This Row],[VR UNITARIO]]/1000</f>
        <v>6430.71</v>
      </c>
      <c r="R849" s="3" t="str">
        <f>+VLOOKUP(FACTURACION[[#This Row],[NIT]],TABLACLIENTE,5,FALSE)</f>
        <v>VILLAVICENCIO</v>
      </c>
    </row>
    <row r="850" spans="3:18" s="11" customFormat="1" ht="11.25" customHeight="1">
      <c r="C850" s="13">
        <v>2013</v>
      </c>
      <c r="D850" s="17" t="s">
        <v>703</v>
      </c>
      <c r="E850" s="17">
        <f>MONTH(FACTURACION[[#This Row],[MES]]&amp;1)</f>
        <v>10</v>
      </c>
      <c r="F850" s="223">
        <f>DATE(FACTURACION[[#This Row],[AÑO]],FACTURACION[[#This Row],[Mes numero]],1)</f>
        <v>41548</v>
      </c>
      <c r="G850" s="159">
        <v>10053</v>
      </c>
      <c r="H850" s="20">
        <v>830140206</v>
      </c>
      <c r="I850" s="2" t="str">
        <f>+VLOOKUP(FACTURACION[[#This Row],[NIT]],TABLACLIENTE,2,FALSE)</f>
        <v xml:space="preserve"> ENERCER S.A. E.S.P. (ANTERIORMENTE PUBLISERVICIOS S.A. E.S.P )</v>
      </c>
      <c r="J850" s="2" t="s">
        <v>20</v>
      </c>
      <c r="K850" s="12" t="str">
        <f>+VLOOKUP(FACTURACION[[#This Row],[REFERENCIA]],CODINV,2,FALSE)</f>
        <v xml:space="preserve">MEDIDOR AC-250 C: 3/4" CON CONECTORES </v>
      </c>
      <c r="L850" s="12" t="str">
        <f>IF(VLOOKUP(FACTURACION[[#This Row],[REFERENCIA]],CODINV,3,FALSE)=0,"",VLOOKUP(FACTURACION[[#This Row],[REFERENCIA]],CODINV,3,FALSE))</f>
        <v/>
      </c>
      <c r="M850" s="12" t="str">
        <f>+VLOOKUP(FACTURACION[[#This Row],[REFERENCIA]],CODINV,4,FALSE)</f>
        <v>MEDIDORES</v>
      </c>
      <c r="N850" s="12" t="str">
        <f>+VLOOKUP(FACTURACION[[#This Row],[REFERENCIA]],CODINV,5,FALSE)</f>
        <v>HONEYWELL</v>
      </c>
      <c r="O850" s="2">
        <v>4</v>
      </c>
      <c r="P850" s="23">
        <v>280000</v>
      </c>
      <c r="Q850" s="24">
        <f>+FACTURACION[[#This Row],[CANTIDAD]]*FACTURACION[[#This Row],[VR UNITARIO]]/1000</f>
        <v>1120</v>
      </c>
      <c r="R850" s="3" t="str">
        <f>+VLOOKUP(FACTURACION[[#This Row],[NIT]],TABLACLIENTE,5,FALSE)</f>
        <v>BOGOTÁ D.C.</v>
      </c>
    </row>
    <row r="851" spans="3:18" s="11" customFormat="1" ht="11.25" customHeight="1">
      <c r="C851" s="13">
        <v>2013</v>
      </c>
      <c r="D851" s="17" t="s">
        <v>703</v>
      </c>
      <c r="E851" s="17">
        <f>MONTH(FACTURACION[[#This Row],[MES]]&amp;1)</f>
        <v>10</v>
      </c>
      <c r="F851" s="223">
        <f>DATE(FACTURACION[[#This Row],[AÑO]],FACTURACION[[#This Row],[Mes numero]],1)</f>
        <v>41548</v>
      </c>
      <c r="G851" s="159">
        <v>10011</v>
      </c>
      <c r="H851" s="20">
        <v>800021272</v>
      </c>
      <c r="I851" s="2" t="str">
        <f>+VLOOKUP(FACTURACION[[#This Row],[NIT]],TABLACLIENTE,2,FALSE)</f>
        <v>GASES DEL LLANO S.A. E.S.P (LLANOGAS S.A. E.S.P.)</v>
      </c>
      <c r="J851" s="2" t="s">
        <v>21</v>
      </c>
      <c r="K851" s="12" t="str">
        <f>+VLOOKUP(FACTURACION[[#This Row],[REFERENCIA]],CODINV,2,FALSE)</f>
        <v>MEDIDOR AC-630 C:1 1/4" MAOP 25PSIG CON CONECTORES</v>
      </c>
      <c r="L851" s="12" t="str">
        <f>IF(VLOOKUP(FACTURACION[[#This Row],[REFERENCIA]],CODINV,3,FALSE)=0,"",VLOOKUP(FACTURACION[[#This Row],[REFERENCIA]],CODINV,3,FALSE))</f>
        <v/>
      </c>
      <c r="M851" s="12" t="str">
        <f>+VLOOKUP(FACTURACION[[#This Row],[REFERENCIA]],CODINV,4,FALSE)</f>
        <v>MEDIDORES</v>
      </c>
      <c r="N851" s="12" t="str">
        <f>+VLOOKUP(FACTURACION[[#This Row],[REFERENCIA]],CODINV,5,FALSE)</f>
        <v>HONEYWELL</v>
      </c>
      <c r="O851" s="2">
        <v>1</v>
      </c>
      <c r="P851" s="23">
        <v>1339100</v>
      </c>
      <c r="Q851" s="24">
        <f>+FACTURACION[[#This Row],[CANTIDAD]]*FACTURACION[[#This Row],[VR UNITARIO]]/1000</f>
        <v>1339.1</v>
      </c>
      <c r="R851" s="3" t="str">
        <f>+VLOOKUP(FACTURACION[[#This Row],[NIT]],TABLACLIENTE,5,FALSE)</f>
        <v>VILLAVICENCIO</v>
      </c>
    </row>
    <row r="852" spans="3:18" s="11" customFormat="1" ht="11.25" customHeight="1">
      <c r="C852" s="13">
        <v>2013</v>
      </c>
      <c r="D852" s="17" t="s">
        <v>703</v>
      </c>
      <c r="E852" s="17">
        <f>MONTH(FACTURACION[[#This Row],[MES]]&amp;1)</f>
        <v>10</v>
      </c>
      <c r="F852" s="223">
        <f>DATE(FACTURACION[[#This Row],[AÑO]],FACTURACION[[#This Row],[Mes numero]],1)</f>
        <v>41548</v>
      </c>
      <c r="G852" s="159">
        <v>10021</v>
      </c>
      <c r="H852" s="20">
        <v>822001073</v>
      </c>
      <c r="I852" s="2" t="str">
        <f>+VLOOKUP(FACTURACION[[#This Row],[NIT]],TABLACLIENTE,2,FALSE)</f>
        <v>MADIGAS INGENIEROS S.A. E.S.P.</v>
      </c>
      <c r="J852" s="2" t="s">
        <v>21</v>
      </c>
      <c r="K852" s="12" t="str">
        <f>+VLOOKUP(FACTURACION[[#This Row],[REFERENCIA]],CODINV,2,FALSE)</f>
        <v>MEDIDOR AC-630 C:1 1/4" MAOP 25PSIG CON CONECTORES</v>
      </c>
      <c r="L852" s="12" t="str">
        <f>IF(VLOOKUP(FACTURACION[[#This Row],[REFERENCIA]],CODINV,3,FALSE)=0,"",VLOOKUP(FACTURACION[[#This Row],[REFERENCIA]],CODINV,3,FALSE))</f>
        <v/>
      </c>
      <c r="M852" s="12" t="str">
        <f>+VLOOKUP(FACTURACION[[#This Row],[REFERENCIA]],CODINV,4,FALSE)</f>
        <v>MEDIDORES</v>
      </c>
      <c r="N852" s="12" t="str">
        <f>+VLOOKUP(FACTURACION[[#This Row],[REFERENCIA]],CODINV,5,FALSE)</f>
        <v>HONEYWELL</v>
      </c>
      <c r="O852" s="2">
        <v>2</v>
      </c>
      <c r="P852" s="23">
        <v>1380000</v>
      </c>
      <c r="Q852" s="24">
        <f>+FACTURACION[[#This Row],[CANTIDAD]]*FACTURACION[[#This Row],[VR UNITARIO]]/1000</f>
        <v>2760</v>
      </c>
      <c r="R852" s="3" t="str">
        <f>+VLOOKUP(FACTURACION[[#This Row],[NIT]],TABLACLIENTE,5,FALSE)</f>
        <v>ACACIAS</v>
      </c>
    </row>
    <row r="853" spans="3:18" s="11" customFormat="1" ht="11.25" customHeight="1">
      <c r="C853" s="13">
        <v>2013</v>
      </c>
      <c r="D853" s="17" t="s">
        <v>703</v>
      </c>
      <c r="E853" s="17">
        <f>MONTH(FACTURACION[[#This Row],[MES]]&amp;1)</f>
        <v>10</v>
      </c>
      <c r="F853" s="223">
        <f>DATE(FACTURACION[[#This Row],[AÑO]],FACTURACION[[#This Row],[Mes numero]],1)</f>
        <v>41548</v>
      </c>
      <c r="G853" s="159">
        <v>10007</v>
      </c>
      <c r="H853" s="20">
        <v>830065383</v>
      </c>
      <c r="I853" s="12" t="str">
        <f>+VLOOKUP(FACTURACION[[#This Row],[NIT]],TABLACLIENTE,2,FALSE)</f>
        <v>ALKENOS LTDA</v>
      </c>
      <c r="J853" s="2" t="s">
        <v>262</v>
      </c>
      <c r="K853" s="12" t="str">
        <f>+VLOOKUP(FACTURACION[[#This Row],[REFERENCIA]],CODINV,2,FALSE)</f>
        <v>MEDIDOR AL-425 C:1 1/4" MAOP 25 PSIG</v>
      </c>
      <c r="L853" s="12" t="str">
        <f>IF(VLOOKUP(FACTURACION[[#This Row],[REFERENCIA]],CODINV,3,FALSE)=0,"",VLOOKUP(FACTURACION[[#This Row],[REFERENCIA]],CODINV,3,FALSE))</f>
        <v/>
      </c>
      <c r="M853" s="12" t="str">
        <f>+VLOOKUP(FACTURACION[[#This Row],[REFERENCIA]],CODINV,4,FALSE)</f>
        <v>MEDIDORES</v>
      </c>
      <c r="N853" s="12" t="str">
        <f>+VLOOKUP(FACTURACION[[#This Row],[REFERENCIA]],CODINV,5,FALSE)</f>
        <v>HONEYWELL</v>
      </c>
      <c r="O853" s="2">
        <v>1</v>
      </c>
      <c r="P853" s="23">
        <v>580000</v>
      </c>
      <c r="Q853" s="24">
        <f>+FACTURACION[[#This Row],[CANTIDAD]]*FACTURACION[[#This Row],[VR UNITARIO]]/1000</f>
        <v>580</v>
      </c>
      <c r="R853" s="3" t="str">
        <f>+VLOOKUP(FACTURACION[[#This Row],[NIT]],TABLACLIENTE,5,FALSE)</f>
        <v>BOGOTÁ D.C.</v>
      </c>
    </row>
    <row r="854" spans="3:18" s="11" customFormat="1" ht="11.25" customHeight="1">
      <c r="C854" s="13">
        <v>2013</v>
      </c>
      <c r="D854" s="17" t="s">
        <v>703</v>
      </c>
      <c r="E854" s="17">
        <f>MONTH(FACTURACION[[#This Row],[MES]]&amp;1)</f>
        <v>10</v>
      </c>
      <c r="F854" s="223">
        <f>DATE(FACTURACION[[#This Row],[AÑO]],FACTURACION[[#This Row],[Mes numero]],1)</f>
        <v>41548</v>
      </c>
      <c r="G854" s="159">
        <v>10019</v>
      </c>
      <c r="H854" s="20">
        <v>830065383</v>
      </c>
      <c r="I854" s="12" t="str">
        <f>+VLOOKUP(FACTURACION[[#This Row],[NIT]],TABLACLIENTE,2,FALSE)</f>
        <v>ALKENOS LTDA</v>
      </c>
      <c r="J854" s="2" t="s">
        <v>262</v>
      </c>
      <c r="K854" s="12" t="str">
        <f>+VLOOKUP(FACTURACION[[#This Row],[REFERENCIA]],CODINV,2,FALSE)</f>
        <v>MEDIDOR AL-425 C:1 1/4" MAOP 25 PSIG</v>
      </c>
      <c r="L854" s="12" t="str">
        <f>IF(VLOOKUP(FACTURACION[[#This Row],[REFERENCIA]],CODINV,3,FALSE)=0,"",VLOOKUP(FACTURACION[[#This Row],[REFERENCIA]],CODINV,3,FALSE))</f>
        <v/>
      </c>
      <c r="M854" s="12" t="str">
        <f>+VLOOKUP(FACTURACION[[#This Row],[REFERENCIA]],CODINV,4,FALSE)</f>
        <v>MEDIDORES</v>
      </c>
      <c r="N854" s="12" t="str">
        <f>+VLOOKUP(FACTURACION[[#This Row],[REFERENCIA]],CODINV,5,FALSE)</f>
        <v>HONEYWELL</v>
      </c>
      <c r="O854" s="2">
        <v>1</v>
      </c>
      <c r="P854" s="23">
        <v>580000</v>
      </c>
      <c r="Q854" s="24">
        <f>+FACTURACION[[#This Row],[CANTIDAD]]*FACTURACION[[#This Row],[VR UNITARIO]]/1000</f>
        <v>580</v>
      </c>
      <c r="R854" s="3" t="str">
        <f>+VLOOKUP(FACTURACION[[#This Row],[NIT]],TABLACLIENTE,5,FALSE)</f>
        <v>BOGOTÁ D.C.</v>
      </c>
    </row>
    <row r="855" spans="3:18" s="11" customFormat="1" ht="11.25" customHeight="1">
      <c r="C855" s="13">
        <v>2013</v>
      </c>
      <c r="D855" s="17" t="s">
        <v>703</v>
      </c>
      <c r="E855" s="17">
        <f>MONTH(FACTURACION[[#This Row],[MES]]&amp;1)</f>
        <v>10</v>
      </c>
      <c r="F855" s="223">
        <f>DATE(FACTURACION[[#This Row],[AÑO]],FACTURACION[[#This Row],[Mes numero]],1)</f>
        <v>41548</v>
      </c>
      <c r="G855" s="159">
        <v>10011</v>
      </c>
      <c r="H855" s="20">
        <v>800021272</v>
      </c>
      <c r="I855" s="2" t="str">
        <f>+VLOOKUP(FACTURACION[[#This Row],[NIT]],TABLACLIENTE,2,FALSE)</f>
        <v>GASES DEL LLANO S.A. E.S.P (LLANOGAS S.A. E.S.P.)</v>
      </c>
      <c r="J855" s="2" t="s">
        <v>262</v>
      </c>
      <c r="K855" s="12" t="str">
        <f>+VLOOKUP(FACTURACION[[#This Row],[REFERENCIA]],CODINV,2,FALSE)</f>
        <v>MEDIDOR AL-425 C:1 1/4" MAOP 25 PSIG</v>
      </c>
      <c r="L855" s="12" t="str">
        <f>IF(VLOOKUP(FACTURACION[[#This Row],[REFERENCIA]],CODINV,3,FALSE)=0,"",VLOOKUP(FACTURACION[[#This Row],[REFERENCIA]],CODINV,3,FALSE))</f>
        <v/>
      </c>
      <c r="M855" s="12" t="str">
        <f>+VLOOKUP(FACTURACION[[#This Row],[REFERENCIA]],CODINV,4,FALSE)</f>
        <v>MEDIDORES</v>
      </c>
      <c r="N855" s="12" t="str">
        <f>+VLOOKUP(FACTURACION[[#This Row],[REFERENCIA]],CODINV,5,FALSE)</f>
        <v>HONEYWELL</v>
      </c>
      <c r="O855" s="2">
        <v>4</v>
      </c>
      <c r="P855" s="23">
        <v>522761</v>
      </c>
      <c r="Q855" s="24">
        <f>+FACTURACION[[#This Row],[CANTIDAD]]*FACTURACION[[#This Row],[VR UNITARIO]]/1000</f>
        <v>2091.0439999999999</v>
      </c>
      <c r="R855" s="3" t="str">
        <f>+VLOOKUP(FACTURACION[[#This Row],[NIT]],TABLACLIENTE,5,FALSE)</f>
        <v>VILLAVICENCIO</v>
      </c>
    </row>
    <row r="856" spans="3:18" s="11" customFormat="1" ht="11.25" customHeight="1">
      <c r="C856" s="13">
        <v>2013</v>
      </c>
      <c r="D856" s="17" t="s">
        <v>703</v>
      </c>
      <c r="E856" s="17">
        <f>MONTH(FACTURACION[[#This Row],[MES]]&amp;1)</f>
        <v>10</v>
      </c>
      <c r="F856" s="223">
        <f>DATE(FACTURACION[[#This Row],[AÑO]],FACTURACION[[#This Row],[Mes numero]],1)</f>
        <v>41548</v>
      </c>
      <c r="G856" s="159">
        <v>10014</v>
      </c>
      <c r="H856" s="20">
        <v>800167643</v>
      </c>
      <c r="I856" s="2" t="str">
        <f>+VLOOKUP(FACTURACION[[#This Row],[NIT]],TABLACLIENTE,2,FALSE)</f>
        <v>GASES DE OCCIDENTE S.A. E.S.P. (GDO)</v>
      </c>
      <c r="J856" s="2" t="s">
        <v>22</v>
      </c>
      <c r="K856" s="12" t="str">
        <f>+VLOOKUP(FACTURACION[[#This Row],[REFERENCIA]],CODINV,2,FALSE)</f>
        <v>MEDIDOR ROTATIVO G160</v>
      </c>
      <c r="L856" s="12" t="str">
        <f>IF(VLOOKUP(FACTURACION[[#This Row],[REFERENCIA]],CODINV,3,FALSE)=0,"",VLOOKUP(FACTURACION[[#This Row],[REFERENCIA]],CODINV,3,FALSE))</f>
        <v/>
      </c>
      <c r="M856" s="12" t="str">
        <f>+VLOOKUP(FACTURACION[[#This Row],[REFERENCIA]],CODINV,4,FALSE)</f>
        <v>MEDIDORES</v>
      </c>
      <c r="N856" s="12" t="str">
        <f>+VLOOKUP(FACTURACION[[#This Row],[REFERENCIA]],CODINV,5,FALSE)</f>
        <v>HONEYWELL</v>
      </c>
      <c r="O856" s="2">
        <v>1</v>
      </c>
      <c r="P856" s="23">
        <v>8621935</v>
      </c>
      <c r="Q856" s="24">
        <f>+FACTURACION[[#This Row],[CANTIDAD]]*FACTURACION[[#This Row],[VR UNITARIO]]/1000</f>
        <v>8621.9349999999995</v>
      </c>
      <c r="R856" s="3" t="str">
        <f>+VLOOKUP(FACTURACION[[#This Row],[NIT]],TABLACLIENTE,5,FALSE)</f>
        <v>CALI</v>
      </c>
    </row>
    <row r="857" spans="3:18" s="11" customFormat="1" ht="11.25" customHeight="1">
      <c r="C857" s="13">
        <v>2013</v>
      </c>
      <c r="D857" s="17" t="s">
        <v>703</v>
      </c>
      <c r="E857" s="17">
        <f>MONTH(FACTURACION[[#This Row],[MES]]&amp;1)</f>
        <v>10</v>
      </c>
      <c r="F857" s="223">
        <f>DATE(FACTURACION[[#This Row],[AÑO]],FACTURACION[[#This Row],[Mes numero]],1)</f>
        <v>41548</v>
      </c>
      <c r="G857" s="159">
        <v>10002</v>
      </c>
      <c r="H857" s="25">
        <v>890200919</v>
      </c>
      <c r="I857" s="3" t="str">
        <f>+VLOOKUP(FACTURACION[[#This Row],[NIT]],TABLACLIENTE,2,FALSE)</f>
        <v>GAS DE SANTANDER S.A. E.S.P.</v>
      </c>
      <c r="J857" s="2" t="s">
        <v>198</v>
      </c>
      <c r="K857" s="12" t="str">
        <f>+VLOOKUP(FACTURACION[[#This Row],[REFERENCIA]],CODINV,2,FALSE)</f>
        <v>REG. 1813C-HC C. 1 1/4" R: 6-15" O: 1/2</v>
      </c>
      <c r="L857" s="12" t="str">
        <f>IF(VLOOKUP(FACTURACION[[#This Row],[REFERENCIA]],CODINV,3,FALSE)=0,"",VLOOKUP(FACTURACION[[#This Row],[REFERENCIA]],CODINV,3,FALSE))</f>
        <v/>
      </c>
      <c r="M857" s="12" t="str">
        <f>+VLOOKUP(FACTURACION[[#This Row],[REFERENCIA]],CODINV,4,FALSE)</f>
        <v>REGULADORES</v>
      </c>
      <c r="N857" s="12" t="str">
        <f>+VLOOKUP(FACTURACION[[#This Row],[REFERENCIA]],CODINV,5,FALSE)</f>
        <v>HONEYWELL</v>
      </c>
      <c r="O857" s="2">
        <v>4</v>
      </c>
      <c r="P857" s="23">
        <v>135000</v>
      </c>
      <c r="Q857" s="24">
        <f>+FACTURACION[[#This Row],[CANTIDAD]]*FACTURACION[[#This Row],[VR UNITARIO]]/1000</f>
        <v>540</v>
      </c>
      <c r="R857" s="3" t="str">
        <f>+VLOOKUP(FACTURACION[[#This Row],[NIT]],TABLACLIENTE,5,FALSE)</f>
        <v>GIRON</v>
      </c>
    </row>
    <row r="858" spans="3:18" s="11" customFormat="1" ht="11.25" customHeight="1">
      <c r="C858" s="13">
        <v>2013</v>
      </c>
      <c r="D858" s="17" t="s">
        <v>703</v>
      </c>
      <c r="E858" s="17">
        <f>MONTH(FACTURACION[[#This Row],[MES]]&amp;1)</f>
        <v>10</v>
      </c>
      <c r="F858" s="223">
        <f>DATE(FACTURACION[[#This Row],[AÑO]],FACTURACION[[#This Row],[Mes numero]],1)</f>
        <v>41548</v>
      </c>
      <c r="G858" s="159">
        <v>10048</v>
      </c>
      <c r="H858" s="20">
        <v>860053840</v>
      </c>
      <c r="I858" s="2" t="str">
        <f>+VLOOKUP(FACTURACION[[#This Row],[NIT]],TABLACLIENTE,2,FALSE)</f>
        <v>TECNIK LTDA</v>
      </c>
      <c r="J858" s="2" t="s">
        <v>198</v>
      </c>
      <c r="K858" s="12" t="str">
        <f>+VLOOKUP(FACTURACION[[#This Row],[REFERENCIA]],CODINV,2,FALSE)</f>
        <v>REG. 1813C-HC C. 1 1/4" R: 6-15" O: 1/2</v>
      </c>
      <c r="L858" s="12" t="str">
        <f>IF(VLOOKUP(FACTURACION[[#This Row],[REFERENCIA]],CODINV,3,FALSE)=0,"",VLOOKUP(FACTURACION[[#This Row],[REFERENCIA]],CODINV,3,FALSE))</f>
        <v/>
      </c>
      <c r="M858" s="12" t="str">
        <f>+VLOOKUP(FACTURACION[[#This Row],[REFERENCIA]],CODINV,4,FALSE)</f>
        <v>REGULADORES</v>
      </c>
      <c r="N858" s="12" t="str">
        <f>+VLOOKUP(FACTURACION[[#This Row],[REFERENCIA]],CODINV,5,FALSE)</f>
        <v>HONEYWELL</v>
      </c>
      <c r="O858" s="2">
        <v>5</v>
      </c>
      <c r="P858" s="23">
        <v>135000</v>
      </c>
      <c r="Q858" s="24">
        <f>+FACTURACION[[#This Row],[CANTIDAD]]*FACTURACION[[#This Row],[VR UNITARIO]]/1000</f>
        <v>675</v>
      </c>
      <c r="R858" s="3" t="str">
        <f>+VLOOKUP(FACTURACION[[#This Row],[NIT]],TABLACLIENTE,5,FALSE)</f>
        <v>BOGOTÁ D.C.</v>
      </c>
    </row>
    <row r="859" spans="3:18" s="11" customFormat="1" ht="11.25" customHeight="1">
      <c r="C859" s="13">
        <v>2013</v>
      </c>
      <c r="D859" s="17" t="s">
        <v>703</v>
      </c>
      <c r="E859" s="17">
        <f>MONTH(FACTURACION[[#This Row],[MES]]&amp;1)</f>
        <v>10</v>
      </c>
      <c r="F859" s="223">
        <f>DATE(FACTURACION[[#This Row],[AÑO]],FACTURACION[[#This Row],[Mes numero]],1)</f>
        <v>41548</v>
      </c>
      <c r="G859" s="159">
        <v>10017</v>
      </c>
      <c r="H859" s="20">
        <v>830065383</v>
      </c>
      <c r="I859" s="12" t="str">
        <f>+VLOOKUP(FACTURACION[[#This Row],[NIT]],TABLACLIENTE,2,FALSE)</f>
        <v>ALKENOS LTDA</v>
      </c>
      <c r="J859" s="2" t="s">
        <v>6</v>
      </c>
      <c r="K859" s="12" t="str">
        <f>+VLOOKUP(FACTURACION[[#This Row],[REFERENCIA]],CODINV,2,FALSE)</f>
        <v>REG.1813C C:3/4" R:6-15" O:1/2</v>
      </c>
      <c r="L859" s="12" t="str">
        <f>IF(VLOOKUP(FACTURACION[[#This Row],[REFERENCIA]],CODINV,3,FALSE)=0,"",VLOOKUP(FACTURACION[[#This Row],[REFERENCIA]],CODINV,3,FALSE))</f>
        <v/>
      </c>
      <c r="M859" s="12" t="str">
        <f>+VLOOKUP(FACTURACION[[#This Row],[REFERENCIA]],CODINV,4,FALSE)</f>
        <v>REGULADORES</v>
      </c>
      <c r="N859" s="12" t="str">
        <f>+VLOOKUP(FACTURACION[[#This Row],[REFERENCIA]],CODINV,5,FALSE)</f>
        <v>HONEYWELL</v>
      </c>
      <c r="O859" s="2">
        <v>1</v>
      </c>
      <c r="P859" s="23">
        <v>95000</v>
      </c>
      <c r="Q859" s="24">
        <f>+FACTURACION[[#This Row],[CANTIDAD]]*FACTURACION[[#This Row],[VR UNITARIO]]/1000</f>
        <v>95</v>
      </c>
      <c r="R859" s="3" t="str">
        <f>+VLOOKUP(FACTURACION[[#This Row],[NIT]],TABLACLIENTE,5,FALSE)</f>
        <v>BOGOTÁ D.C.</v>
      </c>
    </row>
    <row r="860" spans="3:18" s="11" customFormat="1" ht="11.25" customHeight="1">
      <c r="C860" s="13">
        <v>2013</v>
      </c>
      <c r="D860" s="17" t="s">
        <v>703</v>
      </c>
      <c r="E860" s="17">
        <f>MONTH(FACTURACION[[#This Row],[MES]]&amp;1)</f>
        <v>10</v>
      </c>
      <c r="F860" s="223">
        <f>DATE(FACTURACION[[#This Row],[AÑO]],FACTURACION[[#This Row],[Mes numero]],1)</f>
        <v>41548</v>
      </c>
      <c r="G860" s="159">
        <v>10020</v>
      </c>
      <c r="H860" s="20">
        <v>830109199</v>
      </c>
      <c r="I860" s="2" t="str">
        <f>+VLOOKUP(FACTURACION[[#This Row],[NIT]],TABLACLIENTE,2,FALSE)</f>
        <v>ENGINEERING CO (ENGECO LIMITADA)</v>
      </c>
      <c r="J860" s="2" t="s">
        <v>28</v>
      </c>
      <c r="K860" s="12" t="str">
        <f>+VLOOKUP(FACTURACION[[#This Row],[REFERENCIA]],CODINV,2,FALSE)</f>
        <v>REGULADOR SR 113 3/4 R: 7-12 O:1/4</v>
      </c>
      <c r="L860" s="12" t="str">
        <f>IF(VLOOKUP(FACTURACION[[#This Row],[REFERENCIA]],CODINV,3,FALSE)=0,"",VLOOKUP(FACTURACION[[#This Row],[REFERENCIA]],CODINV,3,FALSE))</f>
        <v/>
      </c>
      <c r="M860" s="12" t="str">
        <f>+VLOOKUP(FACTURACION[[#This Row],[REFERENCIA]],CODINV,4,FALSE)</f>
        <v>REGULADORES</v>
      </c>
      <c r="N860" s="12" t="str">
        <f>+VLOOKUP(FACTURACION[[#This Row],[REFERENCIA]],CODINV,5,FALSE)</f>
        <v>HONEYWELL</v>
      </c>
      <c r="O860" s="2">
        <v>1</v>
      </c>
      <c r="P860" s="23">
        <v>95000</v>
      </c>
      <c r="Q860" s="24">
        <f>+FACTURACION[[#This Row],[CANTIDAD]]*FACTURACION[[#This Row],[VR UNITARIO]]/1000</f>
        <v>95</v>
      </c>
      <c r="R860" s="3" t="str">
        <f>+VLOOKUP(FACTURACION[[#This Row],[NIT]],TABLACLIENTE,5,FALSE)</f>
        <v>BOGOTÁ D.C.</v>
      </c>
    </row>
    <row r="861" spans="3:18" s="11" customFormat="1" ht="11.25" customHeight="1">
      <c r="C861" s="13">
        <v>2013</v>
      </c>
      <c r="D861" s="17" t="s">
        <v>703</v>
      </c>
      <c r="E861" s="17">
        <f>MONTH(FACTURACION[[#This Row],[MES]]&amp;1)</f>
        <v>10</v>
      </c>
      <c r="F861" s="223">
        <f>DATE(FACTURACION[[#This Row],[AÑO]],FACTURACION[[#This Row],[Mes numero]],1)</f>
        <v>41548</v>
      </c>
      <c r="G861" s="159">
        <v>10003</v>
      </c>
      <c r="H861" s="20">
        <v>890908643</v>
      </c>
      <c r="I861" s="2" t="str">
        <f>+VLOOKUP(FACTURACION[[#This Row],[NIT]],TABLACLIENTE,2,FALSE)</f>
        <v>GASES DE ANTIOQUIA S.A. E.S.P.  (GAS ANTIOQUIA S.A. E.S.P.)</v>
      </c>
      <c r="J861" s="2" t="s">
        <v>28</v>
      </c>
      <c r="K861" s="12" t="str">
        <f>+VLOOKUP(FACTURACION[[#This Row],[REFERENCIA]],CODINV,2,FALSE)</f>
        <v>REGULADOR SR 113 3/4 R: 7-12 O:1/4</v>
      </c>
      <c r="L861" s="12" t="str">
        <f>IF(VLOOKUP(FACTURACION[[#This Row],[REFERENCIA]],CODINV,3,FALSE)=0,"",VLOOKUP(FACTURACION[[#This Row],[REFERENCIA]],CODINV,3,FALSE))</f>
        <v/>
      </c>
      <c r="M861" s="12" t="str">
        <f>+VLOOKUP(FACTURACION[[#This Row],[REFERENCIA]],CODINV,4,FALSE)</f>
        <v>REGULADORES</v>
      </c>
      <c r="N861" s="12" t="str">
        <f>+VLOOKUP(FACTURACION[[#This Row],[REFERENCIA]],CODINV,5,FALSE)</f>
        <v>HONEYWELL</v>
      </c>
      <c r="O861" s="2">
        <v>4</v>
      </c>
      <c r="P861" s="23">
        <v>95000</v>
      </c>
      <c r="Q861" s="24">
        <f>+FACTURACION[[#This Row],[CANTIDAD]]*FACTURACION[[#This Row],[VR UNITARIO]]/1000</f>
        <v>380</v>
      </c>
      <c r="R861" s="3" t="str">
        <f>+VLOOKUP(FACTURACION[[#This Row],[NIT]],TABLACLIENTE,5,FALSE)</f>
        <v>MEDELLIN</v>
      </c>
    </row>
    <row r="862" spans="3:18" s="11" customFormat="1" ht="11.25" customHeight="1">
      <c r="C862" s="13">
        <v>2013</v>
      </c>
      <c r="D862" s="17" t="s">
        <v>703</v>
      </c>
      <c r="E862" s="17">
        <f>MONTH(FACTURACION[[#This Row],[MES]]&amp;1)</f>
        <v>10</v>
      </c>
      <c r="F862" s="223">
        <f>DATE(FACTURACION[[#This Row],[AÑO]],FACTURACION[[#This Row],[Mes numero]],1)</f>
        <v>41548</v>
      </c>
      <c r="G862" s="159">
        <v>10021</v>
      </c>
      <c r="H862" s="20">
        <v>822001073</v>
      </c>
      <c r="I862" s="2" t="str">
        <f>+VLOOKUP(FACTURACION[[#This Row],[NIT]],TABLACLIENTE,2,FALSE)</f>
        <v>MADIGAS INGENIEROS S.A. E.S.P.</v>
      </c>
      <c r="J862" s="2" t="s">
        <v>28</v>
      </c>
      <c r="K862" s="12" t="str">
        <f>+VLOOKUP(FACTURACION[[#This Row],[REFERENCIA]],CODINV,2,FALSE)</f>
        <v>REGULADOR SR 113 3/4 R: 7-12 O:1/4</v>
      </c>
      <c r="L862" s="12" t="str">
        <f>IF(VLOOKUP(FACTURACION[[#This Row],[REFERENCIA]],CODINV,3,FALSE)=0,"",VLOOKUP(FACTURACION[[#This Row],[REFERENCIA]],CODINV,3,FALSE))</f>
        <v/>
      </c>
      <c r="M862" s="12" t="str">
        <f>+VLOOKUP(FACTURACION[[#This Row],[REFERENCIA]],CODINV,4,FALSE)</f>
        <v>REGULADORES</v>
      </c>
      <c r="N862" s="12" t="str">
        <f>+VLOOKUP(FACTURACION[[#This Row],[REFERENCIA]],CODINV,5,FALSE)</f>
        <v>HONEYWELL</v>
      </c>
      <c r="O862" s="2">
        <v>38</v>
      </c>
      <c r="P862" s="23">
        <v>87000</v>
      </c>
      <c r="Q862" s="24">
        <f>+FACTURACION[[#This Row],[CANTIDAD]]*FACTURACION[[#This Row],[VR UNITARIO]]/1000</f>
        <v>3306</v>
      </c>
      <c r="R862" s="3" t="str">
        <f>+VLOOKUP(FACTURACION[[#This Row],[NIT]],TABLACLIENTE,5,FALSE)</f>
        <v>ACACIAS</v>
      </c>
    </row>
    <row r="863" spans="3:18" s="11" customFormat="1" ht="11.25" customHeight="1">
      <c r="C863" s="13">
        <v>2013</v>
      </c>
      <c r="D863" s="17" t="s">
        <v>703</v>
      </c>
      <c r="E863" s="17">
        <f>MONTH(FACTURACION[[#This Row],[MES]]&amp;1)</f>
        <v>10</v>
      </c>
      <c r="F863" s="223">
        <f>DATE(FACTURACION[[#This Row],[AÑO]],FACTURACION[[#This Row],[Mes numero]],1)</f>
        <v>41548</v>
      </c>
      <c r="G863" s="159">
        <v>10021</v>
      </c>
      <c r="H863" s="20">
        <v>822001073</v>
      </c>
      <c r="I863" s="2" t="str">
        <f>+VLOOKUP(FACTURACION[[#This Row],[NIT]],TABLACLIENTE,2,FALSE)</f>
        <v>MADIGAS INGENIEROS S.A. E.S.P.</v>
      </c>
      <c r="J863" s="2" t="s">
        <v>28</v>
      </c>
      <c r="K863" s="12" t="str">
        <f>+VLOOKUP(FACTURACION[[#This Row],[REFERENCIA]],CODINV,2,FALSE)</f>
        <v>REGULADOR SR 113 3/4 R: 7-12 O:1/4</v>
      </c>
      <c r="L863" s="12" t="str">
        <f>IF(VLOOKUP(FACTURACION[[#This Row],[REFERENCIA]],CODINV,3,FALSE)=0,"",VLOOKUP(FACTURACION[[#This Row],[REFERENCIA]],CODINV,3,FALSE))</f>
        <v/>
      </c>
      <c r="M863" s="12" t="str">
        <f>+VLOOKUP(FACTURACION[[#This Row],[REFERENCIA]],CODINV,4,FALSE)</f>
        <v>REGULADORES</v>
      </c>
      <c r="N863" s="12" t="str">
        <f>+VLOOKUP(FACTURACION[[#This Row],[REFERENCIA]],CODINV,5,FALSE)</f>
        <v>HONEYWELL</v>
      </c>
      <c r="O863" s="2">
        <v>10</v>
      </c>
      <c r="P863" s="23">
        <v>87000</v>
      </c>
      <c r="Q863" s="24">
        <f>+FACTURACION[[#This Row],[CANTIDAD]]*FACTURACION[[#This Row],[VR UNITARIO]]/1000</f>
        <v>870</v>
      </c>
      <c r="R863" s="3" t="str">
        <f>+VLOOKUP(FACTURACION[[#This Row],[NIT]],TABLACLIENTE,5,FALSE)</f>
        <v>ACACIAS</v>
      </c>
    </row>
    <row r="864" spans="3:18" s="11" customFormat="1" ht="11.25" customHeight="1">
      <c r="C864" s="13">
        <v>2013</v>
      </c>
      <c r="D864" s="17" t="s">
        <v>703</v>
      </c>
      <c r="E864" s="17">
        <f>MONTH(FACTURACION[[#This Row],[MES]]&amp;1)</f>
        <v>10</v>
      </c>
      <c r="F864" s="223">
        <f>DATE(FACTURACION[[#This Row],[AÑO]],FACTURACION[[#This Row],[Mes numero]],1)</f>
        <v>41548</v>
      </c>
      <c r="G864" s="159">
        <v>9994</v>
      </c>
      <c r="H864" s="20">
        <v>800007813</v>
      </c>
      <c r="I864" s="2" t="str">
        <f>+VLOOKUP(FACTURACION[[#This Row],[NIT]],TABLACLIENTE,2,FALSE)</f>
        <v>VANTI S.A. E.S.P (VANTI)</v>
      </c>
      <c r="J864" s="2" t="s">
        <v>752</v>
      </c>
      <c r="K864" s="12" t="str">
        <f>+VLOOKUP(FACTURACION[[#This Row],[REFERENCIA]],CODINV,2,FALSE)</f>
        <v>RVP PULSER KIT 1M DRIVE</v>
      </c>
      <c r="L864" s="12" t="str">
        <f>IF(VLOOKUP(FACTURACION[[#This Row],[REFERENCIA]],CODINV,3,FALSE)=0,"",VLOOKUP(FACTURACION[[#This Row],[REFERENCIA]],CODINV,3,FALSE))</f>
        <v>52981K133</v>
      </c>
      <c r="M864" s="12" t="str">
        <f>+VLOOKUP(FACTURACION[[#This Row],[REFERENCIA]],CODINV,4,FALSE)</f>
        <v>REPUESTOS Y ACCESORIOS</v>
      </c>
      <c r="N864" s="12" t="str">
        <f>+VLOOKUP(FACTURACION[[#This Row],[REFERENCIA]],CODINV,5,FALSE)</f>
        <v>HONEYWELL</v>
      </c>
      <c r="O864" s="2">
        <v>2</v>
      </c>
      <c r="P864" s="23">
        <v>686505</v>
      </c>
      <c r="Q864" s="24">
        <f>+FACTURACION[[#This Row],[CANTIDAD]]*FACTURACION[[#This Row],[VR UNITARIO]]/1000</f>
        <v>1373.01</v>
      </c>
      <c r="R864" s="3" t="str">
        <f>+VLOOKUP(FACTURACION[[#This Row],[NIT]],TABLACLIENTE,5,FALSE)</f>
        <v>BOGOTÁ D.C.</v>
      </c>
    </row>
    <row r="865" spans="3:18" s="11" customFormat="1" ht="11.25" customHeight="1">
      <c r="C865" s="13">
        <v>2013</v>
      </c>
      <c r="D865" s="17" t="s">
        <v>703</v>
      </c>
      <c r="E865" s="17">
        <f>MONTH(FACTURACION[[#This Row],[MES]]&amp;1)</f>
        <v>10</v>
      </c>
      <c r="F865" s="223">
        <f>DATE(FACTURACION[[#This Row],[AÑO]],FACTURACION[[#This Row],[Mes numero]],1)</f>
        <v>41548</v>
      </c>
      <c r="G865" s="159">
        <v>10004</v>
      </c>
      <c r="H865" s="20">
        <v>800202395</v>
      </c>
      <c r="I865" s="2" t="str">
        <f>+VLOOKUP(FACTURACION[[#This Row],[NIT]],TABLACLIENTE,2,FALSE)</f>
        <v>EFIGAS GAS NATURAL S.A. E.S.P. (EFIGAS S.A. E.S.P.)</v>
      </c>
      <c r="J865" s="2" t="s">
        <v>252</v>
      </c>
      <c r="K865" s="12" t="str">
        <f>+VLOOKUP(FACTURACION[[#This Row],[REFERENCIA]],CODINV,2,FALSE)</f>
        <v>RES 42-2" PSIG ROJO-ROJO</v>
      </c>
      <c r="L865" s="12" t="str">
        <f>IF(VLOOKUP(FACTURACION[[#This Row],[REFERENCIA]],CODINV,3,FALSE)=0,"",VLOOKUP(FACTURACION[[#This Row],[REFERENCIA]],CODINV,3,FALSE))</f>
        <v>70017P049</v>
      </c>
      <c r="M865" s="12" t="str">
        <f>+VLOOKUP(FACTURACION[[#This Row],[REFERENCIA]],CODINV,4,FALSE)</f>
        <v>REPUESTOS Y ACCESORIOS</v>
      </c>
      <c r="N865" s="12" t="str">
        <f>+VLOOKUP(FACTURACION[[#This Row],[REFERENCIA]],CODINV,5,FALSE)</f>
        <v>HONEYWELL</v>
      </c>
      <c r="O865" s="2">
        <v>5</v>
      </c>
      <c r="P865" s="23">
        <v>8500</v>
      </c>
      <c r="Q865" s="24">
        <f>+FACTURACION[[#This Row],[CANTIDAD]]*FACTURACION[[#This Row],[VR UNITARIO]]/1000</f>
        <v>42.5</v>
      </c>
      <c r="R865" s="3" t="str">
        <f>+VLOOKUP(FACTURACION[[#This Row],[NIT]],TABLACLIENTE,5,FALSE)</f>
        <v>MANIZALES</v>
      </c>
    </row>
    <row r="866" spans="3:18" s="11" customFormat="1" ht="11.25" customHeight="1">
      <c r="C866" s="13">
        <v>2013</v>
      </c>
      <c r="D866" s="17" t="s">
        <v>703</v>
      </c>
      <c r="E866" s="17">
        <f>MONTH(FACTURACION[[#This Row],[MES]]&amp;1)</f>
        <v>10</v>
      </c>
      <c r="F866" s="223">
        <f>DATE(FACTURACION[[#This Row],[AÑO]],FACTURACION[[#This Row],[Mes numero]],1)</f>
        <v>41548</v>
      </c>
      <c r="G866" s="159">
        <v>10008</v>
      </c>
      <c r="H866" s="25">
        <v>890205952</v>
      </c>
      <c r="I866" s="3" t="str">
        <f>+VLOOKUP(FACTURACION[[#This Row],[NIT]],TABLACLIENTE,2,FALSE)</f>
        <v>GAS NATURAL DEL ORIENTE S.A. E.S.P. (GASORIENTE S.A. E.S.P)</v>
      </c>
      <c r="J866" s="2" t="s">
        <v>180</v>
      </c>
      <c r="K866" s="12" t="str">
        <f>+VLOOKUP(FACTURACION[[#This Row],[REFERENCIA]],CODINV,2,FALSE)</f>
        <v>O-RING, 0.38OD x.25ID BUNA 70</v>
      </c>
      <c r="L866" s="12" t="str">
        <f>IF(VLOOKUP(FACTURACION[[#This Row],[REFERENCIA]],CODINV,3,FALSE)=0,"",VLOOKUP(FACTURACION[[#This Row],[REFERENCIA]],CODINV,3,FALSE))</f>
        <v>42710P146</v>
      </c>
      <c r="M866" s="12" t="str">
        <f>+VLOOKUP(FACTURACION[[#This Row],[REFERENCIA]],CODINV,4,FALSE)</f>
        <v>REPUESTOS Y ACCESORIOS</v>
      </c>
      <c r="N866" s="12" t="str">
        <f>+VLOOKUP(FACTURACION[[#This Row],[REFERENCIA]],CODINV,5,FALSE)</f>
        <v>HONEYWELL</v>
      </c>
      <c r="O866" s="2">
        <v>300</v>
      </c>
      <c r="P866" s="23">
        <v>8972</v>
      </c>
      <c r="Q866" s="24">
        <f>+FACTURACION[[#This Row],[CANTIDAD]]*FACTURACION[[#This Row],[VR UNITARIO]]/1000</f>
        <v>2691.6</v>
      </c>
      <c r="R866" s="3" t="str">
        <f>+VLOOKUP(FACTURACION[[#This Row],[NIT]],TABLACLIENTE,5,FALSE)</f>
        <v>BUCARAMANGA</v>
      </c>
    </row>
    <row r="867" spans="3:18" s="11" customFormat="1" ht="11.25" customHeight="1">
      <c r="C867" s="13">
        <v>2013</v>
      </c>
      <c r="D867" s="17" t="s">
        <v>703</v>
      </c>
      <c r="E867" s="17">
        <f>MONTH(FACTURACION[[#This Row],[MES]]&amp;1)</f>
        <v>10</v>
      </c>
      <c r="F867" s="223">
        <f>DATE(FACTURACION[[#This Row],[AÑO]],FACTURACION[[#This Row],[Mes numero]],1)</f>
        <v>41548</v>
      </c>
      <c r="G867" s="159">
        <v>10038</v>
      </c>
      <c r="H867" s="25">
        <v>890400869</v>
      </c>
      <c r="I867" s="3" t="str">
        <f>+VLOOKUP(FACTURACION[[#This Row],[NIT]],TABLACLIENTE,2,FALSE)</f>
        <v>SURTIDORA DE GAS DEL CARIBE S.A. E.S.P. (SURTIGAS S.A. E.S.P.)</v>
      </c>
      <c r="J867" s="2" t="s">
        <v>591</v>
      </c>
      <c r="K867" s="12" t="str">
        <f>+VLOOKUP(FACTURACION[[#This Row],[REFERENCIA]],CODINV,2,FALSE)</f>
        <v>SPRING ZSC PILOT CODE WH/100-225</v>
      </c>
      <c r="L867" s="12" t="str">
        <f>IF(VLOOKUP(FACTURACION[[#This Row],[REFERENCIA]],CODINV,3,FALSE)=0,"",VLOOKUP(FACTURACION[[#This Row],[REFERENCIA]],CODINV,3,FALSE))</f>
        <v>71411P009</v>
      </c>
      <c r="M867" s="12" t="str">
        <f>+VLOOKUP(FACTURACION[[#This Row],[REFERENCIA]],CODINV,4,FALSE)</f>
        <v>REPUESTOS Y ACCESORIOS</v>
      </c>
      <c r="N867" s="12" t="str">
        <f>+VLOOKUP(FACTURACION[[#This Row],[REFERENCIA]],CODINV,5,FALSE)</f>
        <v>HONEYWELL</v>
      </c>
      <c r="O867" s="2">
        <v>10</v>
      </c>
      <c r="P867" s="23">
        <v>32800</v>
      </c>
      <c r="Q867" s="24">
        <f>+FACTURACION[[#This Row],[CANTIDAD]]*FACTURACION[[#This Row],[VR UNITARIO]]/1000</f>
        <v>328</v>
      </c>
      <c r="R867" s="3" t="str">
        <f>+VLOOKUP(FACTURACION[[#This Row],[NIT]],TABLACLIENTE,5,FALSE)</f>
        <v>CARTAGENA</v>
      </c>
    </row>
    <row r="868" spans="3:18" s="11" customFormat="1" ht="11.25" customHeight="1">
      <c r="C868" s="13">
        <v>2013</v>
      </c>
      <c r="D868" s="17" t="s">
        <v>703</v>
      </c>
      <c r="E868" s="17">
        <f>MONTH(FACTURACION[[#This Row],[MES]]&amp;1)</f>
        <v>10</v>
      </c>
      <c r="F868" s="223">
        <f>DATE(FACTURACION[[#This Row],[AÑO]],FACTURACION[[#This Row],[Mes numero]],1)</f>
        <v>41548</v>
      </c>
      <c r="G868" s="159">
        <v>10012</v>
      </c>
      <c r="H868" s="25">
        <v>800232654</v>
      </c>
      <c r="I868" s="12" t="str">
        <f>+VLOOKUP(FACTURACION[[#This Row],[NIT]],TABLACLIENTE,2,FALSE)</f>
        <v>GASODUCTO DEL TOLIMA S.A. ESP</v>
      </c>
      <c r="J868" s="2" t="s">
        <v>586</v>
      </c>
      <c r="K868" s="12" t="str">
        <f>+VLOOKUP(FACTURACION[[#This Row],[REFERENCIA]],CODINV,2,FALSE)</f>
        <v>RES 200-325 BLANCO-ROJO</v>
      </c>
      <c r="L868" s="12" t="str">
        <f>IF(VLOOKUP(FACTURACION[[#This Row],[REFERENCIA]],CODINV,3,FALSE)=0,"",VLOOKUP(FACTURACION[[#This Row],[REFERENCIA]],CODINV,3,FALSE))</f>
        <v>71411P046</v>
      </c>
      <c r="M868" s="12" t="str">
        <f>+VLOOKUP(FACTURACION[[#This Row],[REFERENCIA]],CODINV,4,FALSE)</f>
        <v>REPUESTOS Y ACCESORIOS</v>
      </c>
      <c r="N868" s="12" t="str">
        <f>+VLOOKUP(FACTURACION[[#This Row],[REFERENCIA]],CODINV,5,FALSE)</f>
        <v>HONEYWELL</v>
      </c>
      <c r="O868" s="2">
        <v>4</v>
      </c>
      <c r="P868" s="23">
        <v>45800</v>
      </c>
      <c r="Q868" s="24">
        <f>+FACTURACION[[#This Row],[CANTIDAD]]*FACTURACION[[#This Row],[VR UNITARIO]]/1000</f>
        <v>183.2</v>
      </c>
      <c r="R868" s="3" t="str">
        <f>+VLOOKUP(FACTURACION[[#This Row],[NIT]],TABLACLIENTE,5,FALSE)</f>
        <v>IBAGUE</v>
      </c>
    </row>
    <row r="869" spans="3:18" s="11" customFormat="1" ht="11.25" customHeight="1">
      <c r="C869" s="13">
        <v>2013</v>
      </c>
      <c r="D869" s="17" t="s">
        <v>703</v>
      </c>
      <c r="E869" s="17">
        <f>MONTH(FACTURACION[[#This Row],[MES]]&amp;1)</f>
        <v>10</v>
      </c>
      <c r="F869" s="223">
        <f>DATE(FACTURACION[[#This Row],[AÑO]],FACTURACION[[#This Row],[Mes numero]],1)</f>
        <v>41548</v>
      </c>
      <c r="G869" s="159">
        <v>10012</v>
      </c>
      <c r="H869" s="25">
        <v>800232654</v>
      </c>
      <c r="I869" s="12" t="str">
        <f>+VLOOKUP(FACTURACION[[#This Row],[NIT]],TABLACLIENTE,2,FALSE)</f>
        <v>GASODUCTO DEL TOLIMA S.A. ESP</v>
      </c>
      <c r="J869" s="2" t="s">
        <v>125</v>
      </c>
      <c r="K869" s="12" t="str">
        <f>+VLOOKUP(FACTURACION[[#This Row],[REFERENCIA]],CODINV,2,FALSE)</f>
        <v>RES 150-600 PSIG DORADO</v>
      </c>
      <c r="L869" s="12" t="str">
        <f>IF(VLOOKUP(FACTURACION[[#This Row],[REFERENCIA]],CODINV,3,FALSE)=0,"",VLOOKUP(FACTURACION[[#This Row],[REFERENCIA]],CODINV,3,FALSE))</f>
        <v>71421P008</v>
      </c>
      <c r="M869" s="12" t="str">
        <f>+VLOOKUP(FACTURACION[[#This Row],[REFERENCIA]],CODINV,4,FALSE)</f>
        <v>REPUESTOS Y ACCESORIOS</v>
      </c>
      <c r="N869" s="12" t="str">
        <f>+VLOOKUP(FACTURACION[[#This Row],[REFERENCIA]],CODINV,5,FALSE)</f>
        <v>HONEYWELL</v>
      </c>
      <c r="O869" s="2">
        <v>4</v>
      </c>
      <c r="P869" s="23">
        <v>78000</v>
      </c>
      <c r="Q869" s="24">
        <f>+FACTURACION[[#This Row],[CANTIDAD]]*FACTURACION[[#This Row],[VR UNITARIO]]/1000</f>
        <v>312</v>
      </c>
      <c r="R869" s="3" t="str">
        <f>+VLOOKUP(FACTURACION[[#This Row],[NIT]],TABLACLIENTE,5,FALSE)</f>
        <v>IBAGUE</v>
      </c>
    </row>
    <row r="870" spans="3:18" s="11" customFormat="1" ht="11.25" customHeight="1">
      <c r="C870" s="13">
        <v>2013</v>
      </c>
      <c r="D870" s="17" t="s">
        <v>703</v>
      </c>
      <c r="E870" s="17">
        <f>MONTH(FACTURACION[[#This Row],[MES]]&amp;1)</f>
        <v>10</v>
      </c>
      <c r="F870" s="223">
        <f>DATE(FACTURACION[[#This Row],[AÑO]],FACTURACION[[#This Row],[Mes numero]],1)</f>
        <v>41548</v>
      </c>
      <c r="G870" s="159">
        <v>10008</v>
      </c>
      <c r="H870" s="25">
        <v>890205952</v>
      </c>
      <c r="I870" s="3" t="str">
        <f>+VLOOKUP(FACTURACION[[#This Row],[NIT]],TABLACLIENTE,2,FALSE)</f>
        <v>GAS NATURAL DEL ORIENTE S.A. E.S.P. (GASORIENTE S.A. E.S.P)</v>
      </c>
      <c r="J870" s="2" t="s">
        <v>277</v>
      </c>
      <c r="K870" s="12" t="str">
        <f>+VLOOKUP(FACTURACION[[#This Row],[REFERENCIA]],CODINV,2,FALSE)</f>
        <v>ORIFICIO 3/32"</v>
      </c>
      <c r="L870" s="12" t="str">
        <f>IF(VLOOKUP(FACTURACION[[#This Row],[REFERENCIA]],CODINV,3,FALSE)=0,"",VLOOKUP(FACTURACION[[#This Row],[REFERENCIA]],CODINV,3,FALSE))</f>
        <v>70033P001</v>
      </c>
      <c r="M870" s="12" t="str">
        <f>+VLOOKUP(FACTURACION[[#This Row],[REFERENCIA]],CODINV,4,FALSE)</f>
        <v>REPUESTOS Y ACCESORIOS</v>
      </c>
      <c r="N870" s="12" t="str">
        <f>+VLOOKUP(FACTURACION[[#This Row],[REFERENCIA]],CODINV,5,FALSE)</f>
        <v>HONEYWELL</v>
      </c>
      <c r="O870" s="2">
        <v>40</v>
      </c>
      <c r="P870" s="23">
        <v>18925</v>
      </c>
      <c r="Q870" s="24">
        <f>+FACTURACION[[#This Row],[CANTIDAD]]*FACTURACION[[#This Row],[VR UNITARIO]]/1000</f>
        <v>757</v>
      </c>
      <c r="R870" s="3" t="str">
        <f>+VLOOKUP(FACTURACION[[#This Row],[NIT]],TABLACLIENTE,5,FALSE)</f>
        <v>BUCARAMANGA</v>
      </c>
    </row>
    <row r="871" spans="3:18" s="11" customFormat="1" ht="11.25" customHeight="1">
      <c r="C871" s="13">
        <v>2013</v>
      </c>
      <c r="D871" s="17" t="s">
        <v>703</v>
      </c>
      <c r="E871" s="17">
        <f>MONTH(FACTURACION[[#This Row],[MES]]&amp;1)</f>
        <v>10</v>
      </c>
      <c r="F871" s="223">
        <f>DATE(FACTURACION[[#This Row],[AÑO]],FACTURACION[[#This Row],[Mes numero]],1)</f>
        <v>41548</v>
      </c>
      <c r="G871" s="159">
        <v>10008</v>
      </c>
      <c r="H871" s="25">
        <v>890205952</v>
      </c>
      <c r="I871" s="3" t="str">
        <f>+VLOOKUP(FACTURACION[[#This Row],[NIT]],TABLACLIENTE,2,FALSE)</f>
        <v>GAS NATURAL DEL ORIENTE S.A. E.S.P. (GASORIENTE S.A. E.S.P)</v>
      </c>
      <c r="J871" s="2" t="s">
        <v>151</v>
      </c>
      <c r="K871" s="12" t="str">
        <f>+VLOOKUP(FACTURACION[[#This Row],[REFERENCIA]],CODINV,2,FALSE)</f>
        <v>DIAFRAGMA BUNA Z-138</v>
      </c>
      <c r="L871" s="12" t="str">
        <f>IF(VLOOKUP(FACTURACION[[#This Row],[REFERENCIA]],CODINV,3,FALSE)=0,"",VLOOKUP(FACTURACION[[#This Row],[REFERENCIA]],CODINV,3,FALSE))</f>
        <v>70170P028</v>
      </c>
      <c r="M871" s="12" t="str">
        <f>+VLOOKUP(FACTURACION[[#This Row],[REFERENCIA]],CODINV,4,FALSE)</f>
        <v>REPUESTOS Y ACCESORIOS</v>
      </c>
      <c r="N871" s="12" t="str">
        <f>+VLOOKUP(FACTURACION[[#This Row],[REFERENCIA]],CODINV,5,FALSE)</f>
        <v>HONEYWELL</v>
      </c>
      <c r="O871" s="2">
        <v>80</v>
      </c>
      <c r="P871" s="23">
        <v>18510</v>
      </c>
      <c r="Q871" s="24">
        <f>+FACTURACION[[#This Row],[CANTIDAD]]*FACTURACION[[#This Row],[VR UNITARIO]]/1000</f>
        <v>1480.8</v>
      </c>
      <c r="R871" s="3" t="str">
        <f>+VLOOKUP(FACTURACION[[#This Row],[NIT]],TABLACLIENTE,5,FALSE)</f>
        <v>BUCARAMANGA</v>
      </c>
    </row>
    <row r="872" spans="3:18" s="11" customFormat="1" ht="11.25" customHeight="1">
      <c r="C872" s="13">
        <v>2013</v>
      </c>
      <c r="D872" s="17" t="s">
        <v>703</v>
      </c>
      <c r="E872" s="17">
        <f>MONTH(FACTURACION[[#This Row],[MES]]&amp;1)</f>
        <v>10</v>
      </c>
      <c r="F872" s="223">
        <f>DATE(FACTURACION[[#This Row],[AÑO]],FACTURACION[[#This Row],[Mes numero]],1)</f>
        <v>41548</v>
      </c>
      <c r="G872" s="159">
        <v>10006</v>
      </c>
      <c r="H872" s="25">
        <v>800232654</v>
      </c>
      <c r="I872" s="12" t="str">
        <f>+VLOOKUP(FACTURACION[[#This Row],[NIT]],TABLACLIENTE,2,FALSE)</f>
        <v>GASODUCTO DEL TOLIMA S.A. ESP</v>
      </c>
      <c r="J872" s="2" t="s">
        <v>132</v>
      </c>
      <c r="K872" s="12" t="str">
        <f>+VLOOKUP(FACTURACION[[#This Row],[REFERENCIA]],CODINV,2,FALSE)</f>
        <v>KIT REPARACION BUNA N 80</v>
      </c>
      <c r="L872" s="12" t="str">
        <f>IF(VLOOKUP(FACTURACION[[#This Row],[REFERENCIA]],CODINV,3,FALSE)=0,"",VLOOKUP(FACTURACION[[#This Row],[REFERENCIA]],CODINV,3,FALSE))</f>
        <v>73914K010</v>
      </c>
      <c r="M872" s="12" t="str">
        <f>+VLOOKUP(FACTURACION[[#This Row],[REFERENCIA]],CODINV,4,FALSE)</f>
        <v>REPUESTOS Y ACCESORIOS</v>
      </c>
      <c r="N872" s="12" t="str">
        <f>+VLOOKUP(FACTURACION[[#This Row],[REFERENCIA]],CODINV,5,FALSE)</f>
        <v>HONEYWELL</v>
      </c>
      <c r="O872" s="2">
        <v>5</v>
      </c>
      <c r="P872" s="23">
        <v>79800</v>
      </c>
      <c r="Q872" s="24">
        <f>+FACTURACION[[#This Row],[CANTIDAD]]*FACTURACION[[#This Row],[VR UNITARIO]]/1000</f>
        <v>399</v>
      </c>
      <c r="R872" s="3" t="str">
        <f>+VLOOKUP(FACTURACION[[#This Row],[NIT]],TABLACLIENTE,5,FALSE)</f>
        <v>IBAGUE</v>
      </c>
    </row>
    <row r="873" spans="3:18" s="11" customFormat="1" ht="11.25" customHeight="1">
      <c r="C873" s="13">
        <v>2013</v>
      </c>
      <c r="D873" s="17" t="s">
        <v>703</v>
      </c>
      <c r="E873" s="17">
        <f>MONTH(FACTURACION[[#This Row],[MES]]&amp;1)</f>
        <v>10</v>
      </c>
      <c r="F873" s="223">
        <f>DATE(FACTURACION[[#This Row],[AÑO]],FACTURACION[[#This Row],[Mes numero]],1)</f>
        <v>41548</v>
      </c>
      <c r="G873" s="159">
        <v>10008</v>
      </c>
      <c r="H873" s="25">
        <v>890205952</v>
      </c>
      <c r="I873" s="3" t="str">
        <f>+VLOOKUP(FACTURACION[[#This Row],[NIT]],TABLACLIENTE,2,FALSE)</f>
        <v>GAS NATURAL DEL ORIENTE S.A. E.S.P. (GASORIENTE S.A. E.S.P)</v>
      </c>
      <c r="J873" s="2" t="s">
        <v>188</v>
      </c>
      <c r="K873" s="12" t="str">
        <f>+VLOOKUP(FACTURACION[[#This Row],[REFERENCIA]],CODINV,2,FALSE)</f>
        <v>SEAT DISC BUNA 90</v>
      </c>
      <c r="L873" s="12" t="str">
        <f>IF(VLOOKUP(FACTURACION[[#This Row],[REFERENCIA]],CODINV,3,FALSE)=0,"",VLOOKUP(FACTURACION[[#This Row],[REFERENCIA]],CODINV,3,FALSE))</f>
        <v>70041P003</v>
      </c>
      <c r="M873" s="12" t="str">
        <f>+VLOOKUP(FACTURACION[[#This Row],[REFERENCIA]],CODINV,4,FALSE)</f>
        <v>REPUESTOS Y ACCESORIOS</v>
      </c>
      <c r="N873" s="12" t="str">
        <f>+VLOOKUP(FACTURACION[[#This Row],[REFERENCIA]],CODINV,5,FALSE)</f>
        <v>HONEYWELL</v>
      </c>
      <c r="O873" s="2">
        <v>40</v>
      </c>
      <c r="P873" s="23">
        <v>13346</v>
      </c>
      <c r="Q873" s="24">
        <f>+FACTURACION[[#This Row],[CANTIDAD]]*FACTURACION[[#This Row],[VR UNITARIO]]/1000</f>
        <v>533.84</v>
      </c>
      <c r="R873" s="3" t="str">
        <f>+VLOOKUP(FACTURACION[[#This Row],[NIT]],TABLACLIENTE,5,FALSE)</f>
        <v>BUCARAMANGA</v>
      </c>
    </row>
    <row r="874" spans="3:18" s="11" customFormat="1" ht="11.25" customHeight="1">
      <c r="C874" s="13">
        <v>2013</v>
      </c>
      <c r="D874" s="17" t="s">
        <v>703</v>
      </c>
      <c r="E874" s="17">
        <f>MONTH(FACTURACION[[#This Row],[MES]]&amp;1)</f>
        <v>10</v>
      </c>
      <c r="F874" s="223">
        <f>DATE(FACTURACION[[#This Row],[AÑO]],FACTURACION[[#This Row],[Mes numero]],1)</f>
        <v>41548</v>
      </c>
      <c r="G874" s="159">
        <v>10008</v>
      </c>
      <c r="H874" s="25">
        <v>890205952</v>
      </c>
      <c r="I874" s="3" t="str">
        <f>+VLOOKUP(FACTURACION[[#This Row],[NIT]],TABLACLIENTE,2,FALSE)</f>
        <v>GAS NATURAL DEL ORIENTE S.A. E.S.P. (GASORIENTE S.A. E.S.P)</v>
      </c>
      <c r="J874" s="2" t="s">
        <v>809</v>
      </c>
      <c r="K874" s="12" t="str">
        <f>+VLOOKUP(FACTURACION[[#This Row],[REFERENCIA]],CODINV,2,FALSE)</f>
        <v>SCREW HX HD 1/4 X 28 X 1,25</v>
      </c>
      <c r="L874" s="12" t="str">
        <f>IF(VLOOKUP(FACTURACION[[#This Row],[REFERENCIA]],CODINV,3,FALSE)=0,"",VLOOKUP(FACTURACION[[#This Row],[REFERENCIA]],CODINV,3,FALSE))</f>
        <v>78001P029</v>
      </c>
      <c r="M874" s="12" t="str">
        <f>+VLOOKUP(FACTURACION[[#This Row],[REFERENCIA]],CODINV,4,FALSE)</f>
        <v>REPUESTOS Y ACCESORIOS</v>
      </c>
      <c r="N874" s="12" t="str">
        <f>+VLOOKUP(FACTURACION[[#This Row],[REFERENCIA]],CODINV,5,FALSE)</f>
        <v>HONEYWELL</v>
      </c>
      <c r="O874" s="2">
        <v>132</v>
      </c>
      <c r="P874" s="23">
        <v>8935</v>
      </c>
      <c r="Q874" s="24">
        <f>+FACTURACION[[#This Row],[CANTIDAD]]*FACTURACION[[#This Row],[VR UNITARIO]]/1000</f>
        <v>1179.42</v>
      </c>
      <c r="R874" s="3" t="str">
        <f>+VLOOKUP(FACTURACION[[#This Row],[NIT]],TABLACLIENTE,5,FALSE)</f>
        <v>BUCARAMANGA</v>
      </c>
    </row>
    <row r="875" spans="3:18" s="11" customFormat="1" ht="11.25" customHeight="1">
      <c r="C875" s="13">
        <v>2013</v>
      </c>
      <c r="D875" s="17" t="s">
        <v>703</v>
      </c>
      <c r="E875" s="17">
        <f>MONTH(FACTURACION[[#This Row],[MES]]&amp;1)</f>
        <v>10</v>
      </c>
      <c r="F875" s="223">
        <f>DATE(FACTURACION[[#This Row],[AÑO]],FACTURACION[[#This Row],[Mes numero]],1)</f>
        <v>41548</v>
      </c>
      <c r="G875" s="159">
        <v>10008</v>
      </c>
      <c r="H875" s="25">
        <v>890205952</v>
      </c>
      <c r="I875" s="3" t="str">
        <f>+VLOOKUP(FACTURACION[[#This Row],[NIT]],TABLACLIENTE,2,FALSE)</f>
        <v>GAS NATURAL DEL ORIENTE S.A. E.S.P. (GASORIENTE S.A. E.S.P)</v>
      </c>
      <c r="J875" s="2" t="s">
        <v>899</v>
      </c>
      <c r="K875" s="12" t="str">
        <f>+VLOOKUP(FACTURACION[[#This Row],[REFERENCIA]],CODINV,2,FALSE)</f>
        <v>HEX NUT 1/4 X 28</v>
      </c>
      <c r="L875" s="12" t="str">
        <f>IF(VLOOKUP(FACTURACION[[#This Row],[REFERENCIA]],CODINV,3,FALSE)=0,"",VLOOKUP(FACTURACION[[#This Row],[REFERENCIA]],CODINV,3,FALSE))</f>
        <v>22032P078</v>
      </c>
      <c r="M875" s="12" t="str">
        <f>+VLOOKUP(FACTURACION[[#This Row],[REFERENCIA]],CODINV,4,FALSE)</f>
        <v>REPUESTOS Y ACCESORIOS</v>
      </c>
      <c r="N875" s="12" t="str">
        <f>+VLOOKUP(FACTURACION[[#This Row],[REFERENCIA]],CODINV,5,FALSE)</f>
        <v>HONEYWELL</v>
      </c>
      <c r="O875" s="2">
        <v>132</v>
      </c>
      <c r="P875" s="23">
        <v>13760</v>
      </c>
      <c r="Q875" s="24">
        <f>+FACTURACION[[#This Row],[CANTIDAD]]*FACTURACION[[#This Row],[VR UNITARIO]]/1000</f>
        <v>1816.32</v>
      </c>
      <c r="R875" s="3" t="str">
        <f>+VLOOKUP(FACTURACION[[#This Row],[NIT]],TABLACLIENTE,5,FALSE)</f>
        <v>BUCARAMANGA</v>
      </c>
    </row>
    <row r="876" spans="3:18" s="11" customFormat="1" ht="11.25" customHeight="1">
      <c r="C876" s="13">
        <v>2013</v>
      </c>
      <c r="D876" s="17" t="s">
        <v>703</v>
      </c>
      <c r="E876" s="17">
        <f>MONTH(FACTURACION[[#This Row],[MES]]&amp;1)</f>
        <v>10</v>
      </c>
      <c r="F876" s="223">
        <f>DATE(FACTURACION[[#This Row],[AÑO]],FACTURACION[[#This Row],[Mes numero]],1)</f>
        <v>41548</v>
      </c>
      <c r="G876" s="159">
        <v>10008</v>
      </c>
      <c r="H876" s="25">
        <v>890205952</v>
      </c>
      <c r="I876" s="3" t="str">
        <f>+VLOOKUP(FACTURACION[[#This Row],[NIT]],TABLACLIENTE,2,FALSE)</f>
        <v>GAS NATURAL DEL ORIENTE S.A. E.S.P. (GASORIENTE S.A. E.S.P)</v>
      </c>
      <c r="J876" s="3" t="s">
        <v>572</v>
      </c>
      <c r="K876" s="12" t="str">
        <f>+VLOOKUP(FACTURACION[[#This Row],[REFERENCIA]],CODINV,2,FALSE)</f>
        <v>RING, RETAINING</v>
      </c>
      <c r="L876" s="12" t="str">
        <f>IF(VLOOKUP(FACTURACION[[#This Row],[REFERENCIA]],CODINV,3,FALSE)=0,"",VLOOKUP(FACTURACION[[#This Row],[REFERENCIA]],CODINV,3,FALSE))</f>
        <v>78074P029</v>
      </c>
      <c r="M876" s="12" t="str">
        <f>+VLOOKUP(FACTURACION[[#This Row],[REFERENCIA]],CODINV,4,FALSE)</f>
        <v>REPUESTOS Y ACCESORIOS</v>
      </c>
      <c r="N876" s="12" t="str">
        <f>+VLOOKUP(FACTURACION[[#This Row],[REFERENCIA]],CODINV,5,FALSE)</f>
        <v>HONEYWELL</v>
      </c>
      <c r="O876" s="2">
        <v>15</v>
      </c>
      <c r="P876" s="23">
        <v>17059</v>
      </c>
      <c r="Q876" s="24">
        <f>+FACTURACION[[#This Row],[CANTIDAD]]*FACTURACION[[#This Row],[VR UNITARIO]]/1000</f>
        <v>255.88499999999999</v>
      </c>
      <c r="R876" s="3" t="str">
        <f>+VLOOKUP(FACTURACION[[#This Row],[NIT]],TABLACLIENTE,5,FALSE)</f>
        <v>BUCARAMANGA</v>
      </c>
    </row>
    <row r="877" spans="3:18" s="11" customFormat="1" ht="11.25" customHeight="1">
      <c r="C877" s="13">
        <v>2013</v>
      </c>
      <c r="D877" s="17" t="s">
        <v>703</v>
      </c>
      <c r="E877" s="17">
        <f>MONTH(FACTURACION[[#This Row],[MES]]&amp;1)</f>
        <v>10</v>
      </c>
      <c r="F877" s="223">
        <f>DATE(FACTURACION[[#This Row],[AÑO]],FACTURACION[[#This Row],[Mes numero]],1)</f>
        <v>41548</v>
      </c>
      <c r="G877" s="159">
        <v>10008</v>
      </c>
      <c r="H877" s="25">
        <v>890205952</v>
      </c>
      <c r="I877" s="3" t="str">
        <f>+VLOOKUP(FACTURACION[[#This Row],[NIT]],TABLACLIENTE,2,FALSE)</f>
        <v>GAS NATURAL DEL ORIENTE S.A. E.S.P. (GASORIENTE S.A. E.S.P)</v>
      </c>
      <c r="J877" s="2" t="s">
        <v>61</v>
      </c>
      <c r="K877" s="12" t="str">
        <f>+VLOOKUP(FACTURACION[[#This Row],[REFERENCIA]],CODINV,2,FALSE)</f>
        <v>MANGA 2" S300 H7</v>
      </c>
      <c r="L877" s="12" t="str">
        <f>IF(VLOOKUP(FACTURACION[[#This Row],[REFERENCIA]],CODINV,3,FALSE)=0,"",VLOOKUP(FACTURACION[[#This Row],[REFERENCIA]],CODINV,3,FALSE))</f>
        <v>73404P002</v>
      </c>
      <c r="M877" s="12" t="str">
        <f>+VLOOKUP(FACTURACION[[#This Row],[REFERENCIA]],CODINV,4,FALSE)</f>
        <v>MANGAS</v>
      </c>
      <c r="N877" s="12" t="str">
        <f>+VLOOKUP(FACTURACION[[#This Row],[REFERENCIA]],CODINV,5,FALSE)</f>
        <v>HONEYWELL</v>
      </c>
      <c r="O877" s="2">
        <v>20</v>
      </c>
      <c r="P877" s="23">
        <v>240164</v>
      </c>
      <c r="Q877" s="24">
        <f>+FACTURACION[[#This Row],[CANTIDAD]]*FACTURACION[[#This Row],[VR UNITARIO]]/1000</f>
        <v>4803.28</v>
      </c>
      <c r="R877" s="3" t="str">
        <f>+VLOOKUP(FACTURACION[[#This Row],[NIT]],TABLACLIENTE,5,FALSE)</f>
        <v>BUCARAMANGA</v>
      </c>
    </row>
    <row r="878" spans="3:18" s="11" customFormat="1" ht="11.25" customHeight="1">
      <c r="C878" s="13">
        <v>2013</v>
      </c>
      <c r="D878" s="17" t="s">
        <v>703</v>
      </c>
      <c r="E878" s="17">
        <f>MONTH(FACTURACION[[#This Row],[MES]]&amp;1)</f>
        <v>10</v>
      </c>
      <c r="F878" s="223">
        <f>DATE(FACTURACION[[#This Row],[AÑO]],FACTURACION[[#This Row],[Mes numero]],1)</f>
        <v>41548</v>
      </c>
      <c r="G878" s="159">
        <v>10008</v>
      </c>
      <c r="H878" s="25">
        <v>890205952</v>
      </c>
      <c r="I878" s="3" t="str">
        <f>+VLOOKUP(FACTURACION[[#This Row],[NIT]],TABLACLIENTE,2,FALSE)</f>
        <v>GAS NATURAL DEL ORIENTE S.A. E.S.P. (GASORIENTE S.A. E.S.P)</v>
      </c>
      <c r="J878" s="2" t="s">
        <v>153</v>
      </c>
      <c r="K878" s="12" t="str">
        <f>+VLOOKUP(FACTURACION[[#This Row],[REFERENCIA]],CODINV,2,FALSE)</f>
        <v>MANGA 3" S300 H7</v>
      </c>
      <c r="L878" s="12" t="str">
        <f>IF(VLOOKUP(FACTURACION[[#This Row],[REFERENCIA]],CODINV,3,FALSE)=0,"",VLOOKUP(FACTURACION[[#This Row],[REFERENCIA]],CODINV,3,FALSE))</f>
        <v>73404P003</v>
      </c>
      <c r="M878" s="12" t="str">
        <f>+VLOOKUP(FACTURACION[[#This Row],[REFERENCIA]],CODINV,4,FALSE)</f>
        <v>MANGAS</v>
      </c>
      <c r="N878" s="12" t="str">
        <f>+VLOOKUP(FACTURACION[[#This Row],[REFERENCIA]],CODINV,5,FALSE)</f>
        <v>HONEYWELL</v>
      </c>
      <c r="O878" s="2">
        <v>20</v>
      </c>
      <c r="P878" s="23">
        <v>384666</v>
      </c>
      <c r="Q878" s="24">
        <f>+FACTURACION[[#This Row],[CANTIDAD]]*FACTURACION[[#This Row],[VR UNITARIO]]/1000</f>
        <v>7693.32</v>
      </c>
      <c r="R878" s="3" t="str">
        <f>+VLOOKUP(FACTURACION[[#This Row],[NIT]],TABLACLIENTE,5,FALSE)</f>
        <v>BUCARAMANGA</v>
      </c>
    </row>
    <row r="879" spans="3:18" s="11" customFormat="1" ht="11.25" customHeight="1">
      <c r="C879" s="13">
        <v>2013</v>
      </c>
      <c r="D879" s="17" t="s">
        <v>703</v>
      </c>
      <c r="E879" s="17">
        <f>MONTH(FACTURACION[[#This Row],[MES]]&amp;1)</f>
        <v>10</v>
      </c>
      <c r="F879" s="223">
        <f>DATE(FACTURACION[[#This Row],[AÑO]],FACTURACION[[#This Row],[Mes numero]],1)</f>
        <v>41548</v>
      </c>
      <c r="G879" s="159">
        <v>10012</v>
      </c>
      <c r="H879" s="25">
        <v>800232654</v>
      </c>
      <c r="I879" s="12" t="str">
        <f>+VLOOKUP(FACTURACION[[#This Row],[NIT]],TABLACLIENTE,2,FALSE)</f>
        <v>GASODUCTO DEL TOLIMA S.A. ESP</v>
      </c>
      <c r="J879" s="2" t="s">
        <v>256</v>
      </c>
      <c r="K879" s="12" t="str">
        <f>+VLOOKUP(FACTURACION[[#This Row],[REFERENCIA]],CODINV,2,FALSE)</f>
        <v>YOKE PILOT Z</v>
      </c>
      <c r="L879" s="12" t="str">
        <f>IF(VLOOKUP(FACTURACION[[#This Row],[REFERENCIA]],CODINV,3,FALSE)=0,"",VLOOKUP(FACTURACION[[#This Row],[REFERENCIA]],CODINV,3,FALSE))</f>
        <v>70852P002</v>
      </c>
      <c r="M879" s="12" t="str">
        <f>+VLOOKUP(FACTURACION[[#This Row],[REFERENCIA]],CODINV,4,FALSE)</f>
        <v>REPUESTOS Y ACCESORIOS</v>
      </c>
      <c r="N879" s="12" t="str">
        <f>+VLOOKUP(FACTURACION[[#This Row],[REFERENCIA]],CODINV,5,FALSE)</f>
        <v>HONEYWELL</v>
      </c>
      <c r="O879" s="2">
        <v>1</v>
      </c>
      <c r="P879" s="23">
        <v>115700</v>
      </c>
      <c r="Q879" s="24">
        <f>+FACTURACION[[#This Row],[CANTIDAD]]*FACTURACION[[#This Row],[VR UNITARIO]]/1000</f>
        <v>115.7</v>
      </c>
      <c r="R879" s="3" t="str">
        <f>+VLOOKUP(FACTURACION[[#This Row],[NIT]],TABLACLIENTE,5,FALSE)</f>
        <v>IBAGUE</v>
      </c>
    </row>
    <row r="880" spans="3:18" s="11" customFormat="1" ht="11.25" customHeight="1">
      <c r="C880" s="13">
        <v>2013</v>
      </c>
      <c r="D880" s="17" t="s">
        <v>703</v>
      </c>
      <c r="E880" s="17">
        <f>MONTH(FACTURACION[[#This Row],[MES]]&amp;1)</f>
        <v>10</v>
      </c>
      <c r="F880" s="223">
        <f>DATE(FACTURACION[[#This Row],[AÑO]],FACTURACION[[#This Row],[Mes numero]],1)</f>
        <v>41548</v>
      </c>
      <c r="G880" s="159">
        <v>10008</v>
      </c>
      <c r="H880" s="25">
        <v>890205952</v>
      </c>
      <c r="I880" s="3" t="str">
        <f>+VLOOKUP(FACTURACION[[#This Row],[NIT]],TABLACLIENTE,2,FALSE)</f>
        <v>GAS NATURAL DEL ORIENTE S.A. E.S.P. (GASORIENTE S.A. E.S.P)</v>
      </c>
      <c r="J880" s="3" t="s">
        <v>570</v>
      </c>
      <c r="K880" s="12" t="str">
        <f>+VLOOKUP(FACTURACION[[#This Row],[REFERENCIA]],CODINV,2,FALSE)</f>
        <v>WASHER</v>
      </c>
      <c r="L880" s="12" t="str">
        <f>IF(VLOOKUP(FACTURACION[[#This Row],[REFERENCIA]],CODINV,3,FALSE)=0,"",VLOOKUP(FACTURACION[[#This Row],[REFERENCIA]],CODINV,3,FALSE))</f>
        <v>70176P040</v>
      </c>
      <c r="M880" s="12" t="str">
        <f>+VLOOKUP(FACTURACION[[#This Row],[REFERENCIA]],CODINV,4,FALSE)</f>
        <v>REPUESTOS Y ACCESORIOS</v>
      </c>
      <c r="N880" s="12" t="str">
        <f>+VLOOKUP(FACTURACION[[#This Row],[REFERENCIA]],CODINV,5,FALSE)</f>
        <v>HONEYWELL</v>
      </c>
      <c r="O880" s="2">
        <v>20</v>
      </c>
      <c r="P880" s="23">
        <v>12271</v>
      </c>
      <c r="Q880" s="24">
        <f>+FACTURACION[[#This Row],[CANTIDAD]]*FACTURACION[[#This Row],[VR UNITARIO]]/1000</f>
        <v>245.42</v>
      </c>
      <c r="R880" s="3" t="str">
        <f>+VLOOKUP(FACTURACION[[#This Row],[NIT]],TABLACLIENTE,5,FALSE)</f>
        <v>BUCARAMANGA</v>
      </c>
    </row>
    <row r="881" spans="3:18" s="11" customFormat="1" ht="11.25" customHeight="1">
      <c r="C881" s="13">
        <v>2013</v>
      </c>
      <c r="D881" s="17" t="s">
        <v>703</v>
      </c>
      <c r="E881" s="17">
        <f>MONTH(FACTURACION[[#This Row],[MES]]&amp;1)</f>
        <v>10</v>
      </c>
      <c r="F881" s="223">
        <f>DATE(FACTURACION[[#This Row],[AÑO]],FACTURACION[[#This Row],[Mes numero]],1)</f>
        <v>41548</v>
      </c>
      <c r="G881" s="159">
        <v>10008</v>
      </c>
      <c r="H881" s="25">
        <v>890205952</v>
      </c>
      <c r="I881" s="3" t="str">
        <f>+VLOOKUP(FACTURACION[[#This Row],[NIT]],TABLACLIENTE,2,FALSE)</f>
        <v>GAS NATURAL DEL ORIENTE S.A. E.S.P. (GASORIENTE S.A. E.S.P)</v>
      </c>
      <c r="J881" s="3" t="s">
        <v>886</v>
      </c>
      <c r="K881" s="12" t="str">
        <f>+VLOOKUP(FACTURACION[[#This Row],[REFERENCIA]],CODINV,2,FALSE)</f>
        <v>FILTER ASSEMBLY (COMPOSITE)</v>
      </c>
      <c r="L881" s="12" t="str">
        <f>IF(VLOOKUP(FACTURACION[[#This Row],[REFERENCIA]],CODINV,3,FALSE)=0,"",VLOOKUP(FACTURACION[[#This Row],[REFERENCIA]],CODINV,3,FALSE))</f>
        <v>78480P001</v>
      </c>
      <c r="M881" s="12" t="str">
        <f>+VLOOKUP(FACTURACION[[#This Row],[REFERENCIA]],CODINV,4,FALSE)</f>
        <v>FILTROS</v>
      </c>
      <c r="N881" s="12" t="str">
        <f>+VLOOKUP(FACTURACION[[#This Row],[REFERENCIA]],CODINV,5,FALSE)</f>
        <v>HONEYWELL</v>
      </c>
      <c r="O881" s="2">
        <v>40</v>
      </c>
      <c r="P881" s="23">
        <v>53929</v>
      </c>
      <c r="Q881" s="24">
        <f>+FACTURACION[[#This Row],[CANTIDAD]]*FACTURACION[[#This Row],[VR UNITARIO]]/1000</f>
        <v>2157.16</v>
      </c>
      <c r="R881" s="3" t="str">
        <f>+VLOOKUP(FACTURACION[[#This Row],[NIT]],TABLACLIENTE,5,FALSE)</f>
        <v>BUCARAMANGA</v>
      </c>
    </row>
    <row r="882" spans="3:18" s="11" customFormat="1" ht="11.25" customHeight="1">
      <c r="C882" s="13">
        <v>2013</v>
      </c>
      <c r="D882" s="17" t="s">
        <v>703</v>
      </c>
      <c r="E882" s="17">
        <f>MONTH(FACTURACION[[#This Row],[MES]]&amp;1)</f>
        <v>10</v>
      </c>
      <c r="F882" s="223">
        <f>DATE(FACTURACION[[#This Row],[AÑO]],FACTURACION[[#This Row],[Mes numero]],1)</f>
        <v>41548</v>
      </c>
      <c r="G882" s="159">
        <v>10013</v>
      </c>
      <c r="H882" s="20">
        <v>890208316</v>
      </c>
      <c r="I882" s="2" t="str">
        <f>+VLOOKUP(FACTURACION[[#This Row],[NIT]],TABLACLIENTE,2,FALSE)</f>
        <v xml:space="preserve">METROGAS DE COLOMBIA S.A. E.S.P.  (METROGAS S.A. E.S.P)
</v>
      </c>
      <c r="J882" s="2" t="s">
        <v>200</v>
      </c>
      <c r="K882" s="12" t="str">
        <f>+VLOOKUP(FACTURACION[[#This Row],[REFERENCIA]],CODINV,2,FALSE)</f>
        <v>MANIFOLD PLUG KIT</v>
      </c>
      <c r="L882" s="12" t="str">
        <f>IF(VLOOKUP(FACTURACION[[#This Row],[REFERENCIA]],CODINV,3,FALSE)=0,"",VLOOKUP(FACTURACION[[#This Row],[REFERENCIA]],CODINV,3,FALSE))</f>
        <v>74036K001</v>
      </c>
      <c r="M882" s="12" t="str">
        <f>+VLOOKUP(FACTURACION[[#This Row],[REFERENCIA]],CODINV,4,FALSE)</f>
        <v>REPUESTOS Y ACCESORIOS</v>
      </c>
      <c r="N882" s="12" t="str">
        <f>+VLOOKUP(FACTURACION[[#This Row],[REFERENCIA]],CODINV,5,FALSE)</f>
        <v>HONEYWELL</v>
      </c>
      <c r="O882" s="2">
        <v>2</v>
      </c>
      <c r="P882" s="23">
        <v>18900</v>
      </c>
      <c r="Q882" s="24">
        <f>+FACTURACION[[#This Row],[CANTIDAD]]*FACTURACION[[#This Row],[VR UNITARIO]]/1000</f>
        <v>37.799999999999997</v>
      </c>
      <c r="R882" s="3" t="str">
        <f>+VLOOKUP(FACTURACION[[#This Row],[NIT]],TABLACLIENTE,5,FALSE)</f>
        <v>FLORIDABLANCA</v>
      </c>
    </row>
    <row r="883" spans="3:18" s="11" customFormat="1" ht="11.25" customHeight="1">
      <c r="C883" s="13">
        <v>2013</v>
      </c>
      <c r="D883" s="17" t="s">
        <v>703</v>
      </c>
      <c r="E883" s="17">
        <f>MONTH(FACTURACION[[#This Row],[MES]]&amp;1)</f>
        <v>10</v>
      </c>
      <c r="F883" s="223">
        <f>DATE(FACTURACION[[#This Row],[AÑO]],FACTURACION[[#This Row],[Mes numero]],1)</f>
        <v>41548</v>
      </c>
      <c r="G883" s="159">
        <v>10030</v>
      </c>
      <c r="H883" s="20">
        <v>890500726</v>
      </c>
      <c r="I883" s="2" t="str">
        <f>+VLOOKUP(FACTURACION[[#This Row],[NIT]],TABLACLIENTE,2,FALSE)</f>
        <v>NORTESANTANDEREANA DE GAS S.A. E.S.P (NORGAS S.A. E.S.P.)</v>
      </c>
      <c r="J883" s="2" t="s">
        <v>748</v>
      </c>
      <c r="K883" s="12" t="str">
        <f>+VLOOKUP(FACTURACION[[#This Row],[REFERENCIA]],CODINV,2,FALSE)</f>
        <v>MEDIDOR MODELO G1.6</v>
      </c>
      <c r="L883" s="12" t="str">
        <f>IF(VLOOKUP(FACTURACION[[#This Row],[REFERENCIA]],CODINV,3,FALSE)=0,"",VLOOKUP(FACTURACION[[#This Row],[REFERENCIA]],CODINV,3,FALSE))</f>
        <v/>
      </c>
      <c r="M883" s="12" t="str">
        <f>+VLOOKUP(FACTURACION[[#This Row],[REFERENCIA]],CODINV,4,FALSE)</f>
        <v>MEDIDORES</v>
      </c>
      <c r="N883" s="12" t="str">
        <f>+VLOOKUP(FACTURACION[[#This Row],[REFERENCIA]],CODINV,5,FALSE)</f>
        <v>METREX</v>
      </c>
      <c r="O883" s="2">
        <v>100</v>
      </c>
      <c r="P883" s="23">
        <v>63800</v>
      </c>
      <c r="Q883" s="24">
        <f>+FACTURACION[[#This Row],[CANTIDAD]]*FACTURACION[[#This Row],[VR UNITARIO]]/1000</f>
        <v>6380</v>
      </c>
      <c r="R883" s="3" t="str">
        <f>+VLOOKUP(FACTURACION[[#This Row],[NIT]],TABLACLIENTE,5,FALSE)</f>
        <v>BUCARAMANGA</v>
      </c>
    </row>
    <row r="884" spans="3:18" s="11" customFormat="1" ht="11.25" customHeight="1">
      <c r="C884" s="13">
        <v>2013</v>
      </c>
      <c r="D884" s="17" t="s">
        <v>703</v>
      </c>
      <c r="E884" s="17">
        <f>MONTH(FACTURACION[[#This Row],[MES]]&amp;1)</f>
        <v>10</v>
      </c>
      <c r="F884" s="223">
        <f>DATE(FACTURACION[[#This Row],[AÑO]],FACTURACION[[#This Row],[Mes numero]],1)</f>
        <v>41548</v>
      </c>
      <c r="G884" s="159">
        <v>9999</v>
      </c>
      <c r="H884" s="20">
        <v>800074033</v>
      </c>
      <c r="I884" s="2" t="str">
        <f>+VLOOKUP(FACTURACION[[#This Row],[NIT]],TABLACLIENTE,2,FALSE)</f>
        <v>COMPAÑIAS ASOCIADAS DE GAS S.A. E.S.P (ASOGAS SA ESP)</v>
      </c>
      <c r="J884" s="2" t="s">
        <v>45</v>
      </c>
      <c r="K884" s="12" t="str">
        <f>+VLOOKUP(FACTURACION[[#This Row],[REFERENCIA]],CODINV,2,FALSE)</f>
        <v>REGULADOR  PRIMERA ETAPA</v>
      </c>
      <c r="L884" s="12" t="str">
        <f>IF(VLOOKUP(FACTURACION[[#This Row],[REFERENCIA]],CODINV,3,FALSE)=0,"",VLOOKUP(FACTURACION[[#This Row],[REFERENCIA]],CODINV,3,FALSE))</f>
        <v>1584VN</v>
      </c>
      <c r="M884" s="12" t="str">
        <f>+VLOOKUP(FACTURACION[[#This Row],[REFERENCIA]],CODINV,4,FALSE)</f>
        <v>REGULADORES</v>
      </c>
      <c r="N884" s="12" t="str">
        <f>+VLOOKUP(FACTURACION[[#This Row],[REFERENCIA]],CODINV,5,FALSE)</f>
        <v>REGO</v>
      </c>
      <c r="O884" s="2">
        <v>4</v>
      </c>
      <c r="P884" s="23">
        <v>159000</v>
      </c>
      <c r="Q884" s="24">
        <f>+FACTURACION[[#This Row],[CANTIDAD]]*FACTURACION[[#This Row],[VR UNITARIO]]/1000</f>
        <v>636</v>
      </c>
      <c r="R884" s="3" t="str">
        <f>+VLOOKUP(FACTURACION[[#This Row],[NIT]],TABLACLIENTE,5,FALSE)</f>
        <v>MOSQUERA</v>
      </c>
    </row>
    <row r="885" spans="3:18" s="11" customFormat="1" ht="11.25" customHeight="1">
      <c r="C885" s="13">
        <v>2013</v>
      </c>
      <c r="D885" s="17" t="s">
        <v>703</v>
      </c>
      <c r="E885" s="17">
        <f>MONTH(FACTURACION[[#This Row],[MES]]&amp;1)</f>
        <v>10</v>
      </c>
      <c r="F885" s="223">
        <f>DATE(FACTURACION[[#This Row],[AÑO]],FACTURACION[[#This Row],[Mes numero]],1)</f>
        <v>41548</v>
      </c>
      <c r="G885" s="159">
        <v>10025</v>
      </c>
      <c r="H885" s="20">
        <v>800074033</v>
      </c>
      <c r="I885" s="2" t="str">
        <f>+VLOOKUP(FACTURACION[[#This Row],[NIT]],TABLACLIENTE,2,FALSE)</f>
        <v>COMPAÑIAS ASOCIADAS DE GAS S.A. E.S.P (ASOGAS SA ESP)</v>
      </c>
      <c r="J885" s="2" t="s">
        <v>45</v>
      </c>
      <c r="K885" s="12" t="str">
        <f>+VLOOKUP(FACTURACION[[#This Row],[REFERENCIA]],CODINV,2,FALSE)</f>
        <v>REGULADOR  PRIMERA ETAPA</v>
      </c>
      <c r="L885" s="12" t="str">
        <f>IF(VLOOKUP(FACTURACION[[#This Row],[REFERENCIA]],CODINV,3,FALSE)=0,"",VLOOKUP(FACTURACION[[#This Row],[REFERENCIA]],CODINV,3,FALSE))</f>
        <v>1584VN</v>
      </c>
      <c r="M885" s="12" t="str">
        <f>+VLOOKUP(FACTURACION[[#This Row],[REFERENCIA]],CODINV,4,FALSE)</f>
        <v>REGULADORES</v>
      </c>
      <c r="N885" s="12" t="str">
        <f>+VLOOKUP(FACTURACION[[#This Row],[REFERENCIA]],CODINV,5,FALSE)</f>
        <v>REGO</v>
      </c>
      <c r="O885" s="2">
        <v>1</v>
      </c>
      <c r="P885" s="23">
        <v>169000</v>
      </c>
      <c r="Q885" s="24">
        <f>+FACTURACION[[#This Row],[CANTIDAD]]*FACTURACION[[#This Row],[VR UNITARIO]]/1000</f>
        <v>169</v>
      </c>
      <c r="R885" s="3" t="str">
        <f>+VLOOKUP(FACTURACION[[#This Row],[NIT]],TABLACLIENTE,5,FALSE)</f>
        <v>MOSQUERA</v>
      </c>
    </row>
    <row r="886" spans="3:18" s="11" customFormat="1" ht="11.25" customHeight="1">
      <c r="C886" s="13">
        <v>2013</v>
      </c>
      <c r="D886" s="17" t="s">
        <v>703</v>
      </c>
      <c r="E886" s="17">
        <f>MONTH(FACTURACION[[#This Row],[MES]]&amp;1)</f>
        <v>10</v>
      </c>
      <c r="F886" s="223">
        <f>DATE(FACTURACION[[#This Row],[AÑO]],FACTURACION[[#This Row],[Mes numero]],1)</f>
        <v>41548</v>
      </c>
      <c r="G886" s="159">
        <v>10026</v>
      </c>
      <c r="H886" s="25">
        <v>890200919</v>
      </c>
      <c r="I886" s="3" t="str">
        <f>+VLOOKUP(FACTURACION[[#This Row],[NIT]],TABLACLIENTE,2,FALSE)</f>
        <v>GAS DE SANTANDER S.A. E.S.P.</v>
      </c>
      <c r="J886" s="2" t="s">
        <v>45</v>
      </c>
      <c r="K886" s="12" t="str">
        <f>+VLOOKUP(FACTURACION[[#This Row],[REFERENCIA]],CODINV,2,FALSE)</f>
        <v>REGULADOR  PRIMERA ETAPA</v>
      </c>
      <c r="L886" s="12" t="str">
        <f>IF(VLOOKUP(FACTURACION[[#This Row],[REFERENCIA]],CODINV,3,FALSE)=0,"",VLOOKUP(FACTURACION[[#This Row],[REFERENCIA]],CODINV,3,FALSE))</f>
        <v>1584VN</v>
      </c>
      <c r="M886" s="12" t="str">
        <f>+VLOOKUP(FACTURACION[[#This Row],[REFERENCIA]],CODINV,4,FALSE)</f>
        <v>REGULADORES</v>
      </c>
      <c r="N886" s="12" t="str">
        <f>+VLOOKUP(FACTURACION[[#This Row],[REFERENCIA]],CODINV,5,FALSE)</f>
        <v>REGO</v>
      </c>
      <c r="O886" s="2">
        <v>44</v>
      </c>
      <c r="P886" s="23">
        <v>152000</v>
      </c>
      <c r="Q886" s="24">
        <f>+FACTURACION[[#This Row],[CANTIDAD]]*FACTURACION[[#This Row],[VR UNITARIO]]/1000</f>
        <v>6688</v>
      </c>
      <c r="R886" s="3" t="str">
        <f>+VLOOKUP(FACTURACION[[#This Row],[NIT]],TABLACLIENTE,5,FALSE)</f>
        <v>GIRON</v>
      </c>
    </row>
    <row r="887" spans="3:18" s="11" customFormat="1" ht="11.25" customHeight="1">
      <c r="C887" s="13">
        <v>2013</v>
      </c>
      <c r="D887" s="17" t="s">
        <v>703</v>
      </c>
      <c r="E887" s="17">
        <f>MONTH(FACTURACION[[#This Row],[MES]]&amp;1)</f>
        <v>10</v>
      </c>
      <c r="F887" s="223">
        <f>DATE(FACTURACION[[#This Row],[AÑO]],FACTURACION[[#This Row],[Mes numero]],1)</f>
        <v>41548</v>
      </c>
      <c r="G887" s="159">
        <v>10029</v>
      </c>
      <c r="H887" s="25">
        <v>890200919</v>
      </c>
      <c r="I887" s="3" t="str">
        <f>+VLOOKUP(FACTURACION[[#This Row],[NIT]],TABLACLIENTE,2,FALSE)</f>
        <v>GAS DE SANTANDER S.A. E.S.P.</v>
      </c>
      <c r="J887" s="2" t="s">
        <v>45</v>
      </c>
      <c r="K887" s="12" t="str">
        <f>+VLOOKUP(FACTURACION[[#This Row],[REFERENCIA]],CODINV,2,FALSE)</f>
        <v>REGULADOR  PRIMERA ETAPA</v>
      </c>
      <c r="L887" s="12" t="str">
        <f>IF(VLOOKUP(FACTURACION[[#This Row],[REFERENCIA]],CODINV,3,FALSE)=0,"",VLOOKUP(FACTURACION[[#This Row],[REFERENCIA]],CODINV,3,FALSE))</f>
        <v>1584VN</v>
      </c>
      <c r="M887" s="12" t="str">
        <f>+VLOOKUP(FACTURACION[[#This Row],[REFERENCIA]],CODINV,4,FALSE)</f>
        <v>REGULADORES</v>
      </c>
      <c r="N887" s="12" t="str">
        <f>+VLOOKUP(FACTURACION[[#This Row],[REFERENCIA]],CODINV,5,FALSE)</f>
        <v>REGO</v>
      </c>
      <c r="O887" s="2">
        <v>6</v>
      </c>
      <c r="P887" s="23">
        <v>152000</v>
      </c>
      <c r="Q887" s="24">
        <f>+FACTURACION[[#This Row],[CANTIDAD]]*FACTURACION[[#This Row],[VR UNITARIO]]/1000</f>
        <v>912</v>
      </c>
      <c r="R887" s="3" t="str">
        <f>+VLOOKUP(FACTURACION[[#This Row],[NIT]],TABLACLIENTE,5,FALSE)</f>
        <v>GIRON</v>
      </c>
    </row>
    <row r="888" spans="3:18" s="11" customFormat="1" ht="11.25" customHeight="1">
      <c r="C888" s="13">
        <v>2013</v>
      </c>
      <c r="D888" s="17" t="s">
        <v>703</v>
      </c>
      <c r="E888" s="17">
        <f>MONTH(FACTURACION[[#This Row],[MES]]&amp;1)</f>
        <v>10</v>
      </c>
      <c r="F888" s="223">
        <f>DATE(FACTURACION[[#This Row],[AÑO]],FACTURACION[[#This Row],[Mes numero]],1)</f>
        <v>41548</v>
      </c>
      <c r="G888" s="159">
        <v>10050</v>
      </c>
      <c r="H888" s="20">
        <v>827000149</v>
      </c>
      <c r="I888" s="2" t="str">
        <f>+VLOOKUP(FACTURACION[[#This Row],[NIT]],TABLACLIENTE,2,FALSE)</f>
        <v>PROVIGAS S.A.S E.S.P</v>
      </c>
      <c r="J888" s="2" t="s">
        <v>45</v>
      </c>
      <c r="K888" s="12" t="str">
        <f>+VLOOKUP(FACTURACION[[#This Row],[REFERENCIA]],CODINV,2,FALSE)</f>
        <v>REGULADOR  PRIMERA ETAPA</v>
      </c>
      <c r="L888" s="12" t="str">
        <f>IF(VLOOKUP(FACTURACION[[#This Row],[REFERENCIA]],CODINV,3,FALSE)=0,"",VLOOKUP(FACTURACION[[#This Row],[REFERENCIA]],CODINV,3,FALSE))</f>
        <v>1584VN</v>
      </c>
      <c r="M888" s="12" t="str">
        <f>+VLOOKUP(FACTURACION[[#This Row],[REFERENCIA]],CODINV,4,FALSE)</f>
        <v>REGULADORES</v>
      </c>
      <c r="N888" s="12" t="str">
        <f>+VLOOKUP(FACTURACION[[#This Row],[REFERENCIA]],CODINV,5,FALSE)</f>
        <v>REGO</v>
      </c>
      <c r="O888" s="2">
        <v>3</v>
      </c>
      <c r="P888" s="23">
        <v>155000</v>
      </c>
      <c r="Q888" s="24">
        <f>+FACTURACION[[#This Row],[CANTIDAD]]*FACTURACION[[#This Row],[VR UNITARIO]]/1000</f>
        <v>465</v>
      </c>
      <c r="R888" s="3" t="str">
        <f>+VLOOKUP(FACTURACION[[#This Row],[NIT]],TABLACLIENTE,5,FALSE)</f>
        <v>SAN ANDRES</v>
      </c>
    </row>
    <row r="889" spans="3:18" s="11" customFormat="1" ht="11.25" customHeight="1">
      <c r="C889" s="13">
        <v>2013</v>
      </c>
      <c r="D889" s="17" t="s">
        <v>703</v>
      </c>
      <c r="E889" s="17">
        <f>MONTH(FACTURACION[[#This Row],[MES]]&amp;1)</f>
        <v>10</v>
      </c>
      <c r="F889" s="223">
        <f>DATE(FACTURACION[[#This Row],[AÑO]],FACTURACION[[#This Row],[Mes numero]],1)</f>
        <v>41548</v>
      </c>
      <c r="G889" s="159">
        <v>10005</v>
      </c>
      <c r="H889" s="20">
        <v>860510723</v>
      </c>
      <c r="I889" s="2" t="str">
        <f>+VLOOKUP(FACTURACION[[#This Row],[NIT]],TABLACLIENTE,2,FALSE)</f>
        <v>SAENA DE COLOMBIA S.A.</v>
      </c>
      <c r="J889" s="2" t="s">
        <v>45</v>
      </c>
      <c r="K889" s="12" t="str">
        <f>+VLOOKUP(FACTURACION[[#This Row],[REFERENCIA]],CODINV,2,FALSE)</f>
        <v>REGULADOR  PRIMERA ETAPA</v>
      </c>
      <c r="L889" s="12" t="str">
        <f>IF(VLOOKUP(FACTURACION[[#This Row],[REFERENCIA]],CODINV,3,FALSE)=0,"",VLOOKUP(FACTURACION[[#This Row],[REFERENCIA]],CODINV,3,FALSE))</f>
        <v>1584VN</v>
      </c>
      <c r="M889" s="12" t="str">
        <f>+VLOOKUP(FACTURACION[[#This Row],[REFERENCIA]],CODINV,4,FALSE)</f>
        <v>REGULADORES</v>
      </c>
      <c r="N889" s="12" t="str">
        <f>+VLOOKUP(FACTURACION[[#This Row],[REFERENCIA]],CODINV,5,FALSE)</f>
        <v>REGO</v>
      </c>
      <c r="O889" s="2">
        <v>10</v>
      </c>
      <c r="P889" s="23">
        <v>156000</v>
      </c>
      <c r="Q889" s="24">
        <f>+FACTURACION[[#This Row],[CANTIDAD]]*FACTURACION[[#This Row],[VR UNITARIO]]/1000</f>
        <v>1560</v>
      </c>
      <c r="R889" s="3" t="str">
        <f>+VLOOKUP(FACTURACION[[#This Row],[NIT]],TABLACLIENTE,5,FALSE)</f>
        <v>BOGOTÁ D.C.</v>
      </c>
    </row>
    <row r="890" spans="3:18" s="11" customFormat="1" ht="11.25" customHeight="1">
      <c r="C890" s="13">
        <v>2013</v>
      </c>
      <c r="D890" s="17" t="s">
        <v>703</v>
      </c>
      <c r="E890" s="17">
        <f>MONTH(FACTURACION[[#This Row],[MES]]&amp;1)</f>
        <v>10</v>
      </c>
      <c r="F890" s="223">
        <f>DATE(FACTURACION[[#This Row],[AÑO]],FACTURACION[[#This Row],[Mes numero]],1)</f>
        <v>41548</v>
      </c>
      <c r="G890" s="159">
        <v>10022</v>
      </c>
      <c r="H890" s="20">
        <v>860510723</v>
      </c>
      <c r="I890" s="2" t="str">
        <f>+VLOOKUP(FACTURACION[[#This Row],[NIT]],TABLACLIENTE,2,FALSE)</f>
        <v>SAENA DE COLOMBIA S.A.</v>
      </c>
      <c r="J890" s="2" t="s">
        <v>45</v>
      </c>
      <c r="K890" s="12" t="str">
        <f>+VLOOKUP(FACTURACION[[#This Row],[REFERENCIA]],CODINV,2,FALSE)</f>
        <v>REGULADOR  PRIMERA ETAPA</v>
      </c>
      <c r="L890" s="12" t="str">
        <f>IF(VLOOKUP(FACTURACION[[#This Row],[REFERENCIA]],CODINV,3,FALSE)=0,"",VLOOKUP(FACTURACION[[#This Row],[REFERENCIA]],CODINV,3,FALSE))</f>
        <v>1584VN</v>
      </c>
      <c r="M890" s="12" t="str">
        <f>+VLOOKUP(FACTURACION[[#This Row],[REFERENCIA]],CODINV,4,FALSE)</f>
        <v>REGULADORES</v>
      </c>
      <c r="N890" s="12" t="str">
        <f>+VLOOKUP(FACTURACION[[#This Row],[REFERENCIA]],CODINV,5,FALSE)</f>
        <v>REGO</v>
      </c>
      <c r="O890" s="2">
        <v>10</v>
      </c>
      <c r="P890" s="23">
        <v>156000</v>
      </c>
      <c r="Q890" s="24">
        <f>+FACTURACION[[#This Row],[CANTIDAD]]*FACTURACION[[#This Row],[VR UNITARIO]]/1000</f>
        <v>1560</v>
      </c>
      <c r="R890" s="3" t="str">
        <f>+VLOOKUP(FACTURACION[[#This Row],[NIT]],TABLACLIENTE,5,FALSE)</f>
        <v>BOGOTÁ D.C.</v>
      </c>
    </row>
    <row r="891" spans="3:18" s="11" customFormat="1" ht="11.25" customHeight="1">
      <c r="C891" s="13">
        <v>2013</v>
      </c>
      <c r="D891" s="17" t="s">
        <v>703</v>
      </c>
      <c r="E891" s="17">
        <f>MONTH(FACTURACION[[#This Row],[MES]]&amp;1)</f>
        <v>10</v>
      </c>
      <c r="F891" s="223">
        <f>DATE(FACTURACION[[#This Row],[AÑO]],FACTURACION[[#This Row],[Mes numero]],1)</f>
        <v>41548</v>
      </c>
      <c r="G891" s="159">
        <v>9999</v>
      </c>
      <c r="H891" s="20">
        <v>800074033</v>
      </c>
      <c r="I891" s="2" t="str">
        <f>+VLOOKUP(FACTURACION[[#This Row],[NIT]],TABLACLIENTE,2,FALSE)</f>
        <v>COMPAÑIAS ASOCIADAS DE GAS S.A. E.S.P (ASOGAS SA ESP)</v>
      </c>
      <c r="J891" s="2" t="s">
        <v>751</v>
      </c>
      <c r="K891" s="12" t="str">
        <f>+VLOOKUP(FACTURACION[[#This Row],[REFERENCIA]],CODINV,2,FALSE)</f>
        <v>REGULADOR ALTA PRESION 1/4" NPT 1-15 PSI</v>
      </c>
      <c r="L891" s="12" t="str">
        <f>IF(VLOOKUP(FACTURACION[[#This Row],[REFERENCIA]],CODINV,3,FALSE)=0,"",VLOOKUP(FACTURACION[[#This Row],[REFERENCIA]],CODINV,3,FALSE))</f>
        <v>597FA</v>
      </c>
      <c r="M891" s="12" t="str">
        <f>+VLOOKUP(FACTURACION[[#This Row],[REFERENCIA]],CODINV,4,FALSE)</f>
        <v>REGULADORES</v>
      </c>
      <c r="N891" s="12" t="str">
        <f>+VLOOKUP(FACTURACION[[#This Row],[REFERENCIA]],CODINV,5,FALSE)</f>
        <v>REGO</v>
      </c>
      <c r="O891" s="2">
        <v>9</v>
      </c>
      <c r="P891" s="23">
        <v>66469</v>
      </c>
      <c r="Q891" s="24">
        <f>+FACTURACION[[#This Row],[CANTIDAD]]*FACTURACION[[#This Row],[VR UNITARIO]]/1000</f>
        <v>598.221</v>
      </c>
      <c r="R891" s="3" t="str">
        <f>+VLOOKUP(FACTURACION[[#This Row],[NIT]],TABLACLIENTE,5,FALSE)</f>
        <v>MOSQUERA</v>
      </c>
    </row>
    <row r="892" spans="3:18" s="11" customFormat="1" ht="11.25" customHeight="1">
      <c r="C892" s="13">
        <v>2013</v>
      </c>
      <c r="D892" s="17" t="s">
        <v>703</v>
      </c>
      <c r="E892" s="17">
        <f>MONTH(FACTURACION[[#This Row],[MES]]&amp;1)</f>
        <v>10</v>
      </c>
      <c r="F892" s="223">
        <f>DATE(FACTURACION[[#This Row],[AÑO]],FACTURACION[[#This Row],[Mes numero]],1)</f>
        <v>41548</v>
      </c>
      <c r="G892" s="159">
        <v>10025</v>
      </c>
      <c r="H892" s="20">
        <v>800074033</v>
      </c>
      <c r="I892" s="2" t="str">
        <f>+VLOOKUP(FACTURACION[[#This Row],[NIT]],TABLACLIENTE,2,FALSE)</f>
        <v>COMPAÑIAS ASOCIADAS DE GAS S.A. E.S.P (ASOGAS SA ESP)</v>
      </c>
      <c r="J892" s="2" t="s">
        <v>751</v>
      </c>
      <c r="K892" s="12" t="str">
        <f>+VLOOKUP(FACTURACION[[#This Row],[REFERENCIA]],CODINV,2,FALSE)</f>
        <v>REGULADOR ALTA PRESION 1/4" NPT 1-15 PSI</v>
      </c>
      <c r="L892" s="12" t="str">
        <f>IF(VLOOKUP(FACTURACION[[#This Row],[REFERENCIA]],CODINV,3,FALSE)=0,"",VLOOKUP(FACTURACION[[#This Row],[REFERENCIA]],CODINV,3,FALSE))</f>
        <v>597FA</v>
      </c>
      <c r="M892" s="12" t="str">
        <f>+VLOOKUP(FACTURACION[[#This Row],[REFERENCIA]],CODINV,4,FALSE)</f>
        <v>REGULADORES</v>
      </c>
      <c r="N892" s="12" t="str">
        <f>+VLOOKUP(FACTURACION[[#This Row],[REFERENCIA]],CODINV,5,FALSE)</f>
        <v>REGO</v>
      </c>
      <c r="O892" s="2">
        <v>3</v>
      </c>
      <c r="P892" s="23">
        <v>58000</v>
      </c>
      <c r="Q892" s="24">
        <f>+FACTURACION[[#This Row],[CANTIDAD]]*FACTURACION[[#This Row],[VR UNITARIO]]/1000</f>
        <v>174</v>
      </c>
      <c r="R892" s="3" t="str">
        <f>+VLOOKUP(FACTURACION[[#This Row],[NIT]],TABLACLIENTE,5,FALSE)</f>
        <v>MOSQUERA</v>
      </c>
    </row>
    <row r="893" spans="3:18" s="11" customFormat="1" ht="11.25" customHeight="1">
      <c r="C893" s="13">
        <v>2013</v>
      </c>
      <c r="D893" s="17" t="s">
        <v>703</v>
      </c>
      <c r="E893" s="17">
        <f>MONTH(FACTURACION[[#This Row],[MES]]&amp;1)</f>
        <v>10</v>
      </c>
      <c r="F893" s="223">
        <f>DATE(FACTURACION[[#This Row],[AÑO]],FACTURACION[[#This Row],[Mes numero]],1)</f>
        <v>41548</v>
      </c>
      <c r="G893" s="159">
        <v>10047</v>
      </c>
      <c r="H893" s="20">
        <v>830137252</v>
      </c>
      <c r="I893" s="2" t="str">
        <f>+VLOOKUP(FACTURACION[[#This Row],[NIT]],TABLACLIENTE,2,FALSE)</f>
        <v>SAGENCO SAS</v>
      </c>
      <c r="J893" s="2" t="s">
        <v>30</v>
      </c>
      <c r="K893" s="12" t="str">
        <f>+VLOOKUP(FACTURACION[[#This Row],[REFERENCIA]],CODINV,2,FALSE)</f>
        <v>KIT DE SERVICIO PARA MULTIVALVULA</v>
      </c>
      <c r="L893" s="12" t="str">
        <f>IF(VLOOKUP(FACTURACION[[#This Row],[REFERENCIA]],CODINV,3,FALSE)=0,"",VLOOKUP(FACTURACION[[#This Row],[REFERENCIA]],CODINV,3,FALSE))</f>
        <v>19104-50</v>
      </c>
      <c r="M893" s="12" t="str">
        <f>+VLOOKUP(FACTURACION[[#This Row],[REFERENCIA]],CODINV,4,FALSE)</f>
        <v>REPUESTOS Y ACCESORIOS</v>
      </c>
      <c r="N893" s="12" t="str">
        <f>+VLOOKUP(FACTURACION[[#This Row],[REFERENCIA]],CODINV,5,FALSE)</f>
        <v>REGO</v>
      </c>
      <c r="O893" s="2">
        <v>1</v>
      </c>
      <c r="P893" s="23">
        <v>27000</v>
      </c>
      <c r="Q893" s="24">
        <f>+FACTURACION[[#This Row],[CANTIDAD]]*FACTURACION[[#This Row],[VR UNITARIO]]/1000</f>
        <v>27</v>
      </c>
      <c r="R893" s="3" t="str">
        <f>+VLOOKUP(FACTURACION[[#This Row],[NIT]],TABLACLIENTE,5,FALSE)</f>
        <v>BOGOTÁ D.C.</v>
      </c>
    </row>
    <row r="894" spans="3:18" s="11" customFormat="1" ht="11.25" customHeight="1">
      <c r="C894" s="13">
        <v>2013</v>
      </c>
      <c r="D894" s="17" t="s">
        <v>703</v>
      </c>
      <c r="E894" s="17">
        <f>MONTH(FACTURACION[[#This Row],[MES]]&amp;1)</f>
        <v>10</v>
      </c>
      <c r="F894" s="223">
        <f>DATE(FACTURACION[[#This Row],[AÑO]],FACTURACION[[#This Row],[Mes numero]],1)</f>
        <v>41548</v>
      </c>
      <c r="G894" s="159">
        <v>9996</v>
      </c>
      <c r="H894" s="20">
        <v>830137252</v>
      </c>
      <c r="I894" s="2" t="str">
        <f>+VLOOKUP(FACTURACION[[#This Row],[NIT]],TABLACLIENTE,2,FALSE)</f>
        <v>SAGENCO SAS</v>
      </c>
      <c r="J894" s="2" t="s">
        <v>98</v>
      </c>
      <c r="K894" s="12" t="str">
        <f>+VLOOKUP(FACTURACION[[#This Row],[REFERENCIA]],CODINV,2,FALSE)</f>
        <v>MULTIVALVULA 1".</v>
      </c>
      <c r="L894" s="12" t="str">
        <f>IF(VLOOKUP(FACTURACION[[#This Row],[REFERENCIA]],CODINV,3,FALSE)=0,"",VLOOKUP(FACTURACION[[#This Row],[REFERENCIA]],CODINV,3,FALSE))</f>
        <v>6542R12.0</v>
      </c>
      <c r="M894" s="12" t="str">
        <f>+VLOOKUP(FACTURACION[[#This Row],[REFERENCIA]],CODINV,4,FALSE)</f>
        <v>VÁLVULAS Y MULTIVÁLVULAS</v>
      </c>
      <c r="N894" s="12" t="str">
        <f>+VLOOKUP(FACTURACION[[#This Row],[REFERENCIA]],CODINV,5,FALSE)</f>
        <v>REGO</v>
      </c>
      <c r="O894" s="2">
        <v>2</v>
      </c>
      <c r="P894" s="23">
        <v>160000</v>
      </c>
      <c r="Q894" s="24">
        <f>+FACTURACION[[#This Row],[CANTIDAD]]*FACTURACION[[#This Row],[VR UNITARIO]]/1000</f>
        <v>320</v>
      </c>
      <c r="R894" s="3" t="str">
        <f>+VLOOKUP(FACTURACION[[#This Row],[NIT]],TABLACLIENTE,5,FALSE)</f>
        <v>BOGOTÁ D.C.</v>
      </c>
    </row>
    <row r="895" spans="3:18" s="11" customFormat="1" ht="11.25" customHeight="1">
      <c r="C895" s="13">
        <v>2013</v>
      </c>
      <c r="D895" s="17" t="s">
        <v>703</v>
      </c>
      <c r="E895" s="17">
        <f>MONTH(FACTURACION[[#This Row],[MES]]&amp;1)</f>
        <v>10</v>
      </c>
      <c r="F895" s="223">
        <f>DATE(FACTURACION[[#This Row],[AÑO]],FACTURACION[[#This Row],[Mes numero]],1)</f>
        <v>41548</v>
      </c>
      <c r="G895" s="159">
        <v>10047</v>
      </c>
      <c r="H895" s="20">
        <v>830137252</v>
      </c>
      <c r="I895" s="2" t="str">
        <f>+VLOOKUP(FACTURACION[[#This Row],[NIT]],TABLACLIENTE,2,FALSE)</f>
        <v>SAGENCO SAS</v>
      </c>
      <c r="J895" s="2" t="s">
        <v>98</v>
      </c>
      <c r="K895" s="12" t="str">
        <f>+VLOOKUP(FACTURACION[[#This Row],[REFERENCIA]],CODINV,2,FALSE)</f>
        <v>MULTIVALVULA 1".</v>
      </c>
      <c r="L895" s="12" t="str">
        <f>IF(VLOOKUP(FACTURACION[[#This Row],[REFERENCIA]],CODINV,3,FALSE)=0,"",VLOOKUP(FACTURACION[[#This Row],[REFERENCIA]],CODINV,3,FALSE))</f>
        <v>6542R12.0</v>
      </c>
      <c r="M895" s="12" t="str">
        <f>+VLOOKUP(FACTURACION[[#This Row],[REFERENCIA]],CODINV,4,FALSE)</f>
        <v>VÁLVULAS Y MULTIVÁLVULAS</v>
      </c>
      <c r="N895" s="12" t="str">
        <f>+VLOOKUP(FACTURACION[[#This Row],[REFERENCIA]],CODINV,5,FALSE)</f>
        <v>REGO</v>
      </c>
      <c r="O895" s="2">
        <v>1</v>
      </c>
      <c r="P895" s="23">
        <v>160000</v>
      </c>
      <c r="Q895" s="24">
        <f>+FACTURACION[[#This Row],[CANTIDAD]]*FACTURACION[[#This Row],[VR UNITARIO]]/1000</f>
        <v>160</v>
      </c>
      <c r="R895" s="3" t="str">
        <f>+VLOOKUP(FACTURACION[[#This Row],[NIT]],TABLACLIENTE,5,FALSE)</f>
        <v>BOGOTÁ D.C.</v>
      </c>
    </row>
    <row r="896" spans="3:18" s="11" customFormat="1" ht="11.25" customHeight="1">
      <c r="C896" s="13">
        <v>2013</v>
      </c>
      <c r="D896" s="17" t="s">
        <v>703</v>
      </c>
      <c r="E896" s="17">
        <f>MONTH(FACTURACION[[#This Row],[MES]]&amp;1)</f>
        <v>10</v>
      </c>
      <c r="F896" s="223">
        <f>DATE(FACTURACION[[#This Row],[AÑO]],FACTURACION[[#This Row],[Mes numero]],1)</f>
        <v>41548</v>
      </c>
      <c r="G896" s="159">
        <v>10049</v>
      </c>
      <c r="H896" s="20">
        <v>830137252</v>
      </c>
      <c r="I896" s="2" t="str">
        <f>+VLOOKUP(FACTURACION[[#This Row],[NIT]],TABLACLIENTE,2,FALSE)</f>
        <v>SAGENCO SAS</v>
      </c>
      <c r="J896" s="2" t="s">
        <v>98</v>
      </c>
      <c r="K896" s="12" t="str">
        <f>+VLOOKUP(FACTURACION[[#This Row],[REFERENCIA]],CODINV,2,FALSE)</f>
        <v>MULTIVALVULA 1".</v>
      </c>
      <c r="L896" s="12" t="str">
        <f>IF(VLOOKUP(FACTURACION[[#This Row],[REFERENCIA]],CODINV,3,FALSE)=0,"",VLOOKUP(FACTURACION[[#This Row],[REFERENCIA]],CODINV,3,FALSE))</f>
        <v>6542R12.0</v>
      </c>
      <c r="M896" s="12" t="str">
        <f>+VLOOKUP(FACTURACION[[#This Row],[REFERENCIA]],CODINV,4,FALSE)</f>
        <v>VÁLVULAS Y MULTIVÁLVULAS</v>
      </c>
      <c r="N896" s="12" t="str">
        <f>+VLOOKUP(FACTURACION[[#This Row],[REFERENCIA]],CODINV,5,FALSE)</f>
        <v>REGO</v>
      </c>
      <c r="O896" s="2">
        <v>1</v>
      </c>
      <c r="P896" s="23">
        <v>160000</v>
      </c>
      <c r="Q896" s="24">
        <f>+FACTURACION[[#This Row],[CANTIDAD]]*FACTURACION[[#This Row],[VR UNITARIO]]/1000</f>
        <v>160</v>
      </c>
      <c r="R896" s="3" t="str">
        <f>+VLOOKUP(FACTURACION[[#This Row],[NIT]],TABLACLIENTE,5,FALSE)</f>
        <v>BOGOTÁ D.C.</v>
      </c>
    </row>
    <row r="897" spans="3:18" s="11" customFormat="1" ht="11.25" customHeight="1">
      <c r="C897" s="13">
        <v>2013</v>
      </c>
      <c r="D897" s="17" t="s">
        <v>703</v>
      </c>
      <c r="E897" s="17">
        <f>MONTH(FACTURACION[[#This Row],[MES]]&amp;1)</f>
        <v>10</v>
      </c>
      <c r="F897" s="223">
        <f>DATE(FACTURACION[[#This Row],[AÑO]],FACTURACION[[#This Row],[Mes numero]],1)</f>
        <v>41548</v>
      </c>
      <c r="G897" s="159">
        <v>10009</v>
      </c>
      <c r="H897" s="20">
        <v>830137252</v>
      </c>
      <c r="I897" s="2" t="str">
        <f>+VLOOKUP(FACTURACION[[#This Row],[NIT]],TABLACLIENTE,2,FALSE)</f>
        <v>SAGENCO SAS</v>
      </c>
      <c r="J897" s="2" t="s">
        <v>106</v>
      </c>
      <c r="K897" s="12" t="str">
        <f>+VLOOKUP(FACTURACION[[#This Row],[REFERENCIA]],CODINV,2,FALSE)</f>
        <v>MULTIVALVE / MULTIVALVULA 3/4"</v>
      </c>
      <c r="L897" s="12" t="str">
        <f>IF(VLOOKUP(FACTURACION[[#This Row],[REFERENCIA]],CODINV,3,FALSE)=0,"",VLOOKUP(FACTURACION[[#This Row],[REFERENCIA]],CODINV,3,FALSE))</f>
        <v>7556R12.0</v>
      </c>
      <c r="M897" s="12" t="str">
        <f>+VLOOKUP(FACTURACION[[#This Row],[REFERENCIA]],CODINV,4,FALSE)</f>
        <v>VÁLVULAS Y MULTIVÁLVULAS</v>
      </c>
      <c r="N897" s="12" t="str">
        <f>+VLOOKUP(FACTURACION[[#This Row],[REFERENCIA]],CODINV,5,FALSE)</f>
        <v>REGO</v>
      </c>
      <c r="O897" s="2">
        <v>1</v>
      </c>
      <c r="P897" s="23">
        <v>68000</v>
      </c>
      <c r="Q897" s="24">
        <f>+FACTURACION[[#This Row],[CANTIDAD]]*FACTURACION[[#This Row],[VR UNITARIO]]/1000</f>
        <v>68</v>
      </c>
      <c r="R897" s="3" t="str">
        <f>+VLOOKUP(FACTURACION[[#This Row],[NIT]],TABLACLIENTE,5,FALSE)</f>
        <v>BOGOTÁ D.C.</v>
      </c>
    </row>
    <row r="898" spans="3:18" s="11" customFormat="1" ht="11.25" customHeight="1">
      <c r="C898" s="13">
        <v>2013</v>
      </c>
      <c r="D898" s="17" t="s">
        <v>703</v>
      </c>
      <c r="E898" s="17">
        <f>MONTH(FACTURACION[[#This Row],[MES]]&amp;1)</f>
        <v>10</v>
      </c>
      <c r="F898" s="223">
        <f>DATE(FACTURACION[[#This Row],[AÑO]],FACTURACION[[#This Row],[Mes numero]],1)</f>
        <v>41548</v>
      </c>
      <c r="G898" s="159">
        <v>10047</v>
      </c>
      <c r="H898" s="20">
        <v>830137252</v>
      </c>
      <c r="I898" s="2" t="str">
        <f>+VLOOKUP(FACTURACION[[#This Row],[NIT]],TABLACLIENTE,2,FALSE)</f>
        <v>SAGENCO SAS</v>
      </c>
      <c r="J898" s="2" t="s">
        <v>33</v>
      </c>
      <c r="K898" s="12" t="str">
        <f>+VLOOKUP(FACTURACION[[#This Row],[REFERENCIA]],CODINV,2,FALSE)</f>
        <v>KIT DE LLENADO PARA MULTIVALVULA</v>
      </c>
      <c r="L898" s="12" t="str">
        <f>IF(VLOOKUP(FACTURACION[[#This Row],[REFERENCIA]],CODINV,3,FALSE)=0,"",VLOOKUP(FACTURACION[[#This Row],[REFERENCIA]],CODINV,3,FALSE))</f>
        <v>8475-50</v>
      </c>
      <c r="M898" s="12" t="str">
        <f>+VLOOKUP(FACTURACION[[#This Row],[REFERENCIA]],CODINV,4,FALSE)</f>
        <v>REPUESTOS Y ACCESORIOS</v>
      </c>
      <c r="N898" s="12" t="str">
        <f>+VLOOKUP(FACTURACION[[#This Row],[REFERENCIA]],CODINV,5,FALSE)</f>
        <v>REGO</v>
      </c>
      <c r="O898" s="2">
        <v>1</v>
      </c>
      <c r="P898" s="23">
        <v>50000</v>
      </c>
      <c r="Q898" s="24">
        <f>+FACTURACION[[#This Row],[CANTIDAD]]*FACTURACION[[#This Row],[VR UNITARIO]]/1000</f>
        <v>50</v>
      </c>
      <c r="R898" s="3" t="str">
        <f>+VLOOKUP(FACTURACION[[#This Row],[NIT]],TABLACLIENTE,5,FALSE)</f>
        <v>BOGOTÁ D.C.</v>
      </c>
    </row>
    <row r="899" spans="3:18" s="11" customFormat="1" ht="11.25" customHeight="1">
      <c r="C899" s="13">
        <v>2013</v>
      </c>
      <c r="D899" s="17" t="s">
        <v>703</v>
      </c>
      <c r="E899" s="17">
        <f>MONTH(FACTURACION[[#This Row],[MES]]&amp;1)</f>
        <v>10</v>
      </c>
      <c r="F899" s="223">
        <f>DATE(FACTURACION[[#This Row],[AÑO]],FACTURACION[[#This Row],[Mes numero]],1)</f>
        <v>41548</v>
      </c>
      <c r="G899" s="159">
        <v>10047</v>
      </c>
      <c r="H899" s="20">
        <v>830137252</v>
      </c>
      <c r="I899" s="2" t="str">
        <f>+VLOOKUP(FACTURACION[[#This Row],[NIT]],TABLACLIENTE,2,FALSE)</f>
        <v>SAGENCO SAS</v>
      </c>
      <c r="J899" s="2" t="s">
        <v>31</v>
      </c>
      <c r="K899" s="12" t="str">
        <f>+VLOOKUP(FACTURACION[[#This Row],[REFERENCIA]],CODINV,2,FALSE)</f>
        <v>KIT DE RETORNO PARA MULTIVALVULA</v>
      </c>
      <c r="L899" s="12" t="str">
        <f>IF(VLOOKUP(FACTURACION[[#This Row],[REFERENCIA]],CODINV,3,FALSE)=0,"",VLOOKUP(FACTURACION[[#This Row],[REFERENCIA]],CODINV,3,FALSE))</f>
        <v>8475-51A</v>
      </c>
      <c r="M899" s="12" t="str">
        <f>+VLOOKUP(FACTURACION[[#This Row],[REFERENCIA]],CODINV,4,FALSE)</f>
        <v>REPUESTOS Y ACCESORIOS</v>
      </c>
      <c r="N899" s="12" t="str">
        <f>+VLOOKUP(FACTURACION[[#This Row],[REFERENCIA]],CODINV,5,FALSE)</f>
        <v>REGO</v>
      </c>
      <c r="O899" s="2">
        <v>1</v>
      </c>
      <c r="P899" s="23">
        <v>35000</v>
      </c>
      <c r="Q899" s="24">
        <f>+FACTURACION[[#This Row],[CANTIDAD]]*FACTURACION[[#This Row],[VR UNITARIO]]/1000</f>
        <v>35</v>
      </c>
      <c r="R899" s="3" t="str">
        <f>+VLOOKUP(FACTURACION[[#This Row],[NIT]],TABLACLIENTE,5,FALSE)</f>
        <v>BOGOTÁ D.C.</v>
      </c>
    </row>
    <row r="900" spans="3:18" s="11" customFormat="1" ht="11.25" customHeight="1">
      <c r="C900" s="13">
        <v>2013</v>
      </c>
      <c r="D900" s="17" t="s">
        <v>703</v>
      </c>
      <c r="E900" s="17">
        <f>MONTH(FACTURACION[[#This Row],[MES]]&amp;1)</f>
        <v>10</v>
      </c>
      <c r="F900" s="223">
        <f>DATE(FACTURACION[[#This Row],[AÑO]],FACTURACION[[#This Row],[Mes numero]],1)</f>
        <v>41548</v>
      </c>
      <c r="G900" s="159">
        <v>10047</v>
      </c>
      <c r="H900" s="20">
        <v>830137252</v>
      </c>
      <c r="I900" s="2" t="str">
        <f>+VLOOKUP(FACTURACION[[#This Row],[NIT]],TABLACLIENTE,2,FALSE)</f>
        <v>SAGENCO SAS</v>
      </c>
      <c r="J900" s="2" t="s">
        <v>190</v>
      </c>
      <c r="K900" s="12" t="str">
        <f>+VLOOKUP(FACTURACION[[#This Row],[REFERENCIA]],CODINV,2,FALSE)</f>
        <v>VALVULA DE GLOBO 3/4" RECTA</v>
      </c>
      <c r="L900" s="12" t="str">
        <f>IF(VLOOKUP(FACTURACION[[#This Row],[REFERENCIA]],CODINV,3,FALSE)=0,"",VLOOKUP(FACTURACION[[#This Row],[REFERENCIA]],CODINV,3,FALSE))</f>
        <v>7705P</v>
      </c>
      <c r="M900" s="12" t="str">
        <f>+VLOOKUP(FACTURACION[[#This Row],[REFERENCIA]],CODINV,4,FALSE)</f>
        <v>VÁLVULAS Y MULTIVÁLVULAS</v>
      </c>
      <c r="N900" s="12" t="str">
        <f>+VLOOKUP(FACTURACION[[#This Row],[REFERENCIA]],CODINV,5,FALSE)</f>
        <v>REGO</v>
      </c>
      <c r="O900" s="2">
        <v>1</v>
      </c>
      <c r="P900" s="23">
        <v>140000</v>
      </c>
      <c r="Q900" s="24">
        <f>+FACTURACION[[#This Row],[CANTIDAD]]*FACTURACION[[#This Row],[VR UNITARIO]]/1000</f>
        <v>140</v>
      </c>
      <c r="R900" s="3" t="str">
        <f>+VLOOKUP(FACTURACION[[#This Row],[NIT]],TABLACLIENTE,5,FALSE)</f>
        <v>BOGOTÁ D.C.</v>
      </c>
    </row>
    <row r="901" spans="3:18" s="11" customFormat="1" ht="11.25" customHeight="1">
      <c r="C901" s="13">
        <v>2013</v>
      </c>
      <c r="D901" s="17" t="s">
        <v>703</v>
      </c>
      <c r="E901" s="17">
        <f>MONTH(FACTURACION[[#This Row],[MES]]&amp;1)</f>
        <v>10</v>
      </c>
      <c r="F901" s="223">
        <f>DATE(FACTURACION[[#This Row],[AÑO]],FACTURACION[[#This Row],[Mes numero]],1)</f>
        <v>41548</v>
      </c>
      <c r="G901" s="159">
        <v>10024</v>
      </c>
      <c r="H901" s="25">
        <v>900164715</v>
      </c>
      <c r="I901" s="3" t="str">
        <f>+VLOOKUP(FACTURACION[[#This Row],[NIT]],TABLACLIENTE,2,FALSE)</f>
        <v>COMPAÑIA TRANSPORTADORA DE COLOMBIA S.A. (COTRANSCOL S.A.)</v>
      </c>
      <c r="J901" s="2" t="s">
        <v>93</v>
      </c>
      <c r="K901" s="12" t="str">
        <f>+VLOOKUP(FACTURACION[[#This Row],[REFERENCIA]],CODINV,2,FALSE)</f>
        <v>VALVULA DE GLOBO 2"</v>
      </c>
      <c r="L901" s="12" t="str">
        <f>IF(VLOOKUP(FACTURACION[[#This Row],[REFERENCIA]],CODINV,3,FALSE)=0,"",VLOOKUP(FACTURACION[[#This Row],[REFERENCIA]],CODINV,3,FALSE))</f>
        <v>A7513AP</v>
      </c>
      <c r="M901" s="12" t="str">
        <f>+VLOOKUP(FACTURACION[[#This Row],[REFERENCIA]],CODINV,4,FALSE)</f>
        <v>VÁLVULAS Y MULTIVÁLVULAS</v>
      </c>
      <c r="N901" s="12" t="str">
        <f>+VLOOKUP(FACTURACION[[#This Row],[REFERENCIA]],CODINV,5,FALSE)</f>
        <v>REGO</v>
      </c>
      <c r="O901" s="2">
        <v>6</v>
      </c>
      <c r="P901" s="23">
        <v>340000</v>
      </c>
      <c r="Q901" s="24">
        <f>+FACTURACION[[#This Row],[CANTIDAD]]*FACTURACION[[#This Row],[VR UNITARIO]]/1000</f>
        <v>2040</v>
      </c>
      <c r="R901" s="3" t="str">
        <f>+VLOOKUP(FACTURACION[[#This Row],[NIT]],TABLACLIENTE,5,FALSE)</f>
        <v>GIRON</v>
      </c>
    </row>
    <row r="902" spans="3:18" s="11" customFormat="1" ht="11.25" customHeight="1">
      <c r="C902" s="13">
        <v>2013</v>
      </c>
      <c r="D902" s="17" t="s">
        <v>703</v>
      </c>
      <c r="E902" s="17">
        <f>MONTH(FACTURACION[[#This Row],[MES]]&amp;1)</f>
        <v>10</v>
      </c>
      <c r="F902" s="223">
        <f>DATE(FACTURACION[[#This Row],[AÑO]],FACTURACION[[#This Row],[Mes numero]],1)</f>
        <v>41548</v>
      </c>
      <c r="G902" s="159">
        <v>10047</v>
      </c>
      <c r="H902" s="20">
        <v>830137252</v>
      </c>
      <c r="I902" s="2" t="str">
        <f>+VLOOKUP(FACTURACION[[#This Row],[NIT]],TABLACLIENTE,2,FALSE)</f>
        <v>SAGENCO SAS</v>
      </c>
      <c r="J902" s="2" t="s">
        <v>36</v>
      </c>
      <c r="K902" s="12" t="str">
        <f>+VLOOKUP(FACTURACION[[#This Row],[REFERENCIA]],CODINV,2,FALSE)</f>
        <v>VALVULA DE EXCESO DE FLUJO 3/4"</v>
      </c>
      <c r="L902" s="12" t="str">
        <f>IF(VLOOKUP(FACTURACION[[#This Row],[REFERENCIA]],CODINV,3,FALSE)=0,"",VLOOKUP(FACTURACION[[#This Row],[REFERENCIA]],CODINV,3,FALSE))</f>
        <v>3272G</v>
      </c>
      <c r="M902" s="12" t="str">
        <f>+VLOOKUP(FACTURACION[[#This Row],[REFERENCIA]],CODINV,4,FALSE)</f>
        <v>VÁLVULAS Y MULTIVÁLVULAS</v>
      </c>
      <c r="N902" s="12" t="str">
        <f>+VLOOKUP(FACTURACION[[#This Row],[REFERENCIA]],CODINV,5,FALSE)</f>
        <v>REGO</v>
      </c>
      <c r="O902" s="2">
        <v>1</v>
      </c>
      <c r="P902" s="23">
        <v>35000</v>
      </c>
      <c r="Q902" s="24">
        <f>+FACTURACION[[#This Row],[CANTIDAD]]*FACTURACION[[#This Row],[VR UNITARIO]]/1000</f>
        <v>35</v>
      </c>
      <c r="R902" s="3" t="str">
        <f>+VLOOKUP(FACTURACION[[#This Row],[NIT]],TABLACLIENTE,5,FALSE)</f>
        <v>BOGOTÁ D.C.</v>
      </c>
    </row>
    <row r="903" spans="3:18" s="11" customFormat="1" ht="11.25" customHeight="1">
      <c r="C903" s="13">
        <v>2013</v>
      </c>
      <c r="D903" s="17" t="s">
        <v>703</v>
      </c>
      <c r="E903" s="17">
        <f>MONTH(FACTURACION[[#This Row],[MES]]&amp;1)</f>
        <v>10</v>
      </c>
      <c r="F903" s="223">
        <f>DATE(FACTURACION[[#This Row],[AÑO]],FACTURACION[[#This Row],[Mes numero]],1)</f>
        <v>41548</v>
      </c>
      <c r="G903" s="159">
        <v>10022</v>
      </c>
      <c r="H903" s="20">
        <v>860510723</v>
      </c>
      <c r="I903" s="2" t="str">
        <f>+VLOOKUP(FACTURACION[[#This Row],[NIT]],TABLACLIENTE,2,FALSE)</f>
        <v>SAENA DE COLOMBIA S.A.</v>
      </c>
      <c r="J903" s="2" t="s">
        <v>195</v>
      </c>
      <c r="K903" s="12" t="str">
        <f>+VLOOKUP(FACTURACION[[#This Row],[REFERENCIA]],CODINV,2,FALSE)</f>
        <v>VALVULA  LLENADO DOBLE 2 1/4" X 1"</v>
      </c>
      <c r="L903" s="12" t="str">
        <f>IF(VLOOKUP(FACTURACION[[#This Row],[REFERENCIA]],CODINV,3,FALSE)=0,"",VLOOKUP(FACTURACION[[#This Row],[REFERENCIA]],CODINV,3,FALSE))</f>
        <v>6587-EC</v>
      </c>
      <c r="M903" s="12" t="str">
        <f>+VLOOKUP(FACTURACION[[#This Row],[REFERENCIA]],CODINV,4,FALSE)</f>
        <v>VÁLVULAS Y MULTIVÁLVULAS</v>
      </c>
      <c r="N903" s="12" t="str">
        <f>+VLOOKUP(FACTURACION[[#This Row],[REFERENCIA]],CODINV,5,FALSE)</f>
        <v>REGO</v>
      </c>
      <c r="O903" s="2">
        <v>1</v>
      </c>
      <c r="P903" s="23">
        <v>470000</v>
      </c>
      <c r="Q903" s="24">
        <f>+FACTURACION[[#This Row],[CANTIDAD]]*FACTURACION[[#This Row],[VR UNITARIO]]/1000</f>
        <v>470</v>
      </c>
      <c r="R903" s="3" t="str">
        <f>+VLOOKUP(FACTURACION[[#This Row],[NIT]],TABLACLIENTE,5,FALSE)</f>
        <v>BOGOTÁ D.C.</v>
      </c>
    </row>
    <row r="904" spans="3:18" s="11" customFormat="1" ht="11.25" customHeight="1">
      <c r="C904" s="13">
        <v>2013</v>
      </c>
      <c r="D904" s="17" t="s">
        <v>703</v>
      </c>
      <c r="E904" s="17">
        <f>MONTH(FACTURACION[[#This Row],[MES]]&amp;1)</f>
        <v>10</v>
      </c>
      <c r="F904" s="223">
        <f>DATE(FACTURACION[[#This Row],[AÑO]],FACTURACION[[#This Row],[Mes numero]],1)</f>
        <v>41548</v>
      </c>
      <c r="G904" s="159">
        <v>10009</v>
      </c>
      <c r="H904" s="20">
        <v>830137252</v>
      </c>
      <c r="I904" s="2" t="str">
        <f>+VLOOKUP(FACTURACION[[#This Row],[NIT]],TABLACLIENTE,2,FALSE)</f>
        <v>SAGENCO SAS</v>
      </c>
      <c r="J904" s="2" t="s">
        <v>105</v>
      </c>
      <c r="K904" s="12" t="str">
        <f>+VLOOKUP(FACTURACION[[#This Row],[REFERENCIA]],CODINV,2,FALSE)</f>
        <v>VALVULA CHECK LOOK  3/4"M X 3/4"F</v>
      </c>
      <c r="L904" s="12" t="str">
        <f>IF(VLOOKUP(FACTURACION[[#This Row],[REFERENCIA]],CODINV,3,FALSE)=0,"",VLOOKUP(FACTURACION[[#This Row],[REFERENCIA]],CODINV,3,FALSE))</f>
        <v>7572FC</v>
      </c>
      <c r="M904" s="12" t="str">
        <f>+VLOOKUP(FACTURACION[[#This Row],[REFERENCIA]],CODINV,4,FALSE)</f>
        <v>VÁLVULAS Y MULTIVÁLVULAS</v>
      </c>
      <c r="N904" s="12" t="str">
        <f>+VLOOKUP(FACTURACION[[#This Row],[REFERENCIA]],CODINV,5,FALSE)</f>
        <v>REGO</v>
      </c>
      <c r="O904" s="2">
        <v>1</v>
      </c>
      <c r="P904" s="23">
        <v>39300</v>
      </c>
      <c r="Q904" s="24">
        <f>+FACTURACION[[#This Row],[CANTIDAD]]*FACTURACION[[#This Row],[VR UNITARIO]]/1000</f>
        <v>39.299999999999997</v>
      </c>
      <c r="R904" s="3" t="str">
        <f>+VLOOKUP(FACTURACION[[#This Row],[NIT]],TABLACLIENTE,5,FALSE)</f>
        <v>BOGOTÁ D.C.</v>
      </c>
    </row>
    <row r="905" spans="3:18" s="11" customFormat="1" ht="11.25" customHeight="1">
      <c r="C905" s="13">
        <v>2013</v>
      </c>
      <c r="D905" s="17" t="s">
        <v>703</v>
      </c>
      <c r="E905" s="17">
        <f>MONTH(FACTURACION[[#This Row],[MES]]&amp;1)</f>
        <v>10</v>
      </c>
      <c r="F905" s="223">
        <f>DATE(FACTURACION[[#This Row],[AÑO]],FACTURACION[[#This Row],[Mes numero]],1)</f>
        <v>41548</v>
      </c>
      <c r="G905" s="159">
        <v>10049</v>
      </c>
      <c r="H905" s="20">
        <v>830137252</v>
      </c>
      <c r="I905" s="2" t="str">
        <f>+VLOOKUP(FACTURACION[[#This Row],[NIT]],TABLACLIENTE,2,FALSE)</f>
        <v>SAGENCO SAS</v>
      </c>
      <c r="J905" s="2" t="s">
        <v>105</v>
      </c>
      <c r="K905" s="12" t="str">
        <f>+VLOOKUP(FACTURACION[[#This Row],[REFERENCIA]],CODINV,2,FALSE)</f>
        <v>VALVULA CHECK LOOK  3/4"M X 3/4"F</v>
      </c>
      <c r="L905" s="12" t="str">
        <f>IF(VLOOKUP(FACTURACION[[#This Row],[REFERENCIA]],CODINV,3,FALSE)=0,"",VLOOKUP(FACTURACION[[#This Row],[REFERENCIA]],CODINV,3,FALSE))</f>
        <v>7572FC</v>
      </c>
      <c r="M905" s="12" t="str">
        <f>+VLOOKUP(FACTURACION[[#This Row],[REFERENCIA]],CODINV,4,FALSE)</f>
        <v>VÁLVULAS Y MULTIVÁLVULAS</v>
      </c>
      <c r="N905" s="12" t="str">
        <f>+VLOOKUP(FACTURACION[[#This Row],[REFERENCIA]],CODINV,5,FALSE)</f>
        <v>REGO</v>
      </c>
      <c r="O905" s="2">
        <v>1</v>
      </c>
      <c r="P905" s="23">
        <v>39300</v>
      </c>
      <c r="Q905" s="24">
        <f>+FACTURACION[[#This Row],[CANTIDAD]]*FACTURACION[[#This Row],[VR UNITARIO]]/1000</f>
        <v>39.299999999999997</v>
      </c>
      <c r="R905" s="3" t="str">
        <f>+VLOOKUP(FACTURACION[[#This Row],[NIT]],TABLACLIENTE,5,FALSE)</f>
        <v>BOGOTÁ D.C.</v>
      </c>
    </row>
    <row r="906" spans="3:18" s="11" customFormat="1" ht="11.25" customHeight="1">
      <c r="C906" s="13">
        <v>2013</v>
      </c>
      <c r="D906" s="17" t="s">
        <v>703</v>
      </c>
      <c r="E906" s="17">
        <f>MONTH(FACTURACION[[#This Row],[MES]]&amp;1)</f>
        <v>10</v>
      </c>
      <c r="F906" s="223">
        <f>DATE(FACTURACION[[#This Row],[AÑO]],FACTURACION[[#This Row],[Mes numero]],1)</f>
        <v>41548</v>
      </c>
      <c r="G906" s="159">
        <v>10009</v>
      </c>
      <c r="H906" s="20">
        <v>830137252</v>
      </c>
      <c r="I906" s="2" t="str">
        <f>+VLOOKUP(FACTURACION[[#This Row],[NIT]],TABLACLIENTE,2,FALSE)</f>
        <v>SAGENCO SAS</v>
      </c>
      <c r="J906" s="2" t="s">
        <v>163</v>
      </c>
      <c r="K906" s="12" t="str">
        <f>+VLOOKUP(FACTURACION[[#This Row],[REFERENCIA]],CODINV,2,FALSE)</f>
        <v>VALVULA DE LLENADO 1 1/4"</v>
      </c>
      <c r="L906" s="12" t="str">
        <f>IF(VLOOKUP(FACTURACION[[#This Row],[REFERENCIA]],CODINV,3,FALSE)=0,"",VLOOKUP(FACTURACION[[#This Row],[REFERENCIA]],CODINV,3,FALSE))</f>
        <v>7579</v>
      </c>
      <c r="M906" s="12" t="str">
        <f>+VLOOKUP(FACTURACION[[#This Row],[REFERENCIA]],CODINV,4,FALSE)</f>
        <v>VÁLVULAS Y MULTIVÁLVULAS</v>
      </c>
      <c r="N906" s="12" t="str">
        <f>+VLOOKUP(FACTURACION[[#This Row],[REFERENCIA]],CODINV,5,FALSE)</f>
        <v>REGO</v>
      </c>
      <c r="O906" s="2">
        <v>1</v>
      </c>
      <c r="P906" s="23">
        <v>58000</v>
      </c>
      <c r="Q906" s="24">
        <f>+FACTURACION[[#This Row],[CANTIDAD]]*FACTURACION[[#This Row],[VR UNITARIO]]/1000</f>
        <v>58</v>
      </c>
      <c r="R906" s="3" t="str">
        <f>+VLOOKUP(FACTURACION[[#This Row],[NIT]],TABLACLIENTE,5,FALSE)</f>
        <v>BOGOTÁ D.C.</v>
      </c>
    </row>
    <row r="907" spans="3:18" s="11" customFormat="1" ht="11.25" customHeight="1">
      <c r="C907" s="13">
        <v>2013</v>
      </c>
      <c r="D907" s="17" t="s">
        <v>703</v>
      </c>
      <c r="E907" s="17">
        <f>MONTH(FACTURACION[[#This Row],[MES]]&amp;1)</f>
        <v>10</v>
      </c>
      <c r="F907" s="223">
        <f>DATE(FACTURACION[[#This Row],[AÑO]],FACTURACION[[#This Row],[Mes numero]],1)</f>
        <v>41548</v>
      </c>
      <c r="G907" s="159">
        <v>10000</v>
      </c>
      <c r="H907" s="20">
        <v>800074033</v>
      </c>
      <c r="I907" s="2" t="str">
        <f>+VLOOKUP(FACTURACION[[#This Row],[NIT]],TABLACLIENTE,2,FALSE)</f>
        <v>COMPAÑIAS ASOCIADAS DE GAS S.A. E.S.P (ASOGAS SA ESP)</v>
      </c>
      <c r="J907" s="2" t="s">
        <v>329</v>
      </c>
      <c r="K907" s="12" t="str">
        <f>+VLOOKUP(FACTURACION[[#This Row],[REFERENCIA]],CODINV,2,FALSE)</f>
        <v>VALVULA EXCESO DE FLUJO 3</v>
      </c>
      <c r="L907" s="12" t="str">
        <f>IF(VLOOKUP(FACTURACION[[#This Row],[REFERENCIA]],CODINV,3,FALSE)=0,"",VLOOKUP(FACTURACION[[#This Row],[REFERENCIA]],CODINV,3,FALSE))</f>
        <v>A7539VF6F</v>
      </c>
      <c r="M907" s="12" t="str">
        <f>+VLOOKUP(FACTURACION[[#This Row],[REFERENCIA]],CODINV,4,FALSE)</f>
        <v>VÁLVULAS Y MULTIVÁLVULAS</v>
      </c>
      <c r="N907" s="12" t="str">
        <f>+VLOOKUP(FACTURACION[[#This Row],[REFERENCIA]],CODINV,5,FALSE)</f>
        <v>REGO</v>
      </c>
      <c r="O907" s="2">
        <v>5</v>
      </c>
      <c r="P907" s="23">
        <v>799171</v>
      </c>
      <c r="Q907" s="24">
        <f>+FACTURACION[[#This Row],[CANTIDAD]]*FACTURACION[[#This Row],[VR UNITARIO]]/1000</f>
        <v>3995.855</v>
      </c>
      <c r="R907" s="3" t="str">
        <f>+VLOOKUP(FACTURACION[[#This Row],[NIT]],TABLACLIENTE,5,FALSE)</f>
        <v>MOSQUERA</v>
      </c>
    </row>
    <row r="908" spans="3:18" s="11" customFormat="1" ht="11.25" customHeight="1">
      <c r="C908" s="13">
        <v>2013</v>
      </c>
      <c r="D908" s="17" t="s">
        <v>703</v>
      </c>
      <c r="E908" s="17">
        <f>MONTH(FACTURACION[[#This Row],[MES]]&amp;1)</f>
        <v>10</v>
      </c>
      <c r="F908" s="223">
        <f>DATE(FACTURACION[[#This Row],[AÑO]],FACTURACION[[#This Row],[Mes numero]],1)</f>
        <v>41548</v>
      </c>
      <c r="G908" s="159">
        <v>10001</v>
      </c>
      <c r="H908" s="25">
        <v>900164715</v>
      </c>
      <c r="I908" s="3" t="str">
        <f>+VLOOKUP(FACTURACION[[#This Row],[NIT]],TABLACLIENTE,2,FALSE)</f>
        <v>COMPAÑIA TRANSPORTADORA DE COLOMBIA S.A. (COTRANSCOL S.A.)</v>
      </c>
      <c r="J908" s="2" t="s">
        <v>1289</v>
      </c>
      <c r="K908" s="12" t="str">
        <f>+VLOOKUP(FACTURACION[[#This Row],[REFERENCIA]],CODINV,2,FALSE)</f>
        <v>VALVULAS DE ALIVIO INTERNA 3"</v>
      </c>
      <c r="L908" s="12" t="str">
        <f>IF(VLOOKUP(FACTURACION[[#This Row],[REFERENCIA]],CODINV,3,FALSE)=0,"",VLOOKUP(FACTURACION[[#This Row],[REFERENCIA]],CODINV,3,FALSE))</f>
        <v/>
      </c>
      <c r="M908" s="12" t="str">
        <f>+VLOOKUP(FACTURACION[[#This Row],[REFERENCIA]],CODINV,4,FALSE)</f>
        <v>VÁLVULAS Y MULTIVÁLVULAS</v>
      </c>
      <c r="N908" s="12" t="str">
        <f>+VLOOKUP(FACTURACION[[#This Row],[REFERENCIA]],CODINV,5,FALSE)</f>
        <v>REGO</v>
      </c>
      <c r="O908" s="2">
        <v>6</v>
      </c>
      <c r="P908" s="23">
        <v>852159</v>
      </c>
      <c r="Q908" s="24">
        <f>+FACTURACION[[#This Row],[CANTIDAD]]*FACTURACION[[#This Row],[VR UNITARIO]]/1000</f>
        <v>5112.9539999999997</v>
      </c>
      <c r="R908" s="3" t="str">
        <f>+VLOOKUP(FACTURACION[[#This Row],[NIT]],TABLACLIENTE,5,FALSE)</f>
        <v>GIRON</v>
      </c>
    </row>
    <row r="909" spans="3:18" s="11" customFormat="1" ht="11.25" customHeight="1">
      <c r="C909" s="13">
        <v>2013</v>
      </c>
      <c r="D909" s="17" t="s">
        <v>703</v>
      </c>
      <c r="E909" s="17">
        <f>MONTH(FACTURACION[[#This Row],[MES]]&amp;1)</f>
        <v>10</v>
      </c>
      <c r="F909" s="223">
        <f>DATE(FACTURACION[[#This Row],[AÑO]],FACTURACION[[#This Row],[Mes numero]],1)</f>
        <v>41548</v>
      </c>
      <c r="G909" s="159">
        <v>10024</v>
      </c>
      <c r="H909" s="25">
        <v>900164715</v>
      </c>
      <c r="I909" s="3" t="str">
        <f>+VLOOKUP(FACTURACION[[#This Row],[NIT]],TABLACLIENTE,2,FALSE)</f>
        <v>COMPAÑIA TRANSPORTADORA DE COLOMBIA S.A. (COTRANSCOL S.A.)</v>
      </c>
      <c r="J909" s="2" t="s">
        <v>196</v>
      </c>
      <c r="K909" s="12" t="str">
        <f>+VLOOKUP(FACTURACION[[#This Row],[REFERENCIA]],CODINV,2,FALSE)</f>
        <v>VALVULA DE VENTEO 1/4"</v>
      </c>
      <c r="L909" s="12" t="str">
        <f>IF(VLOOKUP(FACTURACION[[#This Row],[REFERENCIA]],CODINV,3,FALSE)=0,"",VLOOKUP(FACTURACION[[#This Row],[REFERENCIA]],CODINV,3,FALSE))</f>
        <v>3165C</v>
      </c>
      <c r="M909" s="12" t="str">
        <f>+VLOOKUP(FACTURACION[[#This Row],[REFERENCIA]],CODINV,4,FALSE)</f>
        <v>VÁLVULAS Y MULTIVÁLVULAS</v>
      </c>
      <c r="N909" s="12" t="str">
        <f>+VLOOKUP(FACTURACION[[#This Row],[REFERENCIA]],CODINV,5,FALSE)</f>
        <v>REGO</v>
      </c>
      <c r="O909" s="2">
        <v>6</v>
      </c>
      <c r="P909" s="23">
        <v>3400</v>
      </c>
      <c r="Q909" s="24">
        <f>+FACTURACION[[#This Row],[CANTIDAD]]*FACTURACION[[#This Row],[VR UNITARIO]]/1000</f>
        <v>20.399999999999999</v>
      </c>
      <c r="R909" s="3" t="str">
        <f>+VLOOKUP(FACTURACION[[#This Row],[NIT]],TABLACLIENTE,5,FALSE)</f>
        <v>GIRON</v>
      </c>
    </row>
    <row r="910" spans="3:18" s="11" customFormat="1" ht="11.25" customHeight="1">
      <c r="C910" s="13">
        <v>2013</v>
      </c>
      <c r="D910" s="17" t="s">
        <v>703</v>
      </c>
      <c r="E910" s="17">
        <f>MONTH(FACTURACION[[#This Row],[MES]]&amp;1)</f>
        <v>10</v>
      </c>
      <c r="F910" s="223">
        <f>DATE(FACTURACION[[#This Row],[AÑO]],FACTURACION[[#This Row],[Mes numero]],1)</f>
        <v>41548</v>
      </c>
      <c r="G910" s="159">
        <v>10010</v>
      </c>
      <c r="H910" s="25">
        <v>900164715</v>
      </c>
      <c r="I910" s="3" t="str">
        <f>+VLOOKUP(FACTURACION[[#This Row],[NIT]],TABLACLIENTE,2,FALSE)</f>
        <v>COMPAÑIA TRANSPORTADORA DE COLOMBIA S.A. (COTRANSCOL S.A.)</v>
      </c>
      <c r="J910" s="2" t="s">
        <v>221</v>
      </c>
      <c r="K910" s="12" t="str">
        <f>+VLOOKUP(FACTURACION[[#This Row],[REFERENCIA]],CODINV,2,FALSE)</f>
        <v>VALVULA ESV 1 1/4"</v>
      </c>
      <c r="L910" s="12" t="str">
        <f>IF(VLOOKUP(FACTURACION[[#This Row],[REFERENCIA]],CODINV,3,FALSE)=0,"",VLOOKUP(FACTURACION[[#This Row],[REFERENCIA]],CODINV,3,FALSE))</f>
        <v>6010</v>
      </c>
      <c r="M910" s="12" t="str">
        <f>+VLOOKUP(FACTURACION[[#This Row],[REFERENCIA]],CODINV,4,FALSE)</f>
        <v>VÁLVULAS Y MULTIVÁLVULAS</v>
      </c>
      <c r="N910" s="12" t="str">
        <f>+VLOOKUP(FACTURACION[[#This Row],[REFERENCIA]],CODINV,5,FALSE)</f>
        <v>REGO</v>
      </c>
      <c r="O910" s="2">
        <v>2</v>
      </c>
      <c r="P910" s="23">
        <v>605000</v>
      </c>
      <c r="Q910" s="24">
        <f>+FACTURACION[[#This Row],[CANTIDAD]]*FACTURACION[[#This Row],[VR UNITARIO]]/1000</f>
        <v>1210</v>
      </c>
      <c r="R910" s="3" t="str">
        <f>+VLOOKUP(FACTURACION[[#This Row],[NIT]],TABLACLIENTE,5,FALSE)</f>
        <v>GIRON</v>
      </c>
    </row>
    <row r="911" spans="3:18" s="11" customFormat="1" ht="11.25" customHeight="1">
      <c r="C911" s="13">
        <v>2013</v>
      </c>
      <c r="D911" s="17" t="s">
        <v>703</v>
      </c>
      <c r="E911" s="17">
        <f>MONTH(FACTURACION[[#This Row],[MES]]&amp;1)</f>
        <v>10</v>
      </c>
      <c r="F911" s="223">
        <f>DATE(FACTURACION[[#This Row],[AÑO]],FACTURACION[[#This Row],[Mes numero]],1)</f>
        <v>41548</v>
      </c>
      <c r="G911" s="159">
        <v>10010</v>
      </c>
      <c r="H911" s="25">
        <v>900164715</v>
      </c>
      <c r="I911" s="3" t="str">
        <f>+VLOOKUP(FACTURACION[[#This Row],[NIT]],TABLACLIENTE,2,FALSE)</f>
        <v>COMPAÑIA TRANSPORTADORA DE COLOMBIA S.A. (COTRANSCOL S.A.)</v>
      </c>
      <c r="J911" s="2" t="s">
        <v>68</v>
      </c>
      <c r="K911" s="12" t="str">
        <f>+VLOOKUP(FACTURACION[[#This Row],[REFERENCIA]],CODINV,2,FALSE)</f>
        <v>VALVULA DE CIERRE DE EMERENCIA 2"</v>
      </c>
      <c r="L911" s="12" t="str">
        <f>IF(VLOOKUP(FACTURACION[[#This Row],[REFERENCIA]],CODINV,3,FALSE)=0,"",VLOOKUP(FACTURACION[[#This Row],[REFERENCIA]],CODINV,3,FALSE))</f>
        <v>6016</v>
      </c>
      <c r="M911" s="12" t="str">
        <f>+VLOOKUP(FACTURACION[[#This Row],[REFERENCIA]],CODINV,4,FALSE)</f>
        <v>VÁLVULAS Y MULTIVÁLVULAS</v>
      </c>
      <c r="N911" s="12" t="str">
        <f>+VLOOKUP(FACTURACION[[#This Row],[REFERENCIA]],CODINV,5,FALSE)</f>
        <v>REGO</v>
      </c>
      <c r="O911" s="2">
        <v>2</v>
      </c>
      <c r="P911" s="23">
        <v>1263000</v>
      </c>
      <c r="Q911" s="24">
        <f>+FACTURACION[[#This Row],[CANTIDAD]]*FACTURACION[[#This Row],[VR UNITARIO]]/1000</f>
        <v>2526</v>
      </c>
      <c r="R911" s="3" t="str">
        <f>+VLOOKUP(FACTURACION[[#This Row],[NIT]],TABLACLIENTE,5,FALSE)</f>
        <v>GIRON</v>
      </c>
    </row>
    <row r="912" spans="3:18" s="11" customFormat="1" ht="11.25" customHeight="1">
      <c r="C912" s="13">
        <v>2013</v>
      </c>
      <c r="D912" s="17" t="s">
        <v>703</v>
      </c>
      <c r="E912" s="17">
        <f>MONTH(FACTURACION[[#This Row],[MES]]&amp;1)</f>
        <v>10</v>
      </c>
      <c r="F912" s="223">
        <f>DATE(FACTURACION[[#This Row],[AÑO]],FACTURACION[[#This Row],[Mes numero]],1)</f>
        <v>41548</v>
      </c>
      <c r="G912" s="159">
        <v>10027</v>
      </c>
      <c r="H912" s="20">
        <v>900175830</v>
      </c>
      <c r="I912" s="2" t="str">
        <f>+VLOOKUP(FACTURACION[[#This Row],[NIT]],TABLACLIENTE,2,FALSE)</f>
        <v xml:space="preserve">COMBUSTIBLES LIQUIDOS DE COLOMBIA S.A E.S.P  (CLC S.A E.S.P)
</v>
      </c>
      <c r="J912" s="2" t="s">
        <v>1288</v>
      </c>
      <c r="K912" s="12" t="str">
        <f>+VLOOKUP(FACTURACION[[#This Row],[REFERENCIA]],CODINV,2,FALSE)</f>
        <v>TANQUE HORIZONTAL 120 WG ALM GLP</v>
      </c>
      <c r="L912" s="12" t="str">
        <f>IF(VLOOKUP(FACTURACION[[#This Row],[REFERENCIA]],CODINV,3,FALSE)=0,"",VLOOKUP(FACTURACION[[#This Row],[REFERENCIA]],CODINV,3,FALSE))</f>
        <v/>
      </c>
      <c r="M912" s="12" t="str">
        <f>+VLOOKUP(FACTURACION[[#This Row],[REFERENCIA]],CODINV,4,FALSE)</f>
        <v>TANQUES</v>
      </c>
      <c r="N912" s="12" t="str">
        <f>+VLOOKUP(FACTURACION[[#This Row],[REFERENCIA]],CODINV,5,FALSE)</f>
        <v>PROTANEGAS (TRINITY)</v>
      </c>
      <c r="O912" s="2">
        <v>1</v>
      </c>
      <c r="P912" s="23">
        <v>1414182</v>
      </c>
      <c r="Q912" s="24">
        <f>+FACTURACION[[#This Row],[CANTIDAD]]*FACTURACION[[#This Row],[VR UNITARIO]]/1000</f>
        <v>1414.182</v>
      </c>
      <c r="R912" s="3" t="str">
        <f>+VLOOKUP(FACTURACION[[#This Row],[NIT]],TABLACLIENTE,5,FALSE)</f>
        <v>BOGOTÁ D.C.</v>
      </c>
    </row>
    <row r="913" spans="3:18" s="11" customFormat="1" ht="11.25" customHeight="1">
      <c r="C913" s="13">
        <v>2013</v>
      </c>
      <c r="D913" s="17" t="s">
        <v>703</v>
      </c>
      <c r="E913" s="17">
        <f>MONTH(FACTURACION[[#This Row],[MES]]&amp;1)</f>
        <v>10</v>
      </c>
      <c r="F913" s="223">
        <f>DATE(FACTURACION[[#This Row],[AÑO]],FACTURACION[[#This Row],[Mes numero]],1)</f>
        <v>41548</v>
      </c>
      <c r="G913" s="159">
        <v>10027</v>
      </c>
      <c r="H913" s="20">
        <v>900175830</v>
      </c>
      <c r="I913" s="2" t="str">
        <f>+VLOOKUP(FACTURACION[[#This Row],[NIT]],TABLACLIENTE,2,FALSE)</f>
        <v xml:space="preserve">COMBUSTIBLES LIQUIDOS DE COLOMBIA S.A E.S.P  (CLC S.A E.S.P)
</v>
      </c>
      <c r="J913" s="2" t="s">
        <v>1290</v>
      </c>
      <c r="K913" s="12" t="str">
        <f>+VLOOKUP(FACTURACION[[#This Row],[REFERENCIA]],CODINV,2,FALSE)</f>
        <v>TANQUE HORIZONTAL 250 WG ESTANDAR ALMACENAMIENTO</v>
      </c>
      <c r="L913" s="12" t="str">
        <f>IF(VLOOKUP(FACTURACION[[#This Row],[REFERENCIA]],CODINV,3,FALSE)=0,"",VLOOKUP(FACTURACION[[#This Row],[REFERENCIA]],CODINV,3,FALSE))</f>
        <v/>
      </c>
      <c r="M913" s="12" t="str">
        <f>+VLOOKUP(FACTURACION[[#This Row],[REFERENCIA]],CODINV,4,FALSE)</f>
        <v>TANQUES</v>
      </c>
      <c r="N913" s="12" t="str">
        <f>+VLOOKUP(FACTURACION[[#This Row],[REFERENCIA]],CODINV,5,FALSE)</f>
        <v>PROTANEGAS (TRINITY)</v>
      </c>
      <c r="O913" s="2">
        <v>1</v>
      </c>
      <c r="P913" s="23">
        <v>2398352</v>
      </c>
      <c r="Q913" s="24">
        <f>+FACTURACION[[#This Row],[CANTIDAD]]*FACTURACION[[#This Row],[VR UNITARIO]]/1000</f>
        <v>2398.3519999999999</v>
      </c>
      <c r="R913" s="3" t="str">
        <f>+VLOOKUP(FACTURACION[[#This Row],[NIT]],TABLACLIENTE,5,FALSE)</f>
        <v>BOGOTÁ D.C.</v>
      </c>
    </row>
    <row r="914" spans="3:18" s="11" customFormat="1" ht="11.25" customHeight="1">
      <c r="C914" s="13">
        <v>2013</v>
      </c>
      <c r="D914" s="17" t="s">
        <v>703</v>
      </c>
      <c r="E914" s="17">
        <f>MONTH(FACTURACION[[#This Row],[MES]]&amp;1)</f>
        <v>10</v>
      </c>
      <c r="F914" s="223">
        <f>DATE(FACTURACION[[#This Row],[AÑO]],FACTURACION[[#This Row],[Mes numero]],1)</f>
        <v>41548</v>
      </c>
      <c r="G914" s="159">
        <v>10009</v>
      </c>
      <c r="H914" s="20">
        <v>830137252</v>
      </c>
      <c r="I914" s="2" t="str">
        <f>+VLOOKUP(FACTURACION[[#This Row],[NIT]],TABLACLIENTE,2,FALSE)</f>
        <v>SAGENCO SAS</v>
      </c>
      <c r="J914" s="2" t="s">
        <v>241</v>
      </c>
      <c r="K914" s="12" t="str">
        <f>+VLOOKUP(FACTURACION[[#This Row],[REFERENCIA]],CODINV,2,FALSE)</f>
        <v>MANOMETRO 0-300 PSI CON GLICERINA BAR 1/4</v>
      </c>
      <c r="L914" s="12" t="str">
        <f>IF(VLOOKUP(FACTURACION[[#This Row],[REFERENCIA]],CODINV,3,FALSE)=0,"",VLOOKUP(FACTURACION[[#This Row],[REFERENCIA]],CODINV,3,FALSE))</f>
        <v>4270363</v>
      </c>
      <c r="M914" s="12" t="str">
        <f>+VLOOKUP(FACTURACION[[#This Row],[REFERENCIA]],CODINV,4,FALSE)</f>
        <v>MEDIDORES</v>
      </c>
      <c r="N914" s="12" t="str">
        <f>+VLOOKUP(FACTURACION[[#This Row],[REFERENCIA]],CODINV,5,FALSE)</f>
        <v>WIKA</v>
      </c>
      <c r="O914" s="2">
        <v>1</v>
      </c>
      <c r="P914" s="23">
        <v>48000</v>
      </c>
      <c r="Q914" s="24">
        <f>+FACTURACION[[#This Row],[CANTIDAD]]*FACTURACION[[#This Row],[VR UNITARIO]]/1000</f>
        <v>48</v>
      </c>
      <c r="R914" s="3" t="str">
        <f>+VLOOKUP(FACTURACION[[#This Row],[NIT]],TABLACLIENTE,5,FALSE)</f>
        <v>BOGOTÁ D.C.</v>
      </c>
    </row>
    <row r="915" spans="3:18" s="11" customFormat="1" ht="11.25" customHeight="1">
      <c r="C915" s="13">
        <v>2013</v>
      </c>
      <c r="D915" s="17" t="s">
        <v>703</v>
      </c>
      <c r="E915" s="17">
        <f>MONTH(FACTURACION[[#This Row],[MES]]&amp;1)</f>
        <v>10</v>
      </c>
      <c r="F915" s="223">
        <f>DATE(FACTURACION[[#This Row],[AÑO]],FACTURACION[[#This Row],[Mes numero]],1)</f>
        <v>41548</v>
      </c>
      <c r="G915" s="159">
        <v>10047</v>
      </c>
      <c r="H915" s="20">
        <v>830137252</v>
      </c>
      <c r="I915" s="2" t="str">
        <f>+VLOOKUP(FACTURACION[[#This Row],[NIT]],TABLACLIENTE,2,FALSE)</f>
        <v>SAGENCO SAS</v>
      </c>
      <c r="J915" s="2" t="s">
        <v>241</v>
      </c>
      <c r="K915" s="12" t="str">
        <f>+VLOOKUP(FACTURACION[[#This Row],[REFERENCIA]],CODINV,2,FALSE)</f>
        <v>MANOMETRO 0-300 PSI CON GLICERINA BAR 1/4</v>
      </c>
      <c r="L915" s="12" t="str">
        <f>IF(VLOOKUP(FACTURACION[[#This Row],[REFERENCIA]],CODINV,3,FALSE)=0,"",VLOOKUP(FACTURACION[[#This Row],[REFERENCIA]],CODINV,3,FALSE))</f>
        <v>4270363</v>
      </c>
      <c r="M915" s="12" t="str">
        <f>+VLOOKUP(FACTURACION[[#This Row],[REFERENCIA]],CODINV,4,FALSE)</f>
        <v>MEDIDORES</v>
      </c>
      <c r="N915" s="12" t="str">
        <f>+VLOOKUP(FACTURACION[[#This Row],[REFERENCIA]],CODINV,5,FALSE)</f>
        <v>WIKA</v>
      </c>
      <c r="O915" s="2">
        <v>1</v>
      </c>
      <c r="P915" s="23">
        <v>48000</v>
      </c>
      <c r="Q915" s="24">
        <f>+FACTURACION[[#This Row],[CANTIDAD]]*FACTURACION[[#This Row],[VR UNITARIO]]/1000</f>
        <v>48</v>
      </c>
      <c r="R915" s="3" t="str">
        <f>+VLOOKUP(FACTURACION[[#This Row],[NIT]],TABLACLIENTE,5,FALSE)</f>
        <v>BOGOTÁ D.C.</v>
      </c>
    </row>
    <row r="916" spans="3:18" s="11" customFormat="1" ht="11.25" customHeight="1">
      <c r="C916" s="13">
        <v>2013</v>
      </c>
      <c r="D916" s="17" t="s">
        <v>704</v>
      </c>
      <c r="E916" s="17">
        <f>MONTH(FACTURACION[[#This Row],[MES]]&amp;1)</f>
        <v>11</v>
      </c>
      <c r="F916" s="223">
        <f>DATE(FACTURACION[[#This Row],[AÑO]],FACTURACION[[#This Row],[Mes numero]],1)</f>
        <v>41579</v>
      </c>
      <c r="G916" s="159">
        <v>10074</v>
      </c>
      <c r="H916" s="25">
        <v>800218682</v>
      </c>
      <c r="I916" s="3" t="str">
        <f>+VLOOKUP(FACTURACION[[#This Row],[NIT]],TABLACLIENTE,2,FALSE)</f>
        <v>GASES DEL CUSIANA S.A E.S.P. (CUSIANAGAS S.A E.S.P)</v>
      </c>
      <c r="J916" s="2" t="s">
        <v>20</v>
      </c>
      <c r="K916" s="12" t="str">
        <f>+VLOOKUP(FACTURACION[[#This Row],[REFERENCIA]],CODINV,2,FALSE)</f>
        <v xml:space="preserve">MEDIDOR AC-250 C: 3/4" CON CONECTORES </v>
      </c>
      <c r="L916" s="12" t="str">
        <f>IF(VLOOKUP(FACTURACION[[#This Row],[REFERENCIA]],CODINV,3,FALSE)=0,"",VLOOKUP(FACTURACION[[#This Row],[REFERENCIA]],CODINV,3,FALSE))</f>
        <v/>
      </c>
      <c r="M916" s="12" t="str">
        <f>+VLOOKUP(FACTURACION[[#This Row],[REFERENCIA]],CODINV,4,FALSE)</f>
        <v>MEDIDORES</v>
      </c>
      <c r="N916" s="12" t="str">
        <f>+VLOOKUP(FACTURACION[[#This Row],[REFERENCIA]],CODINV,5,FALSE)</f>
        <v>HONEYWELL</v>
      </c>
      <c r="O916" s="2">
        <v>10</v>
      </c>
      <c r="P916" s="23">
        <v>291998</v>
      </c>
      <c r="Q916" s="24">
        <f>+FACTURACION[[#This Row],[CANTIDAD]]*FACTURACION[[#This Row],[VR UNITARIO]]/1000</f>
        <v>2919.98</v>
      </c>
      <c r="R916" s="3" t="str">
        <f>+VLOOKUP(FACTURACION[[#This Row],[NIT]],TABLACLIENTE,5,FALSE)</f>
        <v>YOPAL</v>
      </c>
    </row>
    <row r="917" spans="3:18" s="11" customFormat="1" ht="11.25" customHeight="1">
      <c r="C917" s="13">
        <v>2013</v>
      </c>
      <c r="D917" s="17" t="s">
        <v>704</v>
      </c>
      <c r="E917" s="17">
        <f>MONTH(FACTURACION[[#This Row],[MES]]&amp;1)</f>
        <v>11</v>
      </c>
      <c r="F917" s="223">
        <f>DATE(FACTURACION[[#This Row],[AÑO]],FACTURACION[[#This Row],[Mes numero]],1)</f>
        <v>41579</v>
      </c>
      <c r="G917" s="159">
        <v>10060</v>
      </c>
      <c r="H917" s="20">
        <v>890503900</v>
      </c>
      <c r="I917" s="2" t="str">
        <f>+VLOOKUP(FACTURACION[[#This Row],[NIT]],TABLACLIENTE,2,FALSE)</f>
        <v>GASES DEL ORIENTE S.A. E.S.P.</v>
      </c>
      <c r="J917" s="2" t="s">
        <v>20</v>
      </c>
      <c r="K917" s="12" t="str">
        <f>+VLOOKUP(FACTURACION[[#This Row],[REFERENCIA]],CODINV,2,FALSE)</f>
        <v xml:space="preserve">MEDIDOR AC-250 C: 3/4" CON CONECTORES </v>
      </c>
      <c r="L917" s="12" t="str">
        <f>IF(VLOOKUP(FACTURACION[[#This Row],[REFERENCIA]],CODINV,3,FALSE)=0,"",VLOOKUP(FACTURACION[[#This Row],[REFERENCIA]],CODINV,3,FALSE))</f>
        <v/>
      </c>
      <c r="M917" s="12" t="str">
        <f>+VLOOKUP(FACTURACION[[#This Row],[REFERENCIA]],CODINV,4,FALSE)</f>
        <v>MEDIDORES</v>
      </c>
      <c r="N917" s="12" t="str">
        <f>+VLOOKUP(FACTURACION[[#This Row],[REFERENCIA]],CODINV,5,FALSE)</f>
        <v>HONEYWELL</v>
      </c>
      <c r="O917" s="2">
        <v>21</v>
      </c>
      <c r="P917" s="23">
        <v>260000</v>
      </c>
      <c r="Q917" s="24">
        <f>+FACTURACION[[#This Row],[CANTIDAD]]*FACTURACION[[#This Row],[VR UNITARIO]]/1000</f>
        <v>5460</v>
      </c>
      <c r="R917" s="3" t="str">
        <f>+VLOOKUP(FACTURACION[[#This Row],[NIT]],TABLACLIENTE,5,FALSE)</f>
        <v>CUCUTA</v>
      </c>
    </row>
    <row r="918" spans="3:18" s="11" customFormat="1" ht="11.25" customHeight="1">
      <c r="C918" s="13">
        <v>2013</v>
      </c>
      <c r="D918" s="17" t="s">
        <v>704</v>
      </c>
      <c r="E918" s="17">
        <f>MONTH(FACTURACION[[#This Row],[MES]]&amp;1)</f>
        <v>11</v>
      </c>
      <c r="F918" s="223">
        <f>DATE(FACTURACION[[#This Row],[AÑO]],FACTURACION[[#This Row],[Mes numero]],1)</f>
        <v>41579</v>
      </c>
      <c r="G918" s="159">
        <v>10096</v>
      </c>
      <c r="H918" s="20">
        <v>822001073</v>
      </c>
      <c r="I918" s="2" t="str">
        <f>+VLOOKUP(FACTURACION[[#This Row],[NIT]],TABLACLIENTE,2,FALSE)</f>
        <v>MADIGAS INGENIEROS S.A. E.S.P.</v>
      </c>
      <c r="J918" s="2" t="s">
        <v>20</v>
      </c>
      <c r="K918" s="12" t="str">
        <f>+VLOOKUP(FACTURACION[[#This Row],[REFERENCIA]],CODINV,2,FALSE)</f>
        <v xml:space="preserve">MEDIDOR AC-250 C: 3/4" CON CONECTORES </v>
      </c>
      <c r="L918" s="12" t="str">
        <f>IF(VLOOKUP(FACTURACION[[#This Row],[REFERENCIA]],CODINV,3,FALSE)=0,"",VLOOKUP(FACTURACION[[#This Row],[REFERENCIA]],CODINV,3,FALSE))</f>
        <v/>
      </c>
      <c r="M918" s="12" t="str">
        <f>+VLOOKUP(FACTURACION[[#This Row],[REFERENCIA]],CODINV,4,FALSE)</f>
        <v>MEDIDORES</v>
      </c>
      <c r="N918" s="12" t="str">
        <f>+VLOOKUP(FACTURACION[[#This Row],[REFERENCIA]],CODINV,5,FALSE)</f>
        <v>HONEYWELL</v>
      </c>
      <c r="O918" s="2">
        <v>10</v>
      </c>
      <c r="P918" s="23">
        <v>290000</v>
      </c>
      <c r="Q918" s="24">
        <f>+FACTURACION[[#This Row],[CANTIDAD]]*FACTURACION[[#This Row],[VR UNITARIO]]/1000</f>
        <v>2900</v>
      </c>
      <c r="R918" s="3" t="str">
        <f>+VLOOKUP(FACTURACION[[#This Row],[NIT]],TABLACLIENTE,5,FALSE)</f>
        <v>ACACIAS</v>
      </c>
    </row>
    <row r="919" spans="3:18" s="11" customFormat="1" ht="11.25" customHeight="1">
      <c r="C919" s="13">
        <v>2013</v>
      </c>
      <c r="D919" s="17" t="s">
        <v>704</v>
      </c>
      <c r="E919" s="17">
        <f>MONTH(FACTURACION[[#This Row],[MES]]&amp;1)</f>
        <v>11</v>
      </c>
      <c r="F919" s="223">
        <f>DATE(FACTURACION[[#This Row],[AÑO]],FACTURACION[[#This Row],[Mes numero]],1)</f>
        <v>41579</v>
      </c>
      <c r="G919" s="159">
        <v>10096</v>
      </c>
      <c r="H919" s="20">
        <v>822001073</v>
      </c>
      <c r="I919" s="2" t="str">
        <f>+VLOOKUP(FACTURACION[[#This Row],[NIT]],TABLACLIENTE,2,FALSE)</f>
        <v>MADIGAS INGENIEROS S.A. E.S.P.</v>
      </c>
      <c r="J919" s="2" t="s">
        <v>20</v>
      </c>
      <c r="K919" s="12" t="str">
        <f>+VLOOKUP(FACTURACION[[#This Row],[REFERENCIA]],CODINV,2,FALSE)</f>
        <v xml:space="preserve">MEDIDOR AC-250 C: 3/4" CON CONECTORES </v>
      </c>
      <c r="L919" s="12" t="str">
        <f>IF(VLOOKUP(FACTURACION[[#This Row],[REFERENCIA]],CODINV,3,FALSE)=0,"",VLOOKUP(FACTURACION[[#This Row],[REFERENCIA]],CODINV,3,FALSE))</f>
        <v/>
      </c>
      <c r="M919" s="12" t="str">
        <f>+VLOOKUP(FACTURACION[[#This Row],[REFERENCIA]],CODINV,4,FALSE)</f>
        <v>MEDIDORES</v>
      </c>
      <c r="N919" s="12" t="str">
        <f>+VLOOKUP(FACTURACION[[#This Row],[REFERENCIA]],CODINV,5,FALSE)</f>
        <v>HONEYWELL</v>
      </c>
      <c r="O919" s="2">
        <v>10</v>
      </c>
      <c r="P919" s="23">
        <v>290000</v>
      </c>
      <c r="Q919" s="24">
        <f>+FACTURACION[[#This Row],[CANTIDAD]]*FACTURACION[[#This Row],[VR UNITARIO]]/1000</f>
        <v>2900</v>
      </c>
      <c r="R919" s="3" t="str">
        <f>+VLOOKUP(FACTURACION[[#This Row],[NIT]],TABLACLIENTE,5,FALSE)</f>
        <v>ACACIAS</v>
      </c>
    </row>
    <row r="920" spans="3:18" s="11" customFormat="1" ht="11.25" customHeight="1">
      <c r="C920" s="13">
        <v>2013</v>
      </c>
      <c r="D920" s="17" t="s">
        <v>704</v>
      </c>
      <c r="E920" s="17">
        <f>MONTH(FACTURACION[[#This Row],[MES]]&amp;1)</f>
        <v>11</v>
      </c>
      <c r="F920" s="223">
        <f>DATE(FACTURACION[[#This Row],[AÑO]],FACTURACION[[#This Row],[Mes numero]],1)</f>
        <v>41579</v>
      </c>
      <c r="G920" s="159">
        <v>10062</v>
      </c>
      <c r="H920" s="20">
        <v>890500726</v>
      </c>
      <c r="I920" s="2" t="str">
        <f>+VLOOKUP(FACTURACION[[#This Row],[NIT]],TABLACLIENTE,2,FALSE)</f>
        <v>NORTESANTANDEREANA DE GAS S.A. E.S.P (NORGAS S.A. E.S.P.)</v>
      </c>
      <c r="J920" s="2" t="s">
        <v>20</v>
      </c>
      <c r="K920" s="12" t="str">
        <f>+VLOOKUP(FACTURACION[[#This Row],[REFERENCIA]],CODINV,2,FALSE)</f>
        <v xml:space="preserve">MEDIDOR AC-250 C: 3/4" CON CONECTORES </v>
      </c>
      <c r="L920" s="12" t="str">
        <f>IF(VLOOKUP(FACTURACION[[#This Row],[REFERENCIA]],CODINV,3,FALSE)=0,"",VLOOKUP(FACTURACION[[#This Row],[REFERENCIA]],CODINV,3,FALSE))</f>
        <v/>
      </c>
      <c r="M920" s="12" t="str">
        <f>+VLOOKUP(FACTURACION[[#This Row],[REFERENCIA]],CODINV,4,FALSE)</f>
        <v>MEDIDORES</v>
      </c>
      <c r="N920" s="12" t="str">
        <f>+VLOOKUP(FACTURACION[[#This Row],[REFERENCIA]],CODINV,5,FALSE)</f>
        <v>HONEYWELL</v>
      </c>
      <c r="O920" s="2">
        <v>2</v>
      </c>
      <c r="P920" s="23">
        <v>280000</v>
      </c>
      <c r="Q920" s="24">
        <f>+FACTURACION[[#This Row],[CANTIDAD]]*FACTURACION[[#This Row],[VR UNITARIO]]/1000</f>
        <v>560</v>
      </c>
      <c r="R920" s="3" t="str">
        <f>+VLOOKUP(FACTURACION[[#This Row],[NIT]],TABLACLIENTE,5,FALSE)</f>
        <v>BUCARAMANGA</v>
      </c>
    </row>
    <row r="921" spans="3:18" s="11" customFormat="1" ht="11.25" customHeight="1">
      <c r="C921" s="13">
        <v>2013</v>
      </c>
      <c r="D921" s="17" t="s">
        <v>704</v>
      </c>
      <c r="E921" s="17">
        <f>MONTH(FACTURACION[[#This Row],[MES]]&amp;1)</f>
        <v>11</v>
      </c>
      <c r="F921" s="223">
        <f>DATE(FACTURACION[[#This Row],[AÑO]],FACTURACION[[#This Row],[Mes numero]],1)</f>
        <v>41579</v>
      </c>
      <c r="G921" s="159">
        <v>10059</v>
      </c>
      <c r="H921" s="20">
        <v>830014820</v>
      </c>
      <c r="I921" s="2" t="str">
        <f>+VLOOKUP(FACTURACION[[#This Row],[NIT]],TABLACLIENTE,2,FALSE)</f>
        <v>COMERCIALIZADORA MOYSE LTDA.</v>
      </c>
      <c r="J921" s="2" t="s">
        <v>262</v>
      </c>
      <c r="K921" s="12" t="str">
        <f>+VLOOKUP(FACTURACION[[#This Row],[REFERENCIA]],CODINV,2,FALSE)</f>
        <v>MEDIDOR AL-425 C:1 1/4" MAOP 25 PSIG</v>
      </c>
      <c r="L921" s="12" t="str">
        <f>IF(VLOOKUP(FACTURACION[[#This Row],[REFERENCIA]],CODINV,3,FALSE)=0,"",VLOOKUP(FACTURACION[[#This Row],[REFERENCIA]],CODINV,3,FALSE))</f>
        <v/>
      </c>
      <c r="M921" s="12" t="str">
        <f>+VLOOKUP(FACTURACION[[#This Row],[REFERENCIA]],CODINV,4,FALSE)</f>
        <v>MEDIDORES</v>
      </c>
      <c r="N921" s="12" t="str">
        <f>+VLOOKUP(FACTURACION[[#This Row],[REFERENCIA]],CODINV,5,FALSE)</f>
        <v>HONEYWELL</v>
      </c>
      <c r="O921" s="2">
        <v>12</v>
      </c>
      <c r="P921" s="23">
        <v>470000</v>
      </c>
      <c r="Q921" s="24">
        <f>+FACTURACION[[#This Row],[CANTIDAD]]*FACTURACION[[#This Row],[VR UNITARIO]]/1000</f>
        <v>5640</v>
      </c>
      <c r="R921" s="3" t="str">
        <f>+VLOOKUP(FACTURACION[[#This Row],[NIT]],TABLACLIENTE,5,FALSE)</f>
        <v>BOGOTÁ D.C.</v>
      </c>
    </row>
    <row r="922" spans="3:18" s="11" customFormat="1" ht="11.25" customHeight="1">
      <c r="C922" s="13">
        <v>2013</v>
      </c>
      <c r="D922" s="17" t="s">
        <v>704</v>
      </c>
      <c r="E922" s="17">
        <f>MONTH(FACTURACION[[#This Row],[MES]]&amp;1)</f>
        <v>11</v>
      </c>
      <c r="F922" s="223">
        <f>DATE(FACTURACION[[#This Row],[AÑO]],FACTURACION[[#This Row],[Mes numero]],1)</f>
        <v>41579</v>
      </c>
      <c r="G922" s="159">
        <v>10109</v>
      </c>
      <c r="H922" s="25">
        <v>900282515</v>
      </c>
      <c r="I922" s="3" t="str">
        <f>+VLOOKUP(FACTURACION[[#This Row],[NIT]],TABLACLIENTE,2,FALSE)</f>
        <v>GAS CONSTRUCCION ENERGIA S A S</v>
      </c>
      <c r="J922" s="2" t="s">
        <v>262</v>
      </c>
      <c r="K922" s="12" t="str">
        <f>+VLOOKUP(FACTURACION[[#This Row],[REFERENCIA]],CODINV,2,FALSE)</f>
        <v>MEDIDOR AL-425 C:1 1/4" MAOP 25 PSIG</v>
      </c>
      <c r="L922" s="12" t="str">
        <f>IF(VLOOKUP(FACTURACION[[#This Row],[REFERENCIA]],CODINV,3,FALSE)=0,"",VLOOKUP(FACTURACION[[#This Row],[REFERENCIA]],CODINV,3,FALSE))</f>
        <v/>
      </c>
      <c r="M922" s="12" t="str">
        <f>+VLOOKUP(FACTURACION[[#This Row],[REFERENCIA]],CODINV,4,FALSE)</f>
        <v>MEDIDORES</v>
      </c>
      <c r="N922" s="12" t="str">
        <f>+VLOOKUP(FACTURACION[[#This Row],[REFERENCIA]],CODINV,5,FALSE)</f>
        <v>HONEYWELL</v>
      </c>
      <c r="O922" s="2">
        <v>1</v>
      </c>
      <c r="P922" s="23">
        <v>490000</v>
      </c>
      <c r="Q922" s="24">
        <f>+FACTURACION[[#This Row],[CANTIDAD]]*FACTURACION[[#This Row],[VR UNITARIO]]/1000</f>
        <v>490</v>
      </c>
      <c r="R922" s="3" t="str">
        <f>+VLOOKUP(FACTURACION[[#This Row],[NIT]],TABLACLIENTE,5,FALSE)</f>
        <v>BOGOTÁ D.C.</v>
      </c>
    </row>
    <row r="923" spans="3:18" s="11" customFormat="1" ht="11.25" customHeight="1">
      <c r="C923" s="13">
        <v>2013</v>
      </c>
      <c r="D923" s="17" t="s">
        <v>704</v>
      </c>
      <c r="E923" s="17">
        <f>MONTH(FACTURACION[[#This Row],[MES]]&amp;1)</f>
        <v>11</v>
      </c>
      <c r="F923" s="223">
        <f>DATE(FACTURACION[[#This Row],[AÑO]],FACTURACION[[#This Row],[Mes numero]],1)</f>
        <v>41579</v>
      </c>
      <c r="G923" s="159">
        <v>10097</v>
      </c>
      <c r="H923" s="25">
        <v>890200919</v>
      </c>
      <c r="I923" s="3" t="str">
        <f>+VLOOKUP(FACTURACION[[#This Row],[NIT]],TABLACLIENTE,2,FALSE)</f>
        <v>GAS DE SANTANDER S.A. E.S.P.</v>
      </c>
      <c r="J923" s="2" t="s">
        <v>262</v>
      </c>
      <c r="K923" s="12" t="str">
        <f>+VLOOKUP(FACTURACION[[#This Row],[REFERENCIA]],CODINV,2,FALSE)</f>
        <v>MEDIDOR AL-425 C:1 1/4" MAOP 25 PSIG</v>
      </c>
      <c r="L923" s="12" t="str">
        <f>IF(VLOOKUP(FACTURACION[[#This Row],[REFERENCIA]],CODINV,3,FALSE)=0,"",VLOOKUP(FACTURACION[[#This Row],[REFERENCIA]],CODINV,3,FALSE))</f>
        <v/>
      </c>
      <c r="M923" s="12" t="str">
        <f>+VLOOKUP(FACTURACION[[#This Row],[REFERENCIA]],CODINV,4,FALSE)</f>
        <v>MEDIDORES</v>
      </c>
      <c r="N923" s="12" t="str">
        <f>+VLOOKUP(FACTURACION[[#This Row],[REFERENCIA]],CODINV,5,FALSE)</f>
        <v>HONEYWELL</v>
      </c>
      <c r="O923" s="2">
        <v>1</v>
      </c>
      <c r="P923" s="23">
        <v>505000</v>
      </c>
      <c r="Q923" s="24">
        <f>+FACTURACION[[#This Row],[CANTIDAD]]*FACTURACION[[#This Row],[VR UNITARIO]]/1000</f>
        <v>505</v>
      </c>
      <c r="R923" s="3" t="str">
        <f>+VLOOKUP(FACTURACION[[#This Row],[NIT]],TABLACLIENTE,5,FALSE)</f>
        <v>GIRON</v>
      </c>
    </row>
    <row r="924" spans="3:18" s="11" customFormat="1" ht="11.25" customHeight="1">
      <c r="C924" s="13">
        <v>2013</v>
      </c>
      <c r="D924" s="17" t="s">
        <v>704</v>
      </c>
      <c r="E924" s="17">
        <f>MONTH(FACTURACION[[#This Row],[MES]]&amp;1)</f>
        <v>11</v>
      </c>
      <c r="F924" s="223">
        <f>DATE(FACTURACION[[#This Row],[AÑO]],FACTURACION[[#This Row],[Mes numero]],1)</f>
        <v>41579</v>
      </c>
      <c r="G924" s="159">
        <v>10074</v>
      </c>
      <c r="H924" s="25">
        <v>800218682</v>
      </c>
      <c r="I924" s="3" t="str">
        <f>+VLOOKUP(FACTURACION[[#This Row],[NIT]],TABLACLIENTE,2,FALSE)</f>
        <v>GASES DEL CUSIANA S.A E.S.P. (CUSIANAGAS S.A E.S.P)</v>
      </c>
      <c r="J924" s="2" t="s">
        <v>262</v>
      </c>
      <c r="K924" s="12" t="str">
        <f>+VLOOKUP(FACTURACION[[#This Row],[REFERENCIA]],CODINV,2,FALSE)</f>
        <v>MEDIDOR AL-425 C:1 1/4" MAOP 25 PSIG</v>
      </c>
      <c r="L924" s="12" t="str">
        <f>IF(VLOOKUP(FACTURACION[[#This Row],[REFERENCIA]],CODINV,3,FALSE)=0,"",VLOOKUP(FACTURACION[[#This Row],[REFERENCIA]],CODINV,3,FALSE))</f>
        <v/>
      </c>
      <c r="M924" s="12" t="str">
        <f>+VLOOKUP(FACTURACION[[#This Row],[REFERENCIA]],CODINV,4,FALSE)</f>
        <v>MEDIDORES</v>
      </c>
      <c r="N924" s="12" t="str">
        <f>+VLOOKUP(FACTURACION[[#This Row],[REFERENCIA]],CODINV,5,FALSE)</f>
        <v>HONEYWELL</v>
      </c>
      <c r="O924" s="2">
        <v>9</v>
      </c>
      <c r="P924" s="23">
        <v>520298</v>
      </c>
      <c r="Q924" s="24">
        <f>+FACTURACION[[#This Row],[CANTIDAD]]*FACTURACION[[#This Row],[VR UNITARIO]]/1000</f>
        <v>4682.6819999999998</v>
      </c>
      <c r="R924" s="3" t="str">
        <f>+VLOOKUP(FACTURACION[[#This Row],[NIT]],TABLACLIENTE,5,FALSE)</f>
        <v>YOPAL</v>
      </c>
    </row>
    <row r="925" spans="3:18" s="11" customFormat="1" ht="11.25" customHeight="1">
      <c r="C925" s="13">
        <v>2013</v>
      </c>
      <c r="D925" s="17" t="s">
        <v>704</v>
      </c>
      <c r="E925" s="17">
        <f>MONTH(FACTURACION[[#This Row],[MES]]&amp;1)</f>
        <v>11</v>
      </c>
      <c r="F925" s="223">
        <f>DATE(FACTURACION[[#This Row],[AÑO]],FACTURACION[[#This Row],[Mes numero]],1)</f>
        <v>41579</v>
      </c>
      <c r="G925" s="159">
        <v>10060</v>
      </c>
      <c r="H925" s="20">
        <v>890503900</v>
      </c>
      <c r="I925" s="2" t="str">
        <f>+VLOOKUP(FACTURACION[[#This Row],[NIT]],TABLACLIENTE,2,FALSE)</f>
        <v>GASES DEL ORIENTE S.A. E.S.P.</v>
      </c>
      <c r="J925" s="2" t="s">
        <v>262</v>
      </c>
      <c r="K925" s="12" t="str">
        <f>+VLOOKUP(FACTURACION[[#This Row],[REFERENCIA]],CODINV,2,FALSE)</f>
        <v>MEDIDOR AL-425 C:1 1/4" MAOP 25 PSIG</v>
      </c>
      <c r="L925" s="12" t="str">
        <f>IF(VLOOKUP(FACTURACION[[#This Row],[REFERENCIA]],CODINV,3,FALSE)=0,"",VLOOKUP(FACTURACION[[#This Row],[REFERENCIA]],CODINV,3,FALSE))</f>
        <v/>
      </c>
      <c r="M925" s="12" t="str">
        <f>+VLOOKUP(FACTURACION[[#This Row],[REFERENCIA]],CODINV,4,FALSE)</f>
        <v>MEDIDORES</v>
      </c>
      <c r="N925" s="12" t="str">
        <f>+VLOOKUP(FACTURACION[[#This Row],[REFERENCIA]],CODINV,5,FALSE)</f>
        <v>HONEYWELL</v>
      </c>
      <c r="O925" s="2">
        <v>8</v>
      </c>
      <c r="P925" s="23">
        <v>480000</v>
      </c>
      <c r="Q925" s="24">
        <f>+FACTURACION[[#This Row],[CANTIDAD]]*FACTURACION[[#This Row],[VR UNITARIO]]/1000</f>
        <v>3840</v>
      </c>
      <c r="R925" s="3" t="str">
        <f>+VLOOKUP(FACTURACION[[#This Row],[NIT]],TABLACLIENTE,5,FALSE)</f>
        <v>CUCUTA</v>
      </c>
    </row>
    <row r="926" spans="3:18" s="11" customFormat="1" ht="11.25" customHeight="1">
      <c r="C926" s="13">
        <v>2013</v>
      </c>
      <c r="D926" s="17" t="s">
        <v>704</v>
      </c>
      <c r="E926" s="17">
        <f>MONTH(FACTURACION[[#This Row],[MES]]&amp;1)</f>
        <v>11</v>
      </c>
      <c r="F926" s="223">
        <f>DATE(FACTURACION[[#This Row],[AÑO]],FACTURACION[[#This Row],[Mes numero]],1)</f>
        <v>41579</v>
      </c>
      <c r="G926" s="159">
        <v>10088</v>
      </c>
      <c r="H926" s="20">
        <v>800021272</v>
      </c>
      <c r="I926" s="2" t="str">
        <f>+VLOOKUP(FACTURACION[[#This Row],[NIT]],TABLACLIENTE,2,FALSE)</f>
        <v>GASES DEL LLANO S.A. E.S.P (LLANOGAS S.A. E.S.P.)</v>
      </c>
      <c r="J926" s="2" t="s">
        <v>262</v>
      </c>
      <c r="K926" s="12" t="str">
        <f>+VLOOKUP(FACTURACION[[#This Row],[REFERENCIA]],CODINV,2,FALSE)</f>
        <v>MEDIDOR AL-425 C:1 1/4" MAOP 25 PSIG</v>
      </c>
      <c r="L926" s="12" t="str">
        <f>IF(VLOOKUP(FACTURACION[[#This Row],[REFERENCIA]],CODINV,3,FALSE)=0,"",VLOOKUP(FACTURACION[[#This Row],[REFERENCIA]],CODINV,3,FALSE))</f>
        <v/>
      </c>
      <c r="M926" s="12" t="str">
        <f>+VLOOKUP(FACTURACION[[#This Row],[REFERENCIA]],CODINV,4,FALSE)</f>
        <v>MEDIDORES</v>
      </c>
      <c r="N926" s="12" t="str">
        <f>+VLOOKUP(FACTURACION[[#This Row],[REFERENCIA]],CODINV,5,FALSE)</f>
        <v>HONEYWELL</v>
      </c>
      <c r="O926" s="2">
        <v>6</v>
      </c>
      <c r="P926" s="23">
        <v>532393</v>
      </c>
      <c r="Q926" s="24">
        <f>+FACTURACION[[#This Row],[CANTIDAD]]*FACTURACION[[#This Row],[VR UNITARIO]]/1000</f>
        <v>3194.3580000000002</v>
      </c>
      <c r="R926" s="3" t="str">
        <f>+VLOOKUP(FACTURACION[[#This Row],[NIT]],TABLACLIENTE,5,FALSE)</f>
        <v>VILLAVICENCIO</v>
      </c>
    </row>
    <row r="927" spans="3:18" s="11" customFormat="1" ht="11.25" customHeight="1">
      <c r="C927" s="13">
        <v>2013</v>
      </c>
      <c r="D927" s="17" t="s">
        <v>704</v>
      </c>
      <c r="E927" s="17">
        <f>MONTH(FACTURACION[[#This Row],[MES]]&amp;1)</f>
        <v>11</v>
      </c>
      <c r="F927" s="223">
        <f>DATE(FACTURACION[[#This Row],[AÑO]],FACTURACION[[#This Row],[Mes numero]],1)</f>
        <v>41579</v>
      </c>
      <c r="G927" s="159">
        <v>10065</v>
      </c>
      <c r="H927" s="25">
        <v>891101577</v>
      </c>
      <c r="I927" s="3" t="str">
        <f>+VLOOKUP(FACTURACION[[#This Row],[NIT]],TABLACLIENTE,2,FALSE)</f>
        <v>ALCANOS DE COLOMBIA S.A. E.S.P</v>
      </c>
      <c r="J927" s="2" t="s">
        <v>264</v>
      </c>
      <c r="K927" s="12" t="str">
        <f>+VLOOKUP(FACTURACION[[#This Row],[REFERENCIA]],CODINV,2,FALSE)</f>
        <v>MEDIDOR ROTATIVO RVG G40</v>
      </c>
      <c r="L927" s="12" t="str">
        <f>IF(VLOOKUP(FACTURACION[[#This Row],[REFERENCIA]],CODINV,3,FALSE)=0,"",VLOOKUP(FACTURACION[[#This Row],[REFERENCIA]],CODINV,3,FALSE))</f>
        <v>RVG G40</v>
      </c>
      <c r="M927" s="12" t="str">
        <f>+VLOOKUP(FACTURACION[[#This Row],[REFERENCIA]],CODINV,4,FALSE)</f>
        <v>MEDIDORES</v>
      </c>
      <c r="N927" s="12" t="str">
        <f>+VLOOKUP(FACTURACION[[#This Row],[REFERENCIA]],CODINV,5,FALSE)</f>
        <v>HONEYWELL</v>
      </c>
      <c r="O927" s="2">
        <v>5</v>
      </c>
      <c r="P927" s="23">
        <v>3112903</v>
      </c>
      <c r="Q927" s="24">
        <f>+FACTURACION[[#This Row],[CANTIDAD]]*FACTURACION[[#This Row],[VR UNITARIO]]/1000</f>
        <v>15564.514999999999</v>
      </c>
      <c r="R927" s="3" t="str">
        <f>+VLOOKUP(FACTURACION[[#This Row],[NIT]],TABLACLIENTE,5,FALSE)</f>
        <v>NEIVA</v>
      </c>
    </row>
    <row r="928" spans="3:18" s="11" customFormat="1" ht="11.25" customHeight="1">
      <c r="C928" s="13">
        <v>2013</v>
      </c>
      <c r="D928" s="17" t="s">
        <v>704</v>
      </c>
      <c r="E928" s="17">
        <f>MONTH(FACTURACION[[#This Row],[MES]]&amp;1)</f>
        <v>11</v>
      </c>
      <c r="F928" s="223">
        <f>DATE(FACTURACION[[#This Row],[AÑO]],FACTURACION[[#This Row],[Mes numero]],1)</f>
        <v>41579</v>
      </c>
      <c r="G928" s="159">
        <v>10065</v>
      </c>
      <c r="H928" s="25">
        <v>891101577</v>
      </c>
      <c r="I928" s="3" t="str">
        <f>+VLOOKUP(FACTURACION[[#This Row],[NIT]],TABLACLIENTE,2,FALSE)</f>
        <v>ALCANOS DE COLOMBIA S.A. E.S.P</v>
      </c>
      <c r="J928" s="2" t="s">
        <v>120</v>
      </c>
      <c r="K928" s="12" t="str">
        <f>+VLOOKUP(FACTURACION[[#This Row],[REFERENCIA]],CODINV,2,FALSE)</f>
        <v>MEDIDOR ROTATIVO G65</v>
      </c>
      <c r="L928" s="12" t="str">
        <f>IF(VLOOKUP(FACTURACION[[#This Row],[REFERENCIA]],CODINV,3,FALSE)=0,"",VLOOKUP(FACTURACION[[#This Row],[REFERENCIA]],CODINV,3,FALSE))</f>
        <v>RCG65</v>
      </c>
      <c r="M928" s="12" t="str">
        <f>+VLOOKUP(FACTURACION[[#This Row],[REFERENCIA]],CODINV,4,FALSE)</f>
        <v>MEDIDORES</v>
      </c>
      <c r="N928" s="12" t="str">
        <f>+VLOOKUP(FACTURACION[[#This Row],[REFERENCIA]],CODINV,5,FALSE)</f>
        <v>HONEYWELL</v>
      </c>
      <c r="O928" s="2">
        <v>3</v>
      </c>
      <c r="P928" s="23">
        <v>3069304</v>
      </c>
      <c r="Q928" s="24">
        <f>+FACTURACION[[#This Row],[CANTIDAD]]*FACTURACION[[#This Row],[VR UNITARIO]]/1000</f>
        <v>9207.9120000000003</v>
      </c>
      <c r="R928" s="3" t="str">
        <f>+VLOOKUP(FACTURACION[[#This Row],[NIT]],TABLACLIENTE,5,FALSE)</f>
        <v>NEIVA</v>
      </c>
    </row>
    <row r="929" spans="3:18" s="11" customFormat="1" ht="11.25" customHeight="1">
      <c r="C929" s="13">
        <v>2013</v>
      </c>
      <c r="D929" s="17" t="s">
        <v>704</v>
      </c>
      <c r="E929" s="17">
        <f>MONTH(FACTURACION[[#This Row],[MES]]&amp;1)</f>
        <v>11</v>
      </c>
      <c r="F929" s="223">
        <f>DATE(FACTURACION[[#This Row],[AÑO]],FACTURACION[[#This Row],[Mes numero]],1)</f>
        <v>41579</v>
      </c>
      <c r="G929" s="159">
        <v>10117</v>
      </c>
      <c r="H929" s="20">
        <v>830064454</v>
      </c>
      <c r="I929" s="2" t="str">
        <f>+VLOOKUP(FACTURACION[[#This Row],[NIT]],TABLACLIENTE,2,FALSE)</f>
        <v>SOLGAS LTDA</v>
      </c>
      <c r="J929" s="2" t="s">
        <v>120</v>
      </c>
      <c r="K929" s="12" t="str">
        <f>+VLOOKUP(FACTURACION[[#This Row],[REFERENCIA]],CODINV,2,FALSE)</f>
        <v>MEDIDOR ROTATIVO G65</v>
      </c>
      <c r="L929" s="12" t="str">
        <f>IF(VLOOKUP(FACTURACION[[#This Row],[REFERENCIA]],CODINV,3,FALSE)=0,"",VLOOKUP(FACTURACION[[#This Row],[REFERENCIA]],CODINV,3,FALSE))</f>
        <v>RCG65</v>
      </c>
      <c r="M929" s="12" t="str">
        <f>+VLOOKUP(FACTURACION[[#This Row],[REFERENCIA]],CODINV,4,FALSE)</f>
        <v>MEDIDORES</v>
      </c>
      <c r="N929" s="12" t="str">
        <f>+VLOOKUP(FACTURACION[[#This Row],[REFERENCIA]],CODINV,5,FALSE)</f>
        <v>HONEYWELL</v>
      </c>
      <c r="O929" s="2">
        <v>1</v>
      </c>
      <c r="P929" s="23">
        <v>2950000</v>
      </c>
      <c r="Q929" s="24">
        <f>+FACTURACION[[#This Row],[CANTIDAD]]*FACTURACION[[#This Row],[VR UNITARIO]]/1000</f>
        <v>2950</v>
      </c>
      <c r="R929" s="3" t="str">
        <f>+VLOOKUP(FACTURACION[[#This Row],[NIT]],TABLACLIENTE,5,FALSE)</f>
        <v>BOGOTÁ D.C.</v>
      </c>
    </row>
    <row r="930" spans="3:18" s="11" customFormat="1" ht="11.25" customHeight="1">
      <c r="C930" s="13">
        <v>2013</v>
      </c>
      <c r="D930" s="17" t="s">
        <v>704</v>
      </c>
      <c r="E930" s="17">
        <f>MONTH(FACTURACION[[#This Row],[MES]]&amp;1)</f>
        <v>11</v>
      </c>
      <c r="F930" s="223">
        <f>DATE(FACTURACION[[#This Row],[AÑO]],FACTURACION[[#This Row],[Mes numero]],1)</f>
        <v>41579</v>
      </c>
      <c r="G930" s="159">
        <v>10068</v>
      </c>
      <c r="H930" s="25">
        <v>891101577</v>
      </c>
      <c r="I930" s="3" t="str">
        <f>+VLOOKUP(FACTURACION[[#This Row],[NIT]],TABLACLIENTE,2,FALSE)</f>
        <v>ALCANOS DE COLOMBIA S.A. E.S.P</v>
      </c>
      <c r="J930" s="2" t="s">
        <v>102</v>
      </c>
      <c r="K930" s="12" t="str">
        <f>+VLOOKUP(FACTURACION[[#This Row],[REFERENCIA]],CODINV,2,FALSE)</f>
        <v>MEDIDOR ROTATIVO G 250</v>
      </c>
      <c r="L930" s="12" t="str">
        <f>IF(VLOOKUP(FACTURACION[[#This Row],[REFERENCIA]],CODINV,3,FALSE)=0,"",VLOOKUP(FACTURACION[[#This Row],[REFERENCIA]],CODINV,3,FALSE))</f>
        <v/>
      </c>
      <c r="M930" s="12" t="str">
        <f>+VLOOKUP(FACTURACION[[#This Row],[REFERENCIA]],CODINV,4,FALSE)</f>
        <v>MEDIDORES</v>
      </c>
      <c r="N930" s="12" t="str">
        <f>+VLOOKUP(FACTURACION[[#This Row],[REFERENCIA]],CODINV,5,FALSE)</f>
        <v>HONEYWELL</v>
      </c>
      <c r="O930" s="2">
        <v>2</v>
      </c>
      <c r="P930" s="23">
        <v>10943670</v>
      </c>
      <c r="Q930" s="24">
        <f>+FACTURACION[[#This Row],[CANTIDAD]]*FACTURACION[[#This Row],[VR UNITARIO]]/1000</f>
        <v>21887.34</v>
      </c>
      <c r="R930" s="3" t="str">
        <f>+VLOOKUP(FACTURACION[[#This Row],[NIT]],TABLACLIENTE,5,FALSE)</f>
        <v>NEIVA</v>
      </c>
    </row>
    <row r="931" spans="3:18" s="11" customFormat="1" ht="11.25" customHeight="1">
      <c r="C931" s="13">
        <v>2013</v>
      </c>
      <c r="D931" s="17" t="s">
        <v>704</v>
      </c>
      <c r="E931" s="17">
        <f>MONTH(FACTURACION[[#This Row],[MES]]&amp;1)</f>
        <v>11</v>
      </c>
      <c r="F931" s="223">
        <f>DATE(FACTURACION[[#This Row],[AÑO]],FACTURACION[[#This Row],[Mes numero]],1)</f>
        <v>41579</v>
      </c>
      <c r="G931" s="159">
        <v>10078</v>
      </c>
      <c r="H931" s="25">
        <v>891101577</v>
      </c>
      <c r="I931" s="3" t="str">
        <f>+VLOOKUP(FACTURACION[[#This Row],[NIT]],TABLACLIENTE,2,FALSE)</f>
        <v>ALCANOS DE COLOMBIA S.A. E.S.P</v>
      </c>
      <c r="J931" s="2" t="s">
        <v>198</v>
      </c>
      <c r="K931" s="12" t="str">
        <f>+VLOOKUP(FACTURACION[[#This Row],[REFERENCIA]],CODINV,2,FALSE)</f>
        <v>REG. 1813C-HC C. 1 1/4" R: 6-15" O: 1/2</v>
      </c>
      <c r="L931" s="12" t="str">
        <f>IF(VLOOKUP(FACTURACION[[#This Row],[REFERENCIA]],CODINV,3,FALSE)=0,"",VLOOKUP(FACTURACION[[#This Row],[REFERENCIA]],CODINV,3,FALSE))</f>
        <v/>
      </c>
      <c r="M931" s="12" t="str">
        <f>+VLOOKUP(FACTURACION[[#This Row],[REFERENCIA]],CODINV,4,FALSE)</f>
        <v>REGULADORES</v>
      </c>
      <c r="N931" s="12" t="str">
        <f>+VLOOKUP(FACTURACION[[#This Row],[REFERENCIA]],CODINV,5,FALSE)</f>
        <v>HONEYWELL</v>
      </c>
      <c r="O931" s="2">
        <v>10</v>
      </c>
      <c r="P931" s="23">
        <v>115000</v>
      </c>
      <c r="Q931" s="24">
        <f>+FACTURACION[[#This Row],[CANTIDAD]]*FACTURACION[[#This Row],[VR UNITARIO]]/1000</f>
        <v>1150</v>
      </c>
      <c r="R931" s="3" t="str">
        <f>+VLOOKUP(FACTURACION[[#This Row],[NIT]],TABLACLIENTE,5,FALSE)</f>
        <v>NEIVA</v>
      </c>
    </row>
    <row r="932" spans="3:18" s="11" customFormat="1" ht="11.25" customHeight="1">
      <c r="C932" s="13">
        <v>2013</v>
      </c>
      <c r="D932" s="17" t="s">
        <v>704</v>
      </c>
      <c r="E932" s="17">
        <f>MONTH(FACTURACION[[#This Row],[MES]]&amp;1)</f>
        <v>11</v>
      </c>
      <c r="F932" s="223">
        <f>DATE(FACTURACION[[#This Row],[AÑO]],FACTURACION[[#This Row],[Mes numero]],1)</f>
        <v>41579</v>
      </c>
      <c r="G932" s="159">
        <v>10076</v>
      </c>
      <c r="H932" s="20">
        <v>800202395</v>
      </c>
      <c r="I932" s="2" t="str">
        <f>+VLOOKUP(FACTURACION[[#This Row],[NIT]],TABLACLIENTE,2,FALSE)</f>
        <v>EFIGAS GAS NATURAL S.A. E.S.P. (EFIGAS S.A. E.S.P.)</v>
      </c>
      <c r="J932" s="2" t="s">
        <v>198</v>
      </c>
      <c r="K932" s="12" t="str">
        <f>+VLOOKUP(FACTURACION[[#This Row],[REFERENCIA]],CODINV,2,FALSE)</f>
        <v>REG. 1813C-HC C. 1 1/4" R: 6-15" O: 1/2</v>
      </c>
      <c r="L932" s="12" t="str">
        <f>IF(VLOOKUP(FACTURACION[[#This Row],[REFERENCIA]],CODINV,3,FALSE)=0,"",VLOOKUP(FACTURACION[[#This Row],[REFERENCIA]],CODINV,3,FALSE))</f>
        <v/>
      </c>
      <c r="M932" s="12" t="str">
        <f>+VLOOKUP(FACTURACION[[#This Row],[REFERENCIA]],CODINV,4,FALSE)</f>
        <v>REGULADORES</v>
      </c>
      <c r="N932" s="12" t="str">
        <f>+VLOOKUP(FACTURACION[[#This Row],[REFERENCIA]],CODINV,5,FALSE)</f>
        <v>HONEYWELL</v>
      </c>
      <c r="O932" s="2">
        <v>8</v>
      </c>
      <c r="P932" s="23">
        <v>135000</v>
      </c>
      <c r="Q932" s="24">
        <f>+FACTURACION[[#This Row],[CANTIDAD]]*FACTURACION[[#This Row],[VR UNITARIO]]/1000</f>
        <v>1080</v>
      </c>
      <c r="R932" s="3" t="str">
        <f>+VLOOKUP(FACTURACION[[#This Row],[NIT]],TABLACLIENTE,5,FALSE)</f>
        <v>MANIZALES</v>
      </c>
    </row>
    <row r="933" spans="3:18" s="11" customFormat="1" ht="11.25" customHeight="1">
      <c r="C933" s="13">
        <v>2013</v>
      </c>
      <c r="D933" s="17" t="s">
        <v>704</v>
      </c>
      <c r="E933" s="17">
        <f>MONTH(FACTURACION[[#This Row],[MES]]&amp;1)</f>
        <v>11</v>
      </c>
      <c r="F933" s="223">
        <f>DATE(FACTURACION[[#This Row],[AÑO]],FACTURACION[[#This Row],[Mes numero]],1)</f>
        <v>41579</v>
      </c>
      <c r="G933" s="159">
        <v>10061</v>
      </c>
      <c r="H933" s="20">
        <v>900134459</v>
      </c>
      <c r="I933" s="2" t="str">
        <f>+VLOOKUP(FACTURACION[[#This Row],[NIT]],TABLACLIENTE,2,FALSE)</f>
        <v>TRANSPORTADORA DE GAS INTERNACIONAL S.A. ESP (TGI S.A. E.S.P.)</v>
      </c>
      <c r="J933" s="2" t="s">
        <v>261</v>
      </c>
      <c r="K933" s="12" t="str">
        <f>+VLOOKUP(FACTURACION[[#This Row],[REFERENCIA]],CODINV,2,FALSE)</f>
        <v>REG. 1813C C: 3/4" R: 6-15" O: 1/4</v>
      </c>
      <c r="L933" s="12" t="str">
        <f>IF(VLOOKUP(FACTURACION[[#This Row],[REFERENCIA]],CODINV,3,FALSE)=0,"",VLOOKUP(FACTURACION[[#This Row],[REFERENCIA]],CODINV,3,FALSE))</f>
        <v/>
      </c>
      <c r="M933" s="12" t="str">
        <f>+VLOOKUP(FACTURACION[[#This Row],[REFERENCIA]],CODINV,4,FALSE)</f>
        <v>REGULADORES</v>
      </c>
      <c r="N933" s="12" t="str">
        <f>+VLOOKUP(FACTURACION[[#This Row],[REFERENCIA]],CODINV,5,FALSE)</f>
        <v>HONEYWELL</v>
      </c>
      <c r="O933" s="2">
        <v>1</v>
      </c>
      <c r="P933" s="23">
        <v>110000</v>
      </c>
      <c r="Q933" s="24">
        <f>+FACTURACION[[#This Row],[CANTIDAD]]*FACTURACION[[#This Row],[VR UNITARIO]]/1000</f>
        <v>110</v>
      </c>
      <c r="R933" s="3" t="str">
        <f>+VLOOKUP(FACTURACION[[#This Row],[NIT]],TABLACLIENTE,5,FALSE)</f>
        <v>BOGOTÁ D.C.</v>
      </c>
    </row>
    <row r="934" spans="3:18" s="11" customFormat="1" ht="11.25" customHeight="1">
      <c r="C934" s="13">
        <v>2013</v>
      </c>
      <c r="D934" s="17" t="s">
        <v>704</v>
      </c>
      <c r="E934" s="17">
        <f>MONTH(FACTURACION[[#This Row],[MES]]&amp;1)</f>
        <v>11</v>
      </c>
      <c r="F934" s="223">
        <f>DATE(FACTURACION[[#This Row],[AÑO]],FACTURACION[[#This Row],[Mes numero]],1)</f>
        <v>41579</v>
      </c>
      <c r="G934" s="159">
        <v>10056</v>
      </c>
      <c r="H934" s="20">
        <v>830065383</v>
      </c>
      <c r="I934" s="12" t="str">
        <f>+VLOOKUP(FACTURACION[[#This Row],[NIT]],TABLACLIENTE,2,FALSE)</f>
        <v>ALKENOS LTDA</v>
      </c>
      <c r="J934" s="2" t="s">
        <v>6</v>
      </c>
      <c r="K934" s="12" t="str">
        <f>+VLOOKUP(FACTURACION[[#This Row],[REFERENCIA]],CODINV,2,FALSE)</f>
        <v>REG.1813C C:3/4" R:6-15" O:1/2</v>
      </c>
      <c r="L934" s="12" t="str">
        <f>IF(VLOOKUP(FACTURACION[[#This Row],[REFERENCIA]],CODINV,3,FALSE)=0,"",VLOOKUP(FACTURACION[[#This Row],[REFERENCIA]],CODINV,3,FALSE))</f>
        <v/>
      </c>
      <c r="M934" s="12" t="str">
        <f>+VLOOKUP(FACTURACION[[#This Row],[REFERENCIA]],CODINV,4,FALSE)</f>
        <v>REGULADORES</v>
      </c>
      <c r="N934" s="12" t="str">
        <f>+VLOOKUP(FACTURACION[[#This Row],[REFERENCIA]],CODINV,5,FALSE)</f>
        <v>HONEYWELL</v>
      </c>
      <c r="O934" s="2">
        <v>2</v>
      </c>
      <c r="P934" s="23">
        <v>95000</v>
      </c>
      <c r="Q934" s="24">
        <f>+FACTURACION[[#This Row],[CANTIDAD]]*FACTURACION[[#This Row],[VR UNITARIO]]/1000</f>
        <v>190</v>
      </c>
      <c r="R934" s="3" t="str">
        <f>+VLOOKUP(FACTURACION[[#This Row],[NIT]],TABLACLIENTE,5,FALSE)</f>
        <v>BOGOTÁ D.C.</v>
      </c>
    </row>
    <row r="935" spans="3:18" s="11" customFormat="1" ht="11.25" customHeight="1">
      <c r="C935" s="13">
        <v>2013</v>
      </c>
      <c r="D935" s="17" t="s">
        <v>704</v>
      </c>
      <c r="E935" s="17">
        <f>MONTH(FACTURACION[[#This Row],[MES]]&amp;1)</f>
        <v>11</v>
      </c>
      <c r="F935" s="223">
        <f>DATE(FACTURACION[[#This Row],[AÑO]],FACTURACION[[#This Row],[Mes numero]],1)</f>
        <v>41579</v>
      </c>
      <c r="G935" s="159">
        <v>10057</v>
      </c>
      <c r="H935" s="20">
        <v>830064454</v>
      </c>
      <c r="I935" s="2" t="str">
        <f>+VLOOKUP(FACTURACION[[#This Row],[NIT]],TABLACLIENTE,2,FALSE)</f>
        <v>SOLGAS LTDA</v>
      </c>
      <c r="J935" s="2" t="s">
        <v>1270</v>
      </c>
      <c r="K935" s="12" t="str">
        <f>+VLOOKUP(FACTURACION[[#This Row],[REFERENCIA]],CODINV,2,FALSE)</f>
        <v>REG. 1803PFM C: 2" O:1" R:2-6</v>
      </c>
      <c r="L935" s="12" t="str">
        <f>IF(VLOOKUP(FACTURACION[[#This Row],[REFERENCIA]],CODINV,3,FALSE)=0,"",VLOOKUP(FACTURACION[[#This Row],[REFERENCIA]],CODINV,3,FALSE))</f>
        <v>1803PFM</v>
      </c>
      <c r="M935" s="12" t="str">
        <f>+VLOOKUP(FACTURACION[[#This Row],[REFERENCIA]],CODINV,4,FALSE)</f>
        <v>REGULADORES</v>
      </c>
      <c r="N935" s="12" t="str">
        <f>+VLOOKUP(FACTURACION[[#This Row],[REFERENCIA]],CODINV,5,FALSE)</f>
        <v>HONEYWELL</v>
      </c>
      <c r="O935" s="2">
        <v>1</v>
      </c>
      <c r="P935" s="23">
        <v>1850000</v>
      </c>
      <c r="Q935" s="24">
        <f>+FACTURACION[[#This Row],[CANTIDAD]]*FACTURACION[[#This Row],[VR UNITARIO]]/1000</f>
        <v>1850</v>
      </c>
      <c r="R935" s="3" t="str">
        <f>+VLOOKUP(FACTURACION[[#This Row],[NIT]],TABLACLIENTE,5,FALSE)</f>
        <v>BOGOTÁ D.C.</v>
      </c>
    </row>
    <row r="936" spans="3:18" s="11" customFormat="1" ht="11.25" customHeight="1">
      <c r="C936" s="13">
        <v>2013</v>
      </c>
      <c r="D936" s="17" t="s">
        <v>704</v>
      </c>
      <c r="E936" s="17">
        <f>MONTH(FACTURACION[[#This Row],[MES]]&amp;1)</f>
        <v>11</v>
      </c>
      <c r="F936" s="223">
        <f>DATE(FACTURACION[[#This Row],[AÑO]],FACTURACION[[#This Row],[Mes numero]],1)</f>
        <v>41579</v>
      </c>
      <c r="G936" s="159">
        <v>10107</v>
      </c>
      <c r="H936" s="25">
        <v>891101577</v>
      </c>
      <c r="I936" s="3" t="str">
        <f>+VLOOKUP(FACTURACION[[#This Row],[NIT]],TABLACLIENTE,2,FALSE)</f>
        <v>ALCANOS DE COLOMBIA S.A. E.S.P</v>
      </c>
      <c r="J936" s="2" t="s">
        <v>1237</v>
      </c>
      <c r="K936" s="12" t="str">
        <f>+VLOOKUP(FACTURACION[[#This Row],[REFERENCIA]],CODINV,2,FALSE)</f>
        <v>REG. 1803PFM C: 2" O: 5/8 PIL 16-30</v>
      </c>
      <c r="L936" s="12" t="str">
        <f>IF(VLOOKUP(FACTURACION[[#This Row],[REFERENCIA]],CODINV,3,FALSE)=0,"",VLOOKUP(FACTURACION[[#This Row],[REFERENCIA]],CODINV,3,FALSE))</f>
        <v/>
      </c>
      <c r="M936" s="12" t="str">
        <f>+VLOOKUP(FACTURACION[[#This Row],[REFERENCIA]],CODINV,4,FALSE)</f>
        <v>REGULADORES</v>
      </c>
      <c r="N936" s="12" t="str">
        <f>+VLOOKUP(FACTURACION[[#This Row],[REFERENCIA]],CODINV,5,FALSE)</f>
        <v>HONEYWELL</v>
      </c>
      <c r="O936" s="2">
        <v>2</v>
      </c>
      <c r="P936" s="23">
        <v>1356000</v>
      </c>
      <c r="Q936" s="24">
        <f>+FACTURACION[[#This Row],[CANTIDAD]]*FACTURACION[[#This Row],[VR UNITARIO]]/1000</f>
        <v>2712</v>
      </c>
      <c r="R936" s="3" t="str">
        <f>+VLOOKUP(FACTURACION[[#This Row],[NIT]],TABLACLIENTE,5,FALSE)</f>
        <v>NEIVA</v>
      </c>
    </row>
    <row r="937" spans="3:18" s="11" customFormat="1" ht="11.25" customHeight="1">
      <c r="C937" s="13">
        <v>2013</v>
      </c>
      <c r="D937" s="17" t="s">
        <v>704</v>
      </c>
      <c r="E937" s="17">
        <f>MONTH(FACTURACION[[#This Row],[MES]]&amp;1)</f>
        <v>11</v>
      </c>
      <c r="F937" s="223">
        <f>DATE(FACTURACION[[#This Row],[AÑO]],FACTURACION[[#This Row],[Mes numero]],1)</f>
        <v>41579</v>
      </c>
      <c r="G937" s="159">
        <v>10084</v>
      </c>
      <c r="H937" s="20">
        <v>800167643</v>
      </c>
      <c r="I937" s="2" t="str">
        <f>+VLOOKUP(FACTURACION[[#This Row],[NIT]],TABLACLIENTE,2,FALSE)</f>
        <v>GASES DE OCCIDENTE S.A. E.S.P. (GDO)</v>
      </c>
      <c r="J937" s="2" t="s">
        <v>63</v>
      </c>
      <c r="K937" s="12" t="str">
        <f>+VLOOKUP(FACTURACION[[#This Row],[REFERENCIA]],CODINV,2,FALSE)</f>
        <v>AFV 2" S300 FO</v>
      </c>
      <c r="L937" s="12" t="str">
        <f>IF(VLOOKUP(FACTURACION[[#This Row],[REFERENCIA]],CODINV,3,FALSE)=0,"",VLOOKUP(FACTURACION[[#This Row],[REFERENCIA]],CODINV,3,FALSE))</f>
        <v/>
      </c>
      <c r="M937" s="12" t="str">
        <f>+VLOOKUP(FACTURACION[[#This Row],[REFERENCIA]],CODINV,4,FALSE)</f>
        <v>REGULADORES</v>
      </c>
      <c r="N937" s="12" t="str">
        <f>+VLOOKUP(FACTURACION[[#This Row],[REFERENCIA]],CODINV,5,FALSE)</f>
        <v>HONEYWELL</v>
      </c>
      <c r="O937" s="2">
        <v>3</v>
      </c>
      <c r="P937" s="23">
        <v>1650586</v>
      </c>
      <c r="Q937" s="24">
        <f>+FACTURACION[[#This Row],[CANTIDAD]]*FACTURACION[[#This Row],[VR UNITARIO]]/1000</f>
        <v>4951.7579999999998</v>
      </c>
      <c r="R937" s="3" t="str">
        <f>+VLOOKUP(FACTURACION[[#This Row],[NIT]],TABLACLIENTE,5,FALSE)</f>
        <v>CALI</v>
      </c>
    </row>
    <row r="938" spans="3:18" s="11" customFormat="1" ht="11.25" customHeight="1">
      <c r="C938" s="13">
        <v>2013</v>
      </c>
      <c r="D938" s="17" t="s">
        <v>704</v>
      </c>
      <c r="E938" s="17">
        <f>MONTH(FACTURACION[[#This Row],[MES]]&amp;1)</f>
        <v>11</v>
      </c>
      <c r="F938" s="223">
        <f>DATE(FACTURACION[[#This Row],[AÑO]],FACTURACION[[#This Row],[Mes numero]],1)</f>
        <v>41579</v>
      </c>
      <c r="G938" s="159">
        <v>10067</v>
      </c>
      <c r="H938" s="25">
        <v>891101577</v>
      </c>
      <c r="I938" s="3" t="str">
        <f>+VLOOKUP(FACTURACION[[#This Row],[NIT]],TABLACLIENTE,2,FALSE)</f>
        <v>ALCANOS DE COLOMBIA S.A. E.S.P</v>
      </c>
      <c r="J938" s="2" t="s">
        <v>24</v>
      </c>
      <c r="K938" s="12" t="str">
        <f>+VLOOKUP(FACTURACION[[#This Row],[REFERENCIA]],CODINV,2,FALSE)</f>
        <v>AFV 2" S300 F.O Y CL INS ZSC100</v>
      </c>
      <c r="L938" s="12" t="str">
        <f>IF(VLOOKUP(FACTURACION[[#This Row],[REFERENCIA]],CODINV,3,FALSE)=0,"",VLOOKUP(FACTURACION[[#This Row],[REFERENCIA]],CODINV,3,FALSE))</f>
        <v/>
      </c>
      <c r="M938" s="12" t="str">
        <f>+VLOOKUP(FACTURACION[[#This Row],[REFERENCIA]],CODINV,4,FALSE)</f>
        <v>REGULADORES</v>
      </c>
      <c r="N938" s="12" t="str">
        <f>+VLOOKUP(FACTURACION[[#This Row],[REFERENCIA]],CODINV,5,FALSE)</f>
        <v>HONEYWELL</v>
      </c>
      <c r="O938" s="2">
        <v>6</v>
      </c>
      <c r="P938" s="23">
        <v>3334645</v>
      </c>
      <c r="Q938" s="24">
        <f>+FACTURACION[[#This Row],[CANTIDAD]]*FACTURACION[[#This Row],[VR UNITARIO]]/1000</f>
        <v>20007.87</v>
      </c>
      <c r="R938" s="3" t="str">
        <f>+VLOOKUP(FACTURACION[[#This Row],[NIT]],TABLACLIENTE,5,FALSE)</f>
        <v>NEIVA</v>
      </c>
    </row>
    <row r="939" spans="3:18" s="11" customFormat="1" ht="11.25" customHeight="1">
      <c r="C939" s="13">
        <v>2013</v>
      </c>
      <c r="D939" s="17" t="s">
        <v>704</v>
      </c>
      <c r="E939" s="17">
        <f>MONTH(FACTURACION[[#This Row],[MES]]&amp;1)</f>
        <v>11</v>
      </c>
      <c r="F939" s="223">
        <f>DATE(FACTURACION[[#This Row],[AÑO]],FACTURACION[[#This Row],[Mes numero]],1)</f>
        <v>41579</v>
      </c>
      <c r="G939" s="159">
        <v>10069</v>
      </c>
      <c r="H939" s="25">
        <v>891101577</v>
      </c>
      <c r="I939" s="3" t="str">
        <f>+VLOOKUP(FACTURACION[[#This Row],[NIT]],TABLACLIENTE,2,FALSE)</f>
        <v>ALCANOS DE COLOMBIA S.A. E.S.P</v>
      </c>
      <c r="J939" s="2" t="s">
        <v>24</v>
      </c>
      <c r="K939" s="12" t="str">
        <f>+VLOOKUP(FACTURACION[[#This Row],[REFERENCIA]],CODINV,2,FALSE)</f>
        <v>AFV 2" S300 F.O Y CL INS ZSC100</v>
      </c>
      <c r="L939" s="12" t="str">
        <f>IF(VLOOKUP(FACTURACION[[#This Row],[REFERENCIA]],CODINV,3,FALSE)=0,"",VLOOKUP(FACTURACION[[#This Row],[REFERENCIA]],CODINV,3,FALSE))</f>
        <v/>
      </c>
      <c r="M939" s="12" t="str">
        <f>+VLOOKUP(FACTURACION[[#This Row],[REFERENCIA]],CODINV,4,FALSE)</f>
        <v>REGULADORES</v>
      </c>
      <c r="N939" s="12" t="str">
        <f>+VLOOKUP(FACTURACION[[#This Row],[REFERENCIA]],CODINV,5,FALSE)</f>
        <v>HONEYWELL</v>
      </c>
      <c r="O939" s="2">
        <v>2</v>
      </c>
      <c r="P939" s="23">
        <v>3334645</v>
      </c>
      <c r="Q939" s="24">
        <f>+FACTURACION[[#This Row],[CANTIDAD]]*FACTURACION[[#This Row],[VR UNITARIO]]/1000</f>
        <v>6669.29</v>
      </c>
      <c r="R939" s="3" t="str">
        <f>+VLOOKUP(FACTURACION[[#This Row],[NIT]],TABLACLIENTE,5,FALSE)</f>
        <v>NEIVA</v>
      </c>
    </row>
    <row r="940" spans="3:18" s="11" customFormat="1" ht="11.25" customHeight="1">
      <c r="C940" s="13">
        <v>2013</v>
      </c>
      <c r="D940" s="17" t="s">
        <v>704</v>
      </c>
      <c r="E940" s="17">
        <f>MONTH(FACTURACION[[#This Row],[MES]]&amp;1)</f>
        <v>11</v>
      </c>
      <c r="F940" s="223">
        <f>DATE(FACTURACION[[#This Row],[AÑO]],FACTURACION[[#This Row],[Mes numero]],1)</f>
        <v>41579</v>
      </c>
      <c r="G940" s="159">
        <v>10080</v>
      </c>
      <c r="H940" s="20">
        <v>800202395</v>
      </c>
      <c r="I940" s="2" t="str">
        <f>+VLOOKUP(FACTURACION[[#This Row],[NIT]],TABLACLIENTE,2,FALSE)</f>
        <v>EFIGAS GAS NATURAL S.A. E.S.P. (EFIGAS S.A. E.S.P.)</v>
      </c>
      <c r="J940" s="2" t="s">
        <v>24</v>
      </c>
      <c r="K940" s="12" t="str">
        <f>+VLOOKUP(FACTURACION[[#This Row],[REFERENCIA]],CODINV,2,FALSE)</f>
        <v>AFV 2" S300 F.O Y CL INS ZSC100</v>
      </c>
      <c r="L940" s="12" t="str">
        <f>IF(VLOOKUP(FACTURACION[[#This Row],[REFERENCIA]],CODINV,3,FALSE)=0,"",VLOOKUP(FACTURACION[[#This Row],[REFERENCIA]],CODINV,3,FALSE))</f>
        <v/>
      </c>
      <c r="M940" s="12" t="str">
        <f>+VLOOKUP(FACTURACION[[#This Row],[REFERENCIA]],CODINV,4,FALSE)</f>
        <v>REGULADORES</v>
      </c>
      <c r="N940" s="12" t="str">
        <f>+VLOOKUP(FACTURACION[[#This Row],[REFERENCIA]],CODINV,5,FALSE)</f>
        <v>HONEYWELL</v>
      </c>
      <c r="O940" s="2">
        <v>3</v>
      </c>
      <c r="P940" s="23">
        <v>3245121</v>
      </c>
      <c r="Q940" s="24">
        <f>+FACTURACION[[#This Row],[CANTIDAD]]*FACTURACION[[#This Row],[VR UNITARIO]]/1000</f>
        <v>9735.3629999999994</v>
      </c>
      <c r="R940" s="3" t="str">
        <f>+VLOOKUP(FACTURACION[[#This Row],[NIT]],TABLACLIENTE,5,FALSE)</f>
        <v>MANIZALES</v>
      </c>
    </row>
    <row r="941" spans="3:18" s="11" customFormat="1" ht="11.25" customHeight="1">
      <c r="C941" s="13">
        <v>2013</v>
      </c>
      <c r="D941" s="17" t="s">
        <v>704</v>
      </c>
      <c r="E941" s="17">
        <f>MONTH(FACTURACION[[#This Row],[MES]]&amp;1)</f>
        <v>11</v>
      </c>
      <c r="F941" s="223">
        <f>DATE(FACTURACION[[#This Row],[AÑO]],FACTURACION[[#This Row],[Mes numero]],1)</f>
        <v>41579</v>
      </c>
      <c r="G941" s="159">
        <v>10086</v>
      </c>
      <c r="H941" s="20">
        <v>890101691</v>
      </c>
      <c r="I941" s="2" t="str">
        <f>+VLOOKUP(FACTURACION[[#This Row],[NIT]],TABLACLIENTE,2,FALSE)</f>
        <v>GASES DEL CARIBE S.A.E.S.P. (GASCARIBE S.A E.S.P.)</v>
      </c>
      <c r="J941" s="2" t="s">
        <v>24</v>
      </c>
      <c r="K941" s="12" t="str">
        <f>+VLOOKUP(FACTURACION[[#This Row],[REFERENCIA]],CODINV,2,FALSE)</f>
        <v>AFV 2" S300 F.O Y CL INS ZSC100</v>
      </c>
      <c r="L941" s="12" t="str">
        <f>IF(VLOOKUP(FACTURACION[[#This Row],[REFERENCIA]],CODINV,3,FALSE)=0,"",VLOOKUP(FACTURACION[[#This Row],[REFERENCIA]],CODINV,3,FALSE))</f>
        <v/>
      </c>
      <c r="M941" s="12" t="str">
        <f>+VLOOKUP(FACTURACION[[#This Row],[REFERENCIA]],CODINV,4,FALSE)</f>
        <v>REGULADORES</v>
      </c>
      <c r="N941" s="12" t="str">
        <f>+VLOOKUP(FACTURACION[[#This Row],[REFERENCIA]],CODINV,5,FALSE)</f>
        <v>HONEYWELL</v>
      </c>
      <c r="O941" s="2">
        <v>3</v>
      </c>
      <c r="P941" s="23">
        <v>3341730</v>
      </c>
      <c r="Q941" s="24">
        <f>+FACTURACION[[#This Row],[CANTIDAD]]*FACTURACION[[#This Row],[VR UNITARIO]]/1000</f>
        <v>10025.19</v>
      </c>
      <c r="R941" s="3" t="str">
        <f>+VLOOKUP(FACTURACION[[#This Row],[NIT]],TABLACLIENTE,5,FALSE)</f>
        <v>BARRANQUILLA</v>
      </c>
    </row>
    <row r="942" spans="3:18" s="11" customFormat="1" ht="11.25" customHeight="1">
      <c r="C942" s="13">
        <v>2013</v>
      </c>
      <c r="D942" s="17" t="s">
        <v>704</v>
      </c>
      <c r="E942" s="17">
        <f>MONTH(FACTURACION[[#This Row],[MES]]&amp;1)</f>
        <v>11</v>
      </c>
      <c r="F942" s="223">
        <f>DATE(FACTURACION[[#This Row],[AÑO]],FACTURACION[[#This Row],[Mes numero]],1)</f>
        <v>41579</v>
      </c>
      <c r="G942" s="159">
        <v>10099</v>
      </c>
      <c r="H942" s="20">
        <v>890101691</v>
      </c>
      <c r="I942" s="2" t="str">
        <f>+VLOOKUP(FACTURACION[[#This Row],[NIT]],TABLACLIENTE,2,FALSE)</f>
        <v>GASES DEL CARIBE S.A.E.S.P. (GASCARIBE S.A E.S.P.)</v>
      </c>
      <c r="J942" s="2" t="s">
        <v>40</v>
      </c>
      <c r="K942" s="12" t="str">
        <f>+VLOOKUP(FACTURACION[[#This Row],[REFERENCIA]],CODINV,2,FALSE)</f>
        <v>AFV 2" S600 FO Y CL INS ZSC320-100</v>
      </c>
      <c r="L942" s="12" t="str">
        <f>IF(VLOOKUP(FACTURACION[[#This Row],[REFERENCIA]],CODINV,3,FALSE)=0,"",VLOOKUP(FACTURACION[[#This Row],[REFERENCIA]],CODINV,3,FALSE))</f>
        <v/>
      </c>
      <c r="M942" s="12" t="str">
        <f>+VLOOKUP(FACTURACION[[#This Row],[REFERENCIA]],CODINV,4,FALSE)</f>
        <v>REGULADORES</v>
      </c>
      <c r="N942" s="12" t="str">
        <f>+VLOOKUP(FACTURACION[[#This Row],[REFERENCIA]],CODINV,5,FALSE)</f>
        <v>HONEYWELL</v>
      </c>
      <c r="O942" s="2">
        <v>4</v>
      </c>
      <c r="P942" s="23">
        <v>4393726</v>
      </c>
      <c r="Q942" s="24">
        <f>+FACTURACION[[#This Row],[CANTIDAD]]*FACTURACION[[#This Row],[VR UNITARIO]]/1000</f>
        <v>17574.903999999999</v>
      </c>
      <c r="R942" s="3" t="str">
        <f>+VLOOKUP(FACTURACION[[#This Row],[NIT]],TABLACLIENTE,5,FALSE)</f>
        <v>BARRANQUILLA</v>
      </c>
    </row>
    <row r="943" spans="3:18" s="11" customFormat="1" ht="11.25" customHeight="1">
      <c r="C943" s="13">
        <v>2013</v>
      </c>
      <c r="D943" s="17" t="s">
        <v>704</v>
      </c>
      <c r="E943" s="17">
        <f>MONTH(FACTURACION[[#This Row],[MES]]&amp;1)</f>
        <v>11</v>
      </c>
      <c r="F943" s="223">
        <f>DATE(FACTURACION[[#This Row],[AÑO]],FACTURACION[[#This Row],[Mes numero]],1)</f>
        <v>41579</v>
      </c>
      <c r="G943" s="159">
        <v>10089</v>
      </c>
      <c r="H943" s="25">
        <v>890400869</v>
      </c>
      <c r="I943" s="3" t="str">
        <f>+VLOOKUP(FACTURACION[[#This Row],[NIT]],TABLACLIENTE,2,FALSE)</f>
        <v>SURTIDORA DE GAS DEL CARIBE S.A. E.S.P. (SURTIGAS S.A. E.S.P.)</v>
      </c>
      <c r="J943" s="2" t="s">
        <v>712</v>
      </c>
      <c r="K943" s="12" t="str">
        <f>+VLOOKUP(FACTURACION[[#This Row],[REFERENCIA]],CODINV,2,FALSE)</f>
        <v>AFV 4" S300 FO Y CL INS. ZSC100</v>
      </c>
      <c r="L943" s="12" t="str">
        <f>IF(VLOOKUP(FACTURACION[[#This Row],[REFERENCIA]],CODINV,3,FALSE)=0,"",VLOOKUP(FACTURACION[[#This Row],[REFERENCIA]],CODINV,3,FALSE))</f>
        <v/>
      </c>
      <c r="M943" s="12" t="str">
        <f>+VLOOKUP(FACTURACION[[#This Row],[REFERENCIA]],CODINV,4,FALSE)</f>
        <v>REGULADORES</v>
      </c>
      <c r="N943" s="12" t="str">
        <f>+VLOOKUP(FACTURACION[[#This Row],[REFERENCIA]],CODINV,5,FALSE)</f>
        <v>HONEYWELL</v>
      </c>
      <c r="O943" s="2">
        <v>2</v>
      </c>
      <c r="P943" s="23">
        <v>6990763</v>
      </c>
      <c r="Q943" s="24">
        <f>+FACTURACION[[#This Row],[CANTIDAD]]*FACTURACION[[#This Row],[VR UNITARIO]]/1000</f>
        <v>13981.526</v>
      </c>
      <c r="R943" s="3" t="str">
        <f>+VLOOKUP(FACTURACION[[#This Row],[NIT]],TABLACLIENTE,5,FALSE)</f>
        <v>CARTAGENA</v>
      </c>
    </row>
    <row r="944" spans="3:18" s="11" customFormat="1" ht="11.25" customHeight="1">
      <c r="C944" s="13">
        <v>2013</v>
      </c>
      <c r="D944" s="17" t="s">
        <v>704</v>
      </c>
      <c r="E944" s="17">
        <f>MONTH(FACTURACION[[#This Row],[MES]]&amp;1)</f>
        <v>11</v>
      </c>
      <c r="F944" s="223">
        <f>DATE(FACTURACION[[#This Row],[AÑO]],FACTURACION[[#This Row],[Mes numero]],1)</f>
        <v>41579</v>
      </c>
      <c r="G944" s="159">
        <v>10079</v>
      </c>
      <c r="H944" s="20">
        <v>890908643</v>
      </c>
      <c r="I944" s="2" t="str">
        <f>+VLOOKUP(FACTURACION[[#This Row],[NIT]],TABLACLIENTE,2,FALSE)</f>
        <v>GASES DE ANTIOQUIA S.A. E.S.P.  (GAS ANTIOQUIA S.A. E.S.P.)</v>
      </c>
      <c r="J944" s="2" t="s">
        <v>1</v>
      </c>
      <c r="K944" s="12" t="str">
        <f>+VLOOKUP(FACTURACION[[#This Row],[REFERENCIA]],CODINV,2,FALSE)</f>
        <v>RES 12-28" W.C. BLANCO</v>
      </c>
      <c r="L944" s="12" t="str">
        <f>IF(VLOOKUP(FACTURACION[[#This Row],[REFERENCIA]],CODINV,3,FALSE)=0,"",VLOOKUP(FACTURACION[[#This Row],[REFERENCIA]],CODINV,3,FALSE))</f>
        <v>70017P060</v>
      </c>
      <c r="M944" s="12" t="str">
        <f>+VLOOKUP(FACTURACION[[#This Row],[REFERENCIA]],CODINV,4,FALSE)</f>
        <v>REPUESTOS Y ACCESORIOS</v>
      </c>
      <c r="N944" s="12" t="str">
        <f>+VLOOKUP(FACTURACION[[#This Row],[REFERENCIA]],CODINV,5,FALSE)</f>
        <v>HONEYWELL</v>
      </c>
      <c r="O944" s="2">
        <v>1</v>
      </c>
      <c r="P944" s="23">
        <v>13800</v>
      </c>
      <c r="Q944" s="24">
        <f>+FACTURACION[[#This Row],[CANTIDAD]]*FACTURACION[[#This Row],[VR UNITARIO]]/1000</f>
        <v>13.8</v>
      </c>
      <c r="R944" s="3" t="str">
        <f>+VLOOKUP(FACTURACION[[#This Row],[NIT]],TABLACLIENTE,5,FALSE)</f>
        <v>MEDELLIN</v>
      </c>
    </row>
    <row r="945" spans="3:18" s="11" customFormat="1" ht="11.25" customHeight="1">
      <c r="C945" s="13">
        <v>2013</v>
      </c>
      <c r="D945" s="17" t="s">
        <v>704</v>
      </c>
      <c r="E945" s="17">
        <f>MONTH(FACTURACION[[#This Row],[MES]]&amp;1)</f>
        <v>11</v>
      </c>
      <c r="F945" s="223">
        <f>DATE(FACTURACION[[#This Row],[AÑO]],FACTURACION[[#This Row],[Mes numero]],1)</f>
        <v>41579</v>
      </c>
      <c r="G945" s="159">
        <v>10098</v>
      </c>
      <c r="H945" s="20">
        <v>900155947</v>
      </c>
      <c r="I945" s="2" t="str">
        <f>+VLOOKUP(FACTURACION[[#This Row],[NIT]],TABLACLIENTE,2,FALSE)</f>
        <v>INGENIERIA DE MONTAJE Y MANTENIMIENTO DE ESTACIONES DE SERVICIO LTDA  (IMMES LTDA)</v>
      </c>
      <c r="J945" s="2" t="s">
        <v>132</v>
      </c>
      <c r="K945" s="12" t="str">
        <f>+VLOOKUP(FACTURACION[[#This Row],[REFERENCIA]],CODINV,2,FALSE)</f>
        <v>KIT REPARACION BUNA N 80</v>
      </c>
      <c r="L945" s="12" t="str">
        <f>IF(VLOOKUP(FACTURACION[[#This Row],[REFERENCIA]],CODINV,3,FALSE)=0,"",VLOOKUP(FACTURACION[[#This Row],[REFERENCIA]],CODINV,3,FALSE))</f>
        <v>73914K010</v>
      </c>
      <c r="M945" s="12" t="str">
        <f>+VLOOKUP(FACTURACION[[#This Row],[REFERENCIA]],CODINV,4,FALSE)</f>
        <v>REPUESTOS Y ACCESORIOS</v>
      </c>
      <c r="N945" s="12" t="str">
        <f>+VLOOKUP(FACTURACION[[#This Row],[REFERENCIA]],CODINV,5,FALSE)</f>
        <v>HONEYWELL</v>
      </c>
      <c r="O945" s="2">
        <v>8</v>
      </c>
      <c r="P945" s="23">
        <v>75000</v>
      </c>
      <c r="Q945" s="24">
        <f>+FACTURACION[[#This Row],[CANTIDAD]]*FACTURACION[[#This Row],[VR UNITARIO]]/1000</f>
        <v>600</v>
      </c>
      <c r="R945" s="3" t="str">
        <f>+VLOOKUP(FACTURACION[[#This Row],[NIT]],TABLACLIENTE,5,FALSE)</f>
        <v>BOGOTÁ D.C.</v>
      </c>
    </row>
    <row r="946" spans="3:18" s="11" customFormat="1" ht="11.25" customHeight="1">
      <c r="C946" s="13">
        <v>2013</v>
      </c>
      <c r="D946" s="17" t="s">
        <v>704</v>
      </c>
      <c r="E946" s="17">
        <f>MONTH(FACTURACION[[#This Row],[MES]]&amp;1)</f>
        <v>11</v>
      </c>
      <c r="F946" s="223">
        <f>DATE(FACTURACION[[#This Row],[AÑO]],FACTURACION[[#This Row],[Mes numero]],1)</f>
        <v>41579</v>
      </c>
      <c r="G946" s="159">
        <v>10073</v>
      </c>
      <c r="H946" s="20">
        <v>800170118</v>
      </c>
      <c r="I946" s="2" t="str">
        <f>+VLOOKUP(FACTURACION[[#This Row],[NIT]],TABLACLIENTE,2,FALSE)</f>
        <v>PROMOTORA DE GASES DEL SUR S A E S P (PROGASUR S.A. E.S.P.)</v>
      </c>
      <c r="J946" s="2" t="s">
        <v>132</v>
      </c>
      <c r="K946" s="12" t="str">
        <f>+VLOOKUP(FACTURACION[[#This Row],[REFERENCIA]],CODINV,2,FALSE)</f>
        <v>KIT REPARACION BUNA N 80</v>
      </c>
      <c r="L946" s="12" t="str">
        <f>IF(VLOOKUP(FACTURACION[[#This Row],[REFERENCIA]],CODINV,3,FALSE)=0,"",VLOOKUP(FACTURACION[[#This Row],[REFERENCIA]],CODINV,3,FALSE))</f>
        <v>73914K010</v>
      </c>
      <c r="M946" s="12" t="str">
        <f>+VLOOKUP(FACTURACION[[#This Row],[REFERENCIA]],CODINV,4,FALSE)</f>
        <v>REPUESTOS Y ACCESORIOS</v>
      </c>
      <c r="N946" s="12" t="str">
        <f>+VLOOKUP(FACTURACION[[#This Row],[REFERENCIA]],CODINV,5,FALSE)</f>
        <v>HONEYWELL</v>
      </c>
      <c r="O946" s="2">
        <v>15</v>
      </c>
      <c r="P946" s="23">
        <v>79800</v>
      </c>
      <c r="Q946" s="24">
        <f>+FACTURACION[[#This Row],[CANTIDAD]]*FACTURACION[[#This Row],[VR UNITARIO]]/1000</f>
        <v>1197</v>
      </c>
      <c r="R946" s="3" t="str">
        <f>+VLOOKUP(FACTURACION[[#This Row],[NIT]],TABLACLIENTE,5,FALSE)</f>
        <v>BOGOTÁ D.C.</v>
      </c>
    </row>
    <row r="947" spans="3:18" s="11" customFormat="1" ht="11.25" customHeight="1">
      <c r="C947" s="13">
        <v>2013</v>
      </c>
      <c r="D947" s="17" t="s">
        <v>704</v>
      </c>
      <c r="E947" s="17">
        <f>MONTH(FACTURACION[[#This Row],[MES]]&amp;1)</f>
        <v>11</v>
      </c>
      <c r="F947" s="223">
        <f>DATE(FACTURACION[[#This Row],[AÑO]],FACTURACION[[#This Row],[Mes numero]],1)</f>
        <v>41579</v>
      </c>
      <c r="G947" s="159">
        <v>10108</v>
      </c>
      <c r="H947" s="20">
        <v>900134459</v>
      </c>
      <c r="I947" s="2" t="str">
        <f>+VLOOKUP(FACTURACION[[#This Row],[NIT]],TABLACLIENTE,2,FALSE)</f>
        <v>TRANSPORTADORA DE GAS INTERNACIONAL S.A. ESP (TGI S.A. E.S.P.)</v>
      </c>
      <c r="J947" s="2" t="s">
        <v>132</v>
      </c>
      <c r="K947" s="12" t="str">
        <f>+VLOOKUP(FACTURACION[[#This Row],[REFERENCIA]],CODINV,2,FALSE)</f>
        <v>KIT REPARACION BUNA N 80</v>
      </c>
      <c r="L947" s="12" t="str">
        <f>IF(VLOOKUP(FACTURACION[[#This Row],[REFERENCIA]],CODINV,3,FALSE)=0,"",VLOOKUP(FACTURACION[[#This Row],[REFERENCIA]],CODINV,3,FALSE))</f>
        <v>73914K010</v>
      </c>
      <c r="M947" s="12" t="str">
        <f>+VLOOKUP(FACTURACION[[#This Row],[REFERENCIA]],CODINV,4,FALSE)</f>
        <v>REPUESTOS Y ACCESORIOS</v>
      </c>
      <c r="N947" s="12" t="str">
        <f>+VLOOKUP(FACTURACION[[#This Row],[REFERENCIA]],CODINV,5,FALSE)</f>
        <v>HONEYWELL</v>
      </c>
      <c r="O947" s="2">
        <v>30</v>
      </c>
      <c r="P947" s="23">
        <v>75000</v>
      </c>
      <c r="Q947" s="24">
        <f>+FACTURACION[[#This Row],[CANTIDAD]]*FACTURACION[[#This Row],[VR UNITARIO]]/1000</f>
        <v>2250</v>
      </c>
      <c r="R947" s="3" t="str">
        <f>+VLOOKUP(FACTURACION[[#This Row],[NIT]],TABLACLIENTE,5,FALSE)</f>
        <v>BOGOTÁ D.C.</v>
      </c>
    </row>
    <row r="948" spans="3:18" s="11" customFormat="1" ht="11.25" customHeight="1">
      <c r="C948" s="13">
        <v>2013</v>
      </c>
      <c r="D948" s="17" t="s">
        <v>704</v>
      </c>
      <c r="E948" s="17">
        <f>MONTH(FACTURACION[[#This Row],[MES]]&amp;1)</f>
        <v>11</v>
      </c>
      <c r="F948" s="223">
        <f>DATE(FACTURACION[[#This Row],[AÑO]],FACTURACION[[#This Row],[Mes numero]],1)</f>
        <v>41579</v>
      </c>
      <c r="G948" s="159">
        <v>10075</v>
      </c>
      <c r="H948" s="25">
        <v>891101577</v>
      </c>
      <c r="I948" s="3" t="str">
        <f>+VLOOKUP(FACTURACION[[#This Row],[NIT]],TABLACLIENTE,2,FALSE)</f>
        <v>ALCANOS DE COLOMBIA S.A. E.S.P</v>
      </c>
      <c r="J948" s="2" t="s">
        <v>61</v>
      </c>
      <c r="K948" s="12" t="str">
        <f>+VLOOKUP(FACTURACION[[#This Row],[REFERENCIA]],CODINV,2,FALSE)</f>
        <v>MANGA 2" S300 H7</v>
      </c>
      <c r="L948" s="12" t="str">
        <f>IF(VLOOKUP(FACTURACION[[#This Row],[REFERENCIA]],CODINV,3,FALSE)=0,"",VLOOKUP(FACTURACION[[#This Row],[REFERENCIA]],CODINV,3,FALSE))</f>
        <v>73404P002</v>
      </c>
      <c r="M948" s="12" t="str">
        <f>+VLOOKUP(FACTURACION[[#This Row],[REFERENCIA]],CODINV,4,FALSE)</f>
        <v>MANGAS</v>
      </c>
      <c r="N948" s="12" t="str">
        <f>+VLOOKUP(FACTURACION[[#This Row],[REFERENCIA]],CODINV,5,FALSE)</f>
        <v>HONEYWELL</v>
      </c>
      <c r="O948" s="2">
        <v>26</v>
      </c>
      <c r="P948" s="23">
        <v>295217</v>
      </c>
      <c r="Q948" s="24">
        <f>+FACTURACION[[#This Row],[CANTIDAD]]*FACTURACION[[#This Row],[VR UNITARIO]]/1000</f>
        <v>7675.6419999999998</v>
      </c>
      <c r="R948" s="3" t="str">
        <f>+VLOOKUP(FACTURACION[[#This Row],[NIT]],TABLACLIENTE,5,FALSE)</f>
        <v>NEIVA</v>
      </c>
    </row>
    <row r="949" spans="3:18" s="11" customFormat="1" ht="11.25" customHeight="1">
      <c r="C949" s="13">
        <v>2013</v>
      </c>
      <c r="D949" s="17" t="s">
        <v>704</v>
      </c>
      <c r="E949" s="17">
        <f>MONTH(FACTURACION[[#This Row],[MES]]&amp;1)</f>
        <v>11</v>
      </c>
      <c r="F949" s="223">
        <f>DATE(FACTURACION[[#This Row],[AÑO]],FACTURACION[[#This Row],[Mes numero]],1)</f>
        <v>41579</v>
      </c>
      <c r="G949" s="159">
        <v>10115</v>
      </c>
      <c r="H949" s="20">
        <v>900155947</v>
      </c>
      <c r="I949" s="2" t="str">
        <f>+VLOOKUP(FACTURACION[[#This Row],[NIT]],TABLACLIENTE,2,FALSE)</f>
        <v>INGENIERIA DE MONTAJE Y MANTENIMIENTO DE ESTACIONES DE SERVICIO LTDA  (IMMES LTDA)</v>
      </c>
      <c r="J949" s="2" t="s">
        <v>61</v>
      </c>
      <c r="K949" s="12" t="str">
        <f>+VLOOKUP(FACTURACION[[#This Row],[REFERENCIA]],CODINV,2,FALSE)</f>
        <v>MANGA 2" S300 H7</v>
      </c>
      <c r="L949" s="12" t="str">
        <f>IF(VLOOKUP(FACTURACION[[#This Row],[REFERENCIA]],CODINV,3,FALSE)=0,"",VLOOKUP(FACTURACION[[#This Row],[REFERENCIA]],CODINV,3,FALSE))</f>
        <v>73404P002</v>
      </c>
      <c r="M949" s="12" t="str">
        <f>+VLOOKUP(FACTURACION[[#This Row],[REFERENCIA]],CODINV,4,FALSE)</f>
        <v>MANGAS</v>
      </c>
      <c r="N949" s="12" t="str">
        <f>+VLOOKUP(FACTURACION[[#This Row],[REFERENCIA]],CODINV,5,FALSE)</f>
        <v>HONEYWELL</v>
      </c>
      <c r="O949" s="2">
        <v>4</v>
      </c>
      <c r="P949" s="23">
        <v>290000</v>
      </c>
      <c r="Q949" s="24">
        <f>+FACTURACION[[#This Row],[CANTIDAD]]*FACTURACION[[#This Row],[VR UNITARIO]]/1000</f>
        <v>1160</v>
      </c>
      <c r="R949" s="3" t="str">
        <f>+VLOOKUP(FACTURACION[[#This Row],[NIT]],TABLACLIENTE,5,FALSE)</f>
        <v>BOGOTÁ D.C.</v>
      </c>
    </row>
    <row r="950" spans="3:18" s="11" customFormat="1" ht="11.25" customHeight="1">
      <c r="C950" s="13">
        <v>2013</v>
      </c>
      <c r="D950" s="17" t="s">
        <v>704</v>
      </c>
      <c r="E950" s="17">
        <f>MONTH(FACTURACION[[#This Row],[MES]]&amp;1)</f>
        <v>11</v>
      </c>
      <c r="F950" s="223">
        <f>DATE(FACTURACION[[#This Row],[AÑO]],FACTURACION[[#This Row],[Mes numero]],1)</f>
        <v>41579</v>
      </c>
      <c r="G950" s="159">
        <v>10087</v>
      </c>
      <c r="H950" s="20">
        <v>890101691</v>
      </c>
      <c r="I950" s="2" t="str">
        <f>+VLOOKUP(FACTURACION[[#This Row],[NIT]],TABLACLIENTE,2,FALSE)</f>
        <v>GASES DEL CARIBE S.A.E.S.P. (GASCARIBE S.A E.S.P.)</v>
      </c>
      <c r="J950" s="2" t="s">
        <v>183</v>
      </c>
      <c r="K950" s="12" t="str">
        <f>+VLOOKUP(FACTURACION[[#This Row],[REFERENCIA]],CODINV,2,FALSE)</f>
        <v>MANGA 2" S300 H5</v>
      </c>
      <c r="L950" s="12" t="str">
        <f>IF(VLOOKUP(FACTURACION[[#This Row],[REFERENCIA]],CODINV,3,FALSE)=0,"",VLOOKUP(FACTURACION[[#This Row],[REFERENCIA]],CODINV,3,FALSE))</f>
        <v>73404P008</v>
      </c>
      <c r="M950" s="12" t="str">
        <f>+VLOOKUP(FACTURACION[[#This Row],[REFERENCIA]],CODINV,4,FALSE)</f>
        <v>MANGAS</v>
      </c>
      <c r="N950" s="12" t="str">
        <f>+VLOOKUP(FACTURACION[[#This Row],[REFERENCIA]],CODINV,5,FALSE)</f>
        <v>HONEYWELL</v>
      </c>
      <c r="O950" s="2">
        <v>2</v>
      </c>
      <c r="P950" s="23">
        <v>250456</v>
      </c>
      <c r="Q950" s="24">
        <f>+FACTURACION[[#This Row],[CANTIDAD]]*FACTURACION[[#This Row],[VR UNITARIO]]/1000</f>
        <v>500.91199999999998</v>
      </c>
      <c r="R950" s="3" t="str">
        <f>+VLOOKUP(FACTURACION[[#This Row],[NIT]],TABLACLIENTE,5,FALSE)</f>
        <v>BARRANQUILLA</v>
      </c>
    </row>
    <row r="951" spans="3:18" s="11" customFormat="1" ht="11.25" customHeight="1">
      <c r="C951" s="13">
        <v>2013</v>
      </c>
      <c r="D951" s="17" t="s">
        <v>704</v>
      </c>
      <c r="E951" s="17">
        <f>MONTH(FACTURACION[[#This Row],[MES]]&amp;1)</f>
        <v>11</v>
      </c>
      <c r="F951" s="223">
        <f>DATE(FACTURACION[[#This Row],[AÑO]],FACTURACION[[#This Row],[Mes numero]],1)</f>
        <v>41579</v>
      </c>
      <c r="G951" s="159">
        <v>10090</v>
      </c>
      <c r="H951" s="25">
        <v>890400869</v>
      </c>
      <c r="I951" s="3" t="str">
        <f>+VLOOKUP(FACTURACION[[#This Row],[NIT]],TABLACLIENTE,2,FALSE)</f>
        <v>SURTIDORA DE GAS DEL CARIBE S.A. E.S.P. (SURTIGAS S.A. E.S.P.)</v>
      </c>
      <c r="J951" s="2" t="s">
        <v>288</v>
      </c>
      <c r="K951" s="12" t="str">
        <f>+VLOOKUP(FACTURACION[[#This Row],[REFERENCIA]],CODINV,2,FALSE)</f>
        <v>MANGA 4" S300 H7</v>
      </c>
      <c r="L951" s="12" t="str">
        <f>IF(VLOOKUP(FACTURACION[[#This Row],[REFERENCIA]],CODINV,3,FALSE)=0,"",VLOOKUP(FACTURACION[[#This Row],[REFERENCIA]],CODINV,3,FALSE))</f>
        <v>73404P001</v>
      </c>
      <c r="M951" s="12" t="str">
        <f>+VLOOKUP(FACTURACION[[#This Row],[REFERENCIA]],CODINV,4,FALSE)</f>
        <v>MANGAS</v>
      </c>
      <c r="N951" s="12" t="str">
        <f>+VLOOKUP(FACTURACION[[#This Row],[REFERENCIA]],CODINV,5,FALSE)</f>
        <v>HONEYWELL</v>
      </c>
      <c r="O951" s="2">
        <v>5</v>
      </c>
      <c r="P951" s="23">
        <v>694426</v>
      </c>
      <c r="Q951" s="24">
        <f>+FACTURACION[[#This Row],[CANTIDAD]]*FACTURACION[[#This Row],[VR UNITARIO]]/1000</f>
        <v>3472.13</v>
      </c>
      <c r="R951" s="3" t="str">
        <f>+VLOOKUP(FACTURACION[[#This Row],[NIT]],TABLACLIENTE,5,FALSE)</f>
        <v>CARTAGENA</v>
      </c>
    </row>
    <row r="952" spans="3:18" s="11" customFormat="1" ht="11.25" customHeight="1">
      <c r="C952" s="13">
        <v>2013</v>
      </c>
      <c r="D952" s="17" t="s">
        <v>704</v>
      </c>
      <c r="E952" s="17">
        <f>MONTH(FACTURACION[[#This Row],[MES]]&amp;1)</f>
        <v>11</v>
      </c>
      <c r="F952" s="223">
        <f>DATE(FACTURACION[[#This Row],[AÑO]],FACTURACION[[#This Row],[Mes numero]],1)</f>
        <v>41579</v>
      </c>
      <c r="G952" s="159">
        <v>10081</v>
      </c>
      <c r="H952" s="20">
        <v>892115036</v>
      </c>
      <c r="I952" s="2" t="str">
        <f>+VLOOKUP(FACTURACION[[#This Row],[NIT]],TABLACLIENTE,2,FALSE)</f>
        <v>GASES DE LA GUAJIRA S.A. E. S. P. (GASGUAJIRA S.A. E.S.P.)</v>
      </c>
      <c r="J952" s="3" t="s">
        <v>885</v>
      </c>
      <c r="K952" s="12" t="str">
        <f>+VLOOKUP(FACTURACION[[#This Row],[REFERENCIA]],CODINV,2,FALSE)</f>
        <v>BLOCK MANIFOLD COMPOSITE</v>
      </c>
      <c r="L952" s="12" t="str">
        <f>IF(VLOOKUP(FACTURACION[[#This Row],[REFERENCIA]],CODINV,3,FALSE)=0,"",VLOOKUP(FACTURACION[[#This Row],[REFERENCIA]],CODINV,3,FALSE))</f>
        <v>73957W001</v>
      </c>
      <c r="M952" s="12" t="str">
        <f>+VLOOKUP(FACTURACION[[#This Row],[REFERENCIA]],CODINV,4,FALSE)</f>
        <v>REPUESTOS Y ACCESORIOS</v>
      </c>
      <c r="N952" s="12" t="str">
        <f>+VLOOKUP(FACTURACION[[#This Row],[REFERENCIA]],CODINV,5,FALSE)</f>
        <v>HONEYWELL</v>
      </c>
      <c r="O952" s="2">
        <v>1</v>
      </c>
      <c r="P952" s="23">
        <v>1052026</v>
      </c>
      <c r="Q952" s="24">
        <f>+FACTURACION[[#This Row],[CANTIDAD]]*FACTURACION[[#This Row],[VR UNITARIO]]/1000</f>
        <v>1052.0260000000001</v>
      </c>
      <c r="R952" s="3" t="str">
        <f>+VLOOKUP(FACTURACION[[#This Row],[NIT]],TABLACLIENTE,5,FALSE)</f>
        <v>RIOHACHA</v>
      </c>
    </row>
    <row r="953" spans="3:18" s="11" customFormat="1" ht="11.25" customHeight="1">
      <c r="C953" s="13">
        <v>2013</v>
      </c>
      <c r="D953" s="17" t="s">
        <v>704</v>
      </c>
      <c r="E953" s="17">
        <f>MONTH(FACTURACION[[#This Row],[MES]]&amp;1)</f>
        <v>11</v>
      </c>
      <c r="F953" s="223">
        <f>DATE(FACTURACION[[#This Row],[AÑO]],FACTURACION[[#This Row],[Mes numero]],1)</f>
        <v>41579</v>
      </c>
      <c r="G953" s="159">
        <v>10083</v>
      </c>
      <c r="H953" s="20">
        <v>800167643</v>
      </c>
      <c r="I953" s="2" t="str">
        <f>+VLOOKUP(FACTURACION[[#This Row],[NIT]],TABLACLIENTE,2,FALSE)</f>
        <v>GASES DE OCCIDENTE S.A. E.S.P. (GDO)</v>
      </c>
      <c r="J953" s="3" t="s">
        <v>562</v>
      </c>
      <c r="K953" s="12" t="str">
        <f>+VLOOKUP(FACTURACION[[#This Row],[REFERENCIA]],CODINV,2,FALSE)</f>
        <v>FILTER ELEMENT 25 MIC</v>
      </c>
      <c r="L953" s="12" t="str">
        <f>IF(VLOOKUP(FACTURACION[[#This Row],[REFERENCIA]],CODINV,3,FALSE)=0,"",VLOOKUP(FACTURACION[[#This Row],[REFERENCIA]],CODINV,3,FALSE))</f>
        <v>78155P018</v>
      </c>
      <c r="M953" s="12" t="str">
        <f>+VLOOKUP(FACTURACION[[#This Row],[REFERENCIA]],CODINV,4,FALSE)</f>
        <v>FILTROS</v>
      </c>
      <c r="N953" s="12" t="str">
        <f>+VLOOKUP(FACTURACION[[#This Row],[REFERENCIA]],CODINV,5,FALSE)</f>
        <v>HONEYWELL</v>
      </c>
      <c r="O953" s="2">
        <v>1</v>
      </c>
      <c r="P953" s="23">
        <v>282958</v>
      </c>
      <c r="Q953" s="24">
        <f>+FACTURACION[[#This Row],[CANTIDAD]]*FACTURACION[[#This Row],[VR UNITARIO]]/1000</f>
        <v>282.95800000000003</v>
      </c>
      <c r="R953" s="3" t="str">
        <f>+VLOOKUP(FACTURACION[[#This Row],[NIT]],TABLACLIENTE,5,FALSE)</f>
        <v>CALI</v>
      </c>
    </row>
    <row r="954" spans="3:18" s="11" customFormat="1" ht="11.25" customHeight="1">
      <c r="C954" s="13">
        <v>2013</v>
      </c>
      <c r="D954" s="17" t="s">
        <v>704</v>
      </c>
      <c r="E954" s="17">
        <f>MONTH(FACTURACION[[#This Row],[MES]]&amp;1)</f>
        <v>11</v>
      </c>
      <c r="F954" s="223">
        <f>DATE(FACTURACION[[#This Row],[AÑO]],FACTURACION[[#This Row],[Mes numero]],1)</f>
        <v>41579</v>
      </c>
      <c r="G954" s="159">
        <v>10082</v>
      </c>
      <c r="H954" s="20">
        <v>800167643</v>
      </c>
      <c r="I954" s="2" t="str">
        <f>+VLOOKUP(FACTURACION[[#This Row],[NIT]],TABLACLIENTE,2,FALSE)</f>
        <v>GASES DE OCCIDENTE S.A. E.S.P. (GDO)</v>
      </c>
      <c r="J954" s="3" t="s">
        <v>3981</v>
      </c>
      <c r="K954" s="12" t="str">
        <f>+VLOOKUP(FACTURACION[[#This Row],[REFERENCIA]],CODINV,2,FALSE)</f>
        <v>FILTER ELEMENT 25 MIC 4-6"</v>
      </c>
      <c r="L954" s="12" t="str">
        <f>IF(VLOOKUP(FACTURACION[[#This Row],[REFERENCIA]],CODINV,3,FALSE)=0,"",VLOOKUP(FACTURACION[[#This Row],[REFERENCIA]],CODINV,3,FALSE))</f>
        <v>78155P022</v>
      </c>
      <c r="M954" s="12" t="str">
        <f>+VLOOKUP(FACTURACION[[#This Row],[REFERENCIA]],CODINV,4,FALSE)</f>
        <v>FILTROS</v>
      </c>
      <c r="N954" s="12" t="str">
        <f>+VLOOKUP(FACTURACION[[#This Row],[REFERENCIA]],CODINV,5,FALSE)</f>
        <v>HONEYWELL</v>
      </c>
      <c r="O954" s="2">
        <v>2</v>
      </c>
      <c r="P954" s="23">
        <v>261667</v>
      </c>
      <c r="Q954" s="24">
        <f>+FACTURACION[[#This Row],[CANTIDAD]]*FACTURACION[[#This Row],[VR UNITARIO]]/1000</f>
        <v>523.33399999999995</v>
      </c>
      <c r="R954" s="3" t="str">
        <f>+VLOOKUP(FACTURACION[[#This Row],[NIT]],TABLACLIENTE,5,FALSE)</f>
        <v>CALI</v>
      </c>
    </row>
    <row r="955" spans="3:18" s="11" customFormat="1" ht="11.25" customHeight="1">
      <c r="C955" s="13">
        <v>2013</v>
      </c>
      <c r="D955" s="17" t="s">
        <v>704</v>
      </c>
      <c r="E955" s="17">
        <f>MONTH(FACTURACION[[#This Row],[MES]]&amp;1)</f>
        <v>11</v>
      </c>
      <c r="F955" s="223">
        <f>DATE(FACTURACION[[#This Row],[AÑO]],FACTURACION[[#This Row],[Mes numero]],1)</f>
        <v>41579</v>
      </c>
      <c r="G955" s="159">
        <v>10083</v>
      </c>
      <c r="H955" s="20">
        <v>800167643</v>
      </c>
      <c r="I955" s="2" t="str">
        <f>+VLOOKUP(FACTURACION[[#This Row],[NIT]],TABLACLIENTE,2,FALSE)</f>
        <v>GASES DE OCCIDENTE S.A. E.S.P. (GDO)</v>
      </c>
      <c r="J955" s="3" t="s">
        <v>3981</v>
      </c>
      <c r="K955" s="12" t="str">
        <f>+VLOOKUP(FACTURACION[[#This Row],[REFERENCIA]],CODINV,2,FALSE)</f>
        <v>FILTER ELEMENT 25 MIC 4-6"</v>
      </c>
      <c r="L955" s="12" t="str">
        <f>IF(VLOOKUP(FACTURACION[[#This Row],[REFERENCIA]],CODINV,3,FALSE)=0,"",VLOOKUP(FACTURACION[[#This Row],[REFERENCIA]],CODINV,3,FALSE))</f>
        <v>78155P022</v>
      </c>
      <c r="M955" s="12" t="str">
        <f>+VLOOKUP(FACTURACION[[#This Row],[REFERENCIA]],CODINV,4,FALSE)</f>
        <v>FILTROS</v>
      </c>
      <c r="N955" s="12" t="str">
        <f>+VLOOKUP(FACTURACION[[#This Row],[REFERENCIA]],CODINV,5,FALSE)</f>
        <v>HONEYWELL</v>
      </c>
      <c r="O955" s="2">
        <v>1</v>
      </c>
      <c r="P955" s="23">
        <v>196505</v>
      </c>
      <c r="Q955" s="24">
        <f>+FACTURACION[[#This Row],[CANTIDAD]]*FACTURACION[[#This Row],[VR UNITARIO]]/1000</f>
        <v>196.505</v>
      </c>
      <c r="R955" s="3" t="str">
        <f>+VLOOKUP(FACTURACION[[#This Row],[NIT]],TABLACLIENTE,5,FALSE)</f>
        <v>CALI</v>
      </c>
    </row>
    <row r="956" spans="3:18" s="11" customFormat="1" ht="11.25" customHeight="1">
      <c r="C956" s="13">
        <v>2013</v>
      </c>
      <c r="D956" s="17" t="s">
        <v>704</v>
      </c>
      <c r="E956" s="17">
        <f>MONTH(FACTURACION[[#This Row],[MES]]&amp;1)</f>
        <v>11</v>
      </c>
      <c r="F956" s="223">
        <f>DATE(FACTURACION[[#This Row],[AÑO]],FACTURACION[[#This Row],[Mes numero]],1)</f>
        <v>41579</v>
      </c>
      <c r="G956" s="159">
        <v>10090</v>
      </c>
      <c r="H956" s="25">
        <v>890400869</v>
      </c>
      <c r="I956" s="3" t="str">
        <f>+VLOOKUP(FACTURACION[[#This Row],[NIT]],TABLACLIENTE,2,FALSE)</f>
        <v>SURTIDORA DE GAS DEL CARIBE S.A. E.S.P. (SURTIGAS S.A. E.S.P.)</v>
      </c>
      <c r="J956" s="2" t="s">
        <v>174</v>
      </c>
      <c r="K956" s="12" t="str">
        <f>+VLOOKUP(FACTURACION[[#This Row],[REFERENCIA]],CODINV,2,FALSE)</f>
        <v>MANGA 2" S600 V7</v>
      </c>
      <c r="L956" s="12" t="str">
        <f>IF(VLOOKUP(FACTURACION[[#This Row],[REFERENCIA]],CODINV,3,FALSE)=0,"",VLOOKUP(FACTURACION[[#This Row],[REFERENCIA]],CODINV,3,FALSE))</f>
        <v>73677P011</v>
      </c>
      <c r="M956" s="12" t="str">
        <f>+VLOOKUP(FACTURACION[[#This Row],[REFERENCIA]],CODINV,4,FALSE)</f>
        <v>MANGAS</v>
      </c>
      <c r="N956" s="12" t="str">
        <f>+VLOOKUP(FACTURACION[[#This Row],[REFERENCIA]],CODINV,5,FALSE)</f>
        <v>HONEYWELL</v>
      </c>
      <c r="O956" s="2">
        <v>5</v>
      </c>
      <c r="P956" s="23">
        <v>932131</v>
      </c>
      <c r="Q956" s="24">
        <f>+FACTURACION[[#This Row],[CANTIDAD]]*FACTURACION[[#This Row],[VR UNITARIO]]/1000</f>
        <v>4660.6549999999997</v>
      </c>
      <c r="R956" s="3" t="str">
        <f>+VLOOKUP(FACTURACION[[#This Row],[NIT]],TABLACLIENTE,5,FALSE)</f>
        <v>CARTAGENA</v>
      </c>
    </row>
    <row r="957" spans="3:18" s="11" customFormat="1" ht="11.25" customHeight="1">
      <c r="C957" s="13">
        <v>2013</v>
      </c>
      <c r="D957" s="17" t="s">
        <v>704</v>
      </c>
      <c r="E957" s="17">
        <f>MONTH(FACTURACION[[#This Row],[MES]]&amp;1)</f>
        <v>11</v>
      </c>
      <c r="F957" s="223">
        <f>DATE(FACTURACION[[#This Row],[AÑO]],FACTURACION[[#This Row],[Mes numero]],1)</f>
        <v>41579</v>
      </c>
      <c r="G957" s="159">
        <v>10079</v>
      </c>
      <c r="H957" s="20">
        <v>890908643</v>
      </c>
      <c r="I957" s="2" t="str">
        <f>+VLOOKUP(FACTURACION[[#This Row],[NIT]],TABLACLIENTE,2,FALSE)</f>
        <v>GASES DE ANTIOQUIA S.A. E.S.P.  (GAS ANTIOQUIA S.A. E.S.P.)</v>
      </c>
      <c r="J957" s="2" t="s">
        <v>115</v>
      </c>
      <c r="K957" s="12" t="str">
        <f>+VLOOKUP(FACTURACION[[#This Row],[REFERENCIA]],CODINV,2,FALSE)</f>
        <v>VALVULA DE SERVICIO 3/4" X 3/8"</v>
      </c>
      <c r="L957" s="12" t="str">
        <f>IF(VLOOKUP(FACTURACION[[#This Row],[REFERENCIA]],CODINV,3,FALSE)=0,"",VLOOKUP(FACTURACION[[#This Row],[REFERENCIA]],CODINV,3,FALSE))</f>
        <v>9101P5</v>
      </c>
      <c r="M957" s="12" t="str">
        <f>+VLOOKUP(FACTURACION[[#This Row],[REFERENCIA]],CODINV,4,FALSE)</f>
        <v>VÁLVULAS Y MULTIVÁLVULAS</v>
      </c>
      <c r="N957" s="12" t="str">
        <f>+VLOOKUP(FACTURACION[[#This Row],[REFERENCIA]],CODINV,5,FALSE)</f>
        <v>REGO</v>
      </c>
      <c r="O957" s="2">
        <v>20</v>
      </c>
      <c r="P957" s="23">
        <v>24300</v>
      </c>
      <c r="Q957" s="24">
        <f>+FACTURACION[[#This Row],[CANTIDAD]]*FACTURACION[[#This Row],[VR UNITARIO]]/1000</f>
        <v>486</v>
      </c>
      <c r="R957" s="3" t="str">
        <f>+VLOOKUP(FACTURACION[[#This Row],[NIT]],TABLACLIENTE,5,FALSE)</f>
        <v>MEDELLIN</v>
      </c>
    </row>
    <row r="958" spans="3:18" s="11" customFormat="1" ht="11.25" customHeight="1">
      <c r="C958" s="13">
        <v>2013</v>
      </c>
      <c r="D958" s="17" t="s">
        <v>704</v>
      </c>
      <c r="E958" s="17">
        <f>MONTH(FACTURACION[[#This Row],[MES]]&amp;1)</f>
        <v>11</v>
      </c>
      <c r="F958" s="223">
        <f>DATE(FACTURACION[[#This Row],[AÑO]],FACTURACION[[#This Row],[Mes numero]],1)</f>
        <v>41579</v>
      </c>
      <c r="G958" s="159">
        <v>10058</v>
      </c>
      <c r="H958" s="20">
        <v>830137252</v>
      </c>
      <c r="I958" s="2" t="str">
        <f>+VLOOKUP(FACTURACION[[#This Row],[NIT]],TABLACLIENTE,2,FALSE)</f>
        <v>SAGENCO SAS</v>
      </c>
      <c r="J958" s="2" t="s">
        <v>98</v>
      </c>
      <c r="K958" s="12" t="str">
        <f>+VLOOKUP(FACTURACION[[#This Row],[REFERENCIA]],CODINV,2,FALSE)</f>
        <v>MULTIVALVULA 1".</v>
      </c>
      <c r="L958" s="12" t="str">
        <f>IF(VLOOKUP(FACTURACION[[#This Row],[REFERENCIA]],CODINV,3,FALSE)=0,"",VLOOKUP(FACTURACION[[#This Row],[REFERENCIA]],CODINV,3,FALSE))</f>
        <v>6542R12.0</v>
      </c>
      <c r="M958" s="12" t="str">
        <f>+VLOOKUP(FACTURACION[[#This Row],[REFERENCIA]],CODINV,4,FALSE)</f>
        <v>VÁLVULAS Y MULTIVÁLVULAS</v>
      </c>
      <c r="N958" s="12" t="str">
        <f>+VLOOKUP(FACTURACION[[#This Row],[REFERENCIA]],CODINV,5,FALSE)</f>
        <v>REGO</v>
      </c>
      <c r="O958" s="2">
        <v>4</v>
      </c>
      <c r="P958" s="23">
        <v>160000</v>
      </c>
      <c r="Q958" s="24">
        <f>+FACTURACION[[#This Row],[CANTIDAD]]*FACTURACION[[#This Row],[VR UNITARIO]]/1000</f>
        <v>640</v>
      </c>
      <c r="R958" s="3" t="str">
        <f>+VLOOKUP(FACTURACION[[#This Row],[NIT]],TABLACLIENTE,5,FALSE)</f>
        <v>BOGOTÁ D.C.</v>
      </c>
    </row>
    <row r="959" spans="3:18" s="11" customFormat="1" ht="11.25" customHeight="1">
      <c r="C959" s="13">
        <v>2013</v>
      </c>
      <c r="D959" s="17" t="s">
        <v>704</v>
      </c>
      <c r="E959" s="17">
        <f>MONTH(FACTURACION[[#This Row],[MES]]&amp;1)</f>
        <v>11</v>
      </c>
      <c r="F959" s="223">
        <f>DATE(FACTURACION[[#This Row],[AÑO]],FACTURACION[[#This Row],[Mes numero]],1)</f>
        <v>41579</v>
      </c>
      <c r="G959" s="159">
        <v>10100</v>
      </c>
      <c r="H959" s="20">
        <v>830137252</v>
      </c>
      <c r="I959" s="2" t="str">
        <f>+VLOOKUP(FACTURACION[[#This Row],[NIT]],TABLACLIENTE,2,FALSE)</f>
        <v>SAGENCO SAS</v>
      </c>
      <c r="J959" s="2" t="s">
        <v>98</v>
      </c>
      <c r="K959" s="12" t="str">
        <f>+VLOOKUP(FACTURACION[[#This Row],[REFERENCIA]],CODINV,2,FALSE)</f>
        <v>MULTIVALVULA 1".</v>
      </c>
      <c r="L959" s="12" t="str">
        <f>IF(VLOOKUP(FACTURACION[[#This Row],[REFERENCIA]],CODINV,3,FALSE)=0,"",VLOOKUP(FACTURACION[[#This Row],[REFERENCIA]],CODINV,3,FALSE))</f>
        <v>6542R12.0</v>
      </c>
      <c r="M959" s="12" t="str">
        <f>+VLOOKUP(FACTURACION[[#This Row],[REFERENCIA]],CODINV,4,FALSE)</f>
        <v>VÁLVULAS Y MULTIVÁLVULAS</v>
      </c>
      <c r="N959" s="12" t="str">
        <f>+VLOOKUP(FACTURACION[[#This Row],[REFERENCIA]],CODINV,5,FALSE)</f>
        <v>REGO</v>
      </c>
      <c r="O959" s="2">
        <v>1</v>
      </c>
      <c r="P959" s="23">
        <v>160000</v>
      </c>
      <c r="Q959" s="24">
        <f>+FACTURACION[[#This Row],[CANTIDAD]]*FACTURACION[[#This Row],[VR UNITARIO]]/1000</f>
        <v>160</v>
      </c>
      <c r="R959" s="3" t="str">
        <f>+VLOOKUP(FACTURACION[[#This Row],[NIT]],TABLACLIENTE,5,FALSE)</f>
        <v>BOGOTÁ D.C.</v>
      </c>
    </row>
    <row r="960" spans="3:18" s="11" customFormat="1" ht="11.25" customHeight="1">
      <c r="C960" s="13">
        <v>2013</v>
      </c>
      <c r="D960" s="17" t="s">
        <v>704</v>
      </c>
      <c r="E960" s="17">
        <f>MONTH(FACTURACION[[#This Row],[MES]]&amp;1)</f>
        <v>11</v>
      </c>
      <c r="F960" s="223">
        <f>DATE(FACTURACION[[#This Row],[AÑO]],FACTURACION[[#This Row],[Mes numero]],1)</f>
        <v>41579</v>
      </c>
      <c r="G960" s="159">
        <v>10118</v>
      </c>
      <c r="H960" s="20">
        <v>830137252</v>
      </c>
      <c r="I960" s="2" t="str">
        <f>+VLOOKUP(FACTURACION[[#This Row],[NIT]],TABLACLIENTE,2,FALSE)</f>
        <v>SAGENCO SAS</v>
      </c>
      <c r="J960" s="2" t="s">
        <v>98</v>
      </c>
      <c r="K960" s="12" t="str">
        <f>+VLOOKUP(FACTURACION[[#This Row],[REFERENCIA]],CODINV,2,FALSE)</f>
        <v>MULTIVALVULA 1".</v>
      </c>
      <c r="L960" s="12" t="str">
        <f>IF(VLOOKUP(FACTURACION[[#This Row],[REFERENCIA]],CODINV,3,FALSE)=0,"",VLOOKUP(FACTURACION[[#This Row],[REFERENCIA]],CODINV,3,FALSE))</f>
        <v>6542R12.0</v>
      </c>
      <c r="M960" s="12" t="str">
        <f>+VLOOKUP(FACTURACION[[#This Row],[REFERENCIA]],CODINV,4,FALSE)</f>
        <v>VÁLVULAS Y MULTIVÁLVULAS</v>
      </c>
      <c r="N960" s="12" t="str">
        <f>+VLOOKUP(FACTURACION[[#This Row],[REFERENCIA]],CODINV,5,FALSE)</f>
        <v>REGO</v>
      </c>
      <c r="O960" s="2">
        <v>1</v>
      </c>
      <c r="P960" s="23">
        <v>160000</v>
      </c>
      <c r="Q960" s="24">
        <f>+FACTURACION[[#This Row],[CANTIDAD]]*FACTURACION[[#This Row],[VR UNITARIO]]/1000</f>
        <v>160</v>
      </c>
      <c r="R960" s="3" t="str">
        <f>+VLOOKUP(FACTURACION[[#This Row],[NIT]],TABLACLIENTE,5,FALSE)</f>
        <v>BOGOTÁ D.C.</v>
      </c>
    </row>
    <row r="961" spans="3:18" s="11" customFormat="1" ht="11.25" customHeight="1">
      <c r="C961" s="13">
        <v>2013</v>
      </c>
      <c r="D961" s="17" t="s">
        <v>704</v>
      </c>
      <c r="E961" s="17">
        <f>MONTH(FACTURACION[[#This Row],[MES]]&amp;1)</f>
        <v>11</v>
      </c>
      <c r="F961" s="223">
        <f>DATE(FACTURACION[[#This Row],[AÑO]],FACTURACION[[#This Row],[Mes numero]],1)</f>
        <v>41579</v>
      </c>
      <c r="G961" s="159">
        <v>10102</v>
      </c>
      <c r="H961" s="25">
        <v>890200919</v>
      </c>
      <c r="I961" s="3" t="str">
        <f>+VLOOKUP(FACTURACION[[#This Row],[NIT]],TABLACLIENTE,2,FALSE)</f>
        <v>GAS DE SANTANDER S.A. E.S.P.</v>
      </c>
      <c r="J961" s="2" t="s">
        <v>106</v>
      </c>
      <c r="K961" s="12" t="str">
        <f>+VLOOKUP(FACTURACION[[#This Row],[REFERENCIA]],CODINV,2,FALSE)</f>
        <v>MULTIVALVE / MULTIVALVULA 3/4"</v>
      </c>
      <c r="L961" s="12" t="str">
        <f>IF(VLOOKUP(FACTURACION[[#This Row],[REFERENCIA]],CODINV,3,FALSE)=0,"",VLOOKUP(FACTURACION[[#This Row],[REFERENCIA]],CODINV,3,FALSE))</f>
        <v>7556R12.0</v>
      </c>
      <c r="M961" s="12" t="str">
        <f>+VLOOKUP(FACTURACION[[#This Row],[REFERENCIA]],CODINV,4,FALSE)</f>
        <v>VÁLVULAS Y MULTIVÁLVULAS</v>
      </c>
      <c r="N961" s="12" t="str">
        <f>+VLOOKUP(FACTURACION[[#This Row],[REFERENCIA]],CODINV,5,FALSE)</f>
        <v>REGO</v>
      </c>
      <c r="O961" s="2">
        <v>1</v>
      </c>
      <c r="P961" s="23">
        <v>70300</v>
      </c>
      <c r="Q961" s="24">
        <f>+FACTURACION[[#This Row],[CANTIDAD]]*FACTURACION[[#This Row],[VR UNITARIO]]/1000</f>
        <v>70.3</v>
      </c>
      <c r="R961" s="3" t="str">
        <f>+VLOOKUP(FACTURACION[[#This Row],[NIT]],TABLACLIENTE,5,FALSE)</f>
        <v>GIRON</v>
      </c>
    </row>
    <row r="962" spans="3:18" s="11" customFormat="1" ht="11.25" customHeight="1">
      <c r="C962" s="13">
        <v>2013</v>
      </c>
      <c r="D962" s="17" t="s">
        <v>704</v>
      </c>
      <c r="E962" s="17">
        <f>MONTH(FACTURACION[[#This Row],[MES]]&amp;1)</f>
        <v>11</v>
      </c>
      <c r="F962" s="223">
        <f>DATE(FACTURACION[[#This Row],[AÑO]],FACTURACION[[#This Row],[Mes numero]],1)</f>
        <v>41579</v>
      </c>
      <c r="G962" s="159">
        <v>10111</v>
      </c>
      <c r="H962" s="20">
        <v>860510723</v>
      </c>
      <c r="I962" s="2" t="str">
        <f>+VLOOKUP(FACTURACION[[#This Row],[NIT]],TABLACLIENTE,2,FALSE)</f>
        <v>SAENA DE COLOMBIA S.A.</v>
      </c>
      <c r="J962" s="2" t="s">
        <v>1283</v>
      </c>
      <c r="K962" s="12" t="str">
        <f>+VLOOKUP(FACTURACION[[#This Row],[REFERENCIA]],CODINV,2,FALSE)</f>
        <v>MULTIVALVULA 1 1/2</v>
      </c>
      <c r="L962" s="12" t="str">
        <f>IF(VLOOKUP(FACTURACION[[#This Row],[REFERENCIA]],CODINV,3,FALSE)=0,"",VLOOKUP(FACTURACION[[#This Row],[REFERENCIA]],CODINV,3,FALSE))</f>
        <v>A6892</v>
      </c>
      <c r="M962" s="12" t="str">
        <f>+VLOOKUP(FACTURACION[[#This Row],[REFERENCIA]],CODINV,4,FALSE)</f>
        <v>VÁLVULAS Y MULTIVÁLVULAS</v>
      </c>
      <c r="N962" s="12" t="str">
        <f>+VLOOKUP(FACTURACION[[#This Row],[REFERENCIA]],CODINV,5,FALSE)</f>
        <v>REGO</v>
      </c>
      <c r="O962" s="2">
        <v>1</v>
      </c>
      <c r="P962" s="23">
        <v>290000</v>
      </c>
      <c r="Q962" s="24">
        <f>+FACTURACION[[#This Row],[CANTIDAD]]*FACTURACION[[#This Row],[VR UNITARIO]]/1000</f>
        <v>290</v>
      </c>
      <c r="R962" s="3" t="str">
        <f>+VLOOKUP(FACTURACION[[#This Row],[NIT]],TABLACLIENTE,5,FALSE)</f>
        <v>BOGOTÁ D.C.</v>
      </c>
    </row>
    <row r="963" spans="3:18" s="11" customFormat="1" ht="11.25" customHeight="1">
      <c r="C963" s="13">
        <v>2013</v>
      </c>
      <c r="D963" s="17" t="s">
        <v>704</v>
      </c>
      <c r="E963" s="17">
        <f>MONTH(FACTURACION[[#This Row],[MES]]&amp;1)</f>
        <v>11</v>
      </c>
      <c r="F963" s="223">
        <f>DATE(FACTURACION[[#This Row],[AÑO]],FACTURACION[[#This Row],[Mes numero]],1)</f>
        <v>41579</v>
      </c>
      <c r="G963" s="159">
        <v>10066</v>
      </c>
      <c r="H963" s="20">
        <v>860510723</v>
      </c>
      <c r="I963" s="2" t="str">
        <f>+VLOOKUP(FACTURACION[[#This Row],[NIT]],TABLACLIENTE,2,FALSE)</f>
        <v>SAENA DE COLOMBIA S.A.</v>
      </c>
      <c r="J963" s="2" t="s">
        <v>469</v>
      </c>
      <c r="K963" s="12" t="str">
        <f>+VLOOKUP(FACTURACION[[#This Row],[REFERENCIA]],CODINV,2,FALSE)</f>
        <v>VALVULA DE ALIVIO EXTERNA 1 1/4"</v>
      </c>
      <c r="L963" s="12" t="str">
        <f>IF(VLOOKUP(FACTURACION[[#This Row],[REFERENCIA]],CODINV,3,FALSE)=0,"",VLOOKUP(FACTURACION[[#This Row],[REFERENCIA]],CODINV,3,FALSE))</f>
        <v>3132G</v>
      </c>
      <c r="M963" s="12" t="str">
        <f>+VLOOKUP(FACTURACION[[#This Row],[REFERENCIA]],CODINV,4,FALSE)</f>
        <v>VÁLVULAS Y MULTIVÁLVULAS</v>
      </c>
      <c r="N963" s="12" t="str">
        <f>+VLOOKUP(FACTURACION[[#This Row],[REFERENCIA]],CODINV,5,FALSE)</f>
        <v>REGO</v>
      </c>
      <c r="O963" s="2">
        <v>2</v>
      </c>
      <c r="P963" s="23">
        <v>176000</v>
      </c>
      <c r="Q963" s="24">
        <f>+FACTURACION[[#This Row],[CANTIDAD]]*FACTURACION[[#This Row],[VR UNITARIO]]/1000</f>
        <v>352</v>
      </c>
      <c r="R963" s="3" t="str">
        <f>+VLOOKUP(FACTURACION[[#This Row],[NIT]],TABLACLIENTE,5,FALSE)</f>
        <v>BOGOTÁ D.C.</v>
      </c>
    </row>
    <row r="964" spans="3:18" s="11" customFormat="1" ht="11.25" customHeight="1">
      <c r="C964" s="13">
        <v>2013</v>
      </c>
      <c r="D964" s="17" t="s">
        <v>704</v>
      </c>
      <c r="E964" s="17">
        <f>MONTH(FACTURACION[[#This Row],[MES]]&amp;1)</f>
        <v>11</v>
      </c>
      <c r="F964" s="223">
        <f>DATE(FACTURACION[[#This Row],[AÑO]],FACTURACION[[#This Row],[Mes numero]],1)</f>
        <v>41579</v>
      </c>
      <c r="G964" s="159">
        <v>10102</v>
      </c>
      <c r="H964" s="25">
        <v>890200919</v>
      </c>
      <c r="I964" s="3" t="str">
        <f>+VLOOKUP(FACTURACION[[#This Row],[NIT]],TABLACLIENTE,2,FALSE)</f>
        <v>GAS DE SANTANDER S.A. E.S.P.</v>
      </c>
      <c r="J964" s="2" t="s">
        <v>78</v>
      </c>
      <c r="K964" s="12" t="str">
        <f>+VLOOKUP(FACTURACION[[#This Row],[REFERENCIA]],CODINV,2,FALSE)</f>
        <v>VALVULA DE ALIVIO SEMINTERNA 1 1/4"</v>
      </c>
      <c r="L964" s="12" t="str">
        <f>IF(VLOOKUP(FACTURACION[[#This Row],[REFERENCIA]],CODINV,3,FALSE)=0,"",VLOOKUP(FACTURACION[[#This Row],[REFERENCIA]],CODINV,3,FALSE))</f>
        <v>8685G</v>
      </c>
      <c r="M964" s="12" t="str">
        <f>+VLOOKUP(FACTURACION[[#This Row],[REFERENCIA]],CODINV,4,FALSE)</f>
        <v>VÁLVULAS Y MULTIVÁLVULAS</v>
      </c>
      <c r="N964" s="12" t="str">
        <f>+VLOOKUP(FACTURACION[[#This Row],[REFERENCIA]],CODINV,5,FALSE)</f>
        <v>REGO</v>
      </c>
      <c r="O964" s="2">
        <v>1</v>
      </c>
      <c r="P964" s="23">
        <v>95200</v>
      </c>
      <c r="Q964" s="24">
        <f>+FACTURACION[[#This Row],[CANTIDAD]]*FACTURACION[[#This Row],[VR UNITARIO]]/1000</f>
        <v>95.2</v>
      </c>
      <c r="R964" s="3" t="str">
        <f>+VLOOKUP(FACTURACION[[#This Row],[NIT]],TABLACLIENTE,5,FALSE)</f>
        <v>GIRON</v>
      </c>
    </row>
    <row r="965" spans="3:18" s="11" customFormat="1" ht="11.25" customHeight="1">
      <c r="C965" s="13">
        <v>2013</v>
      </c>
      <c r="D965" s="17" t="s">
        <v>704</v>
      </c>
      <c r="E965" s="17">
        <f>MONTH(FACTURACION[[#This Row],[MES]]&amp;1)</f>
        <v>11</v>
      </c>
      <c r="F965" s="223">
        <f>DATE(FACTURACION[[#This Row],[AÑO]],FACTURACION[[#This Row],[Mes numero]],1)</f>
        <v>41579</v>
      </c>
      <c r="G965" s="159">
        <v>10110</v>
      </c>
      <c r="H965" s="20">
        <v>860510723</v>
      </c>
      <c r="I965" s="2" t="str">
        <f>+VLOOKUP(FACTURACION[[#This Row],[NIT]],TABLACLIENTE,2,FALSE)</f>
        <v>SAENA DE COLOMBIA S.A.</v>
      </c>
      <c r="J965" s="2" t="s">
        <v>78</v>
      </c>
      <c r="K965" s="12" t="str">
        <f>+VLOOKUP(FACTURACION[[#This Row],[REFERENCIA]],CODINV,2,FALSE)</f>
        <v>VALVULA DE ALIVIO SEMINTERNA 1 1/4"</v>
      </c>
      <c r="L965" s="12" t="str">
        <f>IF(VLOOKUP(FACTURACION[[#This Row],[REFERENCIA]],CODINV,3,FALSE)=0,"",VLOOKUP(FACTURACION[[#This Row],[REFERENCIA]],CODINV,3,FALSE))</f>
        <v>8685G</v>
      </c>
      <c r="M965" s="12" t="str">
        <f>+VLOOKUP(FACTURACION[[#This Row],[REFERENCIA]],CODINV,4,FALSE)</f>
        <v>VÁLVULAS Y MULTIVÁLVULAS</v>
      </c>
      <c r="N965" s="12" t="str">
        <f>+VLOOKUP(FACTURACION[[#This Row],[REFERENCIA]],CODINV,5,FALSE)</f>
        <v>REGO</v>
      </c>
      <c r="O965" s="2">
        <v>3</v>
      </c>
      <c r="P965" s="23">
        <v>90000</v>
      </c>
      <c r="Q965" s="24">
        <f>+FACTURACION[[#This Row],[CANTIDAD]]*FACTURACION[[#This Row],[VR UNITARIO]]/1000</f>
        <v>270</v>
      </c>
      <c r="R965" s="3" t="str">
        <f>+VLOOKUP(FACTURACION[[#This Row],[NIT]],TABLACLIENTE,5,FALSE)</f>
        <v>BOGOTÁ D.C.</v>
      </c>
    </row>
    <row r="966" spans="3:18" s="11" customFormat="1" ht="11.25" customHeight="1">
      <c r="C966" s="13">
        <v>2013</v>
      </c>
      <c r="D966" s="17" t="s">
        <v>704</v>
      </c>
      <c r="E966" s="17">
        <f>MONTH(FACTURACION[[#This Row],[MES]]&amp;1)</f>
        <v>11</v>
      </c>
      <c r="F966" s="223">
        <f>DATE(FACTURACION[[#This Row],[AÑO]],FACTURACION[[#This Row],[Mes numero]],1)</f>
        <v>41579</v>
      </c>
      <c r="G966" s="159">
        <v>10071</v>
      </c>
      <c r="H966" s="25">
        <v>890200919</v>
      </c>
      <c r="I966" s="3" t="str">
        <f>+VLOOKUP(FACTURACION[[#This Row],[NIT]],TABLACLIENTE,2,FALSE)</f>
        <v>GAS DE SANTANDER S.A. E.S.P.</v>
      </c>
      <c r="J966" s="2" t="s">
        <v>93</v>
      </c>
      <c r="K966" s="12" t="str">
        <f>+VLOOKUP(FACTURACION[[#This Row],[REFERENCIA]],CODINV,2,FALSE)</f>
        <v>VALVULA DE GLOBO 2"</v>
      </c>
      <c r="L966" s="12" t="str">
        <f>IF(VLOOKUP(FACTURACION[[#This Row],[REFERENCIA]],CODINV,3,FALSE)=0,"",VLOOKUP(FACTURACION[[#This Row],[REFERENCIA]],CODINV,3,FALSE))</f>
        <v>A7513AP</v>
      </c>
      <c r="M966" s="12" t="str">
        <f>+VLOOKUP(FACTURACION[[#This Row],[REFERENCIA]],CODINV,4,FALSE)</f>
        <v>VÁLVULAS Y MULTIVÁLVULAS</v>
      </c>
      <c r="N966" s="12" t="str">
        <f>+VLOOKUP(FACTURACION[[#This Row],[REFERENCIA]],CODINV,5,FALSE)</f>
        <v>REGO</v>
      </c>
      <c r="O966" s="2">
        <v>7</v>
      </c>
      <c r="P966" s="23">
        <v>340000</v>
      </c>
      <c r="Q966" s="24">
        <f>+FACTURACION[[#This Row],[CANTIDAD]]*FACTURACION[[#This Row],[VR UNITARIO]]/1000</f>
        <v>2380</v>
      </c>
      <c r="R966" s="3" t="str">
        <f>+VLOOKUP(FACTURACION[[#This Row],[NIT]],TABLACLIENTE,5,FALSE)</f>
        <v>GIRON</v>
      </c>
    </row>
    <row r="967" spans="3:18" s="11" customFormat="1" ht="11.25" customHeight="1">
      <c r="C967" s="13">
        <v>2013</v>
      </c>
      <c r="D967" s="17" t="s">
        <v>704</v>
      </c>
      <c r="E967" s="17">
        <f>MONTH(FACTURACION[[#This Row],[MES]]&amp;1)</f>
        <v>11</v>
      </c>
      <c r="F967" s="223">
        <f>DATE(FACTURACION[[#This Row],[AÑO]],FACTURACION[[#This Row],[Mes numero]],1)</f>
        <v>41579</v>
      </c>
      <c r="G967" s="159">
        <v>10104</v>
      </c>
      <c r="H967" s="20">
        <v>800074033</v>
      </c>
      <c r="I967" s="2" t="str">
        <f>+VLOOKUP(FACTURACION[[#This Row],[NIT]],TABLACLIENTE,2,FALSE)</f>
        <v>COMPAÑIAS ASOCIADAS DE GAS S.A. E.S.P (ASOGAS SA ESP)</v>
      </c>
      <c r="J967" s="2" t="s">
        <v>480</v>
      </c>
      <c r="K967" s="12" t="str">
        <f>+VLOOKUP(FACTURACION[[#This Row],[REFERENCIA]],CODINV,2,FALSE)</f>
        <v>VALVULA EXCESO DE FLUJO 2" TIPO COPA</v>
      </c>
      <c r="L967" s="12" t="str">
        <f>IF(VLOOKUP(FACTURACION[[#This Row],[REFERENCIA]],CODINV,3,FALSE)=0,"",VLOOKUP(FACTURACION[[#This Row],[REFERENCIA]],CODINV,3,FALSE))</f>
        <v>3292A</v>
      </c>
      <c r="M967" s="12" t="str">
        <f>+VLOOKUP(FACTURACION[[#This Row],[REFERENCIA]],CODINV,4,FALSE)</f>
        <v>VÁLVULAS Y MULTIVÁLVULAS</v>
      </c>
      <c r="N967" s="12" t="str">
        <f>+VLOOKUP(FACTURACION[[#This Row],[REFERENCIA]],CODINV,5,FALSE)</f>
        <v>REGO</v>
      </c>
      <c r="O967" s="2">
        <v>2</v>
      </c>
      <c r="P967" s="23">
        <v>165111</v>
      </c>
      <c r="Q967" s="24">
        <f>+FACTURACION[[#This Row],[CANTIDAD]]*FACTURACION[[#This Row],[VR UNITARIO]]/1000</f>
        <v>330.22199999999998</v>
      </c>
      <c r="R967" s="3" t="str">
        <f>+VLOOKUP(FACTURACION[[#This Row],[NIT]],TABLACLIENTE,5,FALSE)</f>
        <v>MOSQUERA</v>
      </c>
    </row>
    <row r="968" spans="3:18" s="11" customFormat="1" ht="11.25" customHeight="1">
      <c r="C968" s="13">
        <v>2013</v>
      </c>
      <c r="D968" s="17" t="s">
        <v>704</v>
      </c>
      <c r="E968" s="17">
        <f>MONTH(FACTURACION[[#This Row],[MES]]&amp;1)</f>
        <v>11</v>
      </c>
      <c r="F968" s="223">
        <f>DATE(FACTURACION[[#This Row],[AÑO]],FACTURACION[[#This Row],[Mes numero]],1)</f>
        <v>41579</v>
      </c>
      <c r="G968" s="159">
        <v>10091</v>
      </c>
      <c r="H968" s="20">
        <v>860510723</v>
      </c>
      <c r="I968" s="2" t="str">
        <f>+VLOOKUP(FACTURACION[[#This Row],[NIT]],TABLACLIENTE,2,FALSE)</f>
        <v>SAENA DE COLOMBIA S.A.</v>
      </c>
      <c r="J968" s="2" t="s">
        <v>195</v>
      </c>
      <c r="K968" s="12" t="str">
        <f>+VLOOKUP(FACTURACION[[#This Row],[REFERENCIA]],CODINV,2,FALSE)</f>
        <v>VALVULA  LLENADO DOBLE 2 1/4" X 1"</v>
      </c>
      <c r="L968" s="12" t="str">
        <f>IF(VLOOKUP(FACTURACION[[#This Row],[REFERENCIA]],CODINV,3,FALSE)=0,"",VLOOKUP(FACTURACION[[#This Row],[REFERENCIA]],CODINV,3,FALSE))</f>
        <v>6587-EC</v>
      </c>
      <c r="M968" s="12" t="str">
        <f>+VLOOKUP(FACTURACION[[#This Row],[REFERENCIA]],CODINV,4,FALSE)</f>
        <v>VÁLVULAS Y MULTIVÁLVULAS</v>
      </c>
      <c r="N968" s="12" t="str">
        <f>+VLOOKUP(FACTURACION[[#This Row],[REFERENCIA]],CODINV,5,FALSE)</f>
        <v>REGO</v>
      </c>
      <c r="O968" s="2">
        <v>1</v>
      </c>
      <c r="P968" s="23">
        <v>470000</v>
      </c>
      <c r="Q968" s="24">
        <f>+FACTURACION[[#This Row],[CANTIDAD]]*FACTURACION[[#This Row],[VR UNITARIO]]/1000</f>
        <v>470</v>
      </c>
      <c r="R968" s="3" t="str">
        <f>+VLOOKUP(FACTURACION[[#This Row],[NIT]],TABLACLIENTE,5,FALSE)</f>
        <v>BOGOTÁ D.C.</v>
      </c>
    </row>
    <row r="969" spans="3:18" s="11" customFormat="1" ht="11.25" customHeight="1">
      <c r="C969" s="13">
        <v>2013</v>
      </c>
      <c r="D969" s="17" t="s">
        <v>704</v>
      </c>
      <c r="E969" s="17">
        <f>MONTH(FACTURACION[[#This Row],[MES]]&amp;1)</f>
        <v>11</v>
      </c>
      <c r="F969" s="223">
        <f>DATE(FACTURACION[[#This Row],[AÑO]],FACTURACION[[#This Row],[Mes numero]],1)</f>
        <v>41579</v>
      </c>
      <c r="G969" s="159">
        <v>10100</v>
      </c>
      <c r="H969" s="20">
        <v>830137252</v>
      </c>
      <c r="I969" s="2" t="str">
        <f>+VLOOKUP(FACTURACION[[#This Row],[NIT]],TABLACLIENTE,2,FALSE)</f>
        <v>SAGENCO SAS</v>
      </c>
      <c r="J969" s="2" t="s">
        <v>105</v>
      </c>
      <c r="K969" s="12" t="str">
        <f>+VLOOKUP(FACTURACION[[#This Row],[REFERENCIA]],CODINV,2,FALSE)</f>
        <v>VALVULA CHECK LOOK  3/4"M X 3/4"F</v>
      </c>
      <c r="L969" s="12" t="str">
        <f>IF(VLOOKUP(FACTURACION[[#This Row],[REFERENCIA]],CODINV,3,FALSE)=0,"",VLOOKUP(FACTURACION[[#This Row],[REFERENCIA]],CODINV,3,FALSE))</f>
        <v>7572FC</v>
      </c>
      <c r="M969" s="12" t="str">
        <f>+VLOOKUP(FACTURACION[[#This Row],[REFERENCIA]],CODINV,4,FALSE)</f>
        <v>VÁLVULAS Y MULTIVÁLVULAS</v>
      </c>
      <c r="N969" s="12" t="str">
        <f>+VLOOKUP(FACTURACION[[#This Row],[REFERENCIA]],CODINV,5,FALSE)</f>
        <v>REGO</v>
      </c>
      <c r="O969" s="2">
        <v>1</v>
      </c>
      <c r="P969" s="23">
        <v>38000</v>
      </c>
      <c r="Q969" s="24">
        <f>+FACTURACION[[#This Row],[CANTIDAD]]*FACTURACION[[#This Row],[VR UNITARIO]]/1000</f>
        <v>38</v>
      </c>
      <c r="R969" s="3" t="str">
        <f>+VLOOKUP(FACTURACION[[#This Row],[NIT]],TABLACLIENTE,5,FALSE)</f>
        <v>BOGOTÁ D.C.</v>
      </c>
    </row>
    <row r="970" spans="3:18" s="11" customFormat="1" ht="11.25" customHeight="1">
      <c r="C970" s="13">
        <v>2013</v>
      </c>
      <c r="D970" s="17" t="s">
        <v>704</v>
      </c>
      <c r="E970" s="17">
        <f>MONTH(FACTURACION[[#This Row],[MES]]&amp;1)</f>
        <v>11</v>
      </c>
      <c r="F970" s="223">
        <f>DATE(FACTURACION[[#This Row],[AÑO]],FACTURACION[[#This Row],[Mes numero]],1)</f>
        <v>41579</v>
      </c>
      <c r="G970" s="159">
        <v>10102</v>
      </c>
      <c r="H970" s="25">
        <v>890200919</v>
      </c>
      <c r="I970" s="3" t="str">
        <f>+VLOOKUP(FACTURACION[[#This Row],[NIT]],TABLACLIENTE,2,FALSE)</f>
        <v>GAS DE SANTANDER S.A. E.S.P.</v>
      </c>
      <c r="J970" s="2" t="s">
        <v>163</v>
      </c>
      <c r="K970" s="12" t="str">
        <f>+VLOOKUP(FACTURACION[[#This Row],[REFERENCIA]],CODINV,2,FALSE)</f>
        <v>VALVULA DE LLENADO 1 1/4"</v>
      </c>
      <c r="L970" s="12" t="str">
        <f>IF(VLOOKUP(FACTURACION[[#This Row],[REFERENCIA]],CODINV,3,FALSE)=0,"",VLOOKUP(FACTURACION[[#This Row],[REFERENCIA]],CODINV,3,FALSE))</f>
        <v>7579</v>
      </c>
      <c r="M970" s="12" t="str">
        <f>+VLOOKUP(FACTURACION[[#This Row],[REFERENCIA]],CODINV,4,FALSE)</f>
        <v>VÁLVULAS Y MULTIVÁLVULAS</v>
      </c>
      <c r="N970" s="12" t="str">
        <f>+VLOOKUP(FACTURACION[[#This Row],[REFERENCIA]],CODINV,5,FALSE)</f>
        <v>REGO</v>
      </c>
      <c r="O970" s="2">
        <v>1</v>
      </c>
      <c r="P970" s="23">
        <v>47800</v>
      </c>
      <c r="Q970" s="24">
        <f>+FACTURACION[[#This Row],[CANTIDAD]]*FACTURACION[[#This Row],[VR UNITARIO]]/1000</f>
        <v>47.8</v>
      </c>
      <c r="R970" s="3" t="str">
        <f>+VLOOKUP(FACTURACION[[#This Row],[NIT]],TABLACLIENTE,5,FALSE)</f>
        <v>GIRON</v>
      </c>
    </row>
    <row r="971" spans="3:18" s="11" customFormat="1" ht="11.25" customHeight="1">
      <c r="C971" s="13">
        <v>2013</v>
      </c>
      <c r="D971" s="17" t="s">
        <v>704</v>
      </c>
      <c r="E971" s="17">
        <f>MONTH(FACTURACION[[#This Row],[MES]]&amp;1)</f>
        <v>11</v>
      </c>
      <c r="F971" s="223">
        <f>DATE(FACTURACION[[#This Row],[AÑO]],FACTURACION[[#This Row],[Mes numero]],1)</f>
        <v>41579</v>
      </c>
      <c r="G971" s="159">
        <v>10079</v>
      </c>
      <c r="H971" s="20">
        <v>890908643</v>
      </c>
      <c r="I971" s="2" t="str">
        <f>+VLOOKUP(FACTURACION[[#This Row],[NIT]],TABLACLIENTE,2,FALSE)</f>
        <v>GASES DE ANTIOQUIA S.A. E.S.P.  (GAS ANTIOQUIA S.A. E.S.P.)</v>
      </c>
      <c r="J971" s="2" t="s">
        <v>113</v>
      </c>
      <c r="K971" s="12" t="str">
        <f>+VLOOKUP(FACTURACION[[#This Row],[REFERENCIA]],CODINV,2,FALSE)</f>
        <v>VALVULA CHEK LOCK 3/4"</v>
      </c>
      <c r="L971" s="12" t="str">
        <f>IF(VLOOKUP(FACTURACION[[#This Row],[REFERENCIA]],CODINV,3,FALSE)=0,"",VLOOKUP(FACTURACION[[#This Row],[REFERENCIA]],CODINV,3,FALSE))</f>
        <v>7590U</v>
      </c>
      <c r="M971" s="12" t="str">
        <f>+VLOOKUP(FACTURACION[[#This Row],[REFERENCIA]],CODINV,4,FALSE)</f>
        <v>VÁLVULAS Y MULTIVÁLVULAS</v>
      </c>
      <c r="N971" s="12" t="str">
        <f>+VLOOKUP(FACTURACION[[#This Row],[REFERENCIA]],CODINV,5,FALSE)</f>
        <v>REGO</v>
      </c>
      <c r="O971" s="2">
        <v>10</v>
      </c>
      <c r="P971" s="23">
        <v>37800</v>
      </c>
      <c r="Q971" s="24">
        <f>+FACTURACION[[#This Row],[CANTIDAD]]*FACTURACION[[#This Row],[VR UNITARIO]]/1000</f>
        <v>378</v>
      </c>
      <c r="R971" s="3" t="str">
        <f>+VLOOKUP(FACTURACION[[#This Row],[NIT]],TABLACLIENTE,5,FALSE)</f>
        <v>MEDELLIN</v>
      </c>
    </row>
    <row r="972" spans="3:18" s="11" customFormat="1" ht="11.25" customHeight="1">
      <c r="C972" s="13">
        <v>2013</v>
      </c>
      <c r="D972" s="17" t="s">
        <v>704</v>
      </c>
      <c r="E972" s="17">
        <f>MONTH(FACTURACION[[#This Row],[MES]]&amp;1)</f>
        <v>11</v>
      </c>
      <c r="F972" s="223">
        <f>DATE(FACTURACION[[#This Row],[AÑO]],FACTURACION[[#This Row],[Mes numero]],1)</f>
        <v>41579</v>
      </c>
      <c r="G972" s="159">
        <v>10104</v>
      </c>
      <c r="H972" s="20">
        <v>800074033</v>
      </c>
      <c r="I972" s="2" t="str">
        <f>+VLOOKUP(FACTURACION[[#This Row],[NIT]],TABLACLIENTE,2,FALSE)</f>
        <v>COMPAÑIAS ASOCIADAS DE GAS S.A. E.S.P (ASOGAS SA ESP)</v>
      </c>
      <c r="J972" s="2" t="s">
        <v>945</v>
      </c>
      <c r="K972" s="12" t="str">
        <f>+VLOOKUP(FACTURACION[[#This Row],[REFERENCIA]],CODINV,2,FALSE)</f>
        <v>VALVULA DE EXCESO DE FLUJO PARA BRIDA 2"</v>
      </c>
      <c r="L972" s="12" t="str">
        <f>IF(VLOOKUP(FACTURACION[[#This Row],[REFERENCIA]],CODINV,3,FALSE)=0,"",VLOOKUP(FACTURACION[[#This Row],[REFERENCIA]],CODINV,3,FALSE))</f>
        <v>A3500P4</v>
      </c>
      <c r="M972" s="12" t="str">
        <f>+VLOOKUP(FACTURACION[[#This Row],[REFERENCIA]],CODINV,4,FALSE)</f>
        <v>VÁLVULAS Y MULTIVÁLVULAS</v>
      </c>
      <c r="N972" s="12" t="str">
        <f>+VLOOKUP(FACTURACION[[#This Row],[REFERENCIA]],CODINV,5,FALSE)</f>
        <v>REGO</v>
      </c>
      <c r="O972" s="2">
        <v>4</v>
      </c>
      <c r="P972" s="23">
        <v>399337</v>
      </c>
      <c r="Q972" s="24">
        <f>+FACTURACION[[#This Row],[CANTIDAD]]*FACTURACION[[#This Row],[VR UNITARIO]]/1000</f>
        <v>1597.348</v>
      </c>
      <c r="R972" s="3" t="str">
        <f>+VLOOKUP(FACTURACION[[#This Row],[NIT]],TABLACLIENTE,5,FALSE)</f>
        <v>MOSQUERA</v>
      </c>
    </row>
    <row r="973" spans="3:18" s="11" customFormat="1" ht="11.25" customHeight="1">
      <c r="C973" s="13">
        <v>2013</v>
      </c>
      <c r="D973" s="17" t="s">
        <v>704</v>
      </c>
      <c r="E973" s="17">
        <f>MONTH(FACTURACION[[#This Row],[MES]]&amp;1)</f>
        <v>11</v>
      </c>
      <c r="F973" s="223">
        <f>DATE(FACTURACION[[#This Row],[AÑO]],FACTURACION[[#This Row],[Mes numero]],1)</f>
        <v>41579</v>
      </c>
      <c r="G973" s="159">
        <v>10104</v>
      </c>
      <c r="H973" s="20">
        <v>800074033</v>
      </c>
      <c r="I973" s="2" t="str">
        <f>+VLOOKUP(FACTURACION[[#This Row],[NIT]],TABLACLIENTE,2,FALSE)</f>
        <v>COMPAÑIAS ASOCIADAS DE GAS S.A. E.S.P (ASOGAS SA ESP)</v>
      </c>
      <c r="J973" s="2" t="s">
        <v>327</v>
      </c>
      <c r="K973" s="12" t="str">
        <f>+VLOOKUP(FACTURACION[[#This Row],[REFERENCIA]],CODINV,2,FALSE)</f>
        <v>VALVULA EXCESO FLUJO XA BRIDA 3"</v>
      </c>
      <c r="L973" s="12" t="str">
        <f>IF(VLOOKUP(FACTURACION[[#This Row],[REFERENCIA]],CODINV,3,FALSE)=0,"",VLOOKUP(FACTURACION[[#This Row],[REFERENCIA]],CODINV,3,FALSE))</f>
        <v>A3500V6</v>
      </c>
      <c r="M973" s="12" t="str">
        <f>+VLOOKUP(FACTURACION[[#This Row],[REFERENCIA]],CODINV,4,FALSE)</f>
        <v>VÁLVULAS Y MULTIVÁLVULAS</v>
      </c>
      <c r="N973" s="12" t="str">
        <f>+VLOOKUP(FACTURACION[[#This Row],[REFERENCIA]],CODINV,5,FALSE)</f>
        <v>REGO</v>
      </c>
      <c r="O973" s="2">
        <v>4</v>
      </c>
      <c r="P973" s="23">
        <v>506851</v>
      </c>
      <c r="Q973" s="24">
        <f>+FACTURACION[[#This Row],[CANTIDAD]]*FACTURACION[[#This Row],[VR UNITARIO]]/1000</f>
        <v>2027.404</v>
      </c>
      <c r="R973" s="3" t="str">
        <f>+VLOOKUP(FACTURACION[[#This Row],[NIT]],TABLACLIENTE,5,FALSE)</f>
        <v>MOSQUERA</v>
      </c>
    </row>
    <row r="974" spans="3:18" s="11" customFormat="1" ht="11.25" customHeight="1">
      <c r="C974" s="13">
        <v>2013</v>
      </c>
      <c r="D974" s="17" t="s">
        <v>704</v>
      </c>
      <c r="E974" s="17">
        <f>MONTH(FACTURACION[[#This Row],[MES]]&amp;1)</f>
        <v>11</v>
      </c>
      <c r="F974" s="223">
        <f>DATE(FACTURACION[[#This Row],[AÑO]],FACTURACION[[#This Row],[Mes numero]],1)</f>
        <v>41579</v>
      </c>
      <c r="G974" s="159">
        <v>10104</v>
      </c>
      <c r="H974" s="20">
        <v>800074033</v>
      </c>
      <c r="I974" s="2" t="str">
        <f>+VLOOKUP(FACTURACION[[#This Row],[NIT]],TABLACLIENTE,2,FALSE)</f>
        <v>COMPAÑIAS ASOCIADAS DE GAS S.A. E.S.P (ASOGAS SA ESP)</v>
      </c>
      <c r="J974" s="2" t="s">
        <v>788</v>
      </c>
      <c r="K974" s="12" t="str">
        <f>+VLOOKUP(FACTURACION[[#This Row],[REFERENCIA]],CODINV,2,FALSE)</f>
        <v>VALVULA DE EXCESO DE FLUJO 2" BRIDA 150GPM</v>
      </c>
      <c r="L974" s="12" t="str">
        <f>IF(VLOOKUP(FACTURACION[[#This Row],[REFERENCIA]],CODINV,3,FALSE)=0,"",VLOOKUP(FACTURACION[[#This Row],[REFERENCIA]],CODINV,3,FALSE))</f>
        <v/>
      </c>
      <c r="M974" s="12" t="str">
        <f>+VLOOKUP(FACTURACION[[#This Row],[REFERENCIA]],CODINV,4,FALSE)</f>
        <v>VÁLVULAS Y MULTIVÁLVULAS</v>
      </c>
      <c r="N974" s="12" t="str">
        <f>+VLOOKUP(FACTURACION[[#This Row],[REFERENCIA]],CODINV,5,FALSE)</f>
        <v>REGO</v>
      </c>
      <c r="O974" s="2">
        <v>2</v>
      </c>
      <c r="P974" s="23">
        <v>516450</v>
      </c>
      <c r="Q974" s="24">
        <f>+FACTURACION[[#This Row],[CANTIDAD]]*FACTURACION[[#This Row],[VR UNITARIO]]/1000</f>
        <v>1032.9000000000001</v>
      </c>
      <c r="R974" s="3" t="str">
        <f>+VLOOKUP(FACTURACION[[#This Row],[NIT]],TABLACLIENTE,5,FALSE)</f>
        <v>MOSQUERA</v>
      </c>
    </row>
    <row r="975" spans="3:18" s="11" customFormat="1" ht="11.25" customHeight="1">
      <c r="C975" s="13">
        <v>2013</v>
      </c>
      <c r="D975" s="17" t="s">
        <v>704</v>
      </c>
      <c r="E975" s="17">
        <f>MONTH(FACTURACION[[#This Row],[MES]]&amp;1)</f>
        <v>11</v>
      </c>
      <c r="F975" s="223">
        <f>DATE(FACTURACION[[#This Row],[AÑO]],FACTURACION[[#This Row],[Mes numero]],1)</f>
        <v>41579</v>
      </c>
      <c r="G975" s="159">
        <v>10104</v>
      </c>
      <c r="H975" s="20">
        <v>800074033</v>
      </c>
      <c r="I975" s="2" t="str">
        <f>+VLOOKUP(FACTURACION[[#This Row],[NIT]],TABLACLIENTE,2,FALSE)</f>
        <v>COMPAÑIAS ASOCIADAS DE GAS S.A. E.S.P (ASOGAS SA ESP)</v>
      </c>
      <c r="J975" s="2" t="s">
        <v>329</v>
      </c>
      <c r="K975" s="12" t="str">
        <f>+VLOOKUP(FACTURACION[[#This Row],[REFERENCIA]],CODINV,2,FALSE)</f>
        <v>VALVULA EXCESO DE FLUJO 3</v>
      </c>
      <c r="L975" s="12" t="str">
        <f>IF(VLOOKUP(FACTURACION[[#This Row],[REFERENCIA]],CODINV,3,FALSE)=0,"",VLOOKUP(FACTURACION[[#This Row],[REFERENCIA]],CODINV,3,FALSE))</f>
        <v>A7539VF6F</v>
      </c>
      <c r="M975" s="12" t="str">
        <f>+VLOOKUP(FACTURACION[[#This Row],[REFERENCIA]],CODINV,4,FALSE)</f>
        <v>VÁLVULAS Y MULTIVÁLVULAS</v>
      </c>
      <c r="N975" s="12" t="str">
        <f>+VLOOKUP(FACTURACION[[#This Row],[REFERENCIA]],CODINV,5,FALSE)</f>
        <v>REGO</v>
      </c>
      <c r="O975" s="2">
        <v>2</v>
      </c>
      <c r="P975" s="23">
        <v>796754</v>
      </c>
      <c r="Q975" s="24">
        <f>+FACTURACION[[#This Row],[CANTIDAD]]*FACTURACION[[#This Row],[VR UNITARIO]]/1000</f>
        <v>1593.508</v>
      </c>
      <c r="R975" s="3" t="str">
        <f>+VLOOKUP(FACTURACION[[#This Row],[NIT]],TABLACLIENTE,5,FALSE)</f>
        <v>MOSQUERA</v>
      </c>
    </row>
    <row r="976" spans="3:18" s="11" customFormat="1" ht="11.25" customHeight="1">
      <c r="C976" s="13">
        <v>2013</v>
      </c>
      <c r="D976" s="17" t="s">
        <v>704</v>
      </c>
      <c r="E976" s="17">
        <f>MONTH(FACTURACION[[#This Row],[MES]]&amp;1)</f>
        <v>11</v>
      </c>
      <c r="F976" s="223">
        <f>DATE(FACTURACION[[#This Row],[AÑO]],FACTURACION[[#This Row],[Mes numero]],1)</f>
        <v>41579</v>
      </c>
      <c r="G976" s="159">
        <v>10111</v>
      </c>
      <c r="H976" s="20">
        <v>860510723</v>
      </c>
      <c r="I976" s="2" t="str">
        <f>+VLOOKUP(FACTURACION[[#This Row],[NIT]],TABLACLIENTE,2,FALSE)</f>
        <v>SAENA DE COLOMBIA S.A.</v>
      </c>
      <c r="J976" s="2" t="s">
        <v>352</v>
      </c>
      <c r="K976" s="12" t="str">
        <f>+VLOOKUP(FACTURACION[[#This Row],[REFERENCIA]],CODINV,2,FALSE)</f>
        <v>ADAPTADOR POL MACHO GIRATRIO 1/4" NPT</v>
      </c>
      <c r="L976" s="12" t="str">
        <f>IF(VLOOKUP(FACTURACION[[#This Row],[REFERENCIA]],CODINV,3,FALSE)=0,"",VLOOKUP(FACTURACION[[#This Row],[REFERENCIA]],CODINV,3,FALSE))</f>
        <v>970AX</v>
      </c>
      <c r="M976" s="12" t="str">
        <f>+VLOOKUP(FACTURACION[[#This Row],[REFERENCIA]],CODINV,4,FALSE)</f>
        <v>REPUESTOS Y ACCESORIOS</v>
      </c>
      <c r="N976" s="12" t="str">
        <f>+VLOOKUP(FACTURACION[[#This Row],[REFERENCIA]],CODINV,5,FALSE)</f>
        <v>REGO</v>
      </c>
      <c r="O976" s="2">
        <v>3</v>
      </c>
      <c r="P976" s="23">
        <v>15000</v>
      </c>
      <c r="Q976" s="24">
        <f>+FACTURACION[[#This Row],[CANTIDAD]]*FACTURACION[[#This Row],[VR UNITARIO]]/1000</f>
        <v>45</v>
      </c>
      <c r="R976" s="3" t="str">
        <f>+VLOOKUP(FACTURACION[[#This Row],[NIT]],TABLACLIENTE,5,FALSE)</f>
        <v>BOGOTÁ D.C.</v>
      </c>
    </row>
    <row r="977" spans="3:18" s="11" customFormat="1" ht="11.25" customHeight="1">
      <c r="C977" s="13">
        <v>2013</v>
      </c>
      <c r="D977" s="17" t="s">
        <v>704</v>
      </c>
      <c r="E977" s="17">
        <f>MONTH(FACTURACION[[#This Row],[MES]]&amp;1)</f>
        <v>11</v>
      </c>
      <c r="F977" s="223">
        <f>DATE(FACTURACION[[#This Row],[AÑO]],FACTURACION[[#This Row],[Mes numero]],1)</f>
        <v>41579</v>
      </c>
      <c r="G977" s="159">
        <v>10072</v>
      </c>
      <c r="H977" s="25">
        <v>890200919</v>
      </c>
      <c r="I977" s="3" t="str">
        <f>+VLOOKUP(FACTURACION[[#This Row],[NIT]],TABLACLIENTE,2,FALSE)</f>
        <v>GAS DE SANTANDER S.A. E.S.P.</v>
      </c>
      <c r="J977" s="2" t="s">
        <v>53</v>
      </c>
      <c r="K977" s="12" t="str">
        <f>+VLOOKUP(FACTURACION[[#This Row],[REFERENCIA]],CODINV,2,FALSE)</f>
        <v>DIAL PARA ROTOGAGE DIAL FOR TOTAGAGE</v>
      </c>
      <c r="L977" s="12" t="str">
        <f>IF(VLOOKUP(FACTURACION[[#This Row],[REFERENCIA]],CODINV,3,FALSE)=0,"",VLOOKUP(FACTURACION[[#This Row],[REFERENCIA]],CODINV,3,FALSE))</f>
        <v>A9091-18L</v>
      </c>
      <c r="M977" s="12" t="str">
        <f>+VLOOKUP(FACTURACION[[#This Row],[REFERENCIA]],CODINV,4,FALSE)</f>
        <v>REPUESTOS Y ACCESORIOS</v>
      </c>
      <c r="N977" s="12" t="str">
        <f>+VLOOKUP(FACTURACION[[#This Row],[REFERENCIA]],CODINV,5,FALSE)</f>
        <v>REGO</v>
      </c>
      <c r="O977" s="2">
        <v>1</v>
      </c>
      <c r="P977" s="23">
        <v>28000</v>
      </c>
      <c r="Q977" s="24">
        <f>+FACTURACION[[#This Row],[CANTIDAD]]*FACTURACION[[#This Row],[VR UNITARIO]]/1000</f>
        <v>28</v>
      </c>
      <c r="R977" s="3" t="str">
        <f>+VLOOKUP(FACTURACION[[#This Row],[NIT]],TABLACLIENTE,5,FALSE)</f>
        <v>GIRON</v>
      </c>
    </row>
    <row r="978" spans="3:18" s="11" customFormat="1" ht="11.25" customHeight="1">
      <c r="C978" s="13">
        <v>2013</v>
      </c>
      <c r="D978" s="17" t="s">
        <v>704</v>
      </c>
      <c r="E978" s="17">
        <f>MONTH(FACTURACION[[#This Row],[MES]]&amp;1)</f>
        <v>11</v>
      </c>
      <c r="F978" s="223">
        <f>DATE(FACTURACION[[#This Row],[AÑO]],FACTURACION[[#This Row],[Mes numero]],1)</f>
        <v>41579</v>
      </c>
      <c r="G978" s="159">
        <v>10085</v>
      </c>
      <c r="H978" s="25">
        <v>890200919</v>
      </c>
      <c r="I978" s="3" t="str">
        <f>+VLOOKUP(FACTURACION[[#This Row],[NIT]],TABLACLIENTE,2,FALSE)</f>
        <v>GAS DE SANTANDER S.A. E.S.P.</v>
      </c>
      <c r="J978" s="2" t="s">
        <v>53</v>
      </c>
      <c r="K978" s="12" t="str">
        <f>+VLOOKUP(FACTURACION[[#This Row],[REFERENCIA]],CODINV,2,FALSE)</f>
        <v>DIAL PARA ROTOGAGE DIAL FOR TOTAGAGE</v>
      </c>
      <c r="L978" s="12" t="str">
        <f>IF(VLOOKUP(FACTURACION[[#This Row],[REFERENCIA]],CODINV,3,FALSE)=0,"",VLOOKUP(FACTURACION[[#This Row],[REFERENCIA]],CODINV,3,FALSE))</f>
        <v>A9091-18L</v>
      </c>
      <c r="M978" s="12" t="str">
        <f>+VLOOKUP(FACTURACION[[#This Row],[REFERENCIA]],CODINV,4,FALSE)</f>
        <v>REPUESTOS Y ACCESORIOS</v>
      </c>
      <c r="N978" s="12" t="str">
        <f>+VLOOKUP(FACTURACION[[#This Row],[REFERENCIA]],CODINV,5,FALSE)</f>
        <v>REGO</v>
      </c>
      <c r="O978" s="2">
        <v>1</v>
      </c>
      <c r="P978" s="23">
        <v>28000</v>
      </c>
      <c r="Q978" s="24">
        <f>+FACTURACION[[#This Row],[CANTIDAD]]*FACTURACION[[#This Row],[VR UNITARIO]]/1000</f>
        <v>28</v>
      </c>
      <c r="R978" s="3" t="str">
        <f>+VLOOKUP(FACTURACION[[#This Row],[NIT]],TABLACLIENTE,5,FALSE)</f>
        <v>GIRON</v>
      </c>
    </row>
    <row r="979" spans="3:18" s="11" customFormat="1" ht="11.25" customHeight="1">
      <c r="C979" s="13">
        <v>2013</v>
      </c>
      <c r="D979" s="17" t="s">
        <v>704</v>
      </c>
      <c r="E979" s="17">
        <f>MONTH(FACTURACION[[#This Row],[MES]]&amp;1)</f>
        <v>11</v>
      </c>
      <c r="F979" s="223">
        <f>DATE(FACTURACION[[#This Row],[AÑO]],FACTURACION[[#This Row],[Mes numero]],1)</f>
        <v>41579</v>
      </c>
      <c r="G979" s="159">
        <v>10072</v>
      </c>
      <c r="H979" s="25">
        <v>890200919</v>
      </c>
      <c r="I979" s="3" t="str">
        <f>+VLOOKUP(FACTURACION[[#This Row],[NIT]],TABLACLIENTE,2,FALSE)</f>
        <v>GAS DE SANTANDER S.A. E.S.P.</v>
      </c>
      <c r="J979" s="2" t="s">
        <v>896</v>
      </c>
      <c r="K979" s="12" t="str">
        <f>+VLOOKUP(FACTURACION[[#This Row],[REFERENCIA]],CODINV,2,FALSE)</f>
        <v>DIP TUBE FOR ROTOGAGE 72"</v>
      </c>
      <c r="L979" s="12" t="str">
        <f>IF(VLOOKUP(FACTURACION[[#This Row],[REFERENCIA]],CODINV,3,FALSE)=0,"",VLOOKUP(FACTURACION[[#This Row],[REFERENCIA]],CODINV,3,FALSE))</f>
        <v>A9091-M72.0</v>
      </c>
      <c r="M979" s="12" t="str">
        <f>+VLOOKUP(FACTURACION[[#This Row],[REFERENCIA]],CODINV,4,FALSE)</f>
        <v>REPUESTOS Y ACCESORIOS</v>
      </c>
      <c r="N979" s="12" t="str">
        <f>+VLOOKUP(FACTURACION[[#This Row],[REFERENCIA]],CODINV,5,FALSE)</f>
        <v>REGO</v>
      </c>
      <c r="O979" s="2">
        <v>1</v>
      </c>
      <c r="P979" s="23">
        <v>99000</v>
      </c>
      <c r="Q979" s="24">
        <f>+FACTURACION[[#This Row],[CANTIDAD]]*FACTURACION[[#This Row],[VR UNITARIO]]/1000</f>
        <v>99</v>
      </c>
      <c r="R979" s="3" t="str">
        <f>+VLOOKUP(FACTURACION[[#This Row],[NIT]],TABLACLIENTE,5,FALSE)</f>
        <v>GIRON</v>
      </c>
    </row>
    <row r="980" spans="3:18" s="11" customFormat="1" ht="11.25" customHeight="1">
      <c r="C980" s="13">
        <v>2013</v>
      </c>
      <c r="D980" s="17" t="s">
        <v>704</v>
      </c>
      <c r="E980" s="17">
        <f>MONTH(FACTURACION[[#This Row],[MES]]&amp;1)</f>
        <v>11</v>
      </c>
      <c r="F980" s="223">
        <f>DATE(FACTURACION[[#This Row],[AÑO]],FACTURACION[[#This Row],[Mes numero]],1)</f>
        <v>41579</v>
      </c>
      <c r="G980" s="159">
        <v>10085</v>
      </c>
      <c r="H980" s="25">
        <v>890200919</v>
      </c>
      <c r="I980" s="3" t="str">
        <f>+VLOOKUP(FACTURACION[[#This Row],[NIT]],TABLACLIENTE,2,FALSE)</f>
        <v>GAS DE SANTANDER S.A. E.S.P.</v>
      </c>
      <c r="J980" s="2" t="s">
        <v>896</v>
      </c>
      <c r="K980" s="12" t="str">
        <f>+VLOOKUP(FACTURACION[[#This Row],[REFERENCIA]],CODINV,2,FALSE)</f>
        <v>DIP TUBE FOR ROTOGAGE 72"</v>
      </c>
      <c r="L980" s="12" t="str">
        <f>IF(VLOOKUP(FACTURACION[[#This Row],[REFERENCIA]],CODINV,3,FALSE)=0,"",VLOOKUP(FACTURACION[[#This Row],[REFERENCIA]],CODINV,3,FALSE))</f>
        <v>A9091-M72.0</v>
      </c>
      <c r="M980" s="12" t="str">
        <f>+VLOOKUP(FACTURACION[[#This Row],[REFERENCIA]],CODINV,4,FALSE)</f>
        <v>REPUESTOS Y ACCESORIOS</v>
      </c>
      <c r="N980" s="12" t="str">
        <f>+VLOOKUP(FACTURACION[[#This Row],[REFERENCIA]],CODINV,5,FALSE)</f>
        <v>REGO</v>
      </c>
      <c r="O980" s="2">
        <v>1</v>
      </c>
      <c r="P980" s="23">
        <v>99000</v>
      </c>
      <c r="Q980" s="24">
        <f>+FACTURACION[[#This Row],[CANTIDAD]]*FACTURACION[[#This Row],[VR UNITARIO]]/1000</f>
        <v>99</v>
      </c>
      <c r="R980" s="3" t="str">
        <f>+VLOOKUP(FACTURACION[[#This Row],[NIT]],TABLACLIENTE,5,FALSE)</f>
        <v>GIRON</v>
      </c>
    </row>
    <row r="981" spans="3:18" s="11" customFormat="1" ht="11.25" customHeight="1">
      <c r="C981" s="13">
        <v>2013</v>
      </c>
      <c r="D981" s="17" t="s">
        <v>704</v>
      </c>
      <c r="E981" s="17">
        <f>MONTH(FACTURACION[[#This Row],[MES]]&amp;1)</f>
        <v>11</v>
      </c>
      <c r="F981" s="223">
        <f>DATE(FACTURACION[[#This Row],[AÑO]],FACTURACION[[#This Row],[Mes numero]],1)</f>
        <v>41579</v>
      </c>
      <c r="G981" s="159">
        <v>10072</v>
      </c>
      <c r="H981" s="25">
        <v>890200919</v>
      </c>
      <c r="I981" s="3" t="str">
        <f>+VLOOKUP(FACTURACION[[#This Row],[NIT]],TABLACLIENTE,2,FALSE)</f>
        <v>GAS DE SANTANDER S.A. E.S.P.</v>
      </c>
      <c r="J981" s="2" t="s">
        <v>315</v>
      </c>
      <c r="K981" s="12" t="str">
        <f>+VLOOKUP(FACTURACION[[#This Row],[REFERENCIA]],CODINV,2,FALSE)</f>
        <v>ROTAGE/ROTAGE</v>
      </c>
      <c r="L981" s="12" t="str">
        <f>IF(VLOOKUP(FACTURACION[[#This Row],[REFERENCIA]],CODINV,3,FALSE)=0,"",VLOOKUP(FACTURACION[[#This Row],[REFERENCIA]],CODINV,3,FALSE))</f>
        <v>A9095TS</v>
      </c>
      <c r="M981" s="12" t="str">
        <f>+VLOOKUP(FACTURACION[[#This Row],[REFERENCIA]],CODINV,4,FALSE)</f>
        <v>MEDIDORES</v>
      </c>
      <c r="N981" s="12" t="str">
        <f>+VLOOKUP(FACTURACION[[#This Row],[REFERENCIA]],CODINV,5,FALSE)</f>
        <v>REGO</v>
      </c>
      <c r="O981" s="2">
        <v>1</v>
      </c>
      <c r="P981" s="23">
        <v>615000</v>
      </c>
      <c r="Q981" s="24">
        <f>+FACTURACION[[#This Row],[CANTIDAD]]*FACTURACION[[#This Row],[VR UNITARIO]]/1000</f>
        <v>615</v>
      </c>
      <c r="R981" s="3" t="str">
        <f>+VLOOKUP(FACTURACION[[#This Row],[NIT]],TABLACLIENTE,5,FALSE)</f>
        <v>GIRON</v>
      </c>
    </row>
    <row r="982" spans="3:18" s="11" customFormat="1" ht="11.25" customHeight="1">
      <c r="C982" s="13">
        <v>2013</v>
      </c>
      <c r="D982" s="17" t="s">
        <v>704</v>
      </c>
      <c r="E982" s="17">
        <f>MONTH(FACTURACION[[#This Row],[MES]]&amp;1)</f>
        <v>11</v>
      </c>
      <c r="F982" s="223">
        <f>DATE(FACTURACION[[#This Row],[AÑO]],FACTURACION[[#This Row],[Mes numero]],1)</f>
        <v>41579</v>
      </c>
      <c r="G982" s="159">
        <v>10085</v>
      </c>
      <c r="H982" s="25">
        <v>890200919</v>
      </c>
      <c r="I982" s="3" t="str">
        <f>+VLOOKUP(FACTURACION[[#This Row],[NIT]],TABLACLIENTE,2,FALSE)</f>
        <v>GAS DE SANTANDER S.A. E.S.P.</v>
      </c>
      <c r="J982" s="2" t="s">
        <v>315</v>
      </c>
      <c r="K982" s="12" t="str">
        <f>+VLOOKUP(FACTURACION[[#This Row],[REFERENCIA]],CODINV,2,FALSE)</f>
        <v>ROTAGE/ROTAGE</v>
      </c>
      <c r="L982" s="12" t="str">
        <f>IF(VLOOKUP(FACTURACION[[#This Row],[REFERENCIA]],CODINV,3,FALSE)=0,"",VLOOKUP(FACTURACION[[#This Row],[REFERENCIA]],CODINV,3,FALSE))</f>
        <v>A9095TS</v>
      </c>
      <c r="M982" s="12" t="str">
        <f>+VLOOKUP(FACTURACION[[#This Row],[REFERENCIA]],CODINV,4,FALSE)</f>
        <v>MEDIDORES</v>
      </c>
      <c r="N982" s="12" t="str">
        <f>+VLOOKUP(FACTURACION[[#This Row],[REFERENCIA]],CODINV,5,FALSE)</f>
        <v>REGO</v>
      </c>
      <c r="O982" s="2">
        <v>1</v>
      </c>
      <c r="P982" s="23">
        <v>615000</v>
      </c>
      <c r="Q982" s="24">
        <f>+FACTURACION[[#This Row],[CANTIDAD]]*FACTURACION[[#This Row],[VR UNITARIO]]/1000</f>
        <v>615</v>
      </c>
      <c r="R982" s="3" t="str">
        <f>+VLOOKUP(FACTURACION[[#This Row],[NIT]],TABLACLIENTE,5,FALSE)</f>
        <v>GIRON</v>
      </c>
    </row>
    <row r="983" spans="3:18" s="11" customFormat="1" ht="11.25" customHeight="1">
      <c r="C983" s="13">
        <v>2013</v>
      </c>
      <c r="D983" s="17" t="s">
        <v>705</v>
      </c>
      <c r="E983" s="17">
        <f>MONTH(FACTURACION[[#This Row],[MES]]&amp;1)</f>
        <v>12</v>
      </c>
      <c r="F983" s="223">
        <f>DATE(FACTURACION[[#This Row],[AÑO]],FACTURACION[[#This Row],[Mes numero]],1)</f>
        <v>41609</v>
      </c>
      <c r="G983" s="159">
        <v>10140</v>
      </c>
      <c r="H983" s="25">
        <v>891101577</v>
      </c>
      <c r="I983" s="3" t="str">
        <f>+VLOOKUP(FACTURACION[[#This Row],[NIT]],TABLACLIENTE,2,FALSE)</f>
        <v>ALCANOS DE COLOMBIA S.A. E.S.P</v>
      </c>
      <c r="J983" s="2" t="s">
        <v>20</v>
      </c>
      <c r="K983" s="12" t="str">
        <f>+VLOOKUP(FACTURACION[[#This Row],[REFERENCIA]],CODINV,2,FALSE)</f>
        <v xml:space="preserve">MEDIDOR AC-250 C: 3/4" CON CONECTORES </v>
      </c>
      <c r="L983" s="12" t="str">
        <f>IF(VLOOKUP(FACTURACION[[#This Row],[REFERENCIA]],CODINV,3,FALSE)=0,"",VLOOKUP(FACTURACION[[#This Row],[REFERENCIA]],CODINV,3,FALSE))</f>
        <v/>
      </c>
      <c r="M983" s="12" t="str">
        <f>+VLOOKUP(FACTURACION[[#This Row],[REFERENCIA]],CODINV,4,FALSE)</f>
        <v>MEDIDORES</v>
      </c>
      <c r="N983" s="12" t="str">
        <f>+VLOOKUP(FACTURACION[[#This Row],[REFERENCIA]],CODINV,5,FALSE)</f>
        <v>HONEYWELL</v>
      </c>
      <c r="O983" s="2">
        <v>10</v>
      </c>
      <c r="P983" s="23">
        <v>261935</v>
      </c>
      <c r="Q983" s="24">
        <f>+FACTURACION[[#This Row],[CANTIDAD]]*FACTURACION[[#This Row],[VR UNITARIO]]/1000</f>
        <v>2619.35</v>
      </c>
      <c r="R983" s="3" t="str">
        <f>+VLOOKUP(FACTURACION[[#This Row],[NIT]],TABLACLIENTE,5,FALSE)</f>
        <v>NEIVA</v>
      </c>
    </row>
    <row r="984" spans="3:18" s="11" customFormat="1" ht="11.25" customHeight="1">
      <c r="C984" s="13">
        <v>2013</v>
      </c>
      <c r="D984" s="17" t="s">
        <v>705</v>
      </c>
      <c r="E984" s="17">
        <f>MONTH(FACTURACION[[#This Row],[MES]]&amp;1)</f>
        <v>12</v>
      </c>
      <c r="F984" s="223">
        <f>DATE(FACTURACION[[#This Row],[AÑO]],FACTURACION[[#This Row],[Mes numero]],1)</f>
        <v>41609</v>
      </c>
      <c r="G984" s="159">
        <v>10149</v>
      </c>
      <c r="H984" s="20">
        <v>800202395</v>
      </c>
      <c r="I984" s="2" t="str">
        <f>+VLOOKUP(FACTURACION[[#This Row],[NIT]],TABLACLIENTE,2,FALSE)</f>
        <v>EFIGAS GAS NATURAL S.A. E.S.P. (EFIGAS S.A. E.S.P.)</v>
      </c>
      <c r="J984" s="2" t="s">
        <v>20</v>
      </c>
      <c r="K984" s="12" t="str">
        <f>+VLOOKUP(FACTURACION[[#This Row],[REFERENCIA]],CODINV,2,FALSE)</f>
        <v xml:space="preserve">MEDIDOR AC-250 C: 3/4" CON CONECTORES </v>
      </c>
      <c r="L984" s="12" t="str">
        <f>IF(VLOOKUP(FACTURACION[[#This Row],[REFERENCIA]],CODINV,3,FALSE)=0,"",VLOOKUP(FACTURACION[[#This Row],[REFERENCIA]],CODINV,3,FALSE))</f>
        <v/>
      </c>
      <c r="M984" s="12" t="str">
        <f>+VLOOKUP(FACTURACION[[#This Row],[REFERENCIA]],CODINV,4,FALSE)</f>
        <v>MEDIDORES</v>
      </c>
      <c r="N984" s="12" t="str">
        <f>+VLOOKUP(FACTURACION[[#This Row],[REFERENCIA]],CODINV,5,FALSE)</f>
        <v>HONEYWELL</v>
      </c>
      <c r="O984" s="2">
        <v>25</v>
      </c>
      <c r="P984" s="23">
        <v>239000</v>
      </c>
      <c r="Q984" s="24">
        <f>+FACTURACION[[#This Row],[CANTIDAD]]*FACTURACION[[#This Row],[VR UNITARIO]]/1000</f>
        <v>5975</v>
      </c>
      <c r="R984" s="3" t="str">
        <f>+VLOOKUP(FACTURACION[[#This Row],[NIT]],TABLACLIENTE,5,FALSE)</f>
        <v>MANIZALES</v>
      </c>
    </row>
    <row r="985" spans="3:18" s="11" customFormat="1" ht="11.25" customHeight="1">
      <c r="C985" s="13">
        <v>2013</v>
      </c>
      <c r="D985" s="17" t="s">
        <v>705</v>
      </c>
      <c r="E985" s="17">
        <f>MONTH(FACTURACION[[#This Row],[MES]]&amp;1)</f>
        <v>12</v>
      </c>
      <c r="F985" s="223">
        <f>DATE(FACTURACION[[#This Row],[AÑO]],FACTURACION[[#This Row],[Mes numero]],1)</f>
        <v>41609</v>
      </c>
      <c r="G985" s="159">
        <v>10150</v>
      </c>
      <c r="H985" s="20">
        <v>800202395</v>
      </c>
      <c r="I985" s="2" t="str">
        <f>+VLOOKUP(FACTURACION[[#This Row],[NIT]],TABLACLIENTE,2,FALSE)</f>
        <v>EFIGAS GAS NATURAL S.A. E.S.P. (EFIGAS S.A. E.S.P.)</v>
      </c>
      <c r="J985" s="2" t="s">
        <v>20</v>
      </c>
      <c r="K985" s="12" t="str">
        <f>+VLOOKUP(FACTURACION[[#This Row],[REFERENCIA]],CODINV,2,FALSE)</f>
        <v xml:space="preserve">MEDIDOR AC-250 C: 3/4" CON CONECTORES </v>
      </c>
      <c r="L985" s="12" t="str">
        <f>IF(VLOOKUP(FACTURACION[[#This Row],[REFERENCIA]],CODINV,3,FALSE)=0,"",VLOOKUP(FACTURACION[[#This Row],[REFERENCIA]],CODINV,3,FALSE))</f>
        <v/>
      </c>
      <c r="M985" s="12" t="str">
        <f>+VLOOKUP(FACTURACION[[#This Row],[REFERENCIA]],CODINV,4,FALSE)</f>
        <v>MEDIDORES</v>
      </c>
      <c r="N985" s="12" t="str">
        <f>+VLOOKUP(FACTURACION[[#This Row],[REFERENCIA]],CODINV,5,FALSE)</f>
        <v>HONEYWELL</v>
      </c>
      <c r="O985" s="2">
        <v>10</v>
      </c>
      <c r="P985" s="23">
        <v>239000</v>
      </c>
      <c r="Q985" s="24">
        <f>+FACTURACION[[#This Row],[CANTIDAD]]*FACTURACION[[#This Row],[VR UNITARIO]]/1000</f>
        <v>2390</v>
      </c>
      <c r="R985" s="3" t="str">
        <f>+VLOOKUP(FACTURACION[[#This Row],[NIT]],TABLACLIENTE,5,FALSE)</f>
        <v>MANIZALES</v>
      </c>
    </row>
    <row r="986" spans="3:18" s="11" customFormat="1" ht="11.25" customHeight="1">
      <c r="C986" s="13">
        <v>2013</v>
      </c>
      <c r="D986" s="17" t="s">
        <v>705</v>
      </c>
      <c r="E986" s="17">
        <f>MONTH(FACTURACION[[#This Row],[MES]]&amp;1)</f>
        <v>12</v>
      </c>
      <c r="F986" s="223">
        <f>DATE(FACTURACION[[#This Row],[AÑO]],FACTURACION[[#This Row],[Mes numero]],1)</f>
        <v>41609</v>
      </c>
      <c r="G986" s="159">
        <v>10135</v>
      </c>
      <c r="H986" s="20">
        <v>800021272</v>
      </c>
      <c r="I986" s="2" t="str">
        <f>+VLOOKUP(FACTURACION[[#This Row],[NIT]],TABLACLIENTE,2,FALSE)</f>
        <v>GASES DEL LLANO S.A. E.S.P (LLANOGAS S.A. E.S.P.)</v>
      </c>
      <c r="J986" s="2" t="s">
        <v>20</v>
      </c>
      <c r="K986" s="12" t="str">
        <f>+VLOOKUP(FACTURACION[[#This Row],[REFERENCIA]],CODINV,2,FALSE)</f>
        <v xml:space="preserve">MEDIDOR AC-250 C: 3/4" CON CONECTORES </v>
      </c>
      <c r="L986" s="12" t="str">
        <f>IF(VLOOKUP(FACTURACION[[#This Row],[REFERENCIA]],CODINV,3,FALSE)=0,"",VLOOKUP(FACTURACION[[#This Row],[REFERENCIA]],CODINV,3,FALSE))</f>
        <v/>
      </c>
      <c r="M986" s="12" t="str">
        <f>+VLOOKUP(FACTURACION[[#This Row],[REFERENCIA]],CODINV,4,FALSE)</f>
        <v>MEDIDORES</v>
      </c>
      <c r="N986" s="12" t="str">
        <f>+VLOOKUP(FACTURACION[[#This Row],[REFERENCIA]],CODINV,5,FALSE)</f>
        <v>HONEYWELL</v>
      </c>
      <c r="O986" s="2">
        <v>11</v>
      </c>
      <c r="P986" s="23">
        <v>302014</v>
      </c>
      <c r="Q986" s="24">
        <f>+FACTURACION[[#This Row],[CANTIDAD]]*FACTURACION[[#This Row],[VR UNITARIO]]/1000</f>
        <v>3322.154</v>
      </c>
      <c r="R986" s="3" t="str">
        <f>+VLOOKUP(FACTURACION[[#This Row],[NIT]],TABLACLIENTE,5,FALSE)</f>
        <v>VILLAVICENCIO</v>
      </c>
    </row>
    <row r="987" spans="3:18" s="11" customFormat="1" ht="11.25" customHeight="1">
      <c r="C987" s="13">
        <v>2013</v>
      </c>
      <c r="D987" s="17" t="s">
        <v>705</v>
      </c>
      <c r="E987" s="17">
        <f>MONTH(FACTURACION[[#This Row],[MES]]&amp;1)</f>
        <v>12</v>
      </c>
      <c r="F987" s="223">
        <f>DATE(FACTURACION[[#This Row],[AÑO]],FACTURACION[[#This Row],[Mes numero]],1)</f>
        <v>41609</v>
      </c>
      <c r="G987" s="159">
        <v>10135</v>
      </c>
      <c r="H987" s="20">
        <v>800021272</v>
      </c>
      <c r="I987" s="2" t="str">
        <f>+VLOOKUP(FACTURACION[[#This Row],[NIT]],TABLACLIENTE,2,FALSE)</f>
        <v>GASES DEL LLANO S.A. E.S.P (LLANOGAS S.A. E.S.P.)</v>
      </c>
      <c r="J987" s="2" t="s">
        <v>21</v>
      </c>
      <c r="K987" s="12" t="str">
        <f>+VLOOKUP(FACTURACION[[#This Row],[REFERENCIA]],CODINV,2,FALSE)</f>
        <v>MEDIDOR AC-630 C:1 1/4" MAOP 25PSIG CON CONECTORES</v>
      </c>
      <c r="L987" s="12" t="str">
        <f>IF(VLOOKUP(FACTURACION[[#This Row],[REFERENCIA]],CODINV,3,FALSE)=0,"",VLOOKUP(FACTURACION[[#This Row],[REFERENCIA]],CODINV,3,FALSE))</f>
        <v/>
      </c>
      <c r="M987" s="12" t="str">
        <f>+VLOOKUP(FACTURACION[[#This Row],[REFERENCIA]],CODINV,4,FALSE)</f>
        <v>MEDIDORES</v>
      </c>
      <c r="N987" s="12" t="str">
        <f>+VLOOKUP(FACTURACION[[#This Row],[REFERENCIA]],CODINV,5,FALSE)</f>
        <v>HONEYWELL</v>
      </c>
      <c r="O987" s="2">
        <v>1</v>
      </c>
      <c r="P987" s="23">
        <v>1377575</v>
      </c>
      <c r="Q987" s="24">
        <f>+FACTURACION[[#This Row],[CANTIDAD]]*FACTURACION[[#This Row],[VR UNITARIO]]/1000</f>
        <v>1377.575</v>
      </c>
      <c r="R987" s="3" t="str">
        <f>+VLOOKUP(FACTURACION[[#This Row],[NIT]],TABLACLIENTE,5,FALSE)</f>
        <v>VILLAVICENCIO</v>
      </c>
    </row>
    <row r="988" spans="3:18" s="11" customFormat="1" ht="11.25" customHeight="1">
      <c r="C988" s="13">
        <v>2013</v>
      </c>
      <c r="D988" s="17" t="s">
        <v>705</v>
      </c>
      <c r="E988" s="17">
        <f>MONTH(FACTURACION[[#This Row],[MES]]&amp;1)</f>
        <v>12</v>
      </c>
      <c r="F988" s="223">
        <f>DATE(FACTURACION[[#This Row],[AÑO]],FACTURACION[[#This Row],[Mes numero]],1)</f>
        <v>41609</v>
      </c>
      <c r="G988" s="159">
        <v>10151</v>
      </c>
      <c r="H988" s="20">
        <v>890503900</v>
      </c>
      <c r="I988" s="2" t="str">
        <f>+VLOOKUP(FACTURACION[[#This Row],[NIT]],TABLACLIENTE,2,FALSE)</f>
        <v>GASES DEL ORIENTE S.A. E.S.P.</v>
      </c>
      <c r="J988" s="2" t="s">
        <v>23</v>
      </c>
      <c r="K988" s="12" t="str">
        <f>+VLOOKUP(FACTURACION[[#This Row],[REFERENCIA]],CODINV,2,FALSE)</f>
        <v>MEDIDOR AL-800 C:1 1/2" MAOP 20 PSIG CON CONECTORES</v>
      </c>
      <c r="L988" s="12" t="str">
        <f>IF(VLOOKUP(FACTURACION[[#This Row],[REFERENCIA]],CODINV,3,FALSE)=0,"",VLOOKUP(FACTURACION[[#This Row],[REFERENCIA]],CODINV,3,FALSE))</f>
        <v/>
      </c>
      <c r="M988" s="12" t="str">
        <f>+VLOOKUP(FACTURACION[[#This Row],[REFERENCIA]],CODINV,4,FALSE)</f>
        <v>MEDIDORES</v>
      </c>
      <c r="N988" s="12" t="str">
        <f>+VLOOKUP(FACTURACION[[#This Row],[REFERENCIA]],CODINV,5,FALSE)</f>
        <v>HONEYWELL</v>
      </c>
      <c r="O988" s="2">
        <v>2</v>
      </c>
      <c r="P988" s="23">
        <v>1950365</v>
      </c>
      <c r="Q988" s="24">
        <f>+FACTURACION[[#This Row],[CANTIDAD]]*FACTURACION[[#This Row],[VR UNITARIO]]/1000</f>
        <v>3900.73</v>
      </c>
      <c r="R988" s="3" t="str">
        <f>+VLOOKUP(FACTURACION[[#This Row],[NIT]],TABLACLIENTE,5,FALSE)</f>
        <v>CUCUTA</v>
      </c>
    </row>
    <row r="989" spans="3:18" s="11" customFormat="1" ht="11.25" customHeight="1">
      <c r="C989" s="13">
        <v>2013</v>
      </c>
      <c r="D989" s="17" t="s">
        <v>705</v>
      </c>
      <c r="E989" s="17">
        <f>MONTH(FACTURACION[[#This Row],[MES]]&amp;1)</f>
        <v>12</v>
      </c>
      <c r="F989" s="223">
        <f>DATE(FACTURACION[[#This Row],[AÑO]],FACTURACION[[#This Row],[Mes numero]],1)</f>
        <v>41609</v>
      </c>
      <c r="G989" s="159">
        <v>10133</v>
      </c>
      <c r="H989" s="25">
        <v>891101577</v>
      </c>
      <c r="I989" s="3" t="str">
        <f>+VLOOKUP(FACTURACION[[#This Row],[NIT]],TABLACLIENTE,2,FALSE)</f>
        <v>ALCANOS DE COLOMBIA S.A. E.S.P</v>
      </c>
      <c r="J989" s="2" t="s">
        <v>262</v>
      </c>
      <c r="K989" s="12" t="str">
        <f>+VLOOKUP(FACTURACION[[#This Row],[REFERENCIA]],CODINV,2,FALSE)</f>
        <v>MEDIDOR AL-425 C:1 1/4" MAOP 25 PSIG</v>
      </c>
      <c r="L989" s="12" t="str">
        <f>IF(VLOOKUP(FACTURACION[[#This Row],[REFERENCIA]],CODINV,3,FALSE)=0,"",VLOOKUP(FACTURACION[[#This Row],[REFERENCIA]],CODINV,3,FALSE))</f>
        <v/>
      </c>
      <c r="M989" s="12" t="str">
        <f>+VLOOKUP(FACTURACION[[#This Row],[REFERENCIA]],CODINV,4,FALSE)</f>
        <v>MEDIDORES</v>
      </c>
      <c r="N989" s="12" t="str">
        <f>+VLOOKUP(FACTURACION[[#This Row],[REFERENCIA]],CODINV,5,FALSE)</f>
        <v>HONEYWELL</v>
      </c>
      <c r="O989" s="2">
        <v>5</v>
      </c>
      <c r="P989" s="23">
        <v>465431</v>
      </c>
      <c r="Q989" s="24">
        <f>+FACTURACION[[#This Row],[CANTIDAD]]*FACTURACION[[#This Row],[VR UNITARIO]]/1000</f>
        <v>2327.1550000000002</v>
      </c>
      <c r="R989" s="3" t="str">
        <f>+VLOOKUP(FACTURACION[[#This Row],[NIT]],TABLACLIENTE,5,FALSE)</f>
        <v>NEIVA</v>
      </c>
    </row>
    <row r="990" spans="3:18" s="11" customFormat="1" ht="11.25" customHeight="1">
      <c r="C990" s="13">
        <v>2013</v>
      </c>
      <c r="D990" s="17" t="s">
        <v>705</v>
      </c>
      <c r="E990" s="17">
        <f>MONTH(FACTURACION[[#This Row],[MES]]&amp;1)</f>
        <v>12</v>
      </c>
      <c r="F990" s="223">
        <f>DATE(FACTURACION[[#This Row],[AÑO]],FACTURACION[[#This Row],[Mes numero]],1)</f>
        <v>41609</v>
      </c>
      <c r="G990" s="159">
        <v>10134</v>
      </c>
      <c r="H990" s="25">
        <v>891101577</v>
      </c>
      <c r="I990" s="3" t="str">
        <f>+VLOOKUP(FACTURACION[[#This Row],[NIT]],TABLACLIENTE,2,FALSE)</f>
        <v>ALCANOS DE COLOMBIA S.A. E.S.P</v>
      </c>
      <c r="J990" s="2" t="s">
        <v>262</v>
      </c>
      <c r="K990" s="12" t="str">
        <f>+VLOOKUP(FACTURACION[[#This Row],[REFERENCIA]],CODINV,2,FALSE)</f>
        <v>MEDIDOR AL-425 C:1 1/4" MAOP 25 PSIG</v>
      </c>
      <c r="L990" s="12" t="str">
        <f>IF(VLOOKUP(FACTURACION[[#This Row],[REFERENCIA]],CODINV,3,FALSE)=0,"",VLOOKUP(FACTURACION[[#This Row],[REFERENCIA]],CODINV,3,FALSE))</f>
        <v/>
      </c>
      <c r="M990" s="12" t="str">
        <f>+VLOOKUP(FACTURACION[[#This Row],[REFERENCIA]],CODINV,4,FALSE)</f>
        <v>MEDIDORES</v>
      </c>
      <c r="N990" s="12" t="str">
        <f>+VLOOKUP(FACTURACION[[#This Row],[REFERENCIA]],CODINV,5,FALSE)</f>
        <v>HONEYWELL</v>
      </c>
      <c r="O990" s="2">
        <v>9</v>
      </c>
      <c r="P990" s="23">
        <v>480000</v>
      </c>
      <c r="Q990" s="24">
        <f>+FACTURACION[[#This Row],[CANTIDAD]]*FACTURACION[[#This Row],[VR UNITARIO]]/1000</f>
        <v>4320</v>
      </c>
      <c r="R990" s="3" t="str">
        <f>+VLOOKUP(FACTURACION[[#This Row],[NIT]],TABLACLIENTE,5,FALSE)</f>
        <v>NEIVA</v>
      </c>
    </row>
    <row r="991" spans="3:18" s="11" customFormat="1" ht="11.25" customHeight="1">
      <c r="C991" s="13">
        <v>2013</v>
      </c>
      <c r="D991" s="17" t="s">
        <v>705</v>
      </c>
      <c r="E991" s="17">
        <f>MONTH(FACTURACION[[#This Row],[MES]]&amp;1)</f>
        <v>12</v>
      </c>
      <c r="F991" s="223">
        <f>DATE(FACTURACION[[#This Row],[AÑO]],FACTURACION[[#This Row],[Mes numero]],1)</f>
        <v>41609</v>
      </c>
      <c r="G991" s="159">
        <v>10148</v>
      </c>
      <c r="H991" s="20">
        <v>800202395</v>
      </c>
      <c r="I991" s="2" t="str">
        <f>+VLOOKUP(FACTURACION[[#This Row],[NIT]],TABLACLIENTE,2,FALSE)</f>
        <v>EFIGAS GAS NATURAL S.A. E.S.P. (EFIGAS S.A. E.S.P.)</v>
      </c>
      <c r="J991" s="2" t="s">
        <v>120</v>
      </c>
      <c r="K991" s="12" t="str">
        <f>+VLOOKUP(FACTURACION[[#This Row],[REFERENCIA]],CODINV,2,FALSE)</f>
        <v>MEDIDOR ROTATIVO G65</v>
      </c>
      <c r="L991" s="12" t="str">
        <f>IF(VLOOKUP(FACTURACION[[#This Row],[REFERENCIA]],CODINV,3,FALSE)=0,"",VLOOKUP(FACTURACION[[#This Row],[REFERENCIA]],CODINV,3,FALSE))</f>
        <v>RCG65</v>
      </c>
      <c r="M991" s="12" t="str">
        <f>+VLOOKUP(FACTURACION[[#This Row],[REFERENCIA]],CODINV,4,FALSE)</f>
        <v>MEDIDORES</v>
      </c>
      <c r="N991" s="12" t="str">
        <f>+VLOOKUP(FACTURACION[[#This Row],[REFERENCIA]],CODINV,5,FALSE)</f>
        <v>HONEYWELL</v>
      </c>
      <c r="O991" s="2">
        <v>3</v>
      </c>
      <c r="P991" s="23">
        <v>2937450</v>
      </c>
      <c r="Q991" s="24">
        <f>+FACTURACION[[#This Row],[CANTIDAD]]*FACTURACION[[#This Row],[VR UNITARIO]]/1000</f>
        <v>8812.35</v>
      </c>
      <c r="R991" s="3" t="str">
        <f>+VLOOKUP(FACTURACION[[#This Row],[NIT]],TABLACLIENTE,5,FALSE)</f>
        <v>MANIZALES</v>
      </c>
    </row>
    <row r="992" spans="3:18" s="11" customFormat="1" ht="11.25" customHeight="1">
      <c r="C992" s="13">
        <v>2013</v>
      </c>
      <c r="D992" s="17" t="s">
        <v>705</v>
      </c>
      <c r="E992" s="17">
        <f>MONTH(FACTURACION[[#This Row],[MES]]&amp;1)</f>
        <v>12</v>
      </c>
      <c r="F992" s="223">
        <f>DATE(FACTURACION[[#This Row],[AÑO]],FACTURACION[[#This Row],[Mes numero]],1)</f>
        <v>41609</v>
      </c>
      <c r="G992" s="159">
        <v>10170</v>
      </c>
      <c r="H992" s="20">
        <v>800167643</v>
      </c>
      <c r="I992" s="2" t="str">
        <f>+VLOOKUP(FACTURACION[[#This Row],[NIT]],TABLACLIENTE,2,FALSE)</f>
        <v>GASES DE OCCIDENTE S.A. E.S.P. (GDO)</v>
      </c>
      <c r="J992" s="2" t="s">
        <v>762</v>
      </c>
      <c r="K992" s="12" t="str">
        <f>+VLOOKUP(FACTURACION[[#This Row],[REFERENCIA]],CODINV,2,FALSE)</f>
        <v>TURBINA 4GTS 720 45 PLASTICO 1 M3</v>
      </c>
      <c r="L992" s="12" t="str">
        <f>IF(VLOOKUP(FACTURACION[[#This Row],[REFERENCIA]],CODINV,3,FALSE)=0,"",VLOOKUP(FACTURACION[[#This Row],[REFERENCIA]],CODINV,3,FALSE))</f>
        <v>4GTS-45</v>
      </c>
      <c r="M992" s="12" t="str">
        <f>+VLOOKUP(FACTURACION[[#This Row],[REFERENCIA]],CODINV,4,FALSE)</f>
        <v>MEDIDORES</v>
      </c>
      <c r="N992" s="12" t="str">
        <f>+VLOOKUP(FACTURACION[[#This Row],[REFERENCIA]],CODINV,5,FALSE)</f>
        <v>HONEYWELL</v>
      </c>
      <c r="O992" s="2">
        <v>1</v>
      </c>
      <c r="P992" s="23">
        <v>17531904</v>
      </c>
      <c r="Q992" s="24">
        <f>+FACTURACION[[#This Row],[CANTIDAD]]*FACTURACION[[#This Row],[VR UNITARIO]]/1000</f>
        <v>17531.903999999999</v>
      </c>
      <c r="R992" s="3" t="str">
        <f>+VLOOKUP(FACTURACION[[#This Row],[NIT]],TABLACLIENTE,5,FALSE)</f>
        <v>CALI</v>
      </c>
    </row>
    <row r="993" spans="3:18" s="11" customFormat="1" ht="11.25" customHeight="1">
      <c r="C993" s="13">
        <v>2013</v>
      </c>
      <c r="D993" s="17" t="s">
        <v>705</v>
      </c>
      <c r="E993" s="17">
        <f>MONTH(FACTURACION[[#This Row],[MES]]&amp;1)</f>
        <v>12</v>
      </c>
      <c r="F993" s="223">
        <f>DATE(FACTURACION[[#This Row],[AÑO]],FACTURACION[[#This Row],[Mes numero]],1)</f>
        <v>41609</v>
      </c>
      <c r="G993" s="159">
        <v>10147</v>
      </c>
      <c r="H993" s="25">
        <v>891101577</v>
      </c>
      <c r="I993" s="3" t="str">
        <f>+VLOOKUP(FACTURACION[[#This Row],[NIT]],TABLACLIENTE,2,FALSE)</f>
        <v>ALCANOS DE COLOMBIA S.A. E.S.P</v>
      </c>
      <c r="J993" s="2" t="s">
        <v>198</v>
      </c>
      <c r="K993" s="12" t="str">
        <f>+VLOOKUP(FACTURACION[[#This Row],[REFERENCIA]],CODINV,2,FALSE)</f>
        <v>REG. 1813C-HC C. 1 1/4" R: 6-15" O: 1/2</v>
      </c>
      <c r="L993" s="12" t="str">
        <f>IF(VLOOKUP(FACTURACION[[#This Row],[REFERENCIA]],CODINV,3,FALSE)=0,"",VLOOKUP(FACTURACION[[#This Row],[REFERENCIA]],CODINV,3,FALSE))</f>
        <v/>
      </c>
      <c r="M993" s="12" t="str">
        <f>+VLOOKUP(FACTURACION[[#This Row],[REFERENCIA]],CODINV,4,FALSE)</f>
        <v>REGULADORES</v>
      </c>
      <c r="N993" s="12" t="str">
        <f>+VLOOKUP(FACTURACION[[#This Row],[REFERENCIA]],CODINV,5,FALSE)</f>
        <v>HONEYWELL</v>
      </c>
      <c r="O993" s="2">
        <v>25</v>
      </c>
      <c r="P993" s="23">
        <v>115000</v>
      </c>
      <c r="Q993" s="24">
        <f>+FACTURACION[[#This Row],[CANTIDAD]]*FACTURACION[[#This Row],[VR UNITARIO]]/1000</f>
        <v>2875</v>
      </c>
      <c r="R993" s="3" t="str">
        <f>+VLOOKUP(FACTURACION[[#This Row],[NIT]],TABLACLIENTE,5,FALSE)</f>
        <v>NEIVA</v>
      </c>
    </row>
    <row r="994" spans="3:18" s="11" customFormat="1" ht="11.25" customHeight="1">
      <c r="C994" s="13">
        <v>2013</v>
      </c>
      <c r="D994" s="17" t="s">
        <v>705</v>
      </c>
      <c r="E994" s="17">
        <f>MONTH(FACTURACION[[#This Row],[MES]]&amp;1)</f>
        <v>12</v>
      </c>
      <c r="F994" s="223">
        <f>DATE(FACTURACION[[#This Row],[AÑO]],FACTURACION[[#This Row],[Mes numero]],1)</f>
        <v>41609</v>
      </c>
      <c r="G994" s="159">
        <v>10188</v>
      </c>
      <c r="H994" s="20">
        <v>830014820</v>
      </c>
      <c r="I994" s="2" t="str">
        <f>+VLOOKUP(FACTURACION[[#This Row],[NIT]],TABLACLIENTE,2,FALSE)</f>
        <v>COMERCIALIZADORA MOYSE LTDA.</v>
      </c>
      <c r="J994" s="2" t="s">
        <v>198</v>
      </c>
      <c r="K994" s="12" t="str">
        <f>+VLOOKUP(FACTURACION[[#This Row],[REFERENCIA]],CODINV,2,FALSE)</f>
        <v>REG. 1813C-HC C. 1 1/4" R: 6-15" O: 1/2</v>
      </c>
      <c r="L994" s="12" t="str">
        <f>IF(VLOOKUP(FACTURACION[[#This Row],[REFERENCIA]],CODINV,3,FALSE)=0,"",VLOOKUP(FACTURACION[[#This Row],[REFERENCIA]],CODINV,3,FALSE))</f>
        <v/>
      </c>
      <c r="M994" s="12" t="str">
        <f>+VLOOKUP(FACTURACION[[#This Row],[REFERENCIA]],CODINV,4,FALSE)</f>
        <v>REGULADORES</v>
      </c>
      <c r="N994" s="12" t="str">
        <f>+VLOOKUP(FACTURACION[[#This Row],[REFERENCIA]],CODINV,5,FALSE)</f>
        <v>HONEYWELL</v>
      </c>
      <c r="O994" s="2">
        <v>1</v>
      </c>
      <c r="P994" s="23">
        <v>135000</v>
      </c>
      <c r="Q994" s="24">
        <f>+FACTURACION[[#This Row],[CANTIDAD]]*FACTURACION[[#This Row],[VR UNITARIO]]/1000</f>
        <v>135</v>
      </c>
      <c r="R994" s="3" t="str">
        <f>+VLOOKUP(FACTURACION[[#This Row],[NIT]],TABLACLIENTE,5,FALSE)</f>
        <v>BOGOTÁ D.C.</v>
      </c>
    </row>
    <row r="995" spans="3:18" s="11" customFormat="1" ht="11.25" customHeight="1">
      <c r="C995" s="13">
        <v>2013</v>
      </c>
      <c r="D995" s="17" t="s">
        <v>705</v>
      </c>
      <c r="E995" s="17">
        <f>MONTH(FACTURACION[[#This Row],[MES]]&amp;1)</f>
        <v>12</v>
      </c>
      <c r="F995" s="223">
        <f>DATE(FACTURACION[[#This Row],[AÑO]],FACTURACION[[#This Row],[Mes numero]],1)</f>
        <v>41609</v>
      </c>
      <c r="G995" s="159">
        <v>10146</v>
      </c>
      <c r="H995" s="20">
        <v>800202395</v>
      </c>
      <c r="I995" s="2" t="str">
        <f>+VLOOKUP(FACTURACION[[#This Row],[NIT]],TABLACLIENTE,2,FALSE)</f>
        <v>EFIGAS GAS NATURAL S.A. E.S.P. (EFIGAS S.A. E.S.P.)</v>
      </c>
      <c r="J995" s="2" t="s">
        <v>198</v>
      </c>
      <c r="K995" s="12" t="str">
        <f>+VLOOKUP(FACTURACION[[#This Row],[REFERENCIA]],CODINV,2,FALSE)</f>
        <v>REG. 1813C-HC C. 1 1/4" R: 6-15" O: 1/2</v>
      </c>
      <c r="L995" s="12" t="str">
        <f>IF(VLOOKUP(FACTURACION[[#This Row],[REFERENCIA]],CODINV,3,FALSE)=0,"",VLOOKUP(FACTURACION[[#This Row],[REFERENCIA]],CODINV,3,FALSE))</f>
        <v/>
      </c>
      <c r="M995" s="12" t="str">
        <f>+VLOOKUP(FACTURACION[[#This Row],[REFERENCIA]],CODINV,4,FALSE)</f>
        <v>REGULADORES</v>
      </c>
      <c r="N995" s="12" t="str">
        <f>+VLOOKUP(FACTURACION[[#This Row],[REFERENCIA]],CODINV,5,FALSE)</f>
        <v>HONEYWELL</v>
      </c>
      <c r="O995" s="2">
        <v>16</v>
      </c>
      <c r="P995" s="23">
        <v>135000</v>
      </c>
      <c r="Q995" s="24">
        <f>+FACTURACION[[#This Row],[CANTIDAD]]*FACTURACION[[#This Row],[VR UNITARIO]]/1000</f>
        <v>2160</v>
      </c>
      <c r="R995" s="3" t="str">
        <f>+VLOOKUP(FACTURACION[[#This Row],[NIT]],TABLACLIENTE,5,FALSE)</f>
        <v>MANIZALES</v>
      </c>
    </row>
    <row r="996" spans="3:18" s="11" customFormat="1" ht="11.25" customHeight="1">
      <c r="C996" s="13">
        <v>2013</v>
      </c>
      <c r="D996" s="17" t="s">
        <v>705</v>
      </c>
      <c r="E996" s="17">
        <f>MONTH(FACTURACION[[#This Row],[MES]]&amp;1)</f>
        <v>12</v>
      </c>
      <c r="F996" s="223">
        <f>DATE(FACTURACION[[#This Row],[AÑO]],FACTURACION[[#This Row],[Mes numero]],1)</f>
        <v>41609</v>
      </c>
      <c r="G996" s="159">
        <v>10165</v>
      </c>
      <c r="H996" s="25">
        <v>900282515</v>
      </c>
      <c r="I996" s="3" t="str">
        <f>+VLOOKUP(FACTURACION[[#This Row],[NIT]],TABLACLIENTE,2,FALSE)</f>
        <v>GAS CONSTRUCCION ENERGIA S A S</v>
      </c>
      <c r="J996" s="2" t="s">
        <v>198</v>
      </c>
      <c r="K996" s="12" t="str">
        <f>+VLOOKUP(FACTURACION[[#This Row],[REFERENCIA]],CODINV,2,FALSE)</f>
        <v>REG. 1813C-HC C. 1 1/4" R: 6-15" O: 1/2</v>
      </c>
      <c r="L996" s="12" t="str">
        <f>IF(VLOOKUP(FACTURACION[[#This Row],[REFERENCIA]],CODINV,3,FALSE)=0,"",VLOOKUP(FACTURACION[[#This Row],[REFERENCIA]],CODINV,3,FALSE))</f>
        <v/>
      </c>
      <c r="M996" s="12" t="str">
        <f>+VLOOKUP(FACTURACION[[#This Row],[REFERENCIA]],CODINV,4,FALSE)</f>
        <v>REGULADORES</v>
      </c>
      <c r="N996" s="12" t="str">
        <f>+VLOOKUP(FACTURACION[[#This Row],[REFERENCIA]],CODINV,5,FALSE)</f>
        <v>HONEYWELL</v>
      </c>
      <c r="O996" s="2">
        <v>1</v>
      </c>
      <c r="P996" s="23">
        <v>135000</v>
      </c>
      <c r="Q996" s="24">
        <f>+FACTURACION[[#This Row],[CANTIDAD]]*FACTURACION[[#This Row],[VR UNITARIO]]/1000</f>
        <v>135</v>
      </c>
      <c r="R996" s="3" t="str">
        <f>+VLOOKUP(FACTURACION[[#This Row],[NIT]],TABLACLIENTE,5,FALSE)</f>
        <v>BOGOTÁ D.C.</v>
      </c>
    </row>
    <row r="997" spans="3:18" s="11" customFormat="1" ht="11.25" customHeight="1">
      <c r="C997" s="13">
        <v>2013</v>
      </c>
      <c r="D997" s="17" t="s">
        <v>705</v>
      </c>
      <c r="E997" s="17">
        <f>MONTH(FACTURACION[[#This Row],[MES]]&amp;1)</f>
        <v>12</v>
      </c>
      <c r="F997" s="223">
        <f>DATE(FACTURACION[[#This Row],[AÑO]],FACTURACION[[#This Row],[Mes numero]],1)</f>
        <v>41609</v>
      </c>
      <c r="G997" s="159">
        <v>10182</v>
      </c>
      <c r="H997" s="20">
        <v>800074033</v>
      </c>
      <c r="I997" s="2" t="str">
        <f>+VLOOKUP(FACTURACION[[#This Row],[NIT]],TABLACLIENTE,2,FALSE)</f>
        <v>COMPAÑIAS ASOCIADAS DE GAS S.A. E.S.P (ASOGAS SA ESP)</v>
      </c>
      <c r="J997" s="2" t="s">
        <v>6</v>
      </c>
      <c r="K997" s="12" t="str">
        <f>+VLOOKUP(FACTURACION[[#This Row],[REFERENCIA]],CODINV,2,FALSE)</f>
        <v>REG.1813C C:3/4" R:6-15" O:1/2</v>
      </c>
      <c r="L997" s="12" t="str">
        <f>IF(VLOOKUP(FACTURACION[[#This Row],[REFERENCIA]],CODINV,3,FALSE)=0,"",VLOOKUP(FACTURACION[[#This Row],[REFERENCIA]],CODINV,3,FALSE))</f>
        <v/>
      </c>
      <c r="M997" s="12" t="str">
        <f>+VLOOKUP(FACTURACION[[#This Row],[REFERENCIA]],CODINV,4,FALSE)</f>
        <v>REGULADORES</v>
      </c>
      <c r="N997" s="12" t="str">
        <f>+VLOOKUP(FACTURACION[[#This Row],[REFERENCIA]],CODINV,5,FALSE)</f>
        <v>HONEYWELL</v>
      </c>
      <c r="O997" s="2">
        <v>1</v>
      </c>
      <c r="P997" s="23">
        <v>95000</v>
      </c>
      <c r="Q997" s="24">
        <f>+FACTURACION[[#This Row],[CANTIDAD]]*FACTURACION[[#This Row],[VR UNITARIO]]/1000</f>
        <v>95</v>
      </c>
      <c r="R997" s="3" t="str">
        <f>+VLOOKUP(FACTURACION[[#This Row],[NIT]],TABLACLIENTE,5,FALSE)</f>
        <v>MOSQUERA</v>
      </c>
    </row>
    <row r="998" spans="3:18" s="11" customFormat="1" ht="11.25" customHeight="1">
      <c r="C998" s="13">
        <v>2013</v>
      </c>
      <c r="D998" s="17" t="s">
        <v>705</v>
      </c>
      <c r="E998" s="17">
        <f>MONTH(FACTURACION[[#This Row],[MES]]&amp;1)</f>
        <v>12</v>
      </c>
      <c r="F998" s="223">
        <f>DATE(FACTURACION[[#This Row],[AÑO]],FACTURACION[[#This Row],[Mes numero]],1)</f>
        <v>41609</v>
      </c>
      <c r="G998" s="159">
        <v>10177</v>
      </c>
      <c r="H998" s="25">
        <v>891101577</v>
      </c>
      <c r="I998" s="3" t="str">
        <f>+VLOOKUP(FACTURACION[[#This Row],[NIT]],TABLACLIENTE,2,FALSE)</f>
        <v>ALCANOS DE COLOMBIA S.A. E.S.P</v>
      </c>
      <c r="J998" s="2" t="s">
        <v>5</v>
      </c>
      <c r="K998" s="12" t="str">
        <f>+VLOOKUP(FACTURACION[[#This Row],[REFERENCIA]],CODINV,2,FALSE)</f>
        <v>REG. 1800 CPB2 1 1-4· O: 5/16" R: STD</v>
      </c>
      <c r="L998" s="12" t="str">
        <f>IF(VLOOKUP(FACTURACION[[#This Row],[REFERENCIA]],CODINV,3,FALSE)=0,"",VLOOKUP(FACTURACION[[#This Row],[REFERENCIA]],CODINV,3,FALSE))</f>
        <v/>
      </c>
      <c r="M998" s="12" t="str">
        <f>+VLOOKUP(FACTURACION[[#This Row],[REFERENCIA]],CODINV,4,FALSE)</f>
        <v>REGULADORES</v>
      </c>
      <c r="N998" s="12" t="str">
        <f>+VLOOKUP(FACTURACION[[#This Row],[REFERENCIA]],CODINV,5,FALSE)</f>
        <v>HONEYWELL</v>
      </c>
      <c r="O998" s="2">
        <v>15</v>
      </c>
      <c r="P998" s="23">
        <v>431703</v>
      </c>
      <c r="Q998" s="24">
        <f>+FACTURACION[[#This Row],[CANTIDAD]]*FACTURACION[[#This Row],[VR UNITARIO]]/1000</f>
        <v>6475.5450000000001</v>
      </c>
      <c r="R998" s="3" t="str">
        <f>+VLOOKUP(FACTURACION[[#This Row],[NIT]],TABLACLIENTE,5,FALSE)</f>
        <v>NEIVA</v>
      </c>
    </row>
    <row r="999" spans="3:18" s="11" customFormat="1" ht="11.25" customHeight="1">
      <c r="C999" s="13">
        <v>2013</v>
      </c>
      <c r="D999" s="17" t="s">
        <v>705</v>
      </c>
      <c r="E999" s="17">
        <f>MONTH(FACTURACION[[#This Row],[MES]]&amp;1)</f>
        <v>12</v>
      </c>
      <c r="F999" s="223">
        <f>DATE(FACTURACION[[#This Row],[AÑO]],FACTURACION[[#This Row],[Mes numero]],1)</f>
        <v>41609</v>
      </c>
      <c r="G999" s="159">
        <v>10178</v>
      </c>
      <c r="H999" s="25">
        <v>891101577</v>
      </c>
      <c r="I999" s="3" t="str">
        <f>+VLOOKUP(FACTURACION[[#This Row],[NIT]],TABLACLIENTE,2,FALSE)</f>
        <v>ALCANOS DE COLOMBIA S.A. E.S.P</v>
      </c>
      <c r="J999" s="2" t="s">
        <v>5</v>
      </c>
      <c r="K999" s="12" t="str">
        <f>+VLOOKUP(FACTURACION[[#This Row],[REFERENCIA]],CODINV,2,FALSE)</f>
        <v>REG. 1800 CPB2 1 1-4· O: 5/16" R: STD</v>
      </c>
      <c r="L999" s="12" t="str">
        <f>IF(VLOOKUP(FACTURACION[[#This Row],[REFERENCIA]],CODINV,3,FALSE)=0,"",VLOOKUP(FACTURACION[[#This Row],[REFERENCIA]],CODINV,3,FALSE))</f>
        <v/>
      </c>
      <c r="M999" s="12" t="str">
        <f>+VLOOKUP(FACTURACION[[#This Row],[REFERENCIA]],CODINV,4,FALSE)</f>
        <v>REGULADORES</v>
      </c>
      <c r="N999" s="12" t="str">
        <f>+VLOOKUP(FACTURACION[[#This Row],[REFERENCIA]],CODINV,5,FALSE)</f>
        <v>HONEYWELL</v>
      </c>
      <c r="O999" s="2">
        <v>5</v>
      </c>
      <c r="P999" s="23">
        <v>431703</v>
      </c>
      <c r="Q999" s="24">
        <f>+FACTURACION[[#This Row],[CANTIDAD]]*FACTURACION[[#This Row],[VR UNITARIO]]/1000</f>
        <v>2158.5149999999999</v>
      </c>
      <c r="R999" s="3" t="str">
        <f>+VLOOKUP(FACTURACION[[#This Row],[NIT]],TABLACLIENTE,5,FALSE)</f>
        <v>NEIVA</v>
      </c>
    </row>
    <row r="1000" spans="3:18" s="11" customFormat="1" ht="11.25" customHeight="1">
      <c r="C1000" s="13">
        <v>2013</v>
      </c>
      <c r="D1000" s="17" t="s">
        <v>705</v>
      </c>
      <c r="E1000" s="17">
        <f>MONTH(FACTURACION[[#This Row],[MES]]&amp;1)</f>
        <v>12</v>
      </c>
      <c r="F1000" s="223">
        <f>DATE(FACTURACION[[#This Row],[AÑO]],FACTURACION[[#This Row],[Mes numero]],1)</f>
        <v>41609</v>
      </c>
      <c r="G1000" s="159">
        <v>10179</v>
      </c>
      <c r="H1000" s="25">
        <v>891101577</v>
      </c>
      <c r="I1000" s="3" t="str">
        <f>+VLOOKUP(FACTURACION[[#This Row],[NIT]],TABLACLIENTE,2,FALSE)</f>
        <v>ALCANOS DE COLOMBIA S.A. E.S.P</v>
      </c>
      <c r="J1000" s="2" t="s">
        <v>5</v>
      </c>
      <c r="K1000" s="12" t="str">
        <f>+VLOOKUP(FACTURACION[[#This Row],[REFERENCIA]],CODINV,2,FALSE)</f>
        <v>REG. 1800 CPB2 1 1-4· O: 5/16" R: STD</v>
      </c>
      <c r="L1000" s="12" t="str">
        <f>IF(VLOOKUP(FACTURACION[[#This Row],[REFERENCIA]],CODINV,3,FALSE)=0,"",VLOOKUP(FACTURACION[[#This Row],[REFERENCIA]],CODINV,3,FALSE))</f>
        <v/>
      </c>
      <c r="M1000" s="12" t="str">
        <f>+VLOOKUP(FACTURACION[[#This Row],[REFERENCIA]],CODINV,4,FALSE)</f>
        <v>REGULADORES</v>
      </c>
      <c r="N1000" s="12" t="str">
        <f>+VLOOKUP(FACTURACION[[#This Row],[REFERENCIA]],CODINV,5,FALSE)</f>
        <v>HONEYWELL</v>
      </c>
      <c r="O1000" s="2">
        <v>3</v>
      </c>
      <c r="P1000" s="23">
        <v>431703</v>
      </c>
      <c r="Q1000" s="24">
        <f>+FACTURACION[[#This Row],[CANTIDAD]]*FACTURACION[[#This Row],[VR UNITARIO]]/1000</f>
        <v>1295.1089999999999</v>
      </c>
      <c r="R1000" s="3" t="str">
        <f>+VLOOKUP(FACTURACION[[#This Row],[NIT]],TABLACLIENTE,5,FALSE)</f>
        <v>NEIVA</v>
      </c>
    </row>
    <row r="1001" spans="3:18" s="11" customFormat="1" ht="11.25" customHeight="1">
      <c r="C1001" s="13">
        <v>2013</v>
      </c>
      <c r="D1001" s="17" t="s">
        <v>705</v>
      </c>
      <c r="E1001" s="17">
        <f>MONTH(FACTURACION[[#This Row],[MES]]&amp;1)</f>
        <v>12</v>
      </c>
      <c r="F1001" s="223">
        <f>DATE(FACTURACION[[#This Row],[AÑO]],FACTURACION[[#This Row],[Mes numero]],1)</f>
        <v>41609</v>
      </c>
      <c r="G1001" s="159">
        <v>10175</v>
      </c>
      <c r="H1001" s="20">
        <v>800202395</v>
      </c>
      <c r="I1001" s="2" t="str">
        <f>+VLOOKUP(FACTURACION[[#This Row],[NIT]],TABLACLIENTE,2,FALSE)</f>
        <v>EFIGAS GAS NATURAL S.A. E.S.P. (EFIGAS S.A. E.S.P.)</v>
      </c>
      <c r="J1001" s="2" t="s">
        <v>5</v>
      </c>
      <c r="K1001" s="12" t="str">
        <f>+VLOOKUP(FACTURACION[[#This Row],[REFERENCIA]],CODINV,2,FALSE)</f>
        <v>REG. 1800 CPB2 1 1-4· O: 5/16" R: STD</v>
      </c>
      <c r="L1001" s="12" t="str">
        <f>IF(VLOOKUP(FACTURACION[[#This Row],[REFERENCIA]],CODINV,3,FALSE)=0,"",VLOOKUP(FACTURACION[[#This Row],[REFERENCIA]],CODINV,3,FALSE))</f>
        <v/>
      </c>
      <c r="M1001" s="12" t="str">
        <f>+VLOOKUP(FACTURACION[[#This Row],[REFERENCIA]],CODINV,4,FALSE)</f>
        <v>REGULADORES</v>
      </c>
      <c r="N1001" s="12" t="str">
        <f>+VLOOKUP(FACTURACION[[#This Row],[REFERENCIA]],CODINV,5,FALSE)</f>
        <v>HONEYWELL</v>
      </c>
      <c r="O1001" s="2">
        <v>6</v>
      </c>
      <c r="P1001" s="23">
        <v>557498</v>
      </c>
      <c r="Q1001" s="24">
        <f>+FACTURACION[[#This Row],[CANTIDAD]]*FACTURACION[[#This Row],[VR UNITARIO]]/1000</f>
        <v>3344.9879999999998</v>
      </c>
      <c r="R1001" s="3" t="str">
        <f>+VLOOKUP(FACTURACION[[#This Row],[NIT]],TABLACLIENTE,5,FALSE)</f>
        <v>MANIZALES</v>
      </c>
    </row>
    <row r="1002" spans="3:18" s="11" customFormat="1" ht="11.25" customHeight="1">
      <c r="C1002" s="13">
        <v>2013</v>
      </c>
      <c r="D1002" s="17" t="s">
        <v>705</v>
      </c>
      <c r="E1002" s="17">
        <f>MONTH(FACTURACION[[#This Row],[MES]]&amp;1)</f>
        <v>12</v>
      </c>
      <c r="F1002" s="223">
        <f>DATE(FACTURACION[[#This Row],[AÑO]],FACTURACION[[#This Row],[Mes numero]],1)</f>
        <v>41609</v>
      </c>
      <c r="G1002" s="159">
        <v>10176</v>
      </c>
      <c r="H1002" s="20">
        <v>800167643</v>
      </c>
      <c r="I1002" s="2" t="str">
        <f>+VLOOKUP(FACTURACION[[#This Row],[NIT]],TABLACLIENTE,2,FALSE)</f>
        <v>GASES DE OCCIDENTE S.A. E.S.P. (GDO)</v>
      </c>
      <c r="J1002" s="2" t="s">
        <v>5</v>
      </c>
      <c r="K1002" s="12" t="str">
        <f>+VLOOKUP(FACTURACION[[#This Row],[REFERENCIA]],CODINV,2,FALSE)</f>
        <v>REG. 1800 CPB2 1 1-4· O: 5/16" R: STD</v>
      </c>
      <c r="L1002" s="12" t="str">
        <f>IF(VLOOKUP(FACTURACION[[#This Row],[REFERENCIA]],CODINV,3,FALSE)=0,"",VLOOKUP(FACTURACION[[#This Row],[REFERENCIA]],CODINV,3,FALSE))</f>
        <v/>
      </c>
      <c r="M1002" s="12" t="str">
        <f>+VLOOKUP(FACTURACION[[#This Row],[REFERENCIA]],CODINV,4,FALSE)</f>
        <v>REGULADORES</v>
      </c>
      <c r="N1002" s="12" t="str">
        <f>+VLOOKUP(FACTURACION[[#This Row],[REFERENCIA]],CODINV,5,FALSE)</f>
        <v>HONEYWELL</v>
      </c>
      <c r="O1002" s="2">
        <v>20</v>
      </c>
      <c r="P1002" s="23">
        <v>432555</v>
      </c>
      <c r="Q1002" s="24">
        <f>+FACTURACION[[#This Row],[CANTIDAD]]*FACTURACION[[#This Row],[VR UNITARIO]]/1000</f>
        <v>8651.1</v>
      </c>
      <c r="R1002" s="3" t="str">
        <f>+VLOOKUP(FACTURACION[[#This Row],[NIT]],TABLACLIENTE,5,FALSE)</f>
        <v>CALI</v>
      </c>
    </row>
    <row r="1003" spans="3:18" s="11" customFormat="1" ht="11.25" customHeight="1">
      <c r="C1003" s="13">
        <v>2013</v>
      </c>
      <c r="D1003" s="17" t="s">
        <v>705</v>
      </c>
      <c r="E1003" s="17">
        <f>MONTH(FACTURACION[[#This Row],[MES]]&amp;1)</f>
        <v>12</v>
      </c>
      <c r="F1003" s="223">
        <f>DATE(FACTURACION[[#This Row],[AÑO]],FACTURACION[[#This Row],[Mes numero]],1)</f>
        <v>41609</v>
      </c>
      <c r="G1003" s="159">
        <v>10180</v>
      </c>
      <c r="H1003" s="20">
        <v>890208316</v>
      </c>
      <c r="I1003" s="2" t="str">
        <f>+VLOOKUP(FACTURACION[[#This Row],[NIT]],TABLACLIENTE,2,FALSE)</f>
        <v xml:space="preserve">METROGAS DE COLOMBIA S.A. E.S.P.  (METROGAS S.A. E.S.P)
</v>
      </c>
      <c r="J1003" s="2" t="s">
        <v>5</v>
      </c>
      <c r="K1003" s="12" t="str">
        <f>+VLOOKUP(FACTURACION[[#This Row],[REFERENCIA]],CODINV,2,FALSE)</f>
        <v>REG. 1800 CPB2 1 1-4· O: 5/16" R: STD</v>
      </c>
      <c r="L1003" s="12" t="str">
        <f>IF(VLOOKUP(FACTURACION[[#This Row],[REFERENCIA]],CODINV,3,FALSE)=0,"",VLOOKUP(FACTURACION[[#This Row],[REFERENCIA]],CODINV,3,FALSE))</f>
        <v/>
      </c>
      <c r="M1003" s="12" t="str">
        <f>+VLOOKUP(FACTURACION[[#This Row],[REFERENCIA]],CODINV,4,FALSE)</f>
        <v>REGULADORES</v>
      </c>
      <c r="N1003" s="12" t="str">
        <f>+VLOOKUP(FACTURACION[[#This Row],[REFERENCIA]],CODINV,5,FALSE)</f>
        <v>HONEYWELL</v>
      </c>
      <c r="O1003" s="2">
        <v>1</v>
      </c>
      <c r="P1003" s="23">
        <v>523900</v>
      </c>
      <c r="Q1003" s="24">
        <f>+FACTURACION[[#This Row],[CANTIDAD]]*FACTURACION[[#This Row],[VR UNITARIO]]/1000</f>
        <v>523.9</v>
      </c>
      <c r="R1003" s="3" t="str">
        <f>+VLOOKUP(FACTURACION[[#This Row],[NIT]],TABLACLIENTE,5,FALSE)</f>
        <v>FLORIDABLANCA</v>
      </c>
    </row>
    <row r="1004" spans="3:18" s="11" customFormat="1" ht="11.25" customHeight="1">
      <c r="C1004" s="13">
        <v>2013</v>
      </c>
      <c r="D1004" s="17" t="s">
        <v>705</v>
      </c>
      <c r="E1004" s="17">
        <f>MONTH(FACTURACION[[#This Row],[MES]]&amp;1)</f>
        <v>12</v>
      </c>
      <c r="F1004" s="223">
        <f>DATE(FACTURACION[[#This Row],[AÑO]],FACTURACION[[#This Row],[Mes numero]],1)</f>
        <v>41609</v>
      </c>
      <c r="G1004" s="159">
        <v>10126</v>
      </c>
      <c r="H1004" s="20">
        <v>890908643</v>
      </c>
      <c r="I1004" s="2" t="str">
        <f>+VLOOKUP(FACTURACION[[#This Row],[NIT]],TABLACLIENTE,2,FALSE)</f>
        <v>GASES DE ANTIOQUIA S.A. E.S.P.  (GAS ANTIOQUIA S.A. E.S.P.)</v>
      </c>
      <c r="J1004" s="2" t="s">
        <v>28</v>
      </c>
      <c r="K1004" s="12" t="str">
        <f>+VLOOKUP(FACTURACION[[#This Row],[REFERENCIA]],CODINV,2,FALSE)</f>
        <v>REGULADOR SR 113 3/4 R: 7-12 O:1/4</v>
      </c>
      <c r="L1004" s="12" t="str">
        <f>IF(VLOOKUP(FACTURACION[[#This Row],[REFERENCIA]],CODINV,3,FALSE)=0,"",VLOOKUP(FACTURACION[[#This Row],[REFERENCIA]],CODINV,3,FALSE))</f>
        <v/>
      </c>
      <c r="M1004" s="12" t="str">
        <f>+VLOOKUP(FACTURACION[[#This Row],[REFERENCIA]],CODINV,4,FALSE)</f>
        <v>REGULADORES</v>
      </c>
      <c r="N1004" s="12" t="str">
        <f>+VLOOKUP(FACTURACION[[#This Row],[REFERENCIA]],CODINV,5,FALSE)</f>
        <v>HONEYWELL</v>
      </c>
      <c r="O1004" s="2">
        <v>3</v>
      </c>
      <c r="P1004" s="23">
        <v>91000</v>
      </c>
      <c r="Q1004" s="24">
        <f>+FACTURACION[[#This Row],[CANTIDAD]]*FACTURACION[[#This Row],[VR UNITARIO]]/1000</f>
        <v>273</v>
      </c>
      <c r="R1004" s="3" t="str">
        <f>+VLOOKUP(FACTURACION[[#This Row],[NIT]],TABLACLIENTE,5,FALSE)</f>
        <v>MEDELLIN</v>
      </c>
    </row>
    <row r="1005" spans="3:18" s="11" customFormat="1" ht="11.25" customHeight="1">
      <c r="C1005" s="13">
        <v>2013</v>
      </c>
      <c r="D1005" s="17" t="s">
        <v>705</v>
      </c>
      <c r="E1005" s="17">
        <f>MONTH(FACTURACION[[#This Row],[MES]]&amp;1)</f>
        <v>12</v>
      </c>
      <c r="F1005" s="223">
        <f>DATE(FACTURACION[[#This Row],[AÑO]],FACTURACION[[#This Row],[Mes numero]],1)</f>
        <v>41609</v>
      </c>
      <c r="G1005" s="159">
        <v>10126</v>
      </c>
      <c r="H1005" s="20">
        <v>890908643</v>
      </c>
      <c r="I1005" s="2" t="str">
        <f>+VLOOKUP(FACTURACION[[#This Row],[NIT]],TABLACLIENTE,2,FALSE)</f>
        <v>GASES DE ANTIOQUIA S.A. E.S.P.  (GAS ANTIOQUIA S.A. E.S.P.)</v>
      </c>
      <c r="J1005" s="2" t="s">
        <v>1002</v>
      </c>
      <c r="K1005" s="12" t="str">
        <f>+VLOOKUP(FACTURACION[[#This Row],[REFERENCIA]],CODINV,2,FALSE)</f>
        <v>REG. SR 113 3/4 R:1,5-2 PSI OR 1/4</v>
      </c>
      <c r="L1005" s="12" t="str">
        <f>IF(VLOOKUP(FACTURACION[[#This Row],[REFERENCIA]],CODINV,3,FALSE)=0,"",VLOOKUP(FACTURACION[[#This Row],[REFERENCIA]],CODINV,3,FALSE))</f>
        <v>SR</v>
      </c>
      <c r="M1005" s="12" t="str">
        <f>+VLOOKUP(FACTURACION[[#This Row],[REFERENCIA]],CODINV,4,FALSE)</f>
        <v>REGULADORES</v>
      </c>
      <c r="N1005" s="12" t="str">
        <f>+VLOOKUP(FACTURACION[[#This Row],[REFERENCIA]],CODINV,5,FALSE)</f>
        <v>HONEYWELL</v>
      </c>
      <c r="O1005" s="2">
        <v>3</v>
      </c>
      <c r="P1005" s="23">
        <v>91000</v>
      </c>
      <c r="Q1005" s="24">
        <f>+FACTURACION[[#This Row],[CANTIDAD]]*FACTURACION[[#This Row],[VR UNITARIO]]/1000</f>
        <v>273</v>
      </c>
      <c r="R1005" s="3" t="str">
        <f>+VLOOKUP(FACTURACION[[#This Row],[NIT]],TABLACLIENTE,5,FALSE)</f>
        <v>MEDELLIN</v>
      </c>
    </row>
    <row r="1006" spans="3:18" s="11" customFormat="1" ht="11.25" customHeight="1">
      <c r="C1006" s="13">
        <v>2013</v>
      </c>
      <c r="D1006" s="17" t="s">
        <v>705</v>
      </c>
      <c r="E1006" s="17">
        <f>MONTH(FACTURACION[[#This Row],[MES]]&amp;1)</f>
        <v>12</v>
      </c>
      <c r="F1006" s="223">
        <f>DATE(FACTURACION[[#This Row],[AÑO]],FACTURACION[[#This Row],[Mes numero]],1)</f>
        <v>41609</v>
      </c>
      <c r="G1006" s="159">
        <v>10173</v>
      </c>
      <c r="H1006" s="20">
        <v>892115036</v>
      </c>
      <c r="I1006" s="2" t="str">
        <f>+VLOOKUP(FACTURACION[[#This Row],[NIT]],TABLACLIENTE,2,FALSE)</f>
        <v>GASES DE LA GUAJIRA S.A. E. S. P. (GASGUAJIRA S.A. E.S.P.)</v>
      </c>
      <c r="J1006" s="2" t="s">
        <v>1259</v>
      </c>
      <c r="K1006" s="12" t="str">
        <f>+VLOOKUP(FACTURACION[[#This Row],[REFERENCIA]],CODINV,2,FALSE)</f>
        <v>AFV 2" S600 R10%</v>
      </c>
      <c r="L1006" s="12" t="str">
        <f>IF(VLOOKUP(FACTURACION[[#This Row],[REFERENCIA]],CODINV,3,FALSE)=0,"",VLOOKUP(FACTURACION[[#This Row],[REFERENCIA]],CODINV,3,FALSE))</f>
        <v/>
      </c>
      <c r="M1006" s="12" t="str">
        <f>+VLOOKUP(FACTURACION[[#This Row],[REFERENCIA]],CODINV,4,FALSE)</f>
        <v>REGULADORES</v>
      </c>
      <c r="N1006" s="12" t="str">
        <f>+VLOOKUP(FACTURACION[[#This Row],[REFERENCIA]],CODINV,5,FALSE)</f>
        <v>HONEYWELL</v>
      </c>
      <c r="O1006" s="2">
        <v>1</v>
      </c>
      <c r="P1006" s="23">
        <v>2996913</v>
      </c>
      <c r="Q1006" s="24">
        <f>+FACTURACION[[#This Row],[CANTIDAD]]*FACTURACION[[#This Row],[VR UNITARIO]]/1000</f>
        <v>2996.913</v>
      </c>
      <c r="R1006" s="3" t="str">
        <f>+VLOOKUP(FACTURACION[[#This Row],[NIT]],TABLACLIENTE,5,FALSE)</f>
        <v>RIOHACHA</v>
      </c>
    </row>
    <row r="1007" spans="3:18" s="11" customFormat="1" ht="11.25" customHeight="1">
      <c r="C1007" s="13">
        <v>2013</v>
      </c>
      <c r="D1007" s="17" t="s">
        <v>705</v>
      </c>
      <c r="E1007" s="17">
        <f>MONTH(FACTURACION[[#This Row],[MES]]&amp;1)</f>
        <v>12</v>
      </c>
      <c r="F1007" s="223">
        <f>DATE(FACTURACION[[#This Row],[AÑO]],FACTURACION[[#This Row],[Mes numero]],1)</f>
        <v>41609</v>
      </c>
      <c r="G1007" s="159">
        <v>10137</v>
      </c>
      <c r="H1007" s="20">
        <v>800202395</v>
      </c>
      <c r="I1007" s="2" t="str">
        <f>+VLOOKUP(FACTURACION[[#This Row],[NIT]],TABLACLIENTE,2,FALSE)</f>
        <v>EFIGAS GAS NATURAL S.A. E.S.P. (EFIGAS S.A. E.S.P.)</v>
      </c>
      <c r="J1007" s="2" t="s">
        <v>24</v>
      </c>
      <c r="K1007" s="12" t="str">
        <f>+VLOOKUP(FACTURACION[[#This Row],[REFERENCIA]],CODINV,2,FALSE)</f>
        <v>AFV 2" S300 F.O Y CL INS ZSC100</v>
      </c>
      <c r="L1007" s="12" t="str">
        <f>IF(VLOOKUP(FACTURACION[[#This Row],[REFERENCIA]],CODINV,3,FALSE)=0,"",VLOOKUP(FACTURACION[[#This Row],[REFERENCIA]],CODINV,3,FALSE))</f>
        <v/>
      </c>
      <c r="M1007" s="12" t="str">
        <f>+VLOOKUP(FACTURACION[[#This Row],[REFERENCIA]],CODINV,4,FALSE)</f>
        <v>REGULADORES</v>
      </c>
      <c r="N1007" s="12" t="str">
        <f>+VLOOKUP(FACTURACION[[#This Row],[REFERENCIA]],CODINV,5,FALSE)</f>
        <v>HONEYWELL</v>
      </c>
      <c r="O1007" s="2">
        <v>3</v>
      </c>
      <c r="P1007" s="23">
        <v>3271498</v>
      </c>
      <c r="Q1007" s="24">
        <f>+FACTURACION[[#This Row],[CANTIDAD]]*FACTURACION[[#This Row],[VR UNITARIO]]/1000</f>
        <v>9814.4940000000006</v>
      </c>
      <c r="R1007" s="3" t="str">
        <f>+VLOOKUP(FACTURACION[[#This Row],[NIT]],TABLACLIENTE,5,FALSE)</f>
        <v>MANIZALES</v>
      </c>
    </row>
    <row r="1008" spans="3:18" s="11" customFormat="1" ht="11.25" customHeight="1">
      <c r="C1008" s="13">
        <v>2013</v>
      </c>
      <c r="D1008" s="17" t="s">
        <v>705</v>
      </c>
      <c r="E1008" s="17">
        <f>MONTH(FACTURACION[[#This Row],[MES]]&amp;1)</f>
        <v>12</v>
      </c>
      <c r="F1008" s="223">
        <f>DATE(FACTURACION[[#This Row],[AÑO]],FACTURACION[[#This Row],[Mes numero]],1)</f>
        <v>41609</v>
      </c>
      <c r="G1008" s="159">
        <v>10167</v>
      </c>
      <c r="H1008" s="25">
        <v>891101577</v>
      </c>
      <c r="I1008" s="3" t="str">
        <f>+VLOOKUP(FACTURACION[[#This Row],[NIT]],TABLACLIENTE,2,FALSE)</f>
        <v>ALCANOS DE COLOMBIA S.A. E.S.P</v>
      </c>
      <c r="J1008" s="2" t="s">
        <v>712</v>
      </c>
      <c r="K1008" s="12" t="str">
        <f>+VLOOKUP(FACTURACION[[#This Row],[REFERENCIA]],CODINV,2,FALSE)</f>
        <v>AFV 4" S300 FO Y CL INS. ZSC100</v>
      </c>
      <c r="L1008" s="12" t="str">
        <f>IF(VLOOKUP(FACTURACION[[#This Row],[REFERENCIA]],CODINV,3,FALSE)=0,"",VLOOKUP(FACTURACION[[#This Row],[REFERENCIA]],CODINV,3,FALSE))</f>
        <v/>
      </c>
      <c r="M1008" s="12" t="str">
        <f>+VLOOKUP(FACTURACION[[#This Row],[REFERENCIA]],CODINV,4,FALSE)</f>
        <v>REGULADORES</v>
      </c>
      <c r="N1008" s="12" t="str">
        <f>+VLOOKUP(FACTURACION[[#This Row],[REFERENCIA]],CODINV,5,FALSE)</f>
        <v>HONEYWELL</v>
      </c>
      <c r="O1008" s="2">
        <v>3</v>
      </c>
      <c r="P1008" s="23">
        <v>6796910</v>
      </c>
      <c r="Q1008" s="24">
        <f>+FACTURACION[[#This Row],[CANTIDAD]]*FACTURACION[[#This Row],[VR UNITARIO]]/1000</f>
        <v>20390.73</v>
      </c>
      <c r="R1008" s="3" t="str">
        <f>+VLOOKUP(FACTURACION[[#This Row],[NIT]],TABLACLIENTE,5,FALSE)</f>
        <v>NEIVA</v>
      </c>
    </row>
    <row r="1009" spans="3:18" s="11" customFormat="1" ht="11.25" customHeight="1">
      <c r="C1009" s="13">
        <v>2013</v>
      </c>
      <c r="D1009" s="17" t="s">
        <v>705</v>
      </c>
      <c r="E1009" s="17">
        <f>MONTH(FACTURACION[[#This Row],[MES]]&amp;1)</f>
        <v>12</v>
      </c>
      <c r="F1009" s="223">
        <f>DATE(FACTURACION[[#This Row],[AÑO]],FACTURACION[[#This Row],[Mes numero]],1)</f>
        <v>41609</v>
      </c>
      <c r="G1009" s="159">
        <v>10168</v>
      </c>
      <c r="H1009" s="25">
        <v>891101577</v>
      </c>
      <c r="I1009" s="3" t="str">
        <f>+VLOOKUP(FACTURACION[[#This Row],[NIT]],TABLACLIENTE,2,FALSE)</f>
        <v>ALCANOS DE COLOMBIA S.A. E.S.P</v>
      </c>
      <c r="J1009" s="2" t="s">
        <v>712</v>
      </c>
      <c r="K1009" s="12" t="str">
        <f>+VLOOKUP(FACTURACION[[#This Row],[REFERENCIA]],CODINV,2,FALSE)</f>
        <v>AFV 4" S300 FO Y CL INS. ZSC100</v>
      </c>
      <c r="L1009" s="12" t="str">
        <f>IF(VLOOKUP(FACTURACION[[#This Row],[REFERENCIA]],CODINV,3,FALSE)=0,"",VLOOKUP(FACTURACION[[#This Row],[REFERENCIA]],CODINV,3,FALSE))</f>
        <v/>
      </c>
      <c r="M1009" s="12" t="str">
        <f>+VLOOKUP(FACTURACION[[#This Row],[REFERENCIA]],CODINV,4,FALSE)</f>
        <v>REGULADORES</v>
      </c>
      <c r="N1009" s="12" t="str">
        <f>+VLOOKUP(FACTURACION[[#This Row],[REFERENCIA]],CODINV,5,FALSE)</f>
        <v>HONEYWELL</v>
      </c>
      <c r="O1009" s="2">
        <v>3</v>
      </c>
      <c r="P1009" s="23">
        <v>6796910</v>
      </c>
      <c r="Q1009" s="24">
        <f>+FACTURACION[[#This Row],[CANTIDAD]]*FACTURACION[[#This Row],[VR UNITARIO]]/1000</f>
        <v>20390.73</v>
      </c>
      <c r="R1009" s="3" t="str">
        <f>+VLOOKUP(FACTURACION[[#This Row],[NIT]],TABLACLIENTE,5,FALSE)</f>
        <v>NEIVA</v>
      </c>
    </row>
    <row r="1010" spans="3:18" s="11" customFormat="1" ht="11.25" customHeight="1">
      <c r="C1010" s="13">
        <v>2013</v>
      </c>
      <c r="D1010" s="17" t="s">
        <v>705</v>
      </c>
      <c r="E1010" s="17">
        <f>MONTH(FACTURACION[[#This Row],[MES]]&amp;1)</f>
        <v>12</v>
      </c>
      <c r="F1010" s="223">
        <f>DATE(FACTURACION[[#This Row],[AÑO]],FACTURACION[[#This Row],[Mes numero]],1)</f>
        <v>41609</v>
      </c>
      <c r="G1010" s="159">
        <v>10173</v>
      </c>
      <c r="H1010" s="20">
        <v>892115036</v>
      </c>
      <c r="I1010" s="2" t="str">
        <f>+VLOOKUP(FACTURACION[[#This Row],[NIT]],TABLACLIENTE,2,FALSE)</f>
        <v>GASES DE LA GUAJIRA S.A. E. S. P. (GASGUAJIRA S.A. E.S.P.)</v>
      </c>
      <c r="J1010" s="2" t="s">
        <v>713</v>
      </c>
      <c r="K1010" s="12" t="str">
        <f>+VLOOKUP(FACTURACION[[#This Row],[REFERENCIA]],CODINV,2,FALSE)</f>
        <v>CONTROL LOOP ZSC-100 BM COMPOSITE</v>
      </c>
      <c r="L1010" s="12" t="str">
        <f>IF(VLOOKUP(FACTURACION[[#This Row],[REFERENCIA]],CODINV,3,FALSE)=0,"",VLOOKUP(FACTURACION[[#This Row],[REFERENCIA]],CODINV,3,FALSE))</f>
        <v/>
      </c>
      <c r="M1010" s="12" t="str">
        <f>+VLOOKUP(FACTURACION[[#This Row],[REFERENCIA]],CODINV,4,FALSE)</f>
        <v>REGULADORES</v>
      </c>
      <c r="N1010" s="12" t="str">
        <f>+VLOOKUP(FACTURACION[[#This Row],[REFERENCIA]],CODINV,5,FALSE)</f>
        <v>HONEYWELL</v>
      </c>
      <c r="O1010" s="2">
        <v>3</v>
      </c>
      <c r="P1010" s="23">
        <v>1938562</v>
      </c>
      <c r="Q1010" s="24">
        <f>+FACTURACION[[#This Row],[CANTIDAD]]*FACTURACION[[#This Row],[VR UNITARIO]]/1000</f>
        <v>5815.6859999999997</v>
      </c>
      <c r="R1010" s="3" t="str">
        <f>+VLOOKUP(FACTURACION[[#This Row],[NIT]],TABLACLIENTE,5,FALSE)</f>
        <v>RIOHACHA</v>
      </c>
    </row>
    <row r="1011" spans="3:18" s="11" customFormat="1" ht="11.25" customHeight="1">
      <c r="C1011" s="13">
        <v>2013</v>
      </c>
      <c r="D1011" s="17" t="s">
        <v>705</v>
      </c>
      <c r="E1011" s="17">
        <f>MONTH(FACTURACION[[#This Row],[MES]]&amp;1)</f>
        <v>12</v>
      </c>
      <c r="F1011" s="223">
        <f>DATE(FACTURACION[[#This Row],[AÑO]],FACTURACION[[#This Row],[Mes numero]],1)</f>
        <v>41609</v>
      </c>
      <c r="G1011" s="159">
        <v>10139</v>
      </c>
      <c r="H1011" s="20">
        <v>900134459</v>
      </c>
      <c r="I1011" s="2" t="str">
        <f>+VLOOKUP(FACTURACION[[#This Row],[NIT]],TABLACLIENTE,2,FALSE)</f>
        <v>TRANSPORTADORA DE GAS INTERNACIONAL S.A. ESP (TGI S.A. E.S.P.)</v>
      </c>
      <c r="J1011" s="2" t="s">
        <v>846</v>
      </c>
      <c r="K1011" s="12" t="str">
        <f>+VLOOKUP(FACTURACION[[#This Row],[REFERENCIA]],CODINV,2,FALSE)</f>
        <v>PILOTO TIPO Z</v>
      </c>
      <c r="L1011" s="12" t="str">
        <f>IF(VLOOKUP(FACTURACION[[#This Row],[REFERENCIA]],CODINV,3,FALSE)=0,"",VLOOKUP(FACTURACION[[#This Row],[REFERENCIA]],CODINV,3,FALSE))</f>
        <v>RRAA102A1A1A1</v>
      </c>
      <c r="M1011" s="12" t="str">
        <f>+VLOOKUP(FACTURACION[[#This Row],[REFERENCIA]],CODINV,4,FALSE)</f>
        <v>REGULADORES</v>
      </c>
      <c r="N1011" s="12" t="str">
        <f>+VLOOKUP(FACTURACION[[#This Row],[REFERENCIA]],CODINV,5,FALSE)</f>
        <v>HONEYWELL</v>
      </c>
      <c r="O1011" s="2">
        <v>2</v>
      </c>
      <c r="P1011" s="23">
        <v>876809</v>
      </c>
      <c r="Q1011" s="24">
        <f>+FACTURACION[[#This Row],[CANTIDAD]]*FACTURACION[[#This Row],[VR UNITARIO]]/1000</f>
        <v>1753.6179999999999</v>
      </c>
      <c r="R1011" s="3" t="str">
        <f>+VLOOKUP(FACTURACION[[#This Row],[NIT]],TABLACLIENTE,5,FALSE)</f>
        <v>BOGOTÁ D.C.</v>
      </c>
    </row>
    <row r="1012" spans="3:18" s="11" customFormat="1" ht="11.25" customHeight="1">
      <c r="C1012" s="13">
        <v>2013</v>
      </c>
      <c r="D1012" s="17" t="s">
        <v>705</v>
      </c>
      <c r="E1012" s="17">
        <f>MONTH(FACTURACION[[#This Row],[MES]]&amp;1)</f>
        <v>12</v>
      </c>
      <c r="F1012" s="223">
        <f>DATE(FACTURACION[[#This Row],[AÑO]],FACTURACION[[#This Row],[Mes numero]],1)</f>
        <v>41609</v>
      </c>
      <c r="G1012" s="159">
        <v>10139</v>
      </c>
      <c r="H1012" s="20">
        <v>900134459</v>
      </c>
      <c r="I1012" s="2" t="str">
        <f>+VLOOKUP(FACTURACION[[#This Row],[NIT]],TABLACLIENTE,2,FALSE)</f>
        <v>TRANSPORTADORA DE GAS INTERNACIONAL S.A. ESP (TGI S.A. E.S.P.)</v>
      </c>
      <c r="J1012" s="2" t="s">
        <v>846</v>
      </c>
      <c r="K1012" s="12" t="str">
        <f>+VLOOKUP(FACTURACION[[#This Row],[REFERENCIA]],CODINV,2,FALSE)</f>
        <v>PILOTO TIPO Z</v>
      </c>
      <c r="L1012" s="12" t="str">
        <f>IF(VLOOKUP(FACTURACION[[#This Row],[REFERENCIA]],CODINV,3,FALSE)=0,"",VLOOKUP(FACTURACION[[#This Row],[REFERENCIA]],CODINV,3,FALSE))</f>
        <v>RRAA102A1A1A1</v>
      </c>
      <c r="M1012" s="12" t="str">
        <f>+VLOOKUP(FACTURACION[[#This Row],[REFERENCIA]],CODINV,4,FALSE)</f>
        <v>REGULADORES</v>
      </c>
      <c r="N1012" s="12" t="str">
        <f>+VLOOKUP(FACTURACION[[#This Row],[REFERENCIA]],CODINV,5,FALSE)</f>
        <v>HONEYWELL</v>
      </c>
      <c r="O1012" s="2">
        <v>2</v>
      </c>
      <c r="P1012" s="23">
        <v>876809</v>
      </c>
      <c r="Q1012" s="24">
        <f>+FACTURACION[[#This Row],[CANTIDAD]]*FACTURACION[[#This Row],[VR UNITARIO]]/1000</f>
        <v>1753.6179999999999</v>
      </c>
      <c r="R1012" s="3" t="str">
        <f>+VLOOKUP(FACTURACION[[#This Row],[NIT]],TABLACLIENTE,5,FALSE)</f>
        <v>BOGOTÁ D.C.</v>
      </c>
    </row>
    <row r="1013" spans="3:18" s="11" customFormat="1" ht="11.25" customHeight="1">
      <c r="C1013" s="13">
        <v>2013</v>
      </c>
      <c r="D1013" s="17" t="s">
        <v>705</v>
      </c>
      <c r="E1013" s="17">
        <f>MONTH(FACTURACION[[#This Row],[MES]]&amp;1)</f>
        <v>12</v>
      </c>
      <c r="F1013" s="223">
        <f>DATE(FACTURACION[[#This Row],[AÑO]],FACTURACION[[#This Row],[Mes numero]],1)</f>
        <v>41609</v>
      </c>
      <c r="G1013" s="159">
        <v>10139</v>
      </c>
      <c r="H1013" s="20">
        <v>900134459</v>
      </c>
      <c r="I1013" s="2" t="str">
        <f>+VLOOKUP(FACTURACION[[#This Row],[NIT]],TABLACLIENTE,2,FALSE)</f>
        <v>TRANSPORTADORA DE GAS INTERNACIONAL S.A. ESP (TGI S.A. E.S.P.)</v>
      </c>
      <c r="J1013" s="2" t="s">
        <v>848</v>
      </c>
      <c r="K1013" s="12" t="str">
        <f>+VLOOKUP(FACTURACION[[#This Row],[REFERENCIA]],CODINV,2,FALSE)</f>
        <v>PILOTO Z-138</v>
      </c>
      <c r="L1013" s="12" t="str">
        <f>IF(VLOOKUP(FACTURACION[[#This Row],[REFERENCIA]],CODINV,3,FALSE)=0,"",VLOOKUP(FACTURACION[[#This Row],[REFERENCIA]],CODINV,3,FALSE))</f>
        <v>RRAB103A1A1A1</v>
      </c>
      <c r="M1013" s="12" t="str">
        <f>+VLOOKUP(FACTURACION[[#This Row],[REFERENCIA]],CODINV,4,FALSE)</f>
        <v>REGULADORES</v>
      </c>
      <c r="N1013" s="12" t="str">
        <f>+VLOOKUP(FACTURACION[[#This Row],[REFERENCIA]],CODINV,5,FALSE)</f>
        <v>HONEYWELL</v>
      </c>
      <c r="O1013" s="2">
        <v>2</v>
      </c>
      <c r="P1013" s="23">
        <v>1032850</v>
      </c>
      <c r="Q1013" s="24">
        <f>+FACTURACION[[#This Row],[CANTIDAD]]*FACTURACION[[#This Row],[VR UNITARIO]]/1000</f>
        <v>2065.6999999999998</v>
      </c>
      <c r="R1013" s="3" t="str">
        <f>+VLOOKUP(FACTURACION[[#This Row],[NIT]],TABLACLIENTE,5,FALSE)</f>
        <v>BOGOTÁ D.C.</v>
      </c>
    </row>
    <row r="1014" spans="3:18" s="11" customFormat="1" ht="11.25" customHeight="1">
      <c r="C1014" s="13">
        <v>2013</v>
      </c>
      <c r="D1014" s="17" t="s">
        <v>705</v>
      </c>
      <c r="E1014" s="17">
        <f>MONTH(FACTURACION[[#This Row],[MES]]&amp;1)</f>
        <v>12</v>
      </c>
      <c r="F1014" s="223">
        <f>DATE(FACTURACION[[#This Row],[AÑO]],FACTURACION[[#This Row],[Mes numero]],1)</f>
        <v>41609</v>
      </c>
      <c r="G1014" s="159">
        <v>10139</v>
      </c>
      <c r="H1014" s="20">
        <v>900134459</v>
      </c>
      <c r="I1014" s="2" t="str">
        <f>+VLOOKUP(FACTURACION[[#This Row],[NIT]],TABLACLIENTE,2,FALSE)</f>
        <v>TRANSPORTADORA DE GAS INTERNACIONAL S.A. ESP (TGI S.A. E.S.P.)</v>
      </c>
      <c r="J1014" s="2" t="s">
        <v>848</v>
      </c>
      <c r="K1014" s="12" t="str">
        <f>+VLOOKUP(FACTURACION[[#This Row],[REFERENCIA]],CODINV,2,FALSE)</f>
        <v>PILOTO Z-138</v>
      </c>
      <c r="L1014" s="12" t="str">
        <f>IF(VLOOKUP(FACTURACION[[#This Row],[REFERENCIA]],CODINV,3,FALSE)=0,"",VLOOKUP(FACTURACION[[#This Row],[REFERENCIA]],CODINV,3,FALSE))</f>
        <v>RRAB103A1A1A1</v>
      </c>
      <c r="M1014" s="12" t="str">
        <f>+VLOOKUP(FACTURACION[[#This Row],[REFERENCIA]],CODINV,4,FALSE)</f>
        <v>REGULADORES</v>
      </c>
      <c r="N1014" s="12" t="str">
        <f>+VLOOKUP(FACTURACION[[#This Row],[REFERENCIA]],CODINV,5,FALSE)</f>
        <v>HONEYWELL</v>
      </c>
      <c r="O1014" s="2">
        <v>2</v>
      </c>
      <c r="P1014" s="23">
        <v>1032850</v>
      </c>
      <c r="Q1014" s="24">
        <f>+FACTURACION[[#This Row],[CANTIDAD]]*FACTURACION[[#This Row],[VR UNITARIO]]/1000</f>
        <v>2065.6999999999998</v>
      </c>
      <c r="R1014" s="3" t="str">
        <f>+VLOOKUP(FACTURACION[[#This Row],[NIT]],TABLACLIENTE,5,FALSE)</f>
        <v>BOGOTÁ D.C.</v>
      </c>
    </row>
    <row r="1015" spans="3:18" s="11" customFormat="1" ht="11.25" customHeight="1">
      <c r="C1015" s="13">
        <v>2013</v>
      </c>
      <c r="D1015" s="17" t="s">
        <v>705</v>
      </c>
      <c r="E1015" s="17">
        <f>MONTH(FACTURACION[[#This Row],[MES]]&amp;1)</f>
        <v>12</v>
      </c>
      <c r="F1015" s="223">
        <f>DATE(FACTURACION[[#This Row],[AÑO]],FACTURACION[[#This Row],[Mes numero]],1)</f>
        <v>41609</v>
      </c>
      <c r="G1015" s="159">
        <v>10139</v>
      </c>
      <c r="H1015" s="20">
        <v>900134459</v>
      </c>
      <c r="I1015" s="2" t="str">
        <f>+VLOOKUP(FACTURACION[[#This Row],[NIT]],TABLACLIENTE,2,FALSE)</f>
        <v>TRANSPORTADORA DE GAS INTERNACIONAL S.A. ESP (TGI S.A. E.S.P.)</v>
      </c>
      <c r="J1015" s="2" t="s">
        <v>848</v>
      </c>
      <c r="K1015" s="12" t="str">
        <f>+VLOOKUP(FACTURACION[[#This Row],[REFERENCIA]],CODINV,2,FALSE)</f>
        <v>PILOTO Z-138</v>
      </c>
      <c r="L1015" s="12" t="str">
        <f>IF(VLOOKUP(FACTURACION[[#This Row],[REFERENCIA]],CODINV,3,FALSE)=0,"",VLOOKUP(FACTURACION[[#This Row],[REFERENCIA]],CODINV,3,FALSE))</f>
        <v>RRAB103A1A1A1</v>
      </c>
      <c r="M1015" s="12" t="str">
        <f>+VLOOKUP(FACTURACION[[#This Row],[REFERENCIA]],CODINV,4,FALSE)</f>
        <v>REGULADORES</v>
      </c>
      <c r="N1015" s="12" t="str">
        <f>+VLOOKUP(FACTURACION[[#This Row],[REFERENCIA]],CODINV,5,FALSE)</f>
        <v>HONEYWELL</v>
      </c>
      <c r="O1015" s="2">
        <v>2</v>
      </c>
      <c r="P1015" s="23">
        <v>1032850</v>
      </c>
      <c r="Q1015" s="24">
        <f>+FACTURACION[[#This Row],[CANTIDAD]]*FACTURACION[[#This Row],[VR UNITARIO]]/1000</f>
        <v>2065.6999999999998</v>
      </c>
      <c r="R1015" s="3" t="str">
        <f>+VLOOKUP(FACTURACION[[#This Row],[NIT]],TABLACLIENTE,5,FALSE)</f>
        <v>BOGOTÁ D.C.</v>
      </c>
    </row>
    <row r="1016" spans="3:18" s="11" customFormat="1" ht="11.25" customHeight="1">
      <c r="C1016" s="13">
        <v>2013</v>
      </c>
      <c r="D1016" s="17" t="s">
        <v>705</v>
      </c>
      <c r="E1016" s="17">
        <f>MONTH(FACTURACION[[#This Row],[MES]]&amp;1)</f>
        <v>12</v>
      </c>
      <c r="F1016" s="223">
        <f>DATE(FACTURACION[[#This Row],[AÑO]],FACTURACION[[#This Row],[Mes numero]],1)</f>
        <v>41609</v>
      </c>
      <c r="G1016" s="159">
        <v>10139</v>
      </c>
      <c r="H1016" s="20">
        <v>900134459</v>
      </c>
      <c r="I1016" s="2" t="str">
        <f>+VLOOKUP(FACTURACION[[#This Row],[NIT]],TABLACLIENTE,2,FALSE)</f>
        <v>TRANSPORTADORA DE GAS INTERNACIONAL S.A. ESP (TGI S.A. E.S.P.)</v>
      </c>
      <c r="J1016" s="2" t="s">
        <v>848</v>
      </c>
      <c r="K1016" s="12" t="str">
        <f>+VLOOKUP(FACTURACION[[#This Row],[REFERENCIA]],CODINV,2,FALSE)</f>
        <v>PILOTO Z-138</v>
      </c>
      <c r="L1016" s="12" t="str">
        <f>IF(VLOOKUP(FACTURACION[[#This Row],[REFERENCIA]],CODINV,3,FALSE)=0,"",VLOOKUP(FACTURACION[[#This Row],[REFERENCIA]],CODINV,3,FALSE))</f>
        <v>RRAB103A1A1A1</v>
      </c>
      <c r="M1016" s="12" t="str">
        <f>+VLOOKUP(FACTURACION[[#This Row],[REFERENCIA]],CODINV,4,FALSE)</f>
        <v>REGULADORES</v>
      </c>
      <c r="N1016" s="12" t="str">
        <f>+VLOOKUP(FACTURACION[[#This Row],[REFERENCIA]],CODINV,5,FALSE)</f>
        <v>HONEYWELL</v>
      </c>
      <c r="O1016" s="2">
        <v>2</v>
      </c>
      <c r="P1016" s="23">
        <v>1032850</v>
      </c>
      <c r="Q1016" s="24">
        <f>+FACTURACION[[#This Row],[CANTIDAD]]*FACTURACION[[#This Row],[VR UNITARIO]]/1000</f>
        <v>2065.6999999999998</v>
      </c>
      <c r="R1016" s="3" t="str">
        <f>+VLOOKUP(FACTURACION[[#This Row],[NIT]],TABLACLIENTE,5,FALSE)</f>
        <v>BOGOTÁ D.C.</v>
      </c>
    </row>
    <row r="1017" spans="3:18" s="11" customFormat="1" ht="11.25" customHeight="1">
      <c r="C1017" s="13">
        <v>2013</v>
      </c>
      <c r="D1017" s="17" t="s">
        <v>705</v>
      </c>
      <c r="E1017" s="17">
        <f>MONTH(FACTURACION[[#This Row],[MES]]&amp;1)</f>
        <v>12</v>
      </c>
      <c r="F1017" s="223">
        <f>DATE(FACTURACION[[#This Row],[AÑO]],FACTURACION[[#This Row],[Mes numero]],1)</f>
        <v>41609</v>
      </c>
      <c r="G1017" s="159">
        <v>10139</v>
      </c>
      <c r="H1017" s="20">
        <v>900134459</v>
      </c>
      <c r="I1017" s="2" t="str">
        <f>+VLOOKUP(FACTURACION[[#This Row],[NIT]],TABLACLIENTE,2,FALSE)</f>
        <v>TRANSPORTADORA DE GAS INTERNACIONAL S.A. ESP (TGI S.A. E.S.P.)</v>
      </c>
      <c r="J1017" s="2" t="s">
        <v>848</v>
      </c>
      <c r="K1017" s="12" t="str">
        <f>+VLOOKUP(FACTURACION[[#This Row],[REFERENCIA]],CODINV,2,FALSE)</f>
        <v>PILOTO Z-138</v>
      </c>
      <c r="L1017" s="12" t="str">
        <f>IF(VLOOKUP(FACTURACION[[#This Row],[REFERENCIA]],CODINV,3,FALSE)=0,"",VLOOKUP(FACTURACION[[#This Row],[REFERENCIA]],CODINV,3,FALSE))</f>
        <v>RRAB103A1A1A1</v>
      </c>
      <c r="M1017" s="12" t="str">
        <f>+VLOOKUP(FACTURACION[[#This Row],[REFERENCIA]],CODINV,4,FALSE)</f>
        <v>REGULADORES</v>
      </c>
      <c r="N1017" s="12" t="str">
        <f>+VLOOKUP(FACTURACION[[#This Row],[REFERENCIA]],CODINV,5,FALSE)</f>
        <v>HONEYWELL</v>
      </c>
      <c r="O1017" s="2">
        <v>2</v>
      </c>
      <c r="P1017" s="23">
        <v>1032850</v>
      </c>
      <c r="Q1017" s="24">
        <f>+FACTURACION[[#This Row],[CANTIDAD]]*FACTURACION[[#This Row],[VR UNITARIO]]/1000</f>
        <v>2065.6999999999998</v>
      </c>
      <c r="R1017" s="3" t="str">
        <f>+VLOOKUP(FACTURACION[[#This Row],[NIT]],TABLACLIENTE,5,FALSE)</f>
        <v>BOGOTÁ D.C.</v>
      </c>
    </row>
    <row r="1018" spans="3:18" s="11" customFormat="1" ht="11.25" customHeight="1">
      <c r="C1018" s="13">
        <v>2013</v>
      </c>
      <c r="D1018" s="17" t="s">
        <v>705</v>
      </c>
      <c r="E1018" s="17">
        <f>MONTH(FACTURACION[[#This Row],[MES]]&amp;1)</f>
        <v>12</v>
      </c>
      <c r="F1018" s="223">
        <f>DATE(FACTURACION[[#This Row],[AÑO]],FACTURACION[[#This Row],[Mes numero]],1)</f>
        <v>41609</v>
      </c>
      <c r="G1018" s="159">
        <v>10160</v>
      </c>
      <c r="H1018" s="20">
        <v>890105526</v>
      </c>
      <c r="I1018" s="2" t="str">
        <f>+VLOOKUP(FACTURACION[[#This Row],[NIT]],TABLACLIENTE,2,FALSE)</f>
        <v>PROMIGAS S.A. E.S.P.</v>
      </c>
      <c r="J1018" s="2" t="s">
        <v>714</v>
      </c>
      <c r="K1018" s="12" t="str">
        <f>+VLOOKUP(FACTURACION[[#This Row],[REFERENCIA]],CODINV,2,FALSE)</f>
        <v>PILOTO ZSC 100</v>
      </c>
      <c r="L1018" s="12" t="str">
        <f>IF(VLOOKUP(FACTURACION[[#This Row],[REFERENCIA]],CODINV,3,FALSE)=0,"",VLOOKUP(FACTURACION[[#This Row],[REFERENCIA]],CODINV,3,FALSE))</f>
        <v>RRAC102A1A1A1</v>
      </c>
      <c r="M1018" s="12" t="str">
        <f>+VLOOKUP(FACTURACION[[#This Row],[REFERENCIA]],CODINV,4,FALSE)</f>
        <v>REGULADORES</v>
      </c>
      <c r="N1018" s="12" t="str">
        <f>+VLOOKUP(FACTURACION[[#This Row],[REFERENCIA]],CODINV,5,FALSE)</f>
        <v>HONEYWELL</v>
      </c>
      <c r="O1018" s="2">
        <v>3</v>
      </c>
      <c r="P1018" s="23">
        <v>1082155</v>
      </c>
      <c r="Q1018" s="24">
        <f>+FACTURACION[[#This Row],[CANTIDAD]]*FACTURACION[[#This Row],[VR UNITARIO]]/1000</f>
        <v>3246.4650000000001</v>
      </c>
      <c r="R1018" s="3" t="str">
        <f>+VLOOKUP(FACTURACION[[#This Row],[NIT]],TABLACLIENTE,5,FALSE)</f>
        <v>BARRANQUILLA</v>
      </c>
    </row>
    <row r="1019" spans="3:18" s="11" customFormat="1" ht="11.25" customHeight="1">
      <c r="C1019" s="13">
        <v>2013</v>
      </c>
      <c r="D1019" s="17" t="s">
        <v>705</v>
      </c>
      <c r="E1019" s="17">
        <f>MONTH(FACTURACION[[#This Row],[MES]]&amp;1)</f>
        <v>12</v>
      </c>
      <c r="F1019" s="223">
        <f>DATE(FACTURACION[[#This Row],[AÑO]],FACTURACION[[#This Row],[Mes numero]],1)</f>
        <v>41609</v>
      </c>
      <c r="G1019" s="159">
        <v>10139</v>
      </c>
      <c r="H1019" s="20">
        <v>900134459</v>
      </c>
      <c r="I1019" s="2" t="str">
        <f>+VLOOKUP(FACTURACION[[#This Row],[NIT]],TABLACLIENTE,2,FALSE)</f>
        <v>TRANSPORTADORA DE GAS INTERNACIONAL S.A. ESP (TGI S.A. E.S.P.)</v>
      </c>
      <c r="J1019" s="2" t="s">
        <v>714</v>
      </c>
      <c r="K1019" s="12" t="str">
        <f>+VLOOKUP(FACTURACION[[#This Row],[REFERENCIA]],CODINV,2,FALSE)</f>
        <v>PILOTO ZSC 100</v>
      </c>
      <c r="L1019" s="12" t="str">
        <f>IF(VLOOKUP(FACTURACION[[#This Row],[REFERENCIA]],CODINV,3,FALSE)=0,"",VLOOKUP(FACTURACION[[#This Row],[REFERENCIA]],CODINV,3,FALSE))</f>
        <v>RRAC102A1A1A1</v>
      </c>
      <c r="M1019" s="12" t="str">
        <f>+VLOOKUP(FACTURACION[[#This Row],[REFERENCIA]],CODINV,4,FALSE)</f>
        <v>REGULADORES</v>
      </c>
      <c r="N1019" s="12" t="str">
        <f>+VLOOKUP(FACTURACION[[#This Row],[REFERENCIA]],CODINV,5,FALSE)</f>
        <v>HONEYWELL</v>
      </c>
      <c r="O1019" s="2">
        <v>4</v>
      </c>
      <c r="P1019" s="23">
        <v>966082</v>
      </c>
      <c r="Q1019" s="24">
        <f>+FACTURACION[[#This Row],[CANTIDAD]]*FACTURACION[[#This Row],[VR UNITARIO]]/1000</f>
        <v>3864.328</v>
      </c>
      <c r="R1019" s="3" t="str">
        <f>+VLOOKUP(FACTURACION[[#This Row],[NIT]],TABLACLIENTE,5,FALSE)</f>
        <v>BOGOTÁ D.C.</v>
      </c>
    </row>
    <row r="1020" spans="3:18" s="11" customFormat="1" ht="11.25" customHeight="1">
      <c r="C1020" s="13">
        <v>2013</v>
      </c>
      <c r="D1020" s="17" t="s">
        <v>705</v>
      </c>
      <c r="E1020" s="17">
        <f>MONTH(FACTURACION[[#This Row],[MES]]&amp;1)</f>
        <v>12</v>
      </c>
      <c r="F1020" s="223">
        <f>DATE(FACTURACION[[#This Row],[AÑO]],FACTURACION[[#This Row],[Mes numero]],1)</f>
        <v>41609</v>
      </c>
      <c r="G1020" s="159">
        <v>10139</v>
      </c>
      <c r="H1020" s="20">
        <v>900134459</v>
      </c>
      <c r="I1020" s="2" t="str">
        <f>+VLOOKUP(FACTURACION[[#This Row],[NIT]],TABLACLIENTE,2,FALSE)</f>
        <v>TRANSPORTADORA DE GAS INTERNACIONAL S.A. ESP (TGI S.A. E.S.P.)</v>
      </c>
      <c r="J1020" s="2" t="s">
        <v>715</v>
      </c>
      <c r="K1020" s="12" t="str">
        <f>+VLOOKUP(FACTURACION[[#This Row],[REFERENCIA]],CODINV,2,FALSE)</f>
        <v>PILOTO ZSC 150</v>
      </c>
      <c r="L1020" s="12" t="str">
        <f>IF(VLOOKUP(FACTURACION[[#This Row],[REFERENCIA]],CODINV,3,FALSE)=0,"",VLOOKUP(FACTURACION[[#This Row],[REFERENCIA]],CODINV,3,FALSE))</f>
        <v>RRAD102A1A1A1</v>
      </c>
      <c r="M1020" s="12" t="str">
        <f>+VLOOKUP(FACTURACION[[#This Row],[REFERENCIA]],CODINV,4,FALSE)</f>
        <v>REGULADORES</v>
      </c>
      <c r="N1020" s="12" t="str">
        <f>+VLOOKUP(FACTURACION[[#This Row],[REFERENCIA]],CODINV,5,FALSE)</f>
        <v>HONEYWELL</v>
      </c>
      <c r="O1020" s="2">
        <v>1</v>
      </c>
      <c r="P1020" s="23">
        <v>966082</v>
      </c>
      <c r="Q1020" s="24">
        <f>+FACTURACION[[#This Row],[CANTIDAD]]*FACTURACION[[#This Row],[VR UNITARIO]]/1000</f>
        <v>966.08199999999999</v>
      </c>
      <c r="R1020" s="3" t="str">
        <f>+VLOOKUP(FACTURACION[[#This Row],[NIT]],TABLACLIENTE,5,FALSE)</f>
        <v>BOGOTÁ D.C.</v>
      </c>
    </row>
    <row r="1021" spans="3:18" s="11" customFormat="1" ht="11.25" customHeight="1">
      <c r="C1021" s="13">
        <v>2013</v>
      </c>
      <c r="D1021" s="17" t="s">
        <v>705</v>
      </c>
      <c r="E1021" s="17">
        <f>MONTH(FACTURACION[[#This Row],[MES]]&amp;1)</f>
        <v>12</v>
      </c>
      <c r="F1021" s="223">
        <f>DATE(FACTURACION[[#This Row],[AÑO]],FACTURACION[[#This Row],[Mes numero]],1)</f>
        <v>41609</v>
      </c>
      <c r="G1021" s="159">
        <v>10139</v>
      </c>
      <c r="H1021" s="20">
        <v>900134459</v>
      </c>
      <c r="I1021" s="2" t="str">
        <f>+VLOOKUP(FACTURACION[[#This Row],[NIT]],TABLACLIENTE,2,FALSE)</f>
        <v>TRANSPORTADORA DE GAS INTERNACIONAL S.A. ESP (TGI S.A. E.S.P.)</v>
      </c>
      <c r="J1021" s="2" t="s">
        <v>715</v>
      </c>
      <c r="K1021" s="12" t="str">
        <f>+VLOOKUP(FACTURACION[[#This Row],[REFERENCIA]],CODINV,2,FALSE)</f>
        <v>PILOTO ZSC 150</v>
      </c>
      <c r="L1021" s="12" t="str">
        <f>IF(VLOOKUP(FACTURACION[[#This Row],[REFERENCIA]],CODINV,3,FALSE)=0,"",VLOOKUP(FACTURACION[[#This Row],[REFERENCIA]],CODINV,3,FALSE))</f>
        <v>RRAD102A1A1A1</v>
      </c>
      <c r="M1021" s="12" t="str">
        <f>+VLOOKUP(FACTURACION[[#This Row],[REFERENCIA]],CODINV,4,FALSE)</f>
        <v>REGULADORES</v>
      </c>
      <c r="N1021" s="12" t="str">
        <f>+VLOOKUP(FACTURACION[[#This Row],[REFERENCIA]],CODINV,5,FALSE)</f>
        <v>HONEYWELL</v>
      </c>
      <c r="O1021" s="2">
        <v>1</v>
      </c>
      <c r="P1021" s="23">
        <v>966082</v>
      </c>
      <c r="Q1021" s="24">
        <f>+FACTURACION[[#This Row],[CANTIDAD]]*FACTURACION[[#This Row],[VR UNITARIO]]/1000</f>
        <v>966.08199999999999</v>
      </c>
      <c r="R1021" s="3" t="str">
        <f>+VLOOKUP(FACTURACION[[#This Row],[NIT]],TABLACLIENTE,5,FALSE)</f>
        <v>BOGOTÁ D.C.</v>
      </c>
    </row>
    <row r="1022" spans="3:18" s="11" customFormat="1" ht="11.25" customHeight="1">
      <c r="C1022" s="13">
        <v>2013</v>
      </c>
      <c r="D1022" s="17" t="s">
        <v>705</v>
      </c>
      <c r="E1022" s="17">
        <f>MONTH(FACTURACION[[#This Row],[MES]]&amp;1)</f>
        <v>12</v>
      </c>
      <c r="F1022" s="223">
        <f>DATE(FACTURACION[[#This Row],[AÑO]],FACTURACION[[#This Row],[Mes numero]],1)</f>
        <v>41609</v>
      </c>
      <c r="G1022" s="159">
        <v>10139</v>
      </c>
      <c r="H1022" s="20">
        <v>900134459</v>
      </c>
      <c r="I1022" s="2" t="str">
        <f>+VLOOKUP(FACTURACION[[#This Row],[NIT]],TABLACLIENTE,2,FALSE)</f>
        <v>TRANSPORTADORA DE GAS INTERNACIONAL S.A. ESP (TGI S.A. E.S.P.)</v>
      </c>
      <c r="J1022" s="2" t="s">
        <v>715</v>
      </c>
      <c r="K1022" s="12" t="str">
        <f>+VLOOKUP(FACTURACION[[#This Row],[REFERENCIA]],CODINV,2,FALSE)</f>
        <v>PILOTO ZSC 150</v>
      </c>
      <c r="L1022" s="12" t="str">
        <f>IF(VLOOKUP(FACTURACION[[#This Row],[REFERENCIA]],CODINV,3,FALSE)=0,"",VLOOKUP(FACTURACION[[#This Row],[REFERENCIA]],CODINV,3,FALSE))</f>
        <v>RRAD102A1A1A1</v>
      </c>
      <c r="M1022" s="12" t="str">
        <f>+VLOOKUP(FACTURACION[[#This Row],[REFERENCIA]],CODINV,4,FALSE)</f>
        <v>REGULADORES</v>
      </c>
      <c r="N1022" s="12" t="str">
        <f>+VLOOKUP(FACTURACION[[#This Row],[REFERENCIA]],CODINV,5,FALSE)</f>
        <v>HONEYWELL</v>
      </c>
      <c r="O1022" s="2">
        <v>1</v>
      </c>
      <c r="P1022" s="23">
        <v>966082</v>
      </c>
      <c r="Q1022" s="24">
        <f>+FACTURACION[[#This Row],[CANTIDAD]]*FACTURACION[[#This Row],[VR UNITARIO]]/1000</f>
        <v>966.08199999999999</v>
      </c>
      <c r="R1022" s="3" t="str">
        <f>+VLOOKUP(FACTURACION[[#This Row],[NIT]],TABLACLIENTE,5,FALSE)</f>
        <v>BOGOTÁ D.C.</v>
      </c>
    </row>
    <row r="1023" spans="3:18" s="11" customFormat="1" ht="11.25" customHeight="1">
      <c r="C1023" s="13">
        <v>2013</v>
      </c>
      <c r="D1023" s="17" t="s">
        <v>705</v>
      </c>
      <c r="E1023" s="17">
        <f>MONTH(FACTURACION[[#This Row],[MES]]&amp;1)</f>
        <v>12</v>
      </c>
      <c r="F1023" s="223">
        <f>DATE(FACTURACION[[#This Row],[AÑO]],FACTURACION[[#This Row],[Mes numero]],1)</f>
        <v>41609</v>
      </c>
      <c r="G1023" s="159">
        <v>10139</v>
      </c>
      <c r="H1023" s="20">
        <v>900134459</v>
      </c>
      <c r="I1023" s="2" t="str">
        <f>+VLOOKUP(FACTURACION[[#This Row],[NIT]],TABLACLIENTE,2,FALSE)</f>
        <v>TRANSPORTADORA DE GAS INTERNACIONAL S.A. ESP (TGI S.A. E.S.P.)</v>
      </c>
      <c r="J1023" s="2" t="s">
        <v>715</v>
      </c>
      <c r="K1023" s="12" t="str">
        <f>+VLOOKUP(FACTURACION[[#This Row],[REFERENCIA]],CODINV,2,FALSE)</f>
        <v>PILOTO ZSC 150</v>
      </c>
      <c r="L1023" s="12" t="str">
        <f>IF(VLOOKUP(FACTURACION[[#This Row],[REFERENCIA]],CODINV,3,FALSE)=0,"",VLOOKUP(FACTURACION[[#This Row],[REFERENCIA]],CODINV,3,FALSE))</f>
        <v>RRAD102A1A1A1</v>
      </c>
      <c r="M1023" s="12" t="str">
        <f>+VLOOKUP(FACTURACION[[#This Row],[REFERENCIA]],CODINV,4,FALSE)</f>
        <v>REGULADORES</v>
      </c>
      <c r="N1023" s="12" t="str">
        <f>+VLOOKUP(FACTURACION[[#This Row],[REFERENCIA]],CODINV,5,FALSE)</f>
        <v>HONEYWELL</v>
      </c>
      <c r="O1023" s="2">
        <v>1</v>
      </c>
      <c r="P1023" s="23">
        <v>966082</v>
      </c>
      <c r="Q1023" s="24">
        <f>+FACTURACION[[#This Row],[CANTIDAD]]*FACTURACION[[#This Row],[VR UNITARIO]]/1000</f>
        <v>966.08199999999999</v>
      </c>
      <c r="R1023" s="3" t="str">
        <f>+VLOOKUP(FACTURACION[[#This Row],[NIT]],TABLACLIENTE,5,FALSE)</f>
        <v>BOGOTÁ D.C.</v>
      </c>
    </row>
    <row r="1024" spans="3:18" s="11" customFormat="1" ht="11.25" customHeight="1">
      <c r="C1024" s="13">
        <v>2013</v>
      </c>
      <c r="D1024" s="17" t="s">
        <v>705</v>
      </c>
      <c r="E1024" s="17">
        <f>MONTH(FACTURACION[[#This Row],[MES]]&amp;1)</f>
        <v>12</v>
      </c>
      <c r="F1024" s="223">
        <f>DATE(FACTURACION[[#This Row],[AÑO]],FACTURACION[[#This Row],[Mes numero]],1)</f>
        <v>41609</v>
      </c>
      <c r="G1024" s="159">
        <v>10139</v>
      </c>
      <c r="H1024" s="20">
        <v>900134459</v>
      </c>
      <c r="I1024" s="2" t="str">
        <f>+VLOOKUP(FACTURACION[[#This Row],[NIT]],TABLACLIENTE,2,FALSE)</f>
        <v>TRANSPORTADORA DE GAS INTERNACIONAL S.A. ESP (TGI S.A. E.S.P.)</v>
      </c>
      <c r="J1024" s="2" t="s">
        <v>244</v>
      </c>
      <c r="K1024" s="12" t="str">
        <f>+VLOOKUP(FACTURACION[[#This Row],[REFERENCIA]],CODINV,2,FALSE)</f>
        <v>PILOTO ZSC 320-100</v>
      </c>
      <c r="L1024" s="12" t="str">
        <f>IF(VLOOKUP(FACTURACION[[#This Row],[REFERENCIA]],CODINV,3,FALSE)=0,"",VLOOKUP(FACTURACION[[#This Row],[REFERENCIA]],CODINV,3,FALSE))</f>
        <v>RRAE103A1A1A1</v>
      </c>
      <c r="M1024" s="12" t="str">
        <f>+VLOOKUP(FACTURACION[[#This Row],[REFERENCIA]],CODINV,4,FALSE)</f>
        <v>REGULADORES</v>
      </c>
      <c r="N1024" s="12" t="str">
        <f>+VLOOKUP(FACTURACION[[#This Row],[REFERENCIA]],CODINV,5,FALSE)</f>
        <v>HONEYWELL</v>
      </c>
      <c r="O1024" s="2">
        <v>2</v>
      </c>
      <c r="P1024" s="23">
        <v>1132142</v>
      </c>
      <c r="Q1024" s="24">
        <f>+FACTURACION[[#This Row],[CANTIDAD]]*FACTURACION[[#This Row],[VR UNITARIO]]/1000</f>
        <v>2264.2840000000001</v>
      </c>
      <c r="R1024" s="3" t="str">
        <f>+VLOOKUP(FACTURACION[[#This Row],[NIT]],TABLACLIENTE,5,FALSE)</f>
        <v>BOGOTÁ D.C.</v>
      </c>
    </row>
    <row r="1025" spans="3:18" s="11" customFormat="1" ht="11.25" customHeight="1">
      <c r="C1025" s="13">
        <v>2013</v>
      </c>
      <c r="D1025" s="17" t="s">
        <v>705</v>
      </c>
      <c r="E1025" s="17">
        <f>MONTH(FACTURACION[[#This Row],[MES]]&amp;1)</f>
        <v>12</v>
      </c>
      <c r="F1025" s="223">
        <f>DATE(FACTURACION[[#This Row],[AÑO]],FACTURACION[[#This Row],[Mes numero]],1)</f>
        <v>41609</v>
      </c>
      <c r="G1025" s="159">
        <v>10139</v>
      </c>
      <c r="H1025" s="20">
        <v>900134459</v>
      </c>
      <c r="I1025" s="2" t="str">
        <f>+VLOOKUP(FACTURACION[[#This Row],[NIT]],TABLACLIENTE,2,FALSE)</f>
        <v>TRANSPORTADORA DE GAS INTERNACIONAL S.A. ESP (TGI S.A. E.S.P.)</v>
      </c>
      <c r="J1025" s="2" t="s">
        <v>244</v>
      </c>
      <c r="K1025" s="12" t="str">
        <f>+VLOOKUP(FACTURACION[[#This Row],[REFERENCIA]],CODINV,2,FALSE)</f>
        <v>PILOTO ZSC 320-100</v>
      </c>
      <c r="L1025" s="12" t="str">
        <f>IF(VLOOKUP(FACTURACION[[#This Row],[REFERENCIA]],CODINV,3,FALSE)=0,"",VLOOKUP(FACTURACION[[#This Row],[REFERENCIA]],CODINV,3,FALSE))</f>
        <v>RRAE103A1A1A1</v>
      </c>
      <c r="M1025" s="12" t="str">
        <f>+VLOOKUP(FACTURACION[[#This Row],[REFERENCIA]],CODINV,4,FALSE)</f>
        <v>REGULADORES</v>
      </c>
      <c r="N1025" s="12" t="str">
        <f>+VLOOKUP(FACTURACION[[#This Row],[REFERENCIA]],CODINV,5,FALSE)</f>
        <v>HONEYWELL</v>
      </c>
      <c r="O1025" s="2">
        <v>2</v>
      </c>
      <c r="P1025" s="23">
        <v>1132142</v>
      </c>
      <c r="Q1025" s="24">
        <f>+FACTURACION[[#This Row],[CANTIDAD]]*FACTURACION[[#This Row],[VR UNITARIO]]/1000</f>
        <v>2264.2840000000001</v>
      </c>
      <c r="R1025" s="3" t="str">
        <f>+VLOOKUP(FACTURACION[[#This Row],[NIT]],TABLACLIENTE,5,FALSE)</f>
        <v>BOGOTÁ D.C.</v>
      </c>
    </row>
    <row r="1026" spans="3:18" s="11" customFormat="1" ht="11.25" customHeight="1">
      <c r="C1026" s="13">
        <v>2013</v>
      </c>
      <c r="D1026" s="17" t="s">
        <v>705</v>
      </c>
      <c r="E1026" s="17">
        <f>MONTH(FACTURACION[[#This Row],[MES]]&amp;1)</f>
        <v>12</v>
      </c>
      <c r="F1026" s="223">
        <f>DATE(FACTURACION[[#This Row],[AÑO]],FACTURACION[[#This Row],[Mes numero]],1)</f>
        <v>41609</v>
      </c>
      <c r="G1026" s="159">
        <v>10139</v>
      </c>
      <c r="H1026" s="20">
        <v>900134459</v>
      </c>
      <c r="I1026" s="2" t="str">
        <f>+VLOOKUP(FACTURACION[[#This Row],[NIT]],TABLACLIENTE,2,FALSE)</f>
        <v>TRANSPORTADORA DE GAS INTERNACIONAL S.A. ESP (TGI S.A. E.S.P.)</v>
      </c>
      <c r="J1026" s="2" t="s">
        <v>244</v>
      </c>
      <c r="K1026" s="12" t="str">
        <f>+VLOOKUP(FACTURACION[[#This Row],[REFERENCIA]],CODINV,2,FALSE)</f>
        <v>PILOTO ZSC 320-100</v>
      </c>
      <c r="L1026" s="12" t="str">
        <f>IF(VLOOKUP(FACTURACION[[#This Row],[REFERENCIA]],CODINV,3,FALSE)=0,"",VLOOKUP(FACTURACION[[#This Row],[REFERENCIA]],CODINV,3,FALSE))</f>
        <v>RRAE103A1A1A1</v>
      </c>
      <c r="M1026" s="12" t="str">
        <f>+VLOOKUP(FACTURACION[[#This Row],[REFERENCIA]],CODINV,4,FALSE)</f>
        <v>REGULADORES</v>
      </c>
      <c r="N1026" s="12" t="str">
        <f>+VLOOKUP(FACTURACION[[#This Row],[REFERENCIA]],CODINV,5,FALSE)</f>
        <v>HONEYWELL</v>
      </c>
      <c r="O1026" s="2">
        <v>2</v>
      </c>
      <c r="P1026" s="23">
        <v>1132142</v>
      </c>
      <c r="Q1026" s="24">
        <f>+FACTURACION[[#This Row],[CANTIDAD]]*FACTURACION[[#This Row],[VR UNITARIO]]/1000</f>
        <v>2264.2840000000001</v>
      </c>
      <c r="R1026" s="3" t="str">
        <f>+VLOOKUP(FACTURACION[[#This Row],[NIT]],TABLACLIENTE,5,FALSE)</f>
        <v>BOGOTÁ D.C.</v>
      </c>
    </row>
    <row r="1027" spans="3:18" s="11" customFormat="1" ht="11.25" customHeight="1">
      <c r="C1027" s="13">
        <v>2013</v>
      </c>
      <c r="D1027" s="17" t="s">
        <v>705</v>
      </c>
      <c r="E1027" s="17">
        <f>MONTH(FACTURACION[[#This Row],[MES]]&amp;1)</f>
        <v>12</v>
      </c>
      <c r="F1027" s="223">
        <f>DATE(FACTURACION[[#This Row],[AÑO]],FACTURACION[[#This Row],[Mes numero]],1)</f>
        <v>41609</v>
      </c>
      <c r="G1027" s="159">
        <v>10139</v>
      </c>
      <c r="H1027" s="20">
        <v>900134459</v>
      </c>
      <c r="I1027" s="2" t="str">
        <f>+VLOOKUP(FACTURACION[[#This Row],[NIT]],TABLACLIENTE,2,FALSE)</f>
        <v>TRANSPORTADORA DE GAS INTERNACIONAL S.A. ESP (TGI S.A. E.S.P.)</v>
      </c>
      <c r="J1027" s="2" t="s">
        <v>244</v>
      </c>
      <c r="K1027" s="12" t="str">
        <f>+VLOOKUP(FACTURACION[[#This Row],[REFERENCIA]],CODINV,2,FALSE)</f>
        <v>PILOTO ZSC 320-100</v>
      </c>
      <c r="L1027" s="12" t="str">
        <f>IF(VLOOKUP(FACTURACION[[#This Row],[REFERENCIA]],CODINV,3,FALSE)=0,"",VLOOKUP(FACTURACION[[#This Row],[REFERENCIA]],CODINV,3,FALSE))</f>
        <v>RRAE103A1A1A1</v>
      </c>
      <c r="M1027" s="12" t="str">
        <f>+VLOOKUP(FACTURACION[[#This Row],[REFERENCIA]],CODINV,4,FALSE)</f>
        <v>REGULADORES</v>
      </c>
      <c r="N1027" s="12" t="str">
        <f>+VLOOKUP(FACTURACION[[#This Row],[REFERENCIA]],CODINV,5,FALSE)</f>
        <v>HONEYWELL</v>
      </c>
      <c r="O1027" s="2">
        <v>2</v>
      </c>
      <c r="P1027" s="23">
        <v>1132142</v>
      </c>
      <c r="Q1027" s="24">
        <f>+FACTURACION[[#This Row],[CANTIDAD]]*FACTURACION[[#This Row],[VR UNITARIO]]/1000</f>
        <v>2264.2840000000001</v>
      </c>
      <c r="R1027" s="3" t="str">
        <f>+VLOOKUP(FACTURACION[[#This Row],[NIT]],TABLACLIENTE,5,FALSE)</f>
        <v>BOGOTÁ D.C.</v>
      </c>
    </row>
    <row r="1028" spans="3:18" s="11" customFormat="1" ht="11.25" customHeight="1">
      <c r="C1028" s="13">
        <v>2013</v>
      </c>
      <c r="D1028" s="17" t="s">
        <v>705</v>
      </c>
      <c r="E1028" s="17">
        <f>MONTH(FACTURACION[[#This Row],[MES]]&amp;1)</f>
        <v>12</v>
      </c>
      <c r="F1028" s="223">
        <f>DATE(FACTURACION[[#This Row],[AÑO]],FACTURACION[[#This Row],[Mes numero]],1)</f>
        <v>41609</v>
      </c>
      <c r="G1028" s="159">
        <v>10174</v>
      </c>
      <c r="H1028" s="20">
        <v>800202395</v>
      </c>
      <c r="I1028" s="2" t="str">
        <f>+VLOOKUP(FACTURACION[[#This Row],[NIT]],TABLACLIENTE,2,FALSE)</f>
        <v>EFIGAS GAS NATURAL S.A. E.S.P. (EFIGAS S.A. E.S.P.)</v>
      </c>
      <c r="J1028" s="2" t="s">
        <v>526</v>
      </c>
      <c r="K1028" s="12" t="str">
        <f>+VLOOKUP(FACTURACION[[#This Row],[REFERENCIA]],CODINV,2,FALSE)</f>
        <v>LOBULO MEDIDOR RVG 65</v>
      </c>
      <c r="L1028" s="12" t="str">
        <f>IF(VLOOKUP(FACTURACION[[#This Row],[REFERENCIA]],CODINV,3,FALSE)=0,"",VLOOKUP(FACTURACION[[#This Row],[REFERENCIA]],CODINV,3,FALSE))</f>
        <v>73014317</v>
      </c>
      <c r="M1028" s="12" t="str">
        <f>+VLOOKUP(FACTURACION[[#This Row],[REFERENCIA]],CODINV,4,FALSE)</f>
        <v>REPUESTOS Y ACCESORIOS</v>
      </c>
      <c r="N1028" s="12" t="str">
        <f>+VLOOKUP(FACTURACION[[#This Row],[REFERENCIA]],CODINV,5,FALSE)</f>
        <v>HONEYWELL</v>
      </c>
      <c r="O1028" s="2">
        <v>6</v>
      </c>
      <c r="P1028" s="23">
        <v>571365</v>
      </c>
      <c r="Q1028" s="24">
        <f>+FACTURACION[[#This Row],[CANTIDAD]]*FACTURACION[[#This Row],[VR UNITARIO]]/1000</f>
        <v>3428.19</v>
      </c>
      <c r="R1028" s="3" t="str">
        <f>+VLOOKUP(FACTURACION[[#This Row],[NIT]],TABLACLIENTE,5,FALSE)</f>
        <v>MANIZALES</v>
      </c>
    </row>
    <row r="1029" spans="3:18" s="11" customFormat="1" ht="11.25" customHeight="1">
      <c r="C1029" s="13">
        <v>2013</v>
      </c>
      <c r="D1029" s="17" t="s">
        <v>705</v>
      </c>
      <c r="E1029" s="17">
        <f>MONTH(FACTURACION[[#This Row],[MES]]&amp;1)</f>
        <v>12</v>
      </c>
      <c r="F1029" s="223">
        <f>DATE(FACTURACION[[#This Row],[AÑO]],FACTURACION[[#This Row],[Mes numero]],1)</f>
        <v>41609</v>
      </c>
      <c r="G1029" s="159">
        <v>10186</v>
      </c>
      <c r="H1029" s="20">
        <v>890105526</v>
      </c>
      <c r="I1029" s="2" t="str">
        <f>+VLOOKUP(FACTURACION[[#This Row],[NIT]],TABLACLIENTE,2,FALSE)</f>
        <v>PROMIGAS S.A. E.S.P.</v>
      </c>
      <c r="J1029" s="2" t="s">
        <v>528</v>
      </c>
      <c r="K1029" s="12" t="str">
        <f>+VLOOKUP(FACTURACION[[#This Row],[REFERENCIA]],CODINV,2,FALSE)</f>
        <v>COMPLETE GEAR RVG</v>
      </c>
      <c r="L1029" s="12" t="str">
        <f>IF(VLOOKUP(FACTURACION[[#This Row],[REFERENCIA]],CODINV,3,FALSE)=0,"",VLOOKUP(FACTURACION[[#This Row],[REFERENCIA]],CODINV,3,FALSE))</f>
        <v>73016538</v>
      </c>
      <c r="M1029" s="12" t="str">
        <f>+VLOOKUP(FACTURACION[[#This Row],[REFERENCIA]],CODINV,4,FALSE)</f>
        <v>REPUESTOS Y ACCESORIOS</v>
      </c>
      <c r="N1029" s="12" t="str">
        <f>+VLOOKUP(FACTURACION[[#This Row],[REFERENCIA]],CODINV,5,FALSE)</f>
        <v>HONEYWELL</v>
      </c>
      <c r="O1029" s="2">
        <v>1</v>
      </c>
      <c r="P1029" s="23">
        <v>287980</v>
      </c>
      <c r="Q1029" s="24">
        <f>+FACTURACION[[#This Row],[CANTIDAD]]*FACTURACION[[#This Row],[VR UNITARIO]]/1000</f>
        <v>287.98</v>
      </c>
      <c r="R1029" s="3" t="str">
        <f>+VLOOKUP(FACTURACION[[#This Row],[NIT]],TABLACLIENTE,5,FALSE)</f>
        <v>BARRANQUILLA</v>
      </c>
    </row>
    <row r="1030" spans="3:18" s="11" customFormat="1" ht="11.25" customHeight="1">
      <c r="C1030" s="13">
        <v>2013</v>
      </c>
      <c r="D1030" s="17" t="s">
        <v>705</v>
      </c>
      <c r="E1030" s="17">
        <f>MONTH(FACTURACION[[#This Row],[MES]]&amp;1)</f>
        <v>12</v>
      </c>
      <c r="F1030" s="223">
        <f>DATE(FACTURACION[[#This Row],[AÑO]],FACTURACION[[#This Row],[Mes numero]],1)</f>
        <v>41609</v>
      </c>
      <c r="G1030" s="159">
        <v>10186</v>
      </c>
      <c r="H1030" s="20">
        <v>890105526</v>
      </c>
      <c r="I1030" s="2" t="str">
        <f>+VLOOKUP(FACTURACION[[#This Row],[NIT]],TABLACLIENTE,2,FALSE)</f>
        <v>PROMIGAS S.A. E.S.P.</v>
      </c>
      <c r="J1030" s="2" t="s">
        <v>530</v>
      </c>
      <c r="K1030" s="12" t="str">
        <f>+VLOOKUP(FACTURACION[[#This Row],[REFERENCIA]],CODINV,2,FALSE)</f>
        <v>SNAIL RVG</v>
      </c>
      <c r="L1030" s="12" t="str">
        <f>IF(VLOOKUP(FACTURACION[[#This Row],[REFERENCIA]],CODINV,3,FALSE)=0,"",VLOOKUP(FACTURACION[[#This Row],[REFERENCIA]],CODINV,3,FALSE))</f>
        <v>73018533</v>
      </c>
      <c r="M1030" s="12" t="str">
        <f>+VLOOKUP(FACTURACION[[#This Row],[REFERENCIA]],CODINV,4,FALSE)</f>
        <v>REPUESTOS Y ACCESORIOS</v>
      </c>
      <c r="N1030" s="12" t="str">
        <f>+VLOOKUP(FACTURACION[[#This Row],[REFERENCIA]],CODINV,5,FALSE)</f>
        <v>HONEYWELL</v>
      </c>
      <c r="O1030" s="2">
        <v>1</v>
      </c>
      <c r="P1030" s="23">
        <v>65000</v>
      </c>
      <c r="Q1030" s="24">
        <f>+FACTURACION[[#This Row],[CANTIDAD]]*FACTURACION[[#This Row],[VR UNITARIO]]/1000</f>
        <v>65</v>
      </c>
      <c r="R1030" s="3" t="str">
        <f>+VLOOKUP(FACTURACION[[#This Row],[NIT]],TABLACLIENTE,5,FALSE)</f>
        <v>BARRANQUILLA</v>
      </c>
    </row>
    <row r="1031" spans="3:18" s="11" customFormat="1" ht="11.25" customHeight="1">
      <c r="C1031" s="13">
        <v>2013</v>
      </c>
      <c r="D1031" s="17" t="s">
        <v>705</v>
      </c>
      <c r="E1031" s="17">
        <f>MONTH(FACTURACION[[#This Row],[MES]]&amp;1)</f>
        <v>12</v>
      </c>
      <c r="F1031" s="223">
        <f>DATE(FACTURACION[[#This Row],[AÑO]],FACTURACION[[#This Row],[Mes numero]],1)</f>
        <v>41609</v>
      </c>
      <c r="G1031" s="159">
        <v>10172</v>
      </c>
      <c r="H1031" s="20">
        <v>800170118</v>
      </c>
      <c r="I1031" s="2" t="str">
        <f>+VLOOKUP(FACTURACION[[#This Row],[NIT]],TABLACLIENTE,2,FALSE)</f>
        <v>PROMOTORA DE GASES DEL SUR S A E S P (PROGASUR S.A. E.S.P.)</v>
      </c>
      <c r="J1031" s="2" t="s">
        <v>535</v>
      </c>
      <c r="K1031" s="12" t="str">
        <f>+VLOOKUP(FACTURACION[[#This Row],[REFERENCIA]],CODINV,2,FALSE)</f>
        <v>RODAMIENTO 3GT</v>
      </c>
      <c r="L1031" s="12" t="str">
        <f>IF(VLOOKUP(FACTURACION[[#This Row],[REFERENCIA]],CODINV,3,FALSE)=0,"",VLOOKUP(FACTURACION[[#This Row],[REFERENCIA]],CODINV,3,FALSE))</f>
        <v>56085G097</v>
      </c>
      <c r="M1031" s="12" t="str">
        <f>+VLOOKUP(FACTURACION[[#This Row],[REFERENCIA]],CODINV,4,FALSE)</f>
        <v>REPUESTOS Y ACCESORIOS</v>
      </c>
      <c r="N1031" s="12" t="str">
        <f>+VLOOKUP(FACTURACION[[#This Row],[REFERENCIA]],CODINV,5,FALSE)</f>
        <v>HONEYWELL</v>
      </c>
      <c r="O1031" s="2">
        <v>1</v>
      </c>
      <c r="P1031" s="23">
        <v>116153</v>
      </c>
      <c r="Q1031" s="24">
        <f>+FACTURACION[[#This Row],[CANTIDAD]]*FACTURACION[[#This Row],[VR UNITARIO]]/1000</f>
        <v>116.15300000000001</v>
      </c>
      <c r="R1031" s="3" t="str">
        <f>+VLOOKUP(FACTURACION[[#This Row],[NIT]],TABLACLIENTE,5,FALSE)</f>
        <v>BOGOTÁ D.C.</v>
      </c>
    </row>
    <row r="1032" spans="3:18" s="11" customFormat="1" ht="11.25" customHeight="1">
      <c r="C1032" s="13">
        <v>2013</v>
      </c>
      <c r="D1032" s="17" t="s">
        <v>705</v>
      </c>
      <c r="E1032" s="17">
        <f>MONTH(FACTURACION[[#This Row],[MES]]&amp;1)</f>
        <v>12</v>
      </c>
      <c r="F1032" s="223">
        <f>DATE(FACTURACION[[#This Row],[AÑO]],FACTURACION[[#This Row],[Mes numero]],1)</f>
        <v>41609</v>
      </c>
      <c r="G1032" s="159">
        <v>10172</v>
      </c>
      <c r="H1032" s="20">
        <v>800170118</v>
      </c>
      <c r="I1032" s="2" t="str">
        <f>+VLOOKUP(FACTURACION[[#This Row],[NIT]],TABLACLIENTE,2,FALSE)</f>
        <v>PROMOTORA DE GASES DEL SUR S A E S P (PROGASUR S.A. E.S.P.)</v>
      </c>
      <c r="J1032" s="2" t="s">
        <v>769</v>
      </c>
      <c r="K1032" s="12" t="str">
        <f>+VLOOKUP(FACTURACION[[#This Row],[REFERENCIA]],CODINV,2,FALSE)</f>
        <v>RODAMIENTO TURBINA 3 GT</v>
      </c>
      <c r="L1032" s="12" t="str">
        <f>IF(VLOOKUP(FACTURACION[[#This Row],[REFERENCIA]],CODINV,3,FALSE)=0,"",VLOOKUP(FACTURACION[[#This Row],[REFERENCIA]],CODINV,3,FALSE))</f>
        <v>56085G100</v>
      </c>
      <c r="M1032" s="12" t="str">
        <f>+VLOOKUP(FACTURACION[[#This Row],[REFERENCIA]],CODINV,4,FALSE)</f>
        <v>REPUESTOS Y ACCESORIOS</v>
      </c>
      <c r="N1032" s="12" t="str">
        <f>+VLOOKUP(FACTURACION[[#This Row],[REFERENCIA]],CODINV,5,FALSE)</f>
        <v>HONEYWELL</v>
      </c>
      <c r="O1032" s="2">
        <v>1</v>
      </c>
      <c r="P1032" s="23">
        <v>116153</v>
      </c>
      <c r="Q1032" s="24">
        <f>+FACTURACION[[#This Row],[CANTIDAD]]*FACTURACION[[#This Row],[VR UNITARIO]]/1000</f>
        <v>116.15300000000001</v>
      </c>
      <c r="R1032" s="3" t="str">
        <f>+VLOOKUP(FACTURACION[[#This Row],[NIT]],TABLACLIENTE,5,FALSE)</f>
        <v>BOGOTÁ D.C.</v>
      </c>
    </row>
    <row r="1033" spans="3:18" s="11" customFormat="1" ht="11.25" customHeight="1">
      <c r="C1033" s="13">
        <v>2013</v>
      </c>
      <c r="D1033" s="17" t="s">
        <v>705</v>
      </c>
      <c r="E1033" s="17">
        <f>MONTH(FACTURACION[[#This Row],[MES]]&amp;1)</f>
        <v>12</v>
      </c>
      <c r="F1033" s="223">
        <f>DATE(FACTURACION[[#This Row],[AÑO]],FACTURACION[[#This Row],[Mes numero]],1)</f>
        <v>41609</v>
      </c>
      <c r="G1033" s="159">
        <v>10169</v>
      </c>
      <c r="H1033" s="20">
        <v>800167643</v>
      </c>
      <c r="I1033" s="2" t="str">
        <f>+VLOOKUP(FACTURACION[[#This Row],[NIT]],TABLACLIENTE,2,FALSE)</f>
        <v>GASES DE OCCIDENTE S.A. E.S.P. (GDO)</v>
      </c>
      <c r="J1033" s="2" t="s">
        <v>807</v>
      </c>
      <c r="K1033" s="12" t="str">
        <f>+VLOOKUP(FACTURACION[[#This Row],[REFERENCIA]],CODINV,2,FALSE)</f>
        <v>SHAF &amp; PIN 275#</v>
      </c>
      <c r="L1033" s="12" t="str">
        <f>IF(VLOOKUP(FACTURACION[[#This Row],[REFERENCIA]],CODINV,3,FALSE)=0,"",VLOOKUP(FACTURACION[[#This Row],[REFERENCIA]],CODINV,3,FALSE))</f>
        <v>56936G005</v>
      </c>
      <c r="M1033" s="12" t="str">
        <f>+VLOOKUP(FACTURACION[[#This Row],[REFERENCIA]],CODINV,4,FALSE)</f>
        <v>REPUESTOS Y ACCESORIOS</v>
      </c>
      <c r="N1033" s="12" t="str">
        <f>+VLOOKUP(FACTURACION[[#This Row],[REFERENCIA]],CODINV,5,FALSE)</f>
        <v>HONEYWELL</v>
      </c>
      <c r="O1033" s="2">
        <v>4</v>
      </c>
      <c r="P1033" s="23">
        <v>223944</v>
      </c>
      <c r="Q1033" s="24">
        <f>+FACTURACION[[#This Row],[CANTIDAD]]*FACTURACION[[#This Row],[VR UNITARIO]]/1000</f>
        <v>895.77599999999995</v>
      </c>
      <c r="R1033" s="3" t="str">
        <f>+VLOOKUP(FACTURACION[[#This Row],[NIT]],TABLACLIENTE,5,FALSE)</f>
        <v>CALI</v>
      </c>
    </row>
    <row r="1034" spans="3:18" s="11" customFormat="1" ht="11.25" customHeight="1">
      <c r="C1034" s="13">
        <v>2013</v>
      </c>
      <c r="D1034" s="17" t="s">
        <v>705</v>
      </c>
      <c r="E1034" s="17">
        <f>MONTH(FACTURACION[[#This Row],[MES]]&amp;1)</f>
        <v>12</v>
      </c>
      <c r="F1034" s="223">
        <f>DATE(FACTURACION[[#This Row],[AÑO]],FACTURACION[[#This Row],[Mes numero]],1)</f>
        <v>41609</v>
      </c>
      <c r="G1034" s="159">
        <v>10171</v>
      </c>
      <c r="H1034" s="20">
        <v>800167643</v>
      </c>
      <c r="I1034" s="2" t="str">
        <f>+VLOOKUP(FACTURACION[[#This Row],[NIT]],TABLACLIENTE,2,FALSE)</f>
        <v>GASES DE OCCIDENTE S.A. E.S.P. (GDO)</v>
      </c>
      <c r="J1034" s="2" t="s">
        <v>1294</v>
      </c>
      <c r="K1034" s="12" t="str">
        <f>+VLOOKUP(FACTURACION[[#This Row],[REFERENCIA]],CODINV,2,FALSE)</f>
        <v>WRIGGLER ASSY</v>
      </c>
      <c r="L1034" s="12" t="str">
        <f>IF(VLOOKUP(FACTURACION[[#This Row],[REFERENCIA]],CODINV,3,FALSE)=0,"",VLOOKUP(FACTURACION[[#This Row],[REFERENCIA]],CODINV,3,FALSE))</f>
        <v>21998G016</v>
      </c>
      <c r="M1034" s="12" t="str">
        <f>+VLOOKUP(FACTURACION[[#This Row],[REFERENCIA]],CODINV,4,FALSE)</f>
        <v>REPUESTOS Y ACCESORIOS</v>
      </c>
      <c r="N1034" s="12" t="str">
        <f>+VLOOKUP(FACTURACION[[#This Row],[REFERENCIA]],CODINV,5,FALSE)</f>
        <v>HONEYWELL</v>
      </c>
      <c r="O1034" s="2">
        <v>4</v>
      </c>
      <c r="P1034" s="23">
        <v>55947</v>
      </c>
      <c r="Q1034" s="24">
        <f>+FACTURACION[[#This Row],[CANTIDAD]]*FACTURACION[[#This Row],[VR UNITARIO]]/1000</f>
        <v>223.78800000000001</v>
      </c>
      <c r="R1034" s="3" t="str">
        <f>+VLOOKUP(FACTURACION[[#This Row],[NIT]],TABLACLIENTE,5,FALSE)</f>
        <v>CALI</v>
      </c>
    </row>
    <row r="1035" spans="3:18" s="11" customFormat="1" ht="11.25" customHeight="1">
      <c r="C1035" s="13">
        <v>2013</v>
      </c>
      <c r="D1035" s="17" t="s">
        <v>705</v>
      </c>
      <c r="E1035" s="17">
        <f>MONTH(FACTURACION[[#This Row],[MES]]&amp;1)</f>
        <v>12</v>
      </c>
      <c r="F1035" s="223">
        <f>DATE(FACTURACION[[#This Row],[AÑO]],FACTURACION[[#This Row],[Mes numero]],1)</f>
        <v>41609</v>
      </c>
      <c r="G1035" s="159">
        <v>10171</v>
      </c>
      <c r="H1035" s="20">
        <v>800167643</v>
      </c>
      <c r="I1035" s="2" t="str">
        <f>+VLOOKUP(FACTURACION[[#This Row],[NIT]],TABLACLIENTE,2,FALSE)</f>
        <v>GASES DE OCCIDENTE S.A. E.S.P. (GDO)</v>
      </c>
      <c r="J1035" s="2" t="s">
        <v>1295</v>
      </c>
      <c r="K1035" s="12" t="str">
        <f>+VLOOKUP(FACTURACION[[#This Row],[REFERENCIA]],CODINV,2,FALSE)</f>
        <v>KIT ROTOR 3GT</v>
      </c>
      <c r="L1035" s="12" t="str">
        <f>IF(VLOOKUP(FACTURACION[[#This Row],[REFERENCIA]],CODINV,3,FALSE)=0,"",VLOOKUP(FACTURACION[[#This Row],[REFERENCIA]],CODINV,3,FALSE))</f>
        <v>54511K026</v>
      </c>
      <c r="M1035" s="12" t="str">
        <f>+VLOOKUP(FACTURACION[[#This Row],[REFERENCIA]],CODINV,4,FALSE)</f>
        <v>REPUESTOS Y ACCESORIOS</v>
      </c>
      <c r="N1035" s="12" t="str">
        <f>+VLOOKUP(FACTURACION[[#This Row],[REFERENCIA]],CODINV,5,FALSE)</f>
        <v>HONEYWELL</v>
      </c>
      <c r="O1035" s="2">
        <v>2</v>
      </c>
      <c r="P1035" s="23">
        <v>1084718</v>
      </c>
      <c r="Q1035" s="24">
        <f>+FACTURACION[[#This Row],[CANTIDAD]]*FACTURACION[[#This Row],[VR UNITARIO]]/1000</f>
        <v>2169.4360000000001</v>
      </c>
      <c r="R1035" s="3" t="str">
        <f>+VLOOKUP(FACTURACION[[#This Row],[NIT]],TABLACLIENTE,5,FALSE)</f>
        <v>CALI</v>
      </c>
    </row>
    <row r="1036" spans="3:18" s="11" customFormat="1" ht="11.25" customHeight="1">
      <c r="C1036" s="13">
        <v>2013</v>
      </c>
      <c r="D1036" s="17" t="s">
        <v>705</v>
      </c>
      <c r="E1036" s="17">
        <f>MONTH(FACTURACION[[#This Row],[MES]]&amp;1)</f>
        <v>12</v>
      </c>
      <c r="F1036" s="223">
        <f>DATE(FACTURACION[[#This Row],[AÑO]],FACTURACION[[#This Row],[Mes numero]],1)</f>
        <v>41609</v>
      </c>
      <c r="G1036" s="159">
        <v>10172</v>
      </c>
      <c r="H1036" s="20">
        <v>800170118</v>
      </c>
      <c r="I1036" s="2" t="str">
        <f>+VLOOKUP(FACTURACION[[#This Row],[NIT]],TABLACLIENTE,2,FALSE)</f>
        <v>PROMOTORA DE GASES DEL SUR S A E S P (PROGASUR S.A. E.S.P.)</v>
      </c>
      <c r="J1036" s="2" t="s">
        <v>1295</v>
      </c>
      <c r="K1036" s="12" t="str">
        <f>+VLOOKUP(FACTURACION[[#This Row],[REFERENCIA]],CODINV,2,FALSE)</f>
        <v>KIT ROTOR 3GT</v>
      </c>
      <c r="L1036" s="12" t="str">
        <f>IF(VLOOKUP(FACTURACION[[#This Row],[REFERENCIA]],CODINV,3,FALSE)=0,"",VLOOKUP(FACTURACION[[#This Row],[REFERENCIA]],CODINV,3,FALSE))</f>
        <v>54511K026</v>
      </c>
      <c r="M1036" s="12" t="str">
        <f>+VLOOKUP(FACTURACION[[#This Row],[REFERENCIA]],CODINV,4,FALSE)</f>
        <v>REPUESTOS Y ACCESORIOS</v>
      </c>
      <c r="N1036" s="12" t="str">
        <f>+VLOOKUP(FACTURACION[[#This Row],[REFERENCIA]],CODINV,5,FALSE)</f>
        <v>HONEYWELL</v>
      </c>
      <c r="O1036" s="2">
        <v>1</v>
      </c>
      <c r="P1036" s="23">
        <v>737574</v>
      </c>
      <c r="Q1036" s="24">
        <f>+FACTURACION[[#This Row],[CANTIDAD]]*FACTURACION[[#This Row],[VR UNITARIO]]/1000</f>
        <v>737.57399999999996</v>
      </c>
      <c r="R1036" s="3" t="str">
        <f>+VLOOKUP(FACTURACION[[#This Row],[NIT]],TABLACLIENTE,5,FALSE)</f>
        <v>BOGOTÁ D.C.</v>
      </c>
    </row>
    <row r="1037" spans="3:18" s="11" customFormat="1" ht="11.25" customHeight="1">
      <c r="C1037" s="13">
        <v>2013</v>
      </c>
      <c r="D1037" s="17" t="s">
        <v>705</v>
      </c>
      <c r="E1037" s="17">
        <f>MONTH(FACTURACION[[#This Row],[MES]]&amp;1)</f>
        <v>12</v>
      </c>
      <c r="F1037" s="223">
        <f>DATE(FACTURACION[[#This Row],[AÑO]],FACTURACION[[#This Row],[Mes numero]],1)</f>
        <v>41609</v>
      </c>
      <c r="G1037" s="159">
        <v>10171</v>
      </c>
      <c r="H1037" s="20">
        <v>800167643</v>
      </c>
      <c r="I1037" s="2" t="str">
        <f>+VLOOKUP(FACTURACION[[#This Row],[NIT]],TABLACLIENTE,2,FALSE)</f>
        <v>GASES DE OCCIDENTE S.A. E.S.P. (GDO)</v>
      </c>
      <c r="J1037" s="2" t="s">
        <v>1296</v>
      </c>
      <c r="K1037" s="12" t="str">
        <f>+VLOOKUP(FACTURACION[[#This Row],[REFERENCIA]],CODINV,2,FALSE)</f>
        <v>ORING 1,500DX1.38DD, BUNA70</v>
      </c>
      <c r="L1037" s="12" t="str">
        <f>IF(VLOOKUP(FACTURACION[[#This Row],[REFERENCIA]],CODINV,3,FALSE)=0,"",VLOOKUP(FACTURACION[[#This Row],[REFERENCIA]],CODINV,3,FALSE))</f>
        <v>42710P092</v>
      </c>
      <c r="M1037" s="12" t="str">
        <f>+VLOOKUP(FACTURACION[[#This Row],[REFERENCIA]],CODINV,4,FALSE)</f>
        <v>REPUESTOS Y ACCESORIOS</v>
      </c>
      <c r="N1037" s="12" t="str">
        <f>+VLOOKUP(FACTURACION[[#This Row],[REFERENCIA]],CODINV,5,FALSE)</f>
        <v>HONEYWELL</v>
      </c>
      <c r="O1037" s="2">
        <v>4</v>
      </c>
      <c r="P1037" s="23">
        <v>32871</v>
      </c>
      <c r="Q1037" s="24">
        <f>+FACTURACION[[#This Row],[CANTIDAD]]*FACTURACION[[#This Row],[VR UNITARIO]]/1000</f>
        <v>131.48400000000001</v>
      </c>
      <c r="R1037" s="3" t="str">
        <f>+VLOOKUP(FACTURACION[[#This Row],[NIT]],TABLACLIENTE,5,FALSE)</f>
        <v>CALI</v>
      </c>
    </row>
    <row r="1038" spans="3:18" s="11" customFormat="1" ht="11.25" customHeight="1">
      <c r="C1038" s="13">
        <v>2013</v>
      </c>
      <c r="D1038" s="17" t="s">
        <v>705</v>
      </c>
      <c r="E1038" s="17">
        <f>MONTH(FACTURACION[[#This Row],[MES]]&amp;1)</f>
        <v>12</v>
      </c>
      <c r="F1038" s="223">
        <f>DATE(FACTURACION[[#This Row],[AÑO]],FACTURACION[[#This Row],[Mes numero]],1)</f>
        <v>41609</v>
      </c>
      <c r="G1038" s="159">
        <v>10172</v>
      </c>
      <c r="H1038" s="20">
        <v>800170118</v>
      </c>
      <c r="I1038" s="2" t="str">
        <f>+VLOOKUP(FACTURACION[[#This Row],[NIT]],TABLACLIENTE,2,FALSE)</f>
        <v>PROMOTORA DE GASES DEL SUR S A E S P (PROGASUR S.A. E.S.P.)</v>
      </c>
      <c r="J1038" s="2" t="s">
        <v>1297</v>
      </c>
      <c r="K1038" s="12" t="str">
        <f>+VLOOKUP(FACTURACION[[#This Row],[REFERENCIA]],CODINV,2,FALSE)</f>
        <v>EJE DE ROTOR PARA TURBINA 3G</v>
      </c>
      <c r="L1038" s="12" t="str">
        <f>IF(VLOOKUP(FACTURACION[[#This Row],[REFERENCIA]],CODINV,3,FALSE)=0,"",VLOOKUP(FACTURACION[[#This Row],[REFERENCIA]],CODINV,3,FALSE))</f>
        <v>56187P126</v>
      </c>
      <c r="M1038" s="12" t="str">
        <f>+VLOOKUP(FACTURACION[[#This Row],[REFERENCIA]],CODINV,4,FALSE)</f>
        <v>REPUESTOS Y ACCESORIOS</v>
      </c>
      <c r="N1038" s="12" t="str">
        <f>+VLOOKUP(FACTURACION[[#This Row],[REFERENCIA]],CODINV,5,FALSE)</f>
        <v>HONEYWELL</v>
      </c>
      <c r="O1038" s="2">
        <v>1</v>
      </c>
      <c r="P1038" s="23">
        <v>253602</v>
      </c>
      <c r="Q1038" s="24">
        <f>+FACTURACION[[#This Row],[CANTIDAD]]*FACTURACION[[#This Row],[VR UNITARIO]]/1000</f>
        <v>253.602</v>
      </c>
      <c r="R1038" s="3" t="str">
        <f>+VLOOKUP(FACTURACION[[#This Row],[NIT]],TABLACLIENTE,5,FALSE)</f>
        <v>BOGOTÁ D.C.</v>
      </c>
    </row>
    <row r="1039" spans="3:18" s="11" customFormat="1" ht="11.25" customHeight="1">
      <c r="C1039" s="13">
        <v>2013</v>
      </c>
      <c r="D1039" s="17" t="s">
        <v>705</v>
      </c>
      <c r="E1039" s="17">
        <f>MONTH(FACTURACION[[#This Row],[MES]]&amp;1)</f>
        <v>12</v>
      </c>
      <c r="F1039" s="223">
        <f>DATE(FACTURACION[[#This Row],[AÑO]],FACTURACION[[#This Row],[Mes numero]],1)</f>
        <v>41609</v>
      </c>
      <c r="G1039" s="159">
        <v>10172</v>
      </c>
      <c r="H1039" s="20">
        <v>800170118</v>
      </c>
      <c r="I1039" s="2" t="str">
        <f>+VLOOKUP(FACTURACION[[#This Row],[NIT]],TABLACLIENTE,2,FALSE)</f>
        <v>PROMOTORA DE GASES DEL SUR S A E S P (PROGASUR S.A. E.S.P.)</v>
      </c>
      <c r="J1039" s="2" t="s">
        <v>1298</v>
      </c>
      <c r="K1039" s="12" t="str">
        <f>+VLOOKUP(FACTURACION[[#This Row],[REFERENCIA]],CODINV,2,FALSE)</f>
        <v>RD HD SCR #6-32X.25 TURBINE</v>
      </c>
      <c r="L1039" s="12" t="str">
        <f>IF(VLOOKUP(FACTURACION[[#This Row],[REFERENCIA]],CODINV,3,FALSE)=0,"",VLOOKUP(FACTURACION[[#This Row],[REFERENCIA]],CODINV,3,FALSE))</f>
        <v>13519P020</v>
      </c>
      <c r="M1039" s="12" t="str">
        <f>+VLOOKUP(FACTURACION[[#This Row],[REFERENCIA]],CODINV,4,FALSE)</f>
        <v>REPUESTOS Y ACCESORIOS</v>
      </c>
      <c r="N1039" s="12" t="str">
        <f>+VLOOKUP(FACTURACION[[#This Row],[REFERENCIA]],CODINV,5,FALSE)</f>
        <v>HONEYWELL</v>
      </c>
      <c r="O1039" s="2">
        <v>3</v>
      </c>
      <c r="P1039" s="23">
        <v>61996</v>
      </c>
      <c r="Q1039" s="24">
        <f>+FACTURACION[[#This Row],[CANTIDAD]]*FACTURACION[[#This Row],[VR UNITARIO]]/1000</f>
        <v>185.988</v>
      </c>
      <c r="R1039" s="3" t="str">
        <f>+VLOOKUP(FACTURACION[[#This Row],[NIT]],TABLACLIENTE,5,FALSE)</f>
        <v>BOGOTÁ D.C.</v>
      </c>
    </row>
    <row r="1040" spans="3:18" s="11" customFormat="1" ht="11.25" customHeight="1">
      <c r="C1040" s="13">
        <v>2013</v>
      </c>
      <c r="D1040" s="17" t="s">
        <v>705</v>
      </c>
      <c r="E1040" s="17">
        <f>MONTH(FACTURACION[[#This Row],[MES]]&amp;1)</f>
        <v>12</v>
      </c>
      <c r="F1040" s="223">
        <f>DATE(FACTURACION[[#This Row],[AÑO]],FACTURACION[[#This Row],[Mes numero]],1)</f>
        <v>41609</v>
      </c>
      <c r="G1040" s="159">
        <v>10172</v>
      </c>
      <c r="H1040" s="20">
        <v>800170118</v>
      </c>
      <c r="I1040" s="2" t="str">
        <f>+VLOOKUP(FACTURACION[[#This Row],[NIT]],TABLACLIENTE,2,FALSE)</f>
        <v>PROMOTORA DE GASES DEL SUR S A E S P (PROGASUR S.A. E.S.P.)</v>
      </c>
      <c r="J1040" s="2" t="s">
        <v>1299</v>
      </c>
      <c r="K1040" s="12" t="str">
        <f>+VLOOKUP(FACTURACION[[#This Row],[REFERENCIA]],CODINV,2,FALSE)</f>
        <v>GEAR TRAIN ASSY</v>
      </c>
      <c r="L1040" s="12" t="str">
        <f>IF(VLOOKUP(FACTURACION[[#This Row],[REFERENCIA]],CODINV,3,FALSE)=0,"",VLOOKUP(FACTURACION[[#This Row],[REFERENCIA]],CODINV,3,FALSE))</f>
        <v>54548G084</v>
      </c>
      <c r="M1040" s="12" t="str">
        <f>+VLOOKUP(FACTURACION[[#This Row],[REFERENCIA]],CODINV,4,FALSE)</f>
        <v>REPUESTOS Y ACCESORIOS</v>
      </c>
      <c r="N1040" s="12" t="str">
        <f>+VLOOKUP(FACTURACION[[#This Row],[REFERENCIA]],CODINV,5,FALSE)</f>
        <v>HONEYWELL</v>
      </c>
      <c r="O1040" s="2">
        <v>1</v>
      </c>
      <c r="P1040" s="23">
        <v>1583558</v>
      </c>
      <c r="Q1040" s="24">
        <f>+FACTURACION[[#This Row],[CANTIDAD]]*FACTURACION[[#This Row],[VR UNITARIO]]/1000</f>
        <v>1583.558</v>
      </c>
      <c r="R1040" s="3" t="str">
        <f>+VLOOKUP(FACTURACION[[#This Row],[NIT]],TABLACLIENTE,5,FALSE)</f>
        <v>BOGOTÁ D.C.</v>
      </c>
    </row>
    <row r="1041" spans="3:18" s="11" customFormat="1" ht="11.25" customHeight="1">
      <c r="C1041" s="13">
        <v>2013</v>
      </c>
      <c r="D1041" s="17" t="s">
        <v>705</v>
      </c>
      <c r="E1041" s="17">
        <f>MONTH(FACTURACION[[#This Row],[MES]]&amp;1)</f>
        <v>12</v>
      </c>
      <c r="F1041" s="223">
        <f>DATE(FACTURACION[[#This Row],[AÑO]],FACTURACION[[#This Row],[Mes numero]],1)</f>
        <v>41609</v>
      </c>
      <c r="G1041" s="159">
        <v>10130</v>
      </c>
      <c r="H1041" s="20">
        <v>800007813</v>
      </c>
      <c r="I1041" s="2" t="str">
        <f>+VLOOKUP(FACTURACION[[#This Row],[NIT]],TABLACLIENTE,2,FALSE)</f>
        <v>VANTI S.A. E.S.P (VANTI)</v>
      </c>
      <c r="J1041" s="2" t="s">
        <v>1292</v>
      </c>
      <c r="K1041" s="12" t="str">
        <f>+VLOOKUP(FACTURACION[[#This Row],[REFERENCIA]],CODINV,2,FALSE)</f>
        <v>PULSE AMPLIFER MODEL MK15-12EXO PN 24VDC</v>
      </c>
      <c r="L1041" s="12" t="str">
        <f>IF(VLOOKUP(FACTURACION[[#This Row],[REFERENCIA]],CODINV,3,FALSE)=0,"",VLOOKUP(FACTURACION[[#This Row],[REFERENCIA]],CODINV,3,FALSE))</f>
        <v/>
      </c>
      <c r="M1041" s="12" t="str">
        <f>+VLOOKUP(FACTURACION[[#This Row],[REFERENCIA]],CODINV,4,FALSE)</f>
        <v>REPUESTOS Y ACCESORIOS</v>
      </c>
      <c r="N1041" s="12" t="str">
        <f>+VLOOKUP(FACTURACION[[#This Row],[REFERENCIA]],CODINV,5,FALSE)</f>
        <v>HONEYWELL</v>
      </c>
      <c r="O1041" s="2">
        <v>8</v>
      </c>
      <c r="P1041" s="23">
        <v>1921790</v>
      </c>
      <c r="Q1041" s="24">
        <f>+FACTURACION[[#This Row],[CANTIDAD]]*FACTURACION[[#This Row],[VR UNITARIO]]/1000</f>
        <v>15374.32</v>
      </c>
      <c r="R1041" s="3" t="str">
        <f>+VLOOKUP(FACTURACION[[#This Row],[NIT]],TABLACLIENTE,5,FALSE)</f>
        <v>BOGOTÁ D.C.</v>
      </c>
    </row>
    <row r="1042" spans="3:18" s="11" customFormat="1" ht="11.25" customHeight="1">
      <c r="C1042" s="13">
        <v>2013</v>
      </c>
      <c r="D1042" s="17" t="s">
        <v>705</v>
      </c>
      <c r="E1042" s="17">
        <f>MONTH(FACTURACION[[#This Row],[MES]]&amp;1)</f>
        <v>12</v>
      </c>
      <c r="F1042" s="223">
        <f>DATE(FACTURACION[[#This Row],[AÑO]],FACTURACION[[#This Row],[Mes numero]],1)</f>
        <v>41609</v>
      </c>
      <c r="G1042" s="159">
        <v>10130</v>
      </c>
      <c r="H1042" s="20">
        <v>800007813</v>
      </c>
      <c r="I1042" s="2" t="str">
        <f>+VLOOKUP(FACTURACION[[#This Row],[NIT]],TABLACLIENTE,2,FALSE)</f>
        <v>VANTI S.A. E.S.P (VANTI)</v>
      </c>
      <c r="J1042" s="2" t="s">
        <v>1293</v>
      </c>
      <c r="K1042" s="12" t="str">
        <f>+VLOOKUP(FACTURACION[[#This Row],[REFERENCIA]],CODINV,2,FALSE)</f>
        <v>SLOT SENSOR HF SI 305</v>
      </c>
      <c r="L1042" s="12" t="str">
        <f>IF(VLOOKUP(FACTURACION[[#This Row],[REFERENCIA]],CODINV,3,FALSE)=0,"",VLOOKUP(FACTURACION[[#This Row],[REFERENCIA]],CODINV,3,FALSE))</f>
        <v/>
      </c>
      <c r="M1042" s="12" t="str">
        <f>+VLOOKUP(FACTURACION[[#This Row],[REFERENCIA]],CODINV,4,FALSE)</f>
        <v>REPUESTOS Y ACCESORIOS</v>
      </c>
      <c r="N1042" s="12" t="str">
        <f>+VLOOKUP(FACTURACION[[#This Row],[REFERENCIA]],CODINV,5,FALSE)</f>
        <v>HONEYWELL</v>
      </c>
      <c r="O1042" s="2">
        <v>2</v>
      </c>
      <c r="P1042" s="23">
        <v>2555206</v>
      </c>
      <c r="Q1042" s="24">
        <f>+FACTURACION[[#This Row],[CANTIDAD]]*FACTURACION[[#This Row],[VR UNITARIO]]/1000</f>
        <v>5110.4120000000003</v>
      </c>
      <c r="R1042" s="3" t="str">
        <f>+VLOOKUP(FACTURACION[[#This Row],[NIT]],TABLACLIENTE,5,FALSE)</f>
        <v>BOGOTÁ D.C.</v>
      </c>
    </row>
    <row r="1043" spans="3:18" s="11" customFormat="1" ht="11.25" customHeight="1">
      <c r="C1043" s="13">
        <v>2013</v>
      </c>
      <c r="D1043" s="17" t="s">
        <v>705</v>
      </c>
      <c r="E1043" s="17">
        <f>MONTH(FACTURACION[[#This Row],[MES]]&amp;1)</f>
        <v>12</v>
      </c>
      <c r="F1043" s="223">
        <f>DATE(FACTURACION[[#This Row],[AÑO]],FACTURACION[[#This Row],[Mes numero]],1)</f>
        <v>41609</v>
      </c>
      <c r="G1043" s="159">
        <v>10139</v>
      </c>
      <c r="H1043" s="20">
        <v>900134459</v>
      </c>
      <c r="I1043" s="2" t="str">
        <f>+VLOOKUP(FACTURACION[[#This Row],[NIT]],TABLACLIENTE,2,FALSE)</f>
        <v>TRANSPORTADORA DE GAS INTERNACIONAL S.A. ESP (TGI S.A. E.S.P.)</v>
      </c>
      <c r="J1043" s="2" t="s">
        <v>603</v>
      </c>
      <c r="K1043" s="12" t="str">
        <f>+VLOOKUP(FACTURACION[[#This Row],[REFERENCIA]],CODINV,2,FALSE)</f>
        <v>RESORTE DE ALIVIO</v>
      </c>
      <c r="L1043" s="12" t="str">
        <f>IF(VLOOKUP(FACTURACION[[#This Row],[REFERENCIA]],CODINV,3,FALSE)=0,"",VLOOKUP(FACTURACION[[#This Row],[REFERENCIA]],CODINV,3,FALSE))</f>
        <v>71403P012</v>
      </c>
      <c r="M1043" s="12" t="str">
        <f>+VLOOKUP(FACTURACION[[#This Row],[REFERENCIA]],CODINV,4,FALSE)</f>
        <v>REPUESTOS Y ACCESORIOS</v>
      </c>
      <c r="N1043" s="12" t="str">
        <f>+VLOOKUP(FACTURACION[[#This Row],[REFERENCIA]],CODINV,5,FALSE)</f>
        <v>HONEYWELL</v>
      </c>
      <c r="O1043" s="2">
        <v>20</v>
      </c>
      <c r="P1043" s="23">
        <v>17718</v>
      </c>
      <c r="Q1043" s="24">
        <f>+FACTURACION[[#This Row],[CANTIDAD]]*FACTURACION[[#This Row],[VR UNITARIO]]/1000</f>
        <v>354.36</v>
      </c>
      <c r="R1043" s="3" t="str">
        <f>+VLOOKUP(FACTURACION[[#This Row],[NIT]],TABLACLIENTE,5,FALSE)</f>
        <v>BOGOTÁ D.C.</v>
      </c>
    </row>
    <row r="1044" spans="3:18" s="11" customFormat="1" ht="11.25" customHeight="1">
      <c r="C1044" s="13">
        <v>2013</v>
      </c>
      <c r="D1044" s="17" t="s">
        <v>705</v>
      </c>
      <c r="E1044" s="17">
        <f>MONTH(FACTURACION[[#This Row],[MES]]&amp;1)</f>
        <v>12</v>
      </c>
      <c r="F1044" s="223">
        <f>DATE(FACTURACION[[#This Row],[AÑO]],FACTURACION[[#This Row],[Mes numero]],1)</f>
        <v>41609</v>
      </c>
      <c r="G1044" s="159">
        <v>10191</v>
      </c>
      <c r="H1044" s="20">
        <v>860510723</v>
      </c>
      <c r="I1044" s="2" t="str">
        <f>+VLOOKUP(FACTURACION[[#This Row],[NIT]],TABLACLIENTE,2,FALSE)</f>
        <v>SAENA DE COLOMBIA S.A.</v>
      </c>
      <c r="J1044" s="2" t="s">
        <v>614</v>
      </c>
      <c r="K1044" s="12" t="str">
        <f>+VLOOKUP(FACTURACION[[#This Row],[REFERENCIA]],CODINV,2,FALSE)</f>
        <v>ORIFICIO 5/8"</v>
      </c>
      <c r="L1044" s="12" t="str">
        <f>IF(VLOOKUP(FACTURACION[[#This Row],[REFERENCIA]],CODINV,3,FALSE)=0,"",VLOOKUP(FACTURACION[[#This Row],[REFERENCIA]],CODINV,3,FALSE))</f>
        <v>72983P013</v>
      </c>
      <c r="M1044" s="12" t="str">
        <f>+VLOOKUP(FACTURACION[[#This Row],[REFERENCIA]],CODINV,4,FALSE)</f>
        <v>REPUESTOS Y ACCESORIOS</v>
      </c>
      <c r="N1044" s="12" t="str">
        <f>+VLOOKUP(FACTURACION[[#This Row],[REFERENCIA]],CODINV,5,FALSE)</f>
        <v>HONEYWELL</v>
      </c>
      <c r="O1044" s="2">
        <v>1</v>
      </c>
      <c r="P1044" s="23">
        <v>45000</v>
      </c>
      <c r="Q1044" s="24">
        <f>+FACTURACION[[#This Row],[CANTIDAD]]*FACTURACION[[#This Row],[VR UNITARIO]]/1000</f>
        <v>45</v>
      </c>
      <c r="R1044" s="3" t="str">
        <f>+VLOOKUP(FACTURACION[[#This Row],[NIT]],TABLACLIENTE,5,FALSE)</f>
        <v>BOGOTÁ D.C.</v>
      </c>
    </row>
    <row r="1045" spans="3:18" s="11" customFormat="1" ht="11.25" customHeight="1">
      <c r="C1045" s="13">
        <v>2013</v>
      </c>
      <c r="D1045" s="17" t="s">
        <v>705</v>
      </c>
      <c r="E1045" s="17">
        <f>MONTH(FACTURACION[[#This Row],[MES]]&amp;1)</f>
        <v>12</v>
      </c>
      <c r="F1045" s="223">
        <f>DATE(FACTURACION[[#This Row],[AÑO]],FACTURACION[[#This Row],[Mes numero]],1)</f>
        <v>41609</v>
      </c>
      <c r="G1045" s="159">
        <v>10139</v>
      </c>
      <c r="H1045" s="20">
        <v>900134459</v>
      </c>
      <c r="I1045" s="2" t="str">
        <f>+VLOOKUP(FACTURACION[[#This Row],[NIT]],TABLACLIENTE,2,FALSE)</f>
        <v>TRANSPORTADORA DE GAS INTERNACIONAL S.A. ESP (TGI S.A. E.S.P.)</v>
      </c>
      <c r="J1045" s="2" t="s">
        <v>180</v>
      </c>
      <c r="K1045" s="12" t="str">
        <f>+VLOOKUP(FACTURACION[[#This Row],[REFERENCIA]],CODINV,2,FALSE)</f>
        <v>O-RING, 0.38OD x.25ID BUNA 70</v>
      </c>
      <c r="L1045" s="12" t="str">
        <f>IF(VLOOKUP(FACTURACION[[#This Row],[REFERENCIA]],CODINV,3,FALSE)=0,"",VLOOKUP(FACTURACION[[#This Row],[REFERENCIA]],CODINV,3,FALSE))</f>
        <v>42710P146</v>
      </c>
      <c r="M1045" s="12" t="str">
        <f>+VLOOKUP(FACTURACION[[#This Row],[REFERENCIA]],CODINV,4,FALSE)</f>
        <v>REPUESTOS Y ACCESORIOS</v>
      </c>
      <c r="N1045" s="12" t="str">
        <f>+VLOOKUP(FACTURACION[[#This Row],[REFERENCIA]],CODINV,5,FALSE)</f>
        <v>HONEYWELL</v>
      </c>
      <c r="O1045" s="2">
        <v>100</v>
      </c>
      <c r="P1045" s="23">
        <v>1805</v>
      </c>
      <c r="Q1045" s="24">
        <f>+FACTURACION[[#This Row],[CANTIDAD]]*FACTURACION[[#This Row],[VR UNITARIO]]/1000</f>
        <v>180.5</v>
      </c>
      <c r="R1045" s="3" t="str">
        <f>+VLOOKUP(FACTURACION[[#This Row],[NIT]],TABLACLIENTE,5,FALSE)</f>
        <v>BOGOTÁ D.C.</v>
      </c>
    </row>
    <row r="1046" spans="3:18" s="11" customFormat="1" ht="11.25" customHeight="1">
      <c r="C1046" s="13">
        <v>2013</v>
      </c>
      <c r="D1046" s="17" t="s">
        <v>705</v>
      </c>
      <c r="E1046" s="17">
        <f>MONTH(FACTURACION[[#This Row],[MES]]&amp;1)</f>
        <v>12</v>
      </c>
      <c r="F1046" s="223">
        <f>DATE(FACTURACION[[#This Row],[AÑO]],FACTURACION[[#This Row],[Mes numero]],1)</f>
        <v>41609</v>
      </c>
      <c r="G1046" s="159">
        <v>10159</v>
      </c>
      <c r="H1046" s="25">
        <v>891101577</v>
      </c>
      <c r="I1046" s="3" t="str">
        <f>+VLOOKUP(FACTURACION[[#This Row],[NIT]],TABLACLIENTE,2,FALSE)</f>
        <v>ALCANOS DE COLOMBIA S.A. E.S.P</v>
      </c>
      <c r="J1046" s="2" t="s">
        <v>144</v>
      </c>
      <c r="K1046" s="12" t="str">
        <f>+VLOOKUP(FACTURACION[[#This Row],[REFERENCIA]],CODINV,2,FALSE)</f>
        <v>RES 10-75 PSIG ROJO</v>
      </c>
      <c r="L1046" s="12" t="str">
        <f>IF(VLOOKUP(FACTURACION[[#This Row],[REFERENCIA]],CODINV,3,FALSE)=0,"",VLOOKUP(FACTURACION[[#This Row],[REFERENCIA]],CODINV,3,FALSE))</f>
        <v>71411P012</v>
      </c>
      <c r="M1046" s="12" t="str">
        <f>+VLOOKUP(FACTURACION[[#This Row],[REFERENCIA]],CODINV,4,FALSE)</f>
        <v>REPUESTOS Y ACCESORIOS</v>
      </c>
      <c r="N1046" s="12" t="str">
        <f>+VLOOKUP(FACTURACION[[#This Row],[REFERENCIA]],CODINV,5,FALSE)</f>
        <v>HONEYWELL</v>
      </c>
      <c r="O1046" s="2">
        <v>2</v>
      </c>
      <c r="P1046" s="23">
        <v>29600</v>
      </c>
      <c r="Q1046" s="24">
        <f>+FACTURACION[[#This Row],[CANTIDAD]]*FACTURACION[[#This Row],[VR UNITARIO]]/1000</f>
        <v>59.2</v>
      </c>
      <c r="R1046" s="3" t="str">
        <f>+VLOOKUP(FACTURACION[[#This Row],[NIT]],TABLACLIENTE,5,FALSE)</f>
        <v>NEIVA</v>
      </c>
    </row>
    <row r="1047" spans="3:18" s="11" customFormat="1" ht="11.25" customHeight="1">
      <c r="C1047" s="13">
        <v>2013</v>
      </c>
      <c r="D1047" s="17" t="s">
        <v>705</v>
      </c>
      <c r="E1047" s="17">
        <f>MONTH(FACTURACION[[#This Row],[MES]]&amp;1)</f>
        <v>12</v>
      </c>
      <c r="F1047" s="223">
        <f>DATE(FACTURACION[[#This Row],[AÑO]],FACTURACION[[#This Row],[Mes numero]],1)</f>
        <v>41609</v>
      </c>
      <c r="G1047" s="159">
        <v>10139</v>
      </c>
      <c r="H1047" s="20">
        <v>900134459</v>
      </c>
      <c r="I1047" s="2" t="str">
        <f>+VLOOKUP(FACTURACION[[#This Row],[NIT]],TABLACLIENTE,2,FALSE)</f>
        <v>TRANSPORTADORA DE GAS INTERNACIONAL S.A. ESP (TGI S.A. E.S.P.)</v>
      </c>
      <c r="J1047" s="2" t="s">
        <v>151</v>
      </c>
      <c r="K1047" s="12" t="str">
        <f>+VLOOKUP(FACTURACION[[#This Row],[REFERENCIA]],CODINV,2,FALSE)</f>
        <v>DIAFRAGMA BUNA Z-138</v>
      </c>
      <c r="L1047" s="12" t="str">
        <f>IF(VLOOKUP(FACTURACION[[#This Row],[REFERENCIA]],CODINV,3,FALSE)=0,"",VLOOKUP(FACTURACION[[#This Row],[REFERENCIA]],CODINV,3,FALSE))</f>
        <v>70170P028</v>
      </c>
      <c r="M1047" s="12" t="str">
        <f>+VLOOKUP(FACTURACION[[#This Row],[REFERENCIA]],CODINV,4,FALSE)</f>
        <v>REPUESTOS Y ACCESORIOS</v>
      </c>
      <c r="N1047" s="12" t="str">
        <f>+VLOOKUP(FACTURACION[[#This Row],[REFERENCIA]],CODINV,5,FALSE)</f>
        <v>HONEYWELL</v>
      </c>
      <c r="O1047" s="2">
        <v>20</v>
      </c>
      <c r="P1047" s="23">
        <v>14963</v>
      </c>
      <c r="Q1047" s="24">
        <f>+FACTURACION[[#This Row],[CANTIDAD]]*FACTURACION[[#This Row],[VR UNITARIO]]/1000</f>
        <v>299.26</v>
      </c>
      <c r="R1047" s="3" t="str">
        <f>+VLOOKUP(FACTURACION[[#This Row],[NIT]],TABLACLIENTE,5,FALSE)</f>
        <v>BOGOTÁ D.C.</v>
      </c>
    </row>
    <row r="1048" spans="3:18" s="11" customFormat="1" ht="11.25" customHeight="1">
      <c r="C1048" s="13">
        <v>2013</v>
      </c>
      <c r="D1048" s="17" t="s">
        <v>705</v>
      </c>
      <c r="E1048" s="17">
        <f>MONTH(FACTURACION[[#This Row],[MES]]&amp;1)</f>
        <v>12</v>
      </c>
      <c r="F1048" s="223">
        <f>DATE(FACTURACION[[#This Row],[AÑO]],FACTURACION[[#This Row],[Mes numero]],1)</f>
        <v>41609</v>
      </c>
      <c r="G1048" s="159">
        <v>10128</v>
      </c>
      <c r="H1048" s="20">
        <v>900134459</v>
      </c>
      <c r="I1048" s="2" t="str">
        <f>+VLOOKUP(FACTURACION[[#This Row],[NIT]],TABLACLIENTE,2,FALSE)</f>
        <v>TRANSPORTADORA DE GAS INTERNACIONAL S.A. ESP (TGI S.A. E.S.P.)</v>
      </c>
      <c r="J1048" s="2" t="s">
        <v>132</v>
      </c>
      <c r="K1048" s="12" t="str">
        <f>+VLOOKUP(FACTURACION[[#This Row],[REFERENCIA]],CODINV,2,FALSE)</f>
        <v>KIT REPARACION BUNA N 80</v>
      </c>
      <c r="L1048" s="12" t="str">
        <f>IF(VLOOKUP(FACTURACION[[#This Row],[REFERENCIA]],CODINV,3,FALSE)=0,"",VLOOKUP(FACTURACION[[#This Row],[REFERENCIA]],CODINV,3,FALSE))</f>
        <v>73914K010</v>
      </c>
      <c r="M1048" s="12" t="str">
        <f>+VLOOKUP(FACTURACION[[#This Row],[REFERENCIA]],CODINV,4,FALSE)</f>
        <v>REPUESTOS Y ACCESORIOS</v>
      </c>
      <c r="N1048" s="12" t="str">
        <f>+VLOOKUP(FACTURACION[[#This Row],[REFERENCIA]],CODINV,5,FALSE)</f>
        <v>HONEYWELL</v>
      </c>
      <c r="O1048" s="2">
        <v>20</v>
      </c>
      <c r="P1048" s="23">
        <v>75000</v>
      </c>
      <c r="Q1048" s="24">
        <f>+FACTURACION[[#This Row],[CANTIDAD]]*FACTURACION[[#This Row],[VR UNITARIO]]/1000</f>
        <v>1500</v>
      </c>
      <c r="R1048" s="3" t="str">
        <f>+VLOOKUP(FACTURACION[[#This Row],[NIT]],TABLACLIENTE,5,FALSE)</f>
        <v>BOGOTÁ D.C.</v>
      </c>
    </row>
    <row r="1049" spans="3:18" s="11" customFormat="1" ht="11.25" customHeight="1">
      <c r="C1049" s="13">
        <v>2013</v>
      </c>
      <c r="D1049" s="17" t="s">
        <v>705</v>
      </c>
      <c r="E1049" s="17">
        <f>MONTH(FACTURACION[[#This Row],[MES]]&amp;1)</f>
        <v>12</v>
      </c>
      <c r="F1049" s="223">
        <f>DATE(FACTURACION[[#This Row],[AÑO]],FACTURACION[[#This Row],[Mes numero]],1)</f>
        <v>41609</v>
      </c>
      <c r="G1049" s="159">
        <v>10139</v>
      </c>
      <c r="H1049" s="20">
        <v>900134459</v>
      </c>
      <c r="I1049" s="2" t="str">
        <f>+VLOOKUP(FACTURACION[[#This Row],[NIT]],TABLACLIENTE,2,FALSE)</f>
        <v>TRANSPORTADORA DE GAS INTERNACIONAL S.A. ESP (TGI S.A. E.S.P.)</v>
      </c>
      <c r="J1049" s="2" t="s">
        <v>132</v>
      </c>
      <c r="K1049" s="12" t="str">
        <f>+VLOOKUP(FACTURACION[[#This Row],[REFERENCIA]],CODINV,2,FALSE)</f>
        <v>KIT REPARACION BUNA N 80</v>
      </c>
      <c r="L1049" s="12" t="str">
        <f>IF(VLOOKUP(FACTURACION[[#This Row],[REFERENCIA]],CODINV,3,FALSE)=0,"",VLOOKUP(FACTURACION[[#This Row],[REFERENCIA]],CODINV,3,FALSE))</f>
        <v>73914K010</v>
      </c>
      <c r="M1049" s="12" t="str">
        <f>+VLOOKUP(FACTURACION[[#This Row],[REFERENCIA]],CODINV,4,FALSE)</f>
        <v>REPUESTOS Y ACCESORIOS</v>
      </c>
      <c r="N1049" s="12" t="str">
        <f>+VLOOKUP(FACTURACION[[#This Row],[REFERENCIA]],CODINV,5,FALSE)</f>
        <v>HONEYWELL</v>
      </c>
      <c r="O1049" s="2">
        <v>10</v>
      </c>
      <c r="P1049" s="23">
        <v>68875</v>
      </c>
      <c r="Q1049" s="24">
        <f>+FACTURACION[[#This Row],[CANTIDAD]]*FACTURACION[[#This Row],[VR UNITARIO]]/1000</f>
        <v>688.75</v>
      </c>
      <c r="R1049" s="3" t="str">
        <f>+VLOOKUP(FACTURACION[[#This Row],[NIT]],TABLACLIENTE,5,FALSE)</f>
        <v>BOGOTÁ D.C.</v>
      </c>
    </row>
    <row r="1050" spans="3:18" s="11" customFormat="1" ht="11.25" customHeight="1">
      <c r="C1050" s="13">
        <v>2013</v>
      </c>
      <c r="D1050" s="17" t="s">
        <v>705</v>
      </c>
      <c r="E1050" s="17">
        <f>MONTH(FACTURACION[[#This Row],[MES]]&amp;1)</f>
        <v>12</v>
      </c>
      <c r="F1050" s="223">
        <f>DATE(FACTURACION[[#This Row],[AÑO]],FACTURACION[[#This Row],[Mes numero]],1)</f>
        <v>41609</v>
      </c>
      <c r="G1050" s="159">
        <v>10139</v>
      </c>
      <c r="H1050" s="20">
        <v>900134459</v>
      </c>
      <c r="I1050" s="2" t="str">
        <f>+VLOOKUP(FACTURACION[[#This Row],[NIT]],TABLACLIENTE,2,FALSE)</f>
        <v>TRANSPORTADORA DE GAS INTERNACIONAL S.A. ESP (TGI S.A. E.S.P.)</v>
      </c>
      <c r="J1050" s="2" t="s">
        <v>132</v>
      </c>
      <c r="K1050" s="12" t="str">
        <f>+VLOOKUP(FACTURACION[[#This Row],[REFERENCIA]],CODINV,2,FALSE)</f>
        <v>KIT REPARACION BUNA N 80</v>
      </c>
      <c r="L1050" s="12" t="str">
        <f>IF(VLOOKUP(FACTURACION[[#This Row],[REFERENCIA]],CODINV,3,FALSE)=0,"",VLOOKUP(FACTURACION[[#This Row],[REFERENCIA]],CODINV,3,FALSE))</f>
        <v>73914K010</v>
      </c>
      <c r="M1050" s="12" t="str">
        <f>+VLOOKUP(FACTURACION[[#This Row],[REFERENCIA]],CODINV,4,FALSE)</f>
        <v>REPUESTOS Y ACCESORIOS</v>
      </c>
      <c r="N1050" s="12" t="str">
        <f>+VLOOKUP(FACTURACION[[#This Row],[REFERENCIA]],CODINV,5,FALSE)</f>
        <v>HONEYWELL</v>
      </c>
      <c r="O1050" s="2">
        <v>20</v>
      </c>
      <c r="P1050" s="23">
        <v>68875</v>
      </c>
      <c r="Q1050" s="24">
        <f>+FACTURACION[[#This Row],[CANTIDAD]]*FACTURACION[[#This Row],[VR UNITARIO]]/1000</f>
        <v>1377.5</v>
      </c>
      <c r="R1050" s="3" t="str">
        <f>+VLOOKUP(FACTURACION[[#This Row],[NIT]],TABLACLIENTE,5,FALSE)</f>
        <v>BOGOTÁ D.C.</v>
      </c>
    </row>
    <row r="1051" spans="3:18" s="11" customFormat="1" ht="11.25" customHeight="1">
      <c r="C1051" s="13">
        <v>2013</v>
      </c>
      <c r="D1051" s="17" t="s">
        <v>705</v>
      </c>
      <c r="E1051" s="17">
        <f>MONTH(FACTURACION[[#This Row],[MES]]&amp;1)</f>
        <v>12</v>
      </c>
      <c r="F1051" s="223">
        <f>DATE(FACTURACION[[#This Row],[AÑO]],FACTURACION[[#This Row],[Mes numero]],1)</f>
        <v>41609</v>
      </c>
      <c r="G1051" s="159">
        <v>10139</v>
      </c>
      <c r="H1051" s="20">
        <v>900134459</v>
      </c>
      <c r="I1051" s="2" t="str">
        <f>+VLOOKUP(FACTURACION[[#This Row],[NIT]],TABLACLIENTE,2,FALSE)</f>
        <v>TRANSPORTADORA DE GAS INTERNACIONAL S.A. ESP (TGI S.A. E.S.P.)</v>
      </c>
      <c r="J1051" s="2" t="s">
        <v>132</v>
      </c>
      <c r="K1051" s="12" t="str">
        <f>+VLOOKUP(FACTURACION[[#This Row],[REFERENCIA]],CODINV,2,FALSE)</f>
        <v>KIT REPARACION BUNA N 80</v>
      </c>
      <c r="L1051" s="12" t="str">
        <f>IF(VLOOKUP(FACTURACION[[#This Row],[REFERENCIA]],CODINV,3,FALSE)=0,"",VLOOKUP(FACTURACION[[#This Row],[REFERENCIA]],CODINV,3,FALSE))</f>
        <v>73914K010</v>
      </c>
      <c r="M1051" s="12" t="str">
        <f>+VLOOKUP(FACTURACION[[#This Row],[REFERENCIA]],CODINV,4,FALSE)</f>
        <v>REPUESTOS Y ACCESORIOS</v>
      </c>
      <c r="N1051" s="12" t="str">
        <f>+VLOOKUP(FACTURACION[[#This Row],[REFERENCIA]],CODINV,5,FALSE)</f>
        <v>HONEYWELL</v>
      </c>
      <c r="O1051" s="2">
        <v>20</v>
      </c>
      <c r="P1051" s="23">
        <v>68875</v>
      </c>
      <c r="Q1051" s="24">
        <f>+FACTURACION[[#This Row],[CANTIDAD]]*FACTURACION[[#This Row],[VR UNITARIO]]/1000</f>
        <v>1377.5</v>
      </c>
      <c r="R1051" s="3" t="str">
        <f>+VLOOKUP(FACTURACION[[#This Row],[NIT]],TABLACLIENTE,5,FALSE)</f>
        <v>BOGOTÁ D.C.</v>
      </c>
    </row>
    <row r="1052" spans="3:18" s="11" customFormat="1" ht="11.25" customHeight="1">
      <c r="C1052" s="13">
        <v>2013</v>
      </c>
      <c r="D1052" s="17" t="s">
        <v>705</v>
      </c>
      <c r="E1052" s="17">
        <f>MONTH(FACTURACION[[#This Row],[MES]]&amp;1)</f>
        <v>12</v>
      </c>
      <c r="F1052" s="223">
        <f>DATE(FACTURACION[[#This Row],[AÑO]],FACTURACION[[#This Row],[Mes numero]],1)</f>
        <v>41609</v>
      </c>
      <c r="G1052" s="159">
        <v>10127</v>
      </c>
      <c r="H1052" s="20">
        <v>890908643</v>
      </c>
      <c r="I1052" s="2" t="str">
        <f>+VLOOKUP(FACTURACION[[#This Row],[NIT]],TABLACLIENTE,2,FALSE)</f>
        <v>GASES DE ANTIOQUIA S.A. E.S.P.  (GAS ANTIOQUIA S.A. E.S.P.)</v>
      </c>
      <c r="J1052" s="2" t="s">
        <v>1291</v>
      </c>
      <c r="K1052" s="12" t="str">
        <f>+VLOOKUP(FACTURACION[[#This Row],[REFERENCIA]],CODINV,2,FALSE)</f>
        <v>RESORTE BLANCO 2PSI</v>
      </c>
      <c r="L1052" s="12" t="str">
        <f>IF(VLOOKUP(FACTURACION[[#This Row],[REFERENCIA]],CODINV,3,FALSE)=0,"",VLOOKUP(FACTURACION[[#This Row],[REFERENCIA]],CODINV,3,FALSE))</f>
        <v/>
      </c>
      <c r="M1052" s="12" t="str">
        <f>+VLOOKUP(FACTURACION[[#This Row],[REFERENCIA]],CODINV,4,FALSE)</f>
        <v>REPUESTOS Y ACCESORIOS</v>
      </c>
      <c r="N1052" s="12" t="str">
        <f>+VLOOKUP(FACTURACION[[#This Row],[REFERENCIA]],CODINV,5,FALSE)</f>
        <v>HONEYWELL</v>
      </c>
      <c r="O1052" s="2">
        <v>1</v>
      </c>
      <c r="P1052" s="23">
        <v>13800</v>
      </c>
      <c r="Q1052" s="24">
        <f>+FACTURACION[[#This Row],[CANTIDAD]]*FACTURACION[[#This Row],[VR UNITARIO]]/1000</f>
        <v>13.8</v>
      </c>
      <c r="R1052" s="3" t="str">
        <f>+VLOOKUP(FACTURACION[[#This Row],[NIT]],TABLACLIENTE,5,FALSE)</f>
        <v>MEDELLIN</v>
      </c>
    </row>
    <row r="1053" spans="3:18" s="11" customFormat="1" ht="11.25" customHeight="1">
      <c r="C1053" s="13">
        <v>2013</v>
      </c>
      <c r="D1053" s="17" t="s">
        <v>705</v>
      </c>
      <c r="E1053" s="17">
        <f>MONTH(FACTURACION[[#This Row],[MES]]&amp;1)</f>
        <v>12</v>
      </c>
      <c r="F1053" s="223">
        <f>DATE(FACTURACION[[#This Row],[AÑO]],FACTURACION[[#This Row],[Mes numero]],1)</f>
        <v>41609</v>
      </c>
      <c r="G1053" s="159">
        <v>10139</v>
      </c>
      <c r="H1053" s="20">
        <v>900134459</v>
      </c>
      <c r="I1053" s="2" t="str">
        <f>+VLOOKUP(FACTURACION[[#This Row],[NIT]],TABLACLIENTE,2,FALSE)</f>
        <v>TRANSPORTADORA DE GAS INTERNACIONAL S.A. ESP (TGI S.A. E.S.P.)</v>
      </c>
      <c r="J1053" s="3" t="s">
        <v>572</v>
      </c>
      <c r="K1053" s="12" t="str">
        <f>+VLOOKUP(FACTURACION[[#This Row],[REFERENCIA]],CODINV,2,FALSE)</f>
        <v>RING, RETAINING</v>
      </c>
      <c r="L1053" s="12" t="str">
        <f>IF(VLOOKUP(FACTURACION[[#This Row],[REFERENCIA]],CODINV,3,FALSE)=0,"",VLOOKUP(FACTURACION[[#This Row],[REFERENCIA]],CODINV,3,FALSE))</f>
        <v>78074P029</v>
      </c>
      <c r="M1053" s="12" t="str">
        <f>+VLOOKUP(FACTURACION[[#This Row],[REFERENCIA]],CODINV,4,FALSE)</f>
        <v>REPUESTOS Y ACCESORIOS</v>
      </c>
      <c r="N1053" s="12" t="str">
        <f>+VLOOKUP(FACTURACION[[#This Row],[REFERENCIA]],CODINV,5,FALSE)</f>
        <v>HONEYWELL</v>
      </c>
      <c r="O1053" s="2">
        <v>30</v>
      </c>
      <c r="P1053" s="23">
        <v>11638</v>
      </c>
      <c r="Q1053" s="24">
        <f>+FACTURACION[[#This Row],[CANTIDAD]]*FACTURACION[[#This Row],[VR UNITARIO]]/1000</f>
        <v>349.14</v>
      </c>
      <c r="R1053" s="3" t="str">
        <f>+VLOOKUP(FACTURACION[[#This Row],[NIT]],TABLACLIENTE,5,FALSE)</f>
        <v>BOGOTÁ D.C.</v>
      </c>
    </row>
    <row r="1054" spans="3:18" s="11" customFormat="1" ht="11.25" customHeight="1">
      <c r="C1054" s="13">
        <v>2013</v>
      </c>
      <c r="D1054" s="17" t="s">
        <v>705</v>
      </c>
      <c r="E1054" s="17">
        <f>MONTH(FACTURACION[[#This Row],[MES]]&amp;1)</f>
        <v>12</v>
      </c>
      <c r="F1054" s="223">
        <f>DATE(FACTURACION[[#This Row],[AÑO]],FACTURACION[[#This Row],[Mes numero]],1)</f>
        <v>41609</v>
      </c>
      <c r="G1054" s="159">
        <v>10181</v>
      </c>
      <c r="H1054" s="20">
        <v>890101691</v>
      </c>
      <c r="I1054" s="2" t="str">
        <f>+VLOOKUP(FACTURACION[[#This Row],[NIT]],TABLACLIENTE,2,FALSE)</f>
        <v>GASES DEL CARIBE S.A.E.S.P. (GASCARIBE S.A E.S.P.)</v>
      </c>
      <c r="J1054" s="2" t="s">
        <v>183</v>
      </c>
      <c r="K1054" s="12" t="str">
        <f>+VLOOKUP(FACTURACION[[#This Row],[REFERENCIA]],CODINV,2,FALSE)</f>
        <v>MANGA 2" S300 H5</v>
      </c>
      <c r="L1054" s="12" t="str">
        <f>IF(VLOOKUP(FACTURACION[[#This Row],[REFERENCIA]],CODINV,3,FALSE)=0,"",VLOOKUP(FACTURACION[[#This Row],[REFERENCIA]],CODINV,3,FALSE))</f>
        <v>73404P008</v>
      </c>
      <c r="M1054" s="12" t="str">
        <f>+VLOOKUP(FACTURACION[[#This Row],[REFERENCIA]],CODINV,4,FALSE)</f>
        <v>MANGAS</v>
      </c>
      <c r="N1054" s="12" t="str">
        <f>+VLOOKUP(FACTURACION[[#This Row],[REFERENCIA]],CODINV,5,FALSE)</f>
        <v>HONEYWELL</v>
      </c>
      <c r="O1054" s="2">
        <v>2</v>
      </c>
      <c r="P1054" s="23">
        <v>251356</v>
      </c>
      <c r="Q1054" s="24">
        <f>+FACTURACION[[#This Row],[CANTIDAD]]*FACTURACION[[#This Row],[VR UNITARIO]]/1000</f>
        <v>502.71199999999999</v>
      </c>
      <c r="R1054" s="3" t="str">
        <f>+VLOOKUP(FACTURACION[[#This Row],[NIT]],TABLACLIENTE,5,FALSE)</f>
        <v>BARRANQUILLA</v>
      </c>
    </row>
    <row r="1055" spans="3:18" s="11" customFormat="1" ht="11.25" customHeight="1">
      <c r="C1055" s="13">
        <v>2013</v>
      </c>
      <c r="D1055" s="17" t="s">
        <v>705</v>
      </c>
      <c r="E1055" s="17">
        <f>MONTH(FACTURACION[[#This Row],[MES]]&amp;1)</f>
        <v>12</v>
      </c>
      <c r="F1055" s="223">
        <f>DATE(FACTURACION[[#This Row],[AÑO]],FACTURACION[[#This Row],[Mes numero]],1)</f>
        <v>41609</v>
      </c>
      <c r="G1055" s="159">
        <v>10139</v>
      </c>
      <c r="H1055" s="20">
        <v>900134459</v>
      </c>
      <c r="I1055" s="2" t="str">
        <f>+VLOOKUP(FACTURACION[[#This Row],[NIT]],TABLACLIENTE,2,FALSE)</f>
        <v>TRANSPORTADORA DE GAS INTERNACIONAL S.A. ESP (TGI S.A. E.S.P.)</v>
      </c>
      <c r="J1055" s="2" t="s">
        <v>856</v>
      </c>
      <c r="K1055" s="12" t="str">
        <f>+VLOOKUP(FACTURACION[[#This Row],[REFERENCIA]],CODINV,2,FALSE)</f>
        <v>MANGA 2" S300 B5</v>
      </c>
      <c r="L1055" s="12" t="str">
        <f>IF(VLOOKUP(FACTURACION[[#This Row],[REFERENCIA]],CODINV,3,FALSE)=0,"",VLOOKUP(FACTURACION[[#This Row],[REFERENCIA]],CODINV,3,FALSE))</f>
        <v>73404P055</v>
      </c>
      <c r="M1055" s="12" t="str">
        <f>+VLOOKUP(FACTURACION[[#This Row],[REFERENCIA]],CODINV,4,FALSE)</f>
        <v>MANGAS</v>
      </c>
      <c r="N1055" s="12" t="str">
        <f>+VLOOKUP(FACTURACION[[#This Row],[REFERENCIA]],CODINV,5,FALSE)</f>
        <v>HONEYWELL</v>
      </c>
      <c r="O1055" s="2">
        <v>20</v>
      </c>
      <c r="P1055" s="23">
        <v>282364</v>
      </c>
      <c r="Q1055" s="24">
        <f>+FACTURACION[[#This Row],[CANTIDAD]]*FACTURACION[[#This Row],[VR UNITARIO]]/1000</f>
        <v>5647.28</v>
      </c>
      <c r="R1055" s="3" t="str">
        <f>+VLOOKUP(FACTURACION[[#This Row],[NIT]],TABLACLIENTE,5,FALSE)</f>
        <v>BOGOTÁ D.C.</v>
      </c>
    </row>
    <row r="1056" spans="3:18" s="11" customFormat="1" ht="11.25" customHeight="1">
      <c r="C1056" s="13">
        <v>2013</v>
      </c>
      <c r="D1056" s="17" t="s">
        <v>705</v>
      </c>
      <c r="E1056" s="17">
        <f>MONTH(FACTURACION[[#This Row],[MES]]&amp;1)</f>
        <v>12</v>
      </c>
      <c r="F1056" s="223">
        <f>DATE(FACTURACION[[#This Row],[AÑO]],FACTURACION[[#This Row],[Mes numero]],1)</f>
        <v>41609</v>
      </c>
      <c r="G1056" s="159">
        <v>10139</v>
      </c>
      <c r="H1056" s="20">
        <v>900134459</v>
      </c>
      <c r="I1056" s="2" t="str">
        <f>+VLOOKUP(FACTURACION[[#This Row],[NIT]],TABLACLIENTE,2,FALSE)</f>
        <v>TRANSPORTADORA DE GAS INTERNACIONAL S.A. ESP (TGI S.A. E.S.P.)</v>
      </c>
      <c r="J1056" s="45" t="s">
        <v>187</v>
      </c>
      <c r="K1056" s="12" t="str">
        <f>+VLOOKUP(FACTURACION[[#This Row],[REFERENCIA]],CODINV,2,FALSE)</f>
        <v>ROLLPIN</v>
      </c>
      <c r="L1056" s="12" t="str">
        <f>IF(VLOOKUP(FACTURACION[[#This Row],[REFERENCIA]],CODINV,3,FALSE)=0,"",VLOOKUP(FACTURACION[[#This Row],[REFERENCIA]],CODINV,3,FALSE))</f>
        <v>78137P004</v>
      </c>
      <c r="M1056" s="12" t="str">
        <f>+VLOOKUP(FACTURACION[[#This Row],[REFERENCIA]],CODINV,4,FALSE)</f>
        <v>REPUESTOS Y ACCESORIOS</v>
      </c>
      <c r="N1056" s="12" t="str">
        <f>+VLOOKUP(FACTURACION[[#This Row],[REFERENCIA]],CODINV,5,FALSE)</f>
        <v>HONEYWELL</v>
      </c>
      <c r="O1056" s="2">
        <v>12</v>
      </c>
      <c r="P1056" s="23">
        <v>12445</v>
      </c>
      <c r="Q1056" s="24">
        <f>+FACTURACION[[#This Row],[CANTIDAD]]*FACTURACION[[#This Row],[VR UNITARIO]]/1000</f>
        <v>149.34</v>
      </c>
      <c r="R1056" s="3" t="str">
        <f>+VLOOKUP(FACTURACION[[#This Row],[NIT]],TABLACLIENTE,5,FALSE)</f>
        <v>BOGOTÁ D.C.</v>
      </c>
    </row>
    <row r="1057" spans="3:18" s="11" customFormat="1" ht="11.25" customHeight="1">
      <c r="C1057" s="13">
        <v>2013</v>
      </c>
      <c r="D1057" s="17" t="s">
        <v>705</v>
      </c>
      <c r="E1057" s="17">
        <f>MONTH(FACTURACION[[#This Row],[MES]]&amp;1)</f>
        <v>12</v>
      </c>
      <c r="F1057" s="223">
        <f>DATE(FACTURACION[[#This Row],[AÑO]],FACTURACION[[#This Row],[Mes numero]],1)</f>
        <v>41609</v>
      </c>
      <c r="G1057" s="159">
        <v>10139</v>
      </c>
      <c r="H1057" s="20">
        <v>900134459</v>
      </c>
      <c r="I1057" s="2" t="str">
        <f>+VLOOKUP(FACTURACION[[#This Row],[NIT]],TABLACLIENTE,2,FALSE)</f>
        <v>TRANSPORTADORA DE GAS INTERNACIONAL S.A. ESP (TGI S.A. E.S.P.)</v>
      </c>
      <c r="J1057" s="45" t="s">
        <v>187</v>
      </c>
      <c r="K1057" s="12" t="str">
        <f>+VLOOKUP(FACTURACION[[#This Row],[REFERENCIA]],CODINV,2,FALSE)</f>
        <v>ROLLPIN</v>
      </c>
      <c r="L1057" s="12" t="str">
        <f>IF(VLOOKUP(FACTURACION[[#This Row],[REFERENCIA]],CODINV,3,FALSE)=0,"",VLOOKUP(FACTURACION[[#This Row],[REFERENCIA]],CODINV,3,FALSE))</f>
        <v>78137P004</v>
      </c>
      <c r="M1057" s="12" t="str">
        <f>+VLOOKUP(FACTURACION[[#This Row],[REFERENCIA]],CODINV,4,FALSE)</f>
        <v>REPUESTOS Y ACCESORIOS</v>
      </c>
      <c r="N1057" s="12" t="str">
        <f>+VLOOKUP(FACTURACION[[#This Row],[REFERENCIA]],CODINV,5,FALSE)</f>
        <v>HONEYWELL</v>
      </c>
      <c r="O1057" s="2">
        <v>16</v>
      </c>
      <c r="P1057" s="23">
        <v>9215</v>
      </c>
      <c r="Q1057" s="24">
        <f>+FACTURACION[[#This Row],[CANTIDAD]]*FACTURACION[[#This Row],[VR UNITARIO]]/1000</f>
        <v>147.44</v>
      </c>
      <c r="R1057" s="3" t="str">
        <f>+VLOOKUP(FACTURACION[[#This Row],[NIT]],TABLACLIENTE,5,FALSE)</f>
        <v>BOGOTÁ D.C.</v>
      </c>
    </row>
    <row r="1058" spans="3:18" s="11" customFormat="1" ht="11.25" customHeight="1">
      <c r="C1058" s="13">
        <v>2013</v>
      </c>
      <c r="D1058" s="17" t="s">
        <v>705</v>
      </c>
      <c r="E1058" s="17">
        <f>MONTH(FACTURACION[[#This Row],[MES]]&amp;1)</f>
        <v>12</v>
      </c>
      <c r="F1058" s="223">
        <f>DATE(FACTURACION[[#This Row],[AÑO]],FACTURACION[[#This Row],[Mes numero]],1)</f>
        <v>41609</v>
      </c>
      <c r="G1058" s="159">
        <v>10139</v>
      </c>
      <c r="H1058" s="20">
        <v>900134459</v>
      </c>
      <c r="I1058" s="2" t="str">
        <f>+VLOOKUP(FACTURACION[[#This Row],[NIT]],TABLACLIENTE,2,FALSE)</f>
        <v>TRANSPORTADORA DE GAS INTERNACIONAL S.A. ESP (TGI S.A. E.S.P.)</v>
      </c>
      <c r="J1058" s="2" t="s">
        <v>218</v>
      </c>
      <c r="K1058" s="12" t="str">
        <f>+VLOOKUP(FACTURACION[[#This Row],[REFERENCIA]],CODINV,2,FALSE)</f>
        <v>MANGA 2" S600 B7</v>
      </c>
      <c r="L1058" s="12" t="str">
        <f>IF(VLOOKUP(FACTURACION[[#This Row],[REFERENCIA]],CODINV,3,FALSE)=0,"",VLOOKUP(FACTURACION[[#This Row],[REFERENCIA]],CODINV,3,FALSE))</f>
        <v>73677P007</v>
      </c>
      <c r="M1058" s="12" t="str">
        <f>+VLOOKUP(FACTURACION[[#This Row],[REFERENCIA]],CODINV,4,FALSE)</f>
        <v>MANGAS</v>
      </c>
      <c r="N1058" s="12" t="str">
        <f>+VLOOKUP(FACTURACION[[#This Row],[REFERENCIA]],CODINV,5,FALSE)</f>
        <v>HONEYWELL</v>
      </c>
      <c r="O1058" s="2">
        <v>30</v>
      </c>
      <c r="P1058" s="23">
        <v>270191</v>
      </c>
      <c r="Q1058" s="24">
        <f>+FACTURACION[[#This Row],[CANTIDAD]]*FACTURACION[[#This Row],[VR UNITARIO]]/1000</f>
        <v>8105.73</v>
      </c>
      <c r="R1058" s="3" t="str">
        <f>+VLOOKUP(FACTURACION[[#This Row],[NIT]],TABLACLIENTE,5,FALSE)</f>
        <v>BOGOTÁ D.C.</v>
      </c>
    </row>
    <row r="1059" spans="3:18" s="11" customFormat="1" ht="11.25" customHeight="1">
      <c r="C1059" s="13">
        <v>2013</v>
      </c>
      <c r="D1059" s="17" t="s">
        <v>705</v>
      </c>
      <c r="E1059" s="17">
        <f>MONTH(FACTURACION[[#This Row],[MES]]&amp;1)</f>
        <v>12</v>
      </c>
      <c r="F1059" s="223">
        <f>DATE(FACTURACION[[#This Row],[AÑO]],FACTURACION[[#This Row],[Mes numero]],1)</f>
        <v>41609</v>
      </c>
      <c r="G1059" s="159">
        <v>10139</v>
      </c>
      <c r="H1059" s="20">
        <v>900134459</v>
      </c>
      <c r="I1059" s="2" t="str">
        <f>+VLOOKUP(FACTURACION[[#This Row],[NIT]],TABLACLIENTE,2,FALSE)</f>
        <v>TRANSPORTADORA DE GAS INTERNACIONAL S.A. ESP (TGI S.A. E.S.P.)</v>
      </c>
      <c r="J1059" s="2" t="s">
        <v>218</v>
      </c>
      <c r="K1059" s="12" t="str">
        <f>+VLOOKUP(FACTURACION[[#This Row],[REFERENCIA]],CODINV,2,FALSE)</f>
        <v>MANGA 2" S600 B7</v>
      </c>
      <c r="L1059" s="12" t="str">
        <f>IF(VLOOKUP(FACTURACION[[#This Row],[REFERENCIA]],CODINV,3,FALSE)=0,"",VLOOKUP(FACTURACION[[#This Row],[REFERENCIA]],CODINV,3,FALSE))</f>
        <v>73677P007</v>
      </c>
      <c r="M1059" s="12" t="str">
        <f>+VLOOKUP(FACTURACION[[#This Row],[REFERENCIA]],CODINV,4,FALSE)</f>
        <v>MANGAS</v>
      </c>
      <c r="N1059" s="12" t="str">
        <f>+VLOOKUP(FACTURACION[[#This Row],[REFERENCIA]],CODINV,5,FALSE)</f>
        <v>HONEYWELL</v>
      </c>
      <c r="O1059" s="2">
        <v>30</v>
      </c>
      <c r="P1059" s="23">
        <v>270191</v>
      </c>
      <c r="Q1059" s="24">
        <f>+FACTURACION[[#This Row],[CANTIDAD]]*FACTURACION[[#This Row],[VR UNITARIO]]/1000</f>
        <v>8105.73</v>
      </c>
      <c r="R1059" s="3" t="str">
        <f>+VLOOKUP(FACTURACION[[#This Row],[NIT]],TABLACLIENTE,5,FALSE)</f>
        <v>BOGOTÁ D.C.</v>
      </c>
    </row>
    <row r="1060" spans="3:18" s="11" customFormat="1" ht="11.25" customHeight="1">
      <c r="C1060" s="13">
        <v>2013</v>
      </c>
      <c r="D1060" s="17" t="s">
        <v>705</v>
      </c>
      <c r="E1060" s="17">
        <f>MONTH(FACTURACION[[#This Row],[MES]]&amp;1)</f>
        <v>12</v>
      </c>
      <c r="F1060" s="223">
        <f>DATE(FACTURACION[[#This Row],[AÑO]],FACTURACION[[#This Row],[Mes numero]],1)</f>
        <v>41609</v>
      </c>
      <c r="G1060" s="159">
        <v>10139</v>
      </c>
      <c r="H1060" s="20">
        <v>900134459</v>
      </c>
      <c r="I1060" s="2" t="str">
        <f>+VLOOKUP(FACTURACION[[#This Row],[NIT]],TABLACLIENTE,2,FALSE)</f>
        <v>TRANSPORTADORA DE GAS INTERNACIONAL S.A. ESP (TGI S.A. E.S.P.)</v>
      </c>
      <c r="J1060" s="2" t="s">
        <v>218</v>
      </c>
      <c r="K1060" s="12" t="str">
        <f>+VLOOKUP(FACTURACION[[#This Row],[REFERENCIA]],CODINV,2,FALSE)</f>
        <v>MANGA 2" S600 B7</v>
      </c>
      <c r="L1060" s="12" t="str">
        <f>IF(VLOOKUP(FACTURACION[[#This Row],[REFERENCIA]],CODINV,3,FALSE)=0,"",VLOOKUP(FACTURACION[[#This Row],[REFERENCIA]],CODINV,3,FALSE))</f>
        <v>73677P007</v>
      </c>
      <c r="M1060" s="12" t="str">
        <f>+VLOOKUP(FACTURACION[[#This Row],[REFERENCIA]],CODINV,4,FALSE)</f>
        <v>MANGAS</v>
      </c>
      <c r="N1060" s="12" t="str">
        <f>+VLOOKUP(FACTURACION[[#This Row],[REFERENCIA]],CODINV,5,FALSE)</f>
        <v>HONEYWELL</v>
      </c>
      <c r="O1060" s="2">
        <v>30</v>
      </c>
      <c r="P1060" s="23">
        <v>270191</v>
      </c>
      <c r="Q1060" s="24">
        <f>+FACTURACION[[#This Row],[CANTIDAD]]*FACTURACION[[#This Row],[VR UNITARIO]]/1000</f>
        <v>8105.73</v>
      </c>
      <c r="R1060" s="3" t="str">
        <f>+VLOOKUP(FACTURACION[[#This Row],[NIT]],TABLACLIENTE,5,FALSE)</f>
        <v>BOGOTÁ D.C.</v>
      </c>
    </row>
    <row r="1061" spans="3:18" s="11" customFormat="1" ht="11.25" customHeight="1">
      <c r="C1061" s="13">
        <v>2013</v>
      </c>
      <c r="D1061" s="17" t="s">
        <v>705</v>
      </c>
      <c r="E1061" s="17">
        <f>MONTH(FACTURACION[[#This Row],[MES]]&amp;1)</f>
        <v>12</v>
      </c>
      <c r="F1061" s="223">
        <f>DATE(FACTURACION[[#This Row],[AÑO]],FACTURACION[[#This Row],[Mes numero]],1)</f>
        <v>41609</v>
      </c>
      <c r="G1061" s="159">
        <v>10139</v>
      </c>
      <c r="H1061" s="20">
        <v>900134459</v>
      </c>
      <c r="I1061" s="2" t="str">
        <f>+VLOOKUP(FACTURACION[[#This Row],[NIT]],TABLACLIENTE,2,FALSE)</f>
        <v>TRANSPORTADORA DE GAS INTERNACIONAL S.A. ESP (TGI S.A. E.S.P.)</v>
      </c>
      <c r="J1061" s="2" t="s">
        <v>218</v>
      </c>
      <c r="K1061" s="12" t="str">
        <f>+VLOOKUP(FACTURACION[[#This Row],[REFERENCIA]],CODINV,2,FALSE)</f>
        <v>MANGA 2" S600 B7</v>
      </c>
      <c r="L1061" s="12" t="str">
        <f>IF(VLOOKUP(FACTURACION[[#This Row],[REFERENCIA]],CODINV,3,FALSE)=0,"",VLOOKUP(FACTURACION[[#This Row],[REFERENCIA]],CODINV,3,FALSE))</f>
        <v>73677P007</v>
      </c>
      <c r="M1061" s="12" t="str">
        <f>+VLOOKUP(FACTURACION[[#This Row],[REFERENCIA]],CODINV,4,FALSE)</f>
        <v>MANGAS</v>
      </c>
      <c r="N1061" s="12" t="str">
        <f>+VLOOKUP(FACTURACION[[#This Row],[REFERENCIA]],CODINV,5,FALSE)</f>
        <v>HONEYWELL</v>
      </c>
      <c r="O1061" s="2">
        <v>30</v>
      </c>
      <c r="P1061" s="23">
        <v>270191</v>
      </c>
      <c r="Q1061" s="24">
        <f>+FACTURACION[[#This Row],[CANTIDAD]]*FACTURACION[[#This Row],[VR UNITARIO]]/1000</f>
        <v>8105.73</v>
      </c>
      <c r="R1061" s="3" t="str">
        <f>+VLOOKUP(FACTURACION[[#This Row],[NIT]],TABLACLIENTE,5,FALSE)</f>
        <v>BOGOTÁ D.C.</v>
      </c>
    </row>
    <row r="1062" spans="3:18" s="11" customFormat="1" ht="11.25" customHeight="1">
      <c r="C1062" s="13">
        <v>2013</v>
      </c>
      <c r="D1062" s="17" t="s">
        <v>705</v>
      </c>
      <c r="E1062" s="17">
        <f>MONTH(FACTURACION[[#This Row],[MES]]&amp;1)</f>
        <v>12</v>
      </c>
      <c r="F1062" s="223">
        <f>DATE(FACTURACION[[#This Row],[AÑO]],FACTURACION[[#This Row],[Mes numero]],1)</f>
        <v>41609</v>
      </c>
      <c r="G1062" s="159">
        <v>10139</v>
      </c>
      <c r="H1062" s="20">
        <v>900134459</v>
      </c>
      <c r="I1062" s="2" t="str">
        <f>+VLOOKUP(FACTURACION[[#This Row],[NIT]],TABLACLIENTE,2,FALSE)</f>
        <v>TRANSPORTADORA DE GAS INTERNACIONAL S.A. ESP (TGI S.A. E.S.P.)</v>
      </c>
      <c r="J1062" s="2" t="s">
        <v>218</v>
      </c>
      <c r="K1062" s="12" t="str">
        <f>+VLOOKUP(FACTURACION[[#This Row],[REFERENCIA]],CODINV,2,FALSE)</f>
        <v>MANGA 2" S600 B7</v>
      </c>
      <c r="L1062" s="12" t="str">
        <f>IF(VLOOKUP(FACTURACION[[#This Row],[REFERENCIA]],CODINV,3,FALSE)=0,"",VLOOKUP(FACTURACION[[#This Row],[REFERENCIA]],CODINV,3,FALSE))</f>
        <v>73677P007</v>
      </c>
      <c r="M1062" s="12" t="str">
        <f>+VLOOKUP(FACTURACION[[#This Row],[REFERENCIA]],CODINV,4,FALSE)</f>
        <v>MANGAS</v>
      </c>
      <c r="N1062" s="12" t="str">
        <f>+VLOOKUP(FACTURACION[[#This Row],[REFERENCIA]],CODINV,5,FALSE)</f>
        <v>HONEYWELL</v>
      </c>
      <c r="O1062" s="2">
        <v>30</v>
      </c>
      <c r="P1062" s="23">
        <v>270191</v>
      </c>
      <c r="Q1062" s="24">
        <f>+FACTURACION[[#This Row],[CANTIDAD]]*FACTURACION[[#This Row],[VR UNITARIO]]/1000</f>
        <v>8105.73</v>
      </c>
      <c r="R1062" s="3" t="str">
        <f>+VLOOKUP(FACTURACION[[#This Row],[NIT]],TABLACLIENTE,5,FALSE)</f>
        <v>BOGOTÁ D.C.</v>
      </c>
    </row>
    <row r="1063" spans="3:18" s="11" customFormat="1" ht="11.25" customHeight="1">
      <c r="C1063" s="13">
        <v>2013</v>
      </c>
      <c r="D1063" s="17" t="s">
        <v>705</v>
      </c>
      <c r="E1063" s="17">
        <f>MONTH(FACTURACION[[#This Row],[MES]]&amp;1)</f>
        <v>12</v>
      </c>
      <c r="F1063" s="223">
        <f>DATE(FACTURACION[[#This Row],[AÑO]],FACTURACION[[#This Row],[Mes numero]],1)</f>
        <v>41609</v>
      </c>
      <c r="G1063" s="159">
        <v>10139</v>
      </c>
      <c r="H1063" s="20">
        <v>900134459</v>
      </c>
      <c r="I1063" s="2" t="str">
        <f>+VLOOKUP(FACTURACION[[#This Row],[NIT]],TABLACLIENTE,2,FALSE)</f>
        <v>TRANSPORTADORA DE GAS INTERNACIONAL S.A. ESP (TGI S.A. E.S.P.)</v>
      </c>
      <c r="J1063" s="2" t="s">
        <v>569</v>
      </c>
      <c r="K1063" s="12" t="str">
        <f>+VLOOKUP(FACTURACION[[#This Row],[REFERENCIA]],CODINV,2,FALSE)</f>
        <v>MANGA 2" S600 H7</v>
      </c>
      <c r="L1063" s="12" t="str">
        <f>IF(VLOOKUP(FACTURACION[[#This Row],[REFERENCIA]],CODINV,3,FALSE)=0,"",VLOOKUP(FACTURACION[[#This Row],[REFERENCIA]],CODINV,3,FALSE))</f>
        <v>73677P001</v>
      </c>
      <c r="M1063" s="12" t="str">
        <f>+VLOOKUP(FACTURACION[[#This Row],[REFERENCIA]],CODINV,4,FALSE)</f>
        <v>MANGAS</v>
      </c>
      <c r="N1063" s="12" t="str">
        <f>+VLOOKUP(FACTURACION[[#This Row],[REFERENCIA]],CODINV,5,FALSE)</f>
        <v>HONEYWELL</v>
      </c>
      <c r="O1063" s="2">
        <v>30</v>
      </c>
      <c r="P1063" s="23">
        <v>266289</v>
      </c>
      <c r="Q1063" s="24">
        <f>+FACTURACION[[#This Row],[CANTIDAD]]*FACTURACION[[#This Row],[VR UNITARIO]]/1000</f>
        <v>7988.67</v>
      </c>
      <c r="R1063" s="3" t="str">
        <f>+VLOOKUP(FACTURACION[[#This Row],[NIT]],TABLACLIENTE,5,FALSE)</f>
        <v>BOGOTÁ D.C.</v>
      </c>
    </row>
    <row r="1064" spans="3:18" s="11" customFormat="1" ht="11.25" customHeight="1">
      <c r="C1064" s="13">
        <v>2013</v>
      </c>
      <c r="D1064" s="17" t="s">
        <v>705</v>
      </c>
      <c r="E1064" s="17">
        <f>MONTH(FACTURACION[[#This Row],[MES]]&amp;1)</f>
        <v>12</v>
      </c>
      <c r="F1064" s="223">
        <f>DATE(FACTURACION[[#This Row],[AÑO]],FACTURACION[[#This Row],[Mes numero]],1)</f>
        <v>41609</v>
      </c>
      <c r="G1064" s="159">
        <v>10139</v>
      </c>
      <c r="H1064" s="20">
        <v>900134459</v>
      </c>
      <c r="I1064" s="2" t="str">
        <f>+VLOOKUP(FACTURACION[[#This Row],[NIT]],TABLACLIENTE,2,FALSE)</f>
        <v>TRANSPORTADORA DE GAS INTERNACIONAL S.A. ESP (TGI S.A. E.S.P.)</v>
      </c>
      <c r="J1064" s="2" t="s">
        <v>569</v>
      </c>
      <c r="K1064" s="12" t="str">
        <f>+VLOOKUP(FACTURACION[[#This Row],[REFERENCIA]],CODINV,2,FALSE)</f>
        <v>MANGA 2" S600 H7</v>
      </c>
      <c r="L1064" s="12" t="str">
        <f>IF(VLOOKUP(FACTURACION[[#This Row],[REFERENCIA]],CODINV,3,FALSE)=0,"",VLOOKUP(FACTURACION[[#This Row],[REFERENCIA]],CODINV,3,FALSE))</f>
        <v>73677P001</v>
      </c>
      <c r="M1064" s="12" t="str">
        <f>+VLOOKUP(FACTURACION[[#This Row],[REFERENCIA]],CODINV,4,FALSE)</f>
        <v>MANGAS</v>
      </c>
      <c r="N1064" s="12" t="str">
        <f>+VLOOKUP(FACTURACION[[#This Row],[REFERENCIA]],CODINV,5,FALSE)</f>
        <v>HONEYWELL</v>
      </c>
      <c r="O1064" s="2">
        <v>30</v>
      </c>
      <c r="P1064" s="23">
        <v>266289</v>
      </c>
      <c r="Q1064" s="24">
        <f>+FACTURACION[[#This Row],[CANTIDAD]]*FACTURACION[[#This Row],[VR UNITARIO]]/1000</f>
        <v>7988.67</v>
      </c>
      <c r="R1064" s="3" t="str">
        <f>+VLOOKUP(FACTURACION[[#This Row],[NIT]],TABLACLIENTE,5,FALSE)</f>
        <v>BOGOTÁ D.C.</v>
      </c>
    </row>
    <row r="1065" spans="3:18" s="11" customFormat="1" ht="11.25" customHeight="1">
      <c r="C1065" s="13">
        <v>2013</v>
      </c>
      <c r="D1065" s="17" t="s">
        <v>705</v>
      </c>
      <c r="E1065" s="17">
        <f>MONTH(FACTURACION[[#This Row],[MES]]&amp;1)</f>
        <v>12</v>
      </c>
      <c r="F1065" s="223">
        <f>DATE(FACTURACION[[#This Row],[AÑO]],FACTURACION[[#This Row],[Mes numero]],1)</f>
        <v>41609</v>
      </c>
      <c r="G1065" s="159">
        <v>10139</v>
      </c>
      <c r="H1065" s="20">
        <v>900134459</v>
      </c>
      <c r="I1065" s="2" t="str">
        <f>+VLOOKUP(FACTURACION[[#This Row],[NIT]],TABLACLIENTE,2,FALSE)</f>
        <v>TRANSPORTADORA DE GAS INTERNACIONAL S.A. ESP (TGI S.A. E.S.P.)</v>
      </c>
      <c r="J1065" s="2" t="s">
        <v>569</v>
      </c>
      <c r="K1065" s="12" t="str">
        <f>+VLOOKUP(FACTURACION[[#This Row],[REFERENCIA]],CODINV,2,FALSE)</f>
        <v>MANGA 2" S600 H7</v>
      </c>
      <c r="L1065" s="12" t="str">
        <f>IF(VLOOKUP(FACTURACION[[#This Row],[REFERENCIA]],CODINV,3,FALSE)=0,"",VLOOKUP(FACTURACION[[#This Row],[REFERENCIA]],CODINV,3,FALSE))</f>
        <v>73677P001</v>
      </c>
      <c r="M1065" s="12" t="str">
        <f>+VLOOKUP(FACTURACION[[#This Row],[REFERENCIA]],CODINV,4,FALSE)</f>
        <v>MANGAS</v>
      </c>
      <c r="N1065" s="12" t="str">
        <f>+VLOOKUP(FACTURACION[[#This Row],[REFERENCIA]],CODINV,5,FALSE)</f>
        <v>HONEYWELL</v>
      </c>
      <c r="O1065" s="2">
        <v>30</v>
      </c>
      <c r="P1065" s="23">
        <v>266289</v>
      </c>
      <c r="Q1065" s="24">
        <f>+FACTURACION[[#This Row],[CANTIDAD]]*FACTURACION[[#This Row],[VR UNITARIO]]/1000</f>
        <v>7988.67</v>
      </c>
      <c r="R1065" s="3" t="str">
        <f>+VLOOKUP(FACTURACION[[#This Row],[NIT]],TABLACLIENTE,5,FALSE)</f>
        <v>BOGOTÁ D.C.</v>
      </c>
    </row>
    <row r="1066" spans="3:18" s="11" customFormat="1" ht="11.25" customHeight="1">
      <c r="C1066" s="13">
        <v>2013</v>
      </c>
      <c r="D1066" s="17" t="s">
        <v>705</v>
      </c>
      <c r="E1066" s="17">
        <f>MONTH(FACTURACION[[#This Row],[MES]]&amp;1)</f>
        <v>12</v>
      </c>
      <c r="F1066" s="223">
        <f>DATE(FACTURACION[[#This Row],[AÑO]],FACTURACION[[#This Row],[Mes numero]],1)</f>
        <v>41609</v>
      </c>
      <c r="G1066" s="159">
        <v>10139</v>
      </c>
      <c r="H1066" s="20">
        <v>900134459</v>
      </c>
      <c r="I1066" s="2" t="str">
        <f>+VLOOKUP(FACTURACION[[#This Row],[NIT]],TABLACLIENTE,2,FALSE)</f>
        <v>TRANSPORTADORA DE GAS INTERNACIONAL S.A. ESP (TGI S.A. E.S.P.)</v>
      </c>
      <c r="J1066" s="2" t="s">
        <v>569</v>
      </c>
      <c r="K1066" s="12" t="str">
        <f>+VLOOKUP(FACTURACION[[#This Row],[REFERENCIA]],CODINV,2,FALSE)</f>
        <v>MANGA 2" S600 H7</v>
      </c>
      <c r="L1066" s="12" t="str">
        <f>IF(VLOOKUP(FACTURACION[[#This Row],[REFERENCIA]],CODINV,3,FALSE)=0,"",VLOOKUP(FACTURACION[[#This Row],[REFERENCIA]],CODINV,3,FALSE))</f>
        <v>73677P001</v>
      </c>
      <c r="M1066" s="12" t="str">
        <f>+VLOOKUP(FACTURACION[[#This Row],[REFERENCIA]],CODINV,4,FALSE)</f>
        <v>MANGAS</v>
      </c>
      <c r="N1066" s="12" t="str">
        <f>+VLOOKUP(FACTURACION[[#This Row],[REFERENCIA]],CODINV,5,FALSE)</f>
        <v>HONEYWELL</v>
      </c>
      <c r="O1066" s="2">
        <v>30</v>
      </c>
      <c r="P1066" s="23">
        <v>266289</v>
      </c>
      <c r="Q1066" s="24">
        <f>+FACTURACION[[#This Row],[CANTIDAD]]*FACTURACION[[#This Row],[VR UNITARIO]]/1000</f>
        <v>7988.67</v>
      </c>
      <c r="R1066" s="3" t="str">
        <f>+VLOOKUP(FACTURACION[[#This Row],[NIT]],TABLACLIENTE,5,FALSE)</f>
        <v>BOGOTÁ D.C.</v>
      </c>
    </row>
    <row r="1067" spans="3:18" s="11" customFormat="1" ht="11.25" customHeight="1">
      <c r="C1067" s="13">
        <v>2013</v>
      </c>
      <c r="D1067" s="17" t="s">
        <v>705</v>
      </c>
      <c r="E1067" s="17">
        <f>MONTH(FACTURACION[[#This Row],[MES]]&amp;1)</f>
        <v>12</v>
      </c>
      <c r="F1067" s="223">
        <f>DATE(FACTURACION[[#This Row],[AÑO]],FACTURACION[[#This Row],[Mes numero]],1)</f>
        <v>41609</v>
      </c>
      <c r="G1067" s="159">
        <v>10139</v>
      </c>
      <c r="H1067" s="20">
        <v>900134459</v>
      </c>
      <c r="I1067" s="2" t="str">
        <f>+VLOOKUP(FACTURACION[[#This Row],[NIT]],TABLACLIENTE,2,FALSE)</f>
        <v>TRANSPORTADORA DE GAS INTERNACIONAL S.A. ESP (TGI S.A. E.S.P.)</v>
      </c>
      <c r="J1067" s="2" t="s">
        <v>569</v>
      </c>
      <c r="K1067" s="12" t="str">
        <f>+VLOOKUP(FACTURACION[[#This Row],[REFERENCIA]],CODINV,2,FALSE)</f>
        <v>MANGA 2" S600 H7</v>
      </c>
      <c r="L1067" s="12" t="str">
        <f>IF(VLOOKUP(FACTURACION[[#This Row],[REFERENCIA]],CODINV,3,FALSE)=0,"",VLOOKUP(FACTURACION[[#This Row],[REFERENCIA]],CODINV,3,FALSE))</f>
        <v>73677P001</v>
      </c>
      <c r="M1067" s="12" t="str">
        <f>+VLOOKUP(FACTURACION[[#This Row],[REFERENCIA]],CODINV,4,FALSE)</f>
        <v>MANGAS</v>
      </c>
      <c r="N1067" s="12" t="str">
        <f>+VLOOKUP(FACTURACION[[#This Row],[REFERENCIA]],CODINV,5,FALSE)</f>
        <v>HONEYWELL</v>
      </c>
      <c r="O1067" s="2">
        <v>30</v>
      </c>
      <c r="P1067" s="23">
        <v>266289</v>
      </c>
      <c r="Q1067" s="24">
        <f>+FACTURACION[[#This Row],[CANTIDAD]]*FACTURACION[[#This Row],[VR UNITARIO]]/1000</f>
        <v>7988.67</v>
      </c>
      <c r="R1067" s="3" t="str">
        <f>+VLOOKUP(FACTURACION[[#This Row],[NIT]],TABLACLIENTE,5,FALSE)</f>
        <v>BOGOTÁ D.C.</v>
      </c>
    </row>
    <row r="1068" spans="3:18" s="11" customFormat="1" ht="11.25" customHeight="1">
      <c r="C1068" s="13">
        <v>2013</v>
      </c>
      <c r="D1068" s="17" t="s">
        <v>705</v>
      </c>
      <c r="E1068" s="17">
        <f>MONTH(FACTURACION[[#This Row],[MES]]&amp;1)</f>
        <v>12</v>
      </c>
      <c r="F1068" s="223">
        <f>DATE(FACTURACION[[#This Row],[AÑO]],FACTURACION[[#This Row],[Mes numero]],1)</f>
        <v>41609</v>
      </c>
      <c r="G1068" s="159">
        <v>10139</v>
      </c>
      <c r="H1068" s="20">
        <v>900134459</v>
      </c>
      <c r="I1068" s="2" t="str">
        <f>+VLOOKUP(FACTURACION[[#This Row],[NIT]],TABLACLIENTE,2,FALSE)</f>
        <v>TRANSPORTADORA DE GAS INTERNACIONAL S.A. ESP (TGI S.A. E.S.P.)</v>
      </c>
      <c r="J1068" s="27" t="s">
        <v>3963</v>
      </c>
      <c r="K1068" s="12" t="str">
        <f>+VLOOKUP(FACTURACION[[#This Row],[REFERENCIA]],CODINV,2,FALSE)</f>
        <v>DRIVE SCREW # OX.19</v>
      </c>
      <c r="L1068" s="12" t="str">
        <f>IF(VLOOKUP(FACTURACION[[#This Row],[REFERENCIA]],CODINV,3,FALSE)=0,"",VLOOKUP(FACTURACION[[#This Row],[REFERENCIA]],CODINV,3,FALSE))</f>
        <v>78009P001</v>
      </c>
      <c r="M1068" s="12" t="str">
        <f>+VLOOKUP(FACTURACION[[#This Row],[REFERENCIA]],CODINV,4,FALSE)</f>
        <v>REPUESTOS Y ACCESORIOS</v>
      </c>
      <c r="N1068" s="12" t="str">
        <f>+VLOOKUP(FACTURACION[[#This Row],[REFERENCIA]],CODINV,5,FALSE)</f>
        <v>HONEYWELL</v>
      </c>
      <c r="O1068" s="2">
        <v>24</v>
      </c>
      <c r="P1068" s="23">
        <v>6128</v>
      </c>
      <c r="Q1068" s="24">
        <f>+FACTURACION[[#This Row],[CANTIDAD]]*FACTURACION[[#This Row],[VR UNITARIO]]/1000</f>
        <v>147.072</v>
      </c>
      <c r="R1068" s="3" t="str">
        <f>+VLOOKUP(FACTURACION[[#This Row],[NIT]],TABLACLIENTE,5,FALSE)</f>
        <v>BOGOTÁ D.C.</v>
      </c>
    </row>
    <row r="1069" spans="3:18" s="11" customFormat="1" ht="11.25" customHeight="1">
      <c r="C1069" s="13">
        <v>2013</v>
      </c>
      <c r="D1069" s="17" t="s">
        <v>705</v>
      </c>
      <c r="E1069" s="17">
        <f>MONTH(FACTURACION[[#This Row],[MES]]&amp;1)</f>
        <v>12</v>
      </c>
      <c r="F1069" s="223">
        <f>DATE(FACTURACION[[#This Row],[AÑO]],FACTURACION[[#This Row],[Mes numero]],1)</f>
        <v>41609</v>
      </c>
      <c r="G1069" s="159">
        <v>10139</v>
      </c>
      <c r="H1069" s="20">
        <v>900134459</v>
      </c>
      <c r="I1069" s="2" t="str">
        <f>+VLOOKUP(FACTURACION[[#This Row],[NIT]],TABLACLIENTE,2,FALSE)</f>
        <v>TRANSPORTADORA DE GAS INTERNACIONAL S.A. ESP (TGI S.A. E.S.P.)</v>
      </c>
      <c r="J1069" s="3" t="s">
        <v>570</v>
      </c>
      <c r="K1069" s="12" t="str">
        <f>+VLOOKUP(FACTURACION[[#This Row],[REFERENCIA]],CODINV,2,FALSE)</f>
        <v>WASHER</v>
      </c>
      <c r="L1069" s="12" t="str">
        <f>IF(VLOOKUP(FACTURACION[[#This Row],[REFERENCIA]],CODINV,3,FALSE)=0,"",VLOOKUP(FACTURACION[[#This Row],[REFERENCIA]],CODINV,3,FALSE))</f>
        <v>70176P040</v>
      </c>
      <c r="M1069" s="12" t="str">
        <f>+VLOOKUP(FACTURACION[[#This Row],[REFERENCIA]],CODINV,4,FALSE)</f>
        <v>REPUESTOS Y ACCESORIOS</v>
      </c>
      <c r="N1069" s="12" t="str">
        <f>+VLOOKUP(FACTURACION[[#This Row],[REFERENCIA]],CODINV,5,FALSE)</f>
        <v>HONEYWELL</v>
      </c>
      <c r="O1069" s="2">
        <v>24</v>
      </c>
      <c r="P1069" s="23">
        <v>5700</v>
      </c>
      <c r="Q1069" s="24">
        <f>+FACTURACION[[#This Row],[CANTIDAD]]*FACTURACION[[#This Row],[VR UNITARIO]]/1000</f>
        <v>136.80000000000001</v>
      </c>
      <c r="R1069" s="3" t="str">
        <f>+VLOOKUP(FACTURACION[[#This Row],[NIT]],TABLACLIENTE,5,FALSE)</f>
        <v>BOGOTÁ D.C.</v>
      </c>
    </row>
    <row r="1070" spans="3:18" s="11" customFormat="1" ht="11.25" customHeight="1">
      <c r="C1070" s="13">
        <v>2013</v>
      </c>
      <c r="D1070" s="17" t="s">
        <v>705</v>
      </c>
      <c r="E1070" s="17">
        <f>MONTH(FACTURACION[[#This Row],[MES]]&amp;1)</f>
        <v>12</v>
      </c>
      <c r="F1070" s="223">
        <f>DATE(FACTURACION[[#This Row],[AÑO]],FACTURACION[[#This Row],[Mes numero]],1)</f>
        <v>41609</v>
      </c>
      <c r="G1070" s="159">
        <v>10139</v>
      </c>
      <c r="H1070" s="20">
        <v>900134459</v>
      </c>
      <c r="I1070" s="2" t="str">
        <f>+VLOOKUP(FACTURACION[[#This Row],[NIT]],TABLACLIENTE,2,FALSE)</f>
        <v>TRANSPORTADORA DE GAS INTERNACIONAL S.A. ESP (TGI S.A. E.S.P.)</v>
      </c>
      <c r="J1070" s="2" t="s">
        <v>157</v>
      </c>
      <c r="K1070" s="12" t="str">
        <f>+VLOOKUP(FACTURACION[[#This Row],[REFERENCIA]],CODINV,2,FALSE)</f>
        <v>CORE RESTRICTOR</v>
      </c>
      <c r="L1070" s="12" t="str">
        <f>IF(VLOOKUP(FACTURACION[[#This Row],[REFERENCIA]],CODINV,3,FALSE)=0,"",VLOOKUP(FACTURACION[[#This Row],[REFERENCIA]],CODINV,3,FALSE))</f>
        <v>73659P003</v>
      </c>
      <c r="M1070" s="12" t="str">
        <f>+VLOOKUP(FACTURACION[[#This Row],[REFERENCIA]],CODINV,4,FALSE)</f>
        <v>REPUESTOS Y ACCESORIOS</v>
      </c>
      <c r="N1070" s="12" t="str">
        <f>+VLOOKUP(FACTURACION[[#This Row],[REFERENCIA]],CODINV,5,FALSE)</f>
        <v>HONEYWELL</v>
      </c>
      <c r="O1070" s="2">
        <v>10</v>
      </c>
      <c r="P1070" s="23">
        <v>129865</v>
      </c>
      <c r="Q1070" s="24">
        <f>+FACTURACION[[#This Row],[CANTIDAD]]*FACTURACION[[#This Row],[VR UNITARIO]]/1000</f>
        <v>1298.6500000000001</v>
      </c>
      <c r="R1070" s="3" t="str">
        <f>+VLOOKUP(FACTURACION[[#This Row],[NIT]],TABLACLIENTE,5,FALSE)</f>
        <v>BOGOTÁ D.C.</v>
      </c>
    </row>
    <row r="1071" spans="3:18" s="11" customFormat="1" ht="11.25" customHeight="1">
      <c r="C1071" s="13">
        <v>2013</v>
      </c>
      <c r="D1071" s="17" t="s">
        <v>705</v>
      </c>
      <c r="E1071" s="17">
        <f>MONTH(FACTURACION[[#This Row],[MES]]&amp;1)</f>
        <v>12</v>
      </c>
      <c r="F1071" s="223">
        <f>DATE(FACTURACION[[#This Row],[AÑO]],FACTURACION[[#This Row],[Mes numero]],1)</f>
        <v>41609</v>
      </c>
      <c r="G1071" s="159">
        <v>10139</v>
      </c>
      <c r="H1071" s="20">
        <v>900134459</v>
      </c>
      <c r="I1071" s="2" t="str">
        <f>+VLOOKUP(FACTURACION[[#This Row],[NIT]],TABLACLIENTE,2,FALSE)</f>
        <v>TRANSPORTADORA DE GAS INTERNACIONAL S.A. ESP (TGI S.A. E.S.P.)</v>
      </c>
      <c r="J1071" s="3" t="s">
        <v>886</v>
      </c>
      <c r="K1071" s="12" t="str">
        <f>+VLOOKUP(FACTURACION[[#This Row],[REFERENCIA]],CODINV,2,FALSE)</f>
        <v>FILTER ASSEMBLY (COMPOSITE)</v>
      </c>
      <c r="L1071" s="12" t="str">
        <f>IF(VLOOKUP(FACTURACION[[#This Row],[REFERENCIA]],CODINV,3,FALSE)=0,"",VLOOKUP(FACTURACION[[#This Row],[REFERENCIA]],CODINV,3,FALSE))</f>
        <v>78480P001</v>
      </c>
      <c r="M1071" s="12" t="str">
        <f>+VLOOKUP(FACTURACION[[#This Row],[REFERENCIA]],CODINV,4,FALSE)</f>
        <v>FILTROS</v>
      </c>
      <c r="N1071" s="12" t="str">
        <f>+VLOOKUP(FACTURACION[[#This Row],[REFERENCIA]],CODINV,5,FALSE)</f>
        <v>HONEYWELL</v>
      </c>
      <c r="O1071" s="2">
        <v>10</v>
      </c>
      <c r="P1071" s="23">
        <v>58473</v>
      </c>
      <c r="Q1071" s="24">
        <f>+FACTURACION[[#This Row],[CANTIDAD]]*FACTURACION[[#This Row],[VR UNITARIO]]/1000</f>
        <v>584.73</v>
      </c>
      <c r="R1071" s="3" t="str">
        <f>+VLOOKUP(FACTURACION[[#This Row],[NIT]],TABLACLIENTE,5,FALSE)</f>
        <v>BOGOTÁ D.C.</v>
      </c>
    </row>
    <row r="1072" spans="3:18" s="11" customFormat="1" ht="11.25" customHeight="1">
      <c r="C1072" s="13">
        <v>2013</v>
      </c>
      <c r="D1072" s="17" t="s">
        <v>705</v>
      </c>
      <c r="E1072" s="17">
        <f>MONTH(FACTURACION[[#This Row],[MES]]&amp;1)</f>
        <v>12</v>
      </c>
      <c r="F1072" s="223">
        <f>DATE(FACTURACION[[#This Row],[AÑO]],FACTURACION[[#This Row],[Mes numero]],1)</f>
        <v>41609</v>
      </c>
      <c r="G1072" s="159">
        <v>10139</v>
      </c>
      <c r="H1072" s="20">
        <v>900134459</v>
      </c>
      <c r="I1072" s="2" t="str">
        <f>+VLOOKUP(FACTURACION[[#This Row],[NIT]],TABLACLIENTE,2,FALSE)</f>
        <v>TRANSPORTADORA DE GAS INTERNACIONAL S.A. ESP (TGI S.A. E.S.P.)</v>
      </c>
      <c r="J1072" s="3" t="s">
        <v>885</v>
      </c>
      <c r="K1072" s="12" t="str">
        <f>+VLOOKUP(FACTURACION[[#This Row],[REFERENCIA]],CODINV,2,FALSE)</f>
        <v>BLOCK MANIFOLD COMPOSITE</v>
      </c>
      <c r="L1072" s="12" t="str">
        <f>IF(VLOOKUP(FACTURACION[[#This Row],[REFERENCIA]],CODINV,3,FALSE)=0,"",VLOOKUP(FACTURACION[[#This Row],[REFERENCIA]],CODINV,3,FALSE))</f>
        <v>73957W001</v>
      </c>
      <c r="M1072" s="12" t="str">
        <f>+VLOOKUP(FACTURACION[[#This Row],[REFERENCIA]],CODINV,4,FALSE)</f>
        <v>REPUESTOS Y ACCESORIOS</v>
      </c>
      <c r="N1072" s="12" t="str">
        <f>+VLOOKUP(FACTURACION[[#This Row],[REFERENCIA]],CODINV,5,FALSE)</f>
        <v>HONEYWELL</v>
      </c>
      <c r="O1072" s="2">
        <v>4</v>
      </c>
      <c r="P1072" s="23">
        <v>826617</v>
      </c>
      <c r="Q1072" s="24">
        <f>+FACTURACION[[#This Row],[CANTIDAD]]*FACTURACION[[#This Row],[VR UNITARIO]]/1000</f>
        <v>3306.4679999999998</v>
      </c>
      <c r="R1072" s="3" t="str">
        <f>+VLOOKUP(FACTURACION[[#This Row],[NIT]],TABLACLIENTE,5,FALSE)</f>
        <v>BOGOTÁ D.C.</v>
      </c>
    </row>
    <row r="1073" spans="3:18" s="11" customFormat="1" ht="11.25" customHeight="1">
      <c r="C1073" s="13">
        <v>2013</v>
      </c>
      <c r="D1073" s="17" t="s">
        <v>705</v>
      </c>
      <c r="E1073" s="17">
        <f>MONTH(FACTURACION[[#This Row],[MES]]&amp;1)</f>
        <v>12</v>
      </c>
      <c r="F1073" s="223">
        <f>DATE(FACTURACION[[#This Row],[AÑO]],FACTURACION[[#This Row],[Mes numero]],1)</f>
        <v>41609</v>
      </c>
      <c r="G1073" s="159">
        <v>10139</v>
      </c>
      <c r="H1073" s="20">
        <v>900134459</v>
      </c>
      <c r="I1073" s="2" t="str">
        <f>+VLOOKUP(FACTURACION[[#This Row],[NIT]],TABLACLIENTE,2,FALSE)</f>
        <v>TRANSPORTADORA DE GAS INTERNACIONAL S.A. ESP (TGI S.A. E.S.P.)</v>
      </c>
      <c r="J1073" s="3" t="s">
        <v>578</v>
      </c>
      <c r="K1073" s="12" t="str">
        <f>+VLOOKUP(FACTURACION[[#This Row],[REFERENCIA]],CODINV,2,FALSE)</f>
        <v>HX HD SCREW, 5/16-18 x 3.50</v>
      </c>
      <c r="L1073" s="12" t="str">
        <f>IF(VLOOKUP(FACTURACION[[#This Row],[REFERENCIA]],CODINV,3,FALSE)=0,"",VLOOKUP(FACTURACION[[#This Row],[REFERENCIA]],CODINV,3,FALSE))</f>
        <v>78000P106</v>
      </c>
      <c r="M1073" s="12" t="str">
        <f>+VLOOKUP(FACTURACION[[#This Row],[REFERENCIA]],CODINV,4,FALSE)</f>
        <v>REPUESTOS Y ACCESORIOS</v>
      </c>
      <c r="N1073" s="12" t="str">
        <f>+VLOOKUP(FACTURACION[[#This Row],[REFERENCIA]],CODINV,5,FALSE)</f>
        <v>HONEYWELL</v>
      </c>
      <c r="O1073" s="2">
        <v>24</v>
      </c>
      <c r="P1073" s="23">
        <v>5510</v>
      </c>
      <c r="Q1073" s="24">
        <f>+FACTURACION[[#This Row],[CANTIDAD]]*FACTURACION[[#This Row],[VR UNITARIO]]/1000</f>
        <v>132.24</v>
      </c>
      <c r="R1073" s="3" t="str">
        <f>+VLOOKUP(FACTURACION[[#This Row],[NIT]],TABLACLIENTE,5,FALSE)</f>
        <v>BOGOTÁ D.C.</v>
      </c>
    </row>
    <row r="1074" spans="3:18" s="11" customFormat="1" ht="11.25" customHeight="1">
      <c r="C1074" s="13">
        <v>2013</v>
      </c>
      <c r="D1074" s="17" t="s">
        <v>705</v>
      </c>
      <c r="E1074" s="17">
        <f>MONTH(FACTURACION[[#This Row],[MES]]&amp;1)</f>
        <v>12</v>
      </c>
      <c r="F1074" s="223">
        <f>DATE(FACTURACION[[#This Row],[AÑO]],FACTURACION[[#This Row],[Mes numero]],1)</f>
        <v>41609</v>
      </c>
      <c r="G1074" s="159">
        <v>10139</v>
      </c>
      <c r="H1074" s="20">
        <v>900134459</v>
      </c>
      <c r="I1074" s="2" t="str">
        <f>+VLOOKUP(FACTURACION[[#This Row],[NIT]],TABLACLIENTE,2,FALSE)</f>
        <v>TRANSPORTADORA DE GAS INTERNACIONAL S.A. ESP (TGI S.A. E.S.P.)</v>
      </c>
      <c r="J1074" s="27" t="s">
        <v>859</v>
      </c>
      <c r="K1074" s="12" t="str">
        <f>+VLOOKUP(FACTURACION[[#This Row],[REFERENCIA]],CODINV,2,FALSE)</f>
        <v>TORNILLO 3/8 1 x 1.38 SST</v>
      </c>
      <c r="L1074" s="12" t="str">
        <f>IF(VLOOKUP(FACTURACION[[#This Row],[REFERENCIA]],CODINV,3,FALSE)=0,"",VLOOKUP(FACTURACION[[#This Row],[REFERENCIA]],CODINV,3,FALSE))</f>
        <v>78000P090</v>
      </c>
      <c r="M1074" s="12" t="str">
        <f>+VLOOKUP(FACTURACION[[#This Row],[REFERENCIA]],CODINV,4,FALSE)</f>
        <v>REPUESTOS Y ACCESORIOS</v>
      </c>
      <c r="N1074" s="12" t="str">
        <f>+VLOOKUP(FACTURACION[[#This Row],[REFERENCIA]],CODINV,5,FALSE)</f>
        <v>HONEYWELL</v>
      </c>
      <c r="O1074" s="2">
        <v>2</v>
      </c>
      <c r="P1074" s="23">
        <v>15485</v>
      </c>
      <c r="Q1074" s="24">
        <f>+FACTURACION[[#This Row],[CANTIDAD]]*FACTURACION[[#This Row],[VR UNITARIO]]/1000</f>
        <v>30.97</v>
      </c>
      <c r="R1074" s="3" t="str">
        <f>+VLOOKUP(FACTURACION[[#This Row],[NIT]],TABLACLIENTE,5,FALSE)</f>
        <v>BOGOTÁ D.C.</v>
      </c>
    </row>
    <row r="1075" spans="3:18" s="11" customFormat="1" ht="11.25" customHeight="1">
      <c r="C1075" s="13">
        <v>2013</v>
      </c>
      <c r="D1075" s="17" t="s">
        <v>705</v>
      </c>
      <c r="E1075" s="17">
        <f>MONTH(FACTURACION[[#This Row],[MES]]&amp;1)</f>
        <v>12</v>
      </c>
      <c r="F1075" s="223">
        <f>DATE(FACTURACION[[#This Row],[AÑO]],FACTURACION[[#This Row],[Mes numero]],1)</f>
        <v>41609</v>
      </c>
      <c r="G1075" s="159">
        <v>10139</v>
      </c>
      <c r="H1075" s="20">
        <v>900134459</v>
      </c>
      <c r="I1075" s="2" t="str">
        <f>+VLOOKUP(FACTURACION[[#This Row],[NIT]],TABLACLIENTE,2,FALSE)</f>
        <v>TRANSPORTADORA DE GAS INTERNACIONAL S.A. ESP (TGI S.A. E.S.P.)</v>
      </c>
      <c r="J1075" s="27" t="s">
        <v>859</v>
      </c>
      <c r="K1075" s="12" t="str">
        <f>+VLOOKUP(FACTURACION[[#This Row],[REFERENCIA]],CODINV,2,FALSE)</f>
        <v>TORNILLO 3/8 1 x 1.38 SST</v>
      </c>
      <c r="L1075" s="12" t="str">
        <f>IF(VLOOKUP(FACTURACION[[#This Row],[REFERENCIA]],CODINV,3,FALSE)=0,"",VLOOKUP(FACTURACION[[#This Row],[REFERENCIA]],CODINV,3,FALSE))</f>
        <v>78000P090</v>
      </c>
      <c r="M1075" s="12" t="str">
        <f>+VLOOKUP(FACTURACION[[#This Row],[REFERENCIA]],CODINV,4,FALSE)</f>
        <v>REPUESTOS Y ACCESORIOS</v>
      </c>
      <c r="N1075" s="12" t="str">
        <f>+VLOOKUP(FACTURACION[[#This Row],[REFERENCIA]],CODINV,5,FALSE)</f>
        <v>HONEYWELL</v>
      </c>
      <c r="O1075" s="2">
        <v>8</v>
      </c>
      <c r="P1075" s="23">
        <v>15485</v>
      </c>
      <c r="Q1075" s="24">
        <f>+FACTURACION[[#This Row],[CANTIDAD]]*FACTURACION[[#This Row],[VR UNITARIO]]/1000</f>
        <v>123.88</v>
      </c>
      <c r="R1075" s="3" t="str">
        <f>+VLOOKUP(FACTURACION[[#This Row],[NIT]],TABLACLIENTE,5,FALSE)</f>
        <v>BOGOTÁ D.C.</v>
      </c>
    </row>
    <row r="1076" spans="3:18" s="11" customFormat="1" ht="11.25" customHeight="1">
      <c r="C1076" s="13">
        <v>2013</v>
      </c>
      <c r="D1076" s="17" t="s">
        <v>705</v>
      </c>
      <c r="E1076" s="17">
        <f>MONTH(FACTURACION[[#This Row],[MES]]&amp;1)</f>
        <v>12</v>
      </c>
      <c r="F1076" s="223">
        <f>DATE(FACTURACION[[#This Row],[AÑO]],FACTURACION[[#This Row],[Mes numero]],1)</f>
        <v>41609</v>
      </c>
      <c r="G1076" s="159">
        <v>10139</v>
      </c>
      <c r="H1076" s="20">
        <v>900134459</v>
      </c>
      <c r="I1076" s="2" t="str">
        <f>+VLOOKUP(FACTURACION[[#This Row],[NIT]],TABLACLIENTE,2,FALSE)</f>
        <v>TRANSPORTADORA DE GAS INTERNACIONAL S.A. ESP (TGI S.A. E.S.P.)</v>
      </c>
      <c r="J1076" s="27" t="s">
        <v>861</v>
      </c>
      <c r="K1076" s="12" t="str">
        <f>+VLOOKUP(FACTURACION[[#This Row],[REFERENCIA]],CODINV,2,FALSE)</f>
        <v>RESTRICTOR BADGE</v>
      </c>
      <c r="L1076" s="12" t="str">
        <f>IF(VLOOKUP(FACTURACION[[#This Row],[REFERENCIA]],CODINV,3,FALSE)=0,"",VLOOKUP(FACTURACION[[#This Row],[REFERENCIA]],CODINV,3,FALSE))</f>
        <v>73658P001</v>
      </c>
      <c r="M1076" s="12" t="str">
        <f>+VLOOKUP(FACTURACION[[#This Row],[REFERENCIA]],CODINV,4,FALSE)</f>
        <v>REPUESTOS Y ACCESORIOS</v>
      </c>
      <c r="N1076" s="12" t="str">
        <f>+VLOOKUP(FACTURACION[[#This Row],[REFERENCIA]],CODINV,5,FALSE)</f>
        <v>HONEYWELL</v>
      </c>
      <c r="O1076" s="2">
        <v>8</v>
      </c>
      <c r="P1076" s="23">
        <v>20568</v>
      </c>
      <c r="Q1076" s="24">
        <f>+FACTURACION[[#This Row],[CANTIDAD]]*FACTURACION[[#This Row],[VR UNITARIO]]/1000</f>
        <v>164.54400000000001</v>
      </c>
      <c r="R1076" s="3" t="str">
        <f>+VLOOKUP(FACTURACION[[#This Row],[NIT]],TABLACLIENTE,5,FALSE)</f>
        <v>BOGOTÁ D.C.</v>
      </c>
    </row>
    <row r="1077" spans="3:18" s="11" customFormat="1" ht="11.25" customHeight="1">
      <c r="C1077" s="13">
        <v>2013</v>
      </c>
      <c r="D1077" s="17" t="s">
        <v>705</v>
      </c>
      <c r="E1077" s="17">
        <f>MONTH(FACTURACION[[#This Row],[MES]]&amp;1)</f>
        <v>12</v>
      </c>
      <c r="F1077" s="223">
        <f>DATE(FACTURACION[[#This Row],[AÑO]],FACTURACION[[#This Row],[Mes numero]],1)</f>
        <v>41609</v>
      </c>
      <c r="G1077" s="159">
        <v>10139</v>
      </c>
      <c r="H1077" s="20">
        <v>900134459</v>
      </c>
      <c r="I1077" s="2" t="str">
        <f>+VLOOKUP(FACTURACION[[#This Row],[NIT]],TABLACLIENTE,2,FALSE)</f>
        <v>TRANSPORTADORA DE GAS INTERNACIONAL S.A. ESP (TGI S.A. E.S.P.)</v>
      </c>
      <c r="J1077" s="3" t="s">
        <v>897</v>
      </c>
      <c r="K1077" s="12" t="str">
        <f>+VLOOKUP(FACTURACION[[#This Row],[REFERENCIA]],CODINV,2,FALSE)</f>
        <v>ADAPTER HX PLUG/ORING</v>
      </c>
      <c r="L1077" s="12" t="str">
        <f>IF(VLOOKUP(FACTURACION[[#This Row],[REFERENCIA]],CODINV,3,FALSE)=0,"",VLOOKUP(FACTURACION[[#This Row],[REFERENCIA]],CODINV,3,FALSE))</f>
        <v>78479P001</v>
      </c>
      <c r="M1077" s="12" t="str">
        <f>+VLOOKUP(FACTURACION[[#This Row],[REFERENCIA]],CODINV,4,FALSE)</f>
        <v>REPUESTOS Y ACCESORIOS</v>
      </c>
      <c r="N1077" s="12" t="str">
        <f>+VLOOKUP(FACTURACION[[#This Row],[REFERENCIA]],CODINV,5,FALSE)</f>
        <v>HONEYWELL</v>
      </c>
      <c r="O1077" s="2">
        <v>16</v>
      </c>
      <c r="P1077" s="23">
        <v>47833</v>
      </c>
      <c r="Q1077" s="24">
        <f>+FACTURACION[[#This Row],[CANTIDAD]]*FACTURACION[[#This Row],[VR UNITARIO]]/1000</f>
        <v>765.32799999999997</v>
      </c>
      <c r="R1077" s="3" t="str">
        <f>+VLOOKUP(FACTURACION[[#This Row],[NIT]],TABLACLIENTE,5,FALSE)</f>
        <v>BOGOTÁ D.C.</v>
      </c>
    </row>
    <row r="1078" spans="3:18" s="11" customFormat="1" ht="11.25" customHeight="1">
      <c r="C1078" s="13">
        <v>2013</v>
      </c>
      <c r="D1078" s="17" t="s">
        <v>705</v>
      </c>
      <c r="E1078" s="17">
        <f>MONTH(FACTURACION[[#This Row],[MES]]&amp;1)</f>
        <v>12</v>
      </c>
      <c r="F1078" s="223">
        <f>DATE(FACTURACION[[#This Row],[AÑO]],FACTURACION[[#This Row],[Mes numero]],1)</f>
        <v>41609</v>
      </c>
      <c r="G1078" s="159">
        <v>10139</v>
      </c>
      <c r="H1078" s="20">
        <v>900134459</v>
      </c>
      <c r="I1078" s="2" t="str">
        <f>+VLOOKUP(FACTURACION[[#This Row],[NIT]],TABLACLIENTE,2,FALSE)</f>
        <v>TRANSPORTADORA DE GAS INTERNACIONAL S.A. ESP (TGI S.A. E.S.P.)</v>
      </c>
      <c r="J1078" s="27" t="s">
        <v>863</v>
      </c>
      <c r="K1078" s="12" t="str">
        <f>+VLOOKUP(FACTURACION[[#This Row],[REFERENCIA]],CODINV,2,FALSE)</f>
        <v>RESTRICTOR TAG</v>
      </c>
      <c r="L1078" s="12" t="str">
        <f>IF(VLOOKUP(FACTURACION[[#This Row],[REFERENCIA]],CODINV,3,FALSE)=0,"",VLOOKUP(FACTURACION[[#This Row],[REFERENCIA]],CODINV,3,FALSE))</f>
        <v>73658P003</v>
      </c>
      <c r="M1078" s="12" t="str">
        <f>+VLOOKUP(FACTURACION[[#This Row],[REFERENCIA]],CODINV,4,FALSE)</f>
        <v>REPUESTOS Y ACCESORIOS</v>
      </c>
      <c r="N1078" s="12" t="str">
        <f>+VLOOKUP(FACTURACION[[#This Row],[REFERENCIA]],CODINV,5,FALSE)</f>
        <v>HONEYWELL</v>
      </c>
      <c r="O1078" s="2">
        <v>12</v>
      </c>
      <c r="P1078" s="23">
        <v>31445</v>
      </c>
      <c r="Q1078" s="24">
        <f>+FACTURACION[[#This Row],[CANTIDAD]]*FACTURACION[[#This Row],[VR UNITARIO]]/1000</f>
        <v>377.34</v>
      </c>
      <c r="R1078" s="3" t="str">
        <f>+VLOOKUP(FACTURACION[[#This Row],[NIT]],TABLACLIENTE,5,FALSE)</f>
        <v>BOGOTÁ D.C.</v>
      </c>
    </row>
    <row r="1079" spans="3:18" s="11" customFormat="1" ht="11.25" customHeight="1">
      <c r="C1079" s="13">
        <v>2013</v>
      </c>
      <c r="D1079" s="17" t="s">
        <v>705</v>
      </c>
      <c r="E1079" s="17">
        <f>MONTH(FACTURACION[[#This Row],[MES]]&amp;1)</f>
        <v>12</v>
      </c>
      <c r="F1079" s="223">
        <f>DATE(FACTURACION[[#This Row],[AÑO]],FACTURACION[[#This Row],[Mes numero]],1)</f>
        <v>41609</v>
      </c>
      <c r="G1079" s="159">
        <v>10139</v>
      </c>
      <c r="H1079" s="20">
        <v>900134459</v>
      </c>
      <c r="I1079" s="2" t="str">
        <f>+VLOOKUP(FACTURACION[[#This Row],[NIT]],TABLACLIENTE,2,FALSE)</f>
        <v>TRANSPORTADORA DE GAS INTERNACIONAL S.A. ESP (TGI S.A. E.S.P.)</v>
      </c>
      <c r="J1079" s="3" t="s">
        <v>3922</v>
      </c>
      <c r="K1079" s="12" t="str">
        <f>+VLOOKUP(FACTURACION[[#This Row],[REFERENCIA]],CODINV,2,FALSE)</f>
        <v>WASHER 1/4</v>
      </c>
      <c r="L1079" s="12" t="str">
        <f>IF(VLOOKUP(FACTURACION[[#This Row],[REFERENCIA]],CODINV,3,FALSE)=0,"",VLOOKUP(FACTURACION[[#This Row],[REFERENCIA]],CODINV,3,FALSE))</f>
        <v>78034P016</v>
      </c>
      <c r="M1079" s="12" t="str">
        <f>+VLOOKUP(FACTURACION[[#This Row],[REFERENCIA]],CODINV,4,FALSE)</f>
        <v>REPUESTOS Y ACCESORIOS</v>
      </c>
      <c r="N1079" s="12" t="str">
        <f>+VLOOKUP(FACTURACION[[#This Row],[REFERENCIA]],CODINV,5,FALSE)</f>
        <v>HONEYWELL</v>
      </c>
      <c r="O1079" s="2">
        <v>24</v>
      </c>
      <c r="P1079" s="23">
        <v>6128</v>
      </c>
      <c r="Q1079" s="24">
        <f>+FACTURACION[[#This Row],[CANTIDAD]]*FACTURACION[[#This Row],[VR UNITARIO]]/1000</f>
        <v>147.072</v>
      </c>
      <c r="R1079" s="3" t="str">
        <f>+VLOOKUP(FACTURACION[[#This Row],[NIT]],TABLACLIENTE,5,FALSE)</f>
        <v>BOGOTÁ D.C.</v>
      </c>
    </row>
    <row r="1080" spans="3:18" s="11" customFormat="1" ht="11.25" customHeight="1">
      <c r="C1080" s="13">
        <v>2013</v>
      </c>
      <c r="D1080" s="17" t="s">
        <v>705</v>
      </c>
      <c r="E1080" s="17">
        <f>MONTH(FACTURACION[[#This Row],[MES]]&amp;1)</f>
        <v>12</v>
      </c>
      <c r="F1080" s="223">
        <f>DATE(FACTURACION[[#This Row],[AÑO]],FACTURACION[[#This Row],[Mes numero]],1)</f>
        <v>41609</v>
      </c>
      <c r="G1080" s="159">
        <v>10161</v>
      </c>
      <c r="H1080" s="20">
        <v>890500726</v>
      </c>
      <c r="I1080" s="2" t="str">
        <f>+VLOOKUP(FACTURACION[[#This Row],[NIT]],TABLACLIENTE,2,FALSE)</f>
        <v>NORTESANTANDEREANA DE GAS S.A. E.S.P (NORGAS S.A. E.S.P.)</v>
      </c>
      <c r="J1080" s="2" t="s">
        <v>748</v>
      </c>
      <c r="K1080" s="12" t="str">
        <f>+VLOOKUP(FACTURACION[[#This Row],[REFERENCIA]],CODINV,2,FALSE)</f>
        <v>MEDIDOR MODELO G1.6</v>
      </c>
      <c r="L1080" s="12" t="str">
        <f>IF(VLOOKUP(FACTURACION[[#This Row],[REFERENCIA]],CODINV,3,FALSE)=0,"",VLOOKUP(FACTURACION[[#This Row],[REFERENCIA]],CODINV,3,FALSE))</f>
        <v/>
      </c>
      <c r="M1080" s="12" t="str">
        <f>+VLOOKUP(FACTURACION[[#This Row],[REFERENCIA]],CODINV,4,FALSE)</f>
        <v>MEDIDORES</v>
      </c>
      <c r="N1080" s="12" t="str">
        <f>+VLOOKUP(FACTURACION[[#This Row],[REFERENCIA]],CODINV,5,FALSE)</f>
        <v>METREX</v>
      </c>
      <c r="O1080" s="2">
        <v>100</v>
      </c>
      <c r="P1080" s="23">
        <v>63800</v>
      </c>
      <c r="Q1080" s="24">
        <f>+FACTURACION[[#This Row],[CANTIDAD]]*FACTURACION[[#This Row],[VR UNITARIO]]/1000</f>
        <v>6380</v>
      </c>
      <c r="R1080" s="3" t="str">
        <f>+VLOOKUP(FACTURACION[[#This Row],[NIT]],TABLACLIENTE,5,FALSE)</f>
        <v>BUCARAMANGA</v>
      </c>
    </row>
    <row r="1081" spans="3:18" s="11" customFormat="1" ht="11.25" customHeight="1">
      <c r="C1081" s="13">
        <v>2013</v>
      </c>
      <c r="D1081" s="17" t="s">
        <v>705</v>
      </c>
      <c r="E1081" s="17">
        <f>MONTH(FACTURACION[[#This Row],[MES]]&amp;1)</f>
        <v>12</v>
      </c>
      <c r="F1081" s="223">
        <f>DATE(FACTURACION[[#This Row],[AÑO]],FACTURACION[[#This Row],[Mes numero]],1)</f>
        <v>41609</v>
      </c>
      <c r="G1081" s="159">
        <v>10129</v>
      </c>
      <c r="H1081" s="20">
        <v>800074033</v>
      </c>
      <c r="I1081" s="2" t="str">
        <f>+VLOOKUP(FACTURACION[[#This Row],[NIT]],TABLACLIENTE,2,FALSE)</f>
        <v>COMPAÑIAS ASOCIADAS DE GAS S.A. E.S.P (ASOGAS SA ESP)</v>
      </c>
      <c r="J1081" s="2" t="s">
        <v>751</v>
      </c>
      <c r="K1081" s="12" t="str">
        <f>+VLOOKUP(FACTURACION[[#This Row],[REFERENCIA]],CODINV,2,FALSE)</f>
        <v>REGULADOR ALTA PRESION 1/4" NPT 1-15 PSI</v>
      </c>
      <c r="L1081" s="12" t="str">
        <f>IF(VLOOKUP(FACTURACION[[#This Row],[REFERENCIA]],CODINV,3,FALSE)=0,"",VLOOKUP(FACTURACION[[#This Row],[REFERENCIA]],CODINV,3,FALSE))</f>
        <v>597FA</v>
      </c>
      <c r="M1081" s="12" t="str">
        <f>+VLOOKUP(FACTURACION[[#This Row],[REFERENCIA]],CODINV,4,FALSE)</f>
        <v>REGULADORES</v>
      </c>
      <c r="N1081" s="12" t="str">
        <f>+VLOOKUP(FACTURACION[[#This Row],[REFERENCIA]],CODINV,5,FALSE)</f>
        <v>REGO</v>
      </c>
      <c r="O1081" s="2">
        <v>5</v>
      </c>
      <c r="P1081" s="23">
        <v>55000</v>
      </c>
      <c r="Q1081" s="24">
        <f>+FACTURACION[[#This Row],[CANTIDAD]]*FACTURACION[[#This Row],[VR UNITARIO]]/1000</f>
        <v>275</v>
      </c>
      <c r="R1081" s="3" t="str">
        <f>+VLOOKUP(FACTURACION[[#This Row],[NIT]],TABLACLIENTE,5,FALSE)</f>
        <v>MOSQUERA</v>
      </c>
    </row>
    <row r="1082" spans="3:18" s="11" customFormat="1" ht="11.25" customHeight="1">
      <c r="C1082" s="13">
        <v>2013</v>
      </c>
      <c r="D1082" s="17" t="s">
        <v>705</v>
      </c>
      <c r="E1082" s="17">
        <f>MONTH(FACTURACION[[#This Row],[MES]]&amp;1)</f>
        <v>12</v>
      </c>
      <c r="F1082" s="223">
        <f>DATE(FACTURACION[[#This Row],[AÑO]],FACTURACION[[#This Row],[Mes numero]],1)</f>
        <v>41609</v>
      </c>
      <c r="G1082" s="159">
        <v>10129</v>
      </c>
      <c r="H1082" s="20">
        <v>800074033</v>
      </c>
      <c r="I1082" s="2" t="str">
        <f>+VLOOKUP(FACTURACION[[#This Row],[NIT]],TABLACLIENTE,2,FALSE)</f>
        <v>COMPAÑIAS ASOCIADAS DE GAS S.A. E.S.P (ASOGAS SA ESP)</v>
      </c>
      <c r="J1082" s="2" t="s">
        <v>225</v>
      </c>
      <c r="K1082" s="12" t="str">
        <f>+VLOOKUP(FACTURACION[[#This Row],[REFERENCIA]],CODINV,2,FALSE)</f>
        <v>REGULADOR 3/4" SEGUNDA ETAPA</v>
      </c>
      <c r="L1082" s="12" t="str">
        <f>IF(VLOOKUP(FACTURACION[[#This Row],[REFERENCIA]],CODINV,3,FALSE)=0,"",VLOOKUP(FACTURACION[[#This Row],[REFERENCIA]],CODINV,3,FALSE))</f>
        <v>LV4403B66</v>
      </c>
      <c r="M1082" s="12" t="str">
        <f>+VLOOKUP(FACTURACION[[#This Row],[REFERENCIA]],CODINV,4,FALSE)</f>
        <v>REGULADORES</v>
      </c>
      <c r="N1082" s="12" t="str">
        <f>+VLOOKUP(FACTURACION[[#This Row],[REFERENCIA]],CODINV,5,FALSE)</f>
        <v>REGO</v>
      </c>
      <c r="O1082" s="2">
        <v>1</v>
      </c>
      <c r="P1082" s="23">
        <v>83000</v>
      </c>
      <c r="Q1082" s="24">
        <f>+FACTURACION[[#This Row],[CANTIDAD]]*FACTURACION[[#This Row],[VR UNITARIO]]/1000</f>
        <v>83</v>
      </c>
      <c r="R1082" s="3" t="str">
        <f>+VLOOKUP(FACTURACION[[#This Row],[NIT]],TABLACLIENTE,5,FALSE)</f>
        <v>MOSQUERA</v>
      </c>
    </row>
    <row r="1083" spans="3:18" s="11" customFormat="1" ht="11.25" customHeight="1">
      <c r="C1083" s="13">
        <v>2013</v>
      </c>
      <c r="D1083" s="17" t="s">
        <v>705</v>
      </c>
      <c r="E1083" s="17">
        <f>MONTH(FACTURACION[[#This Row],[MES]]&amp;1)</f>
        <v>12</v>
      </c>
      <c r="F1083" s="223">
        <f>DATE(FACTURACION[[#This Row],[AÑO]],FACTURACION[[#This Row],[Mes numero]],1)</f>
        <v>41609</v>
      </c>
      <c r="G1083" s="159">
        <v>10192</v>
      </c>
      <c r="H1083" s="25">
        <v>900282515</v>
      </c>
      <c r="I1083" s="3" t="str">
        <f>+VLOOKUP(FACTURACION[[#This Row],[NIT]],TABLACLIENTE,2,FALSE)</f>
        <v>GAS CONSTRUCCION ENERGIA S A S</v>
      </c>
      <c r="J1083" s="2" t="s">
        <v>98</v>
      </c>
      <c r="K1083" s="12" t="str">
        <f>+VLOOKUP(FACTURACION[[#This Row],[REFERENCIA]],CODINV,2,FALSE)</f>
        <v>MULTIVALVULA 1".</v>
      </c>
      <c r="L1083" s="12" t="str">
        <f>IF(VLOOKUP(FACTURACION[[#This Row],[REFERENCIA]],CODINV,3,FALSE)=0,"",VLOOKUP(FACTURACION[[#This Row],[REFERENCIA]],CODINV,3,FALSE))</f>
        <v>6542R12.0</v>
      </c>
      <c r="M1083" s="12" t="str">
        <f>+VLOOKUP(FACTURACION[[#This Row],[REFERENCIA]],CODINV,4,FALSE)</f>
        <v>VÁLVULAS Y MULTIVÁLVULAS</v>
      </c>
      <c r="N1083" s="12" t="str">
        <f>+VLOOKUP(FACTURACION[[#This Row],[REFERENCIA]],CODINV,5,FALSE)</f>
        <v>REGO</v>
      </c>
      <c r="O1083" s="2">
        <v>1</v>
      </c>
      <c r="P1083" s="23">
        <v>160000</v>
      </c>
      <c r="Q1083" s="24">
        <f>+FACTURACION[[#This Row],[CANTIDAD]]*FACTURACION[[#This Row],[VR UNITARIO]]/1000</f>
        <v>160</v>
      </c>
      <c r="R1083" s="3" t="str">
        <f>+VLOOKUP(FACTURACION[[#This Row],[NIT]],TABLACLIENTE,5,FALSE)</f>
        <v>BOGOTÁ D.C.</v>
      </c>
    </row>
    <row r="1084" spans="3:18" s="11" customFormat="1" ht="11.25" customHeight="1">
      <c r="C1084" s="13">
        <v>2013</v>
      </c>
      <c r="D1084" s="17" t="s">
        <v>705</v>
      </c>
      <c r="E1084" s="17">
        <f>MONTH(FACTURACION[[#This Row],[MES]]&amp;1)</f>
        <v>12</v>
      </c>
      <c r="F1084" s="223">
        <f>DATE(FACTURACION[[#This Row],[AÑO]],FACTURACION[[#This Row],[Mes numero]],1)</f>
        <v>41609</v>
      </c>
      <c r="G1084" s="159">
        <v>10158</v>
      </c>
      <c r="H1084" s="20">
        <v>830137252</v>
      </c>
      <c r="I1084" s="2" t="str">
        <f>+VLOOKUP(FACTURACION[[#This Row],[NIT]],TABLACLIENTE,2,FALSE)</f>
        <v>SAGENCO SAS</v>
      </c>
      <c r="J1084" s="2" t="s">
        <v>98</v>
      </c>
      <c r="K1084" s="12" t="str">
        <f>+VLOOKUP(FACTURACION[[#This Row],[REFERENCIA]],CODINV,2,FALSE)</f>
        <v>MULTIVALVULA 1".</v>
      </c>
      <c r="L1084" s="12" t="str">
        <f>IF(VLOOKUP(FACTURACION[[#This Row],[REFERENCIA]],CODINV,3,FALSE)=0,"",VLOOKUP(FACTURACION[[#This Row],[REFERENCIA]],CODINV,3,FALSE))</f>
        <v>6542R12.0</v>
      </c>
      <c r="M1084" s="12" t="str">
        <f>+VLOOKUP(FACTURACION[[#This Row],[REFERENCIA]],CODINV,4,FALSE)</f>
        <v>VÁLVULAS Y MULTIVÁLVULAS</v>
      </c>
      <c r="N1084" s="12" t="str">
        <f>+VLOOKUP(FACTURACION[[#This Row],[REFERENCIA]],CODINV,5,FALSE)</f>
        <v>REGO</v>
      </c>
      <c r="O1084" s="2">
        <v>1</v>
      </c>
      <c r="P1084" s="23">
        <v>160000</v>
      </c>
      <c r="Q1084" s="24">
        <f>+FACTURACION[[#This Row],[CANTIDAD]]*FACTURACION[[#This Row],[VR UNITARIO]]/1000</f>
        <v>160</v>
      </c>
      <c r="R1084" s="3" t="str">
        <f>+VLOOKUP(FACTURACION[[#This Row],[NIT]],TABLACLIENTE,5,FALSE)</f>
        <v>BOGOTÁ D.C.</v>
      </c>
    </row>
    <row r="1085" spans="3:18" s="11" customFormat="1" ht="11.25" customHeight="1">
      <c r="C1085" s="13">
        <v>2013</v>
      </c>
      <c r="D1085" s="17" t="s">
        <v>705</v>
      </c>
      <c r="E1085" s="17">
        <f>MONTH(FACTURACION[[#This Row],[MES]]&amp;1)</f>
        <v>12</v>
      </c>
      <c r="F1085" s="223">
        <f>DATE(FACTURACION[[#This Row],[AÑO]],FACTURACION[[#This Row],[Mes numero]],1)</f>
        <v>41609</v>
      </c>
      <c r="G1085" s="159">
        <v>10182</v>
      </c>
      <c r="H1085" s="20">
        <v>800074033</v>
      </c>
      <c r="I1085" s="2" t="str">
        <f>+VLOOKUP(FACTURACION[[#This Row],[NIT]],TABLACLIENTE,2,FALSE)</f>
        <v>COMPAÑIAS ASOCIADAS DE GAS S.A. E.S.P (ASOGAS SA ESP)</v>
      </c>
      <c r="J1085" s="2" t="s">
        <v>190</v>
      </c>
      <c r="K1085" s="12" t="str">
        <f>+VLOOKUP(FACTURACION[[#This Row],[REFERENCIA]],CODINV,2,FALSE)</f>
        <v>VALVULA DE GLOBO 3/4" RECTA</v>
      </c>
      <c r="L1085" s="12" t="str">
        <f>IF(VLOOKUP(FACTURACION[[#This Row],[REFERENCIA]],CODINV,3,FALSE)=0,"",VLOOKUP(FACTURACION[[#This Row],[REFERENCIA]],CODINV,3,FALSE))</f>
        <v>7705P</v>
      </c>
      <c r="M1085" s="12" t="str">
        <f>+VLOOKUP(FACTURACION[[#This Row],[REFERENCIA]],CODINV,4,FALSE)</f>
        <v>VÁLVULAS Y MULTIVÁLVULAS</v>
      </c>
      <c r="N1085" s="12" t="str">
        <f>+VLOOKUP(FACTURACION[[#This Row],[REFERENCIA]],CODINV,5,FALSE)</f>
        <v>REGO</v>
      </c>
      <c r="O1085" s="2">
        <v>3</v>
      </c>
      <c r="P1085" s="23">
        <v>138700</v>
      </c>
      <c r="Q1085" s="24">
        <f>+FACTURACION[[#This Row],[CANTIDAD]]*FACTURACION[[#This Row],[VR UNITARIO]]/1000</f>
        <v>416.1</v>
      </c>
      <c r="R1085" s="3" t="str">
        <f>+VLOOKUP(FACTURACION[[#This Row],[NIT]],TABLACLIENTE,5,FALSE)</f>
        <v>MOSQUERA</v>
      </c>
    </row>
    <row r="1086" spans="3:18" s="11" customFormat="1" ht="11.25" customHeight="1">
      <c r="C1086" s="13">
        <v>2013</v>
      </c>
      <c r="D1086" s="17" t="s">
        <v>705</v>
      </c>
      <c r="E1086" s="17">
        <f>MONTH(FACTURACION[[#This Row],[MES]]&amp;1)</f>
        <v>12</v>
      </c>
      <c r="F1086" s="223">
        <f>DATE(FACTURACION[[#This Row],[AÑO]],FACTURACION[[#This Row],[Mes numero]],1)</f>
        <v>41609</v>
      </c>
      <c r="G1086" s="159">
        <v>10125</v>
      </c>
      <c r="H1086" s="20">
        <v>860510723</v>
      </c>
      <c r="I1086" s="2" t="str">
        <f>+VLOOKUP(FACTURACION[[#This Row],[NIT]],TABLACLIENTE,2,FALSE)</f>
        <v>SAENA DE COLOMBIA S.A.</v>
      </c>
      <c r="J1086" s="2" t="s">
        <v>12</v>
      </c>
      <c r="K1086" s="12" t="str">
        <f>+VLOOKUP(FACTURACION[[#This Row],[REFERENCIA]],CODINV,2,FALSE)</f>
        <v>VALVULA ACCION RAPIDA</v>
      </c>
      <c r="L1086" s="12" t="str">
        <f>IF(VLOOKUP(FACTURACION[[#This Row],[REFERENCIA]],CODINV,3,FALSE)=0,"",VLOOKUP(FACTURACION[[#This Row],[REFERENCIA]],CODINV,3,FALSE))</f>
        <v>7901TB</v>
      </c>
      <c r="M1086" s="12" t="str">
        <f>+VLOOKUP(FACTURACION[[#This Row],[REFERENCIA]],CODINV,4,FALSE)</f>
        <v>VÁLVULAS Y MULTIVÁLVULAS</v>
      </c>
      <c r="N1086" s="12" t="str">
        <f>+VLOOKUP(FACTURACION[[#This Row],[REFERENCIA]],CODINV,5,FALSE)</f>
        <v>REGO</v>
      </c>
      <c r="O1086" s="2">
        <v>10</v>
      </c>
      <c r="P1086" s="23">
        <v>78000</v>
      </c>
      <c r="Q1086" s="24">
        <f>+FACTURACION[[#This Row],[CANTIDAD]]*FACTURACION[[#This Row],[VR UNITARIO]]/1000</f>
        <v>780</v>
      </c>
      <c r="R1086" s="3" t="str">
        <f>+VLOOKUP(FACTURACION[[#This Row],[NIT]],TABLACLIENTE,5,FALSE)</f>
        <v>BOGOTÁ D.C.</v>
      </c>
    </row>
    <row r="1087" spans="3:18" s="11" customFormat="1" ht="11.25" customHeight="1">
      <c r="C1087" s="13">
        <v>2013</v>
      </c>
      <c r="D1087" s="17" t="s">
        <v>705</v>
      </c>
      <c r="E1087" s="17">
        <f>MONTH(FACTURACION[[#This Row],[MES]]&amp;1)</f>
        <v>12</v>
      </c>
      <c r="F1087" s="223">
        <f>DATE(FACTURACION[[#This Row],[AÑO]],FACTURACION[[#This Row],[Mes numero]],1)</f>
        <v>41609</v>
      </c>
      <c r="G1087" s="159">
        <v>10182</v>
      </c>
      <c r="H1087" s="20">
        <v>800074033</v>
      </c>
      <c r="I1087" s="2" t="str">
        <f>+VLOOKUP(FACTURACION[[#This Row],[NIT]],TABLACLIENTE,2,FALSE)</f>
        <v>COMPAÑIAS ASOCIADAS DE GAS S.A. E.S.P (ASOGAS SA ESP)</v>
      </c>
      <c r="J1087" s="2" t="s">
        <v>448</v>
      </c>
      <c r="K1087" s="12" t="str">
        <f>+VLOOKUP(FACTURACION[[#This Row],[REFERENCIA]],CODINV,2,FALSE)</f>
        <v>VALVULA DE GLOBO 1"</v>
      </c>
      <c r="L1087" s="12" t="str">
        <f>IF(VLOOKUP(FACTURACION[[#This Row],[REFERENCIA]],CODINV,3,FALSE)=0,"",VLOOKUP(FACTURACION[[#This Row],[REFERENCIA]],CODINV,3,FALSE))</f>
        <v>A7507AP</v>
      </c>
      <c r="M1087" s="12" t="str">
        <f>+VLOOKUP(FACTURACION[[#This Row],[REFERENCIA]],CODINV,4,FALSE)</f>
        <v>VÁLVULAS Y MULTIVÁLVULAS</v>
      </c>
      <c r="N1087" s="12" t="str">
        <f>+VLOOKUP(FACTURACION[[#This Row],[REFERENCIA]],CODINV,5,FALSE)</f>
        <v>REGO</v>
      </c>
      <c r="O1087" s="2">
        <v>1</v>
      </c>
      <c r="P1087" s="23">
        <v>213500</v>
      </c>
      <c r="Q1087" s="24">
        <f>+FACTURACION[[#This Row],[CANTIDAD]]*FACTURACION[[#This Row],[VR UNITARIO]]/1000</f>
        <v>213.5</v>
      </c>
      <c r="R1087" s="3" t="str">
        <f>+VLOOKUP(FACTURACION[[#This Row],[NIT]],TABLACLIENTE,5,FALSE)</f>
        <v>MOSQUERA</v>
      </c>
    </row>
    <row r="1088" spans="3:18" s="11" customFormat="1" ht="11.25" customHeight="1">
      <c r="C1088" s="13">
        <v>2013</v>
      </c>
      <c r="D1088" s="17" t="s">
        <v>705</v>
      </c>
      <c r="E1088" s="17">
        <f>MONTH(FACTURACION[[#This Row],[MES]]&amp;1)</f>
        <v>12</v>
      </c>
      <c r="F1088" s="223">
        <f>DATE(FACTURACION[[#This Row],[AÑO]],FACTURACION[[#This Row],[Mes numero]],1)</f>
        <v>41609</v>
      </c>
      <c r="G1088" s="159">
        <v>10182</v>
      </c>
      <c r="H1088" s="20">
        <v>800074033</v>
      </c>
      <c r="I1088" s="2" t="str">
        <f>+VLOOKUP(FACTURACION[[#This Row],[NIT]],TABLACLIENTE,2,FALSE)</f>
        <v>COMPAÑIAS ASOCIADAS DE GAS S.A. E.S.P (ASOGAS SA ESP)</v>
      </c>
      <c r="J1088" s="2" t="s">
        <v>36</v>
      </c>
      <c r="K1088" s="12" t="str">
        <f>+VLOOKUP(FACTURACION[[#This Row],[REFERENCIA]],CODINV,2,FALSE)</f>
        <v>VALVULA DE EXCESO DE FLUJO 3/4"</v>
      </c>
      <c r="L1088" s="12" t="str">
        <f>IF(VLOOKUP(FACTURACION[[#This Row],[REFERENCIA]],CODINV,3,FALSE)=0,"",VLOOKUP(FACTURACION[[#This Row],[REFERENCIA]],CODINV,3,FALSE))</f>
        <v>3272G</v>
      </c>
      <c r="M1088" s="12" t="str">
        <f>+VLOOKUP(FACTURACION[[#This Row],[REFERENCIA]],CODINV,4,FALSE)</f>
        <v>VÁLVULAS Y MULTIVÁLVULAS</v>
      </c>
      <c r="N1088" s="12" t="str">
        <f>+VLOOKUP(FACTURACION[[#This Row],[REFERENCIA]],CODINV,5,FALSE)</f>
        <v>REGO</v>
      </c>
      <c r="O1088" s="2">
        <v>1</v>
      </c>
      <c r="P1088" s="23">
        <v>35000</v>
      </c>
      <c r="Q1088" s="24">
        <f>+FACTURACION[[#This Row],[CANTIDAD]]*FACTURACION[[#This Row],[VR UNITARIO]]/1000</f>
        <v>35</v>
      </c>
      <c r="R1088" s="3" t="str">
        <f>+VLOOKUP(FACTURACION[[#This Row],[NIT]],TABLACLIENTE,5,FALSE)</f>
        <v>MOSQUERA</v>
      </c>
    </row>
    <row r="1089" spans="3:18" s="11" customFormat="1" ht="11.25" customHeight="1">
      <c r="C1089" s="13">
        <v>2013</v>
      </c>
      <c r="D1089" s="17" t="s">
        <v>705</v>
      </c>
      <c r="E1089" s="17">
        <f>MONTH(FACTURACION[[#This Row],[MES]]&amp;1)</f>
        <v>12</v>
      </c>
      <c r="F1089" s="223">
        <f>DATE(FACTURACION[[#This Row],[AÑO]],FACTURACION[[#This Row],[Mes numero]],1)</f>
        <v>41609</v>
      </c>
      <c r="G1089" s="159">
        <v>10158</v>
      </c>
      <c r="H1089" s="20">
        <v>830137252</v>
      </c>
      <c r="I1089" s="2" t="str">
        <f>+VLOOKUP(FACTURACION[[#This Row],[NIT]],TABLACLIENTE,2,FALSE)</f>
        <v>SAGENCO SAS</v>
      </c>
      <c r="J1089" s="2" t="s">
        <v>105</v>
      </c>
      <c r="K1089" s="12" t="str">
        <f>+VLOOKUP(FACTURACION[[#This Row],[REFERENCIA]],CODINV,2,FALSE)</f>
        <v>VALVULA CHECK LOOK  3/4"M X 3/4"F</v>
      </c>
      <c r="L1089" s="12" t="str">
        <f>IF(VLOOKUP(FACTURACION[[#This Row],[REFERENCIA]],CODINV,3,FALSE)=0,"",VLOOKUP(FACTURACION[[#This Row],[REFERENCIA]],CODINV,3,FALSE))</f>
        <v>7572FC</v>
      </c>
      <c r="M1089" s="12" t="str">
        <f>+VLOOKUP(FACTURACION[[#This Row],[REFERENCIA]],CODINV,4,FALSE)</f>
        <v>VÁLVULAS Y MULTIVÁLVULAS</v>
      </c>
      <c r="N1089" s="12" t="str">
        <f>+VLOOKUP(FACTURACION[[#This Row],[REFERENCIA]],CODINV,5,FALSE)</f>
        <v>REGO</v>
      </c>
      <c r="O1089" s="2">
        <v>1</v>
      </c>
      <c r="P1089" s="23">
        <v>39300</v>
      </c>
      <c r="Q1089" s="24">
        <f>+FACTURACION[[#This Row],[CANTIDAD]]*FACTURACION[[#This Row],[VR UNITARIO]]/1000</f>
        <v>39.299999999999997</v>
      </c>
      <c r="R1089" s="3" t="str">
        <f>+VLOOKUP(FACTURACION[[#This Row],[NIT]],TABLACLIENTE,5,FALSE)</f>
        <v>BOGOTÁ D.C.</v>
      </c>
    </row>
    <row r="1090" spans="3:18" s="11" customFormat="1" ht="11.25" customHeight="1">
      <c r="C1090" s="13">
        <v>2013</v>
      </c>
      <c r="D1090" s="17" t="s">
        <v>705</v>
      </c>
      <c r="E1090" s="17">
        <f>MONTH(FACTURACION[[#This Row],[MES]]&amp;1)</f>
        <v>12</v>
      </c>
      <c r="F1090" s="223">
        <f>DATE(FACTURACION[[#This Row],[AÑO]],FACTURACION[[#This Row],[Mes numero]],1)</f>
        <v>41609</v>
      </c>
      <c r="G1090" s="159">
        <v>10187</v>
      </c>
      <c r="H1090" s="20">
        <v>860510723</v>
      </c>
      <c r="I1090" s="2" t="str">
        <f>+VLOOKUP(FACTURACION[[#This Row],[NIT]],TABLACLIENTE,2,FALSE)</f>
        <v>SAENA DE COLOMBIA S.A.</v>
      </c>
      <c r="J1090" s="2" t="s">
        <v>361</v>
      </c>
      <c r="K1090" s="12" t="str">
        <f>+VLOOKUP(FACTURACION[[#This Row],[REFERENCIA]],CODINV,2,FALSE)</f>
        <v>CONECTOR DE NARIZ</v>
      </c>
      <c r="L1090" s="12" t="str">
        <f>IF(VLOOKUP(FACTURACION[[#This Row],[REFERENCIA]],CODINV,3,FALSE)=0,"",VLOOKUP(FACTURACION[[#This Row],[REFERENCIA]],CODINV,3,FALSE))</f>
        <v>3181</v>
      </c>
      <c r="M1090" s="12" t="str">
        <f>+VLOOKUP(FACTURACION[[#This Row],[REFERENCIA]],CODINV,4,FALSE)</f>
        <v>REPUESTOS Y ACCESORIOS</v>
      </c>
      <c r="N1090" s="12" t="str">
        <f>+VLOOKUP(FACTURACION[[#This Row],[REFERENCIA]],CODINV,5,FALSE)</f>
        <v>REGO</v>
      </c>
      <c r="O1090" s="2">
        <v>1</v>
      </c>
      <c r="P1090" s="23">
        <v>85000</v>
      </c>
      <c r="Q1090" s="24">
        <f>+FACTURACION[[#This Row],[CANTIDAD]]*FACTURACION[[#This Row],[VR UNITARIO]]/1000</f>
        <v>85</v>
      </c>
      <c r="R1090" s="3" t="str">
        <f>+VLOOKUP(FACTURACION[[#This Row],[NIT]],TABLACLIENTE,5,FALSE)</f>
        <v>BOGOTÁ D.C.</v>
      </c>
    </row>
    <row r="1091" spans="3:18" s="11" customFormat="1" ht="11.25" customHeight="1">
      <c r="C1091" s="13">
        <v>2013</v>
      </c>
      <c r="D1091" s="17" t="s">
        <v>705</v>
      </c>
      <c r="E1091" s="17">
        <f>MONTH(FACTURACION[[#This Row],[MES]]&amp;1)</f>
        <v>12</v>
      </c>
      <c r="F1091" s="223">
        <f>DATE(FACTURACION[[#This Row],[AÑO]],FACTURACION[[#This Row],[Mes numero]],1)</f>
        <v>41609</v>
      </c>
      <c r="G1091" s="159">
        <v>10141</v>
      </c>
      <c r="H1091" s="25">
        <v>900164715</v>
      </c>
      <c r="I1091" s="3" t="str">
        <f>+VLOOKUP(FACTURACION[[#This Row],[NIT]],TABLACLIENTE,2,FALSE)</f>
        <v>COMPAÑIA TRANSPORTADORA DE COLOMBIA S.A. (COTRANSCOL S.A.)</v>
      </c>
      <c r="J1091" s="2" t="s">
        <v>69</v>
      </c>
      <c r="K1091" s="12" t="str">
        <f>+VLOOKUP(FACTURACION[[#This Row],[REFERENCIA]],CODINV,2,FALSE)</f>
        <v>DIP TUBE 48"</v>
      </c>
      <c r="L1091" s="12" t="str">
        <f>IF(VLOOKUP(FACTURACION[[#This Row],[REFERENCIA]],CODINV,3,FALSE)=0,"",VLOOKUP(FACTURACION[[#This Row],[REFERENCIA]],CODINV,3,FALSE))</f>
        <v/>
      </c>
      <c r="M1091" s="12" t="str">
        <f>+VLOOKUP(FACTURACION[[#This Row],[REFERENCIA]],CODINV,4,FALSE)</f>
        <v>REPUESTOS Y ACCESORIOS</v>
      </c>
      <c r="N1091" s="12" t="str">
        <f>+VLOOKUP(FACTURACION[[#This Row],[REFERENCIA]],CODINV,5,FALSE)</f>
        <v>REGO</v>
      </c>
      <c r="O1091" s="2">
        <v>2</v>
      </c>
      <c r="P1091" s="23">
        <v>73900</v>
      </c>
      <c r="Q1091" s="24">
        <f>+FACTURACION[[#This Row],[CANTIDAD]]*FACTURACION[[#This Row],[VR UNITARIO]]/1000</f>
        <v>147.80000000000001</v>
      </c>
      <c r="R1091" s="3" t="str">
        <f>+VLOOKUP(FACTURACION[[#This Row],[NIT]],TABLACLIENTE,5,FALSE)</f>
        <v>GIRON</v>
      </c>
    </row>
    <row r="1092" spans="3:18" s="11" customFormat="1" ht="11.25" customHeight="1">
      <c r="C1092" s="13">
        <v>2013</v>
      </c>
      <c r="D1092" s="17" t="s">
        <v>705</v>
      </c>
      <c r="E1092" s="17">
        <f>MONTH(FACTURACION[[#This Row],[MES]]&amp;1)</f>
        <v>12</v>
      </c>
      <c r="F1092" s="223">
        <f>DATE(FACTURACION[[#This Row],[AÑO]],FACTURACION[[#This Row],[Mes numero]],1)</f>
        <v>41609</v>
      </c>
      <c r="G1092" s="159">
        <v>10141</v>
      </c>
      <c r="H1092" s="25">
        <v>900164715</v>
      </c>
      <c r="I1092" s="3" t="str">
        <f>+VLOOKUP(FACTURACION[[#This Row],[NIT]],TABLACLIENTE,2,FALSE)</f>
        <v>COMPAÑIA TRANSPORTADORA DE COLOMBIA S.A. (COTRANSCOL S.A.)</v>
      </c>
      <c r="J1092" s="2" t="s">
        <v>798</v>
      </c>
      <c r="K1092" s="12" t="str">
        <f>+VLOOKUP(FACTURACION[[#This Row],[REFERENCIA]],CODINV,2,FALSE)</f>
        <v>ROTOGAGE DIAMETRO 62"-79" A9093TS</v>
      </c>
      <c r="L1092" s="12" t="str">
        <f>IF(VLOOKUP(FACTURACION[[#This Row],[REFERENCIA]],CODINV,3,FALSE)=0,"",VLOOKUP(FACTURACION[[#This Row],[REFERENCIA]],CODINV,3,FALSE))</f>
        <v>A9093TS</v>
      </c>
      <c r="M1092" s="12" t="str">
        <f>+VLOOKUP(FACTURACION[[#This Row],[REFERENCIA]],CODINV,4,FALSE)</f>
        <v>MEDIDORES</v>
      </c>
      <c r="N1092" s="12" t="str">
        <f>+VLOOKUP(FACTURACION[[#This Row],[REFERENCIA]],CODINV,5,FALSE)</f>
        <v>REGO</v>
      </c>
      <c r="O1092" s="2">
        <v>2</v>
      </c>
      <c r="P1092" s="23">
        <v>670500</v>
      </c>
      <c r="Q1092" s="24">
        <f>+FACTURACION[[#This Row],[CANTIDAD]]*FACTURACION[[#This Row],[VR UNITARIO]]/1000</f>
        <v>1341</v>
      </c>
      <c r="R1092" s="3" t="str">
        <f>+VLOOKUP(FACTURACION[[#This Row],[NIT]],TABLACLIENTE,5,FALSE)</f>
        <v>GIRON</v>
      </c>
    </row>
    <row r="1093" spans="3:18" s="11" customFormat="1" ht="11.25" customHeight="1">
      <c r="C1093" s="13">
        <v>2013</v>
      </c>
      <c r="D1093" s="17" t="s">
        <v>705</v>
      </c>
      <c r="E1093" s="17">
        <f>MONTH(FACTURACION[[#This Row],[MES]]&amp;1)</f>
        <v>12</v>
      </c>
      <c r="F1093" s="223">
        <f>DATE(FACTURACION[[#This Row],[AÑO]],FACTURACION[[#This Row],[Mes numero]],1)</f>
        <v>41609</v>
      </c>
      <c r="G1093" s="159">
        <v>10192</v>
      </c>
      <c r="H1093" s="25">
        <v>900282515</v>
      </c>
      <c r="I1093" s="3" t="str">
        <f>+VLOOKUP(FACTURACION[[#This Row],[NIT]],TABLACLIENTE,2,FALSE)</f>
        <v>GAS CONSTRUCCION ENERGIA S A S</v>
      </c>
      <c r="J1093" s="2" t="s">
        <v>136</v>
      </c>
      <c r="K1093" s="12" t="str">
        <f>+VLOOKUP(FACTURACION[[#This Row],[REFERENCIA]],CODINV,2,FALSE)</f>
        <v>FLOTADOR 30" TANQUE 120 VERTICAL</v>
      </c>
      <c r="L1093" s="12" t="str">
        <f>IF(VLOOKUP(FACTURACION[[#This Row],[REFERENCIA]],CODINV,3,FALSE)=0,"",VLOOKUP(FACTURACION[[#This Row],[REFERENCIA]],CODINV,3,FALSE))</f>
        <v>HA254J</v>
      </c>
      <c r="M1093" s="12" t="str">
        <f>+VLOOKUP(FACTURACION[[#This Row],[REFERENCIA]],CODINV,4,FALSE)</f>
        <v>REPUESTOS Y ACCESORIOS</v>
      </c>
      <c r="N1093" s="12" t="str">
        <f>+VLOOKUP(FACTURACION[[#This Row],[REFERENCIA]],CODINV,5,FALSE)</f>
        <v>SQUIBB TAYLOR</v>
      </c>
      <c r="O1093" s="2">
        <v>1</v>
      </c>
      <c r="P1093" s="23">
        <v>95000</v>
      </c>
      <c r="Q1093" s="24">
        <f>+FACTURACION[[#This Row],[CANTIDAD]]*FACTURACION[[#This Row],[VR UNITARIO]]/1000</f>
        <v>95</v>
      </c>
      <c r="R1093" s="3" t="str">
        <f>+VLOOKUP(FACTURACION[[#This Row],[NIT]],TABLACLIENTE,5,FALSE)</f>
        <v>BOGOTÁ D.C.</v>
      </c>
    </row>
    <row r="1094" spans="3:18" s="11" customFormat="1" ht="11.25" customHeight="1">
      <c r="C1094" s="13">
        <v>2014</v>
      </c>
      <c r="D1094" s="17" t="s">
        <v>229</v>
      </c>
      <c r="E1094" s="17">
        <f>MONTH(FACTURACION[[#This Row],[MES]]&amp;1)</f>
        <v>1</v>
      </c>
      <c r="F1094" s="223">
        <f>DATE(FACTURACION[[#This Row],[AÑO]],FACTURACION[[#This Row],[Mes numero]],1)</f>
        <v>41640</v>
      </c>
      <c r="G1094" s="159">
        <v>10235</v>
      </c>
      <c r="H1094" s="20">
        <v>800074033</v>
      </c>
      <c r="I1094" s="2" t="str">
        <f>+VLOOKUP(FACTURACION[[#This Row],[NIT]],TABLACLIENTE,2,FALSE)</f>
        <v>COMPAÑIAS ASOCIADAS DE GAS S.A. E.S.P (ASOGAS SA ESP)</v>
      </c>
      <c r="J1094" s="2" t="s">
        <v>367</v>
      </c>
      <c r="K1094" s="12" t="str">
        <f>+VLOOKUP(FACTURACION[[#This Row],[REFERENCIA]],CODINV,2,FALSE)</f>
        <v>COUPLING 1/2"HB*1/2MNPT-STL</v>
      </c>
      <c r="L1094" s="12" t="str">
        <f>IF(VLOOKUP(FACTURACION[[#This Row],[REFERENCIA]],CODINV,3,FALSE)=0,"",VLOOKUP(FACTURACION[[#This Row],[REFERENCIA]],CODINV,3,FALSE))</f>
        <v>ME6162-08</v>
      </c>
      <c r="M1094" s="12" t="str">
        <f>+VLOOKUP(FACTURACION[[#This Row],[REFERENCIA]],CODINV,4,FALSE)</f>
        <v>REPUESTOS Y ACCESORIOS</v>
      </c>
      <c r="N1094" s="12" t="str">
        <f>+VLOOKUP(FACTURACION[[#This Row],[REFERENCIA]],CODINV,5,FALSE)</f>
        <v>CAVAGNA</v>
      </c>
      <c r="O1094" s="2">
        <v>8</v>
      </c>
      <c r="P1094" s="23">
        <v>32900</v>
      </c>
      <c r="Q1094" s="24">
        <f>+FACTURACION[[#This Row],[CANTIDAD]]*FACTURACION[[#This Row],[VR UNITARIO]]/1000</f>
        <v>263.2</v>
      </c>
      <c r="R1094" s="3" t="str">
        <f>+VLOOKUP(FACTURACION[[#This Row],[NIT]],TABLACLIENTE,5,FALSE)</f>
        <v>MOSQUERA</v>
      </c>
    </row>
    <row r="1095" spans="3:18" s="11" customFormat="1" ht="11.25" customHeight="1">
      <c r="C1095" s="13">
        <v>2014</v>
      </c>
      <c r="D1095" s="17" t="s">
        <v>229</v>
      </c>
      <c r="E1095" s="17">
        <f>MONTH(FACTURACION[[#This Row],[MES]]&amp;1)</f>
        <v>1</v>
      </c>
      <c r="F1095" s="223">
        <f>DATE(FACTURACION[[#This Row],[AÑO]],FACTURACION[[#This Row],[Mes numero]],1)</f>
        <v>41640</v>
      </c>
      <c r="G1095" s="159">
        <v>10216</v>
      </c>
      <c r="H1095" s="25">
        <v>891101577</v>
      </c>
      <c r="I1095" s="3" t="str">
        <f>+VLOOKUP(FACTURACION[[#This Row],[NIT]],TABLACLIENTE,2,FALSE)</f>
        <v>ALCANOS DE COLOMBIA S.A. E.S.P</v>
      </c>
      <c r="J1095" s="2" t="s">
        <v>20</v>
      </c>
      <c r="K1095" s="12" t="str">
        <f>+VLOOKUP(FACTURACION[[#This Row],[REFERENCIA]],CODINV,2,FALSE)</f>
        <v xml:space="preserve">MEDIDOR AC-250 C: 3/4" CON CONECTORES </v>
      </c>
      <c r="L1095" s="12" t="str">
        <f>IF(VLOOKUP(FACTURACION[[#This Row],[REFERENCIA]],CODINV,3,FALSE)=0,"",VLOOKUP(FACTURACION[[#This Row],[REFERENCIA]],CODINV,3,FALSE))</f>
        <v/>
      </c>
      <c r="M1095" s="12" t="str">
        <f>+VLOOKUP(FACTURACION[[#This Row],[REFERENCIA]],CODINV,4,FALSE)</f>
        <v>MEDIDORES</v>
      </c>
      <c r="N1095" s="12" t="str">
        <f>+VLOOKUP(FACTURACION[[#This Row],[REFERENCIA]],CODINV,5,FALSE)</f>
        <v>HONEYWELL</v>
      </c>
      <c r="O1095" s="2">
        <v>10</v>
      </c>
      <c r="P1095" s="23">
        <v>261750</v>
      </c>
      <c r="Q1095" s="24">
        <f>+FACTURACION[[#This Row],[CANTIDAD]]*FACTURACION[[#This Row],[VR UNITARIO]]/1000</f>
        <v>2617.5</v>
      </c>
      <c r="R1095" s="3" t="str">
        <f>+VLOOKUP(FACTURACION[[#This Row],[NIT]],TABLACLIENTE,5,FALSE)</f>
        <v>NEIVA</v>
      </c>
    </row>
    <row r="1096" spans="3:18" s="11" customFormat="1" ht="11.25" customHeight="1">
      <c r="C1096" s="13">
        <v>2014</v>
      </c>
      <c r="D1096" s="17" t="s">
        <v>229</v>
      </c>
      <c r="E1096" s="17">
        <f>MONTH(FACTURACION[[#This Row],[MES]]&amp;1)</f>
        <v>1</v>
      </c>
      <c r="F1096" s="223">
        <f>DATE(FACTURACION[[#This Row],[AÑO]],FACTURACION[[#This Row],[Mes numero]],1)</f>
        <v>41640</v>
      </c>
      <c r="G1096" s="159">
        <v>10222</v>
      </c>
      <c r="H1096" s="25">
        <v>891101577</v>
      </c>
      <c r="I1096" s="3" t="str">
        <f>+VLOOKUP(FACTURACION[[#This Row],[NIT]],TABLACLIENTE,2,FALSE)</f>
        <v>ALCANOS DE COLOMBIA S.A. E.S.P</v>
      </c>
      <c r="J1096" s="2" t="s">
        <v>20</v>
      </c>
      <c r="K1096" s="12" t="str">
        <f>+VLOOKUP(FACTURACION[[#This Row],[REFERENCIA]],CODINV,2,FALSE)</f>
        <v xml:space="preserve">MEDIDOR AC-250 C: 3/4" CON CONECTORES </v>
      </c>
      <c r="L1096" s="12" t="str">
        <f>IF(VLOOKUP(FACTURACION[[#This Row],[REFERENCIA]],CODINV,3,FALSE)=0,"",VLOOKUP(FACTURACION[[#This Row],[REFERENCIA]],CODINV,3,FALSE))</f>
        <v/>
      </c>
      <c r="M1096" s="12" t="str">
        <f>+VLOOKUP(FACTURACION[[#This Row],[REFERENCIA]],CODINV,4,FALSE)</f>
        <v>MEDIDORES</v>
      </c>
      <c r="N1096" s="12" t="str">
        <f>+VLOOKUP(FACTURACION[[#This Row],[REFERENCIA]],CODINV,5,FALSE)</f>
        <v>HONEYWELL</v>
      </c>
      <c r="O1096" s="2">
        <v>30</v>
      </c>
      <c r="P1096" s="23">
        <v>261750</v>
      </c>
      <c r="Q1096" s="24">
        <f>+FACTURACION[[#This Row],[CANTIDAD]]*FACTURACION[[#This Row],[VR UNITARIO]]/1000</f>
        <v>7852.5</v>
      </c>
      <c r="R1096" s="3" t="str">
        <f>+VLOOKUP(FACTURACION[[#This Row],[NIT]],TABLACLIENTE,5,FALSE)</f>
        <v>NEIVA</v>
      </c>
    </row>
    <row r="1097" spans="3:18" s="11" customFormat="1" ht="11.25" customHeight="1">
      <c r="C1097" s="13">
        <v>2014</v>
      </c>
      <c r="D1097" s="17" t="s">
        <v>229</v>
      </c>
      <c r="E1097" s="17">
        <f>MONTH(FACTURACION[[#This Row],[MES]]&amp;1)</f>
        <v>1</v>
      </c>
      <c r="F1097" s="223">
        <f>DATE(FACTURACION[[#This Row],[AÑO]],FACTURACION[[#This Row],[Mes numero]],1)</f>
        <v>41640</v>
      </c>
      <c r="G1097" s="159">
        <v>10238</v>
      </c>
      <c r="H1097" s="25">
        <v>891101577</v>
      </c>
      <c r="I1097" s="3" t="str">
        <f>+VLOOKUP(FACTURACION[[#This Row],[NIT]],TABLACLIENTE,2,FALSE)</f>
        <v>ALCANOS DE COLOMBIA S.A. E.S.P</v>
      </c>
      <c r="J1097" s="2" t="s">
        <v>20</v>
      </c>
      <c r="K1097" s="12" t="str">
        <f>+VLOOKUP(FACTURACION[[#This Row],[REFERENCIA]],CODINV,2,FALSE)</f>
        <v xml:space="preserve">MEDIDOR AC-250 C: 3/4" CON CONECTORES </v>
      </c>
      <c r="L1097" s="12" t="str">
        <f>IF(VLOOKUP(FACTURACION[[#This Row],[REFERENCIA]],CODINV,3,FALSE)=0,"",VLOOKUP(FACTURACION[[#This Row],[REFERENCIA]],CODINV,3,FALSE))</f>
        <v/>
      </c>
      <c r="M1097" s="12" t="str">
        <f>+VLOOKUP(FACTURACION[[#This Row],[REFERENCIA]],CODINV,4,FALSE)</f>
        <v>MEDIDORES</v>
      </c>
      <c r="N1097" s="12" t="str">
        <f>+VLOOKUP(FACTURACION[[#This Row],[REFERENCIA]],CODINV,5,FALSE)</f>
        <v>HONEYWELL</v>
      </c>
      <c r="O1097" s="2">
        <v>30</v>
      </c>
      <c r="P1097" s="23">
        <v>261935</v>
      </c>
      <c r="Q1097" s="24">
        <f>+FACTURACION[[#This Row],[CANTIDAD]]*FACTURACION[[#This Row],[VR UNITARIO]]/1000</f>
        <v>7858.05</v>
      </c>
      <c r="R1097" s="3" t="str">
        <f>+VLOOKUP(FACTURACION[[#This Row],[NIT]],TABLACLIENTE,5,FALSE)</f>
        <v>NEIVA</v>
      </c>
    </row>
    <row r="1098" spans="3:18" s="11" customFormat="1" ht="11.25" customHeight="1">
      <c r="C1098" s="13">
        <v>2014</v>
      </c>
      <c r="D1098" s="17" t="s">
        <v>229</v>
      </c>
      <c r="E1098" s="17">
        <f>MONTH(FACTURACION[[#This Row],[MES]]&amp;1)</f>
        <v>1</v>
      </c>
      <c r="F1098" s="223">
        <f>DATE(FACTURACION[[#This Row],[AÑO]],FACTURACION[[#This Row],[Mes numero]],1)</f>
        <v>41640</v>
      </c>
      <c r="G1098" s="159">
        <v>10256</v>
      </c>
      <c r="H1098" s="20">
        <v>900432851</v>
      </c>
      <c r="I1098" s="2" t="str">
        <f>+VLOOKUP(FACTURACION[[#This Row],[NIT]],TABLACLIENTE,2,FALSE)</f>
        <v>CONSTRUREDES BERNAL SAS</v>
      </c>
      <c r="J1098" s="2" t="s">
        <v>20</v>
      </c>
      <c r="K1098" s="12" t="str">
        <f>+VLOOKUP(FACTURACION[[#This Row],[REFERENCIA]],CODINV,2,FALSE)</f>
        <v xml:space="preserve">MEDIDOR AC-250 C: 3/4" CON CONECTORES </v>
      </c>
      <c r="L1098" s="12" t="str">
        <f>IF(VLOOKUP(FACTURACION[[#This Row],[REFERENCIA]],CODINV,3,FALSE)=0,"",VLOOKUP(FACTURACION[[#This Row],[REFERENCIA]],CODINV,3,FALSE))</f>
        <v/>
      </c>
      <c r="M1098" s="12" t="str">
        <f>+VLOOKUP(FACTURACION[[#This Row],[REFERENCIA]],CODINV,4,FALSE)</f>
        <v>MEDIDORES</v>
      </c>
      <c r="N1098" s="12" t="str">
        <f>+VLOOKUP(FACTURACION[[#This Row],[REFERENCIA]],CODINV,5,FALSE)</f>
        <v>HONEYWELL</v>
      </c>
      <c r="O1098" s="2">
        <v>1</v>
      </c>
      <c r="P1098" s="23">
        <v>320000</v>
      </c>
      <c r="Q1098" s="24">
        <f>+FACTURACION[[#This Row],[CANTIDAD]]*FACTURACION[[#This Row],[VR UNITARIO]]/1000</f>
        <v>320</v>
      </c>
      <c r="R1098" s="3" t="str">
        <f>+VLOOKUP(FACTURACION[[#This Row],[NIT]],TABLACLIENTE,5,FALSE)</f>
        <v>YOPAL</v>
      </c>
    </row>
    <row r="1099" spans="3:18" s="11" customFormat="1" ht="11.25" customHeight="1">
      <c r="C1099" s="13">
        <v>2014</v>
      </c>
      <c r="D1099" s="17" t="s">
        <v>229</v>
      </c>
      <c r="E1099" s="17">
        <f>MONTH(FACTURACION[[#This Row],[MES]]&amp;1)</f>
        <v>1</v>
      </c>
      <c r="F1099" s="223">
        <f>DATE(FACTURACION[[#This Row],[AÑO]],FACTURACION[[#This Row],[Mes numero]],1)</f>
        <v>41640</v>
      </c>
      <c r="G1099" s="159">
        <v>10245</v>
      </c>
      <c r="H1099" s="20">
        <v>800202395</v>
      </c>
      <c r="I1099" s="2" t="str">
        <f>+VLOOKUP(FACTURACION[[#This Row],[NIT]],TABLACLIENTE,2,FALSE)</f>
        <v>EFIGAS GAS NATURAL S.A. E.S.P. (EFIGAS S.A. E.S.P.)</v>
      </c>
      <c r="J1099" s="2" t="s">
        <v>20</v>
      </c>
      <c r="K1099" s="12" t="str">
        <f>+VLOOKUP(FACTURACION[[#This Row],[REFERENCIA]],CODINV,2,FALSE)</f>
        <v xml:space="preserve">MEDIDOR AC-250 C: 3/4" CON CONECTORES </v>
      </c>
      <c r="L1099" s="12" t="str">
        <f>IF(VLOOKUP(FACTURACION[[#This Row],[REFERENCIA]],CODINV,3,FALSE)=0,"",VLOOKUP(FACTURACION[[#This Row],[REFERENCIA]],CODINV,3,FALSE))</f>
        <v/>
      </c>
      <c r="M1099" s="12" t="str">
        <f>+VLOOKUP(FACTURACION[[#This Row],[REFERENCIA]],CODINV,4,FALSE)</f>
        <v>MEDIDORES</v>
      </c>
      <c r="N1099" s="12" t="str">
        <f>+VLOOKUP(FACTURACION[[#This Row],[REFERENCIA]],CODINV,5,FALSE)</f>
        <v>HONEYWELL</v>
      </c>
      <c r="O1099" s="2">
        <v>30</v>
      </c>
      <c r="P1099" s="23">
        <v>239000</v>
      </c>
      <c r="Q1099" s="24">
        <f>+FACTURACION[[#This Row],[CANTIDAD]]*FACTURACION[[#This Row],[VR UNITARIO]]/1000</f>
        <v>7170</v>
      </c>
      <c r="R1099" s="3" t="str">
        <f>+VLOOKUP(FACTURACION[[#This Row],[NIT]],TABLACLIENTE,5,FALSE)</f>
        <v>MANIZALES</v>
      </c>
    </row>
    <row r="1100" spans="3:18" s="11" customFormat="1" ht="11.25" customHeight="1">
      <c r="C1100" s="13">
        <v>2014</v>
      </c>
      <c r="D1100" s="17" t="s">
        <v>229</v>
      </c>
      <c r="E1100" s="17">
        <f>MONTH(FACTURACION[[#This Row],[MES]]&amp;1)</f>
        <v>1</v>
      </c>
      <c r="F1100" s="223">
        <f>DATE(FACTURACION[[#This Row],[AÑO]],FACTURACION[[#This Row],[Mes numero]],1)</f>
        <v>41640</v>
      </c>
      <c r="G1100" s="159">
        <v>10245</v>
      </c>
      <c r="H1100" s="20">
        <v>800202395</v>
      </c>
      <c r="I1100" s="2" t="str">
        <f>+VLOOKUP(FACTURACION[[#This Row],[NIT]],TABLACLIENTE,2,FALSE)</f>
        <v>EFIGAS GAS NATURAL S.A. E.S.P. (EFIGAS S.A. E.S.P.)</v>
      </c>
      <c r="J1100" s="2" t="s">
        <v>20</v>
      </c>
      <c r="K1100" s="12" t="str">
        <f>+VLOOKUP(FACTURACION[[#This Row],[REFERENCIA]],CODINV,2,FALSE)</f>
        <v xml:space="preserve">MEDIDOR AC-250 C: 3/4" CON CONECTORES </v>
      </c>
      <c r="L1100" s="12" t="str">
        <f>IF(VLOOKUP(FACTURACION[[#This Row],[REFERENCIA]],CODINV,3,FALSE)=0,"",VLOOKUP(FACTURACION[[#This Row],[REFERENCIA]],CODINV,3,FALSE))</f>
        <v/>
      </c>
      <c r="M1100" s="12" t="str">
        <f>+VLOOKUP(FACTURACION[[#This Row],[REFERENCIA]],CODINV,4,FALSE)</f>
        <v>MEDIDORES</v>
      </c>
      <c r="N1100" s="12" t="str">
        <f>+VLOOKUP(FACTURACION[[#This Row],[REFERENCIA]],CODINV,5,FALSE)</f>
        <v>HONEYWELL</v>
      </c>
      <c r="O1100" s="2">
        <v>30</v>
      </c>
      <c r="P1100" s="23">
        <v>239000</v>
      </c>
      <c r="Q1100" s="24">
        <f>+FACTURACION[[#This Row],[CANTIDAD]]*FACTURACION[[#This Row],[VR UNITARIO]]/1000</f>
        <v>7170</v>
      </c>
      <c r="R1100" s="3" t="str">
        <f>+VLOOKUP(FACTURACION[[#This Row],[NIT]],TABLACLIENTE,5,FALSE)</f>
        <v>MANIZALES</v>
      </c>
    </row>
    <row r="1101" spans="3:18" s="11" customFormat="1" ht="11.25" customHeight="1">
      <c r="C1101" s="13">
        <v>2014</v>
      </c>
      <c r="D1101" s="17" t="s">
        <v>229</v>
      </c>
      <c r="E1101" s="17">
        <f>MONTH(FACTURACION[[#This Row],[MES]]&amp;1)</f>
        <v>1</v>
      </c>
      <c r="F1101" s="223">
        <f>DATE(FACTURACION[[#This Row],[AÑO]],FACTURACION[[#This Row],[Mes numero]],1)</f>
        <v>41640</v>
      </c>
      <c r="G1101" s="159">
        <v>10229</v>
      </c>
      <c r="H1101" s="20">
        <v>800218682</v>
      </c>
      <c r="I1101" s="2" t="str">
        <f>+VLOOKUP(FACTURACION[[#This Row],[NIT]],TABLACLIENTE,2,FALSE)</f>
        <v>GASES DEL CUSIANA S.A E.S.P. (CUSIANAGAS S.A E.S.P)</v>
      </c>
      <c r="J1101" s="2" t="s">
        <v>20</v>
      </c>
      <c r="K1101" s="12" t="str">
        <f>+VLOOKUP(FACTURACION[[#This Row],[REFERENCIA]],CODINV,2,FALSE)</f>
        <v xml:space="preserve">MEDIDOR AC-250 C: 3/4" CON CONECTORES </v>
      </c>
      <c r="L1101" s="12" t="str">
        <f>IF(VLOOKUP(FACTURACION[[#This Row],[REFERENCIA]],CODINV,3,FALSE)=0,"",VLOOKUP(FACTURACION[[#This Row],[REFERENCIA]],CODINV,3,FALSE))</f>
        <v/>
      </c>
      <c r="M1101" s="12" t="str">
        <f>+VLOOKUP(FACTURACION[[#This Row],[REFERENCIA]],CODINV,4,FALSE)</f>
        <v>MEDIDORES</v>
      </c>
      <c r="N1101" s="12" t="str">
        <f>+VLOOKUP(FACTURACION[[#This Row],[REFERENCIA]],CODINV,5,FALSE)</f>
        <v>HONEYWELL</v>
      </c>
      <c r="O1101" s="2">
        <v>10</v>
      </c>
      <c r="P1101" s="23">
        <v>291998</v>
      </c>
      <c r="Q1101" s="24">
        <f>+FACTURACION[[#This Row],[CANTIDAD]]*FACTURACION[[#This Row],[VR UNITARIO]]/1000</f>
        <v>2919.98</v>
      </c>
      <c r="R1101" s="3" t="str">
        <f>+VLOOKUP(FACTURACION[[#This Row],[NIT]],TABLACLIENTE,5,FALSE)</f>
        <v>YOPAL</v>
      </c>
    </row>
    <row r="1102" spans="3:18" s="11" customFormat="1" ht="11.25" customHeight="1">
      <c r="C1102" s="13">
        <v>2014</v>
      </c>
      <c r="D1102" s="17" t="s">
        <v>229</v>
      </c>
      <c r="E1102" s="17">
        <f>MONTH(FACTURACION[[#This Row],[MES]]&amp;1)</f>
        <v>1</v>
      </c>
      <c r="F1102" s="223">
        <f>DATE(FACTURACION[[#This Row],[AÑO]],FACTURACION[[#This Row],[Mes numero]],1)</f>
        <v>41640</v>
      </c>
      <c r="G1102" s="159">
        <v>10228</v>
      </c>
      <c r="H1102" s="20">
        <v>800021272</v>
      </c>
      <c r="I1102" s="2" t="str">
        <f>+VLOOKUP(FACTURACION[[#This Row],[NIT]],TABLACLIENTE,2,FALSE)</f>
        <v>GASES DEL LLANO S.A. E.S.P (LLANOGAS S.A. E.S.P.)</v>
      </c>
      <c r="J1102" s="2" t="s">
        <v>20</v>
      </c>
      <c r="K1102" s="12" t="str">
        <f>+VLOOKUP(FACTURACION[[#This Row],[REFERENCIA]],CODINV,2,FALSE)</f>
        <v xml:space="preserve">MEDIDOR AC-250 C: 3/4" CON CONECTORES </v>
      </c>
      <c r="L1102" s="12" t="str">
        <f>IF(VLOOKUP(FACTURACION[[#This Row],[REFERENCIA]],CODINV,3,FALSE)=0,"",VLOOKUP(FACTURACION[[#This Row],[REFERENCIA]],CODINV,3,FALSE))</f>
        <v/>
      </c>
      <c r="M1102" s="12" t="str">
        <f>+VLOOKUP(FACTURACION[[#This Row],[REFERENCIA]],CODINV,4,FALSE)</f>
        <v>MEDIDORES</v>
      </c>
      <c r="N1102" s="12" t="str">
        <f>+VLOOKUP(FACTURACION[[#This Row],[REFERENCIA]],CODINV,5,FALSE)</f>
        <v>HONEYWELL</v>
      </c>
      <c r="O1102" s="2">
        <v>22</v>
      </c>
      <c r="P1102" s="23">
        <v>300528</v>
      </c>
      <c r="Q1102" s="24">
        <f>+FACTURACION[[#This Row],[CANTIDAD]]*FACTURACION[[#This Row],[VR UNITARIO]]/1000</f>
        <v>6611.616</v>
      </c>
      <c r="R1102" s="3" t="str">
        <f>+VLOOKUP(FACTURACION[[#This Row],[NIT]],TABLACLIENTE,5,FALSE)</f>
        <v>VILLAVICENCIO</v>
      </c>
    </row>
    <row r="1103" spans="3:18" s="11" customFormat="1" ht="11.25" customHeight="1">
      <c r="C1103" s="13">
        <v>2014</v>
      </c>
      <c r="D1103" s="17" t="s">
        <v>229</v>
      </c>
      <c r="E1103" s="17">
        <f>MONTH(FACTURACION[[#This Row],[MES]]&amp;1)</f>
        <v>1</v>
      </c>
      <c r="F1103" s="223">
        <f>DATE(FACTURACION[[#This Row],[AÑO]],FACTURACION[[#This Row],[Mes numero]],1)</f>
        <v>41640</v>
      </c>
      <c r="G1103" s="159">
        <v>10254</v>
      </c>
      <c r="H1103" s="20">
        <v>800202395</v>
      </c>
      <c r="I1103" s="2" t="str">
        <f>+VLOOKUP(FACTURACION[[#This Row],[NIT]],TABLACLIENTE,2,FALSE)</f>
        <v>EFIGAS GAS NATURAL S.A. E.S.P. (EFIGAS S.A. E.S.P.)</v>
      </c>
      <c r="J1103" s="2" t="s">
        <v>21</v>
      </c>
      <c r="K1103" s="12" t="str">
        <f>+VLOOKUP(FACTURACION[[#This Row],[REFERENCIA]],CODINV,2,FALSE)</f>
        <v>MEDIDOR AC-630 C:1 1/4" MAOP 25PSIG CON CONECTORES</v>
      </c>
      <c r="L1103" s="12" t="str">
        <f>IF(VLOOKUP(FACTURACION[[#This Row],[REFERENCIA]],CODINV,3,FALSE)=0,"",VLOOKUP(FACTURACION[[#This Row],[REFERENCIA]],CODINV,3,FALSE))</f>
        <v/>
      </c>
      <c r="M1103" s="12" t="str">
        <f>+VLOOKUP(FACTURACION[[#This Row],[REFERENCIA]],CODINV,4,FALSE)</f>
        <v>MEDIDORES</v>
      </c>
      <c r="N1103" s="12" t="str">
        <f>+VLOOKUP(FACTURACION[[#This Row],[REFERENCIA]],CODINV,5,FALSE)</f>
        <v>HONEYWELL</v>
      </c>
      <c r="O1103" s="2">
        <v>1</v>
      </c>
      <c r="P1103" s="23">
        <v>1383567</v>
      </c>
      <c r="Q1103" s="24">
        <f>+FACTURACION[[#This Row],[CANTIDAD]]*FACTURACION[[#This Row],[VR UNITARIO]]/1000</f>
        <v>1383.567</v>
      </c>
      <c r="R1103" s="3" t="str">
        <f>+VLOOKUP(FACTURACION[[#This Row],[NIT]],TABLACLIENTE,5,FALSE)</f>
        <v>MANIZALES</v>
      </c>
    </row>
    <row r="1104" spans="3:18" s="11" customFormat="1" ht="11.25" customHeight="1">
      <c r="C1104" s="13">
        <v>2014</v>
      </c>
      <c r="D1104" s="17" t="s">
        <v>229</v>
      </c>
      <c r="E1104" s="17">
        <f>MONTH(FACTURACION[[#This Row],[MES]]&amp;1)</f>
        <v>1</v>
      </c>
      <c r="F1104" s="223">
        <f>DATE(FACTURACION[[#This Row],[AÑO]],FACTURACION[[#This Row],[Mes numero]],1)</f>
        <v>41640</v>
      </c>
      <c r="G1104" s="159">
        <v>10217</v>
      </c>
      <c r="H1104" s="20">
        <v>800021272</v>
      </c>
      <c r="I1104" s="2" t="str">
        <f>+VLOOKUP(FACTURACION[[#This Row],[NIT]],TABLACLIENTE,2,FALSE)</f>
        <v>GASES DEL LLANO S.A. E.S.P (LLANOGAS S.A. E.S.P.)</v>
      </c>
      <c r="J1104" s="2" t="s">
        <v>21</v>
      </c>
      <c r="K1104" s="12" t="str">
        <f>+VLOOKUP(FACTURACION[[#This Row],[REFERENCIA]],CODINV,2,FALSE)</f>
        <v>MEDIDOR AC-630 C:1 1/4" MAOP 25PSIG CON CONECTORES</v>
      </c>
      <c r="L1104" s="12" t="str">
        <f>IF(VLOOKUP(FACTURACION[[#This Row],[REFERENCIA]],CODINV,3,FALSE)=0,"",VLOOKUP(FACTURACION[[#This Row],[REFERENCIA]],CODINV,3,FALSE))</f>
        <v/>
      </c>
      <c r="M1104" s="12" t="str">
        <f>+VLOOKUP(FACTURACION[[#This Row],[REFERENCIA]],CODINV,4,FALSE)</f>
        <v>MEDIDORES</v>
      </c>
      <c r="N1104" s="12" t="str">
        <f>+VLOOKUP(FACTURACION[[#This Row],[REFERENCIA]],CODINV,5,FALSE)</f>
        <v>HONEYWELL</v>
      </c>
      <c r="O1104" s="2">
        <v>1</v>
      </c>
      <c r="P1104" s="23">
        <v>1370795</v>
      </c>
      <c r="Q1104" s="24">
        <f>+FACTURACION[[#This Row],[CANTIDAD]]*FACTURACION[[#This Row],[VR UNITARIO]]/1000</f>
        <v>1370.7950000000001</v>
      </c>
      <c r="R1104" s="3" t="str">
        <f>+VLOOKUP(FACTURACION[[#This Row],[NIT]],TABLACLIENTE,5,FALSE)</f>
        <v>VILLAVICENCIO</v>
      </c>
    </row>
    <row r="1105" spans="3:18" s="11" customFormat="1" ht="11.25" customHeight="1">
      <c r="C1105" s="13">
        <v>2014</v>
      </c>
      <c r="D1105" s="17" t="s">
        <v>229</v>
      </c>
      <c r="E1105" s="17">
        <f>MONTH(FACTURACION[[#This Row],[MES]]&amp;1)</f>
        <v>1</v>
      </c>
      <c r="F1105" s="223">
        <f>DATE(FACTURACION[[#This Row],[AÑO]],FACTURACION[[#This Row],[Mes numero]],1)</f>
        <v>41640</v>
      </c>
      <c r="G1105" s="159">
        <v>10255</v>
      </c>
      <c r="H1105" s="20">
        <v>800202395</v>
      </c>
      <c r="I1105" s="2" t="str">
        <f>+VLOOKUP(FACTURACION[[#This Row],[NIT]],TABLACLIENTE,2,FALSE)</f>
        <v>EFIGAS GAS NATURAL S.A. E.S.P. (EFIGAS S.A. E.S.P.)</v>
      </c>
      <c r="J1105" s="2" t="s">
        <v>59</v>
      </c>
      <c r="K1105" s="12" t="str">
        <f>+VLOOKUP(FACTURACION[[#This Row],[REFERENCIA]],CODINV,2,FALSE)</f>
        <v>MEDIDOR AL-1000 C:1 1/2" MAOP 25 PSIG CON CONECTORES</v>
      </c>
      <c r="L1105" s="12" t="str">
        <f>IF(VLOOKUP(FACTURACION[[#This Row],[REFERENCIA]],CODINV,3,FALSE)=0,"",VLOOKUP(FACTURACION[[#This Row],[REFERENCIA]],CODINV,3,FALSE))</f>
        <v/>
      </c>
      <c r="M1105" s="12" t="str">
        <f>+VLOOKUP(FACTURACION[[#This Row],[REFERENCIA]],CODINV,4,FALSE)</f>
        <v>MEDIDORES</v>
      </c>
      <c r="N1105" s="12" t="str">
        <f>+VLOOKUP(FACTURACION[[#This Row],[REFERENCIA]],CODINV,5,FALSE)</f>
        <v>HONEYWELL</v>
      </c>
      <c r="O1105" s="2">
        <v>2</v>
      </c>
      <c r="P1105" s="23">
        <v>2320569</v>
      </c>
      <c r="Q1105" s="24">
        <f>+FACTURACION[[#This Row],[CANTIDAD]]*FACTURACION[[#This Row],[VR UNITARIO]]/1000</f>
        <v>4641.1379999999999</v>
      </c>
      <c r="R1105" s="3" t="str">
        <f>+VLOOKUP(FACTURACION[[#This Row],[NIT]],TABLACLIENTE,5,FALSE)</f>
        <v>MANIZALES</v>
      </c>
    </row>
    <row r="1106" spans="3:18" s="11" customFormat="1" ht="11.25" customHeight="1">
      <c r="C1106" s="13">
        <v>2014</v>
      </c>
      <c r="D1106" s="17" t="s">
        <v>229</v>
      </c>
      <c r="E1106" s="17">
        <f>MONTH(FACTURACION[[#This Row],[MES]]&amp;1)</f>
        <v>1</v>
      </c>
      <c r="F1106" s="223">
        <f>DATE(FACTURACION[[#This Row],[AÑO]],FACTURACION[[#This Row],[Mes numero]],1)</f>
        <v>41640</v>
      </c>
      <c r="G1106" s="159">
        <v>10227</v>
      </c>
      <c r="H1106" s="20">
        <v>800021272</v>
      </c>
      <c r="I1106" s="2" t="str">
        <f>+VLOOKUP(FACTURACION[[#This Row],[NIT]],TABLACLIENTE,2,FALSE)</f>
        <v>GASES DEL LLANO S.A. E.S.P (LLANOGAS S.A. E.S.P.)</v>
      </c>
      <c r="J1106" s="2" t="s">
        <v>262</v>
      </c>
      <c r="K1106" s="12" t="str">
        <f>+VLOOKUP(FACTURACION[[#This Row],[REFERENCIA]],CODINV,2,FALSE)</f>
        <v>MEDIDOR AL-425 C:1 1/4" MAOP 25 PSIG</v>
      </c>
      <c r="L1106" s="12" t="str">
        <f>IF(VLOOKUP(FACTURACION[[#This Row],[REFERENCIA]],CODINV,3,FALSE)=0,"",VLOOKUP(FACTURACION[[#This Row],[REFERENCIA]],CODINV,3,FALSE))</f>
        <v/>
      </c>
      <c r="M1106" s="12" t="str">
        <f>+VLOOKUP(FACTURACION[[#This Row],[REFERENCIA]],CODINV,4,FALSE)</f>
        <v>MEDIDORES</v>
      </c>
      <c r="N1106" s="12" t="str">
        <f>+VLOOKUP(FACTURACION[[#This Row],[REFERENCIA]],CODINV,5,FALSE)</f>
        <v>HONEYWELL</v>
      </c>
      <c r="O1106" s="2">
        <v>6</v>
      </c>
      <c r="P1106" s="23">
        <v>535134</v>
      </c>
      <c r="Q1106" s="24">
        <f>+FACTURACION[[#This Row],[CANTIDAD]]*FACTURACION[[#This Row],[VR UNITARIO]]/1000</f>
        <v>3210.8040000000001</v>
      </c>
      <c r="R1106" s="3" t="str">
        <f>+VLOOKUP(FACTURACION[[#This Row],[NIT]],TABLACLIENTE,5,FALSE)</f>
        <v>VILLAVICENCIO</v>
      </c>
    </row>
    <row r="1107" spans="3:18" s="11" customFormat="1" ht="11.25" customHeight="1">
      <c r="C1107" s="13">
        <v>2014</v>
      </c>
      <c r="D1107" s="17" t="s">
        <v>229</v>
      </c>
      <c r="E1107" s="17">
        <f>MONTH(FACTURACION[[#This Row],[MES]]&amp;1)</f>
        <v>1</v>
      </c>
      <c r="F1107" s="223">
        <f>DATE(FACTURACION[[#This Row],[AÑO]],FACTURACION[[#This Row],[Mes numero]],1)</f>
        <v>41640</v>
      </c>
      <c r="G1107" s="159">
        <v>10232</v>
      </c>
      <c r="H1107" s="20">
        <v>890208316</v>
      </c>
      <c r="I1107" s="2" t="str">
        <f>+VLOOKUP(FACTURACION[[#This Row],[NIT]],TABLACLIENTE,2,FALSE)</f>
        <v xml:space="preserve">METROGAS DE COLOMBIA S.A. E.S.P.  (METROGAS S.A. E.S.P)
</v>
      </c>
      <c r="J1107" s="2" t="s">
        <v>120</v>
      </c>
      <c r="K1107" s="12" t="str">
        <f>+VLOOKUP(FACTURACION[[#This Row],[REFERENCIA]],CODINV,2,FALSE)</f>
        <v>MEDIDOR ROTATIVO G65</v>
      </c>
      <c r="L1107" s="12" t="str">
        <f>IF(VLOOKUP(FACTURACION[[#This Row],[REFERENCIA]],CODINV,3,FALSE)=0,"",VLOOKUP(FACTURACION[[#This Row],[REFERENCIA]],CODINV,3,FALSE))</f>
        <v>RCG65</v>
      </c>
      <c r="M1107" s="12" t="str">
        <f>+VLOOKUP(FACTURACION[[#This Row],[REFERENCIA]],CODINV,4,FALSE)</f>
        <v>MEDIDORES</v>
      </c>
      <c r="N1107" s="12" t="str">
        <f>+VLOOKUP(FACTURACION[[#This Row],[REFERENCIA]],CODINV,5,FALSE)</f>
        <v>HONEYWELL</v>
      </c>
      <c r="O1107" s="2">
        <v>1</v>
      </c>
      <c r="P1107" s="23">
        <v>2990000</v>
      </c>
      <c r="Q1107" s="24">
        <f>+FACTURACION[[#This Row],[CANTIDAD]]*FACTURACION[[#This Row],[VR UNITARIO]]/1000</f>
        <v>2990</v>
      </c>
      <c r="R1107" s="3" t="str">
        <f>+VLOOKUP(FACTURACION[[#This Row],[NIT]],TABLACLIENTE,5,FALSE)</f>
        <v>FLORIDABLANCA</v>
      </c>
    </row>
    <row r="1108" spans="3:18" s="11" customFormat="1" ht="11.25" customHeight="1">
      <c r="C1108" s="13">
        <v>2014</v>
      </c>
      <c r="D1108" s="17" t="s">
        <v>229</v>
      </c>
      <c r="E1108" s="17">
        <f>MONTH(FACTURACION[[#This Row],[MES]]&amp;1)</f>
        <v>1</v>
      </c>
      <c r="F1108" s="223">
        <f>DATE(FACTURACION[[#This Row],[AÑO]],FACTURACION[[#This Row],[Mes numero]],1)</f>
        <v>41640</v>
      </c>
      <c r="G1108" s="159">
        <v>10215</v>
      </c>
      <c r="H1108" s="20">
        <v>890105526</v>
      </c>
      <c r="I1108" s="2" t="str">
        <f>+VLOOKUP(FACTURACION[[#This Row],[NIT]],TABLACLIENTE,2,FALSE)</f>
        <v>PROMIGAS S.A. E.S.P.</v>
      </c>
      <c r="J1108" s="2" t="s">
        <v>171</v>
      </c>
      <c r="K1108" s="12" t="str">
        <f>+VLOOKUP(FACTURACION[[#This Row],[REFERENCIA]],CODINV,2,FALSE)</f>
        <v>MEDIDOR ROTATIVO 16</v>
      </c>
      <c r="L1108" s="12" t="str">
        <f>IF(VLOOKUP(FACTURACION[[#This Row],[REFERENCIA]],CODINV,3,FALSE)=0,"",VLOOKUP(FACTURACION[[#This Row],[REFERENCIA]],CODINV,3,FALSE))</f>
        <v/>
      </c>
      <c r="M1108" s="12" t="str">
        <f>+VLOOKUP(FACTURACION[[#This Row],[REFERENCIA]],CODINV,4,FALSE)</f>
        <v>MEDIDORES</v>
      </c>
      <c r="N1108" s="12" t="str">
        <f>+VLOOKUP(FACTURACION[[#This Row],[REFERENCIA]],CODINV,5,FALSE)</f>
        <v>HONEYWELL</v>
      </c>
      <c r="O1108" s="2">
        <v>1</v>
      </c>
      <c r="P1108" s="23">
        <v>2861333</v>
      </c>
      <c r="Q1108" s="24">
        <f>+FACTURACION[[#This Row],[CANTIDAD]]*FACTURACION[[#This Row],[VR UNITARIO]]/1000</f>
        <v>2861.3330000000001</v>
      </c>
      <c r="R1108" s="3" t="str">
        <f>+VLOOKUP(FACTURACION[[#This Row],[NIT]],TABLACLIENTE,5,FALSE)</f>
        <v>BARRANQUILLA</v>
      </c>
    </row>
    <row r="1109" spans="3:18" s="11" customFormat="1" ht="11.25" customHeight="1">
      <c r="C1109" s="13">
        <v>2014</v>
      </c>
      <c r="D1109" s="17" t="s">
        <v>229</v>
      </c>
      <c r="E1109" s="17">
        <f>MONTH(FACTURACION[[#This Row],[MES]]&amp;1)</f>
        <v>1</v>
      </c>
      <c r="F1109" s="223">
        <f>DATE(FACTURACION[[#This Row],[AÑO]],FACTURACION[[#This Row],[Mes numero]],1)</f>
        <v>41640</v>
      </c>
      <c r="G1109" s="159">
        <v>10230</v>
      </c>
      <c r="H1109" s="20">
        <v>900370892</v>
      </c>
      <c r="I1109" s="2" t="str">
        <f>+VLOOKUP(FACTURACION[[#This Row],[NIT]],TABLACLIENTE,2,FALSE)</f>
        <v>COLOMBIANA DE PROYECTOS DE INGENIERIA S.A.S. (COLPROING S.A.S.)</v>
      </c>
      <c r="J1109" s="2" t="s">
        <v>743</v>
      </c>
      <c r="K1109" s="12" t="str">
        <f>+VLOOKUP(FACTURACION[[#This Row],[REFERENCIA]],CODINV,2,FALSE)</f>
        <v>REG. 1813C C: 1 1/4" O:1/2 R:6-15</v>
      </c>
      <c r="L1109" s="12" t="str">
        <f>IF(VLOOKUP(FACTURACION[[#This Row],[REFERENCIA]],CODINV,3,FALSE)=0,"",VLOOKUP(FACTURACION[[#This Row],[REFERENCIA]],CODINV,3,FALSE))</f>
        <v/>
      </c>
      <c r="M1109" s="12" t="str">
        <f>+VLOOKUP(FACTURACION[[#This Row],[REFERENCIA]],CODINV,4,FALSE)</f>
        <v>REGULADORES</v>
      </c>
      <c r="N1109" s="12" t="str">
        <f>+VLOOKUP(FACTURACION[[#This Row],[REFERENCIA]],CODINV,5,FALSE)</f>
        <v>HONEYWELL</v>
      </c>
      <c r="O1109" s="2">
        <v>2</v>
      </c>
      <c r="P1109" s="23">
        <v>115000</v>
      </c>
      <c r="Q1109" s="24">
        <f>+FACTURACION[[#This Row],[CANTIDAD]]*FACTURACION[[#This Row],[VR UNITARIO]]/1000</f>
        <v>230</v>
      </c>
      <c r="R1109" s="3" t="str">
        <f>+VLOOKUP(FACTURACION[[#This Row],[NIT]],TABLACLIENTE,5,FALSE)</f>
        <v>BOGOTÁ D.C.</v>
      </c>
    </row>
    <row r="1110" spans="3:18" s="11" customFormat="1" ht="11.25" customHeight="1">
      <c r="C1110" s="13">
        <v>2014</v>
      </c>
      <c r="D1110" s="17" t="s">
        <v>229</v>
      </c>
      <c r="E1110" s="17">
        <f>MONTH(FACTURACION[[#This Row],[MES]]&amp;1)</f>
        <v>1</v>
      </c>
      <c r="F1110" s="223">
        <f>DATE(FACTURACION[[#This Row],[AÑO]],FACTURACION[[#This Row],[Mes numero]],1)</f>
        <v>41640</v>
      </c>
      <c r="G1110" s="159">
        <v>10221</v>
      </c>
      <c r="H1110" s="25">
        <v>891101577</v>
      </c>
      <c r="I1110" s="3" t="str">
        <f>+VLOOKUP(FACTURACION[[#This Row],[NIT]],TABLACLIENTE,2,FALSE)</f>
        <v>ALCANOS DE COLOMBIA S.A. E.S.P</v>
      </c>
      <c r="J1110" s="2" t="s">
        <v>198</v>
      </c>
      <c r="K1110" s="12" t="str">
        <f>+VLOOKUP(FACTURACION[[#This Row],[REFERENCIA]],CODINV,2,FALSE)</f>
        <v>REG. 1813C-HC C. 1 1/4" R: 6-15" O: 1/2</v>
      </c>
      <c r="L1110" s="12" t="str">
        <f>IF(VLOOKUP(FACTURACION[[#This Row],[REFERENCIA]],CODINV,3,FALSE)=0,"",VLOOKUP(FACTURACION[[#This Row],[REFERENCIA]],CODINV,3,FALSE))</f>
        <v/>
      </c>
      <c r="M1110" s="12" t="str">
        <f>+VLOOKUP(FACTURACION[[#This Row],[REFERENCIA]],CODINV,4,FALSE)</f>
        <v>REGULADORES</v>
      </c>
      <c r="N1110" s="12" t="str">
        <f>+VLOOKUP(FACTURACION[[#This Row],[REFERENCIA]],CODINV,5,FALSE)</f>
        <v>HONEYWELL</v>
      </c>
      <c r="O1110" s="2">
        <v>25</v>
      </c>
      <c r="P1110" s="23">
        <v>115000</v>
      </c>
      <c r="Q1110" s="24">
        <f>+FACTURACION[[#This Row],[CANTIDAD]]*FACTURACION[[#This Row],[VR UNITARIO]]/1000</f>
        <v>2875</v>
      </c>
      <c r="R1110" s="3" t="str">
        <f>+VLOOKUP(FACTURACION[[#This Row],[NIT]],TABLACLIENTE,5,FALSE)</f>
        <v>NEIVA</v>
      </c>
    </row>
    <row r="1111" spans="3:18" s="11" customFormat="1" ht="11.25" customHeight="1">
      <c r="C1111" s="13">
        <v>2014</v>
      </c>
      <c r="D1111" s="17" t="s">
        <v>229</v>
      </c>
      <c r="E1111" s="17">
        <f>MONTH(FACTURACION[[#This Row],[MES]]&amp;1)</f>
        <v>1</v>
      </c>
      <c r="F1111" s="223">
        <f>DATE(FACTURACION[[#This Row],[AÑO]],FACTURACION[[#This Row],[Mes numero]],1)</f>
        <v>41640</v>
      </c>
      <c r="G1111" s="159">
        <v>10236</v>
      </c>
      <c r="H1111" s="20">
        <v>900370892</v>
      </c>
      <c r="I1111" s="2" t="str">
        <f>+VLOOKUP(FACTURACION[[#This Row],[NIT]],TABLACLIENTE,2,FALSE)</f>
        <v>COLOMBIANA DE PROYECTOS DE INGENIERIA S.A.S. (COLPROING S.A.S.)</v>
      </c>
      <c r="J1111" s="2" t="s">
        <v>198</v>
      </c>
      <c r="K1111" s="12" t="str">
        <f>+VLOOKUP(FACTURACION[[#This Row],[REFERENCIA]],CODINV,2,FALSE)</f>
        <v>REG. 1813C-HC C. 1 1/4" R: 6-15" O: 1/2</v>
      </c>
      <c r="L1111" s="12" t="str">
        <f>IF(VLOOKUP(FACTURACION[[#This Row],[REFERENCIA]],CODINV,3,FALSE)=0,"",VLOOKUP(FACTURACION[[#This Row],[REFERENCIA]],CODINV,3,FALSE))</f>
        <v/>
      </c>
      <c r="M1111" s="12" t="str">
        <f>+VLOOKUP(FACTURACION[[#This Row],[REFERENCIA]],CODINV,4,FALSE)</f>
        <v>REGULADORES</v>
      </c>
      <c r="N1111" s="12" t="str">
        <f>+VLOOKUP(FACTURACION[[#This Row],[REFERENCIA]],CODINV,5,FALSE)</f>
        <v>HONEYWELL</v>
      </c>
      <c r="O1111" s="2">
        <v>1</v>
      </c>
      <c r="P1111" s="23">
        <v>130000</v>
      </c>
      <c r="Q1111" s="24">
        <f>+FACTURACION[[#This Row],[CANTIDAD]]*FACTURACION[[#This Row],[VR UNITARIO]]/1000</f>
        <v>130</v>
      </c>
      <c r="R1111" s="3" t="str">
        <f>+VLOOKUP(FACTURACION[[#This Row],[NIT]],TABLACLIENTE,5,FALSE)</f>
        <v>BOGOTÁ D.C.</v>
      </c>
    </row>
    <row r="1112" spans="3:18" s="11" customFormat="1" ht="11.25" customHeight="1">
      <c r="C1112" s="13">
        <v>2014</v>
      </c>
      <c r="D1112" s="17" t="s">
        <v>229</v>
      </c>
      <c r="E1112" s="17">
        <f>MONTH(FACTURACION[[#This Row],[MES]]&amp;1)</f>
        <v>1</v>
      </c>
      <c r="F1112" s="223">
        <f>DATE(FACTURACION[[#This Row],[AÑO]],FACTURACION[[#This Row],[Mes numero]],1)</f>
        <v>41640</v>
      </c>
      <c r="G1112" s="159">
        <v>10259</v>
      </c>
      <c r="H1112" s="20">
        <v>900370892</v>
      </c>
      <c r="I1112" s="2" t="str">
        <f>+VLOOKUP(FACTURACION[[#This Row],[NIT]],TABLACLIENTE,2,FALSE)</f>
        <v>COLOMBIANA DE PROYECTOS DE INGENIERIA S.A.S. (COLPROING S.A.S.)</v>
      </c>
      <c r="J1112" s="2" t="s">
        <v>198</v>
      </c>
      <c r="K1112" s="12" t="str">
        <f>+VLOOKUP(FACTURACION[[#This Row],[REFERENCIA]],CODINV,2,FALSE)</f>
        <v>REG. 1813C-HC C. 1 1/4" R: 6-15" O: 1/2</v>
      </c>
      <c r="L1112" s="12" t="str">
        <f>IF(VLOOKUP(FACTURACION[[#This Row],[REFERENCIA]],CODINV,3,FALSE)=0,"",VLOOKUP(FACTURACION[[#This Row],[REFERENCIA]],CODINV,3,FALSE))</f>
        <v/>
      </c>
      <c r="M1112" s="12" t="str">
        <f>+VLOOKUP(FACTURACION[[#This Row],[REFERENCIA]],CODINV,4,FALSE)</f>
        <v>REGULADORES</v>
      </c>
      <c r="N1112" s="12" t="str">
        <f>+VLOOKUP(FACTURACION[[#This Row],[REFERENCIA]],CODINV,5,FALSE)</f>
        <v>HONEYWELL</v>
      </c>
      <c r="O1112" s="2">
        <v>1</v>
      </c>
      <c r="P1112" s="23">
        <v>135000</v>
      </c>
      <c r="Q1112" s="24">
        <f>+FACTURACION[[#This Row],[CANTIDAD]]*FACTURACION[[#This Row],[VR UNITARIO]]/1000</f>
        <v>135</v>
      </c>
      <c r="R1112" s="3" t="str">
        <f>+VLOOKUP(FACTURACION[[#This Row],[NIT]],TABLACLIENTE,5,FALSE)</f>
        <v>BOGOTÁ D.C.</v>
      </c>
    </row>
    <row r="1113" spans="3:18" s="11" customFormat="1" ht="11.25" customHeight="1">
      <c r="C1113" s="13">
        <v>2014</v>
      </c>
      <c r="D1113" s="17" t="s">
        <v>229</v>
      </c>
      <c r="E1113" s="17">
        <f>MONTH(FACTURACION[[#This Row],[MES]]&amp;1)</f>
        <v>1</v>
      </c>
      <c r="F1113" s="223">
        <f>DATE(FACTURACION[[#This Row],[AÑO]],FACTURACION[[#This Row],[Mes numero]],1)</f>
        <v>41640</v>
      </c>
      <c r="G1113" s="159">
        <v>10268</v>
      </c>
      <c r="H1113" s="20">
        <v>830014820</v>
      </c>
      <c r="I1113" s="2" t="str">
        <f>+VLOOKUP(FACTURACION[[#This Row],[NIT]],TABLACLIENTE,2,FALSE)</f>
        <v>COMERCIALIZADORA MOYSE LTDA.</v>
      </c>
      <c r="J1113" s="2" t="s">
        <v>198</v>
      </c>
      <c r="K1113" s="12" t="str">
        <f>+VLOOKUP(FACTURACION[[#This Row],[REFERENCIA]],CODINV,2,FALSE)</f>
        <v>REG. 1813C-HC C. 1 1/4" R: 6-15" O: 1/2</v>
      </c>
      <c r="L1113" s="12" t="str">
        <f>IF(VLOOKUP(FACTURACION[[#This Row],[REFERENCIA]],CODINV,3,FALSE)=0,"",VLOOKUP(FACTURACION[[#This Row],[REFERENCIA]],CODINV,3,FALSE))</f>
        <v/>
      </c>
      <c r="M1113" s="12" t="str">
        <f>+VLOOKUP(FACTURACION[[#This Row],[REFERENCIA]],CODINV,4,FALSE)</f>
        <v>REGULADORES</v>
      </c>
      <c r="N1113" s="12" t="str">
        <f>+VLOOKUP(FACTURACION[[#This Row],[REFERENCIA]],CODINV,5,FALSE)</f>
        <v>HONEYWELL</v>
      </c>
      <c r="O1113" s="2">
        <v>1</v>
      </c>
      <c r="P1113" s="23">
        <v>135000</v>
      </c>
      <c r="Q1113" s="24">
        <f>+FACTURACION[[#This Row],[CANTIDAD]]*FACTURACION[[#This Row],[VR UNITARIO]]/1000</f>
        <v>135</v>
      </c>
      <c r="R1113" s="3" t="str">
        <f>+VLOOKUP(FACTURACION[[#This Row],[NIT]],TABLACLIENTE,5,FALSE)</f>
        <v>BOGOTÁ D.C.</v>
      </c>
    </row>
    <row r="1114" spans="3:18" s="11" customFormat="1" ht="11.25" customHeight="1">
      <c r="C1114" s="13">
        <v>2014</v>
      </c>
      <c r="D1114" s="17" t="s">
        <v>229</v>
      </c>
      <c r="E1114" s="17">
        <f>MONTH(FACTURACION[[#This Row],[MES]]&amp;1)</f>
        <v>1</v>
      </c>
      <c r="F1114" s="223">
        <f>DATE(FACTURACION[[#This Row],[AÑO]],FACTURACION[[#This Row],[Mes numero]],1)</f>
        <v>41640</v>
      </c>
      <c r="G1114" s="159">
        <v>10255</v>
      </c>
      <c r="H1114" s="20">
        <v>800202395</v>
      </c>
      <c r="I1114" s="2" t="str">
        <f>+VLOOKUP(FACTURACION[[#This Row],[NIT]],TABLACLIENTE,2,FALSE)</f>
        <v>EFIGAS GAS NATURAL S.A. E.S.P. (EFIGAS S.A. E.S.P.)</v>
      </c>
      <c r="J1114" s="2" t="s">
        <v>198</v>
      </c>
      <c r="K1114" s="12" t="str">
        <f>+VLOOKUP(FACTURACION[[#This Row],[REFERENCIA]],CODINV,2,FALSE)</f>
        <v>REG. 1813C-HC C. 1 1/4" R: 6-15" O: 1/2</v>
      </c>
      <c r="L1114" s="12" t="str">
        <f>IF(VLOOKUP(FACTURACION[[#This Row],[REFERENCIA]],CODINV,3,FALSE)=0,"",VLOOKUP(FACTURACION[[#This Row],[REFERENCIA]],CODINV,3,FALSE))</f>
        <v/>
      </c>
      <c r="M1114" s="12" t="str">
        <f>+VLOOKUP(FACTURACION[[#This Row],[REFERENCIA]],CODINV,4,FALSE)</f>
        <v>REGULADORES</v>
      </c>
      <c r="N1114" s="12" t="str">
        <f>+VLOOKUP(FACTURACION[[#This Row],[REFERENCIA]],CODINV,5,FALSE)</f>
        <v>HONEYWELL</v>
      </c>
      <c r="O1114" s="2">
        <v>10</v>
      </c>
      <c r="P1114" s="23">
        <v>135000</v>
      </c>
      <c r="Q1114" s="24">
        <f>+FACTURACION[[#This Row],[CANTIDAD]]*FACTURACION[[#This Row],[VR UNITARIO]]/1000</f>
        <v>1350</v>
      </c>
      <c r="R1114" s="3" t="str">
        <f>+VLOOKUP(FACTURACION[[#This Row],[NIT]],TABLACLIENTE,5,FALSE)</f>
        <v>MANIZALES</v>
      </c>
    </row>
    <row r="1115" spans="3:18" s="11" customFormat="1" ht="11.25" customHeight="1">
      <c r="C1115" s="13">
        <v>2014</v>
      </c>
      <c r="D1115" s="17" t="s">
        <v>229</v>
      </c>
      <c r="E1115" s="17">
        <f>MONTH(FACTURACION[[#This Row],[MES]]&amp;1)</f>
        <v>1</v>
      </c>
      <c r="F1115" s="223">
        <f>DATE(FACTURACION[[#This Row],[AÑO]],FACTURACION[[#This Row],[Mes numero]],1)</f>
        <v>41640</v>
      </c>
      <c r="G1115" s="159">
        <v>10259</v>
      </c>
      <c r="H1115" s="20">
        <v>900370892</v>
      </c>
      <c r="I1115" s="2" t="str">
        <f>+VLOOKUP(FACTURACION[[#This Row],[NIT]],TABLACLIENTE,2,FALSE)</f>
        <v>COLOMBIANA DE PROYECTOS DE INGENIERIA S.A.S. (COLPROING S.A.S.)</v>
      </c>
      <c r="J1115" s="2" t="s">
        <v>6</v>
      </c>
      <c r="K1115" s="12" t="str">
        <f>+VLOOKUP(FACTURACION[[#This Row],[REFERENCIA]],CODINV,2,FALSE)</f>
        <v>REG.1813C C:3/4" R:6-15" O:1/2</v>
      </c>
      <c r="L1115" s="12" t="str">
        <f>IF(VLOOKUP(FACTURACION[[#This Row],[REFERENCIA]],CODINV,3,FALSE)=0,"",VLOOKUP(FACTURACION[[#This Row],[REFERENCIA]],CODINV,3,FALSE))</f>
        <v/>
      </c>
      <c r="M1115" s="12" t="str">
        <f>+VLOOKUP(FACTURACION[[#This Row],[REFERENCIA]],CODINV,4,FALSE)</f>
        <v>REGULADORES</v>
      </c>
      <c r="N1115" s="12" t="str">
        <f>+VLOOKUP(FACTURACION[[#This Row],[REFERENCIA]],CODINV,5,FALSE)</f>
        <v>HONEYWELL</v>
      </c>
      <c r="O1115" s="2">
        <v>1</v>
      </c>
      <c r="P1115" s="23">
        <v>90000</v>
      </c>
      <c r="Q1115" s="24">
        <f>+FACTURACION[[#This Row],[CANTIDAD]]*FACTURACION[[#This Row],[VR UNITARIO]]/1000</f>
        <v>90</v>
      </c>
      <c r="R1115" s="3" t="str">
        <f>+VLOOKUP(FACTURACION[[#This Row],[NIT]],TABLACLIENTE,5,FALSE)</f>
        <v>BOGOTÁ D.C.</v>
      </c>
    </row>
    <row r="1116" spans="3:18" s="11" customFormat="1" ht="11.25" customHeight="1">
      <c r="C1116" s="13">
        <v>2014</v>
      </c>
      <c r="D1116" s="17" t="s">
        <v>229</v>
      </c>
      <c r="E1116" s="17">
        <f>MONTH(FACTURACION[[#This Row],[MES]]&amp;1)</f>
        <v>1</v>
      </c>
      <c r="F1116" s="223">
        <f>DATE(FACTURACION[[#This Row],[AÑO]],FACTURACION[[#This Row],[Mes numero]],1)</f>
        <v>41640</v>
      </c>
      <c r="G1116" s="159">
        <v>10266</v>
      </c>
      <c r="H1116" s="20">
        <v>860510723</v>
      </c>
      <c r="I1116" s="2" t="str">
        <f>+VLOOKUP(FACTURACION[[#This Row],[NIT]],TABLACLIENTE,2,FALSE)</f>
        <v>SAENA DE COLOMBIA S.A.</v>
      </c>
      <c r="J1116" s="2" t="s">
        <v>6</v>
      </c>
      <c r="K1116" s="12" t="str">
        <f>+VLOOKUP(FACTURACION[[#This Row],[REFERENCIA]],CODINV,2,FALSE)</f>
        <v>REG.1813C C:3/4" R:6-15" O:1/2</v>
      </c>
      <c r="L1116" s="12" t="str">
        <f>IF(VLOOKUP(FACTURACION[[#This Row],[REFERENCIA]],CODINV,3,FALSE)=0,"",VLOOKUP(FACTURACION[[#This Row],[REFERENCIA]],CODINV,3,FALSE))</f>
        <v/>
      </c>
      <c r="M1116" s="12" t="str">
        <f>+VLOOKUP(FACTURACION[[#This Row],[REFERENCIA]],CODINV,4,FALSE)</f>
        <v>REGULADORES</v>
      </c>
      <c r="N1116" s="12" t="str">
        <f>+VLOOKUP(FACTURACION[[#This Row],[REFERENCIA]],CODINV,5,FALSE)</f>
        <v>HONEYWELL</v>
      </c>
      <c r="O1116" s="2">
        <v>12</v>
      </c>
      <c r="P1116" s="23">
        <v>90000</v>
      </c>
      <c r="Q1116" s="24">
        <f>+FACTURACION[[#This Row],[CANTIDAD]]*FACTURACION[[#This Row],[VR UNITARIO]]/1000</f>
        <v>1080</v>
      </c>
      <c r="R1116" s="3" t="str">
        <f>+VLOOKUP(FACTURACION[[#This Row],[NIT]],TABLACLIENTE,5,FALSE)</f>
        <v>BOGOTÁ D.C.</v>
      </c>
    </row>
    <row r="1117" spans="3:18" s="11" customFormat="1" ht="11.25" customHeight="1">
      <c r="C1117" s="13">
        <v>2014</v>
      </c>
      <c r="D1117" s="17" t="s">
        <v>229</v>
      </c>
      <c r="E1117" s="17">
        <f>MONTH(FACTURACION[[#This Row],[MES]]&amp;1)</f>
        <v>1</v>
      </c>
      <c r="F1117" s="223">
        <f>DATE(FACTURACION[[#This Row],[AÑO]],FACTURACION[[#This Row],[Mes numero]],1)</f>
        <v>41640</v>
      </c>
      <c r="G1117" s="159">
        <v>10224</v>
      </c>
      <c r="H1117" s="20">
        <v>890101691</v>
      </c>
      <c r="I1117" s="2" t="str">
        <f>+VLOOKUP(FACTURACION[[#This Row],[NIT]],TABLACLIENTE,2,FALSE)</f>
        <v>GASES DEL CARIBE S.A.E.S.P. (GASCARIBE S.A E.S.P.)</v>
      </c>
      <c r="J1117" s="2" t="s">
        <v>109</v>
      </c>
      <c r="K1117" s="12" t="str">
        <f>+VLOOKUP(FACTURACION[[#This Row],[REFERENCIA]],CODINV,2,FALSE)</f>
        <v>REG. 1883 CPB2 C: 1 1/4" O: 1/2 R: STD</v>
      </c>
      <c r="L1117" s="12" t="str">
        <f>IF(VLOOKUP(FACTURACION[[#This Row],[REFERENCIA]],CODINV,3,FALSE)=0,"",VLOOKUP(FACTURACION[[#This Row],[REFERENCIA]],CODINV,3,FALSE))</f>
        <v/>
      </c>
      <c r="M1117" s="12" t="str">
        <f>+VLOOKUP(FACTURACION[[#This Row],[REFERENCIA]],CODINV,4,FALSE)</f>
        <v>REGULADORES</v>
      </c>
      <c r="N1117" s="12" t="str">
        <f>+VLOOKUP(FACTURACION[[#This Row],[REFERENCIA]],CODINV,5,FALSE)</f>
        <v>HONEYWELL</v>
      </c>
      <c r="O1117" s="2">
        <v>10</v>
      </c>
      <c r="P1117" s="23">
        <v>769739</v>
      </c>
      <c r="Q1117" s="24">
        <f>+FACTURACION[[#This Row],[CANTIDAD]]*FACTURACION[[#This Row],[VR UNITARIO]]/1000</f>
        <v>7697.39</v>
      </c>
      <c r="R1117" s="3" t="str">
        <f>+VLOOKUP(FACTURACION[[#This Row],[NIT]],TABLACLIENTE,5,FALSE)</f>
        <v>BARRANQUILLA</v>
      </c>
    </row>
    <row r="1118" spans="3:18" s="11" customFormat="1" ht="11.25" customHeight="1">
      <c r="C1118" s="13">
        <v>2014</v>
      </c>
      <c r="D1118" s="17" t="s">
        <v>229</v>
      </c>
      <c r="E1118" s="17">
        <f>MONTH(FACTURACION[[#This Row],[MES]]&amp;1)</f>
        <v>1</v>
      </c>
      <c r="F1118" s="223">
        <f>DATE(FACTURACION[[#This Row],[AÑO]],FACTURACION[[#This Row],[Mes numero]],1)</f>
        <v>41640</v>
      </c>
      <c r="G1118" s="159">
        <v>10225</v>
      </c>
      <c r="H1118" s="20">
        <v>890101691</v>
      </c>
      <c r="I1118" s="2" t="str">
        <f>+VLOOKUP(FACTURACION[[#This Row],[NIT]],TABLACLIENTE,2,FALSE)</f>
        <v>GASES DEL CARIBE S.A.E.S.P. (GASCARIBE S.A E.S.P.)</v>
      </c>
      <c r="J1118" s="2" t="s">
        <v>109</v>
      </c>
      <c r="K1118" s="12" t="str">
        <f>+VLOOKUP(FACTURACION[[#This Row],[REFERENCIA]],CODINV,2,FALSE)</f>
        <v>REG. 1883 CPB2 C: 1 1/4" O: 1/2 R: STD</v>
      </c>
      <c r="L1118" s="12" t="str">
        <f>IF(VLOOKUP(FACTURACION[[#This Row],[REFERENCIA]],CODINV,3,FALSE)=0,"",VLOOKUP(FACTURACION[[#This Row],[REFERENCIA]],CODINV,3,FALSE))</f>
        <v/>
      </c>
      <c r="M1118" s="12" t="str">
        <f>+VLOOKUP(FACTURACION[[#This Row],[REFERENCIA]],CODINV,4,FALSE)</f>
        <v>REGULADORES</v>
      </c>
      <c r="N1118" s="12" t="str">
        <f>+VLOOKUP(FACTURACION[[#This Row],[REFERENCIA]],CODINV,5,FALSE)</f>
        <v>HONEYWELL</v>
      </c>
      <c r="O1118" s="2">
        <v>17</v>
      </c>
      <c r="P1118" s="23">
        <v>769739</v>
      </c>
      <c r="Q1118" s="24">
        <f>+FACTURACION[[#This Row],[CANTIDAD]]*FACTURACION[[#This Row],[VR UNITARIO]]/1000</f>
        <v>13085.563</v>
      </c>
      <c r="R1118" s="3" t="str">
        <f>+VLOOKUP(FACTURACION[[#This Row],[NIT]],TABLACLIENTE,5,FALSE)</f>
        <v>BARRANQUILLA</v>
      </c>
    </row>
    <row r="1119" spans="3:18" s="11" customFormat="1" ht="11.25" customHeight="1">
      <c r="C1119" s="13">
        <v>2014</v>
      </c>
      <c r="D1119" s="17" t="s">
        <v>229</v>
      </c>
      <c r="E1119" s="17">
        <f>MONTH(FACTURACION[[#This Row],[MES]]&amp;1)</f>
        <v>1</v>
      </c>
      <c r="F1119" s="223">
        <f>DATE(FACTURACION[[#This Row],[AÑO]],FACTURACION[[#This Row],[Mes numero]],1)</f>
        <v>41640</v>
      </c>
      <c r="G1119" s="159">
        <v>10213</v>
      </c>
      <c r="H1119" s="20">
        <v>892115036</v>
      </c>
      <c r="I1119" s="2" t="str">
        <f>+VLOOKUP(FACTURACION[[#This Row],[NIT]],TABLACLIENTE,2,FALSE)</f>
        <v>GASES DE LA GUAJIRA S.A. E. S. P. (GASGUAJIRA S.A. E.S.P.)</v>
      </c>
      <c r="J1119" s="2" t="s">
        <v>251</v>
      </c>
      <c r="K1119" s="12" t="str">
        <f>+VLOOKUP(FACTURACION[[#This Row],[REFERENCIA]],CODINV,2,FALSE)</f>
        <v>REG. 1813B C: 2"  R: 14.5-28" O: 3/4"</v>
      </c>
      <c r="L1119" s="12" t="str">
        <f>IF(VLOOKUP(FACTURACION[[#This Row],[REFERENCIA]],CODINV,3,FALSE)=0,"",VLOOKUP(FACTURACION[[#This Row],[REFERENCIA]],CODINV,3,FALSE))</f>
        <v/>
      </c>
      <c r="M1119" s="12" t="str">
        <f>+VLOOKUP(FACTURACION[[#This Row],[REFERENCIA]],CODINV,4,FALSE)</f>
        <v>REGULADORES</v>
      </c>
      <c r="N1119" s="12" t="str">
        <f>+VLOOKUP(FACTURACION[[#This Row],[REFERENCIA]],CODINV,5,FALSE)</f>
        <v>HONEYWELL</v>
      </c>
      <c r="O1119" s="2">
        <v>4</v>
      </c>
      <c r="P1119" s="23">
        <v>1118430</v>
      </c>
      <c r="Q1119" s="24">
        <f>+FACTURACION[[#This Row],[CANTIDAD]]*FACTURACION[[#This Row],[VR UNITARIO]]/1000</f>
        <v>4473.72</v>
      </c>
      <c r="R1119" s="3" t="str">
        <f>+VLOOKUP(FACTURACION[[#This Row],[NIT]],TABLACLIENTE,5,FALSE)</f>
        <v>RIOHACHA</v>
      </c>
    </row>
    <row r="1120" spans="3:18" s="11" customFormat="1" ht="11.25" customHeight="1">
      <c r="C1120" s="13">
        <v>2014</v>
      </c>
      <c r="D1120" s="17" t="s">
        <v>229</v>
      </c>
      <c r="E1120" s="17">
        <f>MONTH(FACTURACION[[#This Row],[MES]]&amp;1)</f>
        <v>1</v>
      </c>
      <c r="F1120" s="223">
        <f>DATE(FACTURACION[[#This Row],[AÑO]],FACTURACION[[#This Row],[Mes numero]],1)</f>
        <v>41640</v>
      </c>
      <c r="G1120" s="159">
        <v>10237</v>
      </c>
      <c r="H1120" s="20">
        <v>800202395</v>
      </c>
      <c r="I1120" s="2" t="str">
        <f>+VLOOKUP(FACTURACION[[#This Row],[NIT]],TABLACLIENTE,2,FALSE)</f>
        <v>EFIGAS GAS NATURAL S.A. E.S.P. (EFIGAS S.A. E.S.P.)</v>
      </c>
      <c r="J1120" s="2" t="s">
        <v>63</v>
      </c>
      <c r="K1120" s="12" t="str">
        <f>+VLOOKUP(FACTURACION[[#This Row],[REFERENCIA]],CODINV,2,FALSE)</f>
        <v>AFV 2" S300 FO</v>
      </c>
      <c r="L1120" s="12" t="str">
        <f>IF(VLOOKUP(FACTURACION[[#This Row],[REFERENCIA]],CODINV,3,FALSE)=0,"",VLOOKUP(FACTURACION[[#This Row],[REFERENCIA]],CODINV,3,FALSE))</f>
        <v/>
      </c>
      <c r="M1120" s="12" t="str">
        <f>+VLOOKUP(FACTURACION[[#This Row],[REFERENCIA]],CODINV,4,FALSE)</f>
        <v>REGULADORES</v>
      </c>
      <c r="N1120" s="12" t="str">
        <f>+VLOOKUP(FACTURACION[[#This Row],[REFERENCIA]],CODINV,5,FALSE)</f>
        <v>HONEYWELL</v>
      </c>
      <c r="O1120" s="2">
        <v>8</v>
      </c>
      <c r="P1120" s="23">
        <v>1557578.4</v>
      </c>
      <c r="Q1120" s="24">
        <f>+FACTURACION[[#This Row],[CANTIDAD]]*FACTURACION[[#This Row],[VR UNITARIO]]/1000</f>
        <v>12460.627199999999</v>
      </c>
      <c r="R1120" s="3" t="str">
        <f>+VLOOKUP(FACTURACION[[#This Row],[NIT]],TABLACLIENTE,5,FALSE)</f>
        <v>MANIZALES</v>
      </c>
    </row>
    <row r="1121" spans="3:18" s="11" customFormat="1" ht="11.25" customHeight="1">
      <c r="C1121" s="13">
        <v>2014</v>
      </c>
      <c r="D1121" s="17" t="s">
        <v>229</v>
      </c>
      <c r="E1121" s="17">
        <f>MONTH(FACTURACION[[#This Row],[MES]]&amp;1)</f>
        <v>1</v>
      </c>
      <c r="F1121" s="223">
        <f>DATE(FACTURACION[[#This Row],[AÑO]],FACTURACION[[#This Row],[Mes numero]],1)</f>
        <v>41640</v>
      </c>
      <c r="G1121" s="159">
        <v>10214</v>
      </c>
      <c r="H1121" s="20">
        <v>800167643</v>
      </c>
      <c r="I1121" s="2" t="str">
        <f>+VLOOKUP(FACTURACION[[#This Row],[NIT]],TABLACLIENTE,2,FALSE)</f>
        <v>GASES DE OCCIDENTE S.A. E.S.P. (GDO)</v>
      </c>
      <c r="J1121" s="2" t="s">
        <v>63</v>
      </c>
      <c r="K1121" s="12" t="str">
        <f>+VLOOKUP(FACTURACION[[#This Row],[REFERENCIA]],CODINV,2,FALSE)</f>
        <v>AFV 2" S300 FO</v>
      </c>
      <c r="L1121" s="12" t="str">
        <f>IF(VLOOKUP(FACTURACION[[#This Row],[REFERENCIA]],CODINV,3,FALSE)=0,"",VLOOKUP(FACTURACION[[#This Row],[REFERENCIA]],CODINV,3,FALSE))</f>
        <v/>
      </c>
      <c r="M1121" s="12" t="str">
        <f>+VLOOKUP(FACTURACION[[#This Row],[REFERENCIA]],CODINV,4,FALSE)</f>
        <v>REGULADORES</v>
      </c>
      <c r="N1121" s="12" t="str">
        <f>+VLOOKUP(FACTURACION[[#This Row],[REFERENCIA]],CODINV,5,FALSE)</f>
        <v>HONEYWELL</v>
      </c>
      <c r="O1121" s="2">
        <v>3</v>
      </c>
      <c r="P1121" s="23">
        <v>1655812</v>
      </c>
      <c r="Q1121" s="24">
        <f>+FACTURACION[[#This Row],[CANTIDAD]]*FACTURACION[[#This Row],[VR UNITARIO]]/1000</f>
        <v>4967.4359999999997</v>
      </c>
      <c r="R1121" s="3" t="str">
        <f>+VLOOKUP(FACTURACION[[#This Row],[NIT]],TABLACLIENTE,5,FALSE)</f>
        <v>CALI</v>
      </c>
    </row>
    <row r="1122" spans="3:18" s="11" customFormat="1" ht="11.25" customHeight="1">
      <c r="C1122" s="13">
        <v>2014</v>
      </c>
      <c r="D1122" s="17" t="s">
        <v>229</v>
      </c>
      <c r="E1122" s="17">
        <f>MONTH(FACTURACION[[#This Row],[MES]]&amp;1)</f>
        <v>1</v>
      </c>
      <c r="F1122" s="223">
        <f>DATE(FACTURACION[[#This Row],[AÑO]],FACTURACION[[#This Row],[Mes numero]],1)</f>
        <v>41640</v>
      </c>
      <c r="G1122" s="159">
        <v>10220</v>
      </c>
      <c r="H1122" s="25">
        <v>891101577</v>
      </c>
      <c r="I1122" s="3" t="str">
        <f>+VLOOKUP(FACTURACION[[#This Row],[NIT]],TABLACLIENTE,2,FALSE)</f>
        <v>ALCANOS DE COLOMBIA S.A. E.S.P</v>
      </c>
      <c r="J1122" s="2" t="s">
        <v>24</v>
      </c>
      <c r="K1122" s="12" t="str">
        <f>+VLOOKUP(FACTURACION[[#This Row],[REFERENCIA]],CODINV,2,FALSE)</f>
        <v>AFV 2" S300 F.O Y CL INS ZSC100</v>
      </c>
      <c r="L1122" s="12" t="str">
        <f>IF(VLOOKUP(FACTURACION[[#This Row],[REFERENCIA]],CODINV,3,FALSE)=0,"",VLOOKUP(FACTURACION[[#This Row],[REFERENCIA]],CODINV,3,FALSE))</f>
        <v/>
      </c>
      <c r="M1122" s="12" t="str">
        <f>+VLOOKUP(FACTURACION[[#This Row],[REFERENCIA]],CODINV,4,FALSE)</f>
        <v>REGULADORES</v>
      </c>
      <c r="N1122" s="12" t="str">
        <f>+VLOOKUP(FACTURACION[[#This Row],[REFERENCIA]],CODINV,5,FALSE)</f>
        <v>HONEYWELL</v>
      </c>
      <c r="O1122" s="2">
        <v>40</v>
      </c>
      <c r="P1122" s="23">
        <v>3358933</v>
      </c>
      <c r="Q1122" s="24">
        <f>+FACTURACION[[#This Row],[CANTIDAD]]*FACTURACION[[#This Row],[VR UNITARIO]]/1000</f>
        <v>134357.32</v>
      </c>
      <c r="R1122" s="3" t="str">
        <f>+VLOOKUP(FACTURACION[[#This Row],[NIT]],TABLACLIENTE,5,FALSE)</f>
        <v>NEIVA</v>
      </c>
    </row>
    <row r="1123" spans="3:18" s="11" customFormat="1" ht="11.25" customHeight="1">
      <c r="C1123" s="13">
        <v>2014</v>
      </c>
      <c r="D1123" s="17" t="s">
        <v>229</v>
      </c>
      <c r="E1123" s="17">
        <f>MONTH(FACTURACION[[#This Row],[MES]]&amp;1)</f>
        <v>1</v>
      </c>
      <c r="F1123" s="223">
        <f>DATE(FACTURACION[[#This Row],[AÑO]],FACTURACION[[#This Row],[Mes numero]],1)</f>
        <v>41640</v>
      </c>
      <c r="G1123" s="159">
        <v>10211</v>
      </c>
      <c r="H1123" s="20">
        <v>800202395</v>
      </c>
      <c r="I1123" s="2" t="str">
        <f>+VLOOKUP(FACTURACION[[#This Row],[NIT]],TABLACLIENTE,2,FALSE)</f>
        <v>EFIGAS GAS NATURAL S.A. E.S.P. (EFIGAS S.A. E.S.P.)</v>
      </c>
      <c r="J1123" s="2" t="s">
        <v>24</v>
      </c>
      <c r="K1123" s="12" t="str">
        <f>+VLOOKUP(FACTURACION[[#This Row],[REFERENCIA]],CODINV,2,FALSE)</f>
        <v>AFV 2" S300 F.O Y CL INS ZSC100</v>
      </c>
      <c r="L1123" s="12" t="str">
        <f>IF(VLOOKUP(FACTURACION[[#This Row],[REFERENCIA]],CODINV,3,FALSE)=0,"",VLOOKUP(FACTURACION[[#This Row],[REFERENCIA]],CODINV,3,FALSE))</f>
        <v/>
      </c>
      <c r="M1123" s="12" t="str">
        <f>+VLOOKUP(FACTURACION[[#This Row],[REFERENCIA]],CODINV,4,FALSE)</f>
        <v>REGULADORES</v>
      </c>
      <c r="N1123" s="12" t="str">
        <f>+VLOOKUP(FACTURACION[[#This Row],[REFERENCIA]],CODINV,5,FALSE)</f>
        <v>HONEYWELL</v>
      </c>
      <c r="O1123" s="2">
        <v>6</v>
      </c>
      <c r="P1123" s="23">
        <v>3255396</v>
      </c>
      <c r="Q1123" s="24">
        <f>+FACTURACION[[#This Row],[CANTIDAD]]*FACTURACION[[#This Row],[VR UNITARIO]]/1000</f>
        <v>19532.376</v>
      </c>
      <c r="R1123" s="3" t="str">
        <f>+VLOOKUP(FACTURACION[[#This Row],[NIT]],TABLACLIENTE,5,FALSE)</f>
        <v>MANIZALES</v>
      </c>
    </row>
    <row r="1124" spans="3:18" s="11" customFormat="1" ht="11.25" customHeight="1">
      <c r="C1124" s="13">
        <v>2014</v>
      </c>
      <c r="D1124" s="17" t="s">
        <v>229</v>
      </c>
      <c r="E1124" s="17">
        <f>MONTH(FACTURACION[[#This Row],[MES]]&amp;1)</f>
        <v>1</v>
      </c>
      <c r="F1124" s="223">
        <f>DATE(FACTURACION[[#This Row],[AÑO]],FACTURACION[[#This Row],[Mes numero]],1)</f>
        <v>41640</v>
      </c>
      <c r="G1124" s="159">
        <v>10212</v>
      </c>
      <c r="H1124" s="20">
        <v>800202395</v>
      </c>
      <c r="I1124" s="2" t="str">
        <f>+VLOOKUP(FACTURACION[[#This Row],[NIT]],TABLACLIENTE,2,FALSE)</f>
        <v>EFIGAS GAS NATURAL S.A. E.S.P. (EFIGAS S.A. E.S.P.)</v>
      </c>
      <c r="J1124" s="2" t="s">
        <v>24</v>
      </c>
      <c r="K1124" s="12" t="str">
        <f>+VLOOKUP(FACTURACION[[#This Row],[REFERENCIA]],CODINV,2,FALSE)</f>
        <v>AFV 2" S300 F.O Y CL INS ZSC100</v>
      </c>
      <c r="L1124" s="12" t="str">
        <f>IF(VLOOKUP(FACTURACION[[#This Row],[REFERENCIA]],CODINV,3,FALSE)=0,"",VLOOKUP(FACTURACION[[#This Row],[REFERENCIA]],CODINV,3,FALSE))</f>
        <v/>
      </c>
      <c r="M1124" s="12" t="str">
        <f>+VLOOKUP(FACTURACION[[#This Row],[REFERENCIA]],CODINV,4,FALSE)</f>
        <v>REGULADORES</v>
      </c>
      <c r="N1124" s="12" t="str">
        <f>+VLOOKUP(FACTURACION[[#This Row],[REFERENCIA]],CODINV,5,FALSE)</f>
        <v>HONEYWELL</v>
      </c>
      <c r="O1124" s="2">
        <v>3</v>
      </c>
      <c r="P1124" s="23">
        <v>3255396</v>
      </c>
      <c r="Q1124" s="24">
        <f>+FACTURACION[[#This Row],[CANTIDAD]]*FACTURACION[[#This Row],[VR UNITARIO]]/1000</f>
        <v>9766.1880000000001</v>
      </c>
      <c r="R1124" s="3" t="str">
        <f>+VLOOKUP(FACTURACION[[#This Row],[NIT]],TABLACLIENTE,5,FALSE)</f>
        <v>MANIZALES</v>
      </c>
    </row>
    <row r="1125" spans="3:18" s="11" customFormat="1" ht="11.25" customHeight="1">
      <c r="C1125" s="13">
        <v>2014</v>
      </c>
      <c r="D1125" s="17" t="s">
        <v>229</v>
      </c>
      <c r="E1125" s="17">
        <f>MONTH(FACTURACION[[#This Row],[MES]]&amp;1)</f>
        <v>1</v>
      </c>
      <c r="F1125" s="223">
        <f>DATE(FACTURACION[[#This Row],[AÑO]],FACTURACION[[#This Row],[Mes numero]],1)</f>
        <v>41640</v>
      </c>
      <c r="G1125" s="159">
        <v>10213</v>
      </c>
      <c r="H1125" s="20">
        <v>892115036</v>
      </c>
      <c r="I1125" s="2" t="str">
        <f>+VLOOKUP(FACTURACION[[#This Row],[NIT]],TABLACLIENTE,2,FALSE)</f>
        <v>GASES DE LA GUAJIRA S.A. E. S. P. (GASGUAJIRA S.A. E.S.P.)</v>
      </c>
      <c r="J1125" s="2" t="s">
        <v>24</v>
      </c>
      <c r="K1125" s="12" t="str">
        <f>+VLOOKUP(FACTURACION[[#This Row],[REFERENCIA]],CODINV,2,FALSE)</f>
        <v>AFV 2" S300 F.O Y CL INS ZSC100</v>
      </c>
      <c r="L1125" s="12" t="str">
        <f>IF(VLOOKUP(FACTURACION[[#This Row],[REFERENCIA]],CODINV,3,FALSE)=0,"",VLOOKUP(FACTURACION[[#This Row],[REFERENCIA]],CODINV,3,FALSE))</f>
        <v/>
      </c>
      <c r="M1125" s="12" t="str">
        <f>+VLOOKUP(FACTURACION[[#This Row],[REFERENCIA]],CODINV,4,FALSE)</f>
        <v>REGULADORES</v>
      </c>
      <c r="N1125" s="12" t="str">
        <f>+VLOOKUP(FACTURACION[[#This Row],[REFERENCIA]],CODINV,5,FALSE)</f>
        <v>HONEYWELL</v>
      </c>
      <c r="O1125" s="2">
        <v>2</v>
      </c>
      <c r="P1125" s="23">
        <v>3351420</v>
      </c>
      <c r="Q1125" s="24">
        <f>+FACTURACION[[#This Row],[CANTIDAD]]*FACTURACION[[#This Row],[VR UNITARIO]]/1000</f>
        <v>6702.84</v>
      </c>
      <c r="R1125" s="3" t="str">
        <f>+VLOOKUP(FACTURACION[[#This Row],[NIT]],TABLACLIENTE,5,FALSE)</f>
        <v>RIOHACHA</v>
      </c>
    </row>
    <row r="1126" spans="3:18" s="11" customFormat="1" ht="11.25" customHeight="1">
      <c r="C1126" s="13">
        <v>2014</v>
      </c>
      <c r="D1126" s="17" t="s">
        <v>229</v>
      </c>
      <c r="E1126" s="17">
        <f>MONTH(FACTURACION[[#This Row],[MES]]&amp;1)</f>
        <v>1</v>
      </c>
      <c r="F1126" s="223">
        <f>DATE(FACTURACION[[#This Row],[AÑO]],FACTURACION[[#This Row],[Mes numero]],1)</f>
        <v>41640</v>
      </c>
      <c r="G1126" s="159">
        <v>10223</v>
      </c>
      <c r="H1126" s="20">
        <v>890101691</v>
      </c>
      <c r="I1126" s="2" t="str">
        <f>+VLOOKUP(FACTURACION[[#This Row],[NIT]],TABLACLIENTE,2,FALSE)</f>
        <v>GASES DEL CARIBE S.A.E.S.P. (GASCARIBE S.A E.S.P.)</v>
      </c>
      <c r="J1126" s="2" t="s">
        <v>24</v>
      </c>
      <c r="K1126" s="12" t="str">
        <f>+VLOOKUP(FACTURACION[[#This Row],[REFERENCIA]],CODINV,2,FALSE)</f>
        <v>AFV 2" S300 F.O Y CL INS ZSC100</v>
      </c>
      <c r="L1126" s="12" t="str">
        <f>IF(VLOOKUP(FACTURACION[[#This Row],[REFERENCIA]],CODINV,3,FALSE)=0,"",VLOOKUP(FACTURACION[[#This Row],[REFERENCIA]],CODINV,3,FALSE))</f>
        <v/>
      </c>
      <c r="M1126" s="12" t="str">
        <f>+VLOOKUP(FACTURACION[[#This Row],[REFERENCIA]],CODINV,4,FALSE)</f>
        <v>REGULADORES</v>
      </c>
      <c r="N1126" s="12" t="str">
        <f>+VLOOKUP(FACTURACION[[#This Row],[REFERENCIA]],CODINV,5,FALSE)</f>
        <v>HONEYWELL</v>
      </c>
      <c r="O1126" s="2">
        <v>15</v>
      </c>
      <c r="P1126" s="23">
        <v>3358933</v>
      </c>
      <c r="Q1126" s="24">
        <f>+FACTURACION[[#This Row],[CANTIDAD]]*FACTURACION[[#This Row],[VR UNITARIO]]/1000</f>
        <v>50383.995000000003</v>
      </c>
      <c r="R1126" s="3" t="str">
        <f>+VLOOKUP(FACTURACION[[#This Row],[NIT]],TABLACLIENTE,5,FALSE)</f>
        <v>BARRANQUILLA</v>
      </c>
    </row>
    <row r="1127" spans="3:18" s="11" customFormat="1" ht="11.25" customHeight="1">
      <c r="C1127" s="13">
        <v>2014</v>
      </c>
      <c r="D1127" s="17" t="s">
        <v>229</v>
      </c>
      <c r="E1127" s="17">
        <f>MONTH(FACTURACION[[#This Row],[MES]]&amp;1)</f>
        <v>1</v>
      </c>
      <c r="F1127" s="223">
        <f>DATE(FACTURACION[[#This Row],[AÑO]],FACTURACION[[#This Row],[Mes numero]],1)</f>
        <v>41640</v>
      </c>
      <c r="G1127" s="159">
        <v>10243</v>
      </c>
      <c r="H1127" s="20">
        <v>890101691</v>
      </c>
      <c r="I1127" s="2" t="str">
        <f>+VLOOKUP(FACTURACION[[#This Row],[NIT]],TABLACLIENTE,2,FALSE)</f>
        <v>GASES DEL CARIBE S.A.E.S.P. (GASCARIBE S.A E.S.P.)</v>
      </c>
      <c r="J1127" s="2" t="s">
        <v>24</v>
      </c>
      <c r="K1127" s="12" t="str">
        <f>+VLOOKUP(FACTURACION[[#This Row],[REFERENCIA]],CODINV,2,FALSE)</f>
        <v>AFV 2" S300 F.O Y CL INS ZSC100</v>
      </c>
      <c r="L1127" s="12" t="str">
        <f>IF(VLOOKUP(FACTURACION[[#This Row],[REFERENCIA]],CODINV,3,FALSE)=0,"",VLOOKUP(FACTURACION[[#This Row],[REFERENCIA]],CODINV,3,FALSE))</f>
        <v/>
      </c>
      <c r="M1127" s="12" t="str">
        <f>+VLOOKUP(FACTURACION[[#This Row],[REFERENCIA]],CODINV,4,FALSE)</f>
        <v>REGULADORES</v>
      </c>
      <c r="N1127" s="12" t="str">
        <f>+VLOOKUP(FACTURACION[[#This Row],[REFERENCIA]],CODINV,5,FALSE)</f>
        <v>HONEYWELL</v>
      </c>
      <c r="O1127" s="2">
        <v>7</v>
      </c>
      <c r="P1127" s="23">
        <v>3358933</v>
      </c>
      <c r="Q1127" s="24">
        <f>+FACTURACION[[#This Row],[CANTIDAD]]*FACTURACION[[#This Row],[VR UNITARIO]]/1000</f>
        <v>23512.530999999999</v>
      </c>
      <c r="R1127" s="3" t="str">
        <f>+VLOOKUP(FACTURACION[[#This Row],[NIT]],TABLACLIENTE,5,FALSE)</f>
        <v>BARRANQUILLA</v>
      </c>
    </row>
    <row r="1128" spans="3:18" s="11" customFormat="1" ht="11.25" customHeight="1">
      <c r="C1128" s="13">
        <v>2014</v>
      </c>
      <c r="D1128" s="17" t="s">
        <v>229</v>
      </c>
      <c r="E1128" s="17">
        <f>MONTH(FACTURACION[[#This Row],[MES]]&amp;1)</f>
        <v>1</v>
      </c>
      <c r="F1128" s="223">
        <f>DATE(FACTURACION[[#This Row],[AÑO]],FACTURACION[[#This Row],[Mes numero]],1)</f>
        <v>41640</v>
      </c>
      <c r="G1128" s="159">
        <v>10269</v>
      </c>
      <c r="H1128" s="20">
        <v>900155947</v>
      </c>
      <c r="I1128" s="2" t="str">
        <f>+VLOOKUP(FACTURACION[[#This Row],[NIT]],TABLACLIENTE,2,FALSE)</f>
        <v>INGENIERIA DE MONTAJE Y MANTENIMIENTO DE ESTACIONES DE SERVICIO LTDA  (IMMES LTDA)</v>
      </c>
      <c r="J1128" s="2" t="s">
        <v>24</v>
      </c>
      <c r="K1128" s="12" t="str">
        <f>+VLOOKUP(FACTURACION[[#This Row],[REFERENCIA]],CODINV,2,FALSE)</f>
        <v>AFV 2" S300 F.O Y CL INS ZSC100</v>
      </c>
      <c r="L1128" s="12" t="str">
        <f>IF(VLOOKUP(FACTURACION[[#This Row],[REFERENCIA]],CODINV,3,FALSE)=0,"",VLOOKUP(FACTURACION[[#This Row],[REFERENCIA]],CODINV,3,FALSE))</f>
        <v/>
      </c>
      <c r="M1128" s="12" t="str">
        <f>+VLOOKUP(FACTURACION[[#This Row],[REFERENCIA]],CODINV,4,FALSE)</f>
        <v>REGULADORES</v>
      </c>
      <c r="N1128" s="12" t="str">
        <f>+VLOOKUP(FACTURACION[[#This Row],[REFERENCIA]],CODINV,5,FALSE)</f>
        <v>HONEYWELL</v>
      </c>
      <c r="O1128" s="2">
        <v>2</v>
      </c>
      <c r="P1128" s="23">
        <v>3500000</v>
      </c>
      <c r="Q1128" s="24">
        <f>+FACTURACION[[#This Row],[CANTIDAD]]*FACTURACION[[#This Row],[VR UNITARIO]]/1000</f>
        <v>7000</v>
      </c>
      <c r="R1128" s="3" t="str">
        <f>+VLOOKUP(FACTURACION[[#This Row],[NIT]],TABLACLIENTE,5,FALSE)</f>
        <v>BOGOTÁ D.C.</v>
      </c>
    </row>
    <row r="1129" spans="3:18" s="11" customFormat="1" ht="11.25" customHeight="1">
      <c r="C1129" s="13">
        <v>2014</v>
      </c>
      <c r="D1129" s="17" t="s">
        <v>229</v>
      </c>
      <c r="E1129" s="17">
        <f>MONTH(FACTURACION[[#This Row],[MES]]&amp;1)</f>
        <v>1</v>
      </c>
      <c r="F1129" s="223">
        <f>DATE(FACTURACION[[#This Row],[AÑO]],FACTURACION[[#This Row],[Mes numero]],1)</f>
        <v>41640</v>
      </c>
      <c r="G1129" s="159">
        <v>10237</v>
      </c>
      <c r="H1129" s="20">
        <v>800202395</v>
      </c>
      <c r="I1129" s="2" t="str">
        <f>+VLOOKUP(FACTURACION[[#This Row],[NIT]],TABLACLIENTE,2,FALSE)</f>
        <v>EFIGAS GAS NATURAL S.A. E.S.P. (EFIGAS S.A. E.S.P.)</v>
      </c>
      <c r="J1129" s="2" t="s">
        <v>65</v>
      </c>
      <c r="K1129" s="12" t="str">
        <f>+VLOOKUP(FACTURACION[[#This Row],[REFERENCIA]],CODINV,2,FALSE)</f>
        <v>CONTROL LOOP ZSC-100 BM INSPIRATOR</v>
      </c>
      <c r="L1129" s="12" t="str">
        <f>IF(VLOOKUP(FACTURACION[[#This Row],[REFERENCIA]],CODINV,3,FALSE)=0,"",VLOOKUP(FACTURACION[[#This Row],[REFERENCIA]],CODINV,3,FALSE))</f>
        <v/>
      </c>
      <c r="M1129" s="12" t="str">
        <f>+VLOOKUP(FACTURACION[[#This Row],[REFERENCIA]],CODINV,4,FALSE)</f>
        <v>REGULADORES</v>
      </c>
      <c r="N1129" s="12" t="str">
        <f>+VLOOKUP(FACTURACION[[#This Row],[REFERENCIA]],CODINV,5,FALSE)</f>
        <v>HONEYWELL</v>
      </c>
      <c r="O1129" s="2">
        <v>8</v>
      </c>
      <c r="P1129" s="23">
        <v>1691085.12</v>
      </c>
      <c r="Q1129" s="24">
        <f>+FACTURACION[[#This Row],[CANTIDAD]]*FACTURACION[[#This Row],[VR UNITARIO]]/1000</f>
        <v>13528.680960000002</v>
      </c>
      <c r="R1129" s="3" t="str">
        <f>+VLOOKUP(FACTURACION[[#This Row],[NIT]],TABLACLIENTE,5,FALSE)</f>
        <v>MANIZALES</v>
      </c>
    </row>
    <row r="1130" spans="3:18" s="11" customFormat="1" ht="11.25" customHeight="1">
      <c r="C1130" s="13">
        <v>2014</v>
      </c>
      <c r="D1130" s="17" t="s">
        <v>229</v>
      </c>
      <c r="E1130" s="17">
        <f>MONTH(FACTURACION[[#This Row],[MES]]&amp;1)</f>
        <v>1</v>
      </c>
      <c r="F1130" s="223">
        <f>DATE(FACTURACION[[#This Row],[AÑO]],FACTURACION[[#This Row],[Mes numero]],1)</f>
        <v>41640</v>
      </c>
      <c r="G1130" s="159">
        <v>10239</v>
      </c>
      <c r="H1130" s="20">
        <v>800202395</v>
      </c>
      <c r="I1130" s="2" t="str">
        <f>+VLOOKUP(FACTURACION[[#This Row],[NIT]],TABLACLIENTE,2,FALSE)</f>
        <v>EFIGAS GAS NATURAL S.A. E.S.P. (EFIGAS S.A. E.S.P.)</v>
      </c>
      <c r="J1130" s="2" t="s">
        <v>540</v>
      </c>
      <c r="K1130" s="12" t="str">
        <f>+VLOOKUP(FACTURACION[[#This Row],[REFERENCIA]],CODINV,2,FALSE)</f>
        <v>GEAR &amp; HUB 44 DRIVE</v>
      </c>
      <c r="L1130" s="12" t="str">
        <f>IF(VLOOKUP(FACTURACION[[#This Row],[REFERENCIA]],CODINV,3,FALSE)=0,"",VLOOKUP(FACTURACION[[#This Row],[REFERENCIA]],CODINV,3,FALSE))</f>
        <v>43354G057</v>
      </c>
      <c r="M1130" s="12" t="str">
        <f>+VLOOKUP(FACTURACION[[#This Row],[REFERENCIA]],CODINV,4,FALSE)</f>
        <v>REPUESTOS Y ACCESORIOS</v>
      </c>
      <c r="N1130" s="12" t="str">
        <f>+VLOOKUP(FACTURACION[[#This Row],[REFERENCIA]],CODINV,5,FALSE)</f>
        <v>HONEYWELL</v>
      </c>
      <c r="O1130" s="2">
        <v>1</v>
      </c>
      <c r="P1130" s="23">
        <v>153939.04999999999</v>
      </c>
      <c r="Q1130" s="24">
        <f>+FACTURACION[[#This Row],[CANTIDAD]]*FACTURACION[[#This Row],[VR UNITARIO]]/1000</f>
        <v>153.93904999999998</v>
      </c>
      <c r="R1130" s="3" t="str">
        <f>+VLOOKUP(FACTURACION[[#This Row],[NIT]],TABLACLIENTE,5,FALSE)</f>
        <v>MANIZALES</v>
      </c>
    </row>
    <row r="1131" spans="3:18" s="11" customFormat="1" ht="11.25" customHeight="1">
      <c r="C1131" s="13">
        <v>2014</v>
      </c>
      <c r="D1131" s="17" t="s">
        <v>229</v>
      </c>
      <c r="E1131" s="17">
        <f>MONTH(FACTURACION[[#This Row],[MES]]&amp;1)</f>
        <v>1</v>
      </c>
      <c r="F1131" s="223">
        <f>DATE(FACTURACION[[#This Row],[AÑO]],FACTURACION[[#This Row],[Mes numero]],1)</f>
        <v>41640</v>
      </c>
      <c r="G1131" s="159">
        <v>10239</v>
      </c>
      <c r="H1131" s="20">
        <v>800202395</v>
      </c>
      <c r="I1131" s="2" t="str">
        <f>+VLOOKUP(FACTURACION[[#This Row],[NIT]],TABLACLIENTE,2,FALSE)</f>
        <v>EFIGAS GAS NATURAL S.A. E.S.P. (EFIGAS S.A. E.S.P.)</v>
      </c>
      <c r="J1131" s="2" t="s">
        <v>546</v>
      </c>
      <c r="K1131" s="12" t="str">
        <f>+VLOOKUP(FACTURACION[[#This Row],[REFERENCIA]],CODINV,2,FALSE)</f>
        <v>GEAR &amp; HUB 63 DRIVE</v>
      </c>
      <c r="L1131" s="12" t="str">
        <f>IF(VLOOKUP(FACTURACION[[#This Row],[REFERENCIA]],CODINV,3,FALSE)=0,"",VLOOKUP(FACTURACION[[#This Row],[REFERENCIA]],CODINV,3,FALSE))</f>
        <v>43354G100</v>
      </c>
      <c r="M1131" s="12" t="str">
        <f>+VLOOKUP(FACTURACION[[#This Row],[REFERENCIA]],CODINV,4,FALSE)</f>
        <v>REPUESTOS Y ACCESORIOS</v>
      </c>
      <c r="N1131" s="12" t="str">
        <f>+VLOOKUP(FACTURACION[[#This Row],[REFERENCIA]],CODINV,5,FALSE)</f>
        <v>HONEYWELL</v>
      </c>
      <c r="O1131" s="2">
        <v>1</v>
      </c>
      <c r="P1131" s="23">
        <v>162433.18</v>
      </c>
      <c r="Q1131" s="24">
        <f>+FACTURACION[[#This Row],[CANTIDAD]]*FACTURACION[[#This Row],[VR UNITARIO]]/1000</f>
        <v>162.43317999999999</v>
      </c>
      <c r="R1131" s="3" t="str">
        <f>+VLOOKUP(FACTURACION[[#This Row],[NIT]],TABLACLIENTE,5,FALSE)</f>
        <v>MANIZALES</v>
      </c>
    </row>
    <row r="1132" spans="3:18" s="11" customFormat="1" ht="11.25" customHeight="1">
      <c r="C1132" s="13">
        <v>2014</v>
      </c>
      <c r="D1132" s="17" t="s">
        <v>229</v>
      </c>
      <c r="E1132" s="17">
        <f>MONTH(FACTURACION[[#This Row],[MES]]&amp;1)</f>
        <v>1</v>
      </c>
      <c r="F1132" s="223">
        <f>DATE(FACTURACION[[#This Row],[AÑO]],FACTURACION[[#This Row],[Mes numero]],1)</f>
        <v>41640</v>
      </c>
      <c r="G1132" s="159">
        <v>10255</v>
      </c>
      <c r="H1132" s="20">
        <v>800202395</v>
      </c>
      <c r="I1132" s="2" t="str">
        <f>+VLOOKUP(FACTURACION[[#This Row],[NIT]],TABLACLIENTE,2,FALSE)</f>
        <v>EFIGAS GAS NATURAL S.A. E.S.P. (EFIGAS S.A. E.S.P.)</v>
      </c>
      <c r="J1132" s="2" t="s">
        <v>252</v>
      </c>
      <c r="K1132" s="12" t="str">
        <f>+VLOOKUP(FACTURACION[[#This Row],[REFERENCIA]],CODINV,2,FALSE)</f>
        <v>RES 42-2" PSIG ROJO-ROJO</v>
      </c>
      <c r="L1132" s="12" t="str">
        <f>IF(VLOOKUP(FACTURACION[[#This Row],[REFERENCIA]],CODINV,3,FALSE)=0,"",VLOOKUP(FACTURACION[[#This Row],[REFERENCIA]],CODINV,3,FALSE))</f>
        <v>70017P049</v>
      </c>
      <c r="M1132" s="12" t="str">
        <f>+VLOOKUP(FACTURACION[[#This Row],[REFERENCIA]],CODINV,4,FALSE)</f>
        <v>REPUESTOS Y ACCESORIOS</v>
      </c>
      <c r="N1132" s="12" t="str">
        <f>+VLOOKUP(FACTURACION[[#This Row],[REFERENCIA]],CODINV,5,FALSE)</f>
        <v>HONEYWELL</v>
      </c>
      <c r="O1132" s="2">
        <v>10</v>
      </c>
      <c r="P1132" s="23">
        <v>13800</v>
      </c>
      <c r="Q1132" s="24">
        <f>+FACTURACION[[#This Row],[CANTIDAD]]*FACTURACION[[#This Row],[VR UNITARIO]]/1000</f>
        <v>138</v>
      </c>
      <c r="R1132" s="3" t="str">
        <f>+VLOOKUP(FACTURACION[[#This Row],[NIT]],TABLACLIENTE,5,FALSE)</f>
        <v>MANIZALES</v>
      </c>
    </row>
    <row r="1133" spans="3:18" s="11" customFormat="1" ht="11.25" customHeight="1">
      <c r="C1133" s="13">
        <v>2014</v>
      </c>
      <c r="D1133" s="17" t="s">
        <v>229</v>
      </c>
      <c r="E1133" s="17">
        <f>MONTH(FACTURACION[[#This Row],[MES]]&amp;1)</f>
        <v>1</v>
      </c>
      <c r="F1133" s="223">
        <f>DATE(FACTURACION[[#This Row],[AÑO]],FACTURACION[[#This Row],[Mes numero]],1)</f>
        <v>41640</v>
      </c>
      <c r="G1133" s="159">
        <v>10240</v>
      </c>
      <c r="H1133" s="20">
        <v>800202395</v>
      </c>
      <c r="I1133" s="2" t="str">
        <f>+VLOOKUP(FACTURACION[[#This Row],[NIT]],TABLACLIENTE,2,FALSE)</f>
        <v>EFIGAS GAS NATURAL S.A. E.S.P. (EFIGAS S.A. E.S.P.)</v>
      </c>
      <c r="J1133" s="2" t="s">
        <v>746</v>
      </c>
      <c r="K1133" s="12" t="str">
        <f>+VLOOKUP(FACTURACION[[#This Row],[REFERENCIA]],CODINV,2,FALSE)</f>
        <v>ORIFICIO 1-1/4"</v>
      </c>
      <c r="L1133" s="12" t="str">
        <f>IF(VLOOKUP(FACTURACION[[#This Row],[REFERENCIA]],CODINV,3,FALSE)=0,"",VLOOKUP(FACTURACION[[#This Row],[REFERENCIA]],CODINV,3,FALSE))</f>
        <v>72983P017</v>
      </c>
      <c r="M1133" s="12" t="str">
        <f>+VLOOKUP(FACTURACION[[#This Row],[REFERENCIA]],CODINV,4,FALSE)</f>
        <v>REPUESTOS Y ACCESORIOS</v>
      </c>
      <c r="N1133" s="12" t="str">
        <f>+VLOOKUP(FACTURACION[[#This Row],[REFERENCIA]],CODINV,5,FALSE)</f>
        <v>HONEYWELL</v>
      </c>
      <c r="O1133" s="2">
        <v>1</v>
      </c>
      <c r="P1133" s="23">
        <v>71922</v>
      </c>
      <c r="Q1133" s="24">
        <f>+FACTURACION[[#This Row],[CANTIDAD]]*FACTURACION[[#This Row],[VR UNITARIO]]/1000</f>
        <v>71.921999999999997</v>
      </c>
      <c r="R1133" s="3" t="str">
        <f>+VLOOKUP(FACTURACION[[#This Row],[NIT]],TABLACLIENTE,5,FALSE)</f>
        <v>MANIZALES</v>
      </c>
    </row>
    <row r="1134" spans="3:18" s="11" customFormat="1" ht="11.25" customHeight="1">
      <c r="C1134" s="13">
        <v>2014</v>
      </c>
      <c r="D1134" s="17" t="s">
        <v>229</v>
      </c>
      <c r="E1134" s="17">
        <f>MONTH(FACTURACION[[#This Row],[MES]]&amp;1)</f>
        <v>1</v>
      </c>
      <c r="F1134" s="223">
        <f>DATE(FACTURACION[[#This Row],[AÑO]],FACTURACION[[#This Row],[Mes numero]],1)</f>
        <v>41640</v>
      </c>
      <c r="G1134" s="159">
        <v>10226</v>
      </c>
      <c r="H1134" s="20">
        <v>890101691</v>
      </c>
      <c r="I1134" s="2" t="str">
        <f>+VLOOKUP(FACTURACION[[#This Row],[NIT]],TABLACLIENTE,2,FALSE)</f>
        <v>GASES DEL CARIBE S.A.E.S.P. (GASCARIBE S.A E.S.P.)</v>
      </c>
      <c r="J1134" s="2" t="s">
        <v>151</v>
      </c>
      <c r="K1134" s="12" t="str">
        <f>+VLOOKUP(FACTURACION[[#This Row],[REFERENCIA]],CODINV,2,FALSE)</f>
        <v>DIAFRAGMA BUNA Z-138</v>
      </c>
      <c r="L1134" s="12" t="str">
        <f>IF(VLOOKUP(FACTURACION[[#This Row],[REFERENCIA]],CODINV,3,FALSE)=0,"",VLOOKUP(FACTURACION[[#This Row],[REFERENCIA]],CODINV,3,FALSE))</f>
        <v>70170P028</v>
      </c>
      <c r="M1134" s="12" t="str">
        <f>+VLOOKUP(FACTURACION[[#This Row],[REFERENCIA]],CODINV,4,FALSE)</f>
        <v>REPUESTOS Y ACCESORIOS</v>
      </c>
      <c r="N1134" s="12" t="str">
        <f>+VLOOKUP(FACTURACION[[#This Row],[REFERENCIA]],CODINV,5,FALSE)</f>
        <v>HONEYWELL</v>
      </c>
      <c r="O1134" s="2">
        <v>4</v>
      </c>
      <c r="P1134" s="23">
        <v>20300</v>
      </c>
      <c r="Q1134" s="24">
        <f>+FACTURACION[[#This Row],[CANTIDAD]]*FACTURACION[[#This Row],[VR UNITARIO]]/1000</f>
        <v>81.2</v>
      </c>
      <c r="R1134" s="3" t="str">
        <f>+VLOOKUP(FACTURACION[[#This Row],[NIT]],TABLACLIENTE,5,FALSE)</f>
        <v>BARRANQUILLA</v>
      </c>
    </row>
    <row r="1135" spans="3:18" s="11" customFormat="1" ht="11.25" customHeight="1">
      <c r="C1135" s="13">
        <v>2014</v>
      </c>
      <c r="D1135" s="17" t="s">
        <v>229</v>
      </c>
      <c r="E1135" s="17">
        <f>MONTH(FACTURACION[[#This Row],[MES]]&amp;1)</f>
        <v>1</v>
      </c>
      <c r="F1135" s="223">
        <f>DATE(FACTURACION[[#This Row],[AÑO]],FACTURACION[[#This Row],[Mes numero]],1)</f>
        <v>41640</v>
      </c>
      <c r="G1135" s="159">
        <v>10218</v>
      </c>
      <c r="H1135" s="25">
        <v>891101577</v>
      </c>
      <c r="I1135" s="3" t="str">
        <f>+VLOOKUP(FACTURACION[[#This Row],[NIT]],TABLACLIENTE,2,FALSE)</f>
        <v>ALCANOS DE COLOMBIA S.A. E.S.P</v>
      </c>
      <c r="J1135" s="2" t="s">
        <v>132</v>
      </c>
      <c r="K1135" s="12" t="str">
        <f>+VLOOKUP(FACTURACION[[#This Row],[REFERENCIA]],CODINV,2,FALSE)</f>
        <v>KIT REPARACION BUNA N 80</v>
      </c>
      <c r="L1135" s="12" t="str">
        <f>IF(VLOOKUP(FACTURACION[[#This Row],[REFERENCIA]],CODINV,3,FALSE)=0,"",VLOOKUP(FACTURACION[[#This Row],[REFERENCIA]],CODINV,3,FALSE))</f>
        <v>73914K010</v>
      </c>
      <c r="M1135" s="12" t="str">
        <f>+VLOOKUP(FACTURACION[[#This Row],[REFERENCIA]],CODINV,4,FALSE)</f>
        <v>REPUESTOS Y ACCESORIOS</v>
      </c>
      <c r="N1135" s="12" t="str">
        <f>+VLOOKUP(FACTURACION[[#This Row],[REFERENCIA]],CODINV,5,FALSE)</f>
        <v>HONEYWELL</v>
      </c>
      <c r="O1135" s="2">
        <v>20</v>
      </c>
      <c r="P1135" s="23">
        <v>74800</v>
      </c>
      <c r="Q1135" s="24">
        <f>+FACTURACION[[#This Row],[CANTIDAD]]*FACTURACION[[#This Row],[VR UNITARIO]]/1000</f>
        <v>1496</v>
      </c>
      <c r="R1135" s="3" t="str">
        <f>+VLOOKUP(FACTURACION[[#This Row],[NIT]],TABLACLIENTE,5,FALSE)</f>
        <v>NEIVA</v>
      </c>
    </row>
    <row r="1136" spans="3:18" s="11" customFormat="1" ht="11.25" customHeight="1">
      <c r="C1136" s="13">
        <v>2014</v>
      </c>
      <c r="D1136" s="17" t="s">
        <v>229</v>
      </c>
      <c r="E1136" s="17">
        <f>MONTH(FACTURACION[[#This Row],[MES]]&amp;1)</f>
        <v>1</v>
      </c>
      <c r="F1136" s="223">
        <f>DATE(FACTURACION[[#This Row],[AÑO]],FACTURACION[[#This Row],[Mes numero]],1)</f>
        <v>41640</v>
      </c>
      <c r="G1136" s="159">
        <v>10219</v>
      </c>
      <c r="H1136" s="25">
        <v>891101577</v>
      </c>
      <c r="I1136" s="3" t="str">
        <f>+VLOOKUP(FACTURACION[[#This Row],[NIT]],TABLACLIENTE,2,FALSE)</f>
        <v>ALCANOS DE COLOMBIA S.A. E.S.P</v>
      </c>
      <c r="J1136" s="2" t="s">
        <v>132</v>
      </c>
      <c r="K1136" s="12" t="str">
        <f>+VLOOKUP(FACTURACION[[#This Row],[REFERENCIA]],CODINV,2,FALSE)</f>
        <v>KIT REPARACION BUNA N 80</v>
      </c>
      <c r="L1136" s="12" t="str">
        <f>IF(VLOOKUP(FACTURACION[[#This Row],[REFERENCIA]],CODINV,3,FALSE)=0,"",VLOOKUP(FACTURACION[[#This Row],[REFERENCIA]],CODINV,3,FALSE))</f>
        <v>73914K010</v>
      </c>
      <c r="M1136" s="12" t="str">
        <f>+VLOOKUP(FACTURACION[[#This Row],[REFERENCIA]],CODINV,4,FALSE)</f>
        <v>REPUESTOS Y ACCESORIOS</v>
      </c>
      <c r="N1136" s="12" t="str">
        <f>+VLOOKUP(FACTURACION[[#This Row],[REFERENCIA]],CODINV,5,FALSE)</f>
        <v>HONEYWELL</v>
      </c>
      <c r="O1136" s="2">
        <v>20</v>
      </c>
      <c r="P1136" s="23">
        <v>74800</v>
      </c>
      <c r="Q1136" s="24">
        <f>+FACTURACION[[#This Row],[CANTIDAD]]*FACTURACION[[#This Row],[VR UNITARIO]]/1000</f>
        <v>1496</v>
      </c>
      <c r="R1136" s="3" t="str">
        <f>+VLOOKUP(FACTURACION[[#This Row],[NIT]],TABLACLIENTE,5,FALSE)</f>
        <v>NEIVA</v>
      </c>
    </row>
    <row r="1137" spans="3:18" s="11" customFormat="1" ht="11.25" customHeight="1">
      <c r="C1137" s="13">
        <v>2014</v>
      </c>
      <c r="D1137" s="17" t="s">
        <v>229</v>
      </c>
      <c r="E1137" s="17">
        <f>MONTH(FACTURACION[[#This Row],[MES]]&amp;1)</f>
        <v>1</v>
      </c>
      <c r="F1137" s="223">
        <f>DATE(FACTURACION[[#This Row],[AÑO]],FACTURACION[[#This Row],[Mes numero]],1)</f>
        <v>41640</v>
      </c>
      <c r="G1137" s="159">
        <v>10269</v>
      </c>
      <c r="H1137" s="20">
        <v>900155947</v>
      </c>
      <c r="I1137" s="2" t="str">
        <f>+VLOOKUP(FACTURACION[[#This Row],[NIT]],TABLACLIENTE,2,FALSE)</f>
        <v>INGENIERIA DE MONTAJE Y MANTENIMIENTO DE ESTACIONES DE SERVICIO LTDA  (IMMES LTDA)</v>
      </c>
      <c r="J1137" s="2" t="s">
        <v>132</v>
      </c>
      <c r="K1137" s="12" t="str">
        <f>+VLOOKUP(FACTURACION[[#This Row],[REFERENCIA]],CODINV,2,FALSE)</f>
        <v>KIT REPARACION BUNA N 80</v>
      </c>
      <c r="L1137" s="12" t="str">
        <f>IF(VLOOKUP(FACTURACION[[#This Row],[REFERENCIA]],CODINV,3,FALSE)=0,"",VLOOKUP(FACTURACION[[#This Row],[REFERENCIA]],CODINV,3,FALSE))</f>
        <v>73914K010</v>
      </c>
      <c r="M1137" s="12" t="str">
        <f>+VLOOKUP(FACTURACION[[#This Row],[REFERENCIA]],CODINV,4,FALSE)</f>
        <v>REPUESTOS Y ACCESORIOS</v>
      </c>
      <c r="N1137" s="12" t="str">
        <f>+VLOOKUP(FACTURACION[[#This Row],[REFERENCIA]],CODINV,5,FALSE)</f>
        <v>HONEYWELL</v>
      </c>
      <c r="O1137" s="2">
        <v>5</v>
      </c>
      <c r="P1137" s="23">
        <v>75000</v>
      </c>
      <c r="Q1137" s="24">
        <f>+FACTURACION[[#This Row],[CANTIDAD]]*FACTURACION[[#This Row],[VR UNITARIO]]/1000</f>
        <v>375</v>
      </c>
      <c r="R1137" s="3" t="str">
        <f>+VLOOKUP(FACTURACION[[#This Row],[NIT]],TABLACLIENTE,5,FALSE)</f>
        <v>BOGOTÁ D.C.</v>
      </c>
    </row>
    <row r="1138" spans="3:18" s="11" customFormat="1" ht="11.25" customHeight="1">
      <c r="C1138" s="13">
        <v>2014</v>
      </c>
      <c r="D1138" s="17" t="s">
        <v>229</v>
      </c>
      <c r="E1138" s="17">
        <f>MONTH(FACTURACION[[#This Row],[MES]]&amp;1)</f>
        <v>1</v>
      </c>
      <c r="F1138" s="223">
        <f>DATE(FACTURACION[[#This Row],[AÑO]],FACTURACION[[#This Row],[Mes numero]],1)</f>
        <v>41640</v>
      </c>
      <c r="G1138" s="159">
        <v>10226</v>
      </c>
      <c r="H1138" s="20">
        <v>890101691</v>
      </c>
      <c r="I1138" s="2" t="str">
        <f>+VLOOKUP(FACTURACION[[#This Row],[NIT]],TABLACLIENTE,2,FALSE)</f>
        <v>GASES DEL CARIBE S.A.E.S.P. (GASCARIBE S.A E.S.P.)</v>
      </c>
      <c r="J1138" s="2" t="s">
        <v>274</v>
      </c>
      <c r="K1138" s="12" t="str">
        <f>+VLOOKUP(FACTURACION[[#This Row],[REFERENCIA]],CODINV,2,FALSE)</f>
        <v>SEAT DISC BUNA 80</v>
      </c>
      <c r="L1138" s="12" t="str">
        <f>IF(VLOOKUP(FACTURACION[[#This Row],[REFERENCIA]],CODINV,3,FALSE)=0,"",VLOOKUP(FACTURACION[[#This Row],[REFERENCIA]],CODINV,3,FALSE))</f>
        <v>70041P002</v>
      </c>
      <c r="M1138" s="12" t="str">
        <f>+VLOOKUP(FACTURACION[[#This Row],[REFERENCIA]],CODINV,4,FALSE)</f>
        <v>REPUESTOS Y ACCESORIOS</v>
      </c>
      <c r="N1138" s="12" t="str">
        <f>+VLOOKUP(FACTURACION[[#This Row],[REFERENCIA]],CODINV,5,FALSE)</f>
        <v>HONEYWELL</v>
      </c>
      <c r="O1138" s="2">
        <v>2</v>
      </c>
      <c r="P1138" s="23">
        <v>36664</v>
      </c>
      <c r="Q1138" s="24">
        <f>+FACTURACION[[#This Row],[CANTIDAD]]*FACTURACION[[#This Row],[VR UNITARIO]]/1000</f>
        <v>73.328000000000003</v>
      </c>
      <c r="R1138" s="3" t="str">
        <f>+VLOOKUP(FACTURACION[[#This Row],[NIT]],TABLACLIENTE,5,FALSE)</f>
        <v>BARRANQUILLA</v>
      </c>
    </row>
    <row r="1139" spans="3:18" s="11" customFormat="1" ht="11.25" customHeight="1">
      <c r="C1139" s="13">
        <v>2014</v>
      </c>
      <c r="D1139" s="17" t="s">
        <v>229</v>
      </c>
      <c r="E1139" s="17">
        <f>MONTH(FACTURACION[[#This Row],[MES]]&amp;1)</f>
        <v>1</v>
      </c>
      <c r="F1139" s="223">
        <f>DATE(FACTURACION[[#This Row],[AÑO]],FACTURACION[[#This Row],[Mes numero]],1)</f>
        <v>41640</v>
      </c>
      <c r="G1139" s="159">
        <v>10218</v>
      </c>
      <c r="H1139" s="25">
        <v>891101577</v>
      </c>
      <c r="I1139" s="3" t="str">
        <f>+VLOOKUP(FACTURACION[[#This Row],[NIT]],TABLACLIENTE,2,FALSE)</f>
        <v>ALCANOS DE COLOMBIA S.A. E.S.P</v>
      </c>
      <c r="J1139" s="2" t="s">
        <v>61</v>
      </c>
      <c r="K1139" s="12" t="str">
        <f>+VLOOKUP(FACTURACION[[#This Row],[REFERENCIA]],CODINV,2,FALSE)</f>
        <v>MANGA 2" S300 H7</v>
      </c>
      <c r="L1139" s="12" t="str">
        <f>IF(VLOOKUP(FACTURACION[[#This Row],[REFERENCIA]],CODINV,3,FALSE)=0,"",VLOOKUP(FACTURACION[[#This Row],[REFERENCIA]],CODINV,3,FALSE))</f>
        <v>73404P002</v>
      </c>
      <c r="M1139" s="12" t="str">
        <f>+VLOOKUP(FACTURACION[[#This Row],[REFERENCIA]],CODINV,4,FALSE)</f>
        <v>MANGAS</v>
      </c>
      <c r="N1139" s="12" t="str">
        <f>+VLOOKUP(FACTURACION[[#This Row],[REFERENCIA]],CODINV,5,FALSE)</f>
        <v>HONEYWELL</v>
      </c>
      <c r="O1139" s="2">
        <v>15</v>
      </c>
      <c r="P1139" s="23">
        <v>268600</v>
      </c>
      <c r="Q1139" s="24">
        <f>+FACTURACION[[#This Row],[CANTIDAD]]*FACTURACION[[#This Row],[VR UNITARIO]]/1000</f>
        <v>4029</v>
      </c>
      <c r="R1139" s="3" t="str">
        <f>+VLOOKUP(FACTURACION[[#This Row],[NIT]],TABLACLIENTE,5,FALSE)</f>
        <v>NEIVA</v>
      </c>
    </row>
    <row r="1140" spans="3:18" s="11" customFormat="1" ht="11.25" customHeight="1">
      <c r="C1140" s="13">
        <v>2014</v>
      </c>
      <c r="D1140" s="17" t="s">
        <v>229</v>
      </c>
      <c r="E1140" s="17">
        <f>MONTH(FACTURACION[[#This Row],[MES]]&amp;1)</f>
        <v>1</v>
      </c>
      <c r="F1140" s="223">
        <f>DATE(FACTURACION[[#This Row],[AÑO]],FACTURACION[[#This Row],[Mes numero]],1)</f>
        <v>41640</v>
      </c>
      <c r="G1140" s="159">
        <v>10219</v>
      </c>
      <c r="H1140" s="25">
        <v>891101577</v>
      </c>
      <c r="I1140" s="3" t="str">
        <f>+VLOOKUP(FACTURACION[[#This Row],[NIT]],TABLACLIENTE,2,FALSE)</f>
        <v>ALCANOS DE COLOMBIA S.A. E.S.P</v>
      </c>
      <c r="J1140" s="2" t="s">
        <v>61</v>
      </c>
      <c r="K1140" s="12" t="str">
        <f>+VLOOKUP(FACTURACION[[#This Row],[REFERENCIA]],CODINV,2,FALSE)</f>
        <v>MANGA 2" S300 H7</v>
      </c>
      <c r="L1140" s="12" t="str">
        <f>IF(VLOOKUP(FACTURACION[[#This Row],[REFERENCIA]],CODINV,3,FALSE)=0,"",VLOOKUP(FACTURACION[[#This Row],[REFERENCIA]],CODINV,3,FALSE))</f>
        <v>73404P002</v>
      </c>
      <c r="M1140" s="12" t="str">
        <f>+VLOOKUP(FACTURACION[[#This Row],[REFERENCIA]],CODINV,4,FALSE)</f>
        <v>MANGAS</v>
      </c>
      <c r="N1140" s="12" t="str">
        <f>+VLOOKUP(FACTURACION[[#This Row],[REFERENCIA]],CODINV,5,FALSE)</f>
        <v>HONEYWELL</v>
      </c>
      <c r="O1140" s="2">
        <v>30</v>
      </c>
      <c r="P1140" s="23">
        <v>268600</v>
      </c>
      <c r="Q1140" s="24">
        <f>+FACTURACION[[#This Row],[CANTIDAD]]*FACTURACION[[#This Row],[VR UNITARIO]]/1000</f>
        <v>8058</v>
      </c>
      <c r="R1140" s="3" t="str">
        <f>+VLOOKUP(FACTURACION[[#This Row],[NIT]],TABLACLIENTE,5,FALSE)</f>
        <v>NEIVA</v>
      </c>
    </row>
    <row r="1141" spans="3:18" s="11" customFormat="1" ht="11.25" customHeight="1">
      <c r="C1141" s="13">
        <v>2014</v>
      </c>
      <c r="D1141" s="17" t="s">
        <v>229</v>
      </c>
      <c r="E1141" s="17">
        <f>MONTH(FACTURACION[[#This Row],[MES]]&amp;1)</f>
        <v>1</v>
      </c>
      <c r="F1141" s="223">
        <f>DATE(FACTURACION[[#This Row],[AÑO]],FACTURACION[[#This Row],[Mes numero]],1)</f>
        <v>41640</v>
      </c>
      <c r="G1141" s="159">
        <v>10226</v>
      </c>
      <c r="H1141" s="20">
        <v>890101691</v>
      </c>
      <c r="I1141" s="2" t="str">
        <f>+VLOOKUP(FACTURACION[[#This Row],[NIT]],TABLACLIENTE,2,FALSE)</f>
        <v>GASES DEL CARIBE S.A.E.S.P. (GASCARIBE S.A E.S.P.)</v>
      </c>
      <c r="J1141" s="2" t="s">
        <v>61</v>
      </c>
      <c r="K1141" s="12" t="str">
        <f>+VLOOKUP(FACTURACION[[#This Row],[REFERENCIA]],CODINV,2,FALSE)</f>
        <v>MANGA 2" S300 H7</v>
      </c>
      <c r="L1141" s="12" t="str">
        <f>IF(VLOOKUP(FACTURACION[[#This Row],[REFERENCIA]],CODINV,3,FALSE)=0,"",VLOOKUP(FACTURACION[[#This Row],[REFERENCIA]],CODINV,3,FALSE))</f>
        <v>73404P002</v>
      </c>
      <c r="M1141" s="12" t="str">
        <f>+VLOOKUP(FACTURACION[[#This Row],[REFERENCIA]],CODINV,4,FALSE)</f>
        <v>MANGAS</v>
      </c>
      <c r="N1141" s="12" t="str">
        <f>+VLOOKUP(FACTURACION[[#This Row],[REFERENCIA]],CODINV,5,FALSE)</f>
        <v>HONEYWELL</v>
      </c>
      <c r="O1141" s="2">
        <v>5</v>
      </c>
      <c r="P1141" s="23">
        <v>288546</v>
      </c>
      <c r="Q1141" s="24">
        <f>+FACTURACION[[#This Row],[CANTIDAD]]*FACTURACION[[#This Row],[VR UNITARIO]]/1000</f>
        <v>1442.73</v>
      </c>
      <c r="R1141" s="3" t="str">
        <f>+VLOOKUP(FACTURACION[[#This Row],[NIT]],TABLACLIENTE,5,FALSE)</f>
        <v>BARRANQUILLA</v>
      </c>
    </row>
    <row r="1142" spans="3:18" s="11" customFormat="1" ht="11.25" customHeight="1">
      <c r="C1142" s="13">
        <v>2014</v>
      </c>
      <c r="D1142" s="17" t="s">
        <v>229</v>
      </c>
      <c r="E1142" s="17">
        <f>MONTH(FACTURACION[[#This Row],[MES]]&amp;1)</f>
        <v>1</v>
      </c>
      <c r="F1142" s="223">
        <f>DATE(FACTURACION[[#This Row],[AÑO]],FACTURACION[[#This Row],[Mes numero]],1)</f>
        <v>41640</v>
      </c>
      <c r="G1142" s="159">
        <v>10226</v>
      </c>
      <c r="H1142" s="20">
        <v>890101691</v>
      </c>
      <c r="I1142" s="2" t="str">
        <f>+VLOOKUP(FACTURACION[[#This Row],[NIT]],TABLACLIENTE,2,FALSE)</f>
        <v>GASES DEL CARIBE S.A.E.S.P. (GASCARIBE S.A E.S.P.)</v>
      </c>
      <c r="J1142" s="2" t="s">
        <v>218</v>
      </c>
      <c r="K1142" s="12" t="str">
        <f>+VLOOKUP(FACTURACION[[#This Row],[REFERENCIA]],CODINV,2,FALSE)</f>
        <v>MANGA 2" S600 B7</v>
      </c>
      <c r="L1142" s="12" t="str">
        <f>IF(VLOOKUP(FACTURACION[[#This Row],[REFERENCIA]],CODINV,3,FALSE)=0,"",VLOOKUP(FACTURACION[[#This Row],[REFERENCIA]],CODINV,3,FALSE))</f>
        <v>73677P007</v>
      </c>
      <c r="M1142" s="12" t="str">
        <f>+VLOOKUP(FACTURACION[[#This Row],[REFERENCIA]],CODINV,4,FALSE)</f>
        <v>MANGAS</v>
      </c>
      <c r="N1142" s="12" t="str">
        <f>+VLOOKUP(FACTURACION[[#This Row],[REFERENCIA]],CODINV,5,FALSE)</f>
        <v>HONEYWELL</v>
      </c>
      <c r="O1142" s="2">
        <v>3</v>
      </c>
      <c r="P1142" s="23">
        <v>301672</v>
      </c>
      <c r="Q1142" s="24">
        <f>+FACTURACION[[#This Row],[CANTIDAD]]*FACTURACION[[#This Row],[VR UNITARIO]]/1000</f>
        <v>905.01599999999996</v>
      </c>
      <c r="R1142" s="3" t="str">
        <f>+VLOOKUP(FACTURACION[[#This Row],[NIT]],TABLACLIENTE,5,FALSE)</f>
        <v>BARRANQUILLA</v>
      </c>
    </row>
    <row r="1143" spans="3:18" s="11" customFormat="1" ht="11.25" customHeight="1">
      <c r="C1143" s="13">
        <v>2014</v>
      </c>
      <c r="D1143" s="17" t="s">
        <v>229</v>
      </c>
      <c r="E1143" s="17">
        <f>MONTH(FACTURACION[[#This Row],[MES]]&amp;1)</f>
        <v>1</v>
      </c>
      <c r="F1143" s="223">
        <f>DATE(FACTURACION[[#This Row],[AÑO]],FACTURACION[[#This Row],[Mes numero]],1)</f>
        <v>41640</v>
      </c>
      <c r="G1143" s="159">
        <v>10218</v>
      </c>
      <c r="H1143" s="25">
        <v>891101577</v>
      </c>
      <c r="I1143" s="3" t="str">
        <f>+VLOOKUP(FACTURACION[[#This Row],[NIT]],TABLACLIENTE,2,FALSE)</f>
        <v>ALCANOS DE COLOMBIA S.A. E.S.P</v>
      </c>
      <c r="J1143" s="2" t="s">
        <v>569</v>
      </c>
      <c r="K1143" s="12" t="str">
        <f>+VLOOKUP(FACTURACION[[#This Row],[REFERENCIA]],CODINV,2,FALSE)</f>
        <v>MANGA 2" S600 H7</v>
      </c>
      <c r="L1143" s="12" t="str">
        <f>IF(VLOOKUP(FACTURACION[[#This Row],[REFERENCIA]],CODINV,3,FALSE)=0,"",VLOOKUP(FACTURACION[[#This Row],[REFERENCIA]],CODINV,3,FALSE))</f>
        <v>73677P001</v>
      </c>
      <c r="M1143" s="12" t="str">
        <f>+VLOOKUP(FACTURACION[[#This Row],[REFERENCIA]],CODINV,4,FALSE)</f>
        <v>MANGAS</v>
      </c>
      <c r="N1143" s="12" t="str">
        <f>+VLOOKUP(FACTURACION[[#This Row],[REFERENCIA]],CODINV,5,FALSE)</f>
        <v>HONEYWELL</v>
      </c>
      <c r="O1143" s="2">
        <v>4</v>
      </c>
      <c r="P1143" s="23">
        <v>348600</v>
      </c>
      <c r="Q1143" s="24">
        <f>+FACTURACION[[#This Row],[CANTIDAD]]*FACTURACION[[#This Row],[VR UNITARIO]]/1000</f>
        <v>1394.4</v>
      </c>
      <c r="R1143" s="3" t="str">
        <f>+VLOOKUP(FACTURACION[[#This Row],[NIT]],TABLACLIENTE,5,FALSE)</f>
        <v>NEIVA</v>
      </c>
    </row>
    <row r="1144" spans="3:18" s="11" customFormat="1" ht="11.25" customHeight="1">
      <c r="C1144" s="13">
        <v>2014</v>
      </c>
      <c r="D1144" s="17" t="s">
        <v>229</v>
      </c>
      <c r="E1144" s="17">
        <f>MONTH(FACTURACION[[#This Row],[MES]]&amp;1)</f>
        <v>1</v>
      </c>
      <c r="F1144" s="223">
        <f>DATE(FACTURACION[[#This Row],[AÑO]],FACTURACION[[#This Row],[Mes numero]],1)</f>
        <v>41640</v>
      </c>
      <c r="G1144" s="159">
        <v>10226</v>
      </c>
      <c r="H1144" s="20">
        <v>890101691</v>
      </c>
      <c r="I1144" s="2" t="str">
        <f>+VLOOKUP(FACTURACION[[#This Row],[NIT]],TABLACLIENTE,2,FALSE)</f>
        <v>GASES DEL CARIBE S.A.E.S.P. (GASCARIBE S.A E.S.P.)</v>
      </c>
      <c r="J1144" s="2" t="s">
        <v>886</v>
      </c>
      <c r="K1144" s="12" t="str">
        <f>+VLOOKUP(FACTURACION[[#This Row],[REFERENCIA]],CODINV,2,FALSE)</f>
        <v>FILTER ASSEMBLY (COMPOSITE)</v>
      </c>
      <c r="L1144" s="12" t="str">
        <f>IF(VLOOKUP(FACTURACION[[#This Row],[REFERENCIA]],CODINV,3,FALSE)=0,"",VLOOKUP(FACTURACION[[#This Row],[REFERENCIA]],CODINV,3,FALSE))</f>
        <v>78480P001</v>
      </c>
      <c r="M1144" s="12" t="str">
        <f>+VLOOKUP(FACTURACION[[#This Row],[REFERENCIA]],CODINV,4,FALSE)</f>
        <v>FILTROS</v>
      </c>
      <c r="N1144" s="12" t="str">
        <f>+VLOOKUP(FACTURACION[[#This Row],[REFERENCIA]],CODINV,5,FALSE)</f>
        <v>HONEYWELL</v>
      </c>
      <c r="O1144" s="2">
        <v>36</v>
      </c>
      <c r="P1144" s="23">
        <v>50411</v>
      </c>
      <c r="Q1144" s="24">
        <f>+FACTURACION[[#This Row],[CANTIDAD]]*FACTURACION[[#This Row],[VR UNITARIO]]/1000</f>
        <v>1814.796</v>
      </c>
      <c r="R1144" s="3" t="str">
        <f>+VLOOKUP(FACTURACION[[#This Row],[NIT]],TABLACLIENTE,5,FALSE)</f>
        <v>BARRANQUILLA</v>
      </c>
    </row>
    <row r="1145" spans="3:18" s="11" customFormat="1" ht="11.25" customHeight="1">
      <c r="C1145" s="13">
        <v>2014</v>
      </c>
      <c r="D1145" s="17" t="s">
        <v>229</v>
      </c>
      <c r="E1145" s="17">
        <f>MONTH(FACTURACION[[#This Row],[MES]]&amp;1)</f>
        <v>1</v>
      </c>
      <c r="F1145" s="223">
        <f>DATE(FACTURACION[[#This Row],[AÑO]],FACTURACION[[#This Row],[Mes numero]],1)</f>
        <v>41640</v>
      </c>
      <c r="G1145" s="159">
        <v>10226</v>
      </c>
      <c r="H1145" s="20">
        <v>890101691</v>
      </c>
      <c r="I1145" s="2" t="str">
        <f>+VLOOKUP(FACTURACION[[#This Row],[NIT]],TABLACLIENTE,2,FALSE)</f>
        <v>GASES DEL CARIBE S.A.E.S.P. (GASCARIBE S.A E.S.P.)</v>
      </c>
      <c r="J1145" s="2" t="s">
        <v>582</v>
      </c>
      <c r="K1145" s="12" t="str">
        <f>+VLOOKUP(FACTURACION[[#This Row],[REFERENCIA]],CODINV,2,FALSE)</f>
        <v>FILTER INSPIRATOR</v>
      </c>
      <c r="L1145" s="12" t="str">
        <f>IF(VLOOKUP(FACTURACION[[#This Row],[REFERENCIA]],CODINV,3,FALSE)=0,"",VLOOKUP(FACTURACION[[#This Row],[REFERENCIA]],CODINV,3,FALSE))</f>
        <v>74074P001</v>
      </c>
      <c r="M1145" s="12" t="str">
        <f>+VLOOKUP(FACTURACION[[#This Row],[REFERENCIA]],CODINV,4,FALSE)</f>
        <v>FILTROS</v>
      </c>
      <c r="N1145" s="12" t="str">
        <f>+VLOOKUP(FACTURACION[[#This Row],[REFERENCIA]],CODINV,5,FALSE)</f>
        <v>HONEYWELL</v>
      </c>
      <c r="O1145" s="2">
        <v>6</v>
      </c>
      <c r="P1145" s="23">
        <v>142062</v>
      </c>
      <c r="Q1145" s="24">
        <f>+FACTURACION[[#This Row],[CANTIDAD]]*FACTURACION[[#This Row],[VR UNITARIO]]/1000</f>
        <v>852.37199999999996</v>
      </c>
      <c r="R1145" s="3" t="str">
        <f>+VLOOKUP(FACTURACION[[#This Row],[NIT]],TABLACLIENTE,5,FALSE)</f>
        <v>BARRANQUILLA</v>
      </c>
    </row>
    <row r="1146" spans="3:18" s="11" customFormat="1" ht="11.25" customHeight="1">
      <c r="C1146" s="13">
        <v>2014</v>
      </c>
      <c r="D1146" s="17" t="s">
        <v>229</v>
      </c>
      <c r="E1146" s="17">
        <f>MONTH(FACTURACION[[#This Row],[MES]]&amp;1)</f>
        <v>1</v>
      </c>
      <c r="F1146" s="223">
        <f>DATE(FACTURACION[[#This Row],[AÑO]],FACTURACION[[#This Row],[Mes numero]],1)</f>
        <v>41640</v>
      </c>
      <c r="G1146" s="159">
        <v>10226</v>
      </c>
      <c r="H1146" s="20">
        <v>890101691</v>
      </c>
      <c r="I1146" s="2" t="str">
        <f>+VLOOKUP(FACTURACION[[#This Row],[NIT]],TABLACLIENTE,2,FALSE)</f>
        <v>GASES DEL CARIBE S.A.E.S.P. (GASCARIBE S.A E.S.P.)</v>
      </c>
      <c r="J1146" s="2" t="s">
        <v>174</v>
      </c>
      <c r="K1146" s="12" t="str">
        <f>+VLOOKUP(FACTURACION[[#This Row],[REFERENCIA]],CODINV,2,FALSE)</f>
        <v>MANGA 2" S600 V7</v>
      </c>
      <c r="L1146" s="12" t="str">
        <f>IF(VLOOKUP(FACTURACION[[#This Row],[REFERENCIA]],CODINV,3,FALSE)=0,"",VLOOKUP(FACTURACION[[#This Row],[REFERENCIA]],CODINV,3,FALSE))</f>
        <v>73677P011</v>
      </c>
      <c r="M1146" s="12" t="str">
        <f>+VLOOKUP(FACTURACION[[#This Row],[REFERENCIA]],CODINV,4,FALSE)</f>
        <v>MANGAS</v>
      </c>
      <c r="N1146" s="12" t="str">
        <f>+VLOOKUP(FACTURACION[[#This Row],[REFERENCIA]],CODINV,5,FALSE)</f>
        <v>HONEYWELL</v>
      </c>
      <c r="O1146" s="2">
        <v>8</v>
      </c>
      <c r="P1146" s="23">
        <v>819743</v>
      </c>
      <c r="Q1146" s="24">
        <f>+FACTURACION[[#This Row],[CANTIDAD]]*FACTURACION[[#This Row],[VR UNITARIO]]/1000</f>
        <v>6557.9440000000004</v>
      </c>
      <c r="R1146" s="3" t="str">
        <f>+VLOOKUP(FACTURACION[[#This Row],[NIT]],TABLACLIENTE,5,FALSE)</f>
        <v>BARRANQUILLA</v>
      </c>
    </row>
    <row r="1147" spans="3:18" s="11" customFormat="1" ht="11.25" customHeight="1">
      <c r="C1147" s="13">
        <v>2014</v>
      </c>
      <c r="D1147" s="17" t="s">
        <v>229</v>
      </c>
      <c r="E1147" s="17">
        <f>MONTH(FACTURACION[[#This Row],[MES]]&amp;1)</f>
        <v>1</v>
      </c>
      <c r="F1147" s="223">
        <f>DATE(FACTURACION[[#This Row],[AÑO]],FACTURACION[[#This Row],[Mes numero]],1)</f>
        <v>41640</v>
      </c>
      <c r="G1147" s="159">
        <v>10261</v>
      </c>
      <c r="H1147" s="20">
        <v>900175830</v>
      </c>
      <c r="I1147" s="2" t="str">
        <f>+VLOOKUP(FACTURACION[[#This Row],[NIT]],TABLACLIENTE,2,FALSE)</f>
        <v xml:space="preserve">COMBUSTIBLES LIQUIDOS DE COLOMBIA S.A E.S.P  (CLC S.A E.S.P)
</v>
      </c>
      <c r="J1147" s="2" t="s">
        <v>744</v>
      </c>
      <c r="K1147" s="12" t="str">
        <f>+VLOOKUP(FACTURACION[[#This Row],[REFERENCIA]],CODINV,2,FALSE)</f>
        <v>TARJETA MADRE</v>
      </c>
      <c r="L1147" s="12" t="str">
        <f>IF(VLOOKUP(FACTURACION[[#This Row],[REFERENCIA]],CODINV,3,FALSE)=0,"",VLOOKUP(FACTURACION[[#This Row],[REFERENCIA]],CODINV,3,FALSE))</f>
        <v/>
      </c>
      <c r="M1147" s="12" t="str">
        <f>+VLOOKUP(FACTURACION[[#This Row],[REFERENCIA]],CODINV,4,FALSE)</f>
        <v>REPUESTOS Y ACCESORIOS</v>
      </c>
      <c r="N1147" s="12" t="str">
        <f>+VLOOKUP(FACTURACION[[#This Row],[REFERENCIA]],CODINV,5,FALSE)</f>
        <v>RED SEAL MEASUREMENT</v>
      </c>
      <c r="O1147" s="2">
        <v>1</v>
      </c>
      <c r="P1147" s="23">
        <v>1918000</v>
      </c>
      <c r="Q1147" s="24">
        <f>+FACTURACION[[#This Row],[CANTIDAD]]*FACTURACION[[#This Row],[VR UNITARIO]]/1000</f>
        <v>1918</v>
      </c>
      <c r="R1147" s="3" t="str">
        <f>+VLOOKUP(FACTURACION[[#This Row],[NIT]],TABLACLIENTE,5,FALSE)</f>
        <v>BOGOTÁ D.C.</v>
      </c>
    </row>
    <row r="1148" spans="3:18" s="11" customFormat="1" ht="11.25" customHeight="1">
      <c r="C1148" s="13">
        <v>2014</v>
      </c>
      <c r="D1148" s="17" t="s">
        <v>229</v>
      </c>
      <c r="E1148" s="17">
        <f>MONTH(FACTURACION[[#This Row],[MES]]&amp;1)</f>
        <v>1</v>
      </c>
      <c r="F1148" s="223">
        <f>DATE(FACTURACION[[#This Row],[AÑO]],FACTURACION[[#This Row],[Mes numero]],1)</f>
        <v>41640</v>
      </c>
      <c r="G1148" s="159">
        <v>10263</v>
      </c>
      <c r="H1148" s="20">
        <v>890500726</v>
      </c>
      <c r="I1148" s="2" t="str">
        <f>+VLOOKUP(FACTURACION[[#This Row],[NIT]],TABLACLIENTE,2,FALSE)</f>
        <v>NORTESANTANDEREANA DE GAS S.A. E.S.P (NORGAS S.A. E.S.P.)</v>
      </c>
      <c r="J1148" s="2" t="s">
        <v>748</v>
      </c>
      <c r="K1148" s="12" t="str">
        <f>+VLOOKUP(FACTURACION[[#This Row],[REFERENCIA]],CODINV,2,FALSE)</f>
        <v>MEDIDOR MODELO G1.6</v>
      </c>
      <c r="L1148" s="12" t="str">
        <f>IF(VLOOKUP(FACTURACION[[#This Row],[REFERENCIA]],CODINV,3,FALSE)=0,"",VLOOKUP(FACTURACION[[#This Row],[REFERENCIA]],CODINV,3,FALSE))</f>
        <v/>
      </c>
      <c r="M1148" s="12" t="str">
        <f>+VLOOKUP(FACTURACION[[#This Row],[REFERENCIA]],CODINV,4,FALSE)</f>
        <v>MEDIDORES</v>
      </c>
      <c r="N1148" s="12" t="str">
        <f>+VLOOKUP(FACTURACION[[#This Row],[REFERENCIA]],CODINV,5,FALSE)</f>
        <v>METREX</v>
      </c>
      <c r="O1148" s="2">
        <v>40</v>
      </c>
      <c r="P1148" s="23">
        <v>67500</v>
      </c>
      <c r="Q1148" s="24">
        <f>+FACTURACION[[#This Row],[CANTIDAD]]*FACTURACION[[#This Row],[VR UNITARIO]]/1000</f>
        <v>2700</v>
      </c>
      <c r="R1148" s="3" t="str">
        <f>+VLOOKUP(FACTURACION[[#This Row],[NIT]],TABLACLIENTE,5,FALSE)</f>
        <v>BUCARAMANGA</v>
      </c>
    </row>
    <row r="1149" spans="3:18" s="11" customFormat="1" ht="11.25" customHeight="1">
      <c r="C1149" s="13">
        <v>2014</v>
      </c>
      <c r="D1149" s="17" t="s">
        <v>229</v>
      </c>
      <c r="E1149" s="17">
        <f>MONTH(FACTURACION[[#This Row],[MES]]&amp;1)</f>
        <v>1</v>
      </c>
      <c r="F1149" s="223">
        <f>DATE(FACTURACION[[#This Row],[AÑO]],FACTURACION[[#This Row],[Mes numero]],1)</f>
        <v>41640</v>
      </c>
      <c r="G1149" s="159">
        <v>10258</v>
      </c>
      <c r="H1149" s="20">
        <v>830137252</v>
      </c>
      <c r="I1149" s="2" t="str">
        <f>+VLOOKUP(FACTURACION[[#This Row],[NIT]],TABLACLIENTE,2,FALSE)</f>
        <v>SAGENCO SAS</v>
      </c>
      <c r="J1149" s="2" t="s">
        <v>30</v>
      </c>
      <c r="K1149" s="12" t="str">
        <f>+VLOOKUP(FACTURACION[[#This Row],[REFERENCIA]],CODINV,2,FALSE)</f>
        <v>KIT DE SERVICIO PARA MULTIVALVULA</v>
      </c>
      <c r="L1149" s="12" t="str">
        <f>IF(VLOOKUP(FACTURACION[[#This Row],[REFERENCIA]],CODINV,3,FALSE)=0,"",VLOOKUP(FACTURACION[[#This Row],[REFERENCIA]],CODINV,3,FALSE))</f>
        <v>19104-50</v>
      </c>
      <c r="M1149" s="12" t="str">
        <f>+VLOOKUP(FACTURACION[[#This Row],[REFERENCIA]],CODINV,4,FALSE)</f>
        <v>REPUESTOS Y ACCESORIOS</v>
      </c>
      <c r="N1149" s="12" t="str">
        <f>+VLOOKUP(FACTURACION[[#This Row],[REFERENCIA]],CODINV,5,FALSE)</f>
        <v>REGO</v>
      </c>
      <c r="O1149" s="2">
        <v>1</v>
      </c>
      <c r="P1149" s="23">
        <v>27000</v>
      </c>
      <c r="Q1149" s="24">
        <f>+FACTURACION[[#This Row],[CANTIDAD]]*FACTURACION[[#This Row],[VR UNITARIO]]/1000</f>
        <v>27</v>
      </c>
      <c r="R1149" s="3" t="str">
        <f>+VLOOKUP(FACTURACION[[#This Row],[NIT]],TABLACLIENTE,5,FALSE)</f>
        <v>BOGOTÁ D.C.</v>
      </c>
    </row>
    <row r="1150" spans="3:18" s="11" customFormat="1" ht="11.25" customHeight="1">
      <c r="C1150" s="13">
        <v>2014</v>
      </c>
      <c r="D1150" s="17" t="s">
        <v>229</v>
      </c>
      <c r="E1150" s="17">
        <f>MONTH(FACTURACION[[#This Row],[MES]]&amp;1)</f>
        <v>1</v>
      </c>
      <c r="F1150" s="223">
        <f>DATE(FACTURACION[[#This Row],[AÑO]],FACTURACION[[#This Row],[Mes numero]],1)</f>
        <v>41640</v>
      </c>
      <c r="G1150" s="159">
        <v>10247</v>
      </c>
      <c r="H1150" s="20">
        <v>830137252</v>
      </c>
      <c r="I1150" s="2" t="str">
        <f>+VLOOKUP(FACTURACION[[#This Row],[NIT]],TABLACLIENTE,2,FALSE)</f>
        <v>SAGENCO SAS</v>
      </c>
      <c r="J1150" s="2" t="s">
        <v>98</v>
      </c>
      <c r="K1150" s="12" t="str">
        <f>+VLOOKUP(FACTURACION[[#This Row],[REFERENCIA]],CODINV,2,FALSE)</f>
        <v>MULTIVALVULA 1".</v>
      </c>
      <c r="L1150" s="12" t="str">
        <f>IF(VLOOKUP(FACTURACION[[#This Row],[REFERENCIA]],CODINV,3,FALSE)=0,"",VLOOKUP(FACTURACION[[#This Row],[REFERENCIA]],CODINV,3,FALSE))</f>
        <v>6542R12.0</v>
      </c>
      <c r="M1150" s="12" t="str">
        <f>+VLOOKUP(FACTURACION[[#This Row],[REFERENCIA]],CODINV,4,FALSE)</f>
        <v>VÁLVULAS Y MULTIVÁLVULAS</v>
      </c>
      <c r="N1150" s="12" t="str">
        <f>+VLOOKUP(FACTURACION[[#This Row],[REFERENCIA]],CODINV,5,FALSE)</f>
        <v>REGO</v>
      </c>
      <c r="O1150" s="2">
        <v>1</v>
      </c>
      <c r="P1150" s="23">
        <v>160000</v>
      </c>
      <c r="Q1150" s="24">
        <f>+FACTURACION[[#This Row],[CANTIDAD]]*FACTURACION[[#This Row],[VR UNITARIO]]/1000</f>
        <v>160</v>
      </c>
      <c r="R1150" s="3" t="str">
        <f>+VLOOKUP(FACTURACION[[#This Row],[NIT]],TABLACLIENTE,5,FALSE)</f>
        <v>BOGOTÁ D.C.</v>
      </c>
    </row>
    <row r="1151" spans="3:18" s="11" customFormat="1" ht="11.25" customHeight="1">
      <c r="C1151" s="13">
        <v>2014</v>
      </c>
      <c r="D1151" s="17" t="s">
        <v>229</v>
      </c>
      <c r="E1151" s="17">
        <f>MONTH(FACTURACION[[#This Row],[MES]]&amp;1)</f>
        <v>1</v>
      </c>
      <c r="F1151" s="223">
        <f>DATE(FACTURACION[[#This Row],[AÑO]],FACTURACION[[#This Row],[Mes numero]],1)</f>
        <v>41640</v>
      </c>
      <c r="G1151" s="159">
        <v>10264</v>
      </c>
      <c r="H1151" s="20">
        <v>830137252</v>
      </c>
      <c r="I1151" s="2" t="str">
        <f>+VLOOKUP(FACTURACION[[#This Row],[NIT]],TABLACLIENTE,2,FALSE)</f>
        <v>SAGENCO SAS</v>
      </c>
      <c r="J1151" s="2" t="s">
        <v>98</v>
      </c>
      <c r="K1151" s="12" t="str">
        <f>+VLOOKUP(FACTURACION[[#This Row],[REFERENCIA]],CODINV,2,FALSE)</f>
        <v>MULTIVALVULA 1".</v>
      </c>
      <c r="L1151" s="12" t="str">
        <f>IF(VLOOKUP(FACTURACION[[#This Row],[REFERENCIA]],CODINV,3,FALSE)=0,"",VLOOKUP(FACTURACION[[#This Row],[REFERENCIA]],CODINV,3,FALSE))</f>
        <v>6542R12.0</v>
      </c>
      <c r="M1151" s="12" t="str">
        <f>+VLOOKUP(FACTURACION[[#This Row],[REFERENCIA]],CODINV,4,FALSE)</f>
        <v>VÁLVULAS Y MULTIVÁLVULAS</v>
      </c>
      <c r="N1151" s="12" t="str">
        <f>+VLOOKUP(FACTURACION[[#This Row],[REFERENCIA]],CODINV,5,FALSE)</f>
        <v>REGO</v>
      </c>
      <c r="O1151" s="2">
        <v>1</v>
      </c>
      <c r="P1151" s="23">
        <v>160000</v>
      </c>
      <c r="Q1151" s="24">
        <f>+FACTURACION[[#This Row],[CANTIDAD]]*FACTURACION[[#This Row],[VR UNITARIO]]/1000</f>
        <v>160</v>
      </c>
      <c r="R1151" s="3" t="str">
        <f>+VLOOKUP(FACTURACION[[#This Row],[NIT]],TABLACLIENTE,5,FALSE)</f>
        <v>BOGOTÁ D.C.</v>
      </c>
    </row>
    <row r="1152" spans="3:18" s="11" customFormat="1" ht="11.25" customHeight="1">
      <c r="C1152" s="13">
        <v>2014</v>
      </c>
      <c r="D1152" s="17" t="s">
        <v>229</v>
      </c>
      <c r="E1152" s="17">
        <f>MONTH(FACTURACION[[#This Row],[MES]]&amp;1)</f>
        <v>1</v>
      </c>
      <c r="F1152" s="223">
        <f>DATE(FACTURACION[[#This Row],[AÑO]],FACTURACION[[#This Row],[Mes numero]],1)</f>
        <v>41640</v>
      </c>
      <c r="G1152" s="159">
        <v>10233</v>
      </c>
      <c r="H1152" s="20">
        <v>830137252</v>
      </c>
      <c r="I1152" s="2" t="str">
        <f>+VLOOKUP(FACTURACION[[#This Row],[NIT]],TABLACLIENTE,2,FALSE)</f>
        <v>SAGENCO SAS</v>
      </c>
      <c r="J1152" s="2" t="s">
        <v>106</v>
      </c>
      <c r="K1152" s="12" t="str">
        <f>+VLOOKUP(FACTURACION[[#This Row],[REFERENCIA]],CODINV,2,FALSE)</f>
        <v>MULTIVALVE / MULTIVALVULA 3/4"</v>
      </c>
      <c r="L1152" s="12" t="str">
        <f>IF(VLOOKUP(FACTURACION[[#This Row],[REFERENCIA]],CODINV,3,FALSE)=0,"",VLOOKUP(FACTURACION[[#This Row],[REFERENCIA]],CODINV,3,FALSE))</f>
        <v>7556R12.0</v>
      </c>
      <c r="M1152" s="12" t="str">
        <f>+VLOOKUP(FACTURACION[[#This Row],[REFERENCIA]],CODINV,4,FALSE)</f>
        <v>VÁLVULAS Y MULTIVÁLVULAS</v>
      </c>
      <c r="N1152" s="12" t="str">
        <f>+VLOOKUP(FACTURACION[[#This Row],[REFERENCIA]],CODINV,5,FALSE)</f>
        <v>REGO</v>
      </c>
      <c r="O1152" s="2">
        <v>1</v>
      </c>
      <c r="P1152" s="23">
        <v>65900</v>
      </c>
      <c r="Q1152" s="24">
        <f>+FACTURACION[[#This Row],[CANTIDAD]]*FACTURACION[[#This Row],[VR UNITARIO]]/1000</f>
        <v>65.900000000000006</v>
      </c>
      <c r="R1152" s="3" t="str">
        <f>+VLOOKUP(FACTURACION[[#This Row],[NIT]],TABLACLIENTE,5,FALSE)</f>
        <v>BOGOTÁ D.C.</v>
      </c>
    </row>
    <row r="1153" spans="3:18" s="11" customFormat="1" ht="11.25" customHeight="1">
      <c r="C1153" s="13">
        <v>2014</v>
      </c>
      <c r="D1153" s="17" t="s">
        <v>229</v>
      </c>
      <c r="E1153" s="17">
        <f>MONTH(FACTURACION[[#This Row],[MES]]&amp;1)</f>
        <v>1</v>
      </c>
      <c r="F1153" s="223">
        <f>DATE(FACTURACION[[#This Row],[AÑO]],FACTURACION[[#This Row],[Mes numero]],1)</f>
        <v>41640</v>
      </c>
      <c r="G1153" s="159">
        <v>10247</v>
      </c>
      <c r="H1153" s="20">
        <v>830137252</v>
      </c>
      <c r="I1153" s="2" t="str">
        <f>+VLOOKUP(FACTURACION[[#This Row],[NIT]],TABLACLIENTE,2,FALSE)</f>
        <v>SAGENCO SAS</v>
      </c>
      <c r="J1153" s="2" t="s">
        <v>106</v>
      </c>
      <c r="K1153" s="12" t="str">
        <f>+VLOOKUP(FACTURACION[[#This Row],[REFERENCIA]],CODINV,2,FALSE)</f>
        <v>MULTIVALVE / MULTIVALVULA 3/4"</v>
      </c>
      <c r="L1153" s="12" t="str">
        <f>IF(VLOOKUP(FACTURACION[[#This Row],[REFERENCIA]],CODINV,3,FALSE)=0,"",VLOOKUP(FACTURACION[[#This Row],[REFERENCIA]],CODINV,3,FALSE))</f>
        <v>7556R12.0</v>
      </c>
      <c r="M1153" s="12" t="str">
        <f>+VLOOKUP(FACTURACION[[#This Row],[REFERENCIA]],CODINV,4,FALSE)</f>
        <v>VÁLVULAS Y MULTIVÁLVULAS</v>
      </c>
      <c r="N1153" s="12" t="str">
        <f>+VLOOKUP(FACTURACION[[#This Row],[REFERENCIA]],CODINV,5,FALSE)</f>
        <v>REGO</v>
      </c>
      <c r="O1153" s="2">
        <v>1</v>
      </c>
      <c r="P1153" s="23">
        <v>65900</v>
      </c>
      <c r="Q1153" s="24">
        <f>+FACTURACION[[#This Row],[CANTIDAD]]*FACTURACION[[#This Row],[VR UNITARIO]]/1000</f>
        <v>65.900000000000006</v>
      </c>
      <c r="R1153" s="3" t="str">
        <f>+VLOOKUP(FACTURACION[[#This Row],[NIT]],TABLACLIENTE,5,FALSE)</f>
        <v>BOGOTÁ D.C.</v>
      </c>
    </row>
    <row r="1154" spans="3:18" s="11" customFormat="1" ht="11.25" customHeight="1">
      <c r="C1154" s="13">
        <v>2014</v>
      </c>
      <c r="D1154" s="17" t="s">
        <v>229</v>
      </c>
      <c r="E1154" s="17">
        <f>MONTH(FACTURACION[[#This Row],[MES]]&amp;1)</f>
        <v>1</v>
      </c>
      <c r="F1154" s="223">
        <f>DATE(FACTURACION[[#This Row],[AÑO]],FACTURACION[[#This Row],[Mes numero]],1)</f>
        <v>41640</v>
      </c>
      <c r="G1154" s="159">
        <v>10258</v>
      </c>
      <c r="H1154" s="20">
        <v>830137252</v>
      </c>
      <c r="I1154" s="2" t="str">
        <f>+VLOOKUP(FACTURACION[[#This Row],[NIT]],TABLACLIENTE,2,FALSE)</f>
        <v>SAGENCO SAS</v>
      </c>
      <c r="J1154" s="2" t="s">
        <v>106</v>
      </c>
      <c r="K1154" s="12" t="str">
        <f>+VLOOKUP(FACTURACION[[#This Row],[REFERENCIA]],CODINV,2,FALSE)</f>
        <v>MULTIVALVE / MULTIVALVULA 3/4"</v>
      </c>
      <c r="L1154" s="12" t="str">
        <f>IF(VLOOKUP(FACTURACION[[#This Row],[REFERENCIA]],CODINV,3,FALSE)=0,"",VLOOKUP(FACTURACION[[#This Row],[REFERENCIA]],CODINV,3,FALSE))</f>
        <v>7556R12.0</v>
      </c>
      <c r="M1154" s="12" t="str">
        <f>+VLOOKUP(FACTURACION[[#This Row],[REFERENCIA]],CODINV,4,FALSE)</f>
        <v>VÁLVULAS Y MULTIVÁLVULAS</v>
      </c>
      <c r="N1154" s="12" t="str">
        <f>+VLOOKUP(FACTURACION[[#This Row],[REFERENCIA]],CODINV,5,FALSE)</f>
        <v>REGO</v>
      </c>
      <c r="O1154" s="2">
        <v>2</v>
      </c>
      <c r="P1154" s="23">
        <v>68000</v>
      </c>
      <c r="Q1154" s="24">
        <f>+FACTURACION[[#This Row],[CANTIDAD]]*FACTURACION[[#This Row],[VR UNITARIO]]/1000</f>
        <v>136</v>
      </c>
      <c r="R1154" s="3" t="str">
        <f>+VLOOKUP(FACTURACION[[#This Row],[NIT]],TABLACLIENTE,5,FALSE)</f>
        <v>BOGOTÁ D.C.</v>
      </c>
    </row>
    <row r="1155" spans="3:18" s="11" customFormat="1" ht="11.25" customHeight="1">
      <c r="C1155" s="13">
        <v>2014</v>
      </c>
      <c r="D1155" s="17" t="s">
        <v>229</v>
      </c>
      <c r="E1155" s="17">
        <f>MONTH(FACTURACION[[#This Row],[MES]]&amp;1)</f>
        <v>1</v>
      </c>
      <c r="F1155" s="223">
        <f>DATE(FACTURACION[[#This Row],[AÑO]],FACTURACION[[#This Row],[Mes numero]],1)</f>
        <v>41640</v>
      </c>
      <c r="G1155" s="159">
        <v>10258</v>
      </c>
      <c r="H1155" s="20">
        <v>830137252</v>
      </c>
      <c r="I1155" s="2" t="str">
        <f>+VLOOKUP(FACTURACION[[#This Row],[NIT]],TABLACLIENTE,2,FALSE)</f>
        <v>SAGENCO SAS</v>
      </c>
      <c r="J1155" s="2" t="s">
        <v>33</v>
      </c>
      <c r="K1155" s="12" t="str">
        <f>+VLOOKUP(FACTURACION[[#This Row],[REFERENCIA]],CODINV,2,FALSE)</f>
        <v>KIT DE LLENADO PARA MULTIVALVULA</v>
      </c>
      <c r="L1155" s="12" t="str">
        <f>IF(VLOOKUP(FACTURACION[[#This Row],[REFERENCIA]],CODINV,3,FALSE)=0,"",VLOOKUP(FACTURACION[[#This Row],[REFERENCIA]],CODINV,3,FALSE))</f>
        <v>8475-50</v>
      </c>
      <c r="M1155" s="12" t="str">
        <f>+VLOOKUP(FACTURACION[[#This Row],[REFERENCIA]],CODINV,4,FALSE)</f>
        <v>REPUESTOS Y ACCESORIOS</v>
      </c>
      <c r="N1155" s="12" t="str">
        <f>+VLOOKUP(FACTURACION[[#This Row],[REFERENCIA]],CODINV,5,FALSE)</f>
        <v>REGO</v>
      </c>
      <c r="O1155" s="2">
        <v>1</v>
      </c>
      <c r="P1155" s="23">
        <v>50000</v>
      </c>
      <c r="Q1155" s="24">
        <f>+FACTURACION[[#This Row],[CANTIDAD]]*FACTURACION[[#This Row],[VR UNITARIO]]/1000</f>
        <v>50</v>
      </c>
      <c r="R1155" s="3" t="str">
        <f>+VLOOKUP(FACTURACION[[#This Row],[NIT]],TABLACLIENTE,5,FALSE)</f>
        <v>BOGOTÁ D.C.</v>
      </c>
    </row>
    <row r="1156" spans="3:18" s="11" customFormat="1" ht="11.25" customHeight="1">
      <c r="C1156" s="13">
        <v>2014</v>
      </c>
      <c r="D1156" s="17" t="s">
        <v>229</v>
      </c>
      <c r="E1156" s="17">
        <f>MONTH(FACTURACION[[#This Row],[MES]]&amp;1)</f>
        <v>1</v>
      </c>
      <c r="F1156" s="223">
        <f>DATE(FACTURACION[[#This Row],[AÑO]],FACTURACION[[#This Row],[Mes numero]],1)</f>
        <v>41640</v>
      </c>
      <c r="G1156" s="159">
        <v>10258</v>
      </c>
      <c r="H1156" s="20">
        <v>830137252</v>
      </c>
      <c r="I1156" s="2" t="str">
        <f>+VLOOKUP(FACTURACION[[#This Row],[NIT]],TABLACLIENTE,2,FALSE)</f>
        <v>SAGENCO SAS</v>
      </c>
      <c r="J1156" s="2" t="s">
        <v>31</v>
      </c>
      <c r="K1156" s="12" t="str">
        <f>+VLOOKUP(FACTURACION[[#This Row],[REFERENCIA]],CODINV,2,FALSE)</f>
        <v>KIT DE RETORNO PARA MULTIVALVULA</v>
      </c>
      <c r="L1156" s="12" t="str">
        <f>IF(VLOOKUP(FACTURACION[[#This Row],[REFERENCIA]],CODINV,3,FALSE)=0,"",VLOOKUP(FACTURACION[[#This Row],[REFERENCIA]],CODINV,3,FALSE))</f>
        <v>8475-51A</v>
      </c>
      <c r="M1156" s="12" t="str">
        <f>+VLOOKUP(FACTURACION[[#This Row],[REFERENCIA]],CODINV,4,FALSE)</f>
        <v>REPUESTOS Y ACCESORIOS</v>
      </c>
      <c r="N1156" s="12" t="str">
        <f>+VLOOKUP(FACTURACION[[#This Row],[REFERENCIA]],CODINV,5,FALSE)</f>
        <v>REGO</v>
      </c>
      <c r="O1156" s="2">
        <v>1</v>
      </c>
      <c r="P1156" s="23">
        <v>35000</v>
      </c>
      <c r="Q1156" s="24">
        <f>+FACTURACION[[#This Row],[CANTIDAD]]*FACTURACION[[#This Row],[VR UNITARIO]]/1000</f>
        <v>35</v>
      </c>
      <c r="R1156" s="3" t="str">
        <f>+VLOOKUP(FACTURACION[[#This Row],[NIT]],TABLACLIENTE,5,FALSE)</f>
        <v>BOGOTÁ D.C.</v>
      </c>
    </row>
    <row r="1157" spans="3:18" s="11" customFormat="1" ht="11.25" customHeight="1">
      <c r="C1157" s="13">
        <v>2014</v>
      </c>
      <c r="D1157" s="17" t="s">
        <v>229</v>
      </c>
      <c r="E1157" s="17">
        <f>MONTH(FACTURACION[[#This Row],[MES]]&amp;1)</f>
        <v>1</v>
      </c>
      <c r="F1157" s="223">
        <f>DATE(FACTURACION[[#This Row],[AÑO]],FACTURACION[[#This Row],[Mes numero]],1)</f>
        <v>41640</v>
      </c>
      <c r="G1157" s="159">
        <v>10247</v>
      </c>
      <c r="H1157" s="20">
        <v>830137252</v>
      </c>
      <c r="I1157" s="2" t="str">
        <f>+VLOOKUP(FACTURACION[[#This Row],[NIT]],TABLACLIENTE,2,FALSE)</f>
        <v>SAGENCO SAS</v>
      </c>
      <c r="J1157" s="2" t="s">
        <v>161</v>
      </c>
      <c r="K1157" s="12" t="str">
        <f>+VLOOKUP(FACTURACION[[#This Row],[REFERENCIA]],CODINV,2,FALSE)</f>
        <v>VALVULA ALIVIO SEMINTERNA 3/4"</v>
      </c>
      <c r="L1157" s="12" t="str">
        <f>IF(VLOOKUP(FACTURACION[[#This Row],[REFERENCIA]],CODINV,3,FALSE)=0,"",VLOOKUP(FACTURACION[[#This Row],[REFERENCIA]],CODINV,3,FALSE))</f>
        <v>7583G</v>
      </c>
      <c r="M1157" s="12" t="str">
        <f>+VLOOKUP(FACTURACION[[#This Row],[REFERENCIA]],CODINV,4,FALSE)</f>
        <v>VÁLVULAS Y MULTIVÁLVULAS</v>
      </c>
      <c r="N1157" s="12" t="str">
        <f>+VLOOKUP(FACTURACION[[#This Row],[REFERENCIA]],CODINV,5,FALSE)</f>
        <v>REGO</v>
      </c>
      <c r="O1157" s="2">
        <v>1</v>
      </c>
      <c r="P1157" s="23">
        <v>50500</v>
      </c>
      <c r="Q1157" s="24">
        <f>+FACTURACION[[#This Row],[CANTIDAD]]*FACTURACION[[#This Row],[VR UNITARIO]]/1000</f>
        <v>50.5</v>
      </c>
      <c r="R1157" s="3" t="str">
        <f>+VLOOKUP(FACTURACION[[#This Row],[NIT]],TABLACLIENTE,5,FALSE)</f>
        <v>BOGOTÁ D.C.</v>
      </c>
    </row>
    <row r="1158" spans="3:18" s="11" customFormat="1" ht="11.25" customHeight="1">
      <c r="C1158" s="13">
        <v>2014</v>
      </c>
      <c r="D1158" s="17" t="s">
        <v>229</v>
      </c>
      <c r="E1158" s="17">
        <f>MONTH(FACTURACION[[#This Row],[MES]]&amp;1)</f>
        <v>1</v>
      </c>
      <c r="F1158" s="223">
        <f>DATE(FACTURACION[[#This Row],[AÑO]],FACTURACION[[#This Row],[Mes numero]],1)</f>
        <v>41640</v>
      </c>
      <c r="G1158" s="159">
        <v>10258</v>
      </c>
      <c r="H1158" s="20">
        <v>830137252</v>
      </c>
      <c r="I1158" s="2" t="str">
        <f>+VLOOKUP(FACTURACION[[#This Row],[NIT]],TABLACLIENTE,2,FALSE)</f>
        <v>SAGENCO SAS</v>
      </c>
      <c r="J1158" s="2" t="s">
        <v>161</v>
      </c>
      <c r="K1158" s="12" t="str">
        <f>+VLOOKUP(FACTURACION[[#This Row],[REFERENCIA]],CODINV,2,FALSE)</f>
        <v>VALVULA ALIVIO SEMINTERNA 3/4"</v>
      </c>
      <c r="L1158" s="12" t="str">
        <f>IF(VLOOKUP(FACTURACION[[#This Row],[REFERENCIA]],CODINV,3,FALSE)=0,"",VLOOKUP(FACTURACION[[#This Row],[REFERENCIA]],CODINV,3,FALSE))</f>
        <v>7583G</v>
      </c>
      <c r="M1158" s="12" t="str">
        <f>+VLOOKUP(FACTURACION[[#This Row],[REFERENCIA]],CODINV,4,FALSE)</f>
        <v>VÁLVULAS Y MULTIVÁLVULAS</v>
      </c>
      <c r="N1158" s="12" t="str">
        <f>+VLOOKUP(FACTURACION[[#This Row],[REFERENCIA]],CODINV,5,FALSE)</f>
        <v>REGO</v>
      </c>
      <c r="O1158" s="2">
        <v>2</v>
      </c>
      <c r="P1158" s="23">
        <v>50500</v>
      </c>
      <c r="Q1158" s="24">
        <f>+FACTURACION[[#This Row],[CANTIDAD]]*FACTURACION[[#This Row],[VR UNITARIO]]/1000</f>
        <v>101</v>
      </c>
      <c r="R1158" s="3" t="str">
        <f>+VLOOKUP(FACTURACION[[#This Row],[NIT]],TABLACLIENTE,5,FALSE)</f>
        <v>BOGOTÁ D.C.</v>
      </c>
    </row>
    <row r="1159" spans="3:18" s="11" customFormat="1" ht="11.25" customHeight="1">
      <c r="C1159" s="13">
        <v>2014</v>
      </c>
      <c r="D1159" s="17" t="s">
        <v>229</v>
      </c>
      <c r="E1159" s="17">
        <f>MONTH(FACTURACION[[#This Row],[MES]]&amp;1)</f>
        <v>1</v>
      </c>
      <c r="F1159" s="223">
        <f>DATE(FACTURACION[[#This Row],[AÑO]],FACTURACION[[#This Row],[Mes numero]],1)</f>
        <v>41640</v>
      </c>
      <c r="G1159" s="159">
        <v>10233</v>
      </c>
      <c r="H1159" s="20">
        <v>830137252</v>
      </c>
      <c r="I1159" s="2" t="str">
        <f>+VLOOKUP(FACTURACION[[#This Row],[NIT]],TABLACLIENTE,2,FALSE)</f>
        <v>SAGENCO SAS</v>
      </c>
      <c r="J1159" s="2" t="s">
        <v>112</v>
      </c>
      <c r="K1159" s="12" t="str">
        <f>+VLOOKUP(FACTURACION[[#This Row],[REFERENCIA]],CODINV,2,FALSE)</f>
        <v>VALVULA DE ALIVIO SEMINTERNA DE 1"</v>
      </c>
      <c r="L1159" s="12" t="str">
        <f>IF(VLOOKUP(FACTURACION[[#This Row],[REFERENCIA]],CODINV,3,FALSE)=0,"",VLOOKUP(FACTURACION[[#This Row],[REFERENCIA]],CODINV,3,FALSE))</f>
        <v>8684G</v>
      </c>
      <c r="M1159" s="12" t="str">
        <f>+VLOOKUP(FACTURACION[[#This Row],[REFERENCIA]],CODINV,4,FALSE)</f>
        <v>VÁLVULAS Y MULTIVÁLVULAS</v>
      </c>
      <c r="N1159" s="12" t="str">
        <f>+VLOOKUP(FACTURACION[[#This Row],[REFERENCIA]],CODINV,5,FALSE)</f>
        <v>REGO</v>
      </c>
      <c r="O1159" s="2">
        <v>1</v>
      </c>
      <c r="P1159" s="23">
        <v>65900</v>
      </c>
      <c r="Q1159" s="24">
        <f>+FACTURACION[[#This Row],[CANTIDAD]]*FACTURACION[[#This Row],[VR UNITARIO]]/1000</f>
        <v>65.900000000000006</v>
      </c>
      <c r="R1159" s="3" t="str">
        <f>+VLOOKUP(FACTURACION[[#This Row],[NIT]],TABLACLIENTE,5,FALSE)</f>
        <v>BOGOTÁ D.C.</v>
      </c>
    </row>
    <row r="1160" spans="3:18" s="11" customFormat="1" ht="11.25" customHeight="1">
      <c r="C1160" s="13">
        <v>2014</v>
      </c>
      <c r="D1160" s="17" t="s">
        <v>229</v>
      </c>
      <c r="E1160" s="17">
        <f>MONTH(FACTURACION[[#This Row],[MES]]&amp;1)</f>
        <v>1</v>
      </c>
      <c r="F1160" s="223">
        <f>DATE(FACTURACION[[#This Row],[AÑO]],FACTURACION[[#This Row],[Mes numero]],1)</f>
        <v>41640</v>
      </c>
      <c r="G1160" s="159">
        <v>10258</v>
      </c>
      <c r="H1160" s="20">
        <v>830137252</v>
      </c>
      <c r="I1160" s="2" t="str">
        <f>+VLOOKUP(FACTURACION[[#This Row],[NIT]],TABLACLIENTE,2,FALSE)</f>
        <v>SAGENCO SAS</v>
      </c>
      <c r="J1160" s="2" t="s">
        <v>112</v>
      </c>
      <c r="K1160" s="12" t="str">
        <f>+VLOOKUP(FACTURACION[[#This Row],[REFERENCIA]],CODINV,2,FALSE)</f>
        <v>VALVULA DE ALIVIO SEMINTERNA DE 1"</v>
      </c>
      <c r="L1160" s="12" t="str">
        <f>IF(VLOOKUP(FACTURACION[[#This Row],[REFERENCIA]],CODINV,3,FALSE)=0,"",VLOOKUP(FACTURACION[[#This Row],[REFERENCIA]],CODINV,3,FALSE))</f>
        <v>8684G</v>
      </c>
      <c r="M1160" s="12" t="str">
        <f>+VLOOKUP(FACTURACION[[#This Row],[REFERENCIA]],CODINV,4,FALSE)</f>
        <v>VÁLVULAS Y MULTIVÁLVULAS</v>
      </c>
      <c r="N1160" s="12" t="str">
        <f>+VLOOKUP(FACTURACION[[#This Row],[REFERENCIA]],CODINV,5,FALSE)</f>
        <v>REGO</v>
      </c>
      <c r="O1160" s="2">
        <v>2</v>
      </c>
      <c r="P1160" s="23">
        <v>55000</v>
      </c>
      <c r="Q1160" s="24">
        <f>+FACTURACION[[#This Row],[CANTIDAD]]*FACTURACION[[#This Row],[VR UNITARIO]]/1000</f>
        <v>110</v>
      </c>
      <c r="R1160" s="3" t="str">
        <f>+VLOOKUP(FACTURACION[[#This Row],[NIT]],TABLACLIENTE,5,FALSE)</f>
        <v>BOGOTÁ D.C.</v>
      </c>
    </row>
    <row r="1161" spans="3:18" s="11" customFormat="1" ht="11.25" customHeight="1">
      <c r="C1161" s="13">
        <v>2014</v>
      </c>
      <c r="D1161" s="17" t="s">
        <v>229</v>
      </c>
      <c r="E1161" s="17">
        <f>MONTH(FACTURACION[[#This Row],[MES]]&amp;1)</f>
        <v>1</v>
      </c>
      <c r="F1161" s="223">
        <f>DATE(FACTURACION[[#This Row],[AÑO]],FACTURACION[[#This Row],[Mes numero]],1)</f>
        <v>41640</v>
      </c>
      <c r="G1161" s="159">
        <v>10242</v>
      </c>
      <c r="H1161" s="20">
        <v>900175830</v>
      </c>
      <c r="I1161" s="2" t="str">
        <f>+VLOOKUP(FACTURACION[[#This Row],[NIT]],TABLACLIENTE,2,FALSE)</f>
        <v xml:space="preserve">COMBUSTIBLES LIQUIDOS DE COLOMBIA S.A E.S.P  (CLC S.A E.S.P)
</v>
      </c>
      <c r="J1161" s="2" t="s">
        <v>12</v>
      </c>
      <c r="K1161" s="12" t="str">
        <f>+VLOOKUP(FACTURACION[[#This Row],[REFERENCIA]],CODINV,2,FALSE)</f>
        <v>VALVULA ACCION RAPIDA</v>
      </c>
      <c r="L1161" s="12" t="str">
        <f>IF(VLOOKUP(FACTURACION[[#This Row],[REFERENCIA]],CODINV,3,FALSE)=0,"",VLOOKUP(FACTURACION[[#This Row],[REFERENCIA]],CODINV,3,FALSE))</f>
        <v>7901TB</v>
      </c>
      <c r="M1161" s="12" t="str">
        <f>+VLOOKUP(FACTURACION[[#This Row],[REFERENCIA]],CODINV,4,FALSE)</f>
        <v>VÁLVULAS Y MULTIVÁLVULAS</v>
      </c>
      <c r="N1161" s="12" t="str">
        <f>+VLOOKUP(FACTURACION[[#This Row],[REFERENCIA]],CODINV,5,FALSE)</f>
        <v>REGO</v>
      </c>
      <c r="O1161" s="2">
        <v>6</v>
      </c>
      <c r="P1161" s="23">
        <v>85000</v>
      </c>
      <c r="Q1161" s="24">
        <f>+FACTURACION[[#This Row],[CANTIDAD]]*FACTURACION[[#This Row],[VR UNITARIO]]/1000</f>
        <v>510</v>
      </c>
      <c r="R1161" s="3" t="str">
        <f>+VLOOKUP(FACTURACION[[#This Row],[NIT]],TABLACLIENTE,5,FALSE)</f>
        <v>BOGOTÁ D.C.</v>
      </c>
    </row>
    <row r="1162" spans="3:18" s="11" customFormat="1" ht="11.25" customHeight="1">
      <c r="C1162" s="13">
        <v>2014</v>
      </c>
      <c r="D1162" s="17" t="s">
        <v>229</v>
      </c>
      <c r="E1162" s="17">
        <f>MONTH(FACTURACION[[#This Row],[MES]]&amp;1)</f>
        <v>1</v>
      </c>
      <c r="F1162" s="223">
        <f>DATE(FACTURACION[[#This Row],[AÑO]],FACTURACION[[#This Row],[Mes numero]],1)</f>
        <v>41640</v>
      </c>
      <c r="G1162" s="159">
        <v>10260</v>
      </c>
      <c r="H1162" s="20">
        <v>900175830</v>
      </c>
      <c r="I1162" s="2" t="str">
        <f>+VLOOKUP(FACTURACION[[#This Row],[NIT]],TABLACLIENTE,2,FALSE)</f>
        <v xml:space="preserve">COMBUSTIBLES LIQUIDOS DE COLOMBIA S.A E.S.P  (CLC S.A E.S.P)
</v>
      </c>
      <c r="J1162" s="2" t="s">
        <v>448</v>
      </c>
      <c r="K1162" s="12" t="str">
        <f>+VLOOKUP(FACTURACION[[#This Row],[REFERENCIA]],CODINV,2,FALSE)</f>
        <v>VALVULA DE GLOBO 1"</v>
      </c>
      <c r="L1162" s="12" t="str">
        <f>IF(VLOOKUP(FACTURACION[[#This Row],[REFERENCIA]],CODINV,3,FALSE)=0,"",VLOOKUP(FACTURACION[[#This Row],[REFERENCIA]],CODINV,3,FALSE))</f>
        <v>A7507AP</v>
      </c>
      <c r="M1162" s="12" t="str">
        <f>+VLOOKUP(FACTURACION[[#This Row],[REFERENCIA]],CODINV,4,FALSE)</f>
        <v>VÁLVULAS Y MULTIVÁLVULAS</v>
      </c>
      <c r="N1162" s="12" t="str">
        <f>+VLOOKUP(FACTURACION[[#This Row],[REFERENCIA]],CODINV,5,FALSE)</f>
        <v>REGO</v>
      </c>
      <c r="O1162" s="2">
        <v>1</v>
      </c>
      <c r="P1162" s="23">
        <v>213500</v>
      </c>
      <c r="Q1162" s="24">
        <f>+FACTURACION[[#This Row],[CANTIDAD]]*FACTURACION[[#This Row],[VR UNITARIO]]/1000</f>
        <v>213.5</v>
      </c>
      <c r="R1162" s="3" t="str">
        <f>+VLOOKUP(FACTURACION[[#This Row],[NIT]],TABLACLIENTE,5,FALSE)</f>
        <v>BOGOTÁ D.C.</v>
      </c>
    </row>
    <row r="1163" spans="3:18" s="11" customFormat="1" ht="11.25" customHeight="1">
      <c r="C1163" s="13">
        <v>2014</v>
      </c>
      <c r="D1163" s="17" t="s">
        <v>229</v>
      </c>
      <c r="E1163" s="17">
        <f>MONTH(FACTURACION[[#This Row],[MES]]&amp;1)</f>
        <v>1</v>
      </c>
      <c r="F1163" s="223">
        <f>DATE(FACTURACION[[#This Row],[AÑO]],FACTURACION[[#This Row],[Mes numero]],1)</f>
        <v>41640</v>
      </c>
      <c r="G1163" s="159">
        <v>10257</v>
      </c>
      <c r="H1163" s="20">
        <v>890500726</v>
      </c>
      <c r="I1163" s="2" t="str">
        <f>+VLOOKUP(FACTURACION[[#This Row],[NIT]],TABLACLIENTE,2,FALSE)</f>
        <v>NORTESANTANDEREANA DE GAS S.A. E.S.P (NORGAS S.A. E.S.P.)</v>
      </c>
      <c r="J1163" s="2" t="s">
        <v>448</v>
      </c>
      <c r="K1163" s="12" t="str">
        <f>+VLOOKUP(FACTURACION[[#This Row],[REFERENCIA]],CODINV,2,FALSE)</f>
        <v>VALVULA DE GLOBO 1"</v>
      </c>
      <c r="L1163" s="12" t="str">
        <f>IF(VLOOKUP(FACTURACION[[#This Row],[REFERENCIA]],CODINV,3,FALSE)=0,"",VLOOKUP(FACTURACION[[#This Row],[REFERENCIA]],CODINV,3,FALSE))</f>
        <v>A7507AP</v>
      </c>
      <c r="M1163" s="12" t="str">
        <f>+VLOOKUP(FACTURACION[[#This Row],[REFERENCIA]],CODINV,4,FALSE)</f>
        <v>VÁLVULAS Y MULTIVÁLVULAS</v>
      </c>
      <c r="N1163" s="12" t="str">
        <f>+VLOOKUP(FACTURACION[[#This Row],[REFERENCIA]],CODINV,5,FALSE)</f>
        <v>REGO</v>
      </c>
      <c r="O1163" s="2">
        <v>1</v>
      </c>
      <c r="P1163" s="23">
        <v>210000</v>
      </c>
      <c r="Q1163" s="24">
        <f>+FACTURACION[[#This Row],[CANTIDAD]]*FACTURACION[[#This Row],[VR UNITARIO]]/1000</f>
        <v>210</v>
      </c>
      <c r="R1163" s="3" t="str">
        <f>+VLOOKUP(FACTURACION[[#This Row],[NIT]],TABLACLIENTE,5,FALSE)</f>
        <v>BUCARAMANGA</v>
      </c>
    </row>
    <row r="1164" spans="3:18" s="11" customFormat="1" ht="11.25" customHeight="1">
      <c r="C1164" s="13">
        <v>2014</v>
      </c>
      <c r="D1164" s="17" t="s">
        <v>229</v>
      </c>
      <c r="E1164" s="17">
        <f>MONTH(FACTURACION[[#This Row],[MES]]&amp;1)</f>
        <v>1</v>
      </c>
      <c r="F1164" s="223">
        <f>DATE(FACTURACION[[#This Row],[AÑO]],FACTURACION[[#This Row],[Mes numero]],1)</f>
        <v>41640</v>
      </c>
      <c r="G1164" s="159">
        <v>10253</v>
      </c>
      <c r="H1164" s="20">
        <v>860510723</v>
      </c>
      <c r="I1164" s="2" t="str">
        <f>+VLOOKUP(FACTURACION[[#This Row],[NIT]],TABLACLIENTE,2,FALSE)</f>
        <v>SAENA DE COLOMBIA S.A.</v>
      </c>
      <c r="J1164" s="2" t="s">
        <v>286</v>
      </c>
      <c r="K1164" s="12" t="str">
        <f>+VLOOKUP(FACTURACION[[#This Row],[REFERENCIA]],CODINV,2,FALSE)</f>
        <v>VALVULA EXCESO DE FLUJO 3/4" NPT</v>
      </c>
      <c r="L1164" s="12" t="str">
        <f>IF(VLOOKUP(FACTURACION[[#This Row],[REFERENCIA]],CODINV,3,FALSE)=0,"",VLOOKUP(FACTURACION[[#This Row],[REFERENCIA]],CODINV,3,FALSE))</f>
        <v>F-2884D</v>
      </c>
      <c r="M1164" s="12" t="str">
        <f>+VLOOKUP(FACTURACION[[#This Row],[REFERENCIA]],CODINV,4,FALSE)</f>
        <v>VÁLVULAS Y MULTIVÁLVULAS</v>
      </c>
      <c r="N1164" s="12" t="str">
        <f>+VLOOKUP(FACTURACION[[#This Row],[REFERENCIA]],CODINV,5,FALSE)</f>
        <v>REGO</v>
      </c>
      <c r="O1164" s="2">
        <v>1</v>
      </c>
      <c r="P1164" s="23">
        <v>72000</v>
      </c>
      <c r="Q1164" s="24">
        <f>+FACTURACION[[#This Row],[CANTIDAD]]*FACTURACION[[#This Row],[VR UNITARIO]]/1000</f>
        <v>72</v>
      </c>
      <c r="R1164" s="3" t="str">
        <f>+VLOOKUP(FACTURACION[[#This Row],[NIT]],TABLACLIENTE,5,FALSE)</f>
        <v>BOGOTÁ D.C.</v>
      </c>
    </row>
    <row r="1165" spans="3:18" s="11" customFormat="1" ht="11.25" customHeight="1">
      <c r="C1165" s="13">
        <v>2014</v>
      </c>
      <c r="D1165" s="17" t="s">
        <v>229</v>
      </c>
      <c r="E1165" s="17">
        <f>MONTH(FACTURACION[[#This Row],[MES]]&amp;1)</f>
        <v>1</v>
      </c>
      <c r="F1165" s="223">
        <f>DATE(FACTURACION[[#This Row],[AÑO]],FACTURACION[[#This Row],[Mes numero]],1)</f>
        <v>41640</v>
      </c>
      <c r="G1165" s="159">
        <v>10233</v>
      </c>
      <c r="H1165" s="20">
        <v>830137252</v>
      </c>
      <c r="I1165" s="2" t="str">
        <f>+VLOOKUP(FACTURACION[[#This Row],[NIT]],TABLACLIENTE,2,FALSE)</f>
        <v>SAGENCO SAS</v>
      </c>
      <c r="J1165" s="2" t="s">
        <v>105</v>
      </c>
      <c r="K1165" s="12" t="str">
        <f>+VLOOKUP(FACTURACION[[#This Row],[REFERENCIA]],CODINV,2,FALSE)</f>
        <v>VALVULA CHECK LOOK  3/4"M X 3/4"F</v>
      </c>
      <c r="L1165" s="12" t="str">
        <f>IF(VLOOKUP(FACTURACION[[#This Row],[REFERENCIA]],CODINV,3,FALSE)=0,"",VLOOKUP(FACTURACION[[#This Row],[REFERENCIA]],CODINV,3,FALSE))</f>
        <v>7572FC</v>
      </c>
      <c r="M1165" s="12" t="str">
        <f>+VLOOKUP(FACTURACION[[#This Row],[REFERENCIA]],CODINV,4,FALSE)</f>
        <v>VÁLVULAS Y MULTIVÁLVULAS</v>
      </c>
      <c r="N1165" s="12" t="str">
        <f>+VLOOKUP(FACTURACION[[#This Row],[REFERENCIA]],CODINV,5,FALSE)</f>
        <v>REGO</v>
      </c>
      <c r="O1165" s="2">
        <v>1</v>
      </c>
      <c r="P1165" s="23">
        <v>36500</v>
      </c>
      <c r="Q1165" s="24">
        <f>+FACTURACION[[#This Row],[CANTIDAD]]*FACTURACION[[#This Row],[VR UNITARIO]]/1000</f>
        <v>36.5</v>
      </c>
      <c r="R1165" s="3" t="str">
        <f>+VLOOKUP(FACTURACION[[#This Row],[NIT]],TABLACLIENTE,5,FALSE)</f>
        <v>BOGOTÁ D.C.</v>
      </c>
    </row>
    <row r="1166" spans="3:18" s="11" customFormat="1" ht="11.25" customHeight="1">
      <c r="C1166" s="13">
        <v>2014</v>
      </c>
      <c r="D1166" s="17" t="s">
        <v>229</v>
      </c>
      <c r="E1166" s="17">
        <f>MONTH(FACTURACION[[#This Row],[MES]]&amp;1)</f>
        <v>1</v>
      </c>
      <c r="F1166" s="223">
        <f>DATE(FACTURACION[[#This Row],[AÑO]],FACTURACION[[#This Row],[Mes numero]],1)</f>
        <v>41640</v>
      </c>
      <c r="G1166" s="159">
        <v>10247</v>
      </c>
      <c r="H1166" s="20">
        <v>830137252</v>
      </c>
      <c r="I1166" s="2" t="str">
        <f>+VLOOKUP(FACTURACION[[#This Row],[NIT]],TABLACLIENTE,2,FALSE)</f>
        <v>SAGENCO SAS</v>
      </c>
      <c r="J1166" s="2" t="s">
        <v>105</v>
      </c>
      <c r="K1166" s="12" t="str">
        <f>+VLOOKUP(FACTURACION[[#This Row],[REFERENCIA]],CODINV,2,FALSE)</f>
        <v>VALVULA CHECK LOOK  3/4"M X 3/4"F</v>
      </c>
      <c r="L1166" s="12" t="str">
        <f>IF(VLOOKUP(FACTURACION[[#This Row],[REFERENCIA]],CODINV,3,FALSE)=0,"",VLOOKUP(FACTURACION[[#This Row],[REFERENCIA]],CODINV,3,FALSE))</f>
        <v>7572FC</v>
      </c>
      <c r="M1166" s="12" t="str">
        <f>+VLOOKUP(FACTURACION[[#This Row],[REFERENCIA]],CODINV,4,FALSE)</f>
        <v>VÁLVULAS Y MULTIVÁLVULAS</v>
      </c>
      <c r="N1166" s="12" t="str">
        <f>+VLOOKUP(FACTURACION[[#This Row],[REFERENCIA]],CODINV,5,FALSE)</f>
        <v>REGO</v>
      </c>
      <c r="O1166" s="2">
        <v>1</v>
      </c>
      <c r="P1166" s="23">
        <v>39300</v>
      </c>
      <c r="Q1166" s="24">
        <f>+FACTURACION[[#This Row],[CANTIDAD]]*FACTURACION[[#This Row],[VR UNITARIO]]/1000</f>
        <v>39.299999999999997</v>
      </c>
      <c r="R1166" s="3" t="str">
        <f>+VLOOKUP(FACTURACION[[#This Row],[NIT]],TABLACLIENTE,5,FALSE)</f>
        <v>BOGOTÁ D.C.</v>
      </c>
    </row>
    <row r="1167" spans="3:18" s="11" customFormat="1" ht="11.25" customHeight="1">
      <c r="C1167" s="13">
        <v>2014</v>
      </c>
      <c r="D1167" s="17" t="s">
        <v>229</v>
      </c>
      <c r="E1167" s="17">
        <f>MONTH(FACTURACION[[#This Row],[MES]]&amp;1)</f>
        <v>1</v>
      </c>
      <c r="F1167" s="223">
        <f>DATE(FACTURACION[[#This Row],[AÑO]],FACTURACION[[#This Row],[Mes numero]],1)</f>
        <v>41640</v>
      </c>
      <c r="G1167" s="159">
        <v>10258</v>
      </c>
      <c r="H1167" s="20">
        <v>830137252</v>
      </c>
      <c r="I1167" s="2" t="str">
        <f>+VLOOKUP(FACTURACION[[#This Row],[NIT]],TABLACLIENTE,2,FALSE)</f>
        <v>SAGENCO SAS</v>
      </c>
      <c r="J1167" s="2" t="s">
        <v>105</v>
      </c>
      <c r="K1167" s="12" t="str">
        <f>+VLOOKUP(FACTURACION[[#This Row],[REFERENCIA]],CODINV,2,FALSE)</f>
        <v>VALVULA CHECK LOOK  3/4"M X 3/4"F</v>
      </c>
      <c r="L1167" s="12" t="str">
        <f>IF(VLOOKUP(FACTURACION[[#This Row],[REFERENCIA]],CODINV,3,FALSE)=0,"",VLOOKUP(FACTURACION[[#This Row],[REFERENCIA]],CODINV,3,FALSE))</f>
        <v>7572FC</v>
      </c>
      <c r="M1167" s="12" t="str">
        <f>+VLOOKUP(FACTURACION[[#This Row],[REFERENCIA]],CODINV,4,FALSE)</f>
        <v>VÁLVULAS Y MULTIVÁLVULAS</v>
      </c>
      <c r="N1167" s="12" t="str">
        <f>+VLOOKUP(FACTURACION[[#This Row],[REFERENCIA]],CODINV,5,FALSE)</f>
        <v>REGO</v>
      </c>
      <c r="O1167" s="2">
        <v>2</v>
      </c>
      <c r="P1167" s="23">
        <v>39300</v>
      </c>
      <c r="Q1167" s="24">
        <f>+FACTURACION[[#This Row],[CANTIDAD]]*FACTURACION[[#This Row],[VR UNITARIO]]/1000</f>
        <v>78.599999999999994</v>
      </c>
      <c r="R1167" s="3" t="str">
        <f>+VLOOKUP(FACTURACION[[#This Row],[NIT]],TABLACLIENTE,5,FALSE)</f>
        <v>BOGOTÁ D.C.</v>
      </c>
    </row>
    <row r="1168" spans="3:18" s="11" customFormat="1" ht="11.25" customHeight="1">
      <c r="C1168" s="13">
        <v>2014</v>
      </c>
      <c r="D1168" s="17" t="s">
        <v>229</v>
      </c>
      <c r="E1168" s="17">
        <f>MONTH(FACTURACION[[#This Row],[MES]]&amp;1)</f>
        <v>1</v>
      </c>
      <c r="F1168" s="223">
        <f>DATE(FACTURACION[[#This Row],[AÑO]],FACTURACION[[#This Row],[Mes numero]],1)</f>
        <v>41640</v>
      </c>
      <c r="G1168" s="159">
        <v>10264</v>
      </c>
      <c r="H1168" s="20">
        <v>830137252</v>
      </c>
      <c r="I1168" s="2" t="str">
        <f>+VLOOKUP(FACTURACION[[#This Row],[NIT]],TABLACLIENTE,2,FALSE)</f>
        <v>SAGENCO SAS</v>
      </c>
      <c r="J1168" s="2" t="s">
        <v>105</v>
      </c>
      <c r="K1168" s="12" t="str">
        <f>+VLOOKUP(FACTURACION[[#This Row],[REFERENCIA]],CODINV,2,FALSE)</f>
        <v>VALVULA CHECK LOOK  3/4"M X 3/4"F</v>
      </c>
      <c r="L1168" s="12" t="str">
        <f>IF(VLOOKUP(FACTURACION[[#This Row],[REFERENCIA]],CODINV,3,FALSE)=0,"",VLOOKUP(FACTURACION[[#This Row],[REFERENCIA]],CODINV,3,FALSE))</f>
        <v>7572FC</v>
      </c>
      <c r="M1168" s="12" t="str">
        <f>+VLOOKUP(FACTURACION[[#This Row],[REFERENCIA]],CODINV,4,FALSE)</f>
        <v>VÁLVULAS Y MULTIVÁLVULAS</v>
      </c>
      <c r="N1168" s="12" t="str">
        <f>+VLOOKUP(FACTURACION[[#This Row],[REFERENCIA]],CODINV,5,FALSE)</f>
        <v>REGO</v>
      </c>
      <c r="O1168" s="2">
        <v>1</v>
      </c>
      <c r="P1168" s="23">
        <v>39300</v>
      </c>
      <c r="Q1168" s="24">
        <f>+FACTURACION[[#This Row],[CANTIDAD]]*FACTURACION[[#This Row],[VR UNITARIO]]/1000</f>
        <v>39.299999999999997</v>
      </c>
      <c r="R1168" s="3" t="str">
        <f>+VLOOKUP(FACTURACION[[#This Row],[NIT]],TABLACLIENTE,5,FALSE)</f>
        <v>BOGOTÁ D.C.</v>
      </c>
    </row>
    <row r="1169" spans="3:18" s="11" customFormat="1" ht="11.25" customHeight="1">
      <c r="C1169" s="13">
        <v>2014</v>
      </c>
      <c r="D1169" s="17" t="s">
        <v>229</v>
      </c>
      <c r="E1169" s="17">
        <f>MONTH(FACTURACION[[#This Row],[MES]]&amp;1)</f>
        <v>1</v>
      </c>
      <c r="F1169" s="223">
        <f>DATE(FACTURACION[[#This Row],[AÑO]],FACTURACION[[#This Row],[Mes numero]],1)</f>
        <v>41640</v>
      </c>
      <c r="G1169" s="159">
        <v>10233</v>
      </c>
      <c r="H1169" s="20">
        <v>830137252</v>
      </c>
      <c r="I1169" s="2" t="str">
        <f>+VLOOKUP(FACTURACION[[#This Row],[NIT]],TABLACLIENTE,2,FALSE)</f>
        <v>SAGENCO SAS</v>
      </c>
      <c r="J1169" s="2" t="s">
        <v>163</v>
      </c>
      <c r="K1169" s="12" t="str">
        <f>+VLOOKUP(FACTURACION[[#This Row],[REFERENCIA]],CODINV,2,FALSE)</f>
        <v>VALVULA DE LLENADO 1 1/4"</v>
      </c>
      <c r="L1169" s="12" t="str">
        <f>IF(VLOOKUP(FACTURACION[[#This Row],[REFERENCIA]],CODINV,3,FALSE)=0,"",VLOOKUP(FACTURACION[[#This Row],[REFERENCIA]],CODINV,3,FALSE))</f>
        <v>7579</v>
      </c>
      <c r="M1169" s="12" t="str">
        <f>+VLOOKUP(FACTURACION[[#This Row],[REFERENCIA]],CODINV,4,FALSE)</f>
        <v>VÁLVULAS Y MULTIVÁLVULAS</v>
      </c>
      <c r="N1169" s="12" t="str">
        <f>+VLOOKUP(FACTURACION[[#This Row],[REFERENCIA]],CODINV,5,FALSE)</f>
        <v>REGO</v>
      </c>
      <c r="O1169" s="2">
        <v>1</v>
      </c>
      <c r="P1169" s="23">
        <v>52400</v>
      </c>
      <c r="Q1169" s="24">
        <f>+FACTURACION[[#This Row],[CANTIDAD]]*FACTURACION[[#This Row],[VR UNITARIO]]/1000</f>
        <v>52.4</v>
      </c>
      <c r="R1169" s="3" t="str">
        <f>+VLOOKUP(FACTURACION[[#This Row],[NIT]],TABLACLIENTE,5,FALSE)</f>
        <v>BOGOTÁ D.C.</v>
      </c>
    </row>
    <row r="1170" spans="3:18" s="11" customFormat="1" ht="11.25" customHeight="1">
      <c r="C1170" s="13">
        <v>2014</v>
      </c>
      <c r="D1170" s="17" t="s">
        <v>229</v>
      </c>
      <c r="E1170" s="17">
        <f>MONTH(FACTURACION[[#This Row],[MES]]&amp;1)</f>
        <v>1</v>
      </c>
      <c r="F1170" s="223">
        <f>DATE(FACTURACION[[#This Row],[AÑO]],FACTURACION[[#This Row],[Mes numero]],1)</f>
        <v>41640</v>
      </c>
      <c r="G1170" s="159">
        <v>10247</v>
      </c>
      <c r="H1170" s="20">
        <v>830137252</v>
      </c>
      <c r="I1170" s="2" t="str">
        <f>+VLOOKUP(FACTURACION[[#This Row],[NIT]],TABLACLIENTE,2,FALSE)</f>
        <v>SAGENCO SAS</v>
      </c>
      <c r="J1170" s="2" t="s">
        <v>163</v>
      </c>
      <c r="K1170" s="12" t="str">
        <f>+VLOOKUP(FACTURACION[[#This Row],[REFERENCIA]],CODINV,2,FALSE)</f>
        <v>VALVULA DE LLENADO 1 1/4"</v>
      </c>
      <c r="L1170" s="12" t="str">
        <f>IF(VLOOKUP(FACTURACION[[#This Row],[REFERENCIA]],CODINV,3,FALSE)=0,"",VLOOKUP(FACTURACION[[#This Row],[REFERENCIA]],CODINV,3,FALSE))</f>
        <v>7579</v>
      </c>
      <c r="M1170" s="12" t="str">
        <f>+VLOOKUP(FACTURACION[[#This Row],[REFERENCIA]],CODINV,4,FALSE)</f>
        <v>VÁLVULAS Y MULTIVÁLVULAS</v>
      </c>
      <c r="N1170" s="12" t="str">
        <f>+VLOOKUP(FACTURACION[[#This Row],[REFERENCIA]],CODINV,5,FALSE)</f>
        <v>REGO</v>
      </c>
      <c r="O1170" s="2">
        <v>1</v>
      </c>
      <c r="P1170" s="23">
        <v>58000</v>
      </c>
      <c r="Q1170" s="24">
        <f>+FACTURACION[[#This Row],[CANTIDAD]]*FACTURACION[[#This Row],[VR UNITARIO]]/1000</f>
        <v>58</v>
      </c>
      <c r="R1170" s="3" t="str">
        <f>+VLOOKUP(FACTURACION[[#This Row],[NIT]],TABLACLIENTE,5,FALSE)</f>
        <v>BOGOTÁ D.C.</v>
      </c>
    </row>
    <row r="1171" spans="3:18" s="11" customFormat="1" ht="11.25" customHeight="1">
      <c r="C1171" s="13">
        <v>2014</v>
      </c>
      <c r="D1171" s="17" t="s">
        <v>229</v>
      </c>
      <c r="E1171" s="17">
        <f>MONTH(FACTURACION[[#This Row],[MES]]&amp;1)</f>
        <v>1</v>
      </c>
      <c r="F1171" s="223">
        <f>DATE(FACTURACION[[#This Row],[AÑO]],FACTURACION[[#This Row],[Mes numero]],1)</f>
        <v>41640</v>
      </c>
      <c r="G1171" s="159">
        <v>10258</v>
      </c>
      <c r="H1171" s="20">
        <v>830137252</v>
      </c>
      <c r="I1171" s="2" t="str">
        <f>+VLOOKUP(FACTURACION[[#This Row],[NIT]],TABLACLIENTE,2,FALSE)</f>
        <v>SAGENCO SAS</v>
      </c>
      <c r="J1171" s="2" t="s">
        <v>163</v>
      </c>
      <c r="K1171" s="12" t="str">
        <f>+VLOOKUP(FACTURACION[[#This Row],[REFERENCIA]],CODINV,2,FALSE)</f>
        <v>VALVULA DE LLENADO 1 1/4"</v>
      </c>
      <c r="L1171" s="12" t="str">
        <f>IF(VLOOKUP(FACTURACION[[#This Row],[REFERENCIA]],CODINV,3,FALSE)=0,"",VLOOKUP(FACTURACION[[#This Row],[REFERENCIA]],CODINV,3,FALSE))</f>
        <v>7579</v>
      </c>
      <c r="M1171" s="12" t="str">
        <f>+VLOOKUP(FACTURACION[[#This Row],[REFERENCIA]],CODINV,4,FALSE)</f>
        <v>VÁLVULAS Y MULTIVÁLVULAS</v>
      </c>
      <c r="N1171" s="12" t="str">
        <f>+VLOOKUP(FACTURACION[[#This Row],[REFERENCIA]],CODINV,5,FALSE)</f>
        <v>REGO</v>
      </c>
      <c r="O1171" s="2">
        <v>3</v>
      </c>
      <c r="P1171" s="23">
        <v>58000</v>
      </c>
      <c r="Q1171" s="24">
        <f>+FACTURACION[[#This Row],[CANTIDAD]]*FACTURACION[[#This Row],[VR UNITARIO]]/1000</f>
        <v>174</v>
      </c>
      <c r="R1171" s="3" t="str">
        <f>+VLOOKUP(FACTURACION[[#This Row],[NIT]],TABLACLIENTE,5,FALSE)</f>
        <v>BOGOTÁ D.C.</v>
      </c>
    </row>
    <row r="1172" spans="3:18" s="11" customFormat="1" ht="11.25" customHeight="1">
      <c r="C1172" s="13">
        <v>2014</v>
      </c>
      <c r="D1172" s="17" t="s">
        <v>229</v>
      </c>
      <c r="E1172" s="17">
        <f>MONTH(FACTURACION[[#This Row],[MES]]&amp;1)</f>
        <v>1</v>
      </c>
      <c r="F1172" s="223">
        <f>DATE(FACTURACION[[#This Row],[AÑO]],FACTURACION[[#This Row],[Mes numero]],1)</f>
        <v>41640</v>
      </c>
      <c r="G1172" s="159">
        <v>10248</v>
      </c>
      <c r="H1172" s="20">
        <v>860510723</v>
      </c>
      <c r="I1172" s="2" t="str">
        <f>+VLOOKUP(FACTURACION[[#This Row],[NIT]],TABLACLIENTE,2,FALSE)</f>
        <v>SAENA DE COLOMBIA S.A.</v>
      </c>
      <c r="J1172" s="2" t="s">
        <v>73</v>
      </c>
      <c r="K1172" s="12" t="str">
        <f>+VLOOKUP(FACTURACION[[#This Row],[REFERENCIA]],CODINV,2,FALSE)</f>
        <v>VALVULAS CHEQUE NO RETROCESO 1 1/4"</v>
      </c>
      <c r="L1172" s="12" t="str">
        <f>IF(VLOOKUP(FACTURACION[[#This Row],[REFERENCIA]],CODINV,3,FALSE)=0,"",VLOOKUP(FACTURACION[[#This Row],[REFERENCIA]],CODINV,3,FALSE))</f>
        <v>A3276BC</v>
      </c>
      <c r="M1172" s="12" t="str">
        <f>+VLOOKUP(FACTURACION[[#This Row],[REFERENCIA]],CODINV,4,FALSE)</f>
        <v>VÁLVULAS Y MULTIVÁLVULAS</v>
      </c>
      <c r="N1172" s="12" t="str">
        <f>+VLOOKUP(FACTURACION[[#This Row],[REFERENCIA]],CODINV,5,FALSE)</f>
        <v>REGO</v>
      </c>
      <c r="O1172" s="2">
        <v>1</v>
      </c>
      <c r="P1172" s="23">
        <v>170000</v>
      </c>
      <c r="Q1172" s="24">
        <f>+FACTURACION[[#This Row],[CANTIDAD]]*FACTURACION[[#This Row],[VR UNITARIO]]/1000</f>
        <v>170</v>
      </c>
      <c r="R1172" s="3" t="str">
        <f>+VLOOKUP(FACTURACION[[#This Row],[NIT]],TABLACLIENTE,5,FALSE)</f>
        <v>BOGOTÁ D.C.</v>
      </c>
    </row>
    <row r="1173" spans="3:18" s="11" customFormat="1" ht="11.25" customHeight="1">
      <c r="C1173" s="13">
        <v>2014</v>
      </c>
      <c r="D1173" s="17" t="s">
        <v>229</v>
      </c>
      <c r="E1173" s="17">
        <f>MONTH(FACTURACION[[#This Row],[MES]]&amp;1)</f>
        <v>1</v>
      </c>
      <c r="F1173" s="223">
        <f>DATE(FACTURACION[[#This Row],[AÑO]],FACTURACION[[#This Row],[Mes numero]],1)</f>
        <v>41640</v>
      </c>
      <c r="G1173" s="159">
        <v>10257</v>
      </c>
      <c r="H1173" s="20">
        <v>890500726</v>
      </c>
      <c r="I1173" s="2" t="str">
        <f>+VLOOKUP(FACTURACION[[#This Row],[NIT]],TABLACLIENTE,2,FALSE)</f>
        <v>NORTESANTANDEREANA DE GAS S.A. E.S.P (NORGAS S.A. E.S.P.)</v>
      </c>
      <c r="J1173" s="2" t="s">
        <v>196</v>
      </c>
      <c r="K1173" s="12" t="str">
        <f>+VLOOKUP(FACTURACION[[#This Row],[REFERENCIA]],CODINV,2,FALSE)</f>
        <v>VALVULA DE VENTEO 1/4"</v>
      </c>
      <c r="L1173" s="12" t="str">
        <f>IF(VLOOKUP(FACTURACION[[#This Row],[REFERENCIA]],CODINV,3,FALSE)=0,"",VLOOKUP(FACTURACION[[#This Row],[REFERENCIA]],CODINV,3,FALSE))</f>
        <v>3165C</v>
      </c>
      <c r="M1173" s="12" t="str">
        <f>+VLOOKUP(FACTURACION[[#This Row],[REFERENCIA]],CODINV,4,FALSE)</f>
        <v>VÁLVULAS Y MULTIVÁLVULAS</v>
      </c>
      <c r="N1173" s="12" t="str">
        <f>+VLOOKUP(FACTURACION[[#This Row],[REFERENCIA]],CODINV,5,FALSE)</f>
        <v>REGO</v>
      </c>
      <c r="O1173" s="2">
        <v>7</v>
      </c>
      <c r="P1173" s="23">
        <v>3800</v>
      </c>
      <c r="Q1173" s="24">
        <f>+FACTURACION[[#This Row],[CANTIDAD]]*FACTURACION[[#This Row],[VR UNITARIO]]/1000</f>
        <v>26.6</v>
      </c>
      <c r="R1173" s="3" t="str">
        <f>+VLOOKUP(FACTURACION[[#This Row],[NIT]],TABLACLIENTE,5,FALSE)</f>
        <v>BUCARAMANGA</v>
      </c>
    </row>
    <row r="1174" spans="3:18" s="11" customFormat="1" ht="11.25" customHeight="1">
      <c r="C1174" s="13">
        <v>2014</v>
      </c>
      <c r="D1174" s="17" t="s">
        <v>229</v>
      </c>
      <c r="E1174" s="17">
        <f>MONTH(FACTURACION[[#This Row],[MES]]&amp;1)</f>
        <v>1</v>
      </c>
      <c r="F1174" s="223">
        <f>DATE(FACTURACION[[#This Row],[AÑO]],FACTURACION[[#This Row],[Mes numero]],1)</f>
        <v>41640</v>
      </c>
      <c r="G1174" s="159">
        <v>10241</v>
      </c>
      <c r="H1174" s="20">
        <v>900164715</v>
      </c>
      <c r="I1174" s="2" t="str">
        <f>+VLOOKUP(FACTURACION[[#This Row],[NIT]],TABLACLIENTE,2,FALSE)</f>
        <v>COMPAÑIA TRANSPORTADORA DE COLOMBIA S.A. (COTRANSCOL S.A.)</v>
      </c>
      <c r="J1174" s="2" t="s">
        <v>69</v>
      </c>
      <c r="K1174" s="12" t="str">
        <f>+VLOOKUP(FACTURACION[[#This Row],[REFERENCIA]],CODINV,2,FALSE)</f>
        <v>DIP TUBE 48"</v>
      </c>
      <c r="L1174" s="12" t="str">
        <f>IF(VLOOKUP(FACTURACION[[#This Row],[REFERENCIA]],CODINV,3,FALSE)=0,"",VLOOKUP(FACTURACION[[#This Row],[REFERENCIA]],CODINV,3,FALSE))</f>
        <v/>
      </c>
      <c r="M1174" s="12" t="str">
        <f>+VLOOKUP(FACTURACION[[#This Row],[REFERENCIA]],CODINV,4,FALSE)</f>
        <v>REPUESTOS Y ACCESORIOS</v>
      </c>
      <c r="N1174" s="12" t="str">
        <f>+VLOOKUP(FACTURACION[[#This Row],[REFERENCIA]],CODINV,5,FALSE)</f>
        <v>REGO</v>
      </c>
      <c r="O1174" s="2">
        <v>4</v>
      </c>
      <c r="P1174" s="23">
        <v>82900</v>
      </c>
      <c r="Q1174" s="24">
        <f>+FACTURACION[[#This Row],[CANTIDAD]]*FACTURACION[[#This Row],[VR UNITARIO]]/1000</f>
        <v>331.6</v>
      </c>
      <c r="R1174" s="3" t="str">
        <f>+VLOOKUP(FACTURACION[[#This Row],[NIT]],TABLACLIENTE,5,FALSE)</f>
        <v>GIRON</v>
      </c>
    </row>
    <row r="1175" spans="3:18" s="11" customFormat="1" ht="11.25" customHeight="1">
      <c r="C1175" s="13">
        <v>2014</v>
      </c>
      <c r="D1175" s="17" t="s">
        <v>229</v>
      </c>
      <c r="E1175" s="17">
        <f>MONTH(FACTURACION[[#This Row],[MES]]&amp;1)</f>
        <v>1</v>
      </c>
      <c r="F1175" s="223">
        <f>DATE(FACTURACION[[#This Row],[AÑO]],FACTURACION[[#This Row],[Mes numero]],1)</f>
        <v>41640</v>
      </c>
      <c r="G1175" s="159">
        <v>10233</v>
      </c>
      <c r="H1175" s="20">
        <v>830137252</v>
      </c>
      <c r="I1175" s="2" t="str">
        <f>+VLOOKUP(FACTURACION[[#This Row],[NIT]],TABLACLIENTE,2,FALSE)</f>
        <v>SAGENCO SAS</v>
      </c>
      <c r="J1175" s="2" t="s">
        <v>241</v>
      </c>
      <c r="K1175" s="12" t="str">
        <f>+VLOOKUP(FACTURACION[[#This Row],[REFERENCIA]],CODINV,2,FALSE)</f>
        <v>MANOMETRO 0-300 PSI CON GLICERINA BAR 1/4</v>
      </c>
      <c r="L1175" s="12" t="str">
        <f>IF(VLOOKUP(FACTURACION[[#This Row],[REFERENCIA]],CODINV,3,FALSE)=0,"",VLOOKUP(FACTURACION[[#This Row],[REFERENCIA]],CODINV,3,FALSE))</f>
        <v>4270363</v>
      </c>
      <c r="M1175" s="12" t="str">
        <f>+VLOOKUP(FACTURACION[[#This Row],[REFERENCIA]],CODINV,4,FALSE)</f>
        <v>MEDIDORES</v>
      </c>
      <c r="N1175" s="12" t="str">
        <f>+VLOOKUP(FACTURACION[[#This Row],[REFERENCIA]],CODINV,5,FALSE)</f>
        <v>WIKA</v>
      </c>
      <c r="O1175" s="2">
        <v>1</v>
      </c>
      <c r="P1175" s="23">
        <v>39500</v>
      </c>
      <c r="Q1175" s="24">
        <f>+FACTURACION[[#This Row],[CANTIDAD]]*FACTURACION[[#This Row],[VR UNITARIO]]/1000</f>
        <v>39.5</v>
      </c>
      <c r="R1175" s="3" t="str">
        <f>+VLOOKUP(FACTURACION[[#This Row],[NIT]],TABLACLIENTE,5,FALSE)</f>
        <v>BOGOTÁ D.C.</v>
      </c>
    </row>
    <row r="1176" spans="3:18" s="11" customFormat="1" ht="11.25" customHeight="1">
      <c r="C1176" s="13">
        <v>2014</v>
      </c>
      <c r="D1176" s="17" t="s">
        <v>229</v>
      </c>
      <c r="E1176" s="17">
        <f>MONTH(FACTURACION[[#This Row],[MES]]&amp;1)</f>
        <v>1</v>
      </c>
      <c r="F1176" s="223">
        <f>DATE(FACTURACION[[#This Row],[AÑO]],FACTURACION[[#This Row],[Mes numero]],1)</f>
        <v>41640</v>
      </c>
      <c r="G1176" s="159">
        <v>10247</v>
      </c>
      <c r="H1176" s="20">
        <v>830137252</v>
      </c>
      <c r="I1176" s="2" t="str">
        <f>+VLOOKUP(FACTURACION[[#This Row],[NIT]],TABLACLIENTE,2,FALSE)</f>
        <v>SAGENCO SAS</v>
      </c>
      <c r="J1176" s="2" t="s">
        <v>241</v>
      </c>
      <c r="K1176" s="12" t="str">
        <f>+VLOOKUP(FACTURACION[[#This Row],[REFERENCIA]],CODINV,2,FALSE)</f>
        <v>MANOMETRO 0-300 PSI CON GLICERINA BAR 1/4</v>
      </c>
      <c r="L1176" s="12" t="str">
        <f>IF(VLOOKUP(FACTURACION[[#This Row],[REFERENCIA]],CODINV,3,FALSE)=0,"",VLOOKUP(FACTURACION[[#This Row],[REFERENCIA]],CODINV,3,FALSE))</f>
        <v>4270363</v>
      </c>
      <c r="M1176" s="12" t="str">
        <f>+VLOOKUP(FACTURACION[[#This Row],[REFERENCIA]],CODINV,4,FALSE)</f>
        <v>MEDIDORES</v>
      </c>
      <c r="N1176" s="12" t="str">
        <f>+VLOOKUP(FACTURACION[[#This Row],[REFERENCIA]],CODINV,5,FALSE)</f>
        <v>WIKA</v>
      </c>
      <c r="O1176" s="2">
        <v>1</v>
      </c>
      <c r="P1176" s="23">
        <v>48000</v>
      </c>
      <c r="Q1176" s="24">
        <f>+FACTURACION[[#This Row],[CANTIDAD]]*FACTURACION[[#This Row],[VR UNITARIO]]/1000</f>
        <v>48</v>
      </c>
      <c r="R1176" s="3" t="str">
        <f>+VLOOKUP(FACTURACION[[#This Row],[NIT]],TABLACLIENTE,5,FALSE)</f>
        <v>BOGOTÁ D.C.</v>
      </c>
    </row>
    <row r="1177" spans="3:18" s="11" customFormat="1" ht="11.25" customHeight="1">
      <c r="C1177" s="13">
        <v>2014</v>
      </c>
      <c r="D1177" s="17" t="s">
        <v>229</v>
      </c>
      <c r="E1177" s="17">
        <f>MONTH(FACTURACION[[#This Row],[MES]]&amp;1)</f>
        <v>1</v>
      </c>
      <c r="F1177" s="223">
        <f>DATE(FACTURACION[[#This Row],[AÑO]],FACTURACION[[#This Row],[Mes numero]],1)</f>
        <v>41640</v>
      </c>
      <c r="G1177" s="159">
        <v>10258</v>
      </c>
      <c r="H1177" s="20">
        <v>830137252</v>
      </c>
      <c r="I1177" s="2" t="str">
        <f>+VLOOKUP(FACTURACION[[#This Row],[NIT]],TABLACLIENTE,2,FALSE)</f>
        <v>SAGENCO SAS</v>
      </c>
      <c r="J1177" s="2" t="s">
        <v>241</v>
      </c>
      <c r="K1177" s="12" t="str">
        <f>+VLOOKUP(FACTURACION[[#This Row],[REFERENCIA]],CODINV,2,FALSE)</f>
        <v>MANOMETRO 0-300 PSI CON GLICERINA BAR 1/4</v>
      </c>
      <c r="L1177" s="12" t="str">
        <f>IF(VLOOKUP(FACTURACION[[#This Row],[REFERENCIA]],CODINV,3,FALSE)=0,"",VLOOKUP(FACTURACION[[#This Row],[REFERENCIA]],CODINV,3,FALSE))</f>
        <v>4270363</v>
      </c>
      <c r="M1177" s="12" t="str">
        <f>+VLOOKUP(FACTURACION[[#This Row],[REFERENCIA]],CODINV,4,FALSE)</f>
        <v>MEDIDORES</v>
      </c>
      <c r="N1177" s="12" t="str">
        <f>+VLOOKUP(FACTURACION[[#This Row],[REFERENCIA]],CODINV,5,FALSE)</f>
        <v>WIKA</v>
      </c>
      <c r="O1177" s="2">
        <v>4</v>
      </c>
      <c r="P1177" s="23">
        <v>48000</v>
      </c>
      <c r="Q1177" s="24">
        <f>+FACTURACION[[#This Row],[CANTIDAD]]*FACTURACION[[#This Row],[VR UNITARIO]]/1000</f>
        <v>192</v>
      </c>
      <c r="R1177" s="3" t="str">
        <f>+VLOOKUP(FACTURACION[[#This Row],[NIT]],TABLACLIENTE,5,FALSE)</f>
        <v>BOGOTÁ D.C.</v>
      </c>
    </row>
    <row r="1178" spans="3:18" s="11" customFormat="1" ht="11.25" customHeight="1">
      <c r="C1178" s="13">
        <v>2014</v>
      </c>
      <c r="D1178" s="17" t="s">
        <v>265</v>
      </c>
      <c r="E1178" s="17">
        <f>MONTH(FACTURACION[[#This Row],[MES]]&amp;1)</f>
        <v>2</v>
      </c>
      <c r="F1178" s="223">
        <f>DATE(FACTURACION[[#This Row],[AÑO]],FACTURACION[[#This Row],[Mes numero]],1)</f>
        <v>41671</v>
      </c>
      <c r="G1178" s="159">
        <v>10305</v>
      </c>
      <c r="H1178" s="20">
        <v>800074033</v>
      </c>
      <c r="I1178" s="2" t="str">
        <f>+VLOOKUP(FACTURACION[[#This Row],[NIT]],TABLACLIENTE,2,FALSE)</f>
        <v>COMPAÑIAS ASOCIADAS DE GAS S.A. E.S.P (ASOGAS SA ESP)</v>
      </c>
      <c r="J1178" s="2" t="s">
        <v>378</v>
      </c>
      <c r="K1178" s="12" t="str">
        <f>+VLOOKUP(FACTURACION[[#This Row],[REFERENCIA]],CODINV,2,FALSE)</f>
        <v>MAGNETEL 130"</v>
      </c>
      <c r="L1178" s="12" t="str">
        <f>IF(VLOOKUP(FACTURACION[[#This Row],[REFERENCIA]],CODINV,3,FALSE)=0,"",VLOOKUP(FACTURACION[[#This Row],[REFERENCIA]],CODINV,3,FALSE))</f>
        <v/>
      </c>
      <c r="M1178" s="12" t="str">
        <f>+VLOOKUP(FACTURACION[[#This Row],[REFERENCIA]],CODINV,4,FALSE)</f>
        <v>MEDIDORES</v>
      </c>
      <c r="N1178" s="12" t="str">
        <f>+VLOOKUP(FACTURACION[[#This Row],[REFERENCIA]],CODINV,5,FALSE)</f>
        <v>CAVAGNA</v>
      </c>
      <c r="O1178" s="2">
        <v>1</v>
      </c>
      <c r="P1178" s="23">
        <v>2052000</v>
      </c>
      <c r="Q1178" s="24">
        <f>+FACTURACION[[#This Row],[CANTIDAD]]*FACTURACION[[#This Row],[VR UNITARIO]]/1000</f>
        <v>2052</v>
      </c>
      <c r="R1178" s="3" t="str">
        <f>+VLOOKUP(FACTURACION[[#This Row],[NIT]],TABLACLIENTE,5,FALSE)</f>
        <v>MOSQUERA</v>
      </c>
    </row>
    <row r="1179" spans="3:18" s="11" customFormat="1" ht="11.25" customHeight="1">
      <c r="C1179" s="13">
        <v>2014</v>
      </c>
      <c r="D1179" s="17" t="s">
        <v>265</v>
      </c>
      <c r="E1179" s="17">
        <f>MONTH(FACTURACION[[#This Row],[MES]]&amp;1)</f>
        <v>2</v>
      </c>
      <c r="F1179" s="223">
        <f>DATE(FACTURACION[[#This Row],[AÑO]],FACTURACION[[#This Row],[Mes numero]],1)</f>
        <v>41671</v>
      </c>
      <c r="G1179" s="159">
        <v>10304</v>
      </c>
      <c r="H1179" s="20">
        <v>860510723</v>
      </c>
      <c r="I1179" s="2" t="str">
        <f>+VLOOKUP(FACTURACION[[#This Row],[NIT]],TABLACLIENTE,2,FALSE)</f>
        <v>SAENA DE COLOMBIA S.A.</v>
      </c>
      <c r="J1179" s="2" t="s">
        <v>755</v>
      </c>
      <c r="K1179" s="12" t="str">
        <f>+VLOOKUP(FACTURACION[[#This Row],[REFERENCIA]],CODINV,2,FALSE)</f>
        <v>VALVULA GLOBO 2"</v>
      </c>
      <c r="L1179" s="12" t="str">
        <f>IF(VLOOKUP(FACTURACION[[#This Row],[REFERENCIA]],CODINV,3,FALSE)=0,"",VLOOKUP(FACTURACION[[#This Row],[REFERENCIA]],CODINV,3,FALSE))</f>
        <v>ME825-16</v>
      </c>
      <c r="M1179" s="12" t="str">
        <f>+VLOOKUP(FACTURACION[[#This Row],[REFERENCIA]],CODINV,4,FALSE)</f>
        <v>VÁLVULAS Y MULTIVÁLVULAS</v>
      </c>
      <c r="N1179" s="12" t="str">
        <f>+VLOOKUP(FACTURACION[[#This Row],[REFERENCIA]],CODINV,5,FALSE)</f>
        <v>CAVAGNA</v>
      </c>
      <c r="O1179" s="2">
        <v>10</v>
      </c>
      <c r="P1179" s="23">
        <v>288000</v>
      </c>
      <c r="Q1179" s="24">
        <f>+FACTURACION[[#This Row],[CANTIDAD]]*FACTURACION[[#This Row],[VR UNITARIO]]/1000</f>
        <v>2880</v>
      </c>
      <c r="R1179" s="3" t="str">
        <f>+VLOOKUP(FACTURACION[[#This Row],[NIT]],TABLACLIENTE,5,FALSE)</f>
        <v>BOGOTÁ D.C.</v>
      </c>
    </row>
    <row r="1180" spans="3:18" s="11" customFormat="1" ht="11.25" customHeight="1">
      <c r="C1180" s="13">
        <v>2014</v>
      </c>
      <c r="D1180" s="17" t="s">
        <v>265</v>
      </c>
      <c r="E1180" s="17">
        <f>MONTH(FACTURACION[[#This Row],[MES]]&amp;1)</f>
        <v>2</v>
      </c>
      <c r="F1180" s="223">
        <f>DATE(FACTURACION[[#This Row],[AÑO]],FACTURACION[[#This Row],[Mes numero]],1)</f>
        <v>41671</v>
      </c>
      <c r="G1180" s="159">
        <v>10284</v>
      </c>
      <c r="H1180" s="20">
        <v>800202395</v>
      </c>
      <c r="I1180" s="2" t="str">
        <f>+VLOOKUP(FACTURACION[[#This Row],[NIT]],TABLACLIENTE,2,FALSE)</f>
        <v>EFIGAS GAS NATURAL S.A. E.S.P. (EFIGAS S.A. E.S.P.)</v>
      </c>
      <c r="J1180" s="2" t="s">
        <v>20</v>
      </c>
      <c r="K1180" s="12" t="str">
        <f>+VLOOKUP(FACTURACION[[#This Row],[REFERENCIA]],CODINV,2,FALSE)</f>
        <v xml:space="preserve">MEDIDOR AC-250 C: 3/4" CON CONECTORES </v>
      </c>
      <c r="L1180" s="12" t="str">
        <f>IF(VLOOKUP(FACTURACION[[#This Row],[REFERENCIA]],CODINV,3,FALSE)=0,"",VLOOKUP(FACTURACION[[#This Row],[REFERENCIA]],CODINV,3,FALSE))</f>
        <v/>
      </c>
      <c r="M1180" s="12" t="str">
        <f>+VLOOKUP(FACTURACION[[#This Row],[REFERENCIA]],CODINV,4,FALSE)</f>
        <v>MEDIDORES</v>
      </c>
      <c r="N1180" s="12" t="str">
        <f>+VLOOKUP(FACTURACION[[#This Row],[REFERENCIA]],CODINV,5,FALSE)</f>
        <v>HONEYWELL</v>
      </c>
      <c r="O1180" s="2">
        <v>30</v>
      </c>
      <c r="P1180" s="23">
        <v>239000</v>
      </c>
      <c r="Q1180" s="24">
        <f>+FACTURACION[[#This Row],[CANTIDAD]]*FACTURACION[[#This Row],[VR UNITARIO]]/1000</f>
        <v>7170</v>
      </c>
      <c r="R1180" s="3" t="str">
        <f>+VLOOKUP(FACTURACION[[#This Row],[NIT]],TABLACLIENTE,5,FALSE)</f>
        <v>MANIZALES</v>
      </c>
    </row>
    <row r="1181" spans="3:18" s="11" customFormat="1" ht="11.25" customHeight="1">
      <c r="C1181" s="13">
        <v>2014</v>
      </c>
      <c r="D1181" s="17" t="s">
        <v>265</v>
      </c>
      <c r="E1181" s="17">
        <f>MONTH(FACTURACION[[#This Row],[MES]]&amp;1)</f>
        <v>2</v>
      </c>
      <c r="F1181" s="223">
        <f>DATE(FACTURACION[[#This Row],[AÑO]],FACTURACION[[#This Row],[Mes numero]],1)</f>
        <v>41671</v>
      </c>
      <c r="G1181" s="159">
        <v>10319</v>
      </c>
      <c r="H1181" s="20">
        <v>822001073</v>
      </c>
      <c r="I1181" s="2" t="str">
        <f>+VLOOKUP(FACTURACION[[#This Row],[NIT]],TABLACLIENTE,2,FALSE)</f>
        <v>MADIGAS INGENIEROS S.A. E.S.P.</v>
      </c>
      <c r="J1181" s="2" t="s">
        <v>20</v>
      </c>
      <c r="K1181" s="12" t="str">
        <f>+VLOOKUP(FACTURACION[[#This Row],[REFERENCIA]],CODINV,2,FALSE)</f>
        <v xml:space="preserve">MEDIDOR AC-250 C: 3/4" CON CONECTORES </v>
      </c>
      <c r="L1181" s="12" t="str">
        <f>IF(VLOOKUP(FACTURACION[[#This Row],[REFERENCIA]],CODINV,3,FALSE)=0,"",VLOOKUP(FACTURACION[[#This Row],[REFERENCIA]],CODINV,3,FALSE))</f>
        <v/>
      </c>
      <c r="M1181" s="12" t="str">
        <f>+VLOOKUP(FACTURACION[[#This Row],[REFERENCIA]],CODINV,4,FALSE)</f>
        <v>MEDIDORES</v>
      </c>
      <c r="N1181" s="12" t="str">
        <f>+VLOOKUP(FACTURACION[[#This Row],[REFERENCIA]],CODINV,5,FALSE)</f>
        <v>HONEYWELL</v>
      </c>
      <c r="O1181" s="2">
        <v>10</v>
      </c>
      <c r="P1181" s="23">
        <v>290000</v>
      </c>
      <c r="Q1181" s="24">
        <f>+FACTURACION[[#This Row],[CANTIDAD]]*FACTURACION[[#This Row],[VR UNITARIO]]/1000</f>
        <v>2900</v>
      </c>
      <c r="R1181" s="3" t="str">
        <f>+VLOOKUP(FACTURACION[[#This Row],[NIT]],TABLACLIENTE,5,FALSE)</f>
        <v>ACACIAS</v>
      </c>
    </row>
    <row r="1182" spans="3:18" s="11" customFormat="1" ht="11.25" customHeight="1">
      <c r="C1182" s="13">
        <v>2014</v>
      </c>
      <c r="D1182" s="17" t="s">
        <v>265</v>
      </c>
      <c r="E1182" s="17">
        <f>MONTH(FACTURACION[[#This Row],[MES]]&amp;1)</f>
        <v>2</v>
      </c>
      <c r="F1182" s="223">
        <f>DATE(FACTURACION[[#This Row],[AÑO]],FACTURACION[[#This Row],[Mes numero]],1)</f>
        <v>41671</v>
      </c>
      <c r="G1182" s="159">
        <v>10292</v>
      </c>
      <c r="H1182" s="20">
        <v>800202395</v>
      </c>
      <c r="I1182" s="2" t="str">
        <f>+VLOOKUP(FACTURACION[[#This Row],[NIT]],TABLACLIENTE,2,FALSE)</f>
        <v>EFIGAS GAS NATURAL S.A. E.S.P. (EFIGAS S.A. E.S.P.)</v>
      </c>
      <c r="J1182" s="2" t="s">
        <v>23</v>
      </c>
      <c r="K1182" s="12" t="str">
        <f>+VLOOKUP(FACTURACION[[#This Row],[REFERENCIA]],CODINV,2,FALSE)</f>
        <v>MEDIDOR AL-800 C:1 1/2" MAOP 20 PSIG CON CONECTORES</v>
      </c>
      <c r="L1182" s="12" t="str">
        <f>IF(VLOOKUP(FACTURACION[[#This Row],[REFERENCIA]],CODINV,3,FALSE)=0,"",VLOOKUP(FACTURACION[[#This Row],[REFERENCIA]],CODINV,3,FALSE))</f>
        <v/>
      </c>
      <c r="M1182" s="12" t="str">
        <f>+VLOOKUP(FACTURACION[[#This Row],[REFERENCIA]],CODINV,4,FALSE)</f>
        <v>MEDIDORES</v>
      </c>
      <c r="N1182" s="12" t="str">
        <f>+VLOOKUP(FACTURACION[[#This Row],[REFERENCIA]],CODINV,5,FALSE)</f>
        <v>HONEYWELL</v>
      </c>
      <c r="O1182" s="2">
        <v>2</v>
      </c>
      <c r="P1182" s="23">
        <v>1685562</v>
      </c>
      <c r="Q1182" s="24">
        <f>+FACTURACION[[#This Row],[CANTIDAD]]*FACTURACION[[#This Row],[VR UNITARIO]]/1000</f>
        <v>3371.1239999999998</v>
      </c>
      <c r="R1182" s="3" t="str">
        <f>+VLOOKUP(FACTURACION[[#This Row],[NIT]],TABLACLIENTE,5,FALSE)</f>
        <v>MANIZALES</v>
      </c>
    </row>
    <row r="1183" spans="3:18" s="11" customFormat="1" ht="11.25" customHeight="1">
      <c r="C1183" s="13">
        <v>2014</v>
      </c>
      <c r="D1183" s="17" t="s">
        <v>265</v>
      </c>
      <c r="E1183" s="17">
        <f>MONTH(FACTURACION[[#This Row],[MES]]&amp;1)</f>
        <v>2</v>
      </c>
      <c r="F1183" s="223">
        <f>DATE(FACTURACION[[#This Row],[AÑO]],FACTURACION[[#This Row],[Mes numero]],1)</f>
        <v>41671</v>
      </c>
      <c r="G1183" s="159">
        <v>10312</v>
      </c>
      <c r="H1183" s="20">
        <v>804014885</v>
      </c>
      <c r="I1183" s="2" t="str">
        <f>+VLOOKUP(FACTURACION[[#This Row],[NIT]],TABLACLIENTE,2,FALSE)</f>
        <v>ESPIGAS S.A. E.S.P.</v>
      </c>
      <c r="J1183" s="2" t="s">
        <v>23</v>
      </c>
      <c r="K1183" s="12" t="str">
        <f>+VLOOKUP(FACTURACION[[#This Row],[REFERENCIA]],CODINV,2,FALSE)</f>
        <v>MEDIDOR AL-800 C:1 1/2" MAOP 20 PSIG CON CONECTORES</v>
      </c>
      <c r="L1183" s="12" t="str">
        <f>IF(VLOOKUP(FACTURACION[[#This Row],[REFERENCIA]],CODINV,3,FALSE)=0,"",VLOOKUP(FACTURACION[[#This Row],[REFERENCIA]],CODINV,3,FALSE))</f>
        <v/>
      </c>
      <c r="M1183" s="12" t="str">
        <f>+VLOOKUP(FACTURACION[[#This Row],[REFERENCIA]],CODINV,4,FALSE)</f>
        <v>MEDIDORES</v>
      </c>
      <c r="N1183" s="12" t="str">
        <f>+VLOOKUP(FACTURACION[[#This Row],[REFERENCIA]],CODINV,5,FALSE)</f>
        <v>HONEYWELL</v>
      </c>
      <c r="O1183" s="2">
        <v>1</v>
      </c>
      <c r="P1183" s="23">
        <v>1950000</v>
      </c>
      <c r="Q1183" s="24">
        <f>+FACTURACION[[#This Row],[CANTIDAD]]*FACTURACION[[#This Row],[VR UNITARIO]]/1000</f>
        <v>1950</v>
      </c>
      <c r="R1183" s="3" t="str">
        <f>+VLOOKUP(FACTURACION[[#This Row],[NIT]],TABLACLIENTE,5,FALSE)</f>
        <v>BUCARAMANGA</v>
      </c>
    </row>
    <row r="1184" spans="3:18" s="11" customFormat="1" ht="11.25" customHeight="1">
      <c r="C1184" s="13">
        <v>2014</v>
      </c>
      <c r="D1184" s="17" t="s">
        <v>265</v>
      </c>
      <c r="E1184" s="17">
        <f>MONTH(FACTURACION[[#This Row],[MES]]&amp;1)</f>
        <v>2</v>
      </c>
      <c r="F1184" s="223">
        <f>DATE(FACTURACION[[#This Row],[AÑO]],FACTURACION[[#This Row],[Mes numero]],1)</f>
        <v>41671</v>
      </c>
      <c r="G1184" s="159">
        <v>10296</v>
      </c>
      <c r="H1184" s="25">
        <v>891101577</v>
      </c>
      <c r="I1184" s="3" t="str">
        <f>+VLOOKUP(FACTURACION[[#This Row],[NIT]],TABLACLIENTE,2,FALSE)</f>
        <v>ALCANOS DE COLOMBIA S.A. E.S.P</v>
      </c>
      <c r="J1184" s="2" t="s">
        <v>264</v>
      </c>
      <c r="K1184" s="12" t="str">
        <f>+VLOOKUP(FACTURACION[[#This Row],[REFERENCIA]],CODINV,2,FALSE)</f>
        <v>MEDIDOR ROTATIVO RVG G40</v>
      </c>
      <c r="L1184" s="12" t="str">
        <f>IF(VLOOKUP(FACTURACION[[#This Row],[REFERENCIA]],CODINV,3,FALSE)=0,"",VLOOKUP(FACTURACION[[#This Row],[REFERENCIA]],CODINV,3,FALSE))</f>
        <v>RVG G40</v>
      </c>
      <c r="M1184" s="12" t="str">
        <f>+VLOOKUP(FACTURACION[[#This Row],[REFERENCIA]],CODINV,4,FALSE)</f>
        <v>MEDIDORES</v>
      </c>
      <c r="N1184" s="12" t="str">
        <f>+VLOOKUP(FACTURACION[[#This Row],[REFERENCIA]],CODINV,5,FALSE)</f>
        <v>HONEYWELL</v>
      </c>
      <c r="O1184" s="2">
        <v>5</v>
      </c>
      <c r="P1184" s="23">
        <v>3383035</v>
      </c>
      <c r="Q1184" s="24">
        <f>+FACTURACION[[#This Row],[CANTIDAD]]*FACTURACION[[#This Row],[VR UNITARIO]]/1000</f>
        <v>16915.174999999999</v>
      </c>
      <c r="R1184" s="3" t="str">
        <f>+VLOOKUP(FACTURACION[[#This Row],[NIT]],TABLACLIENTE,5,FALSE)</f>
        <v>NEIVA</v>
      </c>
    </row>
    <row r="1185" spans="3:18" s="11" customFormat="1" ht="11.25" customHeight="1">
      <c r="C1185" s="13">
        <v>2014</v>
      </c>
      <c r="D1185" s="17" t="s">
        <v>265</v>
      </c>
      <c r="E1185" s="17">
        <f>MONTH(FACTURACION[[#This Row],[MES]]&amp;1)</f>
        <v>2</v>
      </c>
      <c r="F1185" s="223">
        <f>DATE(FACTURACION[[#This Row],[AÑO]],FACTURACION[[#This Row],[Mes numero]],1)</f>
        <v>41671</v>
      </c>
      <c r="G1185" s="159">
        <v>10300</v>
      </c>
      <c r="H1185" s="20">
        <v>890200919</v>
      </c>
      <c r="I1185" s="2" t="str">
        <f>+VLOOKUP(FACTURACION[[#This Row],[NIT]],TABLACLIENTE,2,FALSE)</f>
        <v>GAS DE SANTANDER S.A. E.S.P.</v>
      </c>
      <c r="J1185" s="2" t="s">
        <v>198</v>
      </c>
      <c r="K1185" s="12" t="str">
        <f>+VLOOKUP(FACTURACION[[#This Row],[REFERENCIA]],CODINV,2,FALSE)</f>
        <v>REG. 1813C-HC C. 1 1/4" R: 6-15" O: 1/2</v>
      </c>
      <c r="L1185" s="12" t="str">
        <f>IF(VLOOKUP(FACTURACION[[#This Row],[REFERENCIA]],CODINV,3,FALSE)=0,"",VLOOKUP(FACTURACION[[#This Row],[REFERENCIA]],CODINV,3,FALSE))</f>
        <v/>
      </c>
      <c r="M1185" s="12" t="str">
        <f>+VLOOKUP(FACTURACION[[#This Row],[REFERENCIA]],CODINV,4,FALSE)</f>
        <v>REGULADORES</v>
      </c>
      <c r="N1185" s="12" t="str">
        <f>+VLOOKUP(FACTURACION[[#This Row],[REFERENCIA]],CODINV,5,FALSE)</f>
        <v>HONEYWELL</v>
      </c>
      <c r="O1185" s="2">
        <v>12</v>
      </c>
      <c r="P1185" s="23">
        <v>135000</v>
      </c>
      <c r="Q1185" s="24">
        <f>+FACTURACION[[#This Row],[CANTIDAD]]*FACTURACION[[#This Row],[VR UNITARIO]]/1000</f>
        <v>1620</v>
      </c>
      <c r="R1185" s="3" t="str">
        <f>+VLOOKUP(FACTURACION[[#This Row],[NIT]],TABLACLIENTE,5,FALSE)</f>
        <v>GIRON</v>
      </c>
    </row>
    <row r="1186" spans="3:18" s="11" customFormat="1" ht="11.25" customHeight="1">
      <c r="C1186" s="13">
        <v>2014</v>
      </c>
      <c r="D1186" s="17" t="s">
        <v>265</v>
      </c>
      <c r="E1186" s="17">
        <f>MONTH(FACTURACION[[#This Row],[MES]]&amp;1)</f>
        <v>2</v>
      </c>
      <c r="F1186" s="223">
        <f>DATE(FACTURACION[[#This Row],[AÑO]],FACTURACION[[#This Row],[Mes numero]],1)</f>
        <v>41671</v>
      </c>
      <c r="G1186" s="159">
        <v>10306</v>
      </c>
      <c r="H1186" s="20">
        <v>890503900</v>
      </c>
      <c r="I1186" s="2" t="str">
        <f>+VLOOKUP(FACTURACION[[#This Row],[NIT]],TABLACLIENTE,2,FALSE)</f>
        <v>GASES DEL ORIENTE S.A. E.S.P.</v>
      </c>
      <c r="J1186" s="2" t="s">
        <v>198</v>
      </c>
      <c r="K1186" s="12" t="str">
        <f>+VLOOKUP(FACTURACION[[#This Row],[REFERENCIA]],CODINV,2,FALSE)</f>
        <v>REG. 1813C-HC C. 1 1/4" R: 6-15" O: 1/2</v>
      </c>
      <c r="L1186" s="12" t="str">
        <f>IF(VLOOKUP(FACTURACION[[#This Row],[REFERENCIA]],CODINV,3,FALSE)=0,"",VLOOKUP(FACTURACION[[#This Row],[REFERENCIA]],CODINV,3,FALSE))</f>
        <v/>
      </c>
      <c r="M1186" s="12" t="str">
        <f>+VLOOKUP(FACTURACION[[#This Row],[REFERENCIA]],CODINV,4,FALSE)</f>
        <v>REGULADORES</v>
      </c>
      <c r="N1186" s="12" t="str">
        <f>+VLOOKUP(FACTURACION[[#This Row],[REFERENCIA]],CODINV,5,FALSE)</f>
        <v>HONEYWELL</v>
      </c>
      <c r="O1186" s="2">
        <v>4</v>
      </c>
      <c r="P1186" s="23">
        <v>135000</v>
      </c>
      <c r="Q1186" s="24">
        <f>+FACTURACION[[#This Row],[CANTIDAD]]*FACTURACION[[#This Row],[VR UNITARIO]]/1000</f>
        <v>540</v>
      </c>
      <c r="R1186" s="3" t="str">
        <f>+VLOOKUP(FACTURACION[[#This Row],[NIT]],TABLACLIENTE,5,FALSE)</f>
        <v>CUCUTA</v>
      </c>
    </row>
    <row r="1187" spans="3:18" s="11" customFormat="1" ht="11.25" customHeight="1">
      <c r="C1187" s="13">
        <v>2014</v>
      </c>
      <c r="D1187" s="17" t="s">
        <v>265</v>
      </c>
      <c r="E1187" s="17">
        <f>MONTH(FACTURACION[[#This Row],[MES]]&amp;1)</f>
        <v>2</v>
      </c>
      <c r="F1187" s="223">
        <f>DATE(FACTURACION[[#This Row],[AÑO]],FACTURACION[[#This Row],[Mes numero]],1)</f>
        <v>41671</v>
      </c>
      <c r="G1187" s="159">
        <v>10317</v>
      </c>
      <c r="H1187" s="20">
        <v>800202395</v>
      </c>
      <c r="I1187" s="2" t="str">
        <f>+VLOOKUP(FACTURACION[[#This Row],[NIT]],TABLACLIENTE,2,FALSE)</f>
        <v>EFIGAS GAS NATURAL S.A. E.S.P. (EFIGAS S.A. E.S.P.)</v>
      </c>
      <c r="J1187" s="2" t="s">
        <v>199</v>
      </c>
      <c r="K1187" s="12" t="str">
        <f>+VLOOKUP(FACTURACION[[#This Row],[REFERENCIA]],CODINV,2,FALSE)</f>
        <v>REG. 1813C-HC C: 1 1/4 R: 42-2" PSI O: 1/2</v>
      </c>
      <c r="L1187" s="12" t="str">
        <f>IF(VLOOKUP(FACTURACION[[#This Row],[REFERENCIA]],CODINV,3,FALSE)=0,"",VLOOKUP(FACTURACION[[#This Row],[REFERENCIA]],CODINV,3,FALSE))</f>
        <v/>
      </c>
      <c r="M1187" s="12" t="str">
        <f>+VLOOKUP(FACTURACION[[#This Row],[REFERENCIA]],CODINV,4,FALSE)</f>
        <v>REGULADORES</v>
      </c>
      <c r="N1187" s="12" t="str">
        <f>+VLOOKUP(FACTURACION[[#This Row],[REFERENCIA]],CODINV,5,FALSE)</f>
        <v>HONEYWELL</v>
      </c>
      <c r="O1187" s="2">
        <v>30</v>
      </c>
      <c r="P1187" s="23">
        <v>135000</v>
      </c>
      <c r="Q1187" s="24">
        <f>+FACTURACION[[#This Row],[CANTIDAD]]*FACTURACION[[#This Row],[VR UNITARIO]]/1000</f>
        <v>4050</v>
      </c>
      <c r="R1187" s="3" t="str">
        <f>+VLOOKUP(FACTURACION[[#This Row],[NIT]],TABLACLIENTE,5,FALSE)</f>
        <v>MANIZALES</v>
      </c>
    </row>
    <row r="1188" spans="3:18" s="11" customFormat="1" ht="11.25" customHeight="1">
      <c r="C1188" s="13">
        <v>2014</v>
      </c>
      <c r="D1188" s="17" t="s">
        <v>265</v>
      </c>
      <c r="E1188" s="17">
        <f>MONTH(FACTURACION[[#This Row],[MES]]&amp;1)</f>
        <v>2</v>
      </c>
      <c r="F1188" s="223">
        <f>DATE(FACTURACION[[#This Row],[AÑO]],FACTURACION[[#This Row],[Mes numero]],1)</f>
        <v>41671</v>
      </c>
      <c r="G1188" s="159">
        <v>10319</v>
      </c>
      <c r="H1188" s="20">
        <v>822001073</v>
      </c>
      <c r="I1188" s="2" t="str">
        <f>+VLOOKUP(FACTURACION[[#This Row],[NIT]],TABLACLIENTE,2,FALSE)</f>
        <v>MADIGAS INGENIEROS S.A. E.S.P.</v>
      </c>
      <c r="J1188" s="2" t="s">
        <v>754</v>
      </c>
      <c r="K1188" s="12" t="str">
        <f>+VLOOKUP(FACTURACION[[#This Row],[REFERENCIA]],CODINV,2,FALSE)</f>
        <v>REG 1813B2 1 1/4" R: 12-28 O: 3/8</v>
      </c>
      <c r="L1188" s="12" t="str">
        <f>IF(VLOOKUP(FACTURACION[[#This Row],[REFERENCIA]],CODINV,3,FALSE)=0,"",VLOOKUP(FACTURACION[[#This Row],[REFERENCIA]],CODINV,3,FALSE))</f>
        <v/>
      </c>
      <c r="M1188" s="12" t="str">
        <f>+VLOOKUP(FACTURACION[[#This Row],[REFERENCIA]],CODINV,4,FALSE)</f>
        <v>REGULADORES</v>
      </c>
      <c r="N1188" s="12" t="str">
        <f>+VLOOKUP(FACTURACION[[#This Row],[REFERENCIA]],CODINV,5,FALSE)</f>
        <v>HONEYWELL</v>
      </c>
      <c r="O1188" s="2">
        <v>20</v>
      </c>
      <c r="P1188" s="23">
        <v>84000</v>
      </c>
      <c r="Q1188" s="24">
        <f>+FACTURACION[[#This Row],[CANTIDAD]]*FACTURACION[[#This Row],[VR UNITARIO]]/1000</f>
        <v>1680</v>
      </c>
      <c r="R1188" s="3" t="str">
        <f>+VLOOKUP(FACTURACION[[#This Row],[NIT]],TABLACLIENTE,5,FALSE)</f>
        <v>ACACIAS</v>
      </c>
    </row>
    <row r="1189" spans="3:18" s="11" customFormat="1" ht="11.25" customHeight="1">
      <c r="C1189" s="13">
        <v>2014</v>
      </c>
      <c r="D1189" s="17" t="s">
        <v>265</v>
      </c>
      <c r="E1189" s="17">
        <f>MONTH(FACTURACION[[#This Row],[MES]]&amp;1)</f>
        <v>2</v>
      </c>
      <c r="F1189" s="223">
        <f>DATE(FACTURACION[[#This Row],[AÑO]],FACTURACION[[#This Row],[Mes numero]],1)</f>
        <v>41671</v>
      </c>
      <c r="G1189" s="159">
        <v>10319</v>
      </c>
      <c r="H1189" s="20">
        <v>822001073</v>
      </c>
      <c r="I1189" s="2" t="str">
        <f>+VLOOKUP(FACTURACION[[#This Row],[NIT]],TABLACLIENTE,2,FALSE)</f>
        <v>MADIGAS INGENIEROS S.A. E.S.P.</v>
      </c>
      <c r="J1189" s="2" t="s">
        <v>159</v>
      </c>
      <c r="K1189" s="12" t="str">
        <f>+VLOOKUP(FACTURACION[[#This Row],[REFERENCIA]],CODINV,2,FALSE)</f>
        <v>REG 1813B2 C:1 R:12-28 O: 1/2</v>
      </c>
      <c r="L1189" s="12" t="str">
        <f>IF(VLOOKUP(FACTURACION[[#This Row],[REFERENCIA]],CODINV,3,FALSE)=0,"",VLOOKUP(FACTURACION[[#This Row],[REFERENCIA]],CODINV,3,FALSE))</f>
        <v/>
      </c>
      <c r="M1189" s="12" t="str">
        <f>+VLOOKUP(FACTURACION[[#This Row],[REFERENCIA]],CODINV,4,FALSE)</f>
        <v>REGULADORES</v>
      </c>
      <c r="N1189" s="12" t="str">
        <f>+VLOOKUP(FACTURACION[[#This Row],[REFERENCIA]],CODINV,5,FALSE)</f>
        <v>HONEYWELL</v>
      </c>
      <c r="O1189" s="2">
        <v>10</v>
      </c>
      <c r="P1189" s="23">
        <v>84000</v>
      </c>
      <c r="Q1189" s="24">
        <f>+FACTURACION[[#This Row],[CANTIDAD]]*FACTURACION[[#This Row],[VR UNITARIO]]/1000</f>
        <v>840</v>
      </c>
      <c r="R1189" s="3" t="str">
        <f>+VLOOKUP(FACTURACION[[#This Row],[NIT]],TABLACLIENTE,5,FALSE)</f>
        <v>ACACIAS</v>
      </c>
    </row>
    <row r="1190" spans="3:18" s="11" customFormat="1" ht="11.25" customHeight="1">
      <c r="C1190" s="13">
        <v>2014</v>
      </c>
      <c r="D1190" s="17" t="s">
        <v>265</v>
      </c>
      <c r="E1190" s="17">
        <f>MONTH(FACTURACION[[#This Row],[MES]]&amp;1)</f>
        <v>2</v>
      </c>
      <c r="F1190" s="223">
        <f>DATE(FACTURACION[[#This Row],[AÑO]],FACTURACION[[#This Row],[Mes numero]],1)</f>
        <v>41671</v>
      </c>
      <c r="G1190" s="159">
        <v>10294</v>
      </c>
      <c r="H1190" s="20">
        <v>900689759</v>
      </c>
      <c r="I1190" s="2" t="str">
        <f>+VLOOKUP(FACTURACION[[#This Row],[NIT]],TABLACLIENTE,2,FALSE)</f>
        <v>HIDROPISCINAS Y GAS S A S</v>
      </c>
      <c r="J1190" s="2" t="s">
        <v>6</v>
      </c>
      <c r="K1190" s="12" t="str">
        <f>+VLOOKUP(FACTURACION[[#This Row],[REFERENCIA]],CODINV,2,FALSE)</f>
        <v>REG.1813C C:3/4" R:6-15" O:1/2</v>
      </c>
      <c r="L1190" s="12" t="str">
        <f>IF(VLOOKUP(FACTURACION[[#This Row],[REFERENCIA]],CODINV,3,FALSE)=0,"",VLOOKUP(FACTURACION[[#This Row],[REFERENCIA]],CODINV,3,FALSE))</f>
        <v/>
      </c>
      <c r="M1190" s="12" t="str">
        <f>+VLOOKUP(FACTURACION[[#This Row],[REFERENCIA]],CODINV,4,FALSE)</f>
        <v>REGULADORES</v>
      </c>
      <c r="N1190" s="12" t="str">
        <f>+VLOOKUP(FACTURACION[[#This Row],[REFERENCIA]],CODINV,5,FALSE)</f>
        <v>HONEYWELL</v>
      </c>
      <c r="O1190" s="2">
        <v>1</v>
      </c>
      <c r="P1190" s="23">
        <v>95000</v>
      </c>
      <c r="Q1190" s="24">
        <f>+FACTURACION[[#This Row],[CANTIDAD]]*FACTURACION[[#This Row],[VR UNITARIO]]/1000</f>
        <v>95</v>
      </c>
      <c r="R1190" s="3" t="str">
        <f>+VLOOKUP(FACTURACION[[#This Row],[NIT]],TABLACLIENTE,5,FALSE)</f>
        <v>BOGOTÁ D.C.</v>
      </c>
    </row>
    <row r="1191" spans="3:18" s="11" customFormat="1" ht="11.25" customHeight="1">
      <c r="C1191" s="13">
        <v>2014</v>
      </c>
      <c r="D1191" s="17" t="s">
        <v>265</v>
      </c>
      <c r="E1191" s="17">
        <f>MONTH(FACTURACION[[#This Row],[MES]]&amp;1)</f>
        <v>2</v>
      </c>
      <c r="F1191" s="223">
        <f>DATE(FACTURACION[[#This Row],[AÑO]],FACTURACION[[#This Row],[Mes numero]],1)</f>
        <v>41671</v>
      </c>
      <c r="G1191" s="159">
        <v>10281</v>
      </c>
      <c r="H1191" s="20">
        <v>890908643</v>
      </c>
      <c r="I1191" s="2" t="str">
        <f>+VLOOKUP(FACTURACION[[#This Row],[NIT]],TABLACLIENTE,2,FALSE)</f>
        <v>GASES DE ANTIOQUIA S.A. E.S.P.  (GAS ANTIOQUIA S.A. E.S.P.)</v>
      </c>
      <c r="J1191" s="2" t="s">
        <v>28</v>
      </c>
      <c r="K1191" s="12" t="str">
        <f>+VLOOKUP(FACTURACION[[#This Row],[REFERENCIA]],CODINV,2,FALSE)</f>
        <v>REGULADOR SR 113 3/4 R: 7-12 O:1/4</v>
      </c>
      <c r="L1191" s="12" t="str">
        <f>IF(VLOOKUP(FACTURACION[[#This Row],[REFERENCIA]],CODINV,3,FALSE)=0,"",VLOOKUP(FACTURACION[[#This Row],[REFERENCIA]],CODINV,3,FALSE))</f>
        <v/>
      </c>
      <c r="M1191" s="12" t="str">
        <f>+VLOOKUP(FACTURACION[[#This Row],[REFERENCIA]],CODINV,4,FALSE)</f>
        <v>REGULADORES</v>
      </c>
      <c r="N1191" s="12" t="str">
        <f>+VLOOKUP(FACTURACION[[#This Row],[REFERENCIA]],CODINV,5,FALSE)</f>
        <v>HONEYWELL</v>
      </c>
      <c r="O1191" s="2">
        <v>7</v>
      </c>
      <c r="P1191" s="23">
        <v>90000</v>
      </c>
      <c r="Q1191" s="24">
        <f>+FACTURACION[[#This Row],[CANTIDAD]]*FACTURACION[[#This Row],[VR UNITARIO]]/1000</f>
        <v>630</v>
      </c>
      <c r="R1191" s="3" t="str">
        <f>+VLOOKUP(FACTURACION[[#This Row],[NIT]],TABLACLIENTE,5,FALSE)</f>
        <v>MEDELLIN</v>
      </c>
    </row>
    <row r="1192" spans="3:18" s="11" customFormat="1">
      <c r="C1192" s="13">
        <v>2014</v>
      </c>
      <c r="D1192" s="17" t="s">
        <v>265</v>
      </c>
      <c r="E1192" s="17">
        <f>MONTH(FACTURACION[[#This Row],[MES]]&amp;1)</f>
        <v>2</v>
      </c>
      <c r="F1192" s="223">
        <f>DATE(FACTURACION[[#This Row],[AÑO]],FACTURACION[[#This Row],[Mes numero]],1)</f>
        <v>41671</v>
      </c>
      <c r="G1192" s="159">
        <v>10328</v>
      </c>
      <c r="H1192" s="20">
        <v>830043681</v>
      </c>
      <c r="I1192" s="2" t="str">
        <f>+VLOOKUP(FACTURACION[[#This Row],[NIT]],TABLACLIENTE,2,FALSE)</f>
        <v>INGENIERIA ELECTRONICA MARTINEZ LTDA (MELTRONIC LTDA)</v>
      </c>
      <c r="J1192" s="2" t="s">
        <v>28</v>
      </c>
      <c r="K1192" s="12" t="str">
        <f>+VLOOKUP(FACTURACION[[#This Row],[REFERENCIA]],CODINV,2,FALSE)</f>
        <v>REGULADOR SR 113 3/4 R: 7-12 O:1/4</v>
      </c>
      <c r="L1192" s="12" t="str">
        <f>IF(VLOOKUP(FACTURACION[[#This Row],[REFERENCIA]],CODINV,3,FALSE)=0,"",VLOOKUP(FACTURACION[[#This Row],[REFERENCIA]],CODINV,3,FALSE))</f>
        <v/>
      </c>
      <c r="M1192" s="12" t="str">
        <f>+VLOOKUP(FACTURACION[[#This Row],[REFERENCIA]],CODINV,4,FALSE)</f>
        <v>REGULADORES</v>
      </c>
      <c r="N1192" s="12" t="str">
        <f>+VLOOKUP(FACTURACION[[#This Row],[REFERENCIA]],CODINV,5,FALSE)</f>
        <v>HONEYWELL</v>
      </c>
      <c r="O1192" s="2">
        <v>1</v>
      </c>
      <c r="P1192" s="23">
        <v>105000</v>
      </c>
      <c r="Q1192" s="24">
        <f>+FACTURACION[[#This Row],[CANTIDAD]]*FACTURACION[[#This Row],[VR UNITARIO]]/1000</f>
        <v>105</v>
      </c>
      <c r="R1192" s="3" t="str">
        <f>+VLOOKUP(FACTURACION[[#This Row],[NIT]],TABLACLIENTE,5,FALSE)</f>
        <v>BOGOTÁ D.C.</v>
      </c>
    </row>
    <row r="1193" spans="3:18" s="11" customFormat="1">
      <c r="C1193" s="13">
        <v>2014</v>
      </c>
      <c r="D1193" s="17" t="s">
        <v>265</v>
      </c>
      <c r="E1193" s="17">
        <f>MONTH(FACTURACION[[#This Row],[MES]]&amp;1)</f>
        <v>2</v>
      </c>
      <c r="F1193" s="223">
        <f>DATE(FACTURACION[[#This Row],[AÑO]],FACTURACION[[#This Row],[Mes numero]],1)</f>
        <v>41671</v>
      </c>
      <c r="G1193" s="159">
        <v>10319</v>
      </c>
      <c r="H1193" s="20">
        <v>822001073</v>
      </c>
      <c r="I1193" s="2" t="str">
        <f>+VLOOKUP(FACTURACION[[#This Row],[NIT]],TABLACLIENTE,2,FALSE)</f>
        <v>MADIGAS INGENIEROS S.A. E.S.P.</v>
      </c>
      <c r="J1193" s="2" t="s">
        <v>28</v>
      </c>
      <c r="K1193" s="12" t="str">
        <f>+VLOOKUP(FACTURACION[[#This Row],[REFERENCIA]],CODINV,2,FALSE)</f>
        <v>REGULADOR SR 113 3/4 R: 7-12 O:1/4</v>
      </c>
      <c r="L1193" s="12" t="str">
        <f>IF(VLOOKUP(FACTURACION[[#This Row],[REFERENCIA]],CODINV,3,FALSE)=0,"",VLOOKUP(FACTURACION[[#This Row],[REFERENCIA]],CODINV,3,FALSE))</f>
        <v/>
      </c>
      <c r="M1193" s="12" t="str">
        <f>+VLOOKUP(FACTURACION[[#This Row],[REFERENCIA]],CODINV,4,FALSE)</f>
        <v>REGULADORES</v>
      </c>
      <c r="N1193" s="12" t="str">
        <f>+VLOOKUP(FACTURACION[[#This Row],[REFERENCIA]],CODINV,5,FALSE)</f>
        <v>HONEYWELL</v>
      </c>
      <c r="O1193" s="2">
        <v>15</v>
      </c>
      <c r="P1193" s="23">
        <v>87000</v>
      </c>
      <c r="Q1193" s="24">
        <f>+FACTURACION[[#This Row],[CANTIDAD]]*FACTURACION[[#This Row],[VR UNITARIO]]/1000</f>
        <v>1305</v>
      </c>
      <c r="R1193" s="3" t="str">
        <f>+VLOOKUP(FACTURACION[[#This Row],[NIT]],TABLACLIENTE,5,FALSE)</f>
        <v>ACACIAS</v>
      </c>
    </row>
    <row r="1194" spans="3:18" s="11" customFormat="1">
      <c r="C1194" s="13">
        <v>2014</v>
      </c>
      <c r="D1194" s="17" t="s">
        <v>265</v>
      </c>
      <c r="E1194" s="17">
        <f>MONTH(FACTURACION[[#This Row],[MES]]&amp;1)</f>
        <v>2</v>
      </c>
      <c r="F1194" s="223">
        <f>DATE(FACTURACION[[#This Row],[AÑO]],FACTURACION[[#This Row],[Mes numero]],1)</f>
        <v>41671</v>
      </c>
      <c r="G1194" s="159">
        <v>10303</v>
      </c>
      <c r="H1194" s="20">
        <v>800007813</v>
      </c>
      <c r="I1194" s="2" t="str">
        <f>+VLOOKUP(FACTURACION[[#This Row],[NIT]],TABLACLIENTE,2,FALSE)</f>
        <v>VANTI S.A. E.S.P (VANTI)</v>
      </c>
      <c r="J1194" s="2" t="s">
        <v>63</v>
      </c>
      <c r="K1194" s="12" t="str">
        <f>+VLOOKUP(FACTURACION[[#This Row],[REFERENCIA]],CODINV,2,FALSE)</f>
        <v>AFV 2" S300 FO</v>
      </c>
      <c r="L1194" s="12" t="str">
        <f>IF(VLOOKUP(FACTURACION[[#This Row],[REFERENCIA]],CODINV,3,FALSE)=0,"",VLOOKUP(FACTURACION[[#This Row],[REFERENCIA]],CODINV,3,FALSE))</f>
        <v/>
      </c>
      <c r="M1194" s="12" t="str">
        <f>+VLOOKUP(FACTURACION[[#This Row],[REFERENCIA]],CODINV,4,FALSE)</f>
        <v>REGULADORES</v>
      </c>
      <c r="N1194" s="12" t="str">
        <f>+VLOOKUP(FACTURACION[[#This Row],[REFERENCIA]],CODINV,5,FALSE)</f>
        <v>HONEYWELL</v>
      </c>
      <c r="O1194" s="2">
        <v>3</v>
      </c>
      <c r="P1194" s="23">
        <v>1735114</v>
      </c>
      <c r="Q1194" s="24">
        <f>+FACTURACION[[#This Row],[CANTIDAD]]*FACTURACION[[#This Row],[VR UNITARIO]]/1000</f>
        <v>5205.3419999999996</v>
      </c>
      <c r="R1194" s="3" t="str">
        <f>+VLOOKUP(FACTURACION[[#This Row],[NIT]],TABLACLIENTE,5,FALSE)</f>
        <v>BOGOTÁ D.C.</v>
      </c>
    </row>
    <row r="1195" spans="3:18">
      <c r="C1195" s="13">
        <v>2014</v>
      </c>
      <c r="D1195" s="17" t="s">
        <v>265</v>
      </c>
      <c r="E1195" s="17">
        <f>MONTH(FACTURACION[[#This Row],[MES]]&amp;1)</f>
        <v>2</v>
      </c>
      <c r="F1195" s="223">
        <f>DATE(FACTURACION[[#This Row],[AÑO]],FACTURACION[[#This Row],[Mes numero]],1)</f>
        <v>41671</v>
      </c>
      <c r="G1195" s="159">
        <v>10283</v>
      </c>
      <c r="H1195" s="20">
        <v>800167643</v>
      </c>
      <c r="I1195" s="2" t="str">
        <f>+VLOOKUP(FACTURACION[[#This Row],[NIT]],TABLACLIENTE,2,FALSE)</f>
        <v>GASES DE OCCIDENTE S.A. E.S.P. (GDO)</v>
      </c>
      <c r="J1195" s="2" t="s">
        <v>63</v>
      </c>
      <c r="K1195" s="12" t="str">
        <f>+VLOOKUP(FACTURACION[[#This Row],[REFERENCIA]],CODINV,2,FALSE)</f>
        <v>AFV 2" S300 FO</v>
      </c>
      <c r="L1195" s="12" t="str">
        <f>IF(VLOOKUP(FACTURACION[[#This Row],[REFERENCIA]],CODINV,3,FALSE)=0,"",VLOOKUP(FACTURACION[[#This Row],[REFERENCIA]],CODINV,3,FALSE))</f>
        <v/>
      </c>
      <c r="M1195" s="12" t="str">
        <f>+VLOOKUP(FACTURACION[[#This Row],[REFERENCIA]],CODINV,4,FALSE)</f>
        <v>REGULADORES</v>
      </c>
      <c r="N1195" s="12" t="str">
        <f>+VLOOKUP(FACTURACION[[#This Row],[REFERENCIA]],CODINV,5,FALSE)</f>
        <v>HONEYWELL</v>
      </c>
      <c r="O1195" s="2">
        <v>10</v>
      </c>
      <c r="P1195" s="23">
        <v>1707829</v>
      </c>
      <c r="Q1195" s="24">
        <f>+FACTURACION[[#This Row],[CANTIDAD]]*FACTURACION[[#This Row],[VR UNITARIO]]/1000</f>
        <v>17078.29</v>
      </c>
      <c r="R1195" s="3" t="str">
        <f>+VLOOKUP(FACTURACION[[#This Row],[NIT]],TABLACLIENTE,5,FALSE)</f>
        <v>CALI</v>
      </c>
    </row>
    <row r="1196" spans="3:18">
      <c r="C1196" s="13">
        <v>2014</v>
      </c>
      <c r="D1196" s="17" t="s">
        <v>265</v>
      </c>
      <c r="E1196" s="17">
        <f>MONTH(FACTURACION[[#This Row],[MES]]&amp;1)</f>
        <v>2</v>
      </c>
      <c r="F1196" s="223">
        <f>DATE(FACTURACION[[#This Row],[AÑO]],FACTURACION[[#This Row],[Mes numero]],1)</f>
        <v>41671</v>
      </c>
      <c r="G1196" s="159">
        <v>10303</v>
      </c>
      <c r="H1196" s="20">
        <v>800007813</v>
      </c>
      <c r="I1196" s="2" t="str">
        <f>+VLOOKUP(FACTURACION[[#This Row],[NIT]],TABLACLIENTE,2,FALSE)</f>
        <v>VANTI S.A. E.S.P (VANTI)</v>
      </c>
      <c r="J1196" s="2" t="s">
        <v>155</v>
      </c>
      <c r="K1196" s="12" t="str">
        <f>+VLOOKUP(FACTURACION[[#This Row],[REFERENCIA]],CODINV,2,FALSE)</f>
        <v>AFV 3" S300 FO</v>
      </c>
      <c r="L1196" s="12" t="str">
        <f>IF(VLOOKUP(FACTURACION[[#This Row],[REFERENCIA]],CODINV,3,FALSE)=0,"",VLOOKUP(FACTURACION[[#This Row],[REFERENCIA]],CODINV,3,FALSE))</f>
        <v/>
      </c>
      <c r="M1196" s="12" t="str">
        <f>+VLOOKUP(FACTURACION[[#This Row],[REFERENCIA]],CODINV,4,FALSE)</f>
        <v>REGULADORES</v>
      </c>
      <c r="N1196" s="12" t="str">
        <f>+VLOOKUP(FACTURACION[[#This Row],[REFERENCIA]],CODINV,5,FALSE)</f>
        <v>HONEYWELL</v>
      </c>
      <c r="O1196" s="2">
        <v>3</v>
      </c>
      <c r="P1196" s="23">
        <v>2726608</v>
      </c>
      <c r="Q1196" s="24">
        <f>+FACTURACION[[#This Row],[CANTIDAD]]*FACTURACION[[#This Row],[VR UNITARIO]]/1000</f>
        <v>8179.8239999999996</v>
      </c>
      <c r="R1196" s="3" t="str">
        <f>+VLOOKUP(FACTURACION[[#This Row],[NIT]],TABLACLIENTE,5,FALSE)</f>
        <v>BOGOTÁ D.C.</v>
      </c>
    </row>
    <row r="1197" spans="3:18">
      <c r="C1197" s="13">
        <v>2014</v>
      </c>
      <c r="D1197" s="17" t="s">
        <v>265</v>
      </c>
      <c r="E1197" s="17">
        <f>MONTH(FACTURACION[[#This Row],[MES]]&amp;1)</f>
        <v>2</v>
      </c>
      <c r="F1197" s="223">
        <f>DATE(FACTURACION[[#This Row],[AÑO]],FACTURACION[[#This Row],[Mes numero]],1)</f>
        <v>41671</v>
      </c>
      <c r="G1197" s="159">
        <v>10283</v>
      </c>
      <c r="H1197" s="20">
        <v>800167643</v>
      </c>
      <c r="I1197" s="2" t="str">
        <f>+VLOOKUP(FACTURACION[[#This Row],[NIT]],TABLACLIENTE,2,FALSE)</f>
        <v>GASES DE OCCIDENTE S.A. E.S.P. (GDO)</v>
      </c>
      <c r="J1197" s="2" t="s">
        <v>155</v>
      </c>
      <c r="K1197" s="12" t="str">
        <f>+VLOOKUP(FACTURACION[[#This Row],[REFERENCIA]],CODINV,2,FALSE)</f>
        <v>AFV 3" S300 FO</v>
      </c>
      <c r="L1197" s="12" t="str">
        <f>IF(VLOOKUP(FACTURACION[[#This Row],[REFERENCIA]],CODINV,3,FALSE)=0,"",VLOOKUP(FACTURACION[[#This Row],[REFERENCIA]],CODINV,3,FALSE))</f>
        <v/>
      </c>
      <c r="M1197" s="12" t="str">
        <f>+VLOOKUP(FACTURACION[[#This Row],[REFERENCIA]],CODINV,4,FALSE)</f>
        <v>REGULADORES</v>
      </c>
      <c r="N1197" s="12" t="str">
        <f>+VLOOKUP(FACTURACION[[#This Row],[REFERENCIA]],CODINV,5,FALSE)</f>
        <v>HONEYWELL</v>
      </c>
      <c r="O1197" s="2">
        <v>1</v>
      </c>
      <c r="P1197" s="23">
        <v>2556691</v>
      </c>
      <c r="Q1197" s="24">
        <f>+FACTURACION[[#This Row],[CANTIDAD]]*FACTURACION[[#This Row],[VR UNITARIO]]/1000</f>
        <v>2556.6909999999998</v>
      </c>
      <c r="R1197" s="3" t="str">
        <f>+VLOOKUP(FACTURACION[[#This Row],[NIT]],TABLACLIENTE,5,FALSE)</f>
        <v>CALI</v>
      </c>
    </row>
    <row r="1198" spans="3:18">
      <c r="C1198" s="13">
        <v>2014</v>
      </c>
      <c r="D1198" s="17" t="s">
        <v>265</v>
      </c>
      <c r="E1198" s="17">
        <f>MONTH(FACTURACION[[#This Row],[MES]]&amp;1)</f>
        <v>2</v>
      </c>
      <c r="F1198" s="223">
        <f>DATE(FACTURACION[[#This Row],[AÑO]],FACTURACION[[#This Row],[Mes numero]],1)</f>
        <v>41671</v>
      </c>
      <c r="G1198" s="159">
        <v>10295</v>
      </c>
      <c r="H1198" s="25">
        <v>891101577</v>
      </c>
      <c r="I1198" s="3" t="str">
        <f>+VLOOKUP(FACTURACION[[#This Row],[NIT]],TABLACLIENTE,2,FALSE)</f>
        <v>ALCANOS DE COLOMBIA S.A. E.S.P</v>
      </c>
      <c r="J1198" s="2" t="s">
        <v>24</v>
      </c>
      <c r="K1198" s="12" t="str">
        <f>+VLOOKUP(FACTURACION[[#This Row],[REFERENCIA]],CODINV,2,FALSE)</f>
        <v>AFV 2" S300 F.O Y CL INS ZSC100</v>
      </c>
      <c r="L1198" s="12" t="str">
        <f>IF(VLOOKUP(FACTURACION[[#This Row],[REFERENCIA]],CODINV,3,FALSE)=0,"",VLOOKUP(FACTURACION[[#This Row],[REFERENCIA]],CODINV,3,FALSE))</f>
        <v/>
      </c>
      <c r="M1198" s="12" t="str">
        <f>+VLOOKUP(FACTURACION[[#This Row],[REFERENCIA]],CODINV,4,FALSE)</f>
        <v>REGULADORES</v>
      </c>
      <c r="N1198" s="12" t="str">
        <f>+VLOOKUP(FACTURACION[[#This Row],[REFERENCIA]],CODINV,5,FALSE)</f>
        <v>HONEYWELL</v>
      </c>
      <c r="O1198" s="2">
        <v>34</v>
      </c>
      <c r="P1198" s="23">
        <v>3548908</v>
      </c>
      <c r="Q1198" s="24">
        <f>+FACTURACION[[#This Row],[CANTIDAD]]*FACTURACION[[#This Row],[VR UNITARIO]]/1000</f>
        <v>120662.872</v>
      </c>
      <c r="R1198" s="3" t="str">
        <f>+VLOOKUP(FACTURACION[[#This Row],[NIT]],TABLACLIENTE,5,FALSE)</f>
        <v>NEIVA</v>
      </c>
    </row>
    <row r="1199" spans="3:18">
      <c r="C1199" s="13">
        <v>2014</v>
      </c>
      <c r="D1199" s="17" t="s">
        <v>265</v>
      </c>
      <c r="E1199" s="17">
        <f>MONTH(FACTURACION[[#This Row],[MES]]&amp;1)</f>
        <v>2</v>
      </c>
      <c r="F1199" s="223">
        <f>DATE(FACTURACION[[#This Row],[AÑO]],FACTURACION[[#This Row],[Mes numero]],1)</f>
        <v>41671</v>
      </c>
      <c r="G1199" s="159">
        <v>10311</v>
      </c>
      <c r="H1199" s="25">
        <v>891101577</v>
      </c>
      <c r="I1199" s="3" t="str">
        <f>+VLOOKUP(FACTURACION[[#This Row],[NIT]],TABLACLIENTE,2,FALSE)</f>
        <v>ALCANOS DE COLOMBIA S.A. E.S.P</v>
      </c>
      <c r="J1199" s="2" t="s">
        <v>24</v>
      </c>
      <c r="K1199" s="12" t="str">
        <f>+VLOOKUP(FACTURACION[[#This Row],[REFERENCIA]],CODINV,2,FALSE)</f>
        <v>AFV 2" S300 F.O Y CL INS ZSC100</v>
      </c>
      <c r="L1199" s="12" t="str">
        <f>IF(VLOOKUP(FACTURACION[[#This Row],[REFERENCIA]],CODINV,3,FALSE)=0,"",VLOOKUP(FACTURACION[[#This Row],[REFERENCIA]],CODINV,3,FALSE))</f>
        <v/>
      </c>
      <c r="M1199" s="12" t="str">
        <f>+VLOOKUP(FACTURACION[[#This Row],[REFERENCIA]],CODINV,4,FALSE)</f>
        <v>REGULADORES</v>
      </c>
      <c r="N1199" s="12" t="str">
        <f>+VLOOKUP(FACTURACION[[#This Row],[REFERENCIA]],CODINV,5,FALSE)</f>
        <v>HONEYWELL</v>
      </c>
      <c r="O1199" s="2">
        <v>4</v>
      </c>
      <c r="P1199" s="23">
        <v>3504091</v>
      </c>
      <c r="Q1199" s="24">
        <f>+FACTURACION[[#This Row],[CANTIDAD]]*FACTURACION[[#This Row],[VR UNITARIO]]/1000</f>
        <v>14016.364</v>
      </c>
      <c r="R1199" s="3" t="str">
        <f>+VLOOKUP(FACTURACION[[#This Row],[NIT]],TABLACLIENTE,5,FALSE)</f>
        <v>NEIVA</v>
      </c>
    </row>
    <row r="1200" spans="3:18">
      <c r="C1200" s="13">
        <v>2014</v>
      </c>
      <c r="D1200" s="17" t="s">
        <v>265</v>
      </c>
      <c r="E1200" s="17">
        <f>MONTH(FACTURACION[[#This Row],[MES]]&amp;1)</f>
        <v>2</v>
      </c>
      <c r="F1200" s="223">
        <f>DATE(FACTURACION[[#This Row],[AÑO]],FACTURACION[[#This Row],[Mes numero]],1)</f>
        <v>41671</v>
      </c>
      <c r="G1200" s="159">
        <v>10290</v>
      </c>
      <c r="H1200" s="20">
        <v>800167643</v>
      </c>
      <c r="I1200" s="2" t="str">
        <f>+VLOOKUP(FACTURACION[[#This Row],[NIT]],TABLACLIENTE,2,FALSE)</f>
        <v>GASES DE OCCIDENTE S.A. E.S.P. (GDO)</v>
      </c>
      <c r="J1200" s="2" t="s">
        <v>26</v>
      </c>
      <c r="K1200" s="12" t="str">
        <f>+VLOOKUP(FACTURACION[[#This Row],[REFERENCIA]],CODINV,2,FALSE)</f>
        <v>CONTROL LOOP ZSC-150 BM COMPOSITE</v>
      </c>
      <c r="L1200" s="12" t="str">
        <f>IF(VLOOKUP(FACTURACION[[#This Row],[REFERENCIA]],CODINV,3,FALSE)=0,"",VLOOKUP(FACTURACION[[#This Row],[REFERENCIA]],CODINV,3,FALSE))</f>
        <v/>
      </c>
      <c r="M1200" s="12" t="str">
        <f>+VLOOKUP(FACTURACION[[#This Row],[REFERENCIA]],CODINV,4,FALSE)</f>
        <v>REGULADORES</v>
      </c>
      <c r="N1200" s="12" t="str">
        <f>+VLOOKUP(FACTURACION[[#This Row],[REFERENCIA]],CODINV,5,FALSE)</f>
        <v>HONEYWELL</v>
      </c>
      <c r="O1200" s="2">
        <v>10</v>
      </c>
      <c r="P1200" s="23">
        <v>1817241</v>
      </c>
      <c r="Q1200" s="24">
        <f>+FACTURACION[[#This Row],[CANTIDAD]]*FACTURACION[[#This Row],[VR UNITARIO]]/1000</f>
        <v>18172.41</v>
      </c>
      <c r="R1200" s="3" t="str">
        <f>+VLOOKUP(FACTURACION[[#This Row],[NIT]],TABLACLIENTE,5,FALSE)</f>
        <v>CALI</v>
      </c>
    </row>
    <row r="1201" spans="3:18">
      <c r="C1201" s="13">
        <v>2014</v>
      </c>
      <c r="D1201" s="17" t="s">
        <v>265</v>
      </c>
      <c r="E1201" s="17">
        <f>MONTH(FACTURACION[[#This Row],[MES]]&amp;1)</f>
        <v>2</v>
      </c>
      <c r="F1201" s="223">
        <f>DATE(FACTURACION[[#This Row],[AÑO]],FACTURACION[[#This Row],[Mes numero]],1)</f>
        <v>41671</v>
      </c>
      <c r="G1201" s="159">
        <v>10290</v>
      </c>
      <c r="H1201" s="20">
        <v>800167643</v>
      </c>
      <c r="I1201" s="2" t="str">
        <f>+VLOOKUP(FACTURACION[[#This Row],[NIT]],TABLACLIENTE,2,FALSE)</f>
        <v>GASES DE OCCIDENTE S.A. E.S.P. (GDO)</v>
      </c>
      <c r="J1201" s="2" t="s">
        <v>65</v>
      </c>
      <c r="K1201" s="12" t="str">
        <f>+VLOOKUP(FACTURACION[[#This Row],[REFERENCIA]],CODINV,2,FALSE)</f>
        <v>CONTROL LOOP ZSC-100 BM INSPIRATOR</v>
      </c>
      <c r="L1201" s="12" t="str">
        <f>IF(VLOOKUP(FACTURACION[[#This Row],[REFERENCIA]],CODINV,3,FALSE)=0,"",VLOOKUP(FACTURACION[[#This Row],[REFERENCIA]],CODINV,3,FALSE))</f>
        <v/>
      </c>
      <c r="M1201" s="12" t="str">
        <f>+VLOOKUP(FACTURACION[[#This Row],[REFERENCIA]],CODINV,4,FALSE)</f>
        <v>REGULADORES</v>
      </c>
      <c r="N1201" s="12" t="str">
        <f>+VLOOKUP(FACTURACION[[#This Row],[REFERENCIA]],CODINV,5,FALSE)</f>
        <v>HONEYWELL</v>
      </c>
      <c r="O1201" s="2">
        <v>10</v>
      </c>
      <c r="P1201" s="23">
        <v>1817241</v>
      </c>
      <c r="Q1201" s="24">
        <f>+FACTURACION[[#This Row],[CANTIDAD]]*FACTURACION[[#This Row],[VR UNITARIO]]/1000</f>
        <v>18172.41</v>
      </c>
      <c r="R1201" s="3" t="str">
        <f>+VLOOKUP(FACTURACION[[#This Row],[NIT]],TABLACLIENTE,5,FALSE)</f>
        <v>CALI</v>
      </c>
    </row>
    <row r="1202" spans="3:18">
      <c r="C1202" s="13">
        <v>2014</v>
      </c>
      <c r="D1202" s="17" t="s">
        <v>265</v>
      </c>
      <c r="E1202" s="17">
        <f>MONTH(FACTURACION[[#This Row],[MES]]&amp;1)</f>
        <v>2</v>
      </c>
      <c r="F1202" s="223">
        <f>DATE(FACTURACION[[#This Row],[AÑO]],FACTURACION[[#This Row],[Mes numero]],1)</f>
        <v>41671</v>
      </c>
      <c r="G1202" s="159">
        <v>10302</v>
      </c>
      <c r="H1202" s="20">
        <v>890503900</v>
      </c>
      <c r="I1202" s="2" t="str">
        <f>+VLOOKUP(FACTURACION[[#This Row],[NIT]],TABLACLIENTE,2,FALSE)</f>
        <v>GASES DEL ORIENTE S.A. E.S.P.</v>
      </c>
      <c r="J1202" s="2" t="s">
        <v>752</v>
      </c>
      <c r="K1202" s="12" t="str">
        <f>+VLOOKUP(FACTURACION[[#This Row],[REFERENCIA]],CODINV,2,FALSE)</f>
        <v>RVP PULSER KIT 1M DRIVE</v>
      </c>
      <c r="L1202" s="12" t="str">
        <f>IF(VLOOKUP(FACTURACION[[#This Row],[REFERENCIA]],CODINV,3,FALSE)=0,"",VLOOKUP(FACTURACION[[#This Row],[REFERENCIA]],CODINV,3,FALSE))</f>
        <v>52981K133</v>
      </c>
      <c r="M1202" s="12" t="str">
        <f>+VLOOKUP(FACTURACION[[#This Row],[REFERENCIA]],CODINV,4,FALSE)</f>
        <v>REPUESTOS Y ACCESORIOS</v>
      </c>
      <c r="N1202" s="12" t="str">
        <f>+VLOOKUP(FACTURACION[[#This Row],[REFERENCIA]],CODINV,5,FALSE)</f>
        <v>HONEYWELL</v>
      </c>
      <c r="O1202" s="2">
        <v>1</v>
      </c>
      <c r="P1202" s="23">
        <v>686505</v>
      </c>
      <c r="Q1202" s="24">
        <f>+FACTURACION[[#This Row],[CANTIDAD]]*FACTURACION[[#This Row],[VR UNITARIO]]/1000</f>
        <v>686.505</v>
      </c>
      <c r="R1202" s="3" t="str">
        <f>+VLOOKUP(FACTURACION[[#This Row],[NIT]],TABLACLIENTE,5,FALSE)</f>
        <v>CUCUTA</v>
      </c>
    </row>
    <row r="1203" spans="3:18">
      <c r="C1203" s="13">
        <v>2014</v>
      </c>
      <c r="D1203" s="17" t="s">
        <v>265</v>
      </c>
      <c r="E1203" s="17">
        <f>MONTH(FACTURACION[[#This Row],[MES]]&amp;1)</f>
        <v>2</v>
      </c>
      <c r="F1203" s="223">
        <f>DATE(FACTURACION[[#This Row],[AÑO]],FACTURACION[[#This Row],[Mes numero]],1)</f>
        <v>41671</v>
      </c>
      <c r="G1203" s="159">
        <v>10303</v>
      </c>
      <c r="H1203" s="20">
        <v>800007813</v>
      </c>
      <c r="I1203" s="2" t="str">
        <f>+VLOOKUP(FACTURACION[[#This Row],[NIT]],TABLACLIENTE,2,FALSE)</f>
        <v>VANTI S.A. E.S.P (VANTI)</v>
      </c>
      <c r="J1203" s="2" t="s">
        <v>180</v>
      </c>
      <c r="K1203" s="12" t="str">
        <f>+VLOOKUP(FACTURACION[[#This Row],[REFERENCIA]],CODINV,2,FALSE)</f>
        <v>O-RING, 0.38OD x.25ID BUNA 70</v>
      </c>
      <c r="L1203" s="12" t="str">
        <f>IF(VLOOKUP(FACTURACION[[#This Row],[REFERENCIA]],CODINV,3,FALSE)=0,"",VLOOKUP(FACTURACION[[#This Row],[REFERENCIA]],CODINV,3,FALSE))</f>
        <v>42710P146</v>
      </c>
      <c r="M1203" s="12" t="str">
        <f>+VLOOKUP(FACTURACION[[#This Row],[REFERENCIA]],CODINV,4,FALSE)</f>
        <v>REPUESTOS Y ACCESORIOS</v>
      </c>
      <c r="N1203" s="12" t="str">
        <f>+VLOOKUP(FACTURACION[[#This Row],[REFERENCIA]],CODINV,5,FALSE)</f>
        <v>HONEYWELL</v>
      </c>
      <c r="O1203" s="2">
        <v>100</v>
      </c>
      <c r="P1203" s="23">
        <v>8269</v>
      </c>
      <c r="Q1203" s="24">
        <f>+FACTURACION[[#This Row],[CANTIDAD]]*FACTURACION[[#This Row],[VR UNITARIO]]/1000</f>
        <v>826.9</v>
      </c>
      <c r="R1203" s="3" t="str">
        <f>+VLOOKUP(FACTURACION[[#This Row],[NIT]],TABLACLIENTE,5,FALSE)</f>
        <v>BOGOTÁ D.C.</v>
      </c>
    </row>
    <row r="1204" spans="3:18">
      <c r="C1204" s="13">
        <v>2014</v>
      </c>
      <c r="D1204" s="17" t="s">
        <v>265</v>
      </c>
      <c r="E1204" s="17">
        <f>MONTH(FACTURACION[[#This Row],[MES]]&amp;1)</f>
        <v>2</v>
      </c>
      <c r="F1204" s="223">
        <f>DATE(FACTURACION[[#This Row],[AÑO]],FACTURACION[[#This Row],[Mes numero]],1)</f>
        <v>41671</v>
      </c>
      <c r="G1204" s="159">
        <v>10298</v>
      </c>
      <c r="H1204" s="25">
        <v>891101577</v>
      </c>
      <c r="I1204" s="3" t="str">
        <f>+VLOOKUP(FACTURACION[[#This Row],[NIT]],TABLACLIENTE,2,FALSE)</f>
        <v>ALCANOS DE COLOMBIA S.A. E.S.P</v>
      </c>
      <c r="J1204" s="2" t="s">
        <v>132</v>
      </c>
      <c r="K1204" s="12" t="str">
        <f>+VLOOKUP(FACTURACION[[#This Row],[REFERENCIA]],CODINV,2,FALSE)</f>
        <v>KIT REPARACION BUNA N 80</v>
      </c>
      <c r="L1204" s="12" t="str">
        <f>IF(VLOOKUP(FACTURACION[[#This Row],[REFERENCIA]],CODINV,3,FALSE)=0,"",VLOOKUP(FACTURACION[[#This Row],[REFERENCIA]],CODINV,3,FALSE))</f>
        <v>73914K010</v>
      </c>
      <c r="M1204" s="12" t="str">
        <f>+VLOOKUP(FACTURACION[[#This Row],[REFERENCIA]],CODINV,4,FALSE)</f>
        <v>REPUESTOS Y ACCESORIOS</v>
      </c>
      <c r="N1204" s="12" t="str">
        <f>+VLOOKUP(FACTURACION[[#This Row],[REFERENCIA]],CODINV,5,FALSE)</f>
        <v>HONEYWELL</v>
      </c>
      <c r="O1204" s="2">
        <v>36</v>
      </c>
      <c r="P1204" s="23">
        <v>81491</v>
      </c>
      <c r="Q1204" s="24">
        <f>+FACTURACION[[#This Row],[CANTIDAD]]*FACTURACION[[#This Row],[VR UNITARIO]]/1000</f>
        <v>2933.6759999999999</v>
      </c>
      <c r="R1204" s="3" t="str">
        <f>+VLOOKUP(FACTURACION[[#This Row],[NIT]],TABLACLIENTE,5,FALSE)</f>
        <v>NEIVA</v>
      </c>
    </row>
    <row r="1205" spans="3:18">
      <c r="C1205" s="13">
        <v>2014</v>
      </c>
      <c r="D1205" s="17" t="s">
        <v>265</v>
      </c>
      <c r="E1205" s="17">
        <f>MONTH(FACTURACION[[#This Row],[MES]]&amp;1)</f>
        <v>2</v>
      </c>
      <c r="F1205" s="223">
        <f>DATE(FACTURACION[[#This Row],[AÑO]],FACTURACION[[#This Row],[Mes numero]],1)</f>
        <v>41671</v>
      </c>
      <c r="G1205" s="159">
        <v>10286</v>
      </c>
      <c r="H1205" s="20">
        <v>900155947</v>
      </c>
      <c r="I1205" s="2" t="str">
        <f>+VLOOKUP(FACTURACION[[#This Row],[NIT]],TABLACLIENTE,2,FALSE)</f>
        <v>INGENIERIA DE MONTAJE Y MANTENIMIENTO DE ESTACIONES DE SERVICIO LTDA  (IMMES LTDA)</v>
      </c>
      <c r="J1205" s="2" t="s">
        <v>132</v>
      </c>
      <c r="K1205" s="12" t="str">
        <f>+VLOOKUP(FACTURACION[[#This Row],[REFERENCIA]],CODINV,2,FALSE)</f>
        <v>KIT REPARACION BUNA N 80</v>
      </c>
      <c r="L1205" s="12" t="str">
        <f>IF(VLOOKUP(FACTURACION[[#This Row],[REFERENCIA]],CODINV,3,FALSE)=0,"",VLOOKUP(FACTURACION[[#This Row],[REFERENCIA]],CODINV,3,FALSE))</f>
        <v>73914K010</v>
      </c>
      <c r="M1205" s="12" t="str">
        <f>+VLOOKUP(FACTURACION[[#This Row],[REFERENCIA]],CODINV,4,FALSE)</f>
        <v>REPUESTOS Y ACCESORIOS</v>
      </c>
      <c r="N1205" s="12" t="str">
        <f>+VLOOKUP(FACTURACION[[#This Row],[REFERENCIA]],CODINV,5,FALSE)</f>
        <v>HONEYWELL</v>
      </c>
      <c r="O1205" s="2">
        <v>2</v>
      </c>
      <c r="P1205" s="23">
        <v>75000</v>
      </c>
      <c r="Q1205" s="24">
        <f>+FACTURACION[[#This Row],[CANTIDAD]]*FACTURACION[[#This Row],[VR UNITARIO]]/1000</f>
        <v>150</v>
      </c>
      <c r="R1205" s="3" t="str">
        <f>+VLOOKUP(FACTURACION[[#This Row],[NIT]],TABLACLIENTE,5,FALSE)</f>
        <v>BOGOTÁ D.C.</v>
      </c>
    </row>
    <row r="1206" spans="3:18">
      <c r="C1206" s="13">
        <v>2014</v>
      </c>
      <c r="D1206" s="17" t="s">
        <v>265</v>
      </c>
      <c r="E1206" s="17">
        <f>MONTH(FACTURACION[[#This Row],[MES]]&amp;1)</f>
        <v>2</v>
      </c>
      <c r="F1206" s="223">
        <f>DATE(FACTURACION[[#This Row],[AÑO]],FACTURACION[[#This Row],[Mes numero]],1)</f>
        <v>41671</v>
      </c>
      <c r="G1206" s="159">
        <v>10280</v>
      </c>
      <c r="H1206" s="20">
        <v>900134459</v>
      </c>
      <c r="I1206" s="2" t="str">
        <f>+VLOOKUP(FACTURACION[[#This Row],[NIT]],TABLACLIENTE,2,FALSE)</f>
        <v>TRANSPORTADORA DE GAS INTERNACIONAL S.A. ESP (TGI S.A. E.S.P.)</v>
      </c>
      <c r="J1206" s="2" t="s">
        <v>132</v>
      </c>
      <c r="K1206" s="12" t="str">
        <f>+VLOOKUP(FACTURACION[[#This Row],[REFERENCIA]],CODINV,2,FALSE)</f>
        <v>KIT REPARACION BUNA N 80</v>
      </c>
      <c r="L1206" s="12" t="str">
        <f>IF(VLOOKUP(FACTURACION[[#This Row],[REFERENCIA]],CODINV,3,FALSE)=0,"",VLOOKUP(FACTURACION[[#This Row],[REFERENCIA]],CODINV,3,FALSE))</f>
        <v>73914K010</v>
      </c>
      <c r="M1206" s="12" t="str">
        <f>+VLOOKUP(FACTURACION[[#This Row],[REFERENCIA]],CODINV,4,FALSE)</f>
        <v>REPUESTOS Y ACCESORIOS</v>
      </c>
      <c r="N1206" s="12" t="str">
        <f>+VLOOKUP(FACTURACION[[#This Row],[REFERENCIA]],CODINV,5,FALSE)</f>
        <v>HONEYWELL</v>
      </c>
      <c r="O1206" s="2">
        <v>25</v>
      </c>
      <c r="P1206" s="23">
        <v>75000</v>
      </c>
      <c r="Q1206" s="24">
        <f>+FACTURACION[[#This Row],[CANTIDAD]]*FACTURACION[[#This Row],[VR UNITARIO]]/1000</f>
        <v>1875</v>
      </c>
      <c r="R1206" s="3" t="str">
        <f>+VLOOKUP(FACTURACION[[#This Row],[NIT]],TABLACLIENTE,5,FALSE)</f>
        <v>BOGOTÁ D.C.</v>
      </c>
    </row>
    <row r="1207" spans="3:18">
      <c r="C1207" s="13">
        <v>2014</v>
      </c>
      <c r="D1207" s="17" t="s">
        <v>265</v>
      </c>
      <c r="E1207" s="17">
        <f>MONTH(FACTURACION[[#This Row],[MES]]&amp;1)</f>
        <v>2</v>
      </c>
      <c r="F1207" s="223">
        <f>DATE(FACTURACION[[#This Row],[AÑO]],FACTURACION[[#This Row],[Mes numero]],1)</f>
        <v>41671</v>
      </c>
      <c r="G1207" s="159">
        <v>10282</v>
      </c>
      <c r="H1207" s="20">
        <v>900134459</v>
      </c>
      <c r="I1207" s="2" t="str">
        <f>+VLOOKUP(FACTURACION[[#This Row],[NIT]],TABLACLIENTE,2,FALSE)</f>
        <v>TRANSPORTADORA DE GAS INTERNACIONAL S.A. ESP (TGI S.A. E.S.P.)</v>
      </c>
      <c r="J1207" s="2" t="s">
        <v>132</v>
      </c>
      <c r="K1207" s="12" t="str">
        <f>+VLOOKUP(FACTURACION[[#This Row],[REFERENCIA]],CODINV,2,FALSE)</f>
        <v>KIT REPARACION BUNA N 80</v>
      </c>
      <c r="L1207" s="12" t="str">
        <f>IF(VLOOKUP(FACTURACION[[#This Row],[REFERENCIA]],CODINV,3,FALSE)=0,"",VLOOKUP(FACTURACION[[#This Row],[REFERENCIA]],CODINV,3,FALSE))</f>
        <v>73914K010</v>
      </c>
      <c r="M1207" s="12" t="str">
        <f>+VLOOKUP(FACTURACION[[#This Row],[REFERENCIA]],CODINV,4,FALSE)</f>
        <v>REPUESTOS Y ACCESORIOS</v>
      </c>
      <c r="N1207" s="12" t="str">
        <f>+VLOOKUP(FACTURACION[[#This Row],[REFERENCIA]],CODINV,5,FALSE)</f>
        <v>HONEYWELL</v>
      </c>
      <c r="O1207" s="2">
        <v>15</v>
      </c>
      <c r="P1207" s="23">
        <v>75000</v>
      </c>
      <c r="Q1207" s="24">
        <f>+FACTURACION[[#This Row],[CANTIDAD]]*FACTURACION[[#This Row],[VR UNITARIO]]/1000</f>
        <v>1125</v>
      </c>
      <c r="R1207" s="3" t="str">
        <f>+VLOOKUP(FACTURACION[[#This Row],[NIT]],TABLACLIENTE,5,FALSE)</f>
        <v>BOGOTÁ D.C.</v>
      </c>
    </row>
    <row r="1208" spans="3:18">
      <c r="C1208" s="13">
        <v>2014</v>
      </c>
      <c r="D1208" s="17" t="s">
        <v>265</v>
      </c>
      <c r="E1208" s="17">
        <f>MONTH(FACTURACION[[#This Row],[MES]]&amp;1)</f>
        <v>2</v>
      </c>
      <c r="F1208" s="223">
        <f>DATE(FACTURACION[[#This Row],[AÑO]],FACTURACION[[#This Row],[Mes numero]],1)</f>
        <v>41671</v>
      </c>
      <c r="G1208" s="159">
        <v>10303</v>
      </c>
      <c r="H1208" s="20">
        <v>800007813</v>
      </c>
      <c r="I1208" s="2" t="str">
        <f>+VLOOKUP(FACTURACION[[#This Row],[NIT]],TABLACLIENTE,2,FALSE)</f>
        <v>VANTI S.A. E.S.P (VANTI)</v>
      </c>
      <c r="J1208" s="2" t="s">
        <v>188</v>
      </c>
      <c r="K1208" s="12" t="str">
        <f>+VLOOKUP(FACTURACION[[#This Row],[REFERENCIA]],CODINV,2,FALSE)</f>
        <v>SEAT DISC BUNA 90</v>
      </c>
      <c r="L1208" s="12" t="str">
        <f>IF(VLOOKUP(FACTURACION[[#This Row],[REFERENCIA]],CODINV,3,FALSE)=0,"",VLOOKUP(FACTURACION[[#This Row],[REFERENCIA]],CODINV,3,FALSE))</f>
        <v>70041P003</v>
      </c>
      <c r="M1208" s="12" t="str">
        <f>+VLOOKUP(FACTURACION[[#This Row],[REFERENCIA]],CODINV,4,FALSE)</f>
        <v>REPUESTOS Y ACCESORIOS</v>
      </c>
      <c r="N1208" s="12" t="str">
        <f>+VLOOKUP(FACTURACION[[#This Row],[REFERENCIA]],CODINV,5,FALSE)</f>
        <v>HONEYWELL</v>
      </c>
      <c r="O1208" s="2">
        <v>20</v>
      </c>
      <c r="P1208" s="23">
        <v>20663</v>
      </c>
      <c r="Q1208" s="24">
        <f>+FACTURACION[[#This Row],[CANTIDAD]]*FACTURACION[[#This Row],[VR UNITARIO]]/1000</f>
        <v>413.26</v>
      </c>
      <c r="R1208" s="3" t="str">
        <f>+VLOOKUP(FACTURACION[[#This Row],[NIT]],TABLACLIENTE,5,FALSE)</f>
        <v>BOGOTÁ D.C.</v>
      </c>
    </row>
    <row r="1209" spans="3:18">
      <c r="C1209" s="13">
        <v>2014</v>
      </c>
      <c r="D1209" s="17" t="s">
        <v>265</v>
      </c>
      <c r="E1209" s="17">
        <f>MONTH(FACTURACION[[#This Row],[MES]]&amp;1)</f>
        <v>2</v>
      </c>
      <c r="F1209" s="223">
        <f>DATE(FACTURACION[[#This Row],[AÑO]],FACTURACION[[#This Row],[Mes numero]],1)</f>
        <v>41671</v>
      </c>
      <c r="G1209" s="159">
        <v>10303</v>
      </c>
      <c r="H1209" s="20">
        <v>800007813</v>
      </c>
      <c r="I1209" s="2" t="str">
        <f>+VLOOKUP(FACTURACION[[#This Row],[NIT]],TABLACLIENTE,2,FALSE)</f>
        <v>VANTI S.A. E.S.P (VANTI)</v>
      </c>
      <c r="J1209" s="2" t="s">
        <v>146</v>
      </c>
      <c r="K1209" s="12" t="str">
        <f>+VLOOKUP(FACTURACION[[#This Row],[REFERENCIA]],CODINV,2,FALSE)</f>
        <v>VALVE STEM</v>
      </c>
      <c r="L1209" s="12" t="str">
        <f>IF(VLOOKUP(FACTURACION[[#This Row],[REFERENCIA]],CODINV,3,FALSE)=0,"",VLOOKUP(FACTURACION[[#This Row],[REFERENCIA]],CODINV,3,FALSE))</f>
        <v>73926P001</v>
      </c>
      <c r="M1209" s="12" t="str">
        <f>+VLOOKUP(FACTURACION[[#This Row],[REFERENCIA]],CODINV,4,FALSE)</f>
        <v>REPUESTOS Y ACCESORIOS</v>
      </c>
      <c r="N1209" s="12" t="str">
        <f>+VLOOKUP(FACTURACION[[#This Row],[REFERENCIA]],CODINV,5,FALSE)</f>
        <v>HONEYWELL</v>
      </c>
      <c r="O1209" s="2">
        <v>20</v>
      </c>
      <c r="P1209" s="23">
        <v>107419</v>
      </c>
      <c r="Q1209" s="24">
        <f>+FACTURACION[[#This Row],[CANTIDAD]]*FACTURACION[[#This Row],[VR UNITARIO]]/1000</f>
        <v>2148.38</v>
      </c>
      <c r="R1209" s="3" t="str">
        <f>+VLOOKUP(FACTURACION[[#This Row],[NIT]],TABLACLIENTE,5,FALSE)</f>
        <v>BOGOTÁ D.C.</v>
      </c>
    </row>
    <row r="1210" spans="3:18">
      <c r="C1210" s="13">
        <v>2014</v>
      </c>
      <c r="D1210" s="17" t="s">
        <v>265</v>
      </c>
      <c r="E1210" s="17">
        <f>MONTH(FACTURACION[[#This Row],[MES]]&amp;1)</f>
        <v>2</v>
      </c>
      <c r="F1210" s="223">
        <f>DATE(FACTURACION[[#This Row],[AÑO]],FACTURACION[[#This Row],[Mes numero]],1)</f>
        <v>41671</v>
      </c>
      <c r="G1210" s="159">
        <v>10297</v>
      </c>
      <c r="H1210" s="25">
        <v>891101577</v>
      </c>
      <c r="I1210" s="3" t="str">
        <f>+VLOOKUP(FACTURACION[[#This Row],[NIT]],TABLACLIENTE,2,FALSE)</f>
        <v>ALCANOS DE COLOMBIA S.A. E.S.P</v>
      </c>
      <c r="J1210" s="2" t="s">
        <v>61</v>
      </c>
      <c r="K1210" s="12" t="str">
        <f>+VLOOKUP(FACTURACION[[#This Row],[REFERENCIA]],CODINV,2,FALSE)</f>
        <v>MANGA 2" S300 H7</v>
      </c>
      <c r="L1210" s="12" t="str">
        <f>IF(VLOOKUP(FACTURACION[[#This Row],[REFERENCIA]],CODINV,3,FALSE)=0,"",VLOOKUP(FACTURACION[[#This Row],[REFERENCIA]],CODINV,3,FALSE))</f>
        <v>73404P002</v>
      </c>
      <c r="M1210" s="12" t="str">
        <f>+VLOOKUP(FACTURACION[[#This Row],[REFERENCIA]],CODINV,4,FALSE)</f>
        <v>MANGAS</v>
      </c>
      <c r="N1210" s="12" t="str">
        <f>+VLOOKUP(FACTURACION[[#This Row],[REFERENCIA]],CODINV,5,FALSE)</f>
        <v>HONEYWELL</v>
      </c>
      <c r="O1210" s="2">
        <v>5</v>
      </c>
      <c r="P1210" s="23">
        <v>365748</v>
      </c>
      <c r="Q1210" s="24">
        <f>+FACTURACION[[#This Row],[CANTIDAD]]*FACTURACION[[#This Row],[VR UNITARIO]]/1000</f>
        <v>1828.74</v>
      </c>
      <c r="R1210" s="3" t="str">
        <f>+VLOOKUP(FACTURACION[[#This Row],[NIT]],TABLACLIENTE,5,FALSE)</f>
        <v>NEIVA</v>
      </c>
    </row>
    <row r="1211" spans="3:18">
      <c r="C1211" s="13">
        <v>2014</v>
      </c>
      <c r="D1211" s="17" t="s">
        <v>265</v>
      </c>
      <c r="E1211" s="17">
        <f>MONTH(FACTURACION[[#This Row],[MES]]&amp;1)</f>
        <v>2</v>
      </c>
      <c r="F1211" s="223">
        <f>DATE(FACTURACION[[#This Row],[AÑO]],FACTURACION[[#This Row],[Mes numero]],1)</f>
        <v>41671</v>
      </c>
      <c r="G1211" s="159">
        <v>10298</v>
      </c>
      <c r="H1211" s="25">
        <v>891101577</v>
      </c>
      <c r="I1211" s="3" t="str">
        <f>+VLOOKUP(FACTURACION[[#This Row],[NIT]],TABLACLIENTE,2,FALSE)</f>
        <v>ALCANOS DE COLOMBIA S.A. E.S.P</v>
      </c>
      <c r="J1211" s="2" t="s">
        <v>61</v>
      </c>
      <c r="K1211" s="12" t="str">
        <f>+VLOOKUP(FACTURACION[[#This Row],[REFERENCIA]],CODINV,2,FALSE)</f>
        <v>MANGA 2" S300 H7</v>
      </c>
      <c r="L1211" s="12" t="str">
        <f>IF(VLOOKUP(FACTURACION[[#This Row],[REFERENCIA]],CODINV,3,FALSE)=0,"",VLOOKUP(FACTURACION[[#This Row],[REFERENCIA]],CODINV,3,FALSE))</f>
        <v>73404P002</v>
      </c>
      <c r="M1211" s="12" t="str">
        <f>+VLOOKUP(FACTURACION[[#This Row],[REFERENCIA]],CODINV,4,FALSE)</f>
        <v>MANGAS</v>
      </c>
      <c r="N1211" s="12" t="str">
        <f>+VLOOKUP(FACTURACION[[#This Row],[REFERENCIA]],CODINV,5,FALSE)</f>
        <v>HONEYWELL</v>
      </c>
      <c r="O1211" s="2">
        <v>40</v>
      </c>
      <c r="P1211" s="23">
        <v>365748</v>
      </c>
      <c r="Q1211" s="24">
        <f>+FACTURACION[[#This Row],[CANTIDAD]]*FACTURACION[[#This Row],[VR UNITARIO]]/1000</f>
        <v>14629.92</v>
      </c>
      <c r="R1211" s="3" t="str">
        <f>+VLOOKUP(FACTURACION[[#This Row],[NIT]],TABLACLIENTE,5,FALSE)</f>
        <v>NEIVA</v>
      </c>
    </row>
    <row r="1212" spans="3:18">
      <c r="C1212" s="13">
        <v>2014</v>
      </c>
      <c r="D1212" s="17" t="s">
        <v>265</v>
      </c>
      <c r="E1212" s="17">
        <f>MONTH(FACTURACION[[#This Row],[MES]]&amp;1)</f>
        <v>2</v>
      </c>
      <c r="F1212" s="223">
        <f>DATE(FACTURACION[[#This Row],[AÑO]],FACTURACION[[#This Row],[Mes numero]],1)</f>
        <v>41671</v>
      </c>
      <c r="G1212" s="159">
        <v>10303</v>
      </c>
      <c r="H1212" s="20">
        <v>800007813</v>
      </c>
      <c r="I1212" s="2" t="str">
        <f>+VLOOKUP(FACTURACION[[#This Row],[NIT]],TABLACLIENTE,2,FALSE)</f>
        <v>VANTI S.A. E.S.P (VANTI)</v>
      </c>
      <c r="J1212" s="2" t="s">
        <v>61</v>
      </c>
      <c r="K1212" s="12" t="str">
        <f>+VLOOKUP(FACTURACION[[#This Row],[REFERENCIA]],CODINV,2,FALSE)</f>
        <v>MANGA 2" S300 H7</v>
      </c>
      <c r="L1212" s="12" t="str">
        <f>IF(VLOOKUP(FACTURACION[[#This Row],[REFERENCIA]],CODINV,3,FALSE)=0,"",VLOOKUP(FACTURACION[[#This Row],[REFERENCIA]],CODINV,3,FALSE))</f>
        <v>73404P002</v>
      </c>
      <c r="M1212" s="12" t="str">
        <f>+VLOOKUP(FACTURACION[[#This Row],[REFERENCIA]],CODINV,4,FALSE)</f>
        <v>MANGAS</v>
      </c>
      <c r="N1212" s="12" t="str">
        <f>+VLOOKUP(FACTURACION[[#This Row],[REFERENCIA]],CODINV,5,FALSE)</f>
        <v>HONEYWELL</v>
      </c>
      <c r="O1212" s="2">
        <v>20</v>
      </c>
      <c r="P1212" s="23">
        <v>258865</v>
      </c>
      <c r="Q1212" s="24">
        <f>+FACTURACION[[#This Row],[CANTIDAD]]*FACTURACION[[#This Row],[VR UNITARIO]]/1000</f>
        <v>5177.3</v>
      </c>
      <c r="R1212" s="3" t="str">
        <f>+VLOOKUP(FACTURACION[[#This Row],[NIT]],TABLACLIENTE,5,FALSE)</f>
        <v>BOGOTÁ D.C.</v>
      </c>
    </row>
    <row r="1213" spans="3:18">
      <c r="C1213" s="13">
        <v>2014</v>
      </c>
      <c r="D1213" s="17" t="s">
        <v>265</v>
      </c>
      <c r="E1213" s="17">
        <f>MONTH(FACTURACION[[#This Row],[MES]]&amp;1)</f>
        <v>2</v>
      </c>
      <c r="F1213" s="223">
        <f>DATE(FACTURACION[[#This Row],[AÑO]],FACTURACION[[#This Row],[Mes numero]],1)</f>
        <v>41671</v>
      </c>
      <c r="G1213" s="159">
        <v>10286</v>
      </c>
      <c r="H1213" s="20">
        <v>900155947</v>
      </c>
      <c r="I1213" s="2" t="str">
        <f>+VLOOKUP(FACTURACION[[#This Row],[NIT]],TABLACLIENTE,2,FALSE)</f>
        <v>INGENIERIA DE MONTAJE Y MANTENIMIENTO DE ESTACIONES DE SERVICIO LTDA  (IMMES LTDA)</v>
      </c>
      <c r="J1213" s="2" t="s">
        <v>61</v>
      </c>
      <c r="K1213" s="12" t="str">
        <f>+VLOOKUP(FACTURACION[[#This Row],[REFERENCIA]],CODINV,2,FALSE)</f>
        <v>MANGA 2" S300 H7</v>
      </c>
      <c r="L1213" s="12" t="str">
        <f>IF(VLOOKUP(FACTURACION[[#This Row],[REFERENCIA]],CODINV,3,FALSE)=0,"",VLOOKUP(FACTURACION[[#This Row],[REFERENCIA]],CODINV,3,FALSE))</f>
        <v>73404P002</v>
      </c>
      <c r="M1213" s="12" t="str">
        <f>+VLOOKUP(FACTURACION[[#This Row],[REFERENCIA]],CODINV,4,FALSE)</f>
        <v>MANGAS</v>
      </c>
      <c r="N1213" s="12" t="str">
        <f>+VLOOKUP(FACTURACION[[#This Row],[REFERENCIA]],CODINV,5,FALSE)</f>
        <v>HONEYWELL</v>
      </c>
      <c r="O1213" s="2">
        <v>2</v>
      </c>
      <c r="P1213" s="23">
        <v>290000</v>
      </c>
      <c r="Q1213" s="24">
        <f>+FACTURACION[[#This Row],[CANTIDAD]]*FACTURACION[[#This Row],[VR UNITARIO]]/1000</f>
        <v>580</v>
      </c>
      <c r="R1213" s="3" t="str">
        <f>+VLOOKUP(FACTURACION[[#This Row],[NIT]],TABLACLIENTE,5,FALSE)</f>
        <v>BOGOTÁ D.C.</v>
      </c>
    </row>
    <row r="1214" spans="3:18">
      <c r="C1214" s="13">
        <v>2014</v>
      </c>
      <c r="D1214" s="17" t="s">
        <v>265</v>
      </c>
      <c r="E1214" s="17">
        <f>MONTH(FACTURACION[[#This Row],[MES]]&amp;1)</f>
        <v>2</v>
      </c>
      <c r="F1214" s="223">
        <f>DATE(FACTURACION[[#This Row],[AÑO]],FACTURACION[[#This Row],[Mes numero]],1)</f>
        <v>41671</v>
      </c>
      <c r="G1214" s="159">
        <v>10303</v>
      </c>
      <c r="H1214" s="20">
        <v>800007813</v>
      </c>
      <c r="I1214" s="2" t="str">
        <f>+VLOOKUP(FACTURACION[[#This Row],[NIT]],TABLACLIENTE,2,FALSE)</f>
        <v>VANTI S.A. E.S.P (VANTI)</v>
      </c>
      <c r="J1214" s="2" t="s">
        <v>153</v>
      </c>
      <c r="K1214" s="12" t="str">
        <f>+VLOOKUP(FACTURACION[[#This Row],[REFERENCIA]],CODINV,2,FALSE)</f>
        <v>MANGA 3" S300 H7</v>
      </c>
      <c r="L1214" s="12" t="str">
        <f>IF(VLOOKUP(FACTURACION[[#This Row],[REFERENCIA]],CODINV,3,FALSE)=0,"",VLOOKUP(FACTURACION[[#This Row],[REFERENCIA]],CODINV,3,FALSE))</f>
        <v>73404P003</v>
      </c>
      <c r="M1214" s="12" t="str">
        <f>+VLOOKUP(FACTURACION[[#This Row],[REFERENCIA]],CODINV,4,FALSE)</f>
        <v>MANGAS</v>
      </c>
      <c r="N1214" s="12" t="str">
        <f>+VLOOKUP(FACTURACION[[#This Row],[REFERENCIA]],CODINV,5,FALSE)</f>
        <v>HONEYWELL</v>
      </c>
      <c r="O1214" s="2">
        <v>30</v>
      </c>
      <c r="P1214" s="23">
        <v>414619</v>
      </c>
      <c r="Q1214" s="24">
        <f>+FACTURACION[[#This Row],[CANTIDAD]]*FACTURACION[[#This Row],[VR UNITARIO]]/1000</f>
        <v>12438.57</v>
      </c>
      <c r="R1214" s="3" t="str">
        <f>+VLOOKUP(FACTURACION[[#This Row],[NIT]],TABLACLIENTE,5,FALSE)</f>
        <v>BOGOTÁ D.C.</v>
      </c>
    </row>
    <row r="1215" spans="3:18">
      <c r="C1215" s="13">
        <v>2014</v>
      </c>
      <c r="D1215" s="17" t="s">
        <v>265</v>
      </c>
      <c r="E1215" s="17">
        <f>MONTH(FACTURACION[[#This Row],[MES]]&amp;1)</f>
        <v>2</v>
      </c>
      <c r="F1215" s="223">
        <f>DATE(FACTURACION[[#This Row],[AÑO]],FACTURACION[[#This Row],[Mes numero]],1)</f>
        <v>41671</v>
      </c>
      <c r="G1215" s="159">
        <v>10303</v>
      </c>
      <c r="H1215" s="20">
        <v>800007813</v>
      </c>
      <c r="I1215" s="2" t="str">
        <f>+VLOOKUP(FACTURACION[[#This Row],[NIT]],TABLACLIENTE,2,FALSE)</f>
        <v>VANTI S.A. E.S.P (VANTI)</v>
      </c>
      <c r="J1215" s="2" t="s">
        <v>572</v>
      </c>
      <c r="K1215" s="12" t="str">
        <f>+VLOOKUP(FACTURACION[[#This Row],[REFERENCIA]],CODINV,2,FALSE)</f>
        <v>RING, RETAINING</v>
      </c>
      <c r="L1215" s="12" t="str">
        <f>IF(VLOOKUP(FACTURACION[[#This Row],[REFERENCIA]],CODINV,3,FALSE)=0,"",VLOOKUP(FACTURACION[[#This Row],[REFERENCIA]],CODINV,3,FALSE))</f>
        <v>78074P029</v>
      </c>
      <c r="M1215" s="12" t="str">
        <f>+VLOOKUP(FACTURACION[[#This Row],[REFERENCIA]],CODINV,4,FALSE)</f>
        <v>REPUESTOS Y ACCESORIOS</v>
      </c>
      <c r="N1215" s="12" t="str">
        <f>+VLOOKUP(FACTURACION[[#This Row],[REFERENCIA]],CODINV,5,FALSE)</f>
        <v>HONEYWELL</v>
      </c>
      <c r="O1215" s="2">
        <v>40</v>
      </c>
      <c r="P1215" s="23">
        <v>20663</v>
      </c>
      <c r="Q1215" s="24">
        <f>+FACTURACION[[#This Row],[CANTIDAD]]*FACTURACION[[#This Row],[VR UNITARIO]]/1000</f>
        <v>826.52</v>
      </c>
      <c r="R1215" s="3" t="str">
        <f>+VLOOKUP(FACTURACION[[#This Row],[NIT]],TABLACLIENTE,5,FALSE)</f>
        <v>BOGOTÁ D.C.</v>
      </c>
    </row>
    <row r="1216" spans="3:18">
      <c r="C1216" s="13">
        <v>2014</v>
      </c>
      <c r="D1216" s="17" t="s">
        <v>265</v>
      </c>
      <c r="E1216" s="17">
        <f>MONTH(FACTURACION[[#This Row],[MES]]&amp;1)</f>
        <v>2</v>
      </c>
      <c r="F1216" s="223">
        <f>DATE(FACTURACION[[#This Row],[AÑO]],FACTURACION[[#This Row],[Mes numero]],1)</f>
        <v>41671</v>
      </c>
      <c r="G1216" s="159">
        <v>10303</v>
      </c>
      <c r="H1216" s="20">
        <v>800007813</v>
      </c>
      <c r="I1216" s="2" t="str">
        <f>+VLOOKUP(FACTURACION[[#This Row],[NIT]],TABLACLIENTE,2,FALSE)</f>
        <v>VANTI S.A. E.S.P (VANTI)</v>
      </c>
      <c r="J1216" s="2" t="s">
        <v>157</v>
      </c>
      <c r="K1216" s="12" t="str">
        <f>+VLOOKUP(FACTURACION[[#This Row],[REFERENCIA]],CODINV,2,FALSE)</f>
        <v>CORE RESTRICTOR</v>
      </c>
      <c r="L1216" s="12" t="str">
        <f>IF(VLOOKUP(FACTURACION[[#This Row],[REFERENCIA]],CODINV,3,FALSE)=0,"",VLOOKUP(FACTURACION[[#This Row],[REFERENCIA]],CODINV,3,FALSE))</f>
        <v>73659P003</v>
      </c>
      <c r="M1216" s="12" t="str">
        <f>+VLOOKUP(FACTURACION[[#This Row],[REFERENCIA]],CODINV,4,FALSE)</f>
        <v>REPUESTOS Y ACCESORIOS</v>
      </c>
      <c r="N1216" s="12" t="str">
        <f>+VLOOKUP(FACTURACION[[#This Row],[REFERENCIA]],CODINV,5,FALSE)</f>
        <v>HONEYWELL</v>
      </c>
      <c r="O1216" s="2">
        <v>10</v>
      </c>
      <c r="P1216" s="23">
        <v>165242</v>
      </c>
      <c r="Q1216" s="24">
        <f>+FACTURACION[[#This Row],[CANTIDAD]]*FACTURACION[[#This Row],[VR UNITARIO]]/1000</f>
        <v>1652.42</v>
      </c>
      <c r="R1216" s="3" t="str">
        <f>+VLOOKUP(FACTURACION[[#This Row],[NIT]],TABLACLIENTE,5,FALSE)</f>
        <v>BOGOTÁ D.C.</v>
      </c>
    </row>
    <row r="1217" spans="3:18">
      <c r="C1217" s="13">
        <v>2014</v>
      </c>
      <c r="D1217" s="17" t="s">
        <v>265</v>
      </c>
      <c r="E1217" s="17">
        <f>MONTH(FACTURACION[[#This Row],[MES]]&amp;1)</f>
        <v>2</v>
      </c>
      <c r="F1217" s="223">
        <f>DATE(FACTURACION[[#This Row],[AÑO]],FACTURACION[[#This Row],[Mes numero]],1)</f>
        <v>41671</v>
      </c>
      <c r="G1217" s="159">
        <v>10303</v>
      </c>
      <c r="H1217" s="20">
        <v>800007813</v>
      </c>
      <c r="I1217" s="2" t="str">
        <f>+VLOOKUP(FACTURACION[[#This Row],[NIT]],TABLACLIENTE,2,FALSE)</f>
        <v>VANTI S.A. E.S.P (VANTI)</v>
      </c>
      <c r="J1217" s="2" t="s">
        <v>886</v>
      </c>
      <c r="K1217" s="12" t="str">
        <f>+VLOOKUP(FACTURACION[[#This Row],[REFERENCIA]],CODINV,2,FALSE)</f>
        <v>FILTER ASSEMBLY (COMPOSITE)</v>
      </c>
      <c r="L1217" s="12" t="str">
        <f>IF(VLOOKUP(FACTURACION[[#This Row],[REFERENCIA]],CODINV,3,FALSE)=0,"",VLOOKUP(FACTURACION[[#This Row],[REFERENCIA]],CODINV,3,FALSE))</f>
        <v>78480P001</v>
      </c>
      <c r="M1217" s="12" t="str">
        <f>+VLOOKUP(FACTURACION[[#This Row],[REFERENCIA]],CODINV,4,FALSE)</f>
        <v>FILTROS</v>
      </c>
      <c r="N1217" s="12" t="str">
        <f>+VLOOKUP(FACTURACION[[#This Row],[REFERENCIA]],CODINV,5,FALSE)</f>
        <v>HONEYWELL</v>
      </c>
      <c r="O1217" s="2">
        <v>30</v>
      </c>
      <c r="P1217" s="23">
        <v>53699</v>
      </c>
      <c r="Q1217" s="24">
        <f>+FACTURACION[[#This Row],[CANTIDAD]]*FACTURACION[[#This Row],[VR UNITARIO]]/1000</f>
        <v>1610.97</v>
      </c>
      <c r="R1217" s="3" t="str">
        <f>+VLOOKUP(FACTURACION[[#This Row],[NIT]],TABLACLIENTE,5,FALSE)</f>
        <v>BOGOTÁ D.C.</v>
      </c>
    </row>
    <row r="1218" spans="3:18">
      <c r="C1218" s="13">
        <v>2014</v>
      </c>
      <c r="D1218" s="17" t="s">
        <v>265</v>
      </c>
      <c r="E1218" s="17">
        <f>MONTH(FACTURACION[[#This Row],[MES]]&amp;1)</f>
        <v>2</v>
      </c>
      <c r="F1218" s="223">
        <f>DATE(FACTURACION[[#This Row],[AÑO]],FACTURACION[[#This Row],[Mes numero]],1)</f>
        <v>41671</v>
      </c>
      <c r="G1218" s="159">
        <v>10303</v>
      </c>
      <c r="H1218" s="20">
        <v>800007813</v>
      </c>
      <c r="I1218" s="2" t="str">
        <f>+VLOOKUP(FACTURACION[[#This Row],[NIT]],TABLACLIENTE,2,FALSE)</f>
        <v>VANTI S.A. E.S.P (VANTI)</v>
      </c>
      <c r="J1218" s="2" t="s">
        <v>580</v>
      </c>
      <c r="K1218" s="12" t="str">
        <f>+VLOOKUP(FACTURACION[[#This Row],[REFERENCIA]],CODINV,2,FALSE)</f>
        <v>GASKET</v>
      </c>
      <c r="L1218" s="12" t="str">
        <f>IF(VLOOKUP(FACTURACION[[#This Row],[REFERENCIA]],CODINV,3,FALSE)=0,"",VLOOKUP(FACTURACION[[#This Row],[REFERENCIA]],CODINV,3,FALSE))</f>
        <v>70019P106</v>
      </c>
      <c r="M1218" s="12" t="str">
        <f>+VLOOKUP(FACTURACION[[#This Row],[REFERENCIA]],CODINV,4,FALSE)</f>
        <v>REPUESTOS Y ACCESORIOS</v>
      </c>
      <c r="N1218" s="12" t="str">
        <f>+VLOOKUP(FACTURACION[[#This Row],[REFERENCIA]],CODINV,5,FALSE)</f>
        <v>HONEYWELL</v>
      </c>
      <c r="O1218" s="2">
        <v>50</v>
      </c>
      <c r="P1218" s="23">
        <v>16518</v>
      </c>
      <c r="Q1218" s="24">
        <f>+FACTURACION[[#This Row],[CANTIDAD]]*FACTURACION[[#This Row],[VR UNITARIO]]/1000</f>
        <v>825.9</v>
      </c>
      <c r="R1218" s="3" t="str">
        <f>+VLOOKUP(FACTURACION[[#This Row],[NIT]],TABLACLIENTE,5,FALSE)</f>
        <v>BOGOTÁ D.C.</v>
      </c>
    </row>
    <row r="1219" spans="3:18">
      <c r="C1219" s="13">
        <v>2014</v>
      </c>
      <c r="D1219" s="17" t="s">
        <v>265</v>
      </c>
      <c r="E1219" s="17">
        <f>MONTH(FACTURACION[[#This Row],[MES]]&amp;1)</f>
        <v>2</v>
      </c>
      <c r="F1219" s="223">
        <f>DATE(FACTURACION[[#This Row],[AÑO]],FACTURACION[[#This Row],[Mes numero]],1)</f>
        <v>41671</v>
      </c>
      <c r="G1219" s="159">
        <v>10301</v>
      </c>
      <c r="H1219" s="20">
        <v>890200919</v>
      </c>
      <c r="I1219" s="2" t="str">
        <f>+VLOOKUP(FACTURACION[[#This Row],[NIT]],TABLACLIENTE,2,FALSE)</f>
        <v>GAS DE SANTANDER S.A. E.S.P.</v>
      </c>
      <c r="J1219" s="2" t="s">
        <v>739</v>
      </c>
      <c r="K1219" s="12" t="str">
        <f>+VLOOKUP(FACTURACION[[#This Row],[REFERENCIA]],CODINV,2,FALSE)</f>
        <v>LICENCIA PREMIUM RI 505</v>
      </c>
      <c r="L1219" s="12" t="str">
        <f>IF(VLOOKUP(FACTURACION[[#This Row],[REFERENCIA]],CODINV,3,FALSE)=0,"",VLOOKUP(FACTURACION[[#This Row],[REFERENCIA]],CODINV,3,FALSE))</f>
        <v/>
      </c>
      <c r="M1219" s="12" t="str">
        <f>+VLOOKUP(FACTURACION[[#This Row],[REFERENCIA]],CODINV,4,FALSE)</f>
        <v>REPUESTOS Y ACCESORIOS</v>
      </c>
      <c r="N1219" s="12" t="str">
        <f>+VLOOKUP(FACTURACION[[#This Row],[REFERENCIA]],CODINV,5,FALSE)</f>
        <v>RED SEAL MEASUREMENT</v>
      </c>
      <c r="O1219" s="2">
        <v>1</v>
      </c>
      <c r="P1219" s="23">
        <v>626016</v>
      </c>
      <c r="Q1219" s="24">
        <f>+FACTURACION[[#This Row],[CANTIDAD]]*FACTURACION[[#This Row],[VR UNITARIO]]/1000</f>
        <v>626.01599999999996</v>
      </c>
      <c r="R1219" s="3" t="str">
        <f>+VLOOKUP(FACTURACION[[#This Row],[NIT]],TABLACLIENTE,5,FALSE)</f>
        <v>GIRON</v>
      </c>
    </row>
    <row r="1220" spans="3:18">
      <c r="C1220" s="13">
        <v>2014</v>
      </c>
      <c r="D1220" s="17" t="s">
        <v>265</v>
      </c>
      <c r="E1220" s="17">
        <f>MONTH(FACTURACION[[#This Row],[MES]]&amp;1)</f>
        <v>2</v>
      </c>
      <c r="F1220" s="223">
        <f>DATE(FACTURACION[[#This Row],[AÑO]],FACTURACION[[#This Row],[Mes numero]],1)</f>
        <v>41671</v>
      </c>
      <c r="G1220" s="159">
        <v>10310</v>
      </c>
      <c r="H1220" s="20">
        <v>890200919</v>
      </c>
      <c r="I1220" s="2" t="str">
        <f>+VLOOKUP(FACTURACION[[#This Row],[NIT]],TABLACLIENTE,2,FALSE)</f>
        <v>GAS DE SANTANDER S.A. E.S.P.</v>
      </c>
      <c r="J1220" s="2" t="s">
        <v>45</v>
      </c>
      <c r="K1220" s="12" t="str">
        <f>+VLOOKUP(FACTURACION[[#This Row],[REFERENCIA]],CODINV,2,FALSE)</f>
        <v>REGULADOR  PRIMERA ETAPA</v>
      </c>
      <c r="L1220" s="12" t="str">
        <f>IF(VLOOKUP(FACTURACION[[#This Row],[REFERENCIA]],CODINV,3,FALSE)=0,"",VLOOKUP(FACTURACION[[#This Row],[REFERENCIA]],CODINV,3,FALSE))</f>
        <v>1584VN</v>
      </c>
      <c r="M1220" s="12" t="str">
        <f>+VLOOKUP(FACTURACION[[#This Row],[REFERENCIA]],CODINV,4,FALSE)</f>
        <v>REGULADORES</v>
      </c>
      <c r="N1220" s="12" t="str">
        <f>+VLOOKUP(FACTURACION[[#This Row],[REFERENCIA]],CODINV,5,FALSE)</f>
        <v>REGO</v>
      </c>
      <c r="O1220" s="2">
        <v>56</v>
      </c>
      <c r="P1220" s="23">
        <v>152000</v>
      </c>
      <c r="Q1220" s="24">
        <f>+FACTURACION[[#This Row],[CANTIDAD]]*FACTURACION[[#This Row],[VR UNITARIO]]/1000</f>
        <v>8512</v>
      </c>
      <c r="R1220" s="3" t="str">
        <f>+VLOOKUP(FACTURACION[[#This Row],[NIT]],TABLACLIENTE,5,FALSE)</f>
        <v>GIRON</v>
      </c>
    </row>
    <row r="1221" spans="3:18">
      <c r="C1221" s="13">
        <v>2014</v>
      </c>
      <c r="D1221" s="17" t="s">
        <v>265</v>
      </c>
      <c r="E1221" s="17">
        <f>MONTH(FACTURACION[[#This Row],[MES]]&amp;1)</f>
        <v>2</v>
      </c>
      <c r="F1221" s="223">
        <f>DATE(FACTURACION[[#This Row],[AÑO]],FACTURACION[[#This Row],[Mes numero]],1)</f>
        <v>41671</v>
      </c>
      <c r="G1221" s="159">
        <v>10281</v>
      </c>
      <c r="H1221" s="20">
        <v>890908643</v>
      </c>
      <c r="I1221" s="2" t="str">
        <f>+VLOOKUP(FACTURACION[[#This Row],[NIT]],TABLACLIENTE,2,FALSE)</f>
        <v>GASES DE ANTIOQUIA S.A. E.S.P.  (GAS ANTIOQUIA S.A. E.S.P.)</v>
      </c>
      <c r="J1221" s="2" t="s">
        <v>751</v>
      </c>
      <c r="K1221" s="12" t="str">
        <f>+VLOOKUP(FACTURACION[[#This Row],[REFERENCIA]],CODINV,2,FALSE)</f>
        <v>REGULADOR ALTA PRESION 1/4" NPT 1-15 PSI</v>
      </c>
      <c r="L1221" s="12" t="str">
        <f>IF(VLOOKUP(FACTURACION[[#This Row],[REFERENCIA]],CODINV,3,FALSE)=0,"",VLOOKUP(FACTURACION[[#This Row],[REFERENCIA]],CODINV,3,FALSE))</f>
        <v>597FA</v>
      </c>
      <c r="M1221" s="12" t="str">
        <f>+VLOOKUP(FACTURACION[[#This Row],[REFERENCIA]],CODINV,4,FALSE)</f>
        <v>REGULADORES</v>
      </c>
      <c r="N1221" s="12" t="str">
        <f>+VLOOKUP(FACTURACION[[#This Row],[REFERENCIA]],CODINV,5,FALSE)</f>
        <v>REGO</v>
      </c>
      <c r="O1221" s="2">
        <v>2</v>
      </c>
      <c r="P1221" s="23">
        <v>64000</v>
      </c>
      <c r="Q1221" s="24">
        <f>+FACTURACION[[#This Row],[CANTIDAD]]*FACTURACION[[#This Row],[VR UNITARIO]]/1000</f>
        <v>128</v>
      </c>
      <c r="R1221" s="3" t="str">
        <f>+VLOOKUP(FACTURACION[[#This Row],[NIT]],TABLACLIENTE,5,FALSE)</f>
        <v>MEDELLIN</v>
      </c>
    </row>
    <row r="1222" spans="3:18">
      <c r="C1222" s="13">
        <v>2014</v>
      </c>
      <c r="D1222" s="17" t="s">
        <v>265</v>
      </c>
      <c r="E1222" s="17">
        <f>MONTH(FACTURACION[[#This Row],[MES]]&amp;1)</f>
        <v>2</v>
      </c>
      <c r="F1222" s="223">
        <f>DATE(FACTURACION[[#This Row],[AÑO]],FACTURACION[[#This Row],[Mes numero]],1)</f>
        <v>41671</v>
      </c>
      <c r="G1222" s="159">
        <v>10281</v>
      </c>
      <c r="H1222" s="20">
        <v>890908643</v>
      </c>
      <c r="I1222" s="2" t="str">
        <f>+VLOOKUP(FACTURACION[[#This Row],[NIT]],TABLACLIENTE,2,FALSE)</f>
        <v>GASES DE ANTIOQUIA S.A. E.S.P.  (GAS ANTIOQUIA S.A. E.S.P.)</v>
      </c>
      <c r="J1222" s="2" t="s">
        <v>394</v>
      </c>
      <c r="K1222" s="12" t="str">
        <f>+VLOOKUP(FACTURACION[[#This Row],[REFERENCIA]],CODINV,2,FALSE)</f>
        <v>REGULADOR 1/2" PRIMERA ETAPA 10 PSI</v>
      </c>
      <c r="L1222" s="12" t="str">
        <f>IF(VLOOKUP(FACTURACION[[#This Row],[REFERENCIA]],CODINV,3,FALSE)=0,"",VLOOKUP(FACTURACION[[#This Row],[REFERENCIA]],CODINV,3,FALSE))</f>
        <v>LV4403TR4</v>
      </c>
      <c r="M1222" s="12" t="str">
        <f>+VLOOKUP(FACTURACION[[#This Row],[REFERENCIA]],CODINV,4,FALSE)</f>
        <v>REGULADORES</v>
      </c>
      <c r="N1222" s="12" t="str">
        <f>+VLOOKUP(FACTURACION[[#This Row],[REFERENCIA]],CODINV,5,FALSE)</f>
        <v>REGO</v>
      </c>
      <c r="O1222" s="2">
        <v>1</v>
      </c>
      <c r="P1222" s="23">
        <v>90000</v>
      </c>
      <c r="Q1222" s="24">
        <f>+FACTURACION[[#This Row],[CANTIDAD]]*FACTURACION[[#This Row],[VR UNITARIO]]/1000</f>
        <v>90</v>
      </c>
      <c r="R1222" s="3" t="str">
        <f>+VLOOKUP(FACTURACION[[#This Row],[NIT]],TABLACLIENTE,5,FALSE)</f>
        <v>MEDELLIN</v>
      </c>
    </row>
    <row r="1223" spans="3:18">
      <c r="C1223" s="13">
        <v>2014</v>
      </c>
      <c r="D1223" s="17" t="s">
        <v>265</v>
      </c>
      <c r="E1223" s="17">
        <f>MONTH(FACTURACION[[#This Row],[MES]]&amp;1)</f>
        <v>2</v>
      </c>
      <c r="F1223" s="223">
        <f>DATE(FACTURACION[[#This Row],[AÑO]],FACTURACION[[#This Row],[Mes numero]],1)</f>
        <v>41671</v>
      </c>
      <c r="G1223" s="159">
        <v>10318</v>
      </c>
      <c r="H1223" s="20">
        <v>830137252</v>
      </c>
      <c r="I1223" s="2" t="str">
        <f>+VLOOKUP(FACTURACION[[#This Row],[NIT]],TABLACLIENTE,2,FALSE)</f>
        <v>SAGENCO SAS</v>
      </c>
      <c r="J1223" s="2" t="s">
        <v>30</v>
      </c>
      <c r="K1223" s="12" t="str">
        <f>+VLOOKUP(FACTURACION[[#This Row],[REFERENCIA]],CODINV,2,FALSE)</f>
        <v>KIT DE SERVICIO PARA MULTIVALVULA</v>
      </c>
      <c r="L1223" s="12" t="str">
        <f>IF(VLOOKUP(FACTURACION[[#This Row],[REFERENCIA]],CODINV,3,FALSE)=0,"",VLOOKUP(FACTURACION[[#This Row],[REFERENCIA]],CODINV,3,FALSE))</f>
        <v>19104-50</v>
      </c>
      <c r="M1223" s="12" t="str">
        <f>+VLOOKUP(FACTURACION[[#This Row],[REFERENCIA]],CODINV,4,FALSE)</f>
        <v>REPUESTOS Y ACCESORIOS</v>
      </c>
      <c r="N1223" s="12" t="str">
        <f>+VLOOKUP(FACTURACION[[#This Row],[REFERENCIA]],CODINV,5,FALSE)</f>
        <v>REGO</v>
      </c>
      <c r="O1223" s="2">
        <v>1</v>
      </c>
      <c r="P1223" s="23">
        <v>27000</v>
      </c>
      <c r="Q1223" s="24">
        <f>+FACTURACION[[#This Row],[CANTIDAD]]*FACTURACION[[#This Row],[VR UNITARIO]]/1000</f>
        <v>27</v>
      </c>
      <c r="R1223" s="3" t="str">
        <f>+VLOOKUP(FACTURACION[[#This Row],[NIT]],TABLACLIENTE,5,FALSE)</f>
        <v>BOGOTÁ D.C.</v>
      </c>
    </row>
    <row r="1224" spans="3:18">
      <c r="C1224" s="13">
        <v>2014</v>
      </c>
      <c r="D1224" s="17" t="s">
        <v>265</v>
      </c>
      <c r="E1224" s="17">
        <f>MONTH(FACTURACION[[#This Row],[MES]]&amp;1)</f>
        <v>2</v>
      </c>
      <c r="F1224" s="223">
        <f>DATE(FACTURACION[[#This Row],[AÑO]],FACTURACION[[#This Row],[Mes numero]],1)</f>
        <v>41671</v>
      </c>
      <c r="G1224" s="159">
        <v>10278</v>
      </c>
      <c r="H1224" s="20">
        <v>830137252</v>
      </c>
      <c r="I1224" s="2" t="str">
        <f>+VLOOKUP(FACTURACION[[#This Row],[NIT]],TABLACLIENTE,2,FALSE)</f>
        <v>SAGENCO SAS</v>
      </c>
      <c r="J1224" s="2" t="s">
        <v>98</v>
      </c>
      <c r="K1224" s="12" t="str">
        <f>+VLOOKUP(FACTURACION[[#This Row],[REFERENCIA]],CODINV,2,FALSE)</f>
        <v>MULTIVALVULA 1".</v>
      </c>
      <c r="L1224" s="12" t="str">
        <f>IF(VLOOKUP(FACTURACION[[#This Row],[REFERENCIA]],CODINV,3,FALSE)=0,"",VLOOKUP(FACTURACION[[#This Row],[REFERENCIA]],CODINV,3,FALSE))</f>
        <v>6542R12.0</v>
      </c>
      <c r="M1224" s="12" t="str">
        <f>+VLOOKUP(FACTURACION[[#This Row],[REFERENCIA]],CODINV,4,FALSE)</f>
        <v>VÁLVULAS Y MULTIVÁLVULAS</v>
      </c>
      <c r="N1224" s="12" t="str">
        <f>+VLOOKUP(FACTURACION[[#This Row],[REFERENCIA]],CODINV,5,FALSE)</f>
        <v>REGO</v>
      </c>
      <c r="O1224" s="2">
        <v>1</v>
      </c>
      <c r="P1224" s="23">
        <v>160000</v>
      </c>
      <c r="Q1224" s="24">
        <f>+FACTURACION[[#This Row],[CANTIDAD]]*FACTURACION[[#This Row],[VR UNITARIO]]/1000</f>
        <v>160</v>
      </c>
      <c r="R1224" s="3" t="str">
        <f>+VLOOKUP(FACTURACION[[#This Row],[NIT]],TABLACLIENTE,5,FALSE)</f>
        <v>BOGOTÁ D.C.</v>
      </c>
    </row>
    <row r="1225" spans="3:18">
      <c r="C1225" s="13">
        <v>2014</v>
      </c>
      <c r="D1225" s="17" t="s">
        <v>265</v>
      </c>
      <c r="E1225" s="17">
        <f>MONTH(FACTURACION[[#This Row],[MES]]&amp;1)</f>
        <v>2</v>
      </c>
      <c r="F1225" s="223">
        <f>DATE(FACTURACION[[#This Row],[AÑO]],FACTURACION[[#This Row],[Mes numero]],1)</f>
        <v>41671</v>
      </c>
      <c r="G1225" s="159">
        <v>10313</v>
      </c>
      <c r="H1225" s="20">
        <v>890200919</v>
      </c>
      <c r="I1225" s="2" t="str">
        <f>+VLOOKUP(FACTURACION[[#This Row],[NIT]],TABLACLIENTE,2,FALSE)</f>
        <v>GAS DE SANTANDER S.A. E.S.P.</v>
      </c>
      <c r="J1225" s="2" t="s">
        <v>106</v>
      </c>
      <c r="K1225" s="12" t="str">
        <f>+VLOOKUP(FACTURACION[[#This Row],[REFERENCIA]],CODINV,2,FALSE)</f>
        <v>MULTIVALVE / MULTIVALVULA 3/4"</v>
      </c>
      <c r="L1225" s="12" t="str">
        <f>IF(VLOOKUP(FACTURACION[[#This Row],[REFERENCIA]],CODINV,3,FALSE)=0,"",VLOOKUP(FACTURACION[[#This Row],[REFERENCIA]],CODINV,3,FALSE))</f>
        <v>7556R12.0</v>
      </c>
      <c r="M1225" s="12" t="str">
        <f>+VLOOKUP(FACTURACION[[#This Row],[REFERENCIA]],CODINV,4,FALSE)</f>
        <v>VÁLVULAS Y MULTIVÁLVULAS</v>
      </c>
      <c r="N1225" s="12" t="str">
        <f>+VLOOKUP(FACTURACION[[#This Row],[REFERENCIA]],CODINV,5,FALSE)</f>
        <v>REGO</v>
      </c>
      <c r="O1225" s="2">
        <v>1</v>
      </c>
      <c r="P1225" s="23">
        <v>72990</v>
      </c>
      <c r="Q1225" s="24">
        <f>+FACTURACION[[#This Row],[CANTIDAD]]*FACTURACION[[#This Row],[VR UNITARIO]]/1000</f>
        <v>72.989999999999995</v>
      </c>
      <c r="R1225" s="3" t="str">
        <f>+VLOOKUP(FACTURACION[[#This Row],[NIT]],TABLACLIENTE,5,FALSE)</f>
        <v>GIRON</v>
      </c>
    </row>
    <row r="1226" spans="3:18">
      <c r="C1226" s="13">
        <v>2014</v>
      </c>
      <c r="D1226" s="17" t="s">
        <v>265</v>
      </c>
      <c r="E1226" s="17">
        <f>MONTH(FACTURACION[[#This Row],[MES]]&amp;1)</f>
        <v>2</v>
      </c>
      <c r="F1226" s="223">
        <f>DATE(FACTURACION[[#This Row],[AÑO]],FACTURACION[[#This Row],[Mes numero]],1)</f>
        <v>41671</v>
      </c>
      <c r="G1226" s="159">
        <v>10323</v>
      </c>
      <c r="H1226" s="20">
        <v>890500726</v>
      </c>
      <c r="I1226" s="2" t="str">
        <f>+VLOOKUP(FACTURACION[[#This Row],[NIT]],TABLACLIENTE,2,FALSE)</f>
        <v>NORTESANTANDEREANA DE GAS S.A. E.S.P (NORGAS S.A. E.S.P.)</v>
      </c>
      <c r="J1226" s="2" t="s">
        <v>243</v>
      </c>
      <c r="K1226" s="12" t="str">
        <f>+VLOOKUP(FACTURACION[[#This Row],[REFERENCIA]],CODINV,2,FALSE)</f>
        <v>VALVULA DE LLENADO 3/4" NPTX 1 3/4"</v>
      </c>
      <c r="L1226" s="12" t="str">
        <f>IF(VLOOKUP(FACTURACION[[#This Row],[REFERENCIA]],CODINV,3,FALSE)=0,"",VLOOKUP(FACTURACION[[#This Row],[REFERENCIA]],CODINV,3,FALSE))</f>
        <v>7647SC</v>
      </c>
      <c r="M1226" s="12" t="str">
        <f>+VLOOKUP(FACTURACION[[#This Row],[REFERENCIA]],CODINV,4,FALSE)</f>
        <v>VÁLVULAS Y MULTIVÁLVULAS</v>
      </c>
      <c r="N1226" s="12" t="str">
        <f>+VLOOKUP(FACTURACION[[#This Row],[REFERENCIA]],CODINV,5,FALSE)</f>
        <v>REGO</v>
      </c>
      <c r="O1226" s="2">
        <v>6</v>
      </c>
      <c r="P1226" s="23">
        <v>22000</v>
      </c>
      <c r="Q1226" s="24">
        <f>+FACTURACION[[#This Row],[CANTIDAD]]*FACTURACION[[#This Row],[VR UNITARIO]]/1000</f>
        <v>132</v>
      </c>
      <c r="R1226" s="3" t="str">
        <f>+VLOOKUP(FACTURACION[[#This Row],[NIT]],TABLACLIENTE,5,FALSE)</f>
        <v>BUCARAMANGA</v>
      </c>
    </row>
    <row r="1227" spans="3:18">
      <c r="C1227" s="13">
        <v>2014</v>
      </c>
      <c r="D1227" s="17" t="s">
        <v>265</v>
      </c>
      <c r="E1227" s="17">
        <f>MONTH(FACTURACION[[#This Row],[MES]]&amp;1)</f>
        <v>2</v>
      </c>
      <c r="F1227" s="223">
        <f>DATE(FACTURACION[[#This Row],[AÑO]],FACTURACION[[#This Row],[Mes numero]],1)</f>
        <v>41671</v>
      </c>
      <c r="G1227" s="159">
        <v>10318</v>
      </c>
      <c r="H1227" s="20">
        <v>830137252</v>
      </c>
      <c r="I1227" s="2" t="str">
        <f>+VLOOKUP(FACTURACION[[#This Row],[NIT]],TABLACLIENTE,2,FALSE)</f>
        <v>SAGENCO SAS</v>
      </c>
      <c r="J1227" s="2" t="s">
        <v>33</v>
      </c>
      <c r="K1227" s="12" t="str">
        <f>+VLOOKUP(FACTURACION[[#This Row],[REFERENCIA]],CODINV,2,FALSE)</f>
        <v>KIT DE LLENADO PARA MULTIVALVULA</v>
      </c>
      <c r="L1227" s="12" t="str">
        <f>IF(VLOOKUP(FACTURACION[[#This Row],[REFERENCIA]],CODINV,3,FALSE)=0,"",VLOOKUP(FACTURACION[[#This Row],[REFERENCIA]],CODINV,3,FALSE))</f>
        <v>8475-50</v>
      </c>
      <c r="M1227" s="12" t="str">
        <f>+VLOOKUP(FACTURACION[[#This Row],[REFERENCIA]],CODINV,4,FALSE)</f>
        <v>REPUESTOS Y ACCESORIOS</v>
      </c>
      <c r="N1227" s="12" t="str">
        <f>+VLOOKUP(FACTURACION[[#This Row],[REFERENCIA]],CODINV,5,FALSE)</f>
        <v>REGO</v>
      </c>
      <c r="O1227" s="2">
        <v>1</v>
      </c>
      <c r="P1227" s="23">
        <v>50000</v>
      </c>
      <c r="Q1227" s="24">
        <f>+FACTURACION[[#This Row],[CANTIDAD]]*FACTURACION[[#This Row],[VR UNITARIO]]/1000</f>
        <v>50</v>
      </c>
      <c r="R1227" s="3" t="str">
        <f>+VLOOKUP(FACTURACION[[#This Row],[NIT]],TABLACLIENTE,5,FALSE)</f>
        <v>BOGOTÁ D.C.</v>
      </c>
    </row>
    <row r="1228" spans="3:18">
      <c r="C1228" s="13">
        <v>2014</v>
      </c>
      <c r="D1228" s="17" t="s">
        <v>265</v>
      </c>
      <c r="E1228" s="17">
        <f>MONTH(FACTURACION[[#This Row],[MES]]&amp;1)</f>
        <v>2</v>
      </c>
      <c r="F1228" s="223">
        <f>DATE(FACTURACION[[#This Row],[AÑO]],FACTURACION[[#This Row],[Mes numero]],1)</f>
        <v>41671</v>
      </c>
      <c r="G1228" s="159">
        <v>10318</v>
      </c>
      <c r="H1228" s="20">
        <v>830137252</v>
      </c>
      <c r="I1228" s="2" t="str">
        <f>+VLOOKUP(FACTURACION[[#This Row],[NIT]],TABLACLIENTE,2,FALSE)</f>
        <v>SAGENCO SAS</v>
      </c>
      <c r="J1228" s="2" t="s">
        <v>31</v>
      </c>
      <c r="K1228" s="12" t="str">
        <f>+VLOOKUP(FACTURACION[[#This Row],[REFERENCIA]],CODINV,2,FALSE)</f>
        <v>KIT DE RETORNO PARA MULTIVALVULA</v>
      </c>
      <c r="L1228" s="12" t="str">
        <f>IF(VLOOKUP(FACTURACION[[#This Row],[REFERENCIA]],CODINV,3,FALSE)=0,"",VLOOKUP(FACTURACION[[#This Row],[REFERENCIA]],CODINV,3,FALSE))</f>
        <v>8475-51A</v>
      </c>
      <c r="M1228" s="12" t="str">
        <f>+VLOOKUP(FACTURACION[[#This Row],[REFERENCIA]],CODINV,4,FALSE)</f>
        <v>REPUESTOS Y ACCESORIOS</v>
      </c>
      <c r="N1228" s="12" t="str">
        <f>+VLOOKUP(FACTURACION[[#This Row],[REFERENCIA]],CODINV,5,FALSE)</f>
        <v>REGO</v>
      </c>
      <c r="O1228" s="2">
        <v>1</v>
      </c>
      <c r="P1228" s="23">
        <v>35000</v>
      </c>
      <c r="Q1228" s="24">
        <f>+FACTURACION[[#This Row],[CANTIDAD]]*FACTURACION[[#This Row],[VR UNITARIO]]/1000</f>
        <v>35</v>
      </c>
      <c r="R1228" s="3" t="str">
        <f>+VLOOKUP(FACTURACION[[#This Row],[NIT]],TABLACLIENTE,5,FALSE)</f>
        <v>BOGOTÁ D.C.</v>
      </c>
    </row>
    <row r="1229" spans="3:18">
      <c r="C1229" s="13">
        <v>2014</v>
      </c>
      <c r="D1229" s="17" t="s">
        <v>265</v>
      </c>
      <c r="E1229" s="17">
        <f>MONTH(FACTURACION[[#This Row],[MES]]&amp;1)</f>
        <v>2</v>
      </c>
      <c r="F1229" s="223">
        <f>DATE(FACTURACION[[#This Row],[AÑO]],FACTURACION[[#This Row],[Mes numero]],1)</f>
        <v>41671</v>
      </c>
      <c r="G1229" s="159">
        <v>10324</v>
      </c>
      <c r="H1229" s="20">
        <v>830137252</v>
      </c>
      <c r="I1229" s="2" t="str">
        <f>+VLOOKUP(FACTURACION[[#This Row],[NIT]],TABLACLIENTE,2,FALSE)</f>
        <v>SAGENCO SAS</v>
      </c>
      <c r="J1229" s="2" t="s">
        <v>273</v>
      </c>
      <c r="K1229" s="12" t="str">
        <f>+VLOOKUP(FACTURACION[[#This Row],[REFERENCIA]],CODINV,2,FALSE)</f>
        <v>VALVULA DE ALIVIO EXTERNA 3/4" NPT</v>
      </c>
      <c r="L1229" s="12" t="str">
        <f>IF(VLOOKUP(FACTURACION[[#This Row],[REFERENCIA]],CODINV,3,FALSE)=0,"",VLOOKUP(FACTURACION[[#This Row],[REFERENCIA]],CODINV,3,FALSE))</f>
        <v>3131G</v>
      </c>
      <c r="M1229" s="12" t="str">
        <f>+VLOOKUP(FACTURACION[[#This Row],[REFERENCIA]],CODINV,4,FALSE)</f>
        <v>VÁLVULAS Y MULTIVÁLVULAS</v>
      </c>
      <c r="N1229" s="12" t="str">
        <f>+VLOOKUP(FACTURACION[[#This Row],[REFERENCIA]],CODINV,5,FALSE)</f>
        <v>REGO</v>
      </c>
      <c r="O1229" s="2">
        <v>1</v>
      </c>
      <c r="P1229" s="23">
        <v>95000</v>
      </c>
      <c r="Q1229" s="24">
        <f>+FACTURACION[[#This Row],[CANTIDAD]]*FACTURACION[[#This Row],[VR UNITARIO]]/1000</f>
        <v>95</v>
      </c>
      <c r="R1229" s="3" t="str">
        <f>+VLOOKUP(FACTURACION[[#This Row],[NIT]],TABLACLIENTE,5,FALSE)</f>
        <v>BOGOTÁ D.C.</v>
      </c>
    </row>
    <row r="1230" spans="3:18">
      <c r="C1230" s="13">
        <v>2014</v>
      </c>
      <c r="D1230" s="17" t="s">
        <v>265</v>
      </c>
      <c r="E1230" s="17">
        <f>MONTH(FACTURACION[[#This Row],[MES]]&amp;1)</f>
        <v>2</v>
      </c>
      <c r="F1230" s="223">
        <f>DATE(FACTURACION[[#This Row],[AÑO]],FACTURACION[[#This Row],[Mes numero]],1)</f>
        <v>41671</v>
      </c>
      <c r="G1230" s="159">
        <v>10287</v>
      </c>
      <c r="H1230" s="20">
        <v>860510723</v>
      </c>
      <c r="I1230" s="2" t="str">
        <f>+VLOOKUP(FACTURACION[[#This Row],[NIT]],TABLACLIENTE,2,FALSE)</f>
        <v>SAENA DE COLOMBIA S.A.</v>
      </c>
      <c r="J1230" s="2" t="s">
        <v>469</v>
      </c>
      <c r="K1230" s="12" t="str">
        <f>+VLOOKUP(FACTURACION[[#This Row],[REFERENCIA]],CODINV,2,FALSE)</f>
        <v>VALVULA DE ALIVIO EXTERNA 1 1/4"</v>
      </c>
      <c r="L1230" s="12" t="str">
        <f>IF(VLOOKUP(FACTURACION[[#This Row],[REFERENCIA]],CODINV,3,FALSE)=0,"",VLOOKUP(FACTURACION[[#This Row],[REFERENCIA]],CODINV,3,FALSE))</f>
        <v>3132G</v>
      </c>
      <c r="M1230" s="12" t="str">
        <f>+VLOOKUP(FACTURACION[[#This Row],[REFERENCIA]],CODINV,4,FALSE)</f>
        <v>VÁLVULAS Y MULTIVÁLVULAS</v>
      </c>
      <c r="N1230" s="12" t="str">
        <f>+VLOOKUP(FACTURACION[[#This Row],[REFERENCIA]],CODINV,5,FALSE)</f>
        <v>REGO</v>
      </c>
      <c r="O1230" s="2">
        <v>4</v>
      </c>
      <c r="P1230" s="23">
        <v>180000</v>
      </c>
      <c r="Q1230" s="24">
        <f>+FACTURACION[[#This Row],[CANTIDAD]]*FACTURACION[[#This Row],[VR UNITARIO]]/1000</f>
        <v>720</v>
      </c>
      <c r="R1230" s="3" t="str">
        <f>+VLOOKUP(FACTURACION[[#This Row],[NIT]],TABLACLIENTE,5,FALSE)</f>
        <v>BOGOTÁ D.C.</v>
      </c>
    </row>
    <row r="1231" spans="3:18">
      <c r="C1231" s="13">
        <v>2014</v>
      </c>
      <c r="D1231" s="17" t="s">
        <v>265</v>
      </c>
      <c r="E1231" s="17">
        <f>MONTH(FACTURACION[[#This Row],[MES]]&amp;1)</f>
        <v>2</v>
      </c>
      <c r="F1231" s="223">
        <f>DATE(FACTURACION[[#This Row],[AÑO]],FACTURACION[[#This Row],[Mes numero]],1)</f>
        <v>41671</v>
      </c>
      <c r="G1231" s="159">
        <v>10318</v>
      </c>
      <c r="H1231" s="20">
        <v>830137252</v>
      </c>
      <c r="I1231" s="2" t="str">
        <f>+VLOOKUP(FACTURACION[[#This Row],[NIT]],TABLACLIENTE,2,FALSE)</f>
        <v>SAGENCO SAS</v>
      </c>
      <c r="J1231" s="2" t="s">
        <v>469</v>
      </c>
      <c r="K1231" s="12" t="str">
        <f>+VLOOKUP(FACTURACION[[#This Row],[REFERENCIA]],CODINV,2,FALSE)</f>
        <v>VALVULA DE ALIVIO EXTERNA 1 1/4"</v>
      </c>
      <c r="L1231" s="12" t="str">
        <f>IF(VLOOKUP(FACTURACION[[#This Row],[REFERENCIA]],CODINV,3,FALSE)=0,"",VLOOKUP(FACTURACION[[#This Row],[REFERENCIA]],CODINV,3,FALSE))</f>
        <v>3132G</v>
      </c>
      <c r="M1231" s="12" t="str">
        <f>+VLOOKUP(FACTURACION[[#This Row],[REFERENCIA]],CODINV,4,FALSE)</f>
        <v>VÁLVULAS Y MULTIVÁLVULAS</v>
      </c>
      <c r="N1231" s="12" t="str">
        <f>+VLOOKUP(FACTURACION[[#This Row],[REFERENCIA]],CODINV,5,FALSE)</f>
        <v>REGO</v>
      </c>
      <c r="O1231" s="2">
        <v>1</v>
      </c>
      <c r="P1231" s="23">
        <v>169000</v>
      </c>
      <c r="Q1231" s="24">
        <f>+FACTURACION[[#This Row],[CANTIDAD]]*FACTURACION[[#This Row],[VR UNITARIO]]/1000</f>
        <v>169</v>
      </c>
      <c r="R1231" s="3" t="str">
        <f>+VLOOKUP(FACTURACION[[#This Row],[NIT]],TABLACLIENTE,5,FALSE)</f>
        <v>BOGOTÁ D.C.</v>
      </c>
    </row>
    <row r="1232" spans="3:18">
      <c r="C1232" s="13">
        <v>2014</v>
      </c>
      <c r="D1232" s="17" t="s">
        <v>265</v>
      </c>
      <c r="E1232" s="17">
        <f>MONTH(FACTURACION[[#This Row],[MES]]&amp;1)</f>
        <v>2</v>
      </c>
      <c r="F1232" s="223">
        <f>DATE(FACTURACION[[#This Row],[AÑO]],FACTURACION[[#This Row],[Mes numero]],1)</f>
        <v>41671</v>
      </c>
      <c r="G1232" s="159">
        <v>10285</v>
      </c>
      <c r="H1232" s="20">
        <v>890200919</v>
      </c>
      <c r="I1232" s="2" t="str">
        <f>+VLOOKUP(FACTURACION[[#This Row],[NIT]],TABLACLIENTE,2,FALSE)</f>
        <v>GAS DE SANTANDER S.A. E.S.P.</v>
      </c>
      <c r="J1232" s="2" t="s">
        <v>281</v>
      </c>
      <c r="K1232" s="12" t="str">
        <f>+VLOOKUP(FACTURACION[[#This Row],[REFERENCIA]],CODINV,2,FALSE)</f>
        <v>VALVULA DE ALIVIO SEMIINTERNA 2" - 250</v>
      </c>
      <c r="L1232" s="12" t="str">
        <f>IF(VLOOKUP(FACTURACION[[#This Row],[REFERENCIA]],CODINV,3,FALSE)=0,"",VLOOKUP(FACTURACION[[#This Row],[REFERENCIA]],CODINV,3,FALSE))</f>
        <v>7534G</v>
      </c>
      <c r="M1232" s="12" t="str">
        <f>+VLOOKUP(FACTURACION[[#This Row],[REFERENCIA]],CODINV,4,FALSE)</f>
        <v>VÁLVULAS Y MULTIVÁLVULAS</v>
      </c>
      <c r="N1232" s="12" t="str">
        <f>+VLOOKUP(FACTURACION[[#This Row],[REFERENCIA]],CODINV,5,FALSE)</f>
        <v>REGO</v>
      </c>
      <c r="O1232" s="2">
        <v>2</v>
      </c>
      <c r="P1232" s="23">
        <v>541000</v>
      </c>
      <c r="Q1232" s="24">
        <f>+FACTURACION[[#This Row],[CANTIDAD]]*FACTURACION[[#This Row],[VR UNITARIO]]/1000</f>
        <v>1082</v>
      </c>
      <c r="R1232" s="3" t="str">
        <f>+VLOOKUP(FACTURACION[[#This Row],[NIT]],TABLACLIENTE,5,FALSE)</f>
        <v>GIRON</v>
      </c>
    </row>
    <row r="1233" spans="3:18">
      <c r="C1233" s="13">
        <v>2014</v>
      </c>
      <c r="D1233" s="17" t="s">
        <v>265</v>
      </c>
      <c r="E1233" s="17">
        <f>MONTH(FACTURACION[[#This Row],[MES]]&amp;1)</f>
        <v>2</v>
      </c>
      <c r="F1233" s="223">
        <f>DATE(FACTURACION[[#This Row],[AÑO]],FACTURACION[[#This Row],[Mes numero]],1)</f>
        <v>41671</v>
      </c>
      <c r="G1233" s="159">
        <v>10323</v>
      </c>
      <c r="H1233" s="20">
        <v>890500726</v>
      </c>
      <c r="I1233" s="2" t="str">
        <f>+VLOOKUP(FACTURACION[[#This Row],[NIT]],TABLACLIENTE,2,FALSE)</f>
        <v>NORTESANTANDEREANA DE GAS S.A. E.S.P (NORGAS S.A. E.S.P.)</v>
      </c>
      <c r="J1233" s="2" t="s">
        <v>471</v>
      </c>
      <c r="K1233" s="12" t="str">
        <f>+VLOOKUP(FACTURACION[[#This Row],[REFERENCIA]],CODINV,2,FALSE)</f>
        <v>VALVULA DE ALIVIO INTERNA 1"</v>
      </c>
      <c r="L1233" s="12" t="str">
        <f>IF(VLOOKUP(FACTURACION[[#This Row],[REFERENCIA]],CODINV,3,FALSE)=0,"",VLOOKUP(FACTURACION[[#This Row],[REFERENCIA]],CODINV,3,FALSE))</f>
        <v>8544G</v>
      </c>
      <c r="M1233" s="12" t="str">
        <f>+VLOOKUP(FACTURACION[[#This Row],[REFERENCIA]],CODINV,4,FALSE)</f>
        <v>VÁLVULAS Y MULTIVÁLVULAS</v>
      </c>
      <c r="N1233" s="12" t="str">
        <f>+VLOOKUP(FACTURACION[[#This Row],[REFERENCIA]],CODINV,5,FALSE)</f>
        <v>REGO</v>
      </c>
      <c r="O1233" s="2">
        <v>5</v>
      </c>
      <c r="P1233" s="23">
        <v>21000</v>
      </c>
      <c r="Q1233" s="24">
        <f>+FACTURACION[[#This Row],[CANTIDAD]]*FACTURACION[[#This Row],[VR UNITARIO]]/1000</f>
        <v>105</v>
      </c>
      <c r="R1233" s="3" t="str">
        <f>+VLOOKUP(FACTURACION[[#This Row],[NIT]],TABLACLIENTE,5,FALSE)</f>
        <v>BUCARAMANGA</v>
      </c>
    </row>
    <row r="1234" spans="3:18">
      <c r="C1234" s="13">
        <v>2014</v>
      </c>
      <c r="D1234" s="17" t="s">
        <v>265</v>
      </c>
      <c r="E1234" s="17">
        <f>MONTH(FACTURACION[[#This Row],[MES]]&amp;1)</f>
        <v>2</v>
      </c>
      <c r="F1234" s="223">
        <f>DATE(FACTURACION[[#This Row],[AÑO]],FACTURACION[[#This Row],[Mes numero]],1)</f>
        <v>41671</v>
      </c>
      <c r="G1234" s="159">
        <v>10278</v>
      </c>
      <c r="H1234" s="20">
        <v>830137252</v>
      </c>
      <c r="I1234" s="2" t="str">
        <f>+VLOOKUP(FACTURACION[[#This Row],[NIT]],TABLACLIENTE,2,FALSE)</f>
        <v>SAGENCO SAS</v>
      </c>
      <c r="J1234" s="2" t="s">
        <v>112</v>
      </c>
      <c r="K1234" s="12" t="str">
        <f>+VLOOKUP(FACTURACION[[#This Row],[REFERENCIA]],CODINV,2,FALSE)</f>
        <v>VALVULA DE ALIVIO SEMINTERNA DE 1"</v>
      </c>
      <c r="L1234" s="12" t="str">
        <f>IF(VLOOKUP(FACTURACION[[#This Row],[REFERENCIA]],CODINV,3,FALSE)=0,"",VLOOKUP(FACTURACION[[#This Row],[REFERENCIA]],CODINV,3,FALSE))</f>
        <v>8684G</v>
      </c>
      <c r="M1234" s="12" t="str">
        <f>+VLOOKUP(FACTURACION[[#This Row],[REFERENCIA]],CODINV,4,FALSE)</f>
        <v>VÁLVULAS Y MULTIVÁLVULAS</v>
      </c>
      <c r="N1234" s="12" t="str">
        <f>+VLOOKUP(FACTURACION[[#This Row],[REFERENCIA]],CODINV,5,FALSE)</f>
        <v>REGO</v>
      </c>
      <c r="O1234" s="2">
        <v>1</v>
      </c>
      <c r="P1234" s="23">
        <v>55000</v>
      </c>
      <c r="Q1234" s="24">
        <f>+FACTURACION[[#This Row],[CANTIDAD]]*FACTURACION[[#This Row],[VR UNITARIO]]/1000</f>
        <v>55</v>
      </c>
      <c r="R1234" s="3" t="str">
        <f>+VLOOKUP(FACTURACION[[#This Row],[NIT]],TABLACLIENTE,5,FALSE)</f>
        <v>BOGOTÁ D.C.</v>
      </c>
    </row>
    <row r="1235" spans="3:18">
      <c r="C1235" s="13">
        <v>2014</v>
      </c>
      <c r="D1235" s="17" t="s">
        <v>265</v>
      </c>
      <c r="E1235" s="17">
        <f>MONTH(FACTURACION[[#This Row],[MES]]&amp;1)</f>
        <v>2</v>
      </c>
      <c r="F1235" s="223">
        <f>DATE(FACTURACION[[#This Row],[AÑO]],FACTURACION[[#This Row],[Mes numero]],1)</f>
        <v>41671</v>
      </c>
      <c r="G1235" s="159">
        <v>10293</v>
      </c>
      <c r="H1235" s="20">
        <v>890908643</v>
      </c>
      <c r="I1235" s="2" t="str">
        <f>+VLOOKUP(FACTURACION[[#This Row],[NIT]],TABLACLIENTE,2,FALSE)</f>
        <v>GASES DE ANTIOQUIA S.A. E.S.P.  (GAS ANTIOQUIA S.A. E.S.P.)</v>
      </c>
      <c r="J1235" s="2" t="s">
        <v>78</v>
      </c>
      <c r="K1235" s="12" t="str">
        <f>+VLOOKUP(FACTURACION[[#This Row],[REFERENCIA]],CODINV,2,FALSE)</f>
        <v>VALVULA DE ALIVIO SEMINTERNA 1 1/4"</v>
      </c>
      <c r="L1235" s="12" t="str">
        <f>IF(VLOOKUP(FACTURACION[[#This Row],[REFERENCIA]],CODINV,3,FALSE)=0,"",VLOOKUP(FACTURACION[[#This Row],[REFERENCIA]],CODINV,3,FALSE))</f>
        <v>8685G</v>
      </c>
      <c r="M1235" s="12" t="str">
        <f>+VLOOKUP(FACTURACION[[#This Row],[REFERENCIA]],CODINV,4,FALSE)</f>
        <v>VÁLVULAS Y MULTIVÁLVULAS</v>
      </c>
      <c r="N1235" s="12" t="str">
        <f>+VLOOKUP(FACTURACION[[#This Row],[REFERENCIA]],CODINV,5,FALSE)</f>
        <v>REGO</v>
      </c>
      <c r="O1235" s="2">
        <v>2</v>
      </c>
      <c r="P1235" s="23">
        <v>98000</v>
      </c>
      <c r="Q1235" s="24">
        <f>+FACTURACION[[#This Row],[CANTIDAD]]*FACTURACION[[#This Row],[VR UNITARIO]]/1000</f>
        <v>196</v>
      </c>
      <c r="R1235" s="3" t="str">
        <f>+VLOOKUP(FACTURACION[[#This Row],[NIT]],TABLACLIENTE,5,FALSE)</f>
        <v>MEDELLIN</v>
      </c>
    </row>
    <row r="1236" spans="3:18">
      <c r="C1236" s="13">
        <v>2014</v>
      </c>
      <c r="D1236" s="17" t="s">
        <v>265</v>
      </c>
      <c r="E1236" s="17">
        <f>MONTH(FACTURACION[[#This Row],[MES]]&amp;1)</f>
        <v>2</v>
      </c>
      <c r="F1236" s="223">
        <f>DATE(FACTURACION[[#This Row],[AÑO]],FACTURACION[[#This Row],[Mes numero]],1)</f>
        <v>41671</v>
      </c>
      <c r="G1236" s="159">
        <v>10324</v>
      </c>
      <c r="H1236" s="20">
        <v>830137252</v>
      </c>
      <c r="I1236" s="2" t="str">
        <f>+VLOOKUP(FACTURACION[[#This Row],[NIT]],TABLACLIENTE,2,FALSE)</f>
        <v>SAGENCO SAS</v>
      </c>
      <c r="J1236" s="2" t="s">
        <v>78</v>
      </c>
      <c r="K1236" s="12" t="str">
        <f>+VLOOKUP(FACTURACION[[#This Row],[REFERENCIA]],CODINV,2,FALSE)</f>
        <v>VALVULA DE ALIVIO SEMINTERNA 1 1/4"</v>
      </c>
      <c r="L1236" s="12" t="str">
        <f>IF(VLOOKUP(FACTURACION[[#This Row],[REFERENCIA]],CODINV,3,FALSE)=0,"",VLOOKUP(FACTURACION[[#This Row],[REFERENCIA]],CODINV,3,FALSE))</f>
        <v>8685G</v>
      </c>
      <c r="M1236" s="12" t="str">
        <f>+VLOOKUP(FACTURACION[[#This Row],[REFERENCIA]],CODINV,4,FALSE)</f>
        <v>VÁLVULAS Y MULTIVÁLVULAS</v>
      </c>
      <c r="N1236" s="12" t="str">
        <f>+VLOOKUP(FACTURACION[[#This Row],[REFERENCIA]],CODINV,5,FALSE)</f>
        <v>REGO</v>
      </c>
      <c r="O1236" s="2">
        <v>2</v>
      </c>
      <c r="P1236" s="23">
        <v>99000</v>
      </c>
      <c r="Q1236" s="24">
        <f>+FACTURACION[[#This Row],[CANTIDAD]]*FACTURACION[[#This Row],[VR UNITARIO]]/1000</f>
        <v>198</v>
      </c>
      <c r="R1236" s="3" t="str">
        <f>+VLOOKUP(FACTURACION[[#This Row],[NIT]],TABLACLIENTE,5,FALSE)</f>
        <v>BOGOTÁ D.C.</v>
      </c>
    </row>
    <row r="1237" spans="3:18">
      <c r="C1237" s="13">
        <v>2014</v>
      </c>
      <c r="D1237" s="17" t="s">
        <v>265</v>
      </c>
      <c r="E1237" s="17">
        <f>MONTH(FACTURACION[[#This Row],[MES]]&amp;1)</f>
        <v>2</v>
      </c>
      <c r="F1237" s="223">
        <f>DATE(FACTURACION[[#This Row],[AÑO]],FACTURACION[[#This Row],[Mes numero]],1)</f>
        <v>41671</v>
      </c>
      <c r="G1237" s="159">
        <v>10278</v>
      </c>
      <c r="H1237" s="20">
        <v>830137252</v>
      </c>
      <c r="I1237" s="2" t="str">
        <f>+VLOOKUP(FACTURACION[[#This Row],[NIT]],TABLACLIENTE,2,FALSE)</f>
        <v>SAGENCO SAS</v>
      </c>
      <c r="J1237" s="2" t="s">
        <v>190</v>
      </c>
      <c r="K1237" s="12" t="str">
        <f>+VLOOKUP(FACTURACION[[#This Row],[REFERENCIA]],CODINV,2,FALSE)</f>
        <v>VALVULA DE GLOBO 3/4" RECTA</v>
      </c>
      <c r="L1237" s="12" t="str">
        <f>IF(VLOOKUP(FACTURACION[[#This Row],[REFERENCIA]],CODINV,3,FALSE)=0,"",VLOOKUP(FACTURACION[[#This Row],[REFERENCIA]],CODINV,3,FALSE))</f>
        <v>7705P</v>
      </c>
      <c r="M1237" s="12" t="str">
        <f>+VLOOKUP(FACTURACION[[#This Row],[REFERENCIA]],CODINV,4,FALSE)</f>
        <v>VÁLVULAS Y MULTIVÁLVULAS</v>
      </c>
      <c r="N1237" s="12" t="str">
        <f>+VLOOKUP(FACTURACION[[#This Row],[REFERENCIA]],CODINV,5,FALSE)</f>
        <v>REGO</v>
      </c>
      <c r="O1237" s="2">
        <v>1</v>
      </c>
      <c r="P1237" s="23">
        <v>160000</v>
      </c>
      <c r="Q1237" s="24">
        <f>+FACTURACION[[#This Row],[CANTIDAD]]*FACTURACION[[#This Row],[VR UNITARIO]]/1000</f>
        <v>160</v>
      </c>
      <c r="R1237" s="3" t="str">
        <f>+VLOOKUP(FACTURACION[[#This Row],[NIT]],TABLACLIENTE,5,FALSE)</f>
        <v>BOGOTÁ D.C.</v>
      </c>
    </row>
    <row r="1238" spans="3:18">
      <c r="C1238" s="13">
        <v>2014</v>
      </c>
      <c r="D1238" s="17" t="s">
        <v>265</v>
      </c>
      <c r="E1238" s="17">
        <f>MONTH(FACTURACION[[#This Row],[MES]]&amp;1)</f>
        <v>2</v>
      </c>
      <c r="F1238" s="223">
        <f>DATE(FACTURACION[[#This Row],[AÑO]],FACTURACION[[#This Row],[Mes numero]],1)</f>
        <v>41671</v>
      </c>
      <c r="G1238" s="159">
        <v>10318</v>
      </c>
      <c r="H1238" s="20">
        <v>830137252</v>
      </c>
      <c r="I1238" s="2" t="str">
        <f>+VLOOKUP(FACTURACION[[#This Row],[NIT]],TABLACLIENTE,2,FALSE)</f>
        <v>SAGENCO SAS</v>
      </c>
      <c r="J1238" s="2" t="s">
        <v>190</v>
      </c>
      <c r="K1238" s="12" t="str">
        <f>+VLOOKUP(FACTURACION[[#This Row],[REFERENCIA]],CODINV,2,FALSE)</f>
        <v>VALVULA DE GLOBO 3/4" RECTA</v>
      </c>
      <c r="L1238" s="12" t="str">
        <f>IF(VLOOKUP(FACTURACION[[#This Row],[REFERENCIA]],CODINV,3,FALSE)=0,"",VLOOKUP(FACTURACION[[#This Row],[REFERENCIA]],CODINV,3,FALSE))</f>
        <v>7705P</v>
      </c>
      <c r="M1238" s="12" t="str">
        <f>+VLOOKUP(FACTURACION[[#This Row],[REFERENCIA]],CODINV,4,FALSE)</f>
        <v>VÁLVULAS Y MULTIVÁLVULAS</v>
      </c>
      <c r="N1238" s="12" t="str">
        <f>+VLOOKUP(FACTURACION[[#This Row],[REFERENCIA]],CODINV,5,FALSE)</f>
        <v>REGO</v>
      </c>
      <c r="O1238" s="2">
        <v>1</v>
      </c>
      <c r="P1238" s="23">
        <v>140000</v>
      </c>
      <c r="Q1238" s="24">
        <f>+FACTURACION[[#This Row],[CANTIDAD]]*FACTURACION[[#This Row],[VR UNITARIO]]/1000</f>
        <v>140</v>
      </c>
      <c r="R1238" s="3" t="str">
        <f>+VLOOKUP(FACTURACION[[#This Row],[NIT]],TABLACLIENTE,5,FALSE)</f>
        <v>BOGOTÁ D.C.</v>
      </c>
    </row>
    <row r="1239" spans="3:18">
      <c r="C1239" s="13">
        <v>2014</v>
      </c>
      <c r="D1239" s="17" t="s">
        <v>265</v>
      </c>
      <c r="E1239" s="17">
        <f>MONTH(FACTURACION[[#This Row],[MES]]&amp;1)</f>
        <v>2</v>
      </c>
      <c r="F1239" s="223">
        <f>DATE(FACTURACION[[#This Row],[AÑO]],FACTURACION[[#This Row],[Mes numero]],1)</f>
        <v>41671</v>
      </c>
      <c r="G1239" s="159">
        <v>10327</v>
      </c>
      <c r="H1239" s="20">
        <v>800074033</v>
      </c>
      <c r="I1239" s="2" t="str">
        <f>+VLOOKUP(FACTURACION[[#This Row],[NIT]],TABLACLIENTE,2,FALSE)</f>
        <v>COMPAÑIAS ASOCIADAS DE GAS S.A. E.S.P (ASOGAS SA ESP)</v>
      </c>
      <c r="J1239" s="2" t="s">
        <v>450</v>
      </c>
      <c r="K1239" s="12" t="str">
        <f>+VLOOKUP(FACTURACION[[#This Row],[REFERENCIA]],CODINV,2,FALSE)</f>
        <v>VALVULA GLOBO SELLO ANILLO V 1 1/4" NPT</v>
      </c>
      <c r="L1239" s="12" t="str">
        <f>IF(VLOOKUP(FACTURACION[[#This Row],[REFERENCIA]],CODINV,3,FALSE)=0,"",VLOOKUP(FACTURACION[[#This Row],[REFERENCIA]],CODINV,3,FALSE))</f>
        <v>A7510BP</v>
      </c>
      <c r="M1239" s="12" t="str">
        <f>+VLOOKUP(FACTURACION[[#This Row],[REFERENCIA]],CODINV,4,FALSE)</f>
        <v>VÁLVULAS Y MULTIVÁLVULAS</v>
      </c>
      <c r="N1239" s="12" t="str">
        <f>+VLOOKUP(FACTURACION[[#This Row],[REFERENCIA]],CODINV,5,FALSE)</f>
        <v>REGO</v>
      </c>
      <c r="O1239" s="2">
        <v>1</v>
      </c>
      <c r="P1239" s="23">
        <v>320000</v>
      </c>
      <c r="Q1239" s="24">
        <f>+FACTURACION[[#This Row],[CANTIDAD]]*FACTURACION[[#This Row],[VR UNITARIO]]/1000</f>
        <v>320</v>
      </c>
      <c r="R1239" s="3" t="str">
        <f>+VLOOKUP(FACTURACION[[#This Row],[NIT]],TABLACLIENTE,5,FALSE)</f>
        <v>MOSQUERA</v>
      </c>
    </row>
    <row r="1240" spans="3:18">
      <c r="C1240" s="13">
        <v>2014</v>
      </c>
      <c r="D1240" s="17" t="s">
        <v>265</v>
      </c>
      <c r="E1240" s="17">
        <f>MONTH(FACTURACION[[#This Row],[MES]]&amp;1)</f>
        <v>2</v>
      </c>
      <c r="F1240" s="223">
        <f>DATE(FACTURACION[[#This Row],[AÑO]],FACTURACION[[#This Row],[Mes numero]],1)</f>
        <v>41671</v>
      </c>
      <c r="G1240" s="159">
        <v>10325</v>
      </c>
      <c r="H1240" s="20">
        <v>830137252</v>
      </c>
      <c r="I1240" s="2" t="str">
        <f>+VLOOKUP(FACTURACION[[#This Row],[NIT]],TABLACLIENTE,2,FALSE)</f>
        <v>SAGENCO SAS</v>
      </c>
      <c r="J1240" s="2" t="s">
        <v>93</v>
      </c>
      <c r="K1240" s="12" t="str">
        <f>+VLOOKUP(FACTURACION[[#This Row],[REFERENCIA]],CODINV,2,FALSE)</f>
        <v>VALVULA DE GLOBO 2"</v>
      </c>
      <c r="L1240" s="12" t="str">
        <f>IF(VLOOKUP(FACTURACION[[#This Row],[REFERENCIA]],CODINV,3,FALSE)=0,"",VLOOKUP(FACTURACION[[#This Row],[REFERENCIA]],CODINV,3,FALSE))</f>
        <v>A7513AP</v>
      </c>
      <c r="M1240" s="12" t="str">
        <f>+VLOOKUP(FACTURACION[[#This Row],[REFERENCIA]],CODINV,4,FALSE)</f>
        <v>VÁLVULAS Y MULTIVÁLVULAS</v>
      </c>
      <c r="N1240" s="12" t="str">
        <f>+VLOOKUP(FACTURACION[[#This Row],[REFERENCIA]],CODINV,5,FALSE)</f>
        <v>REGO</v>
      </c>
      <c r="O1240" s="2">
        <v>8</v>
      </c>
      <c r="P1240" s="23">
        <v>365000</v>
      </c>
      <c r="Q1240" s="24">
        <f>+FACTURACION[[#This Row],[CANTIDAD]]*FACTURACION[[#This Row],[VR UNITARIO]]/1000</f>
        <v>2920</v>
      </c>
      <c r="R1240" s="3" t="str">
        <f>+VLOOKUP(FACTURACION[[#This Row],[NIT]],TABLACLIENTE,5,FALSE)</f>
        <v>BOGOTÁ D.C.</v>
      </c>
    </row>
    <row r="1241" spans="3:18">
      <c r="C1241" s="13">
        <v>2014</v>
      </c>
      <c r="D1241" s="17" t="s">
        <v>265</v>
      </c>
      <c r="E1241" s="17">
        <f>MONTH(FACTURACION[[#This Row],[MES]]&amp;1)</f>
        <v>2</v>
      </c>
      <c r="F1241" s="223">
        <f>DATE(FACTURACION[[#This Row],[AÑO]],FACTURACION[[#This Row],[Mes numero]],1)</f>
        <v>41671</v>
      </c>
      <c r="G1241" s="159">
        <v>10287</v>
      </c>
      <c r="H1241" s="20">
        <v>860510723</v>
      </c>
      <c r="I1241" s="2" t="str">
        <f>+VLOOKUP(FACTURACION[[#This Row],[NIT]],TABLACLIENTE,2,FALSE)</f>
        <v>SAENA DE COLOMBIA S.A.</v>
      </c>
      <c r="J1241" s="2" t="s">
        <v>36</v>
      </c>
      <c r="K1241" s="12" t="str">
        <f>+VLOOKUP(FACTURACION[[#This Row],[REFERENCIA]],CODINV,2,FALSE)</f>
        <v>VALVULA DE EXCESO DE FLUJO 3/4"</v>
      </c>
      <c r="L1241" s="12" t="str">
        <f>IF(VLOOKUP(FACTURACION[[#This Row],[REFERENCIA]],CODINV,3,FALSE)=0,"",VLOOKUP(FACTURACION[[#This Row],[REFERENCIA]],CODINV,3,FALSE))</f>
        <v>3272G</v>
      </c>
      <c r="M1241" s="12" t="str">
        <f>+VLOOKUP(FACTURACION[[#This Row],[REFERENCIA]],CODINV,4,FALSE)</f>
        <v>VÁLVULAS Y MULTIVÁLVULAS</v>
      </c>
      <c r="N1241" s="12" t="str">
        <f>+VLOOKUP(FACTURACION[[#This Row],[REFERENCIA]],CODINV,5,FALSE)</f>
        <v>REGO</v>
      </c>
      <c r="O1241" s="2">
        <v>5</v>
      </c>
      <c r="P1241" s="23">
        <v>36000</v>
      </c>
      <c r="Q1241" s="24">
        <f>+FACTURACION[[#This Row],[CANTIDAD]]*FACTURACION[[#This Row],[VR UNITARIO]]/1000</f>
        <v>180</v>
      </c>
      <c r="R1241" s="3" t="str">
        <f>+VLOOKUP(FACTURACION[[#This Row],[NIT]],TABLACLIENTE,5,FALSE)</f>
        <v>BOGOTÁ D.C.</v>
      </c>
    </row>
    <row r="1242" spans="3:18">
      <c r="C1242" s="13">
        <v>2014</v>
      </c>
      <c r="D1242" s="17" t="s">
        <v>265</v>
      </c>
      <c r="E1242" s="17">
        <f>MONTH(FACTURACION[[#This Row],[MES]]&amp;1)</f>
        <v>2</v>
      </c>
      <c r="F1242" s="223">
        <f>DATE(FACTURACION[[#This Row],[AÑO]],FACTURACION[[#This Row],[Mes numero]],1)</f>
        <v>41671</v>
      </c>
      <c r="G1242" s="159">
        <v>10304</v>
      </c>
      <c r="H1242" s="20">
        <v>860510723</v>
      </c>
      <c r="I1242" s="2" t="str">
        <f>+VLOOKUP(FACTURACION[[#This Row],[NIT]],TABLACLIENTE,2,FALSE)</f>
        <v>SAENA DE COLOMBIA S.A.</v>
      </c>
      <c r="J1242" s="2" t="s">
        <v>36</v>
      </c>
      <c r="K1242" s="12" t="str">
        <f>+VLOOKUP(FACTURACION[[#This Row],[REFERENCIA]],CODINV,2,FALSE)</f>
        <v>VALVULA DE EXCESO DE FLUJO 3/4"</v>
      </c>
      <c r="L1242" s="12" t="str">
        <f>IF(VLOOKUP(FACTURACION[[#This Row],[REFERENCIA]],CODINV,3,FALSE)=0,"",VLOOKUP(FACTURACION[[#This Row],[REFERENCIA]],CODINV,3,FALSE))</f>
        <v>3272G</v>
      </c>
      <c r="M1242" s="12" t="str">
        <f>+VLOOKUP(FACTURACION[[#This Row],[REFERENCIA]],CODINV,4,FALSE)</f>
        <v>VÁLVULAS Y MULTIVÁLVULAS</v>
      </c>
      <c r="N1242" s="12" t="str">
        <f>+VLOOKUP(FACTURACION[[#This Row],[REFERENCIA]],CODINV,5,FALSE)</f>
        <v>REGO</v>
      </c>
      <c r="O1242" s="2">
        <v>6</v>
      </c>
      <c r="P1242" s="23">
        <v>36000</v>
      </c>
      <c r="Q1242" s="24">
        <f>+FACTURACION[[#This Row],[CANTIDAD]]*FACTURACION[[#This Row],[VR UNITARIO]]/1000</f>
        <v>216</v>
      </c>
      <c r="R1242" s="3" t="str">
        <f>+VLOOKUP(FACTURACION[[#This Row],[NIT]],TABLACLIENTE,5,FALSE)</f>
        <v>BOGOTÁ D.C.</v>
      </c>
    </row>
    <row r="1243" spans="3:18">
      <c r="C1243" s="13">
        <v>2014</v>
      </c>
      <c r="D1243" s="17" t="s">
        <v>265</v>
      </c>
      <c r="E1243" s="17">
        <f>MONTH(FACTURACION[[#This Row],[MES]]&amp;1)</f>
        <v>2</v>
      </c>
      <c r="F1243" s="223">
        <f>DATE(FACTURACION[[#This Row],[AÑO]],FACTURACION[[#This Row],[Mes numero]],1)</f>
        <v>41671</v>
      </c>
      <c r="G1243" s="159">
        <v>10278</v>
      </c>
      <c r="H1243" s="20">
        <v>830137252</v>
      </c>
      <c r="I1243" s="2" t="str">
        <f>+VLOOKUP(FACTURACION[[#This Row],[NIT]],TABLACLIENTE,2,FALSE)</f>
        <v>SAGENCO SAS</v>
      </c>
      <c r="J1243" s="2" t="s">
        <v>36</v>
      </c>
      <c r="K1243" s="12" t="str">
        <f>+VLOOKUP(FACTURACION[[#This Row],[REFERENCIA]],CODINV,2,FALSE)</f>
        <v>VALVULA DE EXCESO DE FLUJO 3/4"</v>
      </c>
      <c r="L1243" s="12" t="str">
        <f>IF(VLOOKUP(FACTURACION[[#This Row],[REFERENCIA]],CODINV,3,FALSE)=0,"",VLOOKUP(FACTURACION[[#This Row],[REFERENCIA]],CODINV,3,FALSE))</f>
        <v>3272G</v>
      </c>
      <c r="M1243" s="12" t="str">
        <f>+VLOOKUP(FACTURACION[[#This Row],[REFERENCIA]],CODINV,4,FALSE)</f>
        <v>VÁLVULAS Y MULTIVÁLVULAS</v>
      </c>
      <c r="N1243" s="12" t="str">
        <f>+VLOOKUP(FACTURACION[[#This Row],[REFERENCIA]],CODINV,5,FALSE)</f>
        <v>REGO</v>
      </c>
      <c r="O1243" s="2">
        <v>1</v>
      </c>
      <c r="P1243" s="23">
        <v>35000</v>
      </c>
      <c r="Q1243" s="24">
        <f>+FACTURACION[[#This Row],[CANTIDAD]]*FACTURACION[[#This Row],[VR UNITARIO]]/1000</f>
        <v>35</v>
      </c>
      <c r="R1243" s="3" t="str">
        <f>+VLOOKUP(FACTURACION[[#This Row],[NIT]],TABLACLIENTE,5,FALSE)</f>
        <v>BOGOTÁ D.C.</v>
      </c>
    </row>
    <row r="1244" spans="3:18">
      <c r="C1244" s="13">
        <v>2014</v>
      </c>
      <c r="D1244" s="17" t="s">
        <v>265</v>
      </c>
      <c r="E1244" s="17">
        <f>MONTH(FACTURACION[[#This Row],[MES]]&amp;1)</f>
        <v>2</v>
      </c>
      <c r="F1244" s="223">
        <f>DATE(FACTURACION[[#This Row],[AÑO]],FACTURACION[[#This Row],[Mes numero]],1)</f>
        <v>41671</v>
      </c>
      <c r="G1244" s="159">
        <v>10318</v>
      </c>
      <c r="H1244" s="20">
        <v>830137252</v>
      </c>
      <c r="I1244" s="2" t="str">
        <f>+VLOOKUP(FACTURACION[[#This Row],[NIT]],TABLACLIENTE,2,FALSE)</f>
        <v>SAGENCO SAS</v>
      </c>
      <c r="J1244" s="2" t="s">
        <v>36</v>
      </c>
      <c r="K1244" s="12" t="str">
        <f>+VLOOKUP(FACTURACION[[#This Row],[REFERENCIA]],CODINV,2,FALSE)</f>
        <v>VALVULA DE EXCESO DE FLUJO 3/4"</v>
      </c>
      <c r="L1244" s="12" t="str">
        <f>IF(VLOOKUP(FACTURACION[[#This Row],[REFERENCIA]],CODINV,3,FALSE)=0,"",VLOOKUP(FACTURACION[[#This Row],[REFERENCIA]],CODINV,3,FALSE))</f>
        <v>3272G</v>
      </c>
      <c r="M1244" s="12" t="str">
        <f>+VLOOKUP(FACTURACION[[#This Row],[REFERENCIA]],CODINV,4,FALSE)</f>
        <v>VÁLVULAS Y MULTIVÁLVULAS</v>
      </c>
      <c r="N1244" s="12" t="str">
        <f>+VLOOKUP(FACTURACION[[#This Row],[REFERENCIA]],CODINV,5,FALSE)</f>
        <v>REGO</v>
      </c>
      <c r="O1244" s="2">
        <v>1</v>
      </c>
      <c r="P1244" s="23">
        <v>35000</v>
      </c>
      <c r="Q1244" s="24">
        <f>+FACTURACION[[#This Row],[CANTIDAD]]*FACTURACION[[#This Row],[VR UNITARIO]]/1000</f>
        <v>35</v>
      </c>
      <c r="R1244" s="3" t="str">
        <f>+VLOOKUP(FACTURACION[[#This Row],[NIT]],TABLACLIENTE,5,FALSE)</f>
        <v>BOGOTÁ D.C.</v>
      </c>
    </row>
    <row r="1245" spans="3:18">
      <c r="C1245" s="13">
        <v>2014</v>
      </c>
      <c r="D1245" s="17" t="s">
        <v>265</v>
      </c>
      <c r="E1245" s="17">
        <f>MONTH(FACTURACION[[#This Row],[MES]]&amp;1)</f>
        <v>2</v>
      </c>
      <c r="F1245" s="223">
        <f>DATE(FACTURACION[[#This Row],[AÑO]],FACTURACION[[#This Row],[Mes numero]],1)</f>
        <v>41671</v>
      </c>
      <c r="G1245" s="159">
        <v>10285</v>
      </c>
      <c r="H1245" s="20">
        <v>890200919</v>
      </c>
      <c r="I1245" s="2" t="str">
        <f>+VLOOKUP(FACTURACION[[#This Row],[NIT]],TABLACLIENTE,2,FALSE)</f>
        <v>GAS DE SANTANDER S.A. E.S.P.</v>
      </c>
      <c r="J1245" s="2" t="s">
        <v>80</v>
      </c>
      <c r="K1245" s="12" t="str">
        <f>+VLOOKUP(FACTURACION[[#This Row],[REFERENCIA]],CODINV,2,FALSE)</f>
        <v>VALVULA EXCESO DE FLUJO 1 1/4"</v>
      </c>
      <c r="L1245" s="12" t="str">
        <f>IF(VLOOKUP(FACTURACION[[#This Row],[REFERENCIA]],CODINV,3,FALSE)=0,"",VLOOKUP(FACTURACION[[#This Row],[REFERENCIA]],CODINV,3,FALSE))</f>
        <v>3282C</v>
      </c>
      <c r="M1245" s="12" t="str">
        <f>+VLOOKUP(FACTURACION[[#This Row],[REFERENCIA]],CODINV,4,FALSE)</f>
        <v>VÁLVULAS Y MULTIVÁLVULAS</v>
      </c>
      <c r="N1245" s="12" t="str">
        <f>+VLOOKUP(FACTURACION[[#This Row],[REFERENCIA]],CODINV,5,FALSE)</f>
        <v>REGO</v>
      </c>
      <c r="O1245" s="2">
        <v>2</v>
      </c>
      <c r="P1245" s="23">
        <v>94000</v>
      </c>
      <c r="Q1245" s="24">
        <f>+FACTURACION[[#This Row],[CANTIDAD]]*FACTURACION[[#This Row],[VR UNITARIO]]/1000</f>
        <v>188</v>
      </c>
      <c r="R1245" s="3" t="str">
        <f>+VLOOKUP(FACTURACION[[#This Row],[NIT]],TABLACLIENTE,5,FALSE)</f>
        <v>GIRON</v>
      </c>
    </row>
    <row r="1246" spans="3:18">
      <c r="C1246" s="13">
        <v>2014</v>
      </c>
      <c r="D1246" s="17" t="s">
        <v>265</v>
      </c>
      <c r="E1246" s="17">
        <f>MONTH(FACTURACION[[#This Row],[MES]]&amp;1)</f>
        <v>2</v>
      </c>
      <c r="F1246" s="223">
        <f>DATE(FACTURACION[[#This Row],[AÑO]],FACTURACION[[#This Row],[Mes numero]],1)</f>
        <v>41671</v>
      </c>
      <c r="G1246" s="159">
        <v>10293</v>
      </c>
      <c r="H1246" s="20">
        <v>890908643</v>
      </c>
      <c r="I1246" s="2" t="str">
        <f>+VLOOKUP(FACTURACION[[#This Row],[NIT]],TABLACLIENTE,2,FALSE)</f>
        <v>GASES DE ANTIOQUIA S.A. E.S.P.  (GAS ANTIOQUIA S.A. E.S.P.)</v>
      </c>
      <c r="J1246" s="2" t="s">
        <v>80</v>
      </c>
      <c r="K1246" s="12" t="str">
        <f>+VLOOKUP(FACTURACION[[#This Row],[REFERENCIA]],CODINV,2,FALSE)</f>
        <v>VALVULA EXCESO DE FLUJO 1 1/4"</v>
      </c>
      <c r="L1246" s="12" t="str">
        <f>IF(VLOOKUP(FACTURACION[[#This Row],[REFERENCIA]],CODINV,3,FALSE)=0,"",VLOOKUP(FACTURACION[[#This Row],[REFERENCIA]],CODINV,3,FALSE))</f>
        <v>3282C</v>
      </c>
      <c r="M1246" s="12" t="str">
        <f>+VLOOKUP(FACTURACION[[#This Row],[REFERENCIA]],CODINV,4,FALSE)</f>
        <v>VÁLVULAS Y MULTIVÁLVULAS</v>
      </c>
      <c r="N1246" s="12" t="str">
        <f>+VLOOKUP(FACTURACION[[#This Row],[REFERENCIA]],CODINV,5,FALSE)</f>
        <v>REGO</v>
      </c>
      <c r="O1246" s="2">
        <v>1</v>
      </c>
      <c r="P1246" s="23">
        <v>93000</v>
      </c>
      <c r="Q1246" s="24">
        <f>+FACTURACION[[#This Row],[CANTIDAD]]*FACTURACION[[#This Row],[VR UNITARIO]]/1000</f>
        <v>93</v>
      </c>
      <c r="R1246" s="3" t="str">
        <f>+VLOOKUP(FACTURACION[[#This Row],[NIT]],TABLACLIENTE,5,FALSE)</f>
        <v>MEDELLIN</v>
      </c>
    </row>
    <row r="1247" spans="3:18">
      <c r="C1247" s="13">
        <v>2014</v>
      </c>
      <c r="D1247" s="17" t="s">
        <v>265</v>
      </c>
      <c r="E1247" s="17">
        <f>MONTH(FACTURACION[[#This Row],[MES]]&amp;1)</f>
        <v>2</v>
      </c>
      <c r="F1247" s="223">
        <f>DATE(FACTURACION[[#This Row],[AÑO]],FACTURACION[[#This Row],[Mes numero]],1)</f>
        <v>41671</v>
      </c>
      <c r="G1247" s="159">
        <v>10323</v>
      </c>
      <c r="H1247" s="20">
        <v>890500726</v>
      </c>
      <c r="I1247" s="2" t="str">
        <f>+VLOOKUP(FACTURACION[[#This Row],[NIT]],TABLACLIENTE,2,FALSE)</f>
        <v>NORTESANTANDEREANA DE GAS S.A. E.S.P (NORGAS S.A. E.S.P.)</v>
      </c>
      <c r="J1247" s="2" t="s">
        <v>80</v>
      </c>
      <c r="K1247" s="12" t="str">
        <f>+VLOOKUP(FACTURACION[[#This Row],[REFERENCIA]],CODINV,2,FALSE)</f>
        <v>VALVULA EXCESO DE FLUJO 1 1/4"</v>
      </c>
      <c r="L1247" s="12" t="str">
        <f>IF(VLOOKUP(FACTURACION[[#This Row],[REFERENCIA]],CODINV,3,FALSE)=0,"",VLOOKUP(FACTURACION[[#This Row],[REFERENCIA]],CODINV,3,FALSE))</f>
        <v>3282C</v>
      </c>
      <c r="M1247" s="12" t="str">
        <f>+VLOOKUP(FACTURACION[[#This Row],[REFERENCIA]],CODINV,4,FALSE)</f>
        <v>VÁLVULAS Y MULTIVÁLVULAS</v>
      </c>
      <c r="N1247" s="12" t="str">
        <f>+VLOOKUP(FACTURACION[[#This Row],[REFERENCIA]],CODINV,5,FALSE)</f>
        <v>REGO</v>
      </c>
      <c r="O1247" s="2">
        <v>4</v>
      </c>
      <c r="P1247" s="23">
        <v>99950</v>
      </c>
      <c r="Q1247" s="24">
        <f>+FACTURACION[[#This Row],[CANTIDAD]]*FACTURACION[[#This Row],[VR UNITARIO]]/1000</f>
        <v>399.8</v>
      </c>
      <c r="R1247" s="3" t="str">
        <f>+VLOOKUP(FACTURACION[[#This Row],[NIT]],TABLACLIENTE,5,FALSE)</f>
        <v>BUCARAMANGA</v>
      </c>
    </row>
    <row r="1248" spans="3:18">
      <c r="C1248" s="13">
        <v>2014</v>
      </c>
      <c r="D1248" s="17" t="s">
        <v>265</v>
      </c>
      <c r="E1248" s="17">
        <f>MONTH(FACTURACION[[#This Row],[MES]]&amp;1)</f>
        <v>2</v>
      </c>
      <c r="F1248" s="223">
        <f>DATE(FACTURACION[[#This Row],[AÑO]],FACTURACION[[#This Row],[Mes numero]],1)</f>
        <v>41671</v>
      </c>
      <c r="G1248" s="159">
        <v>10278</v>
      </c>
      <c r="H1248" s="20">
        <v>830137252</v>
      </c>
      <c r="I1248" s="2" t="str">
        <f>+VLOOKUP(FACTURACION[[#This Row],[NIT]],TABLACLIENTE,2,FALSE)</f>
        <v>SAGENCO SAS</v>
      </c>
      <c r="J1248" s="2" t="s">
        <v>105</v>
      </c>
      <c r="K1248" s="12" t="str">
        <f>+VLOOKUP(FACTURACION[[#This Row],[REFERENCIA]],CODINV,2,FALSE)</f>
        <v>VALVULA CHECK LOOK  3/4"M X 3/4"F</v>
      </c>
      <c r="L1248" s="12" t="str">
        <f>IF(VLOOKUP(FACTURACION[[#This Row],[REFERENCIA]],CODINV,3,FALSE)=0,"",VLOOKUP(FACTURACION[[#This Row],[REFERENCIA]],CODINV,3,FALSE))</f>
        <v>7572FC</v>
      </c>
      <c r="M1248" s="12" t="str">
        <f>+VLOOKUP(FACTURACION[[#This Row],[REFERENCIA]],CODINV,4,FALSE)</f>
        <v>VÁLVULAS Y MULTIVÁLVULAS</v>
      </c>
      <c r="N1248" s="12" t="str">
        <f>+VLOOKUP(FACTURACION[[#This Row],[REFERENCIA]],CODINV,5,FALSE)</f>
        <v>REGO</v>
      </c>
      <c r="O1248" s="2">
        <v>1</v>
      </c>
      <c r="P1248" s="23">
        <v>36500</v>
      </c>
      <c r="Q1248" s="24">
        <f>+FACTURACION[[#This Row],[CANTIDAD]]*FACTURACION[[#This Row],[VR UNITARIO]]/1000</f>
        <v>36.5</v>
      </c>
      <c r="R1248" s="3" t="str">
        <f>+VLOOKUP(FACTURACION[[#This Row],[NIT]],TABLACLIENTE,5,FALSE)</f>
        <v>BOGOTÁ D.C.</v>
      </c>
    </row>
    <row r="1249" spans="3:18">
      <c r="C1249" s="13">
        <v>2014</v>
      </c>
      <c r="D1249" s="17" t="s">
        <v>265</v>
      </c>
      <c r="E1249" s="17">
        <f>MONTH(FACTURACION[[#This Row],[MES]]&amp;1)</f>
        <v>2</v>
      </c>
      <c r="F1249" s="223">
        <f>DATE(FACTURACION[[#This Row],[AÑO]],FACTURACION[[#This Row],[Mes numero]],1)</f>
        <v>41671</v>
      </c>
      <c r="G1249" s="159">
        <v>10324</v>
      </c>
      <c r="H1249" s="20">
        <v>830137252</v>
      </c>
      <c r="I1249" s="2" t="str">
        <f>+VLOOKUP(FACTURACION[[#This Row],[NIT]],TABLACLIENTE,2,FALSE)</f>
        <v>SAGENCO SAS</v>
      </c>
      <c r="J1249" s="2" t="s">
        <v>105</v>
      </c>
      <c r="K1249" s="12" t="str">
        <f>+VLOOKUP(FACTURACION[[#This Row],[REFERENCIA]],CODINV,2,FALSE)</f>
        <v>VALVULA CHECK LOOK  3/4"M X 3/4"F</v>
      </c>
      <c r="L1249" s="12" t="str">
        <f>IF(VLOOKUP(FACTURACION[[#This Row],[REFERENCIA]],CODINV,3,FALSE)=0,"",VLOOKUP(FACTURACION[[#This Row],[REFERENCIA]],CODINV,3,FALSE))</f>
        <v>7572FC</v>
      </c>
      <c r="M1249" s="12" t="str">
        <f>+VLOOKUP(FACTURACION[[#This Row],[REFERENCIA]],CODINV,4,FALSE)</f>
        <v>VÁLVULAS Y MULTIVÁLVULAS</v>
      </c>
      <c r="N1249" s="12" t="str">
        <f>+VLOOKUP(FACTURACION[[#This Row],[REFERENCIA]],CODINV,5,FALSE)</f>
        <v>REGO</v>
      </c>
      <c r="O1249" s="2">
        <v>1</v>
      </c>
      <c r="P1249" s="23">
        <v>39300</v>
      </c>
      <c r="Q1249" s="24">
        <f>+FACTURACION[[#This Row],[CANTIDAD]]*FACTURACION[[#This Row],[VR UNITARIO]]/1000</f>
        <v>39.299999999999997</v>
      </c>
      <c r="R1249" s="3" t="str">
        <f>+VLOOKUP(FACTURACION[[#This Row],[NIT]],TABLACLIENTE,5,FALSE)</f>
        <v>BOGOTÁ D.C.</v>
      </c>
    </row>
    <row r="1250" spans="3:18">
      <c r="C1250" s="13">
        <v>2014</v>
      </c>
      <c r="D1250" s="17" t="s">
        <v>265</v>
      </c>
      <c r="E1250" s="17">
        <f>MONTH(FACTURACION[[#This Row],[MES]]&amp;1)</f>
        <v>2</v>
      </c>
      <c r="F1250" s="223">
        <f>DATE(FACTURACION[[#This Row],[AÑO]],FACTURACION[[#This Row],[Mes numero]],1)</f>
        <v>41671</v>
      </c>
      <c r="G1250" s="159">
        <v>10324</v>
      </c>
      <c r="H1250" s="20">
        <v>830137252</v>
      </c>
      <c r="I1250" s="2" t="str">
        <f>+VLOOKUP(FACTURACION[[#This Row],[NIT]],TABLACLIENTE,2,FALSE)</f>
        <v>SAGENCO SAS</v>
      </c>
      <c r="J1250" s="2" t="s">
        <v>284</v>
      </c>
      <c r="K1250" s="12" t="str">
        <f>+VLOOKUP(FACTURACION[[#This Row],[REFERENCIA]],CODINV,2,FALSE)</f>
        <v>VALVULA DE VAPOR 3/4</v>
      </c>
      <c r="L1250" s="12" t="str">
        <f>IF(VLOOKUP(FACTURACION[[#This Row],[REFERENCIA]],CODINV,3,FALSE)=0,"",VLOOKUP(FACTURACION[[#This Row],[REFERENCIA]],CODINV,3,FALSE))</f>
        <v>7573G</v>
      </c>
      <c r="M1250" s="12" t="str">
        <f>+VLOOKUP(FACTURACION[[#This Row],[REFERENCIA]],CODINV,4,FALSE)</f>
        <v>VÁLVULAS Y MULTIVÁLVULAS</v>
      </c>
      <c r="N1250" s="12" t="str">
        <f>+VLOOKUP(FACTURACION[[#This Row],[REFERENCIA]],CODINV,5,FALSE)</f>
        <v>REGO</v>
      </c>
      <c r="O1250" s="2">
        <v>2</v>
      </c>
      <c r="P1250" s="23">
        <v>55000</v>
      </c>
      <c r="Q1250" s="24">
        <f>+FACTURACION[[#This Row],[CANTIDAD]]*FACTURACION[[#This Row],[VR UNITARIO]]/1000</f>
        <v>110</v>
      </c>
      <c r="R1250" s="3" t="str">
        <f>+VLOOKUP(FACTURACION[[#This Row],[NIT]],TABLACLIENTE,5,FALSE)</f>
        <v>BOGOTÁ D.C.</v>
      </c>
    </row>
    <row r="1251" spans="3:18">
      <c r="C1251" s="13">
        <v>2014</v>
      </c>
      <c r="D1251" s="17" t="s">
        <v>265</v>
      </c>
      <c r="E1251" s="17">
        <f>MONTH(FACTURACION[[#This Row],[MES]]&amp;1)</f>
        <v>2</v>
      </c>
      <c r="F1251" s="223">
        <f>DATE(FACTURACION[[#This Row],[AÑO]],FACTURACION[[#This Row],[Mes numero]],1)</f>
        <v>41671</v>
      </c>
      <c r="G1251" s="159">
        <v>10313</v>
      </c>
      <c r="H1251" s="20">
        <v>890200919</v>
      </c>
      <c r="I1251" s="2" t="str">
        <f>+VLOOKUP(FACTURACION[[#This Row],[NIT]],TABLACLIENTE,2,FALSE)</f>
        <v>GAS DE SANTANDER S.A. E.S.P.</v>
      </c>
      <c r="J1251" s="2" t="s">
        <v>163</v>
      </c>
      <c r="K1251" s="12" t="str">
        <f>+VLOOKUP(FACTURACION[[#This Row],[REFERENCIA]],CODINV,2,FALSE)</f>
        <v>VALVULA DE LLENADO 1 1/4"</v>
      </c>
      <c r="L1251" s="12" t="str">
        <f>IF(VLOOKUP(FACTURACION[[#This Row],[REFERENCIA]],CODINV,3,FALSE)=0,"",VLOOKUP(FACTURACION[[#This Row],[REFERENCIA]],CODINV,3,FALSE))</f>
        <v>7579</v>
      </c>
      <c r="M1251" s="12" t="str">
        <f>+VLOOKUP(FACTURACION[[#This Row],[REFERENCIA]],CODINV,4,FALSE)</f>
        <v>VÁLVULAS Y MULTIVÁLVULAS</v>
      </c>
      <c r="N1251" s="12" t="str">
        <f>+VLOOKUP(FACTURACION[[#This Row],[REFERENCIA]],CODINV,5,FALSE)</f>
        <v>REGO</v>
      </c>
      <c r="O1251" s="2">
        <v>1</v>
      </c>
      <c r="P1251" s="23">
        <v>49100</v>
      </c>
      <c r="Q1251" s="24">
        <f>+FACTURACION[[#This Row],[CANTIDAD]]*FACTURACION[[#This Row],[VR UNITARIO]]/1000</f>
        <v>49.1</v>
      </c>
      <c r="R1251" s="3" t="str">
        <f>+VLOOKUP(FACTURACION[[#This Row],[NIT]],TABLACLIENTE,5,FALSE)</f>
        <v>GIRON</v>
      </c>
    </row>
    <row r="1252" spans="3:18">
      <c r="C1252" s="13">
        <v>2014</v>
      </c>
      <c r="D1252" s="17" t="s">
        <v>265</v>
      </c>
      <c r="E1252" s="17">
        <f>MONTH(FACTURACION[[#This Row],[MES]]&amp;1)</f>
        <v>2</v>
      </c>
      <c r="F1252" s="223">
        <f>DATE(FACTURACION[[#This Row],[AÑO]],FACTURACION[[#This Row],[Mes numero]],1)</f>
        <v>41671</v>
      </c>
      <c r="G1252" s="159">
        <v>10324</v>
      </c>
      <c r="H1252" s="20">
        <v>830137252</v>
      </c>
      <c r="I1252" s="2" t="str">
        <f>+VLOOKUP(FACTURACION[[#This Row],[NIT]],TABLACLIENTE,2,FALSE)</f>
        <v>SAGENCO SAS</v>
      </c>
      <c r="J1252" s="2" t="s">
        <v>163</v>
      </c>
      <c r="K1252" s="12" t="str">
        <f>+VLOOKUP(FACTURACION[[#This Row],[REFERENCIA]],CODINV,2,FALSE)</f>
        <v>VALVULA DE LLENADO 1 1/4"</v>
      </c>
      <c r="L1252" s="12" t="str">
        <f>IF(VLOOKUP(FACTURACION[[#This Row],[REFERENCIA]],CODINV,3,FALSE)=0,"",VLOOKUP(FACTURACION[[#This Row],[REFERENCIA]],CODINV,3,FALSE))</f>
        <v>7579</v>
      </c>
      <c r="M1252" s="12" t="str">
        <f>+VLOOKUP(FACTURACION[[#This Row],[REFERENCIA]],CODINV,4,FALSE)</f>
        <v>VÁLVULAS Y MULTIVÁLVULAS</v>
      </c>
      <c r="N1252" s="12" t="str">
        <f>+VLOOKUP(FACTURACION[[#This Row],[REFERENCIA]],CODINV,5,FALSE)</f>
        <v>REGO</v>
      </c>
      <c r="O1252" s="2">
        <v>1</v>
      </c>
      <c r="P1252" s="23">
        <v>58000</v>
      </c>
      <c r="Q1252" s="24">
        <f>+FACTURACION[[#This Row],[CANTIDAD]]*FACTURACION[[#This Row],[VR UNITARIO]]/1000</f>
        <v>58</v>
      </c>
      <c r="R1252" s="3" t="str">
        <f>+VLOOKUP(FACTURACION[[#This Row],[NIT]],TABLACLIENTE,5,FALSE)</f>
        <v>BOGOTÁ D.C.</v>
      </c>
    </row>
    <row r="1253" spans="3:18">
      <c r="C1253" s="13">
        <v>2014</v>
      </c>
      <c r="D1253" s="17" t="s">
        <v>265</v>
      </c>
      <c r="E1253" s="17">
        <f>MONTH(FACTURACION[[#This Row],[MES]]&amp;1)</f>
        <v>2</v>
      </c>
      <c r="F1253" s="223">
        <f>DATE(FACTURACION[[#This Row],[AÑO]],FACTURACION[[#This Row],[Mes numero]],1)</f>
        <v>41671</v>
      </c>
      <c r="G1253" s="159">
        <v>10314</v>
      </c>
      <c r="H1253" s="20">
        <v>860510723</v>
      </c>
      <c r="I1253" s="2" t="str">
        <f>+VLOOKUP(FACTURACION[[#This Row],[NIT]],TABLACLIENTE,2,FALSE)</f>
        <v>SAENA DE COLOMBIA S.A.</v>
      </c>
      <c r="J1253" s="2" t="s">
        <v>76</v>
      </c>
      <c r="K1253" s="12" t="str">
        <f>+VLOOKUP(FACTURACION[[#This Row],[REFERENCIA]],CODINV,2,FALSE)</f>
        <v>VALVULA CHEQUE 1 1/4" TIPO COPA</v>
      </c>
      <c r="L1253" s="12" t="str">
        <f>IF(VLOOKUP(FACTURACION[[#This Row],[REFERENCIA]],CODINV,3,FALSE)=0,"",VLOOKUP(FACTURACION[[#This Row],[REFERENCIA]],CODINV,3,FALSE))</f>
        <v>A3176</v>
      </c>
      <c r="M1253" s="12" t="str">
        <f>+VLOOKUP(FACTURACION[[#This Row],[REFERENCIA]],CODINV,4,FALSE)</f>
        <v>VÁLVULAS Y MULTIVÁLVULAS</v>
      </c>
      <c r="N1253" s="12" t="str">
        <f>+VLOOKUP(FACTURACION[[#This Row],[REFERENCIA]],CODINV,5,FALSE)</f>
        <v>REGO</v>
      </c>
      <c r="O1253" s="2">
        <v>1</v>
      </c>
      <c r="P1253" s="23">
        <v>99000</v>
      </c>
      <c r="Q1253" s="24">
        <f>+FACTURACION[[#This Row],[CANTIDAD]]*FACTURACION[[#This Row],[VR UNITARIO]]/1000</f>
        <v>99</v>
      </c>
      <c r="R1253" s="3" t="str">
        <f>+VLOOKUP(FACTURACION[[#This Row],[NIT]],TABLACLIENTE,5,FALSE)</f>
        <v>BOGOTÁ D.C.</v>
      </c>
    </row>
    <row r="1254" spans="3:18">
      <c r="C1254" s="13">
        <v>2014</v>
      </c>
      <c r="D1254" s="17" t="s">
        <v>265</v>
      </c>
      <c r="E1254" s="17">
        <f>MONTH(FACTURACION[[#This Row],[MES]]&amp;1)</f>
        <v>2</v>
      </c>
      <c r="F1254" s="223">
        <f>DATE(FACTURACION[[#This Row],[AÑO]],FACTURACION[[#This Row],[Mes numero]],1)</f>
        <v>41671</v>
      </c>
      <c r="G1254" s="159">
        <v>10285</v>
      </c>
      <c r="H1254" s="20">
        <v>890200919</v>
      </c>
      <c r="I1254" s="2" t="str">
        <f>+VLOOKUP(FACTURACION[[#This Row],[NIT]],TABLACLIENTE,2,FALSE)</f>
        <v>GAS DE SANTANDER S.A. E.S.P.</v>
      </c>
      <c r="J1254" s="2" t="s">
        <v>92</v>
      </c>
      <c r="K1254" s="12" t="str">
        <f>+VLOOKUP(FACTURACION[[#This Row],[REFERENCIA]],CODINV,2,FALSE)</f>
        <v>VALVULA DE EXCESO DE FLUJO 2"</v>
      </c>
      <c r="L1254" s="12" t="str">
        <f>IF(VLOOKUP(FACTURACION[[#This Row],[REFERENCIA]],CODINV,3,FALSE)=0,"",VLOOKUP(FACTURACION[[#This Row],[REFERENCIA]],CODINV,3,FALSE))</f>
        <v>A3292C</v>
      </c>
      <c r="M1254" s="12" t="str">
        <f>+VLOOKUP(FACTURACION[[#This Row],[REFERENCIA]],CODINV,4,FALSE)</f>
        <v>VÁLVULAS Y MULTIVÁLVULAS</v>
      </c>
      <c r="N1254" s="12" t="str">
        <f>+VLOOKUP(FACTURACION[[#This Row],[REFERENCIA]],CODINV,5,FALSE)</f>
        <v>REGO</v>
      </c>
      <c r="O1254" s="2">
        <v>1</v>
      </c>
      <c r="P1254" s="23">
        <v>125000</v>
      </c>
      <c r="Q1254" s="24">
        <f>+FACTURACION[[#This Row],[CANTIDAD]]*FACTURACION[[#This Row],[VR UNITARIO]]/1000</f>
        <v>125</v>
      </c>
      <c r="R1254" s="3" t="str">
        <f>+VLOOKUP(FACTURACION[[#This Row],[NIT]],TABLACLIENTE,5,FALSE)</f>
        <v>GIRON</v>
      </c>
    </row>
    <row r="1255" spans="3:18">
      <c r="C1255" s="13">
        <v>2014</v>
      </c>
      <c r="D1255" s="17" t="s">
        <v>265</v>
      </c>
      <c r="E1255" s="17">
        <f>MONTH(FACTURACION[[#This Row],[MES]]&amp;1)</f>
        <v>2</v>
      </c>
      <c r="F1255" s="223">
        <f>DATE(FACTURACION[[#This Row],[AÑO]],FACTURACION[[#This Row],[Mes numero]],1)</f>
        <v>41671</v>
      </c>
      <c r="G1255" s="159">
        <v>10323</v>
      </c>
      <c r="H1255" s="20">
        <v>890500726</v>
      </c>
      <c r="I1255" s="2" t="str">
        <f>+VLOOKUP(FACTURACION[[#This Row],[NIT]],TABLACLIENTE,2,FALSE)</f>
        <v>NORTESANTANDEREANA DE GAS S.A. E.S.P (NORGAS S.A. E.S.P.)</v>
      </c>
      <c r="J1255" s="2" t="s">
        <v>79</v>
      </c>
      <c r="K1255" s="12" t="str">
        <f>+VLOOKUP(FACTURACION[[#This Row],[REFERENCIA]],CODINV,2,FALSE)</f>
        <v>VALVULA MAXIMO NIVEL DE LLENADO 1/4"</v>
      </c>
      <c r="L1255" s="12" t="str">
        <f>IF(VLOOKUP(FACTURACION[[#This Row],[REFERENCIA]],CODINV,3,FALSE)=0,"",VLOOKUP(FACTURACION[[#This Row],[REFERENCIA]],CODINV,3,FALSE))</f>
        <v>3165CF12.0</v>
      </c>
      <c r="M1255" s="12" t="str">
        <f>+VLOOKUP(FACTURACION[[#This Row],[REFERENCIA]],CODINV,4,FALSE)</f>
        <v>VÁLVULAS Y MULTIVÁLVULAS</v>
      </c>
      <c r="N1255" s="12" t="str">
        <f>+VLOOKUP(FACTURACION[[#This Row],[REFERENCIA]],CODINV,5,FALSE)</f>
        <v>REGO</v>
      </c>
      <c r="O1255" s="2">
        <v>6</v>
      </c>
      <c r="P1255" s="23">
        <v>7035</v>
      </c>
      <c r="Q1255" s="24">
        <f>+FACTURACION[[#This Row],[CANTIDAD]]*FACTURACION[[#This Row],[VR UNITARIO]]/1000</f>
        <v>42.21</v>
      </c>
      <c r="R1255" s="3" t="str">
        <f>+VLOOKUP(FACTURACION[[#This Row],[NIT]],TABLACLIENTE,5,FALSE)</f>
        <v>BUCARAMANGA</v>
      </c>
    </row>
    <row r="1256" spans="3:18">
      <c r="C1256" s="13">
        <v>2014</v>
      </c>
      <c r="D1256" s="17" t="s">
        <v>265</v>
      </c>
      <c r="E1256" s="17">
        <f>MONTH(FACTURACION[[#This Row],[MES]]&amp;1)</f>
        <v>2</v>
      </c>
      <c r="F1256" s="223">
        <f>DATE(FACTURACION[[#This Row],[AÑO]],FACTURACION[[#This Row],[Mes numero]],1)</f>
        <v>41671</v>
      </c>
      <c r="G1256" s="159">
        <v>10326</v>
      </c>
      <c r="H1256" s="20">
        <v>800074033</v>
      </c>
      <c r="I1256" s="2" t="str">
        <f>+VLOOKUP(FACTURACION[[#This Row],[NIT]],TABLACLIENTE,2,FALSE)</f>
        <v>COMPAÑIAS ASOCIADAS DE GAS S.A. E.S.P (ASOGAS SA ESP)</v>
      </c>
      <c r="J1256" s="2" t="s">
        <v>53</v>
      </c>
      <c r="K1256" s="12" t="str">
        <f>+VLOOKUP(FACTURACION[[#This Row],[REFERENCIA]],CODINV,2,FALSE)</f>
        <v>DIAL PARA ROTOGAGE DIAL FOR TOTAGAGE</v>
      </c>
      <c r="L1256" s="12" t="str">
        <f>IF(VLOOKUP(FACTURACION[[#This Row],[REFERENCIA]],CODINV,3,FALSE)=0,"",VLOOKUP(FACTURACION[[#This Row],[REFERENCIA]],CODINV,3,FALSE))</f>
        <v>A9091-18L</v>
      </c>
      <c r="M1256" s="12" t="str">
        <f>+VLOOKUP(FACTURACION[[#This Row],[REFERENCIA]],CODINV,4,FALSE)</f>
        <v>REPUESTOS Y ACCESORIOS</v>
      </c>
      <c r="N1256" s="12" t="str">
        <f>+VLOOKUP(FACTURACION[[#This Row],[REFERENCIA]],CODINV,5,FALSE)</f>
        <v>REGO</v>
      </c>
      <c r="O1256" s="2">
        <v>3</v>
      </c>
      <c r="P1256" s="23">
        <v>33000</v>
      </c>
      <c r="Q1256" s="24">
        <f>+FACTURACION[[#This Row],[CANTIDAD]]*FACTURACION[[#This Row],[VR UNITARIO]]/1000</f>
        <v>99</v>
      </c>
      <c r="R1256" s="3" t="str">
        <f>+VLOOKUP(FACTURACION[[#This Row],[NIT]],TABLACLIENTE,5,FALSE)</f>
        <v>MOSQUERA</v>
      </c>
    </row>
    <row r="1257" spans="3:18">
      <c r="C1257" s="13">
        <v>2014</v>
      </c>
      <c r="D1257" s="17" t="s">
        <v>265</v>
      </c>
      <c r="E1257" s="17">
        <f>MONTH(FACTURACION[[#This Row],[MES]]&amp;1)</f>
        <v>2</v>
      </c>
      <c r="F1257" s="223">
        <f>DATE(FACTURACION[[#This Row],[AÑO]],FACTURACION[[#This Row],[Mes numero]],1)</f>
        <v>41671</v>
      </c>
      <c r="G1257" s="159">
        <v>10326</v>
      </c>
      <c r="H1257" s="20">
        <v>800074033</v>
      </c>
      <c r="I1257" s="2" t="str">
        <f>+VLOOKUP(FACTURACION[[#This Row],[NIT]],TABLACLIENTE,2,FALSE)</f>
        <v>COMPAÑIAS ASOCIADAS DE GAS S.A. E.S.P (ASOGAS SA ESP)</v>
      </c>
      <c r="J1257" s="2" t="s">
        <v>53</v>
      </c>
      <c r="K1257" s="12" t="str">
        <f>+VLOOKUP(FACTURACION[[#This Row],[REFERENCIA]],CODINV,2,FALSE)</f>
        <v>DIAL PARA ROTOGAGE DIAL FOR TOTAGAGE</v>
      </c>
      <c r="L1257" s="12" t="str">
        <f>IF(VLOOKUP(FACTURACION[[#This Row],[REFERENCIA]],CODINV,3,FALSE)=0,"",VLOOKUP(FACTURACION[[#This Row],[REFERENCIA]],CODINV,3,FALSE))</f>
        <v>A9091-18L</v>
      </c>
      <c r="M1257" s="12" t="str">
        <f>+VLOOKUP(FACTURACION[[#This Row],[REFERENCIA]],CODINV,4,FALSE)</f>
        <v>REPUESTOS Y ACCESORIOS</v>
      </c>
      <c r="N1257" s="12" t="str">
        <f>+VLOOKUP(FACTURACION[[#This Row],[REFERENCIA]],CODINV,5,FALSE)</f>
        <v>REGO</v>
      </c>
      <c r="O1257" s="2">
        <v>2</v>
      </c>
      <c r="P1257" s="23">
        <v>33000</v>
      </c>
      <c r="Q1257" s="24">
        <f>+FACTURACION[[#This Row],[CANTIDAD]]*FACTURACION[[#This Row],[VR UNITARIO]]/1000</f>
        <v>66</v>
      </c>
      <c r="R1257" s="3" t="str">
        <f>+VLOOKUP(FACTURACION[[#This Row],[NIT]],TABLACLIENTE,5,FALSE)</f>
        <v>MOSQUERA</v>
      </c>
    </row>
    <row r="1258" spans="3:18">
      <c r="C1258" s="13">
        <v>2014</v>
      </c>
      <c r="D1258" s="17" t="s">
        <v>265</v>
      </c>
      <c r="E1258" s="17">
        <f>MONTH(FACTURACION[[#This Row],[MES]]&amp;1)</f>
        <v>2</v>
      </c>
      <c r="F1258" s="223">
        <f>DATE(FACTURACION[[#This Row],[AÑO]],FACTURACION[[#This Row],[Mes numero]],1)</f>
        <v>41671</v>
      </c>
      <c r="G1258" s="159">
        <v>10326</v>
      </c>
      <c r="H1258" s="20">
        <v>800074033</v>
      </c>
      <c r="I1258" s="2" t="str">
        <f>+VLOOKUP(FACTURACION[[#This Row],[NIT]],TABLACLIENTE,2,FALSE)</f>
        <v>COMPAÑIAS ASOCIADAS DE GAS S.A. E.S.P (ASOGAS SA ESP)</v>
      </c>
      <c r="J1258" s="2" t="s">
        <v>51</v>
      </c>
      <c r="K1258" s="12" t="str">
        <f>+VLOOKUP(FACTURACION[[#This Row],[REFERENCIA]],CODINV,2,FALSE)</f>
        <v>DIP TUBE 60"</v>
      </c>
      <c r="L1258" s="12" t="str">
        <f>IF(VLOOKUP(FACTURACION[[#This Row],[REFERENCIA]],CODINV,3,FALSE)=0,"",VLOOKUP(FACTURACION[[#This Row],[REFERENCIA]],CODINV,3,FALSE))</f>
        <v>A9091M60</v>
      </c>
      <c r="M1258" s="12" t="str">
        <f>+VLOOKUP(FACTURACION[[#This Row],[REFERENCIA]],CODINV,4,FALSE)</f>
        <v>REPUESTOS Y ACCESORIOS</v>
      </c>
      <c r="N1258" s="12" t="str">
        <f>+VLOOKUP(FACTURACION[[#This Row],[REFERENCIA]],CODINV,5,FALSE)</f>
        <v>REGO</v>
      </c>
      <c r="O1258" s="2">
        <v>2</v>
      </c>
      <c r="P1258" s="23">
        <v>110000</v>
      </c>
      <c r="Q1258" s="24">
        <f>+FACTURACION[[#This Row],[CANTIDAD]]*FACTURACION[[#This Row],[VR UNITARIO]]/1000</f>
        <v>220</v>
      </c>
      <c r="R1258" s="3" t="str">
        <f>+VLOOKUP(FACTURACION[[#This Row],[NIT]],TABLACLIENTE,5,FALSE)</f>
        <v>MOSQUERA</v>
      </c>
    </row>
    <row r="1259" spans="3:18">
      <c r="C1259" s="13">
        <v>2014</v>
      </c>
      <c r="D1259" s="17" t="s">
        <v>265</v>
      </c>
      <c r="E1259" s="17">
        <f>MONTH(FACTURACION[[#This Row],[MES]]&amp;1)</f>
        <v>2</v>
      </c>
      <c r="F1259" s="223">
        <f>DATE(FACTURACION[[#This Row],[AÑO]],FACTURACION[[#This Row],[Mes numero]],1)</f>
        <v>41671</v>
      </c>
      <c r="G1259" s="159">
        <v>10326</v>
      </c>
      <c r="H1259" s="20">
        <v>800074033</v>
      </c>
      <c r="I1259" s="2" t="str">
        <f>+VLOOKUP(FACTURACION[[#This Row],[NIT]],TABLACLIENTE,2,FALSE)</f>
        <v>COMPAÑIAS ASOCIADAS DE GAS S.A. E.S.P (ASOGAS SA ESP)</v>
      </c>
      <c r="J1259" s="2" t="s">
        <v>313</v>
      </c>
      <c r="K1259" s="12" t="str">
        <f>+VLOOKUP(FACTURACION[[#This Row],[REFERENCIA]],CODINV,2,FALSE)</f>
        <v>DIP TUB 72"</v>
      </c>
      <c r="L1259" s="12" t="str">
        <f>IF(VLOOKUP(FACTURACION[[#This Row],[REFERENCIA]],CODINV,3,FALSE)=0,"",VLOOKUP(FACTURACION[[#This Row],[REFERENCIA]],CODINV,3,FALSE))</f>
        <v>A9091M72</v>
      </c>
      <c r="M1259" s="12" t="str">
        <f>+VLOOKUP(FACTURACION[[#This Row],[REFERENCIA]],CODINV,4,FALSE)</f>
        <v>REPUESTOS Y ACCESORIOS</v>
      </c>
      <c r="N1259" s="12" t="str">
        <f>+VLOOKUP(FACTURACION[[#This Row],[REFERENCIA]],CODINV,5,FALSE)</f>
        <v>REGO</v>
      </c>
      <c r="O1259" s="2">
        <v>3</v>
      </c>
      <c r="P1259" s="23">
        <v>124000</v>
      </c>
      <c r="Q1259" s="24">
        <f>+FACTURACION[[#This Row],[CANTIDAD]]*FACTURACION[[#This Row],[VR UNITARIO]]/1000</f>
        <v>372</v>
      </c>
      <c r="R1259" s="3" t="str">
        <f>+VLOOKUP(FACTURACION[[#This Row],[NIT]],TABLACLIENTE,5,FALSE)</f>
        <v>MOSQUERA</v>
      </c>
    </row>
    <row r="1260" spans="3:18">
      <c r="C1260" s="13">
        <v>2014</v>
      </c>
      <c r="D1260" s="17" t="s">
        <v>265</v>
      </c>
      <c r="E1260" s="17">
        <f>MONTH(FACTURACION[[#This Row],[MES]]&amp;1)</f>
        <v>2</v>
      </c>
      <c r="F1260" s="223">
        <f>DATE(FACTURACION[[#This Row],[AÑO]],FACTURACION[[#This Row],[Mes numero]],1)</f>
        <v>41671</v>
      </c>
      <c r="G1260" s="159">
        <v>10326</v>
      </c>
      <c r="H1260" s="20">
        <v>800074033</v>
      </c>
      <c r="I1260" s="2" t="str">
        <f>+VLOOKUP(FACTURACION[[#This Row],[NIT]],TABLACLIENTE,2,FALSE)</f>
        <v>COMPAÑIAS ASOCIADAS DE GAS S.A. E.S.P (ASOGAS SA ESP)</v>
      </c>
      <c r="J1260" s="2" t="s">
        <v>750</v>
      </c>
      <c r="K1260" s="12" t="str">
        <f>+VLOOKUP(FACTURACION[[#This Row],[REFERENCIA]],CODINV,2,FALSE)</f>
        <v>ROTOGAGE</v>
      </c>
      <c r="L1260" s="12" t="str">
        <f>IF(VLOOKUP(FACTURACION[[#This Row],[REFERENCIA]],CODINV,3,FALSE)=0,"",VLOOKUP(FACTURACION[[#This Row],[REFERENCIA]],CODINV,3,FALSE))</f>
        <v>A9094TS</v>
      </c>
      <c r="M1260" s="12" t="str">
        <f>+VLOOKUP(FACTURACION[[#This Row],[REFERENCIA]],CODINV,4,FALSE)</f>
        <v>MEDIDORES</v>
      </c>
      <c r="N1260" s="12" t="str">
        <f>+VLOOKUP(FACTURACION[[#This Row],[REFERENCIA]],CODINV,5,FALSE)</f>
        <v>REGO</v>
      </c>
      <c r="O1260" s="2">
        <v>2</v>
      </c>
      <c r="P1260" s="23">
        <v>670000</v>
      </c>
      <c r="Q1260" s="24">
        <f>+FACTURACION[[#This Row],[CANTIDAD]]*FACTURACION[[#This Row],[VR UNITARIO]]/1000</f>
        <v>1340</v>
      </c>
      <c r="R1260" s="3" t="str">
        <f>+VLOOKUP(FACTURACION[[#This Row],[NIT]],TABLACLIENTE,5,FALSE)</f>
        <v>MOSQUERA</v>
      </c>
    </row>
    <row r="1261" spans="3:18">
      <c r="C1261" s="13">
        <v>2014</v>
      </c>
      <c r="D1261" s="17" t="s">
        <v>265</v>
      </c>
      <c r="E1261" s="17">
        <f>MONTH(FACTURACION[[#This Row],[MES]]&amp;1)</f>
        <v>2</v>
      </c>
      <c r="F1261" s="223">
        <f>DATE(FACTURACION[[#This Row],[AÑO]],FACTURACION[[#This Row],[Mes numero]],1)</f>
        <v>41671</v>
      </c>
      <c r="G1261" s="159">
        <v>10326</v>
      </c>
      <c r="H1261" s="20">
        <v>800074033</v>
      </c>
      <c r="I1261" s="2" t="str">
        <f>+VLOOKUP(FACTURACION[[#This Row],[NIT]],TABLACLIENTE,2,FALSE)</f>
        <v>COMPAÑIAS ASOCIADAS DE GAS S.A. E.S.P (ASOGAS SA ESP)</v>
      </c>
      <c r="J1261" s="2" t="s">
        <v>315</v>
      </c>
      <c r="K1261" s="12" t="str">
        <f>+VLOOKUP(FACTURACION[[#This Row],[REFERENCIA]],CODINV,2,FALSE)</f>
        <v>ROTAGE/ROTAGE</v>
      </c>
      <c r="L1261" s="12" t="str">
        <f>IF(VLOOKUP(FACTURACION[[#This Row],[REFERENCIA]],CODINV,3,FALSE)=0,"",VLOOKUP(FACTURACION[[#This Row],[REFERENCIA]],CODINV,3,FALSE))</f>
        <v>A9095TS</v>
      </c>
      <c r="M1261" s="12" t="str">
        <f>+VLOOKUP(FACTURACION[[#This Row],[REFERENCIA]],CODINV,4,FALSE)</f>
        <v>MEDIDORES</v>
      </c>
      <c r="N1261" s="12" t="str">
        <f>+VLOOKUP(FACTURACION[[#This Row],[REFERENCIA]],CODINV,5,FALSE)</f>
        <v>REGO</v>
      </c>
      <c r="O1261" s="2">
        <v>3</v>
      </c>
      <c r="P1261" s="23">
        <v>763000</v>
      </c>
      <c r="Q1261" s="24">
        <f>+FACTURACION[[#This Row],[CANTIDAD]]*FACTURACION[[#This Row],[VR UNITARIO]]/1000</f>
        <v>2289</v>
      </c>
      <c r="R1261" s="3" t="str">
        <f>+VLOOKUP(FACTURACION[[#This Row],[NIT]],TABLACLIENTE,5,FALSE)</f>
        <v>MOSQUERA</v>
      </c>
    </row>
    <row r="1262" spans="3:18">
      <c r="C1262" s="13">
        <v>2014</v>
      </c>
      <c r="D1262" s="17" t="s">
        <v>265</v>
      </c>
      <c r="E1262" s="17">
        <f>MONTH(FACTURACION[[#This Row],[MES]]&amp;1)</f>
        <v>2</v>
      </c>
      <c r="F1262" s="223">
        <f>DATE(FACTURACION[[#This Row],[AÑO]],FACTURACION[[#This Row],[Mes numero]],1)</f>
        <v>41671</v>
      </c>
      <c r="G1262" s="159">
        <v>10321</v>
      </c>
      <c r="H1262" s="20">
        <v>900175830</v>
      </c>
      <c r="I1262" s="2" t="str">
        <f>+VLOOKUP(FACTURACION[[#This Row],[NIT]],TABLACLIENTE,2,FALSE)</f>
        <v xml:space="preserve">COMBUSTIBLES LIQUIDOS DE COLOMBIA S.A E.S.P  (CLC S.A E.S.P)
</v>
      </c>
      <c r="J1262" s="2" t="s">
        <v>697</v>
      </c>
      <c r="K1262" s="12" t="str">
        <f>+VLOOKUP(FACTURACION[[#This Row],[REFERENCIA]],CODINV,2,FALSE)</f>
        <v>TANQUES ESTACIONARIOS 120 30"</v>
      </c>
      <c r="L1262" s="12" t="str">
        <f>IF(VLOOKUP(FACTURACION[[#This Row],[REFERENCIA]],CODINV,3,FALSE)=0,"",VLOOKUP(FACTURACION[[#This Row],[REFERENCIA]],CODINV,3,FALSE))</f>
        <v/>
      </c>
      <c r="M1262" s="12" t="str">
        <f>+VLOOKUP(FACTURACION[[#This Row],[REFERENCIA]],CODINV,4,FALSE)</f>
        <v>TANQUES</v>
      </c>
      <c r="N1262" s="12" t="str">
        <f>+VLOOKUP(FACTURACION[[#This Row],[REFERENCIA]],CODINV,5,FALSE)</f>
        <v>PROTANEGAS (TRINITY)</v>
      </c>
      <c r="O1262" s="2">
        <v>10</v>
      </c>
      <c r="P1262" s="23">
        <v>1589773</v>
      </c>
      <c r="Q1262" s="24">
        <f>+FACTURACION[[#This Row],[CANTIDAD]]*FACTURACION[[#This Row],[VR UNITARIO]]/1000</f>
        <v>15897.73</v>
      </c>
      <c r="R1262" s="3" t="str">
        <f>+VLOOKUP(FACTURACION[[#This Row],[NIT]],TABLACLIENTE,5,FALSE)</f>
        <v>BOGOTÁ D.C.</v>
      </c>
    </row>
    <row r="1263" spans="3:18">
      <c r="C1263" s="13">
        <v>2014</v>
      </c>
      <c r="D1263" s="17" t="s">
        <v>265</v>
      </c>
      <c r="E1263" s="17">
        <f>MONTH(FACTURACION[[#This Row],[MES]]&amp;1)</f>
        <v>2</v>
      </c>
      <c r="F1263" s="223">
        <f>DATE(FACTURACION[[#This Row],[AÑO]],FACTURACION[[#This Row],[Mes numero]],1)</f>
        <v>41671</v>
      </c>
      <c r="G1263" s="159">
        <v>10318</v>
      </c>
      <c r="H1263" s="20">
        <v>830137252</v>
      </c>
      <c r="I1263" s="2" t="str">
        <f>+VLOOKUP(FACTURACION[[#This Row],[NIT]],TABLACLIENTE,2,FALSE)</f>
        <v>SAGENCO SAS</v>
      </c>
      <c r="J1263" s="2" t="s">
        <v>241</v>
      </c>
      <c r="K1263" s="12" t="str">
        <f>+VLOOKUP(FACTURACION[[#This Row],[REFERENCIA]],CODINV,2,FALSE)</f>
        <v>MANOMETRO 0-300 PSI CON GLICERINA BAR 1/4</v>
      </c>
      <c r="L1263" s="12" t="str">
        <f>IF(VLOOKUP(FACTURACION[[#This Row],[REFERENCIA]],CODINV,3,FALSE)=0,"",VLOOKUP(FACTURACION[[#This Row],[REFERENCIA]],CODINV,3,FALSE))</f>
        <v>4270363</v>
      </c>
      <c r="M1263" s="12" t="str">
        <f>+VLOOKUP(FACTURACION[[#This Row],[REFERENCIA]],CODINV,4,FALSE)</f>
        <v>MEDIDORES</v>
      </c>
      <c r="N1263" s="12" t="str">
        <f>+VLOOKUP(FACTURACION[[#This Row],[REFERENCIA]],CODINV,5,FALSE)</f>
        <v>WIKA</v>
      </c>
      <c r="O1263" s="2">
        <v>1</v>
      </c>
      <c r="P1263" s="23">
        <v>48000</v>
      </c>
      <c r="Q1263" s="24">
        <f>+FACTURACION[[#This Row],[CANTIDAD]]*FACTURACION[[#This Row],[VR UNITARIO]]/1000</f>
        <v>48</v>
      </c>
      <c r="R1263" s="3" t="str">
        <f>+VLOOKUP(FACTURACION[[#This Row],[NIT]],TABLACLIENTE,5,FALSE)</f>
        <v>BOGOTÁ D.C.</v>
      </c>
    </row>
    <row r="1264" spans="3:18">
      <c r="C1264" s="13">
        <v>2014</v>
      </c>
      <c r="D1264" s="17" t="s">
        <v>265</v>
      </c>
      <c r="E1264" s="17">
        <f>MONTH(FACTURACION[[#This Row],[MES]]&amp;1)</f>
        <v>2</v>
      </c>
      <c r="F1264" s="223">
        <f>DATE(FACTURACION[[#This Row],[AÑO]],FACTURACION[[#This Row],[Mes numero]],1)</f>
        <v>41671</v>
      </c>
      <c r="G1264" s="159">
        <v>10324</v>
      </c>
      <c r="H1264" s="20">
        <v>830137252</v>
      </c>
      <c r="I1264" s="2" t="str">
        <f>+VLOOKUP(FACTURACION[[#This Row],[NIT]],TABLACLIENTE,2,FALSE)</f>
        <v>SAGENCO SAS</v>
      </c>
      <c r="J1264" s="2" t="s">
        <v>241</v>
      </c>
      <c r="K1264" s="12" t="str">
        <f>+VLOOKUP(FACTURACION[[#This Row],[REFERENCIA]],CODINV,2,FALSE)</f>
        <v>MANOMETRO 0-300 PSI CON GLICERINA BAR 1/4</v>
      </c>
      <c r="L1264" s="12" t="str">
        <f>IF(VLOOKUP(FACTURACION[[#This Row],[REFERENCIA]],CODINV,3,FALSE)=0,"",VLOOKUP(FACTURACION[[#This Row],[REFERENCIA]],CODINV,3,FALSE))</f>
        <v>4270363</v>
      </c>
      <c r="M1264" s="12" t="str">
        <f>+VLOOKUP(FACTURACION[[#This Row],[REFERENCIA]],CODINV,4,FALSE)</f>
        <v>MEDIDORES</v>
      </c>
      <c r="N1264" s="12" t="str">
        <f>+VLOOKUP(FACTURACION[[#This Row],[REFERENCIA]],CODINV,5,FALSE)</f>
        <v>WIKA</v>
      </c>
      <c r="O1264" s="2">
        <v>1</v>
      </c>
      <c r="P1264" s="23">
        <v>48000</v>
      </c>
      <c r="Q1264" s="24">
        <f>+FACTURACION[[#This Row],[CANTIDAD]]*FACTURACION[[#This Row],[VR UNITARIO]]/1000</f>
        <v>48</v>
      </c>
      <c r="R1264" s="3" t="str">
        <f>+VLOOKUP(FACTURACION[[#This Row],[NIT]],TABLACLIENTE,5,FALSE)</f>
        <v>BOGOTÁ D.C.</v>
      </c>
    </row>
    <row r="1265" spans="3:18">
      <c r="C1265" s="13">
        <v>2014</v>
      </c>
      <c r="D1265" s="17" t="s">
        <v>268</v>
      </c>
      <c r="E1265" s="17">
        <f>MONTH(FACTURACION[[#This Row],[MES]]&amp;1)</f>
        <v>3</v>
      </c>
      <c r="F1265" s="223">
        <f>DATE(FACTURACION[[#This Row],[AÑO]],FACTURACION[[#This Row],[Mes numero]],1)</f>
        <v>41699</v>
      </c>
      <c r="G1265" s="159">
        <v>10353</v>
      </c>
      <c r="H1265" s="20">
        <v>830137252</v>
      </c>
      <c r="I1265" s="2" t="str">
        <f>+VLOOKUP(FACTURACION[[#This Row],[NIT]],TABLACLIENTE,2,FALSE)</f>
        <v>SAGENCO SAS</v>
      </c>
      <c r="J1265" s="2" t="s">
        <v>192</v>
      </c>
      <c r="K1265" s="12" t="str">
        <f>+VLOOKUP(FACTURACION[[#This Row],[REFERENCIA]],CODINV,2,FALSE)</f>
        <v>VALVULA GLOBO 1"</v>
      </c>
      <c r="L1265" s="12" t="str">
        <f>IF(VLOOKUP(FACTURACION[[#This Row],[REFERENCIA]],CODINV,3,FALSE)=0,"",VLOOKUP(FACTURACION[[#This Row],[REFERENCIA]],CODINV,3,FALSE))</f>
        <v>ME825-8</v>
      </c>
      <c r="M1265" s="12" t="str">
        <f>+VLOOKUP(FACTURACION[[#This Row],[REFERENCIA]],CODINV,4,FALSE)</f>
        <v>VÁLVULAS Y MULTIVÁLVULAS</v>
      </c>
      <c r="N1265" s="12" t="str">
        <f>+VLOOKUP(FACTURACION[[#This Row],[REFERENCIA]],CODINV,5,FALSE)</f>
        <v>CAVAGNA</v>
      </c>
      <c r="O1265" s="2">
        <v>4</v>
      </c>
      <c r="P1265" s="23">
        <v>160000</v>
      </c>
      <c r="Q1265" s="24">
        <f>+FACTURACION[[#This Row],[CANTIDAD]]*FACTURACION[[#This Row],[VR UNITARIO]]/1000</f>
        <v>640</v>
      </c>
      <c r="R1265" s="3" t="str">
        <f>+VLOOKUP(FACTURACION[[#This Row],[NIT]],TABLACLIENTE,5,FALSE)</f>
        <v>BOGOTÁ D.C.</v>
      </c>
    </row>
    <row r="1266" spans="3:18">
      <c r="C1266" s="13">
        <v>2014</v>
      </c>
      <c r="D1266" s="17" t="s">
        <v>268</v>
      </c>
      <c r="E1266" s="17">
        <f>MONTH(FACTURACION[[#This Row],[MES]]&amp;1)</f>
        <v>3</v>
      </c>
      <c r="F1266" s="223">
        <f>DATE(FACTURACION[[#This Row],[AÑO]],FACTURACION[[#This Row],[Mes numero]],1)</f>
        <v>41699</v>
      </c>
      <c r="G1266" s="159">
        <v>10388</v>
      </c>
      <c r="H1266" s="20">
        <v>900164715</v>
      </c>
      <c r="I1266" s="2" t="str">
        <f>+VLOOKUP(FACTURACION[[#This Row],[NIT]],TABLACLIENTE,2,FALSE)</f>
        <v>COMPAÑIA TRANSPORTADORA DE COLOMBIA S.A. (COTRANSCOL S.A.)</v>
      </c>
      <c r="J1266" s="2" t="s">
        <v>193</v>
      </c>
      <c r="K1266" s="12" t="str">
        <f>+VLOOKUP(FACTURACION[[#This Row],[REFERENCIA]],CODINV,2,FALSE)</f>
        <v>COUPLING3/4"HB*3/4"MNPT-STL</v>
      </c>
      <c r="L1266" s="12" t="str">
        <f>IF(VLOOKUP(FACTURACION[[#This Row],[REFERENCIA]],CODINV,3,FALSE)=0,"",VLOOKUP(FACTURACION[[#This Row],[REFERENCIA]],CODINV,3,FALSE))</f>
        <v>ME3162-12</v>
      </c>
      <c r="M1266" s="12" t="str">
        <f>+VLOOKUP(FACTURACION[[#This Row],[REFERENCIA]],CODINV,4,FALSE)</f>
        <v>REPUESTOS Y ACCESORIOS</v>
      </c>
      <c r="N1266" s="12" t="str">
        <f>+VLOOKUP(FACTURACION[[#This Row],[REFERENCIA]],CODINV,5,FALSE)</f>
        <v>CAVAGNA</v>
      </c>
      <c r="O1266" s="2">
        <v>2</v>
      </c>
      <c r="P1266" s="23">
        <v>34000</v>
      </c>
      <c r="Q1266" s="24">
        <f>+FACTURACION[[#This Row],[CANTIDAD]]*FACTURACION[[#This Row],[VR UNITARIO]]/1000</f>
        <v>68</v>
      </c>
      <c r="R1266" s="3" t="str">
        <f>+VLOOKUP(FACTURACION[[#This Row],[NIT]],TABLACLIENTE,5,FALSE)</f>
        <v>GIRON</v>
      </c>
    </row>
    <row r="1267" spans="3:18">
      <c r="C1267" s="13">
        <v>2014</v>
      </c>
      <c r="D1267" s="17" t="s">
        <v>268</v>
      </c>
      <c r="E1267" s="17">
        <f>MONTH(FACTURACION[[#This Row],[MES]]&amp;1)</f>
        <v>3</v>
      </c>
      <c r="F1267" s="223">
        <f>DATE(FACTURACION[[#This Row],[AÑO]],FACTURACION[[#This Row],[Mes numero]],1)</f>
        <v>41699</v>
      </c>
      <c r="G1267" s="159">
        <v>10388</v>
      </c>
      <c r="H1267" s="20">
        <v>900164715</v>
      </c>
      <c r="I1267" s="2" t="str">
        <f>+VLOOKUP(FACTURACION[[#This Row],[NIT]],TABLACLIENTE,2,FALSE)</f>
        <v>COMPAÑIA TRANSPORTADORA DE COLOMBIA S.A. (COTRANSCOL S.A.)</v>
      </c>
      <c r="J1267" s="2" t="s">
        <v>369</v>
      </c>
      <c r="K1267" s="12" t="str">
        <f>+VLOOKUP(FACTURACION[[#This Row],[REFERENCIA]],CODINV,2,FALSE)</f>
        <v>COUPLING 1"HB*1"MNPT-STL</v>
      </c>
      <c r="L1267" s="12" t="str">
        <f>IF(VLOOKUP(FACTURACION[[#This Row],[REFERENCIA]],CODINV,3,FALSE)=0,"",VLOOKUP(FACTURACION[[#This Row],[REFERENCIA]],CODINV,3,FALSE))</f>
        <v>ME3162-16</v>
      </c>
      <c r="M1267" s="12" t="str">
        <f>+VLOOKUP(FACTURACION[[#This Row],[REFERENCIA]],CODINV,4,FALSE)</f>
        <v>REPUESTOS Y ACCESORIOS</v>
      </c>
      <c r="N1267" s="12" t="str">
        <f>+VLOOKUP(FACTURACION[[#This Row],[REFERENCIA]],CODINV,5,FALSE)</f>
        <v>CAVAGNA</v>
      </c>
      <c r="O1267" s="2">
        <v>2</v>
      </c>
      <c r="P1267" s="23">
        <v>50000</v>
      </c>
      <c r="Q1267" s="24">
        <f>+FACTURACION[[#This Row],[CANTIDAD]]*FACTURACION[[#This Row],[VR UNITARIO]]/1000</f>
        <v>100</v>
      </c>
      <c r="R1267" s="3" t="str">
        <f>+VLOOKUP(FACTURACION[[#This Row],[NIT]],TABLACLIENTE,5,FALSE)</f>
        <v>GIRON</v>
      </c>
    </row>
    <row r="1268" spans="3:18">
      <c r="C1268" s="13">
        <v>2014</v>
      </c>
      <c r="D1268" s="17" t="s">
        <v>268</v>
      </c>
      <c r="E1268" s="17">
        <f>MONTH(FACTURACION[[#This Row],[MES]]&amp;1)</f>
        <v>3</v>
      </c>
      <c r="F1268" s="223">
        <f>DATE(FACTURACION[[#This Row],[AÑO]],FACTURACION[[#This Row],[Mes numero]],1)</f>
        <v>41699</v>
      </c>
      <c r="G1268" s="159">
        <v>10374</v>
      </c>
      <c r="H1268" s="20">
        <v>830064454</v>
      </c>
      <c r="I1268" s="2" t="str">
        <f>+VLOOKUP(FACTURACION[[#This Row],[NIT]],TABLACLIENTE,2,FALSE)</f>
        <v>SOLGAS LTDA</v>
      </c>
      <c r="J1268" s="2" t="s">
        <v>786</v>
      </c>
      <c r="K1268" s="12" t="str">
        <f>+VLOOKUP(FACTURACION[[#This Row],[REFERENCIA]],CODINV,2,FALSE)</f>
        <v>FILTRO EN Y 3/4"FPT 40 MESH Y STRAINERN PLUG-S</v>
      </c>
      <c r="L1268" s="12" t="str">
        <f>IF(VLOOKUP(FACTURACION[[#This Row],[REFERENCIA]],CODINV,3,FALSE)=0,"",VLOOKUP(FACTURACION[[#This Row],[REFERENCIA]],CODINV,3,FALSE))</f>
        <v>ME651S</v>
      </c>
      <c r="M1268" s="12" t="str">
        <f>+VLOOKUP(FACTURACION[[#This Row],[REFERENCIA]],CODINV,4,FALSE)</f>
        <v>FILTROS</v>
      </c>
      <c r="N1268" s="12" t="str">
        <f>+VLOOKUP(FACTURACION[[#This Row],[REFERENCIA]],CODINV,5,FALSE)</f>
        <v>CAVAGNA</v>
      </c>
      <c r="O1268" s="2">
        <v>1</v>
      </c>
      <c r="P1268" s="23">
        <v>105000</v>
      </c>
      <c r="Q1268" s="24">
        <f>+FACTURACION[[#This Row],[CANTIDAD]]*FACTURACION[[#This Row],[VR UNITARIO]]/1000</f>
        <v>105</v>
      </c>
      <c r="R1268" s="3" t="str">
        <f>+VLOOKUP(FACTURACION[[#This Row],[NIT]],TABLACLIENTE,5,FALSE)</f>
        <v>BOGOTÁ D.C.</v>
      </c>
    </row>
    <row r="1269" spans="3:18">
      <c r="C1269" s="13">
        <v>2014</v>
      </c>
      <c r="D1269" s="17" t="s">
        <v>268</v>
      </c>
      <c r="E1269" s="17">
        <f>MONTH(FACTURACION[[#This Row],[MES]]&amp;1)</f>
        <v>3</v>
      </c>
      <c r="F1269" s="223">
        <f>DATE(FACTURACION[[#This Row],[AÑO]],FACTURACION[[#This Row],[Mes numero]],1)</f>
        <v>41699</v>
      </c>
      <c r="G1269" s="159">
        <v>10353</v>
      </c>
      <c r="H1269" s="20">
        <v>830137252</v>
      </c>
      <c r="I1269" s="2" t="str">
        <f>+VLOOKUP(FACTURACION[[#This Row],[NIT]],TABLACLIENTE,2,FALSE)</f>
        <v>SAGENCO SAS</v>
      </c>
      <c r="J1269" s="2" t="s">
        <v>741</v>
      </c>
      <c r="K1269" s="12" t="str">
        <f>+VLOOKUP(FACTURACION[[#This Row],[REFERENCIA]],CODINV,2,FALSE)</f>
        <v>VALV.AGUJA1/4"MNPT*NPTH</v>
      </c>
      <c r="L1269" s="12" t="str">
        <f>IF(VLOOKUP(FACTURACION[[#This Row],[REFERENCIA]],CODINV,3,FALSE)=0,"",VLOOKUP(FACTURACION[[#This Row],[REFERENCIA]],CODINV,3,FALSE))</f>
        <v>ME831</v>
      </c>
      <c r="M1269" s="12" t="str">
        <f>+VLOOKUP(FACTURACION[[#This Row],[REFERENCIA]],CODINV,4,FALSE)</f>
        <v>VÁLVULAS Y MULTIVÁLVULAS</v>
      </c>
      <c r="N1269" s="12" t="str">
        <f>+VLOOKUP(FACTURACION[[#This Row],[REFERENCIA]],CODINV,5,FALSE)</f>
        <v>CAVAGNA</v>
      </c>
      <c r="O1269" s="2">
        <v>1</v>
      </c>
      <c r="P1269" s="23">
        <v>26000</v>
      </c>
      <c r="Q1269" s="24">
        <f>+FACTURACION[[#This Row],[CANTIDAD]]*FACTURACION[[#This Row],[VR UNITARIO]]/1000</f>
        <v>26</v>
      </c>
      <c r="R1269" s="3" t="str">
        <f>+VLOOKUP(FACTURACION[[#This Row],[NIT]],TABLACLIENTE,5,FALSE)</f>
        <v>BOGOTÁ D.C.</v>
      </c>
    </row>
    <row r="1270" spans="3:18">
      <c r="C1270" s="13">
        <v>2014</v>
      </c>
      <c r="D1270" s="17" t="s">
        <v>268</v>
      </c>
      <c r="E1270" s="17">
        <f>MONTH(FACTURACION[[#This Row],[MES]]&amp;1)</f>
        <v>3</v>
      </c>
      <c r="F1270" s="223">
        <f>DATE(FACTURACION[[#This Row],[AÑO]],FACTURACION[[#This Row],[Mes numero]],1)</f>
        <v>41699</v>
      </c>
      <c r="G1270" s="159">
        <v>10357</v>
      </c>
      <c r="H1270" s="20">
        <v>830140206</v>
      </c>
      <c r="I1270" s="2" t="str">
        <f>+VLOOKUP(FACTURACION[[#This Row],[NIT]],TABLACLIENTE,2,FALSE)</f>
        <v xml:space="preserve"> ENERCER S.A. E.S.P. (ANTERIORMENTE PUBLISERVICIOS S.A. E.S.P )</v>
      </c>
      <c r="J1270" s="2" t="s">
        <v>20</v>
      </c>
      <c r="K1270" s="12" t="str">
        <f>+VLOOKUP(FACTURACION[[#This Row],[REFERENCIA]],CODINV,2,FALSE)</f>
        <v xml:space="preserve">MEDIDOR AC-250 C: 3/4" CON CONECTORES </v>
      </c>
      <c r="L1270" s="12" t="str">
        <f>IF(VLOOKUP(FACTURACION[[#This Row],[REFERENCIA]],CODINV,3,FALSE)=0,"",VLOOKUP(FACTURACION[[#This Row],[REFERENCIA]],CODINV,3,FALSE))</f>
        <v/>
      </c>
      <c r="M1270" s="12" t="str">
        <f>+VLOOKUP(FACTURACION[[#This Row],[REFERENCIA]],CODINV,4,FALSE)</f>
        <v>MEDIDORES</v>
      </c>
      <c r="N1270" s="12" t="str">
        <f>+VLOOKUP(FACTURACION[[#This Row],[REFERENCIA]],CODINV,5,FALSE)</f>
        <v>HONEYWELL</v>
      </c>
      <c r="O1270" s="2">
        <v>4</v>
      </c>
      <c r="P1270" s="23">
        <v>280000</v>
      </c>
      <c r="Q1270" s="24">
        <f>+FACTURACION[[#This Row],[CANTIDAD]]*FACTURACION[[#This Row],[VR UNITARIO]]/1000</f>
        <v>1120</v>
      </c>
      <c r="R1270" s="3" t="str">
        <f>+VLOOKUP(FACTURACION[[#This Row],[NIT]],TABLACLIENTE,5,FALSE)</f>
        <v>BOGOTÁ D.C.</v>
      </c>
    </row>
    <row r="1271" spans="3:18">
      <c r="C1271" s="13">
        <v>2014</v>
      </c>
      <c r="D1271" s="17" t="s">
        <v>268</v>
      </c>
      <c r="E1271" s="17">
        <f>MONTH(FACTURACION[[#This Row],[MES]]&amp;1)</f>
        <v>3</v>
      </c>
      <c r="F1271" s="223">
        <f>DATE(FACTURACION[[#This Row],[AÑO]],FACTURACION[[#This Row],[Mes numero]],1)</f>
        <v>41699</v>
      </c>
      <c r="G1271" s="159">
        <v>10379</v>
      </c>
      <c r="H1271" s="20">
        <v>830109199</v>
      </c>
      <c r="I1271" s="2" t="str">
        <f>+VLOOKUP(FACTURACION[[#This Row],[NIT]],TABLACLIENTE,2,FALSE)</f>
        <v>ENGINEERING CO (ENGECO LIMITADA)</v>
      </c>
      <c r="J1271" s="2" t="s">
        <v>21</v>
      </c>
      <c r="K1271" s="12" t="str">
        <f>+VLOOKUP(FACTURACION[[#This Row],[REFERENCIA]],CODINV,2,FALSE)</f>
        <v>MEDIDOR AC-630 C:1 1/4" MAOP 25PSIG CON CONECTORES</v>
      </c>
      <c r="L1271" s="12" t="str">
        <f>IF(VLOOKUP(FACTURACION[[#This Row],[REFERENCIA]],CODINV,3,FALSE)=0,"",VLOOKUP(FACTURACION[[#This Row],[REFERENCIA]],CODINV,3,FALSE))</f>
        <v/>
      </c>
      <c r="M1271" s="12" t="str">
        <f>+VLOOKUP(FACTURACION[[#This Row],[REFERENCIA]],CODINV,4,FALSE)</f>
        <v>MEDIDORES</v>
      </c>
      <c r="N1271" s="12" t="str">
        <f>+VLOOKUP(FACTURACION[[#This Row],[REFERENCIA]],CODINV,5,FALSE)</f>
        <v>HONEYWELL</v>
      </c>
      <c r="O1271" s="2">
        <v>1</v>
      </c>
      <c r="P1271" s="23">
        <v>1370000</v>
      </c>
      <c r="Q1271" s="24">
        <f>+FACTURACION[[#This Row],[CANTIDAD]]*FACTURACION[[#This Row],[VR UNITARIO]]/1000</f>
        <v>1370</v>
      </c>
      <c r="R1271" s="3" t="str">
        <f>+VLOOKUP(FACTURACION[[#This Row],[NIT]],TABLACLIENTE,5,FALSE)</f>
        <v>BOGOTÁ D.C.</v>
      </c>
    </row>
    <row r="1272" spans="3:18">
      <c r="C1272" s="13">
        <v>2014</v>
      </c>
      <c r="D1272" s="17" t="s">
        <v>268</v>
      </c>
      <c r="E1272" s="17">
        <f>MONTH(FACTURACION[[#This Row],[MES]]&amp;1)</f>
        <v>3</v>
      </c>
      <c r="F1272" s="223">
        <f>DATE(FACTURACION[[#This Row],[AÑO]],FACTURACION[[#This Row],[Mes numero]],1)</f>
        <v>41699</v>
      </c>
      <c r="G1272" s="159">
        <v>10359</v>
      </c>
      <c r="H1272" s="20">
        <v>800167643</v>
      </c>
      <c r="I1272" s="2" t="str">
        <f>+VLOOKUP(FACTURACION[[#This Row],[NIT]],TABLACLIENTE,2,FALSE)</f>
        <v>GASES DE OCCIDENTE S.A. E.S.P. (GDO)</v>
      </c>
      <c r="J1272" s="2" t="s">
        <v>21</v>
      </c>
      <c r="K1272" s="12" t="str">
        <f>+VLOOKUP(FACTURACION[[#This Row],[REFERENCIA]],CODINV,2,FALSE)</f>
        <v>MEDIDOR AC-630 C:1 1/4" MAOP 25PSIG CON CONECTORES</v>
      </c>
      <c r="L1272" s="12" t="str">
        <f>IF(VLOOKUP(FACTURACION[[#This Row],[REFERENCIA]],CODINV,3,FALSE)=0,"",VLOOKUP(FACTURACION[[#This Row],[REFERENCIA]],CODINV,3,FALSE))</f>
        <v/>
      </c>
      <c r="M1272" s="12" t="str">
        <f>+VLOOKUP(FACTURACION[[#This Row],[REFERENCIA]],CODINV,4,FALSE)</f>
        <v>MEDIDORES</v>
      </c>
      <c r="N1272" s="12" t="str">
        <f>+VLOOKUP(FACTURACION[[#This Row],[REFERENCIA]],CODINV,5,FALSE)</f>
        <v>HONEYWELL</v>
      </c>
      <c r="O1272" s="2">
        <v>6</v>
      </c>
      <c r="P1272" s="23">
        <v>1491150</v>
      </c>
      <c r="Q1272" s="24">
        <f>+FACTURACION[[#This Row],[CANTIDAD]]*FACTURACION[[#This Row],[VR UNITARIO]]/1000</f>
        <v>8946.9</v>
      </c>
      <c r="R1272" s="3" t="str">
        <f>+VLOOKUP(FACTURACION[[#This Row],[NIT]],TABLACLIENTE,5,FALSE)</f>
        <v>CALI</v>
      </c>
    </row>
    <row r="1273" spans="3:18">
      <c r="C1273" s="13">
        <v>2014</v>
      </c>
      <c r="D1273" s="17" t="s">
        <v>268</v>
      </c>
      <c r="E1273" s="17">
        <f>MONTH(FACTURACION[[#This Row],[MES]]&amp;1)</f>
        <v>3</v>
      </c>
      <c r="F1273" s="223">
        <f>DATE(FACTURACION[[#This Row],[AÑO]],FACTURACION[[#This Row],[Mes numero]],1)</f>
        <v>41699</v>
      </c>
      <c r="G1273" s="159">
        <v>10376</v>
      </c>
      <c r="H1273" s="20">
        <v>800021272</v>
      </c>
      <c r="I1273" s="2" t="str">
        <f>+VLOOKUP(FACTURACION[[#This Row],[NIT]],TABLACLIENTE,2,FALSE)</f>
        <v>GASES DEL LLANO S.A. E.S.P (LLANOGAS S.A. E.S.P.)</v>
      </c>
      <c r="J1273" s="2" t="s">
        <v>21</v>
      </c>
      <c r="K1273" s="12" t="str">
        <f>+VLOOKUP(FACTURACION[[#This Row],[REFERENCIA]],CODINV,2,FALSE)</f>
        <v>MEDIDOR AC-630 C:1 1/4" MAOP 25PSIG CON CONECTORES</v>
      </c>
      <c r="L1273" s="12" t="str">
        <f>IF(VLOOKUP(FACTURACION[[#This Row],[REFERENCIA]],CODINV,3,FALSE)=0,"",VLOOKUP(FACTURACION[[#This Row],[REFERENCIA]],CODINV,3,FALSE))</f>
        <v/>
      </c>
      <c r="M1273" s="12" t="str">
        <f>+VLOOKUP(FACTURACION[[#This Row],[REFERENCIA]],CODINV,4,FALSE)</f>
        <v>MEDIDORES</v>
      </c>
      <c r="N1273" s="12" t="str">
        <f>+VLOOKUP(FACTURACION[[#This Row],[REFERENCIA]],CODINV,5,FALSE)</f>
        <v>HONEYWELL</v>
      </c>
      <c r="O1273" s="2">
        <v>1</v>
      </c>
      <c r="P1273" s="23">
        <v>1445447</v>
      </c>
      <c r="Q1273" s="24">
        <f>+FACTURACION[[#This Row],[CANTIDAD]]*FACTURACION[[#This Row],[VR UNITARIO]]/1000</f>
        <v>1445.4469999999999</v>
      </c>
      <c r="R1273" s="3" t="str">
        <f>+VLOOKUP(FACTURACION[[#This Row],[NIT]],TABLACLIENTE,5,FALSE)</f>
        <v>VILLAVICENCIO</v>
      </c>
    </row>
    <row r="1274" spans="3:18">
      <c r="C1274" s="13">
        <v>2014</v>
      </c>
      <c r="D1274" s="17" t="s">
        <v>268</v>
      </c>
      <c r="E1274" s="17">
        <f>MONTH(FACTURACION[[#This Row],[MES]]&amp;1)</f>
        <v>3</v>
      </c>
      <c r="F1274" s="223">
        <f>DATE(FACTURACION[[#This Row],[AÑO]],FACTURACION[[#This Row],[Mes numero]],1)</f>
        <v>41699</v>
      </c>
      <c r="G1274" s="159">
        <v>10383</v>
      </c>
      <c r="H1274" s="20">
        <v>800021272</v>
      </c>
      <c r="I1274" s="2" t="str">
        <f>+VLOOKUP(FACTURACION[[#This Row],[NIT]],TABLACLIENTE,2,FALSE)</f>
        <v>GASES DEL LLANO S.A. E.S.P (LLANOGAS S.A. E.S.P.)</v>
      </c>
      <c r="J1274" s="2" t="s">
        <v>21</v>
      </c>
      <c r="K1274" s="12" t="str">
        <f>+VLOOKUP(FACTURACION[[#This Row],[REFERENCIA]],CODINV,2,FALSE)</f>
        <v>MEDIDOR AC-630 C:1 1/4" MAOP 25PSIG CON CONECTORES</v>
      </c>
      <c r="L1274" s="12" t="str">
        <f>IF(VLOOKUP(FACTURACION[[#This Row],[REFERENCIA]],CODINV,3,FALSE)=0,"",VLOOKUP(FACTURACION[[#This Row],[REFERENCIA]],CODINV,3,FALSE))</f>
        <v/>
      </c>
      <c r="M1274" s="12" t="str">
        <f>+VLOOKUP(FACTURACION[[#This Row],[REFERENCIA]],CODINV,4,FALSE)</f>
        <v>MEDIDORES</v>
      </c>
      <c r="N1274" s="12" t="str">
        <f>+VLOOKUP(FACTURACION[[#This Row],[REFERENCIA]],CODINV,5,FALSE)</f>
        <v>HONEYWELL</v>
      </c>
      <c r="O1274" s="2">
        <v>1</v>
      </c>
      <c r="P1274" s="23">
        <v>1426288</v>
      </c>
      <c r="Q1274" s="24">
        <f>+FACTURACION[[#This Row],[CANTIDAD]]*FACTURACION[[#This Row],[VR UNITARIO]]/1000</f>
        <v>1426.288</v>
      </c>
      <c r="R1274" s="3" t="str">
        <f>+VLOOKUP(FACTURACION[[#This Row],[NIT]],TABLACLIENTE,5,FALSE)</f>
        <v>VILLAVICENCIO</v>
      </c>
    </row>
    <row r="1275" spans="3:18">
      <c r="C1275" s="13">
        <v>2014</v>
      </c>
      <c r="D1275" s="17" t="s">
        <v>268</v>
      </c>
      <c r="E1275" s="17">
        <f>MONTH(FACTURACION[[#This Row],[MES]]&amp;1)</f>
        <v>3</v>
      </c>
      <c r="F1275" s="223">
        <f>DATE(FACTURACION[[#This Row],[AÑO]],FACTURACION[[#This Row],[Mes numero]],1)</f>
        <v>41699</v>
      </c>
      <c r="G1275" s="159">
        <v>10337</v>
      </c>
      <c r="H1275" s="25">
        <v>891101577</v>
      </c>
      <c r="I1275" s="3" t="str">
        <f>+VLOOKUP(FACTURACION[[#This Row],[NIT]],TABLACLIENTE,2,FALSE)</f>
        <v>ALCANOS DE COLOMBIA S.A. E.S.P</v>
      </c>
      <c r="J1275" s="2" t="s">
        <v>23</v>
      </c>
      <c r="K1275" s="12" t="str">
        <f>+VLOOKUP(FACTURACION[[#This Row],[REFERENCIA]],CODINV,2,FALSE)</f>
        <v>MEDIDOR AL-800 C:1 1/2" MAOP 20 PSIG CON CONECTORES</v>
      </c>
      <c r="L1275" s="12" t="str">
        <f>IF(VLOOKUP(FACTURACION[[#This Row],[REFERENCIA]],CODINV,3,FALSE)=0,"",VLOOKUP(FACTURACION[[#This Row],[REFERENCIA]],CODINV,3,FALSE))</f>
        <v/>
      </c>
      <c r="M1275" s="12" t="str">
        <f>+VLOOKUP(FACTURACION[[#This Row],[REFERENCIA]],CODINV,4,FALSE)</f>
        <v>MEDIDORES</v>
      </c>
      <c r="N1275" s="12" t="str">
        <f>+VLOOKUP(FACTURACION[[#This Row],[REFERENCIA]],CODINV,5,FALSE)</f>
        <v>HONEYWELL</v>
      </c>
      <c r="O1275" s="2">
        <v>2</v>
      </c>
      <c r="P1275" s="23">
        <v>1755636</v>
      </c>
      <c r="Q1275" s="24">
        <f>+FACTURACION[[#This Row],[CANTIDAD]]*FACTURACION[[#This Row],[VR UNITARIO]]/1000</f>
        <v>3511.2719999999999</v>
      </c>
      <c r="R1275" s="3" t="str">
        <f>+VLOOKUP(FACTURACION[[#This Row],[NIT]],TABLACLIENTE,5,FALSE)</f>
        <v>NEIVA</v>
      </c>
    </row>
    <row r="1276" spans="3:18">
      <c r="C1276" s="13">
        <v>2014</v>
      </c>
      <c r="D1276" s="17" t="s">
        <v>268</v>
      </c>
      <c r="E1276" s="17">
        <f>MONTH(FACTURACION[[#This Row],[MES]]&amp;1)</f>
        <v>3</v>
      </c>
      <c r="F1276" s="223">
        <f>DATE(FACTURACION[[#This Row],[AÑO]],FACTURACION[[#This Row],[Mes numero]],1)</f>
        <v>41699</v>
      </c>
      <c r="G1276" s="159">
        <v>10356</v>
      </c>
      <c r="H1276" s="20">
        <v>890503900</v>
      </c>
      <c r="I1276" s="2" t="str">
        <f>+VLOOKUP(FACTURACION[[#This Row],[NIT]],TABLACLIENTE,2,FALSE)</f>
        <v>GASES DEL ORIENTE S.A. E.S.P.</v>
      </c>
      <c r="J1276" s="2" t="s">
        <v>773</v>
      </c>
      <c r="K1276" s="12" t="str">
        <f>+VLOOKUP(FACTURACION[[#This Row],[REFERENCIA]],CODINV,2,FALSE)</f>
        <v>MEDIDOR AL-1400 C:2" o 3" MAOP 100 PSIG</v>
      </c>
      <c r="L1276" s="12" t="str">
        <f>IF(VLOOKUP(FACTURACION[[#This Row],[REFERENCIA]],CODINV,3,FALSE)=0,"",VLOOKUP(FACTURACION[[#This Row],[REFERENCIA]],CODINV,3,FALSE))</f>
        <v/>
      </c>
      <c r="M1276" s="12" t="str">
        <f>+VLOOKUP(FACTURACION[[#This Row],[REFERENCIA]],CODINV,4,FALSE)</f>
        <v>MEDIDORES</v>
      </c>
      <c r="N1276" s="12" t="str">
        <f>+VLOOKUP(FACTURACION[[#This Row],[REFERENCIA]],CODINV,5,FALSE)</f>
        <v>HONEYWELL</v>
      </c>
      <c r="O1276" s="2">
        <v>1</v>
      </c>
      <c r="P1276" s="23">
        <v>3960000</v>
      </c>
      <c r="Q1276" s="24">
        <f>+FACTURACION[[#This Row],[CANTIDAD]]*FACTURACION[[#This Row],[VR UNITARIO]]/1000</f>
        <v>3960</v>
      </c>
      <c r="R1276" s="3" t="str">
        <f>+VLOOKUP(FACTURACION[[#This Row],[NIT]],TABLACLIENTE,5,FALSE)</f>
        <v>CUCUTA</v>
      </c>
    </row>
    <row r="1277" spans="3:18">
      <c r="C1277" s="13">
        <v>2014</v>
      </c>
      <c r="D1277" s="17" t="s">
        <v>268</v>
      </c>
      <c r="E1277" s="17">
        <f>MONTH(FACTURACION[[#This Row],[MES]]&amp;1)</f>
        <v>3</v>
      </c>
      <c r="F1277" s="223">
        <f>DATE(FACTURACION[[#This Row],[AÑO]],FACTURACION[[#This Row],[Mes numero]],1)</f>
        <v>41699</v>
      </c>
      <c r="G1277" s="159">
        <v>10362</v>
      </c>
      <c r="H1277" s="25">
        <v>891101577</v>
      </c>
      <c r="I1277" s="3" t="str">
        <f>+VLOOKUP(FACTURACION[[#This Row],[NIT]],TABLACLIENTE,2,FALSE)</f>
        <v>ALCANOS DE COLOMBIA S.A. E.S.P</v>
      </c>
      <c r="J1277" s="2" t="s">
        <v>262</v>
      </c>
      <c r="K1277" s="12" t="str">
        <f>+VLOOKUP(FACTURACION[[#This Row],[REFERENCIA]],CODINV,2,FALSE)</f>
        <v>MEDIDOR AL-425 C:1 1/4" MAOP 25 PSIG</v>
      </c>
      <c r="L1277" s="12" t="str">
        <f>IF(VLOOKUP(FACTURACION[[#This Row],[REFERENCIA]],CODINV,3,FALSE)=0,"",VLOOKUP(FACTURACION[[#This Row],[REFERENCIA]],CODINV,3,FALSE))</f>
        <v/>
      </c>
      <c r="M1277" s="12" t="str">
        <f>+VLOOKUP(FACTURACION[[#This Row],[REFERENCIA]],CODINV,4,FALSE)</f>
        <v>MEDIDORES</v>
      </c>
      <c r="N1277" s="12" t="str">
        <f>+VLOOKUP(FACTURACION[[#This Row],[REFERENCIA]],CODINV,5,FALSE)</f>
        <v>HONEYWELL</v>
      </c>
      <c r="O1277" s="2">
        <v>10</v>
      </c>
      <c r="P1277" s="23">
        <v>465431</v>
      </c>
      <c r="Q1277" s="24">
        <f>+FACTURACION[[#This Row],[CANTIDAD]]*FACTURACION[[#This Row],[VR UNITARIO]]/1000</f>
        <v>4654.3100000000004</v>
      </c>
      <c r="R1277" s="3" t="str">
        <f>+VLOOKUP(FACTURACION[[#This Row],[NIT]],TABLACLIENTE,5,FALSE)</f>
        <v>NEIVA</v>
      </c>
    </row>
    <row r="1278" spans="3:18">
      <c r="C1278" s="13">
        <v>2014</v>
      </c>
      <c r="D1278" s="17" t="s">
        <v>268</v>
      </c>
      <c r="E1278" s="17">
        <f>MONTH(FACTURACION[[#This Row],[MES]]&amp;1)</f>
        <v>3</v>
      </c>
      <c r="F1278" s="223">
        <f>DATE(FACTURACION[[#This Row],[AÑO]],FACTURACION[[#This Row],[Mes numero]],1)</f>
        <v>41699</v>
      </c>
      <c r="G1278" s="159">
        <v>10360</v>
      </c>
      <c r="H1278" s="20">
        <v>800167643</v>
      </c>
      <c r="I1278" s="2" t="str">
        <f>+VLOOKUP(FACTURACION[[#This Row],[NIT]],TABLACLIENTE,2,FALSE)</f>
        <v>GASES DE OCCIDENTE S.A. E.S.P. (GDO)</v>
      </c>
      <c r="J1278" s="2" t="s">
        <v>262</v>
      </c>
      <c r="K1278" s="12" t="str">
        <f>+VLOOKUP(FACTURACION[[#This Row],[REFERENCIA]],CODINV,2,FALSE)</f>
        <v>MEDIDOR AL-425 C:1 1/4" MAOP 25 PSIG</v>
      </c>
      <c r="L1278" s="12" t="str">
        <f>IF(VLOOKUP(FACTURACION[[#This Row],[REFERENCIA]],CODINV,3,FALSE)=0,"",VLOOKUP(FACTURACION[[#This Row],[REFERENCIA]],CODINV,3,FALSE))</f>
        <v/>
      </c>
      <c r="M1278" s="12" t="str">
        <f>+VLOOKUP(FACTURACION[[#This Row],[REFERENCIA]],CODINV,4,FALSE)</f>
        <v>MEDIDORES</v>
      </c>
      <c r="N1278" s="12" t="str">
        <f>+VLOOKUP(FACTURACION[[#This Row],[REFERENCIA]],CODINV,5,FALSE)</f>
        <v>HONEYWELL</v>
      </c>
      <c r="O1278" s="2">
        <v>20</v>
      </c>
      <c r="P1278" s="23">
        <v>451935</v>
      </c>
      <c r="Q1278" s="24">
        <f>+FACTURACION[[#This Row],[CANTIDAD]]*FACTURACION[[#This Row],[VR UNITARIO]]/1000</f>
        <v>9038.7000000000007</v>
      </c>
      <c r="R1278" s="3" t="str">
        <f>+VLOOKUP(FACTURACION[[#This Row],[NIT]],TABLACLIENTE,5,FALSE)</f>
        <v>CALI</v>
      </c>
    </row>
    <row r="1279" spans="3:18">
      <c r="C1279" s="13">
        <v>2014</v>
      </c>
      <c r="D1279" s="17" t="s">
        <v>268</v>
      </c>
      <c r="E1279" s="17">
        <f>MONTH(FACTURACION[[#This Row],[MES]]&amp;1)</f>
        <v>3</v>
      </c>
      <c r="F1279" s="223">
        <f>DATE(FACTURACION[[#This Row],[AÑO]],FACTURACION[[#This Row],[Mes numero]],1)</f>
        <v>41699</v>
      </c>
      <c r="G1279" s="159">
        <v>10373</v>
      </c>
      <c r="H1279" s="20">
        <v>800021272</v>
      </c>
      <c r="I1279" s="2" t="str">
        <f>+VLOOKUP(FACTURACION[[#This Row],[NIT]],TABLACLIENTE,2,FALSE)</f>
        <v>GASES DEL LLANO S.A. E.S.P (LLANOGAS S.A. E.S.P.)</v>
      </c>
      <c r="J1279" s="2" t="s">
        <v>262</v>
      </c>
      <c r="K1279" s="12" t="str">
        <f>+VLOOKUP(FACTURACION[[#This Row],[REFERENCIA]],CODINV,2,FALSE)</f>
        <v>MEDIDOR AL-425 C:1 1/4" MAOP 25 PSIG</v>
      </c>
      <c r="L1279" s="12" t="str">
        <f>IF(VLOOKUP(FACTURACION[[#This Row],[REFERENCIA]],CODINV,3,FALSE)=0,"",VLOOKUP(FACTURACION[[#This Row],[REFERENCIA]],CODINV,3,FALSE))</f>
        <v/>
      </c>
      <c r="M1279" s="12" t="str">
        <f>+VLOOKUP(FACTURACION[[#This Row],[REFERENCIA]],CODINV,4,FALSE)</f>
        <v>MEDIDORES</v>
      </c>
      <c r="N1279" s="12" t="str">
        <f>+VLOOKUP(FACTURACION[[#This Row],[REFERENCIA]],CODINV,5,FALSE)</f>
        <v>HONEYWELL</v>
      </c>
      <c r="O1279" s="2">
        <v>7</v>
      </c>
      <c r="P1279" s="23">
        <v>563807</v>
      </c>
      <c r="Q1279" s="24">
        <f>+FACTURACION[[#This Row],[CANTIDAD]]*FACTURACION[[#This Row],[VR UNITARIO]]/1000</f>
        <v>3946.6489999999999</v>
      </c>
      <c r="R1279" s="3" t="str">
        <f>+VLOOKUP(FACTURACION[[#This Row],[NIT]],TABLACLIENTE,5,FALSE)</f>
        <v>VILLAVICENCIO</v>
      </c>
    </row>
    <row r="1280" spans="3:18">
      <c r="C1280" s="13">
        <v>2014</v>
      </c>
      <c r="D1280" s="17" t="s">
        <v>268</v>
      </c>
      <c r="E1280" s="17">
        <f>MONTH(FACTURACION[[#This Row],[MES]]&amp;1)</f>
        <v>3</v>
      </c>
      <c r="F1280" s="223">
        <f>DATE(FACTURACION[[#This Row],[AÑO]],FACTURACION[[#This Row],[Mes numero]],1)</f>
        <v>41699</v>
      </c>
      <c r="G1280" s="159">
        <v>10385</v>
      </c>
      <c r="H1280" s="20">
        <v>900360396</v>
      </c>
      <c r="I1280" s="2" t="str">
        <f>+VLOOKUP(FACTURACION[[#This Row],[NIT]],TABLACLIENTE,2,FALSE)</f>
        <v>GETECNI S.A.S.</v>
      </c>
      <c r="J1280" s="2" t="s">
        <v>120</v>
      </c>
      <c r="K1280" s="12" t="str">
        <f>+VLOOKUP(FACTURACION[[#This Row],[REFERENCIA]],CODINV,2,FALSE)</f>
        <v>MEDIDOR ROTATIVO G65</v>
      </c>
      <c r="L1280" s="12" t="str">
        <f>IF(VLOOKUP(FACTURACION[[#This Row],[REFERENCIA]],CODINV,3,FALSE)=0,"",VLOOKUP(FACTURACION[[#This Row],[REFERENCIA]],CODINV,3,FALSE))</f>
        <v>RCG65</v>
      </c>
      <c r="M1280" s="12" t="str">
        <f>+VLOOKUP(FACTURACION[[#This Row],[REFERENCIA]],CODINV,4,FALSE)</f>
        <v>MEDIDORES</v>
      </c>
      <c r="N1280" s="12" t="str">
        <f>+VLOOKUP(FACTURACION[[#This Row],[REFERENCIA]],CODINV,5,FALSE)</f>
        <v>HONEYWELL</v>
      </c>
      <c r="O1280" s="2">
        <v>1</v>
      </c>
      <c r="P1280" s="23">
        <v>3400000</v>
      </c>
      <c r="Q1280" s="24">
        <f>+FACTURACION[[#This Row],[CANTIDAD]]*FACTURACION[[#This Row],[VR UNITARIO]]/1000</f>
        <v>3400</v>
      </c>
      <c r="R1280" s="3" t="str">
        <f>+VLOOKUP(FACTURACION[[#This Row],[NIT]],TABLACLIENTE,5,FALSE)</f>
        <v>NEIVA</v>
      </c>
    </row>
    <row r="1281" spans="3:18">
      <c r="C1281" s="13">
        <v>2014</v>
      </c>
      <c r="D1281" s="17" t="s">
        <v>268</v>
      </c>
      <c r="E1281" s="17">
        <f>MONTH(FACTURACION[[#This Row],[MES]]&amp;1)</f>
        <v>3</v>
      </c>
      <c r="F1281" s="223">
        <f>DATE(FACTURACION[[#This Row],[AÑO]],FACTURACION[[#This Row],[Mes numero]],1)</f>
        <v>41699</v>
      </c>
      <c r="G1281" s="159">
        <v>10390</v>
      </c>
      <c r="H1281" s="20">
        <v>830065383</v>
      </c>
      <c r="I1281" s="2" t="str">
        <f>+VLOOKUP(FACTURACION[[#This Row],[NIT]],TABLACLIENTE,2,FALSE)</f>
        <v>ALKENOS LTDA</v>
      </c>
      <c r="J1281" s="2" t="s">
        <v>198</v>
      </c>
      <c r="K1281" s="12" t="str">
        <f>+VLOOKUP(FACTURACION[[#This Row],[REFERENCIA]],CODINV,2,FALSE)</f>
        <v>REG. 1813C-HC C. 1 1/4" R: 6-15" O: 1/2</v>
      </c>
      <c r="L1281" s="12" t="str">
        <f>IF(VLOOKUP(FACTURACION[[#This Row],[REFERENCIA]],CODINV,3,FALSE)=0,"",VLOOKUP(FACTURACION[[#This Row],[REFERENCIA]],CODINV,3,FALSE))</f>
        <v/>
      </c>
      <c r="M1281" s="12" t="str">
        <f>+VLOOKUP(FACTURACION[[#This Row],[REFERENCIA]],CODINV,4,FALSE)</f>
        <v>REGULADORES</v>
      </c>
      <c r="N1281" s="12" t="str">
        <f>+VLOOKUP(FACTURACION[[#This Row],[REFERENCIA]],CODINV,5,FALSE)</f>
        <v>HONEYWELL</v>
      </c>
      <c r="O1281" s="2">
        <v>1</v>
      </c>
      <c r="P1281" s="23">
        <v>135000</v>
      </c>
      <c r="Q1281" s="24">
        <f>+FACTURACION[[#This Row],[CANTIDAD]]*FACTURACION[[#This Row],[VR UNITARIO]]/1000</f>
        <v>135</v>
      </c>
      <c r="R1281" s="3" t="str">
        <f>+VLOOKUP(FACTURACION[[#This Row],[NIT]],TABLACLIENTE,5,FALSE)</f>
        <v>BOGOTÁ D.C.</v>
      </c>
    </row>
    <row r="1282" spans="3:18">
      <c r="C1282" s="13">
        <v>2014</v>
      </c>
      <c r="D1282" s="17" t="s">
        <v>268</v>
      </c>
      <c r="E1282" s="17">
        <f>MONTH(FACTURACION[[#This Row],[MES]]&amp;1)</f>
        <v>3</v>
      </c>
      <c r="F1282" s="223">
        <f>DATE(FACTURACION[[#This Row],[AÑO]],FACTURACION[[#This Row],[Mes numero]],1)</f>
        <v>41699</v>
      </c>
      <c r="G1282" s="159">
        <v>10358</v>
      </c>
      <c r="H1282" s="20">
        <v>900370892</v>
      </c>
      <c r="I1282" s="2" t="str">
        <f>+VLOOKUP(FACTURACION[[#This Row],[NIT]],TABLACLIENTE,2,FALSE)</f>
        <v>COLOMBIANA DE PROYECTOS DE INGENIERIA S.A.S. (COLPROING S.A.S.)</v>
      </c>
      <c r="J1282" s="2" t="s">
        <v>198</v>
      </c>
      <c r="K1282" s="12" t="str">
        <f>+VLOOKUP(FACTURACION[[#This Row],[REFERENCIA]],CODINV,2,FALSE)</f>
        <v>REG. 1813C-HC C. 1 1/4" R: 6-15" O: 1/2</v>
      </c>
      <c r="L1282" s="12" t="str">
        <f>IF(VLOOKUP(FACTURACION[[#This Row],[REFERENCIA]],CODINV,3,FALSE)=0,"",VLOOKUP(FACTURACION[[#This Row],[REFERENCIA]],CODINV,3,FALSE))</f>
        <v/>
      </c>
      <c r="M1282" s="12" t="str">
        <f>+VLOOKUP(FACTURACION[[#This Row],[REFERENCIA]],CODINV,4,FALSE)</f>
        <v>REGULADORES</v>
      </c>
      <c r="N1282" s="12" t="str">
        <f>+VLOOKUP(FACTURACION[[#This Row],[REFERENCIA]],CODINV,5,FALSE)</f>
        <v>HONEYWELL</v>
      </c>
      <c r="O1282" s="2">
        <v>1</v>
      </c>
      <c r="P1282" s="23">
        <v>135000</v>
      </c>
      <c r="Q1282" s="24">
        <f>+FACTURACION[[#This Row],[CANTIDAD]]*FACTURACION[[#This Row],[VR UNITARIO]]/1000</f>
        <v>135</v>
      </c>
      <c r="R1282" s="3" t="str">
        <f>+VLOOKUP(FACTURACION[[#This Row],[NIT]],TABLACLIENTE,5,FALSE)</f>
        <v>BOGOTÁ D.C.</v>
      </c>
    </row>
    <row r="1283" spans="3:18">
      <c r="C1283" s="13">
        <v>2014</v>
      </c>
      <c r="D1283" s="17" t="s">
        <v>268</v>
      </c>
      <c r="E1283" s="17">
        <f>MONTH(FACTURACION[[#This Row],[MES]]&amp;1)</f>
        <v>3</v>
      </c>
      <c r="F1283" s="223">
        <f>DATE(FACTURACION[[#This Row],[AÑO]],FACTURACION[[#This Row],[Mes numero]],1)</f>
        <v>41699</v>
      </c>
      <c r="G1283" s="159">
        <v>10369</v>
      </c>
      <c r="H1283" s="20">
        <v>900282515</v>
      </c>
      <c r="I1283" s="2" t="str">
        <f>+VLOOKUP(FACTURACION[[#This Row],[NIT]],TABLACLIENTE,2,FALSE)</f>
        <v>GAS CONSTRUCCION ENERGIA S A S</v>
      </c>
      <c r="J1283" s="2" t="s">
        <v>198</v>
      </c>
      <c r="K1283" s="12" t="str">
        <f>+VLOOKUP(FACTURACION[[#This Row],[REFERENCIA]],CODINV,2,FALSE)</f>
        <v>REG. 1813C-HC C. 1 1/4" R: 6-15" O: 1/2</v>
      </c>
      <c r="L1283" s="12" t="str">
        <f>IF(VLOOKUP(FACTURACION[[#This Row],[REFERENCIA]],CODINV,3,FALSE)=0,"",VLOOKUP(FACTURACION[[#This Row],[REFERENCIA]],CODINV,3,FALSE))</f>
        <v/>
      </c>
      <c r="M1283" s="12" t="str">
        <f>+VLOOKUP(FACTURACION[[#This Row],[REFERENCIA]],CODINV,4,FALSE)</f>
        <v>REGULADORES</v>
      </c>
      <c r="N1283" s="12" t="str">
        <f>+VLOOKUP(FACTURACION[[#This Row],[REFERENCIA]],CODINV,5,FALSE)</f>
        <v>HONEYWELL</v>
      </c>
      <c r="O1283" s="2">
        <v>1</v>
      </c>
      <c r="P1283" s="23">
        <v>120000</v>
      </c>
      <c r="Q1283" s="24">
        <f>+FACTURACION[[#This Row],[CANTIDAD]]*FACTURACION[[#This Row],[VR UNITARIO]]/1000</f>
        <v>120</v>
      </c>
      <c r="R1283" s="3" t="str">
        <f>+VLOOKUP(FACTURACION[[#This Row],[NIT]],TABLACLIENTE,5,FALSE)</f>
        <v>BOGOTÁ D.C.</v>
      </c>
    </row>
    <row r="1284" spans="3:18">
      <c r="C1284" s="13">
        <v>2014</v>
      </c>
      <c r="D1284" s="17" t="s">
        <v>268</v>
      </c>
      <c r="E1284" s="17">
        <f>MONTH(FACTURACION[[#This Row],[MES]]&amp;1)</f>
        <v>3</v>
      </c>
      <c r="F1284" s="223">
        <f>DATE(FACTURACION[[#This Row],[AÑO]],FACTURACION[[#This Row],[Mes numero]],1)</f>
        <v>41699</v>
      </c>
      <c r="G1284" s="159">
        <v>10371</v>
      </c>
      <c r="H1284" s="20">
        <v>890101691</v>
      </c>
      <c r="I1284" s="2" t="str">
        <f>+VLOOKUP(FACTURACION[[#This Row],[NIT]],TABLACLIENTE,2,FALSE)</f>
        <v>GASES DEL CARIBE S.A.E.S.P. (GASCARIBE S.A E.S.P.)</v>
      </c>
      <c r="J1284" s="2" t="s">
        <v>198</v>
      </c>
      <c r="K1284" s="12" t="str">
        <f>+VLOOKUP(FACTURACION[[#This Row],[REFERENCIA]],CODINV,2,FALSE)</f>
        <v>REG. 1813C-HC C. 1 1/4" R: 6-15" O: 1/2</v>
      </c>
      <c r="L1284" s="12" t="str">
        <f>IF(VLOOKUP(FACTURACION[[#This Row],[REFERENCIA]],CODINV,3,FALSE)=0,"",VLOOKUP(FACTURACION[[#This Row],[REFERENCIA]],CODINV,3,FALSE))</f>
        <v/>
      </c>
      <c r="M1284" s="12" t="str">
        <f>+VLOOKUP(FACTURACION[[#This Row],[REFERENCIA]],CODINV,4,FALSE)</f>
        <v>REGULADORES</v>
      </c>
      <c r="N1284" s="12" t="str">
        <f>+VLOOKUP(FACTURACION[[#This Row],[REFERENCIA]],CODINV,5,FALSE)</f>
        <v>HONEYWELL</v>
      </c>
      <c r="O1284" s="2">
        <v>20</v>
      </c>
      <c r="P1284" s="23">
        <v>95000</v>
      </c>
      <c r="Q1284" s="24">
        <f>+FACTURACION[[#This Row],[CANTIDAD]]*FACTURACION[[#This Row],[VR UNITARIO]]/1000</f>
        <v>1900</v>
      </c>
      <c r="R1284" s="3" t="str">
        <f>+VLOOKUP(FACTURACION[[#This Row],[NIT]],TABLACLIENTE,5,FALSE)</f>
        <v>BARRANQUILLA</v>
      </c>
    </row>
    <row r="1285" spans="3:18">
      <c r="C1285" s="13">
        <v>2014</v>
      </c>
      <c r="D1285" s="17" t="s">
        <v>268</v>
      </c>
      <c r="E1285" s="17">
        <f>MONTH(FACTURACION[[#This Row],[MES]]&amp;1)</f>
        <v>3</v>
      </c>
      <c r="F1285" s="223">
        <f>DATE(FACTURACION[[#This Row],[AÑO]],FACTURACION[[#This Row],[Mes numero]],1)</f>
        <v>41699</v>
      </c>
      <c r="G1285" s="159">
        <v>10364</v>
      </c>
      <c r="H1285" s="20">
        <v>830137252</v>
      </c>
      <c r="I1285" s="2" t="str">
        <f>+VLOOKUP(FACTURACION[[#This Row],[NIT]],TABLACLIENTE,2,FALSE)</f>
        <v>SAGENCO SAS</v>
      </c>
      <c r="J1285" s="2" t="s">
        <v>6</v>
      </c>
      <c r="K1285" s="12" t="str">
        <f>+VLOOKUP(FACTURACION[[#This Row],[REFERENCIA]],CODINV,2,FALSE)</f>
        <v>REG.1813C C:3/4" R:6-15" O:1/2</v>
      </c>
      <c r="L1285" s="12" t="str">
        <f>IF(VLOOKUP(FACTURACION[[#This Row],[REFERENCIA]],CODINV,3,FALSE)=0,"",VLOOKUP(FACTURACION[[#This Row],[REFERENCIA]],CODINV,3,FALSE))</f>
        <v/>
      </c>
      <c r="M1285" s="12" t="str">
        <f>+VLOOKUP(FACTURACION[[#This Row],[REFERENCIA]],CODINV,4,FALSE)</f>
        <v>REGULADORES</v>
      </c>
      <c r="N1285" s="12" t="str">
        <f>+VLOOKUP(FACTURACION[[#This Row],[REFERENCIA]],CODINV,5,FALSE)</f>
        <v>HONEYWELL</v>
      </c>
      <c r="O1285" s="2">
        <v>1</v>
      </c>
      <c r="P1285" s="23">
        <v>95000</v>
      </c>
      <c r="Q1285" s="24">
        <f>+FACTURACION[[#This Row],[CANTIDAD]]*FACTURACION[[#This Row],[VR UNITARIO]]/1000</f>
        <v>95</v>
      </c>
      <c r="R1285" s="3" t="str">
        <f>+VLOOKUP(FACTURACION[[#This Row],[NIT]],TABLACLIENTE,5,FALSE)</f>
        <v>BOGOTÁ D.C.</v>
      </c>
    </row>
    <row r="1286" spans="3:18">
      <c r="C1286" s="13">
        <v>2014</v>
      </c>
      <c r="D1286" s="17" t="s">
        <v>268</v>
      </c>
      <c r="E1286" s="17">
        <f>MONTH(FACTURACION[[#This Row],[MES]]&amp;1)</f>
        <v>3</v>
      </c>
      <c r="F1286" s="223">
        <f>DATE(FACTURACION[[#This Row],[AÑO]],FACTURACION[[#This Row],[Mes numero]],1)</f>
        <v>41699</v>
      </c>
      <c r="G1286" s="159">
        <v>10378</v>
      </c>
      <c r="H1286" s="20">
        <v>830144426</v>
      </c>
      <c r="I1286" s="2" t="str">
        <f>+VLOOKUP(FACTURACION[[#This Row],[NIT]],TABLACLIENTE,2,FALSE)</f>
        <v>DUARTECNICOS S.A.S.</v>
      </c>
      <c r="J1286" s="2" t="s">
        <v>63</v>
      </c>
      <c r="K1286" s="12" t="str">
        <f>+VLOOKUP(FACTURACION[[#This Row],[REFERENCIA]],CODINV,2,FALSE)</f>
        <v>AFV 2" S300 FO</v>
      </c>
      <c r="L1286" s="12" t="str">
        <f>IF(VLOOKUP(FACTURACION[[#This Row],[REFERENCIA]],CODINV,3,FALSE)=0,"",VLOOKUP(FACTURACION[[#This Row],[REFERENCIA]],CODINV,3,FALSE))</f>
        <v/>
      </c>
      <c r="M1286" s="12" t="str">
        <f>+VLOOKUP(FACTURACION[[#This Row],[REFERENCIA]],CODINV,4,FALSE)</f>
        <v>REGULADORES</v>
      </c>
      <c r="N1286" s="12" t="str">
        <f>+VLOOKUP(FACTURACION[[#This Row],[REFERENCIA]],CODINV,5,FALSE)</f>
        <v>HONEYWELL</v>
      </c>
      <c r="O1286" s="2">
        <v>3</v>
      </c>
      <c r="P1286" s="23">
        <v>1665214</v>
      </c>
      <c r="Q1286" s="24">
        <f>+FACTURACION[[#This Row],[CANTIDAD]]*FACTURACION[[#This Row],[VR UNITARIO]]/1000</f>
        <v>4995.6419999999998</v>
      </c>
      <c r="R1286" s="3" t="str">
        <f>+VLOOKUP(FACTURACION[[#This Row],[NIT]],TABLACLIENTE,5,FALSE)</f>
        <v>BARRANQUILLA</v>
      </c>
    </row>
    <row r="1287" spans="3:18">
      <c r="C1287" s="13">
        <v>2014</v>
      </c>
      <c r="D1287" s="17" t="s">
        <v>268</v>
      </c>
      <c r="E1287" s="17">
        <f>MONTH(FACTURACION[[#This Row],[MES]]&amp;1)</f>
        <v>3</v>
      </c>
      <c r="F1287" s="223">
        <f>DATE(FACTURACION[[#This Row],[AÑO]],FACTURACION[[#This Row],[Mes numero]],1)</f>
        <v>41699</v>
      </c>
      <c r="G1287" s="159">
        <v>10355</v>
      </c>
      <c r="H1287" s="20">
        <v>890208316</v>
      </c>
      <c r="I1287" s="2" t="str">
        <f>+VLOOKUP(FACTURACION[[#This Row],[NIT]],TABLACLIENTE,2,FALSE)</f>
        <v xml:space="preserve">METROGAS DE COLOMBIA S.A. E.S.P.  (METROGAS S.A. E.S.P)
</v>
      </c>
      <c r="J1287" s="2" t="s">
        <v>774</v>
      </c>
      <c r="K1287" s="12" t="str">
        <f>+VLOOKUP(FACTURACION[[#This Row],[REFERENCIA]],CODINV,2,FALSE)</f>
        <v>AFV 2" S300 R10 Y CL I ZSC 100</v>
      </c>
      <c r="L1287" s="12" t="str">
        <f>IF(VLOOKUP(FACTURACION[[#This Row],[REFERENCIA]],CODINV,3,FALSE)=0,"",VLOOKUP(FACTURACION[[#This Row],[REFERENCIA]],CODINV,3,FALSE))</f>
        <v/>
      </c>
      <c r="M1287" s="12" t="str">
        <f>+VLOOKUP(FACTURACION[[#This Row],[REFERENCIA]],CODINV,4,FALSE)</f>
        <v>REGULADORES</v>
      </c>
      <c r="N1287" s="12" t="str">
        <f>+VLOOKUP(FACTURACION[[#This Row],[REFERENCIA]],CODINV,5,FALSE)</f>
        <v>HONEYWELL</v>
      </c>
      <c r="O1287" s="2">
        <v>2</v>
      </c>
      <c r="P1287" s="23">
        <v>3805983</v>
      </c>
      <c r="Q1287" s="24">
        <f>+FACTURACION[[#This Row],[CANTIDAD]]*FACTURACION[[#This Row],[VR UNITARIO]]/1000</f>
        <v>7611.9660000000003</v>
      </c>
      <c r="R1287" s="3" t="str">
        <f>+VLOOKUP(FACTURACION[[#This Row],[NIT]],TABLACLIENTE,5,FALSE)</f>
        <v>FLORIDABLANCA</v>
      </c>
    </row>
    <row r="1288" spans="3:18">
      <c r="C1288" s="13">
        <v>2014</v>
      </c>
      <c r="D1288" s="17" t="s">
        <v>268</v>
      </c>
      <c r="E1288" s="17">
        <f>MONTH(FACTURACION[[#This Row],[MES]]&amp;1)</f>
        <v>3</v>
      </c>
      <c r="F1288" s="223">
        <f>DATE(FACTURACION[[#This Row],[AÑO]],FACTURACION[[#This Row],[Mes numero]],1)</f>
        <v>41699</v>
      </c>
      <c r="G1288" s="159">
        <v>10355</v>
      </c>
      <c r="H1288" s="20">
        <v>890208316</v>
      </c>
      <c r="I1288" s="2" t="str">
        <f>+VLOOKUP(FACTURACION[[#This Row],[NIT]],TABLACLIENTE,2,FALSE)</f>
        <v xml:space="preserve">METROGAS DE COLOMBIA S.A. E.S.P.  (METROGAS S.A. E.S.P)
</v>
      </c>
      <c r="J1288" s="2" t="s">
        <v>776</v>
      </c>
      <c r="K1288" s="12" t="str">
        <f>+VLOOKUP(FACTURACION[[#This Row],[REFERENCIA]],CODINV,2,FALSE)</f>
        <v>AFV 2" S300 R25 Y CL INS ZSC100</v>
      </c>
      <c r="L1288" s="12" t="str">
        <f>IF(VLOOKUP(FACTURACION[[#This Row],[REFERENCIA]],CODINV,3,FALSE)=0,"",VLOOKUP(FACTURACION[[#This Row],[REFERENCIA]],CODINV,3,FALSE))</f>
        <v/>
      </c>
      <c r="M1288" s="12" t="str">
        <f>+VLOOKUP(FACTURACION[[#This Row],[REFERENCIA]],CODINV,4,FALSE)</f>
        <v>REGULADORES</v>
      </c>
      <c r="N1288" s="12" t="str">
        <f>+VLOOKUP(FACTURACION[[#This Row],[REFERENCIA]],CODINV,5,FALSE)</f>
        <v>HONEYWELL</v>
      </c>
      <c r="O1288" s="2">
        <v>2</v>
      </c>
      <c r="P1288" s="23">
        <v>3805983</v>
      </c>
      <c r="Q1288" s="24">
        <f>+FACTURACION[[#This Row],[CANTIDAD]]*FACTURACION[[#This Row],[VR UNITARIO]]/1000</f>
        <v>7611.9660000000003</v>
      </c>
      <c r="R1288" s="3" t="str">
        <f>+VLOOKUP(FACTURACION[[#This Row],[NIT]],TABLACLIENTE,5,FALSE)</f>
        <v>FLORIDABLANCA</v>
      </c>
    </row>
    <row r="1289" spans="3:18">
      <c r="C1289" s="13">
        <v>2014</v>
      </c>
      <c r="D1289" s="17" t="s">
        <v>268</v>
      </c>
      <c r="E1289" s="17">
        <f>MONTH(FACTURACION[[#This Row],[MES]]&amp;1)</f>
        <v>3</v>
      </c>
      <c r="F1289" s="223">
        <f>DATE(FACTURACION[[#This Row],[AÑO]],FACTURACION[[#This Row],[Mes numero]],1)</f>
        <v>41699</v>
      </c>
      <c r="G1289" s="159">
        <v>10355</v>
      </c>
      <c r="H1289" s="20">
        <v>890208316</v>
      </c>
      <c r="I1289" s="2" t="str">
        <f>+VLOOKUP(FACTURACION[[#This Row],[NIT]],TABLACLIENTE,2,FALSE)</f>
        <v xml:space="preserve">METROGAS DE COLOMBIA S.A. E.S.P.  (METROGAS S.A. E.S.P)
</v>
      </c>
      <c r="J1289" s="2" t="s">
        <v>776</v>
      </c>
      <c r="K1289" s="12" t="str">
        <f>+VLOOKUP(FACTURACION[[#This Row],[REFERENCIA]],CODINV,2,FALSE)</f>
        <v>AFV 2" S300 R25 Y CL INS ZSC100</v>
      </c>
      <c r="L1289" s="12" t="str">
        <f>IF(VLOOKUP(FACTURACION[[#This Row],[REFERENCIA]],CODINV,3,FALSE)=0,"",VLOOKUP(FACTURACION[[#This Row],[REFERENCIA]],CODINV,3,FALSE))</f>
        <v/>
      </c>
      <c r="M1289" s="12" t="str">
        <f>+VLOOKUP(FACTURACION[[#This Row],[REFERENCIA]],CODINV,4,FALSE)</f>
        <v>REGULADORES</v>
      </c>
      <c r="N1289" s="12" t="str">
        <f>+VLOOKUP(FACTURACION[[#This Row],[REFERENCIA]],CODINV,5,FALSE)</f>
        <v>HONEYWELL</v>
      </c>
      <c r="O1289" s="2">
        <v>2</v>
      </c>
      <c r="P1289" s="23">
        <v>3805983</v>
      </c>
      <c r="Q1289" s="24">
        <f>+FACTURACION[[#This Row],[CANTIDAD]]*FACTURACION[[#This Row],[VR UNITARIO]]/1000</f>
        <v>7611.9660000000003</v>
      </c>
      <c r="R1289" s="3" t="str">
        <f>+VLOOKUP(FACTURACION[[#This Row],[NIT]],TABLACLIENTE,5,FALSE)</f>
        <v>FLORIDABLANCA</v>
      </c>
    </row>
    <row r="1290" spans="3:18">
      <c r="C1290" s="13">
        <v>2014</v>
      </c>
      <c r="D1290" s="17" t="s">
        <v>268</v>
      </c>
      <c r="E1290" s="17">
        <f>MONTH(FACTURACION[[#This Row],[MES]]&amp;1)</f>
        <v>3</v>
      </c>
      <c r="F1290" s="223">
        <f>DATE(FACTURACION[[#This Row],[AÑO]],FACTURACION[[#This Row],[Mes numero]],1)</f>
        <v>41699</v>
      </c>
      <c r="G1290" s="159">
        <v>10355</v>
      </c>
      <c r="H1290" s="20">
        <v>890208316</v>
      </c>
      <c r="I1290" s="2" t="str">
        <f>+VLOOKUP(FACTURACION[[#This Row],[NIT]],TABLACLIENTE,2,FALSE)</f>
        <v xml:space="preserve">METROGAS DE COLOMBIA S.A. E.S.P.  (METROGAS S.A. E.S.P)
</v>
      </c>
      <c r="J1290" s="2" t="s">
        <v>778</v>
      </c>
      <c r="K1290" s="12" t="str">
        <f>+VLOOKUP(FACTURACION[[#This Row],[REFERENCIA]],CODINV,2,FALSE)</f>
        <v>AFV 2" S300 R50 Y CL INS ZSC100</v>
      </c>
      <c r="L1290" s="12" t="str">
        <f>IF(VLOOKUP(FACTURACION[[#This Row],[REFERENCIA]],CODINV,3,FALSE)=0,"",VLOOKUP(FACTURACION[[#This Row],[REFERENCIA]],CODINV,3,FALSE))</f>
        <v/>
      </c>
      <c r="M1290" s="12" t="str">
        <f>+VLOOKUP(FACTURACION[[#This Row],[REFERENCIA]],CODINV,4,FALSE)</f>
        <v>REGULADORES</v>
      </c>
      <c r="N1290" s="12" t="str">
        <f>+VLOOKUP(FACTURACION[[#This Row],[REFERENCIA]],CODINV,5,FALSE)</f>
        <v>HONEYWELL</v>
      </c>
      <c r="O1290" s="2">
        <v>1</v>
      </c>
      <c r="P1290" s="23">
        <v>3805983</v>
      </c>
      <c r="Q1290" s="24">
        <f>+FACTURACION[[#This Row],[CANTIDAD]]*FACTURACION[[#This Row],[VR UNITARIO]]/1000</f>
        <v>3805.9830000000002</v>
      </c>
      <c r="R1290" s="3" t="str">
        <f>+VLOOKUP(FACTURACION[[#This Row],[NIT]],TABLACLIENTE,5,FALSE)</f>
        <v>FLORIDABLANCA</v>
      </c>
    </row>
    <row r="1291" spans="3:18">
      <c r="C1291" s="13">
        <v>2014</v>
      </c>
      <c r="D1291" s="17" t="s">
        <v>268</v>
      </c>
      <c r="E1291" s="17">
        <f>MONTH(FACTURACION[[#This Row],[MES]]&amp;1)</f>
        <v>3</v>
      </c>
      <c r="F1291" s="223">
        <f>DATE(FACTURACION[[#This Row],[AÑO]],FACTURACION[[#This Row],[Mes numero]],1)</f>
        <v>41699</v>
      </c>
      <c r="G1291" s="159">
        <v>10355</v>
      </c>
      <c r="H1291" s="20">
        <v>890208316</v>
      </c>
      <c r="I1291" s="2" t="str">
        <f>+VLOOKUP(FACTURACION[[#This Row],[NIT]],TABLACLIENTE,2,FALSE)</f>
        <v xml:space="preserve">METROGAS DE COLOMBIA S.A. E.S.P.  (METROGAS S.A. E.S.P)
</v>
      </c>
      <c r="J1291" s="2" t="s">
        <v>780</v>
      </c>
      <c r="K1291" s="12" t="str">
        <f>+VLOOKUP(FACTURACION[[#This Row],[REFERENCIA]],CODINV,2,FALSE)</f>
        <v>AFV 2" S300 FO Y CL COMP ZSC150</v>
      </c>
      <c r="L1291" s="12" t="str">
        <f>IF(VLOOKUP(FACTURACION[[#This Row],[REFERENCIA]],CODINV,3,FALSE)=0,"",VLOOKUP(FACTURACION[[#This Row],[REFERENCIA]],CODINV,3,FALSE))</f>
        <v/>
      </c>
      <c r="M1291" s="12" t="str">
        <f>+VLOOKUP(FACTURACION[[#This Row],[REFERENCIA]],CODINV,4,FALSE)</f>
        <v>REGULADORES</v>
      </c>
      <c r="N1291" s="12" t="str">
        <f>+VLOOKUP(FACTURACION[[#This Row],[REFERENCIA]],CODINV,5,FALSE)</f>
        <v>HONEYWELL</v>
      </c>
      <c r="O1291" s="2">
        <v>1</v>
      </c>
      <c r="P1291" s="23">
        <v>3878840</v>
      </c>
      <c r="Q1291" s="24">
        <f>+FACTURACION[[#This Row],[CANTIDAD]]*FACTURACION[[#This Row],[VR UNITARIO]]/1000</f>
        <v>3878.84</v>
      </c>
      <c r="R1291" s="3" t="str">
        <f>+VLOOKUP(FACTURACION[[#This Row],[NIT]],TABLACLIENTE,5,FALSE)</f>
        <v>FLORIDABLANCA</v>
      </c>
    </row>
    <row r="1292" spans="3:18">
      <c r="C1292" s="13">
        <v>2014</v>
      </c>
      <c r="D1292" s="17" t="s">
        <v>268</v>
      </c>
      <c r="E1292" s="17">
        <f>MONTH(FACTURACION[[#This Row],[MES]]&amp;1)</f>
        <v>3</v>
      </c>
      <c r="F1292" s="223">
        <f>DATE(FACTURACION[[#This Row],[AÑO]],FACTURACION[[#This Row],[Mes numero]],1)</f>
        <v>41699</v>
      </c>
      <c r="G1292" s="159">
        <v>10355</v>
      </c>
      <c r="H1292" s="20">
        <v>890208316</v>
      </c>
      <c r="I1292" s="2" t="str">
        <f>+VLOOKUP(FACTURACION[[#This Row],[NIT]],TABLACLIENTE,2,FALSE)</f>
        <v xml:space="preserve">METROGAS DE COLOMBIA S.A. E.S.P.  (METROGAS S.A. E.S.P)
</v>
      </c>
      <c r="J1292" s="2" t="s">
        <v>780</v>
      </c>
      <c r="K1292" s="12" t="str">
        <f>+VLOOKUP(FACTURACION[[#This Row],[REFERENCIA]],CODINV,2,FALSE)</f>
        <v>AFV 2" S300 FO Y CL COMP ZSC150</v>
      </c>
      <c r="L1292" s="12" t="str">
        <f>IF(VLOOKUP(FACTURACION[[#This Row],[REFERENCIA]],CODINV,3,FALSE)=0,"",VLOOKUP(FACTURACION[[#This Row],[REFERENCIA]],CODINV,3,FALSE))</f>
        <v/>
      </c>
      <c r="M1292" s="12" t="str">
        <f>+VLOOKUP(FACTURACION[[#This Row],[REFERENCIA]],CODINV,4,FALSE)</f>
        <v>REGULADORES</v>
      </c>
      <c r="N1292" s="12" t="str">
        <f>+VLOOKUP(FACTURACION[[#This Row],[REFERENCIA]],CODINV,5,FALSE)</f>
        <v>HONEYWELL</v>
      </c>
      <c r="O1292" s="2">
        <v>1</v>
      </c>
      <c r="P1292" s="23">
        <v>3878840</v>
      </c>
      <c r="Q1292" s="24">
        <f>+FACTURACION[[#This Row],[CANTIDAD]]*FACTURACION[[#This Row],[VR UNITARIO]]/1000</f>
        <v>3878.84</v>
      </c>
      <c r="R1292" s="3" t="str">
        <f>+VLOOKUP(FACTURACION[[#This Row],[NIT]],TABLACLIENTE,5,FALSE)</f>
        <v>FLORIDABLANCA</v>
      </c>
    </row>
    <row r="1293" spans="3:18">
      <c r="C1293" s="13">
        <v>2014</v>
      </c>
      <c r="D1293" s="17" t="s">
        <v>268</v>
      </c>
      <c r="E1293" s="17">
        <f>MONTH(FACTURACION[[#This Row],[MES]]&amp;1)</f>
        <v>3</v>
      </c>
      <c r="F1293" s="223">
        <f>DATE(FACTURACION[[#This Row],[AÑO]],FACTURACION[[#This Row],[Mes numero]],1)</f>
        <v>41699</v>
      </c>
      <c r="G1293" s="159">
        <v>10372</v>
      </c>
      <c r="H1293" s="20">
        <v>890101691</v>
      </c>
      <c r="I1293" s="2" t="str">
        <f>+VLOOKUP(FACTURACION[[#This Row],[NIT]],TABLACLIENTE,2,FALSE)</f>
        <v>GASES DEL CARIBE S.A.E.S.P. (GASCARIBE S.A E.S.P.)</v>
      </c>
      <c r="J1293" s="2" t="s">
        <v>40</v>
      </c>
      <c r="K1293" s="12" t="str">
        <f>+VLOOKUP(FACTURACION[[#This Row],[REFERENCIA]],CODINV,2,FALSE)</f>
        <v>AFV 2" S600 FO Y CL INS ZSC320-100</v>
      </c>
      <c r="L1293" s="12" t="str">
        <f>IF(VLOOKUP(FACTURACION[[#This Row],[REFERENCIA]],CODINV,3,FALSE)=0,"",VLOOKUP(FACTURACION[[#This Row],[REFERENCIA]],CODINV,3,FALSE))</f>
        <v/>
      </c>
      <c r="M1293" s="12" t="str">
        <f>+VLOOKUP(FACTURACION[[#This Row],[REFERENCIA]],CODINV,4,FALSE)</f>
        <v>REGULADORES</v>
      </c>
      <c r="N1293" s="12" t="str">
        <f>+VLOOKUP(FACTURACION[[#This Row],[REFERENCIA]],CODINV,5,FALSE)</f>
        <v>HONEYWELL</v>
      </c>
      <c r="O1293" s="2">
        <v>4</v>
      </c>
      <c r="P1293" s="23">
        <v>4674963</v>
      </c>
      <c r="Q1293" s="24">
        <f>+FACTURACION[[#This Row],[CANTIDAD]]*FACTURACION[[#This Row],[VR UNITARIO]]/1000</f>
        <v>18699.851999999999</v>
      </c>
      <c r="R1293" s="3" t="str">
        <f>+VLOOKUP(FACTURACION[[#This Row],[NIT]],TABLACLIENTE,5,FALSE)</f>
        <v>BARRANQUILLA</v>
      </c>
    </row>
    <row r="1294" spans="3:18">
      <c r="C1294" s="13">
        <v>2014</v>
      </c>
      <c r="D1294" s="17" t="s">
        <v>268</v>
      </c>
      <c r="E1294" s="17">
        <f>MONTH(FACTURACION[[#This Row],[MES]]&amp;1)</f>
        <v>3</v>
      </c>
      <c r="F1294" s="223">
        <f>DATE(FACTURACION[[#This Row],[AÑO]],FACTURACION[[#This Row],[Mes numero]],1)</f>
        <v>41699</v>
      </c>
      <c r="G1294" s="159">
        <v>10355</v>
      </c>
      <c r="H1294" s="20">
        <v>890208316</v>
      </c>
      <c r="I1294" s="2" t="str">
        <f>+VLOOKUP(FACTURACION[[#This Row],[NIT]],TABLACLIENTE,2,FALSE)</f>
        <v xml:space="preserve">METROGAS DE COLOMBIA S.A. E.S.P.  (METROGAS S.A. E.S.P)
</v>
      </c>
      <c r="J1294" s="2" t="s">
        <v>782</v>
      </c>
      <c r="K1294" s="12" t="str">
        <f>+VLOOKUP(FACTURACION[[#This Row],[REFERENCIA]],CODINV,2,FALSE)</f>
        <v>AFV 2" S600 R25 Y CL INSP ZSC320-100</v>
      </c>
      <c r="L1294" s="12" t="str">
        <f>IF(VLOOKUP(FACTURACION[[#This Row],[REFERENCIA]],CODINV,3,FALSE)=0,"",VLOOKUP(FACTURACION[[#This Row],[REFERENCIA]],CODINV,3,FALSE))</f>
        <v>ZSC320-100</v>
      </c>
      <c r="M1294" s="12" t="str">
        <f>+VLOOKUP(FACTURACION[[#This Row],[REFERENCIA]],CODINV,4,FALSE)</f>
        <v>REGULADORES</v>
      </c>
      <c r="N1294" s="12" t="str">
        <f>+VLOOKUP(FACTURACION[[#This Row],[REFERENCIA]],CODINV,5,FALSE)</f>
        <v>HONEYWELL</v>
      </c>
      <c r="O1294" s="2">
        <v>1</v>
      </c>
      <c r="P1294" s="23">
        <v>5383004</v>
      </c>
      <c r="Q1294" s="24">
        <f>+FACTURACION[[#This Row],[CANTIDAD]]*FACTURACION[[#This Row],[VR UNITARIO]]/1000</f>
        <v>5383.0039999999999</v>
      </c>
      <c r="R1294" s="3" t="str">
        <f>+VLOOKUP(FACTURACION[[#This Row],[NIT]],TABLACLIENTE,5,FALSE)</f>
        <v>FLORIDABLANCA</v>
      </c>
    </row>
    <row r="1295" spans="3:18">
      <c r="C1295" s="13">
        <v>2014</v>
      </c>
      <c r="D1295" s="17" t="s">
        <v>268</v>
      </c>
      <c r="E1295" s="17">
        <f>MONTH(FACTURACION[[#This Row],[MES]]&amp;1)</f>
        <v>3</v>
      </c>
      <c r="F1295" s="223">
        <f>DATE(FACTURACION[[#This Row],[AÑO]],FACTURACION[[#This Row],[Mes numero]],1)</f>
        <v>41699</v>
      </c>
      <c r="G1295" s="159">
        <v>10355</v>
      </c>
      <c r="H1295" s="20">
        <v>890208316</v>
      </c>
      <c r="I1295" s="2" t="str">
        <f>+VLOOKUP(FACTURACION[[#This Row],[NIT]],TABLACLIENTE,2,FALSE)</f>
        <v xml:space="preserve">METROGAS DE COLOMBIA S.A. E.S.P.  (METROGAS S.A. E.S.P)
</v>
      </c>
      <c r="J1295" s="2" t="s">
        <v>783</v>
      </c>
      <c r="K1295" s="12" t="str">
        <f>+VLOOKUP(FACTURACION[[#This Row],[REFERENCIA]],CODINV,2,FALSE)</f>
        <v>AFV 2" S300 STD Y CL COMP ZSC320-150</v>
      </c>
      <c r="L1295" s="12" t="str">
        <f>IF(VLOOKUP(FACTURACION[[#This Row],[REFERENCIA]],CODINV,3,FALSE)=0,"",VLOOKUP(FACTURACION[[#This Row],[REFERENCIA]],CODINV,3,FALSE))</f>
        <v/>
      </c>
      <c r="M1295" s="12" t="str">
        <f>+VLOOKUP(FACTURACION[[#This Row],[REFERENCIA]],CODINV,4,FALSE)</f>
        <v>REGULADORES</v>
      </c>
      <c r="N1295" s="12" t="str">
        <f>+VLOOKUP(FACTURACION[[#This Row],[REFERENCIA]],CODINV,5,FALSE)</f>
        <v>HONEYWELL</v>
      </c>
      <c r="O1295" s="2">
        <v>2</v>
      </c>
      <c r="P1295" s="23">
        <v>4060933</v>
      </c>
      <c r="Q1295" s="24">
        <f>+FACTURACION[[#This Row],[CANTIDAD]]*FACTURACION[[#This Row],[VR UNITARIO]]/1000</f>
        <v>8121.866</v>
      </c>
      <c r="R1295" s="3" t="str">
        <f>+VLOOKUP(FACTURACION[[#This Row],[NIT]],TABLACLIENTE,5,FALSE)</f>
        <v>FLORIDABLANCA</v>
      </c>
    </row>
    <row r="1296" spans="3:18">
      <c r="C1296" s="13">
        <v>2014</v>
      </c>
      <c r="D1296" s="17" t="s">
        <v>268</v>
      </c>
      <c r="E1296" s="17">
        <f>MONTH(FACTURACION[[#This Row],[MES]]&amp;1)</f>
        <v>3</v>
      </c>
      <c r="F1296" s="223">
        <f>DATE(FACTURACION[[#This Row],[AÑO]],FACTURACION[[#This Row],[Mes numero]],1)</f>
        <v>41699</v>
      </c>
      <c r="G1296" s="159">
        <v>10378</v>
      </c>
      <c r="H1296" s="20">
        <v>830144426</v>
      </c>
      <c r="I1296" s="2" t="str">
        <f>+VLOOKUP(FACTURACION[[#This Row],[NIT]],TABLACLIENTE,2,FALSE)</f>
        <v>DUARTECNICOS S.A.S.</v>
      </c>
      <c r="J1296" s="2" t="s">
        <v>65</v>
      </c>
      <c r="K1296" s="12" t="str">
        <f>+VLOOKUP(FACTURACION[[#This Row],[REFERENCIA]],CODINV,2,FALSE)</f>
        <v>CONTROL LOOP ZSC-100 BM INSPIRATOR</v>
      </c>
      <c r="L1296" s="12" t="str">
        <f>IF(VLOOKUP(FACTURACION[[#This Row],[REFERENCIA]],CODINV,3,FALSE)=0,"",VLOOKUP(FACTURACION[[#This Row],[REFERENCIA]],CODINV,3,FALSE))</f>
        <v/>
      </c>
      <c r="M1296" s="12" t="str">
        <f>+VLOOKUP(FACTURACION[[#This Row],[REFERENCIA]],CODINV,4,FALSE)</f>
        <v>REGULADORES</v>
      </c>
      <c r="N1296" s="12" t="str">
        <f>+VLOOKUP(FACTURACION[[#This Row],[REFERENCIA]],CODINV,5,FALSE)</f>
        <v>HONEYWELL</v>
      </c>
      <c r="O1296" s="2">
        <v>3</v>
      </c>
      <c r="P1296" s="23">
        <v>1834786</v>
      </c>
      <c r="Q1296" s="24">
        <f>+FACTURACION[[#This Row],[CANTIDAD]]*FACTURACION[[#This Row],[VR UNITARIO]]/1000</f>
        <v>5504.3580000000002</v>
      </c>
      <c r="R1296" s="3" t="str">
        <f>+VLOOKUP(FACTURACION[[#This Row],[NIT]],TABLACLIENTE,5,FALSE)</f>
        <v>BARRANQUILLA</v>
      </c>
    </row>
    <row r="1297" spans="3:18">
      <c r="C1297" s="13">
        <v>2014</v>
      </c>
      <c r="D1297" s="17" t="s">
        <v>268</v>
      </c>
      <c r="E1297" s="17">
        <f>MONTH(FACTURACION[[#This Row],[MES]]&amp;1)</f>
        <v>3</v>
      </c>
      <c r="F1297" s="223">
        <f>DATE(FACTURACION[[#This Row],[AÑO]],FACTURACION[[#This Row],[Mes numero]],1)</f>
        <v>41699</v>
      </c>
      <c r="G1297" s="159">
        <v>10342</v>
      </c>
      <c r="H1297" s="20">
        <v>800202395</v>
      </c>
      <c r="I1297" s="2" t="str">
        <f>+VLOOKUP(FACTURACION[[#This Row],[NIT]],TABLACLIENTE,2,FALSE)</f>
        <v>EFIGAS GAS NATURAL S.A. E.S.P. (EFIGAS S.A. E.S.P.)</v>
      </c>
      <c r="J1297" s="2" t="s">
        <v>540</v>
      </c>
      <c r="K1297" s="12" t="str">
        <f>+VLOOKUP(FACTURACION[[#This Row],[REFERENCIA]],CODINV,2,FALSE)</f>
        <v>GEAR &amp; HUB 44 DRIVE</v>
      </c>
      <c r="L1297" s="12" t="str">
        <f>IF(VLOOKUP(FACTURACION[[#This Row],[REFERENCIA]],CODINV,3,FALSE)=0,"",VLOOKUP(FACTURACION[[#This Row],[REFERENCIA]],CODINV,3,FALSE))</f>
        <v>43354G057</v>
      </c>
      <c r="M1297" s="12" t="str">
        <f>+VLOOKUP(FACTURACION[[#This Row],[REFERENCIA]],CODINV,4,FALSE)</f>
        <v>REPUESTOS Y ACCESORIOS</v>
      </c>
      <c r="N1297" s="12" t="str">
        <f>+VLOOKUP(FACTURACION[[#This Row],[REFERENCIA]],CODINV,5,FALSE)</f>
        <v>HONEYWELL</v>
      </c>
      <c r="O1297" s="2">
        <v>1</v>
      </c>
      <c r="P1297" s="23">
        <v>144800</v>
      </c>
      <c r="Q1297" s="24">
        <f>+FACTURACION[[#This Row],[CANTIDAD]]*FACTURACION[[#This Row],[VR UNITARIO]]/1000</f>
        <v>144.80000000000001</v>
      </c>
      <c r="R1297" s="3" t="str">
        <f>+VLOOKUP(FACTURACION[[#This Row],[NIT]],TABLACLIENTE,5,FALSE)</f>
        <v>MANIZALES</v>
      </c>
    </row>
    <row r="1298" spans="3:18">
      <c r="C1298" s="13">
        <v>2014</v>
      </c>
      <c r="D1298" s="17" t="s">
        <v>268</v>
      </c>
      <c r="E1298" s="17">
        <f>MONTH(FACTURACION[[#This Row],[MES]]&amp;1)</f>
        <v>3</v>
      </c>
      <c r="F1298" s="223">
        <f>DATE(FACTURACION[[#This Row],[AÑO]],FACTURACION[[#This Row],[Mes numero]],1)</f>
        <v>41699</v>
      </c>
      <c r="G1298" s="159">
        <v>10342</v>
      </c>
      <c r="H1298" s="20">
        <v>800202395</v>
      </c>
      <c r="I1298" s="2" t="str">
        <f>+VLOOKUP(FACTURACION[[#This Row],[NIT]],TABLACLIENTE,2,FALSE)</f>
        <v>EFIGAS GAS NATURAL S.A. E.S.P. (EFIGAS S.A. E.S.P.)</v>
      </c>
      <c r="J1298" s="2" t="s">
        <v>772</v>
      </c>
      <c r="K1298" s="12" t="str">
        <f>+VLOOKUP(FACTURACION[[#This Row],[REFERENCIA]],CODINV,2,FALSE)</f>
        <v>GEAR HUB 62T DRIVEN</v>
      </c>
      <c r="L1298" s="12" t="str">
        <f>IF(VLOOKUP(FACTURACION[[#This Row],[REFERENCIA]],CODINV,3,FALSE)=0,"",VLOOKUP(FACTURACION[[#This Row],[REFERENCIA]],CODINV,3,FALSE))</f>
        <v>43354G099</v>
      </c>
      <c r="M1298" s="12" t="str">
        <f>+VLOOKUP(FACTURACION[[#This Row],[REFERENCIA]],CODINV,4,FALSE)</f>
        <v>REPUESTOS Y ACCESORIOS</v>
      </c>
      <c r="N1298" s="12" t="str">
        <f>+VLOOKUP(FACTURACION[[#This Row],[REFERENCIA]],CODINV,5,FALSE)</f>
        <v>HONEYWELL</v>
      </c>
      <c r="O1298" s="2">
        <v>1</v>
      </c>
      <c r="P1298" s="23">
        <v>162600</v>
      </c>
      <c r="Q1298" s="24">
        <f>+FACTURACION[[#This Row],[CANTIDAD]]*FACTURACION[[#This Row],[VR UNITARIO]]/1000</f>
        <v>162.6</v>
      </c>
      <c r="R1298" s="3" t="str">
        <f>+VLOOKUP(FACTURACION[[#This Row],[NIT]],TABLACLIENTE,5,FALSE)</f>
        <v>MANIZALES</v>
      </c>
    </row>
    <row r="1299" spans="3:18">
      <c r="C1299" s="13">
        <v>2014</v>
      </c>
      <c r="D1299" s="17" t="s">
        <v>268</v>
      </c>
      <c r="E1299" s="17">
        <f>MONTH(FACTURACION[[#This Row],[MES]]&amp;1)</f>
        <v>3</v>
      </c>
      <c r="F1299" s="223">
        <f>DATE(FACTURACION[[#This Row],[AÑO]],FACTURACION[[#This Row],[Mes numero]],1)</f>
        <v>41699</v>
      </c>
      <c r="G1299" s="159">
        <v>10380</v>
      </c>
      <c r="H1299" s="20">
        <v>890208316</v>
      </c>
      <c r="I1299" s="2" t="str">
        <f>+VLOOKUP(FACTURACION[[#This Row],[NIT]],TABLACLIENTE,2,FALSE)</f>
        <v xml:space="preserve">METROGAS DE COLOMBIA S.A. E.S.P.  (METROGAS S.A. E.S.P)
</v>
      </c>
      <c r="J1299" s="2" t="s">
        <v>799</v>
      </c>
      <c r="K1299" s="12" t="str">
        <f>+VLOOKUP(FACTURACION[[#This Row],[REFERENCIA]],CODINV,2,FALSE)</f>
        <v>SPRING ZSC PILOT CODE BLUE 25-15 150</v>
      </c>
      <c r="L1299" s="12" t="str">
        <f>IF(VLOOKUP(FACTURACION[[#This Row],[REFERENCIA]],CODINV,3,FALSE)=0,"",VLOOKUP(FACTURACION[[#This Row],[REFERENCIA]],CODINV,3,FALSE))</f>
        <v>71411P014</v>
      </c>
      <c r="M1299" s="12" t="str">
        <f>+VLOOKUP(FACTURACION[[#This Row],[REFERENCIA]],CODINV,4,FALSE)</f>
        <v>REPUESTOS Y ACCESORIOS</v>
      </c>
      <c r="N1299" s="12" t="str">
        <f>+VLOOKUP(FACTURACION[[#This Row],[REFERENCIA]],CODINV,5,FALSE)</f>
        <v>HONEYWELL</v>
      </c>
      <c r="O1299" s="2">
        <v>2</v>
      </c>
      <c r="P1299" s="23">
        <v>45600</v>
      </c>
      <c r="Q1299" s="24">
        <f>+FACTURACION[[#This Row],[CANTIDAD]]*FACTURACION[[#This Row],[VR UNITARIO]]/1000</f>
        <v>91.2</v>
      </c>
      <c r="R1299" s="3" t="str">
        <f>+VLOOKUP(FACTURACION[[#This Row],[NIT]],TABLACLIENTE,5,FALSE)</f>
        <v>FLORIDABLANCA</v>
      </c>
    </row>
    <row r="1300" spans="3:18">
      <c r="C1300" s="13">
        <v>2014</v>
      </c>
      <c r="D1300" s="17" t="s">
        <v>268</v>
      </c>
      <c r="E1300" s="17">
        <f>MONTH(FACTURACION[[#This Row],[MES]]&amp;1)</f>
        <v>3</v>
      </c>
      <c r="F1300" s="223">
        <f>DATE(FACTURACION[[#This Row],[AÑO]],FACTURACION[[#This Row],[Mes numero]],1)</f>
        <v>41699</v>
      </c>
      <c r="G1300" s="159">
        <v>10370</v>
      </c>
      <c r="H1300" s="20">
        <v>890101691</v>
      </c>
      <c r="I1300" s="2" t="str">
        <f>+VLOOKUP(FACTURACION[[#This Row],[NIT]],TABLACLIENTE,2,FALSE)</f>
        <v>GASES DEL CARIBE S.A.E.S.P. (GASCARIBE S.A E.S.P.)</v>
      </c>
      <c r="J1300" s="2" t="s">
        <v>61</v>
      </c>
      <c r="K1300" s="12" t="str">
        <f>+VLOOKUP(FACTURACION[[#This Row],[REFERENCIA]],CODINV,2,FALSE)</f>
        <v>MANGA 2" S300 H7</v>
      </c>
      <c r="L1300" s="12" t="str">
        <f>IF(VLOOKUP(FACTURACION[[#This Row],[REFERENCIA]],CODINV,3,FALSE)=0,"",VLOOKUP(FACTURACION[[#This Row],[REFERENCIA]],CODINV,3,FALSE))</f>
        <v>73404P002</v>
      </c>
      <c r="M1300" s="12" t="str">
        <f>+VLOOKUP(FACTURACION[[#This Row],[REFERENCIA]],CODINV,4,FALSE)</f>
        <v>MANGAS</v>
      </c>
      <c r="N1300" s="12" t="str">
        <f>+VLOOKUP(FACTURACION[[#This Row],[REFERENCIA]],CODINV,5,FALSE)</f>
        <v>HONEYWELL</v>
      </c>
      <c r="O1300" s="2">
        <v>5</v>
      </c>
      <c r="P1300" s="23">
        <v>304007</v>
      </c>
      <c r="Q1300" s="24">
        <f>+FACTURACION[[#This Row],[CANTIDAD]]*FACTURACION[[#This Row],[VR UNITARIO]]/1000</f>
        <v>1520.0350000000001</v>
      </c>
      <c r="R1300" s="3" t="str">
        <f>+VLOOKUP(FACTURACION[[#This Row],[NIT]],TABLACLIENTE,5,FALSE)</f>
        <v>BARRANQUILLA</v>
      </c>
    </row>
    <row r="1301" spans="3:18">
      <c r="C1301" s="13">
        <v>2014</v>
      </c>
      <c r="D1301" s="17" t="s">
        <v>268</v>
      </c>
      <c r="E1301" s="17">
        <f>MONTH(FACTURACION[[#This Row],[MES]]&amp;1)</f>
        <v>3</v>
      </c>
      <c r="F1301" s="223">
        <f>DATE(FACTURACION[[#This Row],[AÑO]],FACTURACION[[#This Row],[Mes numero]],1)</f>
        <v>41699</v>
      </c>
      <c r="G1301" s="159">
        <v>10382</v>
      </c>
      <c r="H1301" s="20">
        <v>900155947</v>
      </c>
      <c r="I1301" s="2" t="str">
        <f>+VLOOKUP(FACTURACION[[#This Row],[NIT]],TABLACLIENTE,2,FALSE)</f>
        <v>INGENIERIA DE MONTAJE Y MANTENIMIENTO DE ESTACIONES DE SERVICIO LTDA  (IMMES LTDA)</v>
      </c>
      <c r="J1301" s="2" t="s">
        <v>61</v>
      </c>
      <c r="K1301" s="12" t="str">
        <f>+VLOOKUP(FACTURACION[[#This Row],[REFERENCIA]],CODINV,2,FALSE)</f>
        <v>MANGA 2" S300 H7</v>
      </c>
      <c r="L1301" s="12" t="str">
        <f>IF(VLOOKUP(FACTURACION[[#This Row],[REFERENCIA]],CODINV,3,FALSE)=0,"",VLOOKUP(FACTURACION[[#This Row],[REFERENCIA]],CODINV,3,FALSE))</f>
        <v>73404P002</v>
      </c>
      <c r="M1301" s="12" t="str">
        <f>+VLOOKUP(FACTURACION[[#This Row],[REFERENCIA]],CODINV,4,FALSE)</f>
        <v>MANGAS</v>
      </c>
      <c r="N1301" s="12" t="str">
        <f>+VLOOKUP(FACTURACION[[#This Row],[REFERENCIA]],CODINV,5,FALSE)</f>
        <v>HONEYWELL</v>
      </c>
      <c r="O1301" s="2">
        <v>6</v>
      </c>
      <c r="P1301" s="23">
        <v>296000</v>
      </c>
      <c r="Q1301" s="24">
        <f>+FACTURACION[[#This Row],[CANTIDAD]]*FACTURACION[[#This Row],[VR UNITARIO]]/1000</f>
        <v>1776</v>
      </c>
      <c r="R1301" s="3" t="str">
        <f>+VLOOKUP(FACTURACION[[#This Row],[NIT]],TABLACLIENTE,5,FALSE)</f>
        <v>BOGOTÁ D.C.</v>
      </c>
    </row>
    <row r="1302" spans="3:18">
      <c r="C1302" s="13">
        <v>2014</v>
      </c>
      <c r="D1302" s="17" t="s">
        <v>268</v>
      </c>
      <c r="E1302" s="17">
        <f>MONTH(FACTURACION[[#This Row],[MES]]&amp;1)</f>
        <v>3</v>
      </c>
      <c r="F1302" s="223">
        <f>DATE(FACTURACION[[#This Row],[AÑO]],FACTURACION[[#This Row],[Mes numero]],1)</f>
        <v>41699</v>
      </c>
      <c r="G1302" s="159">
        <v>10370</v>
      </c>
      <c r="H1302" s="20">
        <v>890101691</v>
      </c>
      <c r="I1302" s="2" t="str">
        <f>+VLOOKUP(FACTURACION[[#This Row],[NIT]],TABLACLIENTE,2,FALSE)</f>
        <v>GASES DEL CARIBE S.A.E.S.P. (GASCARIBE S.A E.S.P.)</v>
      </c>
      <c r="J1302" s="2" t="s">
        <v>218</v>
      </c>
      <c r="K1302" s="12" t="str">
        <f>+VLOOKUP(FACTURACION[[#This Row],[REFERENCIA]],CODINV,2,FALSE)</f>
        <v>MANGA 2" S600 B7</v>
      </c>
      <c r="L1302" s="12" t="str">
        <f>IF(VLOOKUP(FACTURACION[[#This Row],[REFERENCIA]],CODINV,3,FALSE)=0,"",VLOOKUP(FACTURACION[[#This Row],[REFERENCIA]],CODINV,3,FALSE))</f>
        <v>73677P007</v>
      </c>
      <c r="M1302" s="12" t="str">
        <f>+VLOOKUP(FACTURACION[[#This Row],[REFERENCIA]],CODINV,4,FALSE)</f>
        <v>MANGAS</v>
      </c>
      <c r="N1302" s="12" t="str">
        <f>+VLOOKUP(FACTURACION[[#This Row],[REFERENCIA]],CODINV,5,FALSE)</f>
        <v>HONEYWELL</v>
      </c>
      <c r="O1302" s="2">
        <v>7</v>
      </c>
      <c r="P1302" s="23">
        <v>317836</v>
      </c>
      <c r="Q1302" s="24">
        <f>+FACTURACION[[#This Row],[CANTIDAD]]*FACTURACION[[#This Row],[VR UNITARIO]]/1000</f>
        <v>2224.8519999999999</v>
      </c>
      <c r="R1302" s="3" t="str">
        <f>+VLOOKUP(FACTURACION[[#This Row],[NIT]],TABLACLIENTE,5,FALSE)</f>
        <v>BARRANQUILLA</v>
      </c>
    </row>
    <row r="1303" spans="3:18">
      <c r="C1303" s="13">
        <v>2014</v>
      </c>
      <c r="D1303" s="17" t="s">
        <v>268</v>
      </c>
      <c r="E1303" s="17">
        <f>MONTH(FACTURACION[[#This Row],[MES]]&amp;1)</f>
        <v>3</v>
      </c>
      <c r="F1303" s="223">
        <f>DATE(FACTURACION[[#This Row],[AÑO]],FACTURACION[[#This Row],[Mes numero]],1)</f>
        <v>41699</v>
      </c>
      <c r="G1303" s="159">
        <v>10363</v>
      </c>
      <c r="H1303" s="25">
        <v>891101577</v>
      </c>
      <c r="I1303" s="3" t="str">
        <f>+VLOOKUP(FACTURACION[[#This Row],[NIT]],TABLACLIENTE,2,FALSE)</f>
        <v>ALCANOS DE COLOMBIA S.A. E.S.P</v>
      </c>
      <c r="J1303" s="2" t="s">
        <v>732</v>
      </c>
      <c r="K1303" s="12" t="str">
        <f>+VLOOKUP(FACTURACION[[#This Row],[REFERENCIA]],CODINV,2,FALSE)</f>
        <v>MANGA 4" S600 H7</v>
      </c>
      <c r="L1303" s="12" t="str">
        <f>IF(VLOOKUP(FACTURACION[[#This Row],[REFERENCIA]],CODINV,3,FALSE)=0,"",VLOOKUP(FACTURACION[[#This Row],[REFERENCIA]],CODINV,3,FALSE))</f>
        <v>73677P003</v>
      </c>
      <c r="M1303" s="12" t="str">
        <f>+VLOOKUP(FACTURACION[[#This Row],[REFERENCIA]],CODINV,4,FALSE)</f>
        <v>MANGAS</v>
      </c>
      <c r="N1303" s="12" t="str">
        <f>+VLOOKUP(FACTURACION[[#This Row],[REFERENCIA]],CODINV,5,FALSE)</f>
        <v>HONEYWELL</v>
      </c>
      <c r="O1303" s="2">
        <v>2</v>
      </c>
      <c r="P1303" s="23">
        <v>930442</v>
      </c>
      <c r="Q1303" s="24">
        <f>+FACTURACION[[#This Row],[CANTIDAD]]*FACTURACION[[#This Row],[VR UNITARIO]]/1000</f>
        <v>1860.884</v>
      </c>
      <c r="R1303" s="3" t="str">
        <f>+VLOOKUP(FACTURACION[[#This Row],[NIT]],TABLACLIENTE,5,FALSE)</f>
        <v>NEIVA</v>
      </c>
    </row>
    <row r="1304" spans="3:18">
      <c r="C1304" s="13">
        <v>2014</v>
      </c>
      <c r="D1304" s="17" t="s">
        <v>268</v>
      </c>
      <c r="E1304" s="17">
        <f>MONTH(FACTURACION[[#This Row],[MES]]&amp;1)</f>
        <v>3</v>
      </c>
      <c r="F1304" s="223">
        <f>DATE(FACTURACION[[#This Row],[AÑO]],FACTURACION[[#This Row],[Mes numero]],1)</f>
        <v>41699</v>
      </c>
      <c r="G1304" s="159">
        <v>10370</v>
      </c>
      <c r="H1304" s="20">
        <v>890101691</v>
      </c>
      <c r="I1304" s="2" t="str">
        <f>+VLOOKUP(FACTURACION[[#This Row],[NIT]],TABLACLIENTE,2,FALSE)</f>
        <v>GASES DEL CARIBE S.A.E.S.P. (GASCARIBE S.A E.S.P.)</v>
      </c>
      <c r="J1304" s="2" t="s">
        <v>174</v>
      </c>
      <c r="K1304" s="12" t="str">
        <f>+VLOOKUP(FACTURACION[[#This Row],[REFERENCIA]],CODINV,2,FALSE)</f>
        <v>MANGA 2" S600 V7</v>
      </c>
      <c r="L1304" s="12" t="str">
        <f>IF(VLOOKUP(FACTURACION[[#This Row],[REFERENCIA]],CODINV,3,FALSE)=0,"",VLOOKUP(FACTURACION[[#This Row],[REFERENCIA]],CODINV,3,FALSE))</f>
        <v>73677P011</v>
      </c>
      <c r="M1304" s="12" t="str">
        <f>+VLOOKUP(FACTURACION[[#This Row],[REFERENCIA]],CODINV,4,FALSE)</f>
        <v>MANGAS</v>
      </c>
      <c r="N1304" s="12" t="str">
        <f>+VLOOKUP(FACTURACION[[#This Row],[REFERENCIA]],CODINV,5,FALSE)</f>
        <v>HONEYWELL</v>
      </c>
      <c r="O1304" s="2">
        <v>2</v>
      </c>
      <c r="P1304" s="23">
        <v>863667</v>
      </c>
      <c r="Q1304" s="24">
        <f>+FACTURACION[[#This Row],[CANTIDAD]]*FACTURACION[[#This Row],[VR UNITARIO]]/1000</f>
        <v>1727.3340000000001</v>
      </c>
      <c r="R1304" s="3" t="str">
        <f>+VLOOKUP(FACTURACION[[#This Row],[NIT]],TABLACLIENTE,5,FALSE)</f>
        <v>BARRANQUILLA</v>
      </c>
    </row>
    <row r="1305" spans="3:18">
      <c r="C1305" s="13">
        <v>2014</v>
      </c>
      <c r="D1305" s="17" t="s">
        <v>268</v>
      </c>
      <c r="E1305" s="17">
        <f>MONTH(FACTURACION[[#This Row],[MES]]&amp;1)</f>
        <v>3</v>
      </c>
      <c r="F1305" s="223">
        <f>DATE(FACTURACION[[#This Row],[AÑO]],FACTURACION[[#This Row],[Mes numero]],1)</f>
        <v>41699</v>
      </c>
      <c r="G1305" s="159">
        <v>10339</v>
      </c>
      <c r="H1305" s="20">
        <v>890500726</v>
      </c>
      <c r="I1305" s="2" t="str">
        <f>+VLOOKUP(FACTURACION[[#This Row],[NIT]],TABLACLIENTE,2,FALSE)</f>
        <v>NORTESANTANDEREANA DE GAS S.A. E.S.P (NORGAS S.A. E.S.P.)</v>
      </c>
      <c r="J1305" s="2" t="s">
        <v>4117</v>
      </c>
      <c r="K1305" s="12" t="str">
        <f>+VLOOKUP(FACTURACION[[#This Row],[REFERENCIA]],CODINV,2,FALSE)</f>
        <v>KIT TROYA II</v>
      </c>
      <c r="L1305" s="12" t="str">
        <f>IF(VLOOKUP(FACTURACION[[#This Row],[REFERENCIA]],CODINV,3,FALSE)=0,"",VLOOKUP(FACTURACION[[#This Row],[REFERENCIA]],CODINV,3,FALSE))</f>
        <v/>
      </c>
      <c r="M1305" s="12" t="str">
        <f>+VLOOKUP(FACTURACION[[#This Row],[REFERENCIA]],CODINV,4,FALSE)</f>
        <v>MEDIDORES</v>
      </c>
      <c r="N1305" s="12" t="str">
        <f>+VLOOKUP(FACTURACION[[#This Row],[REFERENCIA]],CODINV,5,FALSE)</f>
        <v>RED SEAL MEASUREMENT</v>
      </c>
      <c r="O1305" s="2">
        <v>1</v>
      </c>
      <c r="P1305" s="23">
        <v>6065333</v>
      </c>
      <c r="Q1305" s="24">
        <f>+FACTURACION[[#This Row],[CANTIDAD]]*FACTURACION[[#This Row],[VR UNITARIO]]/1000</f>
        <v>6065.3329999999996</v>
      </c>
      <c r="R1305" s="3" t="str">
        <f>+VLOOKUP(FACTURACION[[#This Row],[NIT]],TABLACLIENTE,5,FALSE)</f>
        <v>BUCARAMANGA</v>
      </c>
    </row>
    <row r="1306" spans="3:18">
      <c r="C1306" s="13">
        <v>2014</v>
      </c>
      <c r="D1306" s="17" t="s">
        <v>268</v>
      </c>
      <c r="E1306" s="17">
        <f>MONTH(FACTURACION[[#This Row],[MES]]&amp;1)</f>
        <v>3</v>
      </c>
      <c r="F1306" s="223">
        <f>DATE(FACTURACION[[#This Row],[AÑO]],FACTURACION[[#This Row],[Mes numero]],1)</f>
        <v>41699</v>
      </c>
      <c r="G1306" s="159">
        <v>10353</v>
      </c>
      <c r="H1306" s="20">
        <v>830137252</v>
      </c>
      <c r="I1306" s="2" t="str">
        <f>+VLOOKUP(FACTURACION[[#This Row],[NIT]],TABLACLIENTE,2,FALSE)</f>
        <v>SAGENCO SAS</v>
      </c>
      <c r="J1306" s="2" t="s">
        <v>223</v>
      </c>
      <c r="K1306" s="12" t="str">
        <f>+VLOOKUP(FACTURACION[[#This Row],[REFERENCIA]],CODINV,2,FALSE)</f>
        <v>REGULADOR ALTA PRESION 3/4" 3-30</v>
      </c>
      <c r="L1306" s="12" t="str">
        <f>IF(VLOOKUP(FACTURACION[[#This Row],[REFERENCIA]],CODINV,3,FALSE)=0,"",VLOOKUP(FACTURACION[[#This Row],[REFERENCIA]],CODINV,3,FALSE))</f>
        <v>1586VN</v>
      </c>
      <c r="M1306" s="12" t="str">
        <f>+VLOOKUP(FACTURACION[[#This Row],[REFERENCIA]],CODINV,4,FALSE)</f>
        <v>REGULADORES</v>
      </c>
      <c r="N1306" s="12" t="str">
        <f>+VLOOKUP(FACTURACION[[#This Row],[REFERENCIA]],CODINV,5,FALSE)</f>
        <v>REGO</v>
      </c>
      <c r="O1306" s="2">
        <v>1</v>
      </c>
      <c r="P1306" s="23">
        <v>320000</v>
      </c>
      <c r="Q1306" s="24">
        <f>+FACTURACION[[#This Row],[CANTIDAD]]*FACTURACION[[#This Row],[VR UNITARIO]]/1000</f>
        <v>320</v>
      </c>
      <c r="R1306" s="3" t="str">
        <f>+VLOOKUP(FACTURACION[[#This Row],[NIT]],TABLACLIENTE,5,FALSE)</f>
        <v>BOGOTÁ D.C.</v>
      </c>
    </row>
    <row r="1307" spans="3:18">
      <c r="C1307" s="13">
        <v>2014</v>
      </c>
      <c r="D1307" s="17" t="s">
        <v>268</v>
      </c>
      <c r="E1307" s="17">
        <f>MONTH(FACTURACION[[#This Row],[MES]]&amp;1)</f>
        <v>3</v>
      </c>
      <c r="F1307" s="223">
        <f>DATE(FACTURACION[[#This Row],[AÑO]],FACTURACION[[#This Row],[Mes numero]],1)</f>
        <v>41699</v>
      </c>
      <c r="G1307" s="159">
        <v>10341</v>
      </c>
      <c r="H1307" s="20">
        <v>860510723</v>
      </c>
      <c r="I1307" s="2" t="str">
        <f>+VLOOKUP(FACTURACION[[#This Row],[NIT]],TABLACLIENTE,2,FALSE)</f>
        <v>SAENA DE COLOMBIA S.A.</v>
      </c>
      <c r="J1307" s="2" t="s">
        <v>785</v>
      </c>
      <c r="K1307" s="12" t="str">
        <f>+VLOOKUP(FACTURACION[[#This Row],[REFERENCIA]],CODINV,2,FALSE)</f>
        <v>REGULADOR ALTA PRESION 1" 25-50</v>
      </c>
      <c r="L1307" s="12" t="str">
        <f>IF(VLOOKUP(FACTURACION[[#This Row],[REFERENCIA]],CODINV,3,FALSE)=0,"",VLOOKUP(FACTURACION[[#This Row],[REFERENCIA]],CODINV,3,FALSE))</f>
        <v>1588VN</v>
      </c>
      <c r="M1307" s="12" t="str">
        <f>+VLOOKUP(FACTURACION[[#This Row],[REFERENCIA]],CODINV,4,FALSE)</f>
        <v>REGULADORES</v>
      </c>
      <c r="N1307" s="12" t="str">
        <f>+VLOOKUP(FACTURACION[[#This Row],[REFERENCIA]],CODINV,5,FALSE)</f>
        <v>REGO</v>
      </c>
      <c r="O1307" s="2">
        <v>1</v>
      </c>
      <c r="P1307" s="23">
        <v>315000</v>
      </c>
      <c r="Q1307" s="24">
        <f>+FACTURACION[[#This Row],[CANTIDAD]]*FACTURACION[[#This Row],[VR UNITARIO]]/1000</f>
        <v>315</v>
      </c>
      <c r="R1307" s="3" t="str">
        <f>+VLOOKUP(FACTURACION[[#This Row],[NIT]],TABLACLIENTE,5,FALSE)</f>
        <v>BOGOTÁ D.C.</v>
      </c>
    </row>
    <row r="1308" spans="3:18">
      <c r="C1308" s="13">
        <v>2014</v>
      </c>
      <c r="D1308" s="17" t="s">
        <v>268</v>
      </c>
      <c r="E1308" s="17">
        <f>MONTH(FACTURACION[[#This Row],[MES]]&amp;1)</f>
        <v>3</v>
      </c>
      <c r="F1308" s="223">
        <f>DATE(FACTURACION[[#This Row],[AÑO]],FACTURACION[[#This Row],[Mes numero]],1)</f>
        <v>41699</v>
      </c>
      <c r="G1308" s="159">
        <v>10364</v>
      </c>
      <c r="H1308" s="20">
        <v>830137252</v>
      </c>
      <c r="I1308" s="2" t="str">
        <f>+VLOOKUP(FACTURACION[[#This Row],[NIT]],TABLACLIENTE,2,FALSE)</f>
        <v>SAGENCO SAS</v>
      </c>
      <c r="J1308" s="2" t="s">
        <v>35</v>
      </c>
      <c r="K1308" s="12" t="str">
        <f>+VLOOKUP(FACTURACION[[#This Row],[REFERENCIA]],CODINV,2,FALSE)</f>
        <v>REGULADOR 3/4"  PRIMERA ETAPA POL</v>
      </c>
      <c r="L1308" s="12" t="str">
        <f>IF(VLOOKUP(FACTURACION[[#This Row],[REFERENCIA]],CODINV,3,FALSE)=0,"",VLOOKUP(FACTURACION[[#This Row],[REFERENCIA]],CODINV,3,FALSE))</f>
        <v>LV4403TR96</v>
      </c>
      <c r="M1308" s="12" t="str">
        <f>+VLOOKUP(FACTURACION[[#This Row],[REFERENCIA]],CODINV,4,FALSE)</f>
        <v>REGULADORES</v>
      </c>
      <c r="N1308" s="12" t="str">
        <f>+VLOOKUP(FACTURACION[[#This Row],[REFERENCIA]],CODINV,5,FALSE)</f>
        <v>REGO</v>
      </c>
      <c r="O1308" s="2">
        <v>1</v>
      </c>
      <c r="P1308" s="23">
        <v>115000</v>
      </c>
      <c r="Q1308" s="24">
        <f>+FACTURACION[[#This Row],[CANTIDAD]]*FACTURACION[[#This Row],[VR UNITARIO]]/1000</f>
        <v>115</v>
      </c>
      <c r="R1308" s="3" t="str">
        <f>+VLOOKUP(FACTURACION[[#This Row],[NIT]],TABLACLIENTE,5,FALSE)</f>
        <v>BOGOTÁ D.C.</v>
      </c>
    </row>
    <row r="1309" spans="3:18">
      <c r="C1309" s="13">
        <v>2014</v>
      </c>
      <c r="D1309" s="17" t="s">
        <v>268</v>
      </c>
      <c r="E1309" s="17">
        <f>MONTH(FACTURACION[[#This Row],[MES]]&amp;1)</f>
        <v>3</v>
      </c>
      <c r="F1309" s="223">
        <f>DATE(FACTURACION[[#This Row],[AÑO]],FACTURACION[[#This Row],[Mes numero]],1)</f>
        <v>41699</v>
      </c>
      <c r="G1309" s="159">
        <v>10381</v>
      </c>
      <c r="H1309" s="20">
        <v>830137252</v>
      </c>
      <c r="I1309" s="2" t="str">
        <f>+VLOOKUP(FACTURACION[[#This Row],[NIT]],TABLACLIENTE,2,FALSE)</f>
        <v>SAGENCO SAS</v>
      </c>
      <c r="J1309" s="2" t="s">
        <v>35</v>
      </c>
      <c r="K1309" s="12" t="str">
        <f>+VLOOKUP(FACTURACION[[#This Row],[REFERENCIA]],CODINV,2,FALSE)</f>
        <v>REGULADOR 3/4"  PRIMERA ETAPA POL</v>
      </c>
      <c r="L1309" s="12" t="str">
        <f>IF(VLOOKUP(FACTURACION[[#This Row],[REFERENCIA]],CODINV,3,FALSE)=0,"",VLOOKUP(FACTURACION[[#This Row],[REFERENCIA]],CODINV,3,FALSE))</f>
        <v>LV4403TR96</v>
      </c>
      <c r="M1309" s="12" t="str">
        <f>+VLOOKUP(FACTURACION[[#This Row],[REFERENCIA]],CODINV,4,FALSE)</f>
        <v>REGULADORES</v>
      </c>
      <c r="N1309" s="12" t="str">
        <f>+VLOOKUP(FACTURACION[[#This Row],[REFERENCIA]],CODINV,5,FALSE)</f>
        <v>REGO</v>
      </c>
      <c r="O1309" s="2">
        <v>1</v>
      </c>
      <c r="P1309" s="23">
        <v>115000</v>
      </c>
      <c r="Q1309" s="24">
        <f>+FACTURACION[[#This Row],[CANTIDAD]]*FACTURACION[[#This Row],[VR UNITARIO]]/1000</f>
        <v>115</v>
      </c>
      <c r="R1309" s="3" t="str">
        <f>+VLOOKUP(FACTURACION[[#This Row],[NIT]],TABLACLIENTE,5,FALSE)</f>
        <v>BOGOTÁ D.C.</v>
      </c>
    </row>
    <row r="1310" spans="3:18">
      <c r="C1310" s="13">
        <v>2014</v>
      </c>
      <c r="D1310" s="17" t="s">
        <v>268</v>
      </c>
      <c r="E1310" s="17">
        <f>MONTH(FACTURACION[[#This Row],[MES]]&amp;1)</f>
        <v>3</v>
      </c>
      <c r="F1310" s="223">
        <f>DATE(FACTURACION[[#This Row],[AÑO]],FACTURACION[[#This Row],[Mes numero]],1)</f>
        <v>41699</v>
      </c>
      <c r="G1310" s="159">
        <v>10354</v>
      </c>
      <c r="H1310" s="20">
        <v>860510723</v>
      </c>
      <c r="I1310" s="2" t="str">
        <f>+VLOOKUP(FACTURACION[[#This Row],[NIT]],TABLACLIENTE,2,FALSE)</f>
        <v>SAENA DE COLOMBIA S.A.</v>
      </c>
      <c r="J1310" s="2" t="s">
        <v>30</v>
      </c>
      <c r="K1310" s="12" t="str">
        <f>+VLOOKUP(FACTURACION[[#This Row],[REFERENCIA]],CODINV,2,FALSE)</f>
        <v>KIT DE SERVICIO PARA MULTIVALVULA</v>
      </c>
      <c r="L1310" s="12" t="str">
        <f>IF(VLOOKUP(FACTURACION[[#This Row],[REFERENCIA]],CODINV,3,FALSE)=0,"",VLOOKUP(FACTURACION[[#This Row],[REFERENCIA]],CODINV,3,FALSE))</f>
        <v>19104-50</v>
      </c>
      <c r="M1310" s="12" t="str">
        <f>+VLOOKUP(FACTURACION[[#This Row],[REFERENCIA]],CODINV,4,FALSE)</f>
        <v>REPUESTOS Y ACCESORIOS</v>
      </c>
      <c r="N1310" s="12" t="str">
        <f>+VLOOKUP(FACTURACION[[#This Row],[REFERENCIA]],CODINV,5,FALSE)</f>
        <v>REGO</v>
      </c>
      <c r="O1310" s="2">
        <v>10</v>
      </c>
      <c r="P1310" s="23">
        <v>25000</v>
      </c>
      <c r="Q1310" s="24">
        <f>+FACTURACION[[#This Row],[CANTIDAD]]*FACTURACION[[#This Row],[VR UNITARIO]]/1000</f>
        <v>250</v>
      </c>
      <c r="R1310" s="3" t="str">
        <f>+VLOOKUP(FACTURACION[[#This Row],[NIT]],TABLACLIENTE,5,FALSE)</f>
        <v>BOGOTÁ D.C.</v>
      </c>
    </row>
    <row r="1311" spans="3:18">
      <c r="C1311" s="13">
        <v>2014</v>
      </c>
      <c r="D1311" s="17" t="s">
        <v>268</v>
      </c>
      <c r="E1311" s="17">
        <f>MONTH(FACTURACION[[#This Row],[MES]]&amp;1)</f>
        <v>3</v>
      </c>
      <c r="F1311" s="223">
        <f>DATE(FACTURACION[[#This Row],[AÑO]],FACTURACION[[#This Row],[Mes numero]],1)</f>
        <v>41699</v>
      </c>
      <c r="G1311" s="159">
        <v>10364</v>
      </c>
      <c r="H1311" s="20">
        <v>830137252</v>
      </c>
      <c r="I1311" s="2" t="str">
        <f>+VLOOKUP(FACTURACION[[#This Row],[NIT]],TABLACLIENTE,2,FALSE)</f>
        <v>SAGENCO SAS</v>
      </c>
      <c r="J1311" s="2" t="s">
        <v>98</v>
      </c>
      <c r="K1311" s="12" t="str">
        <f>+VLOOKUP(FACTURACION[[#This Row],[REFERENCIA]],CODINV,2,FALSE)</f>
        <v>MULTIVALVULA 1".</v>
      </c>
      <c r="L1311" s="12" t="str">
        <f>IF(VLOOKUP(FACTURACION[[#This Row],[REFERENCIA]],CODINV,3,FALSE)=0,"",VLOOKUP(FACTURACION[[#This Row],[REFERENCIA]],CODINV,3,FALSE))</f>
        <v>6542R12.0</v>
      </c>
      <c r="M1311" s="12" t="str">
        <f>+VLOOKUP(FACTURACION[[#This Row],[REFERENCIA]],CODINV,4,FALSE)</f>
        <v>VÁLVULAS Y MULTIVÁLVULAS</v>
      </c>
      <c r="N1311" s="12" t="str">
        <f>+VLOOKUP(FACTURACION[[#This Row],[REFERENCIA]],CODINV,5,FALSE)</f>
        <v>REGO</v>
      </c>
      <c r="O1311" s="2">
        <v>1</v>
      </c>
      <c r="P1311" s="23">
        <v>160000</v>
      </c>
      <c r="Q1311" s="24">
        <f>+FACTURACION[[#This Row],[CANTIDAD]]*FACTURACION[[#This Row],[VR UNITARIO]]/1000</f>
        <v>160</v>
      </c>
      <c r="R1311" s="3" t="str">
        <f>+VLOOKUP(FACTURACION[[#This Row],[NIT]],TABLACLIENTE,5,FALSE)</f>
        <v>BOGOTÁ D.C.</v>
      </c>
    </row>
    <row r="1312" spans="3:18">
      <c r="C1312" s="13">
        <v>2014</v>
      </c>
      <c r="D1312" s="17" t="s">
        <v>268</v>
      </c>
      <c r="E1312" s="17">
        <f>MONTH(FACTURACION[[#This Row],[MES]]&amp;1)</f>
        <v>3</v>
      </c>
      <c r="F1312" s="223">
        <f>DATE(FACTURACION[[#This Row],[AÑO]],FACTURACION[[#This Row],[Mes numero]],1)</f>
        <v>41699</v>
      </c>
      <c r="G1312" s="159">
        <v>10384</v>
      </c>
      <c r="H1312" s="20">
        <v>830137252</v>
      </c>
      <c r="I1312" s="2" t="str">
        <f>+VLOOKUP(FACTURACION[[#This Row],[NIT]],TABLACLIENTE,2,FALSE)</f>
        <v>SAGENCO SAS</v>
      </c>
      <c r="J1312" s="2" t="s">
        <v>98</v>
      </c>
      <c r="K1312" s="12" t="str">
        <f>+VLOOKUP(FACTURACION[[#This Row],[REFERENCIA]],CODINV,2,FALSE)</f>
        <v>MULTIVALVULA 1".</v>
      </c>
      <c r="L1312" s="12" t="str">
        <f>IF(VLOOKUP(FACTURACION[[#This Row],[REFERENCIA]],CODINV,3,FALSE)=0,"",VLOOKUP(FACTURACION[[#This Row],[REFERENCIA]],CODINV,3,FALSE))</f>
        <v>6542R12.0</v>
      </c>
      <c r="M1312" s="12" t="str">
        <f>+VLOOKUP(FACTURACION[[#This Row],[REFERENCIA]],CODINV,4,FALSE)</f>
        <v>VÁLVULAS Y MULTIVÁLVULAS</v>
      </c>
      <c r="N1312" s="12" t="str">
        <f>+VLOOKUP(FACTURACION[[#This Row],[REFERENCIA]],CODINV,5,FALSE)</f>
        <v>REGO</v>
      </c>
      <c r="O1312" s="2">
        <v>1</v>
      </c>
      <c r="P1312" s="23">
        <v>160000</v>
      </c>
      <c r="Q1312" s="24">
        <f>+FACTURACION[[#This Row],[CANTIDAD]]*FACTURACION[[#This Row],[VR UNITARIO]]/1000</f>
        <v>160</v>
      </c>
      <c r="R1312" s="3" t="str">
        <f>+VLOOKUP(FACTURACION[[#This Row],[NIT]],TABLACLIENTE,5,FALSE)</f>
        <v>BOGOTÁ D.C.</v>
      </c>
    </row>
    <row r="1313" spans="3:18">
      <c r="C1313" s="13">
        <v>2014</v>
      </c>
      <c r="D1313" s="17" t="s">
        <v>268</v>
      </c>
      <c r="E1313" s="17">
        <f>MONTH(FACTURACION[[#This Row],[MES]]&amp;1)</f>
        <v>3</v>
      </c>
      <c r="F1313" s="223">
        <f>DATE(FACTURACION[[#This Row],[AÑO]],FACTURACION[[#This Row],[Mes numero]],1)</f>
        <v>41699</v>
      </c>
      <c r="G1313" s="159">
        <v>10352</v>
      </c>
      <c r="H1313" s="20">
        <v>830137252</v>
      </c>
      <c r="I1313" s="2" t="str">
        <f>+VLOOKUP(FACTURACION[[#This Row],[NIT]],TABLACLIENTE,2,FALSE)</f>
        <v>SAGENCO SAS</v>
      </c>
      <c r="J1313" s="2" t="s">
        <v>106</v>
      </c>
      <c r="K1313" s="12" t="str">
        <f>+VLOOKUP(FACTURACION[[#This Row],[REFERENCIA]],CODINV,2,FALSE)</f>
        <v>MULTIVALVE / MULTIVALVULA 3/4"</v>
      </c>
      <c r="L1313" s="12" t="str">
        <f>IF(VLOOKUP(FACTURACION[[#This Row],[REFERENCIA]],CODINV,3,FALSE)=0,"",VLOOKUP(FACTURACION[[#This Row],[REFERENCIA]],CODINV,3,FALSE))</f>
        <v>7556R12.0</v>
      </c>
      <c r="M1313" s="12" t="str">
        <f>+VLOOKUP(FACTURACION[[#This Row],[REFERENCIA]],CODINV,4,FALSE)</f>
        <v>VÁLVULAS Y MULTIVÁLVULAS</v>
      </c>
      <c r="N1313" s="12" t="str">
        <f>+VLOOKUP(FACTURACION[[#This Row],[REFERENCIA]],CODINV,5,FALSE)</f>
        <v>REGO</v>
      </c>
      <c r="O1313" s="2">
        <v>1</v>
      </c>
      <c r="P1313" s="23">
        <v>67000</v>
      </c>
      <c r="Q1313" s="24">
        <f>+FACTURACION[[#This Row],[CANTIDAD]]*FACTURACION[[#This Row],[VR UNITARIO]]/1000</f>
        <v>67</v>
      </c>
      <c r="R1313" s="3" t="str">
        <f>+VLOOKUP(FACTURACION[[#This Row],[NIT]],TABLACLIENTE,5,FALSE)</f>
        <v>BOGOTÁ D.C.</v>
      </c>
    </row>
    <row r="1314" spans="3:18">
      <c r="C1314" s="13">
        <v>2014</v>
      </c>
      <c r="D1314" s="17" t="s">
        <v>268</v>
      </c>
      <c r="E1314" s="17">
        <f>MONTH(FACTURACION[[#This Row],[MES]]&amp;1)</f>
        <v>3</v>
      </c>
      <c r="F1314" s="223">
        <f>DATE(FACTURACION[[#This Row],[AÑO]],FACTURACION[[#This Row],[Mes numero]],1)</f>
        <v>41699</v>
      </c>
      <c r="G1314" s="159">
        <v>10335</v>
      </c>
      <c r="H1314" s="20">
        <v>890500726</v>
      </c>
      <c r="I1314" s="2" t="str">
        <f>+VLOOKUP(FACTURACION[[#This Row],[NIT]],TABLACLIENTE,2,FALSE)</f>
        <v>NORTESANTANDEREANA DE GAS S.A. E.S.P (NORGAS S.A. E.S.P.)</v>
      </c>
      <c r="J1314" s="2" t="s">
        <v>4225</v>
      </c>
      <c r="K1314" s="12" t="str">
        <f>+VLOOKUP(FACTURACION[[#This Row],[REFERENCIA]],CODINV,2,FALSE)</f>
        <v>MULTIVALVE</v>
      </c>
      <c r="L1314" s="12" t="str">
        <f>IF(VLOOKUP(FACTURACION[[#This Row],[REFERENCIA]],CODINV,3,FALSE)=0,"",VLOOKUP(FACTURACION[[#This Row],[REFERENCIA]],CODINV,3,FALSE))</f>
        <v>G8475RW</v>
      </c>
      <c r="M1314" s="12" t="str">
        <f>+VLOOKUP(FACTURACION[[#This Row],[REFERENCIA]],CODINV,4,FALSE)</f>
        <v>VÁLVULAS Y MULTIVÁLVULAS</v>
      </c>
      <c r="N1314" s="12" t="str">
        <f>+VLOOKUP(FACTURACION[[#This Row],[REFERENCIA]],CODINV,5,FALSE)</f>
        <v>REGO</v>
      </c>
      <c r="O1314" s="2">
        <v>1</v>
      </c>
      <c r="P1314" s="23">
        <v>624000</v>
      </c>
      <c r="Q1314" s="24">
        <f>+FACTURACION[[#This Row],[CANTIDAD]]*FACTURACION[[#This Row],[VR UNITARIO]]/1000</f>
        <v>624</v>
      </c>
      <c r="R1314" s="3" t="str">
        <f>+VLOOKUP(FACTURACION[[#This Row],[NIT]],TABLACLIENTE,5,FALSE)</f>
        <v>BUCARAMANGA</v>
      </c>
    </row>
    <row r="1315" spans="3:18">
      <c r="C1315" s="13">
        <v>2014</v>
      </c>
      <c r="D1315" s="17" t="s">
        <v>268</v>
      </c>
      <c r="E1315" s="17">
        <f>MONTH(FACTURACION[[#This Row],[MES]]&amp;1)</f>
        <v>3</v>
      </c>
      <c r="F1315" s="223">
        <f>DATE(FACTURACION[[#This Row],[AÑO]],FACTURACION[[#This Row],[Mes numero]],1)</f>
        <v>41699</v>
      </c>
      <c r="G1315" s="159">
        <v>10353</v>
      </c>
      <c r="H1315" s="20">
        <v>830137252</v>
      </c>
      <c r="I1315" s="2" t="str">
        <f>+VLOOKUP(FACTURACION[[#This Row],[NIT]],TABLACLIENTE,2,FALSE)</f>
        <v>SAGENCO SAS</v>
      </c>
      <c r="J1315" s="2" t="s">
        <v>468</v>
      </c>
      <c r="K1315" s="12" t="str">
        <f>+VLOOKUP(FACTURACION[[#This Row],[REFERENCIA]],CODINV,2,FALSE)</f>
        <v>VALVULA DE ALIVIO HIDROSTATICA 1/2"</v>
      </c>
      <c r="L1315" s="12" t="str">
        <f>IF(VLOOKUP(FACTURACION[[#This Row],[REFERENCIA]],CODINV,3,FALSE)=0,"",VLOOKUP(FACTURACION[[#This Row],[REFERENCIA]],CODINV,3,FALSE))</f>
        <v>3129U</v>
      </c>
      <c r="M1315" s="12" t="str">
        <f>+VLOOKUP(FACTURACION[[#This Row],[REFERENCIA]],CODINV,4,FALSE)</f>
        <v>VÁLVULAS Y MULTIVÁLVULAS</v>
      </c>
      <c r="N1315" s="12" t="str">
        <f>+VLOOKUP(FACTURACION[[#This Row],[REFERENCIA]],CODINV,5,FALSE)</f>
        <v>REGO</v>
      </c>
      <c r="O1315" s="2">
        <v>2</v>
      </c>
      <c r="P1315" s="23">
        <v>45000</v>
      </c>
      <c r="Q1315" s="24">
        <f>+FACTURACION[[#This Row],[CANTIDAD]]*FACTURACION[[#This Row],[VR UNITARIO]]/1000</f>
        <v>90</v>
      </c>
      <c r="R1315" s="3" t="str">
        <f>+VLOOKUP(FACTURACION[[#This Row],[NIT]],TABLACLIENTE,5,FALSE)</f>
        <v>BOGOTÁ D.C.</v>
      </c>
    </row>
    <row r="1316" spans="3:18">
      <c r="C1316" s="13">
        <v>2014</v>
      </c>
      <c r="D1316" s="17" t="s">
        <v>268</v>
      </c>
      <c r="E1316" s="17">
        <f>MONTH(FACTURACION[[#This Row],[MES]]&amp;1)</f>
        <v>3</v>
      </c>
      <c r="F1316" s="223">
        <f>DATE(FACTURACION[[#This Row],[AÑO]],FACTURACION[[#This Row],[Mes numero]],1)</f>
        <v>41699</v>
      </c>
      <c r="G1316" s="159">
        <v>10354</v>
      </c>
      <c r="H1316" s="20">
        <v>860510723</v>
      </c>
      <c r="I1316" s="2" t="str">
        <f>+VLOOKUP(FACTURACION[[#This Row],[NIT]],TABLACLIENTE,2,FALSE)</f>
        <v>SAENA DE COLOMBIA S.A.</v>
      </c>
      <c r="J1316" s="2" t="s">
        <v>469</v>
      </c>
      <c r="K1316" s="12" t="str">
        <f>+VLOOKUP(FACTURACION[[#This Row],[REFERENCIA]],CODINV,2,FALSE)</f>
        <v>VALVULA DE ALIVIO EXTERNA 1 1/4"</v>
      </c>
      <c r="L1316" s="12" t="str">
        <f>IF(VLOOKUP(FACTURACION[[#This Row],[REFERENCIA]],CODINV,3,FALSE)=0,"",VLOOKUP(FACTURACION[[#This Row],[REFERENCIA]],CODINV,3,FALSE))</f>
        <v>3132G</v>
      </c>
      <c r="M1316" s="12" t="str">
        <f>+VLOOKUP(FACTURACION[[#This Row],[REFERENCIA]],CODINV,4,FALSE)</f>
        <v>VÁLVULAS Y MULTIVÁLVULAS</v>
      </c>
      <c r="N1316" s="12" t="str">
        <f>+VLOOKUP(FACTURACION[[#This Row],[REFERENCIA]],CODINV,5,FALSE)</f>
        <v>REGO</v>
      </c>
      <c r="O1316" s="2">
        <v>2</v>
      </c>
      <c r="P1316" s="23">
        <v>180000</v>
      </c>
      <c r="Q1316" s="24">
        <f>+FACTURACION[[#This Row],[CANTIDAD]]*FACTURACION[[#This Row],[VR UNITARIO]]/1000</f>
        <v>360</v>
      </c>
      <c r="R1316" s="3" t="str">
        <f>+VLOOKUP(FACTURACION[[#This Row],[NIT]],TABLACLIENTE,5,FALSE)</f>
        <v>BOGOTÁ D.C.</v>
      </c>
    </row>
    <row r="1317" spans="3:18">
      <c r="C1317" s="13">
        <v>2014</v>
      </c>
      <c r="D1317" s="17" t="s">
        <v>268</v>
      </c>
      <c r="E1317" s="17">
        <f>MONTH(FACTURACION[[#This Row],[MES]]&amp;1)</f>
        <v>3</v>
      </c>
      <c r="F1317" s="223">
        <f>DATE(FACTURACION[[#This Row],[AÑO]],FACTURACION[[#This Row],[Mes numero]],1)</f>
        <v>41699</v>
      </c>
      <c r="G1317" s="159">
        <v>10377</v>
      </c>
      <c r="H1317" s="20">
        <v>890908643</v>
      </c>
      <c r="I1317" s="2" t="str">
        <f>+VLOOKUP(FACTURACION[[#This Row],[NIT]],TABLACLIENTE,2,FALSE)</f>
        <v>GASES DE ANTIOQUIA S.A. E.S.P.  (GAS ANTIOQUIA S.A. E.S.P.)</v>
      </c>
      <c r="J1317" s="2" t="s">
        <v>281</v>
      </c>
      <c r="K1317" s="12" t="str">
        <f>+VLOOKUP(FACTURACION[[#This Row],[REFERENCIA]],CODINV,2,FALSE)</f>
        <v>VALVULA DE ALIVIO SEMIINTERNA 2" - 250</v>
      </c>
      <c r="L1317" s="12" t="str">
        <f>IF(VLOOKUP(FACTURACION[[#This Row],[REFERENCIA]],CODINV,3,FALSE)=0,"",VLOOKUP(FACTURACION[[#This Row],[REFERENCIA]],CODINV,3,FALSE))</f>
        <v>7534G</v>
      </c>
      <c r="M1317" s="12" t="str">
        <f>+VLOOKUP(FACTURACION[[#This Row],[REFERENCIA]],CODINV,4,FALSE)</f>
        <v>VÁLVULAS Y MULTIVÁLVULAS</v>
      </c>
      <c r="N1317" s="12" t="str">
        <f>+VLOOKUP(FACTURACION[[#This Row],[REFERENCIA]],CODINV,5,FALSE)</f>
        <v>REGO</v>
      </c>
      <c r="O1317" s="2">
        <v>2</v>
      </c>
      <c r="P1317" s="23">
        <v>541000</v>
      </c>
      <c r="Q1317" s="24">
        <f>+FACTURACION[[#This Row],[CANTIDAD]]*FACTURACION[[#This Row],[VR UNITARIO]]/1000</f>
        <v>1082</v>
      </c>
      <c r="R1317" s="3" t="str">
        <f>+VLOOKUP(FACTURACION[[#This Row],[NIT]],TABLACLIENTE,5,FALSE)</f>
        <v>MEDELLIN</v>
      </c>
    </row>
    <row r="1318" spans="3:18">
      <c r="C1318" s="13">
        <v>2014</v>
      </c>
      <c r="D1318" s="17" t="s">
        <v>268</v>
      </c>
      <c r="E1318" s="17">
        <f>MONTH(FACTURACION[[#This Row],[MES]]&amp;1)</f>
        <v>3</v>
      </c>
      <c r="F1318" s="223">
        <f>DATE(FACTURACION[[#This Row],[AÑO]],FACTURACION[[#This Row],[Mes numero]],1)</f>
        <v>41699</v>
      </c>
      <c r="G1318" s="159">
        <v>10335</v>
      </c>
      <c r="H1318" s="20">
        <v>890500726</v>
      </c>
      <c r="I1318" s="2" t="str">
        <f>+VLOOKUP(FACTURACION[[#This Row],[NIT]],TABLACLIENTE,2,FALSE)</f>
        <v>NORTESANTANDEREANA DE GAS S.A. E.S.P (NORGAS S.A. E.S.P.)</v>
      </c>
      <c r="J1318" s="2" t="s">
        <v>112</v>
      </c>
      <c r="K1318" s="12" t="str">
        <f>+VLOOKUP(FACTURACION[[#This Row],[REFERENCIA]],CODINV,2,FALSE)</f>
        <v>VALVULA DE ALIVIO SEMINTERNA DE 1"</v>
      </c>
      <c r="L1318" s="12" t="str">
        <f>IF(VLOOKUP(FACTURACION[[#This Row],[REFERENCIA]],CODINV,3,FALSE)=0,"",VLOOKUP(FACTURACION[[#This Row],[REFERENCIA]],CODINV,3,FALSE))</f>
        <v>8684G</v>
      </c>
      <c r="M1318" s="12" t="str">
        <f>+VLOOKUP(FACTURACION[[#This Row],[REFERENCIA]],CODINV,4,FALSE)</f>
        <v>VÁLVULAS Y MULTIVÁLVULAS</v>
      </c>
      <c r="N1318" s="12" t="str">
        <f>+VLOOKUP(FACTURACION[[#This Row],[REFERENCIA]],CODINV,5,FALSE)</f>
        <v>REGO</v>
      </c>
      <c r="O1318" s="2">
        <v>3</v>
      </c>
      <c r="P1318" s="23">
        <v>49800</v>
      </c>
      <c r="Q1318" s="24">
        <f>+FACTURACION[[#This Row],[CANTIDAD]]*FACTURACION[[#This Row],[VR UNITARIO]]/1000</f>
        <v>149.4</v>
      </c>
      <c r="R1318" s="3" t="str">
        <f>+VLOOKUP(FACTURACION[[#This Row],[NIT]],TABLACLIENTE,5,FALSE)</f>
        <v>BUCARAMANGA</v>
      </c>
    </row>
    <row r="1319" spans="3:18">
      <c r="C1319" s="13">
        <v>2014</v>
      </c>
      <c r="D1319" s="17" t="s">
        <v>268</v>
      </c>
      <c r="E1319" s="17">
        <f>MONTH(FACTURACION[[#This Row],[MES]]&amp;1)</f>
        <v>3</v>
      </c>
      <c r="F1319" s="223">
        <f>DATE(FACTURACION[[#This Row],[AÑO]],FACTURACION[[#This Row],[Mes numero]],1)</f>
        <v>41699</v>
      </c>
      <c r="G1319" s="159">
        <v>10352</v>
      </c>
      <c r="H1319" s="20">
        <v>830137252</v>
      </c>
      <c r="I1319" s="2" t="str">
        <f>+VLOOKUP(FACTURACION[[#This Row],[NIT]],TABLACLIENTE,2,FALSE)</f>
        <v>SAGENCO SAS</v>
      </c>
      <c r="J1319" s="2" t="s">
        <v>112</v>
      </c>
      <c r="K1319" s="12" t="str">
        <f>+VLOOKUP(FACTURACION[[#This Row],[REFERENCIA]],CODINV,2,FALSE)</f>
        <v>VALVULA DE ALIVIO SEMINTERNA DE 1"</v>
      </c>
      <c r="L1319" s="12" t="str">
        <f>IF(VLOOKUP(FACTURACION[[#This Row],[REFERENCIA]],CODINV,3,FALSE)=0,"",VLOOKUP(FACTURACION[[#This Row],[REFERENCIA]],CODINV,3,FALSE))</f>
        <v>8684G</v>
      </c>
      <c r="M1319" s="12" t="str">
        <f>+VLOOKUP(FACTURACION[[#This Row],[REFERENCIA]],CODINV,4,FALSE)</f>
        <v>VÁLVULAS Y MULTIVÁLVULAS</v>
      </c>
      <c r="N1319" s="12" t="str">
        <f>+VLOOKUP(FACTURACION[[#This Row],[REFERENCIA]],CODINV,5,FALSE)</f>
        <v>REGO</v>
      </c>
      <c r="O1319" s="2">
        <v>1</v>
      </c>
      <c r="P1319" s="23">
        <v>55000</v>
      </c>
      <c r="Q1319" s="24">
        <f>+FACTURACION[[#This Row],[CANTIDAD]]*FACTURACION[[#This Row],[VR UNITARIO]]/1000</f>
        <v>55</v>
      </c>
      <c r="R1319" s="3" t="str">
        <f>+VLOOKUP(FACTURACION[[#This Row],[NIT]],TABLACLIENTE,5,FALSE)</f>
        <v>BOGOTÁ D.C.</v>
      </c>
    </row>
    <row r="1320" spans="3:18">
      <c r="C1320" s="13">
        <v>2014</v>
      </c>
      <c r="D1320" s="17" t="s">
        <v>268</v>
      </c>
      <c r="E1320" s="17">
        <f>MONTH(FACTURACION[[#This Row],[MES]]&amp;1)</f>
        <v>3</v>
      </c>
      <c r="F1320" s="223">
        <f>DATE(FACTURACION[[#This Row],[AÑO]],FACTURACION[[#This Row],[Mes numero]],1)</f>
        <v>41699</v>
      </c>
      <c r="G1320" s="159">
        <v>10374</v>
      </c>
      <c r="H1320" s="20">
        <v>830064454</v>
      </c>
      <c r="I1320" s="2" t="str">
        <f>+VLOOKUP(FACTURACION[[#This Row],[NIT]],TABLACLIENTE,2,FALSE)</f>
        <v>SOLGAS LTDA</v>
      </c>
      <c r="J1320" s="2" t="s">
        <v>190</v>
      </c>
      <c r="K1320" s="12" t="str">
        <f>+VLOOKUP(FACTURACION[[#This Row],[REFERENCIA]],CODINV,2,FALSE)</f>
        <v>VALVULA DE GLOBO 3/4" RECTA</v>
      </c>
      <c r="L1320" s="12" t="str">
        <f>IF(VLOOKUP(FACTURACION[[#This Row],[REFERENCIA]],CODINV,3,FALSE)=0,"",VLOOKUP(FACTURACION[[#This Row],[REFERENCIA]],CODINV,3,FALSE))</f>
        <v>7705P</v>
      </c>
      <c r="M1320" s="12" t="str">
        <f>+VLOOKUP(FACTURACION[[#This Row],[REFERENCIA]],CODINV,4,FALSE)</f>
        <v>VÁLVULAS Y MULTIVÁLVULAS</v>
      </c>
      <c r="N1320" s="12" t="str">
        <f>+VLOOKUP(FACTURACION[[#This Row],[REFERENCIA]],CODINV,5,FALSE)</f>
        <v>REGO</v>
      </c>
      <c r="O1320" s="2">
        <v>2</v>
      </c>
      <c r="P1320" s="23">
        <v>140000</v>
      </c>
      <c r="Q1320" s="24">
        <f>+FACTURACION[[#This Row],[CANTIDAD]]*FACTURACION[[#This Row],[VR UNITARIO]]/1000</f>
        <v>280</v>
      </c>
      <c r="R1320" s="3" t="str">
        <f>+VLOOKUP(FACTURACION[[#This Row],[NIT]],TABLACLIENTE,5,FALSE)</f>
        <v>BOGOTÁ D.C.</v>
      </c>
    </row>
    <row r="1321" spans="3:18">
      <c r="C1321" s="13">
        <v>2014</v>
      </c>
      <c r="D1321" s="17" t="s">
        <v>268</v>
      </c>
      <c r="E1321" s="17">
        <f>MONTH(FACTURACION[[#This Row],[MES]]&amp;1)</f>
        <v>3</v>
      </c>
      <c r="F1321" s="223">
        <f>DATE(FACTURACION[[#This Row],[AÑO]],FACTURACION[[#This Row],[Mes numero]],1)</f>
        <v>41699</v>
      </c>
      <c r="G1321" s="159">
        <v>10336</v>
      </c>
      <c r="H1321" s="20">
        <v>890200919</v>
      </c>
      <c r="I1321" s="2" t="str">
        <f>+VLOOKUP(FACTURACION[[#This Row],[NIT]],TABLACLIENTE,2,FALSE)</f>
        <v>GAS DE SANTANDER S.A. E.S.P.</v>
      </c>
      <c r="J1321" s="2" t="s">
        <v>448</v>
      </c>
      <c r="K1321" s="12" t="str">
        <f>+VLOOKUP(FACTURACION[[#This Row],[REFERENCIA]],CODINV,2,FALSE)</f>
        <v>VALVULA DE GLOBO 1"</v>
      </c>
      <c r="L1321" s="12" t="str">
        <f>IF(VLOOKUP(FACTURACION[[#This Row],[REFERENCIA]],CODINV,3,FALSE)=0,"",VLOOKUP(FACTURACION[[#This Row],[REFERENCIA]],CODINV,3,FALSE))</f>
        <v>A7507AP</v>
      </c>
      <c r="M1321" s="12" t="str">
        <f>+VLOOKUP(FACTURACION[[#This Row],[REFERENCIA]],CODINV,4,FALSE)</f>
        <v>VÁLVULAS Y MULTIVÁLVULAS</v>
      </c>
      <c r="N1321" s="12" t="str">
        <f>+VLOOKUP(FACTURACION[[#This Row],[REFERENCIA]],CODINV,5,FALSE)</f>
        <v>REGO</v>
      </c>
      <c r="O1321" s="2">
        <v>3</v>
      </c>
      <c r="P1321" s="23">
        <v>212000</v>
      </c>
      <c r="Q1321" s="24">
        <f>+FACTURACION[[#This Row],[CANTIDAD]]*FACTURACION[[#This Row],[VR UNITARIO]]/1000</f>
        <v>636</v>
      </c>
      <c r="R1321" s="3" t="str">
        <f>+VLOOKUP(FACTURACION[[#This Row],[NIT]],TABLACLIENTE,5,FALSE)</f>
        <v>GIRON</v>
      </c>
    </row>
    <row r="1322" spans="3:18">
      <c r="C1322" s="13">
        <v>2014</v>
      </c>
      <c r="D1322" s="17" t="s">
        <v>268</v>
      </c>
      <c r="E1322" s="17">
        <f>MONTH(FACTURACION[[#This Row],[MES]]&amp;1)</f>
        <v>3</v>
      </c>
      <c r="F1322" s="223">
        <f>DATE(FACTURACION[[#This Row],[AÑO]],FACTURACION[[#This Row],[Mes numero]],1)</f>
        <v>41699</v>
      </c>
      <c r="G1322" s="159">
        <v>10353</v>
      </c>
      <c r="H1322" s="20">
        <v>830137252</v>
      </c>
      <c r="I1322" s="2" t="str">
        <f>+VLOOKUP(FACTURACION[[#This Row],[NIT]],TABLACLIENTE,2,FALSE)</f>
        <v>SAGENCO SAS</v>
      </c>
      <c r="J1322" s="2" t="s">
        <v>93</v>
      </c>
      <c r="K1322" s="12" t="str">
        <f>+VLOOKUP(FACTURACION[[#This Row],[REFERENCIA]],CODINV,2,FALSE)</f>
        <v>VALVULA DE GLOBO 2"</v>
      </c>
      <c r="L1322" s="12" t="str">
        <f>IF(VLOOKUP(FACTURACION[[#This Row],[REFERENCIA]],CODINV,3,FALSE)=0,"",VLOOKUP(FACTURACION[[#This Row],[REFERENCIA]],CODINV,3,FALSE))</f>
        <v>A7513AP</v>
      </c>
      <c r="M1322" s="12" t="str">
        <f>+VLOOKUP(FACTURACION[[#This Row],[REFERENCIA]],CODINV,4,FALSE)</f>
        <v>VÁLVULAS Y MULTIVÁLVULAS</v>
      </c>
      <c r="N1322" s="12" t="str">
        <f>+VLOOKUP(FACTURACION[[#This Row],[REFERENCIA]],CODINV,5,FALSE)</f>
        <v>REGO</v>
      </c>
      <c r="O1322" s="2">
        <v>1</v>
      </c>
      <c r="P1322" s="23">
        <v>365000</v>
      </c>
      <c r="Q1322" s="24">
        <f>+FACTURACION[[#This Row],[CANTIDAD]]*FACTURACION[[#This Row],[VR UNITARIO]]/1000</f>
        <v>365</v>
      </c>
      <c r="R1322" s="3" t="str">
        <f>+VLOOKUP(FACTURACION[[#This Row],[NIT]],TABLACLIENTE,5,FALSE)</f>
        <v>BOGOTÁ D.C.</v>
      </c>
    </row>
    <row r="1323" spans="3:18">
      <c r="C1323" s="13">
        <v>2014</v>
      </c>
      <c r="D1323" s="17" t="s">
        <v>268</v>
      </c>
      <c r="E1323" s="17">
        <f>MONTH(FACTURACION[[#This Row],[MES]]&amp;1)</f>
        <v>3</v>
      </c>
      <c r="F1323" s="223">
        <f>DATE(FACTURACION[[#This Row],[AÑO]],FACTURACION[[#This Row],[Mes numero]],1)</f>
        <v>41699</v>
      </c>
      <c r="G1323" s="159">
        <v>10335</v>
      </c>
      <c r="H1323" s="20">
        <v>890500726</v>
      </c>
      <c r="I1323" s="2" t="str">
        <f>+VLOOKUP(FACTURACION[[#This Row],[NIT]],TABLACLIENTE,2,FALSE)</f>
        <v>NORTESANTANDEREANA DE GAS S.A. E.S.P (NORGAS S.A. E.S.P.)</v>
      </c>
      <c r="J1323" s="2" t="s">
        <v>105</v>
      </c>
      <c r="K1323" s="12" t="str">
        <f>+VLOOKUP(FACTURACION[[#This Row],[REFERENCIA]],CODINV,2,FALSE)</f>
        <v>VALVULA CHECK LOOK  3/4"M X 3/4"F</v>
      </c>
      <c r="L1323" s="12" t="str">
        <f>IF(VLOOKUP(FACTURACION[[#This Row],[REFERENCIA]],CODINV,3,FALSE)=0,"",VLOOKUP(FACTURACION[[#This Row],[REFERENCIA]],CODINV,3,FALSE))</f>
        <v>7572FC</v>
      </c>
      <c r="M1323" s="12" t="str">
        <f>+VLOOKUP(FACTURACION[[#This Row],[REFERENCIA]],CODINV,4,FALSE)</f>
        <v>VÁLVULAS Y MULTIVÁLVULAS</v>
      </c>
      <c r="N1323" s="12" t="str">
        <f>+VLOOKUP(FACTURACION[[#This Row],[REFERENCIA]],CODINV,5,FALSE)</f>
        <v>REGO</v>
      </c>
      <c r="O1323" s="2">
        <v>6</v>
      </c>
      <c r="P1323" s="23">
        <v>37000</v>
      </c>
      <c r="Q1323" s="24">
        <f>+FACTURACION[[#This Row],[CANTIDAD]]*FACTURACION[[#This Row],[VR UNITARIO]]/1000</f>
        <v>222</v>
      </c>
      <c r="R1323" s="3" t="str">
        <f>+VLOOKUP(FACTURACION[[#This Row],[NIT]],TABLACLIENTE,5,FALSE)</f>
        <v>BUCARAMANGA</v>
      </c>
    </row>
    <row r="1324" spans="3:18">
      <c r="C1324" s="13">
        <v>2014</v>
      </c>
      <c r="D1324" s="17" t="s">
        <v>268</v>
      </c>
      <c r="E1324" s="17">
        <f>MONTH(FACTURACION[[#This Row],[MES]]&amp;1)</f>
        <v>3</v>
      </c>
      <c r="F1324" s="223">
        <f>DATE(FACTURACION[[#This Row],[AÑO]],FACTURACION[[#This Row],[Mes numero]],1)</f>
        <v>41699</v>
      </c>
      <c r="G1324" s="159">
        <v>10352</v>
      </c>
      <c r="H1324" s="20">
        <v>830137252</v>
      </c>
      <c r="I1324" s="2" t="str">
        <f>+VLOOKUP(FACTURACION[[#This Row],[NIT]],TABLACLIENTE,2,FALSE)</f>
        <v>SAGENCO SAS</v>
      </c>
      <c r="J1324" s="2" t="s">
        <v>105</v>
      </c>
      <c r="K1324" s="12" t="str">
        <f>+VLOOKUP(FACTURACION[[#This Row],[REFERENCIA]],CODINV,2,FALSE)</f>
        <v>VALVULA CHECK LOOK  3/4"M X 3/4"F</v>
      </c>
      <c r="L1324" s="12" t="str">
        <f>IF(VLOOKUP(FACTURACION[[#This Row],[REFERENCIA]],CODINV,3,FALSE)=0,"",VLOOKUP(FACTURACION[[#This Row],[REFERENCIA]],CODINV,3,FALSE))</f>
        <v>7572FC</v>
      </c>
      <c r="M1324" s="12" t="str">
        <f>+VLOOKUP(FACTURACION[[#This Row],[REFERENCIA]],CODINV,4,FALSE)</f>
        <v>VÁLVULAS Y MULTIVÁLVULAS</v>
      </c>
      <c r="N1324" s="12" t="str">
        <f>+VLOOKUP(FACTURACION[[#This Row],[REFERENCIA]],CODINV,5,FALSE)</f>
        <v>REGO</v>
      </c>
      <c r="O1324" s="2">
        <v>1</v>
      </c>
      <c r="P1324" s="23">
        <v>39300</v>
      </c>
      <c r="Q1324" s="24">
        <f>+FACTURACION[[#This Row],[CANTIDAD]]*FACTURACION[[#This Row],[VR UNITARIO]]/1000</f>
        <v>39.299999999999997</v>
      </c>
      <c r="R1324" s="3" t="str">
        <f>+VLOOKUP(FACTURACION[[#This Row],[NIT]],TABLACLIENTE,5,FALSE)</f>
        <v>BOGOTÁ D.C.</v>
      </c>
    </row>
    <row r="1325" spans="3:18">
      <c r="C1325" s="13">
        <v>2014</v>
      </c>
      <c r="D1325" s="17" t="s">
        <v>268</v>
      </c>
      <c r="E1325" s="17">
        <f>MONTH(FACTURACION[[#This Row],[MES]]&amp;1)</f>
        <v>3</v>
      </c>
      <c r="F1325" s="223">
        <f>DATE(FACTURACION[[#This Row],[AÑO]],FACTURACION[[#This Row],[Mes numero]],1)</f>
        <v>41699</v>
      </c>
      <c r="G1325" s="159">
        <v>10352</v>
      </c>
      <c r="H1325" s="20">
        <v>830137252</v>
      </c>
      <c r="I1325" s="2" t="str">
        <f>+VLOOKUP(FACTURACION[[#This Row],[NIT]],TABLACLIENTE,2,FALSE)</f>
        <v>SAGENCO SAS</v>
      </c>
      <c r="J1325" s="2" t="s">
        <v>163</v>
      </c>
      <c r="K1325" s="12" t="str">
        <f>+VLOOKUP(FACTURACION[[#This Row],[REFERENCIA]],CODINV,2,FALSE)</f>
        <v>VALVULA DE LLENADO 1 1/4"</v>
      </c>
      <c r="L1325" s="12" t="str">
        <f>IF(VLOOKUP(FACTURACION[[#This Row],[REFERENCIA]],CODINV,3,FALSE)=0,"",VLOOKUP(FACTURACION[[#This Row],[REFERENCIA]],CODINV,3,FALSE))</f>
        <v>7579</v>
      </c>
      <c r="M1325" s="12" t="str">
        <f>+VLOOKUP(FACTURACION[[#This Row],[REFERENCIA]],CODINV,4,FALSE)</f>
        <v>VÁLVULAS Y MULTIVÁLVULAS</v>
      </c>
      <c r="N1325" s="12" t="str">
        <f>+VLOOKUP(FACTURACION[[#This Row],[REFERENCIA]],CODINV,5,FALSE)</f>
        <v>REGO</v>
      </c>
      <c r="O1325" s="2">
        <v>1</v>
      </c>
      <c r="P1325" s="23">
        <v>58000</v>
      </c>
      <c r="Q1325" s="24">
        <f>+FACTURACION[[#This Row],[CANTIDAD]]*FACTURACION[[#This Row],[VR UNITARIO]]/1000</f>
        <v>58</v>
      </c>
      <c r="R1325" s="3" t="str">
        <f>+VLOOKUP(FACTURACION[[#This Row],[NIT]],TABLACLIENTE,5,FALSE)</f>
        <v>BOGOTÁ D.C.</v>
      </c>
    </row>
    <row r="1326" spans="3:18">
      <c r="C1326" s="13">
        <v>2014</v>
      </c>
      <c r="D1326" s="17" t="s">
        <v>268</v>
      </c>
      <c r="E1326" s="17">
        <f>MONTH(FACTURACION[[#This Row],[MES]]&amp;1)</f>
        <v>3</v>
      </c>
      <c r="F1326" s="223">
        <f>DATE(FACTURACION[[#This Row],[AÑO]],FACTURACION[[#This Row],[Mes numero]],1)</f>
        <v>41699</v>
      </c>
      <c r="G1326" s="159">
        <v>10335</v>
      </c>
      <c r="H1326" s="20">
        <v>890500726</v>
      </c>
      <c r="I1326" s="2" t="str">
        <f>+VLOOKUP(FACTURACION[[#This Row],[NIT]],TABLACLIENTE,2,FALSE)</f>
        <v>NORTESANTANDEREANA DE GAS S.A. E.S.P (NORGAS S.A. E.S.P.)</v>
      </c>
      <c r="J1326" s="2" t="s">
        <v>441</v>
      </c>
      <c r="K1326" s="12" t="str">
        <f>+VLOOKUP(FACTURACION[[#This Row],[REFERENCIA]],CODINV,2,FALSE)</f>
        <v>VALVULA CHEK LOK 1 1/4"</v>
      </c>
      <c r="L1326" s="12" t="str">
        <f>IF(VLOOKUP(FACTURACION[[#This Row],[REFERENCIA]],CODINV,3,FALSE)=0,"",VLOOKUP(FACTURACION[[#This Row],[REFERENCIA]],CODINV,3,FALSE))</f>
        <v>7580FC</v>
      </c>
      <c r="M1326" s="12" t="str">
        <f>+VLOOKUP(FACTURACION[[#This Row],[REFERENCIA]],CODINV,4,FALSE)</f>
        <v>VÁLVULAS Y MULTIVÁLVULAS</v>
      </c>
      <c r="N1326" s="12" t="str">
        <f>+VLOOKUP(FACTURACION[[#This Row],[REFERENCIA]],CODINV,5,FALSE)</f>
        <v>REGO</v>
      </c>
      <c r="O1326" s="2">
        <v>2</v>
      </c>
      <c r="P1326" s="23">
        <v>54000</v>
      </c>
      <c r="Q1326" s="24">
        <f>+FACTURACION[[#This Row],[CANTIDAD]]*FACTURACION[[#This Row],[VR UNITARIO]]/1000</f>
        <v>108</v>
      </c>
      <c r="R1326" s="3" t="str">
        <f>+VLOOKUP(FACTURACION[[#This Row],[NIT]],TABLACLIENTE,5,FALSE)</f>
        <v>BUCARAMANGA</v>
      </c>
    </row>
    <row r="1327" spans="3:18">
      <c r="C1327" s="13">
        <v>2014</v>
      </c>
      <c r="D1327" s="17" t="s">
        <v>268</v>
      </c>
      <c r="E1327" s="17">
        <f>MONTH(FACTURACION[[#This Row],[MES]]&amp;1)</f>
        <v>3</v>
      </c>
      <c r="F1327" s="223">
        <f>DATE(FACTURACION[[#This Row],[AÑO]],FACTURACION[[#This Row],[Mes numero]],1)</f>
        <v>41699</v>
      </c>
      <c r="G1327" s="159">
        <v>10386</v>
      </c>
      <c r="H1327" s="20">
        <v>890500726</v>
      </c>
      <c r="I1327" s="2" t="str">
        <f>+VLOOKUP(FACTURACION[[#This Row],[NIT]],TABLACLIENTE,2,FALSE)</f>
        <v>NORTESANTANDEREANA DE GAS S.A. E.S.P (NORGAS S.A. E.S.P.)</v>
      </c>
      <c r="J1327" s="2" t="s">
        <v>463</v>
      </c>
      <c r="K1327" s="12" t="str">
        <f>+VLOOKUP(FACTURACION[[#This Row],[REFERENCIA]],CODINV,2,FALSE)</f>
        <v>VALVULA INTERNA ROSCADA 2" 250GPM</v>
      </c>
      <c r="L1327" s="12" t="str">
        <f>IF(VLOOKUP(FACTURACION[[#This Row],[REFERENCIA]],CODINV,3,FALSE)=0,"",VLOOKUP(FACTURACION[[#This Row],[REFERENCIA]],CODINV,3,FALSE))</f>
        <v>A3242R250</v>
      </c>
      <c r="M1327" s="12" t="str">
        <f>+VLOOKUP(FACTURACION[[#This Row],[REFERENCIA]],CODINV,4,FALSE)</f>
        <v>VÁLVULAS Y MULTIVÁLVULAS</v>
      </c>
      <c r="N1327" s="12" t="str">
        <f>+VLOOKUP(FACTURACION[[#This Row],[REFERENCIA]],CODINV,5,FALSE)</f>
        <v>REGO</v>
      </c>
      <c r="O1327" s="2">
        <v>1</v>
      </c>
      <c r="P1327" s="23">
        <v>935000</v>
      </c>
      <c r="Q1327" s="24">
        <f>+FACTURACION[[#This Row],[CANTIDAD]]*FACTURACION[[#This Row],[VR UNITARIO]]/1000</f>
        <v>935</v>
      </c>
      <c r="R1327" s="3" t="str">
        <f>+VLOOKUP(FACTURACION[[#This Row],[NIT]],TABLACLIENTE,5,FALSE)</f>
        <v>BUCARAMANGA</v>
      </c>
    </row>
    <row r="1328" spans="3:18">
      <c r="C1328" s="13">
        <v>2014</v>
      </c>
      <c r="D1328" s="17" t="s">
        <v>268</v>
      </c>
      <c r="E1328" s="17">
        <f>MONTH(FACTURACION[[#This Row],[MES]]&amp;1)</f>
        <v>3</v>
      </c>
      <c r="F1328" s="223">
        <f>DATE(FACTURACION[[#This Row],[AÑO]],FACTURACION[[#This Row],[Mes numero]],1)</f>
        <v>41699</v>
      </c>
      <c r="G1328" s="159">
        <v>10352</v>
      </c>
      <c r="H1328" s="20">
        <v>830137252</v>
      </c>
      <c r="I1328" s="2" t="str">
        <f>+VLOOKUP(FACTURACION[[#This Row],[NIT]],TABLACLIENTE,2,FALSE)</f>
        <v>SAGENCO SAS</v>
      </c>
      <c r="J1328" s="2" t="s">
        <v>79</v>
      </c>
      <c r="K1328" s="12" t="str">
        <f>+VLOOKUP(FACTURACION[[#This Row],[REFERENCIA]],CODINV,2,FALSE)</f>
        <v>VALVULA MAXIMO NIVEL DE LLENADO 1/4"</v>
      </c>
      <c r="L1328" s="12" t="str">
        <f>IF(VLOOKUP(FACTURACION[[#This Row],[REFERENCIA]],CODINV,3,FALSE)=0,"",VLOOKUP(FACTURACION[[#This Row],[REFERENCIA]],CODINV,3,FALSE))</f>
        <v>3165CF12.0</v>
      </c>
      <c r="M1328" s="12" t="str">
        <f>+VLOOKUP(FACTURACION[[#This Row],[REFERENCIA]],CODINV,4,FALSE)</f>
        <v>VÁLVULAS Y MULTIVÁLVULAS</v>
      </c>
      <c r="N1328" s="12" t="str">
        <f>+VLOOKUP(FACTURACION[[#This Row],[REFERENCIA]],CODINV,5,FALSE)</f>
        <v>REGO</v>
      </c>
      <c r="O1328" s="2">
        <v>1</v>
      </c>
      <c r="P1328" s="23">
        <v>8000</v>
      </c>
      <c r="Q1328" s="24">
        <f>+FACTURACION[[#This Row],[CANTIDAD]]*FACTURACION[[#This Row],[VR UNITARIO]]/1000</f>
        <v>8</v>
      </c>
      <c r="R1328" s="3" t="str">
        <f>+VLOOKUP(FACTURACION[[#This Row],[NIT]],TABLACLIENTE,5,FALSE)</f>
        <v>BOGOTÁ D.C.</v>
      </c>
    </row>
    <row r="1329" spans="3:18">
      <c r="C1329" s="13">
        <v>2014</v>
      </c>
      <c r="D1329" s="17" t="s">
        <v>268</v>
      </c>
      <c r="E1329" s="17">
        <f>MONTH(FACTURACION[[#This Row],[MES]]&amp;1)</f>
        <v>3</v>
      </c>
      <c r="F1329" s="223">
        <f>DATE(FACTURACION[[#This Row],[AÑO]],FACTURACION[[#This Row],[Mes numero]],1)</f>
        <v>41699</v>
      </c>
      <c r="G1329" s="159">
        <v>10377</v>
      </c>
      <c r="H1329" s="20">
        <v>890908643</v>
      </c>
      <c r="I1329" s="2" t="str">
        <f>+VLOOKUP(FACTURACION[[#This Row],[NIT]],TABLACLIENTE,2,FALSE)</f>
        <v>GASES DE ANTIOQUIA S.A. E.S.P.  (GAS ANTIOQUIA S.A. E.S.P.)</v>
      </c>
      <c r="J1329" s="2" t="s">
        <v>317</v>
      </c>
      <c r="K1329" s="12" t="str">
        <f>+VLOOKUP(FACTURACION[[#This Row],[REFERENCIA]],CODINV,2,FALSE)</f>
        <v>DIAL ROTOGAGE</v>
      </c>
      <c r="L1329" s="12" t="str">
        <f>IF(VLOOKUP(FACTURACION[[#This Row],[REFERENCIA]],CODINV,3,FALSE)=0,"",VLOOKUP(FACTURACION[[#This Row],[REFERENCIA]],CODINV,3,FALSE))</f>
        <v>A909118LX</v>
      </c>
      <c r="M1329" s="12" t="str">
        <f>+VLOOKUP(FACTURACION[[#This Row],[REFERENCIA]],CODINV,4,FALSE)</f>
        <v>REPUESTOS Y ACCESORIOS</v>
      </c>
      <c r="N1329" s="12" t="str">
        <f>+VLOOKUP(FACTURACION[[#This Row],[REFERENCIA]],CODINV,5,FALSE)</f>
        <v>REGO</v>
      </c>
      <c r="O1329" s="2">
        <v>1</v>
      </c>
      <c r="P1329" s="23">
        <v>33000</v>
      </c>
      <c r="Q1329" s="24">
        <f>+FACTURACION[[#This Row],[CANTIDAD]]*FACTURACION[[#This Row],[VR UNITARIO]]/1000</f>
        <v>33</v>
      </c>
      <c r="R1329" s="3" t="str">
        <f>+VLOOKUP(FACTURACION[[#This Row],[NIT]],TABLACLIENTE,5,FALSE)</f>
        <v>MEDELLIN</v>
      </c>
    </row>
    <row r="1330" spans="3:18">
      <c r="C1330" s="13">
        <v>2014</v>
      </c>
      <c r="D1330" s="17" t="s">
        <v>268</v>
      </c>
      <c r="E1330" s="17">
        <f>MONTH(FACTURACION[[#This Row],[MES]]&amp;1)</f>
        <v>3</v>
      </c>
      <c r="F1330" s="223">
        <f>DATE(FACTURACION[[#This Row],[AÑO]],FACTURACION[[#This Row],[Mes numero]],1)</f>
        <v>41699</v>
      </c>
      <c r="G1330" s="159">
        <v>10377</v>
      </c>
      <c r="H1330" s="20">
        <v>890908643</v>
      </c>
      <c r="I1330" s="2" t="str">
        <f>+VLOOKUP(FACTURACION[[#This Row],[NIT]],TABLACLIENTE,2,FALSE)</f>
        <v>GASES DE ANTIOQUIA S.A. E.S.P.  (GAS ANTIOQUIA S.A. E.S.P.)</v>
      </c>
      <c r="J1330" s="2" t="s">
        <v>313</v>
      </c>
      <c r="K1330" s="12" t="str">
        <f>+VLOOKUP(FACTURACION[[#This Row],[REFERENCIA]],CODINV,2,FALSE)</f>
        <v>DIP TUB 72"</v>
      </c>
      <c r="L1330" s="12" t="str">
        <f>IF(VLOOKUP(FACTURACION[[#This Row],[REFERENCIA]],CODINV,3,FALSE)=0,"",VLOOKUP(FACTURACION[[#This Row],[REFERENCIA]],CODINV,3,FALSE))</f>
        <v>A9091M72</v>
      </c>
      <c r="M1330" s="12" t="str">
        <f>+VLOOKUP(FACTURACION[[#This Row],[REFERENCIA]],CODINV,4,FALSE)</f>
        <v>REPUESTOS Y ACCESORIOS</v>
      </c>
      <c r="N1330" s="12" t="str">
        <f>+VLOOKUP(FACTURACION[[#This Row],[REFERENCIA]],CODINV,5,FALSE)</f>
        <v>REGO</v>
      </c>
      <c r="O1330" s="2">
        <v>1</v>
      </c>
      <c r="P1330" s="23">
        <v>108000</v>
      </c>
      <c r="Q1330" s="24">
        <f>+FACTURACION[[#This Row],[CANTIDAD]]*FACTURACION[[#This Row],[VR UNITARIO]]/1000</f>
        <v>108</v>
      </c>
      <c r="R1330" s="3" t="str">
        <f>+VLOOKUP(FACTURACION[[#This Row],[NIT]],TABLACLIENTE,5,FALSE)</f>
        <v>MEDELLIN</v>
      </c>
    </row>
    <row r="1331" spans="3:18">
      <c r="C1331" s="13">
        <v>2014</v>
      </c>
      <c r="D1331" s="17" t="s">
        <v>268</v>
      </c>
      <c r="E1331" s="17">
        <f>MONTH(FACTURACION[[#This Row],[MES]]&amp;1)</f>
        <v>3</v>
      </c>
      <c r="F1331" s="223">
        <f>DATE(FACTURACION[[#This Row],[AÑO]],FACTURACION[[#This Row],[Mes numero]],1)</f>
        <v>41699</v>
      </c>
      <c r="G1331" s="159">
        <v>10377</v>
      </c>
      <c r="H1331" s="20">
        <v>890908643</v>
      </c>
      <c r="I1331" s="2" t="str">
        <f>+VLOOKUP(FACTURACION[[#This Row],[NIT]],TABLACLIENTE,2,FALSE)</f>
        <v>GASES DE ANTIOQUIA S.A. E.S.P.  (GAS ANTIOQUIA S.A. E.S.P.)</v>
      </c>
      <c r="J1331" s="2" t="s">
        <v>380</v>
      </c>
      <c r="K1331" s="12" t="str">
        <f>+VLOOKUP(FACTURACION[[#This Row],[REFERENCIA]],CODINV,2,FALSE)</f>
        <v>ROTOGAGE DIAMETRO INTERNO 100" 147"</v>
      </c>
      <c r="L1331" s="12" t="str">
        <f>IF(VLOOKUP(FACTURACION[[#This Row],[REFERENCIA]],CODINV,3,FALSE)=0,"",VLOOKUP(FACTURACION[[#This Row],[REFERENCIA]],CODINV,3,FALSE))</f>
        <v>A9095RS</v>
      </c>
      <c r="M1331" s="12" t="str">
        <f>+VLOOKUP(FACTURACION[[#This Row],[REFERENCIA]],CODINV,4,FALSE)</f>
        <v>MEDIDORES</v>
      </c>
      <c r="N1331" s="12" t="str">
        <f>+VLOOKUP(FACTURACION[[#This Row],[REFERENCIA]],CODINV,5,FALSE)</f>
        <v>REGO</v>
      </c>
      <c r="O1331" s="2">
        <v>1</v>
      </c>
      <c r="P1331" s="23">
        <v>523000</v>
      </c>
      <c r="Q1331" s="24">
        <f>+FACTURACION[[#This Row],[CANTIDAD]]*FACTURACION[[#This Row],[VR UNITARIO]]/1000</f>
        <v>523</v>
      </c>
      <c r="R1331" s="3" t="str">
        <f>+VLOOKUP(FACTURACION[[#This Row],[NIT]],TABLACLIENTE,5,FALSE)</f>
        <v>MEDELLIN</v>
      </c>
    </row>
    <row r="1332" spans="3:18">
      <c r="C1332" s="13">
        <v>2014</v>
      </c>
      <c r="D1332" s="17" t="s">
        <v>268</v>
      </c>
      <c r="E1332" s="17">
        <f>MONTH(FACTURACION[[#This Row],[MES]]&amp;1)</f>
        <v>3</v>
      </c>
      <c r="F1332" s="223">
        <f>DATE(FACTURACION[[#This Row],[AÑO]],FACTURACION[[#This Row],[Mes numero]],1)</f>
        <v>41699</v>
      </c>
      <c r="G1332" s="159">
        <v>10352</v>
      </c>
      <c r="H1332" s="20">
        <v>830137252</v>
      </c>
      <c r="I1332" s="2" t="str">
        <f>+VLOOKUP(FACTURACION[[#This Row],[NIT]],TABLACLIENTE,2,FALSE)</f>
        <v>SAGENCO SAS</v>
      </c>
      <c r="J1332" s="2" t="s">
        <v>241</v>
      </c>
      <c r="K1332" s="12" t="str">
        <f>+VLOOKUP(FACTURACION[[#This Row],[REFERENCIA]],CODINV,2,FALSE)</f>
        <v>MANOMETRO 0-300 PSI CON GLICERINA BAR 1/4</v>
      </c>
      <c r="L1332" s="12" t="str">
        <f>IF(VLOOKUP(FACTURACION[[#This Row],[REFERENCIA]],CODINV,3,FALSE)=0,"",VLOOKUP(FACTURACION[[#This Row],[REFERENCIA]],CODINV,3,FALSE))</f>
        <v>4270363</v>
      </c>
      <c r="M1332" s="12" t="str">
        <f>+VLOOKUP(FACTURACION[[#This Row],[REFERENCIA]],CODINV,4,FALSE)</f>
        <v>MEDIDORES</v>
      </c>
      <c r="N1332" s="12" t="str">
        <f>+VLOOKUP(FACTURACION[[#This Row],[REFERENCIA]],CODINV,5,FALSE)</f>
        <v>WIKA</v>
      </c>
      <c r="O1332" s="2">
        <v>1</v>
      </c>
      <c r="P1332" s="23">
        <v>48000</v>
      </c>
      <c r="Q1332" s="24">
        <f>+FACTURACION[[#This Row],[CANTIDAD]]*FACTURACION[[#This Row],[VR UNITARIO]]/1000</f>
        <v>48</v>
      </c>
      <c r="R1332" s="3" t="str">
        <f>+VLOOKUP(FACTURACION[[#This Row],[NIT]],TABLACLIENTE,5,FALSE)</f>
        <v>BOGOTÁ D.C.</v>
      </c>
    </row>
    <row r="1333" spans="3:18">
      <c r="C1333" s="13">
        <v>2014</v>
      </c>
      <c r="D1333" s="17" t="s">
        <v>297</v>
      </c>
      <c r="E1333" s="17">
        <f>MONTH(FACTURACION[[#This Row],[MES]]&amp;1)</f>
        <v>4</v>
      </c>
      <c r="F1333" s="223">
        <f>DATE(FACTURACION[[#This Row],[AÑO]],FACTURACION[[#This Row],[Mes numero]],1)</f>
        <v>41730</v>
      </c>
      <c r="G1333" s="159">
        <v>10426</v>
      </c>
      <c r="H1333" s="20">
        <v>890503900</v>
      </c>
      <c r="I1333" s="2" t="str">
        <f>+VLOOKUP(FACTURACION[[#This Row],[NIT]],TABLACLIENTE,2,FALSE)</f>
        <v>GASES DEL ORIENTE S.A. E.S.P.</v>
      </c>
      <c r="J1333" s="2" t="s">
        <v>736</v>
      </c>
      <c r="K1333" s="12" t="str">
        <f>+VLOOKUP(FACTURACION[[#This Row],[REFERENCIA]],CODINV,2,FALSE)</f>
        <v>VAPORIZADOR WB250</v>
      </c>
      <c r="L1333" s="12" t="str">
        <f>IF(VLOOKUP(FACTURACION[[#This Row],[REFERENCIA]],CODINV,3,FALSE)=0,"",VLOOKUP(FACTURACION[[#This Row],[REFERENCIA]],CODINV,3,FALSE))</f>
        <v>WB250</v>
      </c>
      <c r="M1333" s="12" t="str">
        <f>+VLOOKUP(FACTURACION[[#This Row],[REFERENCIA]],CODINV,4,FALSE)</f>
        <v>VAPORIZADORES</v>
      </c>
      <c r="N1333" s="12" t="str">
        <f>+VLOOKUP(FACTURACION[[#This Row],[REFERENCIA]],CODINV,5,FALSE)</f>
        <v>ALTERNATE ENERGY SYSTEM</v>
      </c>
      <c r="O1333" s="2">
        <v>4</v>
      </c>
      <c r="P1333" s="23">
        <v>40000000</v>
      </c>
      <c r="Q1333" s="24">
        <f>+FACTURACION[[#This Row],[CANTIDAD]]*FACTURACION[[#This Row],[VR UNITARIO]]/1000</f>
        <v>160000</v>
      </c>
      <c r="R1333" s="3" t="str">
        <f>+VLOOKUP(FACTURACION[[#This Row],[NIT]],TABLACLIENTE,5,FALSE)</f>
        <v>CUCUTA</v>
      </c>
    </row>
    <row r="1334" spans="3:18">
      <c r="C1334" s="13">
        <v>2014</v>
      </c>
      <c r="D1334" s="17" t="s">
        <v>297</v>
      </c>
      <c r="E1334" s="17">
        <f>MONTH(FACTURACION[[#This Row],[MES]]&amp;1)</f>
        <v>4</v>
      </c>
      <c r="F1334" s="223">
        <f>DATE(FACTURACION[[#This Row],[AÑO]],FACTURACION[[#This Row],[Mes numero]],1)</f>
        <v>41730</v>
      </c>
      <c r="G1334" s="159">
        <v>10427</v>
      </c>
      <c r="H1334" s="20">
        <v>890503900</v>
      </c>
      <c r="I1334" s="2" t="str">
        <f>+VLOOKUP(FACTURACION[[#This Row],[NIT]],TABLACLIENTE,2,FALSE)</f>
        <v>GASES DEL ORIENTE S.A. E.S.P.</v>
      </c>
      <c r="J1334" s="2" t="s">
        <v>738</v>
      </c>
      <c r="K1334" s="12" t="str">
        <f>+VLOOKUP(FACTURACION[[#This Row],[REFERENCIA]],CODINV,2,FALSE)</f>
        <v>SOLUTION TRANSFERENCIA VAPORIZADOR</v>
      </c>
      <c r="L1334" s="12" t="str">
        <f>IF(VLOOKUP(FACTURACION[[#This Row],[REFERENCIA]],CODINV,3,FALSE)=0,"",VLOOKUP(FACTURACION[[#This Row],[REFERENCIA]],CODINV,3,FALSE))</f>
        <v/>
      </c>
      <c r="M1334" s="12" t="str">
        <f>+VLOOKUP(FACTURACION[[#This Row],[REFERENCIA]],CODINV,4,FALSE)</f>
        <v>REPUESTOS Y ACCESORIOS</v>
      </c>
      <c r="N1334" s="12" t="str">
        <f>+VLOOKUP(FACTURACION[[#This Row],[REFERENCIA]],CODINV,5,FALSE)</f>
        <v>ALGAS SDI</v>
      </c>
      <c r="O1334" s="2">
        <v>440</v>
      </c>
      <c r="P1334" s="23">
        <v>34500</v>
      </c>
      <c r="Q1334" s="24">
        <f>+FACTURACION[[#This Row],[CANTIDAD]]*FACTURACION[[#This Row],[VR UNITARIO]]/1000</f>
        <v>15180</v>
      </c>
      <c r="R1334" s="3" t="str">
        <f>+VLOOKUP(FACTURACION[[#This Row],[NIT]],TABLACLIENTE,5,FALSE)</f>
        <v>CUCUTA</v>
      </c>
    </row>
    <row r="1335" spans="3:18">
      <c r="C1335" s="13">
        <v>2014</v>
      </c>
      <c r="D1335" s="17" t="s">
        <v>297</v>
      </c>
      <c r="E1335" s="17">
        <f>MONTH(FACTURACION[[#This Row],[MES]]&amp;1)</f>
        <v>4</v>
      </c>
      <c r="F1335" s="223">
        <f>DATE(FACTURACION[[#This Row],[AÑO]],FACTURACION[[#This Row],[Mes numero]],1)</f>
        <v>41730</v>
      </c>
      <c r="G1335" s="159">
        <v>10408</v>
      </c>
      <c r="H1335" s="20">
        <v>800074033</v>
      </c>
      <c r="I1335" s="2" t="str">
        <f>+VLOOKUP(FACTURACION[[#This Row],[NIT]],TABLACLIENTE,2,FALSE)</f>
        <v>COMPAÑIAS ASOCIADAS DE GAS S.A. E.S.P (ASOGAS SA ESP)</v>
      </c>
      <c r="J1335" s="2" t="s">
        <v>733</v>
      </c>
      <c r="K1335" s="12" t="str">
        <f>+VLOOKUP(FACTURACION[[#This Row],[REFERENCIA]],CODINV,2,FALSE)</f>
        <v>COUPLING 2"HB*22MNPT</v>
      </c>
      <c r="L1335" s="12" t="str">
        <f>IF(VLOOKUP(FACTURACION[[#This Row],[REFERENCIA]],CODINV,3,FALSE)=0,"",VLOOKUP(FACTURACION[[#This Row],[REFERENCIA]],CODINV,3,FALSE))</f>
        <v>ME3162-32</v>
      </c>
      <c r="M1335" s="12" t="str">
        <f>+VLOOKUP(FACTURACION[[#This Row],[REFERENCIA]],CODINV,4,FALSE)</f>
        <v>REPUESTOS Y ACCESORIOS</v>
      </c>
      <c r="N1335" s="12" t="str">
        <f>+VLOOKUP(FACTURACION[[#This Row],[REFERENCIA]],CODINV,5,FALSE)</f>
        <v>CAVAGNA</v>
      </c>
      <c r="O1335" s="2">
        <v>4</v>
      </c>
      <c r="P1335" s="23">
        <v>120253</v>
      </c>
      <c r="Q1335" s="24">
        <f>+FACTURACION[[#This Row],[CANTIDAD]]*FACTURACION[[#This Row],[VR UNITARIO]]/1000</f>
        <v>481.012</v>
      </c>
      <c r="R1335" s="3" t="str">
        <f>+VLOOKUP(FACTURACION[[#This Row],[NIT]],TABLACLIENTE,5,FALSE)</f>
        <v>MOSQUERA</v>
      </c>
    </row>
    <row r="1336" spans="3:18">
      <c r="C1336" s="13">
        <v>2014</v>
      </c>
      <c r="D1336" s="17" t="s">
        <v>297</v>
      </c>
      <c r="E1336" s="17">
        <f>MONTH(FACTURACION[[#This Row],[MES]]&amp;1)</f>
        <v>4</v>
      </c>
      <c r="F1336" s="223">
        <f>DATE(FACTURACION[[#This Row],[AÑO]],FACTURACION[[#This Row],[Mes numero]],1)</f>
        <v>41730</v>
      </c>
      <c r="G1336" s="159">
        <v>10400</v>
      </c>
      <c r="H1336" s="20">
        <v>830137252</v>
      </c>
      <c r="I1336" s="2" t="str">
        <f>+VLOOKUP(FACTURACION[[#This Row],[NIT]],TABLACLIENTE,2,FALSE)</f>
        <v>SAGENCO SAS</v>
      </c>
      <c r="J1336" s="2" t="s">
        <v>741</v>
      </c>
      <c r="K1336" s="12" t="str">
        <f>+VLOOKUP(FACTURACION[[#This Row],[REFERENCIA]],CODINV,2,FALSE)</f>
        <v>VALV.AGUJA1/4"MNPT*NPTH</v>
      </c>
      <c r="L1336" s="12" t="str">
        <f>IF(VLOOKUP(FACTURACION[[#This Row],[REFERENCIA]],CODINV,3,FALSE)=0,"",VLOOKUP(FACTURACION[[#This Row],[REFERENCIA]],CODINV,3,FALSE))</f>
        <v>ME831</v>
      </c>
      <c r="M1336" s="12" t="str">
        <f>+VLOOKUP(FACTURACION[[#This Row],[REFERENCIA]],CODINV,4,FALSE)</f>
        <v>VÁLVULAS Y MULTIVÁLVULAS</v>
      </c>
      <c r="N1336" s="12" t="str">
        <f>+VLOOKUP(FACTURACION[[#This Row],[REFERENCIA]],CODINV,5,FALSE)</f>
        <v>CAVAGNA</v>
      </c>
      <c r="O1336" s="2">
        <v>5</v>
      </c>
      <c r="P1336" s="23">
        <v>26000</v>
      </c>
      <c r="Q1336" s="24">
        <f>+FACTURACION[[#This Row],[CANTIDAD]]*FACTURACION[[#This Row],[VR UNITARIO]]/1000</f>
        <v>130</v>
      </c>
      <c r="R1336" s="3" t="str">
        <f>+VLOOKUP(FACTURACION[[#This Row],[NIT]],TABLACLIENTE,5,FALSE)</f>
        <v>BOGOTÁ D.C.</v>
      </c>
    </row>
    <row r="1337" spans="3:18">
      <c r="C1337" s="13">
        <v>2014</v>
      </c>
      <c r="D1337" s="17" t="s">
        <v>297</v>
      </c>
      <c r="E1337" s="17">
        <f>MONTH(FACTURACION[[#This Row],[MES]]&amp;1)</f>
        <v>4</v>
      </c>
      <c r="F1337" s="223">
        <f>DATE(FACTURACION[[#This Row],[AÑO]],FACTURACION[[#This Row],[Mes numero]],1)</f>
        <v>41730</v>
      </c>
      <c r="G1337" s="159">
        <v>10433</v>
      </c>
      <c r="H1337" s="20">
        <v>830137252</v>
      </c>
      <c r="I1337" s="2" t="str">
        <f>+VLOOKUP(FACTURACION[[#This Row],[NIT]],TABLACLIENTE,2,FALSE)</f>
        <v>SAGENCO SAS</v>
      </c>
      <c r="J1337" s="2" t="s">
        <v>741</v>
      </c>
      <c r="K1337" s="12" t="str">
        <f>+VLOOKUP(FACTURACION[[#This Row],[REFERENCIA]],CODINV,2,FALSE)</f>
        <v>VALV.AGUJA1/4"MNPT*NPTH</v>
      </c>
      <c r="L1337" s="12" t="str">
        <f>IF(VLOOKUP(FACTURACION[[#This Row],[REFERENCIA]],CODINV,3,FALSE)=0,"",VLOOKUP(FACTURACION[[#This Row],[REFERENCIA]],CODINV,3,FALSE))</f>
        <v>ME831</v>
      </c>
      <c r="M1337" s="12" t="str">
        <f>+VLOOKUP(FACTURACION[[#This Row],[REFERENCIA]],CODINV,4,FALSE)</f>
        <v>VÁLVULAS Y MULTIVÁLVULAS</v>
      </c>
      <c r="N1337" s="12" t="str">
        <f>+VLOOKUP(FACTURACION[[#This Row],[REFERENCIA]],CODINV,5,FALSE)</f>
        <v>CAVAGNA</v>
      </c>
      <c r="O1337" s="2">
        <v>1</v>
      </c>
      <c r="P1337" s="23">
        <v>26000</v>
      </c>
      <c r="Q1337" s="24">
        <f>+FACTURACION[[#This Row],[CANTIDAD]]*FACTURACION[[#This Row],[VR UNITARIO]]/1000</f>
        <v>26</v>
      </c>
      <c r="R1337" s="3" t="str">
        <f>+VLOOKUP(FACTURACION[[#This Row],[NIT]],TABLACLIENTE,5,FALSE)</f>
        <v>BOGOTÁ D.C.</v>
      </c>
    </row>
    <row r="1338" spans="3:18">
      <c r="C1338" s="13">
        <v>2014</v>
      </c>
      <c r="D1338" s="17" t="s">
        <v>297</v>
      </c>
      <c r="E1338" s="17">
        <f>MONTH(FACTURACION[[#This Row],[MES]]&amp;1)</f>
        <v>4</v>
      </c>
      <c r="F1338" s="223">
        <f>DATE(FACTURACION[[#This Row],[AÑO]],FACTURACION[[#This Row],[Mes numero]],1)</f>
        <v>41730</v>
      </c>
      <c r="G1338" s="159">
        <v>10399</v>
      </c>
      <c r="H1338" s="20">
        <v>890310688</v>
      </c>
      <c r="I1338" s="2" t="str">
        <f>+VLOOKUP(FACTURACION[[#This Row],[NIT]],TABLACLIENTE,2,FALSE)</f>
        <v>COLGAS DE OCCIDENTE S.A. E.S.P.</v>
      </c>
      <c r="J1338" s="2" t="s">
        <v>122</v>
      </c>
      <c r="K1338" s="12" t="str">
        <f>+VLOOKUP(FACTURACION[[#This Row],[REFERENCIA]],CODINV,2,FALSE)</f>
        <v>EMPAQUES PARA PISTONES DE LLENADO</v>
      </c>
      <c r="L1338" s="12" t="str">
        <f>IF(VLOOKUP(FACTURACION[[#This Row],[REFERENCIA]],CODINV,3,FALSE)=0,"",VLOOKUP(FACTURACION[[#This Row],[REFERENCIA]],CODINV,3,FALSE))</f>
        <v/>
      </c>
      <c r="M1338" s="12" t="str">
        <f>+VLOOKUP(FACTURACION[[#This Row],[REFERENCIA]],CODINV,4,FALSE)</f>
        <v>REPUESTOS Y ACCESORIOS</v>
      </c>
      <c r="N1338" s="12" t="str">
        <f>+VLOOKUP(FACTURACION[[#This Row],[REFERENCIA]],CODINV,5,FALSE)</f>
        <v>CAVAGNA</v>
      </c>
      <c r="O1338" s="2">
        <v>200</v>
      </c>
      <c r="P1338" s="23">
        <v>650</v>
      </c>
      <c r="Q1338" s="24">
        <f>+FACTURACION[[#This Row],[CANTIDAD]]*FACTURACION[[#This Row],[VR UNITARIO]]/1000</f>
        <v>130</v>
      </c>
      <c r="R1338" s="3" t="str">
        <f>+VLOOKUP(FACTURACION[[#This Row],[NIT]],TABLACLIENTE,5,FALSE)</f>
        <v>CALI</v>
      </c>
    </row>
    <row r="1339" spans="3:18">
      <c r="C1339" s="13">
        <v>2014</v>
      </c>
      <c r="D1339" s="17" t="s">
        <v>297</v>
      </c>
      <c r="E1339" s="17">
        <f>MONTH(FACTURACION[[#This Row],[MES]]&amp;1)</f>
        <v>4</v>
      </c>
      <c r="F1339" s="223">
        <f>DATE(FACTURACION[[#This Row],[AÑO]],FACTURACION[[#This Row],[Mes numero]],1)</f>
        <v>41730</v>
      </c>
      <c r="G1339" s="159">
        <v>10428</v>
      </c>
      <c r="H1339" s="20">
        <v>800202395</v>
      </c>
      <c r="I1339" s="2" t="str">
        <f>+VLOOKUP(FACTURACION[[#This Row],[NIT]],TABLACLIENTE,2,FALSE)</f>
        <v>EFIGAS GAS NATURAL S.A. E.S.P. (EFIGAS S.A. E.S.P.)</v>
      </c>
      <c r="J1339" s="2" t="s">
        <v>21</v>
      </c>
      <c r="K1339" s="12" t="str">
        <f>+VLOOKUP(FACTURACION[[#This Row],[REFERENCIA]],CODINV,2,FALSE)</f>
        <v>MEDIDOR AC-630 C:1 1/4" MAOP 25PSIG CON CONECTORES</v>
      </c>
      <c r="L1339" s="12" t="str">
        <f>IF(VLOOKUP(FACTURACION[[#This Row],[REFERENCIA]],CODINV,3,FALSE)=0,"",VLOOKUP(FACTURACION[[#This Row],[REFERENCIA]],CODINV,3,FALSE))</f>
        <v/>
      </c>
      <c r="M1339" s="12" t="str">
        <f>+VLOOKUP(FACTURACION[[#This Row],[REFERENCIA]],CODINV,4,FALSE)</f>
        <v>MEDIDORES</v>
      </c>
      <c r="N1339" s="12" t="str">
        <f>+VLOOKUP(FACTURACION[[#This Row],[REFERENCIA]],CODINV,5,FALSE)</f>
        <v>HONEYWELL</v>
      </c>
      <c r="O1339" s="2">
        <v>3</v>
      </c>
      <c r="P1339" s="23">
        <v>1390000</v>
      </c>
      <c r="Q1339" s="24">
        <f>+FACTURACION[[#This Row],[CANTIDAD]]*FACTURACION[[#This Row],[VR UNITARIO]]/1000</f>
        <v>4170</v>
      </c>
      <c r="R1339" s="3" t="str">
        <f>+VLOOKUP(FACTURACION[[#This Row],[NIT]],TABLACLIENTE,5,FALSE)</f>
        <v>MANIZALES</v>
      </c>
    </row>
    <row r="1340" spans="3:18">
      <c r="C1340" s="13">
        <v>2014</v>
      </c>
      <c r="D1340" s="17" t="s">
        <v>297</v>
      </c>
      <c r="E1340" s="17">
        <f>MONTH(FACTURACION[[#This Row],[MES]]&amp;1)</f>
        <v>4</v>
      </c>
      <c r="F1340" s="223">
        <f>DATE(FACTURACION[[#This Row],[AÑO]],FACTURACION[[#This Row],[Mes numero]],1)</f>
        <v>41730</v>
      </c>
      <c r="G1340" s="159">
        <v>10430</v>
      </c>
      <c r="H1340" s="20">
        <v>860510723</v>
      </c>
      <c r="I1340" s="2" t="str">
        <f>+VLOOKUP(FACTURACION[[#This Row],[NIT]],TABLACLIENTE,2,FALSE)</f>
        <v>SAENA DE COLOMBIA S.A.</v>
      </c>
      <c r="J1340" s="2" t="s">
        <v>120</v>
      </c>
      <c r="K1340" s="12" t="str">
        <f>+VLOOKUP(FACTURACION[[#This Row],[REFERENCIA]],CODINV,2,FALSE)</f>
        <v>MEDIDOR ROTATIVO G65</v>
      </c>
      <c r="L1340" s="12" t="str">
        <f>IF(VLOOKUP(FACTURACION[[#This Row],[REFERENCIA]],CODINV,3,FALSE)=0,"",VLOOKUP(FACTURACION[[#This Row],[REFERENCIA]],CODINV,3,FALSE))</f>
        <v>RCG65</v>
      </c>
      <c r="M1340" s="12" t="str">
        <f>+VLOOKUP(FACTURACION[[#This Row],[REFERENCIA]],CODINV,4,FALSE)</f>
        <v>MEDIDORES</v>
      </c>
      <c r="N1340" s="12" t="str">
        <f>+VLOOKUP(FACTURACION[[#This Row],[REFERENCIA]],CODINV,5,FALSE)</f>
        <v>HONEYWELL</v>
      </c>
      <c r="O1340" s="2">
        <v>1</v>
      </c>
      <c r="P1340" s="23">
        <v>3500000</v>
      </c>
      <c r="Q1340" s="24">
        <f>+FACTURACION[[#This Row],[CANTIDAD]]*FACTURACION[[#This Row],[VR UNITARIO]]/1000</f>
        <v>3500</v>
      </c>
      <c r="R1340" s="3" t="str">
        <f>+VLOOKUP(FACTURACION[[#This Row],[NIT]],TABLACLIENTE,5,FALSE)</f>
        <v>BOGOTÁ D.C.</v>
      </c>
    </row>
    <row r="1341" spans="3:18">
      <c r="C1341" s="13">
        <v>2014</v>
      </c>
      <c r="D1341" s="17" t="s">
        <v>297</v>
      </c>
      <c r="E1341" s="17">
        <f>MONTH(FACTURACION[[#This Row],[MES]]&amp;1)</f>
        <v>4</v>
      </c>
      <c r="F1341" s="223">
        <f>DATE(FACTURACION[[#This Row],[AÑO]],FACTURACION[[#This Row],[Mes numero]],1)</f>
        <v>41730</v>
      </c>
      <c r="G1341" s="159">
        <v>10417</v>
      </c>
      <c r="H1341" s="20">
        <v>890101691</v>
      </c>
      <c r="I1341" s="2" t="str">
        <f>+VLOOKUP(FACTURACION[[#This Row],[NIT]],TABLACLIENTE,2,FALSE)</f>
        <v>GASES DEL CARIBE S.A.E.S.P. (GASCARIBE S.A E.S.P.)</v>
      </c>
      <c r="J1341" s="2" t="s">
        <v>215</v>
      </c>
      <c r="K1341" s="12" t="str">
        <f>+VLOOKUP(FACTURACION[[#This Row],[REFERENCIA]],CODINV,2,FALSE)</f>
        <v>COUPLING ELSTER MECANICO 1/2 IPS</v>
      </c>
      <c r="L1341" s="12" t="str">
        <f>IF(VLOOKUP(FACTURACION[[#This Row],[REFERENCIA]],CODINV,3,FALSE)=0,"",VLOOKUP(FACTURACION[[#This Row],[REFERENCIA]],CODINV,3,FALSE))</f>
        <v>50740</v>
      </c>
      <c r="M1341" s="12" t="str">
        <f>+VLOOKUP(FACTURACION[[#This Row],[REFERENCIA]],CODINV,4,FALSE)</f>
        <v>REPUESTOS Y ACCESORIOS</v>
      </c>
      <c r="N1341" s="12" t="str">
        <f>+VLOOKUP(FACTURACION[[#This Row],[REFERENCIA]],CODINV,5,FALSE)</f>
        <v>HONEYWELL</v>
      </c>
      <c r="O1341" s="2">
        <v>200</v>
      </c>
      <c r="P1341" s="23">
        <v>69172</v>
      </c>
      <c r="Q1341" s="24">
        <f>+FACTURACION[[#This Row],[CANTIDAD]]*FACTURACION[[#This Row],[VR UNITARIO]]/1000</f>
        <v>13834.4</v>
      </c>
      <c r="R1341" s="3" t="str">
        <f>+VLOOKUP(FACTURACION[[#This Row],[NIT]],TABLACLIENTE,5,FALSE)</f>
        <v>BARRANQUILLA</v>
      </c>
    </row>
    <row r="1342" spans="3:18">
      <c r="C1342" s="13">
        <v>2014</v>
      </c>
      <c r="D1342" s="17" t="s">
        <v>297</v>
      </c>
      <c r="E1342" s="17">
        <f>MONTH(FACTURACION[[#This Row],[MES]]&amp;1)</f>
        <v>4</v>
      </c>
      <c r="F1342" s="223">
        <f>DATE(FACTURACION[[#This Row],[AÑO]],FACTURACION[[#This Row],[Mes numero]],1)</f>
        <v>41730</v>
      </c>
      <c r="G1342" s="159">
        <v>10417</v>
      </c>
      <c r="H1342" s="20">
        <v>890101691</v>
      </c>
      <c r="I1342" s="2" t="str">
        <f>+VLOOKUP(FACTURACION[[#This Row],[NIT]],TABLACLIENTE,2,FALSE)</f>
        <v>GASES DEL CARIBE S.A.E.S.P. (GASCARIBE S.A E.S.P.)</v>
      </c>
      <c r="J1342" s="2" t="s">
        <v>489</v>
      </c>
      <c r="K1342" s="12" t="str">
        <f>+VLOOKUP(FACTURACION[[#This Row],[REFERENCIA]],CODINV,2,FALSE)</f>
        <v>COUPLING MECANICO ELSTER 1/2</v>
      </c>
      <c r="L1342" s="12" t="str">
        <f>IF(VLOOKUP(FACTURACION[[#This Row],[REFERENCIA]],CODINV,3,FALSE)=0,"",VLOOKUP(FACTURACION[[#This Row],[REFERENCIA]],CODINV,3,FALSE))</f>
        <v>50056</v>
      </c>
      <c r="M1342" s="12" t="str">
        <f>+VLOOKUP(FACTURACION[[#This Row],[REFERENCIA]],CODINV,4,FALSE)</f>
        <v>REPUESTOS Y ACCESORIOS</v>
      </c>
      <c r="N1342" s="12" t="str">
        <f>+VLOOKUP(FACTURACION[[#This Row],[REFERENCIA]],CODINV,5,FALSE)</f>
        <v>HONEYWELL</v>
      </c>
      <c r="O1342" s="2">
        <v>500</v>
      </c>
      <c r="P1342" s="23">
        <v>26157</v>
      </c>
      <c r="Q1342" s="24">
        <f>+FACTURACION[[#This Row],[CANTIDAD]]*FACTURACION[[#This Row],[VR UNITARIO]]/1000</f>
        <v>13078.5</v>
      </c>
      <c r="R1342" s="3" t="str">
        <f>+VLOOKUP(FACTURACION[[#This Row],[NIT]],TABLACLIENTE,5,FALSE)</f>
        <v>BARRANQUILLA</v>
      </c>
    </row>
    <row r="1343" spans="3:18">
      <c r="C1343" s="13">
        <v>2014</v>
      </c>
      <c r="D1343" s="17" t="s">
        <v>297</v>
      </c>
      <c r="E1343" s="17">
        <f>MONTH(FACTURACION[[#This Row],[MES]]&amp;1)</f>
        <v>4</v>
      </c>
      <c r="F1343" s="223">
        <f>DATE(FACTURACION[[#This Row],[AÑO]],FACTURACION[[#This Row],[Mes numero]],1)</f>
        <v>41730</v>
      </c>
      <c r="G1343" s="159">
        <v>10417</v>
      </c>
      <c r="H1343" s="20">
        <v>890101691</v>
      </c>
      <c r="I1343" s="2" t="str">
        <f>+VLOOKUP(FACTURACION[[#This Row],[NIT]],TABLACLIENTE,2,FALSE)</f>
        <v>GASES DEL CARIBE S.A.E.S.P. (GASCARIBE S.A E.S.P.)</v>
      </c>
      <c r="J1343" s="2" t="s">
        <v>217</v>
      </c>
      <c r="K1343" s="12" t="str">
        <f>+VLOOKUP(FACTURACION[[#This Row],[REFERENCIA]],CODINV,2,FALSE)</f>
        <v>COUPLING ELSTER MECANICO DE 3/4 IPS</v>
      </c>
      <c r="L1343" s="12" t="str">
        <f>IF(VLOOKUP(FACTURACION[[#This Row],[REFERENCIA]],CODINV,3,FALSE)=0,"",VLOOKUP(FACTURACION[[#This Row],[REFERENCIA]],CODINV,3,FALSE))</f>
        <v>50175</v>
      </c>
      <c r="M1343" s="12" t="str">
        <f>+VLOOKUP(FACTURACION[[#This Row],[REFERENCIA]],CODINV,4,FALSE)</f>
        <v>REPUESTOS Y ACCESORIOS</v>
      </c>
      <c r="N1343" s="12" t="str">
        <f>+VLOOKUP(FACTURACION[[#This Row],[REFERENCIA]],CODINV,5,FALSE)</f>
        <v>HONEYWELL</v>
      </c>
      <c r="O1343" s="2">
        <v>500</v>
      </c>
      <c r="P1343" s="23">
        <v>57198</v>
      </c>
      <c r="Q1343" s="24">
        <f>+FACTURACION[[#This Row],[CANTIDAD]]*FACTURACION[[#This Row],[VR UNITARIO]]/1000</f>
        <v>28599</v>
      </c>
      <c r="R1343" s="3" t="str">
        <f>+VLOOKUP(FACTURACION[[#This Row],[NIT]],TABLACLIENTE,5,FALSE)</f>
        <v>BARRANQUILLA</v>
      </c>
    </row>
    <row r="1344" spans="3:18">
      <c r="C1344" s="13">
        <v>2014</v>
      </c>
      <c r="D1344" s="17" t="s">
        <v>297</v>
      </c>
      <c r="E1344" s="17">
        <f>MONTH(FACTURACION[[#This Row],[MES]]&amp;1)</f>
        <v>4</v>
      </c>
      <c r="F1344" s="223">
        <f>DATE(FACTURACION[[#This Row],[AÑO]],FACTURACION[[#This Row],[Mes numero]],1)</f>
        <v>41730</v>
      </c>
      <c r="G1344" s="159">
        <v>10411</v>
      </c>
      <c r="H1344" s="20">
        <v>800074033</v>
      </c>
      <c r="I1344" s="2" t="str">
        <f>+VLOOKUP(FACTURACION[[#This Row],[NIT]],TABLACLIENTE,2,FALSE)</f>
        <v>COMPAÑIAS ASOCIADAS DE GAS S.A. E.S.P (ASOGAS SA ESP)</v>
      </c>
      <c r="J1344" s="2" t="s">
        <v>6</v>
      </c>
      <c r="K1344" s="12" t="str">
        <f>+VLOOKUP(FACTURACION[[#This Row],[REFERENCIA]],CODINV,2,FALSE)</f>
        <v>REG.1813C C:3/4" R:6-15" O:1/2</v>
      </c>
      <c r="L1344" s="12" t="str">
        <f>IF(VLOOKUP(FACTURACION[[#This Row],[REFERENCIA]],CODINV,3,FALSE)=0,"",VLOOKUP(FACTURACION[[#This Row],[REFERENCIA]],CODINV,3,FALSE))</f>
        <v/>
      </c>
      <c r="M1344" s="12" t="str">
        <f>+VLOOKUP(FACTURACION[[#This Row],[REFERENCIA]],CODINV,4,FALSE)</f>
        <v>REGULADORES</v>
      </c>
      <c r="N1344" s="12" t="str">
        <f>+VLOOKUP(FACTURACION[[#This Row],[REFERENCIA]],CODINV,5,FALSE)</f>
        <v>HONEYWELL</v>
      </c>
      <c r="O1344" s="2">
        <v>2</v>
      </c>
      <c r="P1344" s="23">
        <v>105000</v>
      </c>
      <c r="Q1344" s="24">
        <f>+FACTURACION[[#This Row],[CANTIDAD]]*FACTURACION[[#This Row],[VR UNITARIO]]/1000</f>
        <v>210</v>
      </c>
      <c r="R1344" s="3" t="str">
        <f>+VLOOKUP(FACTURACION[[#This Row],[NIT]],TABLACLIENTE,5,FALSE)</f>
        <v>MOSQUERA</v>
      </c>
    </row>
    <row r="1345" spans="3:18">
      <c r="C1345" s="13">
        <v>2014</v>
      </c>
      <c r="D1345" s="17" t="s">
        <v>297</v>
      </c>
      <c r="E1345" s="17">
        <f>MONTH(FACTURACION[[#This Row],[MES]]&amp;1)</f>
        <v>4</v>
      </c>
      <c r="F1345" s="223">
        <f>DATE(FACTURACION[[#This Row],[AÑO]],FACTURACION[[#This Row],[Mes numero]],1)</f>
        <v>41730</v>
      </c>
      <c r="G1345" s="159">
        <v>10412</v>
      </c>
      <c r="H1345" s="20">
        <v>800074033</v>
      </c>
      <c r="I1345" s="2" t="str">
        <f>+VLOOKUP(FACTURACION[[#This Row],[NIT]],TABLACLIENTE,2,FALSE)</f>
        <v>COMPAÑIAS ASOCIADAS DE GAS S.A. E.S.P (ASOGAS SA ESP)</v>
      </c>
      <c r="J1345" s="2" t="s">
        <v>6</v>
      </c>
      <c r="K1345" s="12" t="str">
        <f>+VLOOKUP(FACTURACION[[#This Row],[REFERENCIA]],CODINV,2,FALSE)</f>
        <v>REG.1813C C:3/4" R:6-15" O:1/2</v>
      </c>
      <c r="L1345" s="12" t="str">
        <f>IF(VLOOKUP(FACTURACION[[#This Row],[REFERENCIA]],CODINV,3,FALSE)=0,"",VLOOKUP(FACTURACION[[#This Row],[REFERENCIA]],CODINV,3,FALSE))</f>
        <v/>
      </c>
      <c r="M1345" s="12" t="str">
        <f>+VLOOKUP(FACTURACION[[#This Row],[REFERENCIA]],CODINV,4,FALSE)</f>
        <v>REGULADORES</v>
      </c>
      <c r="N1345" s="12" t="str">
        <f>+VLOOKUP(FACTURACION[[#This Row],[REFERENCIA]],CODINV,5,FALSE)</f>
        <v>HONEYWELL</v>
      </c>
      <c r="O1345" s="2">
        <v>1</v>
      </c>
      <c r="P1345" s="23">
        <v>105000</v>
      </c>
      <c r="Q1345" s="24">
        <f>+FACTURACION[[#This Row],[CANTIDAD]]*FACTURACION[[#This Row],[VR UNITARIO]]/1000</f>
        <v>105</v>
      </c>
      <c r="R1345" s="3" t="str">
        <f>+VLOOKUP(FACTURACION[[#This Row],[NIT]],TABLACLIENTE,5,FALSE)</f>
        <v>MOSQUERA</v>
      </c>
    </row>
    <row r="1346" spans="3:18">
      <c r="C1346" s="13">
        <v>2014</v>
      </c>
      <c r="D1346" s="17" t="s">
        <v>297</v>
      </c>
      <c r="E1346" s="17">
        <f>MONTH(FACTURACION[[#This Row],[MES]]&amp;1)</f>
        <v>4</v>
      </c>
      <c r="F1346" s="223">
        <f>DATE(FACTURACION[[#This Row],[AÑO]],FACTURACION[[#This Row],[Mes numero]],1)</f>
        <v>41730</v>
      </c>
      <c r="G1346" s="159">
        <v>10397</v>
      </c>
      <c r="H1346" s="20">
        <v>830058251</v>
      </c>
      <c r="I1346" s="2" t="str">
        <f>+VLOOKUP(FACTURACION[[#This Row],[NIT]],TABLACLIENTE,2,FALSE)</f>
        <v>IMS INGENIERIA S.A.S</v>
      </c>
      <c r="J1346" s="2" t="s">
        <v>6</v>
      </c>
      <c r="K1346" s="12" t="str">
        <f>+VLOOKUP(FACTURACION[[#This Row],[REFERENCIA]],CODINV,2,FALSE)</f>
        <v>REG.1813C C:3/4" R:6-15" O:1/2</v>
      </c>
      <c r="L1346" s="12" t="str">
        <f>IF(VLOOKUP(FACTURACION[[#This Row],[REFERENCIA]],CODINV,3,FALSE)=0,"",VLOOKUP(FACTURACION[[#This Row],[REFERENCIA]],CODINV,3,FALSE))</f>
        <v/>
      </c>
      <c r="M1346" s="12" t="str">
        <f>+VLOOKUP(FACTURACION[[#This Row],[REFERENCIA]],CODINV,4,FALSE)</f>
        <v>REGULADORES</v>
      </c>
      <c r="N1346" s="12" t="str">
        <f>+VLOOKUP(FACTURACION[[#This Row],[REFERENCIA]],CODINV,5,FALSE)</f>
        <v>HONEYWELL</v>
      </c>
      <c r="O1346" s="2">
        <v>1</v>
      </c>
      <c r="P1346" s="23">
        <v>105000</v>
      </c>
      <c r="Q1346" s="24">
        <f>+FACTURACION[[#This Row],[CANTIDAD]]*FACTURACION[[#This Row],[VR UNITARIO]]/1000</f>
        <v>105</v>
      </c>
      <c r="R1346" s="3" t="str">
        <f>+VLOOKUP(FACTURACION[[#This Row],[NIT]],TABLACLIENTE,5,FALSE)</f>
        <v>BOGOTÁ D.C.</v>
      </c>
    </row>
    <row r="1347" spans="3:18">
      <c r="C1347" s="13">
        <v>2014</v>
      </c>
      <c r="D1347" s="17" t="s">
        <v>297</v>
      </c>
      <c r="E1347" s="17">
        <f>MONTH(FACTURACION[[#This Row],[MES]]&amp;1)</f>
        <v>4</v>
      </c>
      <c r="F1347" s="223">
        <f>DATE(FACTURACION[[#This Row],[AÑO]],FACTURACION[[#This Row],[Mes numero]],1)</f>
        <v>41730</v>
      </c>
      <c r="G1347" s="159">
        <v>10410</v>
      </c>
      <c r="H1347" s="20">
        <v>830043681</v>
      </c>
      <c r="I1347" s="2" t="str">
        <f>+VLOOKUP(FACTURACION[[#This Row],[NIT]],TABLACLIENTE,2,FALSE)</f>
        <v>INGENIERIA ELECTRONICA MARTINEZ LTDA (MELTRONIC LTDA)</v>
      </c>
      <c r="J1347" s="2" t="s">
        <v>6</v>
      </c>
      <c r="K1347" s="12" t="str">
        <f>+VLOOKUP(FACTURACION[[#This Row],[REFERENCIA]],CODINV,2,FALSE)</f>
        <v>REG.1813C C:3/4" R:6-15" O:1/2</v>
      </c>
      <c r="L1347" s="12" t="str">
        <f>IF(VLOOKUP(FACTURACION[[#This Row],[REFERENCIA]],CODINV,3,FALSE)=0,"",VLOOKUP(FACTURACION[[#This Row],[REFERENCIA]],CODINV,3,FALSE))</f>
        <v/>
      </c>
      <c r="M1347" s="12" t="str">
        <f>+VLOOKUP(FACTURACION[[#This Row],[REFERENCIA]],CODINV,4,FALSE)</f>
        <v>REGULADORES</v>
      </c>
      <c r="N1347" s="12" t="str">
        <f>+VLOOKUP(FACTURACION[[#This Row],[REFERENCIA]],CODINV,5,FALSE)</f>
        <v>HONEYWELL</v>
      </c>
      <c r="O1347" s="2">
        <v>1</v>
      </c>
      <c r="P1347" s="23">
        <v>105000</v>
      </c>
      <c r="Q1347" s="24">
        <f>+FACTURACION[[#This Row],[CANTIDAD]]*FACTURACION[[#This Row],[VR UNITARIO]]/1000</f>
        <v>105</v>
      </c>
      <c r="R1347" s="3" t="str">
        <f>+VLOOKUP(FACTURACION[[#This Row],[NIT]],TABLACLIENTE,5,FALSE)</f>
        <v>BOGOTÁ D.C.</v>
      </c>
    </row>
    <row r="1348" spans="3:18">
      <c r="C1348" s="13">
        <v>2014</v>
      </c>
      <c r="D1348" s="17" t="s">
        <v>297</v>
      </c>
      <c r="E1348" s="17">
        <f>MONTH(FACTURACION[[#This Row],[MES]]&amp;1)</f>
        <v>4</v>
      </c>
      <c r="F1348" s="223">
        <f>DATE(FACTURACION[[#This Row],[AÑO]],FACTURACION[[#This Row],[Mes numero]],1)</f>
        <v>41730</v>
      </c>
      <c r="G1348" s="159">
        <v>10430</v>
      </c>
      <c r="H1348" s="20">
        <v>860510723</v>
      </c>
      <c r="I1348" s="2" t="str">
        <f>+VLOOKUP(FACTURACION[[#This Row],[NIT]],TABLACLIENTE,2,FALSE)</f>
        <v>SAENA DE COLOMBIA S.A.</v>
      </c>
      <c r="J1348" s="2" t="s">
        <v>6</v>
      </c>
      <c r="K1348" s="12" t="str">
        <f>+VLOOKUP(FACTURACION[[#This Row],[REFERENCIA]],CODINV,2,FALSE)</f>
        <v>REG.1813C C:3/4" R:6-15" O:1/2</v>
      </c>
      <c r="L1348" s="12" t="str">
        <f>IF(VLOOKUP(FACTURACION[[#This Row],[REFERENCIA]],CODINV,3,FALSE)=0,"",VLOOKUP(FACTURACION[[#This Row],[REFERENCIA]],CODINV,3,FALSE))</f>
        <v/>
      </c>
      <c r="M1348" s="12" t="str">
        <f>+VLOOKUP(FACTURACION[[#This Row],[REFERENCIA]],CODINV,4,FALSE)</f>
        <v>REGULADORES</v>
      </c>
      <c r="N1348" s="12" t="str">
        <f>+VLOOKUP(FACTURACION[[#This Row],[REFERENCIA]],CODINV,5,FALSE)</f>
        <v>HONEYWELL</v>
      </c>
      <c r="O1348" s="2">
        <v>8</v>
      </c>
      <c r="P1348" s="23">
        <v>90000</v>
      </c>
      <c r="Q1348" s="24">
        <f>+FACTURACION[[#This Row],[CANTIDAD]]*FACTURACION[[#This Row],[VR UNITARIO]]/1000</f>
        <v>720</v>
      </c>
      <c r="R1348" s="3" t="str">
        <f>+VLOOKUP(FACTURACION[[#This Row],[NIT]],TABLACLIENTE,5,FALSE)</f>
        <v>BOGOTÁ D.C.</v>
      </c>
    </row>
    <row r="1349" spans="3:18">
      <c r="C1349" s="13">
        <v>2014</v>
      </c>
      <c r="D1349" s="17" t="s">
        <v>297</v>
      </c>
      <c r="E1349" s="17">
        <f>MONTH(FACTURACION[[#This Row],[MES]]&amp;1)</f>
        <v>4</v>
      </c>
      <c r="F1349" s="223">
        <f>DATE(FACTURACION[[#This Row],[AÑO]],FACTURACION[[#This Row],[Mes numero]],1)</f>
        <v>41730</v>
      </c>
      <c r="G1349" s="159">
        <v>10413</v>
      </c>
      <c r="H1349" s="25">
        <v>891101577</v>
      </c>
      <c r="I1349" s="3" t="str">
        <f>+VLOOKUP(FACTURACION[[#This Row],[NIT]],TABLACLIENTE,2,FALSE)</f>
        <v>ALCANOS DE COLOMBIA S.A. E.S.P</v>
      </c>
      <c r="J1349" s="2" t="s">
        <v>5</v>
      </c>
      <c r="K1349" s="12" t="str">
        <f>+VLOOKUP(FACTURACION[[#This Row],[REFERENCIA]],CODINV,2,FALSE)</f>
        <v>REG. 1800 CPB2 1 1-4· O: 5/16" R: STD</v>
      </c>
      <c r="L1349" s="12" t="str">
        <f>IF(VLOOKUP(FACTURACION[[#This Row],[REFERENCIA]],CODINV,3,FALSE)=0,"",VLOOKUP(FACTURACION[[#This Row],[REFERENCIA]],CODINV,3,FALSE))</f>
        <v/>
      </c>
      <c r="M1349" s="12" t="str">
        <f>+VLOOKUP(FACTURACION[[#This Row],[REFERENCIA]],CODINV,4,FALSE)</f>
        <v>REGULADORES</v>
      </c>
      <c r="N1349" s="12" t="str">
        <f>+VLOOKUP(FACTURACION[[#This Row],[REFERENCIA]],CODINV,5,FALSE)</f>
        <v>HONEYWELL</v>
      </c>
      <c r="O1349" s="2">
        <v>17</v>
      </c>
      <c r="P1349" s="23">
        <v>432083</v>
      </c>
      <c r="Q1349" s="24">
        <f>+FACTURACION[[#This Row],[CANTIDAD]]*FACTURACION[[#This Row],[VR UNITARIO]]/1000</f>
        <v>7345.4110000000001</v>
      </c>
      <c r="R1349" s="3" t="str">
        <f>+VLOOKUP(FACTURACION[[#This Row],[NIT]],TABLACLIENTE,5,FALSE)</f>
        <v>NEIVA</v>
      </c>
    </row>
    <row r="1350" spans="3:18">
      <c r="C1350" s="13">
        <v>2014</v>
      </c>
      <c r="D1350" s="17" t="s">
        <v>297</v>
      </c>
      <c r="E1350" s="17">
        <f>MONTH(FACTURACION[[#This Row],[MES]]&amp;1)</f>
        <v>4</v>
      </c>
      <c r="F1350" s="223">
        <f>DATE(FACTURACION[[#This Row],[AÑO]],FACTURACION[[#This Row],[Mes numero]],1)</f>
        <v>41730</v>
      </c>
      <c r="G1350" s="159">
        <v>10415</v>
      </c>
      <c r="H1350" s="20">
        <v>800202395</v>
      </c>
      <c r="I1350" s="2" t="str">
        <f>+VLOOKUP(FACTURACION[[#This Row],[NIT]],TABLACLIENTE,2,FALSE)</f>
        <v>EFIGAS GAS NATURAL S.A. E.S.P. (EFIGAS S.A. E.S.P.)</v>
      </c>
      <c r="J1350" s="2" t="s">
        <v>5</v>
      </c>
      <c r="K1350" s="12" t="str">
        <f>+VLOOKUP(FACTURACION[[#This Row],[REFERENCIA]],CODINV,2,FALSE)</f>
        <v>REG. 1800 CPB2 1 1-4· O: 5/16" R: STD</v>
      </c>
      <c r="L1350" s="12" t="str">
        <f>IF(VLOOKUP(FACTURACION[[#This Row],[REFERENCIA]],CODINV,3,FALSE)=0,"",VLOOKUP(FACTURACION[[#This Row],[REFERENCIA]],CODINV,3,FALSE))</f>
        <v/>
      </c>
      <c r="M1350" s="12" t="str">
        <f>+VLOOKUP(FACTURACION[[#This Row],[REFERENCIA]],CODINV,4,FALSE)</f>
        <v>REGULADORES</v>
      </c>
      <c r="N1350" s="12" t="str">
        <f>+VLOOKUP(FACTURACION[[#This Row],[REFERENCIA]],CODINV,5,FALSE)</f>
        <v>HONEYWELL</v>
      </c>
      <c r="O1350" s="2">
        <v>10</v>
      </c>
      <c r="P1350" s="23">
        <v>483467</v>
      </c>
      <c r="Q1350" s="24">
        <f>+FACTURACION[[#This Row],[CANTIDAD]]*FACTURACION[[#This Row],[VR UNITARIO]]/1000</f>
        <v>4834.67</v>
      </c>
      <c r="R1350" s="3" t="str">
        <f>+VLOOKUP(FACTURACION[[#This Row],[NIT]],TABLACLIENTE,5,FALSE)</f>
        <v>MANIZALES</v>
      </c>
    </row>
    <row r="1351" spans="3:18">
      <c r="C1351" s="13">
        <v>2014</v>
      </c>
      <c r="D1351" s="17" t="s">
        <v>297</v>
      </c>
      <c r="E1351" s="17">
        <f>MONTH(FACTURACION[[#This Row],[MES]]&amp;1)</f>
        <v>4</v>
      </c>
      <c r="F1351" s="223">
        <f>DATE(FACTURACION[[#This Row],[AÑO]],FACTURACION[[#This Row],[Mes numero]],1)</f>
        <v>41730</v>
      </c>
      <c r="G1351" s="159">
        <v>10418</v>
      </c>
      <c r="H1351" s="20">
        <v>800167643</v>
      </c>
      <c r="I1351" s="2" t="str">
        <f>+VLOOKUP(FACTURACION[[#This Row],[NIT]],TABLACLIENTE,2,FALSE)</f>
        <v>GASES DE OCCIDENTE S.A. E.S.P. (GDO)</v>
      </c>
      <c r="J1351" s="2" t="s">
        <v>5</v>
      </c>
      <c r="K1351" s="12" t="str">
        <f>+VLOOKUP(FACTURACION[[#This Row],[REFERENCIA]],CODINV,2,FALSE)</f>
        <v>REG. 1800 CPB2 1 1-4· O: 5/16" R: STD</v>
      </c>
      <c r="L1351" s="12" t="str">
        <f>IF(VLOOKUP(FACTURACION[[#This Row],[REFERENCIA]],CODINV,3,FALSE)=0,"",VLOOKUP(FACTURACION[[#This Row],[REFERENCIA]],CODINV,3,FALSE))</f>
        <v/>
      </c>
      <c r="M1351" s="12" t="str">
        <f>+VLOOKUP(FACTURACION[[#This Row],[REFERENCIA]],CODINV,4,FALSE)</f>
        <v>REGULADORES</v>
      </c>
      <c r="N1351" s="12" t="str">
        <f>+VLOOKUP(FACTURACION[[#This Row],[REFERENCIA]],CODINV,5,FALSE)</f>
        <v>HONEYWELL</v>
      </c>
      <c r="O1351" s="2">
        <v>3</v>
      </c>
      <c r="P1351" s="23">
        <v>432935</v>
      </c>
      <c r="Q1351" s="24">
        <f>+FACTURACION[[#This Row],[CANTIDAD]]*FACTURACION[[#This Row],[VR UNITARIO]]/1000</f>
        <v>1298.8050000000001</v>
      </c>
      <c r="R1351" s="3" t="str">
        <f>+VLOOKUP(FACTURACION[[#This Row],[NIT]],TABLACLIENTE,5,FALSE)</f>
        <v>CALI</v>
      </c>
    </row>
    <row r="1352" spans="3:18">
      <c r="C1352" s="13">
        <v>2014</v>
      </c>
      <c r="D1352" s="17" t="s">
        <v>297</v>
      </c>
      <c r="E1352" s="17">
        <f>MONTH(FACTURACION[[#This Row],[MES]]&amp;1)</f>
        <v>4</v>
      </c>
      <c r="F1352" s="223">
        <f>DATE(FACTURACION[[#This Row],[AÑO]],FACTURACION[[#This Row],[Mes numero]],1)</f>
        <v>41730</v>
      </c>
      <c r="G1352" s="159">
        <v>10428</v>
      </c>
      <c r="H1352" s="20">
        <v>800202395</v>
      </c>
      <c r="I1352" s="2" t="str">
        <f>+VLOOKUP(FACTURACION[[#This Row],[NIT]],TABLACLIENTE,2,FALSE)</f>
        <v>EFIGAS GAS NATURAL S.A. E.S.P. (EFIGAS S.A. E.S.P.)</v>
      </c>
      <c r="J1352" s="2" t="s">
        <v>506</v>
      </c>
      <c r="K1352" s="12" t="str">
        <f>+VLOOKUP(FACTURACION[[#This Row],[REFERENCIA]],CODINV,2,FALSE)</f>
        <v>REG. 1803PFM C: 2" NPT O: 7/8" R-16-30"</v>
      </c>
      <c r="L1352" s="12" t="str">
        <f>IF(VLOOKUP(FACTURACION[[#This Row],[REFERENCIA]],CODINV,3,FALSE)=0,"",VLOOKUP(FACTURACION[[#This Row],[REFERENCIA]],CODINV,3,FALSE))</f>
        <v>1813PFM</v>
      </c>
      <c r="M1352" s="12" t="str">
        <f>+VLOOKUP(FACTURACION[[#This Row],[REFERENCIA]],CODINV,4,FALSE)</f>
        <v>REGULADORES</v>
      </c>
      <c r="N1352" s="12" t="str">
        <f>+VLOOKUP(FACTURACION[[#This Row],[REFERENCIA]],CODINV,5,FALSE)</f>
        <v>HONEYWELL</v>
      </c>
      <c r="O1352" s="2">
        <v>3</v>
      </c>
      <c r="P1352" s="23">
        <v>1320000</v>
      </c>
      <c r="Q1352" s="24">
        <f>+FACTURACION[[#This Row],[CANTIDAD]]*FACTURACION[[#This Row],[VR UNITARIO]]/1000</f>
        <v>3960</v>
      </c>
      <c r="R1352" s="3" t="str">
        <f>+VLOOKUP(FACTURACION[[#This Row],[NIT]],TABLACLIENTE,5,FALSE)</f>
        <v>MANIZALES</v>
      </c>
    </row>
    <row r="1353" spans="3:18">
      <c r="C1353" s="13">
        <v>2014</v>
      </c>
      <c r="D1353" s="17" t="s">
        <v>297</v>
      </c>
      <c r="E1353" s="17">
        <f>MONTH(FACTURACION[[#This Row],[MES]]&amp;1)</f>
        <v>4</v>
      </c>
      <c r="F1353" s="223">
        <f>DATE(FACTURACION[[#This Row],[AÑO]],FACTURACION[[#This Row],[Mes numero]],1)</f>
        <v>41730</v>
      </c>
      <c r="G1353" s="159">
        <v>10423</v>
      </c>
      <c r="H1353" s="20">
        <v>892115036</v>
      </c>
      <c r="I1353" s="2" t="str">
        <f>+VLOOKUP(FACTURACION[[#This Row],[NIT]],TABLACLIENTE,2,FALSE)</f>
        <v>GASES DE LA GUAJIRA S.A. E. S. P. (GASGUAJIRA S.A. E.S.P.)</v>
      </c>
      <c r="J1353" s="2" t="s">
        <v>24</v>
      </c>
      <c r="K1353" s="12" t="str">
        <f>+VLOOKUP(FACTURACION[[#This Row],[REFERENCIA]],CODINV,2,FALSE)</f>
        <v>AFV 2" S300 F.O Y CL INS ZSC100</v>
      </c>
      <c r="L1353" s="12" t="str">
        <f>IF(VLOOKUP(FACTURACION[[#This Row],[REFERENCIA]],CODINV,3,FALSE)=0,"",VLOOKUP(FACTURACION[[#This Row],[REFERENCIA]],CODINV,3,FALSE))</f>
        <v/>
      </c>
      <c r="M1353" s="12" t="str">
        <f>+VLOOKUP(FACTURACION[[#This Row],[REFERENCIA]],CODINV,4,FALSE)</f>
        <v>REGULADORES</v>
      </c>
      <c r="N1353" s="12" t="str">
        <f>+VLOOKUP(FACTURACION[[#This Row],[REFERENCIA]],CODINV,5,FALSE)</f>
        <v>HONEYWELL</v>
      </c>
      <c r="O1353" s="2">
        <v>3</v>
      </c>
      <c r="P1353" s="23">
        <v>3330000</v>
      </c>
      <c r="Q1353" s="24">
        <f>+FACTURACION[[#This Row],[CANTIDAD]]*FACTURACION[[#This Row],[VR UNITARIO]]/1000</f>
        <v>9990</v>
      </c>
      <c r="R1353" s="3" t="str">
        <f>+VLOOKUP(FACTURACION[[#This Row],[NIT]],TABLACLIENTE,5,FALSE)</f>
        <v>RIOHACHA</v>
      </c>
    </row>
    <row r="1354" spans="3:18">
      <c r="C1354" s="13">
        <v>2014</v>
      </c>
      <c r="D1354" s="17" t="s">
        <v>297</v>
      </c>
      <c r="E1354" s="17">
        <f>MONTH(FACTURACION[[#This Row],[MES]]&amp;1)</f>
        <v>4</v>
      </c>
      <c r="F1354" s="223">
        <f>DATE(FACTURACION[[#This Row],[AÑO]],FACTURACION[[#This Row],[Mes numero]],1)</f>
        <v>41730</v>
      </c>
      <c r="G1354" s="159">
        <v>10416</v>
      </c>
      <c r="H1354" s="20">
        <v>890101691</v>
      </c>
      <c r="I1354" s="2" t="str">
        <f>+VLOOKUP(FACTURACION[[#This Row],[NIT]],TABLACLIENTE,2,FALSE)</f>
        <v>GASES DEL CARIBE S.A.E.S.P. (GASCARIBE S.A E.S.P.)</v>
      </c>
      <c r="J1354" s="2" t="s">
        <v>735</v>
      </c>
      <c r="K1354" s="12" t="str">
        <f>+VLOOKUP(FACTURACION[[#This Row],[REFERENCIA]],CODINV,2,FALSE)</f>
        <v>AFV 2" S600 FO Y CL COMP ZSC320-100</v>
      </c>
      <c r="L1354" s="12" t="str">
        <f>IF(VLOOKUP(FACTURACION[[#This Row],[REFERENCIA]],CODINV,3,FALSE)=0,"",VLOOKUP(FACTURACION[[#This Row],[REFERENCIA]],CODINV,3,FALSE))</f>
        <v/>
      </c>
      <c r="M1354" s="12" t="str">
        <f>+VLOOKUP(FACTURACION[[#This Row],[REFERENCIA]],CODINV,4,FALSE)</f>
        <v>REGULADORES</v>
      </c>
      <c r="N1354" s="12" t="str">
        <f>+VLOOKUP(FACTURACION[[#This Row],[REFERENCIA]],CODINV,5,FALSE)</f>
        <v>HONEYWELL</v>
      </c>
      <c r="O1354" s="2">
        <v>17</v>
      </c>
      <c r="P1354" s="23">
        <v>4434620</v>
      </c>
      <c r="Q1354" s="24">
        <f>+FACTURACION[[#This Row],[CANTIDAD]]*FACTURACION[[#This Row],[VR UNITARIO]]/1000</f>
        <v>75388.539999999994</v>
      </c>
      <c r="R1354" s="3" t="str">
        <f>+VLOOKUP(FACTURACION[[#This Row],[NIT]],TABLACLIENTE,5,FALSE)</f>
        <v>BARRANQUILLA</v>
      </c>
    </row>
    <row r="1355" spans="3:18">
      <c r="C1355" s="13">
        <v>2014</v>
      </c>
      <c r="D1355" s="17" t="s">
        <v>297</v>
      </c>
      <c r="E1355" s="17">
        <f>MONTH(FACTURACION[[#This Row],[MES]]&amp;1)</f>
        <v>4</v>
      </c>
      <c r="F1355" s="223">
        <f>DATE(FACTURACION[[#This Row],[AÑO]],FACTURACION[[#This Row],[Mes numero]],1)</f>
        <v>41730</v>
      </c>
      <c r="G1355" s="159">
        <v>10429</v>
      </c>
      <c r="H1355" s="20">
        <v>800167643</v>
      </c>
      <c r="I1355" s="2" t="str">
        <f>+VLOOKUP(FACTURACION[[#This Row],[NIT]],TABLACLIENTE,2,FALSE)</f>
        <v>GASES DE OCCIDENTE S.A. E.S.P. (GDO)</v>
      </c>
      <c r="J1355" s="2" t="s">
        <v>638</v>
      </c>
      <c r="K1355" s="12" t="str">
        <f>+VLOOKUP(FACTURACION[[#This Row],[REFERENCIA]],CODINV,2,FALSE)</f>
        <v>CABLE EMISOR DE PULSOS INS 10</v>
      </c>
      <c r="L1355" s="12" t="str">
        <f>IF(VLOOKUP(FACTURACION[[#This Row],[REFERENCIA]],CODINV,3,FALSE)=0,"",VLOOKUP(FACTURACION[[#This Row],[REFERENCIA]],CODINV,3,FALSE))</f>
        <v>73016550</v>
      </c>
      <c r="M1355" s="12" t="str">
        <f>+VLOOKUP(FACTURACION[[#This Row],[REFERENCIA]],CODINV,4,FALSE)</f>
        <v>REPUESTOS Y ACCESORIOS</v>
      </c>
      <c r="N1355" s="12" t="str">
        <f>+VLOOKUP(FACTURACION[[#This Row],[REFERENCIA]],CODINV,5,FALSE)</f>
        <v>HONEYWELL</v>
      </c>
      <c r="O1355" s="2">
        <v>1</v>
      </c>
      <c r="P1355" s="23">
        <v>429580</v>
      </c>
      <c r="Q1355" s="24">
        <f>+FACTURACION[[#This Row],[CANTIDAD]]*FACTURACION[[#This Row],[VR UNITARIO]]/1000</f>
        <v>429.58</v>
      </c>
      <c r="R1355" s="3" t="str">
        <f>+VLOOKUP(FACTURACION[[#This Row],[NIT]],TABLACLIENTE,5,FALSE)</f>
        <v>CALI</v>
      </c>
    </row>
    <row r="1356" spans="3:18">
      <c r="C1356" s="13">
        <v>2014</v>
      </c>
      <c r="D1356" s="17" t="s">
        <v>297</v>
      </c>
      <c r="E1356" s="17">
        <f>MONTH(FACTURACION[[#This Row],[MES]]&amp;1)</f>
        <v>4</v>
      </c>
      <c r="F1356" s="223">
        <f>DATE(FACTURACION[[#This Row],[AÑO]],FACTURACION[[#This Row],[Mes numero]],1)</f>
        <v>41730</v>
      </c>
      <c r="G1356" s="159">
        <v>10434</v>
      </c>
      <c r="H1356" s="20">
        <v>830137252</v>
      </c>
      <c r="I1356" s="2" t="str">
        <f>+VLOOKUP(FACTURACION[[#This Row],[NIT]],TABLACLIENTE,2,FALSE)</f>
        <v>SAGENCO SAS</v>
      </c>
      <c r="J1356" s="2" t="s">
        <v>1</v>
      </c>
      <c r="K1356" s="12" t="str">
        <f>+VLOOKUP(FACTURACION[[#This Row],[REFERENCIA]],CODINV,2,FALSE)</f>
        <v>RES 12-28" W.C. BLANCO</v>
      </c>
      <c r="L1356" s="12" t="str">
        <f>IF(VLOOKUP(FACTURACION[[#This Row],[REFERENCIA]],CODINV,3,FALSE)=0,"",VLOOKUP(FACTURACION[[#This Row],[REFERENCIA]],CODINV,3,FALSE))</f>
        <v>70017P060</v>
      </c>
      <c r="M1356" s="12" t="str">
        <f>+VLOOKUP(FACTURACION[[#This Row],[REFERENCIA]],CODINV,4,FALSE)</f>
        <v>REPUESTOS Y ACCESORIOS</v>
      </c>
      <c r="N1356" s="12" t="str">
        <f>+VLOOKUP(FACTURACION[[#This Row],[REFERENCIA]],CODINV,5,FALSE)</f>
        <v>HONEYWELL</v>
      </c>
      <c r="O1356" s="2">
        <v>1</v>
      </c>
      <c r="P1356" s="23">
        <v>15000</v>
      </c>
      <c r="Q1356" s="24">
        <f>+FACTURACION[[#This Row],[CANTIDAD]]*FACTURACION[[#This Row],[VR UNITARIO]]/1000</f>
        <v>15</v>
      </c>
      <c r="R1356" s="3" t="str">
        <f>+VLOOKUP(FACTURACION[[#This Row],[NIT]],TABLACLIENTE,5,FALSE)</f>
        <v>BOGOTÁ D.C.</v>
      </c>
    </row>
    <row r="1357" spans="3:18">
      <c r="C1357" s="13">
        <v>2014</v>
      </c>
      <c r="D1357" s="17" t="s">
        <v>297</v>
      </c>
      <c r="E1357" s="17">
        <f>MONTH(FACTURACION[[#This Row],[MES]]&amp;1)</f>
        <v>4</v>
      </c>
      <c r="F1357" s="223">
        <f>DATE(FACTURACION[[#This Row],[AÑO]],FACTURACION[[#This Row],[Mes numero]],1)</f>
        <v>41730</v>
      </c>
      <c r="G1357" s="159">
        <v>10434</v>
      </c>
      <c r="H1357" s="20">
        <v>830137252</v>
      </c>
      <c r="I1357" s="2" t="str">
        <f>+VLOOKUP(FACTURACION[[#This Row],[NIT]],TABLACLIENTE,2,FALSE)</f>
        <v>SAGENCO SAS</v>
      </c>
      <c r="J1357" s="2" t="s">
        <v>3</v>
      </c>
      <c r="K1357" s="12" t="str">
        <f>+VLOOKUP(FACTURACION[[#This Row],[REFERENCIA]],CODINV,2,FALSE)</f>
        <v>RES 24-48" W.C. ROJO</v>
      </c>
      <c r="L1357" s="12" t="str">
        <f>IF(VLOOKUP(FACTURACION[[#This Row],[REFERENCIA]],CODINV,3,FALSE)=0,"",VLOOKUP(FACTURACION[[#This Row],[REFERENCIA]],CODINV,3,FALSE))</f>
        <v>70017P082</v>
      </c>
      <c r="M1357" s="12" t="str">
        <f>+VLOOKUP(FACTURACION[[#This Row],[REFERENCIA]],CODINV,4,FALSE)</f>
        <v>REPUESTOS Y ACCESORIOS</v>
      </c>
      <c r="N1357" s="12" t="str">
        <f>+VLOOKUP(FACTURACION[[#This Row],[REFERENCIA]],CODINV,5,FALSE)</f>
        <v>HONEYWELL</v>
      </c>
      <c r="O1357" s="2">
        <v>2</v>
      </c>
      <c r="P1357" s="23">
        <v>12000</v>
      </c>
      <c r="Q1357" s="24">
        <f>+FACTURACION[[#This Row],[CANTIDAD]]*FACTURACION[[#This Row],[VR UNITARIO]]/1000</f>
        <v>24</v>
      </c>
      <c r="R1357" s="3" t="str">
        <f>+VLOOKUP(FACTURACION[[#This Row],[NIT]],TABLACLIENTE,5,FALSE)</f>
        <v>BOGOTÁ D.C.</v>
      </c>
    </row>
    <row r="1358" spans="3:18">
      <c r="C1358" s="13">
        <v>2014</v>
      </c>
      <c r="D1358" s="17" t="s">
        <v>297</v>
      </c>
      <c r="E1358" s="17">
        <f>MONTH(FACTURACION[[#This Row],[MES]]&amp;1)</f>
        <v>4</v>
      </c>
      <c r="F1358" s="223">
        <f>DATE(FACTURACION[[#This Row],[AÑO]],FACTURACION[[#This Row],[Mes numero]],1)</f>
        <v>41730</v>
      </c>
      <c r="G1358" s="159">
        <v>10405</v>
      </c>
      <c r="H1358" s="20">
        <v>800202395</v>
      </c>
      <c r="I1358" s="2" t="str">
        <f>+VLOOKUP(FACTURACION[[#This Row],[NIT]],TABLACLIENTE,2,FALSE)</f>
        <v>EFIGAS GAS NATURAL S.A. E.S.P. (EFIGAS S.A. E.S.P.)</v>
      </c>
      <c r="J1358" s="2" t="s">
        <v>599</v>
      </c>
      <c r="K1358" s="12" t="str">
        <f>+VLOOKUP(FACTURACION[[#This Row],[REFERENCIA]],CODINV,2,FALSE)</f>
        <v>ORIFICE VALVE 1/2" THE ALUMINUM ORIFICE WILL BE DYED ORANGE.</v>
      </c>
      <c r="L1358" s="12" t="str">
        <f>IF(VLOOKUP(FACTURACION[[#This Row],[REFERENCIA]],CODINV,3,FALSE)=0,"",VLOOKUP(FACTURACION[[#This Row],[REFERENCIA]],CODINV,3,FALSE))</f>
        <v>72494P025</v>
      </c>
      <c r="M1358" s="12" t="str">
        <f>+VLOOKUP(FACTURACION[[#This Row],[REFERENCIA]],CODINV,4,FALSE)</f>
        <v>REPUESTOS Y ACCESORIOS</v>
      </c>
      <c r="N1358" s="12" t="str">
        <f>+VLOOKUP(FACTURACION[[#This Row],[REFERENCIA]],CODINV,5,FALSE)</f>
        <v>HONEYWELL</v>
      </c>
      <c r="O1358" s="2">
        <v>5</v>
      </c>
      <c r="P1358" s="23">
        <v>15000</v>
      </c>
      <c r="Q1358" s="24">
        <f>+FACTURACION[[#This Row],[CANTIDAD]]*FACTURACION[[#This Row],[VR UNITARIO]]/1000</f>
        <v>75</v>
      </c>
      <c r="R1358" s="3" t="str">
        <f>+VLOOKUP(FACTURACION[[#This Row],[NIT]],TABLACLIENTE,5,FALSE)</f>
        <v>MANIZALES</v>
      </c>
    </row>
    <row r="1359" spans="3:18">
      <c r="C1359" s="13">
        <v>2014</v>
      </c>
      <c r="D1359" s="17" t="s">
        <v>297</v>
      </c>
      <c r="E1359" s="17">
        <f>MONTH(FACTURACION[[#This Row],[MES]]&amp;1)</f>
        <v>4</v>
      </c>
      <c r="F1359" s="223">
        <f>DATE(FACTURACION[[#This Row],[AÑO]],FACTURACION[[#This Row],[Mes numero]],1)</f>
        <v>41730</v>
      </c>
      <c r="G1359" s="159">
        <v>10424</v>
      </c>
      <c r="H1359" s="20">
        <v>860510723</v>
      </c>
      <c r="I1359" s="2" t="str">
        <f>+VLOOKUP(FACTURACION[[#This Row],[NIT]],TABLACLIENTE,2,FALSE)</f>
        <v>SAENA DE COLOMBIA S.A.</v>
      </c>
      <c r="J1359" s="2" t="s">
        <v>620</v>
      </c>
      <c r="K1359" s="12" t="str">
        <f>+VLOOKUP(FACTURACION[[#This Row],[REFERENCIA]],CODINV,2,FALSE)</f>
        <v>ORIFICIO 1"</v>
      </c>
      <c r="L1359" s="12" t="str">
        <f>IF(VLOOKUP(FACTURACION[[#This Row],[REFERENCIA]],CODINV,3,FALSE)=0,"",VLOOKUP(FACTURACION[[#This Row],[REFERENCIA]],CODINV,3,FALSE))</f>
        <v>72983P016</v>
      </c>
      <c r="M1359" s="12" t="str">
        <f>+VLOOKUP(FACTURACION[[#This Row],[REFERENCIA]],CODINV,4,FALSE)</f>
        <v>REPUESTOS Y ACCESORIOS</v>
      </c>
      <c r="N1359" s="12" t="str">
        <f>+VLOOKUP(FACTURACION[[#This Row],[REFERENCIA]],CODINV,5,FALSE)</f>
        <v>HONEYWELL</v>
      </c>
      <c r="O1359" s="2">
        <v>1</v>
      </c>
      <c r="P1359" s="23">
        <v>51000</v>
      </c>
      <c r="Q1359" s="24">
        <f>+FACTURACION[[#This Row],[CANTIDAD]]*FACTURACION[[#This Row],[VR UNITARIO]]/1000</f>
        <v>51</v>
      </c>
      <c r="R1359" s="3" t="str">
        <f>+VLOOKUP(FACTURACION[[#This Row],[NIT]],TABLACLIENTE,5,FALSE)</f>
        <v>BOGOTÁ D.C.</v>
      </c>
    </row>
    <row r="1360" spans="3:18">
      <c r="C1360" s="13">
        <v>2014</v>
      </c>
      <c r="D1360" s="17" t="s">
        <v>297</v>
      </c>
      <c r="E1360" s="17">
        <f>MONTH(FACTURACION[[#This Row],[MES]]&amp;1)</f>
        <v>4</v>
      </c>
      <c r="F1360" s="223">
        <f>DATE(FACTURACION[[#This Row],[AÑO]],FACTURACION[[#This Row],[Mes numero]],1)</f>
        <v>41730</v>
      </c>
      <c r="G1360" s="159">
        <v>10432</v>
      </c>
      <c r="H1360" s="20">
        <v>900420063</v>
      </c>
      <c r="I1360" s="2" t="str">
        <f>+VLOOKUP(FACTURACION[[#This Row],[NIT]],TABLACLIENTE,2,FALSE)</f>
        <v>COMPRESSOR COLOMBIA S A S</v>
      </c>
      <c r="J1360" s="2" t="s">
        <v>61</v>
      </c>
      <c r="K1360" s="12" t="str">
        <f>+VLOOKUP(FACTURACION[[#This Row],[REFERENCIA]],CODINV,2,FALSE)</f>
        <v>MANGA 2" S300 H7</v>
      </c>
      <c r="L1360" s="12" t="str">
        <f>IF(VLOOKUP(FACTURACION[[#This Row],[REFERENCIA]],CODINV,3,FALSE)=0,"",VLOOKUP(FACTURACION[[#This Row],[REFERENCIA]],CODINV,3,FALSE))</f>
        <v>73404P002</v>
      </c>
      <c r="M1360" s="12" t="str">
        <f>+VLOOKUP(FACTURACION[[#This Row],[REFERENCIA]],CODINV,4,FALSE)</f>
        <v>MANGAS</v>
      </c>
      <c r="N1360" s="12" t="str">
        <f>+VLOOKUP(FACTURACION[[#This Row],[REFERENCIA]],CODINV,5,FALSE)</f>
        <v>HONEYWELL</v>
      </c>
      <c r="O1360" s="2">
        <v>1</v>
      </c>
      <c r="P1360" s="23">
        <v>295000</v>
      </c>
      <c r="Q1360" s="24">
        <f>+FACTURACION[[#This Row],[CANTIDAD]]*FACTURACION[[#This Row],[VR UNITARIO]]/1000</f>
        <v>295</v>
      </c>
      <c r="R1360" s="3" t="str">
        <f>+VLOOKUP(FACTURACION[[#This Row],[NIT]],TABLACLIENTE,5,FALSE)</f>
        <v>BOGOTÁ D.C.</v>
      </c>
    </row>
    <row r="1361" spans="3:18">
      <c r="C1361" s="13">
        <v>2014</v>
      </c>
      <c r="D1361" s="17" t="s">
        <v>297</v>
      </c>
      <c r="E1361" s="17">
        <f>MONTH(FACTURACION[[#This Row],[MES]]&amp;1)</f>
        <v>4</v>
      </c>
      <c r="F1361" s="223">
        <f>DATE(FACTURACION[[#This Row],[AÑO]],FACTURACION[[#This Row],[Mes numero]],1)</f>
        <v>41730</v>
      </c>
      <c r="G1361" s="159">
        <v>10414</v>
      </c>
      <c r="H1361" s="25">
        <v>891101577</v>
      </c>
      <c r="I1361" s="3" t="str">
        <f>+VLOOKUP(FACTURACION[[#This Row],[NIT]],TABLACLIENTE,2,FALSE)</f>
        <v>ALCANOS DE COLOMBIA S.A. E.S.P</v>
      </c>
      <c r="J1361" s="2" t="s">
        <v>732</v>
      </c>
      <c r="K1361" s="12" t="str">
        <f>+VLOOKUP(FACTURACION[[#This Row],[REFERENCIA]],CODINV,2,FALSE)</f>
        <v>MANGA 4" S600 H7</v>
      </c>
      <c r="L1361" s="12" t="str">
        <f>IF(VLOOKUP(FACTURACION[[#This Row],[REFERENCIA]],CODINV,3,FALSE)=0,"",VLOOKUP(FACTURACION[[#This Row],[REFERENCIA]],CODINV,3,FALSE))</f>
        <v>73677P003</v>
      </c>
      <c r="M1361" s="12" t="str">
        <f>+VLOOKUP(FACTURACION[[#This Row],[REFERENCIA]],CODINV,4,FALSE)</f>
        <v>MANGAS</v>
      </c>
      <c r="N1361" s="12" t="str">
        <f>+VLOOKUP(FACTURACION[[#This Row],[REFERENCIA]],CODINV,5,FALSE)</f>
        <v>HONEYWELL</v>
      </c>
      <c r="O1361" s="2">
        <v>2</v>
      </c>
      <c r="P1361" s="23">
        <v>885382</v>
      </c>
      <c r="Q1361" s="24">
        <f>+FACTURACION[[#This Row],[CANTIDAD]]*FACTURACION[[#This Row],[VR UNITARIO]]/1000</f>
        <v>1770.7639999999999</v>
      </c>
      <c r="R1361" s="3" t="str">
        <f>+VLOOKUP(FACTURACION[[#This Row],[NIT]],TABLACLIENTE,5,FALSE)</f>
        <v>NEIVA</v>
      </c>
    </row>
    <row r="1362" spans="3:18">
      <c r="C1362" s="13">
        <v>2014</v>
      </c>
      <c r="D1362" s="17" t="s">
        <v>297</v>
      </c>
      <c r="E1362" s="17">
        <f>MONTH(FACTURACION[[#This Row],[MES]]&amp;1)</f>
        <v>4</v>
      </c>
      <c r="F1362" s="223">
        <f>DATE(FACTURACION[[#This Row],[AÑO]],FACTURACION[[#This Row],[Mes numero]],1)</f>
        <v>41730</v>
      </c>
      <c r="G1362" s="159">
        <v>10406</v>
      </c>
      <c r="H1362" s="20">
        <v>900155947</v>
      </c>
      <c r="I1362" s="2" t="str">
        <f>+VLOOKUP(FACTURACION[[#This Row],[NIT]],TABLACLIENTE,2,FALSE)</f>
        <v>INGENIERIA DE MONTAJE Y MANTENIMIENTO DE ESTACIONES DE SERVICIO LTDA  (IMMES LTDA)</v>
      </c>
      <c r="J1362" s="2" t="s">
        <v>200</v>
      </c>
      <c r="K1362" s="12" t="str">
        <f>+VLOOKUP(FACTURACION[[#This Row],[REFERENCIA]],CODINV,2,FALSE)</f>
        <v>MANIFOLD PLUG KIT</v>
      </c>
      <c r="L1362" s="12" t="str">
        <f>IF(VLOOKUP(FACTURACION[[#This Row],[REFERENCIA]],CODINV,3,FALSE)=0,"",VLOOKUP(FACTURACION[[#This Row],[REFERENCIA]],CODINV,3,FALSE))</f>
        <v>74036K001</v>
      </c>
      <c r="M1362" s="12" t="str">
        <f>+VLOOKUP(FACTURACION[[#This Row],[REFERENCIA]],CODINV,4,FALSE)</f>
        <v>REPUESTOS Y ACCESORIOS</v>
      </c>
      <c r="N1362" s="12" t="str">
        <f>+VLOOKUP(FACTURACION[[#This Row],[REFERENCIA]],CODINV,5,FALSE)</f>
        <v>HONEYWELL</v>
      </c>
      <c r="O1362" s="2">
        <v>1</v>
      </c>
      <c r="P1362" s="23">
        <v>15000</v>
      </c>
      <c r="Q1362" s="24">
        <f>+FACTURACION[[#This Row],[CANTIDAD]]*FACTURACION[[#This Row],[VR UNITARIO]]/1000</f>
        <v>15</v>
      </c>
      <c r="R1362" s="3" t="str">
        <f>+VLOOKUP(FACTURACION[[#This Row],[NIT]],TABLACLIENTE,5,FALSE)</f>
        <v>BOGOTÁ D.C.</v>
      </c>
    </row>
    <row r="1363" spans="3:18">
      <c r="C1363" s="13">
        <v>2014</v>
      </c>
      <c r="D1363" s="17" t="s">
        <v>297</v>
      </c>
      <c r="E1363" s="17">
        <f>MONTH(FACTURACION[[#This Row],[MES]]&amp;1)</f>
        <v>4</v>
      </c>
      <c r="F1363" s="223">
        <f>DATE(FACTURACION[[#This Row],[AÑO]],FACTURACION[[#This Row],[Mes numero]],1)</f>
        <v>41730</v>
      </c>
      <c r="G1363" s="159">
        <v>10406</v>
      </c>
      <c r="H1363" s="20">
        <v>900155947</v>
      </c>
      <c r="I1363" s="2" t="str">
        <f>+VLOOKUP(FACTURACION[[#This Row],[NIT]],TABLACLIENTE,2,FALSE)</f>
        <v>INGENIERIA DE MONTAJE Y MANTENIMIENTO DE ESTACIONES DE SERVICIO LTDA  (IMMES LTDA)</v>
      </c>
      <c r="J1363" s="2" t="s">
        <v>200</v>
      </c>
      <c r="K1363" s="12" t="str">
        <f>+VLOOKUP(FACTURACION[[#This Row],[REFERENCIA]],CODINV,2,FALSE)</f>
        <v>MANIFOLD PLUG KIT</v>
      </c>
      <c r="L1363" s="12" t="str">
        <f>IF(VLOOKUP(FACTURACION[[#This Row],[REFERENCIA]],CODINV,3,FALSE)=0,"",VLOOKUP(FACTURACION[[#This Row],[REFERENCIA]],CODINV,3,FALSE))</f>
        <v>74036K001</v>
      </c>
      <c r="M1363" s="12" t="str">
        <f>+VLOOKUP(FACTURACION[[#This Row],[REFERENCIA]],CODINV,4,FALSE)</f>
        <v>REPUESTOS Y ACCESORIOS</v>
      </c>
      <c r="N1363" s="12" t="str">
        <f>+VLOOKUP(FACTURACION[[#This Row],[REFERENCIA]],CODINV,5,FALSE)</f>
        <v>HONEYWELL</v>
      </c>
      <c r="O1363" s="2">
        <v>1</v>
      </c>
      <c r="P1363" s="23">
        <v>15000</v>
      </c>
      <c r="Q1363" s="24">
        <f>+FACTURACION[[#This Row],[CANTIDAD]]*FACTURACION[[#This Row],[VR UNITARIO]]/1000</f>
        <v>15</v>
      </c>
      <c r="R1363" s="3" t="str">
        <f>+VLOOKUP(FACTURACION[[#This Row],[NIT]],TABLACLIENTE,5,FALSE)</f>
        <v>BOGOTÁ D.C.</v>
      </c>
    </row>
    <row r="1364" spans="3:18">
      <c r="C1364" s="13">
        <v>2014</v>
      </c>
      <c r="D1364" s="17" t="s">
        <v>297</v>
      </c>
      <c r="E1364" s="17">
        <f>MONTH(FACTURACION[[#This Row],[MES]]&amp;1)</f>
        <v>4</v>
      </c>
      <c r="F1364" s="223">
        <f>DATE(FACTURACION[[#This Row],[AÑO]],FACTURACION[[#This Row],[Mes numero]],1)</f>
        <v>41730</v>
      </c>
      <c r="G1364" s="159">
        <v>10419</v>
      </c>
      <c r="H1364" s="20">
        <v>890500726</v>
      </c>
      <c r="I1364" s="2" t="str">
        <f>+VLOOKUP(FACTURACION[[#This Row],[NIT]],TABLACLIENTE,2,FALSE)</f>
        <v>NORTESANTANDEREANA DE GAS S.A. E.S.P (NORGAS S.A. E.S.P.)</v>
      </c>
      <c r="J1364" s="2" t="s">
        <v>739</v>
      </c>
      <c r="K1364" s="12" t="str">
        <f>+VLOOKUP(FACTURACION[[#This Row],[REFERENCIA]],CODINV,2,FALSE)</f>
        <v>LICENCIA PREMIUM RI 505</v>
      </c>
      <c r="L1364" s="12" t="str">
        <f>IF(VLOOKUP(FACTURACION[[#This Row],[REFERENCIA]],CODINV,3,FALSE)=0,"",VLOOKUP(FACTURACION[[#This Row],[REFERENCIA]],CODINV,3,FALSE))</f>
        <v/>
      </c>
      <c r="M1364" s="12" t="str">
        <f>+VLOOKUP(FACTURACION[[#This Row],[REFERENCIA]],CODINV,4,FALSE)</f>
        <v>REPUESTOS Y ACCESORIOS</v>
      </c>
      <c r="N1364" s="12" t="str">
        <f>+VLOOKUP(FACTURACION[[#This Row],[REFERENCIA]],CODINV,5,FALSE)</f>
        <v>RED SEAL MEASUREMENT</v>
      </c>
      <c r="O1364" s="2">
        <v>1</v>
      </c>
      <c r="P1364" s="23">
        <v>596407</v>
      </c>
      <c r="Q1364" s="24">
        <f>+FACTURACION[[#This Row],[CANTIDAD]]*FACTURACION[[#This Row],[VR UNITARIO]]/1000</f>
        <v>596.40700000000004</v>
      </c>
      <c r="R1364" s="3" t="str">
        <f>+VLOOKUP(FACTURACION[[#This Row],[NIT]],TABLACLIENTE,5,FALSE)</f>
        <v>BUCARAMANGA</v>
      </c>
    </row>
    <row r="1365" spans="3:18">
      <c r="C1365" s="13">
        <v>2014</v>
      </c>
      <c r="D1365" s="17" t="s">
        <v>297</v>
      </c>
      <c r="E1365" s="17">
        <f>MONTH(FACTURACION[[#This Row],[MES]]&amp;1)</f>
        <v>4</v>
      </c>
      <c r="F1365" s="223">
        <f>DATE(FACTURACION[[#This Row],[AÑO]],FACTURACION[[#This Row],[Mes numero]],1)</f>
        <v>41730</v>
      </c>
      <c r="G1365" s="159">
        <v>10411</v>
      </c>
      <c r="H1365" s="20">
        <v>800074033</v>
      </c>
      <c r="I1365" s="2" t="str">
        <f>+VLOOKUP(FACTURACION[[#This Row],[NIT]],TABLACLIENTE,2,FALSE)</f>
        <v>COMPAÑIAS ASOCIADAS DE GAS S.A. E.S.P (ASOGAS SA ESP)</v>
      </c>
      <c r="J1365" s="2" t="s">
        <v>45</v>
      </c>
      <c r="K1365" s="12" t="str">
        <f>+VLOOKUP(FACTURACION[[#This Row],[REFERENCIA]],CODINV,2,FALSE)</f>
        <v>REGULADOR  PRIMERA ETAPA</v>
      </c>
      <c r="L1365" s="12" t="str">
        <f>IF(VLOOKUP(FACTURACION[[#This Row],[REFERENCIA]],CODINV,3,FALSE)=0,"",VLOOKUP(FACTURACION[[#This Row],[REFERENCIA]],CODINV,3,FALSE))</f>
        <v>1584VN</v>
      </c>
      <c r="M1365" s="12" t="str">
        <f>+VLOOKUP(FACTURACION[[#This Row],[REFERENCIA]],CODINV,4,FALSE)</f>
        <v>REGULADORES</v>
      </c>
      <c r="N1365" s="12" t="str">
        <f>+VLOOKUP(FACTURACION[[#This Row],[REFERENCIA]],CODINV,5,FALSE)</f>
        <v>REGO</v>
      </c>
      <c r="O1365" s="2">
        <v>1</v>
      </c>
      <c r="P1365" s="23">
        <v>153000</v>
      </c>
      <c r="Q1365" s="24">
        <f>+FACTURACION[[#This Row],[CANTIDAD]]*FACTURACION[[#This Row],[VR UNITARIO]]/1000</f>
        <v>153</v>
      </c>
      <c r="R1365" s="3" t="str">
        <f>+VLOOKUP(FACTURACION[[#This Row],[NIT]],TABLACLIENTE,5,FALSE)</f>
        <v>MOSQUERA</v>
      </c>
    </row>
    <row r="1366" spans="3:18">
      <c r="C1366" s="13">
        <v>2014</v>
      </c>
      <c r="D1366" s="17" t="s">
        <v>297</v>
      </c>
      <c r="E1366" s="17">
        <f>MONTH(FACTURACION[[#This Row],[MES]]&amp;1)</f>
        <v>4</v>
      </c>
      <c r="F1366" s="223">
        <f>DATE(FACTURACION[[#This Row],[AÑO]],FACTURACION[[#This Row],[Mes numero]],1)</f>
        <v>41730</v>
      </c>
      <c r="G1366" s="159">
        <v>10398</v>
      </c>
      <c r="H1366" s="20">
        <v>890908643</v>
      </c>
      <c r="I1366" s="2" t="str">
        <f>+VLOOKUP(FACTURACION[[#This Row],[NIT]],TABLACLIENTE,2,FALSE)</f>
        <v>GASES DE ANTIOQUIA S.A. E.S.P.  (GAS ANTIOQUIA S.A. E.S.P.)</v>
      </c>
      <c r="J1366" s="2" t="s">
        <v>45</v>
      </c>
      <c r="K1366" s="12" t="str">
        <f>+VLOOKUP(FACTURACION[[#This Row],[REFERENCIA]],CODINV,2,FALSE)</f>
        <v>REGULADOR  PRIMERA ETAPA</v>
      </c>
      <c r="L1366" s="12" t="str">
        <f>IF(VLOOKUP(FACTURACION[[#This Row],[REFERENCIA]],CODINV,3,FALSE)=0,"",VLOOKUP(FACTURACION[[#This Row],[REFERENCIA]],CODINV,3,FALSE))</f>
        <v>1584VN</v>
      </c>
      <c r="M1366" s="12" t="str">
        <f>+VLOOKUP(FACTURACION[[#This Row],[REFERENCIA]],CODINV,4,FALSE)</f>
        <v>REGULADORES</v>
      </c>
      <c r="N1366" s="12" t="str">
        <f>+VLOOKUP(FACTURACION[[#This Row],[REFERENCIA]],CODINV,5,FALSE)</f>
        <v>REGO</v>
      </c>
      <c r="O1366" s="2">
        <v>8</v>
      </c>
      <c r="P1366" s="23">
        <v>152000</v>
      </c>
      <c r="Q1366" s="24">
        <f>+FACTURACION[[#This Row],[CANTIDAD]]*FACTURACION[[#This Row],[VR UNITARIO]]/1000</f>
        <v>1216</v>
      </c>
      <c r="R1366" s="3" t="str">
        <f>+VLOOKUP(FACTURACION[[#This Row],[NIT]],TABLACLIENTE,5,FALSE)</f>
        <v>MEDELLIN</v>
      </c>
    </row>
    <row r="1367" spans="3:18">
      <c r="C1367" s="13">
        <v>2014</v>
      </c>
      <c r="D1367" s="17" t="s">
        <v>297</v>
      </c>
      <c r="E1367" s="17">
        <f>MONTH(FACTURACION[[#This Row],[MES]]&amp;1)</f>
        <v>4</v>
      </c>
      <c r="F1367" s="223">
        <f>DATE(FACTURACION[[#This Row],[AÑO]],FACTURACION[[#This Row],[Mes numero]],1)</f>
        <v>41730</v>
      </c>
      <c r="G1367" s="159">
        <v>10398</v>
      </c>
      <c r="H1367" s="20">
        <v>890908643</v>
      </c>
      <c r="I1367" s="2" t="str">
        <f>+VLOOKUP(FACTURACION[[#This Row],[NIT]],TABLACLIENTE,2,FALSE)</f>
        <v>GASES DE ANTIOQUIA S.A. E.S.P.  (GAS ANTIOQUIA S.A. E.S.P.)</v>
      </c>
      <c r="J1367" s="2" t="s">
        <v>394</v>
      </c>
      <c r="K1367" s="12" t="str">
        <f>+VLOOKUP(FACTURACION[[#This Row],[REFERENCIA]],CODINV,2,FALSE)</f>
        <v>REGULADOR 1/2" PRIMERA ETAPA 10 PSI</v>
      </c>
      <c r="L1367" s="12" t="str">
        <f>IF(VLOOKUP(FACTURACION[[#This Row],[REFERENCIA]],CODINV,3,FALSE)=0,"",VLOOKUP(FACTURACION[[#This Row],[REFERENCIA]],CODINV,3,FALSE))</f>
        <v>LV4403TR4</v>
      </c>
      <c r="M1367" s="12" t="str">
        <f>+VLOOKUP(FACTURACION[[#This Row],[REFERENCIA]],CODINV,4,FALSE)</f>
        <v>REGULADORES</v>
      </c>
      <c r="N1367" s="12" t="str">
        <f>+VLOOKUP(FACTURACION[[#This Row],[REFERENCIA]],CODINV,5,FALSE)</f>
        <v>REGO</v>
      </c>
      <c r="O1367" s="2">
        <v>1</v>
      </c>
      <c r="P1367" s="23">
        <v>90000</v>
      </c>
      <c r="Q1367" s="24">
        <f>+FACTURACION[[#This Row],[CANTIDAD]]*FACTURACION[[#This Row],[VR UNITARIO]]/1000</f>
        <v>90</v>
      </c>
      <c r="R1367" s="3" t="str">
        <f>+VLOOKUP(FACTURACION[[#This Row],[NIT]],TABLACLIENTE,5,FALSE)</f>
        <v>MEDELLIN</v>
      </c>
    </row>
    <row r="1368" spans="3:18">
      <c r="C1368" s="13">
        <v>2014</v>
      </c>
      <c r="D1368" s="17" t="s">
        <v>297</v>
      </c>
      <c r="E1368" s="17">
        <f>MONTH(FACTURACION[[#This Row],[MES]]&amp;1)</f>
        <v>4</v>
      </c>
      <c r="F1368" s="223">
        <f>DATE(FACTURACION[[#This Row],[AÑO]],FACTURACION[[#This Row],[Mes numero]],1)</f>
        <v>41730</v>
      </c>
      <c r="G1368" s="159">
        <v>10433</v>
      </c>
      <c r="H1368" s="20">
        <v>830137252</v>
      </c>
      <c r="I1368" s="2" t="str">
        <f>+VLOOKUP(FACTURACION[[#This Row],[NIT]],TABLACLIENTE,2,FALSE)</f>
        <v>SAGENCO SAS</v>
      </c>
      <c r="J1368" s="2" t="s">
        <v>30</v>
      </c>
      <c r="K1368" s="12" t="str">
        <f>+VLOOKUP(FACTURACION[[#This Row],[REFERENCIA]],CODINV,2,FALSE)</f>
        <v>KIT DE SERVICIO PARA MULTIVALVULA</v>
      </c>
      <c r="L1368" s="12" t="str">
        <f>IF(VLOOKUP(FACTURACION[[#This Row],[REFERENCIA]],CODINV,3,FALSE)=0,"",VLOOKUP(FACTURACION[[#This Row],[REFERENCIA]],CODINV,3,FALSE))</f>
        <v>19104-50</v>
      </c>
      <c r="M1368" s="12" t="str">
        <f>+VLOOKUP(FACTURACION[[#This Row],[REFERENCIA]],CODINV,4,FALSE)</f>
        <v>REPUESTOS Y ACCESORIOS</v>
      </c>
      <c r="N1368" s="12" t="str">
        <f>+VLOOKUP(FACTURACION[[#This Row],[REFERENCIA]],CODINV,5,FALSE)</f>
        <v>REGO</v>
      </c>
      <c r="O1368" s="2">
        <v>1</v>
      </c>
      <c r="P1368" s="23">
        <v>27000</v>
      </c>
      <c r="Q1368" s="24">
        <f>+FACTURACION[[#This Row],[CANTIDAD]]*FACTURACION[[#This Row],[VR UNITARIO]]/1000</f>
        <v>27</v>
      </c>
      <c r="R1368" s="3" t="str">
        <f>+VLOOKUP(FACTURACION[[#This Row],[NIT]],TABLACLIENTE,5,FALSE)</f>
        <v>BOGOTÁ D.C.</v>
      </c>
    </row>
    <row r="1369" spans="3:18">
      <c r="C1369" s="13">
        <v>2014</v>
      </c>
      <c r="D1369" s="17" t="s">
        <v>297</v>
      </c>
      <c r="E1369" s="17">
        <f>MONTH(FACTURACION[[#This Row],[MES]]&amp;1)</f>
        <v>4</v>
      </c>
      <c r="F1369" s="223">
        <f>DATE(FACTURACION[[#This Row],[AÑO]],FACTURACION[[#This Row],[Mes numero]],1)</f>
        <v>41730</v>
      </c>
      <c r="G1369" s="159">
        <v>10433</v>
      </c>
      <c r="H1369" s="20">
        <v>830137252</v>
      </c>
      <c r="I1369" s="2" t="str">
        <f>+VLOOKUP(FACTURACION[[#This Row],[NIT]],TABLACLIENTE,2,FALSE)</f>
        <v>SAGENCO SAS</v>
      </c>
      <c r="J1369" s="2" t="s">
        <v>33</v>
      </c>
      <c r="K1369" s="12" t="str">
        <f>+VLOOKUP(FACTURACION[[#This Row],[REFERENCIA]],CODINV,2,FALSE)</f>
        <v>KIT DE LLENADO PARA MULTIVALVULA</v>
      </c>
      <c r="L1369" s="12" t="str">
        <f>IF(VLOOKUP(FACTURACION[[#This Row],[REFERENCIA]],CODINV,3,FALSE)=0,"",VLOOKUP(FACTURACION[[#This Row],[REFERENCIA]],CODINV,3,FALSE))</f>
        <v>8475-50</v>
      </c>
      <c r="M1369" s="12" t="str">
        <f>+VLOOKUP(FACTURACION[[#This Row],[REFERENCIA]],CODINV,4,FALSE)</f>
        <v>REPUESTOS Y ACCESORIOS</v>
      </c>
      <c r="N1369" s="12" t="str">
        <f>+VLOOKUP(FACTURACION[[#This Row],[REFERENCIA]],CODINV,5,FALSE)</f>
        <v>REGO</v>
      </c>
      <c r="O1369" s="2">
        <v>1</v>
      </c>
      <c r="P1369" s="23">
        <v>50000</v>
      </c>
      <c r="Q1369" s="24">
        <f>+FACTURACION[[#This Row],[CANTIDAD]]*FACTURACION[[#This Row],[VR UNITARIO]]/1000</f>
        <v>50</v>
      </c>
      <c r="R1369" s="3" t="str">
        <f>+VLOOKUP(FACTURACION[[#This Row],[NIT]],TABLACLIENTE,5,FALSE)</f>
        <v>BOGOTÁ D.C.</v>
      </c>
    </row>
    <row r="1370" spans="3:18">
      <c r="C1370" s="13">
        <v>2014</v>
      </c>
      <c r="D1370" s="17" t="s">
        <v>297</v>
      </c>
      <c r="E1370" s="17">
        <f>MONTH(FACTURACION[[#This Row],[MES]]&amp;1)</f>
        <v>4</v>
      </c>
      <c r="F1370" s="223">
        <f>DATE(FACTURACION[[#This Row],[AÑO]],FACTURACION[[#This Row],[Mes numero]],1)</f>
        <v>41730</v>
      </c>
      <c r="G1370" s="159">
        <v>10433</v>
      </c>
      <c r="H1370" s="20">
        <v>830137252</v>
      </c>
      <c r="I1370" s="2" t="str">
        <f>+VLOOKUP(FACTURACION[[#This Row],[NIT]],TABLACLIENTE,2,FALSE)</f>
        <v>SAGENCO SAS</v>
      </c>
      <c r="J1370" s="2" t="s">
        <v>31</v>
      </c>
      <c r="K1370" s="12" t="str">
        <f>+VLOOKUP(FACTURACION[[#This Row],[REFERENCIA]],CODINV,2,FALSE)</f>
        <v>KIT DE RETORNO PARA MULTIVALVULA</v>
      </c>
      <c r="L1370" s="12" t="str">
        <f>IF(VLOOKUP(FACTURACION[[#This Row],[REFERENCIA]],CODINV,3,FALSE)=0,"",VLOOKUP(FACTURACION[[#This Row],[REFERENCIA]],CODINV,3,FALSE))</f>
        <v>8475-51A</v>
      </c>
      <c r="M1370" s="12" t="str">
        <f>+VLOOKUP(FACTURACION[[#This Row],[REFERENCIA]],CODINV,4,FALSE)</f>
        <v>REPUESTOS Y ACCESORIOS</v>
      </c>
      <c r="N1370" s="12" t="str">
        <f>+VLOOKUP(FACTURACION[[#This Row],[REFERENCIA]],CODINV,5,FALSE)</f>
        <v>REGO</v>
      </c>
      <c r="O1370" s="2">
        <v>1</v>
      </c>
      <c r="P1370" s="23">
        <v>35000</v>
      </c>
      <c r="Q1370" s="24">
        <f>+FACTURACION[[#This Row],[CANTIDAD]]*FACTURACION[[#This Row],[VR UNITARIO]]/1000</f>
        <v>35</v>
      </c>
      <c r="R1370" s="3" t="str">
        <f>+VLOOKUP(FACTURACION[[#This Row],[NIT]],TABLACLIENTE,5,FALSE)</f>
        <v>BOGOTÁ D.C.</v>
      </c>
    </row>
    <row r="1371" spans="3:18">
      <c r="C1371" s="13">
        <v>2014</v>
      </c>
      <c r="D1371" s="17" t="s">
        <v>297</v>
      </c>
      <c r="E1371" s="17">
        <f>MONTH(FACTURACION[[#This Row],[MES]]&amp;1)</f>
        <v>4</v>
      </c>
      <c r="F1371" s="223">
        <f>DATE(FACTURACION[[#This Row],[AÑO]],FACTURACION[[#This Row],[Mes numero]],1)</f>
        <v>41730</v>
      </c>
      <c r="G1371" s="159">
        <v>10407</v>
      </c>
      <c r="H1371" s="20">
        <v>860510723</v>
      </c>
      <c r="I1371" s="2" t="str">
        <f>+VLOOKUP(FACTURACION[[#This Row],[NIT]],TABLACLIENTE,2,FALSE)</f>
        <v>SAENA DE COLOMBIA S.A.</v>
      </c>
      <c r="J1371" s="2" t="s">
        <v>4225</v>
      </c>
      <c r="K1371" s="12" t="str">
        <f>+VLOOKUP(FACTURACION[[#This Row],[REFERENCIA]],CODINV,2,FALSE)</f>
        <v>MULTIVALVE</v>
      </c>
      <c r="L1371" s="12" t="str">
        <f>IF(VLOOKUP(FACTURACION[[#This Row],[REFERENCIA]],CODINV,3,FALSE)=0,"",VLOOKUP(FACTURACION[[#This Row],[REFERENCIA]],CODINV,3,FALSE))</f>
        <v>G8475RW</v>
      </c>
      <c r="M1371" s="12" t="str">
        <f>+VLOOKUP(FACTURACION[[#This Row],[REFERENCIA]],CODINV,4,FALSE)</f>
        <v>VÁLVULAS Y MULTIVÁLVULAS</v>
      </c>
      <c r="N1371" s="12" t="str">
        <f>+VLOOKUP(FACTURACION[[#This Row],[REFERENCIA]],CODINV,5,FALSE)</f>
        <v>REGO</v>
      </c>
      <c r="O1371" s="2">
        <v>1</v>
      </c>
      <c r="P1371" s="23">
        <v>690000</v>
      </c>
      <c r="Q1371" s="24">
        <f>+FACTURACION[[#This Row],[CANTIDAD]]*FACTURACION[[#This Row],[VR UNITARIO]]/1000</f>
        <v>690</v>
      </c>
      <c r="R1371" s="3" t="str">
        <f>+VLOOKUP(FACTURACION[[#This Row],[NIT]],TABLACLIENTE,5,FALSE)</f>
        <v>BOGOTÁ D.C.</v>
      </c>
    </row>
    <row r="1372" spans="3:18">
      <c r="C1372" s="13">
        <v>2014</v>
      </c>
      <c r="D1372" s="17" t="s">
        <v>297</v>
      </c>
      <c r="E1372" s="17">
        <f>MONTH(FACTURACION[[#This Row],[MES]]&amp;1)</f>
        <v>4</v>
      </c>
      <c r="F1372" s="223">
        <f>DATE(FACTURACION[[#This Row],[AÑO]],FACTURACION[[#This Row],[Mes numero]],1)</f>
        <v>41730</v>
      </c>
      <c r="G1372" s="159">
        <v>10433</v>
      </c>
      <c r="H1372" s="20">
        <v>830137252</v>
      </c>
      <c r="I1372" s="2" t="str">
        <f>+VLOOKUP(FACTURACION[[#This Row],[NIT]],TABLACLIENTE,2,FALSE)</f>
        <v>SAGENCO SAS</v>
      </c>
      <c r="J1372" s="2" t="s">
        <v>469</v>
      </c>
      <c r="K1372" s="12" t="str">
        <f>+VLOOKUP(FACTURACION[[#This Row],[REFERENCIA]],CODINV,2,FALSE)</f>
        <v>VALVULA DE ALIVIO EXTERNA 1 1/4"</v>
      </c>
      <c r="L1372" s="12" t="str">
        <f>IF(VLOOKUP(FACTURACION[[#This Row],[REFERENCIA]],CODINV,3,FALSE)=0,"",VLOOKUP(FACTURACION[[#This Row],[REFERENCIA]],CODINV,3,FALSE))</f>
        <v>3132G</v>
      </c>
      <c r="M1372" s="12" t="str">
        <f>+VLOOKUP(FACTURACION[[#This Row],[REFERENCIA]],CODINV,4,FALSE)</f>
        <v>VÁLVULAS Y MULTIVÁLVULAS</v>
      </c>
      <c r="N1372" s="12" t="str">
        <f>+VLOOKUP(FACTURACION[[#This Row],[REFERENCIA]],CODINV,5,FALSE)</f>
        <v>REGO</v>
      </c>
      <c r="O1372" s="2">
        <v>1</v>
      </c>
      <c r="P1372" s="23">
        <v>175000</v>
      </c>
      <c r="Q1372" s="24">
        <f>+FACTURACION[[#This Row],[CANTIDAD]]*FACTURACION[[#This Row],[VR UNITARIO]]/1000</f>
        <v>175</v>
      </c>
      <c r="R1372" s="3" t="str">
        <f>+VLOOKUP(FACTURACION[[#This Row],[NIT]],TABLACLIENTE,5,FALSE)</f>
        <v>BOGOTÁ D.C.</v>
      </c>
    </row>
    <row r="1373" spans="3:18">
      <c r="C1373" s="13">
        <v>2014</v>
      </c>
      <c r="D1373" s="17" t="s">
        <v>297</v>
      </c>
      <c r="E1373" s="17">
        <f>MONTH(FACTURACION[[#This Row],[MES]]&amp;1)</f>
        <v>4</v>
      </c>
      <c r="F1373" s="223">
        <f>DATE(FACTURACION[[#This Row],[AÑO]],FACTURACION[[#This Row],[Mes numero]],1)</f>
        <v>41730</v>
      </c>
      <c r="G1373" s="159">
        <v>10433</v>
      </c>
      <c r="H1373" s="20">
        <v>830137252</v>
      </c>
      <c r="I1373" s="2" t="str">
        <f>+VLOOKUP(FACTURACION[[#This Row],[NIT]],TABLACLIENTE,2,FALSE)</f>
        <v>SAGENCO SAS</v>
      </c>
      <c r="J1373" s="2" t="s">
        <v>190</v>
      </c>
      <c r="K1373" s="12" t="str">
        <f>+VLOOKUP(FACTURACION[[#This Row],[REFERENCIA]],CODINV,2,FALSE)</f>
        <v>VALVULA DE GLOBO 3/4" RECTA</v>
      </c>
      <c r="L1373" s="12" t="str">
        <f>IF(VLOOKUP(FACTURACION[[#This Row],[REFERENCIA]],CODINV,3,FALSE)=0,"",VLOOKUP(FACTURACION[[#This Row],[REFERENCIA]],CODINV,3,FALSE))</f>
        <v>7705P</v>
      </c>
      <c r="M1373" s="12" t="str">
        <f>+VLOOKUP(FACTURACION[[#This Row],[REFERENCIA]],CODINV,4,FALSE)</f>
        <v>VÁLVULAS Y MULTIVÁLVULAS</v>
      </c>
      <c r="N1373" s="12" t="str">
        <f>+VLOOKUP(FACTURACION[[#This Row],[REFERENCIA]],CODINV,5,FALSE)</f>
        <v>REGO</v>
      </c>
      <c r="O1373" s="2">
        <v>1</v>
      </c>
      <c r="P1373" s="23">
        <v>140000</v>
      </c>
      <c r="Q1373" s="24">
        <f>+FACTURACION[[#This Row],[CANTIDAD]]*FACTURACION[[#This Row],[VR UNITARIO]]/1000</f>
        <v>140</v>
      </c>
      <c r="R1373" s="3" t="str">
        <f>+VLOOKUP(FACTURACION[[#This Row],[NIT]],TABLACLIENTE,5,FALSE)</f>
        <v>BOGOTÁ D.C.</v>
      </c>
    </row>
    <row r="1374" spans="3:18">
      <c r="C1374" s="13">
        <v>2014</v>
      </c>
      <c r="D1374" s="17" t="s">
        <v>297</v>
      </c>
      <c r="E1374" s="17">
        <f>MONTH(FACTURACION[[#This Row],[MES]]&amp;1)</f>
        <v>4</v>
      </c>
      <c r="F1374" s="223">
        <f>DATE(FACTURACION[[#This Row],[AÑO]],FACTURACION[[#This Row],[Mes numero]],1)</f>
        <v>41730</v>
      </c>
      <c r="G1374" s="159">
        <v>10411</v>
      </c>
      <c r="H1374" s="20">
        <v>800074033</v>
      </c>
      <c r="I1374" s="2" t="str">
        <f>+VLOOKUP(FACTURACION[[#This Row],[NIT]],TABLACLIENTE,2,FALSE)</f>
        <v>COMPAÑIAS ASOCIADAS DE GAS S.A. E.S.P (ASOGAS SA ESP)</v>
      </c>
      <c r="J1374" s="2" t="s">
        <v>74</v>
      </c>
      <c r="K1374" s="12" t="str">
        <f>+VLOOKUP(FACTURACION[[#This Row],[REFERENCIA]],CODINV,2,FALSE)</f>
        <v>VALVULA DE GLOBLO DE 1 1/4" NPT</v>
      </c>
      <c r="L1374" s="12" t="str">
        <f>IF(VLOOKUP(FACTURACION[[#This Row],[REFERENCIA]],CODINV,3,FALSE)=0,"",VLOOKUP(FACTURACION[[#This Row],[REFERENCIA]],CODINV,3,FALSE))</f>
        <v>A7509BP</v>
      </c>
      <c r="M1374" s="12" t="str">
        <f>+VLOOKUP(FACTURACION[[#This Row],[REFERENCIA]],CODINV,4,FALSE)</f>
        <v>VÁLVULAS Y MULTIVÁLVULAS</v>
      </c>
      <c r="N1374" s="12" t="str">
        <f>+VLOOKUP(FACTURACION[[#This Row],[REFERENCIA]],CODINV,5,FALSE)</f>
        <v>REGO</v>
      </c>
      <c r="O1374" s="2">
        <v>1</v>
      </c>
      <c r="P1374" s="23">
        <v>249800</v>
      </c>
      <c r="Q1374" s="24">
        <f>+FACTURACION[[#This Row],[CANTIDAD]]*FACTURACION[[#This Row],[VR UNITARIO]]/1000</f>
        <v>249.8</v>
      </c>
      <c r="R1374" s="3" t="str">
        <f>+VLOOKUP(FACTURACION[[#This Row],[NIT]],TABLACLIENTE,5,FALSE)</f>
        <v>MOSQUERA</v>
      </c>
    </row>
    <row r="1375" spans="3:18">
      <c r="C1375" s="13">
        <v>2014</v>
      </c>
      <c r="D1375" s="17" t="s">
        <v>297</v>
      </c>
      <c r="E1375" s="17">
        <f>MONTH(FACTURACION[[#This Row],[MES]]&amp;1)</f>
        <v>4</v>
      </c>
      <c r="F1375" s="223">
        <f>DATE(FACTURACION[[#This Row],[AÑO]],FACTURACION[[#This Row],[Mes numero]],1)</f>
        <v>41730</v>
      </c>
      <c r="G1375" s="159">
        <v>10433</v>
      </c>
      <c r="H1375" s="20">
        <v>830137252</v>
      </c>
      <c r="I1375" s="2" t="str">
        <f>+VLOOKUP(FACTURACION[[#This Row],[NIT]],TABLACLIENTE,2,FALSE)</f>
        <v>SAGENCO SAS</v>
      </c>
      <c r="J1375" s="2" t="s">
        <v>36</v>
      </c>
      <c r="K1375" s="12" t="str">
        <f>+VLOOKUP(FACTURACION[[#This Row],[REFERENCIA]],CODINV,2,FALSE)</f>
        <v>VALVULA DE EXCESO DE FLUJO 3/4"</v>
      </c>
      <c r="L1375" s="12" t="str">
        <f>IF(VLOOKUP(FACTURACION[[#This Row],[REFERENCIA]],CODINV,3,FALSE)=0,"",VLOOKUP(FACTURACION[[#This Row],[REFERENCIA]],CODINV,3,FALSE))</f>
        <v>3272G</v>
      </c>
      <c r="M1375" s="12" t="str">
        <f>+VLOOKUP(FACTURACION[[#This Row],[REFERENCIA]],CODINV,4,FALSE)</f>
        <v>VÁLVULAS Y MULTIVÁLVULAS</v>
      </c>
      <c r="N1375" s="12" t="str">
        <f>+VLOOKUP(FACTURACION[[#This Row],[REFERENCIA]],CODINV,5,FALSE)</f>
        <v>REGO</v>
      </c>
      <c r="O1375" s="2">
        <v>1</v>
      </c>
      <c r="P1375" s="23">
        <v>35000</v>
      </c>
      <c r="Q1375" s="24">
        <f>+FACTURACION[[#This Row],[CANTIDAD]]*FACTURACION[[#This Row],[VR UNITARIO]]/1000</f>
        <v>35</v>
      </c>
      <c r="R1375" s="3" t="str">
        <f>+VLOOKUP(FACTURACION[[#This Row],[NIT]],TABLACLIENTE,5,FALSE)</f>
        <v>BOGOTÁ D.C.</v>
      </c>
    </row>
    <row r="1376" spans="3:18">
      <c r="C1376" s="13">
        <v>2014</v>
      </c>
      <c r="D1376" s="17" t="s">
        <v>297</v>
      </c>
      <c r="E1376" s="17">
        <f>MONTH(FACTURACION[[#This Row],[MES]]&amp;1)</f>
        <v>4</v>
      </c>
      <c r="F1376" s="223">
        <f>DATE(FACTURACION[[#This Row],[AÑO]],FACTURACION[[#This Row],[Mes numero]],1)</f>
        <v>41730</v>
      </c>
      <c r="G1376" s="159">
        <v>10400</v>
      </c>
      <c r="H1376" s="20">
        <v>830137252</v>
      </c>
      <c r="I1376" s="2" t="str">
        <f>+VLOOKUP(FACTURACION[[#This Row],[NIT]],TABLACLIENTE,2,FALSE)</f>
        <v>SAGENCO SAS</v>
      </c>
      <c r="J1376" s="2" t="s">
        <v>105</v>
      </c>
      <c r="K1376" s="12" t="str">
        <f>+VLOOKUP(FACTURACION[[#This Row],[REFERENCIA]],CODINV,2,FALSE)</f>
        <v>VALVULA CHECK LOOK  3/4"M X 3/4"F</v>
      </c>
      <c r="L1376" s="12" t="str">
        <f>IF(VLOOKUP(FACTURACION[[#This Row],[REFERENCIA]],CODINV,3,FALSE)=0,"",VLOOKUP(FACTURACION[[#This Row],[REFERENCIA]],CODINV,3,FALSE))</f>
        <v>7572FC</v>
      </c>
      <c r="M1376" s="12" t="str">
        <f>+VLOOKUP(FACTURACION[[#This Row],[REFERENCIA]],CODINV,4,FALSE)</f>
        <v>VÁLVULAS Y MULTIVÁLVULAS</v>
      </c>
      <c r="N1376" s="12" t="str">
        <f>+VLOOKUP(FACTURACION[[#This Row],[REFERENCIA]],CODINV,5,FALSE)</f>
        <v>REGO</v>
      </c>
      <c r="O1376" s="2">
        <v>1</v>
      </c>
      <c r="P1376" s="23">
        <v>39300</v>
      </c>
      <c r="Q1376" s="24">
        <f>+FACTURACION[[#This Row],[CANTIDAD]]*FACTURACION[[#This Row],[VR UNITARIO]]/1000</f>
        <v>39.299999999999997</v>
      </c>
      <c r="R1376" s="3" t="str">
        <f>+VLOOKUP(FACTURACION[[#This Row],[NIT]],TABLACLIENTE,5,FALSE)</f>
        <v>BOGOTÁ D.C.</v>
      </c>
    </row>
    <row r="1377" spans="3:18">
      <c r="C1377" s="13">
        <v>2014</v>
      </c>
      <c r="D1377" s="17" t="s">
        <v>297</v>
      </c>
      <c r="E1377" s="17">
        <f>MONTH(FACTURACION[[#This Row],[MES]]&amp;1)</f>
        <v>4</v>
      </c>
      <c r="F1377" s="223">
        <f>DATE(FACTURACION[[#This Row],[AÑO]],FACTURACION[[#This Row],[Mes numero]],1)</f>
        <v>41730</v>
      </c>
      <c r="G1377" s="159">
        <v>10422</v>
      </c>
      <c r="H1377" s="20">
        <v>890500726</v>
      </c>
      <c r="I1377" s="2" t="str">
        <f>+VLOOKUP(FACTURACION[[#This Row],[NIT]],TABLACLIENTE,2,FALSE)</f>
        <v>NORTESANTANDEREANA DE GAS S.A. E.S.P (NORGAS S.A. E.S.P.)</v>
      </c>
      <c r="J1377" s="2" t="s">
        <v>441</v>
      </c>
      <c r="K1377" s="12" t="str">
        <f>+VLOOKUP(FACTURACION[[#This Row],[REFERENCIA]],CODINV,2,FALSE)</f>
        <v>VALVULA CHEK LOK 1 1/4"</v>
      </c>
      <c r="L1377" s="12" t="str">
        <f>IF(VLOOKUP(FACTURACION[[#This Row],[REFERENCIA]],CODINV,3,FALSE)=0,"",VLOOKUP(FACTURACION[[#This Row],[REFERENCIA]],CODINV,3,FALSE))</f>
        <v>7580FC</v>
      </c>
      <c r="M1377" s="12" t="str">
        <f>+VLOOKUP(FACTURACION[[#This Row],[REFERENCIA]],CODINV,4,FALSE)</f>
        <v>VÁLVULAS Y MULTIVÁLVULAS</v>
      </c>
      <c r="N1377" s="12" t="str">
        <f>+VLOOKUP(FACTURACION[[#This Row],[REFERENCIA]],CODINV,5,FALSE)</f>
        <v>REGO</v>
      </c>
      <c r="O1377" s="2">
        <v>2</v>
      </c>
      <c r="P1377" s="23">
        <v>54000</v>
      </c>
      <c r="Q1377" s="24">
        <f>+FACTURACION[[#This Row],[CANTIDAD]]*FACTURACION[[#This Row],[VR UNITARIO]]/1000</f>
        <v>108</v>
      </c>
      <c r="R1377" s="3" t="str">
        <f>+VLOOKUP(FACTURACION[[#This Row],[NIT]],TABLACLIENTE,5,FALSE)</f>
        <v>BUCARAMANGA</v>
      </c>
    </row>
    <row r="1378" spans="3:18">
      <c r="C1378" s="13">
        <v>2014</v>
      </c>
      <c r="D1378" s="17" t="s">
        <v>297</v>
      </c>
      <c r="E1378" s="17">
        <f>MONTH(FACTURACION[[#This Row],[MES]]&amp;1)</f>
        <v>4</v>
      </c>
      <c r="F1378" s="223">
        <f>DATE(FACTURACION[[#This Row],[AÑO]],FACTURACION[[#This Row],[Mes numero]],1)</f>
        <v>41730</v>
      </c>
      <c r="G1378" s="159">
        <v>10431</v>
      </c>
      <c r="H1378" s="20">
        <v>860508892</v>
      </c>
      <c r="I1378" s="2" t="str">
        <f>+VLOOKUP(FACTURACION[[#This Row],[NIT]],TABLACLIENTE,2,FALSE)</f>
        <v>COMPAÑIA DE ALMACENAMIENTO DE GAS SOCIEDAD ANONIMA EMPRESA DE SERVICIOS PUBLICOS (ALMAGAS S.A. E.S.P.)</v>
      </c>
      <c r="J1378" s="2" t="s">
        <v>88</v>
      </c>
      <c r="K1378" s="12" t="str">
        <f>+VLOOKUP(FACTURACION[[#This Row],[REFERENCIA]],CODINV,2,FALSE)</f>
        <v>PICO DE LLENADO</v>
      </c>
      <c r="L1378" s="12" t="str">
        <f>IF(VLOOKUP(FACTURACION[[#This Row],[REFERENCIA]],CODINV,3,FALSE)=0,"",VLOOKUP(FACTURACION[[#This Row],[REFERENCIA]],CODINV,3,FALSE))</f>
        <v/>
      </c>
      <c r="M1378" s="12" t="str">
        <f>+VLOOKUP(FACTURACION[[#This Row],[REFERENCIA]],CODINV,4,FALSE)</f>
        <v>REPUESTOS Y ACCESORIOS</v>
      </c>
      <c r="N1378" s="12" t="str">
        <f>+VLOOKUP(FACTURACION[[#This Row],[REFERENCIA]],CODINV,5,FALSE)</f>
        <v>REGO</v>
      </c>
      <c r="O1378" s="2">
        <v>2</v>
      </c>
      <c r="P1378" s="23">
        <v>95000</v>
      </c>
      <c r="Q1378" s="24">
        <f>+FACTURACION[[#This Row],[CANTIDAD]]*FACTURACION[[#This Row],[VR UNITARIO]]/1000</f>
        <v>190</v>
      </c>
      <c r="R1378" s="3" t="str">
        <f>+VLOOKUP(FACTURACION[[#This Row],[NIT]],TABLACLIENTE,5,FALSE)</f>
        <v>BOGOTÁ D.C.</v>
      </c>
    </row>
    <row r="1379" spans="3:18">
      <c r="C1379" s="13">
        <v>2014</v>
      </c>
      <c r="D1379" s="17" t="s">
        <v>297</v>
      </c>
      <c r="E1379" s="17">
        <f>MONTH(FACTURACION[[#This Row],[MES]]&amp;1)</f>
        <v>4</v>
      </c>
      <c r="F1379" s="223">
        <f>DATE(FACTURACION[[#This Row],[AÑO]],FACTURACION[[#This Row],[Mes numero]],1)</f>
        <v>41730</v>
      </c>
      <c r="G1379" s="159">
        <v>10420</v>
      </c>
      <c r="H1379" s="20">
        <v>900175830</v>
      </c>
      <c r="I1379" s="2" t="str">
        <f>+VLOOKUP(FACTURACION[[#This Row],[NIT]],TABLACLIENTE,2,FALSE)</f>
        <v xml:space="preserve">COMBUSTIBLES LIQUIDOS DE COLOMBIA S.A E.S.P  (CLC S.A E.S.P)
</v>
      </c>
      <c r="J1379" s="2" t="s">
        <v>697</v>
      </c>
      <c r="K1379" s="12" t="str">
        <f>+VLOOKUP(FACTURACION[[#This Row],[REFERENCIA]],CODINV,2,FALSE)</f>
        <v>TANQUES ESTACIONARIOS 120 30"</v>
      </c>
      <c r="L1379" s="12" t="str">
        <f>IF(VLOOKUP(FACTURACION[[#This Row],[REFERENCIA]],CODINV,3,FALSE)=0,"",VLOOKUP(FACTURACION[[#This Row],[REFERENCIA]],CODINV,3,FALSE))</f>
        <v/>
      </c>
      <c r="M1379" s="12" t="str">
        <f>+VLOOKUP(FACTURACION[[#This Row],[REFERENCIA]],CODINV,4,FALSE)</f>
        <v>TANQUES</v>
      </c>
      <c r="N1379" s="12" t="str">
        <f>+VLOOKUP(FACTURACION[[#This Row],[REFERENCIA]],CODINV,5,FALSE)</f>
        <v>PROTANEGAS (TRINITY)</v>
      </c>
      <c r="O1379" s="2">
        <v>10</v>
      </c>
      <c r="P1379" s="23">
        <v>1589773</v>
      </c>
      <c r="Q1379" s="24">
        <f>+FACTURACION[[#This Row],[CANTIDAD]]*FACTURACION[[#This Row],[VR UNITARIO]]/1000</f>
        <v>15897.73</v>
      </c>
      <c r="R1379" s="3" t="str">
        <f>+VLOOKUP(FACTURACION[[#This Row],[NIT]],TABLACLIENTE,5,FALSE)</f>
        <v>BOGOTÁ D.C.</v>
      </c>
    </row>
    <row r="1380" spans="3:18">
      <c r="C1380" s="13">
        <v>2014</v>
      </c>
      <c r="D1380" s="17" t="s">
        <v>297</v>
      </c>
      <c r="E1380" s="17">
        <f>MONTH(FACTURACION[[#This Row],[MES]]&amp;1)</f>
        <v>4</v>
      </c>
      <c r="F1380" s="223">
        <f>DATE(FACTURACION[[#This Row],[AÑO]],FACTURACION[[#This Row],[Mes numero]],1)</f>
        <v>41730</v>
      </c>
      <c r="G1380" s="159">
        <v>10433</v>
      </c>
      <c r="H1380" s="20">
        <v>830137252</v>
      </c>
      <c r="I1380" s="2" t="str">
        <f>+VLOOKUP(FACTURACION[[#This Row],[NIT]],TABLACLIENTE,2,FALSE)</f>
        <v>SAGENCO SAS</v>
      </c>
      <c r="J1380" s="2" t="s">
        <v>241</v>
      </c>
      <c r="K1380" s="12" t="str">
        <f>+VLOOKUP(FACTURACION[[#This Row],[REFERENCIA]],CODINV,2,FALSE)</f>
        <v>MANOMETRO 0-300 PSI CON GLICERINA BAR 1/4</v>
      </c>
      <c r="L1380" s="12" t="str">
        <f>IF(VLOOKUP(FACTURACION[[#This Row],[REFERENCIA]],CODINV,3,FALSE)=0,"",VLOOKUP(FACTURACION[[#This Row],[REFERENCIA]],CODINV,3,FALSE))</f>
        <v>4270363</v>
      </c>
      <c r="M1380" s="12" t="str">
        <f>+VLOOKUP(FACTURACION[[#This Row],[REFERENCIA]],CODINV,4,FALSE)</f>
        <v>MEDIDORES</v>
      </c>
      <c r="N1380" s="12" t="str">
        <f>+VLOOKUP(FACTURACION[[#This Row],[REFERENCIA]],CODINV,5,FALSE)</f>
        <v>WIKA</v>
      </c>
      <c r="O1380" s="2">
        <v>1</v>
      </c>
      <c r="P1380" s="23">
        <v>51000</v>
      </c>
      <c r="Q1380" s="24">
        <f>+FACTURACION[[#This Row],[CANTIDAD]]*FACTURACION[[#This Row],[VR UNITARIO]]/1000</f>
        <v>51</v>
      </c>
      <c r="R1380" s="3" t="str">
        <f>+VLOOKUP(FACTURACION[[#This Row],[NIT]],TABLACLIENTE,5,FALSE)</f>
        <v>BOGOTÁ D.C.</v>
      </c>
    </row>
    <row r="1381" spans="3:18">
      <c r="C1381" s="13">
        <v>2014</v>
      </c>
      <c r="D1381" s="17" t="s">
        <v>84</v>
      </c>
      <c r="E1381" s="17">
        <f>MONTH(FACTURACION[[#This Row],[MES]]&amp;1)</f>
        <v>5</v>
      </c>
      <c r="F1381" s="223">
        <f>DATE(FACTURACION[[#This Row],[AÑO]],FACTURACION[[#This Row],[Mes numero]],1)</f>
        <v>41760</v>
      </c>
      <c r="G1381" s="159">
        <v>10456</v>
      </c>
      <c r="H1381" s="20">
        <v>800074033</v>
      </c>
      <c r="I1381" s="2" t="str">
        <f>+VLOOKUP(FACTURACION[[#This Row],[NIT]],TABLACLIENTE,2,FALSE)</f>
        <v>COMPAÑIAS ASOCIADAS DE GAS S.A. E.S.P (ASOGAS SA ESP)</v>
      </c>
      <c r="J1381" s="2" t="s">
        <v>787</v>
      </c>
      <c r="K1381" s="12" t="str">
        <f>+VLOOKUP(FACTURACION[[#This Row],[REFERENCIA]],CODINV,2,FALSE)</f>
        <v>VAPORIZADOR Z40L-VI  40KG ZIMMER ELECT LPG</v>
      </c>
      <c r="L1381" s="12" t="str">
        <f>IF(VLOOKUP(FACTURACION[[#This Row],[REFERENCIA]],CODINV,3,FALSE)=0,"",VLOOKUP(FACTURACION[[#This Row],[REFERENCIA]],CODINV,3,FALSE))</f>
        <v/>
      </c>
      <c r="M1381" s="12" t="str">
        <f>+VLOOKUP(FACTURACION[[#This Row],[REFERENCIA]],CODINV,4,FALSE)</f>
        <v>VAPORIZADORES</v>
      </c>
      <c r="N1381" s="12" t="str">
        <f>+VLOOKUP(FACTURACION[[#This Row],[REFERENCIA]],CODINV,5,FALSE)</f>
        <v>ALTERNATE ENERGY SYSTEM</v>
      </c>
      <c r="O1381" s="2">
        <v>2</v>
      </c>
      <c r="P1381" s="23">
        <v>4108158</v>
      </c>
      <c r="Q1381" s="24">
        <f>+FACTURACION[[#This Row],[CANTIDAD]]*FACTURACION[[#This Row],[VR UNITARIO]]/1000</f>
        <v>8216.3160000000007</v>
      </c>
      <c r="R1381" s="3" t="str">
        <f>+VLOOKUP(FACTURACION[[#This Row],[NIT]],TABLACLIENTE,5,FALSE)</f>
        <v>MOSQUERA</v>
      </c>
    </row>
    <row r="1382" spans="3:18">
      <c r="C1382" s="13">
        <v>2014</v>
      </c>
      <c r="D1382" s="17" t="s">
        <v>84</v>
      </c>
      <c r="E1382" s="17">
        <f>MONTH(FACTURACION[[#This Row],[MES]]&amp;1)</f>
        <v>5</v>
      </c>
      <c r="F1382" s="223">
        <f>DATE(FACTURACION[[#This Row],[AÑO]],FACTURACION[[#This Row],[Mes numero]],1)</f>
        <v>41760</v>
      </c>
      <c r="G1382" s="159">
        <v>10442</v>
      </c>
      <c r="H1382" s="20">
        <v>890208316</v>
      </c>
      <c r="I1382" s="2" t="str">
        <f>+VLOOKUP(FACTURACION[[#This Row],[NIT]],TABLACLIENTE,2,FALSE)</f>
        <v xml:space="preserve">METROGAS DE COLOMBIA S.A. E.S.P.  (METROGAS S.A. E.S.P)
</v>
      </c>
      <c r="J1382" s="2" t="s">
        <v>21</v>
      </c>
      <c r="K1382" s="12" t="str">
        <f>+VLOOKUP(FACTURACION[[#This Row],[REFERENCIA]],CODINV,2,FALSE)</f>
        <v>MEDIDOR AC-630 C:1 1/4" MAOP 25PSIG CON CONECTORES</v>
      </c>
      <c r="L1382" s="12" t="str">
        <f>IF(VLOOKUP(FACTURACION[[#This Row],[REFERENCIA]],CODINV,3,FALSE)=0,"",VLOOKUP(FACTURACION[[#This Row],[REFERENCIA]],CODINV,3,FALSE))</f>
        <v/>
      </c>
      <c r="M1382" s="12" t="str">
        <f>+VLOOKUP(FACTURACION[[#This Row],[REFERENCIA]],CODINV,4,FALSE)</f>
        <v>MEDIDORES</v>
      </c>
      <c r="N1382" s="12" t="str">
        <f>+VLOOKUP(FACTURACION[[#This Row],[REFERENCIA]],CODINV,5,FALSE)</f>
        <v>HONEYWELL</v>
      </c>
      <c r="O1382" s="2">
        <v>1</v>
      </c>
      <c r="P1382" s="23">
        <v>1380000</v>
      </c>
      <c r="Q1382" s="24">
        <f>+FACTURACION[[#This Row],[CANTIDAD]]*FACTURACION[[#This Row],[VR UNITARIO]]/1000</f>
        <v>1380</v>
      </c>
      <c r="R1382" s="3" t="str">
        <f>+VLOOKUP(FACTURACION[[#This Row],[NIT]],TABLACLIENTE,5,FALSE)</f>
        <v>FLORIDABLANCA</v>
      </c>
    </row>
    <row r="1383" spans="3:18">
      <c r="C1383" s="13">
        <v>2014</v>
      </c>
      <c r="D1383" s="17" t="s">
        <v>84</v>
      </c>
      <c r="E1383" s="17">
        <f>MONTH(FACTURACION[[#This Row],[MES]]&amp;1)</f>
        <v>5</v>
      </c>
      <c r="F1383" s="223">
        <f>DATE(FACTURACION[[#This Row],[AÑO]],FACTURACION[[#This Row],[Mes numero]],1)</f>
        <v>41760</v>
      </c>
      <c r="G1383" s="159">
        <v>10444</v>
      </c>
      <c r="H1383" s="20">
        <v>800021272</v>
      </c>
      <c r="I1383" s="2" t="str">
        <f>+VLOOKUP(FACTURACION[[#This Row],[NIT]],TABLACLIENTE,2,FALSE)</f>
        <v>GASES DEL LLANO S.A. E.S.P (LLANOGAS S.A. E.S.P.)</v>
      </c>
      <c r="J1383" s="2" t="s">
        <v>59</v>
      </c>
      <c r="K1383" s="12" t="str">
        <f>+VLOOKUP(FACTURACION[[#This Row],[REFERENCIA]],CODINV,2,FALSE)</f>
        <v>MEDIDOR AL-1000 C:1 1/2" MAOP 25 PSIG CON CONECTORES</v>
      </c>
      <c r="L1383" s="12" t="str">
        <f>IF(VLOOKUP(FACTURACION[[#This Row],[REFERENCIA]],CODINV,3,FALSE)=0,"",VLOOKUP(FACTURACION[[#This Row],[REFERENCIA]],CODINV,3,FALSE))</f>
        <v/>
      </c>
      <c r="M1383" s="12" t="str">
        <f>+VLOOKUP(FACTURACION[[#This Row],[REFERENCIA]],CODINV,4,FALSE)</f>
        <v>MEDIDORES</v>
      </c>
      <c r="N1383" s="12" t="str">
        <f>+VLOOKUP(FACTURACION[[#This Row],[REFERENCIA]],CODINV,5,FALSE)</f>
        <v>HONEYWELL</v>
      </c>
      <c r="O1383" s="2">
        <v>1</v>
      </c>
      <c r="P1383" s="23">
        <v>2300000</v>
      </c>
      <c r="Q1383" s="24">
        <f>+FACTURACION[[#This Row],[CANTIDAD]]*FACTURACION[[#This Row],[VR UNITARIO]]/1000</f>
        <v>2300</v>
      </c>
      <c r="R1383" s="3" t="str">
        <f>+VLOOKUP(FACTURACION[[#This Row],[NIT]],TABLACLIENTE,5,FALSE)</f>
        <v>VILLAVICENCIO</v>
      </c>
    </row>
    <row r="1384" spans="3:18">
      <c r="C1384" s="13">
        <v>2014</v>
      </c>
      <c r="D1384" s="17" t="s">
        <v>84</v>
      </c>
      <c r="E1384" s="17">
        <f>MONTH(FACTURACION[[#This Row],[MES]]&amp;1)</f>
        <v>5</v>
      </c>
      <c r="F1384" s="223">
        <f>DATE(FACTURACION[[#This Row],[AÑO]],FACTURACION[[#This Row],[Mes numero]],1)</f>
        <v>41760</v>
      </c>
      <c r="G1384" s="159">
        <v>10462</v>
      </c>
      <c r="H1384" s="20">
        <v>890500726</v>
      </c>
      <c r="I1384" s="2" t="str">
        <f>+VLOOKUP(FACTURACION[[#This Row],[NIT]],TABLACLIENTE,2,FALSE)</f>
        <v>NORTESANTANDEREANA DE GAS S.A. E.S.P (NORGAS S.A. E.S.P.)</v>
      </c>
      <c r="J1384" s="2" t="s">
        <v>264</v>
      </c>
      <c r="K1384" s="12" t="str">
        <f>+VLOOKUP(FACTURACION[[#This Row],[REFERENCIA]],CODINV,2,FALSE)</f>
        <v>MEDIDOR ROTATIVO RVG G40</v>
      </c>
      <c r="L1384" s="12" t="str">
        <f>IF(VLOOKUP(FACTURACION[[#This Row],[REFERENCIA]],CODINV,3,FALSE)=0,"",VLOOKUP(FACTURACION[[#This Row],[REFERENCIA]],CODINV,3,FALSE))</f>
        <v>RVG G40</v>
      </c>
      <c r="M1384" s="12" t="str">
        <f>+VLOOKUP(FACTURACION[[#This Row],[REFERENCIA]],CODINV,4,FALSE)</f>
        <v>MEDIDORES</v>
      </c>
      <c r="N1384" s="12" t="str">
        <f>+VLOOKUP(FACTURACION[[#This Row],[REFERENCIA]],CODINV,5,FALSE)</f>
        <v>HONEYWELL</v>
      </c>
      <c r="O1384" s="2">
        <v>1</v>
      </c>
      <c r="P1384" s="23">
        <v>3365714</v>
      </c>
      <c r="Q1384" s="24">
        <f>+FACTURACION[[#This Row],[CANTIDAD]]*FACTURACION[[#This Row],[VR UNITARIO]]/1000</f>
        <v>3365.7139999999999</v>
      </c>
      <c r="R1384" s="3" t="str">
        <f>+VLOOKUP(FACTURACION[[#This Row],[NIT]],TABLACLIENTE,5,FALSE)</f>
        <v>BUCARAMANGA</v>
      </c>
    </row>
    <row r="1385" spans="3:18">
      <c r="C1385" s="13">
        <v>2014</v>
      </c>
      <c r="D1385" s="17" t="s">
        <v>84</v>
      </c>
      <c r="E1385" s="17">
        <f>MONTH(FACTURACION[[#This Row],[MES]]&amp;1)</f>
        <v>5</v>
      </c>
      <c r="F1385" s="223">
        <f>DATE(FACTURACION[[#This Row],[AÑO]],FACTURACION[[#This Row],[Mes numero]],1)</f>
        <v>41760</v>
      </c>
      <c r="G1385" s="159">
        <v>10458</v>
      </c>
      <c r="H1385" s="20">
        <v>800167643</v>
      </c>
      <c r="I1385" s="2" t="str">
        <f>+VLOOKUP(FACTURACION[[#This Row],[NIT]],TABLACLIENTE,2,FALSE)</f>
        <v>GASES DE OCCIDENTE S.A. E.S.P. (GDO)</v>
      </c>
      <c r="J1385" s="2" t="s">
        <v>120</v>
      </c>
      <c r="K1385" s="12" t="str">
        <f>+VLOOKUP(FACTURACION[[#This Row],[REFERENCIA]],CODINV,2,FALSE)</f>
        <v>MEDIDOR ROTATIVO G65</v>
      </c>
      <c r="L1385" s="12" t="str">
        <f>IF(VLOOKUP(FACTURACION[[#This Row],[REFERENCIA]],CODINV,3,FALSE)=0,"",VLOOKUP(FACTURACION[[#This Row],[REFERENCIA]],CODINV,3,FALSE))</f>
        <v>RCG65</v>
      </c>
      <c r="M1385" s="12" t="str">
        <f>+VLOOKUP(FACTURACION[[#This Row],[REFERENCIA]],CODINV,4,FALSE)</f>
        <v>MEDIDORES</v>
      </c>
      <c r="N1385" s="12" t="str">
        <f>+VLOOKUP(FACTURACION[[#This Row],[REFERENCIA]],CODINV,5,FALSE)</f>
        <v>HONEYWELL</v>
      </c>
      <c r="O1385" s="2">
        <v>3</v>
      </c>
      <c r="P1385" s="23">
        <v>2834666</v>
      </c>
      <c r="Q1385" s="24">
        <f>+FACTURACION[[#This Row],[CANTIDAD]]*FACTURACION[[#This Row],[VR UNITARIO]]/1000</f>
        <v>8503.9979999999996</v>
      </c>
      <c r="R1385" s="3" t="str">
        <f>+VLOOKUP(FACTURACION[[#This Row],[NIT]],TABLACLIENTE,5,FALSE)</f>
        <v>CALI</v>
      </c>
    </row>
    <row r="1386" spans="3:18">
      <c r="C1386" s="13">
        <v>2014</v>
      </c>
      <c r="D1386" s="17" t="s">
        <v>84</v>
      </c>
      <c r="E1386" s="17">
        <f>MONTH(FACTURACION[[#This Row],[MES]]&amp;1)</f>
        <v>5</v>
      </c>
      <c r="F1386" s="223">
        <f>DATE(FACTURACION[[#This Row],[AÑO]],FACTURACION[[#This Row],[Mes numero]],1)</f>
        <v>41760</v>
      </c>
      <c r="G1386" s="159">
        <v>10459</v>
      </c>
      <c r="H1386" s="20">
        <v>800167643</v>
      </c>
      <c r="I1386" s="2" t="str">
        <f>+VLOOKUP(FACTURACION[[#This Row],[NIT]],TABLACLIENTE,2,FALSE)</f>
        <v>GASES DE OCCIDENTE S.A. E.S.P. (GDO)</v>
      </c>
      <c r="J1386" s="2" t="s">
        <v>22</v>
      </c>
      <c r="K1386" s="12" t="str">
        <f>+VLOOKUP(FACTURACION[[#This Row],[REFERENCIA]],CODINV,2,FALSE)</f>
        <v>MEDIDOR ROTATIVO G160</v>
      </c>
      <c r="L1386" s="12" t="str">
        <f>IF(VLOOKUP(FACTURACION[[#This Row],[REFERENCIA]],CODINV,3,FALSE)=0,"",VLOOKUP(FACTURACION[[#This Row],[REFERENCIA]],CODINV,3,FALSE))</f>
        <v/>
      </c>
      <c r="M1386" s="12" t="str">
        <f>+VLOOKUP(FACTURACION[[#This Row],[REFERENCIA]],CODINV,4,FALSE)</f>
        <v>MEDIDORES</v>
      </c>
      <c r="N1386" s="12" t="str">
        <f>+VLOOKUP(FACTURACION[[#This Row],[REFERENCIA]],CODINV,5,FALSE)</f>
        <v>HONEYWELL</v>
      </c>
      <c r="O1386" s="2">
        <v>1</v>
      </c>
      <c r="P1386" s="23">
        <v>8868351</v>
      </c>
      <c r="Q1386" s="24">
        <f>+FACTURACION[[#This Row],[CANTIDAD]]*FACTURACION[[#This Row],[VR UNITARIO]]/1000</f>
        <v>8868.3510000000006</v>
      </c>
      <c r="R1386" s="3" t="str">
        <f>+VLOOKUP(FACTURACION[[#This Row],[NIT]],TABLACLIENTE,5,FALSE)</f>
        <v>CALI</v>
      </c>
    </row>
    <row r="1387" spans="3:18">
      <c r="C1387" s="13">
        <v>2014</v>
      </c>
      <c r="D1387" s="17" t="s">
        <v>84</v>
      </c>
      <c r="E1387" s="17">
        <f>MONTH(FACTURACION[[#This Row],[MES]]&amp;1)</f>
        <v>5</v>
      </c>
      <c r="F1387" s="223">
        <f>DATE(FACTURACION[[#This Row],[AÑO]],FACTURACION[[#This Row],[Mes numero]],1)</f>
        <v>41760</v>
      </c>
      <c r="G1387" s="159">
        <v>10457</v>
      </c>
      <c r="H1387" s="20">
        <v>800167643</v>
      </c>
      <c r="I1387" s="2" t="str">
        <f>+VLOOKUP(FACTURACION[[#This Row],[NIT]],TABLACLIENTE,2,FALSE)</f>
        <v>GASES DE OCCIDENTE S.A. E.S.P. (GDO)</v>
      </c>
      <c r="J1387" s="2" t="s">
        <v>789</v>
      </c>
      <c r="K1387" s="12" t="str">
        <f>+VLOOKUP(FACTURACION[[#This Row],[REFERENCIA]],CODINV,2,FALSE)</f>
        <v>TURBINA 3GT 275 # ·1,0 M3 RVP</v>
      </c>
      <c r="L1387" s="12" t="str">
        <f>IF(VLOOKUP(FACTURACION[[#This Row],[REFERENCIA]],CODINV,3,FALSE)=0,"",VLOOKUP(FACTURACION[[#This Row],[REFERENCIA]],CODINV,3,FALSE))</f>
        <v/>
      </c>
      <c r="M1387" s="12" t="str">
        <f>+VLOOKUP(FACTURACION[[#This Row],[REFERENCIA]],CODINV,4,FALSE)</f>
        <v>MEDIDORES</v>
      </c>
      <c r="N1387" s="12" t="str">
        <f>+VLOOKUP(FACTURACION[[#This Row],[REFERENCIA]],CODINV,5,FALSE)</f>
        <v>HONEYWELL</v>
      </c>
      <c r="O1387" s="2">
        <v>6</v>
      </c>
      <c r="P1387" s="23">
        <v>8083012</v>
      </c>
      <c r="Q1387" s="24">
        <f>+FACTURACION[[#This Row],[CANTIDAD]]*FACTURACION[[#This Row],[VR UNITARIO]]/1000</f>
        <v>48498.072</v>
      </c>
      <c r="R1387" s="3" t="str">
        <f>+VLOOKUP(FACTURACION[[#This Row],[NIT]],TABLACLIENTE,5,FALSE)</f>
        <v>CALI</v>
      </c>
    </row>
    <row r="1388" spans="3:18">
      <c r="C1388" s="13">
        <v>2014</v>
      </c>
      <c r="D1388" s="17" t="s">
        <v>84</v>
      </c>
      <c r="E1388" s="17">
        <f>MONTH(FACTURACION[[#This Row],[MES]]&amp;1)</f>
        <v>5</v>
      </c>
      <c r="F1388" s="223">
        <f>DATE(FACTURACION[[#This Row],[AÑO]],FACTURACION[[#This Row],[Mes numero]],1)</f>
        <v>41760</v>
      </c>
      <c r="G1388" s="159">
        <v>10454</v>
      </c>
      <c r="H1388" s="20">
        <v>800167643</v>
      </c>
      <c r="I1388" s="2" t="str">
        <f>+VLOOKUP(FACTURACION[[#This Row],[NIT]],TABLACLIENTE,2,FALSE)</f>
        <v>GASES DE OCCIDENTE S.A. E.S.P. (GDO)</v>
      </c>
      <c r="J1388" s="2" t="s">
        <v>762</v>
      </c>
      <c r="K1388" s="12" t="str">
        <f>+VLOOKUP(FACTURACION[[#This Row],[REFERENCIA]],CODINV,2,FALSE)</f>
        <v>TURBINA 4GTS 720 45 PLASTICO 1 M3</v>
      </c>
      <c r="L1388" s="12" t="str">
        <f>IF(VLOOKUP(FACTURACION[[#This Row],[REFERENCIA]],CODINV,3,FALSE)=0,"",VLOOKUP(FACTURACION[[#This Row],[REFERENCIA]],CODINV,3,FALSE))</f>
        <v>4GTS-45</v>
      </c>
      <c r="M1388" s="12" t="str">
        <f>+VLOOKUP(FACTURACION[[#This Row],[REFERENCIA]],CODINV,4,FALSE)</f>
        <v>MEDIDORES</v>
      </c>
      <c r="N1388" s="12" t="str">
        <f>+VLOOKUP(FACTURACION[[#This Row],[REFERENCIA]],CODINV,5,FALSE)</f>
        <v>HONEYWELL</v>
      </c>
      <c r="O1388" s="2">
        <v>3</v>
      </c>
      <c r="P1388" s="23">
        <v>18256347</v>
      </c>
      <c r="Q1388" s="24">
        <f>+FACTURACION[[#This Row],[CANTIDAD]]*FACTURACION[[#This Row],[VR UNITARIO]]/1000</f>
        <v>54769.040999999997</v>
      </c>
      <c r="R1388" s="3" t="str">
        <f>+VLOOKUP(FACTURACION[[#This Row],[NIT]],TABLACLIENTE,5,FALSE)</f>
        <v>CALI</v>
      </c>
    </row>
    <row r="1389" spans="3:18">
      <c r="C1389" s="13">
        <v>2014</v>
      </c>
      <c r="D1389" s="17" t="s">
        <v>84</v>
      </c>
      <c r="E1389" s="17">
        <f>MONTH(FACTURACION[[#This Row],[MES]]&amp;1)</f>
        <v>5</v>
      </c>
      <c r="F1389" s="223">
        <f>DATE(FACTURACION[[#This Row],[AÑO]],FACTURACION[[#This Row],[Mes numero]],1)</f>
        <v>41760</v>
      </c>
      <c r="G1389" s="159">
        <v>10453</v>
      </c>
      <c r="H1389" s="20">
        <v>800202395</v>
      </c>
      <c r="I1389" s="2" t="str">
        <f>+VLOOKUP(FACTURACION[[#This Row],[NIT]],TABLACLIENTE,2,FALSE)</f>
        <v>EFIGAS GAS NATURAL S.A. E.S.P. (EFIGAS S.A. E.S.P.)</v>
      </c>
      <c r="J1389" s="2" t="s">
        <v>198</v>
      </c>
      <c r="K1389" s="12" t="str">
        <f>+VLOOKUP(FACTURACION[[#This Row],[REFERENCIA]],CODINV,2,FALSE)</f>
        <v>REG. 1813C-HC C. 1 1/4" R: 6-15" O: 1/2</v>
      </c>
      <c r="L1389" s="12" t="str">
        <f>IF(VLOOKUP(FACTURACION[[#This Row],[REFERENCIA]],CODINV,3,FALSE)=0,"",VLOOKUP(FACTURACION[[#This Row],[REFERENCIA]],CODINV,3,FALSE))</f>
        <v/>
      </c>
      <c r="M1389" s="12" t="str">
        <f>+VLOOKUP(FACTURACION[[#This Row],[REFERENCIA]],CODINV,4,FALSE)</f>
        <v>REGULADORES</v>
      </c>
      <c r="N1389" s="12" t="str">
        <f>+VLOOKUP(FACTURACION[[#This Row],[REFERENCIA]],CODINV,5,FALSE)</f>
        <v>HONEYWELL</v>
      </c>
      <c r="O1389" s="2">
        <v>4</v>
      </c>
      <c r="P1389" s="23">
        <v>135000</v>
      </c>
      <c r="Q1389" s="24">
        <f>+FACTURACION[[#This Row],[CANTIDAD]]*FACTURACION[[#This Row],[VR UNITARIO]]/1000</f>
        <v>540</v>
      </c>
      <c r="R1389" s="3" t="str">
        <f>+VLOOKUP(FACTURACION[[#This Row],[NIT]],TABLACLIENTE,5,FALSE)</f>
        <v>MANIZALES</v>
      </c>
    </row>
    <row r="1390" spans="3:18">
      <c r="C1390" s="13">
        <v>2014</v>
      </c>
      <c r="D1390" s="17" t="s">
        <v>84</v>
      </c>
      <c r="E1390" s="17">
        <f>MONTH(FACTURACION[[#This Row],[MES]]&amp;1)</f>
        <v>5</v>
      </c>
      <c r="F1390" s="223">
        <f>DATE(FACTURACION[[#This Row],[AÑO]],FACTURACION[[#This Row],[Mes numero]],1)</f>
        <v>41760</v>
      </c>
      <c r="G1390" s="159">
        <v>10476</v>
      </c>
      <c r="H1390" s="20">
        <v>830014820</v>
      </c>
      <c r="I1390" s="2" t="str">
        <f>+VLOOKUP(FACTURACION[[#This Row],[NIT]],TABLACLIENTE,2,FALSE)</f>
        <v>COMERCIALIZADORA MOYSE LTDA.</v>
      </c>
      <c r="J1390" s="2" t="s">
        <v>6</v>
      </c>
      <c r="K1390" s="12" t="str">
        <f>+VLOOKUP(FACTURACION[[#This Row],[REFERENCIA]],CODINV,2,FALSE)</f>
        <v>REG.1813C C:3/4" R:6-15" O:1/2</v>
      </c>
      <c r="L1390" s="12" t="str">
        <f>IF(VLOOKUP(FACTURACION[[#This Row],[REFERENCIA]],CODINV,3,FALSE)=0,"",VLOOKUP(FACTURACION[[#This Row],[REFERENCIA]],CODINV,3,FALSE))</f>
        <v/>
      </c>
      <c r="M1390" s="12" t="str">
        <f>+VLOOKUP(FACTURACION[[#This Row],[REFERENCIA]],CODINV,4,FALSE)</f>
        <v>REGULADORES</v>
      </c>
      <c r="N1390" s="12" t="str">
        <f>+VLOOKUP(FACTURACION[[#This Row],[REFERENCIA]],CODINV,5,FALSE)</f>
        <v>HONEYWELL</v>
      </c>
      <c r="O1390" s="2">
        <v>1</v>
      </c>
      <c r="P1390" s="23">
        <v>105000</v>
      </c>
      <c r="Q1390" s="24">
        <f>+FACTURACION[[#This Row],[CANTIDAD]]*FACTURACION[[#This Row],[VR UNITARIO]]/1000</f>
        <v>105</v>
      </c>
      <c r="R1390" s="3" t="str">
        <f>+VLOOKUP(FACTURACION[[#This Row],[NIT]],TABLACLIENTE,5,FALSE)</f>
        <v>BOGOTÁ D.C.</v>
      </c>
    </row>
    <row r="1391" spans="3:18">
      <c r="C1391" s="13">
        <v>2014</v>
      </c>
      <c r="D1391" s="17" t="s">
        <v>84</v>
      </c>
      <c r="E1391" s="17">
        <f>MONTH(FACTURACION[[#This Row],[MES]]&amp;1)</f>
        <v>5</v>
      </c>
      <c r="F1391" s="223">
        <f>DATE(FACTURACION[[#This Row],[AÑO]],FACTURACION[[#This Row],[Mes numero]],1)</f>
        <v>41760</v>
      </c>
      <c r="G1391" s="159">
        <v>10477</v>
      </c>
      <c r="H1391" s="20">
        <v>900689759</v>
      </c>
      <c r="I1391" s="2" t="str">
        <f>+VLOOKUP(FACTURACION[[#This Row],[NIT]],TABLACLIENTE,2,FALSE)</f>
        <v>HIDROPISCINAS Y GAS S A S</v>
      </c>
      <c r="J1391" s="2" t="s">
        <v>6</v>
      </c>
      <c r="K1391" s="12" t="str">
        <f>+VLOOKUP(FACTURACION[[#This Row],[REFERENCIA]],CODINV,2,FALSE)</f>
        <v>REG.1813C C:3/4" R:6-15" O:1/2</v>
      </c>
      <c r="L1391" s="12" t="str">
        <f>IF(VLOOKUP(FACTURACION[[#This Row],[REFERENCIA]],CODINV,3,FALSE)=0,"",VLOOKUP(FACTURACION[[#This Row],[REFERENCIA]],CODINV,3,FALSE))</f>
        <v/>
      </c>
      <c r="M1391" s="12" t="str">
        <f>+VLOOKUP(FACTURACION[[#This Row],[REFERENCIA]],CODINV,4,FALSE)</f>
        <v>REGULADORES</v>
      </c>
      <c r="N1391" s="12" t="str">
        <f>+VLOOKUP(FACTURACION[[#This Row],[REFERENCIA]],CODINV,5,FALSE)</f>
        <v>HONEYWELL</v>
      </c>
      <c r="O1391" s="2">
        <v>1</v>
      </c>
      <c r="P1391" s="23">
        <v>105000</v>
      </c>
      <c r="Q1391" s="24">
        <f>+FACTURACION[[#This Row],[CANTIDAD]]*FACTURACION[[#This Row],[VR UNITARIO]]/1000</f>
        <v>105</v>
      </c>
      <c r="R1391" s="3" t="str">
        <f>+VLOOKUP(FACTURACION[[#This Row],[NIT]],TABLACLIENTE,5,FALSE)</f>
        <v>BOGOTÁ D.C.</v>
      </c>
    </row>
    <row r="1392" spans="3:18">
      <c r="C1392" s="13">
        <v>2014</v>
      </c>
      <c r="D1392" s="17" t="s">
        <v>84</v>
      </c>
      <c r="E1392" s="17">
        <f>MONTH(FACTURACION[[#This Row],[MES]]&amp;1)</f>
        <v>5</v>
      </c>
      <c r="F1392" s="223">
        <f>DATE(FACTURACION[[#This Row],[AÑO]],FACTURACION[[#This Row],[Mes numero]],1)</f>
        <v>41760</v>
      </c>
      <c r="G1392" s="159">
        <v>10445</v>
      </c>
      <c r="H1392" s="20">
        <v>830137252</v>
      </c>
      <c r="I1392" s="2" t="str">
        <f>+VLOOKUP(FACTURACION[[#This Row],[NIT]],TABLACLIENTE,2,FALSE)</f>
        <v>SAGENCO SAS</v>
      </c>
      <c r="J1392" s="2" t="s">
        <v>6</v>
      </c>
      <c r="K1392" s="12" t="str">
        <f>+VLOOKUP(FACTURACION[[#This Row],[REFERENCIA]],CODINV,2,FALSE)</f>
        <v>REG.1813C C:3/4" R:6-15" O:1/2</v>
      </c>
      <c r="L1392" s="12" t="str">
        <f>IF(VLOOKUP(FACTURACION[[#This Row],[REFERENCIA]],CODINV,3,FALSE)=0,"",VLOOKUP(FACTURACION[[#This Row],[REFERENCIA]],CODINV,3,FALSE))</f>
        <v/>
      </c>
      <c r="M1392" s="12" t="str">
        <f>+VLOOKUP(FACTURACION[[#This Row],[REFERENCIA]],CODINV,4,FALSE)</f>
        <v>REGULADORES</v>
      </c>
      <c r="N1392" s="12" t="str">
        <f>+VLOOKUP(FACTURACION[[#This Row],[REFERENCIA]],CODINV,5,FALSE)</f>
        <v>HONEYWELL</v>
      </c>
      <c r="O1392" s="2">
        <v>2</v>
      </c>
      <c r="P1392" s="23">
        <v>85000</v>
      </c>
      <c r="Q1392" s="24">
        <f>+FACTURACION[[#This Row],[CANTIDAD]]*FACTURACION[[#This Row],[VR UNITARIO]]/1000</f>
        <v>170</v>
      </c>
      <c r="R1392" s="3" t="str">
        <f>+VLOOKUP(FACTURACION[[#This Row],[NIT]],TABLACLIENTE,5,FALSE)</f>
        <v>BOGOTÁ D.C.</v>
      </c>
    </row>
    <row r="1393" spans="3:18">
      <c r="C1393" s="13">
        <v>2014</v>
      </c>
      <c r="D1393" s="17" t="s">
        <v>84</v>
      </c>
      <c r="E1393" s="17">
        <f>MONTH(FACTURACION[[#This Row],[MES]]&amp;1)</f>
        <v>5</v>
      </c>
      <c r="F1393" s="223">
        <f>DATE(FACTURACION[[#This Row],[AÑO]],FACTURACION[[#This Row],[Mes numero]],1)</f>
        <v>41760</v>
      </c>
      <c r="G1393" s="159">
        <v>10463</v>
      </c>
      <c r="H1393" s="20">
        <v>890908643</v>
      </c>
      <c r="I1393" s="2" t="str">
        <f>+VLOOKUP(FACTURACION[[#This Row],[NIT]],TABLACLIENTE,2,FALSE)</f>
        <v>GASES DE ANTIOQUIA S.A. E.S.P.  (GAS ANTIOQUIA S.A. E.S.P.)</v>
      </c>
      <c r="J1393" s="2" t="s">
        <v>28</v>
      </c>
      <c r="K1393" s="12" t="str">
        <f>+VLOOKUP(FACTURACION[[#This Row],[REFERENCIA]],CODINV,2,FALSE)</f>
        <v>REGULADOR SR 113 3/4 R: 7-12 O:1/4</v>
      </c>
      <c r="L1393" s="12" t="str">
        <f>IF(VLOOKUP(FACTURACION[[#This Row],[REFERENCIA]],CODINV,3,FALSE)=0,"",VLOOKUP(FACTURACION[[#This Row],[REFERENCIA]],CODINV,3,FALSE))</f>
        <v/>
      </c>
      <c r="M1393" s="12" t="str">
        <f>+VLOOKUP(FACTURACION[[#This Row],[REFERENCIA]],CODINV,4,FALSE)</f>
        <v>REGULADORES</v>
      </c>
      <c r="N1393" s="12" t="str">
        <f>+VLOOKUP(FACTURACION[[#This Row],[REFERENCIA]],CODINV,5,FALSE)</f>
        <v>HONEYWELL</v>
      </c>
      <c r="O1393" s="2">
        <v>6</v>
      </c>
      <c r="P1393" s="23">
        <v>72890</v>
      </c>
      <c r="Q1393" s="24">
        <f>+FACTURACION[[#This Row],[CANTIDAD]]*FACTURACION[[#This Row],[VR UNITARIO]]/1000</f>
        <v>437.34</v>
      </c>
      <c r="R1393" s="3" t="str">
        <f>+VLOOKUP(FACTURACION[[#This Row],[NIT]],TABLACLIENTE,5,FALSE)</f>
        <v>MEDELLIN</v>
      </c>
    </row>
    <row r="1394" spans="3:18">
      <c r="C1394" s="13">
        <v>2014</v>
      </c>
      <c r="D1394" s="17" t="s">
        <v>84</v>
      </c>
      <c r="E1394" s="17">
        <f>MONTH(FACTURACION[[#This Row],[MES]]&amp;1)</f>
        <v>5</v>
      </c>
      <c r="F1394" s="223">
        <f>DATE(FACTURACION[[#This Row],[AÑO]],FACTURACION[[#This Row],[Mes numero]],1)</f>
        <v>41760</v>
      </c>
      <c r="G1394" s="159">
        <v>10454</v>
      </c>
      <c r="H1394" s="20">
        <v>800167643</v>
      </c>
      <c r="I1394" s="2" t="str">
        <f>+VLOOKUP(FACTURACION[[#This Row],[NIT]],TABLACLIENTE,2,FALSE)</f>
        <v>GASES DE OCCIDENTE S.A. E.S.P. (GDO)</v>
      </c>
      <c r="J1394" s="2" t="s">
        <v>155</v>
      </c>
      <c r="K1394" s="12" t="str">
        <f>+VLOOKUP(FACTURACION[[#This Row],[REFERENCIA]],CODINV,2,FALSE)</f>
        <v>AFV 3" S300 FO</v>
      </c>
      <c r="L1394" s="12" t="str">
        <f>IF(VLOOKUP(FACTURACION[[#This Row],[REFERENCIA]],CODINV,3,FALSE)=0,"",VLOOKUP(FACTURACION[[#This Row],[REFERENCIA]],CODINV,3,FALSE))</f>
        <v/>
      </c>
      <c r="M1394" s="12" t="str">
        <f>+VLOOKUP(FACTURACION[[#This Row],[REFERENCIA]],CODINV,4,FALSE)</f>
        <v>REGULADORES</v>
      </c>
      <c r="N1394" s="12" t="str">
        <f>+VLOOKUP(FACTURACION[[#This Row],[REFERENCIA]],CODINV,5,FALSE)</f>
        <v>HONEYWELL</v>
      </c>
      <c r="O1394" s="2">
        <v>5</v>
      </c>
      <c r="P1394" s="23">
        <v>2428420</v>
      </c>
      <c r="Q1394" s="24">
        <f>+FACTURACION[[#This Row],[CANTIDAD]]*FACTURACION[[#This Row],[VR UNITARIO]]/1000</f>
        <v>12142.1</v>
      </c>
      <c r="R1394" s="3" t="str">
        <f>+VLOOKUP(FACTURACION[[#This Row],[NIT]],TABLACLIENTE,5,FALSE)</f>
        <v>CALI</v>
      </c>
    </row>
    <row r="1395" spans="3:18">
      <c r="C1395" s="13">
        <v>2014</v>
      </c>
      <c r="D1395" s="17" t="s">
        <v>84</v>
      </c>
      <c r="E1395" s="17">
        <f>MONTH(FACTURACION[[#This Row],[MES]]&amp;1)</f>
        <v>5</v>
      </c>
      <c r="F1395" s="223">
        <f>DATE(FACTURACION[[#This Row],[AÑO]],FACTURACION[[#This Row],[Mes numero]],1)</f>
        <v>41760</v>
      </c>
      <c r="G1395" s="159">
        <v>10472</v>
      </c>
      <c r="H1395" s="20">
        <v>830085008</v>
      </c>
      <c r="I1395" s="2" t="str">
        <f>+VLOOKUP(FACTURACION[[#This Row],[NIT]],TABLACLIENTE,2,FALSE)</f>
        <v>COMBUSTIBLES UNIGAS S.A.S.</v>
      </c>
      <c r="J1395" s="2" t="s">
        <v>24</v>
      </c>
      <c r="K1395" s="12" t="str">
        <f>+VLOOKUP(FACTURACION[[#This Row],[REFERENCIA]],CODINV,2,FALSE)</f>
        <v>AFV 2" S300 F.O Y CL INS ZSC100</v>
      </c>
      <c r="L1395" s="12" t="str">
        <f>IF(VLOOKUP(FACTURACION[[#This Row],[REFERENCIA]],CODINV,3,FALSE)=0,"",VLOOKUP(FACTURACION[[#This Row],[REFERENCIA]],CODINV,3,FALSE))</f>
        <v/>
      </c>
      <c r="M1395" s="12" t="str">
        <f>+VLOOKUP(FACTURACION[[#This Row],[REFERENCIA]],CODINV,4,FALSE)</f>
        <v>REGULADORES</v>
      </c>
      <c r="N1395" s="12" t="str">
        <f>+VLOOKUP(FACTURACION[[#This Row],[REFERENCIA]],CODINV,5,FALSE)</f>
        <v>HONEYWELL</v>
      </c>
      <c r="O1395" s="2">
        <v>1</v>
      </c>
      <c r="P1395" s="23">
        <v>3700000</v>
      </c>
      <c r="Q1395" s="24">
        <f>+FACTURACION[[#This Row],[CANTIDAD]]*FACTURACION[[#This Row],[VR UNITARIO]]/1000</f>
        <v>3700</v>
      </c>
      <c r="R1395" s="3" t="str">
        <f>+VLOOKUP(FACTURACION[[#This Row],[NIT]],TABLACLIENTE,5,FALSE)</f>
        <v>BOGOTÁ D.C.</v>
      </c>
    </row>
    <row r="1396" spans="3:18">
      <c r="C1396" s="13">
        <v>2014</v>
      </c>
      <c r="D1396" s="17" t="s">
        <v>84</v>
      </c>
      <c r="E1396" s="17">
        <f>MONTH(FACTURACION[[#This Row],[MES]]&amp;1)</f>
        <v>5</v>
      </c>
      <c r="F1396" s="223">
        <f>DATE(FACTURACION[[#This Row],[AÑO]],FACTURACION[[#This Row],[Mes numero]],1)</f>
        <v>41760</v>
      </c>
      <c r="G1396" s="159">
        <v>10480</v>
      </c>
      <c r="H1396" s="20">
        <v>891104420</v>
      </c>
      <c r="I1396" s="2" t="str">
        <f>+VLOOKUP(FACTURACION[[#This Row],[NIT]],TABLACLIENTE,2,FALSE)</f>
        <v>FERRETERIA CENTRAL LTDA.</v>
      </c>
      <c r="J1396" s="2" t="s">
        <v>24</v>
      </c>
      <c r="K1396" s="12" t="str">
        <f>+VLOOKUP(FACTURACION[[#This Row],[REFERENCIA]],CODINV,2,FALSE)</f>
        <v>AFV 2" S300 F.O Y CL INS ZSC100</v>
      </c>
      <c r="L1396" s="12" t="str">
        <f>IF(VLOOKUP(FACTURACION[[#This Row],[REFERENCIA]],CODINV,3,FALSE)=0,"",VLOOKUP(FACTURACION[[#This Row],[REFERENCIA]],CODINV,3,FALSE))</f>
        <v/>
      </c>
      <c r="M1396" s="12" t="str">
        <f>+VLOOKUP(FACTURACION[[#This Row],[REFERENCIA]],CODINV,4,FALSE)</f>
        <v>REGULADORES</v>
      </c>
      <c r="N1396" s="12" t="str">
        <f>+VLOOKUP(FACTURACION[[#This Row],[REFERENCIA]],CODINV,5,FALSE)</f>
        <v>HONEYWELL</v>
      </c>
      <c r="O1396" s="2">
        <v>1</v>
      </c>
      <c r="P1396" s="23">
        <v>3500000</v>
      </c>
      <c r="Q1396" s="24">
        <f>+FACTURACION[[#This Row],[CANTIDAD]]*FACTURACION[[#This Row],[VR UNITARIO]]/1000</f>
        <v>3500</v>
      </c>
      <c r="R1396" s="3" t="str">
        <f>+VLOOKUP(FACTURACION[[#This Row],[NIT]],TABLACLIENTE,5,FALSE)</f>
        <v>NEIVA</v>
      </c>
    </row>
    <row r="1397" spans="3:18">
      <c r="C1397" s="13">
        <v>2014</v>
      </c>
      <c r="D1397" s="17" t="s">
        <v>84</v>
      </c>
      <c r="E1397" s="17">
        <f>MONTH(FACTURACION[[#This Row],[MES]]&amp;1)</f>
        <v>5</v>
      </c>
      <c r="F1397" s="223">
        <f>DATE(FACTURACION[[#This Row],[AÑO]],FACTURACION[[#This Row],[Mes numero]],1)</f>
        <v>41760</v>
      </c>
      <c r="G1397" s="159">
        <v>10460</v>
      </c>
      <c r="H1397" s="20">
        <v>890101691</v>
      </c>
      <c r="I1397" s="2" t="str">
        <f>+VLOOKUP(FACTURACION[[#This Row],[NIT]],TABLACLIENTE,2,FALSE)</f>
        <v>GASES DEL CARIBE S.A.E.S.P. (GASCARIBE S.A E.S.P.)</v>
      </c>
      <c r="J1397" s="2" t="s">
        <v>40</v>
      </c>
      <c r="K1397" s="12" t="str">
        <f>+VLOOKUP(FACTURACION[[#This Row],[REFERENCIA]],CODINV,2,FALSE)</f>
        <v>AFV 2" S600 FO Y CL INS ZSC320-100</v>
      </c>
      <c r="L1397" s="12" t="str">
        <f>IF(VLOOKUP(FACTURACION[[#This Row],[REFERENCIA]],CODINV,3,FALSE)=0,"",VLOOKUP(FACTURACION[[#This Row],[REFERENCIA]],CODINV,3,FALSE))</f>
        <v/>
      </c>
      <c r="M1397" s="12" t="str">
        <f>+VLOOKUP(FACTURACION[[#This Row],[REFERENCIA]],CODINV,4,FALSE)</f>
        <v>REGULADORES</v>
      </c>
      <c r="N1397" s="12" t="str">
        <f>+VLOOKUP(FACTURACION[[#This Row],[REFERENCIA]],CODINV,5,FALSE)</f>
        <v>HONEYWELL</v>
      </c>
      <c r="O1397" s="2">
        <v>30</v>
      </c>
      <c r="P1397" s="23">
        <v>4406130</v>
      </c>
      <c r="Q1397" s="24">
        <f>+FACTURACION[[#This Row],[CANTIDAD]]*FACTURACION[[#This Row],[VR UNITARIO]]/1000</f>
        <v>132183.9</v>
      </c>
      <c r="R1397" s="3" t="str">
        <f>+VLOOKUP(FACTURACION[[#This Row],[NIT]],TABLACLIENTE,5,FALSE)</f>
        <v>BARRANQUILLA</v>
      </c>
    </row>
    <row r="1398" spans="3:18">
      <c r="C1398" s="13">
        <v>2014</v>
      </c>
      <c r="D1398" s="17" t="s">
        <v>84</v>
      </c>
      <c r="E1398" s="17">
        <f>MONTH(FACTURACION[[#This Row],[MES]]&amp;1)</f>
        <v>5</v>
      </c>
      <c r="F1398" s="223">
        <f>DATE(FACTURACION[[#This Row],[AÑO]],FACTURACION[[#This Row],[Mes numero]],1)</f>
        <v>41760</v>
      </c>
      <c r="G1398" s="159">
        <v>10461</v>
      </c>
      <c r="H1398" s="20">
        <v>890101691</v>
      </c>
      <c r="I1398" s="2" t="str">
        <f>+VLOOKUP(FACTURACION[[#This Row],[NIT]],TABLACLIENTE,2,FALSE)</f>
        <v>GASES DEL CARIBE S.A.E.S.P. (GASCARIBE S.A E.S.P.)</v>
      </c>
      <c r="J1398" s="2" t="s">
        <v>714</v>
      </c>
      <c r="K1398" s="12" t="str">
        <f>+VLOOKUP(FACTURACION[[#This Row],[REFERENCIA]],CODINV,2,FALSE)</f>
        <v>PILOTO ZSC 100</v>
      </c>
      <c r="L1398" s="12" t="str">
        <f>IF(VLOOKUP(FACTURACION[[#This Row],[REFERENCIA]],CODINV,3,FALSE)=0,"",VLOOKUP(FACTURACION[[#This Row],[REFERENCIA]],CODINV,3,FALSE))</f>
        <v>RRAC102A1A1A1</v>
      </c>
      <c r="M1398" s="12" t="str">
        <f>+VLOOKUP(FACTURACION[[#This Row],[REFERENCIA]],CODINV,4,FALSE)</f>
        <v>REGULADORES</v>
      </c>
      <c r="N1398" s="12" t="str">
        <f>+VLOOKUP(FACTURACION[[#This Row],[REFERENCIA]],CODINV,5,FALSE)</f>
        <v>HONEYWELL</v>
      </c>
      <c r="O1398" s="2">
        <v>2</v>
      </c>
      <c r="P1398" s="23">
        <v>923600</v>
      </c>
      <c r="Q1398" s="24">
        <f>+FACTURACION[[#This Row],[CANTIDAD]]*FACTURACION[[#This Row],[VR UNITARIO]]/1000</f>
        <v>1847.2</v>
      </c>
      <c r="R1398" s="3" t="str">
        <f>+VLOOKUP(FACTURACION[[#This Row],[NIT]],TABLACLIENTE,5,FALSE)</f>
        <v>BARRANQUILLA</v>
      </c>
    </row>
    <row r="1399" spans="3:18">
      <c r="C1399" s="13">
        <v>2014</v>
      </c>
      <c r="D1399" s="17" t="s">
        <v>84</v>
      </c>
      <c r="E1399" s="17">
        <f>MONTH(FACTURACION[[#This Row],[MES]]&amp;1)</f>
        <v>5</v>
      </c>
      <c r="F1399" s="223">
        <f>DATE(FACTURACION[[#This Row],[AÑO]],FACTURACION[[#This Row],[Mes numero]],1)</f>
        <v>41760</v>
      </c>
      <c r="G1399" s="159">
        <v>10454</v>
      </c>
      <c r="H1399" s="20">
        <v>800167643</v>
      </c>
      <c r="I1399" s="2" t="str">
        <f>+VLOOKUP(FACTURACION[[#This Row],[NIT]],TABLACLIENTE,2,FALSE)</f>
        <v>GASES DE OCCIDENTE S.A. E.S.P. (GDO)</v>
      </c>
      <c r="J1399" s="2" t="s">
        <v>554</v>
      </c>
      <c r="K1399" s="12" t="str">
        <f>+VLOOKUP(FACTURACION[[#This Row],[REFERENCIA]],CODINV,2,FALSE)</f>
        <v>KIT CONVERSION GTS 4"</v>
      </c>
      <c r="L1399" s="12" t="str">
        <f>IF(VLOOKUP(FACTURACION[[#This Row],[REFERENCIA]],CODINV,3,FALSE)=0,"",VLOOKUP(FACTURACION[[#This Row],[REFERENCIA]],CODINV,3,FALSE))</f>
        <v/>
      </c>
      <c r="M1399" s="12" t="str">
        <f>+VLOOKUP(FACTURACION[[#This Row],[REFERENCIA]],CODINV,4,FALSE)</f>
        <v>REPUESTOS Y ACCESORIOS</v>
      </c>
      <c r="N1399" s="12" t="str">
        <f>+VLOOKUP(FACTURACION[[#This Row],[REFERENCIA]],CODINV,5,FALSE)</f>
        <v>HONEYWELL</v>
      </c>
      <c r="O1399" s="2">
        <v>2</v>
      </c>
      <c r="P1399" s="23">
        <v>982886</v>
      </c>
      <c r="Q1399" s="24">
        <f>+FACTURACION[[#This Row],[CANTIDAD]]*FACTURACION[[#This Row],[VR UNITARIO]]/1000</f>
        <v>1965.7719999999999</v>
      </c>
      <c r="R1399" s="3" t="str">
        <f>+VLOOKUP(FACTURACION[[#This Row],[NIT]],TABLACLIENTE,5,FALSE)</f>
        <v>CALI</v>
      </c>
    </row>
    <row r="1400" spans="3:18">
      <c r="C1400" s="13">
        <v>2014</v>
      </c>
      <c r="D1400" s="17" t="s">
        <v>84</v>
      </c>
      <c r="E1400" s="17">
        <f>MONTH(FACTURACION[[#This Row],[MES]]&amp;1)</f>
        <v>5</v>
      </c>
      <c r="F1400" s="223">
        <f>DATE(FACTURACION[[#This Row],[AÑO]],FACTURACION[[#This Row],[Mes numero]],1)</f>
        <v>41760</v>
      </c>
      <c r="G1400" s="159">
        <v>10454</v>
      </c>
      <c r="H1400" s="20">
        <v>800167643</v>
      </c>
      <c r="I1400" s="2" t="str">
        <f>+VLOOKUP(FACTURACION[[#This Row],[NIT]],TABLACLIENTE,2,FALSE)</f>
        <v>GASES DE OCCIDENTE S.A. E.S.P. (GDO)</v>
      </c>
      <c r="J1400" s="2" t="s">
        <v>763</v>
      </c>
      <c r="K1400" s="12" t="str">
        <f>+VLOOKUP(FACTURACION[[#This Row],[REFERENCIA]],CODINV,2,FALSE)</f>
        <v>CARTUCHO 4 GTS 720# RVP</v>
      </c>
      <c r="L1400" s="12" t="str">
        <f>IF(VLOOKUP(FACTURACION[[#This Row],[REFERENCIA]],CODINV,3,FALSE)=0,"",VLOOKUP(FACTURACION[[#This Row],[REFERENCIA]],CODINV,3,FALSE))</f>
        <v/>
      </c>
      <c r="M1400" s="12" t="str">
        <f>+VLOOKUP(FACTURACION[[#This Row],[REFERENCIA]],CODINV,4,FALSE)</f>
        <v>REPUESTOS Y ACCESORIOS</v>
      </c>
      <c r="N1400" s="12" t="str">
        <f>+VLOOKUP(FACTURACION[[#This Row],[REFERENCIA]],CODINV,5,FALSE)</f>
        <v>HONEYWELL</v>
      </c>
      <c r="O1400" s="2">
        <v>3</v>
      </c>
      <c r="P1400" s="23">
        <v>10694649</v>
      </c>
      <c r="Q1400" s="24">
        <f>+FACTURACION[[#This Row],[CANTIDAD]]*FACTURACION[[#This Row],[VR UNITARIO]]/1000</f>
        <v>32083.947</v>
      </c>
      <c r="R1400" s="3" t="str">
        <f>+VLOOKUP(FACTURACION[[#This Row],[NIT]],TABLACLIENTE,5,FALSE)</f>
        <v>CALI</v>
      </c>
    </row>
    <row r="1401" spans="3:18">
      <c r="C1401" s="13">
        <v>2014</v>
      </c>
      <c r="D1401" s="17" t="s">
        <v>84</v>
      </c>
      <c r="E1401" s="17">
        <f>MONTH(FACTURACION[[#This Row],[MES]]&amp;1)</f>
        <v>5</v>
      </c>
      <c r="F1401" s="223">
        <f>DATE(FACTURACION[[#This Row],[AÑO]],FACTURACION[[#This Row],[Mes numero]],1)</f>
        <v>41760</v>
      </c>
      <c r="G1401" s="159">
        <v>10463</v>
      </c>
      <c r="H1401" s="20">
        <v>890908643</v>
      </c>
      <c r="I1401" s="2" t="str">
        <f>+VLOOKUP(FACTURACION[[#This Row],[NIT]],TABLACLIENTE,2,FALSE)</f>
        <v>GASES DE ANTIOQUIA S.A. E.S.P.  (GAS ANTIOQUIA S.A. E.S.P.)</v>
      </c>
      <c r="J1401" s="2" t="s">
        <v>1</v>
      </c>
      <c r="K1401" s="12" t="str">
        <f>+VLOOKUP(FACTURACION[[#This Row],[REFERENCIA]],CODINV,2,FALSE)</f>
        <v>RES 12-28" W.C. BLANCO</v>
      </c>
      <c r="L1401" s="12" t="str">
        <f>IF(VLOOKUP(FACTURACION[[#This Row],[REFERENCIA]],CODINV,3,FALSE)=0,"",VLOOKUP(FACTURACION[[#This Row],[REFERENCIA]],CODINV,3,FALSE))</f>
        <v>70017P060</v>
      </c>
      <c r="M1401" s="12" t="str">
        <f>+VLOOKUP(FACTURACION[[#This Row],[REFERENCIA]],CODINV,4,FALSE)</f>
        <v>REPUESTOS Y ACCESORIOS</v>
      </c>
      <c r="N1401" s="12" t="str">
        <f>+VLOOKUP(FACTURACION[[#This Row],[REFERENCIA]],CODINV,5,FALSE)</f>
        <v>HONEYWELL</v>
      </c>
      <c r="O1401" s="2">
        <v>3</v>
      </c>
      <c r="P1401" s="23">
        <v>16174</v>
      </c>
      <c r="Q1401" s="24">
        <f>+FACTURACION[[#This Row],[CANTIDAD]]*FACTURACION[[#This Row],[VR UNITARIO]]/1000</f>
        <v>48.521999999999998</v>
      </c>
      <c r="R1401" s="3" t="str">
        <f>+VLOOKUP(FACTURACION[[#This Row],[NIT]],TABLACLIENTE,5,FALSE)</f>
        <v>MEDELLIN</v>
      </c>
    </row>
    <row r="1402" spans="3:18">
      <c r="C1402" s="13">
        <v>2014</v>
      </c>
      <c r="D1402" s="17" t="s">
        <v>84</v>
      </c>
      <c r="E1402" s="17">
        <f>MONTH(FACTURACION[[#This Row],[MES]]&amp;1)</f>
        <v>5</v>
      </c>
      <c r="F1402" s="223">
        <f>DATE(FACTURACION[[#This Row],[AÑO]],FACTURACION[[#This Row],[Mes numero]],1)</f>
        <v>41760</v>
      </c>
      <c r="G1402" s="159">
        <v>10454</v>
      </c>
      <c r="H1402" s="20">
        <v>800167643</v>
      </c>
      <c r="I1402" s="2" t="str">
        <f>+VLOOKUP(FACTURACION[[#This Row],[NIT]],TABLACLIENTE,2,FALSE)</f>
        <v>GASES DE OCCIDENTE S.A. E.S.P. (GDO)</v>
      </c>
      <c r="J1402" s="2" t="s">
        <v>61</v>
      </c>
      <c r="K1402" s="12" t="str">
        <f>+VLOOKUP(FACTURACION[[#This Row],[REFERENCIA]],CODINV,2,FALSE)</f>
        <v>MANGA 2" S300 H7</v>
      </c>
      <c r="L1402" s="12" t="str">
        <f>IF(VLOOKUP(FACTURACION[[#This Row],[REFERENCIA]],CODINV,3,FALSE)=0,"",VLOOKUP(FACTURACION[[#This Row],[REFERENCIA]],CODINV,3,FALSE))</f>
        <v>73404P002</v>
      </c>
      <c r="M1402" s="12" t="str">
        <f>+VLOOKUP(FACTURACION[[#This Row],[REFERENCIA]],CODINV,4,FALSE)</f>
        <v>MANGAS</v>
      </c>
      <c r="N1402" s="12" t="str">
        <f>+VLOOKUP(FACTURACION[[#This Row],[REFERENCIA]],CODINV,5,FALSE)</f>
        <v>HONEYWELL</v>
      </c>
      <c r="O1402" s="2">
        <v>30</v>
      </c>
      <c r="P1402" s="23">
        <v>259159</v>
      </c>
      <c r="Q1402" s="24">
        <f>+FACTURACION[[#This Row],[CANTIDAD]]*FACTURACION[[#This Row],[VR UNITARIO]]/1000</f>
        <v>7774.77</v>
      </c>
      <c r="R1402" s="3" t="str">
        <f>+VLOOKUP(FACTURACION[[#This Row],[NIT]],TABLACLIENTE,5,FALSE)</f>
        <v>CALI</v>
      </c>
    </row>
    <row r="1403" spans="3:18">
      <c r="C1403" s="13">
        <v>2014</v>
      </c>
      <c r="D1403" s="17" t="s">
        <v>84</v>
      </c>
      <c r="E1403" s="17">
        <f>MONTH(FACTURACION[[#This Row],[MES]]&amp;1)</f>
        <v>5</v>
      </c>
      <c r="F1403" s="223">
        <f>DATE(FACTURACION[[#This Row],[AÑO]],FACTURACION[[#This Row],[Mes numero]],1)</f>
        <v>41760</v>
      </c>
      <c r="G1403" s="159">
        <v>10464</v>
      </c>
      <c r="H1403" s="20">
        <v>890208316</v>
      </c>
      <c r="I1403" s="2" t="str">
        <f>+VLOOKUP(FACTURACION[[#This Row],[NIT]],TABLACLIENTE,2,FALSE)</f>
        <v xml:space="preserve">METROGAS DE COLOMBIA S.A. E.S.P.  (METROGAS S.A. E.S.P)
</v>
      </c>
      <c r="J1403" s="2" t="s">
        <v>61</v>
      </c>
      <c r="K1403" s="12" t="str">
        <f>+VLOOKUP(FACTURACION[[#This Row],[REFERENCIA]],CODINV,2,FALSE)</f>
        <v>MANGA 2" S300 H7</v>
      </c>
      <c r="L1403" s="12" t="str">
        <f>IF(VLOOKUP(FACTURACION[[#This Row],[REFERENCIA]],CODINV,3,FALSE)=0,"",VLOOKUP(FACTURACION[[#This Row],[REFERENCIA]],CODINV,3,FALSE))</f>
        <v>73404P002</v>
      </c>
      <c r="M1403" s="12" t="str">
        <f>+VLOOKUP(FACTURACION[[#This Row],[REFERENCIA]],CODINV,4,FALSE)</f>
        <v>MANGAS</v>
      </c>
      <c r="N1403" s="12" t="str">
        <f>+VLOOKUP(FACTURACION[[#This Row],[REFERENCIA]],CODINV,5,FALSE)</f>
        <v>HONEYWELL</v>
      </c>
      <c r="O1403" s="2">
        <v>20</v>
      </c>
      <c r="P1403" s="23">
        <v>314906</v>
      </c>
      <c r="Q1403" s="24">
        <f>+FACTURACION[[#This Row],[CANTIDAD]]*FACTURACION[[#This Row],[VR UNITARIO]]/1000</f>
        <v>6298.12</v>
      </c>
      <c r="R1403" s="3" t="str">
        <f>+VLOOKUP(FACTURACION[[#This Row],[NIT]],TABLACLIENTE,5,FALSE)</f>
        <v>FLORIDABLANCA</v>
      </c>
    </row>
    <row r="1404" spans="3:18">
      <c r="C1404" s="13">
        <v>2014</v>
      </c>
      <c r="D1404" s="17" t="s">
        <v>84</v>
      </c>
      <c r="E1404" s="17">
        <f>MONTH(FACTURACION[[#This Row],[MES]]&amp;1)</f>
        <v>5</v>
      </c>
      <c r="F1404" s="223">
        <f>DATE(FACTURACION[[#This Row],[AÑO]],FACTURACION[[#This Row],[Mes numero]],1)</f>
        <v>41760</v>
      </c>
      <c r="G1404" s="159">
        <v>10454</v>
      </c>
      <c r="H1404" s="20">
        <v>800167643</v>
      </c>
      <c r="I1404" s="2" t="str">
        <f>+VLOOKUP(FACTURACION[[#This Row],[NIT]],TABLACLIENTE,2,FALSE)</f>
        <v>GASES DE OCCIDENTE S.A. E.S.P. (GDO)</v>
      </c>
      <c r="J1404" s="2" t="s">
        <v>183</v>
      </c>
      <c r="K1404" s="12" t="str">
        <f>+VLOOKUP(FACTURACION[[#This Row],[REFERENCIA]],CODINV,2,FALSE)</f>
        <v>MANGA 2" S300 H5</v>
      </c>
      <c r="L1404" s="12" t="str">
        <f>IF(VLOOKUP(FACTURACION[[#This Row],[REFERENCIA]],CODINV,3,FALSE)=0,"",VLOOKUP(FACTURACION[[#This Row],[REFERENCIA]],CODINV,3,FALSE))</f>
        <v>73404P008</v>
      </c>
      <c r="M1404" s="12" t="str">
        <f>+VLOOKUP(FACTURACION[[#This Row],[REFERENCIA]],CODINV,4,FALSE)</f>
        <v>MANGAS</v>
      </c>
      <c r="N1404" s="12" t="str">
        <f>+VLOOKUP(FACTURACION[[#This Row],[REFERENCIA]],CODINV,5,FALSE)</f>
        <v>HONEYWELL</v>
      </c>
      <c r="O1404" s="2">
        <v>40</v>
      </c>
      <c r="P1404" s="23">
        <v>255320</v>
      </c>
      <c r="Q1404" s="24">
        <f>+FACTURACION[[#This Row],[CANTIDAD]]*FACTURACION[[#This Row],[VR UNITARIO]]/1000</f>
        <v>10212.799999999999</v>
      </c>
      <c r="R1404" s="3" t="str">
        <f>+VLOOKUP(FACTURACION[[#This Row],[NIT]],TABLACLIENTE,5,FALSE)</f>
        <v>CALI</v>
      </c>
    </row>
    <row r="1405" spans="3:18">
      <c r="C1405" s="13">
        <v>2014</v>
      </c>
      <c r="D1405" s="17" t="s">
        <v>84</v>
      </c>
      <c r="E1405" s="17">
        <f>MONTH(FACTURACION[[#This Row],[MES]]&amp;1)</f>
        <v>5</v>
      </c>
      <c r="F1405" s="223">
        <f>DATE(FACTURACION[[#This Row],[AÑO]],FACTURACION[[#This Row],[Mes numero]],1)</f>
        <v>41760</v>
      </c>
      <c r="G1405" s="159">
        <v>10468</v>
      </c>
      <c r="H1405" s="20">
        <v>830023853</v>
      </c>
      <c r="I1405" s="2" t="str">
        <f>+VLOOKUP(FACTURACION[[#This Row],[NIT]],TABLACLIENTE,2,FALSE)</f>
        <v>SURPETROIL S A S</v>
      </c>
      <c r="J1405" s="2" t="s">
        <v>564</v>
      </c>
      <c r="K1405" s="12" t="str">
        <f>+VLOOKUP(FACTURACION[[#This Row],[REFERENCIA]],CODINV,2,FALSE)</f>
        <v>MANGA 2" S300 H5L</v>
      </c>
      <c r="L1405" s="12" t="str">
        <f>IF(VLOOKUP(FACTURACION[[#This Row],[REFERENCIA]],CODINV,3,FALSE)=0,"",VLOOKUP(FACTURACION[[#This Row],[REFERENCIA]],CODINV,3,FALSE))</f>
        <v>73404P051</v>
      </c>
      <c r="M1405" s="12" t="str">
        <f>+VLOOKUP(FACTURACION[[#This Row],[REFERENCIA]],CODINV,4,FALSE)</f>
        <v>MANGAS</v>
      </c>
      <c r="N1405" s="12" t="str">
        <f>+VLOOKUP(FACTURACION[[#This Row],[REFERENCIA]],CODINV,5,FALSE)</f>
        <v>HONEYWELL</v>
      </c>
      <c r="O1405" s="2">
        <v>1</v>
      </c>
      <c r="P1405" s="23">
        <v>295000</v>
      </c>
      <c r="Q1405" s="24">
        <f>+FACTURACION[[#This Row],[CANTIDAD]]*FACTURACION[[#This Row],[VR UNITARIO]]/1000</f>
        <v>295</v>
      </c>
      <c r="R1405" s="3" t="str">
        <f>+VLOOKUP(FACTURACION[[#This Row],[NIT]],TABLACLIENTE,5,FALSE)</f>
        <v>BOGOTÁ D.C.</v>
      </c>
    </row>
    <row r="1406" spans="3:18">
      <c r="C1406" s="13">
        <v>2014</v>
      </c>
      <c r="D1406" s="17" t="s">
        <v>84</v>
      </c>
      <c r="E1406" s="17">
        <f>MONTH(FACTURACION[[#This Row],[MES]]&amp;1)</f>
        <v>5</v>
      </c>
      <c r="F1406" s="223">
        <f>DATE(FACTURACION[[#This Row],[AÑO]],FACTURACION[[#This Row],[Mes numero]],1)</f>
        <v>41760</v>
      </c>
      <c r="G1406" s="159">
        <v>10464</v>
      </c>
      <c r="H1406" s="20">
        <v>890208316</v>
      </c>
      <c r="I1406" s="2" t="str">
        <f>+VLOOKUP(FACTURACION[[#This Row],[NIT]],TABLACLIENTE,2,FALSE)</f>
        <v xml:space="preserve">METROGAS DE COLOMBIA S.A. E.S.P.  (METROGAS S.A. E.S.P)
</v>
      </c>
      <c r="J1406" s="2" t="s">
        <v>153</v>
      </c>
      <c r="K1406" s="12" t="str">
        <f>+VLOOKUP(FACTURACION[[#This Row],[REFERENCIA]],CODINV,2,FALSE)</f>
        <v>MANGA 3" S300 H7</v>
      </c>
      <c r="L1406" s="12" t="str">
        <f>IF(VLOOKUP(FACTURACION[[#This Row],[REFERENCIA]],CODINV,3,FALSE)=0,"",VLOOKUP(FACTURACION[[#This Row],[REFERENCIA]],CODINV,3,FALSE))</f>
        <v>73404P003</v>
      </c>
      <c r="M1406" s="12" t="str">
        <f>+VLOOKUP(FACTURACION[[#This Row],[REFERENCIA]],CODINV,4,FALSE)</f>
        <v>MANGAS</v>
      </c>
      <c r="N1406" s="12" t="str">
        <f>+VLOOKUP(FACTURACION[[#This Row],[REFERENCIA]],CODINV,5,FALSE)</f>
        <v>HONEYWELL</v>
      </c>
      <c r="O1406" s="2">
        <v>6</v>
      </c>
      <c r="P1406" s="23">
        <v>529470</v>
      </c>
      <c r="Q1406" s="24">
        <f>+FACTURACION[[#This Row],[CANTIDAD]]*FACTURACION[[#This Row],[VR UNITARIO]]/1000</f>
        <v>3176.82</v>
      </c>
      <c r="R1406" s="3" t="str">
        <f>+VLOOKUP(FACTURACION[[#This Row],[NIT]],TABLACLIENTE,5,FALSE)</f>
        <v>FLORIDABLANCA</v>
      </c>
    </row>
    <row r="1407" spans="3:18">
      <c r="C1407" s="13">
        <v>2014</v>
      </c>
      <c r="D1407" s="17" t="s">
        <v>84</v>
      </c>
      <c r="E1407" s="17">
        <f>MONTH(FACTURACION[[#This Row],[MES]]&amp;1)</f>
        <v>5</v>
      </c>
      <c r="F1407" s="223">
        <f>DATE(FACTURACION[[#This Row],[AÑO]],FACTURACION[[#This Row],[Mes numero]],1)</f>
        <v>41760</v>
      </c>
      <c r="G1407" s="159">
        <v>10464</v>
      </c>
      <c r="H1407" s="20">
        <v>890208316</v>
      </c>
      <c r="I1407" s="2" t="str">
        <f>+VLOOKUP(FACTURACION[[#This Row],[NIT]],TABLACLIENTE,2,FALSE)</f>
        <v xml:space="preserve">METROGAS DE COLOMBIA S.A. E.S.P.  (METROGAS S.A. E.S.P)
</v>
      </c>
      <c r="J1407" s="2" t="s">
        <v>569</v>
      </c>
      <c r="K1407" s="12" t="str">
        <f>+VLOOKUP(FACTURACION[[#This Row],[REFERENCIA]],CODINV,2,FALSE)</f>
        <v>MANGA 2" S600 H7</v>
      </c>
      <c r="L1407" s="12" t="str">
        <f>IF(VLOOKUP(FACTURACION[[#This Row],[REFERENCIA]],CODINV,3,FALSE)=0,"",VLOOKUP(FACTURACION[[#This Row],[REFERENCIA]],CODINV,3,FALSE))</f>
        <v>73677P001</v>
      </c>
      <c r="M1407" s="12" t="str">
        <f>+VLOOKUP(FACTURACION[[#This Row],[REFERENCIA]],CODINV,4,FALSE)</f>
        <v>MANGAS</v>
      </c>
      <c r="N1407" s="12" t="str">
        <f>+VLOOKUP(FACTURACION[[#This Row],[REFERENCIA]],CODINV,5,FALSE)</f>
        <v>HONEYWELL</v>
      </c>
      <c r="O1407" s="2">
        <v>16</v>
      </c>
      <c r="P1407" s="23">
        <v>380259</v>
      </c>
      <c r="Q1407" s="24">
        <f>+FACTURACION[[#This Row],[CANTIDAD]]*FACTURACION[[#This Row],[VR UNITARIO]]/1000</f>
        <v>6084.1440000000002</v>
      </c>
      <c r="R1407" s="3" t="str">
        <f>+VLOOKUP(FACTURACION[[#This Row],[NIT]],TABLACLIENTE,5,FALSE)</f>
        <v>FLORIDABLANCA</v>
      </c>
    </row>
    <row r="1408" spans="3:18">
      <c r="C1408" s="13">
        <v>2014</v>
      </c>
      <c r="D1408" s="17" t="s">
        <v>84</v>
      </c>
      <c r="E1408" s="17">
        <f>MONTH(FACTURACION[[#This Row],[MES]]&amp;1)</f>
        <v>5</v>
      </c>
      <c r="F1408" s="223">
        <f>DATE(FACTURACION[[#This Row],[AÑO]],FACTURACION[[#This Row],[Mes numero]],1)</f>
        <v>41760</v>
      </c>
      <c r="G1408" s="159">
        <v>10465</v>
      </c>
      <c r="H1408" s="20">
        <v>800202395</v>
      </c>
      <c r="I1408" s="2" t="str">
        <f>+VLOOKUP(FACTURACION[[#This Row],[NIT]],TABLACLIENTE,2,FALSE)</f>
        <v>EFIGAS GAS NATURAL S.A. E.S.P. (EFIGAS S.A. E.S.P.)</v>
      </c>
      <c r="J1408" s="2" t="s">
        <v>200</v>
      </c>
      <c r="K1408" s="12" t="str">
        <f>+VLOOKUP(FACTURACION[[#This Row],[REFERENCIA]],CODINV,2,FALSE)</f>
        <v>MANIFOLD PLUG KIT</v>
      </c>
      <c r="L1408" s="12" t="str">
        <f>IF(VLOOKUP(FACTURACION[[#This Row],[REFERENCIA]],CODINV,3,FALSE)=0,"",VLOOKUP(FACTURACION[[#This Row],[REFERENCIA]],CODINV,3,FALSE))</f>
        <v>74036K001</v>
      </c>
      <c r="M1408" s="12" t="str">
        <f>+VLOOKUP(FACTURACION[[#This Row],[REFERENCIA]],CODINV,4,FALSE)</f>
        <v>REPUESTOS Y ACCESORIOS</v>
      </c>
      <c r="N1408" s="12" t="str">
        <f>+VLOOKUP(FACTURACION[[#This Row],[REFERENCIA]],CODINV,5,FALSE)</f>
        <v>HONEYWELL</v>
      </c>
      <c r="O1408" s="2">
        <v>2</v>
      </c>
      <c r="P1408" s="23">
        <v>21800</v>
      </c>
      <c r="Q1408" s="24">
        <f>+FACTURACION[[#This Row],[CANTIDAD]]*FACTURACION[[#This Row],[VR UNITARIO]]/1000</f>
        <v>43.6</v>
      </c>
      <c r="R1408" s="3" t="str">
        <f>+VLOOKUP(FACTURACION[[#This Row],[NIT]],TABLACLIENTE,5,FALSE)</f>
        <v>MANIZALES</v>
      </c>
    </row>
    <row r="1409" spans="3:18">
      <c r="C1409" s="13">
        <v>2014</v>
      </c>
      <c r="D1409" s="17" t="s">
        <v>84</v>
      </c>
      <c r="E1409" s="17">
        <f>MONTH(FACTURACION[[#This Row],[MES]]&amp;1)</f>
        <v>5</v>
      </c>
      <c r="F1409" s="223">
        <f>DATE(FACTURACION[[#This Row],[AÑO]],FACTURACION[[#This Row],[Mes numero]],1)</f>
        <v>41760</v>
      </c>
      <c r="G1409" s="159">
        <v>10451</v>
      </c>
      <c r="H1409" s="20">
        <v>890500726</v>
      </c>
      <c r="I1409" s="2" t="str">
        <f>+VLOOKUP(FACTURACION[[#This Row],[NIT]],TABLACLIENTE,2,FALSE)</f>
        <v>NORTESANTANDEREANA DE GAS S.A. E.S.P (NORGAS S.A. E.S.P.)</v>
      </c>
      <c r="J1409" s="2" t="s">
        <v>791</v>
      </c>
      <c r="K1409" s="12" t="str">
        <f>+VLOOKUP(FACTURACION[[#This Row],[REFERENCIA]],CODINV,2,FALSE)</f>
        <v>SOFTWARE V BASICA · SERIAL 48002</v>
      </c>
      <c r="L1409" s="12" t="str">
        <f>IF(VLOOKUP(FACTURACION[[#This Row],[REFERENCIA]],CODINV,3,FALSE)=0,"",VLOOKUP(FACTURACION[[#This Row],[REFERENCIA]],CODINV,3,FALSE))</f>
        <v>72-048-001</v>
      </c>
      <c r="M1409" s="12" t="str">
        <f>+VLOOKUP(FACTURACION[[#This Row],[REFERENCIA]],CODINV,4,FALSE)</f>
        <v>REPUESTOS Y ACCESORIOS</v>
      </c>
      <c r="N1409" s="12" t="str">
        <f>+VLOOKUP(FACTURACION[[#This Row],[REFERENCIA]],CODINV,5,FALSE)</f>
        <v>RED SEAL MEASUREMENT</v>
      </c>
      <c r="O1409" s="2">
        <v>1</v>
      </c>
      <c r="P1409" s="23">
        <v>80905</v>
      </c>
      <c r="Q1409" s="24">
        <f>+FACTURACION[[#This Row],[CANTIDAD]]*FACTURACION[[#This Row],[VR UNITARIO]]/1000</f>
        <v>80.905000000000001</v>
      </c>
      <c r="R1409" s="3" t="str">
        <f>+VLOOKUP(FACTURACION[[#This Row],[NIT]],TABLACLIENTE,5,FALSE)</f>
        <v>BUCARAMANGA</v>
      </c>
    </row>
    <row r="1410" spans="3:18">
      <c r="C1410" s="13">
        <v>2014</v>
      </c>
      <c r="D1410" s="17" t="s">
        <v>84</v>
      </c>
      <c r="E1410" s="17">
        <f>MONTH(FACTURACION[[#This Row],[MES]]&amp;1)</f>
        <v>5</v>
      </c>
      <c r="F1410" s="223">
        <f>DATE(FACTURACION[[#This Row],[AÑO]],FACTURACION[[#This Row],[Mes numero]],1)</f>
        <v>41760</v>
      </c>
      <c r="G1410" s="159">
        <v>10452</v>
      </c>
      <c r="H1410" s="20">
        <v>890500726</v>
      </c>
      <c r="I1410" s="2" t="str">
        <f>+VLOOKUP(FACTURACION[[#This Row],[NIT]],TABLACLIENTE,2,FALSE)</f>
        <v>NORTESANTANDEREANA DE GAS S.A. E.S.P (NORGAS S.A. E.S.P.)</v>
      </c>
      <c r="J1410" s="2" t="s">
        <v>791</v>
      </c>
      <c r="K1410" s="12" t="str">
        <f>+VLOOKUP(FACTURACION[[#This Row],[REFERENCIA]],CODINV,2,FALSE)</f>
        <v>SOFTWARE V BASICA · SERIAL 48002</v>
      </c>
      <c r="L1410" s="12" t="str">
        <f>IF(VLOOKUP(FACTURACION[[#This Row],[REFERENCIA]],CODINV,3,FALSE)=0,"",VLOOKUP(FACTURACION[[#This Row],[REFERENCIA]],CODINV,3,FALSE))</f>
        <v>72-048-001</v>
      </c>
      <c r="M1410" s="12" t="str">
        <f>+VLOOKUP(FACTURACION[[#This Row],[REFERENCIA]],CODINV,4,FALSE)</f>
        <v>REPUESTOS Y ACCESORIOS</v>
      </c>
      <c r="N1410" s="12" t="str">
        <f>+VLOOKUP(FACTURACION[[#This Row],[REFERENCIA]],CODINV,5,FALSE)</f>
        <v>RED SEAL MEASUREMENT</v>
      </c>
      <c r="O1410" s="2">
        <v>1</v>
      </c>
      <c r="P1410" s="23">
        <v>80905</v>
      </c>
      <c r="Q1410" s="24">
        <f>+FACTURACION[[#This Row],[CANTIDAD]]*FACTURACION[[#This Row],[VR UNITARIO]]/1000</f>
        <v>80.905000000000001</v>
      </c>
      <c r="R1410" s="3" t="str">
        <f>+VLOOKUP(FACTURACION[[#This Row],[NIT]],TABLACLIENTE,5,FALSE)</f>
        <v>BUCARAMANGA</v>
      </c>
    </row>
    <row r="1411" spans="3:18">
      <c r="C1411" s="13">
        <v>2014</v>
      </c>
      <c r="D1411" s="17" t="s">
        <v>84</v>
      </c>
      <c r="E1411" s="17">
        <f>MONTH(FACTURACION[[#This Row],[MES]]&amp;1)</f>
        <v>5</v>
      </c>
      <c r="F1411" s="223">
        <f>DATE(FACTURACION[[#This Row],[AÑO]],FACTURACION[[#This Row],[Mes numero]],1)</f>
        <v>41760</v>
      </c>
      <c r="G1411" s="159">
        <v>10451</v>
      </c>
      <c r="H1411" s="20">
        <v>890500726</v>
      </c>
      <c r="I1411" s="2" t="str">
        <f>+VLOOKUP(FACTURACION[[#This Row],[NIT]],TABLACLIENTE,2,FALSE)</f>
        <v>NORTESANTANDEREANA DE GAS S.A. E.S.P (NORGAS S.A. E.S.P.)</v>
      </c>
      <c r="J1411" s="2" t="s">
        <v>739</v>
      </c>
      <c r="K1411" s="12" t="str">
        <f>+VLOOKUP(FACTURACION[[#This Row],[REFERENCIA]],CODINV,2,FALSE)</f>
        <v>LICENCIA PREMIUM RI 505</v>
      </c>
      <c r="L1411" s="12" t="str">
        <f>IF(VLOOKUP(FACTURACION[[#This Row],[REFERENCIA]],CODINV,3,FALSE)=0,"",VLOOKUP(FACTURACION[[#This Row],[REFERENCIA]],CODINV,3,FALSE))</f>
        <v/>
      </c>
      <c r="M1411" s="12" t="str">
        <f>+VLOOKUP(FACTURACION[[#This Row],[REFERENCIA]],CODINV,4,FALSE)</f>
        <v>REPUESTOS Y ACCESORIOS</v>
      </c>
      <c r="N1411" s="12" t="str">
        <f>+VLOOKUP(FACTURACION[[#This Row],[REFERENCIA]],CODINV,5,FALSE)</f>
        <v>RED SEAL MEASUREMENT</v>
      </c>
      <c r="O1411" s="2">
        <v>1</v>
      </c>
      <c r="P1411" s="23">
        <v>597153</v>
      </c>
      <c r="Q1411" s="24">
        <f>+FACTURACION[[#This Row],[CANTIDAD]]*FACTURACION[[#This Row],[VR UNITARIO]]/1000</f>
        <v>597.15300000000002</v>
      </c>
      <c r="R1411" s="3" t="str">
        <f>+VLOOKUP(FACTURACION[[#This Row],[NIT]],TABLACLIENTE,5,FALSE)</f>
        <v>BUCARAMANGA</v>
      </c>
    </row>
    <row r="1412" spans="3:18">
      <c r="C1412" s="13">
        <v>2014</v>
      </c>
      <c r="D1412" s="17" t="s">
        <v>84</v>
      </c>
      <c r="E1412" s="17">
        <f>MONTH(FACTURACION[[#This Row],[MES]]&amp;1)</f>
        <v>5</v>
      </c>
      <c r="F1412" s="223">
        <f>DATE(FACTURACION[[#This Row],[AÑO]],FACTURACION[[#This Row],[Mes numero]],1)</f>
        <v>41760</v>
      </c>
      <c r="G1412" s="159">
        <v>10452</v>
      </c>
      <c r="H1412" s="20">
        <v>890500726</v>
      </c>
      <c r="I1412" s="2" t="str">
        <f>+VLOOKUP(FACTURACION[[#This Row],[NIT]],TABLACLIENTE,2,FALSE)</f>
        <v>NORTESANTANDEREANA DE GAS S.A. E.S.P (NORGAS S.A. E.S.P.)</v>
      </c>
      <c r="J1412" s="2" t="s">
        <v>739</v>
      </c>
      <c r="K1412" s="12" t="str">
        <f>+VLOOKUP(FACTURACION[[#This Row],[REFERENCIA]],CODINV,2,FALSE)</f>
        <v>LICENCIA PREMIUM RI 505</v>
      </c>
      <c r="L1412" s="12" t="str">
        <f>IF(VLOOKUP(FACTURACION[[#This Row],[REFERENCIA]],CODINV,3,FALSE)=0,"",VLOOKUP(FACTURACION[[#This Row],[REFERENCIA]],CODINV,3,FALSE))</f>
        <v/>
      </c>
      <c r="M1412" s="12" t="str">
        <f>+VLOOKUP(FACTURACION[[#This Row],[REFERENCIA]],CODINV,4,FALSE)</f>
        <v>REPUESTOS Y ACCESORIOS</v>
      </c>
      <c r="N1412" s="12" t="str">
        <f>+VLOOKUP(FACTURACION[[#This Row],[REFERENCIA]],CODINV,5,FALSE)</f>
        <v>RED SEAL MEASUREMENT</v>
      </c>
      <c r="O1412" s="2">
        <v>1</v>
      </c>
      <c r="P1412" s="23">
        <v>597153</v>
      </c>
      <c r="Q1412" s="24">
        <f>+FACTURACION[[#This Row],[CANTIDAD]]*FACTURACION[[#This Row],[VR UNITARIO]]/1000</f>
        <v>597.15300000000002</v>
      </c>
      <c r="R1412" s="3" t="str">
        <f>+VLOOKUP(FACTURACION[[#This Row],[NIT]],TABLACLIENTE,5,FALSE)</f>
        <v>BUCARAMANGA</v>
      </c>
    </row>
    <row r="1413" spans="3:18">
      <c r="C1413" s="13">
        <v>2014</v>
      </c>
      <c r="D1413" s="17" t="s">
        <v>84</v>
      </c>
      <c r="E1413" s="17">
        <f>MONTH(FACTURACION[[#This Row],[MES]]&amp;1)</f>
        <v>5</v>
      </c>
      <c r="F1413" s="223">
        <f>DATE(FACTURACION[[#This Row],[AÑO]],FACTURACION[[#This Row],[Mes numero]],1)</f>
        <v>41760</v>
      </c>
      <c r="G1413" s="159">
        <v>10469</v>
      </c>
      <c r="H1413" s="20">
        <v>890200919</v>
      </c>
      <c r="I1413" s="2" t="str">
        <f>+VLOOKUP(FACTURACION[[#This Row],[NIT]],TABLACLIENTE,2,FALSE)</f>
        <v>GAS DE SANTANDER S.A. E.S.P.</v>
      </c>
      <c r="J1413" s="2" t="s">
        <v>45</v>
      </c>
      <c r="K1413" s="12" t="str">
        <f>+VLOOKUP(FACTURACION[[#This Row],[REFERENCIA]],CODINV,2,FALSE)</f>
        <v>REGULADOR  PRIMERA ETAPA</v>
      </c>
      <c r="L1413" s="12" t="str">
        <f>IF(VLOOKUP(FACTURACION[[#This Row],[REFERENCIA]],CODINV,3,FALSE)=0,"",VLOOKUP(FACTURACION[[#This Row],[REFERENCIA]],CODINV,3,FALSE))</f>
        <v>1584VN</v>
      </c>
      <c r="M1413" s="12" t="str">
        <f>+VLOOKUP(FACTURACION[[#This Row],[REFERENCIA]],CODINV,4,FALSE)</f>
        <v>REGULADORES</v>
      </c>
      <c r="N1413" s="12" t="str">
        <f>+VLOOKUP(FACTURACION[[#This Row],[REFERENCIA]],CODINV,5,FALSE)</f>
        <v>REGO</v>
      </c>
      <c r="O1413" s="2">
        <v>30</v>
      </c>
      <c r="P1413" s="23">
        <v>153300</v>
      </c>
      <c r="Q1413" s="24">
        <f>+FACTURACION[[#This Row],[CANTIDAD]]*FACTURACION[[#This Row],[VR UNITARIO]]/1000</f>
        <v>4599</v>
      </c>
      <c r="R1413" s="3" t="str">
        <f>+VLOOKUP(FACTURACION[[#This Row],[NIT]],TABLACLIENTE,5,FALSE)</f>
        <v>GIRON</v>
      </c>
    </row>
    <row r="1414" spans="3:18">
      <c r="C1414" s="13">
        <v>2014</v>
      </c>
      <c r="D1414" s="17" t="s">
        <v>84</v>
      </c>
      <c r="E1414" s="17">
        <f>MONTH(FACTURACION[[#This Row],[MES]]&amp;1)</f>
        <v>5</v>
      </c>
      <c r="F1414" s="223">
        <f>DATE(FACTURACION[[#This Row],[AÑO]],FACTURACION[[#This Row],[Mes numero]],1)</f>
        <v>41760</v>
      </c>
      <c r="G1414" s="159">
        <v>10463</v>
      </c>
      <c r="H1414" s="20">
        <v>890908643</v>
      </c>
      <c r="I1414" s="2" t="str">
        <f>+VLOOKUP(FACTURACION[[#This Row],[NIT]],TABLACLIENTE,2,FALSE)</f>
        <v>GASES DE ANTIOQUIA S.A. E.S.P.  (GAS ANTIOQUIA S.A. E.S.P.)</v>
      </c>
      <c r="J1414" s="2" t="s">
        <v>45</v>
      </c>
      <c r="K1414" s="12" t="str">
        <f>+VLOOKUP(FACTURACION[[#This Row],[REFERENCIA]],CODINV,2,FALSE)</f>
        <v>REGULADOR  PRIMERA ETAPA</v>
      </c>
      <c r="L1414" s="12" t="str">
        <f>IF(VLOOKUP(FACTURACION[[#This Row],[REFERENCIA]],CODINV,3,FALSE)=0,"",VLOOKUP(FACTURACION[[#This Row],[REFERENCIA]],CODINV,3,FALSE))</f>
        <v>1584VN</v>
      </c>
      <c r="M1414" s="12" t="str">
        <f>+VLOOKUP(FACTURACION[[#This Row],[REFERENCIA]],CODINV,4,FALSE)</f>
        <v>REGULADORES</v>
      </c>
      <c r="N1414" s="12" t="str">
        <f>+VLOOKUP(FACTURACION[[#This Row],[REFERENCIA]],CODINV,5,FALSE)</f>
        <v>REGO</v>
      </c>
      <c r="O1414" s="2">
        <v>10</v>
      </c>
      <c r="P1414" s="23">
        <v>149694</v>
      </c>
      <c r="Q1414" s="24">
        <f>+FACTURACION[[#This Row],[CANTIDAD]]*FACTURACION[[#This Row],[VR UNITARIO]]/1000</f>
        <v>1496.94</v>
      </c>
      <c r="R1414" s="3" t="str">
        <f>+VLOOKUP(FACTURACION[[#This Row],[NIT]],TABLACLIENTE,5,FALSE)</f>
        <v>MEDELLIN</v>
      </c>
    </row>
    <row r="1415" spans="3:18">
      <c r="C1415" s="13">
        <v>2014</v>
      </c>
      <c r="D1415" s="17" t="s">
        <v>84</v>
      </c>
      <c r="E1415" s="17">
        <f>MONTH(FACTURACION[[#This Row],[MES]]&amp;1)</f>
        <v>5</v>
      </c>
      <c r="F1415" s="223">
        <f>DATE(FACTURACION[[#This Row],[AÑO]],FACTURACION[[#This Row],[Mes numero]],1)</f>
        <v>41760</v>
      </c>
      <c r="G1415" s="159">
        <v>10463</v>
      </c>
      <c r="H1415" s="20">
        <v>890908643</v>
      </c>
      <c r="I1415" s="2" t="str">
        <f>+VLOOKUP(FACTURACION[[#This Row],[NIT]],TABLACLIENTE,2,FALSE)</f>
        <v>GASES DE ANTIOQUIA S.A. E.S.P.  (GAS ANTIOQUIA S.A. E.S.P.)</v>
      </c>
      <c r="J1415" s="2" t="s">
        <v>223</v>
      </c>
      <c r="K1415" s="12" t="str">
        <f>+VLOOKUP(FACTURACION[[#This Row],[REFERENCIA]],CODINV,2,FALSE)</f>
        <v>REGULADOR ALTA PRESION 3/4" 3-30</v>
      </c>
      <c r="L1415" s="12" t="str">
        <f>IF(VLOOKUP(FACTURACION[[#This Row],[REFERENCIA]],CODINV,3,FALSE)=0,"",VLOOKUP(FACTURACION[[#This Row],[REFERENCIA]],CODINV,3,FALSE))</f>
        <v>1586VN</v>
      </c>
      <c r="M1415" s="12" t="str">
        <f>+VLOOKUP(FACTURACION[[#This Row],[REFERENCIA]],CODINV,4,FALSE)</f>
        <v>REGULADORES</v>
      </c>
      <c r="N1415" s="12" t="str">
        <f>+VLOOKUP(FACTURACION[[#This Row],[REFERENCIA]],CODINV,5,FALSE)</f>
        <v>REGO</v>
      </c>
      <c r="O1415" s="2">
        <v>2</v>
      </c>
      <c r="P1415" s="23">
        <v>302877</v>
      </c>
      <c r="Q1415" s="24">
        <f>+FACTURACION[[#This Row],[CANTIDAD]]*FACTURACION[[#This Row],[VR UNITARIO]]/1000</f>
        <v>605.75400000000002</v>
      </c>
      <c r="R1415" s="3" t="str">
        <f>+VLOOKUP(FACTURACION[[#This Row],[NIT]],TABLACLIENTE,5,FALSE)</f>
        <v>MEDELLIN</v>
      </c>
    </row>
    <row r="1416" spans="3:18">
      <c r="C1416" s="13">
        <v>2014</v>
      </c>
      <c r="D1416" s="17" t="s">
        <v>84</v>
      </c>
      <c r="E1416" s="17">
        <f>MONTH(FACTURACION[[#This Row],[MES]]&amp;1)</f>
        <v>5</v>
      </c>
      <c r="F1416" s="223">
        <f>DATE(FACTURACION[[#This Row],[AÑO]],FACTURACION[[#This Row],[Mes numero]],1)</f>
        <v>41760</v>
      </c>
      <c r="G1416" s="159">
        <v>10466</v>
      </c>
      <c r="H1416" s="20">
        <v>890500726</v>
      </c>
      <c r="I1416" s="2" t="str">
        <f>+VLOOKUP(FACTURACION[[#This Row],[NIT]],TABLACLIENTE,2,FALSE)</f>
        <v>NORTESANTANDEREANA DE GAS S.A. E.S.P (NORGAS S.A. E.S.P.)</v>
      </c>
      <c r="J1416" s="2" t="s">
        <v>751</v>
      </c>
      <c r="K1416" s="12" t="str">
        <f>+VLOOKUP(FACTURACION[[#This Row],[REFERENCIA]],CODINV,2,FALSE)</f>
        <v>REGULADOR ALTA PRESION 1/4" NPT 1-15 PSI</v>
      </c>
      <c r="L1416" s="12" t="str">
        <f>IF(VLOOKUP(FACTURACION[[#This Row],[REFERENCIA]],CODINV,3,FALSE)=0,"",VLOOKUP(FACTURACION[[#This Row],[REFERENCIA]],CODINV,3,FALSE))</f>
        <v>597FA</v>
      </c>
      <c r="M1416" s="12" t="str">
        <f>+VLOOKUP(FACTURACION[[#This Row],[REFERENCIA]],CODINV,4,FALSE)</f>
        <v>REGULADORES</v>
      </c>
      <c r="N1416" s="12" t="str">
        <f>+VLOOKUP(FACTURACION[[#This Row],[REFERENCIA]],CODINV,5,FALSE)</f>
        <v>REGO</v>
      </c>
      <c r="O1416" s="2">
        <v>4</v>
      </c>
      <c r="P1416" s="23">
        <v>58000</v>
      </c>
      <c r="Q1416" s="24">
        <f>+FACTURACION[[#This Row],[CANTIDAD]]*FACTURACION[[#This Row],[VR UNITARIO]]/1000</f>
        <v>232</v>
      </c>
      <c r="R1416" s="3" t="str">
        <f>+VLOOKUP(FACTURACION[[#This Row],[NIT]],TABLACLIENTE,5,FALSE)</f>
        <v>BUCARAMANGA</v>
      </c>
    </row>
    <row r="1417" spans="3:18">
      <c r="C1417" s="13">
        <v>2014</v>
      </c>
      <c r="D1417" s="17" t="s">
        <v>84</v>
      </c>
      <c r="E1417" s="17">
        <f>MONTH(FACTURACION[[#This Row],[MES]]&amp;1)</f>
        <v>5</v>
      </c>
      <c r="F1417" s="223">
        <f>DATE(FACTURACION[[#This Row],[AÑO]],FACTURACION[[#This Row],[Mes numero]],1)</f>
        <v>41760</v>
      </c>
      <c r="G1417" s="159">
        <v>10463</v>
      </c>
      <c r="H1417" s="20">
        <v>890908643</v>
      </c>
      <c r="I1417" s="2" t="str">
        <f>+VLOOKUP(FACTURACION[[#This Row],[NIT]],TABLACLIENTE,2,FALSE)</f>
        <v>GASES DE ANTIOQUIA S.A. E.S.P.  (GAS ANTIOQUIA S.A. E.S.P.)</v>
      </c>
      <c r="J1417" s="2" t="s">
        <v>393</v>
      </c>
      <c r="K1417" s="12" t="str">
        <f>+VLOOKUP(FACTURACION[[#This Row],[REFERENCIA]],CODINV,2,FALSE)</f>
        <v>REGULADOR 1/4" PRIMERA ETAPA 10-30 PSI</v>
      </c>
      <c r="L1417" s="12" t="str">
        <f>IF(VLOOKUP(FACTURACION[[#This Row],[REFERENCIA]],CODINV,3,FALSE)=0,"",VLOOKUP(FACTURACION[[#This Row],[REFERENCIA]],CODINV,3,FALSE))</f>
        <v>597FB</v>
      </c>
      <c r="M1417" s="12" t="str">
        <f>+VLOOKUP(FACTURACION[[#This Row],[REFERENCIA]],CODINV,4,FALSE)</f>
        <v>REGULADORES</v>
      </c>
      <c r="N1417" s="12" t="str">
        <f>+VLOOKUP(FACTURACION[[#This Row],[REFERENCIA]],CODINV,5,FALSE)</f>
        <v>REGO</v>
      </c>
      <c r="O1417" s="2">
        <v>10</v>
      </c>
      <c r="P1417" s="23">
        <v>47771</v>
      </c>
      <c r="Q1417" s="24">
        <f>+FACTURACION[[#This Row],[CANTIDAD]]*FACTURACION[[#This Row],[VR UNITARIO]]/1000</f>
        <v>477.71</v>
      </c>
      <c r="R1417" s="3" t="str">
        <f>+VLOOKUP(FACTURACION[[#This Row],[NIT]],TABLACLIENTE,5,FALSE)</f>
        <v>MEDELLIN</v>
      </c>
    </row>
    <row r="1418" spans="3:18">
      <c r="C1418" s="13">
        <v>2014</v>
      </c>
      <c r="D1418" s="17" t="s">
        <v>84</v>
      </c>
      <c r="E1418" s="17">
        <f>MONTH(FACTURACION[[#This Row],[MES]]&amp;1)</f>
        <v>5</v>
      </c>
      <c r="F1418" s="223">
        <f>DATE(FACTURACION[[#This Row],[AÑO]],FACTURACION[[#This Row],[Mes numero]],1)</f>
        <v>41760</v>
      </c>
      <c r="G1418" s="159">
        <v>10463</v>
      </c>
      <c r="H1418" s="20">
        <v>890908643</v>
      </c>
      <c r="I1418" s="2" t="str">
        <f>+VLOOKUP(FACTURACION[[#This Row],[NIT]],TABLACLIENTE,2,FALSE)</f>
        <v>GASES DE ANTIOQUIA S.A. E.S.P.  (GAS ANTIOQUIA S.A. E.S.P.)</v>
      </c>
      <c r="J1418" s="2" t="s">
        <v>225</v>
      </c>
      <c r="K1418" s="12" t="str">
        <f>+VLOOKUP(FACTURACION[[#This Row],[REFERENCIA]],CODINV,2,FALSE)</f>
        <v>REGULADOR 3/4" SEGUNDA ETAPA</v>
      </c>
      <c r="L1418" s="12" t="str">
        <f>IF(VLOOKUP(FACTURACION[[#This Row],[REFERENCIA]],CODINV,3,FALSE)=0,"",VLOOKUP(FACTURACION[[#This Row],[REFERENCIA]],CODINV,3,FALSE))</f>
        <v>LV4403B66</v>
      </c>
      <c r="M1418" s="12" t="str">
        <f>+VLOOKUP(FACTURACION[[#This Row],[REFERENCIA]],CODINV,4,FALSE)</f>
        <v>REGULADORES</v>
      </c>
      <c r="N1418" s="12" t="str">
        <f>+VLOOKUP(FACTURACION[[#This Row],[REFERENCIA]],CODINV,5,FALSE)</f>
        <v>REGO</v>
      </c>
      <c r="O1418" s="2">
        <v>2</v>
      </c>
      <c r="P1418" s="23">
        <v>73083</v>
      </c>
      <c r="Q1418" s="24">
        <f>+FACTURACION[[#This Row],[CANTIDAD]]*FACTURACION[[#This Row],[VR UNITARIO]]/1000</f>
        <v>146.166</v>
      </c>
      <c r="R1418" s="3" t="str">
        <f>+VLOOKUP(FACTURACION[[#This Row],[NIT]],TABLACLIENTE,5,FALSE)</f>
        <v>MEDELLIN</v>
      </c>
    </row>
    <row r="1419" spans="3:18">
      <c r="C1419" s="13">
        <v>2014</v>
      </c>
      <c r="D1419" s="17" t="s">
        <v>84</v>
      </c>
      <c r="E1419" s="17">
        <f>MONTH(FACTURACION[[#This Row],[MES]]&amp;1)</f>
        <v>5</v>
      </c>
      <c r="F1419" s="223">
        <f>DATE(FACTURACION[[#This Row],[AÑO]],FACTURACION[[#This Row],[Mes numero]],1)</f>
        <v>41760</v>
      </c>
      <c r="G1419" s="159">
        <v>10463</v>
      </c>
      <c r="H1419" s="20">
        <v>890908643</v>
      </c>
      <c r="I1419" s="2" t="str">
        <f>+VLOOKUP(FACTURACION[[#This Row],[NIT]],TABLACLIENTE,2,FALSE)</f>
        <v>GASES DE ANTIOQUIA S.A. E.S.P.  (GAS ANTIOQUIA S.A. E.S.P.)</v>
      </c>
      <c r="J1419" s="2" t="s">
        <v>394</v>
      </c>
      <c r="K1419" s="12" t="str">
        <f>+VLOOKUP(FACTURACION[[#This Row],[REFERENCIA]],CODINV,2,FALSE)</f>
        <v>REGULADOR 1/2" PRIMERA ETAPA 10 PSI</v>
      </c>
      <c r="L1419" s="12" t="str">
        <f>IF(VLOOKUP(FACTURACION[[#This Row],[REFERENCIA]],CODINV,3,FALSE)=0,"",VLOOKUP(FACTURACION[[#This Row],[REFERENCIA]],CODINV,3,FALSE))</f>
        <v>LV4403TR4</v>
      </c>
      <c r="M1419" s="12" t="str">
        <f>+VLOOKUP(FACTURACION[[#This Row],[REFERENCIA]],CODINV,4,FALSE)</f>
        <v>REGULADORES</v>
      </c>
      <c r="N1419" s="12" t="str">
        <f>+VLOOKUP(FACTURACION[[#This Row],[REFERENCIA]],CODINV,5,FALSE)</f>
        <v>REGO</v>
      </c>
      <c r="O1419" s="2">
        <v>2</v>
      </c>
      <c r="P1419" s="23">
        <v>80196</v>
      </c>
      <c r="Q1419" s="24">
        <f>+FACTURACION[[#This Row],[CANTIDAD]]*FACTURACION[[#This Row],[VR UNITARIO]]/1000</f>
        <v>160.392</v>
      </c>
      <c r="R1419" s="3" t="str">
        <f>+VLOOKUP(FACTURACION[[#This Row],[NIT]],TABLACLIENTE,5,FALSE)</f>
        <v>MEDELLIN</v>
      </c>
    </row>
    <row r="1420" spans="3:18">
      <c r="C1420" s="13">
        <v>2014</v>
      </c>
      <c r="D1420" s="17" t="s">
        <v>84</v>
      </c>
      <c r="E1420" s="17">
        <f>MONTH(FACTURACION[[#This Row],[MES]]&amp;1)</f>
        <v>5</v>
      </c>
      <c r="F1420" s="223">
        <f>DATE(FACTURACION[[#This Row],[AÑO]],FACTURACION[[#This Row],[Mes numero]],1)</f>
        <v>41760</v>
      </c>
      <c r="G1420" s="159">
        <v>10463</v>
      </c>
      <c r="H1420" s="20">
        <v>890908643</v>
      </c>
      <c r="I1420" s="2" t="str">
        <f>+VLOOKUP(FACTURACION[[#This Row],[NIT]],TABLACLIENTE,2,FALSE)</f>
        <v>GASES DE ANTIOQUIA S.A. E.S.P.  (GAS ANTIOQUIA S.A. E.S.P.)</v>
      </c>
      <c r="J1420" s="2" t="s">
        <v>98</v>
      </c>
      <c r="K1420" s="12" t="str">
        <f>+VLOOKUP(FACTURACION[[#This Row],[REFERENCIA]],CODINV,2,FALSE)</f>
        <v>MULTIVALVULA 1".</v>
      </c>
      <c r="L1420" s="12" t="str">
        <f>IF(VLOOKUP(FACTURACION[[#This Row],[REFERENCIA]],CODINV,3,FALSE)=0,"",VLOOKUP(FACTURACION[[#This Row],[REFERENCIA]],CODINV,3,FALSE))</f>
        <v>6542R12.0</v>
      </c>
      <c r="M1420" s="12" t="str">
        <f>+VLOOKUP(FACTURACION[[#This Row],[REFERENCIA]],CODINV,4,FALSE)</f>
        <v>VÁLVULAS Y MULTIVÁLVULAS</v>
      </c>
      <c r="N1420" s="12" t="str">
        <f>+VLOOKUP(FACTURACION[[#This Row],[REFERENCIA]],CODINV,5,FALSE)</f>
        <v>REGO</v>
      </c>
      <c r="O1420" s="2">
        <v>5</v>
      </c>
      <c r="P1420" s="23">
        <v>152952</v>
      </c>
      <c r="Q1420" s="24">
        <f>+FACTURACION[[#This Row],[CANTIDAD]]*FACTURACION[[#This Row],[VR UNITARIO]]/1000</f>
        <v>764.76</v>
      </c>
      <c r="R1420" s="3" t="str">
        <f>+VLOOKUP(FACTURACION[[#This Row],[NIT]],TABLACLIENTE,5,FALSE)</f>
        <v>MEDELLIN</v>
      </c>
    </row>
    <row r="1421" spans="3:18">
      <c r="C1421" s="13">
        <v>2014</v>
      </c>
      <c r="D1421" s="17" t="s">
        <v>84</v>
      </c>
      <c r="E1421" s="17">
        <f>MONTH(FACTURACION[[#This Row],[MES]]&amp;1)</f>
        <v>5</v>
      </c>
      <c r="F1421" s="223">
        <f>DATE(FACTURACION[[#This Row],[AÑO]],FACTURACION[[#This Row],[Mes numero]],1)</f>
        <v>41760</v>
      </c>
      <c r="G1421" s="159">
        <v>10441</v>
      </c>
      <c r="H1421" s="20">
        <v>830137252</v>
      </c>
      <c r="I1421" s="2" t="str">
        <f>+VLOOKUP(FACTURACION[[#This Row],[NIT]],TABLACLIENTE,2,FALSE)</f>
        <v>SAGENCO SAS</v>
      </c>
      <c r="J1421" s="2" t="s">
        <v>98</v>
      </c>
      <c r="K1421" s="12" t="str">
        <f>+VLOOKUP(FACTURACION[[#This Row],[REFERENCIA]],CODINV,2,FALSE)</f>
        <v>MULTIVALVULA 1".</v>
      </c>
      <c r="L1421" s="12" t="str">
        <f>IF(VLOOKUP(FACTURACION[[#This Row],[REFERENCIA]],CODINV,3,FALSE)=0,"",VLOOKUP(FACTURACION[[#This Row],[REFERENCIA]],CODINV,3,FALSE))</f>
        <v>6542R12.0</v>
      </c>
      <c r="M1421" s="12" t="str">
        <f>+VLOOKUP(FACTURACION[[#This Row],[REFERENCIA]],CODINV,4,FALSE)</f>
        <v>VÁLVULAS Y MULTIVÁLVULAS</v>
      </c>
      <c r="N1421" s="12" t="str">
        <f>+VLOOKUP(FACTURACION[[#This Row],[REFERENCIA]],CODINV,5,FALSE)</f>
        <v>REGO</v>
      </c>
      <c r="O1421" s="2">
        <v>1</v>
      </c>
      <c r="P1421" s="23">
        <v>160000</v>
      </c>
      <c r="Q1421" s="24">
        <f>+FACTURACION[[#This Row],[CANTIDAD]]*FACTURACION[[#This Row],[VR UNITARIO]]/1000</f>
        <v>160</v>
      </c>
      <c r="R1421" s="3" t="str">
        <f>+VLOOKUP(FACTURACION[[#This Row],[NIT]],TABLACLIENTE,5,FALSE)</f>
        <v>BOGOTÁ D.C.</v>
      </c>
    </row>
    <row r="1422" spans="3:18">
      <c r="C1422" s="13">
        <v>2014</v>
      </c>
      <c r="D1422" s="17" t="s">
        <v>84</v>
      </c>
      <c r="E1422" s="17">
        <f>MONTH(FACTURACION[[#This Row],[MES]]&amp;1)</f>
        <v>5</v>
      </c>
      <c r="F1422" s="223">
        <f>DATE(FACTURACION[[#This Row],[AÑO]],FACTURACION[[#This Row],[Mes numero]],1)</f>
        <v>41760</v>
      </c>
      <c r="G1422" s="159">
        <v>10443</v>
      </c>
      <c r="H1422" s="20">
        <v>830137252</v>
      </c>
      <c r="I1422" s="2" t="str">
        <f>+VLOOKUP(FACTURACION[[#This Row],[NIT]],TABLACLIENTE,2,FALSE)</f>
        <v>SAGENCO SAS</v>
      </c>
      <c r="J1422" s="2" t="s">
        <v>106</v>
      </c>
      <c r="K1422" s="12" t="str">
        <f>+VLOOKUP(FACTURACION[[#This Row],[REFERENCIA]],CODINV,2,FALSE)</f>
        <v>MULTIVALVE / MULTIVALVULA 3/4"</v>
      </c>
      <c r="L1422" s="12" t="str">
        <f>IF(VLOOKUP(FACTURACION[[#This Row],[REFERENCIA]],CODINV,3,FALSE)=0,"",VLOOKUP(FACTURACION[[#This Row],[REFERENCIA]],CODINV,3,FALSE))</f>
        <v>7556R12.0</v>
      </c>
      <c r="M1422" s="12" t="str">
        <f>+VLOOKUP(FACTURACION[[#This Row],[REFERENCIA]],CODINV,4,FALSE)</f>
        <v>VÁLVULAS Y MULTIVÁLVULAS</v>
      </c>
      <c r="N1422" s="12" t="str">
        <f>+VLOOKUP(FACTURACION[[#This Row],[REFERENCIA]],CODINV,5,FALSE)</f>
        <v>REGO</v>
      </c>
      <c r="O1422" s="2">
        <v>1</v>
      </c>
      <c r="P1422" s="23">
        <v>65900</v>
      </c>
      <c r="Q1422" s="24">
        <f>+FACTURACION[[#This Row],[CANTIDAD]]*FACTURACION[[#This Row],[VR UNITARIO]]/1000</f>
        <v>65.900000000000006</v>
      </c>
      <c r="R1422" s="3" t="str">
        <f>+VLOOKUP(FACTURACION[[#This Row],[NIT]],TABLACLIENTE,5,FALSE)</f>
        <v>BOGOTÁ D.C.</v>
      </c>
    </row>
    <row r="1423" spans="3:18">
      <c r="C1423" s="13">
        <v>2014</v>
      </c>
      <c r="D1423" s="17" t="s">
        <v>84</v>
      </c>
      <c r="E1423" s="17">
        <f>MONTH(FACTURACION[[#This Row],[MES]]&amp;1)</f>
        <v>5</v>
      </c>
      <c r="F1423" s="223">
        <f>DATE(FACTURACION[[#This Row],[AÑO]],FACTURACION[[#This Row],[Mes numero]],1)</f>
        <v>41760</v>
      </c>
      <c r="G1423" s="159">
        <v>10443</v>
      </c>
      <c r="H1423" s="20">
        <v>830137252</v>
      </c>
      <c r="I1423" s="2" t="str">
        <f>+VLOOKUP(FACTURACION[[#This Row],[NIT]],TABLACLIENTE,2,FALSE)</f>
        <v>SAGENCO SAS</v>
      </c>
      <c r="J1423" s="2" t="s">
        <v>161</v>
      </c>
      <c r="K1423" s="12" t="str">
        <f>+VLOOKUP(FACTURACION[[#This Row],[REFERENCIA]],CODINV,2,FALSE)</f>
        <v>VALVULA ALIVIO SEMINTERNA 3/4"</v>
      </c>
      <c r="L1423" s="12" t="str">
        <f>IF(VLOOKUP(FACTURACION[[#This Row],[REFERENCIA]],CODINV,3,FALSE)=0,"",VLOOKUP(FACTURACION[[#This Row],[REFERENCIA]],CODINV,3,FALSE))</f>
        <v>7583G</v>
      </c>
      <c r="M1423" s="12" t="str">
        <f>+VLOOKUP(FACTURACION[[#This Row],[REFERENCIA]],CODINV,4,FALSE)</f>
        <v>VÁLVULAS Y MULTIVÁLVULAS</v>
      </c>
      <c r="N1423" s="12" t="str">
        <f>+VLOOKUP(FACTURACION[[#This Row],[REFERENCIA]],CODINV,5,FALSE)</f>
        <v>REGO</v>
      </c>
      <c r="O1423" s="2">
        <v>1</v>
      </c>
      <c r="P1423" s="23">
        <v>50500</v>
      </c>
      <c r="Q1423" s="24">
        <f>+FACTURACION[[#This Row],[CANTIDAD]]*FACTURACION[[#This Row],[VR UNITARIO]]/1000</f>
        <v>50.5</v>
      </c>
      <c r="R1423" s="3" t="str">
        <f>+VLOOKUP(FACTURACION[[#This Row],[NIT]],TABLACLIENTE,5,FALSE)</f>
        <v>BOGOTÁ D.C.</v>
      </c>
    </row>
    <row r="1424" spans="3:18">
      <c r="C1424" s="13">
        <v>2014</v>
      </c>
      <c r="D1424" s="17" t="s">
        <v>84</v>
      </c>
      <c r="E1424" s="17">
        <f>MONTH(FACTURACION[[#This Row],[MES]]&amp;1)</f>
        <v>5</v>
      </c>
      <c r="F1424" s="223">
        <f>DATE(FACTURACION[[#This Row],[AÑO]],FACTURACION[[#This Row],[Mes numero]],1)</f>
        <v>41760</v>
      </c>
      <c r="G1424" s="159">
        <v>10441</v>
      </c>
      <c r="H1424" s="20">
        <v>830137252</v>
      </c>
      <c r="I1424" s="2" t="str">
        <f>+VLOOKUP(FACTURACION[[#This Row],[NIT]],TABLACLIENTE,2,FALSE)</f>
        <v>SAGENCO SAS</v>
      </c>
      <c r="J1424" s="2" t="s">
        <v>105</v>
      </c>
      <c r="K1424" s="12" t="str">
        <f>+VLOOKUP(FACTURACION[[#This Row],[REFERENCIA]],CODINV,2,FALSE)</f>
        <v>VALVULA CHECK LOOK  3/4"M X 3/4"F</v>
      </c>
      <c r="L1424" s="12" t="str">
        <f>IF(VLOOKUP(FACTURACION[[#This Row],[REFERENCIA]],CODINV,3,FALSE)=0,"",VLOOKUP(FACTURACION[[#This Row],[REFERENCIA]],CODINV,3,FALSE))</f>
        <v>7572FC</v>
      </c>
      <c r="M1424" s="12" t="str">
        <f>+VLOOKUP(FACTURACION[[#This Row],[REFERENCIA]],CODINV,4,FALSE)</f>
        <v>VÁLVULAS Y MULTIVÁLVULAS</v>
      </c>
      <c r="N1424" s="12" t="str">
        <f>+VLOOKUP(FACTURACION[[#This Row],[REFERENCIA]],CODINV,5,FALSE)</f>
        <v>REGO</v>
      </c>
      <c r="O1424" s="2">
        <v>1</v>
      </c>
      <c r="P1424" s="23">
        <v>39300</v>
      </c>
      <c r="Q1424" s="24">
        <f>+FACTURACION[[#This Row],[CANTIDAD]]*FACTURACION[[#This Row],[VR UNITARIO]]/1000</f>
        <v>39.299999999999997</v>
      </c>
      <c r="R1424" s="3" t="str">
        <f>+VLOOKUP(FACTURACION[[#This Row],[NIT]],TABLACLIENTE,5,FALSE)</f>
        <v>BOGOTÁ D.C.</v>
      </c>
    </row>
    <row r="1425" spans="3:18">
      <c r="C1425" s="13">
        <v>2014</v>
      </c>
      <c r="D1425" s="17" t="s">
        <v>84</v>
      </c>
      <c r="E1425" s="17">
        <f>MONTH(FACTURACION[[#This Row],[MES]]&amp;1)</f>
        <v>5</v>
      </c>
      <c r="F1425" s="223">
        <f>DATE(FACTURACION[[#This Row],[AÑO]],FACTURACION[[#This Row],[Mes numero]],1)</f>
        <v>41760</v>
      </c>
      <c r="G1425" s="159">
        <v>10443</v>
      </c>
      <c r="H1425" s="20">
        <v>830137252</v>
      </c>
      <c r="I1425" s="2" t="str">
        <f>+VLOOKUP(FACTURACION[[#This Row],[NIT]],TABLACLIENTE,2,FALSE)</f>
        <v>SAGENCO SAS</v>
      </c>
      <c r="J1425" s="2" t="s">
        <v>105</v>
      </c>
      <c r="K1425" s="12" t="str">
        <f>+VLOOKUP(FACTURACION[[#This Row],[REFERENCIA]],CODINV,2,FALSE)</f>
        <v>VALVULA CHECK LOOK  3/4"M X 3/4"F</v>
      </c>
      <c r="L1425" s="12" t="str">
        <f>IF(VLOOKUP(FACTURACION[[#This Row],[REFERENCIA]],CODINV,3,FALSE)=0,"",VLOOKUP(FACTURACION[[#This Row],[REFERENCIA]],CODINV,3,FALSE))</f>
        <v>7572FC</v>
      </c>
      <c r="M1425" s="12" t="str">
        <f>+VLOOKUP(FACTURACION[[#This Row],[REFERENCIA]],CODINV,4,FALSE)</f>
        <v>VÁLVULAS Y MULTIVÁLVULAS</v>
      </c>
      <c r="N1425" s="12" t="str">
        <f>+VLOOKUP(FACTURACION[[#This Row],[REFERENCIA]],CODINV,5,FALSE)</f>
        <v>REGO</v>
      </c>
      <c r="O1425" s="2">
        <v>1</v>
      </c>
      <c r="P1425" s="23">
        <v>39300</v>
      </c>
      <c r="Q1425" s="24">
        <f>+FACTURACION[[#This Row],[CANTIDAD]]*FACTURACION[[#This Row],[VR UNITARIO]]/1000</f>
        <v>39.299999999999997</v>
      </c>
      <c r="R1425" s="3" t="str">
        <f>+VLOOKUP(FACTURACION[[#This Row],[NIT]],TABLACLIENTE,5,FALSE)</f>
        <v>BOGOTÁ D.C.</v>
      </c>
    </row>
    <row r="1426" spans="3:18">
      <c r="C1426" s="13">
        <v>2014</v>
      </c>
      <c r="D1426" s="17" t="s">
        <v>84</v>
      </c>
      <c r="E1426" s="17">
        <f>MONTH(FACTURACION[[#This Row],[MES]]&amp;1)</f>
        <v>5</v>
      </c>
      <c r="F1426" s="223">
        <f>DATE(FACTURACION[[#This Row],[AÑO]],FACTURACION[[#This Row],[Mes numero]],1)</f>
        <v>41760</v>
      </c>
      <c r="G1426" s="159">
        <v>10443</v>
      </c>
      <c r="H1426" s="20">
        <v>830137252</v>
      </c>
      <c r="I1426" s="2" t="str">
        <f>+VLOOKUP(FACTURACION[[#This Row],[NIT]],TABLACLIENTE,2,FALSE)</f>
        <v>SAGENCO SAS</v>
      </c>
      <c r="J1426" s="2" t="s">
        <v>163</v>
      </c>
      <c r="K1426" s="12" t="str">
        <f>+VLOOKUP(FACTURACION[[#This Row],[REFERENCIA]],CODINV,2,FALSE)</f>
        <v>VALVULA DE LLENADO 1 1/4"</v>
      </c>
      <c r="L1426" s="12" t="str">
        <f>IF(VLOOKUP(FACTURACION[[#This Row],[REFERENCIA]],CODINV,3,FALSE)=0,"",VLOOKUP(FACTURACION[[#This Row],[REFERENCIA]],CODINV,3,FALSE))</f>
        <v>7579</v>
      </c>
      <c r="M1426" s="12" t="str">
        <f>+VLOOKUP(FACTURACION[[#This Row],[REFERENCIA]],CODINV,4,FALSE)</f>
        <v>VÁLVULAS Y MULTIVÁLVULAS</v>
      </c>
      <c r="N1426" s="12" t="str">
        <f>+VLOOKUP(FACTURACION[[#This Row],[REFERENCIA]],CODINV,5,FALSE)</f>
        <v>REGO</v>
      </c>
      <c r="O1426" s="2">
        <v>1</v>
      </c>
      <c r="P1426" s="23">
        <v>58000</v>
      </c>
      <c r="Q1426" s="24">
        <f>+FACTURACION[[#This Row],[CANTIDAD]]*FACTURACION[[#This Row],[VR UNITARIO]]/1000</f>
        <v>58</v>
      </c>
      <c r="R1426" s="3" t="str">
        <f>+VLOOKUP(FACTURACION[[#This Row],[NIT]],TABLACLIENTE,5,FALSE)</f>
        <v>BOGOTÁ D.C.</v>
      </c>
    </row>
    <row r="1427" spans="3:18">
      <c r="C1427" s="13">
        <v>2014</v>
      </c>
      <c r="D1427" s="17" t="s">
        <v>84</v>
      </c>
      <c r="E1427" s="17">
        <f>MONTH(FACTURACION[[#This Row],[MES]]&amp;1)</f>
        <v>5</v>
      </c>
      <c r="F1427" s="223">
        <f>DATE(FACTURACION[[#This Row],[AÑO]],FACTURACION[[#This Row],[Mes numero]],1)</f>
        <v>41760</v>
      </c>
      <c r="G1427" s="159">
        <v>10455</v>
      </c>
      <c r="H1427" s="20">
        <v>800074033</v>
      </c>
      <c r="I1427" s="2" t="str">
        <f>+VLOOKUP(FACTURACION[[#This Row],[NIT]],TABLACLIENTE,2,FALSE)</f>
        <v>COMPAÑIAS ASOCIADAS DE GAS S.A. E.S.P (ASOGAS SA ESP)</v>
      </c>
      <c r="J1427" s="2" t="s">
        <v>788</v>
      </c>
      <c r="K1427" s="12" t="str">
        <f>+VLOOKUP(FACTURACION[[#This Row],[REFERENCIA]],CODINV,2,FALSE)</f>
        <v>VALVULA DE EXCESO DE FLUJO 2" BRIDA 150GPM</v>
      </c>
      <c r="L1427" s="12" t="str">
        <f>IF(VLOOKUP(FACTURACION[[#This Row],[REFERENCIA]],CODINV,3,FALSE)=0,"",VLOOKUP(FACTURACION[[#This Row],[REFERENCIA]],CODINV,3,FALSE))</f>
        <v/>
      </c>
      <c r="M1427" s="12" t="str">
        <f>+VLOOKUP(FACTURACION[[#This Row],[REFERENCIA]],CODINV,4,FALSE)</f>
        <v>VÁLVULAS Y MULTIVÁLVULAS</v>
      </c>
      <c r="N1427" s="12" t="str">
        <f>+VLOOKUP(FACTURACION[[#This Row],[REFERENCIA]],CODINV,5,FALSE)</f>
        <v>REGO</v>
      </c>
      <c r="O1427" s="2">
        <v>8</v>
      </c>
      <c r="P1427" s="23">
        <v>516399</v>
      </c>
      <c r="Q1427" s="24">
        <f>+FACTURACION[[#This Row],[CANTIDAD]]*FACTURACION[[#This Row],[VR UNITARIO]]/1000</f>
        <v>4131.192</v>
      </c>
      <c r="R1427" s="3" t="str">
        <f>+VLOOKUP(FACTURACION[[#This Row],[NIT]],TABLACLIENTE,5,FALSE)</f>
        <v>MOSQUERA</v>
      </c>
    </row>
    <row r="1428" spans="3:18">
      <c r="C1428" s="13">
        <v>2014</v>
      </c>
      <c r="D1428" s="17" t="s">
        <v>84</v>
      </c>
      <c r="E1428" s="17">
        <f>MONTH(FACTURACION[[#This Row],[MES]]&amp;1)</f>
        <v>5</v>
      </c>
      <c r="F1428" s="223">
        <f>DATE(FACTURACION[[#This Row],[AÑO]],FACTURACION[[#This Row],[Mes numero]],1)</f>
        <v>41760</v>
      </c>
      <c r="G1428" s="159">
        <v>10455</v>
      </c>
      <c r="H1428" s="20">
        <v>800074033</v>
      </c>
      <c r="I1428" s="2" t="str">
        <f>+VLOOKUP(FACTURACION[[#This Row],[NIT]],TABLACLIENTE,2,FALSE)</f>
        <v>COMPAÑIAS ASOCIADAS DE GAS S.A. E.S.P (ASOGAS SA ESP)</v>
      </c>
      <c r="J1428" s="2" t="s">
        <v>329</v>
      </c>
      <c r="K1428" s="12" t="str">
        <f>+VLOOKUP(FACTURACION[[#This Row],[REFERENCIA]],CODINV,2,FALSE)</f>
        <v>VALVULA EXCESO DE FLUJO 3</v>
      </c>
      <c r="L1428" s="12" t="str">
        <f>IF(VLOOKUP(FACTURACION[[#This Row],[REFERENCIA]],CODINV,3,FALSE)=0,"",VLOOKUP(FACTURACION[[#This Row],[REFERENCIA]],CODINV,3,FALSE))</f>
        <v>A7539VF6F</v>
      </c>
      <c r="M1428" s="12" t="str">
        <f>+VLOOKUP(FACTURACION[[#This Row],[REFERENCIA]],CODINV,4,FALSE)</f>
        <v>VÁLVULAS Y MULTIVÁLVULAS</v>
      </c>
      <c r="N1428" s="12" t="str">
        <f>+VLOOKUP(FACTURACION[[#This Row],[REFERENCIA]],CODINV,5,FALSE)</f>
        <v>REGO</v>
      </c>
      <c r="O1428" s="2">
        <v>10</v>
      </c>
      <c r="P1428" s="23">
        <v>796675</v>
      </c>
      <c r="Q1428" s="24">
        <f>+FACTURACION[[#This Row],[CANTIDAD]]*FACTURACION[[#This Row],[VR UNITARIO]]/1000</f>
        <v>7966.75</v>
      </c>
      <c r="R1428" s="3" t="str">
        <f>+VLOOKUP(FACTURACION[[#This Row],[NIT]],TABLACLIENTE,5,FALSE)</f>
        <v>MOSQUERA</v>
      </c>
    </row>
    <row r="1429" spans="3:18">
      <c r="C1429" s="13">
        <v>2014</v>
      </c>
      <c r="D1429" s="17" t="s">
        <v>84</v>
      </c>
      <c r="E1429" s="17">
        <f>MONTH(FACTURACION[[#This Row],[MES]]&amp;1)</f>
        <v>5</v>
      </c>
      <c r="F1429" s="223">
        <f>DATE(FACTURACION[[#This Row],[AÑO]],FACTURACION[[#This Row],[Mes numero]],1)</f>
        <v>41760</v>
      </c>
      <c r="G1429" s="159">
        <v>10463</v>
      </c>
      <c r="H1429" s="20">
        <v>890908643</v>
      </c>
      <c r="I1429" s="2" t="str">
        <f>+VLOOKUP(FACTURACION[[#This Row],[NIT]],TABLACLIENTE,2,FALSE)</f>
        <v>GASES DE ANTIOQUIA S.A. E.S.P.  (GAS ANTIOQUIA S.A. E.S.P.)</v>
      </c>
      <c r="J1429" s="2" t="s">
        <v>336</v>
      </c>
      <c r="K1429" s="12" t="str">
        <f>+VLOOKUP(FACTURACION[[#This Row],[REFERENCIA]],CODINV,2,FALSE)</f>
        <v>ADAPTADOR POL C 1/2" NPT</v>
      </c>
      <c r="L1429" s="12" t="str">
        <f>IF(VLOOKUP(FACTURACION[[#This Row],[REFERENCIA]],CODINV,3,FALSE)=0,"",VLOOKUP(FACTURACION[[#This Row],[REFERENCIA]],CODINV,3,FALSE))</f>
        <v>2906G</v>
      </c>
      <c r="M1429" s="12" t="str">
        <f>+VLOOKUP(FACTURACION[[#This Row],[REFERENCIA]],CODINV,4,FALSE)</f>
        <v>REPUESTOS Y ACCESORIOS</v>
      </c>
      <c r="N1429" s="12" t="str">
        <f>+VLOOKUP(FACTURACION[[#This Row],[REFERENCIA]],CODINV,5,FALSE)</f>
        <v>REGO</v>
      </c>
      <c r="O1429" s="2">
        <v>5</v>
      </c>
      <c r="P1429" s="23">
        <v>13302</v>
      </c>
      <c r="Q1429" s="24">
        <f>+FACTURACION[[#This Row],[CANTIDAD]]*FACTURACION[[#This Row],[VR UNITARIO]]/1000</f>
        <v>66.510000000000005</v>
      </c>
      <c r="R1429" s="3" t="str">
        <f>+VLOOKUP(FACTURACION[[#This Row],[NIT]],TABLACLIENTE,5,FALSE)</f>
        <v>MEDELLIN</v>
      </c>
    </row>
    <row r="1430" spans="3:18">
      <c r="C1430" s="13">
        <v>2014</v>
      </c>
      <c r="D1430" s="17" t="s">
        <v>84</v>
      </c>
      <c r="E1430" s="17">
        <f>MONTH(FACTURACION[[#This Row],[MES]]&amp;1)</f>
        <v>5</v>
      </c>
      <c r="F1430" s="223">
        <f>DATE(FACTURACION[[#This Row],[AÑO]],FACTURACION[[#This Row],[Mes numero]],1)</f>
        <v>41760</v>
      </c>
      <c r="G1430" s="159">
        <v>10443</v>
      </c>
      <c r="H1430" s="20">
        <v>830137252</v>
      </c>
      <c r="I1430" s="2" t="str">
        <f>+VLOOKUP(FACTURACION[[#This Row],[NIT]],TABLACLIENTE,2,FALSE)</f>
        <v>SAGENCO SAS</v>
      </c>
      <c r="J1430" s="2" t="s">
        <v>56</v>
      </c>
      <c r="K1430" s="12" t="str">
        <f>+VLOOKUP(FACTURACION[[#This Row],[REFERENCIA]],CODINV,2,FALSE)</f>
        <v xml:space="preserve"> VALVULA DE AGUJA DE  1/4"</v>
      </c>
      <c r="L1430" s="12" t="str">
        <f>IF(VLOOKUP(FACTURACION[[#This Row],[REFERENCIA]],CODINV,3,FALSE)=0,"",VLOOKUP(FACTURACION[[#This Row],[REFERENCIA]],CODINV,3,FALSE))</f>
        <v>1224WA</v>
      </c>
      <c r="M1430" s="12" t="str">
        <f>+VLOOKUP(FACTURACION[[#This Row],[REFERENCIA]],CODINV,4,FALSE)</f>
        <v>VÁLVULAS Y MULTIVÁLVULAS</v>
      </c>
      <c r="N1430" s="12" t="str">
        <f>+VLOOKUP(FACTURACION[[#This Row],[REFERENCIA]],CODINV,5,FALSE)</f>
        <v>REGO</v>
      </c>
      <c r="O1430" s="2">
        <v>1</v>
      </c>
      <c r="P1430" s="23">
        <v>40000</v>
      </c>
      <c r="Q1430" s="24">
        <f>+FACTURACION[[#This Row],[CANTIDAD]]*FACTURACION[[#This Row],[VR UNITARIO]]/1000</f>
        <v>40</v>
      </c>
      <c r="R1430" s="3" t="str">
        <f>+VLOOKUP(FACTURACION[[#This Row],[NIT]],TABLACLIENTE,5,FALSE)</f>
        <v>BOGOTÁ D.C.</v>
      </c>
    </row>
    <row r="1431" spans="3:18">
      <c r="C1431" s="13">
        <v>2014</v>
      </c>
      <c r="D1431" s="17" t="s">
        <v>84</v>
      </c>
      <c r="E1431" s="17">
        <f>MONTH(FACTURACION[[#This Row],[MES]]&amp;1)</f>
        <v>5</v>
      </c>
      <c r="F1431" s="223">
        <f>DATE(FACTURACION[[#This Row],[AÑO]],FACTURACION[[#This Row],[Mes numero]],1)</f>
        <v>41760</v>
      </c>
      <c r="G1431" s="159">
        <v>10446</v>
      </c>
      <c r="H1431" s="20">
        <v>860510723</v>
      </c>
      <c r="I1431" s="2" t="str">
        <f>+VLOOKUP(FACTURACION[[#This Row],[NIT]],TABLACLIENTE,2,FALSE)</f>
        <v>SAENA DE COLOMBIA S.A.</v>
      </c>
      <c r="J1431" s="2" t="s">
        <v>313</v>
      </c>
      <c r="K1431" s="12" t="str">
        <f>+VLOOKUP(FACTURACION[[#This Row],[REFERENCIA]],CODINV,2,FALSE)</f>
        <v>DIP TUB 72"</v>
      </c>
      <c r="L1431" s="12" t="str">
        <f>IF(VLOOKUP(FACTURACION[[#This Row],[REFERENCIA]],CODINV,3,FALSE)=0,"",VLOOKUP(FACTURACION[[#This Row],[REFERENCIA]],CODINV,3,FALSE))</f>
        <v>A9091M72</v>
      </c>
      <c r="M1431" s="12" t="str">
        <f>+VLOOKUP(FACTURACION[[#This Row],[REFERENCIA]],CODINV,4,FALSE)</f>
        <v>REPUESTOS Y ACCESORIOS</v>
      </c>
      <c r="N1431" s="12" t="str">
        <f>+VLOOKUP(FACTURACION[[#This Row],[REFERENCIA]],CODINV,5,FALSE)</f>
        <v>REGO</v>
      </c>
      <c r="O1431" s="2">
        <v>1</v>
      </c>
      <c r="P1431" s="23">
        <v>125000</v>
      </c>
      <c r="Q1431" s="24">
        <f>+FACTURACION[[#This Row],[CANTIDAD]]*FACTURACION[[#This Row],[VR UNITARIO]]/1000</f>
        <v>125</v>
      </c>
      <c r="R1431" s="3" t="str">
        <f>+VLOOKUP(FACTURACION[[#This Row],[NIT]],TABLACLIENTE,5,FALSE)</f>
        <v>BOGOTÁ D.C.</v>
      </c>
    </row>
    <row r="1432" spans="3:18">
      <c r="C1432" s="13">
        <v>2014</v>
      </c>
      <c r="D1432" s="17" t="s">
        <v>84</v>
      </c>
      <c r="E1432" s="17">
        <f>MONTH(FACTURACION[[#This Row],[MES]]&amp;1)</f>
        <v>5</v>
      </c>
      <c r="F1432" s="223">
        <f>DATE(FACTURACION[[#This Row],[AÑO]],FACTURACION[[#This Row],[Mes numero]],1)</f>
        <v>41760</v>
      </c>
      <c r="G1432" s="159">
        <v>10446</v>
      </c>
      <c r="H1432" s="20">
        <v>860510723</v>
      </c>
      <c r="I1432" s="2" t="str">
        <f>+VLOOKUP(FACTURACION[[#This Row],[NIT]],TABLACLIENTE,2,FALSE)</f>
        <v>SAENA DE COLOMBIA S.A.</v>
      </c>
      <c r="J1432" s="2" t="s">
        <v>380</v>
      </c>
      <c r="K1432" s="12" t="str">
        <f>+VLOOKUP(FACTURACION[[#This Row],[REFERENCIA]],CODINV,2,FALSE)</f>
        <v>ROTOGAGE DIAMETRO INTERNO 100" 147"</v>
      </c>
      <c r="L1432" s="12" t="str">
        <f>IF(VLOOKUP(FACTURACION[[#This Row],[REFERENCIA]],CODINV,3,FALSE)=0,"",VLOOKUP(FACTURACION[[#This Row],[REFERENCIA]],CODINV,3,FALSE))</f>
        <v>A9095RS</v>
      </c>
      <c r="M1432" s="12" t="str">
        <f>+VLOOKUP(FACTURACION[[#This Row],[REFERENCIA]],CODINV,4,FALSE)</f>
        <v>MEDIDORES</v>
      </c>
      <c r="N1432" s="12" t="str">
        <f>+VLOOKUP(FACTURACION[[#This Row],[REFERENCIA]],CODINV,5,FALSE)</f>
        <v>REGO</v>
      </c>
      <c r="O1432" s="2">
        <v>1</v>
      </c>
      <c r="P1432" s="23">
        <v>576000</v>
      </c>
      <c r="Q1432" s="24">
        <f>+FACTURACION[[#This Row],[CANTIDAD]]*FACTURACION[[#This Row],[VR UNITARIO]]/1000</f>
        <v>576</v>
      </c>
      <c r="R1432" s="3" t="str">
        <f>+VLOOKUP(FACTURACION[[#This Row],[NIT]],TABLACLIENTE,5,FALSE)</f>
        <v>BOGOTÁ D.C.</v>
      </c>
    </row>
    <row r="1433" spans="3:18">
      <c r="C1433" s="13">
        <v>2014</v>
      </c>
      <c r="D1433" s="17" t="s">
        <v>84</v>
      </c>
      <c r="E1433" s="17">
        <f>MONTH(FACTURACION[[#This Row],[MES]]&amp;1)</f>
        <v>5</v>
      </c>
      <c r="F1433" s="223">
        <f>DATE(FACTURACION[[#This Row],[AÑO]],FACTURACION[[#This Row],[Mes numero]],1)</f>
        <v>41760</v>
      </c>
      <c r="G1433" s="159">
        <v>10443</v>
      </c>
      <c r="H1433" s="20">
        <v>830137252</v>
      </c>
      <c r="I1433" s="2" t="str">
        <f>+VLOOKUP(FACTURACION[[#This Row],[NIT]],TABLACLIENTE,2,FALSE)</f>
        <v>SAGENCO SAS</v>
      </c>
      <c r="J1433" s="2" t="s">
        <v>241</v>
      </c>
      <c r="K1433" s="12" t="str">
        <f>+VLOOKUP(FACTURACION[[#This Row],[REFERENCIA]],CODINV,2,FALSE)</f>
        <v>MANOMETRO 0-300 PSI CON GLICERINA BAR 1/4</v>
      </c>
      <c r="L1433" s="12" t="str">
        <f>IF(VLOOKUP(FACTURACION[[#This Row],[REFERENCIA]],CODINV,3,FALSE)=0,"",VLOOKUP(FACTURACION[[#This Row],[REFERENCIA]],CODINV,3,FALSE))</f>
        <v>4270363</v>
      </c>
      <c r="M1433" s="12" t="str">
        <f>+VLOOKUP(FACTURACION[[#This Row],[REFERENCIA]],CODINV,4,FALSE)</f>
        <v>MEDIDORES</v>
      </c>
      <c r="N1433" s="12" t="str">
        <f>+VLOOKUP(FACTURACION[[#This Row],[REFERENCIA]],CODINV,5,FALSE)</f>
        <v>WIKA</v>
      </c>
      <c r="O1433" s="2">
        <v>1</v>
      </c>
      <c r="P1433" s="23">
        <v>51000</v>
      </c>
      <c r="Q1433" s="24">
        <f>+FACTURACION[[#This Row],[CANTIDAD]]*FACTURACION[[#This Row],[VR UNITARIO]]/1000</f>
        <v>51</v>
      </c>
      <c r="R1433" s="3" t="str">
        <f>+VLOOKUP(FACTURACION[[#This Row],[NIT]],TABLACLIENTE,5,FALSE)</f>
        <v>BOGOTÁ D.C.</v>
      </c>
    </row>
    <row r="1434" spans="3:18">
      <c r="C1434" s="13">
        <v>2014</v>
      </c>
      <c r="D1434" s="17" t="s">
        <v>85</v>
      </c>
      <c r="E1434" s="17">
        <f>MONTH(FACTURACION[[#This Row],[MES]]&amp;1)</f>
        <v>6</v>
      </c>
      <c r="F1434" s="223">
        <f>DATE(FACTURACION[[#This Row],[AÑO]],FACTURACION[[#This Row],[Mes numero]],1)</f>
        <v>41791</v>
      </c>
      <c r="G1434" s="159">
        <v>10534</v>
      </c>
      <c r="H1434" s="20">
        <v>890503900</v>
      </c>
      <c r="I1434" s="2" t="str">
        <f>+VLOOKUP(FACTURACION[[#This Row],[NIT]],TABLACLIENTE,2,FALSE)</f>
        <v>GASES DEL ORIENTE S.A. E.S.P.</v>
      </c>
      <c r="J1434" s="2" t="s">
        <v>736</v>
      </c>
      <c r="K1434" s="12" t="str">
        <f>+VLOOKUP(FACTURACION[[#This Row],[REFERENCIA]],CODINV,2,FALSE)</f>
        <v>VAPORIZADOR WB250</v>
      </c>
      <c r="L1434" s="12" t="str">
        <f>IF(VLOOKUP(FACTURACION[[#This Row],[REFERENCIA]],CODINV,3,FALSE)=0,"",VLOOKUP(FACTURACION[[#This Row],[REFERENCIA]],CODINV,3,FALSE))</f>
        <v>WB250</v>
      </c>
      <c r="M1434" s="12" t="str">
        <f>+VLOOKUP(FACTURACION[[#This Row],[REFERENCIA]],CODINV,4,FALSE)</f>
        <v>VAPORIZADORES</v>
      </c>
      <c r="N1434" s="12" t="str">
        <f>+VLOOKUP(FACTURACION[[#This Row],[REFERENCIA]],CODINV,5,FALSE)</f>
        <v>ALTERNATE ENERGY SYSTEM</v>
      </c>
      <c r="O1434" s="2">
        <v>4</v>
      </c>
      <c r="P1434" s="23">
        <v>40000000</v>
      </c>
      <c r="Q1434" s="24">
        <f>+FACTURACION[[#This Row],[CANTIDAD]]*FACTURACION[[#This Row],[VR UNITARIO]]/1000</f>
        <v>160000</v>
      </c>
      <c r="R1434" s="3" t="str">
        <f>+VLOOKUP(FACTURACION[[#This Row],[NIT]],TABLACLIENTE,5,FALSE)</f>
        <v>CUCUTA</v>
      </c>
    </row>
    <row r="1435" spans="3:18">
      <c r="C1435" s="13">
        <v>2014</v>
      </c>
      <c r="D1435" s="17" t="s">
        <v>85</v>
      </c>
      <c r="E1435" s="17">
        <f>MONTH(FACTURACION[[#This Row],[MES]]&amp;1)</f>
        <v>6</v>
      </c>
      <c r="F1435" s="223">
        <f>DATE(FACTURACION[[#This Row],[AÑO]],FACTURACION[[#This Row],[Mes numero]],1)</f>
        <v>41791</v>
      </c>
      <c r="G1435" s="159">
        <v>10533</v>
      </c>
      <c r="H1435" s="20">
        <v>890503900</v>
      </c>
      <c r="I1435" s="2" t="str">
        <f>+VLOOKUP(FACTURACION[[#This Row],[NIT]],TABLACLIENTE,2,FALSE)</f>
        <v>GASES DEL ORIENTE S.A. E.S.P.</v>
      </c>
      <c r="J1435" s="2" t="s">
        <v>738</v>
      </c>
      <c r="K1435" s="12" t="str">
        <f>+VLOOKUP(FACTURACION[[#This Row],[REFERENCIA]],CODINV,2,FALSE)</f>
        <v>SOLUTION TRANSFERENCIA VAPORIZADOR</v>
      </c>
      <c r="L1435" s="12" t="str">
        <f>IF(VLOOKUP(FACTURACION[[#This Row],[REFERENCIA]],CODINV,3,FALSE)=0,"",VLOOKUP(FACTURACION[[#This Row],[REFERENCIA]],CODINV,3,FALSE))</f>
        <v/>
      </c>
      <c r="M1435" s="12" t="str">
        <f>+VLOOKUP(FACTURACION[[#This Row],[REFERENCIA]],CODINV,4,FALSE)</f>
        <v>REPUESTOS Y ACCESORIOS</v>
      </c>
      <c r="N1435" s="12" t="str">
        <f>+VLOOKUP(FACTURACION[[#This Row],[REFERENCIA]],CODINV,5,FALSE)</f>
        <v>ALGAS SDI</v>
      </c>
      <c r="O1435" s="2">
        <v>440</v>
      </c>
      <c r="P1435" s="23">
        <v>34500</v>
      </c>
      <c r="Q1435" s="24">
        <f>+FACTURACION[[#This Row],[CANTIDAD]]*FACTURACION[[#This Row],[VR UNITARIO]]/1000</f>
        <v>15180</v>
      </c>
      <c r="R1435" s="3" t="str">
        <f>+VLOOKUP(FACTURACION[[#This Row],[NIT]],TABLACLIENTE,5,FALSE)</f>
        <v>CUCUTA</v>
      </c>
    </row>
    <row r="1436" spans="3:18">
      <c r="C1436" s="13">
        <v>2014</v>
      </c>
      <c r="D1436" s="17" t="s">
        <v>85</v>
      </c>
      <c r="E1436" s="17">
        <f>MONTH(FACTURACION[[#This Row],[MES]]&amp;1)</f>
        <v>6</v>
      </c>
      <c r="F1436" s="223">
        <f>DATE(FACTURACION[[#This Row],[AÑO]],FACTURACION[[#This Row],[Mes numero]],1)</f>
        <v>41791</v>
      </c>
      <c r="G1436" s="159">
        <v>10525</v>
      </c>
      <c r="H1436" s="20">
        <v>860510723</v>
      </c>
      <c r="I1436" s="2" t="str">
        <f>+VLOOKUP(FACTURACION[[#This Row],[NIT]],TABLACLIENTE,2,FALSE)</f>
        <v>SAENA DE COLOMBIA S.A.</v>
      </c>
      <c r="J1436" s="2" t="s">
        <v>755</v>
      </c>
      <c r="K1436" s="12" t="str">
        <f>+VLOOKUP(FACTURACION[[#This Row],[REFERENCIA]],CODINV,2,FALSE)</f>
        <v>VALVULA GLOBO 2"</v>
      </c>
      <c r="L1436" s="12" t="str">
        <f>IF(VLOOKUP(FACTURACION[[#This Row],[REFERENCIA]],CODINV,3,FALSE)=0,"",VLOOKUP(FACTURACION[[#This Row],[REFERENCIA]],CODINV,3,FALSE))</f>
        <v>ME825-16</v>
      </c>
      <c r="M1436" s="12" t="str">
        <f>+VLOOKUP(FACTURACION[[#This Row],[REFERENCIA]],CODINV,4,FALSE)</f>
        <v>VÁLVULAS Y MULTIVÁLVULAS</v>
      </c>
      <c r="N1436" s="12" t="str">
        <f>+VLOOKUP(FACTURACION[[#This Row],[REFERENCIA]],CODINV,5,FALSE)</f>
        <v>CAVAGNA</v>
      </c>
      <c r="O1436" s="2">
        <v>2</v>
      </c>
      <c r="P1436" s="23">
        <v>288000</v>
      </c>
      <c r="Q1436" s="24">
        <f>+FACTURACION[[#This Row],[CANTIDAD]]*FACTURACION[[#This Row],[VR UNITARIO]]/1000</f>
        <v>576</v>
      </c>
      <c r="R1436" s="3" t="str">
        <f>+VLOOKUP(FACTURACION[[#This Row],[NIT]],TABLACLIENTE,5,FALSE)</f>
        <v>BOGOTÁ D.C.</v>
      </c>
    </row>
    <row r="1437" spans="3:18">
      <c r="C1437" s="13">
        <v>2014</v>
      </c>
      <c r="D1437" s="17" t="s">
        <v>85</v>
      </c>
      <c r="E1437" s="17">
        <f>MONTH(FACTURACION[[#This Row],[MES]]&amp;1)</f>
        <v>6</v>
      </c>
      <c r="F1437" s="223">
        <f>DATE(FACTURACION[[#This Row],[AÑO]],FACTURACION[[#This Row],[Mes numero]],1)</f>
        <v>41791</v>
      </c>
      <c r="G1437" s="159">
        <v>10516</v>
      </c>
      <c r="H1437" s="20">
        <v>800074033</v>
      </c>
      <c r="I1437" s="2" t="str">
        <f>+VLOOKUP(FACTURACION[[#This Row],[NIT]],TABLACLIENTE,2,FALSE)</f>
        <v>COMPAÑIAS ASOCIADAS DE GAS S.A. E.S.P (ASOGAS SA ESP)</v>
      </c>
      <c r="J1437" s="2" t="s">
        <v>192</v>
      </c>
      <c r="K1437" s="12" t="str">
        <f>+VLOOKUP(FACTURACION[[#This Row],[REFERENCIA]],CODINV,2,FALSE)</f>
        <v>VALVULA GLOBO 1"</v>
      </c>
      <c r="L1437" s="12" t="str">
        <f>IF(VLOOKUP(FACTURACION[[#This Row],[REFERENCIA]],CODINV,3,FALSE)=0,"",VLOOKUP(FACTURACION[[#This Row],[REFERENCIA]],CODINV,3,FALSE))</f>
        <v>ME825-8</v>
      </c>
      <c r="M1437" s="12" t="str">
        <f>+VLOOKUP(FACTURACION[[#This Row],[REFERENCIA]],CODINV,4,FALSE)</f>
        <v>VÁLVULAS Y MULTIVÁLVULAS</v>
      </c>
      <c r="N1437" s="12" t="str">
        <f>+VLOOKUP(FACTURACION[[#This Row],[REFERENCIA]],CODINV,5,FALSE)</f>
        <v>CAVAGNA</v>
      </c>
      <c r="O1437" s="2">
        <v>1</v>
      </c>
      <c r="P1437" s="23">
        <v>156000</v>
      </c>
      <c r="Q1437" s="24">
        <f>+FACTURACION[[#This Row],[CANTIDAD]]*FACTURACION[[#This Row],[VR UNITARIO]]/1000</f>
        <v>156</v>
      </c>
      <c r="R1437" s="3" t="str">
        <f>+VLOOKUP(FACTURACION[[#This Row],[NIT]],TABLACLIENTE,5,FALSE)</f>
        <v>MOSQUERA</v>
      </c>
    </row>
    <row r="1438" spans="3:18">
      <c r="C1438" s="13">
        <v>2014</v>
      </c>
      <c r="D1438" s="17" t="s">
        <v>85</v>
      </c>
      <c r="E1438" s="17">
        <f>MONTH(FACTURACION[[#This Row],[MES]]&amp;1)</f>
        <v>6</v>
      </c>
      <c r="F1438" s="223">
        <f>DATE(FACTURACION[[#This Row],[AÑO]],FACTURACION[[#This Row],[Mes numero]],1)</f>
        <v>41791</v>
      </c>
      <c r="G1438" s="159">
        <v>10530</v>
      </c>
      <c r="H1438" s="20">
        <v>800074033</v>
      </c>
      <c r="I1438" s="2" t="str">
        <f>+VLOOKUP(FACTURACION[[#This Row],[NIT]],TABLACLIENTE,2,FALSE)</f>
        <v>COMPAÑIAS ASOCIADAS DE GAS S.A. E.S.P (ASOGAS SA ESP)</v>
      </c>
      <c r="J1438" s="2" t="s">
        <v>122</v>
      </c>
      <c r="K1438" s="12" t="str">
        <f>+VLOOKUP(FACTURACION[[#This Row],[REFERENCIA]],CODINV,2,FALSE)</f>
        <v>EMPAQUES PARA PISTONES DE LLENADO</v>
      </c>
      <c r="L1438" s="12" t="str">
        <f>IF(VLOOKUP(FACTURACION[[#This Row],[REFERENCIA]],CODINV,3,FALSE)=0,"",VLOOKUP(FACTURACION[[#This Row],[REFERENCIA]],CODINV,3,FALSE))</f>
        <v/>
      </c>
      <c r="M1438" s="12" t="str">
        <f>+VLOOKUP(FACTURACION[[#This Row],[REFERENCIA]],CODINV,4,FALSE)</f>
        <v>REPUESTOS Y ACCESORIOS</v>
      </c>
      <c r="N1438" s="12" t="str">
        <f>+VLOOKUP(FACTURACION[[#This Row],[REFERENCIA]],CODINV,5,FALSE)</f>
        <v>CAVAGNA</v>
      </c>
      <c r="O1438" s="2">
        <v>50</v>
      </c>
      <c r="P1438" s="23">
        <v>580</v>
      </c>
      <c r="Q1438" s="24">
        <f>+FACTURACION[[#This Row],[CANTIDAD]]*FACTURACION[[#This Row],[VR UNITARIO]]/1000</f>
        <v>29</v>
      </c>
      <c r="R1438" s="3" t="str">
        <f>+VLOOKUP(FACTURACION[[#This Row],[NIT]],TABLACLIENTE,5,FALSE)</f>
        <v>MOSQUERA</v>
      </c>
    </row>
    <row r="1439" spans="3:18">
      <c r="C1439" s="13">
        <v>2014</v>
      </c>
      <c r="D1439" s="17" t="s">
        <v>85</v>
      </c>
      <c r="E1439" s="17">
        <f>MONTH(FACTURACION[[#This Row],[MES]]&amp;1)</f>
        <v>6</v>
      </c>
      <c r="F1439" s="223">
        <f>DATE(FACTURACION[[#This Row],[AÑO]],FACTURACION[[#This Row],[Mes numero]],1)</f>
        <v>41791</v>
      </c>
      <c r="G1439" s="159">
        <v>10487</v>
      </c>
      <c r="H1439" s="20">
        <v>890200919</v>
      </c>
      <c r="I1439" s="2" t="str">
        <f>+VLOOKUP(FACTURACION[[#This Row],[NIT]],TABLACLIENTE,2,FALSE)</f>
        <v>GAS DE SANTANDER S.A. E.S.P.</v>
      </c>
      <c r="J1439" s="2" t="s">
        <v>122</v>
      </c>
      <c r="K1439" s="12" t="str">
        <f>+VLOOKUP(FACTURACION[[#This Row],[REFERENCIA]],CODINV,2,FALSE)</f>
        <v>EMPAQUES PARA PISTONES DE LLENADO</v>
      </c>
      <c r="L1439" s="12" t="str">
        <f>IF(VLOOKUP(FACTURACION[[#This Row],[REFERENCIA]],CODINV,3,FALSE)=0,"",VLOOKUP(FACTURACION[[#This Row],[REFERENCIA]],CODINV,3,FALSE))</f>
        <v/>
      </c>
      <c r="M1439" s="12" t="str">
        <f>+VLOOKUP(FACTURACION[[#This Row],[REFERENCIA]],CODINV,4,FALSE)</f>
        <v>REPUESTOS Y ACCESORIOS</v>
      </c>
      <c r="N1439" s="12" t="str">
        <f>+VLOOKUP(FACTURACION[[#This Row],[REFERENCIA]],CODINV,5,FALSE)</f>
        <v>CAVAGNA</v>
      </c>
      <c r="O1439" s="2">
        <v>500</v>
      </c>
      <c r="P1439" s="23">
        <v>580</v>
      </c>
      <c r="Q1439" s="24">
        <f>+FACTURACION[[#This Row],[CANTIDAD]]*FACTURACION[[#This Row],[VR UNITARIO]]/1000</f>
        <v>290</v>
      </c>
      <c r="R1439" s="3" t="str">
        <f>+VLOOKUP(FACTURACION[[#This Row],[NIT]],TABLACLIENTE,5,FALSE)</f>
        <v>GIRON</v>
      </c>
    </row>
    <row r="1440" spans="3:18">
      <c r="C1440" s="13">
        <v>2014</v>
      </c>
      <c r="D1440" s="17" t="s">
        <v>85</v>
      </c>
      <c r="E1440" s="17">
        <f>MONTH(FACTURACION[[#This Row],[MES]]&amp;1)</f>
        <v>6</v>
      </c>
      <c r="F1440" s="223">
        <f>DATE(FACTURACION[[#This Row],[AÑO]],FACTURACION[[#This Row],[Mes numero]],1)</f>
        <v>41791</v>
      </c>
      <c r="G1440" s="159">
        <v>10493</v>
      </c>
      <c r="H1440" s="25">
        <v>891101577</v>
      </c>
      <c r="I1440" s="3" t="str">
        <f>+VLOOKUP(FACTURACION[[#This Row],[NIT]],TABLACLIENTE,2,FALSE)</f>
        <v>ALCANOS DE COLOMBIA S.A. E.S.P</v>
      </c>
      <c r="J1440" s="2" t="s">
        <v>20</v>
      </c>
      <c r="K1440" s="12" t="str">
        <f>+VLOOKUP(FACTURACION[[#This Row],[REFERENCIA]],CODINV,2,FALSE)</f>
        <v xml:space="preserve">MEDIDOR AC-250 C: 3/4" CON CONECTORES </v>
      </c>
      <c r="L1440" s="12" t="str">
        <f>IF(VLOOKUP(FACTURACION[[#This Row],[REFERENCIA]],CODINV,3,FALSE)=0,"",VLOOKUP(FACTURACION[[#This Row],[REFERENCIA]],CODINV,3,FALSE))</f>
        <v/>
      </c>
      <c r="M1440" s="12" t="str">
        <f>+VLOOKUP(FACTURACION[[#This Row],[REFERENCIA]],CODINV,4,FALSE)</f>
        <v>MEDIDORES</v>
      </c>
      <c r="N1440" s="12" t="str">
        <f>+VLOOKUP(FACTURACION[[#This Row],[REFERENCIA]],CODINV,5,FALSE)</f>
        <v>HONEYWELL</v>
      </c>
      <c r="O1440" s="2">
        <v>20</v>
      </c>
      <c r="P1440" s="23">
        <v>230966</v>
      </c>
      <c r="Q1440" s="24">
        <f>+FACTURACION[[#This Row],[CANTIDAD]]*FACTURACION[[#This Row],[VR UNITARIO]]/1000</f>
        <v>4619.32</v>
      </c>
      <c r="R1440" s="3" t="str">
        <f>+VLOOKUP(FACTURACION[[#This Row],[NIT]],TABLACLIENTE,5,FALSE)</f>
        <v>NEIVA</v>
      </c>
    </row>
    <row r="1441" spans="3:18">
      <c r="C1441" s="13">
        <v>2014</v>
      </c>
      <c r="D1441" s="17" t="s">
        <v>85</v>
      </c>
      <c r="E1441" s="17">
        <f>MONTH(FACTURACION[[#This Row],[MES]]&amp;1)</f>
        <v>6</v>
      </c>
      <c r="F1441" s="223">
        <f>DATE(FACTURACION[[#This Row],[AÑO]],FACTURACION[[#This Row],[Mes numero]],1)</f>
        <v>41791</v>
      </c>
      <c r="G1441" s="159">
        <v>10496</v>
      </c>
      <c r="H1441" s="20">
        <v>800202395</v>
      </c>
      <c r="I1441" s="2" t="str">
        <f>+VLOOKUP(FACTURACION[[#This Row],[NIT]],TABLACLIENTE,2,FALSE)</f>
        <v>EFIGAS GAS NATURAL S.A. E.S.P. (EFIGAS S.A. E.S.P.)</v>
      </c>
      <c r="J1441" s="2" t="s">
        <v>20</v>
      </c>
      <c r="K1441" s="12" t="str">
        <f>+VLOOKUP(FACTURACION[[#This Row],[REFERENCIA]],CODINV,2,FALSE)</f>
        <v xml:space="preserve">MEDIDOR AC-250 C: 3/4" CON CONECTORES </v>
      </c>
      <c r="L1441" s="12" t="str">
        <f>IF(VLOOKUP(FACTURACION[[#This Row],[REFERENCIA]],CODINV,3,FALSE)=0,"",VLOOKUP(FACTURACION[[#This Row],[REFERENCIA]],CODINV,3,FALSE))</f>
        <v/>
      </c>
      <c r="M1441" s="12" t="str">
        <f>+VLOOKUP(FACTURACION[[#This Row],[REFERENCIA]],CODINV,4,FALSE)</f>
        <v>MEDIDORES</v>
      </c>
      <c r="N1441" s="12" t="str">
        <f>+VLOOKUP(FACTURACION[[#This Row],[REFERENCIA]],CODINV,5,FALSE)</f>
        <v>HONEYWELL</v>
      </c>
      <c r="O1441" s="2">
        <v>150</v>
      </c>
      <c r="P1441" s="23">
        <v>226350</v>
      </c>
      <c r="Q1441" s="24">
        <f>+FACTURACION[[#This Row],[CANTIDAD]]*FACTURACION[[#This Row],[VR UNITARIO]]/1000</f>
        <v>33952.5</v>
      </c>
      <c r="R1441" s="3" t="str">
        <f>+VLOOKUP(FACTURACION[[#This Row],[NIT]],TABLACLIENTE,5,FALSE)</f>
        <v>MANIZALES</v>
      </c>
    </row>
    <row r="1442" spans="3:18">
      <c r="C1442" s="13">
        <v>2014</v>
      </c>
      <c r="D1442" s="17" t="s">
        <v>85</v>
      </c>
      <c r="E1442" s="17">
        <f>MONTH(FACTURACION[[#This Row],[MES]]&amp;1)</f>
        <v>6</v>
      </c>
      <c r="F1442" s="223">
        <f>DATE(FACTURACION[[#This Row],[AÑO]],FACTURACION[[#This Row],[Mes numero]],1)</f>
        <v>41791</v>
      </c>
      <c r="G1442" s="159">
        <v>10502</v>
      </c>
      <c r="H1442" s="20">
        <v>800202395</v>
      </c>
      <c r="I1442" s="2" t="str">
        <f>+VLOOKUP(FACTURACION[[#This Row],[NIT]],TABLACLIENTE,2,FALSE)</f>
        <v>EFIGAS GAS NATURAL S.A. E.S.P. (EFIGAS S.A. E.S.P.)</v>
      </c>
      <c r="J1442" s="2" t="s">
        <v>20</v>
      </c>
      <c r="K1442" s="12" t="str">
        <f>+VLOOKUP(FACTURACION[[#This Row],[REFERENCIA]],CODINV,2,FALSE)</f>
        <v xml:space="preserve">MEDIDOR AC-250 C: 3/4" CON CONECTORES </v>
      </c>
      <c r="L1442" s="12" t="str">
        <f>IF(VLOOKUP(FACTURACION[[#This Row],[REFERENCIA]],CODINV,3,FALSE)=0,"",VLOOKUP(FACTURACION[[#This Row],[REFERENCIA]],CODINV,3,FALSE))</f>
        <v/>
      </c>
      <c r="M1442" s="12" t="str">
        <f>+VLOOKUP(FACTURACION[[#This Row],[REFERENCIA]],CODINV,4,FALSE)</f>
        <v>MEDIDORES</v>
      </c>
      <c r="N1442" s="12" t="str">
        <f>+VLOOKUP(FACTURACION[[#This Row],[REFERENCIA]],CODINV,5,FALSE)</f>
        <v>HONEYWELL</v>
      </c>
      <c r="O1442" s="2">
        <v>48</v>
      </c>
      <c r="P1442" s="23">
        <v>225633</v>
      </c>
      <c r="Q1442" s="24">
        <f>+FACTURACION[[#This Row],[CANTIDAD]]*FACTURACION[[#This Row],[VR UNITARIO]]/1000</f>
        <v>10830.384</v>
      </c>
      <c r="R1442" s="3" t="str">
        <f>+VLOOKUP(FACTURACION[[#This Row],[NIT]],TABLACLIENTE,5,FALSE)</f>
        <v>MANIZALES</v>
      </c>
    </row>
    <row r="1443" spans="3:18">
      <c r="C1443" s="13">
        <v>2014</v>
      </c>
      <c r="D1443" s="17" t="s">
        <v>85</v>
      </c>
      <c r="E1443" s="17">
        <f>MONTH(FACTURACION[[#This Row],[MES]]&amp;1)</f>
        <v>6</v>
      </c>
      <c r="F1443" s="223">
        <f>DATE(FACTURACION[[#This Row],[AÑO]],FACTURACION[[#This Row],[Mes numero]],1)</f>
        <v>41791</v>
      </c>
      <c r="G1443" s="159">
        <v>10503</v>
      </c>
      <c r="H1443" s="20">
        <v>800202395</v>
      </c>
      <c r="I1443" s="2" t="str">
        <f>+VLOOKUP(FACTURACION[[#This Row],[NIT]],TABLACLIENTE,2,FALSE)</f>
        <v>EFIGAS GAS NATURAL S.A. E.S.P. (EFIGAS S.A. E.S.P.)</v>
      </c>
      <c r="J1443" s="2" t="s">
        <v>20</v>
      </c>
      <c r="K1443" s="12" t="str">
        <f>+VLOOKUP(FACTURACION[[#This Row],[REFERENCIA]],CODINV,2,FALSE)</f>
        <v xml:space="preserve">MEDIDOR AC-250 C: 3/4" CON CONECTORES </v>
      </c>
      <c r="L1443" s="12" t="str">
        <f>IF(VLOOKUP(FACTURACION[[#This Row],[REFERENCIA]],CODINV,3,FALSE)=0,"",VLOOKUP(FACTURACION[[#This Row],[REFERENCIA]],CODINV,3,FALSE))</f>
        <v/>
      </c>
      <c r="M1443" s="12" t="str">
        <f>+VLOOKUP(FACTURACION[[#This Row],[REFERENCIA]],CODINV,4,FALSE)</f>
        <v>MEDIDORES</v>
      </c>
      <c r="N1443" s="12" t="str">
        <f>+VLOOKUP(FACTURACION[[#This Row],[REFERENCIA]],CODINV,5,FALSE)</f>
        <v>HONEYWELL</v>
      </c>
      <c r="O1443" s="2">
        <v>20</v>
      </c>
      <c r="P1443" s="23">
        <v>225633</v>
      </c>
      <c r="Q1443" s="24">
        <f>+FACTURACION[[#This Row],[CANTIDAD]]*FACTURACION[[#This Row],[VR UNITARIO]]/1000</f>
        <v>4512.66</v>
      </c>
      <c r="R1443" s="3" t="str">
        <f>+VLOOKUP(FACTURACION[[#This Row],[NIT]],TABLACLIENTE,5,FALSE)</f>
        <v>MANIZALES</v>
      </c>
    </row>
    <row r="1444" spans="3:18">
      <c r="C1444" s="13">
        <v>2014</v>
      </c>
      <c r="D1444" s="17" t="s">
        <v>85</v>
      </c>
      <c r="E1444" s="17">
        <f>MONTH(FACTURACION[[#This Row],[MES]]&amp;1)</f>
        <v>6</v>
      </c>
      <c r="F1444" s="223">
        <f>DATE(FACTURACION[[#This Row],[AÑO]],FACTURACION[[#This Row],[Mes numero]],1)</f>
        <v>41791</v>
      </c>
      <c r="G1444" s="159">
        <v>10500</v>
      </c>
      <c r="H1444" s="20">
        <v>890101691</v>
      </c>
      <c r="I1444" s="2" t="str">
        <f>+VLOOKUP(FACTURACION[[#This Row],[NIT]],TABLACLIENTE,2,FALSE)</f>
        <v>GASES DEL CARIBE S.A.E.S.P. (GASCARIBE S.A E.S.P.)</v>
      </c>
      <c r="J1444" s="2" t="s">
        <v>20</v>
      </c>
      <c r="K1444" s="12" t="str">
        <f>+VLOOKUP(FACTURACION[[#This Row],[REFERENCIA]],CODINV,2,FALSE)</f>
        <v xml:space="preserve">MEDIDOR AC-250 C: 3/4" CON CONECTORES </v>
      </c>
      <c r="L1444" s="12" t="str">
        <f>IF(VLOOKUP(FACTURACION[[#This Row],[REFERENCIA]],CODINV,3,FALSE)=0,"",VLOOKUP(FACTURACION[[#This Row],[REFERENCIA]],CODINV,3,FALSE))</f>
        <v/>
      </c>
      <c r="M1444" s="12" t="str">
        <f>+VLOOKUP(FACTURACION[[#This Row],[REFERENCIA]],CODINV,4,FALSE)</f>
        <v>MEDIDORES</v>
      </c>
      <c r="N1444" s="12" t="str">
        <f>+VLOOKUP(FACTURACION[[#This Row],[REFERENCIA]],CODINV,5,FALSE)</f>
        <v>HONEYWELL</v>
      </c>
      <c r="O1444" s="2">
        <v>30</v>
      </c>
      <c r="P1444" s="23">
        <v>230966</v>
      </c>
      <c r="Q1444" s="24">
        <f>+FACTURACION[[#This Row],[CANTIDAD]]*FACTURACION[[#This Row],[VR UNITARIO]]/1000</f>
        <v>6928.98</v>
      </c>
      <c r="R1444" s="3" t="str">
        <f>+VLOOKUP(FACTURACION[[#This Row],[NIT]],TABLACLIENTE,5,FALSE)</f>
        <v>BARRANQUILLA</v>
      </c>
    </row>
    <row r="1445" spans="3:18">
      <c r="C1445" s="13">
        <v>2014</v>
      </c>
      <c r="D1445" s="17" t="s">
        <v>85</v>
      </c>
      <c r="E1445" s="17">
        <f>MONTH(FACTURACION[[#This Row],[MES]]&amp;1)</f>
        <v>6</v>
      </c>
      <c r="F1445" s="223">
        <f>DATE(FACTURACION[[#This Row],[AÑO]],FACTURACION[[#This Row],[Mes numero]],1)</f>
        <v>41791</v>
      </c>
      <c r="G1445" s="159">
        <v>10506</v>
      </c>
      <c r="H1445" s="20">
        <v>800218682</v>
      </c>
      <c r="I1445" s="2" t="str">
        <f>+VLOOKUP(FACTURACION[[#This Row],[NIT]],TABLACLIENTE,2,FALSE)</f>
        <v>GASES DEL CUSIANA S.A E.S.P. (CUSIANAGAS S.A E.S.P)</v>
      </c>
      <c r="J1445" s="2" t="s">
        <v>20</v>
      </c>
      <c r="K1445" s="12" t="str">
        <f>+VLOOKUP(FACTURACION[[#This Row],[REFERENCIA]],CODINV,2,FALSE)</f>
        <v xml:space="preserve">MEDIDOR AC-250 C: 3/4" CON CONECTORES </v>
      </c>
      <c r="L1445" s="12" t="str">
        <f>IF(VLOOKUP(FACTURACION[[#This Row],[REFERENCIA]],CODINV,3,FALSE)=0,"",VLOOKUP(FACTURACION[[#This Row],[REFERENCIA]],CODINV,3,FALSE))</f>
        <v/>
      </c>
      <c r="M1445" s="12" t="str">
        <f>+VLOOKUP(FACTURACION[[#This Row],[REFERENCIA]],CODINV,4,FALSE)</f>
        <v>MEDIDORES</v>
      </c>
      <c r="N1445" s="12" t="str">
        <f>+VLOOKUP(FACTURACION[[#This Row],[REFERENCIA]],CODINV,5,FALSE)</f>
        <v>HONEYWELL</v>
      </c>
      <c r="O1445" s="2">
        <v>10</v>
      </c>
      <c r="P1445" s="23">
        <v>291998</v>
      </c>
      <c r="Q1445" s="24">
        <f>+FACTURACION[[#This Row],[CANTIDAD]]*FACTURACION[[#This Row],[VR UNITARIO]]/1000</f>
        <v>2919.98</v>
      </c>
      <c r="R1445" s="3" t="str">
        <f>+VLOOKUP(FACTURACION[[#This Row],[NIT]],TABLACLIENTE,5,FALSE)</f>
        <v>YOPAL</v>
      </c>
    </row>
    <row r="1446" spans="3:18">
      <c r="C1446" s="13">
        <v>2014</v>
      </c>
      <c r="D1446" s="17" t="s">
        <v>85</v>
      </c>
      <c r="E1446" s="17">
        <f>MONTH(FACTURACION[[#This Row],[MES]]&amp;1)</f>
        <v>6</v>
      </c>
      <c r="F1446" s="223">
        <f>DATE(FACTURACION[[#This Row],[AÑO]],FACTURACION[[#This Row],[Mes numero]],1)</f>
        <v>41791</v>
      </c>
      <c r="G1446" s="159">
        <v>10507</v>
      </c>
      <c r="H1446" s="20">
        <v>800021272</v>
      </c>
      <c r="I1446" s="2" t="str">
        <f>+VLOOKUP(FACTURACION[[#This Row],[NIT]],TABLACLIENTE,2,FALSE)</f>
        <v>GASES DEL LLANO S.A. E.S.P (LLANOGAS S.A. E.S.P.)</v>
      </c>
      <c r="J1446" s="2" t="s">
        <v>20</v>
      </c>
      <c r="K1446" s="12" t="str">
        <f>+VLOOKUP(FACTURACION[[#This Row],[REFERENCIA]],CODINV,2,FALSE)</f>
        <v xml:space="preserve">MEDIDOR AC-250 C: 3/4" CON CONECTORES </v>
      </c>
      <c r="L1446" s="12" t="str">
        <f>IF(VLOOKUP(FACTURACION[[#This Row],[REFERENCIA]],CODINV,3,FALSE)=0,"",VLOOKUP(FACTURACION[[#This Row],[REFERENCIA]],CODINV,3,FALSE))</f>
        <v/>
      </c>
      <c r="M1446" s="12" t="str">
        <f>+VLOOKUP(FACTURACION[[#This Row],[REFERENCIA]],CODINV,4,FALSE)</f>
        <v>MEDIDORES</v>
      </c>
      <c r="N1446" s="12" t="str">
        <f>+VLOOKUP(FACTURACION[[#This Row],[REFERENCIA]],CODINV,5,FALSE)</f>
        <v>HONEYWELL</v>
      </c>
      <c r="O1446" s="2">
        <v>22</v>
      </c>
      <c r="P1446" s="23">
        <v>292343</v>
      </c>
      <c r="Q1446" s="24">
        <f>+FACTURACION[[#This Row],[CANTIDAD]]*FACTURACION[[#This Row],[VR UNITARIO]]/1000</f>
        <v>6431.5460000000003</v>
      </c>
      <c r="R1446" s="3" t="str">
        <f>+VLOOKUP(FACTURACION[[#This Row],[NIT]],TABLACLIENTE,5,FALSE)</f>
        <v>VILLAVICENCIO</v>
      </c>
    </row>
    <row r="1447" spans="3:18">
      <c r="C1447" s="13">
        <v>2014</v>
      </c>
      <c r="D1447" s="17" t="s">
        <v>85</v>
      </c>
      <c r="E1447" s="17">
        <f>MONTH(FACTURACION[[#This Row],[MES]]&amp;1)</f>
        <v>6</v>
      </c>
      <c r="F1447" s="223">
        <f>DATE(FACTURACION[[#This Row],[AÑO]],FACTURACION[[#This Row],[Mes numero]],1)</f>
        <v>41791</v>
      </c>
      <c r="G1447" s="159">
        <v>10483</v>
      </c>
      <c r="H1447" s="20">
        <v>890310688</v>
      </c>
      <c r="I1447" s="2" t="str">
        <f>+VLOOKUP(FACTURACION[[#This Row],[NIT]],TABLACLIENTE,2,FALSE)</f>
        <v>COLGAS DE OCCIDENTE S.A. E.S.P.</v>
      </c>
      <c r="J1447" s="2" t="s">
        <v>21</v>
      </c>
      <c r="K1447" s="12" t="str">
        <f>+VLOOKUP(FACTURACION[[#This Row],[REFERENCIA]],CODINV,2,FALSE)</f>
        <v>MEDIDOR AC-630 C:1 1/4" MAOP 25PSIG CON CONECTORES</v>
      </c>
      <c r="L1447" s="12" t="str">
        <f>IF(VLOOKUP(FACTURACION[[#This Row],[REFERENCIA]],CODINV,3,FALSE)=0,"",VLOOKUP(FACTURACION[[#This Row],[REFERENCIA]],CODINV,3,FALSE))</f>
        <v/>
      </c>
      <c r="M1447" s="12" t="str">
        <f>+VLOOKUP(FACTURACION[[#This Row],[REFERENCIA]],CODINV,4,FALSE)</f>
        <v>MEDIDORES</v>
      </c>
      <c r="N1447" s="12" t="str">
        <f>+VLOOKUP(FACTURACION[[#This Row],[REFERENCIA]],CODINV,5,FALSE)</f>
        <v>HONEYWELL</v>
      </c>
      <c r="O1447" s="2">
        <v>1</v>
      </c>
      <c r="P1447" s="23">
        <v>1490000</v>
      </c>
      <c r="Q1447" s="24">
        <f>+FACTURACION[[#This Row],[CANTIDAD]]*FACTURACION[[#This Row],[VR UNITARIO]]/1000</f>
        <v>1490</v>
      </c>
      <c r="R1447" s="3" t="str">
        <f>+VLOOKUP(FACTURACION[[#This Row],[NIT]],TABLACLIENTE,5,FALSE)</f>
        <v>CALI</v>
      </c>
    </row>
    <row r="1448" spans="3:18">
      <c r="C1448" s="13">
        <v>2014</v>
      </c>
      <c r="D1448" s="17" t="s">
        <v>85</v>
      </c>
      <c r="E1448" s="17">
        <f>MONTH(FACTURACION[[#This Row],[MES]]&amp;1)</f>
        <v>6</v>
      </c>
      <c r="F1448" s="223">
        <f>DATE(FACTURACION[[#This Row],[AÑO]],FACTURACION[[#This Row],[Mes numero]],1)</f>
        <v>41791</v>
      </c>
      <c r="G1448" s="159">
        <v>10497</v>
      </c>
      <c r="H1448" s="20">
        <v>800202395</v>
      </c>
      <c r="I1448" s="2" t="str">
        <f>+VLOOKUP(FACTURACION[[#This Row],[NIT]],TABLACLIENTE,2,FALSE)</f>
        <v>EFIGAS GAS NATURAL S.A. E.S.P. (EFIGAS S.A. E.S.P.)</v>
      </c>
      <c r="J1448" s="2" t="s">
        <v>21</v>
      </c>
      <c r="K1448" s="12" t="str">
        <f>+VLOOKUP(FACTURACION[[#This Row],[REFERENCIA]],CODINV,2,FALSE)</f>
        <v>MEDIDOR AC-630 C:1 1/4" MAOP 25PSIG CON CONECTORES</v>
      </c>
      <c r="L1448" s="12" t="str">
        <f>IF(VLOOKUP(FACTURACION[[#This Row],[REFERENCIA]],CODINV,3,FALSE)=0,"",VLOOKUP(FACTURACION[[#This Row],[REFERENCIA]],CODINV,3,FALSE))</f>
        <v/>
      </c>
      <c r="M1448" s="12" t="str">
        <f>+VLOOKUP(FACTURACION[[#This Row],[REFERENCIA]],CODINV,4,FALSE)</f>
        <v>MEDIDORES</v>
      </c>
      <c r="N1448" s="12" t="str">
        <f>+VLOOKUP(FACTURACION[[#This Row],[REFERENCIA]],CODINV,5,FALSE)</f>
        <v>HONEYWELL</v>
      </c>
      <c r="O1448" s="2">
        <v>1</v>
      </c>
      <c r="P1448" s="23">
        <v>1343377</v>
      </c>
      <c r="Q1448" s="24">
        <f>+FACTURACION[[#This Row],[CANTIDAD]]*FACTURACION[[#This Row],[VR UNITARIO]]/1000</f>
        <v>1343.377</v>
      </c>
      <c r="R1448" s="3" t="str">
        <f>+VLOOKUP(FACTURACION[[#This Row],[NIT]],TABLACLIENTE,5,FALSE)</f>
        <v>MANIZALES</v>
      </c>
    </row>
    <row r="1449" spans="3:18">
      <c r="C1449" s="13">
        <v>2014</v>
      </c>
      <c r="D1449" s="17" t="s">
        <v>85</v>
      </c>
      <c r="E1449" s="17">
        <f>MONTH(FACTURACION[[#This Row],[MES]]&amp;1)</f>
        <v>6</v>
      </c>
      <c r="F1449" s="223">
        <f>DATE(FACTURACION[[#This Row],[AÑO]],FACTURACION[[#This Row],[Mes numero]],1)</f>
        <v>41791</v>
      </c>
      <c r="G1449" s="159">
        <v>10483</v>
      </c>
      <c r="H1449" s="20">
        <v>890310688</v>
      </c>
      <c r="I1449" s="2" t="str">
        <f>+VLOOKUP(FACTURACION[[#This Row],[NIT]],TABLACLIENTE,2,FALSE)</f>
        <v>COLGAS DE OCCIDENTE S.A. E.S.P.</v>
      </c>
      <c r="J1449" s="2" t="s">
        <v>59</v>
      </c>
      <c r="K1449" s="12" t="str">
        <f>+VLOOKUP(FACTURACION[[#This Row],[REFERENCIA]],CODINV,2,FALSE)</f>
        <v>MEDIDOR AL-1000 C:1 1/2" MAOP 25 PSIG CON CONECTORES</v>
      </c>
      <c r="L1449" s="12" t="str">
        <f>IF(VLOOKUP(FACTURACION[[#This Row],[REFERENCIA]],CODINV,3,FALSE)=0,"",VLOOKUP(FACTURACION[[#This Row],[REFERENCIA]],CODINV,3,FALSE))</f>
        <v/>
      </c>
      <c r="M1449" s="12" t="str">
        <f>+VLOOKUP(FACTURACION[[#This Row],[REFERENCIA]],CODINV,4,FALSE)</f>
        <v>MEDIDORES</v>
      </c>
      <c r="N1449" s="12" t="str">
        <f>+VLOOKUP(FACTURACION[[#This Row],[REFERENCIA]],CODINV,5,FALSE)</f>
        <v>HONEYWELL</v>
      </c>
      <c r="O1449" s="2">
        <v>1</v>
      </c>
      <c r="P1449" s="23">
        <v>2380000</v>
      </c>
      <c r="Q1449" s="24">
        <f>+FACTURACION[[#This Row],[CANTIDAD]]*FACTURACION[[#This Row],[VR UNITARIO]]/1000</f>
        <v>2380</v>
      </c>
      <c r="R1449" s="3" t="str">
        <f>+VLOOKUP(FACTURACION[[#This Row],[NIT]],TABLACLIENTE,5,FALSE)</f>
        <v>CALI</v>
      </c>
    </row>
    <row r="1450" spans="3:18">
      <c r="C1450" s="13">
        <v>2014</v>
      </c>
      <c r="D1450" s="17" t="s">
        <v>85</v>
      </c>
      <c r="E1450" s="17">
        <f>MONTH(FACTURACION[[#This Row],[MES]]&amp;1)</f>
        <v>6</v>
      </c>
      <c r="F1450" s="223">
        <f>DATE(FACTURACION[[#This Row],[AÑO]],FACTURACION[[#This Row],[Mes numero]],1)</f>
        <v>41791</v>
      </c>
      <c r="G1450" s="159">
        <v>10528</v>
      </c>
      <c r="H1450" s="20">
        <v>800167643</v>
      </c>
      <c r="I1450" s="2" t="str">
        <f>+VLOOKUP(FACTURACION[[#This Row],[NIT]],TABLACLIENTE,2,FALSE)</f>
        <v>GASES DE OCCIDENTE S.A. E.S.P. (GDO)</v>
      </c>
      <c r="J1450" s="2" t="s">
        <v>59</v>
      </c>
      <c r="K1450" s="12" t="str">
        <f>+VLOOKUP(FACTURACION[[#This Row],[REFERENCIA]],CODINV,2,FALSE)</f>
        <v>MEDIDOR AL-1000 C:1 1/2" MAOP 25 PSIG CON CONECTORES</v>
      </c>
      <c r="L1450" s="12" t="str">
        <f>IF(VLOOKUP(FACTURACION[[#This Row],[REFERENCIA]],CODINV,3,FALSE)=0,"",VLOOKUP(FACTURACION[[#This Row],[REFERENCIA]],CODINV,3,FALSE))</f>
        <v/>
      </c>
      <c r="M1450" s="12" t="str">
        <f>+VLOOKUP(FACTURACION[[#This Row],[REFERENCIA]],CODINV,4,FALSE)</f>
        <v>MEDIDORES</v>
      </c>
      <c r="N1450" s="12" t="str">
        <f>+VLOOKUP(FACTURACION[[#This Row],[REFERENCIA]],CODINV,5,FALSE)</f>
        <v>HONEYWELL</v>
      </c>
      <c r="O1450" s="2">
        <v>2</v>
      </c>
      <c r="P1450" s="23">
        <v>2458461</v>
      </c>
      <c r="Q1450" s="24">
        <f>+FACTURACION[[#This Row],[CANTIDAD]]*FACTURACION[[#This Row],[VR UNITARIO]]/1000</f>
        <v>4916.9219999999996</v>
      </c>
      <c r="R1450" s="3" t="str">
        <f>+VLOOKUP(FACTURACION[[#This Row],[NIT]],TABLACLIENTE,5,FALSE)</f>
        <v>CALI</v>
      </c>
    </row>
    <row r="1451" spans="3:18">
      <c r="C1451" s="13">
        <v>2014</v>
      </c>
      <c r="D1451" s="17" t="s">
        <v>85</v>
      </c>
      <c r="E1451" s="17">
        <f>MONTH(FACTURACION[[#This Row],[MES]]&amp;1)</f>
        <v>6</v>
      </c>
      <c r="F1451" s="223">
        <f>DATE(FACTURACION[[#This Row],[AÑO]],FACTURACION[[#This Row],[Mes numero]],1)</f>
        <v>41791</v>
      </c>
      <c r="G1451" s="159">
        <v>10508</v>
      </c>
      <c r="H1451" s="20">
        <v>800021272</v>
      </c>
      <c r="I1451" s="2" t="str">
        <f>+VLOOKUP(FACTURACION[[#This Row],[NIT]],TABLACLIENTE,2,FALSE)</f>
        <v>GASES DEL LLANO S.A. E.S.P (LLANOGAS S.A. E.S.P.)</v>
      </c>
      <c r="J1451" s="2" t="s">
        <v>59</v>
      </c>
      <c r="K1451" s="12" t="str">
        <f>+VLOOKUP(FACTURACION[[#This Row],[REFERENCIA]],CODINV,2,FALSE)</f>
        <v>MEDIDOR AL-1000 C:1 1/2" MAOP 25 PSIG CON CONECTORES</v>
      </c>
      <c r="L1451" s="12" t="str">
        <f>IF(VLOOKUP(FACTURACION[[#This Row],[REFERENCIA]],CODINV,3,FALSE)=0,"",VLOOKUP(FACTURACION[[#This Row],[REFERENCIA]],CODINV,3,FALSE))</f>
        <v/>
      </c>
      <c r="M1451" s="12" t="str">
        <f>+VLOOKUP(FACTURACION[[#This Row],[REFERENCIA]],CODINV,4,FALSE)</f>
        <v>MEDIDORES</v>
      </c>
      <c r="N1451" s="12" t="str">
        <f>+VLOOKUP(FACTURACION[[#This Row],[REFERENCIA]],CODINV,5,FALSE)</f>
        <v>HONEYWELL</v>
      </c>
      <c r="O1451" s="2">
        <v>1</v>
      </c>
      <c r="P1451" s="23">
        <v>2300000</v>
      </c>
      <c r="Q1451" s="24">
        <f>+FACTURACION[[#This Row],[CANTIDAD]]*FACTURACION[[#This Row],[VR UNITARIO]]/1000</f>
        <v>2300</v>
      </c>
      <c r="R1451" s="3" t="str">
        <f>+VLOOKUP(FACTURACION[[#This Row],[NIT]],TABLACLIENTE,5,FALSE)</f>
        <v>VILLAVICENCIO</v>
      </c>
    </row>
    <row r="1452" spans="3:18">
      <c r="C1452" s="13">
        <v>2014</v>
      </c>
      <c r="D1452" s="17" t="s">
        <v>85</v>
      </c>
      <c r="E1452" s="17">
        <f>MONTH(FACTURACION[[#This Row],[MES]]&amp;1)</f>
        <v>6</v>
      </c>
      <c r="F1452" s="223">
        <f>DATE(FACTURACION[[#This Row],[AÑO]],FACTURACION[[#This Row],[Mes numero]],1)</f>
        <v>41791</v>
      </c>
      <c r="G1452" s="159">
        <v>10481</v>
      </c>
      <c r="H1452" s="20">
        <v>860029995</v>
      </c>
      <c r="I1452" s="2" t="str">
        <f>+VLOOKUP(FACTURACION[[#This Row],[NIT]],TABLACLIENTE,2,FALSE)</f>
        <v>ACERIAS PAZ DEL RIO S.A.</v>
      </c>
      <c r="J1452" s="2" t="s">
        <v>264</v>
      </c>
      <c r="K1452" s="12" t="str">
        <f>+VLOOKUP(FACTURACION[[#This Row],[REFERENCIA]],CODINV,2,FALSE)</f>
        <v>MEDIDOR ROTATIVO RVG G40</v>
      </c>
      <c r="L1452" s="12" t="str">
        <f>IF(VLOOKUP(FACTURACION[[#This Row],[REFERENCIA]],CODINV,3,FALSE)=0,"",VLOOKUP(FACTURACION[[#This Row],[REFERENCIA]],CODINV,3,FALSE))</f>
        <v>RVG G40</v>
      </c>
      <c r="M1452" s="12" t="str">
        <f>+VLOOKUP(FACTURACION[[#This Row],[REFERENCIA]],CODINV,4,FALSE)</f>
        <v>MEDIDORES</v>
      </c>
      <c r="N1452" s="12" t="str">
        <f>+VLOOKUP(FACTURACION[[#This Row],[REFERENCIA]],CODINV,5,FALSE)</f>
        <v>HONEYWELL</v>
      </c>
      <c r="O1452" s="2">
        <v>1</v>
      </c>
      <c r="P1452" s="23">
        <v>3100000</v>
      </c>
      <c r="Q1452" s="24">
        <f>+FACTURACION[[#This Row],[CANTIDAD]]*FACTURACION[[#This Row],[VR UNITARIO]]/1000</f>
        <v>3100</v>
      </c>
      <c r="R1452" s="3" t="str">
        <f>+VLOOKUP(FACTURACION[[#This Row],[NIT]],TABLACLIENTE,5,FALSE)</f>
        <v>NOBSA</v>
      </c>
    </row>
    <row r="1453" spans="3:18">
      <c r="C1453" s="13">
        <v>2014</v>
      </c>
      <c r="D1453" s="17" t="s">
        <v>85</v>
      </c>
      <c r="E1453" s="17">
        <f>MONTH(FACTURACION[[#This Row],[MES]]&amp;1)</f>
        <v>6</v>
      </c>
      <c r="F1453" s="223">
        <f>DATE(FACTURACION[[#This Row],[AÑO]],FACTURACION[[#This Row],[Mes numero]],1)</f>
        <v>41791</v>
      </c>
      <c r="G1453" s="159">
        <v>10504</v>
      </c>
      <c r="H1453" s="20">
        <v>800202395</v>
      </c>
      <c r="I1453" s="2" t="str">
        <f>+VLOOKUP(FACTURACION[[#This Row],[NIT]],TABLACLIENTE,2,FALSE)</f>
        <v>EFIGAS GAS NATURAL S.A. E.S.P. (EFIGAS S.A. E.S.P.)</v>
      </c>
      <c r="J1453" s="2" t="s">
        <v>120</v>
      </c>
      <c r="K1453" s="12" t="str">
        <f>+VLOOKUP(FACTURACION[[#This Row],[REFERENCIA]],CODINV,2,FALSE)</f>
        <v>MEDIDOR ROTATIVO G65</v>
      </c>
      <c r="L1453" s="12" t="str">
        <f>IF(VLOOKUP(FACTURACION[[#This Row],[REFERENCIA]],CODINV,3,FALSE)=0,"",VLOOKUP(FACTURACION[[#This Row],[REFERENCIA]],CODINV,3,FALSE))</f>
        <v>RCG65</v>
      </c>
      <c r="M1453" s="12" t="str">
        <f>+VLOOKUP(FACTURACION[[#This Row],[REFERENCIA]],CODINV,4,FALSE)</f>
        <v>MEDIDORES</v>
      </c>
      <c r="N1453" s="12" t="str">
        <f>+VLOOKUP(FACTURACION[[#This Row],[REFERENCIA]],CODINV,5,FALSE)</f>
        <v>HONEYWELL</v>
      </c>
      <c r="O1453" s="2">
        <v>2</v>
      </c>
      <c r="P1453" s="23">
        <v>3250000</v>
      </c>
      <c r="Q1453" s="24">
        <f>+FACTURACION[[#This Row],[CANTIDAD]]*FACTURACION[[#This Row],[VR UNITARIO]]/1000</f>
        <v>6500</v>
      </c>
      <c r="R1453" s="3" t="str">
        <f>+VLOOKUP(FACTURACION[[#This Row],[NIT]],TABLACLIENTE,5,FALSE)</f>
        <v>MANIZALES</v>
      </c>
    </row>
    <row r="1454" spans="3:18">
      <c r="C1454" s="13">
        <v>2014</v>
      </c>
      <c r="D1454" s="17" t="s">
        <v>85</v>
      </c>
      <c r="E1454" s="17">
        <f>MONTH(FACTURACION[[#This Row],[MES]]&amp;1)</f>
        <v>6</v>
      </c>
      <c r="F1454" s="223">
        <f>DATE(FACTURACION[[#This Row],[AÑO]],FACTURACION[[#This Row],[Mes numero]],1)</f>
        <v>41791</v>
      </c>
      <c r="G1454" s="159">
        <v>10485</v>
      </c>
      <c r="H1454" s="25">
        <v>891101577</v>
      </c>
      <c r="I1454" s="3" t="str">
        <f>+VLOOKUP(FACTURACION[[#This Row],[NIT]],TABLACLIENTE,2,FALSE)</f>
        <v>ALCANOS DE COLOMBIA S.A. E.S.P</v>
      </c>
      <c r="J1454" s="2" t="s">
        <v>22</v>
      </c>
      <c r="K1454" s="12" t="str">
        <f>+VLOOKUP(FACTURACION[[#This Row],[REFERENCIA]],CODINV,2,FALSE)</f>
        <v>MEDIDOR ROTATIVO G160</v>
      </c>
      <c r="L1454" s="12" t="str">
        <f>IF(VLOOKUP(FACTURACION[[#This Row],[REFERENCIA]],CODINV,3,FALSE)=0,"",VLOOKUP(FACTURACION[[#This Row],[REFERENCIA]],CODINV,3,FALSE))</f>
        <v/>
      </c>
      <c r="M1454" s="12" t="str">
        <f>+VLOOKUP(FACTURACION[[#This Row],[REFERENCIA]],CODINV,4,FALSE)</f>
        <v>MEDIDORES</v>
      </c>
      <c r="N1454" s="12" t="str">
        <f>+VLOOKUP(FACTURACION[[#This Row],[REFERENCIA]],CODINV,5,FALSE)</f>
        <v>HONEYWELL</v>
      </c>
      <c r="O1454" s="2">
        <v>1</v>
      </c>
      <c r="P1454" s="23">
        <v>6750956</v>
      </c>
      <c r="Q1454" s="24">
        <f>+FACTURACION[[#This Row],[CANTIDAD]]*FACTURACION[[#This Row],[VR UNITARIO]]/1000</f>
        <v>6750.9560000000001</v>
      </c>
      <c r="R1454" s="3" t="str">
        <f>+VLOOKUP(FACTURACION[[#This Row],[NIT]],TABLACLIENTE,5,FALSE)</f>
        <v>NEIVA</v>
      </c>
    </row>
    <row r="1455" spans="3:18">
      <c r="C1455" s="13">
        <v>2014</v>
      </c>
      <c r="D1455" s="17" t="s">
        <v>85</v>
      </c>
      <c r="E1455" s="17">
        <f>MONTH(FACTURACION[[#This Row],[MES]]&amp;1)</f>
        <v>6</v>
      </c>
      <c r="F1455" s="223">
        <f>DATE(FACTURACION[[#This Row],[AÑO]],FACTURACION[[#This Row],[Mes numero]],1)</f>
        <v>41791</v>
      </c>
      <c r="G1455" s="159">
        <v>10489</v>
      </c>
      <c r="H1455" s="20">
        <v>890101691</v>
      </c>
      <c r="I1455" s="2" t="str">
        <f>+VLOOKUP(FACTURACION[[#This Row],[NIT]],TABLACLIENTE,2,FALSE)</f>
        <v>GASES DEL CARIBE S.A.E.S.P. (GASCARIBE S.A E.S.P.)</v>
      </c>
      <c r="J1455" s="2" t="s">
        <v>500</v>
      </c>
      <c r="K1455" s="12" t="str">
        <f>+VLOOKUP(FACTURACION[[#This Row],[REFERENCIA]],CODINV,2,FALSE)</f>
        <v>REG. 1213B2 C: 3/4" R: 6-15" W.C. O: 1/4</v>
      </c>
      <c r="L1455" s="12" t="str">
        <f>IF(VLOOKUP(FACTURACION[[#This Row],[REFERENCIA]],CODINV,3,FALSE)=0,"",VLOOKUP(FACTURACION[[#This Row],[REFERENCIA]],CODINV,3,FALSE))</f>
        <v/>
      </c>
      <c r="M1455" s="12" t="str">
        <f>+VLOOKUP(FACTURACION[[#This Row],[REFERENCIA]],CODINV,4,FALSE)</f>
        <v>REGULADORES</v>
      </c>
      <c r="N1455" s="12" t="str">
        <f>+VLOOKUP(FACTURACION[[#This Row],[REFERENCIA]],CODINV,5,FALSE)</f>
        <v>HONEYWELL</v>
      </c>
      <c r="O1455" s="2">
        <v>4</v>
      </c>
      <c r="P1455" s="23">
        <v>82000</v>
      </c>
      <c r="Q1455" s="24">
        <f>+FACTURACION[[#This Row],[CANTIDAD]]*FACTURACION[[#This Row],[VR UNITARIO]]/1000</f>
        <v>328</v>
      </c>
      <c r="R1455" s="3" t="str">
        <f>+VLOOKUP(FACTURACION[[#This Row],[NIT]],TABLACLIENTE,5,FALSE)</f>
        <v>BARRANQUILLA</v>
      </c>
    </row>
    <row r="1456" spans="3:18">
      <c r="C1456" s="13">
        <v>2014</v>
      </c>
      <c r="D1456" s="17" t="s">
        <v>85</v>
      </c>
      <c r="E1456" s="17">
        <f>MONTH(FACTURACION[[#This Row],[MES]]&amp;1)</f>
        <v>6</v>
      </c>
      <c r="F1456" s="223">
        <f>DATE(FACTURACION[[#This Row],[AÑO]],FACTURACION[[#This Row],[Mes numero]],1)</f>
        <v>41791</v>
      </c>
      <c r="G1456" s="159">
        <v>10520</v>
      </c>
      <c r="H1456" s="20">
        <v>900370892</v>
      </c>
      <c r="I1456" s="2" t="str">
        <f>+VLOOKUP(FACTURACION[[#This Row],[NIT]],TABLACLIENTE,2,FALSE)</f>
        <v>COLOMBIANA DE PROYECTOS DE INGENIERIA S.A.S. (COLPROING S.A.S.)</v>
      </c>
      <c r="J1456" s="2" t="s">
        <v>198</v>
      </c>
      <c r="K1456" s="12" t="str">
        <f>+VLOOKUP(FACTURACION[[#This Row],[REFERENCIA]],CODINV,2,FALSE)</f>
        <v>REG. 1813C-HC C. 1 1/4" R: 6-15" O: 1/2</v>
      </c>
      <c r="L1456" s="12" t="str">
        <f>IF(VLOOKUP(FACTURACION[[#This Row],[REFERENCIA]],CODINV,3,FALSE)=0,"",VLOOKUP(FACTURACION[[#This Row],[REFERENCIA]],CODINV,3,FALSE))</f>
        <v/>
      </c>
      <c r="M1456" s="12" t="str">
        <f>+VLOOKUP(FACTURACION[[#This Row],[REFERENCIA]],CODINV,4,FALSE)</f>
        <v>REGULADORES</v>
      </c>
      <c r="N1456" s="12" t="str">
        <f>+VLOOKUP(FACTURACION[[#This Row],[REFERENCIA]],CODINV,5,FALSE)</f>
        <v>HONEYWELL</v>
      </c>
      <c r="O1456" s="2">
        <v>1</v>
      </c>
      <c r="P1456" s="23">
        <v>135000</v>
      </c>
      <c r="Q1456" s="24">
        <f>+FACTURACION[[#This Row],[CANTIDAD]]*FACTURACION[[#This Row],[VR UNITARIO]]/1000</f>
        <v>135</v>
      </c>
      <c r="R1456" s="3" t="str">
        <f>+VLOOKUP(FACTURACION[[#This Row],[NIT]],TABLACLIENTE,5,FALSE)</f>
        <v>BOGOTÁ D.C.</v>
      </c>
    </row>
    <row r="1457" spans="3:18">
      <c r="C1457" s="13">
        <v>2014</v>
      </c>
      <c r="D1457" s="17" t="s">
        <v>85</v>
      </c>
      <c r="E1457" s="17">
        <f>MONTH(FACTURACION[[#This Row],[MES]]&amp;1)</f>
        <v>6</v>
      </c>
      <c r="F1457" s="223">
        <f>DATE(FACTURACION[[#This Row],[AÑO]],FACTURACION[[#This Row],[Mes numero]],1)</f>
        <v>41791</v>
      </c>
      <c r="G1457" s="159">
        <v>10520</v>
      </c>
      <c r="H1457" s="20">
        <v>900370892</v>
      </c>
      <c r="I1457" s="2" t="str">
        <f>+VLOOKUP(FACTURACION[[#This Row],[NIT]],TABLACLIENTE,2,FALSE)</f>
        <v>COLOMBIANA DE PROYECTOS DE INGENIERIA S.A.S. (COLPROING S.A.S.)</v>
      </c>
      <c r="J1457" s="2" t="s">
        <v>6</v>
      </c>
      <c r="K1457" s="12" t="str">
        <f>+VLOOKUP(FACTURACION[[#This Row],[REFERENCIA]],CODINV,2,FALSE)</f>
        <v>REG.1813C C:3/4" R:6-15" O:1/2</v>
      </c>
      <c r="L1457" s="12" t="str">
        <f>IF(VLOOKUP(FACTURACION[[#This Row],[REFERENCIA]],CODINV,3,FALSE)=0,"",VLOOKUP(FACTURACION[[#This Row],[REFERENCIA]],CODINV,3,FALSE))</f>
        <v/>
      </c>
      <c r="M1457" s="12" t="str">
        <f>+VLOOKUP(FACTURACION[[#This Row],[REFERENCIA]],CODINV,4,FALSE)</f>
        <v>REGULADORES</v>
      </c>
      <c r="N1457" s="12" t="str">
        <f>+VLOOKUP(FACTURACION[[#This Row],[REFERENCIA]],CODINV,5,FALSE)</f>
        <v>HONEYWELL</v>
      </c>
      <c r="O1457" s="2">
        <v>1</v>
      </c>
      <c r="P1457" s="23">
        <v>95000</v>
      </c>
      <c r="Q1457" s="24">
        <f>+FACTURACION[[#This Row],[CANTIDAD]]*FACTURACION[[#This Row],[VR UNITARIO]]/1000</f>
        <v>95</v>
      </c>
      <c r="R1457" s="3" t="str">
        <f>+VLOOKUP(FACTURACION[[#This Row],[NIT]],TABLACLIENTE,5,FALSE)</f>
        <v>BOGOTÁ D.C.</v>
      </c>
    </row>
    <row r="1458" spans="3:18">
      <c r="C1458" s="13">
        <v>2014</v>
      </c>
      <c r="D1458" s="17" t="s">
        <v>85</v>
      </c>
      <c r="E1458" s="17">
        <f>MONTH(FACTURACION[[#This Row],[MES]]&amp;1)</f>
        <v>6</v>
      </c>
      <c r="F1458" s="223">
        <f>DATE(FACTURACION[[#This Row],[AÑO]],FACTURACION[[#This Row],[Mes numero]],1)</f>
        <v>41791</v>
      </c>
      <c r="G1458" s="159">
        <v>10512</v>
      </c>
      <c r="H1458" s="20">
        <v>800021272</v>
      </c>
      <c r="I1458" s="2" t="str">
        <f>+VLOOKUP(FACTURACION[[#This Row],[NIT]],TABLACLIENTE,2,FALSE)</f>
        <v>GASES DEL LLANO S.A. E.S.P (LLANOGAS S.A. E.S.P.)</v>
      </c>
      <c r="J1458" s="2" t="s">
        <v>6</v>
      </c>
      <c r="K1458" s="12" t="str">
        <f>+VLOOKUP(FACTURACION[[#This Row],[REFERENCIA]],CODINV,2,FALSE)</f>
        <v>REG.1813C C:3/4" R:6-15" O:1/2</v>
      </c>
      <c r="L1458" s="12" t="str">
        <f>IF(VLOOKUP(FACTURACION[[#This Row],[REFERENCIA]],CODINV,3,FALSE)=0,"",VLOOKUP(FACTURACION[[#This Row],[REFERENCIA]],CODINV,3,FALSE))</f>
        <v/>
      </c>
      <c r="M1458" s="12" t="str">
        <f>+VLOOKUP(FACTURACION[[#This Row],[REFERENCIA]],CODINV,4,FALSE)</f>
        <v>REGULADORES</v>
      </c>
      <c r="N1458" s="12" t="str">
        <f>+VLOOKUP(FACTURACION[[#This Row],[REFERENCIA]],CODINV,5,FALSE)</f>
        <v>HONEYWELL</v>
      </c>
      <c r="O1458" s="2">
        <v>2</v>
      </c>
      <c r="P1458" s="23">
        <v>122596</v>
      </c>
      <c r="Q1458" s="24">
        <f>+FACTURACION[[#This Row],[CANTIDAD]]*FACTURACION[[#This Row],[VR UNITARIO]]/1000</f>
        <v>245.19200000000001</v>
      </c>
      <c r="R1458" s="3" t="str">
        <f>+VLOOKUP(FACTURACION[[#This Row],[NIT]],TABLACLIENTE,5,FALSE)</f>
        <v>VILLAVICENCIO</v>
      </c>
    </row>
    <row r="1459" spans="3:18">
      <c r="C1459" s="13">
        <v>2014</v>
      </c>
      <c r="D1459" s="17" t="s">
        <v>85</v>
      </c>
      <c r="E1459" s="17">
        <f>MONTH(FACTURACION[[#This Row],[MES]]&amp;1)</f>
        <v>6</v>
      </c>
      <c r="F1459" s="223">
        <f>DATE(FACTURACION[[#This Row],[AÑO]],FACTURACION[[#This Row],[Mes numero]],1)</f>
        <v>41791</v>
      </c>
      <c r="G1459" s="159">
        <v>10491</v>
      </c>
      <c r="H1459" s="20">
        <v>830137252</v>
      </c>
      <c r="I1459" s="2" t="str">
        <f>+VLOOKUP(FACTURACION[[#This Row],[NIT]],TABLACLIENTE,2,FALSE)</f>
        <v>SAGENCO SAS</v>
      </c>
      <c r="J1459" s="2" t="s">
        <v>6</v>
      </c>
      <c r="K1459" s="12" t="str">
        <f>+VLOOKUP(FACTURACION[[#This Row],[REFERENCIA]],CODINV,2,FALSE)</f>
        <v>REG.1813C C:3/4" R:6-15" O:1/2</v>
      </c>
      <c r="L1459" s="12" t="str">
        <f>IF(VLOOKUP(FACTURACION[[#This Row],[REFERENCIA]],CODINV,3,FALSE)=0,"",VLOOKUP(FACTURACION[[#This Row],[REFERENCIA]],CODINV,3,FALSE))</f>
        <v/>
      </c>
      <c r="M1459" s="12" t="str">
        <f>+VLOOKUP(FACTURACION[[#This Row],[REFERENCIA]],CODINV,4,FALSE)</f>
        <v>REGULADORES</v>
      </c>
      <c r="N1459" s="12" t="str">
        <f>+VLOOKUP(FACTURACION[[#This Row],[REFERENCIA]],CODINV,5,FALSE)</f>
        <v>HONEYWELL</v>
      </c>
      <c r="O1459" s="2">
        <v>1</v>
      </c>
      <c r="P1459" s="23">
        <v>85000</v>
      </c>
      <c r="Q1459" s="24">
        <f>+FACTURACION[[#This Row],[CANTIDAD]]*FACTURACION[[#This Row],[VR UNITARIO]]/1000</f>
        <v>85</v>
      </c>
      <c r="R1459" s="3" t="str">
        <f>+VLOOKUP(FACTURACION[[#This Row],[NIT]],TABLACLIENTE,5,FALSE)</f>
        <v>BOGOTÁ D.C.</v>
      </c>
    </row>
    <row r="1460" spans="3:18">
      <c r="C1460" s="37">
        <v>2014</v>
      </c>
      <c r="D1460" s="38" t="s">
        <v>85</v>
      </c>
      <c r="E1460" s="38">
        <f>MONTH(FACTURACION[[#This Row],[MES]]&amp;1)</f>
        <v>6</v>
      </c>
      <c r="F1460" s="223">
        <f>DATE(FACTURACION[[#This Row],[AÑO]],FACTURACION[[#This Row],[Mes numero]],1)</f>
        <v>41791</v>
      </c>
      <c r="G1460" s="160">
        <v>10543</v>
      </c>
      <c r="H1460" s="39">
        <v>900255894</v>
      </c>
      <c r="I1460" s="40" t="str">
        <f>+VLOOKUP(FACTURACION[[#This Row],[NIT]],TABLACLIENTE,2,FALSE)</f>
        <v>INSTALACIONES HIDROSANITARIAS CARDENAS E.U.</v>
      </c>
      <c r="J1460" s="41" t="s">
        <v>6</v>
      </c>
      <c r="K1460" s="12" t="str">
        <f>+VLOOKUP(FACTURACION[[#This Row],[REFERENCIA]],CODINV,2,FALSE)</f>
        <v>REG.1813C C:3/4" R:6-15" O:1/2</v>
      </c>
      <c r="L1460" s="12" t="str">
        <f>IF(VLOOKUP(FACTURACION[[#This Row],[REFERENCIA]],CODINV,3,FALSE)=0,"",VLOOKUP(FACTURACION[[#This Row],[REFERENCIA]],CODINV,3,FALSE))</f>
        <v/>
      </c>
      <c r="M1460" s="12" t="str">
        <f>+VLOOKUP(FACTURACION[[#This Row],[REFERENCIA]],CODINV,4,FALSE)</f>
        <v>REGULADORES</v>
      </c>
      <c r="N1460" s="12" t="str">
        <f>+VLOOKUP(FACTURACION[[#This Row],[REFERENCIA]],CODINV,5,FALSE)</f>
        <v>HONEYWELL</v>
      </c>
      <c r="O1460" s="41">
        <v>4</v>
      </c>
      <c r="P1460" s="42">
        <v>102000</v>
      </c>
      <c r="Q1460" s="43">
        <f>+FACTURACION[[#This Row],[CANTIDAD]]*FACTURACION[[#This Row],[VR UNITARIO]]/1000</f>
        <v>408</v>
      </c>
      <c r="R1460" s="3" t="str">
        <f>+VLOOKUP(FACTURACION[[#This Row],[NIT]],TABLACLIENTE,5,FALSE)</f>
        <v>BOGOTÁ D.C.</v>
      </c>
    </row>
    <row r="1461" spans="3:18">
      <c r="C1461" s="13">
        <v>2014</v>
      </c>
      <c r="D1461" s="17" t="s">
        <v>85</v>
      </c>
      <c r="E1461" s="17">
        <f>MONTH(FACTURACION[[#This Row],[MES]]&amp;1)</f>
        <v>6</v>
      </c>
      <c r="F1461" s="223">
        <f>DATE(FACTURACION[[#This Row],[AÑO]],FACTURACION[[#This Row],[Mes numero]],1)</f>
        <v>41791</v>
      </c>
      <c r="G1461" s="159">
        <v>10484</v>
      </c>
      <c r="H1461" s="20">
        <v>830137252</v>
      </c>
      <c r="I1461" s="2" t="str">
        <f>+VLOOKUP(FACTURACION[[#This Row],[NIT]],TABLACLIENTE,2,FALSE)</f>
        <v>SAGENCO SAS</v>
      </c>
      <c r="J1461" s="2" t="s">
        <v>771</v>
      </c>
      <c r="K1461" s="12" t="str">
        <f>+VLOOKUP(FACTURACION[[#This Row],[REFERENCIA]],CODINV,2,FALSE)</f>
        <v>REG. 1813C C: 3/4" R: 12-28" O: 1/2</v>
      </c>
      <c r="L1461" s="12" t="str">
        <f>IF(VLOOKUP(FACTURACION[[#This Row],[REFERENCIA]],CODINV,3,FALSE)=0,"",VLOOKUP(FACTURACION[[#This Row],[REFERENCIA]],CODINV,3,FALSE))</f>
        <v/>
      </c>
      <c r="M1461" s="12" t="str">
        <f>+VLOOKUP(FACTURACION[[#This Row],[REFERENCIA]],CODINV,4,FALSE)</f>
        <v>REGULADORES</v>
      </c>
      <c r="N1461" s="12" t="str">
        <f>+VLOOKUP(FACTURACION[[#This Row],[REFERENCIA]],CODINV,5,FALSE)</f>
        <v>HONEYWELL</v>
      </c>
      <c r="O1461" s="2">
        <v>5</v>
      </c>
      <c r="P1461" s="23">
        <v>85000</v>
      </c>
      <c r="Q1461" s="24">
        <f>+FACTURACION[[#This Row],[CANTIDAD]]*FACTURACION[[#This Row],[VR UNITARIO]]/1000</f>
        <v>425</v>
      </c>
      <c r="R1461" s="3" t="str">
        <f>+VLOOKUP(FACTURACION[[#This Row],[NIT]],TABLACLIENTE,5,FALSE)</f>
        <v>BOGOTÁ D.C.</v>
      </c>
    </row>
    <row r="1462" spans="3:18">
      <c r="C1462" s="13">
        <v>2014</v>
      </c>
      <c r="D1462" s="17" t="s">
        <v>85</v>
      </c>
      <c r="E1462" s="17">
        <f>MONTH(FACTURACION[[#This Row],[MES]]&amp;1)</f>
        <v>6</v>
      </c>
      <c r="F1462" s="223">
        <f>DATE(FACTURACION[[#This Row],[AÑO]],FACTURACION[[#This Row],[Mes numero]],1)</f>
        <v>41791</v>
      </c>
      <c r="G1462" s="159">
        <v>10498</v>
      </c>
      <c r="H1462" s="20">
        <v>890101691</v>
      </c>
      <c r="I1462" s="2" t="str">
        <f>+VLOOKUP(FACTURACION[[#This Row],[NIT]],TABLACLIENTE,2,FALSE)</f>
        <v>GASES DEL CARIBE S.A.E.S.P. (GASCARIBE S.A E.S.P.)</v>
      </c>
      <c r="J1462" s="2" t="s">
        <v>109</v>
      </c>
      <c r="K1462" s="12" t="str">
        <f>+VLOOKUP(FACTURACION[[#This Row],[REFERENCIA]],CODINV,2,FALSE)</f>
        <v>REG. 1883 CPB2 C: 1 1/4" O: 1/2 R: STD</v>
      </c>
      <c r="L1462" s="12" t="str">
        <f>IF(VLOOKUP(FACTURACION[[#This Row],[REFERENCIA]],CODINV,3,FALSE)=0,"",VLOOKUP(FACTURACION[[#This Row],[REFERENCIA]],CODINV,3,FALSE))</f>
        <v/>
      </c>
      <c r="M1462" s="12" t="str">
        <f>+VLOOKUP(FACTURACION[[#This Row],[REFERENCIA]],CODINV,4,FALSE)</f>
        <v>REGULADORES</v>
      </c>
      <c r="N1462" s="12" t="str">
        <f>+VLOOKUP(FACTURACION[[#This Row],[REFERENCIA]],CODINV,5,FALSE)</f>
        <v>HONEYWELL</v>
      </c>
      <c r="O1462" s="2">
        <v>30</v>
      </c>
      <c r="P1462" s="23">
        <v>751156</v>
      </c>
      <c r="Q1462" s="24">
        <f>+FACTURACION[[#This Row],[CANTIDAD]]*FACTURACION[[#This Row],[VR UNITARIO]]/1000</f>
        <v>22534.68</v>
      </c>
      <c r="R1462" s="3" t="str">
        <f>+VLOOKUP(FACTURACION[[#This Row],[NIT]],TABLACLIENTE,5,FALSE)</f>
        <v>BARRANQUILLA</v>
      </c>
    </row>
    <row r="1463" spans="3:18">
      <c r="C1463" s="13">
        <v>2014</v>
      </c>
      <c r="D1463" s="17" t="s">
        <v>85</v>
      </c>
      <c r="E1463" s="17">
        <f>MONTH(FACTURACION[[#This Row],[MES]]&amp;1)</f>
        <v>6</v>
      </c>
      <c r="F1463" s="223">
        <f>DATE(FACTURACION[[#This Row],[AÑO]],FACTURACION[[#This Row],[Mes numero]],1)</f>
        <v>41791</v>
      </c>
      <c r="G1463" s="159">
        <v>10499</v>
      </c>
      <c r="H1463" s="20">
        <v>890101691</v>
      </c>
      <c r="I1463" s="2" t="str">
        <f>+VLOOKUP(FACTURACION[[#This Row],[NIT]],TABLACLIENTE,2,FALSE)</f>
        <v>GASES DEL CARIBE S.A.E.S.P. (GASCARIBE S.A E.S.P.)</v>
      </c>
      <c r="J1463" s="2" t="s">
        <v>109</v>
      </c>
      <c r="K1463" s="12" t="str">
        <f>+VLOOKUP(FACTURACION[[#This Row],[REFERENCIA]],CODINV,2,FALSE)</f>
        <v>REG. 1883 CPB2 C: 1 1/4" O: 1/2 R: STD</v>
      </c>
      <c r="L1463" s="12" t="str">
        <f>IF(VLOOKUP(FACTURACION[[#This Row],[REFERENCIA]],CODINV,3,FALSE)=0,"",VLOOKUP(FACTURACION[[#This Row],[REFERENCIA]],CODINV,3,FALSE))</f>
        <v/>
      </c>
      <c r="M1463" s="12" t="str">
        <f>+VLOOKUP(FACTURACION[[#This Row],[REFERENCIA]],CODINV,4,FALSE)</f>
        <v>REGULADORES</v>
      </c>
      <c r="N1463" s="12" t="str">
        <f>+VLOOKUP(FACTURACION[[#This Row],[REFERENCIA]],CODINV,5,FALSE)</f>
        <v>HONEYWELL</v>
      </c>
      <c r="O1463" s="2">
        <v>3</v>
      </c>
      <c r="P1463" s="23">
        <v>751156</v>
      </c>
      <c r="Q1463" s="24">
        <f>+FACTURACION[[#This Row],[CANTIDAD]]*FACTURACION[[#This Row],[VR UNITARIO]]/1000</f>
        <v>2253.4679999999998</v>
      </c>
      <c r="R1463" s="3" t="str">
        <f>+VLOOKUP(FACTURACION[[#This Row],[NIT]],TABLACLIENTE,5,FALSE)</f>
        <v>BARRANQUILLA</v>
      </c>
    </row>
    <row r="1464" spans="3:18">
      <c r="C1464" s="13">
        <v>2014</v>
      </c>
      <c r="D1464" s="17" t="s">
        <v>85</v>
      </c>
      <c r="E1464" s="17">
        <f>MONTH(FACTURACION[[#This Row],[MES]]&amp;1)</f>
        <v>6</v>
      </c>
      <c r="F1464" s="223">
        <f>DATE(FACTURACION[[#This Row],[AÑO]],FACTURACION[[#This Row],[Mes numero]],1)</f>
        <v>41791</v>
      </c>
      <c r="G1464" s="159">
        <v>10536</v>
      </c>
      <c r="H1464" s="20">
        <v>811038372</v>
      </c>
      <c r="I1464" s="2" t="str">
        <f>+VLOOKUP(FACTURACION[[#This Row],[NIT]],TABLACLIENTE,2,FALSE)</f>
        <v>TECNOLOGIA INSTRUMENTACION Y GAS S.A.S.</v>
      </c>
      <c r="J1464" s="2" t="s">
        <v>109</v>
      </c>
      <c r="K1464" s="12" t="str">
        <f>+VLOOKUP(FACTURACION[[#This Row],[REFERENCIA]],CODINV,2,FALSE)</f>
        <v>REG. 1883 CPB2 C: 1 1/4" O: 1/2 R: STD</v>
      </c>
      <c r="L1464" s="12" t="str">
        <f>IF(VLOOKUP(FACTURACION[[#This Row],[REFERENCIA]],CODINV,3,FALSE)=0,"",VLOOKUP(FACTURACION[[#This Row],[REFERENCIA]],CODINV,3,FALSE))</f>
        <v/>
      </c>
      <c r="M1464" s="12" t="str">
        <f>+VLOOKUP(FACTURACION[[#This Row],[REFERENCIA]],CODINV,4,FALSE)</f>
        <v>REGULADORES</v>
      </c>
      <c r="N1464" s="12" t="str">
        <f>+VLOOKUP(FACTURACION[[#This Row],[REFERENCIA]],CODINV,5,FALSE)</f>
        <v>HONEYWELL</v>
      </c>
      <c r="O1464" s="2">
        <v>4</v>
      </c>
      <c r="P1464" s="23">
        <v>620000</v>
      </c>
      <c r="Q1464" s="24">
        <f>+FACTURACION[[#This Row],[CANTIDAD]]*FACTURACION[[#This Row],[VR UNITARIO]]/1000</f>
        <v>2480</v>
      </c>
      <c r="R1464" s="3" t="str">
        <f>+VLOOKUP(FACTURACION[[#This Row],[NIT]],TABLACLIENTE,5,FALSE)</f>
        <v>MEDELLIN</v>
      </c>
    </row>
    <row r="1465" spans="3:18">
      <c r="C1465" s="13">
        <v>2014</v>
      </c>
      <c r="D1465" s="17" t="s">
        <v>85</v>
      </c>
      <c r="E1465" s="17">
        <f>MONTH(FACTURACION[[#This Row],[MES]]&amp;1)</f>
        <v>6</v>
      </c>
      <c r="F1465" s="223">
        <f>DATE(FACTURACION[[#This Row],[AÑO]],FACTURACION[[#This Row],[Mes numero]],1)</f>
        <v>41791</v>
      </c>
      <c r="G1465" s="159">
        <v>10505</v>
      </c>
      <c r="H1465" s="20">
        <v>800167643</v>
      </c>
      <c r="I1465" s="2" t="str">
        <f>+VLOOKUP(FACTURACION[[#This Row],[NIT]],TABLACLIENTE,2,FALSE)</f>
        <v>GASES DE OCCIDENTE S.A. E.S.P. (GDO)</v>
      </c>
      <c r="J1465" s="2" t="s">
        <v>54</v>
      </c>
      <c r="K1465" s="12" t="str">
        <f>+VLOOKUP(FACTURACION[[#This Row],[REFERENCIA]],CODINV,2,FALSE)</f>
        <v>REG. 1803PFM C: 2" FLANGED 16-30</v>
      </c>
      <c r="L1465" s="12" t="str">
        <f>IF(VLOOKUP(FACTURACION[[#This Row],[REFERENCIA]],CODINV,3,FALSE)=0,"",VLOOKUP(FACTURACION[[#This Row],[REFERENCIA]],CODINV,3,FALSE))</f>
        <v/>
      </c>
      <c r="M1465" s="12" t="str">
        <f>+VLOOKUP(FACTURACION[[#This Row],[REFERENCIA]],CODINV,4,FALSE)</f>
        <v>REGULADORES</v>
      </c>
      <c r="N1465" s="12" t="str">
        <f>+VLOOKUP(FACTURACION[[#This Row],[REFERENCIA]],CODINV,5,FALSE)</f>
        <v>HONEYWELL</v>
      </c>
      <c r="O1465" s="2">
        <v>5</v>
      </c>
      <c r="P1465" s="23">
        <v>1606949</v>
      </c>
      <c r="Q1465" s="24">
        <f>+FACTURACION[[#This Row],[CANTIDAD]]*FACTURACION[[#This Row],[VR UNITARIO]]/1000</f>
        <v>8034.7449999999999</v>
      </c>
      <c r="R1465" s="3" t="str">
        <f>+VLOOKUP(FACTURACION[[#This Row],[NIT]],TABLACLIENTE,5,FALSE)</f>
        <v>CALI</v>
      </c>
    </row>
    <row r="1466" spans="3:18">
      <c r="C1466" s="13">
        <v>2014</v>
      </c>
      <c r="D1466" s="17" t="s">
        <v>85</v>
      </c>
      <c r="E1466" s="17">
        <f>MONTH(FACTURACION[[#This Row],[MES]]&amp;1)</f>
        <v>6</v>
      </c>
      <c r="F1466" s="223">
        <f>DATE(FACTURACION[[#This Row],[AÑO]],FACTURACION[[#This Row],[Mes numero]],1)</f>
        <v>41791</v>
      </c>
      <c r="G1466" s="159">
        <v>10489</v>
      </c>
      <c r="H1466" s="20">
        <v>890101691</v>
      </c>
      <c r="I1466" s="2" t="str">
        <f>+VLOOKUP(FACTURACION[[#This Row],[NIT]],TABLACLIENTE,2,FALSE)</f>
        <v>GASES DEL CARIBE S.A.E.S.P. (GASCARIBE S.A E.S.P.)</v>
      </c>
      <c r="J1466" s="2" t="s">
        <v>71</v>
      </c>
      <c r="K1466" s="12" t="str">
        <f>+VLOOKUP(FACTURACION[[#This Row],[REFERENCIA]],CODINV,2,FALSE)</f>
        <v>REG 1813B2 C: 1 1/4" R: 6-15" O: 3/8</v>
      </c>
      <c r="L1466" s="12" t="str">
        <f>IF(VLOOKUP(FACTURACION[[#This Row],[REFERENCIA]],CODINV,3,FALSE)=0,"",VLOOKUP(FACTURACION[[#This Row],[REFERENCIA]],CODINV,3,FALSE))</f>
        <v>1813B</v>
      </c>
      <c r="M1466" s="12" t="str">
        <f>+VLOOKUP(FACTURACION[[#This Row],[REFERENCIA]],CODINV,4,FALSE)</f>
        <v>REGULADORES</v>
      </c>
      <c r="N1466" s="12" t="str">
        <f>+VLOOKUP(FACTURACION[[#This Row],[REFERENCIA]],CODINV,5,FALSE)</f>
        <v>HONEYWELL</v>
      </c>
      <c r="O1466" s="2">
        <v>20</v>
      </c>
      <c r="P1466" s="23">
        <v>95000</v>
      </c>
      <c r="Q1466" s="24">
        <f>+FACTURACION[[#This Row],[CANTIDAD]]*FACTURACION[[#This Row],[VR UNITARIO]]/1000</f>
        <v>1900</v>
      </c>
      <c r="R1466" s="3" t="str">
        <f>+VLOOKUP(FACTURACION[[#This Row],[NIT]],TABLACLIENTE,5,FALSE)</f>
        <v>BARRANQUILLA</v>
      </c>
    </row>
    <row r="1467" spans="3:18">
      <c r="C1467" s="13">
        <v>2014</v>
      </c>
      <c r="D1467" s="17" t="s">
        <v>85</v>
      </c>
      <c r="E1467" s="17">
        <f>MONTH(FACTURACION[[#This Row],[MES]]&amp;1)</f>
        <v>6</v>
      </c>
      <c r="F1467" s="223">
        <f>DATE(FACTURACION[[#This Row],[AÑO]],FACTURACION[[#This Row],[Mes numero]],1)</f>
        <v>41791</v>
      </c>
      <c r="G1467" s="159">
        <v>10541</v>
      </c>
      <c r="H1467" s="20">
        <v>830144426</v>
      </c>
      <c r="I1467" s="2" t="str">
        <f>+VLOOKUP(FACTURACION[[#This Row],[NIT]],TABLACLIENTE,2,FALSE)</f>
        <v>DUARTECNICOS S.A.S.</v>
      </c>
      <c r="J1467" s="2" t="s">
        <v>155</v>
      </c>
      <c r="K1467" s="12" t="str">
        <f>+VLOOKUP(FACTURACION[[#This Row],[REFERENCIA]],CODINV,2,FALSE)</f>
        <v>AFV 3" S300 FO</v>
      </c>
      <c r="L1467" s="12" t="str">
        <f>IF(VLOOKUP(FACTURACION[[#This Row],[REFERENCIA]],CODINV,3,FALSE)=0,"",VLOOKUP(FACTURACION[[#This Row],[REFERENCIA]],CODINV,3,FALSE))</f>
        <v/>
      </c>
      <c r="M1467" s="12" t="str">
        <f>+VLOOKUP(FACTURACION[[#This Row],[REFERENCIA]],CODINV,4,FALSE)</f>
        <v>REGULADORES</v>
      </c>
      <c r="N1467" s="12" t="str">
        <f>+VLOOKUP(FACTURACION[[#This Row],[REFERENCIA]],CODINV,5,FALSE)</f>
        <v>HONEYWELL</v>
      </c>
      <c r="O1467" s="2">
        <v>1</v>
      </c>
      <c r="P1467" s="23">
        <v>2350000</v>
      </c>
      <c r="Q1467" s="24">
        <f>+FACTURACION[[#This Row],[CANTIDAD]]*FACTURACION[[#This Row],[VR UNITARIO]]/1000</f>
        <v>2350</v>
      </c>
      <c r="R1467" s="3" t="str">
        <f>+VLOOKUP(FACTURACION[[#This Row],[NIT]],TABLACLIENTE,5,FALSE)</f>
        <v>BARRANQUILLA</v>
      </c>
    </row>
    <row r="1468" spans="3:18">
      <c r="C1468" s="13">
        <v>2014</v>
      </c>
      <c r="D1468" s="17" t="s">
        <v>85</v>
      </c>
      <c r="E1468" s="17">
        <f>MONTH(FACTURACION[[#This Row],[MES]]&amp;1)</f>
        <v>6</v>
      </c>
      <c r="F1468" s="223">
        <f>DATE(FACTURACION[[#This Row],[AÑO]],FACTURACION[[#This Row],[Mes numero]],1)</f>
        <v>41791</v>
      </c>
      <c r="G1468" s="159">
        <v>10541</v>
      </c>
      <c r="H1468" s="20">
        <v>830144426</v>
      </c>
      <c r="I1468" s="2" t="str">
        <f>+VLOOKUP(FACTURACION[[#This Row],[NIT]],TABLACLIENTE,2,FALSE)</f>
        <v>DUARTECNICOS S.A.S.</v>
      </c>
      <c r="J1468" s="2" t="s">
        <v>66</v>
      </c>
      <c r="K1468" s="12" t="str">
        <f>+VLOOKUP(FACTURACION[[#This Row],[REFERENCIA]],CODINV,2,FALSE)</f>
        <v>AFV 2" S600 FO</v>
      </c>
      <c r="L1468" s="12" t="str">
        <f>IF(VLOOKUP(FACTURACION[[#This Row],[REFERENCIA]],CODINV,3,FALSE)=0,"",VLOOKUP(FACTURACION[[#This Row],[REFERENCIA]],CODINV,3,FALSE))</f>
        <v/>
      </c>
      <c r="M1468" s="12" t="str">
        <f>+VLOOKUP(FACTURACION[[#This Row],[REFERENCIA]],CODINV,4,FALSE)</f>
        <v>REGULADORES</v>
      </c>
      <c r="N1468" s="12" t="str">
        <f>+VLOOKUP(FACTURACION[[#This Row],[REFERENCIA]],CODINV,5,FALSE)</f>
        <v>HONEYWELL</v>
      </c>
      <c r="O1468" s="2">
        <v>2</v>
      </c>
      <c r="P1468" s="23">
        <v>2698037</v>
      </c>
      <c r="Q1468" s="24">
        <f>+FACTURACION[[#This Row],[CANTIDAD]]*FACTURACION[[#This Row],[VR UNITARIO]]/1000</f>
        <v>5396.0739999999996</v>
      </c>
      <c r="R1468" s="3" t="str">
        <f>+VLOOKUP(FACTURACION[[#This Row],[NIT]],TABLACLIENTE,5,FALSE)</f>
        <v>BARRANQUILLA</v>
      </c>
    </row>
    <row r="1469" spans="3:18">
      <c r="C1469" s="13">
        <v>2014</v>
      </c>
      <c r="D1469" s="17" t="s">
        <v>85</v>
      </c>
      <c r="E1469" s="17">
        <f>MONTH(FACTURACION[[#This Row],[MES]]&amp;1)</f>
        <v>6</v>
      </c>
      <c r="F1469" s="223">
        <f>DATE(FACTURACION[[#This Row],[AÑO]],FACTURACION[[#This Row],[Mes numero]],1)</f>
        <v>41791</v>
      </c>
      <c r="G1469" s="159">
        <v>10486</v>
      </c>
      <c r="H1469" s="25">
        <v>891101577</v>
      </c>
      <c r="I1469" s="3" t="str">
        <f>+VLOOKUP(FACTURACION[[#This Row],[NIT]],TABLACLIENTE,2,FALSE)</f>
        <v>ALCANOS DE COLOMBIA S.A. E.S.P</v>
      </c>
      <c r="J1469" s="2" t="s">
        <v>24</v>
      </c>
      <c r="K1469" s="12" t="str">
        <f>+VLOOKUP(FACTURACION[[#This Row],[REFERENCIA]],CODINV,2,FALSE)</f>
        <v>AFV 2" S300 F.O Y CL INS ZSC100</v>
      </c>
      <c r="L1469" s="12" t="str">
        <f>IF(VLOOKUP(FACTURACION[[#This Row],[REFERENCIA]],CODINV,3,FALSE)=0,"",VLOOKUP(FACTURACION[[#This Row],[REFERENCIA]],CODINV,3,FALSE))</f>
        <v/>
      </c>
      <c r="M1469" s="12" t="str">
        <f>+VLOOKUP(FACTURACION[[#This Row],[REFERENCIA]],CODINV,4,FALSE)</f>
        <v>REGULADORES</v>
      </c>
      <c r="N1469" s="12" t="str">
        <f>+VLOOKUP(FACTURACION[[#This Row],[REFERENCIA]],CODINV,5,FALSE)</f>
        <v>HONEYWELL</v>
      </c>
      <c r="O1469" s="2">
        <v>2</v>
      </c>
      <c r="P1469" s="23">
        <v>3638333</v>
      </c>
      <c r="Q1469" s="24">
        <f>+FACTURACION[[#This Row],[CANTIDAD]]*FACTURACION[[#This Row],[VR UNITARIO]]/1000</f>
        <v>7276.6660000000002</v>
      </c>
      <c r="R1469" s="3" t="str">
        <f>+VLOOKUP(FACTURACION[[#This Row],[NIT]],TABLACLIENTE,5,FALSE)</f>
        <v>NEIVA</v>
      </c>
    </row>
    <row r="1470" spans="3:18">
      <c r="C1470" s="13">
        <v>2014</v>
      </c>
      <c r="D1470" s="17" t="s">
        <v>85</v>
      </c>
      <c r="E1470" s="17">
        <f>MONTH(FACTURACION[[#This Row],[MES]]&amp;1)</f>
        <v>6</v>
      </c>
      <c r="F1470" s="223">
        <f>DATE(FACTURACION[[#This Row],[AÑO]],FACTURACION[[#This Row],[Mes numero]],1)</f>
        <v>41791</v>
      </c>
      <c r="G1470" s="159">
        <v>10541</v>
      </c>
      <c r="H1470" s="20">
        <v>830144426</v>
      </c>
      <c r="I1470" s="2" t="str">
        <f>+VLOOKUP(FACTURACION[[#This Row],[NIT]],TABLACLIENTE,2,FALSE)</f>
        <v>DUARTECNICOS S.A.S.</v>
      </c>
      <c r="J1470" s="2" t="s">
        <v>24</v>
      </c>
      <c r="K1470" s="12" t="str">
        <f>+VLOOKUP(FACTURACION[[#This Row],[REFERENCIA]],CODINV,2,FALSE)</f>
        <v>AFV 2" S300 F.O Y CL INS ZSC100</v>
      </c>
      <c r="L1470" s="12" t="str">
        <f>IF(VLOOKUP(FACTURACION[[#This Row],[REFERENCIA]],CODINV,3,FALSE)=0,"",VLOOKUP(FACTURACION[[#This Row],[REFERENCIA]],CODINV,3,FALSE))</f>
        <v/>
      </c>
      <c r="M1470" s="12" t="str">
        <f>+VLOOKUP(FACTURACION[[#This Row],[REFERENCIA]],CODINV,4,FALSE)</f>
        <v>REGULADORES</v>
      </c>
      <c r="N1470" s="12" t="str">
        <f>+VLOOKUP(FACTURACION[[#This Row],[REFERENCIA]],CODINV,5,FALSE)</f>
        <v>HONEYWELL</v>
      </c>
      <c r="O1470" s="2">
        <v>2</v>
      </c>
      <c r="P1470" s="23">
        <v>3560000</v>
      </c>
      <c r="Q1470" s="24">
        <f>+FACTURACION[[#This Row],[CANTIDAD]]*FACTURACION[[#This Row],[VR UNITARIO]]/1000</f>
        <v>7120</v>
      </c>
      <c r="R1470" s="3" t="str">
        <f>+VLOOKUP(FACTURACION[[#This Row],[NIT]],TABLACLIENTE,5,FALSE)</f>
        <v>BARRANQUILLA</v>
      </c>
    </row>
    <row r="1471" spans="3:18">
      <c r="C1471" s="13">
        <v>2014</v>
      </c>
      <c r="D1471" s="17" t="s">
        <v>85</v>
      </c>
      <c r="E1471" s="17">
        <f>MONTH(FACTURACION[[#This Row],[MES]]&amp;1)</f>
        <v>6</v>
      </c>
      <c r="F1471" s="223">
        <f>DATE(FACTURACION[[#This Row],[AÑO]],FACTURACION[[#This Row],[Mes numero]],1)</f>
        <v>41791</v>
      </c>
      <c r="G1471" s="159">
        <v>10529</v>
      </c>
      <c r="H1471" s="20">
        <v>800167643</v>
      </c>
      <c r="I1471" s="2" t="str">
        <f>+VLOOKUP(FACTURACION[[#This Row],[NIT]],TABLACLIENTE,2,FALSE)</f>
        <v>GASES DE OCCIDENTE S.A. E.S.P. (GDO)</v>
      </c>
      <c r="J1471" s="2" t="s">
        <v>24</v>
      </c>
      <c r="K1471" s="12" t="str">
        <f>+VLOOKUP(FACTURACION[[#This Row],[REFERENCIA]],CODINV,2,FALSE)</f>
        <v>AFV 2" S300 F.O Y CL INS ZSC100</v>
      </c>
      <c r="L1471" s="12" t="str">
        <f>IF(VLOOKUP(FACTURACION[[#This Row],[REFERENCIA]],CODINV,3,FALSE)=0,"",VLOOKUP(FACTURACION[[#This Row],[REFERENCIA]],CODINV,3,FALSE))</f>
        <v/>
      </c>
      <c r="M1471" s="12" t="str">
        <f>+VLOOKUP(FACTURACION[[#This Row],[REFERENCIA]],CODINV,4,FALSE)</f>
        <v>REGULADORES</v>
      </c>
      <c r="N1471" s="12" t="str">
        <f>+VLOOKUP(FACTURACION[[#This Row],[REFERENCIA]],CODINV,5,FALSE)</f>
        <v>HONEYWELL</v>
      </c>
      <c r="O1471" s="2">
        <v>4</v>
      </c>
      <c r="P1471" s="23">
        <v>3638333</v>
      </c>
      <c r="Q1471" s="24">
        <f>+FACTURACION[[#This Row],[CANTIDAD]]*FACTURACION[[#This Row],[VR UNITARIO]]/1000</f>
        <v>14553.332</v>
      </c>
      <c r="R1471" s="3" t="str">
        <f>+VLOOKUP(FACTURACION[[#This Row],[NIT]],TABLACLIENTE,5,FALSE)</f>
        <v>CALI</v>
      </c>
    </row>
    <row r="1472" spans="3:18">
      <c r="C1472" s="13">
        <v>2014</v>
      </c>
      <c r="D1472" s="17" t="s">
        <v>85</v>
      </c>
      <c r="E1472" s="17">
        <f>MONTH(FACTURACION[[#This Row],[MES]]&amp;1)</f>
        <v>6</v>
      </c>
      <c r="F1472" s="223">
        <f>DATE(FACTURACION[[#This Row],[AÑO]],FACTURACION[[#This Row],[Mes numero]],1)</f>
        <v>41791</v>
      </c>
      <c r="G1472" s="159">
        <v>10513</v>
      </c>
      <c r="H1472" s="20">
        <v>890400869</v>
      </c>
      <c r="I1472" s="2" t="str">
        <f>+VLOOKUP(FACTURACION[[#This Row],[NIT]],TABLACLIENTE,2,FALSE)</f>
        <v>SURTIDORA DE GAS DEL CARIBE S.A. E.S.P. (SURTIGAS S.A. E.S.P.)</v>
      </c>
      <c r="J1472" s="2" t="s">
        <v>24</v>
      </c>
      <c r="K1472" s="12" t="str">
        <f>+VLOOKUP(FACTURACION[[#This Row],[REFERENCIA]],CODINV,2,FALSE)</f>
        <v>AFV 2" S300 F.O Y CL INS ZSC100</v>
      </c>
      <c r="L1472" s="12" t="str">
        <f>IF(VLOOKUP(FACTURACION[[#This Row],[REFERENCIA]],CODINV,3,FALSE)=0,"",VLOOKUP(FACTURACION[[#This Row],[REFERENCIA]],CODINV,3,FALSE))</f>
        <v/>
      </c>
      <c r="M1472" s="12" t="str">
        <f>+VLOOKUP(FACTURACION[[#This Row],[REFERENCIA]],CODINV,4,FALSE)</f>
        <v>REGULADORES</v>
      </c>
      <c r="N1472" s="12" t="str">
        <f>+VLOOKUP(FACTURACION[[#This Row],[REFERENCIA]],CODINV,5,FALSE)</f>
        <v>HONEYWELL</v>
      </c>
      <c r="O1472" s="2">
        <v>10</v>
      </c>
      <c r="P1472" s="23">
        <v>3400000</v>
      </c>
      <c r="Q1472" s="24">
        <f>+FACTURACION[[#This Row],[CANTIDAD]]*FACTURACION[[#This Row],[VR UNITARIO]]/1000</f>
        <v>34000</v>
      </c>
      <c r="R1472" s="3" t="str">
        <f>+VLOOKUP(FACTURACION[[#This Row],[NIT]],TABLACLIENTE,5,FALSE)</f>
        <v>CARTAGENA</v>
      </c>
    </row>
    <row r="1473" spans="3:18">
      <c r="C1473" s="13">
        <v>2014</v>
      </c>
      <c r="D1473" s="17" t="s">
        <v>85</v>
      </c>
      <c r="E1473" s="17">
        <f>MONTH(FACTURACION[[#This Row],[MES]]&amp;1)</f>
        <v>6</v>
      </c>
      <c r="F1473" s="223">
        <f>DATE(FACTURACION[[#This Row],[AÑO]],FACTURACION[[#This Row],[Mes numero]],1)</f>
        <v>41791</v>
      </c>
      <c r="G1473" s="159">
        <v>10541</v>
      </c>
      <c r="H1473" s="20">
        <v>830144426</v>
      </c>
      <c r="I1473" s="2" t="str">
        <f>+VLOOKUP(FACTURACION[[#This Row],[NIT]],TABLACLIENTE,2,FALSE)</f>
        <v>DUARTECNICOS S.A.S.</v>
      </c>
      <c r="J1473" s="2" t="s">
        <v>65</v>
      </c>
      <c r="K1473" s="12" t="str">
        <f>+VLOOKUP(FACTURACION[[#This Row],[REFERENCIA]],CODINV,2,FALSE)</f>
        <v>CONTROL LOOP ZSC-100 BM INSPIRATOR</v>
      </c>
      <c r="L1473" s="12" t="str">
        <f>IF(VLOOKUP(FACTURACION[[#This Row],[REFERENCIA]],CODINV,3,FALSE)=0,"",VLOOKUP(FACTURACION[[#This Row],[REFERENCIA]],CODINV,3,FALSE))</f>
        <v/>
      </c>
      <c r="M1473" s="12" t="str">
        <f>+VLOOKUP(FACTURACION[[#This Row],[REFERENCIA]],CODINV,4,FALSE)</f>
        <v>REGULADORES</v>
      </c>
      <c r="N1473" s="12" t="str">
        <f>+VLOOKUP(FACTURACION[[#This Row],[REFERENCIA]],CODINV,5,FALSE)</f>
        <v>HONEYWELL</v>
      </c>
      <c r="O1473" s="2">
        <v>5</v>
      </c>
      <c r="P1473" s="23">
        <v>1650000</v>
      </c>
      <c r="Q1473" s="24">
        <f>+FACTURACION[[#This Row],[CANTIDAD]]*FACTURACION[[#This Row],[VR UNITARIO]]/1000</f>
        <v>8250</v>
      </c>
      <c r="R1473" s="3" t="str">
        <f>+VLOOKUP(FACTURACION[[#This Row],[NIT]],TABLACLIENTE,5,FALSE)</f>
        <v>BARRANQUILLA</v>
      </c>
    </row>
    <row r="1474" spans="3:18">
      <c r="C1474" s="13">
        <v>2014</v>
      </c>
      <c r="D1474" s="17" t="s">
        <v>85</v>
      </c>
      <c r="E1474" s="17">
        <f>MONTH(FACTURACION[[#This Row],[MES]]&amp;1)</f>
        <v>6</v>
      </c>
      <c r="F1474" s="223">
        <f>DATE(FACTURACION[[#This Row],[AÑO]],FACTURACION[[#This Row],[Mes numero]],1)</f>
        <v>41791</v>
      </c>
      <c r="G1474" s="159">
        <v>10541</v>
      </c>
      <c r="H1474" s="20">
        <v>830144426</v>
      </c>
      <c r="I1474" s="2" t="str">
        <f>+VLOOKUP(FACTURACION[[#This Row],[NIT]],TABLACLIENTE,2,FALSE)</f>
        <v>DUARTECNICOS S.A.S.</v>
      </c>
      <c r="J1474" s="2" t="s">
        <v>294</v>
      </c>
      <c r="K1474" s="12" t="str">
        <f>+VLOOKUP(FACTURACION[[#This Row],[REFERENCIA]],CODINV,2,FALSE)</f>
        <v>CONTROL LOOP Z320-100 BM INSPIRATOR</v>
      </c>
      <c r="L1474" s="12" t="str">
        <f>IF(VLOOKUP(FACTURACION[[#This Row],[REFERENCIA]],CODINV,3,FALSE)=0,"",VLOOKUP(FACTURACION[[#This Row],[REFERENCIA]],CODINV,3,FALSE))</f>
        <v/>
      </c>
      <c r="M1474" s="12" t="str">
        <f>+VLOOKUP(FACTURACION[[#This Row],[REFERENCIA]],CODINV,4,FALSE)</f>
        <v>REGULADORES</v>
      </c>
      <c r="N1474" s="12" t="str">
        <f>+VLOOKUP(FACTURACION[[#This Row],[REFERENCIA]],CODINV,5,FALSE)</f>
        <v>HONEYWELL</v>
      </c>
      <c r="O1474" s="2">
        <v>2</v>
      </c>
      <c r="P1474" s="23">
        <v>1782323</v>
      </c>
      <c r="Q1474" s="24">
        <f>+FACTURACION[[#This Row],[CANTIDAD]]*FACTURACION[[#This Row],[VR UNITARIO]]/1000</f>
        <v>3564.6460000000002</v>
      </c>
      <c r="R1474" s="3" t="str">
        <f>+VLOOKUP(FACTURACION[[#This Row],[NIT]],TABLACLIENTE,5,FALSE)</f>
        <v>BARRANQUILLA</v>
      </c>
    </row>
    <row r="1475" spans="3:18">
      <c r="C1475" s="13">
        <v>2014</v>
      </c>
      <c r="D1475" s="17" t="s">
        <v>85</v>
      </c>
      <c r="E1475" s="17">
        <f>MONTH(FACTURACION[[#This Row],[MES]]&amp;1)</f>
        <v>6</v>
      </c>
      <c r="F1475" s="223">
        <f>DATE(FACTURACION[[#This Row],[AÑO]],FACTURACION[[#This Row],[Mes numero]],1)</f>
        <v>41791</v>
      </c>
      <c r="G1475" s="159">
        <v>10510</v>
      </c>
      <c r="H1475" s="20">
        <v>800202395</v>
      </c>
      <c r="I1475" s="2" t="str">
        <f>+VLOOKUP(FACTURACION[[#This Row],[NIT]],TABLACLIENTE,2,FALSE)</f>
        <v>EFIGAS GAS NATURAL S.A. E.S.P. (EFIGAS S.A. E.S.P.)</v>
      </c>
      <c r="J1475" s="2" t="s">
        <v>535</v>
      </c>
      <c r="K1475" s="12" t="str">
        <f>+VLOOKUP(FACTURACION[[#This Row],[REFERENCIA]],CODINV,2,FALSE)</f>
        <v>RODAMIENTO 3GT</v>
      </c>
      <c r="L1475" s="12" t="str">
        <f>IF(VLOOKUP(FACTURACION[[#This Row],[REFERENCIA]],CODINV,3,FALSE)=0,"",VLOOKUP(FACTURACION[[#This Row],[REFERENCIA]],CODINV,3,FALSE))</f>
        <v>56085G097</v>
      </c>
      <c r="M1475" s="12" t="str">
        <f>+VLOOKUP(FACTURACION[[#This Row],[REFERENCIA]],CODINV,4,FALSE)</f>
        <v>REPUESTOS Y ACCESORIOS</v>
      </c>
      <c r="N1475" s="12" t="str">
        <f>+VLOOKUP(FACTURACION[[#This Row],[REFERENCIA]],CODINV,5,FALSE)</f>
        <v>HONEYWELL</v>
      </c>
      <c r="O1475" s="2">
        <v>1</v>
      </c>
      <c r="P1475" s="23">
        <v>62000</v>
      </c>
      <c r="Q1475" s="24">
        <f>+FACTURACION[[#This Row],[CANTIDAD]]*FACTURACION[[#This Row],[VR UNITARIO]]/1000</f>
        <v>62</v>
      </c>
      <c r="R1475" s="3" t="str">
        <f>+VLOOKUP(FACTURACION[[#This Row],[NIT]],TABLACLIENTE,5,FALSE)</f>
        <v>MANIZALES</v>
      </c>
    </row>
    <row r="1476" spans="3:18">
      <c r="C1476" s="13">
        <v>2014</v>
      </c>
      <c r="D1476" s="17" t="s">
        <v>85</v>
      </c>
      <c r="E1476" s="17">
        <f>MONTH(FACTURACION[[#This Row],[MES]]&amp;1)</f>
        <v>6</v>
      </c>
      <c r="F1476" s="223">
        <f>DATE(FACTURACION[[#This Row],[AÑO]],FACTURACION[[#This Row],[Mes numero]],1)</f>
        <v>41791</v>
      </c>
      <c r="G1476" s="159">
        <v>10510</v>
      </c>
      <c r="H1476" s="20">
        <v>800202395</v>
      </c>
      <c r="I1476" s="2" t="str">
        <f>+VLOOKUP(FACTURACION[[#This Row],[NIT]],TABLACLIENTE,2,FALSE)</f>
        <v>EFIGAS GAS NATURAL S.A. E.S.P. (EFIGAS S.A. E.S.P.)</v>
      </c>
      <c r="J1476" s="2" t="s">
        <v>769</v>
      </c>
      <c r="K1476" s="12" t="str">
        <f>+VLOOKUP(FACTURACION[[#This Row],[REFERENCIA]],CODINV,2,FALSE)</f>
        <v>RODAMIENTO TURBINA 3 GT</v>
      </c>
      <c r="L1476" s="12" t="str">
        <f>IF(VLOOKUP(FACTURACION[[#This Row],[REFERENCIA]],CODINV,3,FALSE)=0,"",VLOOKUP(FACTURACION[[#This Row],[REFERENCIA]],CODINV,3,FALSE))</f>
        <v>56085G100</v>
      </c>
      <c r="M1476" s="12" t="str">
        <f>+VLOOKUP(FACTURACION[[#This Row],[REFERENCIA]],CODINV,4,FALSE)</f>
        <v>REPUESTOS Y ACCESORIOS</v>
      </c>
      <c r="N1476" s="12" t="str">
        <f>+VLOOKUP(FACTURACION[[#This Row],[REFERENCIA]],CODINV,5,FALSE)</f>
        <v>HONEYWELL</v>
      </c>
      <c r="O1476" s="2">
        <v>1</v>
      </c>
      <c r="P1476" s="23">
        <v>89000</v>
      </c>
      <c r="Q1476" s="24">
        <f>+FACTURACION[[#This Row],[CANTIDAD]]*FACTURACION[[#This Row],[VR UNITARIO]]/1000</f>
        <v>89</v>
      </c>
      <c r="R1476" s="3" t="str">
        <f>+VLOOKUP(FACTURACION[[#This Row],[NIT]],TABLACLIENTE,5,FALSE)</f>
        <v>MANIZALES</v>
      </c>
    </row>
    <row r="1477" spans="3:18">
      <c r="C1477" s="13">
        <v>2014</v>
      </c>
      <c r="D1477" s="17" t="s">
        <v>85</v>
      </c>
      <c r="E1477" s="17">
        <f>MONTH(FACTURACION[[#This Row],[MES]]&amp;1)</f>
        <v>6</v>
      </c>
      <c r="F1477" s="223">
        <f>DATE(FACTURACION[[#This Row],[AÑO]],FACTURACION[[#This Row],[Mes numero]],1)</f>
        <v>41791</v>
      </c>
      <c r="G1477" s="159">
        <v>10548</v>
      </c>
      <c r="H1477" s="20">
        <v>830085008</v>
      </c>
      <c r="I1477" s="2" t="str">
        <f>+VLOOKUP(FACTURACION[[#This Row],[NIT]],TABLACLIENTE,2,FALSE)</f>
        <v>COMBUSTIBLES UNIGAS S.A.S.</v>
      </c>
      <c r="J1477" s="2" t="s">
        <v>591</v>
      </c>
      <c r="K1477" s="12" t="str">
        <f>+VLOOKUP(FACTURACION[[#This Row],[REFERENCIA]],CODINV,2,FALSE)</f>
        <v>SPRING ZSC PILOT CODE WH/100-225</v>
      </c>
      <c r="L1477" s="12" t="str">
        <f>IF(VLOOKUP(FACTURACION[[#This Row],[REFERENCIA]],CODINV,3,FALSE)=0,"",VLOOKUP(FACTURACION[[#This Row],[REFERENCIA]],CODINV,3,FALSE))</f>
        <v>71411P009</v>
      </c>
      <c r="M1477" s="12" t="str">
        <f>+VLOOKUP(FACTURACION[[#This Row],[REFERENCIA]],CODINV,4,FALSE)</f>
        <v>REPUESTOS Y ACCESORIOS</v>
      </c>
      <c r="N1477" s="12" t="str">
        <f>+VLOOKUP(FACTURACION[[#This Row],[REFERENCIA]],CODINV,5,FALSE)</f>
        <v>HONEYWELL</v>
      </c>
      <c r="O1477" s="2">
        <v>1</v>
      </c>
      <c r="P1477" s="23">
        <v>48000</v>
      </c>
      <c r="Q1477" s="24">
        <f>+FACTURACION[[#This Row],[CANTIDAD]]*FACTURACION[[#This Row],[VR UNITARIO]]/1000</f>
        <v>48</v>
      </c>
      <c r="R1477" s="3" t="str">
        <f>+VLOOKUP(FACTURACION[[#This Row],[NIT]],TABLACLIENTE,5,FALSE)</f>
        <v>BOGOTÁ D.C.</v>
      </c>
    </row>
    <row r="1478" spans="3:18">
      <c r="C1478" s="13">
        <v>2014</v>
      </c>
      <c r="D1478" s="17" t="s">
        <v>85</v>
      </c>
      <c r="E1478" s="17">
        <f>MONTH(FACTURACION[[#This Row],[MES]]&amp;1)</f>
        <v>6</v>
      </c>
      <c r="F1478" s="223">
        <f>DATE(FACTURACION[[#This Row],[AÑO]],FACTURACION[[#This Row],[Mes numero]],1)</f>
        <v>41791</v>
      </c>
      <c r="G1478" s="159">
        <v>10492</v>
      </c>
      <c r="H1478" s="25">
        <v>891101577</v>
      </c>
      <c r="I1478" s="3" t="str">
        <f>+VLOOKUP(FACTURACION[[#This Row],[NIT]],TABLACLIENTE,2,FALSE)</f>
        <v>ALCANOS DE COLOMBIA S.A. E.S.P</v>
      </c>
      <c r="J1478" s="2" t="s">
        <v>132</v>
      </c>
      <c r="K1478" s="12" t="str">
        <f>+VLOOKUP(FACTURACION[[#This Row],[REFERENCIA]],CODINV,2,FALSE)</f>
        <v>KIT REPARACION BUNA N 80</v>
      </c>
      <c r="L1478" s="12" t="str">
        <f>IF(VLOOKUP(FACTURACION[[#This Row],[REFERENCIA]],CODINV,3,FALSE)=0,"",VLOOKUP(FACTURACION[[#This Row],[REFERENCIA]],CODINV,3,FALSE))</f>
        <v>73914K010</v>
      </c>
      <c r="M1478" s="12" t="str">
        <f>+VLOOKUP(FACTURACION[[#This Row],[REFERENCIA]],CODINV,4,FALSE)</f>
        <v>REPUESTOS Y ACCESORIOS</v>
      </c>
      <c r="N1478" s="12" t="str">
        <f>+VLOOKUP(FACTURACION[[#This Row],[REFERENCIA]],CODINV,5,FALSE)</f>
        <v>HONEYWELL</v>
      </c>
      <c r="O1478" s="2">
        <v>4</v>
      </c>
      <c r="P1478" s="23">
        <v>75267</v>
      </c>
      <c r="Q1478" s="24">
        <f>+FACTURACION[[#This Row],[CANTIDAD]]*FACTURACION[[#This Row],[VR UNITARIO]]/1000</f>
        <v>301.06799999999998</v>
      </c>
      <c r="R1478" s="3" t="str">
        <f>+VLOOKUP(FACTURACION[[#This Row],[NIT]],TABLACLIENTE,5,FALSE)</f>
        <v>NEIVA</v>
      </c>
    </row>
    <row r="1479" spans="3:18">
      <c r="C1479" s="13">
        <v>2014</v>
      </c>
      <c r="D1479" s="17" t="s">
        <v>85</v>
      </c>
      <c r="E1479" s="17">
        <f>MONTH(FACTURACION[[#This Row],[MES]]&amp;1)</f>
        <v>6</v>
      </c>
      <c r="F1479" s="223">
        <f>DATE(FACTURACION[[#This Row],[AÑO]],FACTURACION[[#This Row],[Mes numero]],1)</f>
        <v>41791</v>
      </c>
      <c r="G1479" s="159">
        <v>10494</v>
      </c>
      <c r="H1479" s="25">
        <v>891101577</v>
      </c>
      <c r="I1479" s="3" t="str">
        <f>+VLOOKUP(FACTURACION[[#This Row],[NIT]],TABLACLIENTE,2,FALSE)</f>
        <v>ALCANOS DE COLOMBIA S.A. E.S.P</v>
      </c>
      <c r="J1479" s="2" t="s">
        <v>132</v>
      </c>
      <c r="K1479" s="12" t="str">
        <f>+VLOOKUP(FACTURACION[[#This Row],[REFERENCIA]],CODINV,2,FALSE)</f>
        <v>KIT REPARACION BUNA N 80</v>
      </c>
      <c r="L1479" s="12" t="str">
        <f>IF(VLOOKUP(FACTURACION[[#This Row],[REFERENCIA]],CODINV,3,FALSE)=0,"",VLOOKUP(FACTURACION[[#This Row],[REFERENCIA]],CODINV,3,FALSE))</f>
        <v>73914K010</v>
      </c>
      <c r="M1479" s="12" t="str">
        <f>+VLOOKUP(FACTURACION[[#This Row],[REFERENCIA]],CODINV,4,FALSE)</f>
        <v>REPUESTOS Y ACCESORIOS</v>
      </c>
      <c r="N1479" s="12" t="str">
        <f>+VLOOKUP(FACTURACION[[#This Row],[REFERENCIA]],CODINV,5,FALSE)</f>
        <v>HONEYWELL</v>
      </c>
      <c r="O1479" s="2">
        <v>40</v>
      </c>
      <c r="P1479" s="23">
        <v>60811</v>
      </c>
      <c r="Q1479" s="24">
        <f>+FACTURACION[[#This Row],[CANTIDAD]]*FACTURACION[[#This Row],[VR UNITARIO]]/1000</f>
        <v>2432.44</v>
      </c>
      <c r="R1479" s="3" t="str">
        <f>+VLOOKUP(FACTURACION[[#This Row],[NIT]],TABLACLIENTE,5,FALSE)</f>
        <v>NEIVA</v>
      </c>
    </row>
    <row r="1480" spans="3:18">
      <c r="C1480" s="13">
        <v>2014</v>
      </c>
      <c r="D1480" s="17" t="s">
        <v>85</v>
      </c>
      <c r="E1480" s="17">
        <f>MONTH(FACTURACION[[#This Row],[MES]]&amp;1)</f>
        <v>6</v>
      </c>
      <c r="F1480" s="223">
        <f>DATE(FACTURACION[[#This Row],[AÑO]],FACTURACION[[#This Row],[Mes numero]],1)</f>
        <v>41791</v>
      </c>
      <c r="G1480" s="159">
        <v>10495</v>
      </c>
      <c r="H1480" s="25">
        <v>891101577</v>
      </c>
      <c r="I1480" s="3" t="str">
        <f>+VLOOKUP(FACTURACION[[#This Row],[NIT]],TABLACLIENTE,2,FALSE)</f>
        <v>ALCANOS DE COLOMBIA S.A. E.S.P</v>
      </c>
      <c r="J1480" s="2" t="s">
        <v>132</v>
      </c>
      <c r="K1480" s="12" t="str">
        <f>+VLOOKUP(FACTURACION[[#This Row],[REFERENCIA]],CODINV,2,FALSE)</f>
        <v>KIT REPARACION BUNA N 80</v>
      </c>
      <c r="L1480" s="12" t="str">
        <f>IF(VLOOKUP(FACTURACION[[#This Row],[REFERENCIA]],CODINV,3,FALSE)=0,"",VLOOKUP(FACTURACION[[#This Row],[REFERENCIA]],CODINV,3,FALSE))</f>
        <v>73914K010</v>
      </c>
      <c r="M1480" s="12" t="str">
        <f>+VLOOKUP(FACTURACION[[#This Row],[REFERENCIA]],CODINV,4,FALSE)</f>
        <v>REPUESTOS Y ACCESORIOS</v>
      </c>
      <c r="N1480" s="12" t="str">
        <f>+VLOOKUP(FACTURACION[[#This Row],[REFERENCIA]],CODINV,5,FALSE)</f>
        <v>HONEYWELL</v>
      </c>
      <c r="O1480" s="2">
        <v>40</v>
      </c>
      <c r="P1480" s="23">
        <v>60811</v>
      </c>
      <c r="Q1480" s="24">
        <f>+FACTURACION[[#This Row],[CANTIDAD]]*FACTURACION[[#This Row],[VR UNITARIO]]/1000</f>
        <v>2432.44</v>
      </c>
      <c r="R1480" s="3" t="str">
        <f>+VLOOKUP(FACTURACION[[#This Row],[NIT]],TABLACLIENTE,5,FALSE)</f>
        <v>NEIVA</v>
      </c>
    </row>
    <row r="1481" spans="3:18">
      <c r="C1481" s="13">
        <v>2014</v>
      </c>
      <c r="D1481" s="17" t="s">
        <v>85</v>
      </c>
      <c r="E1481" s="17">
        <f>MONTH(FACTURACION[[#This Row],[MES]]&amp;1)</f>
        <v>6</v>
      </c>
      <c r="F1481" s="223">
        <f>DATE(FACTURACION[[#This Row],[AÑO]],FACTURACION[[#This Row],[Mes numero]],1)</f>
        <v>41791</v>
      </c>
      <c r="G1481" s="159">
        <v>10537</v>
      </c>
      <c r="H1481" s="20">
        <v>800202395</v>
      </c>
      <c r="I1481" s="2" t="str">
        <f>+VLOOKUP(FACTURACION[[#This Row],[NIT]],TABLACLIENTE,2,FALSE)</f>
        <v>EFIGAS GAS NATURAL S.A. E.S.P. (EFIGAS S.A. E.S.P.)</v>
      </c>
      <c r="J1481" s="2" t="s">
        <v>132</v>
      </c>
      <c r="K1481" s="12" t="str">
        <f>+VLOOKUP(FACTURACION[[#This Row],[REFERENCIA]],CODINV,2,FALSE)</f>
        <v>KIT REPARACION BUNA N 80</v>
      </c>
      <c r="L1481" s="12" t="str">
        <f>IF(VLOOKUP(FACTURACION[[#This Row],[REFERENCIA]],CODINV,3,FALSE)=0,"",VLOOKUP(FACTURACION[[#This Row],[REFERENCIA]],CODINV,3,FALSE))</f>
        <v>73914K010</v>
      </c>
      <c r="M1481" s="12" t="str">
        <f>+VLOOKUP(FACTURACION[[#This Row],[REFERENCIA]],CODINV,4,FALSE)</f>
        <v>REPUESTOS Y ACCESORIOS</v>
      </c>
      <c r="N1481" s="12" t="str">
        <f>+VLOOKUP(FACTURACION[[#This Row],[REFERENCIA]],CODINV,5,FALSE)</f>
        <v>HONEYWELL</v>
      </c>
      <c r="O1481" s="2">
        <v>10</v>
      </c>
      <c r="P1481" s="23">
        <v>61800</v>
      </c>
      <c r="Q1481" s="24">
        <f>+FACTURACION[[#This Row],[CANTIDAD]]*FACTURACION[[#This Row],[VR UNITARIO]]/1000</f>
        <v>618</v>
      </c>
      <c r="R1481" s="3" t="str">
        <f>+VLOOKUP(FACTURACION[[#This Row],[NIT]],TABLACLIENTE,5,FALSE)</f>
        <v>MANIZALES</v>
      </c>
    </row>
    <row r="1482" spans="3:18">
      <c r="C1482" s="13">
        <v>2014</v>
      </c>
      <c r="D1482" s="17" t="s">
        <v>85</v>
      </c>
      <c r="E1482" s="17">
        <f>MONTH(FACTURACION[[#This Row],[MES]]&amp;1)</f>
        <v>6</v>
      </c>
      <c r="F1482" s="223">
        <f>DATE(FACTURACION[[#This Row],[AÑO]],FACTURACION[[#This Row],[Mes numero]],1)</f>
        <v>41791</v>
      </c>
      <c r="G1482" s="159">
        <v>10544</v>
      </c>
      <c r="H1482" s="20">
        <v>900155947</v>
      </c>
      <c r="I1482" s="2" t="str">
        <f>+VLOOKUP(FACTURACION[[#This Row],[NIT]],TABLACLIENTE,2,FALSE)</f>
        <v>INGENIERIA DE MONTAJE Y MANTENIMIENTO DE ESTACIONES DE SERVICIO LTDA  (IMMES LTDA)</v>
      </c>
      <c r="J1482" s="2" t="s">
        <v>132</v>
      </c>
      <c r="K1482" s="12" t="str">
        <f>+VLOOKUP(FACTURACION[[#This Row],[REFERENCIA]],CODINV,2,FALSE)</f>
        <v>KIT REPARACION BUNA N 80</v>
      </c>
      <c r="L1482" s="12" t="str">
        <f>IF(VLOOKUP(FACTURACION[[#This Row],[REFERENCIA]],CODINV,3,FALSE)=0,"",VLOOKUP(FACTURACION[[#This Row],[REFERENCIA]],CODINV,3,FALSE))</f>
        <v>73914K010</v>
      </c>
      <c r="M1482" s="12" t="str">
        <f>+VLOOKUP(FACTURACION[[#This Row],[REFERENCIA]],CODINV,4,FALSE)</f>
        <v>REPUESTOS Y ACCESORIOS</v>
      </c>
      <c r="N1482" s="12" t="str">
        <f>+VLOOKUP(FACTURACION[[#This Row],[REFERENCIA]],CODINV,5,FALSE)</f>
        <v>HONEYWELL</v>
      </c>
      <c r="O1482" s="2">
        <v>3</v>
      </c>
      <c r="P1482" s="23">
        <v>75000</v>
      </c>
      <c r="Q1482" s="24">
        <f>+FACTURACION[[#This Row],[CANTIDAD]]*FACTURACION[[#This Row],[VR UNITARIO]]/1000</f>
        <v>225</v>
      </c>
      <c r="R1482" s="3" t="str">
        <f>+VLOOKUP(FACTURACION[[#This Row],[NIT]],TABLACLIENTE,5,FALSE)</f>
        <v>BOGOTÁ D.C.</v>
      </c>
    </row>
    <row r="1483" spans="3:18">
      <c r="C1483" s="13">
        <v>2014</v>
      </c>
      <c r="D1483" s="17" t="s">
        <v>85</v>
      </c>
      <c r="E1483" s="17">
        <f>MONTH(FACTURACION[[#This Row],[MES]]&amp;1)</f>
        <v>6</v>
      </c>
      <c r="F1483" s="223">
        <f>DATE(FACTURACION[[#This Row],[AÑO]],FACTURACION[[#This Row],[Mes numero]],1)</f>
        <v>41791</v>
      </c>
      <c r="G1483" s="159">
        <v>10509</v>
      </c>
      <c r="H1483" s="20">
        <v>890208316</v>
      </c>
      <c r="I1483" s="2" t="str">
        <f>+VLOOKUP(FACTURACION[[#This Row],[NIT]],TABLACLIENTE,2,FALSE)</f>
        <v xml:space="preserve">METROGAS DE COLOMBIA S.A. E.S.P.  (METROGAS S.A. E.S.P)
</v>
      </c>
      <c r="J1483" s="2" t="s">
        <v>132</v>
      </c>
      <c r="K1483" s="12" t="str">
        <f>+VLOOKUP(FACTURACION[[#This Row],[REFERENCIA]],CODINV,2,FALSE)</f>
        <v>KIT REPARACION BUNA N 80</v>
      </c>
      <c r="L1483" s="12" t="str">
        <f>IF(VLOOKUP(FACTURACION[[#This Row],[REFERENCIA]],CODINV,3,FALSE)=0,"",VLOOKUP(FACTURACION[[#This Row],[REFERENCIA]],CODINV,3,FALSE))</f>
        <v>73914K010</v>
      </c>
      <c r="M1483" s="12" t="str">
        <f>+VLOOKUP(FACTURACION[[#This Row],[REFERENCIA]],CODINV,4,FALSE)</f>
        <v>REPUESTOS Y ACCESORIOS</v>
      </c>
      <c r="N1483" s="12" t="str">
        <f>+VLOOKUP(FACTURACION[[#This Row],[REFERENCIA]],CODINV,5,FALSE)</f>
        <v>HONEYWELL</v>
      </c>
      <c r="O1483" s="2">
        <v>42</v>
      </c>
      <c r="P1483" s="23">
        <v>67824</v>
      </c>
      <c r="Q1483" s="24">
        <f>+FACTURACION[[#This Row],[CANTIDAD]]*FACTURACION[[#This Row],[VR UNITARIO]]/1000</f>
        <v>2848.6080000000002</v>
      </c>
      <c r="R1483" s="3" t="str">
        <f>+VLOOKUP(FACTURACION[[#This Row],[NIT]],TABLACLIENTE,5,FALSE)</f>
        <v>FLORIDABLANCA</v>
      </c>
    </row>
    <row r="1484" spans="3:18">
      <c r="C1484" s="13">
        <v>2014</v>
      </c>
      <c r="D1484" s="17" t="s">
        <v>85</v>
      </c>
      <c r="E1484" s="17">
        <f>MONTH(FACTURACION[[#This Row],[MES]]&amp;1)</f>
        <v>6</v>
      </c>
      <c r="F1484" s="223">
        <f>DATE(FACTURACION[[#This Row],[AÑO]],FACTURACION[[#This Row],[Mes numero]],1)</f>
        <v>41791</v>
      </c>
      <c r="G1484" s="159">
        <v>10494</v>
      </c>
      <c r="H1484" s="25">
        <v>891101577</v>
      </c>
      <c r="I1484" s="3" t="str">
        <f>+VLOOKUP(FACTURACION[[#This Row],[NIT]],TABLACLIENTE,2,FALSE)</f>
        <v>ALCANOS DE COLOMBIA S.A. E.S.P</v>
      </c>
      <c r="J1484" s="2" t="s">
        <v>61</v>
      </c>
      <c r="K1484" s="12" t="str">
        <f>+VLOOKUP(FACTURACION[[#This Row],[REFERENCIA]],CODINV,2,FALSE)</f>
        <v>MANGA 2" S300 H7</v>
      </c>
      <c r="L1484" s="12" t="str">
        <f>IF(VLOOKUP(FACTURACION[[#This Row],[REFERENCIA]],CODINV,3,FALSE)=0,"",VLOOKUP(FACTURACION[[#This Row],[REFERENCIA]],CODINV,3,FALSE))</f>
        <v>73404P002</v>
      </c>
      <c r="M1484" s="12" t="str">
        <f>+VLOOKUP(FACTURACION[[#This Row],[REFERENCIA]],CODINV,4,FALSE)</f>
        <v>MANGAS</v>
      </c>
      <c r="N1484" s="12" t="str">
        <f>+VLOOKUP(FACTURACION[[#This Row],[REFERENCIA]],CODINV,5,FALSE)</f>
        <v>HONEYWELL</v>
      </c>
      <c r="O1484" s="2">
        <v>20</v>
      </c>
      <c r="P1484" s="23">
        <v>276414</v>
      </c>
      <c r="Q1484" s="24">
        <f>+FACTURACION[[#This Row],[CANTIDAD]]*FACTURACION[[#This Row],[VR UNITARIO]]/1000</f>
        <v>5528.28</v>
      </c>
      <c r="R1484" s="3" t="str">
        <f>+VLOOKUP(FACTURACION[[#This Row],[NIT]],TABLACLIENTE,5,FALSE)</f>
        <v>NEIVA</v>
      </c>
    </row>
    <row r="1485" spans="3:18">
      <c r="C1485" s="13">
        <v>2014</v>
      </c>
      <c r="D1485" s="17" t="s">
        <v>85</v>
      </c>
      <c r="E1485" s="17">
        <f>MONTH(FACTURACION[[#This Row],[MES]]&amp;1)</f>
        <v>6</v>
      </c>
      <c r="F1485" s="223">
        <f>DATE(FACTURACION[[#This Row],[AÑO]],FACTURACION[[#This Row],[Mes numero]],1)</f>
        <v>41791</v>
      </c>
      <c r="G1485" s="159">
        <v>10495</v>
      </c>
      <c r="H1485" s="25">
        <v>891101577</v>
      </c>
      <c r="I1485" s="3" t="str">
        <f>+VLOOKUP(FACTURACION[[#This Row],[NIT]],TABLACLIENTE,2,FALSE)</f>
        <v>ALCANOS DE COLOMBIA S.A. E.S.P</v>
      </c>
      <c r="J1485" s="2" t="s">
        <v>61</v>
      </c>
      <c r="K1485" s="12" t="str">
        <f>+VLOOKUP(FACTURACION[[#This Row],[REFERENCIA]],CODINV,2,FALSE)</f>
        <v>MANGA 2" S300 H7</v>
      </c>
      <c r="L1485" s="12" t="str">
        <f>IF(VLOOKUP(FACTURACION[[#This Row],[REFERENCIA]],CODINV,3,FALSE)=0,"",VLOOKUP(FACTURACION[[#This Row],[REFERENCIA]],CODINV,3,FALSE))</f>
        <v>73404P002</v>
      </c>
      <c r="M1485" s="12" t="str">
        <f>+VLOOKUP(FACTURACION[[#This Row],[REFERENCIA]],CODINV,4,FALSE)</f>
        <v>MANGAS</v>
      </c>
      <c r="N1485" s="12" t="str">
        <f>+VLOOKUP(FACTURACION[[#This Row],[REFERENCIA]],CODINV,5,FALSE)</f>
        <v>HONEYWELL</v>
      </c>
      <c r="O1485" s="2">
        <v>10</v>
      </c>
      <c r="P1485" s="23">
        <v>276414</v>
      </c>
      <c r="Q1485" s="24">
        <f>+FACTURACION[[#This Row],[CANTIDAD]]*FACTURACION[[#This Row],[VR UNITARIO]]/1000</f>
        <v>2764.14</v>
      </c>
      <c r="R1485" s="3" t="str">
        <f>+VLOOKUP(FACTURACION[[#This Row],[NIT]],TABLACLIENTE,5,FALSE)</f>
        <v>NEIVA</v>
      </c>
    </row>
    <row r="1486" spans="3:18">
      <c r="C1486" s="13">
        <v>2014</v>
      </c>
      <c r="D1486" s="17" t="s">
        <v>85</v>
      </c>
      <c r="E1486" s="17">
        <f>MONTH(FACTURACION[[#This Row],[MES]]&amp;1)</f>
        <v>6</v>
      </c>
      <c r="F1486" s="223">
        <f>DATE(FACTURACION[[#This Row],[AÑO]],FACTURACION[[#This Row],[Mes numero]],1)</f>
        <v>41791</v>
      </c>
      <c r="G1486" s="159">
        <v>10544</v>
      </c>
      <c r="H1486" s="20">
        <v>900155947</v>
      </c>
      <c r="I1486" s="2" t="str">
        <f>+VLOOKUP(FACTURACION[[#This Row],[NIT]],TABLACLIENTE,2,FALSE)</f>
        <v>INGENIERIA DE MONTAJE Y MANTENIMIENTO DE ESTACIONES DE SERVICIO LTDA  (IMMES LTDA)</v>
      </c>
      <c r="J1486" s="2" t="s">
        <v>61</v>
      </c>
      <c r="K1486" s="12" t="str">
        <f>+VLOOKUP(FACTURACION[[#This Row],[REFERENCIA]],CODINV,2,FALSE)</f>
        <v>MANGA 2" S300 H7</v>
      </c>
      <c r="L1486" s="12" t="str">
        <f>IF(VLOOKUP(FACTURACION[[#This Row],[REFERENCIA]],CODINV,3,FALSE)=0,"",VLOOKUP(FACTURACION[[#This Row],[REFERENCIA]],CODINV,3,FALSE))</f>
        <v>73404P002</v>
      </c>
      <c r="M1486" s="12" t="str">
        <f>+VLOOKUP(FACTURACION[[#This Row],[REFERENCIA]],CODINV,4,FALSE)</f>
        <v>MANGAS</v>
      </c>
      <c r="N1486" s="12" t="str">
        <f>+VLOOKUP(FACTURACION[[#This Row],[REFERENCIA]],CODINV,5,FALSE)</f>
        <v>HONEYWELL</v>
      </c>
      <c r="O1486" s="2">
        <v>1</v>
      </c>
      <c r="P1486" s="23">
        <v>305000</v>
      </c>
      <c r="Q1486" s="24">
        <f>+FACTURACION[[#This Row],[CANTIDAD]]*FACTURACION[[#This Row],[VR UNITARIO]]/1000</f>
        <v>305</v>
      </c>
      <c r="R1486" s="3" t="str">
        <f>+VLOOKUP(FACTURACION[[#This Row],[NIT]],TABLACLIENTE,5,FALSE)</f>
        <v>BOGOTÁ D.C.</v>
      </c>
    </row>
    <row r="1487" spans="3:18">
      <c r="C1487" s="13">
        <v>2014</v>
      </c>
      <c r="D1487" s="17" t="s">
        <v>85</v>
      </c>
      <c r="E1487" s="17">
        <f>MONTH(FACTURACION[[#This Row],[MES]]&amp;1)</f>
        <v>6</v>
      </c>
      <c r="F1487" s="223">
        <f>DATE(FACTURACION[[#This Row],[AÑO]],FACTURACION[[#This Row],[Mes numero]],1)</f>
        <v>41791</v>
      </c>
      <c r="G1487" s="159">
        <v>10505</v>
      </c>
      <c r="H1487" s="20">
        <v>800167643</v>
      </c>
      <c r="I1487" s="2" t="str">
        <f>+VLOOKUP(FACTURACION[[#This Row],[NIT]],TABLACLIENTE,2,FALSE)</f>
        <v>GASES DE OCCIDENTE S.A. E.S.P. (GDO)</v>
      </c>
      <c r="J1487" s="2" t="s">
        <v>218</v>
      </c>
      <c r="K1487" s="12" t="str">
        <f>+VLOOKUP(FACTURACION[[#This Row],[REFERENCIA]],CODINV,2,FALSE)</f>
        <v>MANGA 2" S600 B7</v>
      </c>
      <c r="L1487" s="12" t="str">
        <f>IF(VLOOKUP(FACTURACION[[#This Row],[REFERENCIA]],CODINV,3,FALSE)=0,"",VLOOKUP(FACTURACION[[#This Row],[REFERENCIA]],CODINV,3,FALSE))</f>
        <v>73677P007</v>
      </c>
      <c r="M1487" s="12" t="str">
        <f>+VLOOKUP(FACTURACION[[#This Row],[REFERENCIA]],CODINV,4,FALSE)</f>
        <v>MANGAS</v>
      </c>
      <c r="N1487" s="12" t="str">
        <f>+VLOOKUP(FACTURACION[[#This Row],[REFERENCIA]],CODINV,5,FALSE)</f>
        <v>HONEYWELL</v>
      </c>
      <c r="O1487" s="2">
        <v>5</v>
      </c>
      <c r="P1487" s="23">
        <v>290458</v>
      </c>
      <c r="Q1487" s="24">
        <f>+FACTURACION[[#This Row],[CANTIDAD]]*FACTURACION[[#This Row],[VR UNITARIO]]/1000</f>
        <v>1452.29</v>
      </c>
      <c r="R1487" s="3" t="str">
        <f>+VLOOKUP(FACTURACION[[#This Row],[NIT]],TABLACLIENTE,5,FALSE)</f>
        <v>CALI</v>
      </c>
    </row>
    <row r="1488" spans="3:18">
      <c r="C1488" s="13">
        <v>2014</v>
      </c>
      <c r="D1488" s="17" t="s">
        <v>85</v>
      </c>
      <c r="E1488" s="17">
        <f>MONTH(FACTURACION[[#This Row],[MES]]&amp;1)</f>
        <v>6</v>
      </c>
      <c r="F1488" s="223">
        <f>DATE(FACTURACION[[#This Row],[AÑO]],FACTURACION[[#This Row],[Mes numero]],1)</f>
        <v>41791</v>
      </c>
      <c r="G1488" s="159">
        <v>10518</v>
      </c>
      <c r="H1488" s="20">
        <v>890310688</v>
      </c>
      <c r="I1488" s="2" t="str">
        <f>+VLOOKUP(FACTURACION[[#This Row],[NIT]],TABLACLIENTE,2,FALSE)</f>
        <v>COLGAS DE OCCIDENTE S.A. E.S.P.</v>
      </c>
      <c r="J1488" s="2" t="s">
        <v>45</v>
      </c>
      <c r="K1488" s="12" t="str">
        <f>+VLOOKUP(FACTURACION[[#This Row],[REFERENCIA]],CODINV,2,FALSE)</f>
        <v>REGULADOR  PRIMERA ETAPA</v>
      </c>
      <c r="L1488" s="12" t="str">
        <f>IF(VLOOKUP(FACTURACION[[#This Row],[REFERENCIA]],CODINV,3,FALSE)=0,"",VLOOKUP(FACTURACION[[#This Row],[REFERENCIA]],CODINV,3,FALSE))</f>
        <v>1584VN</v>
      </c>
      <c r="M1488" s="12" t="str">
        <f>+VLOOKUP(FACTURACION[[#This Row],[REFERENCIA]],CODINV,4,FALSE)</f>
        <v>REGULADORES</v>
      </c>
      <c r="N1488" s="12" t="str">
        <f>+VLOOKUP(FACTURACION[[#This Row],[REFERENCIA]],CODINV,5,FALSE)</f>
        <v>REGO</v>
      </c>
      <c r="O1488" s="2">
        <v>5</v>
      </c>
      <c r="P1488" s="23">
        <v>146368</v>
      </c>
      <c r="Q1488" s="24">
        <f>+FACTURACION[[#This Row],[CANTIDAD]]*FACTURACION[[#This Row],[VR UNITARIO]]/1000</f>
        <v>731.84</v>
      </c>
      <c r="R1488" s="3" t="str">
        <f>+VLOOKUP(FACTURACION[[#This Row],[NIT]],TABLACLIENTE,5,FALSE)</f>
        <v>CALI</v>
      </c>
    </row>
    <row r="1489" spans="3:18">
      <c r="C1489" s="13">
        <v>2014</v>
      </c>
      <c r="D1489" s="17" t="s">
        <v>85</v>
      </c>
      <c r="E1489" s="17">
        <f>MONTH(FACTURACION[[#This Row],[MES]]&amp;1)</f>
        <v>6</v>
      </c>
      <c r="F1489" s="223">
        <f>DATE(FACTURACION[[#This Row],[AÑO]],FACTURACION[[#This Row],[Mes numero]],1)</f>
        <v>41791</v>
      </c>
      <c r="G1489" s="159">
        <v>10531</v>
      </c>
      <c r="H1489" s="20">
        <v>900520280</v>
      </c>
      <c r="I1489" s="2" t="str">
        <f>+VLOOKUP(FACTURACION[[#This Row],[NIT]],TABLACLIENTE,2,FALSE)</f>
        <v>ENERGY SOLUTION SERVICES SAS</v>
      </c>
      <c r="J1489" s="2" t="s">
        <v>45</v>
      </c>
      <c r="K1489" s="12" t="str">
        <f>+VLOOKUP(FACTURACION[[#This Row],[REFERENCIA]],CODINV,2,FALSE)</f>
        <v>REGULADOR  PRIMERA ETAPA</v>
      </c>
      <c r="L1489" s="12" t="str">
        <f>IF(VLOOKUP(FACTURACION[[#This Row],[REFERENCIA]],CODINV,3,FALSE)=0,"",VLOOKUP(FACTURACION[[#This Row],[REFERENCIA]],CODINV,3,FALSE))</f>
        <v>1584VN</v>
      </c>
      <c r="M1489" s="12" t="str">
        <f>+VLOOKUP(FACTURACION[[#This Row],[REFERENCIA]],CODINV,4,FALSE)</f>
        <v>REGULADORES</v>
      </c>
      <c r="N1489" s="12" t="str">
        <f>+VLOOKUP(FACTURACION[[#This Row],[REFERENCIA]],CODINV,5,FALSE)</f>
        <v>REGO</v>
      </c>
      <c r="O1489" s="2">
        <v>2</v>
      </c>
      <c r="P1489" s="23">
        <v>175000</v>
      </c>
      <c r="Q1489" s="24">
        <f>+FACTURACION[[#This Row],[CANTIDAD]]*FACTURACION[[#This Row],[VR UNITARIO]]/1000</f>
        <v>350</v>
      </c>
      <c r="R1489" s="3" t="str">
        <f>+VLOOKUP(FACTURACION[[#This Row],[NIT]],TABLACLIENTE,5,FALSE)</f>
        <v>BOGOTÁ D.C.</v>
      </c>
    </row>
    <row r="1490" spans="3:18">
      <c r="C1490" s="13">
        <v>2014</v>
      </c>
      <c r="D1490" s="17" t="s">
        <v>85</v>
      </c>
      <c r="E1490" s="17">
        <f>MONTH(FACTURACION[[#This Row],[MES]]&amp;1)</f>
        <v>6</v>
      </c>
      <c r="F1490" s="223">
        <f>DATE(FACTURACION[[#This Row],[AÑO]],FACTURACION[[#This Row],[Mes numero]],1)</f>
        <v>41791</v>
      </c>
      <c r="G1490" s="159">
        <v>10531</v>
      </c>
      <c r="H1490" s="20">
        <v>900520280</v>
      </c>
      <c r="I1490" s="2" t="str">
        <f>+VLOOKUP(FACTURACION[[#This Row],[NIT]],TABLACLIENTE,2,FALSE)</f>
        <v>ENERGY SOLUTION SERVICES SAS</v>
      </c>
      <c r="J1490" s="2" t="s">
        <v>223</v>
      </c>
      <c r="K1490" s="12" t="str">
        <f>+VLOOKUP(FACTURACION[[#This Row],[REFERENCIA]],CODINV,2,FALSE)</f>
        <v>REGULADOR ALTA PRESION 3/4" 3-30</v>
      </c>
      <c r="L1490" s="12" t="str">
        <f>IF(VLOOKUP(FACTURACION[[#This Row],[REFERENCIA]],CODINV,3,FALSE)=0,"",VLOOKUP(FACTURACION[[#This Row],[REFERENCIA]],CODINV,3,FALSE))</f>
        <v>1586VN</v>
      </c>
      <c r="M1490" s="12" t="str">
        <f>+VLOOKUP(FACTURACION[[#This Row],[REFERENCIA]],CODINV,4,FALSE)</f>
        <v>REGULADORES</v>
      </c>
      <c r="N1490" s="12" t="str">
        <f>+VLOOKUP(FACTURACION[[#This Row],[REFERENCIA]],CODINV,5,FALSE)</f>
        <v>REGO</v>
      </c>
      <c r="O1490" s="2">
        <v>1</v>
      </c>
      <c r="P1490" s="23">
        <v>345000</v>
      </c>
      <c r="Q1490" s="24">
        <f>+FACTURACION[[#This Row],[CANTIDAD]]*FACTURACION[[#This Row],[VR UNITARIO]]/1000</f>
        <v>345</v>
      </c>
      <c r="R1490" s="3" t="str">
        <f>+VLOOKUP(FACTURACION[[#This Row],[NIT]],TABLACLIENTE,5,FALSE)</f>
        <v>BOGOTÁ D.C.</v>
      </c>
    </row>
    <row r="1491" spans="3:18">
      <c r="C1491" s="13">
        <v>2014</v>
      </c>
      <c r="D1491" s="17" t="s">
        <v>85</v>
      </c>
      <c r="E1491" s="17">
        <f>MONTH(FACTURACION[[#This Row],[MES]]&amp;1)</f>
        <v>6</v>
      </c>
      <c r="F1491" s="223">
        <f>DATE(FACTURACION[[#This Row],[AÑO]],FACTURACION[[#This Row],[Mes numero]],1)</f>
        <v>41791</v>
      </c>
      <c r="G1491" s="159">
        <v>10482</v>
      </c>
      <c r="H1491" s="20">
        <v>890908643</v>
      </c>
      <c r="I1491" s="2" t="str">
        <f>+VLOOKUP(FACTURACION[[#This Row],[NIT]],TABLACLIENTE,2,FALSE)</f>
        <v>GASES DE ANTIOQUIA S.A. E.S.P.  (GAS ANTIOQUIA S.A. E.S.P.)</v>
      </c>
      <c r="J1491" s="2" t="s">
        <v>751</v>
      </c>
      <c r="K1491" s="12" t="str">
        <f>+VLOOKUP(FACTURACION[[#This Row],[REFERENCIA]],CODINV,2,FALSE)</f>
        <v>REGULADOR ALTA PRESION 1/4" NPT 1-15 PSI</v>
      </c>
      <c r="L1491" s="12" t="str">
        <f>IF(VLOOKUP(FACTURACION[[#This Row],[REFERENCIA]],CODINV,3,FALSE)=0,"",VLOOKUP(FACTURACION[[#This Row],[REFERENCIA]],CODINV,3,FALSE))</f>
        <v>597FA</v>
      </c>
      <c r="M1491" s="12" t="str">
        <f>+VLOOKUP(FACTURACION[[#This Row],[REFERENCIA]],CODINV,4,FALSE)</f>
        <v>REGULADORES</v>
      </c>
      <c r="N1491" s="12" t="str">
        <f>+VLOOKUP(FACTURACION[[#This Row],[REFERENCIA]],CODINV,5,FALSE)</f>
        <v>REGO</v>
      </c>
      <c r="O1491" s="2">
        <v>13</v>
      </c>
      <c r="P1491" s="23">
        <v>58000</v>
      </c>
      <c r="Q1491" s="24">
        <f>+FACTURACION[[#This Row],[CANTIDAD]]*FACTURACION[[#This Row],[VR UNITARIO]]/1000</f>
        <v>754</v>
      </c>
      <c r="R1491" s="3" t="str">
        <f>+VLOOKUP(FACTURACION[[#This Row],[NIT]],TABLACLIENTE,5,FALSE)</f>
        <v>MEDELLIN</v>
      </c>
    </row>
    <row r="1492" spans="3:18">
      <c r="C1492" s="13">
        <v>2014</v>
      </c>
      <c r="D1492" s="17" t="s">
        <v>85</v>
      </c>
      <c r="E1492" s="17">
        <f>MONTH(FACTURACION[[#This Row],[MES]]&amp;1)</f>
        <v>6</v>
      </c>
      <c r="F1492" s="223">
        <f>DATE(FACTURACION[[#This Row],[AÑO]],FACTURACION[[#This Row],[Mes numero]],1)</f>
        <v>41791</v>
      </c>
      <c r="G1492" s="159">
        <v>10518</v>
      </c>
      <c r="H1492" s="20">
        <v>890310688</v>
      </c>
      <c r="I1492" s="2" t="str">
        <f>+VLOOKUP(FACTURACION[[#This Row],[NIT]],TABLACLIENTE,2,FALSE)</f>
        <v>COLGAS DE OCCIDENTE S.A. E.S.P.</v>
      </c>
      <c r="J1492" s="2" t="s">
        <v>225</v>
      </c>
      <c r="K1492" s="12" t="str">
        <f>+VLOOKUP(FACTURACION[[#This Row],[REFERENCIA]],CODINV,2,FALSE)</f>
        <v>REGULADOR 3/4" SEGUNDA ETAPA</v>
      </c>
      <c r="L1492" s="12" t="str">
        <f>IF(VLOOKUP(FACTURACION[[#This Row],[REFERENCIA]],CODINV,3,FALSE)=0,"",VLOOKUP(FACTURACION[[#This Row],[REFERENCIA]],CODINV,3,FALSE))</f>
        <v>LV4403B66</v>
      </c>
      <c r="M1492" s="12" t="str">
        <f>+VLOOKUP(FACTURACION[[#This Row],[REFERENCIA]],CODINV,4,FALSE)</f>
        <v>REGULADORES</v>
      </c>
      <c r="N1492" s="12" t="str">
        <f>+VLOOKUP(FACTURACION[[#This Row],[REFERENCIA]],CODINV,5,FALSE)</f>
        <v>REGO</v>
      </c>
      <c r="O1492" s="2">
        <v>1</v>
      </c>
      <c r="P1492" s="23">
        <v>71459</v>
      </c>
      <c r="Q1492" s="24">
        <f>+FACTURACION[[#This Row],[CANTIDAD]]*FACTURACION[[#This Row],[VR UNITARIO]]/1000</f>
        <v>71.459000000000003</v>
      </c>
      <c r="R1492" s="3" t="str">
        <f>+VLOOKUP(FACTURACION[[#This Row],[NIT]],TABLACLIENTE,5,FALSE)</f>
        <v>CALI</v>
      </c>
    </row>
    <row r="1493" spans="3:18">
      <c r="C1493" s="13">
        <v>2014</v>
      </c>
      <c r="D1493" s="17" t="s">
        <v>85</v>
      </c>
      <c r="E1493" s="17">
        <f>MONTH(FACTURACION[[#This Row],[MES]]&amp;1)</f>
        <v>6</v>
      </c>
      <c r="F1493" s="223">
        <f>DATE(FACTURACION[[#This Row],[AÑO]],FACTURACION[[#This Row],[Mes numero]],1)</f>
        <v>41791</v>
      </c>
      <c r="G1493" s="159">
        <v>10518</v>
      </c>
      <c r="H1493" s="20">
        <v>890310688</v>
      </c>
      <c r="I1493" s="2" t="str">
        <f>+VLOOKUP(FACTURACION[[#This Row],[NIT]],TABLACLIENTE,2,FALSE)</f>
        <v>COLGAS DE OCCIDENTE S.A. E.S.P.</v>
      </c>
      <c r="J1493" s="2" t="s">
        <v>394</v>
      </c>
      <c r="K1493" s="12" t="str">
        <f>+VLOOKUP(FACTURACION[[#This Row],[REFERENCIA]],CODINV,2,FALSE)</f>
        <v>REGULADOR 1/2" PRIMERA ETAPA 10 PSI</v>
      </c>
      <c r="L1493" s="12" t="str">
        <f>IF(VLOOKUP(FACTURACION[[#This Row],[REFERENCIA]],CODINV,3,FALSE)=0,"",VLOOKUP(FACTURACION[[#This Row],[REFERENCIA]],CODINV,3,FALSE))</f>
        <v>LV4403TR4</v>
      </c>
      <c r="M1493" s="12" t="str">
        <f>+VLOOKUP(FACTURACION[[#This Row],[REFERENCIA]],CODINV,4,FALSE)</f>
        <v>REGULADORES</v>
      </c>
      <c r="N1493" s="12" t="str">
        <f>+VLOOKUP(FACTURACION[[#This Row],[REFERENCIA]],CODINV,5,FALSE)</f>
        <v>REGO</v>
      </c>
      <c r="O1493" s="2">
        <v>2</v>
      </c>
      <c r="P1493" s="23">
        <v>78415</v>
      </c>
      <c r="Q1493" s="24">
        <f>+FACTURACION[[#This Row],[CANTIDAD]]*FACTURACION[[#This Row],[VR UNITARIO]]/1000</f>
        <v>156.83000000000001</v>
      </c>
      <c r="R1493" s="3" t="str">
        <f>+VLOOKUP(FACTURACION[[#This Row],[NIT]],TABLACLIENTE,5,FALSE)</f>
        <v>CALI</v>
      </c>
    </row>
    <row r="1494" spans="3:18">
      <c r="C1494" s="13">
        <v>2014</v>
      </c>
      <c r="D1494" s="17" t="s">
        <v>85</v>
      </c>
      <c r="E1494" s="17">
        <f>MONTH(FACTURACION[[#This Row],[MES]]&amp;1)</f>
        <v>6</v>
      </c>
      <c r="F1494" s="223">
        <f>DATE(FACTURACION[[#This Row],[AÑO]],FACTURACION[[#This Row],[Mes numero]],1)</f>
        <v>41791</v>
      </c>
      <c r="G1494" s="159">
        <v>10527</v>
      </c>
      <c r="H1494" s="20">
        <v>830137252</v>
      </c>
      <c r="I1494" s="2" t="str">
        <f>+VLOOKUP(FACTURACION[[#This Row],[NIT]],TABLACLIENTE,2,FALSE)</f>
        <v>SAGENCO SAS</v>
      </c>
      <c r="J1494" s="2" t="s">
        <v>30</v>
      </c>
      <c r="K1494" s="12" t="str">
        <f>+VLOOKUP(FACTURACION[[#This Row],[REFERENCIA]],CODINV,2,FALSE)</f>
        <v>KIT DE SERVICIO PARA MULTIVALVULA</v>
      </c>
      <c r="L1494" s="12" t="str">
        <f>IF(VLOOKUP(FACTURACION[[#This Row],[REFERENCIA]],CODINV,3,FALSE)=0,"",VLOOKUP(FACTURACION[[#This Row],[REFERENCIA]],CODINV,3,FALSE))</f>
        <v>19104-50</v>
      </c>
      <c r="M1494" s="12" t="str">
        <f>+VLOOKUP(FACTURACION[[#This Row],[REFERENCIA]],CODINV,4,FALSE)</f>
        <v>REPUESTOS Y ACCESORIOS</v>
      </c>
      <c r="N1494" s="12" t="str">
        <f>+VLOOKUP(FACTURACION[[#This Row],[REFERENCIA]],CODINV,5,FALSE)</f>
        <v>REGO</v>
      </c>
      <c r="O1494" s="2">
        <v>1</v>
      </c>
      <c r="P1494" s="23">
        <v>27000</v>
      </c>
      <c r="Q1494" s="24">
        <f>+FACTURACION[[#This Row],[CANTIDAD]]*FACTURACION[[#This Row],[VR UNITARIO]]/1000</f>
        <v>27</v>
      </c>
      <c r="R1494" s="3" t="str">
        <f>+VLOOKUP(FACTURACION[[#This Row],[NIT]],TABLACLIENTE,5,FALSE)</f>
        <v>BOGOTÁ D.C.</v>
      </c>
    </row>
    <row r="1495" spans="3:18">
      <c r="C1495" s="13">
        <v>2014</v>
      </c>
      <c r="D1495" s="17" t="s">
        <v>85</v>
      </c>
      <c r="E1495" s="17">
        <f>MONTH(FACTURACION[[#This Row],[MES]]&amp;1)</f>
        <v>6</v>
      </c>
      <c r="F1495" s="223">
        <f>DATE(FACTURACION[[#This Row],[AÑO]],FACTURACION[[#This Row],[Mes numero]],1)</f>
        <v>41791</v>
      </c>
      <c r="G1495" s="159">
        <v>10542</v>
      </c>
      <c r="H1495" s="20">
        <v>830137252</v>
      </c>
      <c r="I1495" s="2" t="str">
        <f>+VLOOKUP(FACTURACION[[#This Row],[NIT]],TABLACLIENTE,2,FALSE)</f>
        <v>SAGENCO SAS</v>
      </c>
      <c r="J1495" s="2" t="s">
        <v>30</v>
      </c>
      <c r="K1495" s="12" t="str">
        <f>+VLOOKUP(FACTURACION[[#This Row],[REFERENCIA]],CODINV,2,FALSE)</f>
        <v>KIT DE SERVICIO PARA MULTIVALVULA</v>
      </c>
      <c r="L1495" s="12" t="str">
        <f>IF(VLOOKUP(FACTURACION[[#This Row],[REFERENCIA]],CODINV,3,FALSE)=0,"",VLOOKUP(FACTURACION[[#This Row],[REFERENCIA]],CODINV,3,FALSE))</f>
        <v>19104-50</v>
      </c>
      <c r="M1495" s="12" t="str">
        <f>+VLOOKUP(FACTURACION[[#This Row],[REFERENCIA]],CODINV,4,FALSE)</f>
        <v>REPUESTOS Y ACCESORIOS</v>
      </c>
      <c r="N1495" s="12" t="str">
        <f>+VLOOKUP(FACTURACION[[#This Row],[REFERENCIA]],CODINV,5,FALSE)</f>
        <v>REGO</v>
      </c>
      <c r="O1495" s="2">
        <v>1</v>
      </c>
      <c r="P1495" s="23">
        <v>27000</v>
      </c>
      <c r="Q1495" s="24">
        <f>+FACTURACION[[#This Row],[CANTIDAD]]*FACTURACION[[#This Row],[VR UNITARIO]]/1000</f>
        <v>27</v>
      </c>
      <c r="R1495" s="3" t="str">
        <f>+VLOOKUP(FACTURACION[[#This Row],[NIT]],TABLACLIENTE,5,FALSE)</f>
        <v>BOGOTÁ D.C.</v>
      </c>
    </row>
    <row r="1496" spans="3:18">
      <c r="C1496" s="13">
        <v>2014</v>
      </c>
      <c r="D1496" s="17" t="s">
        <v>85</v>
      </c>
      <c r="E1496" s="17">
        <f>MONTH(FACTURACION[[#This Row],[MES]]&amp;1)</f>
        <v>6</v>
      </c>
      <c r="F1496" s="223">
        <f>DATE(FACTURACION[[#This Row],[AÑO]],FACTURACION[[#This Row],[Mes numero]],1)</f>
        <v>41791</v>
      </c>
      <c r="G1496" s="159">
        <v>10518</v>
      </c>
      <c r="H1496" s="20">
        <v>890310688</v>
      </c>
      <c r="I1496" s="2" t="str">
        <f>+VLOOKUP(FACTURACION[[#This Row],[NIT]],TABLACLIENTE,2,FALSE)</f>
        <v>COLGAS DE OCCIDENTE S.A. E.S.P.</v>
      </c>
      <c r="J1496" s="2" t="s">
        <v>98</v>
      </c>
      <c r="K1496" s="12" t="str">
        <f>+VLOOKUP(FACTURACION[[#This Row],[REFERENCIA]],CODINV,2,FALSE)</f>
        <v>MULTIVALVULA 1".</v>
      </c>
      <c r="L1496" s="12" t="str">
        <f>IF(VLOOKUP(FACTURACION[[#This Row],[REFERENCIA]],CODINV,3,FALSE)=0,"",VLOOKUP(FACTURACION[[#This Row],[REFERENCIA]],CODINV,3,FALSE))</f>
        <v>6542R12.0</v>
      </c>
      <c r="M1496" s="12" t="str">
        <f>+VLOOKUP(FACTURACION[[#This Row],[REFERENCIA]],CODINV,4,FALSE)</f>
        <v>VÁLVULAS Y MULTIVÁLVULAS</v>
      </c>
      <c r="N1496" s="12" t="str">
        <f>+VLOOKUP(FACTURACION[[#This Row],[REFERENCIA]],CODINV,5,FALSE)</f>
        <v>REGO</v>
      </c>
      <c r="O1496" s="2">
        <v>2</v>
      </c>
      <c r="P1496" s="23">
        <v>149554</v>
      </c>
      <c r="Q1496" s="24">
        <f>+FACTURACION[[#This Row],[CANTIDAD]]*FACTURACION[[#This Row],[VR UNITARIO]]/1000</f>
        <v>299.108</v>
      </c>
      <c r="R1496" s="3" t="str">
        <f>+VLOOKUP(FACTURACION[[#This Row],[NIT]],TABLACLIENTE,5,FALSE)</f>
        <v>CALI</v>
      </c>
    </row>
    <row r="1497" spans="3:18">
      <c r="C1497" s="13">
        <v>2014</v>
      </c>
      <c r="D1497" s="17" t="s">
        <v>85</v>
      </c>
      <c r="E1497" s="17">
        <f>MONTH(FACTURACION[[#This Row],[MES]]&amp;1)</f>
        <v>6</v>
      </c>
      <c r="F1497" s="223">
        <f>DATE(FACTURACION[[#This Row],[AÑO]],FACTURACION[[#This Row],[Mes numero]],1)</f>
        <v>41791</v>
      </c>
      <c r="G1497" s="159">
        <v>10527</v>
      </c>
      <c r="H1497" s="20">
        <v>830137252</v>
      </c>
      <c r="I1497" s="2" t="str">
        <f>+VLOOKUP(FACTURACION[[#This Row],[NIT]],TABLACLIENTE,2,FALSE)</f>
        <v>SAGENCO SAS</v>
      </c>
      <c r="J1497" s="2" t="s">
        <v>33</v>
      </c>
      <c r="K1497" s="12" t="str">
        <f>+VLOOKUP(FACTURACION[[#This Row],[REFERENCIA]],CODINV,2,FALSE)</f>
        <v>KIT DE LLENADO PARA MULTIVALVULA</v>
      </c>
      <c r="L1497" s="12" t="str">
        <f>IF(VLOOKUP(FACTURACION[[#This Row],[REFERENCIA]],CODINV,3,FALSE)=0,"",VLOOKUP(FACTURACION[[#This Row],[REFERENCIA]],CODINV,3,FALSE))</f>
        <v>8475-50</v>
      </c>
      <c r="M1497" s="12" t="str">
        <f>+VLOOKUP(FACTURACION[[#This Row],[REFERENCIA]],CODINV,4,FALSE)</f>
        <v>REPUESTOS Y ACCESORIOS</v>
      </c>
      <c r="N1497" s="12" t="str">
        <f>+VLOOKUP(FACTURACION[[#This Row],[REFERENCIA]],CODINV,5,FALSE)</f>
        <v>REGO</v>
      </c>
      <c r="O1497" s="2">
        <v>1</v>
      </c>
      <c r="P1497" s="23">
        <v>50000</v>
      </c>
      <c r="Q1497" s="24">
        <f>+FACTURACION[[#This Row],[CANTIDAD]]*FACTURACION[[#This Row],[VR UNITARIO]]/1000</f>
        <v>50</v>
      </c>
      <c r="R1497" s="3" t="str">
        <f>+VLOOKUP(FACTURACION[[#This Row],[NIT]],TABLACLIENTE,5,FALSE)</f>
        <v>BOGOTÁ D.C.</v>
      </c>
    </row>
    <row r="1498" spans="3:18">
      <c r="C1498" s="13">
        <v>2014</v>
      </c>
      <c r="D1498" s="17" t="s">
        <v>85</v>
      </c>
      <c r="E1498" s="17">
        <f>MONTH(FACTURACION[[#This Row],[MES]]&amp;1)</f>
        <v>6</v>
      </c>
      <c r="F1498" s="223">
        <f>DATE(FACTURACION[[#This Row],[AÑO]],FACTURACION[[#This Row],[Mes numero]],1)</f>
        <v>41791</v>
      </c>
      <c r="G1498" s="159">
        <v>10542</v>
      </c>
      <c r="H1498" s="20">
        <v>830137252</v>
      </c>
      <c r="I1498" s="2" t="str">
        <f>+VLOOKUP(FACTURACION[[#This Row],[NIT]],TABLACLIENTE,2,FALSE)</f>
        <v>SAGENCO SAS</v>
      </c>
      <c r="J1498" s="2" t="s">
        <v>33</v>
      </c>
      <c r="K1498" s="12" t="str">
        <f>+VLOOKUP(FACTURACION[[#This Row],[REFERENCIA]],CODINV,2,FALSE)</f>
        <v>KIT DE LLENADO PARA MULTIVALVULA</v>
      </c>
      <c r="L1498" s="12" t="str">
        <f>IF(VLOOKUP(FACTURACION[[#This Row],[REFERENCIA]],CODINV,3,FALSE)=0,"",VLOOKUP(FACTURACION[[#This Row],[REFERENCIA]],CODINV,3,FALSE))</f>
        <v>8475-50</v>
      </c>
      <c r="M1498" s="12" t="str">
        <f>+VLOOKUP(FACTURACION[[#This Row],[REFERENCIA]],CODINV,4,FALSE)</f>
        <v>REPUESTOS Y ACCESORIOS</v>
      </c>
      <c r="N1498" s="12" t="str">
        <f>+VLOOKUP(FACTURACION[[#This Row],[REFERENCIA]],CODINV,5,FALSE)</f>
        <v>REGO</v>
      </c>
      <c r="O1498" s="2">
        <v>1</v>
      </c>
      <c r="P1498" s="23">
        <v>50000</v>
      </c>
      <c r="Q1498" s="24">
        <f>+FACTURACION[[#This Row],[CANTIDAD]]*FACTURACION[[#This Row],[VR UNITARIO]]/1000</f>
        <v>50</v>
      </c>
      <c r="R1498" s="3" t="str">
        <f>+VLOOKUP(FACTURACION[[#This Row],[NIT]],TABLACLIENTE,5,FALSE)</f>
        <v>BOGOTÁ D.C.</v>
      </c>
    </row>
    <row r="1499" spans="3:18">
      <c r="C1499" s="13">
        <v>2014</v>
      </c>
      <c r="D1499" s="17" t="s">
        <v>85</v>
      </c>
      <c r="E1499" s="17">
        <f>MONTH(FACTURACION[[#This Row],[MES]]&amp;1)</f>
        <v>6</v>
      </c>
      <c r="F1499" s="223">
        <f>DATE(FACTURACION[[#This Row],[AÑO]],FACTURACION[[#This Row],[Mes numero]],1)</f>
        <v>41791</v>
      </c>
      <c r="G1499" s="159">
        <v>10527</v>
      </c>
      <c r="H1499" s="20">
        <v>830137252</v>
      </c>
      <c r="I1499" s="2" t="str">
        <f>+VLOOKUP(FACTURACION[[#This Row],[NIT]],TABLACLIENTE,2,FALSE)</f>
        <v>SAGENCO SAS</v>
      </c>
      <c r="J1499" s="2" t="s">
        <v>31</v>
      </c>
      <c r="K1499" s="12" t="str">
        <f>+VLOOKUP(FACTURACION[[#This Row],[REFERENCIA]],CODINV,2,FALSE)</f>
        <v>KIT DE RETORNO PARA MULTIVALVULA</v>
      </c>
      <c r="L1499" s="12" t="str">
        <f>IF(VLOOKUP(FACTURACION[[#This Row],[REFERENCIA]],CODINV,3,FALSE)=0,"",VLOOKUP(FACTURACION[[#This Row],[REFERENCIA]],CODINV,3,FALSE))</f>
        <v>8475-51A</v>
      </c>
      <c r="M1499" s="12" t="str">
        <f>+VLOOKUP(FACTURACION[[#This Row],[REFERENCIA]],CODINV,4,FALSE)</f>
        <v>REPUESTOS Y ACCESORIOS</v>
      </c>
      <c r="N1499" s="12" t="str">
        <f>+VLOOKUP(FACTURACION[[#This Row],[REFERENCIA]],CODINV,5,FALSE)</f>
        <v>REGO</v>
      </c>
      <c r="O1499" s="2">
        <v>1</v>
      </c>
      <c r="P1499" s="23">
        <v>35000</v>
      </c>
      <c r="Q1499" s="24">
        <f>+FACTURACION[[#This Row],[CANTIDAD]]*FACTURACION[[#This Row],[VR UNITARIO]]/1000</f>
        <v>35</v>
      </c>
      <c r="R1499" s="3" t="str">
        <f>+VLOOKUP(FACTURACION[[#This Row],[NIT]],TABLACLIENTE,5,FALSE)</f>
        <v>BOGOTÁ D.C.</v>
      </c>
    </row>
    <row r="1500" spans="3:18">
      <c r="C1500" s="13">
        <v>2014</v>
      </c>
      <c r="D1500" s="17" t="s">
        <v>85</v>
      </c>
      <c r="E1500" s="17">
        <f>MONTH(FACTURACION[[#This Row],[MES]]&amp;1)</f>
        <v>6</v>
      </c>
      <c r="F1500" s="223">
        <f>DATE(FACTURACION[[#This Row],[AÑO]],FACTURACION[[#This Row],[Mes numero]],1)</f>
        <v>41791</v>
      </c>
      <c r="G1500" s="159">
        <v>10542</v>
      </c>
      <c r="H1500" s="20">
        <v>830137252</v>
      </c>
      <c r="I1500" s="2" t="str">
        <f>+VLOOKUP(FACTURACION[[#This Row],[NIT]],TABLACLIENTE,2,FALSE)</f>
        <v>SAGENCO SAS</v>
      </c>
      <c r="J1500" s="2" t="s">
        <v>31</v>
      </c>
      <c r="K1500" s="12" t="str">
        <f>+VLOOKUP(FACTURACION[[#This Row],[REFERENCIA]],CODINV,2,FALSE)</f>
        <v>KIT DE RETORNO PARA MULTIVALVULA</v>
      </c>
      <c r="L1500" s="12" t="str">
        <f>IF(VLOOKUP(FACTURACION[[#This Row],[REFERENCIA]],CODINV,3,FALSE)=0,"",VLOOKUP(FACTURACION[[#This Row],[REFERENCIA]],CODINV,3,FALSE))</f>
        <v>8475-51A</v>
      </c>
      <c r="M1500" s="12" t="str">
        <f>+VLOOKUP(FACTURACION[[#This Row],[REFERENCIA]],CODINV,4,FALSE)</f>
        <v>REPUESTOS Y ACCESORIOS</v>
      </c>
      <c r="N1500" s="12" t="str">
        <f>+VLOOKUP(FACTURACION[[#This Row],[REFERENCIA]],CODINV,5,FALSE)</f>
        <v>REGO</v>
      </c>
      <c r="O1500" s="2">
        <v>1</v>
      </c>
      <c r="P1500" s="23">
        <v>35000</v>
      </c>
      <c r="Q1500" s="24">
        <f>+FACTURACION[[#This Row],[CANTIDAD]]*FACTURACION[[#This Row],[VR UNITARIO]]/1000</f>
        <v>35</v>
      </c>
      <c r="R1500" s="3" t="str">
        <f>+VLOOKUP(FACTURACION[[#This Row],[NIT]],TABLACLIENTE,5,FALSE)</f>
        <v>BOGOTÁ D.C.</v>
      </c>
    </row>
    <row r="1501" spans="3:18">
      <c r="C1501" s="13">
        <v>2014</v>
      </c>
      <c r="D1501" s="17" t="s">
        <v>85</v>
      </c>
      <c r="E1501" s="17">
        <f>MONTH(FACTURACION[[#This Row],[MES]]&amp;1)</f>
        <v>6</v>
      </c>
      <c r="F1501" s="223">
        <f>DATE(FACTURACION[[#This Row],[AÑO]],FACTURACION[[#This Row],[Mes numero]],1)</f>
        <v>41791</v>
      </c>
      <c r="G1501" s="159">
        <v>10532</v>
      </c>
      <c r="H1501" s="20">
        <v>900175830</v>
      </c>
      <c r="I1501" s="2" t="str">
        <f>+VLOOKUP(FACTURACION[[#This Row],[NIT]],TABLACLIENTE,2,FALSE)</f>
        <v xml:space="preserve">COMBUSTIBLES LIQUIDOS DE COLOMBIA S.A E.S.P  (CLC S.A E.S.P)
</v>
      </c>
      <c r="J1501" s="2" t="s">
        <v>4225</v>
      </c>
      <c r="K1501" s="12" t="str">
        <f>+VLOOKUP(FACTURACION[[#This Row],[REFERENCIA]],CODINV,2,FALSE)</f>
        <v>MULTIVALVE</v>
      </c>
      <c r="L1501" s="12" t="str">
        <f>IF(VLOOKUP(FACTURACION[[#This Row],[REFERENCIA]],CODINV,3,FALSE)=0,"",VLOOKUP(FACTURACION[[#This Row],[REFERENCIA]],CODINV,3,FALSE))</f>
        <v>G8475RW</v>
      </c>
      <c r="M1501" s="12" t="str">
        <f>+VLOOKUP(FACTURACION[[#This Row],[REFERENCIA]],CODINV,4,FALSE)</f>
        <v>VÁLVULAS Y MULTIVÁLVULAS</v>
      </c>
      <c r="N1501" s="12" t="str">
        <f>+VLOOKUP(FACTURACION[[#This Row],[REFERENCIA]],CODINV,5,FALSE)</f>
        <v>REGO</v>
      </c>
      <c r="O1501" s="2">
        <v>1</v>
      </c>
      <c r="P1501" s="23">
        <v>665600</v>
      </c>
      <c r="Q1501" s="24">
        <f>+FACTURACION[[#This Row],[CANTIDAD]]*FACTURACION[[#This Row],[VR UNITARIO]]/1000</f>
        <v>665.6</v>
      </c>
      <c r="R1501" s="3" t="str">
        <f>+VLOOKUP(FACTURACION[[#This Row],[NIT]],TABLACLIENTE,5,FALSE)</f>
        <v>BOGOTÁ D.C.</v>
      </c>
    </row>
    <row r="1502" spans="3:18">
      <c r="C1502" s="13">
        <v>2014</v>
      </c>
      <c r="D1502" s="17" t="s">
        <v>85</v>
      </c>
      <c r="E1502" s="17">
        <f>MONTH(FACTURACION[[#This Row],[MES]]&amp;1)</f>
        <v>6</v>
      </c>
      <c r="F1502" s="223">
        <f>DATE(FACTURACION[[#This Row],[AÑO]],FACTURACION[[#This Row],[Mes numero]],1)</f>
        <v>41791</v>
      </c>
      <c r="G1502" s="159">
        <v>10516</v>
      </c>
      <c r="H1502" s="20">
        <v>800074033</v>
      </c>
      <c r="I1502" s="2" t="str">
        <f>+VLOOKUP(FACTURACION[[#This Row],[NIT]],TABLACLIENTE,2,FALSE)</f>
        <v>COMPAÑIAS ASOCIADAS DE GAS S.A. E.S.P (ASOGAS SA ESP)</v>
      </c>
      <c r="J1502" s="2" t="s">
        <v>169</v>
      </c>
      <c r="K1502" s="12" t="str">
        <f>+VLOOKUP(FACTURACION[[#This Row],[REFERENCIA]],CODINV,2,FALSE)</f>
        <v>VALVULA DE ALIVIO HIDROSTATICA 1/4"</v>
      </c>
      <c r="L1502" s="12" t="str">
        <f>IF(VLOOKUP(FACTURACION[[#This Row],[REFERENCIA]],CODINV,3,FALSE)=0,"",VLOOKUP(FACTURACION[[#This Row],[REFERENCIA]],CODINV,3,FALSE))</f>
        <v>3127U</v>
      </c>
      <c r="M1502" s="12" t="str">
        <f>+VLOOKUP(FACTURACION[[#This Row],[REFERENCIA]],CODINV,4,FALSE)</f>
        <v>VÁLVULAS Y MULTIVÁLVULAS</v>
      </c>
      <c r="N1502" s="12" t="str">
        <f>+VLOOKUP(FACTURACION[[#This Row],[REFERENCIA]],CODINV,5,FALSE)</f>
        <v>REGO</v>
      </c>
      <c r="O1502" s="2">
        <v>2</v>
      </c>
      <c r="P1502" s="23">
        <v>27640</v>
      </c>
      <c r="Q1502" s="24">
        <f>+FACTURACION[[#This Row],[CANTIDAD]]*FACTURACION[[#This Row],[VR UNITARIO]]/1000</f>
        <v>55.28</v>
      </c>
      <c r="R1502" s="3" t="str">
        <f>+VLOOKUP(FACTURACION[[#This Row],[NIT]],TABLACLIENTE,5,FALSE)</f>
        <v>MOSQUERA</v>
      </c>
    </row>
    <row r="1503" spans="3:18">
      <c r="C1503" s="13">
        <v>2014</v>
      </c>
      <c r="D1503" s="17" t="s">
        <v>85</v>
      </c>
      <c r="E1503" s="17">
        <f>MONTH(FACTURACION[[#This Row],[MES]]&amp;1)</f>
        <v>6</v>
      </c>
      <c r="F1503" s="223">
        <f>DATE(FACTURACION[[#This Row],[AÑO]],FACTURACION[[#This Row],[Mes numero]],1)</f>
        <v>41791</v>
      </c>
      <c r="G1503" s="159">
        <v>10527</v>
      </c>
      <c r="H1503" s="20">
        <v>830137252</v>
      </c>
      <c r="I1503" s="2" t="str">
        <f>+VLOOKUP(FACTURACION[[#This Row],[NIT]],TABLACLIENTE,2,FALSE)</f>
        <v>SAGENCO SAS</v>
      </c>
      <c r="J1503" s="2" t="s">
        <v>469</v>
      </c>
      <c r="K1503" s="12" t="str">
        <f>+VLOOKUP(FACTURACION[[#This Row],[REFERENCIA]],CODINV,2,FALSE)</f>
        <v>VALVULA DE ALIVIO EXTERNA 1 1/4"</v>
      </c>
      <c r="L1503" s="12" t="str">
        <f>IF(VLOOKUP(FACTURACION[[#This Row],[REFERENCIA]],CODINV,3,FALSE)=0,"",VLOOKUP(FACTURACION[[#This Row],[REFERENCIA]],CODINV,3,FALSE))</f>
        <v>3132G</v>
      </c>
      <c r="M1503" s="12" t="str">
        <f>+VLOOKUP(FACTURACION[[#This Row],[REFERENCIA]],CODINV,4,FALSE)</f>
        <v>VÁLVULAS Y MULTIVÁLVULAS</v>
      </c>
      <c r="N1503" s="12" t="str">
        <f>+VLOOKUP(FACTURACION[[#This Row],[REFERENCIA]],CODINV,5,FALSE)</f>
        <v>REGO</v>
      </c>
      <c r="O1503" s="2">
        <v>1</v>
      </c>
      <c r="P1503" s="23">
        <v>175000</v>
      </c>
      <c r="Q1503" s="24">
        <f>+FACTURACION[[#This Row],[CANTIDAD]]*FACTURACION[[#This Row],[VR UNITARIO]]/1000</f>
        <v>175</v>
      </c>
      <c r="R1503" s="3" t="str">
        <f>+VLOOKUP(FACTURACION[[#This Row],[NIT]],TABLACLIENTE,5,FALSE)</f>
        <v>BOGOTÁ D.C.</v>
      </c>
    </row>
    <row r="1504" spans="3:18">
      <c r="C1504" s="13">
        <v>2014</v>
      </c>
      <c r="D1504" s="17" t="s">
        <v>85</v>
      </c>
      <c r="E1504" s="17">
        <f>MONTH(FACTURACION[[#This Row],[MES]]&amp;1)</f>
        <v>6</v>
      </c>
      <c r="F1504" s="223">
        <f>DATE(FACTURACION[[#This Row],[AÑO]],FACTURACION[[#This Row],[Mes numero]],1)</f>
        <v>41791</v>
      </c>
      <c r="G1504" s="159">
        <v>10526</v>
      </c>
      <c r="H1504" s="20">
        <v>891300973</v>
      </c>
      <c r="I1504" s="2" t="str">
        <f>+VLOOKUP(FACTURACION[[#This Row],[NIT]],TABLACLIENTE,2,FALSE)</f>
        <v>LIDAGAS S.A. E.S.P.</v>
      </c>
      <c r="J1504" s="2" t="s">
        <v>1251</v>
      </c>
      <c r="K1504" s="12" t="str">
        <f>+VLOOKUP(FACTURACION[[#This Row],[REFERENCIA]],CODINV,2,FALSE)</f>
        <v>VALVULA ALIVIO INTERNA 3# EN ACERO</v>
      </c>
      <c r="L1504" s="12" t="str">
        <f>IF(VLOOKUP(FACTURACION[[#This Row],[REFERENCIA]],CODINV,3,FALSE)=0,"",VLOOKUP(FACTURACION[[#This Row],[REFERENCIA]],CODINV,3,FALSE))</f>
        <v>A8436G</v>
      </c>
      <c r="M1504" s="12" t="str">
        <f>+VLOOKUP(FACTURACION[[#This Row],[REFERENCIA]],CODINV,4,FALSE)</f>
        <v>VÁLVULAS Y MULTIVÁLVULAS</v>
      </c>
      <c r="N1504" s="12" t="str">
        <f>+VLOOKUP(FACTURACION[[#This Row],[REFERENCIA]],CODINV,5,FALSE)</f>
        <v>REGO</v>
      </c>
      <c r="O1504" s="2">
        <v>2</v>
      </c>
      <c r="P1504" s="23">
        <v>870000</v>
      </c>
      <c r="Q1504" s="24">
        <f>+FACTURACION[[#This Row],[CANTIDAD]]*FACTURACION[[#This Row],[VR UNITARIO]]/1000</f>
        <v>1740</v>
      </c>
      <c r="R1504" s="3" t="str">
        <f>+VLOOKUP(FACTURACION[[#This Row],[NIT]],TABLACLIENTE,5,FALSE)</f>
        <v>YUMBO</v>
      </c>
    </row>
    <row r="1505" spans="3:18">
      <c r="C1505" s="13">
        <v>2014</v>
      </c>
      <c r="D1505" s="17" t="s">
        <v>85</v>
      </c>
      <c r="E1505" s="17">
        <f>MONTH(FACTURACION[[#This Row],[MES]]&amp;1)</f>
        <v>6</v>
      </c>
      <c r="F1505" s="223">
        <f>DATE(FACTURACION[[#This Row],[AÑO]],FACTURACION[[#This Row],[Mes numero]],1)</f>
        <v>41791</v>
      </c>
      <c r="G1505" s="159">
        <v>10516</v>
      </c>
      <c r="H1505" s="20">
        <v>800074033</v>
      </c>
      <c r="I1505" s="2" t="str">
        <f>+VLOOKUP(FACTURACION[[#This Row],[NIT]],TABLACLIENTE,2,FALSE)</f>
        <v>COMPAÑIAS ASOCIADAS DE GAS S.A. E.S.P (ASOGAS SA ESP)</v>
      </c>
      <c r="J1505" s="2" t="s">
        <v>190</v>
      </c>
      <c r="K1505" s="12" t="str">
        <f>+VLOOKUP(FACTURACION[[#This Row],[REFERENCIA]],CODINV,2,FALSE)</f>
        <v>VALVULA DE GLOBO 3/4" RECTA</v>
      </c>
      <c r="L1505" s="12" t="str">
        <f>IF(VLOOKUP(FACTURACION[[#This Row],[REFERENCIA]],CODINV,3,FALSE)=0,"",VLOOKUP(FACTURACION[[#This Row],[REFERENCIA]],CODINV,3,FALSE))</f>
        <v>7705P</v>
      </c>
      <c r="M1505" s="12" t="str">
        <f>+VLOOKUP(FACTURACION[[#This Row],[REFERENCIA]],CODINV,4,FALSE)</f>
        <v>VÁLVULAS Y MULTIVÁLVULAS</v>
      </c>
      <c r="N1505" s="12" t="str">
        <f>+VLOOKUP(FACTURACION[[#This Row],[REFERENCIA]],CODINV,5,FALSE)</f>
        <v>REGO</v>
      </c>
      <c r="O1505" s="2">
        <v>5</v>
      </c>
      <c r="P1505" s="23">
        <v>139000</v>
      </c>
      <c r="Q1505" s="24">
        <f>+FACTURACION[[#This Row],[CANTIDAD]]*FACTURACION[[#This Row],[VR UNITARIO]]/1000</f>
        <v>695</v>
      </c>
      <c r="R1505" s="3" t="str">
        <f>+VLOOKUP(FACTURACION[[#This Row],[NIT]],TABLACLIENTE,5,FALSE)</f>
        <v>MOSQUERA</v>
      </c>
    </row>
    <row r="1506" spans="3:18">
      <c r="C1506" s="13">
        <v>2014</v>
      </c>
      <c r="D1506" s="17" t="s">
        <v>85</v>
      </c>
      <c r="E1506" s="17">
        <f>MONTH(FACTURACION[[#This Row],[MES]]&amp;1)</f>
        <v>6</v>
      </c>
      <c r="F1506" s="223">
        <f>DATE(FACTURACION[[#This Row],[AÑO]],FACTURACION[[#This Row],[Mes numero]],1)</f>
        <v>41791</v>
      </c>
      <c r="G1506" s="159">
        <v>10542</v>
      </c>
      <c r="H1506" s="20">
        <v>830137252</v>
      </c>
      <c r="I1506" s="2" t="str">
        <f>+VLOOKUP(FACTURACION[[#This Row],[NIT]],TABLACLIENTE,2,FALSE)</f>
        <v>SAGENCO SAS</v>
      </c>
      <c r="J1506" s="2" t="s">
        <v>190</v>
      </c>
      <c r="K1506" s="12" t="str">
        <f>+VLOOKUP(FACTURACION[[#This Row],[REFERENCIA]],CODINV,2,FALSE)</f>
        <v>VALVULA DE GLOBO 3/4" RECTA</v>
      </c>
      <c r="L1506" s="12" t="str">
        <f>IF(VLOOKUP(FACTURACION[[#This Row],[REFERENCIA]],CODINV,3,FALSE)=0,"",VLOOKUP(FACTURACION[[#This Row],[REFERENCIA]],CODINV,3,FALSE))</f>
        <v>7705P</v>
      </c>
      <c r="M1506" s="12" t="str">
        <f>+VLOOKUP(FACTURACION[[#This Row],[REFERENCIA]],CODINV,4,FALSE)</f>
        <v>VÁLVULAS Y MULTIVÁLVULAS</v>
      </c>
      <c r="N1506" s="12" t="str">
        <f>+VLOOKUP(FACTURACION[[#This Row],[REFERENCIA]],CODINV,5,FALSE)</f>
        <v>REGO</v>
      </c>
      <c r="O1506" s="2">
        <v>1</v>
      </c>
      <c r="P1506" s="23">
        <v>140000</v>
      </c>
      <c r="Q1506" s="24">
        <f>+FACTURACION[[#This Row],[CANTIDAD]]*FACTURACION[[#This Row],[VR UNITARIO]]/1000</f>
        <v>140</v>
      </c>
      <c r="R1506" s="3" t="str">
        <f>+VLOOKUP(FACTURACION[[#This Row],[NIT]],TABLACLIENTE,5,FALSE)</f>
        <v>BOGOTÁ D.C.</v>
      </c>
    </row>
    <row r="1507" spans="3:18">
      <c r="C1507" s="13">
        <v>2014</v>
      </c>
      <c r="D1507" s="17" t="s">
        <v>85</v>
      </c>
      <c r="E1507" s="17">
        <f>MONTH(FACTURACION[[#This Row],[MES]]&amp;1)</f>
        <v>6</v>
      </c>
      <c r="F1507" s="223">
        <f>DATE(FACTURACION[[#This Row],[AÑO]],FACTURACION[[#This Row],[Mes numero]],1)</f>
        <v>41791</v>
      </c>
      <c r="G1507" s="159">
        <v>10519</v>
      </c>
      <c r="H1507" s="20">
        <v>900164715</v>
      </c>
      <c r="I1507" s="2" t="str">
        <f>+VLOOKUP(FACTURACION[[#This Row],[NIT]],TABLACLIENTE,2,FALSE)</f>
        <v>COMPAÑIA TRANSPORTADORA DE COLOMBIA S.A. (COTRANSCOL S.A.)</v>
      </c>
      <c r="J1507" s="2" t="s">
        <v>74</v>
      </c>
      <c r="K1507" s="12" t="str">
        <f>+VLOOKUP(FACTURACION[[#This Row],[REFERENCIA]],CODINV,2,FALSE)</f>
        <v>VALVULA DE GLOBLO DE 1 1/4" NPT</v>
      </c>
      <c r="L1507" s="12" t="str">
        <f>IF(VLOOKUP(FACTURACION[[#This Row],[REFERENCIA]],CODINV,3,FALSE)=0,"",VLOOKUP(FACTURACION[[#This Row],[REFERENCIA]],CODINV,3,FALSE))</f>
        <v>A7509BP</v>
      </c>
      <c r="M1507" s="12" t="str">
        <f>+VLOOKUP(FACTURACION[[#This Row],[REFERENCIA]],CODINV,4,FALSE)</f>
        <v>VÁLVULAS Y MULTIVÁLVULAS</v>
      </c>
      <c r="N1507" s="12" t="str">
        <f>+VLOOKUP(FACTURACION[[#This Row],[REFERENCIA]],CODINV,5,FALSE)</f>
        <v>REGO</v>
      </c>
      <c r="O1507" s="2">
        <v>3</v>
      </c>
      <c r="P1507" s="23">
        <v>238000</v>
      </c>
      <c r="Q1507" s="24">
        <f>+FACTURACION[[#This Row],[CANTIDAD]]*FACTURACION[[#This Row],[VR UNITARIO]]/1000</f>
        <v>714</v>
      </c>
      <c r="R1507" s="3" t="str">
        <f>+VLOOKUP(FACTURACION[[#This Row],[NIT]],TABLACLIENTE,5,FALSE)</f>
        <v>GIRON</v>
      </c>
    </row>
    <row r="1508" spans="3:18">
      <c r="C1508" s="13">
        <v>2014</v>
      </c>
      <c r="D1508" s="17" t="s">
        <v>85</v>
      </c>
      <c r="E1508" s="17">
        <f>MONTH(FACTURACION[[#This Row],[MES]]&amp;1)</f>
        <v>6</v>
      </c>
      <c r="F1508" s="223">
        <f>DATE(FACTURACION[[#This Row],[AÑO]],FACTURACION[[#This Row],[Mes numero]],1)</f>
        <v>41791</v>
      </c>
      <c r="G1508" s="159">
        <v>10517</v>
      </c>
      <c r="H1508" s="20">
        <v>800074033</v>
      </c>
      <c r="I1508" s="2" t="str">
        <f>+VLOOKUP(FACTURACION[[#This Row],[NIT]],TABLACLIENTE,2,FALSE)</f>
        <v>COMPAÑIAS ASOCIADAS DE GAS S.A. E.S.P (ASOGAS SA ESP)</v>
      </c>
      <c r="J1508" s="2" t="s">
        <v>768</v>
      </c>
      <c r="K1508" s="12" t="str">
        <f>+VLOOKUP(FACTURACION[[#This Row],[REFERENCIA]],CODINV,2,FALSE)</f>
        <v>VALVULA DE LLENADO ACCION RAPIDA 1"</v>
      </c>
      <c r="L1508" s="12" t="str">
        <f>IF(VLOOKUP(FACTURACION[[#This Row],[REFERENCIA]],CODINV,3,FALSE)=0,"",VLOOKUP(FACTURACION[[#This Row],[REFERENCIA]],CODINV,3,FALSE))</f>
        <v>A7797A</v>
      </c>
      <c r="M1508" s="12" t="str">
        <f>+VLOOKUP(FACTURACION[[#This Row],[REFERENCIA]],CODINV,4,FALSE)</f>
        <v>VÁLVULAS Y MULTIVÁLVULAS</v>
      </c>
      <c r="N1508" s="12" t="str">
        <f>+VLOOKUP(FACTURACION[[#This Row],[REFERENCIA]],CODINV,5,FALSE)</f>
        <v>REGO</v>
      </c>
      <c r="O1508" s="2">
        <v>1</v>
      </c>
      <c r="P1508" s="23">
        <v>556300</v>
      </c>
      <c r="Q1508" s="24">
        <f>+FACTURACION[[#This Row],[CANTIDAD]]*FACTURACION[[#This Row],[VR UNITARIO]]/1000</f>
        <v>556.29999999999995</v>
      </c>
      <c r="R1508" s="3" t="str">
        <f>+VLOOKUP(FACTURACION[[#This Row],[NIT]],TABLACLIENTE,5,FALSE)</f>
        <v>MOSQUERA</v>
      </c>
    </row>
    <row r="1509" spans="3:18">
      <c r="C1509" s="13">
        <v>2014</v>
      </c>
      <c r="D1509" s="17" t="s">
        <v>85</v>
      </c>
      <c r="E1509" s="17">
        <f>MONTH(FACTURACION[[#This Row],[MES]]&amp;1)</f>
        <v>6</v>
      </c>
      <c r="F1509" s="223">
        <f>DATE(FACTURACION[[#This Row],[AÑO]],FACTURACION[[#This Row],[Mes numero]],1)</f>
        <v>41791</v>
      </c>
      <c r="G1509" s="159">
        <v>10516</v>
      </c>
      <c r="H1509" s="20">
        <v>800074033</v>
      </c>
      <c r="I1509" s="2" t="str">
        <f>+VLOOKUP(FACTURACION[[#This Row],[NIT]],TABLACLIENTE,2,FALSE)</f>
        <v>COMPAÑIAS ASOCIADAS DE GAS S.A. E.S.P (ASOGAS SA ESP)</v>
      </c>
      <c r="J1509" s="2" t="s">
        <v>36</v>
      </c>
      <c r="K1509" s="12" t="str">
        <f>+VLOOKUP(FACTURACION[[#This Row],[REFERENCIA]],CODINV,2,FALSE)</f>
        <v>VALVULA DE EXCESO DE FLUJO 3/4"</v>
      </c>
      <c r="L1509" s="12" t="str">
        <f>IF(VLOOKUP(FACTURACION[[#This Row],[REFERENCIA]],CODINV,3,FALSE)=0,"",VLOOKUP(FACTURACION[[#This Row],[REFERENCIA]],CODINV,3,FALSE))</f>
        <v>3272G</v>
      </c>
      <c r="M1509" s="12" t="str">
        <f>+VLOOKUP(FACTURACION[[#This Row],[REFERENCIA]],CODINV,4,FALSE)</f>
        <v>VÁLVULAS Y MULTIVÁLVULAS</v>
      </c>
      <c r="N1509" s="12" t="str">
        <f>+VLOOKUP(FACTURACION[[#This Row],[REFERENCIA]],CODINV,5,FALSE)</f>
        <v>REGO</v>
      </c>
      <c r="O1509" s="2">
        <v>2</v>
      </c>
      <c r="P1509" s="23">
        <v>34000</v>
      </c>
      <c r="Q1509" s="24">
        <f>+FACTURACION[[#This Row],[CANTIDAD]]*FACTURACION[[#This Row],[VR UNITARIO]]/1000</f>
        <v>68</v>
      </c>
      <c r="R1509" s="3" t="str">
        <f>+VLOOKUP(FACTURACION[[#This Row],[NIT]],TABLACLIENTE,5,FALSE)</f>
        <v>MOSQUERA</v>
      </c>
    </row>
    <row r="1510" spans="3:18">
      <c r="C1510" s="13">
        <v>2014</v>
      </c>
      <c r="D1510" s="17" t="s">
        <v>85</v>
      </c>
      <c r="E1510" s="17">
        <f>MONTH(FACTURACION[[#This Row],[MES]]&amp;1)</f>
        <v>6</v>
      </c>
      <c r="F1510" s="223">
        <f>DATE(FACTURACION[[#This Row],[AÑO]],FACTURACION[[#This Row],[Mes numero]],1)</f>
        <v>41791</v>
      </c>
      <c r="G1510" s="159">
        <v>10527</v>
      </c>
      <c r="H1510" s="20">
        <v>830137252</v>
      </c>
      <c r="I1510" s="2" t="str">
        <f>+VLOOKUP(FACTURACION[[#This Row],[NIT]],TABLACLIENTE,2,FALSE)</f>
        <v>SAGENCO SAS</v>
      </c>
      <c r="J1510" s="2" t="s">
        <v>36</v>
      </c>
      <c r="K1510" s="12" t="str">
        <f>+VLOOKUP(FACTURACION[[#This Row],[REFERENCIA]],CODINV,2,FALSE)</f>
        <v>VALVULA DE EXCESO DE FLUJO 3/4"</v>
      </c>
      <c r="L1510" s="12" t="str">
        <f>IF(VLOOKUP(FACTURACION[[#This Row],[REFERENCIA]],CODINV,3,FALSE)=0,"",VLOOKUP(FACTURACION[[#This Row],[REFERENCIA]],CODINV,3,FALSE))</f>
        <v>3272G</v>
      </c>
      <c r="M1510" s="12" t="str">
        <f>+VLOOKUP(FACTURACION[[#This Row],[REFERENCIA]],CODINV,4,FALSE)</f>
        <v>VÁLVULAS Y MULTIVÁLVULAS</v>
      </c>
      <c r="N1510" s="12" t="str">
        <f>+VLOOKUP(FACTURACION[[#This Row],[REFERENCIA]],CODINV,5,FALSE)</f>
        <v>REGO</v>
      </c>
      <c r="O1510" s="2">
        <v>1</v>
      </c>
      <c r="P1510" s="23">
        <v>35000</v>
      </c>
      <c r="Q1510" s="24">
        <f>+FACTURACION[[#This Row],[CANTIDAD]]*FACTURACION[[#This Row],[VR UNITARIO]]/1000</f>
        <v>35</v>
      </c>
      <c r="R1510" s="3" t="str">
        <f>+VLOOKUP(FACTURACION[[#This Row],[NIT]],TABLACLIENTE,5,FALSE)</f>
        <v>BOGOTÁ D.C.</v>
      </c>
    </row>
    <row r="1511" spans="3:18">
      <c r="C1511" s="13">
        <v>2014</v>
      </c>
      <c r="D1511" s="17" t="s">
        <v>85</v>
      </c>
      <c r="E1511" s="17">
        <f>MONTH(FACTURACION[[#This Row],[MES]]&amp;1)</f>
        <v>6</v>
      </c>
      <c r="F1511" s="223">
        <f>DATE(FACTURACION[[#This Row],[AÑO]],FACTURACION[[#This Row],[Mes numero]],1)</f>
        <v>41791</v>
      </c>
      <c r="G1511" s="159">
        <v>10542</v>
      </c>
      <c r="H1511" s="20">
        <v>830137252</v>
      </c>
      <c r="I1511" s="2" t="str">
        <f>+VLOOKUP(FACTURACION[[#This Row],[NIT]],TABLACLIENTE,2,FALSE)</f>
        <v>SAGENCO SAS</v>
      </c>
      <c r="J1511" s="2" t="s">
        <v>36</v>
      </c>
      <c r="K1511" s="12" t="str">
        <f>+VLOOKUP(FACTURACION[[#This Row],[REFERENCIA]],CODINV,2,FALSE)</f>
        <v>VALVULA DE EXCESO DE FLUJO 3/4"</v>
      </c>
      <c r="L1511" s="12" t="str">
        <f>IF(VLOOKUP(FACTURACION[[#This Row],[REFERENCIA]],CODINV,3,FALSE)=0,"",VLOOKUP(FACTURACION[[#This Row],[REFERENCIA]],CODINV,3,FALSE))</f>
        <v>3272G</v>
      </c>
      <c r="M1511" s="12" t="str">
        <f>+VLOOKUP(FACTURACION[[#This Row],[REFERENCIA]],CODINV,4,FALSE)</f>
        <v>VÁLVULAS Y MULTIVÁLVULAS</v>
      </c>
      <c r="N1511" s="12" t="str">
        <f>+VLOOKUP(FACTURACION[[#This Row],[REFERENCIA]],CODINV,5,FALSE)</f>
        <v>REGO</v>
      </c>
      <c r="O1511" s="2">
        <v>1</v>
      </c>
      <c r="P1511" s="23">
        <v>35000</v>
      </c>
      <c r="Q1511" s="24">
        <f>+FACTURACION[[#This Row],[CANTIDAD]]*FACTURACION[[#This Row],[VR UNITARIO]]/1000</f>
        <v>35</v>
      </c>
      <c r="R1511" s="3" t="str">
        <f>+VLOOKUP(FACTURACION[[#This Row],[NIT]],TABLACLIENTE,5,FALSE)</f>
        <v>BOGOTÁ D.C.</v>
      </c>
    </row>
    <row r="1512" spans="3:18">
      <c r="C1512" s="13">
        <v>2014</v>
      </c>
      <c r="D1512" s="17" t="s">
        <v>85</v>
      </c>
      <c r="E1512" s="17">
        <f>MONTH(FACTURACION[[#This Row],[MES]]&amp;1)</f>
        <v>6</v>
      </c>
      <c r="F1512" s="223">
        <f>DATE(FACTURACION[[#This Row],[AÑO]],FACTURACION[[#This Row],[Mes numero]],1)</f>
        <v>41791</v>
      </c>
      <c r="G1512" s="159">
        <v>10539</v>
      </c>
      <c r="H1512" s="20">
        <v>860510723</v>
      </c>
      <c r="I1512" s="2" t="str">
        <f>+VLOOKUP(FACTURACION[[#This Row],[NIT]],TABLACLIENTE,2,FALSE)</f>
        <v>SAENA DE COLOMBIA S.A.</v>
      </c>
      <c r="J1512" s="2" t="s">
        <v>341</v>
      </c>
      <c r="K1512" s="12" t="str">
        <f>+VLOOKUP(FACTURACION[[#This Row],[REFERENCIA]],CODINV,2,FALSE)</f>
        <v>ADAPTADOR 2" X2 1/4" AC MACHO</v>
      </c>
      <c r="L1512" s="12" t="str">
        <f>IF(VLOOKUP(FACTURACION[[#This Row],[REFERENCIA]],CODINV,3,FALSE)=0,"",VLOOKUP(FACTURACION[[#This Row],[REFERENCIA]],CODINV,3,FALSE))</f>
        <v>5767H</v>
      </c>
      <c r="M1512" s="12" t="str">
        <f>+VLOOKUP(FACTURACION[[#This Row],[REFERENCIA]],CODINV,4,FALSE)</f>
        <v>REPUESTOS Y ACCESORIOS</v>
      </c>
      <c r="N1512" s="12" t="str">
        <f>+VLOOKUP(FACTURACION[[#This Row],[REFERENCIA]],CODINV,5,FALSE)</f>
        <v>REGO</v>
      </c>
      <c r="O1512" s="2">
        <v>3</v>
      </c>
      <c r="P1512" s="23">
        <v>105000</v>
      </c>
      <c r="Q1512" s="24">
        <f>+FACTURACION[[#This Row],[CANTIDAD]]*FACTURACION[[#This Row],[VR UNITARIO]]/1000</f>
        <v>315</v>
      </c>
      <c r="R1512" s="3" t="str">
        <f>+VLOOKUP(FACTURACION[[#This Row],[NIT]],TABLACLIENTE,5,FALSE)</f>
        <v>BOGOTÁ D.C.</v>
      </c>
    </row>
    <row r="1513" spans="3:18">
      <c r="C1513" s="13">
        <v>2014</v>
      </c>
      <c r="D1513" s="17" t="s">
        <v>85</v>
      </c>
      <c r="E1513" s="17">
        <f>MONTH(FACTURACION[[#This Row],[MES]]&amp;1)</f>
        <v>6</v>
      </c>
      <c r="F1513" s="223">
        <f>DATE(FACTURACION[[#This Row],[AÑO]],FACTURACION[[#This Row],[Mes numero]],1)</f>
        <v>41791</v>
      </c>
      <c r="G1513" s="159">
        <v>10511</v>
      </c>
      <c r="H1513" s="20">
        <v>890500726</v>
      </c>
      <c r="I1513" s="2" t="str">
        <f>+VLOOKUP(FACTURACION[[#This Row],[NIT]],TABLACLIENTE,2,FALSE)</f>
        <v>NORTESANTANDEREANA DE GAS S.A. E.S.P (NORGAS S.A. E.S.P.)</v>
      </c>
      <c r="J1513" s="2" t="s">
        <v>56</v>
      </c>
      <c r="K1513" s="12" t="str">
        <f>+VLOOKUP(FACTURACION[[#This Row],[REFERENCIA]],CODINV,2,FALSE)</f>
        <v xml:space="preserve"> VALVULA DE AGUJA DE  1/4"</v>
      </c>
      <c r="L1513" s="12" t="str">
        <f>IF(VLOOKUP(FACTURACION[[#This Row],[REFERENCIA]],CODINV,3,FALSE)=0,"",VLOOKUP(FACTURACION[[#This Row],[REFERENCIA]],CODINV,3,FALSE))</f>
        <v>1224WA</v>
      </c>
      <c r="M1513" s="12" t="str">
        <f>+VLOOKUP(FACTURACION[[#This Row],[REFERENCIA]],CODINV,4,FALSE)</f>
        <v>VÁLVULAS Y MULTIVÁLVULAS</v>
      </c>
      <c r="N1513" s="12" t="str">
        <f>+VLOOKUP(FACTURACION[[#This Row],[REFERENCIA]],CODINV,5,FALSE)</f>
        <v>REGO</v>
      </c>
      <c r="O1513" s="2">
        <v>20</v>
      </c>
      <c r="P1513" s="23">
        <v>37800</v>
      </c>
      <c r="Q1513" s="24">
        <f>+FACTURACION[[#This Row],[CANTIDAD]]*FACTURACION[[#This Row],[VR UNITARIO]]/1000</f>
        <v>756</v>
      </c>
      <c r="R1513" s="3" t="str">
        <f>+VLOOKUP(FACTURACION[[#This Row],[NIT]],TABLACLIENTE,5,FALSE)</f>
        <v>BUCARAMANGA</v>
      </c>
    </row>
    <row r="1514" spans="3:18">
      <c r="C1514" s="13">
        <v>2014</v>
      </c>
      <c r="D1514" s="17" t="s">
        <v>85</v>
      </c>
      <c r="E1514" s="17">
        <f>MONTH(FACTURACION[[#This Row],[MES]]&amp;1)</f>
        <v>6</v>
      </c>
      <c r="F1514" s="223">
        <f>DATE(FACTURACION[[#This Row],[AÑO]],FACTURACION[[#This Row],[Mes numero]],1)</f>
        <v>41791</v>
      </c>
      <c r="G1514" s="159">
        <v>10527</v>
      </c>
      <c r="H1514" s="20">
        <v>830137252</v>
      </c>
      <c r="I1514" s="2" t="str">
        <f>+VLOOKUP(FACTURACION[[#This Row],[NIT]],TABLACLIENTE,2,FALSE)</f>
        <v>SAGENCO SAS</v>
      </c>
      <c r="J1514" s="2" t="s">
        <v>56</v>
      </c>
      <c r="K1514" s="12" t="str">
        <f>+VLOOKUP(FACTURACION[[#This Row],[REFERENCIA]],CODINV,2,FALSE)</f>
        <v xml:space="preserve"> VALVULA DE AGUJA DE  1/4"</v>
      </c>
      <c r="L1514" s="12" t="str">
        <f>IF(VLOOKUP(FACTURACION[[#This Row],[REFERENCIA]],CODINV,3,FALSE)=0,"",VLOOKUP(FACTURACION[[#This Row],[REFERENCIA]],CODINV,3,FALSE))</f>
        <v>1224WA</v>
      </c>
      <c r="M1514" s="12" t="str">
        <f>+VLOOKUP(FACTURACION[[#This Row],[REFERENCIA]],CODINV,4,FALSE)</f>
        <v>VÁLVULAS Y MULTIVÁLVULAS</v>
      </c>
      <c r="N1514" s="12" t="str">
        <f>+VLOOKUP(FACTURACION[[#This Row],[REFERENCIA]],CODINV,5,FALSE)</f>
        <v>REGO</v>
      </c>
      <c r="O1514" s="2">
        <v>1</v>
      </c>
      <c r="P1514" s="23">
        <v>40000</v>
      </c>
      <c r="Q1514" s="24">
        <f>+FACTURACION[[#This Row],[CANTIDAD]]*FACTURACION[[#This Row],[VR UNITARIO]]/1000</f>
        <v>40</v>
      </c>
      <c r="R1514" s="3" t="str">
        <f>+VLOOKUP(FACTURACION[[#This Row],[NIT]],TABLACLIENTE,5,FALSE)</f>
        <v>BOGOTÁ D.C.</v>
      </c>
    </row>
    <row r="1515" spans="3:18">
      <c r="C1515" s="13">
        <v>2014</v>
      </c>
      <c r="D1515" s="17" t="s">
        <v>85</v>
      </c>
      <c r="E1515" s="17">
        <f>MONTH(FACTURACION[[#This Row],[MES]]&amp;1)</f>
        <v>6</v>
      </c>
      <c r="F1515" s="223">
        <f>DATE(FACTURACION[[#This Row],[AÑO]],FACTURACION[[#This Row],[Mes numero]],1)</f>
        <v>41791</v>
      </c>
      <c r="G1515" s="159">
        <v>10542</v>
      </c>
      <c r="H1515" s="20">
        <v>830137252</v>
      </c>
      <c r="I1515" s="2" t="str">
        <f>+VLOOKUP(FACTURACION[[#This Row],[NIT]],TABLACLIENTE,2,FALSE)</f>
        <v>SAGENCO SAS</v>
      </c>
      <c r="J1515" s="2" t="s">
        <v>56</v>
      </c>
      <c r="K1515" s="12" t="str">
        <f>+VLOOKUP(FACTURACION[[#This Row],[REFERENCIA]],CODINV,2,FALSE)</f>
        <v xml:space="preserve"> VALVULA DE AGUJA DE  1/4"</v>
      </c>
      <c r="L1515" s="12" t="str">
        <f>IF(VLOOKUP(FACTURACION[[#This Row],[REFERENCIA]],CODINV,3,FALSE)=0,"",VLOOKUP(FACTURACION[[#This Row],[REFERENCIA]],CODINV,3,FALSE))</f>
        <v>1224WA</v>
      </c>
      <c r="M1515" s="12" t="str">
        <f>+VLOOKUP(FACTURACION[[#This Row],[REFERENCIA]],CODINV,4,FALSE)</f>
        <v>VÁLVULAS Y MULTIVÁLVULAS</v>
      </c>
      <c r="N1515" s="12" t="str">
        <f>+VLOOKUP(FACTURACION[[#This Row],[REFERENCIA]],CODINV,5,FALSE)</f>
        <v>REGO</v>
      </c>
      <c r="O1515" s="2">
        <v>1</v>
      </c>
      <c r="P1515" s="23">
        <v>40000</v>
      </c>
      <c r="Q1515" s="24">
        <f>+FACTURACION[[#This Row],[CANTIDAD]]*FACTURACION[[#This Row],[VR UNITARIO]]/1000</f>
        <v>40</v>
      </c>
      <c r="R1515" s="3" t="str">
        <f>+VLOOKUP(FACTURACION[[#This Row],[NIT]],TABLACLIENTE,5,FALSE)</f>
        <v>BOGOTÁ D.C.</v>
      </c>
    </row>
    <row r="1516" spans="3:18">
      <c r="C1516" s="13">
        <v>2014</v>
      </c>
      <c r="D1516" s="17" t="s">
        <v>85</v>
      </c>
      <c r="E1516" s="17">
        <f>MONTH(FACTURACION[[#This Row],[MES]]&amp;1)</f>
        <v>6</v>
      </c>
      <c r="F1516" s="223">
        <f>DATE(FACTURACION[[#This Row],[AÑO]],FACTURACION[[#This Row],[Mes numero]],1)</f>
        <v>41791</v>
      </c>
      <c r="G1516" s="159">
        <v>10519</v>
      </c>
      <c r="H1516" s="20">
        <v>900164715</v>
      </c>
      <c r="I1516" s="2" t="str">
        <f>+VLOOKUP(FACTURACION[[#This Row],[NIT]],TABLACLIENTE,2,FALSE)</f>
        <v>COMPAÑIA TRANSPORTADORA DE COLOMBIA S.A. (COTRANSCOL S.A.)</v>
      </c>
      <c r="J1516" s="2" t="s">
        <v>196</v>
      </c>
      <c r="K1516" s="12" t="str">
        <f>+VLOOKUP(FACTURACION[[#This Row],[REFERENCIA]],CODINV,2,FALSE)</f>
        <v>VALVULA DE VENTEO 1/4"</v>
      </c>
      <c r="L1516" s="12" t="str">
        <f>IF(VLOOKUP(FACTURACION[[#This Row],[REFERENCIA]],CODINV,3,FALSE)=0,"",VLOOKUP(FACTURACION[[#This Row],[REFERENCIA]],CODINV,3,FALSE))</f>
        <v>3165C</v>
      </c>
      <c r="M1516" s="12" t="str">
        <f>+VLOOKUP(FACTURACION[[#This Row],[REFERENCIA]],CODINV,4,FALSE)</f>
        <v>VÁLVULAS Y MULTIVÁLVULAS</v>
      </c>
      <c r="N1516" s="12" t="str">
        <f>+VLOOKUP(FACTURACION[[#This Row],[REFERENCIA]],CODINV,5,FALSE)</f>
        <v>REGO</v>
      </c>
      <c r="O1516" s="2">
        <v>12</v>
      </c>
      <c r="P1516" s="23">
        <v>3350</v>
      </c>
      <c r="Q1516" s="24">
        <f>+FACTURACION[[#This Row],[CANTIDAD]]*FACTURACION[[#This Row],[VR UNITARIO]]/1000</f>
        <v>40.200000000000003</v>
      </c>
      <c r="R1516" s="3" t="str">
        <f>+VLOOKUP(FACTURACION[[#This Row],[NIT]],TABLACLIENTE,5,FALSE)</f>
        <v>GIRON</v>
      </c>
    </row>
    <row r="1517" spans="3:18">
      <c r="C1517" s="13">
        <v>2014</v>
      </c>
      <c r="D1517" s="17" t="s">
        <v>85</v>
      </c>
      <c r="E1517" s="17">
        <f>MONTH(FACTURACION[[#This Row],[MES]]&amp;1)</f>
        <v>6</v>
      </c>
      <c r="F1517" s="223">
        <f>DATE(FACTURACION[[#This Row],[AÑO]],FACTURACION[[#This Row],[Mes numero]],1)</f>
        <v>41791</v>
      </c>
      <c r="G1517" s="159">
        <v>10488</v>
      </c>
      <c r="H1517" s="20">
        <v>900175830</v>
      </c>
      <c r="I1517" s="2" t="str">
        <f>+VLOOKUP(FACTURACION[[#This Row],[NIT]],TABLACLIENTE,2,FALSE)</f>
        <v xml:space="preserve">COMBUSTIBLES LIQUIDOS DE COLOMBIA S.A E.S.P  (CLC S.A E.S.P)
</v>
      </c>
      <c r="J1517" s="2" t="s">
        <v>766</v>
      </c>
      <c r="K1517" s="12" t="str">
        <f>+VLOOKUP(FACTURACION[[#This Row],[REFERENCIA]],CODINV,2,FALSE)</f>
        <v>TANQUES ESTACIONARIOS 250</v>
      </c>
      <c r="L1517" s="12" t="str">
        <f>IF(VLOOKUP(FACTURACION[[#This Row],[REFERENCIA]],CODINV,3,FALSE)=0,"",VLOOKUP(FACTURACION[[#This Row],[REFERENCIA]],CODINV,3,FALSE))</f>
        <v/>
      </c>
      <c r="M1517" s="12" t="str">
        <f>+VLOOKUP(FACTURACION[[#This Row],[REFERENCIA]],CODINV,4,FALSE)</f>
        <v>TANQUES</v>
      </c>
      <c r="N1517" s="12" t="str">
        <f>+VLOOKUP(FACTURACION[[#This Row],[REFERENCIA]],CODINV,5,FALSE)</f>
        <v>PROTANEGAS (TRINITY)</v>
      </c>
      <c r="O1517" s="2">
        <v>3</v>
      </c>
      <c r="P1517" s="23">
        <v>2482955</v>
      </c>
      <c r="Q1517" s="24">
        <f>+FACTURACION[[#This Row],[CANTIDAD]]*FACTURACION[[#This Row],[VR UNITARIO]]/1000</f>
        <v>7448.8649999999998</v>
      </c>
      <c r="R1517" s="3" t="str">
        <f>+VLOOKUP(FACTURACION[[#This Row],[NIT]],TABLACLIENTE,5,FALSE)</f>
        <v>BOGOTÁ D.C.</v>
      </c>
    </row>
    <row r="1518" spans="3:18">
      <c r="C1518" s="13">
        <v>2014</v>
      </c>
      <c r="D1518" s="17" t="s">
        <v>85</v>
      </c>
      <c r="E1518" s="17">
        <f>MONTH(FACTURACION[[#This Row],[MES]]&amp;1)</f>
        <v>6</v>
      </c>
      <c r="F1518" s="223">
        <f>DATE(FACTURACION[[#This Row],[AÑO]],FACTURACION[[#This Row],[Mes numero]],1)</f>
        <v>41791</v>
      </c>
      <c r="G1518" s="159">
        <v>10488</v>
      </c>
      <c r="H1518" s="20">
        <v>900175830</v>
      </c>
      <c r="I1518" s="2" t="str">
        <f>+VLOOKUP(FACTURACION[[#This Row],[NIT]],TABLACLIENTE,2,FALSE)</f>
        <v xml:space="preserve">COMBUSTIBLES LIQUIDOS DE COLOMBIA S.A E.S.P  (CLC S.A E.S.P)
</v>
      </c>
      <c r="J1518" s="2" t="s">
        <v>697</v>
      </c>
      <c r="K1518" s="12" t="str">
        <f>+VLOOKUP(FACTURACION[[#This Row],[REFERENCIA]],CODINV,2,FALSE)</f>
        <v>TANQUES ESTACIONARIOS 120 30"</v>
      </c>
      <c r="L1518" s="12" t="str">
        <f>IF(VLOOKUP(FACTURACION[[#This Row],[REFERENCIA]],CODINV,3,FALSE)=0,"",VLOOKUP(FACTURACION[[#This Row],[REFERENCIA]],CODINV,3,FALSE))</f>
        <v/>
      </c>
      <c r="M1518" s="12" t="str">
        <f>+VLOOKUP(FACTURACION[[#This Row],[REFERENCIA]],CODINV,4,FALSE)</f>
        <v>TANQUES</v>
      </c>
      <c r="N1518" s="12" t="str">
        <f>+VLOOKUP(FACTURACION[[#This Row],[REFERENCIA]],CODINV,5,FALSE)</f>
        <v>PROTANEGAS (TRINITY)</v>
      </c>
      <c r="O1518" s="2">
        <v>10</v>
      </c>
      <c r="P1518" s="23">
        <v>1589773</v>
      </c>
      <c r="Q1518" s="24">
        <f>+FACTURACION[[#This Row],[CANTIDAD]]*FACTURACION[[#This Row],[VR UNITARIO]]/1000</f>
        <v>15897.73</v>
      </c>
      <c r="R1518" s="3" t="str">
        <f>+VLOOKUP(FACTURACION[[#This Row],[NIT]],TABLACLIENTE,5,FALSE)</f>
        <v>BOGOTÁ D.C.</v>
      </c>
    </row>
    <row r="1519" spans="3:18">
      <c r="C1519" s="13">
        <v>2014</v>
      </c>
      <c r="D1519" s="17" t="s">
        <v>696</v>
      </c>
      <c r="E1519" s="17">
        <f>MONTH(FACTURACION[[#This Row],[MES]]&amp;1)</f>
        <v>7</v>
      </c>
      <c r="F1519" s="223">
        <f>DATE(FACTURACION[[#This Row],[AÑO]],FACTURACION[[#This Row],[Mes numero]],1)</f>
        <v>41821</v>
      </c>
      <c r="G1519" s="159">
        <v>10558</v>
      </c>
      <c r="H1519" s="20">
        <v>800074033</v>
      </c>
      <c r="I1519" s="2" t="str">
        <f>+VLOOKUP(FACTURACION[[#This Row],[NIT]],TABLACLIENTE,2,FALSE)</f>
        <v>COMPAÑIAS ASOCIADAS DE GAS S.A. E.S.P (ASOGAS SA ESP)</v>
      </c>
      <c r="J1519" s="2" t="s">
        <v>487</v>
      </c>
      <c r="K1519" s="12" t="str">
        <f>+VLOOKUP(FACTURACION[[#This Row],[REFERENCIA]],CODINV,2,FALSE)</f>
        <v>VAPORIZADOR ELECTRICO TORRE XX TX 160 220 V/3</v>
      </c>
      <c r="L1519" s="12" t="str">
        <f>IF(VLOOKUP(FACTURACION[[#This Row],[REFERENCIA]],CODINV,3,FALSE)=0,"",VLOOKUP(FACTURACION[[#This Row],[REFERENCIA]],CODINV,3,FALSE))</f>
        <v/>
      </c>
      <c r="M1519" s="12" t="str">
        <f>+VLOOKUP(FACTURACION[[#This Row],[REFERENCIA]],CODINV,4,FALSE)</f>
        <v>VAPORIZADORES</v>
      </c>
      <c r="N1519" s="12" t="str">
        <f>+VLOOKUP(FACTURACION[[#This Row],[REFERENCIA]],CODINV,5,FALSE)</f>
        <v>ALGAS SDI</v>
      </c>
      <c r="O1519" s="2">
        <v>1</v>
      </c>
      <c r="P1519" s="23">
        <v>16415696</v>
      </c>
      <c r="Q1519" s="24">
        <f>+FACTURACION[[#This Row],[CANTIDAD]]*FACTURACION[[#This Row],[VR UNITARIO]]/1000</f>
        <v>16415.696</v>
      </c>
      <c r="R1519" s="3" t="str">
        <f>+VLOOKUP(FACTURACION[[#This Row],[NIT]],TABLACLIENTE,5,FALSE)</f>
        <v>MOSQUERA</v>
      </c>
    </row>
    <row r="1520" spans="3:18">
      <c r="C1520" s="13">
        <v>2014</v>
      </c>
      <c r="D1520" s="17" t="s">
        <v>696</v>
      </c>
      <c r="E1520" s="17">
        <f>MONTH(FACTURACION[[#This Row],[MES]]&amp;1)</f>
        <v>7</v>
      </c>
      <c r="F1520" s="223">
        <f>DATE(FACTURACION[[#This Row],[AÑO]],FACTURACION[[#This Row],[Mes numero]],1)</f>
        <v>41821</v>
      </c>
      <c r="G1520" s="159">
        <v>10568</v>
      </c>
      <c r="H1520" s="20">
        <v>830137252</v>
      </c>
      <c r="I1520" s="2" t="str">
        <f>+VLOOKUP(FACTURACION[[#This Row],[NIT]],TABLACLIENTE,2,FALSE)</f>
        <v>SAGENCO SAS</v>
      </c>
      <c r="J1520" s="2" t="s">
        <v>372</v>
      </c>
      <c r="K1520" s="12" t="str">
        <f>+VLOOKUP(FACTURACION[[#This Row],[REFERENCIA]],CODINV,2,FALSE)</f>
        <v>FILTRO EN Y 3/4"FPT 80MESH Y STRANGERN PLUG</v>
      </c>
      <c r="L1520" s="12" t="str">
        <f>IF(VLOOKUP(FACTURACION[[#This Row],[REFERENCIA]],CODINV,3,FALSE)=0,"",VLOOKUP(FACTURACION[[#This Row],[REFERENCIA]],CODINV,3,FALSE))</f>
        <v>ME651S/80</v>
      </c>
      <c r="M1520" s="12" t="str">
        <f>+VLOOKUP(FACTURACION[[#This Row],[REFERENCIA]],CODINV,4,FALSE)</f>
        <v>FILTROS</v>
      </c>
      <c r="N1520" s="12" t="str">
        <f>+VLOOKUP(FACTURACION[[#This Row],[REFERENCIA]],CODINV,5,FALSE)</f>
        <v>CAVAGNA</v>
      </c>
      <c r="O1520" s="2">
        <v>1</v>
      </c>
      <c r="P1520" s="23">
        <v>95000</v>
      </c>
      <c r="Q1520" s="24">
        <f>+FACTURACION[[#This Row],[CANTIDAD]]*FACTURACION[[#This Row],[VR UNITARIO]]/1000</f>
        <v>95</v>
      </c>
      <c r="R1520" s="3" t="str">
        <f>+VLOOKUP(FACTURACION[[#This Row],[NIT]],TABLACLIENTE,5,FALSE)</f>
        <v>BOGOTÁ D.C.</v>
      </c>
    </row>
    <row r="1521" spans="3:18">
      <c r="C1521" s="13">
        <v>2014</v>
      </c>
      <c r="D1521" s="17" t="s">
        <v>696</v>
      </c>
      <c r="E1521" s="17">
        <f>MONTH(FACTURACION[[#This Row],[MES]]&amp;1)</f>
        <v>7</v>
      </c>
      <c r="F1521" s="223">
        <f>DATE(FACTURACION[[#This Row],[AÑO]],FACTURACION[[#This Row],[Mes numero]],1)</f>
        <v>41821</v>
      </c>
      <c r="G1521" s="159">
        <v>10604</v>
      </c>
      <c r="H1521" s="20">
        <v>800202395</v>
      </c>
      <c r="I1521" s="2" t="str">
        <f>+VLOOKUP(FACTURACION[[#This Row],[NIT]],TABLACLIENTE,2,FALSE)</f>
        <v>EFIGAS GAS NATURAL S.A. E.S.P. (EFIGAS S.A. E.S.P.)</v>
      </c>
      <c r="J1521" s="2" t="s">
        <v>21</v>
      </c>
      <c r="K1521" s="12" t="str">
        <f>+VLOOKUP(FACTURACION[[#This Row],[REFERENCIA]],CODINV,2,FALSE)</f>
        <v>MEDIDOR AC-630 C:1 1/4" MAOP 25PSIG CON CONECTORES</v>
      </c>
      <c r="L1521" s="12" t="str">
        <f>IF(VLOOKUP(FACTURACION[[#This Row],[REFERENCIA]],CODINV,3,FALSE)=0,"",VLOOKUP(FACTURACION[[#This Row],[REFERENCIA]],CODINV,3,FALSE))</f>
        <v/>
      </c>
      <c r="M1521" s="12" t="str">
        <f>+VLOOKUP(FACTURACION[[#This Row],[REFERENCIA]],CODINV,4,FALSE)</f>
        <v>MEDIDORES</v>
      </c>
      <c r="N1521" s="12" t="str">
        <f>+VLOOKUP(FACTURACION[[#This Row],[REFERENCIA]],CODINV,5,FALSE)</f>
        <v>HONEYWELL</v>
      </c>
      <c r="O1521" s="2">
        <v>1</v>
      </c>
      <c r="P1521" s="23">
        <v>1329312</v>
      </c>
      <c r="Q1521" s="24">
        <f>+FACTURACION[[#This Row],[CANTIDAD]]*FACTURACION[[#This Row],[VR UNITARIO]]/1000</f>
        <v>1329.3119999999999</v>
      </c>
      <c r="R1521" s="3" t="str">
        <f>+VLOOKUP(FACTURACION[[#This Row],[NIT]],TABLACLIENTE,5,FALSE)</f>
        <v>MANIZALES</v>
      </c>
    </row>
    <row r="1522" spans="3:18">
      <c r="C1522" s="13">
        <v>2014</v>
      </c>
      <c r="D1522" s="17" t="s">
        <v>696</v>
      </c>
      <c r="E1522" s="17">
        <f>MONTH(FACTURACION[[#This Row],[MES]]&amp;1)</f>
        <v>7</v>
      </c>
      <c r="F1522" s="223">
        <f>DATE(FACTURACION[[#This Row],[AÑO]],FACTURACION[[#This Row],[Mes numero]],1)</f>
        <v>41821</v>
      </c>
      <c r="G1522" s="159">
        <v>10614</v>
      </c>
      <c r="H1522" s="20">
        <v>900282515</v>
      </c>
      <c r="I1522" s="2" t="str">
        <f>+VLOOKUP(FACTURACION[[#This Row],[NIT]],TABLACLIENTE,2,FALSE)</f>
        <v>GAS CONSTRUCCION ENERGIA S A S</v>
      </c>
      <c r="J1522" s="2" t="s">
        <v>21</v>
      </c>
      <c r="K1522" s="12" t="str">
        <f>+VLOOKUP(FACTURACION[[#This Row],[REFERENCIA]],CODINV,2,FALSE)</f>
        <v>MEDIDOR AC-630 C:1 1/4" MAOP 25PSIG CON CONECTORES</v>
      </c>
      <c r="L1522" s="12" t="str">
        <f>IF(VLOOKUP(FACTURACION[[#This Row],[REFERENCIA]],CODINV,3,FALSE)=0,"",VLOOKUP(FACTURACION[[#This Row],[REFERENCIA]],CODINV,3,FALSE))</f>
        <v/>
      </c>
      <c r="M1522" s="12" t="str">
        <f>+VLOOKUP(FACTURACION[[#This Row],[REFERENCIA]],CODINV,4,FALSE)</f>
        <v>MEDIDORES</v>
      </c>
      <c r="N1522" s="12" t="str">
        <f>+VLOOKUP(FACTURACION[[#This Row],[REFERENCIA]],CODINV,5,FALSE)</f>
        <v>HONEYWELL</v>
      </c>
      <c r="O1522" s="2">
        <v>1</v>
      </c>
      <c r="P1522" s="23">
        <v>1200000</v>
      </c>
      <c r="Q1522" s="24">
        <f>+FACTURACION[[#This Row],[CANTIDAD]]*FACTURACION[[#This Row],[VR UNITARIO]]/1000</f>
        <v>1200</v>
      </c>
      <c r="R1522" s="3" t="str">
        <f>+VLOOKUP(FACTURACION[[#This Row],[NIT]],TABLACLIENTE,5,FALSE)</f>
        <v>BOGOTÁ D.C.</v>
      </c>
    </row>
    <row r="1523" spans="3:18">
      <c r="C1523" s="13">
        <v>2014</v>
      </c>
      <c r="D1523" s="17" t="s">
        <v>696</v>
      </c>
      <c r="E1523" s="17">
        <f>MONTH(FACTURACION[[#This Row],[MES]]&amp;1)</f>
        <v>7</v>
      </c>
      <c r="F1523" s="223">
        <f>DATE(FACTURACION[[#This Row],[AÑO]],FACTURACION[[#This Row],[Mes numero]],1)</f>
        <v>41821</v>
      </c>
      <c r="G1523" s="159">
        <v>10569</v>
      </c>
      <c r="H1523" s="20">
        <v>800074033</v>
      </c>
      <c r="I1523" s="2" t="str">
        <f>+VLOOKUP(FACTURACION[[#This Row],[NIT]],TABLACLIENTE,2,FALSE)</f>
        <v>COMPAÑIAS ASOCIADAS DE GAS S.A. E.S.P (ASOGAS SA ESP)</v>
      </c>
      <c r="J1523" s="2" t="s">
        <v>59</v>
      </c>
      <c r="K1523" s="12" t="str">
        <f>+VLOOKUP(FACTURACION[[#This Row],[REFERENCIA]],CODINV,2,FALSE)</f>
        <v>MEDIDOR AL-1000 C:1 1/2" MAOP 25 PSIG CON CONECTORES</v>
      </c>
      <c r="L1523" s="12" t="str">
        <f>IF(VLOOKUP(FACTURACION[[#This Row],[REFERENCIA]],CODINV,3,FALSE)=0,"",VLOOKUP(FACTURACION[[#This Row],[REFERENCIA]],CODINV,3,FALSE))</f>
        <v/>
      </c>
      <c r="M1523" s="12" t="str">
        <f>+VLOOKUP(FACTURACION[[#This Row],[REFERENCIA]],CODINV,4,FALSE)</f>
        <v>MEDIDORES</v>
      </c>
      <c r="N1523" s="12" t="str">
        <f>+VLOOKUP(FACTURACION[[#This Row],[REFERENCIA]],CODINV,5,FALSE)</f>
        <v>HONEYWELL</v>
      </c>
      <c r="O1523" s="2">
        <v>1</v>
      </c>
      <c r="P1523" s="23">
        <v>2300000</v>
      </c>
      <c r="Q1523" s="24">
        <f>+FACTURACION[[#This Row],[CANTIDAD]]*FACTURACION[[#This Row],[VR UNITARIO]]/1000</f>
        <v>2300</v>
      </c>
      <c r="R1523" s="3" t="str">
        <f>+VLOOKUP(FACTURACION[[#This Row],[NIT]],TABLACLIENTE,5,FALSE)</f>
        <v>MOSQUERA</v>
      </c>
    </row>
    <row r="1524" spans="3:18">
      <c r="C1524" s="13">
        <v>2014</v>
      </c>
      <c r="D1524" s="17" t="s">
        <v>696</v>
      </c>
      <c r="E1524" s="17">
        <f>MONTH(FACTURACION[[#This Row],[MES]]&amp;1)</f>
        <v>7</v>
      </c>
      <c r="F1524" s="223">
        <f>DATE(FACTURACION[[#This Row],[AÑO]],FACTURACION[[#This Row],[Mes numero]],1)</f>
        <v>41821</v>
      </c>
      <c r="G1524" s="159">
        <v>10592</v>
      </c>
      <c r="H1524" s="20">
        <v>800167643</v>
      </c>
      <c r="I1524" s="2" t="str">
        <f>+VLOOKUP(FACTURACION[[#This Row],[NIT]],TABLACLIENTE,2,FALSE)</f>
        <v>GASES DE OCCIDENTE S.A. E.S.P. (GDO)</v>
      </c>
      <c r="J1524" s="2" t="s">
        <v>262</v>
      </c>
      <c r="K1524" s="12" t="str">
        <f>+VLOOKUP(FACTURACION[[#This Row],[REFERENCIA]],CODINV,2,FALSE)</f>
        <v>MEDIDOR AL-425 C:1 1/4" MAOP 25 PSIG</v>
      </c>
      <c r="L1524" s="12" t="str">
        <f>IF(VLOOKUP(FACTURACION[[#This Row],[REFERENCIA]],CODINV,3,FALSE)=0,"",VLOOKUP(FACTURACION[[#This Row],[REFERENCIA]],CODINV,3,FALSE))</f>
        <v/>
      </c>
      <c r="M1524" s="12" t="str">
        <f>+VLOOKUP(FACTURACION[[#This Row],[REFERENCIA]],CODINV,4,FALSE)</f>
        <v>MEDIDORES</v>
      </c>
      <c r="N1524" s="12" t="str">
        <f>+VLOOKUP(FACTURACION[[#This Row],[REFERENCIA]],CODINV,5,FALSE)</f>
        <v>HONEYWELL</v>
      </c>
      <c r="O1524" s="2">
        <v>100</v>
      </c>
      <c r="P1524" s="23">
        <v>415550</v>
      </c>
      <c r="Q1524" s="24">
        <f>+FACTURACION[[#This Row],[CANTIDAD]]*FACTURACION[[#This Row],[VR UNITARIO]]/1000</f>
        <v>41555</v>
      </c>
      <c r="R1524" s="3" t="str">
        <f>+VLOOKUP(FACTURACION[[#This Row],[NIT]],TABLACLIENTE,5,FALSE)</f>
        <v>CALI</v>
      </c>
    </row>
    <row r="1525" spans="3:18">
      <c r="C1525" s="13">
        <v>2014</v>
      </c>
      <c r="D1525" s="17" t="s">
        <v>696</v>
      </c>
      <c r="E1525" s="17">
        <f>MONTH(FACTURACION[[#This Row],[MES]]&amp;1)</f>
        <v>7</v>
      </c>
      <c r="F1525" s="223">
        <f>DATE(FACTURACION[[#This Row],[AÑO]],FACTURACION[[#This Row],[Mes numero]],1)</f>
        <v>41821</v>
      </c>
      <c r="G1525" s="159">
        <v>10593</v>
      </c>
      <c r="H1525" s="20">
        <v>800167643</v>
      </c>
      <c r="I1525" s="2" t="str">
        <f>+VLOOKUP(FACTURACION[[#This Row],[NIT]],TABLACLIENTE,2,FALSE)</f>
        <v>GASES DE OCCIDENTE S.A. E.S.P. (GDO)</v>
      </c>
      <c r="J1525" s="2" t="s">
        <v>262</v>
      </c>
      <c r="K1525" s="12" t="str">
        <f>+VLOOKUP(FACTURACION[[#This Row],[REFERENCIA]],CODINV,2,FALSE)</f>
        <v>MEDIDOR AL-425 C:1 1/4" MAOP 25 PSIG</v>
      </c>
      <c r="L1525" s="12" t="str">
        <f>IF(VLOOKUP(FACTURACION[[#This Row],[REFERENCIA]],CODINV,3,FALSE)=0,"",VLOOKUP(FACTURACION[[#This Row],[REFERENCIA]],CODINV,3,FALSE))</f>
        <v/>
      </c>
      <c r="M1525" s="12" t="str">
        <f>+VLOOKUP(FACTURACION[[#This Row],[REFERENCIA]],CODINV,4,FALSE)</f>
        <v>MEDIDORES</v>
      </c>
      <c r="N1525" s="12" t="str">
        <f>+VLOOKUP(FACTURACION[[#This Row],[REFERENCIA]],CODINV,5,FALSE)</f>
        <v>HONEYWELL</v>
      </c>
      <c r="O1525" s="2">
        <v>30</v>
      </c>
      <c r="P1525" s="23">
        <v>429218</v>
      </c>
      <c r="Q1525" s="24">
        <f>+FACTURACION[[#This Row],[CANTIDAD]]*FACTURACION[[#This Row],[VR UNITARIO]]/1000</f>
        <v>12876.54</v>
      </c>
      <c r="R1525" s="3" t="str">
        <f>+VLOOKUP(FACTURACION[[#This Row],[NIT]],TABLACLIENTE,5,FALSE)</f>
        <v>CALI</v>
      </c>
    </row>
    <row r="1526" spans="3:18">
      <c r="C1526" s="13">
        <v>2014</v>
      </c>
      <c r="D1526" s="17" t="s">
        <v>696</v>
      </c>
      <c r="E1526" s="17">
        <f>MONTH(FACTURACION[[#This Row],[MES]]&amp;1)</f>
        <v>7</v>
      </c>
      <c r="F1526" s="223">
        <f>DATE(FACTURACION[[#This Row],[AÑO]],FACTURACION[[#This Row],[Mes numero]],1)</f>
        <v>41821</v>
      </c>
      <c r="G1526" s="159">
        <v>10574</v>
      </c>
      <c r="H1526" s="20">
        <v>830130648</v>
      </c>
      <c r="I1526" s="2" t="str">
        <f>+VLOOKUP(FACTURACION[[#This Row],[NIT]],TABLACLIENTE,2,FALSE)</f>
        <v>COMPAÑÍA DE SERVICIOS PUBLICOS S.A. E.S.P (CODEGAS S.A. E.S.P.)</v>
      </c>
      <c r="J1526" s="2" t="s">
        <v>120</v>
      </c>
      <c r="K1526" s="12" t="str">
        <f>+VLOOKUP(FACTURACION[[#This Row],[REFERENCIA]],CODINV,2,FALSE)</f>
        <v>MEDIDOR ROTATIVO G65</v>
      </c>
      <c r="L1526" s="12" t="str">
        <f>IF(VLOOKUP(FACTURACION[[#This Row],[REFERENCIA]],CODINV,3,FALSE)=0,"",VLOOKUP(FACTURACION[[#This Row],[REFERENCIA]],CODINV,3,FALSE))</f>
        <v>RCG65</v>
      </c>
      <c r="M1526" s="12" t="str">
        <f>+VLOOKUP(FACTURACION[[#This Row],[REFERENCIA]],CODINV,4,FALSE)</f>
        <v>MEDIDORES</v>
      </c>
      <c r="N1526" s="12" t="str">
        <f>+VLOOKUP(FACTURACION[[#This Row],[REFERENCIA]],CODINV,5,FALSE)</f>
        <v>HONEYWELL</v>
      </c>
      <c r="O1526" s="2">
        <v>1</v>
      </c>
      <c r="P1526" s="23">
        <v>3150000</v>
      </c>
      <c r="Q1526" s="24">
        <f>+FACTURACION[[#This Row],[CANTIDAD]]*FACTURACION[[#This Row],[VR UNITARIO]]/1000</f>
        <v>3150</v>
      </c>
      <c r="R1526" s="3" t="str">
        <f>+VLOOKUP(FACTURACION[[#This Row],[NIT]],TABLACLIENTE,5,FALSE)</f>
        <v>MADRID</v>
      </c>
    </row>
    <row r="1527" spans="3:18">
      <c r="C1527" s="13">
        <v>2014</v>
      </c>
      <c r="D1527" s="17" t="s">
        <v>696</v>
      </c>
      <c r="E1527" s="17">
        <f>MONTH(FACTURACION[[#This Row],[MES]]&amp;1)</f>
        <v>7</v>
      </c>
      <c r="F1527" s="223">
        <f>DATE(FACTURACION[[#This Row],[AÑO]],FACTURACION[[#This Row],[Mes numero]],1)</f>
        <v>41821</v>
      </c>
      <c r="G1527" s="159">
        <v>10552</v>
      </c>
      <c r="H1527" s="20">
        <v>800167643</v>
      </c>
      <c r="I1527" s="2" t="str">
        <f>+VLOOKUP(FACTURACION[[#This Row],[NIT]],TABLACLIENTE,2,FALSE)</f>
        <v>GASES DE OCCIDENTE S.A. E.S.P. (GDO)</v>
      </c>
      <c r="J1527" s="2" t="s">
        <v>120</v>
      </c>
      <c r="K1527" s="12" t="str">
        <f>+VLOOKUP(FACTURACION[[#This Row],[REFERENCIA]],CODINV,2,FALSE)</f>
        <v>MEDIDOR ROTATIVO G65</v>
      </c>
      <c r="L1527" s="12" t="str">
        <f>IF(VLOOKUP(FACTURACION[[#This Row],[REFERENCIA]],CODINV,3,FALSE)=0,"",VLOOKUP(FACTURACION[[#This Row],[REFERENCIA]],CODINV,3,FALSE))</f>
        <v>RCG65</v>
      </c>
      <c r="M1527" s="12" t="str">
        <f>+VLOOKUP(FACTURACION[[#This Row],[REFERENCIA]],CODINV,4,FALSE)</f>
        <v>MEDIDORES</v>
      </c>
      <c r="N1527" s="12" t="str">
        <f>+VLOOKUP(FACTURACION[[#This Row],[REFERENCIA]],CODINV,5,FALSE)</f>
        <v>HONEYWELL</v>
      </c>
      <c r="O1527" s="2">
        <v>3</v>
      </c>
      <c r="P1527" s="23">
        <v>2948718</v>
      </c>
      <c r="Q1527" s="24">
        <f>+FACTURACION[[#This Row],[CANTIDAD]]*FACTURACION[[#This Row],[VR UNITARIO]]/1000</f>
        <v>8846.1540000000005</v>
      </c>
      <c r="R1527" s="3" t="str">
        <f>+VLOOKUP(FACTURACION[[#This Row],[NIT]],TABLACLIENTE,5,FALSE)</f>
        <v>CALI</v>
      </c>
    </row>
    <row r="1528" spans="3:18">
      <c r="C1528" s="13">
        <v>2014</v>
      </c>
      <c r="D1528" s="17" t="s">
        <v>696</v>
      </c>
      <c r="E1528" s="17">
        <f>MONTH(FACTURACION[[#This Row],[MES]]&amp;1)</f>
        <v>7</v>
      </c>
      <c r="F1528" s="223">
        <f>DATE(FACTURACION[[#This Row],[AÑO]],FACTURACION[[#This Row],[Mes numero]],1)</f>
        <v>41821</v>
      </c>
      <c r="G1528" s="159">
        <v>10597</v>
      </c>
      <c r="H1528" s="20">
        <v>890503900</v>
      </c>
      <c r="I1528" s="2" t="str">
        <f>+VLOOKUP(FACTURACION[[#This Row],[NIT]],TABLACLIENTE,2,FALSE)</f>
        <v>GASES DEL ORIENTE S.A. E.S.P.</v>
      </c>
      <c r="J1528" s="2" t="s">
        <v>120</v>
      </c>
      <c r="K1528" s="12" t="str">
        <f>+VLOOKUP(FACTURACION[[#This Row],[REFERENCIA]],CODINV,2,FALSE)</f>
        <v>MEDIDOR ROTATIVO G65</v>
      </c>
      <c r="L1528" s="12" t="str">
        <f>IF(VLOOKUP(FACTURACION[[#This Row],[REFERENCIA]],CODINV,3,FALSE)=0,"",VLOOKUP(FACTURACION[[#This Row],[REFERENCIA]],CODINV,3,FALSE))</f>
        <v>RCG65</v>
      </c>
      <c r="M1528" s="12" t="str">
        <f>+VLOOKUP(FACTURACION[[#This Row],[REFERENCIA]],CODINV,4,FALSE)</f>
        <v>MEDIDORES</v>
      </c>
      <c r="N1528" s="12" t="str">
        <f>+VLOOKUP(FACTURACION[[#This Row],[REFERENCIA]],CODINV,5,FALSE)</f>
        <v>HONEYWELL</v>
      </c>
      <c r="O1528" s="2">
        <v>3</v>
      </c>
      <c r="P1528" s="23">
        <v>3024000</v>
      </c>
      <c r="Q1528" s="24">
        <f>+FACTURACION[[#This Row],[CANTIDAD]]*FACTURACION[[#This Row],[VR UNITARIO]]/1000</f>
        <v>9072</v>
      </c>
      <c r="R1528" s="3" t="str">
        <f>+VLOOKUP(FACTURACION[[#This Row],[NIT]],TABLACLIENTE,5,FALSE)</f>
        <v>CUCUTA</v>
      </c>
    </row>
    <row r="1529" spans="3:18">
      <c r="C1529" s="13">
        <v>2014</v>
      </c>
      <c r="D1529" s="17" t="s">
        <v>696</v>
      </c>
      <c r="E1529" s="17">
        <f>MONTH(FACTURACION[[#This Row],[MES]]&amp;1)</f>
        <v>7</v>
      </c>
      <c r="F1529" s="223">
        <f>DATE(FACTURACION[[#This Row],[AÑO]],FACTURACION[[#This Row],[Mes numero]],1)</f>
        <v>41821</v>
      </c>
      <c r="G1529" s="159">
        <v>10596</v>
      </c>
      <c r="H1529" s="20">
        <v>800167643</v>
      </c>
      <c r="I1529" s="2" t="str">
        <f>+VLOOKUP(FACTURACION[[#This Row],[NIT]],TABLACLIENTE,2,FALSE)</f>
        <v>GASES DE OCCIDENTE S.A. E.S.P. (GDO)</v>
      </c>
      <c r="J1529" s="2" t="s">
        <v>22</v>
      </c>
      <c r="K1529" s="12" t="str">
        <f>+VLOOKUP(FACTURACION[[#This Row],[REFERENCIA]],CODINV,2,FALSE)</f>
        <v>MEDIDOR ROTATIVO G160</v>
      </c>
      <c r="L1529" s="12" t="str">
        <f>IF(VLOOKUP(FACTURACION[[#This Row],[REFERENCIA]],CODINV,3,FALSE)=0,"",VLOOKUP(FACTURACION[[#This Row],[REFERENCIA]],CODINV,3,FALSE))</f>
        <v/>
      </c>
      <c r="M1529" s="12" t="str">
        <f>+VLOOKUP(FACTURACION[[#This Row],[REFERENCIA]],CODINV,4,FALSE)</f>
        <v>MEDIDORES</v>
      </c>
      <c r="N1529" s="12" t="str">
        <f>+VLOOKUP(FACTURACION[[#This Row],[REFERENCIA]],CODINV,5,FALSE)</f>
        <v>HONEYWELL</v>
      </c>
      <c r="O1529" s="2">
        <v>1</v>
      </c>
      <c r="P1529" s="23">
        <v>6912106</v>
      </c>
      <c r="Q1529" s="24">
        <f>+FACTURACION[[#This Row],[CANTIDAD]]*FACTURACION[[#This Row],[VR UNITARIO]]/1000</f>
        <v>6912.1059999999998</v>
      </c>
      <c r="R1529" s="3" t="str">
        <f>+VLOOKUP(FACTURACION[[#This Row],[NIT]],TABLACLIENTE,5,FALSE)</f>
        <v>CALI</v>
      </c>
    </row>
    <row r="1530" spans="3:18">
      <c r="C1530" s="13">
        <v>2014</v>
      </c>
      <c r="D1530" s="17" t="s">
        <v>696</v>
      </c>
      <c r="E1530" s="17">
        <f>MONTH(FACTURACION[[#This Row],[MES]]&amp;1)</f>
        <v>7</v>
      </c>
      <c r="F1530" s="223">
        <f>DATE(FACTURACION[[#This Row],[AÑO]],FACTURACION[[#This Row],[Mes numero]],1)</f>
        <v>41821</v>
      </c>
      <c r="G1530" s="159">
        <v>10552</v>
      </c>
      <c r="H1530" s="20">
        <v>800167643</v>
      </c>
      <c r="I1530" s="2" t="str">
        <f>+VLOOKUP(FACTURACION[[#This Row],[NIT]],TABLACLIENTE,2,FALSE)</f>
        <v>GASES DE OCCIDENTE S.A. E.S.P. (GDO)</v>
      </c>
      <c r="J1530" s="2" t="s">
        <v>102</v>
      </c>
      <c r="K1530" s="12" t="str">
        <f>+VLOOKUP(FACTURACION[[#This Row],[REFERENCIA]],CODINV,2,FALSE)</f>
        <v>MEDIDOR ROTATIVO G 250</v>
      </c>
      <c r="L1530" s="12" t="str">
        <f>IF(VLOOKUP(FACTURACION[[#This Row],[REFERENCIA]],CODINV,3,FALSE)=0,"",VLOOKUP(FACTURACION[[#This Row],[REFERENCIA]],CODINV,3,FALSE))</f>
        <v/>
      </c>
      <c r="M1530" s="12" t="str">
        <f>+VLOOKUP(FACTURACION[[#This Row],[REFERENCIA]],CODINV,4,FALSE)</f>
        <v>MEDIDORES</v>
      </c>
      <c r="N1530" s="12" t="str">
        <f>+VLOOKUP(FACTURACION[[#This Row],[REFERENCIA]],CODINV,5,FALSE)</f>
        <v>HONEYWELL</v>
      </c>
      <c r="O1530" s="2">
        <v>2</v>
      </c>
      <c r="P1530" s="23">
        <v>9260000</v>
      </c>
      <c r="Q1530" s="24">
        <f>+FACTURACION[[#This Row],[CANTIDAD]]*FACTURACION[[#This Row],[VR UNITARIO]]/1000</f>
        <v>18520</v>
      </c>
      <c r="R1530" s="3" t="str">
        <f>+VLOOKUP(FACTURACION[[#This Row],[NIT]],TABLACLIENTE,5,FALSE)</f>
        <v>CALI</v>
      </c>
    </row>
    <row r="1531" spans="3:18">
      <c r="C1531" s="13">
        <v>2014</v>
      </c>
      <c r="D1531" s="17" t="s">
        <v>696</v>
      </c>
      <c r="E1531" s="17">
        <f>MONTH(FACTURACION[[#This Row],[MES]]&amp;1)</f>
        <v>7</v>
      </c>
      <c r="F1531" s="223">
        <f>DATE(FACTURACION[[#This Row],[AÑO]],FACTURACION[[#This Row],[Mes numero]],1)</f>
        <v>41821</v>
      </c>
      <c r="G1531" s="159">
        <v>10591</v>
      </c>
      <c r="H1531" s="20">
        <v>800167643</v>
      </c>
      <c r="I1531" s="2" t="str">
        <f>+VLOOKUP(FACTURACION[[#This Row],[NIT]],TABLACLIENTE,2,FALSE)</f>
        <v>GASES DE OCCIDENTE S.A. E.S.P. (GDO)</v>
      </c>
      <c r="J1531" s="2" t="s">
        <v>762</v>
      </c>
      <c r="K1531" s="12" t="str">
        <f>+VLOOKUP(FACTURACION[[#This Row],[REFERENCIA]],CODINV,2,FALSE)</f>
        <v>TURBINA 4GTS 720 45 PLASTICO 1 M3</v>
      </c>
      <c r="L1531" s="12" t="str">
        <f>IF(VLOOKUP(FACTURACION[[#This Row],[REFERENCIA]],CODINV,3,FALSE)=0,"",VLOOKUP(FACTURACION[[#This Row],[REFERENCIA]],CODINV,3,FALSE))</f>
        <v>4GTS-45</v>
      </c>
      <c r="M1531" s="12" t="str">
        <f>+VLOOKUP(FACTURACION[[#This Row],[REFERENCIA]],CODINV,4,FALSE)</f>
        <v>MEDIDORES</v>
      </c>
      <c r="N1531" s="12" t="str">
        <f>+VLOOKUP(FACTURACION[[#This Row],[REFERENCIA]],CODINV,5,FALSE)</f>
        <v>HONEYWELL</v>
      </c>
      <c r="O1531" s="2">
        <v>1</v>
      </c>
      <c r="P1531" s="23">
        <v>17805288</v>
      </c>
      <c r="Q1531" s="24">
        <f>+FACTURACION[[#This Row],[CANTIDAD]]*FACTURACION[[#This Row],[VR UNITARIO]]/1000</f>
        <v>17805.288</v>
      </c>
      <c r="R1531" s="3" t="str">
        <f>+VLOOKUP(FACTURACION[[#This Row],[NIT]],TABLACLIENTE,5,FALSE)</f>
        <v>CALI</v>
      </c>
    </row>
    <row r="1532" spans="3:18">
      <c r="C1532" s="13">
        <v>2014</v>
      </c>
      <c r="D1532" s="17" t="s">
        <v>696</v>
      </c>
      <c r="E1532" s="17">
        <f>MONTH(FACTURACION[[#This Row],[MES]]&amp;1)</f>
        <v>7</v>
      </c>
      <c r="F1532" s="223">
        <f>DATE(FACTURACION[[#This Row],[AÑO]],FACTURACION[[#This Row],[Mes numero]],1)</f>
        <v>41821</v>
      </c>
      <c r="G1532" s="159">
        <v>10570</v>
      </c>
      <c r="H1532" s="20">
        <v>860510723</v>
      </c>
      <c r="I1532" s="2" t="str">
        <f>+VLOOKUP(FACTURACION[[#This Row],[NIT]],TABLACLIENTE,2,FALSE)</f>
        <v>SAENA DE COLOMBIA S.A.</v>
      </c>
      <c r="J1532" s="2" t="s">
        <v>198</v>
      </c>
      <c r="K1532" s="12" t="str">
        <f>+VLOOKUP(FACTURACION[[#This Row],[REFERENCIA]],CODINV,2,FALSE)</f>
        <v>REG. 1813C-HC C. 1 1/4" R: 6-15" O: 1/2</v>
      </c>
      <c r="L1532" s="12" t="str">
        <f>IF(VLOOKUP(FACTURACION[[#This Row],[REFERENCIA]],CODINV,3,FALSE)=0,"",VLOOKUP(FACTURACION[[#This Row],[REFERENCIA]],CODINV,3,FALSE))</f>
        <v/>
      </c>
      <c r="M1532" s="12" t="str">
        <f>+VLOOKUP(FACTURACION[[#This Row],[REFERENCIA]],CODINV,4,FALSE)</f>
        <v>REGULADORES</v>
      </c>
      <c r="N1532" s="12" t="str">
        <f>+VLOOKUP(FACTURACION[[#This Row],[REFERENCIA]],CODINV,5,FALSE)</f>
        <v>HONEYWELL</v>
      </c>
      <c r="O1532" s="2">
        <v>2</v>
      </c>
      <c r="P1532" s="23">
        <v>95000</v>
      </c>
      <c r="Q1532" s="24">
        <f>+FACTURACION[[#This Row],[CANTIDAD]]*FACTURACION[[#This Row],[VR UNITARIO]]/1000</f>
        <v>190</v>
      </c>
      <c r="R1532" s="3" t="str">
        <f>+VLOOKUP(FACTURACION[[#This Row],[NIT]],TABLACLIENTE,5,FALSE)</f>
        <v>BOGOTÁ D.C.</v>
      </c>
    </row>
    <row r="1533" spans="3:18">
      <c r="C1533" s="13">
        <v>2014</v>
      </c>
      <c r="D1533" s="17" t="s">
        <v>696</v>
      </c>
      <c r="E1533" s="17">
        <f>MONTH(FACTURACION[[#This Row],[MES]]&amp;1)</f>
        <v>7</v>
      </c>
      <c r="F1533" s="223">
        <f>DATE(FACTURACION[[#This Row],[AÑO]],FACTURACION[[#This Row],[Mes numero]],1)</f>
        <v>41821</v>
      </c>
      <c r="G1533" s="159">
        <v>10585</v>
      </c>
      <c r="H1533" s="20">
        <v>830014820</v>
      </c>
      <c r="I1533" s="2" t="str">
        <f>+VLOOKUP(FACTURACION[[#This Row],[NIT]],TABLACLIENTE,2,FALSE)</f>
        <v>COMERCIALIZADORA MOYSE LTDA.</v>
      </c>
      <c r="J1533" s="2" t="s">
        <v>6</v>
      </c>
      <c r="K1533" s="12" t="str">
        <f>+VLOOKUP(FACTURACION[[#This Row],[REFERENCIA]],CODINV,2,FALSE)</f>
        <v>REG.1813C C:3/4" R:6-15" O:1/2</v>
      </c>
      <c r="L1533" s="12" t="str">
        <f>IF(VLOOKUP(FACTURACION[[#This Row],[REFERENCIA]],CODINV,3,FALSE)=0,"",VLOOKUP(FACTURACION[[#This Row],[REFERENCIA]],CODINV,3,FALSE))</f>
        <v/>
      </c>
      <c r="M1533" s="12" t="str">
        <f>+VLOOKUP(FACTURACION[[#This Row],[REFERENCIA]],CODINV,4,FALSE)</f>
        <v>REGULADORES</v>
      </c>
      <c r="N1533" s="12" t="str">
        <f>+VLOOKUP(FACTURACION[[#This Row],[REFERENCIA]],CODINV,5,FALSE)</f>
        <v>HONEYWELL</v>
      </c>
      <c r="O1533" s="2">
        <v>1</v>
      </c>
      <c r="P1533" s="23">
        <v>95000</v>
      </c>
      <c r="Q1533" s="24">
        <f>+FACTURACION[[#This Row],[CANTIDAD]]*FACTURACION[[#This Row],[VR UNITARIO]]/1000</f>
        <v>95</v>
      </c>
      <c r="R1533" s="3" t="str">
        <f>+VLOOKUP(FACTURACION[[#This Row],[NIT]],TABLACLIENTE,5,FALSE)</f>
        <v>BOGOTÁ D.C.</v>
      </c>
    </row>
    <row r="1534" spans="3:18">
      <c r="C1534" s="13">
        <v>2014</v>
      </c>
      <c r="D1534" s="17" t="s">
        <v>696</v>
      </c>
      <c r="E1534" s="17">
        <f>MONTH(FACTURACION[[#This Row],[MES]]&amp;1)</f>
        <v>7</v>
      </c>
      <c r="F1534" s="223">
        <f>DATE(FACTURACION[[#This Row],[AÑO]],FACTURACION[[#This Row],[Mes numero]],1)</f>
        <v>41821</v>
      </c>
      <c r="G1534" s="159">
        <v>10554</v>
      </c>
      <c r="H1534" s="20">
        <v>800074033</v>
      </c>
      <c r="I1534" s="2" t="str">
        <f>+VLOOKUP(FACTURACION[[#This Row],[NIT]],TABLACLIENTE,2,FALSE)</f>
        <v>COMPAÑIAS ASOCIADAS DE GAS S.A. E.S.P (ASOGAS SA ESP)</v>
      </c>
      <c r="J1534" s="2" t="s">
        <v>6</v>
      </c>
      <c r="K1534" s="12" t="str">
        <f>+VLOOKUP(FACTURACION[[#This Row],[REFERENCIA]],CODINV,2,FALSE)</f>
        <v>REG.1813C C:3/4" R:6-15" O:1/2</v>
      </c>
      <c r="L1534" s="12" t="str">
        <f>IF(VLOOKUP(FACTURACION[[#This Row],[REFERENCIA]],CODINV,3,FALSE)=0,"",VLOOKUP(FACTURACION[[#This Row],[REFERENCIA]],CODINV,3,FALSE))</f>
        <v/>
      </c>
      <c r="M1534" s="12" t="str">
        <f>+VLOOKUP(FACTURACION[[#This Row],[REFERENCIA]],CODINV,4,FALSE)</f>
        <v>REGULADORES</v>
      </c>
      <c r="N1534" s="12" t="str">
        <f>+VLOOKUP(FACTURACION[[#This Row],[REFERENCIA]],CODINV,5,FALSE)</f>
        <v>HONEYWELL</v>
      </c>
      <c r="O1534" s="2">
        <v>1</v>
      </c>
      <c r="P1534" s="23">
        <v>90000</v>
      </c>
      <c r="Q1534" s="24">
        <f>+FACTURACION[[#This Row],[CANTIDAD]]*FACTURACION[[#This Row],[VR UNITARIO]]/1000</f>
        <v>90</v>
      </c>
      <c r="R1534" s="3" t="str">
        <f>+VLOOKUP(FACTURACION[[#This Row],[NIT]],TABLACLIENTE,5,FALSE)</f>
        <v>MOSQUERA</v>
      </c>
    </row>
    <row r="1535" spans="3:18">
      <c r="C1535" s="13">
        <v>2014</v>
      </c>
      <c r="D1535" s="17" t="s">
        <v>696</v>
      </c>
      <c r="E1535" s="17">
        <f>MONTH(FACTURACION[[#This Row],[MES]]&amp;1)</f>
        <v>7</v>
      </c>
      <c r="F1535" s="223">
        <f>DATE(FACTURACION[[#This Row],[AÑO]],FACTURACION[[#This Row],[Mes numero]],1)</f>
        <v>41821</v>
      </c>
      <c r="G1535" s="159">
        <v>10612</v>
      </c>
      <c r="H1535" s="20">
        <v>830137252</v>
      </c>
      <c r="I1535" s="2" t="str">
        <f>+VLOOKUP(FACTURACION[[#This Row],[NIT]],TABLACLIENTE,2,FALSE)</f>
        <v>SAGENCO SAS</v>
      </c>
      <c r="J1535" s="2" t="s">
        <v>6</v>
      </c>
      <c r="K1535" s="12" t="str">
        <f>+VLOOKUP(FACTURACION[[#This Row],[REFERENCIA]],CODINV,2,FALSE)</f>
        <v>REG.1813C C:3/4" R:6-15" O:1/2</v>
      </c>
      <c r="L1535" s="12" t="str">
        <f>IF(VLOOKUP(FACTURACION[[#This Row],[REFERENCIA]],CODINV,3,FALSE)=0,"",VLOOKUP(FACTURACION[[#This Row],[REFERENCIA]],CODINV,3,FALSE))</f>
        <v/>
      </c>
      <c r="M1535" s="12" t="str">
        <f>+VLOOKUP(FACTURACION[[#This Row],[REFERENCIA]],CODINV,4,FALSE)</f>
        <v>REGULADORES</v>
      </c>
      <c r="N1535" s="12" t="str">
        <f>+VLOOKUP(FACTURACION[[#This Row],[REFERENCIA]],CODINV,5,FALSE)</f>
        <v>HONEYWELL</v>
      </c>
      <c r="O1535" s="2">
        <v>1</v>
      </c>
      <c r="P1535" s="23">
        <v>85000</v>
      </c>
      <c r="Q1535" s="24">
        <f>+FACTURACION[[#This Row],[CANTIDAD]]*FACTURACION[[#This Row],[VR UNITARIO]]/1000</f>
        <v>85</v>
      </c>
      <c r="R1535" s="3" t="str">
        <f>+VLOOKUP(FACTURACION[[#This Row],[NIT]],TABLACLIENTE,5,FALSE)</f>
        <v>BOGOTÁ D.C.</v>
      </c>
    </row>
    <row r="1536" spans="3:18">
      <c r="C1536" s="13">
        <v>2014</v>
      </c>
      <c r="D1536" s="17" t="s">
        <v>696</v>
      </c>
      <c r="E1536" s="17">
        <f>MONTH(FACTURACION[[#This Row],[MES]]&amp;1)</f>
        <v>7</v>
      </c>
      <c r="F1536" s="223">
        <f>DATE(FACTURACION[[#This Row],[AÑO]],FACTURACION[[#This Row],[Mes numero]],1)</f>
        <v>41821</v>
      </c>
      <c r="G1536" s="159">
        <v>10591</v>
      </c>
      <c r="H1536" s="20">
        <v>800167643</v>
      </c>
      <c r="I1536" s="2" t="str">
        <f>+VLOOKUP(FACTURACION[[#This Row],[NIT]],TABLACLIENTE,2,FALSE)</f>
        <v>GASES DE OCCIDENTE S.A. E.S.P. (GDO)</v>
      </c>
      <c r="J1536" s="2" t="s">
        <v>5</v>
      </c>
      <c r="K1536" s="12" t="str">
        <f>+VLOOKUP(FACTURACION[[#This Row],[REFERENCIA]],CODINV,2,FALSE)</f>
        <v>REG. 1800 CPB2 1 1-4· O: 5/16" R: STD</v>
      </c>
      <c r="L1536" s="12" t="str">
        <f>IF(VLOOKUP(FACTURACION[[#This Row],[REFERENCIA]],CODINV,3,FALSE)=0,"",VLOOKUP(FACTURACION[[#This Row],[REFERENCIA]],CODINV,3,FALSE))</f>
        <v/>
      </c>
      <c r="M1536" s="12" t="str">
        <f>+VLOOKUP(FACTURACION[[#This Row],[REFERENCIA]],CODINV,4,FALSE)</f>
        <v>REGULADORES</v>
      </c>
      <c r="N1536" s="12" t="str">
        <f>+VLOOKUP(FACTURACION[[#This Row],[REFERENCIA]],CODINV,5,FALSE)</f>
        <v>HONEYWELL</v>
      </c>
      <c r="O1536" s="2">
        <v>10</v>
      </c>
      <c r="P1536" s="23">
        <v>417516</v>
      </c>
      <c r="Q1536" s="24">
        <f>+FACTURACION[[#This Row],[CANTIDAD]]*FACTURACION[[#This Row],[VR UNITARIO]]/1000</f>
        <v>4175.16</v>
      </c>
      <c r="R1536" s="3" t="str">
        <f>+VLOOKUP(FACTURACION[[#This Row],[NIT]],TABLACLIENTE,5,FALSE)</f>
        <v>CALI</v>
      </c>
    </row>
    <row r="1537" spans="3:18">
      <c r="C1537" s="13">
        <v>2014</v>
      </c>
      <c r="D1537" s="17" t="s">
        <v>696</v>
      </c>
      <c r="E1537" s="17">
        <f>MONTH(FACTURACION[[#This Row],[MES]]&amp;1)</f>
        <v>7</v>
      </c>
      <c r="F1537" s="223">
        <f>DATE(FACTURACION[[#This Row],[AÑO]],FACTURACION[[#This Row],[Mes numero]],1)</f>
        <v>41821</v>
      </c>
      <c r="G1537" s="159">
        <v>10591</v>
      </c>
      <c r="H1537" s="20">
        <v>800167643</v>
      </c>
      <c r="I1537" s="2" t="str">
        <f>+VLOOKUP(FACTURACION[[#This Row],[NIT]],TABLACLIENTE,2,FALSE)</f>
        <v>GASES DE OCCIDENTE S.A. E.S.P. (GDO)</v>
      </c>
      <c r="J1537" s="2" t="s">
        <v>5</v>
      </c>
      <c r="K1537" s="12" t="str">
        <f>+VLOOKUP(FACTURACION[[#This Row],[REFERENCIA]],CODINV,2,FALSE)</f>
        <v>REG. 1800 CPB2 1 1-4· O: 5/16" R: STD</v>
      </c>
      <c r="L1537" s="12" t="str">
        <f>IF(VLOOKUP(FACTURACION[[#This Row],[REFERENCIA]],CODINV,3,FALSE)=0,"",VLOOKUP(FACTURACION[[#This Row],[REFERENCIA]],CODINV,3,FALSE))</f>
        <v/>
      </c>
      <c r="M1537" s="12" t="str">
        <f>+VLOOKUP(FACTURACION[[#This Row],[REFERENCIA]],CODINV,4,FALSE)</f>
        <v>REGULADORES</v>
      </c>
      <c r="N1537" s="12" t="str">
        <f>+VLOOKUP(FACTURACION[[#This Row],[REFERENCIA]],CODINV,5,FALSE)</f>
        <v>HONEYWELL</v>
      </c>
      <c r="O1537" s="2">
        <v>30</v>
      </c>
      <c r="P1537" s="23">
        <v>417516</v>
      </c>
      <c r="Q1537" s="24">
        <f>+FACTURACION[[#This Row],[CANTIDAD]]*FACTURACION[[#This Row],[VR UNITARIO]]/1000</f>
        <v>12525.48</v>
      </c>
      <c r="R1537" s="3" t="str">
        <f>+VLOOKUP(FACTURACION[[#This Row],[NIT]],TABLACLIENTE,5,FALSE)</f>
        <v>CALI</v>
      </c>
    </row>
    <row r="1538" spans="3:18">
      <c r="C1538" s="13">
        <v>2014</v>
      </c>
      <c r="D1538" s="17" t="s">
        <v>696</v>
      </c>
      <c r="E1538" s="17">
        <f>MONTH(FACTURACION[[#This Row],[MES]]&amp;1)</f>
        <v>7</v>
      </c>
      <c r="F1538" s="223">
        <f>DATE(FACTURACION[[#This Row],[AÑO]],FACTURACION[[#This Row],[Mes numero]],1)</f>
        <v>41821</v>
      </c>
      <c r="G1538" s="159">
        <v>10594</v>
      </c>
      <c r="H1538" s="20">
        <v>800167643</v>
      </c>
      <c r="I1538" s="2" t="str">
        <f>+VLOOKUP(FACTURACION[[#This Row],[NIT]],TABLACLIENTE,2,FALSE)</f>
        <v>GASES DE OCCIDENTE S.A. E.S.P. (GDO)</v>
      </c>
      <c r="J1538" s="2" t="s">
        <v>5</v>
      </c>
      <c r="K1538" s="12" t="str">
        <f>+VLOOKUP(FACTURACION[[#This Row],[REFERENCIA]],CODINV,2,FALSE)</f>
        <v>REG. 1800 CPB2 1 1-4· O: 5/16" R: STD</v>
      </c>
      <c r="L1538" s="12" t="str">
        <f>IF(VLOOKUP(FACTURACION[[#This Row],[REFERENCIA]],CODINV,3,FALSE)=0,"",VLOOKUP(FACTURACION[[#This Row],[REFERENCIA]],CODINV,3,FALSE))</f>
        <v/>
      </c>
      <c r="M1538" s="12" t="str">
        <f>+VLOOKUP(FACTURACION[[#This Row],[REFERENCIA]],CODINV,4,FALSE)</f>
        <v>REGULADORES</v>
      </c>
      <c r="N1538" s="12" t="str">
        <f>+VLOOKUP(FACTURACION[[#This Row],[REFERENCIA]],CODINV,5,FALSE)</f>
        <v>HONEYWELL</v>
      </c>
      <c r="O1538" s="2">
        <v>6</v>
      </c>
      <c r="P1538" s="23">
        <v>418340</v>
      </c>
      <c r="Q1538" s="24">
        <f>+FACTURACION[[#This Row],[CANTIDAD]]*FACTURACION[[#This Row],[VR UNITARIO]]/1000</f>
        <v>2510.04</v>
      </c>
      <c r="R1538" s="3" t="str">
        <f>+VLOOKUP(FACTURACION[[#This Row],[NIT]],TABLACLIENTE,5,FALSE)</f>
        <v>CALI</v>
      </c>
    </row>
    <row r="1539" spans="3:18">
      <c r="C1539" s="13">
        <v>2014</v>
      </c>
      <c r="D1539" s="17" t="s">
        <v>696</v>
      </c>
      <c r="E1539" s="17">
        <f>MONTH(FACTURACION[[#This Row],[MES]]&amp;1)</f>
        <v>7</v>
      </c>
      <c r="F1539" s="223">
        <f>DATE(FACTURACION[[#This Row],[AÑO]],FACTURACION[[#This Row],[Mes numero]],1)</f>
        <v>41821</v>
      </c>
      <c r="G1539" s="159">
        <v>10595</v>
      </c>
      <c r="H1539" s="20">
        <v>890101691</v>
      </c>
      <c r="I1539" s="2" t="str">
        <f>+VLOOKUP(FACTURACION[[#This Row],[NIT]],TABLACLIENTE,2,FALSE)</f>
        <v>GASES DEL CARIBE S.A.E.S.P. (GASCARIBE S.A E.S.P.)</v>
      </c>
      <c r="J1539" s="2" t="s">
        <v>109</v>
      </c>
      <c r="K1539" s="12" t="str">
        <f>+VLOOKUP(FACTURACION[[#This Row],[REFERENCIA]],CODINV,2,FALSE)</f>
        <v>REG. 1883 CPB2 C: 1 1/4" O: 1/2 R: STD</v>
      </c>
      <c r="L1539" s="12" t="str">
        <f>IF(VLOOKUP(FACTURACION[[#This Row],[REFERENCIA]],CODINV,3,FALSE)=0,"",VLOOKUP(FACTURACION[[#This Row],[REFERENCIA]],CODINV,3,FALSE))</f>
        <v/>
      </c>
      <c r="M1539" s="12" t="str">
        <f>+VLOOKUP(FACTURACION[[#This Row],[REFERENCIA]],CODINV,4,FALSE)</f>
        <v>REGULADORES</v>
      </c>
      <c r="N1539" s="12" t="str">
        <f>+VLOOKUP(FACTURACION[[#This Row],[REFERENCIA]],CODINV,5,FALSE)</f>
        <v>HONEYWELL</v>
      </c>
      <c r="O1539" s="2">
        <v>10</v>
      </c>
      <c r="P1539" s="23">
        <v>580000</v>
      </c>
      <c r="Q1539" s="24">
        <f>+FACTURACION[[#This Row],[CANTIDAD]]*FACTURACION[[#This Row],[VR UNITARIO]]/1000</f>
        <v>5800</v>
      </c>
      <c r="R1539" s="3" t="str">
        <f>+VLOOKUP(FACTURACION[[#This Row],[NIT]],TABLACLIENTE,5,FALSE)</f>
        <v>BARRANQUILLA</v>
      </c>
    </row>
    <row r="1540" spans="3:18">
      <c r="C1540" s="13">
        <v>2014</v>
      </c>
      <c r="D1540" s="17" t="s">
        <v>696</v>
      </c>
      <c r="E1540" s="17">
        <f>MONTH(FACTURACION[[#This Row],[MES]]&amp;1)</f>
        <v>7</v>
      </c>
      <c r="F1540" s="223">
        <f>DATE(FACTURACION[[#This Row],[AÑO]],FACTURACION[[#This Row],[Mes numero]],1)</f>
        <v>41821</v>
      </c>
      <c r="G1540" s="159">
        <v>10580</v>
      </c>
      <c r="H1540" s="20">
        <v>890500726</v>
      </c>
      <c r="I1540" s="2" t="str">
        <f>+VLOOKUP(FACTURACION[[#This Row],[NIT]],TABLACLIENTE,2,FALSE)</f>
        <v>NORTESANTANDEREANA DE GAS S.A. E.S.P (NORGAS S.A. E.S.P.)</v>
      </c>
      <c r="J1540" s="2" t="s">
        <v>765</v>
      </c>
      <c r="K1540" s="12" t="str">
        <f>+VLOOKUP(FACTURACION[[#This Row],[REFERENCIA]],CODINV,2,FALSE)</f>
        <v>REG. 1813B C: 2" R: 8.5-14"  O:3/4"</v>
      </c>
      <c r="L1540" s="12" t="str">
        <f>IF(VLOOKUP(FACTURACION[[#This Row],[REFERENCIA]],CODINV,3,FALSE)=0,"",VLOOKUP(FACTURACION[[#This Row],[REFERENCIA]],CODINV,3,FALSE))</f>
        <v/>
      </c>
      <c r="M1540" s="12" t="str">
        <f>+VLOOKUP(FACTURACION[[#This Row],[REFERENCIA]],CODINV,4,FALSE)</f>
        <v>REGULADORES</v>
      </c>
      <c r="N1540" s="12" t="str">
        <f>+VLOOKUP(FACTURACION[[#This Row],[REFERENCIA]],CODINV,5,FALSE)</f>
        <v>HONEYWELL</v>
      </c>
      <c r="O1540" s="2">
        <v>1</v>
      </c>
      <c r="P1540" s="23">
        <v>1096923</v>
      </c>
      <c r="Q1540" s="24">
        <f>+FACTURACION[[#This Row],[CANTIDAD]]*FACTURACION[[#This Row],[VR UNITARIO]]/1000</f>
        <v>1096.923</v>
      </c>
      <c r="R1540" s="3" t="str">
        <f>+VLOOKUP(FACTURACION[[#This Row],[NIT]],TABLACLIENTE,5,FALSE)</f>
        <v>BUCARAMANGA</v>
      </c>
    </row>
    <row r="1541" spans="3:18">
      <c r="C1541" s="13">
        <v>2014</v>
      </c>
      <c r="D1541" s="17" t="s">
        <v>696</v>
      </c>
      <c r="E1541" s="17">
        <f>MONTH(FACTURACION[[#This Row],[MES]]&amp;1)</f>
        <v>7</v>
      </c>
      <c r="F1541" s="223">
        <f>DATE(FACTURACION[[#This Row],[AÑO]],FACTURACION[[#This Row],[Mes numero]],1)</f>
        <v>41821</v>
      </c>
      <c r="G1541" s="159">
        <v>10562</v>
      </c>
      <c r="H1541" s="20">
        <v>890310688</v>
      </c>
      <c r="I1541" s="2" t="str">
        <f>+VLOOKUP(FACTURACION[[#This Row],[NIT]],TABLACLIENTE,2,FALSE)</f>
        <v>COLGAS DE OCCIDENTE S.A. E.S.P.</v>
      </c>
      <c r="J1541" s="2" t="s">
        <v>28</v>
      </c>
      <c r="K1541" s="12" t="str">
        <f>+VLOOKUP(FACTURACION[[#This Row],[REFERENCIA]],CODINV,2,FALSE)</f>
        <v>REGULADOR SR 113 3/4 R: 7-12 O:1/4</v>
      </c>
      <c r="L1541" s="12" t="str">
        <f>IF(VLOOKUP(FACTURACION[[#This Row],[REFERENCIA]],CODINV,3,FALSE)=0,"",VLOOKUP(FACTURACION[[#This Row],[REFERENCIA]],CODINV,3,FALSE))</f>
        <v/>
      </c>
      <c r="M1541" s="12" t="str">
        <f>+VLOOKUP(FACTURACION[[#This Row],[REFERENCIA]],CODINV,4,FALSE)</f>
        <v>REGULADORES</v>
      </c>
      <c r="N1541" s="12" t="str">
        <f>+VLOOKUP(FACTURACION[[#This Row],[REFERENCIA]],CODINV,5,FALSE)</f>
        <v>HONEYWELL</v>
      </c>
      <c r="O1541" s="2">
        <v>2</v>
      </c>
      <c r="P1541" s="23">
        <v>70203</v>
      </c>
      <c r="Q1541" s="24">
        <f>+FACTURACION[[#This Row],[CANTIDAD]]*FACTURACION[[#This Row],[VR UNITARIO]]/1000</f>
        <v>140.40600000000001</v>
      </c>
      <c r="R1541" s="3" t="str">
        <f>+VLOOKUP(FACTURACION[[#This Row],[NIT]],TABLACLIENTE,5,FALSE)</f>
        <v>CALI</v>
      </c>
    </row>
    <row r="1542" spans="3:18">
      <c r="C1542" s="13">
        <v>2014</v>
      </c>
      <c r="D1542" s="17" t="s">
        <v>696</v>
      </c>
      <c r="E1542" s="17">
        <f>MONTH(FACTURACION[[#This Row],[MES]]&amp;1)</f>
        <v>7</v>
      </c>
      <c r="F1542" s="223">
        <f>DATE(FACTURACION[[#This Row],[AÑO]],FACTURACION[[#This Row],[Mes numero]],1)</f>
        <v>41821</v>
      </c>
      <c r="G1542" s="159">
        <v>10563</v>
      </c>
      <c r="H1542" s="20">
        <v>890101691</v>
      </c>
      <c r="I1542" s="2" t="str">
        <f>+VLOOKUP(FACTURACION[[#This Row],[NIT]],TABLACLIENTE,2,FALSE)</f>
        <v>GASES DEL CARIBE S.A.E.S.P. (GASCARIBE S.A E.S.P.)</v>
      </c>
      <c r="J1542" s="2" t="s">
        <v>28</v>
      </c>
      <c r="K1542" s="12" t="str">
        <f>+VLOOKUP(FACTURACION[[#This Row],[REFERENCIA]],CODINV,2,FALSE)</f>
        <v>REGULADOR SR 113 3/4 R: 7-12 O:1/4</v>
      </c>
      <c r="L1542" s="12" t="str">
        <f>IF(VLOOKUP(FACTURACION[[#This Row],[REFERENCIA]],CODINV,3,FALSE)=0,"",VLOOKUP(FACTURACION[[#This Row],[REFERENCIA]],CODINV,3,FALSE))</f>
        <v/>
      </c>
      <c r="M1542" s="12" t="str">
        <f>+VLOOKUP(FACTURACION[[#This Row],[REFERENCIA]],CODINV,4,FALSE)</f>
        <v>REGULADORES</v>
      </c>
      <c r="N1542" s="12" t="str">
        <f>+VLOOKUP(FACTURACION[[#This Row],[REFERENCIA]],CODINV,5,FALSE)</f>
        <v>HONEYWELL</v>
      </c>
      <c r="O1542" s="2">
        <v>96</v>
      </c>
      <c r="P1542" s="23">
        <v>87564</v>
      </c>
      <c r="Q1542" s="24">
        <f>+FACTURACION[[#This Row],[CANTIDAD]]*FACTURACION[[#This Row],[VR UNITARIO]]/1000</f>
        <v>8406.1440000000002</v>
      </c>
      <c r="R1542" s="3" t="str">
        <f>+VLOOKUP(FACTURACION[[#This Row],[NIT]],TABLACLIENTE,5,FALSE)</f>
        <v>BARRANQUILLA</v>
      </c>
    </row>
    <row r="1543" spans="3:18">
      <c r="C1543" s="13">
        <v>2014</v>
      </c>
      <c r="D1543" s="17" t="s">
        <v>696</v>
      </c>
      <c r="E1543" s="17">
        <f>MONTH(FACTURACION[[#This Row],[MES]]&amp;1)</f>
        <v>7</v>
      </c>
      <c r="F1543" s="223">
        <f>DATE(FACTURACION[[#This Row],[AÑO]],FACTURACION[[#This Row],[Mes numero]],1)</f>
        <v>41821</v>
      </c>
      <c r="G1543" s="159">
        <v>10579</v>
      </c>
      <c r="H1543" s="20">
        <v>890101691</v>
      </c>
      <c r="I1543" s="2" t="str">
        <f>+VLOOKUP(FACTURACION[[#This Row],[NIT]],TABLACLIENTE,2,FALSE)</f>
        <v>GASES DEL CARIBE S.A.E.S.P. (GASCARIBE S.A E.S.P.)</v>
      </c>
      <c r="J1543" s="2" t="s">
        <v>28</v>
      </c>
      <c r="K1543" s="12" t="str">
        <f>+VLOOKUP(FACTURACION[[#This Row],[REFERENCIA]],CODINV,2,FALSE)</f>
        <v>REGULADOR SR 113 3/4 R: 7-12 O:1/4</v>
      </c>
      <c r="L1543" s="12" t="str">
        <f>IF(VLOOKUP(FACTURACION[[#This Row],[REFERENCIA]],CODINV,3,FALSE)=0,"",VLOOKUP(FACTURACION[[#This Row],[REFERENCIA]],CODINV,3,FALSE))</f>
        <v/>
      </c>
      <c r="M1543" s="12" t="str">
        <f>+VLOOKUP(FACTURACION[[#This Row],[REFERENCIA]],CODINV,4,FALSE)</f>
        <v>REGULADORES</v>
      </c>
      <c r="N1543" s="12" t="str">
        <f>+VLOOKUP(FACTURACION[[#This Row],[REFERENCIA]],CODINV,5,FALSE)</f>
        <v>HONEYWELL</v>
      </c>
      <c r="O1543" s="2">
        <v>70</v>
      </c>
      <c r="P1543" s="23">
        <v>92366</v>
      </c>
      <c r="Q1543" s="24">
        <f>+FACTURACION[[#This Row],[CANTIDAD]]*FACTURACION[[#This Row],[VR UNITARIO]]/1000</f>
        <v>6465.62</v>
      </c>
      <c r="R1543" s="3" t="str">
        <f>+VLOOKUP(FACTURACION[[#This Row],[NIT]],TABLACLIENTE,5,FALSE)</f>
        <v>BARRANQUILLA</v>
      </c>
    </row>
    <row r="1544" spans="3:18">
      <c r="C1544" s="13">
        <v>2014</v>
      </c>
      <c r="D1544" s="17" t="s">
        <v>696</v>
      </c>
      <c r="E1544" s="17">
        <f>MONTH(FACTURACION[[#This Row],[MES]]&amp;1)</f>
        <v>7</v>
      </c>
      <c r="F1544" s="223">
        <f>DATE(FACTURACION[[#This Row],[AÑO]],FACTURACION[[#This Row],[Mes numero]],1)</f>
        <v>41821</v>
      </c>
      <c r="G1544" s="159">
        <v>10578</v>
      </c>
      <c r="H1544" s="20">
        <v>822001073</v>
      </c>
      <c r="I1544" s="2" t="str">
        <f>+VLOOKUP(FACTURACION[[#This Row],[NIT]],TABLACLIENTE,2,FALSE)</f>
        <v>MADIGAS INGENIEROS S.A. E.S.P.</v>
      </c>
      <c r="J1544" s="2" t="s">
        <v>28</v>
      </c>
      <c r="K1544" s="12" t="str">
        <f>+VLOOKUP(FACTURACION[[#This Row],[REFERENCIA]],CODINV,2,FALSE)</f>
        <v>REGULADOR SR 113 3/4 R: 7-12 O:1/4</v>
      </c>
      <c r="L1544" s="12" t="str">
        <f>IF(VLOOKUP(FACTURACION[[#This Row],[REFERENCIA]],CODINV,3,FALSE)=0,"",VLOOKUP(FACTURACION[[#This Row],[REFERENCIA]],CODINV,3,FALSE))</f>
        <v/>
      </c>
      <c r="M1544" s="12" t="str">
        <f>+VLOOKUP(FACTURACION[[#This Row],[REFERENCIA]],CODINV,4,FALSE)</f>
        <v>REGULADORES</v>
      </c>
      <c r="N1544" s="12" t="str">
        <f>+VLOOKUP(FACTURACION[[#This Row],[REFERENCIA]],CODINV,5,FALSE)</f>
        <v>HONEYWELL</v>
      </c>
      <c r="O1544" s="2">
        <v>30</v>
      </c>
      <c r="P1544" s="23">
        <v>90000</v>
      </c>
      <c r="Q1544" s="24">
        <f>+FACTURACION[[#This Row],[CANTIDAD]]*FACTURACION[[#This Row],[VR UNITARIO]]/1000</f>
        <v>2700</v>
      </c>
      <c r="R1544" s="3" t="str">
        <f>+VLOOKUP(FACTURACION[[#This Row],[NIT]],TABLACLIENTE,5,FALSE)</f>
        <v>ACACIAS</v>
      </c>
    </row>
    <row r="1545" spans="3:18">
      <c r="C1545" s="13">
        <v>2014</v>
      </c>
      <c r="D1545" s="17" t="s">
        <v>696</v>
      </c>
      <c r="E1545" s="17">
        <f>MONTH(FACTURACION[[#This Row],[MES]]&amp;1)</f>
        <v>7</v>
      </c>
      <c r="F1545" s="223">
        <f>DATE(FACTURACION[[#This Row],[AÑO]],FACTURACION[[#This Row],[Mes numero]],1)</f>
        <v>41821</v>
      </c>
      <c r="G1545" s="159">
        <v>10561</v>
      </c>
      <c r="H1545" s="20">
        <v>890500726</v>
      </c>
      <c r="I1545" s="2" t="str">
        <f>+VLOOKUP(FACTURACION[[#This Row],[NIT]],TABLACLIENTE,2,FALSE)</f>
        <v>NORTESANTANDEREANA DE GAS S.A. E.S.P (NORGAS S.A. E.S.P.)</v>
      </c>
      <c r="J1545" s="2" t="s">
        <v>28</v>
      </c>
      <c r="K1545" s="12" t="str">
        <f>+VLOOKUP(FACTURACION[[#This Row],[REFERENCIA]],CODINV,2,FALSE)</f>
        <v>REGULADOR SR 113 3/4 R: 7-12 O:1/4</v>
      </c>
      <c r="L1545" s="12" t="str">
        <f>IF(VLOOKUP(FACTURACION[[#This Row],[REFERENCIA]],CODINV,3,FALSE)=0,"",VLOOKUP(FACTURACION[[#This Row],[REFERENCIA]],CODINV,3,FALSE))</f>
        <v/>
      </c>
      <c r="M1545" s="12" t="str">
        <f>+VLOOKUP(FACTURACION[[#This Row],[REFERENCIA]],CODINV,4,FALSE)</f>
        <v>REGULADORES</v>
      </c>
      <c r="N1545" s="12" t="str">
        <f>+VLOOKUP(FACTURACION[[#This Row],[REFERENCIA]],CODINV,5,FALSE)</f>
        <v>HONEYWELL</v>
      </c>
      <c r="O1545" s="2">
        <v>2</v>
      </c>
      <c r="P1545" s="23">
        <v>70203</v>
      </c>
      <c r="Q1545" s="24">
        <f>+FACTURACION[[#This Row],[CANTIDAD]]*FACTURACION[[#This Row],[VR UNITARIO]]/1000</f>
        <v>140.40600000000001</v>
      </c>
      <c r="R1545" s="3" t="str">
        <f>+VLOOKUP(FACTURACION[[#This Row],[NIT]],TABLACLIENTE,5,FALSE)</f>
        <v>BUCARAMANGA</v>
      </c>
    </row>
    <row r="1546" spans="3:18">
      <c r="C1546" s="13">
        <v>2014</v>
      </c>
      <c r="D1546" s="17" t="s">
        <v>696</v>
      </c>
      <c r="E1546" s="17">
        <f>MONTH(FACTURACION[[#This Row],[MES]]&amp;1)</f>
        <v>7</v>
      </c>
      <c r="F1546" s="223">
        <f>DATE(FACTURACION[[#This Row],[AÑO]],FACTURACION[[#This Row],[Mes numero]],1)</f>
        <v>41821</v>
      </c>
      <c r="G1546" s="159">
        <v>10581</v>
      </c>
      <c r="H1546" s="20">
        <v>900370892</v>
      </c>
      <c r="I1546" s="2" t="str">
        <f>+VLOOKUP(FACTURACION[[#This Row],[NIT]],TABLACLIENTE,2,FALSE)</f>
        <v>COLOMBIANA DE PROYECTOS DE INGENIERIA S.A.S. (COLPROING S.A.S.)</v>
      </c>
      <c r="J1546" s="2" t="s">
        <v>759</v>
      </c>
      <c r="K1546" s="12" t="str">
        <f>+VLOOKUP(FACTURACION[[#This Row],[REFERENCIA]],CODINV,2,FALSE)</f>
        <v>REGULADOR SR 113 3/4 R:13-16 WC OR 1/4</v>
      </c>
      <c r="L1546" s="12" t="str">
        <f>IF(VLOOKUP(FACTURACION[[#This Row],[REFERENCIA]],CODINV,3,FALSE)=0,"",VLOOKUP(FACTURACION[[#This Row],[REFERENCIA]],CODINV,3,FALSE))</f>
        <v/>
      </c>
      <c r="M1546" s="12" t="str">
        <f>+VLOOKUP(FACTURACION[[#This Row],[REFERENCIA]],CODINV,4,FALSE)</f>
        <v>REGULADORES</v>
      </c>
      <c r="N1546" s="12" t="str">
        <f>+VLOOKUP(FACTURACION[[#This Row],[REFERENCIA]],CODINV,5,FALSE)</f>
        <v>HONEYWELL</v>
      </c>
      <c r="O1546" s="2">
        <v>1</v>
      </c>
      <c r="P1546" s="23">
        <v>95000</v>
      </c>
      <c r="Q1546" s="24">
        <f>+FACTURACION[[#This Row],[CANTIDAD]]*FACTURACION[[#This Row],[VR UNITARIO]]/1000</f>
        <v>95</v>
      </c>
      <c r="R1546" s="3" t="str">
        <f>+VLOOKUP(FACTURACION[[#This Row],[NIT]],TABLACLIENTE,5,FALSE)</f>
        <v>BOGOTÁ D.C.</v>
      </c>
    </row>
    <row r="1547" spans="3:18">
      <c r="C1547" s="13">
        <v>2014</v>
      </c>
      <c r="D1547" s="17" t="s">
        <v>696</v>
      </c>
      <c r="E1547" s="17">
        <f>MONTH(FACTURACION[[#This Row],[MES]]&amp;1)</f>
        <v>7</v>
      </c>
      <c r="F1547" s="223">
        <f>DATE(FACTURACION[[#This Row],[AÑO]],FACTURACION[[#This Row],[Mes numero]],1)</f>
        <v>41821</v>
      </c>
      <c r="G1547" s="159">
        <v>10559</v>
      </c>
      <c r="H1547" s="20">
        <v>890400869</v>
      </c>
      <c r="I1547" s="2" t="str">
        <f>+VLOOKUP(FACTURACION[[#This Row],[NIT]],TABLACLIENTE,2,FALSE)</f>
        <v>SURTIDORA DE GAS DEL CARIBE S.A. E.S.P. (SURTIGAS S.A. E.S.P.)</v>
      </c>
      <c r="J1547" s="2" t="s">
        <v>40</v>
      </c>
      <c r="K1547" s="12" t="str">
        <f>+VLOOKUP(FACTURACION[[#This Row],[REFERENCIA]],CODINV,2,FALSE)</f>
        <v>AFV 2" S600 FO Y CL INS ZSC320-100</v>
      </c>
      <c r="L1547" s="12" t="str">
        <f>IF(VLOOKUP(FACTURACION[[#This Row],[REFERENCIA]],CODINV,3,FALSE)=0,"",VLOOKUP(FACTURACION[[#This Row],[REFERENCIA]],CODINV,3,FALSE))</f>
        <v/>
      </c>
      <c r="M1547" s="12" t="str">
        <f>+VLOOKUP(FACTURACION[[#This Row],[REFERENCIA]],CODINV,4,FALSE)</f>
        <v>REGULADORES</v>
      </c>
      <c r="N1547" s="12" t="str">
        <f>+VLOOKUP(FACTURACION[[#This Row],[REFERENCIA]],CODINV,5,FALSE)</f>
        <v>HONEYWELL</v>
      </c>
      <c r="O1547" s="2">
        <v>2</v>
      </c>
      <c r="P1547" s="23">
        <v>4630000</v>
      </c>
      <c r="Q1547" s="24">
        <f>+FACTURACION[[#This Row],[CANTIDAD]]*FACTURACION[[#This Row],[VR UNITARIO]]/1000</f>
        <v>9260</v>
      </c>
      <c r="R1547" s="3" t="str">
        <f>+VLOOKUP(FACTURACION[[#This Row],[NIT]],TABLACLIENTE,5,FALSE)</f>
        <v>CARTAGENA</v>
      </c>
    </row>
    <row r="1548" spans="3:18">
      <c r="C1548" s="13">
        <v>2014</v>
      </c>
      <c r="D1548" s="17" t="s">
        <v>696</v>
      </c>
      <c r="E1548" s="17">
        <f>MONTH(FACTURACION[[#This Row],[MES]]&amp;1)</f>
        <v>7</v>
      </c>
      <c r="F1548" s="223">
        <f>DATE(FACTURACION[[#This Row],[AÑO]],FACTURACION[[#This Row],[Mes numero]],1)</f>
        <v>41821</v>
      </c>
      <c r="G1548" s="159">
        <v>10557</v>
      </c>
      <c r="H1548" s="20">
        <v>800167643</v>
      </c>
      <c r="I1548" s="2" t="str">
        <f>+VLOOKUP(FACTURACION[[#This Row],[NIT]],TABLACLIENTE,2,FALSE)</f>
        <v>GASES DE OCCIDENTE S.A. E.S.P. (GDO)</v>
      </c>
      <c r="J1548" s="2" t="s">
        <v>26</v>
      </c>
      <c r="K1548" s="12" t="str">
        <f>+VLOOKUP(FACTURACION[[#This Row],[REFERENCIA]],CODINV,2,FALSE)</f>
        <v>CONTROL LOOP ZSC-150 BM COMPOSITE</v>
      </c>
      <c r="L1548" s="12" t="str">
        <f>IF(VLOOKUP(FACTURACION[[#This Row],[REFERENCIA]],CODINV,3,FALSE)=0,"",VLOOKUP(FACTURACION[[#This Row],[REFERENCIA]],CODINV,3,FALSE))</f>
        <v/>
      </c>
      <c r="M1548" s="12" t="str">
        <f>+VLOOKUP(FACTURACION[[#This Row],[REFERENCIA]],CODINV,4,FALSE)</f>
        <v>REGULADORES</v>
      </c>
      <c r="N1548" s="12" t="str">
        <f>+VLOOKUP(FACTURACION[[#This Row],[REFERENCIA]],CODINV,5,FALSE)</f>
        <v>HONEYWELL</v>
      </c>
      <c r="O1548" s="2">
        <v>1</v>
      </c>
      <c r="P1548" s="23">
        <v>1952162</v>
      </c>
      <c r="Q1548" s="24">
        <f>+FACTURACION[[#This Row],[CANTIDAD]]*FACTURACION[[#This Row],[VR UNITARIO]]/1000</f>
        <v>1952.162</v>
      </c>
      <c r="R1548" s="3" t="str">
        <f>+VLOOKUP(FACTURACION[[#This Row],[NIT]],TABLACLIENTE,5,FALSE)</f>
        <v>CALI</v>
      </c>
    </row>
    <row r="1549" spans="3:18">
      <c r="C1549" s="13">
        <v>2014</v>
      </c>
      <c r="D1549" s="17" t="s">
        <v>696</v>
      </c>
      <c r="E1549" s="17">
        <f>MONTH(FACTURACION[[#This Row],[MES]]&amp;1)</f>
        <v>7</v>
      </c>
      <c r="F1549" s="223">
        <f>DATE(FACTURACION[[#This Row],[AÑO]],FACTURACION[[#This Row],[Mes numero]],1)</f>
        <v>41821</v>
      </c>
      <c r="G1549" s="159">
        <v>10556</v>
      </c>
      <c r="H1549" s="20">
        <v>800021272</v>
      </c>
      <c r="I1549" s="2" t="str">
        <f>+VLOOKUP(FACTURACION[[#This Row],[NIT]],TABLACLIENTE,2,FALSE)</f>
        <v>GASES DEL LLANO S.A. E.S.P (LLANOGAS S.A. E.S.P.)</v>
      </c>
      <c r="J1549" s="2" t="s">
        <v>244</v>
      </c>
      <c r="K1549" s="12" t="str">
        <f>+VLOOKUP(FACTURACION[[#This Row],[REFERENCIA]],CODINV,2,FALSE)</f>
        <v>PILOTO ZSC 320-100</v>
      </c>
      <c r="L1549" s="12" t="str">
        <f>IF(VLOOKUP(FACTURACION[[#This Row],[REFERENCIA]],CODINV,3,FALSE)=0,"",VLOOKUP(FACTURACION[[#This Row],[REFERENCIA]],CODINV,3,FALSE))</f>
        <v>RRAE103A1A1A1</v>
      </c>
      <c r="M1549" s="12" t="str">
        <f>+VLOOKUP(FACTURACION[[#This Row],[REFERENCIA]],CODINV,4,FALSE)</f>
        <v>REGULADORES</v>
      </c>
      <c r="N1549" s="12" t="str">
        <f>+VLOOKUP(FACTURACION[[#This Row],[REFERENCIA]],CODINV,5,FALSE)</f>
        <v>HONEYWELL</v>
      </c>
      <c r="O1549" s="2">
        <v>1</v>
      </c>
      <c r="P1549" s="23">
        <v>955095</v>
      </c>
      <c r="Q1549" s="24">
        <f>+FACTURACION[[#This Row],[CANTIDAD]]*FACTURACION[[#This Row],[VR UNITARIO]]/1000</f>
        <v>955.09500000000003</v>
      </c>
      <c r="R1549" s="3" t="str">
        <f>+VLOOKUP(FACTURACION[[#This Row],[NIT]],TABLACLIENTE,5,FALSE)</f>
        <v>VILLAVICENCIO</v>
      </c>
    </row>
    <row r="1550" spans="3:18">
      <c r="C1550" s="13">
        <v>2014</v>
      </c>
      <c r="D1550" s="17" t="s">
        <v>696</v>
      </c>
      <c r="E1550" s="17">
        <f>MONTH(FACTURACION[[#This Row],[MES]]&amp;1)</f>
        <v>7</v>
      </c>
      <c r="F1550" s="223">
        <f>DATE(FACTURACION[[#This Row],[AÑO]],FACTURACION[[#This Row],[Mes numero]],1)</f>
        <v>41821</v>
      </c>
      <c r="G1550" s="159">
        <v>10582</v>
      </c>
      <c r="H1550" s="20">
        <v>800202395</v>
      </c>
      <c r="I1550" s="2" t="str">
        <f>+VLOOKUP(FACTURACION[[#This Row],[NIT]],TABLACLIENTE,2,FALSE)</f>
        <v>EFIGAS GAS NATURAL S.A. E.S.P. (EFIGAS S.A. E.S.P.)</v>
      </c>
      <c r="J1550" s="2" t="s">
        <v>528</v>
      </c>
      <c r="K1550" s="12" t="str">
        <f>+VLOOKUP(FACTURACION[[#This Row],[REFERENCIA]],CODINV,2,FALSE)</f>
        <v>COMPLETE GEAR RVG</v>
      </c>
      <c r="L1550" s="12" t="str">
        <f>IF(VLOOKUP(FACTURACION[[#This Row],[REFERENCIA]],CODINV,3,FALSE)=0,"",VLOOKUP(FACTURACION[[#This Row],[REFERENCIA]],CODINV,3,FALSE))</f>
        <v>73016538</v>
      </c>
      <c r="M1550" s="12" t="str">
        <f>+VLOOKUP(FACTURACION[[#This Row],[REFERENCIA]],CODINV,4,FALSE)</f>
        <v>REPUESTOS Y ACCESORIOS</v>
      </c>
      <c r="N1550" s="12" t="str">
        <f>+VLOOKUP(FACTURACION[[#This Row],[REFERENCIA]],CODINV,5,FALSE)</f>
        <v>HONEYWELL</v>
      </c>
      <c r="O1550" s="2">
        <v>1</v>
      </c>
      <c r="P1550" s="23">
        <v>150000</v>
      </c>
      <c r="Q1550" s="24">
        <f>+FACTURACION[[#This Row],[CANTIDAD]]*FACTURACION[[#This Row],[VR UNITARIO]]/1000</f>
        <v>150</v>
      </c>
      <c r="R1550" s="3" t="str">
        <f>+VLOOKUP(FACTURACION[[#This Row],[NIT]],TABLACLIENTE,5,FALSE)</f>
        <v>MANIZALES</v>
      </c>
    </row>
    <row r="1551" spans="3:18">
      <c r="C1551" s="13">
        <v>2014</v>
      </c>
      <c r="D1551" s="17" t="s">
        <v>696</v>
      </c>
      <c r="E1551" s="17">
        <f>MONTH(FACTURACION[[#This Row],[MES]]&amp;1)</f>
        <v>7</v>
      </c>
      <c r="F1551" s="223">
        <f>DATE(FACTURACION[[#This Row],[AÑO]],FACTURACION[[#This Row],[Mes numero]],1)</f>
        <v>41821</v>
      </c>
      <c r="G1551" s="159">
        <v>10571</v>
      </c>
      <c r="H1551" s="20">
        <v>800167643</v>
      </c>
      <c r="I1551" s="2" t="str">
        <f>+VLOOKUP(FACTURACION[[#This Row],[NIT]],TABLACLIENTE,2,FALSE)</f>
        <v>GASES DE OCCIDENTE S.A. E.S.P. (GDO)</v>
      </c>
      <c r="J1551" s="2" t="s">
        <v>554</v>
      </c>
      <c r="K1551" s="12" t="str">
        <f>+VLOOKUP(FACTURACION[[#This Row],[REFERENCIA]],CODINV,2,FALSE)</f>
        <v>KIT CONVERSION GTS 4"</v>
      </c>
      <c r="L1551" s="12" t="str">
        <f>IF(VLOOKUP(FACTURACION[[#This Row],[REFERENCIA]],CODINV,3,FALSE)=0,"",VLOOKUP(FACTURACION[[#This Row],[REFERENCIA]],CODINV,3,FALSE))</f>
        <v/>
      </c>
      <c r="M1551" s="12" t="str">
        <f>+VLOOKUP(FACTURACION[[#This Row],[REFERENCIA]],CODINV,4,FALSE)</f>
        <v>REPUESTOS Y ACCESORIOS</v>
      </c>
      <c r="N1551" s="12" t="str">
        <f>+VLOOKUP(FACTURACION[[#This Row],[REFERENCIA]],CODINV,5,FALSE)</f>
        <v>HONEYWELL</v>
      </c>
      <c r="O1551" s="2">
        <v>1</v>
      </c>
      <c r="P1551" s="23">
        <v>946642</v>
      </c>
      <c r="Q1551" s="24">
        <f>+FACTURACION[[#This Row],[CANTIDAD]]*FACTURACION[[#This Row],[VR UNITARIO]]/1000</f>
        <v>946.64200000000005</v>
      </c>
      <c r="R1551" s="3" t="str">
        <f>+VLOOKUP(FACTURACION[[#This Row],[NIT]],TABLACLIENTE,5,FALSE)</f>
        <v>CALI</v>
      </c>
    </row>
    <row r="1552" spans="3:18">
      <c r="C1552" s="13">
        <v>2014</v>
      </c>
      <c r="D1552" s="17" t="s">
        <v>696</v>
      </c>
      <c r="E1552" s="17">
        <f>MONTH(FACTURACION[[#This Row],[MES]]&amp;1)</f>
        <v>7</v>
      </c>
      <c r="F1552" s="223">
        <f>DATE(FACTURACION[[#This Row],[AÑO]],FACTURACION[[#This Row],[Mes numero]],1)</f>
        <v>41821</v>
      </c>
      <c r="G1552" s="159">
        <v>10571</v>
      </c>
      <c r="H1552" s="20">
        <v>800167643</v>
      </c>
      <c r="I1552" s="2" t="str">
        <f>+VLOOKUP(FACTURACION[[#This Row],[NIT]],TABLACLIENTE,2,FALSE)</f>
        <v>GASES DE OCCIDENTE S.A. E.S.P. (GDO)</v>
      </c>
      <c r="J1552" s="2" t="s">
        <v>763</v>
      </c>
      <c r="K1552" s="12" t="str">
        <f>+VLOOKUP(FACTURACION[[#This Row],[REFERENCIA]],CODINV,2,FALSE)</f>
        <v>CARTUCHO 4 GTS 720# RVP</v>
      </c>
      <c r="L1552" s="12" t="str">
        <f>IF(VLOOKUP(FACTURACION[[#This Row],[REFERENCIA]],CODINV,3,FALSE)=0,"",VLOOKUP(FACTURACION[[#This Row],[REFERENCIA]],CODINV,3,FALSE))</f>
        <v/>
      </c>
      <c r="M1552" s="12" t="str">
        <f>+VLOOKUP(FACTURACION[[#This Row],[REFERENCIA]],CODINV,4,FALSE)</f>
        <v>REPUESTOS Y ACCESORIOS</v>
      </c>
      <c r="N1552" s="12" t="str">
        <f>+VLOOKUP(FACTURACION[[#This Row],[REFERENCIA]],CODINV,5,FALSE)</f>
        <v>HONEYWELL</v>
      </c>
      <c r="O1552" s="2">
        <v>1</v>
      </c>
      <c r="P1552" s="23">
        <v>9270620</v>
      </c>
      <c r="Q1552" s="24">
        <f>+FACTURACION[[#This Row],[CANTIDAD]]*FACTURACION[[#This Row],[VR UNITARIO]]/1000</f>
        <v>9270.6200000000008</v>
      </c>
      <c r="R1552" s="3" t="str">
        <f>+VLOOKUP(FACTURACION[[#This Row],[NIT]],TABLACLIENTE,5,FALSE)</f>
        <v>CALI</v>
      </c>
    </row>
    <row r="1553" spans="3:18">
      <c r="C1553" s="13">
        <v>2014</v>
      </c>
      <c r="D1553" s="17" t="s">
        <v>696</v>
      </c>
      <c r="E1553" s="17">
        <f>MONTH(FACTURACION[[#This Row],[MES]]&amp;1)</f>
        <v>7</v>
      </c>
      <c r="F1553" s="223">
        <f>DATE(FACTURACION[[#This Row],[AÑO]],FACTURACION[[#This Row],[Mes numero]],1)</f>
        <v>41821</v>
      </c>
      <c r="G1553" s="159">
        <v>10610</v>
      </c>
      <c r="H1553" s="20">
        <v>860510723</v>
      </c>
      <c r="I1553" s="2" t="str">
        <f>+VLOOKUP(FACTURACION[[#This Row],[NIT]],TABLACLIENTE,2,FALSE)</f>
        <v>SAENA DE COLOMBIA S.A.</v>
      </c>
      <c r="J1553" s="2" t="s">
        <v>596</v>
      </c>
      <c r="K1553" s="12" t="str">
        <f>+VLOOKUP(FACTURACION[[#This Row],[REFERENCIA]],CODINV,2,FALSE)</f>
        <v>ORIFICIO 5/16"</v>
      </c>
      <c r="L1553" s="12" t="str">
        <f>IF(VLOOKUP(FACTURACION[[#This Row],[REFERENCIA]],CODINV,3,FALSE)=0,"",VLOOKUP(FACTURACION[[#This Row],[REFERENCIA]],CODINV,3,FALSE))</f>
        <v>42494P022</v>
      </c>
      <c r="M1553" s="12" t="str">
        <f>+VLOOKUP(FACTURACION[[#This Row],[REFERENCIA]],CODINV,4,FALSE)</f>
        <v>REPUESTOS Y ACCESORIOS</v>
      </c>
      <c r="N1553" s="12" t="str">
        <f>+VLOOKUP(FACTURACION[[#This Row],[REFERENCIA]],CODINV,5,FALSE)</f>
        <v>HONEYWELL</v>
      </c>
      <c r="O1553" s="2">
        <v>2</v>
      </c>
      <c r="P1553" s="23">
        <v>15000</v>
      </c>
      <c r="Q1553" s="24">
        <f>+FACTURACION[[#This Row],[CANTIDAD]]*FACTURACION[[#This Row],[VR UNITARIO]]/1000</f>
        <v>30</v>
      </c>
      <c r="R1553" s="3" t="str">
        <f>+VLOOKUP(FACTURACION[[#This Row],[NIT]],TABLACLIENTE,5,FALSE)</f>
        <v>BOGOTÁ D.C.</v>
      </c>
    </row>
    <row r="1554" spans="3:18">
      <c r="C1554" s="13">
        <v>2014</v>
      </c>
      <c r="D1554" s="17" t="s">
        <v>696</v>
      </c>
      <c r="E1554" s="17">
        <f>MONTH(FACTURACION[[#This Row],[MES]]&amp;1)</f>
        <v>7</v>
      </c>
      <c r="F1554" s="223">
        <f>DATE(FACTURACION[[#This Row],[AÑO]],FACTURACION[[#This Row],[Mes numero]],1)</f>
        <v>41821</v>
      </c>
      <c r="G1554" s="159">
        <v>10584</v>
      </c>
      <c r="H1554" s="20">
        <v>900412658</v>
      </c>
      <c r="I1554" s="2" t="str">
        <f>+VLOOKUP(FACTURACION[[#This Row],[NIT]],TABLACLIENTE,2,FALSE)</f>
        <v>AZUL INGENIERIA S.A.S.</v>
      </c>
      <c r="J1554" s="2" t="s">
        <v>132</v>
      </c>
      <c r="K1554" s="12" t="str">
        <f>+VLOOKUP(FACTURACION[[#This Row],[REFERENCIA]],CODINV,2,FALSE)</f>
        <v>KIT REPARACION BUNA N 80</v>
      </c>
      <c r="L1554" s="12" t="str">
        <f>IF(VLOOKUP(FACTURACION[[#This Row],[REFERENCIA]],CODINV,3,FALSE)=0,"",VLOOKUP(FACTURACION[[#This Row],[REFERENCIA]],CODINV,3,FALSE))</f>
        <v>73914K010</v>
      </c>
      <c r="M1554" s="12" t="str">
        <f>+VLOOKUP(FACTURACION[[#This Row],[REFERENCIA]],CODINV,4,FALSE)</f>
        <v>REPUESTOS Y ACCESORIOS</v>
      </c>
      <c r="N1554" s="12" t="str">
        <f>+VLOOKUP(FACTURACION[[#This Row],[REFERENCIA]],CODINV,5,FALSE)</f>
        <v>HONEYWELL</v>
      </c>
      <c r="O1554" s="2">
        <v>7</v>
      </c>
      <c r="P1554" s="23">
        <v>68000</v>
      </c>
      <c r="Q1554" s="24">
        <f>+FACTURACION[[#This Row],[CANTIDAD]]*FACTURACION[[#This Row],[VR UNITARIO]]/1000</f>
        <v>476</v>
      </c>
      <c r="R1554" s="3" t="str">
        <f>+VLOOKUP(FACTURACION[[#This Row],[NIT]],TABLACLIENTE,5,FALSE)</f>
        <v>MEDELLIN</v>
      </c>
    </row>
    <row r="1555" spans="3:18">
      <c r="C1555" s="13">
        <v>2014</v>
      </c>
      <c r="D1555" s="17" t="s">
        <v>696</v>
      </c>
      <c r="E1555" s="17">
        <f>MONTH(FACTURACION[[#This Row],[MES]]&amp;1)</f>
        <v>7</v>
      </c>
      <c r="F1555" s="223">
        <f>DATE(FACTURACION[[#This Row],[AÑO]],FACTURACION[[#This Row],[Mes numero]],1)</f>
        <v>41821</v>
      </c>
      <c r="G1555" s="159">
        <v>10573</v>
      </c>
      <c r="H1555" s="20">
        <v>800167643</v>
      </c>
      <c r="I1555" s="2" t="str">
        <f>+VLOOKUP(FACTURACION[[#This Row],[NIT]],TABLACLIENTE,2,FALSE)</f>
        <v>GASES DE OCCIDENTE S.A. E.S.P. (GDO)</v>
      </c>
      <c r="J1555" s="2" t="s">
        <v>132</v>
      </c>
      <c r="K1555" s="12" t="str">
        <f>+VLOOKUP(FACTURACION[[#This Row],[REFERENCIA]],CODINV,2,FALSE)</f>
        <v>KIT REPARACION BUNA N 80</v>
      </c>
      <c r="L1555" s="12" t="str">
        <f>IF(VLOOKUP(FACTURACION[[#This Row],[REFERENCIA]],CODINV,3,FALSE)=0,"",VLOOKUP(FACTURACION[[#This Row],[REFERENCIA]],CODINV,3,FALSE))</f>
        <v>73914K010</v>
      </c>
      <c r="M1555" s="12" t="str">
        <f>+VLOOKUP(FACTURACION[[#This Row],[REFERENCIA]],CODINV,4,FALSE)</f>
        <v>REPUESTOS Y ACCESORIOS</v>
      </c>
      <c r="N1555" s="12" t="str">
        <f>+VLOOKUP(FACTURACION[[#This Row],[REFERENCIA]],CODINV,5,FALSE)</f>
        <v>HONEYWELL</v>
      </c>
      <c r="O1555" s="2">
        <v>50</v>
      </c>
      <c r="P1555" s="23">
        <v>61800</v>
      </c>
      <c r="Q1555" s="24">
        <f>+FACTURACION[[#This Row],[CANTIDAD]]*FACTURACION[[#This Row],[VR UNITARIO]]/1000</f>
        <v>3090</v>
      </c>
      <c r="R1555" s="3" t="str">
        <f>+VLOOKUP(FACTURACION[[#This Row],[NIT]],TABLACLIENTE,5,FALSE)</f>
        <v>CALI</v>
      </c>
    </row>
    <row r="1556" spans="3:18">
      <c r="C1556" s="13">
        <v>2014</v>
      </c>
      <c r="D1556" s="17" t="s">
        <v>696</v>
      </c>
      <c r="E1556" s="17">
        <f>MONTH(FACTURACION[[#This Row],[MES]]&amp;1)</f>
        <v>7</v>
      </c>
      <c r="F1556" s="223">
        <f>DATE(FACTURACION[[#This Row],[AÑO]],FACTURACION[[#This Row],[Mes numero]],1)</f>
        <v>41821</v>
      </c>
      <c r="G1556" s="159">
        <v>10613</v>
      </c>
      <c r="H1556" s="20">
        <v>900155947</v>
      </c>
      <c r="I1556" s="2" t="str">
        <f>+VLOOKUP(FACTURACION[[#This Row],[NIT]],TABLACLIENTE,2,FALSE)</f>
        <v>INGENIERIA DE MONTAJE Y MANTENIMIENTO DE ESTACIONES DE SERVICIO LTDA  (IMMES LTDA)</v>
      </c>
      <c r="J1556" s="2" t="s">
        <v>132</v>
      </c>
      <c r="K1556" s="12" t="str">
        <f>+VLOOKUP(FACTURACION[[#This Row],[REFERENCIA]],CODINV,2,FALSE)</f>
        <v>KIT REPARACION BUNA N 80</v>
      </c>
      <c r="L1556" s="12" t="str">
        <f>IF(VLOOKUP(FACTURACION[[#This Row],[REFERENCIA]],CODINV,3,FALSE)=0,"",VLOOKUP(FACTURACION[[#This Row],[REFERENCIA]],CODINV,3,FALSE))</f>
        <v>73914K010</v>
      </c>
      <c r="M1556" s="12" t="str">
        <f>+VLOOKUP(FACTURACION[[#This Row],[REFERENCIA]],CODINV,4,FALSE)</f>
        <v>REPUESTOS Y ACCESORIOS</v>
      </c>
      <c r="N1556" s="12" t="str">
        <f>+VLOOKUP(FACTURACION[[#This Row],[REFERENCIA]],CODINV,5,FALSE)</f>
        <v>HONEYWELL</v>
      </c>
      <c r="O1556" s="2">
        <v>1</v>
      </c>
      <c r="P1556" s="23">
        <v>75000</v>
      </c>
      <c r="Q1556" s="24">
        <f>+FACTURACION[[#This Row],[CANTIDAD]]*FACTURACION[[#This Row],[VR UNITARIO]]/1000</f>
        <v>75</v>
      </c>
      <c r="R1556" s="3" t="str">
        <f>+VLOOKUP(FACTURACION[[#This Row],[NIT]],TABLACLIENTE,5,FALSE)</f>
        <v>BOGOTÁ D.C.</v>
      </c>
    </row>
    <row r="1557" spans="3:18">
      <c r="C1557" s="13">
        <v>2014</v>
      </c>
      <c r="D1557" s="17" t="s">
        <v>696</v>
      </c>
      <c r="E1557" s="17">
        <f>MONTH(FACTURACION[[#This Row],[MES]]&amp;1)</f>
        <v>7</v>
      </c>
      <c r="F1557" s="223">
        <f>DATE(FACTURACION[[#This Row],[AÑO]],FACTURACION[[#This Row],[Mes numero]],1)</f>
        <v>41821</v>
      </c>
      <c r="G1557" s="159">
        <v>10551</v>
      </c>
      <c r="H1557" s="20">
        <v>890105526</v>
      </c>
      <c r="I1557" s="2" t="str">
        <f>+VLOOKUP(FACTURACION[[#This Row],[NIT]],TABLACLIENTE,2,FALSE)</f>
        <v>PROMIGAS S.A. E.S.P.</v>
      </c>
      <c r="J1557" s="2" t="s">
        <v>274</v>
      </c>
      <c r="K1557" s="12" t="str">
        <f>+VLOOKUP(FACTURACION[[#This Row],[REFERENCIA]],CODINV,2,FALSE)</f>
        <v>SEAT DISC BUNA 80</v>
      </c>
      <c r="L1557" s="12" t="str">
        <f>IF(VLOOKUP(FACTURACION[[#This Row],[REFERENCIA]],CODINV,3,FALSE)=0,"",VLOOKUP(FACTURACION[[#This Row],[REFERENCIA]],CODINV,3,FALSE))</f>
        <v>70041P002</v>
      </c>
      <c r="M1557" s="12" t="str">
        <f>+VLOOKUP(FACTURACION[[#This Row],[REFERENCIA]],CODINV,4,FALSE)</f>
        <v>REPUESTOS Y ACCESORIOS</v>
      </c>
      <c r="N1557" s="12" t="str">
        <f>+VLOOKUP(FACTURACION[[#This Row],[REFERENCIA]],CODINV,5,FALSE)</f>
        <v>HONEYWELL</v>
      </c>
      <c r="O1557" s="2">
        <v>6</v>
      </c>
      <c r="P1557" s="23">
        <v>24490</v>
      </c>
      <c r="Q1557" s="24">
        <f>+FACTURACION[[#This Row],[CANTIDAD]]*FACTURACION[[#This Row],[VR UNITARIO]]/1000</f>
        <v>146.94</v>
      </c>
      <c r="R1557" s="3" t="str">
        <f>+VLOOKUP(FACTURACION[[#This Row],[NIT]],TABLACLIENTE,5,FALSE)</f>
        <v>BARRANQUILLA</v>
      </c>
    </row>
    <row r="1558" spans="3:18">
      <c r="C1558" s="13">
        <v>2014</v>
      </c>
      <c r="D1558" s="17" t="s">
        <v>696</v>
      </c>
      <c r="E1558" s="17">
        <f>MONTH(FACTURACION[[#This Row],[MES]]&amp;1)</f>
        <v>7</v>
      </c>
      <c r="F1558" s="223">
        <f>DATE(FACTURACION[[#This Row],[AÑO]],FACTURACION[[#This Row],[Mes numero]],1)</f>
        <v>41821</v>
      </c>
      <c r="G1558" s="159">
        <v>10601</v>
      </c>
      <c r="H1558" s="25">
        <v>891101577</v>
      </c>
      <c r="I1558" s="3" t="str">
        <f>+VLOOKUP(FACTURACION[[#This Row],[NIT]],TABLACLIENTE,2,FALSE)</f>
        <v>ALCANOS DE COLOMBIA S.A. E.S.P</v>
      </c>
      <c r="J1558" s="2" t="s">
        <v>61</v>
      </c>
      <c r="K1558" s="12" t="str">
        <f>+VLOOKUP(FACTURACION[[#This Row],[REFERENCIA]],CODINV,2,FALSE)</f>
        <v>MANGA 2" S300 H7</v>
      </c>
      <c r="L1558" s="12" t="str">
        <f>IF(VLOOKUP(FACTURACION[[#This Row],[REFERENCIA]],CODINV,3,FALSE)=0,"",VLOOKUP(FACTURACION[[#This Row],[REFERENCIA]],CODINV,3,FALSE))</f>
        <v>73404P002</v>
      </c>
      <c r="M1558" s="12" t="str">
        <f>+VLOOKUP(FACTURACION[[#This Row],[REFERENCIA]],CODINV,4,FALSE)</f>
        <v>MANGAS</v>
      </c>
      <c r="N1558" s="12" t="str">
        <f>+VLOOKUP(FACTURACION[[#This Row],[REFERENCIA]],CODINV,5,FALSE)</f>
        <v>HONEYWELL</v>
      </c>
      <c r="O1558" s="2">
        <v>30</v>
      </c>
      <c r="P1558" s="23">
        <v>273520</v>
      </c>
      <c r="Q1558" s="24">
        <f>+FACTURACION[[#This Row],[CANTIDAD]]*FACTURACION[[#This Row],[VR UNITARIO]]/1000</f>
        <v>8205.6</v>
      </c>
      <c r="R1558" s="3" t="str">
        <f>+VLOOKUP(FACTURACION[[#This Row],[NIT]],TABLACLIENTE,5,FALSE)</f>
        <v>NEIVA</v>
      </c>
    </row>
    <row r="1559" spans="3:18">
      <c r="C1559" s="13">
        <v>2014</v>
      </c>
      <c r="D1559" s="17" t="s">
        <v>696</v>
      </c>
      <c r="E1559" s="17">
        <f>MONTH(FACTURACION[[#This Row],[MES]]&amp;1)</f>
        <v>7</v>
      </c>
      <c r="F1559" s="223">
        <f>DATE(FACTURACION[[#This Row],[AÑO]],FACTURACION[[#This Row],[Mes numero]],1)</f>
        <v>41821</v>
      </c>
      <c r="G1559" s="159">
        <v>10613</v>
      </c>
      <c r="H1559" s="20">
        <v>900155947</v>
      </c>
      <c r="I1559" s="2" t="str">
        <f>+VLOOKUP(FACTURACION[[#This Row],[NIT]],TABLACLIENTE,2,FALSE)</f>
        <v>INGENIERIA DE MONTAJE Y MANTENIMIENTO DE ESTACIONES DE SERVICIO LTDA  (IMMES LTDA)</v>
      </c>
      <c r="J1559" s="2" t="s">
        <v>61</v>
      </c>
      <c r="K1559" s="12" t="str">
        <f>+VLOOKUP(FACTURACION[[#This Row],[REFERENCIA]],CODINV,2,FALSE)</f>
        <v>MANGA 2" S300 H7</v>
      </c>
      <c r="L1559" s="12" t="str">
        <f>IF(VLOOKUP(FACTURACION[[#This Row],[REFERENCIA]],CODINV,3,FALSE)=0,"",VLOOKUP(FACTURACION[[#This Row],[REFERENCIA]],CODINV,3,FALSE))</f>
        <v>73404P002</v>
      </c>
      <c r="M1559" s="12" t="str">
        <f>+VLOOKUP(FACTURACION[[#This Row],[REFERENCIA]],CODINV,4,FALSE)</f>
        <v>MANGAS</v>
      </c>
      <c r="N1559" s="12" t="str">
        <f>+VLOOKUP(FACTURACION[[#This Row],[REFERENCIA]],CODINV,5,FALSE)</f>
        <v>HONEYWELL</v>
      </c>
      <c r="O1559" s="2">
        <v>1</v>
      </c>
      <c r="P1559" s="23">
        <v>305000</v>
      </c>
      <c r="Q1559" s="24">
        <f>+FACTURACION[[#This Row],[CANTIDAD]]*FACTURACION[[#This Row],[VR UNITARIO]]/1000</f>
        <v>305</v>
      </c>
      <c r="R1559" s="3" t="str">
        <f>+VLOOKUP(FACTURACION[[#This Row],[NIT]],TABLACLIENTE,5,FALSE)</f>
        <v>BOGOTÁ D.C.</v>
      </c>
    </row>
    <row r="1560" spans="3:18">
      <c r="C1560" s="13">
        <v>2014</v>
      </c>
      <c r="D1560" s="17" t="s">
        <v>696</v>
      </c>
      <c r="E1560" s="17">
        <f>MONTH(FACTURACION[[#This Row],[MES]]&amp;1)</f>
        <v>7</v>
      </c>
      <c r="F1560" s="223">
        <f>DATE(FACTURACION[[#This Row],[AÑO]],FACTURACION[[#This Row],[Mes numero]],1)</f>
        <v>41821</v>
      </c>
      <c r="G1560" s="159">
        <v>10584</v>
      </c>
      <c r="H1560" s="20">
        <v>900412658</v>
      </c>
      <c r="I1560" s="2" t="str">
        <f>+VLOOKUP(FACTURACION[[#This Row],[NIT]],TABLACLIENTE,2,FALSE)</f>
        <v>AZUL INGENIERIA S.A.S.</v>
      </c>
      <c r="J1560" s="2" t="s">
        <v>183</v>
      </c>
      <c r="K1560" s="12" t="str">
        <f>+VLOOKUP(FACTURACION[[#This Row],[REFERENCIA]],CODINV,2,FALSE)</f>
        <v>MANGA 2" S300 H5</v>
      </c>
      <c r="L1560" s="12" t="str">
        <f>IF(VLOOKUP(FACTURACION[[#This Row],[REFERENCIA]],CODINV,3,FALSE)=0,"",VLOOKUP(FACTURACION[[#This Row],[REFERENCIA]],CODINV,3,FALSE))</f>
        <v>73404P008</v>
      </c>
      <c r="M1560" s="12" t="str">
        <f>+VLOOKUP(FACTURACION[[#This Row],[REFERENCIA]],CODINV,4,FALSE)</f>
        <v>MANGAS</v>
      </c>
      <c r="N1560" s="12" t="str">
        <f>+VLOOKUP(FACTURACION[[#This Row],[REFERENCIA]],CODINV,5,FALSE)</f>
        <v>HONEYWELL</v>
      </c>
      <c r="O1560" s="2">
        <v>4</v>
      </c>
      <c r="P1560" s="23">
        <v>295000</v>
      </c>
      <c r="Q1560" s="24">
        <f>+FACTURACION[[#This Row],[CANTIDAD]]*FACTURACION[[#This Row],[VR UNITARIO]]/1000</f>
        <v>1180</v>
      </c>
      <c r="R1560" s="3" t="str">
        <f>+VLOOKUP(FACTURACION[[#This Row],[NIT]],TABLACLIENTE,5,FALSE)</f>
        <v>MEDELLIN</v>
      </c>
    </row>
    <row r="1561" spans="3:18">
      <c r="C1561" s="13">
        <v>2014</v>
      </c>
      <c r="D1561" s="17" t="s">
        <v>696</v>
      </c>
      <c r="E1561" s="17">
        <f>MONTH(FACTURACION[[#This Row],[MES]]&amp;1)</f>
        <v>7</v>
      </c>
      <c r="F1561" s="223">
        <f>DATE(FACTURACION[[#This Row],[AÑO]],FACTURACION[[#This Row],[Mes numero]],1)</f>
        <v>41821</v>
      </c>
      <c r="G1561" s="159">
        <v>10584</v>
      </c>
      <c r="H1561" s="20">
        <v>900412658</v>
      </c>
      <c r="I1561" s="2" t="str">
        <f>+VLOOKUP(FACTURACION[[#This Row],[NIT]],TABLACLIENTE,2,FALSE)</f>
        <v>AZUL INGENIERIA S.A.S.</v>
      </c>
      <c r="J1561" s="2" t="s">
        <v>564</v>
      </c>
      <c r="K1561" s="12" t="str">
        <f>+VLOOKUP(FACTURACION[[#This Row],[REFERENCIA]],CODINV,2,FALSE)</f>
        <v>MANGA 2" S300 H5L</v>
      </c>
      <c r="L1561" s="12" t="str">
        <f>IF(VLOOKUP(FACTURACION[[#This Row],[REFERENCIA]],CODINV,3,FALSE)=0,"",VLOOKUP(FACTURACION[[#This Row],[REFERENCIA]],CODINV,3,FALSE))</f>
        <v>73404P051</v>
      </c>
      <c r="M1561" s="12" t="str">
        <f>+VLOOKUP(FACTURACION[[#This Row],[REFERENCIA]],CODINV,4,FALSE)</f>
        <v>MANGAS</v>
      </c>
      <c r="N1561" s="12" t="str">
        <f>+VLOOKUP(FACTURACION[[#This Row],[REFERENCIA]],CODINV,5,FALSE)</f>
        <v>HONEYWELL</v>
      </c>
      <c r="O1561" s="2">
        <v>4</v>
      </c>
      <c r="P1561" s="23">
        <v>290000</v>
      </c>
      <c r="Q1561" s="24">
        <f>+FACTURACION[[#This Row],[CANTIDAD]]*FACTURACION[[#This Row],[VR UNITARIO]]/1000</f>
        <v>1160</v>
      </c>
      <c r="R1561" s="3" t="str">
        <f>+VLOOKUP(FACTURACION[[#This Row],[NIT]],TABLACLIENTE,5,FALSE)</f>
        <v>MEDELLIN</v>
      </c>
    </row>
    <row r="1562" spans="3:18">
      <c r="C1562" s="13">
        <v>2014</v>
      </c>
      <c r="D1562" s="17" t="s">
        <v>696</v>
      </c>
      <c r="E1562" s="17">
        <f>MONTH(FACTURACION[[#This Row],[MES]]&amp;1)</f>
        <v>7</v>
      </c>
      <c r="F1562" s="223">
        <f>DATE(FACTURACION[[#This Row],[AÑO]],FACTURACION[[#This Row],[Mes numero]],1)</f>
        <v>41821</v>
      </c>
      <c r="G1562" s="159">
        <v>10601</v>
      </c>
      <c r="H1562" s="25">
        <v>891101577</v>
      </c>
      <c r="I1562" s="3" t="str">
        <f>+VLOOKUP(FACTURACION[[#This Row],[NIT]],TABLACLIENTE,2,FALSE)</f>
        <v>ALCANOS DE COLOMBIA S.A. E.S.P</v>
      </c>
      <c r="J1562" s="2" t="s">
        <v>153</v>
      </c>
      <c r="K1562" s="12" t="str">
        <f>+VLOOKUP(FACTURACION[[#This Row],[REFERENCIA]],CODINV,2,FALSE)</f>
        <v>MANGA 3" S300 H7</v>
      </c>
      <c r="L1562" s="12" t="str">
        <f>IF(VLOOKUP(FACTURACION[[#This Row],[REFERENCIA]],CODINV,3,FALSE)=0,"",VLOOKUP(FACTURACION[[#This Row],[REFERENCIA]],CODINV,3,FALSE))</f>
        <v>73404P003</v>
      </c>
      <c r="M1562" s="12" t="str">
        <f>+VLOOKUP(FACTURACION[[#This Row],[REFERENCIA]],CODINV,4,FALSE)</f>
        <v>MANGAS</v>
      </c>
      <c r="N1562" s="12" t="str">
        <f>+VLOOKUP(FACTURACION[[#This Row],[REFERENCIA]],CODINV,5,FALSE)</f>
        <v>HONEYWELL</v>
      </c>
      <c r="O1562" s="2">
        <v>2</v>
      </c>
      <c r="P1562" s="23">
        <v>481904</v>
      </c>
      <c r="Q1562" s="24">
        <f>+FACTURACION[[#This Row],[CANTIDAD]]*FACTURACION[[#This Row],[VR UNITARIO]]/1000</f>
        <v>963.80799999999999</v>
      </c>
      <c r="R1562" s="3" t="str">
        <f>+VLOOKUP(FACTURACION[[#This Row],[NIT]],TABLACLIENTE,5,FALSE)</f>
        <v>NEIVA</v>
      </c>
    </row>
    <row r="1563" spans="3:18">
      <c r="C1563" s="13">
        <v>2014</v>
      </c>
      <c r="D1563" s="17" t="s">
        <v>696</v>
      </c>
      <c r="E1563" s="17">
        <f>MONTH(FACTURACION[[#This Row],[MES]]&amp;1)</f>
        <v>7</v>
      </c>
      <c r="F1563" s="223">
        <f>DATE(FACTURACION[[#This Row],[AÑO]],FACTURACION[[#This Row],[Mes numero]],1)</f>
        <v>41821</v>
      </c>
      <c r="G1563" s="159">
        <v>10602</v>
      </c>
      <c r="H1563" s="25">
        <v>891101577</v>
      </c>
      <c r="I1563" s="3" t="str">
        <f>+VLOOKUP(FACTURACION[[#This Row],[NIT]],TABLACLIENTE,2,FALSE)</f>
        <v>ALCANOS DE COLOMBIA S.A. E.S.P</v>
      </c>
      <c r="J1563" s="2" t="s">
        <v>153</v>
      </c>
      <c r="K1563" s="12" t="str">
        <f>+VLOOKUP(FACTURACION[[#This Row],[REFERENCIA]],CODINV,2,FALSE)</f>
        <v>MANGA 3" S300 H7</v>
      </c>
      <c r="L1563" s="12" t="str">
        <f>IF(VLOOKUP(FACTURACION[[#This Row],[REFERENCIA]],CODINV,3,FALSE)=0,"",VLOOKUP(FACTURACION[[#This Row],[REFERENCIA]],CODINV,3,FALSE))</f>
        <v>73404P003</v>
      </c>
      <c r="M1563" s="12" t="str">
        <f>+VLOOKUP(FACTURACION[[#This Row],[REFERENCIA]],CODINV,4,FALSE)</f>
        <v>MANGAS</v>
      </c>
      <c r="N1563" s="12" t="str">
        <f>+VLOOKUP(FACTURACION[[#This Row],[REFERENCIA]],CODINV,5,FALSE)</f>
        <v>HONEYWELL</v>
      </c>
      <c r="O1563" s="2">
        <v>2</v>
      </c>
      <c r="P1563" s="23">
        <v>481904</v>
      </c>
      <c r="Q1563" s="24">
        <f>+FACTURACION[[#This Row],[CANTIDAD]]*FACTURACION[[#This Row],[VR UNITARIO]]/1000</f>
        <v>963.80799999999999</v>
      </c>
      <c r="R1563" s="3" t="str">
        <f>+VLOOKUP(FACTURACION[[#This Row],[NIT]],TABLACLIENTE,5,FALSE)</f>
        <v>NEIVA</v>
      </c>
    </row>
    <row r="1564" spans="3:18">
      <c r="C1564" s="13">
        <v>2014</v>
      </c>
      <c r="D1564" s="17" t="s">
        <v>696</v>
      </c>
      <c r="E1564" s="17">
        <f>MONTH(FACTURACION[[#This Row],[MES]]&amp;1)</f>
        <v>7</v>
      </c>
      <c r="F1564" s="223">
        <f>DATE(FACTURACION[[#This Row],[AÑO]],FACTURACION[[#This Row],[Mes numero]],1)</f>
        <v>41821</v>
      </c>
      <c r="G1564" s="159">
        <v>10601</v>
      </c>
      <c r="H1564" s="25">
        <v>891101577</v>
      </c>
      <c r="I1564" s="3" t="str">
        <f>+VLOOKUP(FACTURACION[[#This Row],[NIT]],TABLACLIENTE,2,FALSE)</f>
        <v>ALCANOS DE COLOMBIA S.A. E.S.P</v>
      </c>
      <c r="J1564" s="2" t="s">
        <v>757</v>
      </c>
      <c r="K1564" s="12" t="str">
        <f>+VLOOKUP(FACTURACION[[#This Row],[REFERENCIA]],CODINV,2,FALSE)</f>
        <v>MANGA 3" S300 H5L</v>
      </c>
      <c r="L1564" s="12" t="str">
        <f>IF(VLOOKUP(FACTURACION[[#This Row],[REFERENCIA]],CODINV,3,FALSE)=0,"",VLOOKUP(FACTURACION[[#This Row],[REFERENCIA]],CODINV,3,FALSE))</f>
        <v>73404P052</v>
      </c>
      <c r="M1564" s="12" t="str">
        <f>+VLOOKUP(FACTURACION[[#This Row],[REFERENCIA]],CODINV,4,FALSE)</f>
        <v>MANGAS</v>
      </c>
      <c r="N1564" s="12" t="str">
        <f>+VLOOKUP(FACTURACION[[#This Row],[REFERENCIA]],CODINV,5,FALSE)</f>
        <v>HONEYWELL</v>
      </c>
      <c r="O1564" s="2">
        <v>3</v>
      </c>
      <c r="P1564" s="23">
        <v>494935</v>
      </c>
      <c r="Q1564" s="24">
        <f>+FACTURACION[[#This Row],[CANTIDAD]]*FACTURACION[[#This Row],[VR UNITARIO]]/1000</f>
        <v>1484.8050000000001</v>
      </c>
      <c r="R1564" s="3" t="str">
        <f>+VLOOKUP(FACTURACION[[#This Row],[NIT]],TABLACLIENTE,5,FALSE)</f>
        <v>NEIVA</v>
      </c>
    </row>
    <row r="1565" spans="3:18">
      <c r="C1565" s="13">
        <v>2014</v>
      </c>
      <c r="D1565" s="17" t="s">
        <v>696</v>
      </c>
      <c r="E1565" s="17">
        <f>MONTH(FACTURACION[[#This Row],[MES]]&amp;1)</f>
        <v>7</v>
      </c>
      <c r="F1565" s="223">
        <f>DATE(FACTURACION[[#This Row],[AÑO]],FACTURACION[[#This Row],[Mes numero]],1)</f>
        <v>41821</v>
      </c>
      <c r="G1565" s="159">
        <v>10602</v>
      </c>
      <c r="H1565" s="25">
        <v>891101577</v>
      </c>
      <c r="I1565" s="3" t="str">
        <f>+VLOOKUP(FACTURACION[[#This Row],[NIT]],TABLACLIENTE,2,FALSE)</f>
        <v>ALCANOS DE COLOMBIA S.A. E.S.P</v>
      </c>
      <c r="J1565" s="2" t="s">
        <v>757</v>
      </c>
      <c r="K1565" s="12" t="str">
        <f>+VLOOKUP(FACTURACION[[#This Row],[REFERENCIA]],CODINV,2,FALSE)</f>
        <v>MANGA 3" S300 H5L</v>
      </c>
      <c r="L1565" s="12" t="str">
        <f>IF(VLOOKUP(FACTURACION[[#This Row],[REFERENCIA]],CODINV,3,FALSE)=0,"",VLOOKUP(FACTURACION[[#This Row],[REFERENCIA]],CODINV,3,FALSE))</f>
        <v>73404P052</v>
      </c>
      <c r="M1565" s="12" t="str">
        <f>+VLOOKUP(FACTURACION[[#This Row],[REFERENCIA]],CODINV,4,FALSE)</f>
        <v>MANGAS</v>
      </c>
      <c r="N1565" s="12" t="str">
        <f>+VLOOKUP(FACTURACION[[#This Row],[REFERENCIA]],CODINV,5,FALSE)</f>
        <v>HONEYWELL</v>
      </c>
      <c r="O1565" s="2">
        <v>3</v>
      </c>
      <c r="P1565" s="23">
        <v>494935</v>
      </c>
      <c r="Q1565" s="24">
        <f>+FACTURACION[[#This Row],[CANTIDAD]]*FACTURACION[[#This Row],[VR UNITARIO]]/1000</f>
        <v>1484.8050000000001</v>
      </c>
      <c r="R1565" s="3" t="str">
        <f>+VLOOKUP(FACTURACION[[#This Row],[NIT]],TABLACLIENTE,5,FALSE)</f>
        <v>NEIVA</v>
      </c>
    </row>
    <row r="1566" spans="3:18">
      <c r="C1566" s="13">
        <v>2014</v>
      </c>
      <c r="D1566" s="17" t="s">
        <v>696</v>
      </c>
      <c r="E1566" s="17">
        <f>MONTH(FACTURACION[[#This Row],[MES]]&amp;1)</f>
        <v>7</v>
      </c>
      <c r="F1566" s="223">
        <f>DATE(FACTURACION[[#This Row],[AÑO]],FACTURACION[[#This Row],[Mes numero]],1)</f>
        <v>41821</v>
      </c>
      <c r="G1566" s="159">
        <v>10600</v>
      </c>
      <c r="H1566" s="25">
        <v>891101577</v>
      </c>
      <c r="I1566" s="3" t="str">
        <f>+VLOOKUP(FACTURACION[[#This Row],[NIT]],TABLACLIENTE,2,FALSE)</f>
        <v>ALCANOS DE COLOMBIA S.A. E.S.P</v>
      </c>
      <c r="J1566" s="2" t="s">
        <v>569</v>
      </c>
      <c r="K1566" s="12" t="str">
        <f>+VLOOKUP(FACTURACION[[#This Row],[REFERENCIA]],CODINV,2,FALSE)</f>
        <v>MANGA 2" S600 H7</v>
      </c>
      <c r="L1566" s="12" t="str">
        <f>IF(VLOOKUP(FACTURACION[[#This Row],[REFERENCIA]],CODINV,3,FALSE)=0,"",VLOOKUP(FACTURACION[[#This Row],[REFERENCIA]],CODINV,3,FALSE))</f>
        <v>73677P001</v>
      </c>
      <c r="M1566" s="12" t="str">
        <f>+VLOOKUP(FACTURACION[[#This Row],[REFERENCIA]],CODINV,4,FALSE)</f>
        <v>MANGAS</v>
      </c>
      <c r="N1566" s="12" t="str">
        <f>+VLOOKUP(FACTURACION[[#This Row],[REFERENCIA]],CODINV,5,FALSE)</f>
        <v>HONEYWELL</v>
      </c>
      <c r="O1566" s="2">
        <v>5</v>
      </c>
      <c r="P1566" s="23">
        <v>296305</v>
      </c>
      <c r="Q1566" s="24">
        <f>+FACTURACION[[#This Row],[CANTIDAD]]*FACTURACION[[#This Row],[VR UNITARIO]]/1000</f>
        <v>1481.5250000000001</v>
      </c>
      <c r="R1566" s="3" t="str">
        <f>+VLOOKUP(FACTURACION[[#This Row],[NIT]],TABLACLIENTE,5,FALSE)</f>
        <v>NEIVA</v>
      </c>
    </row>
    <row r="1567" spans="3:18">
      <c r="C1567" s="13">
        <v>2014</v>
      </c>
      <c r="D1567" s="17" t="s">
        <v>696</v>
      </c>
      <c r="E1567" s="17">
        <f>MONTH(FACTURACION[[#This Row],[MES]]&amp;1)</f>
        <v>7</v>
      </c>
      <c r="F1567" s="223">
        <f>DATE(FACTURACION[[#This Row],[AÑO]],FACTURACION[[#This Row],[Mes numero]],1)</f>
        <v>41821</v>
      </c>
      <c r="G1567" s="159">
        <v>10601</v>
      </c>
      <c r="H1567" s="25">
        <v>891101577</v>
      </c>
      <c r="I1567" s="3" t="str">
        <f>+VLOOKUP(FACTURACION[[#This Row],[NIT]],TABLACLIENTE,2,FALSE)</f>
        <v>ALCANOS DE COLOMBIA S.A. E.S.P</v>
      </c>
      <c r="J1567" s="2" t="s">
        <v>569</v>
      </c>
      <c r="K1567" s="12" t="str">
        <f>+VLOOKUP(FACTURACION[[#This Row],[REFERENCIA]],CODINV,2,FALSE)</f>
        <v>MANGA 2" S600 H7</v>
      </c>
      <c r="L1567" s="12" t="str">
        <f>IF(VLOOKUP(FACTURACION[[#This Row],[REFERENCIA]],CODINV,3,FALSE)=0,"",VLOOKUP(FACTURACION[[#This Row],[REFERENCIA]],CODINV,3,FALSE))</f>
        <v>73677P001</v>
      </c>
      <c r="M1567" s="12" t="str">
        <f>+VLOOKUP(FACTURACION[[#This Row],[REFERENCIA]],CODINV,4,FALSE)</f>
        <v>MANGAS</v>
      </c>
      <c r="N1567" s="12" t="str">
        <f>+VLOOKUP(FACTURACION[[#This Row],[REFERENCIA]],CODINV,5,FALSE)</f>
        <v>HONEYWELL</v>
      </c>
      <c r="O1567" s="2">
        <v>10</v>
      </c>
      <c r="P1567" s="23">
        <v>296305</v>
      </c>
      <c r="Q1567" s="24">
        <f>+FACTURACION[[#This Row],[CANTIDAD]]*FACTURACION[[#This Row],[VR UNITARIO]]/1000</f>
        <v>2963.05</v>
      </c>
      <c r="R1567" s="3" t="str">
        <f>+VLOOKUP(FACTURACION[[#This Row],[NIT]],TABLACLIENTE,5,FALSE)</f>
        <v>NEIVA</v>
      </c>
    </row>
    <row r="1568" spans="3:18">
      <c r="C1568" s="13">
        <v>2014</v>
      </c>
      <c r="D1568" s="17" t="s">
        <v>696</v>
      </c>
      <c r="E1568" s="17">
        <f>MONTH(FACTURACION[[#This Row],[MES]]&amp;1)</f>
        <v>7</v>
      </c>
      <c r="F1568" s="223">
        <f>DATE(FACTURACION[[#This Row],[AÑO]],FACTURACION[[#This Row],[Mes numero]],1)</f>
        <v>41821</v>
      </c>
      <c r="G1568" s="159">
        <v>10600</v>
      </c>
      <c r="H1568" s="25">
        <v>891101577</v>
      </c>
      <c r="I1568" s="3" t="str">
        <f>+VLOOKUP(FACTURACION[[#This Row],[NIT]],TABLACLIENTE,2,FALSE)</f>
        <v>ALCANOS DE COLOMBIA S.A. E.S.P</v>
      </c>
      <c r="J1568" s="2" t="s">
        <v>732</v>
      </c>
      <c r="K1568" s="12" t="str">
        <f>+VLOOKUP(FACTURACION[[#This Row],[REFERENCIA]],CODINV,2,FALSE)</f>
        <v>MANGA 4" S600 H7</v>
      </c>
      <c r="L1568" s="12" t="str">
        <f>IF(VLOOKUP(FACTURACION[[#This Row],[REFERENCIA]],CODINV,3,FALSE)=0,"",VLOOKUP(FACTURACION[[#This Row],[REFERENCIA]],CODINV,3,FALSE))</f>
        <v>73677P003</v>
      </c>
      <c r="M1568" s="12" t="str">
        <f>+VLOOKUP(FACTURACION[[#This Row],[REFERENCIA]],CODINV,4,FALSE)</f>
        <v>MANGAS</v>
      </c>
      <c r="N1568" s="12" t="str">
        <f>+VLOOKUP(FACTURACION[[#This Row],[REFERENCIA]],CODINV,5,FALSE)</f>
        <v>HONEYWELL</v>
      </c>
      <c r="O1568" s="2">
        <v>4</v>
      </c>
      <c r="P1568" s="23">
        <v>797756</v>
      </c>
      <c r="Q1568" s="24">
        <f>+FACTURACION[[#This Row],[CANTIDAD]]*FACTURACION[[#This Row],[VR UNITARIO]]/1000</f>
        <v>3191.0239999999999</v>
      </c>
      <c r="R1568" s="3" t="str">
        <f>+VLOOKUP(FACTURACION[[#This Row],[NIT]],TABLACLIENTE,5,FALSE)</f>
        <v>NEIVA</v>
      </c>
    </row>
    <row r="1569" spans="3:18">
      <c r="C1569" s="13">
        <v>2014</v>
      </c>
      <c r="D1569" s="17" t="s">
        <v>696</v>
      </c>
      <c r="E1569" s="17">
        <f>MONTH(FACTURACION[[#This Row],[MES]]&amp;1)</f>
        <v>7</v>
      </c>
      <c r="F1569" s="223">
        <f>DATE(FACTURACION[[#This Row],[AÑO]],FACTURACION[[#This Row],[Mes numero]],1)</f>
        <v>41821</v>
      </c>
      <c r="G1569" s="159">
        <v>10577</v>
      </c>
      <c r="H1569" s="20">
        <v>890500726</v>
      </c>
      <c r="I1569" s="2" t="str">
        <f>+VLOOKUP(FACTURACION[[#This Row],[NIT]],TABLACLIENTE,2,FALSE)</f>
        <v>NORTESANTANDEREANA DE GAS S.A. E.S.P (NORGAS S.A. E.S.P.)</v>
      </c>
      <c r="J1569" s="2" t="s">
        <v>739</v>
      </c>
      <c r="K1569" s="12" t="str">
        <f>+VLOOKUP(FACTURACION[[#This Row],[REFERENCIA]],CODINV,2,FALSE)</f>
        <v>LICENCIA PREMIUM RI 505</v>
      </c>
      <c r="L1569" s="12" t="str">
        <f>IF(VLOOKUP(FACTURACION[[#This Row],[REFERENCIA]],CODINV,3,FALSE)=0,"",VLOOKUP(FACTURACION[[#This Row],[REFERENCIA]],CODINV,3,FALSE))</f>
        <v/>
      </c>
      <c r="M1569" s="12" t="str">
        <f>+VLOOKUP(FACTURACION[[#This Row],[REFERENCIA]],CODINV,4,FALSE)</f>
        <v>REPUESTOS Y ACCESORIOS</v>
      </c>
      <c r="N1569" s="12" t="str">
        <f>+VLOOKUP(FACTURACION[[#This Row],[REFERENCIA]],CODINV,5,FALSE)</f>
        <v>RED SEAL MEASUREMENT</v>
      </c>
      <c r="O1569" s="2">
        <v>1</v>
      </c>
      <c r="P1569" s="23">
        <v>574814</v>
      </c>
      <c r="Q1569" s="24">
        <f>+FACTURACION[[#This Row],[CANTIDAD]]*FACTURACION[[#This Row],[VR UNITARIO]]/1000</f>
        <v>574.81399999999996</v>
      </c>
      <c r="R1569" s="3" t="str">
        <f>+VLOOKUP(FACTURACION[[#This Row],[NIT]],TABLACLIENTE,5,FALSE)</f>
        <v>BUCARAMANGA</v>
      </c>
    </row>
    <row r="1570" spans="3:18">
      <c r="C1570" s="13">
        <v>2014</v>
      </c>
      <c r="D1570" s="17" t="s">
        <v>696</v>
      </c>
      <c r="E1570" s="17">
        <f>MONTH(FACTURACION[[#This Row],[MES]]&amp;1)</f>
        <v>7</v>
      </c>
      <c r="F1570" s="223">
        <f>DATE(FACTURACION[[#This Row],[AÑO]],FACTURACION[[#This Row],[Mes numero]],1)</f>
        <v>41821</v>
      </c>
      <c r="G1570" s="159">
        <v>10605</v>
      </c>
      <c r="H1570" s="20">
        <v>830137252</v>
      </c>
      <c r="I1570" s="2" t="str">
        <f>+VLOOKUP(FACTURACION[[#This Row],[NIT]],TABLACLIENTE,2,FALSE)</f>
        <v>SAGENCO SAS</v>
      </c>
      <c r="J1570" s="2" t="s">
        <v>748</v>
      </c>
      <c r="K1570" s="12" t="str">
        <f>+VLOOKUP(FACTURACION[[#This Row],[REFERENCIA]],CODINV,2,FALSE)</f>
        <v>MEDIDOR MODELO G1.6</v>
      </c>
      <c r="L1570" s="12" t="str">
        <f>IF(VLOOKUP(FACTURACION[[#This Row],[REFERENCIA]],CODINV,3,FALSE)=0,"",VLOOKUP(FACTURACION[[#This Row],[REFERENCIA]],CODINV,3,FALSE))</f>
        <v/>
      </c>
      <c r="M1570" s="12" t="str">
        <f>+VLOOKUP(FACTURACION[[#This Row],[REFERENCIA]],CODINV,4,FALSE)</f>
        <v>MEDIDORES</v>
      </c>
      <c r="N1570" s="12" t="str">
        <f>+VLOOKUP(FACTURACION[[#This Row],[REFERENCIA]],CODINV,5,FALSE)</f>
        <v>METREX</v>
      </c>
      <c r="O1570" s="2">
        <v>1</v>
      </c>
      <c r="P1570" s="23">
        <v>80000</v>
      </c>
      <c r="Q1570" s="24">
        <f>+FACTURACION[[#This Row],[CANTIDAD]]*FACTURACION[[#This Row],[VR UNITARIO]]/1000</f>
        <v>80</v>
      </c>
      <c r="R1570" s="3" t="str">
        <f>+VLOOKUP(FACTURACION[[#This Row],[NIT]],TABLACLIENTE,5,FALSE)</f>
        <v>BOGOTÁ D.C.</v>
      </c>
    </row>
    <row r="1571" spans="3:18">
      <c r="C1571" s="13">
        <v>2014</v>
      </c>
      <c r="D1571" s="17" t="s">
        <v>696</v>
      </c>
      <c r="E1571" s="17">
        <f>MONTH(FACTURACION[[#This Row],[MES]]&amp;1)</f>
        <v>7</v>
      </c>
      <c r="F1571" s="223">
        <f>DATE(FACTURACION[[#This Row],[AÑO]],FACTURACION[[#This Row],[Mes numero]],1)</f>
        <v>41821</v>
      </c>
      <c r="G1571" s="159">
        <v>10609</v>
      </c>
      <c r="H1571" s="20">
        <v>830137252</v>
      </c>
      <c r="I1571" s="2" t="str">
        <f>+VLOOKUP(FACTURACION[[#This Row],[NIT]],TABLACLIENTE,2,FALSE)</f>
        <v>SAGENCO SAS</v>
      </c>
      <c r="J1571" s="2" t="s">
        <v>748</v>
      </c>
      <c r="K1571" s="12" t="str">
        <f>+VLOOKUP(FACTURACION[[#This Row],[REFERENCIA]],CODINV,2,FALSE)</f>
        <v>MEDIDOR MODELO G1.6</v>
      </c>
      <c r="L1571" s="12" t="str">
        <f>IF(VLOOKUP(FACTURACION[[#This Row],[REFERENCIA]],CODINV,3,FALSE)=0,"",VLOOKUP(FACTURACION[[#This Row],[REFERENCIA]],CODINV,3,FALSE))</f>
        <v/>
      </c>
      <c r="M1571" s="12" t="str">
        <f>+VLOOKUP(FACTURACION[[#This Row],[REFERENCIA]],CODINV,4,FALSE)</f>
        <v>MEDIDORES</v>
      </c>
      <c r="N1571" s="12" t="str">
        <f>+VLOOKUP(FACTURACION[[#This Row],[REFERENCIA]],CODINV,5,FALSE)</f>
        <v>METREX</v>
      </c>
      <c r="O1571" s="2">
        <v>9</v>
      </c>
      <c r="P1571" s="23">
        <v>80000</v>
      </c>
      <c r="Q1571" s="24">
        <f>+FACTURACION[[#This Row],[CANTIDAD]]*FACTURACION[[#This Row],[VR UNITARIO]]/1000</f>
        <v>720</v>
      </c>
      <c r="R1571" s="3" t="str">
        <f>+VLOOKUP(FACTURACION[[#This Row],[NIT]],TABLACLIENTE,5,FALSE)</f>
        <v>BOGOTÁ D.C.</v>
      </c>
    </row>
    <row r="1572" spans="3:18">
      <c r="C1572" s="13">
        <v>2014</v>
      </c>
      <c r="D1572" s="17" t="s">
        <v>696</v>
      </c>
      <c r="E1572" s="17">
        <f>MONTH(FACTURACION[[#This Row],[MES]]&amp;1)</f>
        <v>7</v>
      </c>
      <c r="F1572" s="223">
        <f>DATE(FACTURACION[[#This Row],[AÑO]],FACTURACION[[#This Row],[Mes numero]],1)</f>
        <v>41821</v>
      </c>
      <c r="G1572" s="159">
        <v>10554</v>
      </c>
      <c r="H1572" s="20">
        <v>800074033</v>
      </c>
      <c r="I1572" s="2" t="str">
        <f>+VLOOKUP(FACTURACION[[#This Row],[NIT]],TABLACLIENTE,2,FALSE)</f>
        <v>COMPAÑIAS ASOCIADAS DE GAS S.A. E.S.P (ASOGAS SA ESP)</v>
      </c>
      <c r="J1572" s="2" t="s">
        <v>45</v>
      </c>
      <c r="K1572" s="12" t="str">
        <f>+VLOOKUP(FACTURACION[[#This Row],[REFERENCIA]],CODINV,2,FALSE)</f>
        <v>REGULADOR  PRIMERA ETAPA</v>
      </c>
      <c r="L1572" s="12" t="str">
        <f>IF(VLOOKUP(FACTURACION[[#This Row],[REFERENCIA]],CODINV,3,FALSE)=0,"",VLOOKUP(FACTURACION[[#This Row],[REFERENCIA]],CODINV,3,FALSE))</f>
        <v>1584VN</v>
      </c>
      <c r="M1572" s="12" t="str">
        <f>+VLOOKUP(FACTURACION[[#This Row],[REFERENCIA]],CODINV,4,FALSE)</f>
        <v>REGULADORES</v>
      </c>
      <c r="N1572" s="12" t="str">
        <f>+VLOOKUP(FACTURACION[[#This Row],[REFERENCIA]],CODINV,5,FALSE)</f>
        <v>REGO</v>
      </c>
      <c r="O1572" s="2">
        <v>1</v>
      </c>
      <c r="P1572" s="23">
        <v>155000</v>
      </c>
      <c r="Q1572" s="24">
        <f>+FACTURACION[[#This Row],[CANTIDAD]]*FACTURACION[[#This Row],[VR UNITARIO]]/1000</f>
        <v>155</v>
      </c>
      <c r="R1572" s="3" t="str">
        <f>+VLOOKUP(FACTURACION[[#This Row],[NIT]],TABLACLIENTE,5,FALSE)</f>
        <v>MOSQUERA</v>
      </c>
    </row>
    <row r="1573" spans="3:18">
      <c r="C1573" s="13">
        <v>2014</v>
      </c>
      <c r="D1573" s="17" t="s">
        <v>696</v>
      </c>
      <c r="E1573" s="17">
        <f>MONTH(FACTURACION[[#This Row],[MES]]&amp;1)</f>
        <v>7</v>
      </c>
      <c r="F1573" s="223">
        <f>DATE(FACTURACION[[#This Row],[AÑO]],FACTURACION[[#This Row],[Mes numero]],1)</f>
        <v>41821</v>
      </c>
      <c r="G1573" s="159">
        <v>10610</v>
      </c>
      <c r="H1573" s="20">
        <v>860510723</v>
      </c>
      <c r="I1573" s="2" t="str">
        <f>+VLOOKUP(FACTURACION[[#This Row],[NIT]],TABLACLIENTE,2,FALSE)</f>
        <v>SAENA DE COLOMBIA S.A.</v>
      </c>
      <c r="J1573" s="2" t="s">
        <v>45</v>
      </c>
      <c r="K1573" s="12" t="str">
        <f>+VLOOKUP(FACTURACION[[#This Row],[REFERENCIA]],CODINV,2,FALSE)</f>
        <v>REGULADOR  PRIMERA ETAPA</v>
      </c>
      <c r="L1573" s="12" t="str">
        <f>IF(VLOOKUP(FACTURACION[[#This Row],[REFERENCIA]],CODINV,3,FALSE)=0,"",VLOOKUP(FACTURACION[[#This Row],[REFERENCIA]],CODINV,3,FALSE))</f>
        <v>1584VN</v>
      </c>
      <c r="M1573" s="12" t="str">
        <f>+VLOOKUP(FACTURACION[[#This Row],[REFERENCIA]],CODINV,4,FALSE)</f>
        <v>REGULADORES</v>
      </c>
      <c r="N1573" s="12" t="str">
        <f>+VLOOKUP(FACTURACION[[#This Row],[REFERENCIA]],CODINV,5,FALSE)</f>
        <v>REGO</v>
      </c>
      <c r="O1573" s="2">
        <v>5</v>
      </c>
      <c r="P1573" s="23">
        <v>170000</v>
      </c>
      <c r="Q1573" s="24">
        <f>+FACTURACION[[#This Row],[CANTIDAD]]*FACTURACION[[#This Row],[VR UNITARIO]]/1000</f>
        <v>850</v>
      </c>
      <c r="R1573" s="3" t="str">
        <f>+VLOOKUP(FACTURACION[[#This Row],[NIT]],TABLACLIENTE,5,FALSE)</f>
        <v>BOGOTÁ D.C.</v>
      </c>
    </row>
    <row r="1574" spans="3:18">
      <c r="C1574" s="13">
        <v>2014</v>
      </c>
      <c r="D1574" s="17" t="s">
        <v>696</v>
      </c>
      <c r="E1574" s="17">
        <f>MONTH(FACTURACION[[#This Row],[MES]]&amp;1)</f>
        <v>7</v>
      </c>
      <c r="F1574" s="223">
        <f>DATE(FACTURACION[[#This Row],[AÑO]],FACTURACION[[#This Row],[Mes numero]],1)</f>
        <v>41821</v>
      </c>
      <c r="G1574" s="159">
        <v>10583</v>
      </c>
      <c r="H1574" s="20">
        <v>890200919</v>
      </c>
      <c r="I1574" s="2" t="str">
        <f>+VLOOKUP(FACTURACION[[#This Row],[NIT]],TABLACLIENTE,2,FALSE)</f>
        <v>GAS DE SANTANDER S.A. E.S.P.</v>
      </c>
      <c r="J1574" s="2" t="s">
        <v>223</v>
      </c>
      <c r="K1574" s="12" t="str">
        <f>+VLOOKUP(FACTURACION[[#This Row],[REFERENCIA]],CODINV,2,FALSE)</f>
        <v>REGULADOR ALTA PRESION 3/4" 3-30</v>
      </c>
      <c r="L1574" s="12" t="str">
        <f>IF(VLOOKUP(FACTURACION[[#This Row],[REFERENCIA]],CODINV,3,FALSE)=0,"",VLOOKUP(FACTURACION[[#This Row],[REFERENCIA]],CODINV,3,FALSE))</f>
        <v>1586VN</v>
      </c>
      <c r="M1574" s="12" t="str">
        <f>+VLOOKUP(FACTURACION[[#This Row],[REFERENCIA]],CODINV,4,FALSE)</f>
        <v>REGULADORES</v>
      </c>
      <c r="N1574" s="12" t="str">
        <f>+VLOOKUP(FACTURACION[[#This Row],[REFERENCIA]],CODINV,5,FALSE)</f>
        <v>REGO</v>
      </c>
      <c r="O1574" s="2">
        <v>2</v>
      </c>
      <c r="P1574" s="23">
        <v>307936</v>
      </c>
      <c r="Q1574" s="24">
        <f>+FACTURACION[[#This Row],[CANTIDAD]]*FACTURACION[[#This Row],[VR UNITARIO]]/1000</f>
        <v>615.87199999999996</v>
      </c>
      <c r="R1574" s="3" t="str">
        <f>+VLOOKUP(FACTURACION[[#This Row],[NIT]],TABLACLIENTE,5,FALSE)</f>
        <v>GIRON</v>
      </c>
    </row>
    <row r="1575" spans="3:18">
      <c r="C1575" s="13">
        <v>2014</v>
      </c>
      <c r="D1575" s="17" t="s">
        <v>696</v>
      </c>
      <c r="E1575" s="17">
        <f>MONTH(FACTURACION[[#This Row],[MES]]&amp;1)</f>
        <v>7</v>
      </c>
      <c r="F1575" s="223">
        <f>DATE(FACTURACION[[#This Row],[AÑO]],FACTURACION[[#This Row],[Mes numero]],1)</f>
        <v>41821</v>
      </c>
      <c r="G1575" s="159">
        <v>10553</v>
      </c>
      <c r="H1575" s="20">
        <v>800074033</v>
      </c>
      <c r="I1575" s="2" t="str">
        <f>+VLOOKUP(FACTURACION[[#This Row],[NIT]],TABLACLIENTE,2,FALSE)</f>
        <v>COMPAÑIAS ASOCIADAS DE GAS S.A. E.S.P (ASOGAS SA ESP)</v>
      </c>
      <c r="J1575" s="2" t="s">
        <v>760</v>
      </c>
      <c r="K1575" s="12" t="str">
        <f>+VLOOKUP(FACTURACION[[#This Row],[REFERENCIA]],CODINV,2,FALSE)</f>
        <v>REGULADOR ALTA PRESION 1" 45-125 PSI</v>
      </c>
      <c r="L1575" s="12" t="str">
        <f>IF(VLOOKUP(FACTURACION[[#This Row],[REFERENCIA]],CODINV,3,FALSE)=0,"",VLOOKUP(FACTURACION[[#This Row],[REFERENCIA]],CODINV,3,FALSE))</f>
        <v>1588MH</v>
      </c>
      <c r="M1575" s="12" t="str">
        <f>+VLOOKUP(FACTURACION[[#This Row],[REFERENCIA]],CODINV,4,FALSE)</f>
        <v>REGULADORES</v>
      </c>
      <c r="N1575" s="12" t="str">
        <f>+VLOOKUP(FACTURACION[[#This Row],[REFERENCIA]],CODINV,5,FALSE)</f>
        <v>REGO</v>
      </c>
      <c r="O1575" s="2">
        <v>1</v>
      </c>
      <c r="P1575" s="23">
        <v>307000</v>
      </c>
      <c r="Q1575" s="24">
        <f>+FACTURACION[[#This Row],[CANTIDAD]]*FACTURACION[[#This Row],[VR UNITARIO]]/1000</f>
        <v>307</v>
      </c>
      <c r="R1575" s="3" t="str">
        <f>+VLOOKUP(FACTURACION[[#This Row],[NIT]],TABLACLIENTE,5,FALSE)</f>
        <v>MOSQUERA</v>
      </c>
    </row>
    <row r="1576" spans="3:18">
      <c r="C1576" s="13">
        <v>2014</v>
      </c>
      <c r="D1576" s="17" t="s">
        <v>696</v>
      </c>
      <c r="E1576" s="17">
        <f>MONTH(FACTURACION[[#This Row],[MES]]&amp;1)</f>
        <v>7</v>
      </c>
      <c r="F1576" s="223">
        <f>DATE(FACTURACION[[#This Row],[AÑO]],FACTURACION[[#This Row],[Mes numero]],1)</f>
        <v>41821</v>
      </c>
      <c r="G1576" s="159">
        <v>10610</v>
      </c>
      <c r="H1576" s="20">
        <v>860510723</v>
      </c>
      <c r="I1576" s="2" t="str">
        <f>+VLOOKUP(FACTURACION[[#This Row],[NIT]],TABLACLIENTE,2,FALSE)</f>
        <v>SAENA DE COLOMBIA S.A.</v>
      </c>
      <c r="J1576" s="2" t="s">
        <v>760</v>
      </c>
      <c r="K1576" s="12" t="str">
        <f>+VLOOKUP(FACTURACION[[#This Row],[REFERENCIA]],CODINV,2,FALSE)</f>
        <v>REGULADOR ALTA PRESION 1" 45-125 PSI</v>
      </c>
      <c r="L1576" s="12" t="str">
        <f>IF(VLOOKUP(FACTURACION[[#This Row],[REFERENCIA]],CODINV,3,FALSE)=0,"",VLOOKUP(FACTURACION[[#This Row],[REFERENCIA]],CODINV,3,FALSE))</f>
        <v>1588MH</v>
      </c>
      <c r="M1576" s="12" t="str">
        <f>+VLOOKUP(FACTURACION[[#This Row],[REFERENCIA]],CODINV,4,FALSE)</f>
        <v>REGULADORES</v>
      </c>
      <c r="N1576" s="12" t="str">
        <f>+VLOOKUP(FACTURACION[[#This Row],[REFERENCIA]],CODINV,5,FALSE)</f>
        <v>REGO</v>
      </c>
      <c r="O1576" s="2">
        <v>1</v>
      </c>
      <c r="P1576" s="23">
        <v>360000</v>
      </c>
      <c r="Q1576" s="24">
        <f>+FACTURACION[[#This Row],[CANTIDAD]]*FACTURACION[[#This Row],[VR UNITARIO]]/1000</f>
        <v>360</v>
      </c>
      <c r="R1576" s="3" t="str">
        <f>+VLOOKUP(FACTURACION[[#This Row],[NIT]],TABLACLIENTE,5,FALSE)</f>
        <v>BOGOTÁ D.C.</v>
      </c>
    </row>
    <row r="1577" spans="3:18">
      <c r="C1577" s="13">
        <v>2014</v>
      </c>
      <c r="D1577" s="17" t="s">
        <v>696</v>
      </c>
      <c r="E1577" s="17">
        <f>MONTH(FACTURACION[[#This Row],[MES]]&amp;1)</f>
        <v>7</v>
      </c>
      <c r="F1577" s="223">
        <f>DATE(FACTURACION[[#This Row],[AÑO]],FACTURACION[[#This Row],[Mes numero]],1)</f>
        <v>41821</v>
      </c>
      <c r="G1577" s="159">
        <v>10586</v>
      </c>
      <c r="H1577" s="20">
        <v>890310688</v>
      </c>
      <c r="I1577" s="2" t="str">
        <f>+VLOOKUP(FACTURACION[[#This Row],[NIT]],TABLACLIENTE,2,FALSE)</f>
        <v>COLGAS DE OCCIDENTE S.A. E.S.P.</v>
      </c>
      <c r="J1577" s="2" t="s">
        <v>86</v>
      </c>
      <c r="K1577" s="12" t="str">
        <f>+VLOOKUP(FACTURACION[[#This Row],[REFERENCIA]],CODINV,2,FALSE)</f>
        <v>REGULADOR 2A ETAPA 1/2 NPT</v>
      </c>
      <c r="L1577" s="12" t="str">
        <f>IF(VLOOKUP(FACTURACION[[#This Row],[REFERENCIA]],CODINV,3,FALSE)=0,"",VLOOKUP(FACTURACION[[#This Row],[REFERENCIA]],CODINV,3,FALSE))</f>
        <v>LV4403B4</v>
      </c>
      <c r="M1577" s="12" t="str">
        <f>+VLOOKUP(FACTURACION[[#This Row],[REFERENCIA]],CODINV,4,FALSE)</f>
        <v>REGULADORES</v>
      </c>
      <c r="N1577" s="12" t="str">
        <f>+VLOOKUP(FACTURACION[[#This Row],[REFERENCIA]],CODINV,5,FALSE)</f>
        <v>REGO</v>
      </c>
      <c r="O1577" s="2">
        <v>2</v>
      </c>
      <c r="P1577" s="23">
        <v>70831</v>
      </c>
      <c r="Q1577" s="24">
        <f>+FACTURACION[[#This Row],[CANTIDAD]]*FACTURACION[[#This Row],[VR UNITARIO]]/1000</f>
        <v>141.66200000000001</v>
      </c>
      <c r="R1577" s="3" t="str">
        <f>+VLOOKUP(FACTURACION[[#This Row],[NIT]],TABLACLIENTE,5,FALSE)</f>
        <v>CALI</v>
      </c>
    </row>
    <row r="1578" spans="3:18">
      <c r="C1578" s="13">
        <v>2014</v>
      </c>
      <c r="D1578" s="17" t="s">
        <v>696</v>
      </c>
      <c r="E1578" s="17">
        <f>MONTH(FACTURACION[[#This Row],[MES]]&amp;1)</f>
        <v>7</v>
      </c>
      <c r="F1578" s="223">
        <f>DATE(FACTURACION[[#This Row],[AÑO]],FACTURACION[[#This Row],[Mes numero]],1)</f>
        <v>41821</v>
      </c>
      <c r="G1578" s="159">
        <v>10589</v>
      </c>
      <c r="H1578" s="20">
        <v>890500726</v>
      </c>
      <c r="I1578" s="2" t="str">
        <f>+VLOOKUP(FACTURACION[[#This Row],[NIT]],TABLACLIENTE,2,FALSE)</f>
        <v>NORTESANTANDEREANA DE GAS S.A. E.S.P (NORGAS S.A. E.S.P.)</v>
      </c>
      <c r="J1578" s="2" t="s">
        <v>86</v>
      </c>
      <c r="K1578" s="12" t="str">
        <f>+VLOOKUP(FACTURACION[[#This Row],[REFERENCIA]],CODINV,2,FALSE)</f>
        <v>REGULADOR 2A ETAPA 1/2 NPT</v>
      </c>
      <c r="L1578" s="12" t="str">
        <f>IF(VLOOKUP(FACTURACION[[#This Row],[REFERENCIA]],CODINV,3,FALSE)=0,"",VLOOKUP(FACTURACION[[#This Row],[REFERENCIA]],CODINV,3,FALSE))</f>
        <v>LV4403B4</v>
      </c>
      <c r="M1578" s="12" t="str">
        <f>+VLOOKUP(FACTURACION[[#This Row],[REFERENCIA]],CODINV,4,FALSE)</f>
        <v>REGULADORES</v>
      </c>
      <c r="N1578" s="12" t="str">
        <f>+VLOOKUP(FACTURACION[[#This Row],[REFERENCIA]],CODINV,5,FALSE)</f>
        <v>REGO</v>
      </c>
      <c r="O1578" s="2">
        <v>5</v>
      </c>
      <c r="P1578" s="23">
        <v>70831</v>
      </c>
      <c r="Q1578" s="24">
        <f>+FACTURACION[[#This Row],[CANTIDAD]]*FACTURACION[[#This Row],[VR UNITARIO]]/1000</f>
        <v>354.15499999999997</v>
      </c>
      <c r="R1578" s="3" t="str">
        <f>+VLOOKUP(FACTURACION[[#This Row],[NIT]],TABLACLIENTE,5,FALSE)</f>
        <v>BUCARAMANGA</v>
      </c>
    </row>
    <row r="1579" spans="3:18">
      <c r="C1579" s="13">
        <v>2014</v>
      </c>
      <c r="D1579" s="17" t="s">
        <v>696</v>
      </c>
      <c r="E1579" s="17">
        <f>MONTH(FACTURACION[[#This Row],[MES]]&amp;1)</f>
        <v>7</v>
      </c>
      <c r="F1579" s="223">
        <f>DATE(FACTURACION[[#This Row],[AÑO]],FACTURACION[[#This Row],[Mes numero]],1)</f>
        <v>41821</v>
      </c>
      <c r="G1579" s="159">
        <v>10589</v>
      </c>
      <c r="H1579" s="20">
        <v>890500726</v>
      </c>
      <c r="I1579" s="2" t="str">
        <f>+VLOOKUP(FACTURACION[[#This Row],[NIT]],TABLACLIENTE,2,FALSE)</f>
        <v>NORTESANTANDEREANA DE GAS S.A. E.S.P (NORGAS S.A. E.S.P.)</v>
      </c>
      <c r="J1579" s="2" t="s">
        <v>399</v>
      </c>
      <c r="K1579" s="12" t="str">
        <f>+VLOOKUP(FACTURACION[[#This Row],[REFERENCIA]],CODINV,2,FALSE)</f>
        <v>REGULADOR 2A ETAPA PSI CONEX 1/2 NPT</v>
      </c>
      <c r="L1579" s="12" t="str">
        <f>IF(VLOOKUP(FACTURACION[[#This Row],[REFERENCIA]],CODINV,3,FALSE)=0,"",VLOOKUP(FACTURACION[[#This Row],[REFERENCIA]],CODINV,3,FALSE))</f>
        <v>LV4403Y4</v>
      </c>
      <c r="M1579" s="12" t="str">
        <f>+VLOOKUP(FACTURACION[[#This Row],[REFERENCIA]],CODINV,4,FALSE)</f>
        <v>REGULADORES</v>
      </c>
      <c r="N1579" s="12" t="str">
        <f>+VLOOKUP(FACTURACION[[#This Row],[REFERENCIA]],CODINV,5,FALSE)</f>
        <v>REGO</v>
      </c>
      <c r="O1579" s="2">
        <v>2</v>
      </c>
      <c r="P1579" s="23">
        <v>74288</v>
      </c>
      <c r="Q1579" s="24">
        <f>+FACTURACION[[#This Row],[CANTIDAD]]*FACTURACION[[#This Row],[VR UNITARIO]]/1000</f>
        <v>148.57599999999999</v>
      </c>
      <c r="R1579" s="3" t="str">
        <f>+VLOOKUP(FACTURACION[[#This Row],[NIT]],TABLACLIENTE,5,FALSE)</f>
        <v>BUCARAMANGA</v>
      </c>
    </row>
    <row r="1580" spans="3:18">
      <c r="C1580" s="13">
        <v>2014</v>
      </c>
      <c r="D1580" s="17" t="s">
        <v>696</v>
      </c>
      <c r="E1580" s="17">
        <f>MONTH(FACTURACION[[#This Row],[MES]]&amp;1)</f>
        <v>7</v>
      </c>
      <c r="F1580" s="223">
        <f>DATE(FACTURACION[[#This Row],[AÑO]],FACTURACION[[#This Row],[Mes numero]],1)</f>
        <v>41821</v>
      </c>
      <c r="G1580" s="159">
        <v>10586</v>
      </c>
      <c r="H1580" s="20">
        <v>890310688</v>
      </c>
      <c r="I1580" s="2" t="str">
        <f>+VLOOKUP(FACTURACION[[#This Row],[NIT]],TABLACLIENTE,2,FALSE)</f>
        <v>COLGAS DE OCCIDENTE S.A. E.S.P.</v>
      </c>
      <c r="J1580" s="2" t="s">
        <v>751</v>
      </c>
      <c r="K1580" s="12" t="str">
        <f>+VLOOKUP(FACTURACION[[#This Row],[REFERENCIA]],CODINV,2,FALSE)</f>
        <v>REGULADOR ALTA PRESION 1/4" NPT 1-15 PSI</v>
      </c>
      <c r="L1580" s="12" t="str">
        <f>IF(VLOOKUP(FACTURACION[[#This Row],[REFERENCIA]],CODINV,3,FALSE)=0,"",VLOOKUP(FACTURACION[[#This Row],[REFERENCIA]],CODINV,3,FALSE))</f>
        <v>597FA</v>
      </c>
      <c r="M1580" s="12" t="str">
        <f>+VLOOKUP(FACTURACION[[#This Row],[REFERENCIA]],CODINV,4,FALSE)</f>
        <v>REGULADORES</v>
      </c>
      <c r="N1580" s="12" t="str">
        <f>+VLOOKUP(FACTURACION[[#This Row],[REFERENCIA]],CODINV,5,FALSE)</f>
        <v>REGO</v>
      </c>
      <c r="O1580" s="2">
        <v>5</v>
      </c>
      <c r="P1580" s="23">
        <v>46299</v>
      </c>
      <c r="Q1580" s="24">
        <f>+FACTURACION[[#This Row],[CANTIDAD]]*FACTURACION[[#This Row],[VR UNITARIO]]/1000</f>
        <v>231.495</v>
      </c>
      <c r="R1580" s="3" t="str">
        <f>+VLOOKUP(FACTURACION[[#This Row],[NIT]],TABLACLIENTE,5,FALSE)</f>
        <v>CALI</v>
      </c>
    </row>
    <row r="1581" spans="3:18">
      <c r="C1581" s="13">
        <v>2014</v>
      </c>
      <c r="D1581" s="17" t="s">
        <v>696</v>
      </c>
      <c r="E1581" s="17">
        <f>MONTH(FACTURACION[[#This Row],[MES]]&amp;1)</f>
        <v>7</v>
      </c>
      <c r="F1581" s="223">
        <f>DATE(FACTURACION[[#This Row],[AÑO]],FACTURACION[[#This Row],[Mes numero]],1)</f>
        <v>41821</v>
      </c>
      <c r="G1581" s="159">
        <v>10587</v>
      </c>
      <c r="H1581" s="20">
        <v>890908643</v>
      </c>
      <c r="I1581" s="2" t="str">
        <f>+VLOOKUP(FACTURACION[[#This Row],[NIT]],TABLACLIENTE,2,FALSE)</f>
        <v>GASES DE ANTIOQUIA S.A. E.S.P.  (GAS ANTIOQUIA S.A. E.S.P.)</v>
      </c>
      <c r="J1581" s="2" t="s">
        <v>751</v>
      </c>
      <c r="K1581" s="12" t="str">
        <f>+VLOOKUP(FACTURACION[[#This Row],[REFERENCIA]],CODINV,2,FALSE)</f>
        <v>REGULADOR ALTA PRESION 1/4" NPT 1-15 PSI</v>
      </c>
      <c r="L1581" s="12" t="str">
        <f>IF(VLOOKUP(FACTURACION[[#This Row],[REFERENCIA]],CODINV,3,FALSE)=0,"",VLOOKUP(FACTURACION[[#This Row],[REFERENCIA]],CODINV,3,FALSE))</f>
        <v>597FA</v>
      </c>
      <c r="M1581" s="12" t="str">
        <f>+VLOOKUP(FACTURACION[[#This Row],[REFERENCIA]],CODINV,4,FALSE)</f>
        <v>REGULADORES</v>
      </c>
      <c r="N1581" s="12" t="str">
        <f>+VLOOKUP(FACTURACION[[#This Row],[REFERENCIA]],CODINV,5,FALSE)</f>
        <v>REGO</v>
      </c>
      <c r="O1581" s="2">
        <v>4</v>
      </c>
      <c r="P1581" s="23">
        <v>58000</v>
      </c>
      <c r="Q1581" s="24">
        <f>+FACTURACION[[#This Row],[CANTIDAD]]*FACTURACION[[#This Row],[VR UNITARIO]]/1000</f>
        <v>232</v>
      </c>
      <c r="R1581" s="3" t="str">
        <f>+VLOOKUP(FACTURACION[[#This Row],[NIT]],TABLACLIENTE,5,FALSE)</f>
        <v>MEDELLIN</v>
      </c>
    </row>
    <row r="1582" spans="3:18">
      <c r="C1582" s="13">
        <v>2014</v>
      </c>
      <c r="D1582" s="17" t="s">
        <v>696</v>
      </c>
      <c r="E1582" s="17">
        <f>MONTH(FACTURACION[[#This Row],[MES]]&amp;1)</f>
        <v>7</v>
      </c>
      <c r="F1582" s="223">
        <f>DATE(FACTURACION[[#This Row],[AÑO]],FACTURACION[[#This Row],[Mes numero]],1)</f>
        <v>41821</v>
      </c>
      <c r="G1582" s="159">
        <v>10588</v>
      </c>
      <c r="H1582" s="20">
        <v>890908643</v>
      </c>
      <c r="I1582" s="2" t="str">
        <f>+VLOOKUP(FACTURACION[[#This Row],[NIT]],TABLACLIENTE,2,FALSE)</f>
        <v>GASES DE ANTIOQUIA S.A. E.S.P.  (GAS ANTIOQUIA S.A. E.S.P.)</v>
      </c>
      <c r="J1582" s="2" t="s">
        <v>751</v>
      </c>
      <c r="K1582" s="12" t="str">
        <f>+VLOOKUP(FACTURACION[[#This Row],[REFERENCIA]],CODINV,2,FALSE)</f>
        <v>REGULADOR ALTA PRESION 1/4" NPT 1-15 PSI</v>
      </c>
      <c r="L1582" s="12" t="str">
        <f>IF(VLOOKUP(FACTURACION[[#This Row],[REFERENCIA]],CODINV,3,FALSE)=0,"",VLOOKUP(FACTURACION[[#This Row],[REFERENCIA]],CODINV,3,FALSE))</f>
        <v>597FA</v>
      </c>
      <c r="M1582" s="12" t="str">
        <f>+VLOOKUP(FACTURACION[[#This Row],[REFERENCIA]],CODINV,4,FALSE)</f>
        <v>REGULADORES</v>
      </c>
      <c r="N1582" s="12" t="str">
        <f>+VLOOKUP(FACTURACION[[#This Row],[REFERENCIA]],CODINV,5,FALSE)</f>
        <v>REGO</v>
      </c>
      <c r="O1582" s="2">
        <v>36</v>
      </c>
      <c r="P1582" s="23">
        <v>46299</v>
      </c>
      <c r="Q1582" s="24">
        <f>+FACTURACION[[#This Row],[CANTIDAD]]*FACTURACION[[#This Row],[VR UNITARIO]]/1000</f>
        <v>1666.7639999999999</v>
      </c>
      <c r="R1582" s="3" t="str">
        <f>+VLOOKUP(FACTURACION[[#This Row],[NIT]],TABLACLIENTE,5,FALSE)</f>
        <v>MEDELLIN</v>
      </c>
    </row>
    <row r="1583" spans="3:18">
      <c r="C1583" s="13">
        <v>2014</v>
      </c>
      <c r="D1583" s="17" t="s">
        <v>696</v>
      </c>
      <c r="E1583" s="17">
        <f>MONTH(FACTURACION[[#This Row],[MES]]&amp;1)</f>
        <v>7</v>
      </c>
      <c r="F1583" s="223">
        <f>DATE(FACTURACION[[#This Row],[AÑO]],FACTURACION[[#This Row],[Mes numero]],1)</f>
        <v>41821</v>
      </c>
      <c r="G1583" s="159">
        <v>10589</v>
      </c>
      <c r="H1583" s="20">
        <v>890500726</v>
      </c>
      <c r="I1583" s="2" t="str">
        <f>+VLOOKUP(FACTURACION[[#This Row],[NIT]],TABLACLIENTE,2,FALSE)</f>
        <v>NORTESANTANDEREANA DE GAS S.A. E.S.P (NORGAS S.A. E.S.P.)</v>
      </c>
      <c r="J1583" s="2" t="s">
        <v>751</v>
      </c>
      <c r="K1583" s="12" t="str">
        <f>+VLOOKUP(FACTURACION[[#This Row],[REFERENCIA]],CODINV,2,FALSE)</f>
        <v>REGULADOR ALTA PRESION 1/4" NPT 1-15 PSI</v>
      </c>
      <c r="L1583" s="12" t="str">
        <f>IF(VLOOKUP(FACTURACION[[#This Row],[REFERENCIA]],CODINV,3,FALSE)=0,"",VLOOKUP(FACTURACION[[#This Row],[REFERENCIA]],CODINV,3,FALSE))</f>
        <v>597FA</v>
      </c>
      <c r="M1583" s="12" t="str">
        <f>+VLOOKUP(FACTURACION[[#This Row],[REFERENCIA]],CODINV,4,FALSE)</f>
        <v>REGULADORES</v>
      </c>
      <c r="N1583" s="12" t="str">
        <f>+VLOOKUP(FACTURACION[[#This Row],[REFERENCIA]],CODINV,5,FALSE)</f>
        <v>REGO</v>
      </c>
      <c r="O1583" s="2">
        <v>5</v>
      </c>
      <c r="P1583" s="23">
        <v>46299</v>
      </c>
      <c r="Q1583" s="24">
        <f>+FACTURACION[[#This Row],[CANTIDAD]]*FACTURACION[[#This Row],[VR UNITARIO]]/1000</f>
        <v>231.495</v>
      </c>
      <c r="R1583" s="3" t="str">
        <f>+VLOOKUP(FACTURACION[[#This Row],[NIT]],TABLACLIENTE,5,FALSE)</f>
        <v>BUCARAMANGA</v>
      </c>
    </row>
    <row r="1584" spans="3:18">
      <c r="C1584" s="13">
        <v>2014</v>
      </c>
      <c r="D1584" s="17" t="s">
        <v>696</v>
      </c>
      <c r="E1584" s="17">
        <f>MONTH(FACTURACION[[#This Row],[MES]]&amp;1)</f>
        <v>7</v>
      </c>
      <c r="F1584" s="223">
        <f>DATE(FACTURACION[[#This Row],[AÑO]],FACTURACION[[#This Row],[Mes numero]],1)</f>
        <v>41821</v>
      </c>
      <c r="G1584" s="159">
        <v>10599</v>
      </c>
      <c r="H1584" s="20">
        <v>890500726</v>
      </c>
      <c r="I1584" s="2" t="str">
        <f>+VLOOKUP(FACTURACION[[#This Row],[NIT]],TABLACLIENTE,2,FALSE)</f>
        <v>NORTESANTANDEREANA DE GAS S.A. E.S.P (NORGAS S.A. E.S.P.)</v>
      </c>
      <c r="J1584" s="2" t="s">
        <v>225</v>
      </c>
      <c r="K1584" s="12" t="str">
        <f>+VLOOKUP(FACTURACION[[#This Row],[REFERENCIA]],CODINV,2,FALSE)</f>
        <v>REGULADOR 3/4" SEGUNDA ETAPA</v>
      </c>
      <c r="L1584" s="12" t="str">
        <f>IF(VLOOKUP(FACTURACION[[#This Row],[REFERENCIA]],CODINV,3,FALSE)=0,"",VLOOKUP(FACTURACION[[#This Row],[REFERENCIA]],CODINV,3,FALSE))</f>
        <v>LV4403B66</v>
      </c>
      <c r="M1584" s="12" t="str">
        <f>+VLOOKUP(FACTURACION[[#This Row],[REFERENCIA]],CODINV,4,FALSE)</f>
        <v>REGULADORES</v>
      </c>
      <c r="N1584" s="12" t="str">
        <f>+VLOOKUP(FACTURACION[[#This Row],[REFERENCIA]],CODINV,5,FALSE)</f>
        <v>REGO</v>
      </c>
      <c r="O1584" s="2">
        <v>3</v>
      </c>
      <c r="P1584" s="23">
        <v>85000</v>
      </c>
      <c r="Q1584" s="24">
        <f>+FACTURACION[[#This Row],[CANTIDAD]]*FACTURACION[[#This Row],[VR UNITARIO]]/1000</f>
        <v>255</v>
      </c>
      <c r="R1584" s="3" t="str">
        <f>+VLOOKUP(FACTURACION[[#This Row],[NIT]],TABLACLIENTE,5,FALSE)</f>
        <v>BUCARAMANGA</v>
      </c>
    </row>
    <row r="1585" spans="3:18">
      <c r="C1585" s="13">
        <v>2014</v>
      </c>
      <c r="D1585" s="17" t="s">
        <v>696</v>
      </c>
      <c r="E1585" s="17">
        <f>MONTH(FACTURACION[[#This Row],[MES]]&amp;1)</f>
        <v>7</v>
      </c>
      <c r="F1585" s="223">
        <f>DATE(FACTURACION[[#This Row],[AÑO]],FACTURACION[[#This Row],[Mes numero]],1)</f>
        <v>41821</v>
      </c>
      <c r="G1585" s="159">
        <v>10586</v>
      </c>
      <c r="H1585" s="20">
        <v>890310688</v>
      </c>
      <c r="I1585" s="2" t="str">
        <f>+VLOOKUP(FACTURACION[[#This Row],[NIT]],TABLACLIENTE,2,FALSE)</f>
        <v>COLGAS DE OCCIDENTE S.A. E.S.P.</v>
      </c>
      <c r="J1585" s="2" t="s">
        <v>394</v>
      </c>
      <c r="K1585" s="12" t="str">
        <f>+VLOOKUP(FACTURACION[[#This Row],[REFERENCIA]],CODINV,2,FALSE)</f>
        <v>REGULADOR 1/2" PRIMERA ETAPA 10 PSI</v>
      </c>
      <c r="L1585" s="12" t="str">
        <f>IF(VLOOKUP(FACTURACION[[#This Row],[REFERENCIA]],CODINV,3,FALSE)=0,"",VLOOKUP(FACTURACION[[#This Row],[REFERENCIA]],CODINV,3,FALSE))</f>
        <v>LV4403TR4</v>
      </c>
      <c r="M1585" s="12" t="str">
        <f>+VLOOKUP(FACTURACION[[#This Row],[REFERENCIA]],CODINV,4,FALSE)</f>
        <v>REGULADORES</v>
      </c>
      <c r="N1585" s="12" t="str">
        <f>+VLOOKUP(FACTURACION[[#This Row],[REFERENCIA]],CODINV,5,FALSE)</f>
        <v>REGO</v>
      </c>
      <c r="O1585" s="2">
        <v>1</v>
      </c>
      <c r="P1585" s="23">
        <v>77726</v>
      </c>
      <c r="Q1585" s="24">
        <f>+FACTURACION[[#This Row],[CANTIDAD]]*FACTURACION[[#This Row],[VR UNITARIO]]/1000</f>
        <v>77.725999999999999</v>
      </c>
      <c r="R1585" s="3" t="str">
        <f>+VLOOKUP(FACTURACION[[#This Row],[NIT]],TABLACLIENTE,5,FALSE)</f>
        <v>CALI</v>
      </c>
    </row>
    <row r="1586" spans="3:18">
      <c r="C1586" s="13">
        <v>2014</v>
      </c>
      <c r="D1586" s="17" t="s">
        <v>696</v>
      </c>
      <c r="E1586" s="17">
        <f>MONTH(FACTURACION[[#This Row],[MES]]&amp;1)</f>
        <v>7</v>
      </c>
      <c r="F1586" s="223">
        <f>DATE(FACTURACION[[#This Row],[AÑO]],FACTURACION[[#This Row],[Mes numero]],1)</f>
        <v>41821</v>
      </c>
      <c r="G1586" s="159">
        <v>10572</v>
      </c>
      <c r="H1586" s="20">
        <v>830137252</v>
      </c>
      <c r="I1586" s="2" t="str">
        <f>+VLOOKUP(FACTURACION[[#This Row],[NIT]],TABLACLIENTE,2,FALSE)</f>
        <v>SAGENCO SAS</v>
      </c>
      <c r="J1586" s="2" t="s">
        <v>35</v>
      </c>
      <c r="K1586" s="12" t="str">
        <f>+VLOOKUP(FACTURACION[[#This Row],[REFERENCIA]],CODINV,2,FALSE)</f>
        <v>REGULADOR 3/4"  PRIMERA ETAPA POL</v>
      </c>
      <c r="L1586" s="12" t="str">
        <f>IF(VLOOKUP(FACTURACION[[#This Row],[REFERENCIA]],CODINV,3,FALSE)=0,"",VLOOKUP(FACTURACION[[#This Row],[REFERENCIA]],CODINV,3,FALSE))</f>
        <v>LV4403TR96</v>
      </c>
      <c r="M1586" s="12" t="str">
        <f>+VLOOKUP(FACTURACION[[#This Row],[REFERENCIA]],CODINV,4,FALSE)</f>
        <v>REGULADORES</v>
      </c>
      <c r="N1586" s="12" t="str">
        <f>+VLOOKUP(FACTURACION[[#This Row],[REFERENCIA]],CODINV,5,FALSE)</f>
        <v>REGO</v>
      </c>
      <c r="O1586" s="2">
        <v>2</v>
      </c>
      <c r="P1586" s="23">
        <v>95000</v>
      </c>
      <c r="Q1586" s="24">
        <f>+FACTURACION[[#This Row],[CANTIDAD]]*FACTURACION[[#This Row],[VR UNITARIO]]/1000</f>
        <v>190</v>
      </c>
      <c r="R1586" s="3" t="str">
        <f>+VLOOKUP(FACTURACION[[#This Row],[NIT]],TABLACLIENTE,5,FALSE)</f>
        <v>BOGOTÁ D.C.</v>
      </c>
    </row>
    <row r="1587" spans="3:18">
      <c r="C1587" s="13">
        <v>2014</v>
      </c>
      <c r="D1587" s="17" t="s">
        <v>696</v>
      </c>
      <c r="E1587" s="17">
        <f>MONTH(FACTURACION[[#This Row],[MES]]&amp;1)</f>
        <v>7</v>
      </c>
      <c r="F1587" s="223">
        <f>DATE(FACTURACION[[#This Row],[AÑO]],FACTURACION[[#This Row],[Mes numero]],1)</f>
        <v>41821</v>
      </c>
      <c r="G1587" s="159">
        <v>10612</v>
      </c>
      <c r="H1587" s="20">
        <v>830137252</v>
      </c>
      <c r="I1587" s="2" t="str">
        <f>+VLOOKUP(FACTURACION[[#This Row],[NIT]],TABLACLIENTE,2,FALSE)</f>
        <v>SAGENCO SAS</v>
      </c>
      <c r="J1587" s="2" t="s">
        <v>35</v>
      </c>
      <c r="K1587" s="12" t="str">
        <f>+VLOOKUP(FACTURACION[[#This Row],[REFERENCIA]],CODINV,2,FALSE)</f>
        <v>REGULADOR 3/4"  PRIMERA ETAPA POL</v>
      </c>
      <c r="L1587" s="12" t="str">
        <f>IF(VLOOKUP(FACTURACION[[#This Row],[REFERENCIA]],CODINV,3,FALSE)=0,"",VLOOKUP(FACTURACION[[#This Row],[REFERENCIA]],CODINV,3,FALSE))</f>
        <v>LV4403TR96</v>
      </c>
      <c r="M1587" s="12" t="str">
        <f>+VLOOKUP(FACTURACION[[#This Row],[REFERENCIA]],CODINV,4,FALSE)</f>
        <v>REGULADORES</v>
      </c>
      <c r="N1587" s="12" t="str">
        <f>+VLOOKUP(FACTURACION[[#This Row],[REFERENCIA]],CODINV,5,FALSE)</f>
        <v>REGO</v>
      </c>
      <c r="O1587" s="2">
        <v>1</v>
      </c>
      <c r="P1587" s="23">
        <v>90000</v>
      </c>
      <c r="Q1587" s="24">
        <f>+FACTURACION[[#This Row],[CANTIDAD]]*FACTURACION[[#This Row],[VR UNITARIO]]/1000</f>
        <v>90</v>
      </c>
      <c r="R1587" s="3" t="str">
        <f>+VLOOKUP(FACTURACION[[#This Row],[NIT]],TABLACLIENTE,5,FALSE)</f>
        <v>BOGOTÁ D.C.</v>
      </c>
    </row>
    <row r="1588" spans="3:18">
      <c r="C1588" s="13">
        <v>2014</v>
      </c>
      <c r="D1588" s="17" t="s">
        <v>696</v>
      </c>
      <c r="E1588" s="17">
        <f>MONTH(FACTURACION[[#This Row],[MES]]&amp;1)</f>
        <v>7</v>
      </c>
      <c r="F1588" s="223">
        <f>DATE(FACTURACION[[#This Row],[AÑO]],FACTURACION[[#This Row],[Mes numero]],1)</f>
        <v>41821</v>
      </c>
      <c r="G1588" s="159">
        <v>10589</v>
      </c>
      <c r="H1588" s="20">
        <v>890500726</v>
      </c>
      <c r="I1588" s="2" t="str">
        <f>+VLOOKUP(FACTURACION[[#This Row],[NIT]],TABLACLIENTE,2,FALSE)</f>
        <v>NORTESANTANDEREANA DE GAS S.A. E.S.P (NORGAS S.A. E.S.P.)</v>
      </c>
      <c r="J1588" s="2" t="s">
        <v>400</v>
      </c>
      <c r="K1588" s="12" t="str">
        <f>+VLOOKUP(FACTURACION[[#This Row],[REFERENCIA]],CODINV,2,FALSE)</f>
        <v>REGULADOR 2A ETAPA 2PSI CONEX 3/4 NPT</v>
      </c>
      <c r="L1588" s="12" t="str">
        <f>IF(VLOOKUP(FACTURACION[[#This Row],[REFERENCIA]],CODINV,3,FALSE)=0,"",VLOOKUP(FACTURACION[[#This Row],[REFERENCIA]],CODINV,3,FALSE))</f>
        <v>LV5503Y6</v>
      </c>
      <c r="M1588" s="12" t="str">
        <f>+VLOOKUP(FACTURACION[[#This Row],[REFERENCIA]],CODINV,4,FALSE)</f>
        <v>REGULADORES</v>
      </c>
      <c r="N1588" s="12" t="str">
        <f>+VLOOKUP(FACTURACION[[#This Row],[REFERENCIA]],CODINV,5,FALSE)</f>
        <v>REGO</v>
      </c>
      <c r="O1588" s="2">
        <v>2</v>
      </c>
      <c r="P1588" s="23">
        <v>118158</v>
      </c>
      <c r="Q1588" s="24">
        <f>+FACTURACION[[#This Row],[CANTIDAD]]*FACTURACION[[#This Row],[VR UNITARIO]]/1000</f>
        <v>236.316</v>
      </c>
      <c r="R1588" s="3" t="str">
        <f>+VLOOKUP(FACTURACION[[#This Row],[NIT]],TABLACLIENTE,5,FALSE)</f>
        <v>BUCARAMANGA</v>
      </c>
    </row>
    <row r="1589" spans="3:18">
      <c r="C1589" s="13">
        <v>2014</v>
      </c>
      <c r="D1589" s="17" t="s">
        <v>696</v>
      </c>
      <c r="E1589" s="17">
        <f>MONTH(FACTURACION[[#This Row],[MES]]&amp;1)</f>
        <v>7</v>
      </c>
      <c r="F1589" s="223">
        <f>DATE(FACTURACION[[#This Row],[AÑO]],FACTURACION[[#This Row],[Mes numero]],1)</f>
        <v>41821</v>
      </c>
      <c r="G1589" s="159">
        <v>10608</v>
      </c>
      <c r="H1589" s="20">
        <v>830137252</v>
      </c>
      <c r="I1589" s="2" t="str">
        <f>+VLOOKUP(FACTURACION[[#This Row],[NIT]],TABLACLIENTE,2,FALSE)</f>
        <v>SAGENCO SAS</v>
      </c>
      <c r="J1589" s="2" t="s">
        <v>30</v>
      </c>
      <c r="K1589" s="12" t="str">
        <f>+VLOOKUP(FACTURACION[[#This Row],[REFERENCIA]],CODINV,2,FALSE)</f>
        <v>KIT DE SERVICIO PARA MULTIVALVULA</v>
      </c>
      <c r="L1589" s="12" t="str">
        <f>IF(VLOOKUP(FACTURACION[[#This Row],[REFERENCIA]],CODINV,3,FALSE)=0,"",VLOOKUP(FACTURACION[[#This Row],[REFERENCIA]],CODINV,3,FALSE))</f>
        <v>19104-50</v>
      </c>
      <c r="M1589" s="12" t="str">
        <f>+VLOOKUP(FACTURACION[[#This Row],[REFERENCIA]],CODINV,4,FALSE)</f>
        <v>REPUESTOS Y ACCESORIOS</v>
      </c>
      <c r="N1589" s="12" t="str">
        <f>+VLOOKUP(FACTURACION[[#This Row],[REFERENCIA]],CODINV,5,FALSE)</f>
        <v>REGO</v>
      </c>
      <c r="O1589" s="2">
        <v>1</v>
      </c>
      <c r="P1589" s="23">
        <v>28000</v>
      </c>
      <c r="Q1589" s="24">
        <f>+FACTURACION[[#This Row],[CANTIDAD]]*FACTURACION[[#This Row],[VR UNITARIO]]/1000</f>
        <v>28</v>
      </c>
      <c r="R1589" s="3" t="str">
        <f>+VLOOKUP(FACTURACION[[#This Row],[NIT]],TABLACLIENTE,5,FALSE)</f>
        <v>BOGOTÁ D.C.</v>
      </c>
    </row>
    <row r="1590" spans="3:18">
      <c r="C1590" s="13">
        <v>2014</v>
      </c>
      <c r="D1590" s="17" t="s">
        <v>696</v>
      </c>
      <c r="E1590" s="17">
        <f>MONTH(FACTURACION[[#This Row],[MES]]&amp;1)</f>
        <v>7</v>
      </c>
      <c r="F1590" s="223">
        <f>DATE(FACTURACION[[#This Row],[AÑO]],FACTURACION[[#This Row],[Mes numero]],1)</f>
        <v>41821</v>
      </c>
      <c r="G1590" s="159">
        <v>10550</v>
      </c>
      <c r="H1590" s="20">
        <v>890200919</v>
      </c>
      <c r="I1590" s="2" t="str">
        <f>+VLOOKUP(FACTURACION[[#This Row],[NIT]],TABLACLIENTE,2,FALSE)</f>
        <v>GAS DE SANTANDER S.A. E.S.P.</v>
      </c>
      <c r="J1590" s="2" t="s">
        <v>98</v>
      </c>
      <c r="K1590" s="12" t="str">
        <f>+VLOOKUP(FACTURACION[[#This Row],[REFERENCIA]],CODINV,2,FALSE)</f>
        <v>MULTIVALVULA 1".</v>
      </c>
      <c r="L1590" s="12" t="str">
        <f>IF(VLOOKUP(FACTURACION[[#This Row],[REFERENCIA]],CODINV,3,FALSE)=0,"",VLOOKUP(FACTURACION[[#This Row],[REFERENCIA]],CODINV,3,FALSE))</f>
        <v>6542R12.0</v>
      </c>
      <c r="M1590" s="12" t="str">
        <f>+VLOOKUP(FACTURACION[[#This Row],[REFERENCIA]],CODINV,4,FALSE)</f>
        <v>VÁLVULAS Y MULTIVÁLVULAS</v>
      </c>
      <c r="N1590" s="12" t="str">
        <f>+VLOOKUP(FACTURACION[[#This Row],[REFERENCIA]],CODINV,5,FALSE)</f>
        <v>REGO</v>
      </c>
      <c r="O1590" s="2">
        <v>4</v>
      </c>
      <c r="P1590" s="23">
        <v>160000</v>
      </c>
      <c r="Q1590" s="24">
        <f>+FACTURACION[[#This Row],[CANTIDAD]]*FACTURACION[[#This Row],[VR UNITARIO]]/1000</f>
        <v>640</v>
      </c>
      <c r="R1590" s="3" t="str">
        <f>+VLOOKUP(FACTURACION[[#This Row],[NIT]],TABLACLIENTE,5,FALSE)</f>
        <v>GIRON</v>
      </c>
    </row>
    <row r="1591" spans="3:18">
      <c r="C1591" s="13">
        <v>2014</v>
      </c>
      <c r="D1591" s="17" t="s">
        <v>696</v>
      </c>
      <c r="E1591" s="17">
        <f>MONTH(FACTURACION[[#This Row],[MES]]&amp;1)</f>
        <v>7</v>
      </c>
      <c r="F1591" s="223">
        <f>DATE(FACTURACION[[#This Row],[AÑO]],FACTURACION[[#This Row],[Mes numero]],1)</f>
        <v>41821</v>
      </c>
      <c r="G1591" s="159">
        <v>10605</v>
      </c>
      <c r="H1591" s="20">
        <v>830137252</v>
      </c>
      <c r="I1591" s="2" t="str">
        <f>+VLOOKUP(FACTURACION[[#This Row],[NIT]],TABLACLIENTE,2,FALSE)</f>
        <v>SAGENCO SAS</v>
      </c>
      <c r="J1591" s="2" t="s">
        <v>98</v>
      </c>
      <c r="K1591" s="12" t="str">
        <f>+VLOOKUP(FACTURACION[[#This Row],[REFERENCIA]],CODINV,2,FALSE)</f>
        <v>MULTIVALVULA 1".</v>
      </c>
      <c r="L1591" s="12" t="str">
        <f>IF(VLOOKUP(FACTURACION[[#This Row],[REFERENCIA]],CODINV,3,FALSE)=0,"",VLOOKUP(FACTURACION[[#This Row],[REFERENCIA]],CODINV,3,FALSE))</f>
        <v>6542R12.0</v>
      </c>
      <c r="M1591" s="12" t="str">
        <f>+VLOOKUP(FACTURACION[[#This Row],[REFERENCIA]],CODINV,4,FALSE)</f>
        <v>VÁLVULAS Y MULTIVÁLVULAS</v>
      </c>
      <c r="N1591" s="12" t="str">
        <f>+VLOOKUP(FACTURACION[[#This Row],[REFERENCIA]],CODINV,5,FALSE)</f>
        <v>REGO</v>
      </c>
      <c r="O1591" s="2">
        <v>1</v>
      </c>
      <c r="P1591" s="23">
        <v>160000</v>
      </c>
      <c r="Q1591" s="24">
        <f>+FACTURACION[[#This Row],[CANTIDAD]]*FACTURACION[[#This Row],[VR UNITARIO]]/1000</f>
        <v>160</v>
      </c>
      <c r="R1591" s="3" t="str">
        <f>+VLOOKUP(FACTURACION[[#This Row],[NIT]],TABLACLIENTE,5,FALSE)</f>
        <v>BOGOTÁ D.C.</v>
      </c>
    </row>
    <row r="1592" spans="3:18">
      <c r="C1592" s="13">
        <v>2014</v>
      </c>
      <c r="D1592" s="17" t="s">
        <v>696</v>
      </c>
      <c r="E1592" s="17">
        <f>MONTH(FACTURACION[[#This Row],[MES]]&amp;1)</f>
        <v>7</v>
      </c>
      <c r="F1592" s="223">
        <f>DATE(FACTURACION[[#This Row],[AÑO]],FACTURACION[[#This Row],[Mes numero]],1)</f>
        <v>41821</v>
      </c>
      <c r="G1592" s="159">
        <v>10550</v>
      </c>
      <c r="H1592" s="20">
        <v>890200919</v>
      </c>
      <c r="I1592" s="2" t="str">
        <f>+VLOOKUP(FACTURACION[[#This Row],[NIT]],TABLACLIENTE,2,FALSE)</f>
        <v>GAS DE SANTANDER S.A. E.S.P.</v>
      </c>
      <c r="J1592" s="2" t="s">
        <v>106</v>
      </c>
      <c r="K1592" s="12" t="str">
        <f>+VLOOKUP(FACTURACION[[#This Row],[REFERENCIA]],CODINV,2,FALSE)</f>
        <v>MULTIVALVE / MULTIVALVULA 3/4"</v>
      </c>
      <c r="L1592" s="12" t="str">
        <f>IF(VLOOKUP(FACTURACION[[#This Row],[REFERENCIA]],CODINV,3,FALSE)=0,"",VLOOKUP(FACTURACION[[#This Row],[REFERENCIA]],CODINV,3,FALSE))</f>
        <v>7556R12.0</v>
      </c>
      <c r="M1592" s="12" t="str">
        <f>+VLOOKUP(FACTURACION[[#This Row],[REFERENCIA]],CODINV,4,FALSE)</f>
        <v>VÁLVULAS Y MULTIVÁLVULAS</v>
      </c>
      <c r="N1592" s="12" t="str">
        <f>+VLOOKUP(FACTURACION[[#This Row],[REFERENCIA]],CODINV,5,FALSE)</f>
        <v>REGO</v>
      </c>
      <c r="O1592" s="2">
        <v>3</v>
      </c>
      <c r="P1592" s="23">
        <v>67000</v>
      </c>
      <c r="Q1592" s="24">
        <f>+FACTURACION[[#This Row],[CANTIDAD]]*FACTURACION[[#This Row],[VR UNITARIO]]/1000</f>
        <v>201</v>
      </c>
      <c r="R1592" s="3" t="str">
        <f>+VLOOKUP(FACTURACION[[#This Row],[NIT]],TABLACLIENTE,5,FALSE)</f>
        <v>GIRON</v>
      </c>
    </row>
    <row r="1593" spans="3:18">
      <c r="C1593" s="13">
        <v>2014</v>
      </c>
      <c r="D1593" s="17" t="s">
        <v>696</v>
      </c>
      <c r="E1593" s="17">
        <f>MONTH(FACTURACION[[#This Row],[MES]]&amp;1)</f>
        <v>7</v>
      </c>
      <c r="F1593" s="223">
        <f>DATE(FACTURACION[[#This Row],[AÑO]],FACTURACION[[#This Row],[Mes numero]],1)</f>
        <v>41821</v>
      </c>
      <c r="G1593" s="159">
        <v>10607</v>
      </c>
      <c r="H1593" s="20">
        <v>830137252</v>
      </c>
      <c r="I1593" s="2" t="str">
        <f>+VLOOKUP(FACTURACION[[#This Row],[NIT]],TABLACLIENTE,2,FALSE)</f>
        <v>SAGENCO SAS</v>
      </c>
      <c r="J1593" s="2" t="s">
        <v>106</v>
      </c>
      <c r="K1593" s="12" t="str">
        <f>+VLOOKUP(FACTURACION[[#This Row],[REFERENCIA]],CODINV,2,FALSE)</f>
        <v>MULTIVALVE / MULTIVALVULA 3/4"</v>
      </c>
      <c r="L1593" s="12" t="str">
        <f>IF(VLOOKUP(FACTURACION[[#This Row],[REFERENCIA]],CODINV,3,FALSE)=0,"",VLOOKUP(FACTURACION[[#This Row],[REFERENCIA]],CODINV,3,FALSE))</f>
        <v>7556R12.0</v>
      </c>
      <c r="M1593" s="12" t="str">
        <f>+VLOOKUP(FACTURACION[[#This Row],[REFERENCIA]],CODINV,4,FALSE)</f>
        <v>VÁLVULAS Y MULTIVÁLVULAS</v>
      </c>
      <c r="N1593" s="12" t="str">
        <f>+VLOOKUP(FACTURACION[[#This Row],[REFERENCIA]],CODINV,5,FALSE)</f>
        <v>REGO</v>
      </c>
      <c r="O1593" s="2">
        <v>1</v>
      </c>
      <c r="P1593" s="23">
        <v>65900</v>
      </c>
      <c r="Q1593" s="24">
        <f>+FACTURACION[[#This Row],[CANTIDAD]]*FACTURACION[[#This Row],[VR UNITARIO]]/1000</f>
        <v>65.900000000000006</v>
      </c>
      <c r="R1593" s="3" t="str">
        <f>+VLOOKUP(FACTURACION[[#This Row],[NIT]],TABLACLIENTE,5,FALSE)</f>
        <v>BOGOTÁ D.C.</v>
      </c>
    </row>
    <row r="1594" spans="3:18">
      <c r="C1594" s="13">
        <v>2014</v>
      </c>
      <c r="D1594" s="17" t="s">
        <v>696</v>
      </c>
      <c r="E1594" s="17">
        <f>MONTH(FACTURACION[[#This Row],[MES]]&amp;1)</f>
        <v>7</v>
      </c>
      <c r="F1594" s="223">
        <f>DATE(FACTURACION[[#This Row],[AÑO]],FACTURACION[[#This Row],[Mes numero]],1)</f>
        <v>41821</v>
      </c>
      <c r="G1594" s="159">
        <v>10598</v>
      </c>
      <c r="H1594" s="20">
        <v>890200919</v>
      </c>
      <c r="I1594" s="2" t="str">
        <f>+VLOOKUP(FACTURACION[[#This Row],[NIT]],TABLACLIENTE,2,FALSE)</f>
        <v>GAS DE SANTANDER S.A. E.S.P.</v>
      </c>
      <c r="J1594" s="2" t="s">
        <v>243</v>
      </c>
      <c r="K1594" s="12" t="str">
        <f>+VLOOKUP(FACTURACION[[#This Row],[REFERENCIA]],CODINV,2,FALSE)</f>
        <v>VALVULA DE LLENADO 3/4" NPTX 1 3/4"</v>
      </c>
      <c r="L1594" s="12" t="str">
        <f>IF(VLOOKUP(FACTURACION[[#This Row],[REFERENCIA]],CODINV,3,FALSE)=0,"",VLOOKUP(FACTURACION[[#This Row],[REFERENCIA]],CODINV,3,FALSE))</f>
        <v>7647SC</v>
      </c>
      <c r="M1594" s="12" t="str">
        <f>+VLOOKUP(FACTURACION[[#This Row],[REFERENCIA]],CODINV,4,FALSE)</f>
        <v>VÁLVULAS Y MULTIVÁLVULAS</v>
      </c>
      <c r="N1594" s="12" t="str">
        <f>+VLOOKUP(FACTURACION[[#This Row],[REFERENCIA]],CODINV,5,FALSE)</f>
        <v>REGO</v>
      </c>
      <c r="O1594" s="2">
        <v>2</v>
      </c>
      <c r="P1594" s="23">
        <v>23000</v>
      </c>
      <c r="Q1594" s="24">
        <f>+FACTURACION[[#This Row],[CANTIDAD]]*FACTURACION[[#This Row],[VR UNITARIO]]/1000</f>
        <v>46</v>
      </c>
      <c r="R1594" s="3" t="str">
        <f>+VLOOKUP(FACTURACION[[#This Row],[NIT]],TABLACLIENTE,5,FALSE)</f>
        <v>GIRON</v>
      </c>
    </row>
    <row r="1595" spans="3:18">
      <c r="C1595" s="13">
        <v>2014</v>
      </c>
      <c r="D1595" s="17" t="s">
        <v>696</v>
      </c>
      <c r="E1595" s="17">
        <f>MONTH(FACTURACION[[#This Row],[MES]]&amp;1)</f>
        <v>7</v>
      </c>
      <c r="F1595" s="223">
        <f>DATE(FACTURACION[[#This Row],[AÑO]],FACTURACION[[#This Row],[Mes numero]],1)</f>
        <v>41821</v>
      </c>
      <c r="G1595" s="159">
        <v>10608</v>
      </c>
      <c r="H1595" s="20">
        <v>830137252</v>
      </c>
      <c r="I1595" s="2" t="str">
        <f>+VLOOKUP(FACTURACION[[#This Row],[NIT]],TABLACLIENTE,2,FALSE)</f>
        <v>SAGENCO SAS</v>
      </c>
      <c r="J1595" s="2" t="s">
        <v>33</v>
      </c>
      <c r="K1595" s="12" t="str">
        <f>+VLOOKUP(FACTURACION[[#This Row],[REFERENCIA]],CODINV,2,FALSE)</f>
        <v>KIT DE LLENADO PARA MULTIVALVULA</v>
      </c>
      <c r="L1595" s="12" t="str">
        <f>IF(VLOOKUP(FACTURACION[[#This Row],[REFERENCIA]],CODINV,3,FALSE)=0,"",VLOOKUP(FACTURACION[[#This Row],[REFERENCIA]],CODINV,3,FALSE))</f>
        <v>8475-50</v>
      </c>
      <c r="M1595" s="12" t="str">
        <f>+VLOOKUP(FACTURACION[[#This Row],[REFERENCIA]],CODINV,4,FALSE)</f>
        <v>REPUESTOS Y ACCESORIOS</v>
      </c>
      <c r="N1595" s="12" t="str">
        <f>+VLOOKUP(FACTURACION[[#This Row],[REFERENCIA]],CODINV,5,FALSE)</f>
        <v>REGO</v>
      </c>
      <c r="O1595" s="2">
        <v>1</v>
      </c>
      <c r="P1595" s="23">
        <v>50000</v>
      </c>
      <c r="Q1595" s="24">
        <f>+FACTURACION[[#This Row],[CANTIDAD]]*FACTURACION[[#This Row],[VR UNITARIO]]/1000</f>
        <v>50</v>
      </c>
      <c r="R1595" s="3" t="str">
        <f>+VLOOKUP(FACTURACION[[#This Row],[NIT]],TABLACLIENTE,5,FALSE)</f>
        <v>BOGOTÁ D.C.</v>
      </c>
    </row>
    <row r="1596" spans="3:18">
      <c r="C1596" s="13">
        <v>2014</v>
      </c>
      <c r="D1596" s="17" t="s">
        <v>696</v>
      </c>
      <c r="E1596" s="17">
        <f>MONTH(FACTURACION[[#This Row],[MES]]&amp;1)</f>
        <v>7</v>
      </c>
      <c r="F1596" s="223">
        <f>DATE(FACTURACION[[#This Row],[AÑO]],FACTURACION[[#This Row],[Mes numero]],1)</f>
        <v>41821</v>
      </c>
      <c r="G1596" s="159">
        <v>10608</v>
      </c>
      <c r="H1596" s="20">
        <v>830137252</v>
      </c>
      <c r="I1596" s="2" t="str">
        <f>+VLOOKUP(FACTURACION[[#This Row],[NIT]],TABLACLIENTE,2,FALSE)</f>
        <v>SAGENCO SAS</v>
      </c>
      <c r="J1596" s="2" t="s">
        <v>31</v>
      </c>
      <c r="K1596" s="12" t="str">
        <f>+VLOOKUP(FACTURACION[[#This Row],[REFERENCIA]],CODINV,2,FALSE)</f>
        <v>KIT DE RETORNO PARA MULTIVALVULA</v>
      </c>
      <c r="L1596" s="12" t="str">
        <f>IF(VLOOKUP(FACTURACION[[#This Row],[REFERENCIA]],CODINV,3,FALSE)=0,"",VLOOKUP(FACTURACION[[#This Row],[REFERENCIA]],CODINV,3,FALSE))</f>
        <v>8475-51A</v>
      </c>
      <c r="M1596" s="12" t="str">
        <f>+VLOOKUP(FACTURACION[[#This Row],[REFERENCIA]],CODINV,4,FALSE)</f>
        <v>REPUESTOS Y ACCESORIOS</v>
      </c>
      <c r="N1596" s="12" t="str">
        <f>+VLOOKUP(FACTURACION[[#This Row],[REFERENCIA]],CODINV,5,FALSE)</f>
        <v>REGO</v>
      </c>
      <c r="O1596" s="2">
        <v>1</v>
      </c>
      <c r="P1596" s="23">
        <v>36000</v>
      </c>
      <c r="Q1596" s="24">
        <f>+FACTURACION[[#This Row],[CANTIDAD]]*FACTURACION[[#This Row],[VR UNITARIO]]/1000</f>
        <v>36</v>
      </c>
      <c r="R1596" s="3" t="str">
        <f>+VLOOKUP(FACTURACION[[#This Row],[NIT]],TABLACLIENTE,5,FALSE)</f>
        <v>BOGOTÁ D.C.</v>
      </c>
    </row>
    <row r="1597" spans="3:18">
      <c r="C1597" s="13">
        <v>2014</v>
      </c>
      <c r="D1597" s="17" t="s">
        <v>696</v>
      </c>
      <c r="E1597" s="17">
        <f>MONTH(FACTURACION[[#This Row],[MES]]&amp;1)</f>
        <v>7</v>
      </c>
      <c r="F1597" s="223">
        <f>DATE(FACTURACION[[#This Row],[AÑO]],FACTURACION[[#This Row],[Mes numero]],1)</f>
        <v>41821</v>
      </c>
      <c r="G1597" s="159">
        <v>10607</v>
      </c>
      <c r="H1597" s="20">
        <v>830137252</v>
      </c>
      <c r="I1597" s="2" t="str">
        <f>+VLOOKUP(FACTURACION[[#This Row],[NIT]],TABLACLIENTE,2,FALSE)</f>
        <v>SAGENCO SAS</v>
      </c>
      <c r="J1597" s="2" t="s">
        <v>112</v>
      </c>
      <c r="K1597" s="12" t="str">
        <f>+VLOOKUP(FACTURACION[[#This Row],[REFERENCIA]],CODINV,2,FALSE)</f>
        <v>VALVULA DE ALIVIO SEMINTERNA DE 1"</v>
      </c>
      <c r="L1597" s="12" t="str">
        <f>IF(VLOOKUP(FACTURACION[[#This Row],[REFERENCIA]],CODINV,3,FALSE)=0,"",VLOOKUP(FACTURACION[[#This Row],[REFERENCIA]],CODINV,3,FALSE))</f>
        <v>8684G</v>
      </c>
      <c r="M1597" s="12" t="str">
        <f>+VLOOKUP(FACTURACION[[#This Row],[REFERENCIA]],CODINV,4,FALSE)</f>
        <v>VÁLVULAS Y MULTIVÁLVULAS</v>
      </c>
      <c r="N1597" s="12" t="str">
        <f>+VLOOKUP(FACTURACION[[#This Row],[REFERENCIA]],CODINV,5,FALSE)</f>
        <v>REGO</v>
      </c>
      <c r="O1597" s="2">
        <v>1</v>
      </c>
      <c r="P1597" s="23">
        <v>55000</v>
      </c>
      <c r="Q1597" s="24">
        <f>+FACTURACION[[#This Row],[CANTIDAD]]*FACTURACION[[#This Row],[VR UNITARIO]]/1000</f>
        <v>55</v>
      </c>
      <c r="R1597" s="3" t="str">
        <f>+VLOOKUP(FACTURACION[[#This Row],[NIT]],TABLACLIENTE,5,FALSE)</f>
        <v>BOGOTÁ D.C.</v>
      </c>
    </row>
    <row r="1598" spans="3:18">
      <c r="C1598" s="13">
        <v>2014</v>
      </c>
      <c r="D1598" s="17" t="s">
        <v>696</v>
      </c>
      <c r="E1598" s="17">
        <f>MONTH(FACTURACION[[#This Row],[MES]]&amp;1)</f>
        <v>7</v>
      </c>
      <c r="F1598" s="223">
        <f>DATE(FACTURACION[[#This Row],[AÑO]],FACTURACION[[#This Row],[Mes numero]],1)</f>
        <v>41821</v>
      </c>
      <c r="G1598" s="159">
        <v>10560</v>
      </c>
      <c r="H1598" s="20">
        <v>830137252</v>
      </c>
      <c r="I1598" s="2" t="str">
        <f>+VLOOKUP(FACTURACION[[#This Row],[NIT]],TABLACLIENTE,2,FALSE)</f>
        <v>SAGENCO SAS</v>
      </c>
      <c r="J1598" s="2" t="s">
        <v>190</v>
      </c>
      <c r="K1598" s="12" t="str">
        <f>+VLOOKUP(FACTURACION[[#This Row],[REFERENCIA]],CODINV,2,FALSE)</f>
        <v>VALVULA DE GLOBO 3/4" RECTA</v>
      </c>
      <c r="L1598" s="12" t="str">
        <f>IF(VLOOKUP(FACTURACION[[#This Row],[REFERENCIA]],CODINV,3,FALSE)=0,"",VLOOKUP(FACTURACION[[#This Row],[REFERENCIA]],CODINV,3,FALSE))</f>
        <v>7705P</v>
      </c>
      <c r="M1598" s="12" t="str">
        <f>+VLOOKUP(FACTURACION[[#This Row],[REFERENCIA]],CODINV,4,FALSE)</f>
        <v>VÁLVULAS Y MULTIVÁLVULAS</v>
      </c>
      <c r="N1598" s="12" t="str">
        <f>+VLOOKUP(FACTURACION[[#This Row],[REFERENCIA]],CODINV,5,FALSE)</f>
        <v>REGO</v>
      </c>
      <c r="O1598" s="2">
        <v>3</v>
      </c>
      <c r="P1598" s="23">
        <v>160000</v>
      </c>
      <c r="Q1598" s="24">
        <f>+FACTURACION[[#This Row],[CANTIDAD]]*FACTURACION[[#This Row],[VR UNITARIO]]/1000</f>
        <v>480</v>
      </c>
      <c r="R1598" s="3" t="str">
        <f>+VLOOKUP(FACTURACION[[#This Row],[NIT]],TABLACLIENTE,5,FALSE)</f>
        <v>BOGOTÁ D.C.</v>
      </c>
    </row>
    <row r="1599" spans="3:18">
      <c r="C1599" s="13">
        <v>2014</v>
      </c>
      <c r="D1599" s="17" t="s">
        <v>696</v>
      </c>
      <c r="E1599" s="17">
        <f>MONTH(FACTURACION[[#This Row],[MES]]&amp;1)</f>
        <v>7</v>
      </c>
      <c r="F1599" s="223">
        <f>DATE(FACTURACION[[#This Row],[AÑO]],FACTURACION[[#This Row],[Mes numero]],1)</f>
        <v>41821</v>
      </c>
      <c r="G1599" s="159">
        <v>10608</v>
      </c>
      <c r="H1599" s="20">
        <v>830137252</v>
      </c>
      <c r="I1599" s="2" t="str">
        <f>+VLOOKUP(FACTURACION[[#This Row],[NIT]],TABLACLIENTE,2,FALSE)</f>
        <v>SAGENCO SAS</v>
      </c>
      <c r="J1599" s="2" t="s">
        <v>190</v>
      </c>
      <c r="K1599" s="12" t="str">
        <f>+VLOOKUP(FACTURACION[[#This Row],[REFERENCIA]],CODINV,2,FALSE)</f>
        <v>VALVULA DE GLOBO 3/4" RECTA</v>
      </c>
      <c r="L1599" s="12" t="str">
        <f>IF(VLOOKUP(FACTURACION[[#This Row],[REFERENCIA]],CODINV,3,FALSE)=0,"",VLOOKUP(FACTURACION[[#This Row],[REFERENCIA]],CODINV,3,FALSE))</f>
        <v>7705P</v>
      </c>
      <c r="M1599" s="12" t="str">
        <f>+VLOOKUP(FACTURACION[[#This Row],[REFERENCIA]],CODINV,4,FALSE)</f>
        <v>VÁLVULAS Y MULTIVÁLVULAS</v>
      </c>
      <c r="N1599" s="12" t="str">
        <f>+VLOOKUP(FACTURACION[[#This Row],[REFERENCIA]],CODINV,5,FALSE)</f>
        <v>REGO</v>
      </c>
      <c r="O1599" s="2">
        <v>1</v>
      </c>
      <c r="P1599" s="23">
        <v>160000</v>
      </c>
      <c r="Q1599" s="24">
        <f>+FACTURACION[[#This Row],[CANTIDAD]]*FACTURACION[[#This Row],[VR UNITARIO]]/1000</f>
        <v>160</v>
      </c>
      <c r="R1599" s="3" t="str">
        <f>+VLOOKUP(FACTURACION[[#This Row],[NIT]],TABLACLIENTE,5,FALSE)</f>
        <v>BOGOTÁ D.C.</v>
      </c>
    </row>
    <row r="1600" spans="3:18">
      <c r="C1600" s="13">
        <v>2014</v>
      </c>
      <c r="D1600" s="17" t="s">
        <v>696</v>
      </c>
      <c r="E1600" s="17">
        <f>MONTH(FACTURACION[[#This Row],[MES]]&amp;1)</f>
        <v>7</v>
      </c>
      <c r="F1600" s="223">
        <f>DATE(FACTURACION[[#This Row],[AÑO]],FACTURACION[[#This Row],[Mes numero]],1)</f>
        <v>41821</v>
      </c>
      <c r="G1600" s="159">
        <v>10560</v>
      </c>
      <c r="H1600" s="20">
        <v>830137252</v>
      </c>
      <c r="I1600" s="2" t="str">
        <f>+VLOOKUP(FACTURACION[[#This Row],[NIT]],TABLACLIENTE,2,FALSE)</f>
        <v>SAGENCO SAS</v>
      </c>
      <c r="J1600" s="2" t="s">
        <v>36</v>
      </c>
      <c r="K1600" s="12" t="str">
        <f>+VLOOKUP(FACTURACION[[#This Row],[REFERENCIA]],CODINV,2,FALSE)</f>
        <v>VALVULA DE EXCESO DE FLUJO 3/4"</v>
      </c>
      <c r="L1600" s="12" t="str">
        <f>IF(VLOOKUP(FACTURACION[[#This Row],[REFERENCIA]],CODINV,3,FALSE)=0,"",VLOOKUP(FACTURACION[[#This Row],[REFERENCIA]],CODINV,3,FALSE))</f>
        <v>3272G</v>
      </c>
      <c r="M1600" s="12" t="str">
        <f>+VLOOKUP(FACTURACION[[#This Row],[REFERENCIA]],CODINV,4,FALSE)</f>
        <v>VÁLVULAS Y MULTIVÁLVULAS</v>
      </c>
      <c r="N1600" s="12" t="str">
        <f>+VLOOKUP(FACTURACION[[#This Row],[REFERENCIA]],CODINV,5,FALSE)</f>
        <v>REGO</v>
      </c>
      <c r="O1600" s="2">
        <v>1</v>
      </c>
      <c r="P1600" s="23">
        <v>35000</v>
      </c>
      <c r="Q1600" s="24">
        <f>+FACTURACION[[#This Row],[CANTIDAD]]*FACTURACION[[#This Row],[VR UNITARIO]]/1000</f>
        <v>35</v>
      </c>
      <c r="R1600" s="3" t="str">
        <f>+VLOOKUP(FACTURACION[[#This Row],[NIT]],TABLACLIENTE,5,FALSE)</f>
        <v>BOGOTÁ D.C.</v>
      </c>
    </row>
    <row r="1601" spans="3:18">
      <c r="C1601" s="13">
        <v>2014</v>
      </c>
      <c r="D1601" s="17" t="s">
        <v>696</v>
      </c>
      <c r="E1601" s="17">
        <f>MONTH(FACTURACION[[#This Row],[MES]]&amp;1)</f>
        <v>7</v>
      </c>
      <c r="F1601" s="223">
        <f>DATE(FACTURACION[[#This Row],[AÑO]],FACTURACION[[#This Row],[Mes numero]],1)</f>
        <v>41821</v>
      </c>
      <c r="G1601" s="159">
        <v>10608</v>
      </c>
      <c r="H1601" s="20">
        <v>830137252</v>
      </c>
      <c r="I1601" s="2" t="str">
        <f>+VLOOKUP(FACTURACION[[#This Row],[NIT]],TABLACLIENTE,2,FALSE)</f>
        <v>SAGENCO SAS</v>
      </c>
      <c r="J1601" s="2" t="s">
        <v>36</v>
      </c>
      <c r="K1601" s="12" t="str">
        <f>+VLOOKUP(FACTURACION[[#This Row],[REFERENCIA]],CODINV,2,FALSE)</f>
        <v>VALVULA DE EXCESO DE FLUJO 3/4"</v>
      </c>
      <c r="L1601" s="12" t="str">
        <f>IF(VLOOKUP(FACTURACION[[#This Row],[REFERENCIA]],CODINV,3,FALSE)=0,"",VLOOKUP(FACTURACION[[#This Row],[REFERENCIA]],CODINV,3,FALSE))</f>
        <v>3272G</v>
      </c>
      <c r="M1601" s="12" t="str">
        <f>+VLOOKUP(FACTURACION[[#This Row],[REFERENCIA]],CODINV,4,FALSE)</f>
        <v>VÁLVULAS Y MULTIVÁLVULAS</v>
      </c>
      <c r="N1601" s="12" t="str">
        <f>+VLOOKUP(FACTURACION[[#This Row],[REFERENCIA]],CODINV,5,FALSE)</f>
        <v>REGO</v>
      </c>
      <c r="O1601" s="2">
        <v>1</v>
      </c>
      <c r="P1601" s="23">
        <v>35000</v>
      </c>
      <c r="Q1601" s="24">
        <f>+FACTURACION[[#This Row],[CANTIDAD]]*FACTURACION[[#This Row],[VR UNITARIO]]/1000</f>
        <v>35</v>
      </c>
      <c r="R1601" s="3" t="str">
        <f>+VLOOKUP(FACTURACION[[#This Row],[NIT]],TABLACLIENTE,5,FALSE)</f>
        <v>BOGOTÁ D.C.</v>
      </c>
    </row>
    <row r="1602" spans="3:18">
      <c r="C1602" s="13">
        <v>2014</v>
      </c>
      <c r="D1602" s="17" t="s">
        <v>696</v>
      </c>
      <c r="E1602" s="17">
        <f>MONTH(FACTURACION[[#This Row],[MES]]&amp;1)</f>
        <v>7</v>
      </c>
      <c r="F1602" s="223">
        <f>DATE(FACTURACION[[#This Row],[AÑO]],FACTURACION[[#This Row],[Mes numero]],1)</f>
        <v>41821</v>
      </c>
      <c r="G1602" s="159">
        <v>10605</v>
      </c>
      <c r="H1602" s="20">
        <v>830137252</v>
      </c>
      <c r="I1602" s="2" t="str">
        <f>+VLOOKUP(FACTURACION[[#This Row],[NIT]],TABLACLIENTE,2,FALSE)</f>
        <v>SAGENCO SAS</v>
      </c>
      <c r="J1602" s="2" t="s">
        <v>105</v>
      </c>
      <c r="K1602" s="12" t="str">
        <f>+VLOOKUP(FACTURACION[[#This Row],[REFERENCIA]],CODINV,2,FALSE)</f>
        <v>VALVULA CHECK LOOK  3/4"M X 3/4"F</v>
      </c>
      <c r="L1602" s="12" t="str">
        <f>IF(VLOOKUP(FACTURACION[[#This Row],[REFERENCIA]],CODINV,3,FALSE)=0,"",VLOOKUP(FACTURACION[[#This Row],[REFERENCIA]],CODINV,3,FALSE))</f>
        <v>7572FC</v>
      </c>
      <c r="M1602" s="12" t="str">
        <f>+VLOOKUP(FACTURACION[[#This Row],[REFERENCIA]],CODINV,4,FALSE)</f>
        <v>VÁLVULAS Y MULTIVÁLVULAS</v>
      </c>
      <c r="N1602" s="12" t="str">
        <f>+VLOOKUP(FACTURACION[[#This Row],[REFERENCIA]],CODINV,5,FALSE)</f>
        <v>REGO</v>
      </c>
      <c r="O1602" s="2">
        <v>1</v>
      </c>
      <c r="P1602" s="23">
        <v>39300</v>
      </c>
      <c r="Q1602" s="24">
        <f>+FACTURACION[[#This Row],[CANTIDAD]]*FACTURACION[[#This Row],[VR UNITARIO]]/1000</f>
        <v>39.299999999999997</v>
      </c>
      <c r="R1602" s="3" t="str">
        <f>+VLOOKUP(FACTURACION[[#This Row],[NIT]],TABLACLIENTE,5,FALSE)</f>
        <v>BOGOTÁ D.C.</v>
      </c>
    </row>
    <row r="1603" spans="3:18">
      <c r="C1603" s="13">
        <v>2014</v>
      </c>
      <c r="D1603" s="17" t="s">
        <v>696</v>
      </c>
      <c r="E1603" s="17">
        <f>MONTH(FACTURACION[[#This Row],[MES]]&amp;1)</f>
        <v>7</v>
      </c>
      <c r="F1603" s="223">
        <f>DATE(FACTURACION[[#This Row],[AÑO]],FACTURACION[[#This Row],[Mes numero]],1)</f>
        <v>41821</v>
      </c>
      <c r="G1603" s="159">
        <v>10607</v>
      </c>
      <c r="H1603" s="20">
        <v>830137252</v>
      </c>
      <c r="I1603" s="2" t="str">
        <f>+VLOOKUP(FACTURACION[[#This Row],[NIT]],TABLACLIENTE,2,FALSE)</f>
        <v>SAGENCO SAS</v>
      </c>
      <c r="J1603" s="2" t="s">
        <v>105</v>
      </c>
      <c r="K1603" s="12" t="str">
        <f>+VLOOKUP(FACTURACION[[#This Row],[REFERENCIA]],CODINV,2,FALSE)</f>
        <v>VALVULA CHECK LOOK  3/4"M X 3/4"F</v>
      </c>
      <c r="L1603" s="12" t="str">
        <f>IF(VLOOKUP(FACTURACION[[#This Row],[REFERENCIA]],CODINV,3,FALSE)=0,"",VLOOKUP(FACTURACION[[#This Row],[REFERENCIA]],CODINV,3,FALSE))</f>
        <v>7572FC</v>
      </c>
      <c r="M1603" s="12" t="str">
        <f>+VLOOKUP(FACTURACION[[#This Row],[REFERENCIA]],CODINV,4,FALSE)</f>
        <v>VÁLVULAS Y MULTIVÁLVULAS</v>
      </c>
      <c r="N1603" s="12" t="str">
        <f>+VLOOKUP(FACTURACION[[#This Row],[REFERENCIA]],CODINV,5,FALSE)</f>
        <v>REGO</v>
      </c>
      <c r="O1603" s="2">
        <v>1</v>
      </c>
      <c r="P1603" s="23">
        <v>39300</v>
      </c>
      <c r="Q1603" s="24">
        <f>+FACTURACION[[#This Row],[CANTIDAD]]*FACTURACION[[#This Row],[VR UNITARIO]]/1000</f>
        <v>39.299999999999997</v>
      </c>
      <c r="R1603" s="3" t="str">
        <f>+VLOOKUP(FACTURACION[[#This Row],[NIT]],TABLACLIENTE,5,FALSE)</f>
        <v>BOGOTÁ D.C.</v>
      </c>
    </row>
    <row r="1604" spans="3:18">
      <c r="C1604" s="13">
        <v>2014</v>
      </c>
      <c r="D1604" s="17" t="s">
        <v>696</v>
      </c>
      <c r="E1604" s="17">
        <f>MONTH(FACTURACION[[#This Row],[MES]]&amp;1)</f>
        <v>7</v>
      </c>
      <c r="F1604" s="223">
        <f>DATE(FACTURACION[[#This Row],[AÑO]],FACTURACION[[#This Row],[Mes numero]],1)</f>
        <v>41821</v>
      </c>
      <c r="G1604" s="159">
        <v>10607</v>
      </c>
      <c r="H1604" s="20">
        <v>830137252</v>
      </c>
      <c r="I1604" s="2" t="str">
        <f>+VLOOKUP(FACTURACION[[#This Row],[NIT]],TABLACLIENTE,2,FALSE)</f>
        <v>SAGENCO SAS</v>
      </c>
      <c r="J1604" s="2" t="s">
        <v>163</v>
      </c>
      <c r="K1604" s="12" t="str">
        <f>+VLOOKUP(FACTURACION[[#This Row],[REFERENCIA]],CODINV,2,FALSE)</f>
        <v>VALVULA DE LLENADO 1 1/4"</v>
      </c>
      <c r="L1604" s="12" t="str">
        <f>IF(VLOOKUP(FACTURACION[[#This Row],[REFERENCIA]],CODINV,3,FALSE)=0,"",VLOOKUP(FACTURACION[[#This Row],[REFERENCIA]],CODINV,3,FALSE))</f>
        <v>7579</v>
      </c>
      <c r="M1604" s="12" t="str">
        <f>+VLOOKUP(FACTURACION[[#This Row],[REFERENCIA]],CODINV,4,FALSE)</f>
        <v>VÁLVULAS Y MULTIVÁLVULAS</v>
      </c>
      <c r="N1604" s="12" t="str">
        <f>+VLOOKUP(FACTURACION[[#This Row],[REFERENCIA]],CODINV,5,FALSE)</f>
        <v>REGO</v>
      </c>
      <c r="O1604" s="2">
        <v>1</v>
      </c>
      <c r="P1604" s="23">
        <v>52400</v>
      </c>
      <c r="Q1604" s="24">
        <f>+FACTURACION[[#This Row],[CANTIDAD]]*FACTURACION[[#This Row],[VR UNITARIO]]/1000</f>
        <v>52.4</v>
      </c>
      <c r="R1604" s="3" t="str">
        <f>+VLOOKUP(FACTURACION[[#This Row],[NIT]],TABLACLIENTE,5,FALSE)</f>
        <v>BOGOTÁ D.C.</v>
      </c>
    </row>
    <row r="1605" spans="3:18">
      <c r="C1605" s="13">
        <v>2014</v>
      </c>
      <c r="D1605" s="17" t="s">
        <v>696</v>
      </c>
      <c r="E1605" s="17">
        <f>MONTH(FACTURACION[[#This Row],[MES]]&amp;1)</f>
        <v>7</v>
      </c>
      <c r="F1605" s="223">
        <f>DATE(FACTURACION[[#This Row],[AÑO]],FACTURACION[[#This Row],[Mes numero]],1)</f>
        <v>41821</v>
      </c>
      <c r="G1605" s="159">
        <v>10550</v>
      </c>
      <c r="H1605" s="20">
        <v>890200919</v>
      </c>
      <c r="I1605" s="2" t="str">
        <f>+VLOOKUP(FACTURACION[[#This Row],[NIT]],TABLACLIENTE,2,FALSE)</f>
        <v>GAS DE SANTANDER S.A. E.S.P.</v>
      </c>
      <c r="J1605" s="2" t="s">
        <v>113</v>
      </c>
      <c r="K1605" s="12" t="str">
        <f>+VLOOKUP(FACTURACION[[#This Row],[REFERENCIA]],CODINV,2,FALSE)</f>
        <v>VALVULA CHEK LOCK 3/4"</v>
      </c>
      <c r="L1605" s="12" t="str">
        <f>IF(VLOOKUP(FACTURACION[[#This Row],[REFERENCIA]],CODINV,3,FALSE)=0,"",VLOOKUP(FACTURACION[[#This Row],[REFERENCIA]],CODINV,3,FALSE))</f>
        <v>7590U</v>
      </c>
      <c r="M1605" s="12" t="str">
        <f>+VLOOKUP(FACTURACION[[#This Row],[REFERENCIA]],CODINV,4,FALSE)</f>
        <v>VÁLVULAS Y MULTIVÁLVULAS</v>
      </c>
      <c r="N1605" s="12" t="str">
        <f>+VLOOKUP(FACTURACION[[#This Row],[REFERENCIA]],CODINV,5,FALSE)</f>
        <v>REGO</v>
      </c>
      <c r="O1605" s="2">
        <v>2</v>
      </c>
      <c r="P1605" s="23">
        <v>40000</v>
      </c>
      <c r="Q1605" s="24">
        <f>+FACTURACION[[#This Row],[CANTIDAD]]*FACTURACION[[#This Row],[VR UNITARIO]]/1000</f>
        <v>80</v>
      </c>
      <c r="R1605" s="3" t="str">
        <f>+VLOOKUP(FACTURACION[[#This Row],[NIT]],TABLACLIENTE,5,FALSE)</f>
        <v>GIRON</v>
      </c>
    </row>
    <row r="1606" spans="3:18">
      <c r="C1606" s="13">
        <v>2014</v>
      </c>
      <c r="D1606" s="17" t="s">
        <v>696</v>
      </c>
      <c r="E1606" s="17">
        <f>MONTH(FACTURACION[[#This Row],[MES]]&amp;1)</f>
        <v>7</v>
      </c>
      <c r="F1606" s="223">
        <f>DATE(FACTURACION[[#This Row],[AÑO]],FACTURACION[[#This Row],[Mes numero]],1)</f>
        <v>41821</v>
      </c>
      <c r="G1606" s="159">
        <v>10589</v>
      </c>
      <c r="H1606" s="20">
        <v>890500726</v>
      </c>
      <c r="I1606" s="2" t="str">
        <f>+VLOOKUP(FACTURACION[[#This Row],[NIT]],TABLACLIENTE,2,FALSE)</f>
        <v>NORTESANTANDEREANA DE GAS S.A. E.S.P (NORGAS S.A. E.S.P.)</v>
      </c>
      <c r="J1606" s="2" t="s">
        <v>336</v>
      </c>
      <c r="K1606" s="12" t="str">
        <f>+VLOOKUP(FACTURACION[[#This Row],[REFERENCIA]],CODINV,2,FALSE)</f>
        <v>ADAPTADOR POL C 1/2" NPT</v>
      </c>
      <c r="L1606" s="12" t="str">
        <f>IF(VLOOKUP(FACTURACION[[#This Row],[REFERENCIA]],CODINV,3,FALSE)=0,"",VLOOKUP(FACTURACION[[#This Row],[REFERENCIA]],CODINV,3,FALSE))</f>
        <v>2906G</v>
      </c>
      <c r="M1606" s="12" t="str">
        <f>+VLOOKUP(FACTURACION[[#This Row],[REFERENCIA]],CODINV,4,FALSE)</f>
        <v>REPUESTOS Y ACCESORIOS</v>
      </c>
      <c r="N1606" s="12" t="str">
        <f>+VLOOKUP(FACTURACION[[#This Row],[REFERENCIA]],CODINV,5,FALSE)</f>
        <v>REGO</v>
      </c>
      <c r="O1606" s="2">
        <v>5</v>
      </c>
      <c r="P1606" s="23">
        <v>12892</v>
      </c>
      <c r="Q1606" s="24">
        <f>+FACTURACION[[#This Row],[CANTIDAD]]*FACTURACION[[#This Row],[VR UNITARIO]]/1000</f>
        <v>64.459999999999994</v>
      </c>
      <c r="R1606" s="3" t="str">
        <f>+VLOOKUP(FACTURACION[[#This Row],[NIT]],TABLACLIENTE,5,FALSE)</f>
        <v>BUCARAMANGA</v>
      </c>
    </row>
    <row r="1607" spans="3:18">
      <c r="C1607" s="13">
        <v>2014</v>
      </c>
      <c r="D1607" s="17" t="s">
        <v>696</v>
      </c>
      <c r="E1607" s="17">
        <f>MONTH(FACTURACION[[#This Row],[MES]]&amp;1)</f>
        <v>7</v>
      </c>
      <c r="F1607" s="223">
        <f>DATE(FACTURACION[[#This Row],[AÑO]],FACTURACION[[#This Row],[Mes numero]],1)</f>
        <v>41821</v>
      </c>
      <c r="G1607" s="159">
        <v>10598</v>
      </c>
      <c r="H1607" s="20">
        <v>890200919</v>
      </c>
      <c r="I1607" s="2" t="str">
        <f>+VLOOKUP(FACTURACION[[#This Row],[NIT]],TABLACLIENTE,2,FALSE)</f>
        <v>GAS DE SANTANDER S.A. E.S.P.</v>
      </c>
      <c r="J1607" s="2" t="s">
        <v>357</v>
      </c>
      <c r="K1607" s="12" t="str">
        <f>+VLOOKUP(FACTURACION[[#This Row],[REFERENCIA]],CODINV,2,FALSE)</f>
        <v>CONECTOR MANGUERA 1/2" NPT X 1 1/4"</v>
      </c>
      <c r="L1607" s="12" t="str">
        <f>IF(VLOOKUP(FACTURACION[[#This Row],[REFERENCIA]],CODINV,3,FALSE)=0,"",VLOOKUP(FACTURACION[[#This Row],[REFERENCIA]],CODINV,3,FALSE))</f>
        <v>3171A</v>
      </c>
      <c r="M1607" s="12" t="str">
        <f>+VLOOKUP(FACTURACION[[#This Row],[REFERENCIA]],CODINV,4,FALSE)</f>
        <v>REPUESTOS Y ACCESORIOS</v>
      </c>
      <c r="N1607" s="12" t="str">
        <f>+VLOOKUP(FACTURACION[[#This Row],[REFERENCIA]],CODINV,5,FALSE)</f>
        <v>REGO</v>
      </c>
      <c r="O1607" s="2">
        <v>1</v>
      </c>
      <c r="P1607" s="23">
        <v>45000</v>
      </c>
      <c r="Q1607" s="24">
        <f>+FACTURACION[[#This Row],[CANTIDAD]]*FACTURACION[[#This Row],[VR UNITARIO]]/1000</f>
        <v>45</v>
      </c>
      <c r="R1607" s="3" t="str">
        <f>+VLOOKUP(FACTURACION[[#This Row],[NIT]],TABLACLIENTE,5,FALSE)</f>
        <v>GIRON</v>
      </c>
    </row>
    <row r="1608" spans="3:18">
      <c r="C1608" s="13">
        <v>2014</v>
      </c>
      <c r="D1608" s="17" t="s">
        <v>696</v>
      </c>
      <c r="E1608" s="17">
        <f>MONTH(FACTURACION[[#This Row],[MES]]&amp;1)</f>
        <v>7</v>
      </c>
      <c r="F1608" s="223">
        <f>DATE(FACTURACION[[#This Row],[AÑO]],FACTURACION[[#This Row],[Mes numero]],1)</f>
        <v>41821</v>
      </c>
      <c r="G1608" s="159">
        <v>10598</v>
      </c>
      <c r="H1608" s="20">
        <v>890200919</v>
      </c>
      <c r="I1608" s="2" t="str">
        <f>+VLOOKUP(FACTURACION[[#This Row],[NIT]],TABLACLIENTE,2,FALSE)</f>
        <v>GAS DE SANTANDER S.A. E.S.P.</v>
      </c>
      <c r="J1608" s="2" t="s">
        <v>359</v>
      </c>
      <c r="K1608" s="12" t="str">
        <f>+VLOOKUP(FACTURACION[[#This Row],[REFERENCIA]],CODINV,2,FALSE)</f>
        <v>CONECTOR MANGUERA 3/4" NPTM 1 3/4" AC F</v>
      </c>
      <c r="L1608" s="12" t="str">
        <f>IF(VLOOKUP(FACTURACION[[#This Row],[REFERENCIA]],CODINV,3,FALSE)=0,"",VLOOKUP(FACTURACION[[#This Row],[REFERENCIA]],CODINV,3,FALSE))</f>
        <v>3175</v>
      </c>
      <c r="M1608" s="12" t="str">
        <f>+VLOOKUP(FACTURACION[[#This Row],[REFERENCIA]],CODINV,4,FALSE)</f>
        <v>REPUESTOS Y ACCESORIOS</v>
      </c>
      <c r="N1608" s="12" t="str">
        <f>+VLOOKUP(FACTURACION[[#This Row],[REFERENCIA]],CODINV,5,FALSE)</f>
        <v>REGO</v>
      </c>
      <c r="O1608" s="2">
        <v>1</v>
      </c>
      <c r="P1608" s="23">
        <v>27000</v>
      </c>
      <c r="Q1608" s="24">
        <f>+FACTURACION[[#This Row],[CANTIDAD]]*FACTURACION[[#This Row],[VR UNITARIO]]/1000</f>
        <v>27</v>
      </c>
      <c r="R1608" s="3" t="str">
        <f>+VLOOKUP(FACTURACION[[#This Row],[NIT]],TABLACLIENTE,5,FALSE)</f>
        <v>GIRON</v>
      </c>
    </row>
    <row r="1609" spans="3:18">
      <c r="C1609" s="13">
        <v>2014</v>
      </c>
      <c r="D1609" s="17" t="s">
        <v>696</v>
      </c>
      <c r="E1609" s="17">
        <f>MONTH(FACTURACION[[#This Row],[MES]]&amp;1)</f>
        <v>7</v>
      </c>
      <c r="F1609" s="223">
        <f>DATE(FACTURACION[[#This Row],[AÑO]],FACTURACION[[#This Row],[Mes numero]],1)</f>
        <v>41821</v>
      </c>
      <c r="G1609" s="159">
        <v>10554</v>
      </c>
      <c r="H1609" s="20">
        <v>800074033</v>
      </c>
      <c r="I1609" s="2" t="str">
        <f>+VLOOKUP(FACTURACION[[#This Row],[NIT]],TABLACLIENTE,2,FALSE)</f>
        <v>COMPAÑIAS ASOCIADAS DE GAS S.A. E.S.P (ASOGAS SA ESP)</v>
      </c>
      <c r="J1609" s="2" t="s">
        <v>348</v>
      </c>
      <c r="K1609" s="12" t="str">
        <f>+VLOOKUP(FACTURACION[[#This Row],[REFERENCIA]],CODINV,2,FALSE)</f>
        <v>ADAPTADOR POOL X 1/2" NPT</v>
      </c>
      <c r="L1609" s="12" t="str">
        <f>IF(VLOOKUP(FACTURACION[[#This Row],[REFERENCIA]],CODINV,3,FALSE)=0,"",VLOOKUP(FACTURACION[[#This Row],[REFERENCIA]],CODINV,3,FALSE))</f>
        <v>5761C</v>
      </c>
      <c r="M1609" s="12" t="str">
        <f>+VLOOKUP(FACTURACION[[#This Row],[REFERENCIA]],CODINV,4,FALSE)</f>
        <v>REPUESTOS Y ACCESORIOS</v>
      </c>
      <c r="N1609" s="12" t="str">
        <f>+VLOOKUP(FACTURACION[[#This Row],[REFERENCIA]],CODINV,5,FALSE)</f>
        <v>REGO</v>
      </c>
      <c r="O1609" s="2">
        <v>1</v>
      </c>
      <c r="P1609" s="23">
        <v>12000</v>
      </c>
      <c r="Q1609" s="24">
        <f>+FACTURACION[[#This Row],[CANTIDAD]]*FACTURACION[[#This Row],[VR UNITARIO]]/1000</f>
        <v>12</v>
      </c>
      <c r="R1609" s="3" t="str">
        <f>+VLOOKUP(FACTURACION[[#This Row],[NIT]],TABLACLIENTE,5,FALSE)</f>
        <v>MOSQUERA</v>
      </c>
    </row>
    <row r="1610" spans="3:18">
      <c r="C1610" s="13">
        <v>2014</v>
      </c>
      <c r="D1610" s="17" t="s">
        <v>696</v>
      </c>
      <c r="E1610" s="17">
        <f>MONTH(FACTURACION[[#This Row],[MES]]&amp;1)</f>
        <v>7</v>
      </c>
      <c r="F1610" s="223">
        <f>DATE(FACTURACION[[#This Row],[AÑO]],FACTURACION[[#This Row],[Mes numero]],1)</f>
        <v>41821</v>
      </c>
      <c r="G1610" s="159">
        <v>10554</v>
      </c>
      <c r="H1610" s="20">
        <v>800074033</v>
      </c>
      <c r="I1610" s="2" t="str">
        <f>+VLOOKUP(FACTURACION[[#This Row],[NIT]],TABLACLIENTE,2,FALSE)</f>
        <v>COMPAÑIAS ASOCIADAS DE GAS S.A. E.S.P (ASOGAS SA ESP)</v>
      </c>
      <c r="J1610" s="2" t="s">
        <v>353</v>
      </c>
      <c r="K1610" s="12" t="str">
        <f>+VLOOKUP(FACTURACION[[#This Row],[REFERENCIA]],CODINV,2,FALSE)</f>
        <v>TRENZA POL-POL</v>
      </c>
      <c r="L1610" s="12" t="str">
        <f>IF(VLOOKUP(FACTURACION[[#This Row],[REFERENCIA]],CODINV,3,FALSE)=0,"",VLOOKUP(FACTURACION[[#This Row],[REFERENCIA]],CODINV,3,FALSE))</f>
        <v>912PS12</v>
      </c>
      <c r="M1610" s="12" t="str">
        <f>+VLOOKUP(FACTURACION[[#This Row],[REFERENCIA]],CODINV,4,FALSE)</f>
        <v>REPUESTOS Y ACCESORIOS</v>
      </c>
      <c r="N1610" s="12" t="str">
        <f>+VLOOKUP(FACTURACION[[#This Row],[REFERENCIA]],CODINV,5,FALSE)</f>
        <v>REGO</v>
      </c>
      <c r="O1610" s="2">
        <v>1</v>
      </c>
      <c r="P1610" s="23">
        <v>10000</v>
      </c>
      <c r="Q1610" s="24">
        <f>+FACTURACION[[#This Row],[CANTIDAD]]*FACTURACION[[#This Row],[VR UNITARIO]]/1000</f>
        <v>10</v>
      </c>
      <c r="R1610" s="3" t="str">
        <f>+VLOOKUP(FACTURACION[[#This Row],[NIT]],TABLACLIENTE,5,FALSE)</f>
        <v>MOSQUERA</v>
      </c>
    </row>
    <row r="1611" spans="3:18">
      <c r="C1611" s="13">
        <v>2014</v>
      </c>
      <c r="D1611" s="17" t="s">
        <v>696</v>
      </c>
      <c r="E1611" s="17">
        <f>MONTH(FACTURACION[[#This Row],[MES]]&amp;1)</f>
        <v>7</v>
      </c>
      <c r="F1611" s="223">
        <f>DATE(FACTURACION[[#This Row],[AÑO]],FACTURACION[[#This Row],[Mes numero]],1)</f>
        <v>41821</v>
      </c>
      <c r="G1611" s="159">
        <v>10599</v>
      </c>
      <c r="H1611" s="20">
        <v>890500726</v>
      </c>
      <c r="I1611" s="2" t="str">
        <f>+VLOOKUP(FACTURACION[[#This Row],[NIT]],TABLACLIENTE,2,FALSE)</f>
        <v>NORTESANTANDEREANA DE GAS S.A. E.S.P (NORGAS S.A. E.S.P.)</v>
      </c>
      <c r="J1611" s="2" t="s">
        <v>56</v>
      </c>
      <c r="K1611" s="12" t="str">
        <f>+VLOOKUP(FACTURACION[[#This Row],[REFERENCIA]],CODINV,2,FALSE)</f>
        <v xml:space="preserve"> VALVULA DE AGUJA DE  1/4"</v>
      </c>
      <c r="L1611" s="12" t="str">
        <f>IF(VLOOKUP(FACTURACION[[#This Row],[REFERENCIA]],CODINV,3,FALSE)=0,"",VLOOKUP(FACTURACION[[#This Row],[REFERENCIA]],CODINV,3,FALSE))</f>
        <v>1224WA</v>
      </c>
      <c r="M1611" s="12" t="str">
        <f>+VLOOKUP(FACTURACION[[#This Row],[REFERENCIA]],CODINV,4,FALSE)</f>
        <v>VÁLVULAS Y MULTIVÁLVULAS</v>
      </c>
      <c r="N1611" s="12" t="str">
        <f>+VLOOKUP(FACTURACION[[#This Row],[REFERENCIA]],CODINV,5,FALSE)</f>
        <v>REGO</v>
      </c>
      <c r="O1611" s="2">
        <v>9</v>
      </c>
      <c r="P1611" s="23">
        <v>37800</v>
      </c>
      <c r="Q1611" s="24">
        <f>+FACTURACION[[#This Row],[CANTIDAD]]*FACTURACION[[#This Row],[VR UNITARIO]]/1000</f>
        <v>340.2</v>
      </c>
      <c r="R1611" s="3" t="str">
        <f>+VLOOKUP(FACTURACION[[#This Row],[NIT]],TABLACLIENTE,5,FALSE)</f>
        <v>BUCARAMANGA</v>
      </c>
    </row>
    <row r="1612" spans="3:18">
      <c r="C1612" s="13">
        <v>2014</v>
      </c>
      <c r="D1612" s="17" t="s">
        <v>696</v>
      </c>
      <c r="E1612" s="17">
        <f>MONTH(FACTURACION[[#This Row],[MES]]&amp;1)</f>
        <v>7</v>
      </c>
      <c r="F1612" s="223">
        <f>DATE(FACTURACION[[#This Row],[AÑO]],FACTURACION[[#This Row],[Mes numero]],1)</f>
        <v>41821</v>
      </c>
      <c r="G1612" s="159">
        <v>10568</v>
      </c>
      <c r="H1612" s="20">
        <v>830137252</v>
      </c>
      <c r="I1612" s="2" t="str">
        <f>+VLOOKUP(FACTURACION[[#This Row],[NIT]],TABLACLIENTE,2,FALSE)</f>
        <v>SAGENCO SAS</v>
      </c>
      <c r="J1612" s="2" t="s">
        <v>56</v>
      </c>
      <c r="K1612" s="12" t="str">
        <f>+VLOOKUP(FACTURACION[[#This Row],[REFERENCIA]],CODINV,2,FALSE)</f>
        <v xml:space="preserve"> VALVULA DE AGUJA DE  1/4"</v>
      </c>
      <c r="L1612" s="12" t="str">
        <f>IF(VLOOKUP(FACTURACION[[#This Row],[REFERENCIA]],CODINV,3,FALSE)=0,"",VLOOKUP(FACTURACION[[#This Row],[REFERENCIA]],CODINV,3,FALSE))</f>
        <v>1224WA</v>
      </c>
      <c r="M1612" s="12" t="str">
        <f>+VLOOKUP(FACTURACION[[#This Row],[REFERENCIA]],CODINV,4,FALSE)</f>
        <v>VÁLVULAS Y MULTIVÁLVULAS</v>
      </c>
      <c r="N1612" s="12" t="str">
        <f>+VLOOKUP(FACTURACION[[#This Row],[REFERENCIA]],CODINV,5,FALSE)</f>
        <v>REGO</v>
      </c>
      <c r="O1612" s="2">
        <v>4</v>
      </c>
      <c r="P1612" s="23">
        <v>40000</v>
      </c>
      <c r="Q1612" s="24">
        <f>+FACTURACION[[#This Row],[CANTIDAD]]*FACTURACION[[#This Row],[VR UNITARIO]]/1000</f>
        <v>160</v>
      </c>
      <c r="R1612" s="3" t="str">
        <f>+VLOOKUP(FACTURACION[[#This Row],[NIT]],TABLACLIENTE,5,FALSE)</f>
        <v>BOGOTÁ D.C.</v>
      </c>
    </row>
    <row r="1613" spans="3:18">
      <c r="C1613" s="13">
        <v>2014</v>
      </c>
      <c r="D1613" s="17" t="s">
        <v>696</v>
      </c>
      <c r="E1613" s="17">
        <f>MONTH(FACTURACION[[#This Row],[MES]]&amp;1)</f>
        <v>7</v>
      </c>
      <c r="F1613" s="223">
        <f>DATE(FACTURACION[[#This Row],[AÑO]],FACTURACION[[#This Row],[Mes numero]],1)</f>
        <v>41821</v>
      </c>
      <c r="G1613" s="159">
        <v>10608</v>
      </c>
      <c r="H1613" s="20">
        <v>830137252</v>
      </c>
      <c r="I1613" s="2" t="str">
        <f>+VLOOKUP(FACTURACION[[#This Row],[NIT]],TABLACLIENTE,2,FALSE)</f>
        <v>SAGENCO SAS</v>
      </c>
      <c r="J1613" s="2" t="s">
        <v>196</v>
      </c>
      <c r="K1613" s="12" t="str">
        <f>+VLOOKUP(FACTURACION[[#This Row],[REFERENCIA]],CODINV,2,FALSE)</f>
        <v>VALVULA DE VENTEO 1/4"</v>
      </c>
      <c r="L1613" s="12" t="str">
        <f>IF(VLOOKUP(FACTURACION[[#This Row],[REFERENCIA]],CODINV,3,FALSE)=0,"",VLOOKUP(FACTURACION[[#This Row],[REFERENCIA]],CODINV,3,FALSE))</f>
        <v>3165C</v>
      </c>
      <c r="M1613" s="12" t="str">
        <f>+VLOOKUP(FACTURACION[[#This Row],[REFERENCIA]],CODINV,4,FALSE)</f>
        <v>VÁLVULAS Y MULTIVÁLVULAS</v>
      </c>
      <c r="N1613" s="12" t="str">
        <f>+VLOOKUP(FACTURACION[[#This Row],[REFERENCIA]],CODINV,5,FALSE)</f>
        <v>REGO</v>
      </c>
      <c r="O1613" s="2">
        <v>1</v>
      </c>
      <c r="P1613" s="23">
        <v>4000</v>
      </c>
      <c r="Q1613" s="24">
        <f>+FACTURACION[[#This Row],[CANTIDAD]]*FACTURACION[[#This Row],[VR UNITARIO]]/1000</f>
        <v>4</v>
      </c>
      <c r="R1613" s="3" t="str">
        <f>+VLOOKUP(FACTURACION[[#This Row],[NIT]],TABLACLIENTE,5,FALSE)</f>
        <v>BOGOTÁ D.C.</v>
      </c>
    </row>
    <row r="1614" spans="3:18">
      <c r="C1614" s="13">
        <v>2014</v>
      </c>
      <c r="D1614" s="17" t="s">
        <v>696</v>
      </c>
      <c r="E1614" s="17">
        <f>MONTH(FACTURACION[[#This Row],[MES]]&amp;1)</f>
        <v>7</v>
      </c>
      <c r="F1614" s="223">
        <f>DATE(FACTURACION[[#This Row],[AÑO]],FACTURACION[[#This Row],[Mes numero]],1)</f>
        <v>41821</v>
      </c>
      <c r="G1614" s="159">
        <v>10576</v>
      </c>
      <c r="H1614" s="20">
        <v>800074033</v>
      </c>
      <c r="I1614" s="2" t="str">
        <f>+VLOOKUP(FACTURACION[[#This Row],[NIT]],TABLACLIENTE,2,FALSE)</f>
        <v>COMPAÑIAS ASOCIADAS DE GAS S.A. E.S.P (ASOGAS SA ESP)</v>
      </c>
      <c r="J1614" s="2" t="s">
        <v>761</v>
      </c>
      <c r="K1614" s="12" t="str">
        <f>+VLOOKUP(FACTURACION[[#This Row],[REFERENCIA]],CODINV,2,FALSE)</f>
        <v>PULL WAY VALVE/VALVULA DE SEPARACION 2"</v>
      </c>
      <c r="L1614" s="12" t="str">
        <f>IF(VLOOKUP(FACTURACION[[#This Row],[REFERENCIA]],CODINV,3,FALSE)=0,"",VLOOKUP(FACTURACION[[#This Row],[REFERENCIA]],CODINV,3,FALSE))</f>
        <v>A2141A16</v>
      </c>
      <c r="M1614" s="12" t="str">
        <f>+VLOOKUP(FACTURACION[[#This Row],[REFERENCIA]],CODINV,4,FALSE)</f>
        <v>VÁLVULAS Y MULTIVÁLVULAS</v>
      </c>
      <c r="N1614" s="12" t="str">
        <f>+VLOOKUP(FACTURACION[[#This Row],[REFERENCIA]],CODINV,5,FALSE)</f>
        <v>REGO</v>
      </c>
      <c r="O1614" s="2">
        <v>1</v>
      </c>
      <c r="P1614" s="23">
        <v>3003167</v>
      </c>
      <c r="Q1614" s="24">
        <f>+FACTURACION[[#This Row],[CANTIDAD]]*FACTURACION[[#This Row],[VR UNITARIO]]/1000</f>
        <v>3003.1669999999999</v>
      </c>
      <c r="R1614" s="3" t="str">
        <f>+VLOOKUP(FACTURACION[[#This Row],[NIT]],TABLACLIENTE,5,FALSE)</f>
        <v>MOSQUERA</v>
      </c>
    </row>
    <row r="1615" spans="3:18">
      <c r="C1615" s="13">
        <v>2014</v>
      </c>
      <c r="D1615" s="17" t="s">
        <v>696</v>
      </c>
      <c r="E1615" s="17">
        <f>MONTH(FACTURACION[[#This Row],[MES]]&amp;1)</f>
        <v>7</v>
      </c>
      <c r="F1615" s="223">
        <f>DATE(FACTURACION[[#This Row],[AÑO]],FACTURACION[[#This Row],[Mes numero]],1)</f>
        <v>41821</v>
      </c>
      <c r="G1615" s="159">
        <v>10568</v>
      </c>
      <c r="H1615" s="20">
        <v>830137252</v>
      </c>
      <c r="I1615" s="2" t="str">
        <f>+VLOOKUP(FACTURACION[[#This Row],[NIT]],TABLACLIENTE,2,FALSE)</f>
        <v>SAGENCO SAS</v>
      </c>
      <c r="J1615" s="2" t="s">
        <v>241</v>
      </c>
      <c r="K1615" s="12" t="str">
        <f>+VLOOKUP(FACTURACION[[#This Row],[REFERENCIA]],CODINV,2,FALSE)</f>
        <v>MANOMETRO 0-300 PSI CON GLICERINA BAR 1/4</v>
      </c>
      <c r="L1615" s="12" t="str">
        <f>IF(VLOOKUP(FACTURACION[[#This Row],[REFERENCIA]],CODINV,3,FALSE)=0,"",VLOOKUP(FACTURACION[[#This Row],[REFERENCIA]],CODINV,3,FALSE))</f>
        <v>4270363</v>
      </c>
      <c r="M1615" s="12" t="str">
        <f>+VLOOKUP(FACTURACION[[#This Row],[REFERENCIA]],CODINV,4,FALSE)</f>
        <v>MEDIDORES</v>
      </c>
      <c r="N1615" s="12" t="str">
        <f>+VLOOKUP(FACTURACION[[#This Row],[REFERENCIA]],CODINV,5,FALSE)</f>
        <v>WIKA</v>
      </c>
      <c r="O1615" s="2">
        <v>1</v>
      </c>
      <c r="P1615" s="23">
        <v>51000</v>
      </c>
      <c r="Q1615" s="24">
        <f>+FACTURACION[[#This Row],[CANTIDAD]]*FACTURACION[[#This Row],[VR UNITARIO]]/1000</f>
        <v>51</v>
      </c>
      <c r="R1615" s="3" t="str">
        <f>+VLOOKUP(FACTURACION[[#This Row],[NIT]],TABLACLIENTE,5,FALSE)</f>
        <v>BOGOTÁ D.C.</v>
      </c>
    </row>
    <row r="1616" spans="3:18">
      <c r="C1616" s="13">
        <v>2014</v>
      </c>
      <c r="D1616" s="17" t="s">
        <v>696</v>
      </c>
      <c r="E1616" s="17">
        <f>MONTH(FACTURACION[[#This Row],[MES]]&amp;1)</f>
        <v>7</v>
      </c>
      <c r="F1616" s="223">
        <f>DATE(FACTURACION[[#This Row],[AÑO]],FACTURACION[[#This Row],[Mes numero]],1)</f>
        <v>41821</v>
      </c>
      <c r="G1616" s="159">
        <v>10607</v>
      </c>
      <c r="H1616" s="20">
        <v>830137252</v>
      </c>
      <c r="I1616" s="2" t="str">
        <f>+VLOOKUP(FACTURACION[[#This Row],[NIT]],TABLACLIENTE,2,FALSE)</f>
        <v>SAGENCO SAS</v>
      </c>
      <c r="J1616" s="2" t="s">
        <v>241</v>
      </c>
      <c r="K1616" s="12" t="str">
        <f>+VLOOKUP(FACTURACION[[#This Row],[REFERENCIA]],CODINV,2,FALSE)</f>
        <v>MANOMETRO 0-300 PSI CON GLICERINA BAR 1/4</v>
      </c>
      <c r="L1616" s="12" t="str">
        <f>IF(VLOOKUP(FACTURACION[[#This Row],[REFERENCIA]],CODINV,3,FALSE)=0,"",VLOOKUP(FACTURACION[[#This Row],[REFERENCIA]],CODINV,3,FALSE))</f>
        <v>4270363</v>
      </c>
      <c r="M1616" s="12" t="str">
        <f>+VLOOKUP(FACTURACION[[#This Row],[REFERENCIA]],CODINV,4,FALSE)</f>
        <v>MEDIDORES</v>
      </c>
      <c r="N1616" s="12" t="str">
        <f>+VLOOKUP(FACTURACION[[#This Row],[REFERENCIA]],CODINV,5,FALSE)</f>
        <v>WIKA</v>
      </c>
      <c r="O1616" s="2">
        <v>1</v>
      </c>
      <c r="P1616" s="23">
        <v>51000</v>
      </c>
      <c r="Q1616" s="24">
        <f>+FACTURACION[[#This Row],[CANTIDAD]]*FACTURACION[[#This Row],[VR UNITARIO]]/1000</f>
        <v>51</v>
      </c>
      <c r="R1616" s="3" t="str">
        <f>+VLOOKUP(FACTURACION[[#This Row],[NIT]],TABLACLIENTE,5,FALSE)</f>
        <v>BOGOTÁ D.C.</v>
      </c>
    </row>
    <row r="1617" spans="3:18">
      <c r="C1617" s="13">
        <v>2014</v>
      </c>
      <c r="D1617" s="17" t="s">
        <v>701</v>
      </c>
      <c r="E1617" s="17">
        <f>MONTH(FACTURACION[[#This Row],[MES]]&amp;1)</f>
        <v>8</v>
      </c>
      <c r="F1617" s="223">
        <f>DATE(FACTURACION[[#This Row],[AÑO]],FACTURACION[[#This Row],[Mes numero]],1)</f>
        <v>41852</v>
      </c>
      <c r="G1617" s="159">
        <v>10630</v>
      </c>
      <c r="H1617" s="20">
        <v>890310688</v>
      </c>
      <c r="I1617" s="2" t="str">
        <f>+VLOOKUP(FACTURACION[[#This Row],[NIT]],TABLACLIENTE,2,FALSE)</f>
        <v>COLGAS DE OCCIDENTE S.A. E.S.P.</v>
      </c>
      <c r="J1617" s="2" t="s">
        <v>787</v>
      </c>
      <c r="K1617" s="12" t="str">
        <f>+VLOOKUP(FACTURACION[[#This Row],[REFERENCIA]],CODINV,2,FALSE)</f>
        <v>VAPORIZADOR Z40L-VI  40KG ZIMMER ELECT LPG</v>
      </c>
      <c r="L1617" s="12" t="str">
        <f>IF(VLOOKUP(FACTURACION[[#This Row],[REFERENCIA]],CODINV,3,FALSE)=0,"",VLOOKUP(FACTURACION[[#This Row],[REFERENCIA]],CODINV,3,FALSE))</f>
        <v/>
      </c>
      <c r="M1617" s="12" t="str">
        <f>+VLOOKUP(FACTURACION[[#This Row],[REFERENCIA]],CODINV,4,FALSE)</f>
        <v>VAPORIZADORES</v>
      </c>
      <c r="N1617" s="12" t="str">
        <f>+VLOOKUP(FACTURACION[[#This Row],[REFERENCIA]],CODINV,5,FALSE)</f>
        <v>ALTERNATE ENERGY SYSTEM</v>
      </c>
      <c r="O1617" s="2">
        <v>2</v>
      </c>
      <c r="P1617" s="23">
        <v>4147000</v>
      </c>
      <c r="Q1617" s="24">
        <f>+FACTURACION[[#This Row],[CANTIDAD]]*FACTURACION[[#This Row],[VR UNITARIO]]/1000</f>
        <v>8294</v>
      </c>
      <c r="R1617" s="3" t="str">
        <f>+VLOOKUP(FACTURACION[[#This Row],[NIT]],TABLACLIENTE,5,FALSE)</f>
        <v>CALI</v>
      </c>
    </row>
    <row r="1618" spans="3:18">
      <c r="C1618" s="13">
        <v>2014</v>
      </c>
      <c r="D1618" s="17" t="s">
        <v>701</v>
      </c>
      <c r="E1618" s="17">
        <f>MONTH(FACTURACION[[#This Row],[MES]]&amp;1)</f>
        <v>8</v>
      </c>
      <c r="F1618" s="223">
        <f>DATE(FACTURACION[[#This Row],[AÑO]],FACTURACION[[#This Row],[Mes numero]],1)</f>
        <v>41852</v>
      </c>
      <c r="G1618" s="159">
        <v>10648</v>
      </c>
      <c r="H1618" s="20">
        <v>800202395</v>
      </c>
      <c r="I1618" s="2" t="str">
        <f>+VLOOKUP(FACTURACION[[#This Row],[NIT]],TABLACLIENTE,2,FALSE)</f>
        <v>EFIGAS GAS NATURAL S.A. E.S.P. (EFIGAS S.A. E.S.P.)</v>
      </c>
      <c r="J1618" s="2" t="s">
        <v>108</v>
      </c>
      <c r="K1618" s="12" t="str">
        <f>+VLOOKUP(FACTURACION[[#This Row],[REFERENCIA]],CODINV,2,FALSE)</f>
        <v>MEDIDOR BK G4 C:1/2"</v>
      </c>
      <c r="L1618" s="12" t="str">
        <f>IF(VLOOKUP(FACTURACION[[#This Row],[REFERENCIA]],CODINV,3,FALSE)=0,"",VLOOKUP(FACTURACION[[#This Row],[REFERENCIA]],CODINV,3,FALSE))</f>
        <v>G4K MT 152MM</v>
      </c>
      <c r="M1618" s="12" t="str">
        <f>+VLOOKUP(FACTURACION[[#This Row],[REFERENCIA]],CODINV,4,FALSE)</f>
        <v>MEDIDORES</v>
      </c>
      <c r="N1618" s="12" t="str">
        <f>+VLOOKUP(FACTURACION[[#This Row],[REFERENCIA]],CODINV,5,FALSE)</f>
        <v>HONEYWELL</v>
      </c>
      <c r="O1618" s="2">
        <v>70</v>
      </c>
      <c r="P1618" s="23">
        <v>99933</v>
      </c>
      <c r="Q1618" s="24">
        <f>+FACTURACION[[#This Row],[CANTIDAD]]*FACTURACION[[#This Row],[VR UNITARIO]]/1000</f>
        <v>6995.31</v>
      </c>
      <c r="R1618" s="3" t="str">
        <f>+VLOOKUP(FACTURACION[[#This Row],[NIT]],TABLACLIENTE,5,FALSE)</f>
        <v>MANIZALES</v>
      </c>
    </row>
    <row r="1619" spans="3:18">
      <c r="C1619" s="13">
        <v>2014</v>
      </c>
      <c r="D1619" s="17" t="s">
        <v>701</v>
      </c>
      <c r="E1619" s="17">
        <f>MONTH(FACTURACION[[#This Row],[MES]]&amp;1)</f>
        <v>8</v>
      </c>
      <c r="F1619" s="223">
        <f>DATE(FACTURACION[[#This Row],[AÑO]],FACTURACION[[#This Row],[Mes numero]],1)</f>
        <v>41852</v>
      </c>
      <c r="G1619" s="159">
        <v>10649</v>
      </c>
      <c r="H1619" s="20">
        <v>800202395</v>
      </c>
      <c r="I1619" s="2" t="str">
        <f>+VLOOKUP(FACTURACION[[#This Row],[NIT]],TABLACLIENTE,2,FALSE)</f>
        <v>EFIGAS GAS NATURAL S.A. E.S.P. (EFIGAS S.A. E.S.P.)</v>
      </c>
      <c r="J1619" s="2" t="s">
        <v>108</v>
      </c>
      <c r="K1619" s="12" t="str">
        <f>+VLOOKUP(FACTURACION[[#This Row],[REFERENCIA]],CODINV,2,FALSE)</f>
        <v>MEDIDOR BK G4 C:1/2"</v>
      </c>
      <c r="L1619" s="12" t="str">
        <f>IF(VLOOKUP(FACTURACION[[#This Row],[REFERENCIA]],CODINV,3,FALSE)=0,"",VLOOKUP(FACTURACION[[#This Row],[REFERENCIA]],CODINV,3,FALSE))</f>
        <v>G4K MT 152MM</v>
      </c>
      <c r="M1619" s="12" t="str">
        <f>+VLOOKUP(FACTURACION[[#This Row],[REFERENCIA]],CODINV,4,FALSE)</f>
        <v>MEDIDORES</v>
      </c>
      <c r="N1619" s="12" t="str">
        <f>+VLOOKUP(FACTURACION[[#This Row],[REFERENCIA]],CODINV,5,FALSE)</f>
        <v>HONEYWELL</v>
      </c>
      <c r="O1619" s="2">
        <v>70</v>
      </c>
      <c r="P1619" s="23">
        <v>99933</v>
      </c>
      <c r="Q1619" s="24">
        <f>+FACTURACION[[#This Row],[CANTIDAD]]*FACTURACION[[#This Row],[VR UNITARIO]]/1000</f>
        <v>6995.31</v>
      </c>
      <c r="R1619" s="3" t="str">
        <f>+VLOOKUP(FACTURACION[[#This Row],[NIT]],TABLACLIENTE,5,FALSE)</f>
        <v>MANIZALES</v>
      </c>
    </row>
    <row r="1620" spans="3:18">
      <c r="C1620" s="13">
        <v>2014</v>
      </c>
      <c r="D1620" s="17" t="s">
        <v>701</v>
      </c>
      <c r="E1620" s="17">
        <f>MONTH(FACTURACION[[#This Row],[MES]]&amp;1)</f>
        <v>8</v>
      </c>
      <c r="F1620" s="223">
        <f>DATE(FACTURACION[[#This Row],[AÑO]],FACTURACION[[#This Row],[Mes numero]],1)</f>
        <v>41852</v>
      </c>
      <c r="G1620" s="159">
        <v>10650</v>
      </c>
      <c r="H1620" s="20">
        <v>800202395</v>
      </c>
      <c r="I1620" s="2" t="str">
        <f>+VLOOKUP(FACTURACION[[#This Row],[NIT]],TABLACLIENTE,2,FALSE)</f>
        <v>EFIGAS GAS NATURAL S.A. E.S.P. (EFIGAS S.A. E.S.P.)</v>
      </c>
      <c r="J1620" s="2" t="s">
        <v>108</v>
      </c>
      <c r="K1620" s="12" t="str">
        <f>+VLOOKUP(FACTURACION[[#This Row],[REFERENCIA]],CODINV,2,FALSE)</f>
        <v>MEDIDOR BK G4 C:1/2"</v>
      </c>
      <c r="L1620" s="12" t="str">
        <f>IF(VLOOKUP(FACTURACION[[#This Row],[REFERENCIA]],CODINV,3,FALSE)=0,"",VLOOKUP(FACTURACION[[#This Row],[REFERENCIA]],CODINV,3,FALSE))</f>
        <v>G4K MT 152MM</v>
      </c>
      <c r="M1620" s="12" t="str">
        <f>+VLOOKUP(FACTURACION[[#This Row],[REFERENCIA]],CODINV,4,FALSE)</f>
        <v>MEDIDORES</v>
      </c>
      <c r="N1620" s="12" t="str">
        <f>+VLOOKUP(FACTURACION[[#This Row],[REFERENCIA]],CODINV,5,FALSE)</f>
        <v>HONEYWELL</v>
      </c>
      <c r="O1620" s="2">
        <v>60</v>
      </c>
      <c r="P1620" s="23">
        <v>99933</v>
      </c>
      <c r="Q1620" s="24">
        <f>+FACTURACION[[#This Row],[CANTIDAD]]*FACTURACION[[#This Row],[VR UNITARIO]]/1000</f>
        <v>5995.98</v>
      </c>
      <c r="R1620" s="3" t="str">
        <f>+VLOOKUP(FACTURACION[[#This Row],[NIT]],TABLACLIENTE,5,FALSE)</f>
        <v>MANIZALES</v>
      </c>
    </row>
    <row r="1621" spans="3:18">
      <c r="C1621" s="13">
        <v>2014</v>
      </c>
      <c r="D1621" s="17" t="s">
        <v>701</v>
      </c>
      <c r="E1621" s="17">
        <f>MONTH(FACTURACION[[#This Row],[MES]]&amp;1)</f>
        <v>8</v>
      </c>
      <c r="F1621" s="223">
        <f>DATE(FACTURACION[[#This Row],[AÑO]],FACTURACION[[#This Row],[Mes numero]],1)</f>
        <v>41852</v>
      </c>
      <c r="G1621" s="159">
        <v>10651</v>
      </c>
      <c r="H1621" s="20">
        <v>800202395</v>
      </c>
      <c r="I1621" s="2" t="str">
        <f>+VLOOKUP(FACTURACION[[#This Row],[NIT]],TABLACLIENTE,2,FALSE)</f>
        <v>EFIGAS GAS NATURAL S.A. E.S.P. (EFIGAS S.A. E.S.P.)</v>
      </c>
      <c r="J1621" s="2" t="s">
        <v>108</v>
      </c>
      <c r="K1621" s="12" t="str">
        <f>+VLOOKUP(FACTURACION[[#This Row],[REFERENCIA]],CODINV,2,FALSE)</f>
        <v>MEDIDOR BK G4 C:1/2"</v>
      </c>
      <c r="L1621" s="12" t="str">
        <f>IF(VLOOKUP(FACTURACION[[#This Row],[REFERENCIA]],CODINV,3,FALSE)=0,"",VLOOKUP(FACTURACION[[#This Row],[REFERENCIA]],CODINV,3,FALSE))</f>
        <v>G4K MT 152MM</v>
      </c>
      <c r="M1621" s="12" t="str">
        <f>+VLOOKUP(FACTURACION[[#This Row],[REFERENCIA]],CODINV,4,FALSE)</f>
        <v>MEDIDORES</v>
      </c>
      <c r="N1621" s="12" t="str">
        <f>+VLOOKUP(FACTURACION[[#This Row],[REFERENCIA]],CODINV,5,FALSE)</f>
        <v>HONEYWELL</v>
      </c>
      <c r="O1621" s="2">
        <v>60</v>
      </c>
      <c r="P1621" s="23">
        <v>99933</v>
      </c>
      <c r="Q1621" s="24">
        <f>+FACTURACION[[#This Row],[CANTIDAD]]*FACTURACION[[#This Row],[VR UNITARIO]]/1000</f>
        <v>5995.98</v>
      </c>
      <c r="R1621" s="3" t="str">
        <f>+VLOOKUP(FACTURACION[[#This Row],[NIT]],TABLACLIENTE,5,FALSE)</f>
        <v>MANIZALES</v>
      </c>
    </row>
    <row r="1622" spans="3:18">
      <c r="C1622" s="13">
        <v>2014</v>
      </c>
      <c r="D1622" s="17" t="s">
        <v>701</v>
      </c>
      <c r="E1622" s="17">
        <f>MONTH(FACTURACION[[#This Row],[MES]]&amp;1)</f>
        <v>8</v>
      </c>
      <c r="F1622" s="223">
        <f>DATE(FACTURACION[[#This Row],[AÑO]],FACTURACION[[#This Row],[Mes numero]],1)</f>
        <v>41852</v>
      </c>
      <c r="G1622" s="159">
        <v>10652</v>
      </c>
      <c r="H1622" s="20">
        <v>800202395</v>
      </c>
      <c r="I1622" s="2" t="str">
        <f>+VLOOKUP(FACTURACION[[#This Row],[NIT]],TABLACLIENTE,2,FALSE)</f>
        <v>EFIGAS GAS NATURAL S.A. E.S.P. (EFIGAS S.A. E.S.P.)</v>
      </c>
      <c r="J1622" s="2" t="s">
        <v>108</v>
      </c>
      <c r="K1622" s="12" t="str">
        <f>+VLOOKUP(FACTURACION[[#This Row],[REFERENCIA]],CODINV,2,FALSE)</f>
        <v>MEDIDOR BK G4 C:1/2"</v>
      </c>
      <c r="L1622" s="12" t="str">
        <f>IF(VLOOKUP(FACTURACION[[#This Row],[REFERENCIA]],CODINV,3,FALSE)=0,"",VLOOKUP(FACTURACION[[#This Row],[REFERENCIA]],CODINV,3,FALSE))</f>
        <v>G4K MT 152MM</v>
      </c>
      <c r="M1622" s="12" t="str">
        <f>+VLOOKUP(FACTURACION[[#This Row],[REFERENCIA]],CODINV,4,FALSE)</f>
        <v>MEDIDORES</v>
      </c>
      <c r="N1622" s="12" t="str">
        <f>+VLOOKUP(FACTURACION[[#This Row],[REFERENCIA]],CODINV,5,FALSE)</f>
        <v>HONEYWELL</v>
      </c>
      <c r="O1622" s="2">
        <v>50</v>
      </c>
      <c r="P1622" s="23">
        <v>99933</v>
      </c>
      <c r="Q1622" s="24">
        <f>+FACTURACION[[#This Row],[CANTIDAD]]*FACTURACION[[#This Row],[VR UNITARIO]]/1000</f>
        <v>4996.6499999999996</v>
      </c>
      <c r="R1622" s="3" t="str">
        <f>+VLOOKUP(FACTURACION[[#This Row],[NIT]],TABLACLIENTE,5,FALSE)</f>
        <v>MANIZALES</v>
      </c>
    </row>
    <row r="1623" spans="3:18">
      <c r="C1623" s="13">
        <v>2014</v>
      </c>
      <c r="D1623" s="17" t="s">
        <v>701</v>
      </c>
      <c r="E1623" s="17">
        <f>MONTH(FACTURACION[[#This Row],[MES]]&amp;1)</f>
        <v>8</v>
      </c>
      <c r="F1623" s="223">
        <f>DATE(FACTURACION[[#This Row],[AÑO]],FACTURACION[[#This Row],[Mes numero]],1)</f>
        <v>41852</v>
      </c>
      <c r="G1623" s="159">
        <v>10647</v>
      </c>
      <c r="H1623" s="20">
        <v>890101691</v>
      </c>
      <c r="I1623" s="2" t="str">
        <f>+VLOOKUP(FACTURACION[[#This Row],[NIT]],TABLACLIENTE,2,FALSE)</f>
        <v>GASES DEL CARIBE S.A.E.S.P. (GASCARIBE S.A E.S.P.)</v>
      </c>
      <c r="J1623" s="2" t="s">
        <v>108</v>
      </c>
      <c r="K1623" s="12" t="str">
        <f>+VLOOKUP(FACTURACION[[#This Row],[REFERENCIA]],CODINV,2,FALSE)</f>
        <v>MEDIDOR BK G4 C:1/2"</v>
      </c>
      <c r="L1623" s="12" t="str">
        <f>IF(VLOOKUP(FACTURACION[[#This Row],[REFERENCIA]],CODINV,3,FALSE)=0,"",VLOOKUP(FACTURACION[[#This Row],[REFERENCIA]],CODINV,3,FALSE))</f>
        <v>G4K MT 152MM</v>
      </c>
      <c r="M1623" s="12" t="str">
        <f>+VLOOKUP(FACTURACION[[#This Row],[REFERENCIA]],CODINV,4,FALSE)</f>
        <v>MEDIDORES</v>
      </c>
      <c r="N1623" s="12" t="str">
        <f>+VLOOKUP(FACTURACION[[#This Row],[REFERENCIA]],CODINV,5,FALSE)</f>
        <v>HONEYWELL</v>
      </c>
      <c r="O1623" s="2">
        <v>1000</v>
      </c>
      <c r="P1623" s="23">
        <v>100462</v>
      </c>
      <c r="Q1623" s="24">
        <f>+FACTURACION[[#This Row],[CANTIDAD]]*FACTURACION[[#This Row],[VR UNITARIO]]/1000</f>
        <v>100462</v>
      </c>
      <c r="R1623" s="3" t="str">
        <f>+VLOOKUP(FACTURACION[[#This Row],[NIT]],TABLACLIENTE,5,FALSE)</f>
        <v>BARRANQUILLA</v>
      </c>
    </row>
    <row r="1624" spans="3:18">
      <c r="C1624" s="13">
        <v>2014</v>
      </c>
      <c r="D1624" s="17" t="s">
        <v>701</v>
      </c>
      <c r="E1624" s="17">
        <f>MONTH(FACTURACION[[#This Row],[MES]]&amp;1)</f>
        <v>8</v>
      </c>
      <c r="F1624" s="223">
        <f>DATE(FACTURACION[[#This Row],[AÑO]],FACTURACION[[#This Row],[Mes numero]],1)</f>
        <v>41852</v>
      </c>
      <c r="G1624" s="159">
        <v>10653</v>
      </c>
      <c r="H1624" s="20">
        <v>890400869</v>
      </c>
      <c r="I1624" s="2" t="str">
        <f>+VLOOKUP(FACTURACION[[#This Row],[NIT]],TABLACLIENTE,2,FALSE)</f>
        <v>SURTIDORA DE GAS DEL CARIBE S.A. E.S.P. (SURTIGAS S.A. E.S.P.)</v>
      </c>
      <c r="J1624" s="2" t="s">
        <v>108</v>
      </c>
      <c r="K1624" s="12" t="str">
        <f>+VLOOKUP(FACTURACION[[#This Row],[REFERENCIA]],CODINV,2,FALSE)</f>
        <v>MEDIDOR BK G4 C:1/2"</v>
      </c>
      <c r="L1624" s="12" t="str">
        <f>IF(VLOOKUP(FACTURACION[[#This Row],[REFERENCIA]],CODINV,3,FALSE)=0,"",VLOOKUP(FACTURACION[[#This Row],[REFERENCIA]],CODINV,3,FALSE))</f>
        <v>G4K MT 152MM</v>
      </c>
      <c r="M1624" s="12" t="str">
        <f>+VLOOKUP(FACTURACION[[#This Row],[REFERENCIA]],CODINV,4,FALSE)</f>
        <v>MEDIDORES</v>
      </c>
      <c r="N1624" s="12" t="str">
        <f>+VLOOKUP(FACTURACION[[#This Row],[REFERENCIA]],CODINV,5,FALSE)</f>
        <v>HONEYWELL</v>
      </c>
      <c r="O1624" s="2">
        <v>200</v>
      </c>
      <c r="P1624" s="23">
        <v>99709</v>
      </c>
      <c r="Q1624" s="24">
        <f>+FACTURACION[[#This Row],[CANTIDAD]]*FACTURACION[[#This Row],[VR UNITARIO]]/1000</f>
        <v>19941.8</v>
      </c>
      <c r="R1624" s="3" t="str">
        <f>+VLOOKUP(FACTURACION[[#This Row],[NIT]],TABLACLIENTE,5,FALSE)</f>
        <v>CARTAGENA</v>
      </c>
    </row>
    <row r="1625" spans="3:18">
      <c r="C1625" s="13">
        <v>2014</v>
      </c>
      <c r="D1625" s="17" t="s">
        <v>701</v>
      </c>
      <c r="E1625" s="17">
        <f>MONTH(FACTURACION[[#This Row],[MES]]&amp;1)</f>
        <v>8</v>
      </c>
      <c r="F1625" s="223">
        <f>DATE(FACTURACION[[#This Row],[AÑO]],FACTURACION[[#This Row],[Mes numero]],1)</f>
        <v>41852</v>
      </c>
      <c r="G1625" s="159">
        <v>10638</v>
      </c>
      <c r="H1625" s="20">
        <v>800202395</v>
      </c>
      <c r="I1625" s="2" t="str">
        <f>+VLOOKUP(FACTURACION[[#This Row],[NIT]],TABLACLIENTE,2,FALSE)</f>
        <v>EFIGAS GAS NATURAL S.A. E.S.P. (EFIGAS S.A. E.S.P.)</v>
      </c>
      <c r="J1625" s="2" t="s">
        <v>21</v>
      </c>
      <c r="K1625" s="12" t="str">
        <f>+VLOOKUP(FACTURACION[[#This Row],[REFERENCIA]],CODINV,2,FALSE)</f>
        <v>MEDIDOR AC-630 C:1 1/4" MAOP 25PSIG CON CONECTORES</v>
      </c>
      <c r="L1625" s="12" t="str">
        <f>IF(VLOOKUP(FACTURACION[[#This Row],[REFERENCIA]],CODINV,3,FALSE)=0,"",VLOOKUP(FACTURACION[[#This Row],[REFERENCIA]],CODINV,3,FALSE))</f>
        <v/>
      </c>
      <c r="M1625" s="12" t="str">
        <f>+VLOOKUP(FACTURACION[[#This Row],[REFERENCIA]],CODINV,4,FALSE)</f>
        <v>MEDIDORES</v>
      </c>
      <c r="N1625" s="12" t="str">
        <f>+VLOOKUP(FACTURACION[[#This Row],[REFERENCIA]],CODINV,5,FALSE)</f>
        <v>HONEYWELL</v>
      </c>
      <c r="O1625" s="2">
        <v>1</v>
      </c>
      <c r="P1625" s="23">
        <v>1350000</v>
      </c>
      <c r="Q1625" s="24">
        <f>+FACTURACION[[#This Row],[CANTIDAD]]*FACTURACION[[#This Row],[VR UNITARIO]]/1000</f>
        <v>1350</v>
      </c>
      <c r="R1625" s="3" t="str">
        <f>+VLOOKUP(FACTURACION[[#This Row],[NIT]],TABLACLIENTE,5,FALSE)</f>
        <v>MANIZALES</v>
      </c>
    </row>
    <row r="1626" spans="3:18">
      <c r="C1626" s="13">
        <v>2014</v>
      </c>
      <c r="D1626" s="17" t="s">
        <v>701</v>
      </c>
      <c r="E1626" s="17">
        <f>MONTH(FACTURACION[[#This Row],[MES]]&amp;1)</f>
        <v>8</v>
      </c>
      <c r="F1626" s="223">
        <f>DATE(FACTURACION[[#This Row],[AÑO]],FACTURACION[[#This Row],[Mes numero]],1)</f>
        <v>41852</v>
      </c>
      <c r="G1626" s="159">
        <v>10639</v>
      </c>
      <c r="H1626" s="20">
        <v>800202395</v>
      </c>
      <c r="I1626" s="2" t="str">
        <f>+VLOOKUP(FACTURACION[[#This Row],[NIT]],TABLACLIENTE,2,FALSE)</f>
        <v>EFIGAS GAS NATURAL S.A. E.S.P. (EFIGAS S.A. E.S.P.)</v>
      </c>
      <c r="J1626" s="2" t="s">
        <v>21</v>
      </c>
      <c r="K1626" s="12" t="str">
        <f>+VLOOKUP(FACTURACION[[#This Row],[REFERENCIA]],CODINV,2,FALSE)</f>
        <v>MEDIDOR AC-630 C:1 1/4" MAOP 25PSIG CON CONECTORES</v>
      </c>
      <c r="L1626" s="12" t="str">
        <f>IF(VLOOKUP(FACTURACION[[#This Row],[REFERENCIA]],CODINV,3,FALSE)=0,"",VLOOKUP(FACTURACION[[#This Row],[REFERENCIA]],CODINV,3,FALSE))</f>
        <v/>
      </c>
      <c r="M1626" s="12" t="str">
        <f>+VLOOKUP(FACTURACION[[#This Row],[REFERENCIA]],CODINV,4,FALSE)</f>
        <v>MEDIDORES</v>
      </c>
      <c r="N1626" s="12" t="str">
        <f>+VLOOKUP(FACTURACION[[#This Row],[REFERENCIA]],CODINV,5,FALSE)</f>
        <v>HONEYWELL</v>
      </c>
      <c r="O1626" s="2">
        <v>2</v>
      </c>
      <c r="P1626" s="23">
        <v>1350000</v>
      </c>
      <c r="Q1626" s="24">
        <f>+FACTURACION[[#This Row],[CANTIDAD]]*FACTURACION[[#This Row],[VR UNITARIO]]/1000</f>
        <v>2700</v>
      </c>
      <c r="R1626" s="3" t="str">
        <f>+VLOOKUP(FACTURACION[[#This Row],[NIT]],TABLACLIENTE,5,FALSE)</f>
        <v>MANIZALES</v>
      </c>
    </row>
    <row r="1627" spans="3:18">
      <c r="C1627" s="13">
        <v>2014</v>
      </c>
      <c r="D1627" s="17" t="s">
        <v>701</v>
      </c>
      <c r="E1627" s="17">
        <f>MONTH(FACTURACION[[#This Row],[MES]]&amp;1)</f>
        <v>8</v>
      </c>
      <c r="F1627" s="223">
        <f>DATE(FACTURACION[[#This Row],[AÑO]],FACTURACION[[#This Row],[Mes numero]],1)</f>
        <v>41852</v>
      </c>
      <c r="G1627" s="159">
        <v>10628</v>
      </c>
      <c r="H1627" s="20">
        <v>800218682</v>
      </c>
      <c r="I1627" s="2" t="str">
        <f>+VLOOKUP(FACTURACION[[#This Row],[NIT]],TABLACLIENTE,2,FALSE)</f>
        <v>GASES DEL CUSIANA S.A E.S.P. (CUSIANAGAS S.A E.S.P)</v>
      </c>
      <c r="J1627" s="2" t="s">
        <v>21</v>
      </c>
      <c r="K1627" s="12" t="str">
        <f>+VLOOKUP(FACTURACION[[#This Row],[REFERENCIA]],CODINV,2,FALSE)</f>
        <v>MEDIDOR AC-630 C:1 1/4" MAOP 25PSIG CON CONECTORES</v>
      </c>
      <c r="L1627" s="12" t="str">
        <f>IF(VLOOKUP(FACTURACION[[#This Row],[REFERENCIA]],CODINV,3,FALSE)=0,"",VLOOKUP(FACTURACION[[#This Row],[REFERENCIA]],CODINV,3,FALSE))</f>
        <v/>
      </c>
      <c r="M1627" s="12" t="str">
        <f>+VLOOKUP(FACTURACION[[#This Row],[REFERENCIA]],CODINV,4,FALSE)</f>
        <v>MEDIDORES</v>
      </c>
      <c r="N1627" s="12" t="str">
        <f>+VLOOKUP(FACTURACION[[#This Row],[REFERENCIA]],CODINV,5,FALSE)</f>
        <v>HONEYWELL</v>
      </c>
      <c r="O1627" s="2">
        <v>1</v>
      </c>
      <c r="P1627" s="23">
        <v>1460000</v>
      </c>
      <c r="Q1627" s="24">
        <f>+FACTURACION[[#This Row],[CANTIDAD]]*FACTURACION[[#This Row],[VR UNITARIO]]/1000</f>
        <v>1460</v>
      </c>
      <c r="R1627" s="3" t="str">
        <f>+VLOOKUP(FACTURACION[[#This Row],[NIT]],TABLACLIENTE,5,FALSE)</f>
        <v>YOPAL</v>
      </c>
    </row>
    <row r="1628" spans="3:18">
      <c r="C1628" s="13">
        <v>2014</v>
      </c>
      <c r="D1628" s="17" t="s">
        <v>701</v>
      </c>
      <c r="E1628" s="17">
        <f>MONTH(FACTURACION[[#This Row],[MES]]&amp;1)</f>
        <v>8</v>
      </c>
      <c r="F1628" s="223">
        <f>DATE(FACTURACION[[#This Row],[AÑO]],FACTURACION[[#This Row],[Mes numero]],1)</f>
        <v>41852</v>
      </c>
      <c r="G1628" s="159">
        <v>10627</v>
      </c>
      <c r="H1628" s="20">
        <v>800021272</v>
      </c>
      <c r="I1628" s="2" t="str">
        <f>+VLOOKUP(FACTURACION[[#This Row],[NIT]],TABLACLIENTE,2,FALSE)</f>
        <v>GASES DEL LLANO S.A. E.S.P (LLANOGAS S.A. E.S.P.)</v>
      </c>
      <c r="J1628" s="2" t="s">
        <v>21</v>
      </c>
      <c r="K1628" s="12" t="str">
        <f>+VLOOKUP(FACTURACION[[#This Row],[REFERENCIA]],CODINV,2,FALSE)</f>
        <v>MEDIDOR AC-630 C:1 1/4" MAOP 25PSIG CON CONECTORES</v>
      </c>
      <c r="L1628" s="12" t="str">
        <f>IF(VLOOKUP(FACTURACION[[#This Row],[REFERENCIA]],CODINV,3,FALSE)=0,"",VLOOKUP(FACTURACION[[#This Row],[REFERENCIA]],CODINV,3,FALSE))</f>
        <v/>
      </c>
      <c r="M1628" s="12" t="str">
        <f>+VLOOKUP(FACTURACION[[#This Row],[REFERENCIA]],CODINV,4,FALSE)</f>
        <v>MEDIDORES</v>
      </c>
      <c r="N1628" s="12" t="str">
        <f>+VLOOKUP(FACTURACION[[#This Row],[REFERENCIA]],CODINV,5,FALSE)</f>
        <v>HONEYWELL</v>
      </c>
      <c r="O1628" s="2">
        <v>2</v>
      </c>
      <c r="P1628" s="23">
        <v>1460000</v>
      </c>
      <c r="Q1628" s="24">
        <f>+FACTURACION[[#This Row],[CANTIDAD]]*FACTURACION[[#This Row],[VR UNITARIO]]/1000</f>
        <v>2920</v>
      </c>
      <c r="R1628" s="3" t="str">
        <f>+VLOOKUP(FACTURACION[[#This Row],[NIT]],TABLACLIENTE,5,FALSE)</f>
        <v>VILLAVICENCIO</v>
      </c>
    </row>
    <row r="1629" spans="3:18">
      <c r="C1629" s="13">
        <v>2014</v>
      </c>
      <c r="D1629" s="17" t="s">
        <v>701</v>
      </c>
      <c r="E1629" s="17">
        <f>MONTH(FACTURACION[[#This Row],[MES]]&amp;1)</f>
        <v>8</v>
      </c>
      <c r="F1629" s="223">
        <f>DATE(FACTURACION[[#This Row],[AÑO]],FACTURACION[[#This Row],[Mes numero]],1)</f>
        <v>41852</v>
      </c>
      <c r="G1629" s="159">
        <v>10640</v>
      </c>
      <c r="H1629" s="20">
        <v>822001073</v>
      </c>
      <c r="I1629" s="2" t="str">
        <f>+VLOOKUP(FACTURACION[[#This Row],[NIT]],TABLACLIENTE,2,FALSE)</f>
        <v>MADIGAS INGENIEROS S.A. E.S.P.</v>
      </c>
      <c r="J1629" s="2" t="s">
        <v>21</v>
      </c>
      <c r="K1629" s="12" t="str">
        <f>+VLOOKUP(FACTURACION[[#This Row],[REFERENCIA]],CODINV,2,FALSE)</f>
        <v>MEDIDOR AC-630 C:1 1/4" MAOP 25PSIG CON CONECTORES</v>
      </c>
      <c r="L1629" s="12" t="str">
        <f>IF(VLOOKUP(FACTURACION[[#This Row],[REFERENCIA]],CODINV,3,FALSE)=0,"",VLOOKUP(FACTURACION[[#This Row],[REFERENCIA]],CODINV,3,FALSE))</f>
        <v/>
      </c>
      <c r="M1629" s="12" t="str">
        <f>+VLOOKUP(FACTURACION[[#This Row],[REFERENCIA]],CODINV,4,FALSE)</f>
        <v>MEDIDORES</v>
      </c>
      <c r="N1629" s="12" t="str">
        <f>+VLOOKUP(FACTURACION[[#This Row],[REFERENCIA]],CODINV,5,FALSE)</f>
        <v>HONEYWELL</v>
      </c>
      <c r="O1629" s="2">
        <v>1</v>
      </c>
      <c r="P1629" s="23">
        <v>1420000</v>
      </c>
      <c r="Q1629" s="24">
        <f>+FACTURACION[[#This Row],[CANTIDAD]]*FACTURACION[[#This Row],[VR UNITARIO]]/1000</f>
        <v>1420</v>
      </c>
      <c r="R1629" s="3" t="str">
        <f>+VLOOKUP(FACTURACION[[#This Row],[NIT]],TABLACLIENTE,5,FALSE)</f>
        <v>ACACIAS</v>
      </c>
    </row>
    <row r="1630" spans="3:18">
      <c r="C1630" s="13">
        <v>2014</v>
      </c>
      <c r="D1630" s="17" t="s">
        <v>701</v>
      </c>
      <c r="E1630" s="17">
        <f>MONTH(FACTURACION[[#This Row],[MES]]&amp;1)</f>
        <v>8</v>
      </c>
      <c r="F1630" s="223">
        <f>DATE(FACTURACION[[#This Row],[AÑO]],FACTURACION[[#This Row],[Mes numero]],1)</f>
        <v>41852</v>
      </c>
      <c r="G1630" s="159">
        <v>10634</v>
      </c>
      <c r="H1630" s="20">
        <v>890400869</v>
      </c>
      <c r="I1630" s="2" t="str">
        <f>+VLOOKUP(FACTURACION[[#This Row],[NIT]],TABLACLIENTE,2,FALSE)</f>
        <v>SURTIDORA DE GAS DEL CARIBE S.A. E.S.P. (SURTIGAS S.A. E.S.P.)</v>
      </c>
      <c r="J1630" s="2" t="s">
        <v>21</v>
      </c>
      <c r="K1630" s="12" t="str">
        <f>+VLOOKUP(FACTURACION[[#This Row],[REFERENCIA]],CODINV,2,FALSE)</f>
        <v>MEDIDOR AC-630 C:1 1/4" MAOP 25PSIG CON CONECTORES</v>
      </c>
      <c r="L1630" s="12" t="str">
        <f>IF(VLOOKUP(FACTURACION[[#This Row],[REFERENCIA]],CODINV,3,FALSE)=0,"",VLOOKUP(FACTURACION[[#This Row],[REFERENCIA]],CODINV,3,FALSE))</f>
        <v/>
      </c>
      <c r="M1630" s="12" t="str">
        <f>+VLOOKUP(FACTURACION[[#This Row],[REFERENCIA]],CODINV,4,FALSE)</f>
        <v>MEDIDORES</v>
      </c>
      <c r="N1630" s="12" t="str">
        <f>+VLOOKUP(FACTURACION[[#This Row],[REFERENCIA]],CODINV,5,FALSE)</f>
        <v>HONEYWELL</v>
      </c>
      <c r="O1630" s="2">
        <v>5</v>
      </c>
      <c r="P1630" s="23">
        <v>1306781</v>
      </c>
      <c r="Q1630" s="24">
        <f>+FACTURACION[[#This Row],[CANTIDAD]]*FACTURACION[[#This Row],[VR UNITARIO]]/1000</f>
        <v>6533.9049999999997</v>
      </c>
      <c r="R1630" s="3" t="str">
        <f>+VLOOKUP(FACTURACION[[#This Row],[NIT]],TABLACLIENTE,5,FALSE)</f>
        <v>CARTAGENA</v>
      </c>
    </row>
    <row r="1631" spans="3:18">
      <c r="C1631" s="13">
        <v>2014</v>
      </c>
      <c r="D1631" s="17" t="s">
        <v>701</v>
      </c>
      <c r="E1631" s="17">
        <f>MONTH(FACTURACION[[#This Row],[MES]]&amp;1)</f>
        <v>8</v>
      </c>
      <c r="F1631" s="223">
        <f>DATE(FACTURACION[[#This Row],[AÑO]],FACTURACION[[#This Row],[Mes numero]],1)</f>
        <v>41852</v>
      </c>
      <c r="G1631" s="159">
        <v>10626</v>
      </c>
      <c r="H1631" s="20">
        <v>800021272</v>
      </c>
      <c r="I1631" s="2" t="str">
        <f>+VLOOKUP(FACTURACION[[#This Row],[NIT]],TABLACLIENTE,2,FALSE)</f>
        <v>GASES DEL LLANO S.A. E.S.P (LLANOGAS S.A. E.S.P.)</v>
      </c>
      <c r="J1631" s="2" t="s">
        <v>59</v>
      </c>
      <c r="K1631" s="12" t="str">
        <f>+VLOOKUP(FACTURACION[[#This Row],[REFERENCIA]],CODINV,2,FALSE)</f>
        <v>MEDIDOR AL-1000 C:1 1/2" MAOP 25 PSIG CON CONECTORES</v>
      </c>
      <c r="L1631" s="12" t="str">
        <f>IF(VLOOKUP(FACTURACION[[#This Row],[REFERENCIA]],CODINV,3,FALSE)=0,"",VLOOKUP(FACTURACION[[#This Row],[REFERENCIA]],CODINV,3,FALSE))</f>
        <v/>
      </c>
      <c r="M1631" s="12" t="str">
        <f>+VLOOKUP(FACTURACION[[#This Row],[REFERENCIA]],CODINV,4,FALSE)</f>
        <v>MEDIDORES</v>
      </c>
      <c r="N1631" s="12" t="str">
        <f>+VLOOKUP(FACTURACION[[#This Row],[REFERENCIA]],CODINV,5,FALSE)</f>
        <v>HONEYWELL</v>
      </c>
      <c r="O1631" s="2">
        <v>1</v>
      </c>
      <c r="P1631" s="23">
        <v>2300000</v>
      </c>
      <c r="Q1631" s="24">
        <f>+FACTURACION[[#This Row],[CANTIDAD]]*FACTURACION[[#This Row],[VR UNITARIO]]/1000</f>
        <v>2300</v>
      </c>
      <c r="R1631" s="3" t="str">
        <f>+VLOOKUP(FACTURACION[[#This Row],[NIT]],TABLACLIENTE,5,FALSE)</f>
        <v>VILLAVICENCIO</v>
      </c>
    </row>
    <row r="1632" spans="3:18">
      <c r="C1632" s="13">
        <v>2014</v>
      </c>
      <c r="D1632" s="17" t="s">
        <v>701</v>
      </c>
      <c r="E1632" s="17">
        <f>MONTH(FACTURACION[[#This Row],[MES]]&amp;1)</f>
        <v>8</v>
      </c>
      <c r="F1632" s="223">
        <f>DATE(FACTURACION[[#This Row],[AÑO]],FACTURACION[[#This Row],[Mes numero]],1)</f>
        <v>41852</v>
      </c>
      <c r="G1632" s="159">
        <v>10637</v>
      </c>
      <c r="H1632" s="25">
        <v>891101577</v>
      </c>
      <c r="I1632" s="3" t="str">
        <f>+VLOOKUP(FACTURACION[[#This Row],[NIT]],TABLACLIENTE,2,FALSE)</f>
        <v>ALCANOS DE COLOMBIA S.A. E.S.P</v>
      </c>
      <c r="J1632" s="2" t="s">
        <v>262</v>
      </c>
      <c r="K1632" s="12" t="str">
        <f>+VLOOKUP(FACTURACION[[#This Row],[REFERENCIA]],CODINV,2,FALSE)</f>
        <v>MEDIDOR AL-425 C:1 1/4" MAOP 25 PSIG</v>
      </c>
      <c r="L1632" s="12" t="str">
        <f>IF(VLOOKUP(FACTURACION[[#This Row],[REFERENCIA]],CODINV,3,FALSE)=0,"",VLOOKUP(FACTURACION[[#This Row],[REFERENCIA]],CODINV,3,FALSE))</f>
        <v/>
      </c>
      <c r="M1632" s="12" t="str">
        <f>+VLOOKUP(FACTURACION[[#This Row],[REFERENCIA]],CODINV,4,FALSE)</f>
        <v>MEDIDORES</v>
      </c>
      <c r="N1632" s="12" t="str">
        <f>+VLOOKUP(FACTURACION[[#This Row],[REFERENCIA]],CODINV,5,FALSE)</f>
        <v>HONEYWELL</v>
      </c>
      <c r="O1632" s="2">
        <v>3</v>
      </c>
      <c r="P1632" s="23">
        <v>480000</v>
      </c>
      <c r="Q1632" s="24">
        <f>+FACTURACION[[#This Row],[CANTIDAD]]*FACTURACION[[#This Row],[VR UNITARIO]]/1000</f>
        <v>1440</v>
      </c>
      <c r="R1632" s="3" t="str">
        <f>+VLOOKUP(FACTURACION[[#This Row],[NIT]],TABLACLIENTE,5,FALSE)</f>
        <v>NEIVA</v>
      </c>
    </row>
    <row r="1633" spans="3:18">
      <c r="C1633" s="13">
        <v>2014</v>
      </c>
      <c r="D1633" s="17" t="s">
        <v>701</v>
      </c>
      <c r="E1633" s="17">
        <f>MONTH(FACTURACION[[#This Row],[MES]]&amp;1)</f>
        <v>8</v>
      </c>
      <c r="F1633" s="223">
        <f>DATE(FACTURACION[[#This Row],[AÑO]],FACTURACION[[#This Row],[Mes numero]],1)</f>
        <v>41852</v>
      </c>
      <c r="G1633" s="159">
        <v>10642</v>
      </c>
      <c r="H1633" s="20">
        <v>800202395</v>
      </c>
      <c r="I1633" s="2" t="str">
        <f>+VLOOKUP(FACTURACION[[#This Row],[NIT]],TABLACLIENTE,2,FALSE)</f>
        <v>EFIGAS GAS NATURAL S.A. E.S.P. (EFIGAS S.A. E.S.P.)</v>
      </c>
      <c r="J1633" s="2" t="s">
        <v>262</v>
      </c>
      <c r="K1633" s="12" t="str">
        <f>+VLOOKUP(FACTURACION[[#This Row],[REFERENCIA]],CODINV,2,FALSE)</f>
        <v>MEDIDOR AL-425 C:1 1/4" MAOP 25 PSIG</v>
      </c>
      <c r="L1633" s="12" t="str">
        <f>IF(VLOOKUP(FACTURACION[[#This Row],[REFERENCIA]],CODINV,3,FALSE)=0,"",VLOOKUP(FACTURACION[[#This Row],[REFERENCIA]],CODINV,3,FALSE))</f>
        <v/>
      </c>
      <c r="M1633" s="12" t="str">
        <f>+VLOOKUP(FACTURACION[[#This Row],[REFERENCIA]],CODINV,4,FALSE)</f>
        <v>MEDIDORES</v>
      </c>
      <c r="N1633" s="12" t="str">
        <f>+VLOOKUP(FACTURACION[[#This Row],[REFERENCIA]],CODINV,5,FALSE)</f>
        <v>HONEYWELL</v>
      </c>
      <c r="O1633" s="2">
        <v>8</v>
      </c>
      <c r="P1633" s="23">
        <v>470000</v>
      </c>
      <c r="Q1633" s="24">
        <f>+FACTURACION[[#This Row],[CANTIDAD]]*FACTURACION[[#This Row],[VR UNITARIO]]/1000</f>
        <v>3760</v>
      </c>
      <c r="R1633" s="3" t="str">
        <f>+VLOOKUP(FACTURACION[[#This Row],[NIT]],TABLACLIENTE,5,FALSE)</f>
        <v>MANIZALES</v>
      </c>
    </row>
    <row r="1634" spans="3:18">
      <c r="C1634" s="13">
        <v>2014</v>
      </c>
      <c r="D1634" s="17" t="s">
        <v>701</v>
      </c>
      <c r="E1634" s="17">
        <f>MONTH(FACTURACION[[#This Row],[MES]]&amp;1)</f>
        <v>8</v>
      </c>
      <c r="F1634" s="223">
        <f>DATE(FACTURACION[[#This Row],[AÑO]],FACTURACION[[#This Row],[Mes numero]],1)</f>
        <v>41852</v>
      </c>
      <c r="G1634" s="159">
        <v>10624</v>
      </c>
      <c r="H1634" s="20">
        <v>830109199</v>
      </c>
      <c r="I1634" s="2" t="str">
        <f>+VLOOKUP(FACTURACION[[#This Row],[NIT]],TABLACLIENTE,2,FALSE)</f>
        <v>ENGINEERING CO (ENGECO LIMITADA)</v>
      </c>
      <c r="J1634" s="2" t="s">
        <v>262</v>
      </c>
      <c r="K1634" s="12" t="str">
        <f>+VLOOKUP(FACTURACION[[#This Row],[REFERENCIA]],CODINV,2,FALSE)</f>
        <v>MEDIDOR AL-425 C:1 1/4" MAOP 25 PSIG</v>
      </c>
      <c r="L1634" s="12" t="str">
        <f>IF(VLOOKUP(FACTURACION[[#This Row],[REFERENCIA]],CODINV,3,FALSE)=0,"",VLOOKUP(FACTURACION[[#This Row],[REFERENCIA]],CODINV,3,FALSE))</f>
        <v/>
      </c>
      <c r="M1634" s="12" t="str">
        <f>+VLOOKUP(FACTURACION[[#This Row],[REFERENCIA]],CODINV,4,FALSE)</f>
        <v>MEDIDORES</v>
      </c>
      <c r="N1634" s="12" t="str">
        <f>+VLOOKUP(FACTURACION[[#This Row],[REFERENCIA]],CODINV,5,FALSE)</f>
        <v>HONEYWELL</v>
      </c>
      <c r="O1634" s="2">
        <v>1</v>
      </c>
      <c r="P1634" s="23">
        <v>520000</v>
      </c>
      <c r="Q1634" s="24">
        <f>+FACTURACION[[#This Row],[CANTIDAD]]*FACTURACION[[#This Row],[VR UNITARIO]]/1000</f>
        <v>520</v>
      </c>
      <c r="R1634" s="3" t="str">
        <f>+VLOOKUP(FACTURACION[[#This Row],[NIT]],TABLACLIENTE,5,FALSE)</f>
        <v>BOGOTÁ D.C.</v>
      </c>
    </row>
    <row r="1635" spans="3:18">
      <c r="C1635" s="13">
        <v>2014</v>
      </c>
      <c r="D1635" s="17" t="s">
        <v>701</v>
      </c>
      <c r="E1635" s="17">
        <f>MONTH(FACTURACION[[#This Row],[MES]]&amp;1)</f>
        <v>8</v>
      </c>
      <c r="F1635" s="223">
        <f>DATE(FACTURACION[[#This Row],[AÑO]],FACTURACION[[#This Row],[Mes numero]],1)</f>
        <v>41852</v>
      </c>
      <c r="G1635" s="159">
        <v>10640</v>
      </c>
      <c r="H1635" s="20">
        <v>822001073</v>
      </c>
      <c r="I1635" s="2" t="str">
        <f>+VLOOKUP(FACTURACION[[#This Row],[NIT]],TABLACLIENTE,2,FALSE)</f>
        <v>MADIGAS INGENIEROS S.A. E.S.P.</v>
      </c>
      <c r="J1635" s="2" t="s">
        <v>262</v>
      </c>
      <c r="K1635" s="12" t="str">
        <f>+VLOOKUP(FACTURACION[[#This Row],[REFERENCIA]],CODINV,2,FALSE)</f>
        <v>MEDIDOR AL-425 C:1 1/4" MAOP 25 PSIG</v>
      </c>
      <c r="L1635" s="12" t="str">
        <f>IF(VLOOKUP(FACTURACION[[#This Row],[REFERENCIA]],CODINV,3,FALSE)=0,"",VLOOKUP(FACTURACION[[#This Row],[REFERENCIA]],CODINV,3,FALSE))</f>
        <v/>
      </c>
      <c r="M1635" s="12" t="str">
        <f>+VLOOKUP(FACTURACION[[#This Row],[REFERENCIA]],CODINV,4,FALSE)</f>
        <v>MEDIDORES</v>
      </c>
      <c r="N1635" s="12" t="str">
        <f>+VLOOKUP(FACTURACION[[#This Row],[REFERENCIA]],CODINV,5,FALSE)</f>
        <v>HONEYWELL</v>
      </c>
      <c r="O1635" s="2">
        <v>1</v>
      </c>
      <c r="P1635" s="23">
        <v>495000</v>
      </c>
      <c r="Q1635" s="24">
        <f>+FACTURACION[[#This Row],[CANTIDAD]]*FACTURACION[[#This Row],[VR UNITARIO]]/1000</f>
        <v>495</v>
      </c>
      <c r="R1635" s="3" t="str">
        <f>+VLOOKUP(FACTURACION[[#This Row],[NIT]],TABLACLIENTE,5,FALSE)</f>
        <v>ACACIAS</v>
      </c>
    </row>
    <row r="1636" spans="3:18">
      <c r="C1636" s="13">
        <v>2014</v>
      </c>
      <c r="D1636" s="17" t="s">
        <v>701</v>
      </c>
      <c r="E1636" s="17">
        <f>MONTH(FACTURACION[[#This Row],[MES]]&amp;1)</f>
        <v>8</v>
      </c>
      <c r="F1636" s="223">
        <f>DATE(FACTURACION[[#This Row],[AÑO]],FACTURACION[[#This Row],[Mes numero]],1)</f>
        <v>41852</v>
      </c>
      <c r="G1636" s="159">
        <v>10631</v>
      </c>
      <c r="H1636" s="20">
        <v>900155947</v>
      </c>
      <c r="I1636" s="2" t="str">
        <f>+VLOOKUP(FACTURACION[[#This Row],[NIT]],TABLACLIENTE,2,FALSE)</f>
        <v>INGENIERIA DE MONTAJE Y MANTENIMIENTO DE ESTACIONES DE SERVICIO LTDA  (IMMES LTDA)</v>
      </c>
      <c r="J1636" s="2" t="s">
        <v>120</v>
      </c>
      <c r="K1636" s="12" t="str">
        <f>+VLOOKUP(FACTURACION[[#This Row],[REFERENCIA]],CODINV,2,FALSE)</f>
        <v>MEDIDOR ROTATIVO G65</v>
      </c>
      <c r="L1636" s="12" t="str">
        <f>IF(VLOOKUP(FACTURACION[[#This Row],[REFERENCIA]],CODINV,3,FALSE)=0,"",VLOOKUP(FACTURACION[[#This Row],[REFERENCIA]],CODINV,3,FALSE))</f>
        <v>RCG65</v>
      </c>
      <c r="M1636" s="12" t="str">
        <f>+VLOOKUP(FACTURACION[[#This Row],[REFERENCIA]],CODINV,4,FALSE)</f>
        <v>MEDIDORES</v>
      </c>
      <c r="N1636" s="12" t="str">
        <f>+VLOOKUP(FACTURACION[[#This Row],[REFERENCIA]],CODINV,5,FALSE)</f>
        <v>HONEYWELL</v>
      </c>
      <c r="O1636" s="2">
        <v>1</v>
      </c>
      <c r="P1636" s="23">
        <v>3300000</v>
      </c>
      <c r="Q1636" s="24">
        <f>+FACTURACION[[#This Row],[CANTIDAD]]*FACTURACION[[#This Row],[VR UNITARIO]]/1000</f>
        <v>3300</v>
      </c>
      <c r="R1636" s="3" t="str">
        <f>+VLOOKUP(FACTURACION[[#This Row],[NIT]],TABLACLIENTE,5,FALSE)</f>
        <v>BOGOTÁ D.C.</v>
      </c>
    </row>
    <row r="1637" spans="3:18">
      <c r="C1637" s="13">
        <v>2014</v>
      </c>
      <c r="D1637" s="17" t="s">
        <v>701</v>
      </c>
      <c r="E1637" s="17">
        <f>MONTH(FACTURACION[[#This Row],[MES]]&amp;1)</f>
        <v>8</v>
      </c>
      <c r="F1637" s="223">
        <f>DATE(FACTURACION[[#This Row],[AÑO]],FACTURACION[[#This Row],[Mes numero]],1)</f>
        <v>41852</v>
      </c>
      <c r="G1637" s="159">
        <v>10633</v>
      </c>
      <c r="H1637" s="20">
        <v>800007813</v>
      </c>
      <c r="I1637" s="2" t="str">
        <f>+VLOOKUP(FACTURACION[[#This Row],[NIT]],TABLACLIENTE,2,FALSE)</f>
        <v>VANTI S.A. E.S.P (VANTI)</v>
      </c>
      <c r="J1637" s="2" t="s">
        <v>793</v>
      </c>
      <c r="K1637" s="12" t="str">
        <f>+VLOOKUP(FACTURACION[[#This Row],[REFERENCIA]],CODINV,2,FALSE)</f>
        <v>MEDIDOR DE TURBINA TRZ2 G400 DN 100  ANSI 150</v>
      </c>
      <c r="L1637" s="12" t="str">
        <f>IF(VLOOKUP(FACTURACION[[#This Row],[REFERENCIA]],CODINV,3,FALSE)=0,"",VLOOKUP(FACTURACION[[#This Row],[REFERENCIA]],CODINV,3,FALSE))</f>
        <v/>
      </c>
      <c r="M1637" s="12" t="str">
        <f>+VLOOKUP(FACTURACION[[#This Row],[REFERENCIA]],CODINV,4,FALSE)</f>
        <v>MEDIDORES</v>
      </c>
      <c r="N1637" s="12" t="str">
        <f>+VLOOKUP(FACTURACION[[#This Row],[REFERENCIA]],CODINV,5,FALSE)</f>
        <v>HONEYWELL</v>
      </c>
      <c r="O1637" s="2">
        <v>1</v>
      </c>
      <c r="P1637" s="23">
        <v>16403343</v>
      </c>
      <c r="Q1637" s="24">
        <f>+FACTURACION[[#This Row],[CANTIDAD]]*FACTURACION[[#This Row],[VR UNITARIO]]/1000</f>
        <v>16403.343000000001</v>
      </c>
      <c r="R1637" s="3" t="str">
        <f>+VLOOKUP(FACTURACION[[#This Row],[NIT]],TABLACLIENTE,5,FALSE)</f>
        <v>BOGOTÁ D.C.</v>
      </c>
    </row>
    <row r="1638" spans="3:18">
      <c r="C1638" s="13">
        <v>2014</v>
      </c>
      <c r="D1638" s="17" t="s">
        <v>701</v>
      </c>
      <c r="E1638" s="17">
        <f>MONTH(FACTURACION[[#This Row],[MES]]&amp;1)</f>
        <v>8</v>
      </c>
      <c r="F1638" s="223">
        <f>DATE(FACTURACION[[#This Row],[AÑO]],FACTURACION[[#This Row],[Mes numero]],1)</f>
        <v>41852</v>
      </c>
      <c r="G1638" s="159">
        <v>10625</v>
      </c>
      <c r="H1638" s="20">
        <v>860053840</v>
      </c>
      <c r="I1638" s="2" t="str">
        <f>+VLOOKUP(FACTURACION[[#This Row],[NIT]],TABLACLIENTE,2,FALSE)</f>
        <v>TECNIK LTDA</v>
      </c>
      <c r="J1638" s="2" t="s">
        <v>198</v>
      </c>
      <c r="K1638" s="12" t="str">
        <f>+VLOOKUP(FACTURACION[[#This Row],[REFERENCIA]],CODINV,2,FALSE)</f>
        <v>REG. 1813C-HC C. 1 1/4" R: 6-15" O: 1/2</v>
      </c>
      <c r="L1638" s="12" t="str">
        <f>IF(VLOOKUP(FACTURACION[[#This Row],[REFERENCIA]],CODINV,3,FALSE)=0,"",VLOOKUP(FACTURACION[[#This Row],[REFERENCIA]],CODINV,3,FALSE))</f>
        <v/>
      </c>
      <c r="M1638" s="12" t="str">
        <f>+VLOOKUP(FACTURACION[[#This Row],[REFERENCIA]],CODINV,4,FALSE)</f>
        <v>REGULADORES</v>
      </c>
      <c r="N1638" s="12" t="str">
        <f>+VLOOKUP(FACTURACION[[#This Row],[REFERENCIA]],CODINV,5,FALSE)</f>
        <v>HONEYWELL</v>
      </c>
      <c r="O1638" s="2">
        <v>5</v>
      </c>
      <c r="P1638" s="23">
        <v>135000</v>
      </c>
      <c r="Q1638" s="24">
        <f>+FACTURACION[[#This Row],[CANTIDAD]]*FACTURACION[[#This Row],[VR UNITARIO]]/1000</f>
        <v>675</v>
      </c>
      <c r="R1638" s="3" t="str">
        <f>+VLOOKUP(FACTURACION[[#This Row],[NIT]],TABLACLIENTE,5,FALSE)</f>
        <v>BOGOTÁ D.C.</v>
      </c>
    </row>
    <row r="1639" spans="3:18">
      <c r="C1639" s="13">
        <v>2014</v>
      </c>
      <c r="D1639" s="17" t="s">
        <v>701</v>
      </c>
      <c r="E1639" s="17">
        <f>MONTH(FACTURACION[[#This Row],[MES]]&amp;1)</f>
        <v>8</v>
      </c>
      <c r="F1639" s="223">
        <f>DATE(FACTURACION[[#This Row],[AÑO]],FACTURACION[[#This Row],[Mes numero]],1)</f>
        <v>41852</v>
      </c>
      <c r="G1639" s="159">
        <v>10667</v>
      </c>
      <c r="H1639" s="20">
        <v>830014820</v>
      </c>
      <c r="I1639" s="2" t="str">
        <f>+VLOOKUP(FACTURACION[[#This Row],[NIT]],TABLACLIENTE,2,FALSE)</f>
        <v>COMERCIALIZADORA MOYSE LTDA.</v>
      </c>
      <c r="J1639" s="2" t="s">
        <v>6</v>
      </c>
      <c r="K1639" s="12" t="str">
        <f>+VLOOKUP(FACTURACION[[#This Row],[REFERENCIA]],CODINV,2,FALSE)</f>
        <v>REG.1813C C:3/4" R:6-15" O:1/2</v>
      </c>
      <c r="L1639" s="12" t="str">
        <f>IF(VLOOKUP(FACTURACION[[#This Row],[REFERENCIA]],CODINV,3,FALSE)=0,"",VLOOKUP(FACTURACION[[#This Row],[REFERENCIA]],CODINV,3,FALSE))</f>
        <v/>
      </c>
      <c r="M1639" s="12" t="str">
        <f>+VLOOKUP(FACTURACION[[#This Row],[REFERENCIA]],CODINV,4,FALSE)</f>
        <v>REGULADORES</v>
      </c>
      <c r="N1639" s="12" t="str">
        <f>+VLOOKUP(FACTURACION[[#This Row],[REFERENCIA]],CODINV,5,FALSE)</f>
        <v>HONEYWELL</v>
      </c>
      <c r="O1639" s="2">
        <v>1</v>
      </c>
      <c r="P1639" s="23">
        <v>105000</v>
      </c>
      <c r="Q1639" s="24">
        <f>+FACTURACION[[#This Row],[CANTIDAD]]*FACTURACION[[#This Row],[VR UNITARIO]]/1000</f>
        <v>105</v>
      </c>
      <c r="R1639" s="3" t="str">
        <f>+VLOOKUP(FACTURACION[[#This Row],[NIT]],TABLACLIENTE,5,FALSE)</f>
        <v>BOGOTÁ D.C.</v>
      </c>
    </row>
    <row r="1640" spans="3:18">
      <c r="C1640" s="13">
        <v>2014</v>
      </c>
      <c r="D1640" s="17" t="s">
        <v>701</v>
      </c>
      <c r="E1640" s="17">
        <f>MONTH(FACTURACION[[#This Row],[MES]]&amp;1)</f>
        <v>8</v>
      </c>
      <c r="F1640" s="223">
        <f>DATE(FACTURACION[[#This Row],[AÑO]],FACTURACION[[#This Row],[Mes numero]],1)</f>
        <v>41852</v>
      </c>
      <c r="G1640" s="159">
        <v>10635</v>
      </c>
      <c r="H1640" s="20">
        <v>800074033</v>
      </c>
      <c r="I1640" s="2" t="str">
        <f>+VLOOKUP(FACTURACION[[#This Row],[NIT]],TABLACLIENTE,2,FALSE)</f>
        <v>COMPAÑIAS ASOCIADAS DE GAS S.A. E.S.P (ASOGAS SA ESP)</v>
      </c>
      <c r="J1640" s="2" t="s">
        <v>6</v>
      </c>
      <c r="K1640" s="12" t="str">
        <f>+VLOOKUP(FACTURACION[[#This Row],[REFERENCIA]],CODINV,2,FALSE)</f>
        <v>REG.1813C C:3/4" R:6-15" O:1/2</v>
      </c>
      <c r="L1640" s="12" t="str">
        <f>IF(VLOOKUP(FACTURACION[[#This Row],[REFERENCIA]],CODINV,3,FALSE)=0,"",VLOOKUP(FACTURACION[[#This Row],[REFERENCIA]],CODINV,3,FALSE))</f>
        <v/>
      </c>
      <c r="M1640" s="12" t="str">
        <f>+VLOOKUP(FACTURACION[[#This Row],[REFERENCIA]],CODINV,4,FALSE)</f>
        <v>REGULADORES</v>
      </c>
      <c r="N1640" s="12" t="str">
        <f>+VLOOKUP(FACTURACION[[#This Row],[REFERENCIA]],CODINV,5,FALSE)</f>
        <v>HONEYWELL</v>
      </c>
      <c r="O1640" s="2">
        <v>1</v>
      </c>
      <c r="P1640" s="23">
        <v>105000</v>
      </c>
      <c r="Q1640" s="24">
        <f>+FACTURACION[[#This Row],[CANTIDAD]]*FACTURACION[[#This Row],[VR UNITARIO]]/1000</f>
        <v>105</v>
      </c>
      <c r="R1640" s="3" t="str">
        <f>+VLOOKUP(FACTURACION[[#This Row],[NIT]],TABLACLIENTE,5,FALSE)</f>
        <v>MOSQUERA</v>
      </c>
    </row>
    <row r="1641" spans="3:18">
      <c r="C1641" s="13">
        <v>2014</v>
      </c>
      <c r="D1641" s="17" t="s">
        <v>701</v>
      </c>
      <c r="E1641" s="17">
        <f>MONTH(FACTURACION[[#This Row],[MES]]&amp;1)</f>
        <v>8</v>
      </c>
      <c r="F1641" s="223">
        <f>DATE(FACTURACION[[#This Row],[AÑO]],FACTURACION[[#This Row],[Mes numero]],1)</f>
        <v>41852</v>
      </c>
      <c r="G1641" s="159">
        <v>10656</v>
      </c>
      <c r="H1641" s="20">
        <v>800202395</v>
      </c>
      <c r="I1641" s="2" t="str">
        <f>+VLOOKUP(FACTURACION[[#This Row],[NIT]],TABLACLIENTE,2,FALSE)</f>
        <v>EFIGAS GAS NATURAL S.A. E.S.P. (EFIGAS S.A. E.S.P.)</v>
      </c>
      <c r="J1641" s="2" t="s">
        <v>5</v>
      </c>
      <c r="K1641" s="12" t="str">
        <f>+VLOOKUP(FACTURACION[[#This Row],[REFERENCIA]],CODINV,2,FALSE)</f>
        <v>REG. 1800 CPB2 1 1-4· O: 5/16" R: STD</v>
      </c>
      <c r="L1641" s="12" t="str">
        <f>IF(VLOOKUP(FACTURACION[[#This Row],[REFERENCIA]],CODINV,3,FALSE)=0,"",VLOOKUP(FACTURACION[[#This Row],[REFERENCIA]],CODINV,3,FALSE))</f>
        <v/>
      </c>
      <c r="M1641" s="12" t="str">
        <f>+VLOOKUP(FACTURACION[[#This Row],[REFERENCIA]],CODINV,4,FALSE)</f>
        <v>REGULADORES</v>
      </c>
      <c r="N1641" s="12" t="str">
        <f>+VLOOKUP(FACTURACION[[#This Row],[REFERENCIA]],CODINV,5,FALSE)</f>
        <v>HONEYWELL</v>
      </c>
      <c r="O1641" s="2">
        <v>20</v>
      </c>
      <c r="P1641" s="23">
        <v>404904</v>
      </c>
      <c r="Q1641" s="24">
        <f>+FACTURACION[[#This Row],[CANTIDAD]]*FACTURACION[[#This Row],[VR UNITARIO]]/1000</f>
        <v>8098.08</v>
      </c>
      <c r="R1641" s="3" t="str">
        <f>+VLOOKUP(FACTURACION[[#This Row],[NIT]],TABLACLIENTE,5,FALSE)</f>
        <v>MANIZALES</v>
      </c>
    </row>
    <row r="1642" spans="3:18">
      <c r="C1642" s="13">
        <v>2014</v>
      </c>
      <c r="D1642" s="17" t="s">
        <v>701</v>
      </c>
      <c r="E1642" s="17">
        <f>MONTH(FACTURACION[[#This Row],[MES]]&amp;1)</f>
        <v>8</v>
      </c>
      <c r="F1642" s="223">
        <f>DATE(FACTURACION[[#This Row],[AÑO]],FACTURACION[[#This Row],[Mes numero]],1)</f>
        <v>41852</v>
      </c>
      <c r="G1642" s="159">
        <v>10654</v>
      </c>
      <c r="H1642" s="20">
        <v>800167643</v>
      </c>
      <c r="I1642" s="2" t="str">
        <f>+VLOOKUP(FACTURACION[[#This Row],[NIT]],TABLACLIENTE,2,FALSE)</f>
        <v>GASES DE OCCIDENTE S.A. E.S.P. (GDO)</v>
      </c>
      <c r="J1642" s="2" t="s">
        <v>5</v>
      </c>
      <c r="K1642" s="12" t="str">
        <f>+VLOOKUP(FACTURACION[[#This Row],[REFERENCIA]],CODINV,2,FALSE)</f>
        <v>REG. 1800 CPB2 1 1-4· O: 5/16" R: STD</v>
      </c>
      <c r="L1642" s="12" t="str">
        <f>IF(VLOOKUP(FACTURACION[[#This Row],[REFERENCIA]],CODINV,3,FALSE)=0,"",VLOOKUP(FACTURACION[[#This Row],[REFERENCIA]],CODINV,3,FALSE))</f>
        <v/>
      </c>
      <c r="M1642" s="12" t="str">
        <f>+VLOOKUP(FACTURACION[[#This Row],[REFERENCIA]],CODINV,4,FALSE)</f>
        <v>REGULADORES</v>
      </c>
      <c r="N1642" s="12" t="str">
        <f>+VLOOKUP(FACTURACION[[#This Row],[REFERENCIA]],CODINV,5,FALSE)</f>
        <v>HONEYWELL</v>
      </c>
      <c r="O1642" s="2">
        <v>41</v>
      </c>
      <c r="P1642" s="23">
        <v>419569</v>
      </c>
      <c r="Q1642" s="24">
        <f>+FACTURACION[[#This Row],[CANTIDAD]]*FACTURACION[[#This Row],[VR UNITARIO]]/1000</f>
        <v>17202.329000000002</v>
      </c>
      <c r="R1642" s="3" t="str">
        <f>+VLOOKUP(FACTURACION[[#This Row],[NIT]],TABLACLIENTE,5,FALSE)</f>
        <v>CALI</v>
      </c>
    </row>
    <row r="1643" spans="3:18">
      <c r="C1643" s="13">
        <v>2014</v>
      </c>
      <c r="D1643" s="17" t="s">
        <v>701</v>
      </c>
      <c r="E1643" s="17">
        <f>MONTH(FACTURACION[[#This Row],[MES]]&amp;1)</f>
        <v>8</v>
      </c>
      <c r="F1643" s="223">
        <f>DATE(FACTURACION[[#This Row],[AÑO]],FACTURACION[[#This Row],[Mes numero]],1)</f>
        <v>41852</v>
      </c>
      <c r="G1643" s="159">
        <v>10632</v>
      </c>
      <c r="H1643" s="20">
        <v>800218682</v>
      </c>
      <c r="I1643" s="2" t="str">
        <f>+VLOOKUP(FACTURACION[[#This Row],[NIT]],TABLACLIENTE,2,FALSE)</f>
        <v>GASES DEL CUSIANA S.A E.S.P. (CUSIANAGAS S.A E.S.P)</v>
      </c>
      <c r="J1643" s="2" t="s">
        <v>5</v>
      </c>
      <c r="K1643" s="12" t="str">
        <f>+VLOOKUP(FACTURACION[[#This Row],[REFERENCIA]],CODINV,2,FALSE)</f>
        <v>REG. 1800 CPB2 1 1-4· O: 5/16" R: STD</v>
      </c>
      <c r="L1643" s="12" t="str">
        <f>IF(VLOOKUP(FACTURACION[[#This Row],[REFERENCIA]],CODINV,3,FALSE)=0,"",VLOOKUP(FACTURACION[[#This Row],[REFERENCIA]],CODINV,3,FALSE))</f>
        <v/>
      </c>
      <c r="M1643" s="12" t="str">
        <f>+VLOOKUP(FACTURACION[[#This Row],[REFERENCIA]],CODINV,4,FALSE)</f>
        <v>REGULADORES</v>
      </c>
      <c r="N1643" s="12" t="str">
        <f>+VLOOKUP(FACTURACION[[#This Row],[REFERENCIA]],CODINV,5,FALSE)</f>
        <v>HONEYWELL</v>
      </c>
      <c r="O1643" s="2">
        <v>4</v>
      </c>
      <c r="P1643" s="23">
        <v>526364</v>
      </c>
      <c r="Q1643" s="24">
        <f>+FACTURACION[[#This Row],[CANTIDAD]]*FACTURACION[[#This Row],[VR UNITARIO]]/1000</f>
        <v>2105.4560000000001</v>
      </c>
      <c r="R1643" s="3" t="str">
        <f>+VLOOKUP(FACTURACION[[#This Row],[NIT]],TABLACLIENTE,5,FALSE)</f>
        <v>YOPAL</v>
      </c>
    </row>
    <row r="1644" spans="3:18">
      <c r="C1644" s="13">
        <v>2014</v>
      </c>
      <c r="D1644" s="17" t="s">
        <v>701</v>
      </c>
      <c r="E1644" s="17">
        <f>MONTH(FACTURACION[[#This Row],[MES]]&amp;1)</f>
        <v>8</v>
      </c>
      <c r="F1644" s="223">
        <f>DATE(FACTURACION[[#This Row],[AÑO]],FACTURACION[[#This Row],[Mes numero]],1)</f>
        <v>41852</v>
      </c>
      <c r="G1644" s="159">
        <v>10662</v>
      </c>
      <c r="H1644" s="20">
        <v>860510723</v>
      </c>
      <c r="I1644" s="2" t="str">
        <f>+VLOOKUP(FACTURACION[[#This Row],[NIT]],TABLACLIENTE,2,FALSE)</f>
        <v>SAENA DE COLOMBIA S.A.</v>
      </c>
      <c r="J1644" s="2" t="s">
        <v>503</v>
      </c>
      <c r="K1644" s="12" t="str">
        <f>+VLOOKUP(FACTURACION[[#This Row],[REFERENCIA]],CODINV,2,FALSE)</f>
        <v>REG. 1803PFM C: 2" O: 7/8 PILOTO 7-15</v>
      </c>
      <c r="L1644" s="12" t="str">
        <f>IF(VLOOKUP(FACTURACION[[#This Row],[REFERENCIA]],CODINV,3,FALSE)=0,"",VLOOKUP(FACTURACION[[#This Row],[REFERENCIA]],CODINV,3,FALSE))</f>
        <v/>
      </c>
      <c r="M1644" s="12" t="str">
        <f>+VLOOKUP(FACTURACION[[#This Row],[REFERENCIA]],CODINV,4,FALSE)</f>
        <v>REGULADORES</v>
      </c>
      <c r="N1644" s="12" t="str">
        <f>+VLOOKUP(FACTURACION[[#This Row],[REFERENCIA]],CODINV,5,FALSE)</f>
        <v>HONEYWELL</v>
      </c>
      <c r="O1644" s="2">
        <v>2</v>
      </c>
      <c r="P1644" s="23">
        <v>1400000</v>
      </c>
      <c r="Q1644" s="24">
        <f>+FACTURACION[[#This Row],[CANTIDAD]]*FACTURACION[[#This Row],[VR UNITARIO]]/1000</f>
        <v>2800</v>
      </c>
      <c r="R1644" s="3" t="str">
        <f>+VLOOKUP(FACTURACION[[#This Row],[NIT]],TABLACLIENTE,5,FALSE)</f>
        <v>BOGOTÁ D.C.</v>
      </c>
    </row>
    <row r="1645" spans="3:18">
      <c r="C1645" s="13">
        <v>2014</v>
      </c>
      <c r="D1645" s="17" t="s">
        <v>701</v>
      </c>
      <c r="E1645" s="17">
        <f>MONTH(FACTURACION[[#This Row],[MES]]&amp;1)</f>
        <v>8</v>
      </c>
      <c r="F1645" s="223">
        <f>DATE(FACTURACION[[#This Row],[AÑO]],FACTURACION[[#This Row],[Mes numero]],1)</f>
        <v>41852</v>
      </c>
      <c r="G1645" s="159">
        <v>10655</v>
      </c>
      <c r="H1645" s="20">
        <v>800167643</v>
      </c>
      <c r="I1645" s="2" t="str">
        <f>+VLOOKUP(FACTURACION[[#This Row],[NIT]],TABLACLIENTE,2,FALSE)</f>
        <v>GASES DE OCCIDENTE S.A. E.S.P. (GDO)</v>
      </c>
      <c r="J1645" s="2" t="s">
        <v>63</v>
      </c>
      <c r="K1645" s="12" t="str">
        <f>+VLOOKUP(FACTURACION[[#This Row],[REFERENCIA]],CODINV,2,FALSE)</f>
        <v>AFV 2" S300 FO</v>
      </c>
      <c r="L1645" s="12" t="str">
        <f>IF(VLOOKUP(FACTURACION[[#This Row],[REFERENCIA]],CODINV,3,FALSE)=0,"",VLOOKUP(FACTURACION[[#This Row],[REFERENCIA]],CODINV,3,FALSE))</f>
        <v/>
      </c>
      <c r="M1645" s="12" t="str">
        <f>+VLOOKUP(FACTURACION[[#This Row],[REFERENCIA]],CODINV,4,FALSE)</f>
        <v>REGULADORES</v>
      </c>
      <c r="N1645" s="12" t="str">
        <f>+VLOOKUP(FACTURACION[[#This Row],[REFERENCIA]],CODINV,5,FALSE)</f>
        <v>HONEYWELL</v>
      </c>
      <c r="O1645" s="2">
        <v>5</v>
      </c>
      <c r="P1645" s="23">
        <v>1718291</v>
      </c>
      <c r="Q1645" s="24">
        <f>+FACTURACION[[#This Row],[CANTIDAD]]*FACTURACION[[#This Row],[VR UNITARIO]]/1000</f>
        <v>8591.4549999999999</v>
      </c>
      <c r="R1645" s="3" t="str">
        <f>+VLOOKUP(FACTURACION[[#This Row],[NIT]],TABLACLIENTE,5,FALSE)</f>
        <v>CALI</v>
      </c>
    </row>
    <row r="1646" spans="3:18">
      <c r="C1646" s="13">
        <v>2014</v>
      </c>
      <c r="D1646" s="17" t="s">
        <v>701</v>
      </c>
      <c r="E1646" s="17">
        <f>MONTH(FACTURACION[[#This Row],[MES]]&amp;1)</f>
        <v>8</v>
      </c>
      <c r="F1646" s="223">
        <f>DATE(FACTURACION[[#This Row],[AÑO]],FACTURACION[[#This Row],[Mes numero]],1)</f>
        <v>41852</v>
      </c>
      <c r="G1646" s="159">
        <v>10661</v>
      </c>
      <c r="H1646" s="20">
        <v>890400869</v>
      </c>
      <c r="I1646" s="2" t="str">
        <f>+VLOOKUP(FACTURACION[[#This Row],[NIT]],TABLACLIENTE,2,FALSE)</f>
        <v>SURTIDORA DE GAS DEL CARIBE S.A. E.S.P. (SURTIGAS S.A. E.S.P.)</v>
      </c>
      <c r="J1646" s="2" t="s">
        <v>24</v>
      </c>
      <c r="K1646" s="12" t="str">
        <f>+VLOOKUP(FACTURACION[[#This Row],[REFERENCIA]],CODINV,2,FALSE)</f>
        <v>AFV 2" S300 F.O Y CL INS ZSC100</v>
      </c>
      <c r="L1646" s="12" t="str">
        <f>IF(VLOOKUP(FACTURACION[[#This Row],[REFERENCIA]],CODINV,3,FALSE)=0,"",VLOOKUP(FACTURACION[[#This Row],[REFERENCIA]],CODINV,3,FALSE))</f>
        <v/>
      </c>
      <c r="M1646" s="12" t="str">
        <f>+VLOOKUP(FACTURACION[[#This Row],[REFERENCIA]],CODINV,4,FALSE)</f>
        <v>REGULADORES</v>
      </c>
      <c r="N1646" s="12" t="str">
        <f>+VLOOKUP(FACTURACION[[#This Row],[REFERENCIA]],CODINV,5,FALSE)</f>
        <v>HONEYWELL</v>
      </c>
      <c r="O1646" s="2">
        <v>15</v>
      </c>
      <c r="P1646" s="23">
        <v>3694303</v>
      </c>
      <c r="Q1646" s="24">
        <f>+FACTURACION[[#This Row],[CANTIDAD]]*FACTURACION[[#This Row],[VR UNITARIO]]/1000</f>
        <v>55414.544999999998</v>
      </c>
      <c r="R1646" s="3" t="str">
        <f>+VLOOKUP(FACTURACION[[#This Row],[NIT]],TABLACLIENTE,5,FALSE)</f>
        <v>CARTAGENA</v>
      </c>
    </row>
    <row r="1647" spans="3:18">
      <c r="C1647" s="13">
        <v>2014</v>
      </c>
      <c r="D1647" s="17" t="s">
        <v>701</v>
      </c>
      <c r="E1647" s="17">
        <f>MONTH(FACTURACION[[#This Row],[MES]]&amp;1)</f>
        <v>8</v>
      </c>
      <c r="F1647" s="223">
        <f>DATE(FACTURACION[[#This Row],[AÑO]],FACTURACION[[#This Row],[Mes numero]],1)</f>
        <v>41852</v>
      </c>
      <c r="G1647" s="159">
        <v>10659</v>
      </c>
      <c r="H1647" s="20">
        <v>890503900</v>
      </c>
      <c r="I1647" s="2" t="str">
        <f>+VLOOKUP(FACTURACION[[#This Row],[NIT]],TABLACLIENTE,2,FALSE)</f>
        <v>GASES DEL ORIENTE S.A. E.S.P.</v>
      </c>
      <c r="J1647" s="2" t="s">
        <v>40</v>
      </c>
      <c r="K1647" s="12" t="str">
        <f>+VLOOKUP(FACTURACION[[#This Row],[REFERENCIA]],CODINV,2,FALSE)</f>
        <v>AFV 2" S600 FO Y CL INS ZSC320-100</v>
      </c>
      <c r="L1647" s="12" t="str">
        <f>IF(VLOOKUP(FACTURACION[[#This Row],[REFERENCIA]],CODINV,3,FALSE)=0,"",VLOOKUP(FACTURACION[[#This Row],[REFERENCIA]],CODINV,3,FALSE))</f>
        <v/>
      </c>
      <c r="M1647" s="12" t="str">
        <f>+VLOOKUP(FACTURACION[[#This Row],[REFERENCIA]],CODINV,4,FALSE)</f>
        <v>REGULADORES</v>
      </c>
      <c r="N1647" s="12" t="str">
        <f>+VLOOKUP(FACTURACION[[#This Row],[REFERENCIA]],CODINV,5,FALSE)</f>
        <v>HONEYWELL</v>
      </c>
      <c r="O1647" s="2">
        <v>2</v>
      </c>
      <c r="P1647" s="23">
        <v>4598600</v>
      </c>
      <c r="Q1647" s="24">
        <f>+FACTURACION[[#This Row],[CANTIDAD]]*FACTURACION[[#This Row],[VR UNITARIO]]/1000</f>
        <v>9197.2000000000007</v>
      </c>
      <c r="R1647" s="3" t="str">
        <f>+VLOOKUP(FACTURACION[[#This Row],[NIT]],TABLACLIENTE,5,FALSE)</f>
        <v>CUCUTA</v>
      </c>
    </row>
    <row r="1648" spans="3:18">
      <c r="C1648" s="13">
        <v>2014</v>
      </c>
      <c r="D1648" s="17" t="s">
        <v>701</v>
      </c>
      <c r="E1648" s="17">
        <f>MONTH(FACTURACION[[#This Row],[MES]]&amp;1)</f>
        <v>8</v>
      </c>
      <c r="F1648" s="223">
        <f>DATE(FACTURACION[[#This Row],[AÑO]],FACTURACION[[#This Row],[Mes numero]],1)</f>
        <v>41852</v>
      </c>
      <c r="G1648" s="159">
        <v>10641</v>
      </c>
      <c r="H1648" s="20">
        <v>800167643</v>
      </c>
      <c r="I1648" s="2" t="str">
        <f>+VLOOKUP(FACTURACION[[#This Row],[NIT]],TABLACLIENTE,2,FALSE)</f>
        <v>GASES DE OCCIDENTE S.A. E.S.P. (GDO)</v>
      </c>
      <c r="J1648" s="2" t="s">
        <v>26</v>
      </c>
      <c r="K1648" s="12" t="str">
        <f>+VLOOKUP(FACTURACION[[#This Row],[REFERENCIA]],CODINV,2,FALSE)</f>
        <v>CONTROL LOOP ZSC-150 BM COMPOSITE</v>
      </c>
      <c r="L1648" s="12" t="str">
        <f>IF(VLOOKUP(FACTURACION[[#This Row],[REFERENCIA]],CODINV,3,FALSE)=0,"",VLOOKUP(FACTURACION[[#This Row],[REFERENCIA]],CODINV,3,FALSE))</f>
        <v/>
      </c>
      <c r="M1648" s="12" t="str">
        <f>+VLOOKUP(FACTURACION[[#This Row],[REFERENCIA]],CODINV,4,FALSE)</f>
        <v>REGULADORES</v>
      </c>
      <c r="N1648" s="12" t="str">
        <f>+VLOOKUP(FACTURACION[[#This Row],[REFERENCIA]],CODINV,5,FALSE)</f>
        <v>HONEYWELL</v>
      </c>
      <c r="O1648" s="2">
        <v>4</v>
      </c>
      <c r="P1648" s="23">
        <v>1964699</v>
      </c>
      <c r="Q1648" s="24">
        <f>+FACTURACION[[#This Row],[CANTIDAD]]*FACTURACION[[#This Row],[VR UNITARIO]]/1000</f>
        <v>7858.7960000000003</v>
      </c>
      <c r="R1648" s="3" t="str">
        <f>+VLOOKUP(FACTURACION[[#This Row],[NIT]],TABLACLIENTE,5,FALSE)</f>
        <v>CALI</v>
      </c>
    </row>
    <row r="1649" spans="3:18">
      <c r="C1649" s="13">
        <v>2014</v>
      </c>
      <c r="D1649" s="17" t="s">
        <v>701</v>
      </c>
      <c r="E1649" s="17">
        <f>MONTH(FACTURACION[[#This Row],[MES]]&amp;1)</f>
        <v>8</v>
      </c>
      <c r="F1649" s="223">
        <f>DATE(FACTURACION[[#This Row],[AÑO]],FACTURACION[[#This Row],[Mes numero]],1)</f>
        <v>41852</v>
      </c>
      <c r="G1649" s="159">
        <v>10663</v>
      </c>
      <c r="H1649" s="20">
        <v>830014820</v>
      </c>
      <c r="I1649" s="2" t="str">
        <f>+VLOOKUP(FACTURACION[[#This Row],[NIT]],TABLACLIENTE,2,FALSE)</f>
        <v>COMERCIALIZADORA MOYSE LTDA.</v>
      </c>
      <c r="J1649" s="2" t="s">
        <v>612</v>
      </c>
      <c r="K1649" s="12" t="str">
        <f>+VLOOKUP(FACTURACION[[#This Row],[REFERENCIA]],CODINV,2,FALSE)</f>
        <v>RES 3-5 PSIG NEGRO-VERDE</v>
      </c>
      <c r="L1649" s="12" t="str">
        <f>IF(VLOOKUP(FACTURACION[[#This Row],[REFERENCIA]],CODINV,3,FALSE)=0,"",VLOOKUP(FACTURACION[[#This Row],[REFERENCIA]],CODINV,3,FALSE))</f>
        <v>71424P023</v>
      </c>
      <c r="M1649" s="12" t="str">
        <f>+VLOOKUP(FACTURACION[[#This Row],[REFERENCIA]],CODINV,4,FALSE)</f>
        <v>REPUESTOS Y ACCESORIOS</v>
      </c>
      <c r="N1649" s="12" t="str">
        <f>+VLOOKUP(FACTURACION[[#This Row],[REFERENCIA]],CODINV,5,FALSE)</f>
        <v>HONEYWELL</v>
      </c>
      <c r="O1649" s="2">
        <v>1</v>
      </c>
      <c r="P1649" s="23">
        <v>28000</v>
      </c>
      <c r="Q1649" s="24">
        <f>+FACTURACION[[#This Row],[CANTIDAD]]*FACTURACION[[#This Row],[VR UNITARIO]]/1000</f>
        <v>28</v>
      </c>
      <c r="R1649" s="3" t="str">
        <f>+VLOOKUP(FACTURACION[[#This Row],[NIT]],TABLACLIENTE,5,FALSE)</f>
        <v>BOGOTÁ D.C.</v>
      </c>
    </row>
    <row r="1650" spans="3:18">
      <c r="C1650" s="13">
        <v>2014</v>
      </c>
      <c r="D1650" s="17" t="s">
        <v>701</v>
      </c>
      <c r="E1650" s="17">
        <f>MONTH(FACTURACION[[#This Row],[MES]]&amp;1)</f>
        <v>8</v>
      </c>
      <c r="F1650" s="223">
        <f>DATE(FACTURACION[[#This Row],[AÑO]],FACTURACION[[#This Row],[Mes numero]],1)</f>
        <v>41852</v>
      </c>
      <c r="G1650" s="159">
        <v>10623</v>
      </c>
      <c r="H1650" s="20">
        <v>900155947</v>
      </c>
      <c r="I1650" s="2" t="str">
        <f>+VLOOKUP(FACTURACION[[#This Row],[NIT]],TABLACLIENTE,2,FALSE)</f>
        <v>INGENIERIA DE MONTAJE Y MANTENIMIENTO DE ESTACIONES DE SERVICIO LTDA  (IMMES LTDA)</v>
      </c>
      <c r="J1650" s="2" t="s">
        <v>61</v>
      </c>
      <c r="K1650" s="12" t="str">
        <f>+VLOOKUP(FACTURACION[[#This Row],[REFERENCIA]],CODINV,2,FALSE)</f>
        <v>MANGA 2" S300 H7</v>
      </c>
      <c r="L1650" s="12" t="str">
        <f>IF(VLOOKUP(FACTURACION[[#This Row],[REFERENCIA]],CODINV,3,FALSE)=0,"",VLOOKUP(FACTURACION[[#This Row],[REFERENCIA]],CODINV,3,FALSE))</f>
        <v>73404P002</v>
      </c>
      <c r="M1650" s="12" t="str">
        <f>+VLOOKUP(FACTURACION[[#This Row],[REFERENCIA]],CODINV,4,FALSE)</f>
        <v>MANGAS</v>
      </c>
      <c r="N1650" s="12" t="str">
        <f>+VLOOKUP(FACTURACION[[#This Row],[REFERENCIA]],CODINV,5,FALSE)</f>
        <v>HONEYWELL</v>
      </c>
      <c r="O1650" s="2">
        <v>1</v>
      </c>
      <c r="P1650" s="23">
        <v>305000</v>
      </c>
      <c r="Q1650" s="24">
        <f>+FACTURACION[[#This Row],[CANTIDAD]]*FACTURACION[[#This Row],[VR UNITARIO]]/1000</f>
        <v>305</v>
      </c>
      <c r="R1650" s="3" t="str">
        <f>+VLOOKUP(FACTURACION[[#This Row],[NIT]],TABLACLIENTE,5,FALSE)</f>
        <v>BOGOTÁ D.C.</v>
      </c>
    </row>
    <row r="1651" spans="3:18">
      <c r="C1651" s="13">
        <v>2014</v>
      </c>
      <c r="D1651" s="17" t="s">
        <v>701</v>
      </c>
      <c r="E1651" s="17">
        <f>MONTH(FACTURACION[[#This Row],[MES]]&amp;1)</f>
        <v>8</v>
      </c>
      <c r="F1651" s="223">
        <f>DATE(FACTURACION[[#This Row],[AÑO]],FACTURACION[[#This Row],[Mes numero]],1)</f>
        <v>41852</v>
      </c>
      <c r="G1651" s="159">
        <v>10660</v>
      </c>
      <c r="H1651" s="20">
        <v>890400869</v>
      </c>
      <c r="I1651" s="2" t="str">
        <f>+VLOOKUP(FACTURACION[[#This Row],[NIT]],TABLACLIENTE,2,FALSE)</f>
        <v>SURTIDORA DE GAS DEL CARIBE S.A. E.S.P. (SURTIGAS S.A. E.S.P.)</v>
      </c>
      <c r="J1651" s="2" t="s">
        <v>61</v>
      </c>
      <c r="K1651" s="12" t="str">
        <f>+VLOOKUP(FACTURACION[[#This Row],[REFERENCIA]],CODINV,2,FALSE)</f>
        <v>MANGA 2" S300 H7</v>
      </c>
      <c r="L1651" s="12" t="str">
        <f>IF(VLOOKUP(FACTURACION[[#This Row],[REFERENCIA]],CODINV,3,FALSE)=0,"",VLOOKUP(FACTURACION[[#This Row],[REFERENCIA]],CODINV,3,FALSE))</f>
        <v>73404P002</v>
      </c>
      <c r="M1651" s="12" t="str">
        <f>+VLOOKUP(FACTURACION[[#This Row],[REFERENCIA]],CODINV,4,FALSE)</f>
        <v>MANGAS</v>
      </c>
      <c r="N1651" s="12" t="str">
        <f>+VLOOKUP(FACTURACION[[#This Row],[REFERENCIA]],CODINV,5,FALSE)</f>
        <v>HONEYWELL</v>
      </c>
      <c r="O1651" s="2">
        <v>30</v>
      </c>
      <c r="P1651" s="23">
        <v>296405</v>
      </c>
      <c r="Q1651" s="24">
        <f>+FACTURACION[[#This Row],[CANTIDAD]]*FACTURACION[[#This Row],[VR UNITARIO]]/1000</f>
        <v>8892.15</v>
      </c>
      <c r="R1651" s="3" t="str">
        <f>+VLOOKUP(FACTURACION[[#This Row],[NIT]],TABLACLIENTE,5,FALSE)</f>
        <v>CARTAGENA</v>
      </c>
    </row>
    <row r="1652" spans="3:18">
      <c r="C1652" s="13">
        <v>2014</v>
      </c>
      <c r="D1652" s="17" t="s">
        <v>701</v>
      </c>
      <c r="E1652" s="17">
        <f>MONTH(FACTURACION[[#This Row],[MES]]&amp;1)</f>
        <v>8</v>
      </c>
      <c r="F1652" s="223">
        <f>DATE(FACTURACION[[#This Row],[AÑO]],FACTURACION[[#This Row],[Mes numero]],1)</f>
        <v>41852</v>
      </c>
      <c r="G1652" s="159">
        <v>10629</v>
      </c>
      <c r="H1652" s="20">
        <v>890310688</v>
      </c>
      <c r="I1652" s="2" t="str">
        <f>+VLOOKUP(FACTURACION[[#This Row],[NIT]],TABLACLIENTE,2,FALSE)</f>
        <v>COLGAS DE OCCIDENTE S.A. E.S.P.</v>
      </c>
      <c r="J1652" s="2" t="s">
        <v>45</v>
      </c>
      <c r="K1652" s="12" t="str">
        <f>+VLOOKUP(FACTURACION[[#This Row],[REFERENCIA]],CODINV,2,FALSE)</f>
        <v>REGULADOR  PRIMERA ETAPA</v>
      </c>
      <c r="L1652" s="12" t="str">
        <f>IF(VLOOKUP(FACTURACION[[#This Row],[REFERENCIA]],CODINV,3,FALSE)=0,"",VLOOKUP(FACTURACION[[#This Row],[REFERENCIA]],CODINV,3,FALSE))</f>
        <v>1584VN</v>
      </c>
      <c r="M1652" s="12" t="str">
        <f>+VLOOKUP(FACTURACION[[#This Row],[REFERENCIA]],CODINV,4,FALSE)</f>
        <v>REGULADORES</v>
      </c>
      <c r="N1652" s="12" t="str">
        <f>+VLOOKUP(FACTURACION[[#This Row],[REFERENCIA]],CODINV,5,FALSE)</f>
        <v>REGO</v>
      </c>
      <c r="O1652" s="2">
        <v>8</v>
      </c>
      <c r="P1652" s="23">
        <v>145489</v>
      </c>
      <c r="Q1652" s="24">
        <f>+FACTURACION[[#This Row],[CANTIDAD]]*FACTURACION[[#This Row],[VR UNITARIO]]/1000</f>
        <v>1163.912</v>
      </c>
      <c r="R1652" s="3" t="str">
        <f>+VLOOKUP(FACTURACION[[#This Row],[NIT]],TABLACLIENTE,5,FALSE)</f>
        <v>CALI</v>
      </c>
    </row>
    <row r="1653" spans="3:18">
      <c r="C1653" s="13">
        <v>2014</v>
      </c>
      <c r="D1653" s="17" t="s">
        <v>701</v>
      </c>
      <c r="E1653" s="17">
        <f>MONTH(FACTURACION[[#This Row],[MES]]&amp;1)</f>
        <v>8</v>
      </c>
      <c r="F1653" s="223">
        <f>DATE(FACTURACION[[#This Row],[AÑO]],FACTURACION[[#This Row],[Mes numero]],1)</f>
        <v>41852</v>
      </c>
      <c r="G1653" s="159">
        <v>10644</v>
      </c>
      <c r="H1653" s="20">
        <v>890200919</v>
      </c>
      <c r="I1653" s="2" t="str">
        <f>+VLOOKUP(FACTURACION[[#This Row],[NIT]],TABLACLIENTE,2,FALSE)</f>
        <v>GAS DE SANTANDER S.A. E.S.P.</v>
      </c>
      <c r="J1653" s="2" t="s">
        <v>45</v>
      </c>
      <c r="K1653" s="12" t="str">
        <f>+VLOOKUP(FACTURACION[[#This Row],[REFERENCIA]],CODINV,2,FALSE)</f>
        <v>REGULADOR  PRIMERA ETAPA</v>
      </c>
      <c r="L1653" s="12" t="str">
        <f>IF(VLOOKUP(FACTURACION[[#This Row],[REFERENCIA]],CODINV,3,FALSE)=0,"",VLOOKUP(FACTURACION[[#This Row],[REFERENCIA]],CODINV,3,FALSE))</f>
        <v>1584VN</v>
      </c>
      <c r="M1653" s="12" t="str">
        <f>+VLOOKUP(FACTURACION[[#This Row],[REFERENCIA]],CODINV,4,FALSE)</f>
        <v>REGULADORES</v>
      </c>
      <c r="N1653" s="12" t="str">
        <f>+VLOOKUP(FACTURACION[[#This Row],[REFERENCIA]],CODINV,5,FALSE)</f>
        <v>REGO</v>
      </c>
      <c r="O1653" s="2">
        <v>15</v>
      </c>
      <c r="P1653" s="23">
        <v>155000</v>
      </c>
      <c r="Q1653" s="24">
        <f>+FACTURACION[[#This Row],[CANTIDAD]]*FACTURACION[[#This Row],[VR UNITARIO]]/1000</f>
        <v>2325</v>
      </c>
      <c r="R1653" s="3" t="str">
        <f>+VLOOKUP(FACTURACION[[#This Row],[NIT]],TABLACLIENTE,5,FALSE)</f>
        <v>GIRON</v>
      </c>
    </row>
    <row r="1654" spans="3:18">
      <c r="C1654" s="13">
        <v>2014</v>
      </c>
      <c r="D1654" s="17" t="s">
        <v>701</v>
      </c>
      <c r="E1654" s="17">
        <f>MONTH(FACTURACION[[#This Row],[MES]]&amp;1)</f>
        <v>8</v>
      </c>
      <c r="F1654" s="223">
        <f>DATE(FACTURACION[[#This Row],[AÑO]],FACTURACION[[#This Row],[Mes numero]],1)</f>
        <v>41852</v>
      </c>
      <c r="G1654" s="159">
        <v>10646</v>
      </c>
      <c r="H1654" s="20">
        <v>830137252</v>
      </c>
      <c r="I1654" s="2" t="str">
        <f>+VLOOKUP(FACTURACION[[#This Row],[NIT]],TABLACLIENTE,2,FALSE)</f>
        <v>SAGENCO SAS</v>
      </c>
      <c r="J1654" s="2" t="s">
        <v>30</v>
      </c>
      <c r="K1654" s="12" t="str">
        <f>+VLOOKUP(FACTURACION[[#This Row],[REFERENCIA]],CODINV,2,FALSE)</f>
        <v>KIT DE SERVICIO PARA MULTIVALVULA</v>
      </c>
      <c r="L1654" s="12" t="str">
        <f>IF(VLOOKUP(FACTURACION[[#This Row],[REFERENCIA]],CODINV,3,FALSE)=0,"",VLOOKUP(FACTURACION[[#This Row],[REFERENCIA]],CODINV,3,FALSE))</f>
        <v>19104-50</v>
      </c>
      <c r="M1654" s="12" t="str">
        <f>+VLOOKUP(FACTURACION[[#This Row],[REFERENCIA]],CODINV,4,FALSE)</f>
        <v>REPUESTOS Y ACCESORIOS</v>
      </c>
      <c r="N1654" s="12" t="str">
        <f>+VLOOKUP(FACTURACION[[#This Row],[REFERENCIA]],CODINV,5,FALSE)</f>
        <v>REGO</v>
      </c>
      <c r="O1654" s="2">
        <v>1</v>
      </c>
      <c r="P1654" s="23">
        <v>25000</v>
      </c>
      <c r="Q1654" s="24">
        <f>+FACTURACION[[#This Row],[CANTIDAD]]*FACTURACION[[#This Row],[VR UNITARIO]]/1000</f>
        <v>25</v>
      </c>
      <c r="R1654" s="3" t="str">
        <f>+VLOOKUP(FACTURACION[[#This Row],[NIT]],TABLACLIENTE,5,FALSE)</f>
        <v>BOGOTÁ D.C.</v>
      </c>
    </row>
    <row r="1655" spans="3:18">
      <c r="C1655" s="13">
        <v>2014</v>
      </c>
      <c r="D1655" s="17" t="s">
        <v>701</v>
      </c>
      <c r="E1655" s="17">
        <f>MONTH(FACTURACION[[#This Row],[MES]]&amp;1)</f>
        <v>8</v>
      </c>
      <c r="F1655" s="223">
        <f>DATE(FACTURACION[[#This Row],[AÑO]],FACTURACION[[#This Row],[Mes numero]],1)</f>
        <v>41852</v>
      </c>
      <c r="G1655" s="159">
        <v>10636</v>
      </c>
      <c r="H1655" s="20">
        <v>830137252</v>
      </c>
      <c r="I1655" s="2" t="str">
        <f>+VLOOKUP(FACTURACION[[#This Row],[NIT]],TABLACLIENTE,2,FALSE)</f>
        <v>SAGENCO SAS</v>
      </c>
      <c r="J1655" s="2" t="s">
        <v>98</v>
      </c>
      <c r="K1655" s="12" t="str">
        <f>+VLOOKUP(FACTURACION[[#This Row],[REFERENCIA]],CODINV,2,FALSE)</f>
        <v>MULTIVALVULA 1".</v>
      </c>
      <c r="L1655" s="12" t="str">
        <f>IF(VLOOKUP(FACTURACION[[#This Row],[REFERENCIA]],CODINV,3,FALSE)=0,"",VLOOKUP(FACTURACION[[#This Row],[REFERENCIA]],CODINV,3,FALSE))</f>
        <v>6542R12.0</v>
      </c>
      <c r="M1655" s="12" t="str">
        <f>+VLOOKUP(FACTURACION[[#This Row],[REFERENCIA]],CODINV,4,FALSE)</f>
        <v>VÁLVULAS Y MULTIVÁLVULAS</v>
      </c>
      <c r="N1655" s="12" t="str">
        <f>+VLOOKUP(FACTURACION[[#This Row],[REFERENCIA]],CODINV,5,FALSE)</f>
        <v>REGO</v>
      </c>
      <c r="O1655" s="2">
        <v>1</v>
      </c>
      <c r="P1655" s="23">
        <v>160000</v>
      </c>
      <c r="Q1655" s="24">
        <f>+FACTURACION[[#This Row],[CANTIDAD]]*FACTURACION[[#This Row],[VR UNITARIO]]/1000</f>
        <v>160</v>
      </c>
      <c r="R1655" s="3" t="str">
        <f>+VLOOKUP(FACTURACION[[#This Row],[NIT]],TABLACLIENTE,5,FALSE)</f>
        <v>BOGOTÁ D.C.</v>
      </c>
    </row>
    <row r="1656" spans="3:18">
      <c r="C1656" s="13">
        <v>2014</v>
      </c>
      <c r="D1656" s="17" t="s">
        <v>701</v>
      </c>
      <c r="E1656" s="17">
        <f>MONTH(FACTURACION[[#This Row],[MES]]&amp;1)</f>
        <v>8</v>
      </c>
      <c r="F1656" s="223">
        <f>DATE(FACTURACION[[#This Row],[AÑO]],FACTURACION[[#This Row],[Mes numero]],1)</f>
        <v>41852</v>
      </c>
      <c r="G1656" s="159">
        <v>10658</v>
      </c>
      <c r="H1656" s="20">
        <v>830137252</v>
      </c>
      <c r="I1656" s="2" t="str">
        <f>+VLOOKUP(FACTURACION[[#This Row],[NIT]],TABLACLIENTE,2,FALSE)</f>
        <v>SAGENCO SAS</v>
      </c>
      <c r="J1656" s="2" t="s">
        <v>98</v>
      </c>
      <c r="K1656" s="12" t="str">
        <f>+VLOOKUP(FACTURACION[[#This Row],[REFERENCIA]],CODINV,2,FALSE)</f>
        <v>MULTIVALVULA 1".</v>
      </c>
      <c r="L1656" s="12" t="str">
        <f>IF(VLOOKUP(FACTURACION[[#This Row],[REFERENCIA]],CODINV,3,FALSE)=0,"",VLOOKUP(FACTURACION[[#This Row],[REFERENCIA]],CODINV,3,FALSE))</f>
        <v>6542R12.0</v>
      </c>
      <c r="M1656" s="12" t="str">
        <f>+VLOOKUP(FACTURACION[[#This Row],[REFERENCIA]],CODINV,4,FALSE)</f>
        <v>VÁLVULAS Y MULTIVÁLVULAS</v>
      </c>
      <c r="N1656" s="12" t="str">
        <f>+VLOOKUP(FACTURACION[[#This Row],[REFERENCIA]],CODINV,5,FALSE)</f>
        <v>REGO</v>
      </c>
      <c r="O1656" s="2">
        <v>1</v>
      </c>
      <c r="P1656" s="23">
        <v>160000</v>
      </c>
      <c r="Q1656" s="24">
        <f>+FACTURACION[[#This Row],[CANTIDAD]]*FACTURACION[[#This Row],[VR UNITARIO]]/1000</f>
        <v>160</v>
      </c>
      <c r="R1656" s="3" t="str">
        <f>+VLOOKUP(FACTURACION[[#This Row],[NIT]],TABLACLIENTE,5,FALSE)</f>
        <v>BOGOTÁ D.C.</v>
      </c>
    </row>
    <row r="1657" spans="3:18">
      <c r="C1657" s="13">
        <v>2014</v>
      </c>
      <c r="D1657" s="17" t="s">
        <v>701</v>
      </c>
      <c r="E1657" s="17">
        <f>MONTH(FACTURACION[[#This Row],[MES]]&amp;1)</f>
        <v>8</v>
      </c>
      <c r="F1657" s="223">
        <f>DATE(FACTURACION[[#This Row],[AÑO]],FACTURACION[[#This Row],[Mes numero]],1)</f>
        <v>41852</v>
      </c>
      <c r="G1657" s="159">
        <v>10666</v>
      </c>
      <c r="H1657" s="20">
        <v>830137252</v>
      </c>
      <c r="I1657" s="2" t="str">
        <f>+VLOOKUP(FACTURACION[[#This Row],[NIT]],TABLACLIENTE,2,FALSE)</f>
        <v>SAGENCO SAS</v>
      </c>
      <c r="J1657" s="2" t="s">
        <v>98</v>
      </c>
      <c r="K1657" s="12" t="str">
        <f>+VLOOKUP(FACTURACION[[#This Row],[REFERENCIA]],CODINV,2,FALSE)</f>
        <v>MULTIVALVULA 1".</v>
      </c>
      <c r="L1657" s="12" t="str">
        <f>IF(VLOOKUP(FACTURACION[[#This Row],[REFERENCIA]],CODINV,3,FALSE)=0,"",VLOOKUP(FACTURACION[[#This Row],[REFERENCIA]],CODINV,3,FALSE))</f>
        <v>6542R12.0</v>
      </c>
      <c r="M1657" s="12" t="str">
        <f>+VLOOKUP(FACTURACION[[#This Row],[REFERENCIA]],CODINV,4,FALSE)</f>
        <v>VÁLVULAS Y MULTIVÁLVULAS</v>
      </c>
      <c r="N1657" s="12" t="str">
        <f>+VLOOKUP(FACTURACION[[#This Row],[REFERENCIA]],CODINV,5,FALSE)</f>
        <v>REGO</v>
      </c>
      <c r="O1657" s="2">
        <v>1</v>
      </c>
      <c r="P1657" s="23">
        <v>158000</v>
      </c>
      <c r="Q1657" s="24">
        <f>+FACTURACION[[#This Row],[CANTIDAD]]*FACTURACION[[#This Row],[VR UNITARIO]]/1000</f>
        <v>158</v>
      </c>
      <c r="R1657" s="3" t="str">
        <f>+VLOOKUP(FACTURACION[[#This Row],[NIT]],TABLACLIENTE,5,FALSE)</f>
        <v>BOGOTÁ D.C.</v>
      </c>
    </row>
    <row r="1658" spans="3:18">
      <c r="C1658" s="13">
        <v>2014</v>
      </c>
      <c r="D1658" s="17" t="s">
        <v>701</v>
      </c>
      <c r="E1658" s="17">
        <f>MONTH(FACTURACION[[#This Row],[MES]]&amp;1)</f>
        <v>8</v>
      </c>
      <c r="F1658" s="223">
        <f>DATE(FACTURACION[[#This Row],[AÑO]],FACTURACION[[#This Row],[Mes numero]],1)</f>
        <v>41852</v>
      </c>
      <c r="G1658" s="159">
        <v>10666</v>
      </c>
      <c r="H1658" s="20">
        <v>830137252</v>
      </c>
      <c r="I1658" s="2" t="str">
        <f>+VLOOKUP(FACTURACION[[#This Row],[NIT]],TABLACLIENTE,2,FALSE)</f>
        <v>SAGENCO SAS</v>
      </c>
      <c r="J1658" s="2" t="s">
        <v>106</v>
      </c>
      <c r="K1658" s="12" t="str">
        <f>+VLOOKUP(FACTURACION[[#This Row],[REFERENCIA]],CODINV,2,FALSE)</f>
        <v>MULTIVALVE / MULTIVALVULA 3/4"</v>
      </c>
      <c r="L1658" s="12" t="str">
        <f>IF(VLOOKUP(FACTURACION[[#This Row],[REFERENCIA]],CODINV,3,FALSE)=0,"",VLOOKUP(FACTURACION[[#This Row],[REFERENCIA]],CODINV,3,FALSE))</f>
        <v>7556R12.0</v>
      </c>
      <c r="M1658" s="12" t="str">
        <f>+VLOOKUP(FACTURACION[[#This Row],[REFERENCIA]],CODINV,4,FALSE)</f>
        <v>VÁLVULAS Y MULTIVÁLVULAS</v>
      </c>
      <c r="N1658" s="12" t="str">
        <f>+VLOOKUP(FACTURACION[[#This Row],[REFERENCIA]],CODINV,5,FALSE)</f>
        <v>REGO</v>
      </c>
      <c r="O1658" s="2">
        <v>1</v>
      </c>
      <c r="P1658" s="23">
        <v>68000</v>
      </c>
      <c r="Q1658" s="24">
        <f>+FACTURACION[[#This Row],[CANTIDAD]]*FACTURACION[[#This Row],[VR UNITARIO]]/1000</f>
        <v>68</v>
      </c>
      <c r="R1658" s="3" t="str">
        <f>+VLOOKUP(FACTURACION[[#This Row],[NIT]],TABLACLIENTE,5,FALSE)</f>
        <v>BOGOTÁ D.C.</v>
      </c>
    </row>
    <row r="1659" spans="3:18">
      <c r="C1659" s="13">
        <v>2014</v>
      </c>
      <c r="D1659" s="17" t="s">
        <v>701</v>
      </c>
      <c r="E1659" s="17">
        <f>MONTH(FACTURACION[[#This Row],[MES]]&amp;1)</f>
        <v>8</v>
      </c>
      <c r="F1659" s="223">
        <f>DATE(FACTURACION[[#This Row],[AÑO]],FACTURACION[[#This Row],[Mes numero]],1)</f>
        <v>41852</v>
      </c>
      <c r="G1659" s="159">
        <v>10662</v>
      </c>
      <c r="H1659" s="20">
        <v>860510723</v>
      </c>
      <c r="I1659" s="2" t="str">
        <f>+VLOOKUP(FACTURACION[[#This Row],[NIT]],TABLACLIENTE,2,FALSE)</f>
        <v>SAENA DE COLOMBIA S.A.</v>
      </c>
      <c r="J1659" s="2" t="s">
        <v>273</v>
      </c>
      <c r="K1659" s="12" t="str">
        <f>+VLOOKUP(FACTURACION[[#This Row],[REFERENCIA]],CODINV,2,FALSE)</f>
        <v>VALVULA DE ALIVIO EXTERNA 3/4" NPT</v>
      </c>
      <c r="L1659" s="12" t="str">
        <f>IF(VLOOKUP(FACTURACION[[#This Row],[REFERENCIA]],CODINV,3,FALSE)=0,"",VLOOKUP(FACTURACION[[#This Row],[REFERENCIA]],CODINV,3,FALSE))</f>
        <v>3131G</v>
      </c>
      <c r="M1659" s="12" t="str">
        <f>+VLOOKUP(FACTURACION[[#This Row],[REFERENCIA]],CODINV,4,FALSE)</f>
        <v>VÁLVULAS Y MULTIVÁLVULAS</v>
      </c>
      <c r="N1659" s="12" t="str">
        <f>+VLOOKUP(FACTURACION[[#This Row],[REFERENCIA]],CODINV,5,FALSE)</f>
        <v>REGO</v>
      </c>
      <c r="O1659" s="2">
        <v>1</v>
      </c>
      <c r="P1659" s="23">
        <v>96000</v>
      </c>
      <c r="Q1659" s="24">
        <f>+FACTURACION[[#This Row],[CANTIDAD]]*FACTURACION[[#This Row],[VR UNITARIO]]/1000</f>
        <v>96</v>
      </c>
      <c r="R1659" s="3" t="str">
        <f>+VLOOKUP(FACTURACION[[#This Row],[NIT]],TABLACLIENTE,5,FALSE)</f>
        <v>BOGOTÁ D.C.</v>
      </c>
    </row>
    <row r="1660" spans="3:18">
      <c r="C1660" s="13">
        <v>2014</v>
      </c>
      <c r="D1660" s="17" t="s">
        <v>701</v>
      </c>
      <c r="E1660" s="17">
        <f>MONTH(FACTURACION[[#This Row],[MES]]&amp;1)</f>
        <v>8</v>
      </c>
      <c r="F1660" s="223">
        <f>DATE(FACTURACION[[#This Row],[AÑO]],FACTURACION[[#This Row],[Mes numero]],1)</f>
        <v>41852</v>
      </c>
      <c r="G1660" s="159">
        <v>10666</v>
      </c>
      <c r="H1660" s="20">
        <v>830137252</v>
      </c>
      <c r="I1660" s="2" t="str">
        <f>+VLOOKUP(FACTURACION[[#This Row],[NIT]],TABLACLIENTE,2,FALSE)</f>
        <v>SAGENCO SAS</v>
      </c>
      <c r="J1660" s="2" t="s">
        <v>161</v>
      </c>
      <c r="K1660" s="12" t="str">
        <f>+VLOOKUP(FACTURACION[[#This Row],[REFERENCIA]],CODINV,2,FALSE)</f>
        <v>VALVULA ALIVIO SEMINTERNA 3/4"</v>
      </c>
      <c r="L1660" s="12" t="str">
        <f>IF(VLOOKUP(FACTURACION[[#This Row],[REFERENCIA]],CODINV,3,FALSE)=0,"",VLOOKUP(FACTURACION[[#This Row],[REFERENCIA]],CODINV,3,FALSE))</f>
        <v>7583G</v>
      </c>
      <c r="M1660" s="12" t="str">
        <f>+VLOOKUP(FACTURACION[[#This Row],[REFERENCIA]],CODINV,4,FALSE)</f>
        <v>VÁLVULAS Y MULTIVÁLVULAS</v>
      </c>
      <c r="N1660" s="12" t="str">
        <f>+VLOOKUP(FACTURACION[[#This Row],[REFERENCIA]],CODINV,5,FALSE)</f>
        <v>REGO</v>
      </c>
      <c r="O1660" s="2">
        <v>1</v>
      </c>
      <c r="P1660" s="23">
        <v>48000</v>
      </c>
      <c r="Q1660" s="24">
        <f>+FACTURACION[[#This Row],[CANTIDAD]]*FACTURACION[[#This Row],[VR UNITARIO]]/1000</f>
        <v>48</v>
      </c>
      <c r="R1660" s="3" t="str">
        <f>+VLOOKUP(FACTURACION[[#This Row],[NIT]],TABLACLIENTE,5,FALSE)</f>
        <v>BOGOTÁ D.C.</v>
      </c>
    </row>
    <row r="1661" spans="3:18">
      <c r="C1661" s="13">
        <v>2014</v>
      </c>
      <c r="D1661" s="17" t="s">
        <v>701</v>
      </c>
      <c r="E1661" s="17">
        <f>MONTH(FACTURACION[[#This Row],[MES]]&amp;1)</f>
        <v>8</v>
      </c>
      <c r="F1661" s="223">
        <f>DATE(FACTURACION[[#This Row],[AÑO]],FACTURACION[[#This Row],[Mes numero]],1)</f>
        <v>41852</v>
      </c>
      <c r="G1661" s="159">
        <v>10643</v>
      </c>
      <c r="H1661" s="20">
        <v>900164715</v>
      </c>
      <c r="I1661" s="2" t="str">
        <f>+VLOOKUP(FACTURACION[[#This Row],[NIT]],TABLACLIENTE,2,FALSE)</f>
        <v>COMPAÑIA TRANSPORTADORA DE COLOMBIA S.A. (COTRANSCOL S.A.)</v>
      </c>
      <c r="J1661" s="2" t="s">
        <v>794</v>
      </c>
      <c r="K1661" s="12" t="str">
        <f>+VLOOKUP(FACTURACION[[#This Row],[REFERENCIA]],CODINV,2,FALSE)</f>
        <v>VALVULA GLOBO 3" ANILLO V NPTF</v>
      </c>
      <c r="L1661" s="12" t="str">
        <f>IF(VLOOKUP(FACTURACION[[#This Row],[REFERENCIA]],CODINV,3,FALSE)=0,"",VLOOKUP(FACTURACION[[#This Row],[REFERENCIA]],CODINV,3,FALSE))</f>
        <v>A7517AP</v>
      </c>
      <c r="M1661" s="12" t="str">
        <f>+VLOOKUP(FACTURACION[[#This Row],[REFERENCIA]],CODINV,4,FALSE)</f>
        <v>VÁLVULAS Y MULTIVÁLVULAS</v>
      </c>
      <c r="N1661" s="12" t="str">
        <f>+VLOOKUP(FACTURACION[[#This Row],[REFERENCIA]],CODINV,5,FALSE)</f>
        <v>REGO</v>
      </c>
      <c r="O1661" s="2">
        <v>5</v>
      </c>
      <c r="P1661" s="23">
        <v>1435122</v>
      </c>
      <c r="Q1661" s="24">
        <f>+FACTURACION[[#This Row],[CANTIDAD]]*FACTURACION[[#This Row],[VR UNITARIO]]/1000</f>
        <v>7175.61</v>
      </c>
      <c r="R1661" s="3" t="str">
        <f>+VLOOKUP(FACTURACION[[#This Row],[NIT]],TABLACLIENTE,5,FALSE)</f>
        <v>GIRON</v>
      </c>
    </row>
    <row r="1662" spans="3:18">
      <c r="C1662" s="13">
        <v>2014</v>
      </c>
      <c r="D1662" s="17" t="s">
        <v>701</v>
      </c>
      <c r="E1662" s="17">
        <f>MONTH(FACTURACION[[#This Row],[MES]]&amp;1)</f>
        <v>8</v>
      </c>
      <c r="F1662" s="223">
        <f>DATE(FACTURACION[[#This Row],[AÑO]],FACTURACION[[#This Row],[Mes numero]],1)</f>
        <v>41852</v>
      </c>
      <c r="G1662" s="159">
        <v>10666</v>
      </c>
      <c r="H1662" s="20">
        <v>830137252</v>
      </c>
      <c r="I1662" s="2" t="str">
        <f>+VLOOKUP(FACTURACION[[#This Row],[NIT]],TABLACLIENTE,2,FALSE)</f>
        <v>SAGENCO SAS</v>
      </c>
      <c r="J1662" s="2" t="s">
        <v>105</v>
      </c>
      <c r="K1662" s="12" t="str">
        <f>+VLOOKUP(FACTURACION[[#This Row],[REFERENCIA]],CODINV,2,FALSE)</f>
        <v>VALVULA CHECK LOOK  3/4"M X 3/4"F</v>
      </c>
      <c r="L1662" s="12" t="str">
        <f>IF(VLOOKUP(FACTURACION[[#This Row],[REFERENCIA]],CODINV,3,FALSE)=0,"",VLOOKUP(FACTURACION[[#This Row],[REFERENCIA]],CODINV,3,FALSE))</f>
        <v>7572FC</v>
      </c>
      <c r="M1662" s="12" t="str">
        <f>+VLOOKUP(FACTURACION[[#This Row],[REFERENCIA]],CODINV,4,FALSE)</f>
        <v>VÁLVULAS Y MULTIVÁLVULAS</v>
      </c>
      <c r="N1662" s="12" t="str">
        <f>+VLOOKUP(FACTURACION[[#This Row],[REFERENCIA]],CODINV,5,FALSE)</f>
        <v>REGO</v>
      </c>
      <c r="O1662" s="2">
        <v>1</v>
      </c>
      <c r="P1662" s="23">
        <v>38000</v>
      </c>
      <c r="Q1662" s="24">
        <f>+FACTURACION[[#This Row],[CANTIDAD]]*FACTURACION[[#This Row],[VR UNITARIO]]/1000</f>
        <v>38</v>
      </c>
      <c r="R1662" s="3" t="str">
        <f>+VLOOKUP(FACTURACION[[#This Row],[NIT]],TABLACLIENTE,5,FALSE)</f>
        <v>BOGOTÁ D.C.</v>
      </c>
    </row>
    <row r="1663" spans="3:18">
      <c r="C1663" s="13">
        <v>2014</v>
      </c>
      <c r="D1663" s="17" t="s">
        <v>701</v>
      </c>
      <c r="E1663" s="17">
        <f>MONTH(FACTURACION[[#This Row],[MES]]&amp;1)</f>
        <v>8</v>
      </c>
      <c r="F1663" s="223">
        <f>DATE(FACTURACION[[#This Row],[AÑO]],FACTURACION[[#This Row],[Mes numero]],1)</f>
        <v>41852</v>
      </c>
      <c r="G1663" s="159">
        <v>10666</v>
      </c>
      <c r="H1663" s="20">
        <v>830137252</v>
      </c>
      <c r="I1663" s="2" t="str">
        <f>+VLOOKUP(FACTURACION[[#This Row],[NIT]],TABLACLIENTE,2,FALSE)</f>
        <v>SAGENCO SAS</v>
      </c>
      <c r="J1663" s="2" t="s">
        <v>163</v>
      </c>
      <c r="K1663" s="12" t="str">
        <f>+VLOOKUP(FACTURACION[[#This Row],[REFERENCIA]],CODINV,2,FALSE)</f>
        <v>VALVULA DE LLENADO 1 1/4"</v>
      </c>
      <c r="L1663" s="12" t="str">
        <f>IF(VLOOKUP(FACTURACION[[#This Row],[REFERENCIA]],CODINV,3,FALSE)=0,"",VLOOKUP(FACTURACION[[#This Row],[REFERENCIA]],CODINV,3,FALSE))</f>
        <v>7579</v>
      </c>
      <c r="M1663" s="12" t="str">
        <f>+VLOOKUP(FACTURACION[[#This Row],[REFERENCIA]],CODINV,4,FALSE)</f>
        <v>VÁLVULAS Y MULTIVÁLVULAS</v>
      </c>
      <c r="N1663" s="12" t="str">
        <f>+VLOOKUP(FACTURACION[[#This Row],[REFERENCIA]],CODINV,5,FALSE)</f>
        <v>REGO</v>
      </c>
      <c r="O1663" s="2">
        <v>1</v>
      </c>
      <c r="P1663" s="23">
        <v>53000</v>
      </c>
      <c r="Q1663" s="24">
        <f>+FACTURACION[[#This Row],[CANTIDAD]]*FACTURACION[[#This Row],[VR UNITARIO]]/1000</f>
        <v>53</v>
      </c>
      <c r="R1663" s="3" t="str">
        <f>+VLOOKUP(FACTURACION[[#This Row],[NIT]],TABLACLIENTE,5,FALSE)</f>
        <v>BOGOTÁ D.C.</v>
      </c>
    </row>
    <row r="1664" spans="3:18">
      <c r="C1664" s="13">
        <v>2014</v>
      </c>
      <c r="D1664" s="17" t="s">
        <v>701</v>
      </c>
      <c r="E1664" s="17">
        <f>MONTH(FACTURACION[[#This Row],[MES]]&amp;1)</f>
        <v>8</v>
      </c>
      <c r="F1664" s="223">
        <f>DATE(FACTURACION[[#This Row],[AÑO]],FACTURACION[[#This Row],[Mes numero]],1)</f>
        <v>41852</v>
      </c>
      <c r="G1664" s="159">
        <v>10635</v>
      </c>
      <c r="H1664" s="20">
        <v>800074033</v>
      </c>
      <c r="I1664" s="2" t="str">
        <f>+VLOOKUP(FACTURACION[[#This Row],[NIT]],TABLACLIENTE,2,FALSE)</f>
        <v>COMPAÑIAS ASOCIADAS DE GAS S.A. E.S.P (ASOGAS SA ESP)</v>
      </c>
      <c r="J1664" s="2" t="s">
        <v>110</v>
      </c>
      <c r="K1664" s="12" t="str">
        <f>+VLOOKUP(FACTURACION[[#This Row],[REFERENCIA]],CODINV,2,FALSE)</f>
        <v>ADAPTADOR ESTILO UNION</v>
      </c>
      <c r="L1664" s="12" t="str">
        <f>IF(VLOOKUP(FACTURACION[[#This Row],[REFERENCIA]],CODINV,3,FALSE)=0,"",VLOOKUP(FACTURACION[[#This Row],[REFERENCIA]],CODINV,3,FALSE))</f>
        <v>7590U-10</v>
      </c>
      <c r="M1664" s="12" t="str">
        <f>+VLOOKUP(FACTURACION[[#This Row],[REFERENCIA]],CODINV,4,FALSE)</f>
        <v>REPUESTOS Y ACCESORIOS</v>
      </c>
      <c r="N1664" s="12" t="str">
        <f>+VLOOKUP(FACTURACION[[#This Row],[REFERENCIA]],CODINV,5,FALSE)</f>
        <v>REGO</v>
      </c>
      <c r="O1664" s="2">
        <v>1</v>
      </c>
      <c r="P1664" s="23">
        <v>25000</v>
      </c>
      <c r="Q1664" s="24">
        <f>+FACTURACION[[#This Row],[CANTIDAD]]*FACTURACION[[#This Row],[VR UNITARIO]]/1000</f>
        <v>25</v>
      </c>
      <c r="R1664" s="3" t="str">
        <f>+VLOOKUP(FACTURACION[[#This Row],[NIT]],TABLACLIENTE,5,FALSE)</f>
        <v>MOSQUERA</v>
      </c>
    </row>
    <row r="1665" spans="3:18">
      <c r="C1665" s="13">
        <v>2014</v>
      </c>
      <c r="D1665" s="17" t="s">
        <v>701</v>
      </c>
      <c r="E1665" s="17">
        <f>MONTH(FACTURACION[[#This Row],[MES]]&amp;1)</f>
        <v>8</v>
      </c>
      <c r="F1665" s="223">
        <f>DATE(FACTURACION[[#This Row],[AÑO]],FACTURACION[[#This Row],[Mes numero]],1)</f>
        <v>41852</v>
      </c>
      <c r="G1665" s="159">
        <v>10643</v>
      </c>
      <c r="H1665" s="20">
        <v>900164715</v>
      </c>
      <c r="I1665" s="2" t="str">
        <f>+VLOOKUP(FACTURACION[[#This Row],[NIT]],TABLACLIENTE,2,FALSE)</f>
        <v>COMPAÑIA TRANSPORTADORA DE COLOMBIA S.A. (COTRANSCOL S.A.)</v>
      </c>
      <c r="J1665" s="2" t="s">
        <v>324</v>
      </c>
      <c r="K1665" s="12" t="str">
        <f>+VLOOKUP(FACTURACION[[#This Row],[REFERENCIA]],CODINV,2,FALSE)</f>
        <v>VALVULA CHECK 3"TIPO COPA</v>
      </c>
      <c r="L1665" s="12" t="str">
        <f>IF(VLOOKUP(FACTURACION[[#This Row],[REFERENCIA]],CODINV,3,FALSE)=0,"",VLOOKUP(FACTURACION[[#This Row],[REFERENCIA]],CODINV,3,FALSE))</f>
        <v>A3196</v>
      </c>
      <c r="M1665" s="12" t="str">
        <f>+VLOOKUP(FACTURACION[[#This Row],[REFERENCIA]],CODINV,4,FALSE)</f>
        <v>VÁLVULAS Y MULTIVÁLVULAS</v>
      </c>
      <c r="N1665" s="12" t="str">
        <f>+VLOOKUP(FACTURACION[[#This Row],[REFERENCIA]],CODINV,5,FALSE)</f>
        <v>REGO</v>
      </c>
      <c r="O1665" s="2">
        <v>5</v>
      </c>
      <c r="P1665" s="23">
        <v>468862</v>
      </c>
      <c r="Q1665" s="24">
        <f>+FACTURACION[[#This Row],[CANTIDAD]]*FACTURACION[[#This Row],[VR UNITARIO]]/1000</f>
        <v>2344.31</v>
      </c>
      <c r="R1665" s="3" t="str">
        <f>+VLOOKUP(FACTURACION[[#This Row],[NIT]],TABLACLIENTE,5,FALSE)</f>
        <v>GIRON</v>
      </c>
    </row>
    <row r="1666" spans="3:18">
      <c r="C1666" s="13">
        <v>2014</v>
      </c>
      <c r="D1666" s="17" t="s">
        <v>701</v>
      </c>
      <c r="E1666" s="17">
        <f>MONTH(FACTURACION[[#This Row],[MES]]&amp;1)</f>
        <v>8</v>
      </c>
      <c r="F1666" s="223">
        <f>DATE(FACTURACION[[#This Row],[AÑO]],FACTURACION[[#This Row],[Mes numero]],1)</f>
        <v>41852</v>
      </c>
      <c r="G1666" s="159">
        <v>10643</v>
      </c>
      <c r="H1666" s="20">
        <v>900164715</v>
      </c>
      <c r="I1666" s="2" t="str">
        <f>+VLOOKUP(FACTURACION[[#This Row],[NIT]],TABLACLIENTE,2,FALSE)</f>
        <v>COMPAÑIA TRANSPORTADORA DE COLOMBIA S.A. (COTRANSCOL S.A.)</v>
      </c>
      <c r="J1666" s="2" t="s">
        <v>321</v>
      </c>
      <c r="K1666" s="12" t="str">
        <f>+VLOOKUP(FACTURACION[[#This Row],[REFERENCIA]],CODINV,2,FALSE)</f>
        <v>VALVULA INTERNA 2" NPTM 175GPM</v>
      </c>
      <c r="L1666" s="12" t="str">
        <f>IF(VLOOKUP(FACTURACION[[#This Row],[REFERENCIA]],CODINV,3,FALSE)=0,"",VLOOKUP(FACTURACION[[#This Row],[REFERENCIA]],CODINV,3,FALSE))</f>
        <v>A3212R-175</v>
      </c>
      <c r="M1666" s="12" t="str">
        <f>+VLOOKUP(FACTURACION[[#This Row],[REFERENCIA]],CODINV,4,FALSE)</f>
        <v>VÁLVULAS Y MULTIVÁLVULAS</v>
      </c>
      <c r="N1666" s="12" t="str">
        <f>+VLOOKUP(FACTURACION[[#This Row],[REFERENCIA]],CODINV,5,FALSE)</f>
        <v>REGO</v>
      </c>
      <c r="O1666" s="2">
        <v>5</v>
      </c>
      <c r="P1666" s="23">
        <v>1050086</v>
      </c>
      <c r="Q1666" s="24">
        <f>+FACTURACION[[#This Row],[CANTIDAD]]*FACTURACION[[#This Row],[VR UNITARIO]]/1000</f>
        <v>5250.43</v>
      </c>
      <c r="R1666" s="3" t="str">
        <f>+VLOOKUP(FACTURACION[[#This Row],[NIT]],TABLACLIENTE,5,FALSE)</f>
        <v>GIRON</v>
      </c>
    </row>
    <row r="1667" spans="3:18">
      <c r="C1667" s="13">
        <v>2014</v>
      </c>
      <c r="D1667" s="17" t="s">
        <v>702</v>
      </c>
      <c r="E1667" s="17">
        <f>MONTH(FACTURACION[[#This Row],[MES]]&amp;1)</f>
        <v>9</v>
      </c>
      <c r="F1667" s="223">
        <f>DATE(FACTURACION[[#This Row],[AÑO]],FACTURACION[[#This Row],[Mes numero]],1)</f>
        <v>41883</v>
      </c>
      <c r="G1667" s="159">
        <v>10674</v>
      </c>
      <c r="H1667" s="25">
        <v>891101577</v>
      </c>
      <c r="I1667" s="3" t="str">
        <f>+VLOOKUP(FACTURACION[[#This Row],[NIT]],TABLACLIENTE,2,FALSE)</f>
        <v>ALCANOS DE COLOMBIA S.A. E.S.P</v>
      </c>
      <c r="J1667" s="2" t="s">
        <v>108</v>
      </c>
      <c r="K1667" s="12" t="str">
        <f>+VLOOKUP(FACTURACION[[#This Row],[REFERENCIA]],CODINV,2,FALSE)</f>
        <v>MEDIDOR BK G4 C:1/2"</v>
      </c>
      <c r="L1667" s="12" t="str">
        <f>IF(VLOOKUP(FACTURACION[[#This Row],[REFERENCIA]],CODINV,3,FALSE)=0,"",VLOOKUP(FACTURACION[[#This Row],[REFERENCIA]],CODINV,3,FALSE))</f>
        <v>G4K MT 152MM</v>
      </c>
      <c r="M1667" s="12" t="str">
        <f>+VLOOKUP(FACTURACION[[#This Row],[REFERENCIA]],CODINV,4,FALSE)</f>
        <v>MEDIDORES</v>
      </c>
      <c r="N1667" s="12" t="str">
        <f>+VLOOKUP(FACTURACION[[#This Row],[REFERENCIA]],CODINV,5,FALSE)</f>
        <v>HONEYWELL</v>
      </c>
      <c r="O1667" s="2">
        <v>70</v>
      </c>
      <c r="P1667" s="23">
        <v>104047</v>
      </c>
      <c r="Q1667" s="24">
        <f>+FACTURACION[[#This Row],[CANTIDAD]]*FACTURACION[[#This Row],[VR UNITARIO]]/1000</f>
        <v>7283.29</v>
      </c>
      <c r="R1667" s="3" t="str">
        <f>+VLOOKUP(FACTURACION[[#This Row],[NIT]],TABLACLIENTE,5,FALSE)</f>
        <v>NEIVA</v>
      </c>
    </row>
    <row r="1668" spans="3:18">
      <c r="C1668" s="13">
        <v>2014</v>
      </c>
      <c r="D1668" s="17" t="s">
        <v>702</v>
      </c>
      <c r="E1668" s="17">
        <f>MONTH(FACTURACION[[#This Row],[MES]]&amp;1)</f>
        <v>9</v>
      </c>
      <c r="F1668" s="223">
        <f>DATE(FACTURACION[[#This Row],[AÑO]],FACTURACION[[#This Row],[Mes numero]],1)</f>
        <v>41883</v>
      </c>
      <c r="G1668" s="159">
        <v>10709</v>
      </c>
      <c r="H1668" s="25">
        <v>891101577</v>
      </c>
      <c r="I1668" s="3" t="str">
        <f>+VLOOKUP(FACTURACION[[#This Row],[NIT]],TABLACLIENTE,2,FALSE)</f>
        <v>ALCANOS DE COLOMBIA S.A. E.S.P</v>
      </c>
      <c r="J1668" s="2" t="s">
        <v>108</v>
      </c>
      <c r="K1668" s="12" t="str">
        <f>+VLOOKUP(FACTURACION[[#This Row],[REFERENCIA]],CODINV,2,FALSE)</f>
        <v>MEDIDOR BK G4 C:1/2"</v>
      </c>
      <c r="L1668" s="12" t="str">
        <f>IF(VLOOKUP(FACTURACION[[#This Row],[REFERENCIA]],CODINV,3,FALSE)=0,"",VLOOKUP(FACTURACION[[#This Row],[REFERENCIA]],CODINV,3,FALSE))</f>
        <v>G4K MT 152MM</v>
      </c>
      <c r="M1668" s="12" t="str">
        <f>+VLOOKUP(FACTURACION[[#This Row],[REFERENCIA]],CODINV,4,FALSE)</f>
        <v>MEDIDORES</v>
      </c>
      <c r="N1668" s="12" t="str">
        <f>+VLOOKUP(FACTURACION[[#This Row],[REFERENCIA]],CODINV,5,FALSE)</f>
        <v>HONEYWELL</v>
      </c>
      <c r="O1668" s="2">
        <v>25</v>
      </c>
      <c r="P1668" s="23">
        <v>108187</v>
      </c>
      <c r="Q1668" s="24">
        <f>+FACTURACION[[#This Row],[CANTIDAD]]*FACTURACION[[#This Row],[VR UNITARIO]]/1000</f>
        <v>2704.6750000000002</v>
      </c>
      <c r="R1668" s="3" t="str">
        <f>+VLOOKUP(FACTURACION[[#This Row],[NIT]],TABLACLIENTE,5,FALSE)</f>
        <v>NEIVA</v>
      </c>
    </row>
    <row r="1669" spans="3:18">
      <c r="C1669" s="13">
        <v>2014</v>
      </c>
      <c r="D1669" s="17" t="s">
        <v>702</v>
      </c>
      <c r="E1669" s="17">
        <f>MONTH(FACTURACION[[#This Row],[MES]]&amp;1)</f>
        <v>9</v>
      </c>
      <c r="F1669" s="223">
        <f>DATE(FACTURACION[[#This Row],[AÑO]],FACTURACION[[#This Row],[Mes numero]],1)</f>
        <v>41883</v>
      </c>
      <c r="G1669" s="159">
        <v>10687</v>
      </c>
      <c r="H1669" s="20">
        <v>800202395</v>
      </c>
      <c r="I1669" s="2" t="str">
        <f>+VLOOKUP(FACTURACION[[#This Row],[NIT]],TABLACLIENTE,2,FALSE)</f>
        <v>EFIGAS GAS NATURAL S.A. E.S.P. (EFIGAS S.A. E.S.P.)</v>
      </c>
      <c r="J1669" s="2" t="s">
        <v>108</v>
      </c>
      <c r="K1669" s="12" t="str">
        <f>+VLOOKUP(FACTURACION[[#This Row],[REFERENCIA]],CODINV,2,FALSE)</f>
        <v>MEDIDOR BK G4 C:1/2"</v>
      </c>
      <c r="L1669" s="12" t="str">
        <f>IF(VLOOKUP(FACTURACION[[#This Row],[REFERENCIA]],CODINV,3,FALSE)=0,"",VLOOKUP(FACTURACION[[#This Row],[REFERENCIA]],CODINV,3,FALSE))</f>
        <v>G4K MT 152MM</v>
      </c>
      <c r="M1669" s="12" t="str">
        <f>+VLOOKUP(FACTURACION[[#This Row],[REFERENCIA]],CODINV,4,FALSE)</f>
        <v>MEDIDORES</v>
      </c>
      <c r="N1669" s="12" t="str">
        <f>+VLOOKUP(FACTURACION[[#This Row],[REFERENCIA]],CODINV,5,FALSE)</f>
        <v>HONEYWELL</v>
      </c>
      <c r="O1669" s="2">
        <v>30</v>
      </c>
      <c r="P1669" s="23">
        <v>105156</v>
      </c>
      <c r="Q1669" s="24">
        <f>+FACTURACION[[#This Row],[CANTIDAD]]*FACTURACION[[#This Row],[VR UNITARIO]]/1000</f>
        <v>3154.68</v>
      </c>
      <c r="R1669" s="3" t="str">
        <f>+VLOOKUP(FACTURACION[[#This Row],[NIT]],TABLACLIENTE,5,FALSE)</f>
        <v>MANIZALES</v>
      </c>
    </row>
    <row r="1670" spans="3:18">
      <c r="C1670" s="13">
        <v>2014</v>
      </c>
      <c r="D1670" s="17" t="s">
        <v>702</v>
      </c>
      <c r="E1670" s="17">
        <f>MONTH(FACTURACION[[#This Row],[MES]]&amp;1)</f>
        <v>9</v>
      </c>
      <c r="F1670" s="223">
        <f>DATE(FACTURACION[[#This Row],[AÑO]],FACTURACION[[#This Row],[Mes numero]],1)</f>
        <v>41883</v>
      </c>
      <c r="G1670" s="159">
        <v>10693</v>
      </c>
      <c r="H1670" s="25">
        <v>891101577</v>
      </c>
      <c r="I1670" s="3" t="str">
        <f>+VLOOKUP(FACTURACION[[#This Row],[NIT]],TABLACLIENTE,2,FALSE)</f>
        <v>ALCANOS DE COLOMBIA S.A. E.S.P</v>
      </c>
      <c r="J1670" s="2" t="s">
        <v>20</v>
      </c>
      <c r="K1670" s="12" t="str">
        <f>+VLOOKUP(FACTURACION[[#This Row],[REFERENCIA]],CODINV,2,FALSE)</f>
        <v xml:space="preserve">MEDIDOR AC-250 C: 3/4" CON CONECTORES </v>
      </c>
      <c r="L1670" s="12" t="str">
        <f>IF(VLOOKUP(FACTURACION[[#This Row],[REFERENCIA]],CODINV,3,FALSE)=0,"",VLOOKUP(FACTURACION[[#This Row],[REFERENCIA]],CODINV,3,FALSE))</f>
        <v/>
      </c>
      <c r="M1670" s="12" t="str">
        <f>+VLOOKUP(FACTURACION[[#This Row],[REFERENCIA]],CODINV,4,FALSE)</f>
        <v>MEDIDORES</v>
      </c>
      <c r="N1670" s="12" t="str">
        <f>+VLOOKUP(FACTURACION[[#This Row],[REFERENCIA]],CODINV,5,FALSE)</f>
        <v>HONEYWELL</v>
      </c>
      <c r="O1670" s="2">
        <v>20</v>
      </c>
      <c r="P1670" s="23">
        <v>241695</v>
      </c>
      <c r="Q1670" s="24">
        <f>+FACTURACION[[#This Row],[CANTIDAD]]*FACTURACION[[#This Row],[VR UNITARIO]]/1000</f>
        <v>4833.8999999999996</v>
      </c>
      <c r="R1670" s="3" t="str">
        <f>+VLOOKUP(FACTURACION[[#This Row],[NIT]],TABLACLIENTE,5,FALSE)</f>
        <v>NEIVA</v>
      </c>
    </row>
    <row r="1671" spans="3:18">
      <c r="C1671" s="13">
        <v>2014</v>
      </c>
      <c r="D1671" s="17" t="s">
        <v>702</v>
      </c>
      <c r="E1671" s="17">
        <f>MONTH(FACTURACION[[#This Row],[MES]]&amp;1)</f>
        <v>9</v>
      </c>
      <c r="F1671" s="223">
        <f>DATE(FACTURACION[[#This Row],[AÑO]],FACTURACION[[#This Row],[Mes numero]],1)</f>
        <v>41883</v>
      </c>
      <c r="G1671" s="159">
        <v>10688</v>
      </c>
      <c r="H1671" s="20">
        <v>800202395</v>
      </c>
      <c r="I1671" s="2" t="str">
        <f>+VLOOKUP(FACTURACION[[#This Row],[NIT]],TABLACLIENTE,2,FALSE)</f>
        <v>EFIGAS GAS NATURAL S.A. E.S.P. (EFIGAS S.A. E.S.P.)</v>
      </c>
      <c r="J1671" s="2" t="s">
        <v>20</v>
      </c>
      <c r="K1671" s="12" t="str">
        <f>+VLOOKUP(FACTURACION[[#This Row],[REFERENCIA]],CODINV,2,FALSE)</f>
        <v xml:space="preserve">MEDIDOR AC-250 C: 3/4" CON CONECTORES </v>
      </c>
      <c r="L1671" s="12" t="str">
        <f>IF(VLOOKUP(FACTURACION[[#This Row],[REFERENCIA]],CODINV,3,FALSE)=0,"",VLOOKUP(FACTURACION[[#This Row],[REFERENCIA]],CODINV,3,FALSE))</f>
        <v/>
      </c>
      <c r="M1671" s="12" t="str">
        <f>+VLOOKUP(FACTURACION[[#This Row],[REFERENCIA]],CODINV,4,FALSE)</f>
        <v>MEDIDORES</v>
      </c>
      <c r="N1671" s="12" t="str">
        <f>+VLOOKUP(FACTURACION[[#This Row],[REFERENCIA]],CODINV,5,FALSE)</f>
        <v>HONEYWELL</v>
      </c>
      <c r="O1671" s="2">
        <v>20</v>
      </c>
      <c r="P1671" s="23">
        <v>236864</v>
      </c>
      <c r="Q1671" s="24">
        <f>+FACTURACION[[#This Row],[CANTIDAD]]*FACTURACION[[#This Row],[VR UNITARIO]]/1000</f>
        <v>4737.28</v>
      </c>
      <c r="R1671" s="3" t="str">
        <f>+VLOOKUP(FACTURACION[[#This Row],[NIT]],TABLACLIENTE,5,FALSE)</f>
        <v>MANIZALES</v>
      </c>
    </row>
    <row r="1672" spans="3:18">
      <c r="C1672" s="13">
        <v>2014</v>
      </c>
      <c r="D1672" s="17" t="s">
        <v>702</v>
      </c>
      <c r="E1672" s="17">
        <f>MONTH(FACTURACION[[#This Row],[MES]]&amp;1)</f>
        <v>9</v>
      </c>
      <c r="F1672" s="223">
        <f>DATE(FACTURACION[[#This Row],[AÑO]],FACTURACION[[#This Row],[Mes numero]],1)</f>
        <v>41883</v>
      </c>
      <c r="G1672" s="159">
        <v>10694</v>
      </c>
      <c r="H1672" s="20">
        <v>800202395</v>
      </c>
      <c r="I1672" s="2" t="str">
        <f>+VLOOKUP(FACTURACION[[#This Row],[NIT]],TABLACLIENTE,2,FALSE)</f>
        <v>EFIGAS GAS NATURAL S.A. E.S.P. (EFIGAS S.A. E.S.P.)</v>
      </c>
      <c r="J1672" s="2" t="s">
        <v>20</v>
      </c>
      <c r="K1672" s="12" t="str">
        <f>+VLOOKUP(FACTURACION[[#This Row],[REFERENCIA]],CODINV,2,FALSE)</f>
        <v xml:space="preserve">MEDIDOR AC-250 C: 3/4" CON CONECTORES </v>
      </c>
      <c r="L1672" s="12" t="str">
        <f>IF(VLOOKUP(FACTURACION[[#This Row],[REFERENCIA]],CODINV,3,FALSE)=0,"",VLOOKUP(FACTURACION[[#This Row],[REFERENCIA]],CODINV,3,FALSE))</f>
        <v/>
      </c>
      <c r="M1672" s="12" t="str">
        <f>+VLOOKUP(FACTURACION[[#This Row],[REFERENCIA]],CODINV,4,FALSE)</f>
        <v>MEDIDORES</v>
      </c>
      <c r="N1672" s="12" t="str">
        <f>+VLOOKUP(FACTURACION[[#This Row],[REFERENCIA]],CODINV,5,FALSE)</f>
        <v>HONEYWELL</v>
      </c>
      <c r="O1672" s="2">
        <v>32</v>
      </c>
      <c r="P1672" s="23">
        <v>236864</v>
      </c>
      <c r="Q1672" s="24">
        <f>+FACTURACION[[#This Row],[CANTIDAD]]*FACTURACION[[#This Row],[VR UNITARIO]]/1000</f>
        <v>7579.6480000000001</v>
      </c>
      <c r="R1672" s="3" t="str">
        <f>+VLOOKUP(FACTURACION[[#This Row],[NIT]],TABLACLIENTE,5,FALSE)</f>
        <v>MANIZALES</v>
      </c>
    </row>
    <row r="1673" spans="3:18">
      <c r="C1673" s="13">
        <v>2014</v>
      </c>
      <c r="D1673" s="17" t="s">
        <v>702</v>
      </c>
      <c r="E1673" s="17">
        <f>MONTH(FACTURACION[[#This Row],[MES]]&amp;1)</f>
        <v>9</v>
      </c>
      <c r="F1673" s="223">
        <f>DATE(FACTURACION[[#This Row],[AÑO]],FACTURACION[[#This Row],[Mes numero]],1)</f>
        <v>41883</v>
      </c>
      <c r="G1673" s="159">
        <v>10698</v>
      </c>
      <c r="H1673" s="20">
        <v>890101691</v>
      </c>
      <c r="I1673" s="2" t="str">
        <f>+VLOOKUP(FACTURACION[[#This Row],[NIT]],TABLACLIENTE,2,FALSE)</f>
        <v>GASES DEL CARIBE S.A.E.S.P. (GASCARIBE S.A E.S.P.)</v>
      </c>
      <c r="J1673" s="2" t="s">
        <v>20</v>
      </c>
      <c r="K1673" s="12" t="str">
        <f>+VLOOKUP(FACTURACION[[#This Row],[REFERENCIA]],CODINV,2,FALSE)</f>
        <v xml:space="preserve">MEDIDOR AC-250 C: 3/4" CON CONECTORES </v>
      </c>
      <c r="L1673" s="12" t="str">
        <f>IF(VLOOKUP(FACTURACION[[#This Row],[REFERENCIA]],CODINV,3,FALSE)=0,"",VLOOKUP(FACTURACION[[#This Row],[REFERENCIA]],CODINV,3,FALSE))</f>
        <v/>
      </c>
      <c r="M1673" s="12" t="str">
        <f>+VLOOKUP(FACTURACION[[#This Row],[REFERENCIA]],CODINV,4,FALSE)</f>
        <v>MEDIDORES</v>
      </c>
      <c r="N1673" s="12" t="str">
        <f>+VLOOKUP(FACTURACION[[#This Row],[REFERENCIA]],CODINV,5,FALSE)</f>
        <v>HONEYWELL</v>
      </c>
      <c r="O1673" s="2">
        <v>20</v>
      </c>
      <c r="P1673" s="23">
        <v>241695</v>
      </c>
      <c r="Q1673" s="24">
        <f>+FACTURACION[[#This Row],[CANTIDAD]]*FACTURACION[[#This Row],[VR UNITARIO]]/1000</f>
        <v>4833.8999999999996</v>
      </c>
      <c r="R1673" s="3" t="str">
        <f>+VLOOKUP(FACTURACION[[#This Row],[NIT]],TABLACLIENTE,5,FALSE)</f>
        <v>BARRANQUILLA</v>
      </c>
    </row>
    <row r="1674" spans="3:18">
      <c r="C1674" s="13">
        <v>2014</v>
      </c>
      <c r="D1674" s="17" t="s">
        <v>702</v>
      </c>
      <c r="E1674" s="17">
        <f>MONTH(FACTURACION[[#This Row],[MES]]&amp;1)</f>
        <v>9</v>
      </c>
      <c r="F1674" s="223">
        <f>DATE(FACTURACION[[#This Row],[AÑO]],FACTURACION[[#This Row],[Mes numero]],1)</f>
        <v>41883</v>
      </c>
      <c r="G1674" s="159">
        <v>10699</v>
      </c>
      <c r="H1674" s="20">
        <v>890101691</v>
      </c>
      <c r="I1674" s="2" t="str">
        <f>+VLOOKUP(FACTURACION[[#This Row],[NIT]],TABLACLIENTE,2,FALSE)</f>
        <v>GASES DEL CARIBE S.A.E.S.P. (GASCARIBE S.A E.S.P.)</v>
      </c>
      <c r="J1674" s="2" t="s">
        <v>20</v>
      </c>
      <c r="K1674" s="12" t="str">
        <f>+VLOOKUP(FACTURACION[[#This Row],[REFERENCIA]],CODINV,2,FALSE)</f>
        <v xml:space="preserve">MEDIDOR AC-250 C: 3/4" CON CONECTORES </v>
      </c>
      <c r="L1674" s="12" t="str">
        <f>IF(VLOOKUP(FACTURACION[[#This Row],[REFERENCIA]],CODINV,3,FALSE)=0,"",VLOOKUP(FACTURACION[[#This Row],[REFERENCIA]],CODINV,3,FALSE))</f>
        <v/>
      </c>
      <c r="M1674" s="12" t="str">
        <f>+VLOOKUP(FACTURACION[[#This Row],[REFERENCIA]],CODINV,4,FALSE)</f>
        <v>MEDIDORES</v>
      </c>
      <c r="N1674" s="12" t="str">
        <f>+VLOOKUP(FACTURACION[[#This Row],[REFERENCIA]],CODINV,5,FALSE)</f>
        <v>HONEYWELL</v>
      </c>
      <c r="O1674" s="2">
        <v>30</v>
      </c>
      <c r="P1674" s="23">
        <v>241695</v>
      </c>
      <c r="Q1674" s="24">
        <f>+FACTURACION[[#This Row],[CANTIDAD]]*FACTURACION[[#This Row],[VR UNITARIO]]/1000</f>
        <v>7250.85</v>
      </c>
      <c r="R1674" s="3" t="str">
        <f>+VLOOKUP(FACTURACION[[#This Row],[NIT]],TABLACLIENTE,5,FALSE)</f>
        <v>BARRANQUILLA</v>
      </c>
    </row>
    <row r="1675" spans="3:18">
      <c r="C1675" s="13">
        <v>2014</v>
      </c>
      <c r="D1675" s="17" t="s">
        <v>702</v>
      </c>
      <c r="E1675" s="17">
        <f>MONTH(FACTURACION[[#This Row],[MES]]&amp;1)</f>
        <v>9</v>
      </c>
      <c r="F1675" s="223">
        <f>DATE(FACTURACION[[#This Row],[AÑO]],FACTURACION[[#This Row],[Mes numero]],1)</f>
        <v>41883</v>
      </c>
      <c r="G1675" s="159">
        <v>10718</v>
      </c>
      <c r="H1675" s="20">
        <v>800218682</v>
      </c>
      <c r="I1675" s="2" t="str">
        <f>+VLOOKUP(FACTURACION[[#This Row],[NIT]],TABLACLIENTE,2,FALSE)</f>
        <v>GASES DEL CUSIANA S.A E.S.P. (CUSIANAGAS S.A E.S.P)</v>
      </c>
      <c r="J1675" s="2" t="s">
        <v>20</v>
      </c>
      <c r="K1675" s="12" t="str">
        <f>+VLOOKUP(FACTURACION[[#This Row],[REFERENCIA]],CODINV,2,FALSE)</f>
        <v xml:space="preserve">MEDIDOR AC-250 C: 3/4" CON CONECTORES </v>
      </c>
      <c r="L1675" s="12" t="str">
        <f>IF(VLOOKUP(FACTURACION[[#This Row],[REFERENCIA]],CODINV,3,FALSE)=0,"",VLOOKUP(FACTURACION[[#This Row],[REFERENCIA]],CODINV,3,FALSE))</f>
        <v/>
      </c>
      <c r="M1675" s="12" t="str">
        <f>+VLOOKUP(FACTURACION[[#This Row],[REFERENCIA]],CODINV,4,FALSE)</f>
        <v>MEDIDORES</v>
      </c>
      <c r="N1675" s="12" t="str">
        <f>+VLOOKUP(FACTURACION[[#This Row],[REFERENCIA]],CODINV,5,FALSE)</f>
        <v>HONEYWELL</v>
      </c>
      <c r="O1675" s="2">
        <v>10</v>
      </c>
      <c r="P1675" s="23">
        <v>268341</v>
      </c>
      <c r="Q1675" s="24">
        <f>+FACTURACION[[#This Row],[CANTIDAD]]*FACTURACION[[#This Row],[VR UNITARIO]]/1000</f>
        <v>2683.41</v>
      </c>
      <c r="R1675" s="3" t="str">
        <f>+VLOOKUP(FACTURACION[[#This Row],[NIT]],TABLACLIENTE,5,FALSE)</f>
        <v>YOPAL</v>
      </c>
    </row>
    <row r="1676" spans="3:18">
      <c r="C1676" s="13">
        <v>2014</v>
      </c>
      <c r="D1676" s="17" t="s">
        <v>702</v>
      </c>
      <c r="E1676" s="17">
        <f>MONTH(FACTURACION[[#This Row],[MES]]&amp;1)</f>
        <v>9</v>
      </c>
      <c r="F1676" s="223">
        <f>DATE(FACTURACION[[#This Row],[AÑO]],FACTURACION[[#This Row],[Mes numero]],1)</f>
        <v>41883</v>
      </c>
      <c r="G1676" s="159">
        <v>10697</v>
      </c>
      <c r="H1676" s="20">
        <v>800021272</v>
      </c>
      <c r="I1676" s="2" t="str">
        <f>+VLOOKUP(FACTURACION[[#This Row],[NIT]],TABLACLIENTE,2,FALSE)</f>
        <v>GASES DEL LLANO S.A. E.S.P (LLANOGAS S.A. E.S.P.)</v>
      </c>
      <c r="J1676" s="2" t="s">
        <v>20</v>
      </c>
      <c r="K1676" s="12" t="str">
        <f>+VLOOKUP(FACTURACION[[#This Row],[REFERENCIA]],CODINV,2,FALSE)</f>
        <v xml:space="preserve">MEDIDOR AC-250 C: 3/4" CON CONECTORES </v>
      </c>
      <c r="L1676" s="12" t="str">
        <f>IF(VLOOKUP(FACTURACION[[#This Row],[REFERENCIA]],CODINV,3,FALSE)=0,"",VLOOKUP(FACTURACION[[#This Row],[REFERENCIA]],CODINV,3,FALSE))</f>
        <v/>
      </c>
      <c r="M1676" s="12" t="str">
        <f>+VLOOKUP(FACTURACION[[#This Row],[REFERENCIA]],CODINV,4,FALSE)</f>
        <v>MEDIDORES</v>
      </c>
      <c r="N1676" s="12" t="str">
        <f>+VLOOKUP(FACTURACION[[#This Row],[REFERENCIA]],CODINV,5,FALSE)</f>
        <v>HONEYWELL</v>
      </c>
      <c r="O1676" s="2">
        <v>14</v>
      </c>
      <c r="P1676" s="23">
        <v>267296</v>
      </c>
      <c r="Q1676" s="24">
        <f>+FACTURACION[[#This Row],[CANTIDAD]]*FACTURACION[[#This Row],[VR UNITARIO]]/1000</f>
        <v>3742.1439999999998</v>
      </c>
      <c r="R1676" s="3" t="str">
        <f>+VLOOKUP(FACTURACION[[#This Row],[NIT]],TABLACLIENTE,5,FALSE)</f>
        <v>VILLAVICENCIO</v>
      </c>
    </row>
    <row r="1677" spans="3:18">
      <c r="C1677" s="13">
        <v>2014</v>
      </c>
      <c r="D1677" s="17" t="s">
        <v>702</v>
      </c>
      <c r="E1677" s="17">
        <f>MONTH(FACTURACION[[#This Row],[MES]]&amp;1)</f>
        <v>9</v>
      </c>
      <c r="F1677" s="223">
        <f>DATE(FACTURACION[[#This Row],[AÑO]],FACTURACION[[#This Row],[Mes numero]],1)</f>
        <v>41883</v>
      </c>
      <c r="G1677" s="159">
        <v>10706</v>
      </c>
      <c r="H1677" s="20">
        <v>822001073</v>
      </c>
      <c r="I1677" s="2" t="str">
        <f>+VLOOKUP(FACTURACION[[#This Row],[NIT]],TABLACLIENTE,2,FALSE)</f>
        <v>MADIGAS INGENIEROS S.A. E.S.P.</v>
      </c>
      <c r="J1677" s="2" t="s">
        <v>20</v>
      </c>
      <c r="K1677" s="12" t="str">
        <f>+VLOOKUP(FACTURACION[[#This Row],[REFERENCIA]],CODINV,2,FALSE)</f>
        <v xml:space="preserve">MEDIDOR AC-250 C: 3/4" CON CONECTORES </v>
      </c>
      <c r="L1677" s="12" t="str">
        <f>IF(VLOOKUP(FACTURACION[[#This Row],[REFERENCIA]],CODINV,3,FALSE)=0,"",VLOOKUP(FACTURACION[[#This Row],[REFERENCIA]],CODINV,3,FALSE))</f>
        <v/>
      </c>
      <c r="M1677" s="12" t="str">
        <f>+VLOOKUP(FACTURACION[[#This Row],[REFERENCIA]],CODINV,4,FALSE)</f>
        <v>MEDIDORES</v>
      </c>
      <c r="N1677" s="12" t="str">
        <f>+VLOOKUP(FACTURACION[[#This Row],[REFERENCIA]],CODINV,5,FALSE)</f>
        <v>HONEYWELL</v>
      </c>
      <c r="O1677" s="2">
        <v>6</v>
      </c>
      <c r="P1677" s="23">
        <v>320200</v>
      </c>
      <c r="Q1677" s="24">
        <f>+FACTURACION[[#This Row],[CANTIDAD]]*FACTURACION[[#This Row],[VR UNITARIO]]/1000</f>
        <v>1921.2</v>
      </c>
      <c r="R1677" s="3" t="str">
        <f>+VLOOKUP(FACTURACION[[#This Row],[NIT]],TABLACLIENTE,5,FALSE)</f>
        <v>ACACIAS</v>
      </c>
    </row>
    <row r="1678" spans="3:18">
      <c r="C1678" s="13">
        <v>2014</v>
      </c>
      <c r="D1678" s="17" t="s">
        <v>702</v>
      </c>
      <c r="E1678" s="17">
        <f>MONTH(FACTURACION[[#This Row],[MES]]&amp;1)</f>
        <v>9</v>
      </c>
      <c r="F1678" s="223">
        <f>DATE(FACTURACION[[#This Row],[AÑO]],FACTURACION[[#This Row],[Mes numero]],1)</f>
        <v>41883</v>
      </c>
      <c r="G1678" s="159">
        <v>10707</v>
      </c>
      <c r="H1678" s="20">
        <v>822001073</v>
      </c>
      <c r="I1678" s="2" t="str">
        <f>+VLOOKUP(FACTURACION[[#This Row],[NIT]],TABLACLIENTE,2,FALSE)</f>
        <v>MADIGAS INGENIEROS S.A. E.S.P.</v>
      </c>
      <c r="J1678" s="2" t="s">
        <v>20</v>
      </c>
      <c r="K1678" s="12" t="str">
        <f>+VLOOKUP(FACTURACION[[#This Row],[REFERENCIA]],CODINV,2,FALSE)</f>
        <v xml:space="preserve">MEDIDOR AC-250 C: 3/4" CON CONECTORES </v>
      </c>
      <c r="L1678" s="12" t="str">
        <f>IF(VLOOKUP(FACTURACION[[#This Row],[REFERENCIA]],CODINV,3,FALSE)=0,"",VLOOKUP(FACTURACION[[#This Row],[REFERENCIA]],CODINV,3,FALSE))</f>
        <v/>
      </c>
      <c r="M1678" s="12" t="str">
        <f>+VLOOKUP(FACTURACION[[#This Row],[REFERENCIA]],CODINV,4,FALSE)</f>
        <v>MEDIDORES</v>
      </c>
      <c r="N1678" s="12" t="str">
        <f>+VLOOKUP(FACTURACION[[#This Row],[REFERENCIA]],CODINV,5,FALSE)</f>
        <v>HONEYWELL</v>
      </c>
      <c r="O1678" s="2">
        <v>5</v>
      </c>
      <c r="P1678" s="23">
        <v>295500</v>
      </c>
      <c r="Q1678" s="24">
        <f>+FACTURACION[[#This Row],[CANTIDAD]]*FACTURACION[[#This Row],[VR UNITARIO]]/1000</f>
        <v>1477.5</v>
      </c>
      <c r="R1678" s="3" t="str">
        <f>+VLOOKUP(FACTURACION[[#This Row],[NIT]],TABLACLIENTE,5,FALSE)</f>
        <v>ACACIAS</v>
      </c>
    </row>
    <row r="1679" spans="3:18">
      <c r="C1679" s="13">
        <v>2014</v>
      </c>
      <c r="D1679" s="17" t="s">
        <v>702</v>
      </c>
      <c r="E1679" s="17">
        <f>MONTH(FACTURACION[[#This Row],[MES]]&amp;1)</f>
        <v>9</v>
      </c>
      <c r="F1679" s="223">
        <f>DATE(FACTURACION[[#This Row],[AÑO]],FACTURACION[[#This Row],[Mes numero]],1)</f>
        <v>41883</v>
      </c>
      <c r="G1679" s="159">
        <v>10708</v>
      </c>
      <c r="H1679" s="20">
        <v>822001073</v>
      </c>
      <c r="I1679" s="2" t="str">
        <f>+VLOOKUP(FACTURACION[[#This Row],[NIT]],TABLACLIENTE,2,FALSE)</f>
        <v>MADIGAS INGENIEROS S.A. E.S.P.</v>
      </c>
      <c r="J1679" s="2" t="s">
        <v>20</v>
      </c>
      <c r="K1679" s="12" t="str">
        <f>+VLOOKUP(FACTURACION[[#This Row],[REFERENCIA]],CODINV,2,FALSE)</f>
        <v xml:space="preserve">MEDIDOR AC-250 C: 3/4" CON CONECTORES </v>
      </c>
      <c r="L1679" s="12" t="str">
        <f>IF(VLOOKUP(FACTURACION[[#This Row],[REFERENCIA]],CODINV,3,FALSE)=0,"",VLOOKUP(FACTURACION[[#This Row],[REFERENCIA]],CODINV,3,FALSE))</f>
        <v/>
      </c>
      <c r="M1679" s="12" t="str">
        <f>+VLOOKUP(FACTURACION[[#This Row],[REFERENCIA]],CODINV,4,FALSE)</f>
        <v>MEDIDORES</v>
      </c>
      <c r="N1679" s="12" t="str">
        <f>+VLOOKUP(FACTURACION[[#This Row],[REFERENCIA]],CODINV,5,FALSE)</f>
        <v>HONEYWELL</v>
      </c>
      <c r="O1679" s="2">
        <v>10</v>
      </c>
      <c r="P1679" s="23">
        <v>295500</v>
      </c>
      <c r="Q1679" s="24">
        <f>+FACTURACION[[#This Row],[CANTIDAD]]*FACTURACION[[#This Row],[VR UNITARIO]]/1000</f>
        <v>2955</v>
      </c>
      <c r="R1679" s="3" t="str">
        <f>+VLOOKUP(FACTURACION[[#This Row],[NIT]],TABLACLIENTE,5,FALSE)</f>
        <v>ACACIAS</v>
      </c>
    </row>
    <row r="1680" spans="3:18">
      <c r="C1680" s="13">
        <v>2014</v>
      </c>
      <c r="D1680" s="17" t="s">
        <v>702</v>
      </c>
      <c r="E1680" s="17">
        <f>MONTH(FACTURACION[[#This Row],[MES]]&amp;1)</f>
        <v>9</v>
      </c>
      <c r="F1680" s="223">
        <f>DATE(FACTURACION[[#This Row],[AÑO]],FACTURACION[[#This Row],[Mes numero]],1)</f>
        <v>41883</v>
      </c>
      <c r="G1680" s="159">
        <v>10717</v>
      </c>
      <c r="H1680" s="20">
        <v>830140206</v>
      </c>
      <c r="I1680" s="2" t="str">
        <f>+VLOOKUP(FACTURACION[[#This Row],[NIT]],TABLACLIENTE,2,FALSE)</f>
        <v xml:space="preserve"> ENERCER S.A. E.S.P. (ANTERIORMENTE PUBLISERVICIOS S.A. E.S.P )</v>
      </c>
      <c r="J1680" s="2" t="s">
        <v>20</v>
      </c>
      <c r="K1680" s="12" t="str">
        <f>+VLOOKUP(FACTURACION[[#This Row],[REFERENCIA]],CODINV,2,FALSE)</f>
        <v xml:space="preserve">MEDIDOR AC-250 C: 3/4" CON CONECTORES </v>
      </c>
      <c r="L1680" s="12" t="str">
        <f>IF(VLOOKUP(FACTURACION[[#This Row],[REFERENCIA]],CODINV,3,FALSE)=0,"",VLOOKUP(FACTURACION[[#This Row],[REFERENCIA]],CODINV,3,FALSE))</f>
        <v/>
      </c>
      <c r="M1680" s="12" t="str">
        <f>+VLOOKUP(FACTURACION[[#This Row],[REFERENCIA]],CODINV,4,FALSE)</f>
        <v>MEDIDORES</v>
      </c>
      <c r="N1680" s="12" t="str">
        <f>+VLOOKUP(FACTURACION[[#This Row],[REFERENCIA]],CODINV,5,FALSE)</f>
        <v>HONEYWELL</v>
      </c>
      <c r="O1680" s="2">
        <v>3</v>
      </c>
      <c r="P1680" s="23">
        <v>305000</v>
      </c>
      <c r="Q1680" s="24">
        <f>+FACTURACION[[#This Row],[CANTIDAD]]*FACTURACION[[#This Row],[VR UNITARIO]]/1000</f>
        <v>915</v>
      </c>
      <c r="R1680" s="3" t="str">
        <f>+VLOOKUP(FACTURACION[[#This Row],[NIT]],TABLACLIENTE,5,FALSE)</f>
        <v>BOGOTÁ D.C.</v>
      </c>
    </row>
    <row r="1681" spans="3:18">
      <c r="C1681" s="13">
        <v>2014</v>
      </c>
      <c r="D1681" s="17" t="s">
        <v>702</v>
      </c>
      <c r="E1681" s="17">
        <f>MONTH(FACTURACION[[#This Row],[MES]]&amp;1)</f>
        <v>9</v>
      </c>
      <c r="F1681" s="223">
        <f>DATE(FACTURACION[[#This Row],[AÑO]],FACTURACION[[#This Row],[Mes numero]],1)</f>
        <v>41883</v>
      </c>
      <c r="G1681" s="159">
        <v>10701</v>
      </c>
      <c r="H1681" s="20">
        <v>890400869</v>
      </c>
      <c r="I1681" s="2" t="str">
        <f>+VLOOKUP(FACTURACION[[#This Row],[NIT]],TABLACLIENTE,2,FALSE)</f>
        <v>SURTIDORA DE GAS DEL CARIBE S.A. E.S.P. (SURTIGAS S.A. E.S.P.)</v>
      </c>
      <c r="J1681" s="2" t="s">
        <v>20</v>
      </c>
      <c r="K1681" s="12" t="str">
        <f>+VLOOKUP(FACTURACION[[#This Row],[REFERENCIA]],CODINV,2,FALSE)</f>
        <v xml:space="preserve">MEDIDOR AC-250 C: 3/4" CON CONECTORES </v>
      </c>
      <c r="L1681" s="12" t="str">
        <f>IF(VLOOKUP(FACTURACION[[#This Row],[REFERENCIA]],CODINV,3,FALSE)=0,"",VLOOKUP(FACTURACION[[#This Row],[REFERENCIA]],CODINV,3,FALSE))</f>
        <v/>
      </c>
      <c r="M1681" s="12" t="str">
        <f>+VLOOKUP(FACTURACION[[#This Row],[REFERENCIA]],CODINV,4,FALSE)</f>
        <v>MEDIDORES</v>
      </c>
      <c r="N1681" s="12" t="str">
        <f>+VLOOKUP(FACTURACION[[#This Row],[REFERENCIA]],CODINV,5,FALSE)</f>
        <v>HONEYWELL</v>
      </c>
      <c r="O1681" s="2">
        <v>50</v>
      </c>
      <c r="P1681" s="23">
        <v>243556</v>
      </c>
      <c r="Q1681" s="24">
        <f>+FACTURACION[[#This Row],[CANTIDAD]]*FACTURACION[[#This Row],[VR UNITARIO]]/1000</f>
        <v>12177.8</v>
      </c>
      <c r="R1681" s="3" t="str">
        <f>+VLOOKUP(FACTURACION[[#This Row],[NIT]],TABLACLIENTE,5,FALSE)</f>
        <v>CARTAGENA</v>
      </c>
    </row>
    <row r="1682" spans="3:18">
      <c r="C1682" s="13">
        <v>2014</v>
      </c>
      <c r="D1682" s="17" t="s">
        <v>702</v>
      </c>
      <c r="E1682" s="17">
        <f>MONTH(FACTURACION[[#This Row],[MES]]&amp;1)</f>
        <v>9</v>
      </c>
      <c r="F1682" s="223">
        <f>DATE(FACTURACION[[#This Row],[AÑO]],FACTURACION[[#This Row],[Mes numero]],1)</f>
        <v>41883</v>
      </c>
      <c r="G1682" s="159">
        <v>10695</v>
      </c>
      <c r="H1682" s="20">
        <v>800218682</v>
      </c>
      <c r="I1682" s="2" t="str">
        <f>+VLOOKUP(FACTURACION[[#This Row],[NIT]],TABLACLIENTE,2,FALSE)</f>
        <v>GASES DEL CUSIANA S.A E.S.P. (CUSIANAGAS S.A E.S.P)</v>
      </c>
      <c r="J1682" s="2" t="s">
        <v>23</v>
      </c>
      <c r="K1682" s="12" t="str">
        <f>+VLOOKUP(FACTURACION[[#This Row],[REFERENCIA]],CODINV,2,FALSE)</f>
        <v>MEDIDOR AL-800 C:1 1/2" MAOP 20 PSIG CON CONECTORES</v>
      </c>
      <c r="L1682" s="12" t="str">
        <f>IF(VLOOKUP(FACTURACION[[#This Row],[REFERENCIA]],CODINV,3,FALSE)=0,"",VLOOKUP(FACTURACION[[#This Row],[REFERENCIA]],CODINV,3,FALSE))</f>
        <v/>
      </c>
      <c r="M1682" s="12" t="str">
        <f>+VLOOKUP(FACTURACION[[#This Row],[REFERENCIA]],CODINV,4,FALSE)</f>
        <v>MEDIDORES</v>
      </c>
      <c r="N1682" s="12" t="str">
        <f>+VLOOKUP(FACTURACION[[#This Row],[REFERENCIA]],CODINV,5,FALSE)</f>
        <v>HONEYWELL</v>
      </c>
      <c r="O1682" s="2">
        <v>1</v>
      </c>
      <c r="P1682" s="23">
        <v>2158167</v>
      </c>
      <c r="Q1682" s="24">
        <f>+FACTURACION[[#This Row],[CANTIDAD]]*FACTURACION[[#This Row],[VR UNITARIO]]/1000</f>
        <v>2158.1669999999999</v>
      </c>
      <c r="R1682" s="3" t="str">
        <f>+VLOOKUP(FACTURACION[[#This Row],[NIT]],TABLACLIENTE,5,FALSE)</f>
        <v>YOPAL</v>
      </c>
    </row>
    <row r="1683" spans="3:18">
      <c r="C1683" s="13">
        <v>2014</v>
      </c>
      <c r="D1683" s="17" t="s">
        <v>702</v>
      </c>
      <c r="E1683" s="17">
        <f>MONTH(FACTURACION[[#This Row],[MES]]&amp;1)</f>
        <v>9</v>
      </c>
      <c r="F1683" s="223">
        <f>DATE(FACTURACION[[#This Row],[AÑO]],FACTURACION[[#This Row],[Mes numero]],1)</f>
        <v>41883</v>
      </c>
      <c r="G1683" s="159">
        <v>10681</v>
      </c>
      <c r="H1683" s="20">
        <v>900432851</v>
      </c>
      <c r="I1683" s="2" t="str">
        <f>+VLOOKUP(FACTURACION[[#This Row],[NIT]],TABLACLIENTE,2,FALSE)</f>
        <v>CONSTRUREDES BERNAL SAS</v>
      </c>
      <c r="J1683" s="2" t="s">
        <v>262</v>
      </c>
      <c r="K1683" s="12" t="str">
        <f>+VLOOKUP(FACTURACION[[#This Row],[REFERENCIA]],CODINV,2,FALSE)</f>
        <v>MEDIDOR AL-425 C:1 1/4" MAOP 25 PSIG</v>
      </c>
      <c r="L1683" s="12" t="str">
        <f>IF(VLOOKUP(FACTURACION[[#This Row],[REFERENCIA]],CODINV,3,FALSE)=0,"",VLOOKUP(FACTURACION[[#This Row],[REFERENCIA]],CODINV,3,FALSE))</f>
        <v/>
      </c>
      <c r="M1683" s="12" t="str">
        <f>+VLOOKUP(FACTURACION[[#This Row],[REFERENCIA]],CODINV,4,FALSE)</f>
        <v>MEDIDORES</v>
      </c>
      <c r="N1683" s="12" t="str">
        <f>+VLOOKUP(FACTURACION[[#This Row],[REFERENCIA]],CODINV,5,FALSE)</f>
        <v>HONEYWELL</v>
      </c>
      <c r="O1683" s="2">
        <v>1</v>
      </c>
      <c r="P1683" s="23">
        <v>520000</v>
      </c>
      <c r="Q1683" s="24">
        <f>+FACTURACION[[#This Row],[CANTIDAD]]*FACTURACION[[#This Row],[VR UNITARIO]]/1000</f>
        <v>520</v>
      </c>
      <c r="R1683" s="3" t="str">
        <f>+VLOOKUP(FACTURACION[[#This Row],[NIT]],TABLACLIENTE,5,FALSE)</f>
        <v>YOPAL</v>
      </c>
    </row>
    <row r="1684" spans="3:18">
      <c r="C1684" s="13">
        <v>2014</v>
      </c>
      <c r="D1684" s="17" t="s">
        <v>702</v>
      </c>
      <c r="E1684" s="17">
        <f>MONTH(FACTURACION[[#This Row],[MES]]&amp;1)</f>
        <v>9</v>
      </c>
      <c r="F1684" s="223">
        <f>DATE(FACTURACION[[#This Row],[AÑO]],FACTURACION[[#This Row],[Mes numero]],1)</f>
        <v>41883</v>
      </c>
      <c r="G1684" s="159">
        <v>10724</v>
      </c>
      <c r="H1684" s="20">
        <v>890200919</v>
      </c>
      <c r="I1684" s="2" t="str">
        <f>+VLOOKUP(FACTURACION[[#This Row],[NIT]],TABLACLIENTE,2,FALSE)</f>
        <v>GAS DE SANTANDER S.A. E.S.P.</v>
      </c>
      <c r="J1684" s="2" t="s">
        <v>262</v>
      </c>
      <c r="K1684" s="12" t="str">
        <f>+VLOOKUP(FACTURACION[[#This Row],[REFERENCIA]],CODINV,2,FALSE)</f>
        <v>MEDIDOR AL-425 C:1 1/4" MAOP 25 PSIG</v>
      </c>
      <c r="L1684" s="12" t="str">
        <f>IF(VLOOKUP(FACTURACION[[#This Row],[REFERENCIA]],CODINV,3,FALSE)=0,"",VLOOKUP(FACTURACION[[#This Row],[REFERENCIA]],CODINV,3,FALSE))</f>
        <v/>
      </c>
      <c r="M1684" s="12" t="str">
        <f>+VLOOKUP(FACTURACION[[#This Row],[REFERENCIA]],CODINV,4,FALSE)</f>
        <v>MEDIDORES</v>
      </c>
      <c r="N1684" s="12" t="str">
        <f>+VLOOKUP(FACTURACION[[#This Row],[REFERENCIA]],CODINV,5,FALSE)</f>
        <v>HONEYWELL</v>
      </c>
      <c r="O1684" s="2">
        <v>1</v>
      </c>
      <c r="P1684" s="23">
        <v>560000</v>
      </c>
      <c r="Q1684" s="24">
        <f>+FACTURACION[[#This Row],[CANTIDAD]]*FACTURACION[[#This Row],[VR UNITARIO]]/1000</f>
        <v>560</v>
      </c>
      <c r="R1684" s="3" t="str">
        <f>+VLOOKUP(FACTURACION[[#This Row],[NIT]],TABLACLIENTE,5,FALSE)</f>
        <v>GIRON</v>
      </c>
    </row>
    <row r="1685" spans="3:18">
      <c r="C1685" s="13">
        <v>2014</v>
      </c>
      <c r="D1685" s="17" t="s">
        <v>702</v>
      </c>
      <c r="E1685" s="17">
        <f>MONTH(FACTURACION[[#This Row],[MES]]&amp;1)</f>
        <v>9</v>
      </c>
      <c r="F1685" s="223">
        <f>DATE(FACTURACION[[#This Row],[AÑO]],FACTURACION[[#This Row],[Mes numero]],1)</f>
        <v>41883</v>
      </c>
      <c r="G1685" s="159">
        <v>10679</v>
      </c>
      <c r="H1685" s="20">
        <v>800167643</v>
      </c>
      <c r="I1685" s="2" t="str">
        <f>+VLOOKUP(FACTURACION[[#This Row],[NIT]],TABLACLIENTE,2,FALSE)</f>
        <v>GASES DE OCCIDENTE S.A. E.S.P. (GDO)</v>
      </c>
      <c r="J1685" s="2" t="s">
        <v>264</v>
      </c>
      <c r="K1685" s="12" t="str">
        <f>+VLOOKUP(FACTURACION[[#This Row],[REFERENCIA]],CODINV,2,FALSE)</f>
        <v>MEDIDOR ROTATIVO RVG G40</v>
      </c>
      <c r="L1685" s="12" t="str">
        <f>IF(VLOOKUP(FACTURACION[[#This Row],[REFERENCIA]],CODINV,3,FALSE)=0,"",VLOOKUP(FACTURACION[[#This Row],[REFERENCIA]],CODINV,3,FALSE))</f>
        <v>RVG G40</v>
      </c>
      <c r="M1685" s="12" t="str">
        <f>+VLOOKUP(FACTURACION[[#This Row],[REFERENCIA]],CODINV,4,FALSE)</f>
        <v>MEDIDORES</v>
      </c>
      <c r="N1685" s="12" t="str">
        <f>+VLOOKUP(FACTURACION[[#This Row],[REFERENCIA]],CODINV,5,FALSE)</f>
        <v>HONEYWELL</v>
      </c>
      <c r="O1685" s="2">
        <v>1</v>
      </c>
      <c r="P1685" s="23">
        <v>3258000</v>
      </c>
      <c r="Q1685" s="24">
        <f>+FACTURACION[[#This Row],[CANTIDAD]]*FACTURACION[[#This Row],[VR UNITARIO]]/1000</f>
        <v>3258</v>
      </c>
      <c r="R1685" s="3" t="str">
        <f>+VLOOKUP(FACTURACION[[#This Row],[NIT]],TABLACLIENTE,5,FALSE)</f>
        <v>CALI</v>
      </c>
    </row>
    <row r="1686" spans="3:18">
      <c r="C1686" s="13">
        <v>2014</v>
      </c>
      <c r="D1686" s="17" t="s">
        <v>702</v>
      </c>
      <c r="E1686" s="17">
        <f>MONTH(FACTURACION[[#This Row],[MES]]&amp;1)</f>
        <v>9</v>
      </c>
      <c r="F1686" s="223">
        <f>DATE(FACTURACION[[#This Row],[AÑO]],FACTURACION[[#This Row],[Mes numero]],1)</f>
        <v>41883</v>
      </c>
      <c r="G1686" s="159">
        <v>10720</v>
      </c>
      <c r="H1686" s="20">
        <v>811038372</v>
      </c>
      <c r="I1686" s="2" t="str">
        <f>+VLOOKUP(FACTURACION[[#This Row],[NIT]],TABLACLIENTE,2,FALSE)</f>
        <v>TECNOLOGIA INSTRUMENTACION Y GAS S.A.S.</v>
      </c>
      <c r="J1686" s="2" t="s">
        <v>120</v>
      </c>
      <c r="K1686" s="12" t="str">
        <f>+VLOOKUP(FACTURACION[[#This Row],[REFERENCIA]],CODINV,2,FALSE)</f>
        <v>MEDIDOR ROTATIVO G65</v>
      </c>
      <c r="L1686" s="12" t="str">
        <f>IF(VLOOKUP(FACTURACION[[#This Row],[REFERENCIA]],CODINV,3,FALSE)=0,"",VLOOKUP(FACTURACION[[#This Row],[REFERENCIA]],CODINV,3,FALSE))</f>
        <v>RCG65</v>
      </c>
      <c r="M1686" s="12" t="str">
        <f>+VLOOKUP(FACTURACION[[#This Row],[REFERENCIA]],CODINV,4,FALSE)</f>
        <v>MEDIDORES</v>
      </c>
      <c r="N1686" s="12" t="str">
        <f>+VLOOKUP(FACTURACION[[#This Row],[REFERENCIA]],CODINV,5,FALSE)</f>
        <v>HONEYWELL</v>
      </c>
      <c r="O1686" s="2">
        <v>6</v>
      </c>
      <c r="P1686" s="23">
        <v>3100000</v>
      </c>
      <c r="Q1686" s="24">
        <f>+FACTURACION[[#This Row],[CANTIDAD]]*FACTURACION[[#This Row],[VR UNITARIO]]/1000</f>
        <v>18600</v>
      </c>
      <c r="R1686" s="3" t="str">
        <f>+VLOOKUP(FACTURACION[[#This Row],[NIT]],TABLACLIENTE,5,FALSE)</f>
        <v>MEDELLIN</v>
      </c>
    </row>
    <row r="1687" spans="3:18">
      <c r="C1687" s="13">
        <v>2014</v>
      </c>
      <c r="D1687" s="17" t="s">
        <v>702</v>
      </c>
      <c r="E1687" s="17">
        <f>MONTH(FACTURACION[[#This Row],[MES]]&amp;1)</f>
        <v>9</v>
      </c>
      <c r="F1687" s="223">
        <f>DATE(FACTURACION[[#This Row],[AÑO]],FACTURACION[[#This Row],[Mes numero]],1)</f>
        <v>41883</v>
      </c>
      <c r="G1687" s="159">
        <v>10672</v>
      </c>
      <c r="H1687" s="20">
        <v>800202395</v>
      </c>
      <c r="I1687" s="2" t="str">
        <f>+VLOOKUP(FACTURACION[[#This Row],[NIT]],TABLACLIENTE,2,FALSE)</f>
        <v>EFIGAS GAS NATURAL S.A. E.S.P. (EFIGAS S.A. E.S.P.)</v>
      </c>
      <c r="J1687" s="2" t="s">
        <v>198</v>
      </c>
      <c r="K1687" s="12" t="str">
        <f>+VLOOKUP(FACTURACION[[#This Row],[REFERENCIA]],CODINV,2,FALSE)</f>
        <v>REG. 1813C-HC C. 1 1/4" R: 6-15" O: 1/2</v>
      </c>
      <c r="L1687" s="12" t="str">
        <f>IF(VLOOKUP(FACTURACION[[#This Row],[REFERENCIA]],CODINV,3,FALSE)=0,"",VLOOKUP(FACTURACION[[#This Row],[REFERENCIA]],CODINV,3,FALSE))</f>
        <v/>
      </c>
      <c r="M1687" s="12" t="str">
        <f>+VLOOKUP(FACTURACION[[#This Row],[REFERENCIA]],CODINV,4,FALSE)</f>
        <v>REGULADORES</v>
      </c>
      <c r="N1687" s="12" t="str">
        <f>+VLOOKUP(FACTURACION[[#This Row],[REFERENCIA]],CODINV,5,FALSE)</f>
        <v>HONEYWELL</v>
      </c>
      <c r="O1687" s="2">
        <v>20</v>
      </c>
      <c r="P1687" s="23">
        <v>135000</v>
      </c>
      <c r="Q1687" s="24">
        <f>+FACTURACION[[#This Row],[CANTIDAD]]*FACTURACION[[#This Row],[VR UNITARIO]]/1000</f>
        <v>2700</v>
      </c>
      <c r="R1687" s="3" t="str">
        <f>+VLOOKUP(FACTURACION[[#This Row],[NIT]],TABLACLIENTE,5,FALSE)</f>
        <v>MANIZALES</v>
      </c>
    </row>
    <row r="1688" spans="3:18">
      <c r="C1688" s="13">
        <v>2014</v>
      </c>
      <c r="D1688" s="17" t="s">
        <v>702</v>
      </c>
      <c r="E1688" s="17">
        <f>MONTH(FACTURACION[[#This Row],[MES]]&amp;1)</f>
        <v>9</v>
      </c>
      <c r="F1688" s="223">
        <f>DATE(FACTURACION[[#This Row],[AÑO]],FACTURACION[[#This Row],[Mes numero]],1)</f>
        <v>41883</v>
      </c>
      <c r="G1688" s="159">
        <v>10712</v>
      </c>
      <c r="H1688" s="20">
        <v>800202395</v>
      </c>
      <c r="I1688" s="2" t="str">
        <f>+VLOOKUP(FACTURACION[[#This Row],[NIT]],TABLACLIENTE,2,FALSE)</f>
        <v>EFIGAS GAS NATURAL S.A. E.S.P. (EFIGAS S.A. E.S.P.)</v>
      </c>
      <c r="J1688" s="2" t="s">
        <v>198</v>
      </c>
      <c r="K1688" s="12" t="str">
        <f>+VLOOKUP(FACTURACION[[#This Row],[REFERENCIA]],CODINV,2,FALSE)</f>
        <v>REG. 1813C-HC C. 1 1/4" R: 6-15" O: 1/2</v>
      </c>
      <c r="L1688" s="12" t="str">
        <f>IF(VLOOKUP(FACTURACION[[#This Row],[REFERENCIA]],CODINV,3,FALSE)=0,"",VLOOKUP(FACTURACION[[#This Row],[REFERENCIA]],CODINV,3,FALSE))</f>
        <v/>
      </c>
      <c r="M1688" s="12" t="str">
        <f>+VLOOKUP(FACTURACION[[#This Row],[REFERENCIA]],CODINV,4,FALSE)</f>
        <v>REGULADORES</v>
      </c>
      <c r="N1688" s="12" t="str">
        <f>+VLOOKUP(FACTURACION[[#This Row],[REFERENCIA]],CODINV,5,FALSE)</f>
        <v>HONEYWELL</v>
      </c>
      <c r="O1688" s="2">
        <v>20</v>
      </c>
      <c r="P1688" s="23">
        <v>135000</v>
      </c>
      <c r="Q1688" s="24">
        <f>+FACTURACION[[#This Row],[CANTIDAD]]*FACTURACION[[#This Row],[VR UNITARIO]]/1000</f>
        <v>2700</v>
      </c>
      <c r="R1688" s="3" t="str">
        <f>+VLOOKUP(FACTURACION[[#This Row],[NIT]],TABLACLIENTE,5,FALSE)</f>
        <v>MANIZALES</v>
      </c>
    </row>
    <row r="1689" spans="3:18">
      <c r="C1689" s="13">
        <v>2014</v>
      </c>
      <c r="D1689" s="17" t="s">
        <v>702</v>
      </c>
      <c r="E1689" s="17">
        <f>MONTH(FACTURACION[[#This Row],[MES]]&amp;1)</f>
        <v>9</v>
      </c>
      <c r="F1689" s="223">
        <f>DATE(FACTURACION[[#This Row],[AÑO]],FACTURACION[[#This Row],[Mes numero]],1)</f>
        <v>41883</v>
      </c>
      <c r="G1689" s="159">
        <v>10669</v>
      </c>
      <c r="H1689" s="20">
        <v>900175830</v>
      </c>
      <c r="I1689" s="2" t="str">
        <f>+VLOOKUP(FACTURACION[[#This Row],[NIT]],TABLACLIENTE,2,FALSE)</f>
        <v xml:space="preserve">COMBUSTIBLES LIQUIDOS DE COLOMBIA S.A E.S.P  (CLC S.A E.S.P)
</v>
      </c>
      <c r="J1689" s="2" t="s">
        <v>6</v>
      </c>
      <c r="K1689" s="12" t="str">
        <f>+VLOOKUP(FACTURACION[[#This Row],[REFERENCIA]],CODINV,2,FALSE)</f>
        <v>REG.1813C C:3/4" R:6-15" O:1/2</v>
      </c>
      <c r="L1689" s="12" t="str">
        <f>IF(VLOOKUP(FACTURACION[[#This Row],[REFERENCIA]],CODINV,3,FALSE)=0,"",VLOOKUP(FACTURACION[[#This Row],[REFERENCIA]],CODINV,3,FALSE))</f>
        <v/>
      </c>
      <c r="M1689" s="12" t="str">
        <f>+VLOOKUP(FACTURACION[[#This Row],[REFERENCIA]],CODINV,4,FALSE)</f>
        <v>REGULADORES</v>
      </c>
      <c r="N1689" s="12" t="str">
        <f>+VLOOKUP(FACTURACION[[#This Row],[REFERENCIA]],CODINV,5,FALSE)</f>
        <v>HONEYWELL</v>
      </c>
      <c r="O1689" s="2">
        <v>1</v>
      </c>
      <c r="P1689" s="23">
        <v>105000</v>
      </c>
      <c r="Q1689" s="24">
        <f>+FACTURACION[[#This Row],[CANTIDAD]]*FACTURACION[[#This Row],[VR UNITARIO]]/1000</f>
        <v>105</v>
      </c>
      <c r="R1689" s="3" t="str">
        <f>+VLOOKUP(FACTURACION[[#This Row],[NIT]],TABLACLIENTE,5,FALSE)</f>
        <v>BOGOTÁ D.C.</v>
      </c>
    </row>
    <row r="1690" spans="3:18">
      <c r="C1690" s="13">
        <v>2014</v>
      </c>
      <c r="D1690" s="17" t="s">
        <v>702</v>
      </c>
      <c r="E1690" s="17">
        <f>MONTH(FACTURACION[[#This Row],[MES]]&amp;1)</f>
        <v>9</v>
      </c>
      <c r="F1690" s="223">
        <f>DATE(FACTURACION[[#This Row],[AÑO]],FACTURACION[[#This Row],[Mes numero]],1)</f>
        <v>41883</v>
      </c>
      <c r="G1690" s="159">
        <v>10696</v>
      </c>
      <c r="H1690" s="20">
        <v>800021272</v>
      </c>
      <c r="I1690" s="2" t="str">
        <f>+VLOOKUP(FACTURACION[[#This Row],[NIT]],TABLACLIENTE,2,FALSE)</f>
        <v>GASES DEL LLANO S.A. E.S.P (LLANOGAS S.A. E.S.P.)</v>
      </c>
      <c r="J1690" s="2" t="s">
        <v>6</v>
      </c>
      <c r="K1690" s="12" t="str">
        <f>+VLOOKUP(FACTURACION[[#This Row],[REFERENCIA]],CODINV,2,FALSE)</f>
        <v>REG.1813C C:3/4" R:6-15" O:1/2</v>
      </c>
      <c r="L1690" s="12" t="str">
        <f>IF(VLOOKUP(FACTURACION[[#This Row],[REFERENCIA]],CODINV,3,FALSE)=0,"",VLOOKUP(FACTURACION[[#This Row],[REFERENCIA]],CODINV,3,FALSE))</f>
        <v/>
      </c>
      <c r="M1690" s="12" t="str">
        <f>+VLOOKUP(FACTURACION[[#This Row],[REFERENCIA]],CODINV,4,FALSE)</f>
        <v>REGULADORES</v>
      </c>
      <c r="N1690" s="12" t="str">
        <f>+VLOOKUP(FACTURACION[[#This Row],[REFERENCIA]],CODINV,5,FALSE)</f>
        <v>HONEYWELL</v>
      </c>
      <c r="O1690" s="2">
        <v>1</v>
      </c>
      <c r="P1690" s="23">
        <v>128698</v>
      </c>
      <c r="Q1690" s="24">
        <f>+FACTURACION[[#This Row],[CANTIDAD]]*FACTURACION[[#This Row],[VR UNITARIO]]/1000</f>
        <v>128.69800000000001</v>
      </c>
      <c r="R1690" s="3" t="str">
        <f>+VLOOKUP(FACTURACION[[#This Row],[NIT]],TABLACLIENTE,5,FALSE)</f>
        <v>VILLAVICENCIO</v>
      </c>
    </row>
    <row r="1691" spans="3:18">
      <c r="C1691" s="13">
        <v>2014</v>
      </c>
      <c r="D1691" s="17" t="s">
        <v>702</v>
      </c>
      <c r="E1691" s="17">
        <f>MONTH(FACTURACION[[#This Row],[MES]]&amp;1)</f>
        <v>9</v>
      </c>
      <c r="F1691" s="223">
        <f>DATE(FACTURACION[[#This Row],[AÑO]],FACTURACION[[#This Row],[Mes numero]],1)</f>
        <v>41883</v>
      </c>
      <c r="G1691" s="159">
        <v>10673</v>
      </c>
      <c r="H1691" s="20">
        <v>860510723</v>
      </c>
      <c r="I1691" s="2" t="str">
        <f>+VLOOKUP(FACTURACION[[#This Row],[NIT]],TABLACLIENTE,2,FALSE)</f>
        <v>SAENA DE COLOMBIA S.A.</v>
      </c>
      <c r="J1691" s="2" t="s">
        <v>6</v>
      </c>
      <c r="K1691" s="12" t="str">
        <f>+VLOOKUP(FACTURACION[[#This Row],[REFERENCIA]],CODINV,2,FALSE)</f>
        <v>REG.1813C C:3/4" R:6-15" O:1/2</v>
      </c>
      <c r="L1691" s="12" t="str">
        <f>IF(VLOOKUP(FACTURACION[[#This Row],[REFERENCIA]],CODINV,3,FALSE)=0,"",VLOOKUP(FACTURACION[[#This Row],[REFERENCIA]],CODINV,3,FALSE))</f>
        <v/>
      </c>
      <c r="M1691" s="12" t="str">
        <f>+VLOOKUP(FACTURACION[[#This Row],[REFERENCIA]],CODINV,4,FALSE)</f>
        <v>REGULADORES</v>
      </c>
      <c r="N1691" s="12" t="str">
        <f>+VLOOKUP(FACTURACION[[#This Row],[REFERENCIA]],CODINV,5,FALSE)</f>
        <v>HONEYWELL</v>
      </c>
      <c r="O1691" s="2">
        <v>10</v>
      </c>
      <c r="P1691" s="23">
        <v>105000</v>
      </c>
      <c r="Q1691" s="24">
        <f>+FACTURACION[[#This Row],[CANTIDAD]]*FACTURACION[[#This Row],[VR UNITARIO]]/1000</f>
        <v>1050</v>
      </c>
      <c r="R1691" s="3" t="str">
        <f>+VLOOKUP(FACTURACION[[#This Row],[NIT]],TABLACLIENTE,5,FALSE)</f>
        <v>BOGOTÁ D.C.</v>
      </c>
    </row>
    <row r="1692" spans="3:18">
      <c r="C1692" s="13">
        <v>2014</v>
      </c>
      <c r="D1692" s="17" t="s">
        <v>702</v>
      </c>
      <c r="E1692" s="17">
        <f>MONTH(FACTURACION[[#This Row],[MES]]&amp;1)</f>
        <v>9</v>
      </c>
      <c r="F1692" s="223">
        <f>DATE(FACTURACION[[#This Row],[AÑO]],FACTURACION[[#This Row],[Mes numero]],1)</f>
        <v>41883</v>
      </c>
      <c r="G1692" s="159">
        <v>10715</v>
      </c>
      <c r="H1692" s="20">
        <v>860510723</v>
      </c>
      <c r="I1692" s="2" t="str">
        <f>+VLOOKUP(FACTURACION[[#This Row],[NIT]],TABLACLIENTE,2,FALSE)</f>
        <v>SAENA DE COLOMBIA S.A.</v>
      </c>
      <c r="J1692" s="2" t="s">
        <v>6</v>
      </c>
      <c r="K1692" s="12" t="str">
        <f>+VLOOKUP(FACTURACION[[#This Row],[REFERENCIA]],CODINV,2,FALSE)</f>
        <v>REG.1813C C:3/4" R:6-15" O:1/2</v>
      </c>
      <c r="L1692" s="12" t="str">
        <f>IF(VLOOKUP(FACTURACION[[#This Row],[REFERENCIA]],CODINV,3,FALSE)=0,"",VLOOKUP(FACTURACION[[#This Row],[REFERENCIA]],CODINV,3,FALSE))</f>
        <v/>
      </c>
      <c r="M1692" s="12" t="str">
        <f>+VLOOKUP(FACTURACION[[#This Row],[REFERENCIA]],CODINV,4,FALSE)</f>
        <v>REGULADORES</v>
      </c>
      <c r="N1692" s="12" t="str">
        <f>+VLOOKUP(FACTURACION[[#This Row],[REFERENCIA]],CODINV,5,FALSE)</f>
        <v>HONEYWELL</v>
      </c>
      <c r="O1692" s="2">
        <v>4</v>
      </c>
      <c r="P1692" s="23">
        <v>105000</v>
      </c>
      <c r="Q1692" s="24">
        <f>+FACTURACION[[#This Row],[CANTIDAD]]*FACTURACION[[#This Row],[VR UNITARIO]]/1000</f>
        <v>420</v>
      </c>
      <c r="R1692" s="3" t="str">
        <f>+VLOOKUP(FACTURACION[[#This Row],[NIT]],TABLACLIENTE,5,FALSE)</f>
        <v>BOGOTÁ D.C.</v>
      </c>
    </row>
    <row r="1693" spans="3:18">
      <c r="C1693" s="13">
        <v>2014</v>
      </c>
      <c r="D1693" s="17" t="s">
        <v>702</v>
      </c>
      <c r="E1693" s="17">
        <f>MONTH(FACTURACION[[#This Row],[MES]]&amp;1)</f>
        <v>9</v>
      </c>
      <c r="F1693" s="223">
        <f>DATE(FACTURACION[[#This Row],[AÑO]],FACTURACION[[#This Row],[Mes numero]],1)</f>
        <v>41883</v>
      </c>
      <c r="G1693" s="159">
        <v>10673</v>
      </c>
      <c r="H1693" s="20">
        <v>860510723</v>
      </c>
      <c r="I1693" s="2" t="str">
        <f>+VLOOKUP(FACTURACION[[#This Row],[NIT]],TABLACLIENTE,2,FALSE)</f>
        <v>SAENA DE COLOMBIA S.A.</v>
      </c>
      <c r="J1693" s="2" t="s">
        <v>5</v>
      </c>
      <c r="K1693" s="12" t="str">
        <f>+VLOOKUP(FACTURACION[[#This Row],[REFERENCIA]],CODINV,2,FALSE)</f>
        <v>REG. 1800 CPB2 1 1-4· O: 5/16" R: STD</v>
      </c>
      <c r="L1693" s="12" t="str">
        <f>IF(VLOOKUP(FACTURACION[[#This Row],[REFERENCIA]],CODINV,3,FALSE)=0,"",VLOOKUP(FACTURACION[[#This Row],[REFERENCIA]],CODINV,3,FALSE))</f>
        <v/>
      </c>
      <c r="M1693" s="12" t="str">
        <f>+VLOOKUP(FACTURACION[[#This Row],[REFERENCIA]],CODINV,4,FALSE)</f>
        <v>REGULADORES</v>
      </c>
      <c r="N1693" s="12" t="str">
        <f>+VLOOKUP(FACTURACION[[#This Row],[REFERENCIA]],CODINV,5,FALSE)</f>
        <v>HONEYWELL</v>
      </c>
      <c r="O1693" s="2">
        <v>2</v>
      </c>
      <c r="P1693" s="23">
        <v>380000</v>
      </c>
      <c r="Q1693" s="24">
        <f>+FACTURACION[[#This Row],[CANTIDAD]]*FACTURACION[[#This Row],[VR UNITARIO]]/1000</f>
        <v>760</v>
      </c>
      <c r="R1693" s="3" t="str">
        <f>+VLOOKUP(FACTURACION[[#This Row],[NIT]],TABLACLIENTE,5,FALSE)</f>
        <v>BOGOTÁ D.C.</v>
      </c>
    </row>
    <row r="1694" spans="3:18">
      <c r="C1694" s="13">
        <v>2014</v>
      </c>
      <c r="D1694" s="17" t="s">
        <v>702</v>
      </c>
      <c r="E1694" s="17">
        <f>MONTH(FACTURACION[[#This Row],[MES]]&amp;1)</f>
        <v>9</v>
      </c>
      <c r="F1694" s="223">
        <f>DATE(FACTURACION[[#This Row],[AÑO]],FACTURACION[[#This Row],[Mes numero]],1)</f>
        <v>41883</v>
      </c>
      <c r="G1694" s="159">
        <v>10702</v>
      </c>
      <c r="H1694" s="20">
        <v>890400869</v>
      </c>
      <c r="I1694" s="2" t="str">
        <f>+VLOOKUP(FACTURACION[[#This Row],[NIT]],TABLACLIENTE,2,FALSE)</f>
        <v>SURTIDORA DE GAS DEL CARIBE S.A. E.S.P. (SURTIGAS S.A. E.S.P.)</v>
      </c>
      <c r="J1694" s="2" t="s">
        <v>5</v>
      </c>
      <c r="K1694" s="12" t="str">
        <f>+VLOOKUP(FACTURACION[[#This Row],[REFERENCIA]],CODINV,2,FALSE)</f>
        <v>REG. 1800 CPB2 1 1-4· O: 5/16" R: STD</v>
      </c>
      <c r="L1694" s="12" t="str">
        <f>IF(VLOOKUP(FACTURACION[[#This Row],[REFERENCIA]],CODINV,3,FALSE)=0,"",VLOOKUP(FACTURACION[[#This Row],[REFERENCIA]],CODINV,3,FALSE))</f>
        <v/>
      </c>
      <c r="M1694" s="12" t="str">
        <f>+VLOOKUP(FACTURACION[[#This Row],[REFERENCIA]],CODINV,4,FALSE)</f>
        <v>REGULADORES</v>
      </c>
      <c r="N1694" s="12" t="str">
        <f>+VLOOKUP(FACTURACION[[#This Row],[REFERENCIA]],CODINV,5,FALSE)</f>
        <v>HONEYWELL</v>
      </c>
      <c r="O1694" s="2">
        <v>7</v>
      </c>
      <c r="P1694" s="23">
        <v>400172</v>
      </c>
      <c r="Q1694" s="24">
        <f>+FACTURACION[[#This Row],[CANTIDAD]]*FACTURACION[[#This Row],[VR UNITARIO]]/1000</f>
        <v>2801.2040000000002</v>
      </c>
      <c r="R1694" s="3" t="str">
        <f>+VLOOKUP(FACTURACION[[#This Row],[NIT]],TABLACLIENTE,5,FALSE)</f>
        <v>CARTAGENA</v>
      </c>
    </row>
    <row r="1695" spans="3:18">
      <c r="C1695" s="13">
        <v>2014</v>
      </c>
      <c r="D1695" s="17" t="s">
        <v>702</v>
      </c>
      <c r="E1695" s="17">
        <f>MONTH(FACTURACION[[#This Row],[MES]]&amp;1)</f>
        <v>9</v>
      </c>
      <c r="F1695" s="223">
        <f>DATE(FACTURACION[[#This Row],[AÑO]],FACTURACION[[#This Row],[Mes numero]],1)</f>
        <v>41883</v>
      </c>
      <c r="G1695" s="159">
        <v>10700</v>
      </c>
      <c r="H1695" s="20">
        <v>800167643</v>
      </c>
      <c r="I1695" s="2" t="str">
        <f>+VLOOKUP(FACTURACION[[#This Row],[NIT]],TABLACLIENTE,2,FALSE)</f>
        <v>GASES DE OCCIDENTE S.A. E.S.P. (GDO)</v>
      </c>
      <c r="J1695" s="2" t="s">
        <v>155</v>
      </c>
      <c r="K1695" s="12" t="str">
        <f>+VLOOKUP(FACTURACION[[#This Row],[REFERENCIA]],CODINV,2,FALSE)</f>
        <v>AFV 3" S300 FO</v>
      </c>
      <c r="L1695" s="12" t="str">
        <f>IF(VLOOKUP(FACTURACION[[#This Row],[REFERENCIA]],CODINV,3,FALSE)=0,"",VLOOKUP(FACTURACION[[#This Row],[REFERENCIA]],CODINV,3,FALSE))</f>
        <v/>
      </c>
      <c r="M1695" s="12" t="str">
        <f>+VLOOKUP(FACTURACION[[#This Row],[REFERENCIA]],CODINV,4,FALSE)</f>
        <v>REGULADORES</v>
      </c>
      <c r="N1695" s="12" t="str">
        <f>+VLOOKUP(FACTURACION[[#This Row],[REFERENCIA]],CODINV,5,FALSE)</f>
        <v>HONEYWELL</v>
      </c>
      <c r="O1695" s="2">
        <v>20</v>
      </c>
      <c r="P1695" s="23">
        <v>2904755</v>
      </c>
      <c r="Q1695" s="24">
        <f>+FACTURACION[[#This Row],[CANTIDAD]]*FACTURACION[[#This Row],[VR UNITARIO]]/1000</f>
        <v>58095.1</v>
      </c>
      <c r="R1695" s="3" t="str">
        <f>+VLOOKUP(FACTURACION[[#This Row],[NIT]],TABLACLIENTE,5,FALSE)</f>
        <v>CALI</v>
      </c>
    </row>
    <row r="1696" spans="3:18">
      <c r="C1696" s="13">
        <v>2014</v>
      </c>
      <c r="D1696" s="17" t="s">
        <v>702</v>
      </c>
      <c r="E1696" s="17">
        <f>MONTH(FACTURACION[[#This Row],[MES]]&amp;1)</f>
        <v>9</v>
      </c>
      <c r="F1696" s="223">
        <f>DATE(FACTURACION[[#This Row],[AÑO]],FACTURACION[[#This Row],[Mes numero]],1)</f>
        <v>41883</v>
      </c>
      <c r="G1696" s="159">
        <v>10704</v>
      </c>
      <c r="H1696" s="20">
        <v>890400869</v>
      </c>
      <c r="I1696" s="2" t="str">
        <f>+VLOOKUP(FACTURACION[[#This Row],[NIT]],TABLACLIENTE,2,FALSE)</f>
        <v>SURTIDORA DE GAS DEL CARIBE S.A. E.S.P. (SURTIGAS S.A. E.S.P.)</v>
      </c>
      <c r="J1696" s="2" t="s">
        <v>24</v>
      </c>
      <c r="K1696" s="12" t="str">
        <f>+VLOOKUP(FACTURACION[[#This Row],[REFERENCIA]],CODINV,2,FALSE)</f>
        <v>AFV 2" S300 F.O Y CL INS ZSC100</v>
      </c>
      <c r="L1696" s="12" t="str">
        <f>IF(VLOOKUP(FACTURACION[[#This Row],[REFERENCIA]],CODINV,3,FALSE)=0,"",VLOOKUP(FACTURACION[[#This Row],[REFERENCIA]],CODINV,3,FALSE))</f>
        <v/>
      </c>
      <c r="M1696" s="12" t="str">
        <f>+VLOOKUP(FACTURACION[[#This Row],[REFERENCIA]],CODINV,4,FALSE)</f>
        <v>REGULADORES</v>
      </c>
      <c r="N1696" s="12" t="str">
        <f>+VLOOKUP(FACTURACION[[#This Row],[REFERENCIA]],CODINV,5,FALSE)</f>
        <v>HONEYWELL</v>
      </c>
      <c r="O1696" s="2">
        <v>2</v>
      </c>
      <c r="P1696" s="23">
        <v>3880820</v>
      </c>
      <c r="Q1696" s="24">
        <f>+FACTURACION[[#This Row],[CANTIDAD]]*FACTURACION[[#This Row],[VR UNITARIO]]/1000</f>
        <v>7761.64</v>
      </c>
      <c r="R1696" s="3" t="str">
        <f>+VLOOKUP(FACTURACION[[#This Row],[NIT]],TABLACLIENTE,5,FALSE)</f>
        <v>CARTAGENA</v>
      </c>
    </row>
    <row r="1697" spans="3:18">
      <c r="C1697" s="13">
        <v>2014</v>
      </c>
      <c r="D1697" s="17" t="s">
        <v>702</v>
      </c>
      <c r="E1697" s="17">
        <f>MONTH(FACTURACION[[#This Row],[MES]]&amp;1)</f>
        <v>9</v>
      </c>
      <c r="F1697" s="223">
        <f>DATE(FACTURACION[[#This Row],[AÑO]],FACTURACION[[#This Row],[Mes numero]],1)</f>
        <v>41883</v>
      </c>
      <c r="G1697" s="159">
        <v>10703</v>
      </c>
      <c r="H1697" s="20">
        <v>890400869</v>
      </c>
      <c r="I1697" s="2" t="str">
        <f>+VLOOKUP(FACTURACION[[#This Row],[NIT]],TABLACLIENTE,2,FALSE)</f>
        <v>SURTIDORA DE GAS DEL CARIBE S.A. E.S.P. (SURTIGAS S.A. E.S.P.)</v>
      </c>
      <c r="J1697" s="2" t="s">
        <v>796</v>
      </c>
      <c r="K1697" s="12" t="str">
        <f>+VLOOKUP(FACTURACION[[#This Row],[REFERENCIA]],CODINV,2,FALSE)</f>
        <v>AFV 3" S300 FO Y CL INSP ZS-100</v>
      </c>
      <c r="L1697" s="12" t="str">
        <f>IF(VLOOKUP(FACTURACION[[#This Row],[REFERENCIA]],CODINV,3,FALSE)=0,"",VLOOKUP(FACTURACION[[#This Row],[REFERENCIA]],CODINV,3,FALSE))</f>
        <v>ZSC100</v>
      </c>
      <c r="M1697" s="12" t="str">
        <f>+VLOOKUP(FACTURACION[[#This Row],[REFERENCIA]],CODINV,4,FALSE)</f>
        <v>REGULADORES</v>
      </c>
      <c r="N1697" s="12" t="str">
        <f>+VLOOKUP(FACTURACION[[#This Row],[REFERENCIA]],CODINV,5,FALSE)</f>
        <v>HONEYWELL</v>
      </c>
      <c r="O1697" s="2">
        <v>1</v>
      </c>
      <c r="P1697" s="23">
        <v>4976793</v>
      </c>
      <c r="Q1697" s="24">
        <f>+FACTURACION[[#This Row],[CANTIDAD]]*FACTURACION[[#This Row],[VR UNITARIO]]/1000</f>
        <v>4976.7929999999997</v>
      </c>
      <c r="R1697" s="3" t="str">
        <f>+VLOOKUP(FACTURACION[[#This Row],[NIT]],TABLACLIENTE,5,FALSE)</f>
        <v>CARTAGENA</v>
      </c>
    </row>
    <row r="1698" spans="3:18">
      <c r="C1698" s="13">
        <v>2014</v>
      </c>
      <c r="D1698" s="17" t="s">
        <v>702</v>
      </c>
      <c r="E1698" s="17">
        <f>MONTH(FACTURACION[[#This Row],[MES]]&amp;1)</f>
        <v>9</v>
      </c>
      <c r="F1698" s="223">
        <f>DATE(FACTURACION[[#This Row],[AÑO]],FACTURACION[[#This Row],[Mes numero]],1)</f>
        <v>41883</v>
      </c>
      <c r="G1698" s="159">
        <v>10703</v>
      </c>
      <c r="H1698" s="20">
        <v>890400869</v>
      </c>
      <c r="I1698" s="2" t="str">
        <f>+VLOOKUP(FACTURACION[[#This Row],[NIT]],TABLACLIENTE,2,FALSE)</f>
        <v>SURTIDORA DE GAS DEL CARIBE S.A. E.S.P. (SURTIGAS S.A. E.S.P.)</v>
      </c>
      <c r="J1698" s="2" t="s">
        <v>796</v>
      </c>
      <c r="K1698" s="12" t="str">
        <f>+VLOOKUP(FACTURACION[[#This Row],[REFERENCIA]],CODINV,2,FALSE)</f>
        <v>AFV 3" S300 FO Y CL INSP ZS-100</v>
      </c>
      <c r="L1698" s="12" t="str">
        <f>IF(VLOOKUP(FACTURACION[[#This Row],[REFERENCIA]],CODINV,3,FALSE)=0,"",VLOOKUP(FACTURACION[[#This Row],[REFERENCIA]],CODINV,3,FALSE))</f>
        <v>ZSC100</v>
      </c>
      <c r="M1698" s="12" t="str">
        <f>+VLOOKUP(FACTURACION[[#This Row],[REFERENCIA]],CODINV,4,FALSE)</f>
        <v>REGULADORES</v>
      </c>
      <c r="N1698" s="12" t="str">
        <f>+VLOOKUP(FACTURACION[[#This Row],[REFERENCIA]],CODINV,5,FALSE)</f>
        <v>HONEYWELL</v>
      </c>
      <c r="O1698" s="2">
        <v>2</v>
      </c>
      <c r="P1698" s="23">
        <v>4976793</v>
      </c>
      <c r="Q1698" s="24">
        <f>+FACTURACION[[#This Row],[CANTIDAD]]*FACTURACION[[#This Row],[VR UNITARIO]]/1000</f>
        <v>9953.5859999999993</v>
      </c>
      <c r="R1698" s="3" t="str">
        <f>+VLOOKUP(FACTURACION[[#This Row],[NIT]],TABLACLIENTE,5,FALSE)</f>
        <v>CARTAGENA</v>
      </c>
    </row>
    <row r="1699" spans="3:18">
      <c r="C1699" s="13">
        <v>2014</v>
      </c>
      <c r="D1699" s="17" t="s">
        <v>702</v>
      </c>
      <c r="E1699" s="17">
        <f>MONTH(FACTURACION[[#This Row],[MES]]&amp;1)</f>
        <v>9</v>
      </c>
      <c r="F1699" s="223">
        <f>DATE(FACTURACION[[#This Row],[AÑO]],FACTURACION[[#This Row],[Mes numero]],1)</f>
        <v>41883</v>
      </c>
      <c r="G1699" s="159">
        <v>10700</v>
      </c>
      <c r="H1699" s="20">
        <v>800167643</v>
      </c>
      <c r="I1699" s="2" t="str">
        <f>+VLOOKUP(FACTURACION[[#This Row],[NIT]],TABLACLIENTE,2,FALSE)</f>
        <v>GASES DE OCCIDENTE S.A. E.S.P. (GDO)</v>
      </c>
      <c r="J1699" s="2" t="s">
        <v>26</v>
      </c>
      <c r="K1699" s="12" t="str">
        <f>+VLOOKUP(FACTURACION[[#This Row],[REFERENCIA]],CODINV,2,FALSE)</f>
        <v>CONTROL LOOP ZSC-150 BM COMPOSITE</v>
      </c>
      <c r="L1699" s="12" t="str">
        <f>IF(VLOOKUP(FACTURACION[[#This Row],[REFERENCIA]],CODINV,3,FALSE)=0,"",VLOOKUP(FACTURACION[[#This Row],[REFERENCIA]],CODINV,3,FALSE))</f>
        <v/>
      </c>
      <c r="M1699" s="12" t="str">
        <f>+VLOOKUP(FACTURACION[[#This Row],[REFERENCIA]],CODINV,4,FALSE)</f>
        <v>REGULADORES</v>
      </c>
      <c r="N1699" s="12" t="str">
        <f>+VLOOKUP(FACTURACION[[#This Row],[REFERENCIA]],CODINV,5,FALSE)</f>
        <v>HONEYWELL</v>
      </c>
      <c r="O1699" s="2">
        <v>19</v>
      </c>
      <c r="P1699" s="23">
        <v>2072039</v>
      </c>
      <c r="Q1699" s="24">
        <f>+FACTURACION[[#This Row],[CANTIDAD]]*FACTURACION[[#This Row],[VR UNITARIO]]/1000</f>
        <v>39368.741000000002</v>
      </c>
      <c r="R1699" s="3" t="str">
        <f>+VLOOKUP(FACTURACION[[#This Row],[NIT]],TABLACLIENTE,5,FALSE)</f>
        <v>CALI</v>
      </c>
    </row>
    <row r="1700" spans="3:18">
      <c r="C1700" s="13">
        <v>2014</v>
      </c>
      <c r="D1700" s="17" t="s">
        <v>702</v>
      </c>
      <c r="E1700" s="17">
        <f>MONTH(FACTURACION[[#This Row],[MES]]&amp;1)</f>
        <v>9</v>
      </c>
      <c r="F1700" s="223">
        <f>DATE(FACTURACION[[#This Row],[AÑO]],FACTURACION[[#This Row],[Mes numero]],1)</f>
        <v>41883</v>
      </c>
      <c r="G1700" s="159">
        <v>10700</v>
      </c>
      <c r="H1700" s="20">
        <v>800167643</v>
      </c>
      <c r="I1700" s="2" t="str">
        <f>+VLOOKUP(FACTURACION[[#This Row],[NIT]],TABLACLIENTE,2,FALSE)</f>
        <v>GASES DE OCCIDENTE S.A. E.S.P. (GDO)</v>
      </c>
      <c r="J1700" s="2" t="s">
        <v>65</v>
      </c>
      <c r="K1700" s="12" t="str">
        <f>+VLOOKUP(FACTURACION[[#This Row],[REFERENCIA]],CODINV,2,FALSE)</f>
        <v>CONTROL LOOP ZSC-100 BM INSPIRATOR</v>
      </c>
      <c r="L1700" s="12" t="str">
        <f>IF(VLOOKUP(FACTURACION[[#This Row],[REFERENCIA]],CODINV,3,FALSE)=0,"",VLOOKUP(FACTURACION[[#This Row],[REFERENCIA]],CODINV,3,FALSE))</f>
        <v/>
      </c>
      <c r="M1700" s="12" t="str">
        <f>+VLOOKUP(FACTURACION[[#This Row],[REFERENCIA]],CODINV,4,FALSE)</f>
        <v>REGULADORES</v>
      </c>
      <c r="N1700" s="12" t="str">
        <f>+VLOOKUP(FACTURACION[[#This Row],[REFERENCIA]],CODINV,5,FALSE)</f>
        <v>HONEYWELL</v>
      </c>
      <c r="O1700" s="2">
        <v>8</v>
      </c>
      <c r="P1700" s="23">
        <v>2072039</v>
      </c>
      <c r="Q1700" s="24">
        <f>+FACTURACION[[#This Row],[CANTIDAD]]*FACTURACION[[#This Row],[VR UNITARIO]]/1000</f>
        <v>16576.312000000002</v>
      </c>
      <c r="R1700" s="3" t="str">
        <f>+VLOOKUP(FACTURACION[[#This Row],[NIT]],TABLACLIENTE,5,FALSE)</f>
        <v>CALI</v>
      </c>
    </row>
    <row r="1701" spans="3:18">
      <c r="C1701" s="13">
        <v>2014</v>
      </c>
      <c r="D1701" s="17" t="s">
        <v>702</v>
      </c>
      <c r="E1701" s="17">
        <f>MONTH(FACTURACION[[#This Row],[MES]]&amp;1)</f>
        <v>9</v>
      </c>
      <c r="F1701" s="223">
        <f>DATE(FACTURACION[[#This Row],[AÑO]],FACTURACION[[#This Row],[Mes numero]],1)</f>
        <v>41883</v>
      </c>
      <c r="G1701" s="159">
        <v>10700</v>
      </c>
      <c r="H1701" s="20">
        <v>800167643</v>
      </c>
      <c r="I1701" s="2" t="str">
        <f>+VLOOKUP(FACTURACION[[#This Row],[NIT]],TABLACLIENTE,2,FALSE)</f>
        <v>GASES DE OCCIDENTE S.A. E.S.P. (GDO)</v>
      </c>
      <c r="J1701" s="2" t="s">
        <v>65</v>
      </c>
      <c r="K1701" s="12" t="str">
        <f>+VLOOKUP(FACTURACION[[#This Row],[REFERENCIA]],CODINV,2,FALSE)</f>
        <v>CONTROL LOOP ZSC-100 BM INSPIRATOR</v>
      </c>
      <c r="L1701" s="12" t="str">
        <f>IF(VLOOKUP(FACTURACION[[#This Row],[REFERENCIA]],CODINV,3,FALSE)=0,"",VLOOKUP(FACTURACION[[#This Row],[REFERENCIA]],CODINV,3,FALSE))</f>
        <v/>
      </c>
      <c r="M1701" s="12" t="str">
        <f>+VLOOKUP(FACTURACION[[#This Row],[REFERENCIA]],CODINV,4,FALSE)</f>
        <v>REGULADORES</v>
      </c>
      <c r="N1701" s="12" t="str">
        <f>+VLOOKUP(FACTURACION[[#This Row],[REFERENCIA]],CODINV,5,FALSE)</f>
        <v>HONEYWELL</v>
      </c>
      <c r="O1701" s="2">
        <v>20</v>
      </c>
      <c r="P1701" s="23">
        <v>2072039</v>
      </c>
      <c r="Q1701" s="24">
        <f>+FACTURACION[[#This Row],[CANTIDAD]]*FACTURACION[[#This Row],[VR UNITARIO]]/1000</f>
        <v>41440.78</v>
      </c>
      <c r="R1701" s="3" t="str">
        <f>+VLOOKUP(FACTURACION[[#This Row],[NIT]],TABLACLIENTE,5,FALSE)</f>
        <v>CALI</v>
      </c>
    </row>
    <row r="1702" spans="3:18">
      <c r="C1702" s="13">
        <v>2014</v>
      </c>
      <c r="D1702" s="17" t="s">
        <v>702</v>
      </c>
      <c r="E1702" s="17">
        <f>MONTH(FACTURACION[[#This Row],[MES]]&amp;1)</f>
        <v>9</v>
      </c>
      <c r="F1702" s="223">
        <f>DATE(FACTURACION[[#This Row],[AÑO]],FACTURACION[[#This Row],[Mes numero]],1)</f>
        <v>41883</v>
      </c>
      <c r="G1702" s="159">
        <v>10671</v>
      </c>
      <c r="H1702" s="20">
        <v>890500726</v>
      </c>
      <c r="I1702" s="2" t="str">
        <f>+VLOOKUP(FACTURACION[[#This Row],[NIT]],TABLACLIENTE,2,FALSE)</f>
        <v>NORTESANTANDEREANA DE GAS S.A. E.S.P (NORGAS S.A. E.S.P.)</v>
      </c>
      <c r="J1702" s="2" t="s">
        <v>608</v>
      </c>
      <c r="K1702" s="12" t="str">
        <f>+VLOOKUP(FACTURACION[[#This Row],[REFERENCIA]],CODINV,2,FALSE)</f>
        <v>RES 3.5-6"W.C. ROJO</v>
      </c>
      <c r="L1702" s="12" t="str">
        <f>IF(VLOOKUP(FACTURACION[[#This Row],[REFERENCIA]],CODINV,3,FALSE)=0,"",VLOOKUP(FACTURACION[[#This Row],[REFERENCIA]],CODINV,3,FALSE))</f>
        <v>71424P017</v>
      </c>
      <c r="M1702" s="12" t="str">
        <f>+VLOOKUP(FACTURACION[[#This Row],[REFERENCIA]],CODINV,4,FALSE)</f>
        <v>REPUESTOS Y ACCESORIOS</v>
      </c>
      <c r="N1702" s="12" t="str">
        <f>+VLOOKUP(FACTURACION[[#This Row],[REFERENCIA]],CODINV,5,FALSE)</f>
        <v>HONEYWELL</v>
      </c>
      <c r="O1702" s="2">
        <v>2</v>
      </c>
      <c r="P1702" s="23">
        <v>49000</v>
      </c>
      <c r="Q1702" s="24">
        <f>+FACTURACION[[#This Row],[CANTIDAD]]*FACTURACION[[#This Row],[VR UNITARIO]]/1000</f>
        <v>98</v>
      </c>
      <c r="R1702" s="3" t="str">
        <f>+VLOOKUP(FACTURACION[[#This Row],[NIT]],TABLACLIENTE,5,FALSE)</f>
        <v>BUCARAMANGA</v>
      </c>
    </row>
    <row r="1703" spans="3:18">
      <c r="C1703" s="13">
        <v>2014</v>
      </c>
      <c r="D1703" s="17" t="s">
        <v>702</v>
      </c>
      <c r="E1703" s="17">
        <f>MONTH(FACTURACION[[#This Row],[MES]]&amp;1)</f>
        <v>9</v>
      </c>
      <c r="F1703" s="223">
        <f>DATE(FACTURACION[[#This Row],[AÑO]],FACTURACION[[#This Row],[Mes numero]],1)</f>
        <v>41883</v>
      </c>
      <c r="G1703" s="159">
        <v>10705</v>
      </c>
      <c r="H1703" s="20">
        <v>800202395</v>
      </c>
      <c r="I1703" s="2" t="str">
        <f>+VLOOKUP(FACTURACION[[#This Row],[NIT]],TABLACLIENTE,2,FALSE)</f>
        <v>EFIGAS GAS NATURAL S.A. E.S.P. (EFIGAS S.A. E.S.P.)</v>
      </c>
      <c r="J1703" s="2" t="s">
        <v>622</v>
      </c>
      <c r="K1703" s="12" t="str">
        <f>+VLOOKUP(FACTURACION[[#This Row],[REFERENCIA]],CODINV,2,FALSE)</f>
        <v>DIAPHAGM &amp; PLATE ASSEMBLY, HP (16-30PSI)</v>
      </c>
      <c r="L1703" s="12" t="str">
        <f>IF(VLOOKUP(FACTURACION[[#This Row],[REFERENCIA]],CODINV,3,FALSE)=0,"",VLOOKUP(FACTURACION[[#This Row],[REFERENCIA]],CODINV,3,FALSE))</f>
        <v>74079G009</v>
      </c>
      <c r="M1703" s="12" t="str">
        <f>+VLOOKUP(FACTURACION[[#This Row],[REFERENCIA]],CODINV,4,FALSE)</f>
        <v>REPUESTOS Y ACCESORIOS</v>
      </c>
      <c r="N1703" s="12" t="str">
        <f>+VLOOKUP(FACTURACION[[#This Row],[REFERENCIA]],CODINV,5,FALSE)</f>
        <v>HONEYWELL</v>
      </c>
      <c r="O1703" s="2">
        <v>1</v>
      </c>
      <c r="P1703" s="23">
        <v>52767</v>
      </c>
      <c r="Q1703" s="24">
        <f>+FACTURACION[[#This Row],[CANTIDAD]]*FACTURACION[[#This Row],[VR UNITARIO]]/1000</f>
        <v>52.767000000000003</v>
      </c>
      <c r="R1703" s="3" t="str">
        <f>+VLOOKUP(FACTURACION[[#This Row],[NIT]],TABLACLIENTE,5,FALSE)</f>
        <v>MANIZALES</v>
      </c>
    </row>
    <row r="1704" spans="3:18">
      <c r="C1704" s="13">
        <v>2014</v>
      </c>
      <c r="D1704" s="17" t="s">
        <v>702</v>
      </c>
      <c r="E1704" s="17">
        <f>MONTH(FACTURACION[[#This Row],[MES]]&amp;1)</f>
        <v>9</v>
      </c>
      <c r="F1704" s="223">
        <f>DATE(FACTURACION[[#This Row],[AÑO]],FACTURACION[[#This Row],[Mes numero]],1)</f>
        <v>41883</v>
      </c>
      <c r="G1704" s="159">
        <v>10705</v>
      </c>
      <c r="H1704" s="20">
        <v>800202395</v>
      </c>
      <c r="I1704" s="2" t="str">
        <f>+VLOOKUP(FACTURACION[[#This Row],[NIT]],TABLACLIENTE,2,FALSE)</f>
        <v>EFIGAS GAS NATURAL S.A. E.S.P. (EFIGAS S.A. E.S.P.)</v>
      </c>
      <c r="J1704" s="2" t="s">
        <v>623</v>
      </c>
      <c r="K1704" s="12" t="str">
        <f>+VLOOKUP(FACTURACION[[#This Row],[REFERENCIA]],CODINV,2,FALSE)</f>
        <v>SEAT DISC BUNA 1200 NO TALC</v>
      </c>
      <c r="L1704" s="12" t="str">
        <f>IF(VLOOKUP(FACTURACION[[#This Row],[REFERENCIA]],CODINV,3,FALSE)=0,"",VLOOKUP(FACTURACION[[#This Row],[REFERENCIA]],CODINV,3,FALSE))</f>
        <v>70009P002</v>
      </c>
      <c r="M1704" s="12" t="str">
        <f>+VLOOKUP(FACTURACION[[#This Row],[REFERENCIA]],CODINV,4,FALSE)</f>
        <v>REPUESTOS Y ACCESORIOS</v>
      </c>
      <c r="N1704" s="12" t="str">
        <f>+VLOOKUP(FACTURACION[[#This Row],[REFERENCIA]],CODINV,5,FALSE)</f>
        <v>HONEYWELL</v>
      </c>
      <c r="O1704" s="2">
        <v>4</v>
      </c>
      <c r="P1704" s="23">
        <v>11012</v>
      </c>
      <c r="Q1704" s="24">
        <f>+FACTURACION[[#This Row],[CANTIDAD]]*FACTURACION[[#This Row],[VR UNITARIO]]/1000</f>
        <v>44.048000000000002</v>
      </c>
      <c r="R1704" s="3" t="str">
        <f>+VLOOKUP(FACTURACION[[#This Row],[NIT]],TABLACLIENTE,5,FALSE)</f>
        <v>MANIZALES</v>
      </c>
    </row>
    <row r="1705" spans="3:18">
      <c r="C1705" s="13">
        <v>2014</v>
      </c>
      <c r="D1705" s="17" t="s">
        <v>702</v>
      </c>
      <c r="E1705" s="17">
        <f>MONTH(FACTURACION[[#This Row],[MES]]&amp;1)</f>
        <v>9</v>
      </c>
      <c r="F1705" s="223">
        <f>DATE(FACTURACION[[#This Row],[AÑO]],FACTURACION[[#This Row],[Mes numero]],1)</f>
        <v>41883</v>
      </c>
      <c r="G1705" s="159">
        <v>10705</v>
      </c>
      <c r="H1705" s="20">
        <v>800202395</v>
      </c>
      <c r="I1705" s="2" t="str">
        <f>+VLOOKUP(FACTURACION[[#This Row],[NIT]],TABLACLIENTE,2,FALSE)</f>
        <v>EFIGAS GAS NATURAL S.A. E.S.P. (EFIGAS S.A. E.S.P.)</v>
      </c>
      <c r="J1705" s="2" t="s">
        <v>625</v>
      </c>
      <c r="K1705" s="12" t="str">
        <f>+VLOOKUP(FACTURACION[[#This Row],[REFERENCIA]],CODINV,2,FALSE)</f>
        <v>ORING 3.5 OD X 3.1 BUNA 70</v>
      </c>
      <c r="L1705" s="12" t="str">
        <f>IF(VLOOKUP(FACTURACION[[#This Row],[REFERENCIA]],CODINV,3,FALSE)=0,"",VLOOKUP(FACTURACION[[#This Row],[REFERENCIA]],CODINV,3,FALSE))</f>
        <v>42710P161</v>
      </c>
      <c r="M1705" s="12" t="str">
        <f>+VLOOKUP(FACTURACION[[#This Row],[REFERENCIA]],CODINV,4,FALSE)</f>
        <v>REPUESTOS Y ACCESORIOS</v>
      </c>
      <c r="N1705" s="12" t="str">
        <f>+VLOOKUP(FACTURACION[[#This Row],[REFERENCIA]],CODINV,5,FALSE)</f>
        <v>HONEYWELL</v>
      </c>
      <c r="O1705" s="2">
        <v>3</v>
      </c>
      <c r="P1705" s="23">
        <v>18852</v>
      </c>
      <c r="Q1705" s="24">
        <f>+FACTURACION[[#This Row],[CANTIDAD]]*FACTURACION[[#This Row],[VR UNITARIO]]/1000</f>
        <v>56.555999999999997</v>
      </c>
      <c r="R1705" s="3" t="str">
        <f>+VLOOKUP(FACTURACION[[#This Row],[NIT]],TABLACLIENTE,5,FALSE)</f>
        <v>MANIZALES</v>
      </c>
    </row>
    <row r="1706" spans="3:18">
      <c r="C1706" s="13">
        <v>2014</v>
      </c>
      <c r="D1706" s="17" t="s">
        <v>702</v>
      </c>
      <c r="E1706" s="17">
        <f>MONTH(FACTURACION[[#This Row],[MES]]&amp;1)</f>
        <v>9</v>
      </c>
      <c r="F1706" s="223">
        <f>DATE(FACTURACION[[#This Row],[AÑO]],FACTURACION[[#This Row],[Mes numero]],1)</f>
        <v>41883</v>
      </c>
      <c r="G1706" s="159">
        <v>10705</v>
      </c>
      <c r="H1706" s="20">
        <v>800202395</v>
      </c>
      <c r="I1706" s="2" t="str">
        <f>+VLOOKUP(FACTURACION[[#This Row],[NIT]],TABLACLIENTE,2,FALSE)</f>
        <v>EFIGAS GAS NATURAL S.A. E.S.P. (EFIGAS S.A. E.S.P.)</v>
      </c>
      <c r="J1706" s="2" t="s">
        <v>512</v>
      </c>
      <c r="K1706" s="12" t="str">
        <f>+VLOOKUP(FACTURACION[[#This Row],[REFERENCIA]],CODINV,2,FALSE)</f>
        <v>DIAFRAGMA 2002 X 1 1/2</v>
      </c>
      <c r="L1706" s="12" t="str">
        <f>IF(VLOOKUP(FACTURACION[[#This Row],[REFERENCIA]],CODINV,3,FALSE)=0,"",VLOOKUP(FACTURACION[[#This Row],[REFERENCIA]],CODINV,3,FALSE))</f>
        <v>70014P175</v>
      </c>
      <c r="M1706" s="12" t="str">
        <f>+VLOOKUP(FACTURACION[[#This Row],[REFERENCIA]],CODINV,4,FALSE)</f>
        <v>REPUESTOS Y ACCESORIOS</v>
      </c>
      <c r="N1706" s="12" t="str">
        <f>+VLOOKUP(FACTURACION[[#This Row],[REFERENCIA]],CODINV,5,FALSE)</f>
        <v>HONEYWELL</v>
      </c>
      <c r="O1706" s="2">
        <v>4</v>
      </c>
      <c r="P1706" s="23">
        <v>136835</v>
      </c>
      <c r="Q1706" s="24">
        <f>+FACTURACION[[#This Row],[CANTIDAD]]*FACTURACION[[#This Row],[VR UNITARIO]]/1000</f>
        <v>547.34</v>
      </c>
      <c r="R1706" s="3" t="str">
        <f>+VLOOKUP(FACTURACION[[#This Row],[NIT]],TABLACLIENTE,5,FALSE)</f>
        <v>MANIZALES</v>
      </c>
    </row>
    <row r="1707" spans="3:18">
      <c r="C1707" s="13">
        <v>2014</v>
      </c>
      <c r="D1707" s="17" t="s">
        <v>702</v>
      </c>
      <c r="E1707" s="17">
        <f>MONTH(FACTURACION[[#This Row],[MES]]&amp;1)</f>
        <v>9</v>
      </c>
      <c r="F1707" s="223">
        <f>DATE(FACTURACION[[#This Row],[AÑO]],FACTURACION[[#This Row],[Mes numero]],1)</f>
        <v>41883</v>
      </c>
      <c r="G1707" s="159">
        <v>10710</v>
      </c>
      <c r="H1707" s="20">
        <v>900420063</v>
      </c>
      <c r="I1707" s="2" t="str">
        <f>+VLOOKUP(FACTURACION[[#This Row],[NIT]],TABLACLIENTE,2,FALSE)</f>
        <v>COMPRESSOR COLOMBIA S A S</v>
      </c>
      <c r="J1707" s="2" t="s">
        <v>591</v>
      </c>
      <c r="K1707" s="12" t="str">
        <f>+VLOOKUP(FACTURACION[[#This Row],[REFERENCIA]],CODINV,2,FALSE)</f>
        <v>SPRING ZSC PILOT CODE WH/100-225</v>
      </c>
      <c r="L1707" s="12" t="str">
        <f>IF(VLOOKUP(FACTURACION[[#This Row],[REFERENCIA]],CODINV,3,FALSE)=0,"",VLOOKUP(FACTURACION[[#This Row],[REFERENCIA]],CODINV,3,FALSE))</f>
        <v>71411P009</v>
      </c>
      <c r="M1707" s="12" t="str">
        <f>+VLOOKUP(FACTURACION[[#This Row],[REFERENCIA]],CODINV,4,FALSE)</f>
        <v>REPUESTOS Y ACCESORIOS</v>
      </c>
      <c r="N1707" s="12" t="str">
        <f>+VLOOKUP(FACTURACION[[#This Row],[REFERENCIA]],CODINV,5,FALSE)</f>
        <v>HONEYWELL</v>
      </c>
      <c r="O1707" s="2">
        <v>1</v>
      </c>
      <c r="P1707" s="23">
        <v>18000</v>
      </c>
      <c r="Q1707" s="24">
        <f>+FACTURACION[[#This Row],[CANTIDAD]]*FACTURACION[[#This Row],[VR UNITARIO]]/1000</f>
        <v>18</v>
      </c>
      <c r="R1707" s="3" t="str">
        <f>+VLOOKUP(FACTURACION[[#This Row],[NIT]],TABLACLIENTE,5,FALSE)</f>
        <v>BOGOTÁ D.C.</v>
      </c>
    </row>
    <row r="1708" spans="3:18">
      <c r="C1708" s="13">
        <v>2014</v>
      </c>
      <c r="D1708" s="17" t="s">
        <v>702</v>
      </c>
      <c r="E1708" s="17">
        <f>MONTH(FACTURACION[[#This Row],[MES]]&amp;1)</f>
        <v>9</v>
      </c>
      <c r="F1708" s="223">
        <f>DATE(FACTURACION[[#This Row],[AÑO]],FACTURACION[[#This Row],[Mes numero]],1)</f>
        <v>41883</v>
      </c>
      <c r="G1708" s="159">
        <v>10710</v>
      </c>
      <c r="H1708" s="20">
        <v>900420063</v>
      </c>
      <c r="I1708" s="2" t="str">
        <f>+VLOOKUP(FACTURACION[[#This Row],[NIT]],TABLACLIENTE,2,FALSE)</f>
        <v>COMPRESSOR COLOMBIA S A S</v>
      </c>
      <c r="J1708" s="2" t="s">
        <v>132</v>
      </c>
      <c r="K1708" s="12" t="str">
        <f>+VLOOKUP(FACTURACION[[#This Row],[REFERENCIA]],CODINV,2,FALSE)</f>
        <v>KIT REPARACION BUNA N 80</v>
      </c>
      <c r="L1708" s="12" t="str">
        <f>IF(VLOOKUP(FACTURACION[[#This Row],[REFERENCIA]],CODINV,3,FALSE)=0,"",VLOOKUP(FACTURACION[[#This Row],[REFERENCIA]],CODINV,3,FALSE))</f>
        <v>73914K010</v>
      </c>
      <c r="M1708" s="12" t="str">
        <f>+VLOOKUP(FACTURACION[[#This Row],[REFERENCIA]],CODINV,4,FALSE)</f>
        <v>REPUESTOS Y ACCESORIOS</v>
      </c>
      <c r="N1708" s="12" t="str">
        <f>+VLOOKUP(FACTURACION[[#This Row],[REFERENCIA]],CODINV,5,FALSE)</f>
        <v>HONEYWELL</v>
      </c>
      <c r="O1708" s="2">
        <v>1</v>
      </c>
      <c r="P1708" s="23">
        <v>78000</v>
      </c>
      <c r="Q1708" s="24">
        <f>+FACTURACION[[#This Row],[CANTIDAD]]*FACTURACION[[#This Row],[VR UNITARIO]]/1000</f>
        <v>78</v>
      </c>
      <c r="R1708" s="3" t="str">
        <f>+VLOOKUP(FACTURACION[[#This Row],[NIT]],TABLACLIENTE,5,FALSE)</f>
        <v>BOGOTÁ D.C.</v>
      </c>
    </row>
    <row r="1709" spans="3:18">
      <c r="C1709" s="13">
        <v>2014</v>
      </c>
      <c r="D1709" s="17" t="s">
        <v>702</v>
      </c>
      <c r="E1709" s="17">
        <f>MONTH(FACTURACION[[#This Row],[MES]]&amp;1)</f>
        <v>9</v>
      </c>
      <c r="F1709" s="223">
        <f>DATE(FACTURACION[[#This Row],[AÑO]],FACTURACION[[#This Row],[Mes numero]],1)</f>
        <v>41883</v>
      </c>
      <c r="G1709" s="159">
        <v>10722</v>
      </c>
      <c r="H1709" s="20">
        <v>900155947</v>
      </c>
      <c r="I1709" s="2" t="str">
        <f>+VLOOKUP(FACTURACION[[#This Row],[NIT]],TABLACLIENTE,2,FALSE)</f>
        <v>INGENIERIA DE MONTAJE Y MANTENIMIENTO DE ESTACIONES DE SERVICIO LTDA  (IMMES LTDA)</v>
      </c>
      <c r="J1709" s="2" t="s">
        <v>132</v>
      </c>
      <c r="K1709" s="12" t="str">
        <f>+VLOOKUP(FACTURACION[[#This Row],[REFERENCIA]],CODINV,2,FALSE)</f>
        <v>KIT REPARACION BUNA N 80</v>
      </c>
      <c r="L1709" s="12" t="str">
        <f>IF(VLOOKUP(FACTURACION[[#This Row],[REFERENCIA]],CODINV,3,FALSE)=0,"",VLOOKUP(FACTURACION[[#This Row],[REFERENCIA]],CODINV,3,FALSE))</f>
        <v>73914K010</v>
      </c>
      <c r="M1709" s="12" t="str">
        <f>+VLOOKUP(FACTURACION[[#This Row],[REFERENCIA]],CODINV,4,FALSE)</f>
        <v>REPUESTOS Y ACCESORIOS</v>
      </c>
      <c r="N1709" s="12" t="str">
        <f>+VLOOKUP(FACTURACION[[#This Row],[REFERENCIA]],CODINV,5,FALSE)</f>
        <v>HONEYWELL</v>
      </c>
      <c r="O1709" s="2">
        <v>6</v>
      </c>
      <c r="P1709" s="23">
        <v>75000</v>
      </c>
      <c r="Q1709" s="24">
        <f>+FACTURACION[[#This Row],[CANTIDAD]]*FACTURACION[[#This Row],[VR UNITARIO]]/1000</f>
        <v>450</v>
      </c>
      <c r="R1709" s="3" t="str">
        <f>+VLOOKUP(FACTURACION[[#This Row],[NIT]],TABLACLIENTE,5,FALSE)</f>
        <v>BOGOTÁ D.C.</v>
      </c>
    </row>
    <row r="1710" spans="3:18">
      <c r="C1710" s="13">
        <v>2014</v>
      </c>
      <c r="D1710" s="17" t="s">
        <v>702</v>
      </c>
      <c r="E1710" s="17">
        <f>MONTH(FACTURACION[[#This Row],[MES]]&amp;1)</f>
        <v>9</v>
      </c>
      <c r="F1710" s="223">
        <f>DATE(FACTURACION[[#This Row],[AÑO]],FACTURACION[[#This Row],[Mes numero]],1)</f>
        <v>41883</v>
      </c>
      <c r="G1710" s="159">
        <v>10700</v>
      </c>
      <c r="H1710" s="20">
        <v>800167643</v>
      </c>
      <c r="I1710" s="2" t="str">
        <f>+VLOOKUP(FACTURACION[[#This Row],[NIT]],TABLACLIENTE,2,FALSE)</f>
        <v>GASES DE OCCIDENTE S.A. E.S.P. (GDO)</v>
      </c>
      <c r="J1710" s="2" t="s">
        <v>61</v>
      </c>
      <c r="K1710" s="12" t="str">
        <f>+VLOOKUP(FACTURACION[[#This Row],[REFERENCIA]],CODINV,2,FALSE)</f>
        <v>MANGA 2" S300 H7</v>
      </c>
      <c r="L1710" s="12" t="str">
        <f>IF(VLOOKUP(FACTURACION[[#This Row],[REFERENCIA]],CODINV,3,FALSE)=0,"",VLOOKUP(FACTURACION[[#This Row],[REFERENCIA]],CODINV,3,FALSE))</f>
        <v>73404P002</v>
      </c>
      <c r="M1710" s="12" t="str">
        <f>+VLOOKUP(FACTURACION[[#This Row],[REFERENCIA]],CODINV,4,FALSE)</f>
        <v>MANGAS</v>
      </c>
      <c r="N1710" s="12" t="str">
        <f>+VLOOKUP(FACTURACION[[#This Row],[REFERENCIA]],CODINV,5,FALSE)</f>
        <v>HONEYWELL</v>
      </c>
      <c r="O1710" s="2">
        <v>20</v>
      </c>
      <c r="P1710" s="23">
        <v>294065</v>
      </c>
      <c r="Q1710" s="24">
        <f>+FACTURACION[[#This Row],[CANTIDAD]]*FACTURACION[[#This Row],[VR UNITARIO]]/1000</f>
        <v>5881.3</v>
      </c>
      <c r="R1710" s="3" t="str">
        <f>+VLOOKUP(FACTURACION[[#This Row],[NIT]],TABLACLIENTE,5,FALSE)</f>
        <v>CALI</v>
      </c>
    </row>
    <row r="1711" spans="3:18">
      <c r="C1711" s="13">
        <v>2014</v>
      </c>
      <c r="D1711" s="17" t="s">
        <v>702</v>
      </c>
      <c r="E1711" s="17">
        <f>MONTH(FACTURACION[[#This Row],[MES]]&amp;1)</f>
        <v>9</v>
      </c>
      <c r="F1711" s="223">
        <f>DATE(FACTURACION[[#This Row],[AÑO]],FACTURACION[[#This Row],[Mes numero]],1)</f>
        <v>41883</v>
      </c>
      <c r="G1711" s="159">
        <v>10722</v>
      </c>
      <c r="H1711" s="20">
        <v>900155947</v>
      </c>
      <c r="I1711" s="2" t="str">
        <f>+VLOOKUP(FACTURACION[[#This Row],[NIT]],TABLACLIENTE,2,FALSE)</f>
        <v>INGENIERIA DE MONTAJE Y MANTENIMIENTO DE ESTACIONES DE SERVICIO LTDA  (IMMES LTDA)</v>
      </c>
      <c r="J1711" s="2" t="s">
        <v>61</v>
      </c>
      <c r="K1711" s="12" t="str">
        <f>+VLOOKUP(FACTURACION[[#This Row],[REFERENCIA]],CODINV,2,FALSE)</f>
        <v>MANGA 2" S300 H7</v>
      </c>
      <c r="L1711" s="12" t="str">
        <f>IF(VLOOKUP(FACTURACION[[#This Row],[REFERENCIA]],CODINV,3,FALSE)=0,"",VLOOKUP(FACTURACION[[#This Row],[REFERENCIA]],CODINV,3,FALSE))</f>
        <v>73404P002</v>
      </c>
      <c r="M1711" s="12" t="str">
        <f>+VLOOKUP(FACTURACION[[#This Row],[REFERENCIA]],CODINV,4,FALSE)</f>
        <v>MANGAS</v>
      </c>
      <c r="N1711" s="12" t="str">
        <f>+VLOOKUP(FACTURACION[[#This Row],[REFERENCIA]],CODINV,5,FALSE)</f>
        <v>HONEYWELL</v>
      </c>
      <c r="O1711" s="2">
        <v>6</v>
      </c>
      <c r="P1711" s="23">
        <v>305000</v>
      </c>
      <c r="Q1711" s="24">
        <f>+FACTURACION[[#This Row],[CANTIDAD]]*FACTURACION[[#This Row],[VR UNITARIO]]/1000</f>
        <v>1830</v>
      </c>
      <c r="R1711" s="3" t="str">
        <f>+VLOOKUP(FACTURACION[[#This Row],[NIT]],TABLACLIENTE,5,FALSE)</f>
        <v>BOGOTÁ D.C.</v>
      </c>
    </row>
    <row r="1712" spans="3:18">
      <c r="C1712" s="13">
        <v>2014</v>
      </c>
      <c r="D1712" s="17" t="s">
        <v>702</v>
      </c>
      <c r="E1712" s="17">
        <f>MONTH(FACTURACION[[#This Row],[MES]]&amp;1)</f>
        <v>9</v>
      </c>
      <c r="F1712" s="223">
        <f>DATE(FACTURACION[[#This Row],[AÑO]],FACTURACION[[#This Row],[Mes numero]],1)</f>
        <v>41883</v>
      </c>
      <c r="G1712" s="159">
        <v>10733</v>
      </c>
      <c r="H1712" s="20">
        <v>830094081</v>
      </c>
      <c r="I1712" s="2" t="str">
        <f>+VLOOKUP(FACTURACION[[#This Row],[NIT]],TABLACLIENTE,2,FALSE)</f>
        <v>TOTALTEK LIMITADA</v>
      </c>
      <c r="J1712" s="2" t="s">
        <v>237</v>
      </c>
      <c r="K1712" s="12" t="str">
        <f>+VLOOKUP(FACTURACION[[#This Row],[REFERENCIA]],CODINV,2,FALSE)</f>
        <v>CONECT MANGUERA 1 3/4" ACME</v>
      </c>
      <c r="L1712" s="12" t="str">
        <f>IF(VLOOKUP(FACTURACION[[#This Row],[REFERENCIA]],CODINV,3,FALSE)=0,"",VLOOKUP(FACTURACION[[#This Row],[REFERENCIA]],CODINV,3,FALSE))</f>
        <v/>
      </c>
      <c r="M1712" s="12" t="str">
        <f>+VLOOKUP(FACTURACION[[#This Row],[REFERENCIA]],CODINV,4,FALSE)</f>
        <v>REPUESTOS Y ACCESORIOS</v>
      </c>
      <c r="N1712" s="12" t="str">
        <f>+VLOOKUP(FACTURACION[[#This Row],[REFERENCIA]],CODINV,5,FALSE)</f>
        <v>FISHER</v>
      </c>
      <c r="O1712" s="2">
        <v>2</v>
      </c>
      <c r="P1712" s="23">
        <v>25000</v>
      </c>
      <c r="Q1712" s="24">
        <f>+FACTURACION[[#This Row],[CANTIDAD]]*FACTURACION[[#This Row],[VR UNITARIO]]/1000</f>
        <v>50</v>
      </c>
      <c r="R1712" s="3" t="str">
        <f>+VLOOKUP(FACTURACION[[#This Row],[NIT]],TABLACLIENTE,5,FALSE)</f>
        <v>BOGOTÁ D.C.</v>
      </c>
    </row>
    <row r="1713" spans="3:18">
      <c r="C1713" s="13">
        <v>2014</v>
      </c>
      <c r="D1713" s="17" t="s">
        <v>702</v>
      </c>
      <c r="E1713" s="17">
        <f>MONTH(FACTURACION[[#This Row],[MES]]&amp;1)</f>
        <v>9</v>
      </c>
      <c r="F1713" s="223">
        <f>DATE(FACTURACION[[#This Row],[AÑO]],FACTURACION[[#This Row],[Mes numero]],1)</f>
        <v>41883</v>
      </c>
      <c r="G1713" s="159">
        <v>10685</v>
      </c>
      <c r="H1713" s="20">
        <v>800074033</v>
      </c>
      <c r="I1713" s="2" t="str">
        <f>+VLOOKUP(FACTURACION[[#This Row],[NIT]],TABLACLIENTE,2,FALSE)</f>
        <v>COMPAÑIAS ASOCIADAS DE GAS S.A. E.S.P (ASOGAS SA ESP)</v>
      </c>
      <c r="J1713" s="2" t="s">
        <v>225</v>
      </c>
      <c r="K1713" s="12" t="str">
        <f>+VLOOKUP(FACTURACION[[#This Row],[REFERENCIA]],CODINV,2,FALSE)</f>
        <v>REGULADOR 3/4" SEGUNDA ETAPA</v>
      </c>
      <c r="L1713" s="12" t="str">
        <f>IF(VLOOKUP(FACTURACION[[#This Row],[REFERENCIA]],CODINV,3,FALSE)=0,"",VLOOKUP(FACTURACION[[#This Row],[REFERENCIA]],CODINV,3,FALSE))</f>
        <v>LV4403B66</v>
      </c>
      <c r="M1713" s="12" t="str">
        <f>+VLOOKUP(FACTURACION[[#This Row],[REFERENCIA]],CODINV,4,FALSE)</f>
        <v>REGULADORES</v>
      </c>
      <c r="N1713" s="12" t="str">
        <f>+VLOOKUP(FACTURACION[[#This Row],[REFERENCIA]],CODINV,5,FALSE)</f>
        <v>REGO</v>
      </c>
      <c r="O1713" s="2">
        <v>1</v>
      </c>
      <c r="P1713" s="23">
        <v>82000</v>
      </c>
      <c r="Q1713" s="24">
        <f>+FACTURACION[[#This Row],[CANTIDAD]]*FACTURACION[[#This Row],[VR UNITARIO]]/1000</f>
        <v>82</v>
      </c>
      <c r="R1713" s="3" t="str">
        <f>+VLOOKUP(FACTURACION[[#This Row],[NIT]],TABLACLIENTE,5,FALSE)</f>
        <v>MOSQUERA</v>
      </c>
    </row>
    <row r="1714" spans="3:18">
      <c r="C1714" s="13">
        <v>2014</v>
      </c>
      <c r="D1714" s="17" t="s">
        <v>702</v>
      </c>
      <c r="E1714" s="17">
        <f>MONTH(FACTURACION[[#This Row],[MES]]&amp;1)</f>
        <v>9</v>
      </c>
      <c r="F1714" s="223">
        <f>DATE(FACTURACION[[#This Row],[AÑO]],FACTURACION[[#This Row],[Mes numero]],1)</f>
        <v>41883</v>
      </c>
      <c r="G1714" s="159">
        <v>10729</v>
      </c>
      <c r="H1714" s="20">
        <v>830137252</v>
      </c>
      <c r="I1714" s="2" t="str">
        <f>+VLOOKUP(FACTURACION[[#This Row],[NIT]],TABLACLIENTE,2,FALSE)</f>
        <v>SAGENCO SAS</v>
      </c>
      <c r="J1714" s="2" t="s">
        <v>30</v>
      </c>
      <c r="K1714" s="12" t="str">
        <f>+VLOOKUP(FACTURACION[[#This Row],[REFERENCIA]],CODINV,2,FALSE)</f>
        <v>KIT DE SERVICIO PARA MULTIVALVULA</v>
      </c>
      <c r="L1714" s="12" t="str">
        <f>IF(VLOOKUP(FACTURACION[[#This Row],[REFERENCIA]],CODINV,3,FALSE)=0,"",VLOOKUP(FACTURACION[[#This Row],[REFERENCIA]],CODINV,3,FALSE))</f>
        <v>19104-50</v>
      </c>
      <c r="M1714" s="12" t="str">
        <f>+VLOOKUP(FACTURACION[[#This Row],[REFERENCIA]],CODINV,4,FALSE)</f>
        <v>REPUESTOS Y ACCESORIOS</v>
      </c>
      <c r="N1714" s="12" t="str">
        <f>+VLOOKUP(FACTURACION[[#This Row],[REFERENCIA]],CODINV,5,FALSE)</f>
        <v>REGO</v>
      </c>
      <c r="O1714" s="2">
        <v>1</v>
      </c>
      <c r="P1714" s="23">
        <v>25000</v>
      </c>
      <c r="Q1714" s="24">
        <f>+FACTURACION[[#This Row],[CANTIDAD]]*FACTURACION[[#This Row],[VR UNITARIO]]/1000</f>
        <v>25</v>
      </c>
      <c r="R1714" s="3" t="str">
        <f>+VLOOKUP(FACTURACION[[#This Row],[NIT]],TABLACLIENTE,5,FALSE)</f>
        <v>BOGOTÁ D.C.</v>
      </c>
    </row>
    <row r="1715" spans="3:18">
      <c r="C1715" s="13">
        <v>2014</v>
      </c>
      <c r="D1715" s="17" t="s">
        <v>702</v>
      </c>
      <c r="E1715" s="17">
        <f>MONTH(FACTURACION[[#This Row],[MES]]&amp;1)</f>
        <v>9</v>
      </c>
      <c r="F1715" s="223">
        <f>DATE(FACTURACION[[#This Row],[AÑO]],FACTURACION[[#This Row],[Mes numero]],1)</f>
        <v>41883</v>
      </c>
      <c r="G1715" s="159">
        <v>10683</v>
      </c>
      <c r="H1715" s="20">
        <v>830137252</v>
      </c>
      <c r="I1715" s="2" t="str">
        <f>+VLOOKUP(FACTURACION[[#This Row],[NIT]],TABLACLIENTE,2,FALSE)</f>
        <v>SAGENCO SAS</v>
      </c>
      <c r="J1715" s="2" t="s">
        <v>98</v>
      </c>
      <c r="K1715" s="12" t="str">
        <f>+VLOOKUP(FACTURACION[[#This Row],[REFERENCIA]],CODINV,2,FALSE)</f>
        <v>MULTIVALVULA 1".</v>
      </c>
      <c r="L1715" s="12" t="str">
        <f>IF(VLOOKUP(FACTURACION[[#This Row],[REFERENCIA]],CODINV,3,FALSE)=0,"",VLOOKUP(FACTURACION[[#This Row],[REFERENCIA]],CODINV,3,FALSE))</f>
        <v>6542R12.0</v>
      </c>
      <c r="M1715" s="12" t="str">
        <f>+VLOOKUP(FACTURACION[[#This Row],[REFERENCIA]],CODINV,4,FALSE)</f>
        <v>VÁLVULAS Y MULTIVÁLVULAS</v>
      </c>
      <c r="N1715" s="12" t="str">
        <f>+VLOOKUP(FACTURACION[[#This Row],[REFERENCIA]],CODINV,5,FALSE)</f>
        <v>REGO</v>
      </c>
      <c r="O1715" s="2">
        <v>1</v>
      </c>
      <c r="P1715" s="23">
        <v>160000</v>
      </c>
      <c r="Q1715" s="24">
        <f>+FACTURACION[[#This Row],[CANTIDAD]]*FACTURACION[[#This Row],[VR UNITARIO]]/1000</f>
        <v>160</v>
      </c>
      <c r="R1715" s="3" t="str">
        <f>+VLOOKUP(FACTURACION[[#This Row],[NIT]],TABLACLIENTE,5,FALSE)</f>
        <v>BOGOTÁ D.C.</v>
      </c>
    </row>
    <row r="1716" spans="3:18">
      <c r="C1716" s="13">
        <v>2014</v>
      </c>
      <c r="D1716" s="17" t="s">
        <v>702</v>
      </c>
      <c r="E1716" s="17">
        <f>MONTH(FACTURACION[[#This Row],[MES]]&amp;1)</f>
        <v>9</v>
      </c>
      <c r="F1716" s="223">
        <f>DATE(FACTURACION[[#This Row],[AÑO]],FACTURACION[[#This Row],[Mes numero]],1)</f>
        <v>41883</v>
      </c>
      <c r="G1716" s="159">
        <v>10713</v>
      </c>
      <c r="H1716" s="20">
        <v>830137252</v>
      </c>
      <c r="I1716" s="2" t="str">
        <f>+VLOOKUP(FACTURACION[[#This Row],[NIT]],TABLACLIENTE,2,FALSE)</f>
        <v>SAGENCO SAS</v>
      </c>
      <c r="J1716" s="2" t="s">
        <v>98</v>
      </c>
      <c r="K1716" s="12" t="str">
        <f>+VLOOKUP(FACTURACION[[#This Row],[REFERENCIA]],CODINV,2,FALSE)</f>
        <v>MULTIVALVULA 1".</v>
      </c>
      <c r="L1716" s="12" t="str">
        <f>IF(VLOOKUP(FACTURACION[[#This Row],[REFERENCIA]],CODINV,3,FALSE)=0,"",VLOOKUP(FACTURACION[[#This Row],[REFERENCIA]],CODINV,3,FALSE))</f>
        <v>6542R12.0</v>
      </c>
      <c r="M1716" s="12" t="str">
        <f>+VLOOKUP(FACTURACION[[#This Row],[REFERENCIA]],CODINV,4,FALSE)</f>
        <v>VÁLVULAS Y MULTIVÁLVULAS</v>
      </c>
      <c r="N1716" s="12" t="str">
        <f>+VLOOKUP(FACTURACION[[#This Row],[REFERENCIA]],CODINV,5,FALSE)</f>
        <v>REGO</v>
      </c>
      <c r="O1716" s="2">
        <v>1</v>
      </c>
      <c r="P1716" s="23">
        <v>160000</v>
      </c>
      <c r="Q1716" s="24">
        <f>+FACTURACION[[#This Row],[CANTIDAD]]*FACTURACION[[#This Row],[VR UNITARIO]]/1000</f>
        <v>160</v>
      </c>
      <c r="R1716" s="3" t="str">
        <f>+VLOOKUP(FACTURACION[[#This Row],[NIT]],TABLACLIENTE,5,FALSE)</f>
        <v>BOGOTÁ D.C.</v>
      </c>
    </row>
    <row r="1717" spans="3:18">
      <c r="C1717" s="13">
        <v>2014</v>
      </c>
      <c r="D1717" s="17" t="s">
        <v>702</v>
      </c>
      <c r="E1717" s="17">
        <f>MONTH(FACTURACION[[#This Row],[MES]]&amp;1)</f>
        <v>9</v>
      </c>
      <c r="F1717" s="223">
        <f>DATE(FACTURACION[[#This Row],[AÑO]],FACTURACION[[#This Row],[Mes numero]],1)</f>
        <v>41883</v>
      </c>
      <c r="G1717" s="159">
        <v>10683</v>
      </c>
      <c r="H1717" s="20">
        <v>830137252</v>
      </c>
      <c r="I1717" s="2" t="str">
        <f>+VLOOKUP(FACTURACION[[#This Row],[NIT]],TABLACLIENTE,2,FALSE)</f>
        <v>SAGENCO SAS</v>
      </c>
      <c r="J1717" s="2" t="s">
        <v>106</v>
      </c>
      <c r="K1717" s="12" t="str">
        <f>+VLOOKUP(FACTURACION[[#This Row],[REFERENCIA]],CODINV,2,FALSE)</f>
        <v>MULTIVALVE / MULTIVALVULA 3/4"</v>
      </c>
      <c r="L1717" s="12" t="str">
        <f>IF(VLOOKUP(FACTURACION[[#This Row],[REFERENCIA]],CODINV,3,FALSE)=0,"",VLOOKUP(FACTURACION[[#This Row],[REFERENCIA]],CODINV,3,FALSE))</f>
        <v>7556R12.0</v>
      </c>
      <c r="M1717" s="12" t="str">
        <f>+VLOOKUP(FACTURACION[[#This Row],[REFERENCIA]],CODINV,4,FALSE)</f>
        <v>VÁLVULAS Y MULTIVÁLVULAS</v>
      </c>
      <c r="N1717" s="12" t="str">
        <f>+VLOOKUP(FACTURACION[[#This Row],[REFERENCIA]],CODINV,5,FALSE)</f>
        <v>REGO</v>
      </c>
      <c r="O1717" s="2">
        <v>1</v>
      </c>
      <c r="P1717" s="23">
        <v>68000</v>
      </c>
      <c r="Q1717" s="24">
        <f>+FACTURACION[[#This Row],[CANTIDAD]]*FACTURACION[[#This Row],[VR UNITARIO]]/1000</f>
        <v>68</v>
      </c>
      <c r="R1717" s="3" t="str">
        <f>+VLOOKUP(FACTURACION[[#This Row],[NIT]],TABLACLIENTE,5,FALSE)</f>
        <v>BOGOTÁ D.C.</v>
      </c>
    </row>
    <row r="1718" spans="3:18">
      <c r="C1718" s="13">
        <v>2014</v>
      </c>
      <c r="D1718" s="17" t="s">
        <v>702</v>
      </c>
      <c r="E1718" s="17">
        <f>MONTH(FACTURACION[[#This Row],[MES]]&amp;1)</f>
        <v>9</v>
      </c>
      <c r="F1718" s="223">
        <f>DATE(FACTURACION[[#This Row],[AÑO]],FACTURACION[[#This Row],[Mes numero]],1)</f>
        <v>41883</v>
      </c>
      <c r="G1718" s="159">
        <v>10729</v>
      </c>
      <c r="H1718" s="20">
        <v>830137252</v>
      </c>
      <c r="I1718" s="2" t="str">
        <f>+VLOOKUP(FACTURACION[[#This Row],[NIT]],TABLACLIENTE,2,FALSE)</f>
        <v>SAGENCO SAS</v>
      </c>
      <c r="J1718" s="2" t="s">
        <v>33</v>
      </c>
      <c r="K1718" s="12" t="str">
        <f>+VLOOKUP(FACTURACION[[#This Row],[REFERENCIA]],CODINV,2,FALSE)</f>
        <v>KIT DE LLENADO PARA MULTIVALVULA</v>
      </c>
      <c r="L1718" s="12" t="str">
        <f>IF(VLOOKUP(FACTURACION[[#This Row],[REFERENCIA]],CODINV,3,FALSE)=0,"",VLOOKUP(FACTURACION[[#This Row],[REFERENCIA]],CODINV,3,FALSE))</f>
        <v>8475-50</v>
      </c>
      <c r="M1718" s="12" t="str">
        <f>+VLOOKUP(FACTURACION[[#This Row],[REFERENCIA]],CODINV,4,FALSE)</f>
        <v>REPUESTOS Y ACCESORIOS</v>
      </c>
      <c r="N1718" s="12" t="str">
        <f>+VLOOKUP(FACTURACION[[#This Row],[REFERENCIA]],CODINV,5,FALSE)</f>
        <v>REGO</v>
      </c>
      <c r="O1718" s="2">
        <v>1</v>
      </c>
      <c r="P1718" s="23">
        <v>50000</v>
      </c>
      <c r="Q1718" s="24">
        <f>+FACTURACION[[#This Row],[CANTIDAD]]*FACTURACION[[#This Row],[VR UNITARIO]]/1000</f>
        <v>50</v>
      </c>
      <c r="R1718" s="3" t="str">
        <f>+VLOOKUP(FACTURACION[[#This Row],[NIT]],TABLACLIENTE,5,FALSE)</f>
        <v>BOGOTÁ D.C.</v>
      </c>
    </row>
    <row r="1719" spans="3:18">
      <c r="C1719" s="13">
        <v>2014</v>
      </c>
      <c r="D1719" s="17" t="s">
        <v>702</v>
      </c>
      <c r="E1719" s="17">
        <f>MONTH(FACTURACION[[#This Row],[MES]]&amp;1)</f>
        <v>9</v>
      </c>
      <c r="F1719" s="223">
        <f>DATE(FACTURACION[[#This Row],[AÑO]],FACTURACION[[#This Row],[Mes numero]],1)</f>
        <v>41883</v>
      </c>
      <c r="G1719" s="159">
        <v>10729</v>
      </c>
      <c r="H1719" s="20">
        <v>830137252</v>
      </c>
      <c r="I1719" s="2" t="str">
        <f>+VLOOKUP(FACTURACION[[#This Row],[NIT]],TABLACLIENTE,2,FALSE)</f>
        <v>SAGENCO SAS</v>
      </c>
      <c r="J1719" s="2" t="s">
        <v>31</v>
      </c>
      <c r="K1719" s="12" t="str">
        <f>+VLOOKUP(FACTURACION[[#This Row],[REFERENCIA]],CODINV,2,FALSE)</f>
        <v>KIT DE RETORNO PARA MULTIVALVULA</v>
      </c>
      <c r="L1719" s="12" t="str">
        <f>IF(VLOOKUP(FACTURACION[[#This Row],[REFERENCIA]],CODINV,3,FALSE)=0,"",VLOOKUP(FACTURACION[[#This Row],[REFERENCIA]],CODINV,3,FALSE))</f>
        <v>8475-51A</v>
      </c>
      <c r="M1719" s="12" t="str">
        <f>+VLOOKUP(FACTURACION[[#This Row],[REFERENCIA]],CODINV,4,FALSE)</f>
        <v>REPUESTOS Y ACCESORIOS</v>
      </c>
      <c r="N1719" s="12" t="str">
        <f>+VLOOKUP(FACTURACION[[#This Row],[REFERENCIA]],CODINV,5,FALSE)</f>
        <v>REGO</v>
      </c>
      <c r="O1719" s="2">
        <v>1</v>
      </c>
      <c r="P1719" s="23">
        <v>35000</v>
      </c>
      <c r="Q1719" s="24">
        <f>+FACTURACION[[#This Row],[CANTIDAD]]*FACTURACION[[#This Row],[VR UNITARIO]]/1000</f>
        <v>35</v>
      </c>
      <c r="R1719" s="3" t="str">
        <f>+VLOOKUP(FACTURACION[[#This Row],[NIT]],TABLACLIENTE,5,FALSE)</f>
        <v>BOGOTÁ D.C.</v>
      </c>
    </row>
    <row r="1720" spans="3:18">
      <c r="C1720" s="13">
        <v>2014</v>
      </c>
      <c r="D1720" s="17" t="s">
        <v>702</v>
      </c>
      <c r="E1720" s="17">
        <f>MONTH(FACTURACION[[#This Row],[MES]]&amp;1)</f>
        <v>9</v>
      </c>
      <c r="F1720" s="223">
        <f>DATE(FACTURACION[[#This Row],[AÑO]],FACTURACION[[#This Row],[Mes numero]],1)</f>
        <v>41883</v>
      </c>
      <c r="G1720" s="159">
        <v>10683</v>
      </c>
      <c r="H1720" s="20">
        <v>830137252</v>
      </c>
      <c r="I1720" s="2" t="str">
        <f>+VLOOKUP(FACTURACION[[#This Row],[NIT]],TABLACLIENTE,2,FALSE)</f>
        <v>SAGENCO SAS</v>
      </c>
      <c r="J1720" s="2" t="s">
        <v>112</v>
      </c>
      <c r="K1720" s="12" t="str">
        <f>+VLOOKUP(FACTURACION[[#This Row],[REFERENCIA]],CODINV,2,FALSE)</f>
        <v>VALVULA DE ALIVIO SEMINTERNA DE 1"</v>
      </c>
      <c r="L1720" s="12" t="str">
        <f>IF(VLOOKUP(FACTURACION[[#This Row],[REFERENCIA]],CODINV,3,FALSE)=0,"",VLOOKUP(FACTURACION[[#This Row],[REFERENCIA]],CODINV,3,FALSE))</f>
        <v>8684G</v>
      </c>
      <c r="M1720" s="12" t="str">
        <f>+VLOOKUP(FACTURACION[[#This Row],[REFERENCIA]],CODINV,4,FALSE)</f>
        <v>VÁLVULAS Y MULTIVÁLVULAS</v>
      </c>
      <c r="N1720" s="12" t="str">
        <f>+VLOOKUP(FACTURACION[[#This Row],[REFERENCIA]],CODINV,5,FALSE)</f>
        <v>REGO</v>
      </c>
      <c r="O1720" s="2">
        <v>1</v>
      </c>
      <c r="P1720" s="23">
        <v>55000</v>
      </c>
      <c r="Q1720" s="24">
        <f>+FACTURACION[[#This Row],[CANTIDAD]]*FACTURACION[[#This Row],[VR UNITARIO]]/1000</f>
        <v>55</v>
      </c>
      <c r="R1720" s="3" t="str">
        <f>+VLOOKUP(FACTURACION[[#This Row],[NIT]],TABLACLIENTE,5,FALSE)</f>
        <v>BOGOTÁ D.C.</v>
      </c>
    </row>
    <row r="1721" spans="3:18">
      <c r="C1721" s="13">
        <v>2014</v>
      </c>
      <c r="D1721" s="17" t="s">
        <v>702</v>
      </c>
      <c r="E1721" s="17">
        <f>MONTH(FACTURACION[[#This Row],[MES]]&amp;1)</f>
        <v>9</v>
      </c>
      <c r="F1721" s="223">
        <f>DATE(FACTURACION[[#This Row],[AÑO]],FACTURACION[[#This Row],[Mes numero]],1)</f>
        <v>41883</v>
      </c>
      <c r="G1721" s="159">
        <v>10733</v>
      </c>
      <c r="H1721" s="20">
        <v>830094081</v>
      </c>
      <c r="I1721" s="2" t="str">
        <f>+VLOOKUP(FACTURACION[[#This Row],[NIT]],TABLACLIENTE,2,FALSE)</f>
        <v>TOTALTEK LIMITADA</v>
      </c>
      <c r="J1721" s="2" t="s">
        <v>190</v>
      </c>
      <c r="K1721" s="12" t="str">
        <f>+VLOOKUP(FACTURACION[[#This Row],[REFERENCIA]],CODINV,2,FALSE)</f>
        <v>VALVULA DE GLOBO 3/4" RECTA</v>
      </c>
      <c r="L1721" s="12" t="str">
        <f>IF(VLOOKUP(FACTURACION[[#This Row],[REFERENCIA]],CODINV,3,FALSE)=0,"",VLOOKUP(FACTURACION[[#This Row],[REFERENCIA]],CODINV,3,FALSE))</f>
        <v>7705P</v>
      </c>
      <c r="M1721" s="12" t="str">
        <f>+VLOOKUP(FACTURACION[[#This Row],[REFERENCIA]],CODINV,4,FALSE)</f>
        <v>VÁLVULAS Y MULTIVÁLVULAS</v>
      </c>
      <c r="N1721" s="12" t="str">
        <f>+VLOOKUP(FACTURACION[[#This Row],[REFERENCIA]],CODINV,5,FALSE)</f>
        <v>REGO</v>
      </c>
      <c r="O1721" s="2">
        <v>2</v>
      </c>
      <c r="P1721" s="23">
        <v>145000</v>
      </c>
      <c r="Q1721" s="24">
        <f>+FACTURACION[[#This Row],[CANTIDAD]]*FACTURACION[[#This Row],[VR UNITARIO]]/1000</f>
        <v>290</v>
      </c>
      <c r="R1721" s="3" t="str">
        <f>+VLOOKUP(FACTURACION[[#This Row],[NIT]],TABLACLIENTE,5,FALSE)</f>
        <v>BOGOTÁ D.C.</v>
      </c>
    </row>
    <row r="1722" spans="3:18">
      <c r="C1722" s="13">
        <v>2014</v>
      </c>
      <c r="D1722" s="17" t="s">
        <v>702</v>
      </c>
      <c r="E1722" s="17">
        <f>MONTH(FACTURACION[[#This Row],[MES]]&amp;1)</f>
        <v>9</v>
      </c>
      <c r="F1722" s="223">
        <f>DATE(FACTURACION[[#This Row],[AÑO]],FACTURACION[[#This Row],[Mes numero]],1)</f>
        <v>41883</v>
      </c>
      <c r="G1722" s="159">
        <v>10714</v>
      </c>
      <c r="H1722" s="20">
        <v>900164715</v>
      </c>
      <c r="I1722" s="2" t="str">
        <f>+VLOOKUP(FACTURACION[[#This Row],[NIT]],TABLACLIENTE,2,FALSE)</f>
        <v>COMPAÑIA TRANSPORTADORA DE COLOMBIA S.A. (COTRANSCOL S.A.)</v>
      </c>
      <c r="J1722" s="2" t="s">
        <v>480</v>
      </c>
      <c r="K1722" s="12" t="str">
        <f>+VLOOKUP(FACTURACION[[#This Row],[REFERENCIA]],CODINV,2,FALSE)</f>
        <v>VALVULA EXCESO DE FLUJO 2" TIPO COPA</v>
      </c>
      <c r="L1722" s="12" t="str">
        <f>IF(VLOOKUP(FACTURACION[[#This Row],[REFERENCIA]],CODINV,3,FALSE)=0,"",VLOOKUP(FACTURACION[[#This Row],[REFERENCIA]],CODINV,3,FALSE))</f>
        <v>3292A</v>
      </c>
      <c r="M1722" s="12" t="str">
        <f>+VLOOKUP(FACTURACION[[#This Row],[REFERENCIA]],CODINV,4,FALSE)</f>
        <v>VÁLVULAS Y MULTIVÁLVULAS</v>
      </c>
      <c r="N1722" s="12" t="str">
        <f>+VLOOKUP(FACTURACION[[#This Row],[REFERENCIA]],CODINV,5,FALSE)</f>
        <v>REGO</v>
      </c>
      <c r="O1722" s="2">
        <v>1</v>
      </c>
      <c r="P1722" s="23">
        <v>157500</v>
      </c>
      <c r="Q1722" s="24">
        <f>+FACTURACION[[#This Row],[CANTIDAD]]*FACTURACION[[#This Row],[VR UNITARIO]]/1000</f>
        <v>157.5</v>
      </c>
      <c r="R1722" s="3" t="str">
        <f>+VLOOKUP(FACTURACION[[#This Row],[NIT]],TABLACLIENTE,5,FALSE)</f>
        <v>GIRON</v>
      </c>
    </row>
    <row r="1723" spans="3:18">
      <c r="C1723" s="13">
        <v>2014</v>
      </c>
      <c r="D1723" s="17" t="s">
        <v>702</v>
      </c>
      <c r="E1723" s="17">
        <f>MONTH(FACTURACION[[#This Row],[MES]]&amp;1)</f>
        <v>9</v>
      </c>
      <c r="F1723" s="223">
        <f>DATE(FACTURACION[[#This Row],[AÑO]],FACTURACION[[#This Row],[Mes numero]],1)</f>
        <v>41883</v>
      </c>
      <c r="G1723" s="159">
        <v>10683</v>
      </c>
      <c r="H1723" s="20">
        <v>830137252</v>
      </c>
      <c r="I1723" s="2" t="str">
        <f>+VLOOKUP(FACTURACION[[#This Row],[NIT]],TABLACLIENTE,2,FALSE)</f>
        <v>SAGENCO SAS</v>
      </c>
      <c r="J1723" s="2" t="s">
        <v>105</v>
      </c>
      <c r="K1723" s="12" t="str">
        <f>+VLOOKUP(FACTURACION[[#This Row],[REFERENCIA]],CODINV,2,FALSE)</f>
        <v>VALVULA CHECK LOOK  3/4"M X 3/4"F</v>
      </c>
      <c r="L1723" s="12" t="str">
        <f>IF(VLOOKUP(FACTURACION[[#This Row],[REFERENCIA]],CODINV,3,FALSE)=0,"",VLOOKUP(FACTURACION[[#This Row],[REFERENCIA]],CODINV,3,FALSE))</f>
        <v>7572FC</v>
      </c>
      <c r="M1723" s="12" t="str">
        <f>+VLOOKUP(FACTURACION[[#This Row],[REFERENCIA]],CODINV,4,FALSE)</f>
        <v>VÁLVULAS Y MULTIVÁLVULAS</v>
      </c>
      <c r="N1723" s="12" t="str">
        <f>+VLOOKUP(FACTURACION[[#This Row],[REFERENCIA]],CODINV,5,FALSE)</f>
        <v>REGO</v>
      </c>
      <c r="O1723" s="2">
        <v>1</v>
      </c>
      <c r="P1723" s="23">
        <v>38000</v>
      </c>
      <c r="Q1723" s="24">
        <f>+FACTURACION[[#This Row],[CANTIDAD]]*FACTURACION[[#This Row],[VR UNITARIO]]/1000</f>
        <v>38</v>
      </c>
      <c r="R1723" s="3" t="str">
        <f>+VLOOKUP(FACTURACION[[#This Row],[NIT]],TABLACLIENTE,5,FALSE)</f>
        <v>BOGOTÁ D.C.</v>
      </c>
    </row>
    <row r="1724" spans="3:18">
      <c r="C1724" s="13">
        <v>2014</v>
      </c>
      <c r="D1724" s="17" t="s">
        <v>702</v>
      </c>
      <c r="E1724" s="17">
        <f>MONTH(FACTURACION[[#This Row],[MES]]&amp;1)</f>
        <v>9</v>
      </c>
      <c r="F1724" s="223">
        <f>DATE(FACTURACION[[#This Row],[AÑO]],FACTURACION[[#This Row],[Mes numero]],1)</f>
        <v>41883</v>
      </c>
      <c r="G1724" s="159">
        <v>10683</v>
      </c>
      <c r="H1724" s="20">
        <v>830137252</v>
      </c>
      <c r="I1724" s="2" t="str">
        <f>+VLOOKUP(FACTURACION[[#This Row],[NIT]],TABLACLIENTE,2,FALSE)</f>
        <v>SAGENCO SAS</v>
      </c>
      <c r="J1724" s="2" t="s">
        <v>163</v>
      </c>
      <c r="K1724" s="12" t="str">
        <f>+VLOOKUP(FACTURACION[[#This Row],[REFERENCIA]],CODINV,2,FALSE)</f>
        <v>VALVULA DE LLENADO 1 1/4"</v>
      </c>
      <c r="L1724" s="12" t="str">
        <f>IF(VLOOKUP(FACTURACION[[#This Row],[REFERENCIA]],CODINV,3,FALSE)=0,"",VLOOKUP(FACTURACION[[#This Row],[REFERENCIA]],CODINV,3,FALSE))</f>
        <v>7579</v>
      </c>
      <c r="M1724" s="12" t="str">
        <f>+VLOOKUP(FACTURACION[[#This Row],[REFERENCIA]],CODINV,4,FALSE)</f>
        <v>VÁLVULAS Y MULTIVÁLVULAS</v>
      </c>
      <c r="N1724" s="12" t="str">
        <f>+VLOOKUP(FACTURACION[[#This Row],[REFERENCIA]],CODINV,5,FALSE)</f>
        <v>REGO</v>
      </c>
      <c r="O1724" s="2">
        <v>1</v>
      </c>
      <c r="P1724" s="23">
        <v>53000</v>
      </c>
      <c r="Q1724" s="24">
        <f>+FACTURACION[[#This Row],[CANTIDAD]]*FACTURACION[[#This Row],[VR UNITARIO]]/1000</f>
        <v>53</v>
      </c>
      <c r="R1724" s="3" t="str">
        <f>+VLOOKUP(FACTURACION[[#This Row],[NIT]],TABLACLIENTE,5,FALSE)</f>
        <v>BOGOTÁ D.C.</v>
      </c>
    </row>
    <row r="1725" spans="3:18">
      <c r="C1725" s="13">
        <v>2014</v>
      </c>
      <c r="D1725" s="17" t="s">
        <v>702</v>
      </c>
      <c r="E1725" s="17">
        <f>MONTH(FACTURACION[[#This Row],[MES]]&amp;1)</f>
        <v>9</v>
      </c>
      <c r="F1725" s="223">
        <f>DATE(FACTURACION[[#This Row],[AÑO]],FACTURACION[[#This Row],[Mes numero]],1)</f>
        <v>41883</v>
      </c>
      <c r="G1725" s="159">
        <v>10673</v>
      </c>
      <c r="H1725" s="20">
        <v>860510723</v>
      </c>
      <c r="I1725" s="2" t="str">
        <f>+VLOOKUP(FACTURACION[[#This Row],[NIT]],TABLACLIENTE,2,FALSE)</f>
        <v>SAENA DE COLOMBIA S.A.</v>
      </c>
      <c r="J1725" s="2" t="s">
        <v>76</v>
      </c>
      <c r="K1725" s="12" t="str">
        <f>+VLOOKUP(FACTURACION[[#This Row],[REFERENCIA]],CODINV,2,FALSE)</f>
        <v>VALVULA CHEQUE 1 1/4" TIPO COPA</v>
      </c>
      <c r="L1725" s="12" t="str">
        <f>IF(VLOOKUP(FACTURACION[[#This Row],[REFERENCIA]],CODINV,3,FALSE)=0,"",VLOOKUP(FACTURACION[[#This Row],[REFERENCIA]],CODINV,3,FALSE))</f>
        <v>A3176</v>
      </c>
      <c r="M1725" s="12" t="str">
        <f>+VLOOKUP(FACTURACION[[#This Row],[REFERENCIA]],CODINV,4,FALSE)</f>
        <v>VÁLVULAS Y MULTIVÁLVULAS</v>
      </c>
      <c r="N1725" s="12" t="str">
        <f>+VLOOKUP(FACTURACION[[#This Row],[REFERENCIA]],CODINV,5,FALSE)</f>
        <v>REGO</v>
      </c>
      <c r="O1725" s="2">
        <v>2</v>
      </c>
      <c r="P1725" s="23">
        <v>92000</v>
      </c>
      <c r="Q1725" s="24">
        <f>+FACTURACION[[#This Row],[CANTIDAD]]*FACTURACION[[#This Row],[VR UNITARIO]]/1000</f>
        <v>184</v>
      </c>
      <c r="R1725" s="3" t="str">
        <f>+VLOOKUP(FACTURACION[[#This Row],[NIT]],TABLACLIENTE,5,FALSE)</f>
        <v>BOGOTÁ D.C.</v>
      </c>
    </row>
    <row r="1726" spans="3:18">
      <c r="C1726" s="13">
        <v>2014</v>
      </c>
      <c r="D1726" s="17" t="s">
        <v>702</v>
      </c>
      <c r="E1726" s="17">
        <f>MONTH(FACTURACION[[#This Row],[MES]]&amp;1)</f>
        <v>9</v>
      </c>
      <c r="F1726" s="223">
        <f>DATE(FACTURACION[[#This Row],[AÑO]],FACTURACION[[#This Row],[Mes numero]],1)</f>
        <v>41883</v>
      </c>
      <c r="G1726" s="159">
        <v>10721</v>
      </c>
      <c r="H1726" s="20">
        <v>860510723</v>
      </c>
      <c r="I1726" s="2" t="str">
        <f>+VLOOKUP(FACTURACION[[#This Row],[NIT]],TABLACLIENTE,2,FALSE)</f>
        <v>SAENA DE COLOMBIA S.A.</v>
      </c>
      <c r="J1726" s="2" t="s">
        <v>483</v>
      </c>
      <c r="K1726" s="12" t="str">
        <f>+VLOOKUP(FACTURACION[[#This Row],[REFERENCIA]],CODINV,2,FALSE)</f>
        <v>VALVULA DE EXCESO DE FLUJO 2" 122 GPM</v>
      </c>
      <c r="L1726" s="12" t="str">
        <f>IF(VLOOKUP(FACTURACION[[#This Row],[REFERENCIA]],CODINV,3,FALSE)=0,"",VLOOKUP(FACTURACION[[#This Row],[REFERENCIA]],CODINV,3,FALSE))</f>
        <v>A3292A</v>
      </c>
      <c r="M1726" s="12" t="str">
        <f>+VLOOKUP(FACTURACION[[#This Row],[REFERENCIA]],CODINV,4,FALSE)</f>
        <v>VÁLVULAS Y MULTIVÁLVULAS</v>
      </c>
      <c r="N1726" s="12" t="str">
        <f>+VLOOKUP(FACTURACION[[#This Row],[REFERENCIA]],CODINV,5,FALSE)</f>
        <v>REGO</v>
      </c>
      <c r="O1726" s="2">
        <v>2</v>
      </c>
      <c r="P1726" s="23">
        <v>158000</v>
      </c>
      <c r="Q1726" s="24">
        <f>+FACTURACION[[#This Row],[CANTIDAD]]*FACTURACION[[#This Row],[VR UNITARIO]]/1000</f>
        <v>316</v>
      </c>
      <c r="R1726" s="3" t="str">
        <f>+VLOOKUP(FACTURACION[[#This Row],[NIT]],TABLACLIENTE,5,FALSE)</f>
        <v>BOGOTÁ D.C.</v>
      </c>
    </row>
    <row r="1727" spans="3:18">
      <c r="C1727" s="13">
        <v>2014</v>
      </c>
      <c r="D1727" s="17" t="s">
        <v>702</v>
      </c>
      <c r="E1727" s="17">
        <f>MONTH(FACTURACION[[#This Row],[MES]]&amp;1)</f>
        <v>9</v>
      </c>
      <c r="F1727" s="223">
        <f>DATE(FACTURACION[[#This Row],[AÑO]],FACTURACION[[#This Row],[Mes numero]],1)</f>
        <v>41883</v>
      </c>
      <c r="G1727" s="159">
        <v>10673</v>
      </c>
      <c r="H1727" s="20">
        <v>860510723</v>
      </c>
      <c r="I1727" s="2" t="str">
        <f>+VLOOKUP(FACTURACION[[#This Row],[NIT]],TABLACLIENTE,2,FALSE)</f>
        <v>SAENA DE COLOMBIA S.A.</v>
      </c>
      <c r="J1727" s="2" t="s">
        <v>437</v>
      </c>
      <c r="K1727" s="12" t="str">
        <f>+VLOOKUP(FACTURACION[[#This Row],[REFERENCIA]],CODINV,2,FALSE)</f>
        <v>VALVULA CHEQUE 2" TIPO COLUMPIO</v>
      </c>
      <c r="L1727" s="12" t="str">
        <f>IF(VLOOKUP(FACTURACION[[#This Row],[REFERENCIA]],CODINV,3,FALSE)=0,"",VLOOKUP(FACTURACION[[#This Row],[REFERENCIA]],CODINV,3,FALSE))</f>
        <v>A6586D</v>
      </c>
      <c r="M1727" s="12" t="str">
        <f>+VLOOKUP(FACTURACION[[#This Row],[REFERENCIA]],CODINV,4,FALSE)</f>
        <v>VÁLVULAS Y MULTIVÁLVULAS</v>
      </c>
      <c r="N1727" s="12" t="str">
        <f>+VLOOKUP(FACTURACION[[#This Row],[REFERENCIA]],CODINV,5,FALSE)</f>
        <v>REGO</v>
      </c>
      <c r="O1727" s="2">
        <v>2</v>
      </c>
      <c r="P1727" s="23">
        <v>240000</v>
      </c>
      <c r="Q1727" s="24">
        <f>+FACTURACION[[#This Row],[CANTIDAD]]*FACTURACION[[#This Row],[VR UNITARIO]]/1000</f>
        <v>480</v>
      </c>
      <c r="R1727" s="3" t="str">
        <f>+VLOOKUP(FACTURACION[[#This Row],[NIT]],TABLACLIENTE,5,FALSE)</f>
        <v>BOGOTÁ D.C.</v>
      </c>
    </row>
    <row r="1728" spans="3:18">
      <c r="C1728" s="13">
        <v>2014</v>
      </c>
      <c r="D1728" s="17" t="s">
        <v>702</v>
      </c>
      <c r="E1728" s="17">
        <f>MONTH(FACTURACION[[#This Row],[MES]]&amp;1)</f>
        <v>9</v>
      </c>
      <c r="F1728" s="223">
        <f>DATE(FACTURACION[[#This Row],[AÑO]],FACTURACION[[#This Row],[Mes numero]],1)</f>
        <v>41883</v>
      </c>
      <c r="G1728" s="159">
        <v>10714</v>
      </c>
      <c r="H1728" s="20">
        <v>900164715</v>
      </c>
      <c r="I1728" s="2" t="str">
        <f>+VLOOKUP(FACTURACION[[#This Row],[NIT]],TABLACLIENTE,2,FALSE)</f>
        <v>COMPAÑIA TRANSPORTADORA DE COLOMBIA S.A. (COTRANSCOL S.A.)</v>
      </c>
      <c r="J1728" s="2" t="s">
        <v>232</v>
      </c>
      <c r="K1728" s="12" t="str">
        <f>+VLOOKUP(FACTURACION[[#This Row],[REFERENCIA]],CODINV,2,FALSE)</f>
        <v>TAPA ACME 1 3/4"</v>
      </c>
      <c r="L1728" s="12" t="str">
        <f>IF(VLOOKUP(FACTURACION[[#This Row],[REFERENCIA]],CODINV,3,FALSE)=0,"",VLOOKUP(FACTURACION[[#This Row],[REFERENCIA]],CODINV,3,FALSE))</f>
        <v>3175P</v>
      </c>
      <c r="M1728" s="12" t="str">
        <f>+VLOOKUP(FACTURACION[[#This Row],[REFERENCIA]],CODINV,4,FALSE)</f>
        <v>REPUESTOS Y ACCESORIOS</v>
      </c>
      <c r="N1728" s="12" t="str">
        <f>+VLOOKUP(FACTURACION[[#This Row],[REFERENCIA]],CODINV,5,FALSE)</f>
        <v>REGO</v>
      </c>
      <c r="O1728" s="2">
        <v>8</v>
      </c>
      <c r="P1728" s="23">
        <v>40500</v>
      </c>
      <c r="Q1728" s="24">
        <f>+FACTURACION[[#This Row],[CANTIDAD]]*FACTURACION[[#This Row],[VR UNITARIO]]/1000</f>
        <v>324</v>
      </c>
      <c r="R1728" s="3" t="str">
        <f>+VLOOKUP(FACTURACION[[#This Row],[NIT]],TABLACLIENTE,5,FALSE)</f>
        <v>GIRON</v>
      </c>
    </row>
    <row r="1729" spans="3:18">
      <c r="C1729" s="13">
        <v>2014</v>
      </c>
      <c r="D1729" s="17" t="s">
        <v>702</v>
      </c>
      <c r="E1729" s="17">
        <f>MONTH(FACTURACION[[#This Row],[MES]]&amp;1)</f>
        <v>9</v>
      </c>
      <c r="F1729" s="223">
        <f>DATE(FACTURACION[[#This Row],[AÑO]],FACTURACION[[#This Row],[Mes numero]],1)</f>
        <v>41883</v>
      </c>
      <c r="G1729" s="159">
        <v>10673</v>
      </c>
      <c r="H1729" s="20">
        <v>860510723</v>
      </c>
      <c r="I1729" s="2" t="str">
        <f>+VLOOKUP(FACTURACION[[#This Row],[NIT]],TABLACLIENTE,2,FALSE)</f>
        <v>SAENA DE COLOMBIA S.A.</v>
      </c>
      <c r="J1729" s="2" t="s">
        <v>196</v>
      </c>
      <c r="K1729" s="12" t="str">
        <f>+VLOOKUP(FACTURACION[[#This Row],[REFERENCIA]],CODINV,2,FALSE)</f>
        <v>VALVULA DE VENTEO 1/4"</v>
      </c>
      <c r="L1729" s="12" t="str">
        <f>IF(VLOOKUP(FACTURACION[[#This Row],[REFERENCIA]],CODINV,3,FALSE)=0,"",VLOOKUP(FACTURACION[[#This Row],[REFERENCIA]],CODINV,3,FALSE))</f>
        <v>3165C</v>
      </c>
      <c r="M1729" s="12" t="str">
        <f>+VLOOKUP(FACTURACION[[#This Row],[REFERENCIA]],CODINV,4,FALSE)</f>
        <v>VÁLVULAS Y MULTIVÁLVULAS</v>
      </c>
      <c r="N1729" s="12" t="str">
        <f>+VLOOKUP(FACTURACION[[#This Row],[REFERENCIA]],CODINV,5,FALSE)</f>
        <v>REGO</v>
      </c>
      <c r="O1729" s="2">
        <v>10</v>
      </c>
      <c r="P1729" s="23">
        <v>5500</v>
      </c>
      <c r="Q1729" s="24">
        <f>+FACTURACION[[#This Row],[CANTIDAD]]*FACTURACION[[#This Row],[VR UNITARIO]]/1000</f>
        <v>55</v>
      </c>
      <c r="R1729" s="3" t="str">
        <f>+VLOOKUP(FACTURACION[[#This Row],[NIT]],TABLACLIENTE,5,FALSE)</f>
        <v>BOGOTÁ D.C.</v>
      </c>
    </row>
    <row r="1730" spans="3:18">
      <c r="C1730" s="13">
        <v>2014</v>
      </c>
      <c r="D1730" s="17" t="s">
        <v>702</v>
      </c>
      <c r="E1730" s="17">
        <f>MONTH(FACTURACION[[#This Row],[MES]]&amp;1)</f>
        <v>9</v>
      </c>
      <c r="F1730" s="223">
        <f>DATE(FACTURACION[[#This Row],[AÑO]],FACTURACION[[#This Row],[Mes numero]],1)</f>
        <v>41883</v>
      </c>
      <c r="G1730" s="159">
        <v>10733</v>
      </c>
      <c r="H1730" s="20">
        <v>830094081</v>
      </c>
      <c r="I1730" s="2" t="str">
        <f>+VLOOKUP(FACTURACION[[#This Row],[NIT]],TABLACLIENTE,2,FALSE)</f>
        <v>TOTALTEK LIMITADA</v>
      </c>
      <c r="J1730" s="2" t="s">
        <v>196</v>
      </c>
      <c r="K1730" s="12" t="str">
        <f>+VLOOKUP(FACTURACION[[#This Row],[REFERENCIA]],CODINV,2,FALSE)</f>
        <v>VALVULA DE VENTEO 1/4"</v>
      </c>
      <c r="L1730" s="12" t="str">
        <f>IF(VLOOKUP(FACTURACION[[#This Row],[REFERENCIA]],CODINV,3,FALSE)=0,"",VLOOKUP(FACTURACION[[#This Row],[REFERENCIA]],CODINV,3,FALSE))</f>
        <v>3165C</v>
      </c>
      <c r="M1730" s="12" t="str">
        <f>+VLOOKUP(FACTURACION[[#This Row],[REFERENCIA]],CODINV,4,FALSE)</f>
        <v>VÁLVULAS Y MULTIVÁLVULAS</v>
      </c>
      <c r="N1730" s="12" t="str">
        <f>+VLOOKUP(FACTURACION[[#This Row],[REFERENCIA]],CODINV,5,FALSE)</f>
        <v>REGO</v>
      </c>
      <c r="O1730" s="2">
        <v>2</v>
      </c>
      <c r="P1730" s="23">
        <v>5000</v>
      </c>
      <c r="Q1730" s="24">
        <f>+FACTURACION[[#This Row],[CANTIDAD]]*FACTURACION[[#This Row],[VR UNITARIO]]/1000</f>
        <v>10</v>
      </c>
      <c r="R1730" s="3" t="str">
        <f>+VLOOKUP(FACTURACION[[#This Row],[NIT]],TABLACLIENTE,5,FALSE)</f>
        <v>BOGOTÁ D.C.</v>
      </c>
    </row>
    <row r="1731" spans="3:18">
      <c r="C1731" s="13">
        <v>2014</v>
      </c>
      <c r="D1731" s="17" t="s">
        <v>702</v>
      </c>
      <c r="E1731" s="17">
        <f>MONTH(FACTURACION[[#This Row],[MES]]&amp;1)</f>
        <v>9</v>
      </c>
      <c r="F1731" s="223">
        <f>DATE(FACTURACION[[#This Row],[AÑO]],FACTURACION[[#This Row],[Mes numero]],1)</f>
        <v>41883</v>
      </c>
      <c r="G1731" s="159">
        <v>10670</v>
      </c>
      <c r="H1731" s="20">
        <v>800074033</v>
      </c>
      <c r="I1731" s="2" t="str">
        <f>+VLOOKUP(FACTURACION[[#This Row],[NIT]],TABLACLIENTE,2,FALSE)</f>
        <v>COMPAÑIAS ASOCIADAS DE GAS S.A. E.S.P (ASOGAS SA ESP)</v>
      </c>
      <c r="J1731" s="2" t="s">
        <v>761</v>
      </c>
      <c r="K1731" s="12" t="str">
        <f>+VLOOKUP(FACTURACION[[#This Row],[REFERENCIA]],CODINV,2,FALSE)</f>
        <v>PULL WAY VALVE/VALVULA DE SEPARACION 2"</v>
      </c>
      <c r="L1731" s="12" t="str">
        <f>IF(VLOOKUP(FACTURACION[[#This Row],[REFERENCIA]],CODINV,3,FALSE)=0,"",VLOOKUP(FACTURACION[[#This Row],[REFERENCIA]],CODINV,3,FALSE))</f>
        <v>A2141A16</v>
      </c>
      <c r="M1731" s="12" t="str">
        <f>+VLOOKUP(FACTURACION[[#This Row],[REFERENCIA]],CODINV,4,FALSE)</f>
        <v>VÁLVULAS Y MULTIVÁLVULAS</v>
      </c>
      <c r="N1731" s="12" t="str">
        <f>+VLOOKUP(FACTURACION[[#This Row],[REFERENCIA]],CODINV,5,FALSE)</f>
        <v>REGO</v>
      </c>
      <c r="O1731" s="2">
        <v>1</v>
      </c>
      <c r="P1731" s="23">
        <v>3003167</v>
      </c>
      <c r="Q1731" s="24">
        <f>+FACTURACION[[#This Row],[CANTIDAD]]*FACTURACION[[#This Row],[VR UNITARIO]]/1000</f>
        <v>3003.1669999999999</v>
      </c>
      <c r="R1731" s="3" t="str">
        <f>+VLOOKUP(FACTURACION[[#This Row],[NIT]],TABLACLIENTE,5,FALSE)</f>
        <v>MOSQUERA</v>
      </c>
    </row>
    <row r="1732" spans="3:18">
      <c r="C1732" s="13">
        <v>2014</v>
      </c>
      <c r="D1732" s="17" t="s">
        <v>702</v>
      </c>
      <c r="E1732" s="17">
        <f>MONTH(FACTURACION[[#This Row],[MES]]&amp;1)</f>
        <v>9</v>
      </c>
      <c r="F1732" s="223">
        <f>DATE(FACTURACION[[#This Row],[AÑO]],FACTURACION[[#This Row],[Mes numero]],1)</f>
        <v>41883</v>
      </c>
      <c r="G1732" s="159">
        <v>10728</v>
      </c>
      <c r="H1732" s="20">
        <v>900164715</v>
      </c>
      <c r="I1732" s="2" t="str">
        <f>+VLOOKUP(FACTURACION[[#This Row],[NIT]],TABLACLIENTE,2,FALSE)</f>
        <v>COMPAÑIA TRANSPORTADORA DE COLOMBIA S.A. (COTRANSCOL S.A.)</v>
      </c>
      <c r="J1732" s="2" t="s">
        <v>53</v>
      </c>
      <c r="K1732" s="12" t="str">
        <f>+VLOOKUP(FACTURACION[[#This Row],[REFERENCIA]],CODINV,2,FALSE)</f>
        <v>DIAL PARA ROTOGAGE DIAL FOR TOTAGAGE</v>
      </c>
      <c r="L1732" s="12" t="str">
        <f>IF(VLOOKUP(FACTURACION[[#This Row],[REFERENCIA]],CODINV,3,FALSE)=0,"",VLOOKUP(FACTURACION[[#This Row],[REFERENCIA]],CODINV,3,FALSE))</f>
        <v>A9091-18L</v>
      </c>
      <c r="M1732" s="12" t="str">
        <f>+VLOOKUP(FACTURACION[[#This Row],[REFERENCIA]],CODINV,4,FALSE)</f>
        <v>REPUESTOS Y ACCESORIOS</v>
      </c>
      <c r="N1732" s="12" t="str">
        <f>+VLOOKUP(FACTURACION[[#This Row],[REFERENCIA]],CODINV,5,FALSE)</f>
        <v>REGO</v>
      </c>
      <c r="O1732" s="2">
        <v>1</v>
      </c>
      <c r="P1732" s="23">
        <v>37000</v>
      </c>
      <c r="Q1732" s="24">
        <f>+FACTURACION[[#This Row],[CANTIDAD]]*FACTURACION[[#This Row],[VR UNITARIO]]/1000</f>
        <v>37</v>
      </c>
      <c r="R1732" s="3" t="str">
        <f>+VLOOKUP(FACTURACION[[#This Row],[NIT]],TABLACLIENTE,5,FALSE)</f>
        <v>GIRON</v>
      </c>
    </row>
    <row r="1733" spans="3:18">
      <c r="C1733" s="13">
        <v>2014</v>
      </c>
      <c r="D1733" s="17" t="s">
        <v>702</v>
      </c>
      <c r="E1733" s="17">
        <f>MONTH(FACTURACION[[#This Row],[MES]]&amp;1)</f>
        <v>9</v>
      </c>
      <c r="F1733" s="223">
        <f>DATE(FACTURACION[[#This Row],[AÑO]],FACTURACION[[#This Row],[Mes numero]],1)</f>
        <v>41883</v>
      </c>
      <c r="G1733" s="159">
        <v>10728</v>
      </c>
      <c r="H1733" s="20">
        <v>900164715</v>
      </c>
      <c r="I1733" s="2" t="str">
        <f>+VLOOKUP(FACTURACION[[#This Row],[NIT]],TABLACLIENTE,2,FALSE)</f>
        <v>COMPAÑIA TRANSPORTADORA DE COLOMBIA S.A. (COTRANSCOL S.A.)</v>
      </c>
      <c r="J1733" s="2" t="s">
        <v>69</v>
      </c>
      <c r="K1733" s="12" t="str">
        <f>+VLOOKUP(FACTURACION[[#This Row],[REFERENCIA]],CODINV,2,FALSE)</f>
        <v>DIP TUBE 48"</v>
      </c>
      <c r="L1733" s="12" t="str">
        <f>IF(VLOOKUP(FACTURACION[[#This Row],[REFERENCIA]],CODINV,3,FALSE)=0,"",VLOOKUP(FACTURACION[[#This Row],[REFERENCIA]],CODINV,3,FALSE))</f>
        <v/>
      </c>
      <c r="M1733" s="12" t="str">
        <f>+VLOOKUP(FACTURACION[[#This Row],[REFERENCIA]],CODINV,4,FALSE)</f>
        <v>REPUESTOS Y ACCESORIOS</v>
      </c>
      <c r="N1733" s="12" t="str">
        <f>+VLOOKUP(FACTURACION[[#This Row],[REFERENCIA]],CODINV,5,FALSE)</f>
        <v>REGO</v>
      </c>
      <c r="O1733" s="2">
        <v>1</v>
      </c>
      <c r="P1733" s="23">
        <v>83000</v>
      </c>
      <c r="Q1733" s="24">
        <f>+FACTURACION[[#This Row],[CANTIDAD]]*FACTURACION[[#This Row],[VR UNITARIO]]/1000</f>
        <v>83</v>
      </c>
      <c r="R1733" s="3" t="str">
        <f>+VLOOKUP(FACTURACION[[#This Row],[NIT]],TABLACLIENTE,5,FALSE)</f>
        <v>GIRON</v>
      </c>
    </row>
    <row r="1734" spans="3:18">
      <c r="C1734" s="13">
        <v>2014</v>
      </c>
      <c r="D1734" s="17" t="s">
        <v>702</v>
      </c>
      <c r="E1734" s="17">
        <f>MONTH(FACTURACION[[#This Row],[MES]]&amp;1)</f>
        <v>9</v>
      </c>
      <c r="F1734" s="223">
        <f>DATE(FACTURACION[[#This Row],[AÑO]],FACTURACION[[#This Row],[Mes numero]],1)</f>
        <v>41883</v>
      </c>
      <c r="G1734" s="159">
        <v>10728</v>
      </c>
      <c r="H1734" s="20">
        <v>900164715</v>
      </c>
      <c r="I1734" s="2" t="str">
        <f>+VLOOKUP(FACTURACION[[#This Row],[NIT]],TABLACLIENTE,2,FALSE)</f>
        <v>COMPAÑIA TRANSPORTADORA DE COLOMBIA S.A. (COTRANSCOL S.A.)</v>
      </c>
      <c r="J1734" s="2" t="s">
        <v>798</v>
      </c>
      <c r="K1734" s="12" t="str">
        <f>+VLOOKUP(FACTURACION[[#This Row],[REFERENCIA]],CODINV,2,FALSE)</f>
        <v>ROTOGAGE DIAMETRO 62"-79" A9093TS</v>
      </c>
      <c r="L1734" s="12" t="str">
        <f>IF(VLOOKUP(FACTURACION[[#This Row],[REFERENCIA]],CODINV,3,FALSE)=0,"",VLOOKUP(FACTURACION[[#This Row],[REFERENCIA]],CODINV,3,FALSE))</f>
        <v>A9093TS</v>
      </c>
      <c r="M1734" s="12" t="str">
        <f>+VLOOKUP(FACTURACION[[#This Row],[REFERENCIA]],CODINV,4,FALSE)</f>
        <v>MEDIDORES</v>
      </c>
      <c r="N1734" s="12" t="str">
        <f>+VLOOKUP(FACTURACION[[#This Row],[REFERENCIA]],CODINV,5,FALSE)</f>
        <v>REGO</v>
      </c>
      <c r="O1734" s="2">
        <v>1</v>
      </c>
      <c r="P1734" s="23">
        <v>675000</v>
      </c>
      <c r="Q1734" s="24">
        <f>+FACTURACION[[#This Row],[CANTIDAD]]*FACTURACION[[#This Row],[VR UNITARIO]]/1000</f>
        <v>675</v>
      </c>
      <c r="R1734" s="3" t="str">
        <f>+VLOOKUP(FACTURACION[[#This Row],[NIT]],TABLACLIENTE,5,FALSE)</f>
        <v>GIRON</v>
      </c>
    </row>
    <row r="1735" spans="3:18">
      <c r="C1735" s="13">
        <v>2014</v>
      </c>
      <c r="D1735" s="17" t="s">
        <v>704</v>
      </c>
      <c r="E1735" s="17">
        <f>MONTH(FACTURACION[[#This Row],[MES]]&amp;1)</f>
        <v>11</v>
      </c>
      <c r="F1735" s="223">
        <f>DATE(FACTURACION[[#This Row],[AÑO]],FACTURACION[[#This Row],[Mes numero]],1)</f>
        <v>41944</v>
      </c>
      <c r="G1735" s="159">
        <v>10885</v>
      </c>
      <c r="H1735" s="20">
        <v>830137252</v>
      </c>
      <c r="I1735" s="2" t="str">
        <f>+VLOOKUP(FACTURACION[[#This Row],[NIT]],TABLACLIENTE,2,FALSE)</f>
        <v>SAGENCO SAS</v>
      </c>
      <c r="J1735" s="2" t="s">
        <v>443</v>
      </c>
      <c r="K1735" s="12" t="str">
        <f>+VLOOKUP(FACTURACION[[#This Row],[REFERENCIA]],CODINV,2,FALSE)</f>
        <v>VALVULA GLOBO 1/2"</v>
      </c>
      <c r="L1735" s="12" t="str">
        <f>IF(VLOOKUP(FACTURACION[[#This Row],[REFERENCIA]],CODINV,3,FALSE)=0,"",VLOOKUP(FACTURACION[[#This Row],[REFERENCIA]],CODINV,3,FALSE))</f>
        <v>ME825-4</v>
      </c>
      <c r="M1735" s="12" t="str">
        <f>+VLOOKUP(FACTURACION[[#This Row],[REFERENCIA]],CODINV,4,FALSE)</f>
        <v>VÁLVULAS Y MULTIVÁLVULAS</v>
      </c>
      <c r="N1735" s="12" t="str">
        <f>+VLOOKUP(FACTURACION[[#This Row],[REFERENCIA]],CODINV,5,FALSE)</f>
        <v>CAVAGNA</v>
      </c>
      <c r="O1735" s="2">
        <v>5</v>
      </c>
      <c r="P1735" s="23">
        <v>120000</v>
      </c>
      <c r="Q1735" s="24">
        <f>+FACTURACION[[#This Row],[CANTIDAD]]*FACTURACION[[#This Row],[VR UNITARIO]]/1000</f>
        <v>600</v>
      </c>
      <c r="R1735" s="3" t="str">
        <f>+VLOOKUP(FACTURACION[[#This Row],[NIT]],TABLACLIENTE,5,FALSE)</f>
        <v>BOGOTÁ D.C.</v>
      </c>
    </row>
    <row r="1736" spans="3:18">
      <c r="C1736" s="13">
        <v>2014</v>
      </c>
      <c r="D1736" s="17" t="s">
        <v>704</v>
      </c>
      <c r="E1736" s="17">
        <f>MONTH(FACTURACION[[#This Row],[MES]]&amp;1)</f>
        <v>11</v>
      </c>
      <c r="F1736" s="223">
        <f>DATE(FACTURACION[[#This Row],[AÑO]],FACTURACION[[#This Row],[Mes numero]],1)</f>
        <v>41944</v>
      </c>
      <c r="G1736" s="159">
        <v>10863</v>
      </c>
      <c r="H1736" s="20">
        <v>830140206</v>
      </c>
      <c r="I1736" s="2" t="str">
        <f>+VLOOKUP(FACTURACION[[#This Row],[NIT]],TABLACLIENTE,2,FALSE)</f>
        <v xml:space="preserve"> ENERCER S.A. E.S.P. (ANTERIORMENTE PUBLISERVICIOS S.A. E.S.P )</v>
      </c>
      <c r="J1736" s="2" t="s">
        <v>108</v>
      </c>
      <c r="K1736" s="12" t="str">
        <f>+VLOOKUP(FACTURACION[[#This Row],[REFERENCIA]],CODINV,2,FALSE)</f>
        <v>MEDIDOR BK G4 C:1/2"</v>
      </c>
      <c r="L1736" s="12" t="str">
        <f>IF(VLOOKUP(FACTURACION[[#This Row],[REFERENCIA]],CODINV,3,FALSE)=0,"",VLOOKUP(FACTURACION[[#This Row],[REFERENCIA]],CODINV,3,FALSE))</f>
        <v>G4K MT 152MM</v>
      </c>
      <c r="M1736" s="12" t="str">
        <f>+VLOOKUP(FACTURACION[[#This Row],[REFERENCIA]],CODINV,4,FALSE)</f>
        <v>MEDIDORES</v>
      </c>
      <c r="N1736" s="12" t="str">
        <f>+VLOOKUP(FACTURACION[[#This Row],[REFERENCIA]],CODINV,5,FALSE)</f>
        <v>HONEYWELL</v>
      </c>
      <c r="O1736" s="2">
        <v>4</v>
      </c>
      <c r="P1736" s="23">
        <v>115000</v>
      </c>
      <c r="Q1736" s="24">
        <f>+FACTURACION[[#This Row],[CANTIDAD]]*FACTURACION[[#This Row],[VR UNITARIO]]/1000</f>
        <v>460</v>
      </c>
      <c r="R1736" s="3" t="str">
        <f>+VLOOKUP(FACTURACION[[#This Row],[NIT]],TABLACLIENTE,5,FALSE)</f>
        <v>BOGOTÁ D.C.</v>
      </c>
    </row>
    <row r="1737" spans="3:18">
      <c r="C1737" s="13">
        <v>2014</v>
      </c>
      <c r="D1737" s="17" t="s">
        <v>704</v>
      </c>
      <c r="E1737" s="17">
        <f>MONTH(FACTURACION[[#This Row],[MES]]&amp;1)</f>
        <v>11</v>
      </c>
      <c r="F1737" s="223">
        <f>DATE(FACTURACION[[#This Row],[AÑO]],FACTURACION[[#This Row],[Mes numero]],1)</f>
        <v>41944</v>
      </c>
      <c r="G1737" s="159">
        <v>10851</v>
      </c>
      <c r="H1737" s="25">
        <v>891101577</v>
      </c>
      <c r="I1737" s="3" t="str">
        <f>+VLOOKUP(FACTURACION[[#This Row],[NIT]],TABLACLIENTE,2,FALSE)</f>
        <v>ALCANOS DE COLOMBIA S.A. E.S.P</v>
      </c>
      <c r="J1737" s="2" t="s">
        <v>20</v>
      </c>
      <c r="K1737" s="12" t="str">
        <f>+VLOOKUP(FACTURACION[[#This Row],[REFERENCIA]],CODINV,2,FALSE)</f>
        <v xml:space="preserve">MEDIDOR AC-250 C: 3/4" CON CONECTORES </v>
      </c>
      <c r="L1737" s="12" t="str">
        <f>IF(VLOOKUP(FACTURACION[[#This Row],[REFERENCIA]],CODINV,3,FALSE)=0,"",VLOOKUP(FACTURACION[[#This Row],[REFERENCIA]],CODINV,3,FALSE))</f>
        <v/>
      </c>
      <c r="M1737" s="12" t="str">
        <f>+VLOOKUP(FACTURACION[[#This Row],[REFERENCIA]],CODINV,4,FALSE)</f>
        <v>MEDIDORES</v>
      </c>
      <c r="N1737" s="12" t="str">
        <f>+VLOOKUP(FACTURACION[[#This Row],[REFERENCIA]],CODINV,5,FALSE)</f>
        <v>HONEYWELL</v>
      </c>
      <c r="O1737" s="2">
        <v>10</v>
      </c>
      <c r="P1737" s="23">
        <v>254057</v>
      </c>
      <c r="Q1737" s="24">
        <f>+FACTURACION[[#This Row],[CANTIDAD]]*FACTURACION[[#This Row],[VR UNITARIO]]/1000</f>
        <v>2540.5700000000002</v>
      </c>
      <c r="R1737" s="3" t="str">
        <f>+VLOOKUP(FACTURACION[[#This Row],[NIT]],TABLACLIENTE,5,FALSE)</f>
        <v>NEIVA</v>
      </c>
    </row>
    <row r="1738" spans="3:18">
      <c r="C1738" s="13">
        <v>2014</v>
      </c>
      <c r="D1738" s="17" t="s">
        <v>704</v>
      </c>
      <c r="E1738" s="17">
        <f>MONTH(FACTURACION[[#This Row],[MES]]&amp;1)</f>
        <v>11</v>
      </c>
      <c r="F1738" s="223">
        <f>DATE(FACTURACION[[#This Row],[AÑO]],FACTURACION[[#This Row],[Mes numero]],1)</f>
        <v>41944</v>
      </c>
      <c r="G1738" s="159">
        <v>10880</v>
      </c>
      <c r="H1738" s="20">
        <v>900065103</v>
      </c>
      <c r="I1738" s="2" t="str">
        <f>+VLOOKUP(FACTURACION[[#This Row],[NIT]],TABLACLIENTE,2,FALSE)</f>
        <v>GAS NATURALEZA MULTISERVIS LTDA</v>
      </c>
      <c r="J1738" s="2" t="s">
        <v>20</v>
      </c>
      <c r="K1738" s="12" t="str">
        <f>+VLOOKUP(FACTURACION[[#This Row],[REFERENCIA]],CODINV,2,FALSE)</f>
        <v xml:space="preserve">MEDIDOR AC-250 C: 3/4" CON CONECTORES </v>
      </c>
      <c r="L1738" s="12" t="str">
        <f>IF(VLOOKUP(FACTURACION[[#This Row],[REFERENCIA]],CODINV,3,FALSE)=0,"",VLOOKUP(FACTURACION[[#This Row],[REFERENCIA]],CODINV,3,FALSE))</f>
        <v/>
      </c>
      <c r="M1738" s="12" t="str">
        <f>+VLOOKUP(FACTURACION[[#This Row],[REFERENCIA]],CODINV,4,FALSE)</f>
        <v>MEDIDORES</v>
      </c>
      <c r="N1738" s="12" t="str">
        <f>+VLOOKUP(FACTURACION[[#This Row],[REFERENCIA]],CODINV,5,FALSE)</f>
        <v>HONEYWELL</v>
      </c>
      <c r="O1738" s="2">
        <v>2</v>
      </c>
      <c r="P1738" s="23">
        <v>310000</v>
      </c>
      <c r="Q1738" s="24">
        <f>+FACTURACION[[#This Row],[CANTIDAD]]*FACTURACION[[#This Row],[VR UNITARIO]]/1000</f>
        <v>620</v>
      </c>
      <c r="R1738" s="3" t="str">
        <f>+VLOOKUP(FACTURACION[[#This Row],[NIT]],TABLACLIENTE,5,FALSE)</f>
        <v>BOGOTÁ D.C.</v>
      </c>
    </row>
    <row r="1739" spans="3:18">
      <c r="C1739" s="13">
        <v>2014</v>
      </c>
      <c r="D1739" s="17" t="s">
        <v>704</v>
      </c>
      <c r="E1739" s="17">
        <f>MONTH(FACTURACION[[#This Row],[MES]]&amp;1)</f>
        <v>11</v>
      </c>
      <c r="F1739" s="223">
        <f>DATE(FACTURACION[[#This Row],[AÑO]],FACTURACION[[#This Row],[Mes numero]],1)</f>
        <v>41944</v>
      </c>
      <c r="G1739" s="159">
        <v>10835</v>
      </c>
      <c r="H1739" s="20">
        <v>800021272</v>
      </c>
      <c r="I1739" s="2" t="str">
        <f>+VLOOKUP(FACTURACION[[#This Row],[NIT]],TABLACLIENTE,2,FALSE)</f>
        <v>GASES DEL LLANO S.A. E.S.P (LLANOGAS S.A. E.S.P.)</v>
      </c>
      <c r="J1739" s="2" t="s">
        <v>20</v>
      </c>
      <c r="K1739" s="12" t="str">
        <f>+VLOOKUP(FACTURACION[[#This Row],[REFERENCIA]],CODINV,2,FALSE)</f>
        <v xml:space="preserve">MEDIDOR AC-250 C: 3/4" CON CONECTORES </v>
      </c>
      <c r="L1739" s="12" t="str">
        <f>IF(VLOOKUP(FACTURACION[[#This Row],[REFERENCIA]],CODINV,3,FALSE)=0,"",VLOOKUP(FACTURACION[[#This Row],[REFERENCIA]],CODINV,3,FALSE))</f>
        <v/>
      </c>
      <c r="M1739" s="12" t="str">
        <f>+VLOOKUP(FACTURACION[[#This Row],[REFERENCIA]],CODINV,4,FALSE)</f>
        <v>MEDIDORES</v>
      </c>
      <c r="N1739" s="12" t="str">
        <f>+VLOOKUP(FACTURACION[[#This Row],[REFERENCIA]],CODINV,5,FALSE)</f>
        <v>HONEYWELL</v>
      </c>
      <c r="O1739" s="2">
        <v>12</v>
      </c>
      <c r="P1739" s="23">
        <v>280394</v>
      </c>
      <c r="Q1739" s="24">
        <f>+FACTURACION[[#This Row],[CANTIDAD]]*FACTURACION[[#This Row],[VR UNITARIO]]/1000</f>
        <v>3364.7280000000001</v>
      </c>
      <c r="R1739" s="3" t="str">
        <f>+VLOOKUP(FACTURACION[[#This Row],[NIT]],TABLACLIENTE,5,FALSE)</f>
        <v>VILLAVICENCIO</v>
      </c>
    </row>
    <row r="1740" spans="3:18">
      <c r="C1740" s="13">
        <v>2014</v>
      </c>
      <c r="D1740" s="17" t="s">
        <v>704</v>
      </c>
      <c r="E1740" s="17">
        <f>MONTH(FACTURACION[[#This Row],[MES]]&amp;1)</f>
        <v>11</v>
      </c>
      <c r="F1740" s="223">
        <f>DATE(FACTURACION[[#This Row],[AÑO]],FACTURACION[[#This Row],[Mes numero]],1)</f>
        <v>41944</v>
      </c>
      <c r="G1740" s="159">
        <v>10836</v>
      </c>
      <c r="H1740" s="20">
        <v>800021272</v>
      </c>
      <c r="I1740" s="2" t="str">
        <f>+VLOOKUP(FACTURACION[[#This Row],[NIT]],TABLACLIENTE,2,FALSE)</f>
        <v>GASES DEL LLANO S.A. E.S.P (LLANOGAS S.A. E.S.P.)</v>
      </c>
      <c r="J1740" s="2" t="s">
        <v>20</v>
      </c>
      <c r="K1740" s="12" t="str">
        <f>+VLOOKUP(FACTURACION[[#This Row],[REFERENCIA]],CODINV,2,FALSE)</f>
        <v xml:space="preserve">MEDIDOR AC-250 C: 3/4" CON CONECTORES </v>
      </c>
      <c r="L1740" s="12" t="str">
        <f>IF(VLOOKUP(FACTURACION[[#This Row],[REFERENCIA]],CODINV,3,FALSE)=0,"",VLOOKUP(FACTURACION[[#This Row],[REFERENCIA]],CODINV,3,FALSE))</f>
        <v/>
      </c>
      <c r="M1740" s="12" t="str">
        <f>+VLOOKUP(FACTURACION[[#This Row],[REFERENCIA]],CODINV,4,FALSE)</f>
        <v>MEDIDORES</v>
      </c>
      <c r="N1740" s="12" t="str">
        <f>+VLOOKUP(FACTURACION[[#This Row],[REFERENCIA]],CODINV,5,FALSE)</f>
        <v>HONEYWELL</v>
      </c>
      <c r="O1740" s="2">
        <v>7</v>
      </c>
      <c r="P1740" s="23">
        <v>280394</v>
      </c>
      <c r="Q1740" s="24">
        <f>+FACTURACION[[#This Row],[CANTIDAD]]*FACTURACION[[#This Row],[VR UNITARIO]]/1000</f>
        <v>1962.758</v>
      </c>
      <c r="R1740" s="3" t="str">
        <f>+VLOOKUP(FACTURACION[[#This Row],[NIT]],TABLACLIENTE,5,FALSE)</f>
        <v>VILLAVICENCIO</v>
      </c>
    </row>
    <row r="1741" spans="3:18">
      <c r="C1741" s="13">
        <v>2014</v>
      </c>
      <c r="D1741" s="17" t="s">
        <v>704</v>
      </c>
      <c r="E1741" s="17">
        <f>MONTH(FACTURACION[[#This Row],[MES]]&amp;1)</f>
        <v>11</v>
      </c>
      <c r="F1741" s="223">
        <f>DATE(FACTURACION[[#This Row],[AÑO]],FACTURACION[[#This Row],[Mes numero]],1)</f>
        <v>41944</v>
      </c>
      <c r="G1741" s="159">
        <v>10863</v>
      </c>
      <c r="H1741" s="20">
        <v>830140206</v>
      </c>
      <c r="I1741" s="2" t="str">
        <f>+VLOOKUP(FACTURACION[[#This Row],[NIT]],TABLACLIENTE,2,FALSE)</f>
        <v xml:space="preserve"> ENERCER S.A. E.S.P. (ANTERIORMENTE PUBLISERVICIOS S.A. E.S.P )</v>
      </c>
      <c r="J1741" s="2" t="s">
        <v>20</v>
      </c>
      <c r="K1741" s="12" t="str">
        <f>+VLOOKUP(FACTURACION[[#This Row],[REFERENCIA]],CODINV,2,FALSE)</f>
        <v xml:space="preserve">MEDIDOR AC-250 C: 3/4" CON CONECTORES </v>
      </c>
      <c r="L1741" s="12" t="str">
        <f>IF(VLOOKUP(FACTURACION[[#This Row],[REFERENCIA]],CODINV,3,FALSE)=0,"",VLOOKUP(FACTURACION[[#This Row],[REFERENCIA]],CODINV,3,FALSE))</f>
        <v/>
      </c>
      <c r="M1741" s="12" t="str">
        <f>+VLOOKUP(FACTURACION[[#This Row],[REFERENCIA]],CODINV,4,FALSE)</f>
        <v>MEDIDORES</v>
      </c>
      <c r="N1741" s="12" t="str">
        <f>+VLOOKUP(FACTURACION[[#This Row],[REFERENCIA]],CODINV,5,FALSE)</f>
        <v>HONEYWELL</v>
      </c>
      <c r="O1741" s="2">
        <v>1</v>
      </c>
      <c r="P1741" s="23">
        <v>310000</v>
      </c>
      <c r="Q1741" s="24">
        <f>+FACTURACION[[#This Row],[CANTIDAD]]*FACTURACION[[#This Row],[VR UNITARIO]]/1000</f>
        <v>310</v>
      </c>
      <c r="R1741" s="3" t="str">
        <f>+VLOOKUP(FACTURACION[[#This Row],[NIT]],TABLACLIENTE,5,FALSE)</f>
        <v>BOGOTÁ D.C.</v>
      </c>
    </row>
    <row r="1742" spans="3:18">
      <c r="C1742" s="13">
        <v>2014</v>
      </c>
      <c r="D1742" s="17" t="s">
        <v>704</v>
      </c>
      <c r="E1742" s="17">
        <f>MONTH(FACTURACION[[#This Row],[MES]]&amp;1)</f>
        <v>11</v>
      </c>
      <c r="F1742" s="223">
        <f>DATE(FACTURACION[[#This Row],[AÑO]],FACTURACION[[#This Row],[Mes numero]],1)</f>
        <v>41944</v>
      </c>
      <c r="G1742" s="159">
        <v>10844</v>
      </c>
      <c r="H1742" s="20">
        <v>890400869</v>
      </c>
      <c r="I1742" s="2" t="str">
        <f>+VLOOKUP(FACTURACION[[#This Row],[NIT]],TABLACLIENTE,2,FALSE)</f>
        <v>SURTIDORA DE GAS DEL CARIBE S.A. E.S.P. (SURTIGAS S.A. E.S.P.)</v>
      </c>
      <c r="J1742" s="2" t="s">
        <v>20</v>
      </c>
      <c r="K1742" s="12" t="str">
        <f>+VLOOKUP(FACTURACION[[#This Row],[REFERENCIA]],CODINV,2,FALSE)</f>
        <v xml:space="preserve">MEDIDOR AC-250 C: 3/4" CON CONECTORES </v>
      </c>
      <c r="L1742" s="12" t="str">
        <f>IF(VLOOKUP(FACTURACION[[#This Row],[REFERENCIA]],CODINV,3,FALSE)=0,"",VLOOKUP(FACTURACION[[#This Row],[REFERENCIA]],CODINV,3,FALSE))</f>
        <v/>
      </c>
      <c r="M1742" s="12" t="str">
        <f>+VLOOKUP(FACTURACION[[#This Row],[REFERENCIA]],CODINV,4,FALSE)</f>
        <v>MEDIDORES</v>
      </c>
      <c r="N1742" s="12" t="str">
        <f>+VLOOKUP(FACTURACION[[#This Row],[REFERENCIA]],CODINV,5,FALSE)</f>
        <v>HONEYWELL</v>
      </c>
      <c r="O1742" s="2">
        <v>70</v>
      </c>
      <c r="P1742" s="23">
        <v>273891</v>
      </c>
      <c r="Q1742" s="24">
        <f>+FACTURACION[[#This Row],[CANTIDAD]]*FACTURACION[[#This Row],[VR UNITARIO]]/1000</f>
        <v>19172.37</v>
      </c>
      <c r="R1742" s="3" t="str">
        <f>+VLOOKUP(FACTURACION[[#This Row],[NIT]],TABLACLIENTE,5,FALSE)</f>
        <v>CARTAGENA</v>
      </c>
    </row>
    <row r="1743" spans="3:18">
      <c r="C1743" s="13">
        <v>2014</v>
      </c>
      <c r="D1743" s="17" t="s">
        <v>704</v>
      </c>
      <c r="E1743" s="17">
        <f>MONTH(FACTURACION[[#This Row],[MES]]&amp;1)</f>
        <v>11</v>
      </c>
      <c r="F1743" s="223">
        <f>DATE(FACTURACION[[#This Row],[AÑO]],FACTURACION[[#This Row],[Mes numero]],1)</f>
        <v>41944</v>
      </c>
      <c r="G1743" s="159">
        <v>10832</v>
      </c>
      <c r="H1743" s="20">
        <v>830064454</v>
      </c>
      <c r="I1743" s="2" t="str">
        <f>+VLOOKUP(FACTURACION[[#This Row],[NIT]],TABLACLIENTE,2,FALSE)</f>
        <v>SOLGAS LTDA</v>
      </c>
      <c r="J1743" s="2" t="s">
        <v>21</v>
      </c>
      <c r="K1743" s="12" t="str">
        <f>+VLOOKUP(FACTURACION[[#This Row],[REFERENCIA]],CODINV,2,FALSE)</f>
        <v>MEDIDOR AC-630 C:1 1/4" MAOP 25PSIG CON CONECTORES</v>
      </c>
      <c r="L1743" s="12" t="str">
        <f>IF(VLOOKUP(FACTURACION[[#This Row],[REFERENCIA]],CODINV,3,FALSE)=0,"",VLOOKUP(FACTURACION[[#This Row],[REFERENCIA]],CODINV,3,FALSE))</f>
        <v/>
      </c>
      <c r="M1743" s="12" t="str">
        <f>+VLOOKUP(FACTURACION[[#This Row],[REFERENCIA]],CODINV,4,FALSE)</f>
        <v>MEDIDORES</v>
      </c>
      <c r="N1743" s="12" t="str">
        <f>+VLOOKUP(FACTURACION[[#This Row],[REFERENCIA]],CODINV,5,FALSE)</f>
        <v>HONEYWELL</v>
      </c>
      <c r="O1743" s="2">
        <v>1</v>
      </c>
      <c r="P1743" s="23">
        <v>1280000</v>
      </c>
      <c r="Q1743" s="24">
        <f>+FACTURACION[[#This Row],[CANTIDAD]]*FACTURACION[[#This Row],[VR UNITARIO]]/1000</f>
        <v>1280</v>
      </c>
      <c r="R1743" s="3" t="str">
        <f>+VLOOKUP(FACTURACION[[#This Row],[NIT]],TABLACLIENTE,5,FALSE)</f>
        <v>BOGOTÁ D.C.</v>
      </c>
    </row>
    <row r="1744" spans="3:18">
      <c r="C1744" s="13">
        <v>2014</v>
      </c>
      <c r="D1744" s="17" t="s">
        <v>704</v>
      </c>
      <c r="E1744" s="17">
        <f>MONTH(FACTURACION[[#This Row],[MES]]&amp;1)</f>
        <v>11</v>
      </c>
      <c r="F1744" s="223">
        <f>DATE(FACTURACION[[#This Row],[AÑO]],FACTURACION[[#This Row],[Mes numero]],1)</f>
        <v>41944</v>
      </c>
      <c r="G1744" s="159">
        <v>10846</v>
      </c>
      <c r="H1744" s="20">
        <v>890400869</v>
      </c>
      <c r="I1744" s="2" t="str">
        <f>+VLOOKUP(FACTURACION[[#This Row],[NIT]],TABLACLIENTE,2,FALSE)</f>
        <v>SURTIDORA DE GAS DEL CARIBE S.A. E.S.P. (SURTIGAS S.A. E.S.P.)</v>
      </c>
      <c r="J1744" s="2" t="s">
        <v>21</v>
      </c>
      <c r="K1744" s="12" t="str">
        <f>+VLOOKUP(FACTURACION[[#This Row],[REFERENCIA]],CODINV,2,FALSE)</f>
        <v>MEDIDOR AC-630 C:1 1/4" MAOP 25PSIG CON CONECTORES</v>
      </c>
      <c r="L1744" s="12" t="str">
        <f>IF(VLOOKUP(FACTURACION[[#This Row],[REFERENCIA]],CODINV,3,FALSE)=0,"",VLOOKUP(FACTURACION[[#This Row],[REFERENCIA]],CODINV,3,FALSE))</f>
        <v/>
      </c>
      <c r="M1744" s="12" t="str">
        <f>+VLOOKUP(FACTURACION[[#This Row],[REFERENCIA]],CODINV,4,FALSE)</f>
        <v>MEDIDORES</v>
      </c>
      <c r="N1744" s="12" t="str">
        <f>+VLOOKUP(FACTURACION[[#This Row],[REFERENCIA]],CODINV,5,FALSE)</f>
        <v>HONEYWELL</v>
      </c>
      <c r="O1744" s="2">
        <v>2</v>
      </c>
      <c r="P1744" s="23">
        <v>1497848</v>
      </c>
      <c r="Q1744" s="24">
        <f>+FACTURACION[[#This Row],[CANTIDAD]]*FACTURACION[[#This Row],[VR UNITARIO]]/1000</f>
        <v>2995.6959999999999</v>
      </c>
      <c r="R1744" s="3" t="str">
        <f>+VLOOKUP(FACTURACION[[#This Row],[NIT]],TABLACLIENTE,5,FALSE)</f>
        <v>CARTAGENA</v>
      </c>
    </row>
    <row r="1745" spans="3:18">
      <c r="C1745" s="13">
        <v>2014</v>
      </c>
      <c r="D1745" s="17" t="s">
        <v>704</v>
      </c>
      <c r="E1745" s="17">
        <f>MONTH(FACTURACION[[#This Row],[MES]]&amp;1)</f>
        <v>11</v>
      </c>
      <c r="F1745" s="223">
        <f>DATE(FACTURACION[[#This Row],[AÑO]],FACTURACION[[#This Row],[Mes numero]],1)</f>
        <v>41944</v>
      </c>
      <c r="G1745" s="159">
        <v>10853</v>
      </c>
      <c r="H1745" s="20">
        <v>800167643</v>
      </c>
      <c r="I1745" s="2" t="str">
        <f>+VLOOKUP(FACTURACION[[#This Row],[NIT]],TABLACLIENTE,2,FALSE)</f>
        <v>GASES DE OCCIDENTE S.A. E.S.P. (GDO)</v>
      </c>
      <c r="J1745" s="2" t="s">
        <v>23</v>
      </c>
      <c r="K1745" s="12" t="str">
        <f>+VLOOKUP(FACTURACION[[#This Row],[REFERENCIA]],CODINV,2,FALSE)</f>
        <v>MEDIDOR AL-800 C:1 1/2" MAOP 20 PSIG CON CONECTORES</v>
      </c>
      <c r="L1745" s="12" t="str">
        <f>IF(VLOOKUP(FACTURACION[[#This Row],[REFERENCIA]],CODINV,3,FALSE)=0,"",VLOOKUP(FACTURACION[[#This Row],[REFERENCIA]],CODINV,3,FALSE))</f>
        <v/>
      </c>
      <c r="M1745" s="12" t="str">
        <f>+VLOOKUP(FACTURACION[[#This Row],[REFERENCIA]],CODINV,4,FALSE)</f>
        <v>MEDIDORES</v>
      </c>
      <c r="N1745" s="12" t="str">
        <f>+VLOOKUP(FACTURACION[[#This Row],[REFERENCIA]],CODINV,5,FALSE)</f>
        <v>HONEYWELL</v>
      </c>
      <c r="O1745" s="2">
        <v>2</v>
      </c>
      <c r="P1745" s="23">
        <v>2263346</v>
      </c>
      <c r="Q1745" s="24">
        <f>+FACTURACION[[#This Row],[CANTIDAD]]*FACTURACION[[#This Row],[VR UNITARIO]]/1000</f>
        <v>4526.692</v>
      </c>
      <c r="R1745" s="3" t="str">
        <f>+VLOOKUP(FACTURACION[[#This Row],[NIT]],TABLACLIENTE,5,FALSE)</f>
        <v>CALI</v>
      </c>
    </row>
    <row r="1746" spans="3:18">
      <c r="C1746" s="13">
        <v>2014</v>
      </c>
      <c r="D1746" s="17" t="s">
        <v>704</v>
      </c>
      <c r="E1746" s="17">
        <f>MONTH(FACTURACION[[#This Row],[MES]]&amp;1)</f>
        <v>11</v>
      </c>
      <c r="F1746" s="223">
        <f>DATE(FACTURACION[[#This Row],[AÑO]],FACTURACION[[#This Row],[Mes numero]],1)</f>
        <v>41944</v>
      </c>
      <c r="G1746" s="159">
        <v>10847</v>
      </c>
      <c r="H1746" s="20">
        <v>890400869</v>
      </c>
      <c r="I1746" s="2" t="str">
        <f>+VLOOKUP(FACTURACION[[#This Row],[NIT]],TABLACLIENTE,2,FALSE)</f>
        <v>SURTIDORA DE GAS DEL CARIBE S.A. E.S.P. (SURTIGAS S.A. E.S.P.)</v>
      </c>
      <c r="J1746" s="2" t="s">
        <v>23</v>
      </c>
      <c r="K1746" s="12" t="str">
        <f>+VLOOKUP(FACTURACION[[#This Row],[REFERENCIA]],CODINV,2,FALSE)</f>
        <v>MEDIDOR AL-800 C:1 1/2" MAOP 20 PSIG CON CONECTORES</v>
      </c>
      <c r="L1746" s="12" t="str">
        <f>IF(VLOOKUP(FACTURACION[[#This Row],[REFERENCIA]],CODINV,3,FALSE)=0,"",VLOOKUP(FACTURACION[[#This Row],[REFERENCIA]],CODINV,3,FALSE))</f>
        <v/>
      </c>
      <c r="M1746" s="12" t="str">
        <f>+VLOOKUP(FACTURACION[[#This Row],[REFERENCIA]],CODINV,4,FALSE)</f>
        <v>MEDIDORES</v>
      </c>
      <c r="N1746" s="12" t="str">
        <f>+VLOOKUP(FACTURACION[[#This Row],[REFERENCIA]],CODINV,5,FALSE)</f>
        <v>HONEYWELL</v>
      </c>
      <c r="O1746" s="2">
        <v>2</v>
      </c>
      <c r="P1746" s="23">
        <v>2241495</v>
      </c>
      <c r="Q1746" s="24">
        <f>+FACTURACION[[#This Row],[CANTIDAD]]*FACTURACION[[#This Row],[VR UNITARIO]]/1000</f>
        <v>4482.99</v>
      </c>
      <c r="R1746" s="3" t="str">
        <f>+VLOOKUP(FACTURACION[[#This Row],[NIT]],TABLACLIENTE,5,FALSE)</f>
        <v>CARTAGENA</v>
      </c>
    </row>
    <row r="1747" spans="3:18">
      <c r="C1747" s="13">
        <v>2014</v>
      </c>
      <c r="D1747" s="17" t="s">
        <v>704</v>
      </c>
      <c r="E1747" s="17">
        <f>MONTH(FACTURACION[[#This Row],[MES]]&amp;1)</f>
        <v>11</v>
      </c>
      <c r="F1747" s="223">
        <f>DATE(FACTURACION[[#This Row],[AÑO]],FACTURACION[[#This Row],[Mes numero]],1)</f>
        <v>41944</v>
      </c>
      <c r="G1747" s="159">
        <v>10875</v>
      </c>
      <c r="H1747" s="20">
        <v>890503900</v>
      </c>
      <c r="I1747" s="2" t="str">
        <f>+VLOOKUP(FACTURACION[[#This Row],[NIT]],TABLACLIENTE,2,FALSE)</f>
        <v>GASES DEL ORIENTE S.A. E.S.P.</v>
      </c>
      <c r="J1747" s="2" t="s">
        <v>59</v>
      </c>
      <c r="K1747" s="12" t="str">
        <f>+VLOOKUP(FACTURACION[[#This Row],[REFERENCIA]],CODINV,2,FALSE)</f>
        <v>MEDIDOR AL-1000 C:1 1/2" MAOP 25 PSIG CON CONECTORES</v>
      </c>
      <c r="L1747" s="12" t="str">
        <f>IF(VLOOKUP(FACTURACION[[#This Row],[REFERENCIA]],CODINV,3,FALSE)=0,"",VLOOKUP(FACTURACION[[#This Row],[REFERENCIA]],CODINV,3,FALSE))</f>
        <v/>
      </c>
      <c r="M1747" s="12" t="str">
        <f>+VLOOKUP(FACTURACION[[#This Row],[REFERENCIA]],CODINV,4,FALSE)</f>
        <v>MEDIDORES</v>
      </c>
      <c r="N1747" s="12" t="str">
        <f>+VLOOKUP(FACTURACION[[#This Row],[REFERENCIA]],CODINV,5,FALSE)</f>
        <v>HONEYWELL</v>
      </c>
      <c r="O1747" s="2">
        <v>1</v>
      </c>
      <c r="P1747" s="23">
        <v>2580000</v>
      </c>
      <c r="Q1747" s="24">
        <f>+FACTURACION[[#This Row],[CANTIDAD]]*FACTURACION[[#This Row],[VR UNITARIO]]/1000</f>
        <v>2580</v>
      </c>
      <c r="R1747" s="3" t="str">
        <f>+VLOOKUP(FACTURACION[[#This Row],[NIT]],TABLACLIENTE,5,FALSE)</f>
        <v>CUCUTA</v>
      </c>
    </row>
    <row r="1748" spans="3:18">
      <c r="C1748" s="13">
        <v>2014</v>
      </c>
      <c r="D1748" s="17" t="s">
        <v>704</v>
      </c>
      <c r="E1748" s="17">
        <f>MONTH(FACTURACION[[#This Row],[MES]]&amp;1)</f>
        <v>11</v>
      </c>
      <c r="F1748" s="223">
        <f>DATE(FACTURACION[[#This Row],[AÑO]],FACTURACION[[#This Row],[Mes numero]],1)</f>
        <v>41944</v>
      </c>
      <c r="G1748" s="159">
        <v>10882</v>
      </c>
      <c r="H1748" s="20">
        <v>890503900</v>
      </c>
      <c r="I1748" s="2" t="str">
        <f>+VLOOKUP(FACTURACION[[#This Row],[NIT]],TABLACLIENTE,2,FALSE)</f>
        <v>GASES DEL ORIENTE S.A. E.S.P.</v>
      </c>
      <c r="J1748" s="2" t="s">
        <v>262</v>
      </c>
      <c r="K1748" s="12" t="str">
        <f>+VLOOKUP(FACTURACION[[#This Row],[REFERENCIA]],CODINV,2,FALSE)</f>
        <v>MEDIDOR AL-425 C:1 1/4" MAOP 25 PSIG</v>
      </c>
      <c r="L1748" s="12" t="str">
        <f>IF(VLOOKUP(FACTURACION[[#This Row],[REFERENCIA]],CODINV,3,FALSE)=0,"",VLOOKUP(FACTURACION[[#This Row],[REFERENCIA]],CODINV,3,FALSE))</f>
        <v/>
      </c>
      <c r="M1748" s="12" t="str">
        <f>+VLOOKUP(FACTURACION[[#This Row],[REFERENCIA]],CODINV,4,FALSE)</f>
        <v>MEDIDORES</v>
      </c>
      <c r="N1748" s="12" t="str">
        <f>+VLOOKUP(FACTURACION[[#This Row],[REFERENCIA]],CODINV,5,FALSE)</f>
        <v>HONEYWELL</v>
      </c>
      <c r="O1748" s="2">
        <v>12</v>
      </c>
      <c r="P1748" s="23">
        <v>526000</v>
      </c>
      <c r="Q1748" s="24">
        <f>+FACTURACION[[#This Row],[CANTIDAD]]*FACTURACION[[#This Row],[VR UNITARIO]]/1000</f>
        <v>6312</v>
      </c>
      <c r="R1748" s="3" t="str">
        <f>+VLOOKUP(FACTURACION[[#This Row],[NIT]],TABLACLIENTE,5,FALSE)</f>
        <v>CUCUTA</v>
      </c>
    </row>
    <row r="1749" spans="3:18">
      <c r="C1749" s="13">
        <v>2014</v>
      </c>
      <c r="D1749" s="17" t="s">
        <v>704</v>
      </c>
      <c r="E1749" s="17">
        <f>MONTH(FACTURACION[[#This Row],[MES]]&amp;1)</f>
        <v>11</v>
      </c>
      <c r="F1749" s="223">
        <f>DATE(FACTURACION[[#This Row],[AÑO]],FACTURACION[[#This Row],[Mes numero]],1)</f>
        <v>41944</v>
      </c>
      <c r="G1749" s="159">
        <v>10849</v>
      </c>
      <c r="H1749" s="20">
        <v>800202395</v>
      </c>
      <c r="I1749" s="2" t="str">
        <f>+VLOOKUP(FACTURACION[[#This Row],[NIT]],TABLACLIENTE,2,FALSE)</f>
        <v>EFIGAS GAS NATURAL S.A. E.S.P. (EFIGAS S.A. E.S.P.)</v>
      </c>
      <c r="J1749" s="2" t="s">
        <v>120</v>
      </c>
      <c r="K1749" s="12" t="str">
        <f>+VLOOKUP(FACTURACION[[#This Row],[REFERENCIA]],CODINV,2,FALSE)</f>
        <v>MEDIDOR ROTATIVO G65</v>
      </c>
      <c r="L1749" s="12" t="str">
        <f>IF(VLOOKUP(FACTURACION[[#This Row],[REFERENCIA]],CODINV,3,FALSE)=0,"",VLOOKUP(FACTURACION[[#This Row],[REFERENCIA]],CODINV,3,FALSE))</f>
        <v>RCG65</v>
      </c>
      <c r="M1749" s="12" t="str">
        <f>+VLOOKUP(FACTURACION[[#This Row],[REFERENCIA]],CODINV,4,FALSE)</f>
        <v>MEDIDORES</v>
      </c>
      <c r="N1749" s="12" t="str">
        <f>+VLOOKUP(FACTURACION[[#This Row],[REFERENCIA]],CODINV,5,FALSE)</f>
        <v>HONEYWELL</v>
      </c>
      <c r="O1749" s="2">
        <v>1</v>
      </c>
      <c r="P1749" s="23">
        <v>3239000</v>
      </c>
      <c r="Q1749" s="24">
        <f>+FACTURACION[[#This Row],[CANTIDAD]]*FACTURACION[[#This Row],[VR UNITARIO]]/1000</f>
        <v>3239</v>
      </c>
      <c r="R1749" s="3" t="str">
        <f>+VLOOKUP(FACTURACION[[#This Row],[NIT]],TABLACLIENTE,5,FALSE)</f>
        <v>MANIZALES</v>
      </c>
    </row>
    <row r="1750" spans="3:18">
      <c r="C1750" s="13">
        <v>2014</v>
      </c>
      <c r="D1750" s="17" t="s">
        <v>704</v>
      </c>
      <c r="E1750" s="17">
        <f>MONTH(FACTURACION[[#This Row],[MES]]&amp;1)</f>
        <v>11</v>
      </c>
      <c r="F1750" s="223">
        <f>DATE(FACTURACION[[#This Row],[AÑO]],FACTURACION[[#This Row],[Mes numero]],1)</f>
        <v>41944</v>
      </c>
      <c r="G1750" s="159">
        <v>10883</v>
      </c>
      <c r="H1750" s="20">
        <v>890503900</v>
      </c>
      <c r="I1750" s="2" t="str">
        <f>+VLOOKUP(FACTURACION[[#This Row],[NIT]],TABLACLIENTE,2,FALSE)</f>
        <v>GASES DEL ORIENTE S.A. E.S.P.</v>
      </c>
      <c r="J1750" s="2" t="s">
        <v>120</v>
      </c>
      <c r="K1750" s="12" t="str">
        <f>+VLOOKUP(FACTURACION[[#This Row],[REFERENCIA]],CODINV,2,FALSE)</f>
        <v>MEDIDOR ROTATIVO G65</v>
      </c>
      <c r="L1750" s="12" t="str">
        <f>IF(VLOOKUP(FACTURACION[[#This Row],[REFERENCIA]],CODINV,3,FALSE)=0,"",VLOOKUP(FACTURACION[[#This Row],[REFERENCIA]],CODINV,3,FALSE))</f>
        <v>RCG65</v>
      </c>
      <c r="M1750" s="12" t="str">
        <f>+VLOOKUP(FACTURACION[[#This Row],[REFERENCIA]],CODINV,4,FALSE)</f>
        <v>MEDIDORES</v>
      </c>
      <c r="N1750" s="12" t="str">
        <f>+VLOOKUP(FACTURACION[[#This Row],[REFERENCIA]],CODINV,5,FALSE)</f>
        <v>HONEYWELL</v>
      </c>
      <c r="O1750" s="2">
        <v>1</v>
      </c>
      <c r="P1750" s="23">
        <v>3152778</v>
      </c>
      <c r="Q1750" s="24">
        <f>+FACTURACION[[#This Row],[CANTIDAD]]*FACTURACION[[#This Row],[VR UNITARIO]]/1000</f>
        <v>3152.7779999999998</v>
      </c>
      <c r="R1750" s="3" t="str">
        <f>+VLOOKUP(FACTURACION[[#This Row],[NIT]],TABLACLIENTE,5,FALSE)</f>
        <v>CUCUTA</v>
      </c>
    </row>
    <row r="1751" spans="3:18">
      <c r="C1751" s="13">
        <v>2014</v>
      </c>
      <c r="D1751" s="17" t="s">
        <v>704</v>
      </c>
      <c r="E1751" s="17">
        <f>MONTH(FACTURACION[[#This Row],[MES]]&amp;1)</f>
        <v>11</v>
      </c>
      <c r="F1751" s="223">
        <f>DATE(FACTURACION[[#This Row],[AÑO]],FACTURACION[[#This Row],[Mes numero]],1)</f>
        <v>41944</v>
      </c>
      <c r="G1751" s="159">
        <v>10865</v>
      </c>
      <c r="H1751" s="20">
        <v>890101691</v>
      </c>
      <c r="I1751" s="2" t="str">
        <f>+VLOOKUP(FACTURACION[[#This Row],[NIT]],TABLACLIENTE,2,FALSE)</f>
        <v>GASES DEL CARIBE S.A.E.S.P. (GASCARIBE S.A E.S.P.)</v>
      </c>
      <c r="J1751" s="2" t="s">
        <v>215</v>
      </c>
      <c r="K1751" s="12" t="str">
        <f>+VLOOKUP(FACTURACION[[#This Row],[REFERENCIA]],CODINV,2,FALSE)</f>
        <v>COUPLING ELSTER MECANICO 1/2 IPS</v>
      </c>
      <c r="L1751" s="12" t="str">
        <f>IF(VLOOKUP(FACTURACION[[#This Row],[REFERENCIA]],CODINV,3,FALSE)=0,"",VLOOKUP(FACTURACION[[#This Row],[REFERENCIA]],CODINV,3,FALSE))</f>
        <v>50740</v>
      </c>
      <c r="M1751" s="12" t="str">
        <f>+VLOOKUP(FACTURACION[[#This Row],[REFERENCIA]],CODINV,4,FALSE)</f>
        <v>REPUESTOS Y ACCESORIOS</v>
      </c>
      <c r="N1751" s="12" t="str">
        <f>+VLOOKUP(FACTURACION[[#This Row],[REFERENCIA]],CODINV,5,FALSE)</f>
        <v>HONEYWELL</v>
      </c>
      <c r="O1751" s="2">
        <v>170</v>
      </c>
      <c r="P1751" s="23">
        <v>89779</v>
      </c>
      <c r="Q1751" s="24">
        <f>+FACTURACION[[#This Row],[CANTIDAD]]*FACTURACION[[#This Row],[VR UNITARIO]]/1000</f>
        <v>15262.43</v>
      </c>
      <c r="R1751" s="3" t="str">
        <f>+VLOOKUP(FACTURACION[[#This Row],[NIT]],TABLACLIENTE,5,FALSE)</f>
        <v>BARRANQUILLA</v>
      </c>
    </row>
    <row r="1752" spans="3:18">
      <c r="C1752" s="13">
        <v>2014</v>
      </c>
      <c r="D1752" s="17" t="s">
        <v>704</v>
      </c>
      <c r="E1752" s="17">
        <f>MONTH(FACTURACION[[#This Row],[MES]]&amp;1)</f>
        <v>11</v>
      </c>
      <c r="F1752" s="223">
        <f>DATE(FACTURACION[[#This Row],[AÑO]],FACTURACION[[#This Row],[Mes numero]],1)</f>
        <v>41944</v>
      </c>
      <c r="G1752" s="159">
        <v>10866</v>
      </c>
      <c r="H1752" s="20">
        <v>890101691</v>
      </c>
      <c r="I1752" s="2" t="str">
        <f>+VLOOKUP(FACTURACION[[#This Row],[NIT]],TABLACLIENTE,2,FALSE)</f>
        <v>GASES DEL CARIBE S.A.E.S.P. (GASCARIBE S.A E.S.P.)</v>
      </c>
      <c r="J1752" s="2" t="s">
        <v>215</v>
      </c>
      <c r="K1752" s="12" t="str">
        <f>+VLOOKUP(FACTURACION[[#This Row],[REFERENCIA]],CODINV,2,FALSE)</f>
        <v>COUPLING ELSTER MECANICO 1/2 IPS</v>
      </c>
      <c r="L1752" s="12" t="str">
        <f>IF(VLOOKUP(FACTURACION[[#This Row],[REFERENCIA]],CODINV,3,FALSE)=0,"",VLOOKUP(FACTURACION[[#This Row],[REFERENCIA]],CODINV,3,FALSE))</f>
        <v>50740</v>
      </c>
      <c r="M1752" s="12" t="str">
        <f>+VLOOKUP(FACTURACION[[#This Row],[REFERENCIA]],CODINV,4,FALSE)</f>
        <v>REPUESTOS Y ACCESORIOS</v>
      </c>
      <c r="N1752" s="12" t="str">
        <f>+VLOOKUP(FACTURACION[[#This Row],[REFERENCIA]],CODINV,5,FALSE)</f>
        <v>HONEYWELL</v>
      </c>
      <c r="O1752" s="2">
        <v>30</v>
      </c>
      <c r="P1752" s="23">
        <v>89779</v>
      </c>
      <c r="Q1752" s="24">
        <f>+FACTURACION[[#This Row],[CANTIDAD]]*FACTURACION[[#This Row],[VR UNITARIO]]/1000</f>
        <v>2693.37</v>
      </c>
      <c r="R1752" s="3" t="str">
        <f>+VLOOKUP(FACTURACION[[#This Row],[NIT]],TABLACLIENTE,5,FALSE)</f>
        <v>BARRANQUILLA</v>
      </c>
    </row>
    <row r="1753" spans="3:18">
      <c r="C1753" s="13">
        <v>2014</v>
      </c>
      <c r="D1753" s="17" t="s">
        <v>704</v>
      </c>
      <c r="E1753" s="17">
        <f>MONTH(FACTURACION[[#This Row],[MES]]&amp;1)</f>
        <v>11</v>
      </c>
      <c r="F1753" s="223">
        <f>DATE(FACTURACION[[#This Row],[AÑO]],FACTURACION[[#This Row],[Mes numero]],1)</f>
        <v>41944</v>
      </c>
      <c r="G1753" s="159">
        <v>10865</v>
      </c>
      <c r="H1753" s="20">
        <v>890101691</v>
      </c>
      <c r="I1753" s="2" t="str">
        <f>+VLOOKUP(FACTURACION[[#This Row],[NIT]],TABLACLIENTE,2,FALSE)</f>
        <v>GASES DEL CARIBE S.A.E.S.P. (GASCARIBE S.A E.S.P.)</v>
      </c>
      <c r="J1753" s="2" t="s">
        <v>217</v>
      </c>
      <c r="K1753" s="12" t="str">
        <f>+VLOOKUP(FACTURACION[[#This Row],[REFERENCIA]],CODINV,2,FALSE)</f>
        <v>COUPLING ELSTER MECANICO DE 3/4 IPS</v>
      </c>
      <c r="L1753" s="12" t="str">
        <f>IF(VLOOKUP(FACTURACION[[#This Row],[REFERENCIA]],CODINV,3,FALSE)=0,"",VLOOKUP(FACTURACION[[#This Row],[REFERENCIA]],CODINV,3,FALSE))</f>
        <v>50175</v>
      </c>
      <c r="M1753" s="12" t="str">
        <f>+VLOOKUP(FACTURACION[[#This Row],[REFERENCIA]],CODINV,4,FALSE)</f>
        <v>REPUESTOS Y ACCESORIOS</v>
      </c>
      <c r="N1753" s="12" t="str">
        <f>+VLOOKUP(FACTURACION[[#This Row],[REFERENCIA]],CODINV,5,FALSE)</f>
        <v>HONEYWELL</v>
      </c>
      <c r="O1753" s="2">
        <v>470</v>
      </c>
      <c r="P1753" s="23">
        <v>69068</v>
      </c>
      <c r="Q1753" s="24">
        <f>+FACTURACION[[#This Row],[CANTIDAD]]*FACTURACION[[#This Row],[VR UNITARIO]]/1000</f>
        <v>32461.96</v>
      </c>
      <c r="R1753" s="3" t="str">
        <f>+VLOOKUP(FACTURACION[[#This Row],[NIT]],TABLACLIENTE,5,FALSE)</f>
        <v>BARRANQUILLA</v>
      </c>
    </row>
    <row r="1754" spans="3:18">
      <c r="C1754" s="13">
        <v>2014</v>
      </c>
      <c r="D1754" s="17" t="s">
        <v>704</v>
      </c>
      <c r="E1754" s="17">
        <f>MONTH(FACTURACION[[#This Row],[MES]]&amp;1)</f>
        <v>11</v>
      </c>
      <c r="F1754" s="223">
        <f>DATE(FACTURACION[[#This Row],[AÑO]],FACTURACION[[#This Row],[Mes numero]],1)</f>
        <v>41944</v>
      </c>
      <c r="G1754" s="159">
        <v>10867</v>
      </c>
      <c r="H1754" s="20">
        <v>890101691</v>
      </c>
      <c r="I1754" s="2" t="str">
        <f>+VLOOKUP(FACTURACION[[#This Row],[NIT]],TABLACLIENTE,2,FALSE)</f>
        <v>GASES DEL CARIBE S.A.E.S.P. (GASCARIBE S.A E.S.P.)</v>
      </c>
      <c r="J1754" s="2" t="s">
        <v>217</v>
      </c>
      <c r="K1754" s="12" t="str">
        <f>+VLOOKUP(FACTURACION[[#This Row],[REFERENCIA]],CODINV,2,FALSE)</f>
        <v>COUPLING ELSTER MECANICO DE 3/4 IPS</v>
      </c>
      <c r="L1754" s="12" t="str">
        <f>IF(VLOOKUP(FACTURACION[[#This Row],[REFERENCIA]],CODINV,3,FALSE)=0,"",VLOOKUP(FACTURACION[[#This Row],[REFERENCIA]],CODINV,3,FALSE))</f>
        <v>50175</v>
      </c>
      <c r="M1754" s="12" t="str">
        <f>+VLOOKUP(FACTURACION[[#This Row],[REFERENCIA]],CODINV,4,FALSE)</f>
        <v>REPUESTOS Y ACCESORIOS</v>
      </c>
      <c r="N1754" s="12" t="str">
        <f>+VLOOKUP(FACTURACION[[#This Row],[REFERENCIA]],CODINV,5,FALSE)</f>
        <v>HONEYWELL</v>
      </c>
      <c r="O1754" s="2">
        <v>30</v>
      </c>
      <c r="P1754" s="23">
        <v>69068</v>
      </c>
      <c r="Q1754" s="24">
        <f>+FACTURACION[[#This Row],[CANTIDAD]]*FACTURACION[[#This Row],[VR UNITARIO]]/1000</f>
        <v>2072.04</v>
      </c>
      <c r="R1754" s="3" t="str">
        <f>+VLOOKUP(FACTURACION[[#This Row],[NIT]],TABLACLIENTE,5,FALSE)</f>
        <v>BARRANQUILLA</v>
      </c>
    </row>
    <row r="1755" spans="3:18">
      <c r="C1755" s="13">
        <v>2014</v>
      </c>
      <c r="D1755" s="17" t="s">
        <v>704</v>
      </c>
      <c r="E1755" s="17">
        <f>MONTH(FACTURACION[[#This Row],[MES]]&amp;1)</f>
        <v>11</v>
      </c>
      <c r="F1755" s="223">
        <f>DATE(FACTURACION[[#This Row],[AÑO]],FACTURACION[[#This Row],[Mes numero]],1)</f>
        <v>41944</v>
      </c>
      <c r="G1755" s="159">
        <v>10842</v>
      </c>
      <c r="H1755" s="20">
        <v>890503900</v>
      </c>
      <c r="I1755" s="2" t="str">
        <f>+VLOOKUP(FACTURACION[[#This Row],[NIT]],TABLACLIENTE,2,FALSE)</f>
        <v>GASES DEL ORIENTE S.A. E.S.P.</v>
      </c>
      <c r="J1755" s="2" t="s">
        <v>261</v>
      </c>
      <c r="K1755" s="12" t="str">
        <f>+VLOOKUP(FACTURACION[[#This Row],[REFERENCIA]],CODINV,2,FALSE)</f>
        <v>REG. 1813C C: 3/4" R: 6-15" O: 1/4</v>
      </c>
      <c r="L1755" s="12" t="str">
        <f>IF(VLOOKUP(FACTURACION[[#This Row],[REFERENCIA]],CODINV,3,FALSE)=0,"",VLOOKUP(FACTURACION[[#This Row],[REFERENCIA]],CODINV,3,FALSE))</f>
        <v/>
      </c>
      <c r="M1755" s="12" t="str">
        <f>+VLOOKUP(FACTURACION[[#This Row],[REFERENCIA]],CODINV,4,FALSE)</f>
        <v>REGULADORES</v>
      </c>
      <c r="N1755" s="12" t="str">
        <f>+VLOOKUP(FACTURACION[[#This Row],[REFERENCIA]],CODINV,5,FALSE)</f>
        <v>HONEYWELL</v>
      </c>
      <c r="O1755" s="2">
        <v>10</v>
      </c>
      <c r="P1755" s="23">
        <v>105000</v>
      </c>
      <c r="Q1755" s="24">
        <f>+FACTURACION[[#This Row],[CANTIDAD]]*FACTURACION[[#This Row],[VR UNITARIO]]/1000</f>
        <v>1050</v>
      </c>
      <c r="R1755" s="3" t="str">
        <f>+VLOOKUP(FACTURACION[[#This Row],[NIT]],TABLACLIENTE,5,FALSE)</f>
        <v>CUCUTA</v>
      </c>
    </row>
    <row r="1756" spans="3:18">
      <c r="C1756" s="13">
        <v>2014</v>
      </c>
      <c r="D1756" s="17" t="s">
        <v>704</v>
      </c>
      <c r="E1756" s="17">
        <f>MONTH(FACTURACION[[#This Row],[MES]]&amp;1)</f>
        <v>11</v>
      </c>
      <c r="F1756" s="223">
        <f>DATE(FACTURACION[[#This Row],[AÑO]],FACTURACION[[#This Row],[Mes numero]],1)</f>
        <v>41944</v>
      </c>
      <c r="G1756" s="159">
        <v>10837</v>
      </c>
      <c r="H1756" s="20">
        <v>800021272</v>
      </c>
      <c r="I1756" s="2" t="str">
        <f>+VLOOKUP(FACTURACION[[#This Row],[NIT]],TABLACLIENTE,2,FALSE)</f>
        <v>GASES DEL LLANO S.A. E.S.P (LLANOGAS S.A. E.S.P.)</v>
      </c>
      <c r="J1756" s="2" t="s">
        <v>6</v>
      </c>
      <c r="K1756" s="12" t="str">
        <f>+VLOOKUP(FACTURACION[[#This Row],[REFERENCIA]],CODINV,2,FALSE)</f>
        <v>REG.1813C C:3/4" R:6-15" O:1/2</v>
      </c>
      <c r="L1756" s="12" t="str">
        <f>IF(VLOOKUP(FACTURACION[[#This Row],[REFERENCIA]],CODINV,3,FALSE)=0,"",VLOOKUP(FACTURACION[[#This Row],[REFERENCIA]],CODINV,3,FALSE))</f>
        <v/>
      </c>
      <c r="M1756" s="12" t="str">
        <f>+VLOOKUP(FACTURACION[[#This Row],[REFERENCIA]],CODINV,4,FALSE)</f>
        <v>REGULADORES</v>
      </c>
      <c r="N1756" s="12" t="str">
        <f>+VLOOKUP(FACTURACION[[#This Row],[REFERENCIA]],CODINV,5,FALSE)</f>
        <v>HONEYWELL</v>
      </c>
      <c r="O1756" s="2">
        <v>1</v>
      </c>
      <c r="P1756" s="23">
        <v>135004</v>
      </c>
      <c r="Q1756" s="24">
        <f>+FACTURACION[[#This Row],[CANTIDAD]]*FACTURACION[[#This Row],[VR UNITARIO]]/1000</f>
        <v>135.00399999999999</v>
      </c>
      <c r="R1756" s="3" t="str">
        <f>+VLOOKUP(FACTURACION[[#This Row],[NIT]],TABLACLIENTE,5,FALSE)</f>
        <v>VILLAVICENCIO</v>
      </c>
    </row>
    <row r="1757" spans="3:18">
      <c r="C1757" s="13">
        <v>2014</v>
      </c>
      <c r="D1757" s="17" t="s">
        <v>704</v>
      </c>
      <c r="E1757" s="17">
        <f>MONTH(FACTURACION[[#This Row],[MES]]&amp;1)</f>
        <v>11</v>
      </c>
      <c r="F1757" s="223">
        <f>DATE(FACTURACION[[#This Row],[AÑO]],FACTURACION[[#This Row],[Mes numero]],1)</f>
        <v>41944</v>
      </c>
      <c r="G1757" s="159">
        <v>10854</v>
      </c>
      <c r="H1757" s="20">
        <v>800167643</v>
      </c>
      <c r="I1757" s="2" t="str">
        <f>+VLOOKUP(FACTURACION[[#This Row],[NIT]],TABLACLIENTE,2,FALSE)</f>
        <v>GASES DE OCCIDENTE S.A. E.S.P. (GDO)</v>
      </c>
      <c r="J1757" s="2" t="s">
        <v>5</v>
      </c>
      <c r="K1757" s="12" t="str">
        <f>+VLOOKUP(FACTURACION[[#This Row],[REFERENCIA]],CODINV,2,FALSE)</f>
        <v>REG. 1800 CPB2 1 1-4· O: 5/16" R: STD</v>
      </c>
      <c r="L1757" s="12" t="str">
        <f>IF(VLOOKUP(FACTURACION[[#This Row],[REFERENCIA]],CODINV,3,FALSE)=0,"",VLOOKUP(FACTURACION[[#This Row],[REFERENCIA]],CODINV,3,FALSE))</f>
        <v/>
      </c>
      <c r="M1757" s="12" t="str">
        <f>+VLOOKUP(FACTURACION[[#This Row],[REFERENCIA]],CODINV,4,FALSE)</f>
        <v>REGULADORES</v>
      </c>
      <c r="N1757" s="12" t="str">
        <f>+VLOOKUP(FACTURACION[[#This Row],[REFERENCIA]],CODINV,5,FALSE)</f>
        <v>HONEYWELL</v>
      </c>
      <c r="O1757" s="2">
        <v>12</v>
      </c>
      <c r="P1757" s="23">
        <v>525221</v>
      </c>
      <c r="Q1757" s="24">
        <f>+FACTURACION[[#This Row],[CANTIDAD]]*FACTURACION[[#This Row],[VR UNITARIO]]/1000</f>
        <v>6302.652</v>
      </c>
      <c r="R1757" s="3" t="str">
        <f>+VLOOKUP(FACTURACION[[#This Row],[NIT]],TABLACLIENTE,5,FALSE)</f>
        <v>CALI</v>
      </c>
    </row>
    <row r="1758" spans="3:18">
      <c r="C1758" s="13">
        <v>2014</v>
      </c>
      <c r="D1758" s="17" t="s">
        <v>704</v>
      </c>
      <c r="E1758" s="17">
        <f>MONTH(FACTURACION[[#This Row],[MES]]&amp;1)</f>
        <v>11</v>
      </c>
      <c r="F1758" s="223">
        <f>DATE(FACTURACION[[#This Row],[AÑO]],FACTURACION[[#This Row],[Mes numero]],1)</f>
        <v>41944</v>
      </c>
      <c r="G1758" s="159">
        <v>10845</v>
      </c>
      <c r="H1758" s="20">
        <v>890400869</v>
      </c>
      <c r="I1758" s="2" t="str">
        <f>+VLOOKUP(FACTURACION[[#This Row],[NIT]],TABLACLIENTE,2,FALSE)</f>
        <v>SURTIDORA DE GAS DEL CARIBE S.A. E.S.P. (SURTIGAS S.A. E.S.P.)</v>
      </c>
      <c r="J1758" s="2" t="s">
        <v>5</v>
      </c>
      <c r="K1758" s="12" t="str">
        <f>+VLOOKUP(FACTURACION[[#This Row],[REFERENCIA]],CODINV,2,FALSE)</f>
        <v>REG. 1800 CPB2 1 1-4· O: 5/16" R: STD</v>
      </c>
      <c r="L1758" s="12" t="str">
        <f>IF(VLOOKUP(FACTURACION[[#This Row],[REFERENCIA]],CODINV,3,FALSE)=0,"",VLOOKUP(FACTURACION[[#This Row],[REFERENCIA]],CODINV,3,FALSE))</f>
        <v/>
      </c>
      <c r="M1758" s="12" t="str">
        <f>+VLOOKUP(FACTURACION[[#This Row],[REFERENCIA]],CODINV,4,FALSE)</f>
        <v>REGULADORES</v>
      </c>
      <c r="N1758" s="12" t="str">
        <f>+VLOOKUP(FACTURACION[[#This Row],[REFERENCIA]],CODINV,5,FALSE)</f>
        <v>HONEYWELL</v>
      </c>
      <c r="O1758" s="2">
        <v>3</v>
      </c>
      <c r="P1758" s="23">
        <v>420639</v>
      </c>
      <c r="Q1758" s="24">
        <f>+FACTURACION[[#This Row],[CANTIDAD]]*FACTURACION[[#This Row],[VR UNITARIO]]/1000</f>
        <v>1261.9169999999999</v>
      </c>
      <c r="R1758" s="3" t="str">
        <f>+VLOOKUP(FACTURACION[[#This Row],[NIT]],TABLACLIENTE,5,FALSE)</f>
        <v>CARTAGENA</v>
      </c>
    </row>
    <row r="1759" spans="3:18">
      <c r="C1759" s="13">
        <v>2014</v>
      </c>
      <c r="D1759" s="17" t="s">
        <v>704</v>
      </c>
      <c r="E1759" s="17">
        <f>MONTH(FACTURACION[[#This Row],[MES]]&amp;1)</f>
        <v>11</v>
      </c>
      <c r="F1759" s="223">
        <f>DATE(FACTURACION[[#This Row],[AÑO]],FACTURACION[[#This Row],[Mes numero]],1)</f>
        <v>41944</v>
      </c>
      <c r="G1759" s="159">
        <v>10876</v>
      </c>
      <c r="H1759" s="20">
        <v>830064454</v>
      </c>
      <c r="I1759" s="2" t="str">
        <f>+VLOOKUP(FACTURACION[[#This Row],[NIT]],TABLACLIENTE,2,FALSE)</f>
        <v>SOLGAS LTDA</v>
      </c>
      <c r="J1759" s="2" t="s">
        <v>503</v>
      </c>
      <c r="K1759" s="12" t="str">
        <f>+VLOOKUP(FACTURACION[[#This Row],[REFERENCIA]],CODINV,2,FALSE)</f>
        <v>REG. 1803PFM C: 2" O: 7/8 PILOTO 7-15</v>
      </c>
      <c r="L1759" s="12" t="str">
        <f>IF(VLOOKUP(FACTURACION[[#This Row],[REFERENCIA]],CODINV,3,FALSE)=0,"",VLOOKUP(FACTURACION[[#This Row],[REFERENCIA]],CODINV,3,FALSE))</f>
        <v/>
      </c>
      <c r="M1759" s="12" t="str">
        <f>+VLOOKUP(FACTURACION[[#This Row],[REFERENCIA]],CODINV,4,FALSE)</f>
        <v>REGULADORES</v>
      </c>
      <c r="N1759" s="12" t="str">
        <f>+VLOOKUP(FACTURACION[[#This Row],[REFERENCIA]],CODINV,5,FALSE)</f>
        <v>HONEYWELL</v>
      </c>
      <c r="O1759" s="2">
        <v>1</v>
      </c>
      <c r="P1759" s="23">
        <v>1370000</v>
      </c>
      <c r="Q1759" s="24">
        <f>+FACTURACION[[#This Row],[CANTIDAD]]*FACTURACION[[#This Row],[VR UNITARIO]]/1000</f>
        <v>1370</v>
      </c>
      <c r="R1759" s="3" t="str">
        <f>+VLOOKUP(FACTURACION[[#This Row],[NIT]],TABLACLIENTE,5,FALSE)</f>
        <v>BOGOTÁ D.C.</v>
      </c>
    </row>
    <row r="1760" spans="3:18">
      <c r="C1760" s="13">
        <v>2014</v>
      </c>
      <c r="D1760" s="17" t="s">
        <v>704</v>
      </c>
      <c r="E1760" s="17">
        <f>MONTH(FACTURACION[[#This Row],[MES]]&amp;1)</f>
        <v>11</v>
      </c>
      <c r="F1760" s="223">
        <f>DATE(FACTURACION[[#This Row],[AÑO]],FACTURACION[[#This Row],[Mes numero]],1)</f>
        <v>41944</v>
      </c>
      <c r="G1760" s="159">
        <v>10834</v>
      </c>
      <c r="H1760" s="20">
        <v>800167643</v>
      </c>
      <c r="I1760" s="2" t="str">
        <f>+VLOOKUP(FACTURACION[[#This Row],[NIT]],TABLACLIENTE,2,FALSE)</f>
        <v>GASES DE OCCIDENTE S.A. E.S.P. (GDO)</v>
      </c>
      <c r="J1760" s="2" t="s">
        <v>63</v>
      </c>
      <c r="K1760" s="12" t="str">
        <f>+VLOOKUP(FACTURACION[[#This Row],[REFERENCIA]],CODINV,2,FALSE)</f>
        <v>AFV 2" S300 FO</v>
      </c>
      <c r="L1760" s="12" t="str">
        <f>IF(VLOOKUP(FACTURACION[[#This Row],[REFERENCIA]],CODINV,3,FALSE)=0,"",VLOOKUP(FACTURACION[[#This Row],[REFERENCIA]],CODINV,3,FALSE))</f>
        <v/>
      </c>
      <c r="M1760" s="12" t="str">
        <f>+VLOOKUP(FACTURACION[[#This Row],[REFERENCIA]],CODINV,4,FALSE)</f>
        <v>REGULADORES</v>
      </c>
      <c r="N1760" s="12" t="str">
        <f>+VLOOKUP(FACTURACION[[#This Row],[REFERENCIA]],CODINV,5,FALSE)</f>
        <v>HONEYWELL</v>
      </c>
      <c r="O1760" s="2">
        <v>5</v>
      </c>
      <c r="P1760" s="23">
        <v>1889098</v>
      </c>
      <c r="Q1760" s="24">
        <f>+FACTURACION[[#This Row],[CANTIDAD]]*FACTURACION[[#This Row],[VR UNITARIO]]/1000</f>
        <v>9445.49</v>
      </c>
      <c r="R1760" s="3" t="str">
        <f>+VLOOKUP(FACTURACION[[#This Row],[NIT]],TABLACLIENTE,5,FALSE)</f>
        <v>CALI</v>
      </c>
    </row>
    <row r="1761" spans="3:18">
      <c r="C1761" s="13">
        <v>2014</v>
      </c>
      <c r="D1761" s="17" t="s">
        <v>704</v>
      </c>
      <c r="E1761" s="17">
        <f>MONTH(FACTURACION[[#This Row],[MES]]&amp;1)</f>
        <v>11</v>
      </c>
      <c r="F1761" s="223">
        <f>DATE(FACTURACION[[#This Row],[AÑO]],FACTURACION[[#This Row],[Mes numero]],1)</f>
        <v>41944</v>
      </c>
      <c r="G1761" s="159">
        <v>10883</v>
      </c>
      <c r="H1761" s="20">
        <v>890503900</v>
      </c>
      <c r="I1761" s="2" t="str">
        <f>+VLOOKUP(FACTURACION[[#This Row],[NIT]],TABLACLIENTE,2,FALSE)</f>
        <v>GASES DEL ORIENTE S.A. E.S.P.</v>
      </c>
      <c r="J1761" s="2" t="s">
        <v>63</v>
      </c>
      <c r="K1761" s="12" t="str">
        <f>+VLOOKUP(FACTURACION[[#This Row],[REFERENCIA]],CODINV,2,FALSE)</f>
        <v>AFV 2" S300 FO</v>
      </c>
      <c r="L1761" s="12" t="str">
        <f>IF(VLOOKUP(FACTURACION[[#This Row],[REFERENCIA]],CODINV,3,FALSE)=0,"",VLOOKUP(FACTURACION[[#This Row],[REFERENCIA]],CODINV,3,FALSE))</f>
        <v/>
      </c>
      <c r="M1761" s="12" t="str">
        <f>+VLOOKUP(FACTURACION[[#This Row],[REFERENCIA]],CODINV,4,FALSE)</f>
        <v>REGULADORES</v>
      </c>
      <c r="N1761" s="12" t="str">
        <f>+VLOOKUP(FACTURACION[[#This Row],[REFERENCIA]],CODINV,5,FALSE)</f>
        <v>HONEYWELL</v>
      </c>
      <c r="O1761" s="2">
        <v>3</v>
      </c>
      <c r="P1761" s="23">
        <v>1762857</v>
      </c>
      <c r="Q1761" s="24">
        <f>+FACTURACION[[#This Row],[CANTIDAD]]*FACTURACION[[#This Row],[VR UNITARIO]]/1000</f>
        <v>5288.5709999999999</v>
      </c>
      <c r="R1761" s="3" t="str">
        <f>+VLOOKUP(FACTURACION[[#This Row],[NIT]],TABLACLIENTE,5,FALSE)</f>
        <v>CUCUTA</v>
      </c>
    </row>
    <row r="1762" spans="3:18">
      <c r="C1762" s="13">
        <v>2014</v>
      </c>
      <c r="D1762" s="17" t="s">
        <v>704</v>
      </c>
      <c r="E1762" s="17">
        <f>MONTH(FACTURACION[[#This Row],[MES]]&amp;1)</f>
        <v>11</v>
      </c>
      <c r="F1762" s="223">
        <f>DATE(FACTURACION[[#This Row],[AÑO]],FACTURACION[[#This Row],[Mes numero]],1)</f>
        <v>41944</v>
      </c>
      <c r="G1762" s="159">
        <v>10879</v>
      </c>
      <c r="H1762" s="20">
        <v>900640097</v>
      </c>
      <c r="I1762" s="2" t="str">
        <f>+VLOOKUP(FACTURACION[[#This Row],[NIT]],TABLACLIENTE,2,FALSE)</f>
        <v>SERVITEST PRUEBAS HIDROSTATICAS S.A.S</v>
      </c>
      <c r="J1762" s="2" t="s">
        <v>66</v>
      </c>
      <c r="K1762" s="12" t="str">
        <f>+VLOOKUP(FACTURACION[[#This Row],[REFERENCIA]],CODINV,2,FALSE)</f>
        <v>AFV 2" S600 FO</v>
      </c>
      <c r="L1762" s="12" t="str">
        <f>IF(VLOOKUP(FACTURACION[[#This Row],[REFERENCIA]],CODINV,3,FALSE)=0,"",VLOOKUP(FACTURACION[[#This Row],[REFERENCIA]],CODINV,3,FALSE))</f>
        <v/>
      </c>
      <c r="M1762" s="12" t="str">
        <f>+VLOOKUP(FACTURACION[[#This Row],[REFERENCIA]],CODINV,4,FALSE)</f>
        <v>REGULADORES</v>
      </c>
      <c r="N1762" s="12" t="str">
        <f>+VLOOKUP(FACTURACION[[#This Row],[REFERENCIA]],CODINV,5,FALSE)</f>
        <v>HONEYWELL</v>
      </c>
      <c r="O1762" s="2">
        <v>1</v>
      </c>
      <c r="P1762" s="23">
        <v>2453333</v>
      </c>
      <c r="Q1762" s="24">
        <f>+FACTURACION[[#This Row],[CANTIDAD]]*FACTURACION[[#This Row],[VR UNITARIO]]/1000</f>
        <v>2453.3330000000001</v>
      </c>
      <c r="R1762" s="3" t="str">
        <f>+VLOOKUP(FACTURACION[[#This Row],[NIT]],TABLACLIENTE,5,FALSE)</f>
        <v>IBAGUE</v>
      </c>
    </row>
    <row r="1763" spans="3:18">
      <c r="C1763" s="13">
        <v>2014</v>
      </c>
      <c r="D1763" s="17" t="s">
        <v>704</v>
      </c>
      <c r="E1763" s="17">
        <f>MONTH(FACTURACION[[#This Row],[MES]]&amp;1)</f>
        <v>11</v>
      </c>
      <c r="F1763" s="223">
        <f>DATE(FACTURACION[[#This Row],[AÑO]],FACTURACION[[#This Row],[Mes numero]],1)</f>
        <v>41944</v>
      </c>
      <c r="G1763" s="159">
        <v>10839</v>
      </c>
      <c r="H1763" s="20">
        <v>800021272</v>
      </c>
      <c r="I1763" s="2" t="str">
        <f>+VLOOKUP(FACTURACION[[#This Row],[NIT]],TABLACLIENTE,2,FALSE)</f>
        <v>GASES DEL LLANO S.A. E.S.P (LLANOGAS S.A. E.S.P.)</v>
      </c>
      <c r="J1763" s="2" t="s">
        <v>24</v>
      </c>
      <c r="K1763" s="12" t="str">
        <f>+VLOOKUP(FACTURACION[[#This Row],[REFERENCIA]],CODINV,2,FALSE)</f>
        <v>AFV 2" S300 F.O Y CL INS ZSC100</v>
      </c>
      <c r="L1763" s="12" t="str">
        <f>IF(VLOOKUP(FACTURACION[[#This Row],[REFERENCIA]],CODINV,3,FALSE)=0,"",VLOOKUP(FACTURACION[[#This Row],[REFERENCIA]],CODINV,3,FALSE))</f>
        <v/>
      </c>
      <c r="M1763" s="12" t="str">
        <f>+VLOOKUP(FACTURACION[[#This Row],[REFERENCIA]],CODINV,4,FALSE)</f>
        <v>REGULADORES</v>
      </c>
      <c r="N1763" s="12" t="str">
        <f>+VLOOKUP(FACTURACION[[#This Row],[REFERENCIA]],CODINV,5,FALSE)</f>
        <v>HONEYWELL</v>
      </c>
      <c r="O1763" s="2">
        <v>2</v>
      </c>
      <c r="P1763" s="23">
        <v>3913043</v>
      </c>
      <c r="Q1763" s="24">
        <f>+FACTURACION[[#This Row],[CANTIDAD]]*FACTURACION[[#This Row],[VR UNITARIO]]/1000</f>
        <v>7826.0860000000002</v>
      </c>
      <c r="R1763" s="3" t="str">
        <f>+VLOOKUP(FACTURACION[[#This Row],[NIT]],TABLACLIENTE,5,FALSE)</f>
        <v>VILLAVICENCIO</v>
      </c>
    </row>
    <row r="1764" spans="3:18">
      <c r="C1764" s="13">
        <v>2014</v>
      </c>
      <c r="D1764" s="17" t="s">
        <v>704</v>
      </c>
      <c r="E1764" s="17">
        <f>MONTH(FACTURACION[[#This Row],[MES]]&amp;1)</f>
        <v>11</v>
      </c>
      <c r="F1764" s="223">
        <f>DATE(FACTURACION[[#This Row],[AÑO]],FACTURACION[[#This Row],[Mes numero]],1)</f>
        <v>41944</v>
      </c>
      <c r="G1764" s="159">
        <v>10840</v>
      </c>
      <c r="H1764" s="20">
        <v>800021272</v>
      </c>
      <c r="I1764" s="2" t="str">
        <f>+VLOOKUP(FACTURACION[[#This Row],[NIT]],TABLACLIENTE,2,FALSE)</f>
        <v>GASES DEL LLANO S.A. E.S.P (LLANOGAS S.A. E.S.P.)</v>
      </c>
      <c r="J1764" s="2" t="s">
        <v>24</v>
      </c>
      <c r="K1764" s="12" t="str">
        <f>+VLOOKUP(FACTURACION[[#This Row],[REFERENCIA]],CODINV,2,FALSE)</f>
        <v>AFV 2" S300 F.O Y CL INS ZSC100</v>
      </c>
      <c r="L1764" s="12" t="str">
        <f>IF(VLOOKUP(FACTURACION[[#This Row],[REFERENCIA]],CODINV,3,FALSE)=0,"",VLOOKUP(FACTURACION[[#This Row],[REFERENCIA]],CODINV,3,FALSE))</f>
        <v/>
      </c>
      <c r="M1764" s="12" t="str">
        <f>+VLOOKUP(FACTURACION[[#This Row],[REFERENCIA]],CODINV,4,FALSE)</f>
        <v>REGULADORES</v>
      </c>
      <c r="N1764" s="12" t="str">
        <f>+VLOOKUP(FACTURACION[[#This Row],[REFERENCIA]],CODINV,5,FALSE)</f>
        <v>HONEYWELL</v>
      </c>
      <c r="O1764" s="2">
        <v>1</v>
      </c>
      <c r="P1764" s="23">
        <v>3913043</v>
      </c>
      <c r="Q1764" s="24">
        <f>+FACTURACION[[#This Row],[CANTIDAD]]*FACTURACION[[#This Row],[VR UNITARIO]]/1000</f>
        <v>3913.0430000000001</v>
      </c>
      <c r="R1764" s="3" t="str">
        <f>+VLOOKUP(FACTURACION[[#This Row],[NIT]],TABLACLIENTE,5,FALSE)</f>
        <v>VILLAVICENCIO</v>
      </c>
    </row>
    <row r="1765" spans="3:18">
      <c r="C1765" s="13">
        <v>2014</v>
      </c>
      <c r="D1765" s="17" t="s">
        <v>704</v>
      </c>
      <c r="E1765" s="17">
        <f>MONTH(FACTURACION[[#This Row],[MES]]&amp;1)</f>
        <v>11</v>
      </c>
      <c r="F1765" s="223">
        <f>DATE(FACTURACION[[#This Row],[AÑO]],FACTURACION[[#This Row],[Mes numero]],1)</f>
        <v>41944</v>
      </c>
      <c r="G1765" s="159">
        <v>10850</v>
      </c>
      <c r="H1765" s="20">
        <v>890400869</v>
      </c>
      <c r="I1765" s="2" t="str">
        <f>+VLOOKUP(FACTURACION[[#This Row],[NIT]],TABLACLIENTE,2,FALSE)</f>
        <v>SURTIDORA DE GAS DEL CARIBE S.A. E.S.P. (SURTIGAS S.A. E.S.P.)</v>
      </c>
      <c r="J1765" s="2" t="s">
        <v>24</v>
      </c>
      <c r="K1765" s="12" t="str">
        <f>+VLOOKUP(FACTURACION[[#This Row],[REFERENCIA]],CODINV,2,FALSE)</f>
        <v>AFV 2" S300 F.O Y CL INS ZSC100</v>
      </c>
      <c r="L1765" s="12" t="str">
        <f>IF(VLOOKUP(FACTURACION[[#This Row],[REFERENCIA]],CODINV,3,FALSE)=0,"",VLOOKUP(FACTURACION[[#This Row],[REFERENCIA]],CODINV,3,FALSE))</f>
        <v/>
      </c>
      <c r="M1765" s="12" t="str">
        <f>+VLOOKUP(FACTURACION[[#This Row],[REFERENCIA]],CODINV,4,FALSE)</f>
        <v>REGULADORES</v>
      </c>
      <c r="N1765" s="12" t="str">
        <f>+VLOOKUP(FACTURACION[[#This Row],[REFERENCIA]],CODINV,5,FALSE)</f>
        <v>HONEYWELL</v>
      </c>
      <c r="O1765" s="2">
        <v>2</v>
      </c>
      <c r="P1765" s="23">
        <v>4079314</v>
      </c>
      <c r="Q1765" s="24">
        <f>+FACTURACION[[#This Row],[CANTIDAD]]*FACTURACION[[#This Row],[VR UNITARIO]]/1000</f>
        <v>8158.6279999999997</v>
      </c>
      <c r="R1765" s="3" t="str">
        <f>+VLOOKUP(FACTURACION[[#This Row],[NIT]],TABLACLIENTE,5,FALSE)</f>
        <v>CARTAGENA</v>
      </c>
    </row>
    <row r="1766" spans="3:18">
      <c r="C1766" s="13">
        <v>2014</v>
      </c>
      <c r="D1766" s="17" t="s">
        <v>704</v>
      </c>
      <c r="E1766" s="17">
        <f>MONTH(FACTURACION[[#This Row],[MES]]&amp;1)</f>
        <v>11</v>
      </c>
      <c r="F1766" s="223">
        <f>DATE(FACTURACION[[#This Row],[AÑO]],FACTURACION[[#This Row],[Mes numero]],1)</f>
        <v>41944</v>
      </c>
      <c r="G1766" s="159">
        <v>10879</v>
      </c>
      <c r="H1766" s="20">
        <v>900640097</v>
      </c>
      <c r="I1766" s="2" t="str">
        <f>+VLOOKUP(FACTURACION[[#This Row],[NIT]],TABLACLIENTE,2,FALSE)</f>
        <v>SERVITEST PRUEBAS HIDROSTATICAS S.A.S</v>
      </c>
      <c r="J1766" s="2" t="s">
        <v>40</v>
      </c>
      <c r="K1766" s="12" t="str">
        <f>+VLOOKUP(FACTURACION[[#This Row],[REFERENCIA]],CODINV,2,FALSE)</f>
        <v>AFV 2" S600 FO Y CL INS ZSC320-100</v>
      </c>
      <c r="L1766" s="12" t="str">
        <f>IF(VLOOKUP(FACTURACION[[#This Row],[REFERENCIA]],CODINV,3,FALSE)=0,"",VLOOKUP(FACTURACION[[#This Row],[REFERENCIA]],CODINV,3,FALSE))</f>
        <v/>
      </c>
      <c r="M1766" s="12" t="str">
        <f>+VLOOKUP(FACTURACION[[#This Row],[REFERENCIA]],CODINV,4,FALSE)</f>
        <v>REGULADORES</v>
      </c>
      <c r="N1766" s="12" t="str">
        <f>+VLOOKUP(FACTURACION[[#This Row],[REFERENCIA]],CODINV,5,FALSE)</f>
        <v>HONEYWELL</v>
      </c>
      <c r="O1766" s="2">
        <v>1</v>
      </c>
      <c r="P1766" s="23">
        <v>4053333</v>
      </c>
      <c r="Q1766" s="24">
        <f>+FACTURACION[[#This Row],[CANTIDAD]]*FACTURACION[[#This Row],[VR UNITARIO]]/1000</f>
        <v>4053.3330000000001</v>
      </c>
      <c r="R1766" s="3" t="str">
        <f>+VLOOKUP(FACTURACION[[#This Row],[NIT]],TABLACLIENTE,5,FALSE)</f>
        <v>IBAGUE</v>
      </c>
    </row>
    <row r="1767" spans="3:18">
      <c r="C1767" s="13">
        <v>2014</v>
      </c>
      <c r="D1767" s="17" t="s">
        <v>704</v>
      </c>
      <c r="E1767" s="17">
        <f>MONTH(FACTURACION[[#This Row],[MES]]&amp;1)</f>
        <v>11</v>
      </c>
      <c r="F1767" s="223">
        <f>DATE(FACTURACION[[#This Row],[AÑO]],FACTURACION[[#This Row],[Mes numero]],1)</f>
        <v>41944</v>
      </c>
      <c r="G1767" s="159">
        <v>10839</v>
      </c>
      <c r="H1767" s="20">
        <v>800021272</v>
      </c>
      <c r="I1767" s="2" t="str">
        <f>+VLOOKUP(FACTURACION[[#This Row],[NIT]],TABLACLIENTE,2,FALSE)</f>
        <v>GASES DEL LLANO S.A. E.S.P (LLANOGAS S.A. E.S.P.)</v>
      </c>
      <c r="J1767" s="2" t="s">
        <v>800</v>
      </c>
      <c r="K1767" s="12" t="str">
        <f>+VLOOKUP(FACTURACION[[#This Row],[REFERENCIA]],CODINV,2,FALSE)</f>
        <v>AFV 2" S600 R25 Y CL COMP ZSC320-100</v>
      </c>
      <c r="L1767" s="12" t="str">
        <f>IF(VLOOKUP(FACTURACION[[#This Row],[REFERENCIA]],CODINV,3,FALSE)=0,"",VLOOKUP(FACTURACION[[#This Row],[REFERENCIA]],CODINV,3,FALSE))</f>
        <v/>
      </c>
      <c r="M1767" s="12" t="str">
        <f>+VLOOKUP(FACTURACION[[#This Row],[REFERENCIA]],CODINV,4,FALSE)</f>
        <v>REGULADORES</v>
      </c>
      <c r="N1767" s="12" t="str">
        <f>+VLOOKUP(FACTURACION[[#This Row],[REFERENCIA]],CODINV,5,FALSE)</f>
        <v>HONEYWELL</v>
      </c>
      <c r="O1767" s="2">
        <v>3</v>
      </c>
      <c r="P1767" s="23">
        <v>4648649</v>
      </c>
      <c r="Q1767" s="24">
        <f>+FACTURACION[[#This Row],[CANTIDAD]]*FACTURACION[[#This Row],[VR UNITARIO]]/1000</f>
        <v>13945.947</v>
      </c>
      <c r="R1767" s="3" t="str">
        <f>+VLOOKUP(FACTURACION[[#This Row],[NIT]],TABLACLIENTE,5,FALSE)</f>
        <v>VILLAVICENCIO</v>
      </c>
    </row>
    <row r="1768" spans="3:18">
      <c r="C1768" s="13">
        <v>2014</v>
      </c>
      <c r="D1768" s="17" t="s">
        <v>704</v>
      </c>
      <c r="E1768" s="17">
        <f>MONTH(FACTURACION[[#This Row],[MES]]&amp;1)</f>
        <v>11</v>
      </c>
      <c r="F1768" s="223">
        <f>DATE(FACTURACION[[#This Row],[AÑO]],FACTURACION[[#This Row],[Mes numero]],1)</f>
        <v>41944</v>
      </c>
      <c r="G1768" s="159">
        <v>10883</v>
      </c>
      <c r="H1768" s="20">
        <v>890503900</v>
      </c>
      <c r="I1768" s="2" t="str">
        <f>+VLOOKUP(FACTURACION[[#This Row],[NIT]],TABLACLIENTE,2,FALSE)</f>
        <v>GASES DEL ORIENTE S.A. E.S.P.</v>
      </c>
      <c r="J1768" s="2" t="s">
        <v>65</v>
      </c>
      <c r="K1768" s="12" t="str">
        <f>+VLOOKUP(FACTURACION[[#This Row],[REFERENCIA]],CODINV,2,FALSE)</f>
        <v>CONTROL LOOP ZSC-100 BM INSPIRATOR</v>
      </c>
      <c r="L1768" s="12" t="str">
        <f>IF(VLOOKUP(FACTURACION[[#This Row],[REFERENCIA]],CODINV,3,FALSE)=0,"",VLOOKUP(FACTURACION[[#This Row],[REFERENCIA]],CODINV,3,FALSE))</f>
        <v/>
      </c>
      <c r="M1768" s="12" t="str">
        <f>+VLOOKUP(FACTURACION[[#This Row],[REFERENCIA]],CODINV,4,FALSE)</f>
        <v>REGULADORES</v>
      </c>
      <c r="N1768" s="12" t="str">
        <f>+VLOOKUP(FACTURACION[[#This Row],[REFERENCIA]],CODINV,5,FALSE)</f>
        <v>HONEYWELL</v>
      </c>
      <c r="O1768" s="2">
        <v>3</v>
      </c>
      <c r="P1768" s="23">
        <v>1997143</v>
      </c>
      <c r="Q1768" s="24">
        <f>+FACTURACION[[#This Row],[CANTIDAD]]*FACTURACION[[#This Row],[VR UNITARIO]]/1000</f>
        <v>5991.4290000000001</v>
      </c>
      <c r="R1768" s="3" t="str">
        <f>+VLOOKUP(FACTURACION[[#This Row],[NIT]],TABLACLIENTE,5,FALSE)</f>
        <v>CUCUTA</v>
      </c>
    </row>
    <row r="1769" spans="3:18">
      <c r="C1769" s="13">
        <v>2014</v>
      </c>
      <c r="D1769" s="17" t="s">
        <v>704</v>
      </c>
      <c r="E1769" s="17">
        <f>MONTH(FACTURACION[[#This Row],[MES]]&amp;1)</f>
        <v>11</v>
      </c>
      <c r="F1769" s="223">
        <f>DATE(FACTURACION[[#This Row],[AÑO]],FACTURACION[[#This Row],[Mes numero]],1)</f>
        <v>41944</v>
      </c>
      <c r="G1769" s="159">
        <v>10856</v>
      </c>
      <c r="H1769" s="20">
        <v>890101691</v>
      </c>
      <c r="I1769" s="2" t="str">
        <f>+VLOOKUP(FACTURACION[[#This Row],[NIT]],TABLACLIENTE,2,FALSE)</f>
        <v>GASES DEL CARIBE S.A.E.S.P. (GASCARIBE S.A E.S.P.)</v>
      </c>
      <c r="J1769" s="2" t="s">
        <v>294</v>
      </c>
      <c r="K1769" s="12" t="str">
        <f>+VLOOKUP(FACTURACION[[#This Row],[REFERENCIA]],CODINV,2,FALSE)</f>
        <v>CONTROL LOOP Z320-100 BM INSPIRATOR</v>
      </c>
      <c r="L1769" s="12" t="str">
        <f>IF(VLOOKUP(FACTURACION[[#This Row],[REFERENCIA]],CODINV,3,FALSE)=0,"",VLOOKUP(FACTURACION[[#This Row],[REFERENCIA]],CODINV,3,FALSE))</f>
        <v/>
      </c>
      <c r="M1769" s="12" t="str">
        <f>+VLOOKUP(FACTURACION[[#This Row],[REFERENCIA]],CODINV,4,FALSE)</f>
        <v>REGULADORES</v>
      </c>
      <c r="N1769" s="12" t="str">
        <f>+VLOOKUP(FACTURACION[[#This Row],[REFERENCIA]],CODINV,5,FALSE)</f>
        <v>HONEYWELL</v>
      </c>
      <c r="O1769" s="2">
        <v>2</v>
      </c>
      <c r="P1769" s="23">
        <v>1700000</v>
      </c>
      <c r="Q1769" s="24">
        <f>+FACTURACION[[#This Row],[CANTIDAD]]*FACTURACION[[#This Row],[VR UNITARIO]]/1000</f>
        <v>3400</v>
      </c>
      <c r="R1769" s="3" t="str">
        <f>+VLOOKUP(FACTURACION[[#This Row],[NIT]],TABLACLIENTE,5,FALSE)</f>
        <v>BARRANQUILLA</v>
      </c>
    </row>
    <row r="1770" spans="3:18">
      <c r="C1770" s="13">
        <v>2014</v>
      </c>
      <c r="D1770" s="17" t="s">
        <v>704</v>
      </c>
      <c r="E1770" s="17">
        <f>MONTH(FACTURACION[[#This Row],[MES]]&amp;1)</f>
        <v>11</v>
      </c>
      <c r="F1770" s="223">
        <f>DATE(FACTURACION[[#This Row],[AÑO]],FACTURACION[[#This Row],[Mes numero]],1)</f>
        <v>41944</v>
      </c>
      <c r="G1770" s="159">
        <v>10855</v>
      </c>
      <c r="H1770" s="20">
        <v>890101691</v>
      </c>
      <c r="I1770" s="2" t="str">
        <f>+VLOOKUP(FACTURACION[[#This Row],[NIT]],TABLACLIENTE,2,FALSE)</f>
        <v>GASES DEL CARIBE S.A.E.S.P. (GASCARIBE S.A E.S.P.)</v>
      </c>
      <c r="J1770" s="2" t="s">
        <v>1</v>
      </c>
      <c r="K1770" s="12" t="str">
        <f>+VLOOKUP(FACTURACION[[#This Row],[REFERENCIA]],CODINV,2,FALSE)</f>
        <v>RES 12-28" W.C. BLANCO</v>
      </c>
      <c r="L1770" s="12" t="str">
        <f>IF(VLOOKUP(FACTURACION[[#This Row],[REFERENCIA]],CODINV,3,FALSE)=0,"",VLOOKUP(FACTURACION[[#This Row],[REFERENCIA]],CODINV,3,FALSE))</f>
        <v>70017P060</v>
      </c>
      <c r="M1770" s="12" t="str">
        <f>+VLOOKUP(FACTURACION[[#This Row],[REFERENCIA]],CODINV,4,FALSE)</f>
        <v>REPUESTOS Y ACCESORIOS</v>
      </c>
      <c r="N1770" s="12" t="str">
        <f>+VLOOKUP(FACTURACION[[#This Row],[REFERENCIA]],CODINV,5,FALSE)</f>
        <v>HONEYWELL</v>
      </c>
      <c r="O1770" s="2">
        <v>4</v>
      </c>
      <c r="P1770" s="23">
        <v>12000</v>
      </c>
      <c r="Q1770" s="24">
        <f>+FACTURACION[[#This Row],[CANTIDAD]]*FACTURACION[[#This Row],[VR UNITARIO]]/1000</f>
        <v>48</v>
      </c>
      <c r="R1770" s="3" t="str">
        <f>+VLOOKUP(FACTURACION[[#This Row],[NIT]],TABLACLIENTE,5,FALSE)</f>
        <v>BARRANQUILLA</v>
      </c>
    </row>
    <row r="1771" spans="3:18">
      <c r="C1771" s="13">
        <v>2014</v>
      </c>
      <c r="D1771" s="17" t="s">
        <v>704</v>
      </c>
      <c r="E1771" s="17">
        <f>MONTH(FACTURACION[[#This Row],[MES]]&amp;1)</f>
        <v>11</v>
      </c>
      <c r="F1771" s="223">
        <f>DATE(FACTURACION[[#This Row],[AÑO]],FACTURACION[[#This Row],[Mes numero]],1)</f>
        <v>41944</v>
      </c>
      <c r="G1771" s="159">
        <v>10848</v>
      </c>
      <c r="H1771" s="20">
        <v>800202395</v>
      </c>
      <c r="I1771" s="2" t="str">
        <f>+VLOOKUP(FACTURACION[[#This Row],[NIT]],TABLACLIENTE,2,FALSE)</f>
        <v>EFIGAS GAS NATURAL S.A. E.S.P. (EFIGAS S.A. E.S.P.)</v>
      </c>
      <c r="J1771" s="2" t="s">
        <v>622</v>
      </c>
      <c r="K1771" s="12" t="str">
        <f>+VLOOKUP(FACTURACION[[#This Row],[REFERENCIA]],CODINV,2,FALSE)</f>
        <v>DIAPHAGM &amp; PLATE ASSEMBLY, HP (16-30PSI)</v>
      </c>
      <c r="L1771" s="12" t="str">
        <f>IF(VLOOKUP(FACTURACION[[#This Row],[REFERENCIA]],CODINV,3,FALSE)=0,"",VLOOKUP(FACTURACION[[#This Row],[REFERENCIA]],CODINV,3,FALSE))</f>
        <v>74079G009</v>
      </c>
      <c r="M1771" s="12" t="str">
        <f>+VLOOKUP(FACTURACION[[#This Row],[REFERENCIA]],CODINV,4,FALSE)</f>
        <v>REPUESTOS Y ACCESORIOS</v>
      </c>
      <c r="N1771" s="12" t="str">
        <f>+VLOOKUP(FACTURACION[[#This Row],[REFERENCIA]],CODINV,5,FALSE)</f>
        <v>HONEYWELL</v>
      </c>
      <c r="O1771" s="2">
        <v>3</v>
      </c>
      <c r="P1771" s="23">
        <v>55049</v>
      </c>
      <c r="Q1771" s="24">
        <f>+FACTURACION[[#This Row],[CANTIDAD]]*FACTURACION[[#This Row],[VR UNITARIO]]/1000</f>
        <v>165.14699999999999</v>
      </c>
      <c r="R1771" s="3" t="str">
        <f>+VLOOKUP(FACTURACION[[#This Row],[NIT]],TABLACLIENTE,5,FALSE)</f>
        <v>MANIZALES</v>
      </c>
    </row>
    <row r="1772" spans="3:18">
      <c r="C1772" s="13">
        <v>2014</v>
      </c>
      <c r="D1772" s="17" t="s">
        <v>704</v>
      </c>
      <c r="E1772" s="17">
        <f>MONTH(FACTURACION[[#This Row],[MES]]&amp;1)</f>
        <v>11</v>
      </c>
      <c r="F1772" s="223">
        <f>DATE(FACTURACION[[#This Row],[AÑO]],FACTURACION[[#This Row],[Mes numero]],1)</f>
        <v>41944</v>
      </c>
      <c r="G1772" s="159">
        <v>10848</v>
      </c>
      <c r="H1772" s="20">
        <v>800202395</v>
      </c>
      <c r="I1772" s="2" t="str">
        <f>+VLOOKUP(FACTURACION[[#This Row],[NIT]],TABLACLIENTE,2,FALSE)</f>
        <v>EFIGAS GAS NATURAL S.A. E.S.P. (EFIGAS S.A. E.S.P.)</v>
      </c>
      <c r="J1772" s="2" t="s">
        <v>625</v>
      </c>
      <c r="K1772" s="12" t="str">
        <f>+VLOOKUP(FACTURACION[[#This Row],[REFERENCIA]],CODINV,2,FALSE)</f>
        <v>ORING 3.5 OD X 3.1 BUNA 70</v>
      </c>
      <c r="L1772" s="12" t="str">
        <f>IF(VLOOKUP(FACTURACION[[#This Row],[REFERENCIA]],CODINV,3,FALSE)=0,"",VLOOKUP(FACTURACION[[#This Row],[REFERENCIA]],CODINV,3,FALSE))</f>
        <v>42710P161</v>
      </c>
      <c r="M1772" s="12" t="str">
        <f>+VLOOKUP(FACTURACION[[#This Row],[REFERENCIA]],CODINV,4,FALSE)</f>
        <v>REPUESTOS Y ACCESORIOS</v>
      </c>
      <c r="N1772" s="12" t="str">
        <f>+VLOOKUP(FACTURACION[[#This Row],[REFERENCIA]],CODINV,5,FALSE)</f>
        <v>HONEYWELL</v>
      </c>
      <c r="O1772" s="2">
        <v>1</v>
      </c>
      <c r="P1772" s="23">
        <v>19668</v>
      </c>
      <c r="Q1772" s="24">
        <f>+FACTURACION[[#This Row],[CANTIDAD]]*FACTURACION[[#This Row],[VR UNITARIO]]/1000</f>
        <v>19.667999999999999</v>
      </c>
      <c r="R1772" s="3" t="str">
        <f>+VLOOKUP(FACTURACION[[#This Row],[NIT]],TABLACLIENTE,5,FALSE)</f>
        <v>MANIZALES</v>
      </c>
    </row>
    <row r="1773" spans="3:18">
      <c r="C1773" s="13">
        <v>2014</v>
      </c>
      <c r="D1773" s="17" t="s">
        <v>704</v>
      </c>
      <c r="E1773" s="17">
        <f>MONTH(FACTURACION[[#This Row],[MES]]&amp;1)</f>
        <v>11</v>
      </c>
      <c r="F1773" s="223">
        <f>DATE(FACTURACION[[#This Row],[AÑO]],FACTURACION[[#This Row],[Mes numero]],1)</f>
        <v>41944</v>
      </c>
      <c r="G1773" s="159">
        <v>10848</v>
      </c>
      <c r="H1773" s="20">
        <v>800202395</v>
      </c>
      <c r="I1773" s="2" t="str">
        <f>+VLOOKUP(FACTURACION[[#This Row],[NIT]],TABLACLIENTE,2,FALSE)</f>
        <v>EFIGAS GAS NATURAL S.A. E.S.P. (EFIGAS S.A. E.S.P.)</v>
      </c>
      <c r="J1773" s="2" t="s">
        <v>510</v>
      </c>
      <c r="K1773" s="12" t="str">
        <f>+VLOOKUP(FACTURACION[[#This Row],[REFERENCIA]],CODINV,2,FALSE)</f>
        <v>ORING 1,44 OD X 19ID</v>
      </c>
      <c r="L1773" s="12" t="str">
        <f>IF(VLOOKUP(FACTURACION[[#This Row],[REFERENCIA]],CODINV,3,FALSE)=0,"",VLOOKUP(FACTURACION[[#This Row],[REFERENCIA]],CODINV,3,FALSE))</f>
        <v>42710P078</v>
      </c>
      <c r="M1773" s="12" t="str">
        <f>+VLOOKUP(FACTURACION[[#This Row],[REFERENCIA]],CODINV,4,FALSE)</f>
        <v>REPUESTOS Y ACCESORIOS</v>
      </c>
      <c r="N1773" s="12" t="str">
        <f>+VLOOKUP(FACTURACION[[#This Row],[REFERENCIA]],CODINV,5,FALSE)</f>
        <v>HONEYWELL</v>
      </c>
      <c r="O1773" s="2">
        <v>4</v>
      </c>
      <c r="P1773" s="23">
        <v>19980</v>
      </c>
      <c r="Q1773" s="24">
        <f>+FACTURACION[[#This Row],[CANTIDAD]]*FACTURACION[[#This Row],[VR UNITARIO]]/1000</f>
        <v>79.92</v>
      </c>
      <c r="R1773" s="3" t="str">
        <f>+VLOOKUP(FACTURACION[[#This Row],[NIT]],TABLACLIENTE,5,FALSE)</f>
        <v>MANIZALES</v>
      </c>
    </row>
    <row r="1774" spans="3:18">
      <c r="C1774" s="13">
        <v>2014</v>
      </c>
      <c r="D1774" s="17" t="s">
        <v>704</v>
      </c>
      <c r="E1774" s="17">
        <f>MONTH(FACTURACION[[#This Row],[MES]]&amp;1)</f>
        <v>11</v>
      </c>
      <c r="F1774" s="223">
        <f>DATE(FACTURACION[[#This Row],[AÑO]],FACTURACION[[#This Row],[Mes numero]],1)</f>
        <v>41944</v>
      </c>
      <c r="G1774" s="159">
        <v>10843</v>
      </c>
      <c r="H1774" s="20">
        <v>890503900</v>
      </c>
      <c r="I1774" s="2" t="str">
        <f>+VLOOKUP(FACTURACION[[#This Row],[NIT]],TABLACLIENTE,2,FALSE)</f>
        <v>GASES DEL ORIENTE S.A. E.S.P.</v>
      </c>
      <c r="J1774" s="2" t="s">
        <v>132</v>
      </c>
      <c r="K1774" s="12" t="str">
        <f>+VLOOKUP(FACTURACION[[#This Row],[REFERENCIA]],CODINV,2,FALSE)</f>
        <v>KIT REPARACION BUNA N 80</v>
      </c>
      <c r="L1774" s="12" t="str">
        <f>IF(VLOOKUP(FACTURACION[[#This Row],[REFERENCIA]],CODINV,3,FALSE)=0,"",VLOOKUP(FACTURACION[[#This Row],[REFERENCIA]],CODINV,3,FALSE))</f>
        <v>73914K010</v>
      </c>
      <c r="M1774" s="12" t="str">
        <f>+VLOOKUP(FACTURACION[[#This Row],[REFERENCIA]],CODINV,4,FALSE)</f>
        <v>REPUESTOS Y ACCESORIOS</v>
      </c>
      <c r="N1774" s="12" t="str">
        <f>+VLOOKUP(FACTURACION[[#This Row],[REFERENCIA]],CODINV,5,FALSE)</f>
        <v>HONEYWELL</v>
      </c>
      <c r="O1774" s="2">
        <v>30</v>
      </c>
      <c r="P1774" s="23">
        <v>68900</v>
      </c>
      <c r="Q1774" s="24">
        <f>+FACTURACION[[#This Row],[CANTIDAD]]*FACTURACION[[#This Row],[VR UNITARIO]]/1000</f>
        <v>2067</v>
      </c>
      <c r="R1774" s="3" t="str">
        <f>+VLOOKUP(FACTURACION[[#This Row],[NIT]],TABLACLIENTE,5,FALSE)</f>
        <v>CUCUTA</v>
      </c>
    </row>
    <row r="1775" spans="3:18">
      <c r="C1775" s="13">
        <v>2014</v>
      </c>
      <c r="D1775" s="17" t="s">
        <v>704</v>
      </c>
      <c r="E1775" s="17">
        <f>MONTH(FACTURACION[[#This Row],[MES]]&amp;1)</f>
        <v>11</v>
      </c>
      <c r="F1775" s="223">
        <f>DATE(FACTURACION[[#This Row],[AÑO]],FACTURACION[[#This Row],[Mes numero]],1)</f>
        <v>41944</v>
      </c>
      <c r="G1775" s="159">
        <v>10841</v>
      </c>
      <c r="H1775" s="20">
        <v>900134459</v>
      </c>
      <c r="I1775" s="2" t="str">
        <f>+VLOOKUP(FACTURACION[[#This Row],[NIT]],TABLACLIENTE,2,FALSE)</f>
        <v>TRANSPORTADORA DE GAS INTERNACIONAL S.A. ESP (TGI S.A. E.S.P.)</v>
      </c>
      <c r="J1775" s="2" t="s">
        <v>132</v>
      </c>
      <c r="K1775" s="12" t="str">
        <f>+VLOOKUP(FACTURACION[[#This Row],[REFERENCIA]],CODINV,2,FALSE)</f>
        <v>KIT REPARACION BUNA N 80</v>
      </c>
      <c r="L1775" s="12" t="str">
        <f>IF(VLOOKUP(FACTURACION[[#This Row],[REFERENCIA]],CODINV,3,FALSE)=0,"",VLOOKUP(FACTURACION[[#This Row],[REFERENCIA]],CODINV,3,FALSE))</f>
        <v>73914K010</v>
      </c>
      <c r="M1775" s="12" t="str">
        <f>+VLOOKUP(FACTURACION[[#This Row],[REFERENCIA]],CODINV,4,FALSE)</f>
        <v>REPUESTOS Y ACCESORIOS</v>
      </c>
      <c r="N1775" s="12" t="str">
        <f>+VLOOKUP(FACTURACION[[#This Row],[REFERENCIA]],CODINV,5,FALSE)</f>
        <v>HONEYWELL</v>
      </c>
      <c r="O1775" s="2">
        <v>30</v>
      </c>
      <c r="P1775" s="23">
        <v>67800</v>
      </c>
      <c r="Q1775" s="24">
        <f>+FACTURACION[[#This Row],[CANTIDAD]]*FACTURACION[[#This Row],[VR UNITARIO]]/1000</f>
        <v>2034</v>
      </c>
      <c r="R1775" s="3" t="str">
        <f>+VLOOKUP(FACTURACION[[#This Row],[NIT]],TABLACLIENTE,5,FALSE)</f>
        <v>BOGOTÁ D.C.</v>
      </c>
    </row>
    <row r="1776" spans="3:18">
      <c r="C1776" s="13">
        <v>2014</v>
      </c>
      <c r="D1776" s="17" t="s">
        <v>704</v>
      </c>
      <c r="E1776" s="17">
        <f>MONTH(FACTURACION[[#This Row],[MES]]&amp;1)</f>
        <v>11</v>
      </c>
      <c r="F1776" s="223">
        <f>DATE(FACTURACION[[#This Row],[AÑO]],FACTURACION[[#This Row],[Mes numero]],1)</f>
        <v>41944</v>
      </c>
      <c r="G1776" s="159">
        <v>10848</v>
      </c>
      <c r="H1776" s="20">
        <v>800202395</v>
      </c>
      <c r="I1776" s="2" t="str">
        <f>+VLOOKUP(FACTURACION[[#This Row],[NIT]],TABLACLIENTE,2,FALSE)</f>
        <v>EFIGAS GAS NATURAL S.A. E.S.P. (EFIGAS S.A. E.S.P.)</v>
      </c>
      <c r="J1776" s="2" t="s">
        <v>514</v>
      </c>
      <c r="K1776" s="12" t="str">
        <f>+VLOOKUP(FACTURACION[[#This Row],[REFERENCIA]],CODINV,2,FALSE)</f>
        <v>SEAT DISC BUNA 70 PHILA</v>
      </c>
      <c r="L1776" s="12" t="str">
        <f>IF(VLOOKUP(FACTURACION[[#This Row],[REFERENCIA]],CODINV,3,FALSE)=0,"",VLOOKUP(FACTURACION[[#This Row],[REFERENCIA]],CODINV,3,FALSE))</f>
        <v>70041P072</v>
      </c>
      <c r="M1776" s="12" t="str">
        <f>+VLOOKUP(FACTURACION[[#This Row],[REFERENCIA]],CODINV,4,FALSE)</f>
        <v>REPUESTOS Y ACCESORIOS</v>
      </c>
      <c r="N1776" s="12" t="str">
        <f>+VLOOKUP(FACTURACION[[#This Row],[REFERENCIA]],CODINV,5,FALSE)</f>
        <v>HONEYWELL</v>
      </c>
      <c r="O1776" s="2">
        <v>4</v>
      </c>
      <c r="P1776" s="23">
        <v>18690</v>
      </c>
      <c r="Q1776" s="24">
        <f>+FACTURACION[[#This Row],[CANTIDAD]]*FACTURACION[[#This Row],[VR UNITARIO]]/1000</f>
        <v>74.760000000000005</v>
      </c>
      <c r="R1776" s="3" t="str">
        <f>+VLOOKUP(FACTURACION[[#This Row],[NIT]],TABLACLIENTE,5,FALSE)</f>
        <v>MANIZALES</v>
      </c>
    </row>
    <row r="1777" spans="3:18">
      <c r="C1777" s="13">
        <v>2014</v>
      </c>
      <c r="D1777" s="17" t="s">
        <v>704</v>
      </c>
      <c r="E1777" s="17">
        <f>MONTH(FACTURACION[[#This Row],[MES]]&amp;1)</f>
        <v>11</v>
      </c>
      <c r="F1777" s="223">
        <f>DATE(FACTURACION[[#This Row],[AÑO]],FACTURACION[[#This Row],[Mes numero]],1)</f>
        <v>41944</v>
      </c>
      <c r="G1777" s="159">
        <v>10848</v>
      </c>
      <c r="H1777" s="20">
        <v>800202395</v>
      </c>
      <c r="I1777" s="2" t="str">
        <f>+VLOOKUP(FACTURACION[[#This Row],[NIT]],TABLACLIENTE,2,FALSE)</f>
        <v>EFIGAS GAS NATURAL S.A. E.S.P. (EFIGAS S.A. E.S.P.)</v>
      </c>
      <c r="J1777" s="2" t="s">
        <v>516</v>
      </c>
      <c r="K1777" s="12" t="str">
        <f>+VLOOKUP(FACTURACION[[#This Row],[REFERENCIA]],CODINV,2,FALSE)</f>
        <v>RING SQUARE CUT 1200</v>
      </c>
      <c r="L1777" s="12" t="str">
        <f>IF(VLOOKUP(FACTURACION[[#This Row],[REFERENCIA]],CODINV,3,FALSE)=0,"",VLOOKUP(FACTURACION[[#This Row],[REFERENCIA]],CODINV,3,FALSE))</f>
        <v>78152P001</v>
      </c>
      <c r="M1777" s="12" t="str">
        <f>+VLOOKUP(FACTURACION[[#This Row],[REFERENCIA]],CODINV,4,FALSE)</f>
        <v>REPUESTOS Y ACCESORIOS</v>
      </c>
      <c r="N1777" s="12" t="str">
        <f>+VLOOKUP(FACTURACION[[#This Row],[REFERENCIA]],CODINV,5,FALSE)</f>
        <v>HONEYWELL</v>
      </c>
      <c r="O1777" s="2">
        <v>4</v>
      </c>
      <c r="P1777" s="23">
        <v>9324</v>
      </c>
      <c r="Q1777" s="24">
        <f>+FACTURACION[[#This Row],[CANTIDAD]]*FACTURACION[[#This Row],[VR UNITARIO]]/1000</f>
        <v>37.295999999999999</v>
      </c>
      <c r="R1777" s="3" t="str">
        <f>+VLOOKUP(FACTURACION[[#This Row],[NIT]],TABLACLIENTE,5,FALSE)</f>
        <v>MANIZALES</v>
      </c>
    </row>
    <row r="1778" spans="3:18">
      <c r="C1778" s="13">
        <v>2014</v>
      </c>
      <c r="D1778" s="17" t="s">
        <v>704</v>
      </c>
      <c r="E1778" s="17">
        <f>MONTH(FACTURACION[[#This Row],[MES]]&amp;1)</f>
        <v>11</v>
      </c>
      <c r="F1778" s="223">
        <f>DATE(FACTURACION[[#This Row],[AÑO]],FACTURACION[[#This Row],[Mes numero]],1)</f>
        <v>41944</v>
      </c>
      <c r="G1778" s="159">
        <v>10843</v>
      </c>
      <c r="H1778" s="20">
        <v>890503900</v>
      </c>
      <c r="I1778" s="2" t="str">
        <f>+VLOOKUP(FACTURACION[[#This Row],[NIT]],TABLACLIENTE,2,FALSE)</f>
        <v>GASES DEL ORIENTE S.A. E.S.P.</v>
      </c>
      <c r="J1778" s="2" t="s">
        <v>61</v>
      </c>
      <c r="K1778" s="12" t="str">
        <f>+VLOOKUP(FACTURACION[[#This Row],[REFERENCIA]],CODINV,2,FALSE)</f>
        <v>MANGA 2" S300 H7</v>
      </c>
      <c r="L1778" s="12" t="str">
        <f>IF(VLOOKUP(FACTURACION[[#This Row],[REFERENCIA]],CODINV,3,FALSE)=0,"",VLOOKUP(FACTURACION[[#This Row],[REFERENCIA]],CODINV,3,FALSE))</f>
        <v>73404P002</v>
      </c>
      <c r="M1778" s="12" t="str">
        <f>+VLOOKUP(FACTURACION[[#This Row],[REFERENCIA]],CODINV,4,FALSE)</f>
        <v>MANGAS</v>
      </c>
      <c r="N1778" s="12" t="str">
        <f>+VLOOKUP(FACTURACION[[#This Row],[REFERENCIA]],CODINV,5,FALSE)</f>
        <v>HONEYWELL</v>
      </c>
      <c r="O1778" s="2">
        <v>15</v>
      </c>
      <c r="P1778" s="23">
        <v>275500</v>
      </c>
      <c r="Q1778" s="24">
        <f>+FACTURACION[[#This Row],[CANTIDAD]]*FACTURACION[[#This Row],[VR UNITARIO]]/1000</f>
        <v>4132.5</v>
      </c>
      <c r="R1778" s="3" t="str">
        <f>+VLOOKUP(FACTURACION[[#This Row],[NIT]],TABLACLIENTE,5,FALSE)</f>
        <v>CUCUTA</v>
      </c>
    </row>
    <row r="1779" spans="3:18">
      <c r="C1779" s="13">
        <v>2014</v>
      </c>
      <c r="D1779" s="17" t="s">
        <v>704</v>
      </c>
      <c r="E1779" s="17">
        <f>MONTH(FACTURACION[[#This Row],[MES]]&amp;1)</f>
        <v>11</v>
      </c>
      <c r="F1779" s="223">
        <f>DATE(FACTURACION[[#This Row],[AÑO]],FACTURACION[[#This Row],[Mes numero]],1)</f>
        <v>41944</v>
      </c>
      <c r="G1779" s="159">
        <v>10883</v>
      </c>
      <c r="H1779" s="20">
        <v>890503900</v>
      </c>
      <c r="I1779" s="2" t="str">
        <f>+VLOOKUP(FACTURACION[[#This Row],[NIT]],TABLACLIENTE,2,FALSE)</f>
        <v>GASES DEL ORIENTE S.A. E.S.P.</v>
      </c>
      <c r="J1779" s="2" t="s">
        <v>1233</v>
      </c>
      <c r="K1779" s="12" t="str">
        <f>+VLOOKUP(FACTURACION[[#This Row],[REFERENCIA]],CODINV,2,FALSE)</f>
        <v>LIMITADOR DE CAPACIDAD 50%</v>
      </c>
      <c r="L1779" s="12" t="str">
        <f>IF(VLOOKUP(FACTURACION[[#This Row],[REFERENCIA]],CODINV,3,FALSE)=0,"",VLOOKUP(FACTURACION[[#This Row],[REFERENCIA]],CODINV,3,FALSE))</f>
        <v>74075G036</v>
      </c>
      <c r="M1779" s="12" t="str">
        <f>+VLOOKUP(FACTURACION[[#This Row],[REFERENCIA]],CODINV,4,FALSE)</f>
        <v>REPUESTOS Y ACCESORIOS</v>
      </c>
      <c r="N1779" s="12" t="str">
        <f>+VLOOKUP(FACTURACION[[#This Row],[REFERENCIA]],CODINV,5,FALSE)</f>
        <v>HONEYWELL</v>
      </c>
      <c r="O1779" s="2">
        <v>3</v>
      </c>
      <c r="P1779" s="23">
        <v>676923</v>
      </c>
      <c r="Q1779" s="24">
        <f>+FACTURACION[[#This Row],[CANTIDAD]]*FACTURACION[[#This Row],[VR UNITARIO]]/1000</f>
        <v>2030.769</v>
      </c>
      <c r="R1779" s="3" t="str">
        <f>+VLOOKUP(FACTURACION[[#This Row],[NIT]],TABLACLIENTE,5,FALSE)</f>
        <v>CUCUTA</v>
      </c>
    </row>
    <row r="1780" spans="3:18">
      <c r="C1780" s="13">
        <v>2014</v>
      </c>
      <c r="D1780" s="17" t="s">
        <v>704</v>
      </c>
      <c r="E1780" s="17">
        <f>MONTH(FACTURACION[[#This Row],[MES]]&amp;1)</f>
        <v>11</v>
      </c>
      <c r="F1780" s="223">
        <f>DATE(FACTURACION[[#This Row],[AÑO]],FACTURACION[[#This Row],[Mes numero]],1)</f>
        <v>41944</v>
      </c>
      <c r="G1780" s="159">
        <v>10843</v>
      </c>
      <c r="H1780" s="20">
        <v>890503900</v>
      </c>
      <c r="I1780" s="2" t="str">
        <f>+VLOOKUP(FACTURACION[[#This Row],[NIT]],TABLACLIENTE,2,FALSE)</f>
        <v>GASES DEL ORIENTE S.A. E.S.P.</v>
      </c>
      <c r="J1780" s="2" t="s">
        <v>218</v>
      </c>
      <c r="K1780" s="12" t="str">
        <f>+VLOOKUP(FACTURACION[[#This Row],[REFERENCIA]],CODINV,2,FALSE)</f>
        <v>MANGA 2" S600 B7</v>
      </c>
      <c r="L1780" s="12" t="str">
        <f>IF(VLOOKUP(FACTURACION[[#This Row],[REFERENCIA]],CODINV,3,FALSE)=0,"",VLOOKUP(FACTURACION[[#This Row],[REFERENCIA]],CODINV,3,FALSE))</f>
        <v>73677P007</v>
      </c>
      <c r="M1780" s="12" t="str">
        <f>+VLOOKUP(FACTURACION[[#This Row],[REFERENCIA]],CODINV,4,FALSE)</f>
        <v>MANGAS</v>
      </c>
      <c r="N1780" s="12" t="str">
        <f>+VLOOKUP(FACTURACION[[#This Row],[REFERENCIA]],CODINV,5,FALSE)</f>
        <v>HONEYWELL</v>
      </c>
      <c r="O1780" s="2">
        <v>4</v>
      </c>
      <c r="P1780" s="23">
        <v>310000</v>
      </c>
      <c r="Q1780" s="24">
        <f>+FACTURACION[[#This Row],[CANTIDAD]]*FACTURACION[[#This Row],[VR UNITARIO]]/1000</f>
        <v>1240</v>
      </c>
      <c r="R1780" s="3" t="str">
        <f>+VLOOKUP(FACTURACION[[#This Row],[NIT]],TABLACLIENTE,5,FALSE)</f>
        <v>CUCUTA</v>
      </c>
    </row>
    <row r="1781" spans="3:18">
      <c r="C1781" s="13">
        <v>2014</v>
      </c>
      <c r="D1781" s="17" t="s">
        <v>704</v>
      </c>
      <c r="E1781" s="17">
        <f>MONTH(FACTURACION[[#This Row],[MES]]&amp;1)</f>
        <v>11</v>
      </c>
      <c r="F1781" s="223">
        <f>DATE(FACTURACION[[#This Row],[AÑO]],FACTURACION[[#This Row],[Mes numero]],1)</f>
        <v>41944</v>
      </c>
      <c r="G1781" s="159">
        <v>10843</v>
      </c>
      <c r="H1781" s="20">
        <v>890503900</v>
      </c>
      <c r="I1781" s="2" t="str">
        <f>+VLOOKUP(FACTURACION[[#This Row],[NIT]],TABLACLIENTE,2,FALSE)</f>
        <v>GASES DEL ORIENTE S.A. E.S.P.</v>
      </c>
      <c r="J1781" s="2" t="s">
        <v>572</v>
      </c>
      <c r="K1781" s="12" t="str">
        <f>+VLOOKUP(FACTURACION[[#This Row],[REFERENCIA]],CODINV,2,FALSE)</f>
        <v>RING, RETAINING</v>
      </c>
      <c r="L1781" s="12" t="str">
        <f>IF(VLOOKUP(FACTURACION[[#This Row],[REFERENCIA]],CODINV,3,FALSE)=0,"",VLOOKUP(FACTURACION[[#This Row],[REFERENCIA]],CODINV,3,FALSE))</f>
        <v>78074P029</v>
      </c>
      <c r="M1781" s="12" t="str">
        <f>+VLOOKUP(FACTURACION[[#This Row],[REFERENCIA]],CODINV,4,FALSE)</f>
        <v>REPUESTOS Y ACCESORIOS</v>
      </c>
      <c r="N1781" s="12" t="str">
        <f>+VLOOKUP(FACTURACION[[#This Row],[REFERENCIA]],CODINV,5,FALSE)</f>
        <v>HONEYWELL</v>
      </c>
      <c r="O1781" s="2">
        <v>8</v>
      </c>
      <c r="P1781" s="23">
        <v>15600</v>
      </c>
      <c r="Q1781" s="24">
        <f>+FACTURACION[[#This Row],[CANTIDAD]]*FACTURACION[[#This Row],[VR UNITARIO]]/1000</f>
        <v>124.8</v>
      </c>
      <c r="R1781" s="3" t="str">
        <f>+VLOOKUP(FACTURACION[[#This Row],[NIT]],TABLACLIENTE,5,FALSE)</f>
        <v>CUCUTA</v>
      </c>
    </row>
    <row r="1782" spans="3:18">
      <c r="C1782" s="13">
        <v>2014</v>
      </c>
      <c r="D1782" s="17" t="s">
        <v>704</v>
      </c>
      <c r="E1782" s="17">
        <f>MONTH(FACTURACION[[#This Row],[MES]]&amp;1)</f>
        <v>11</v>
      </c>
      <c r="F1782" s="223">
        <f>DATE(FACTURACION[[#This Row],[AÑO]],FACTURACION[[#This Row],[Mes numero]],1)</f>
        <v>41944</v>
      </c>
      <c r="G1782" s="159">
        <v>10884</v>
      </c>
      <c r="H1782" s="20">
        <v>900164715</v>
      </c>
      <c r="I1782" s="2" t="str">
        <f>+VLOOKUP(FACTURACION[[#This Row],[NIT]],TABLACLIENTE,2,FALSE)</f>
        <v>COMPAÑIA TRANSPORTADORA DE COLOMBIA S.A. (COTRANSCOL S.A.)</v>
      </c>
      <c r="J1782" s="2" t="s">
        <v>431</v>
      </c>
      <c r="K1782" s="12" t="str">
        <f>+VLOOKUP(FACTURACION[[#This Row],[REFERENCIA]],CODINV,2,FALSE)</f>
        <v>VALV CHECK 3"X3" FNPT.</v>
      </c>
      <c r="L1782" s="12" t="str">
        <f>IF(VLOOKUP(FACTURACION[[#This Row],[REFERENCIA]],CODINV,3,FALSE)=0,"",VLOOKUP(FACTURACION[[#This Row],[REFERENCIA]],CODINV,3,FALSE))</f>
        <v>G-201-24</v>
      </c>
      <c r="M1782" s="12" t="str">
        <f>+VLOOKUP(FACTURACION[[#This Row],[REFERENCIA]],CODINV,4,FALSE)</f>
        <v>VÁLVULAS Y MULTIVÁLVULAS</v>
      </c>
      <c r="N1782" s="12" t="str">
        <f>+VLOOKUP(FACTURACION[[#This Row],[REFERENCIA]],CODINV,5,FALSE)</f>
        <v>FISHER</v>
      </c>
      <c r="O1782" s="2">
        <v>1</v>
      </c>
      <c r="P1782" s="23">
        <v>848000</v>
      </c>
      <c r="Q1782" s="24">
        <f>+FACTURACION[[#This Row],[CANTIDAD]]*FACTURACION[[#This Row],[VR UNITARIO]]/1000</f>
        <v>848</v>
      </c>
      <c r="R1782" s="3" t="str">
        <f>+VLOOKUP(FACTURACION[[#This Row],[NIT]],TABLACLIENTE,5,FALSE)</f>
        <v>GIRON</v>
      </c>
    </row>
    <row r="1783" spans="3:18">
      <c r="C1783" s="13">
        <v>2014</v>
      </c>
      <c r="D1783" s="17" t="s">
        <v>704</v>
      </c>
      <c r="E1783" s="17">
        <f>MONTH(FACTURACION[[#This Row],[MES]]&amp;1)</f>
        <v>11</v>
      </c>
      <c r="F1783" s="223">
        <f>DATE(FACTURACION[[#This Row],[AÑO]],FACTURACION[[#This Row],[Mes numero]],1)</f>
        <v>41944</v>
      </c>
      <c r="G1783" s="159">
        <v>10852</v>
      </c>
      <c r="H1783" s="20">
        <v>800074033</v>
      </c>
      <c r="I1783" s="2" t="str">
        <f>+VLOOKUP(FACTURACION[[#This Row],[NIT]],TABLACLIENTE,2,FALSE)</f>
        <v>COMPAÑIAS ASOCIADAS DE GAS S.A. E.S.P (ASOGAS SA ESP)</v>
      </c>
      <c r="J1783" s="2" t="s">
        <v>393</v>
      </c>
      <c r="K1783" s="12" t="str">
        <f>+VLOOKUP(FACTURACION[[#This Row],[REFERENCIA]],CODINV,2,FALSE)</f>
        <v>REGULADOR 1/4" PRIMERA ETAPA 10-30 PSI</v>
      </c>
      <c r="L1783" s="12" t="str">
        <f>IF(VLOOKUP(FACTURACION[[#This Row],[REFERENCIA]],CODINV,3,FALSE)=0,"",VLOOKUP(FACTURACION[[#This Row],[REFERENCIA]],CODINV,3,FALSE))</f>
        <v>597FB</v>
      </c>
      <c r="M1783" s="12" t="str">
        <f>+VLOOKUP(FACTURACION[[#This Row],[REFERENCIA]],CODINV,4,FALSE)</f>
        <v>REGULADORES</v>
      </c>
      <c r="N1783" s="12" t="str">
        <f>+VLOOKUP(FACTURACION[[#This Row],[REFERENCIA]],CODINV,5,FALSE)</f>
        <v>REGO</v>
      </c>
      <c r="O1783" s="2">
        <v>8</v>
      </c>
      <c r="P1783" s="23">
        <v>51000</v>
      </c>
      <c r="Q1783" s="24">
        <f>+FACTURACION[[#This Row],[CANTIDAD]]*FACTURACION[[#This Row],[VR UNITARIO]]/1000</f>
        <v>408</v>
      </c>
      <c r="R1783" s="3" t="str">
        <f>+VLOOKUP(FACTURACION[[#This Row],[NIT]],TABLACLIENTE,5,FALSE)</f>
        <v>MOSQUERA</v>
      </c>
    </row>
    <row r="1784" spans="3:18">
      <c r="C1784" s="13">
        <v>2014</v>
      </c>
      <c r="D1784" s="17" t="s">
        <v>704</v>
      </c>
      <c r="E1784" s="17">
        <f>MONTH(FACTURACION[[#This Row],[MES]]&amp;1)</f>
        <v>11</v>
      </c>
      <c r="F1784" s="223">
        <f>DATE(FACTURACION[[#This Row],[AÑO]],FACTURACION[[#This Row],[Mes numero]],1)</f>
        <v>41944</v>
      </c>
      <c r="G1784" s="159">
        <v>10886</v>
      </c>
      <c r="H1784" s="20">
        <v>830137252</v>
      </c>
      <c r="I1784" s="2" t="str">
        <f>+VLOOKUP(FACTURACION[[#This Row],[NIT]],TABLACLIENTE,2,FALSE)</f>
        <v>SAGENCO SAS</v>
      </c>
      <c r="J1784" s="2" t="s">
        <v>106</v>
      </c>
      <c r="K1784" s="12" t="str">
        <f>+VLOOKUP(FACTURACION[[#This Row],[REFERENCIA]],CODINV,2,FALSE)</f>
        <v>MULTIVALVE / MULTIVALVULA 3/4"</v>
      </c>
      <c r="L1784" s="12" t="str">
        <f>IF(VLOOKUP(FACTURACION[[#This Row],[REFERENCIA]],CODINV,3,FALSE)=0,"",VLOOKUP(FACTURACION[[#This Row],[REFERENCIA]],CODINV,3,FALSE))</f>
        <v>7556R12.0</v>
      </c>
      <c r="M1784" s="12" t="str">
        <f>+VLOOKUP(FACTURACION[[#This Row],[REFERENCIA]],CODINV,4,FALSE)</f>
        <v>VÁLVULAS Y MULTIVÁLVULAS</v>
      </c>
      <c r="N1784" s="12" t="str">
        <f>+VLOOKUP(FACTURACION[[#This Row],[REFERENCIA]],CODINV,5,FALSE)</f>
        <v>REGO</v>
      </c>
      <c r="O1784" s="2">
        <v>1</v>
      </c>
      <c r="P1784" s="23">
        <v>68000</v>
      </c>
      <c r="Q1784" s="24">
        <f>+FACTURACION[[#This Row],[CANTIDAD]]*FACTURACION[[#This Row],[VR UNITARIO]]/1000</f>
        <v>68</v>
      </c>
      <c r="R1784" s="3" t="str">
        <f>+VLOOKUP(FACTURACION[[#This Row],[NIT]],TABLACLIENTE,5,FALSE)</f>
        <v>BOGOTÁ D.C.</v>
      </c>
    </row>
    <row r="1785" spans="3:18">
      <c r="C1785" s="13">
        <v>2014</v>
      </c>
      <c r="D1785" s="17" t="s">
        <v>704</v>
      </c>
      <c r="E1785" s="17">
        <f>MONTH(FACTURACION[[#This Row],[MES]]&amp;1)</f>
        <v>11</v>
      </c>
      <c r="F1785" s="223">
        <f>DATE(FACTURACION[[#This Row],[AÑO]],FACTURACION[[#This Row],[Mes numero]],1)</f>
        <v>41944</v>
      </c>
      <c r="G1785" s="159">
        <v>10838</v>
      </c>
      <c r="H1785" s="20">
        <v>900164715</v>
      </c>
      <c r="I1785" s="2" t="str">
        <f>+VLOOKUP(FACTURACION[[#This Row],[NIT]],TABLACLIENTE,2,FALSE)</f>
        <v>COMPAÑIA TRANSPORTADORA DE COLOMBIA S.A. (COTRANSCOL S.A.)</v>
      </c>
      <c r="J1785" s="2" t="s">
        <v>169</v>
      </c>
      <c r="K1785" s="12" t="str">
        <f>+VLOOKUP(FACTURACION[[#This Row],[REFERENCIA]],CODINV,2,FALSE)</f>
        <v>VALVULA DE ALIVIO HIDROSTATICA 1/4"</v>
      </c>
      <c r="L1785" s="12" t="str">
        <f>IF(VLOOKUP(FACTURACION[[#This Row],[REFERENCIA]],CODINV,3,FALSE)=0,"",VLOOKUP(FACTURACION[[#This Row],[REFERENCIA]],CODINV,3,FALSE))</f>
        <v>3127U</v>
      </c>
      <c r="M1785" s="12" t="str">
        <f>+VLOOKUP(FACTURACION[[#This Row],[REFERENCIA]],CODINV,4,FALSE)</f>
        <v>VÁLVULAS Y MULTIVÁLVULAS</v>
      </c>
      <c r="N1785" s="12" t="str">
        <f>+VLOOKUP(FACTURACION[[#This Row],[REFERENCIA]],CODINV,5,FALSE)</f>
        <v>REGO</v>
      </c>
      <c r="O1785" s="2">
        <v>4</v>
      </c>
      <c r="P1785" s="23">
        <v>29000</v>
      </c>
      <c r="Q1785" s="24">
        <f>+FACTURACION[[#This Row],[CANTIDAD]]*FACTURACION[[#This Row],[VR UNITARIO]]/1000</f>
        <v>116</v>
      </c>
      <c r="R1785" s="3" t="str">
        <f>+VLOOKUP(FACTURACION[[#This Row],[NIT]],TABLACLIENTE,5,FALSE)</f>
        <v>GIRON</v>
      </c>
    </row>
    <row r="1786" spans="3:18">
      <c r="C1786" s="13">
        <v>2014</v>
      </c>
      <c r="D1786" s="17" t="s">
        <v>704</v>
      </c>
      <c r="E1786" s="17">
        <f>MONTH(FACTURACION[[#This Row],[MES]]&amp;1)</f>
        <v>11</v>
      </c>
      <c r="F1786" s="223">
        <f>DATE(FACTURACION[[#This Row],[AÑO]],FACTURACION[[#This Row],[Mes numero]],1)</f>
        <v>41944</v>
      </c>
      <c r="G1786" s="159">
        <v>10885</v>
      </c>
      <c r="H1786" s="20">
        <v>830137252</v>
      </c>
      <c r="I1786" s="2" t="str">
        <f>+VLOOKUP(FACTURACION[[#This Row],[NIT]],TABLACLIENTE,2,FALSE)</f>
        <v>SAGENCO SAS</v>
      </c>
      <c r="J1786" s="2" t="s">
        <v>169</v>
      </c>
      <c r="K1786" s="12" t="str">
        <f>+VLOOKUP(FACTURACION[[#This Row],[REFERENCIA]],CODINV,2,FALSE)</f>
        <v>VALVULA DE ALIVIO HIDROSTATICA 1/4"</v>
      </c>
      <c r="L1786" s="12" t="str">
        <f>IF(VLOOKUP(FACTURACION[[#This Row],[REFERENCIA]],CODINV,3,FALSE)=0,"",VLOOKUP(FACTURACION[[#This Row],[REFERENCIA]],CODINV,3,FALSE))</f>
        <v>3127U</v>
      </c>
      <c r="M1786" s="12" t="str">
        <f>+VLOOKUP(FACTURACION[[#This Row],[REFERENCIA]],CODINV,4,FALSE)</f>
        <v>VÁLVULAS Y MULTIVÁLVULAS</v>
      </c>
      <c r="N1786" s="12" t="str">
        <f>+VLOOKUP(FACTURACION[[#This Row],[REFERENCIA]],CODINV,5,FALSE)</f>
        <v>REGO</v>
      </c>
      <c r="O1786" s="2">
        <v>5</v>
      </c>
      <c r="P1786" s="23">
        <v>25000</v>
      </c>
      <c r="Q1786" s="24">
        <f>+FACTURACION[[#This Row],[CANTIDAD]]*FACTURACION[[#This Row],[VR UNITARIO]]/1000</f>
        <v>125</v>
      </c>
      <c r="R1786" s="3" t="str">
        <f>+VLOOKUP(FACTURACION[[#This Row],[NIT]],TABLACLIENTE,5,FALSE)</f>
        <v>BOGOTÁ D.C.</v>
      </c>
    </row>
    <row r="1787" spans="3:18">
      <c r="C1787" s="13">
        <v>2014</v>
      </c>
      <c r="D1787" s="17" t="s">
        <v>704</v>
      </c>
      <c r="E1787" s="17">
        <f>MONTH(FACTURACION[[#This Row],[MES]]&amp;1)</f>
        <v>11</v>
      </c>
      <c r="F1787" s="223">
        <f>DATE(FACTURACION[[#This Row],[AÑO]],FACTURACION[[#This Row],[Mes numero]],1)</f>
        <v>41944</v>
      </c>
      <c r="G1787" s="159">
        <v>10886</v>
      </c>
      <c r="H1787" s="20">
        <v>830137252</v>
      </c>
      <c r="I1787" s="2" t="str">
        <f>+VLOOKUP(FACTURACION[[#This Row],[NIT]],TABLACLIENTE,2,FALSE)</f>
        <v>SAGENCO SAS</v>
      </c>
      <c r="J1787" s="2" t="s">
        <v>169</v>
      </c>
      <c r="K1787" s="12" t="str">
        <f>+VLOOKUP(FACTURACION[[#This Row],[REFERENCIA]],CODINV,2,FALSE)</f>
        <v>VALVULA DE ALIVIO HIDROSTATICA 1/4"</v>
      </c>
      <c r="L1787" s="12" t="str">
        <f>IF(VLOOKUP(FACTURACION[[#This Row],[REFERENCIA]],CODINV,3,FALSE)=0,"",VLOOKUP(FACTURACION[[#This Row],[REFERENCIA]],CODINV,3,FALSE))</f>
        <v>3127U</v>
      </c>
      <c r="M1787" s="12" t="str">
        <f>+VLOOKUP(FACTURACION[[#This Row],[REFERENCIA]],CODINV,4,FALSE)</f>
        <v>VÁLVULAS Y MULTIVÁLVULAS</v>
      </c>
      <c r="N1787" s="12" t="str">
        <f>+VLOOKUP(FACTURACION[[#This Row],[REFERENCIA]],CODINV,5,FALSE)</f>
        <v>REGO</v>
      </c>
      <c r="O1787" s="2">
        <v>1</v>
      </c>
      <c r="P1787" s="23">
        <v>25000</v>
      </c>
      <c r="Q1787" s="24">
        <f>+FACTURACION[[#This Row],[CANTIDAD]]*FACTURACION[[#This Row],[VR UNITARIO]]/1000</f>
        <v>25</v>
      </c>
      <c r="R1787" s="3" t="str">
        <f>+VLOOKUP(FACTURACION[[#This Row],[NIT]],TABLACLIENTE,5,FALSE)</f>
        <v>BOGOTÁ D.C.</v>
      </c>
    </row>
    <row r="1788" spans="3:18">
      <c r="C1788" s="13">
        <v>2014</v>
      </c>
      <c r="D1788" s="17" t="s">
        <v>704</v>
      </c>
      <c r="E1788" s="17">
        <f>MONTH(FACTURACION[[#This Row],[MES]]&amp;1)</f>
        <v>11</v>
      </c>
      <c r="F1788" s="223">
        <f>DATE(FACTURACION[[#This Row],[AÑO]],FACTURACION[[#This Row],[Mes numero]],1)</f>
        <v>41944</v>
      </c>
      <c r="G1788" s="159">
        <v>10833</v>
      </c>
      <c r="H1788" s="20">
        <v>800074033</v>
      </c>
      <c r="I1788" s="2" t="str">
        <f>+VLOOKUP(FACTURACION[[#This Row],[NIT]],TABLACLIENTE,2,FALSE)</f>
        <v>COMPAÑIAS ASOCIADAS DE GAS S.A. E.S.P (ASOGAS SA ESP)</v>
      </c>
      <c r="J1788" s="2" t="s">
        <v>466</v>
      </c>
      <c r="K1788" s="12" t="str">
        <f>+VLOOKUP(FACTURACION[[#This Row],[REFERENCIA]],CODINV,2,FALSE)</f>
        <v>VALVULA DE ALIVIO HIDROSTATICO DE 1/2" * 400 PSI</v>
      </c>
      <c r="L1788" s="12" t="str">
        <f>IF(VLOOKUP(FACTURACION[[#This Row],[REFERENCIA]],CODINV,3,FALSE)=0,"",VLOOKUP(FACTURACION[[#This Row],[REFERENCIA]],CODINV,3,FALSE))</f>
        <v>3129G</v>
      </c>
      <c r="M1788" s="12" t="str">
        <f>+VLOOKUP(FACTURACION[[#This Row],[REFERENCIA]],CODINV,4,FALSE)</f>
        <v>VÁLVULAS Y MULTIVÁLVULAS</v>
      </c>
      <c r="N1788" s="12" t="str">
        <f>+VLOOKUP(FACTURACION[[#This Row],[REFERENCIA]],CODINV,5,FALSE)</f>
        <v>REGO</v>
      </c>
      <c r="O1788" s="2">
        <v>2</v>
      </c>
      <c r="P1788" s="23">
        <v>48000</v>
      </c>
      <c r="Q1788" s="24">
        <f>+FACTURACION[[#This Row],[CANTIDAD]]*FACTURACION[[#This Row],[VR UNITARIO]]/1000</f>
        <v>96</v>
      </c>
      <c r="R1788" s="3" t="str">
        <f>+VLOOKUP(FACTURACION[[#This Row],[NIT]],TABLACLIENTE,5,FALSE)</f>
        <v>MOSQUERA</v>
      </c>
    </row>
    <row r="1789" spans="3:18">
      <c r="C1789" s="13">
        <v>2014</v>
      </c>
      <c r="D1789" s="17" t="s">
        <v>704</v>
      </c>
      <c r="E1789" s="17">
        <f>MONTH(FACTURACION[[#This Row],[MES]]&amp;1)</f>
        <v>11</v>
      </c>
      <c r="F1789" s="223">
        <f>DATE(FACTURACION[[#This Row],[AÑO]],FACTURACION[[#This Row],[Mes numero]],1)</f>
        <v>41944</v>
      </c>
      <c r="G1789" s="159">
        <v>10885</v>
      </c>
      <c r="H1789" s="20">
        <v>830137252</v>
      </c>
      <c r="I1789" s="2" t="str">
        <f>+VLOOKUP(FACTURACION[[#This Row],[NIT]],TABLACLIENTE,2,FALSE)</f>
        <v>SAGENCO SAS</v>
      </c>
      <c r="J1789" s="2" t="s">
        <v>468</v>
      </c>
      <c r="K1789" s="12" t="str">
        <f>+VLOOKUP(FACTURACION[[#This Row],[REFERENCIA]],CODINV,2,FALSE)</f>
        <v>VALVULA DE ALIVIO HIDROSTATICA 1/2"</v>
      </c>
      <c r="L1789" s="12" t="str">
        <f>IF(VLOOKUP(FACTURACION[[#This Row],[REFERENCIA]],CODINV,3,FALSE)=0,"",VLOOKUP(FACTURACION[[#This Row],[REFERENCIA]],CODINV,3,FALSE))</f>
        <v>3129U</v>
      </c>
      <c r="M1789" s="12" t="str">
        <f>+VLOOKUP(FACTURACION[[#This Row],[REFERENCIA]],CODINV,4,FALSE)</f>
        <v>VÁLVULAS Y MULTIVÁLVULAS</v>
      </c>
      <c r="N1789" s="12" t="str">
        <f>+VLOOKUP(FACTURACION[[#This Row],[REFERENCIA]],CODINV,5,FALSE)</f>
        <v>REGO</v>
      </c>
      <c r="O1789" s="2">
        <v>1</v>
      </c>
      <c r="P1789" s="23">
        <v>45000</v>
      </c>
      <c r="Q1789" s="24">
        <f>+FACTURACION[[#This Row],[CANTIDAD]]*FACTURACION[[#This Row],[VR UNITARIO]]/1000</f>
        <v>45</v>
      </c>
      <c r="R1789" s="3" t="str">
        <f>+VLOOKUP(FACTURACION[[#This Row],[NIT]],TABLACLIENTE,5,FALSE)</f>
        <v>BOGOTÁ D.C.</v>
      </c>
    </row>
    <row r="1790" spans="3:18">
      <c r="C1790" s="13">
        <v>2014</v>
      </c>
      <c r="D1790" s="17" t="s">
        <v>704</v>
      </c>
      <c r="E1790" s="17">
        <f>MONTH(FACTURACION[[#This Row],[MES]]&amp;1)</f>
        <v>11</v>
      </c>
      <c r="F1790" s="223">
        <f>DATE(FACTURACION[[#This Row],[AÑO]],FACTURACION[[#This Row],[Mes numero]],1)</f>
        <v>41944</v>
      </c>
      <c r="G1790" s="159">
        <v>10886</v>
      </c>
      <c r="H1790" s="20">
        <v>830137252</v>
      </c>
      <c r="I1790" s="2" t="str">
        <f>+VLOOKUP(FACTURACION[[#This Row],[NIT]],TABLACLIENTE,2,FALSE)</f>
        <v>SAGENCO SAS</v>
      </c>
      <c r="J1790" s="2" t="s">
        <v>78</v>
      </c>
      <c r="K1790" s="12" t="str">
        <f>+VLOOKUP(FACTURACION[[#This Row],[REFERENCIA]],CODINV,2,FALSE)</f>
        <v>VALVULA DE ALIVIO SEMINTERNA 1 1/4"</v>
      </c>
      <c r="L1790" s="12" t="str">
        <f>IF(VLOOKUP(FACTURACION[[#This Row],[REFERENCIA]],CODINV,3,FALSE)=0,"",VLOOKUP(FACTURACION[[#This Row],[REFERENCIA]],CODINV,3,FALSE))</f>
        <v>8685G</v>
      </c>
      <c r="M1790" s="12" t="str">
        <f>+VLOOKUP(FACTURACION[[#This Row],[REFERENCIA]],CODINV,4,FALSE)</f>
        <v>VÁLVULAS Y MULTIVÁLVULAS</v>
      </c>
      <c r="N1790" s="12" t="str">
        <f>+VLOOKUP(FACTURACION[[#This Row],[REFERENCIA]],CODINV,5,FALSE)</f>
        <v>REGO</v>
      </c>
      <c r="O1790" s="2">
        <v>1</v>
      </c>
      <c r="P1790" s="23">
        <v>99000</v>
      </c>
      <c r="Q1790" s="24">
        <f>+FACTURACION[[#This Row],[CANTIDAD]]*FACTURACION[[#This Row],[VR UNITARIO]]/1000</f>
        <v>99</v>
      </c>
      <c r="R1790" s="3" t="str">
        <f>+VLOOKUP(FACTURACION[[#This Row],[NIT]],TABLACLIENTE,5,FALSE)</f>
        <v>BOGOTÁ D.C.</v>
      </c>
    </row>
    <row r="1791" spans="3:18">
      <c r="C1791" s="13">
        <v>2014</v>
      </c>
      <c r="D1791" s="17" t="s">
        <v>704</v>
      </c>
      <c r="E1791" s="17">
        <f>MONTH(FACTURACION[[#This Row],[MES]]&amp;1)</f>
        <v>11</v>
      </c>
      <c r="F1791" s="223">
        <f>DATE(FACTURACION[[#This Row],[AÑO]],FACTURACION[[#This Row],[Mes numero]],1)</f>
        <v>41944</v>
      </c>
      <c r="G1791" s="159">
        <v>10833</v>
      </c>
      <c r="H1791" s="20">
        <v>800074033</v>
      </c>
      <c r="I1791" s="2" t="str">
        <f>+VLOOKUP(FACTURACION[[#This Row],[NIT]],TABLACLIENTE,2,FALSE)</f>
        <v>COMPAÑIAS ASOCIADAS DE GAS S.A. E.S.P (ASOGAS SA ESP)</v>
      </c>
      <c r="J1791" s="2" t="s">
        <v>446</v>
      </c>
      <c r="K1791" s="12" t="str">
        <f>+VLOOKUP(FACTURACION[[#This Row],[REFERENCIA]],CODINV,2,FALSE)</f>
        <v>VALVULA GLOBO DE 1/2"</v>
      </c>
      <c r="L1791" s="12" t="str">
        <f>IF(VLOOKUP(FACTURACION[[#This Row],[REFERENCIA]],CODINV,3,FALSE)=0,"",VLOOKUP(FACTURACION[[#This Row],[REFERENCIA]],CODINV,3,FALSE))</f>
        <v>7704P</v>
      </c>
      <c r="M1791" s="12" t="str">
        <f>+VLOOKUP(FACTURACION[[#This Row],[REFERENCIA]],CODINV,4,FALSE)</f>
        <v>VÁLVULAS Y MULTIVÁLVULAS</v>
      </c>
      <c r="N1791" s="12" t="str">
        <f>+VLOOKUP(FACTURACION[[#This Row],[REFERENCIA]],CODINV,5,FALSE)</f>
        <v>REGO</v>
      </c>
      <c r="O1791" s="2">
        <v>4</v>
      </c>
      <c r="P1791" s="23">
        <v>118000</v>
      </c>
      <c r="Q1791" s="24">
        <f>+FACTURACION[[#This Row],[CANTIDAD]]*FACTURACION[[#This Row],[VR UNITARIO]]/1000</f>
        <v>472</v>
      </c>
      <c r="R1791" s="3" t="str">
        <f>+VLOOKUP(FACTURACION[[#This Row],[NIT]],TABLACLIENTE,5,FALSE)</f>
        <v>MOSQUERA</v>
      </c>
    </row>
    <row r="1792" spans="3:18">
      <c r="C1792" s="13">
        <v>2014</v>
      </c>
      <c r="D1792" s="17" t="s">
        <v>704</v>
      </c>
      <c r="E1792" s="17">
        <f>MONTH(FACTURACION[[#This Row],[MES]]&amp;1)</f>
        <v>11</v>
      </c>
      <c r="F1792" s="223">
        <f>DATE(FACTURACION[[#This Row],[AÑO]],FACTURACION[[#This Row],[Mes numero]],1)</f>
        <v>41944</v>
      </c>
      <c r="G1792" s="159">
        <v>10881</v>
      </c>
      <c r="H1792" s="20">
        <v>800074033</v>
      </c>
      <c r="I1792" s="2" t="str">
        <f>+VLOOKUP(FACTURACION[[#This Row],[NIT]],TABLACLIENTE,2,FALSE)</f>
        <v>COMPAÑIAS ASOCIADAS DE GAS S.A. E.S.P (ASOGAS SA ESP)</v>
      </c>
      <c r="J1792" s="2" t="s">
        <v>12</v>
      </c>
      <c r="K1792" s="12" t="str">
        <f>+VLOOKUP(FACTURACION[[#This Row],[REFERENCIA]],CODINV,2,FALSE)</f>
        <v>VALVULA ACCION RAPIDA</v>
      </c>
      <c r="L1792" s="12" t="str">
        <f>IF(VLOOKUP(FACTURACION[[#This Row],[REFERENCIA]],CODINV,3,FALSE)=0,"",VLOOKUP(FACTURACION[[#This Row],[REFERENCIA]],CODINV,3,FALSE))</f>
        <v>7901TB</v>
      </c>
      <c r="M1792" s="12" t="str">
        <f>+VLOOKUP(FACTURACION[[#This Row],[REFERENCIA]],CODINV,4,FALSE)</f>
        <v>VÁLVULAS Y MULTIVÁLVULAS</v>
      </c>
      <c r="N1792" s="12" t="str">
        <f>+VLOOKUP(FACTURACION[[#This Row],[REFERENCIA]],CODINV,5,FALSE)</f>
        <v>REGO</v>
      </c>
      <c r="O1792" s="2">
        <v>10</v>
      </c>
      <c r="P1792" s="23">
        <v>84000</v>
      </c>
      <c r="Q1792" s="24">
        <f>+FACTURACION[[#This Row],[CANTIDAD]]*FACTURACION[[#This Row],[VR UNITARIO]]/1000</f>
        <v>840</v>
      </c>
      <c r="R1792" s="3" t="str">
        <f>+VLOOKUP(FACTURACION[[#This Row],[NIT]],TABLACLIENTE,5,FALSE)</f>
        <v>MOSQUERA</v>
      </c>
    </row>
    <row r="1793" spans="3:18">
      <c r="C1793" s="13">
        <v>2014</v>
      </c>
      <c r="D1793" s="17" t="s">
        <v>704</v>
      </c>
      <c r="E1793" s="17">
        <f>MONTH(FACTURACION[[#This Row],[MES]]&amp;1)</f>
        <v>11</v>
      </c>
      <c r="F1793" s="223">
        <f>DATE(FACTURACION[[#This Row],[AÑO]],FACTURACION[[#This Row],[Mes numero]],1)</f>
        <v>41944</v>
      </c>
      <c r="G1793" s="159">
        <v>10833</v>
      </c>
      <c r="H1793" s="20">
        <v>800074033</v>
      </c>
      <c r="I1793" s="2" t="str">
        <f>+VLOOKUP(FACTURACION[[#This Row],[NIT]],TABLACLIENTE,2,FALSE)</f>
        <v>COMPAÑIAS ASOCIADAS DE GAS S.A. E.S.P (ASOGAS SA ESP)</v>
      </c>
      <c r="J1793" s="2" t="s">
        <v>74</v>
      </c>
      <c r="K1793" s="12" t="str">
        <f>+VLOOKUP(FACTURACION[[#This Row],[REFERENCIA]],CODINV,2,FALSE)</f>
        <v>VALVULA DE GLOBLO DE 1 1/4" NPT</v>
      </c>
      <c r="L1793" s="12" t="str">
        <f>IF(VLOOKUP(FACTURACION[[#This Row],[REFERENCIA]],CODINV,3,FALSE)=0,"",VLOOKUP(FACTURACION[[#This Row],[REFERENCIA]],CODINV,3,FALSE))</f>
        <v>A7509BP</v>
      </c>
      <c r="M1793" s="12" t="str">
        <f>+VLOOKUP(FACTURACION[[#This Row],[REFERENCIA]],CODINV,4,FALSE)</f>
        <v>VÁLVULAS Y MULTIVÁLVULAS</v>
      </c>
      <c r="N1793" s="12" t="str">
        <f>+VLOOKUP(FACTURACION[[#This Row],[REFERENCIA]],CODINV,5,FALSE)</f>
        <v>REGO</v>
      </c>
      <c r="O1793" s="2">
        <v>3</v>
      </c>
      <c r="P1793" s="23">
        <v>234000</v>
      </c>
      <c r="Q1793" s="24">
        <f>+FACTURACION[[#This Row],[CANTIDAD]]*FACTURACION[[#This Row],[VR UNITARIO]]/1000</f>
        <v>702</v>
      </c>
      <c r="R1793" s="3" t="str">
        <f>+VLOOKUP(FACTURACION[[#This Row],[NIT]],TABLACLIENTE,5,FALSE)</f>
        <v>MOSQUERA</v>
      </c>
    </row>
    <row r="1794" spans="3:18">
      <c r="C1794" s="13">
        <v>2014</v>
      </c>
      <c r="D1794" s="17" t="s">
        <v>704</v>
      </c>
      <c r="E1794" s="17">
        <f>MONTH(FACTURACION[[#This Row],[MES]]&amp;1)</f>
        <v>11</v>
      </c>
      <c r="F1794" s="223">
        <f>DATE(FACTURACION[[#This Row],[AÑO]],FACTURACION[[#This Row],[Mes numero]],1)</f>
        <v>41944</v>
      </c>
      <c r="G1794" s="159">
        <v>10833</v>
      </c>
      <c r="H1794" s="20">
        <v>800074033</v>
      </c>
      <c r="I1794" s="2" t="str">
        <f>+VLOOKUP(FACTURACION[[#This Row],[NIT]],TABLACLIENTE,2,FALSE)</f>
        <v>COMPAÑIAS ASOCIADAS DE GAS S.A. E.S.P (ASOGAS SA ESP)</v>
      </c>
      <c r="J1794" s="2" t="s">
        <v>93</v>
      </c>
      <c r="K1794" s="12" t="str">
        <f>+VLOOKUP(FACTURACION[[#This Row],[REFERENCIA]],CODINV,2,FALSE)</f>
        <v>VALVULA DE GLOBO 2"</v>
      </c>
      <c r="L1794" s="12" t="str">
        <f>IF(VLOOKUP(FACTURACION[[#This Row],[REFERENCIA]],CODINV,3,FALSE)=0,"",VLOOKUP(FACTURACION[[#This Row],[REFERENCIA]],CODINV,3,FALSE))</f>
        <v>A7513AP</v>
      </c>
      <c r="M1794" s="12" t="str">
        <f>+VLOOKUP(FACTURACION[[#This Row],[REFERENCIA]],CODINV,4,FALSE)</f>
        <v>VÁLVULAS Y MULTIVÁLVULAS</v>
      </c>
      <c r="N1794" s="12" t="str">
        <f>+VLOOKUP(FACTURACION[[#This Row],[REFERENCIA]],CODINV,5,FALSE)</f>
        <v>REGO</v>
      </c>
      <c r="O1794" s="2">
        <v>2</v>
      </c>
      <c r="P1794" s="23">
        <v>350000</v>
      </c>
      <c r="Q1794" s="24">
        <f>+FACTURACION[[#This Row],[CANTIDAD]]*FACTURACION[[#This Row],[VR UNITARIO]]/1000</f>
        <v>700</v>
      </c>
      <c r="R1794" s="3" t="str">
        <f>+VLOOKUP(FACTURACION[[#This Row],[NIT]],TABLACLIENTE,5,FALSE)</f>
        <v>MOSQUERA</v>
      </c>
    </row>
    <row r="1795" spans="3:18">
      <c r="C1795" s="13">
        <v>2014</v>
      </c>
      <c r="D1795" s="17" t="s">
        <v>704</v>
      </c>
      <c r="E1795" s="17">
        <f>MONTH(FACTURACION[[#This Row],[MES]]&amp;1)</f>
        <v>11</v>
      </c>
      <c r="F1795" s="223">
        <f>DATE(FACTURACION[[#This Row],[AÑO]],FACTURACION[[#This Row],[Mes numero]],1)</f>
        <v>41944</v>
      </c>
      <c r="G1795" s="159">
        <v>10864</v>
      </c>
      <c r="H1795" s="20">
        <v>830137252</v>
      </c>
      <c r="I1795" s="2" t="str">
        <f>+VLOOKUP(FACTURACION[[#This Row],[NIT]],TABLACLIENTE,2,FALSE)</f>
        <v>SAGENCO SAS</v>
      </c>
      <c r="J1795" s="2" t="s">
        <v>93</v>
      </c>
      <c r="K1795" s="12" t="str">
        <f>+VLOOKUP(FACTURACION[[#This Row],[REFERENCIA]],CODINV,2,FALSE)</f>
        <v>VALVULA DE GLOBO 2"</v>
      </c>
      <c r="L1795" s="12" t="str">
        <f>IF(VLOOKUP(FACTURACION[[#This Row],[REFERENCIA]],CODINV,3,FALSE)=0,"",VLOOKUP(FACTURACION[[#This Row],[REFERENCIA]],CODINV,3,FALSE))</f>
        <v>A7513AP</v>
      </c>
      <c r="M1795" s="12" t="str">
        <f>+VLOOKUP(FACTURACION[[#This Row],[REFERENCIA]],CODINV,4,FALSE)</f>
        <v>VÁLVULAS Y MULTIVÁLVULAS</v>
      </c>
      <c r="N1795" s="12" t="str">
        <f>+VLOOKUP(FACTURACION[[#This Row],[REFERENCIA]],CODINV,5,FALSE)</f>
        <v>REGO</v>
      </c>
      <c r="O1795" s="2">
        <v>2</v>
      </c>
      <c r="P1795" s="23">
        <v>370000</v>
      </c>
      <c r="Q1795" s="24">
        <f>+FACTURACION[[#This Row],[CANTIDAD]]*FACTURACION[[#This Row],[VR UNITARIO]]/1000</f>
        <v>740</v>
      </c>
      <c r="R1795" s="3" t="str">
        <f>+VLOOKUP(FACTURACION[[#This Row],[NIT]],TABLACLIENTE,5,FALSE)</f>
        <v>BOGOTÁ D.C.</v>
      </c>
    </row>
    <row r="1796" spans="3:18">
      <c r="C1796" s="13">
        <v>2014</v>
      </c>
      <c r="D1796" s="17" t="s">
        <v>704</v>
      </c>
      <c r="E1796" s="17">
        <f>MONTH(FACTURACION[[#This Row],[MES]]&amp;1)</f>
        <v>11</v>
      </c>
      <c r="F1796" s="223">
        <f>DATE(FACTURACION[[#This Row],[AÑO]],FACTURACION[[#This Row],[Mes numero]],1)</f>
        <v>41944</v>
      </c>
      <c r="G1796" s="159">
        <v>10877</v>
      </c>
      <c r="H1796" s="20">
        <v>830137252</v>
      </c>
      <c r="I1796" s="2" t="str">
        <f>+VLOOKUP(FACTURACION[[#This Row],[NIT]],TABLACLIENTE,2,FALSE)</f>
        <v>SAGENCO SAS</v>
      </c>
      <c r="J1796" s="2" t="s">
        <v>80</v>
      </c>
      <c r="K1796" s="12" t="str">
        <f>+VLOOKUP(FACTURACION[[#This Row],[REFERENCIA]],CODINV,2,FALSE)</f>
        <v>VALVULA EXCESO DE FLUJO 1 1/4"</v>
      </c>
      <c r="L1796" s="12" t="str">
        <f>IF(VLOOKUP(FACTURACION[[#This Row],[REFERENCIA]],CODINV,3,FALSE)=0,"",VLOOKUP(FACTURACION[[#This Row],[REFERENCIA]],CODINV,3,FALSE))</f>
        <v>3282C</v>
      </c>
      <c r="M1796" s="12" t="str">
        <f>+VLOOKUP(FACTURACION[[#This Row],[REFERENCIA]],CODINV,4,FALSE)</f>
        <v>VÁLVULAS Y MULTIVÁLVULAS</v>
      </c>
      <c r="N1796" s="12" t="str">
        <f>+VLOOKUP(FACTURACION[[#This Row],[REFERENCIA]],CODINV,5,FALSE)</f>
        <v>REGO</v>
      </c>
      <c r="O1796" s="2">
        <v>1</v>
      </c>
      <c r="P1796" s="23">
        <v>94000</v>
      </c>
      <c r="Q1796" s="24">
        <f>+FACTURACION[[#This Row],[CANTIDAD]]*FACTURACION[[#This Row],[VR UNITARIO]]/1000</f>
        <v>94</v>
      </c>
      <c r="R1796" s="3" t="str">
        <f>+VLOOKUP(FACTURACION[[#This Row],[NIT]],TABLACLIENTE,5,FALSE)</f>
        <v>BOGOTÁ D.C.</v>
      </c>
    </row>
    <row r="1797" spans="3:18">
      <c r="C1797" s="13">
        <v>2014</v>
      </c>
      <c r="D1797" s="17" t="s">
        <v>704</v>
      </c>
      <c r="E1797" s="17">
        <f>MONTH(FACTURACION[[#This Row],[MES]]&amp;1)</f>
        <v>11</v>
      </c>
      <c r="F1797" s="223">
        <f>DATE(FACTURACION[[#This Row],[AÑO]],FACTURACION[[#This Row],[Mes numero]],1)</f>
        <v>41944</v>
      </c>
      <c r="G1797" s="159">
        <v>10886</v>
      </c>
      <c r="H1797" s="20">
        <v>830137252</v>
      </c>
      <c r="I1797" s="2" t="str">
        <f>+VLOOKUP(FACTURACION[[#This Row],[NIT]],TABLACLIENTE,2,FALSE)</f>
        <v>SAGENCO SAS</v>
      </c>
      <c r="J1797" s="2" t="s">
        <v>105</v>
      </c>
      <c r="K1797" s="12" t="str">
        <f>+VLOOKUP(FACTURACION[[#This Row],[REFERENCIA]],CODINV,2,FALSE)</f>
        <v>VALVULA CHECK LOOK  3/4"M X 3/4"F</v>
      </c>
      <c r="L1797" s="12" t="str">
        <f>IF(VLOOKUP(FACTURACION[[#This Row],[REFERENCIA]],CODINV,3,FALSE)=0,"",VLOOKUP(FACTURACION[[#This Row],[REFERENCIA]],CODINV,3,FALSE))</f>
        <v>7572FC</v>
      </c>
      <c r="M1797" s="12" t="str">
        <f>+VLOOKUP(FACTURACION[[#This Row],[REFERENCIA]],CODINV,4,FALSE)</f>
        <v>VÁLVULAS Y MULTIVÁLVULAS</v>
      </c>
      <c r="N1797" s="12" t="str">
        <f>+VLOOKUP(FACTURACION[[#This Row],[REFERENCIA]],CODINV,5,FALSE)</f>
        <v>REGO</v>
      </c>
      <c r="O1797" s="2">
        <v>1</v>
      </c>
      <c r="P1797" s="23">
        <v>38000</v>
      </c>
      <c r="Q1797" s="24">
        <f>+FACTURACION[[#This Row],[CANTIDAD]]*FACTURACION[[#This Row],[VR UNITARIO]]/1000</f>
        <v>38</v>
      </c>
      <c r="R1797" s="3" t="str">
        <f>+VLOOKUP(FACTURACION[[#This Row],[NIT]],TABLACLIENTE,5,FALSE)</f>
        <v>BOGOTÁ D.C.</v>
      </c>
    </row>
    <row r="1798" spans="3:18">
      <c r="C1798" s="13">
        <v>2014</v>
      </c>
      <c r="D1798" s="17" t="s">
        <v>704</v>
      </c>
      <c r="E1798" s="17">
        <f>MONTH(FACTURACION[[#This Row],[MES]]&amp;1)</f>
        <v>11</v>
      </c>
      <c r="F1798" s="223">
        <f>DATE(FACTURACION[[#This Row],[AÑO]],FACTURACION[[#This Row],[Mes numero]],1)</f>
        <v>41944</v>
      </c>
      <c r="G1798" s="159">
        <v>10886</v>
      </c>
      <c r="H1798" s="20">
        <v>830137252</v>
      </c>
      <c r="I1798" s="2" t="str">
        <f>+VLOOKUP(FACTURACION[[#This Row],[NIT]],TABLACLIENTE,2,FALSE)</f>
        <v>SAGENCO SAS</v>
      </c>
      <c r="J1798" s="2" t="s">
        <v>163</v>
      </c>
      <c r="K1798" s="12" t="str">
        <f>+VLOOKUP(FACTURACION[[#This Row],[REFERENCIA]],CODINV,2,FALSE)</f>
        <v>VALVULA DE LLENADO 1 1/4"</v>
      </c>
      <c r="L1798" s="12" t="str">
        <f>IF(VLOOKUP(FACTURACION[[#This Row],[REFERENCIA]],CODINV,3,FALSE)=0,"",VLOOKUP(FACTURACION[[#This Row],[REFERENCIA]],CODINV,3,FALSE))</f>
        <v>7579</v>
      </c>
      <c r="M1798" s="12" t="str">
        <f>+VLOOKUP(FACTURACION[[#This Row],[REFERENCIA]],CODINV,4,FALSE)</f>
        <v>VÁLVULAS Y MULTIVÁLVULAS</v>
      </c>
      <c r="N1798" s="12" t="str">
        <f>+VLOOKUP(FACTURACION[[#This Row],[REFERENCIA]],CODINV,5,FALSE)</f>
        <v>REGO</v>
      </c>
      <c r="O1798" s="2">
        <v>1</v>
      </c>
      <c r="P1798" s="23">
        <v>53000</v>
      </c>
      <c r="Q1798" s="24">
        <f>+FACTURACION[[#This Row],[CANTIDAD]]*FACTURACION[[#This Row],[VR UNITARIO]]/1000</f>
        <v>53</v>
      </c>
      <c r="R1798" s="3" t="str">
        <f>+VLOOKUP(FACTURACION[[#This Row],[NIT]],TABLACLIENTE,5,FALSE)</f>
        <v>BOGOTÁ D.C.</v>
      </c>
    </row>
    <row r="1799" spans="3:18">
      <c r="C1799" s="13">
        <v>2014</v>
      </c>
      <c r="D1799" s="17" t="s">
        <v>704</v>
      </c>
      <c r="E1799" s="17">
        <f>MONTH(FACTURACION[[#This Row],[MES]]&amp;1)</f>
        <v>11</v>
      </c>
      <c r="F1799" s="223">
        <f>DATE(FACTURACION[[#This Row],[AÑO]],FACTURACION[[#This Row],[Mes numero]],1)</f>
        <v>41944</v>
      </c>
      <c r="G1799" s="159">
        <v>10878</v>
      </c>
      <c r="H1799" s="20">
        <v>800074033</v>
      </c>
      <c r="I1799" s="2" t="str">
        <f>+VLOOKUP(FACTURACION[[#This Row],[NIT]],TABLACLIENTE,2,FALSE)</f>
        <v>COMPAÑIAS ASOCIADAS DE GAS S.A. E.S.P (ASOGAS SA ESP)</v>
      </c>
      <c r="J1799" s="2" t="s">
        <v>110</v>
      </c>
      <c r="K1799" s="12" t="str">
        <f>+VLOOKUP(FACTURACION[[#This Row],[REFERENCIA]],CODINV,2,FALSE)</f>
        <v>ADAPTADOR ESTILO UNION</v>
      </c>
      <c r="L1799" s="12" t="str">
        <f>IF(VLOOKUP(FACTURACION[[#This Row],[REFERENCIA]],CODINV,3,FALSE)=0,"",VLOOKUP(FACTURACION[[#This Row],[REFERENCIA]],CODINV,3,FALSE))</f>
        <v>7590U-10</v>
      </c>
      <c r="M1799" s="12" t="str">
        <f>+VLOOKUP(FACTURACION[[#This Row],[REFERENCIA]],CODINV,4,FALSE)</f>
        <v>REPUESTOS Y ACCESORIOS</v>
      </c>
      <c r="N1799" s="12" t="str">
        <f>+VLOOKUP(FACTURACION[[#This Row],[REFERENCIA]],CODINV,5,FALSE)</f>
        <v>REGO</v>
      </c>
      <c r="O1799" s="2">
        <v>1</v>
      </c>
      <c r="P1799" s="23">
        <v>24000</v>
      </c>
      <c r="Q1799" s="24">
        <f>+FACTURACION[[#This Row],[CANTIDAD]]*FACTURACION[[#This Row],[VR UNITARIO]]/1000</f>
        <v>24</v>
      </c>
      <c r="R1799" s="3" t="str">
        <f>+VLOOKUP(FACTURACION[[#This Row],[NIT]],TABLACLIENTE,5,FALSE)</f>
        <v>MOSQUERA</v>
      </c>
    </row>
    <row r="1800" spans="3:18">
      <c r="C1800" s="13">
        <v>2014</v>
      </c>
      <c r="D1800" s="17" t="s">
        <v>704</v>
      </c>
      <c r="E1800" s="17">
        <f>MONTH(FACTURACION[[#This Row],[MES]]&amp;1)</f>
        <v>11</v>
      </c>
      <c r="F1800" s="223">
        <f>DATE(FACTURACION[[#This Row],[AÑO]],FACTURACION[[#This Row],[Mes numero]],1)</f>
        <v>41944</v>
      </c>
      <c r="G1800" s="159">
        <v>10884</v>
      </c>
      <c r="H1800" s="20">
        <v>900164715</v>
      </c>
      <c r="I1800" s="2" t="str">
        <f>+VLOOKUP(FACTURACION[[#This Row],[NIT]],TABLACLIENTE,2,FALSE)</f>
        <v>COMPAÑIA TRANSPORTADORA DE COLOMBIA S.A. (COTRANSCOL S.A.)</v>
      </c>
      <c r="J1800" s="2" t="s">
        <v>236</v>
      </c>
      <c r="K1800" s="12" t="str">
        <f>+VLOOKUP(FACTURACION[[#This Row],[REFERENCIA]],CODINV,2,FALSE)</f>
        <v>ADAPTADOR 1 3/4"ACME X 1 1/4" NPT BRONCE</v>
      </c>
      <c r="L1800" s="12" t="str">
        <f>IF(VLOOKUP(FACTURACION[[#This Row],[REFERENCIA]],CODINV,3,FALSE)=0,"",VLOOKUP(FACTURACION[[#This Row],[REFERENCIA]],CODINV,3,FALSE))</f>
        <v>5765F</v>
      </c>
      <c r="M1800" s="12" t="str">
        <f>+VLOOKUP(FACTURACION[[#This Row],[REFERENCIA]],CODINV,4,FALSE)</f>
        <v>REPUESTOS Y ACCESORIOS</v>
      </c>
      <c r="N1800" s="12" t="str">
        <f>+VLOOKUP(FACTURACION[[#This Row],[REFERENCIA]],CODINV,5,FALSE)</f>
        <v>REGO</v>
      </c>
      <c r="O1800" s="2">
        <v>1</v>
      </c>
      <c r="P1800" s="23">
        <v>23000</v>
      </c>
      <c r="Q1800" s="24">
        <f>+FACTURACION[[#This Row],[CANTIDAD]]*FACTURACION[[#This Row],[VR UNITARIO]]/1000</f>
        <v>23</v>
      </c>
      <c r="R1800" s="3" t="str">
        <f>+VLOOKUP(FACTURACION[[#This Row],[NIT]],TABLACLIENTE,5,FALSE)</f>
        <v>GIRON</v>
      </c>
    </row>
    <row r="1801" spans="3:18">
      <c r="C1801" s="13">
        <v>2014</v>
      </c>
      <c r="D1801" s="17" t="s">
        <v>704</v>
      </c>
      <c r="E1801" s="17">
        <f>MONTH(FACTURACION[[#This Row],[MES]]&amp;1)</f>
        <v>11</v>
      </c>
      <c r="F1801" s="223">
        <f>DATE(FACTURACION[[#This Row],[AÑO]],FACTURACION[[#This Row],[Mes numero]],1)</f>
        <v>41944</v>
      </c>
      <c r="G1801" s="159">
        <v>10881</v>
      </c>
      <c r="H1801" s="20">
        <v>800074033</v>
      </c>
      <c r="I1801" s="2" t="str">
        <f>+VLOOKUP(FACTURACION[[#This Row],[NIT]],TABLACLIENTE,2,FALSE)</f>
        <v>COMPAÑIAS ASOCIADAS DE GAS S.A. E.S.P (ASOGAS SA ESP)</v>
      </c>
      <c r="J1801" s="2" t="s">
        <v>88</v>
      </c>
      <c r="K1801" s="12" t="str">
        <f>+VLOOKUP(FACTURACION[[#This Row],[REFERENCIA]],CODINV,2,FALSE)</f>
        <v>PICO DE LLENADO</v>
      </c>
      <c r="L1801" s="12" t="str">
        <f>IF(VLOOKUP(FACTURACION[[#This Row],[REFERENCIA]],CODINV,3,FALSE)=0,"",VLOOKUP(FACTURACION[[#This Row],[REFERENCIA]],CODINV,3,FALSE))</f>
        <v/>
      </c>
      <c r="M1801" s="12" t="str">
        <f>+VLOOKUP(FACTURACION[[#This Row],[REFERENCIA]],CODINV,4,FALSE)</f>
        <v>REPUESTOS Y ACCESORIOS</v>
      </c>
      <c r="N1801" s="12" t="str">
        <f>+VLOOKUP(FACTURACION[[#This Row],[REFERENCIA]],CODINV,5,FALSE)</f>
        <v>REGO</v>
      </c>
      <c r="O1801" s="2">
        <v>5</v>
      </c>
      <c r="P1801" s="23">
        <v>97000</v>
      </c>
      <c r="Q1801" s="24">
        <f>+FACTURACION[[#This Row],[CANTIDAD]]*FACTURACION[[#This Row],[VR UNITARIO]]/1000</f>
        <v>485</v>
      </c>
      <c r="R1801" s="3" t="str">
        <f>+VLOOKUP(FACTURACION[[#This Row],[NIT]],TABLACLIENTE,5,FALSE)</f>
        <v>MOSQUERA</v>
      </c>
    </row>
    <row r="1802" spans="3:18">
      <c r="C1802" s="13">
        <v>2014</v>
      </c>
      <c r="D1802" s="17" t="s">
        <v>705</v>
      </c>
      <c r="E1802" s="17">
        <f>MONTH(FACTURACION[[#This Row],[MES]]&amp;1)</f>
        <v>12</v>
      </c>
      <c r="F1802" s="223">
        <f>DATE(FACTURACION[[#This Row],[AÑO]],FACTURACION[[#This Row],[Mes numero]],1)</f>
        <v>41974</v>
      </c>
      <c r="G1802" s="159">
        <v>10901</v>
      </c>
      <c r="H1802" s="20">
        <v>800074033</v>
      </c>
      <c r="I1802" s="2" t="str">
        <f>+VLOOKUP(FACTURACION[[#This Row],[NIT]],TABLACLIENTE,2,FALSE)</f>
        <v>COMPAÑIAS ASOCIADAS DE GAS S.A. E.S.P (ASOGAS SA ESP)</v>
      </c>
      <c r="J1802" s="2" t="s">
        <v>46</v>
      </c>
      <c r="K1802" s="12" t="str">
        <f>+VLOOKUP(FACTURACION[[#This Row],[REFERENCIA]],CODINV,2,FALSE)</f>
        <v>REGULADOR ALTA PRESION  5-35 PSI 1/2 NPT</v>
      </c>
      <c r="L1802" s="12" t="str">
        <f>IF(VLOOKUP(FACTURACION[[#This Row],[REFERENCIA]],CODINV,3,FALSE)=0,"",VLOOKUP(FACTURACION[[#This Row],[REFERENCIA]],CODINV,3,FALSE))</f>
        <v/>
      </c>
      <c r="M1802" s="12" t="str">
        <f>+VLOOKUP(FACTURACION[[#This Row],[REFERENCIA]],CODINV,4,FALSE)</f>
        <v>REGULADORES</v>
      </c>
      <c r="N1802" s="12" t="str">
        <f>+VLOOKUP(FACTURACION[[#This Row],[REFERENCIA]],CODINV,5,FALSE)</f>
        <v>CAVAGNA</v>
      </c>
      <c r="O1802" s="2">
        <v>1</v>
      </c>
      <c r="P1802" s="23">
        <v>150000</v>
      </c>
      <c r="Q1802" s="24">
        <f>+FACTURACION[[#This Row],[CANTIDAD]]*FACTURACION[[#This Row],[VR UNITARIO]]/1000</f>
        <v>150</v>
      </c>
      <c r="R1802" s="3" t="str">
        <f>+VLOOKUP(FACTURACION[[#This Row],[NIT]],TABLACLIENTE,5,FALSE)</f>
        <v>MOSQUERA</v>
      </c>
    </row>
    <row r="1803" spans="3:18">
      <c r="C1803" s="13">
        <v>2014</v>
      </c>
      <c r="D1803" s="17" t="s">
        <v>705</v>
      </c>
      <c r="E1803" s="17">
        <f>MONTH(FACTURACION[[#This Row],[MES]]&amp;1)</f>
        <v>12</v>
      </c>
      <c r="F1803" s="223">
        <f>DATE(FACTURACION[[#This Row],[AÑO]],FACTURACION[[#This Row],[Mes numero]],1)</f>
        <v>41974</v>
      </c>
      <c r="G1803" s="159">
        <v>10903</v>
      </c>
      <c r="H1803" s="20">
        <v>800074033</v>
      </c>
      <c r="I1803" s="2" t="str">
        <f>+VLOOKUP(FACTURACION[[#This Row],[NIT]],TABLACLIENTE,2,FALSE)</f>
        <v>COMPAÑIAS ASOCIADAS DE GAS S.A. E.S.P (ASOGAS SA ESP)</v>
      </c>
      <c r="J1803" s="2" t="s">
        <v>46</v>
      </c>
      <c r="K1803" s="12" t="str">
        <f>+VLOOKUP(FACTURACION[[#This Row],[REFERENCIA]],CODINV,2,FALSE)</f>
        <v>REGULADOR ALTA PRESION  5-35 PSI 1/2 NPT</v>
      </c>
      <c r="L1803" s="12" t="str">
        <f>IF(VLOOKUP(FACTURACION[[#This Row],[REFERENCIA]],CODINV,3,FALSE)=0,"",VLOOKUP(FACTURACION[[#This Row],[REFERENCIA]],CODINV,3,FALSE))</f>
        <v/>
      </c>
      <c r="M1803" s="12" t="str">
        <f>+VLOOKUP(FACTURACION[[#This Row],[REFERENCIA]],CODINV,4,FALSE)</f>
        <v>REGULADORES</v>
      </c>
      <c r="N1803" s="12" t="str">
        <f>+VLOOKUP(FACTURACION[[#This Row],[REFERENCIA]],CODINV,5,FALSE)</f>
        <v>CAVAGNA</v>
      </c>
      <c r="O1803" s="2">
        <v>1</v>
      </c>
      <c r="P1803" s="23">
        <v>150000</v>
      </c>
      <c r="Q1803" s="24">
        <f>+FACTURACION[[#This Row],[CANTIDAD]]*FACTURACION[[#This Row],[VR UNITARIO]]/1000</f>
        <v>150</v>
      </c>
      <c r="R1803" s="3" t="str">
        <f>+VLOOKUP(FACTURACION[[#This Row],[NIT]],TABLACLIENTE,5,FALSE)</f>
        <v>MOSQUERA</v>
      </c>
    </row>
    <row r="1804" spans="3:18">
      <c r="C1804" s="13">
        <v>2014</v>
      </c>
      <c r="D1804" s="17" t="s">
        <v>705</v>
      </c>
      <c r="E1804" s="17">
        <f>MONTH(FACTURACION[[#This Row],[MES]]&amp;1)</f>
        <v>12</v>
      </c>
      <c r="F1804" s="223">
        <f>DATE(FACTURACION[[#This Row],[AÑO]],FACTURACION[[#This Row],[Mes numero]],1)</f>
        <v>41974</v>
      </c>
      <c r="G1804" s="159">
        <v>10912</v>
      </c>
      <c r="H1804" s="20">
        <v>800074033</v>
      </c>
      <c r="I1804" s="2" t="str">
        <f>+VLOOKUP(FACTURACION[[#This Row],[NIT]],TABLACLIENTE,2,FALSE)</f>
        <v>COMPAÑIAS ASOCIADAS DE GAS S.A. E.S.P (ASOGAS SA ESP)</v>
      </c>
      <c r="J1804" s="2" t="s">
        <v>46</v>
      </c>
      <c r="K1804" s="12" t="str">
        <f>+VLOOKUP(FACTURACION[[#This Row],[REFERENCIA]],CODINV,2,FALSE)</f>
        <v>REGULADOR ALTA PRESION  5-35 PSI 1/2 NPT</v>
      </c>
      <c r="L1804" s="12" t="str">
        <f>IF(VLOOKUP(FACTURACION[[#This Row],[REFERENCIA]],CODINV,3,FALSE)=0,"",VLOOKUP(FACTURACION[[#This Row],[REFERENCIA]],CODINV,3,FALSE))</f>
        <v/>
      </c>
      <c r="M1804" s="12" t="str">
        <f>+VLOOKUP(FACTURACION[[#This Row],[REFERENCIA]],CODINV,4,FALSE)</f>
        <v>REGULADORES</v>
      </c>
      <c r="N1804" s="12" t="str">
        <f>+VLOOKUP(FACTURACION[[#This Row],[REFERENCIA]],CODINV,5,FALSE)</f>
        <v>CAVAGNA</v>
      </c>
      <c r="O1804" s="2">
        <v>2</v>
      </c>
      <c r="P1804" s="23">
        <v>150000</v>
      </c>
      <c r="Q1804" s="24">
        <f>+FACTURACION[[#This Row],[CANTIDAD]]*FACTURACION[[#This Row],[VR UNITARIO]]/1000</f>
        <v>300</v>
      </c>
      <c r="R1804" s="3" t="str">
        <f>+VLOOKUP(FACTURACION[[#This Row],[NIT]],TABLACLIENTE,5,FALSE)</f>
        <v>MOSQUERA</v>
      </c>
    </row>
    <row r="1805" spans="3:18">
      <c r="C1805" s="13">
        <v>2014</v>
      </c>
      <c r="D1805" s="17" t="s">
        <v>705</v>
      </c>
      <c r="E1805" s="17">
        <f>MONTH(FACTURACION[[#This Row],[MES]]&amp;1)</f>
        <v>12</v>
      </c>
      <c r="F1805" s="223">
        <f>DATE(FACTURACION[[#This Row],[AÑO]],FACTURACION[[#This Row],[Mes numero]],1)</f>
        <v>41974</v>
      </c>
      <c r="G1805" s="159">
        <v>10896</v>
      </c>
      <c r="H1805" s="20">
        <v>830065383</v>
      </c>
      <c r="I1805" s="2" t="str">
        <f>+VLOOKUP(FACTURACION[[#This Row],[NIT]],TABLACLIENTE,2,FALSE)</f>
        <v>ALKENOS LTDA</v>
      </c>
      <c r="J1805" s="2" t="s">
        <v>192</v>
      </c>
      <c r="K1805" s="12" t="str">
        <f>+VLOOKUP(FACTURACION[[#This Row],[REFERENCIA]],CODINV,2,FALSE)</f>
        <v>VALVULA GLOBO 1"</v>
      </c>
      <c r="L1805" s="12" t="str">
        <f>IF(VLOOKUP(FACTURACION[[#This Row],[REFERENCIA]],CODINV,3,FALSE)=0,"",VLOOKUP(FACTURACION[[#This Row],[REFERENCIA]],CODINV,3,FALSE))</f>
        <v>ME825-8</v>
      </c>
      <c r="M1805" s="12" t="str">
        <f>+VLOOKUP(FACTURACION[[#This Row],[REFERENCIA]],CODINV,4,FALSE)</f>
        <v>VÁLVULAS Y MULTIVÁLVULAS</v>
      </c>
      <c r="N1805" s="12" t="str">
        <f>+VLOOKUP(FACTURACION[[#This Row],[REFERENCIA]],CODINV,5,FALSE)</f>
        <v>CAVAGNA</v>
      </c>
      <c r="O1805" s="2">
        <v>1</v>
      </c>
      <c r="P1805" s="23">
        <v>156000</v>
      </c>
      <c r="Q1805" s="24">
        <f>+FACTURACION[[#This Row],[CANTIDAD]]*FACTURACION[[#This Row],[VR UNITARIO]]/1000</f>
        <v>156</v>
      </c>
      <c r="R1805" s="3" t="str">
        <f>+VLOOKUP(FACTURACION[[#This Row],[NIT]],TABLACLIENTE,5,FALSE)</f>
        <v>BOGOTÁ D.C.</v>
      </c>
    </row>
    <row r="1806" spans="3:18">
      <c r="C1806" s="13">
        <v>2014</v>
      </c>
      <c r="D1806" s="17" t="s">
        <v>705</v>
      </c>
      <c r="E1806" s="17">
        <f>MONTH(FACTURACION[[#This Row],[MES]]&amp;1)</f>
        <v>12</v>
      </c>
      <c r="F1806" s="223">
        <f>DATE(FACTURACION[[#This Row],[AÑO]],FACTURACION[[#This Row],[Mes numero]],1)</f>
        <v>41974</v>
      </c>
      <c r="G1806" s="159">
        <v>10914</v>
      </c>
      <c r="H1806" s="20">
        <v>830140206</v>
      </c>
      <c r="I1806" s="2" t="str">
        <f>+VLOOKUP(FACTURACION[[#This Row],[NIT]],TABLACLIENTE,2,FALSE)</f>
        <v xml:space="preserve"> ENERCER S.A. E.S.P. (ANTERIORMENTE PUBLISERVICIOS S.A. E.S.P )</v>
      </c>
      <c r="J1806" s="2" t="s">
        <v>108</v>
      </c>
      <c r="K1806" s="12" t="str">
        <f>+VLOOKUP(FACTURACION[[#This Row],[REFERENCIA]],CODINV,2,FALSE)</f>
        <v>MEDIDOR BK G4 C:1/2"</v>
      </c>
      <c r="L1806" s="12" t="str">
        <f>IF(VLOOKUP(FACTURACION[[#This Row],[REFERENCIA]],CODINV,3,FALSE)=0,"",VLOOKUP(FACTURACION[[#This Row],[REFERENCIA]],CODINV,3,FALSE))</f>
        <v>G4K MT 152MM</v>
      </c>
      <c r="M1806" s="12" t="str">
        <f>+VLOOKUP(FACTURACION[[#This Row],[REFERENCIA]],CODINV,4,FALSE)</f>
        <v>MEDIDORES</v>
      </c>
      <c r="N1806" s="12" t="str">
        <f>+VLOOKUP(FACTURACION[[#This Row],[REFERENCIA]],CODINV,5,FALSE)</f>
        <v>HONEYWELL</v>
      </c>
      <c r="O1806" s="2">
        <v>6</v>
      </c>
      <c r="P1806" s="23">
        <v>120000</v>
      </c>
      <c r="Q1806" s="24">
        <f>+FACTURACION[[#This Row],[CANTIDAD]]*FACTURACION[[#This Row],[VR UNITARIO]]/1000</f>
        <v>720</v>
      </c>
      <c r="R1806" s="3" t="str">
        <f>+VLOOKUP(FACTURACION[[#This Row],[NIT]],TABLACLIENTE,5,FALSE)</f>
        <v>BOGOTÁ D.C.</v>
      </c>
    </row>
    <row r="1807" spans="3:18">
      <c r="C1807" s="13">
        <v>2014</v>
      </c>
      <c r="D1807" s="17" t="s">
        <v>705</v>
      </c>
      <c r="E1807" s="17">
        <f>MONTH(FACTURACION[[#This Row],[MES]]&amp;1)</f>
        <v>12</v>
      </c>
      <c r="F1807" s="223">
        <f>DATE(FACTURACION[[#This Row],[AÑO]],FACTURACION[[#This Row],[Mes numero]],1)</f>
        <v>41974</v>
      </c>
      <c r="G1807" s="159">
        <v>10905</v>
      </c>
      <c r="H1807" s="25">
        <v>891101577</v>
      </c>
      <c r="I1807" s="3" t="str">
        <f>+VLOOKUP(FACTURACION[[#This Row],[NIT]],TABLACLIENTE,2,FALSE)</f>
        <v>ALCANOS DE COLOMBIA S.A. E.S.P</v>
      </c>
      <c r="J1807" s="2" t="s">
        <v>20</v>
      </c>
      <c r="K1807" s="12" t="str">
        <f>+VLOOKUP(FACTURACION[[#This Row],[REFERENCIA]],CODINV,2,FALSE)</f>
        <v xml:space="preserve">MEDIDOR AC-250 C: 3/4" CON CONECTORES </v>
      </c>
      <c r="L1807" s="12" t="str">
        <f>IF(VLOOKUP(FACTURACION[[#This Row],[REFERENCIA]],CODINV,3,FALSE)=0,"",VLOOKUP(FACTURACION[[#This Row],[REFERENCIA]],CODINV,3,FALSE))</f>
        <v/>
      </c>
      <c r="M1807" s="12" t="str">
        <f>+VLOOKUP(FACTURACION[[#This Row],[REFERENCIA]],CODINV,4,FALSE)</f>
        <v>MEDIDORES</v>
      </c>
      <c r="N1807" s="12" t="str">
        <f>+VLOOKUP(FACTURACION[[#This Row],[REFERENCIA]],CODINV,5,FALSE)</f>
        <v>HONEYWELL</v>
      </c>
      <c r="O1807" s="2">
        <v>7</v>
      </c>
      <c r="P1807" s="23">
        <v>279056</v>
      </c>
      <c r="Q1807" s="24">
        <f>+FACTURACION[[#This Row],[CANTIDAD]]*FACTURACION[[#This Row],[VR UNITARIO]]/1000</f>
        <v>1953.3920000000001</v>
      </c>
      <c r="R1807" s="3" t="str">
        <f>+VLOOKUP(FACTURACION[[#This Row],[NIT]],TABLACLIENTE,5,FALSE)</f>
        <v>NEIVA</v>
      </c>
    </row>
    <row r="1808" spans="3:18">
      <c r="C1808" s="13">
        <v>2014</v>
      </c>
      <c r="D1808" s="17" t="s">
        <v>705</v>
      </c>
      <c r="E1808" s="17">
        <f>MONTH(FACTURACION[[#This Row],[MES]]&amp;1)</f>
        <v>12</v>
      </c>
      <c r="F1808" s="223">
        <f>DATE(FACTURACION[[#This Row],[AÑO]],FACTURACION[[#This Row],[Mes numero]],1)</f>
        <v>41974</v>
      </c>
      <c r="G1808" s="159">
        <v>10907</v>
      </c>
      <c r="H1808" s="20">
        <v>800218682</v>
      </c>
      <c r="I1808" s="2" t="str">
        <f>+VLOOKUP(FACTURACION[[#This Row],[NIT]],TABLACLIENTE,2,FALSE)</f>
        <v>GASES DEL CUSIANA S.A E.S.P. (CUSIANAGAS S.A E.S.P)</v>
      </c>
      <c r="J1808" s="2" t="s">
        <v>20</v>
      </c>
      <c r="K1808" s="12" t="str">
        <f>+VLOOKUP(FACTURACION[[#This Row],[REFERENCIA]],CODINV,2,FALSE)</f>
        <v xml:space="preserve">MEDIDOR AC-250 C: 3/4" CON CONECTORES </v>
      </c>
      <c r="L1808" s="12" t="str">
        <f>IF(VLOOKUP(FACTURACION[[#This Row],[REFERENCIA]],CODINV,3,FALSE)=0,"",VLOOKUP(FACTURACION[[#This Row],[REFERENCIA]],CODINV,3,FALSE))</f>
        <v/>
      </c>
      <c r="M1808" s="12" t="str">
        <f>+VLOOKUP(FACTURACION[[#This Row],[REFERENCIA]],CODINV,4,FALSE)</f>
        <v>MEDIDORES</v>
      </c>
      <c r="N1808" s="12" t="str">
        <f>+VLOOKUP(FACTURACION[[#This Row],[REFERENCIA]],CODINV,5,FALSE)</f>
        <v>HONEYWELL</v>
      </c>
      <c r="O1808" s="2">
        <v>10</v>
      </c>
      <c r="P1808" s="23">
        <v>308614</v>
      </c>
      <c r="Q1808" s="24">
        <f>+FACTURACION[[#This Row],[CANTIDAD]]*FACTURACION[[#This Row],[VR UNITARIO]]/1000</f>
        <v>3086.14</v>
      </c>
      <c r="R1808" s="3" t="str">
        <f>+VLOOKUP(FACTURACION[[#This Row],[NIT]],TABLACLIENTE,5,FALSE)</f>
        <v>YOPAL</v>
      </c>
    </row>
    <row r="1809" spans="3:18">
      <c r="C1809" s="13">
        <v>2014</v>
      </c>
      <c r="D1809" s="17" t="s">
        <v>705</v>
      </c>
      <c r="E1809" s="17">
        <f>MONTH(FACTURACION[[#This Row],[MES]]&amp;1)</f>
        <v>12</v>
      </c>
      <c r="F1809" s="223">
        <f>DATE(FACTURACION[[#This Row],[AÑO]],FACTURACION[[#This Row],[Mes numero]],1)</f>
        <v>41974</v>
      </c>
      <c r="G1809" s="159">
        <v>10906</v>
      </c>
      <c r="H1809" s="20">
        <v>800021272</v>
      </c>
      <c r="I1809" s="2" t="str">
        <f>+VLOOKUP(FACTURACION[[#This Row],[NIT]],TABLACLIENTE,2,FALSE)</f>
        <v>GASES DEL LLANO S.A. E.S.P (LLANOGAS S.A. E.S.P.)</v>
      </c>
      <c r="J1809" s="2" t="s">
        <v>20</v>
      </c>
      <c r="K1809" s="12" t="str">
        <f>+VLOOKUP(FACTURACION[[#This Row],[REFERENCIA]],CODINV,2,FALSE)</f>
        <v xml:space="preserve">MEDIDOR AC-250 C: 3/4" CON CONECTORES </v>
      </c>
      <c r="L1809" s="12" t="str">
        <f>IF(VLOOKUP(FACTURACION[[#This Row],[REFERENCIA]],CODINV,3,FALSE)=0,"",VLOOKUP(FACTURACION[[#This Row],[REFERENCIA]],CODINV,3,FALSE))</f>
        <v/>
      </c>
      <c r="M1809" s="12" t="str">
        <f>+VLOOKUP(FACTURACION[[#This Row],[REFERENCIA]],CODINV,4,FALSE)</f>
        <v>MEDIDORES</v>
      </c>
      <c r="N1809" s="12" t="str">
        <f>+VLOOKUP(FACTURACION[[#This Row],[REFERENCIA]],CODINV,5,FALSE)</f>
        <v>HONEYWELL</v>
      </c>
      <c r="O1809" s="2">
        <v>7</v>
      </c>
      <c r="P1809" s="23">
        <v>308614</v>
      </c>
      <c r="Q1809" s="24">
        <f>+FACTURACION[[#This Row],[CANTIDAD]]*FACTURACION[[#This Row],[VR UNITARIO]]/1000</f>
        <v>2160.2979999999998</v>
      </c>
      <c r="R1809" s="3" t="str">
        <f>+VLOOKUP(FACTURACION[[#This Row],[NIT]],TABLACLIENTE,5,FALSE)</f>
        <v>VILLAVICENCIO</v>
      </c>
    </row>
    <row r="1810" spans="3:18">
      <c r="C1810" s="13">
        <v>2014</v>
      </c>
      <c r="D1810" s="17" t="s">
        <v>705</v>
      </c>
      <c r="E1810" s="17">
        <f>MONTH(FACTURACION[[#This Row],[MES]]&amp;1)</f>
        <v>12</v>
      </c>
      <c r="F1810" s="223">
        <f>DATE(FACTURACION[[#This Row],[AÑO]],FACTURACION[[#This Row],[Mes numero]],1)</f>
        <v>41974</v>
      </c>
      <c r="G1810" s="159">
        <v>10908</v>
      </c>
      <c r="H1810" s="20">
        <v>800021272</v>
      </c>
      <c r="I1810" s="2" t="str">
        <f>+VLOOKUP(FACTURACION[[#This Row],[NIT]],TABLACLIENTE,2,FALSE)</f>
        <v>GASES DEL LLANO S.A. E.S.P (LLANOGAS S.A. E.S.P.)</v>
      </c>
      <c r="J1810" s="2" t="s">
        <v>20</v>
      </c>
      <c r="K1810" s="12" t="str">
        <f>+VLOOKUP(FACTURACION[[#This Row],[REFERENCIA]],CODINV,2,FALSE)</f>
        <v xml:space="preserve">MEDIDOR AC-250 C: 3/4" CON CONECTORES </v>
      </c>
      <c r="L1810" s="12" t="str">
        <f>IF(VLOOKUP(FACTURACION[[#This Row],[REFERENCIA]],CODINV,3,FALSE)=0,"",VLOOKUP(FACTURACION[[#This Row],[REFERENCIA]],CODINV,3,FALSE))</f>
        <v/>
      </c>
      <c r="M1810" s="12" t="str">
        <f>+VLOOKUP(FACTURACION[[#This Row],[REFERENCIA]],CODINV,4,FALSE)</f>
        <v>MEDIDORES</v>
      </c>
      <c r="N1810" s="12" t="str">
        <f>+VLOOKUP(FACTURACION[[#This Row],[REFERENCIA]],CODINV,5,FALSE)</f>
        <v>HONEYWELL</v>
      </c>
      <c r="O1810" s="2">
        <v>6</v>
      </c>
      <c r="P1810" s="23">
        <v>308615</v>
      </c>
      <c r="Q1810" s="24">
        <f>+FACTURACION[[#This Row],[CANTIDAD]]*FACTURACION[[#This Row],[VR UNITARIO]]/1000</f>
        <v>1851.69</v>
      </c>
      <c r="R1810" s="3" t="str">
        <f>+VLOOKUP(FACTURACION[[#This Row],[NIT]],TABLACLIENTE,5,FALSE)</f>
        <v>VILLAVICENCIO</v>
      </c>
    </row>
    <row r="1811" spans="3:18">
      <c r="C1811" s="13">
        <v>2014</v>
      </c>
      <c r="D1811" s="17" t="s">
        <v>705</v>
      </c>
      <c r="E1811" s="17">
        <f>MONTH(FACTURACION[[#This Row],[MES]]&amp;1)</f>
        <v>12</v>
      </c>
      <c r="F1811" s="223">
        <f>DATE(FACTURACION[[#This Row],[AÑO]],FACTURACION[[#This Row],[Mes numero]],1)</f>
        <v>41974</v>
      </c>
      <c r="G1811" s="159">
        <v>10911</v>
      </c>
      <c r="H1811" s="20">
        <v>860033633</v>
      </c>
      <c r="I1811" s="2" t="str">
        <f>+VLOOKUP(FACTURACION[[#This Row],[NIT]],TABLACLIENTE,2,FALSE)</f>
        <v>RAYOGAS S.A. E.S.P.</v>
      </c>
      <c r="J1811" s="2" t="s">
        <v>20</v>
      </c>
      <c r="K1811" s="12" t="str">
        <f>+VLOOKUP(FACTURACION[[#This Row],[REFERENCIA]],CODINV,2,FALSE)</f>
        <v xml:space="preserve">MEDIDOR AC-250 C: 3/4" CON CONECTORES </v>
      </c>
      <c r="L1811" s="12" t="str">
        <f>IF(VLOOKUP(FACTURACION[[#This Row],[REFERENCIA]],CODINV,3,FALSE)=0,"",VLOOKUP(FACTURACION[[#This Row],[REFERENCIA]],CODINV,3,FALSE))</f>
        <v/>
      </c>
      <c r="M1811" s="12" t="str">
        <f>+VLOOKUP(FACTURACION[[#This Row],[REFERENCIA]],CODINV,4,FALSE)</f>
        <v>MEDIDORES</v>
      </c>
      <c r="N1811" s="12" t="str">
        <f>+VLOOKUP(FACTURACION[[#This Row],[REFERENCIA]],CODINV,5,FALSE)</f>
        <v>HONEYWELL</v>
      </c>
      <c r="O1811" s="2">
        <v>3</v>
      </c>
      <c r="P1811" s="23">
        <v>290000</v>
      </c>
      <c r="Q1811" s="24">
        <f>+FACTURACION[[#This Row],[CANTIDAD]]*FACTURACION[[#This Row],[VR UNITARIO]]/1000</f>
        <v>870</v>
      </c>
      <c r="R1811" s="3" t="str">
        <f>+VLOOKUP(FACTURACION[[#This Row],[NIT]],TABLACLIENTE,5,FALSE)</f>
        <v>BOGOTÁ D.C.</v>
      </c>
    </row>
    <row r="1812" spans="3:18">
      <c r="C1812" s="13">
        <v>2014</v>
      </c>
      <c r="D1812" s="17" t="s">
        <v>705</v>
      </c>
      <c r="E1812" s="17">
        <f>MONTH(FACTURACION[[#This Row],[MES]]&amp;1)</f>
        <v>12</v>
      </c>
      <c r="F1812" s="223">
        <f>DATE(FACTURACION[[#This Row],[AÑO]],FACTURACION[[#This Row],[Mes numero]],1)</f>
        <v>41974</v>
      </c>
      <c r="G1812" s="159">
        <v>10920</v>
      </c>
      <c r="H1812" s="20">
        <v>890101691</v>
      </c>
      <c r="I1812" s="2" t="str">
        <f>+VLOOKUP(FACTURACION[[#This Row],[NIT]],TABLACLIENTE,2,FALSE)</f>
        <v>GASES DEL CARIBE S.A.E.S.P. (GASCARIBE S.A E.S.P.)</v>
      </c>
      <c r="J1812" s="2" t="s">
        <v>21</v>
      </c>
      <c r="K1812" s="12" t="str">
        <f>+VLOOKUP(FACTURACION[[#This Row],[REFERENCIA]],CODINV,2,FALSE)</f>
        <v>MEDIDOR AC-630 C:1 1/4" MAOP 25PSIG CON CONECTORES</v>
      </c>
      <c r="L1812" s="12" t="str">
        <f>IF(VLOOKUP(FACTURACION[[#This Row],[REFERENCIA]],CODINV,3,FALSE)=0,"",VLOOKUP(FACTURACION[[#This Row],[REFERENCIA]],CODINV,3,FALSE))</f>
        <v/>
      </c>
      <c r="M1812" s="12" t="str">
        <f>+VLOOKUP(FACTURACION[[#This Row],[REFERENCIA]],CODINV,4,FALSE)</f>
        <v>MEDIDORES</v>
      </c>
      <c r="N1812" s="12" t="str">
        <f>+VLOOKUP(FACTURACION[[#This Row],[REFERENCIA]],CODINV,5,FALSE)</f>
        <v>HONEYWELL</v>
      </c>
      <c r="O1812" s="2">
        <v>4</v>
      </c>
      <c r="P1812" s="23">
        <v>1623081</v>
      </c>
      <c r="Q1812" s="24">
        <f>+FACTURACION[[#This Row],[CANTIDAD]]*FACTURACION[[#This Row],[VR UNITARIO]]/1000</f>
        <v>6492.3239999999996</v>
      </c>
      <c r="R1812" s="3" t="str">
        <f>+VLOOKUP(FACTURACION[[#This Row],[NIT]],TABLACLIENTE,5,FALSE)</f>
        <v>BARRANQUILLA</v>
      </c>
    </row>
    <row r="1813" spans="3:18">
      <c r="C1813" s="13">
        <v>2014</v>
      </c>
      <c r="D1813" s="17" t="s">
        <v>705</v>
      </c>
      <c r="E1813" s="17">
        <f>MONTH(FACTURACION[[#This Row],[MES]]&amp;1)</f>
        <v>12</v>
      </c>
      <c r="F1813" s="223">
        <f>DATE(FACTURACION[[#This Row],[AÑO]],FACTURACION[[#This Row],[Mes numero]],1)</f>
        <v>41974</v>
      </c>
      <c r="G1813" s="159">
        <v>10897</v>
      </c>
      <c r="H1813" s="20">
        <v>890208316</v>
      </c>
      <c r="I1813" s="2" t="str">
        <f>+VLOOKUP(FACTURACION[[#This Row],[NIT]],TABLACLIENTE,2,FALSE)</f>
        <v xml:space="preserve">METROGAS DE COLOMBIA S.A. E.S.P.  (METROGAS S.A. E.S.P)
</v>
      </c>
      <c r="J1813" s="2" t="s">
        <v>59</v>
      </c>
      <c r="K1813" s="12" t="str">
        <f>+VLOOKUP(FACTURACION[[#This Row],[REFERENCIA]],CODINV,2,FALSE)</f>
        <v>MEDIDOR AL-1000 C:1 1/2" MAOP 25 PSIG CON CONECTORES</v>
      </c>
      <c r="L1813" s="12" t="str">
        <f>IF(VLOOKUP(FACTURACION[[#This Row],[REFERENCIA]],CODINV,3,FALSE)=0,"",VLOOKUP(FACTURACION[[#This Row],[REFERENCIA]],CODINV,3,FALSE))</f>
        <v/>
      </c>
      <c r="M1813" s="12" t="str">
        <f>+VLOOKUP(FACTURACION[[#This Row],[REFERENCIA]],CODINV,4,FALSE)</f>
        <v>MEDIDORES</v>
      </c>
      <c r="N1813" s="12" t="str">
        <f>+VLOOKUP(FACTURACION[[#This Row],[REFERENCIA]],CODINV,5,FALSE)</f>
        <v>HONEYWELL</v>
      </c>
      <c r="O1813" s="2">
        <v>2</v>
      </c>
      <c r="P1813" s="23">
        <v>2600000</v>
      </c>
      <c r="Q1813" s="24">
        <f>+FACTURACION[[#This Row],[CANTIDAD]]*FACTURACION[[#This Row],[VR UNITARIO]]/1000</f>
        <v>5200</v>
      </c>
      <c r="R1813" s="3" t="str">
        <f>+VLOOKUP(FACTURACION[[#This Row],[NIT]],TABLACLIENTE,5,FALSE)</f>
        <v>FLORIDABLANCA</v>
      </c>
    </row>
    <row r="1814" spans="3:18">
      <c r="C1814" s="13">
        <v>2014</v>
      </c>
      <c r="D1814" s="17" t="s">
        <v>705</v>
      </c>
      <c r="E1814" s="17">
        <f>MONTH(FACTURACION[[#This Row],[MES]]&amp;1)</f>
        <v>12</v>
      </c>
      <c r="F1814" s="223">
        <f>DATE(FACTURACION[[#This Row],[AÑO]],FACTURACION[[#This Row],[Mes numero]],1)</f>
        <v>41974</v>
      </c>
      <c r="G1814" s="159">
        <v>10898</v>
      </c>
      <c r="H1814" s="20">
        <v>900640097</v>
      </c>
      <c r="I1814" s="2" t="str">
        <f>+VLOOKUP(FACTURACION[[#This Row],[NIT]],TABLACLIENTE,2,FALSE)</f>
        <v>SERVITEST PRUEBAS HIDROSTATICAS S.A.S</v>
      </c>
      <c r="J1814" s="2" t="s">
        <v>264</v>
      </c>
      <c r="K1814" s="12" t="str">
        <f>+VLOOKUP(FACTURACION[[#This Row],[REFERENCIA]],CODINV,2,FALSE)</f>
        <v>MEDIDOR ROTATIVO RVG G40</v>
      </c>
      <c r="L1814" s="12" t="str">
        <f>IF(VLOOKUP(FACTURACION[[#This Row],[REFERENCIA]],CODINV,3,FALSE)=0,"",VLOOKUP(FACTURACION[[#This Row],[REFERENCIA]],CODINV,3,FALSE))</f>
        <v>RVG G40</v>
      </c>
      <c r="M1814" s="12" t="str">
        <f>+VLOOKUP(FACTURACION[[#This Row],[REFERENCIA]],CODINV,4,FALSE)</f>
        <v>MEDIDORES</v>
      </c>
      <c r="N1814" s="12" t="str">
        <f>+VLOOKUP(FACTURACION[[#This Row],[REFERENCIA]],CODINV,5,FALSE)</f>
        <v>HONEYWELL</v>
      </c>
      <c r="O1814" s="2">
        <v>1</v>
      </c>
      <c r="P1814" s="23">
        <v>3025641</v>
      </c>
      <c r="Q1814" s="24">
        <f>+FACTURACION[[#This Row],[CANTIDAD]]*FACTURACION[[#This Row],[VR UNITARIO]]/1000</f>
        <v>3025.6410000000001</v>
      </c>
      <c r="R1814" s="3" t="str">
        <f>+VLOOKUP(FACTURACION[[#This Row],[NIT]],TABLACLIENTE,5,FALSE)</f>
        <v>IBAGUE</v>
      </c>
    </row>
    <row r="1815" spans="3:18">
      <c r="C1815" s="13">
        <v>2014</v>
      </c>
      <c r="D1815" s="17" t="s">
        <v>705</v>
      </c>
      <c r="E1815" s="17">
        <f>MONTH(FACTURACION[[#This Row],[MES]]&amp;1)</f>
        <v>12</v>
      </c>
      <c r="F1815" s="223">
        <f>DATE(FACTURACION[[#This Row],[AÑO]],FACTURACION[[#This Row],[Mes numero]],1)</f>
        <v>41974</v>
      </c>
      <c r="G1815" s="159">
        <v>10909</v>
      </c>
      <c r="H1815" s="20">
        <v>900155947</v>
      </c>
      <c r="I1815" s="2" t="str">
        <f>+VLOOKUP(FACTURACION[[#This Row],[NIT]],TABLACLIENTE,2,FALSE)</f>
        <v>INGENIERIA DE MONTAJE Y MANTENIMIENTO DE ESTACIONES DE SERVICIO LTDA  (IMMES LTDA)</v>
      </c>
      <c r="J1815" s="2" t="s">
        <v>120</v>
      </c>
      <c r="K1815" s="12" t="str">
        <f>+VLOOKUP(FACTURACION[[#This Row],[REFERENCIA]],CODINV,2,FALSE)</f>
        <v>MEDIDOR ROTATIVO G65</v>
      </c>
      <c r="L1815" s="12" t="str">
        <f>IF(VLOOKUP(FACTURACION[[#This Row],[REFERENCIA]],CODINV,3,FALSE)=0,"",VLOOKUP(FACTURACION[[#This Row],[REFERENCIA]],CODINV,3,FALSE))</f>
        <v>RCG65</v>
      </c>
      <c r="M1815" s="12" t="str">
        <f>+VLOOKUP(FACTURACION[[#This Row],[REFERENCIA]],CODINV,4,FALSE)</f>
        <v>MEDIDORES</v>
      </c>
      <c r="N1815" s="12" t="str">
        <f>+VLOOKUP(FACTURACION[[#This Row],[REFERENCIA]],CODINV,5,FALSE)</f>
        <v>HONEYWELL</v>
      </c>
      <c r="O1815" s="2">
        <v>2</v>
      </c>
      <c r="P1815" s="23">
        <v>3400000</v>
      </c>
      <c r="Q1815" s="24">
        <f>+FACTURACION[[#This Row],[CANTIDAD]]*FACTURACION[[#This Row],[VR UNITARIO]]/1000</f>
        <v>6800</v>
      </c>
      <c r="R1815" s="3" t="str">
        <f>+VLOOKUP(FACTURACION[[#This Row],[NIT]],TABLACLIENTE,5,FALSE)</f>
        <v>BOGOTÁ D.C.</v>
      </c>
    </row>
    <row r="1816" spans="3:18">
      <c r="C1816" s="13">
        <v>2014</v>
      </c>
      <c r="D1816" s="17" t="s">
        <v>705</v>
      </c>
      <c r="E1816" s="17">
        <f>MONTH(FACTURACION[[#This Row],[MES]]&amp;1)</f>
        <v>12</v>
      </c>
      <c r="F1816" s="223">
        <f>DATE(FACTURACION[[#This Row],[AÑO]],FACTURACION[[#This Row],[Mes numero]],1)</f>
        <v>41974</v>
      </c>
      <c r="G1816" s="159">
        <v>10899</v>
      </c>
      <c r="H1816" s="20">
        <v>890500726</v>
      </c>
      <c r="I1816" s="2" t="str">
        <f>+VLOOKUP(FACTURACION[[#This Row],[NIT]],TABLACLIENTE,2,FALSE)</f>
        <v>NORTESANTANDEREANA DE GAS S.A. E.S.P (NORGAS S.A. E.S.P.)</v>
      </c>
      <c r="J1816" s="2" t="s">
        <v>159</v>
      </c>
      <c r="K1816" s="12" t="str">
        <f>+VLOOKUP(FACTURACION[[#This Row],[REFERENCIA]],CODINV,2,FALSE)</f>
        <v>REG 1813B2 C:1 R:12-28 O: 1/2</v>
      </c>
      <c r="L1816" s="12" t="str">
        <f>IF(VLOOKUP(FACTURACION[[#This Row],[REFERENCIA]],CODINV,3,FALSE)=0,"",VLOOKUP(FACTURACION[[#This Row],[REFERENCIA]],CODINV,3,FALSE))</f>
        <v/>
      </c>
      <c r="M1816" s="12" t="str">
        <f>+VLOOKUP(FACTURACION[[#This Row],[REFERENCIA]],CODINV,4,FALSE)</f>
        <v>REGULADORES</v>
      </c>
      <c r="N1816" s="12" t="str">
        <f>+VLOOKUP(FACTURACION[[#This Row],[REFERENCIA]],CODINV,5,FALSE)</f>
        <v>HONEYWELL</v>
      </c>
      <c r="O1816" s="2">
        <v>2</v>
      </c>
      <c r="P1816" s="23">
        <v>105000</v>
      </c>
      <c r="Q1816" s="24">
        <f>+FACTURACION[[#This Row],[CANTIDAD]]*FACTURACION[[#This Row],[VR UNITARIO]]/1000</f>
        <v>210</v>
      </c>
      <c r="R1816" s="3" t="str">
        <f>+VLOOKUP(FACTURACION[[#This Row],[NIT]],TABLACLIENTE,5,FALSE)</f>
        <v>BUCARAMANGA</v>
      </c>
    </row>
    <row r="1817" spans="3:18">
      <c r="C1817" s="13">
        <v>2014</v>
      </c>
      <c r="D1817" s="17" t="s">
        <v>705</v>
      </c>
      <c r="E1817" s="17">
        <f>MONTH(FACTURACION[[#This Row],[MES]]&amp;1)</f>
        <v>12</v>
      </c>
      <c r="F1817" s="223">
        <f>DATE(FACTURACION[[#This Row],[AÑO]],FACTURACION[[#This Row],[Mes numero]],1)</f>
        <v>41974</v>
      </c>
      <c r="G1817" s="159">
        <v>10911</v>
      </c>
      <c r="H1817" s="20">
        <v>860033633</v>
      </c>
      <c r="I1817" s="2" t="str">
        <f>+VLOOKUP(FACTURACION[[#This Row],[NIT]],TABLACLIENTE,2,FALSE)</f>
        <v>RAYOGAS S.A. E.S.P.</v>
      </c>
      <c r="J1817" s="2" t="s">
        <v>159</v>
      </c>
      <c r="K1817" s="12" t="str">
        <f>+VLOOKUP(FACTURACION[[#This Row],[REFERENCIA]],CODINV,2,FALSE)</f>
        <v>REG 1813B2 C:1 R:12-28 O: 1/2</v>
      </c>
      <c r="L1817" s="12" t="str">
        <f>IF(VLOOKUP(FACTURACION[[#This Row],[REFERENCIA]],CODINV,3,FALSE)=0,"",VLOOKUP(FACTURACION[[#This Row],[REFERENCIA]],CODINV,3,FALSE))</f>
        <v/>
      </c>
      <c r="M1817" s="12" t="str">
        <f>+VLOOKUP(FACTURACION[[#This Row],[REFERENCIA]],CODINV,4,FALSE)</f>
        <v>REGULADORES</v>
      </c>
      <c r="N1817" s="12" t="str">
        <f>+VLOOKUP(FACTURACION[[#This Row],[REFERENCIA]],CODINV,5,FALSE)</f>
        <v>HONEYWELL</v>
      </c>
      <c r="O1817" s="2">
        <v>3</v>
      </c>
      <c r="P1817" s="23">
        <v>105000</v>
      </c>
      <c r="Q1817" s="24">
        <f>+FACTURACION[[#This Row],[CANTIDAD]]*FACTURACION[[#This Row],[VR UNITARIO]]/1000</f>
        <v>315</v>
      </c>
      <c r="R1817" s="3" t="str">
        <f>+VLOOKUP(FACTURACION[[#This Row],[NIT]],TABLACLIENTE,5,FALSE)</f>
        <v>BOGOTÁ D.C.</v>
      </c>
    </row>
    <row r="1818" spans="3:18">
      <c r="C1818" s="13">
        <v>2014</v>
      </c>
      <c r="D1818" s="17" t="s">
        <v>705</v>
      </c>
      <c r="E1818" s="17">
        <f>MONTH(FACTURACION[[#This Row],[MES]]&amp;1)</f>
        <v>12</v>
      </c>
      <c r="F1818" s="223">
        <f>DATE(FACTURACION[[#This Row],[AÑO]],FACTURACION[[#This Row],[Mes numero]],1)</f>
        <v>41974</v>
      </c>
      <c r="G1818" s="159">
        <v>10902</v>
      </c>
      <c r="H1818" s="20">
        <v>800074033</v>
      </c>
      <c r="I1818" s="2" t="str">
        <f>+VLOOKUP(FACTURACION[[#This Row],[NIT]],TABLACLIENTE,2,FALSE)</f>
        <v>COMPAÑIAS ASOCIADAS DE GAS S.A. E.S.P (ASOGAS SA ESP)</v>
      </c>
      <c r="J1818" s="2" t="s">
        <v>6</v>
      </c>
      <c r="K1818" s="12" t="str">
        <f>+VLOOKUP(FACTURACION[[#This Row],[REFERENCIA]],CODINV,2,FALSE)</f>
        <v>REG.1813C C:3/4" R:6-15" O:1/2</v>
      </c>
      <c r="L1818" s="12" t="str">
        <f>IF(VLOOKUP(FACTURACION[[#This Row],[REFERENCIA]],CODINV,3,FALSE)=0,"",VLOOKUP(FACTURACION[[#This Row],[REFERENCIA]],CODINV,3,FALSE))</f>
        <v/>
      </c>
      <c r="M1818" s="12" t="str">
        <f>+VLOOKUP(FACTURACION[[#This Row],[REFERENCIA]],CODINV,4,FALSE)</f>
        <v>REGULADORES</v>
      </c>
      <c r="N1818" s="12" t="str">
        <f>+VLOOKUP(FACTURACION[[#This Row],[REFERENCIA]],CODINV,5,FALSE)</f>
        <v>HONEYWELL</v>
      </c>
      <c r="O1818" s="2">
        <v>1</v>
      </c>
      <c r="P1818" s="23">
        <v>105000</v>
      </c>
      <c r="Q1818" s="24">
        <f>+FACTURACION[[#This Row],[CANTIDAD]]*FACTURACION[[#This Row],[VR UNITARIO]]/1000</f>
        <v>105</v>
      </c>
      <c r="R1818" s="3" t="str">
        <f>+VLOOKUP(FACTURACION[[#This Row],[NIT]],TABLACLIENTE,5,FALSE)</f>
        <v>MOSQUERA</v>
      </c>
    </row>
    <row r="1819" spans="3:18">
      <c r="C1819" s="13">
        <v>2014</v>
      </c>
      <c r="D1819" s="17" t="s">
        <v>705</v>
      </c>
      <c r="E1819" s="17">
        <f>MONTH(FACTURACION[[#This Row],[MES]]&amp;1)</f>
        <v>12</v>
      </c>
      <c r="F1819" s="223">
        <f>DATE(FACTURACION[[#This Row],[AÑO]],FACTURACION[[#This Row],[Mes numero]],1)</f>
        <v>41974</v>
      </c>
      <c r="G1819" s="159">
        <v>10904</v>
      </c>
      <c r="H1819" s="20">
        <v>800074033</v>
      </c>
      <c r="I1819" s="2" t="str">
        <f>+VLOOKUP(FACTURACION[[#This Row],[NIT]],TABLACLIENTE,2,FALSE)</f>
        <v>COMPAÑIAS ASOCIADAS DE GAS S.A. E.S.P (ASOGAS SA ESP)</v>
      </c>
      <c r="J1819" s="2" t="s">
        <v>6</v>
      </c>
      <c r="K1819" s="12" t="str">
        <f>+VLOOKUP(FACTURACION[[#This Row],[REFERENCIA]],CODINV,2,FALSE)</f>
        <v>REG.1813C C:3/4" R:6-15" O:1/2</v>
      </c>
      <c r="L1819" s="12" t="str">
        <f>IF(VLOOKUP(FACTURACION[[#This Row],[REFERENCIA]],CODINV,3,FALSE)=0,"",VLOOKUP(FACTURACION[[#This Row],[REFERENCIA]],CODINV,3,FALSE))</f>
        <v/>
      </c>
      <c r="M1819" s="12" t="str">
        <f>+VLOOKUP(FACTURACION[[#This Row],[REFERENCIA]],CODINV,4,FALSE)</f>
        <v>REGULADORES</v>
      </c>
      <c r="N1819" s="12" t="str">
        <f>+VLOOKUP(FACTURACION[[#This Row],[REFERENCIA]],CODINV,5,FALSE)</f>
        <v>HONEYWELL</v>
      </c>
      <c r="O1819" s="2">
        <v>1</v>
      </c>
      <c r="P1819" s="23">
        <v>105000</v>
      </c>
      <c r="Q1819" s="24">
        <f>+FACTURACION[[#This Row],[CANTIDAD]]*FACTURACION[[#This Row],[VR UNITARIO]]/1000</f>
        <v>105</v>
      </c>
      <c r="R1819" s="3" t="str">
        <f>+VLOOKUP(FACTURACION[[#This Row],[NIT]],TABLACLIENTE,5,FALSE)</f>
        <v>MOSQUERA</v>
      </c>
    </row>
    <row r="1820" spans="3:18">
      <c r="C1820" s="13">
        <v>2014</v>
      </c>
      <c r="D1820" s="17" t="s">
        <v>705</v>
      </c>
      <c r="E1820" s="17">
        <f>MONTH(FACTURACION[[#This Row],[MES]]&amp;1)</f>
        <v>12</v>
      </c>
      <c r="F1820" s="223">
        <f>DATE(FACTURACION[[#This Row],[AÑO]],FACTURACION[[#This Row],[Mes numero]],1)</f>
        <v>41974</v>
      </c>
      <c r="G1820" s="159">
        <v>10913</v>
      </c>
      <c r="H1820" s="20">
        <v>800074033</v>
      </c>
      <c r="I1820" s="2" t="str">
        <f>+VLOOKUP(FACTURACION[[#This Row],[NIT]],TABLACLIENTE,2,FALSE)</f>
        <v>COMPAÑIAS ASOCIADAS DE GAS S.A. E.S.P (ASOGAS SA ESP)</v>
      </c>
      <c r="J1820" s="2" t="s">
        <v>6</v>
      </c>
      <c r="K1820" s="12" t="str">
        <f>+VLOOKUP(FACTURACION[[#This Row],[REFERENCIA]],CODINV,2,FALSE)</f>
        <v>REG.1813C C:3/4" R:6-15" O:1/2</v>
      </c>
      <c r="L1820" s="12" t="str">
        <f>IF(VLOOKUP(FACTURACION[[#This Row],[REFERENCIA]],CODINV,3,FALSE)=0,"",VLOOKUP(FACTURACION[[#This Row],[REFERENCIA]],CODINV,3,FALSE))</f>
        <v/>
      </c>
      <c r="M1820" s="12" t="str">
        <f>+VLOOKUP(FACTURACION[[#This Row],[REFERENCIA]],CODINV,4,FALSE)</f>
        <v>REGULADORES</v>
      </c>
      <c r="N1820" s="12" t="str">
        <f>+VLOOKUP(FACTURACION[[#This Row],[REFERENCIA]],CODINV,5,FALSE)</f>
        <v>HONEYWELL</v>
      </c>
      <c r="O1820" s="2">
        <v>1</v>
      </c>
      <c r="P1820" s="23">
        <v>108000</v>
      </c>
      <c r="Q1820" s="24">
        <f>+FACTURACION[[#This Row],[CANTIDAD]]*FACTURACION[[#This Row],[VR UNITARIO]]/1000</f>
        <v>108</v>
      </c>
      <c r="R1820" s="3" t="str">
        <f>+VLOOKUP(FACTURACION[[#This Row],[NIT]],TABLACLIENTE,5,FALSE)</f>
        <v>MOSQUERA</v>
      </c>
    </row>
    <row r="1821" spans="3:18">
      <c r="C1821" s="13">
        <v>2014</v>
      </c>
      <c r="D1821" s="17" t="s">
        <v>705</v>
      </c>
      <c r="E1821" s="17">
        <f>MONTH(FACTURACION[[#This Row],[MES]]&amp;1)</f>
        <v>12</v>
      </c>
      <c r="F1821" s="223">
        <f>DATE(FACTURACION[[#This Row],[AÑO]],FACTURACION[[#This Row],[Mes numero]],1)</f>
        <v>41974</v>
      </c>
      <c r="G1821" s="159">
        <v>10910</v>
      </c>
      <c r="H1821" s="20">
        <v>830137252</v>
      </c>
      <c r="I1821" s="2" t="str">
        <f>+VLOOKUP(FACTURACION[[#This Row],[NIT]],TABLACLIENTE,2,FALSE)</f>
        <v>SAGENCO SAS</v>
      </c>
      <c r="J1821" s="2" t="s">
        <v>6</v>
      </c>
      <c r="K1821" s="12" t="str">
        <f>+VLOOKUP(FACTURACION[[#This Row],[REFERENCIA]],CODINV,2,FALSE)</f>
        <v>REG.1813C C:3/4" R:6-15" O:1/2</v>
      </c>
      <c r="L1821" s="12" t="str">
        <f>IF(VLOOKUP(FACTURACION[[#This Row],[REFERENCIA]],CODINV,3,FALSE)=0,"",VLOOKUP(FACTURACION[[#This Row],[REFERENCIA]],CODINV,3,FALSE))</f>
        <v/>
      </c>
      <c r="M1821" s="12" t="str">
        <f>+VLOOKUP(FACTURACION[[#This Row],[REFERENCIA]],CODINV,4,FALSE)</f>
        <v>REGULADORES</v>
      </c>
      <c r="N1821" s="12" t="str">
        <f>+VLOOKUP(FACTURACION[[#This Row],[REFERENCIA]],CODINV,5,FALSE)</f>
        <v>HONEYWELL</v>
      </c>
      <c r="O1821" s="2">
        <v>1</v>
      </c>
      <c r="P1821" s="23">
        <v>105000</v>
      </c>
      <c r="Q1821" s="24">
        <f>+FACTURACION[[#This Row],[CANTIDAD]]*FACTURACION[[#This Row],[VR UNITARIO]]/1000</f>
        <v>105</v>
      </c>
      <c r="R1821" s="3" t="str">
        <f>+VLOOKUP(FACTURACION[[#This Row],[NIT]],TABLACLIENTE,5,FALSE)</f>
        <v>BOGOTÁ D.C.</v>
      </c>
    </row>
    <row r="1822" spans="3:18">
      <c r="C1822" s="37">
        <v>2014</v>
      </c>
      <c r="D1822" s="38" t="s">
        <v>705</v>
      </c>
      <c r="E1822" s="38">
        <f>MONTH(FACTURACION[[#This Row],[MES]]&amp;1)</f>
        <v>12</v>
      </c>
      <c r="F1822" s="223">
        <f>DATE(FACTURACION[[#This Row],[AÑO]],FACTURACION[[#This Row],[Mes numero]],1)</f>
        <v>41974</v>
      </c>
      <c r="G1822" s="160">
        <v>10928</v>
      </c>
      <c r="H1822" s="39">
        <v>900255894</v>
      </c>
      <c r="I1822" s="40" t="str">
        <f>+VLOOKUP(FACTURACION[[#This Row],[NIT]],TABLACLIENTE,2,FALSE)</f>
        <v>INSTALACIONES HIDROSANITARIAS CARDENAS E.U.</v>
      </c>
      <c r="J1822" s="41" t="s">
        <v>6</v>
      </c>
      <c r="K1822" s="12" t="str">
        <f>+VLOOKUP(FACTURACION[[#This Row],[REFERENCIA]],CODINV,2,FALSE)</f>
        <v>REG.1813C C:3/4" R:6-15" O:1/2</v>
      </c>
      <c r="L1822" s="12" t="str">
        <f>IF(VLOOKUP(FACTURACION[[#This Row],[REFERENCIA]],CODINV,3,FALSE)=0,"",VLOOKUP(FACTURACION[[#This Row],[REFERENCIA]],CODINV,3,FALSE))</f>
        <v/>
      </c>
      <c r="M1822" s="12" t="str">
        <f>+VLOOKUP(FACTURACION[[#This Row],[REFERENCIA]],CODINV,4,FALSE)</f>
        <v>REGULADORES</v>
      </c>
      <c r="N1822" s="12" t="str">
        <f>+VLOOKUP(FACTURACION[[#This Row],[REFERENCIA]],CODINV,5,FALSE)</f>
        <v>HONEYWELL</v>
      </c>
      <c r="O1822" s="41">
        <v>3</v>
      </c>
      <c r="P1822" s="42">
        <v>105000</v>
      </c>
      <c r="Q1822" s="43">
        <f>+FACTURACION[[#This Row],[CANTIDAD]]*FACTURACION[[#This Row],[VR UNITARIO]]/1000</f>
        <v>315</v>
      </c>
      <c r="R1822" s="3" t="str">
        <f>+VLOOKUP(FACTURACION[[#This Row],[NIT]],TABLACLIENTE,5,FALSE)</f>
        <v>BOGOTÁ D.C.</v>
      </c>
    </row>
    <row r="1823" spans="3:18">
      <c r="C1823" s="13">
        <v>2014</v>
      </c>
      <c r="D1823" s="17" t="s">
        <v>705</v>
      </c>
      <c r="E1823" s="17">
        <f>MONTH(FACTURACION[[#This Row],[MES]]&amp;1)</f>
        <v>12</v>
      </c>
      <c r="F1823" s="223">
        <f>DATE(FACTURACION[[#This Row],[AÑO]],FACTURACION[[#This Row],[Mes numero]],1)</f>
        <v>41974</v>
      </c>
      <c r="G1823" s="159">
        <v>10929</v>
      </c>
      <c r="H1823" s="20">
        <v>890908643</v>
      </c>
      <c r="I1823" s="2" t="str">
        <f>+VLOOKUP(FACTURACION[[#This Row],[NIT]],TABLACLIENTE,2,FALSE)</f>
        <v>GASES DE ANTIOQUIA S.A. E.S.P.  (GAS ANTIOQUIA S.A. E.S.P.)</v>
      </c>
      <c r="J1823" s="2" t="s">
        <v>503</v>
      </c>
      <c r="K1823" s="12" t="str">
        <f>+VLOOKUP(FACTURACION[[#This Row],[REFERENCIA]],CODINV,2,FALSE)</f>
        <v>REG. 1803PFM C: 2" O: 7/8 PILOTO 7-15</v>
      </c>
      <c r="L1823" s="12" t="str">
        <f>IF(VLOOKUP(FACTURACION[[#This Row],[REFERENCIA]],CODINV,3,FALSE)=0,"",VLOOKUP(FACTURACION[[#This Row],[REFERENCIA]],CODINV,3,FALSE))</f>
        <v/>
      </c>
      <c r="M1823" s="12" t="str">
        <f>+VLOOKUP(FACTURACION[[#This Row],[REFERENCIA]],CODINV,4,FALSE)</f>
        <v>REGULADORES</v>
      </c>
      <c r="N1823" s="12" t="str">
        <f>+VLOOKUP(FACTURACION[[#This Row],[REFERENCIA]],CODINV,5,FALSE)</f>
        <v>HONEYWELL</v>
      </c>
      <c r="O1823" s="2">
        <v>1</v>
      </c>
      <c r="P1823" s="23">
        <v>1420000</v>
      </c>
      <c r="Q1823" s="24">
        <f>+FACTURACION[[#This Row],[CANTIDAD]]*FACTURACION[[#This Row],[VR UNITARIO]]/1000</f>
        <v>1420</v>
      </c>
      <c r="R1823" s="3" t="str">
        <f>+VLOOKUP(FACTURACION[[#This Row],[NIT]],TABLACLIENTE,5,FALSE)</f>
        <v>MEDELLIN</v>
      </c>
    </row>
    <row r="1824" spans="3:18">
      <c r="C1824" s="13">
        <v>2014</v>
      </c>
      <c r="D1824" s="17" t="s">
        <v>705</v>
      </c>
      <c r="E1824" s="17">
        <f>MONTH(FACTURACION[[#This Row],[MES]]&amp;1)</f>
        <v>12</v>
      </c>
      <c r="F1824" s="223">
        <f>DATE(FACTURACION[[#This Row],[AÑO]],FACTURACION[[#This Row],[Mes numero]],1)</f>
        <v>41974</v>
      </c>
      <c r="G1824" s="159">
        <v>10921</v>
      </c>
      <c r="H1824" s="20">
        <v>890908643</v>
      </c>
      <c r="I1824" s="2" t="str">
        <f>+VLOOKUP(FACTURACION[[#This Row],[NIT]],TABLACLIENTE,2,FALSE)</f>
        <v>GASES DE ANTIOQUIA S.A. E.S.P.  (GAS ANTIOQUIA S.A. E.S.P.)</v>
      </c>
      <c r="J1824" s="2" t="s">
        <v>506</v>
      </c>
      <c r="K1824" s="12" t="str">
        <f>+VLOOKUP(FACTURACION[[#This Row],[REFERENCIA]],CODINV,2,FALSE)</f>
        <v>REG. 1803PFM C: 2" NPT O: 7/8" R-16-30"</v>
      </c>
      <c r="L1824" s="12" t="str">
        <f>IF(VLOOKUP(FACTURACION[[#This Row],[REFERENCIA]],CODINV,3,FALSE)=0,"",VLOOKUP(FACTURACION[[#This Row],[REFERENCIA]],CODINV,3,FALSE))</f>
        <v>1813PFM</v>
      </c>
      <c r="M1824" s="12" t="str">
        <f>+VLOOKUP(FACTURACION[[#This Row],[REFERENCIA]],CODINV,4,FALSE)</f>
        <v>REGULADORES</v>
      </c>
      <c r="N1824" s="12" t="str">
        <f>+VLOOKUP(FACTURACION[[#This Row],[REFERENCIA]],CODINV,5,FALSE)</f>
        <v>HONEYWELL</v>
      </c>
      <c r="O1824" s="2">
        <v>1</v>
      </c>
      <c r="P1824" s="23">
        <v>1420000</v>
      </c>
      <c r="Q1824" s="24">
        <f>+FACTURACION[[#This Row],[CANTIDAD]]*FACTURACION[[#This Row],[VR UNITARIO]]/1000</f>
        <v>1420</v>
      </c>
      <c r="R1824" s="3" t="str">
        <f>+VLOOKUP(FACTURACION[[#This Row],[NIT]],TABLACLIENTE,5,FALSE)</f>
        <v>MEDELLIN</v>
      </c>
    </row>
    <row r="1825" spans="3:18">
      <c r="C1825" s="13">
        <v>2014</v>
      </c>
      <c r="D1825" s="17" t="s">
        <v>705</v>
      </c>
      <c r="E1825" s="17">
        <f>MONTH(FACTURACION[[#This Row],[MES]]&amp;1)</f>
        <v>12</v>
      </c>
      <c r="F1825" s="223">
        <f>DATE(FACTURACION[[#This Row],[AÑO]],FACTURACION[[#This Row],[Mes numero]],1)</f>
        <v>41974</v>
      </c>
      <c r="G1825" s="159">
        <v>10910</v>
      </c>
      <c r="H1825" s="20">
        <v>830137252</v>
      </c>
      <c r="I1825" s="2" t="str">
        <f>+VLOOKUP(FACTURACION[[#This Row],[NIT]],TABLACLIENTE,2,FALSE)</f>
        <v>SAGENCO SAS</v>
      </c>
      <c r="J1825" s="2" t="s">
        <v>3</v>
      </c>
      <c r="K1825" s="12" t="str">
        <f>+VLOOKUP(FACTURACION[[#This Row],[REFERENCIA]],CODINV,2,FALSE)</f>
        <v>RES 24-48" W.C. ROJO</v>
      </c>
      <c r="L1825" s="12" t="str">
        <f>IF(VLOOKUP(FACTURACION[[#This Row],[REFERENCIA]],CODINV,3,FALSE)=0,"",VLOOKUP(FACTURACION[[#This Row],[REFERENCIA]],CODINV,3,FALSE))</f>
        <v>70017P082</v>
      </c>
      <c r="M1825" s="12" t="str">
        <f>+VLOOKUP(FACTURACION[[#This Row],[REFERENCIA]],CODINV,4,FALSE)</f>
        <v>REPUESTOS Y ACCESORIOS</v>
      </c>
      <c r="N1825" s="12" t="str">
        <f>+VLOOKUP(FACTURACION[[#This Row],[REFERENCIA]],CODINV,5,FALSE)</f>
        <v>HONEYWELL</v>
      </c>
      <c r="O1825" s="2">
        <v>1</v>
      </c>
      <c r="P1825" s="23">
        <v>15000</v>
      </c>
      <c r="Q1825" s="24">
        <f>+FACTURACION[[#This Row],[CANTIDAD]]*FACTURACION[[#This Row],[VR UNITARIO]]/1000</f>
        <v>15</v>
      </c>
      <c r="R1825" s="3" t="str">
        <f>+VLOOKUP(FACTURACION[[#This Row],[NIT]],TABLACLIENTE,5,FALSE)</f>
        <v>BOGOTÁ D.C.</v>
      </c>
    </row>
    <row r="1826" spans="3:18">
      <c r="C1826" s="13">
        <v>2014</v>
      </c>
      <c r="D1826" s="17" t="s">
        <v>705</v>
      </c>
      <c r="E1826" s="17">
        <f>MONTH(FACTURACION[[#This Row],[MES]]&amp;1)</f>
        <v>12</v>
      </c>
      <c r="F1826" s="223">
        <f>DATE(FACTURACION[[#This Row],[AÑO]],FACTURACION[[#This Row],[Mes numero]],1)</f>
        <v>41974</v>
      </c>
      <c r="G1826" s="159">
        <v>10910</v>
      </c>
      <c r="H1826" s="20">
        <v>830137252</v>
      </c>
      <c r="I1826" s="2" t="str">
        <f>+VLOOKUP(FACTURACION[[#This Row],[NIT]],TABLACLIENTE,2,FALSE)</f>
        <v>SAGENCO SAS</v>
      </c>
      <c r="J1826" s="2" t="s">
        <v>332</v>
      </c>
      <c r="K1826" s="12" t="str">
        <f>+VLOOKUP(FACTURACION[[#This Row],[REFERENCIA]],CODINV,2,FALSE)</f>
        <v>ADPTADOR 3/4"  X 1/4" ACME</v>
      </c>
      <c r="L1826" s="12" t="str">
        <f>IF(VLOOKUP(FACTURACION[[#This Row],[REFERENCIA]],CODINV,3,FALSE)=0,"",VLOOKUP(FACTURACION[[#This Row],[REFERENCIA]],CODINV,3,FALSE))</f>
        <v/>
      </c>
      <c r="M1826" s="12" t="str">
        <f>+VLOOKUP(FACTURACION[[#This Row],[REFERENCIA]],CODINV,4,FALSE)</f>
        <v>REPUESTOS Y ACCESORIOS</v>
      </c>
      <c r="N1826" s="12" t="str">
        <f>+VLOOKUP(FACTURACION[[#This Row],[REFERENCIA]],CODINV,5,FALSE)</f>
        <v>FISHER</v>
      </c>
      <c r="O1826" s="2">
        <v>1</v>
      </c>
      <c r="P1826" s="23">
        <v>70000</v>
      </c>
      <c r="Q1826" s="24">
        <f>+FACTURACION[[#This Row],[CANTIDAD]]*FACTURACION[[#This Row],[VR UNITARIO]]/1000</f>
        <v>70</v>
      </c>
      <c r="R1826" s="3" t="str">
        <f>+VLOOKUP(FACTURACION[[#This Row],[NIT]],TABLACLIENTE,5,FALSE)</f>
        <v>BOGOTÁ D.C.</v>
      </c>
    </row>
    <row r="1827" spans="3:18">
      <c r="C1827" s="13">
        <v>2014</v>
      </c>
      <c r="D1827" s="17" t="s">
        <v>705</v>
      </c>
      <c r="E1827" s="17">
        <f>MONTH(FACTURACION[[#This Row],[MES]]&amp;1)</f>
        <v>12</v>
      </c>
      <c r="F1827" s="223">
        <f>DATE(FACTURACION[[#This Row],[AÑO]],FACTURACION[[#This Row],[Mes numero]],1)</f>
        <v>41974</v>
      </c>
      <c r="G1827" s="159">
        <v>10925</v>
      </c>
      <c r="H1827" s="20">
        <v>890908643</v>
      </c>
      <c r="I1827" s="2" t="str">
        <f>+VLOOKUP(FACTURACION[[#This Row],[NIT]],TABLACLIENTE,2,FALSE)</f>
        <v>GASES DE ANTIOQUIA S.A. E.S.P.  (GAS ANTIOQUIA S.A. E.S.P.)</v>
      </c>
      <c r="J1827" s="2" t="s">
        <v>45</v>
      </c>
      <c r="K1827" s="12" t="str">
        <f>+VLOOKUP(FACTURACION[[#This Row],[REFERENCIA]],CODINV,2,FALSE)</f>
        <v>REGULADOR  PRIMERA ETAPA</v>
      </c>
      <c r="L1827" s="12" t="str">
        <f>IF(VLOOKUP(FACTURACION[[#This Row],[REFERENCIA]],CODINV,3,FALSE)=0,"",VLOOKUP(FACTURACION[[#This Row],[REFERENCIA]],CODINV,3,FALSE))</f>
        <v>1584VN</v>
      </c>
      <c r="M1827" s="12" t="str">
        <f>+VLOOKUP(FACTURACION[[#This Row],[REFERENCIA]],CODINV,4,FALSE)</f>
        <v>REGULADORES</v>
      </c>
      <c r="N1827" s="12" t="str">
        <f>+VLOOKUP(FACTURACION[[#This Row],[REFERENCIA]],CODINV,5,FALSE)</f>
        <v>REGO</v>
      </c>
      <c r="O1827" s="2">
        <v>10</v>
      </c>
      <c r="P1827" s="23">
        <v>186772</v>
      </c>
      <c r="Q1827" s="24">
        <f>+FACTURACION[[#This Row],[CANTIDAD]]*FACTURACION[[#This Row],[VR UNITARIO]]/1000</f>
        <v>1867.72</v>
      </c>
      <c r="R1827" s="3" t="str">
        <f>+VLOOKUP(FACTURACION[[#This Row],[NIT]],TABLACLIENTE,5,FALSE)</f>
        <v>MEDELLIN</v>
      </c>
    </row>
    <row r="1828" spans="3:18">
      <c r="C1828" s="13">
        <v>2014</v>
      </c>
      <c r="D1828" s="17" t="s">
        <v>705</v>
      </c>
      <c r="E1828" s="17">
        <f>MONTH(FACTURACION[[#This Row],[MES]]&amp;1)</f>
        <v>12</v>
      </c>
      <c r="F1828" s="223">
        <f>DATE(FACTURACION[[#This Row],[AÑO]],FACTURACION[[#This Row],[Mes numero]],1)</f>
        <v>41974</v>
      </c>
      <c r="G1828" s="159">
        <v>10922</v>
      </c>
      <c r="H1828" s="20">
        <v>890310688</v>
      </c>
      <c r="I1828" s="2" t="str">
        <f>+VLOOKUP(FACTURACION[[#This Row],[NIT]],TABLACLIENTE,2,FALSE)</f>
        <v>COLGAS DE OCCIDENTE S.A. E.S.P.</v>
      </c>
      <c r="J1828" s="2" t="s">
        <v>751</v>
      </c>
      <c r="K1828" s="12" t="str">
        <f>+VLOOKUP(FACTURACION[[#This Row],[REFERENCIA]],CODINV,2,FALSE)</f>
        <v>REGULADOR ALTA PRESION 1/4" NPT 1-15 PSI</v>
      </c>
      <c r="L1828" s="12" t="str">
        <f>IF(VLOOKUP(FACTURACION[[#This Row],[REFERENCIA]],CODINV,3,FALSE)=0,"",VLOOKUP(FACTURACION[[#This Row],[REFERENCIA]],CODINV,3,FALSE))</f>
        <v>597FA</v>
      </c>
      <c r="M1828" s="12" t="str">
        <f>+VLOOKUP(FACTURACION[[#This Row],[REFERENCIA]],CODINV,4,FALSE)</f>
        <v>REGULADORES</v>
      </c>
      <c r="N1828" s="12" t="str">
        <f>+VLOOKUP(FACTURACION[[#This Row],[REFERENCIA]],CODINV,5,FALSE)</f>
        <v>REGO</v>
      </c>
      <c r="O1828" s="2">
        <v>20</v>
      </c>
      <c r="P1828" s="23">
        <v>59604</v>
      </c>
      <c r="Q1828" s="24">
        <f>+FACTURACION[[#This Row],[CANTIDAD]]*FACTURACION[[#This Row],[VR UNITARIO]]/1000</f>
        <v>1192.08</v>
      </c>
      <c r="R1828" s="3" t="str">
        <f>+VLOOKUP(FACTURACION[[#This Row],[NIT]],TABLACLIENTE,5,FALSE)</f>
        <v>CALI</v>
      </c>
    </row>
    <row r="1829" spans="3:18">
      <c r="C1829" s="13">
        <v>2014</v>
      </c>
      <c r="D1829" s="17" t="s">
        <v>705</v>
      </c>
      <c r="E1829" s="17">
        <f>MONTH(FACTURACION[[#This Row],[MES]]&amp;1)</f>
        <v>12</v>
      </c>
      <c r="F1829" s="223">
        <f>DATE(FACTURACION[[#This Row],[AÑO]],FACTURACION[[#This Row],[Mes numero]],1)</f>
        <v>41974</v>
      </c>
      <c r="G1829" s="159">
        <v>10923</v>
      </c>
      <c r="H1829" s="20">
        <v>890310688</v>
      </c>
      <c r="I1829" s="2" t="str">
        <f>+VLOOKUP(FACTURACION[[#This Row],[NIT]],TABLACLIENTE,2,FALSE)</f>
        <v>COLGAS DE OCCIDENTE S.A. E.S.P.</v>
      </c>
      <c r="J1829" s="2" t="s">
        <v>751</v>
      </c>
      <c r="K1829" s="12" t="str">
        <f>+VLOOKUP(FACTURACION[[#This Row],[REFERENCIA]],CODINV,2,FALSE)</f>
        <v>REGULADOR ALTA PRESION 1/4" NPT 1-15 PSI</v>
      </c>
      <c r="L1829" s="12" t="str">
        <f>IF(VLOOKUP(FACTURACION[[#This Row],[REFERENCIA]],CODINV,3,FALSE)=0,"",VLOOKUP(FACTURACION[[#This Row],[REFERENCIA]],CODINV,3,FALSE))</f>
        <v>597FA</v>
      </c>
      <c r="M1829" s="12" t="str">
        <f>+VLOOKUP(FACTURACION[[#This Row],[REFERENCIA]],CODINV,4,FALSE)</f>
        <v>REGULADORES</v>
      </c>
      <c r="N1829" s="12" t="str">
        <f>+VLOOKUP(FACTURACION[[#This Row],[REFERENCIA]],CODINV,5,FALSE)</f>
        <v>REGO</v>
      </c>
      <c r="O1829" s="2">
        <v>5</v>
      </c>
      <c r="P1829" s="23">
        <v>59604</v>
      </c>
      <c r="Q1829" s="24">
        <f>+FACTURACION[[#This Row],[CANTIDAD]]*FACTURACION[[#This Row],[VR UNITARIO]]/1000</f>
        <v>298.02</v>
      </c>
      <c r="R1829" s="3" t="str">
        <f>+VLOOKUP(FACTURACION[[#This Row],[NIT]],TABLACLIENTE,5,FALSE)</f>
        <v>CALI</v>
      </c>
    </row>
    <row r="1830" spans="3:18">
      <c r="C1830" s="13">
        <v>2014</v>
      </c>
      <c r="D1830" s="17" t="s">
        <v>705</v>
      </c>
      <c r="E1830" s="17">
        <f>MONTH(FACTURACION[[#This Row],[MES]]&amp;1)</f>
        <v>12</v>
      </c>
      <c r="F1830" s="223">
        <f>DATE(FACTURACION[[#This Row],[AÑO]],FACTURACION[[#This Row],[Mes numero]],1)</f>
        <v>41974</v>
      </c>
      <c r="G1830" s="159">
        <v>10924</v>
      </c>
      <c r="H1830" s="20">
        <v>890908643</v>
      </c>
      <c r="I1830" s="2" t="str">
        <f>+VLOOKUP(FACTURACION[[#This Row],[NIT]],TABLACLIENTE,2,FALSE)</f>
        <v>GASES DE ANTIOQUIA S.A. E.S.P.  (GAS ANTIOQUIA S.A. E.S.P.)</v>
      </c>
      <c r="J1830" s="2" t="s">
        <v>751</v>
      </c>
      <c r="K1830" s="12" t="str">
        <f>+VLOOKUP(FACTURACION[[#This Row],[REFERENCIA]],CODINV,2,FALSE)</f>
        <v>REGULADOR ALTA PRESION 1/4" NPT 1-15 PSI</v>
      </c>
      <c r="L1830" s="12" t="str">
        <f>IF(VLOOKUP(FACTURACION[[#This Row],[REFERENCIA]],CODINV,3,FALSE)=0,"",VLOOKUP(FACTURACION[[#This Row],[REFERENCIA]],CODINV,3,FALSE))</f>
        <v>597FA</v>
      </c>
      <c r="M1830" s="12" t="str">
        <f>+VLOOKUP(FACTURACION[[#This Row],[REFERENCIA]],CODINV,4,FALSE)</f>
        <v>REGULADORES</v>
      </c>
      <c r="N1830" s="12" t="str">
        <f>+VLOOKUP(FACTURACION[[#This Row],[REFERENCIA]],CODINV,5,FALSE)</f>
        <v>REGO</v>
      </c>
      <c r="O1830" s="2">
        <v>6</v>
      </c>
      <c r="P1830" s="23">
        <v>59604</v>
      </c>
      <c r="Q1830" s="24">
        <f>+FACTURACION[[#This Row],[CANTIDAD]]*FACTURACION[[#This Row],[VR UNITARIO]]/1000</f>
        <v>357.62400000000002</v>
      </c>
      <c r="R1830" s="3" t="str">
        <f>+VLOOKUP(FACTURACION[[#This Row],[NIT]],TABLACLIENTE,5,FALSE)</f>
        <v>MEDELLIN</v>
      </c>
    </row>
    <row r="1831" spans="3:18">
      <c r="C1831" s="13">
        <v>2014</v>
      </c>
      <c r="D1831" s="17" t="s">
        <v>705</v>
      </c>
      <c r="E1831" s="17">
        <f>MONTH(FACTURACION[[#This Row],[MES]]&amp;1)</f>
        <v>12</v>
      </c>
      <c r="F1831" s="223">
        <f>DATE(FACTURACION[[#This Row],[AÑO]],FACTURACION[[#This Row],[Mes numero]],1)</f>
        <v>41974</v>
      </c>
      <c r="G1831" s="159">
        <v>10925</v>
      </c>
      <c r="H1831" s="20">
        <v>890908643</v>
      </c>
      <c r="I1831" s="2" t="str">
        <f>+VLOOKUP(FACTURACION[[#This Row],[NIT]],TABLACLIENTE,2,FALSE)</f>
        <v>GASES DE ANTIOQUIA S.A. E.S.P.  (GAS ANTIOQUIA S.A. E.S.P.)</v>
      </c>
      <c r="J1831" s="2" t="s">
        <v>751</v>
      </c>
      <c r="K1831" s="12" t="str">
        <f>+VLOOKUP(FACTURACION[[#This Row],[REFERENCIA]],CODINV,2,FALSE)</f>
        <v>REGULADOR ALTA PRESION 1/4" NPT 1-15 PSI</v>
      </c>
      <c r="L1831" s="12" t="str">
        <f>IF(VLOOKUP(FACTURACION[[#This Row],[REFERENCIA]],CODINV,3,FALSE)=0,"",VLOOKUP(FACTURACION[[#This Row],[REFERENCIA]],CODINV,3,FALSE))</f>
        <v>597FA</v>
      </c>
      <c r="M1831" s="12" t="str">
        <f>+VLOOKUP(FACTURACION[[#This Row],[REFERENCIA]],CODINV,4,FALSE)</f>
        <v>REGULADORES</v>
      </c>
      <c r="N1831" s="12" t="str">
        <f>+VLOOKUP(FACTURACION[[#This Row],[REFERENCIA]],CODINV,5,FALSE)</f>
        <v>REGO</v>
      </c>
      <c r="O1831" s="2">
        <v>9</v>
      </c>
      <c r="P1831" s="23">
        <v>59604</v>
      </c>
      <c r="Q1831" s="24">
        <f>+FACTURACION[[#This Row],[CANTIDAD]]*FACTURACION[[#This Row],[VR UNITARIO]]/1000</f>
        <v>536.43600000000004</v>
      </c>
      <c r="R1831" s="3" t="str">
        <f>+VLOOKUP(FACTURACION[[#This Row],[NIT]],TABLACLIENTE,5,FALSE)</f>
        <v>MEDELLIN</v>
      </c>
    </row>
    <row r="1832" spans="3:18">
      <c r="C1832" s="13">
        <v>2014</v>
      </c>
      <c r="D1832" s="17" t="s">
        <v>705</v>
      </c>
      <c r="E1832" s="17">
        <f>MONTH(FACTURACION[[#This Row],[MES]]&amp;1)</f>
        <v>12</v>
      </c>
      <c r="F1832" s="223">
        <f>DATE(FACTURACION[[#This Row],[AÑO]],FACTURACION[[#This Row],[Mes numero]],1)</f>
        <v>41974</v>
      </c>
      <c r="G1832" s="159">
        <v>10896</v>
      </c>
      <c r="H1832" s="20">
        <v>830065383</v>
      </c>
      <c r="I1832" s="2" t="str">
        <f>+VLOOKUP(FACTURACION[[#This Row],[NIT]],TABLACLIENTE,2,FALSE)</f>
        <v>ALKENOS LTDA</v>
      </c>
      <c r="J1832" s="2" t="s">
        <v>225</v>
      </c>
      <c r="K1832" s="12" t="str">
        <f>+VLOOKUP(FACTURACION[[#This Row],[REFERENCIA]],CODINV,2,FALSE)</f>
        <v>REGULADOR 3/4" SEGUNDA ETAPA</v>
      </c>
      <c r="L1832" s="12" t="str">
        <f>IF(VLOOKUP(FACTURACION[[#This Row],[REFERENCIA]],CODINV,3,FALSE)=0,"",VLOOKUP(FACTURACION[[#This Row],[REFERENCIA]],CODINV,3,FALSE))</f>
        <v>LV4403B66</v>
      </c>
      <c r="M1832" s="12" t="str">
        <f>+VLOOKUP(FACTURACION[[#This Row],[REFERENCIA]],CODINV,4,FALSE)</f>
        <v>REGULADORES</v>
      </c>
      <c r="N1832" s="12" t="str">
        <f>+VLOOKUP(FACTURACION[[#This Row],[REFERENCIA]],CODINV,5,FALSE)</f>
        <v>REGO</v>
      </c>
      <c r="O1832" s="2">
        <v>1</v>
      </c>
      <c r="P1832" s="23">
        <v>90000</v>
      </c>
      <c r="Q1832" s="24">
        <f>+FACTURACION[[#This Row],[CANTIDAD]]*FACTURACION[[#This Row],[VR UNITARIO]]/1000</f>
        <v>90</v>
      </c>
      <c r="R1832" s="3" t="str">
        <f>+VLOOKUP(FACTURACION[[#This Row],[NIT]],TABLACLIENTE,5,FALSE)</f>
        <v>BOGOTÁ D.C.</v>
      </c>
    </row>
    <row r="1833" spans="3:18">
      <c r="C1833" s="37">
        <v>2014</v>
      </c>
      <c r="D1833" s="38" t="s">
        <v>705</v>
      </c>
      <c r="E1833" s="38">
        <f>MONTH(FACTURACION[[#This Row],[MES]]&amp;1)</f>
        <v>12</v>
      </c>
      <c r="F1833" s="223">
        <f>DATE(FACTURACION[[#This Row],[AÑO]],FACTURACION[[#This Row],[Mes numero]],1)</f>
        <v>41974</v>
      </c>
      <c r="G1833" s="160">
        <v>10928</v>
      </c>
      <c r="H1833" s="39">
        <v>900255894</v>
      </c>
      <c r="I1833" s="40" t="str">
        <f>+VLOOKUP(FACTURACION[[#This Row],[NIT]],TABLACLIENTE,2,FALSE)</f>
        <v>INSTALACIONES HIDROSANITARIAS CARDENAS E.U.</v>
      </c>
      <c r="J1833" s="41" t="s">
        <v>35</v>
      </c>
      <c r="K1833" s="12" t="str">
        <f>+VLOOKUP(FACTURACION[[#This Row],[REFERENCIA]],CODINV,2,FALSE)</f>
        <v>REGULADOR 3/4"  PRIMERA ETAPA POL</v>
      </c>
      <c r="L1833" s="12" t="str">
        <f>IF(VLOOKUP(FACTURACION[[#This Row],[REFERENCIA]],CODINV,3,FALSE)=0,"",VLOOKUP(FACTURACION[[#This Row],[REFERENCIA]],CODINV,3,FALSE))</f>
        <v>LV4403TR96</v>
      </c>
      <c r="M1833" s="12" t="str">
        <f>+VLOOKUP(FACTURACION[[#This Row],[REFERENCIA]],CODINV,4,FALSE)</f>
        <v>REGULADORES</v>
      </c>
      <c r="N1833" s="12" t="str">
        <f>+VLOOKUP(FACTURACION[[#This Row],[REFERENCIA]],CODINV,5,FALSE)</f>
        <v>REGO</v>
      </c>
      <c r="O1833" s="41">
        <v>1</v>
      </c>
      <c r="P1833" s="42">
        <v>95000</v>
      </c>
      <c r="Q1833" s="43">
        <f>+FACTURACION[[#This Row],[CANTIDAD]]*FACTURACION[[#This Row],[VR UNITARIO]]/1000</f>
        <v>95</v>
      </c>
      <c r="R1833" s="3" t="str">
        <f>+VLOOKUP(FACTURACION[[#This Row],[NIT]],TABLACLIENTE,5,FALSE)</f>
        <v>BOGOTÁ D.C.</v>
      </c>
    </row>
    <row r="1834" spans="3:18">
      <c r="C1834" s="13">
        <v>2014</v>
      </c>
      <c r="D1834" s="17" t="s">
        <v>705</v>
      </c>
      <c r="E1834" s="17">
        <f>MONTH(FACTURACION[[#This Row],[MES]]&amp;1)</f>
        <v>12</v>
      </c>
      <c r="F1834" s="223">
        <f>DATE(FACTURACION[[#This Row],[AÑO]],FACTURACION[[#This Row],[Mes numero]],1)</f>
        <v>41974</v>
      </c>
      <c r="G1834" s="159">
        <v>10894</v>
      </c>
      <c r="H1834" s="20">
        <v>830137252</v>
      </c>
      <c r="I1834" s="2" t="str">
        <f>+VLOOKUP(FACTURACION[[#This Row],[NIT]],TABLACLIENTE,2,FALSE)</f>
        <v>SAGENCO SAS</v>
      </c>
      <c r="J1834" s="2" t="s">
        <v>106</v>
      </c>
      <c r="K1834" s="12" t="str">
        <f>+VLOOKUP(FACTURACION[[#This Row],[REFERENCIA]],CODINV,2,FALSE)</f>
        <v>MULTIVALVE / MULTIVALVULA 3/4"</v>
      </c>
      <c r="L1834" s="12" t="str">
        <f>IF(VLOOKUP(FACTURACION[[#This Row],[REFERENCIA]],CODINV,3,FALSE)=0,"",VLOOKUP(FACTURACION[[#This Row],[REFERENCIA]],CODINV,3,FALSE))</f>
        <v>7556R12.0</v>
      </c>
      <c r="M1834" s="12" t="str">
        <f>+VLOOKUP(FACTURACION[[#This Row],[REFERENCIA]],CODINV,4,FALSE)</f>
        <v>VÁLVULAS Y MULTIVÁLVULAS</v>
      </c>
      <c r="N1834" s="12" t="str">
        <f>+VLOOKUP(FACTURACION[[#This Row],[REFERENCIA]],CODINV,5,FALSE)</f>
        <v>REGO</v>
      </c>
      <c r="O1834" s="2">
        <v>1</v>
      </c>
      <c r="P1834" s="23">
        <v>68000</v>
      </c>
      <c r="Q1834" s="24">
        <f>+FACTURACION[[#This Row],[CANTIDAD]]*FACTURACION[[#This Row],[VR UNITARIO]]/1000</f>
        <v>68</v>
      </c>
      <c r="R1834" s="3" t="str">
        <f>+VLOOKUP(FACTURACION[[#This Row],[NIT]],TABLACLIENTE,5,FALSE)</f>
        <v>BOGOTÁ D.C.</v>
      </c>
    </row>
    <row r="1835" spans="3:18">
      <c r="C1835" s="13">
        <v>2014</v>
      </c>
      <c r="D1835" s="17" t="s">
        <v>705</v>
      </c>
      <c r="E1835" s="17">
        <f>MONTH(FACTURACION[[#This Row],[MES]]&amp;1)</f>
        <v>12</v>
      </c>
      <c r="F1835" s="223">
        <f>DATE(FACTURACION[[#This Row],[AÑO]],FACTURACION[[#This Row],[Mes numero]],1)</f>
        <v>41974</v>
      </c>
      <c r="G1835" s="159">
        <v>10910</v>
      </c>
      <c r="H1835" s="20">
        <v>830137252</v>
      </c>
      <c r="I1835" s="2" t="str">
        <f>+VLOOKUP(FACTURACION[[#This Row],[NIT]],TABLACLIENTE,2,FALSE)</f>
        <v>SAGENCO SAS</v>
      </c>
      <c r="J1835" s="2" t="s">
        <v>169</v>
      </c>
      <c r="K1835" s="12" t="str">
        <f>+VLOOKUP(FACTURACION[[#This Row],[REFERENCIA]],CODINV,2,FALSE)</f>
        <v>VALVULA DE ALIVIO HIDROSTATICA 1/4"</v>
      </c>
      <c r="L1835" s="12" t="str">
        <f>IF(VLOOKUP(FACTURACION[[#This Row],[REFERENCIA]],CODINV,3,FALSE)=0,"",VLOOKUP(FACTURACION[[#This Row],[REFERENCIA]],CODINV,3,FALSE))</f>
        <v>3127U</v>
      </c>
      <c r="M1835" s="12" t="str">
        <f>+VLOOKUP(FACTURACION[[#This Row],[REFERENCIA]],CODINV,4,FALSE)</f>
        <v>VÁLVULAS Y MULTIVÁLVULAS</v>
      </c>
      <c r="N1835" s="12" t="str">
        <f>+VLOOKUP(FACTURACION[[#This Row],[REFERENCIA]],CODINV,5,FALSE)</f>
        <v>REGO</v>
      </c>
      <c r="O1835" s="2">
        <v>2</v>
      </c>
      <c r="P1835" s="23">
        <v>25000</v>
      </c>
      <c r="Q1835" s="24">
        <f>+FACTURACION[[#This Row],[CANTIDAD]]*FACTURACION[[#This Row],[VR UNITARIO]]/1000</f>
        <v>50</v>
      </c>
      <c r="R1835" s="3" t="str">
        <f>+VLOOKUP(FACTURACION[[#This Row],[NIT]],TABLACLIENTE,5,FALSE)</f>
        <v>BOGOTÁ D.C.</v>
      </c>
    </row>
    <row r="1836" spans="3:18">
      <c r="C1836" s="13">
        <v>2014</v>
      </c>
      <c r="D1836" s="17" t="s">
        <v>705</v>
      </c>
      <c r="E1836" s="17">
        <f>MONTH(FACTURACION[[#This Row],[MES]]&amp;1)</f>
        <v>12</v>
      </c>
      <c r="F1836" s="223">
        <f>DATE(FACTURACION[[#This Row],[AÑO]],FACTURACION[[#This Row],[Mes numero]],1)</f>
        <v>41974</v>
      </c>
      <c r="G1836" s="159">
        <v>10894</v>
      </c>
      <c r="H1836" s="20">
        <v>830137252</v>
      </c>
      <c r="I1836" s="2" t="str">
        <f>+VLOOKUP(FACTURACION[[#This Row],[NIT]],TABLACLIENTE,2,FALSE)</f>
        <v>SAGENCO SAS</v>
      </c>
      <c r="J1836" s="2" t="s">
        <v>161</v>
      </c>
      <c r="K1836" s="12" t="str">
        <f>+VLOOKUP(FACTURACION[[#This Row],[REFERENCIA]],CODINV,2,FALSE)</f>
        <v>VALVULA ALIVIO SEMINTERNA 3/4"</v>
      </c>
      <c r="L1836" s="12" t="str">
        <f>IF(VLOOKUP(FACTURACION[[#This Row],[REFERENCIA]],CODINV,3,FALSE)=0,"",VLOOKUP(FACTURACION[[#This Row],[REFERENCIA]],CODINV,3,FALSE))</f>
        <v>7583G</v>
      </c>
      <c r="M1836" s="12" t="str">
        <f>+VLOOKUP(FACTURACION[[#This Row],[REFERENCIA]],CODINV,4,FALSE)</f>
        <v>VÁLVULAS Y MULTIVÁLVULAS</v>
      </c>
      <c r="N1836" s="12" t="str">
        <f>+VLOOKUP(FACTURACION[[#This Row],[REFERENCIA]],CODINV,5,FALSE)</f>
        <v>REGO</v>
      </c>
      <c r="O1836" s="2">
        <v>1</v>
      </c>
      <c r="P1836" s="23">
        <v>48000</v>
      </c>
      <c r="Q1836" s="24">
        <f>+FACTURACION[[#This Row],[CANTIDAD]]*FACTURACION[[#This Row],[VR UNITARIO]]/1000</f>
        <v>48</v>
      </c>
      <c r="R1836" s="3" t="str">
        <f>+VLOOKUP(FACTURACION[[#This Row],[NIT]],TABLACLIENTE,5,FALSE)</f>
        <v>BOGOTÁ D.C.</v>
      </c>
    </row>
    <row r="1837" spans="3:18">
      <c r="C1837" s="13">
        <v>2014</v>
      </c>
      <c r="D1837" s="17" t="s">
        <v>705</v>
      </c>
      <c r="E1837" s="17">
        <f>MONTH(FACTURACION[[#This Row],[MES]]&amp;1)</f>
        <v>12</v>
      </c>
      <c r="F1837" s="223">
        <f>DATE(FACTURACION[[#This Row],[AÑO]],FACTURACION[[#This Row],[Mes numero]],1)</f>
        <v>41974</v>
      </c>
      <c r="G1837" s="159">
        <v>10896</v>
      </c>
      <c r="H1837" s="20">
        <v>830065383</v>
      </c>
      <c r="I1837" s="2" t="str">
        <f>+VLOOKUP(FACTURACION[[#This Row],[NIT]],TABLACLIENTE,2,FALSE)</f>
        <v>ALKENOS LTDA</v>
      </c>
      <c r="J1837" s="2" t="s">
        <v>190</v>
      </c>
      <c r="K1837" s="12" t="str">
        <f>+VLOOKUP(FACTURACION[[#This Row],[REFERENCIA]],CODINV,2,FALSE)</f>
        <v>VALVULA DE GLOBO 3/4" RECTA</v>
      </c>
      <c r="L1837" s="12" t="str">
        <f>IF(VLOOKUP(FACTURACION[[#This Row],[REFERENCIA]],CODINV,3,FALSE)=0,"",VLOOKUP(FACTURACION[[#This Row],[REFERENCIA]],CODINV,3,FALSE))</f>
        <v>7705P</v>
      </c>
      <c r="M1837" s="12" t="str">
        <f>+VLOOKUP(FACTURACION[[#This Row],[REFERENCIA]],CODINV,4,FALSE)</f>
        <v>VÁLVULAS Y MULTIVÁLVULAS</v>
      </c>
      <c r="N1837" s="12" t="str">
        <f>+VLOOKUP(FACTURACION[[#This Row],[REFERENCIA]],CODINV,5,FALSE)</f>
        <v>REGO</v>
      </c>
      <c r="O1837" s="2">
        <v>1</v>
      </c>
      <c r="P1837" s="23">
        <v>140000</v>
      </c>
      <c r="Q1837" s="24">
        <f>+FACTURACION[[#This Row],[CANTIDAD]]*FACTURACION[[#This Row],[VR UNITARIO]]/1000</f>
        <v>140</v>
      </c>
      <c r="R1837" s="3" t="str">
        <f>+VLOOKUP(FACTURACION[[#This Row],[NIT]],TABLACLIENTE,5,FALSE)</f>
        <v>BOGOTÁ D.C.</v>
      </c>
    </row>
    <row r="1838" spans="3:18">
      <c r="C1838" s="13">
        <v>2014</v>
      </c>
      <c r="D1838" s="17" t="s">
        <v>705</v>
      </c>
      <c r="E1838" s="17">
        <f>MONTH(FACTURACION[[#This Row],[MES]]&amp;1)</f>
        <v>12</v>
      </c>
      <c r="F1838" s="223">
        <f>DATE(FACTURACION[[#This Row],[AÑO]],FACTURACION[[#This Row],[Mes numero]],1)</f>
        <v>41974</v>
      </c>
      <c r="G1838" s="159">
        <v>10927</v>
      </c>
      <c r="H1838" s="20">
        <v>900164715</v>
      </c>
      <c r="I1838" s="2" t="str">
        <f>+VLOOKUP(FACTURACION[[#This Row],[NIT]],TABLACLIENTE,2,FALSE)</f>
        <v>COMPAÑIA TRANSPORTADORA DE COLOMBIA S.A. (COTRANSCOL S.A.)</v>
      </c>
      <c r="J1838" s="2" t="s">
        <v>93</v>
      </c>
      <c r="K1838" s="12" t="str">
        <f>+VLOOKUP(FACTURACION[[#This Row],[REFERENCIA]],CODINV,2,FALSE)</f>
        <v>VALVULA DE GLOBO 2"</v>
      </c>
      <c r="L1838" s="12" t="str">
        <f>IF(VLOOKUP(FACTURACION[[#This Row],[REFERENCIA]],CODINV,3,FALSE)=0,"",VLOOKUP(FACTURACION[[#This Row],[REFERENCIA]],CODINV,3,FALSE))</f>
        <v>A7513AP</v>
      </c>
      <c r="M1838" s="12" t="str">
        <f>+VLOOKUP(FACTURACION[[#This Row],[REFERENCIA]],CODINV,4,FALSE)</f>
        <v>VÁLVULAS Y MULTIVÁLVULAS</v>
      </c>
      <c r="N1838" s="12" t="str">
        <f>+VLOOKUP(FACTURACION[[#This Row],[REFERENCIA]],CODINV,5,FALSE)</f>
        <v>REGO</v>
      </c>
      <c r="O1838" s="2">
        <v>4</v>
      </c>
      <c r="P1838" s="23">
        <v>425000</v>
      </c>
      <c r="Q1838" s="24">
        <f>+FACTURACION[[#This Row],[CANTIDAD]]*FACTURACION[[#This Row],[VR UNITARIO]]/1000</f>
        <v>1700</v>
      </c>
      <c r="R1838" s="3" t="str">
        <f>+VLOOKUP(FACTURACION[[#This Row],[NIT]],TABLACLIENTE,5,FALSE)</f>
        <v>GIRON</v>
      </c>
    </row>
    <row r="1839" spans="3:18">
      <c r="C1839" s="13">
        <v>2014</v>
      </c>
      <c r="D1839" s="17" t="s">
        <v>705</v>
      </c>
      <c r="E1839" s="17">
        <f>MONTH(FACTURACION[[#This Row],[MES]]&amp;1)</f>
        <v>12</v>
      </c>
      <c r="F1839" s="223">
        <f>DATE(FACTURACION[[#This Row],[AÑO]],FACTURACION[[#This Row],[Mes numero]],1)</f>
        <v>41974</v>
      </c>
      <c r="G1839" s="159">
        <v>10926</v>
      </c>
      <c r="H1839" s="20">
        <v>890500726</v>
      </c>
      <c r="I1839" s="2" t="str">
        <f>+VLOOKUP(FACTURACION[[#This Row],[NIT]],TABLACLIENTE,2,FALSE)</f>
        <v>NORTESANTANDEREANA DE GAS S.A. E.S.P (NORGAS S.A. E.S.P.)</v>
      </c>
      <c r="J1839" s="2" t="s">
        <v>93</v>
      </c>
      <c r="K1839" s="12" t="str">
        <f>+VLOOKUP(FACTURACION[[#This Row],[REFERENCIA]],CODINV,2,FALSE)</f>
        <v>VALVULA DE GLOBO 2"</v>
      </c>
      <c r="L1839" s="12" t="str">
        <f>IF(VLOOKUP(FACTURACION[[#This Row],[REFERENCIA]],CODINV,3,FALSE)=0,"",VLOOKUP(FACTURACION[[#This Row],[REFERENCIA]],CODINV,3,FALSE))</f>
        <v>A7513AP</v>
      </c>
      <c r="M1839" s="12" t="str">
        <f>+VLOOKUP(FACTURACION[[#This Row],[REFERENCIA]],CODINV,4,FALSE)</f>
        <v>VÁLVULAS Y MULTIVÁLVULAS</v>
      </c>
      <c r="N1839" s="12" t="str">
        <f>+VLOOKUP(FACTURACION[[#This Row],[REFERENCIA]],CODINV,5,FALSE)</f>
        <v>REGO</v>
      </c>
      <c r="O1839" s="2">
        <v>2</v>
      </c>
      <c r="P1839" s="23">
        <v>477000</v>
      </c>
      <c r="Q1839" s="24">
        <f>+FACTURACION[[#This Row],[CANTIDAD]]*FACTURACION[[#This Row],[VR UNITARIO]]/1000</f>
        <v>954</v>
      </c>
      <c r="R1839" s="3" t="str">
        <f>+VLOOKUP(FACTURACION[[#This Row],[NIT]],TABLACLIENTE,5,FALSE)</f>
        <v>BUCARAMANGA</v>
      </c>
    </row>
    <row r="1840" spans="3:18">
      <c r="C1840" s="13">
        <v>2014</v>
      </c>
      <c r="D1840" s="17" t="s">
        <v>705</v>
      </c>
      <c r="E1840" s="17">
        <f>MONTH(FACTURACION[[#This Row],[MES]]&amp;1)</f>
        <v>12</v>
      </c>
      <c r="F1840" s="223">
        <f>DATE(FACTURACION[[#This Row],[AÑO]],FACTURACION[[#This Row],[Mes numero]],1)</f>
        <v>41974</v>
      </c>
      <c r="G1840" s="159">
        <v>10894</v>
      </c>
      <c r="H1840" s="20">
        <v>830137252</v>
      </c>
      <c r="I1840" s="2" t="str">
        <f>+VLOOKUP(FACTURACION[[#This Row],[NIT]],TABLACLIENTE,2,FALSE)</f>
        <v>SAGENCO SAS</v>
      </c>
      <c r="J1840" s="2" t="s">
        <v>105</v>
      </c>
      <c r="K1840" s="12" t="str">
        <f>+VLOOKUP(FACTURACION[[#This Row],[REFERENCIA]],CODINV,2,FALSE)</f>
        <v>VALVULA CHECK LOOK  3/4"M X 3/4"F</v>
      </c>
      <c r="L1840" s="12" t="str">
        <f>IF(VLOOKUP(FACTURACION[[#This Row],[REFERENCIA]],CODINV,3,FALSE)=0,"",VLOOKUP(FACTURACION[[#This Row],[REFERENCIA]],CODINV,3,FALSE))</f>
        <v>7572FC</v>
      </c>
      <c r="M1840" s="12" t="str">
        <f>+VLOOKUP(FACTURACION[[#This Row],[REFERENCIA]],CODINV,4,FALSE)</f>
        <v>VÁLVULAS Y MULTIVÁLVULAS</v>
      </c>
      <c r="N1840" s="12" t="str">
        <f>+VLOOKUP(FACTURACION[[#This Row],[REFERENCIA]],CODINV,5,FALSE)</f>
        <v>REGO</v>
      </c>
      <c r="O1840" s="2">
        <v>1</v>
      </c>
      <c r="P1840" s="23">
        <v>38000</v>
      </c>
      <c r="Q1840" s="24">
        <f>+FACTURACION[[#This Row],[CANTIDAD]]*FACTURACION[[#This Row],[VR UNITARIO]]/1000</f>
        <v>38</v>
      </c>
      <c r="R1840" s="3" t="str">
        <f>+VLOOKUP(FACTURACION[[#This Row],[NIT]],TABLACLIENTE,5,FALSE)</f>
        <v>BOGOTÁ D.C.</v>
      </c>
    </row>
    <row r="1841" spans="3:18">
      <c r="C1841" s="13">
        <v>2014</v>
      </c>
      <c r="D1841" s="17" t="s">
        <v>705</v>
      </c>
      <c r="E1841" s="17">
        <f>MONTH(FACTURACION[[#This Row],[MES]]&amp;1)</f>
        <v>12</v>
      </c>
      <c r="F1841" s="223">
        <f>DATE(FACTURACION[[#This Row],[AÑO]],FACTURACION[[#This Row],[Mes numero]],1)</f>
        <v>41974</v>
      </c>
      <c r="G1841" s="159">
        <v>10910</v>
      </c>
      <c r="H1841" s="20">
        <v>830137252</v>
      </c>
      <c r="I1841" s="2" t="str">
        <f>+VLOOKUP(FACTURACION[[#This Row],[NIT]],TABLACLIENTE,2,FALSE)</f>
        <v>SAGENCO SAS</v>
      </c>
      <c r="J1841" s="2" t="s">
        <v>284</v>
      </c>
      <c r="K1841" s="12" t="str">
        <f>+VLOOKUP(FACTURACION[[#This Row],[REFERENCIA]],CODINV,2,FALSE)</f>
        <v>VALVULA DE VAPOR 3/4</v>
      </c>
      <c r="L1841" s="12" t="str">
        <f>IF(VLOOKUP(FACTURACION[[#This Row],[REFERENCIA]],CODINV,3,FALSE)=0,"",VLOOKUP(FACTURACION[[#This Row],[REFERENCIA]],CODINV,3,FALSE))</f>
        <v>7573G</v>
      </c>
      <c r="M1841" s="12" t="str">
        <f>+VLOOKUP(FACTURACION[[#This Row],[REFERENCIA]],CODINV,4,FALSE)</f>
        <v>VÁLVULAS Y MULTIVÁLVULAS</v>
      </c>
      <c r="N1841" s="12" t="str">
        <f>+VLOOKUP(FACTURACION[[#This Row],[REFERENCIA]],CODINV,5,FALSE)</f>
        <v>REGO</v>
      </c>
      <c r="O1841" s="2">
        <v>1</v>
      </c>
      <c r="P1841" s="23">
        <v>55000</v>
      </c>
      <c r="Q1841" s="24">
        <f>+FACTURACION[[#This Row],[CANTIDAD]]*FACTURACION[[#This Row],[VR UNITARIO]]/1000</f>
        <v>55</v>
      </c>
      <c r="R1841" s="3" t="str">
        <f>+VLOOKUP(FACTURACION[[#This Row],[NIT]],TABLACLIENTE,5,FALSE)</f>
        <v>BOGOTÁ D.C.</v>
      </c>
    </row>
    <row r="1842" spans="3:18">
      <c r="C1842" s="13">
        <v>2014</v>
      </c>
      <c r="D1842" s="17" t="s">
        <v>705</v>
      </c>
      <c r="E1842" s="17">
        <f>MONTH(FACTURACION[[#This Row],[MES]]&amp;1)</f>
        <v>12</v>
      </c>
      <c r="F1842" s="223">
        <f>DATE(FACTURACION[[#This Row],[AÑO]],FACTURACION[[#This Row],[Mes numero]],1)</f>
        <v>41974</v>
      </c>
      <c r="G1842" s="159">
        <v>10894</v>
      </c>
      <c r="H1842" s="20">
        <v>830137252</v>
      </c>
      <c r="I1842" s="2" t="str">
        <f>+VLOOKUP(FACTURACION[[#This Row],[NIT]],TABLACLIENTE,2,FALSE)</f>
        <v>SAGENCO SAS</v>
      </c>
      <c r="J1842" s="2" t="s">
        <v>163</v>
      </c>
      <c r="K1842" s="12" t="str">
        <f>+VLOOKUP(FACTURACION[[#This Row],[REFERENCIA]],CODINV,2,FALSE)</f>
        <v>VALVULA DE LLENADO 1 1/4"</v>
      </c>
      <c r="L1842" s="12" t="str">
        <f>IF(VLOOKUP(FACTURACION[[#This Row],[REFERENCIA]],CODINV,3,FALSE)=0,"",VLOOKUP(FACTURACION[[#This Row],[REFERENCIA]],CODINV,3,FALSE))</f>
        <v>7579</v>
      </c>
      <c r="M1842" s="12" t="str">
        <f>+VLOOKUP(FACTURACION[[#This Row],[REFERENCIA]],CODINV,4,FALSE)</f>
        <v>VÁLVULAS Y MULTIVÁLVULAS</v>
      </c>
      <c r="N1842" s="12" t="str">
        <f>+VLOOKUP(FACTURACION[[#This Row],[REFERENCIA]],CODINV,5,FALSE)</f>
        <v>REGO</v>
      </c>
      <c r="O1842" s="2">
        <v>1</v>
      </c>
      <c r="P1842" s="23">
        <v>53000</v>
      </c>
      <c r="Q1842" s="24">
        <f>+FACTURACION[[#This Row],[CANTIDAD]]*FACTURACION[[#This Row],[VR UNITARIO]]/1000</f>
        <v>53</v>
      </c>
      <c r="R1842" s="3" t="str">
        <f>+VLOOKUP(FACTURACION[[#This Row],[NIT]],TABLACLIENTE,5,FALSE)</f>
        <v>BOGOTÁ D.C.</v>
      </c>
    </row>
    <row r="1843" spans="3:18">
      <c r="C1843" s="13">
        <v>2014</v>
      </c>
      <c r="D1843" s="17" t="s">
        <v>705</v>
      </c>
      <c r="E1843" s="17">
        <f>MONTH(FACTURACION[[#This Row],[MES]]&amp;1)</f>
        <v>12</v>
      </c>
      <c r="F1843" s="223">
        <f>DATE(FACTURACION[[#This Row],[AÑO]],FACTURACION[[#This Row],[Mes numero]],1)</f>
        <v>41974</v>
      </c>
      <c r="G1843" s="159">
        <v>10910</v>
      </c>
      <c r="H1843" s="20">
        <v>830137252</v>
      </c>
      <c r="I1843" s="2" t="str">
        <f>+VLOOKUP(FACTURACION[[#This Row],[NIT]],TABLACLIENTE,2,FALSE)</f>
        <v>SAGENCO SAS</v>
      </c>
      <c r="J1843" s="2" t="s">
        <v>163</v>
      </c>
      <c r="K1843" s="12" t="str">
        <f>+VLOOKUP(FACTURACION[[#This Row],[REFERENCIA]],CODINV,2,FALSE)</f>
        <v>VALVULA DE LLENADO 1 1/4"</v>
      </c>
      <c r="L1843" s="12" t="str">
        <f>IF(VLOOKUP(FACTURACION[[#This Row],[REFERENCIA]],CODINV,3,FALSE)=0,"",VLOOKUP(FACTURACION[[#This Row],[REFERENCIA]],CODINV,3,FALSE))</f>
        <v>7579</v>
      </c>
      <c r="M1843" s="12" t="str">
        <f>+VLOOKUP(FACTURACION[[#This Row],[REFERENCIA]],CODINV,4,FALSE)</f>
        <v>VÁLVULAS Y MULTIVÁLVULAS</v>
      </c>
      <c r="N1843" s="12" t="str">
        <f>+VLOOKUP(FACTURACION[[#This Row],[REFERENCIA]],CODINV,5,FALSE)</f>
        <v>REGO</v>
      </c>
      <c r="O1843" s="2">
        <v>1</v>
      </c>
      <c r="P1843" s="23">
        <v>53000</v>
      </c>
      <c r="Q1843" s="24">
        <f>+FACTURACION[[#This Row],[CANTIDAD]]*FACTURACION[[#This Row],[VR UNITARIO]]/1000</f>
        <v>53</v>
      </c>
      <c r="R1843" s="3" t="str">
        <f>+VLOOKUP(FACTURACION[[#This Row],[NIT]],TABLACLIENTE,5,FALSE)</f>
        <v>BOGOTÁ D.C.</v>
      </c>
    </row>
    <row r="1844" spans="3:18">
      <c r="C1844" s="13">
        <v>2014</v>
      </c>
      <c r="D1844" s="17" t="s">
        <v>705</v>
      </c>
      <c r="E1844" s="17">
        <f>MONTH(FACTURACION[[#This Row],[MES]]&amp;1)</f>
        <v>12</v>
      </c>
      <c r="F1844" s="223">
        <f>DATE(FACTURACION[[#This Row],[AÑO]],FACTURACION[[#This Row],[Mes numero]],1)</f>
        <v>41974</v>
      </c>
      <c r="G1844" s="159">
        <v>10925</v>
      </c>
      <c r="H1844" s="20">
        <v>890908643</v>
      </c>
      <c r="I1844" s="2" t="str">
        <f>+VLOOKUP(FACTURACION[[#This Row],[NIT]],TABLACLIENTE,2,FALSE)</f>
        <v>GASES DE ANTIOQUIA S.A. E.S.P.  (GAS ANTIOQUIA S.A. E.S.P.)</v>
      </c>
      <c r="J1844" s="2" t="s">
        <v>336</v>
      </c>
      <c r="K1844" s="12" t="str">
        <f>+VLOOKUP(FACTURACION[[#This Row],[REFERENCIA]],CODINV,2,FALSE)</f>
        <v>ADAPTADOR POL C 1/2" NPT</v>
      </c>
      <c r="L1844" s="12" t="str">
        <f>IF(VLOOKUP(FACTURACION[[#This Row],[REFERENCIA]],CODINV,3,FALSE)=0,"",VLOOKUP(FACTURACION[[#This Row],[REFERENCIA]],CODINV,3,FALSE))</f>
        <v>2906G</v>
      </c>
      <c r="M1844" s="12" t="str">
        <f>+VLOOKUP(FACTURACION[[#This Row],[REFERENCIA]],CODINV,4,FALSE)</f>
        <v>REPUESTOS Y ACCESORIOS</v>
      </c>
      <c r="N1844" s="12" t="str">
        <f>+VLOOKUP(FACTURACION[[#This Row],[REFERENCIA]],CODINV,5,FALSE)</f>
        <v>REGO</v>
      </c>
      <c r="O1844" s="2">
        <v>5</v>
      </c>
      <c r="P1844" s="23">
        <v>16597</v>
      </c>
      <c r="Q1844" s="24">
        <f>+FACTURACION[[#This Row],[CANTIDAD]]*FACTURACION[[#This Row],[VR UNITARIO]]/1000</f>
        <v>82.984999999999999</v>
      </c>
      <c r="R1844" s="3" t="str">
        <f>+VLOOKUP(FACTURACION[[#This Row],[NIT]],TABLACLIENTE,5,FALSE)</f>
        <v>MEDELLIN</v>
      </c>
    </row>
    <row r="1845" spans="3:18">
      <c r="C1845" s="13">
        <v>2014</v>
      </c>
      <c r="D1845" s="17" t="s">
        <v>705</v>
      </c>
      <c r="E1845" s="17">
        <f>MONTH(FACTURACION[[#This Row],[MES]]&amp;1)</f>
        <v>12</v>
      </c>
      <c r="F1845" s="223">
        <f>DATE(FACTURACION[[#This Row],[AÑO]],FACTURACION[[#This Row],[Mes numero]],1)</f>
        <v>41974</v>
      </c>
      <c r="G1845" s="159">
        <v>10910</v>
      </c>
      <c r="H1845" s="20">
        <v>830137252</v>
      </c>
      <c r="I1845" s="2" t="str">
        <f>+VLOOKUP(FACTURACION[[#This Row],[NIT]],TABLACLIENTE,2,FALSE)</f>
        <v>SAGENCO SAS</v>
      </c>
      <c r="J1845" s="2" t="s">
        <v>236</v>
      </c>
      <c r="K1845" s="12" t="str">
        <f>+VLOOKUP(FACTURACION[[#This Row],[REFERENCIA]],CODINV,2,FALSE)</f>
        <v>ADAPTADOR 1 3/4"ACME X 1 1/4" NPT BRONCE</v>
      </c>
      <c r="L1845" s="12" t="str">
        <f>IF(VLOOKUP(FACTURACION[[#This Row],[REFERENCIA]],CODINV,3,FALSE)=0,"",VLOOKUP(FACTURACION[[#This Row],[REFERENCIA]],CODINV,3,FALSE))</f>
        <v>5765F</v>
      </c>
      <c r="M1845" s="12" t="str">
        <f>+VLOOKUP(FACTURACION[[#This Row],[REFERENCIA]],CODINV,4,FALSE)</f>
        <v>REPUESTOS Y ACCESORIOS</v>
      </c>
      <c r="N1845" s="12" t="str">
        <f>+VLOOKUP(FACTURACION[[#This Row],[REFERENCIA]],CODINV,5,FALSE)</f>
        <v>REGO</v>
      </c>
      <c r="O1845" s="2">
        <v>1</v>
      </c>
      <c r="P1845" s="23">
        <v>24000</v>
      </c>
      <c r="Q1845" s="24">
        <f>+FACTURACION[[#This Row],[CANTIDAD]]*FACTURACION[[#This Row],[VR UNITARIO]]/1000</f>
        <v>24</v>
      </c>
      <c r="R1845" s="3" t="str">
        <f>+VLOOKUP(FACTURACION[[#This Row],[NIT]],TABLACLIENTE,5,FALSE)</f>
        <v>BOGOTÁ D.C.</v>
      </c>
    </row>
    <row r="1846" spans="3:18">
      <c r="C1846" s="13">
        <v>2014</v>
      </c>
      <c r="D1846" s="17" t="s">
        <v>705</v>
      </c>
      <c r="E1846" s="17">
        <f>MONTH(FACTURACION[[#This Row],[MES]]&amp;1)</f>
        <v>12</v>
      </c>
      <c r="F1846" s="223">
        <f>DATE(FACTURACION[[#This Row],[AÑO]],FACTURACION[[#This Row],[Mes numero]],1)</f>
        <v>41974</v>
      </c>
      <c r="G1846" s="159">
        <v>10896</v>
      </c>
      <c r="H1846" s="20">
        <v>830065383</v>
      </c>
      <c r="I1846" s="2" t="str">
        <f>+VLOOKUP(FACTURACION[[#This Row],[NIT]],TABLACLIENTE,2,FALSE)</f>
        <v>ALKENOS LTDA</v>
      </c>
      <c r="J1846" s="2" t="s">
        <v>196</v>
      </c>
      <c r="K1846" s="12" t="str">
        <f>+VLOOKUP(FACTURACION[[#This Row],[REFERENCIA]],CODINV,2,FALSE)</f>
        <v>VALVULA DE VENTEO 1/4"</v>
      </c>
      <c r="L1846" s="12" t="str">
        <f>IF(VLOOKUP(FACTURACION[[#This Row],[REFERENCIA]],CODINV,3,FALSE)=0,"",VLOOKUP(FACTURACION[[#This Row],[REFERENCIA]],CODINV,3,FALSE))</f>
        <v>3165C</v>
      </c>
      <c r="M1846" s="12" t="str">
        <f>+VLOOKUP(FACTURACION[[#This Row],[REFERENCIA]],CODINV,4,FALSE)</f>
        <v>VÁLVULAS Y MULTIVÁLVULAS</v>
      </c>
      <c r="N1846" s="12" t="str">
        <f>+VLOOKUP(FACTURACION[[#This Row],[REFERENCIA]],CODINV,5,FALSE)</f>
        <v>REGO</v>
      </c>
      <c r="O1846" s="2">
        <v>1</v>
      </c>
      <c r="P1846" s="23">
        <v>5000</v>
      </c>
      <c r="Q1846" s="24">
        <f>+FACTURACION[[#This Row],[CANTIDAD]]*FACTURACION[[#This Row],[VR UNITARIO]]/1000</f>
        <v>5</v>
      </c>
      <c r="R1846" s="3" t="str">
        <f>+VLOOKUP(FACTURACION[[#This Row],[NIT]],TABLACLIENTE,5,FALSE)</f>
        <v>BOGOTÁ D.C.</v>
      </c>
    </row>
    <row r="1847" spans="3:18">
      <c r="C1847" s="13">
        <v>2014</v>
      </c>
      <c r="D1847" s="17" t="s">
        <v>705</v>
      </c>
      <c r="E1847" s="17">
        <f>MONTH(FACTURACION[[#This Row],[MES]]&amp;1)</f>
        <v>12</v>
      </c>
      <c r="F1847" s="223">
        <f>DATE(FACTURACION[[#This Row],[AÑO]],FACTURACION[[#This Row],[Mes numero]],1)</f>
        <v>41974</v>
      </c>
      <c r="G1847" s="159">
        <v>10917</v>
      </c>
      <c r="H1847" s="20">
        <v>830065383</v>
      </c>
      <c r="I1847" s="2" t="str">
        <f>+VLOOKUP(FACTURACION[[#This Row],[NIT]],TABLACLIENTE,2,FALSE)</f>
        <v>ALKENOS LTDA</v>
      </c>
      <c r="J1847" s="2" t="s">
        <v>196</v>
      </c>
      <c r="K1847" s="12" t="str">
        <f>+VLOOKUP(FACTURACION[[#This Row],[REFERENCIA]],CODINV,2,FALSE)</f>
        <v>VALVULA DE VENTEO 1/4"</v>
      </c>
      <c r="L1847" s="12" t="str">
        <f>IF(VLOOKUP(FACTURACION[[#This Row],[REFERENCIA]],CODINV,3,FALSE)=0,"",VLOOKUP(FACTURACION[[#This Row],[REFERENCIA]],CODINV,3,FALSE))</f>
        <v>3165C</v>
      </c>
      <c r="M1847" s="12" t="str">
        <f>+VLOOKUP(FACTURACION[[#This Row],[REFERENCIA]],CODINV,4,FALSE)</f>
        <v>VÁLVULAS Y MULTIVÁLVULAS</v>
      </c>
      <c r="N1847" s="12" t="str">
        <f>+VLOOKUP(FACTURACION[[#This Row],[REFERENCIA]],CODINV,5,FALSE)</f>
        <v>REGO</v>
      </c>
      <c r="O1847" s="2">
        <v>1</v>
      </c>
      <c r="P1847" s="23">
        <v>5000</v>
      </c>
      <c r="Q1847" s="24">
        <f>+FACTURACION[[#This Row],[CANTIDAD]]*FACTURACION[[#This Row],[VR UNITARIO]]/1000</f>
        <v>5</v>
      </c>
      <c r="R1847" s="3" t="str">
        <f>+VLOOKUP(FACTURACION[[#This Row],[NIT]],TABLACLIENTE,5,FALSE)</f>
        <v>BOGOTÁ D.C.</v>
      </c>
    </row>
    <row r="1848" spans="3:18">
      <c r="C1848" s="13">
        <v>2014</v>
      </c>
      <c r="D1848" s="17" t="s">
        <v>705</v>
      </c>
      <c r="E1848" s="17">
        <f>MONTH(FACTURACION[[#This Row],[MES]]&amp;1)</f>
        <v>12</v>
      </c>
      <c r="F1848" s="223">
        <f>DATE(FACTURACION[[#This Row],[AÑO]],FACTURACION[[#This Row],[Mes numero]],1)</f>
        <v>41974</v>
      </c>
      <c r="G1848" s="159">
        <v>10927</v>
      </c>
      <c r="H1848" s="20">
        <v>900164715</v>
      </c>
      <c r="I1848" s="2" t="str">
        <f>+VLOOKUP(FACTURACION[[#This Row],[NIT]],TABLACLIENTE,2,FALSE)</f>
        <v>COMPAÑIA TRANSPORTADORA DE COLOMBIA S.A. (COTRANSCOL S.A.)</v>
      </c>
      <c r="J1848" s="2" t="s">
        <v>53</v>
      </c>
      <c r="K1848" s="12" t="str">
        <f>+VLOOKUP(FACTURACION[[#This Row],[REFERENCIA]],CODINV,2,FALSE)</f>
        <v>DIAL PARA ROTOGAGE DIAL FOR TOTAGAGE</v>
      </c>
      <c r="L1848" s="12" t="str">
        <f>IF(VLOOKUP(FACTURACION[[#This Row],[REFERENCIA]],CODINV,3,FALSE)=0,"",VLOOKUP(FACTURACION[[#This Row],[REFERENCIA]],CODINV,3,FALSE))</f>
        <v>A9091-18L</v>
      </c>
      <c r="M1848" s="12" t="str">
        <f>+VLOOKUP(FACTURACION[[#This Row],[REFERENCIA]],CODINV,4,FALSE)</f>
        <v>REPUESTOS Y ACCESORIOS</v>
      </c>
      <c r="N1848" s="12" t="str">
        <f>+VLOOKUP(FACTURACION[[#This Row],[REFERENCIA]],CODINV,5,FALSE)</f>
        <v>REGO</v>
      </c>
      <c r="O1848" s="2">
        <v>2</v>
      </c>
      <c r="P1848" s="23">
        <v>33800</v>
      </c>
      <c r="Q1848" s="24">
        <f>+FACTURACION[[#This Row],[CANTIDAD]]*FACTURACION[[#This Row],[VR UNITARIO]]/1000</f>
        <v>67.599999999999994</v>
      </c>
      <c r="R1848" s="3" t="str">
        <f>+VLOOKUP(FACTURACION[[#This Row],[NIT]],TABLACLIENTE,5,FALSE)</f>
        <v>GIRON</v>
      </c>
    </row>
    <row r="1849" spans="3:18">
      <c r="C1849" s="13">
        <v>2014</v>
      </c>
      <c r="D1849" s="17" t="s">
        <v>705</v>
      </c>
      <c r="E1849" s="17">
        <f>MONTH(FACTURACION[[#This Row],[MES]]&amp;1)</f>
        <v>12</v>
      </c>
      <c r="F1849" s="223">
        <f>DATE(FACTURACION[[#This Row],[AÑO]],FACTURACION[[#This Row],[Mes numero]],1)</f>
        <v>41974</v>
      </c>
      <c r="G1849" s="159">
        <v>10927</v>
      </c>
      <c r="H1849" s="20">
        <v>900164715</v>
      </c>
      <c r="I1849" s="2" t="str">
        <f>+VLOOKUP(FACTURACION[[#This Row],[NIT]],TABLACLIENTE,2,FALSE)</f>
        <v>COMPAÑIA TRANSPORTADORA DE COLOMBIA S.A. (COTRANSCOL S.A.)</v>
      </c>
      <c r="J1849" s="2" t="s">
        <v>798</v>
      </c>
      <c r="K1849" s="12" t="str">
        <f>+VLOOKUP(FACTURACION[[#This Row],[REFERENCIA]],CODINV,2,FALSE)</f>
        <v>ROTOGAGE DIAMETRO 62"-79" A9093TS</v>
      </c>
      <c r="L1849" s="12" t="str">
        <f>IF(VLOOKUP(FACTURACION[[#This Row],[REFERENCIA]],CODINV,3,FALSE)=0,"",VLOOKUP(FACTURACION[[#This Row],[REFERENCIA]],CODINV,3,FALSE))</f>
        <v>A9093TS</v>
      </c>
      <c r="M1849" s="12" t="str">
        <f>+VLOOKUP(FACTURACION[[#This Row],[REFERENCIA]],CODINV,4,FALSE)</f>
        <v>MEDIDORES</v>
      </c>
      <c r="N1849" s="12" t="str">
        <f>+VLOOKUP(FACTURACION[[#This Row],[REFERENCIA]],CODINV,5,FALSE)</f>
        <v>REGO</v>
      </c>
      <c r="O1849" s="2">
        <v>2</v>
      </c>
      <c r="P1849" s="23">
        <v>672000</v>
      </c>
      <c r="Q1849" s="24">
        <f>+FACTURACION[[#This Row],[CANTIDAD]]*FACTURACION[[#This Row],[VR UNITARIO]]/1000</f>
        <v>1344</v>
      </c>
      <c r="R1849" s="3" t="str">
        <f>+VLOOKUP(FACTURACION[[#This Row],[NIT]],TABLACLIENTE,5,FALSE)</f>
        <v>GIRON</v>
      </c>
    </row>
    <row r="1850" spans="3:18">
      <c r="C1850" s="13">
        <v>2015</v>
      </c>
      <c r="D1850" s="17" t="s">
        <v>229</v>
      </c>
      <c r="E1850" s="17">
        <f>MONTH(FACTURACION[[#This Row],[MES]]&amp;1)</f>
        <v>1</v>
      </c>
      <c r="F1850" s="223">
        <f>DATE(FACTURACION[[#This Row],[AÑO]],FACTURACION[[#This Row],[Mes numero]],1)</f>
        <v>42005</v>
      </c>
      <c r="G1850" s="159">
        <v>10944</v>
      </c>
      <c r="H1850" s="20">
        <v>890908643</v>
      </c>
      <c r="I1850" s="2" t="str">
        <f>+VLOOKUP(FACTURACION[[#This Row],[NIT]],TABLACLIENTE,2,FALSE)</f>
        <v>GASES DE ANTIOQUIA S.A. E.S.P.  (GAS ANTIOQUIA S.A. E.S.P.)</v>
      </c>
      <c r="J1850" s="2" t="s">
        <v>220</v>
      </c>
      <c r="K1850" s="12" t="str">
        <f>+VLOOKUP(FACTURACION[[#This Row],[REFERENCIA]],CODINV,2,FALSE)</f>
        <v>VAPORIZADOR 160 GPM FUEGO DIRECTO</v>
      </c>
      <c r="L1850" s="12" t="str">
        <f>IF(VLOOKUP(FACTURACION[[#This Row],[REFERENCIA]],CODINV,3,FALSE)=0,"",VLOOKUP(FACTURACION[[#This Row],[REFERENCIA]],CODINV,3,FALSE))</f>
        <v/>
      </c>
      <c r="M1850" s="12" t="str">
        <f>+VLOOKUP(FACTURACION[[#This Row],[REFERENCIA]],CODINV,4,FALSE)</f>
        <v>VAPORIZADORES</v>
      </c>
      <c r="N1850" s="12" t="str">
        <f>+VLOOKUP(FACTURACION[[#This Row],[REFERENCIA]],CODINV,5,FALSE)</f>
        <v>ALGAS SDI</v>
      </c>
      <c r="O1850" s="2">
        <v>2</v>
      </c>
      <c r="P1850" s="23">
        <v>19510320</v>
      </c>
      <c r="Q1850" s="24">
        <f>+FACTURACION[[#This Row],[CANTIDAD]]*FACTURACION[[#This Row],[VR UNITARIO]]/1000</f>
        <v>39020.639999999999</v>
      </c>
      <c r="R1850" s="3" t="str">
        <f>+VLOOKUP(FACTURACION[[#This Row],[NIT]],TABLACLIENTE,5,FALSE)</f>
        <v>MEDELLIN</v>
      </c>
    </row>
    <row r="1851" spans="3:18">
      <c r="C1851" s="13">
        <v>2015</v>
      </c>
      <c r="D1851" s="17" t="s">
        <v>229</v>
      </c>
      <c r="E1851" s="17">
        <f>MONTH(FACTURACION[[#This Row],[MES]]&amp;1)</f>
        <v>1</v>
      </c>
      <c r="F1851" s="223">
        <f>DATE(FACTURACION[[#This Row],[AÑO]],FACTURACION[[#This Row],[Mes numero]],1)</f>
        <v>42005</v>
      </c>
      <c r="G1851" s="159">
        <v>10945</v>
      </c>
      <c r="H1851" s="20">
        <v>800074033</v>
      </c>
      <c r="I1851" s="2" t="str">
        <f>+VLOOKUP(FACTURACION[[#This Row],[NIT]],TABLACLIENTE,2,FALSE)</f>
        <v>COMPAÑIAS ASOCIADAS DE GAS S.A. E.S.P (ASOGAS SA ESP)</v>
      </c>
      <c r="J1851" s="2" t="s">
        <v>46</v>
      </c>
      <c r="K1851" s="12" t="str">
        <f>+VLOOKUP(FACTURACION[[#This Row],[REFERENCIA]],CODINV,2,FALSE)</f>
        <v>REGULADOR ALTA PRESION  5-35 PSI 1/2 NPT</v>
      </c>
      <c r="L1851" s="12" t="str">
        <f>IF(VLOOKUP(FACTURACION[[#This Row],[REFERENCIA]],CODINV,3,FALSE)=0,"",VLOOKUP(FACTURACION[[#This Row],[REFERENCIA]],CODINV,3,FALSE))</f>
        <v/>
      </c>
      <c r="M1851" s="12" t="str">
        <f>+VLOOKUP(FACTURACION[[#This Row],[REFERENCIA]],CODINV,4,FALSE)</f>
        <v>REGULADORES</v>
      </c>
      <c r="N1851" s="12" t="str">
        <f>+VLOOKUP(FACTURACION[[#This Row],[REFERENCIA]],CODINV,5,FALSE)</f>
        <v>CAVAGNA</v>
      </c>
      <c r="O1851" s="2">
        <v>1</v>
      </c>
      <c r="P1851" s="23">
        <v>150000</v>
      </c>
      <c r="Q1851" s="24">
        <f>+FACTURACION[[#This Row],[CANTIDAD]]*FACTURACION[[#This Row],[VR UNITARIO]]/1000</f>
        <v>150</v>
      </c>
      <c r="R1851" s="3" t="str">
        <f>+VLOOKUP(FACTURACION[[#This Row],[NIT]],TABLACLIENTE,5,FALSE)</f>
        <v>MOSQUERA</v>
      </c>
    </row>
    <row r="1852" spans="3:18">
      <c r="C1852" s="13">
        <v>2015</v>
      </c>
      <c r="D1852" s="17" t="s">
        <v>229</v>
      </c>
      <c r="E1852" s="17">
        <f>MONTH(FACTURACION[[#This Row],[MES]]&amp;1)</f>
        <v>1</v>
      </c>
      <c r="F1852" s="223">
        <f>DATE(FACTURACION[[#This Row],[AÑO]],FACTURACION[[#This Row],[Mes numero]],1)</f>
        <v>42005</v>
      </c>
      <c r="G1852" s="159">
        <v>10945</v>
      </c>
      <c r="H1852" s="20">
        <v>800074033</v>
      </c>
      <c r="I1852" s="2" t="str">
        <f>+VLOOKUP(FACTURACION[[#This Row],[NIT]],TABLACLIENTE,2,FALSE)</f>
        <v>COMPAÑIAS ASOCIADAS DE GAS S.A. E.S.P (ASOGAS SA ESP)</v>
      </c>
      <c r="J1852" s="2" t="s">
        <v>192</v>
      </c>
      <c r="K1852" s="12" t="str">
        <f>+VLOOKUP(FACTURACION[[#This Row],[REFERENCIA]],CODINV,2,FALSE)</f>
        <v>VALVULA GLOBO 1"</v>
      </c>
      <c r="L1852" s="12" t="str">
        <f>IF(VLOOKUP(FACTURACION[[#This Row],[REFERENCIA]],CODINV,3,FALSE)=0,"",VLOOKUP(FACTURACION[[#This Row],[REFERENCIA]],CODINV,3,FALSE))</f>
        <v>ME825-8</v>
      </c>
      <c r="M1852" s="12" t="str">
        <f>+VLOOKUP(FACTURACION[[#This Row],[REFERENCIA]],CODINV,4,FALSE)</f>
        <v>VÁLVULAS Y MULTIVÁLVULAS</v>
      </c>
      <c r="N1852" s="12" t="str">
        <f>+VLOOKUP(FACTURACION[[#This Row],[REFERENCIA]],CODINV,5,FALSE)</f>
        <v>CAVAGNA</v>
      </c>
      <c r="O1852" s="2">
        <v>1</v>
      </c>
      <c r="P1852" s="23">
        <v>159000</v>
      </c>
      <c r="Q1852" s="24">
        <f>+FACTURACION[[#This Row],[CANTIDAD]]*FACTURACION[[#This Row],[VR UNITARIO]]/1000</f>
        <v>159</v>
      </c>
      <c r="R1852" s="3" t="str">
        <f>+VLOOKUP(FACTURACION[[#This Row],[NIT]],TABLACLIENTE,5,FALSE)</f>
        <v>MOSQUERA</v>
      </c>
    </row>
    <row r="1853" spans="3:18">
      <c r="C1853" s="13">
        <v>2015</v>
      </c>
      <c r="D1853" s="17" t="s">
        <v>229</v>
      </c>
      <c r="E1853" s="17">
        <f>MONTH(FACTURACION[[#This Row],[MES]]&amp;1)</f>
        <v>1</v>
      </c>
      <c r="F1853" s="223">
        <f>DATE(FACTURACION[[#This Row],[AÑO]],FACTURACION[[#This Row],[Mes numero]],1)</f>
        <v>42005</v>
      </c>
      <c r="G1853" s="159">
        <v>10945</v>
      </c>
      <c r="H1853" s="20">
        <v>800074033</v>
      </c>
      <c r="I1853" s="2" t="str">
        <f>+VLOOKUP(FACTURACION[[#This Row],[NIT]],TABLACLIENTE,2,FALSE)</f>
        <v>COMPAÑIAS ASOCIADAS DE GAS S.A. E.S.P (ASOGAS SA ESP)</v>
      </c>
      <c r="J1853" s="2" t="s">
        <v>192</v>
      </c>
      <c r="K1853" s="12" t="str">
        <f>+VLOOKUP(FACTURACION[[#This Row],[REFERENCIA]],CODINV,2,FALSE)</f>
        <v>VALVULA GLOBO 1"</v>
      </c>
      <c r="L1853" s="12" t="str">
        <f>IF(VLOOKUP(FACTURACION[[#This Row],[REFERENCIA]],CODINV,3,FALSE)=0,"",VLOOKUP(FACTURACION[[#This Row],[REFERENCIA]],CODINV,3,FALSE))</f>
        <v>ME825-8</v>
      </c>
      <c r="M1853" s="12" t="str">
        <f>+VLOOKUP(FACTURACION[[#This Row],[REFERENCIA]],CODINV,4,FALSE)</f>
        <v>VÁLVULAS Y MULTIVÁLVULAS</v>
      </c>
      <c r="N1853" s="12" t="str">
        <f>+VLOOKUP(FACTURACION[[#This Row],[REFERENCIA]],CODINV,5,FALSE)</f>
        <v>CAVAGNA</v>
      </c>
      <c r="O1853" s="2">
        <v>1</v>
      </c>
      <c r="P1853" s="23">
        <v>170000</v>
      </c>
      <c r="Q1853" s="24">
        <f>+FACTURACION[[#This Row],[CANTIDAD]]*FACTURACION[[#This Row],[VR UNITARIO]]/1000</f>
        <v>170</v>
      </c>
      <c r="R1853" s="3" t="str">
        <f>+VLOOKUP(FACTURACION[[#This Row],[NIT]],TABLACLIENTE,5,FALSE)</f>
        <v>MOSQUERA</v>
      </c>
    </row>
    <row r="1854" spans="3:18">
      <c r="C1854" s="13">
        <v>2015</v>
      </c>
      <c r="D1854" s="17" t="s">
        <v>229</v>
      </c>
      <c r="E1854" s="17">
        <f>MONTH(FACTURACION[[#This Row],[MES]]&amp;1)</f>
        <v>1</v>
      </c>
      <c r="F1854" s="223">
        <f>DATE(FACTURACION[[#This Row],[AÑO]],FACTURACION[[#This Row],[Mes numero]],1)</f>
        <v>42005</v>
      </c>
      <c r="G1854" s="159">
        <v>10946</v>
      </c>
      <c r="H1854" s="20">
        <v>890200919</v>
      </c>
      <c r="I1854" s="2" t="str">
        <f>+VLOOKUP(FACTURACION[[#This Row],[NIT]],TABLACLIENTE,2,FALSE)</f>
        <v>GAS DE SANTANDER S.A. E.S.P.</v>
      </c>
      <c r="J1854" s="2" t="s">
        <v>192</v>
      </c>
      <c r="K1854" s="12" t="str">
        <f>+VLOOKUP(FACTURACION[[#This Row],[REFERENCIA]],CODINV,2,FALSE)</f>
        <v>VALVULA GLOBO 1"</v>
      </c>
      <c r="L1854" s="12" t="str">
        <f>IF(VLOOKUP(FACTURACION[[#This Row],[REFERENCIA]],CODINV,3,FALSE)=0,"",VLOOKUP(FACTURACION[[#This Row],[REFERENCIA]],CODINV,3,FALSE))</f>
        <v>ME825-8</v>
      </c>
      <c r="M1854" s="12" t="str">
        <f>+VLOOKUP(FACTURACION[[#This Row],[REFERENCIA]],CODINV,4,FALSE)</f>
        <v>VÁLVULAS Y MULTIVÁLVULAS</v>
      </c>
      <c r="N1854" s="12" t="str">
        <f>+VLOOKUP(FACTURACION[[#This Row],[REFERENCIA]],CODINV,5,FALSE)</f>
        <v>CAVAGNA</v>
      </c>
      <c r="O1854" s="2">
        <v>1</v>
      </c>
      <c r="P1854" s="23">
        <v>156000</v>
      </c>
      <c r="Q1854" s="24">
        <f>+FACTURACION[[#This Row],[CANTIDAD]]*FACTURACION[[#This Row],[VR UNITARIO]]/1000</f>
        <v>156</v>
      </c>
      <c r="R1854" s="3" t="str">
        <f>+VLOOKUP(FACTURACION[[#This Row],[NIT]],TABLACLIENTE,5,FALSE)</f>
        <v>GIRON</v>
      </c>
    </row>
    <row r="1855" spans="3:18">
      <c r="C1855" s="13">
        <v>2015</v>
      </c>
      <c r="D1855" s="17" t="s">
        <v>229</v>
      </c>
      <c r="E1855" s="17">
        <f>MONTH(FACTURACION[[#This Row],[MES]]&amp;1)</f>
        <v>1</v>
      </c>
      <c r="F1855" s="223">
        <f>DATE(FACTURACION[[#This Row],[AÑO]],FACTURACION[[#This Row],[Mes numero]],1)</f>
        <v>42005</v>
      </c>
      <c r="G1855" s="159">
        <v>10944</v>
      </c>
      <c r="H1855" s="20">
        <v>890908643</v>
      </c>
      <c r="I1855" s="2" t="str">
        <f>+VLOOKUP(FACTURACION[[#This Row],[NIT]],TABLACLIENTE,2,FALSE)</f>
        <v>GASES DE ANTIOQUIA S.A. E.S.P.  (GAS ANTIOQUIA S.A. E.S.P.)</v>
      </c>
      <c r="J1855" s="2" t="s">
        <v>192</v>
      </c>
      <c r="K1855" s="12" t="str">
        <f>+VLOOKUP(FACTURACION[[#This Row],[REFERENCIA]],CODINV,2,FALSE)</f>
        <v>VALVULA GLOBO 1"</v>
      </c>
      <c r="L1855" s="12" t="str">
        <f>IF(VLOOKUP(FACTURACION[[#This Row],[REFERENCIA]],CODINV,3,FALSE)=0,"",VLOOKUP(FACTURACION[[#This Row],[REFERENCIA]],CODINV,3,FALSE))</f>
        <v>ME825-8</v>
      </c>
      <c r="M1855" s="12" t="str">
        <f>+VLOOKUP(FACTURACION[[#This Row],[REFERENCIA]],CODINV,4,FALSE)</f>
        <v>VÁLVULAS Y MULTIVÁLVULAS</v>
      </c>
      <c r="N1855" s="12" t="str">
        <f>+VLOOKUP(FACTURACION[[#This Row],[REFERENCIA]],CODINV,5,FALSE)</f>
        <v>CAVAGNA</v>
      </c>
      <c r="O1855" s="2">
        <v>2</v>
      </c>
      <c r="P1855" s="23">
        <v>156000</v>
      </c>
      <c r="Q1855" s="24">
        <f>+FACTURACION[[#This Row],[CANTIDAD]]*FACTURACION[[#This Row],[VR UNITARIO]]/1000</f>
        <v>312</v>
      </c>
      <c r="R1855" s="3" t="str">
        <f>+VLOOKUP(FACTURACION[[#This Row],[NIT]],TABLACLIENTE,5,FALSE)</f>
        <v>MEDELLIN</v>
      </c>
    </row>
    <row r="1856" spans="3:18">
      <c r="C1856" s="13">
        <v>2015</v>
      </c>
      <c r="D1856" s="17" t="s">
        <v>229</v>
      </c>
      <c r="E1856" s="17">
        <f>MONTH(FACTURACION[[#This Row],[MES]]&amp;1)</f>
        <v>1</v>
      </c>
      <c r="F1856" s="223">
        <f>DATE(FACTURACION[[#This Row],[AÑO]],FACTURACION[[#This Row],[Mes numero]],1)</f>
        <v>42005</v>
      </c>
      <c r="G1856" s="159">
        <v>10945</v>
      </c>
      <c r="H1856" s="20">
        <v>800074033</v>
      </c>
      <c r="I1856" s="2" t="str">
        <f>+VLOOKUP(FACTURACION[[#This Row],[NIT]],TABLACLIENTE,2,FALSE)</f>
        <v>COMPAÑIAS ASOCIADAS DE GAS S.A. E.S.P (ASOGAS SA ESP)</v>
      </c>
      <c r="J1856" s="2" t="s">
        <v>193</v>
      </c>
      <c r="K1856" s="12" t="str">
        <f>+VLOOKUP(FACTURACION[[#This Row],[REFERENCIA]],CODINV,2,FALSE)</f>
        <v>COUPLING3/4"HB*3/4"MNPT-STL</v>
      </c>
      <c r="L1856" s="12" t="str">
        <f>IF(VLOOKUP(FACTURACION[[#This Row],[REFERENCIA]],CODINV,3,FALSE)=0,"",VLOOKUP(FACTURACION[[#This Row],[REFERENCIA]],CODINV,3,FALSE))</f>
        <v>ME3162-12</v>
      </c>
      <c r="M1856" s="12" t="str">
        <f>+VLOOKUP(FACTURACION[[#This Row],[REFERENCIA]],CODINV,4,FALSE)</f>
        <v>REPUESTOS Y ACCESORIOS</v>
      </c>
      <c r="N1856" s="12" t="str">
        <f>+VLOOKUP(FACTURACION[[#This Row],[REFERENCIA]],CODINV,5,FALSE)</f>
        <v>CAVAGNA</v>
      </c>
      <c r="O1856" s="2">
        <v>4</v>
      </c>
      <c r="P1856" s="23">
        <v>46000</v>
      </c>
      <c r="Q1856" s="24">
        <f>+FACTURACION[[#This Row],[CANTIDAD]]*FACTURACION[[#This Row],[VR UNITARIO]]/1000</f>
        <v>184</v>
      </c>
      <c r="R1856" s="3" t="str">
        <f>+VLOOKUP(FACTURACION[[#This Row],[NIT]],TABLACLIENTE,5,FALSE)</f>
        <v>MOSQUERA</v>
      </c>
    </row>
    <row r="1857" spans="3:18">
      <c r="C1857" s="13">
        <v>2015</v>
      </c>
      <c r="D1857" s="17" t="s">
        <v>229</v>
      </c>
      <c r="E1857" s="17">
        <f>MONTH(FACTURACION[[#This Row],[MES]]&amp;1)</f>
        <v>1</v>
      </c>
      <c r="F1857" s="223">
        <f>DATE(FACTURACION[[#This Row],[AÑO]],FACTURACION[[#This Row],[Mes numero]],1)</f>
        <v>42005</v>
      </c>
      <c r="G1857" s="159">
        <v>10964</v>
      </c>
      <c r="H1857" s="20">
        <v>890500726</v>
      </c>
      <c r="I1857" s="2" t="str">
        <f>+VLOOKUP(FACTURACION[[#This Row],[NIT]],TABLACLIENTE,2,FALSE)</f>
        <v>NORTESANTANDEREANA DE GAS S.A. E.S.P (NORGAS S.A. E.S.P.)</v>
      </c>
      <c r="J1857" s="2" t="s">
        <v>122</v>
      </c>
      <c r="K1857" s="12" t="str">
        <f>+VLOOKUP(FACTURACION[[#This Row],[REFERENCIA]],CODINV,2,FALSE)</f>
        <v>EMPAQUES PARA PISTONES DE LLENADO</v>
      </c>
      <c r="L1857" s="12" t="str">
        <f>IF(VLOOKUP(FACTURACION[[#This Row],[REFERENCIA]],CODINV,3,FALSE)=0,"",VLOOKUP(FACTURACION[[#This Row],[REFERENCIA]],CODINV,3,FALSE))</f>
        <v/>
      </c>
      <c r="M1857" s="12" t="str">
        <f>+VLOOKUP(FACTURACION[[#This Row],[REFERENCIA]],CODINV,4,FALSE)</f>
        <v>REPUESTOS Y ACCESORIOS</v>
      </c>
      <c r="N1857" s="12" t="str">
        <f>+VLOOKUP(FACTURACION[[#This Row],[REFERENCIA]],CODINV,5,FALSE)</f>
        <v>CAVAGNA</v>
      </c>
      <c r="O1857" s="2">
        <v>100</v>
      </c>
      <c r="P1857" s="23">
        <v>650</v>
      </c>
      <c r="Q1857" s="24">
        <f>+FACTURACION[[#This Row],[CANTIDAD]]*FACTURACION[[#This Row],[VR UNITARIO]]/1000</f>
        <v>65</v>
      </c>
      <c r="R1857" s="3" t="str">
        <f>+VLOOKUP(FACTURACION[[#This Row],[NIT]],TABLACLIENTE,5,FALSE)</f>
        <v>BUCARAMANGA</v>
      </c>
    </row>
    <row r="1858" spans="3:18">
      <c r="C1858" s="13">
        <v>2015</v>
      </c>
      <c r="D1858" s="17" t="s">
        <v>229</v>
      </c>
      <c r="E1858" s="17">
        <f>MONTH(FACTURACION[[#This Row],[MES]]&amp;1)</f>
        <v>1</v>
      </c>
      <c r="F1858" s="223">
        <f>DATE(FACTURACION[[#This Row],[AÑO]],FACTURACION[[#This Row],[Mes numero]],1)</f>
        <v>42005</v>
      </c>
      <c r="G1858" s="159">
        <v>10969</v>
      </c>
      <c r="H1858" s="25">
        <v>891101577</v>
      </c>
      <c r="I1858" s="3" t="str">
        <f>+VLOOKUP(FACTURACION[[#This Row],[NIT]],TABLACLIENTE,2,FALSE)</f>
        <v>ALCANOS DE COLOMBIA S.A. E.S.P</v>
      </c>
      <c r="J1858" s="2" t="s">
        <v>20</v>
      </c>
      <c r="K1858" s="12" t="str">
        <f>+VLOOKUP(FACTURACION[[#This Row],[REFERENCIA]],CODINV,2,FALSE)</f>
        <v xml:space="preserve">MEDIDOR AC-250 C: 3/4" CON CONECTORES </v>
      </c>
      <c r="L1858" s="12" t="str">
        <f>IF(VLOOKUP(FACTURACION[[#This Row],[REFERENCIA]],CODINV,3,FALSE)=0,"",VLOOKUP(FACTURACION[[#This Row],[REFERENCIA]],CODINV,3,FALSE))</f>
        <v/>
      </c>
      <c r="M1858" s="12" t="str">
        <f>+VLOOKUP(FACTURACION[[#This Row],[REFERENCIA]],CODINV,4,FALSE)</f>
        <v>MEDIDORES</v>
      </c>
      <c r="N1858" s="12" t="str">
        <f>+VLOOKUP(FACTURACION[[#This Row],[REFERENCIA]],CODINV,5,FALSE)</f>
        <v>HONEYWELL</v>
      </c>
      <c r="O1858" s="2">
        <v>5</v>
      </c>
      <c r="P1858" s="23">
        <v>291004</v>
      </c>
      <c r="Q1858" s="24">
        <f>+FACTURACION[[#This Row],[CANTIDAD]]*FACTURACION[[#This Row],[VR UNITARIO]]/1000</f>
        <v>1455.02</v>
      </c>
      <c r="R1858" s="3" t="str">
        <f>+VLOOKUP(FACTURACION[[#This Row],[NIT]],TABLACLIENTE,5,FALSE)</f>
        <v>NEIVA</v>
      </c>
    </row>
    <row r="1859" spans="3:18">
      <c r="C1859" s="13">
        <v>2015</v>
      </c>
      <c r="D1859" s="17" t="s">
        <v>229</v>
      </c>
      <c r="E1859" s="17">
        <f>MONTH(FACTURACION[[#This Row],[MES]]&amp;1)</f>
        <v>1</v>
      </c>
      <c r="F1859" s="223">
        <f>DATE(FACTURACION[[#This Row],[AÑO]],FACTURACION[[#This Row],[Mes numero]],1)</f>
        <v>42005</v>
      </c>
      <c r="G1859" s="159">
        <v>10969</v>
      </c>
      <c r="H1859" s="25">
        <v>891101577</v>
      </c>
      <c r="I1859" s="3" t="str">
        <f>+VLOOKUP(FACTURACION[[#This Row],[NIT]],TABLACLIENTE,2,FALSE)</f>
        <v>ALCANOS DE COLOMBIA S.A. E.S.P</v>
      </c>
      <c r="J1859" s="2" t="s">
        <v>20</v>
      </c>
      <c r="K1859" s="12" t="str">
        <f>+VLOOKUP(FACTURACION[[#This Row],[REFERENCIA]],CODINV,2,FALSE)</f>
        <v xml:space="preserve">MEDIDOR AC-250 C: 3/4" CON CONECTORES </v>
      </c>
      <c r="L1859" s="12" t="str">
        <f>IF(VLOOKUP(FACTURACION[[#This Row],[REFERENCIA]],CODINV,3,FALSE)=0,"",VLOOKUP(FACTURACION[[#This Row],[REFERENCIA]],CODINV,3,FALSE))</f>
        <v/>
      </c>
      <c r="M1859" s="12" t="str">
        <f>+VLOOKUP(FACTURACION[[#This Row],[REFERENCIA]],CODINV,4,FALSE)</f>
        <v>MEDIDORES</v>
      </c>
      <c r="N1859" s="12" t="str">
        <f>+VLOOKUP(FACTURACION[[#This Row],[REFERENCIA]],CODINV,5,FALSE)</f>
        <v>HONEYWELL</v>
      </c>
      <c r="O1859" s="2">
        <v>5</v>
      </c>
      <c r="P1859" s="23">
        <v>291004</v>
      </c>
      <c r="Q1859" s="24">
        <f>+FACTURACION[[#This Row],[CANTIDAD]]*FACTURACION[[#This Row],[VR UNITARIO]]/1000</f>
        <v>1455.02</v>
      </c>
      <c r="R1859" s="3" t="str">
        <f>+VLOOKUP(FACTURACION[[#This Row],[NIT]],TABLACLIENTE,5,FALSE)</f>
        <v>NEIVA</v>
      </c>
    </row>
    <row r="1860" spans="3:18">
      <c r="C1860" s="13">
        <v>2015</v>
      </c>
      <c r="D1860" s="17" t="s">
        <v>229</v>
      </c>
      <c r="E1860" s="17">
        <f>MONTH(FACTURACION[[#This Row],[MES]]&amp;1)</f>
        <v>1</v>
      </c>
      <c r="F1860" s="223">
        <f>DATE(FACTURACION[[#This Row],[AÑO]],FACTURACION[[#This Row],[Mes numero]],1)</f>
        <v>42005</v>
      </c>
      <c r="G1860" s="159">
        <v>10969</v>
      </c>
      <c r="H1860" s="25">
        <v>891101577</v>
      </c>
      <c r="I1860" s="3" t="str">
        <f>+VLOOKUP(FACTURACION[[#This Row],[NIT]],TABLACLIENTE,2,FALSE)</f>
        <v>ALCANOS DE COLOMBIA S.A. E.S.P</v>
      </c>
      <c r="J1860" s="2" t="s">
        <v>20</v>
      </c>
      <c r="K1860" s="12" t="str">
        <f>+VLOOKUP(FACTURACION[[#This Row],[REFERENCIA]],CODINV,2,FALSE)</f>
        <v xml:space="preserve">MEDIDOR AC-250 C: 3/4" CON CONECTORES </v>
      </c>
      <c r="L1860" s="12" t="str">
        <f>IF(VLOOKUP(FACTURACION[[#This Row],[REFERENCIA]],CODINV,3,FALSE)=0,"",VLOOKUP(FACTURACION[[#This Row],[REFERENCIA]],CODINV,3,FALSE))</f>
        <v/>
      </c>
      <c r="M1860" s="12" t="str">
        <f>+VLOOKUP(FACTURACION[[#This Row],[REFERENCIA]],CODINV,4,FALSE)</f>
        <v>MEDIDORES</v>
      </c>
      <c r="N1860" s="12" t="str">
        <f>+VLOOKUP(FACTURACION[[#This Row],[REFERENCIA]],CODINV,5,FALSE)</f>
        <v>HONEYWELL</v>
      </c>
      <c r="O1860" s="2">
        <v>15</v>
      </c>
      <c r="P1860" s="23">
        <v>291004</v>
      </c>
      <c r="Q1860" s="24">
        <f>+FACTURACION[[#This Row],[CANTIDAD]]*FACTURACION[[#This Row],[VR UNITARIO]]/1000</f>
        <v>4365.0600000000004</v>
      </c>
      <c r="R1860" s="3" t="str">
        <f>+VLOOKUP(FACTURACION[[#This Row],[NIT]],TABLACLIENTE,5,FALSE)</f>
        <v>NEIVA</v>
      </c>
    </row>
    <row r="1861" spans="3:18">
      <c r="C1861" s="13">
        <v>2015</v>
      </c>
      <c r="D1861" s="17" t="s">
        <v>229</v>
      </c>
      <c r="E1861" s="17">
        <f>MONTH(FACTURACION[[#This Row],[MES]]&amp;1)</f>
        <v>1</v>
      </c>
      <c r="F1861" s="223">
        <f>DATE(FACTURACION[[#This Row],[AÑO]],FACTURACION[[#This Row],[Mes numero]],1)</f>
        <v>42005</v>
      </c>
      <c r="G1861" s="159">
        <v>10969</v>
      </c>
      <c r="H1861" s="25">
        <v>891101577</v>
      </c>
      <c r="I1861" s="3" t="str">
        <f>+VLOOKUP(FACTURACION[[#This Row],[NIT]],TABLACLIENTE,2,FALSE)</f>
        <v>ALCANOS DE COLOMBIA S.A. E.S.P</v>
      </c>
      <c r="J1861" s="2" t="s">
        <v>20</v>
      </c>
      <c r="K1861" s="12" t="str">
        <f>+VLOOKUP(FACTURACION[[#This Row],[REFERENCIA]],CODINV,2,FALSE)</f>
        <v xml:space="preserve">MEDIDOR AC-250 C: 3/4" CON CONECTORES </v>
      </c>
      <c r="L1861" s="12" t="str">
        <f>IF(VLOOKUP(FACTURACION[[#This Row],[REFERENCIA]],CODINV,3,FALSE)=0,"",VLOOKUP(FACTURACION[[#This Row],[REFERENCIA]],CODINV,3,FALSE))</f>
        <v/>
      </c>
      <c r="M1861" s="12" t="str">
        <f>+VLOOKUP(FACTURACION[[#This Row],[REFERENCIA]],CODINV,4,FALSE)</f>
        <v>MEDIDORES</v>
      </c>
      <c r="N1861" s="12" t="str">
        <f>+VLOOKUP(FACTURACION[[#This Row],[REFERENCIA]],CODINV,5,FALSE)</f>
        <v>HONEYWELL</v>
      </c>
      <c r="O1861" s="2">
        <v>5</v>
      </c>
      <c r="P1861" s="23">
        <v>291004</v>
      </c>
      <c r="Q1861" s="24">
        <f>+FACTURACION[[#This Row],[CANTIDAD]]*FACTURACION[[#This Row],[VR UNITARIO]]/1000</f>
        <v>1455.02</v>
      </c>
      <c r="R1861" s="3" t="str">
        <f>+VLOOKUP(FACTURACION[[#This Row],[NIT]],TABLACLIENTE,5,FALSE)</f>
        <v>NEIVA</v>
      </c>
    </row>
    <row r="1862" spans="3:18">
      <c r="C1862" s="13">
        <v>2015</v>
      </c>
      <c r="D1862" s="17" t="s">
        <v>229</v>
      </c>
      <c r="E1862" s="17">
        <f>MONTH(FACTURACION[[#This Row],[MES]]&amp;1)</f>
        <v>1</v>
      </c>
      <c r="F1862" s="223">
        <f>DATE(FACTURACION[[#This Row],[AÑO]],FACTURACION[[#This Row],[Mes numero]],1)</f>
        <v>42005</v>
      </c>
      <c r="G1862" s="159">
        <v>10969</v>
      </c>
      <c r="H1862" s="25">
        <v>891101577</v>
      </c>
      <c r="I1862" s="3" t="str">
        <f>+VLOOKUP(FACTURACION[[#This Row],[NIT]],TABLACLIENTE,2,FALSE)</f>
        <v>ALCANOS DE COLOMBIA S.A. E.S.P</v>
      </c>
      <c r="J1862" s="2" t="s">
        <v>20</v>
      </c>
      <c r="K1862" s="12" t="str">
        <f>+VLOOKUP(FACTURACION[[#This Row],[REFERENCIA]],CODINV,2,FALSE)</f>
        <v xml:space="preserve">MEDIDOR AC-250 C: 3/4" CON CONECTORES </v>
      </c>
      <c r="L1862" s="12" t="str">
        <f>IF(VLOOKUP(FACTURACION[[#This Row],[REFERENCIA]],CODINV,3,FALSE)=0,"",VLOOKUP(FACTURACION[[#This Row],[REFERENCIA]],CODINV,3,FALSE))</f>
        <v/>
      </c>
      <c r="M1862" s="12" t="str">
        <f>+VLOOKUP(FACTURACION[[#This Row],[REFERENCIA]],CODINV,4,FALSE)</f>
        <v>MEDIDORES</v>
      </c>
      <c r="N1862" s="12" t="str">
        <f>+VLOOKUP(FACTURACION[[#This Row],[REFERENCIA]],CODINV,5,FALSE)</f>
        <v>HONEYWELL</v>
      </c>
      <c r="O1862" s="2">
        <v>8</v>
      </c>
      <c r="P1862" s="23">
        <v>291004</v>
      </c>
      <c r="Q1862" s="24">
        <f>+FACTURACION[[#This Row],[CANTIDAD]]*FACTURACION[[#This Row],[VR UNITARIO]]/1000</f>
        <v>2328.0320000000002</v>
      </c>
      <c r="R1862" s="3" t="str">
        <f>+VLOOKUP(FACTURACION[[#This Row],[NIT]],TABLACLIENTE,5,FALSE)</f>
        <v>NEIVA</v>
      </c>
    </row>
    <row r="1863" spans="3:18">
      <c r="C1863" s="13">
        <v>2015</v>
      </c>
      <c r="D1863" s="17" t="s">
        <v>229</v>
      </c>
      <c r="E1863" s="17">
        <f>MONTH(FACTURACION[[#This Row],[MES]]&amp;1)</f>
        <v>1</v>
      </c>
      <c r="F1863" s="223">
        <f>DATE(FACTURACION[[#This Row],[AÑO]],FACTURACION[[#This Row],[Mes numero]],1)</f>
        <v>42005</v>
      </c>
      <c r="G1863" s="159">
        <v>10969</v>
      </c>
      <c r="H1863" s="25">
        <v>891101577</v>
      </c>
      <c r="I1863" s="3" t="str">
        <f>+VLOOKUP(FACTURACION[[#This Row],[NIT]],TABLACLIENTE,2,FALSE)</f>
        <v>ALCANOS DE COLOMBIA S.A. E.S.P</v>
      </c>
      <c r="J1863" s="2" t="s">
        <v>20</v>
      </c>
      <c r="K1863" s="12" t="str">
        <f>+VLOOKUP(FACTURACION[[#This Row],[REFERENCIA]],CODINV,2,FALSE)</f>
        <v xml:space="preserve">MEDIDOR AC-250 C: 3/4" CON CONECTORES </v>
      </c>
      <c r="L1863" s="12" t="str">
        <f>IF(VLOOKUP(FACTURACION[[#This Row],[REFERENCIA]],CODINV,3,FALSE)=0,"",VLOOKUP(FACTURACION[[#This Row],[REFERENCIA]],CODINV,3,FALSE))</f>
        <v/>
      </c>
      <c r="M1863" s="12" t="str">
        <f>+VLOOKUP(FACTURACION[[#This Row],[REFERENCIA]],CODINV,4,FALSE)</f>
        <v>MEDIDORES</v>
      </c>
      <c r="N1863" s="12" t="str">
        <f>+VLOOKUP(FACTURACION[[#This Row],[REFERENCIA]],CODINV,5,FALSE)</f>
        <v>HONEYWELL</v>
      </c>
      <c r="O1863" s="2">
        <v>10</v>
      </c>
      <c r="P1863" s="23">
        <v>288273</v>
      </c>
      <c r="Q1863" s="24">
        <f>+FACTURACION[[#This Row],[CANTIDAD]]*FACTURACION[[#This Row],[VR UNITARIO]]/1000</f>
        <v>2882.73</v>
      </c>
      <c r="R1863" s="3" t="str">
        <f>+VLOOKUP(FACTURACION[[#This Row],[NIT]],TABLACLIENTE,5,FALSE)</f>
        <v>NEIVA</v>
      </c>
    </row>
    <row r="1864" spans="3:18">
      <c r="C1864" s="13">
        <v>2015</v>
      </c>
      <c r="D1864" s="17" t="s">
        <v>229</v>
      </c>
      <c r="E1864" s="17">
        <f>MONTH(FACTURACION[[#This Row],[MES]]&amp;1)</f>
        <v>1</v>
      </c>
      <c r="F1864" s="223">
        <f>DATE(FACTURACION[[#This Row],[AÑO]],FACTURACION[[#This Row],[Mes numero]],1)</f>
        <v>42005</v>
      </c>
      <c r="G1864" s="159">
        <v>10973</v>
      </c>
      <c r="H1864" s="20">
        <v>800021272</v>
      </c>
      <c r="I1864" s="2" t="str">
        <f>+VLOOKUP(FACTURACION[[#This Row],[NIT]],TABLACLIENTE,2,FALSE)</f>
        <v>GASES DEL LLANO S.A. E.S.P (LLANOGAS S.A. E.S.P.)</v>
      </c>
      <c r="J1864" s="2" t="s">
        <v>20</v>
      </c>
      <c r="K1864" s="12" t="str">
        <f>+VLOOKUP(FACTURACION[[#This Row],[REFERENCIA]],CODINV,2,FALSE)</f>
        <v xml:space="preserve">MEDIDOR AC-250 C: 3/4" CON CONECTORES </v>
      </c>
      <c r="L1864" s="12" t="str">
        <f>IF(VLOOKUP(FACTURACION[[#This Row],[REFERENCIA]],CODINV,3,FALSE)=0,"",VLOOKUP(FACTURACION[[#This Row],[REFERENCIA]],CODINV,3,FALSE))</f>
        <v/>
      </c>
      <c r="M1864" s="12" t="str">
        <f>+VLOOKUP(FACTURACION[[#This Row],[REFERENCIA]],CODINV,4,FALSE)</f>
        <v>MEDIDORES</v>
      </c>
      <c r="N1864" s="12" t="str">
        <f>+VLOOKUP(FACTURACION[[#This Row],[REFERENCIA]],CODINV,5,FALSE)</f>
        <v>HONEYWELL</v>
      </c>
      <c r="O1864" s="2">
        <v>14</v>
      </c>
      <c r="P1864" s="23">
        <v>321828</v>
      </c>
      <c r="Q1864" s="24">
        <f>+FACTURACION[[#This Row],[CANTIDAD]]*FACTURACION[[#This Row],[VR UNITARIO]]/1000</f>
        <v>4505.5919999999996</v>
      </c>
      <c r="R1864" s="3" t="str">
        <f>+VLOOKUP(FACTURACION[[#This Row],[NIT]],TABLACLIENTE,5,FALSE)</f>
        <v>VILLAVICENCIO</v>
      </c>
    </row>
    <row r="1865" spans="3:18">
      <c r="C1865" s="13">
        <v>2015</v>
      </c>
      <c r="D1865" s="17" t="s">
        <v>229</v>
      </c>
      <c r="E1865" s="17">
        <f>MONTH(FACTURACION[[#This Row],[MES]]&amp;1)</f>
        <v>1</v>
      </c>
      <c r="F1865" s="223">
        <f>DATE(FACTURACION[[#This Row],[AÑO]],FACTURACION[[#This Row],[Mes numero]],1)</f>
        <v>42005</v>
      </c>
      <c r="G1865" s="159">
        <v>10949</v>
      </c>
      <c r="H1865" s="20">
        <v>890503900</v>
      </c>
      <c r="I1865" s="2" t="str">
        <f>+VLOOKUP(FACTURACION[[#This Row],[NIT]],TABLACLIENTE,2,FALSE)</f>
        <v>GASES DEL ORIENTE S.A. E.S.P.</v>
      </c>
      <c r="J1865" s="2" t="s">
        <v>20</v>
      </c>
      <c r="K1865" s="12" t="str">
        <f>+VLOOKUP(FACTURACION[[#This Row],[REFERENCIA]],CODINV,2,FALSE)</f>
        <v xml:space="preserve">MEDIDOR AC-250 C: 3/4" CON CONECTORES </v>
      </c>
      <c r="L1865" s="12" t="str">
        <f>IF(VLOOKUP(FACTURACION[[#This Row],[REFERENCIA]],CODINV,3,FALSE)=0,"",VLOOKUP(FACTURACION[[#This Row],[REFERENCIA]],CODINV,3,FALSE))</f>
        <v/>
      </c>
      <c r="M1865" s="12" t="str">
        <f>+VLOOKUP(FACTURACION[[#This Row],[REFERENCIA]],CODINV,4,FALSE)</f>
        <v>MEDIDORES</v>
      </c>
      <c r="N1865" s="12" t="str">
        <f>+VLOOKUP(FACTURACION[[#This Row],[REFERENCIA]],CODINV,5,FALSE)</f>
        <v>HONEYWELL</v>
      </c>
      <c r="O1865" s="2">
        <v>32</v>
      </c>
      <c r="P1865" s="23">
        <v>305000</v>
      </c>
      <c r="Q1865" s="24">
        <f>+FACTURACION[[#This Row],[CANTIDAD]]*FACTURACION[[#This Row],[VR UNITARIO]]/1000</f>
        <v>9760</v>
      </c>
      <c r="R1865" s="3" t="str">
        <f>+VLOOKUP(FACTURACION[[#This Row],[NIT]],TABLACLIENTE,5,FALSE)</f>
        <v>CUCUTA</v>
      </c>
    </row>
    <row r="1866" spans="3:18">
      <c r="C1866" s="13">
        <v>2015</v>
      </c>
      <c r="D1866" s="17" t="s">
        <v>229</v>
      </c>
      <c r="E1866" s="17">
        <f>MONTH(FACTURACION[[#This Row],[MES]]&amp;1)</f>
        <v>1</v>
      </c>
      <c r="F1866" s="223">
        <f>DATE(FACTURACION[[#This Row],[AÑO]],FACTURACION[[#This Row],[Mes numero]],1)</f>
        <v>42005</v>
      </c>
      <c r="G1866" s="159">
        <v>10991</v>
      </c>
      <c r="H1866" s="20">
        <v>830140206</v>
      </c>
      <c r="I1866" s="2" t="str">
        <f>+VLOOKUP(FACTURACION[[#This Row],[NIT]],TABLACLIENTE,2,FALSE)</f>
        <v xml:space="preserve"> ENERCER S.A. E.S.P. (ANTERIORMENTE PUBLISERVICIOS S.A. E.S.P )</v>
      </c>
      <c r="J1866" s="2" t="s">
        <v>20</v>
      </c>
      <c r="K1866" s="12" t="str">
        <f>+VLOOKUP(FACTURACION[[#This Row],[REFERENCIA]],CODINV,2,FALSE)</f>
        <v xml:space="preserve">MEDIDOR AC-250 C: 3/4" CON CONECTORES </v>
      </c>
      <c r="L1866" s="12" t="str">
        <f>IF(VLOOKUP(FACTURACION[[#This Row],[REFERENCIA]],CODINV,3,FALSE)=0,"",VLOOKUP(FACTURACION[[#This Row],[REFERENCIA]],CODINV,3,FALSE))</f>
        <v/>
      </c>
      <c r="M1866" s="12" t="str">
        <f>+VLOOKUP(FACTURACION[[#This Row],[REFERENCIA]],CODINV,4,FALSE)</f>
        <v>MEDIDORES</v>
      </c>
      <c r="N1866" s="12" t="str">
        <f>+VLOOKUP(FACTURACION[[#This Row],[REFERENCIA]],CODINV,5,FALSE)</f>
        <v>HONEYWELL</v>
      </c>
      <c r="O1866" s="2">
        <v>6</v>
      </c>
      <c r="P1866" s="23">
        <v>360000</v>
      </c>
      <c r="Q1866" s="24">
        <f>+FACTURACION[[#This Row],[CANTIDAD]]*FACTURACION[[#This Row],[VR UNITARIO]]/1000</f>
        <v>2160</v>
      </c>
      <c r="R1866" s="3" t="str">
        <f>+VLOOKUP(FACTURACION[[#This Row],[NIT]],TABLACLIENTE,5,FALSE)</f>
        <v>BOGOTÁ D.C.</v>
      </c>
    </row>
    <row r="1867" spans="3:18">
      <c r="C1867" s="13">
        <v>2015</v>
      </c>
      <c r="D1867" s="17" t="s">
        <v>229</v>
      </c>
      <c r="E1867" s="17">
        <f>MONTH(FACTURACION[[#This Row],[MES]]&amp;1)</f>
        <v>1</v>
      </c>
      <c r="F1867" s="223">
        <f>DATE(FACTURACION[[#This Row],[AÑO]],FACTURACION[[#This Row],[Mes numero]],1)</f>
        <v>42005</v>
      </c>
      <c r="G1867" s="159">
        <v>10943</v>
      </c>
      <c r="H1867" s="20">
        <v>890400869</v>
      </c>
      <c r="I1867" s="2" t="str">
        <f>+VLOOKUP(FACTURACION[[#This Row],[NIT]],TABLACLIENTE,2,FALSE)</f>
        <v>SURTIDORA DE GAS DEL CARIBE S.A. E.S.P. (SURTIGAS S.A. E.S.P.)</v>
      </c>
      <c r="J1867" s="2" t="s">
        <v>21</v>
      </c>
      <c r="K1867" s="12" t="str">
        <f>+VLOOKUP(FACTURACION[[#This Row],[REFERENCIA]],CODINV,2,FALSE)</f>
        <v>MEDIDOR AC-630 C:1 1/4" MAOP 25PSIG CON CONECTORES</v>
      </c>
      <c r="L1867" s="12" t="str">
        <f>IF(VLOOKUP(FACTURACION[[#This Row],[REFERENCIA]],CODINV,3,FALSE)=0,"",VLOOKUP(FACTURACION[[#This Row],[REFERENCIA]],CODINV,3,FALSE))</f>
        <v/>
      </c>
      <c r="M1867" s="12" t="str">
        <f>+VLOOKUP(FACTURACION[[#This Row],[REFERENCIA]],CODINV,4,FALSE)</f>
        <v>MEDIDORES</v>
      </c>
      <c r="N1867" s="12" t="str">
        <f>+VLOOKUP(FACTURACION[[#This Row],[REFERENCIA]],CODINV,5,FALSE)</f>
        <v>HONEYWELL</v>
      </c>
      <c r="O1867" s="2">
        <v>10</v>
      </c>
      <c r="P1867" s="23">
        <v>1761855</v>
      </c>
      <c r="Q1867" s="24">
        <f>+FACTURACION[[#This Row],[CANTIDAD]]*FACTURACION[[#This Row],[VR UNITARIO]]/1000</f>
        <v>17618.55</v>
      </c>
      <c r="R1867" s="3" t="str">
        <f>+VLOOKUP(FACTURACION[[#This Row],[NIT]],TABLACLIENTE,5,FALSE)</f>
        <v>CARTAGENA</v>
      </c>
    </row>
    <row r="1868" spans="3:18">
      <c r="C1868" s="13">
        <v>2015</v>
      </c>
      <c r="D1868" s="17" t="s">
        <v>229</v>
      </c>
      <c r="E1868" s="17">
        <f>MONTH(FACTURACION[[#This Row],[MES]]&amp;1)</f>
        <v>1</v>
      </c>
      <c r="F1868" s="223">
        <f>DATE(FACTURACION[[#This Row],[AÑO]],FACTURACION[[#This Row],[Mes numero]],1)</f>
        <v>42005</v>
      </c>
      <c r="G1868" s="159">
        <v>10952</v>
      </c>
      <c r="H1868" s="20">
        <v>890101691</v>
      </c>
      <c r="I1868" s="2" t="str">
        <f>+VLOOKUP(FACTURACION[[#This Row],[NIT]],TABLACLIENTE,2,FALSE)</f>
        <v>GASES DEL CARIBE S.A.E.S.P. (GASCARIBE S.A E.S.P.)</v>
      </c>
      <c r="J1868" s="2" t="s">
        <v>215</v>
      </c>
      <c r="K1868" s="12" t="str">
        <f>+VLOOKUP(FACTURACION[[#This Row],[REFERENCIA]],CODINV,2,FALSE)</f>
        <v>COUPLING ELSTER MECANICO 1/2 IPS</v>
      </c>
      <c r="L1868" s="12" t="str">
        <f>IF(VLOOKUP(FACTURACION[[#This Row],[REFERENCIA]],CODINV,3,FALSE)=0,"",VLOOKUP(FACTURACION[[#This Row],[REFERENCIA]],CODINV,3,FALSE))</f>
        <v>50740</v>
      </c>
      <c r="M1868" s="12" t="str">
        <f>+VLOOKUP(FACTURACION[[#This Row],[REFERENCIA]],CODINV,4,FALSE)</f>
        <v>REPUESTOS Y ACCESORIOS</v>
      </c>
      <c r="N1868" s="12" t="str">
        <f>+VLOOKUP(FACTURACION[[#This Row],[REFERENCIA]],CODINV,5,FALSE)</f>
        <v>HONEYWELL</v>
      </c>
      <c r="O1868" s="2">
        <v>500</v>
      </c>
      <c r="P1868" s="23">
        <v>102649</v>
      </c>
      <c r="Q1868" s="24">
        <f>+FACTURACION[[#This Row],[CANTIDAD]]*FACTURACION[[#This Row],[VR UNITARIO]]/1000</f>
        <v>51324.5</v>
      </c>
      <c r="R1868" s="3" t="str">
        <f>+VLOOKUP(FACTURACION[[#This Row],[NIT]],TABLACLIENTE,5,FALSE)</f>
        <v>BARRANQUILLA</v>
      </c>
    </row>
    <row r="1869" spans="3:18">
      <c r="C1869" s="13">
        <v>2015</v>
      </c>
      <c r="D1869" s="17" t="s">
        <v>229</v>
      </c>
      <c r="E1869" s="17">
        <f>MONTH(FACTURACION[[#This Row],[MES]]&amp;1)</f>
        <v>1</v>
      </c>
      <c r="F1869" s="223">
        <f>DATE(FACTURACION[[#This Row],[AÑO]],FACTURACION[[#This Row],[Mes numero]],1)</f>
        <v>42005</v>
      </c>
      <c r="G1869" s="159">
        <v>10952</v>
      </c>
      <c r="H1869" s="20">
        <v>890101691</v>
      </c>
      <c r="I1869" s="2" t="str">
        <f>+VLOOKUP(FACTURACION[[#This Row],[NIT]],TABLACLIENTE,2,FALSE)</f>
        <v>GASES DEL CARIBE S.A.E.S.P. (GASCARIBE S.A E.S.P.)</v>
      </c>
      <c r="J1869" s="2" t="s">
        <v>215</v>
      </c>
      <c r="K1869" s="12" t="str">
        <f>+VLOOKUP(FACTURACION[[#This Row],[REFERENCIA]],CODINV,2,FALSE)</f>
        <v>COUPLING ELSTER MECANICO 1/2 IPS</v>
      </c>
      <c r="L1869" s="12" t="str">
        <f>IF(VLOOKUP(FACTURACION[[#This Row],[REFERENCIA]],CODINV,3,FALSE)=0,"",VLOOKUP(FACTURACION[[#This Row],[REFERENCIA]],CODINV,3,FALSE))</f>
        <v>50740</v>
      </c>
      <c r="M1869" s="12" t="str">
        <f>+VLOOKUP(FACTURACION[[#This Row],[REFERENCIA]],CODINV,4,FALSE)</f>
        <v>REPUESTOS Y ACCESORIOS</v>
      </c>
      <c r="N1869" s="12" t="str">
        <f>+VLOOKUP(FACTURACION[[#This Row],[REFERENCIA]],CODINV,5,FALSE)</f>
        <v>HONEYWELL</v>
      </c>
      <c r="O1869" s="2">
        <v>470</v>
      </c>
      <c r="P1869" s="23">
        <v>102649</v>
      </c>
      <c r="Q1869" s="24">
        <f>+FACTURACION[[#This Row],[CANTIDAD]]*FACTURACION[[#This Row],[VR UNITARIO]]/1000</f>
        <v>48245.03</v>
      </c>
      <c r="R1869" s="3" t="str">
        <f>+VLOOKUP(FACTURACION[[#This Row],[NIT]],TABLACLIENTE,5,FALSE)</f>
        <v>BARRANQUILLA</v>
      </c>
    </row>
    <row r="1870" spans="3:18">
      <c r="C1870" s="13">
        <v>2015</v>
      </c>
      <c r="D1870" s="17" t="s">
        <v>229</v>
      </c>
      <c r="E1870" s="17">
        <f>MONTH(FACTURACION[[#This Row],[MES]]&amp;1)</f>
        <v>1</v>
      </c>
      <c r="F1870" s="223">
        <f>DATE(FACTURACION[[#This Row],[AÑO]],FACTURACION[[#This Row],[Mes numero]],1)</f>
        <v>42005</v>
      </c>
      <c r="G1870" s="159">
        <v>10952</v>
      </c>
      <c r="H1870" s="20">
        <v>890101691</v>
      </c>
      <c r="I1870" s="2" t="str">
        <f>+VLOOKUP(FACTURACION[[#This Row],[NIT]],TABLACLIENTE,2,FALSE)</f>
        <v>GASES DEL CARIBE S.A.E.S.P. (GASCARIBE S.A E.S.P.)</v>
      </c>
      <c r="J1870" s="2" t="s">
        <v>217</v>
      </c>
      <c r="K1870" s="12" t="str">
        <f>+VLOOKUP(FACTURACION[[#This Row],[REFERENCIA]],CODINV,2,FALSE)</f>
        <v>COUPLING ELSTER MECANICO DE 3/4 IPS</v>
      </c>
      <c r="L1870" s="12" t="str">
        <f>IF(VLOOKUP(FACTURACION[[#This Row],[REFERENCIA]],CODINV,3,FALSE)=0,"",VLOOKUP(FACTURACION[[#This Row],[REFERENCIA]],CODINV,3,FALSE))</f>
        <v>50175</v>
      </c>
      <c r="M1870" s="12" t="str">
        <f>+VLOOKUP(FACTURACION[[#This Row],[REFERENCIA]],CODINV,4,FALSE)</f>
        <v>REPUESTOS Y ACCESORIOS</v>
      </c>
      <c r="N1870" s="12" t="str">
        <f>+VLOOKUP(FACTURACION[[#This Row],[REFERENCIA]],CODINV,5,FALSE)</f>
        <v>HONEYWELL</v>
      </c>
      <c r="O1870" s="2">
        <v>170</v>
      </c>
      <c r="P1870" s="23">
        <v>78968</v>
      </c>
      <c r="Q1870" s="24">
        <f>+FACTURACION[[#This Row],[CANTIDAD]]*FACTURACION[[#This Row],[VR UNITARIO]]/1000</f>
        <v>13424.56</v>
      </c>
      <c r="R1870" s="3" t="str">
        <f>+VLOOKUP(FACTURACION[[#This Row],[NIT]],TABLACLIENTE,5,FALSE)</f>
        <v>BARRANQUILLA</v>
      </c>
    </row>
    <row r="1871" spans="3:18">
      <c r="C1871" s="13">
        <v>2015</v>
      </c>
      <c r="D1871" s="17" t="s">
        <v>229</v>
      </c>
      <c r="E1871" s="17">
        <f>MONTH(FACTURACION[[#This Row],[MES]]&amp;1)</f>
        <v>1</v>
      </c>
      <c r="F1871" s="223">
        <f>DATE(FACTURACION[[#This Row],[AÑO]],FACTURACION[[#This Row],[Mes numero]],1)</f>
        <v>42005</v>
      </c>
      <c r="G1871" s="159">
        <v>10942</v>
      </c>
      <c r="H1871" s="20">
        <v>800202395</v>
      </c>
      <c r="I1871" s="2" t="str">
        <f>+VLOOKUP(FACTURACION[[#This Row],[NIT]],TABLACLIENTE,2,FALSE)</f>
        <v>EFIGAS GAS NATURAL S.A. E.S.P. (EFIGAS S.A. E.S.P.)</v>
      </c>
      <c r="J1871" s="2" t="s">
        <v>198</v>
      </c>
      <c r="K1871" s="12" t="str">
        <f>+VLOOKUP(FACTURACION[[#This Row],[REFERENCIA]],CODINV,2,FALSE)</f>
        <v>REG. 1813C-HC C. 1 1/4" R: 6-15" O: 1/2</v>
      </c>
      <c r="L1871" s="12" t="str">
        <f>IF(VLOOKUP(FACTURACION[[#This Row],[REFERENCIA]],CODINV,3,FALSE)=0,"",VLOOKUP(FACTURACION[[#This Row],[REFERENCIA]],CODINV,3,FALSE))</f>
        <v/>
      </c>
      <c r="M1871" s="12" t="str">
        <f>+VLOOKUP(FACTURACION[[#This Row],[REFERENCIA]],CODINV,4,FALSE)</f>
        <v>REGULADORES</v>
      </c>
      <c r="N1871" s="12" t="str">
        <f>+VLOOKUP(FACTURACION[[#This Row],[REFERENCIA]],CODINV,5,FALSE)</f>
        <v>HONEYWELL</v>
      </c>
      <c r="O1871" s="2">
        <v>5</v>
      </c>
      <c r="P1871" s="23">
        <v>135000</v>
      </c>
      <c r="Q1871" s="24">
        <f>+FACTURACION[[#This Row],[CANTIDAD]]*FACTURACION[[#This Row],[VR UNITARIO]]/1000</f>
        <v>675</v>
      </c>
      <c r="R1871" s="3" t="str">
        <f>+VLOOKUP(FACTURACION[[#This Row],[NIT]],TABLACLIENTE,5,FALSE)</f>
        <v>MANIZALES</v>
      </c>
    </row>
    <row r="1872" spans="3:18">
      <c r="C1872" s="13">
        <v>2015</v>
      </c>
      <c r="D1872" s="17" t="s">
        <v>229</v>
      </c>
      <c r="E1872" s="17">
        <f>MONTH(FACTURACION[[#This Row],[MES]]&amp;1)</f>
        <v>1</v>
      </c>
      <c r="F1872" s="223">
        <f>DATE(FACTURACION[[#This Row],[AÑO]],FACTURACION[[#This Row],[Mes numero]],1)</f>
        <v>42005</v>
      </c>
      <c r="G1872" s="159">
        <v>10950</v>
      </c>
      <c r="H1872" s="20">
        <v>860510723</v>
      </c>
      <c r="I1872" s="2" t="str">
        <f>+VLOOKUP(FACTURACION[[#This Row],[NIT]],TABLACLIENTE,2,FALSE)</f>
        <v>SAENA DE COLOMBIA S.A.</v>
      </c>
      <c r="J1872" s="2" t="s">
        <v>198</v>
      </c>
      <c r="K1872" s="12" t="str">
        <f>+VLOOKUP(FACTURACION[[#This Row],[REFERENCIA]],CODINV,2,FALSE)</f>
        <v>REG. 1813C-HC C. 1 1/4" R: 6-15" O: 1/2</v>
      </c>
      <c r="L1872" s="12" t="str">
        <f>IF(VLOOKUP(FACTURACION[[#This Row],[REFERENCIA]],CODINV,3,FALSE)=0,"",VLOOKUP(FACTURACION[[#This Row],[REFERENCIA]],CODINV,3,FALSE))</f>
        <v/>
      </c>
      <c r="M1872" s="12" t="str">
        <f>+VLOOKUP(FACTURACION[[#This Row],[REFERENCIA]],CODINV,4,FALSE)</f>
        <v>REGULADORES</v>
      </c>
      <c r="N1872" s="12" t="str">
        <f>+VLOOKUP(FACTURACION[[#This Row],[REFERENCIA]],CODINV,5,FALSE)</f>
        <v>HONEYWELL</v>
      </c>
      <c r="O1872" s="2">
        <v>6</v>
      </c>
      <c r="P1872" s="23">
        <v>109000</v>
      </c>
      <c r="Q1872" s="24">
        <f>+FACTURACION[[#This Row],[CANTIDAD]]*FACTURACION[[#This Row],[VR UNITARIO]]/1000</f>
        <v>654</v>
      </c>
      <c r="R1872" s="3" t="str">
        <f>+VLOOKUP(FACTURACION[[#This Row],[NIT]],TABLACLIENTE,5,FALSE)</f>
        <v>BOGOTÁ D.C.</v>
      </c>
    </row>
    <row r="1873" spans="3:18">
      <c r="C1873" s="13">
        <v>2015</v>
      </c>
      <c r="D1873" s="17" t="s">
        <v>229</v>
      </c>
      <c r="E1873" s="17">
        <f>MONTH(FACTURACION[[#This Row],[MES]]&amp;1)</f>
        <v>1</v>
      </c>
      <c r="F1873" s="223">
        <f>DATE(FACTURACION[[#This Row],[AÑO]],FACTURACION[[#This Row],[Mes numero]],1)</f>
        <v>42005</v>
      </c>
      <c r="G1873" s="159">
        <v>10942</v>
      </c>
      <c r="H1873" s="20">
        <v>800202395</v>
      </c>
      <c r="I1873" s="2" t="str">
        <f>+VLOOKUP(FACTURACION[[#This Row],[NIT]],TABLACLIENTE,2,FALSE)</f>
        <v>EFIGAS GAS NATURAL S.A. E.S.P. (EFIGAS S.A. E.S.P.)</v>
      </c>
      <c r="J1873" s="2" t="s">
        <v>199</v>
      </c>
      <c r="K1873" s="12" t="str">
        <f>+VLOOKUP(FACTURACION[[#This Row],[REFERENCIA]],CODINV,2,FALSE)</f>
        <v>REG. 1813C-HC C: 1 1/4 R: 42-2" PSI O: 1/2</v>
      </c>
      <c r="L1873" s="12" t="str">
        <f>IF(VLOOKUP(FACTURACION[[#This Row],[REFERENCIA]],CODINV,3,FALSE)=0,"",VLOOKUP(FACTURACION[[#This Row],[REFERENCIA]],CODINV,3,FALSE))</f>
        <v/>
      </c>
      <c r="M1873" s="12" t="str">
        <f>+VLOOKUP(FACTURACION[[#This Row],[REFERENCIA]],CODINV,4,FALSE)</f>
        <v>REGULADORES</v>
      </c>
      <c r="N1873" s="12" t="str">
        <f>+VLOOKUP(FACTURACION[[#This Row],[REFERENCIA]],CODINV,5,FALSE)</f>
        <v>HONEYWELL</v>
      </c>
      <c r="O1873" s="2">
        <v>5</v>
      </c>
      <c r="P1873" s="23">
        <v>135000</v>
      </c>
      <c r="Q1873" s="24">
        <f>+FACTURACION[[#This Row],[CANTIDAD]]*FACTURACION[[#This Row],[VR UNITARIO]]/1000</f>
        <v>675</v>
      </c>
      <c r="R1873" s="3" t="str">
        <f>+VLOOKUP(FACTURACION[[#This Row],[NIT]],TABLACLIENTE,5,FALSE)</f>
        <v>MANIZALES</v>
      </c>
    </row>
    <row r="1874" spans="3:18">
      <c r="C1874" s="13">
        <v>2015</v>
      </c>
      <c r="D1874" s="17" t="s">
        <v>229</v>
      </c>
      <c r="E1874" s="17">
        <f>MONTH(FACTURACION[[#This Row],[MES]]&amp;1)</f>
        <v>1</v>
      </c>
      <c r="F1874" s="223">
        <f>DATE(FACTURACION[[#This Row],[AÑO]],FACTURACION[[#This Row],[Mes numero]],1)</f>
        <v>42005</v>
      </c>
      <c r="G1874" s="159">
        <v>10989</v>
      </c>
      <c r="H1874" s="20">
        <v>830109199</v>
      </c>
      <c r="I1874" s="2" t="str">
        <f>+VLOOKUP(FACTURACION[[#This Row],[NIT]],TABLACLIENTE,2,FALSE)</f>
        <v>ENGINEERING CO (ENGECO LIMITADA)</v>
      </c>
      <c r="J1874" s="2" t="s">
        <v>159</v>
      </c>
      <c r="K1874" s="12" t="str">
        <f>+VLOOKUP(FACTURACION[[#This Row],[REFERENCIA]],CODINV,2,FALSE)</f>
        <v>REG 1813B2 C:1 R:12-28 O: 1/2</v>
      </c>
      <c r="L1874" s="12" t="str">
        <f>IF(VLOOKUP(FACTURACION[[#This Row],[REFERENCIA]],CODINV,3,FALSE)=0,"",VLOOKUP(FACTURACION[[#This Row],[REFERENCIA]],CODINV,3,FALSE))</f>
        <v/>
      </c>
      <c r="M1874" s="12" t="str">
        <f>+VLOOKUP(FACTURACION[[#This Row],[REFERENCIA]],CODINV,4,FALSE)</f>
        <v>REGULADORES</v>
      </c>
      <c r="N1874" s="12" t="str">
        <f>+VLOOKUP(FACTURACION[[#This Row],[REFERENCIA]],CODINV,5,FALSE)</f>
        <v>HONEYWELL</v>
      </c>
      <c r="O1874" s="2">
        <v>2</v>
      </c>
      <c r="P1874" s="23">
        <v>105000</v>
      </c>
      <c r="Q1874" s="24">
        <f>+FACTURACION[[#This Row],[CANTIDAD]]*FACTURACION[[#This Row],[VR UNITARIO]]/1000</f>
        <v>210</v>
      </c>
      <c r="R1874" s="3" t="str">
        <f>+VLOOKUP(FACTURACION[[#This Row],[NIT]],TABLACLIENTE,5,FALSE)</f>
        <v>BOGOTÁ D.C.</v>
      </c>
    </row>
    <row r="1875" spans="3:18">
      <c r="C1875" s="13">
        <v>2015</v>
      </c>
      <c r="D1875" s="17" t="s">
        <v>229</v>
      </c>
      <c r="E1875" s="17">
        <f>MONTH(FACTURACION[[#This Row],[MES]]&amp;1)</f>
        <v>1</v>
      </c>
      <c r="F1875" s="223">
        <f>DATE(FACTURACION[[#This Row],[AÑO]],FACTURACION[[#This Row],[Mes numero]],1)</f>
        <v>42005</v>
      </c>
      <c r="G1875" s="159">
        <v>10945</v>
      </c>
      <c r="H1875" s="20">
        <v>800074033</v>
      </c>
      <c r="I1875" s="2" t="str">
        <f>+VLOOKUP(FACTURACION[[#This Row],[NIT]],TABLACLIENTE,2,FALSE)</f>
        <v>COMPAÑIAS ASOCIADAS DE GAS S.A. E.S.P (ASOGAS SA ESP)</v>
      </c>
      <c r="J1875" s="2" t="s">
        <v>6</v>
      </c>
      <c r="K1875" s="12" t="str">
        <f>+VLOOKUP(FACTURACION[[#This Row],[REFERENCIA]],CODINV,2,FALSE)</f>
        <v>REG.1813C C:3/4" R:6-15" O:1/2</v>
      </c>
      <c r="L1875" s="12" t="str">
        <f>IF(VLOOKUP(FACTURACION[[#This Row],[REFERENCIA]],CODINV,3,FALSE)=0,"",VLOOKUP(FACTURACION[[#This Row],[REFERENCIA]],CODINV,3,FALSE))</f>
        <v/>
      </c>
      <c r="M1875" s="12" t="str">
        <f>+VLOOKUP(FACTURACION[[#This Row],[REFERENCIA]],CODINV,4,FALSE)</f>
        <v>REGULADORES</v>
      </c>
      <c r="N1875" s="12" t="str">
        <f>+VLOOKUP(FACTURACION[[#This Row],[REFERENCIA]],CODINV,5,FALSE)</f>
        <v>HONEYWELL</v>
      </c>
      <c r="O1875" s="2">
        <v>1</v>
      </c>
      <c r="P1875" s="23">
        <v>105000</v>
      </c>
      <c r="Q1875" s="24">
        <f>+FACTURACION[[#This Row],[CANTIDAD]]*FACTURACION[[#This Row],[VR UNITARIO]]/1000</f>
        <v>105</v>
      </c>
      <c r="R1875" s="3" t="str">
        <f>+VLOOKUP(FACTURACION[[#This Row],[NIT]],TABLACLIENTE,5,FALSE)</f>
        <v>MOSQUERA</v>
      </c>
    </row>
    <row r="1876" spans="3:18">
      <c r="C1876" s="13">
        <v>2015</v>
      </c>
      <c r="D1876" s="17" t="s">
        <v>229</v>
      </c>
      <c r="E1876" s="17">
        <f>MONTH(FACTURACION[[#This Row],[MES]]&amp;1)</f>
        <v>1</v>
      </c>
      <c r="F1876" s="223">
        <f>DATE(FACTURACION[[#This Row],[AÑO]],FACTURACION[[#This Row],[Mes numero]],1)</f>
        <v>42005</v>
      </c>
      <c r="G1876" s="159">
        <v>10950</v>
      </c>
      <c r="H1876" s="20">
        <v>860510723</v>
      </c>
      <c r="I1876" s="2" t="str">
        <f>+VLOOKUP(FACTURACION[[#This Row],[NIT]],TABLACLIENTE,2,FALSE)</f>
        <v>SAENA DE COLOMBIA S.A.</v>
      </c>
      <c r="J1876" s="2" t="s">
        <v>6</v>
      </c>
      <c r="K1876" s="12" t="str">
        <f>+VLOOKUP(FACTURACION[[#This Row],[REFERENCIA]],CODINV,2,FALSE)</f>
        <v>REG.1813C C:3/4" R:6-15" O:1/2</v>
      </c>
      <c r="L1876" s="12" t="str">
        <f>IF(VLOOKUP(FACTURACION[[#This Row],[REFERENCIA]],CODINV,3,FALSE)=0,"",VLOOKUP(FACTURACION[[#This Row],[REFERENCIA]],CODINV,3,FALSE))</f>
        <v/>
      </c>
      <c r="M1876" s="12" t="str">
        <f>+VLOOKUP(FACTURACION[[#This Row],[REFERENCIA]],CODINV,4,FALSE)</f>
        <v>REGULADORES</v>
      </c>
      <c r="N1876" s="12" t="str">
        <f>+VLOOKUP(FACTURACION[[#This Row],[REFERENCIA]],CODINV,5,FALSE)</f>
        <v>HONEYWELL</v>
      </c>
      <c r="O1876" s="2">
        <v>12</v>
      </c>
      <c r="P1876" s="23">
        <v>97000</v>
      </c>
      <c r="Q1876" s="24">
        <f>+FACTURACION[[#This Row],[CANTIDAD]]*FACTURACION[[#This Row],[VR UNITARIO]]/1000</f>
        <v>1164</v>
      </c>
      <c r="R1876" s="3" t="str">
        <f>+VLOOKUP(FACTURACION[[#This Row],[NIT]],TABLACLIENTE,5,FALSE)</f>
        <v>BOGOTÁ D.C.</v>
      </c>
    </row>
    <row r="1877" spans="3:18">
      <c r="C1877" s="13">
        <v>2015</v>
      </c>
      <c r="D1877" s="17" t="s">
        <v>229</v>
      </c>
      <c r="E1877" s="17">
        <f>MONTH(FACTURACION[[#This Row],[MES]]&amp;1)</f>
        <v>1</v>
      </c>
      <c r="F1877" s="223">
        <f>DATE(FACTURACION[[#This Row],[AÑO]],FACTURACION[[#This Row],[Mes numero]],1)</f>
        <v>42005</v>
      </c>
      <c r="G1877" s="159">
        <v>10950</v>
      </c>
      <c r="H1877" s="20">
        <v>860510723</v>
      </c>
      <c r="I1877" s="2" t="str">
        <f>+VLOOKUP(FACTURACION[[#This Row],[NIT]],TABLACLIENTE,2,FALSE)</f>
        <v>SAENA DE COLOMBIA S.A.</v>
      </c>
      <c r="J1877" s="2" t="s">
        <v>6</v>
      </c>
      <c r="K1877" s="12" t="str">
        <f>+VLOOKUP(FACTURACION[[#This Row],[REFERENCIA]],CODINV,2,FALSE)</f>
        <v>REG.1813C C:3/4" R:6-15" O:1/2</v>
      </c>
      <c r="L1877" s="12" t="str">
        <f>IF(VLOOKUP(FACTURACION[[#This Row],[REFERENCIA]],CODINV,3,FALSE)=0,"",VLOOKUP(FACTURACION[[#This Row],[REFERENCIA]],CODINV,3,FALSE))</f>
        <v/>
      </c>
      <c r="M1877" s="12" t="str">
        <f>+VLOOKUP(FACTURACION[[#This Row],[REFERENCIA]],CODINV,4,FALSE)</f>
        <v>REGULADORES</v>
      </c>
      <c r="N1877" s="12" t="str">
        <f>+VLOOKUP(FACTURACION[[#This Row],[REFERENCIA]],CODINV,5,FALSE)</f>
        <v>HONEYWELL</v>
      </c>
      <c r="O1877" s="2">
        <v>6</v>
      </c>
      <c r="P1877" s="23">
        <v>97000</v>
      </c>
      <c r="Q1877" s="24">
        <f>+FACTURACION[[#This Row],[CANTIDAD]]*FACTURACION[[#This Row],[VR UNITARIO]]/1000</f>
        <v>582</v>
      </c>
      <c r="R1877" s="3" t="str">
        <f>+VLOOKUP(FACTURACION[[#This Row],[NIT]],TABLACLIENTE,5,FALSE)</f>
        <v>BOGOTÁ D.C.</v>
      </c>
    </row>
    <row r="1878" spans="3:18">
      <c r="C1878" s="13">
        <v>2015</v>
      </c>
      <c r="D1878" s="17" t="s">
        <v>229</v>
      </c>
      <c r="E1878" s="17">
        <f>MONTH(FACTURACION[[#This Row],[MES]]&amp;1)</f>
        <v>1</v>
      </c>
      <c r="F1878" s="223">
        <f>DATE(FACTURACION[[#This Row],[AÑO]],FACTURACION[[#This Row],[Mes numero]],1)</f>
        <v>42005</v>
      </c>
      <c r="G1878" s="159">
        <v>10986</v>
      </c>
      <c r="H1878" s="20">
        <v>830137252</v>
      </c>
      <c r="I1878" s="2" t="str">
        <f>+VLOOKUP(FACTURACION[[#This Row],[NIT]],TABLACLIENTE,2,FALSE)</f>
        <v>SAGENCO SAS</v>
      </c>
      <c r="J1878" s="2" t="s">
        <v>6</v>
      </c>
      <c r="K1878" s="12" t="str">
        <f>+VLOOKUP(FACTURACION[[#This Row],[REFERENCIA]],CODINV,2,FALSE)</f>
        <v>REG.1813C C:3/4" R:6-15" O:1/2</v>
      </c>
      <c r="L1878" s="12" t="str">
        <f>IF(VLOOKUP(FACTURACION[[#This Row],[REFERENCIA]],CODINV,3,FALSE)=0,"",VLOOKUP(FACTURACION[[#This Row],[REFERENCIA]],CODINV,3,FALSE))</f>
        <v/>
      </c>
      <c r="M1878" s="12" t="str">
        <f>+VLOOKUP(FACTURACION[[#This Row],[REFERENCIA]],CODINV,4,FALSE)</f>
        <v>REGULADORES</v>
      </c>
      <c r="N1878" s="12" t="str">
        <f>+VLOOKUP(FACTURACION[[#This Row],[REFERENCIA]],CODINV,5,FALSE)</f>
        <v>HONEYWELL</v>
      </c>
      <c r="O1878" s="2">
        <v>1</v>
      </c>
      <c r="P1878" s="23">
        <v>95000</v>
      </c>
      <c r="Q1878" s="24">
        <f>+FACTURACION[[#This Row],[CANTIDAD]]*FACTURACION[[#This Row],[VR UNITARIO]]/1000</f>
        <v>95</v>
      </c>
      <c r="R1878" s="3" t="str">
        <f>+VLOOKUP(FACTURACION[[#This Row],[NIT]],TABLACLIENTE,5,FALSE)</f>
        <v>BOGOTÁ D.C.</v>
      </c>
    </row>
    <row r="1879" spans="3:18">
      <c r="C1879" s="13">
        <v>2015</v>
      </c>
      <c r="D1879" s="17" t="s">
        <v>229</v>
      </c>
      <c r="E1879" s="17">
        <f>MONTH(FACTURACION[[#This Row],[MES]]&amp;1)</f>
        <v>1</v>
      </c>
      <c r="F1879" s="223">
        <f>DATE(FACTURACION[[#This Row],[AÑO]],FACTURACION[[#This Row],[Mes numero]],1)</f>
        <v>42005</v>
      </c>
      <c r="G1879" s="159">
        <v>10943</v>
      </c>
      <c r="H1879" s="20">
        <v>890400869</v>
      </c>
      <c r="I1879" s="2" t="str">
        <f>+VLOOKUP(FACTURACION[[#This Row],[NIT]],TABLACLIENTE,2,FALSE)</f>
        <v>SURTIDORA DE GAS DEL CARIBE S.A. E.S.P. (SURTIGAS S.A. E.S.P.)</v>
      </c>
      <c r="J1879" s="2" t="s">
        <v>5</v>
      </c>
      <c r="K1879" s="12" t="str">
        <f>+VLOOKUP(FACTURACION[[#This Row],[REFERENCIA]],CODINV,2,FALSE)</f>
        <v>REG. 1800 CPB2 1 1-4· O: 5/16" R: STD</v>
      </c>
      <c r="L1879" s="12" t="str">
        <f>IF(VLOOKUP(FACTURACION[[#This Row],[REFERENCIA]],CODINV,3,FALSE)=0,"",VLOOKUP(FACTURACION[[#This Row],[REFERENCIA]],CODINV,3,FALSE))</f>
        <v/>
      </c>
      <c r="M1879" s="12" t="str">
        <f>+VLOOKUP(FACTURACION[[#This Row],[REFERENCIA]],CODINV,4,FALSE)</f>
        <v>REGULADORES</v>
      </c>
      <c r="N1879" s="12" t="str">
        <f>+VLOOKUP(FACTURACION[[#This Row],[REFERENCIA]],CODINV,5,FALSE)</f>
        <v>HONEYWELL</v>
      </c>
      <c r="O1879" s="2">
        <v>16</v>
      </c>
      <c r="P1879" s="23">
        <v>506153</v>
      </c>
      <c r="Q1879" s="24">
        <f>+FACTURACION[[#This Row],[CANTIDAD]]*FACTURACION[[#This Row],[VR UNITARIO]]/1000</f>
        <v>8098.4480000000003</v>
      </c>
      <c r="R1879" s="3" t="str">
        <f>+VLOOKUP(FACTURACION[[#This Row],[NIT]],TABLACLIENTE,5,FALSE)</f>
        <v>CARTAGENA</v>
      </c>
    </row>
    <row r="1880" spans="3:18">
      <c r="C1880" s="13">
        <v>2015</v>
      </c>
      <c r="D1880" s="17" t="s">
        <v>229</v>
      </c>
      <c r="E1880" s="17">
        <f>MONTH(FACTURACION[[#This Row],[MES]]&amp;1)</f>
        <v>1</v>
      </c>
      <c r="F1880" s="223">
        <f>DATE(FACTURACION[[#This Row],[AÑO]],FACTURACION[[#This Row],[Mes numero]],1)</f>
        <v>42005</v>
      </c>
      <c r="G1880" s="159">
        <v>10988</v>
      </c>
      <c r="H1880" s="20">
        <v>830051066</v>
      </c>
      <c r="I1880" s="2" t="str">
        <f>+VLOOKUP(FACTURACION[[#This Row],[NIT]],TABLACLIENTE,2,FALSE)</f>
        <v>COMBUSTION Y CONTROL LTDA</v>
      </c>
      <c r="J1880" s="2" t="s">
        <v>211</v>
      </c>
      <c r="K1880" s="12" t="str">
        <f>+VLOOKUP(FACTURACION[[#This Row],[REFERENCIA]],CODINV,2,FALSE)</f>
        <v>REG. 1813B C: 2" R: 3-5 PSI O: 3/4</v>
      </c>
      <c r="L1880" s="12" t="str">
        <f>IF(VLOOKUP(FACTURACION[[#This Row],[REFERENCIA]],CODINV,3,FALSE)=0,"",VLOOKUP(FACTURACION[[#This Row],[REFERENCIA]],CODINV,3,FALSE))</f>
        <v/>
      </c>
      <c r="M1880" s="12" t="str">
        <f>+VLOOKUP(FACTURACION[[#This Row],[REFERENCIA]],CODINV,4,FALSE)</f>
        <v>REGULADORES</v>
      </c>
      <c r="N1880" s="12" t="str">
        <f>+VLOOKUP(FACTURACION[[#This Row],[REFERENCIA]],CODINV,5,FALSE)</f>
        <v>HONEYWELL</v>
      </c>
      <c r="O1880" s="2">
        <v>1</v>
      </c>
      <c r="P1880" s="23">
        <v>1050000</v>
      </c>
      <c r="Q1880" s="24">
        <f>+FACTURACION[[#This Row],[CANTIDAD]]*FACTURACION[[#This Row],[VR UNITARIO]]/1000</f>
        <v>1050</v>
      </c>
      <c r="R1880" s="3" t="str">
        <f>+VLOOKUP(FACTURACION[[#This Row],[NIT]],TABLACLIENTE,5,FALSE)</f>
        <v>BOGOTÁ D.C.</v>
      </c>
    </row>
    <row r="1881" spans="3:18">
      <c r="C1881" s="13">
        <v>2015</v>
      </c>
      <c r="D1881" s="17" t="s">
        <v>229</v>
      </c>
      <c r="E1881" s="17">
        <f>MONTH(FACTURACION[[#This Row],[MES]]&amp;1)</f>
        <v>1</v>
      </c>
      <c r="F1881" s="223">
        <f>DATE(FACTURACION[[#This Row],[AÑO]],FACTURACION[[#This Row],[Mes numero]],1)</f>
        <v>42005</v>
      </c>
      <c r="G1881" s="159">
        <v>10952</v>
      </c>
      <c r="H1881" s="20">
        <v>890101691</v>
      </c>
      <c r="I1881" s="2" t="str">
        <f>+VLOOKUP(FACTURACION[[#This Row],[NIT]],TABLACLIENTE,2,FALSE)</f>
        <v>GASES DEL CARIBE S.A.E.S.P. (GASCARIBE S.A E.S.P.)</v>
      </c>
      <c r="J1881" s="2" t="s">
        <v>0</v>
      </c>
      <c r="K1881" s="12" t="str">
        <f>+VLOOKUP(FACTURACION[[#This Row],[REFERENCIA]],CODINV,2,FALSE)</f>
        <v>REG 1813B2 C: 1 1/4" R: 5.5-8.5 O: 3/8</v>
      </c>
      <c r="L1881" s="12" t="str">
        <f>IF(VLOOKUP(FACTURACION[[#This Row],[REFERENCIA]],CODINV,3,FALSE)=0,"",VLOOKUP(FACTURACION[[#This Row],[REFERENCIA]],CODINV,3,FALSE))</f>
        <v/>
      </c>
      <c r="M1881" s="12" t="str">
        <f>+VLOOKUP(FACTURACION[[#This Row],[REFERENCIA]],CODINV,4,FALSE)</f>
        <v>REGULADORES</v>
      </c>
      <c r="N1881" s="12" t="str">
        <f>+VLOOKUP(FACTURACION[[#This Row],[REFERENCIA]],CODINV,5,FALSE)</f>
        <v>HONEYWELL</v>
      </c>
      <c r="O1881" s="2">
        <v>250</v>
      </c>
      <c r="P1881" s="23">
        <v>141206</v>
      </c>
      <c r="Q1881" s="24">
        <f>+FACTURACION[[#This Row],[CANTIDAD]]*FACTURACION[[#This Row],[VR UNITARIO]]/1000</f>
        <v>35301.5</v>
      </c>
      <c r="R1881" s="3" t="str">
        <f>+VLOOKUP(FACTURACION[[#This Row],[NIT]],TABLACLIENTE,5,FALSE)</f>
        <v>BARRANQUILLA</v>
      </c>
    </row>
    <row r="1882" spans="3:18">
      <c r="C1882" s="13">
        <v>2015</v>
      </c>
      <c r="D1882" s="17" t="s">
        <v>229</v>
      </c>
      <c r="E1882" s="17">
        <f>MONTH(FACTURACION[[#This Row],[MES]]&amp;1)</f>
        <v>1</v>
      </c>
      <c r="F1882" s="223">
        <f>DATE(FACTURACION[[#This Row],[AÑO]],FACTURACION[[#This Row],[Mes numero]],1)</f>
        <v>42005</v>
      </c>
      <c r="G1882" s="159">
        <v>10952</v>
      </c>
      <c r="H1882" s="20">
        <v>890101691</v>
      </c>
      <c r="I1882" s="2" t="str">
        <f>+VLOOKUP(FACTURACION[[#This Row],[NIT]],TABLACLIENTE,2,FALSE)</f>
        <v>GASES DEL CARIBE S.A.E.S.P. (GASCARIBE S.A E.S.P.)</v>
      </c>
      <c r="J1882" s="2" t="s">
        <v>214</v>
      </c>
      <c r="K1882" s="12" t="str">
        <f>+VLOOKUP(FACTURACION[[#This Row],[REFERENCIA]],CODINV,2,FALSE)</f>
        <v>AFV 4" S600 FO Y CL I ZSC 320-100</v>
      </c>
      <c r="L1882" s="12" t="str">
        <f>IF(VLOOKUP(FACTURACION[[#This Row],[REFERENCIA]],CODINV,3,FALSE)=0,"",VLOOKUP(FACTURACION[[#This Row],[REFERENCIA]],CODINV,3,FALSE))</f>
        <v/>
      </c>
      <c r="M1882" s="12" t="str">
        <f>+VLOOKUP(FACTURACION[[#This Row],[REFERENCIA]],CODINV,4,FALSE)</f>
        <v>REGULADORES</v>
      </c>
      <c r="N1882" s="12" t="str">
        <f>+VLOOKUP(FACTURACION[[#This Row],[REFERENCIA]],CODINV,5,FALSE)</f>
        <v>HONEYWELL</v>
      </c>
      <c r="O1882" s="2">
        <v>2</v>
      </c>
      <c r="P1882" s="23">
        <v>11927049</v>
      </c>
      <c r="Q1882" s="24">
        <f>+FACTURACION[[#This Row],[CANTIDAD]]*FACTURACION[[#This Row],[VR UNITARIO]]/1000</f>
        <v>23854.098000000002</v>
      </c>
      <c r="R1882" s="3" t="str">
        <f>+VLOOKUP(FACTURACION[[#This Row],[NIT]],TABLACLIENTE,5,FALSE)</f>
        <v>BARRANQUILLA</v>
      </c>
    </row>
    <row r="1883" spans="3:18">
      <c r="C1883" s="13">
        <v>2015</v>
      </c>
      <c r="D1883" s="17" t="s">
        <v>229</v>
      </c>
      <c r="E1883" s="17">
        <f>MONTH(FACTURACION[[#This Row],[MES]]&amp;1)</f>
        <v>1</v>
      </c>
      <c r="F1883" s="223">
        <f>DATE(FACTURACION[[#This Row],[AÑO]],FACTURACION[[#This Row],[Mes numero]],1)</f>
        <v>42005</v>
      </c>
      <c r="G1883" s="159">
        <v>10942</v>
      </c>
      <c r="H1883" s="20">
        <v>800202395</v>
      </c>
      <c r="I1883" s="2" t="str">
        <f>+VLOOKUP(FACTURACION[[#This Row],[NIT]],TABLACLIENTE,2,FALSE)</f>
        <v>EFIGAS GAS NATURAL S.A. E.S.P. (EFIGAS S.A. E.S.P.)</v>
      </c>
      <c r="J1883" s="2" t="s">
        <v>208</v>
      </c>
      <c r="K1883" s="12" t="str">
        <f>+VLOOKUP(FACTURACION[[#This Row],[REFERENCIA]],CODINV,2,FALSE)</f>
        <v>CARTUCHO 4 GTAS 175 #45 RVP</v>
      </c>
      <c r="L1883" s="12" t="str">
        <f>IF(VLOOKUP(FACTURACION[[#This Row],[REFERENCIA]],CODINV,3,FALSE)=0,"",VLOOKUP(FACTURACION[[#This Row],[REFERENCIA]],CODINV,3,FALSE))</f>
        <v/>
      </c>
      <c r="M1883" s="12" t="str">
        <f>+VLOOKUP(FACTURACION[[#This Row],[REFERENCIA]],CODINV,4,FALSE)</f>
        <v>REPUESTOS Y ACCESORIOS</v>
      </c>
      <c r="N1883" s="12" t="str">
        <f>+VLOOKUP(FACTURACION[[#This Row],[REFERENCIA]],CODINV,5,FALSE)</f>
        <v>HONEYWELL</v>
      </c>
      <c r="O1883" s="2">
        <v>1</v>
      </c>
      <c r="P1883" s="23">
        <v>7444188</v>
      </c>
      <c r="Q1883" s="24">
        <f>+FACTURACION[[#This Row],[CANTIDAD]]*FACTURACION[[#This Row],[VR UNITARIO]]/1000</f>
        <v>7444.1880000000001</v>
      </c>
      <c r="R1883" s="3" t="str">
        <f>+VLOOKUP(FACTURACION[[#This Row],[NIT]],TABLACLIENTE,5,FALSE)</f>
        <v>MANIZALES</v>
      </c>
    </row>
    <row r="1884" spans="3:18">
      <c r="C1884" s="13">
        <v>2015</v>
      </c>
      <c r="D1884" s="17" t="s">
        <v>229</v>
      </c>
      <c r="E1884" s="17">
        <f>MONTH(FACTURACION[[#This Row],[MES]]&amp;1)</f>
        <v>1</v>
      </c>
      <c r="F1884" s="223">
        <f>DATE(FACTURACION[[#This Row],[AÑO]],FACTURACION[[#This Row],[Mes numero]],1)</f>
        <v>42005</v>
      </c>
      <c r="G1884" s="159">
        <v>10942</v>
      </c>
      <c r="H1884" s="20">
        <v>800202395</v>
      </c>
      <c r="I1884" s="2" t="str">
        <f>+VLOOKUP(FACTURACION[[#This Row],[NIT]],TABLACLIENTE,2,FALSE)</f>
        <v>EFIGAS GAS NATURAL S.A. E.S.P. (EFIGAS S.A. E.S.P.)</v>
      </c>
      <c r="J1884" s="2" t="s">
        <v>206</v>
      </c>
      <c r="K1884" s="12" t="str">
        <f>+VLOOKUP(FACTURACION[[#This Row],[REFERENCIA]],CODINV,2,FALSE)</f>
        <v>WORM GEAR 4GT</v>
      </c>
      <c r="L1884" s="12" t="str">
        <f>IF(VLOOKUP(FACTURACION[[#This Row],[REFERENCIA]],CODINV,3,FALSE)=0,"",VLOOKUP(FACTURACION[[#This Row],[REFERENCIA]],CODINV,3,FALSE))</f>
        <v>56361P009</v>
      </c>
      <c r="M1884" s="12" t="str">
        <f>+VLOOKUP(FACTURACION[[#This Row],[REFERENCIA]],CODINV,4,FALSE)</f>
        <v>REPUESTOS Y ACCESORIOS</v>
      </c>
      <c r="N1884" s="12" t="str">
        <f>+VLOOKUP(FACTURACION[[#This Row],[REFERENCIA]],CODINV,5,FALSE)</f>
        <v>HONEYWELL</v>
      </c>
      <c r="O1884" s="2">
        <v>1</v>
      </c>
      <c r="P1884" s="23">
        <v>287762</v>
      </c>
      <c r="Q1884" s="24">
        <f>+FACTURACION[[#This Row],[CANTIDAD]]*FACTURACION[[#This Row],[VR UNITARIO]]/1000</f>
        <v>287.762</v>
      </c>
      <c r="R1884" s="3" t="str">
        <f>+VLOOKUP(FACTURACION[[#This Row],[NIT]],TABLACLIENTE,5,FALSE)</f>
        <v>MANIZALES</v>
      </c>
    </row>
    <row r="1885" spans="3:18">
      <c r="C1885" s="13">
        <v>2015</v>
      </c>
      <c r="D1885" s="17" t="s">
        <v>229</v>
      </c>
      <c r="E1885" s="17">
        <f>MONTH(FACTURACION[[#This Row],[MES]]&amp;1)</f>
        <v>1</v>
      </c>
      <c r="F1885" s="223">
        <f>DATE(FACTURACION[[#This Row],[AÑO]],FACTURACION[[#This Row],[Mes numero]],1)</f>
        <v>42005</v>
      </c>
      <c r="G1885" s="159">
        <v>10942</v>
      </c>
      <c r="H1885" s="20">
        <v>800202395</v>
      </c>
      <c r="I1885" s="2" t="str">
        <f>+VLOOKUP(FACTURACION[[#This Row],[NIT]],TABLACLIENTE,2,FALSE)</f>
        <v>EFIGAS GAS NATURAL S.A. E.S.P. (EFIGAS S.A. E.S.P.)</v>
      </c>
      <c r="J1885" s="2" t="s">
        <v>202</v>
      </c>
      <c r="K1885" s="12" t="str">
        <f>+VLOOKUP(FACTURACION[[#This Row],[REFERENCIA]],CODINV,2,FALSE)</f>
        <v>BEARING HOLDER 4 GTS</v>
      </c>
      <c r="L1885" s="12" t="str">
        <f>IF(VLOOKUP(FACTURACION[[#This Row],[REFERENCIA]],CODINV,3,FALSE)=0,"",VLOOKUP(FACTURACION[[#This Row],[REFERENCIA]],CODINV,3,FALSE))</f>
        <v>54509P011</v>
      </c>
      <c r="M1885" s="12" t="str">
        <f>+VLOOKUP(FACTURACION[[#This Row],[REFERENCIA]],CODINV,4,FALSE)</f>
        <v>REPUESTOS Y ACCESORIOS</v>
      </c>
      <c r="N1885" s="12" t="str">
        <f>+VLOOKUP(FACTURACION[[#This Row],[REFERENCIA]],CODINV,5,FALSE)</f>
        <v>HONEYWELL</v>
      </c>
      <c r="O1885" s="2">
        <v>1</v>
      </c>
      <c r="P1885" s="23">
        <v>1965701</v>
      </c>
      <c r="Q1885" s="24">
        <f>+FACTURACION[[#This Row],[CANTIDAD]]*FACTURACION[[#This Row],[VR UNITARIO]]/1000</f>
        <v>1965.701</v>
      </c>
      <c r="R1885" s="3" t="str">
        <f>+VLOOKUP(FACTURACION[[#This Row],[NIT]],TABLACLIENTE,5,FALSE)</f>
        <v>MANIZALES</v>
      </c>
    </row>
    <row r="1886" spans="3:18">
      <c r="C1886" s="13">
        <v>2015</v>
      </c>
      <c r="D1886" s="17" t="s">
        <v>229</v>
      </c>
      <c r="E1886" s="17">
        <f>MONTH(FACTURACION[[#This Row],[MES]]&amp;1)</f>
        <v>1</v>
      </c>
      <c r="F1886" s="223">
        <f>DATE(FACTURACION[[#This Row],[AÑO]],FACTURACION[[#This Row],[Mes numero]],1)</f>
        <v>42005</v>
      </c>
      <c r="G1886" s="159">
        <v>10942</v>
      </c>
      <c r="H1886" s="20">
        <v>800202395</v>
      </c>
      <c r="I1886" s="2" t="str">
        <f>+VLOOKUP(FACTURACION[[#This Row],[NIT]],TABLACLIENTE,2,FALSE)</f>
        <v>EFIGAS GAS NATURAL S.A. E.S.P. (EFIGAS S.A. E.S.P.)</v>
      </c>
      <c r="J1886" s="2" t="s">
        <v>204</v>
      </c>
      <c r="K1886" s="12" t="str">
        <f>+VLOOKUP(FACTURACION[[#This Row],[REFERENCIA]],CODINV,2,FALSE)</f>
        <v>ROTOR SHAFT 4 GTX</v>
      </c>
      <c r="L1886" s="12" t="str">
        <f>IF(VLOOKUP(FACTURACION[[#This Row],[REFERENCIA]],CODINV,3,FALSE)=0,"",VLOOKUP(FACTURACION[[#This Row],[REFERENCIA]],CODINV,3,FALSE))</f>
        <v>56187P260</v>
      </c>
      <c r="M1886" s="12" t="str">
        <f>+VLOOKUP(FACTURACION[[#This Row],[REFERENCIA]],CODINV,4,FALSE)</f>
        <v>REPUESTOS Y ACCESORIOS</v>
      </c>
      <c r="N1886" s="12" t="str">
        <f>+VLOOKUP(FACTURACION[[#This Row],[REFERENCIA]],CODINV,5,FALSE)</f>
        <v>HONEYWELL</v>
      </c>
      <c r="O1886" s="2">
        <v>1</v>
      </c>
      <c r="P1886" s="23">
        <v>247927</v>
      </c>
      <c r="Q1886" s="24">
        <f>+FACTURACION[[#This Row],[CANTIDAD]]*FACTURACION[[#This Row],[VR UNITARIO]]/1000</f>
        <v>247.92699999999999</v>
      </c>
      <c r="R1886" s="3" t="str">
        <f>+VLOOKUP(FACTURACION[[#This Row],[NIT]],TABLACLIENTE,5,FALSE)</f>
        <v>MANIZALES</v>
      </c>
    </row>
    <row r="1887" spans="3:18">
      <c r="C1887" s="13">
        <v>2015</v>
      </c>
      <c r="D1887" s="17" t="s">
        <v>229</v>
      </c>
      <c r="E1887" s="17">
        <f>MONTH(FACTURACION[[#This Row],[MES]]&amp;1)</f>
        <v>1</v>
      </c>
      <c r="F1887" s="223">
        <f>DATE(FACTURACION[[#This Row],[AÑO]],FACTURACION[[#This Row],[Mes numero]],1)</f>
        <v>42005</v>
      </c>
      <c r="G1887" s="159">
        <v>10942</v>
      </c>
      <c r="H1887" s="20">
        <v>800202395</v>
      </c>
      <c r="I1887" s="2" t="str">
        <f>+VLOOKUP(FACTURACION[[#This Row],[NIT]],TABLACLIENTE,2,FALSE)</f>
        <v>EFIGAS GAS NATURAL S.A. E.S.P. (EFIGAS S.A. E.S.P.)</v>
      </c>
      <c r="J1887" s="2" t="s">
        <v>207</v>
      </c>
      <c r="K1887" s="12" t="str">
        <f>+VLOOKUP(FACTURACION[[#This Row],[REFERENCIA]],CODINV,2,FALSE)</f>
        <v>BALL BEARING, 7M, 11M, 16M</v>
      </c>
      <c r="L1887" s="12" t="str">
        <f>IF(VLOOKUP(FACTURACION[[#This Row],[REFERENCIA]],CODINV,3,FALSE)=0,"",VLOOKUP(FACTURACION[[#This Row],[REFERENCIA]],CODINV,3,FALSE))</f>
        <v>56085P126</v>
      </c>
      <c r="M1887" s="12" t="str">
        <f>+VLOOKUP(FACTURACION[[#This Row],[REFERENCIA]],CODINV,4,FALSE)</f>
        <v>REPUESTOS Y ACCESORIOS</v>
      </c>
      <c r="N1887" s="12" t="str">
        <f>+VLOOKUP(FACTURACION[[#This Row],[REFERENCIA]],CODINV,5,FALSE)</f>
        <v>HONEYWELL</v>
      </c>
      <c r="O1887" s="2">
        <v>1</v>
      </c>
      <c r="P1887" s="23">
        <v>177101</v>
      </c>
      <c r="Q1887" s="24">
        <f>+FACTURACION[[#This Row],[CANTIDAD]]*FACTURACION[[#This Row],[VR UNITARIO]]/1000</f>
        <v>177.101</v>
      </c>
      <c r="R1887" s="3" t="str">
        <f>+VLOOKUP(FACTURACION[[#This Row],[NIT]],TABLACLIENTE,5,FALSE)</f>
        <v>MANIZALES</v>
      </c>
    </row>
    <row r="1888" spans="3:18">
      <c r="C1888" s="13">
        <v>2015</v>
      </c>
      <c r="D1888" s="17" t="s">
        <v>229</v>
      </c>
      <c r="E1888" s="17">
        <f>MONTH(FACTURACION[[#This Row],[MES]]&amp;1)</f>
        <v>1</v>
      </c>
      <c r="F1888" s="223">
        <f>DATE(FACTURACION[[#This Row],[AÑO]],FACTURACION[[#This Row],[Mes numero]],1)</f>
        <v>42005</v>
      </c>
      <c r="G1888" s="159">
        <v>10942</v>
      </c>
      <c r="H1888" s="20">
        <v>800202395</v>
      </c>
      <c r="I1888" s="2" t="str">
        <f>+VLOOKUP(FACTURACION[[#This Row],[NIT]],TABLACLIENTE,2,FALSE)</f>
        <v>EFIGAS GAS NATURAL S.A. E.S.P. (EFIGAS S.A. E.S.P.)</v>
      </c>
      <c r="J1888" s="2" t="s">
        <v>207</v>
      </c>
      <c r="K1888" s="12" t="str">
        <f>+VLOOKUP(FACTURACION[[#This Row],[REFERENCIA]],CODINV,2,FALSE)</f>
        <v>BALL BEARING, 7M, 11M, 16M</v>
      </c>
      <c r="L1888" s="12" t="str">
        <f>IF(VLOOKUP(FACTURACION[[#This Row],[REFERENCIA]],CODINV,3,FALSE)=0,"",VLOOKUP(FACTURACION[[#This Row],[REFERENCIA]],CODINV,3,FALSE))</f>
        <v>56085P126</v>
      </c>
      <c r="M1888" s="12" t="str">
        <f>+VLOOKUP(FACTURACION[[#This Row],[REFERENCIA]],CODINV,4,FALSE)</f>
        <v>REPUESTOS Y ACCESORIOS</v>
      </c>
      <c r="N1888" s="12" t="str">
        <f>+VLOOKUP(FACTURACION[[#This Row],[REFERENCIA]],CODINV,5,FALSE)</f>
        <v>HONEYWELL</v>
      </c>
      <c r="O1888" s="2">
        <v>1</v>
      </c>
      <c r="P1888" s="23">
        <v>110685</v>
      </c>
      <c r="Q1888" s="24">
        <f>+FACTURACION[[#This Row],[CANTIDAD]]*FACTURACION[[#This Row],[VR UNITARIO]]/1000</f>
        <v>110.685</v>
      </c>
      <c r="R1888" s="3" t="str">
        <f>+VLOOKUP(FACTURACION[[#This Row],[NIT]],TABLACLIENTE,5,FALSE)</f>
        <v>MANIZALES</v>
      </c>
    </row>
    <row r="1889" spans="3:18">
      <c r="C1889" s="13">
        <v>2015</v>
      </c>
      <c r="D1889" s="17" t="s">
        <v>229</v>
      </c>
      <c r="E1889" s="17">
        <f>MONTH(FACTURACION[[#This Row],[MES]]&amp;1)</f>
        <v>1</v>
      </c>
      <c r="F1889" s="223">
        <f>DATE(FACTURACION[[#This Row],[AÑO]],FACTURACION[[#This Row],[Mes numero]],1)</f>
        <v>42005</v>
      </c>
      <c r="G1889" s="159">
        <v>10944</v>
      </c>
      <c r="H1889" s="20">
        <v>890908643</v>
      </c>
      <c r="I1889" s="2" t="str">
        <f>+VLOOKUP(FACTURACION[[#This Row],[NIT]],TABLACLIENTE,2,FALSE)</f>
        <v>GASES DE ANTIOQUIA S.A. E.S.P.  (GAS ANTIOQUIA S.A. E.S.P.)</v>
      </c>
      <c r="J1889" s="2" t="s">
        <v>1</v>
      </c>
      <c r="K1889" s="12" t="str">
        <f>+VLOOKUP(FACTURACION[[#This Row],[REFERENCIA]],CODINV,2,FALSE)</f>
        <v>RES 12-28" W.C. BLANCO</v>
      </c>
      <c r="L1889" s="12" t="str">
        <f>IF(VLOOKUP(FACTURACION[[#This Row],[REFERENCIA]],CODINV,3,FALSE)=0,"",VLOOKUP(FACTURACION[[#This Row],[REFERENCIA]],CODINV,3,FALSE))</f>
        <v>70017P060</v>
      </c>
      <c r="M1889" s="12" t="str">
        <f>+VLOOKUP(FACTURACION[[#This Row],[REFERENCIA]],CODINV,4,FALSE)</f>
        <v>REPUESTOS Y ACCESORIOS</v>
      </c>
      <c r="N1889" s="12" t="str">
        <f>+VLOOKUP(FACTURACION[[#This Row],[REFERENCIA]],CODINV,5,FALSE)</f>
        <v>HONEYWELL</v>
      </c>
      <c r="O1889" s="2">
        <v>3</v>
      </c>
      <c r="P1889" s="23">
        <v>15000</v>
      </c>
      <c r="Q1889" s="24">
        <f>+FACTURACION[[#This Row],[CANTIDAD]]*FACTURACION[[#This Row],[VR UNITARIO]]/1000</f>
        <v>45</v>
      </c>
      <c r="R1889" s="3" t="str">
        <f>+VLOOKUP(FACTURACION[[#This Row],[NIT]],TABLACLIENTE,5,FALSE)</f>
        <v>MEDELLIN</v>
      </c>
    </row>
    <row r="1890" spans="3:18">
      <c r="C1890" s="13">
        <v>2015</v>
      </c>
      <c r="D1890" s="17" t="s">
        <v>229</v>
      </c>
      <c r="E1890" s="17">
        <f>MONTH(FACTURACION[[#This Row],[MES]]&amp;1)</f>
        <v>1</v>
      </c>
      <c r="F1890" s="223">
        <f>DATE(FACTURACION[[#This Row],[AÑO]],FACTURACION[[#This Row],[Mes numero]],1)</f>
        <v>42005</v>
      </c>
      <c r="G1890" s="159">
        <v>10952</v>
      </c>
      <c r="H1890" s="20">
        <v>890101691</v>
      </c>
      <c r="I1890" s="2" t="str">
        <f>+VLOOKUP(FACTURACION[[#This Row],[NIT]],TABLACLIENTE,2,FALSE)</f>
        <v>GASES DEL CARIBE S.A.E.S.P. (GASCARIBE S.A E.S.P.)</v>
      </c>
      <c r="J1890" s="2" t="s">
        <v>1</v>
      </c>
      <c r="K1890" s="12" t="str">
        <f>+VLOOKUP(FACTURACION[[#This Row],[REFERENCIA]],CODINV,2,FALSE)</f>
        <v>RES 12-28" W.C. BLANCO</v>
      </c>
      <c r="L1890" s="12" t="str">
        <f>IF(VLOOKUP(FACTURACION[[#This Row],[REFERENCIA]],CODINV,3,FALSE)=0,"",VLOOKUP(FACTURACION[[#This Row],[REFERENCIA]],CODINV,3,FALSE))</f>
        <v>70017P060</v>
      </c>
      <c r="M1890" s="12" t="str">
        <f>+VLOOKUP(FACTURACION[[#This Row],[REFERENCIA]],CODINV,4,FALSE)</f>
        <v>REPUESTOS Y ACCESORIOS</v>
      </c>
      <c r="N1890" s="12" t="str">
        <f>+VLOOKUP(FACTURACION[[#This Row],[REFERENCIA]],CODINV,5,FALSE)</f>
        <v>HONEYWELL</v>
      </c>
      <c r="O1890" s="2">
        <v>6</v>
      </c>
      <c r="P1890" s="23">
        <v>12000</v>
      </c>
      <c r="Q1890" s="24">
        <f>+FACTURACION[[#This Row],[CANTIDAD]]*FACTURACION[[#This Row],[VR UNITARIO]]/1000</f>
        <v>72</v>
      </c>
      <c r="R1890" s="3" t="str">
        <f>+VLOOKUP(FACTURACION[[#This Row],[NIT]],TABLACLIENTE,5,FALSE)</f>
        <v>BARRANQUILLA</v>
      </c>
    </row>
    <row r="1891" spans="3:18">
      <c r="C1891" s="13">
        <v>2015</v>
      </c>
      <c r="D1891" s="17" t="s">
        <v>229</v>
      </c>
      <c r="E1891" s="17">
        <f>MONTH(FACTURACION[[#This Row],[MES]]&amp;1)</f>
        <v>1</v>
      </c>
      <c r="F1891" s="223">
        <f>DATE(FACTURACION[[#This Row],[AÑO]],FACTURACION[[#This Row],[Mes numero]],1)</f>
        <v>42005</v>
      </c>
      <c r="G1891" s="159">
        <v>10936</v>
      </c>
      <c r="H1891" s="20">
        <v>800007813</v>
      </c>
      <c r="I1891" s="2" t="str">
        <f>+VLOOKUP(FACTURACION[[#This Row],[NIT]],TABLACLIENTE,2,FALSE)</f>
        <v>VANTI S.A. E.S.P (VANTI)</v>
      </c>
      <c r="J1891" s="2" t="s">
        <v>151</v>
      </c>
      <c r="K1891" s="12" t="str">
        <f>+VLOOKUP(FACTURACION[[#This Row],[REFERENCIA]],CODINV,2,FALSE)</f>
        <v>DIAFRAGMA BUNA Z-138</v>
      </c>
      <c r="L1891" s="12" t="str">
        <f>IF(VLOOKUP(FACTURACION[[#This Row],[REFERENCIA]],CODINV,3,FALSE)=0,"",VLOOKUP(FACTURACION[[#This Row],[REFERENCIA]],CODINV,3,FALSE))</f>
        <v>70170P028</v>
      </c>
      <c r="M1891" s="12" t="str">
        <f>+VLOOKUP(FACTURACION[[#This Row],[REFERENCIA]],CODINV,4,FALSE)</f>
        <v>REPUESTOS Y ACCESORIOS</v>
      </c>
      <c r="N1891" s="12" t="str">
        <f>+VLOOKUP(FACTURACION[[#This Row],[REFERENCIA]],CODINV,5,FALSE)</f>
        <v>HONEYWELL</v>
      </c>
      <c r="O1891" s="2">
        <v>18</v>
      </c>
      <c r="P1891" s="23">
        <v>25093</v>
      </c>
      <c r="Q1891" s="24">
        <f>+FACTURACION[[#This Row],[CANTIDAD]]*FACTURACION[[#This Row],[VR UNITARIO]]/1000</f>
        <v>451.67399999999998</v>
      </c>
      <c r="R1891" s="3" t="str">
        <f>+VLOOKUP(FACTURACION[[#This Row],[NIT]],TABLACLIENTE,5,FALSE)</f>
        <v>BOGOTÁ D.C.</v>
      </c>
    </row>
    <row r="1892" spans="3:18">
      <c r="C1892" s="13">
        <v>2015</v>
      </c>
      <c r="D1892" s="17" t="s">
        <v>229</v>
      </c>
      <c r="E1892" s="17">
        <f>MONTH(FACTURACION[[#This Row],[MES]]&amp;1)</f>
        <v>1</v>
      </c>
      <c r="F1892" s="223">
        <f>DATE(FACTURACION[[#This Row],[AÑO]],FACTURACION[[#This Row],[Mes numero]],1)</f>
        <v>42005</v>
      </c>
      <c r="G1892" s="159">
        <v>10979</v>
      </c>
      <c r="H1892" s="20">
        <v>900420063</v>
      </c>
      <c r="I1892" s="2" t="str">
        <f>+VLOOKUP(FACTURACION[[#This Row],[NIT]],TABLACLIENTE,2,FALSE)</f>
        <v>COMPRESSOR COLOMBIA S A S</v>
      </c>
      <c r="J1892" s="2" t="s">
        <v>132</v>
      </c>
      <c r="K1892" s="12" t="str">
        <f>+VLOOKUP(FACTURACION[[#This Row],[REFERENCIA]],CODINV,2,FALSE)</f>
        <v>KIT REPARACION BUNA N 80</v>
      </c>
      <c r="L1892" s="12" t="str">
        <f>IF(VLOOKUP(FACTURACION[[#This Row],[REFERENCIA]],CODINV,3,FALSE)=0,"",VLOOKUP(FACTURACION[[#This Row],[REFERENCIA]],CODINV,3,FALSE))</f>
        <v>73914K010</v>
      </c>
      <c r="M1892" s="12" t="str">
        <f>+VLOOKUP(FACTURACION[[#This Row],[REFERENCIA]],CODINV,4,FALSE)</f>
        <v>REPUESTOS Y ACCESORIOS</v>
      </c>
      <c r="N1892" s="12" t="str">
        <f>+VLOOKUP(FACTURACION[[#This Row],[REFERENCIA]],CODINV,5,FALSE)</f>
        <v>HONEYWELL</v>
      </c>
      <c r="O1892" s="2">
        <v>1</v>
      </c>
      <c r="P1892" s="23">
        <v>68000</v>
      </c>
      <c r="Q1892" s="24">
        <f>+FACTURACION[[#This Row],[CANTIDAD]]*FACTURACION[[#This Row],[VR UNITARIO]]/1000</f>
        <v>68</v>
      </c>
      <c r="R1892" s="3" t="str">
        <f>+VLOOKUP(FACTURACION[[#This Row],[NIT]],TABLACLIENTE,5,FALSE)</f>
        <v>BOGOTÁ D.C.</v>
      </c>
    </row>
    <row r="1893" spans="3:18">
      <c r="C1893" s="13">
        <v>2015</v>
      </c>
      <c r="D1893" s="17" t="s">
        <v>229</v>
      </c>
      <c r="E1893" s="17">
        <f>MONTH(FACTURACION[[#This Row],[MES]]&amp;1)</f>
        <v>1</v>
      </c>
      <c r="F1893" s="223">
        <f>DATE(FACTURACION[[#This Row],[AÑO]],FACTURACION[[#This Row],[Mes numero]],1)</f>
        <v>42005</v>
      </c>
      <c r="G1893" s="159">
        <v>10949</v>
      </c>
      <c r="H1893" s="20">
        <v>890503900</v>
      </c>
      <c r="I1893" s="2" t="str">
        <f>+VLOOKUP(FACTURACION[[#This Row],[NIT]],TABLACLIENTE,2,FALSE)</f>
        <v>GASES DEL ORIENTE S.A. E.S.P.</v>
      </c>
      <c r="J1893" s="2" t="s">
        <v>132</v>
      </c>
      <c r="K1893" s="12" t="str">
        <f>+VLOOKUP(FACTURACION[[#This Row],[REFERENCIA]],CODINV,2,FALSE)</f>
        <v>KIT REPARACION BUNA N 80</v>
      </c>
      <c r="L1893" s="12" t="str">
        <f>IF(VLOOKUP(FACTURACION[[#This Row],[REFERENCIA]],CODINV,3,FALSE)=0,"",VLOOKUP(FACTURACION[[#This Row],[REFERENCIA]],CODINV,3,FALSE))</f>
        <v>73914K010</v>
      </c>
      <c r="M1893" s="12" t="str">
        <f>+VLOOKUP(FACTURACION[[#This Row],[REFERENCIA]],CODINV,4,FALSE)</f>
        <v>REPUESTOS Y ACCESORIOS</v>
      </c>
      <c r="N1893" s="12" t="str">
        <f>+VLOOKUP(FACTURACION[[#This Row],[REFERENCIA]],CODINV,5,FALSE)</f>
        <v>HONEYWELL</v>
      </c>
      <c r="O1893" s="2">
        <v>44</v>
      </c>
      <c r="P1893" s="23">
        <v>62792</v>
      </c>
      <c r="Q1893" s="24">
        <f>+FACTURACION[[#This Row],[CANTIDAD]]*FACTURACION[[#This Row],[VR UNITARIO]]/1000</f>
        <v>2762.848</v>
      </c>
      <c r="R1893" s="3" t="str">
        <f>+VLOOKUP(FACTURACION[[#This Row],[NIT]],TABLACLIENTE,5,FALSE)</f>
        <v>CUCUTA</v>
      </c>
    </row>
    <row r="1894" spans="3:18">
      <c r="C1894" s="13">
        <v>2015</v>
      </c>
      <c r="D1894" s="17" t="s">
        <v>229</v>
      </c>
      <c r="E1894" s="17">
        <f>MONTH(FACTURACION[[#This Row],[MES]]&amp;1)</f>
        <v>1</v>
      </c>
      <c r="F1894" s="223">
        <f>DATE(FACTURACION[[#This Row],[AÑO]],FACTURACION[[#This Row],[Mes numero]],1)</f>
        <v>42005</v>
      </c>
      <c r="G1894" s="159">
        <v>10935</v>
      </c>
      <c r="H1894" s="20">
        <v>900155947</v>
      </c>
      <c r="I1894" s="2" t="str">
        <f>+VLOOKUP(FACTURACION[[#This Row],[NIT]],TABLACLIENTE,2,FALSE)</f>
        <v>INGENIERIA DE MONTAJE Y MANTENIMIENTO DE ESTACIONES DE SERVICIO LTDA  (IMMES LTDA)</v>
      </c>
      <c r="J1894" s="2" t="s">
        <v>132</v>
      </c>
      <c r="K1894" s="12" t="str">
        <f>+VLOOKUP(FACTURACION[[#This Row],[REFERENCIA]],CODINV,2,FALSE)</f>
        <v>KIT REPARACION BUNA N 80</v>
      </c>
      <c r="L1894" s="12" t="str">
        <f>IF(VLOOKUP(FACTURACION[[#This Row],[REFERENCIA]],CODINV,3,FALSE)=0,"",VLOOKUP(FACTURACION[[#This Row],[REFERENCIA]],CODINV,3,FALSE))</f>
        <v>73914K010</v>
      </c>
      <c r="M1894" s="12" t="str">
        <f>+VLOOKUP(FACTURACION[[#This Row],[REFERENCIA]],CODINV,4,FALSE)</f>
        <v>REPUESTOS Y ACCESORIOS</v>
      </c>
      <c r="N1894" s="12" t="str">
        <f>+VLOOKUP(FACTURACION[[#This Row],[REFERENCIA]],CODINV,5,FALSE)</f>
        <v>HONEYWELL</v>
      </c>
      <c r="O1894" s="2">
        <v>6</v>
      </c>
      <c r="P1894" s="23">
        <v>60000</v>
      </c>
      <c r="Q1894" s="24">
        <f>+FACTURACION[[#This Row],[CANTIDAD]]*FACTURACION[[#This Row],[VR UNITARIO]]/1000</f>
        <v>360</v>
      </c>
      <c r="R1894" s="3" t="str">
        <f>+VLOOKUP(FACTURACION[[#This Row],[NIT]],TABLACLIENTE,5,FALSE)</f>
        <v>BOGOTÁ D.C.</v>
      </c>
    </row>
    <row r="1895" spans="3:18">
      <c r="C1895" s="13">
        <v>2015</v>
      </c>
      <c r="D1895" s="17" t="s">
        <v>229</v>
      </c>
      <c r="E1895" s="17">
        <f>MONTH(FACTURACION[[#This Row],[MES]]&amp;1)</f>
        <v>1</v>
      </c>
      <c r="F1895" s="223">
        <f>DATE(FACTURACION[[#This Row],[AÑO]],FACTURACION[[#This Row],[Mes numero]],1)</f>
        <v>42005</v>
      </c>
      <c r="G1895" s="159">
        <v>10936</v>
      </c>
      <c r="H1895" s="20">
        <v>800007813</v>
      </c>
      <c r="I1895" s="2" t="str">
        <f>+VLOOKUP(FACTURACION[[#This Row],[NIT]],TABLACLIENTE,2,FALSE)</f>
        <v>VANTI S.A. E.S.P (VANTI)</v>
      </c>
      <c r="J1895" s="2" t="s">
        <v>188</v>
      </c>
      <c r="K1895" s="12" t="str">
        <f>+VLOOKUP(FACTURACION[[#This Row],[REFERENCIA]],CODINV,2,FALSE)</f>
        <v>SEAT DISC BUNA 90</v>
      </c>
      <c r="L1895" s="12" t="str">
        <f>IF(VLOOKUP(FACTURACION[[#This Row],[REFERENCIA]],CODINV,3,FALSE)=0,"",VLOOKUP(FACTURACION[[#This Row],[REFERENCIA]],CODINV,3,FALSE))</f>
        <v>70041P003</v>
      </c>
      <c r="M1895" s="12" t="str">
        <f>+VLOOKUP(FACTURACION[[#This Row],[REFERENCIA]],CODINV,4,FALSE)</f>
        <v>REPUESTOS Y ACCESORIOS</v>
      </c>
      <c r="N1895" s="12" t="str">
        <f>+VLOOKUP(FACTURACION[[#This Row],[REFERENCIA]],CODINV,5,FALSE)</f>
        <v>HONEYWELL</v>
      </c>
      <c r="O1895" s="2">
        <v>45</v>
      </c>
      <c r="P1895" s="23">
        <v>31367</v>
      </c>
      <c r="Q1895" s="24">
        <f>+FACTURACION[[#This Row],[CANTIDAD]]*FACTURACION[[#This Row],[VR UNITARIO]]/1000</f>
        <v>1411.5150000000001</v>
      </c>
      <c r="R1895" s="3" t="str">
        <f>+VLOOKUP(FACTURACION[[#This Row],[NIT]],TABLACLIENTE,5,FALSE)</f>
        <v>BOGOTÁ D.C.</v>
      </c>
    </row>
    <row r="1896" spans="3:18">
      <c r="C1896" s="13">
        <v>2015</v>
      </c>
      <c r="D1896" s="17" t="s">
        <v>229</v>
      </c>
      <c r="E1896" s="17">
        <f>MONTH(FACTURACION[[#This Row],[MES]]&amp;1)</f>
        <v>1</v>
      </c>
      <c r="F1896" s="223">
        <f>DATE(FACTURACION[[#This Row],[AÑO]],FACTURACION[[#This Row],[Mes numero]],1)</f>
        <v>42005</v>
      </c>
      <c r="G1896" s="159">
        <v>10936</v>
      </c>
      <c r="H1896" s="20">
        <v>800007813</v>
      </c>
      <c r="I1896" s="2" t="str">
        <f>+VLOOKUP(FACTURACION[[#This Row],[NIT]],TABLACLIENTE,2,FALSE)</f>
        <v>VANTI S.A. E.S.P (VANTI)</v>
      </c>
      <c r="J1896" s="2" t="s">
        <v>61</v>
      </c>
      <c r="K1896" s="12" t="str">
        <f>+VLOOKUP(FACTURACION[[#This Row],[REFERENCIA]],CODINV,2,FALSE)</f>
        <v>MANGA 2" S300 H7</v>
      </c>
      <c r="L1896" s="12" t="str">
        <f>IF(VLOOKUP(FACTURACION[[#This Row],[REFERENCIA]],CODINV,3,FALSE)=0,"",VLOOKUP(FACTURACION[[#This Row],[REFERENCIA]],CODINV,3,FALSE))</f>
        <v>73404P002</v>
      </c>
      <c r="M1896" s="12" t="str">
        <f>+VLOOKUP(FACTURACION[[#This Row],[REFERENCIA]],CODINV,4,FALSE)</f>
        <v>MANGAS</v>
      </c>
      <c r="N1896" s="12" t="str">
        <f>+VLOOKUP(FACTURACION[[#This Row],[REFERENCIA]],CODINV,5,FALSE)</f>
        <v>HONEYWELL</v>
      </c>
      <c r="O1896" s="2">
        <v>15</v>
      </c>
      <c r="P1896" s="23">
        <v>427721</v>
      </c>
      <c r="Q1896" s="24">
        <f>+FACTURACION[[#This Row],[CANTIDAD]]*FACTURACION[[#This Row],[VR UNITARIO]]/1000</f>
        <v>6415.8149999999996</v>
      </c>
      <c r="R1896" s="3" t="str">
        <f>+VLOOKUP(FACTURACION[[#This Row],[NIT]],TABLACLIENTE,5,FALSE)</f>
        <v>BOGOTÁ D.C.</v>
      </c>
    </row>
    <row r="1897" spans="3:18">
      <c r="C1897" s="13">
        <v>2015</v>
      </c>
      <c r="D1897" s="17" t="s">
        <v>229</v>
      </c>
      <c r="E1897" s="17">
        <f>MONTH(FACTURACION[[#This Row],[MES]]&amp;1)</f>
        <v>1</v>
      </c>
      <c r="F1897" s="223">
        <f>DATE(FACTURACION[[#This Row],[AÑO]],FACTURACION[[#This Row],[Mes numero]],1)</f>
        <v>42005</v>
      </c>
      <c r="G1897" s="159">
        <v>10949</v>
      </c>
      <c r="H1897" s="20">
        <v>890503900</v>
      </c>
      <c r="I1897" s="2" t="str">
        <f>+VLOOKUP(FACTURACION[[#This Row],[NIT]],TABLACLIENTE,2,FALSE)</f>
        <v>GASES DEL ORIENTE S.A. E.S.P.</v>
      </c>
      <c r="J1897" s="2" t="s">
        <v>61</v>
      </c>
      <c r="K1897" s="12" t="str">
        <f>+VLOOKUP(FACTURACION[[#This Row],[REFERENCIA]],CODINV,2,FALSE)</f>
        <v>MANGA 2" S300 H7</v>
      </c>
      <c r="L1897" s="12" t="str">
        <f>IF(VLOOKUP(FACTURACION[[#This Row],[REFERENCIA]],CODINV,3,FALSE)=0,"",VLOOKUP(FACTURACION[[#This Row],[REFERENCIA]],CODINV,3,FALSE))</f>
        <v>73404P002</v>
      </c>
      <c r="M1897" s="12" t="str">
        <f>+VLOOKUP(FACTURACION[[#This Row],[REFERENCIA]],CODINV,4,FALSE)</f>
        <v>MANGAS</v>
      </c>
      <c r="N1897" s="12" t="str">
        <f>+VLOOKUP(FACTURACION[[#This Row],[REFERENCIA]],CODINV,5,FALSE)</f>
        <v>HONEYWELL</v>
      </c>
      <c r="O1897" s="2">
        <v>6</v>
      </c>
      <c r="P1897" s="23">
        <v>390532</v>
      </c>
      <c r="Q1897" s="24">
        <f>+FACTURACION[[#This Row],[CANTIDAD]]*FACTURACION[[#This Row],[VR UNITARIO]]/1000</f>
        <v>2343.192</v>
      </c>
      <c r="R1897" s="3" t="str">
        <f>+VLOOKUP(FACTURACION[[#This Row],[NIT]],TABLACLIENTE,5,FALSE)</f>
        <v>CUCUTA</v>
      </c>
    </row>
    <row r="1898" spans="3:18">
      <c r="C1898" s="13">
        <v>2015</v>
      </c>
      <c r="D1898" s="17" t="s">
        <v>229</v>
      </c>
      <c r="E1898" s="17">
        <f>MONTH(FACTURACION[[#This Row],[MES]]&amp;1)</f>
        <v>1</v>
      </c>
      <c r="F1898" s="223">
        <f>DATE(FACTURACION[[#This Row],[AÑO]],FACTURACION[[#This Row],[Mes numero]],1)</f>
        <v>42005</v>
      </c>
      <c r="G1898" s="159">
        <v>10936</v>
      </c>
      <c r="H1898" s="20">
        <v>800007813</v>
      </c>
      <c r="I1898" s="2" t="str">
        <f>+VLOOKUP(FACTURACION[[#This Row],[NIT]],TABLACLIENTE,2,FALSE)</f>
        <v>VANTI S.A. E.S.P (VANTI)</v>
      </c>
      <c r="J1898" s="2" t="s">
        <v>183</v>
      </c>
      <c r="K1898" s="12" t="str">
        <f>+VLOOKUP(FACTURACION[[#This Row],[REFERENCIA]],CODINV,2,FALSE)</f>
        <v>MANGA 2" S300 H5</v>
      </c>
      <c r="L1898" s="12" t="str">
        <f>IF(VLOOKUP(FACTURACION[[#This Row],[REFERENCIA]],CODINV,3,FALSE)=0,"",VLOOKUP(FACTURACION[[#This Row],[REFERENCIA]],CODINV,3,FALSE))</f>
        <v>73404P008</v>
      </c>
      <c r="M1898" s="12" t="str">
        <f>+VLOOKUP(FACTURACION[[#This Row],[REFERENCIA]],CODINV,4,FALSE)</f>
        <v>MANGAS</v>
      </c>
      <c r="N1898" s="12" t="str">
        <f>+VLOOKUP(FACTURACION[[#This Row],[REFERENCIA]],CODINV,5,FALSE)</f>
        <v>HONEYWELL</v>
      </c>
      <c r="O1898" s="2">
        <v>7</v>
      </c>
      <c r="P1898" s="23">
        <v>403279</v>
      </c>
      <c r="Q1898" s="24">
        <f>+FACTURACION[[#This Row],[CANTIDAD]]*FACTURACION[[#This Row],[VR UNITARIO]]/1000</f>
        <v>2822.953</v>
      </c>
      <c r="R1898" s="3" t="str">
        <f>+VLOOKUP(FACTURACION[[#This Row],[NIT]],TABLACLIENTE,5,FALSE)</f>
        <v>BOGOTÁ D.C.</v>
      </c>
    </row>
    <row r="1899" spans="3:18">
      <c r="C1899" s="13">
        <v>2015</v>
      </c>
      <c r="D1899" s="17" t="s">
        <v>229</v>
      </c>
      <c r="E1899" s="17">
        <f>MONTH(FACTURACION[[#This Row],[MES]]&amp;1)</f>
        <v>1</v>
      </c>
      <c r="F1899" s="223">
        <f>DATE(FACTURACION[[#This Row],[AÑO]],FACTURACION[[#This Row],[Mes numero]],1)</f>
        <v>42005</v>
      </c>
      <c r="G1899" s="159">
        <v>10936</v>
      </c>
      <c r="H1899" s="20">
        <v>800007813</v>
      </c>
      <c r="I1899" s="2" t="str">
        <f>+VLOOKUP(FACTURACION[[#This Row],[NIT]],TABLACLIENTE,2,FALSE)</f>
        <v>VANTI S.A. E.S.P (VANTI)</v>
      </c>
      <c r="J1899" s="2" t="s">
        <v>153</v>
      </c>
      <c r="K1899" s="12" t="str">
        <f>+VLOOKUP(FACTURACION[[#This Row],[REFERENCIA]],CODINV,2,FALSE)</f>
        <v>MANGA 3" S300 H7</v>
      </c>
      <c r="L1899" s="12" t="str">
        <f>IF(VLOOKUP(FACTURACION[[#This Row],[REFERENCIA]],CODINV,3,FALSE)=0,"",VLOOKUP(FACTURACION[[#This Row],[REFERENCIA]],CODINV,3,FALSE))</f>
        <v>73404P003</v>
      </c>
      <c r="M1899" s="12" t="str">
        <f>+VLOOKUP(FACTURACION[[#This Row],[REFERENCIA]],CODINV,4,FALSE)</f>
        <v>MANGAS</v>
      </c>
      <c r="N1899" s="12" t="str">
        <f>+VLOOKUP(FACTURACION[[#This Row],[REFERENCIA]],CODINV,5,FALSE)</f>
        <v>HONEYWELL</v>
      </c>
      <c r="O1899" s="2">
        <v>5</v>
      </c>
      <c r="P1899" s="23">
        <v>712868</v>
      </c>
      <c r="Q1899" s="24">
        <f>+FACTURACION[[#This Row],[CANTIDAD]]*FACTURACION[[#This Row],[VR UNITARIO]]/1000</f>
        <v>3564.34</v>
      </c>
      <c r="R1899" s="3" t="str">
        <f>+VLOOKUP(FACTURACION[[#This Row],[NIT]],TABLACLIENTE,5,FALSE)</f>
        <v>BOGOTÁ D.C.</v>
      </c>
    </row>
    <row r="1900" spans="3:18">
      <c r="C1900" s="13">
        <v>2015</v>
      </c>
      <c r="D1900" s="17" t="s">
        <v>229</v>
      </c>
      <c r="E1900" s="17">
        <f>MONTH(FACTURACION[[#This Row],[MES]]&amp;1)</f>
        <v>1</v>
      </c>
      <c r="F1900" s="223">
        <f>DATE(FACTURACION[[#This Row],[AÑO]],FACTURACION[[#This Row],[Mes numero]],1)</f>
        <v>42005</v>
      </c>
      <c r="G1900" s="159">
        <v>10935</v>
      </c>
      <c r="H1900" s="20">
        <v>900155947</v>
      </c>
      <c r="I1900" s="2" t="str">
        <f>+VLOOKUP(FACTURACION[[#This Row],[NIT]],TABLACLIENTE,2,FALSE)</f>
        <v>INGENIERIA DE MONTAJE Y MANTENIMIENTO DE ESTACIONES DE SERVICIO LTDA  (IMMES LTDA)</v>
      </c>
      <c r="J1900" s="2" t="s">
        <v>153</v>
      </c>
      <c r="K1900" s="12" t="str">
        <f>+VLOOKUP(FACTURACION[[#This Row],[REFERENCIA]],CODINV,2,FALSE)</f>
        <v>MANGA 3" S300 H7</v>
      </c>
      <c r="L1900" s="12" t="str">
        <f>IF(VLOOKUP(FACTURACION[[#This Row],[REFERENCIA]],CODINV,3,FALSE)=0,"",VLOOKUP(FACTURACION[[#This Row],[REFERENCIA]],CODINV,3,FALSE))</f>
        <v>73404P003</v>
      </c>
      <c r="M1900" s="12" t="str">
        <f>+VLOOKUP(FACTURACION[[#This Row],[REFERENCIA]],CODINV,4,FALSE)</f>
        <v>MANGAS</v>
      </c>
      <c r="N1900" s="12" t="str">
        <f>+VLOOKUP(FACTURACION[[#This Row],[REFERENCIA]],CODINV,5,FALSE)</f>
        <v>HONEYWELL</v>
      </c>
      <c r="O1900" s="2">
        <v>1</v>
      </c>
      <c r="P1900" s="23">
        <v>495000</v>
      </c>
      <c r="Q1900" s="24">
        <f>+FACTURACION[[#This Row],[CANTIDAD]]*FACTURACION[[#This Row],[VR UNITARIO]]/1000</f>
        <v>495</v>
      </c>
      <c r="R1900" s="3" t="str">
        <f>+VLOOKUP(FACTURACION[[#This Row],[NIT]],TABLACLIENTE,5,FALSE)</f>
        <v>BOGOTÁ D.C.</v>
      </c>
    </row>
    <row r="1901" spans="3:18">
      <c r="C1901" s="13">
        <v>2015</v>
      </c>
      <c r="D1901" s="17" t="s">
        <v>229</v>
      </c>
      <c r="E1901" s="17">
        <f>MONTH(FACTURACION[[#This Row],[MES]]&amp;1)</f>
        <v>1</v>
      </c>
      <c r="F1901" s="223">
        <f>DATE(FACTURACION[[#This Row],[AÑO]],FACTURACION[[#This Row],[Mes numero]],1)</f>
        <v>42005</v>
      </c>
      <c r="G1901" s="159">
        <v>10936</v>
      </c>
      <c r="H1901" s="20">
        <v>800007813</v>
      </c>
      <c r="I1901" s="2" t="str">
        <f>+VLOOKUP(FACTURACION[[#This Row],[NIT]],TABLACLIENTE,2,FALSE)</f>
        <v>VANTI S.A. E.S.P (VANTI)</v>
      </c>
      <c r="J1901" s="45" t="s">
        <v>187</v>
      </c>
      <c r="K1901" s="12" t="str">
        <f>+VLOOKUP(FACTURACION[[#This Row],[REFERENCIA]],CODINV,2,FALSE)</f>
        <v>ROLLPIN</v>
      </c>
      <c r="L1901" s="12" t="str">
        <f>IF(VLOOKUP(FACTURACION[[#This Row],[REFERENCIA]],CODINV,3,FALSE)=0,"",VLOOKUP(FACTURACION[[#This Row],[REFERENCIA]],CODINV,3,FALSE))</f>
        <v>78137P004</v>
      </c>
      <c r="M1901" s="12" t="str">
        <f>+VLOOKUP(FACTURACION[[#This Row],[REFERENCIA]],CODINV,4,FALSE)</f>
        <v>REPUESTOS Y ACCESORIOS</v>
      </c>
      <c r="N1901" s="12" t="str">
        <f>+VLOOKUP(FACTURACION[[#This Row],[REFERENCIA]],CODINV,5,FALSE)</f>
        <v>HONEYWELL</v>
      </c>
      <c r="O1901" s="2">
        <v>10</v>
      </c>
      <c r="P1901" s="23">
        <v>20919</v>
      </c>
      <c r="Q1901" s="24">
        <f>+FACTURACION[[#This Row],[CANTIDAD]]*FACTURACION[[#This Row],[VR UNITARIO]]/1000</f>
        <v>209.19</v>
      </c>
      <c r="R1901" s="3" t="str">
        <f>+VLOOKUP(FACTURACION[[#This Row],[NIT]],TABLACLIENTE,5,FALSE)</f>
        <v>BOGOTÁ D.C.</v>
      </c>
    </row>
    <row r="1902" spans="3:18">
      <c r="C1902" s="13">
        <v>2015</v>
      </c>
      <c r="D1902" s="17" t="s">
        <v>229</v>
      </c>
      <c r="E1902" s="17">
        <f>MONTH(FACTURACION[[#This Row],[MES]]&amp;1)</f>
        <v>1</v>
      </c>
      <c r="F1902" s="223">
        <f>DATE(FACTURACION[[#This Row],[AÑO]],FACTURACION[[#This Row],[Mes numero]],1)</f>
        <v>42005</v>
      </c>
      <c r="G1902" s="159">
        <v>10949</v>
      </c>
      <c r="H1902" s="20">
        <v>890503900</v>
      </c>
      <c r="I1902" s="2" t="str">
        <f>+VLOOKUP(FACTURACION[[#This Row],[NIT]],TABLACLIENTE,2,FALSE)</f>
        <v>GASES DEL ORIENTE S.A. E.S.P.</v>
      </c>
      <c r="J1902" s="2" t="s">
        <v>218</v>
      </c>
      <c r="K1902" s="12" t="str">
        <f>+VLOOKUP(FACTURACION[[#This Row],[REFERENCIA]],CODINV,2,FALSE)</f>
        <v>MANGA 2" S600 B7</v>
      </c>
      <c r="L1902" s="12" t="str">
        <f>IF(VLOOKUP(FACTURACION[[#This Row],[REFERENCIA]],CODINV,3,FALSE)=0,"",VLOOKUP(FACTURACION[[#This Row],[REFERENCIA]],CODINV,3,FALSE))</f>
        <v>73677P007</v>
      </c>
      <c r="M1902" s="12" t="str">
        <f>+VLOOKUP(FACTURACION[[#This Row],[REFERENCIA]],CODINV,4,FALSE)</f>
        <v>MANGAS</v>
      </c>
      <c r="N1902" s="12" t="str">
        <f>+VLOOKUP(FACTURACION[[#This Row],[REFERENCIA]],CODINV,5,FALSE)</f>
        <v>HONEYWELL</v>
      </c>
      <c r="O1902" s="2">
        <v>4</v>
      </c>
      <c r="P1902" s="23">
        <v>426744</v>
      </c>
      <c r="Q1902" s="24">
        <f>+FACTURACION[[#This Row],[CANTIDAD]]*FACTURACION[[#This Row],[VR UNITARIO]]/1000</f>
        <v>1706.9760000000001</v>
      </c>
      <c r="R1902" s="3" t="str">
        <f>+VLOOKUP(FACTURACION[[#This Row],[NIT]],TABLACLIENTE,5,FALSE)</f>
        <v>CUCUTA</v>
      </c>
    </row>
    <row r="1903" spans="3:18">
      <c r="C1903" s="13">
        <v>2015</v>
      </c>
      <c r="D1903" s="17" t="s">
        <v>229</v>
      </c>
      <c r="E1903" s="17">
        <f>MONTH(FACTURACION[[#This Row],[MES]]&amp;1)</f>
        <v>1</v>
      </c>
      <c r="F1903" s="223">
        <f>DATE(FACTURACION[[#This Row],[AÑO]],FACTURACION[[#This Row],[Mes numero]],1)</f>
        <v>42005</v>
      </c>
      <c r="G1903" s="159">
        <v>10936</v>
      </c>
      <c r="H1903" s="20">
        <v>800007813</v>
      </c>
      <c r="I1903" s="2" t="str">
        <f>+VLOOKUP(FACTURACION[[#This Row],[NIT]],TABLACLIENTE,2,FALSE)</f>
        <v>VANTI S.A. E.S.P (VANTI)</v>
      </c>
      <c r="J1903" s="45" t="s">
        <v>185</v>
      </c>
      <c r="K1903" s="12" t="str">
        <f>+VLOOKUP(FACTURACION[[#This Row],[REFERENCIA]],CODINV,2,FALSE)</f>
        <v>ROLLPIN.</v>
      </c>
      <c r="L1903" s="12" t="str">
        <f>IF(VLOOKUP(FACTURACION[[#This Row],[REFERENCIA]],CODINV,3,FALSE)=0,"",VLOOKUP(FACTURACION[[#This Row],[REFERENCIA]],CODINV,3,FALSE))</f>
        <v>78137P003</v>
      </c>
      <c r="M1903" s="12" t="str">
        <f>+VLOOKUP(FACTURACION[[#This Row],[REFERENCIA]],CODINV,4,FALSE)</f>
        <v>REPUESTOS Y ACCESORIOS</v>
      </c>
      <c r="N1903" s="12" t="str">
        <f>+VLOOKUP(FACTURACION[[#This Row],[REFERENCIA]],CODINV,5,FALSE)</f>
        <v>HONEYWELL</v>
      </c>
      <c r="O1903" s="2">
        <v>14</v>
      </c>
      <c r="P1903" s="23">
        <v>17107</v>
      </c>
      <c r="Q1903" s="24">
        <f>+FACTURACION[[#This Row],[CANTIDAD]]*FACTURACION[[#This Row],[VR UNITARIO]]/1000</f>
        <v>239.49799999999999</v>
      </c>
      <c r="R1903" s="3" t="str">
        <f>+VLOOKUP(FACTURACION[[#This Row],[NIT]],TABLACLIENTE,5,FALSE)</f>
        <v>BOGOTÁ D.C.</v>
      </c>
    </row>
    <row r="1904" spans="3:18">
      <c r="C1904" s="13">
        <v>2015</v>
      </c>
      <c r="D1904" s="17" t="s">
        <v>229</v>
      </c>
      <c r="E1904" s="17">
        <f>MONTH(FACTURACION[[#This Row],[MES]]&amp;1)</f>
        <v>1</v>
      </c>
      <c r="F1904" s="223">
        <f>DATE(FACTURACION[[#This Row],[AÑO]],FACTURACION[[#This Row],[Mes numero]],1)</f>
        <v>42005</v>
      </c>
      <c r="G1904" s="159">
        <v>10936</v>
      </c>
      <c r="H1904" s="20">
        <v>800007813</v>
      </c>
      <c r="I1904" s="2" t="str">
        <f>+VLOOKUP(FACTURACION[[#This Row],[NIT]],TABLACLIENTE,2,FALSE)</f>
        <v>VANTI S.A. E.S.P (VANTI)</v>
      </c>
      <c r="J1904" s="2" t="s">
        <v>886</v>
      </c>
      <c r="K1904" s="12" t="str">
        <f>+VLOOKUP(FACTURACION[[#This Row],[REFERENCIA]],CODINV,2,FALSE)</f>
        <v>FILTER ASSEMBLY (COMPOSITE)</v>
      </c>
      <c r="L1904" s="12" t="str">
        <f>IF(VLOOKUP(FACTURACION[[#This Row],[REFERENCIA]],CODINV,3,FALSE)=0,"",VLOOKUP(FACTURACION[[#This Row],[REFERENCIA]],CODINV,3,FALSE))</f>
        <v>78480P001</v>
      </c>
      <c r="M1904" s="12" t="str">
        <f>+VLOOKUP(FACTURACION[[#This Row],[REFERENCIA]],CODINV,4,FALSE)</f>
        <v>FILTROS</v>
      </c>
      <c r="N1904" s="12" t="str">
        <f>+VLOOKUP(FACTURACION[[#This Row],[REFERENCIA]],CODINV,5,FALSE)</f>
        <v>HONEYWELL</v>
      </c>
      <c r="O1904" s="2">
        <v>20</v>
      </c>
      <c r="P1904" s="23">
        <v>85534</v>
      </c>
      <c r="Q1904" s="24">
        <f>+FACTURACION[[#This Row],[CANTIDAD]]*FACTURACION[[#This Row],[VR UNITARIO]]/1000</f>
        <v>1710.68</v>
      </c>
      <c r="R1904" s="3" t="str">
        <f>+VLOOKUP(FACTURACION[[#This Row],[NIT]],TABLACLIENTE,5,FALSE)</f>
        <v>BOGOTÁ D.C.</v>
      </c>
    </row>
    <row r="1905" spans="3:18">
      <c r="C1905" s="13">
        <v>2015</v>
      </c>
      <c r="D1905" s="17" t="s">
        <v>229</v>
      </c>
      <c r="E1905" s="17">
        <f>MONTH(FACTURACION[[#This Row],[MES]]&amp;1)</f>
        <v>1</v>
      </c>
      <c r="F1905" s="223">
        <f>DATE(FACTURACION[[#This Row],[AÑO]],FACTURACION[[#This Row],[Mes numero]],1)</f>
        <v>42005</v>
      </c>
      <c r="G1905" s="159">
        <v>10942</v>
      </c>
      <c r="H1905" s="20">
        <v>800202395</v>
      </c>
      <c r="I1905" s="2" t="str">
        <f>+VLOOKUP(FACTURACION[[#This Row],[NIT]],TABLACLIENTE,2,FALSE)</f>
        <v>EFIGAS GAS NATURAL S.A. E.S.P. (EFIGAS S.A. E.S.P.)</v>
      </c>
      <c r="J1905" s="2" t="s">
        <v>200</v>
      </c>
      <c r="K1905" s="12" t="str">
        <f>+VLOOKUP(FACTURACION[[#This Row],[REFERENCIA]],CODINV,2,FALSE)</f>
        <v>MANIFOLD PLUG KIT</v>
      </c>
      <c r="L1905" s="12" t="str">
        <f>IF(VLOOKUP(FACTURACION[[#This Row],[REFERENCIA]],CODINV,3,FALSE)=0,"",VLOOKUP(FACTURACION[[#This Row],[REFERENCIA]],CODINV,3,FALSE))</f>
        <v>74036K001</v>
      </c>
      <c r="M1905" s="12" t="str">
        <f>+VLOOKUP(FACTURACION[[#This Row],[REFERENCIA]],CODINV,4,FALSE)</f>
        <v>REPUESTOS Y ACCESORIOS</v>
      </c>
      <c r="N1905" s="12" t="str">
        <f>+VLOOKUP(FACTURACION[[#This Row],[REFERENCIA]],CODINV,5,FALSE)</f>
        <v>HONEYWELL</v>
      </c>
      <c r="O1905" s="2">
        <v>16</v>
      </c>
      <c r="P1905" s="23">
        <v>50825</v>
      </c>
      <c r="Q1905" s="24">
        <f>+FACTURACION[[#This Row],[CANTIDAD]]*FACTURACION[[#This Row],[VR UNITARIO]]/1000</f>
        <v>813.2</v>
      </c>
      <c r="R1905" s="3" t="str">
        <f>+VLOOKUP(FACTURACION[[#This Row],[NIT]],TABLACLIENTE,5,FALSE)</f>
        <v>MANIZALES</v>
      </c>
    </row>
    <row r="1906" spans="3:18">
      <c r="C1906" s="13">
        <v>2015</v>
      </c>
      <c r="D1906" s="17" t="s">
        <v>229</v>
      </c>
      <c r="E1906" s="17">
        <f>MONTH(FACTURACION[[#This Row],[MES]]&amp;1)</f>
        <v>1</v>
      </c>
      <c r="F1906" s="223">
        <f>DATE(FACTURACION[[#This Row],[AÑO]],FACTURACION[[#This Row],[Mes numero]],1)</f>
        <v>42005</v>
      </c>
      <c r="G1906" s="159">
        <v>10949</v>
      </c>
      <c r="H1906" s="20">
        <v>890503900</v>
      </c>
      <c r="I1906" s="2" t="str">
        <f>+VLOOKUP(FACTURACION[[#This Row],[NIT]],TABLACLIENTE,2,FALSE)</f>
        <v>GASES DEL ORIENTE S.A. E.S.P.</v>
      </c>
      <c r="J1906" s="2" t="s">
        <v>200</v>
      </c>
      <c r="K1906" s="12" t="str">
        <f>+VLOOKUP(FACTURACION[[#This Row],[REFERENCIA]],CODINV,2,FALSE)</f>
        <v>MANIFOLD PLUG KIT</v>
      </c>
      <c r="L1906" s="12" t="str">
        <f>IF(VLOOKUP(FACTURACION[[#This Row],[REFERENCIA]],CODINV,3,FALSE)=0,"",VLOOKUP(FACTURACION[[#This Row],[REFERENCIA]],CODINV,3,FALSE))</f>
        <v>74036K001</v>
      </c>
      <c r="M1906" s="12" t="str">
        <f>+VLOOKUP(FACTURACION[[#This Row],[REFERENCIA]],CODINV,4,FALSE)</f>
        <v>REPUESTOS Y ACCESORIOS</v>
      </c>
      <c r="N1906" s="12" t="str">
        <f>+VLOOKUP(FACTURACION[[#This Row],[REFERENCIA]],CODINV,5,FALSE)</f>
        <v>HONEYWELL</v>
      </c>
      <c r="O1906" s="2">
        <v>20</v>
      </c>
      <c r="P1906" s="23">
        <v>29751</v>
      </c>
      <c r="Q1906" s="24">
        <f>+FACTURACION[[#This Row],[CANTIDAD]]*FACTURACION[[#This Row],[VR UNITARIO]]/1000</f>
        <v>595.02</v>
      </c>
      <c r="R1906" s="3" t="str">
        <f>+VLOOKUP(FACTURACION[[#This Row],[NIT]],TABLACLIENTE,5,FALSE)</f>
        <v>CUCUTA</v>
      </c>
    </row>
    <row r="1907" spans="3:18">
      <c r="C1907" s="13">
        <v>2015</v>
      </c>
      <c r="D1907" s="17" t="s">
        <v>229</v>
      </c>
      <c r="E1907" s="17">
        <f>MONTH(FACTURACION[[#This Row],[MES]]&amp;1)</f>
        <v>1</v>
      </c>
      <c r="F1907" s="223">
        <f>DATE(FACTURACION[[#This Row],[AÑO]],FACTURACION[[#This Row],[Mes numero]],1)</f>
        <v>42005</v>
      </c>
      <c r="G1907" s="159">
        <v>10946</v>
      </c>
      <c r="H1907" s="20">
        <v>890200919</v>
      </c>
      <c r="I1907" s="2" t="str">
        <f>+VLOOKUP(FACTURACION[[#This Row],[NIT]],TABLACLIENTE,2,FALSE)</f>
        <v>GAS DE SANTANDER S.A. E.S.P.</v>
      </c>
      <c r="J1907" s="2" t="s">
        <v>45</v>
      </c>
      <c r="K1907" s="12" t="str">
        <f>+VLOOKUP(FACTURACION[[#This Row],[REFERENCIA]],CODINV,2,FALSE)</f>
        <v>REGULADOR  PRIMERA ETAPA</v>
      </c>
      <c r="L1907" s="12" t="str">
        <f>IF(VLOOKUP(FACTURACION[[#This Row],[REFERENCIA]],CODINV,3,FALSE)=0,"",VLOOKUP(FACTURACION[[#This Row],[REFERENCIA]],CODINV,3,FALSE))</f>
        <v>1584VN</v>
      </c>
      <c r="M1907" s="12" t="str">
        <f>+VLOOKUP(FACTURACION[[#This Row],[REFERENCIA]],CODINV,4,FALSE)</f>
        <v>REGULADORES</v>
      </c>
      <c r="N1907" s="12" t="str">
        <f>+VLOOKUP(FACTURACION[[#This Row],[REFERENCIA]],CODINV,5,FALSE)</f>
        <v>REGO</v>
      </c>
      <c r="O1907" s="2">
        <v>20</v>
      </c>
      <c r="P1907" s="23">
        <v>188000</v>
      </c>
      <c r="Q1907" s="24">
        <f>+FACTURACION[[#This Row],[CANTIDAD]]*FACTURACION[[#This Row],[VR UNITARIO]]/1000</f>
        <v>3760</v>
      </c>
      <c r="R1907" s="3" t="str">
        <f>+VLOOKUP(FACTURACION[[#This Row],[NIT]],TABLACLIENTE,5,FALSE)</f>
        <v>GIRON</v>
      </c>
    </row>
    <row r="1908" spans="3:18">
      <c r="C1908" s="13">
        <v>2015</v>
      </c>
      <c r="D1908" s="17" t="s">
        <v>229</v>
      </c>
      <c r="E1908" s="17">
        <f>MONTH(FACTURACION[[#This Row],[MES]]&amp;1)</f>
        <v>1</v>
      </c>
      <c r="F1908" s="223">
        <f>DATE(FACTURACION[[#This Row],[AÑO]],FACTURACION[[#This Row],[Mes numero]],1)</f>
        <v>42005</v>
      </c>
      <c r="G1908" s="159">
        <v>10944</v>
      </c>
      <c r="H1908" s="20">
        <v>890908643</v>
      </c>
      <c r="I1908" s="2" t="str">
        <f>+VLOOKUP(FACTURACION[[#This Row],[NIT]],TABLACLIENTE,2,FALSE)</f>
        <v>GASES DE ANTIOQUIA S.A. E.S.P.  (GAS ANTIOQUIA S.A. E.S.P.)</v>
      </c>
      <c r="J1908" s="2" t="s">
        <v>223</v>
      </c>
      <c r="K1908" s="12" t="str">
        <f>+VLOOKUP(FACTURACION[[#This Row],[REFERENCIA]],CODINV,2,FALSE)</f>
        <v>REGULADOR ALTA PRESION 3/4" 3-30</v>
      </c>
      <c r="L1908" s="12" t="str">
        <f>IF(VLOOKUP(FACTURACION[[#This Row],[REFERENCIA]],CODINV,3,FALSE)=0,"",VLOOKUP(FACTURACION[[#This Row],[REFERENCIA]],CODINV,3,FALSE))</f>
        <v>1586VN</v>
      </c>
      <c r="M1908" s="12" t="str">
        <f>+VLOOKUP(FACTURACION[[#This Row],[REFERENCIA]],CODINV,4,FALSE)</f>
        <v>REGULADORES</v>
      </c>
      <c r="N1908" s="12" t="str">
        <f>+VLOOKUP(FACTURACION[[#This Row],[REFERENCIA]],CODINV,5,FALSE)</f>
        <v>REGO</v>
      </c>
      <c r="O1908" s="2">
        <v>2</v>
      </c>
      <c r="P1908" s="23">
        <v>340000</v>
      </c>
      <c r="Q1908" s="24">
        <f>+FACTURACION[[#This Row],[CANTIDAD]]*FACTURACION[[#This Row],[VR UNITARIO]]/1000</f>
        <v>680</v>
      </c>
      <c r="R1908" s="3" t="str">
        <f>+VLOOKUP(FACTURACION[[#This Row],[NIT]],TABLACLIENTE,5,FALSE)</f>
        <v>MEDELLIN</v>
      </c>
    </row>
    <row r="1909" spans="3:18">
      <c r="C1909" s="13">
        <v>2015</v>
      </c>
      <c r="D1909" s="17" t="s">
        <v>229</v>
      </c>
      <c r="E1909" s="17">
        <f>MONTH(FACTURACION[[#This Row],[MES]]&amp;1)</f>
        <v>1</v>
      </c>
      <c r="F1909" s="223">
        <f>DATE(FACTURACION[[#This Row],[AÑO]],FACTURACION[[#This Row],[Mes numero]],1)</f>
        <v>42005</v>
      </c>
      <c r="G1909" s="159">
        <v>10944</v>
      </c>
      <c r="H1909" s="20">
        <v>890908643</v>
      </c>
      <c r="I1909" s="2" t="str">
        <f>+VLOOKUP(FACTURACION[[#This Row],[NIT]],TABLACLIENTE,2,FALSE)</f>
        <v>GASES DE ANTIOQUIA S.A. E.S.P.  (GAS ANTIOQUIA S.A. E.S.P.)</v>
      </c>
      <c r="J1909" s="2" t="s">
        <v>225</v>
      </c>
      <c r="K1909" s="12" t="str">
        <f>+VLOOKUP(FACTURACION[[#This Row],[REFERENCIA]],CODINV,2,FALSE)</f>
        <v>REGULADOR 3/4" SEGUNDA ETAPA</v>
      </c>
      <c r="L1909" s="12" t="str">
        <f>IF(VLOOKUP(FACTURACION[[#This Row],[REFERENCIA]],CODINV,3,FALSE)=0,"",VLOOKUP(FACTURACION[[#This Row],[REFERENCIA]],CODINV,3,FALSE))</f>
        <v>LV4403B66</v>
      </c>
      <c r="M1909" s="12" t="str">
        <f>+VLOOKUP(FACTURACION[[#This Row],[REFERENCIA]],CODINV,4,FALSE)</f>
        <v>REGULADORES</v>
      </c>
      <c r="N1909" s="12" t="str">
        <f>+VLOOKUP(FACTURACION[[#This Row],[REFERENCIA]],CODINV,5,FALSE)</f>
        <v>REGO</v>
      </c>
      <c r="O1909" s="2">
        <v>1</v>
      </c>
      <c r="P1909" s="23">
        <v>85000</v>
      </c>
      <c r="Q1909" s="24">
        <f>+FACTURACION[[#This Row],[CANTIDAD]]*FACTURACION[[#This Row],[VR UNITARIO]]/1000</f>
        <v>85</v>
      </c>
      <c r="R1909" s="3" t="str">
        <f>+VLOOKUP(FACTURACION[[#This Row],[NIT]],TABLACLIENTE,5,FALSE)</f>
        <v>MEDELLIN</v>
      </c>
    </row>
    <row r="1910" spans="3:18">
      <c r="C1910" s="13">
        <v>2015</v>
      </c>
      <c r="D1910" s="17" t="s">
        <v>229</v>
      </c>
      <c r="E1910" s="17">
        <f>MONTH(FACTURACION[[#This Row],[MES]]&amp;1)</f>
        <v>1</v>
      </c>
      <c r="F1910" s="223">
        <f>DATE(FACTURACION[[#This Row],[AÑO]],FACTURACION[[#This Row],[Mes numero]],1)</f>
        <v>42005</v>
      </c>
      <c r="G1910" s="159">
        <v>10986</v>
      </c>
      <c r="H1910" s="20">
        <v>830137252</v>
      </c>
      <c r="I1910" s="2" t="str">
        <f>+VLOOKUP(FACTURACION[[#This Row],[NIT]],TABLACLIENTE,2,FALSE)</f>
        <v>SAGENCO SAS</v>
      </c>
      <c r="J1910" s="2" t="s">
        <v>106</v>
      </c>
      <c r="K1910" s="12" t="str">
        <f>+VLOOKUP(FACTURACION[[#This Row],[REFERENCIA]],CODINV,2,FALSE)</f>
        <v>MULTIVALVE / MULTIVALVULA 3/4"</v>
      </c>
      <c r="L1910" s="12" t="str">
        <f>IF(VLOOKUP(FACTURACION[[#This Row],[REFERENCIA]],CODINV,3,FALSE)=0,"",VLOOKUP(FACTURACION[[#This Row],[REFERENCIA]],CODINV,3,FALSE))</f>
        <v>7556R12.0</v>
      </c>
      <c r="M1910" s="12" t="str">
        <f>+VLOOKUP(FACTURACION[[#This Row],[REFERENCIA]],CODINV,4,FALSE)</f>
        <v>VÁLVULAS Y MULTIVÁLVULAS</v>
      </c>
      <c r="N1910" s="12" t="str">
        <f>+VLOOKUP(FACTURACION[[#This Row],[REFERENCIA]],CODINV,5,FALSE)</f>
        <v>REGO</v>
      </c>
      <c r="O1910" s="2">
        <v>1</v>
      </c>
      <c r="P1910" s="23">
        <v>67000</v>
      </c>
      <c r="Q1910" s="24">
        <f>+FACTURACION[[#This Row],[CANTIDAD]]*FACTURACION[[#This Row],[VR UNITARIO]]/1000</f>
        <v>67</v>
      </c>
      <c r="R1910" s="3" t="str">
        <f>+VLOOKUP(FACTURACION[[#This Row],[NIT]],TABLACLIENTE,5,FALSE)</f>
        <v>BOGOTÁ D.C.</v>
      </c>
    </row>
    <row r="1911" spans="3:18">
      <c r="C1911" s="13">
        <v>2015</v>
      </c>
      <c r="D1911" s="17" t="s">
        <v>229</v>
      </c>
      <c r="E1911" s="17">
        <f>MONTH(FACTURACION[[#This Row],[MES]]&amp;1)</f>
        <v>1</v>
      </c>
      <c r="F1911" s="223">
        <f>DATE(FACTURACION[[#This Row],[AÑO]],FACTURACION[[#This Row],[Mes numero]],1)</f>
        <v>42005</v>
      </c>
      <c r="G1911" s="159">
        <v>10946</v>
      </c>
      <c r="H1911" s="20">
        <v>890200919</v>
      </c>
      <c r="I1911" s="2" t="str">
        <f>+VLOOKUP(FACTURACION[[#This Row],[NIT]],TABLACLIENTE,2,FALSE)</f>
        <v>GAS DE SANTANDER S.A. E.S.P.</v>
      </c>
      <c r="J1911" s="2" t="s">
        <v>169</v>
      </c>
      <c r="K1911" s="12" t="str">
        <f>+VLOOKUP(FACTURACION[[#This Row],[REFERENCIA]],CODINV,2,FALSE)</f>
        <v>VALVULA DE ALIVIO HIDROSTATICA 1/4"</v>
      </c>
      <c r="L1911" s="12" t="str">
        <f>IF(VLOOKUP(FACTURACION[[#This Row],[REFERENCIA]],CODINV,3,FALSE)=0,"",VLOOKUP(FACTURACION[[#This Row],[REFERENCIA]],CODINV,3,FALSE))</f>
        <v>3127U</v>
      </c>
      <c r="M1911" s="12" t="str">
        <f>+VLOOKUP(FACTURACION[[#This Row],[REFERENCIA]],CODINV,4,FALSE)</f>
        <v>VÁLVULAS Y MULTIVÁLVULAS</v>
      </c>
      <c r="N1911" s="12" t="str">
        <f>+VLOOKUP(FACTURACION[[#This Row],[REFERENCIA]],CODINV,5,FALSE)</f>
        <v>REGO</v>
      </c>
      <c r="O1911" s="2">
        <v>1</v>
      </c>
      <c r="P1911" s="23">
        <v>26000</v>
      </c>
      <c r="Q1911" s="24">
        <f>+FACTURACION[[#This Row],[CANTIDAD]]*FACTURACION[[#This Row],[VR UNITARIO]]/1000</f>
        <v>26</v>
      </c>
      <c r="R1911" s="3" t="str">
        <f>+VLOOKUP(FACTURACION[[#This Row],[NIT]],TABLACLIENTE,5,FALSE)</f>
        <v>GIRON</v>
      </c>
    </row>
    <row r="1912" spans="3:18">
      <c r="C1912" s="13">
        <v>2015</v>
      </c>
      <c r="D1912" s="17" t="s">
        <v>229</v>
      </c>
      <c r="E1912" s="17">
        <f>MONTH(FACTURACION[[#This Row],[MES]]&amp;1)</f>
        <v>1</v>
      </c>
      <c r="F1912" s="223">
        <f>DATE(FACTURACION[[#This Row],[AÑO]],FACTURACION[[#This Row],[Mes numero]],1)</f>
        <v>42005</v>
      </c>
      <c r="G1912" s="159">
        <v>10986</v>
      </c>
      <c r="H1912" s="20">
        <v>830137252</v>
      </c>
      <c r="I1912" s="2" t="str">
        <f>+VLOOKUP(FACTURACION[[#This Row],[NIT]],TABLACLIENTE,2,FALSE)</f>
        <v>SAGENCO SAS</v>
      </c>
      <c r="J1912" s="2" t="s">
        <v>161</v>
      </c>
      <c r="K1912" s="12" t="str">
        <f>+VLOOKUP(FACTURACION[[#This Row],[REFERENCIA]],CODINV,2,FALSE)</f>
        <v>VALVULA ALIVIO SEMINTERNA 3/4"</v>
      </c>
      <c r="L1912" s="12" t="str">
        <f>IF(VLOOKUP(FACTURACION[[#This Row],[REFERENCIA]],CODINV,3,FALSE)=0,"",VLOOKUP(FACTURACION[[#This Row],[REFERENCIA]],CODINV,3,FALSE))</f>
        <v>7583G</v>
      </c>
      <c r="M1912" s="12" t="str">
        <f>+VLOOKUP(FACTURACION[[#This Row],[REFERENCIA]],CODINV,4,FALSE)</f>
        <v>VÁLVULAS Y MULTIVÁLVULAS</v>
      </c>
      <c r="N1912" s="12" t="str">
        <f>+VLOOKUP(FACTURACION[[#This Row],[REFERENCIA]],CODINV,5,FALSE)</f>
        <v>REGO</v>
      </c>
      <c r="O1912" s="2">
        <v>1</v>
      </c>
      <c r="P1912" s="23">
        <v>47000</v>
      </c>
      <c r="Q1912" s="24">
        <f>+FACTURACION[[#This Row],[CANTIDAD]]*FACTURACION[[#This Row],[VR UNITARIO]]/1000</f>
        <v>47</v>
      </c>
      <c r="R1912" s="3" t="str">
        <f>+VLOOKUP(FACTURACION[[#This Row],[NIT]],TABLACLIENTE,5,FALSE)</f>
        <v>BOGOTÁ D.C.</v>
      </c>
    </row>
    <row r="1913" spans="3:18">
      <c r="C1913" s="13">
        <v>2015</v>
      </c>
      <c r="D1913" s="17" t="s">
        <v>229</v>
      </c>
      <c r="E1913" s="17">
        <f>MONTH(FACTURACION[[#This Row],[MES]]&amp;1)</f>
        <v>1</v>
      </c>
      <c r="F1913" s="223">
        <f>DATE(FACTURACION[[#This Row],[AÑO]],FACTURACION[[#This Row],[Mes numero]],1)</f>
        <v>42005</v>
      </c>
      <c r="G1913" s="159">
        <v>10945</v>
      </c>
      <c r="H1913" s="20">
        <v>800074033</v>
      </c>
      <c r="I1913" s="2" t="str">
        <f>+VLOOKUP(FACTURACION[[#This Row],[NIT]],TABLACLIENTE,2,FALSE)</f>
        <v>COMPAÑIAS ASOCIADAS DE GAS S.A. E.S.P (ASOGAS SA ESP)</v>
      </c>
      <c r="J1913" s="2" t="s">
        <v>78</v>
      </c>
      <c r="K1913" s="12" t="str">
        <f>+VLOOKUP(FACTURACION[[#This Row],[REFERENCIA]],CODINV,2,FALSE)</f>
        <v>VALVULA DE ALIVIO SEMINTERNA 1 1/4"</v>
      </c>
      <c r="L1913" s="12" t="str">
        <f>IF(VLOOKUP(FACTURACION[[#This Row],[REFERENCIA]],CODINV,3,FALSE)=0,"",VLOOKUP(FACTURACION[[#This Row],[REFERENCIA]],CODINV,3,FALSE))</f>
        <v>8685G</v>
      </c>
      <c r="M1913" s="12" t="str">
        <f>+VLOOKUP(FACTURACION[[#This Row],[REFERENCIA]],CODINV,4,FALSE)</f>
        <v>VÁLVULAS Y MULTIVÁLVULAS</v>
      </c>
      <c r="N1913" s="12" t="str">
        <f>+VLOOKUP(FACTURACION[[#This Row],[REFERENCIA]],CODINV,5,FALSE)</f>
        <v>REGO</v>
      </c>
      <c r="O1913" s="2">
        <v>1</v>
      </c>
      <c r="P1913" s="23">
        <v>93300</v>
      </c>
      <c r="Q1913" s="24">
        <f>+FACTURACION[[#This Row],[CANTIDAD]]*FACTURACION[[#This Row],[VR UNITARIO]]/1000</f>
        <v>93.3</v>
      </c>
      <c r="R1913" s="3" t="str">
        <f>+VLOOKUP(FACTURACION[[#This Row],[NIT]],TABLACLIENTE,5,FALSE)</f>
        <v>MOSQUERA</v>
      </c>
    </row>
    <row r="1914" spans="3:18">
      <c r="C1914" s="13">
        <v>2015</v>
      </c>
      <c r="D1914" s="17" t="s">
        <v>229</v>
      </c>
      <c r="E1914" s="17">
        <f>MONTH(FACTURACION[[#This Row],[MES]]&amp;1)</f>
        <v>1</v>
      </c>
      <c r="F1914" s="223">
        <f>DATE(FACTURACION[[#This Row],[AÑO]],FACTURACION[[#This Row],[Mes numero]],1)</f>
        <v>42005</v>
      </c>
      <c r="G1914" s="159">
        <v>10945</v>
      </c>
      <c r="H1914" s="20">
        <v>800074033</v>
      </c>
      <c r="I1914" s="2" t="str">
        <f>+VLOOKUP(FACTURACION[[#This Row],[NIT]],TABLACLIENTE,2,FALSE)</f>
        <v>COMPAÑIAS ASOCIADAS DE GAS S.A. E.S.P (ASOGAS SA ESP)</v>
      </c>
      <c r="J1914" s="2" t="s">
        <v>190</v>
      </c>
      <c r="K1914" s="12" t="str">
        <f>+VLOOKUP(FACTURACION[[#This Row],[REFERENCIA]],CODINV,2,FALSE)</f>
        <v>VALVULA DE GLOBO 3/4" RECTA</v>
      </c>
      <c r="L1914" s="12" t="str">
        <f>IF(VLOOKUP(FACTURACION[[#This Row],[REFERENCIA]],CODINV,3,FALSE)=0,"",VLOOKUP(FACTURACION[[#This Row],[REFERENCIA]],CODINV,3,FALSE))</f>
        <v>7705P</v>
      </c>
      <c r="M1914" s="12" t="str">
        <f>+VLOOKUP(FACTURACION[[#This Row],[REFERENCIA]],CODINV,4,FALSE)</f>
        <v>VÁLVULAS Y MULTIVÁLVULAS</v>
      </c>
      <c r="N1914" s="12" t="str">
        <f>+VLOOKUP(FACTURACION[[#This Row],[REFERENCIA]],CODINV,5,FALSE)</f>
        <v>REGO</v>
      </c>
      <c r="O1914" s="2">
        <v>3</v>
      </c>
      <c r="P1914" s="23">
        <v>139000</v>
      </c>
      <c r="Q1914" s="24">
        <f>+FACTURACION[[#This Row],[CANTIDAD]]*FACTURACION[[#This Row],[VR UNITARIO]]/1000</f>
        <v>417</v>
      </c>
      <c r="R1914" s="3" t="str">
        <f>+VLOOKUP(FACTURACION[[#This Row],[NIT]],TABLACLIENTE,5,FALSE)</f>
        <v>MOSQUERA</v>
      </c>
    </row>
    <row r="1915" spans="3:18">
      <c r="C1915" s="13">
        <v>2015</v>
      </c>
      <c r="D1915" s="17" t="s">
        <v>229</v>
      </c>
      <c r="E1915" s="17">
        <f>MONTH(FACTURACION[[#This Row],[MES]]&amp;1)</f>
        <v>1</v>
      </c>
      <c r="F1915" s="223">
        <f>DATE(FACTURACION[[#This Row],[AÑO]],FACTURACION[[#This Row],[Mes numero]],1)</f>
        <v>42005</v>
      </c>
      <c r="G1915" s="159">
        <v>10945</v>
      </c>
      <c r="H1915" s="20">
        <v>800074033</v>
      </c>
      <c r="I1915" s="2" t="str">
        <f>+VLOOKUP(FACTURACION[[#This Row],[NIT]],TABLACLIENTE,2,FALSE)</f>
        <v>COMPAÑIAS ASOCIADAS DE GAS S.A. E.S.P (ASOGAS SA ESP)</v>
      </c>
      <c r="J1915" s="2" t="s">
        <v>190</v>
      </c>
      <c r="K1915" s="12" t="str">
        <f>+VLOOKUP(FACTURACION[[#This Row],[REFERENCIA]],CODINV,2,FALSE)</f>
        <v>VALVULA DE GLOBO 3/4" RECTA</v>
      </c>
      <c r="L1915" s="12" t="str">
        <f>IF(VLOOKUP(FACTURACION[[#This Row],[REFERENCIA]],CODINV,3,FALSE)=0,"",VLOOKUP(FACTURACION[[#This Row],[REFERENCIA]],CODINV,3,FALSE))</f>
        <v>7705P</v>
      </c>
      <c r="M1915" s="12" t="str">
        <f>+VLOOKUP(FACTURACION[[#This Row],[REFERENCIA]],CODINV,4,FALSE)</f>
        <v>VÁLVULAS Y MULTIVÁLVULAS</v>
      </c>
      <c r="N1915" s="12" t="str">
        <f>+VLOOKUP(FACTURACION[[#This Row],[REFERENCIA]],CODINV,5,FALSE)</f>
        <v>REGO</v>
      </c>
      <c r="O1915" s="2">
        <v>1</v>
      </c>
      <c r="P1915" s="23">
        <v>140000</v>
      </c>
      <c r="Q1915" s="24">
        <f>+FACTURACION[[#This Row],[CANTIDAD]]*FACTURACION[[#This Row],[VR UNITARIO]]/1000</f>
        <v>140</v>
      </c>
      <c r="R1915" s="3" t="str">
        <f>+VLOOKUP(FACTURACION[[#This Row],[NIT]],TABLACLIENTE,5,FALSE)</f>
        <v>MOSQUERA</v>
      </c>
    </row>
    <row r="1916" spans="3:18">
      <c r="C1916" s="13">
        <v>2015</v>
      </c>
      <c r="D1916" s="17" t="s">
        <v>229</v>
      </c>
      <c r="E1916" s="17">
        <f>MONTH(FACTURACION[[#This Row],[MES]]&amp;1)</f>
        <v>1</v>
      </c>
      <c r="F1916" s="223">
        <f>DATE(FACTURACION[[#This Row],[AÑO]],FACTURACION[[#This Row],[Mes numero]],1)</f>
        <v>42005</v>
      </c>
      <c r="G1916" s="159">
        <v>10944</v>
      </c>
      <c r="H1916" s="20">
        <v>890908643</v>
      </c>
      <c r="I1916" s="2" t="str">
        <f>+VLOOKUP(FACTURACION[[#This Row],[NIT]],TABLACLIENTE,2,FALSE)</f>
        <v>GASES DE ANTIOQUIA S.A. E.S.P.  (GAS ANTIOQUIA S.A. E.S.P.)</v>
      </c>
      <c r="J1916" s="2" t="s">
        <v>74</v>
      </c>
      <c r="K1916" s="12" t="str">
        <f>+VLOOKUP(FACTURACION[[#This Row],[REFERENCIA]],CODINV,2,FALSE)</f>
        <v>VALVULA DE GLOBLO DE 1 1/4" NPT</v>
      </c>
      <c r="L1916" s="12" t="str">
        <f>IF(VLOOKUP(FACTURACION[[#This Row],[REFERENCIA]],CODINV,3,FALSE)=0,"",VLOOKUP(FACTURACION[[#This Row],[REFERENCIA]],CODINV,3,FALSE))</f>
        <v>A7509BP</v>
      </c>
      <c r="M1916" s="12" t="str">
        <f>+VLOOKUP(FACTURACION[[#This Row],[REFERENCIA]],CODINV,4,FALSE)</f>
        <v>VÁLVULAS Y MULTIVÁLVULAS</v>
      </c>
      <c r="N1916" s="12" t="str">
        <f>+VLOOKUP(FACTURACION[[#This Row],[REFERENCIA]],CODINV,5,FALSE)</f>
        <v>REGO</v>
      </c>
      <c r="O1916" s="2">
        <v>5</v>
      </c>
      <c r="P1916" s="23">
        <v>256000</v>
      </c>
      <c r="Q1916" s="24">
        <f>+FACTURACION[[#This Row],[CANTIDAD]]*FACTURACION[[#This Row],[VR UNITARIO]]/1000</f>
        <v>1280</v>
      </c>
      <c r="R1916" s="3" t="str">
        <f>+VLOOKUP(FACTURACION[[#This Row],[NIT]],TABLACLIENTE,5,FALSE)</f>
        <v>MEDELLIN</v>
      </c>
    </row>
    <row r="1917" spans="3:18">
      <c r="C1917" s="13">
        <v>2015</v>
      </c>
      <c r="D1917" s="17" t="s">
        <v>229</v>
      </c>
      <c r="E1917" s="17">
        <f>MONTH(FACTURACION[[#This Row],[MES]]&amp;1)</f>
        <v>1</v>
      </c>
      <c r="F1917" s="223">
        <f>DATE(FACTURACION[[#This Row],[AÑO]],FACTURACION[[#This Row],[Mes numero]],1)</f>
        <v>42005</v>
      </c>
      <c r="G1917" s="159">
        <v>10946</v>
      </c>
      <c r="H1917" s="20">
        <v>890200919</v>
      </c>
      <c r="I1917" s="2" t="str">
        <f>+VLOOKUP(FACTURACION[[#This Row],[NIT]],TABLACLIENTE,2,FALSE)</f>
        <v>GAS DE SANTANDER S.A. E.S.P.</v>
      </c>
      <c r="J1917" s="2" t="s">
        <v>4219</v>
      </c>
      <c r="K1917" s="12" t="str">
        <f>+VLOOKUP(FACTURACION[[#This Row],[REFERENCIA]],CODINV,2,FALSE)</f>
        <v>KIT REPARACION VALV. GLOBO 2"</v>
      </c>
      <c r="L1917" s="12" t="str">
        <f>IF(VLOOKUP(FACTURACION[[#This Row],[REFERENCIA]],CODINV,3,FALSE)=0,"",VLOOKUP(FACTURACION[[#This Row],[REFERENCIA]],CODINV,3,FALSE))</f>
        <v>A7513-50</v>
      </c>
      <c r="M1917" s="12" t="str">
        <f>+VLOOKUP(FACTURACION[[#This Row],[REFERENCIA]],CODINV,4,FALSE)</f>
        <v>REPUESTOS Y ACCESORIOS</v>
      </c>
      <c r="N1917" s="12" t="str">
        <f>+VLOOKUP(FACTURACION[[#This Row],[REFERENCIA]],CODINV,5,FALSE)</f>
        <v>REGO</v>
      </c>
      <c r="O1917" s="2">
        <v>2</v>
      </c>
      <c r="P1917" s="23">
        <v>60000</v>
      </c>
      <c r="Q1917" s="24">
        <f>+FACTURACION[[#This Row],[CANTIDAD]]*FACTURACION[[#This Row],[VR UNITARIO]]/1000</f>
        <v>120</v>
      </c>
      <c r="R1917" s="3" t="str">
        <f>+VLOOKUP(FACTURACION[[#This Row],[NIT]],TABLACLIENTE,5,FALSE)</f>
        <v>GIRON</v>
      </c>
    </row>
    <row r="1918" spans="3:18">
      <c r="C1918" s="13">
        <v>2015</v>
      </c>
      <c r="D1918" s="17" t="s">
        <v>229</v>
      </c>
      <c r="E1918" s="17">
        <f>MONTH(FACTURACION[[#This Row],[MES]]&amp;1)</f>
        <v>1</v>
      </c>
      <c r="F1918" s="223">
        <f>DATE(FACTURACION[[#This Row],[AÑO]],FACTURACION[[#This Row],[Mes numero]],1)</f>
        <v>42005</v>
      </c>
      <c r="G1918" s="159">
        <v>10963</v>
      </c>
      <c r="H1918" s="20">
        <v>900164715</v>
      </c>
      <c r="I1918" s="2" t="str">
        <f>+VLOOKUP(FACTURACION[[#This Row],[NIT]],TABLACLIENTE,2,FALSE)</f>
        <v>COMPAÑIA TRANSPORTADORA DE COLOMBIA S.A. (COTRANSCOL S.A.)</v>
      </c>
      <c r="J1918" s="2" t="s">
        <v>93</v>
      </c>
      <c r="K1918" s="12" t="str">
        <f>+VLOOKUP(FACTURACION[[#This Row],[REFERENCIA]],CODINV,2,FALSE)</f>
        <v>VALVULA DE GLOBO 2"</v>
      </c>
      <c r="L1918" s="12" t="str">
        <f>IF(VLOOKUP(FACTURACION[[#This Row],[REFERENCIA]],CODINV,3,FALSE)=0,"",VLOOKUP(FACTURACION[[#This Row],[REFERENCIA]],CODINV,3,FALSE))</f>
        <v>A7513AP</v>
      </c>
      <c r="M1918" s="12" t="str">
        <f>+VLOOKUP(FACTURACION[[#This Row],[REFERENCIA]],CODINV,4,FALSE)</f>
        <v>VÁLVULAS Y MULTIVÁLVULAS</v>
      </c>
      <c r="N1918" s="12" t="str">
        <f>+VLOOKUP(FACTURACION[[#This Row],[REFERENCIA]],CODINV,5,FALSE)</f>
        <v>REGO</v>
      </c>
      <c r="O1918" s="2">
        <v>4</v>
      </c>
      <c r="P1918" s="23">
        <v>440000</v>
      </c>
      <c r="Q1918" s="24">
        <f>+FACTURACION[[#This Row],[CANTIDAD]]*FACTURACION[[#This Row],[VR UNITARIO]]/1000</f>
        <v>1760</v>
      </c>
      <c r="R1918" s="3" t="str">
        <f>+VLOOKUP(FACTURACION[[#This Row],[NIT]],TABLACLIENTE,5,FALSE)</f>
        <v>GIRON</v>
      </c>
    </row>
    <row r="1919" spans="3:18">
      <c r="C1919" s="13">
        <v>2015</v>
      </c>
      <c r="D1919" s="17" t="s">
        <v>229</v>
      </c>
      <c r="E1919" s="17">
        <f>MONTH(FACTURACION[[#This Row],[MES]]&amp;1)</f>
        <v>1</v>
      </c>
      <c r="F1919" s="223">
        <f>DATE(FACTURACION[[#This Row],[AÑO]],FACTURACION[[#This Row],[Mes numero]],1)</f>
        <v>42005</v>
      </c>
      <c r="G1919" s="159">
        <v>10944</v>
      </c>
      <c r="H1919" s="20">
        <v>890908643</v>
      </c>
      <c r="I1919" s="2" t="str">
        <f>+VLOOKUP(FACTURACION[[#This Row],[NIT]],TABLACLIENTE,2,FALSE)</f>
        <v>GASES DE ANTIOQUIA S.A. E.S.P.  (GAS ANTIOQUIA S.A. E.S.P.)</v>
      </c>
      <c r="J1919" s="2" t="s">
        <v>93</v>
      </c>
      <c r="K1919" s="12" t="str">
        <f>+VLOOKUP(FACTURACION[[#This Row],[REFERENCIA]],CODINV,2,FALSE)</f>
        <v>VALVULA DE GLOBO 2"</v>
      </c>
      <c r="L1919" s="12" t="str">
        <f>IF(VLOOKUP(FACTURACION[[#This Row],[REFERENCIA]],CODINV,3,FALSE)=0,"",VLOOKUP(FACTURACION[[#This Row],[REFERENCIA]],CODINV,3,FALSE))</f>
        <v>A7513AP</v>
      </c>
      <c r="M1919" s="12" t="str">
        <f>+VLOOKUP(FACTURACION[[#This Row],[REFERENCIA]],CODINV,4,FALSE)</f>
        <v>VÁLVULAS Y MULTIVÁLVULAS</v>
      </c>
      <c r="N1919" s="12" t="str">
        <f>+VLOOKUP(FACTURACION[[#This Row],[REFERENCIA]],CODINV,5,FALSE)</f>
        <v>REGO</v>
      </c>
      <c r="O1919" s="2">
        <v>8</v>
      </c>
      <c r="P1919" s="23">
        <v>485000</v>
      </c>
      <c r="Q1919" s="24">
        <f>+FACTURACION[[#This Row],[CANTIDAD]]*FACTURACION[[#This Row],[VR UNITARIO]]/1000</f>
        <v>3880</v>
      </c>
      <c r="R1919" s="3" t="str">
        <f>+VLOOKUP(FACTURACION[[#This Row],[NIT]],TABLACLIENTE,5,FALSE)</f>
        <v>MEDELLIN</v>
      </c>
    </row>
    <row r="1920" spans="3:18">
      <c r="C1920" s="13">
        <v>2015</v>
      </c>
      <c r="D1920" s="17" t="s">
        <v>229</v>
      </c>
      <c r="E1920" s="17">
        <f>MONTH(FACTURACION[[#This Row],[MES]]&amp;1)</f>
        <v>1</v>
      </c>
      <c r="F1920" s="223">
        <f>DATE(FACTURACION[[#This Row],[AÑO]],FACTURACION[[#This Row],[Mes numero]],1)</f>
        <v>42005</v>
      </c>
      <c r="G1920" s="159">
        <v>10944</v>
      </c>
      <c r="H1920" s="20">
        <v>890908643</v>
      </c>
      <c r="I1920" s="2" t="str">
        <f>+VLOOKUP(FACTURACION[[#This Row],[NIT]],TABLACLIENTE,2,FALSE)</f>
        <v>GASES DE ANTIOQUIA S.A. E.S.P.  (GAS ANTIOQUIA S.A. E.S.P.)</v>
      </c>
      <c r="J1920" s="2" t="s">
        <v>38</v>
      </c>
      <c r="K1920" s="12" t="str">
        <f>+VLOOKUP(FACTURACION[[#This Row],[REFERENCIA]],CODINV,2,FALSE)</f>
        <v>VALVULA DE GLOBO 3/4" ANILLO V</v>
      </c>
      <c r="L1920" s="12" t="str">
        <f>IF(VLOOKUP(FACTURACION[[#This Row],[REFERENCIA]],CODINV,3,FALSE)=0,"",VLOOKUP(FACTURACION[[#This Row],[REFERENCIA]],CODINV,3,FALSE))</f>
        <v>A7705P</v>
      </c>
      <c r="M1920" s="12" t="str">
        <f>+VLOOKUP(FACTURACION[[#This Row],[REFERENCIA]],CODINV,4,FALSE)</f>
        <v>VÁLVULAS Y MULTIVÁLVULAS</v>
      </c>
      <c r="N1920" s="12" t="str">
        <f>+VLOOKUP(FACTURACION[[#This Row],[REFERENCIA]],CODINV,5,FALSE)</f>
        <v>REGO</v>
      </c>
      <c r="O1920" s="2">
        <v>1</v>
      </c>
      <c r="P1920" s="23">
        <v>142000</v>
      </c>
      <c r="Q1920" s="24">
        <f>+FACTURACION[[#This Row],[CANTIDAD]]*FACTURACION[[#This Row],[VR UNITARIO]]/1000</f>
        <v>142</v>
      </c>
      <c r="R1920" s="3" t="str">
        <f>+VLOOKUP(FACTURACION[[#This Row],[NIT]],TABLACLIENTE,5,FALSE)</f>
        <v>MEDELLIN</v>
      </c>
    </row>
    <row r="1921" spans="3:18">
      <c r="C1921" s="13">
        <v>2015</v>
      </c>
      <c r="D1921" s="17" t="s">
        <v>229</v>
      </c>
      <c r="E1921" s="17">
        <f>MONTH(FACTURACION[[#This Row],[MES]]&amp;1)</f>
        <v>1</v>
      </c>
      <c r="F1921" s="223">
        <f>DATE(FACTURACION[[#This Row],[AÑO]],FACTURACION[[#This Row],[Mes numero]],1)</f>
        <v>42005</v>
      </c>
      <c r="G1921" s="159">
        <v>10945</v>
      </c>
      <c r="H1921" s="20">
        <v>800074033</v>
      </c>
      <c r="I1921" s="2" t="str">
        <f>+VLOOKUP(FACTURACION[[#This Row],[NIT]],TABLACLIENTE,2,FALSE)</f>
        <v>COMPAÑIAS ASOCIADAS DE GAS S.A. E.S.P (ASOGAS SA ESP)</v>
      </c>
      <c r="J1921" s="2" t="s">
        <v>36</v>
      </c>
      <c r="K1921" s="12" t="str">
        <f>+VLOOKUP(FACTURACION[[#This Row],[REFERENCIA]],CODINV,2,FALSE)</f>
        <v>VALVULA DE EXCESO DE FLUJO 3/4"</v>
      </c>
      <c r="L1921" s="12" t="str">
        <f>IF(VLOOKUP(FACTURACION[[#This Row],[REFERENCIA]],CODINV,3,FALSE)=0,"",VLOOKUP(FACTURACION[[#This Row],[REFERENCIA]],CODINV,3,FALSE))</f>
        <v>3272G</v>
      </c>
      <c r="M1921" s="12" t="str">
        <f>+VLOOKUP(FACTURACION[[#This Row],[REFERENCIA]],CODINV,4,FALSE)</f>
        <v>VÁLVULAS Y MULTIVÁLVULAS</v>
      </c>
      <c r="N1921" s="12" t="str">
        <f>+VLOOKUP(FACTURACION[[#This Row],[REFERENCIA]],CODINV,5,FALSE)</f>
        <v>REGO</v>
      </c>
      <c r="O1921" s="2">
        <v>2</v>
      </c>
      <c r="P1921" s="23">
        <v>34000</v>
      </c>
      <c r="Q1921" s="24">
        <f>+FACTURACION[[#This Row],[CANTIDAD]]*FACTURACION[[#This Row],[VR UNITARIO]]/1000</f>
        <v>68</v>
      </c>
      <c r="R1921" s="3" t="str">
        <f>+VLOOKUP(FACTURACION[[#This Row],[NIT]],TABLACLIENTE,5,FALSE)</f>
        <v>MOSQUERA</v>
      </c>
    </row>
    <row r="1922" spans="3:18">
      <c r="C1922" s="13">
        <v>2015</v>
      </c>
      <c r="D1922" s="17" t="s">
        <v>229</v>
      </c>
      <c r="E1922" s="17">
        <f>MONTH(FACTURACION[[#This Row],[MES]]&amp;1)</f>
        <v>1</v>
      </c>
      <c r="F1922" s="223">
        <f>DATE(FACTURACION[[#This Row],[AÑO]],FACTURACION[[#This Row],[Mes numero]],1)</f>
        <v>42005</v>
      </c>
      <c r="G1922" s="159">
        <v>10945</v>
      </c>
      <c r="H1922" s="20">
        <v>800074033</v>
      </c>
      <c r="I1922" s="2" t="str">
        <f>+VLOOKUP(FACTURACION[[#This Row],[NIT]],TABLACLIENTE,2,FALSE)</f>
        <v>COMPAÑIAS ASOCIADAS DE GAS S.A. E.S.P (ASOGAS SA ESP)</v>
      </c>
      <c r="J1922" s="2" t="s">
        <v>195</v>
      </c>
      <c r="K1922" s="12" t="str">
        <f>+VLOOKUP(FACTURACION[[#This Row],[REFERENCIA]],CODINV,2,FALSE)</f>
        <v>VALVULA  LLENADO DOBLE 2 1/4" X 1"</v>
      </c>
      <c r="L1922" s="12" t="str">
        <f>IF(VLOOKUP(FACTURACION[[#This Row],[REFERENCIA]],CODINV,3,FALSE)=0,"",VLOOKUP(FACTURACION[[#This Row],[REFERENCIA]],CODINV,3,FALSE))</f>
        <v>6587-EC</v>
      </c>
      <c r="M1922" s="12" t="str">
        <f>+VLOOKUP(FACTURACION[[#This Row],[REFERENCIA]],CODINV,4,FALSE)</f>
        <v>VÁLVULAS Y MULTIVÁLVULAS</v>
      </c>
      <c r="N1922" s="12" t="str">
        <f>+VLOOKUP(FACTURACION[[#This Row],[REFERENCIA]],CODINV,5,FALSE)</f>
        <v>REGO</v>
      </c>
      <c r="O1922" s="2">
        <v>1</v>
      </c>
      <c r="P1922" s="23">
        <v>490000</v>
      </c>
      <c r="Q1922" s="24">
        <f>+FACTURACION[[#This Row],[CANTIDAD]]*FACTURACION[[#This Row],[VR UNITARIO]]/1000</f>
        <v>490</v>
      </c>
      <c r="R1922" s="3" t="str">
        <f>+VLOOKUP(FACTURACION[[#This Row],[NIT]],TABLACLIENTE,5,FALSE)</f>
        <v>MOSQUERA</v>
      </c>
    </row>
    <row r="1923" spans="3:18">
      <c r="C1923" s="13">
        <v>2015</v>
      </c>
      <c r="D1923" s="17" t="s">
        <v>229</v>
      </c>
      <c r="E1923" s="17">
        <f>MONTH(FACTURACION[[#This Row],[MES]]&amp;1)</f>
        <v>1</v>
      </c>
      <c r="F1923" s="223">
        <f>DATE(FACTURACION[[#This Row],[AÑO]],FACTURACION[[#This Row],[Mes numero]],1)</f>
        <v>42005</v>
      </c>
      <c r="G1923" s="159">
        <v>10986</v>
      </c>
      <c r="H1923" s="20">
        <v>830137252</v>
      </c>
      <c r="I1923" s="2" t="str">
        <f>+VLOOKUP(FACTURACION[[#This Row],[NIT]],TABLACLIENTE,2,FALSE)</f>
        <v>SAGENCO SAS</v>
      </c>
      <c r="J1923" s="2" t="s">
        <v>163</v>
      </c>
      <c r="K1923" s="12" t="str">
        <f>+VLOOKUP(FACTURACION[[#This Row],[REFERENCIA]],CODINV,2,FALSE)</f>
        <v>VALVULA DE LLENADO 1 1/4"</v>
      </c>
      <c r="L1923" s="12" t="str">
        <f>IF(VLOOKUP(FACTURACION[[#This Row],[REFERENCIA]],CODINV,3,FALSE)=0,"",VLOOKUP(FACTURACION[[#This Row],[REFERENCIA]],CODINV,3,FALSE))</f>
        <v>7579</v>
      </c>
      <c r="M1923" s="12" t="str">
        <f>+VLOOKUP(FACTURACION[[#This Row],[REFERENCIA]],CODINV,4,FALSE)</f>
        <v>VÁLVULAS Y MULTIVÁLVULAS</v>
      </c>
      <c r="N1923" s="12" t="str">
        <f>+VLOOKUP(FACTURACION[[#This Row],[REFERENCIA]],CODINV,5,FALSE)</f>
        <v>REGO</v>
      </c>
      <c r="O1923" s="2">
        <v>1</v>
      </c>
      <c r="P1923" s="23">
        <v>52000</v>
      </c>
      <c r="Q1923" s="24">
        <f>+FACTURACION[[#This Row],[CANTIDAD]]*FACTURACION[[#This Row],[VR UNITARIO]]/1000</f>
        <v>52</v>
      </c>
      <c r="R1923" s="3" t="str">
        <f>+VLOOKUP(FACTURACION[[#This Row],[NIT]],TABLACLIENTE,5,FALSE)</f>
        <v>BOGOTÁ D.C.</v>
      </c>
    </row>
    <row r="1924" spans="3:18">
      <c r="C1924" s="13">
        <v>2015</v>
      </c>
      <c r="D1924" s="17" t="s">
        <v>229</v>
      </c>
      <c r="E1924" s="17">
        <f>MONTH(FACTURACION[[#This Row],[MES]]&amp;1)</f>
        <v>1</v>
      </c>
      <c r="F1924" s="223">
        <f>DATE(FACTURACION[[#This Row],[AÑO]],FACTURACION[[#This Row],[Mes numero]],1)</f>
        <v>42005</v>
      </c>
      <c r="G1924" s="159">
        <v>10944</v>
      </c>
      <c r="H1924" s="20">
        <v>890908643</v>
      </c>
      <c r="I1924" s="2" t="str">
        <f>+VLOOKUP(FACTURACION[[#This Row],[NIT]],TABLACLIENTE,2,FALSE)</f>
        <v>GASES DE ANTIOQUIA S.A. E.S.P.  (GAS ANTIOQUIA S.A. E.S.P.)</v>
      </c>
      <c r="J1924" s="2" t="s">
        <v>182</v>
      </c>
      <c r="K1924" s="12" t="str">
        <f>+VLOOKUP(FACTURACION[[#This Row],[REFERENCIA]],CODINV,2,FALSE)</f>
        <v>VALVULA DE EXCESO DE FLUJO 1 1/4"</v>
      </c>
      <c r="L1924" s="12" t="str">
        <f>IF(VLOOKUP(FACTURACION[[#This Row],[REFERENCIA]],CODINV,3,FALSE)=0,"",VLOOKUP(FACTURACION[[#This Row],[REFERENCIA]],CODINV,3,FALSE))</f>
        <v>A3282C</v>
      </c>
      <c r="M1924" s="12" t="str">
        <f>+VLOOKUP(FACTURACION[[#This Row],[REFERENCIA]],CODINV,4,FALSE)</f>
        <v>VÁLVULAS Y MULTIVÁLVULAS</v>
      </c>
      <c r="N1924" s="12" t="str">
        <f>+VLOOKUP(FACTURACION[[#This Row],[REFERENCIA]],CODINV,5,FALSE)</f>
        <v>REGO</v>
      </c>
      <c r="O1924" s="2">
        <v>2</v>
      </c>
      <c r="P1924" s="23">
        <v>121000</v>
      </c>
      <c r="Q1924" s="24">
        <f>+FACTURACION[[#This Row],[CANTIDAD]]*FACTURACION[[#This Row],[VR UNITARIO]]/1000</f>
        <v>242</v>
      </c>
      <c r="R1924" s="3" t="str">
        <f>+VLOOKUP(FACTURACION[[#This Row],[NIT]],TABLACLIENTE,5,FALSE)</f>
        <v>MEDELLIN</v>
      </c>
    </row>
    <row r="1925" spans="3:18">
      <c r="C1925" s="13">
        <v>2015</v>
      </c>
      <c r="D1925" s="17" t="s">
        <v>229</v>
      </c>
      <c r="E1925" s="17">
        <f>MONTH(FACTURACION[[#This Row],[MES]]&amp;1)</f>
        <v>1</v>
      </c>
      <c r="F1925" s="223">
        <f>DATE(FACTURACION[[#This Row],[AÑO]],FACTURACION[[#This Row],[Mes numero]],1)</f>
        <v>42005</v>
      </c>
      <c r="G1925" s="159">
        <v>10963</v>
      </c>
      <c r="H1925" s="20">
        <v>900164715</v>
      </c>
      <c r="I1925" s="2" t="str">
        <f>+VLOOKUP(FACTURACION[[#This Row],[NIT]],TABLACLIENTE,2,FALSE)</f>
        <v>COMPAÑIA TRANSPORTADORA DE COLOMBIA S.A. (COTRANSCOL S.A.)</v>
      </c>
      <c r="J1925" s="2" t="s">
        <v>227</v>
      </c>
      <c r="K1925" s="12" t="str">
        <f>+VLOOKUP(FACTURACION[[#This Row],[REFERENCIA]],CODINV,2,FALSE)</f>
        <v>TAPA CADENA Y ANILLO 2 1/4" ACME</v>
      </c>
      <c r="L1925" s="12" t="str">
        <f>IF(VLOOKUP(FACTURACION[[#This Row],[REFERENCIA]],CODINV,3,FALSE)=0,"",VLOOKUP(FACTURACION[[#This Row],[REFERENCIA]],CODINV,3,FALSE))</f>
        <v>3184-90</v>
      </c>
      <c r="M1925" s="12" t="str">
        <f>+VLOOKUP(FACTURACION[[#This Row],[REFERENCIA]],CODINV,4,FALSE)</f>
        <v>REPUESTOS Y ACCESORIOS</v>
      </c>
      <c r="N1925" s="12" t="str">
        <f>+VLOOKUP(FACTURACION[[#This Row],[REFERENCIA]],CODINV,5,FALSE)</f>
        <v>REGO</v>
      </c>
      <c r="O1925" s="2">
        <v>8</v>
      </c>
      <c r="P1925" s="23">
        <v>98000</v>
      </c>
      <c r="Q1925" s="24">
        <f>+FACTURACION[[#This Row],[CANTIDAD]]*FACTURACION[[#This Row],[VR UNITARIO]]/1000</f>
        <v>784</v>
      </c>
      <c r="R1925" s="3" t="str">
        <f>+VLOOKUP(FACTURACION[[#This Row],[NIT]],TABLACLIENTE,5,FALSE)</f>
        <v>GIRON</v>
      </c>
    </row>
    <row r="1926" spans="3:18">
      <c r="C1926" s="13">
        <v>2015</v>
      </c>
      <c r="D1926" s="17" t="s">
        <v>229</v>
      </c>
      <c r="E1926" s="17">
        <f>MONTH(FACTURACION[[#This Row],[MES]]&amp;1)</f>
        <v>1</v>
      </c>
      <c r="F1926" s="223">
        <f>DATE(FACTURACION[[#This Row],[AÑO]],FACTURACION[[#This Row],[Mes numero]],1)</f>
        <v>42005</v>
      </c>
      <c r="G1926" s="159">
        <v>10937</v>
      </c>
      <c r="H1926" s="20">
        <v>860004270</v>
      </c>
      <c r="I1926" s="2" t="str">
        <f>+VLOOKUP(FACTURACION[[#This Row],[NIT]],TABLACLIENTE,2,FALSE)</f>
        <v>E MC ALLISTER S A S</v>
      </c>
      <c r="J1926" s="2" t="s">
        <v>212</v>
      </c>
      <c r="K1926" s="12" t="str">
        <f>+VLOOKUP(FACTURACION[[#This Row],[REFERENCIA]],CODINV,2,FALSE)</f>
        <v>SAFETY CONNECTOR</v>
      </c>
      <c r="L1926" s="12" t="str">
        <f>IF(VLOOKUP(FACTURACION[[#This Row],[REFERENCIA]],CODINV,3,FALSE)=0,"",VLOOKUP(FACTURACION[[#This Row],[REFERENCIA]],CODINV,3,FALSE))</f>
        <v>7141F</v>
      </c>
      <c r="M1926" s="12" t="str">
        <f>+VLOOKUP(FACTURACION[[#This Row],[REFERENCIA]],CODINV,4,FALSE)</f>
        <v>REPUESTOS Y ACCESORIOS</v>
      </c>
      <c r="N1926" s="12" t="str">
        <f>+VLOOKUP(FACTURACION[[#This Row],[REFERENCIA]],CODINV,5,FALSE)</f>
        <v>REGO</v>
      </c>
      <c r="O1926" s="2">
        <v>4</v>
      </c>
      <c r="P1926" s="23">
        <v>21000</v>
      </c>
      <c r="Q1926" s="24">
        <f>+FACTURACION[[#This Row],[CANTIDAD]]*FACTURACION[[#This Row],[VR UNITARIO]]/1000</f>
        <v>84</v>
      </c>
      <c r="R1926" s="3" t="str">
        <f>+VLOOKUP(FACTURACION[[#This Row],[NIT]],TABLACLIENTE,5,FALSE)</f>
        <v>BOGOTÁ D.C.</v>
      </c>
    </row>
    <row r="1927" spans="3:18">
      <c r="C1927" s="13">
        <v>2015</v>
      </c>
      <c r="D1927" s="17" t="s">
        <v>229</v>
      </c>
      <c r="E1927" s="17">
        <f>MONTH(FACTURACION[[#This Row],[MES]]&amp;1)</f>
        <v>1</v>
      </c>
      <c r="F1927" s="223">
        <f>DATE(FACTURACION[[#This Row],[AÑO]],FACTURACION[[#This Row],[Mes numero]],1)</f>
        <v>42005</v>
      </c>
      <c r="G1927" s="159">
        <v>10946</v>
      </c>
      <c r="H1927" s="20">
        <v>890200919</v>
      </c>
      <c r="I1927" s="2" t="str">
        <f>+VLOOKUP(FACTURACION[[#This Row],[NIT]],TABLACLIENTE,2,FALSE)</f>
        <v>GAS DE SANTANDER S.A. E.S.P.</v>
      </c>
      <c r="J1927" s="2" t="s">
        <v>56</v>
      </c>
      <c r="K1927" s="12" t="str">
        <f>+VLOOKUP(FACTURACION[[#This Row],[REFERENCIA]],CODINV,2,FALSE)</f>
        <v xml:space="preserve"> VALVULA DE AGUJA DE  1/4"</v>
      </c>
      <c r="L1927" s="12" t="str">
        <f>IF(VLOOKUP(FACTURACION[[#This Row],[REFERENCIA]],CODINV,3,FALSE)=0,"",VLOOKUP(FACTURACION[[#This Row],[REFERENCIA]],CODINV,3,FALSE))</f>
        <v>1224WA</v>
      </c>
      <c r="M1927" s="12" t="str">
        <f>+VLOOKUP(FACTURACION[[#This Row],[REFERENCIA]],CODINV,4,FALSE)</f>
        <v>VÁLVULAS Y MULTIVÁLVULAS</v>
      </c>
      <c r="N1927" s="12" t="str">
        <f>+VLOOKUP(FACTURACION[[#This Row],[REFERENCIA]],CODINV,5,FALSE)</f>
        <v>REGO</v>
      </c>
      <c r="O1927" s="2">
        <v>10</v>
      </c>
      <c r="P1927" s="23">
        <v>46500</v>
      </c>
      <c r="Q1927" s="24">
        <f>+FACTURACION[[#This Row],[CANTIDAD]]*FACTURACION[[#This Row],[VR UNITARIO]]/1000</f>
        <v>465</v>
      </c>
      <c r="R1927" s="3" t="str">
        <f>+VLOOKUP(FACTURACION[[#This Row],[NIT]],TABLACLIENTE,5,FALSE)</f>
        <v>GIRON</v>
      </c>
    </row>
    <row r="1928" spans="3:18">
      <c r="C1928" s="13">
        <v>2015</v>
      </c>
      <c r="D1928" s="17" t="s">
        <v>229</v>
      </c>
      <c r="E1928" s="17">
        <f>MONTH(FACTURACION[[#This Row],[MES]]&amp;1)</f>
        <v>1</v>
      </c>
      <c r="F1928" s="223">
        <f>DATE(FACTURACION[[#This Row],[AÑO]],FACTURACION[[#This Row],[Mes numero]],1)</f>
        <v>42005</v>
      </c>
      <c r="G1928" s="159">
        <v>10986</v>
      </c>
      <c r="H1928" s="20">
        <v>830137252</v>
      </c>
      <c r="I1928" s="2" t="str">
        <f>+VLOOKUP(FACTURACION[[#This Row],[NIT]],TABLACLIENTE,2,FALSE)</f>
        <v>SAGENCO SAS</v>
      </c>
      <c r="J1928" s="2" t="s">
        <v>56</v>
      </c>
      <c r="K1928" s="12" t="str">
        <f>+VLOOKUP(FACTURACION[[#This Row],[REFERENCIA]],CODINV,2,FALSE)</f>
        <v xml:space="preserve"> VALVULA DE AGUJA DE  1/4"</v>
      </c>
      <c r="L1928" s="12" t="str">
        <f>IF(VLOOKUP(FACTURACION[[#This Row],[REFERENCIA]],CODINV,3,FALSE)=0,"",VLOOKUP(FACTURACION[[#This Row],[REFERENCIA]],CODINV,3,FALSE))</f>
        <v>1224WA</v>
      </c>
      <c r="M1928" s="12" t="str">
        <f>+VLOOKUP(FACTURACION[[#This Row],[REFERENCIA]],CODINV,4,FALSE)</f>
        <v>VÁLVULAS Y MULTIVÁLVULAS</v>
      </c>
      <c r="N1928" s="12" t="str">
        <f>+VLOOKUP(FACTURACION[[#This Row],[REFERENCIA]],CODINV,5,FALSE)</f>
        <v>REGO</v>
      </c>
      <c r="O1928" s="2">
        <v>1</v>
      </c>
      <c r="P1928" s="23">
        <v>47000</v>
      </c>
      <c r="Q1928" s="24">
        <f>+FACTURACION[[#This Row],[CANTIDAD]]*FACTURACION[[#This Row],[VR UNITARIO]]/1000</f>
        <v>47</v>
      </c>
      <c r="R1928" s="3" t="str">
        <f>+VLOOKUP(FACTURACION[[#This Row],[NIT]],TABLACLIENTE,5,FALSE)</f>
        <v>BOGOTÁ D.C.</v>
      </c>
    </row>
    <row r="1929" spans="3:18">
      <c r="C1929" s="13">
        <v>2015</v>
      </c>
      <c r="D1929" s="17" t="s">
        <v>229</v>
      </c>
      <c r="E1929" s="17">
        <f>MONTH(FACTURACION[[#This Row],[MES]]&amp;1)</f>
        <v>1</v>
      </c>
      <c r="F1929" s="223">
        <f>DATE(FACTURACION[[#This Row],[AÑO]],FACTURACION[[#This Row],[Mes numero]],1)</f>
        <v>42005</v>
      </c>
      <c r="G1929" s="159">
        <v>10945</v>
      </c>
      <c r="H1929" s="20">
        <v>800074033</v>
      </c>
      <c r="I1929" s="2" t="str">
        <f>+VLOOKUP(FACTURACION[[#This Row],[NIT]],TABLACLIENTE,2,FALSE)</f>
        <v>COMPAÑIAS ASOCIADAS DE GAS S.A. E.S.P (ASOGAS SA ESP)</v>
      </c>
      <c r="J1929" s="2" t="s">
        <v>196</v>
      </c>
      <c r="K1929" s="12" t="str">
        <f>+VLOOKUP(FACTURACION[[#This Row],[REFERENCIA]],CODINV,2,FALSE)</f>
        <v>VALVULA DE VENTEO 1/4"</v>
      </c>
      <c r="L1929" s="12" t="str">
        <f>IF(VLOOKUP(FACTURACION[[#This Row],[REFERENCIA]],CODINV,3,FALSE)=0,"",VLOOKUP(FACTURACION[[#This Row],[REFERENCIA]],CODINV,3,FALSE))</f>
        <v>3165C</v>
      </c>
      <c r="M1929" s="12" t="str">
        <f>+VLOOKUP(FACTURACION[[#This Row],[REFERENCIA]],CODINV,4,FALSE)</f>
        <v>VÁLVULAS Y MULTIVÁLVULAS</v>
      </c>
      <c r="N1929" s="12" t="str">
        <f>+VLOOKUP(FACTURACION[[#This Row],[REFERENCIA]],CODINV,5,FALSE)</f>
        <v>REGO</v>
      </c>
      <c r="O1929" s="2">
        <v>1</v>
      </c>
      <c r="P1929" s="23">
        <v>7050</v>
      </c>
      <c r="Q1929" s="24">
        <f>+FACTURACION[[#This Row],[CANTIDAD]]*FACTURACION[[#This Row],[VR UNITARIO]]/1000</f>
        <v>7.05</v>
      </c>
      <c r="R1929" s="3" t="str">
        <f>+VLOOKUP(FACTURACION[[#This Row],[NIT]],TABLACLIENTE,5,FALSE)</f>
        <v>MOSQUERA</v>
      </c>
    </row>
    <row r="1930" spans="3:18">
      <c r="C1930" s="13">
        <v>2015</v>
      </c>
      <c r="D1930" s="17" t="s">
        <v>229</v>
      </c>
      <c r="E1930" s="17">
        <f>MONTH(FACTURACION[[#This Row],[MES]]&amp;1)</f>
        <v>1</v>
      </c>
      <c r="F1930" s="223">
        <f>DATE(FACTURACION[[#This Row],[AÑO]],FACTURACION[[#This Row],[Mes numero]],1)</f>
        <v>42005</v>
      </c>
      <c r="G1930" s="159">
        <v>10945</v>
      </c>
      <c r="H1930" s="20">
        <v>800074033</v>
      </c>
      <c r="I1930" s="2" t="str">
        <f>+VLOOKUP(FACTURACION[[#This Row],[NIT]],TABLACLIENTE,2,FALSE)</f>
        <v>COMPAÑIAS ASOCIADAS DE GAS S.A. E.S.P (ASOGAS SA ESP)</v>
      </c>
      <c r="J1930" s="2" t="s">
        <v>79</v>
      </c>
      <c r="K1930" s="12" t="str">
        <f>+VLOOKUP(FACTURACION[[#This Row],[REFERENCIA]],CODINV,2,FALSE)</f>
        <v>VALVULA MAXIMO NIVEL DE LLENADO 1/4"</v>
      </c>
      <c r="L1930" s="12" t="str">
        <f>IF(VLOOKUP(FACTURACION[[#This Row],[REFERENCIA]],CODINV,3,FALSE)=0,"",VLOOKUP(FACTURACION[[#This Row],[REFERENCIA]],CODINV,3,FALSE))</f>
        <v>3165CF12.0</v>
      </c>
      <c r="M1930" s="12" t="str">
        <f>+VLOOKUP(FACTURACION[[#This Row],[REFERENCIA]],CODINV,4,FALSE)</f>
        <v>VÁLVULAS Y MULTIVÁLVULAS</v>
      </c>
      <c r="N1930" s="12" t="str">
        <f>+VLOOKUP(FACTURACION[[#This Row],[REFERENCIA]],CODINV,5,FALSE)</f>
        <v>REGO</v>
      </c>
      <c r="O1930" s="2">
        <v>1</v>
      </c>
      <c r="P1930" s="23">
        <v>7000</v>
      </c>
      <c r="Q1930" s="24">
        <f>+FACTURACION[[#This Row],[CANTIDAD]]*FACTURACION[[#This Row],[VR UNITARIO]]/1000</f>
        <v>7</v>
      </c>
      <c r="R1930" s="3" t="str">
        <f>+VLOOKUP(FACTURACION[[#This Row],[NIT]],TABLACLIENTE,5,FALSE)</f>
        <v>MOSQUERA</v>
      </c>
    </row>
    <row r="1931" spans="3:18">
      <c r="C1931" s="13">
        <v>2015</v>
      </c>
      <c r="D1931" s="17" t="s">
        <v>229</v>
      </c>
      <c r="E1931" s="17">
        <f>MONTH(FACTURACION[[#This Row],[MES]]&amp;1)</f>
        <v>1</v>
      </c>
      <c r="F1931" s="223">
        <f>DATE(FACTURACION[[#This Row],[AÑO]],FACTURACION[[#This Row],[Mes numero]],1)</f>
        <v>42005</v>
      </c>
      <c r="G1931" s="159">
        <v>10944</v>
      </c>
      <c r="H1931" s="20">
        <v>890908643</v>
      </c>
      <c r="I1931" s="2" t="str">
        <f>+VLOOKUP(FACTURACION[[#This Row],[NIT]],TABLACLIENTE,2,FALSE)</f>
        <v>GASES DE ANTIOQUIA S.A. E.S.P.  (GAS ANTIOQUIA S.A. E.S.P.)</v>
      </c>
      <c r="J1931" s="2" t="s">
        <v>221</v>
      </c>
      <c r="K1931" s="12" t="str">
        <f>+VLOOKUP(FACTURACION[[#This Row],[REFERENCIA]],CODINV,2,FALSE)</f>
        <v>VALVULA ESV 1 1/4"</v>
      </c>
      <c r="L1931" s="12" t="str">
        <f>IF(VLOOKUP(FACTURACION[[#This Row],[REFERENCIA]],CODINV,3,FALSE)=0,"",VLOOKUP(FACTURACION[[#This Row],[REFERENCIA]],CODINV,3,FALSE))</f>
        <v>6010</v>
      </c>
      <c r="M1931" s="12" t="str">
        <f>+VLOOKUP(FACTURACION[[#This Row],[REFERENCIA]],CODINV,4,FALSE)</f>
        <v>VÁLVULAS Y MULTIVÁLVULAS</v>
      </c>
      <c r="N1931" s="12" t="str">
        <f>+VLOOKUP(FACTURACION[[#This Row],[REFERENCIA]],CODINV,5,FALSE)</f>
        <v>REGO</v>
      </c>
      <c r="O1931" s="2">
        <v>1</v>
      </c>
      <c r="P1931" s="23">
        <v>698000</v>
      </c>
      <c r="Q1931" s="24">
        <f>+FACTURACION[[#This Row],[CANTIDAD]]*FACTURACION[[#This Row],[VR UNITARIO]]/1000</f>
        <v>698</v>
      </c>
      <c r="R1931" s="3" t="str">
        <f>+VLOOKUP(FACTURACION[[#This Row],[NIT]],TABLACLIENTE,5,FALSE)</f>
        <v>MEDELLIN</v>
      </c>
    </row>
    <row r="1932" spans="3:18">
      <c r="C1932" s="13">
        <v>2015</v>
      </c>
      <c r="D1932" s="17" t="s">
        <v>229</v>
      </c>
      <c r="E1932" s="17">
        <f>MONTH(FACTURACION[[#This Row],[MES]]&amp;1)</f>
        <v>1</v>
      </c>
      <c r="F1932" s="223">
        <f>DATE(FACTURACION[[#This Row],[AÑO]],FACTURACION[[#This Row],[Mes numero]],1)</f>
        <v>42005</v>
      </c>
      <c r="G1932" s="159">
        <v>10944</v>
      </c>
      <c r="H1932" s="20">
        <v>890908643</v>
      </c>
      <c r="I1932" s="2" t="str">
        <f>+VLOOKUP(FACTURACION[[#This Row],[NIT]],TABLACLIENTE,2,FALSE)</f>
        <v>GASES DE ANTIOQUIA S.A. E.S.P.  (GAS ANTIOQUIA S.A. E.S.P.)</v>
      </c>
      <c r="J1932" s="2" t="s">
        <v>68</v>
      </c>
      <c r="K1932" s="12" t="str">
        <f>+VLOOKUP(FACTURACION[[#This Row],[REFERENCIA]],CODINV,2,FALSE)</f>
        <v>VALVULA DE CIERRE DE EMERENCIA 2"</v>
      </c>
      <c r="L1932" s="12" t="str">
        <f>IF(VLOOKUP(FACTURACION[[#This Row],[REFERENCIA]],CODINV,3,FALSE)=0,"",VLOOKUP(FACTURACION[[#This Row],[REFERENCIA]],CODINV,3,FALSE))</f>
        <v>6016</v>
      </c>
      <c r="M1932" s="12" t="str">
        <f>+VLOOKUP(FACTURACION[[#This Row],[REFERENCIA]],CODINV,4,FALSE)</f>
        <v>VÁLVULAS Y MULTIVÁLVULAS</v>
      </c>
      <c r="N1932" s="12" t="str">
        <f>+VLOOKUP(FACTURACION[[#This Row],[REFERENCIA]],CODINV,5,FALSE)</f>
        <v>REGO</v>
      </c>
      <c r="O1932" s="2">
        <v>1</v>
      </c>
      <c r="P1932" s="23">
        <v>1590000</v>
      </c>
      <c r="Q1932" s="24">
        <f>+FACTURACION[[#This Row],[CANTIDAD]]*FACTURACION[[#This Row],[VR UNITARIO]]/1000</f>
        <v>1590</v>
      </c>
      <c r="R1932" s="3" t="str">
        <f>+VLOOKUP(FACTURACION[[#This Row],[NIT]],TABLACLIENTE,5,FALSE)</f>
        <v>MEDELLIN</v>
      </c>
    </row>
    <row r="1933" spans="3:18">
      <c r="C1933" s="13">
        <v>2015</v>
      </c>
      <c r="D1933" s="17" t="s">
        <v>265</v>
      </c>
      <c r="E1933" s="17">
        <f>MONTH(FACTURACION[[#This Row],[MES]]&amp;1)</f>
        <v>2</v>
      </c>
      <c r="F1933" s="223">
        <f>DATE(FACTURACION[[#This Row],[AÑO]],FACTURACION[[#This Row],[Mes numero]],1)</f>
        <v>42036</v>
      </c>
      <c r="G1933" s="159">
        <v>11063</v>
      </c>
      <c r="H1933" s="20">
        <v>860510723</v>
      </c>
      <c r="I1933" s="2" t="str">
        <f>+VLOOKUP(FACTURACION[[#This Row],[NIT]],TABLACLIENTE,2,FALSE)</f>
        <v>SAENA DE COLOMBIA S.A.</v>
      </c>
      <c r="J1933" s="2" t="s">
        <v>131</v>
      </c>
      <c r="K1933" s="12" t="str">
        <f>+VLOOKUP(FACTURACION[[#This Row],[REFERENCIA]],CODINV,2,FALSE)</f>
        <v>VAPORIZADOR 120 GPM FUEGO DIRECTO</v>
      </c>
      <c r="L1933" s="12" t="str">
        <f>IF(VLOOKUP(FACTURACION[[#This Row],[REFERENCIA]],CODINV,3,FALSE)=0,"",VLOOKUP(FACTURACION[[#This Row],[REFERENCIA]],CODINV,3,FALSE))</f>
        <v>120/60H-07</v>
      </c>
      <c r="M1933" s="12" t="str">
        <f>+VLOOKUP(FACTURACION[[#This Row],[REFERENCIA]],CODINV,4,FALSE)</f>
        <v>VAPORIZADORES</v>
      </c>
      <c r="N1933" s="12" t="str">
        <f>+VLOOKUP(FACTURACION[[#This Row],[REFERENCIA]],CODINV,5,FALSE)</f>
        <v>ALGAS SDI</v>
      </c>
      <c r="O1933" s="2">
        <v>1</v>
      </c>
      <c r="P1933" s="23">
        <v>14050000</v>
      </c>
      <c r="Q1933" s="24">
        <f>+FACTURACION[[#This Row],[CANTIDAD]]*FACTURACION[[#This Row],[VR UNITARIO]]/1000</f>
        <v>14050</v>
      </c>
      <c r="R1933" s="3" t="str">
        <f>+VLOOKUP(FACTURACION[[#This Row],[NIT]],TABLACLIENTE,5,FALSE)</f>
        <v>BOGOTÁ D.C.</v>
      </c>
    </row>
    <row r="1934" spans="3:18">
      <c r="C1934" s="13">
        <v>2015</v>
      </c>
      <c r="D1934" s="17" t="s">
        <v>265</v>
      </c>
      <c r="E1934" s="17">
        <f>MONTH(FACTURACION[[#This Row],[MES]]&amp;1)</f>
        <v>2</v>
      </c>
      <c r="F1934" s="223">
        <f>DATE(FACTURACION[[#This Row],[AÑO]],FACTURACION[[#This Row],[Mes numero]],1)</f>
        <v>42036</v>
      </c>
      <c r="G1934" s="159">
        <v>11062</v>
      </c>
      <c r="H1934" s="25">
        <v>891101577</v>
      </c>
      <c r="I1934" s="3" t="str">
        <f>+VLOOKUP(FACTURACION[[#This Row],[NIT]],TABLACLIENTE,2,FALSE)</f>
        <v>ALCANOS DE COLOMBIA S.A. E.S.P</v>
      </c>
      <c r="J1934" s="2" t="s">
        <v>263</v>
      </c>
      <c r="K1934" s="12" t="str">
        <f>+VLOOKUP(FACTURACION[[#This Row],[REFERENCIA]],CODINV,2,FALSE)</f>
        <v>ESTACION DE GAS NATURAL SINTETICO</v>
      </c>
      <c r="L1934" s="12" t="str">
        <f>IF(VLOOKUP(FACTURACION[[#This Row],[REFERENCIA]],CODINV,3,FALSE)=0,"",VLOOKUP(FACTURACION[[#This Row],[REFERENCIA]],CODINV,3,FALSE))</f>
        <v>10157</v>
      </c>
      <c r="M1934" s="12" t="str">
        <f>+VLOOKUP(FACTURACION[[#This Row],[REFERENCIA]],CODINV,4,FALSE)</f>
        <v>ESTACION DE GAS</v>
      </c>
      <c r="N1934" s="12" t="str">
        <f>+VLOOKUP(FACTURACION[[#This Row],[REFERENCIA]],CODINV,5,FALSE)</f>
        <v>ALGAS SDI</v>
      </c>
      <c r="O1934" s="2">
        <v>1</v>
      </c>
      <c r="P1934" s="23">
        <v>1029830178</v>
      </c>
      <c r="Q1934" s="24">
        <f>+FACTURACION[[#This Row],[CANTIDAD]]*FACTURACION[[#This Row],[VR UNITARIO]]/1000</f>
        <v>1029830.178</v>
      </c>
      <c r="R1934" s="3" t="str">
        <f>+VLOOKUP(FACTURACION[[#This Row],[NIT]],TABLACLIENTE,5,FALSE)</f>
        <v>NEIVA</v>
      </c>
    </row>
    <row r="1935" spans="3:18">
      <c r="C1935" s="13">
        <v>2015</v>
      </c>
      <c r="D1935" s="17" t="s">
        <v>265</v>
      </c>
      <c r="E1935" s="17">
        <f>MONTH(FACTURACION[[#This Row],[MES]]&amp;1)</f>
        <v>2</v>
      </c>
      <c r="F1935" s="223">
        <f>DATE(FACTURACION[[#This Row],[AÑO]],FACTURACION[[#This Row],[Mes numero]],1)</f>
        <v>42036</v>
      </c>
      <c r="G1935" s="159">
        <v>11030</v>
      </c>
      <c r="H1935" s="25">
        <v>891101577</v>
      </c>
      <c r="I1935" s="3" t="str">
        <f>+VLOOKUP(FACTURACION[[#This Row],[NIT]],TABLACLIENTE,2,FALSE)</f>
        <v>ALCANOS DE COLOMBIA S.A. E.S.P</v>
      </c>
      <c r="J1935" s="2" t="s">
        <v>108</v>
      </c>
      <c r="K1935" s="12" t="str">
        <f>+VLOOKUP(FACTURACION[[#This Row],[REFERENCIA]],CODINV,2,FALSE)</f>
        <v>MEDIDOR BK G4 C:1/2"</v>
      </c>
      <c r="L1935" s="12" t="str">
        <f>IF(VLOOKUP(FACTURACION[[#This Row],[REFERENCIA]],CODINV,3,FALSE)=0,"",VLOOKUP(FACTURACION[[#This Row],[REFERENCIA]],CODINV,3,FALSE))</f>
        <v>G4K MT 152MM</v>
      </c>
      <c r="M1935" s="12" t="str">
        <f>+VLOOKUP(FACTURACION[[#This Row],[REFERENCIA]],CODINV,4,FALSE)</f>
        <v>MEDIDORES</v>
      </c>
      <c r="N1935" s="12" t="str">
        <f>+VLOOKUP(FACTURACION[[#This Row],[REFERENCIA]],CODINV,5,FALSE)</f>
        <v>HONEYWELL</v>
      </c>
      <c r="O1935" s="2">
        <v>25</v>
      </c>
      <c r="P1935" s="23">
        <v>128596</v>
      </c>
      <c r="Q1935" s="24">
        <f>+FACTURACION[[#This Row],[CANTIDAD]]*FACTURACION[[#This Row],[VR UNITARIO]]/1000</f>
        <v>3214.9</v>
      </c>
      <c r="R1935" s="3" t="str">
        <f>+VLOOKUP(FACTURACION[[#This Row],[NIT]],TABLACLIENTE,5,FALSE)</f>
        <v>NEIVA</v>
      </c>
    </row>
    <row r="1936" spans="3:18">
      <c r="C1936" s="13">
        <v>2015</v>
      </c>
      <c r="D1936" s="17" t="s">
        <v>265</v>
      </c>
      <c r="E1936" s="17">
        <f>MONTH(FACTURACION[[#This Row],[MES]]&amp;1)</f>
        <v>2</v>
      </c>
      <c r="F1936" s="223">
        <f>DATE(FACTURACION[[#This Row],[AÑO]],FACTURACION[[#This Row],[Mes numero]],1)</f>
        <v>42036</v>
      </c>
      <c r="G1936" s="159">
        <v>11044</v>
      </c>
      <c r="H1936" s="25">
        <v>891101577</v>
      </c>
      <c r="I1936" s="3" t="str">
        <f>+VLOOKUP(FACTURACION[[#This Row],[NIT]],TABLACLIENTE,2,FALSE)</f>
        <v>ALCANOS DE COLOMBIA S.A. E.S.P</v>
      </c>
      <c r="J1936" s="2" t="s">
        <v>108</v>
      </c>
      <c r="K1936" s="12" t="str">
        <f>+VLOOKUP(FACTURACION[[#This Row],[REFERENCIA]],CODINV,2,FALSE)</f>
        <v>MEDIDOR BK G4 C:1/2"</v>
      </c>
      <c r="L1936" s="12" t="str">
        <f>IF(VLOOKUP(FACTURACION[[#This Row],[REFERENCIA]],CODINV,3,FALSE)=0,"",VLOOKUP(FACTURACION[[#This Row],[REFERENCIA]],CODINV,3,FALSE))</f>
        <v>G4K MT 152MM</v>
      </c>
      <c r="M1936" s="12" t="str">
        <f>+VLOOKUP(FACTURACION[[#This Row],[REFERENCIA]],CODINV,4,FALSE)</f>
        <v>MEDIDORES</v>
      </c>
      <c r="N1936" s="12" t="str">
        <f>+VLOOKUP(FACTURACION[[#This Row],[REFERENCIA]],CODINV,5,FALSE)</f>
        <v>HONEYWELL</v>
      </c>
      <c r="O1936" s="2">
        <v>10</v>
      </c>
      <c r="P1936" s="23">
        <v>128863</v>
      </c>
      <c r="Q1936" s="24">
        <f>+FACTURACION[[#This Row],[CANTIDAD]]*FACTURACION[[#This Row],[VR UNITARIO]]/1000</f>
        <v>1288.6300000000001</v>
      </c>
      <c r="R1936" s="3" t="str">
        <f>+VLOOKUP(FACTURACION[[#This Row],[NIT]],TABLACLIENTE,5,FALSE)</f>
        <v>NEIVA</v>
      </c>
    </row>
    <row r="1937" spans="3:18">
      <c r="C1937" s="13">
        <v>2015</v>
      </c>
      <c r="D1937" s="17" t="s">
        <v>265</v>
      </c>
      <c r="E1937" s="17">
        <f>MONTH(FACTURACION[[#This Row],[MES]]&amp;1)</f>
        <v>2</v>
      </c>
      <c r="F1937" s="223">
        <f>DATE(FACTURACION[[#This Row],[AÑO]],FACTURACION[[#This Row],[Mes numero]],1)</f>
        <v>42036</v>
      </c>
      <c r="G1937" s="159">
        <v>11046</v>
      </c>
      <c r="H1937" s="25">
        <v>891101577</v>
      </c>
      <c r="I1937" s="3" t="str">
        <f>+VLOOKUP(FACTURACION[[#This Row],[NIT]],TABLACLIENTE,2,FALSE)</f>
        <v>ALCANOS DE COLOMBIA S.A. E.S.P</v>
      </c>
      <c r="J1937" s="2" t="s">
        <v>108</v>
      </c>
      <c r="K1937" s="12" t="str">
        <f>+VLOOKUP(FACTURACION[[#This Row],[REFERENCIA]],CODINV,2,FALSE)</f>
        <v>MEDIDOR BK G4 C:1/2"</v>
      </c>
      <c r="L1937" s="12" t="str">
        <f>IF(VLOOKUP(FACTURACION[[#This Row],[REFERENCIA]],CODINV,3,FALSE)=0,"",VLOOKUP(FACTURACION[[#This Row],[REFERENCIA]],CODINV,3,FALSE))</f>
        <v>G4K MT 152MM</v>
      </c>
      <c r="M1937" s="12" t="str">
        <f>+VLOOKUP(FACTURACION[[#This Row],[REFERENCIA]],CODINV,4,FALSE)</f>
        <v>MEDIDORES</v>
      </c>
      <c r="N1937" s="12" t="str">
        <f>+VLOOKUP(FACTURACION[[#This Row],[REFERENCIA]],CODINV,5,FALSE)</f>
        <v>HONEYWELL</v>
      </c>
      <c r="O1937" s="2">
        <v>25</v>
      </c>
      <c r="P1937" s="23">
        <v>128863</v>
      </c>
      <c r="Q1937" s="24">
        <f>+FACTURACION[[#This Row],[CANTIDAD]]*FACTURACION[[#This Row],[VR UNITARIO]]/1000</f>
        <v>3221.5749999999998</v>
      </c>
      <c r="R1937" s="3" t="str">
        <f>+VLOOKUP(FACTURACION[[#This Row],[NIT]],TABLACLIENTE,5,FALSE)</f>
        <v>NEIVA</v>
      </c>
    </row>
    <row r="1938" spans="3:18">
      <c r="C1938" s="13">
        <v>2015</v>
      </c>
      <c r="D1938" s="17" t="s">
        <v>265</v>
      </c>
      <c r="E1938" s="17">
        <f>MONTH(FACTURACION[[#This Row],[MES]]&amp;1)</f>
        <v>2</v>
      </c>
      <c r="F1938" s="223">
        <f>DATE(FACTURACION[[#This Row],[AÑO]],FACTURACION[[#This Row],[Mes numero]],1)</f>
        <v>42036</v>
      </c>
      <c r="G1938" s="159">
        <v>11055</v>
      </c>
      <c r="H1938" s="25">
        <v>891101577</v>
      </c>
      <c r="I1938" s="3" t="str">
        <f>+VLOOKUP(FACTURACION[[#This Row],[NIT]],TABLACLIENTE,2,FALSE)</f>
        <v>ALCANOS DE COLOMBIA S.A. E.S.P</v>
      </c>
      <c r="J1938" s="2" t="s">
        <v>108</v>
      </c>
      <c r="K1938" s="12" t="str">
        <f>+VLOOKUP(FACTURACION[[#This Row],[REFERENCIA]],CODINV,2,FALSE)</f>
        <v>MEDIDOR BK G4 C:1/2"</v>
      </c>
      <c r="L1938" s="12" t="str">
        <f>IF(VLOOKUP(FACTURACION[[#This Row],[REFERENCIA]],CODINV,3,FALSE)=0,"",VLOOKUP(FACTURACION[[#This Row],[REFERENCIA]],CODINV,3,FALSE))</f>
        <v>G4K MT 152MM</v>
      </c>
      <c r="M1938" s="12" t="str">
        <f>+VLOOKUP(FACTURACION[[#This Row],[REFERENCIA]],CODINV,4,FALSE)</f>
        <v>MEDIDORES</v>
      </c>
      <c r="N1938" s="12" t="str">
        <f>+VLOOKUP(FACTURACION[[#This Row],[REFERENCIA]],CODINV,5,FALSE)</f>
        <v>HONEYWELL</v>
      </c>
      <c r="O1938" s="2">
        <v>25</v>
      </c>
      <c r="P1938" s="23">
        <v>131040</v>
      </c>
      <c r="Q1938" s="24">
        <f>+FACTURACION[[#This Row],[CANTIDAD]]*FACTURACION[[#This Row],[VR UNITARIO]]/1000</f>
        <v>3276</v>
      </c>
      <c r="R1938" s="3" t="str">
        <f>+VLOOKUP(FACTURACION[[#This Row],[NIT]],TABLACLIENTE,5,FALSE)</f>
        <v>NEIVA</v>
      </c>
    </row>
    <row r="1939" spans="3:18">
      <c r="C1939" s="13">
        <v>2015</v>
      </c>
      <c r="D1939" s="17" t="s">
        <v>265</v>
      </c>
      <c r="E1939" s="17">
        <f>MONTH(FACTURACION[[#This Row],[MES]]&amp;1)</f>
        <v>2</v>
      </c>
      <c r="F1939" s="223">
        <f>DATE(FACTURACION[[#This Row],[AÑO]],FACTURACION[[#This Row],[Mes numero]],1)</f>
        <v>42036</v>
      </c>
      <c r="G1939" s="159">
        <v>11033</v>
      </c>
      <c r="H1939" s="20">
        <v>830140206</v>
      </c>
      <c r="I1939" s="2" t="str">
        <f>+VLOOKUP(FACTURACION[[#This Row],[NIT]],TABLACLIENTE,2,FALSE)</f>
        <v xml:space="preserve"> ENERCER S.A. E.S.P. (ANTERIORMENTE PUBLISERVICIOS S.A. E.S.P )</v>
      </c>
      <c r="J1939" s="2" t="s">
        <v>108</v>
      </c>
      <c r="K1939" s="12" t="str">
        <f>+VLOOKUP(FACTURACION[[#This Row],[REFERENCIA]],CODINV,2,FALSE)</f>
        <v>MEDIDOR BK G4 C:1/2"</v>
      </c>
      <c r="L1939" s="12" t="str">
        <f>IF(VLOOKUP(FACTURACION[[#This Row],[REFERENCIA]],CODINV,3,FALSE)=0,"",VLOOKUP(FACTURACION[[#This Row],[REFERENCIA]],CODINV,3,FALSE))</f>
        <v>G4K MT 152MM</v>
      </c>
      <c r="M1939" s="12" t="str">
        <f>+VLOOKUP(FACTURACION[[#This Row],[REFERENCIA]],CODINV,4,FALSE)</f>
        <v>MEDIDORES</v>
      </c>
      <c r="N1939" s="12" t="str">
        <f>+VLOOKUP(FACTURACION[[#This Row],[REFERENCIA]],CODINV,5,FALSE)</f>
        <v>HONEYWELL</v>
      </c>
      <c r="O1939" s="2">
        <v>1</v>
      </c>
      <c r="P1939" s="23">
        <v>145000</v>
      </c>
      <c r="Q1939" s="24">
        <f>+FACTURACION[[#This Row],[CANTIDAD]]*FACTURACION[[#This Row],[VR UNITARIO]]/1000</f>
        <v>145</v>
      </c>
      <c r="R1939" s="3" t="str">
        <f>+VLOOKUP(FACTURACION[[#This Row],[NIT]],TABLACLIENTE,5,FALSE)</f>
        <v>BOGOTÁ D.C.</v>
      </c>
    </row>
    <row r="1940" spans="3:18">
      <c r="C1940" s="13">
        <v>2015</v>
      </c>
      <c r="D1940" s="17" t="s">
        <v>265</v>
      </c>
      <c r="E1940" s="17">
        <f>MONTH(FACTURACION[[#This Row],[MES]]&amp;1)</f>
        <v>2</v>
      </c>
      <c r="F1940" s="223">
        <f>DATE(FACTURACION[[#This Row],[AÑO]],FACTURACION[[#This Row],[Mes numero]],1)</f>
        <v>42036</v>
      </c>
      <c r="G1940" s="159">
        <v>11021</v>
      </c>
      <c r="H1940" s="25">
        <v>891101577</v>
      </c>
      <c r="I1940" s="3" t="str">
        <f>+VLOOKUP(FACTURACION[[#This Row],[NIT]],TABLACLIENTE,2,FALSE)</f>
        <v>ALCANOS DE COLOMBIA S.A. E.S.P</v>
      </c>
      <c r="J1940" s="2" t="s">
        <v>20</v>
      </c>
      <c r="K1940" s="12" t="str">
        <f>+VLOOKUP(FACTURACION[[#This Row],[REFERENCIA]],CODINV,2,FALSE)</f>
        <v xml:space="preserve">MEDIDOR AC-250 C: 3/4" CON CONECTORES </v>
      </c>
      <c r="L1940" s="12" t="str">
        <f>IF(VLOOKUP(FACTURACION[[#This Row],[REFERENCIA]],CODINV,3,FALSE)=0,"",VLOOKUP(FACTURACION[[#This Row],[REFERENCIA]],CODINV,3,FALSE))</f>
        <v/>
      </c>
      <c r="M1940" s="12" t="str">
        <f>+VLOOKUP(FACTURACION[[#This Row],[REFERENCIA]],CODINV,4,FALSE)</f>
        <v>MEDIDORES</v>
      </c>
      <c r="N1940" s="12" t="str">
        <f>+VLOOKUP(FACTURACION[[#This Row],[REFERENCIA]],CODINV,5,FALSE)</f>
        <v>HONEYWELL</v>
      </c>
      <c r="O1940" s="2">
        <v>10</v>
      </c>
      <c r="P1940" s="23">
        <v>291080</v>
      </c>
      <c r="Q1940" s="24">
        <f>+FACTURACION[[#This Row],[CANTIDAD]]*FACTURACION[[#This Row],[VR UNITARIO]]/1000</f>
        <v>2910.8</v>
      </c>
      <c r="R1940" s="3" t="str">
        <f>+VLOOKUP(FACTURACION[[#This Row],[NIT]],TABLACLIENTE,5,FALSE)</f>
        <v>NEIVA</v>
      </c>
    </row>
    <row r="1941" spans="3:18">
      <c r="C1941" s="13">
        <v>2015</v>
      </c>
      <c r="D1941" s="17" t="s">
        <v>265</v>
      </c>
      <c r="E1941" s="17">
        <f>MONTH(FACTURACION[[#This Row],[MES]]&amp;1)</f>
        <v>2</v>
      </c>
      <c r="F1941" s="223">
        <f>DATE(FACTURACION[[#This Row],[AÑO]],FACTURACION[[#This Row],[Mes numero]],1)</f>
        <v>42036</v>
      </c>
      <c r="G1941" s="159">
        <v>11024</v>
      </c>
      <c r="H1941" s="25">
        <v>891101577</v>
      </c>
      <c r="I1941" s="3" t="str">
        <f>+VLOOKUP(FACTURACION[[#This Row],[NIT]],TABLACLIENTE,2,FALSE)</f>
        <v>ALCANOS DE COLOMBIA S.A. E.S.P</v>
      </c>
      <c r="J1941" s="2" t="s">
        <v>20</v>
      </c>
      <c r="K1941" s="12" t="str">
        <f>+VLOOKUP(FACTURACION[[#This Row],[REFERENCIA]],CODINV,2,FALSE)</f>
        <v xml:space="preserve">MEDIDOR AC-250 C: 3/4" CON CONECTORES </v>
      </c>
      <c r="L1941" s="12" t="str">
        <f>IF(VLOOKUP(FACTURACION[[#This Row],[REFERENCIA]],CODINV,3,FALSE)=0,"",VLOOKUP(FACTURACION[[#This Row],[REFERENCIA]],CODINV,3,FALSE))</f>
        <v/>
      </c>
      <c r="M1941" s="12" t="str">
        <f>+VLOOKUP(FACTURACION[[#This Row],[REFERENCIA]],CODINV,4,FALSE)</f>
        <v>MEDIDORES</v>
      </c>
      <c r="N1941" s="12" t="str">
        <f>+VLOOKUP(FACTURACION[[#This Row],[REFERENCIA]],CODINV,5,FALSE)</f>
        <v>HONEYWELL</v>
      </c>
      <c r="O1941" s="2">
        <v>10</v>
      </c>
      <c r="P1941" s="23">
        <v>291108</v>
      </c>
      <c r="Q1941" s="24">
        <f>+FACTURACION[[#This Row],[CANTIDAD]]*FACTURACION[[#This Row],[VR UNITARIO]]/1000</f>
        <v>2911.08</v>
      </c>
      <c r="R1941" s="3" t="str">
        <f>+VLOOKUP(FACTURACION[[#This Row],[NIT]],TABLACLIENTE,5,FALSE)</f>
        <v>NEIVA</v>
      </c>
    </row>
    <row r="1942" spans="3:18">
      <c r="C1942" s="13">
        <v>2015</v>
      </c>
      <c r="D1942" s="17" t="s">
        <v>265</v>
      </c>
      <c r="E1942" s="17">
        <f>MONTH(FACTURACION[[#This Row],[MES]]&amp;1)</f>
        <v>2</v>
      </c>
      <c r="F1942" s="223">
        <f>DATE(FACTURACION[[#This Row],[AÑO]],FACTURACION[[#This Row],[Mes numero]],1)</f>
        <v>42036</v>
      </c>
      <c r="G1942" s="159">
        <v>11027</v>
      </c>
      <c r="H1942" s="25">
        <v>891101577</v>
      </c>
      <c r="I1942" s="3" t="str">
        <f>+VLOOKUP(FACTURACION[[#This Row],[NIT]],TABLACLIENTE,2,FALSE)</f>
        <v>ALCANOS DE COLOMBIA S.A. E.S.P</v>
      </c>
      <c r="J1942" s="2" t="s">
        <v>20</v>
      </c>
      <c r="K1942" s="12" t="str">
        <f>+VLOOKUP(FACTURACION[[#This Row],[REFERENCIA]],CODINV,2,FALSE)</f>
        <v xml:space="preserve">MEDIDOR AC-250 C: 3/4" CON CONECTORES </v>
      </c>
      <c r="L1942" s="12" t="str">
        <f>IF(VLOOKUP(FACTURACION[[#This Row],[REFERENCIA]],CODINV,3,FALSE)=0,"",VLOOKUP(FACTURACION[[#This Row],[REFERENCIA]],CODINV,3,FALSE))</f>
        <v/>
      </c>
      <c r="M1942" s="12" t="str">
        <f>+VLOOKUP(FACTURACION[[#This Row],[REFERENCIA]],CODINV,4,FALSE)</f>
        <v>MEDIDORES</v>
      </c>
      <c r="N1942" s="12" t="str">
        <f>+VLOOKUP(FACTURACION[[#This Row],[REFERENCIA]],CODINV,5,FALSE)</f>
        <v>HONEYWELL</v>
      </c>
      <c r="O1942" s="2">
        <v>10</v>
      </c>
      <c r="P1942" s="23">
        <v>289466</v>
      </c>
      <c r="Q1942" s="24">
        <f>+FACTURACION[[#This Row],[CANTIDAD]]*FACTURACION[[#This Row],[VR UNITARIO]]/1000</f>
        <v>2894.66</v>
      </c>
      <c r="R1942" s="3" t="str">
        <f>+VLOOKUP(FACTURACION[[#This Row],[NIT]],TABLACLIENTE,5,FALSE)</f>
        <v>NEIVA</v>
      </c>
    </row>
    <row r="1943" spans="3:18">
      <c r="C1943" s="13">
        <v>2015</v>
      </c>
      <c r="D1943" s="17" t="s">
        <v>265</v>
      </c>
      <c r="E1943" s="17">
        <f>MONTH(FACTURACION[[#This Row],[MES]]&amp;1)</f>
        <v>2</v>
      </c>
      <c r="F1943" s="223">
        <f>DATE(FACTURACION[[#This Row],[AÑO]],FACTURACION[[#This Row],[Mes numero]],1)</f>
        <v>42036</v>
      </c>
      <c r="G1943" s="159">
        <v>11028</v>
      </c>
      <c r="H1943" s="25">
        <v>891101577</v>
      </c>
      <c r="I1943" s="3" t="str">
        <f>+VLOOKUP(FACTURACION[[#This Row],[NIT]],TABLACLIENTE,2,FALSE)</f>
        <v>ALCANOS DE COLOMBIA S.A. E.S.P</v>
      </c>
      <c r="J1943" s="2" t="s">
        <v>20</v>
      </c>
      <c r="K1943" s="12" t="str">
        <f>+VLOOKUP(FACTURACION[[#This Row],[REFERENCIA]],CODINV,2,FALSE)</f>
        <v xml:space="preserve">MEDIDOR AC-250 C: 3/4" CON CONECTORES </v>
      </c>
      <c r="L1943" s="12" t="str">
        <f>IF(VLOOKUP(FACTURACION[[#This Row],[REFERENCIA]],CODINV,3,FALSE)=0,"",VLOOKUP(FACTURACION[[#This Row],[REFERENCIA]],CODINV,3,FALSE))</f>
        <v/>
      </c>
      <c r="M1943" s="12" t="str">
        <f>+VLOOKUP(FACTURACION[[#This Row],[REFERENCIA]],CODINV,4,FALSE)</f>
        <v>MEDIDORES</v>
      </c>
      <c r="N1943" s="12" t="str">
        <f>+VLOOKUP(FACTURACION[[#This Row],[REFERENCIA]],CODINV,5,FALSE)</f>
        <v>HONEYWELL</v>
      </c>
      <c r="O1943" s="2">
        <v>10</v>
      </c>
      <c r="P1943" s="23">
        <v>289466</v>
      </c>
      <c r="Q1943" s="24">
        <f>+FACTURACION[[#This Row],[CANTIDAD]]*FACTURACION[[#This Row],[VR UNITARIO]]/1000</f>
        <v>2894.66</v>
      </c>
      <c r="R1943" s="3" t="str">
        <f>+VLOOKUP(FACTURACION[[#This Row],[NIT]],TABLACLIENTE,5,FALSE)</f>
        <v>NEIVA</v>
      </c>
    </row>
    <row r="1944" spans="3:18">
      <c r="C1944" s="13">
        <v>2015</v>
      </c>
      <c r="D1944" s="17" t="s">
        <v>265</v>
      </c>
      <c r="E1944" s="17">
        <f>MONTH(FACTURACION[[#This Row],[MES]]&amp;1)</f>
        <v>2</v>
      </c>
      <c r="F1944" s="223">
        <f>DATE(FACTURACION[[#This Row],[AÑO]],FACTURACION[[#This Row],[Mes numero]],1)</f>
        <v>42036</v>
      </c>
      <c r="G1944" s="159">
        <v>11029</v>
      </c>
      <c r="H1944" s="25">
        <v>891101577</v>
      </c>
      <c r="I1944" s="3" t="str">
        <f>+VLOOKUP(FACTURACION[[#This Row],[NIT]],TABLACLIENTE,2,FALSE)</f>
        <v>ALCANOS DE COLOMBIA S.A. E.S.P</v>
      </c>
      <c r="J1944" s="2" t="s">
        <v>20</v>
      </c>
      <c r="K1944" s="12" t="str">
        <f>+VLOOKUP(FACTURACION[[#This Row],[REFERENCIA]],CODINV,2,FALSE)</f>
        <v xml:space="preserve">MEDIDOR AC-250 C: 3/4" CON CONECTORES </v>
      </c>
      <c r="L1944" s="12" t="str">
        <f>IF(VLOOKUP(FACTURACION[[#This Row],[REFERENCIA]],CODINV,3,FALSE)=0,"",VLOOKUP(FACTURACION[[#This Row],[REFERENCIA]],CODINV,3,FALSE))</f>
        <v/>
      </c>
      <c r="M1944" s="12" t="str">
        <f>+VLOOKUP(FACTURACION[[#This Row],[REFERENCIA]],CODINV,4,FALSE)</f>
        <v>MEDIDORES</v>
      </c>
      <c r="N1944" s="12" t="str">
        <f>+VLOOKUP(FACTURACION[[#This Row],[REFERENCIA]],CODINV,5,FALSE)</f>
        <v>HONEYWELL</v>
      </c>
      <c r="O1944" s="2">
        <v>5</v>
      </c>
      <c r="P1944" s="23">
        <v>289466</v>
      </c>
      <c r="Q1944" s="24">
        <f>+FACTURACION[[#This Row],[CANTIDAD]]*FACTURACION[[#This Row],[VR UNITARIO]]/1000</f>
        <v>1447.33</v>
      </c>
      <c r="R1944" s="3" t="str">
        <f>+VLOOKUP(FACTURACION[[#This Row],[NIT]],TABLACLIENTE,5,FALSE)</f>
        <v>NEIVA</v>
      </c>
    </row>
    <row r="1945" spans="3:18">
      <c r="C1945" s="13">
        <v>2015</v>
      </c>
      <c r="D1945" s="17" t="s">
        <v>265</v>
      </c>
      <c r="E1945" s="17">
        <f>MONTH(FACTURACION[[#This Row],[MES]]&amp;1)</f>
        <v>2</v>
      </c>
      <c r="F1945" s="223">
        <f>DATE(FACTURACION[[#This Row],[AÑO]],FACTURACION[[#This Row],[Mes numero]],1)</f>
        <v>42036</v>
      </c>
      <c r="G1945" s="159">
        <v>11004</v>
      </c>
      <c r="H1945" s="20">
        <v>890400869</v>
      </c>
      <c r="I1945" s="2" t="str">
        <f>+VLOOKUP(FACTURACION[[#This Row],[NIT]],TABLACLIENTE,2,FALSE)</f>
        <v>SURTIDORA DE GAS DEL CARIBE S.A. E.S.P. (SURTIGAS S.A. E.S.P.)</v>
      </c>
      <c r="J1945" s="2" t="s">
        <v>20</v>
      </c>
      <c r="K1945" s="12" t="str">
        <f>+VLOOKUP(FACTURACION[[#This Row],[REFERENCIA]],CODINV,2,FALSE)</f>
        <v xml:space="preserve">MEDIDOR AC-250 C: 3/4" CON CONECTORES </v>
      </c>
      <c r="L1945" s="12" t="str">
        <f>IF(VLOOKUP(FACTURACION[[#This Row],[REFERENCIA]],CODINV,3,FALSE)=0,"",VLOOKUP(FACTURACION[[#This Row],[REFERENCIA]],CODINV,3,FALSE))</f>
        <v/>
      </c>
      <c r="M1945" s="12" t="str">
        <f>+VLOOKUP(FACTURACION[[#This Row],[REFERENCIA]],CODINV,4,FALSE)</f>
        <v>MEDIDORES</v>
      </c>
      <c r="N1945" s="12" t="str">
        <f>+VLOOKUP(FACTURACION[[#This Row],[REFERENCIA]],CODINV,5,FALSE)</f>
        <v>HONEYWELL</v>
      </c>
      <c r="O1945" s="2">
        <v>1</v>
      </c>
      <c r="P1945" s="23">
        <v>321795</v>
      </c>
      <c r="Q1945" s="24">
        <f>+FACTURACION[[#This Row],[CANTIDAD]]*FACTURACION[[#This Row],[VR UNITARIO]]/1000</f>
        <v>321.79500000000002</v>
      </c>
      <c r="R1945" s="3" t="str">
        <f>+VLOOKUP(FACTURACION[[#This Row],[NIT]],TABLACLIENTE,5,FALSE)</f>
        <v>CARTAGENA</v>
      </c>
    </row>
    <row r="1946" spans="3:18">
      <c r="C1946" s="13">
        <v>2015</v>
      </c>
      <c r="D1946" s="17" t="s">
        <v>265</v>
      </c>
      <c r="E1946" s="17">
        <f>MONTH(FACTURACION[[#This Row],[MES]]&amp;1)</f>
        <v>2</v>
      </c>
      <c r="F1946" s="223">
        <f>DATE(FACTURACION[[#This Row],[AÑO]],FACTURACION[[#This Row],[Mes numero]],1)</f>
        <v>42036</v>
      </c>
      <c r="G1946" s="159">
        <v>11038</v>
      </c>
      <c r="H1946" s="20">
        <v>830014820</v>
      </c>
      <c r="I1946" s="2" t="str">
        <f>+VLOOKUP(FACTURACION[[#This Row],[NIT]],TABLACLIENTE,2,FALSE)</f>
        <v>COMERCIALIZADORA MOYSE LTDA.</v>
      </c>
      <c r="J1946" s="2" t="s">
        <v>21</v>
      </c>
      <c r="K1946" s="12" t="str">
        <f>+VLOOKUP(FACTURACION[[#This Row],[REFERENCIA]],CODINV,2,FALSE)</f>
        <v>MEDIDOR AC-630 C:1 1/4" MAOP 25PSIG CON CONECTORES</v>
      </c>
      <c r="L1946" s="12" t="str">
        <f>IF(VLOOKUP(FACTURACION[[#This Row],[REFERENCIA]],CODINV,3,FALSE)=0,"",VLOOKUP(FACTURACION[[#This Row],[REFERENCIA]],CODINV,3,FALSE))</f>
        <v/>
      </c>
      <c r="M1946" s="12" t="str">
        <f>+VLOOKUP(FACTURACION[[#This Row],[REFERENCIA]],CODINV,4,FALSE)</f>
        <v>MEDIDORES</v>
      </c>
      <c r="N1946" s="12" t="str">
        <f>+VLOOKUP(FACTURACION[[#This Row],[REFERENCIA]],CODINV,5,FALSE)</f>
        <v>HONEYWELL</v>
      </c>
      <c r="O1946" s="2">
        <v>1</v>
      </c>
      <c r="P1946" s="23">
        <v>1450000</v>
      </c>
      <c r="Q1946" s="24">
        <f>+FACTURACION[[#This Row],[CANTIDAD]]*FACTURACION[[#This Row],[VR UNITARIO]]/1000</f>
        <v>1450</v>
      </c>
      <c r="R1946" s="3" t="str">
        <f>+VLOOKUP(FACTURACION[[#This Row],[NIT]],TABLACLIENTE,5,FALSE)</f>
        <v>BOGOTÁ D.C.</v>
      </c>
    </row>
    <row r="1947" spans="3:18">
      <c r="C1947" s="13">
        <v>2015</v>
      </c>
      <c r="D1947" s="17" t="s">
        <v>265</v>
      </c>
      <c r="E1947" s="17">
        <f>MONTH(FACTURACION[[#This Row],[MES]]&amp;1)</f>
        <v>2</v>
      </c>
      <c r="F1947" s="223">
        <f>DATE(FACTURACION[[#This Row],[AÑO]],FACTURACION[[#This Row],[Mes numero]],1)</f>
        <v>42036</v>
      </c>
      <c r="G1947" s="159">
        <v>10996</v>
      </c>
      <c r="H1947" s="20">
        <v>800202395</v>
      </c>
      <c r="I1947" s="2" t="str">
        <f>+VLOOKUP(FACTURACION[[#This Row],[NIT]],TABLACLIENTE,2,FALSE)</f>
        <v>EFIGAS GAS NATURAL S.A. E.S.P. (EFIGAS S.A. E.S.P.)</v>
      </c>
      <c r="J1947" s="2" t="s">
        <v>21</v>
      </c>
      <c r="K1947" s="12" t="str">
        <f>+VLOOKUP(FACTURACION[[#This Row],[REFERENCIA]],CODINV,2,FALSE)</f>
        <v>MEDIDOR AC-630 C:1 1/4" MAOP 25PSIG CON CONECTORES</v>
      </c>
      <c r="L1947" s="12" t="str">
        <f>IF(VLOOKUP(FACTURACION[[#This Row],[REFERENCIA]],CODINV,3,FALSE)=0,"",VLOOKUP(FACTURACION[[#This Row],[REFERENCIA]],CODINV,3,FALSE))</f>
        <v/>
      </c>
      <c r="M1947" s="12" t="str">
        <f>+VLOOKUP(FACTURACION[[#This Row],[REFERENCIA]],CODINV,4,FALSE)</f>
        <v>MEDIDORES</v>
      </c>
      <c r="N1947" s="12" t="str">
        <f>+VLOOKUP(FACTURACION[[#This Row],[REFERENCIA]],CODINV,5,FALSE)</f>
        <v>HONEYWELL</v>
      </c>
      <c r="O1947" s="2">
        <v>3</v>
      </c>
      <c r="P1947" s="23">
        <v>1460000</v>
      </c>
      <c r="Q1947" s="24">
        <f>+FACTURACION[[#This Row],[CANTIDAD]]*FACTURACION[[#This Row],[VR UNITARIO]]/1000</f>
        <v>4380</v>
      </c>
      <c r="R1947" s="3" t="str">
        <f>+VLOOKUP(FACTURACION[[#This Row],[NIT]],TABLACLIENTE,5,FALSE)</f>
        <v>MANIZALES</v>
      </c>
    </row>
    <row r="1948" spans="3:18">
      <c r="C1948" s="13">
        <v>2015</v>
      </c>
      <c r="D1948" s="17" t="s">
        <v>265</v>
      </c>
      <c r="E1948" s="17">
        <f>MONTH(FACTURACION[[#This Row],[MES]]&amp;1)</f>
        <v>2</v>
      </c>
      <c r="F1948" s="223">
        <f>DATE(FACTURACION[[#This Row],[AÑO]],FACTURACION[[#This Row],[Mes numero]],1)</f>
        <v>42036</v>
      </c>
      <c r="G1948" s="159">
        <v>11002</v>
      </c>
      <c r="H1948" s="20">
        <v>890400869</v>
      </c>
      <c r="I1948" s="2" t="str">
        <f>+VLOOKUP(FACTURACION[[#This Row],[NIT]],TABLACLIENTE,2,FALSE)</f>
        <v>SURTIDORA DE GAS DEL CARIBE S.A. E.S.P. (SURTIGAS S.A. E.S.P.)</v>
      </c>
      <c r="J1948" s="2" t="s">
        <v>21</v>
      </c>
      <c r="K1948" s="12" t="str">
        <f>+VLOOKUP(FACTURACION[[#This Row],[REFERENCIA]],CODINV,2,FALSE)</f>
        <v>MEDIDOR AC-630 C:1 1/4" MAOP 25PSIG CON CONECTORES</v>
      </c>
      <c r="L1948" s="12" t="str">
        <f>IF(VLOOKUP(FACTURACION[[#This Row],[REFERENCIA]],CODINV,3,FALSE)=0,"",VLOOKUP(FACTURACION[[#This Row],[REFERENCIA]],CODINV,3,FALSE))</f>
        <v/>
      </c>
      <c r="M1948" s="12" t="str">
        <f>+VLOOKUP(FACTURACION[[#This Row],[REFERENCIA]],CODINV,4,FALSE)</f>
        <v>MEDIDORES</v>
      </c>
      <c r="N1948" s="12" t="str">
        <f>+VLOOKUP(FACTURACION[[#This Row],[REFERENCIA]],CODINV,5,FALSE)</f>
        <v>HONEYWELL</v>
      </c>
      <c r="O1948" s="2">
        <v>1</v>
      </c>
      <c r="P1948" s="23">
        <v>1282857</v>
      </c>
      <c r="Q1948" s="24">
        <f>+FACTURACION[[#This Row],[CANTIDAD]]*FACTURACION[[#This Row],[VR UNITARIO]]/1000</f>
        <v>1282.857</v>
      </c>
      <c r="R1948" s="3" t="str">
        <f>+VLOOKUP(FACTURACION[[#This Row],[NIT]],TABLACLIENTE,5,FALSE)</f>
        <v>CARTAGENA</v>
      </c>
    </row>
    <row r="1949" spans="3:18">
      <c r="C1949" s="13">
        <v>2015</v>
      </c>
      <c r="D1949" s="17" t="s">
        <v>265</v>
      </c>
      <c r="E1949" s="17">
        <f>MONTH(FACTURACION[[#This Row],[MES]]&amp;1)</f>
        <v>2</v>
      </c>
      <c r="F1949" s="223">
        <f>DATE(FACTURACION[[#This Row],[AÑO]],FACTURACION[[#This Row],[Mes numero]],1)</f>
        <v>42036</v>
      </c>
      <c r="G1949" s="159">
        <v>11042</v>
      </c>
      <c r="H1949" s="25">
        <v>891101577</v>
      </c>
      <c r="I1949" s="3" t="str">
        <f>+VLOOKUP(FACTURACION[[#This Row],[NIT]],TABLACLIENTE,2,FALSE)</f>
        <v>ALCANOS DE COLOMBIA S.A. E.S.P</v>
      </c>
      <c r="J1949" s="2" t="s">
        <v>23</v>
      </c>
      <c r="K1949" s="12" t="str">
        <f>+VLOOKUP(FACTURACION[[#This Row],[REFERENCIA]],CODINV,2,FALSE)</f>
        <v>MEDIDOR AL-800 C:1 1/2" MAOP 20 PSIG CON CONECTORES</v>
      </c>
      <c r="L1949" s="12" t="str">
        <f>IF(VLOOKUP(FACTURACION[[#This Row],[REFERENCIA]],CODINV,3,FALSE)=0,"",VLOOKUP(FACTURACION[[#This Row],[REFERENCIA]],CODINV,3,FALSE))</f>
        <v/>
      </c>
      <c r="M1949" s="12" t="str">
        <f>+VLOOKUP(FACTURACION[[#This Row],[REFERENCIA]],CODINV,4,FALSE)</f>
        <v>MEDIDORES</v>
      </c>
      <c r="N1949" s="12" t="str">
        <f>+VLOOKUP(FACTURACION[[#This Row],[REFERENCIA]],CODINV,5,FALSE)</f>
        <v>HONEYWELL</v>
      </c>
      <c r="O1949" s="2">
        <v>5</v>
      </c>
      <c r="P1949" s="23">
        <v>2154670</v>
      </c>
      <c r="Q1949" s="24">
        <f>+FACTURACION[[#This Row],[CANTIDAD]]*FACTURACION[[#This Row],[VR UNITARIO]]/1000</f>
        <v>10773.35</v>
      </c>
      <c r="R1949" s="3" t="str">
        <f>+VLOOKUP(FACTURACION[[#This Row],[NIT]],TABLACLIENTE,5,FALSE)</f>
        <v>NEIVA</v>
      </c>
    </row>
    <row r="1950" spans="3:18">
      <c r="C1950" s="13">
        <v>2015</v>
      </c>
      <c r="D1950" s="17" t="s">
        <v>265</v>
      </c>
      <c r="E1950" s="17">
        <f>MONTH(FACTURACION[[#This Row],[MES]]&amp;1)</f>
        <v>2</v>
      </c>
      <c r="F1950" s="223">
        <f>DATE(FACTURACION[[#This Row],[AÑO]],FACTURACION[[#This Row],[Mes numero]],1)</f>
        <v>42036</v>
      </c>
      <c r="G1950" s="159">
        <v>11046</v>
      </c>
      <c r="H1950" s="25">
        <v>891101577</v>
      </c>
      <c r="I1950" s="3" t="str">
        <f>+VLOOKUP(FACTURACION[[#This Row],[NIT]],TABLACLIENTE,2,FALSE)</f>
        <v>ALCANOS DE COLOMBIA S.A. E.S.P</v>
      </c>
      <c r="J1950" s="2" t="s">
        <v>23</v>
      </c>
      <c r="K1950" s="12" t="str">
        <f>+VLOOKUP(FACTURACION[[#This Row],[REFERENCIA]],CODINV,2,FALSE)</f>
        <v>MEDIDOR AL-800 C:1 1/2" MAOP 20 PSIG CON CONECTORES</v>
      </c>
      <c r="L1950" s="12" t="str">
        <f>IF(VLOOKUP(FACTURACION[[#This Row],[REFERENCIA]],CODINV,3,FALSE)=0,"",VLOOKUP(FACTURACION[[#This Row],[REFERENCIA]],CODINV,3,FALSE))</f>
        <v/>
      </c>
      <c r="M1950" s="12" t="str">
        <f>+VLOOKUP(FACTURACION[[#This Row],[REFERENCIA]],CODINV,4,FALSE)</f>
        <v>MEDIDORES</v>
      </c>
      <c r="N1950" s="12" t="str">
        <f>+VLOOKUP(FACTURACION[[#This Row],[REFERENCIA]],CODINV,5,FALSE)</f>
        <v>HONEYWELL</v>
      </c>
      <c r="O1950" s="2">
        <v>5</v>
      </c>
      <c r="P1950" s="23">
        <v>2154670</v>
      </c>
      <c r="Q1950" s="24">
        <f>+FACTURACION[[#This Row],[CANTIDAD]]*FACTURACION[[#This Row],[VR UNITARIO]]/1000</f>
        <v>10773.35</v>
      </c>
      <c r="R1950" s="3" t="str">
        <f>+VLOOKUP(FACTURACION[[#This Row],[NIT]],TABLACLIENTE,5,FALSE)</f>
        <v>NEIVA</v>
      </c>
    </row>
    <row r="1951" spans="3:18">
      <c r="C1951" s="13">
        <v>2015</v>
      </c>
      <c r="D1951" s="17" t="s">
        <v>265</v>
      </c>
      <c r="E1951" s="17">
        <f>MONTH(FACTURACION[[#This Row],[MES]]&amp;1)</f>
        <v>2</v>
      </c>
      <c r="F1951" s="223">
        <f>DATE(FACTURACION[[#This Row],[AÑO]],FACTURACION[[#This Row],[Mes numero]],1)</f>
        <v>42036</v>
      </c>
      <c r="G1951" s="159">
        <v>11046</v>
      </c>
      <c r="H1951" s="25">
        <v>891101577</v>
      </c>
      <c r="I1951" s="3" t="str">
        <f>+VLOOKUP(FACTURACION[[#This Row],[NIT]],TABLACLIENTE,2,FALSE)</f>
        <v>ALCANOS DE COLOMBIA S.A. E.S.P</v>
      </c>
      <c r="J1951" s="2" t="s">
        <v>59</v>
      </c>
      <c r="K1951" s="12" t="str">
        <f>+VLOOKUP(FACTURACION[[#This Row],[REFERENCIA]],CODINV,2,FALSE)</f>
        <v>MEDIDOR AL-1000 C:1 1/2" MAOP 25 PSIG CON CONECTORES</v>
      </c>
      <c r="L1951" s="12" t="str">
        <f>IF(VLOOKUP(FACTURACION[[#This Row],[REFERENCIA]],CODINV,3,FALSE)=0,"",VLOOKUP(FACTURACION[[#This Row],[REFERENCIA]],CODINV,3,FALSE))</f>
        <v/>
      </c>
      <c r="M1951" s="12" t="str">
        <f>+VLOOKUP(FACTURACION[[#This Row],[REFERENCIA]],CODINV,4,FALSE)</f>
        <v>MEDIDORES</v>
      </c>
      <c r="N1951" s="12" t="str">
        <f>+VLOOKUP(FACTURACION[[#This Row],[REFERENCIA]],CODINV,5,FALSE)</f>
        <v>HONEYWELL</v>
      </c>
      <c r="O1951" s="2">
        <v>5</v>
      </c>
      <c r="P1951" s="23">
        <v>2823175</v>
      </c>
      <c r="Q1951" s="24">
        <f>+FACTURACION[[#This Row],[CANTIDAD]]*FACTURACION[[#This Row],[VR UNITARIO]]/1000</f>
        <v>14115.875</v>
      </c>
      <c r="R1951" s="3" t="str">
        <f>+VLOOKUP(FACTURACION[[#This Row],[NIT]],TABLACLIENTE,5,FALSE)</f>
        <v>NEIVA</v>
      </c>
    </row>
    <row r="1952" spans="3:18">
      <c r="C1952" s="13">
        <v>2015</v>
      </c>
      <c r="D1952" s="17" t="s">
        <v>265</v>
      </c>
      <c r="E1952" s="17">
        <f>MONTH(FACTURACION[[#This Row],[MES]]&amp;1)</f>
        <v>2</v>
      </c>
      <c r="F1952" s="223">
        <f>DATE(FACTURACION[[#This Row],[AÑO]],FACTURACION[[#This Row],[Mes numero]],1)</f>
        <v>42036</v>
      </c>
      <c r="G1952" s="159">
        <v>11020</v>
      </c>
      <c r="H1952" s="20">
        <v>804000551</v>
      </c>
      <c r="I1952" s="2" t="str">
        <f>+VLOOKUP(FACTURACION[[#This Row],[NIT]],TABLACLIENTE,2,FALSE)</f>
        <v>GAS NATURAL DEL CESAR EMPRESA DE SERVICIOS PUBLICOS (GASNACER E.S.P)</v>
      </c>
      <c r="J1952" s="2" t="s">
        <v>59</v>
      </c>
      <c r="K1952" s="12" t="str">
        <f>+VLOOKUP(FACTURACION[[#This Row],[REFERENCIA]],CODINV,2,FALSE)</f>
        <v>MEDIDOR AL-1000 C:1 1/2" MAOP 25 PSIG CON CONECTORES</v>
      </c>
      <c r="L1952" s="12" t="str">
        <f>IF(VLOOKUP(FACTURACION[[#This Row],[REFERENCIA]],CODINV,3,FALSE)=0,"",VLOOKUP(FACTURACION[[#This Row],[REFERENCIA]],CODINV,3,FALSE))</f>
        <v/>
      </c>
      <c r="M1952" s="12" t="str">
        <f>+VLOOKUP(FACTURACION[[#This Row],[REFERENCIA]],CODINV,4,FALSE)</f>
        <v>MEDIDORES</v>
      </c>
      <c r="N1952" s="12" t="str">
        <f>+VLOOKUP(FACTURACION[[#This Row],[REFERENCIA]],CODINV,5,FALSE)</f>
        <v>HONEYWELL</v>
      </c>
      <c r="O1952" s="2">
        <v>1</v>
      </c>
      <c r="P1952" s="23">
        <v>2680000</v>
      </c>
      <c r="Q1952" s="24">
        <f>+FACTURACION[[#This Row],[CANTIDAD]]*FACTURACION[[#This Row],[VR UNITARIO]]/1000</f>
        <v>2680</v>
      </c>
      <c r="R1952" s="3" t="str">
        <f>+VLOOKUP(FACTURACION[[#This Row],[NIT]],TABLACLIENTE,5,FALSE)</f>
        <v>BUCARAMANGA</v>
      </c>
    </row>
    <row r="1953" spans="3:18">
      <c r="C1953" s="13">
        <v>2015</v>
      </c>
      <c r="D1953" s="17" t="s">
        <v>265</v>
      </c>
      <c r="E1953" s="17">
        <f>MONTH(FACTURACION[[#This Row],[MES]]&amp;1)</f>
        <v>2</v>
      </c>
      <c r="F1953" s="223">
        <f>DATE(FACTURACION[[#This Row],[AÑO]],FACTURACION[[#This Row],[Mes numero]],1)</f>
        <v>42036</v>
      </c>
      <c r="G1953" s="159">
        <v>11025</v>
      </c>
      <c r="H1953" s="20">
        <v>890503900</v>
      </c>
      <c r="I1953" s="2" t="str">
        <f>+VLOOKUP(FACTURACION[[#This Row],[NIT]],TABLACLIENTE,2,FALSE)</f>
        <v>GASES DEL ORIENTE S.A. E.S.P.</v>
      </c>
      <c r="J1953" s="2" t="s">
        <v>59</v>
      </c>
      <c r="K1953" s="12" t="str">
        <f>+VLOOKUP(FACTURACION[[#This Row],[REFERENCIA]],CODINV,2,FALSE)</f>
        <v>MEDIDOR AL-1000 C:1 1/2" MAOP 25 PSIG CON CONECTORES</v>
      </c>
      <c r="L1953" s="12" t="str">
        <f>IF(VLOOKUP(FACTURACION[[#This Row],[REFERENCIA]],CODINV,3,FALSE)=0,"",VLOOKUP(FACTURACION[[#This Row],[REFERENCIA]],CODINV,3,FALSE))</f>
        <v/>
      </c>
      <c r="M1953" s="12" t="str">
        <f>+VLOOKUP(FACTURACION[[#This Row],[REFERENCIA]],CODINV,4,FALSE)</f>
        <v>MEDIDORES</v>
      </c>
      <c r="N1953" s="12" t="str">
        <f>+VLOOKUP(FACTURACION[[#This Row],[REFERENCIA]],CODINV,5,FALSE)</f>
        <v>HONEYWELL</v>
      </c>
      <c r="O1953" s="2">
        <v>1</v>
      </c>
      <c r="P1953" s="23">
        <v>2680000</v>
      </c>
      <c r="Q1953" s="24">
        <f>+FACTURACION[[#This Row],[CANTIDAD]]*FACTURACION[[#This Row],[VR UNITARIO]]/1000</f>
        <v>2680</v>
      </c>
      <c r="R1953" s="3" t="str">
        <f>+VLOOKUP(FACTURACION[[#This Row],[NIT]],TABLACLIENTE,5,FALSE)</f>
        <v>CUCUTA</v>
      </c>
    </row>
    <row r="1954" spans="3:18">
      <c r="C1954" s="13">
        <v>2015</v>
      </c>
      <c r="D1954" s="17" t="s">
        <v>265</v>
      </c>
      <c r="E1954" s="17">
        <f>MONTH(FACTURACION[[#This Row],[MES]]&amp;1)</f>
        <v>2</v>
      </c>
      <c r="F1954" s="223">
        <f>DATE(FACTURACION[[#This Row],[AÑO]],FACTURACION[[#This Row],[Mes numero]],1)</f>
        <v>42036</v>
      </c>
      <c r="G1954" s="159">
        <v>11020</v>
      </c>
      <c r="H1954" s="25">
        <v>891101577</v>
      </c>
      <c r="I1954" s="3" t="str">
        <f>+VLOOKUP(FACTURACION[[#This Row],[NIT]],TABLACLIENTE,2,FALSE)</f>
        <v>ALCANOS DE COLOMBIA S.A. E.S.P</v>
      </c>
      <c r="J1954" s="2" t="s">
        <v>262</v>
      </c>
      <c r="K1954" s="12" t="str">
        <f>+VLOOKUP(FACTURACION[[#This Row],[REFERENCIA]],CODINV,2,FALSE)</f>
        <v>MEDIDOR AL-425 C:1 1/4" MAOP 25 PSIG</v>
      </c>
      <c r="L1954" s="12" t="str">
        <f>IF(VLOOKUP(FACTURACION[[#This Row],[REFERENCIA]],CODINV,3,FALSE)=0,"",VLOOKUP(FACTURACION[[#This Row],[REFERENCIA]],CODINV,3,FALSE))</f>
        <v/>
      </c>
      <c r="M1954" s="12" t="str">
        <f>+VLOOKUP(FACTURACION[[#This Row],[REFERENCIA]],CODINV,4,FALSE)</f>
        <v>MEDIDORES</v>
      </c>
      <c r="N1954" s="12" t="str">
        <f>+VLOOKUP(FACTURACION[[#This Row],[REFERENCIA]],CODINV,5,FALSE)</f>
        <v>HONEYWELL</v>
      </c>
      <c r="O1954" s="2">
        <v>10</v>
      </c>
      <c r="P1954" s="23">
        <v>561646</v>
      </c>
      <c r="Q1954" s="24">
        <f>+FACTURACION[[#This Row],[CANTIDAD]]*FACTURACION[[#This Row],[VR UNITARIO]]/1000</f>
        <v>5616.46</v>
      </c>
      <c r="R1954" s="3" t="str">
        <f>+VLOOKUP(FACTURACION[[#This Row],[NIT]],TABLACLIENTE,5,FALSE)</f>
        <v>NEIVA</v>
      </c>
    </row>
    <row r="1955" spans="3:18">
      <c r="C1955" s="13">
        <v>2015</v>
      </c>
      <c r="D1955" s="17" t="s">
        <v>265</v>
      </c>
      <c r="E1955" s="17">
        <f>MONTH(FACTURACION[[#This Row],[MES]]&amp;1)</f>
        <v>2</v>
      </c>
      <c r="F1955" s="223">
        <f>DATE(FACTURACION[[#This Row],[AÑO]],FACTURACION[[#This Row],[Mes numero]],1)</f>
        <v>42036</v>
      </c>
      <c r="G1955" s="159">
        <v>11044</v>
      </c>
      <c r="H1955" s="25">
        <v>891101577</v>
      </c>
      <c r="I1955" s="3" t="str">
        <f>+VLOOKUP(FACTURACION[[#This Row],[NIT]],TABLACLIENTE,2,FALSE)</f>
        <v>ALCANOS DE COLOMBIA S.A. E.S.P</v>
      </c>
      <c r="J1955" s="2" t="s">
        <v>262</v>
      </c>
      <c r="K1955" s="12" t="str">
        <f>+VLOOKUP(FACTURACION[[#This Row],[REFERENCIA]],CODINV,2,FALSE)</f>
        <v>MEDIDOR AL-425 C:1 1/4" MAOP 25 PSIG</v>
      </c>
      <c r="L1955" s="12" t="str">
        <f>IF(VLOOKUP(FACTURACION[[#This Row],[REFERENCIA]],CODINV,3,FALSE)=0,"",VLOOKUP(FACTURACION[[#This Row],[REFERENCIA]],CODINV,3,FALSE))</f>
        <v/>
      </c>
      <c r="M1955" s="12" t="str">
        <f>+VLOOKUP(FACTURACION[[#This Row],[REFERENCIA]],CODINV,4,FALSE)</f>
        <v>MEDIDORES</v>
      </c>
      <c r="N1955" s="12" t="str">
        <f>+VLOOKUP(FACTURACION[[#This Row],[REFERENCIA]],CODINV,5,FALSE)</f>
        <v>HONEYWELL</v>
      </c>
      <c r="O1955" s="2">
        <v>6</v>
      </c>
      <c r="P1955" s="23">
        <v>561646</v>
      </c>
      <c r="Q1955" s="24">
        <f>+FACTURACION[[#This Row],[CANTIDAD]]*FACTURACION[[#This Row],[VR UNITARIO]]/1000</f>
        <v>3369.8760000000002</v>
      </c>
      <c r="R1955" s="3" t="str">
        <f>+VLOOKUP(FACTURACION[[#This Row],[NIT]],TABLACLIENTE,5,FALSE)</f>
        <v>NEIVA</v>
      </c>
    </row>
    <row r="1956" spans="3:18">
      <c r="C1956" s="13">
        <v>2015</v>
      </c>
      <c r="D1956" s="17" t="s">
        <v>265</v>
      </c>
      <c r="E1956" s="17">
        <f>MONTH(FACTURACION[[#This Row],[MES]]&amp;1)</f>
        <v>2</v>
      </c>
      <c r="F1956" s="223">
        <f>DATE(FACTURACION[[#This Row],[AÑO]],FACTURACION[[#This Row],[Mes numero]],1)</f>
        <v>42036</v>
      </c>
      <c r="G1956" s="159">
        <v>11045</v>
      </c>
      <c r="H1956" s="25">
        <v>891101577</v>
      </c>
      <c r="I1956" s="3" t="str">
        <f>+VLOOKUP(FACTURACION[[#This Row],[NIT]],TABLACLIENTE,2,FALSE)</f>
        <v>ALCANOS DE COLOMBIA S.A. E.S.P</v>
      </c>
      <c r="J1956" s="2" t="s">
        <v>262</v>
      </c>
      <c r="K1956" s="12" t="str">
        <f>+VLOOKUP(FACTURACION[[#This Row],[REFERENCIA]],CODINV,2,FALSE)</f>
        <v>MEDIDOR AL-425 C:1 1/4" MAOP 25 PSIG</v>
      </c>
      <c r="L1956" s="12" t="str">
        <f>IF(VLOOKUP(FACTURACION[[#This Row],[REFERENCIA]],CODINV,3,FALSE)=0,"",VLOOKUP(FACTURACION[[#This Row],[REFERENCIA]],CODINV,3,FALSE))</f>
        <v/>
      </c>
      <c r="M1956" s="12" t="str">
        <f>+VLOOKUP(FACTURACION[[#This Row],[REFERENCIA]],CODINV,4,FALSE)</f>
        <v>MEDIDORES</v>
      </c>
      <c r="N1956" s="12" t="str">
        <f>+VLOOKUP(FACTURACION[[#This Row],[REFERENCIA]],CODINV,5,FALSE)</f>
        <v>HONEYWELL</v>
      </c>
      <c r="O1956" s="2">
        <v>5</v>
      </c>
      <c r="P1956" s="23">
        <v>561646</v>
      </c>
      <c r="Q1956" s="24">
        <f>+FACTURACION[[#This Row],[CANTIDAD]]*FACTURACION[[#This Row],[VR UNITARIO]]/1000</f>
        <v>2808.23</v>
      </c>
      <c r="R1956" s="3" t="str">
        <f>+VLOOKUP(FACTURACION[[#This Row],[NIT]],TABLACLIENTE,5,FALSE)</f>
        <v>NEIVA</v>
      </c>
    </row>
    <row r="1957" spans="3:18">
      <c r="C1957" s="13">
        <v>2015</v>
      </c>
      <c r="D1957" s="17" t="s">
        <v>265</v>
      </c>
      <c r="E1957" s="17">
        <f>MONTH(FACTURACION[[#This Row],[MES]]&amp;1)</f>
        <v>2</v>
      </c>
      <c r="F1957" s="223">
        <f>DATE(FACTURACION[[#This Row],[AÑO]],FACTURACION[[#This Row],[Mes numero]],1)</f>
        <v>42036</v>
      </c>
      <c r="G1957" s="159">
        <v>11046</v>
      </c>
      <c r="H1957" s="25">
        <v>891101577</v>
      </c>
      <c r="I1957" s="3" t="str">
        <f>+VLOOKUP(FACTURACION[[#This Row],[NIT]],TABLACLIENTE,2,FALSE)</f>
        <v>ALCANOS DE COLOMBIA S.A. E.S.P</v>
      </c>
      <c r="J1957" s="2" t="s">
        <v>262</v>
      </c>
      <c r="K1957" s="12" t="str">
        <f>+VLOOKUP(FACTURACION[[#This Row],[REFERENCIA]],CODINV,2,FALSE)</f>
        <v>MEDIDOR AL-425 C:1 1/4" MAOP 25 PSIG</v>
      </c>
      <c r="L1957" s="12" t="str">
        <f>IF(VLOOKUP(FACTURACION[[#This Row],[REFERENCIA]],CODINV,3,FALSE)=0,"",VLOOKUP(FACTURACION[[#This Row],[REFERENCIA]],CODINV,3,FALSE))</f>
        <v/>
      </c>
      <c r="M1957" s="12" t="str">
        <f>+VLOOKUP(FACTURACION[[#This Row],[REFERENCIA]],CODINV,4,FALSE)</f>
        <v>MEDIDORES</v>
      </c>
      <c r="N1957" s="12" t="str">
        <f>+VLOOKUP(FACTURACION[[#This Row],[REFERENCIA]],CODINV,5,FALSE)</f>
        <v>HONEYWELL</v>
      </c>
      <c r="O1957" s="2">
        <v>10</v>
      </c>
      <c r="P1957" s="23">
        <v>561646</v>
      </c>
      <c r="Q1957" s="24">
        <f>+FACTURACION[[#This Row],[CANTIDAD]]*FACTURACION[[#This Row],[VR UNITARIO]]/1000</f>
        <v>5616.46</v>
      </c>
      <c r="R1957" s="3" t="str">
        <f>+VLOOKUP(FACTURACION[[#This Row],[NIT]],TABLACLIENTE,5,FALSE)</f>
        <v>NEIVA</v>
      </c>
    </row>
    <row r="1958" spans="3:18">
      <c r="C1958" s="13">
        <v>2015</v>
      </c>
      <c r="D1958" s="17" t="s">
        <v>265</v>
      </c>
      <c r="E1958" s="17">
        <f>MONTH(FACTURACION[[#This Row],[MES]]&amp;1)</f>
        <v>2</v>
      </c>
      <c r="F1958" s="223">
        <f>DATE(FACTURACION[[#This Row],[AÑO]],FACTURACION[[#This Row],[Mes numero]],1)</f>
        <v>42036</v>
      </c>
      <c r="G1958" s="159">
        <v>11047</v>
      </c>
      <c r="H1958" s="25">
        <v>891101577</v>
      </c>
      <c r="I1958" s="3" t="str">
        <f>+VLOOKUP(FACTURACION[[#This Row],[NIT]],TABLACLIENTE,2,FALSE)</f>
        <v>ALCANOS DE COLOMBIA S.A. E.S.P</v>
      </c>
      <c r="J1958" s="2" t="s">
        <v>262</v>
      </c>
      <c r="K1958" s="12" t="str">
        <f>+VLOOKUP(FACTURACION[[#This Row],[REFERENCIA]],CODINV,2,FALSE)</f>
        <v>MEDIDOR AL-425 C:1 1/4" MAOP 25 PSIG</v>
      </c>
      <c r="L1958" s="12" t="str">
        <f>IF(VLOOKUP(FACTURACION[[#This Row],[REFERENCIA]],CODINV,3,FALSE)=0,"",VLOOKUP(FACTURACION[[#This Row],[REFERENCIA]],CODINV,3,FALSE))</f>
        <v/>
      </c>
      <c r="M1958" s="12" t="str">
        <f>+VLOOKUP(FACTURACION[[#This Row],[REFERENCIA]],CODINV,4,FALSE)</f>
        <v>MEDIDORES</v>
      </c>
      <c r="N1958" s="12" t="str">
        <f>+VLOOKUP(FACTURACION[[#This Row],[REFERENCIA]],CODINV,5,FALSE)</f>
        <v>HONEYWELL</v>
      </c>
      <c r="O1958" s="2">
        <v>5</v>
      </c>
      <c r="P1958" s="23">
        <v>561646</v>
      </c>
      <c r="Q1958" s="24">
        <f>+FACTURACION[[#This Row],[CANTIDAD]]*FACTURACION[[#This Row],[VR UNITARIO]]/1000</f>
        <v>2808.23</v>
      </c>
      <c r="R1958" s="3" t="str">
        <f>+VLOOKUP(FACTURACION[[#This Row],[NIT]],TABLACLIENTE,5,FALSE)</f>
        <v>NEIVA</v>
      </c>
    </row>
    <row r="1959" spans="3:18">
      <c r="C1959" s="13">
        <v>2015</v>
      </c>
      <c r="D1959" s="17" t="s">
        <v>265</v>
      </c>
      <c r="E1959" s="17">
        <f>MONTH(FACTURACION[[#This Row],[MES]]&amp;1)</f>
        <v>2</v>
      </c>
      <c r="F1959" s="223">
        <f>DATE(FACTURACION[[#This Row],[AÑO]],FACTURACION[[#This Row],[Mes numero]],1)</f>
        <v>42036</v>
      </c>
      <c r="G1959" s="159">
        <v>11049</v>
      </c>
      <c r="H1959" s="25">
        <v>891101577</v>
      </c>
      <c r="I1959" s="3" t="str">
        <f>+VLOOKUP(FACTURACION[[#This Row],[NIT]],TABLACLIENTE,2,FALSE)</f>
        <v>ALCANOS DE COLOMBIA S.A. E.S.P</v>
      </c>
      <c r="J1959" s="2" t="s">
        <v>262</v>
      </c>
      <c r="K1959" s="12" t="str">
        <f>+VLOOKUP(FACTURACION[[#This Row],[REFERENCIA]],CODINV,2,FALSE)</f>
        <v>MEDIDOR AL-425 C:1 1/4" MAOP 25 PSIG</v>
      </c>
      <c r="L1959" s="12" t="str">
        <f>IF(VLOOKUP(FACTURACION[[#This Row],[REFERENCIA]],CODINV,3,FALSE)=0,"",VLOOKUP(FACTURACION[[#This Row],[REFERENCIA]],CODINV,3,FALSE))</f>
        <v/>
      </c>
      <c r="M1959" s="12" t="str">
        <f>+VLOOKUP(FACTURACION[[#This Row],[REFERENCIA]],CODINV,4,FALSE)</f>
        <v>MEDIDORES</v>
      </c>
      <c r="N1959" s="12" t="str">
        <f>+VLOOKUP(FACTURACION[[#This Row],[REFERENCIA]],CODINV,5,FALSE)</f>
        <v>HONEYWELL</v>
      </c>
      <c r="O1959" s="2">
        <v>5</v>
      </c>
      <c r="P1959" s="23">
        <v>571133</v>
      </c>
      <c r="Q1959" s="24">
        <f>+FACTURACION[[#This Row],[CANTIDAD]]*FACTURACION[[#This Row],[VR UNITARIO]]/1000</f>
        <v>2855.665</v>
      </c>
      <c r="R1959" s="3" t="str">
        <f>+VLOOKUP(FACTURACION[[#This Row],[NIT]],TABLACLIENTE,5,FALSE)</f>
        <v>NEIVA</v>
      </c>
    </row>
    <row r="1960" spans="3:18">
      <c r="C1960" s="13">
        <v>2015</v>
      </c>
      <c r="D1960" s="17" t="s">
        <v>265</v>
      </c>
      <c r="E1960" s="17">
        <f>MONTH(FACTURACION[[#This Row],[MES]]&amp;1)</f>
        <v>2</v>
      </c>
      <c r="F1960" s="223">
        <f>DATE(FACTURACION[[#This Row],[AÑO]],FACTURACION[[#This Row],[Mes numero]],1)</f>
        <v>42036</v>
      </c>
      <c r="G1960" s="159">
        <v>11050</v>
      </c>
      <c r="H1960" s="25">
        <v>891101577</v>
      </c>
      <c r="I1960" s="3" t="str">
        <f>+VLOOKUP(FACTURACION[[#This Row],[NIT]],TABLACLIENTE,2,FALSE)</f>
        <v>ALCANOS DE COLOMBIA S.A. E.S.P</v>
      </c>
      <c r="J1960" s="2" t="s">
        <v>262</v>
      </c>
      <c r="K1960" s="12" t="str">
        <f>+VLOOKUP(FACTURACION[[#This Row],[REFERENCIA]],CODINV,2,FALSE)</f>
        <v>MEDIDOR AL-425 C:1 1/4" MAOP 25 PSIG</v>
      </c>
      <c r="L1960" s="12" t="str">
        <f>IF(VLOOKUP(FACTURACION[[#This Row],[REFERENCIA]],CODINV,3,FALSE)=0,"",VLOOKUP(FACTURACION[[#This Row],[REFERENCIA]],CODINV,3,FALSE))</f>
        <v/>
      </c>
      <c r="M1960" s="12" t="str">
        <f>+VLOOKUP(FACTURACION[[#This Row],[REFERENCIA]],CODINV,4,FALSE)</f>
        <v>MEDIDORES</v>
      </c>
      <c r="N1960" s="12" t="str">
        <f>+VLOOKUP(FACTURACION[[#This Row],[REFERENCIA]],CODINV,5,FALSE)</f>
        <v>HONEYWELL</v>
      </c>
      <c r="O1960" s="2">
        <v>10</v>
      </c>
      <c r="P1960" s="23">
        <v>571133</v>
      </c>
      <c r="Q1960" s="24">
        <f>+FACTURACION[[#This Row],[CANTIDAD]]*FACTURACION[[#This Row],[VR UNITARIO]]/1000</f>
        <v>5711.33</v>
      </c>
      <c r="R1960" s="3" t="str">
        <f>+VLOOKUP(FACTURACION[[#This Row],[NIT]],TABLACLIENTE,5,FALSE)</f>
        <v>NEIVA</v>
      </c>
    </row>
    <row r="1961" spans="3:18">
      <c r="C1961" s="13">
        <v>2015</v>
      </c>
      <c r="D1961" s="17" t="s">
        <v>265</v>
      </c>
      <c r="E1961" s="17">
        <f>MONTH(FACTURACION[[#This Row],[MES]]&amp;1)</f>
        <v>2</v>
      </c>
      <c r="F1961" s="223">
        <f>DATE(FACTURACION[[#This Row],[AÑO]],FACTURACION[[#This Row],[Mes numero]],1)</f>
        <v>42036</v>
      </c>
      <c r="G1961" s="159">
        <v>11051</v>
      </c>
      <c r="H1961" s="25">
        <v>891101577</v>
      </c>
      <c r="I1961" s="3" t="str">
        <f>+VLOOKUP(FACTURACION[[#This Row],[NIT]],TABLACLIENTE,2,FALSE)</f>
        <v>ALCANOS DE COLOMBIA S.A. E.S.P</v>
      </c>
      <c r="J1961" s="2" t="s">
        <v>262</v>
      </c>
      <c r="K1961" s="12" t="str">
        <f>+VLOOKUP(FACTURACION[[#This Row],[REFERENCIA]],CODINV,2,FALSE)</f>
        <v>MEDIDOR AL-425 C:1 1/4" MAOP 25 PSIG</v>
      </c>
      <c r="L1961" s="12" t="str">
        <f>IF(VLOOKUP(FACTURACION[[#This Row],[REFERENCIA]],CODINV,3,FALSE)=0,"",VLOOKUP(FACTURACION[[#This Row],[REFERENCIA]],CODINV,3,FALSE))</f>
        <v/>
      </c>
      <c r="M1961" s="12" t="str">
        <f>+VLOOKUP(FACTURACION[[#This Row],[REFERENCIA]],CODINV,4,FALSE)</f>
        <v>MEDIDORES</v>
      </c>
      <c r="N1961" s="12" t="str">
        <f>+VLOOKUP(FACTURACION[[#This Row],[REFERENCIA]],CODINV,5,FALSE)</f>
        <v>HONEYWELL</v>
      </c>
      <c r="O1961" s="2">
        <v>6</v>
      </c>
      <c r="P1961" s="23">
        <v>571133</v>
      </c>
      <c r="Q1961" s="24">
        <f>+FACTURACION[[#This Row],[CANTIDAD]]*FACTURACION[[#This Row],[VR UNITARIO]]/1000</f>
        <v>3426.7979999999998</v>
      </c>
      <c r="R1961" s="3" t="str">
        <f>+VLOOKUP(FACTURACION[[#This Row],[NIT]],TABLACLIENTE,5,FALSE)</f>
        <v>NEIVA</v>
      </c>
    </row>
    <row r="1962" spans="3:18">
      <c r="C1962" s="13">
        <v>2015</v>
      </c>
      <c r="D1962" s="17" t="s">
        <v>265</v>
      </c>
      <c r="E1962" s="17">
        <f>MONTH(FACTURACION[[#This Row],[MES]]&amp;1)</f>
        <v>2</v>
      </c>
      <c r="F1962" s="223">
        <f>DATE(FACTURACION[[#This Row],[AÑO]],FACTURACION[[#This Row],[Mes numero]],1)</f>
        <v>42036</v>
      </c>
      <c r="G1962" s="159">
        <v>11052</v>
      </c>
      <c r="H1962" s="25">
        <v>891101577</v>
      </c>
      <c r="I1962" s="3" t="str">
        <f>+VLOOKUP(FACTURACION[[#This Row],[NIT]],TABLACLIENTE,2,FALSE)</f>
        <v>ALCANOS DE COLOMBIA S.A. E.S.P</v>
      </c>
      <c r="J1962" s="2" t="s">
        <v>262</v>
      </c>
      <c r="K1962" s="12" t="str">
        <f>+VLOOKUP(FACTURACION[[#This Row],[REFERENCIA]],CODINV,2,FALSE)</f>
        <v>MEDIDOR AL-425 C:1 1/4" MAOP 25 PSIG</v>
      </c>
      <c r="L1962" s="12" t="str">
        <f>IF(VLOOKUP(FACTURACION[[#This Row],[REFERENCIA]],CODINV,3,FALSE)=0,"",VLOOKUP(FACTURACION[[#This Row],[REFERENCIA]],CODINV,3,FALSE))</f>
        <v/>
      </c>
      <c r="M1962" s="12" t="str">
        <f>+VLOOKUP(FACTURACION[[#This Row],[REFERENCIA]],CODINV,4,FALSE)</f>
        <v>MEDIDORES</v>
      </c>
      <c r="N1962" s="12" t="str">
        <f>+VLOOKUP(FACTURACION[[#This Row],[REFERENCIA]],CODINV,5,FALSE)</f>
        <v>HONEYWELL</v>
      </c>
      <c r="O1962" s="2">
        <v>2</v>
      </c>
      <c r="P1962" s="23">
        <v>571133</v>
      </c>
      <c r="Q1962" s="24">
        <f>+FACTURACION[[#This Row],[CANTIDAD]]*FACTURACION[[#This Row],[VR UNITARIO]]/1000</f>
        <v>1142.2660000000001</v>
      </c>
      <c r="R1962" s="3" t="str">
        <f>+VLOOKUP(FACTURACION[[#This Row],[NIT]],TABLACLIENTE,5,FALSE)</f>
        <v>NEIVA</v>
      </c>
    </row>
    <row r="1963" spans="3:18">
      <c r="C1963" s="13">
        <v>2015</v>
      </c>
      <c r="D1963" s="17" t="s">
        <v>265</v>
      </c>
      <c r="E1963" s="17">
        <f>MONTH(FACTURACION[[#This Row],[MES]]&amp;1)</f>
        <v>2</v>
      </c>
      <c r="F1963" s="223">
        <f>DATE(FACTURACION[[#This Row],[AÑO]],FACTURACION[[#This Row],[Mes numero]],1)</f>
        <v>42036</v>
      </c>
      <c r="G1963" s="159">
        <v>11053</v>
      </c>
      <c r="H1963" s="25">
        <v>891101577</v>
      </c>
      <c r="I1963" s="3" t="str">
        <f>+VLOOKUP(FACTURACION[[#This Row],[NIT]],TABLACLIENTE,2,FALSE)</f>
        <v>ALCANOS DE COLOMBIA S.A. E.S.P</v>
      </c>
      <c r="J1963" s="2" t="s">
        <v>262</v>
      </c>
      <c r="K1963" s="12" t="str">
        <f>+VLOOKUP(FACTURACION[[#This Row],[REFERENCIA]],CODINV,2,FALSE)</f>
        <v>MEDIDOR AL-425 C:1 1/4" MAOP 25 PSIG</v>
      </c>
      <c r="L1963" s="12" t="str">
        <f>IF(VLOOKUP(FACTURACION[[#This Row],[REFERENCIA]],CODINV,3,FALSE)=0,"",VLOOKUP(FACTURACION[[#This Row],[REFERENCIA]],CODINV,3,FALSE))</f>
        <v/>
      </c>
      <c r="M1963" s="12" t="str">
        <f>+VLOOKUP(FACTURACION[[#This Row],[REFERENCIA]],CODINV,4,FALSE)</f>
        <v>MEDIDORES</v>
      </c>
      <c r="N1963" s="12" t="str">
        <f>+VLOOKUP(FACTURACION[[#This Row],[REFERENCIA]],CODINV,5,FALSE)</f>
        <v>HONEYWELL</v>
      </c>
      <c r="O1963" s="2">
        <v>6</v>
      </c>
      <c r="P1963" s="23">
        <v>571133</v>
      </c>
      <c r="Q1963" s="24">
        <f>+FACTURACION[[#This Row],[CANTIDAD]]*FACTURACION[[#This Row],[VR UNITARIO]]/1000</f>
        <v>3426.7979999999998</v>
      </c>
      <c r="R1963" s="3" t="str">
        <f>+VLOOKUP(FACTURACION[[#This Row],[NIT]],TABLACLIENTE,5,FALSE)</f>
        <v>NEIVA</v>
      </c>
    </row>
    <row r="1964" spans="3:18">
      <c r="C1964" s="13">
        <v>2015</v>
      </c>
      <c r="D1964" s="17" t="s">
        <v>265</v>
      </c>
      <c r="E1964" s="17">
        <f>MONTH(FACTURACION[[#This Row],[MES]]&amp;1)</f>
        <v>2</v>
      </c>
      <c r="F1964" s="223">
        <f>DATE(FACTURACION[[#This Row],[AÑO]],FACTURACION[[#This Row],[Mes numero]],1)</f>
        <v>42036</v>
      </c>
      <c r="G1964" s="159">
        <v>11054</v>
      </c>
      <c r="H1964" s="25">
        <v>891101577</v>
      </c>
      <c r="I1964" s="3" t="str">
        <f>+VLOOKUP(FACTURACION[[#This Row],[NIT]],TABLACLIENTE,2,FALSE)</f>
        <v>ALCANOS DE COLOMBIA S.A. E.S.P</v>
      </c>
      <c r="J1964" s="2" t="s">
        <v>262</v>
      </c>
      <c r="K1964" s="12" t="str">
        <f>+VLOOKUP(FACTURACION[[#This Row],[REFERENCIA]],CODINV,2,FALSE)</f>
        <v>MEDIDOR AL-425 C:1 1/4" MAOP 25 PSIG</v>
      </c>
      <c r="L1964" s="12" t="str">
        <f>IF(VLOOKUP(FACTURACION[[#This Row],[REFERENCIA]],CODINV,3,FALSE)=0,"",VLOOKUP(FACTURACION[[#This Row],[REFERENCIA]],CODINV,3,FALSE))</f>
        <v/>
      </c>
      <c r="M1964" s="12" t="str">
        <f>+VLOOKUP(FACTURACION[[#This Row],[REFERENCIA]],CODINV,4,FALSE)</f>
        <v>MEDIDORES</v>
      </c>
      <c r="N1964" s="12" t="str">
        <f>+VLOOKUP(FACTURACION[[#This Row],[REFERENCIA]],CODINV,5,FALSE)</f>
        <v>HONEYWELL</v>
      </c>
      <c r="O1964" s="2">
        <v>2</v>
      </c>
      <c r="P1964" s="23">
        <v>571133</v>
      </c>
      <c r="Q1964" s="24">
        <f>+FACTURACION[[#This Row],[CANTIDAD]]*FACTURACION[[#This Row],[VR UNITARIO]]/1000</f>
        <v>1142.2660000000001</v>
      </c>
      <c r="R1964" s="3" t="str">
        <f>+VLOOKUP(FACTURACION[[#This Row],[NIT]],TABLACLIENTE,5,FALSE)</f>
        <v>NEIVA</v>
      </c>
    </row>
    <row r="1965" spans="3:18">
      <c r="C1965" s="13">
        <v>2015</v>
      </c>
      <c r="D1965" s="17" t="s">
        <v>265</v>
      </c>
      <c r="E1965" s="17">
        <f>MONTH(FACTURACION[[#This Row],[MES]]&amp;1)</f>
        <v>2</v>
      </c>
      <c r="F1965" s="223">
        <f>DATE(FACTURACION[[#This Row],[AÑO]],FACTURACION[[#This Row],[Mes numero]],1)</f>
        <v>42036</v>
      </c>
      <c r="G1965" s="159">
        <v>11055</v>
      </c>
      <c r="H1965" s="25">
        <v>891101577</v>
      </c>
      <c r="I1965" s="3" t="str">
        <f>+VLOOKUP(FACTURACION[[#This Row],[NIT]],TABLACLIENTE,2,FALSE)</f>
        <v>ALCANOS DE COLOMBIA S.A. E.S.P</v>
      </c>
      <c r="J1965" s="2" t="s">
        <v>262</v>
      </c>
      <c r="K1965" s="12" t="str">
        <f>+VLOOKUP(FACTURACION[[#This Row],[REFERENCIA]],CODINV,2,FALSE)</f>
        <v>MEDIDOR AL-425 C:1 1/4" MAOP 25 PSIG</v>
      </c>
      <c r="L1965" s="12" t="str">
        <f>IF(VLOOKUP(FACTURACION[[#This Row],[REFERENCIA]],CODINV,3,FALSE)=0,"",VLOOKUP(FACTURACION[[#This Row],[REFERENCIA]],CODINV,3,FALSE))</f>
        <v/>
      </c>
      <c r="M1965" s="12" t="str">
        <f>+VLOOKUP(FACTURACION[[#This Row],[REFERENCIA]],CODINV,4,FALSE)</f>
        <v>MEDIDORES</v>
      </c>
      <c r="N1965" s="12" t="str">
        <f>+VLOOKUP(FACTURACION[[#This Row],[REFERENCIA]],CODINV,5,FALSE)</f>
        <v>HONEYWELL</v>
      </c>
      <c r="O1965" s="2">
        <v>5</v>
      </c>
      <c r="P1965" s="23">
        <v>571133</v>
      </c>
      <c r="Q1965" s="24">
        <f>+FACTURACION[[#This Row],[CANTIDAD]]*FACTURACION[[#This Row],[VR UNITARIO]]/1000</f>
        <v>2855.665</v>
      </c>
      <c r="R1965" s="3" t="str">
        <f>+VLOOKUP(FACTURACION[[#This Row],[NIT]],TABLACLIENTE,5,FALSE)</f>
        <v>NEIVA</v>
      </c>
    </row>
    <row r="1966" spans="3:18">
      <c r="C1966" s="13">
        <v>2015</v>
      </c>
      <c r="D1966" s="17" t="s">
        <v>265</v>
      </c>
      <c r="E1966" s="17">
        <f>MONTH(FACTURACION[[#This Row],[MES]]&amp;1)</f>
        <v>2</v>
      </c>
      <c r="F1966" s="223">
        <f>DATE(FACTURACION[[#This Row],[AÑO]],FACTURACION[[#This Row],[Mes numero]],1)</f>
        <v>42036</v>
      </c>
      <c r="G1966" s="159">
        <v>11056</v>
      </c>
      <c r="H1966" s="25">
        <v>891101577</v>
      </c>
      <c r="I1966" s="3" t="str">
        <f>+VLOOKUP(FACTURACION[[#This Row],[NIT]],TABLACLIENTE,2,FALSE)</f>
        <v>ALCANOS DE COLOMBIA S.A. E.S.P</v>
      </c>
      <c r="J1966" s="2" t="s">
        <v>262</v>
      </c>
      <c r="K1966" s="12" t="str">
        <f>+VLOOKUP(FACTURACION[[#This Row],[REFERENCIA]],CODINV,2,FALSE)</f>
        <v>MEDIDOR AL-425 C:1 1/4" MAOP 25 PSIG</v>
      </c>
      <c r="L1966" s="12" t="str">
        <f>IF(VLOOKUP(FACTURACION[[#This Row],[REFERENCIA]],CODINV,3,FALSE)=0,"",VLOOKUP(FACTURACION[[#This Row],[REFERENCIA]],CODINV,3,FALSE))</f>
        <v/>
      </c>
      <c r="M1966" s="12" t="str">
        <f>+VLOOKUP(FACTURACION[[#This Row],[REFERENCIA]],CODINV,4,FALSE)</f>
        <v>MEDIDORES</v>
      </c>
      <c r="N1966" s="12" t="str">
        <f>+VLOOKUP(FACTURACION[[#This Row],[REFERENCIA]],CODINV,5,FALSE)</f>
        <v>HONEYWELL</v>
      </c>
      <c r="O1966" s="2">
        <v>5</v>
      </c>
      <c r="P1966" s="23">
        <v>571133</v>
      </c>
      <c r="Q1966" s="24">
        <f>+FACTURACION[[#This Row],[CANTIDAD]]*FACTURACION[[#This Row],[VR UNITARIO]]/1000</f>
        <v>2855.665</v>
      </c>
      <c r="R1966" s="3" t="str">
        <f>+VLOOKUP(FACTURACION[[#This Row],[NIT]],TABLACLIENTE,5,FALSE)</f>
        <v>NEIVA</v>
      </c>
    </row>
    <row r="1967" spans="3:18">
      <c r="C1967" s="13">
        <v>2015</v>
      </c>
      <c r="D1967" s="17" t="s">
        <v>265</v>
      </c>
      <c r="E1967" s="17">
        <f>MONTH(FACTURACION[[#This Row],[MES]]&amp;1)</f>
        <v>2</v>
      </c>
      <c r="F1967" s="223">
        <f>DATE(FACTURACION[[#This Row],[AÑO]],FACTURACION[[#This Row],[Mes numero]],1)</f>
        <v>42036</v>
      </c>
      <c r="G1967" s="159">
        <v>11058</v>
      </c>
      <c r="H1967" s="20">
        <v>890503900</v>
      </c>
      <c r="I1967" s="2" t="str">
        <f>+VLOOKUP(FACTURACION[[#This Row],[NIT]],TABLACLIENTE,2,FALSE)</f>
        <v>GASES DEL ORIENTE S.A. E.S.P.</v>
      </c>
      <c r="J1967" s="2" t="s">
        <v>262</v>
      </c>
      <c r="K1967" s="12" t="str">
        <f>+VLOOKUP(FACTURACION[[#This Row],[REFERENCIA]],CODINV,2,FALSE)</f>
        <v>MEDIDOR AL-425 C:1 1/4" MAOP 25 PSIG</v>
      </c>
      <c r="L1967" s="12" t="str">
        <f>IF(VLOOKUP(FACTURACION[[#This Row],[REFERENCIA]],CODINV,3,FALSE)=0,"",VLOOKUP(FACTURACION[[#This Row],[REFERENCIA]],CODINV,3,FALSE))</f>
        <v/>
      </c>
      <c r="M1967" s="12" t="str">
        <f>+VLOOKUP(FACTURACION[[#This Row],[REFERENCIA]],CODINV,4,FALSE)</f>
        <v>MEDIDORES</v>
      </c>
      <c r="N1967" s="12" t="str">
        <f>+VLOOKUP(FACTURACION[[#This Row],[REFERENCIA]],CODINV,5,FALSE)</f>
        <v>HONEYWELL</v>
      </c>
      <c r="O1967" s="2">
        <v>3</v>
      </c>
      <c r="P1967" s="23">
        <v>526000</v>
      </c>
      <c r="Q1967" s="24">
        <f>+FACTURACION[[#This Row],[CANTIDAD]]*FACTURACION[[#This Row],[VR UNITARIO]]/1000</f>
        <v>1578</v>
      </c>
      <c r="R1967" s="3" t="str">
        <f>+VLOOKUP(FACTURACION[[#This Row],[NIT]],TABLACLIENTE,5,FALSE)</f>
        <v>CUCUTA</v>
      </c>
    </row>
    <row r="1968" spans="3:18">
      <c r="C1968" s="13">
        <v>2015</v>
      </c>
      <c r="D1968" s="17" t="s">
        <v>265</v>
      </c>
      <c r="E1968" s="17">
        <f>MONTH(FACTURACION[[#This Row],[MES]]&amp;1)</f>
        <v>2</v>
      </c>
      <c r="F1968" s="223">
        <f>DATE(FACTURACION[[#This Row],[AÑO]],FACTURACION[[#This Row],[Mes numero]],1)</f>
        <v>42036</v>
      </c>
      <c r="G1968" s="159">
        <v>11006</v>
      </c>
      <c r="H1968" s="20">
        <v>890503900</v>
      </c>
      <c r="I1968" s="2" t="str">
        <f>+VLOOKUP(FACTURACION[[#This Row],[NIT]],TABLACLIENTE,2,FALSE)</f>
        <v>GASES DEL ORIENTE S.A. E.S.P.</v>
      </c>
      <c r="J1968" s="2" t="s">
        <v>261</v>
      </c>
      <c r="K1968" s="12" t="str">
        <f>+VLOOKUP(FACTURACION[[#This Row],[REFERENCIA]],CODINV,2,FALSE)</f>
        <v>REG. 1813C C: 3/4" R: 6-15" O: 1/4</v>
      </c>
      <c r="L1968" s="12" t="str">
        <f>IF(VLOOKUP(FACTURACION[[#This Row],[REFERENCIA]],CODINV,3,FALSE)=0,"",VLOOKUP(FACTURACION[[#This Row],[REFERENCIA]],CODINV,3,FALSE))</f>
        <v/>
      </c>
      <c r="M1968" s="12" t="str">
        <f>+VLOOKUP(FACTURACION[[#This Row],[REFERENCIA]],CODINV,4,FALSE)</f>
        <v>REGULADORES</v>
      </c>
      <c r="N1968" s="12" t="str">
        <f>+VLOOKUP(FACTURACION[[#This Row],[REFERENCIA]],CODINV,5,FALSE)</f>
        <v>HONEYWELL</v>
      </c>
      <c r="O1968" s="2">
        <v>15</v>
      </c>
      <c r="P1968" s="23">
        <v>102000</v>
      </c>
      <c r="Q1968" s="24">
        <f>+FACTURACION[[#This Row],[CANTIDAD]]*FACTURACION[[#This Row],[VR UNITARIO]]/1000</f>
        <v>1530</v>
      </c>
      <c r="R1968" s="3" t="str">
        <f>+VLOOKUP(FACTURACION[[#This Row],[NIT]],TABLACLIENTE,5,FALSE)</f>
        <v>CUCUTA</v>
      </c>
    </row>
    <row r="1969" spans="3:18">
      <c r="C1969" s="13">
        <v>2015</v>
      </c>
      <c r="D1969" s="17" t="s">
        <v>265</v>
      </c>
      <c r="E1969" s="17">
        <f>MONTH(FACTURACION[[#This Row],[MES]]&amp;1)</f>
        <v>2</v>
      </c>
      <c r="F1969" s="223">
        <f>DATE(FACTURACION[[#This Row],[AÑO]],FACTURACION[[#This Row],[Mes numero]],1)</f>
        <v>42036</v>
      </c>
      <c r="G1969" s="159">
        <v>11038</v>
      </c>
      <c r="H1969" s="20">
        <v>830014820</v>
      </c>
      <c r="I1969" s="2" t="str">
        <f>+VLOOKUP(FACTURACION[[#This Row],[NIT]],TABLACLIENTE,2,FALSE)</f>
        <v>COMERCIALIZADORA MOYSE LTDA.</v>
      </c>
      <c r="J1969" s="2" t="s">
        <v>6</v>
      </c>
      <c r="K1969" s="12" t="str">
        <f>+VLOOKUP(FACTURACION[[#This Row],[REFERENCIA]],CODINV,2,FALSE)</f>
        <v>REG.1813C C:3/4" R:6-15" O:1/2</v>
      </c>
      <c r="L1969" s="12" t="str">
        <f>IF(VLOOKUP(FACTURACION[[#This Row],[REFERENCIA]],CODINV,3,FALSE)=0,"",VLOOKUP(FACTURACION[[#This Row],[REFERENCIA]],CODINV,3,FALSE))</f>
        <v/>
      </c>
      <c r="M1969" s="12" t="str">
        <f>+VLOOKUP(FACTURACION[[#This Row],[REFERENCIA]],CODINV,4,FALSE)</f>
        <v>REGULADORES</v>
      </c>
      <c r="N1969" s="12" t="str">
        <f>+VLOOKUP(FACTURACION[[#This Row],[REFERENCIA]],CODINV,5,FALSE)</f>
        <v>HONEYWELL</v>
      </c>
      <c r="O1969" s="2">
        <v>1</v>
      </c>
      <c r="P1969" s="23">
        <v>95000</v>
      </c>
      <c r="Q1969" s="24">
        <f>+FACTURACION[[#This Row],[CANTIDAD]]*FACTURACION[[#This Row],[VR UNITARIO]]/1000</f>
        <v>95</v>
      </c>
      <c r="R1969" s="3" t="str">
        <f>+VLOOKUP(FACTURACION[[#This Row],[NIT]],TABLACLIENTE,5,FALSE)</f>
        <v>BOGOTÁ D.C.</v>
      </c>
    </row>
    <row r="1970" spans="3:18">
      <c r="C1970" s="13">
        <v>2015</v>
      </c>
      <c r="D1970" s="17" t="s">
        <v>265</v>
      </c>
      <c r="E1970" s="17">
        <f>MONTH(FACTURACION[[#This Row],[MES]]&amp;1)</f>
        <v>2</v>
      </c>
      <c r="F1970" s="223">
        <f>DATE(FACTURACION[[#This Row],[AÑO]],FACTURACION[[#This Row],[Mes numero]],1)</f>
        <v>42036</v>
      </c>
      <c r="G1970" s="159">
        <v>11006</v>
      </c>
      <c r="H1970" s="20">
        <v>890503900</v>
      </c>
      <c r="I1970" s="2" t="str">
        <f>+VLOOKUP(FACTURACION[[#This Row],[NIT]],TABLACLIENTE,2,FALSE)</f>
        <v>GASES DEL ORIENTE S.A. E.S.P.</v>
      </c>
      <c r="J1970" s="2" t="s">
        <v>6</v>
      </c>
      <c r="K1970" s="12" t="str">
        <f>+VLOOKUP(FACTURACION[[#This Row],[REFERENCIA]],CODINV,2,FALSE)</f>
        <v>REG.1813C C:3/4" R:6-15" O:1/2</v>
      </c>
      <c r="L1970" s="12" t="str">
        <f>IF(VLOOKUP(FACTURACION[[#This Row],[REFERENCIA]],CODINV,3,FALSE)=0,"",VLOOKUP(FACTURACION[[#This Row],[REFERENCIA]],CODINV,3,FALSE))</f>
        <v/>
      </c>
      <c r="M1970" s="12" t="str">
        <f>+VLOOKUP(FACTURACION[[#This Row],[REFERENCIA]],CODINV,4,FALSE)</f>
        <v>REGULADORES</v>
      </c>
      <c r="N1970" s="12" t="str">
        <f>+VLOOKUP(FACTURACION[[#This Row],[REFERENCIA]],CODINV,5,FALSE)</f>
        <v>HONEYWELL</v>
      </c>
      <c r="O1970" s="2">
        <v>10</v>
      </c>
      <c r="P1970" s="23">
        <v>102000</v>
      </c>
      <c r="Q1970" s="24">
        <f>+FACTURACION[[#This Row],[CANTIDAD]]*FACTURACION[[#This Row],[VR UNITARIO]]/1000</f>
        <v>1020</v>
      </c>
      <c r="R1970" s="3" t="str">
        <f>+VLOOKUP(FACTURACION[[#This Row],[NIT]],TABLACLIENTE,5,FALSE)</f>
        <v>CUCUTA</v>
      </c>
    </row>
    <row r="1971" spans="3:18">
      <c r="C1971" s="13">
        <v>2015</v>
      </c>
      <c r="D1971" s="17" t="s">
        <v>265</v>
      </c>
      <c r="E1971" s="17">
        <f>MONTH(FACTURACION[[#This Row],[MES]]&amp;1)</f>
        <v>2</v>
      </c>
      <c r="F1971" s="223">
        <f>DATE(FACTURACION[[#This Row],[AÑO]],FACTURACION[[#This Row],[Mes numero]],1)</f>
        <v>42036</v>
      </c>
      <c r="G1971" s="159">
        <v>10994</v>
      </c>
      <c r="H1971" s="20">
        <v>830137252</v>
      </c>
      <c r="I1971" s="2" t="str">
        <f>+VLOOKUP(FACTURACION[[#This Row],[NIT]],TABLACLIENTE,2,FALSE)</f>
        <v>SAGENCO SAS</v>
      </c>
      <c r="J1971" s="2" t="s">
        <v>6</v>
      </c>
      <c r="K1971" s="12" t="str">
        <f>+VLOOKUP(FACTURACION[[#This Row],[REFERENCIA]],CODINV,2,FALSE)</f>
        <v>REG.1813C C:3/4" R:6-15" O:1/2</v>
      </c>
      <c r="L1971" s="12" t="str">
        <f>IF(VLOOKUP(FACTURACION[[#This Row],[REFERENCIA]],CODINV,3,FALSE)=0,"",VLOOKUP(FACTURACION[[#This Row],[REFERENCIA]],CODINV,3,FALSE))</f>
        <v/>
      </c>
      <c r="M1971" s="12" t="str">
        <f>+VLOOKUP(FACTURACION[[#This Row],[REFERENCIA]],CODINV,4,FALSE)</f>
        <v>REGULADORES</v>
      </c>
      <c r="N1971" s="12" t="str">
        <f>+VLOOKUP(FACTURACION[[#This Row],[REFERENCIA]],CODINV,5,FALSE)</f>
        <v>HONEYWELL</v>
      </c>
      <c r="O1971" s="2">
        <v>2</v>
      </c>
      <c r="P1971" s="23">
        <v>95000</v>
      </c>
      <c r="Q1971" s="24">
        <f>+FACTURACION[[#This Row],[CANTIDAD]]*FACTURACION[[#This Row],[VR UNITARIO]]/1000</f>
        <v>190</v>
      </c>
      <c r="R1971" s="3" t="str">
        <f>+VLOOKUP(FACTURACION[[#This Row],[NIT]],TABLACLIENTE,5,FALSE)</f>
        <v>BOGOTÁ D.C.</v>
      </c>
    </row>
    <row r="1972" spans="3:18">
      <c r="C1972" s="13">
        <v>2015</v>
      </c>
      <c r="D1972" s="17" t="s">
        <v>265</v>
      </c>
      <c r="E1972" s="17">
        <f>MONTH(FACTURACION[[#This Row],[MES]]&amp;1)</f>
        <v>2</v>
      </c>
      <c r="F1972" s="223">
        <f>DATE(FACTURACION[[#This Row],[AÑO]],FACTURACION[[#This Row],[Mes numero]],1)</f>
        <v>42036</v>
      </c>
      <c r="G1972" s="159">
        <v>10999</v>
      </c>
      <c r="H1972" s="20">
        <v>800202395</v>
      </c>
      <c r="I1972" s="2" t="str">
        <f>+VLOOKUP(FACTURACION[[#This Row],[NIT]],TABLACLIENTE,2,FALSE)</f>
        <v>EFIGAS GAS NATURAL S.A. E.S.P. (EFIGAS S.A. E.S.P.)</v>
      </c>
      <c r="J1972" s="2" t="s">
        <v>5</v>
      </c>
      <c r="K1972" s="12" t="str">
        <f>+VLOOKUP(FACTURACION[[#This Row],[REFERENCIA]],CODINV,2,FALSE)</f>
        <v>REG. 1800 CPB2 1 1-4· O: 5/16" R: STD</v>
      </c>
      <c r="L1972" s="12" t="str">
        <f>IF(VLOOKUP(FACTURACION[[#This Row],[REFERENCIA]],CODINV,3,FALSE)=0,"",VLOOKUP(FACTURACION[[#This Row],[REFERENCIA]],CODINV,3,FALSE))</f>
        <v/>
      </c>
      <c r="M1972" s="12" t="str">
        <f>+VLOOKUP(FACTURACION[[#This Row],[REFERENCIA]],CODINV,4,FALSE)</f>
        <v>REGULADORES</v>
      </c>
      <c r="N1972" s="12" t="str">
        <f>+VLOOKUP(FACTURACION[[#This Row],[REFERENCIA]],CODINV,5,FALSE)</f>
        <v>HONEYWELL</v>
      </c>
      <c r="O1972" s="2">
        <v>5</v>
      </c>
      <c r="P1972" s="23">
        <v>510000</v>
      </c>
      <c r="Q1972" s="24">
        <f>+FACTURACION[[#This Row],[CANTIDAD]]*FACTURACION[[#This Row],[VR UNITARIO]]/1000</f>
        <v>2550</v>
      </c>
      <c r="R1972" s="3" t="str">
        <f>+VLOOKUP(FACTURACION[[#This Row],[NIT]],TABLACLIENTE,5,FALSE)</f>
        <v>MANIZALES</v>
      </c>
    </row>
    <row r="1973" spans="3:18">
      <c r="C1973" s="13">
        <v>2015</v>
      </c>
      <c r="D1973" s="17" t="s">
        <v>265</v>
      </c>
      <c r="E1973" s="17">
        <f>MONTH(FACTURACION[[#This Row],[MES]]&amp;1)</f>
        <v>2</v>
      </c>
      <c r="F1973" s="223">
        <f>DATE(FACTURACION[[#This Row],[AÑO]],FACTURACION[[#This Row],[Mes numero]],1)</f>
        <v>42036</v>
      </c>
      <c r="G1973" s="159">
        <v>11000</v>
      </c>
      <c r="H1973" s="20">
        <v>800202395</v>
      </c>
      <c r="I1973" s="2" t="str">
        <f>+VLOOKUP(FACTURACION[[#This Row],[NIT]],TABLACLIENTE,2,FALSE)</f>
        <v>EFIGAS GAS NATURAL S.A. E.S.P. (EFIGAS S.A. E.S.P.)</v>
      </c>
      <c r="J1973" s="2" t="s">
        <v>5</v>
      </c>
      <c r="K1973" s="12" t="str">
        <f>+VLOOKUP(FACTURACION[[#This Row],[REFERENCIA]],CODINV,2,FALSE)</f>
        <v>REG. 1800 CPB2 1 1-4· O: 5/16" R: STD</v>
      </c>
      <c r="L1973" s="12" t="str">
        <f>IF(VLOOKUP(FACTURACION[[#This Row],[REFERENCIA]],CODINV,3,FALSE)=0,"",VLOOKUP(FACTURACION[[#This Row],[REFERENCIA]],CODINV,3,FALSE))</f>
        <v/>
      </c>
      <c r="M1973" s="12" t="str">
        <f>+VLOOKUP(FACTURACION[[#This Row],[REFERENCIA]],CODINV,4,FALSE)</f>
        <v>REGULADORES</v>
      </c>
      <c r="N1973" s="12" t="str">
        <f>+VLOOKUP(FACTURACION[[#This Row],[REFERENCIA]],CODINV,5,FALSE)</f>
        <v>HONEYWELL</v>
      </c>
      <c r="O1973" s="2">
        <v>5</v>
      </c>
      <c r="P1973" s="23">
        <v>510000</v>
      </c>
      <c r="Q1973" s="24">
        <f>+FACTURACION[[#This Row],[CANTIDAD]]*FACTURACION[[#This Row],[VR UNITARIO]]/1000</f>
        <v>2550</v>
      </c>
      <c r="R1973" s="3" t="str">
        <f>+VLOOKUP(FACTURACION[[#This Row],[NIT]],TABLACLIENTE,5,FALSE)</f>
        <v>MANIZALES</v>
      </c>
    </row>
    <row r="1974" spans="3:18">
      <c r="C1974" s="13">
        <v>2015</v>
      </c>
      <c r="D1974" s="17" t="s">
        <v>265</v>
      </c>
      <c r="E1974" s="17">
        <f>MONTH(FACTURACION[[#This Row],[MES]]&amp;1)</f>
        <v>2</v>
      </c>
      <c r="F1974" s="223">
        <f>DATE(FACTURACION[[#This Row],[AÑO]],FACTURACION[[#This Row],[Mes numero]],1)</f>
        <v>42036</v>
      </c>
      <c r="G1974" s="159">
        <v>11001</v>
      </c>
      <c r="H1974" s="20">
        <v>800202395</v>
      </c>
      <c r="I1974" s="2" t="str">
        <f>+VLOOKUP(FACTURACION[[#This Row],[NIT]],TABLACLIENTE,2,FALSE)</f>
        <v>EFIGAS GAS NATURAL S.A. E.S.P. (EFIGAS S.A. E.S.P.)</v>
      </c>
      <c r="J1974" s="2" t="s">
        <v>5</v>
      </c>
      <c r="K1974" s="12" t="str">
        <f>+VLOOKUP(FACTURACION[[#This Row],[REFERENCIA]],CODINV,2,FALSE)</f>
        <v>REG. 1800 CPB2 1 1-4· O: 5/16" R: STD</v>
      </c>
      <c r="L1974" s="12" t="str">
        <f>IF(VLOOKUP(FACTURACION[[#This Row],[REFERENCIA]],CODINV,3,FALSE)=0,"",VLOOKUP(FACTURACION[[#This Row],[REFERENCIA]],CODINV,3,FALSE))</f>
        <v/>
      </c>
      <c r="M1974" s="12" t="str">
        <f>+VLOOKUP(FACTURACION[[#This Row],[REFERENCIA]],CODINV,4,FALSE)</f>
        <v>REGULADORES</v>
      </c>
      <c r="N1974" s="12" t="str">
        <f>+VLOOKUP(FACTURACION[[#This Row],[REFERENCIA]],CODINV,5,FALSE)</f>
        <v>HONEYWELL</v>
      </c>
      <c r="O1974" s="2">
        <v>5</v>
      </c>
      <c r="P1974" s="23">
        <v>510000</v>
      </c>
      <c r="Q1974" s="24">
        <f>+FACTURACION[[#This Row],[CANTIDAD]]*FACTURACION[[#This Row],[VR UNITARIO]]/1000</f>
        <v>2550</v>
      </c>
      <c r="R1974" s="3" t="str">
        <f>+VLOOKUP(FACTURACION[[#This Row],[NIT]],TABLACLIENTE,5,FALSE)</f>
        <v>MANIZALES</v>
      </c>
    </row>
    <row r="1975" spans="3:18">
      <c r="C1975" s="13">
        <v>2015</v>
      </c>
      <c r="D1975" s="17" t="s">
        <v>265</v>
      </c>
      <c r="E1975" s="17">
        <f>MONTH(FACTURACION[[#This Row],[MES]]&amp;1)</f>
        <v>2</v>
      </c>
      <c r="F1975" s="223">
        <f>DATE(FACTURACION[[#This Row],[AÑO]],FACTURACION[[#This Row],[Mes numero]],1)</f>
        <v>42036</v>
      </c>
      <c r="G1975" s="159">
        <v>11002</v>
      </c>
      <c r="H1975" s="20">
        <v>890400869</v>
      </c>
      <c r="I1975" s="2" t="str">
        <f>+VLOOKUP(FACTURACION[[#This Row],[NIT]],TABLACLIENTE,2,FALSE)</f>
        <v>SURTIDORA DE GAS DEL CARIBE S.A. E.S.P. (SURTIGAS S.A. E.S.P.)</v>
      </c>
      <c r="J1975" s="2" t="s">
        <v>5</v>
      </c>
      <c r="K1975" s="12" t="str">
        <f>+VLOOKUP(FACTURACION[[#This Row],[REFERENCIA]],CODINV,2,FALSE)</f>
        <v>REG. 1800 CPB2 1 1-4· O: 5/16" R: STD</v>
      </c>
      <c r="L1975" s="12" t="str">
        <f>IF(VLOOKUP(FACTURACION[[#This Row],[REFERENCIA]],CODINV,3,FALSE)=0,"",VLOOKUP(FACTURACION[[#This Row],[REFERENCIA]],CODINV,3,FALSE))</f>
        <v/>
      </c>
      <c r="M1975" s="12" t="str">
        <f>+VLOOKUP(FACTURACION[[#This Row],[REFERENCIA]],CODINV,4,FALSE)</f>
        <v>REGULADORES</v>
      </c>
      <c r="N1975" s="12" t="str">
        <f>+VLOOKUP(FACTURACION[[#This Row],[REFERENCIA]],CODINV,5,FALSE)</f>
        <v>HONEYWELL</v>
      </c>
      <c r="O1975" s="2">
        <v>10</v>
      </c>
      <c r="P1975" s="23">
        <v>406757</v>
      </c>
      <c r="Q1975" s="24">
        <f>+FACTURACION[[#This Row],[CANTIDAD]]*FACTURACION[[#This Row],[VR UNITARIO]]/1000</f>
        <v>4067.57</v>
      </c>
      <c r="R1975" s="3" t="str">
        <f>+VLOOKUP(FACTURACION[[#This Row],[NIT]],TABLACLIENTE,5,FALSE)</f>
        <v>CARTAGENA</v>
      </c>
    </row>
    <row r="1976" spans="3:18">
      <c r="C1976" s="13">
        <v>2015</v>
      </c>
      <c r="D1976" s="17" t="s">
        <v>265</v>
      </c>
      <c r="E1976" s="17">
        <f>MONTH(FACTURACION[[#This Row],[MES]]&amp;1)</f>
        <v>2</v>
      </c>
      <c r="F1976" s="223">
        <f>DATE(FACTURACION[[#This Row],[AÑO]],FACTURACION[[#This Row],[Mes numero]],1)</f>
        <v>42036</v>
      </c>
      <c r="G1976" s="159">
        <v>11005</v>
      </c>
      <c r="H1976" s="20">
        <v>890400869</v>
      </c>
      <c r="I1976" s="2" t="str">
        <f>+VLOOKUP(FACTURACION[[#This Row],[NIT]],TABLACLIENTE,2,FALSE)</f>
        <v>SURTIDORA DE GAS DEL CARIBE S.A. E.S.P. (SURTIGAS S.A. E.S.P.)</v>
      </c>
      <c r="J1976" s="2" t="s">
        <v>5</v>
      </c>
      <c r="K1976" s="12" t="str">
        <f>+VLOOKUP(FACTURACION[[#This Row],[REFERENCIA]],CODINV,2,FALSE)</f>
        <v>REG. 1800 CPB2 1 1-4· O: 5/16" R: STD</v>
      </c>
      <c r="L1976" s="12" t="str">
        <f>IF(VLOOKUP(FACTURACION[[#This Row],[REFERENCIA]],CODINV,3,FALSE)=0,"",VLOOKUP(FACTURACION[[#This Row],[REFERENCIA]],CODINV,3,FALSE))</f>
        <v/>
      </c>
      <c r="M1976" s="12" t="str">
        <f>+VLOOKUP(FACTURACION[[#This Row],[REFERENCIA]],CODINV,4,FALSE)</f>
        <v>REGULADORES</v>
      </c>
      <c r="N1976" s="12" t="str">
        <f>+VLOOKUP(FACTURACION[[#This Row],[REFERENCIA]],CODINV,5,FALSE)</f>
        <v>HONEYWELL</v>
      </c>
      <c r="O1976" s="2">
        <v>2</v>
      </c>
      <c r="P1976" s="23">
        <v>506154</v>
      </c>
      <c r="Q1976" s="24">
        <f>+FACTURACION[[#This Row],[CANTIDAD]]*FACTURACION[[#This Row],[VR UNITARIO]]/1000</f>
        <v>1012.308</v>
      </c>
      <c r="R1976" s="3" t="str">
        <f>+VLOOKUP(FACTURACION[[#This Row],[NIT]],TABLACLIENTE,5,FALSE)</f>
        <v>CARTAGENA</v>
      </c>
    </row>
    <row r="1977" spans="3:18">
      <c r="C1977" s="13">
        <v>2015</v>
      </c>
      <c r="D1977" s="17" t="s">
        <v>265</v>
      </c>
      <c r="E1977" s="17">
        <f>MONTH(FACTURACION[[#This Row],[MES]]&amp;1)</f>
        <v>2</v>
      </c>
      <c r="F1977" s="223">
        <f>DATE(FACTURACION[[#This Row],[AÑO]],FACTURACION[[#This Row],[Mes numero]],1)</f>
        <v>42036</v>
      </c>
      <c r="G1977" s="159">
        <v>11023</v>
      </c>
      <c r="H1977" s="20">
        <v>890500726</v>
      </c>
      <c r="I1977" s="2" t="str">
        <f>+VLOOKUP(FACTURACION[[#This Row],[NIT]],TABLACLIENTE,2,FALSE)</f>
        <v>NORTESANTANDEREANA DE GAS S.A. E.S.P (NORGAS S.A. E.S.P.)</v>
      </c>
      <c r="J1977" s="2" t="s">
        <v>251</v>
      </c>
      <c r="K1977" s="12" t="str">
        <f>+VLOOKUP(FACTURACION[[#This Row],[REFERENCIA]],CODINV,2,FALSE)</f>
        <v>REG. 1813B C: 2"  R: 14.5-28" O: 3/4"</v>
      </c>
      <c r="L1977" s="12" t="str">
        <f>IF(VLOOKUP(FACTURACION[[#This Row],[REFERENCIA]],CODINV,3,FALSE)=0,"",VLOOKUP(FACTURACION[[#This Row],[REFERENCIA]],CODINV,3,FALSE))</f>
        <v/>
      </c>
      <c r="M1977" s="12" t="str">
        <f>+VLOOKUP(FACTURACION[[#This Row],[REFERENCIA]],CODINV,4,FALSE)</f>
        <v>REGULADORES</v>
      </c>
      <c r="N1977" s="12" t="str">
        <f>+VLOOKUP(FACTURACION[[#This Row],[REFERENCIA]],CODINV,5,FALSE)</f>
        <v>HONEYWELL</v>
      </c>
      <c r="O1977" s="2">
        <v>1</v>
      </c>
      <c r="P1977" s="23">
        <v>1100000</v>
      </c>
      <c r="Q1977" s="24">
        <f>+FACTURACION[[#This Row],[CANTIDAD]]*FACTURACION[[#This Row],[VR UNITARIO]]/1000</f>
        <v>1100</v>
      </c>
      <c r="R1977" s="3" t="str">
        <f>+VLOOKUP(FACTURACION[[#This Row],[NIT]],TABLACLIENTE,5,FALSE)</f>
        <v>BUCARAMANGA</v>
      </c>
    </row>
    <row r="1978" spans="3:18">
      <c r="C1978" s="13">
        <v>2015</v>
      </c>
      <c r="D1978" s="17" t="s">
        <v>265</v>
      </c>
      <c r="E1978" s="17">
        <f>MONTH(FACTURACION[[#This Row],[MES]]&amp;1)</f>
        <v>2</v>
      </c>
      <c r="F1978" s="223">
        <f>DATE(FACTURACION[[#This Row],[AÑO]],FACTURACION[[#This Row],[Mes numero]],1)</f>
        <v>42036</v>
      </c>
      <c r="G1978" s="159">
        <v>11039</v>
      </c>
      <c r="H1978" s="20">
        <v>830064454</v>
      </c>
      <c r="I1978" s="2" t="str">
        <f>+VLOOKUP(FACTURACION[[#This Row],[NIT]],TABLACLIENTE,2,FALSE)</f>
        <v>SOLGAS LTDA</v>
      </c>
      <c r="J1978" s="2" t="s">
        <v>251</v>
      </c>
      <c r="K1978" s="12" t="str">
        <f>+VLOOKUP(FACTURACION[[#This Row],[REFERENCIA]],CODINV,2,FALSE)</f>
        <v>REG. 1813B C: 2"  R: 14.5-28" O: 3/4"</v>
      </c>
      <c r="L1978" s="12" t="str">
        <f>IF(VLOOKUP(FACTURACION[[#This Row],[REFERENCIA]],CODINV,3,FALSE)=0,"",VLOOKUP(FACTURACION[[#This Row],[REFERENCIA]],CODINV,3,FALSE))</f>
        <v/>
      </c>
      <c r="M1978" s="12" t="str">
        <f>+VLOOKUP(FACTURACION[[#This Row],[REFERENCIA]],CODINV,4,FALSE)</f>
        <v>REGULADORES</v>
      </c>
      <c r="N1978" s="12" t="str">
        <f>+VLOOKUP(FACTURACION[[#This Row],[REFERENCIA]],CODINV,5,FALSE)</f>
        <v>HONEYWELL</v>
      </c>
      <c r="O1978" s="2">
        <v>1</v>
      </c>
      <c r="P1978" s="23">
        <v>1150000</v>
      </c>
      <c r="Q1978" s="24">
        <f>+FACTURACION[[#This Row],[CANTIDAD]]*FACTURACION[[#This Row],[VR UNITARIO]]/1000</f>
        <v>1150</v>
      </c>
      <c r="R1978" s="3" t="str">
        <f>+VLOOKUP(FACTURACION[[#This Row],[NIT]],TABLACLIENTE,5,FALSE)</f>
        <v>BOGOTÁ D.C.</v>
      </c>
    </row>
    <row r="1979" spans="3:18">
      <c r="C1979" s="13">
        <v>2015</v>
      </c>
      <c r="D1979" s="17" t="s">
        <v>265</v>
      </c>
      <c r="E1979" s="17">
        <f>MONTH(FACTURACION[[#This Row],[MES]]&amp;1)</f>
        <v>2</v>
      </c>
      <c r="F1979" s="223">
        <f>DATE(FACTURACION[[#This Row],[AÑO]],FACTURACION[[#This Row],[Mes numero]],1)</f>
        <v>42036</v>
      </c>
      <c r="G1979" s="159">
        <v>10998</v>
      </c>
      <c r="H1979" s="20">
        <v>890101691</v>
      </c>
      <c r="I1979" s="2" t="str">
        <f>+VLOOKUP(FACTURACION[[#This Row],[NIT]],TABLACLIENTE,2,FALSE)</f>
        <v>GASES DEL CARIBE S.A.E.S.P. (GASCARIBE S.A E.S.P.)</v>
      </c>
      <c r="J1979" s="2" t="s">
        <v>0</v>
      </c>
      <c r="K1979" s="12" t="str">
        <f>+VLOOKUP(FACTURACION[[#This Row],[REFERENCIA]],CODINV,2,FALSE)</f>
        <v>REG 1813B2 C: 1 1/4" R: 5.5-8.5 O: 3/8</v>
      </c>
      <c r="L1979" s="12" t="str">
        <f>IF(VLOOKUP(FACTURACION[[#This Row],[REFERENCIA]],CODINV,3,FALSE)=0,"",VLOOKUP(FACTURACION[[#This Row],[REFERENCIA]],CODINV,3,FALSE))</f>
        <v/>
      </c>
      <c r="M1979" s="12" t="str">
        <f>+VLOOKUP(FACTURACION[[#This Row],[REFERENCIA]],CODINV,4,FALSE)</f>
        <v>REGULADORES</v>
      </c>
      <c r="N1979" s="12" t="str">
        <f>+VLOOKUP(FACTURACION[[#This Row],[REFERENCIA]],CODINV,5,FALSE)</f>
        <v>HONEYWELL</v>
      </c>
      <c r="O1979" s="2">
        <v>12</v>
      </c>
      <c r="P1979" s="23">
        <v>141206</v>
      </c>
      <c r="Q1979" s="24">
        <f>+FACTURACION[[#This Row],[CANTIDAD]]*FACTURACION[[#This Row],[VR UNITARIO]]/1000</f>
        <v>1694.472</v>
      </c>
      <c r="R1979" s="3" t="str">
        <f>+VLOOKUP(FACTURACION[[#This Row],[NIT]],TABLACLIENTE,5,FALSE)</f>
        <v>BARRANQUILLA</v>
      </c>
    </row>
    <row r="1980" spans="3:18">
      <c r="C1980" s="13">
        <v>2015</v>
      </c>
      <c r="D1980" s="17" t="s">
        <v>265</v>
      </c>
      <c r="E1980" s="17">
        <f>MONTH(FACTURACION[[#This Row],[MES]]&amp;1)</f>
        <v>2</v>
      </c>
      <c r="F1980" s="223">
        <f>DATE(FACTURACION[[#This Row],[AÑO]],FACTURACION[[#This Row],[Mes numero]],1)</f>
        <v>42036</v>
      </c>
      <c r="G1980" s="159">
        <v>11026</v>
      </c>
      <c r="H1980" s="20">
        <v>830144426</v>
      </c>
      <c r="I1980" s="2" t="str">
        <f>+VLOOKUP(FACTURACION[[#This Row],[NIT]],TABLACLIENTE,2,FALSE)</f>
        <v>DUARTECNICOS S.A.S.</v>
      </c>
      <c r="J1980" s="2" t="s">
        <v>155</v>
      </c>
      <c r="K1980" s="12" t="str">
        <f>+VLOOKUP(FACTURACION[[#This Row],[REFERENCIA]],CODINV,2,FALSE)</f>
        <v>AFV 3" S300 FO</v>
      </c>
      <c r="L1980" s="12" t="str">
        <f>IF(VLOOKUP(FACTURACION[[#This Row],[REFERENCIA]],CODINV,3,FALSE)=0,"",VLOOKUP(FACTURACION[[#This Row],[REFERENCIA]],CODINV,3,FALSE))</f>
        <v/>
      </c>
      <c r="M1980" s="12" t="str">
        <f>+VLOOKUP(FACTURACION[[#This Row],[REFERENCIA]],CODINV,4,FALSE)</f>
        <v>REGULADORES</v>
      </c>
      <c r="N1980" s="12" t="str">
        <f>+VLOOKUP(FACTURACION[[#This Row],[REFERENCIA]],CODINV,5,FALSE)</f>
        <v>HONEYWELL</v>
      </c>
      <c r="O1980" s="2">
        <v>3</v>
      </c>
      <c r="P1980" s="23">
        <v>3016667</v>
      </c>
      <c r="Q1980" s="24">
        <f>+FACTURACION[[#This Row],[CANTIDAD]]*FACTURACION[[#This Row],[VR UNITARIO]]/1000</f>
        <v>9050.0010000000002</v>
      </c>
      <c r="R1980" s="3" t="str">
        <f>+VLOOKUP(FACTURACION[[#This Row],[NIT]],TABLACLIENTE,5,FALSE)</f>
        <v>BARRANQUILLA</v>
      </c>
    </row>
    <row r="1981" spans="3:18">
      <c r="C1981" s="13">
        <v>2015</v>
      </c>
      <c r="D1981" s="17" t="s">
        <v>265</v>
      </c>
      <c r="E1981" s="17">
        <f>MONTH(FACTURACION[[#This Row],[MES]]&amp;1)</f>
        <v>2</v>
      </c>
      <c r="F1981" s="223">
        <f>DATE(FACTURACION[[#This Row],[AÑO]],FACTURACION[[#This Row],[Mes numero]],1)</f>
        <v>42036</v>
      </c>
      <c r="G1981" s="159">
        <v>11026</v>
      </c>
      <c r="H1981" s="20">
        <v>830144426</v>
      </c>
      <c r="I1981" s="2" t="str">
        <f>+VLOOKUP(FACTURACION[[#This Row],[NIT]],TABLACLIENTE,2,FALSE)</f>
        <v>DUARTECNICOS S.A.S.</v>
      </c>
      <c r="J1981" s="2" t="s">
        <v>254</v>
      </c>
      <c r="K1981" s="12" t="str">
        <f>+VLOOKUP(FACTURACION[[#This Row],[REFERENCIA]],CODINV,2,FALSE)</f>
        <v>AFV 4" S300 H7 STD</v>
      </c>
      <c r="L1981" s="12" t="str">
        <f>IF(VLOOKUP(FACTURACION[[#This Row],[REFERENCIA]],CODINV,3,FALSE)=0,"",VLOOKUP(FACTURACION[[#This Row],[REFERENCIA]],CODINV,3,FALSE))</f>
        <v/>
      </c>
      <c r="M1981" s="12" t="str">
        <f>+VLOOKUP(FACTURACION[[#This Row],[REFERENCIA]],CODINV,4,FALSE)</f>
        <v>REGULADORES</v>
      </c>
      <c r="N1981" s="12" t="str">
        <f>+VLOOKUP(FACTURACION[[#This Row],[REFERENCIA]],CODINV,5,FALSE)</f>
        <v>HONEYWELL</v>
      </c>
      <c r="O1981" s="2">
        <v>3</v>
      </c>
      <c r="P1981" s="23">
        <v>5184848</v>
      </c>
      <c r="Q1981" s="24">
        <f>+FACTURACION[[#This Row],[CANTIDAD]]*FACTURACION[[#This Row],[VR UNITARIO]]/1000</f>
        <v>15554.544</v>
      </c>
      <c r="R1981" s="3" t="str">
        <f>+VLOOKUP(FACTURACION[[#This Row],[NIT]],TABLACLIENTE,5,FALSE)</f>
        <v>BARRANQUILLA</v>
      </c>
    </row>
    <row r="1982" spans="3:18">
      <c r="C1982" s="13">
        <v>2015</v>
      </c>
      <c r="D1982" s="17" t="s">
        <v>265</v>
      </c>
      <c r="E1982" s="17">
        <f>MONTH(FACTURACION[[#This Row],[MES]]&amp;1)</f>
        <v>2</v>
      </c>
      <c r="F1982" s="223">
        <f>DATE(FACTURACION[[#This Row],[AÑO]],FACTURACION[[#This Row],[Mes numero]],1)</f>
        <v>42036</v>
      </c>
      <c r="G1982" s="159">
        <v>11061</v>
      </c>
      <c r="H1982" s="20">
        <v>800167643</v>
      </c>
      <c r="I1982" s="2" t="str">
        <f>+VLOOKUP(FACTURACION[[#This Row],[NIT]],TABLACLIENTE,2,FALSE)</f>
        <v>GASES DE OCCIDENTE S.A. E.S.P. (GDO)</v>
      </c>
      <c r="J1982" s="2" t="s">
        <v>26</v>
      </c>
      <c r="K1982" s="12" t="str">
        <f>+VLOOKUP(FACTURACION[[#This Row],[REFERENCIA]],CODINV,2,FALSE)</f>
        <v>CONTROL LOOP ZSC-150 BM COMPOSITE</v>
      </c>
      <c r="L1982" s="12" t="str">
        <f>IF(VLOOKUP(FACTURACION[[#This Row],[REFERENCIA]],CODINV,3,FALSE)=0,"",VLOOKUP(FACTURACION[[#This Row],[REFERENCIA]],CODINV,3,FALSE))</f>
        <v/>
      </c>
      <c r="M1982" s="12" t="str">
        <f>+VLOOKUP(FACTURACION[[#This Row],[REFERENCIA]],CODINV,4,FALSE)</f>
        <v>REGULADORES</v>
      </c>
      <c r="N1982" s="12" t="str">
        <f>+VLOOKUP(FACTURACION[[#This Row],[REFERENCIA]],CODINV,5,FALSE)</f>
        <v>HONEYWELL</v>
      </c>
      <c r="O1982" s="2">
        <v>4</v>
      </c>
      <c r="P1982" s="23">
        <v>2311529</v>
      </c>
      <c r="Q1982" s="24">
        <f>+FACTURACION[[#This Row],[CANTIDAD]]*FACTURACION[[#This Row],[VR UNITARIO]]/1000</f>
        <v>9246.116</v>
      </c>
      <c r="R1982" s="3" t="str">
        <f>+VLOOKUP(FACTURACION[[#This Row],[NIT]],TABLACLIENTE,5,FALSE)</f>
        <v>CALI</v>
      </c>
    </row>
    <row r="1983" spans="3:18">
      <c r="C1983" s="13">
        <v>2015</v>
      </c>
      <c r="D1983" s="17" t="s">
        <v>265</v>
      </c>
      <c r="E1983" s="17">
        <f>MONTH(FACTURACION[[#This Row],[MES]]&amp;1)</f>
        <v>2</v>
      </c>
      <c r="F1983" s="223">
        <f>DATE(FACTURACION[[#This Row],[AÑO]],FACTURACION[[#This Row],[Mes numero]],1)</f>
        <v>42036</v>
      </c>
      <c r="G1983" s="159">
        <v>11026</v>
      </c>
      <c r="H1983" s="20">
        <v>830144426</v>
      </c>
      <c r="I1983" s="2" t="str">
        <f>+VLOOKUP(FACTURACION[[#This Row],[NIT]],TABLACLIENTE,2,FALSE)</f>
        <v>DUARTECNICOS S.A.S.</v>
      </c>
      <c r="J1983" s="2" t="s">
        <v>65</v>
      </c>
      <c r="K1983" s="12" t="str">
        <f>+VLOOKUP(FACTURACION[[#This Row],[REFERENCIA]],CODINV,2,FALSE)</f>
        <v>CONTROL LOOP ZSC-100 BM INSPIRATOR</v>
      </c>
      <c r="L1983" s="12" t="str">
        <f>IF(VLOOKUP(FACTURACION[[#This Row],[REFERENCIA]],CODINV,3,FALSE)=0,"",VLOOKUP(FACTURACION[[#This Row],[REFERENCIA]],CODINV,3,FALSE))</f>
        <v/>
      </c>
      <c r="M1983" s="12" t="str">
        <f>+VLOOKUP(FACTURACION[[#This Row],[REFERENCIA]],CODINV,4,FALSE)</f>
        <v>REGULADORES</v>
      </c>
      <c r="N1983" s="12" t="str">
        <f>+VLOOKUP(FACTURACION[[#This Row],[REFERENCIA]],CODINV,5,FALSE)</f>
        <v>HONEYWELL</v>
      </c>
      <c r="O1983" s="2">
        <v>3</v>
      </c>
      <c r="P1983" s="23">
        <v>2183333</v>
      </c>
      <c r="Q1983" s="24">
        <f>+FACTURACION[[#This Row],[CANTIDAD]]*FACTURACION[[#This Row],[VR UNITARIO]]/1000</f>
        <v>6549.9989999999998</v>
      </c>
      <c r="R1983" s="3" t="str">
        <f>+VLOOKUP(FACTURACION[[#This Row],[NIT]],TABLACLIENTE,5,FALSE)</f>
        <v>BARRANQUILLA</v>
      </c>
    </row>
    <row r="1984" spans="3:18">
      <c r="C1984" s="13">
        <v>2015</v>
      </c>
      <c r="D1984" s="17" t="s">
        <v>265</v>
      </c>
      <c r="E1984" s="17">
        <f>MONTH(FACTURACION[[#This Row],[MES]]&amp;1)</f>
        <v>2</v>
      </c>
      <c r="F1984" s="223">
        <f>DATE(FACTURACION[[#This Row],[AÑO]],FACTURACION[[#This Row],[Mes numero]],1)</f>
        <v>42036</v>
      </c>
      <c r="G1984" s="159">
        <v>11026</v>
      </c>
      <c r="H1984" s="20">
        <v>830144426</v>
      </c>
      <c r="I1984" s="2" t="str">
        <f>+VLOOKUP(FACTURACION[[#This Row],[NIT]],TABLACLIENTE,2,FALSE)</f>
        <v>DUARTECNICOS S.A.S.</v>
      </c>
      <c r="J1984" s="2" t="s">
        <v>65</v>
      </c>
      <c r="K1984" s="12" t="str">
        <f>+VLOOKUP(FACTURACION[[#This Row],[REFERENCIA]],CODINV,2,FALSE)</f>
        <v>CONTROL LOOP ZSC-100 BM INSPIRATOR</v>
      </c>
      <c r="L1984" s="12" t="str">
        <f>IF(VLOOKUP(FACTURACION[[#This Row],[REFERENCIA]],CODINV,3,FALSE)=0,"",VLOOKUP(FACTURACION[[#This Row],[REFERENCIA]],CODINV,3,FALSE))</f>
        <v/>
      </c>
      <c r="M1984" s="12" t="str">
        <f>+VLOOKUP(FACTURACION[[#This Row],[REFERENCIA]],CODINV,4,FALSE)</f>
        <v>REGULADORES</v>
      </c>
      <c r="N1984" s="12" t="str">
        <f>+VLOOKUP(FACTURACION[[#This Row],[REFERENCIA]],CODINV,5,FALSE)</f>
        <v>HONEYWELL</v>
      </c>
      <c r="O1984" s="2">
        <v>3</v>
      </c>
      <c r="P1984" s="23">
        <v>2183333</v>
      </c>
      <c r="Q1984" s="24">
        <f>+FACTURACION[[#This Row],[CANTIDAD]]*FACTURACION[[#This Row],[VR UNITARIO]]/1000</f>
        <v>6549.9989999999998</v>
      </c>
      <c r="R1984" s="3" t="str">
        <f>+VLOOKUP(FACTURACION[[#This Row],[NIT]],TABLACLIENTE,5,FALSE)</f>
        <v>BARRANQUILLA</v>
      </c>
    </row>
    <row r="1985" spans="3:18">
      <c r="C1985" s="13">
        <v>2015</v>
      </c>
      <c r="D1985" s="17" t="s">
        <v>265</v>
      </c>
      <c r="E1985" s="17">
        <f>MONTH(FACTURACION[[#This Row],[MES]]&amp;1)</f>
        <v>2</v>
      </c>
      <c r="F1985" s="223">
        <f>DATE(FACTURACION[[#This Row],[AÑO]],FACTURACION[[#This Row],[Mes numero]],1)</f>
        <v>42036</v>
      </c>
      <c r="G1985" s="159">
        <v>10995</v>
      </c>
      <c r="H1985" s="20">
        <v>800021272</v>
      </c>
      <c r="I1985" s="2" t="str">
        <f>+VLOOKUP(FACTURACION[[#This Row],[NIT]],TABLACLIENTE,2,FALSE)</f>
        <v>GASES DEL LLANO S.A. E.S.P (LLANOGAS S.A. E.S.P.)</v>
      </c>
      <c r="J1985" s="2" t="s">
        <v>244</v>
      </c>
      <c r="K1985" s="12" t="str">
        <f>+VLOOKUP(FACTURACION[[#This Row],[REFERENCIA]],CODINV,2,FALSE)</f>
        <v>PILOTO ZSC 320-100</v>
      </c>
      <c r="L1985" s="12" t="str">
        <f>IF(VLOOKUP(FACTURACION[[#This Row],[REFERENCIA]],CODINV,3,FALSE)=0,"",VLOOKUP(FACTURACION[[#This Row],[REFERENCIA]],CODINV,3,FALSE))</f>
        <v>RRAE103A1A1A1</v>
      </c>
      <c r="M1985" s="12" t="str">
        <f>+VLOOKUP(FACTURACION[[#This Row],[REFERENCIA]],CODINV,4,FALSE)</f>
        <v>REGULADORES</v>
      </c>
      <c r="N1985" s="12" t="str">
        <f>+VLOOKUP(FACTURACION[[#This Row],[REFERENCIA]],CODINV,5,FALSE)</f>
        <v>HONEYWELL</v>
      </c>
      <c r="O1985" s="2">
        <v>3</v>
      </c>
      <c r="P1985" s="23">
        <v>1232532</v>
      </c>
      <c r="Q1985" s="24">
        <f>+FACTURACION[[#This Row],[CANTIDAD]]*FACTURACION[[#This Row],[VR UNITARIO]]/1000</f>
        <v>3697.596</v>
      </c>
      <c r="R1985" s="3" t="str">
        <f>+VLOOKUP(FACTURACION[[#This Row],[NIT]],TABLACLIENTE,5,FALSE)</f>
        <v>VILLAVICENCIO</v>
      </c>
    </row>
    <row r="1986" spans="3:18">
      <c r="C1986" s="13">
        <v>2015</v>
      </c>
      <c r="D1986" s="17" t="s">
        <v>265</v>
      </c>
      <c r="E1986" s="17">
        <f>MONTH(FACTURACION[[#This Row],[MES]]&amp;1)</f>
        <v>2</v>
      </c>
      <c r="F1986" s="223">
        <f>DATE(FACTURACION[[#This Row],[AÑO]],FACTURACION[[#This Row],[Mes numero]],1)</f>
        <v>42036</v>
      </c>
      <c r="G1986" s="159">
        <v>10993</v>
      </c>
      <c r="H1986" s="20">
        <v>800170118</v>
      </c>
      <c r="I1986" s="2" t="str">
        <f>+VLOOKUP(FACTURACION[[#This Row],[NIT]],TABLACLIENTE,2,FALSE)</f>
        <v>PROMOTORA DE GASES DEL SUR S A E S P (PROGASUR S.A. E.S.P.)</v>
      </c>
      <c r="J1986" s="2" t="s">
        <v>248</v>
      </c>
      <c r="K1986" s="12" t="str">
        <f>+VLOOKUP(FACTURACION[[#This Row],[REFERENCIA]],CODINV,2,FALSE)</f>
        <v>GEAR &amp; HUB 43 DRIVE</v>
      </c>
      <c r="L1986" s="12" t="str">
        <f>IF(VLOOKUP(FACTURACION[[#This Row],[REFERENCIA]],CODINV,3,FALSE)=0,"",VLOOKUP(FACTURACION[[#This Row],[REFERENCIA]],CODINV,3,FALSE))</f>
        <v>43354G056</v>
      </c>
      <c r="M1986" s="12" t="str">
        <f>+VLOOKUP(FACTURACION[[#This Row],[REFERENCIA]],CODINV,4,FALSE)</f>
        <v>REPUESTOS Y ACCESORIOS</v>
      </c>
      <c r="N1986" s="12" t="str">
        <f>+VLOOKUP(FACTURACION[[#This Row],[REFERENCIA]],CODINV,5,FALSE)</f>
        <v>HONEYWELL</v>
      </c>
      <c r="O1986" s="2">
        <v>1</v>
      </c>
      <c r="P1986" s="23">
        <v>208616</v>
      </c>
      <c r="Q1986" s="24">
        <f>+FACTURACION[[#This Row],[CANTIDAD]]*FACTURACION[[#This Row],[VR UNITARIO]]/1000</f>
        <v>208.61600000000001</v>
      </c>
      <c r="R1986" s="3" t="str">
        <f>+VLOOKUP(FACTURACION[[#This Row],[NIT]],TABLACLIENTE,5,FALSE)</f>
        <v>BOGOTÁ D.C.</v>
      </c>
    </row>
    <row r="1987" spans="3:18">
      <c r="C1987" s="13">
        <v>2015</v>
      </c>
      <c r="D1987" s="17" t="s">
        <v>265</v>
      </c>
      <c r="E1987" s="17">
        <f>MONTH(FACTURACION[[#This Row],[MES]]&amp;1)</f>
        <v>2</v>
      </c>
      <c r="F1987" s="223">
        <f>DATE(FACTURACION[[#This Row],[AÑO]],FACTURACION[[#This Row],[Mes numero]],1)</f>
        <v>42036</v>
      </c>
      <c r="G1987" s="159">
        <v>10993</v>
      </c>
      <c r="H1987" s="20">
        <v>800170118</v>
      </c>
      <c r="I1987" s="2" t="str">
        <f>+VLOOKUP(FACTURACION[[#This Row],[NIT]],TABLACLIENTE,2,FALSE)</f>
        <v>PROMOTORA DE GASES DEL SUR S A E S P (PROGASUR S.A. E.S.P.)</v>
      </c>
      <c r="J1987" s="2" t="s">
        <v>246</v>
      </c>
      <c r="K1987" s="12" t="str">
        <f>+VLOOKUP(FACTURACION[[#This Row],[REFERENCIA]],CODINV,2,FALSE)</f>
        <v>GEAR &amp; HUB 61 DRIVE</v>
      </c>
      <c r="L1987" s="12" t="str">
        <f>IF(VLOOKUP(FACTURACION[[#This Row],[REFERENCIA]],CODINV,3,FALSE)=0,"",VLOOKUP(FACTURACION[[#This Row],[REFERENCIA]],CODINV,3,FALSE))</f>
        <v>43354G098</v>
      </c>
      <c r="M1987" s="12" t="str">
        <f>+VLOOKUP(FACTURACION[[#This Row],[REFERENCIA]],CODINV,4,FALSE)</f>
        <v>REPUESTOS Y ACCESORIOS</v>
      </c>
      <c r="N1987" s="12" t="str">
        <f>+VLOOKUP(FACTURACION[[#This Row],[REFERENCIA]],CODINV,5,FALSE)</f>
        <v>HONEYWELL</v>
      </c>
      <c r="O1987" s="2">
        <v>1</v>
      </c>
      <c r="P1987" s="23">
        <v>192725</v>
      </c>
      <c r="Q1987" s="24">
        <f>+FACTURACION[[#This Row],[CANTIDAD]]*FACTURACION[[#This Row],[VR UNITARIO]]/1000</f>
        <v>192.72499999999999</v>
      </c>
      <c r="R1987" s="3" t="str">
        <f>+VLOOKUP(FACTURACION[[#This Row],[NIT]],TABLACLIENTE,5,FALSE)</f>
        <v>BOGOTÁ D.C.</v>
      </c>
    </row>
    <row r="1988" spans="3:18">
      <c r="C1988" s="13">
        <v>2015</v>
      </c>
      <c r="D1988" s="17" t="s">
        <v>265</v>
      </c>
      <c r="E1988" s="17">
        <f>MONTH(FACTURACION[[#This Row],[MES]]&amp;1)</f>
        <v>2</v>
      </c>
      <c r="F1988" s="223">
        <f>DATE(FACTURACION[[#This Row],[AÑO]],FACTURACION[[#This Row],[Mes numero]],1)</f>
        <v>42036</v>
      </c>
      <c r="G1988" s="159">
        <v>10994</v>
      </c>
      <c r="H1988" s="20">
        <v>830137252</v>
      </c>
      <c r="I1988" s="2" t="str">
        <f>+VLOOKUP(FACTURACION[[#This Row],[NIT]],TABLACLIENTE,2,FALSE)</f>
        <v>SAGENCO SAS</v>
      </c>
      <c r="J1988" s="2" t="s">
        <v>252</v>
      </c>
      <c r="K1988" s="12" t="str">
        <f>+VLOOKUP(FACTURACION[[#This Row],[REFERENCIA]],CODINV,2,FALSE)</f>
        <v>RES 42-2" PSIG ROJO-ROJO</v>
      </c>
      <c r="L1988" s="12" t="str">
        <f>IF(VLOOKUP(FACTURACION[[#This Row],[REFERENCIA]],CODINV,3,FALSE)=0,"",VLOOKUP(FACTURACION[[#This Row],[REFERENCIA]],CODINV,3,FALSE))</f>
        <v>70017P049</v>
      </c>
      <c r="M1988" s="12" t="str">
        <f>+VLOOKUP(FACTURACION[[#This Row],[REFERENCIA]],CODINV,4,FALSE)</f>
        <v>REPUESTOS Y ACCESORIOS</v>
      </c>
      <c r="N1988" s="12" t="str">
        <f>+VLOOKUP(FACTURACION[[#This Row],[REFERENCIA]],CODINV,5,FALSE)</f>
        <v>HONEYWELL</v>
      </c>
      <c r="O1988" s="2">
        <v>2</v>
      </c>
      <c r="P1988" s="23">
        <v>15000</v>
      </c>
      <c r="Q1988" s="24">
        <f>+FACTURACION[[#This Row],[CANTIDAD]]*FACTURACION[[#This Row],[VR UNITARIO]]/1000</f>
        <v>30</v>
      </c>
      <c r="R1988" s="3" t="str">
        <f>+VLOOKUP(FACTURACION[[#This Row],[NIT]],TABLACLIENTE,5,FALSE)</f>
        <v>BOGOTÁ D.C.</v>
      </c>
    </row>
    <row r="1989" spans="3:18">
      <c r="C1989" s="13">
        <v>2015</v>
      </c>
      <c r="D1989" s="17" t="s">
        <v>265</v>
      </c>
      <c r="E1989" s="17">
        <f>MONTH(FACTURACION[[#This Row],[MES]]&amp;1)</f>
        <v>2</v>
      </c>
      <c r="F1989" s="223">
        <f>DATE(FACTURACION[[#This Row],[AÑO]],FACTURACION[[#This Row],[Mes numero]],1)</f>
        <v>42036</v>
      </c>
      <c r="G1989" s="159">
        <v>10997</v>
      </c>
      <c r="H1989" s="20">
        <v>800167643</v>
      </c>
      <c r="I1989" s="2" t="str">
        <f>+VLOOKUP(FACTURACION[[#This Row],[NIT]],TABLACLIENTE,2,FALSE)</f>
        <v>GASES DE OCCIDENTE S.A. E.S.P. (GDO)</v>
      </c>
      <c r="J1989" s="2" t="s">
        <v>132</v>
      </c>
      <c r="K1989" s="12" t="str">
        <f>+VLOOKUP(FACTURACION[[#This Row],[REFERENCIA]],CODINV,2,FALSE)</f>
        <v>KIT REPARACION BUNA N 80</v>
      </c>
      <c r="L1989" s="12" t="str">
        <f>IF(VLOOKUP(FACTURACION[[#This Row],[REFERENCIA]],CODINV,3,FALSE)=0,"",VLOOKUP(FACTURACION[[#This Row],[REFERENCIA]],CODINV,3,FALSE))</f>
        <v>73914K010</v>
      </c>
      <c r="M1989" s="12" t="str">
        <f>+VLOOKUP(FACTURACION[[#This Row],[REFERENCIA]],CODINV,4,FALSE)</f>
        <v>REPUESTOS Y ACCESORIOS</v>
      </c>
      <c r="N1989" s="12" t="str">
        <f>+VLOOKUP(FACTURACION[[#This Row],[REFERENCIA]],CODINV,5,FALSE)</f>
        <v>HONEYWELL</v>
      </c>
      <c r="O1989" s="2">
        <v>25</v>
      </c>
      <c r="P1989" s="23">
        <v>78237</v>
      </c>
      <c r="Q1989" s="24">
        <f>+FACTURACION[[#This Row],[CANTIDAD]]*FACTURACION[[#This Row],[VR UNITARIO]]/1000</f>
        <v>1955.925</v>
      </c>
      <c r="R1989" s="3" t="str">
        <f>+VLOOKUP(FACTURACION[[#This Row],[NIT]],TABLACLIENTE,5,FALSE)</f>
        <v>CALI</v>
      </c>
    </row>
    <row r="1990" spans="3:18">
      <c r="C1990" s="13">
        <v>2015</v>
      </c>
      <c r="D1990" s="17" t="s">
        <v>265</v>
      </c>
      <c r="E1990" s="17">
        <f>MONTH(FACTURACION[[#This Row],[MES]]&amp;1)</f>
        <v>2</v>
      </c>
      <c r="F1990" s="223">
        <f>DATE(FACTURACION[[#This Row],[AÑO]],FACTURACION[[#This Row],[Mes numero]],1)</f>
        <v>42036</v>
      </c>
      <c r="G1990" s="159">
        <v>11003</v>
      </c>
      <c r="H1990" s="20">
        <v>890400869</v>
      </c>
      <c r="I1990" s="2" t="str">
        <f>+VLOOKUP(FACTURACION[[#This Row],[NIT]],TABLACLIENTE,2,FALSE)</f>
        <v>SURTIDORA DE GAS DEL CARIBE S.A. E.S.P. (SURTIGAS S.A. E.S.P.)</v>
      </c>
      <c r="J1990" s="2" t="s">
        <v>183</v>
      </c>
      <c r="K1990" s="12" t="str">
        <f>+VLOOKUP(FACTURACION[[#This Row],[REFERENCIA]],CODINV,2,FALSE)</f>
        <v>MANGA 2" S300 H5</v>
      </c>
      <c r="L1990" s="12" t="str">
        <f>IF(VLOOKUP(FACTURACION[[#This Row],[REFERENCIA]],CODINV,3,FALSE)=0,"",VLOOKUP(FACTURACION[[#This Row],[REFERENCIA]],CODINV,3,FALSE))</f>
        <v>73404P008</v>
      </c>
      <c r="M1990" s="12" t="str">
        <f>+VLOOKUP(FACTURACION[[#This Row],[REFERENCIA]],CODINV,4,FALSE)</f>
        <v>MANGAS</v>
      </c>
      <c r="N1990" s="12" t="str">
        <f>+VLOOKUP(FACTURACION[[#This Row],[REFERENCIA]],CODINV,5,FALSE)</f>
        <v>HONEYWELL</v>
      </c>
      <c r="O1990" s="2">
        <v>5</v>
      </c>
      <c r="P1990" s="23">
        <v>248571</v>
      </c>
      <c r="Q1990" s="24">
        <f>+FACTURACION[[#This Row],[CANTIDAD]]*FACTURACION[[#This Row],[VR UNITARIO]]/1000</f>
        <v>1242.855</v>
      </c>
      <c r="R1990" s="3" t="str">
        <f>+VLOOKUP(FACTURACION[[#This Row],[NIT]],TABLACLIENTE,5,FALSE)</f>
        <v>CARTAGENA</v>
      </c>
    </row>
    <row r="1991" spans="3:18">
      <c r="C1991" s="13">
        <v>2015</v>
      </c>
      <c r="D1991" s="17" t="s">
        <v>265</v>
      </c>
      <c r="E1991" s="17">
        <f>MONTH(FACTURACION[[#This Row],[MES]]&amp;1)</f>
        <v>2</v>
      </c>
      <c r="F1991" s="223">
        <f>DATE(FACTURACION[[#This Row],[AÑO]],FACTURACION[[#This Row],[Mes numero]],1)</f>
        <v>42036</v>
      </c>
      <c r="G1991" s="159">
        <v>11060</v>
      </c>
      <c r="H1991" s="20">
        <v>890208316</v>
      </c>
      <c r="I1991" s="2" t="str">
        <f>+VLOOKUP(FACTURACION[[#This Row],[NIT]],TABLACLIENTE,2,FALSE)</f>
        <v xml:space="preserve">METROGAS DE COLOMBIA S.A. E.S.P.  (METROGAS S.A. E.S.P)
</v>
      </c>
      <c r="J1991" s="2" t="s">
        <v>256</v>
      </c>
      <c r="K1991" s="12" t="str">
        <f>+VLOOKUP(FACTURACION[[#This Row],[REFERENCIA]],CODINV,2,FALSE)</f>
        <v>YOKE PILOT Z</v>
      </c>
      <c r="L1991" s="12" t="str">
        <f>IF(VLOOKUP(FACTURACION[[#This Row],[REFERENCIA]],CODINV,3,FALSE)=0,"",VLOOKUP(FACTURACION[[#This Row],[REFERENCIA]],CODINV,3,FALSE))</f>
        <v>70852P002</v>
      </c>
      <c r="M1991" s="12" t="str">
        <f>+VLOOKUP(FACTURACION[[#This Row],[REFERENCIA]],CODINV,4,FALSE)</f>
        <v>REPUESTOS Y ACCESORIOS</v>
      </c>
      <c r="N1991" s="12" t="str">
        <f>+VLOOKUP(FACTURACION[[#This Row],[REFERENCIA]],CODINV,5,FALSE)</f>
        <v>HONEYWELL</v>
      </c>
      <c r="O1991" s="2">
        <v>1</v>
      </c>
      <c r="P1991" s="23">
        <v>98000</v>
      </c>
      <c r="Q1991" s="24">
        <f>+FACTURACION[[#This Row],[CANTIDAD]]*FACTURACION[[#This Row],[VR UNITARIO]]/1000</f>
        <v>98</v>
      </c>
      <c r="R1991" s="3" t="str">
        <f>+VLOOKUP(FACTURACION[[#This Row],[NIT]],TABLACLIENTE,5,FALSE)</f>
        <v>FLORIDABLANCA</v>
      </c>
    </row>
    <row r="1992" spans="3:18">
      <c r="C1992" s="13">
        <v>2015</v>
      </c>
      <c r="D1992" s="17" t="s">
        <v>265</v>
      </c>
      <c r="E1992" s="17">
        <f>MONTH(FACTURACION[[#This Row],[MES]]&amp;1)</f>
        <v>2</v>
      </c>
      <c r="F1992" s="223">
        <f>DATE(FACTURACION[[#This Row],[AÑO]],FACTURACION[[#This Row],[Mes numero]],1)</f>
        <v>42036</v>
      </c>
      <c r="G1992" s="159">
        <v>11043</v>
      </c>
      <c r="H1992" s="20">
        <v>890500726</v>
      </c>
      <c r="I1992" s="2" t="str">
        <f>+VLOOKUP(FACTURACION[[#This Row],[NIT]],TABLACLIENTE,2,FALSE)</f>
        <v>NORTESANTANDEREANA DE GAS S.A. E.S.P (NORGAS S.A. E.S.P.)</v>
      </c>
      <c r="J1992" s="2" t="s">
        <v>258</v>
      </c>
      <c r="K1992" s="12" t="str">
        <f>+VLOOKUP(FACTURACION[[#This Row],[REFERENCIA]],CODINV,2,FALSE)</f>
        <v>LICENCIA PREMIUM TROYA III</v>
      </c>
      <c r="L1992" s="12" t="str">
        <f>IF(VLOOKUP(FACTURACION[[#This Row],[REFERENCIA]],CODINV,3,FALSE)=0,"",VLOOKUP(FACTURACION[[#This Row],[REFERENCIA]],CODINV,3,FALSE))</f>
        <v>720370001YY</v>
      </c>
      <c r="M1992" s="12" t="str">
        <f>+VLOOKUP(FACTURACION[[#This Row],[REFERENCIA]],CODINV,4,FALSE)</f>
        <v>REPUESTOS Y ACCESORIOS</v>
      </c>
      <c r="N1992" s="12" t="str">
        <f>+VLOOKUP(FACTURACION[[#This Row],[REFERENCIA]],CODINV,5,FALSE)</f>
        <v>RED SEAL MEASUREMENT</v>
      </c>
      <c r="O1992" s="2">
        <v>1</v>
      </c>
      <c r="P1992" s="23">
        <v>778071</v>
      </c>
      <c r="Q1992" s="24">
        <f>+FACTURACION[[#This Row],[CANTIDAD]]*FACTURACION[[#This Row],[VR UNITARIO]]/1000</f>
        <v>778.07100000000003</v>
      </c>
      <c r="R1992" s="3" t="str">
        <f>+VLOOKUP(FACTURACION[[#This Row],[NIT]],TABLACLIENTE,5,FALSE)</f>
        <v>BUCARAMANGA</v>
      </c>
    </row>
    <row r="1993" spans="3:18">
      <c r="C1993" s="13">
        <v>2015</v>
      </c>
      <c r="D1993" s="17" t="s">
        <v>265</v>
      </c>
      <c r="E1993" s="17">
        <f>MONTH(FACTURACION[[#This Row],[MES]]&amp;1)</f>
        <v>2</v>
      </c>
      <c r="F1993" s="223">
        <f>DATE(FACTURACION[[#This Row],[AÑO]],FACTURACION[[#This Row],[Mes numero]],1)</f>
        <v>42036</v>
      </c>
      <c r="G1993" s="159">
        <v>11059</v>
      </c>
      <c r="H1993" s="20">
        <v>890500726</v>
      </c>
      <c r="I1993" s="2" t="str">
        <f>+VLOOKUP(FACTURACION[[#This Row],[NIT]],TABLACLIENTE,2,FALSE)</f>
        <v>NORTESANTANDEREANA DE GAS S.A. E.S.P (NORGAS S.A. E.S.P.)</v>
      </c>
      <c r="J1993" s="2" t="s">
        <v>259</v>
      </c>
      <c r="K1993" s="12" t="str">
        <f>+VLOOKUP(FACTURACION[[#This Row],[REFERENCIA]],CODINV,2,FALSE)</f>
        <v>KIT CONVERSION TROYA III</v>
      </c>
      <c r="L1993" s="12" t="str">
        <f>IF(VLOOKUP(FACTURACION[[#This Row],[REFERENCIA]],CODINV,3,FALSE)=0,"",VLOOKUP(FACTURACION[[#This Row],[REFERENCIA]],CODINV,3,FALSE))</f>
        <v>72-037-001YY</v>
      </c>
      <c r="M1993" s="12" t="str">
        <f>+VLOOKUP(FACTURACION[[#This Row],[REFERENCIA]],CODINV,4,FALSE)</f>
        <v>REPUESTOS Y ACCESORIOS</v>
      </c>
      <c r="N1993" s="12" t="str">
        <f>+VLOOKUP(FACTURACION[[#This Row],[REFERENCIA]],CODINV,5,FALSE)</f>
        <v>RED SEAL MEASUREMENT</v>
      </c>
      <c r="O1993" s="2">
        <v>3</v>
      </c>
      <c r="P1993" s="23">
        <v>1179406</v>
      </c>
      <c r="Q1993" s="24">
        <f>+FACTURACION[[#This Row],[CANTIDAD]]*FACTURACION[[#This Row],[VR UNITARIO]]/1000</f>
        <v>3538.2179999999998</v>
      </c>
      <c r="R1993" s="3" t="str">
        <f>+VLOOKUP(FACTURACION[[#This Row],[NIT]],TABLACLIENTE,5,FALSE)</f>
        <v>BUCARAMANGA</v>
      </c>
    </row>
    <row r="1994" spans="3:18">
      <c r="C1994" s="13">
        <v>2015</v>
      </c>
      <c r="D1994" s="17" t="s">
        <v>265</v>
      </c>
      <c r="E1994" s="17">
        <f>MONTH(FACTURACION[[#This Row],[MES]]&amp;1)</f>
        <v>2</v>
      </c>
      <c r="F1994" s="223">
        <f>DATE(FACTURACION[[#This Row],[AÑO]],FACTURACION[[#This Row],[Mes numero]],1)</f>
        <v>42036</v>
      </c>
      <c r="G1994" s="159">
        <v>11009</v>
      </c>
      <c r="H1994" s="20">
        <v>890200919</v>
      </c>
      <c r="I1994" s="2" t="str">
        <f>+VLOOKUP(FACTURACION[[#This Row],[NIT]],TABLACLIENTE,2,FALSE)</f>
        <v>GAS DE SANTANDER S.A. E.S.P.</v>
      </c>
      <c r="J1994" s="2" t="s">
        <v>45</v>
      </c>
      <c r="K1994" s="12" t="str">
        <f>+VLOOKUP(FACTURACION[[#This Row],[REFERENCIA]],CODINV,2,FALSE)</f>
        <v>REGULADOR  PRIMERA ETAPA</v>
      </c>
      <c r="L1994" s="12" t="str">
        <f>IF(VLOOKUP(FACTURACION[[#This Row],[REFERENCIA]],CODINV,3,FALSE)=0,"",VLOOKUP(FACTURACION[[#This Row],[REFERENCIA]],CODINV,3,FALSE))</f>
        <v>1584VN</v>
      </c>
      <c r="M1994" s="12" t="str">
        <f>+VLOOKUP(FACTURACION[[#This Row],[REFERENCIA]],CODINV,4,FALSE)</f>
        <v>REGULADORES</v>
      </c>
      <c r="N1994" s="12" t="str">
        <f>+VLOOKUP(FACTURACION[[#This Row],[REFERENCIA]],CODINV,5,FALSE)</f>
        <v>REGO</v>
      </c>
      <c r="O1994" s="2">
        <v>30</v>
      </c>
      <c r="P1994" s="23">
        <v>188000</v>
      </c>
      <c r="Q1994" s="24">
        <f>+FACTURACION[[#This Row],[CANTIDAD]]*FACTURACION[[#This Row],[VR UNITARIO]]/1000</f>
        <v>5640</v>
      </c>
      <c r="R1994" s="3" t="str">
        <f>+VLOOKUP(FACTURACION[[#This Row],[NIT]],TABLACLIENTE,5,FALSE)</f>
        <v>GIRON</v>
      </c>
    </row>
    <row r="1995" spans="3:18">
      <c r="C1995" s="13">
        <v>2015</v>
      </c>
      <c r="D1995" s="17" t="s">
        <v>265</v>
      </c>
      <c r="E1995" s="17">
        <f>MONTH(FACTURACION[[#This Row],[MES]]&amp;1)</f>
        <v>2</v>
      </c>
      <c r="F1995" s="223">
        <f>DATE(FACTURACION[[#This Row],[AÑO]],FACTURACION[[#This Row],[Mes numero]],1)</f>
        <v>42036</v>
      </c>
      <c r="G1995" s="159">
        <v>11031</v>
      </c>
      <c r="H1995" s="20">
        <v>800074033</v>
      </c>
      <c r="I1995" s="2" t="str">
        <f>+VLOOKUP(FACTURACION[[#This Row],[NIT]],TABLACLIENTE,2,FALSE)</f>
        <v>COMPAÑIAS ASOCIADAS DE GAS S.A. E.S.P (ASOGAS SA ESP)</v>
      </c>
      <c r="J1995" s="2" t="s">
        <v>212</v>
      </c>
      <c r="K1995" s="12" t="str">
        <f>+VLOOKUP(FACTURACION[[#This Row],[REFERENCIA]],CODINV,2,FALSE)</f>
        <v>SAFETY CONNECTOR</v>
      </c>
      <c r="L1995" s="12" t="str">
        <f>IF(VLOOKUP(FACTURACION[[#This Row],[REFERENCIA]],CODINV,3,FALSE)=0,"",VLOOKUP(FACTURACION[[#This Row],[REFERENCIA]],CODINV,3,FALSE))</f>
        <v>7141F</v>
      </c>
      <c r="M1995" s="12" t="str">
        <f>+VLOOKUP(FACTURACION[[#This Row],[REFERENCIA]],CODINV,4,FALSE)</f>
        <v>REPUESTOS Y ACCESORIOS</v>
      </c>
      <c r="N1995" s="12" t="str">
        <f>+VLOOKUP(FACTURACION[[#This Row],[REFERENCIA]],CODINV,5,FALSE)</f>
        <v>REGO</v>
      </c>
      <c r="O1995" s="2">
        <v>1</v>
      </c>
      <c r="P1995" s="23">
        <v>21000</v>
      </c>
      <c r="Q1995" s="24">
        <f>+FACTURACION[[#This Row],[CANTIDAD]]*FACTURACION[[#This Row],[VR UNITARIO]]/1000</f>
        <v>21</v>
      </c>
      <c r="R1995" s="3" t="str">
        <f>+VLOOKUP(FACTURACION[[#This Row],[NIT]],TABLACLIENTE,5,FALSE)</f>
        <v>MOSQUERA</v>
      </c>
    </row>
    <row r="1996" spans="3:18">
      <c r="C1996" s="13">
        <v>2015</v>
      </c>
      <c r="D1996" s="17" t="s">
        <v>268</v>
      </c>
      <c r="E1996" s="17">
        <f>MONTH(FACTURACION[[#This Row],[MES]]&amp;1)</f>
        <v>3</v>
      </c>
      <c r="F1996" s="223">
        <f>DATE(FACTURACION[[#This Row],[AÑO]],FACTURACION[[#This Row],[Mes numero]],1)</f>
        <v>42064</v>
      </c>
      <c r="G1996" s="159">
        <v>11072</v>
      </c>
      <c r="H1996" s="20">
        <v>890310688</v>
      </c>
      <c r="I1996" s="2" t="str">
        <f>+VLOOKUP(FACTURACION[[#This Row],[NIT]],TABLACLIENTE,2,FALSE)</f>
        <v>COLGAS DE OCCIDENTE S.A. E.S.P.</v>
      </c>
      <c r="J1996" s="2" t="s">
        <v>172</v>
      </c>
      <c r="K1996" s="12" t="str">
        <f>+VLOOKUP(FACTURACION[[#This Row],[REFERENCIA]],CODINV,2,FALSE)</f>
        <v>VAPORIZADOR 40 GPM FUEGO DIRECTO</v>
      </c>
      <c r="L1996" s="12" t="str">
        <f>IF(VLOOKUP(FACTURACION[[#This Row],[REFERENCIA]],CODINV,3,FALSE)=0,"",VLOOKUP(FACTURACION[[#This Row],[REFERENCIA]],CODINV,3,FALSE))</f>
        <v>40/40H-07</v>
      </c>
      <c r="M1996" s="12" t="str">
        <f>+VLOOKUP(FACTURACION[[#This Row],[REFERENCIA]],CODINV,4,FALSE)</f>
        <v>VAPORIZADORES</v>
      </c>
      <c r="N1996" s="12" t="str">
        <f>+VLOOKUP(FACTURACION[[#This Row],[REFERENCIA]],CODINV,5,FALSE)</f>
        <v>ALGAS SDI</v>
      </c>
      <c r="O1996" s="2">
        <v>1</v>
      </c>
      <c r="P1996" s="23">
        <v>7415000</v>
      </c>
      <c r="Q1996" s="24">
        <f>+FACTURACION[[#This Row],[CANTIDAD]]*FACTURACION[[#This Row],[VR UNITARIO]]/1000</f>
        <v>7415</v>
      </c>
      <c r="R1996" s="3" t="str">
        <f>+VLOOKUP(FACTURACION[[#This Row],[NIT]],TABLACLIENTE,5,FALSE)</f>
        <v>CALI</v>
      </c>
    </row>
    <row r="1997" spans="3:18">
      <c r="C1997" s="13">
        <v>2015</v>
      </c>
      <c r="D1997" s="17" t="s">
        <v>268</v>
      </c>
      <c r="E1997" s="17">
        <f>MONTH(FACTURACION[[#This Row],[MES]]&amp;1)</f>
        <v>3</v>
      </c>
      <c r="F1997" s="223">
        <f>DATE(FACTURACION[[#This Row],[AÑO]],FACTURACION[[#This Row],[Mes numero]],1)</f>
        <v>42064</v>
      </c>
      <c r="G1997" s="159">
        <v>11076</v>
      </c>
      <c r="H1997" s="20">
        <v>830137252</v>
      </c>
      <c r="I1997" s="2" t="str">
        <f>+VLOOKUP(FACTURACION[[#This Row],[NIT]],TABLACLIENTE,2,FALSE)</f>
        <v>SAGENCO SAS</v>
      </c>
      <c r="J1997" s="2" t="s">
        <v>46</v>
      </c>
      <c r="K1997" s="12" t="str">
        <f>+VLOOKUP(FACTURACION[[#This Row],[REFERENCIA]],CODINV,2,FALSE)</f>
        <v>REGULADOR ALTA PRESION  5-35 PSI 1/2 NPT</v>
      </c>
      <c r="L1997" s="12" t="str">
        <f>IF(VLOOKUP(FACTURACION[[#This Row],[REFERENCIA]],CODINV,3,FALSE)=0,"",VLOOKUP(FACTURACION[[#This Row],[REFERENCIA]],CODINV,3,FALSE))</f>
        <v/>
      </c>
      <c r="M1997" s="12" t="str">
        <f>+VLOOKUP(FACTURACION[[#This Row],[REFERENCIA]],CODINV,4,FALSE)</f>
        <v>REGULADORES</v>
      </c>
      <c r="N1997" s="12" t="str">
        <f>+VLOOKUP(FACTURACION[[#This Row],[REFERENCIA]],CODINV,5,FALSE)</f>
        <v>CAVAGNA</v>
      </c>
      <c r="O1997" s="2">
        <v>1</v>
      </c>
      <c r="P1997" s="23">
        <v>152000</v>
      </c>
      <c r="Q1997" s="24">
        <f>+FACTURACION[[#This Row],[CANTIDAD]]*FACTURACION[[#This Row],[VR UNITARIO]]/1000</f>
        <v>152</v>
      </c>
      <c r="R1997" s="3" t="str">
        <f>+VLOOKUP(FACTURACION[[#This Row],[NIT]],TABLACLIENTE,5,FALSE)</f>
        <v>BOGOTÁ D.C.</v>
      </c>
    </row>
    <row r="1998" spans="3:18">
      <c r="C1998" s="13">
        <v>2015</v>
      </c>
      <c r="D1998" s="17" t="s">
        <v>268</v>
      </c>
      <c r="E1998" s="17">
        <f>MONTH(FACTURACION[[#This Row],[MES]]&amp;1)</f>
        <v>3</v>
      </c>
      <c r="F1998" s="223">
        <f>DATE(FACTURACION[[#This Row],[AÑO]],FACTURACION[[#This Row],[Mes numero]],1)</f>
        <v>42064</v>
      </c>
      <c r="G1998" s="159">
        <v>11082</v>
      </c>
      <c r="H1998" s="20">
        <v>800202395</v>
      </c>
      <c r="I1998" s="2" t="str">
        <f>+VLOOKUP(FACTURACION[[#This Row],[NIT]],TABLACLIENTE,2,FALSE)</f>
        <v>EFIGAS GAS NATURAL S.A. E.S.P. (EFIGAS S.A. E.S.P.)</v>
      </c>
      <c r="J1998" s="2" t="s">
        <v>108</v>
      </c>
      <c r="K1998" s="12" t="str">
        <f>+VLOOKUP(FACTURACION[[#This Row],[REFERENCIA]],CODINV,2,FALSE)</f>
        <v>MEDIDOR BK G4 C:1/2"</v>
      </c>
      <c r="L1998" s="12" t="str">
        <f>IF(VLOOKUP(FACTURACION[[#This Row],[REFERENCIA]],CODINV,3,FALSE)=0,"",VLOOKUP(FACTURACION[[#This Row],[REFERENCIA]],CODINV,3,FALSE))</f>
        <v>G4K MT 152MM</v>
      </c>
      <c r="M1998" s="12" t="str">
        <f>+VLOOKUP(FACTURACION[[#This Row],[REFERENCIA]],CODINV,4,FALSE)</f>
        <v>MEDIDORES</v>
      </c>
      <c r="N1998" s="12" t="str">
        <f>+VLOOKUP(FACTURACION[[#This Row],[REFERENCIA]],CODINV,5,FALSE)</f>
        <v>HONEYWELL</v>
      </c>
      <c r="O1998" s="2">
        <v>20</v>
      </c>
      <c r="P1998" s="23">
        <v>128000</v>
      </c>
      <c r="Q1998" s="24">
        <f>+FACTURACION[[#This Row],[CANTIDAD]]*FACTURACION[[#This Row],[VR UNITARIO]]/1000</f>
        <v>2560</v>
      </c>
      <c r="R1998" s="3" t="str">
        <f>+VLOOKUP(FACTURACION[[#This Row],[NIT]],TABLACLIENTE,5,FALSE)</f>
        <v>MANIZALES</v>
      </c>
    </row>
    <row r="1999" spans="3:18">
      <c r="C1999" s="13">
        <v>2015</v>
      </c>
      <c r="D1999" s="17" t="s">
        <v>268</v>
      </c>
      <c r="E1999" s="17">
        <f>MONTH(FACTURACION[[#This Row],[MES]]&amp;1)</f>
        <v>3</v>
      </c>
      <c r="F1999" s="223">
        <f>DATE(FACTURACION[[#This Row],[AÑO]],FACTURACION[[#This Row],[Mes numero]],1)</f>
        <v>42064</v>
      </c>
      <c r="G1999" s="159">
        <v>11082</v>
      </c>
      <c r="H1999" s="20">
        <v>800202395</v>
      </c>
      <c r="I1999" s="2" t="str">
        <f>+VLOOKUP(FACTURACION[[#This Row],[NIT]],TABLACLIENTE,2,FALSE)</f>
        <v>EFIGAS GAS NATURAL S.A. E.S.P. (EFIGAS S.A. E.S.P.)</v>
      </c>
      <c r="J1999" s="2" t="s">
        <v>108</v>
      </c>
      <c r="K1999" s="12" t="str">
        <f>+VLOOKUP(FACTURACION[[#This Row],[REFERENCIA]],CODINV,2,FALSE)</f>
        <v>MEDIDOR BK G4 C:1/2"</v>
      </c>
      <c r="L1999" s="12" t="str">
        <f>IF(VLOOKUP(FACTURACION[[#This Row],[REFERENCIA]],CODINV,3,FALSE)=0,"",VLOOKUP(FACTURACION[[#This Row],[REFERENCIA]],CODINV,3,FALSE))</f>
        <v>G4K MT 152MM</v>
      </c>
      <c r="M1999" s="12" t="str">
        <f>+VLOOKUP(FACTURACION[[#This Row],[REFERENCIA]],CODINV,4,FALSE)</f>
        <v>MEDIDORES</v>
      </c>
      <c r="N1999" s="12" t="str">
        <f>+VLOOKUP(FACTURACION[[#This Row],[REFERENCIA]],CODINV,5,FALSE)</f>
        <v>HONEYWELL</v>
      </c>
      <c r="O1999" s="2">
        <v>50</v>
      </c>
      <c r="P1999" s="23">
        <v>128000</v>
      </c>
      <c r="Q1999" s="24">
        <f>+FACTURACION[[#This Row],[CANTIDAD]]*FACTURACION[[#This Row],[VR UNITARIO]]/1000</f>
        <v>6400</v>
      </c>
      <c r="R1999" s="3" t="str">
        <f>+VLOOKUP(FACTURACION[[#This Row],[NIT]],TABLACLIENTE,5,FALSE)</f>
        <v>MANIZALES</v>
      </c>
    </row>
    <row r="2000" spans="3:18">
      <c r="C2000" s="13">
        <v>2015</v>
      </c>
      <c r="D2000" s="17" t="s">
        <v>268</v>
      </c>
      <c r="E2000" s="17">
        <f>MONTH(FACTURACION[[#This Row],[MES]]&amp;1)</f>
        <v>3</v>
      </c>
      <c r="F2000" s="223">
        <f>DATE(FACTURACION[[#This Row],[AÑO]],FACTURACION[[#This Row],[Mes numero]],1)</f>
        <v>42064</v>
      </c>
      <c r="G2000" s="159">
        <v>11082</v>
      </c>
      <c r="H2000" s="20">
        <v>800202395</v>
      </c>
      <c r="I2000" s="2" t="str">
        <f>+VLOOKUP(FACTURACION[[#This Row],[NIT]],TABLACLIENTE,2,FALSE)</f>
        <v>EFIGAS GAS NATURAL S.A. E.S.P. (EFIGAS S.A. E.S.P.)</v>
      </c>
      <c r="J2000" s="2" t="s">
        <v>108</v>
      </c>
      <c r="K2000" s="12" t="str">
        <f>+VLOOKUP(FACTURACION[[#This Row],[REFERENCIA]],CODINV,2,FALSE)</f>
        <v>MEDIDOR BK G4 C:1/2"</v>
      </c>
      <c r="L2000" s="12" t="str">
        <f>IF(VLOOKUP(FACTURACION[[#This Row],[REFERENCIA]],CODINV,3,FALSE)=0,"",VLOOKUP(FACTURACION[[#This Row],[REFERENCIA]],CODINV,3,FALSE))</f>
        <v>G4K MT 152MM</v>
      </c>
      <c r="M2000" s="12" t="str">
        <f>+VLOOKUP(FACTURACION[[#This Row],[REFERENCIA]],CODINV,4,FALSE)</f>
        <v>MEDIDORES</v>
      </c>
      <c r="N2000" s="12" t="str">
        <f>+VLOOKUP(FACTURACION[[#This Row],[REFERENCIA]],CODINV,5,FALSE)</f>
        <v>HONEYWELL</v>
      </c>
      <c r="O2000" s="2">
        <v>50</v>
      </c>
      <c r="P2000" s="23">
        <v>128000</v>
      </c>
      <c r="Q2000" s="24">
        <f>+FACTURACION[[#This Row],[CANTIDAD]]*FACTURACION[[#This Row],[VR UNITARIO]]/1000</f>
        <v>6400</v>
      </c>
      <c r="R2000" s="3" t="str">
        <f>+VLOOKUP(FACTURACION[[#This Row],[NIT]],TABLACLIENTE,5,FALSE)</f>
        <v>MANIZALES</v>
      </c>
    </row>
    <row r="2001" spans="3:18">
      <c r="C2001" s="13">
        <v>2015</v>
      </c>
      <c r="D2001" s="17" t="s">
        <v>268</v>
      </c>
      <c r="E2001" s="17">
        <f>MONTH(FACTURACION[[#This Row],[MES]]&amp;1)</f>
        <v>3</v>
      </c>
      <c r="F2001" s="223">
        <f>DATE(FACTURACION[[#This Row],[AÑO]],FACTURACION[[#This Row],[Mes numero]],1)</f>
        <v>42064</v>
      </c>
      <c r="G2001" s="159">
        <v>11070</v>
      </c>
      <c r="H2001" s="25">
        <v>891101577</v>
      </c>
      <c r="I2001" s="3" t="str">
        <f>+VLOOKUP(FACTURACION[[#This Row],[NIT]],TABLACLIENTE,2,FALSE)</f>
        <v>ALCANOS DE COLOMBIA S.A. E.S.P</v>
      </c>
      <c r="J2001" s="2" t="s">
        <v>20</v>
      </c>
      <c r="K2001" s="12" t="str">
        <f>+VLOOKUP(FACTURACION[[#This Row],[REFERENCIA]],CODINV,2,FALSE)</f>
        <v xml:space="preserve">MEDIDOR AC-250 C: 3/4" CON CONECTORES </v>
      </c>
      <c r="L2001" s="12" t="str">
        <f>IF(VLOOKUP(FACTURACION[[#This Row],[REFERENCIA]],CODINV,3,FALSE)=0,"",VLOOKUP(FACTURACION[[#This Row],[REFERENCIA]],CODINV,3,FALSE))</f>
        <v/>
      </c>
      <c r="M2001" s="12" t="str">
        <f>+VLOOKUP(FACTURACION[[#This Row],[REFERENCIA]],CODINV,4,FALSE)</f>
        <v>MEDIDORES</v>
      </c>
      <c r="N2001" s="12" t="str">
        <f>+VLOOKUP(FACTURACION[[#This Row],[REFERENCIA]],CODINV,5,FALSE)</f>
        <v>HONEYWELL</v>
      </c>
      <c r="O2001" s="2">
        <v>20</v>
      </c>
      <c r="P2001" s="23">
        <v>311899</v>
      </c>
      <c r="Q2001" s="24">
        <f>+FACTURACION[[#This Row],[CANTIDAD]]*FACTURACION[[#This Row],[VR UNITARIO]]/1000</f>
        <v>6237.98</v>
      </c>
      <c r="R2001" s="3" t="str">
        <f>+VLOOKUP(FACTURACION[[#This Row],[NIT]],TABLACLIENTE,5,FALSE)</f>
        <v>NEIVA</v>
      </c>
    </row>
    <row r="2002" spans="3:18">
      <c r="C2002" s="13">
        <v>2015</v>
      </c>
      <c r="D2002" s="17" t="s">
        <v>268</v>
      </c>
      <c r="E2002" s="17">
        <f>MONTH(FACTURACION[[#This Row],[MES]]&amp;1)</f>
        <v>3</v>
      </c>
      <c r="F2002" s="223">
        <f>DATE(FACTURACION[[#This Row],[AÑO]],FACTURACION[[#This Row],[Mes numero]],1)</f>
        <v>42064</v>
      </c>
      <c r="G2002" s="159">
        <v>11072</v>
      </c>
      <c r="H2002" s="20">
        <v>890310688</v>
      </c>
      <c r="I2002" s="2" t="str">
        <f>+VLOOKUP(FACTURACION[[#This Row],[NIT]],TABLACLIENTE,2,FALSE)</f>
        <v>COLGAS DE OCCIDENTE S.A. E.S.P.</v>
      </c>
      <c r="J2002" s="2" t="s">
        <v>20</v>
      </c>
      <c r="K2002" s="12" t="str">
        <f>+VLOOKUP(FACTURACION[[#This Row],[REFERENCIA]],CODINV,2,FALSE)</f>
        <v xml:space="preserve">MEDIDOR AC-250 C: 3/4" CON CONECTORES </v>
      </c>
      <c r="L2002" s="12" t="str">
        <f>IF(VLOOKUP(FACTURACION[[#This Row],[REFERENCIA]],CODINV,3,FALSE)=0,"",VLOOKUP(FACTURACION[[#This Row],[REFERENCIA]],CODINV,3,FALSE))</f>
        <v/>
      </c>
      <c r="M2002" s="12" t="str">
        <f>+VLOOKUP(FACTURACION[[#This Row],[REFERENCIA]],CODINV,4,FALSE)</f>
        <v>MEDIDORES</v>
      </c>
      <c r="N2002" s="12" t="str">
        <f>+VLOOKUP(FACTURACION[[#This Row],[REFERENCIA]],CODINV,5,FALSE)</f>
        <v>HONEYWELL</v>
      </c>
      <c r="O2002" s="2">
        <v>1</v>
      </c>
      <c r="P2002" s="23">
        <v>355000</v>
      </c>
      <c r="Q2002" s="24">
        <f>+FACTURACION[[#This Row],[CANTIDAD]]*FACTURACION[[#This Row],[VR UNITARIO]]/1000</f>
        <v>355</v>
      </c>
      <c r="R2002" s="3" t="str">
        <f>+VLOOKUP(FACTURACION[[#This Row],[NIT]],TABLACLIENTE,5,FALSE)</f>
        <v>CALI</v>
      </c>
    </row>
    <row r="2003" spans="3:18">
      <c r="C2003" s="13">
        <v>2015</v>
      </c>
      <c r="D2003" s="17" t="s">
        <v>268</v>
      </c>
      <c r="E2003" s="17">
        <f>MONTH(FACTURACION[[#This Row],[MES]]&amp;1)</f>
        <v>3</v>
      </c>
      <c r="F2003" s="223">
        <f>DATE(FACTURACION[[#This Row],[AÑO]],FACTURACION[[#This Row],[Mes numero]],1)</f>
        <v>42064</v>
      </c>
      <c r="G2003" s="159">
        <v>11102</v>
      </c>
      <c r="H2003" s="20">
        <v>822001073</v>
      </c>
      <c r="I2003" s="2" t="str">
        <f>+VLOOKUP(FACTURACION[[#This Row],[NIT]],TABLACLIENTE,2,FALSE)</f>
        <v>MADIGAS INGENIEROS S.A. E.S.P.</v>
      </c>
      <c r="J2003" s="2" t="s">
        <v>20</v>
      </c>
      <c r="K2003" s="12" t="str">
        <f>+VLOOKUP(FACTURACION[[#This Row],[REFERENCIA]],CODINV,2,FALSE)</f>
        <v xml:space="preserve">MEDIDOR AC-250 C: 3/4" CON CONECTORES </v>
      </c>
      <c r="L2003" s="12" t="str">
        <f>IF(VLOOKUP(FACTURACION[[#This Row],[REFERENCIA]],CODINV,3,FALSE)=0,"",VLOOKUP(FACTURACION[[#This Row],[REFERENCIA]],CODINV,3,FALSE))</f>
        <v/>
      </c>
      <c r="M2003" s="12" t="str">
        <f>+VLOOKUP(FACTURACION[[#This Row],[REFERENCIA]],CODINV,4,FALSE)</f>
        <v>MEDIDORES</v>
      </c>
      <c r="N2003" s="12" t="str">
        <f>+VLOOKUP(FACTURACION[[#This Row],[REFERENCIA]],CODINV,5,FALSE)</f>
        <v>HONEYWELL</v>
      </c>
      <c r="O2003" s="2">
        <v>3</v>
      </c>
      <c r="P2003" s="23">
        <v>355000</v>
      </c>
      <c r="Q2003" s="24">
        <f>+FACTURACION[[#This Row],[CANTIDAD]]*FACTURACION[[#This Row],[VR UNITARIO]]/1000</f>
        <v>1065</v>
      </c>
      <c r="R2003" s="3" t="str">
        <f>+VLOOKUP(FACTURACION[[#This Row],[NIT]],TABLACLIENTE,5,FALSE)</f>
        <v>ACACIAS</v>
      </c>
    </row>
    <row r="2004" spans="3:18">
      <c r="C2004" s="13">
        <v>2015</v>
      </c>
      <c r="D2004" s="17" t="s">
        <v>268</v>
      </c>
      <c r="E2004" s="17">
        <f>MONTH(FACTURACION[[#This Row],[MES]]&amp;1)</f>
        <v>3</v>
      </c>
      <c r="F2004" s="223">
        <f>DATE(FACTURACION[[#This Row],[AÑO]],FACTURACION[[#This Row],[Mes numero]],1)</f>
        <v>42064</v>
      </c>
      <c r="G2004" s="159">
        <v>11102</v>
      </c>
      <c r="H2004" s="20">
        <v>822001073</v>
      </c>
      <c r="I2004" s="2" t="str">
        <f>+VLOOKUP(FACTURACION[[#This Row],[NIT]],TABLACLIENTE,2,FALSE)</f>
        <v>MADIGAS INGENIEROS S.A. E.S.P.</v>
      </c>
      <c r="J2004" s="2" t="s">
        <v>20</v>
      </c>
      <c r="K2004" s="12" t="str">
        <f>+VLOOKUP(FACTURACION[[#This Row],[REFERENCIA]],CODINV,2,FALSE)</f>
        <v xml:space="preserve">MEDIDOR AC-250 C: 3/4" CON CONECTORES </v>
      </c>
      <c r="L2004" s="12" t="str">
        <f>IF(VLOOKUP(FACTURACION[[#This Row],[REFERENCIA]],CODINV,3,FALSE)=0,"",VLOOKUP(FACTURACION[[#This Row],[REFERENCIA]],CODINV,3,FALSE))</f>
        <v/>
      </c>
      <c r="M2004" s="12" t="str">
        <f>+VLOOKUP(FACTURACION[[#This Row],[REFERENCIA]],CODINV,4,FALSE)</f>
        <v>MEDIDORES</v>
      </c>
      <c r="N2004" s="12" t="str">
        <f>+VLOOKUP(FACTURACION[[#This Row],[REFERENCIA]],CODINV,5,FALSE)</f>
        <v>HONEYWELL</v>
      </c>
      <c r="O2004" s="2">
        <v>9</v>
      </c>
      <c r="P2004" s="23">
        <v>355000</v>
      </c>
      <c r="Q2004" s="24">
        <f>+FACTURACION[[#This Row],[CANTIDAD]]*FACTURACION[[#This Row],[VR UNITARIO]]/1000</f>
        <v>3195</v>
      </c>
      <c r="R2004" s="3" t="str">
        <f>+VLOOKUP(FACTURACION[[#This Row],[NIT]],TABLACLIENTE,5,FALSE)</f>
        <v>ACACIAS</v>
      </c>
    </row>
    <row r="2005" spans="3:18">
      <c r="C2005" s="13">
        <v>2015</v>
      </c>
      <c r="D2005" s="17" t="s">
        <v>268</v>
      </c>
      <c r="E2005" s="17">
        <f>MONTH(FACTURACION[[#This Row],[MES]]&amp;1)</f>
        <v>3</v>
      </c>
      <c r="F2005" s="223">
        <f>DATE(FACTURACION[[#This Row],[AÑO]],FACTURACION[[#This Row],[Mes numero]],1)</f>
        <v>42064</v>
      </c>
      <c r="G2005" s="159">
        <v>11069</v>
      </c>
      <c r="H2005" s="20">
        <v>860033633</v>
      </c>
      <c r="I2005" s="2" t="str">
        <f>+VLOOKUP(FACTURACION[[#This Row],[NIT]],TABLACLIENTE,2,FALSE)</f>
        <v>RAYOGAS S.A. E.S.P.</v>
      </c>
      <c r="J2005" s="2" t="s">
        <v>20</v>
      </c>
      <c r="K2005" s="12" t="str">
        <f>+VLOOKUP(FACTURACION[[#This Row],[REFERENCIA]],CODINV,2,FALSE)</f>
        <v xml:space="preserve">MEDIDOR AC-250 C: 3/4" CON CONECTORES </v>
      </c>
      <c r="L2005" s="12" t="str">
        <f>IF(VLOOKUP(FACTURACION[[#This Row],[REFERENCIA]],CODINV,3,FALSE)=0,"",VLOOKUP(FACTURACION[[#This Row],[REFERENCIA]],CODINV,3,FALSE))</f>
        <v/>
      </c>
      <c r="M2005" s="12" t="str">
        <f>+VLOOKUP(FACTURACION[[#This Row],[REFERENCIA]],CODINV,4,FALSE)</f>
        <v>MEDIDORES</v>
      </c>
      <c r="N2005" s="12" t="str">
        <f>+VLOOKUP(FACTURACION[[#This Row],[REFERENCIA]],CODINV,5,FALSE)</f>
        <v>HONEYWELL</v>
      </c>
      <c r="O2005" s="2">
        <v>1</v>
      </c>
      <c r="P2005" s="23">
        <v>350000</v>
      </c>
      <c r="Q2005" s="24">
        <f>+FACTURACION[[#This Row],[CANTIDAD]]*FACTURACION[[#This Row],[VR UNITARIO]]/1000</f>
        <v>350</v>
      </c>
      <c r="R2005" s="3" t="str">
        <f>+VLOOKUP(FACTURACION[[#This Row],[NIT]],TABLACLIENTE,5,FALSE)</f>
        <v>BOGOTÁ D.C.</v>
      </c>
    </row>
    <row r="2006" spans="3:18">
      <c r="C2006" s="13">
        <v>2015</v>
      </c>
      <c r="D2006" s="17" t="s">
        <v>268</v>
      </c>
      <c r="E2006" s="17">
        <f>MONTH(FACTURACION[[#This Row],[MES]]&amp;1)</f>
        <v>3</v>
      </c>
      <c r="F2006" s="223">
        <f>DATE(FACTURACION[[#This Row],[AÑO]],FACTURACION[[#This Row],[Mes numero]],1)</f>
        <v>42064</v>
      </c>
      <c r="G2006" s="159">
        <v>11085</v>
      </c>
      <c r="H2006" s="20">
        <v>800218682</v>
      </c>
      <c r="I2006" s="2" t="str">
        <f>+VLOOKUP(FACTURACION[[#This Row],[NIT]],TABLACLIENTE,2,FALSE)</f>
        <v>GASES DEL CUSIANA S.A E.S.P. (CUSIANAGAS S.A E.S.P)</v>
      </c>
      <c r="J2006" s="2" t="s">
        <v>23</v>
      </c>
      <c r="K2006" s="12" t="str">
        <f>+VLOOKUP(FACTURACION[[#This Row],[REFERENCIA]],CODINV,2,FALSE)</f>
        <v>MEDIDOR AL-800 C:1 1/2" MAOP 20 PSIG CON CONECTORES</v>
      </c>
      <c r="L2006" s="12" t="str">
        <f>IF(VLOOKUP(FACTURACION[[#This Row],[REFERENCIA]],CODINV,3,FALSE)=0,"",VLOOKUP(FACTURACION[[#This Row],[REFERENCIA]],CODINV,3,FALSE))</f>
        <v/>
      </c>
      <c r="M2006" s="12" t="str">
        <f>+VLOOKUP(FACTURACION[[#This Row],[REFERENCIA]],CODINV,4,FALSE)</f>
        <v>MEDIDORES</v>
      </c>
      <c r="N2006" s="12" t="str">
        <f>+VLOOKUP(FACTURACION[[#This Row],[REFERENCIA]],CODINV,5,FALSE)</f>
        <v>HONEYWELL</v>
      </c>
      <c r="O2006" s="2">
        <v>2</v>
      </c>
      <c r="P2006" s="23">
        <v>2826217</v>
      </c>
      <c r="Q2006" s="24">
        <f>+FACTURACION[[#This Row],[CANTIDAD]]*FACTURACION[[#This Row],[VR UNITARIO]]/1000</f>
        <v>5652.4340000000002</v>
      </c>
      <c r="R2006" s="3" t="str">
        <f>+VLOOKUP(FACTURACION[[#This Row],[NIT]],TABLACLIENTE,5,FALSE)</f>
        <v>YOPAL</v>
      </c>
    </row>
    <row r="2007" spans="3:18">
      <c r="C2007" s="13">
        <v>2015</v>
      </c>
      <c r="D2007" s="17" t="s">
        <v>268</v>
      </c>
      <c r="E2007" s="17">
        <f>MONTH(FACTURACION[[#This Row],[MES]]&amp;1)</f>
        <v>3</v>
      </c>
      <c r="F2007" s="223">
        <f>DATE(FACTURACION[[#This Row],[AÑO]],FACTURACION[[#This Row],[Mes numero]],1)</f>
        <v>42064</v>
      </c>
      <c r="G2007" s="159">
        <v>11102</v>
      </c>
      <c r="H2007" s="20">
        <v>822001073</v>
      </c>
      <c r="I2007" s="2" t="str">
        <f>+VLOOKUP(FACTURACION[[#This Row],[NIT]],TABLACLIENTE,2,FALSE)</f>
        <v>MADIGAS INGENIEROS S.A. E.S.P.</v>
      </c>
      <c r="J2007" s="2" t="s">
        <v>23</v>
      </c>
      <c r="K2007" s="12" t="str">
        <f>+VLOOKUP(FACTURACION[[#This Row],[REFERENCIA]],CODINV,2,FALSE)</f>
        <v>MEDIDOR AL-800 C:1 1/2" MAOP 20 PSIG CON CONECTORES</v>
      </c>
      <c r="L2007" s="12" t="str">
        <f>IF(VLOOKUP(FACTURACION[[#This Row],[REFERENCIA]],CODINV,3,FALSE)=0,"",VLOOKUP(FACTURACION[[#This Row],[REFERENCIA]],CODINV,3,FALSE))</f>
        <v/>
      </c>
      <c r="M2007" s="12" t="str">
        <f>+VLOOKUP(FACTURACION[[#This Row],[REFERENCIA]],CODINV,4,FALSE)</f>
        <v>MEDIDORES</v>
      </c>
      <c r="N2007" s="12" t="str">
        <f>+VLOOKUP(FACTURACION[[#This Row],[REFERENCIA]],CODINV,5,FALSE)</f>
        <v>HONEYWELL</v>
      </c>
      <c r="O2007" s="2">
        <v>1</v>
      </c>
      <c r="P2007" s="23">
        <v>2560000</v>
      </c>
      <c r="Q2007" s="24">
        <f>+FACTURACION[[#This Row],[CANTIDAD]]*FACTURACION[[#This Row],[VR UNITARIO]]/1000</f>
        <v>2560</v>
      </c>
      <c r="R2007" s="3" t="str">
        <f>+VLOOKUP(FACTURACION[[#This Row],[NIT]],TABLACLIENTE,5,FALSE)</f>
        <v>ACACIAS</v>
      </c>
    </row>
    <row r="2008" spans="3:18">
      <c r="C2008" s="13">
        <v>2015</v>
      </c>
      <c r="D2008" s="17" t="s">
        <v>268</v>
      </c>
      <c r="E2008" s="17">
        <f>MONTH(FACTURACION[[#This Row],[MES]]&amp;1)</f>
        <v>3</v>
      </c>
      <c r="F2008" s="223">
        <f>DATE(FACTURACION[[#This Row],[AÑO]],FACTURACION[[#This Row],[Mes numero]],1)</f>
        <v>42064</v>
      </c>
      <c r="G2008" s="159">
        <v>11067</v>
      </c>
      <c r="H2008" s="20">
        <v>890400869</v>
      </c>
      <c r="I2008" s="2" t="str">
        <f>+VLOOKUP(FACTURACION[[#This Row],[NIT]],TABLACLIENTE,2,FALSE)</f>
        <v>SURTIDORA DE GAS DEL CARIBE S.A. E.S.P. (SURTIGAS S.A. E.S.P.)</v>
      </c>
      <c r="J2008" s="2" t="s">
        <v>23</v>
      </c>
      <c r="K2008" s="12" t="str">
        <f>+VLOOKUP(FACTURACION[[#This Row],[REFERENCIA]],CODINV,2,FALSE)</f>
        <v>MEDIDOR AL-800 C:1 1/2" MAOP 20 PSIG CON CONECTORES</v>
      </c>
      <c r="L2008" s="12" t="str">
        <f>IF(VLOOKUP(FACTURACION[[#This Row],[REFERENCIA]],CODINV,3,FALSE)=0,"",VLOOKUP(FACTURACION[[#This Row],[REFERENCIA]],CODINV,3,FALSE))</f>
        <v/>
      </c>
      <c r="M2008" s="12" t="str">
        <f>+VLOOKUP(FACTURACION[[#This Row],[REFERENCIA]],CODINV,4,FALSE)</f>
        <v>MEDIDORES</v>
      </c>
      <c r="N2008" s="12" t="str">
        <f>+VLOOKUP(FACTURACION[[#This Row],[REFERENCIA]],CODINV,5,FALSE)</f>
        <v>HONEYWELL</v>
      </c>
      <c r="O2008" s="2">
        <v>6</v>
      </c>
      <c r="P2008" s="23">
        <v>2894893</v>
      </c>
      <c r="Q2008" s="24">
        <f>+FACTURACION[[#This Row],[CANTIDAD]]*FACTURACION[[#This Row],[VR UNITARIO]]/1000</f>
        <v>17369.358</v>
      </c>
      <c r="R2008" s="3" t="str">
        <f>+VLOOKUP(FACTURACION[[#This Row],[NIT]],TABLACLIENTE,5,FALSE)</f>
        <v>CARTAGENA</v>
      </c>
    </row>
    <row r="2009" spans="3:18">
      <c r="C2009" s="13">
        <v>2015</v>
      </c>
      <c r="D2009" s="17" t="s">
        <v>268</v>
      </c>
      <c r="E2009" s="17">
        <f>MONTH(FACTURACION[[#This Row],[MES]]&amp;1)</f>
        <v>3</v>
      </c>
      <c r="F2009" s="223">
        <f>DATE(FACTURACION[[#This Row],[AÑO]],FACTURACION[[#This Row],[Mes numero]],1)</f>
        <v>42064</v>
      </c>
      <c r="G2009" s="159">
        <v>11074</v>
      </c>
      <c r="H2009" s="20">
        <v>830510717</v>
      </c>
      <c r="I2009" s="2" t="str">
        <f>+VLOOKUP(FACTURACION[[#This Row],[NIT]],TABLACLIENTE,2,FALSE)</f>
        <v>SURCOLOMBIANA DE GAS S.A E.S.P  (SURGAS S.A. E.S.P.)</v>
      </c>
      <c r="J2009" s="2" t="s">
        <v>22</v>
      </c>
      <c r="K2009" s="12" t="str">
        <f>+VLOOKUP(FACTURACION[[#This Row],[REFERENCIA]],CODINV,2,FALSE)</f>
        <v>MEDIDOR ROTATIVO G160</v>
      </c>
      <c r="L2009" s="12" t="str">
        <f>IF(VLOOKUP(FACTURACION[[#This Row],[REFERENCIA]],CODINV,3,FALSE)=0,"",VLOOKUP(FACTURACION[[#This Row],[REFERENCIA]],CODINV,3,FALSE))</f>
        <v/>
      </c>
      <c r="M2009" s="12" t="str">
        <f>+VLOOKUP(FACTURACION[[#This Row],[REFERENCIA]],CODINV,4,FALSE)</f>
        <v>MEDIDORES</v>
      </c>
      <c r="N2009" s="12" t="str">
        <f>+VLOOKUP(FACTURACION[[#This Row],[REFERENCIA]],CODINV,5,FALSE)</f>
        <v>HONEYWELL</v>
      </c>
      <c r="O2009" s="2">
        <v>1</v>
      </c>
      <c r="P2009" s="23">
        <v>7290000</v>
      </c>
      <c r="Q2009" s="24">
        <f>+FACTURACION[[#This Row],[CANTIDAD]]*FACTURACION[[#This Row],[VR UNITARIO]]/1000</f>
        <v>7290</v>
      </c>
      <c r="R2009" s="3" t="str">
        <f>+VLOOKUP(FACTURACION[[#This Row],[NIT]],TABLACLIENTE,5,FALSE)</f>
        <v>NEIVA</v>
      </c>
    </row>
    <row r="2010" spans="3:18">
      <c r="C2010" s="13">
        <v>2015</v>
      </c>
      <c r="D2010" s="17" t="s">
        <v>268</v>
      </c>
      <c r="E2010" s="17">
        <f>MONTH(FACTURACION[[#This Row],[MES]]&amp;1)</f>
        <v>3</v>
      </c>
      <c r="F2010" s="223">
        <f>DATE(FACTURACION[[#This Row],[AÑO]],FACTURACION[[#This Row],[Mes numero]],1)</f>
        <v>42064</v>
      </c>
      <c r="G2010" s="159">
        <v>11068</v>
      </c>
      <c r="H2010" s="20">
        <v>860510723</v>
      </c>
      <c r="I2010" s="2" t="str">
        <f>+VLOOKUP(FACTURACION[[#This Row],[NIT]],TABLACLIENTE,2,FALSE)</f>
        <v>SAENA DE COLOMBIA S.A.</v>
      </c>
      <c r="J2010" s="2" t="s">
        <v>171</v>
      </c>
      <c r="K2010" s="12" t="str">
        <f>+VLOOKUP(FACTURACION[[#This Row],[REFERENCIA]],CODINV,2,FALSE)</f>
        <v>MEDIDOR ROTATIVO 16</v>
      </c>
      <c r="L2010" s="12" t="str">
        <f>IF(VLOOKUP(FACTURACION[[#This Row],[REFERENCIA]],CODINV,3,FALSE)=0,"",VLOOKUP(FACTURACION[[#This Row],[REFERENCIA]],CODINV,3,FALSE))</f>
        <v/>
      </c>
      <c r="M2010" s="12" t="str">
        <f>+VLOOKUP(FACTURACION[[#This Row],[REFERENCIA]],CODINV,4,FALSE)</f>
        <v>MEDIDORES</v>
      </c>
      <c r="N2010" s="12" t="str">
        <f>+VLOOKUP(FACTURACION[[#This Row],[REFERENCIA]],CODINV,5,FALSE)</f>
        <v>HONEYWELL</v>
      </c>
      <c r="O2010" s="2">
        <v>2</v>
      </c>
      <c r="P2010" s="23">
        <v>3298400</v>
      </c>
      <c r="Q2010" s="24">
        <f>+FACTURACION[[#This Row],[CANTIDAD]]*FACTURACION[[#This Row],[VR UNITARIO]]/1000</f>
        <v>6596.8</v>
      </c>
      <c r="R2010" s="3" t="str">
        <f>+VLOOKUP(FACTURACION[[#This Row],[NIT]],TABLACLIENTE,5,FALSE)</f>
        <v>BOGOTÁ D.C.</v>
      </c>
    </row>
    <row r="2011" spans="3:18">
      <c r="C2011" s="13">
        <v>2015</v>
      </c>
      <c r="D2011" s="17" t="s">
        <v>268</v>
      </c>
      <c r="E2011" s="17">
        <f>MONTH(FACTURACION[[#This Row],[MES]]&amp;1)</f>
        <v>3</v>
      </c>
      <c r="F2011" s="223">
        <f>DATE(FACTURACION[[#This Row],[AÑO]],FACTURACION[[#This Row],[Mes numero]],1)</f>
        <v>42064</v>
      </c>
      <c r="G2011" s="159">
        <v>11081</v>
      </c>
      <c r="H2011" s="20">
        <v>830109199</v>
      </c>
      <c r="I2011" s="2" t="str">
        <f>+VLOOKUP(FACTURACION[[#This Row],[NIT]],TABLACLIENTE,2,FALSE)</f>
        <v>ENGINEERING CO (ENGECO LIMITADA)</v>
      </c>
      <c r="J2011" s="2" t="s">
        <v>159</v>
      </c>
      <c r="K2011" s="12" t="str">
        <f>+VLOOKUP(FACTURACION[[#This Row],[REFERENCIA]],CODINV,2,FALSE)</f>
        <v>REG 1813B2 C:1 R:12-28 O: 1/2</v>
      </c>
      <c r="L2011" s="12" t="str">
        <f>IF(VLOOKUP(FACTURACION[[#This Row],[REFERENCIA]],CODINV,3,FALSE)=0,"",VLOOKUP(FACTURACION[[#This Row],[REFERENCIA]],CODINV,3,FALSE))</f>
        <v/>
      </c>
      <c r="M2011" s="12" t="str">
        <f>+VLOOKUP(FACTURACION[[#This Row],[REFERENCIA]],CODINV,4,FALSE)</f>
        <v>REGULADORES</v>
      </c>
      <c r="N2011" s="12" t="str">
        <f>+VLOOKUP(FACTURACION[[#This Row],[REFERENCIA]],CODINV,5,FALSE)</f>
        <v>HONEYWELL</v>
      </c>
      <c r="O2011" s="2">
        <v>1</v>
      </c>
      <c r="P2011" s="23">
        <v>110000</v>
      </c>
      <c r="Q2011" s="24">
        <f>+FACTURACION[[#This Row],[CANTIDAD]]*FACTURACION[[#This Row],[VR UNITARIO]]/1000</f>
        <v>110</v>
      </c>
      <c r="R2011" s="3" t="str">
        <f>+VLOOKUP(FACTURACION[[#This Row],[NIT]],TABLACLIENTE,5,FALSE)</f>
        <v>BOGOTÁ D.C.</v>
      </c>
    </row>
    <row r="2012" spans="3:18">
      <c r="C2012" s="13">
        <v>2015</v>
      </c>
      <c r="D2012" s="17" t="s">
        <v>268</v>
      </c>
      <c r="E2012" s="17">
        <f>MONTH(FACTURACION[[#This Row],[MES]]&amp;1)</f>
        <v>3</v>
      </c>
      <c r="F2012" s="223">
        <f>DATE(FACTURACION[[#This Row],[AÑO]],FACTURACION[[#This Row],[Mes numero]],1)</f>
        <v>42064</v>
      </c>
      <c r="G2012" s="159">
        <v>11081</v>
      </c>
      <c r="H2012" s="20">
        <v>830109199</v>
      </c>
      <c r="I2012" s="2" t="str">
        <f>+VLOOKUP(FACTURACION[[#This Row],[NIT]],TABLACLIENTE,2,FALSE)</f>
        <v>ENGINEERING CO (ENGECO LIMITADA)</v>
      </c>
      <c r="J2012" s="2" t="s">
        <v>6</v>
      </c>
      <c r="K2012" s="12" t="str">
        <f>+VLOOKUP(FACTURACION[[#This Row],[REFERENCIA]],CODINV,2,FALSE)</f>
        <v>REG.1813C C:3/4" R:6-15" O:1/2</v>
      </c>
      <c r="L2012" s="12" t="str">
        <f>IF(VLOOKUP(FACTURACION[[#This Row],[REFERENCIA]],CODINV,3,FALSE)=0,"",VLOOKUP(FACTURACION[[#This Row],[REFERENCIA]],CODINV,3,FALSE))</f>
        <v/>
      </c>
      <c r="M2012" s="12" t="str">
        <f>+VLOOKUP(FACTURACION[[#This Row],[REFERENCIA]],CODINV,4,FALSE)</f>
        <v>REGULADORES</v>
      </c>
      <c r="N2012" s="12" t="str">
        <f>+VLOOKUP(FACTURACION[[#This Row],[REFERENCIA]],CODINV,5,FALSE)</f>
        <v>HONEYWELL</v>
      </c>
      <c r="O2012" s="2">
        <v>1</v>
      </c>
      <c r="P2012" s="23">
        <v>122000</v>
      </c>
      <c r="Q2012" s="24">
        <f>+FACTURACION[[#This Row],[CANTIDAD]]*FACTURACION[[#This Row],[VR UNITARIO]]/1000</f>
        <v>122</v>
      </c>
      <c r="R2012" s="3" t="str">
        <f>+VLOOKUP(FACTURACION[[#This Row],[NIT]],TABLACLIENTE,5,FALSE)</f>
        <v>BOGOTÁ D.C.</v>
      </c>
    </row>
    <row r="2013" spans="3:18">
      <c r="C2013" s="13">
        <v>2015</v>
      </c>
      <c r="D2013" s="17" t="s">
        <v>268</v>
      </c>
      <c r="E2013" s="17">
        <f>MONTH(FACTURACION[[#This Row],[MES]]&amp;1)</f>
        <v>3</v>
      </c>
      <c r="F2013" s="223">
        <f>DATE(FACTURACION[[#This Row],[AÑO]],FACTURACION[[#This Row],[Mes numero]],1)</f>
        <v>42064</v>
      </c>
      <c r="G2013" s="159">
        <v>11069</v>
      </c>
      <c r="H2013" s="20">
        <v>860033633</v>
      </c>
      <c r="I2013" s="2" t="str">
        <f>+VLOOKUP(FACTURACION[[#This Row],[NIT]],TABLACLIENTE,2,FALSE)</f>
        <v>RAYOGAS S.A. E.S.P.</v>
      </c>
      <c r="J2013" s="2" t="s">
        <v>6</v>
      </c>
      <c r="K2013" s="12" t="str">
        <f>+VLOOKUP(FACTURACION[[#This Row],[REFERENCIA]],CODINV,2,FALSE)</f>
        <v>REG.1813C C:3/4" R:6-15" O:1/2</v>
      </c>
      <c r="L2013" s="12" t="str">
        <f>IF(VLOOKUP(FACTURACION[[#This Row],[REFERENCIA]],CODINV,3,FALSE)=0,"",VLOOKUP(FACTURACION[[#This Row],[REFERENCIA]],CODINV,3,FALSE))</f>
        <v/>
      </c>
      <c r="M2013" s="12" t="str">
        <f>+VLOOKUP(FACTURACION[[#This Row],[REFERENCIA]],CODINV,4,FALSE)</f>
        <v>REGULADORES</v>
      </c>
      <c r="N2013" s="12" t="str">
        <f>+VLOOKUP(FACTURACION[[#This Row],[REFERENCIA]],CODINV,5,FALSE)</f>
        <v>HONEYWELL</v>
      </c>
      <c r="O2013" s="2">
        <v>1</v>
      </c>
      <c r="P2013" s="23">
        <v>105000</v>
      </c>
      <c r="Q2013" s="24">
        <f>+FACTURACION[[#This Row],[CANTIDAD]]*FACTURACION[[#This Row],[VR UNITARIO]]/1000</f>
        <v>105</v>
      </c>
      <c r="R2013" s="3" t="str">
        <f>+VLOOKUP(FACTURACION[[#This Row],[NIT]],TABLACLIENTE,5,FALSE)</f>
        <v>BOGOTÁ D.C.</v>
      </c>
    </row>
    <row r="2014" spans="3:18">
      <c r="C2014" s="13">
        <v>2015</v>
      </c>
      <c r="D2014" s="17" t="s">
        <v>268</v>
      </c>
      <c r="E2014" s="17">
        <f>MONTH(FACTURACION[[#This Row],[MES]]&amp;1)</f>
        <v>3</v>
      </c>
      <c r="F2014" s="223">
        <f>DATE(FACTURACION[[#This Row],[AÑO]],FACTURACION[[#This Row],[Mes numero]],1)</f>
        <v>42064</v>
      </c>
      <c r="G2014" s="159">
        <v>11102</v>
      </c>
      <c r="H2014" s="20">
        <v>822001073</v>
      </c>
      <c r="I2014" s="2" t="str">
        <f>+VLOOKUP(FACTURACION[[#This Row],[NIT]],TABLACLIENTE,2,FALSE)</f>
        <v>MADIGAS INGENIEROS S.A. E.S.P.</v>
      </c>
      <c r="J2014" s="2" t="s">
        <v>5</v>
      </c>
      <c r="K2014" s="12" t="str">
        <f>+VLOOKUP(FACTURACION[[#This Row],[REFERENCIA]],CODINV,2,FALSE)</f>
        <v>REG. 1800 CPB2 1 1-4· O: 5/16" R: STD</v>
      </c>
      <c r="L2014" s="12" t="str">
        <f>IF(VLOOKUP(FACTURACION[[#This Row],[REFERENCIA]],CODINV,3,FALSE)=0,"",VLOOKUP(FACTURACION[[#This Row],[REFERENCIA]],CODINV,3,FALSE))</f>
        <v/>
      </c>
      <c r="M2014" s="12" t="str">
        <f>+VLOOKUP(FACTURACION[[#This Row],[REFERENCIA]],CODINV,4,FALSE)</f>
        <v>REGULADORES</v>
      </c>
      <c r="N2014" s="12" t="str">
        <f>+VLOOKUP(FACTURACION[[#This Row],[REFERENCIA]],CODINV,5,FALSE)</f>
        <v>HONEYWELL</v>
      </c>
      <c r="O2014" s="2">
        <v>1</v>
      </c>
      <c r="P2014" s="23">
        <v>560000</v>
      </c>
      <c r="Q2014" s="24">
        <f>+FACTURACION[[#This Row],[CANTIDAD]]*FACTURACION[[#This Row],[VR UNITARIO]]/1000</f>
        <v>560</v>
      </c>
      <c r="R2014" s="3" t="str">
        <f>+VLOOKUP(FACTURACION[[#This Row],[NIT]],TABLACLIENTE,5,FALSE)</f>
        <v>ACACIAS</v>
      </c>
    </row>
    <row r="2015" spans="3:18">
      <c r="C2015" s="13">
        <v>2015</v>
      </c>
      <c r="D2015" s="17" t="s">
        <v>268</v>
      </c>
      <c r="E2015" s="17">
        <f>MONTH(FACTURACION[[#This Row],[MES]]&amp;1)</f>
        <v>3</v>
      </c>
      <c r="F2015" s="223">
        <f>DATE(FACTURACION[[#This Row],[AÑO]],FACTURACION[[#This Row],[Mes numero]],1)</f>
        <v>42064</v>
      </c>
      <c r="G2015" s="159">
        <v>11102</v>
      </c>
      <c r="H2015" s="20">
        <v>822001073</v>
      </c>
      <c r="I2015" s="2" t="str">
        <f>+VLOOKUP(FACTURACION[[#This Row],[NIT]],TABLACLIENTE,2,FALSE)</f>
        <v>MADIGAS INGENIEROS S.A. E.S.P.</v>
      </c>
      <c r="J2015" s="2" t="s">
        <v>5</v>
      </c>
      <c r="K2015" s="12" t="str">
        <f>+VLOOKUP(FACTURACION[[#This Row],[REFERENCIA]],CODINV,2,FALSE)</f>
        <v>REG. 1800 CPB2 1 1-4· O: 5/16" R: STD</v>
      </c>
      <c r="L2015" s="12" t="str">
        <f>IF(VLOOKUP(FACTURACION[[#This Row],[REFERENCIA]],CODINV,3,FALSE)=0,"",VLOOKUP(FACTURACION[[#This Row],[REFERENCIA]],CODINV,3,FALSE))</f>
        <v/>
      </c>
      <c r="M2015" s="12" t="str">
        <f>+VLOOKUP(FACTURACION[[#This Row],[REFERENCIA]],CODINV,4,FALSE)</f>
        <v>REGULADORES</v>
      </c>
      <c r="N2015" s="12" t="str">
        <f>+VLOOKUP(FACTURACION[[#This Row],[REFERENCIA]],CODINV,5,FALSE)</f>
        <v>HONEYWELL</v>
      </c>
      <c r="O2015" s="2">
        <v>2</v>
      </c>
      <c r="P2015" s="23">
        <v>560000</v>
      </c>
      <c r="Q2015" s="24">
        <f>+FACTURACION[[#This Row],[CANTIDAD]]*FACTURACION[[#This Row],[VR UNITARIO]]/1000</f>
        <v>1120</v>
      </c>
      <c r="R2015" s="3" t="str">
        <f>+VLOOKUP(FACTURACION[[#This Row],[NIT]],TABLACLIENTE,5,FALSE)</f>
        <v>ACACIAS</v>
      </c>
    </row>
    <row r="2016" spans="3:18">
      <c r="C2016" s="13">
        <v>2015</v>
      </c>
      <c r="D2016" s="17" t="s">
        <v>268</v>
      </c>
      <c r="E2016" s="17">
        <f>MONTH(FACTURACION[[#This Row],[MES]]&amp;1)</f>
        <v>3</v>
      </c>
      <c r="F2016" s="223">
        <f>DATE(FACTURACION[[#This Row],[AÑO]],FACTURACION[[#This Row],[Mes numero]],1)</f>
        <v>42064</v>
      </c>
      <c r="G2016" s="159">
        <v>11102</v>
      </c>
      <c r="H2016" s="20">
        <v>822001073</v>
      </c>
      <c r="I2016" s="2" t="str">
        <f>+VLOOKUP(FACTURACION[[#This Row],[NIT]],TABLACLIENTE,2,FALSE)</f>
        <v>MADIGAS INGENIEROS S.A. E.S.P.</v>
      </c>
      <c r="J2016" s="2" t="s">
        <v>5</v>
      </c>
      <c r="K2016" s="12" t="str">
        <f>+VLOOKUP(FACTURACION[[#This Row],[REFERENCIA]],CODINV,2,FALSE)</f>
        <v>REG. 1800 CPB2 1 1-4· O: 5/16" R: STD</v>
      </c>
      <c r="L2016" s="12" t="str">
        <f>IF(VLOOKUP(FACTURACION[[#This Row],[REFERENCIA]],CODINV,3,FALSE)=0,"",VLOOKUP(FACTURACION[[#This Row],[REFERENCIA]],CODINV,3,FALSE))</f>
        <v/>
      </c>
      <c r="M2016" s="12" t="str">
        <f>+VLOOKUP(FACTURACION[[#This Row],[REFERENCIA]],CODINV,4,FALSE)</f>
        <v>REGULADORES</v>
      </c>
      <c r="N2016" s="12" t="str">
        <f>+VLOOKUP(FACTURACION[[#This Row],[REFERENCIA]],CODINV,5,FALSE)</f>
        <v>HONEYWELL</v>
      </c>
      <c r="O2016" s="2">
        <v>3</v>
      </c>
      <c r="P2016" s="23">
        <v>560000</v>
      </c>
      <c r="Q2016" s="24">
        <f>+FACTURACION[[#This Row],[CANTIDAD]]*FACTURACION[[#This Row],[VR UNITARIO]]/1000</f>
        <v>1680</v>
      </c>
      <c r="R2016" s="3" t="str">
        <f>+VLOOKUP(FACTURACION[[#This Row],[NIT]],TABLACLIENTE,5,FALSE)</f>
        <v>ACACIAS</v>
      </c>
    </row>
    <row r="2017" spans="3:18">
      <c r="C2017" s="13">
        <v>2015</v>
      </c>
      <c r="D2017" s="17" t="s">
        <v>268</v>
      </c>
      <c r="E2017" s="17">
        <f>MONTH(FACTURACION[[#This Row],[MES]]&amp;1)</f>
        <v>3</v>
      </c>
      <c r="F2017" s="223">
        <f>DATE(FACTURACION[[#This Row],[AÑO]],FACTURACION[[#This Row],[Mes numero]],1)</f>
        <v>42064</v>
      </c>
      <c r="G2017" s="159">
        <v>11081</v>
      </c>
      <c r="H2017" s="20">
        <v>830109199</v>
      </c>
      <c r="I2017" s="2" t="str">
        <f>+VLOOKUP(FACTURACION[[#This Row],[NIT]],TABLACLIENTE,2,FALSE)</f>
        <v>ENGINEERING CO (ENGECO LIMITADA)</v>
      </c>
      <c r="J2017" s="2" t="s">
        <v>0</v>
      </c>
      <c r="K2017" s="12" t="str">
        <f>+VLOOKUP(FACTURACION[[#This Row],[REFERENCIA]],CODINV,2,FALSE)</f>
        <v>REG 1813B2 C: 1 1/4" R: 5.5-8.5 O: 3/8</v>
      </c>
      <c r="L2017" s="12" t="str">
        <f>IF(VLOOKUP(FACTURACION[[#This Row],[REFERENCIA]],CODINV,3,FALSE)=0,"",VLOOKUP(FACTURACION[[#This Row],[REFERENCIA]],CODINV,3,FALSE))</f>
        <v/>
      </c>
      <c r="M2017" s="12" t="str">
        <f>+VLOOKUP(FACTURACION[[#This Row],[REFERENCIA]],CODINV,4,FALSE)</f>
        <v>REGULADORES</v>
      </c>
      <c r="N2017" s="12" t="str">
        <f>+VLOOKUP(FACTURACION[[#This Row],[REFERENCIA]],CODINV,5,FALSE)</f>
        <v>HONEYWELL</v>
      </c>
      <c r="O2017" s="2">
        <v>2</v>
      </c>
      <c r="P2017" s="23">
        <v>122000</v>
      </c>
      <c r="Q2017" s="24">
        <f>+FACTURACION[[#This Row],[CANTIDAD]]*FACTURACION[[#This Row],[VR UNITARIO]]/1000</f>
        <v>244</v>
      </c>
      <c r="R2017" s="3" t="str">
        <f>+VLOOKUP(FACTURACION[[#This Row],[NIT]],TABLACLIENTE,5,FALSE)</f>
        <v>BOGOTÁ D.C.</v>
      </c>
    </row>
    <row r="2018" spans="3:18">
      <c r="C2018" s="13">
        <v>2015</v>
      </c>
      <c r="D2018" s="17" t="s">
        <v>268</v>
      </c>
      <c r="E2018" s="17">
        <f>MONTH(FACTURACION[[#This Row],[MES]]&amp;1)</f>
        <v>3</v>
      </c>
      <c r="F2018" s="223">
        <f>DATE(FACTURACION[[#This Row],[AÑO]],FACTURACION[[#This Row],[Mes numero]],1)</f>
        <v>42064</v>
      </c>
      <c r="G2018" s="159">
        <v>11102</v>
      </c>
      <c r="H2018" s="20">
        <v>822001073</v>
      </c>
      <c r="I2018" s="2" t="str">
        <f>+VLOOKUP(FACTURACION[[#This Row],[NIT]],TABLACLIENTE,2,FALSE)</f>
        <v>MADIGAS INGENIEROS S.A. E.S.P.</v>
      </c>
      <c r="J2018" s="2" t="s">
        <v>28</v>
      </c>
      <c r="K2018" s="12" t="str">
        <f>+VLOOKUP(FACTURACION[[#This Row],[REFERENCIA]],CODINV,2,FALSE)</f>
        <v>REGULADOR SR 113 3/4 R: 7-12 O:1/4</v>
      </c>
      <c r="L2018" s="12" t="str">
        <f>IF(VLOOKUP(FACTURACION[[#This Row],[REFERENCIA]],CODINV,3,FALSE)=0,"",VLOOKUP(FACTURACION[[#This Row],[REFERENCIA]],CODINV,3,FALSE))</f>
        <v/>
      </c>
      <c r="M2018" s="12" t="str">
        <f>+VLOOKUP(FACTURACION[[#This Row],[REFERENCIA]],CODINV,4,FALSE)</f>
        <v>REGULADORES</v>
      </c>
      <c r="N2018" s="12" t="str">
        <f>+VLOOKUP(FACTURACION[[#This Row],[REFERENCIA]],CODINV,5,FALSE)</f>
        <v>HONEYWELL</v>
      </c>
      <c r="O2018" s="2">
        <v>4</v>
      </c>
      <c r="P2018" s="23">
        <v>126261</v>
      </c>
      <c r="Q2018" s="24">
        <f>+FACTURACION[[#This Row],[CANTIDAD]]*FACTURACION[[#This Row],[VR UNITARIO]]/1000</f>
        <v>505.04399999999998</v>
      </c>
      <c r="R2018" s="3" t="str">
        <f>+VLOOKUP(FACTURACION[[#This Row],[NIT]],TABLACLIENTE,5,FALSE)</f>
        <v>ACACIAS</v>
      </c>
    </row>
    <row r="2019" spans="3:18">
      <c r="C2019" s="13">
        <v>2015</v>
      </c>
      <c r="D2019" s="17" t="s">
        <v>268</v>
      </c>
      <c r="E2019" s="17">
        <f>MONTH(FACTURACION[[#This Row],[MES]]&amp;1)</f>
        <v>3</v>
      </c>
      <c r="F2019" s="223">
        <f>DATE(FACTURACION[[#This Row],[AÑO]],FACTURACION[[#This Row],[Mes numero]],1)</f>
        <v>42064</v>
      </c>
      <c r="G2019" s="159">
        <v>11094</v>
      </c>
      <c r="H2019" s="20">
        <v>800007813</v>
      </c>
      <c r="I2019" s="2" t="str">
        <f>+VLOOKUP(FACTURACION[[#This Row],[NIT]],TABLACLIENTE,2,FALSE)</f>
        <v>VANTI S.A. E.S.P (VANTI)</v>
      </c>
      <c r="J2019" s="2" t="s">
        <v>63</v>
      </c>
      <c r="K2019" s="12" t="str">
        <f>+VLOOKUP(FACTURACION[[#This Row],[REFERENCIA]],CODINV,2,FALSE)</f>
        <v>AFV 2" S300 FO</v>
      </c>
      <c r="L2019" s="12" t="str">
        <f>IF(VLOOKUP(FACTURACION[[#This Row],[REFERENCIA]],CODINV,3,FALSE)=0,"",VLOOKUP(FACTURACION[[#This Row],[REFERENCIA]],CODINV,3,FALSE))</f>
        <v/>
      </c>
      <c r="M2019" s="12" t="str">
        <f>+VLOOKUP(FACTURACION[[#This Row],[REFERENCIA]],CODINV,4,FALSE)</f>
        <v>REGULADORES</v>
      </c>
      <c r="N2019" s="12" t="str">
        <f>+VLOOKUP(FACTURACION[[#This Row],[REFERENCIA]],CODINV,5,FALSE)</f>
        <v>HONEYWELL</v>
      </c>
      <c r="O2019" s="2">
        <v>2</v>
      </c>
      <c r="P2019" s="23">
        <v>2448598</v>
      </c>
      <c r="Q2019" s="24">
        <f>+FACTURACION[[#This Row],[CANTIDAD]]*FACTURACION[[#This Row],[VR UNITARIO]]/1000</f>
        <v>4897.1959999999999</v>
      </c>
      <c r="R2019" s="3" t="str">
        <f>+VLOOKUP(FACTURACION[[#This Row],[NIT]],TABLACLIENTE,5,FALSE)</f>
        <v>BOGOTÁ D.C.</v>
      </c>
    </row>
    <row r="2020" spans="3:18">
      <c r="C2020" s="13">
        <v>2015</v>
      </c>
      <c r="D2020" s="17" t="s">
        <v>268</v>
      </c>
      <c r="E2020" s="17">
        <f>MONTH(FACTURACION[[#This Row],[MES]]&amp;1)</f>
        <v>3</v>
      </c>
      <c r="F2020" s="223">
        <f>DATE(FACTURACION[[#This Row],[AÑO]],FACTURACION[[#This Row],[Mes numero]],1)</f>
        <v>42064</v>
      </c>
      <c r="G2020" s="159">
        <v>11094</v>
      </c>
      <c r="H2020" s="20">
        <v>800007813</v>
      </c>
      <c r="I2020" s="2" t="str">
        <f>+VLOOKUP(FACTURACION[[#This Row],[NIT]],TABLACLIENTE,2,FALSE)</f>
        <v>VANTI S.A. E.S.P (VANTI)</v>
      </c>
      <c r="J2020" s="2" t="s">
        <v>155</v>
      </c>
      <c r="K2020" s="12" t="str">
        <f>+VLOOKUP(FACTURACION[[#This Row],[REFERENCIA]],CODINV,2,FALSE)</f>
        <v>AFV 3" S300 FO</v>
      </c>
      <c r="L2020" s="12" t="str">
        <f>IF(VLOOKUP(FACTURACION[[#This Row],[REFERENCIA]],CODINV,3,FALSE)=0,"",VLOOKUP(FACTURACION[[#This Row],[REFERENCIA]],CODINV,3,FALSE))</f>
        <v/>
      </c>
      <c r="M2020" s="12" t="str">
        <f>+VLOOKUP(FACTURACION[[#This Row],[REFERENCIA]],CODINV,4,FALSE)</f>
        <v>REGULADORES</v>
      </c>
      <c r="N2020" s="12" t="str">
        <f>+VLOOKUP(FACTURACION[[#This Row],[REFERENCIA]],CODINV,5,FALSE)</f>
        <v>HONEYWELL</v>
      </c>
      <c r="O2020" s="2">
        <v>2</v>
      </c>
      <c r="P2020" s="23">
        <v>3913393</v>
      </c>
      <c r="Q2020" s="24">
        <f>+FACTURACION[[#This Row],[CANTIDAD]]*FACTURACION[[#This Row],[VR UNITARIO]]/1000</f>
        <v>7826.7860000000001</v>
      </c>
      <c r="R2020" s="3" t="str">
        <f>+VLOOKUP(FACTURACION[[#This Row],[NIT]],TABLACLIENTE,5,FALSE)</f>
        <v>BOGOTÁ D.C.</v>
      </c>
    </row>
    <row r="2021" spans="3:18">
      <c r="C2021" s="13">
        <v>2015</v>
      </c>
      <c r="D2021" s="17" t="s">
        <v>268</v>
      </c>
      <c r="E2021" s="17">
        <f>MONTH(FACTURACION[[#This Row],[MES]]&amp;1)</f>
        <v>3</v>
      </c>
      <c r="F2021" s="223">
        <f>DATE(FACTURACION[[#This Row],[AÑO]],FACTURACION[[#This Row],[Mes numero]],1)</f>
        <v>42064</v>
      </c>
      <c r="G2021" s="159">
        <v>11094</v>
      </c>
      <c r="H2021" s="20">
        <v>800007813</v>
      </c>
      <c r="I2021" s="2" t="str">
        <f>+VLOOKUP(FACTURACION[[#This Row],[NIT]],TABLACLIENTE,2,FALSE)</f>
        <v>VANTI S.A. E.S.P (VANTI)</v>
      </c>
      <c r="J2021" s="2" t="s">
        <v>144</v>
      </c>
      <c r="K2021" s="12" t="str">
        <f>+VLOOKUP(FACTURACION[[#This Row],[REFERENCIA]],CODINV,2,FALSE)</f>
        <v>RES 10-75 PSIG ROJO</v>
      </c>
      <c r="L2021" s="12" t="str">
        <f>IF(VLOOKUP(FACTURACION[[#This Row],[REFERENCIA]],CODINV,3,FALSE)=0,"",VLOOKUP(FACTURACION[[#This Row],[REFERENCIA]],CODINV,3,FALSE))</f>
        <v>71411P012</v>
      </c>
      <c r="M2021" s="12" t="str">
        <f>+VLOOKUP(FACTURACION[[#This Row],[REFERENCIA]],CODINV,4,FALSE)</f>
        <v>REPUESTOS Y ACCESORIOS</v>
      </c>
      <c r="N2021" s="12" t="str">
        <f>+VLOOKUP(FACTURACION[[#This Row],[REFERENCIA]],CODINV,5,FALSE)</f>
        <v>HONEYWELL</v>
      </c>
      <c r="O2021" s="2">
        <v>15</v>
      </c>
      <c r="P2021" s="23">
        <v>69200</v>
      </c>
      <c r="Q2021" s="24">
        <f>+FACTURACION[[#This Row],[CANTIDAD]]*FACTURACION[[#This Row],[VR UNITARIO]]/1000</f>
        <v>1038</v>
      </c>
      <c r="R2021" s="3" t="str">
        <f>+VLOOKUP(FACTURACION[[#This Row],[NIT]],TABLACLIENTE,5,FALSE)</f>
        <v>BOGOTÁ D.C.</v>
      </c>
    </row>
    <row r="2022" spans="3:18">
      <c r="C2022" s="13">
        <v>2015</v>
      </c>
      <c r="D2022" s="17" t="s">
        <v>268</v>
      </c>
      <c r="E2022" s="17">
        <f>MONTH(FACTURACION[[#This Row],[MES]]&amp;1)</f>
        <v>3</v>
      </c>
      <c r="F2022" s="223">
        <f>DATE(FACTURACION[[#This Row],[AÑO]],FACTURACION[[#This Row],[Mes numero]],1)</f>
        <v>42064</v>
      </c>
      <c r="G2022" s="159">
        <v>11094</v>
      </c>
      <c r="H2022" s="20">
        <v>800007813</v>
      </c>
      <c r="I2022" s="2" t="str">
        <f>+VLOOKUP(FACTURACION[[#This Row],[NIT]],TABLACLIENTE,2,FALSE)</f>
        <v>VANTI S.A. E.S.P (VANTI)</v>
      </c>
      <c r="J2022" s="2" t="s">
        <v>591</v>
      </c>
      <c r="K2022" s="12" t="str">
        <f>+VLOOKUP(FACTURACION[[#This Row],[REFERENCIA]],CODINV,2,FALSE)</f>
        <v>SPRING ZSC PILOT CODE WH/100-225</v>
      </c>
      <c r="L2022" s="12" t="str">
        <f>IF(VLOOKUP(FACTURACION[[#This Row],[REFERENCIA]],CODINV,3,FALSE)=0,"",VLOOKUP(FACTURACION[[#This Row],[REFERENCIA]],CODINV,3,FALSE))</f>
        <v>71411P009</v>
      </c>
      <c r="M2022" s="12" t="str">
        <f>+VLOOKUP(FACTURACION[[#This Row],[REFERENCIA]],CODINV,4,FALSE)</f>
        <v>REPUESTOS Y ACCESORIOS</v>
      </c>
      <c r="N2022" s="12" t="str">
        <f>+VLOOKUP(FACTURACION[[#This Row],[REFERENCIA]],CODINV,5,FALSE)</f>
        <v>HONEYWELL</v>
      </c>
      <c r="O2022" s="2">
        <v>5</v>
      </c>
      <c r="P2022" s="23">
        <v>121099</v>
      </c>
      <c r="Q2022" s="24">
        <f>+FACTURACION[[#This Row],[CANTIDAD]]*FACTURACION[[#This Row],[VR UNITARIO]]/1000</f>
        <v>605.495</v>
      </c>
      <c r="R2022" s="3" t="str">
        <f>+VLOOKUP(FACTURACION[[#This Row],[NIT]],TABLACLIENTE,5,FALSE)</f>
        <v>BOGOTÁ D.C.</v>
      </c>
    </row>
    <row r="2023" spans="3:18">
      <c r="C2023" s="13">
        <v>2015</v>
      </c>
      <c r="D2023" s="17" t="s">
        <v>268</v>
      </c>
      <c r="E2023" s="17">
        <f>MONTH(FACTURACION[[#This Row],[MES]]&amp;1)</f>
        <v>3</v>
      </c>
      <c r="F2023" s="223">
        <f>DATE(FACTURACION[[#This Row],[AÑO]],FACTURACION[[#This Row],[Mes numero]],1)</f>
        <v>42064</v>
      </c>
      <c r="G2023" s="159">
        <v>11094</v>
      </c>
      <c r="H2023" s="20">
        <v>800007813</v>
      </c>
      <c r="I2023" s="2" t="str">
        <f>+VLOOKUP(FACTURACION[[#This Row],[NIT]],TABLACLIENTE,2,FALSE)</f>
        <v>VANTI S.A. E.S.P (VANTI)</v>
      </c>
      <c r="J2023" s="2" t="s">
        <v>125</v>
      </c>
      <c r="K2023" s="12" t="str">
        <f>+VLOOKUP(FACTURACION[[#This Row],[REFERENCIA]],CODINV,2,FALSE)</f>
        <v>RES 150-600 PSIG DORADO</v>
      </c>
      <c r="L2023" s="12" t="str">
        <f>IF(VLOOKUP(FACTURACION[[#This Row],[REFERENCIA]],CODINV,3,FALSE)=0,"",VLOOKUP(FACTURACION[[#This Row],[REFERENCIA]],CODINV,3,FALSE))</f>
        <v>71421P008</v>
      </c>
      <c r="M2023" s="12" t="str">
        <f>+VLOOKUP(FACTURACION[[#This Row],[REFERENCIA]],CODINV,4,FALSE)</f>
        <v>REPUESTOS Y ACCESORIOS</v>
      </c>
      <c r="N2023" s="12" t="str">
        <f>+VLOOKUP(FACTURACION[[#This Row],[REFERENCIA]],CODINV,5,FALSE)</f>
        <v>HONEYWELL</v>
      </c>
      <c r="O2023" s="2">
        <v>10</v>
      </c>
      <c r="P2023" s="23">
        <v>144175</v>
      </c>
      <c r="Q2023" s="24">
        <f>+FACTURACION[[#This Row],[CANTIDAD]]*FACTURACION[[#This Row],[VR UNITARIO]]/1000</f>
        <v>1441.75</v>
      </c>
      <c r="R2023" s="3" t="str">
        <f>+VLOOKUP(FACTURACION[[#This Row],[NIT]],TABLACLIENTE,5,FALSE)</f>
        <v>BOGOTÁ D.C.</v>
      </c>
    </row>
    <row r="2024" spans="3:18">
      <c r="C2024" s="13">
        <v>2015</v>
      </c>
      <c r="D2024" s="17" t="s">
        <v>268</v>
      </c>
      <c r="E2024" s="17">
        <f>MONTH(FACTURACION[[#This Row],[MES]]&amp;1)</f>
        <v>3</v>
      </c>
      <c r="F2024" s="223">
        <f>DATE(FACTURACION[[#This Row],[AÑO]],FACTURACION[[#This Row],[Mes numero]],1)</f>
        <v>42064</v>
      </c>
      <c r="G2024" s="159">
        <v>11094</v>
      </c>
      <c r="H2024" s="20">
        <v>800007813</v>
      </c>
      <c r="I2024" s="2" t="str">
        <f>+VLOOKUP(FACTURACION[[#This Row],[NIT]],TABLACLIENTE,2,FALSE)</f>
        <v>VANTI S.A. E.S.P (VANTI)</v>
      </c>
      <c r="J2024" s="2" t="s">
        <v>151</v>
      </c>
      <c r="K2024" s="12" t="str">
        <f>+VLOOKUP(FACTURACION[[#This Row],[REFERENCIA]],CODINV,2,FALSE)</f>
        <v>DIAFRAGMA BUNA Z-138</v>
      </c>
      <c r="L2024" s="12" t="str">
        <f>IF(VLOOKUP(FACTURACION[[#This Row],[REFERENCIA]],CODINV,3,FALSE)=0,"",VLOOKUP(FACTURACION[[#This Row],[REFERENCIA]],CODINV,3,FALSE))</f>
        <v>70170P028</v>
      </c>
      <c r="M2024" s="12" t="str">
        <f>+VLOOKUP(FACTURACION[[#This Row],[REFERENCIA]],CODINV,4,FALSE)</f>
        <v>REPUESTOS Y ACCESORIOS</v>
      </c>
      <c r="N2024" s="12" t="str">
        <f>+VLOOKUP(FACTURACION[[#This Row],[REFERENCIA]],CODINV,5,FALSE)</f>
        <v>HONEYWELL</v>
      </c>
      <c r="O2024" s="2">
        <v>82</v>
      </c>
      <c r="P2024" s="23">
        <v>27680</v>
      </c>
      <c r="Q2024" s="24">
        <f>+FACTURACION[[#This Row],[CANTIDAD]]*FACTURACION[[#This Row],[VR UNITARIO]]/1000</f>
        <v>2269.7600000000002</v>
      </c>
      <c r="R2024" s="3" t="str">
        <f>+VLOOKUP(FACTURACION[[#This Row],[NIT]],TABLACLIENTE,5,FALSE)</f>
        <v>BOGOTÁ D.C.</v>
      </c>
    </row>
    <row r="2025" spans="3:18">
      <c r="C2025" s="13">
        <v>2015</v>
      </c>
      <c r="D2025" s="17" t="s">
        <v>268</v>
      </c>
      <c r="E2025" s="17">
        <f>MONTH(FACTURACION[[#This Row],[MES]]&amp;1)</f>
        <v>3</v>
      </c>
      <c r="F2025" s="223">
        <f>DATE(FACTURACION[[#This Row],[AÑO]],FACTURACION[[#This Row],[Mes numero]],1)</f>
        <v>42064</v>
      </c>
      <c r="G2025" s="159">
        <v>11070</v>
      </c>
      <c r="H2025" s="25">
        <v>891101577</v>
      </c>
      <c r="I2025" s="3" t="str">
        <f>+VLOOKUP(FACTURACION[[#This Row],[NIT]],TABLACLIENTE,2,FALSE)</f>
        <v>ALCANOS DE COLOMBIA S.A. E.S.P</v>
      </c>
      <c r="J2025" s="2" t="s">
        <v>132</v>
      </c>
      <c r="K2025" s="12" t="str">
        <f>+VLOOKUP(FACTURACION[[#This Row],[REFERENCIA]],CODINV,2,FALSE)</f>
        <v>KIT REPARACION BUNA N 80</v>
      </c>
      <c r="L2025" s="12" t="str">
        <f>IF(VLOOKUP(FACTURACION[[#This Row],[REFERENCIA]],CODINV,3,FALSE)=0,"",VLOOKUP(FACTURACION[[#This Row],[REFERENCIA]],CODINV,3,FALSE))</f>
        <v>73914K010</v>
      </c>
      <c r="M2025" s="12" t="str">
        <f>+VLOOKUP(FACTURACION[[#This Row],[REFERENCIA]],CODINV,4,FALSE)</f>
        <v>REPUESTOS Y ACCESORIOS</v>
      </c>
      <c r="N2025" s="12" t="str">
        <f>+VLOOKUP(FACTURACION[[#This Row],[REFERENCIA]],CODINV,5,FALSE)</f>
        <v>HONEYWELL</v>
      </c>
      <c r="O2025" s="2">
        <v>30</v>
      </c>
      <c r="P2025" s="23">
        <v>83245</v>
      </c>
      <c r="Q2025" s="24">
        <f>+FACTURACION[[#This Row],[CANTIDAD]]*FACTURACION[[#This Row],[VR UNITARIO]]/1000</f>
        <v>2497.35</v>
      </c>
      <c r="R2025" s="3" t="str">
        <f>+VLOOKUP(FACTURACION[[#This Row],[NIT]],TABLACLIENTE,5,FALSE)</f>
        <v>NEIVA</v>
      </c>
    </row>
    <row r="2026" spans="3:18">
      <c r="C2026" s="13">
        <v>2015</v>
      </c>
      <c r="D2026" s="17" t="s">
        <v>268</v>
      </c>
      <c r="E2026" s="17">
        <f>MONTH(FACTURACION[[#This Row],[MES]]&amp;1)</f>
        <v>3</v>
      </c>
      <c r="F2026" s="223">
        <f>DATE(FACTURACION[[#This Row],[AÑO]],FACTURACION[[#This Row],[Mes numero]],1)</f>
        <v>42064</v>
      </c>
      <c r="G2026" s="159">
        <v>11109</v>
      </c>
      <c r="H2026" s="20">
        <v>900155947</v>
      </c>
      <c r="I2026" s="2" t="str">
        <f>+VLOOKUP(FACTURACION[[#This Row],[NIT]],TABLACLIENTE,2,FALSE)</f>
        <v>INGENIERIA DE MONTAJE Y MANTENIMIENTO DE ESTACIONES DE SERVICIO LTDA  (IMMES LTDA)</v>
      </c>
      <c r="J2026" s="2" t="s">
        <v>132</v>
      </c>
      <c r="K2026" s="12" t="str">
        <f>+VLOOKUP(FACTURACION[[#This Row],[REFERENCIA]],CODINV,2,FALSE)</f>
        <v>KIT REPARACION BUNA N 80</v>
      </c>
      <c r="L2026" s="12" t="str">
        <f>IF(VLOOKUP(FACTURACION[[#This Row],[REFERENCIA]],CODINV,3,FALSE)=0,"",VLOOKUP(FACTURACION[[#This Row],[REFERENCIA]],CODINV,3,FALSE))</f>
        <v>73914K010</v>
      </c>
      <c r="M2026" s="12" t="str">
        <f>+VLOOKUP(FACTURACION[[#This Row],[REFERENCIA]],CODINV,4,FALSE)</f>
        <v>REPUESTOS Y ACCESORIOS</v>
      </c>
      <c r="N2026" s="12" t="str">
        <f>+VLOOKUP(FACTURACION[[#This Row],[REFERENCIA]],CODINV,5,FALSE)</f>
        <v>HONEYWELL</v>
      </c>
      <c r="O2026" s="2">
        <v>2</v>
      </c>
      <c r="P2026" s="23">
        <v>467904</v>
      </c>
      <c r="Q2026" s="24">
        <f>+FACTURACION[[#This Row],[CANTIDAD]]*FACTURACION[[#This Row],[VR UNITARIO]]/1000</f>
        <v>935.80799999999999</v>
      </c>
      <c r="R2026" s="3" t="str">
        <f>+VLOOKUP(FACTURACION[[#This Row],[NIT]],TABLACLIENTE,5,FALSE)</f>
        <v>BOGOTÁ D.C.</v>
      </c>
    </row>
    <row r="2027" spans="3:18">
      <c r="C2027" s="13">
        <v>2015</v>
      </c>
      <c r="D2027" s="17" t="s">
        <v>268</v>
      </c>
      <c r="E2027" s="17">
        <f>MONTH(FACTURACION[[#This Row],[MES]]&amp;1)</f>
        <v>3</v>
      </c>
      <c r="F2027" s="223">
        <f>DATE(FACTURACION[[#This Row],[AÑO]],FACTURACION[[#This Row],[Mes numero]],1)</f>
        <v>42064</v>
      </c>
      <c r="G2027" s="159">
        <v>11109</v>
      </c>
      <c r="H2027" s="20">
        <v>900155947</v>
      </c>
      <c r="I2027" s="2" t="str">
        <f>+VLOOKUP(FACTURACION[[#This Row],[NIT]],TABLACLIENTE,2,FALSE)</f>
        <v>INGENIERIA DE MONTAJE Y MANTENIMIENTO DE ESTACIONES DE SERVICIO LTDA  (IMMES LTDA)</v>
      </c>
      <c r="J2027" s="2" t="s">
        <v>132</v>
      </c>
      <c r="K2027" s="12" t="str">
        <f>+VLOOKUP(FACTURACION[[#This Row],[REFERENCIA]],CODINV,2,FALSE)</f>
        <v>KIT REPARACION BUNA N 80</v>
      </c>
      <c r="L2027" s="12" t="str">
        <f>IF(VLOOKUP(FACTURACION[[#This Row],[REFERENCIA]],CODINV,3,FALSE)=0,"",VLOOKUP(FACTURACION[[#This Row],[REFERENCIA]],CODINV,3,FALSE))</f>
        <v>73914K010</v>
      </c>
      <c r="M2027" s="12" t="str">
        <f>+VLOOKUP(FACTURACION[[#This Row],[REFERENCIA]],CODINV,4,FALSE)</f>
        <v>REPUESTOS Y ACCESORIOS</v>
      </c>
      <c r="N2027" s="12" t="str">
        <f>+VLOOKUP(FACTURACION[[#This Row],[REFERENCIA]],CODINV,5,FALSE)</f>
        <v>HONEYWELL</v>
      </c>
      <c r="O2027" s="2">
        <v>4</v>
      </c>
      <c r="P2027" s="23">
        <v>78000</v>
      </c>
      <c r="Q2027" s="24">
        <f>+FACTURACION[[#This Row],[CANTIDAD]]*FACTURACION[[#This Row],[VR UNITARIO]]/1000</f>
        <v>312</v>
      </c>
      <c r="R2027" s="3" t="str">
        <f>+VLOOKUP(FACTURACION[[#This Row],[NIT]],TABLACLIENTE,5,FALSE)</f>
        <v>BOGOTÁ D.C.</v>
      </c>
    </row>
    <row r="2028" spans="3:18">
      <c r="C2028" s="13">
        <v>2015</v>
      </c>
      <c r="D2028" s="17" t="s">
        <v>268</v>
      </c>
      <c r="E2028" s="17">
        <f>MONTH(FACTURACION[[#This Row],[MES]]&amp;1)</f>
        <v>3</v>
      </c>
      <c r="F2028" s="223">
        <f>DATE(FACTURACION[[#This Row],[AÑO]],FACTURACION[[#This Row],[Mes numero]],1)</f>
        <v>42064</v>
      </c>
      <c r="G2028" s="159">
        <v>11094</v>
      </c>
      <c r="H2028" s="20">
        <v>800007813</v>
      </c>
      <c r="I2028" s="2" t="str">
        <f>+VLOOKUP(FACTURACION[[#This Row],[NIT]],TABLACLIENTE,2,FALSE)</f>
        <v>VANTI S.A. E.S.P (VANTI)</v>
      </c>
      <c r="J2028" s="2" t="s">
        <v>146</v>
      </c>
      <c r="K2028" s="12" t="str">
        <f>+VLOOKUP(FACTURACION[[#This Row],[REFERENCIA]],CODINV,2,FALSE)</f>
        <v>VALVE STEM</v>
      </c>
      <c r="L2028" s="12" t="str">
        <f>IF(VLOOKUP(FACTURACION[[#This Row],[REFERENCIA]],CODINV,3,FALSE)=0,"",VLOOKUP(FACTURACION[[#This Row],[REFERENCIA]],CODINV,3,FALSE))</f>
        <v>73926P001</v>
      </c>
      <c r="M2028" s="12" t="str">
        <f>+VLOOKUP(FACTURACION[[#This Row],[REFERENCIA]],CODINV,4,FALSE)</f>
        <v>REPUESTOS Y ACCESORIOS</v>
      </c>
      <c r="N2028" s="12" t="str">
        <f>+VLOOKUP(FACTURACION[[#This Row],[REFERENCIA]],CODINV,5,FALSE)</f>
        <v>HONEYWELL</v>
      </c>
      <c r="O2028" s="2">
        <v>10</v>
      </c>
      <c r="P2028" s="23">
        <v>157269</v>
      </c>
      <c r="Q2028" s="24">
        <f>+FACTURACION[[#This Row],[CANTIDAD]]*FACTURACION[[#This Row],[VR UNITARIO]]/1000</f>
        <v>1572.69</v>
      </c>
      <c r="R2028" s="3" t="str">
        <f>+VLOOKUP(FACTURACION[[#This Row],[NIT]],TABLACLIENTE,5,FALSE)</f>
        <v>BOGOTÁ D.C.</v>
      </c>
    </row>
    <row r="2029" spans="3:18">
      <c r="C2029" s="13">
        <v>2015</v>
      </c>
      <c r="D2029" s="17" t="s">
        <v>268</v>
      </c>
      <c r="E2029" s="17">
        <f>MONTH(FACTURACION[[#This Row],[MES]]&amp;1)</f>
        <v>3</v>
      </c>
      <c r="F2029" s="223">
        <f>DATE(FACTURACION[[#This Row],[AÑO]],FACTURACION[[#This Row],[Mes numero]],1)</f>
        <v>42064</v>
      </c>
      <c r="G2029" s="159">
        <v>11094</v>
      </c>
      <c r="H2029" s="20">
        <v>800007813</v>
      </c>
      <c r="I2029" s="2" t="str">
        <f>+VLOOKUP(FACTURACION[[#This Row],[NIT]],TABLACLIENTE,2,FALSE)</f>
        <v>VANTI S.A. E.S.P (VANTI)</v>
      </c>
      <c r="J2029" s="2" t="s">
        <v>153</v>
      </c>
      <c r="K2029" s="12" t="str">
        <f>+VLOOKUP(FACTURACION[[#This Row],[REFERENCIA]],CODINV,2,FALSE)</f>
        <v>MANGA 3" S300 H7</v>
      </c>
      <c r="L2029" s="12" t="str">
        <f>IF(VLOOKUP(FACTURACION[[#This Row],[REFERENCIA]],CODINV,3,FALSE)=0,"",VLOOKUP(FACTURACION[[#This Row],[REFERENCIA]],CODINV,3,FALSE))</f>
        <v>73404P003</v>
      </c>
      <c r="M2029" s="12" t="str">
        <f>+VLOOKUP(FACTURACION[[#This Row],[REFERENCIA]],CODINV,4,FALSE)</f>
        <v>MANGAS</v>
      </c>
      <c r="N2029" s="12" t="str">
        <f>+VLOOKUP(FACTURACION[[#This Row],[REFERENCIA]],CODINV,5,FALSE)</f>
        <v>HONEYWELL</v>
      </c>
      <c r="O2029" s="2">
        <v>10</v>
      </c>
      <c r="P2029" s="23">
        <v>786346</v>
      </c>
      <c r="Q2029" s="24">
        <f>+FACTURACION[[#This Row],[CANTIDAD]]*FACTURACION[[#This Row],[VR UNITARIO]]/1000</f>
        <v>7863.46</v>
      </c>
      <c r="R2029" s="3" t="str">
        <f>+VLOOKUP(FACTURACION[[#This Row],[NIT]],TABLACLIENTE,5,FALSE)</f>
        <v>BOGOTÁ D.C.</v>
      </c>
    </row>
    <row r="2030" spans="3:18">
      <c r="C2030" s="13">
        <v>2015</v>
      </c>
      <c r="D2030" s="17" t="s">
        <v>268</v>
      </c>
      <c r="E2030" s="17">
        <f>MONTH(FACTURACION[[#This Row],[MES]]&amp;1)</f>
        <v>3</v>
      </c>
      <c r="F2030" s="223">
        <f>DATE(FACTURACION[[#This Row],[AÑO]],FACTURACION[[#This Row],[Mes numero]],1)</f>
        <v>42064</v>
      </c>
      <c r="G2030" s="159">
        <v>11094</v>
      </c>
      <c r="H2030" s="20">
        <v>800007813</v>
      </c>
      <c r="I2030" s="2" t="str">
        <f>+VLOOKUP(FACTURACION[[#This Row],[NIT]],TABLACLIENTE,2,FALSE)</f>
        <v>VANTI S.A. E.S.P (VANTI)</v>
      </c>
      <c r="J2030" s="2" t="s">
        <v>142</v>
      </c>
      <c r="K2030" s="12" t="str">
        <f>+VLOOKUP(FACTURACION[[#This Row],[REFERENCIA]],CODINV,2,FALSE)</f>
        <v>MANGA 3" S300 H5</v>
      </c>
      <c r="L2030" s="12" t="str">
        <f>IF(VLOOKUP(FACTURACION[[#This Row],[REFERENCIA]],CODINV,3,FALSE)=0,"",VLOOKUP(FACTURACION[[#This Row],[REFERENCIA]],CODINV,3,FALSE))</f>
        <v>73404P009</v>
      </c>
      <c r="M2030" s="12" t="str">
        <f>+VLOOKUP(FACTURACION[[#This Row],[REFERENCIA]],CODINV,4,FALSE)</f>
        <v>MANGAS</v>
      </c>
      <c r="N2030" s="12" t="str">
        <f>+VLOOKUP(FACTURACION[[#This Row],[REFERENCIA]],CODINV,5,FALSE)</f>
        <v>HONEYWELL</v>
      </c>
      <c r="O2030" s="2">
        <v>7</v>
      </c>
      <c r="P2030" s="23">
        <v>716721</v>
      </c>
      <c r="Q2030" s="24">
        <f>+FACTURACION[[#This Row],[CANTIDAD]]*FACTURACION[[#This Row],[VR UNITARIO]]/1000</f>
        <v>5017.0469999999996</v>
      </c>
      <c r="R2030" s="3" t="str">
        <f>+VLOOKUP(FACTURACION[[#This Row],[NIT]],TABLACLIENTE,5,FALSE)</f>
        <v>BOGOTÁ D.C.</v>
      </c>
    </row>
    <row r="2031" spans="3:18">
      <c r="C2031" s="13">
        <v>2015</v>
      </c>
      <c r="D2031" s="17" t="s">
        <v>268</v>
      </c>
      <c r="E2031" s="17">
        <f>MONTH(FACTURACION[[#This Row],[MES]]&amp;1)</f>
        <v>3</v>
      </c>
      <c r="F2031" s="223">
        <f>DATE(FACTURACION[[#This Row],[AÑO]],FACTURACION[[#This Row],[Mes numero]],1)</f>
        <v>42064</v>
      </c>
      <c r="G2031" s="159">
        <v>11094</v>
      </c>
      <c r="H2031" s="20">
        <v>800007813</v>
      </c>
      <c r="I2031" s="2" t="str">
        <f>+VLOOKUP(FACTURACION[[#This Row],[NIT]],TABLACLIENTE,2,FALSE)</f>
        <v>VANTI S.A. E.S.P (VANTI)</v>
      </c>
      <c r="J2031" s="2" t="s">
        <v>148</v>
      </c>
      <c r="K2031" s="12" t="str">
        <f>+VLOOKUP(FACTURACION[[#This Row],[REFERENCIA]],CODINV,2,FALSE)</f>
        <v>MANGA 8" S300 H5</v>
      </c>
      <c r="L2031" s="12" t="str">
        <f>IF(VLOOKUP(FACTURACION[[#This Row],[REFERENCIA]],CODINV,3,FALSE)=0,"",VLOOKUP(FACTURACION[[#This Row],[REFERENCIA]],CODINV,3,FALSE))</f>
        <v/>
      </c>
      <c r="M2031" s="12" t="str">
        <f>+VLOOKUP(FACTURACION[[#This Row],[REFERENCIA]],CODINV,4,FALSE)</f>
        <v>MANGAS</v>
      </c>
      <c r="N2031" s="12" t="str">
        <f>+VLOOKUP(FACTURACION[[#This Row],[REFERENCIA]],CODINV,5,FALSE)</f>
        <v>HONEYWELL</v>
      </c>
      <c r="O2031" s="2">
        <v>3</v>
      </c>
      <c r="P2031" s="23">
        <v>2970629</v>
      </c>
      <c r="Q2031" s="24">
        <f>+FACTURACION[[#This Row],[CANTIDAD]]*FACTURACION[[#This Row],[VR UNITARIO]]/1000</f>
        <v>8911.8870000000006</v>
      </c>
      <c r="R2031" s="3" t="str">
        <f>+VLOOKUP(FACTURACION[[#This Row],[NIT]],TABLACLIENTE,5,FALSE)</f>
        <v>BOGOTÁ D.C.</v>
      </c>
    </row>
    <row r="2032" spans="3:18">
      <c r="C2032" s="13">
        <v>2015</v>
      </c>
      <c r="D2032" s="17" t="s">
        <v>268</v>
      </c>
      <c r="E2032" s="17">
        <f>MONTH(FACTURACION[[#This Row],[MES]]&amp;1)</f>
        <v>3</v>
      </c>
      <c r="F2032" s="223">
        <f>DATE(FACTURACION[[#This Row],[AÑO]],FACTURACION[[#This Row],[Mes numero]],1)</f>
        <v>42064</v>
      </c>
      <c r="G2032" s="159">
        <v>11094</v>
      </c>
      <c r="H2032" s="20">
        <v>800007813</v>
      </c>
      <c r="I2032" s="2" t="str">
        <f>+VLOOKUP(FACTURACION[[#This Row],[NIT]],TABLACLIENTE,2,FALSE)</f>
        <v>VANTI S.A. E.S.P (VANTI)</v>
      </c>
      <c r="J2032" s="2" t="s">
        <v>139</v>
      </c>
      <c r="K2032" s="12" t="str">
        <f>+VLOOKUP(FACTURACION[[#This Row],[REFERENCIA]],CODINV,2,FALSE)</f>
        <v>JAULA  AFV S300 100%</v>
      </c>
      <c r="L2032" s="12" t="str">
        <f>IF(VLOOKUP(FACTURACION[[#This Row],[REFERENCIA]],CODINV,3,FALSE)=0,"",VLOOKUP(FACTURACION[[#This Row],[REFERENCIA]],CODINV,3,FALSE))</f>
        <v>73402P001</v>
      </c>
      <c r="M2032" s="12" t="str">
        <f>+VLOOKUP(FACTURACION[[#This Row],[REFERENCIA]],CODINV,4,FALSE)</f>
        <v>REPUESTOS Y ACCESORIOS</v>
      </c>
      <c r="N2032" s="12" t="str">
        <f>+VLOOKUP(FACTURACION[[#This Row],[REFERENCIA]],CODINV,5,FALSE)</f>
        <v>HONEYWELL</v>
      </c>
      <c r="O2032" s="2">
        <v>5</v>
      </c>
      <c r="P2032" s="23">
        <v>772213</v>
      </c>
      <c r="Q2032" s="24">
        <f>+FACTURACION[[#This Row],[CANTIDAD]]*FACTURACION[[#This Row],[VR UNITARIO]]/1000</f>
        <v>3861.0650000000001</v>
      </c>
      <c r="R2032" s="3" t="str">
        <f>+VLOOKUP(FACTURACION[[#This Row],[NIT]],TABLACLIENTE,5,FALSE)</f>
        <v>BOGOTÁ D.C.</v>
      </c>
    </row>
    <row r="2033" spans="3:18">
      <c r="C2033" s="13">
        <v>2015</v>
      </c>
      <c r="D2033" s="17" t="s">
        <v>268</v>
      </c>
      <c r="E2033" s="17">
        <f>MONTH(FACTURACION[[#This Row],[MES]]&amp;1)</f>
        <v>3</v>
      </c>
      <c r="F2033" s="223">
        <f>DATE(FACTURACION[[#This Row],[AÑO]],FACTURACION[[#This Row],[Mes numero]],1)</f>
        <v>42064</v>
      </c>
      <c r="G2033" s="159">
        <v>11094</v>
      </c>
      <c r="H2033" s="20">
        <v>800007813</v>
      </c>
      <c r="I2033" s="2" t="str">
        <f>+VLOOKUP(FACTURACION[[#This Row],[NIT]],TABLACLIENTE,2,FALSE)</f>
        <v>VANTI S.A. E.S.P (VANTI)</v>
      </c>
      <c r="J2033" s="2" t="s">
        <v>140</v>
      </c>
      <c r="K2033" s="12" t="str">
        <f>+VLOOKUP(FACTURACION[[#This Row],[REFERENCIA]],CODINV,2,FALSE)</f>
        <v>VALVE CAGE 3"FULL OPEN</v>
      </c>
      <c r="L2033" s="12" t="str">
        <f>IF(VLOOKUP(FACTURACION[[#This Row],[REFERENCIA]],CODINV,3,FALSE)=0,"",VLOOKUP(FACTURACION[[#This Row],[REFERENCIA]],CODINV,3,FALSE))</f>
        <v>73402P002</v>
      </c>
      <c r="M2033" s="12" t="str">
        <f>+VLOOKUP(FACTURACION[[#This Row],[REFERENCIA]],CODINV,4,FALSE)</f>
        <v>REPUESTOS Y ACCESORIOS</v>
      </c>
      <c r="N2033" s="12" t="str">
        <f>+VLOOKUP(FACTURACION[[#This Row],[REFERENCIA]],CODINV,5,FALSE)</f>
        <v>HONEYWELL</v>
      </c>
      <c r="O2033" s="2">
        <v>4</v>
      </c>
      <c r="P2033" s="23">
        <v>1253603</v>
      </c>
      <c r="Q2033" s="24">
        <f>+FACTURACION[[#This Row],[CANTIDAD]]*FACTURACION[[#This Row],[VR UNITARIO]]/1000</f>
        <v>5014.4120000000003</v>
      </c>
      <c r="R2033" s="3" t="str">
        <f>+VLOOKUP(FACTURACION[[#This Row],[NIT]],TABLACLIENTE,5,FALSE)</f>
        <v>BOGOTÁ D.C.</v>
      </c>
    </row>
    <row r="2034" spans="3:18">
      <c r="C2034" s="13">
        <v>2015</v>
      </c>
      <c r="D2034" s="17" t="s">
        <v>268</v>
      </c>
      <c r="E2034" s="17">
        <f>MONTH(FACTURACION[[#This Row],[MES]]&amp;1)</f>
        <v>3</v>
      </c>
      <c r="F2034" s="223">
        <f>DATE(FACTURACION[[#This Row],[AÑO]],FACTURACION[[#This Row],[Mes numero]],1)</f>
        <v>42064</v>
      </c>
      <c r="G2034" s="159">
        <v>11094</v>
      </c>
      <c r="H2034" s="20">
        <v>800007813</v>
      </c>
      <c r="I2034" s="2" t="str">
        <f>+VLOOKUP(FACTURACION[[#This Row],[NIT]],TABLACLIENTE,2,FALSE)</f>
        <v>VANTI S.A. E.S.P (VANTI)</v>
      </c>
      <c r="J2034" s="2" t="s">
        <v>157</v>
      </c>
      <c r="K2034" s="12" t="str">
        <f>+VLOOKUP(FACTURACION[[#This Row],[REFERENCIA]],CODINV,2,FALSE)</f>
        <v>CORE RESTRICTOR</v>
      </c>
      <c r="L2034" s="12" t="str">
        <f>IF(VLOOKUP(FACTURACION[[#This Row],[REFERENCIA]],CODINV,3,FALSE)=0,"",VLOOKUP(FACTURACION[[#This Row],[REFERENCIA]],CODINV,3,FALSE))</f>
        <v>73659P003</v>
      </c>
      <c r="M2034" s="12" t="str">
        <f>+VLOOKUP(FACTURACION[[#This Row],[REFERENCIA]],CODINV,4,FALSE)</f>
        <v>REPUESTOS Y ACCESORIOS</v>
      </c>
      <c r="N2034" s="12" t="str">
        <f>+VLOOKUP(FACTURACION[[#This Row],[REFERENCIA]],CODINV,5,FALSE)</f>
        <v>HONEYWELL</v>
      </c>
      <c r="O2034" s="2">
        <v>10</v>
      </c>
      <c r="P2034" s="23">
        <v>188728</v>
      </c>
      <c r="Q2034" s="24">
        <f>+FACTURACION[[#This Row],[CANTIDAD]]*FACTURACION[[#This Row],[VR UNITARIO]]/1000</f>
        <v>1887.28</v>
      </c>
      <c r="R2034" s="3" t="str">
        <f>+VLOOKUP(FACTURACION[[#This Row],[NIT]],TABLACLIENTE,5,FALSE)</f>
        <v>BOGOTÁ D.C.</v>
      </c>
    </row>
    <row r="2035" spans="3:18">
      <c r="C2035" s="13">
        <v>2015</v>
      </c>
      <c r="D2035" s="17" t="s">
        <v>268</v>
      </c>
      <c r="E2035" s="17">
        <f>MONTH(FACTURACION[[#This Row],[MES]]&amp;1)</f>
        <v>3</v>
      </c>
      <c r="F2035" s="223">
        <f>DATE(FACTURACION[[#This Row],[AÑO]],FACTURACION[[#This Row],[Mes numero]],1)</f>
        <v>42064</v>
      </c>
      <c r="G2035" s="159">
        <v>11094</v>
      </c>
      <c r="H2035" s="20">
        <v>800007813</v>
      </c>
      <c r="I2035" s="2" t="str">
        <f>+VLOOKUP(FACTURACION[[#This Row],[NIT]],TABLACLIENTE,2,FALSE)</f>
        <v>VANTI S.A. E.S.P (VANTI)</v>
      </c>
      <c r="J2035" s="2" t="s">
        <v>886</v>
      </c>
      <c r="K2035" s="12" t="str">
        <f>+VLOOKUP(FACTURACION[[#This Row],[REFERENCIA]],CODINV,2,FALSE)</f>
        <v>FILTER ASSEMBLY (COMPOSITE)</v>
      </c>
      <c r="L2035" s="12" t="str">
        <f>IF(VLOOKUP(FACTURACION[[#This Row],[REFERENCIA]],CODINV,3,FALSE)=0,"",VLOOKUP(FACTURACION[[#This Row],[REFERENCIA]],CODINV,3,FALSE))</f>
        <v>78480P001</v>
      </c>
      <c r="M2035" s="12" t="str">
        <f>+VLOOKUP(FACTURACION[[#This Row],[REFERENCIA]],CODINV,4,FALSE)</f>
        <v>FILTROS</v>
      </c>
      <c r="N2035" s="12" t="str">
        <f>+VLOOKUP(FACTURACION[[#This Row],[REFERENCIA]],CODINV,5,FALSE)</f>
        <v>HONEYWELL</v>
      </c>
      <c r="O2035" s="2">
        <v>15</v>
      </c>
      <c r="P2035" s="23">
        <v>94351</v>
      </c>
      <c r="Q2035" s="24">
        <f>+FACTURACION[[#This Row],[CANTIDAD]]*FACTURACION[[#This Row],[VR UNITARIO]]/1000</f>
        <v>1415.2650000000001</v>
      </c>
      <c r="R2035" s="3" t="str">
        <f>+VLOOKUP(FACTURACION[[#This Row],[NIT]],TABLACLIENTE,5,FALSE)</f>
        <v>BOGOTÁ D.C.</v>
      </c>
    </row>
    <row r="2036" spans="3:18">
      <c r="C2036" s="13">
        <v>2015</v>
      </c>
      <c r="D2036" s="17" t="s">
        <v>268</v>
      </c>
      <c r="E2036" s="17">
        <f>MONTH(FACTURACION[[#This Row],[MES]]&amp;1)</f>
        <v>3</v>
      </c>
      <c r="F2036" s="223">
        <f>DATE(FACTURACION[[#This Row],[AÑO]],FACTURACION[[#This Row],[Mes numero]],1)</f>
        <v>42064</v>
      </c>
      <c r="G2036" s="159">
        <v>11067</v>
      </c>
      <c r="H2036" s="20">
        <v>890400869</v>
      </c>
      <c r="I2036" s="2" t="str">
        <f>+VLOOKUP(FACTURACION[[#This Row],[NIT]],TABLACLIENTE,2,FALSE)</f>
        <v>SURTIDORA DE GAS DEL CARIBE S.A. E.S.P. (SURTIGAS S.A. E.S.P.)</v>
      </c>
      <c r="J2036" s="2" t="s">
        <v>174</v>
      </c>
      <c r="K2036" s="12" t="str">
        <f>+VLOOKUP(FACTURACION[[#This Row],[REFERENCIA]],CODINV,2,FALSE)</f>
        <v>MANGA 2" S600 V7</v>
      </c>
      <c r="L2036" s="12" t="str">
        <f>IF(VLOOKUP(FACTURACION[[#This Row],[REFERENCIA]],CODINV,3,FALSE)=0,"",VLOOKUP(FACTURACION[[#This Row],[REFERENCIA]],CODINV,3,FALSE))</f>
        <v>73677P011</v>
      </c>
      <c r="M2036" s="12" t="str">
        <f>+VLOOKUP(FACTURACION[[#This Row],[REFERENCIA]],CODINV,4,FALSE)</f>
        <v>MANGAS</v>
      </c>
      <c r="N2036" s="12" t="str">
        <f>+VLOOKUP(FACTURACION[[#This Row],[REFERENCIA]],CODINV,5,FALSE)</f>
        <v>HONEYWELL</v>
      </c>
      <c r="O2036" s="2">
        <v>4</v>
      </c>
      <c r="P2036" s="23">
        <v>1226438</v>
      </c>
      <c r="Q2036" s="24">
        <f>+FACTURACION[[#This Row],[CANTIDAD]]*FACTURACION[[#This Row],[VR UNITARIO]]/1000</f>
        <v>4905.7520000000004</v>
      </c>
      <c r="R2036" s="3" t="str">
        <f>+VLOOKUP(FACTURACION[[#This Row],[NIT]],TABLACLIENTE,5,FALSE)</f>
        <v>CARTAGENA</v>
      </c>
    </row>
    <row r="2037" spans="3:18">
      <c r="C2037" s="13">
        <v>2015</v>
      </c>
      <c r="D2037" s="17" t="s">
        <v>268</v>
      </c>
      <c r="E2037" s="17">
        <f>MONTH(FACTURACION[[#This Row],[MES]]&amp;1)</f>
        <v>3</v>
      </c>
      <c r="F2037" s="223">
        <f>DATE(FACTURACION[[#This Row],[AÑO]],FACTURACION[[#This Row],[Mes numero]],1)</f>
        <v>42064</v>
      </c>
      <c r="G2037" s="159">
        <v>11090</v>
      </c>
      <c r="H2037" s="20">
        <v>890500726</v>
      </c>
      <c r="I2037" s="2" t="str">
        <f>+VLOOKUP(FACTURACION[[#This Row],[NIT]],TABLACLIENTE,2,FALSE)</f>
        <v>NORTESANTANDEREANA DE GAS S.A. E.S.P (NORGAS S.A. E.S.P.)</v>
      </c>
      <c r="J2037" s="2" t="s">
        <v>176</v>
      </c>
      <c r="K2037" s="12" t="str">
        <f>+VLOOKUP(FACTURACION[[#This Row],[REFERENCIA]],CODINV,2,FALSE)</f>
        <v>TROYA II</v>
      </c>
      <c r="L2037" s="12" t="str">
        <f>IF(VLOOKUP(FACTURACION[[#This Row],[REFERENCIA]],CODINV,3,FALSE)=0,"",VLOOKUP(FACTURACION[[#This Row],[REFERENCIA]],CODINV,3,FALSE))</f>
        <v/>
      </c>
      <c r="M2037" s="12" t="str">
        <f>+VLOOKUP(FACTURACION[[#This Row],[REFERENCIA]],CODINV,4,FALSE)</f>
        <v>MEDIDORES</v>
      </c>
      <c r="N2037" s="12" t="str">
        <f>+VLOOKUP(FACTURACION[[#This Row],[REFERENCIA]],CODINV,5,FALSE)</f>
        <v>RED SEAL MEASUREMENT</v>
      </c>
      <c r="O2037" s="2">
        <v>1</v>
      </c>
      <c r="P2037" s="23">
        <v>3560000</v>
      </c>
      <c r="Q2037" s="24">
        <f>+FACTURACION[[#This Row],[CANTIDAD]]*FACTURACION[[#This Row],[VR UNITARIO]]/1000</f>
        <v>3560</v>
      </c>
      <c r="R2037" s="3" t="str">
        <f>+VLOOKUP(FACTURACION[[#This Row],[NIT]],TABLACLIENTE,5,FALSE)</f>
        <v>BUCARAMANGA</v>
      </c>
    </row>
    <row r="2038" spans="3:18">
      <c r="C2038" s="13">
        <v>2015</v>
      </c>
      <c r="D2038" s="17" t="s">
        <v>268</v>
      </c>
      <c r="E2038" s="17">
        <f>MONTH(FACTURACION[[#This Row],[MES]]&amp;1)</f>
        <v>3</v>
      </c>
      <c r="F2038" s="223">
        <f>DATE(FACTURACION[[#This Row],[AÑO]],FACTURACION[[#This Row],[Mes numero]],1)</f>
        <v>42064</v>
      </c>
      <c r="G2038" s="159">
        <v>11076</v>
      </c>
      <c r="H2038" s="20">
        <v>830137252</v>
      </c>
      <c r="I2038" s="2" t="str">
        <f>+VLOOKUP(FACTURACION[[#This Row],[NIT]],TABLACLIENTE,2,FALSE)</f>
        <v>SAGENCO SAS</v>
      </c>
      <c r="J2038" s="2" t="s">
        <v>106</v>
      </c>
      <c r="K2038" s="12" t="str">
        <f>+VLOOKUP(FACTURACION[[#This Row],[REFERENCIA]],CODINV,2,FALSE)</f>
        <v>MULTIVALVE / MULTIVALVULA 3/4"</v>
      </c>
      <c r="L2038" s="12" t="str">
        <f>IF(VLOOKUP(FACTURACION[[#This Row],[REFERENCIA]],CODINV,3,FALSE)=0,"",VLOOKUP(FACTURACION[[#This Row],[REFERENCIA]],CODINV,3,FALSE))</f>
        <v>7556R12.0</v>
      </c>
      <c r="M2038" s="12" t="str">
        <f>+VLOOKUP(FACTURACION[[#This Row],[REFERENCIA]],CODINV,4,FALSE)</f>
        <v>VÁLVULAS Y MULTIVÁLVULAS</v>
      </c>
      <c r="N2038" s="12" t="str">
        <f>+VLOOKUP(FACTURACION[[#This Row],[REFERENCIA]],CODINV,5,FALSE)</f>
        <v>REGO</v>
      </c>
      <c r="O2038" s="2">
        <v>1</v>
      </c>
      <c r="P2038" s="23">
        <v>68000</v>
      </c>
      <c r="Q2038" s="24">
        <f>+FACTURACION[[#This Row],[CANTIDAD]]*FACTURACION[[#This Row],[VR UNITARIO]]/1000</f>
        <v>68</v>
      </c>
      <c r="R2038" s="3" t="str">
        <f>+VLOOKUP(FACTURACION[[#This Row],[NIT]],TABLACLIENTE,5,FALSE)</f>
        <v>BOGOTÁ D.C.</v>
      </c>
    </row>
    <row r="2039" spans="3:18">
      <c r="C2039" s="13">
        <v>2015</v>
      </c>
      <c r="D2039" s="17" t="s">
        <v>268</v>
      </c>
      <c r="E2039" s="17">
        <f>MONTH(FACTURACION[[#This Row],[MES]]&amp;1)</f>
        <v>3</v>
      </c>
      <c r="F2039" s="223">
        <f>DATE(FACTURACION[[#This Row],[AÑO]],FACTURACION[[#This Row],[Mes numero]],1)</f>
        <v>42064</v>
      </c>
      <c r="G2039" s="159">
        <v>11076</v>
      </c>
      <c r="H2039" s="20">
        <v>830137252</v>
      </c>
      <c r="I2039" s="2" t="str">
        <f>+VLOOKUP(FACTURACION[[#This Row],[NIT]],TABLACLIENTE,2,FALSE)</f>
        <v>SAGENCO SAS</v>
      </c>
      <c r="J2039" s="2" t="s">
        <v>106</v>
      </c>
      <c r="K2039" s="12" t="str">
        <f>+VLOOKUP(FACTURACION[[#This Row],[REFERENCIA]],CODINV,2,FALSE)</f>
        <v>MULTIVALVE / MULTIVALVULA 3/4"</v>
      </c>
      <c r="L2039" s="12" t="str">
        <f>IF(VLOOKUP(FACTURACION[[#This Row],[REFERENCIA]],CODINV,3,FALSE)=0,"",VLOOKUP(FACTURACION[[#This Row],[REFERENCIA]],CODINV,3,FALSE))</f>
        <v>7556R12.0</v>
      </c>
      <c r="M2039" s="12" t="str">
        <f>+VLOOKUP(FACTURACION[[#This Row],[REFERENCIA]],CODINV,4,FALSE)</f>
        <v>VÁLVULAS Y MULTIVÁLVULAS</v>
      </c>
      <c r="N2039" s="12" t="str">
        <f>+VLOOKUP(FACTURACION[[#This Row],[REFERENCIA]],CODINV,5,FALSE)</f>
        <v>REGO</v>
      </c>
      <c r="O2039" s="2">
        <v>1</v>
      </c>
      <c r="P2039" s="23">
        <v>68000</v>
      </c>
      <c r="Q2039" s="24">
        <f>+FACTURACION[[#This Row],[CANTIDAD]]*FACTURACION[[#This Row],[VR UNITARIO]]/1000</f>
        <v>68</v>
      </c>
      <c r="R2039" s="3" t="str">
        <f>+VLOOKUP(FACTURACION[[#This Row],[NIT]],TABLACLIENTE,5,FALSE)</f>
        <v>BOGOTÁ D.C.</v>
      </c>
    </row>
    <row r="2040" spans="3:18">
      <c r="C2040" s="13">
        <v>2015</v>
      </c>
      <c r="D2040" s="17" t="s">
        <v>268</v>
      </c>
      <c r="E2040" s="17">
        <f>MONTH(FACTURACION[[#This Row],[MES]]&amp;1)</f>
        <v>3</v>
      </c>
      <c r="F2040" s="223">
        <f>DATE(FACTURACION[[#This Row],[AÑO]],FACTURACION[[#This Row],[Mes numero]],1)</f>
        <v>42064</v>
      </c>
      <c r="G2040" s="159">
        <v>11076</v>
      </c>
      <c r="H2040" s="20">
        <v>830137252</v>
      </c>
      <c r="I2040" s="2" t="str">
        <f>+VLOOKUP(FACTURACION[[#This Row],[NIT]],TABLACLIENTE,2,FALSE)</f>
        <v>SAGENCO SAS</v>
      </c>
      <c r="J2040" s="2" t="s">
        <v>165</v>
      </c>
      <c r="K2040" s="12" t="str">
        <f>+VLOOKUP(FACTURACION[[#This Row],[REFERENCIA]],CODINV,2,FALSE)</f>
        <v>KIT DE EMPAQUE RETORNO</v>
      </c>
      <c r="L2040" s="12" t="str">
        <f>IF(VLOOKUP(FACTURACION[[#This Row],[REFERENCIA]],CODINV,3,FALSE)=0,"",VLOOKUP(FACTURACION[[#This Row],[REFERENCIA]],CODINV,3,FALSE))</f>
        <v>8475-81A</v>
      </c>
      <c r="M2040" s="12" t="str">
        <f>+VLOOKUP(FACTURACION[[#This Row],[REFERENCIA]],CODINV,4,FALSE)</f>
        <v>REPUESTOS Y ACCESORIOS</v>
      </c>
      <c r="N2040" s="12" t="str">
        <f>+VLOOKUP(FACTURACION[[#This Row],[REFERENCIA]],CODINV,5,FALSE)</f>
        <v>REGO</v>
      </c>
      <c r="O2040" s="2">
        <v>1</v>
      </c>
      <c r="P2040" s="23">
        <v>11000</v>
      </c>
      <c r="Q2040" s="24">
        <f>+FACTURACION[[#This Row],[CANTIDAD]]*FACTURACION[[#This Row],[VR UNITARIO]]/1000</f>
        <v>11</v>
      </c>
      <c r="R2040" s="3" t="str">
        <f>+VLOOKUP(FACTURACION[[#This Row],[NIT]],TABLACLIENTE,5,FALSE)</f>
        <v>BOGOTÁ D.C.</v>
      </c>
    </row>
    <row r="2041" spans="3:18">
      <c r="C2041" s="13">
        <v>2015</v>
      </c>
      <c r="D2041" s="17" t="s">
        <v>268</v>
      </c>
      <c r="E2041" s="17">
        <f>MONTH(FACTURACION[[#This Row],[MES]]&amp;1)</f>
        <v>3</v>
      </c>
      <c r="F2041" s="223">
        <f>DATE(FACTURACION[[#This Row],[AÑO]],FACTURACION[[#This Row],[Mes numero]],1)</f>
        <v>42064</v>
      </c>
      <c r="G2041" s="159">
        <v>11076</v>
      </c>
      <c r="H2041" s="20">
        <v>830137252</v>
      </c>
      <c r="I2041" s="2" t="str">
        <f>+VLOOKUP(FACTURACION[[#This Row],[NIT]],TABLACLIENTE,2,FALSE)</f>
        <v>SAGENCO SAS</v>
      </c>
      <c r="J2041" s="2" t="s">
        <v>165</v>
      </c>
      <c r="K2041" s="12" t="str">
        <f>+VLOOKUP(FACTURACION[[#This Row],[REFERENCIA]],CODINV,2,FALSE)</f>
        <v>KIT DE EMPAQUE RETORNO</v>
      </c>
      <c r="L2041" s="12" t="str">
        <f>IF(VLOOKUP(FACTURACION[[#This Row],[REFERENCIA]],CODINV,3,FALSE)=0,"",VLOOKUP(FACTURACION[[#This Row],[REFERENCIA]],CODINV,3,FALSE))</f>
        <v>8475-81A</v>
      </c>
      <c r="M2041" s="12" t="str">
        <f>+VLOOKUP(FACTURACION[[#This Row],[REFERENCIA]],CODINV,4,FALSE)</f>
        <v>REPUESTOS Y ACCESORIOS</v>
      </c>
      <c r="N2041" s="12" t="str">
        <f>+VLOOKUP(FACTURACION[[#This Row],[REFERENCIA]],CODINV,5,FALSE)</f>
        <v>REGO</v>
      </c>
      <c r="O2041" s="2">
        <v>1</v>
      </c>
      <c r="P2041" s="23">
        <v>11000</v>
      </c>
      <c r="Q2041" s="24">
        <f>+FACTURACION[[#This Row],[CANTIDAD]]*FACTURACION[[#This Row],[VR UNITARIO]]/1000</f>
        <v>11</v>
      </c>
      <c r="R2041" s="3" t="str">
        <f>+VLOOKUP(FACTURACION[[#This Row],[NIT]],TABLACLIENTE,5,FALSE)</f>
        <v>BOGOTÁ D.C.</v>
      </c>
    </row>
    <row r="2042" spans="3:18">
      <c r="C2042" s="13">
        <v>2015</v>
      </c>
      <c r="D2042" s="17" t="s">
        <v>268</v>
      </c>
      <c r="E2042" s="17">
        <f>MONTH(FACTURACION[[#This Row],[MES]]&amp;1)</f>
        <v>3</v>
      </c>
      <c r="F2042" s="223">
        <f>DATE(FACTURACION[[#This Row],[AÑO]],FACTURACION[[#This Row],[Mes numero]],1)</f>
        <v>42064</v>
      </c>
      <c r="G2042" s="159">
        <v>11068</v>
      </c>
      <c r="H2042" s="20">
        <v>860510723</v>
      </c>
      <c r="I2042" s="2" t="str">
        <f>+VLOOKUP(FACTURACION[[#This Row],[NIT]],TABLACLIENTE,2,FALSE)</f>
        <v>SAENA DE COLOMBIA S.A.</v>
      </c>
      <c r="J2042" s="2" t="s">
        <v>169</v>
      </c>
      <c r="K2042" s="12" t="str">
        <f>+VLOOKUP(FACTURACION[[#This Row],[REFERENCIA]],CODINV,2,FALSE)</f>
        <v>VALVULA DE ALIVIO HIDROSTATICA 1/4"</v>
      </c>
      <c r="L2042" s="12" t="str">
        <f>IF(VLOOKUP(FACTURACION[[#This Row],[REFERENCIA]],CODINV,3,FALSE)=0,"",VLOOKUP(FACTURACION[[#This Row],[REFERENCIA]],CODINV,3,FALSE))</f>
        <v>3127U</v>
      </c>
      <c r="M2042" s="12" t="str">
        <f>+VLOOKUP(FACTURACION[[#This Row],[REFERENCIA]],CODINV,4,FALSE)</f>
        <v>VÁLVULAS Y MULTIVÁLVULAS</v>
      </c>
      <c r="N2042" s="12" t="str">
        <f>+VLOOKUP(FACTURACION[[#This Row],[REFERENCIA]],CODINV,5,FALSE)</f>
        <v>REGO</v>
      </c>
      <c r="O2042" s="2">
        <v>4</v>
      </c>
      <c r="P2042" s="23">
        <v>112000</v>
      </c>
      <c r="Q2042" s="24">
        <f>+FACTURACION[[#This Row],[CANTIDAD]]*FACTURACION[[#This Row],[VR UNITARIO]]/1000</f>
        <v>448</v>
      </c>
      <c r="R2042" s="3" t="str">
        <f>+VLOOKUP(FACTURACION[[#This Row],[NIT]],TABLACLIENTE,5,FALSE)</f>
        <v>BOGOTÁ D.C.</v>
      </c>
    </row>
    <row r="2043" spans="3:18">
      <c r="C2043" s="13">
        <v>2015</v>
      </c>
      <c r="D2043" s="17" t="s">
        <v>268</v>
      </c>
      <c r="E2043" s="17">
        <f>MONTH(FACTURACION[[#This Row],[MES]]&amp;1)</f>
        <v>3</v>
      </c>
      <c r="F2043" s="223">
        <f>DATE(FACTURACION[[#This Row],[AÑO]],FACTURACION[[#This Row],[Mes numero]],1)</f>
        <v>42064</v>
      </c>
      <c r="G2043" s="159">
        <v>11076</v>
      </c>
      <c r="H2043" s="20">
        <v>830137252</v>
      </c>
      <c r="I2043" s="2" t="str">
        <f>+VLOOKUP(FACTURACION[[#This Row],[NIT]],TABLACLIENTE,2,FALSE)</f>
        <v>SAGENCO SAS</v>
      </c>
      <c r="J2043" s="2" t="s">
        <v>169</v>
      </c>
      <c r="K2043" s="12" t="str">
        <f>+VLOOKUP(FACTURACION[[#This Row],[REFERENCIA]],CODINV,2,FALSE)</f>
        <v>VALVULA DE ALIVIO HIDROSTATICA 1/4"</v>
      </c>
      <c r="L2043" s="12" t="str">
        <f>IF(VLOOKUP(FACTURACION[[#This Row],[REFERENCIA]],CODINV,3,FALSE)=0,"",VLOOKUP(FACTURACION[[#This Row],[REFERENCIA]],CODINV,3,FALSE))</f>
        <v>3127U</v>
      </c>
      <c r="M2043" s="12" t="str">
        <f>+VLOOKUP(FACTURACION[[#This Row],[REFERENCIA]],CODINV,4,FALSE)</f>
        <v>VÁLVULAS Y MULTIVÁLVULAS</v>
      </c>
      <c r="N2043" s="12" t="str">
        <f>+VLOOKUP(FACTURACION[[#This Row],[REFERENCIA]],CODINV,5,FALSE)</f>
        <v>REGO</v>
      </c>
      <c r="O2043" s="2">
        <v>3</v>
      </c>
      <c r="P2043" s="23">
        <v>30000</v>
      </c>
      <c r="Q2043" s="24">
        <f>+FACTURACION[[#This Row],[CANTIDAD]]*FACTURACION[[#This Row],[VR UNITARIO]]/1000</f>
        <v>90</v>
      </c>
      <c r="R2043" s="3" t="str">
        <f>+VLOOKUP(FACTURACION[[#This Row],[NIT]],TABLACLIENTE,5,FALSE)</f>
        <v>BOGOTÁ D.C.</v>
      </c>
    </row>
    <row r="2044" spans="3:18">
      <c r="C2044" s="13">
        <v>2015</v>
      </c>
      <c r="D2044" s="17" t="s">
        <v>268</v>
      </c>
      <c r="E2044" s="17">
        <f>MONTH(FACTURACION[[#This Row],[MES]]&amp;1)</f>
        <v>3</v>
      </c>
      <c r="F2044" s="223">
        <f>DATE(FACTURACION[[#This Row],[AÑO]],FACTURACION[[#This Row],[Mes numero]],1)</f>
        <v>42064</v>
      </c>
      <c r="G2044" s="159">
        <v>11076</v>
      </c>
      <c r="H2044" s="20">
        <v>830137252</v>
      </c>
      <c r="I2044" s="2" t="str">
        <f>+VLOOKUP(FACTURACION[[#This Row],[NIT]],TABLACLIENTE,2,FALSE)</f>
        <v>SAGENCO SAS</v>
      </c>
      <c r="J2044" s="2" t="s">
        <v>161</v>
      </c>
      <c r="K2044" s="12" t="str">
        <f>+VLOOKUP(FACTURACION[[#This Row],[REFERENCIA]],CODINV,2,FALSE)</f>
        <v>VALVULA ALIVIO SEMINTERNA 3/4"</v>
      </c>
      <c r="L2044" s="12" t="str">
        <f>IF(VLOOKUP(FACTURACION[[#This Row],[REFERENCIA]],CODINV,3,FALSE)=0,"",VLOOKUP(FACTURACION[[#This Row],[REFERENCIA]],CODINV,3,FALSE))</f>
        <v>7583G</v>
      </c>
      <c r="M2044" s="12" t="str">
        <f>+VLOOKUP(FACTURACION[[#This Row],[REFERENCIA]],CODINV,4,FALSE)</f>
        <v>VÁLVULAS Y MULTIVÁLVULAS</v>
      </c>
      <c r="N2044" s="12" t="str">
        <f>+VLOOKUP(FACTURACION[[#This Row],[REFERENCIA]],CODINV,5,FALSE)</f>
        <v>REGO</v>
      </c>
      <c r="O2044" s="2">
        <v>1</v>
      </c>
      <c r="P2044" s="23">
        <v>47000</v>
      </c>
      <c r="Q2044" s="24">
        <f>+FACTURACION[[#This Row],[CANTIDAD]]*FACTURACION[[#This Row],[VR UNITARIO]]/1000</f>
        <v>47</v>
      </c>
      <c r="R2044" s="3" t="str">
        <f>+VLOOKUP(FACTURACION[[#This Row],[NIT]],TABLACLIENTE,5,FALSE)</f>
        <v>BOGOTÁ D.C.</v>
      </c>
    </row>
    <row r="2045" spans="3:18">
      <c r="C2045" s="13">
        <v>2015</v>
      </c>
      <c r="D2045" s="17" t="s">
        <v>268</v>
      </c>
      <c r="E2045" s="17">
        <f>MONTH(FACTURACION[[#This Row],[MES]]&amp;1)</f>
        <v>3</v>
      </c>
      <c r="F2045" s="223">
        <f>DATE(FACTURACION[[#This Row],[AÑO]],FACTURACION[[#This Row],[Mes numero]],1)</f>
        <v>42064</v>
      </c>
      <c r="G2045" s="159">
        <v>11076</v>
      </c>
      <c r="H2045" s="20">
        <v>830137252</v>
      </c>
      <c r="I2045" s="2" t="str">
        <f>+VLOOKUP(FACTURACION[[#This Row],[NIT]],TABLACLIENTE,2,FALSE)</f>
        <v>SAGENCO SAS</v>
      </c>
      <c r="J2045" s="2" t="s">
        <v>161</v>
      </c>
      <c r="K2045" s="12" t="str">
        <f>+VLOOKUP(FACTURACION[[#This Row],[REFERENCIA]],CODINV,2,FALSE)</f>
        <v>VALVULA ALIVIO SEMINTERNA 3/4"</v>
      </c>
      <c r="L2045" s="12" t="str">
        <f>IF(VLOOKUP(FACTURACION[[#This Row],[REFERENCIA]],CODINV,3,FALSE)=0,"",VLOOKUP(FACTURACION[[#This Row],[REFERENCIA]],CODINV,3,FALSE))</f>
        <v>7583G</v>
      </c>
      <c r="M2045" s="12" t="str">
        <f>+VLOOKUP(FACTURACION[[#This Row],[REFERENCIA]],CODINV,4,FALSE)</f>
        <v>VÁLVULAS Y MULTIVÁLVULAS</v>
      </c>
      <c r="N2045" s="12" t="str">
        <f>+VLOOKUP(FACTURACION[[#This Row],[REFERENCIA]],CODINV,5,FALSE)</f>
        <v>REGO</v>
      </c>
      <c r="O2045" s="2">
        <v>1</v>
      </c>
      <c r="P2045" s="23">
        <v>47000</v>
      </c>
      <c r="Q2045" s="24">
        <f>+FACTURACION[[#This Row],[CANTIDAD]]*FACTURACION[[#This Row],[VR UNITARIO]]/1000</f>
        <v>47</v>
      </c>
      <c r="R2045" s="3" t="str">
        <f>+VLOOKUP(FACTURACION[[#This Row],[NIT]],TABLACLIENTE,5,FALSE)</f>
        <v>BOGOTÁ D.C.</v>
      </c>
    </row>
    <row r="2046" spans="3:18">
      <c r="C2046" s="13">
        <v>2015</v>
      </c>
      <c r="D2046" s="17" t="s">
        <v>268</v>
      </c>
      <c r="E2046" s="17">
        <f>MONTH(FACTURACION[[#This Row],[MES]]&amp;1)</f>
        <v>3</v>
      </c>
      <c r="F2046" s="223">
        <f>DATE(FACTURACION[[#This Row],[AÑO]],FACTURACION[[#This Row],[Mes numero]],1)</f>
        <v>42064</v>
      </c>
      <c r="G2046" s="159">
        <v>11090</v>
      </c>
      <c r="H2046" s="20">
        <v>890500726</v>
      </c>
      <c r="I2046" s="2" t="str">
        <f>+VLOOKUP(FACTURACION[[#This Row],[NIT]],TABLACLIENTE,2,FALSE)</f>
        <v>NORTESANTANDEREANA DE GAS S.A. E.S.P (NORGAS S.A. E.S.P.)</v>
      </c>
      <c r="J2046" s="2" t="s">
        <v>93</v>
      </c>
      <c r="K2046" s="12" t="str">
        <f>+VLOOKUP(FACTURACION[[#This Row],[REFERENCIA]],CODINV,2,FALSE)</f>
        <v>VALVULA DE GLOBO 2"</v>
      </c>
      <c r="L2046" s="12" t="str">
        <f>IF(VLOOKUP(FACTURACION[[#This Row],[REFERENCIA]],CODINV,3,FALSE)=0,"",VLOOKUP(FACTURACION[[#This Row],[REFERENCIA]],CODINV,3,FALSE))</f>
        <v>A7513AP</v>
      </c>
      <c r="M2046" s="12" t="str">
        <f>+VLOOKUP(FACTURACION[[#This Row],[REFERENCIA]],CODINV,4,FALSE)</f>
        <v>VÁLVULAS Y MULTIVÁLVULAS</v>
      </c>
      <c r="N2046" s="12" t="str">
        <f>+VLOOKUP(FACTURACION[[#This Row],[REFERENCIA]],CODINV,5,FALSE)</f>
        <v>REGO</v>
      </c>
      <c r="O2046" s="2">
        <v>2</v>
      </c>
      <c r="P2046" s="23">
        <v>450000</v>
      </c>
      <c r="Q2046" s="24">
        <f>+FACTURACION[[#This Row],[CANTIDAD]]*FACTURACION[[#This Row],[VR UNITARIO]]/1000</f>
        <v>900</v>
      </c>
      <c r="R2046" s="3" t="str">
        <f>+VLOOKUP(FACTURACION[[#This Row],[NIT]],TABLACLIENTE,5,FALSE)</f>
        <v>BUCARAMANGA</v>
      </c>
    </row>
    <row r="2047" spans="3:18">
      <c r="C2047" s="13">
        <v>2015</v>
      </c>
      <c r="D2047" s="17" t="s">
        <v>268</v>
      </c>
      <c r="E2047" s="17">
        <f>MONTH(FACTURACION[[#This Row],[MES]]&amp;1)</f>
        <v>3</v>
      </c>
      <c r="F2047" s="223">
        <f>DATE(FACTURACION[[#This Row],[AÑO]],FACTURACION[[#This Row],[Mes numero]],1)</f>
        <v>42064</v>
      </c>
      <c r="G2047" s="159">
        <v>11076</v>
      </c>
      <c r="H2047" s="20">
        <v>830137252</v>
      </c>
      <c r="I2047" s="2" t="str">
        <f>+VLOOKUP(FACTURACION[[#This Row],[NIT]],TABLACLIENTE,2,FALSE)</f>
        <v>SAGENCO SAS</v>
      </c>
      <c r="J2047" s="2" t="s">
        <v>36</v>
      </c>
      <c r="K2047" s="12" t="str">
        <f>+VLOOKUP(FACTURACION[[#This Row],[REFERENCIA]],CODINV,2,FALSE)</f>
        <v>VALVULA DE EXCESO DE FLUJO 3/4"</v>
      </c>
      <c r="L2047" s="12" t="str">
        <f>IF(VLOOKUP(FACTURACION[[#This Row],[REFERENCIA]],CODINV,3,FALSE)=0,"",VLOOKUP(FACTURACION[[#This Row],[REFERENCIA]],CODINV,3,FALSE))</f>
        <v>3272G</v>
      </c>
      <c r="M2047" s="12" t="str">
        <f>+VLOOKUP(FACTURACION[[#This Row],[REFERENCIA]],CODINV,4,FALSE)</f>
        <v>VÁLVULAS Y MULTIVÁLVULAS</v>
      </c>
      <c r="N2047" s="12" t="str">
        <f>+VLOOKUP(FACTURACION[[#This Row],[REFERENCIA]],CODINV,5,FALSE)</f>
        <v>REGO</v>
      </c>
      <c r="O2047" s="2">
        <v>1</v>
      </c>
      <c r="P2047" s="23">
        <v>35000</v>
      </c>
      <c r="Q2047" s="24">
        <f>+FACTURACION[[#This Row],[CANTIDAD]]*FACTURACION[[#This Row],[VR UNITARIO]]/1000</f>
        <v>35</v>
      </c>
      <c r="R2047" s="3" t="str">
        <f>+VLOOKUP(FACTURACION[[#This Row],[NIT]],TABLACLIENTE,5,FALSE)</f>
        <v>BOGOTÁ D.C.</v>
      </c>
    </row>
    <row r="2048" spans="3:18">
      <c r="C2048" s="13">
        <v>2015</v>
      </c>
      <c r="D2048" s="17" t="s">
        <v>268</v>
      </c>
      <c r="E2048" s="17">
        <f>MONTH(FACTURACION[[#This Row],[MES]]&amp;1)</f>
        <v>3</v>
      </c>
      <c r="F2048" s="223">
        <f>DATE(FACTURACION[[#This Row],[AÑO]],FACTURACION[[#This Row],[Mes numero]],1)</f>
        <v>42064</v>
      </c>
      <c r="G2048" s="159">
        <v>11097</v>
      </c>
      <c r="H2048" s="20">
        <v>890200919</v>
      </c>
      <c r="I2048" s="2" t="str">
        <f>+VLOOKUP(FACTURACION[[#This Row],[NIT]],TABLACLIENTE,2,FALSE)</f>
        <v>GAS DE SANTANDER S.A. E.S.P.</v>
      </c>
      <c r="J2048" s="2" t="s">
        <v>105</v>
      </c>
      <c r="K2048" s="12" t="str">
        <f>+VLOOKUP(FACTURACION[[#This Row],[REFERENCIA]],CODINV,2,FALSE)</f>
        <v>VALVULA CHECK LOOK  3/4"M X 3/4"F</v>
      </c>
      <c r="L2048" s="12" t="str">
        <f>IF(VLOOKUP(FACTURACION[[#This Row],[REFERENCIA]],CODINV,3,FALSE)=0,"",VLOOKUP(FACTURACION[[#This Row],[REFERENCIA]],CODINV,3,FALSE))</f>
        <v>7572FC</v>
      </c>
      <c r="M2048" s="12" t="str">
        <f>+VLOOKUP(FACTURACION[[#This Row],[REFERENCIA]],CODINV,4,FALSE)</f>
        <v>VÁLVULAS Y MULTIVÁLVULAS</v>
      </c>
      <c r="N2048" s="12" t="str">
        <f>+VLOOKUP(FACTURACION[[#This Row],[REFERENCIA]],CODINV,5,FALSE)</f>
        <v>REGO</v>
      </c>
      <c r="O2048" s="2">
        <v>5</v>
      </c>
      <c r="P2048" s="23">
        <v>38000</v>
      </c>
      <c r="Q2048" s="24">
        <f>+FACTURACION[[#This Row],[CANTIDAD]]*FACTURACION[[#This Row],[VR UNITARIO]]/1000</f>
        <v>190</v>
      </c>
      <c r="R2048" s="3" t="str">
        <f>+VLOOKUP(FACTURACION[[#This Row],[NIT]],TABLACLIENTE,5,FALSE)</f>
        <v>GIRON</v>
      </c>
    </row>
    <row r="2049" spans="3:18">
      <c r="C2049" s="13">
        <v>2015</v>
      </c>
      <c r="D2049" s="17" t="s">
        <v>268</v>
      </c>
      <c r="E2049" s="17">
        <f>MONTH(FACTURACION[[#This Row],[MES]]&amp;1)</f>
        <v>3</v>
      </c>
      <c r="F2049" s="223">
        <f>DATE(FACTURACION[[#This Row],[AÑO]],FACTURACION[[#This Row],[Mes numero]],1)</f>
        <v>42064</v>
      </c>
      <c r="G2049" s="159">
        <v>11076</v>
      </c>
      <c r="H2049" s="20">
        <v>830137252</v>
      </c>
      <c r="I2049" s="2" t="str">
        <f>+VLOOKUP(FACTURACION[[#This Row],[NIT]],TABLACLIENTE,2,FALSE)</f>
        <v>SAGENCO SAS</v>
      </c>
      <c r="J2049" s="2" t="s">
        <v>105</v>
      </c>
      <c r="K2049" s="12" t="str">
        <f>+VLOOKUP(FACTURACION[[#This Row],[REFERENCIA]],CODINV,2,FALSE)</f>
        <v>VALVULA CHECK LOOK  3/4"M X 3/4"F</v>
      </c>
      <c r="L2049" s="12" t="str">
        <f>IF(VLOOKUP(FACTURACION[[#This Row],[REFERENCIA]],CODINV,3,FALSE)=0,"",VLOOKUP(FACTURACION[[#This Row],[REFERENCIA]],CODINV,3,FALSE))</f>
        <v>7572FC</v>
      </c>
      <c r="M2049" s="12" t="str">
        <f>+VLOOKUP(FACTURACION[[#This Row],[REFERENCIA]],CODINV,4,FALSE)</f>
        <v>VÁLVULAS Y MULTIVÁLVULAS</v>
      </c>
      <c r="N2049" s="12" t="str">
        <f>+VLOOKUP(FACTURACION[[#This Row],[REFERENCIA]],CODINV,5,FALSE)</f>
        <v>REGO</v>
      </c>
      <c r="O2049" s="2">
        <v>1</v>
      </c>
      <c r="P2049" s="23">
        <v>38000</v>
      </c>
      <c r="Q2049" s="24">
        <f>+FACTURACION[[#This Row],[CANTIDAD]]*FACTURACION[[#This Row],[VR UNITARIO]]/1000</f>
        <v>38</v>
      </c>
      <c r="R2049" s="3" t="str">
        <f>+VLOOKUP(FACTURACION[[#This Row],[NIT]],TABLACLIENTE,5,FALSE)</f>
        <v>BOGOTÁ D.C.</v>
      </c>
    </row>
    <row r="2050" spans="3:18">
      <c r="C2050" s="13">
        <v>2015</v>
      </c>
      <c r="D2050" s="17" t="s">
        <v>268</v>
      </c>
      <c r="E2050" s="17">
        <f>MONTH(FACTURACION[[#This Row],[MES]]&amp;1)</f>
        <v>3</v>
      </c>
      <c r="F2050" s="223">
        <f>DATE(FACTURACION[[#This Row],[AÑO]],FACTURACION[[#This Row],[Mes numero]],1)</f>
        <v>42064</v>
      </c>
      <c r="G2050" s="159">
        <v>11097</v>
      </c>
      <c r="H2050" s="20">
        <v>890200919</v>
      </c>
      <c r="I2050" s="2" t="str">
        <f>+VLOOKUP(FACTURACION[[#This Row],[NIT]],TABLACLIENTE,2,FALSE)</f>
        <v>GAS DE SANTANDER S.A. E.S.P.</v>
      </c>
      <c r="J2050" s="2" t="s">
        <v>163</v>
      </c>
      <c r="K2050" s="12" t="str">
        <f>+VLOOKUP(FACTURACION[[#This Row],[REFERENCIA]],CODINV,2,FALSE)</f>
        <v>VALVULA DE LLENADO 1 1/4"</v>
      </c>
      <c r="L2050" s="12" t="str">
        <f>IF(VLOOKUP(FACTURACION[[#This Row],[REFERENCIA]],CODINV,3,FALSE)=0,"",VLOOKUP(FACTURACION[[#This Row],[REFERENCIA]],CODINV,3,FALSE))</f>
        <v>7579</v>
      </c>
      <c r="M2050" s="12" t="str">
        <f>+VLOOKUP(FACTURACION[[#This Row],[REFERENCIA]],CODINV,4,FALSE)</f>
        <v>VÁLVULAS Y MULTIVÁLVULAS</v>
      </c>
      <c r="N2050" s="12" t="str">
        <f>+VLOOKUP(FACTURACION[[#This Row],[REFERENCIA]],CODINV,5,FALSE)</f>
        <v>REGO</v>
      </c>
      <c r="O2050" s="2">
        <v>5</v>
      </c>
      <c r="P2050" s="23">
        <v>54000</v>
      </c>
      <c r="Q2050" s="24">
        <f>+FACTURACION[[#This Row],[CANTIDAD]]*FACTURACION[[#This Row],[VR UNITARIO]]/1000</f>
        <v>270</v>
      </c>
      <c r="R2050" s="3" t="str">
        <f>+VLOOKUP(FACTURACION[[#This Row],[NIT]],TABLACLIENTE,5,FALSE)</f>
        <v>GIRON</v>
      </c>
    </row>
    <row r="2051" spans="3:18">
      <c r="C2051" s="13">
        <v>2015</v>
      </c>
      <c r="D2051" s="17" t="s">
        <v>268</v>
      </c>
      <c r="E2051" s="17">
        <f>MONTH(FACTURACION[[#This Row],[MES]]&amp;1)</f>
        <v>3</v>
      </c>
      <c r="F2051" s="223">
        <f>DATE(FACTURACION[[#This Row],[AÑO]],FACTURACION[[#This Row],[Mes numero]],1)</f>
        <v>42064</v>
      </c>
      <c r="G2051" s="159">
        <v>11076</v>
      </c>
      <c r="H2051" s="20">
        <v>830137252</v>
      </c>
      <c r="I2051" s="2" t="str">
        <f>+VLOOKUP(FACTURACION[[#This Row],[NIT]],TABLACLIENTE,2,FALSE)</f>
        <v>SAGENCO SAS</v>
      </c>
      <c r="J2051" s="2" t="s">
        <v>163</v>
      </c>
      <c r="K2051" s="12" t="str">
        <f>+VLOOKUP(FACTURACION[[#This Row],[REFERENCIA]],CODINV,2,FALSE)</f>
        <v>VALVULA DE LLENADO 1 1/4"</v>
      </c>
      <c r="L2051" s="12" t="str">
        <f>IF(VLOOKUP(FACTURACION[[#This Row],[REFERENCIA]],CODINV,3,FALSE)=0,"",VLOOKUP(FACTURACION[[#This Row],[REFERENCIA]],CODINV,3,FALSE))</f>
        <v>7579</v>
      </c>
      <c r="M2051" s="12" t="str">
        <f>+VLOOKUP(FACTURACION[[#This Row],[REFERENCIA]],CODINV,4,FALSE)</f>
        <v>VÁLVULAS Y MULTIVÁLVULAS</v>
      </c>
      <c r="N2051" s="12" t="str">
        <f>+VLOOKUP(FACTURACION[[#This Row],[REFERENCIA]],CODINV,5,FALSE)</f>
        <v>REGO</v>
      </c>
      <c r="O2051" s="2">
        <v>1</v>
      </c>
      <c r="P2051" s="23">
        <v>53000</v>
      </c>
      <c r="Q2051" s="24">
        <f>+FACTURACION[[#This Row],[CANTIDAD]]*FACTURACION[[#This Row],[VR UNITARIO]]/1000</f>
        <v>53</v>
      </c>
      <c r="R2051" s="3" t="str">
        <f>+VLOOKUP(FACTURACION[[#This Row],[NIT]],TABLACLIENTE,5,FALSE)</f>
        <v>BOGOTÁ D.C.</v>
      </c>
    </row>
    <row r="2052" spans="3:18">
      <c r="C2052" s="13">
        <v>2015</v>
      </c>
      <c r="D2052" s="17" t="s">
        <v>268</v>
      </c>
      <c r="E2052" s="17">
        <f>MONTH(FACTURACION[[#This Row],[MES]]&amp;1)</f>
        <v>3</v>
      </c>
      <c r="F2052" s="223">
        <f>DATE(FACTURACION[[#This Row],[AÑO]],FACTURACION[[#This Row],[Mes numero]],1)</f>
        <v>42064</v>
      </c>
      <c r="G2052" s="159">
        <v>11108</v>
      </c>
      <c r="H2052" s="20">
        <v>900175830</v>
      </c>
      <c r="I2052" s="2" t="str">
        <f>+VLOOKUP(FACTURACION[[#This Row],[NIT]],TABLACLIENTE,2,FALSE)</f>
        <v xml:space="preserve">COMBUSTIBLES LIQUIDOS DE COLOMBIA S.A E.S.P  (CLC S.A E.S.P)
</v>
      </c>
      <c r="J2052" s="2" t="s">
        <v>178</v>
      </c>
      <c r="K2052" s="12" t="str">
        <f>+VLOOKUP(FACTURACION[[#This Row],[REFERENCIA]],CODINV,2,FALSE)</f>
        <v>ADAPTADOR CHEK LOK 3/4" NPT MXM</v>
      </c>
      <c r="L2052" s="12" t="str">
        <f>IF(VLOOKUP(FACTURACION[[#This Row],[REFERENCIA]],CODINV,3,FALSE)=0,"",VLOOKUP(FACTURACION[[#This Row],[REFERENCIA]],CODINV,3,FALSE))</f>
        <v>7572C-15A</v>
      </c>
      <c r="M2052" s="12" t="str">
        <f>+VLOOKUP(FACTURACION[[#This Row],[REFERENCIA]],CODINV,4,FALSE)</f>
        <v>REPUESTOS Y ACCESORIOS</v>
      </c>
      <c r="N2052" s="12" t="str">
        <f>+VLOOKUP(FACTURACION[[#This Row],[REFERENCIA]],CODINV,5,FALSE)</f>
        <v>REGO</v>
      </c>
      <c r="O2052" s="2">
        <v>1</v>
      </c>
      <c r="P2052" s="23">
        <v>33000</v>
      </c>
      <c r="Q2052" s="24">
        <f>+FACTURACION[[#This Row],[CANTIDAD]]*FACTURACION[[#This Row],[VR UNITARIO]]/1000</f>
        <v>33</v>
      </c>
      <c r="R2052" s="3" t="str">
        <f>+VLOOKUP(FACTURACION[[#This Row],[NIT]],TABLACLIENTE,5,FALSE)</f>
        <v>BOGOTÁ D.C.</v>
      </c>
    </row>
    <row r="2053" spans="3:18">
      <c r="C2053" s="13">
        <v>2015</v>
      </c>
      <c r="D2053" s="17" t="s">
        <v>268</v>
      </c>
      <c r="E2053" s="17">
        <f>MONTH(FACTURACION[[#This Row],[MES]]&amp;1)</f>
        <v>3</v>
      </c>
      <c r="F2053" s="223">
        <f>DATE(FACTURACION[[#This Row],[AÑO]],FACTURACION[[#This Row],[Mes numero]],1)</f>
        <v>42064</v>
      </c>
      <c r="G2053" s="159">
        <v>11076</v>
      </c>
      <c r="H2053" s="20">
        <v>830137252</v>
      </c>
      <c r="I2053" s="2" t="str">
        <f>+VLOOKUP(FACTURACION[[#This Row],[NIT]],TABLACLIENTE,2,FALSE)</f>
        <v>SAGENCO SAS</v>
      </c>
      <c r="J2053" s="2" t="s">
        <v>167</v>
      </c>
      <c r="K2053" s="12" t="str">
        <f>+VLOOKUP(FACTURACION[[#This Row],[REFERENCIA]],CODINV,2,FALSE)</f>
        <v>KIT DE EMPAQUE LLENADO</v>
      </c>
      <c r="L2053" s="12" t="str">
        <f>IF(VLOOKUP(FACTURACION[[#This Row],[REFERENCIA]],CODINV,3,FALSE)=0,"",VLOOKUP(FACTURACION[[#This Row],[REFERENCIA]],CODINV,3,FALSE))</f>
        <v>8475-80</v>
      </c>
      <c r="M2053" s="12" t="str">
        <f>+VLOOKUP(FACTURACION[[#This Row],[REFERENCIA]],CODINV,4,FALSE)</f>
        <v>REPUESTOS Y ACCESORIOS</v>
      </c>
      <c r="N2053" s="12" t="str">
        <f>+VLOOKUP(FACTURACION[[#This Row],[REFERENCIA]],CODINV,5,FALSE)</f>
        <v>REGO</v>
      </c>
      <c r="O2053" s="2">
        <v>2</v>
      </c>
      <c r="P2053" s="23">
        <v>11000</v>
      </c>
      <c r="Q2053" s="24">
        <f>+FACTURACION[[#This Row],[CANTIDAD]]*FACTURACION[[#This Row],[VR UNITARIO]]/1000</f>
        <v>22</v>
      </c>
      <c r="R2053" s="3" t="str">
        <f>+VLOOKUP(FACTURACION[[#This Row],[NIT]],TABLACLIENTE,5,FALSE)</f>
        <v>BOGOTÁ D.C.</v>
      </c>
    </row>
    <row r="2054" spans="3:18">
      <c r="C2054" s="13">
        <v>2015</v>
      </c>
      <c r="D2054" s="17" t="s">
        <v>268</v>
      </c>
      <c r="E2054" s="17">
        <f>MONTH(FACTURACION[[#This Row],[MES]]&amp;1)</f>
        <v>3</v>
      </c>
      <c r="F2054" s="223">
        <f>DATE(FACTURACION[[#This Row],[AÑO]],FACTURACION[[#This Row],[Mes numero]],1)</f>
        <v>42064</v>
      </c>
      <c r="G2054" s="159">
        <v>11097</v>
      </c>
      <c r="H2054" s="20">
        <v>890200919</v>
      </c>
      <c r="I2054" s="2" t="str">
        <f>+VLOOKUP(FACTURACION[[#This Row],[NIT]],TABLACLIENTE,2,FALSE)</f>
        <v>GAS DE SANTANDER S.A. E.S.P.</v>
      </c>
      <c r="J2054" s="2" t="s">
        <v>136</v>
      </c>
      <c r="K2054" s="12" t="str">
        <f>+VLOOKUP(FACTURACION[[#This Row],[REFERENCIA]],CODINV,2,FALSE)</f>
        <v>FLOTADOR 30" TANQUE 120 VERTICAL</v>
      </c>
      <c r="L2054" s="12" t="str">
        <f>IF(VLOOKUP(FACTURACION[[#This Row],[REFERENCIA]],CODINV,3,FALSE)=0,"",VLOOKUP(FACTURACION[[#This Row],[REFERENCIA]],CODINV,3,FALSE))</f>
        <v>HA254J</v>
      </c>
      <c r="M2054" s="12" t="str">
        <f>+VLOOKUP(FACTURACION[[#This Row],[REFERENCIA]],CODINV,4,FALSE)</f>
        <v>REPUESTOS Y ACCESORIOS</v>
      </c>
      <c r="N2054" s="12" t="str">
        <f>+VLOOKUP(FACTURACION[[#This Row],[REFERENCIA]],CODINV,5,FALSE)</f>
        <v>SQUIBB TAYLOR</v>
      </c>
      <c r="O2054" s="2">
        <v>2</v>
      </c>
      <c r="P2054" s="23">
        <v>85000</v>
      </c>
      <c r="Q2054" s="24">
        <f>+FACTURACION[[#This Row],[CANTIDAD]]*FACTURACION[[#This Row],[VR UNITARIO]]/1000</f>
        <v>170</v>
      </c>
      <c r="R2054" s="3" t="str">
        <f>+VLOOKUP(FACTURACION[[#This Row],[NIT]],TABLACLIENTE,5,FALSE)</f>
        <v>GIRON</v>
      </c>
    </row>
    <row r="2055" spans="3:18">
      <c r="C2055" s="13">
        <v>2015</v>
      </c>
      <c r="D2055" s="17" t="s">
        <v>297</v>
      </c>
      <c r="E2055" s="17">
        <f>MONTH(FACTURACION[[#This Row],[MES]]&amp;1)</f>
        <v>4</v>
      </c>
      <c r="F2055" s="223">
        <f>DATE(FACTURACION[[#This Row],[AÑO]],FACTURACION[[#This Row],[Mes numero]],1)</f>
        <v>42095</v>
      </c>
      <c r="G2055" s="159">
        <v>11116</v>
      </c>
      <c r="H2055" s="20">
        <v>800074033</v>
      </c>
      <c r="I2055" s="2" t="str">
        <f>+VLOOKUP(FACTURACION[[#This Row],[NIT]],TABLACLIENTE,2,FALSE)</f>
        <v>COMPAÑIAS ASOCIADAS DE GAS S.A. E.S.P (ASOGAS SA ESP)</v>
      </c>
      <c r="J2055" s="2" t="s">
        <v>128</v>
      </c>
      <c r="K2055" s="12" t="str">
        <f>+VLOOKUP(FACTURACION[[#This Row],[REFERENCIA]],CODINV,2,FALSE)</f>
        <v>VAPORIZADOR 80 GPM FUEGO DIRECTO</v>
      </c>
      <c r="L2055" s="12" t="str">
        <f>IF(VLOOKUP(FACTURACION[[#This Row],[REFERENCIA]],CODINV,3,FALSE)=0,"",VLOOKUP(FACTURACION[[#This Row],[REFERENCIA]],CODINV,3,FALSE))</f>
        <v>80/40H-07</v>
      </c>
      <c r="M2055" s="12" t="str">
        <f>+VLOOKUP(FACTURACION[[#This Row],[REFERENCIA]],CODINV,4,FALSE)</f>
        <v>VAPORIZADORES</v>
      </c>
      <c r="N2055" s="12" t="str">
        <f>+VLOOKUP(FACTURACION[[#This Row],[REFERENCIA]],CODINV,5,FALSE)</f>
        <v>ALGAS SDI</v>
      </c>
      <c r="O2055" s="2">
        <v>1</v>
      </c>
      <c r="P2055" s="23">
        <v>9728000</v>
      </c>
      <c r="Q2055" s="24">
        <f>+FACTURACION[[#This Row],[CANTIDAD]]*FACTURACION[[#This Row],[VR UNITARIO]]/1000</f>
        <v>9728</v>
      </c>
      <c r="R2055" s="3" t="str">
        <f>+VLOOKUP(FACTURACION[[#This Row],[NIT]],TABLACLIENTE,5,FALSE)</f>
        <v>MOSQUERA</v>
      </c>
    </row>
    <row r="2056" spans="3:18">
      <c r="C2056" s="13">
        <v>2015</v>
      </c>
      <c r="D2056" s="17" t="s">
        <v>297</v>
      </c>
      <c r="E2056" s="17">
        <f>MONTH(FACTURACION[[#This Row],[MES]]&amp;1)</f>
        <v>4</v>
      </c>
      <c r="F2056" s="223">
        <f>DATE(FACTURACION[[#This Row],[AÑO]],FACTURACION[[#This Row],[Mes numero]],1)</f>
        <v>42095</v>
      </c>
      <c r="G2056" s="159">
        <v>11147</v>
      </c>
      <c r="H2056" s="20">
        <v>890503900</v>
      </c>
      <c r="I2056" s="2" t="str">
        <f>+VLOOKUP(FACTURACION[[#This Row],[NIT]],TABLACLIENTE,2,FALSE)</f>
        <v>GASES DEL ORIENTE S.A. E.S.P.</v>
      </c>
      <c r="J2056" s="2" t="s">
        <v>292</v>
      </c>
      <c r="K2056" s="12" t="str">
        <f>+VLOOKUP(FACTURACION[[#This Row],[REFERENCIA]],CODINV,2,FALSE)</f>
        <v>BOMBA RECIRCULANTE ASTRO 250SS</v>
      </c>
      <c r="L2056" s="12" t="str">
        <f>IF(VLOOKUP(FACTURACION[[#This Row],[REFERENCIA]],CODINV,3,FALSE)=0,"",VLOOKUP(FACTURACION[[#This Row],[REFERENCIA]],CODINV,3,FALSE))</f>
        <v/>
      </c>
      <c r="M2056" s="12" t="str">
        <f>+VLOOKUP(FACTURACION[[#This Row],[REFERENCIA]],CODINV,4,FALSE)</f>
        <v>BOMBAS</v>
      </c>
      <c r="N2056" s="12" t="str">
        <f>+VLOOKUP(FACTURACION[[#This Row],[REFERENCIA]],CODINV,5,FALSE)</f>
        <v>ALGAS SDI</v>
      </c>
      <c r="O2056" s="2">
        <v>1</v>
      </c>
      <c r="P2056" s="23">
        <v>2278600</v>
      </c>
      <c r="Q2056" s="24">
        <f>+FACTURACION[[#This Row],[CANTIDAD]]*FACTURACION[[#This Row],[VR UNITARIO]]/1000</f>
        <v>2278.6</v>
      </c>
      <c r="R2056" s="3" t="str">
        <f>+VLOOKUP(FACTURACION[[#This Row],[NIT]],TABLACLIENTE,5,FALSE)</f>
        <v>CUCUTA</v>
      </c>
    </row>
    <row r="2057" spans="3:18">
      <c r="C2057" s="13">
        <v>2015</v>
      </c>
      <c r="D2057" s="17" t="s">
        <v>297</v>
      </c>
      <c r="E2057" s="17">
        <f>MONTH(FACTURACION[[#This Row],[MES]]&amp;1)</f>
        <v>4</v>
      </c>
      <c r="F2057" s="223">
        <f>DATE(FACTURACION[[#This Row],[AÑO]],FACTURACION[[#This Row],[Mes numero]],1)</f>
        <v>42095</v>
      </c>
      <c r="G2057" s="159">
        <v>11124</v>
      </c>
      <c r="H2057" s="20">
        <v>890310688</v>
      </c>
      <c r="I2057" s="2" t="str">
        <f>+VLOOKUP(FACTURACION[[#This Row],[NIT]],TABLACLIENTE,2,FALSE)</f>
        <v>COLGAS DE OCCIDENTE S.A. E.S.P.</v>
      </c>
      <c r="J2057" s="2" t="s">
        <v>122</v>
      </c>
      <c r="K2057" s="12" t="str">
        <f>+VLOOKUP(FACTURACION[[#This Row],[REFERENCIA]],CODINV,2,FALSE)</f>
        <v>EMPAQUES PARA PISTONES DE LLENADO</v>
      </c>
      <c r="L2057" s="12" t="str">
        <f>IF(VLOOKUP(FACTURACION[[#This Row],[REFERENCIA]],CODINV,3,FALSE)=0,"",VLOOKUP(FACTURACION[[#This Row],[REFERENCIA]],CODINV,3,FALSE))</f>
        <v/>
      </c>
      <c r="M2057" s="12" t="str">
        <f>+VLOOKUP(FACTURACION[[#This Row],[REFERENCIA]],CODINV,4,FALSE)</f>
        <v>REPUESTOS Y ACCESORIOS</v>
      </c>
      <c r="N2057" s="12" t="str">
        <f>+VLOOKUP(FACTURACION[[#This Row],[REFERENCIA]],CODINV,5,FALSE)</f>
        <v>CAVAGNA</v>
      </c>
      <c r="O2057" s="2">
        <v>500</v>
      </c>
      <c r="P2057" s="23">
        <v>720</v>
      </c>
      <c r="Q2057" s="24">
        <f>+FACTURACION[[#This Row],[CANTIDAD]]*FACTURACION[[#This Row],[VR UNITARIO]]/1000</f>
        <v>360</v>
      </c>
      <c r="R2057" s="3" t="str">
        <f>+VLOOKUP(FACTURACION[[#This Row],[NIT]],TABLACLIENTE,5,FALSE)</f>
        <v>CALI</v>
      </c>
    </row>
    <row r="2058" spans="3:18">
      <c r="C2058" s="13">
        <v>2015</v>
      </c>
      <c r="D2058" s="17" t="s">
        <v>297</v>
      </c>
      <c r="E2058" s="17">
        <f>MONTH(FACTURACION[[#This Row],[MES]]&amp;1)</f>
        <v>4</v>
      </c>
      <c r="F2058" s="223">
        <f>DATE(FACTURACION[[#This Row],[AÑO]],FACTURACION[[#This Row],[Mes numero]],1)</f>
        <v>42095</v>
      </c>
      <c r="G2058" s="159">
        <v>11116</v>
      </c>
      <c r="H2058" s="20">
        <v>800074033</v>
      </c>
      <c r="I2058" s="2" t="str">
        <f>+VLOOKUP(FACTURACION[[#This Row],[NIT]],TABLACLIENTE,2,FALSE)</f>
        <v>COMPAÑIAS ASOCIADAS DE GAS S.A. E.S.P (ASOGAS SA ESP)</v>
      </c>
      <c r="J2058" s="2" t="s">
        <v>122</v>
      </c>
      <c r="K2058" s="12" t="str">
        <f>+VLOOKUP(FACTURACION[[#This Row],[REFERENCIA]],CODINV,2,FALSE)</f>
        <v>EMPAQUES PARA PISTONES DE LLENADO</v>
      </c>
      <c r="L2058" s="12" t="str">
        <f>IF(VLOOKUP(FACTURACION[[#This Row],[REFERENCIA]],CODINV,3,FALSE)=0,"",VLOOKUP(FACTURACION[[#This Row],[REFERENCIA]],CODINV,3,FALSE))</f>
        <v/>
      </c>
      <c r="M2058" s="12" t="str">
        <f>+VLOOKUP(FACTURACION[[#This Row],[REFERENCIA]],CODINV,4,FALSE)</f>
        <v>REPUESTOS Y ACCESORIOS</v>
      </c>
      <c r="N2058" s="12" t="str">
        <f>+VLOOKUP(FACTURACION[[#This Row],[REFERENCIA]],CODINV,5,FALSE)</f>
        <v>CAVAGNA</v>
      </c>
      <c r="O2058" s="2">
        <v>50</v>
      </c>
      <c r="P2058" s="23">
        <v>720</v>
      </c>
      <c r="Q2058" s="24">
        <f>+FACTURACION[[#This Row],[CANTIDAD]]*FACTURACION[[#This Row],[VR UNITARIO]]/1000</f>
        <v>36</v>
      </c>
      <c r="R2058" s="3" t="str">
        <f>+VLOOKUP(FACTURACION[[#This Row],[NIT]],TABLACLIENTE,5,FALSE)</f>
        <v>MOSQUERA</v>
      </c>
    </row>
    <row r="2059" spans="3:18">
      <c r="C2059" s="13">
        <v>2015</v>
      </c>
      <c r="D2059" s="17" t="s">
        <v>297</v>
      </c>
      <c r="E2059" s="17">
        <f>MONTH(FACTURACION[[#This Row],[MES]]&amp;1)</f>
        <v>4</v>
      </c>
      <c r="F2059" s="223">
        <f>DATE(FACTURACION[[#This Row],[AÑO]],FACTURACION[[#This Row],[Mes numero]],1)</f>
        <v>42095</v>
      </c>
      <c r="G2059" s="159">
        <v>11138</v>
      </c>
      <c r="H2059" s="20">
        <v>830140206</v>
      </c>
      <c r="I2059" s="2" t="str">
        <f>+VLOOKUP(FACTURACION[[#This Row],[NIT]],TABLACLIENTE,2,FALSE)</f>
        <v xml:space="preserve"> ENERCER S.A. E.S.P. (ANTERIORMENTE PUBLISERVICIOS S.A. E.S.P )</v>
      </c>
      <c r="J2059" s="2" t="s">
        <v>108</v>
      </c>
      <c r="K2059" s="12" t="str">
        <f>+VLOOKUP(FACTURACION[[#This Row],[REFERENCIA]],CODINV,2,FALSE)</f>
        <v>MEDIDOR BK G4 C:1/2"</v>
      </c>
      <c r="L2059" s="12" t="str">
        <f>IF(VLOOKUP(FACTURACION[[#This Row],[REFERENCIA]],CODINV,3,FALSE)=0,"",VLOOKUP(FACTURACION[[#This Row],[REFERENCIA]],CODINV,3,FALSE))</f>
        <v>G4K MT 152MM</v>
      </c>
      <c r="M2059" s="12" t="str">
        <f>+VLOOKUP(FACTURACION[[#This Row],[REFERENCIA]],CODINV,4,FALSE)</f>
        <v>MEDIDORES</v>
      </c>
      <c r="N2059" s="12" t="str">
        <f>+VLOOKUP(FACTURACION[[#This Row],[REFERENCIA]],CODINV,5,FALSE)</f>
        <v>HONEYWELL</v>
      </c>
      <c r="O2059" s="2">
        <v>1</v>
      </c>
      <c r="P2059" s="23">
        <v>148000</v>
      </c>
      <c r="Q2059" s="24">
        <f>+FACTURACION[[#This Row],[CANTIDAD]]*FACTURACION[[#This Row],[VR UNITARIO]]/1000</f>
        <v>148</v>
      </c>
      <c r="R2059" s="3" t="str">
        <f>+VLOOKUP(FACTURACION[[#This Row],[NIT]],TABLACLIENTE,5,FALSE)</f>
        <v>BOGOTÁ D.C.</v>
      </c>
    </row>
    <row r="2060" spans="3:18">
      <c r="C2060" s="13">
        <v>2015</v>
      </c>
      <c r="D2060" s="17" t="s">
        <v>297</v>
      </c>
      <c r="E2060" s="17">
        <f>MONTH(FACTURACION[[#This Row],[MES]]&amp;1)</f>
        <v>4</v>
      </c>
      <c r="F2060" s="223">
        <f>DATE(FACTURACION[[#This Row],[AÑO]],FACTURACION[[#This Row],[Mes numero]],1)</f>
        <v>42095</v>
      </c>
      <c r="G2060" s="159">
        <v>11138</v>
      </c>
      <c r="H2060" s="20">
        <v>830140206</v>
      </c>
      <c r="I2060" s="2" t="str">
        <f>+VLOOKUP(FACTURACION[[#This Row],[NIT]],TABLACLIENTE,2,FALSE)</f>
        <v xml:space="preserve"> ENERCER S.A. E.S.P. (ANTERIORMENTE PUBLISERVICIOS S.A. E.S.P )</v>
      </c>
      <c r="J2060" s="2" t="s">
        <v>108</v>
      </c>
      <c r="K2060" s="12" t="str">
        <f>+VLOOKUP(FACTURACION[[#This Row],[REFERENCIA]],CODINV,2,FALSE)</f>
        <v>MEDIDOR BK G4 C:1/2"</v>
      </c>
      <c r="L2060" s="12" t="str">
        <f>IF(VLOOKUP(FACTURACION[[#This Row],[REFERENCIA]],CODINV,3,FALSE)=0,"",VLOOKUP(FACTURACION[[#This Row],[REFERENCIA]],CODINV,3,FALSE))</f>
        <v>G4K MT 152MM</v>
      </c>
      <c r="M2060" s="12" t="str">
        <f>+VLOOKUP(FACTURACION[[#This Row],[REFERENCIA]],CODINV,4,FALSE)</f>
        <v>MEDIDORES</v>
      </c>
      <c r="N2060" s="12" t="str">
        <f>+VLOOKUP(FACTURACION[[#This Row],[REFERENCIA]],CODINV,5,FALSE)</f>
        <v>HONEYWELL</v>
      </c>
      <c r="O2060" s="2">
        <v>3</v>
      </c>
      <c r="P2060" s="23">
        <v>148000</v>
      </c>
      <c r="Q2060" s="24">
        <f>+FACTURACION[[#This Row],[CANTIDAD]]*FACTURACION[[#This Row],[VR UNITARIO]]/1000</f>
        <v>444</v>
      </c>
      <c r="R2060" s="3" t="str">
        <f>+VLOOKUP(FACTURACION[[#This Row],[NIT]],TABLACLIENTE,5,FALSE)</f>
        <v>BOGOTÁ D.C.</v>
      </c>
    </row>
    <row r="2061" spans="3:18">
      <c r="C2061" s="13">
        <v>2015</v>
      </c>
      <c r="D2061" s="17" t="s">
        <v>297</v>
      </c>
      <c r="E2061" s="17">
        <f>MONTH(FACTURACION[[#This Row],[MES]]&amp;1)</f>
        <v>4</v>
      </c>
      <c r="F2061" s="223">
        <f>DATE(FACTURACION[[#This Row],[AÑO]],FACTURACION[[#This Row],[Mes numero]],1)</f>
        <v>42095</v>
      </c>
      <c r="G2061" s="159">
        <v>11145</v>
      </c>
      <c r="H2061" s="25">
        <v>891101577</v>
      </c>
      <c r="I2061" s="3" t="str">
        <f>+VLOOKUP(FACTURACION[[#This Row],[NIT]],TABLACLIENTE,2,FALSE)</f>
        <v>ALCANOS DE COLOMBIA S.A. E.S.P</v>
      </c>
      <c r="J2061" s="2" t="s">
        <v>20</v>
      </c>
      <c r="K2061" s="12" t="str">
        <f>+VLOOKUP(FACTURACION[[#This Row],[REFERENCIA]],CODINV,2,FALSE)</f>
        <v xml:space="preserve">MEDIDOR AC-250 C: 3/4" CON CONECTORES </v>
      </c>
      <c r="L2061" s="12" t="str">
        <f>IF(VLOOKUP(FACTURACION[[#This Row],[REFERENCIA]],CODINV,3,FALSE)=0,"",VLOOKUP(FACTURACION[[#This Row],[REFERENCIA]],CODINV,3,FALSE))</f>
        <v/>
      </c>
      <c r="M2061" s="12" t="str">
        <f>+VLOOKUP(FACTURACION[[#This Row],[REFERENCIA]],CODINV,4,FALSE)</f>
        <v>MEDIDORES</v>
      </c>
      <c r="N2061" s="12" t="str">
        <f>+VLOOKUP(FACTURACION[[#This Row],[REFERENCIA]],CODINV,5,FALSE)</f>
        <v>HONEYWELL</v>
      </c>
      <c r="O2061" s="2">
        <v>10</v>
      </c>
      <c r="P2061" s="23">
        <v>307138</v>
      </c>
      <c r="Q2061" s="24">
        <f>+FACTURACION[[#This Row],[CANTIDAD]]*FACTURACION[[#This Row],[VR UNITARIO]]/1000</f>
        <v>3071.38</v>
      </c>
      <c r="R2061" s="3" t="str">
        <f>+VLOOKUP(FACTURACION[[#This Row],[NIT]],TABLACLIENTE,5,FALSE)</f>
        <v>NEIVA</v>
      </c>
    </row>
    <row r="2062" spans="3:18">
      <c r="C2062" s="13">
        <v>2015</v>
      </c>
      <c r="D2062" s="17" t="s">
        <v>297</v>
      </c>
      <c r="E2062" s="17">
        <f>MONTH(FACTURACION[[#This Row],[MES]]&amp;1)</f>
        <v>4</v>
      </c>
      <c r="F2062" s="223">
        <f>DATE(FACTURACION[[#This Row],[AÑO]],FACTURACION[[#This Row],[Mes numero]],1)</f>
        <v>42095</v>
      </c>
      <c r="G2062" s="159">
        <v>11161</v>
      </c>
      <c r="H2062" s="20">
        <v>800021272</v>
      </c>
      <c r="I2062" s="2" t="str">
        <f>+VLOOKUP(FACTURACION[[#This Row],[NIT]],TABLACLIENTE,2,FALSE)</f>
        <v>GASES DEL LLANO S.A. E.S.P (LLANOGAS S.A. E.S.P.)</v>
      </c>
      <c r="J2062" s="2" t="s">
        <v>20</v>
      </c>
      <c r="K2062" s="12" t="str">
        <f>+VLOOKUP(FACTURACION[[#This Row],[REFERENCIA]],CODINV,2,FALSE)</f>
        <v xml:space="preserve">MEDIDOR AC-250 C: 3/4" CON CONECTORES </v>
      </c>
      <c r="L2062" s="12" t="str">
        <f>IF(VLOOKUP(FACTURACION[[#This Row],[REFERENCIA]],CODINV,3,FALSE)=0,"",VLOOKUP(FACTURACION[[#This Row],[REFERENCIA]],CODINV,3,FALSE))</f>
        <v/>
      </c>
      <c r="M2062" s="12" t="str">
        <f>+VLOOKUP(FACTURACION[[#This Row],[REFERENCIA]],CODINV,4,FALSE)</f>
        <v>MEDIDORES</v>
      </c>
      <c r="N2062" s="12" t="str">
        <f>+VLOOKUP(FACTURACION[[#This Row],[REFERENCIA]],CODINV,5,FALSE)</f>
        <v>HONEYWELL</v>
      </c>
      <c r="O2062" s="2">
        <v>5</v>
      </c>
      <c r="P2062" s="23">
        <v>391547</v>
      </c>
      <c r="Q2062" s="24">
        <f>+FACTURACION[[#This Row],[CANTIDAD]]*FACTURACION[[#This Row],[VR UNITARIO]]/1000</f>
        <v>1957.7349999999999</v>
      </c>
      <c r="R2062" s="3" t="str">
        <f>+VLOOKUP(FACTURACION[[#This Row],[NIT]],TABLACLIENTE,5,FALSE)</f>
        <v>VILLAVICENCIO</v>
      </c>
    </row>
    <row r="2063" spans="3:18">
      <c r="C2063" s="13">
        <v>2015</v>
      </c>
      <c r="D2063" s="17" t="s">
        <v>297</v>
      </c>
      <c r="E2063" s="17">
        <f>MONTH(FACTURACION[[#This Row],[MES]]&amp;1)</f>
        <v>4</v>
      </c>
      <c r="F2063" s="223">
        <f>DATE(FACTURACION[[#This Row],[AÑO]],FACTURACION[[#This Row],[Mes numero]],1)</f>
        <v>42095</v>
      </c>
      <c r="G2063" s="159">
        <v>11134</v>
      </c>
      <c r="H2063" s="20">
        <v>800167643</v>
      </c>
      <c r="I2063" s="2" t="str">
        <f>+VLOOKUP(FACTURACION[[#This Row],[NIT]],TABLACLIENTE,2,FALSE)</f>
        <v>GASES DE OCCIDENTE S.A. E.S.P. (GDO)</v>
      </c>
      <c r="J2063" s="2" t="s">
        <v>120</v>
      </c>
      <c r="K2063" s="12" t="str">
        <f>+VLOOKUP(FACTURACION[[#This Row],[REFERENCIA]],CODINV,2,FALSE)</f>
        <v>MEDIDOR ROTATIVO G65</v>
      </c>
      <c r="L2063" s="12" t="str">
        <f>IF(VLOOKUP(FACTURACION[[#This Row],[REFERENCIA]],CODINV,3,FALSE)=0,"",VLOOKUP(FACTURACION[[#This Row],[REFERENCIA]],CODINV,3,FALSE))</f>
        <v>RCG65</v>
      </c>
      <c r="M2063" s="12" t="str">
        <f>+VLOOKUP(FACTURACION[[#This Row],[REFERENCIA]],CODINV,4,FALSE)</f>
        <v>MEDIDORES</v>
      </c>
      <c r="N2063" s="12" t="str">
        <f>+VLOOKUP(FACTURACION[[#This Row],[REFERENCIA]],CODINV,5,FALSE)</f>
        <v>HONEYWELL</v>
      </c>
      <c r="O2063" s="2">
        <v>5</v>
      </c>
      <c r="P2063" s="23">
        <v>3118182</v>
      </c>
      <c r="Q2063" s="24">
        <f>+FACTURACION[[#This Row],[CANTIDAD]]*FACTURACION[[#This Row],[VR UNITARIO]]/1000</f>
        <v>15590.91</v>
      </c>
      <c r="R2063" s="3" t="str">
        <f>+VLOOKUP(FACTURACION[[#This Row],[NIT]],TABLACLIENTE,5,FALSE)</f>
        <v>CALI</v>
      </c>
    </row>
    <row r="2064" spans="3:18">
      <c r="C2064" s="13">
        <v>2015</v>
      </c>
      <c r="D2064" s="17" t="s">
        <v>297</v>
      </c>
      <c r="E2064" s="17">
        <f>MONTH(FACTURACION[[#This Row],[MES]]&amp;1)</f>
        <v>4</v>
      </c>
      <c r="F2064" s="223">
        <f>DATE(FACTURACION[[#This Row],[AÑO]],FACTURACION[[#This Row],[Mes numero]],1)</f>
        <v>42095</v>
      </c>
      <c r="G2064" s="159">
        <v>11134</v>
      </c>
      <c r="H2064" s="20">
        <v>800167643</v>
      </c>
      <c r="I2064" s="2" t="str">
        <f>+VLOOKUP(FACTURACION[[#This Row],[NIT]],TABLACLIENTE,2,FALSE)</f>
        <v>GASES DE OCCIDENTE S.A. E.S.P. (GDO)</v>
      </c>
      <c r="J2064" s="2" t="s">
        <v>270</v>
      </c>
      <c r="K2064" s="12" t="str">
        <f>+VLOOKUP(FACTURACION[[#This Row],[REFERENCIA]],CODINV,2,FALSE)</f>
        <v>MEDIDOR ROTATIVO G100</v>
      </c>
      <c r="L2064" s="12" t="str">
        <f>IF(VLOOKUP(FACTURACION[[#This Row],[REFERENCIA]],CODINV,3,FALSE)=0,"",VLOOKUP(FACTURACION[[#This Row],[REFERENCIA]],CODINV,3,FALSE))</f>
        <v/>
      </c>
      <c r="M2064" s="12" t="str">
        <f>+VLOOKUP(FACTURACION[[#This Row],[REFERENCIA]],CODINV,4,FALSE)</f>
        <v>MEDIDORES</v>
      </c>
      <c r="N2064" s="12" t="str">
        <f>+VLOOKUP(FACTURACION[[#This Row],[REFERENCIA]],CODINV,5,FALSE)</f>
        <v>HONEYWELL</v>
      </c>
      <c r="O2064" s="2">
        <v>4</v>
      </c>
      <c r="P2064" s="23">
        <v>6080682</v>
      </c>
      <c r="Q2064" s="24">
        <f>+FACTURACION[[#This Row],[CANTIDAD]]*FACTURACION[[#This Row],[VR UNITARIO]]/1000</f>
        <v>24322.727999999999</v>
      </c>
      <c r="R2064" s="3" t="str">
        <f>+VLOOKUP(FACTURACION[[#This Row],[NIT]],TABLACLIENTE,5,FALSE)</f>
        <v>CALI</v>
      </c>
    </row>
    <row r="2065" spans="3:18">
      <c r="C2065" s="13">
        <v>2015</v>
      </c>
      <c r="D2065" s="17" t="s">
        <v>297</v>
      </c>
      <c r="E2065" s="17">
        <f>MONTH(FACTURACION[[#This Row],[MES]]&amp;1)</f>
        <v>4</v>
      </c>
      <c r="F2065" s="223">
        <f>DATE(FACTURACION[[#This Row],[AÑO]],FACTURACION[[#This Row],[Mes numero]],1)</f>
        <v>42095</v>
      </c>
      <c r="G2065" s="159">
        <v>11115</v>
      </c>
      <c r="H2065" s="20">
        <v>830109199</v>
      </c>
      <c r="I2065" s="2" t="str">
        <f>+VLOOKUP(FACTURACION[[#This Row],[NIT]],TABLACLIENTE,2,FALSE)</f>
        <v>ENGINEERING CO (ENGECO LIMITADA)</v>
      </c>
      <c r="J2065" s="2" t="s">
        <v>159</v>
      </c>
      <c r="K2065" s="12" t="str">
        <f>+VLOOKUP(FACTURACION[[#This Row],[REFERENCIA]],CODINV,2,FALSE)</f>
        <v>REG 1813B2 C:1 R:12-28 O: 1/2</v>
      </c>
      <c r="L2065" s="12" t="str">
        <f>IF(VLOOKUP(FACTURACION[[#This Row],[REFERENCIA]],CODINV,3,FALSE)=0,"",VLOOKUP(FACTURACION[[#This Row],[REFERENCIA]],CODINV,3,FALSE))</f>
        <v/>
      </c>
      <c r="M2065" s="12" t="str">
        <f>+VLOOKUP(FACTURACION[[#This Row],[REFERENCIA]],CODINV,4,FALSE)</f>
        <v>REGULADORES</v>
      </c>
      <c r="N2065" s="12" t="str">
        <f>+VLOOKUP(FACTURACION[[#This Row],[REFERENCIA]],CODINV,5,FALSE)</f>
        <v>HONEYWELL</v>
      </c>
      <c r="O2065" s="2">
        <v>1</v>
      </c>
      <c r="P2065" s="23">
        <v>115000</v>
      </c>
      <c r="Q2065" s="24">
        <f>+FACTURACION[[#This Row],[CANTIDAD]]*FACTURACION[[#This Row],[VR UNITARIO]]/1000</f>
        <v>115</v>
      </c>
      <c r="R2065" s="3" t="str">
        <f>+VLOOKUP(FACTURACION[[#This Row],[NIT]],TABLACLIENTE,5,FALSE)</f>
        <v>BOGOTÁ D.C.</v>
      </c>
    </row>
    <row r="2066" spans="3:18">
      <c r="C2066" s="13">
        <v>2015</v>
      </c>
      <c r="D2066" s="17" t="s">
        <v>297</v>
      </c>
      <c r="E2066" s="17">
        <f>MONTH(FACTURACION[[#This Row],[MES]]&amp;1)</f>
        <v>4</v>
      </c>
      <c r="F2066" s="223">
        <f>DATE(FACTURACION[[#This Row],[AÑO]],FACTURACION[[#This Row],[Mes numero]],1)</f>
        <v>42095</v>
      </c>
      <c r="G2066" s="159">
        <v>11151</v>
      </c>
      <c r="H2066" s="20">
        <v>900689759</v>
      </c>
      <c r="I2066" s="2" t="str">
        <f>+VLOOKUP(FACTURACION[[#This Row],[NIT]],TABLACLIENTE,2,FALSE)</f>
        <v>HIDROPISCINAS Y GAS S A S</v>
      </c>
      <c r="J2066" s="2" t="s">
        <v>6</v>
      </c>
      <c r="K2066" s="12" t="str">
        <f>+VLOOKUP(FACTURACION[[#This Row],[REFERENCIA]],CODINV,2,FALSE)</f>
        <v>REG.1813C C:3/4" R:6-15" O:1/2</v>
      </c>
      <c r="L2066" s="12" t="str">
        <f>IF(VLOOKUP(FACTURACION[[#This Row],[REFERENCIA]],CODINV,3,FALSE)=0,"",VLOOKUP(FACTURACION[[#This Row],[REFERENCIA]],CODINV,3,FALSE))</f>
        <v/>
      </c>
      <c r="M2066" s="12" t="str">
        <f>+VLOOKUP(FACTURACION[[#This Row],[REFERENCIA]],CODINV,4,FALSE)</f>
        <v>REGULADORES</v>
      </c>
      <c r="N2066" s="12" t="str">
        <f>+VLOOKUP(FACTURACION[[#This Row],[REFERENCIA]],CODINV,5,FALSE)</f>
        <v>HONEYWELL</v>
      </c>
      <c r="O2066" s="2">
        <v>1</v>
      </c>
      <c r="P2066" s="23">
        <v>105000</v>
      </c>
      <c r="Q2066" s="24">
        <f>+FACTURACION[[#This Row],[CANTIDAD]]*FACTURACION[[#This Row],[VR UNITARIO]]/1000</f>
        <v>105</v>
      </c>
      <c r="R2066" s="3" t="str">
        <f>+VLOOKUP(FACTURACION[[#This Row],[NIT]],TABLACLIENTE,5,FALSE)</f>
        <v>BOGOTÁ D.C.</v>
      </c>
    </row>
    <row r="2067" spans="3:18">
      <c r="C2067" s="13">
        <v>2015</v>
      </c>
      <c r="D2067" s="17" t="s">
        <v>297</v>
      </c>
      <c r="E2067" s="17">
        <f>MONTH(FACTURACION[[#This Row],[MES]]&amp;1)</f>
        <v>4</v>
      </c>
      <c r="F2067" s="223">
        <f>DATE(FACTURACION[[#This Row],[AÑO]],FACTURACION[[#This Row],[Mes numero]],1)</f>
        <v>42095</v>
      </c>
      <c r="G2067" s="159">
        <v>11114</v>
      </c>
      <c r="H2067" s="20">
        <v>890500726</v>
      </c>
      <c r="I2067" s="2" t="str">
        <f>+VLOOKUP(FACTURACION[[#This Row],[NIT]],TABLACLIENTE,2,FALSE)</f>
        <v>NORTESANTANDEREANA DE GAS S.A. E.S.P (NORGAS S.A. E.S.P.)</v>
      </c>
      <c r="J2067" s="2" t="s">
        <v>6</v>
      </c>
      <c r="K2067" s="12" t="str">
        <f>+VLOOKUP(FACTURACION[[#This Row],[REFERENCIA]],CODINV,2,FALSE)</f>
        <v>REG.1813C C:3/4" R:6-15" O:1/2</v>
      </c>
      <c r="L2067" s="12" t="str">
        <f>IF(VLOOKUP(FACTURACION[[#This Row],[REFERENCIA]],CODINV,3,FALSE)=0,"",VLOOKUP(FACTURACION[[#This Row],[REFERENCIA]],CODINV,3,FALSE))</f>
        <v/>
      </c>
      <c r="M2067" s="12" t="str">
        <f>+VLOOKUP(FACTURACION[[#This Row],[REFERENCIA]],CODINV,4,FALSE)</f>
        <v>REGULADORES</v>
      </c>
      <c r="N2067" s="12" t="str">
        <f>+VLOOKUP(FACTURACION[[#This Row],[REFERENCIA]],CODINV,5,FALSE)</f>
        <v>HONEYWELL</v>
      </c>
      <c r="O2067" s="2">
        <v>1</v>
      </c>
      <c r="P2067" s="23">
        <v>102000</v>
      </c>
      <c r="Q2067" s="24">
        <f>+FACTURACION[[#This Row],[CANTIDAD]]*FACTURACION[[#This Row],[VR UNITARIO]]/1000</f>
        <v>102</v>
      </c>
      <c r="R2067" s="3" t="str">
        <f>+VLOOKUP(FACTURACION[[#This Row],[NIT]],TABLACLIENTE,5,FALSE)</f>
        <v>BUCARAMANGA</v>
      </c>
    </row>
    <row r="2068" spans="3:18">
      <c r="C2068" s="13">
        <v>2015</v>
      </c>
      <c r="D2068" s="17" t="s">
        <v>297</v>
      </c>
      <c r="E2068" s="17">
        <f>MONTH(FACTURACION[[#This Row],[MES]]&amp;1)</f>
        <v>4</v>
      </c>
      <c r="F2068" s="223">
        <f>DATE(FACTURACION[[#This Row],[AÑO]],FACTURACION[[#This Row],[Mes numero]],1)</f>
        <v>42095</v>
      </c>
      <c r="G2068" s="159">
        <v>11114</v>
      </c>
      <c r="H2068" s="20">
        <v>890500726</v>
      </c>
      <c r="I2068" s="2" t="str">
        <f>+VLOOKUP(FACTURACION[[#This Row],[NIT]],TABLACLIENTE,2,FALSE)</f>
        <v>NORTESANTANDEREANA DE GAS S.A. E.S.P (NORGAS S.A. E.S.P.)</v>
      </c>
      <c r="J2068" s="2" t="s">
        <v>6</v>
      </c>
      <c r="K2068" s="12" t="str">
        <f>+VLOOKUP(FACTURACION[[#This Row],[REFERENCIA]],CODINV,2,FALSE)</f>
        <v>REG.1813C C:3/4" R:6-15" O:1/2</v>
      </c>
      <c r="L2068" s="12" t="str">
        <f>IF(VLOOKUP(FACTURACION[[#This Row],[REFERENCIA]],CODINV,3,FALSE)=0,"",VLOOKUP(FACTURACION[[#This Row],[REFERENCIA]],CODINV,3,FALSE))</f>
        <v/>
      </c>
      <c r="M2068" s="12" t="str">
        <f>+VLOOKUP(FACTURACION[[#This Row],[REFERENCIA]],CODINV,4,FALSE)</f>
        <v>REGULADORES</v>
      </c>
      <c r="N2068" s="12" t="str">
        <f>+VLOOKUP(FACTURACION[[#This Row],[REFERENCIA]],CODINV,5,FALSE)</f>
        <v>HONEYWELL</v>
      </c>
      <c r="O2068" s="2">
        <v>2</v>
      </c>
      <c r="P2068" s="23">
        <v>102000</v>
      </c>
      <c r="Q2068" s="24">
        <f>+FACTURACION[[#This Row],[CANTIDAD]]*FACTURACION[[#This Row],[VR UNITARIO]]/1000</f>
        <v>204</v>
      </c>
      <c r="R2068" s="3" t="str">
        <f>+VLOOKUP(FACTURACION[[#This Row],[NIT]],TABLACLIENTE,5,FALSE)</f>
        <v>BUCARAMANGA</v>
      </c>
    </row>
    <row r="2069" spans="3:18">
      <c r="C2069" s="13">
        <v>2015</v>
      </c>
      <c r="D2069" s="17" t="s">
        <v>297</v>
      </c>
      <c r="E2069" s="17">
        <f>MONTH(FACTURACION[[#This Row],[MES]]&amp;1)</f>
        <v>4</v>
      </c>
      <c r="F2069" s="223">
        <f>DATE(FACTURACION[[#This Row],[AÑO]],FACTURACION[[#This Row],[Mes numero]],1)</f>
        <v>42095</v>
      </c>
      <c r="G2069" s="159">
        <v>11125</v>
      </c>
      <c r="H2069" s="20">
        <v>892115036</v>
      </c>
      <c r="I2069" s="2" t="str">
        <f>+VLOOKUP(FACTURACION[[#This Row],[NIT]],TABLACLIENTE,2,FALSE)</f>
        <v>GASES DE LA GUAJIRA S.A. E. S. P. (GASGUAJIRA S.A. E.S.P.)</v>
      </c>
      <c r="J2069" s="2" t="s">
        <v>5</v>
      </c>
      <c r="K2069" s="12" t="str">
        <f>+VLOOKUP(FACTURACION[[#This Row],[REFERENCIA]],CODINV,2,FALSE)</f>
        <v>REG. 1800 CPB2 1 1-4· O: 5/16" R: STD</v>
      </c>
      <c r="L2069" s="12" t="str">
        <f>IF(VLOOKUP(FACTURACION[[#This Row],[REFERENCIA]],CODINV,3,FALSE)=0,"",VLOOKUP(FACTURACION[[#This Row],[REFERENCIA]],CODINV,3,FALSE))</f>
        <v/>
      </c>
      <c r="M2069" s="12" t="str">
        <f>+VLOOKUP(FACTURACION[[#This Row],[REFERENCIA]],CODINV,4,FALSE)</f>
        <v>REGULADORES</v>
      </c>
      <c r="N2069" s="12" t="str">
        <f>+VLOOKUP(FACTURACION[[#This Row],[REFERENCIA]],CODINV,5,FALSE)</f>
        <v>HONEYWELL</v>
      </c>
      <c r="O2069" s="2">
        <v>5</v>
      </c>
      <c r="P2069" s="23">
        <v>535000</v>
      </c>
      <c r="Q2069" s="24">
        <f>+FACTURACION[[#This Row],[CANTIDAD]]*FACTURACION[[#This Row],[VR UNITARIO]]/1000</f>
        <v>2675</v>
      </c>
      <c r="R2069" s="3" t="str">
        <f>+VLOOKUP(FACTURACION[[#This Row],[NIT]],TABLACLIENTE,5,FALSE)</f>
        <v>RIOHACHA</v>
      </c>
    </row>
    <row r="2070" spans="3:18">
      <c r="C2070" s="13">
        <v>2015</v>
      </c>
      <c r="D2070" s="17" t="s">
        <v>297</v>
      </c>
      <c r="E2070" s="17">
        <f>MONTH(FACTURACION[[#This Row],[MES]]&amp;1)</f>
        <v>4</v>
      </c>
      <c r="F2070" s="223">
        <f>DATE(FACTURACION[[#This Row],[AÑO]],FACTURACION[[#This Row],[Mes numero]],1)</f>
        <v>42095</v>
      </c>
      <c r="G2070" s="159">
        <v>11116</v>
      </c>
      <c r="H2070" s="20">
        <v>800074033</v>
      </c>
      <c r="I2070" s="2" t="str">
        <f>+VLOOKUP(FACTURACION[[#This Row],[NIT]],TABLACLIENTE,2,FALSE)</f>
        <v>COMPAÑIAS ASOCIADAS DE GAS S.A. E.S.P (ASOGAS SA ESP)</v>
      </c>
      <c r="J2070" s="2" t="s">
        <v>28</v>
      </c>
      <c r="K2070" s="12" t="str">
        <f>+VLOOKUP(FACTURACION[[#This Row],[REFERENCIA]],CODINV,2,FALSE)</f>
        <v>REGULADOR SR 113 3/4 R: 7-12 O:1/4</v>
      </c>
      <c r="L2070" s="12" t="str">
        <f>IF(VLOOKUP(FACTURACION[[#This Row],[REFERENCIA]],CODINV,3,FALSE)=0,"",VLOOKUP(FACTURACION[[#This Row],[REFERENCIA]],CODINV,3,FALSE))</f>
        <v/>
      </c>
      <c r="M2070" s="12" t="str">
        <f>+VLOOKUP(FACTURACION[[#This Row],[REFERENCIA]],CODINV,4,FALSE)</f>
        <v>REGULADORES</v>
      </c>
      <c r="N2070" s="12" t="str">
        <f>+VLOOKUP(FACTURACION[[#This Row],[REFERENCIA]],CODINV,5,FALSE)</f>
        <v>HONEYWELL</v>
      </c>
      <c r="O2070" s="2">
        <v>1</v>
      </c>
      <c r="P2070" s="23">
        <v>145000</v>
      </c>
      <c r="Q2070" s="24">
        <f>+FACTURACION[[#This Row],[CANTIDAD]]*FACTURACION[[#This Row],[VR UNITARIO]]/1000</f>
        <v>145</v>
      </c>
      <c r="R2070" s="3" t="str">
        <f>+VLOOKUP(FACTURACION[[#This Row],[NIT]],TABLACLIENTE,5,FALSE)</f>
        <v>MOSQUERA</v>
      </c>
    </row>
    <row r="2071" spans="3:18">
      <c r="C2071" s="13">
        <v>2015</v>
      </c>
      <c r="D2071" s="17" t="s">
        <v>297</v>
      </c>
      <c r="E2071" s="17">
        <f>MONTH(FACTURACION[[#This Row],[MES]]&amp;1)</f>
        <v>4</v>
      </c>
      <c r="F2071" s="223">
        <f>DATE(FACTURACION[[#This Row],[AÑO]],FACTURACION[[#This Row],[Mes numero]],1)</f>
        <v>42095</v>
      </c>
      <c r="G2071" s="159">
        <v>11126</v>
      </c>
      <c r="H2071" s="20">
        <v>890101691</v>
      </c>
      <c r="I2071" s="2" t="str">
        <f>+VLOOKUP(FACTURACION[[#This Row],[NIT]],TABLACLIENTE,2,FALSE)</f>
        <v>GASES DEL CARIBE S.A.E.S.P. (GASCARIBE S.A E.S.P.)</v>
      </c>
      <c r="J2071" s="2" t="s">
        <v>28</v>
      </c>
      <c r="K2071" s="12" t="str">
        <f>+VLOOKUP(FACTURACION[[#This Row],[REFERENCIA]],CODINV,2,FALSE)</f>
        <v>REGULADOR SR 113 3/4 R: 7-12 O:1/4</v>
      </c>
      <c r="L2071" s="12" t="str">
        <f>IF(VLOOKUP(FACTURACION[[#This Row],[REFERENCIA]],CODINV,3,FALSE)=0,"",VLOOKUP(FACTURACION[[#This Row],[REFERENCIA]],CODINV,3,FALSE))</f>
        <v/>
      </c>
      <c r="M2071" s="12" t="str">
        <f>+VLOOKUP(FACTURACION[[#This Row],[REFERENCIA]],CODINV,4,FALSE)</f>
        <v>REGULADORES</v>
      </c>
      <c r="N2071" s="12" t="str">
        <f>+VLOOKUP(FACTURACION[[#This Row],[REFERENCIA]],CODINV,5,FALSE)</f>
        <v>HONEYWELL</v>
      </c>
      <c r="O2071" s="2">
        <v>30</v>
      </c>
      <c r="P2071" s="23">
        <v>123798</v>
      </c>
      <c r="Q2071" s="24">
        <f>+FACTURACION[[#This Row],[CANTIDAD]]*FACTURACION[[#This Row],[VR UNITARIO]]/1000</f>
        <v>3713.94</v>
      </c>
      <c r="R2071" s="3" t="str">
        <f>+VLOOKUP(FACTURACION[[#This Row],[NIT]],TABLACLIENTE,5,FALSE)</f>
        <v>BARRANQUILLA</v>
      </c>
    </row>
    <row r="2072" spans="3:18">
      <c r="C2072" s="13">
        <v>2015</v>
      </c>
      <c r="D2072" s="17" t="s">
        <v>297</v>
      </c>
      <c r="E2072" s="17">
        <f>MONTH(FACTURACION[[#This Row],[MES]]&amp;1)</f>
        <v>4</v>
      </c>
      <c r="F2072" s="223">
        <f>DATE(FACTURACION[[#This Row],[AÑO]],FACTURACION[[#This Row],[Mes numero]],1)</f>
        <v>42095</v>
      </c>
      <c r="G2072" s="159">
        <v>11154</v>
      </c>
      <c r="H2072" s="20">
        <v>822001073</v>
      </c>
      <c r="I2072" s="2" t="str">
        <f>+VLOOKUP(FACTURACION[[#This Row],[NIT]],TABLACLIENTE,2,FALSE)</f>
        <v>MADIGAS INGENIEROS S.A. E.S.P.</v>
      </c>
      <c r="J2072" s="2" t="s">
        <v>28</v>
      </c>
      <c r="K2072" s="12" t="str">
        <f>+VLOOKUP(FACTURACION[[#This Row],[REFERENCIA]],CODINV,2,FALSE)</f>
        <v>REGULADOR SR 113 3/4 R: 7-12 O:1/4</v>
      </c>
      <c r="L2072" s="12" t="str">
        <f>IF(VLOOKUP(FACTURACION[[#This Row],[REFERENCIA]],CODINV,3,FALSE)=0,"",VLOOKUP(FACTURACION[[#This Row],[REFERENCIA]],CODINV,3,FALSE))</f>
        <v/>
      </c>
      <c r="M2072" s="12" t="str">
        <f>+VLOOKUP(FACTURACION[[#This Row],[REFERENCIA]],CODINV,4,FALSE)</f>
        <v>REGULADORES</v>
      </c>
      <c r="N2072" s="12" t="str">
        <f>+VLOOKUP(FACTURACION[[#This Row],[REFERENCIA]],CODINV,5,FALSE)</f>
        <v>HONEYWELL</v>
      </c>
      <c r="O2072" s="2">
        <v>2</v>
      </c>
      <c r="P2072" s="23">
        <v>107628</v>
      </c>
      <c r="Q2072" s="24">
        <f>+FACTURACION[[#This Row],[CANTIDAD]]*FACTURACION[[#This Row],[VR UNITARIO]]/1000</f>
        <v>215.256</v>
      </c>
      <c r="R2072" s="3" t="str">
        <f>+VLOOKUP(FACTURACION[[#This Row],[NIT]],TABLACLIENTE,5,FALSE)</f>
        <v>ACACIAS</v>
      </c>
    </row>
    <row r="2073" spans="3:18">
      <c r="C2073" s="13">
        <v>2015</v>
      </c>
      <c r="D2073" s="17" t="s">
        <v>297</v>
      </c>
      <c r="E2073" s="17">
        <f>MONTH(FACTURACION[[#This Row],[MES]]&amp;1)</f>
        <v>4</v>
      </c>
      <c r="F2073" s="223">
        <f>DATE(FACTURACION[[#This Row],[AÑO]],FACTURACION[[#This Row],[Mes numero]],1)</f>
        <v>42095</v>
      </c>
      <c r="G2073" s="159">
        <v>11168</v>
      </c>
      <c r="H2073" s="20">
        <v>830144426</v>
      </c>
      <c r="I2073" s="2" t="str">
        <f>+VLOOKUP(FACTURACION[[#This Row],[NIT]],TABLACLIENTE,2,FALSE)</f>
        <v>DUARTECNICOS S.A.S.</v>
      </c>
      <c r="J2073" s="2" t="s">
        <v>24</v>
      </c>
      <c r="K2073" s="12" t="str">
        <f>+VLOOKUP(FACTURACION[[#This Row],[REFERENCIA]],CODINV,2,FALSE)</f>
        <v>AFV 2" S300 F.O Y CL INS ZSC100</v>
      </c>
      <c r="L2073" s="12" t="str">
        <f>IF(VLOOKUP(FACTURACION[[#This Row],[REFERENCIA]],CODINV,3,FALSE)=0,"",VLOOKUP(FACTURACION[[#This Row],[REFERENCIA]],CODINV,3,FALSE))</f>
        <v/>
      </c>
      <c r="M2073" s="12" t="str">
        <f>+VLOOKUP(FACTURACION[[#This Row],[REFERENCIA]],CODINV,4,FALSE)</f>
        <v>REGULADORES</v>
      </c>
      <c r="N2073" s="12" t="str">
        <f>+VLOOKUP(FACTURACION[[#This Row],[REFERENCIA]],CODINV,5,FALSE)</f>
        <v>HONEYWELL</v>
      </c>
      <c r="O2073" s="2">
        <v>8</v>
      </c>
      <c r="P2073" s="23">
        <v>4750000</v>
      </c>
      <c r="Q2073" s="24">
        <f>+FACTURACION[[#This Row],[CANTIDAD]]*FACTURACION[[#This Row],[VR UNITARIO]]/1000</f>
        <v>38000</v>
      </c>
      <c r="R2073" s="3" t="str">
        <f>+VLOOKUP(FACTURACION[[#This Row],[NIT]],TABLACLIENTE,5,FALSE)</f>
        <v>BARRANQUILLA</v>
      </c>
    </row>
    <row r="2074" spans="3:18">
      <c r="C2074" s="13">
        <v>2015</v>
      </c>
      <c r="D2074" s="17" t="s">
        <v>297</v>
      </c>
      <c r="E2074" s="17">
        <f>MONTH(FACTURACION[[#This Row],[MES]]&amp;1)</f>
        <v>4</v>
      </c>
      <c r="F2074" s="223">
        <f>DATE(FACTURACION[[#This Row],[AÑO]],FACTURACION[[#This Row],[Mes numero]],1)</f>
        <v>42095</v>
      </c>
      <c r="G2074" s="159">
        <v>11134</v>
      </c>
      <c r="H2074" s="20">
        <v>800167643</v>
      </c>
      <c r="I2074" s="2" t="str">
        <f>+VLOOKUP(FACTURACION[[#This Row],[NIT]],TABLACLIENTE,2,FALSE)</f>
        <v>GASES DE OCCIDENTE S.A. E.S.P. (GDO)</v>
      </c>
      <c r="J2074" s="2" t="s">
        <v>24</v>
      </c>
      <c r="K2074" s="12" t="str">
        <f>+VLOOKUP(FACTURACION[[#This Row],[REFERENCIA]],CODINV,2,FALSE)</f>
        <v>AFV 2" S300 F.O Y CL INS ZSC100</v>
      </c>
      <c r="L2074" s="12" t="str">
        <f>IF(VLOOKUP(FACTURACION[[#This Row],[REFERENCIA]],CODINV,3,FALSE)=0,"",VLOOKUP(FACTURACION[[#This Row],[REFERENCIA]],CODINV,3,FALSE))</f>
        <v/>
      </c>
      <c r="M2074" s="12" t="str">
        <f>+VLOOKUP(FACTURACION[[#This Row],[REFERENCIA]],CODINV,4,FALSE)</f>
        <v>REGULADORES</v>
      </c>
      <c r="N2074" s="12" t="str">
        <f>+VLOOKUP(FACTURACION[[#This Row],[REFERENCIA]],CODINV,5,FALSE)</f>
        <v>HONEYWELL</v>
      </c>
      <c r="O2074" s="2">
        <v>6</v>
      </c>
      <c r="P2074" s="23">
        <v>4486774</v>
      </c>
      <c r="Q2074" s="24">
        <f>+FACTURACION[[#This Row],[CANTIDAD]]*FACTURACION[[#This Row],[VR UNITARIO]]/1000</f>
        <v>26920.644</v>
      </c>
      <c r="R2074" s="3" t="str">
        <f>+VLOOKUP(FACTURACION[[#This Row],[NIT]],TABLACLIENTE,5,FALSE)</f>
        <v>CALI</v>
      </c>
    </row>
    <row r="2075" spans="3:18">
      <c r="C2075" s="13">
        <v>2015</v>
      </c>
      <c r="D2075" s="17" t="s">
        <v>297</v>
      </c>
      <c r="E2075" s="17">
        <f>MONTH(FACTURACION[[#This Row],[MES]]&amp;1)</f>
        <v>4</v>
      </c>
      <c r="F2075" s="223">
        <f>DATE(FACTURACION[[#This Row],[AÑO]],FACTURACION[[#This Row],[Mes numero]],1)</f>
        <v>42095</v>
      </c>
      <c r="G2075" s="159">
        <v>11126</v>
      </c>
      <c r="H2075" s="20">
        <v>890101691</v>
      </c>
      <c r="I2075" s="2" t="str">
        <f>+VLOOKUP(FACTURACION[[#This Row],[NIT]],TABLACLIENTE,2,FALSE)</f>
        <v>GASES DEL CARIBE S.A.E.S.P. (GASCARIBE S.A E.S.P.)</v>
      </c>
      <c r="J2075" s="2" t="s">
        <v>24</v>
      </c>
      <c r="K2075" s="12" t="str">
        <f>+VLOOKUP(FACTURACION[[#This Row],[REFERENCIA]],CODINV,2,FALSE)</f>
        <v>AFV 2" S300 F.O Y CL INS ZSC100</v>
      </c>
      <c r="L2075" s="12" t="str">
        <f>IF(VLOOKUP(FACTURACION[[#This Row],[REFERENCIA]],CODINV,3,FALSE)=0,"",VLOOKUP(FACTURACION[[#This Row],[REFERENCIA]],CODINV,3,FALSE))</f>
        <v/>
      </c>
      <c r="M2075" s="12" t="str">
        <f>+VLOOKUP(FACTURACION[[#This Row],[REFERENCIA]],CODINV,4,FALSE)</f>
        <v>REGULADORES</v>
      </c>
      <c r="N2075" s="12" t="str">
        <f>+VLOOKUP(FACTURACION[[#This Row],[REFERENCIA]],CODINV,5,FALSE)</f>
        <v>HONEYWELL</v>
      </c>
      <c r="O2075" s="2">
        <v>12</v>
      </c>
      <c r="P2075" s="23">
        <v>4984304</v>
      </c>
      <c r="Q2075" s="24">
        <f>+FACTURACION[[#This Row],[CANTIDAD]]*FACTURACION[[#This Row],[VR UNITARIO]]/1000</f>
        <v>59811.648000000001</v>
      </c>
      <c r="R2075" s="3" t="str">
        <f>+VLOOKUP(FACTURACION[[#This Row],[NIT]],TABLACLIENTE,5,FALSE)</f>
        <v>BARRANQUILLA</v>
      </c>
    </row>
    <row r="2076" spans="3:18">
      <c r="C2076" s="13">
        <v>2015</v>
      </c>
      <c r="D2076" s="17" t="s">
        <v>297</v>
      </c>
      <c r="E2076" s="17">
        <f>MONTH(FACTURACION[[#This Row],[MES]]&amp;1)</f>
        <v>4</v>
      </c>
      <c r="F2076" s="223">
        <f>DATE(FACTURACION[[#This Row],[AÑO]],FACTURACION[[#This Row],[Mes numero]],1)</f>
        <v>42095</v>
      </c>
      <c r="G2076" s="159">
        <v>11146</v>
      </c>
      <c r="H2076" s="20">
        <v>900640097</v>
      </c>
      <c r="I2076" s="2" t="str">
        <f>+VLOOKUP(FACTURACION[[#This Row],[NIT]],TABLACLIENTE,2,FALSE)</f>
        <v>SERVITEST PRUEBAS HIDROSTATICAS S.A.S</v>
      </c>
      <c r="J2076" s="2" t="s">
        <v>294</v>
      </c>
      <c r="K2076" s="12" t="str">
        <f>+VLOOKUP(FACTURACION[[#This Row],[REFERENCIA]],CODINV,2,FALSE)</f>
        <v>CONTROL LOOP Z320-100 BM INSPIRATOR</v>
      </c>
      <c r="L2076" s="12" t="str">
        <f>IF(VLOOKUP(FACTURACION[[#This Row],[REFERENCIA]],CODINV,3,FALSE)=0,"",VLOOKUP(FACTURACION[[#This Row],[REFERENCIA]],CODINV,3,FALSE))</f>
        <v/>
      </c>
      <c r="M2076" s="12" t="str">
        <f>+VLOOKUP(FACTURACION[[#This Row],[REFERENCIA]],CODINV,4,FALSE)</f>
        <v>REGULADORES</v>
      </c>
      <c r="N2076" s="12" t="str">
        <f>+VLOOKUP(FACTURACION[[#This Row],[REFERENCIA]],CODINV,5,FALSE)</f>
        <v>HONEYWELL</v>
      </c>
      <c r="O2076" s="2">
        <v>1</v>
      </c>
      <c r="P2076" s="23">
        <v>2329350</v>
      </c>
      <c r="Q2076" s="24">
        <f>+FACTURACION[[#This Row],[CANTIDAD]]*FACTURACION[[#This Row],[VR UNITARIO]]/1000</f>
        <v>2329.35</v>
      </c>
      <c r="R2076" s="3" t="str">
        <f>+VLOOKUP(FACTURACION[[#This Row],[NIT]],TABLACLIENTE,5,FALSE)</f>
        <v>IBAGUE</v>
      </c>
    </row>
    <row r="2077" spans="3:18">
      <c r="C2077" s="13">
        <v>2015</v>
      </c>
      <c r="D2077" s="17" t="s">
        <v>297</v>
      </c>
      <c r="E2077" s="17">
        <f>MONTH(FACTURACION[[#This Row],[MES]]&amp;1)</f>
        <v>4</v>
      </c>
      <c r="F2077" s="223">
        <f>DATE(FACTURACION[[#This Row],[AÑO]],FACTURACION[[#This Row],[Mes numero]],1)</f>
        <v>42095</v>
      </c>
      <c r="G2077" s="159">
        <v>11117</v>
      </c>
      <c r="H2077" s="20">
        <v>830137252</v>
      </c>
      <c r="I2077" s="2" t="str">
        <f>+VLOOKUP(FACTURACION[[#This Row],[NIT]],TABLACLIENTE,2,FALSE)</f>
        <v>SAGENCO SAS</v>
      </c>
      <c r="J2077" s="2" t="s">
        <v>244</v>
      </c>
      <c r="K2077" s="12" t="str">
        <f>+VLOOKUP(FACTURACION[[#This Row],[REFERENCIA]],CODINV,2,FALSE)</f>
        <v>PILOTO ZSC 320-100</v>
      </c>
      <c r="L2077" s="12" t="str">
        <f>IF(VLOOKUP(FACTURACION[[#This Row],[REFERENCIA]],CODINV,3,FALSE)=0,"",VLOOKUP(FACTURACION[[#This Row],[REFERENCIA]],CODINV,3,FALSE))</f>
        <v>RRAE103A1A1A1</v>
      </c>
      <c r="M2077" s="12" t="str">
        <f>+VLOOKUP(FACTURACION[[#This Row],[REFERENCIA]],CODINV,4,FALSE)</f>
        <v>REGULADORES</v>
      </c>
      <c r="N2077" s="12" t="str">
        <f>+VLOOKUP(FACTURACION[[#This Row],[REFERENCIA]],CODINV,5,FALSE)</f>
        <v>HONEYWELL</v>
      </c>
      <c r="O2077" s="2">
        <v>1</v>
      </c>
      <c r="P2077" s="23">
        <v>900000</v>
      </c>
      <c r="Q2077" s="24">
        <f>+FACTURACION[[#This Row],[CANTIDAD]]*FACTURACION[[#This Row],[VR UNITARIO]]/1000</f>
        <v>900</v>
      </c>
      <c r="R2077" s="3" t="str">
        <f>+VLOOKUP(FACTURACION[[#This Row],[NIT]],TABLACLIENTE,5,FALSE)</f>
        <v>BOGOTÁ D.C.</v>
      </c>
    </row>
    <row r="2078" spans="3:18">
      <c r="C2078" s="13">
        <v>2015</v>
      </c>
      <c r="D2078" s="17" t="s">
        <v>297</v>
      </c>
      <c r="E2078" s="17">
        <f>MONTH(FACTURACION[[#This Row],[MES]]&amp;1)</f>
        <v>4</v>
      </c>
      <c r="F2078" s="223">
        <f>DATE(FACTURACION[[#This Row],[AÑO]],FACTURACION[[#This Row],[Mes numero]],1)</f>
        <v>42095</v>
      </c>
      <c r="G2078" s="159">
        <v>11151</v>
      </c>
      <c r="H2078" s="20">
        <v>900689759</v>
      </c>
      <c r="I2078" s="2" t="str">
        <f>+VLOOKUP(FACTURACION[[#This Row],[NIT]],TABLACLIENTE,2,FALSE)</f>
        <v>HIDROPISCINAS Y GAS S A S</v>
      </c>
      <c r="J2078" s="2" t="s">
        <v>295</v>
      </c>
      <c r="K2078" s="12" t="str">
        <f>+VLOOKUP(FACTURACION[[#This Row],[REFERENCIA]],CODINV,2,FALSE)</f>
        <v>RES 5.5-8.5" W.C. AMARILLO</v>
      </c>
      <c r="L2078" s="12" t="str">
        <f>IF(VLOOKUP(FACTURACION[[#This Row],[REFERENCIA]],CODINV,3,FALSE)=0,"",VLOOKUP(FACTURACION[[#This Row],[REFERENCIA]],CODINV,3,FALSE))</f>
        <v>70017P084</v>
      </c>
      <c r="M2078" s="12" t="str">
        <f>+VLOOKUP(FACTURACION[[#This Row],[REFERENCIA]],CODINV,4,FALSE)</f>
        <v>REPUESTOS Y ACCESORIOS</v>
      </c>
      <c r="N2078" s="12" t="str">
        <f>+VLOOKUP(FACTURACION[[#This Row],[REFERENCIA]],CODINV,5,FALSE)</f>
        <v>HONEYWELL</v>
      </c>
      <c r="O2078" s="2">
        <v>1</v>
      </c>
      <c r="P2078" s="23">
        <v>15000</v>
      </c>
      <c r="Q2078" s="24">
        <f>+FACTURACION[[#This Row],[CANTIDAD]]*FACTURACION[[#This Row],[VR UNITARIO]]/1000</f>
        <v>15</v>
      </c>
      <c r="R2078" s="3" t="str">
        <f>+VLOOKUP(FACTURACION[[#This Row],[NIT]],TABLACLIENTE,5,FALSE)</f>
        <v>BOGOTÁ D.C.</v>
      </c>
    </row>
    <row r="2079" spans="3:18">
      <c r="C2079" s="13">
        <v>2015</v>
      </c>
      <c r="D2079" s="17" t="s">
        <v>297</v>
      </c>
      <c r="E2079" s="17">
        <f>MONTH(FACTURACION[[#This Row],[MES]]&amp;1)</f>
        <v>4</v>
      </c>
      <c r="F2079" s="223">
        <f>DATE(FACTURACION[[#This Row],[AÑO]],FACTURACION[[#This Row],[Mes numero]],1)</f>
        <v>42095</v>
      </c>
      <c r="G2079" s="159">
        <v>11114</v>
      </c>
      <c r="H2079" s="20">
        <v>890500726</v>
      </c>
      <c r="I2079" s="2" t="str">
        <f>+VLOOKUP(FACTURACION[[#This Row],[NIT]],TABLACLIENTE,2,FALSE)</f>
        <v>NORTESANTANDEREANA DE GAS S.A. E.S.P (NORGAS S.A. E.S.P.)</v>
      </c>
      <c r="J2079" s="2" t="s">
        <v>1</v>
      </c>
      <c r="K2079" s="12" t="str">
        <f>+VLOOKUP(FACTURACION[[#This Row],[REFERENCIA]],CODINV,2,FALSE)</f>
        <v>RES 12-28" W.C. BLANCO</v>
      </c>
      <c r="L2079" s="12" t="str">
        <f>IF(VLOOKUP(FACTURACION[[#This Row],[REFERENCIA]],CODINV,3,FALSE)=0,"",VLOOKUP(FACTURACION[[#This Row],[REFERENCIA]],CODINV,3,FALSE))</f>
        <v>70017P060</v>
      </c>
      <c r="M2079" s="12" t="str">
        <f>+VLOOKUP(FACTURACION[[#This Row],[REFERENCIA]],CODINV,4,FALSE)</f>
        <v>REPUESTOS Y ACCESORIOS</v>
      </c>
      <c r="N2079" s="12" t="str">
        <f>+VLOOKUP(FACTURACION[[#This Row],[REFERENCIA]],CODINV,5,FALSE)</f>
        <v>HONEYWELL</v>
      </c>
      <c r="O2079" s="2">
        <v>2</v>
      </c>
      <c r="P2079" s="23">
        <v>12000</v>
      </c>
      <c r="Q2079" s="24">
        <f>+FACTURACION[[#This Row],[CANTIDAD]]*FACTURACION[[#This Row],[VR UNITARIO]]/1000</f>
        <v>24</v>
      </c>
      <c r="R2079" s="3" t="str">
        <f>+VLOOKUP(FACTURACION[[#This Row],[NIT]],TABLACLIENTE,5,FALSE)</f>
        <v>BUCARAMANGA</v>
      </c>
    </row>
    <row r="2080" spans="3:18">
      <c r="C2080" s="13">
        <v>2015</v>
      </c>
      <c r="D2080" s="17" t="s">
        <v>297</v>
      </c>
      <c r="E2080" s="17">
        <f>MONTH(FACTURACION[[#This Row],[MES]]&amp;1)</f>
        <v>4</v>
      </c>
      <c r="F2080" s="223">
        <f>DATE(FACTURACION[[#This Row],[AÑO]],FACTURACION[[#This Row],[Mes numero]],1)</f>
        <v>42095</v>
      </c>
      <c r="G2080" s="159">
        <v>11114</v>
      </c>
      <c r="H2080" s="20">
        <v>890500726</v>
      </c>
      <c r="I2080" s="2" t="str">
        <f>+VLOOKUP(FACTURACION[[#This Row],[NIT]],TABLACLIENTE,2,FALSE)</f>
        <v>NORTESANTANDEREANA DE GAS S.A. E.S.P (NORGAS S.A. E.S.P.)</v>
      </c>
      <c r="J2080" s="2" t="s">
        <v>3</v>
      </c>
      <c r="K2080" s="12" t="str">
        <f>+VLOOKUP(FACTURACION[[#This Row],[REFERENCIA]],CODINV,2,FALSE)</f>
        <v>RES 24-48" W.C. ROJO</v>
      </c>
      <c r="L2080" s="12" t="str">
        <f>IF(VLOOKUP(FACTURACION[[#This Row],[REFERENCIA]],CODINV,3,FALSE)=0,"",VLOOKUP(FACTURACION[[#This Row],[REFERENCIA]],CODINV,3,FALSE))</f>
        <v>70017P082</v>
      </c>
      <c r="M2080" s="12" t="str">
        <f>+VLOOKUP(FACTURACION[[#This Row],[REFERENCIA]],CODINV,4,FALSE)</f>
        <v>REPUESTOS Y ACCESORIOS</v>
      </c>
      <c r="N2080" s="12" t="str">
        <f>+VLOOKUP(FACTURACION[[#This Row],[REFERENCIA]],CODINV,5,FALSE)</f>
        <v>HONEYWELL</v>
      </c>
      <c r="O2080" s="2">
        <v>1</v>
      </c>
      <c r="P2080" s="23">
        <v>12000</v>
      </c>
      <c r="Q2080" s="24">
        <f>+FACTURACION[[#This Row],[CANTIDAD]]*FACTURACION[[#This Row],[VR UNITARIO]]/1000</f>
        <v>12</v>
      </c>
      <c r="R2080" s="3" t="str">
        <f>+VLOOKUP(FACTURACION[[#This Row],[NIT]],TABLACLIENTE,5,FALSE)</f>
        <v>BUCARAMANGA</v>
      </c>
    </row>
    <row r="2081" spans="3:18">
      <c r="C2081" s="13">
        <v>2015</v>
      </c>
      <c r="D2081" s="17" t="s">
        <v>297</v>
      </c>
      <c r="E2081" s="17">
        <f>MONTH(FACTURACION[[#This Row],[MES]]&amp;1)</f>
        <v>4</v>
      </c>
      <c r="F2081" s="223">
        <f>DATE(FACTURACION[[#This Row],[AÑO]],FACTURACION[[#This Row],[Mes numero]],1)</f>
        <v>42095</v>
      </c>
      <c r="G2081" s="159">
        <v>11114</v>
      </c>
      <c r="H2081" s="20">
        <v>890500726</v>
      </c>
      <c r="I2081" s="2" t="str">
        <f>+VLOOKUP(FACTURACION[[#This Row],[NIT]],TABLACLIENTE,2,FALSE)</f>
        <v>NORTESANTANDEREANA DE GAS S.A. E.S.P (NORGAS S.A. E.S.P.)</v>
      </c>
      <c r="J2081" s="2" t="s">
        <v>252</v>
      </c>
      <c r="K2081" s="12" t="str">
        <f>+VLOOKUP(FACTURACION[[#This Row],[REFERENCIA]],CODINV,2,FALSE)</f>
        <v>RES 42-2" PSIG ROJO-ROJO</v>
      </c>
      <c r="L2081" s="12" t="str">
        <f>IF(VLOOKUP(FACTURACION[[#This Row],[REFERENCIA]],CODINV,3,FALSE)=0,"",VLOOKUP(FACTURACION[[#This Row],[REFERENCIA]],CODINV,3,FALSE))</f>
        <v>70017P049</v>
      </c>
      <c r="M2081" s="12" t="str">
        <f>+VLOOKUP(FACTURACION[[#This Row],[REFERENCIA]],CODINV,4,FALSE)</f>
        <v>REPUESTOS Y ACCESORIOS</v>
      </c>
      <c r="N2081" s="12" t="str">
        <f>+VLOOKUP(FACTURACION[[#This Row],[REFERENCIA]],CODINV,5,FALSE)</f>
        <v>HONEYWELL</v>
      </c>
      <c r="O2081" s="2">
        <v>1</v>
      </c>
      <c r="P2081" s="23">
        <v>12000</v>
      </c>
      <c r="Q2081" s="24">
        <f>+FACTURACION[[#This Row],[CANTIDAD]]*FACTURACION[[#This Row],[VR UNITARIO]]/1000</f>
        <v>12</v>
      </c>
      <c r="R2081" s="3" t="str">
        <f>+VLOOKUP(FACTURACION[[#This Row],[NIT]],TABLACLIENTE,5,FALSE)</f>
        <v>BUCARAMANGA</v>
      </c>
    </row>
    <row r="2082" spans="3:18">
      <c r="C2082" s="13">
        <v>2015</v>
      </c>
      <c r="D2082" s="17" t="s">
        <v>297</v>
      </c>
      <c r="E2082" s="17">
        <f>MONTH(FACTURACION[[#This Row],[MES]]&amp;1)</f>
        <v>4</v>
      </c>
      <c r="F2082" s="223">
        <f>DATE(FACTURACION[[#This Row],[AÑO]],FACTURACION[[#This Row],[Mes numero]],1)</f>
        <v>42095</v>
      </c>
      <c r="G2082" s="159">
        <v>11126</v>
      </c>
      <c r="H2082" s="20">
        <v>890101691</v>
      </c>
      <c r="I2082" s="2" t="str">
        <f>+VLOOKUP(FACTURACION[[#This Row],[NIT]],TABLACLIENTE,2,FALSE)</f>
        <v>GASES DEL CARIBE S.A.E.S.P. (GASCARIBE S.A E.S.P.)</v>
      </c>
      <c r="J2082" s="2" t="s">
        <v>799</v>
      </c>
      <c r="K2082" s="12" t="str">
        <f>+VLOOKUP(FACTURACION[[#This Row],[REFERENCIA]],CODINV,2,FALSE)</f>
        <v>SPRING ZSC PILOT CODE BLUE 25-15 150</v>
      </c>
      <c r="L2082" s="12" t="str">
        <f>IF(VLOOKUP(FACTURACION[[#This Row],[REFERENCIA]],CODINV,3,FALSE)=0,"",VLOOKUP(FACTURACION[[#This Row],[REFERENCIA]],CODINV,3,FALSE))</f>
        <v>71411P014</v>
      </c>
      <c r="M2082" s="12" t="str">
        <f>+VLOOKUP(FACTURACION[[#This Row],[REFERENCIA]],CODINV,4,FALSE)</f>
        <v>REPUESTOS Y ACCESORIOS</v>
      </c>
      <c r="N2082" s="12" t="str">
        <f>+VLOOKUP(FACTURACION[[#This Row],[REFERENCIA]],CODINV,5,FALSE)</f>
        <v>HONEYWELL</v>
      </c>
      <c r="O2082" s="2">
        <v>20</v>
      </c>
      <c r="P2082" s="23">
        <v>68000</v>
      </c>
      <c r="Q2082" s="24">
        <f>+FACTURACION[[#This Row],[CANTIDAD]]*FACTURACION[[#This Row],[VR UNITARIO]]/1000</f>
        <v>1360</v>
      </c>
      <c r="R2082" s="3" t="str">
        <f>+VLOOKUP(FACTURACION[[#This Row],[NIT]],TABLACLIENTE,5,FALSE)</f>
        <v>BARRANQUILLA</v>
      </c>
    </row>
    <row r="2083" spans="3:18">
      <c r="C2083" s="13">
        <v>2015</v>
      </c>
      <c r="D2083" s="17" t="s">
        <v>297</v>
      </c>
      <c r="E2083" s="17">
        <f>MONTH(FACTURACION[[#This Row],[MES]]&amp;1)</f>
        <v>4</v>
      </c>
      <c r="F2083" s="223">
        <f>DATE(FACTURACION[[#This Row],[AÑO]],FACTURACION[[#This Row],[Mes numero]],1)</f>
        <v>42095</v>
      </c>
      <c r="G2083" s="159">
        <v>11130</v>
      </c>
      <c r="H2083" s="20">
        <v>890105526</v>
      </c>
      <c r="I2083" s="2" t="str">
        <f>+VLOOKUP(FACTURACION[[#This Row],[NIT]],TABLACLIENTE,2,FALSE)</f>
        <v>PROMIGAS S.A. E.S.P.</v>
      </c>
      <c r="J2083" s="2" t="s">
        <v>277</v>
      </c>
      <c r="K2083" s="12" t="str">
        <f>+VLOOKUP(FACTURACION[[#This Row],[REFERENCIA]],CODINV,2,FALSE)</f>
        <v>ORIFICIO 3/32"</v>
      </c>
      <c r="L2083" s="12" t="str">
        <f>IF(VLOOKUP(FACTURACION[[#This Row],[REFERENCIA]],CODINV,3,FALSE)=0,"",VLOOKUP(FACTURACION[[#This Row],[REFERENCIA]],CODINV,3,FALSE))</f>
        <v>70033P001</v>
      </c>
      <c r="M2083" s="12" t="str">
        <f>+VLOOKUP(FACTURACION[[#This Row],[REFERENCIA]],CODINV,4,FALSE)</f>
        <v>REPUESTOS Y ACCESORIOS</v>
      </c>
      <c r="N2083" s="12" t="str">
        <f>+VLOOKUP(FACTURACION[[#This Row],[REFERENCIA]],CODINV,5,FALSE)</f>
        <v>HONEYWELL</v>
      </c>
      <c r="O2083" s="2">
        <v>20</v>
      </c>
      <c r="P2083" s="23">
        <v>28935</v>
      </c>
      <c r="Q2083" s="24">
        <f>+FACTURACION[[#This Row],[CANTIDAD]]*FACTURACION[[#This Row],[VR UNITARIO]]/1000</f>
        <v>578.70000000000005</v>
      </c>
      <c r="R2083" s="3" t="str">
        <f>+VLOOKUP(FACTURACION[[#This Row],[NIT]],TABLACLIENTE,5,FALSE)</f>
        <v>BARRANQUILLA</v>
      </c>
    </row>
    <row r="2084" spans="3:18">
      <c r="C2084" s="13">
        <v>2015</v>
      </c>
      <c r="D2084" s="17" t="s">
        <v>297</v>
      </c>
      <c r="E2084" s="17">
        <f>MONTH(FACTURACION[[#This Row],[MES]]&amp;1)</f>
        <v>4</v>
      </c>
      <c r="F2084" s="223">
        <f>DATE(FACTURACION[[#This Row],[AÑO]],FACTURACION[[#This Row],[Mes numero]],1)</f>
        <v>42095</v>
      </c>
      <c r="G2084" s="159">
        <v>11167</v>
      </c>
      <c r="H2084" s="20">
        <v>900487760</v>
      </c>
      <c r="I2084" s="2" t="str">
        <f>+VLOOKUP(FACTURACION[[#This Row],[NIT]],TABLACLIENTE,2,FALSE)</f>
        <v>FLUXCONTROL S A S</v>
      </c>
      <c r="J2084" s="2" t="s">
        <v>132</v>
      </c>
      <c r="K2084" s="12" t="str">
        <f>+VLOOKUP(FACTURACION[[#This Row],[REFERENCIA]],CODINV,2,FALSE)</f>
        <v>KIT REPARACION BUNA N 80</v>
      </c>
      <c r="L2084" s="12" t="str">
        <f>IF(VLOOKUP(FACTURACION[[#This Row],[REFERENCIA]],CODINV,3,FALSE)=0,"",VLOOKUP(FACTURACION[[#This Row],[REFERENCIA]],CODINV,3,FALSE))</f>
        <v>73914K010</v>
      </c>
      <c r="M2084" s="12" t="str">
        <f>+VLOOKUP(FACTURACION[[#This Row],[REFERENCIA]],CODINV,4,FALSE)</f>
        <v>REPUESTOS Y ACCESORIOS</v>
      </c>
      <c r="N2084" s="12" t="str">
        <f>+VLOOKUP(FACTURACION[[#This Row],[REFERENCIA]],CODINV,5,FALSE)</f>
        <v>HONEYWELL</v>
      </c>
      <c r="O2084" s="2">
        <v>15</v>
      </c>
      <c r="P2084" s="23">
        <v>80512</v>
      </c>
      <c r="Q2084" s="24">
        <f>+FACTURACION[[#This Row],[CANTIDAD]]*FACTURACION[[#This Row],[VR UNITARIO]]/1000</f>
        <v>1207.68</v>
      </c>
      <c r="R2084" s="3" t="str">
        <f>+VLOOKUP(FACTURACION[[#This Row],[NIT]],TABLACLIENTE,5,FALSE)</f>
        <v>BOGOTÁ D.C.</v>
      </c>
    </row>
    <row r="2085" spans="3:18">
      <c r="C2085" s="13">
        <v>2015</v>
      </c>
      <c r="D2085" s="17" t="s">
        <v>297</v>
      </c>
      <c r="E2085" s="17">
        <f>MONTH(FACTURACION[[#This Row],[MES]]&amp;1)</f>
        <v>4</v>
      </c>
      <c r="F2085" s="223">
        <f>DATE(FACTURACION[[#This Row],[AÑO]],FACTURACION[[#This Row],[Mes numero]],1)</f>
        <v>42095</v>
      </c>
      <c r="G2085" s="159">
        <v>11134</v>
      </c>
      <c r="H2085" s="20">
        <v>800167643</v>
      </c>
      <c r="I2085" s="2" t="str">
        <f>+VLOOKUP(FACTURACION[[#This Row],[NIT]],TABLACLIENTE,2,FALSE)</f>
        <v>GASES DE OCCIDENTE S.A. E.S.P. (GDO)</v>
      </c>
      <c r="J2085" s="2" t="s">
        <v>132</v>
      </c>
      <c r="K2085" s="12" t="str">
        <f>+VLOOKUP(FACTURACION[[#This Row],[REFERENCIA]],CODINV,2,FALSE)</f>
        <v>KIT REPARACION BUNA N 80</v>
      </c>
      <c r="L2085" s="12" t="str">
        <f>IF(VLOOKUP(FACTURACION[[#This Row],[REFERENCIA]],CODINV,3,FALSE)=0,"",VLOOKUP(FACTURACION[[#This Row],[REFERENCIA]],CODINV,3,FALSE))</f>
        <v>73914K010</v>
      </c>
      <c r="M2085" s="12" t="str">
        <f>+VLOOKUP(FACTURACION[[#This Row],[REFERENCIA]],CODINV,4,FALSE)</f>
        <v>REPUESTOS Y ACCESORIOS</v>
      </c>
      <c r="N2085" s="12" t="str">
        <f>+VLOOKUP(FACTURACION[[#This Row],[REFERENCIA]],CODINV,5,FALSE)</f>
        <v>HONEYWELL</v>
      </c>
      <c r="O2085" s="2">
        <v>50</v>
      </c>
      <c r="P2085" s="23">
        <v>81080</v>
      </c>
      <c r="Q2085" s="24">
        <f>+FACTURACION[[#This Row],[CANTIDAD]]*FACTURACION[[#This Row],[VR UNITARIO]]/1000</f>
        <v>4054</v>
      </c>
      <c r="R2085" s="3" t="str">
        <f>+VLOOKUP(FACTURACION[[#This Row],[NIT]],TABLACLIENTE,5,FALSE)</f>
        <v>CALI</v>
      </c>
    </row>
    <row r="2086" spans="3:18">
      <c r="C2086" s="13">
        <v>2015</v>
      </c>
      <c r="D2086" s="17" t="s">
        <v>297</v>
      </c>
      <c r="E2086" s="17">
        <f>MONTH(FACTURACION[[#This Row],[MES]]&amp;1)</f>
        <v>4</v>
      </c>
      <c r="F2086" s="223">
        <f>DATE(FACTURACION[[#This Row],[AÑO]],FACTURACION[[#This Row],[Mes numero]],1)</f>
        <v>42095</v>
      </c>
      <c r="G2086" s="159">
        <v>11147</v>
      </c>
      <c r="H2086" s="20">
        <v>890503900</v>
      </c>
      <c r="I2086" s="2" t="str">
        <f>+VLOOKUP(FACTURACION[[#This Row],[NIT]],TABLACLIENTE,2,FALSE)</f>
        <v>GASES DEL ORIENTE S.A. E.S.P.</v>
      </c>
      <c r="J2086" s="2" t="s">
        <v>132</v>
      </c>
      <c r="K2086" s="12" t="str">
        <f>+VLOOKUP(FACTURACION[[#This Row],[REFERENCIA]],CODINV,2,FALSE)</f>
        <v>KIT REPARACION BUNA N 80</v>
      </c>
      <c r="L2086" s="12" t="str">
        <f>IF(VLOOKUP(FACTURACION[[#This Row],[REFERENCIA]],CODINV,3,FALSE)=0,"",VLOOKUP(FACTURACION[[#This Row],[REFERENCIA]],CODINV,3,FALSE))</f>
        <v>73914K010</v>
      </c>
      <c r="M2086" s="12" t="str">
        <f>+VLOOKUP(FACTURACION[[#This Row],[REFERENCIA]],CODINV,4,FALSE)</f>
        <v>REPUESTOS Y ACCESORIOS</v>
      </c>
      <c r="N2086" s="12" t="str">
        <f>+VLOOKUP(FACTURACION[[#This Row],[REFERENCIA]],CODINV,5,FALSE)</f>
        <v>HONEYWELL</v>
      </c>
      <c r="O2086" s="2">
        <v>14</v>
      </c>
      <c r="P2086" s="23">
        <v>68900</v>
      </c>
      <c r="Q2086" s="24">
        <f>+FACTURACION[[#This Row],[CANTIDAD]]*FACTURACION[[#This Row],[VR UNITARIO]]/1000</f>
        <v>964.6</v>
      </c>
      <c r="R2086" s="3" t="str">
        <f>+VLOOKUP(FACTURACION[[#This Row],[NIT]],TABLACLIENTE,5,FALSE)</f>
        <v>CUCUTA</v>
      </c>
    </row>
    <row r="2087" spans="3:18">
      <c r="C2087" s="13">
        <v>2015</v>
      </c>
      <c r="D2087" s="17" t="s">
        <v>297</v>
      </c>
      <c r="E2087" s="17">
        <f>MONTH(FACTURACION[[#This Row],[MES]]&amp;1)</f>
        <v>4</v>
      </c>
      <c r="F2087" s="223">
        <f>DATE(FACTURACION[[#This Row],[AÑO]],FACTURACION[[#This Row],[Mes numero]],1)</f>
        <v>42095</v>
      </c>
      <c r="G2087" s="159">
        <v>11126</v>
      </c>
      <c r="H2087" s="20">
        <v>890101691</v>
      </c>
      <c r="I2087" s="2" t="str">
        <f>+VLOOKUP(FACTURACION[[#This Row],[NIT]],TABLACLIENTE,2,FALSE)</f>
        <v>GASES DEL CARIBE S.A.E.S.P. (GASCARIBE S.A E.S.P.)</v>
      </c>
      <c r="J2087" s="2" t="s">
        <v>274</v>
      </c>
      <c r="K2087" s="12" t="str">
        <f>+VLOOKUP(FACTURACION[[#This Row],[REFERENCIA]],CODINV,2,FALSE)</f>
        <v>SEAT DISC BUNA 80</v>
      </c>
      <c r="L2087" s="12" t="str">
        <f>IF(VLOOKUP(FACTURACION[[#This Row],[REFERENCIA]],CODINV,3,FALSE)=0,"",VLOOKUP(FACTURACION[[#This Row],[REFERENCIA]],CODINV,3,FALSE))</f>
        <v>70041P002</v>
      </c>
      <c r="M2087" s="12" t="str">
        <f>+VLOOKUP(FACTURACION[[#This Row],[REFERENCIA]],CODINV,4,FALSE)</f>
        <v>REPUESTOS Y ACCESORIOS</v>
      </c>
      <c r="N2087" s="12" t="str">
        <f>+VLOOKUP(FACTURACION[[#This Row],[REFERENCIA]],CODINV,5,FALSE)</f>
        <v>HONEYWELL</v>
      </c>
      <c r="O2087" s="2">
        <v>30</v>
      </c>
      <c r="P2087" s="23">
        <v>14600</v>
      </c>
      <c r="Q2087" s="24">
        <f>+FACTURACION[[#This Row],[CANTIDAD]]*FACTURACION[[#This Row],[VR UNITARIO]]/1000</f>
        <v>438</v>
      </c>
      <c r="R2087" s="3" t="str">
        <f>+VLOOKUP(FACTURACION[[#This Row],[NIT]],TABLACLIENTE,5,FALSE)</f>
        <v>BARRANQUILLA</v>
      </c>
    </row>
    <row r="2088" spans="3:18">
      <c r="C2088" s="13">
        <v>2015</v>
      </c>
      <c r="D2088" s="17" t="s">
        <v>297</v>
      </c>
      <c r="E2088" s="17">
        <f>MONTH(FACTURACION[[#This Row],[MES]]&amp;1)</f>
        <v>4</v>
      </c>
      <c r="F2088" s="223">
        <f>DATE(FACTURACION[[#This Row],[AÑO]],FACTURACION[[#This Row],[Mes numero]],1)</f>
        <v>42095</v>
      </c>
      <c r="G2088" s="159">
        <v>11147</v>
      </c>
      <c r="H2088" s="20">
        <v>890503900</v>
      </c>
      <c r="I2088" s="2" t="str">
        <f>+VLOOKUP(FACTURACION[[#This Row],[NIT]],TABLACLIENTE,2,FALSE)</f>
        <v>GASES DEL ORIENTE S.A. E.S.P.</v>
      </c>
      <c r="J2088" s="2" t="s">
        <v>188</v>
      </c>
      <c r="K2088" s="12" t="str">
        <f>+VLOOKUP(FACTURACION[[#This Row],[REFERENCIA]],CODINV,2,FALSE)</f>
        <v>SEAT DISC BUNA 90</v>
      </c>
      <c r="L2088" s="12" t="str">
        <f>IF(VLOOKUP(FACTURACION[[#This Row],[REFERENCIA]],CODINV,3,FALSE)=0,"",VLOOKUP(FACTURACION[[#This Row],[REFERENCIA]],CODINV,3,FALSE))</f>
        <v>70041P003</v>
      </c>
      <c r="M2088" s="12" t="str">
        <f>+VLOOKUP(FACTURACION[[#This Row],[REFERENCIA]],CODINV,4,FALSE)</f>
        <v>REPUESTOS Y ACCESORIOS</v>
      </c>
      <c r="N2088" s="12" t="str">
        <f>+VLOOKUP(FACTURACION[[#This Row],[REFERENCIA]],CODINV,5,FALSE)</f>
        <v>HONEYWELL</v>
      </c>
      <c r="O2088" s="2">
        <v>21</v>
      </c>
      <c r="P2088" s="23">
        <v>16304</v>
      </c>
      <c r="Q2088" s="24">
        <f>+FACTURACION[[#This Row],[CANTIDAD]]*FACTURACION[[#This Row],[VR UNITARIO]]/1000</f>
        <v>342.38400000000001</v>
      </c>
      <c r="R2088" s="3" t="str">
        <f>+VLOOKUP(FACTURACION[[#This Row],[NIT]],TABLACLIENTE,5,FALSE)</f>
        <v>CUCUTA</v>
      </c>
    </row>
    <row r="2089" spans="3:18">
      <c r="C2089" s="13">
        <v>2015</v>
      </c>
      <c r="D2089" s="17" t="s">
        <v>297</v>
      </c>
      <c r="E2089" s="17">
        <f>MONTH(FACTURACION[[#This Row],[MES]]&amp;1)</f>
        <v>4</v>
      </c>
      <c r="F2089" s="223">
        <f>DATE(FACTURACION[[#This Row],[AÑO]],FACTURACION[[#This Row],[Mes numero]],1)</f>
        <v>42095</v>
      </c>
      <c r="G2089" s="159">
        <v>11167</v>
      </c>
      <c r="H2089" s="20">
        <v>900487760</v>
      </c>
      <c r="I2089" s="2" t="str">
        <f>+VLOOKUP(FACTURACION[[#This Row],[NIT]],TABLACLIENTE,2,FALSE)</f>
        <v>FLUXCONTROL S A S</v>
      </c>
      <c r="J2089" s="2" t="s">
        <v>61</v>
      </c>
      <c r="K2089" s="12" t="str">
        <f>+VLOOKUP(FACTURACION[[#This Row],[REFERENCIA]],CODINV,2,FALSE)</f>
        <v>MANGA 2" S300 H7</v>
      </c>
      <c r="L2089" s="12" t="str">
        <f>IF(VLOOKUP(FACTURACION[[#This Row],[REFERENCIA]],CODINV,3,FALSE)=0,"",VLOOKUP(FACTURACION[[#This Row],[REFERENCIA]],CODINV,3,FALSE))</f>
        <v>73404P002</v>
      </c>
      <c r="M2089" s="12" t="str">
        <f>+VLOOKUP(FACTURACION[[#This Row],[REFERENCIA]],CODINV,4,FALSE)</f>
        <v>MANGAS</v>
      </c>
      <c r="N2089" s="12" t="str">
        <f>+VLOOKUP(FACTURACION[[#This Row],[REFERENCIA]],CODINV,5,FALSE)</f>
        <v>HONEYWELL</v>
      </c>
      <c r="O2089" s="2">
        <v>30</v>
      </c>
      <c r="P2089" s="23">
        <v>357263</v>
      </c>
      <c r="Q2089" s="24">
        <f>+FACTURACION[[#This Row],[CANTIDAD]]*FACTURACION[[#This Row],[VR UNITARIO]]/1000</f>
        <v>10717.89</v>
      </c>
      <c r="R2089" s="3" t="str">
        <f>+VLOOKUP(FACTURACION[[#This Row],[NIT]],TABLACLIENTE,5,FALSE)</f>
        <v>BOGOTÁ D.C.</v>
      </c>
    </row>
    <row r="2090" spans="3:18">
      <c r="C2090" s="13">
        <v>2015</v>
      </c>
      <c r="D2090" s="17" t="s">
        <v>297</v>
      </c>
      <c r="E2090" s="17">
        <f>MONTH(FACTURACION[[#This Row],[MES]]&amp;1)</f>
        <v>4</v>
      </c>
      <c r="F2090" s="223">
        <f>DATE(FACTURACION[[#This Row],[AÑO]],FACTURACION[[#This Row],[Mes numero]],1)</f>
        <v>42095</v>
      </c>
      <c r="G2090" s="159">
        <v>11147</v>
      </c>
      <c r="H2090" s="20">
        <v>890503900</v>
      </c>
      <c r="I2090" s="2" t="str">
        <f>+VLOOKUP(FACTURACION[[#This Row],[NIT]],TABLACLIENTE,2,FALSE)</f>
        <v>GASES DEL ORIENTE S.A. E.S.P.</v>
      </c>
      <c r="J2090" s="2" t="s">
        <v>61</v>
      </c>
      <c r="K2090" s="12" t="str">
        <f>+VLOOKUP(FACTURACION[[#This Row],[REFERENCIA]],CODINV,2,FALSE)</f>
        <v>MANGA 2" S300 H7</v>
      </c>
      <c r="L2090" s="12" t="str">
        <f>IF(VLOOKUP(FACTURACION[[#This Row],[REFERENCIA]],CODINV,3,FALSE)=0,"",VLOOKUP(FACTURACION[[#This Row],[REFERENCIA]],CODINV,3,FALSE))</f>
        <v>73404P002</v>
      </c>
      <c r="M2090" s="12" t="str">
        <f>+VLOOKUP(FACTURACION[[#This Row],[REFERENCIA]],CODINV,4,FALSE)</f>
        <v>MANGAS</v>
      </c>
      <c r="N2090" s="12" t="str">
        <f>+VLOOKUP(FACTURACION[[#This Row],[REFERENCIA]],CODINV,5,FALSE)</f>
        <v>HONEYWELL</v>
      </c>
      <c r="O2090" s="2">
        <v>10</v>
      </c>
      <c r="P2090" s="23">
        <v>412184</v>
      </c>
      <c r="Q2090" s="24">
        <f>+FACTURACION[[#This Row],[CANTIDAD]]*FACTURACION[[#This Row],[VR UNITARIO]]/1000</f>
        <v>4121.84</v>
      </c>
      <c r="R2090" s="3" t="str">
        <f>+VLOOKUP(FACTURACION[[#This Row],[NIT]],TABLACLIENTE,5,FALSE)</f>
        <v>CUCUTA</v>
      </c>
    </row>
    <row r="2091" spans="3:18">
      <c r="C2091" s="13">
        <v>2015</v>
      </c>
      <c r="D2091" s="17" t="s">
        <v>297</v>
      </c>
      <c r="E2091" s="17">
        <f>MONTH(FACTURACION[[#This Row],[MES]]&amp;1)</f>
        <v>4</v>
      </c>
      <c r="F2091" s="223">
        <f>DATE(FACTURACION[[#This Row],[AÑO]],FACTURACION[[#This Row],[Mes numero]],1)</f>
        <v>42095</v>
      </c>
      <c r="G2091" s="159">
        <v>11130</v>
      </c>
      <c r="H2091" s="20">
        <v>890105526</v>
      </c>
      <c r="I2091" s="2" t="str">
        <f>+VLOOKUP(FACTURACION[[#This Row],[NIT]],TABLACLIENTE,2,FALSE)</f>
        <v>PROMIGAS S.A. E.S.P.</v>
      </c>
      <c r="J2091" s="2" t="s">
        <v>61</v>
      </c>
      <c r="K2091" s="12" t="str">
        <f>+VLOOKUP(FACTURACION[[#This Row],[REFERENCIA]],CODINV,2,FALSE)</f>
        <v>MANGA 2" S300 H7</v>
      </c>
      <c r="L2091" s="12" t="str">
        <f>IF(VLOOKUP(FACTURACION[[#This Row],[REFERENCIA]],CODINV,3,FALSE)=0,"",VLOOKUP(FACTURACION[[#This Row],[REFERENCIA]],CODINV,3,FALSE))</f>
        <v>73404P002</v>
      </c>
      <c r="M2091" s="12" t="str">
        <f>+VLOOKUP(FACTURACION[[#This Row],[REFERENCIA]],CODINV,4,FALSE)</f>
        <v>MANGAS</v>
      </c>
      <c r="N2091" s="12" t="str">
        <f>+VLOOKUP(FACTURACION[[#This Row],[REFERENCIA]],CODINV,5,FALSE)</f>
        <v>HONEYWELL</v>
      </c>
      <c r="O2091" s="2">
        <v>6</v>
      </c>
      <c r="P2091" s="23">
        <v>347219</v>
      </c>
      <c r="Q2091" s="24">
        <f>+FACTURACION[[#This Row],[CANTIDAD]]*FACTURACION[[#This Row],[VR UNITARIO]]/1000</f>
        <v>2083.3139999999999</v>
      </c>
      <c r="R2091" s="3" t="str">
        <f>+VLOOKUP(FACTURACION[[#This Row],[NIT]],TABLACLIENTE,5,FALSE)</f>
        <v>BARRANQUILLA</v>
      </c>
    </row>
    <row r="2092" spans="3:18">
      <c r="C2092" s="13">
        <v>2015</v>
      </c>
      <c r="D2092" s="17" t="s">
        <v>297</v>
      </c>
      <c r="E2092" s="17">
        <f>MONTH(FACTURACION[[#This Row],[MES]]&amp;1)</f>
        <v>4</v>
      </c>
      <c r="F2092" s="223">
        <f>DATE(FACTURACION[[#This Row],[AÑO]],FACTURACION[[#This Row],[Mes numero]],1)</f>
        <v>42095</v>
      </c>
      <c r="G2092" s="159">
        <v>11128</v>
      </c>
      <c r="H2092" s="20">
        <v>890400869</v>
      </c>
      <c r="I2092" s="2" t="str">
        <f>+VLOOKUP(FACTURACION[[#This Row],[NIT]],TABLACLIENTE,2,FALSE)</f>
        <v>SURTIDORA DE GAS DEL CARIBE S.A. E.S.P. (SURTIGAS S.A. E.S.P.)</v>
      </c>
      <c r="J2092" s="2" t="s">
        <v>61</v>
      </c>
      <c r="K2092" s="12" t="str">
        <f>+VLOOKUP(FACTURACION[[#This Row],[REFERENCIA]],CODINV,2,FALSE)</f>
        <v>MANGA 2" S300 H7</v>
      </c>
      <c r="L2092" s="12" t="str">
        <f>IF(VLOOKUP(FACTURACION[[#This Row],[REFERENCIA]],CODINV,3,FALSE)=0,"",VLOOKUP(FACTURACION[[#This Row],[REFERENCIA]],CODINV,3,FALSE))</f>
        <v>73404P002</v>
      </c>
      <c r="M2092" s="12" t="str">
        <f>+VLOOKUP(FACTURACION[[#This Row],[REFERENCIA]],CODINV,4,FALSE)</f>
        <v>MANGAS</v>
      </c>
      <c r="N2092" s="12" t="str">
        <f>+VLOOKUP(FACTURACION[[#This Row],[REFERENCIA]],CODINV,5,FALSE)</f>
        <v>HONEYWELL</v>
      </c>
      <c r="O2092" s="2">
        <v>15</v>
      </c>
      <c r="P2092" s="23">
        <v>413863</v>
      </c>
      <c r="Q2092" s="24">
        <f>+FACTURACION[[#This Row],[CANTIDAD]]*FACTURACION[[#This Row],[VR UNITARIO]]/1000</f>
        <v>6207.9449999999997</v>
      </c>
      <c r="R2092" s="3" t="str">
        <f>+VLOOKUP(FACTURACION[[#This Row],[NIT]],TABLACLIENTE,5,FALSE)</f>
        <v>CARTAGENA</v>
      </c>
    </row>
    <row r="2093" spans="3:18">
      <c r="C2093" s="13">
        <v>2015</v>
      </c>
      <c r="D2093" s="17" t="s">
        <v>297</v>
      </c>
      <c r="E2093" s="17">
        <f>MONTH(FACTURACION[[#This Row],[MES]]&amp;1)</f>
        <v>4</v>
      </c>
      <c r="F2093" s="223">
        <f>DATE(FACTURACION[[#This Row],[AÑO]],FACTURACION[[#This Row],[Mes numero]],1)</f>
        <v>42095</v>
      </c>
      <c r="G2093" s="159">
        <v>11126</v>
      </c>
      <c r="H2093" s="20">
        <v>890101691</v>
      </c>
      <c r="I2093" s="2" t="str">
        <f>+VLOOKUP(FACTURACION[[#This Row],[NIT]],TABLACLIENTE,2,FALSE)</f>
        <v>GASES DEL CARIBE S.A.E.S.P. (GASCARIBE S.A E.S.P.)</v>
      </c>
      <c r="J2093" s="2" t="s">
        <v>183</v>
      </c>
      <c r="K2093" s="12" t="str">
        <f>+VLOOKUP(FACTURACION[[#This Row],[REFERENCIA]],CODINV,2,FALSE)</f>
        <v>MANGA 2" S300 H5</v>
      </c>
      <c r="L2093" s="12" t="str">
        <f>IF(VLOOKUP(FACTURACION[[#This Row],[REFERENCIA]],CODINV,3,FALSE)=0,"",VLOOKUP(FACTURACION[[#This Row],[REFERENCIA]],CODINV,3,FALSE))</f>
        <v>73404P008</v>
      </c>
      <c r="M2093" s="12" t="str">
        <f>+VLOOKUP(FACTURACION[[#This Row],[REFERENCIA]],CODINV,4,FALSE)</f>
        <v>MANGAS</v>
      </c>
      <c r="N2093" s="12" t="str">
        <f>+VLOOKUP(FACTURACION[[#This Row],[REFERENCIA]],CODINV,5,FALSE)</f>
        <v>HONEYWELL</v>
      </c>
      <c r="O2093" s="2">
        <v>15</v>
      </c>
      <c r="P2093" s="23">
        <v>325800</v>
      </c>
      <c r="Q2093" s="24">
        <f>+FACTURACION[[#This Row],[CANTIDAD]]*FACTURACION[[#This Row],[VR UNITARIO]]/1000</f>
        <v>4887</v>
      </c>
      <c r="R2093" s="3" t="str">
        <f>+VLOOKUP(FACTURACION[[#This Row],[NIT]],TABLACLIENTE,5,FALSE)</f>
        <v>BARRANQUILLA</v>
      </c>
    </row>
    <row r="2094" spans="3:18">
      <c r="C2094" s="13">
        <v>2015</v>
      </c>
      <c r="D2094" s="17" t="s">
        <v>297</v>
      </c>
      <c r="E2094" s="17">
        <f>MONTH(FACTURACION[[#This Row],[MES]]&amp;1)</f>
        <v>4</v>
      </c>
      <c r="F2094" s="223">
        <f>DATE(FACTURACION[[#This Row],[AÑO]],FACTURACION[[#This Row],[Mes numero]],1)</f>
        <v>42095</v>
      </c>
      <c r="G2094" s="159">
        <v>11167</v>
      </c>
      <c r="H2094" s="20">
        <v>900487760</v>
      </c>
      <c r="I2094" s="2" t="str">
        <f>+VLOOKUP(FACTURACION[[#This Row],[NIT]],TABLACLIENTE,2,FALSE)</f>
        <v>FLUXCONTROL S A S</v>
      </c>
      <c r="J2094" s="2" t="s">
        <v>153</v>
      </c>
      <c r="K2094" s="12" t="str">
        <f>+VLOOKUP(FACTURACION[[#This Row],[REFERENCIA]],CODINV,2,FALSE)</f>
        <v>MANGA 3" S300 H7</v>
      </c>
      <c r="L2094" s="12" t="str">
        <f>IF(VLOOKUP(FACTURACION[[#This Row],[REFERENCIA]],CODINV,3,FALSE)=0,"",VLOOKUP(FACTURACION[[#This Row],[REFERENCIA]],CODINV,3,FALSE))</f>
        <v>73404P003</v>
      </c>
      <c r="M2094" s="12" t="str">
        <f>+VLOOKUP(FACTURACION[[#This Row],[REFERENCIA]],CODINV,4,FALSE)</f>
        <v>MANGAS</v>
      </c>
      <c r="N2094" s="12" t="str">
        <f>+VLOOKUP(FACTURACION[[#This Row],[REFERENCIA]],CODINV,5,FALSE)</f>
        <v>HONEYWELL</v>
      </c>
      <c r="O2094" s="2">
        <v>3</v>
      </c>
      <c r="P2094" s="23">
        <v>572431</v>
      </c>
      <c r="Q2094" s="24">
        <f>+FACTURACION[[#This Row],[CANTIDAD]]*FACTURACION[[#This Row],[VR UNITARIO]]/1000</f>
        <v>1717.2929999999999</v>
      </c>
      <c r="R2094" s="3" t="str">
        <f>+VLOOKUP(FACTURACION[[#This Row],[NIT]],TABLACLIENTE,5,FALSE)</f>
        <v>BOGOTÁ D.C.</v>
      </c>
    </row>
    <row r="2095" spans="3:18">
      <c r="C2095" s="13">
        <v>2015</v>
      </c>
      <c r="D2095" s="17" t="s">
        <v>297</v>
      </c>
      <c r="E2095" s="17">
        <f>MONTH(FACTURACION[[#This Row],[MES]]&amp;1)</f>
        <v>4</v>
      </c>
      <c r="F2095" s="223">
        <f>DATE(FACTURACION[[#This Row],[AÑO]],FACTURACION[[#This Row],[Mes numero]],1)</f>
        <v>42095</v>
      </c>
      <c r="G2095" s="159">
        <v>11147</v>
      </c>
      <c r="H2095" s="20">
        <v>890503900</v>
      </c>
      <c r="I2095" s="2" t="str">
        <f>+VLOOKUP(FACTURACION[[#This Row],[NIT]],TABLACLIENTE,2,FALSE)</f>
        <v>GASES DEL ORIENTE S.A. E.S.P.</v>
      </c>
      <c r="J2095" s="2" t="s">
        <v>153</v>
      </c>
      <c r="K2095" s="12" t="str">
        <f>+VLOOKUP(FACTURACION[[#This Row],[REFERENCIA]],CODINV,2,FALSE)</f>
        <v>MANGA 3" S300 H7</v>
      </c>
      <c r="L2095" s="12" t="str">
        <f>IF(VLOOKUP(FACTURACION[[#This Row],[REFERENCIA]],CODINV,3,FALSE)=0,"",VLOOKUP(FACTURACION[[#This Row],[REFERENCIA]],CODINV,3,FALSE))</f>
        <v>73404P003</v>
      </c>
      <c r="M2095" s="12" t="str">
        <f>+VLOOKUP(FACTURACION[[#This Row],[REFERENCIA]],CODINV,4,FALSE)</f>
        <v>MANGAS</v>
      </c>
      <c r="N2095" s="12" t="str">
        <f>+VLOOKUP(FACTURACION[[#This Row],[REFERENCIA]],CODINV,5,FALSE)</f>
        <v>HONEYWELL</v>
      </c>
      <c r="O2095" s="2">
        <v>2</v>
      </c>
      <c r="P2095" s="23">
        <v>445000</v>
      </c>
      <c r="Q2095" s="24">
        <f>+FACTURACION[[#This Row],[CANTIDAD]]*FACTURACION[[#This Row],[VR UNITARIO]]/1000</f>
        <v>890</v>
      </c>
      <c r="R2095" s="3" t="str">
        <f>+VLOOKUP(FACTURACION[[#This Row],[NIT]],TABLACLIENTE,5,FALSE)</f>
        <v>CUCUTA</v>
      </c>
    </row>
    <row r="2096" spans="3:18">
      <c r="C2096" s="13">
        <v>2015</v>
      </c>
      <c r="D2096" s="17" t="s">
        <v>297</v>
      </c>
      <c r="E2096" s="17">
        <f>MONTH(FACTURACION[[#This Row],[MES]]&amp;1)</f>
        <v>4</v>
      </c>
      <c r="F2096" s="223">
        <f>DATE(FACTURACION[[#This Row],[AÑO]],FACTURACION[[#This Row],[Mes numero]],1)</f>
        <v>42095</v>
      </c>
      <c r="G2096" s="159">
        <v>11147</v>
      </c>
      <c r="H2096" s="20">
        <v>890503900</v>
      </c>
      <c r="I2096" s="2" t="str">
        <f>+VLOOKUP(FACTURACION[[#This Row],[NIT]],TABLACLIENTE,2,FALSE)</f>
        <v>GASES DEL ORIENTE S.A. E.S.P.</v>
      </c>
      <c r="J2096" s="2" t="s">
        <v>288</v>
      </c>
      <c r="K2096" s="12" t="str">
        <f>+VLOOKUP(FACTURACION[[#This Row],[REFERENCIA]],CODINV,2,FALSE)</f>
        <v>MANGA 4" S300 H7</v>
      </c>
      <c r="L2096" s="12" t="str">
        <f>IF(VLOOKUP(FACTURACION[[#This Row],[REFERENCIA]],CODINV,3,FALSE)=0,"",VLOOKUP(FACTURACION[[#This Row],[REFERENCIA]],CODINV,3,FALSE))</f>
        <v>73404P001</v>
      </c>
      <c r="M2096" s="12" t="str">
        <f>+VLOOKUP(FACTURACION[[#This Row],[REFERENCIA]],CODINV,4,FALSE)</f>
        <v>MANGAS</v>
      </c>
      <c r="N2096" s="12" t="str">
        <f>+VLOOKUP(FACTURACION[[#This Row],[REFERENCIA]],CODINV,5,FALSE)</f>
        <v>HONEYWELL</v>
      </c>
      <c r="O2096" s="2">
        <v>2</v>
      </c>
      <c r="P2096" s="23">
        <v>926421</v>
      </c>
      <c r="Q2096" s="24">
        <f>+FACTURACION[[#This Row],[CANTIDAD]]*FACTURACION[[#This Row],[VR UNITARIO]]/1000</f>
        <v>1852.8420000000001</v>
      </c>
      <c r="R2096" s="3" t="str">
        <f>+VLOOKUP(FACTURACION[[#This Row],[NIT]],TABLACLIENTE,5,FALSE)</f>
        <v>CUCUTA</v>
      </c>
    </row>
    <row r="2097" spans="3:18">
      <c r="C2097" s="13">
        <v>2015</v>
      </c>
      <c r="D2097" s="17" t="s">
        <v>297</v>
      </c>
      <c r="E2097" s="17">
        <f>MONTH(FACTURACION[[#This Row],[MES]]&amp;1)</f>
        <v>4</v>
      </c>
      <c r="F2097" s="223">
        <f>DATE(FACTURACION[[#This Row],[AÑO]],FACTURACION[[#This Row],[Mes numero]],1)</f>
        <v>42095</v>
      </c>
      <c r="G2097" s="159">
        <v>11128</v>
      </c>
      <c r="H2097" s="20">
        <v>890400869</v>
      </c>
      <c r="I2097" s="2" t="str">
        <f>+VLOOKUP(FACTURACION[[#This Row],[NIT]],TABLACLIENTE,2,FALSE)</f>
        <v>SURTIDORA DE GAS DEL CARIBE S.A. E.S.P. (SURTIGAS S.A. E.S.P.)</v>
      </c>
      <c r="J2097" s="2" t="s">
        <v>279</v>
      </c>
      <c r="K2097" s="12" t="str">
        <f>+VLOOKUP(FACTURACION[[#This Row],[REFERENCIA]],CODINV,2,FALSE)</f>
        <v>JAULAR CAP REDUCIDA R25 S600</v>
      </c>
      <c r="L2097" s="12" t="str">
        <f>IF(VLOOKUP(FACTURACION[[#This Row],[REFERENCIA]],CODINV,3,FALSE)=0,"",VLOOKUP(FACTURACION[[#This Row],[REFERENCIA]],CODINV,3,FALSE))</f>
        <v>73679P008</v>
      </c>
      <c r="M2097" s="12" t="str">
        <f>+VLOOKUP(FACTURACION[[#This Row],[REFERENCIA]],CODINV,4,FALSE)</f>
        <v>REPUESTOS Y ACCESORIOS</v>
      </c>
      <c r="N2097" s="12" t="str">
        <f>+VLOOKUP(FACTURACION[[#This Row],[REFERENCIA]],CODINV,5,FALSE)</f>
        <v>HONEYWELL</v>
      </c>
      <c r="O2097" s="2">
        <v>2</v>
      </c>
      <c r="P2097" s="23">
        <v>998502</v>
      </c>
      <c r="Q2097" s="24">
        <f>+FACTURACION[[#This Row],[CANTIDAD]]*FACTURACION[[#This Row],[VR UNITARIO]]/1000</f>
        <v>1997.0039999999999</v>
      </c>
      <c r="R2097" s="3" t="str">
        <f>+VLOOKUP(FACTURACION[[#This Row],[NIT]],TABLACLIENTE,5,FALSE)</f>
        <v>CARTAGENA</v>
      </c>
    </row>
    <row r="2098" spans="3:18">
      <c r="C2098" s="13">
        <v>2015</v>
      </c>
      <c r="D2098" s="17" t="s">
        <v>297</v>
      </c>
      <c r="E2098" s="17">
        <f>MONTH(FACTURACION[[#This Row],[MES]]&amp;1)</f>
        <v>4</v>
      </c>
      <c r="F2098" s="223">
        <f>DATE(FACTURACION[[#This Row],[AÑO]],FACTURACION[[#This Row],[Mes numero]],1)</f>
        <v>42095</v>
      </c>
      <c r="G2098" s="159">
        <v>11147</v>
      </c>
      <c r="H2098" s="20">
        <v>890503900</v>
      </c>
      <c r="I2098" s="2" t="str">
        <f>+VLOOKUP(FACTURACION[[#This Row],[NIT]],TABLACLIENTE,2,FALSE)</f>
        <v>GASES DEL ORIENTE S.A. E.S.P.</v>
      </c>
      <c r="J2098" s="2" t="s">
        <v>732</v>
      </c>
      <c r="K2098" s="12" t="str">
        <f>+VLOOKUP(FACTURACION[[#This Row],[REFERENCIA]],CODINV,2,FALSE)</f>
        <v>MANGA 4" S600 H7</v>
      </c>
      <c r="L2098" s="12" t="str">
        <f>IF(VLOOKUP(FACTURACION[[#This Row],[REFERENCIA]],CODINV,3,FALSE)=0,"",VLOOKUP(FACTURACION[[#This Row],[REFERENCIA]],CODINV,3,FALSE))</f>
        <v>73677P003</v>
      </c>
      <c r="M2098" s="12" t="str">
        <f>+VLOOKUP(FACTURACION[[#This Row],[REFERENCIA]],CODINV,4,FALSE)</f>
        <v>MANGAS</v>
      </c>
      <c r="N2098" s="12" t="str">
        <f>+VLOOKUP(FACTURACION[[#This Row],[REFERENCIA]],CODINV,5,FALSE)</f>
        <v>HONEYWELL</v>
      </c>
      <c r="O2098" s="2">
        <v>1</v>
      </c>
      <c r="P2098" s="23">
        <v>720000</v>
      </c>
      <c r="Q2098" s="24">
        <f>+FACTURACION[[#This Row],[CANTIDAD]]*FACTURACION[[#This Row],[VR UNITARIO]]/1000</f>
        <v>720</v>
      </c>
      <c r="R2098" s="3" t="str">
        <f>+VLOOKUP(FACTURACION[[#This Row],[NIT]],TABLACLIENTE,5,FALSE)</f>
        <v>CUCUTA</v>
      </c>
    </row>
    <row r="2099" spans="3:18">
      <c r="C2099" s="13">
        <v>2015</v>
      </c>
      <c r="D2099" s="17" t="s">
        <v>297</v>
      </c>
      <c r="E2099" s="17">
        <f>MONTH(FACTURACION[[#This Row],[MES]]&amp;1)</f>
        <v>4</v>
      </c>
      <c r="F2099" s="223">
        <f>DATE(FACTURACION[[#This Row],[AÑO]],FACTURACION[[#This Row],[Mes numero]],1)</f>
        <v>42095</v>
      </c>
      <c r="G2099" s="159">
        <v>11147</v>
      </c>
      <c r="H2099" s="20">
        <v>890503900</v>
      </c>
      <c r="I2099" s="2" t="str">
        <f>+VLOOKUP(FACTURACION[[#This Row],[NIT]],TABLACLIENTE,2,FALSE)</f>
        <v>GASES DEL ORIENTE S.A. E.S.P.</v>
      </c>
      <c r="J2099" s="2" t="s">
        <v>1255</v>
      </c>
      <c r="K2099" s="12" t="str">
        <f>+VLOOKUP(FACTURACION[[#This Row],[REFERENCIA]],CODINV,2,FALSE)</f>
        <v>MANGA 4" S600 B7</v>
      </c>
      <c r="L2099" s="12" t="str">
        <f>IF(VLOOKUP(FACTURACION[[#This Row],[REFERENCIA]],CODINV,3,FALSE)=0,"",VLOOKUP(FACTURACION[[#This Row],[REFERENCIA]],CODINV,3,FALSE))</f>
        <v>73677P008</v>
      </c>
      <c r="M2099" s="12" t="str">
        <f>+VLOOKUP(FACTURACION[[#This Row],[REFERENCIA]],CODINV,4,FALSE)</f>
        <v>MANGAS</v>
      </c>
      <c r="N2099" s="12" t="str">
        <f>+VLOOKUP(FACTURACION[[#This Row],[REFERENCIA]],CODINV,5,FALSE)</f>
        <v>HONEYWELL</v>
      </c>
      <c r="O2099" s="2">
        <v>2</v>
      </c>
      <c r="P2099" s="23">
        <v>1113718</v>
      </c>
      <c r="Q2099" s="24">
        <f>+FACTURACION[[#This Row],[CANTIDAD]]*FACTURACION[[#This Row],[VR UNITARIO]]/1000</f>
        <v>2227.4360000000001</v>
      </c>
      <c r="R2099" s="3" t="str">
        <f>+VLOOKUP(FACTURACION[[#This Row],[NIT]],TABLACLIENTE,5,FALSE)</f>
        <v>CUCUTA</v>
      </c>
    </row>
    <row r="2100" spans="3:18">
      <c r="C2100" s="13">
        <v>2015</v>
      </c>
      <c r="D2100" s="17" t="s">
        <v>297</v>
      </c>
      <c r="E2100" s="17">
        <f>MONTH(FACTURACION[[#This Row],[MES]]&amp;1)</f>
        <v>4</v>
      </c>
      <c r="F2100" s="223">
        <f>DATE(FACTURACION[[#This Row],[AÑO]],FACTURACION[[#This Row],[Mes numero]],1)</f>
        <v>42095</v>
      </c>
      <c r="G2100" s="159">
        <v>11147</v>
      </c>
      <c r="H2100" s="20">
        <v>890503900</v>
      </c>
      <c r="I2100" s="2" t="str">
        <f>+VLOOKUP(FACTURACION[[#This Row],[NIT]],TABLACLIENTE,2,FALSE)</f>
        <v>GASES DEL ORIENTE S.A. E.S.P.</v>
      </c>
      <c r="J2100" s="2" t="s">
        <v>886</v>
      </c>
      <c r="K2100" s="12" t="str">
        <f>+VLOOKUP(FACTURACION[[#This Row],[REFERENCIA]],CODINV,2,FALSE)</f>
        <v>FILTER ASSEMBLY (COMPOSITE)</v>
      </c>
      <c r="L2100" s="12" t="str">
        <f>IF(VLOOKUP(FACTURACION[[#This Row],[REFERENCIA]],CODINV,3,FALSE)=0,"",VLOOKUP(FACTURACION[[#This Row],[REFERENCIA]],CODINV,3,FALSE))</f>
        <v>78480P001</v>
      </c>
      <c r="M2100" s="12" t="str">
        <f>+VLOOKUP(FACTURACION[[#This Row],[REFERENCIA]],CODINV,4,FALSE)</f>
        <v>FILTROS</v>
      </c>
      <c r="N2100" s="12" t="str">
        <f>+VLOOKUP(FACTURACION[[#This Row],[REFERENCIA]],CODINV,5,FALSE)</f>
        <v>HONEYWELL</v>
      </c>
      <c r="O2100" s="2">
        <v>21</v>
      </c>
      <c r="P2100" s="23">
        <v>49038</v>
      </c>
      <c r="Q2100" s="24">
        <f>+FACTURACION[[#This Row],[CANTIDAD]]*FACTURACION[[#This Row],[VR UNITARIO]]/1000</f>
        <v>1029.798</v>
      </c>
      <c r="R2100" s="3" t="str">
        <f>+VLOOKUP(FACTURACION[[#This Row],[NIT]],TABLACLIENTE,5,FALSE)</f>
        <v>CUCUTA</v>
      </c>
    </row>
    <row r="2101" spans="3:18">
      <c r="C2101" s="13">
        <v>2015</v>
      </c>
      <c r="D2101" s="17" t="s">
        <v>297</v>
      </c>
      <c r="E2101" s="17">
        <f>MONTH(FACTURACION[[#This Row],[MES]]&amp;1)</f>
        <v>4</v>
      </c>
      <c r="F2101" s="223">
        <f>DATE(FACTURACION[[#This Row],[AÑO]],FACTURACION[[#This Row],[Mes numero]],1)</f>
        <v>42095</v>
      </c>
      <c r="G2101" s="159">
        <v>11147</v>
      </c>
      <c r="H2101" s="20">
        <v>890503900</v>
      </c>
      <c r="I2101" s="2" t="str">
        <f>+VLOOKUP(FACTURACION[[#This Row],[NIT]],TABLACLIENTE,2,FALSE)</f>
        <v>GASES DEL ORIENTE S.A. E.S.P.</v>
      </c>
      <c r="J2101" s="2" t="s">
        <v>886</v>
      </c>
      <c r="K2101" s="12" t="str">
        <f>+VLOOKUP(FACTURACION[[#This Row],[REFERENCIA]],CODINV,2,FALSE)</f>
        <v>FILTER ASSEMBLY (COMPOSITE)</v>
      </c>
      <c r="L2101" s="12" t="str">
        <f>IF(VLOOKUP(FACTURACION[[#This Row],[REFERENCIA]],CODINV,3,FALSE)=0,"",VLOOKUP(FACTURACION[[#This Row],[REFERENCIA]],CODINV,3,FALSE))</f>
        <v>78480P001</v>
      </c>
      <c r="M2101" s="12" t="str">
        <f>+VLOOKUP(FACTURACION[[#This Row],[REFERENCIA]],CODINV,4,FALSE)</f>
        <v>FILTROS</v>
      </c>
      <c r="N2101" s="12" t="str">
        <f>+VLOOKUP(FACTURACION[[#This Row],[REFERENCIA]],CODINV,5,FALSE)</f>
        <v>HONEYWELL</v>
      </c>
      <c r="O2101" s="2">
        <v>10</v>
      </c>
      <c r="P2101" s="23">
        <v>52000</v>
      </c>
      <c r="Q2101" s="24">
        <f>+FACTURACION[[#This Row],[CANTIDAD]]*FACTURACION[[#This Row],[VR UNITARIO]]/1000</f>
        <v>520</v>
      </c>
      <c r="R2101" s="3" t="str">
        <f>+VLOOKUP(FACTURACION[[#This Row],[NIT]],TABLACLIENTE,5,FALSE)</f>
        <v>CUCUTA</v>
      </c>
    </row>
    <row r="2102" spans="3:18">
      <c r="C2102" s="13">
        <v>2015</v>
      </c>
      <c r="D2102" s="17" t="s">
        <v>297</v>
      </c>
      <c r="E2102" s="17">
        <f>MONTH(FACTURACION[[#This Row],[MES]]&amp;1)</f>
        <v>4</v>
      </c>
      <c r="F2102" s="223">
        <f>DATE(FACTURACION[[#This Row],[AÑO]],FACTURACION[[#This Row],[Mes numero]],1)</f>
        <v>42095</v>
      </c>
      <c r="G2102" s="159">
        <v>11130</v>
      </c>
      <c r="H2102" s="20">
        <v>890105526</v>
      </c>
      <c r="I2102" s="2" t="str">
        <f>+VLOOKUP(FACTURACION[[#This Row],[NIT]],TABLACLIENTE,2,FALSE)</f>
        <v>PROMIGAS S.A. E.S.P.</v>
      </c>
      <c r="J2102" s="2" t="s">
        <v>174</v>
      </c>
      <c r="K2102" s="12" t="str">
        <f>+VLOOKUP(FACTURACION[[#This Row],[REFERENCIA]],CODINV,2,FALSE)</f>
        <v>MANGA 2" S600 V7</v>
      </c>
      <c r="L2102" s="12" t="str">
        <f>IF(VLOOKUP(FACTURACION[[#This Row],[REFERENCIA]],CODINV,3,FALSE)=0,"",VLOOKUP(FACTURACION[[#This Row],[REFERENCIA]],CODINV,3,FALSE))</f>
        <v>73677P011</v>
      </c>
      <c r="M2102" s="12" t="str">
        <f>+VLOOKUP(FACTURACION[[#This Row],[REFERENCIA]],CODINV,4,FALSE)</f>
        <v>MANGAS</v>
      </c>
      <c r="N2102" s="12" t="str">
        <f>+VLOOKUP(FACTURACION[[#This Row],[REFERENCIA]],CODINV,5,FALSE)</f>
        <v>HONEYWELL</v>
      </c>
      <c r="O2102" s="2">
        <v>6</v>
      </c>
      <c r="P2102" s="23">
        <v>1115539</v>
      </c>
      <c r="Q2102" s="24">
        <f>+FACTURACION[[#This Row],[CANTIDAD]]*FACTURACION[[#This Row],[VR UNITARIO]]/1000</f>
        <v>6693.2340000000004</v>
      </c>
      <c r="R2102" s="3" t="str">
        <f>+VLOOKUP(FACTURACION[[#This Row],[NIT]],TABLACLIENTE,5,FALSE)</f>
        <v>BARRANQUILLA</v>
      </c>
    </row>
    <row r="2103" spans="3:18">
      <c r="C2103" s="13">
        <v>2015</v>
      </c>
      <c r="D2103" s="17" t="s">
        <v>297</v>
      </c>
      <c r="E2103" s="17">
        <f>MONTH(FACTURACION[[#This Row],[MES]]&amp;1)</f>
        <v>4</v>
      </c>
      <c r="F2103" s="223">
        <f>DATE(FACTURACION[[#This Row],[AÑO]],FACTURACION[[#This Row],[Mes numero]],1)</f>
        <v>42095</v>
      </c>
      <c r="G2103" s="159">
        <v>11130</v>
      </c>
      <c r="H2103" s="20">
        <v>890105526</v>
      </c>
      <c r="I2103" s="2" t="str">
        <f>+VLOOKUP(FACTURACION[[#This Row],[NIT]],TABLACLIENTE,2,FALSE)</f>
        <v>PROMIGAS S.A. E.S.P.</v>
      </c>
      <c r="J2103" s="2" t="s">
        <v>174</v>
      </c>
      <c r="K2103" s="12" t="str">
        <f>+VLOOKUP(FACTURACION[[#This Row],[REFERENCIA]],CODINV,2,FALSE)</f>
        <v>MANGA 2" S600 V7</v>
      </c>
      <c r="L2103" s="12" t="str">
        <f>IF(VLOOKUP(FACTURACION[[#This Row],[REFERENCIA]],CODINV,3,FALSE)=0,"",VLOOKUP(FACTURACION[[#This Row],[REFERENCIA]],CODINV,3,FALSE))</f>
        <v>73677P011</v>
      </c>
      <c r="M2103" s="12" t="str">
        <f>+VLOOKUP(FACTURACION[[#This Row],[REFERENCIA]],CODINV,4,FALSE)</f>
        <v>MANGAS</v>
      </c>
      <c r="N2103" s="12" t="str">
        <f>+VLOOKUP(FACTURACION[[#This Row],[REFERENCIA]],CODINV,5,FALSE)</f>
        <v>HONEYWELL</v>
      </c>
      <c r="O2103" s="2">
        <v>8</v>
      </c>
      <c r="P2103" s="23">
        <v>1080229</v>
      </c>
      <c r="Q2103" s="24">
        <f>+FACTURACION[[#This Row],[CANTIDAD]]*FACTURACION[[#This Row],[VR UNITARIO]]/1000</f>
        <v>8641.8320000000003</v>
      </c>
      <c r="R2103" s="3" t="str">
        <f>+VLOOKUP(FACTURACION[[#This Row],[NIT]],TABLACLIENTE,5,FALSE)</f>
        <v>BARRANQUILLA</v>
      </c>
    </row>
    <row r="2104" spans="3:18">
      <c r="C2104" s="13">
        <v>2015</v>
      </c>
      <c r="D2104" s="17" t="s">
        <v>297</v>
      </c>
      <c r="E2104" s="17">
        <f>MONTH(FACTURACION[[#This Row],[MES]]&amp;1)</f>
        <v>4</v>
      </c>
      <c r="F2104" s="223">
        <f>DATE(FACTURACION[[#This Row],[AÑO]],FACTURACION[[#This Row],[Mes numero]],1)</f>
        <v>42095</v>
      </c>
      <c r="G2104" s="159">
        <v>11128</v>
      </c>
      <c r="H2104" s="20">
        <v>890400869</v>
      </c>
      <c r="I2104" s="2" t="str">
        <f>+VLOOKUP(FACTURACION[[#This Row],[NIT]],TABLACLIENTE,2,FALSE)</f>
        <v>SURTIDORA DE GAS DEL CARIBE S.A. E.S.P. (SURTIGAS S.A. E.S.P.)</v>
      </c>
      <c r="J2104" s="2" t="s">
        <v>174</v>
      </c>
      <c r="K2104" s="12" t="str">
        <f>+VLOOKUP(FACTURACION[[#This Row],[REFERENCIA]],CODINV,2,FALSE)</f>
        <v>MANGA 2" S600 V7</v>
      </c>
      <c r="L2104" s="12" t="str">
        <f>IF(VLOOKUP(FACTURACION[[#This Row],[REFERENCIA]],CODINV,3,FALSE)=0,"",VLOOKUP(FACTURACION[[#This Row],[REFERENCIA]],CODINV,3,FALSE))</f>
        <v>73677P011</v>
      </c>
      <c r="M2104" s="12" t="str">
        <f>+VLOOKUP(FACTURACION[[#This Row],[REFERENCIA]],CODINV,4,FALSE)</f>
        <v>MANGAS</v>
      </c>
      <c r="N2104" s="12" t="str">
        <f>+VLOOKUP(FACTURACION[[#This Row],[REFERENCIA]],CODINV,5,FALSE)</f>
        <v>HONEYWELL</v>
      </c>
      <c r="O2104" s="2">
        <v>6</v>
      </c>
      <c r="P2104" s="23">
        <v>1195632</v>
      </c>
      <c r="Q2104" s="24">
        <f>+FACTURACION[[#This Row],[CANTIDAD]]*FACTURACION[[#This Row],[VR UNITARIO]]/1000</f>
        <v>7173.7920000000004</v>
      </c>
      <c r="R2104" s="3" t="str">
        <f>+VLOOKUP(FACTURACION[[#This Row],[NIT]],TABLACLIENTE,5,FALSE)</f>
        <v>CARTAGENA</v>
      </c>
    </row>
    <row r="2105" spans="3:18">
      <c r="C2105" s="13">
        <v>2015</v>
      </c>
      <c r="D2105" s="17" t="s">
        <v>297</v>
      </c>
      <c r="E2105" s="17">
        <f>MONTH(FACTURACION[[#This Row],[MES]]&amp;1)</f>
        <v>4</v>
      </c>
      <c r="F2105" s="223">
        <f>DATE(FACTURACION[[#This Row],[AÑO]],FACTURACION[[#This Row],[Mes numero]],1)</f>
        <v>42095</v>
      </c>
      <c r="G2105" s="159">
        <v>11114</v>
      </c>
      <c r="H2105" s="20">
        <v>890500726</v>
      </c>
      <c r="I2105" s="2" t="str">
        <f>+VLOOKUP(FACTURACION[[#This Row],[NIT]],TABLACLIENTE,2,FALSE)</f>
        <v>NORTESANTANDEREANA DE GAS S.A. E.S.P (NORGAS S.A. E.S.P.)</v>
      </c>
      <c r="J2105" s="2" t="s">
        <v>259</v>
      </c>
      <c r="K2105" s="12" t="str">
        <f>+VLOOKUP(FACTURACION[[#This Row],[REFERENCIA]],CODINV,2,FALSE)</f>
        <v>KIT CONVERSION TROYA III</v>
      </c>
      <c r="L2105" s="12" t="str">
        <f>IF(VLOOKUP(FACTURACION[[#This Row],[REFERENCIA]],CODINV,3,FALSE)=0,"",VLOOKUP(FACTURACION[[#This Row],[REFERENCIA]],CODINV,3,FALSE))</f>
        <v>72-037-001YY</v>
      </c>
      <c r="M2105" s="12" t="str">
        <f>+VLOOKUP(FACTURACION[[#This Row],[REFERENCIA]],CODINV,4,FALSE)</f>
        <v>REPUESTOS Y ACCESORIOS</v>
      </c>
      <c r="N2105" s="12" t="str">
        <f>+VLOOKUP(FACTURACION[[#This Row],[REFERENCIA]],CODINV,5,FALSE)</f>
        <v>RED SEAL MEASUREMENT</v>
      </c>
      <c r="O2105" s="2">
        <v>3</v>
      </c>
      <c r="P2105" s="23">
        <v>1222287</v>
      </c>
      <c r="Q2105" s="24">
        <f>+FACTURACION[[#This Row],[CANTIDAD]]*FACTURACION[[#This Row],[VR UNITARIO]]/1000</f>
        <v>3666.8609999999999</v>
      </c>
      <c r="R2105" s="3" t="str">
        <f>+VLOOKUP(FACTURACION[[#This Row],[NIT]],TABLACLIENTE,5,FALSE)</f>
        <v>BUCARAMANGA</v>
      </c>
    </row>
    <row r="2106" spans="3:18">
      <c r="C2106" s="13">
        <v>2015</v>
      </c>
      <c r="D2106" s="17" t="s">
        <v>297</v>
      </c>
      <c r="E2106" s="17">
        <f>MONTH(FACTURACION[[#This Row],[MES]]&amp;1)</f>
        <v>4</v>
      </c>
      <c r="F2106" s="223">
        <f>DATE(FACTURACION[[#This Row],[AÑO]],FACTURACION[[#This Row],[Mes numero]],1)</f>
        <v>42095</v>
      </c>
      <c r="G2106" s="159">
        <v>11114</v>
      </c>
      <c r="H2106" s="20">
        <v>890500726</v>
      </c>
      <c r="I2106" s="2" t="str">
        <f>+VLOOKUP(FACTURACION[[#This Row],[NIT]],TABLACLIENTE,2,FALSE)</f>
        <v>NORTESANTANDEREANA DE GAS S.A. E.S.P (NORGAS S.A. E.S.P.)</v>
      </c>
      <c r="J2106" s="2" t="s">
        <v>45</v>
      </c>
      <c r="K2106" s="12" t="str">
        <f>+VLOOKUP(FACTURACION[[#This Row],[REFERENCIA]],CODINV,2,FALSE)</f>
        <v>REGULADOR  PRIMERA ETAPA</v>
      </c>
      <c r="L2106" s="12" t="str">
        <f>IF(VLOOKUP(FACTURACION[[#This Row],[REFERENCIA]],CODINV,3,FALSE)=0,"",VLOOKUP(FACTURACION[[#This Row],[REFERENCIA]],CODINV,3,FALSE))</f>
        <v>1584VN</v>
      </c>
      <c r="M2106" s="12" t="str">
        <f>+VLOOKUP(FACTURACION[[#This Row],[REFERENCIA]],CODINV,4,FALSE)</f>
        <v>REGULADORES</v>
      </c>
      <c r="N2106" s="12" t="str">
        <f>+VLOOKUP(FACTURACION[[#This Row],[REFERENCIA]],CODINV,5,FALSE)</f>
        <v>REGO</v>
      </c>
      <c r="O2106" s="2">
        <v>1</v>
      </c>
      <c r="P2106" s="23">
        <v>182000</v>
      </c>
      <c r="Q2106" s="24">
        <f>+FACTURACION[[#This Row],[CANTIDAD]]*FACTURACION[[#This Row],[VR UNITARIO]]/1000</f>
        <v>182</v>
      </c>
      <c r="R2106" s="3" t="str">
        <f>+VLOOKUP(FACTURACION[[#This Row],[NIT]],TABLACLIENTE,5,FALSE)</f>
        <v>BUCARAMANGA</v>
      </c>
    </row>
    <row r="2107" spans="3:18">
      <c r="C2107" s="13">
        <v>2015</v>
      </c>
      <c r="D2107" s="17" t="s">
        <v>297</v>
      </c>
      <c r="E2107" s="17">
        <f>MONTH(FACTURACION[[#This Row],[MES]]&amp;1)</f>
        <v>4</v>
      </c>
      <c r="F2107" s="223">
        <f>DATE(FACTURACION[[#This Row],[AÑO]],FACTURACION[[#This Row],[Mes numero]],1)</f>
        <v>42095</v>
      </c>
      <c r="G2107" s="159">
        <v>11114</v>
      </c>
      <c r="H2107" s="20">
        <v>890500726</v>
      </c>
      <c r="I2107" s="2" t="str">
        <f>+VLOOKUP(FACTURACION[[#This Row],[NIT]],TABLACLIENTE,2,FALSE)</f>
        <v>NORTESANTANDEREANA DE GAS S.A. E.S.P (NORGAS S.A. E.S.P.)</v>
      </c>
      <c r="J2107" s="2" t="s">
        <v>282</v>
      </c>
      <c r="K2107" s="12" t="str">
        <f>+VLOOKUP(FACTURACION[[#This Row],[REFERENCIA]],CODINV,2,FALSE)</f>
        <v>REGULADOR 3/4" PRIMERA ETAPA POL</v>
      </c>
      <c r="L2107" s="12" t="str">
        <f>IF(VLOOKUP(FACTURACION[[#This Row],[REFERENCIA]],CODINV,3,FALSE)=0,"",VLOOKUP(FACTURACION[[#This Row],[REFERENCIA]],CODINV,3,FALSE))</f>
        <v>L4403TR9</v>
      </c>
      <c r="M2107" s="12" t="str">
        <f>+VLOOKUP(FACTURACION[[#This Row],[REFERENCIA]],CODINV,4,FALSE)</f>
        <v>REGULADORES</v>
      </c>
      <c r="N2107" s="12" t="str">
        <f>+VLOOKUP(FACTURACION[[#This Row],[REFERENCIA]],CODINV,5,FALSE)</f>
        <v>REGO</v>
      </c>
      <c r="O2107" s="2">
        <v>1</v>
      </c>
      <c r="P2107" s="23">
        <v>90000</v>
      </c>
      <c r="Q2107" s="24">
        <f>+FACTURACION[[#This Row],[CANTIDAD]]*FACTURACION[[#This Row],[VR UNITARIO]]/1000</f>
        <v>90</v>
      </c>
      <c r="R2107" s="3" t="str">
        <f>+VLOOKUP(FACTURACION[[#This Row],[NIT]],TABLACLIENTE,5,FALSE)</f>
        <v>BUCARAMANGA</v>
      </c>
    </row>
    <row r="2108" spans="3:18">
      <c r="C2108" s="13">
        <v>2015</v>
      </c>
      <c r="D2108" s="17" t="s">
        <v>297</v>
      </c>
      <c r="E2108" s="17">
        <f>MONTH(FACTURACION[[#This Row],[MES]]&amp;1)</f>
        <v>4</v>
      </c>
      <c r="F2108" s="223">
        <f>DATE(FACTURACION[[#This Row],[AÑO]],FACTURACION[[#This Row],[Mes numero]],1)</f>
        <v>42095</v>
      </c>
      <c r="G2108" s="159">
        <v>11114</v>
      </c>
      <c r="H2108" s="20">
        <v>890500726</v>
      </c>
      <c r="I2108" s="2" t="str">
        <f>+VLOOKUP(FACTURACION[[#This Row],[NIT]],TABLACLIENTE,2,FALSE)</f>
        <v>NORTESANTANDEREANA DE GAS S.A. E.S.P (NORGAS S.A. E.S.P.)</v>
      </c>
      <c r="J2108" s="2" t="s">
        <v>282</v>
      </c>
      <c r="K2108" s="12" t="str">
        <f>+VLOOKUP(FACTURACION[[#This Row],[REFERENCIA]],CODINV,2,FALSE)</f>
        <v>REGULADOR 3/4" PRIMERA ETAPA POL</v>
      </c>
      <c r="L2108" s="12" t="str">
        <f>IF(VLOOKUP(FACTURACION[[#This Row],[REFERENCIA]],CODINV,3,FALSE)=0,"",VLOOKUP(FACTURACION[[#This Row],[REFERENCIA]],CODINV,3,FALSE))</f>
        <v>L4403TR9</v>
      </c>
      <c r="M2108" s="12" t="str">
        <f>+VLOOKUP(FACTURACION[[#This Row],[REFERENCIA]],CODINV,4,FALSE)</f>
        <v>REGULADORES</v>
      </c>
      <c r="N2108" s="12" t="str">
        <f>+VLOOKUP(FACTURACION[[#This Row],[REFERENCIA]],CODINV,5,FALSE)</f>
        <v>REGO</v>
      </c>
      <c r="O2108" s="2">
        <v>2</v>
      </c>
      <c r="P2108" s="23">
        <v>90000</v>
      </c>
      <c r="Q2108" s="24">
        <f>+FACTURACION[[#This Row],[CANTIDAD]]*FACTURACION[[#This Row],[VR UNITARIO]]/1000</f>
        <v>180</v>
      </c>
      <c r="R2108" s="3" t="str">
        <f>+VLOOKUP(FACTURACION[[#This Row],[NIT]],TABLACLIENTE,5,FALSE)</f>
        <v>BUCARAMANGA</v>
      </c>
    </row>
    <row r="2109" spans="3:18">
      <c r="C2109" s="13">
        <v>2015</v>
      </c>
      <c r="D2109" s="17" t="s">
        <v>297</v>
      </c>
      <c r="E2109" s="17">
        <f>MONTH(FACTURACION[[#This Row],[MES]]&amp;1)</f>
        <v>4</v>
      </c>
      <c r="F2109" s="223">
        <f>DATE(FACTURACION[[#This Row],[AÑO]],FACTURACION[[#This Row],[Mes numero]],1)</f>
        <v>42095</v>
      </c>
      <c r="G2109" s="159">
        <v>11117</v>
      </c>
      <c r="H2109" s="20">
        <v>830137252</v>
      </c>
      <c r="I2109" s="2" t="str">
        <f>+VLOOKUP(FACTURACION[[#This Row],[NIT]],TABLACLIENTE,2,FALSE)</f>
        <v>SAGENCO SAS</v>
      </c>
      <c r="J2109" s="2" t="s">
        <v>30</v>
      </c>
      <c r="K2109" s="12" t="str">
        <f>+VLOOKUP(FACTURACION[[#This Row],[REFERENCIA]],CODINV,2,FALSE)</f>
        <v>KIT DE SERVICIO PARA MULTIVALVULA</v>
      </c>
      <c r="L2109" s="12" t="str">
        <f>IF(VLOOKUP(FACTURACION[[#This Row],[REFERENCIA]],CODINV,3,FALSE)=0,"",VLOOKUP(FACTURACION[[#This Row],[REFERENCIA]],CODINV,3,FALSE))</f>
        <v>19104-50</v>
      </c>
      <c r="M2109" s="12" t="str">
        <f>+VLOOKUP(FACTURACION[[#This Row],[REFERENCIA]],CODINV,4,FALSE)</f>
        <v>REPUESTOS Y ACCESORIOS</v>
      </c>
      <c r="N2109" s="12" t="str">
        <f>+VLOOKUP(FACTURACION[[#This Row],[REFERENCIA]],CODINV,5,FALSE)</f>
        <v>REGO</v>
      </c>
      <c r="O2109" s="2">
        <v>1</v>
      </c>
      <c r="P2109" s="23">
        <v>22000</v>
      </c>
      <c r="Q2109" s="24">
        <f>+FACTURACION[[#This Row],[CANTIDAD]]*FACTURACION[[#This Row],[VR UNITARIO]]/1000</f>
        <v>22</v>
      </c>
      <c r="R2109" s="3" t="str">
        <f>+VLOOKUP(FACTURACION[[#This Row],[NIT]],TABLACLIENTE,5,FALSE)</f>
        <v>BOGOTÁ D.C.</v>
      </c>
    </row>
    <row r="2110" spans="3:18">
      <c r="C2110" s="13">
        <v>2015</v>
      </c>
      <c r="D2110" s="17" t="s">
        <v>297</v>
      </c>
      <c r="E2110" s="17">
        <f>MONTH(FACTURACION[[#This Row],[MES]]&amp;1)</f>
        <v>4</v>
      </c>
      <c r="F2110" s="223">
        <f>DATE(FACTURACION[[#This Row],[AÑO]],FACTURACION[[#This Row],[Mes numero]],1)</f>
        <v>42095</v>
      </c>
      <c r="G2110" s="159">
        <v>11117</v>
      </c>
      <c r="H2110" s="20">
        <v>830137252</v>
      </c>
      <c r="I2110" s="2" t="str">
        <f>+VLOOKUP(FACTURACION[[#This Row],[NIT]],TABLACLIENTE,2,FALSE)</f>
        <v>SAGENCO SAS</v>
      </c>
      <c r="J2110" s="2" t="s">
        <v>106</v>
      </c>
      <c r="K2110" s="12" t="str">
        <f>+VLOOKUP(FACTURACION[[#This Row],[REFERENCIA]],CODINV,2,FALSE)</f>
        <v>MULTIVALVE / MULTIVALVULA 3/4"</v>
      </c>
      <c r="L2110" s="12" t="str">
        <f>IF(VLOOKUP(FACTURACION[[#This Row],[REFERENCIA]],CODINV,3,FALSE)=0,"",VLOOKUP(FACTURACION[[#This Row],[REFERENCIA]],CODINV,3,FALSE))</f>
        <v>7556R12.0</v>
      </c>
      <c r="M2110" s="12" t="str">
        <f>+VLOOKUP(FACTURACION[[#This Row],[REFERENCIA]],CODINV,4,FALSE)</f>
        <v>VÁLVULAS Y MULTIVÁLVULAS</v>
      </c>
      <c r="N2110" s="12" t="str">
        <f>+VLOOKUP(FACTURACION[[#This Row],[REFERENCIA]],CODINV,5,FALSE)</f>
        <v>REGO</v>
      </c>
      <c r="O2110" s="2">
        <v>1</v>
      </c>
      <c r="P2110" s="23">
        <v>115000</v>
      </c>
      <c r="Q2110" s="24">
        <f>+FACTURACION[[#This Row],[CANTIDAD]]*FACTURACION[[#This Row],[VR UNITARIO]]/1000</f>
        <v>115</v>
      </c>
      <c r="R2110" s="3" t="str">
        <f>+VLOOKUP(FACTURACION[[#This Row],[NIT]],TABLACLIENTE,5,FALSE)</f>
        <v>BOGOTÁ D.C.</v>
      </c>
    </row>
    <row r="2111" spans="3:18">
      <c r="C2111" s="13">
        <v>2015</v>
      </c>
      <c r="D2111" s="17" t="s">
        <v>297</v>
      </c>
      <c r="E2111" s="17">
        <f>MONTH(FACTURACION[[#This Row],[MES]]&amp;1)</f>
        <v>4</v>
      </c>
      <c r="F2111" s="223">
        <f>DATE(FACTURACION[[#This Row],[AÑO]],FACTURACION[[#This Row],[Mes numero]],1)</f>
        <v>42095</v>
      </c>
      <c r="G2111" s="159">
        <v>11117</v>
      </c>
      <c r="H2111" s="20">
        <v>830137252</v>
      </c>
      <c r="I2111" s="2" t="str">
        <f>+VLOOKUP(FACTURACION[[#This Row],[NIT]],TABLACLIENTE,2,FALSE)</f>
        <v>SAGENCO SAS</v>
      </c>
      <c r="J2111" s="2" t="s">
        <v>33</v>
      </c>
      <c r="K2111" s="12" t="str">
        <f>+VLOOKUP(FACTURACION[[#This Row],[REFERENCIA]],CODINV,2,FALSE)</f>
        <v>KIT DE LLENADO PARA MULTIVALVULA</v>
      </c>
      <c r="L2111" s="12" t="str">
        <f>IF(VLOOKUP(FACTURACION[[#This Row],[REFERENCIA]],CODINV,3,FALSE)=0,"",VLOOKUP(FACTURACION[[#This Row],[REFERENCIA]],CODINV,3,FALSE))</f>
        <v>8475-50</v>
      </c>
      <c r="M2111" s="12" t="str">
        <f>+VLOOKUP(FACTURACION[[#This Row],[REFERENCIA]],CODINV,4,FALSE)</f>
        <v>REPUESTOS Y ACCESORIOS</v>
      </c>
      <c r="N2111" s="12" t="str">
        <f>+VLOOKUP(FACTURACION[[#This Row],[REFERENCIA]],CODINV,5,FALSE)</f>
        <v>REGO</v>
      </c>
      <c r="O2111" s="2">
        <v>1</v>
      </c>
      <c r="P2111" s="23">
        <v>42000</v>
      </c>
      <c r="Q2111" s="24">
        <f>+FACTURACION[[#This Row],[CANTIDAD]]*FACTURACION[[#This Row],[VR UNITARIO]]/1000</f>
        <v>42</v>
      </c>
      <c r="R2111" s="3" t="str">
        <f>+VLOOKUP(FACTURACION[[#This Row],[NIT]],TABLACLIENTE,5,FALSE)</f>
        <v>BOGOTÁ D.C.</v>
      </c>
    </row>
    <row r="2112" spans="3:18">
      <c r="C2112" s="13">
        <v>2015</v>
      </c>
      <c r="D2112" s="17" t="s">
        <v>297</v>
      </c>
      <c r="E2112" s="17">
        <f>MONTH(FACTURACION[[#This Row],[MES]]&amp;1)</f>
        <v>4</v>
      </c>
      <c r="F2112" s="223">
        <f>DATE(FACTURACION[[#This Row],[AÑO]],FACTURACION[[#This Row],[Mes numero]],1)</f>
        <v>42095</v>
      </c>
      <c r="G2112" s="159">
        <v>11117</v>
      </c>
      <c r="H2112" s="20">
        <v>830137252</v>
      </c>
      <c r="I2112" s="2" t="str">
        <f>+VLOOKUP(FACTURACION[[#This Row],[NIT]],TABLACLIENTE,2,FALSE)</f>
        <v>SAGENCO SAS</v>
      </c>
      <c r="J2112" s="2" t="s">
        <v>31</v>
      </c>
      <c r="K2112" s="12" t="str">
        <f>+VLOOKUP(FACTURACION[[#This Row],[REFERENCIA]],CODINV,2,FALSE)</f>
        <v>KIT DE RETORNO PARA MULTIVALVULA</v>
      </c>
      <c r="L2112" s="12" t="str">
        <f>IF(VLOOKUP(FACTURACION[[#This Row],[REFERENCIA]],CODINV,3,FALSE)=0,"",VLOOKUP(FACTURACION[[#This Row],[REFERENCIA]],CODINV,3,FALSE))</f>
        <v>8475-51A</v>
      </c>
      <c r="M2112" s="12" t="str">
        <f>+VLOOKUP(FACTURACION[[#This Row],[REFERENCIA]],CODINV,4,FALSE)</f>
        <v>REPUESTOS Y ACCESORIOS</v>
      </c>
      <c r="N2112" s="12" t="str">
        <f>+VLOOKUP(FACTURACION[[#This Row],[REFERENCIA]],CODINV,5,FALSE)</f>
        <v>REGO</v>
      </c>
      <c r="O2112" s="2">
        <v>1</v>
      </c>
      <c r="P2112" s="23">
        <v>32000</v>
      </c>
      <c r="Q2112" s="24">
        <f>+FACTURACION[[#This Row],[CANTIDAD]]*FACTURACION[[#This Row],[VR UNITARIO]]/1000</f>
        <v>32</v>
      </c>
      <c r="R2112" s="3" t="str">
        <f>+VLOOKUP(FACTURACION[[#This Row],[NIT]],TABLACLIENTE,5,FALSE)</f>
        <v>BOGOTÁ D.C.</v>
      </c>
    </row>
    <row r="2113" spans="3:18">
      <c r="C2113" s="13">
        <v>2015</v>
      </c>
      <c r="D2113" s="17" t="s">
        <v>297</v>
      </c>
      <c r="E2113" s="17">
        <f>MONTH(FACTURACION[[#This Row],[MES]]&amp;1)</f>
        <v>4</v>
      </c>
      <c r="F2113" s="223">
        <f>DATE(FACTURACION[[#This Row],[AÑO]],FACTURACION[[#This Row],[Mes numero]],1)</f>
        <v>42095</v>
      </c>
      <c r="G2113" s="159">
        <v>11114</v>
      </c>
      <c r="H2113" s="20">
        <v>890500726</v>
      </c>
      <c r="I2113" s="2" t="str">
        <f>+VLOOKUP(FACTURACION[[#This Row],[NIT]],TABLACLIENTE,2,FALSE)</f>
        <v>NORTESANTANDEREANA DE GAS S.A. E.S.P (NORGAS S.A. E.S.P.)</v>
      </c>
      <c r="J2113" s="2" t="s">
        <v>169</v>
      </c>
      <c r="K2113" s="12" t="str">
        <f>+VLOOKUP(FACTURACION[[#This Row],[REFERENCIA]],CODINV,2,FALSE)</f>
        <v>VALVULA DE ALIVIO HIDROSTATICA 1/4"</v>
      </c>
      <c r="L2113" s="12" t="str">
        <f>IF(VLOOKUP(FACTURACION[[#This Row],[REFERENCIA]],CODINV,3,FALSE)=0,"",VLOOKUP(FACTURACION[[#This Row],[REFERENCIA]],CODINV,3,FALSE))</f>
        <v>3127U</v>
      </c>
      <c r="M2113" s="12" t="str">
        <f>+VLOOKUP(FACTURACION[[#This Row],[REFERENCIA]],CODINV,4,FALSE)</f>
        <v>VÁLVULAS Y MULTIVÁLVULAS</v>
      </c>
      <c r="N2113" s="12" t="str">
        <f>+VLOOKUP(FACTURACION[[#This Row],[REFERENCIA]],CODINV,5,FALSE)</f>
        <v>REGO</v>
      </c>
      <c r="O2113" s="2">
        <v>7</v>
      </c>
      <c r="P2113" s="23">
        <v>26000</v>
      </c>
      <c r="Q2113" s="24">
        <f>+FACTURACION[[#This Row],[CANTIDAD]]*FACTURACION[[#This Row],[VR UNITARIO]]/1000</f>
        <v>182</v>
      </c>
      <c r="R2113" s="3" t="str">
        <f>+VLOOKUP(FACTURACION[[#This Row],[NIT]],TABLACLIENTE,5,FALSE)</f>
        <v>BUCARAMANGA</v>
      </c>
    </row>
    <row r="2114" spans="3:18">
      <c r="C2114" s="13">
        <v>2015</v>
      </c>
      <c r="D2114" s="17" t="s">
        <v>297</v>
      </c>
      <c r="E2114" s="17">
        <f>MONTH(FACTURACION[[#This Row],[MES]]&amp;1)</f>
        <v>4</v>
      </c>
      <c r="F2114" s="223">
        <f>DATE(FACTURACION[[#This Row],[AÑO]],FACTURACION[[#This Row],[Mes numero]],1)</f>
        <v>42095</v>
      </c>
      <c r="G2114" s="159">
        <v>11117</v>
      </c>
      <c r="H2114" s="20">
        <v>830137252</v>
      </c>
      <c r="I2114" s="2" t="str">
        <f>+VLOOKUP(FACTURACION[[#This Row],[NIT]],TABLACLIENTE,2,FALSE)</f>
        <v>SAGENCO SAS</v>
      </c>
      <c r="J2114" s="2" t="s">
        <v>273</v>
      </c>
      <c r="K2114" s="12" t="str">
        <f>+VLOOKUP(FACTURACION[[#This Row],[REFERENCIA]],CODINV,2,FALSE)</f>
        <v>VALVULA DE ALIVIO EXTERNA 3/4" NPT</v>
      </c>
      <c r="L2114" s="12" t="str">
        <f>IF(VLOOKUP(FACTURACION[[#This Row],[REFERENCIA]],CODINV,3,FALSE)=0,"",VLOOKUP(FACTURACION[[#This Row],[REFERENCIA]],CODINV,3,FALSE))</f>
        <v>3131G</v>
      </c>
      <c r="M2114" s="12" t="str">
        <f>+VLOOKUP(FACTURACION[[#This Row],[REFERENCIA]],CODINV,4,FALSE)</f>
        <v>VÁLVULAS Y MULTIVÁLVULAS</v>
      </c>
      <c r="N2114" s="12" t="str">
        <f>+VLOOKUP(FACTURACION[[#This Row],[REFERENCIA]],CODINV,5,FALSE)</f>
        <v>REGO</v>
      </c>
      <c r="O2114" s="2">
        <v>2</v>
      </c>
      <c r="P2114" s="23">
        <v>96000</v>
      </c>
      <c r="Q2114" s="24">
        <f>+FACTURACION[[#This Row],[CANTIDAD]]*FACTURACION[[#This Row],[VR UNITARIO]]/1000</f>
        <v>192</v>
      </c>
      <c r="R2114" s="3" t="str">
        <f>+VLOOKUP(FACTURACION[[#This Row],[NIT]],TABLACLIENTE,5,FALSE)</f>
        <v>BOGOTÁ D.C.</v>
      </c>
    </row>
    <row r="2115" spans="3:18">
      <c r="C2115" s="13">
        <v>2015</v>
      </c>
      <c r="D2115" s="17" t="s">
        <v>297</v>
      </c>
      <c r="E2115" s="17">
        <f>MONTH(FACTURACION[[#This Row],[MES]]&amp;1)</f>
        <v>4</v>
      </c>
      <c r="F2115" s="223">
        <f>DATE(FACTURACION[[#This Row],[AÑO]],FACTURACION[[#This Row],[Mes numero]],1)</f>
        <v>42095</v>
      </c>
      <c r="G2115" s="159">
        <v>11114</v>
      </c>
      <c r="H2115" s="20">
        <v>890500726</v>
      </c>
      <c r="I2115" s="2" t="str">
        <f>+VLOOKUP(FACTURACION[[#This Row],[NIT]],TABLACLIENTE,2,FALSE)</f>
        <v>NORTESANTANDEREANA DE GAS S.A. E.S.P (NORGAS S.A. E.S.P.)</v>
      </c>
      <c r="J2115" s="2" t="s">
        <v>281</v>
      </c>
      <c r="K2115" s="12" t="str">
        <f>+VLOOKUP(FACTURACION[[#This Row],[REFERENCIA]],CODINV,2,FALSE)</f>
        <v>VALVULA DE ALIVIO SEMIINTERNA 2" - 250</v>
      </c>
      <c r="L2115" s="12" t="str">
        <f>IF(VLOOKUP(FACTURACION[[#This Row],[REFERENCIA]],CODINV,3,FALSE)=0,"",VLOOKUP(FACTURACION[[#This Row],[REFERENCIA]],CODINV,3,FALSE))</f>
        <v>7534G</v>
      </c>
      <c r="M2115" s="12" t="str">
        <f>+VLOOKUP(FACTURACION[[#This Row],[REFERENCIA]],CODINV,4,FALSE)</f>
        <v>VÁLVULAS Y MULTIVÁLVULAS</v>
      </c>
      <c r="N2115" s="12" t="str">
        <f>+VLOOKUP(FACTURACION[[#This Row],[REFERENCIA]],CODINV,5,FALSE)</f>
        <v>REGO</v>
      </c>
      <c r="O2115" s="2">
        <v>2</v>
      </c>
      <c r="P2115" s="23">
        <v>730000</v>
      </c>
      <c r="Q2115" s="24">
        <f>+FACTURACION[[#This Row],[CANTIDAD]]*FACTURACION[[#This Row],[VR UNITARIO]]/1000</f>
        <v>1460</v>
      </c>
      <c r="R2115" s="3" t="str">
        <f>+VLOOKUP(FACTURACION[[#This Row],[NIT]],TABLACLIENTE,5,FALSE)</f>
        <v>BUCARAMANGA</v>
      </c>
    </row>
    <row r="2116" spans="3:18">
      <c r="C2116" s="13">
        <v>2015</v>
      </c>
      <c r="D2116" s="17" t="s">
        <v>297</v>
      </c>
      <c r="E2116" s="17">
        <f>MONTH(FACTURACION[[#This Row],[MES]]&amp;1)</f>
        <v>4</v>
      </c>
      <c r="F2116" s="223">
        <f>DATE(FACTURACION[[#This Row],[AÑO]],FACTURACION[[#This Row],[Mes numero]],1)</f>
        <v>42095</v>
      </c>
      <c r="G2116" s="159">
        <v>11117</v>
      </c>
      <c r="H2116" s="20">
        <v>830137252</v>
      </c>
      <c r="I2116" s="2" t="str">
        <f>+VLOOKUP(FACTURACION[[#This Row],[NIT]],TABLACLIENTE,2,FALSE)</f>
        <v>SAGENCO SAS</v>
      </c>
      <c r="J2116" s="2" t="s">
        <v>78</v>
      </c>
      <c r="K2116" s="12" t="str">
        <f>+VLOOKUP(FACTURACION[[#This Row],[REFERENCIA]],CODINV,2,FALSE)</f>
        <v>VALVULA DE ALIVIO SEMINTERNA 1 1/4"</v>
      </c>
      <c r="L2116" s="12" t="str">
        <f>IF(VLOOKUP(FACTURACION[[#This Row],[REFERENCIA]],CODINV,3,FALSE)=0,"",VLOOKUP(FACTURACION[[#This Row],[REFERENCIA]],CODINV,3,FALSE))</f>
        <v>8685G</v>
      </c>
      <c r="M2116" s="12" t="str">
        <f>+VLOOKUP(FACTURACION[[#This Row],[REFERENCIA]],CODINV,4,FALSE)</f>
        <v>VÁLVULAS Y MULTIVÁLVULAS</v>
      </c>
      <c r="N2116" s="12" t="str">
        <f>+VLOOKUP(FACTURACION[[#This Row],[REFERENCIA]],CODINV,5,FALSE)</f>
        <v>REGO</v>
      </c>
      <c r="O2116" s="2">
        <v>1</v>
      </c>
      <c r="P2116" s="23">
        <v>136000</v>
      </c>
      <c r="Q2116" s="24">
        <f>+FACTURACION[[#This Row],[CANTIDAD]]*FACTURACION[[#This Row],[VR UNITARIO]]/1000</f>
        <v>136</v>
      </c>
      <c r="R2116" s="3" t="str">
        <f>+VLOOKUP(FACTURACION[[#This Row],[NIT]],TABLACLIENTE,5,FALSE)</f>
        <v>BOGOTÁ D.C.</v>
      </c>
    </row>
    <row r="2117" spans="3:18">
      <c r="C2117" s="13">
        <v>2015</v>
      </c>
      <c r="D2117" s="17" t="s">
        <v>297</v>
      </c>
      <c r="E2117" s="17">
        <f>MONTH(FACTURACION[[#This Row],[MES]]&amp;1)</f>
        <v>4</v>
      </c>
      <c r="F2117" s="223">
        <f>DATE(FACTURACION[[#This Row],[AÑO]],FACTURACION[[#This Row],[Mes numero]],1)</f>
        <v>42095</v>
      </c>
      <c r="G2117" s="159">
        <v>11159</v>
      </c>
      <c r="H2117" s="20">
        <v>900175830</v>
      </c>
      <c r="I2117" s="2" t="str">
        <f>+VLOOKUP(FACTURACION[[#This Row],[NIT]],TABLACLIENTE,2,FALSE)</f>
        <v xml:space="preserve">COMBUSTIBLES LIQUIDOS DE COLOMBIA S.A E.S.P  (CLC S.A E.S.P)
</v>
      </c>
      <c r="J2117" s="2" t="s">
        <v>12</v>
      </c>
      <c r="K2117" s="12" t="str">
        <f>+VLOOKUP(FACTURACION[[#This Row],[REFERENCIA]],CODINV,2,FALSE)</f>
        <v>VALVULA ACCION RAPIDA</v>
      </c>
      <c r="L2117" s="12" t="str">
        <f>IF(VLOOKUP(FACTURACION[[#This Row],[REFERENCIA]],CODINV,3,FALSE)=0,"",VLOOKUP(FACTURACION[[#This Row],[REFERENCIA]],CODINV,3,FALSE))</f>
        <v>7901TB</v>
      </c>
      <c r="M2117" s="12" t="str">
        <f>+VLOOKUP(FACTURACION[[#This Row],[REFERENCIA]],CODINV,4,FALSE)</f>
        <v>VÁLVULAS Y MULTIVÁLVULAS</v>
      </c>
      <c r="N2117" s="12" t="str">
        <f>+VLOOKUP(FACTURACION[[#This Row],[REFERENCIA]],CODINV,5,FALSE)</f>
        <v>REGO</v>
      </c>
      <c r="O2117" s="2">
        <v>3</v>
      </c>
      <c r="P2117" s="23">
        <v>68605</v>
      </c>
      <c r="Q2117" s="24">
        <f>+FACTURACION[[#This Row],[CANTIDAD]]*FACTURACION[[#This Row],[VR UNITARIO]]/1000</f>
        <v>205.815</v>
      </c>
      <c r="R2117" s="3" t="str">
        <f>+VLOOKUP(FACTURACION[[#This Row],[NIT]],TABLACLIENTE,5,FALSE)</f>
        <v>BOGOTÁ D.C.</v>
      </c>
    </row>
    <row r="2118" spans="3:18">
      <c r="C2118" s="13">
        <v>2015</v>
      </c>
      <c r="D2118" s="17" t="s">
        <v>297</v>
      </c>
      <c r="E2118" s="17">
        <f>MONTH(FACTURACION[[#This Row],[MES]]&amp;1)</f>
        <v>4</v>
      </c>
      <c r="F2118" s="223">
        <f>DATE(FACTURACION[[#This Row],[AÑO]],FACTURACION[[#This Row],[Mes numero]],1)</f>
        <v>42095</v>
      </c>
      <c r="G2118" s="159">
        <v>11114</v>
      </c>
      <c r="H2118" s="20">
        <v>890500726</v>
      </c>
      <c r="I2118" s="2" t="str">
        <f>+VLOOKUP(FACTURACION[[#This Row],[NIT]],TABLACLIENTE,2,FALSE)</f>
        <v>NORTESANTANDEREANA DE GAS S.A. E.S.P (NORGAS S.A. E.S.P.)</v>
      </c>
      <c r="J2118" s="2" t="s">
        <v>93</v>
      </c>
      <c r="K2118" s="12" t="str">
        <f>+VLOOKUP(FACTURACION[[#This Row],[REFERENCIA]],CODINV,2,FALSE)</f>
        <v>VALVULA DE GLOBO 2"</v>
      </c>
      <c r="L2118" s="12" t="str">
        <f>IF(VLOOKUP(FACTURACION[[#This Row],[REFERENCIA]],CODINV,3,FALSE)=0,"",VLOOKUP(FACTURACION[[#This Row],[REFERENCIA]],CODINV,3,FALSE))</f>
        <v>A7513AP</v>
      </c>
      <c r="M2118" s="12" t="str">
        <f>+VLOOKUP(FACTURACION[[#This Row],[REFERENCIA]],CODINV,4,FALSE)</f>
        <v>VÁLVULAS Y MULTIVÁLVULAS</v>
      </c>
      <c r="N2118" s="12" t="str">
        <f>+VLOOKUP(FACTURACION[[#This Row],[REFERENCIA]],CODINV,5,FALSE)</f>
        <v>REGO</v>
      </c>
      <c r="O2118" s="2">
        <v>1</v>
      </c>
      <c r="P2118" s="23">
        <v>398000</v>
      </c>
      <c r="Q2118" s="24">
        <f>+FACTURACION[[#This Row],[CANTIDAD]]*FACTURACION[[#This Row],[VR UNITARIO]]/1000</f>
        <v>398</v>
      </c>
      <c r="R2118" s="3" t="str">
        <f>+VLOOKUP(FACTURACION[[#This Row],[NIT]],TABLACLIENTE,5,FALSE)</f>
        <v>BUCARAMANGA</v>
      </c>
    </row>
    <row r="2119" spans="3:18">
      <c r="C2119" s="13">
        <v>2015</v>
      </c>
      <c r="D2119" s="17" t="s">
        <v>297</v>
      </c>
      <c r="E2119" s="17">
        <f>MONTH(FACTURACION[[#This Row],[MES]]&amp;1)</f>
        <v>4</v>
      </c>
      <c r="F2119" s="223">
        <f>DATE(FACTURACION[[#This Row],[AÑO]],FACTURACION[[#This Row],[Mes numero]],1)</f>
        <v>42095</v>
      </c>
      <c r="G2119" s="159">
        <v>11114</v>
      </c>
      <c r="H2119" s="20">
        <v>890500726</v>
      </c>
      <c r="I2119" s="2" t="str">
        <f>+VLOOKUP(FACTURACION[[#This Row],[NIT]],TABLACLIENTE,2,FALSE)</f>
        <v>NORTESANTANDEREANA DE GAS S.A. E.S.P (NORGAS S.A. E.S.P.)</v>
      </c>
      <c r="J2119" s="2" t="s">
        <v>93</v>
      </c>
      <c r="K2119" s="12" t="str">
        <f>+VLOOKUP(FACTURACION[[#This Row],[REFERENCIA]],CODINV,2,FALSE)</f>
        <v>VALVULA DE GLOBO 2"</v>
      </c>
      <c r="L2119" s="12" t="str">
        <f>IF(VLOOKUP(FACTURACION[[#This Row],[REFERENCIA]],CODINV,3,FALSE)=0,"",VLOOKUP(FACTURACION[[#This Row],[REFERENCIA]],CODINV,3,FALSE))</f>
        <v>A7513AP</v>
      </c>
      <c r="M2119" s="12" t="str">
        <f>+VLOOKUP(FACTURACION[[#This Row],[REFERENCIA]],CODINV,4,FALSE)</f>
        <v>VÁLVULAS Y MULTIVÁLVULAS</v>
      </c>
      <c r="N2119" s="12" t="str">
        <f>+VLOOKUP(FACTURACION[[#This Row],[REFERENCIA]],CODINV,5,FALSE)</f>
        <v>REGO</v>
      </c>
      <c r="O2119" s="2">
        <v>1</v>
      </c>
      <c r="P2119" s="23">
        <v>398000</v>
      </c>
      <c r="Q2119" s="24">
        <f>+FACTURACION[[#This Row],[CANTIDAD]]*FACTURACION[[#This Row],[VR UNITARIO]]/1000</f>
        <v>398</v>
      </c>
      <c r="R2119" s="3" t="str">
        <f>+VLOOKUP(FACTURACION[[#This Row],[NIT]],TABLACLIENTE,5,FALSE)</f>
        <v>BUCARAMANGA</v>
      </c>
    </row>
    <row r="2120" spans="3:18">
      <c r="C2120" s="13">
        <v>2015</v>
      </c>
      <c r="D2120" s="17" t="s">
        <v>297</v>
      </c>
      <c r="E2120" s="17">
        <f>MONTH(FACTURACION[[#This Row],[MES]]&amp;1)</f>
        <v>4</v>
      </c>
      <c r="F2120" s="223">
        <f>DATE(FACTURACION[[#This Row],[AÑO]],FACTURACION[[#This Row],[Mes numero]],1)</f>
        <v>42095</v>
      </c>
      <c r="G2120" s="159">
        <v>11114</v>
      </c>
      <c r="H2120" s="20">
        <v>890500726</v>
      </c>
      <c r="I2120" s="2" t="str">
        <f>+VLOOKUP(FACTURACION[[#This Row],[NIT]],TABLACLIENTE,2,FALSE)</f>
        <v>NORTESANTANDEREANA DE GAS S.A. E.S.P (NORGAS S.A. E.S.P.)</v>
      </c>
      <c r="J2120" s="2" t="s">
        <v>286</v>
      </c>
      <c r="K2120" s="12" t="str">
        <f>+VLOOKUP(FACTURACION[[#This Row],[REFERENCIA]],CODINV,2,FALSE)</f>
        <v>VALVULA EXCESO DE FLUJO 3/4" NPT</v>
      </c>
      <c r="L2120" s="12" t="str">
        <f>IF(VLOOKUP(FACTURACION[[#This Row],[REFERENCIA]],CODINV,3,FALSE)=0,"",VLOOKUP(FACTURACION[[#This Row],[REFERENCIA]],CODINV,3,FALSE))</f>
        <v>F-2884D</v>
      </c>
      <c r="M2120" s="12" t="str">
        <f>+VLOOKUP(FACTURACION[[#This Row],[REFERENCIA]],CODINV,4,FALSE)</f>
        <v>VÁLVULAS Y MULTIVÁLVULAS</v>
      </c>
      <c r="N2120" s="12" t="str">
        <f>+VLOOKUP(FACTURACION[[#This Row],[REFERENCIA]],CODINV,5,FALSE)</f>
        <v>REGO</v>
      </c>
      <c r="O2120" s="2">
        <v>1</v>
      </c>
      <c r="P2120" s="23">
        <v>70000</v>
      </c>
      <c r="Q2120" s="24">
        <f>+FACTURACION[[#This Row],[CANTIDAD]]*FACTURACION[[#This Row],[VR UNITARIO]]/1000</f>
        <v>70</v>
      </c>
      <c r="R2120" s="3" t="str">
        <f>+VLOOKUP(FACTURACION[[#This Row],[NIT]],TABLACLIENTE,5,FALSE)</f>
        <v>BUCARAMANGA</v>
      </c>
    </row>
    <row r="2121" spans="3:18">
      <c r="C2121" s="13">
        <v>2015</v>
      </c>
      <c r="D2121" s="17" t="s">
        <v>297</v>
      </c>
      <c r="E2121" s="17">
        <f>MONTH(FACTURACION[[#This Row],[MES]]&amp;1)</f>
        <v>4</v>
      </c>
      <c r="F2121" s="223">
        <f>DATE(FACTURACION[[#This Row],[AÑO]],FACTURACION[[#This Row],[Mes numero]],1)</f>
        <v>42095</v>
      </c>
      <c r="G2121" s="159">
        <v>11117</v>
      </c>
      <c r="H2121" s="20">
        <v>830137252</v>
      </c>
      <c r="I2121" s="2" t="str">
        <f>+VLOOKUP(FACTURACION[[#This Row],[NIT]],TABLACLIENTE,2,FALSE)</f>
        <v>SAGENCO SAS</v>
      </c>
      <c r="J2121" s="2" t="s">
        <v>36</v>
      </c>
      <c r="K2121" s="12" t="str">
        <f>+VLOOKUP(FACTURACION[[#This Row],[REFERENCIA]],CODINV,2,FALSE)</f>
        <v>VALVULA DE EXCESO DE FLUJO 3/4"</v>
      </c>
      <c r="L2121" s="12" t="str">
        <f>IF(VLOOKUP(FACTURACION[[#This Row],[REFERENCIA]],CODINV,3,FALSE)=0,"",VLOOKUP(FACTURACION[[#This Row],[REFERENCIA]],CODINV,3,FALSE))</f>
        <v>3272G</v>
      </c>
      <c r="M2121" s="12" t="str">
        <f>+VLOOKUP(FACTURACION[[#This Row],[REFERENCIA]],CODINV,4,FALSE)</f>
        <v>VÁLVULAS Y MULTIVÁLVULAS</v>
      </c>
      <c r="N2121" s="12" t="str">
        <f>+VLOOKUP(FACTURACION[[#This Row],[REFERENCIA]],CODINV,5,FALSE)</f>
        <v>REGO</v>
      </c>
      <c r="O2121" s="2">
        <v>1</v>
      </c>
      <c r="P2121" s="23">
        <v>35000</v>
      </c>
      <c r="Q2121" s="24">
        <f>+FACTURACION[[#This Row],[CANTIDAD]]*FACTURACION[[#This Row],[VR UNITARIO]]/1000</f>
        <v>35</v>
      </c>
      <c r="R2121" s="3" t="str">
        <f>+VLOOKUP(FACTURACION[[#This Row],[NIT]],TABLACLIENTE,5,FALSE)</f>
        <v>BOGOTÁ D.C.</v>
      </c>
    </row>
    <row r="2122" spans="3:18">
      <c r="C2122" s="13">
        <v>2015</v>
      </c>
      <c r="D2122" s="17" t="s">
        <v>297</v>
      </c>
      <c r="E2122" s="17">
        <f>MONTH(FACTURACION[[#This Row],[MES]]&amp;1)</f>
        <v>4</v>
      </c>
      <c r="F2122" s="223">
        <f>DATE(FACTURACION[[#This Row],[AÑO]],FACTURACION[[#This Row],[Mes numero]],1)</f>
        <v>42095</v>
      </c>
      <c r="G2122" s="159">
        <v>11159</v>
      </c>
      <c r="H2122" s="20">
        <v>900175830</v>
      </c>
      <c r="I2122" s="2" t="str">
        <f>+VLOOKUP(FACTURACION[[#This Row],[NIT]],TABLACLIENTE,2,FALSE)</f>
        <v xml:space="preserve">COMBUSTIBLES LIQUIDOS DE COLOMBIA S.A E.S.P  (CLC S.A E.S.P)
</v>
      </c>
      <c r="J2122" s="2" t="s">
        <v>80</v>
      </c>
      <c r="K2122" s="12" t="str">
        <f>+VLOOKUP(FACTURACION[[#This Row],[REFERENCIA]],CODINV,2,FALSE)</f>
        <v>VALVULA EXCESO DE FLUJO 1 1/4"</v>
      </c>
      <c r="L2122" s="12" t="str">
        <f>IF(VLOOKUP(FACTURACION[[#This Row],[REFERENCIA]],CODINV,3,FALSE)=0,"",VLOOKUP(FACTURACION[[#This Row],[REFERENCIA]],CODINV,3,FALSE))</f>
        <v>3282C</v>
      </c>
      <c r="M2122" s="12" t="str">
        <f>+VLOOKUP(FACTURACION[[#This Row],[REFERENCIA]],CODINV,4,FALSE)</f>
        <v>VÁLVULAS Y MULTIVÁLVULAS</v>
      </c>
      <c r="N2122" s="12" t="str">
        <f>+VLOOKUP(FACTURACION[[#This Row],[REFERENCIA]],CODINV,5,FALSE)</f>
        <v>REGO</v>
      </c>
      <c r="O2122" s="2">
        <v>3</v>
      </c>
      <c r="P2122" s="23">
        <v>76744</v>
      </c>
      <c r="Q2122" s="24">
        <f>+FACTURACION[[#This Row],[CANTIDAD]]*FACTURACION[[#This Row],[VR UNITARIO]]/1000</f>
        <v>230.232</v>
      </c>
      <c r="R2122" s="3" t="str">
        <f>+VLOOKUP(FACTURACION[[#This Row],[NIT]],TABLACLIENTE,5,FALSE)</f>
        <v>BOGOTÁ D.C.</v>
      </c>
    </row>
    <row r="2123" spans="3:18">
      <c r="C2123" s="13">
        <v>2015</v>
      </c>
      <c r="D2123" s="17" t="s">
        <v>297</v>
      </c>
      <c r="E2123" s="17">
        <f>MONTH(FACTURACION[[#This Row],[MES]]&amp;1)</f>
        <v>4</v>
      </c>
      <c r="F2123" s="223">
        <f>DATE(FACTURACION[[#This Row],[AÑO]],FACTURACION[[#This Row],[Mes numero]],1)</f>
        <v>42095</v>
      </c>
      <c r="G2123" s="159">
        <v>11117</v>
      </c>
      <c r="H2123" s="20">
        <v>830137252</v>
      </c>
      <c r="I2123" s="2" t="str">
        <f>+VLOOKUP(FACTURACION[[#This Row],[NIT]],TABLACLIENTE,2,FALSE)</f>
        <v>SAGENCO SAS</v>
      </c>
      <c r="J2123" s="2" t="s">
        <v>105</v>
      </c>
      <c r="K2123" s="12" t="str">
        <f>+VLOOKUP(FACTURACION[[#This Row],[REFERENCIA]],CODINV,2,FALSE)</f>
        <v>VALVULA CHECK LOOK  3/4"M X 3/4"F</v>
      </c>
      <c r="L2123" s="12" t="str">
        <f>IF(VLOOKUP(FACTURACION[[#This Row],[REFERENCIA]],CODINV,3,FALSE)=0,"",VLOOKUP(FACTURACION[[#This Row],[REFERENCIA]],CODINV,3,FALSE))</f>
        <v>7572FC</v>
      </c>
      <c r="M2123" s="12" t="str">
        <f>+VLOOKUP(FACTURACION[[#This Row],[REFERENCIA]],CODINV,4,FALSE)</f>
        <v>VÁLVULAS Y MULTIVÁLVULAS</v>
      </c>
      <c r="N2123" s="12" t="str">
        <f>+VLOOKUP(FACTURACION[[#This Row],[REFERENCIA]],CODINV,5,FALSE)</f>
        <v>REGO</v>
      </c>
      <c r="O2123" s="2">
        <v>1</v>
      </c>
      <c r="P2123" s="23">
        <v>58000</v>
      </c>
      <c r="Q2123" s="24">
        <f>+FACTURACION[[#This Row],[CANTIDAD]]*FACTURACION[[#This Row],[VR UNITARIO]]/1000</f>
        <v>58</v>
      </c>
      <c r="R2123" s="3" t="str">
        <f>+VLOOKUP(FACTURACION[[#This Row],[NIT]],TABLACLIENTE,5,FALSE)</f>
        <v>BOGOTÁ D.C.</v>
      </c>
    </row>
    <row r="2124" spans="3:18">
      <c r="C2124" s="13">
        <v>2015</v>
      </c>
      <c r="D2124" s="17" t="s">
        <v>297</v>
      </c>
      <c r="E2124" s="17">
        <f>MONTH(FACTURACION[[#This Row],[MES]]&amp;1)</f>
        <v>4</v>
      </c>
      <c r="F2124" s="223">
        <f>DATE(FACTURACION[[#This Row],[AÑO]],FACTURACION[[#This Row],[Mes numero]],1)</f>
        <v>42095</v>
      </c>
      <c r="G2124" s="159">
        <v>11117</v>
      </c>
      <c r="H2124" s="20">
        <v>830137252</v>
      </c>
      <c r="I2124" s="2" t="str">
        <f>+VLOOKUP(FACTURACION[[#This Row],[NIT]],TABLACLIENTE,2,FALSE)</f>
        <v>SAGENCO SAS</v>
      </c>
      <c r="J2124" s="2" t="s">
        <v>105</v>
      </c>
      <c r="K2124" s="12" t="str">
        <f>+VLOOKUP(FACTURACION[[#This Row],[REFERENCIA]],CODINV,2,FALSE)</f>
        <v>VALVULA CHECK LOOK  3/4"M X 3/4"F</v>
      </c>
      <c r="L2124" s="12" t="str">
        <f>IF(VLOOKUP(FACTURACION[[#This Row],[REFERENCIA]],CODINV,3,FALSE)=0,"",VLOOKUP(FACTURACION[[#This Row],[REFERENCIA]],CODINV,3,FALSE))</f>
        <v>7572FC</v>
      </c>
      <c r="M2124" s="12" t="str">
        <f>+VLOOKUP(FACTURACION[[#This Row],[REFERENCIA]],CODINV,4,FALSE)</f>
        <v>VÁLVULAS Y MULTIVÁLVULAS</v>
      </c>
      <c r="N2124" s="12" t="str">
        <f>+VLOOKUP(FACTURACION[[#This Row],[REFERENCIA]],CODINV,5,FALSE)</f>
        <v>REGO</v>
      </c>
      <c r="O2124" s="2">
        <v>1</v>
      </c>
      <c r="P2124" s="23">
        <v>56000</v>
      </c>
      <c r="Q2124" s="24">
        <f>+FACTURACION[[#This Row],[CANTIDAD]]*FACTURACION[[#This Row],[VR UNITARIO]]/1000</f>
        <v>56</v>
      </c>
      <c r="R2124" s="3" t="str">
        <f>+VLOOKUP(FACTURACION[[#This Row],[NIT]],TABLACLIENTE,5,FALSE)</f>
        <v>BOGOTÁ D.C.</v>
      </c>
    </row>
    <row r="2125" spans="3:18">
      <c r="C2125" s="13">
        <v>2015</v>
      </c>
      <c r="D2125" s="17" t="s">
        <v>297</v>
      </c>
      <c r="E2125" s="17">
        <f>MONTH(FACTURACION[[#This Row],[MES]]&amp;1)</f>
        <v>4</v>
      </c>
      <c r="F2125" s="223">
        <f>DATE(FACTURACION[[#This Row],[AÑO]],FACTURACION[[#This Row],[Mes numero]],1)</f>
        <v>42095</v>
      </c>
      <c r="G2125" s="159">
        <v>11114</v>
      </c>
      <c r="H2125" s="20">
        <v>890500726</v>
      </c>
      <c r="I2125" s="2" t="str">
        <f>+VLOOKUP(FACTURACION[[#This Row],[NIT]],TABLACLIENTE,2,FALSE)</f>
        <v>NORTESANTANDEREANA DE GAS S.A. E.S.P (NORGAS S.A. E.S.P.)</v>
      </c>
      <c r="J2125" s="2" t="s">
        <v>284</v>
      </c>
      <c r="K2125" s="12" t="str">
        <f>+VLOOKUP(FACTURACION[[#This Row],[REFERENCIA]],CODINV,2,FALSE)</f>
        <v>VALVULA DE VAPOR 3/4</v>
      </c>
      <c r="L2125" s="12" t="str">
        <f>IF(VLOOKUP(FACTURACION[[#This Row],[REFERENCIA]],CODINV,3,FALSE)=0,"",VLOOKUP(FACTURACION[[#This Row],[REFERENCIA]],CODINV,3,FALSE))</f>
        <v>7573G</v>
      </c>
      <c r="M2125" s="12" t="str">
        <f>+VLOOKUP(FACTURACION[[#This Row],[REFERENCIA]],CODINV,4,FALSE)</f>
        <v>VÁLVULAS Y MULTIVÁLVULAS</v>
      </c>
      <c r="N2125" s="12" t="str">
        <f>+VLOOKUP(FACTURACION[[#This Row],[REFERENCIA]],CODINV,5,FALSE)</f>
        <v>REGO</v>
      </c>
      <c r="O2125" s="2">
        <v>1</v>
      </c>
      <c r="P2125" s="23">
        <v>53000</v>
      </c>
      <c r="Q2125" s="24">
        <f>+FACTURACION[[#This Row],[CANTIDAD]]*FACTURACION[[#This Row],[VR UNITARIO]]/1000</f>
        <v>53</v>
      </c>
      <c r="R2125" s="3" t="str">
        <f>+VLOOKUP(FACTURACION[[#This Row],[NIT]],TABLACLIENTE,5,FALSE)</f>
        <v>BUCARAMANGA</v>
      </c>
    </row>
    <row r="2126" spans="3:18">
      <c r="C2126" s="13">
        <v>2015</v>
      </c>
      <c r="D2126" s="17" t="s">
        <v>297</v>
      </c>
      <c r="E2126" s="17">
        <f>MONTH(FACTURACION[[#This Row],[MES]]&amp;1)</f>
        <v>4</v>
      </c>
      <c r="F2126" s="223">
        <f>DATE(FACTURACION[[#This Row],[AÑO]],FACTURACION[[#This Row],[Mes numero]],1)</f>
        <v>42095</v>
      </c>
      <c r="G2126" s="159">
        <v>11159</v>
      </c>
      <c r="H2126" s="20">
        <v>900175830</v>
      </c>
      <c r="I2126" s="2" t="str">
        <f>+VLOOKUP(FACTURACION[[#This Row],[NIT]],TABLACLIENTE,2,FALSE)</f>
        <v xml:space="preserve">COMBUSTIBLES LIQUIDOS DE COLOMBIA S.A E.S.P  (CLC S.A E.S.P)
</v>
      </c>
      <c r="J2126" s="2" t="s">
        <v>92</v>
      </c>
      <c r="K2126" s="12" t="str">
        <f>+VLOOKUP(FACTURACION[[#This Row],[REFERENCIA]],CODINV,2,FALSE)</f>
        <v>VALVULA DE EXCESO DE FLUJO 2"</v>
      </c>
      <c r="L2126" s="12" t="str">
        <f>IF(VLOOKUP(FACTURACION[[#This Row],[REFERENCIA]],CODINV,3,FALSE)=0,"",VLOOKUP(FACTURACION[[#This Row],[REFERENCIA]],CODINV,3,FALSE))</f>
        <v>A3292C</v>
      </c>
      <c r="M2126" s="12" t="str">
        <f>+VLOOKUP(FACTURACION[[#This Row],[REFERENCIA]],CODINV,4,FALSE)</f>
        <v>VÁLVULAS Y MULTIVÁLVULAS</v>
      </c>
      <c r="N2126" s="12" t="str">
        <f>+VLOOKUP(FACTURACION[[#This Row],[REFERENCIA]],CODINV,5,FALSE)</f>
        <v>REGO</v>
      </c>
      <c r="O2126" s="2">
        <v>2</v>
      </c>
      <c r="P2126" s="23">
        <v>161628</v>
      </c>
      <c r="Q2126" s="24">
        <f>+FACTURACION[[#This Row],[CANTIDAD]]*FACTURACION[[#This Row],[VR UNITARIO]]/1000</f>
        <v>323.25599999999997</v>
      </c>
      <c r="R2126" s="3" t="str">
        <f>+VLOOKUP(FACTURACION[[#This Row],[NIT]],TABLACLIENTE,5,FALSE)</f>
        <v>BOGOTÁ D.C.</v>
      </c>
    </row>
    <row r="2127" spans="3:18">
      <c r="C2127" s="13">
        <v>2015</v>
      </c>
      <c r="D2127" s="17" t="s">
        <v>297</v>
      </c>
      <c r="E2127" s="17">
        <f>MONTH(FACTURACION[[#This Row],[MES]]&amp;1)</f>
        <v>4</v>
      </c>
      <c r="F2127" s="223">
        <f>DATE(FACTURACION[[#This Row],[AÑO]],FACTURACION[[#This Row],[Mes numero]],1)</f>
        <v>42095</v>
      </c>
      <c r="G2127" s="159">
        <v>11114</v>
      </c>
      <c r="H2127" s="20">
        <v>890500726</v>
      </c>
      <c r="I2127" s="2" t="str">
        <f>+VLOOKUP(FACTURACION[[#This Row],[NIT]],TABLACLIENTE,2,FALSE)</f>
        <v>NORTESANTANDEREANA DE GAS S.A. E.S.P (NORGAS S.A. E.S.P.)</v>
      </c>
      <c r="J2127" s="2" t="s">
        <v>92</v>
      </c>
      <c r="K2127" s="12" t="str">
        <f>+VLOOKUP(FACTURACION[[#This Row],[REFERENCIA]],CODINV,2,FALSE)</f>
        <v>VALVULA DE EXCESO DE FLUJO 2"</v>
      </c>
      <c r="L2127" s="12" t="str">
        <f>IF(VLOOKUP(FACTURACION[[#This Row],[REFERENCIA]],CODINV,3,FALSE)=0,"",VLOOKUP(FACTURACION[[#This Row],[REFERENCIA]],CODINV,3,FALSE))</f>
        <v>A3292C</v>
      </c>
      <c r="M2127" s="12" t="str">
        <f>+VLOOKUP(FACTURACION[[#This Row],[REFERENCIA]],CODINV,4,FALSE)</f>
        <v>VÁLVULAS Y MULTIVÁLVULAS</v>
      </c>
      <c r="N2127" s="12" t="str">
        <f>+VLOOKUP(FACTURACION[[#This Row],[REFERENCIA]],CODINV,5,FALSE)</f>
        <v>REGO</v>
      </c>
      <c r="O2127" s="2">
        <v>1</v>
      </c>
      <c r="P2127" s="23">
        <v>198500</v>
      </c>
      <c r="Q2127" s="24">
        <f>+FACTURACION[[#This Row],[CANTIDAD]]*FACTURACION[[#This Row],[VR UNITARIO]]/1000</f>
        <v>198.5</v>
      </c>
      <c r="R2127" s="3" t="str">
        <f>+VLOOKUP(FACTURACION[[#This Row],[NIT]],TABLACLIENTE,5,FALSE)</f>
        <v>BUCARAMANGA</v>
      </c>
    </row>
    <row r="2128" spans="3:18">
      <c r="C2128" s="13">
        <v>2015</v>
      </c>
      <c r="D2128" s="17" t="s">
        <v>297</v>
      </c>
      <c r="E2128" s="17">
        <f>MONTH(FACTURACION[[#This Row],[MES]]&amp;1)</f>
        <v>4</v>
      </c>
      <c r="F2128" s="223">
        <f>DATE(FACTURACION[[#This Row],[AÑO]],FACTURACION[[#This Row],[Mes numero]],1)</f>
        <v>42095</v>
      </c>
      <c r="G2128" s="159">
        <v>11159</v>
      </c>
      <c r="H2128" s="20">
        <v>900175830</v>
      </c>
      <c r="I2128" s="2" t="str">
        <f>+VLOOKUP(FACTURACION[[#This Row],[NIT]],TABLACLIENTE,2,FALSE)</f>
        <v xml:space="preserve">COMBUSTIBLES LIQUIDOS DE COLOMBIA S.A E.S.P  (CLC S.A E.S.P)
</v>
      </c>
      <c r="J2128" s="2" t="s">
        <v>56</v>
      </c>
      <c r="K2128" s="12" t="str">
        <f>+VLOOKUP(FACTURACION[[#This Row],[REFERENCIA]],CODINV,2,FALSE)</f>
        <v xml:space="preserve"> VALVULA DE AGUJA DE  1/4"</v>
      </c>
      <c r="L2128" s="12" t="str">
        <f>IF(VLOOKUP(FACTURACION[[#This Row],[REFERENCIA]],CODINV,3,FALSE)=0,"",VLOOKUP(FACTURACION[[#This Row],[REFERENCIA]],CODINV,3,FALSE))</f>
        <v>1224WA</v>
      </c>
      <c r="M2128" s="12" t="str">
        <f>+VLOOKUP(FACTURACION[[#This Row],[REFERENCIA]],CODINV,4,FALSE)</f>
        <v>VÁLVULAS Y MULTIVÁLVULAS</v>
      </c>
      <c r="N2128" s="12" t="str">
        <f>+VLOOKUP(FACTURACION[[#This Row],[REFERENCIA]],CODINV,5,FALSE)</f>
        <v>REGO</v>
      </c>
      <c r="O2128" s="2">
        <v>10</v>
      </c>
      <c r="P2128" s="23">
        <v>38372</v>
      </c>
      <c r="Q2128" s="24">
        <f>+FACTURACION[[#This Row],[CANTIDAD]]*FACTURACION[[#This Row],[VR UNITARIO]]/1000</f>
        <v>383.72</v>
      </c>
      <c r="R2128" s="3" t="str">
        <f>+VLOOKUP(FACTURACION[[#This Row],[NIT]],TABLACLIENTE,5,FALSE)</f>
        <v>BOGOTÁ D.C.</v>
      </c>
    </row>
    <row r="2129" spans="3:18">
      <c r="C2129" s="13">
        <v>2015</v>
      </c>
      <c r="D2129" s="17" t="s">
        <v>297</v>
      </c>
      <c r="E2129" s="17">
        <f>MONTH(FACTURACION[[#This Row],[MES]]&amp;1)</f>
        <v>4</v>
      </c>
      <c r="F2129" s="223">
        <f>DATE(FACTURACION[[#This Row],[AÑO]],FACTURACION[[#This Row],[Mes numero]],1)</f>
        <v>42095</v>
      </c>
      <c r="G2129" s="159">
        <v>11114</v>
      </c>
      <c r="H2129" s="20">
        <v>890500726</v>
      </c>
      <c r="I2129" s="2" t="str">
        <f>+VLOOKUP(FACTURACION[[#This Row],[NIT]],TABLACLIENTE,2,FALSE)</f>
        <v>NORTESANTANDEREANA DE GAS S.A. E.S.P (NORGAS S.A. E.S.P.)</v>
      </c>
      <c r="J2129" s="2" t="s">
        <v>56</v>
      </c>
      <c r="K2129" s="12" t="str">
        <f>+VLOOKUP(FACTURACION[[#This Row],[REFERENCIA]],CODINV,2,FALSE)</f>
        <v xml:space="preserve"> VALVULA DE AGUJA DE  1/4"</v>
      </c>
      <c r="L2129" s="12" t="str">
        <f>IF(VLOOKUP(FACTURACION[[#This Row],[REFERENCIA]],CODINV,3,FALSE)=0,"",VLOOKUP(FACTURACION[[#This Row],[REFERENCIA]],CODINV,3,FALSE))</f>
        <v>1224WA</v>
      </c>
      <c r="M2129" s="12" t="str">
        <f>+VLOOKUP(FACTURACION[[#This Row],[REFERENCIA]],CODINV,4,FALSE)</f>
        <v>VÁLVULAS Y MULTIVÁLVULAS</v>
      </c>
      <c r="N2129" s="12" t="str">
        <f>+VLOOKUP(FACTURACION[[#This Row],[REFERENCIA]],CODINV,5,FALSE)</f>
        <v>REGO</v>
      </c>
      <c r="O2129" s="2">
        <v>1</v>
      </c>
      <c r="P2129" s="23">
        <v>39000</v>
      </c>
      <c r="Q2129" s="24">
        <f>+FACTURACION[[#This Row],[CANTIDAD]]*FACTURACION[[#This Row],[VR UNITARIO]]/1000</f>
        <v>39</v>
      </c>
      <c r="R2129" s="3" t="str">
        <f>+VLOOKUP(FACTURACION[[#This Row],[NIT]],TABLACLIENTE,5,FALSE)</f>
        <v>BUCARAMANGA</v>
      </c>
    </row>
    <row r="2130" spans="3:18">
      <c r="C2130" s="13">
        <v>2015</v>
      </c>
      <c r="D2130" s="17" t="s">
        <v>297</v>
      </c>
      <c r="E2130" s="17">
        <f>MONTH(FACTURACION[[#This Row],[MES]]&amp;1)</f>
        <v>4</v>
      </c>
      <c r="F2130" s="223">
        <f>DATE(FACTURACION[[#This Row],[AÑO]],FACTURACION[[#This Row],[Mes numero]],1)</f>
        <v>42095</v>
      </c>
      <c r="G2130" s="159">
        <v>11117</v>
      </c>
      <c r="H2130" s="20">
        <v>830137252</v>
      </c>
      <c r="I2130" s="2" t="str">
        <f>+VLOOKUP(FACTURACION[[#This Row],[NIT]],TABLACLIENTE,2,FALSE)</f>
        <v>SAGENCO SAS</v>
      </c>
      <c r="J2130" s="2" t="s">
        <v>56</v>
      </c>
      <c r="K2130" s="12" t="str">
        <f>+VLOOKUP(FACTURACION[[#This Row],[REFERENCIA]],CODINV,2,FALSE)</f>
        <v xml:space="preserve"> VALVULA DE AGUJA DE  1/4"</v>
      </c>
      <c r="L2130" s="12" t="str">
        <f>IF(VLOOKUP(FACTURACION[[#This Row],[REFERENCIA]],CODINV,3,FALSE)=0,"",VLOOKUP(FACTURACION[[#This Row],[REFERENCIA]],CODINV,3,FALSE))</f>
        <v>1224WA</v>
      </c>
      <c r="M2130" s="12" t="str">
        <f>+VLOOKUP(FACTURACION[[#This Row],[REFERENCIA]],CODINV,4,FALSE)</f>
        <v>VÁLVULAS Y MULTIVÁLVULAS</v>
      </c>
      <c r="N2130" s="12" t="str">
        <f>+VLOOKUP(FACTURACION[[#This Row],[REFERENCIA]],CODINV,5,FALSE)</f>
        <v>REGO</v>
      </c>
      <c r="O2130" s="2">
        <v>3</v>
      </c>
      <c r="P2130" s="23">
        <v>47000</v>
      </c>
      <c r="Q2130" s="24">
        <f>+FACTURACION[[#This Row],[CANTIDAD]]*FACTURACION[[#This Row],[VR UNITARIO]]/1000</f>
        <v>141</v>
      </c>
      <c r="R2130" s="3" t="str">
        <f>+VLOOKUP(FACTURACION[[#This Row],[NIT]],TABLACLIENTE,5,FALSE)</f>
        <v>BOGOTÁ D.C.</v>
      </c>
    </row>
    <row r="2131" spans="3:18">
      <c r="C2131" s="13">
        <v>2015</v>
      </c>
      <c r="D2131" s="17" t="s">
        <v>297</v>
      </c>
      <c r="E2131" s="17">
        <f>MONTH(FACTURACION[[#This Row],[MES]]&amp;1)</f>
        <v>4</v>
      </c>
      <c r="F2131" s="223">
        <f>DATE(FACTURACION[[#This Row],[AÑO]],FACTURACION[[#This Row],[Mes numero]],1)</f>
        <v>42095</v>
      </c>
      <c r="G2131" s="159">
        <v>11159</v>
      </c>
      <c r="H2131" s="20">
        <v>900175830</v>
      </c>
      <c r="I2131" s="2" t="str">
        <f>+VLOOKUP(FACTURACION[[#This Row],[NIT]],TABLACLIENTE,2,FALSE)</f>
        <v xml:space="preserve">COMBUSTIBLES LIQUIDOS DE COLOMBIA S.A E.S.P  (CLC S.A E.S.P)
</v>
      </c>
      <c r="J2131" s="2" t="s">
        <v>79</v>
      </c>
      <c r="K2131" s="12" t="str">
        <f>+VLOOKUP(FACTURACION[[#This Row],[REFERENCIA]],CODINV,2,FALSE)</f>
        <v>VALVULA MAXIMO NIVEL DE LLENADO 1/4"</v>
      </c>
      <c r="L2131" s="12" t="str">
        <f>IF(VLOOKUP(FACTURACION[[#This Row],[REFERENCIA]],CODINV,3,FALSE)=0,"",VLOOKUP(FACTURACION[[#This Row],[REFERENCIA]],CODINV,3,FALSE))</f>
        <v>3165CF12.0</v>
      </c>
      <c r="M2131" s="12" t="str">
        <f>+VLOOKUP(FACTURACION[[#This Row],[REFERENCIA]],CODINV,4,FALSE)</f>
        <v>VÁLVULAS Y MULTIVÁLVULAS</v>
      </c>
      <c r="N2131" s="12" t="str">
        <f>+VLOOKUP(FACTURACION[[#This Row],[REFERENCIA]],CODINV,5,FALSE)</f>
        <v>REGO</v>
      </c>
      <c r="O2131" s="2">
        <v>2</v>
      </c>
      <c r="P2131" s="23">
        <v>5756</v>
      </c>
      <c r="Q2131" s="24">
        <f>+FACTURACION[[#This Row],[CANTIDAD]]*FACTURACION[[#This Row],[VR UNITARIO]]/1000</f>
        <v>11.512</v>
      </c>
      <c r="R2131" s="3" t="str">
        <f>+VLOOKUP(FACTURACION[[#This Row],[NIT]],TABLACLIENTE,5,FALSE)</f>
        <v>BOGOTÁ D.C.</v>
      </c>
    </row>
    <row r="2132" spans="3:18">
      <c r="C2132" s="13">
        <v>2015</v>
      </c>
      <c r="D2132" s="17" t="s">
        <v>297</v>
      </c>
      <c r="E2132" s="17">
        <f>MONTH(FACTURACION[[#This Row],[MES]]&amp;1)</f>
        <v>4</v>
      </c>
      <c r="F2132" s="223">
        <f>DATE(FACTURACION[[#This Row],[AÑO]],FACTURACION[[#This Row],[Mes numero]],1)</f>
        <v>42095</v>
      </c>
      <c r="G2132" s="159">
        <v>11114</v>
      </c>
      <c r="H2132" s="20">
        <v>890500726</v>
      </c>
      <c r="I2132" s="2" t="str">
        <f>+VLOOKUP(FACTURACION[[#This Row],[NIT]],TABLACLIENTE,2,FALSE)</f>
        <v>NORTESANTANDEREANA DE GAS S.A. E.S.P (NORGAS S.A. E.S.P.)</v>
      </c>
      <c r="J2132" s="2" t="s">
        <v>79</v>
      </c>
      <c r="K2132" s="12" t="str">
        <f>+VLOOKUP(FACTURACION[[#This Row],[REFERENCIA]],CODINV,2,FALSE)</f>
        <v>VALVULA MAXIMO NIVEL DE LLENADO 1/4"</v>
      </c>
      <c r="L2132" s="12" t="str">
        <f>IF(VLOOKUP(FACTURACION[[#This Row],[REFERENCIA]],CODINV,3,FALSE)=0,"",VLOOKUP(FACTURACION[[#This Row],[REFERENCIA]],CODINV,3,FALSE))</f>
        <v>3165CF12.0</v>
      </c>
      <c r="M2132" s="12" t="str">
        <f>+VLOOKUP(FACTURACION[[#This Row],[REFERENCIA]],CODINV,4,FALSE)</f>
        <v>VÁLVULAS Y MULTIVÁLVULAS</v>
      </c>
      <c r="N2132" s="12" t="str">
        <f>+VLOOKUP(FACTURACION[[#This Row],[REFERENCIA]],CODINV,5,FALSE)</f>
        <v>REGO</v>
      </c>
      <c r="O2132" s="2">
        <v>2</v>
      </c>
      <c r="P2132" s="23">
        <v>7000</v>
      </c>
      <c r="Q2132" s="24">
        <f>+FACTURACION[[#This Row],[CANTIDAD]]*FACTURACION[[#This Row],[VR UNITARIO]]/1000</f>
        <v>14</v>
      </c>
      <c r="R2132" s="3" t="str">
        <f>+VLOOKUP(FACTURACION[[#This Row],[NIT]],TABLACLIENTE,5,FALSE)</f>
        <v>BUCARAMANGA</v>
      </c>
    </row>
    <row r="2133" spans="3:18">
      <c r="C2133" s="13">
        <v>2015</v>
      </c>
      <c r="D2133" s="17" t="s">
        <v>297</v>
      </c>
      <c r="E2133" s="17">
        <f>MONTH(FACTURACION[[#This Row],[MES]]&amp;1)</f>
        <v>4</v>
      </c>
      <c r="F2133" s="223">
        <f>DATE(FACTURACION[[#This Row],[AÑO]],FACTURACION[[#This Row],[Mes numero]],1)</f>
        <v>42095</v>
      </c>
      <c r="G2133" s="159">
        <v>11114</v>
      </c>
      <c r="H2133" s="20">
        <v>890500726</v>
      </c>
      <c r="I2133" s="2" t="str">
        <f>+VLOOKUP(FACTURACION[[#This Row],[NIT]],TABLACLIENTE,2,FALSE)</f>
        <v>NORTESANTANDEREANA DE GAS S.A. E.S.P (NORGAS S.A. E.S.P.)</v>
      </c>
      <c r="J2133" s="2" t="s">
        <v>79</v>
      </c>
      <c r="K2133" s="12" t="str">
        <f>+VLOOKUP(FACTURACION[[#This Row],[REFERENCIA]],CODINV,2,FALSE)</f>
        <v>VALVULA MAXIMO NIVEL DE LLENADO 1/4"</v>
      </c>
      <c r="L2133" s="12" t="str">
        <f>IF(VLOOKUP(FACTURACION[[#This Row],[REFERENCIA]],CODINV,3,FALSE)=0,"",VLOOKUP(FACTURACION[[#This Row],[REFERENCIA]],CODINV,3,FALSE))</f>
        <v>3165CF12.0</v>
      </c>
      <c r="M2133" s="12" t="str">
        <f>+VLOOKUP(FACTURACION[[#This Row],[REFERENCIA]],CODINV,4,FALSE)</f>
        <v>VÁLVULAS Y MULTIVÁLVULAS</v>
      </c>
      <c r="N2133" s="12" t="str">
        <f>+VLOOKUP(FACTURACION[[#This Row],[REFERENCIA]],CODINV,5,FALSE)</f>
        <v>REGO</v>
      </c>
      <c r="O2133" s="2">
        <v>3</v>
      </c>
      <c r="P2133" s="23">
        <v>7000</v>
      </c>
      <c r="Q2133" s="24">
        <f>+FACTURACION[[#This Row],[CANTIDAD]]*FACTURACION[[#This Row],[VR UNITARIO]]/1000</f>
        <v>21</v>
      </c>
      <c r="R2133" s="3" t="str">
        <f>+VLOOKUP(FACTURACION[[#This Row],[NIT]],TABLACLIENTE,5,FALSE)</f>
        <v>BUCARAMANGA</v>
      </c>
    </row>
    <row r="2134" spans="3:18">
      <c r="C2134" s="13">
        <v>2015</v>
      </c>
      <c r="D2134" s="17" t="s">
        <v>297</v>
      </c>
      <c r="E2134" s="17">
        <f>MONTH(FACTURACION[[#This Row],[MES]]&amp;1)</f>
        <v>4</v>
      </c>
      <c r="F2134" s="223">
        <f>DATE(FACTURACION[[#This Row],[AÑO]],FACTURACION[[#This Row],[Mes numero]],1)</f>
        <v>42095</v>
      </c>
      <c r="G2134" s="159">
        <v>11117</v>
      </c>
      <c r="H2134" s="20">
        <v>830137252</v>
      </c>
      <c r="I2134" s="2" t="str">
        <f>+VLOOKUP(FACTURACION[[#This Row],[NIT]],TABLACLIENTE,2,FALSE)</f>
        <v>SAGENCO SAS</v>
      </c>
      <c r="J2134" s="2" t="s">
        <v>79</v>
      </c>
      <c r="K2134" s="12" t="str">
        <f>+VLOOKUP(FACTURACION[[#This Row],[REFERENCIA]],CODINV,2,FALSE)</f>
        <v>VALVULA MAXIMO NIVEL DE LLENADO 1/4"</v>
      </c>
      <c r="L2134" s="12" t="str">
        <f>IF(VLOOKUP(FACTURACION[[#This Row],[REFERENCIA]],CODINV,3,FALSE)=0,"",VLOOKUP(FACTURACION[[#This Row],[REFERENCIA]],CODINV,3,FALSE))</f>
        <v>3165CF12.0</v>
      </c>
      <c r="M2134" s="12" t="str">
        <f>+VLOOKUP(FACTURACION[[#This Row],[REFERENCIA]],CODINV,4,FALSE)</f>
        <v>VÁLVULAS Y MULTIVÁLVULAS</v>
      </c>
      <c r="N2134" s="12" t="str">
        <f>+VLOOKUP(FACTURACION[[#This Row],[REFERENCIA]],CODINV,5,FALSE)</f>
        <v>REGO</v>
      </c>
      <c r="O2134" s="2">
        <v>1</v>
      </c>
      <c r="P2134" s="23">
        <v>8000</v>
      </c>
      <c r="Q2134" s="24">
        <f>+FACTURACION[[#This Row],[CANTIDAD]]*FACTURACION[[#This Row],[VR UNITARIO]]/1000</f>
        <v>8</v>
      </c>
      <c r="R2134" s="3" t="str">
        <f>+VLOOKUP(FACTURACION[[#This Row],[NIT]],TABLACLIENTE,5,FALSE)</f>
        <v>BOGOTÁ D.C.</v>
      </c>
    </row>
    <row r="2135" spans="3:18">
      <c r="C2135" s="13">
        <v>2015</v>
      </c>
      <c r="D2135" s="17" t="s">
        <v>297</v>
      </c>
      <c r="E2135" s="17">
        <f>MONTH(FACTURACION[[#This Row],[MES]]&amp;1)</f>
        <v>4</v>
      </c>
      <c r="F2135" s="223">
        <f>DATE(FACTURACION[[#This Row],[AÑO]],FACTURACION[[#This Row],[Mes numero]],1)</f>
        <v>42095</v>
      </c>
      <c r="G2135" s="159">
        <v>11117</v>
      </c>
      <c r="H2135" s="20">
        <v>830137252</v>
      </c>
      <c r="I2135" s="2" t="str">
        <f>+VLOOKUP(FACTURACION[[#This Row],[NIT]],TABLACLIENTE,2,FALSE)</f>
        <v>SAGENCO SAS</v>
      </c>
      <c r="J2135" s="2" t="s">
        <v>167</v>
      </c>
      <c r="K2135" s="12" t="str">
        <f>+VLOOKUP(FACTURACION[[#This Row],[REFERENCIA]],CODINV,2,FALSE)</f>
        <v>KIT DE EMPAQUE LLENADO</v>
      </c>
      <c r="L2135" s="12" t="str">
        <f>IF(VLOOKUP(FACTURACION[[#This Row],[REFERENCIA]],CODINV,3,FALSE)=0,"",VLOOKUP(FACTURACION[[#This Row],[REFERENCIA]],CODINV,3,FALSE))</f>
        <v>8475-80</v>
      </c>
      <c r="M2135" s="12" t="str">
        <f>+VLOOKUP(FACTURACION[[#This Row],[REFERENCIA]],CODINV,4,FALSE)</f>
        <v>REPUESTOS Y ACCESORIOS</v>
      </c>
      <c r="N2135" s="12" t="str">
        <f>+VLOOKUP(FACTURACION[[#This Row],[REFERENCIA]],CODINV,5,FALSE)</f>
        <v>REGO</v>
      </c>
      <c r="O2135" s="2">
        <v>1</v>
      </c>
      <c r="P2135" s="23">
        <v>11000</v>
      </c>
      <c r="Q2135" s="24">
        <f>+FACTURACION[[#This Row],[CANTIDAD]]*FACTURACION[[#This Row],[VR UNITARIO]]/1000</f>
        <v>11</v>
      </c>
      <c r="R2135" s="3" t="str">
        <f>+VLOOKUP(FACTURACION[[#This Row],[NIT]],TABLACLIENTE,5,FALSE)</f>
        <v>BOGOTÁ D.C.</v>
      </c>
    </row>
    <row r="2136" spans="3:18">
      <c r="C2136" s="13">
        <v>2015</v>
      </c>
      <c r="D2136" s="17" t="s">
        <v>297</v>
      </c>
      <c r="E2136" s="17">
        <f>MONTH(FACTURACION[[#This Row],[MES]]&amp;1)</f>
        <v>4</v>
      </c>
      <c r="F2136" s="223">
        <f>DATE(FACTURACION[[#This Row],[AÑO]],FACTURACION[[#This Row],[Mes numero]],1)</f>
        <v>42095</v>
      </c>
      <c r="G2136" s="159">
        <v>11159</v>
      </c>
      <c r="H2136" s="20">
        <v>900175830</v>
      </c>
      <c r="I2136" s="2" t="str">
        <f>+VLOOKUP(FACTURACION[[#This Row],[NIT]],TABLACLIENTE,2,FALSE)</f>
        <v xml:space="preserve">COMBUSTIBLES LIQUIDOS DE COLOMBIA S.A E.S.P  (CLC S.A E.S.P)
</v>
      </c>
      <c r="J2136" s="2" t="s">
        <v>15</v>
      </c>
      <c r="K2136" s="12" t="str">
        <f>+VLOOKUP(FACTURACION[[#This Row],[REFERENCIA]],CODINV,2,FALSE)</f>
        <v>DIP TUBE ROTOGAGE 24"</v>
      </c>
      <c r="L2136" s="12" t="str">
        <f>IF(VLOOKUP(FACTURACION[[#This Row],[REFERENCIA]],CODINV,3,FALSE)=0,"",VLOOKUP(FACTURACION[[#This Row],[REFERENCIA]],CODINV,3,FALSE))</f>
        <v>A9091M24</v>
      </c>
      <c r="M2136" s="12" t="str">
        <f>+VLOOKUP(FACTURACION[[#This Row],[REFERENCIA]],CODINV,4,FALSE)</f>
        <v>REPUESTOS Y ACCESORIOS</v>
      </c>
      <c r="N2136" s="12" t="str">
        <f>+VLOOKUP(FACTURACION[[#This Row],[REFERENCIA]],CODINV,5,FALSE)</f>
        <v>REGO</v>
      </c>
      <c r="O2136" s="2">
        <v>1</v>
      </c>
      <c r="P2136" s="23">
        <v>52326</v>
      </c>
      <c r="Q2136" s="24">
        <f>+FACTURACION[[#This Row],[CANTIDAD]]*FACTURACION[[#This Row],[VR UNITARIO]]/1000</f>
        <v>52.326000000000001</v>
      </c>
      <c r="R2136" s="3" t="str">
        <f>+VLOOKUP(FACTURACION[[#This Row],[NIT]],TABLACLIENTE,5,FALSE)</f>
        <v>BOGOTÁ D.C.</v>
      </c>
    </row>
    <row r="2137" spans="3:18">
      <c r="C2137" s="13">
        <v>2015</v>
      </c>
      <c r="D2137" s="17" t="s">
        <v>297</v>
      </c>
      <c r="E2137" s="17">
        <f>MONTH(FACTURACION[[#This Row],[MES]]&amp;1)</f>
        <v>4</v>
      </c>
      <c r="F2137" s="223">
        <f>DATE(FACTURACION[[#This Row],[AÑO]],FACTURACION[[#This Row],[Mes numero]],1)</f>
        <v>42095</v>
      </c>
      <c r="G2137" s="159">
        <v>11159</v>
      </c>
      <c r="H2137" s="20">
        <v>900175830</v>
      </c>
      <c r="I2137" s="2" t="str">
        <f>+VLOOKUP(FACTURACION[[#This Row],[NIT]],TABLACLIENTE,2,FALSE)</f>
        <v xml:space="preserve">COMBUSTIBLES LIQUIDOS DE COLOMBIA S.A E.S.P  (CLC S.A E.S.P)
</v>
      </c>
      <c r="J2137" s="2" t="s">
        <v>13</v>
      </c>
      <c r="K2137" s="12" t="str">
        <f>+VLOOKUP(FACTURACION[[#This Row],[REFERENCIA]],CODINV,2,FALSE)</f>
        <v>ROTOGAGE A 9091R</v>
      </c>
      <c r="L2137" s="12" t="str">
        <f>IF(VLOOKUP(FACTURACION[[#This Row],[REFERENCIA]],CODINV,3,FALSE)=0,"",VLOOKUP(FACTURACION[[#This Row],[REFERENCIA]],CODINV,3,FALSE))</f>
        <v>A9091R</v>
      </c>
      <c r="M2137" s="12" t="str">
        <f>+VLOOKUP(FACTURACION[[#This Row],[REFERENCIA]],CODINV,4,FALSE)</f>
        <v>MEDIDORES</v>
      </c>
      <c r="N2137" s="12" t="str">
        <f>+VLOOKUP(FACTURACION[[#This Row],[REFERENCIA]],CODINV,5,FALSE)</f>
        <v>REGO</v>
      </c>
      <c r="O2137" s="2">
        <v>1</v>
      </c>
      <c r="P2137" s="23">
        <v>286047</v>
      </c>
      <c r="Q2137" s="24">
        <f>+FACTURACION[[#This Row],[CANTIDAD]]*FACTURACION[[#This Row],[VR UNITARIO]]/1000</f>
        <v>286.04700000000003</v>
      </c>
      <c r="R2137" s="3" t="str">
        <f>+VLOOKUP(FACTURACION[[#This Row],[NIT]],TABLACLIENTE,5,FALSE)</f>
        <v>BOGOTÁ D.C.</v>
      </c>
    </row>
    <row r="2138" spans="3:18">
      <c r="C2138" s="13">
        <v>2015</v>
      </c>
      <c r="D2138" s="17" t="s">
        <v>297</v>
      </c>
      <c r="E2138" s="17">
        <f>MONTH(FACTURACION[[#This Row],[MES]]&amp;1)</f>
        <v>4</v>
      </c>
      <c r="F2138" s="223">
        <f>DATE(FACTURACION[[#This Row],[AÑO]],FACTURACION[[#This Row],[Mes numero]],1)</f>
        <v>42095</v>
      </c>
      <c r="G2138" s="159">
        <v>11117</v>
      </c>
      <c r="H2138" s="20">
        <v>830137252</v>
      </c>
      <c r="I2138" s="2" t="str">
        <f>+VLOOKUP(FACTURACION[[#This Row],[NIT]],TABLACLIENTE,2,FALSE)</f>
        <v>SAGENCO SAS</v>
      </c>
      <c r="J2138" s="2" t="s">
        <v>271</v>
      </c>
      <c r="K2138" s="12" t="str">
        <f>+VLOOKUP(FACTURACION[[#This Row],[REFERENCIA]],CODINV,2,FALSE)</f>
        <v>FLOTADOR 41" 1 1/4" NPT TA210A</v>
      </c>
      <c r="L2138" s="12" t="str">
        <f>IF(VLOOKUP(FACTURACION[[#This Row],[REFERENCIA]],CODINV,3,FALSE)=0,"",VLOOKUP(FACTURACION[[#This Row],[REFERENCIA]],CODINV,3,FALSE))</f>
        <v>TA210A</v>
      </c>
      <c r="M2138" s="12" t="str">
        <f>+VLOOKUP(FACTURACION[[#This Row],[REFERENCIA]],CODINV,4,FALSE)</f>
        <v>REPUESTOS Y ACCESORIOS</v>
      </c>
      <c r="N2138" s="12" t="str">
        <f>+VLOOKUP(FACTURACION[[#This Row],[REFERENCIA]],CODINV,5,FALSE)</f>
        <v>SQUIBB TAYLOR</v>
      </c>
      <c r="O2138" s="2">
        <v>1</v>
      </c>
      <c r="P2138" s="23">
        <v>78000</v>
      </c>
      <c r="Q2138" s="24">
        <f>+FACTURACION[[#This Row],[CANTIDAD]]*FACTURACION[[#This Row],[VR UNITARIO]]/1000</f>
        <v>78</v>
      </c>
      <c r="R2138" s="3" t="str">
        <f>+VLOOKUP(FACTURACION[[#This Row],[NIT]],TABLACLIENTE,5,FALSE)</f>
        <v>BOGOTÁ D.C.</v>
      </c>
    </row>
    <row r="2139" spans="3:18">
      <c r="C2139" s="13">
        <v>2015</v>
      </c>
      <c r="D2139" s="17" t="s">
        <v>297</v>
      </c>
      <c r="E2139" s="17">
        <f>MONTH(FACTURACION[[#This Row],[MES]]&amp;1)</f>
        <v>4</v>
      </c>
      <c r="F2139" s="223">
        <f>DATE(FACTURACION[[#This Row],[AÑO]],FACTURACION[[#This Row],[Mes numero]],1)</f>
        <v>42095</v>
      </c>
      <c r="G2139" s="159">
        <v>11114</v>
      </c>
      <c r="H2139" s="20">
        <v>890500726</v>
      </c>
      <c r="I2139" s="2" t="str">
        <f>+VLOOKUP(FACTURACION[[#This Row],[NIT]],TABLACLIENTE,2,FALSE)</f>
        <v>NORTESANTANDEREANA DE GAS S.A. E.S.P (NORGAS S.A. E.S.P.)</v>
      </c>
      <c r="J2139" s="2" t="s">
        <v>241</v>
      </c>
      <c r="K2139" s="12" t="str">
        <f>+VLOOKUP(FACTURACION[[#This Row],[REFERENCIA]],CODINV,2,FALSE)</f>
        <v>MANOMETRO 0-300 PSI CON GLICERINA BAR 1/4</v>
      </c>
      <c r="L2139" s="12" t="str">
        <f>IF(VLOOKUP(FACTURACION[[#This Row],[REFERENCIA]],CODINV,3,FALSE)=0,"",VLOOKUP(FACTURACION[[#This Row],[REFERENCIA]],CODINV,3,FALSE))</f>
        <v>4270363</v>
      </c>
      <c r="M2139" s="12" t="str">
        <f>+VLOOKUP(FACTURACION[[#This Row],[REFERENCIA]],CODINV,4,FALSE)</f>
        <v>MEDIDORES</v>
      </c>
      <c r="N2139" s="12" t="str">
        <f>+VLOOKUP(FACTURACION[[#This Row],[REFERENCIA]],CODINV,5,FALSE)</f>
        <v>WIKA</v>
      </c>
      <c r="O2139" s="2">
        <v>1</v>
      </c>
      <c r="P2139" s="23">
        <v>40000</v>
      </c>
      <c r="Q2139" s="24">
        <f>+FACTURACION[[#This Row],[CANTIDAD]]*FACTURACION[[#This Row],[VR UNITARIO]]/1000</f>
        <v>40</v>
      </c>
      <c r="R2139" s="3" t="str">
        <f>+VLOOKUP(FACTURACION[[#This Row],[NIT]],TABLACLIENTE,5,FALSE)</f>
        <v>BUCARAMANGA</v>
      </c>
    </row>
    <row r="2140" spans="3:18">
      <c r="C2140" s="13">
        <v>2015</v>
      </c>
      <c r="D2140" s="17" t="s">
        <v>84</v>
      </c>
      <c r="E2140" s="17">
        <f>MONTH(FACTURACION[[#This Row],[MES]]&amp;1)</f>
        <v>5</v>
      </c>
      <c r="F2140" s="223">
        <f>DATE(FACTURACION[[#This Row],[AÑO]],FACTURACION[[#This Row],[Mes numero]],1)</f>
        <v>42125</v>
      </c>
      <c r="G2140" s="159">
        <v>11181</v>
      </c>
      <c r="H2140" s="20">
        <v>890200919</v>
      </c>
      <c r="I2140" s="2" t="str">
        <f>+VLOOKUP(FACTURACION[[#This Row],[NIT]],TABLACLIENTE,2,FALSE)</f>
        <v>GAS DE SANTANDER S.A. E.S.P.</v>
      </c>
      <c r="J2140" s="2" t="s">
        <v>46</v>
      </c>
      <c r="K2140" s="12" t="str">
        <f>+VLOOKUP(FACTURACION[[#This Row],[REFERENCIA]],CODINV,2,FALSE)</f>
        <v>REGULADOR ALTA PRESION  5-35 PSI 1/2 NPT</v>
      </c>
      <c r="L2140" s="12" t="str">
        <f>IF(VLOOKUP(FACTURACION[[#This Row],[REFERENCIA]],CODINV,3,FALSE)=0,"",VLOOKUP(FACTURACION[[#This Row],[REFERENCIA]],CODINV,3,FALSE))</f>
        <v/>
      </c>
      <c r="M2140" s="12" t="str">
        <f>+VLOOKUP(FACTURACION[[#This Row],[REFERENCIA]],CODINV,4,FALSE)</f>
        <v>REGULADORES</v>
      </c>
      <c r="N2140" s="12" t="str">
        <f>+VLOOKUP(FACTURACION[[#This Row],[REFERENCIA]],CODINV,5,FALSE)</f>
        <v>CAVAGNA</v>
      </c>
      <c r="O2140" s="2">
        <v>5</v>
      </c>
      <c r="P2140" s="23">
        <v>123529</v>
      </c>
      <c r="Q2140" s="24">
        <f>+FACTURACION[[#This Row],[CANTIDAD]]*FACTURACION[[#This Row],[VR UNITARIO]]/1000</f>
        <v>617.64499999999998</v>
      </c>
      <c r="R2140" s="3" t="str">
        <f>+VLOOKUP(FACTURACION[[#This Row],[NIT]],TABLACLIENTE,5,FALSE)</f>
        <v>GIRON</v>
      </c>
    </row>
    <row r="2141" spans="3:18">
      <c r="C2141" s="13">
        <v>2015</v>
      </c>
      <c r="D2141" s="17" t="s">
        <v>84</v>
      </c>
      <c r="E2141" s="17">
        <f>MONTH(FACTURACION[[#This Row],[MES]]&amp;1)</f>
        <v>5</v>
      </c>
      <c r="F2141" s="223">
        <f>DATE(FACTURACION[[#This Row],[AÑO]],FACTURACION[[#This Row],[Mes numero]],1)</f>
        <v>42125</v>
      </c>
      <c r="G2141" s="159">
        <v>11191</v>
      </c>
      <c r="H2141" s="25">
        <v>891101577</v>
      </c>
      <c r="I2141" s="3" t="str">
        <f>+VLOOKUP(FACTURACION[[#This Row],[NIT]],TABLACLIENTE,2,FALSE)</f>
        <v>ALCANOS DE COLOMBIA S.A. E.S.P</v>
      </c>
      <c r="J2141" s="2" t="s">
        <v>20</v>
      </c>
      <c r="K2141" s="12" t="str">
        <f>+VLOOKUP(FACTURACION[[#This Row],[REFERENCIA]],CODINV,2,FALSE)</f>
        <v xml:space="preserve">MEDIDOR AC-250 C: 3/4" CON CONECTORES </v>
      </c>
      <c r="L2141" s="12" t="str">
        <f>IF(VLOOKUP(FACTURACION[[#This Row],[REFERENCIA]],CODINV,3,FALSE)=0,"",VLOOKUP(FACTURACION[[#This Row],[REFERENCIA]],CODINV,3,FALSE))</f>
        <v/>
      </c>
      <c r="M2141" s="12" t="str">
        <f>+VLOOKUP(FACTURACION[[#This Row],[REFERENCIA]],CODINV,4,FALSE)</f>
        <v>MEDIDORES</v>
      </c>
      <c r="N2141" s="12" t="str">
        <f>+VLOOKUP(FACTURACION[[#This Row],[REFERENCIA]],CODINV,5,FALSE)</f>
        <v>HONEYWELL</v>
      </c>
      <c r="O2141" s="2">
        <v>10</v>
      </c>
      <c r="P2141" s="23">
        <v>290713</v>
      </c>
      <c r="Q2141" s="24">
        <f>+FACTURACION[[#This Row],[CANTIDAD]]*FACTURACION[[#This Row],[VR UNITARIO]]/1000</f>
        <v>2907.13</v>
      </c>
      <c r="R2141" s="3" t="str">
        <f>+VLOOKUP(FACTURACION[[#This Row],[NIT]],TABLACLIENTE,5,FALSE)</f>
        <v>NEIVA</v>
      </c>
    </row>
    <row r="2142" spans="3:18">
      <c r="C2142" s="13">
        <v>2015</v>
      </c>
      <c r="D2142" s="17" t="s">
        <v>84</v>
      </c>
      <c r="E2142" s="17">
        <f>MONTH(FACTURACION[[#This Row],[MES]]&amp;1)</f>
        <v>5</v>
      </c>
      <c r="F2142" s="223">
        <f>DATE(FACTURACION[[#This Row],[AÑO]],FACTURACION[[#This Row],[Mes numero]],1)</f>
        <v>42125</v>
      </c>
      <c r="G2142" s="159">
        <v>11199</v>
      </c>
      <c r="H2142" s="20">
        <v>890101691</v>
      </c>
      <c r="I2142" s="2" t="str">
        <f>+VLOOKUP(FACTURACION[[#This Row],[NIT]],TABLACLIENTE,2,FALSE)</f>
        <v>GASES DEL CARIBE S.A.E.S.P. (GASCARIBE S.A E.S.P.)</v>
      </c>
      <c r="J2142" s="2" t="s">
        <v>20</v>
      </c>
      <c r="K2142" s="12" t="str">
        <f>+VLOOKUP(FACTURACION[[#This Row],[REFERENCIA]],CODINV,2,FALSE)</f>
        <v xml:space="preserve">MEDIDOR AC-250 C: 3/4" CON CONECTORES </v>
      </c>
      <c r="L2142" s="12" t="str">
        <f>IF(VLOOKUP(FACTURACION[[#This Row],[REFERENCIA]],CODINV,3,FALSE)=0,"",VLOOKUP(FACTURACION[[#This Row],[REFERENCIA]],CODINV,3,FALSE))</f>
        <v/>
      </c>
      <c r="M2142" s="12" t="str">
        <f>+VLOOKUP(FACTURACION[[#This Row],[REFERENCIA]],CODINV,4,FALSE)</f>
        <v>MEDIDORES</v>
      </c>
      <c r="N2142" s="12" t="str">
        <f>+VLOOKUP(FACTURACION[[#This Row],[REFERENCIA]],CODINV,5,FALSE)</f>
        <v>HONEYWELL</v>
      </c>
      <c r="O2142" s="2">
        <v>85</v>
      </c>
      <c r="P2142" s="23">
        <v>289767</v>
      </c>
      <c r="Q2142" s="24">
        <f>+FACTURACION[[#This Row],[CANTIDAD]]*FACTURACION[[#This Row],[VR UNITARIO]]/1000</f>
        <v>24630.195</v>
      </c>
      <c r="R2142" s="3" t="str">
        <f>+VLOOKUP(FACTURACION[[#This Row],[NIT]],TABLACLIENTE,5,FALSE)</f>
        <v>BARRANQUILLA</v>
      </c>
    </row>
    <row r="2143" spans="3:18">
      <c r="C2143" s="13">
        <v>2015</v>
      </c>
      <c r="D2143" s="17" t="s">
        <v>84</v>
      </c>
      <c r="E2143" s="17">
        <f>MONTH(FACTURACION[[#This Row],[MES]]&amp;1)</f>
        <v>5</v>
      </c>
      <c r="F2143" s="223">
        <f>DATE(FACTURACION[[#This Row],[AÑO]],FACTURACION[[#This Row],[Mes numero]],1)</f>
        <v>42125</v>
      </c>
      <c r="G2143" s="159">
        <v>11203</v>
      </c>
      <c r="H2143" s="20">
        <v>800218682</v>
      </c>
      <c r="I2143" s="2" t="str">
        <f>+VLOOKUP(FACTURACION[[#This Row],[NIT]],TABLACLIENTE,2,FALSE)</f>
        <v>GASES DEL CUSIANA S.A E.S.P. (CUSIANAGAS S.A E.S.P)</v>
      </c>
      <c r="J2143" s="2" t="s">
        <v>20</v>
      </c>
      <c r="K2143" s="12" t="str">
        <f>+VLOOKUP(FACTURACION[[#This Row],[REFERENCIA]],CODINV,2,FALSE)</f>
        <v xml:space="preserve">MEDIDOR AC-250 C: 3/4" CON CONECTORES </v>
      </c>
      <c r="L2143" s="12" t="str">
        <f>IF(VLOOKUP(FACTURACION[[#This Row],[REFERENCIA]],CODINV,3,FALSE)=0,"",VLOOKUP(FACTURACION[[#This Row],[REFERENCIA]],CODINV,3,FALSE))</f>
        <v/>
      </c>
      <c r="M2143" s="12" t="str">
        <f>+VLOOKUP(FACTURACION[[#This Row],[REFERENCIA]],CODINV,4,FALSE)</f>
        <v>MEDIDORES</v>
      </c>
      <c r="N2143" s="12" t="str">
        <f>+VLOOKUP(FACTURACION[[#This Row],[REFERENCIA]],CODINV,5,FALSE)</f>
        <v>HONEYWELL</v>
      </c>
      <c r="O2143" s="2">
        <v>40</v>
      </c>
      <c r="P2143" s="23">
        <v>353645</v>
      </c>
      <c r="Q2143" s="24">
        <f>+FACTURACION[[#This Row],[CANTIDAD]]*FACTURACION[[#This Row],[VR UNITARIO]]/1000</f>
        <v>14145.8</v>
      </c>
      <c r="R2143" s="3" t="str">
        <f>+VLOOKUP(FACTURACION[[#This Row],[NIT]],TABLACLIENTE,5,FALSE)</f>
        <v>YOPAL</v>
      </c>
    </row>
    <row r="2144" spans="3:18">
      <c r="C2144" s="13">
        <v>2015</v>
      </c>
      <c r="D2144" s="17" t="s">
        <v>84</v>
      </c>
      <c r="E2144" s="17">
        <f>MONTH(FACTURACION[[#This Row],[MES]]&amp;1)</f>
        <v>5</v>
      </c>
      <c r="F2144" s="223">
        <f>DATE(FACTURACION[[#This Row],[AÑO]],FACTURACION[[#This Row],[Mes numero]],1)</f>
        <v>42125</v>
      </c>
      <c r="G2144" s="159">
        <v>11204</v>
      </c>
      <c r="H2144" s="20">
        <v>800021272</v>
      </c>
      <c r="I2144" s="2" t="str">
        <f>+VLOOKUP(FACTURACION[[#This Row],[NIT]],TABLACLIENTE,2,FALSE)</f>
        <v>GASES DEL LLANO S.A. E.S.P (LLANOGAS S.A. E.S.P.)</v>
      </c>
      <c r="J2144" s="2" t="s">
        <v>20</v>
      </c>
      <c r="K2144" s="12" t="str">
        <f>+VLOOKUP(FACTURACION[[#This Row],[REFERENCIA]],CODINV,2,FALSE)</f>
        <v xml:space="preserve">MEDIDOR AC-250 C: 3/4" CON CONECTORES </v>
      </c>
      <c r="L2144" s="12" t="str">
        <f>IF(VLOOKUP(FACTURACION[[#This Row],[REFERENCIA]],CODINV,3,FALSE)=0,"",VLOOKUP(FACTURACION[[#This Row],[REFERENCIA]],CODINV,3,FALSE))</f>
        <v/>
      </c>
      <c r="M2144" s="12" t="str">
        <f>+VLOOKUP(FACTURACION[[#This Row],[REFERENCIA]],CODINV,4,FALSE)</f>
        <v>MEDIDORES</v>
      </c>
      <c r="N2144" s="12" t="str">
        <f>+VLOOKUP(FACTURACION[[#This Row],[REFERENCIA]],CODINV,5,FALSE)</f>
        <v>HONEYWELL</v>
      </c>
      <c r="O2144" s="2">
        <v>18</v>
      </c>
      <c r="P2144" s="23">
        <v>353645</v>
      </c>
      <c r="Q2144" s="24">
        <f>+FACTURACION[[#This Row],[CANTIDAD]]*FACTURACION[[#This Row],[VR UNITARIO]]/1000</f>
        <v>6365.61</v>
      </c>
      <c r="R2144" s="3" t="str">
        <f>+VLOOKUP(FACTURACION[[#This Row],[NIT]],TABLACLIENTE,5,FALSE)</f>
        <v>VILLAVICENCIO</v>
      </c>
    </row>
    <row r="2145" spans="3:18">
      <c r="C2145" s="13">
        <v>2015</v>
      </c>
      <c r="D2145" s="17" t="s">
        <v>84</v>
      </c>
      <c r="E2145" s="17">
        <f>MONTH(FACTURACION[[#This Row],[MES]]&amp;1)</f>
        <v>5</v>
      </c>
      <c r="F2145" s="223">
        <f>DATE(FACTURACION[[#This Row],[AÑO]],FACTURACION[[#This Row],[Mes numero]],1)</f>
        <v>42125</v>
      </c>
      <c r="G2145" s="159">
        <v>11178</v>
      </c>
      <c r="H2145" s="20">
        <v>890503900</v>
      </c>
      <c r="I2145" s="2" t="str">
        <f>+VLOOKUP(FACTURACION[[#This Row],[NIT]],TABLACLIENTE,2,FALSE)</f>
        <v>GASES DEL ORIENTE S.A. E.S.P.</v>
      </c>
      <c r="J2145" s="2" t="s">
        <v>20</v>
      </c>
      <c r="K2145" s="12" t="str">
        <f>+VLOOKUP(FACTURACION[[#This Row],[REFERENCIA]],CODINV,2,FALSE)</f>
        <v xml:space="preserve">MEDIDOR AC-250 C: 3/4" CON CONECTORES </v>
      </c>
      <c r="L2145" s="12" t="str">
        <f>IF(VLOOKUP(FACTURACION[[#This Row],[REFERENCIA]],CODINV,3,FALSE)=0,"",VLOOKUP(FACTURACION[[#This Row],[REFERENCIA]],CODINV,3,FALSE))</f>
        <v/>
      </c>
      <c r="M2145" s="12" t="str">
        <f>+VLOOKUP(FACTURACION[[#This Row],[REFERENCIA]],CODINV,4,FALSE)</f>
        <v>MEDIDORES</v>
      </c>
      <c r="N2145" s="12" t="str">
        <f>+VLOOKUP(FACTURACION[[#This Row],[REFERENCIA]],CODINV,5,FALSE)</f>
        <v>HONEYWELL</v>
      </c>
      <c r="O2145" s="2">
        <v>5</v>
      </c>
      <c r="P2145" s="23">
        <v>345000</v>
      </c>
      <c r="Q2145" s="24">
        <f>+FACTURACION[[#This Row],[CANTIDAD]]*FACTURACION[[#This Row],[VR UNITARIO]]/1000</f>
        <v>1725</v>
      </c>
      <c r="R2145" s="3" t="str">
        <f>+VLOOKUP(FACTURACION[[#This Row],[NIT]],TABLACLIENTE,5,FALSE)</f>
        <v>CUCUTA</v>
      </c>
    </row>
    <row r="2146" spans="3:18">
      <c r="C2146" s="13">
        <v>2015</v>
      </c>
      <c r="D2146" s="17" t="s">
        <v>84</v>
      </c>
      <c r="E2146" s="17">
        <f>MONTH(FACTURACION[[#This Row],[MES]]&amp;1)</f>
        <v>5</v>
      </c>
      <c r="F2146" s="223">
        <f>DATE(FACTURACION[[#This Row],[AÑO]],FACTURACION[[#This Row],[Mes numero]],1)</f>
        <v>42125</v>
      </c>
      <c r="G2146" s="159">
        <v>11220</v>
      </c>
      <c r="H2146" s="20">
        <v>830140206</v>
      </c>
      <c r="I2146" s="2" t="str">
        <f>+VLOOKUP(FACTURACION[[#This Row],[NIT]],TABLACLIENTE,2,FALSE)</f>
        <v xml:space="preserve"> ENERCER S.A. E.S.P. (ANTERIORMENTE PUBLISERVICIOS S.A. E.S.P )</v>
      </c>
      <c r="J2146" s="2" t="s">
        <v>20</v>
      </c>
      <c r="K2146" s="12" t="str">
        <f>+VLOOKUP(FACTURACION[[#This Row],[REFERENCIA]],CODINV,2,FALSE)</f>
        <v xml:space="preserve">MEDIDOR AC-250 C: 3/4" CON CONECTORES </v>
      </c>
      <c r="L2146" s="12" t="str">
        <f>IF(VLOOKUP(FACTURACION[[#This Row],[REFERENCIA]],CODINV,3,FALSE)=0,"",VLOOKUP(FACTURACION[[#This Row],[REFERENCIA]],CODINV,3,FALSE))</f>
        <v/>
      </c>
      <c r="M2146" s="12" t="str">
        <f>+VLOOKUP(FACTURACION[[#This Row],[REFERENCIA]],CODINV,4,FALSE)</f>
        <v>MEDIDORES</v>
      </c>
      <c r="N2146" s="12" t="str">
        <f>+VLOOKUP(FACTURACION[[#This Row],[REFERENCIA]],CODINV,5,FALSE)</f>
        <v>HONEYWELL</v>
      </c>
      <c r="O2146" s="2">
        <v>1</v>
      </c>
      <c r="P2146" s="23">
        <v>340000</v>
      </c>
      <c r="Q2146" s="24">
        <f>+FACTURACION[[#This Row],[CANTIDAD]]*FACTURACION[[#This Row],[VR UNITARIO]]/1000</f>
        <v>340</v>
      </c>
      <c r="R2146" s="3" t="str">
        <f>+VLOOKUP(FACTURACION[[#This Row],[NIT]],TABLACLIENTE,5,FALSE)</f>
        <v>BOGOTÁ D.C.</v>
      </c>
    </row>
    <row r="2147" spans="3:18">
      <c r="C2147" s="13">
        <v>2015</v>
      </c>
      <c r="D2147" s="17" t="s">
        <v>84</v>
      </c>
      <c r="E2147" s="17">
        <f>MONTH(FACTURACION[[#This Row],[MES]]&amp;1)</f>
        <v>5</v>
      </c>
      <c r="F2147" s="223">
        <f>DATE(FACTURACION[[#This Row],[AÑO]],FACTURACION[[#This Row],[Mes numero]],1)</f>
        <v>42125</v>
      </c>
      <c r="G2147" s="159">
        <v>11220</v>
      </c>
      <c r="H2147" s="20">
        <v>830140206</v>
      </c>
      <c r="I2147" s="2" t="str">
        <f>+VLOOKUP(FACTURACION[[#This Row],[NIT]],TABLACLIENTE,2,FALSE)</f>
        <v xml:space="preserve"> ENERCER S.A. E.S.P. (ANTERIORMENTE PUBLISERVICIOS S.A. E.S.P )</v>
      </c>
      <c r="J2147" s="2" t="s">
        <v>20</v>
      </c>
      <c r="K2147" s="12" t="str">
        <f>+VLOOKUP(FACTURACION[[#This Row],[REFERENCIA]],CODINV,2,FALSE)</f>
        <v xml:space="preserve">MEDIDOR AC-250 C: 3/4" CON CONECTORES </v>
      </c>
      <c r="L2147" s="12" t="str">
        <f>IF(VLOOKUP(FACTURACION[[#This Row],[REFERENCIA]],CODINV,3,FALSE)=0,"",VLOOKUP(FACTURACION[[#This Row],[REFERENCIA]],CODINV,3,FALSE))</f>
        <v/>
      </c>
      <c r="M2147" s="12" t="str">
        <f>+VLOOKUP(FACTURACION[[#This Row],[REFERENCIA]],CODINV,4,FALSE)</f>
        <v>MEDIDORES</v>
      </c>
      <c r="N2147" s="12" t="str">
        <f>+VLOOKUP(FACTURACION[[#This Row],[REFERENCIA]],CODINV,5,FALSE)</f>
        <v>HONEYWELL</v>
      </c>
      <c r="O2147" s="2">
        <v>2</v>
      </c>
      <c r="P2147" s="23">
        <v>340000</v>
      </c>
      <c r="Q2147" s="24">
        <f>+FACTURACION[[#This Row],[CANTIDAD]]*FACTURACION[[#This Row],[VR UNITARIO]]/1000</f>
        <v>680</v>
      </c>
      <c r="R2147" s="3" t="str">
        <f>+VLOOKUP(FACTURACION[[#This Row],[NIT]],TABLACLIENTE,5,FALSE)</f>
        <v>BOGOTÁ D.C.</v>
      </c>
    </row>
    <row r="2148" spans="3:18">
      <c r="C2148" s="13">
        <v>2015</v>
      </c>
      <c r="D2148" s="17" t="s">
        <v>84</v>
      </c>
      <c r="E2148" s="17">
        <f>MONTH(FACTURACION[[#This Row],[MES]]&amp;1)</f>
        <v>5</v>
      </c>
      <c r="F2148" s="223">
        <f>DATE(FACTURACION[[#This Row],[AÑO]],FACTURACION[[#This Row],[Mes numero]],1)</f>
        <v>42125</v>
      </c>
      <c r="G2148" s="159">
        <v>11176</v>
      </c>
      <c r="H2148" s="20">
        <v>800074033</v>
      </c>
      <c r="I2148" s="2" t="str">
        <f>+VLOOKUP(FACTURACION[[#This Row],[NIT]],TABLACLIENTE,2,FALSE)</f>
        <v>COMPAÑIAS ASOCIADAS DE GAS S.A. E.S.P (ASOGAS SA ESP)</v>
      </c>
      <c r="J2148" s="2" t="s">
        <v>21</v>
      </c>
      <c r="K2148" s="12" t="str">
        <f>+VLOOKUP(FACTURACION[[#This Row],[REFERENCIA]],CODINV,2,FALSE)</f>
        <v>MEDIDOR AC-630 C:1 1/4" MAOP 25PSIG CON CONECTORES</v>
      </c>
      <c r="L2148" s="12" t="str">
        <f>IF(VLOOKUP(FACTURACION[[#This Row],[REFERENCIA]],CODINV,3,FALSE)=0,"",VLOOKUP(FACTURACION[[#This Row],[REFERENCIA]],CODINV,3,FALSE))</f>
        <v/>
      </c>
      <c r="M2148" s="12" t="str">
        <f>+VLOOKUP(FACTURACION[[#This Row],[REFERENCIA]],CODINV,4,FALSE)</f>
        <v>MEDIDORES</v>
      </c>
      <c r="N2148" s="12" t="str">
        <f>+VLOOKUP(FACTURACION[[#This Row],[REFERENCIA]],CODINV,5,FALSE)</f>
        <v>HONEYWELL</v>
      </c>
      <c r="O2148" s="2">
        <v>1</v>
      </c>
      <c r="P2148" s="23">
        <v>1282857</v>
      </c>
      <c r="Q2148" s="24">
        <f>+FACTURACION[[#This Row],[CANTIDAD]]*FACTURACION[[#This Row],[VR UNITARIO]]/1000</f>
        <v>1282.857</v>
      </c>
      <c r="R2148" s="3" t="str">
        <f>+VLOOKUP(FACTURACION[[#This Row],[NIT]],TABLACLIENTE,5,FALSE)</f>
        <v>MOSQUERA</v>
      </c>
    </row>
    <row r="2149" spans="3:18">
      <c r="C2149" s="13">
        <v>2015</v>
      </c>
      <c r="D2149" s="17" t="s">
        <v>84</v>
      </c>
      <c r="E2149" s="17">
        <f>MONTH(FACTURACION[[#This Row],[MES]]&amp;1)</f>
        <v>5</v>
      </c>
      <c r="F2149" s="223">
        <f>DATE(FACTURACION[[#This Row],[AÑO]],FACTURACION[[#This Row],[Mes numero]],1)</f>
        <v>42125</v>
      </c>
      <c r="G2149" s="159">
        <v>11179</v>
      </c>
      <c r="H2149" s="20">
        <v>800167643</v>
      </c>
      <c r="I2149" s="2" t="str">
        <f>+VLOOKUP(FACTURACION[[#This Row],[NIT]],TABLACLIENTE,2,FALSE)</f>
        <v>GASES DE OCCIDENTE S.A. E.S.P. (GDO)</v>
      </c>
      <c r="J2149" s="2" t="s">
        <v>23</v>
      </c>
      <c r="K2149" s="12" t="str">
        <f>+VLOOKUP(FACTURACION[[#This Row],[REFERENCIA]],CODINV,2,FALSE)</f>
        <v>MEDIDOR AL-800 C:1 1/2" MAOP 20 PSIG CON CONECTORES</v>
      </c>
      <c r="L2149" s="12" t="str">
        <f>IF(VLOOKUP(FACTURACION[[#This Row],[REFERENCIA]],CODINV,3,FALSE)=0,"",VLOOKUP(FACTURACION[[#This Row],[REFERENCIA]],CODINV,3,FALSE))</f>
        <v/>
      </c>
      <c r="M2149" s="12" t="str">
        <f>+VLOOKUP(FACTURACION[[#This Row],[REFERENCIA]],CODINV,4,FALSE)</f>
        <v>MEDIDORES</v>
      </c>
      <c r="N2149" s="12" t="str">
        <f>+VLOOKUP(FACTURACION[[#This Row],[REFERENCIA]],CODINV,5,FALSE)</f>
        <v>HONEYWELL</v>
      </c>
      <c r="O2149" s="2">
        <v>2</v>
      </c>
      <c r="P2149" s="23">
        <v>2588619</v>
      </c>
      <c r="Q2149" s="24">
        <f>+FACTURACION[[#This Row],[CANTIDAD]]*FACTURACION[[#This Row],[VR UNITARIO]]/1000</f>
        <v>5177.2380000000003</v>
      </c>
      <c r="R2149" s="3" t="str">
        <f>+VLOOKUP(FACTURACION[[#This Row],[NIT]],TABLACLIENTE,5,FALSE)</f>
        <v>CALI</v>
      </c>
    </row>
    <row r="2150" spans="3:18">
      <c r="C2150" s="13">
        <v>2015</v>
      </c>
      <c r="D2150" s="17" t="s">
        <v>84</v>
      </c>
      <c r="E2150" s="17">
        <f>MONTH(FACTURACION[[#This Row],[MES]]&amp;1)</f>
        <v>5</v>
      </c>
      <c r="F2150" s="223">
        <f>DATE(FACTURACION[[#This Row],[AÑO]],FACTURACION[[#This Row],[Mes numero]],1)</f>
        <v>42125</v>
      </c>
      <c r="G2150" s="159">
        <v>11178</v>
      </c>
      <c r="H2150" s="20">
        <v>890503900</v>
      </c>
      <c r="I2150" s="2" t="str">
        <f>+VLOOKUP(FACTURACION[[#This Row],[NIT]],TABLACLIENTE,2,FALSE)</f>
        <v>GASES DEL ORIENTE S.A. E.S.P.</v>
      </c>
      <c r="J2150" s="2" t="s">
        <v>23</v>
      </c>
      <c r="K2150" s="12" t="str">
        <f>+VLOOKUP(FACTURACION[[#This Row],[REFERENCIA]],CODINV,2,FALSE)</f>
        <v>MEDIDOR AL-800 C:1 1/2" MAOP 20 PSIG CON CONECTORES</v>
      </c>
      <c r="L2150" s="12" t="str">
        <f>IF(VLOOKUP(FACTURACION[[#This Row],[REFERENCIA]],CODINV,3,FALSE)=0,"",VLOOKUP(FACTURACION[[#This Row],[REFERENCIA]],CODINV,3,FALSE))</f>
        <v/>
      </c>
      <c r="M2150" s="12" t="str">
        <f>+VLOOKUP(FACTURACION[[#This Row],[REFERENCIA]],CODINV,4,FALSE)</f>
        <v>MEDIDORES</v>
      </c>
      <c r="N2150" s="12" t="str">
        <f>+VLOOKUP(FACTURACION[[#This Row],[REFERENCIA]],CODINV,5,FALSE)</f>
        <v>HONEYWELL</v>
      </c>
      <c r="O2150" s="2">
        <v>2</v>
      </c>
      <c r="P2150" s="23">
        <v>2420000</v>
      </c>
      <c r="Q2150" s="24">
        <f>+FACTURACION[[#This Row],[CANTIDAD]]*FACTURACION[[#This Row],[VR UNITARIO]]/1000</f>
        <v>4840</v>
      </c>
      <c r="R2150" s="3" t="str">
        <f>+VLOOKUP(FACTURACION[[#This Row],[NIT]],TABLACLIENTE,5,FALSE)</f>
        <v>CUCUTA</v>
      </c>
    </row>
    <row r="2151" spans="3:18">
      <c r="C2151" s="13">
        <v>2015</v>
      </c>
      <c r="D2151" s="17" t="s">
        <v>84</v>
      </c>
      <c r="E2151" s="17">
        <f>MONTH(FACTURACION[[#This Row],[MES]]&amp;1)</f>
        <v>5</v>
      </c>
      <c r="F2151" s="223">
        <f>DATE(FACTURACION[[#This Row],[AÑO]],FACTURACION[[#This Row],[Mes numero]],1)</f>
        <v>42125</v>
      </c>
      <c r="G2151" s="159">
        <v>11193</v>
      </c>
      <c r="H2151" s="20">
        <v>800202395</v>
      </c>
      <c r="I2151" s="2" t="str">
        <f>+VLOOKUP(FACTURACION[[#This Row],[NIT]],TABLACLIENTE,2,FALSE)</f>
        <v>EFIGAS GAS NATURAL S.A. E.S.P. (EFIGAS S.A. E.S.P.)</v>
      </c>
      <c r="J2151" s="2" t="s">
        <v>27</v>
      </c>
      <c r="K2151" s="12" t="str">
        <f>+VLOOKUP(FACTURACION[[#This Row],[REFERENCIA]],CODINV,2,FALSE)</f>
        <v>MEDIDOR AL-800 C:1 1/2" MAOP 100 PSIG</v>
      </c>
      <c r="L2151" s="12" t="str">
        <f>IF(VLOOKUP(FACTURACION[[#This Row],[REFERENCIA]],CODINV,3,FALSE)=0,"",VLOOKUP(FACTURACION[[#This Row],[REFERENCIA]],CODINV,3,FALSE))</f>
        <v/>
      </c>
      <c r="M2151" s="12" t="str">
        <f>+VLOOKUP(FACTURACION[[#This Row],[REFERENCIA]],CODINV,4,FALSE)</f>
        <v>MEDIDORES</v>
      </c>
      <c r="N2151" s="12" t="str">
        <f>+VLOOKUP(FACTURACION[[#This Row],[REFERENCIA]],CODINV,5,FALSE)</f>
        <v>HONEYWELL</v>
      </c>
      <c r="O2151" s="2">
        <v>2</v>
      </c>
      <c r="P2151" s="23">
        <v>4439392</v>
      </c>
      <c r="Q2151" s="24">
        <f>+FACTURACION[[#This Row],[CANTIDAD]]*FACTURACION[[#This Row],[VR UNITARIO]]/1000</f>
        <v>8878.7839999999997</v>
      </c>
      <c r="R2151" s="3" t="str">
        <f>+VLOOKUP(FACTURACION[[#This Row],[NIT]],TABLACLIENTE,5,FALSE)</f>
        <v>MANIZALES</v>
      </c>
    </row>
    <row r="2152" spans="3:18">
      <c r="C2152" s="13">
        <v>2015</v>
      </c>
      <c r="D2152" s="17" t="s">
        <v>84</v>
      </c>
      <c r="E2152" s="17">
        <f>MONTH(FACTURACION[[#This Row],[MES]]&amp;1)</f>
        <v>5</v>
      </c>
      <c r="F2152" s="223">
        <f>DATE(FACTURACION[[#This Row],[AÑO]],FACTURACION[[#This Row],[Mes numero]],1)</f>
        <v>42125</v>
      </c>
      <c r="G2152" s="159">
        <v>11178</v>
      </c>
      <c r="H2152" s="20">
        <v>890503900</v>
      </c>
      <c r="I2152" s="2" t="str">
        <f>+VLOOKUP(FACTURACION[[#This Row],[NIT]],TABLACLIENTE,2,FALSE)</f>
        <v>GASES DEL ORIENTE S.A. E.S.P.</v>
      </c>
      <c r="J2152" s="2" t="s">
        <v>59</v>
      </c>
      <c r="K2152" s="12" t="str">
        <f>+VLOOKUP(FACTURACION[[#This Row],[REFERENCIA]],CODINV,2,FALSE)</f>
        <v>MEDIDOR AL-1000 C:1 1/2" MAOP 25 PSIG CON CONECTORES</v>
      </c>
      <c r="L2152" s="12" t="str">
        <f>IF(VLOOKUP(FACTURACION[[#This Row],[REFERENCIA]],CODINV,3,FALSE)=0,"",VLOOKUP(FACTURACION[[#This Row],[REFERENCIA]],CODINV,3,FALSE))</f>
        <v/>
      </c>
      <c r="M2152" s="12" t="str">
        <f>+VLOOKUP(FACTURACION[[#This Row],[REFERENCIA]],CODINV,4,FALSE)</f>
        <v>MEDIDORES</v>
      </c>
      <c r="N2152" s="12" t="str">
        <f>+VLOOKUP(FACTURACION[[#This Row],[REFERENCIA]],CODINV,5,FALSE)</f>
        <v>HONEYWELL</v>
      </c>
      <c r="O2152" s="2">
        <v>2</v>
      </c>
      <c r="P2152" s="23">
        <v>3100000</v>
      </c>
      <c r="Q2152" s="24">
        <f>+FACTURACION[[#This Row],[CANTIDAD]]*FACTURACION[[#This Row],[VR UNITARIO]]/1000</f>
        <v>6200</v>
      </c>
      <c r="R2152" s="3" t="str">
        <f>+VLOOKUP(FACTURACION[[#This Row],[NIT]],TABLACLIENTE,5,FALSE)</f>
        <v>CUCUTA</v>
      </c>
    </row>
    <row r="2153" spans="3:18">
      <c r="C2153" s="13">
        <v>2015</v>
      </c>
      <c r="D2153" s="17" t="s">
        <v>84</v>
      </c>
      <c r="E2153" s="17">
        <f>MONTH(FACTURACION[[#This Row],[MES]]&amp;1)</f>
        <v>5</v>
      </c>
      <c r="F2153" s="223">
        <f>DATE(FACTURACION[[#This Row],[AÑO]],FACTURACION[[#This Row],[Mes numero]],1)</f>
        <v>42125</v>
      </c>
      <c r="G2153" s="159">
        <v>11179</v>
      </c>
      <c r="H2153" s="20">
        <v>800167643</v>
      </c>
      <c r="I2153" s="2" t="str">
        <f>+VLOOKUP(FACTURACION[[#This Row],[NIT]],TABLACLIENTE,2,FALSE)</f>
        <v>GASES DE OCCIDENTE S.A. E.S.P. (GDO)</v>
      </c>
      <c r="J2153" s="2" t="s">
        <v>22</v>
      </c>
      <c r="K2153" s="12" t="str">
        <f>+VLOOKUP(FACTURACION[[#This Row],[REFERENCIA]],CODINV,2,FALSE)</f>
        <v>MEDIDOR ROTATIVO G160</v>
      </c>
      <c r="L2153" s="12" t="str">
        <f>IF(VLOOKUP(FACTURACION[[#This Row],[REFERENCIA]],CODINV,3,FALSE)=0,"",VLOOKUP(FACTURACION[[#This Row],[REFERENCIA]],CODINV,3,FALSE))</f>
        <v/>
      </c>
      <c r="M2153" s="12" t="str">
        <f>+VLOOKUP(FACTURACION[[#This Row],[REFERENCIA]],CODINV,4,FALSE)</f>
        <v>MEDIDORES</v>
      </c>
      <c r="N2153" s="12" t="str">
        <f>+VLOOKUP(FACTURACION[[#This Row],[REFERENCIA]],CODINV,5,FALSE)</f>
        <v>HONEYWELL</v>
      </c>
      <c r="O2153" s="2">
        <v>1</v>
      </c>
      <c r="P2153" s="23">
        <v>5998824</v>
      </c>
      <c r="Q2153" s="24">
        <f>+FACTURACION[[#This Row],[CANTIDAD]]*FACTURACION[[#This Row],[VR UNITARIO]]/1000</f>
        <v>5998.8239999999996</v>
      </c>
      <c r="R2153" s="3" t="str">
        <f>+VLOOKUP(FACTURACION[[#This Row],[NIT]],TABLACLIENTE,5,FALSE)</f>
        <v>CALI</v>
      </c>
    </row>
    <row r="2154" spans="3:18">
      <c r="C2154" s="13">
        <v>2015</v>
      </c>
      <c r="D2154" s="17" t="s">
        <v>84</v>
      </c>
      <c r="E2154" s="17">
        <f>MONTH(FACTURACION[[#This Row],[MES]]&amp;1)</f>
        <v>5</v>
      </c>
      <c r="F2154" s="223">
        <f>DATE(FACTURACION[[#This Row],[AÑO]],FACTURACION[[#This Row],[Mes numero]],1)</f>
        <v>42125</v>
      </c>
      <c r="G2154" s="159">
        <v>11176</v>
      </c>
      <c r="H2154" s="20">
        <v>800074033</v>
      </c>
      <c r="I2154" s="2" t="str">
        <f>+VLOOKUP(FACTURACION[[#This Row],[NIT]],TABLACLIENTE,2,FALSE)</f>
        <v>COMPAÑIAS ASOCIADAS DE GAS S.A. E.S.P (ASOGAS SA ESP)</v>
      </c>
      <c r="J2154" s="2" t="s">
        <v>6</v>
      </c>
      <c r="K2154" s="12" t="str">
        <f>+VLOOKUP(FACTURACION[[#This Row],[REFERENCIA]],CODINV,2,FALSE)</f>
        <v>REG.1813C C:3/4" R:6-15" O:1/2</v>
      </c>
      <c r="L2154" s="12" t="str">
        <f>IF(VLOOKUP(FACTURACION[[#This Row],[REFERENCIA]],CODINV,3,FALSE)=0,"",VLOOKUP(FACTURACION[[#This Row],[REFERENCIA]],CODINV,3,FALSE))</f>
        <v/>
      </c>
      <c r="M2154" s="12" t="str">
        <f>+VLOOKUP(FACTURACION[[#This Row],[REFERENCIA]],CODINV,4,FALSE)</f>
        <v>REGULADORES</v>
      </c>
      <c r="N2154" s="12" t="str">
        <f>+VLOOKUP(FACTURACION[[#This Row],[REFERENCIA]],CODINV,5,FALSE)</f>
        <v>HONEYWELL</v>
      </c>
      <c r="O2154" s="2">
        <v>1</v>
      </c>
      <c r="P2154" s="23">
        <v>105000</v>
      </c>
      <c r="Q2154" s="24">
        <f>+FACTURACION[[#This Row],[CANTIDAD]]*FACTURACION[[#This Row],[VR UNITARIO]]/1000</f>
        <v>105</v>
      </c>
      <c r="R2154" s="3" t="str">
        <f>+VLOOKUP(FACTURACION[[#This Row],[NIT]],TABLACLIENTE,5,FALSE)</f>
        <v>MOSQUERA</v>
      </c>
    </row>
    <row r="2155" spans="3:18">
      <c r="C2155" s="13">
        <v>2015</v>
      </c>
      <c r="D2155" s="17" t="s">
        <v>84</v>
      </c>
      <c r="E2155" s="17">
        <f>MONTH(FACTURACION[[#This Row],[MES]]&amp;1)</f>
        <v>5</v>
      </c>
      <c r="F2155" s="223">
        <f>DATE(FACTURACION[[#This Row],[AÑO]],FACTURACION[[#This Row],[Mes numero]],1)</f>
        <v>42125</v>
      </c>
      <c r="G2155" s="159">
        <v>11177</v>
      </c>
      <c r="H2155" s="20">
        <v>890500726</v>
      </c>
      <c r="I2155" s="2" t="str">
        <f>+VLOOKUP(FACTURACION[[#This Row],[NIT]],TABLACLIENTE,2,FALSE)</f>
        <v>NORTESANTANDEREANA DE GAS S.A. E.S.P (NORGAS S.A. E.S.P.)</v>
      </c>
      <c r="J2155" s="2" t="s">
        <v>6</v>
      </c>
      <c r="K2155" s="12" t="str">
        <f>+VLOOKUP(FACTURACION[[#This Row],[REFERENCIA]],CODINV,2,FALSE)</f>
        <v>REG.1813C C:3/4" R:6-15" O:1/2</v>
      </c>
      <c r="L2155" s="12" t="str">
        <f>IF(VLOOKUP(FACTURACION[[#This Row],[REFERENCIA]],CODINV,3,FALSE)=0,"",VLOOKUP(FACTURACION[[#This Row],[REFERENCIA]],CODINV,3,FALSE))</f>
        <v/>
      </c>
      <c r="M2155" s="12" t="str">
        <f>+VLOOKUP(FACTURACION[[#This Row],[REFERENCIA]],CODINV,4,FALSE)</f>
        <v>REGULADORES</v>
      </c>
      <c r="N2155" s="12" t="str">
        <f>+VLOOKUP(FACTURACION[[#This Row],[REFERENCIA]],CODINV,5,FALSE)</f>
        <v>HONEYWELL</v>
      </c>
      <c r="O2155" s="2">
        <v>1</v>
      </c>
      <c r="P2155" s="23">
        <v>105000</v>
      </c>
      <c r="Q2155" s="24">
        <f>+FACTURACION[[#This Row],[CANTIDAD]]*FACTURACION[[#This Row],[VR UNITARIO]]/1000</f>
        <v>105</v>
      </c>
      <c r="R2155" s="3" t="str">
        <f>+VLOOKUP(FACTURACION[[#This Row],[NIT]],TABLACLIENTE,5,FALSE)</f>
        <v>BUCARAMANGA</v>
      </c>
    </row>
    <row r="2156" spans="3:18">
      <c r="C2156" s="13">
        <v>2015</v>
      </c>
      <c r="D2156" s="17" t="s">
        <v>84</v>
      </c>
      <c r="E2156" s="17">
        <f>MONTH(FACTURACION[[#This Row],[MES]]&amp;1)</f>
        <v>5</v>
      </c>
      <c r="F2156" s="223">
        <f>DATE(FACTURACION[[#This Row],[AÑO]],FACTURACION[[#This Row],[Mes numero]],1)</f>
        <v>42125</v>
      </c>
      <c r="G2156" s="159">
        <v>11198</v>
      </c>
      <c r="H2156" s="20">
        <v>830137252</v>
      </c>
      <c r="I2156" s="2" t="str">
        <f>+VLOOKUP(FACTURACION[[#This Row],[NIT]],TABLACLIENTE,2,FALSE)</f>
        <v>SAGENCO SAS</v>
      </c>
      <c r="J2156" s="2" t="s">
        <v>6</v>
      </c>
      <c r="K2156" s="12" t="str">
        <f>+VLOOKUP(FACTURACION[[#This Row],[REFERENCIA]],CODINV,2,FALSE)</f>
        <v>REG.1813C C:3/4" R:6-15" O:1/2</v>
      </c>
      <c r="L2156" s="12" t="str">
        <f>IF(VLOOKUP(FACTURACION[[#This Row],[REFERENCIA]],CODINV,3,FALSE)=0,"",VLOOKUP(FACTURACION[[#This Row],[REFERENCIA]],CODINV,3,FALSE))</f>
        <v/>
      </c>
      <c r="M2156" s="12" t="str">
        <f>+VLOOKUP(FACTURACION[[#This Row],[REFERENCIA]],CODINV,4,FALSE)</f>
        <v>REGULADORES</v>
      </c>
      <c r="N2156" s="12" t="str">
        <f>+VLOOKUP(FACTURACION[[#This Row],[REFERENCIA]],CODINV,5,FALSE)</f>
        <v>HONEYWELL</v>
      </c>
      <c r="O2156" s="2">
        <v>1</v>
      </c>
      <c r="P2156" s="23">
        <v>105000</v>
      </c>
      <c r="Q2156" s="24">
        <f>+FACTURACION[[#This Row],[CANTIDAD]]*FACTURACION[[#This Row],[VR UNITARIO]]/1000</f>
        <v>105</v>
      </c>
      <c r="R2156" s="3" t="str">
        <f>+VLOOKUP(FACTURACION[[#This Row],[NIT]],TABLACLIENTE,5,FALSE)</f>
        <v>BOGOTÁ D.C.</v>
      </c>
    </row>
    <row r="2157" spans="3:18">
      <c r="C2157" s="13">
        <v>2015</v>
      </c>
      <c r="D2157" s="17" t="s">
        <v>84</v>
      </c>
      <c r="E2157" s="17">
        <f>MONTH(FACTURACION[[#This Row],[MES]]&amp;1)</f>
        <v>5</v>
      </c>
      <c r="F2157" s="223">
        <f>DATE(FACTURACION[[#This Row],[AÑO]],FACTURACION[[#This Row],[Mes numero]],1)</f>
        <v>42125</v>
      </c>
      <c r="G2157" s="159">
        <v>11198</v>
      </c>
      <c r="H2157" s="20">
        <v>830137252</v>
      </c>
      <c r="I2157" s="2" t="str">
        <f>+VLOOKUP(FACTURACION[[#This Row],[NIT]],TABLACLIENTE,2,FALSE)</f>
        <v>SAGENCO SAS</v>
      </c>
      <c r="J2157" s="2" t="s">
        <v>6</v>
      </c>
      <c r="K2157" s="12" t="str">
        <f>+VLOOKUP(FACTURACION[[#This Row],[REFERENCIA]],CODINV,2,FALSE)</f>
        <v>REG.1813C C:3/4" R:6-15" O:1/2</v>
      </c>
      <c r="L2157" s="12" t="str">
        <f>IF(VLOOKUP(FACTURACION[[#This Row],[REFERENCIA]],CODINV,3,FALSE)=0,"",VLOOKUP(FACTURACION[[#This Row],[REFERENCIA]],CODINV,3,FALSE))</f>
        <v/>
      </c>
      <c r="M2157" s="12" t="str">
        <f>+VLOOKUP(FACTURACION[[#This Row],[REFERENCIA]],CODINV,4,FALSE)</f>
        <v>REGULADORES</v>
      </c>
      <c r="N2157" s="12" t="str">
        <f>+VLOOKUP(FACTURACION[[#This Row],[REFERENCIA]],CODINV,5,FALSE)</f>
        <v>HONEYWELL</v>
      </c>
      <c r="O2157" s="2">
        <v>1</v>
      </c>
      <c r="P2157" s="23">
        <v>105000</v>
      </c>
      <c r="Q2157" s="24">
        <f>+FACTURACION[[#This Row],[CANTIDAD]]*FACTURACION[[#This Row],[VR UNITARIO]]/1000</f>
        <v>105</v>
      </c>
      <c r="R2157" s="3" t="str">
        <f>+VLOOKUP(FACTURACION[[#This Row],[NIT]],TABLACLIENTE,5,FALSE)</f>
        <v>BOGOTÁ D.C.</v>
      </c>
    </row>
    <row r="2158" spans="3:18">
      <c r="C2158" s="13">
        <v>2015</v>
      </c>
      <c r="D2158" s="17" t="s">
        <v>84</v>
      </c>
      <c r="E2158" s="17">
        <f>MONTH(FACTURACION[[#This Row],[MES]]&amp;1)</f>
        <v>5</v>
      </c>
      <c r="F2158" s="223">
        <f>DATE(FACTURACION[[#This Row],[AÑO]],FACTURACION[[#This Row],[Mes numero]],1)</f>
        <v>42125</v>
      </c>
      <c r="G2158" s="159">
        <v>11193</v>
      </c>
      <c r="H2158" s="20">
        <v>800202395</v>
      </c>
      <c r="I2158" s="2" t="str">
        <f>+VLOOKUP(FACTURACION[[#This Row],[NIT]],TABLACLIENTE,2,FALSE)</f>
        <v>EFIGAS GAS NATURAL S.A. E.S.P. (EFIGAS S.A. E.S.P.)</v>
      </c>
      <c r="J2158" s="2" t="s">
        <v>5</v>
      </c>
      <c r="K2158" s="12" t="str">
        <f>+VLOOKUP(FACTURACION[[#This Row],[REFERENCIA]],CODINV,2,FALSE)</f>
        <v>REG. 1800 CPB2 1 1-4· O: 5/16" R: STD</v>
      </c>
      <c r="L2158" s="12" t="str">
        <f>IF(VLOOKUP(FACTURACION[[#This Row],[REFERENCIA]],CODINV,3,FALSE)=0,"",VLOOKUP(FACTURACION[[#This Row],[REFERENCIA]],CODINV,3,FALSE))</f>
        <v/>
      </c>
      <c r="M2158" s="12" t="str">
        <f>+VLOOKUP(FACTURACION[[#This Row],[REFERENCIA]],CODINV,4,FALSE)</f>
        <v>REGULADORES</v>
      </c>
      <c r="N2158" s="12" t="str">
        <f>+VLOOKUP(FACTURACION[[#This Row],[REFERENCIA]],CODINV,5,FALSE)</f>
        <v>HONEYWELL</v>
      </c>
      <c r="O2158" s="2">
        <v>15</v>
      </c>
      <c r="P2158" s="23">
        <v>506154</v>
      </c>
      <c r="Q2158" s="24">
        <f>+FACTURACION[[#This Row],[CANTIDAD]]*FACTURACION[[#This Row],[VR UNITARIO]]/1000</f>
        <v>7592.31</v>
      </c>
      <c r="R2158" s="3" t="str">
        <f>+VLOOKUP(FACTURACION[[#This Row],[NIT]],TABLACLIENTE,5,FALSE)</f>
        <v>MANIZALES</v>
      </c>
    </row>
    <row r="2159" spans="3:18">
      <c r="C2159" s="13">
        <v>2015</v>
      </c>
      <c r="D2159" s="17" t="s">
        <v>84</v>
      </c>
      <c r="E2159" s="17">
        <f>MONTH(FACTURACION[[#This Row],[MES]]&amp;1)</f>
        <v>5</v>
      </c>
      <c r="F2159" s="223">
        <f>DATE(FACTURACION[[#This Row],[AÑO]],FACTURACION[[#This Row],[Mes numero]],1)</f>
        <v>42125</v>
      </c>
      <c r="G2159" s="159">
        <v>11179</v>
      </c>
      <c r="H2159" s="20">
        <v>800167643</v>
      </c>
      <c r="I2159" s="2" t="str">
        <f>+VLOOKUP(FACTURACION[[#This Row],[NIT]],TABLACLIENTE,2,FALSE)</f>
        <v>GASES DE OCCIDENTE S.A. E.S.P. (GDO)</v>
      </c>
      <c r="J2159" s="2" t="s">
        <v>5</v>
      </c>
      <c r="K2159" s="12" t="str">
        <f>+VLOOKUP(FACTURACION[[#This Row],[REFERENCIA]],CODINV,2,FALSE)</f>
        <v>REG. 1800 CPB2 1 1-4· O: 5/16" R: STD</v>
      </c>
      <c r="L2159" s="12" t="str">
        <f>IF(VLOOKUP(FACTURACION[[#This Row],[REFERENCIA]],CODINV,3,FALSE)=0,"",VLOOKUP(FACTURACION[[#This Row],[REFERENCIA]],CODINV,3,FALSE))</f>
        <v/>
      </c>
      <c r="M2159" s="12" t="str">
        <f>+VLOOKUP(FACTURACION[[#This Row],[REFERENCIA]],CODINV,4,FALSE)</f>
        <v>REGULADORES</v>
      </c>
      <c r="N2159" s="12" t="str">
        <f>+VLOOKUP(FACTURACION[[#This Row],[REFERENCIA]],CODINV,5,FALSE)</f>
        <v>HONEYWELL</v>
      </c>
      <c r="O2159" s="2">
        <v>20</v>
      </c>
      <c r="P2159" s="23">
        <v>471429</v>
      </c>
      <c r="Q2159" s="24">
        <f>+FACTURACION[[#This Row],[CANTIDAD]]*FACTURACION[[#This Row],[VR UNITARIO]]/1000</f>
        <v>9428.58</v>
      </c>
      <c r="R2159" s="3" t="str">
        <f>+VLOOKUP(FACTURACION[[#This Row],[NIT]],TABLACLIENTE,5,FALSE)</f>
        <v>CALI</v>
      </c>
    </row>
    <row r="2160" spans="3:18">
      <c r="C2160" s="13">
        <v>2015</v>
      </c>
      <c r="D2160" s="17" t="s">
        <v>84</v>
      </c>
      <c r="E2160" s="17">
        <f>MONTH(FACTURACION[[#This Row],[MES]]&amp;1)</f>
        <v>5</v>
      </c>
      <c r="F2160" s="223">
        <f>DATE(FACTURACION[[#This Row],[AÑO]],FACTURACION[[#This Row],[Mes numero]],1)</f>
        <v>42125</v>
      </c>
      <c r="G2160" s="159">
        <v>11177</v>
      </c>
      <c r="H2160" s="20">
        <v>890500726</v>
      </c>
      <c r="I2160" s="2" t="str">
        <f>+VLOOKUP(FACTURACION[[#This Row],[NIT]],TABLACLIENTE,2,FALSE)</f>
        <v>NORTESANTANDEREANA DE GAS S.A. E.S.P (NORGAS S.A. E.S.P.)</v>
      </c>
      <c r="J2160" s="2" t="s">
        <v>54</v>
      </c>
      <c r="K2160" s="12" t="str">
        <f>+VLOOKUP(FACTURACION[[#This Row],[REFERENCIA]],CODINV,2,FALSE)</f>
        <v>REG. 1803PFM C: 2" FLANGED 16-30</v>
      </c>
      <c r="L2160" s="12" t="str">
        <f>IF(VLOOKUP(FACTURACION[[#This Row],[REFERENCIA]],CODINV,3,FALSE)=0,"",VLOOKUP(FACTURACION[[#This Row],[REFERENCIA]],CODINV,3,FALSE))</f>
        <v/>
      </c>
      <c r="M2160" s="12" t="str">
        <f>+VLOOKUP(FACTURACION[[#This Row],[REFERENCIA]],CODINV,4,FALSE)</f>
        <v>REGULADORES</v>
      </c>
      <c r="N2160" s="12" t="str">
        <f>+VLOOKUP(FACTURACION[[#This Row],[REFERENCIA]],CODINV,5,FALSE)</f>
        <v>HONEYWELL</v>
      </c>
      <c r="O2160" s="2">
        <v>2</v>
      </c>
      <c r="P2160" s="23">
        <v>1560000</v>
      </c>
      <c r="Q2160" s="24">
        <f>+FACTURACION[[#This Row],[CANTIDAD]]*FACTURACION[[#This Row],[VR UNITARIO]]/1000</f>
        <v>3120</v>
      </c>
      <c r="R2160" s="3" t="str">
        <f>+VLOOKUP(FACTURACION[[#This Row],[NIT]],TABLACLIENTE,5,FALSE)</f>
        <v>BUCARAMANGA</v>
      </c>
    </row>
    <row r="2161" spans="3:18">
      <c r="C2161" s="13">
        <v>2015</v>
      </c>
      <c r="D2161" s="17" t="s">
        <v>84</v>
      </c>
      <c r="E2161" s="17">
        <f>MONTH(FACTURACION[[#This Row],[MES]]&amp;1)</f>
        <v>5</v>
      </c>
      <c r="F2161" s="223">
        <f>DATE(FACTURACION[[#This Row],[AÑO]],FACTURACION[[#This Row],[Mes numero]],1)</f>
        <v>42125</v>
      </c>
      <c r="G2161" s="159">
        <v>11223</v>
      </c>
      <c r="H2161" s="20">
        <v>900282515</v>
      </c>
      <c r="I2161" s="2" t="str">
        <f>+VLOOKUP(FACTURACION[[#This Row],[NIT]],TABLACLIENTE,2,FALSE)</f>
        <v>GAS CONSTRUCCION ENERGIA S A S</v>
      </c>
      <c r="J2161" s="2" t="s">
        <v>71</v>
      </c>
      <c r="K2161" s="12" t="str">
        <f>+VLOOKUP(FACTURACION[[#This Row],[REFERENCIA]],CODINV,2,FALSE)</f>
        <v>REG 1813B2 C: 1 1/4" R: 6-15" O: 3/8</v>
      </c>
      <c r="L2161" s="12" t="str">
        <f>IF(VLOOKUP(FACTURACION[[#This Row],[REFERENCIA]],CODINV,3,FALSE)=0,"",VLOOKUP(FACTURACION[[#This Row],[REFERENCIA]],CODINV,3,FALSE))</f>
        <v>1813B</v>
      </c>
      <c r="M2161" s="12" t="str">
        <f>+VLOOKUP(FACTURACION[[#This Row],[REFERENCIA]],CODINV,4,FALSE)</f>
        <v>REGULADORES</v>
      </c>
      <c r="N2161" s="12" t="str">
        <f>+VLOOKUP(FACTURACION[[#This Row],[REFERENCIA]],CODINV,5,FALSE)</f>
        <v>HONEYWELL</v>
      </c>
      <c r="O2161" s="2">
        <v>1</v>
      </c>
      <c r="P2161" s="23">
        <v>125000</v>
      </c>
      <c r="Q2161" s="24">
        <f>+FACTURACION[[#This Row],[CANTIDAD]]*FACTURACION[[#This Row],[VR UNITARIO]]/1000</f>
        <v>125</v>
      </c>
      <c r="R2161" s="3" t="str">
        <f>+VLOOKUP(FACTURACION[[#This Row],[NIT]],TABLACLIENTE,5,FALSE)</f>
        <v>BOGOTÁ D.C.</v>
      </c>
    </row>
    <row r="2162" spans="3:18">
      <c r="C2162" s="13">
        <v>2015</v>
      </c>
      <c r="D2162" s="17" t="s">
        <v>84</v>
      </c>
      <c r="E2162" s="17">
        <f>MONTH(FACTURACION[[#This Row],[MES]]&amp;1)</f>
        <v>5</v>
      </c>
      <c r="F2162" s="223">
        <f>DATE(FACTURACION[[#This Row],[AÑO]],FACTURACION[[#This Row],[Mes numero]],1)</f>
        <v>42125</v>
      </c>
      <c r="G2162" s="159">
        <v>11213</v>
      </c>
      <c r="H2162" s="20">
        <v>900439531</v>
      </c>
      <c r="I2162" s="2" t="str">
        <f>+VLOOKUP(FACTURACION[[#This Row],[NIT]],TABLACLIENTE,2,FALSE)</f>
        <v>ENERTERMICA SAS</v>
      </c>
      <c r="J2162" s="2" t="s">
        <v>0</v>
      </c>
      <c r="K2162" s="12" t="str">
        <f>+VLOOKUP(FACTURACION[[#This Row],[REFERENCIA]],CODINV,2,FALSE)</f>
        <v>REG 1813B2 C: 1 1/4" R: 5.5-8.5 O: 3/8</v>
      </c>
      <c r="L2162" s="12" t="str">
        <f>IF(VLOOKUP(FACTURACION[[#This Row],[REFERENCIA]],CODINV,3,FALSE)=0,"",VLOOKUP(FACTURACION[[#This Row],[REFERENCIA]],CODINV,3,FALSE))</f>
        <v/>
      </c>
      <c r="M2162" s="12" t="str">
        <f>+VLOOKUP(FACTURACION[[#This Row],[REFERENCIA]],CODINV,4,FALSE)</f>
        <v>REGULADORES</v>
      </c>
      <c r="N2162" s="12" t="str">
        <f>+VLOOKUP(FACTURACION[[#This Row],[REFERENCIA]],CODINV,5,FALSE)</f>
        <v>HONEYWELL</v>
      </c>
      <c r="O2162" s="2">
        <v>1</v>
      </c>
      <c r="P2162" s="23">
        <v>115000</v>
      </c>
      <c r="Q2162" s="24">
        <f>+FACTURACION[[#This Row],[CANTIDAD]]*FACTURACION[[#This Row],[VR UNITARIO]]/1000</f>
        <v>115</v>
      </c>
      <c r="R2162" s="3" t="str">
        <f>+VLOOKUP(FACTURACION[[#This Row],[NIT]],TABLACLIENTE,5,FALSE)</f>
        <v>BOGOTÁ D.C.</v>
      </c>
    </row>
    <row r="2163" spans="3:18">
      <c r="C2163" s="13">
        <v>2015</v>
      </c>
      <c r="D2163" s="17" t="s">
        <v>84</v>
      </c>
      <c r="E2163" s="17">
        <f>MONTH(FACTURACION[[#This Row],[MES]]&amp;1)</f>
        <v>5</v>
      </c>
      <c r="F2163" s="223">
        <f>DATE(FACTURACION[[#This Row],[AÑO]],FACTURACION[[#This Row],[Mes numero]],1)</f>
        <v>42125</v>
      </c>
      <c r="G2163" s="159">
        <v>11184</v>
      </c>
      <c r="H2163" s="20">
        <v>822001073</v>
      </c>
      <c r="I2163" s="2" t="str">
        <f>+VLOOKUP(FACTURACION[[#This Row],[NIT]],TABLACLIENTE,2,FALSE)</f>
        <v>MADIGAS INGENIEROS S.A. E.S.P.</v>
      </c>
      <c r="J2163" s="2" t="s">
        <v>0</v>
      </c>
      <c r="K2163" s="12" t="str">
        <f>+VLOOKUP(FACTURACION[[#This Row],[REFERENCIA]],CODINV,2,FALSE)</f>
        <v>REG 1813B2 C: 1 1/4" R: 5.5-8.5 O: 3/8</v>
      </c>
      <c r="L2163" s="12" t="str">
        <f>IF(VLOOKUP(FACTURACION[[#This Row],[REFERENCIA]],CODINV,3,FALSE)=0,"",VLOOKUP(FACTURACION[[#This Row],[REFERENCIA]],CODINV,3,FALSE))</f>
        <v/>
      </c>
      <c r="M2163" s="12" t="str">
        <f>+VLOOKUP(FACTURACION[[#This Row],[REFERENCIA]],CODINV,4,FALSE)</f>
        <v>REGULADORES</v>
      </c>
      <c r="N2163" s="12" t="str">
        <f>+VLOOKUP(FACTURACION[[#This Row],[REFERENCIA]],CODINV,5,FALSE)</f>
        <v>HONEYWELL</v>
      </c>
      <c r="O2163" s="2">
        <v>2</v>
      </c>
      <c r="P2163" s="23">
        <v>112000</v>
      </c>
      <c r="Q2163" s="24">
        <f>+FACTURACION[[#This Row],[CANTIDAD]]*FACTURACION[[#This Row],[VR UNITARIO]]/1000</f>
        <v>224</v>
      </c>
      <c r="R2163" s="3" t="str">
        <f>+VLOOKUP(FACTURACION[[#This Row],[NIT]],TABLACLIENTE,5,FALSE)</f>
        <v>ACACIAS</v>
      </c>
    </row>
    <row r="2164" spans="3:18">
      <c r="C2164" s="13">
        <v>2015</v>
      </c>
      <c r="D2164" s="17" t="s">
        <v>84</v>
      </c>
      <c r="E2164" s="17">
        <f>MONTH(FACTURACION[[#This Row],[MES]]&amp;1)</f>
        <v>5</v>
      </c>
      <c r="F2164" s="223">
        <f>DATE(FACTURACION[[#This Row],[AÑO]],FACTURACION[[#This Row],[Mes numero]],1)</f>
        <v>42125</v>
      </c>
      <c r="G2164" s="159">
        <v>11213</v>
      </c>
      <c r="H2164" s="20">
        <v>900439531</v>
      </c>
      <c r="I2164" s="2" t="str">
        <f>+VLOOKUP(FACTURACION[[#This Row],[NIT]],TABLACLIENTE,2,FALSE)</f>
        <v>ENERTERMICA SAS</v>
      </c>
      <c r="J2164" s="2" t="s">
        <v>28</v>
      </c>
      <c r="K2164" s="12" t="str">
        <f>+VLOOKUP(FACTURACION[[#This Row],[REFERENCIA]],CODINV,2,FALSE)</f>
        <v>REGULADOR SR 113 3/4 R: 7-12 O:1/4</v>
      </c>
      <c r="L2164" s="12" t="str">
        <f>IF(VLOOKUP(FACTURACION[[#This Row],[REFERENCIA]],CODINV,3,FALSE)=0,"",VLOOKUP(FACTURACION[[#This Row],[REFERENCIA]],CODINV,3,FALSE))</f>
        <v/>
      </c>
      <c r="M2164" s="12" t="str">
        <f>+VLOOKUP(FACTURACION[[#This Row],[REFERENCIA]],CODINV,4,FALSE)</f>
        <v>REGULADORES</v>
      </c>
      <c r="N2164" s="12" t="str">
        <f>+VLOOKUP(FACTURACION[[#This Row],[REFERENCIA]],CODINV,5,FALSE)</f>
        <v>HONEYWELL</v>
      </c>
      <c r="O2164" s="2">
        <v>1</v>
      </c>
      <c r="P2164" s="23">
        <v>105000</v>
      </c>
      <c r="Q2164" s="24">
        <f>+FACTURACION[[#This Row],[CANTIDAD]]*FACTURACION[[#This Row],[VR UNITARIO]]/1000</f>
        <v>105</v>
      </c>
      <c r="R2164" s="3" t="str">
        <f>+VLOOKUP(FACTURACION[[#This Row],[NIT]],TABLACLIENTE,5,FALSE)</f>
        <v>BOGOTÁ D.C.</v>
      </c>
    </row>
    <row r="2165" spans="3:18">
      <c r="C2165" s="13">
        <v>2015</v>
      </c>
      <c r="D2165" s="17" t="s">
        <v>84</v>
      </c>
      <c r="E2165" s="17">
        <f>MONTH(FACTURACION[[#This Row],[MES]]&amp;1)</f>
        <v>5</v>
      </c>
      <c r="F2165" s="223">
        <f>DATE(FACTURACION[[#This Row],[AÑO]],FACTURACION[[#This Row],[Mes numero]],1)</f>
        <v>42125</v>
      </c>
      <c r="G2165" s="159">
        <v>11184</v>
      </c>
      <c r="H2165" s="20">
        <v>822001073</v>
      </c>
      <c r="I2165" s="2" t="str">
        <f>+VLOOKUP(FACTURACION[[#This Row],[NIT]],TABLACLIENTE,2,FALSE)</f>
        <v>MADIGAS INGENIEROS S.A. E.S.P.</v>
      </c>
      <c r="J2165" s="2" t="s">
        <v>28</v>
      </c>
      <c r="K2165" s="12" t="str">
        <f>+VLOOKUP(FACTURACION[[#This Row],[REFERENCIA]],CODINV,2,FALSE)</f>
        <v>REGULADOR SR 113 3/4 R: 7-12 O:1/4</v>
      </c>
      <c r="L2165" s="12" t="str">
        <f>IF(VLOOKUP(FACTURACION[[#This Row],[REFERENCIA]],CODINV,3,FALSE)=0,"",VLOOKUP(FACTURACION[[#This Row],[REFERENCIA]],CODINV,3,FALSE))</f>
        <v/>
      </c>
      <c r="M2165" s="12" t="str">
        <f>+VLOOKUP(FACTURACION[[#This Row],[REFERENCIA]],CODINV,4,FALSE)</f>
        <v>REGULADORES</v>
      </c>
      <c r="N2165" s="12" t="str">
        <f>+VLOOKUP(FACTURACION[[#This Row],[REFERENCIA]],CODINV,5,FALSE)</f>
        <v>HONEYWELL</v>
      </c>
      <c r="O2165" s="2">
        <v>10</v>
      </c>
      <c r="P2165" s="23">
        <v>110000</v>
      </c>
      <c r="Q2165" s="24">
        <f>+FACTURACION[[#This Row],[CANTIDAD]]*FACTURACION[[#This Row],[VR UNITARIO]]/1000</f>
        <v>1100</v>
      </c>
      <c r="R2165" s="3" t="str">
        <f>+VLOOKUP(FACTURACION[[#This Row],[NIT]],TABLACLIENTE,5,FALSE)</f>
        <v>ACACIAS</v>
      </c>
    </row>
    <row r="2166" spans="3:18">
      <c r="C2166" s="13">
        <v>2015</v>
      </c>
      <c r="D2166" s="17" t="s">
        <v>84</v>
      </c>
      <c r="E2166" s="17">
        <f>MONTH(FACTURACION[[#This Row],[MES]]&amp;1)</f>
        <v>5</v>
      </c>
      <c r="F2166" s="223">
        <f>DATE(FACTURACION[[#This Row],[AÑO]],FACTURACION[[#This Row],[Mes numero]],1)</f>
        <v>42125</v>
      </c>
      <c r="G2166" s="159">
        <v>11184</v>
      </c>
      <c r="H2166" s="20">
        <v>822001073</v>
      </c>
      <c r="I2166" s="2" t="str">
        <f>+VLOOKUP(FACTURACION[[#This Row],[NIT]],TABLACLIENTE,2,FALSE)</f>
        <v>MADIGAS INGENIEROS S.A. E.S.P.</v>
      </c>
      <c r="J2166" s="2" t="s">
        <v>28</v>
      </c>
      <c r="K2166" s="12" t="str">
        <f>+VLOOKUP(FACTURACION[[#This Row],[REFERENCIA]],CODINV,2,FALSE)</f>
        <v>REGULADOR SR 113 3/4 R: 7-12 O:1/4</v>
      </c>
      <c r="L2166" s="12" t="str">
        <f>IF(VLOOKUP(FACTURACION[[#This Row],[REFERENCIA]],CODINV,3,FALSE)=0,"",VLOOKUP(FACTURACION[[#This Row],[REFERENCIA]],CODINV,3,FALSE))</f>
        <v/>
      </c>
      <c r="M2166" s="12" t="str">
        <f>+VLOOKUP(FACTURACION[[#This Row],[REFERENCIA]],CODINV,4,FALSE)</f>
        <v>REGULADORES</v>
      </c>
      <c r="N2166" s="12" t="str">
        <f>+VLOOKUP(FACTURACION[[#This Row],[REFERENCIA]],CODINV,5,FALSE)</f>
        <v>HONEYWELL</v>
      </c>
      <c r="O2166" s="2">
        <v>15</v>
      </c>
      <c r="P2166" s="23">
        <v>102667</v>
      </c>
      <c r="Q2166" s="24">
        <f>+FACTURACION[[#This Row],[CANTIDAD]]*FACTURACION[[#This Row],[VR UNITARIO]]/1000</f>
        <v>1540.0050000000001</v>
      </c>
      <c r="R2166" s="3" t="str">
        <f>+VLOOKUP(FACTURACION[[#This Row],[NIT]],TABLACLIENTE,5,FALSE)</f>
        <v>ACACIAS</v>
      </c>
    </row>
    <row r="2167" spans="3:18">
      <c r="C2167" s="13">
        <v>2015</v>
      </c>
      <c r="D2167" s="17" t="s">
        <v>84</v>
      </c>
      <c r="E2167" s="17">
        <f>MONTH(FACTURACION[[#This Row],[MES]]&amp;1)</f>
        <v>5</v>
      </c>
      <c r="F2167" s="223">
        <f>DATE(FACTURACION[[#This Row],[AÑO]],FACTURACION[[#This Row],[Mes numero]],1)</f>
        <v>42125</v>
      </c>
      <c r="G2167" s="159">
        <v>11197</v>
      </c>
      <c r="H2167" s="20">
        <v>892115036</v>
      </c>
      <c r="I2167" s="2" t="str">
        <f>+VLOOKUP(FACTURACION[[#This Row],[NIT]],TABLACLIENTE,2,FALSE)</f>
        <v>GASES DE LA GUAJIRA S.A. E. S. P. (GASGUAJIRA S.A. E.S.P.)</v>
      </c>
      <c r="J2167" s="2" t="s">
        <v>63</v>
      </c>
      <c r="K2167" s="12" t="str">
        <f>+VLOOKUP(FACTURACION[[#This Row],[REFERENCIA]],CODINV,2,FALSE)</f>
        <v>AFV 2" S300 FO</v>
      </c>
      <c r="L2167" s="12" t="str">
        <f>IF(VLOOKUP(FACTURACION[[#This Row],[REFERENCIA]],CODINV,3,FALSE)=0,"",VLOOKUP(FACTURACION[[#This Row],[REFERENCIA]],CODINV,3,FALSE))</f>
        <v/>
      </c>
      <c r="M2167" s="12" t="str">
        <f>+VLOOKUP(FACTURACION[[#This Row],[REFERENCIA]],CODINV,4,FALSE)</f>
        <v>REGULADORES</v>
      </c>
      <c r="N2167" s="12" t="str">
        <f>+VLOOKUP(FACTURACION[[#This Row],[REFERENCIA]],CODINV,5,FALSE)</f>
        <v>HONEYWELL</v>
      </c>
      <c r="O2167" s="2">
        <v>2</v>
      </c>
      <c r="P2167" s="23">
        <v>2195828</v>
      </c>
      <c r="Q2167" s="24">
        <f>+FACTURACION[[#This Row],[CANTIDAD]]*FACTURACION[[#This Row],[VR UNITARIO]]/1000</f>
        <v>4391.6559999999999</v>
      </c>
      <c r="R2167" s="3" t="str">
        <f>+VLOOKUP(FACTURACION[[#This Row],[NIT]],TABLACLIENTE,5,FALSE)</f>
        <v>RIOHACHA</v>
      </c>
    </row>
    <row r="2168" spans="3:18">
      <c r="C2168" s="13">
        <v>2015</v>
      </c>
      <c r="D2168" s="17" t="s">
        <v>84</v>
      </c>
      <c r="E2168" s="17">
        <f>MONTH(FACTURACION[[#This Row],[MES]]&amp;1)</f>
        <v>5</v>
      </c>
      <c r="F2168" s="223">
        <f>DATE(FACTURACION[[#This Row],[AÑO]],FACTURACION[[#This Row],[Mes numero]],1)</f>
        <v>42125</v>
      </c>
      <c r="G2168" s="159">
        <v>11197</v>
      </c>
      <c r="H2168" s="20">
        <v>892115036</v>
      </c>
      <c r="I2168" s="2" t="str">
        <f>+VLOOKUP(FACTURACION[[#This Row],[NIT]],TABLACLIENTE,2,FALSE)</f>
        <v>GASES DE LA GUAJIRA S.A. E. S. P. (GASGUAJIRA S.A. E.S.P.)</v>
      </c>
      <c r="J2168" s="2" t="s">
        <v>66</v>
      </c>
      <c r="K2168" s="12" t="str">
        <f>+VLOOKUP(FACTURACION[[#This Row],[REFERENCIA]],CODINV,2,FALSE)</f>
        <v>AFV 2" S600 FO</v>
      </c>
      <c r="L2168" s="12" t="str">
        <f>IF(VLOOKUP(FACTURACION[[#This Row],[REFERENCIA]],CODINV,3,FALSE)=0,"",VLOOKUP(FACTURACION[[#This Row],[REFERENCIA]],CODINV,3,FALSE))</f>
        <v/>
      </c>
      <c r="M2168" s="12" t="str">
        <f>+VLOOKUP(FACTURACION[[#This Row],[REFERENCIA]],CODINV,4,FALSE)</f>
        <v>REGULADORES</v>
      </c>
      <c r="N2168" s="12" t="str">
        <f>+VLOOKUP(FACTURACION[[#This Row],[REFERENCIA]],CODINV,5,FALSE)</f>
        <v>HONEYWELL</v>
      </c>
      <c r="O2168" s="2">
        <v>2</v>
      </c>
      <c r="P2168" s="23">
        <v>4119565</v>
      </c>
      <c r="Q2168" s="24">
        <f>+FACTURACION[[#This Row],[CANTIDAD]]*FACTURACION[[#This Row],[VR UNITARIO]]/1000</f>
        <v>8239.1299999999992</v>
      </c>
      <c r="R2168" s="3" t="str">
        <f>+VLOOKUP(FACTURACION[[#This Row],[NIT]],TABLACLIENTE,5,FALSE)</f>
        <v>RIOHACHA</v>
      </c>
    </row>
    <row r="2169" spans="3:18">
      <c r="C2169" s="13">
        <v>2015</v>
      </c>
      <c r="D2169" s="17" t="s">
        <v>84</v>
      </c>
      <c r="E2169" s="17">
        <f>MONTH(FACTURACION[[#This Row],[MES]]&amp;1)</f>
        <v>5</v>
      </c>
      <c r="F2169" s="223">
        <f>DATE(FACTURACION[[#This Row],[AÑO]],FACTURACION[[#This Row],[Mes numero]],1)</f>
        <v>42125</v>
      </c>
      <c r="G2169" s="159">
        <v>11179</v>
      </c>
      <c r="H2169" s="20">
        <v>800167643</v>
      </c>
      <c r="I2169" s="2" t="str">
        <f>+VLOOKUP(FACTURACION[[#This Row],[NIT]],TABLACLIENTE,2,FALSE)</f>
        <v>GASES DE OCCIDENTE S.A. E.S.P. (GDO)</v>
      </c>
      <c r="J2169" s="2" t="s">
        <v>24</v>
      </c>
      <c r="K2169" s="12" t="str">
        <f>+VLOOKUP(FACTURACION[[#This Row],[REFERENCIA]],CODINV,2,FALSE)</f>
        <v>AFV 2" S300 F.O Y CL INS ZSC100</v>
      </c>
      <c r="L2169" s="12" t="str">
        <f>IF(VLOOKUP(FACTURACION[[#This Row],[REFERENCIA]],CODINV,3,FALSE)=0,"",VLOOKUP(FACTURACION[[#This Row],[REFERENCIA]],CODINV,3,FALSE))</f>
        <v/>
      </c>
      <c r="M2169" s="12" t="str">
        <f>+VLOOKUP(FACTURACION[[#This Row],[REFERENCIA]],CODINV,4,FALSE)</f>
        <v>REGULADORES</v>
      </c>
      <c r="N2169" s="12" t="str">
        <f>+VLOOKUP(FACTURACION[[#This Row],[REFERENCIA]],CODINV,5,FALSE)</f>
        <v>HONEYWELL</v>
      </c>
      <c r="O2169" s="2">
        <v>10</v>
      </c>
      <c r="P2169" s="23">
        <v>4391657</v>
      </c>
      <c r="Q2169" s="24">
        <f>+FACTURACION[[#This Row],[CANTIDAD]]*FACTURACION[[#This Row],[VR UNITARIO]]/1000</f>
        <v>43916.57</v>
      </c>
      <c r="R2169" s="3" t="str">
        <f>+VLOOKUP(FACTURACION[[#This Row],[NIT]],TABLACLIENTE,5,FALSE)</f>
        <v>CALI</v>
      </c>
    </row>
    <row r="2170" spans="3:18">
      <c r="C2170" s="13">
        <v>2015</v>
      </c>
      <c r="D2170" s="17" t="s">
        <v>84</v>
      </c>
      <c r="E2170" s="17">
        <f>MONTH(FACTURACION[[#This Row],[MES]]&amp;1)</f>
        <v>5</v>
      </c>
      <c r="F2170" s="223">
        <f>DATE(FACTURACION[[#This Row],[AÑO]],FACTURACION[[#This Row],[Mes numero]],1)</f>
        <v>42125</v>
      </c>
      <c r="G2170" s="159">
        <v>11199</v>
      </c>
      <c r="H2170" s="20">
        <v>890101691</v>
      </c>
      <c r="I2170" s="2" t="str">
        <f>+VLOOKUP(FACTURACION[[#This Row],[NIT]],TABLACLIENTE,2,FALSE)</f>
        <v>GASES DEL CARIBE S.A.E.S.P. (GASCARIBE S.A E.S.P.)</v>
      </c>
      <c r="J2170" s="2" t="s">
        <v>24</v>
      </c>
      <c r="K2170" s="12" t="str">
        <f>+VLOOKUP(FACTURACION[[#This Row],[REFERENCIA]],CODINV,2,FALSE)</f>
        <v>AFV 2" S300 F.O Y CL INS ZSC100</v>
      </c>
      <c r="L2170" s="12" t="str">
        <f>IF(VLOOKUP(FACTURACION[[#This Row],[REFERENCIA]],CODINV,3,FALSE)=0,"",VLOOKUP(FACTURACION[[#This Row],[REFERENCIA]],CODINV,3,FALSE))</f>
        <v/>
      </c>
      <c r="M2170" s="12" t="str">
        <f>+VLOOKUP(FACTURACION[[#This Row],[REFERENCIA]],CODINV,4,FALSE)</f>
        <v>REGULADORES</v>
      </c>
      <c r="N2170" s="12" t="str">
        <f>+VLOOKUP(FACTURACION[[#This Row],[REFERENCIA]],CODINV,5,FALSE)</f>
        <v>HONEYWELL</v>
      </c>
      <c r="O2170" s="2">
        <v>10</v>
      </c>
      <c r="P2170" s="23">
        <v>4553269</v>
      </c>
      <c r="Q2170" s="24">
        <f>+FACTURACION[[#This Row],[CANTIDAD]]*FACTURACION[[#This Row],[VR UNITARIO]]/1000</f>
        <v>45532.69</v>
      </c>
      <c r="R2170" s="3" t="str">
        <f>+VLOOKUP(FACTURACION[[#This Row],[NIT]],TABLACLIENTE,5,FALSE)</f>
        <v>BARRANQUILLA</v>
      </c>
    </row>
    <row r="2171" spans="3:18">
      <c r="C2171" s="13">
        <v>2015</v>
      </c>
      <c r="D2171" s="17" t="s">
        <v>84</v>
      </c>
      <c r="E2171" s="17">
        <f>MONTH(FACTURACION[[#This Row],[MES]]&amp;1)</f>
        <v>5</v>
      </c>
      <c r="F2171" s="223">
        <f>DATE(FACTURACION[[#This Row],[AÑO]],FACTURACION[[#This Row],[Mes numero]],1)</f>
        <v>42125</v>
      </c>
      <c r="G2171" s="159">
        <v>11232</v>
      </c>
      <c r="H2171" s="20">
        <v>830144426</v>
      </c>
      <c r="I2171" s="2" t="str">
        <f>+VLOOKUP(FACTURACION[[#This Row],[NIT]],TABLACLIENTE,2,FALSE)</f>
        <v>DUARTECNICOS S.A.S.</v>
      </c>
      <c r="J2171" s="2" t="s">
        <v>40</v>
      </c>
      <c r="K2171" s="12" t="str">
        <f>+VLOOKUP(FACTURACION[[#This Row],[REFERENCIA]],CODINV,2,FALSE)</f>
        <v>AFV 2" S600 FO Y CL INS ZSC320-100</v>
      </c>
      <c r="L2171" s="12" t="str">
        <f>IF(VLOOKUP(FACTURACION[[#This Row],[REFERENCIA]],CODINV,3,FALSE)=0,"",VLOOKUP(FACTURACION[[#This Row],[REFERENCIA]],CODINV,3,FALSE))</f>
        <v/>
      </c>
      <c r="M2171" s="12" t="str">
        <f>+VLOOKUP(FACTURACION[[#This Row],[REFERENCIA]],CODINV,4,FALSE)</f>
        <v>REGULADORES</v>
      </c>
      <c r="N2171" s="12" t="str">
        <f>+VLOOKUP(FACTURACION[[#This Row],[REFERENCIA]],CODINV,5,FALSE)</f>
        <v>HONEYWELL</v>
      </c>
      <c r="O2171" s="2">
        <v>8</v>
      </c>
      <c r="P2171" s="23">
        <v>6775000</v>
      </c>
      <c r="Q2171" s="24">
        <f>+FACTURACION[[#This Row],[CANTIDAD]]*FACTURACION[[#This Row],[VR UNITARIO]]/1000</f>
        <v>54200</v>
      </c>
      <c r="R2171" s="3" t="str">
        <f>+VLOOKUP(FACTURACION[[#This Row],[NIT]],TABLACLIENTE,5,FALSE)</f>
        <v>BARRANQUILLA</v>
      </c>
    </row>
    <row r="2172" spans="3:18">
      <c r="C2172" s="13">
        <v>2015</v>
      </c>
      <c r="D2172" s="17" t="s">
        <v>84</v>
      </c>
      <c r="E2172" s="17">
        <f>MONTH(FACTURACION[[#This Row],[MES]]&amp;1)</f>
        <v>5</v>
      </c>
      <c r="F2172" s="223">
        <f>DATE(FACTURACION[[#This Row],[AÑO]],FACTURACION[[#This Row],[Mes numero]],1)</f>
        <v>42125</v>
      </c>
      <c r="G2172" s="159">
        <v>11179</v>
      </c>
      <c r="H2172" s="20">
        <v>800167643</v>
      </c>
      <c r="I2172" s="2" t="str">
        <f>+VLOOKUP(FACTURACION[[#This Row],[NIT]],TABLACLIENTE,2,FALSE)</f>
        <v>GASES DE OCCIDENTE S.A. E.S.P. (GDO)</v>
      </c>
      <c r="J2172" s="2" t="s">
        <v>26</v>
      </c>
      <c r="K2172" s="12" t="str">
        <f>+VLOOKUP(FACTURACION[[#This Row],[REFERENCIA]],CODINV,2,FALSE)</f>
        <v>CONTROL LOOP ZSC-150 BM COMPOSITE</v>
      </c>
      <c r="L2172" s="12" t="str">
        <f>IF(VLOOKUP(FACTURACION[[#This Row],[REFERENCIA]],CODINV,3,FALSE)=0,"",VLOOKUP(FACTURACION[[#This Row],[REFERENCIA]],CODINV,3,FALSE))</f>
        <v/>
      </c>
      <c r="M2172" s="12" t="str">
        <f>+VLOOKUP(FACTURACION[[#This Row],[REFERENCIA]],CODINV,4,FALSE)</f>
        <v>REGULADORES</v>
      </c>
      <c r="N2172" s="12" t="str">
        <f>+VLOOKUP(FACTURACION[[#This Row],[REFERENCIA]],CODINV,5,FALSE)</f>
        <v>HONEYWELL</v>
      </c>
      <c r="O2172" s="2">
        <v>7</v>
      </c>
      <c r="P2172" s="23">
        <v>2299447</v>
      </c>
      <c r="Q2172" s="24">
        <f>+FACTURACION[[#This Row],[CANTIDAD]]*FACTURACION[[#This Row],[VR UNITARIO]]/1000</f>
        <v>16096.129000000001</v>
      </c>
      <c r="R2172" s="3" t="str">
        <f>+VLOOKUP(FACTURACION[[#This Row],[NIT]],TABLACLIENTE,5,FALSE)</f>
        <v>CALI</v>
      </c>
    </row>
    <row r="2173" spans="3:18">
      <c r="C2173" s="13">
        <v>2015</v>
      </c>
      <c r="D2173" s="17" t="s">
        <v>84</v>
      </c>
      <c r="E2173" s="17">
        <f>MONTH(FACTURACION[[#This Row],[MES]]&amp;1)</f>
        <v>5</v>
      </c>
      <c r="F2173" s="223">
        <f>DATE(FACTURACION[[#This Row],[AÑO]],FACTURACION[[#This Row],[Mes numero]],1)</f>
        <v>42125</v>
      </c>
      <c r="G2173" s="159">
        <v>11197</v>
      </c>
      <c r="H2173" s="20">
        <v>892115036</v>
      </c>
      <c r="I2173" s="2" t="str">
        <f>+VLOOKUP(FACTURACION[[#This Row],[NIT]],TABLACLIENTE,2,FALSE)</f>
        <v>GASES DE LA GUAJIRA S.A. E. S. P. (GASGUAJIRA S.A. E.S.P.)</v>
      </c>
      <c r="J2173" s="2" t="s">
        <v>65</v>
      </c>
      <c r="K2173" s="12" t="str">
        <f>+VLOOKUP(FACTURACION[[#This Row],[REFERENCIA]],CODINV,2,FALSE)</f>
        <v>CONTROL LOOP ZSC-100 BM INSPIRATOR</v>
      </c>
      <c r="L2173" s="12" t="str">
        <f>IF(VLOOKUP(FACTURACION[[#This Row],[REFERENCIA]],CODINV,3,FALSE)=0,"",VLOOKUP(FACTURACION[[#This Row],[REFERENCIA]],CODINV,3,FALSE))</f>
        <v/>
      </c>
      <c r="M2173" s="12" t="str">
        <f>+VLOOKUP(FACTURACION[[#This Row],[REFERENCIA]],CODINV,4,FALSE)</f>
        <v>REGULADORES</v>
      </c>
      <c r="N2173" s="12" t="str">
        <f>+VLOOKUP(FACTURACION[[#This Row],[REFERENCIA]],CODINV,5,FALSE)</f>
        <v>HONEYWELL</v>
      </c>
      <c r="O2173" s="2">
        <v>2</v>
      </c>
      <c r="P2173" s="23">
        <v>2529976</v>
      </c>
      <c r="Q2173" s="24">
        <f>+FACTURACION[[#This Row],[CANTIDAD]]*FACTURACION[[#This Row],[VR UNITARIO]]/1000</f>
        <v>5059.9520000000002</v>
      </c>
      <c r="R2173" s="3" t="str">
        <f>+VLOOKUP(FACTURACION[[#This Row],[NIT]],TABLACLIENTE,5,FALSE)</f>
        <v>RIOHACHA</v>
      </c>
    </row>
    <row r="2174" spans="3:18">
      <c r="C2174" s="13">
        <v>2015</v>
      </c>
      <c r="D2174" s="17" t="s">
        <v>84</v>
      </c>
      <c r="E2174" s="17">
        <f>MONTH(FACTURACION[[#This Row],[MES]]&amp;1)</f>
        <v>5</v>
      </c>
      <c r="F2174" s="223">
        <f>DATE(FACTURACION[[#This Row],[AÑO]],FACTURACION[[#This Row],[Mes numero]],1)</f>
        <v>42125</v>
      </c>
      <c r="G2174" s="159">
        <v>11227</v>
      </c>
      <c r="H2174" s="20">
        <v>860510723</v>
      </c>
      <c r="I2174" s="2" t="str">
        <f>+VLOOKUP(FACTURACION[[#This Row],[NIT]],TABLACLIENTE,2,FALSE)</f>
        <v>SAENA DE COLOMBIA S.A.</v>
      </c>
      <c r="J2174" s="2" t="s">
        <v>43</v>
      </c>
      <c r="K2174" s="12" t="str">
        <f>+VLOOKUP(FACTURACION[[#This Row],[REFERENCIA]],CODINV,2,FALSE)</f>
        <v>RES 6-15" W.C. PURPURA</v>
      </c>
      <c r="L2174" s="12" t="str">
        <f>IF(VLOOKUP(FACTURACION[[#This Row],[REFERENCIA]],CODINV,3,FALSE)=0,"",VLOOKUP(FACTURACION[[#This Row],[REFERENCIA]],CODINV,3,FALSE))</f>
        <v>70017P042</v>
      </c>
      <c r="M2174" s="12" t="str">
        <f>+VLOOKUP(FACTURACION[[#This Row],[REFERENCIA]],CODINV,4,FALSE)</f>
        <v>REPUESTOS Y ACCESORIOS</v>
      </c>
      <c r="N2174" s="12" t="str">
        <f>+VLOOKUP(FACTURACION[[#This Row],[REFERENCIA]],CODINV,5,FALSE)</f>
        <v>HONEYWELL</v>
      </c>
      <c r="O2174" s="2">
        <v>20</v>
      </c>
      <c r="P2174" s="23">
        <v>9000</v>
      </c>
      <c r="Q2174" s="24">
        <f>+FACTURACION[[#This Row],[CANTIDAD]]*FACTURACION[[#This Row],[VR UNITARIO]]/1000</f>
        <v>180</v>
      </c>
      <c r="R2174" s="3" t="str">
        <f>+VLOOKUP(FACTURACION[[#This Row],[NIT]],TABLACLIENTE,5,FALSE)</f>
        <v>BOGOTÁ D.C.</v>
      </c>
    </row>
    <row r="2175" spans="3:18">
      <c r="C2175" s="13">
        <v>2015</v>
      </c>
      <c r="D2175" s="17" t="s">
        <v>84</v>
      </c>
      <c r="E2175" s="17">
        <f>MONTH(FACTURACION[[#This Row],[MES]]&amp;1)</f>
        <v>5</v>
      </c>
      <c r="F2175" s="223">
        <f>DATE(FACTURACION[[#This Row],[AÑO]],FACTURACION[[#This Row],[Mes numero]],1)</f>
        <v>42125</v>
      </c>
      <c r="G2175" s="159">
        <v>11176</v>
      </c>
      <c r="H2175" s="20">
        <v>800074033</v>
      </c>
      <c r="I2175" s="2" t="str">
        <f>+VLOOKUP(FACTURACION[[#This Row],[NIT]],TABLACLIENTE,2,FALSE)</f>
        <v>COMPAÑIAS ASOCIADAS DE GAS S.A. E.S.P (ASOGAS SA ESP)</v>
      </c>
      <c r="J2175" s="2" t="s">
        <v>1</v>
      </c>
      <c r="K2175" s="12" t="str">
        <f>+VLOOKUP(FACTURACION[[#This Row],[REFERENCIA]],CODINV,2,FALSE)</f>
        <v>RES 12-28" W.C. BLANCO</v>
      </c>
      <c r="L2175" s="12" t="str">
        <f>IF(VLOOKUP(FACTURACION[[#This Row],[REFERENCIA]],CODINV,3,FALSE)=0,"",VLOOKUP(FACTURACION[[#This Row],[REFERENCIA]],CODINV,3,FALSE))</f>
        <v>70017P060</v>
      </c>
      <c r="M2175" s="12" t="str">
        <f>+VLOOKUP(FACTURACION[[#This Row],[REFERENCIA]],CODINV,4,FALSE)</f>
        <v>REPUESTOS Y ACCESORIOS</v>
      </c>
      <c r="N2175" s="12" t="str">
        <f>+VLOOKUP(FACTURACION[[#This Row],[REFERENCIA]],CODINV,5,FALSE)</f>
        <v>HONEYWELL</v>
      </c>
      <c r="O2175" s="2">
        <v>1</v>
      </c>
      <c r="P2175" s="23">
        <v>8000</v>
      </c>
      <c r="Q2175" s="24">
        <f>+FACTURACION[[#This Row],[CANTIDAD]]*FACTURACION[[#This Row],[VR UNITARIO]]/1000</f>
        <v>8</v>
      </c>
      <c r="R2175" s="3" t="str">
        <f>+VLOOKUP(FACTURACION[[#This Row],[NIT]],TABLACLIENTE,5,FALSE)</f>
        <v>MOSQUERA</v>
      </c>
    </row>
    <row r="2176" spans="3:18">
      <c r="C2176" s="13">
        <v>2015</v>
      </c>
      <c r="D2176" s="17" t="s">
        <v>84</v>
      </c>
      <c r="E2176" s="17">
        <f>MONTH(FACTURACION[[#This Row],[MES]]&amp;1)</f>
        <v>5</v>
      </c>
      <c r="F2176" s="223">
        <f>DATE(FACTURACION[[#This Row],[AÑO]],FACTURACION[[#This Row],[Mes numero]],1)</f>
        <v>42125</v>
      </c>
      <c r="G2176" s="159">
        <v>11213</v>
      </c>
      <c r="H2176" s="20">
        <v>900439531</v>
      </c>
      <c r="I2176" s="2" t="str">
        <f>+VLOOKUP(FACTURACION[[#This Row],[NIT]],TABLACLIENTE,2,FALSE)</f>
        <v>ENERTERMICA SAS</v>
      </c>
      <c r="J2176" s="2" t="s">
        <v>1</v>
      </c>
      <c r="K2176" s="12" t="str">
        <f>+VLOOKUP(FACTURACION[[#This Row],[REFERENCIA]],CODINV,2,FALSE)</f>
        <v>RES 12-28" W.C. BLANCO</v>
      </c>
      <c r="L2176" s="12" t="str">
        <f>IF(VLOOKUP(FACTURACION[[#This Row],[REFERENCIA]],CODINV,3,FALSE)=0,"",VLOOKUP(FACTURACION[[#This Row],[REFERENCIA]],CODINV,3,FALSE))</f>
        <v>70017P060</v>
      </c>
      <c r="M2176" s="12" t="str">
        <f>+VLOOKUP(FACTURACION[[#This Row],[REFERENCIA]],CODINV,4,FALSE)</f>
        <v>REPUESTOS Y ACCESORIOS</v>
      </c>
      <c r="N2176" s="12" t="str">
        <f>+VLOOKUP(FACTURACION[[#This Row],[REFERENCIA]],CODINV,5,FALSE)</f>
        <v>HONEYWELL</v>
      </c>
      <c r="O2176" s="2">
        <v>1</v>
      </c>
      <c r="P2176" s="23">
        <v>15000</v>
      </c>
      <c r="Q2176" s="24">
        <f>+FACTURACION[[#This Row],[CANTIDAD]]*FACTURACION[[#This Row],[VR UNITARIO]]/1000</f>
        <v>15</v>
      </c>
      <c r="R2176" s="3" t="str">
        <f>+VLOOKUP(FACTURACION[[#This Row],[NIT]],TABLACLIENTE,5,FALSE)</f>
        <v>BOGOTÁ D.C.</v>
      </c>
    </row>
    <row r="2177" spans="3:18">
      <c r="C2177" s="13">
        <v>2015</v>
      </c>
      <c r="D2177" s="17" t="s">
        <v>84</v>
      </c>
      <c r="E2177" s="17">
        <f>MONTH(FACTURACION[[#This Row],[MES]]&amp;1)</f>
        <v>5</v>
      </c>
      <c r="F2177" s="223">
        <f>DATE(FACTURACION[[#This Row],[AÑO]],FACTURACION[[#This Row],[Mes numero]],1)</f>
        <v>42125</v>
      </c>
      <c r="G2177" s="159">
        <v>11197</v>
      </c>
      <c r="H2177" s="20">
        <v>892115036</v>
      </c>
      <c r="I2177" s="2" t="str">
        <f>+VLOOKUP(FACTURACION[[#This Row],[NIT]],TABLACLIENTE,2,FALSE)</f>
        <v>GASES DE LA GUAJIRA S.A. E. S. P. (GASGUAJIRA S.A. E.S.P.)</v>
      </c>
      <c r="J2177" s="2" t="s">
        <v>799</v>
      </c>
      <c r="K2177" s="12" t="str">
        <f>+VLOOKUP(FACTURACION[[#This Row],[REFERENCIA]],CODINV,2,FALSE)</f>
        <v>SPRING ZSC PILOT CODE BLUE 25-15 150</v>
      </c>
      <c r="L2177" s="12" t="str">
        <f>IF(VLOOKUP(FACTURACION[[#This Row],[REFERENCIA]],CODINV,3,FALSE)=0,"",VLOOKUP(FACTURACION[[#This Row],[REFERENCIA]],CODINV,3,FALSE))</f>
        <v>71411P014</v>
      </c>
      <c r="M2177" s="12" t="str">
        <f>+VLOOKUP(FACTURACION[[#This Row],[REFERENCIA]],CODINV,4,FALSE)</f>
        <v>REPUESTOS Y ACCESORIOS</v>
      </c>
      <c r="N2177" s="12" t="str">
        <f>+VLOOKUP(FACTURACION[[#This Row],[REFERENCIA]],CODINV,5,FALSE)</f>
        <v>HONEYWELL</v>
      </c>
      <c r="O2177" s="2">
        <v>4</v>
      </c>
      <c r="P2177" s="23">
        <v>62056</v>
      </c>
      <c r="Q2177" s="24">
        <f>+FACTURACION[[#This Row],[CANTIDAD]]*FACTURACION[[#This Row],[VR UNITARIO]]/1000</f>
        <v>248.22399999999999</v>
      </c>
      <c r="R2177" s="3" t="str">
        <f>+VLOOKUP(FACTURACION[[#This Row],[NIT]],TABLACLIENTE,5,FALSE)</f>
        <v>RIOHACHA</v>
      </c>
    </row>
    <row r="2178" spans="3:18">
      <c r="C2178" s="13">
        <v>2015</v>
      </c>
      <c r="D2178" s="17" t="s">
        <v>84</v>
      </c>
      <c r="E2178" s="17">
        <f>MONTH(FACTURACION[[#This Row],[MES]]&amp;1)</f>
        <v>5</v>
      </c>
      <c r="F2178" s="223">
        <f>DATE(FACTURACION[[#This Row],[AÑO]],FACTURACION[[#This Row],[Mes numero]],1)</f>
        <v>42125</v>
      </c>
      <c r="G2178" s="159">
        <v>11179</v>
      </c>
      <c r="H2178" s="20">
        <v>800167643</v>
      </c>
      <c r="I2178" s="2" t="str">
        <f>+VLOOKUP(FACTURACION[[#This Row],[NIT]],TABLACLIENTE,2,FALSE)</f>
        <v>GASES DE OCCIDENTE S.A. E.S.P. (GDO)</v>
      </c>
      <c r="J2178" s="2" t="s">
        <v>799</v>
      </c>
      <c r="K2178" s="12" t="str">
        <f>+VLOOKUP(FACTURACION[[#This Row],[REFERENCIA]],CODINV,2,FALSE)</f>
        <v>SPRING ZSC PILOT CODE BLUE 25-15 150</v>
      </c>
      <c r="L2178" s="12" t="str">
        <f>IF(VLOOKUP(FACTURACION[[#This Row],[REFERENCIA]],CODINV,3,FALSE)=0,"",VLOOKUP(FACTURACION[[#This Row],[REFERENCIA]],CODINV,3,FALSE))</f>
        <v>71411P014</v>
      </c>
      <c r="M2178" s="12" t="str">
        <f>+VLOOKUP(FACTURACION[[#This Row],[REFERENCIA]],CODINV,4,FALSE)</f>
        <v>REPUESTOS Y ACCESORIOS</v>
      </c>
      <c r="N2178" s="12" t="str">
        <f>+VLOOKUP(FACTURACION[[#This Row],[REFERENCIA]],CODINV,5,FALSE)</f>
        <v>HONEYWELL</v>
      </c>
      <c r="O2178" s="2">
        <v>20</v>
      </c>
      <c r="P2178" s="23">
        <v>49800</v>
      </c>
      <c r="Q2178" s="24">
        <f>+FACTURACION[[#This Row],[CANTIDAD]]*FACTURACION[[#This Row],[VR UNITARIO]]/1000</f>
        <v>996</v>
      </c>
      <c r="R2178" s="3" t="str">
        <f>+VLOOKUP(FACTURACION[[#This Row],[NIT]],TABLACLIENTE,5,FALSE)</f>
        <v>CALI</v>
      </c>
    </row>
    <row r="2179" spans="3:18">
      <c r="C2179" s="13">
        <v>2015</v>
      </c>
      <c r="D2179" s="17" t="s">
        <v>84</v>
      </c>
      <c r="E2179" s="17">
        <f>MONTH(FACTURACION[[#This Row],[MES]]&amp;1)</f>
        <v>5</v>
      </c>
      <c r="F2179" s="223">
        <f>DATE(FACTURACION[[#This Row],[AÑO]],FACTURACION[[#This Row],[Mes numero]],1)</f>
        <v>42125</v>
      </c>
      <c r="G2179" s="159">
        <v>11197</v>
      </c>
      <c r="H2179" s="20">
        <v>892115036</v>
      </c>
      <c r="I2179" s="2" t="str">
        <f>+VLOOKUP(FACTURACION[[#This Row],[NIT]],TABLACLIENTE,2,FALSE)</f>
        <v>GASES DE LA GUAJIRA S.A. E. S. P. (GASGUAJIRA S.A. E.S.P.)</v>
      </c>
      <c r="J2179" s="2" t="s">
        <v>591</v>
      </c>
      <c r="K2179" s="12" t="str">
        <f>+VLOOKUP(FACTURACION[[#This Row],[REFERENCIA]],CODINV,2,FALSE)</f>
        <v>SPRING ZSC PILOT CODE WH/100-225</v>
      </c>
      <c r="L2179" s="12" t="str">
        <f>IF(VLOOKUP(FACTURACION[[#This Row],[REFERENCIA]],CODINV,3,FALSE)=0,"",VLOOKUP(FACTURACION[[#This Row],[REFERENCIA]],CODINV,3,FALSE))</f>
        <v>71411P009</v>
      </c>
      <c r="M2179" s="12" t="str">
        <f>+VLOOKUP(FACTURACION[[#This Row],[REFERENCIA]],CODINV,4,FALSE)</f>
        <v>REPUESTOS Y ACCESORIOS</v>
      </c>
      <c r="N2179" s="12" t="str">
        <f>+VLOOKUP(FACTURACION[[#This Row],[REFERENCIA]],CODINV,5,FALSE)</f>
        <v>HONEYWELL</v>
      </c>
      <c r="O2179" s="2">
        <v>4</v>
      </c>
      <c r="P2179" s="23">
        <v>73990</v>
      </c>
      <c r="Q2179" s="24">
        <f>+FACTURACION[[#This Row],[CANTIDAD]]*FACTURACION[[#This Row],[VR UNITARIO]]/1000</f>
        <v>295.95999999999998</v>
      </c>
      <c r="R2179" s="3" t="str">
        <f>+VLOOKUP(FACTURACION[[#This Row],[NIT]],TABLACLIENTE,5,FALSE)</f>
        <v>RIOHACHA</v>
      </c>
    </row>
    <row r="2180" spans="3:18">
      <c r="C2180" s="13">
        <v>2015</v>
      </c>
      <c r="D2180" s="17" t="s">
        <v>84</v>
      </c>
      <c r="E2180" s="17">
        <f>MONTH(FACTURACION[[#This Row],[MES]]&amp;1)</f>
        <v>5</v>
      </c>
      <c r="F2180" s="223">
        <f>DATE(FACTURACION[[#This Row],[AÑO]],FACTURACION[[#This Row],[Mes numero]],1)</f>
        <v>42125</v>
      </c>
      <c r="G2180" s="159">
        <v>11199</v>
      </c>
      <c r="H2180" s="20">
        <v>890101691</v>
      </c>
      <c r="I2180" s="2" t="str">
        <f>+VLOOKUP(FACTURACION[[#This Row],[NIT]],TABLACLIENTE,2,FALSE)</f>
        <v>GASES DEL CARIBE S.A.E.S.P. (GASCARIBE S.A E.S.P.)</v>
      </c>
      <c r="J2180" s="2" t="s">
        <v>591</v>
      </c>
      <c r="K2180" s="12" t="str">
        <f>+VLOOKUP(FACTURACION[[#This Row],[REFERENCIA]],CODINV,2,FALSE)</f>
        <v>SPRING ZSC PILOT CODE WH/100-225</v>
      </c>
      <c r="L2180" s="12" t="str">
        <f>IF(VLOOKUP(FACTURACION[[#This Row],[REFERENCIA]],CODINV,3,FALSE)=0,"",VLOOKUP(FACTURACION[[#This Row],[REFERENCIA]],CODINV,3,FALSE))</f>
        <v>71411P009</v>
      </c>
      <c r="M2180" s="12" t="str">
        <f>+VLOOKUP(FACTURACION[[#This Row],[REFERENCIA]],CODINV,4,FALSE)</f>
        <v>REPUESTOS Y ACCESORIOS</v>
      </c>
      <c r="N2180" s="12" t="str">
        <f>+VLOOKUP(FACTURACION[[#This Row],[REFERENCIA]],CODINV,5,FALSE)</f>
        <v>HONEYWELL</v>
      </c>
      <c r="O2180" s="2">
        <v>8</v>
      </c>
      <c r="P2180" s="23">
        <v>65161</v>
      </c>
      <c r="Q2180" s="24">
        <f>+FACTURACION[[#This Row],[CANTIDAD]]*FACTURACION[[#This Row],[VR UNITARIO]]/1000</f>
        <v>521.28800000000001</v>
      </c>
      <c r="R2180" s="3" t="str">
        <f>+VLOOKUP(FACTURACION[[#This Row],[NIT]],TABLACLIENTE,5,FALSE)</f>
        <v>BARRANQUILLA</v>
      </c>
    </row>
    <row r="2181" spans="3:18">
      <c r="C2181" s="13">
        <v>2015</v>
      </c>
      <c r="D2181" s="17" t="s">
        <v>84</v>
      </c>
      <c r="E2181" s="17">
        <f>MONTH(FACTURACION[[#This Row],[MES]]&amp;1)</f>
        <v>5</v>
      </c>
      <c r="F2181" s="223">
        <f>DATE(FACTURACION[[#This Row],[AÑO]],FACTURACION[[#This Row],[Mes numero]],1)</f>
        <v>42125</v>
      </c>
      <c r="G2181" s="159">
        <v>11191</v>
      </c>
      <c r="H2181" s="25">
        <v>891101577</v>
      </c>
      <c r="I2181" s="3" t="str">
        <f>+VLOOKUP(FACTURACION[[#This Row],[NIT]],TABLACLIENTE,2,FALSE)</f>
        <v>ALCANOS DE COLOMBIA S.A. E.S.P</v>
      </c>
      <c r="J2181" s="2" t="s">
        <v>61</v>
      </c>
      <c r="K2181" s="12" t="str">
        <f>+VLOOKUP(FACTURACION[[#This Row],[REFERENCIA]],CODINV,2,FALSE)</f>
        <v>MANGA 2" S300 H7</v>
      </c>
      <c r="L2181" s="12" t="str">
        <f>IF(VLOOKUP(FACTURACION[[#This Row],[REFERENCIA]],CODINV,3,FALSE)=0,"",VLOOKUP(FACTURACION[[#This Row],[REFERENCIA]],CODINV,3,FALSE))</f>
        <v>73404P002</v>
      </c>
      <c r="M2181" s="12" t="str">
        <f>+VLOOKUP(FACTURACION[[#This Row],[REFERENCIA]],CODINV,4,FALSE)</f>
        <v>MANGAS</v>
      </c>
      <c r="N2181" s="12" t="str">
        <f>+VLOOKUP(FACTURACION[[#This Row],[REFERENCIA]],CODINV,5,FALSE)</f>
        <v>HONEYWELL</v>
      </c>
      <c r="O2181" s="2">
        <v>25</v>
      </c>
      <c r="P2181" s="23">
        <v>352133</v>
      </c>
      <c r="Q2181" s="24">
        <f>+FACTURACION[[#This Row],[CANTIDAD]]*FACTURACION[[#This Row],[VR UNITARIO]]/1000</f>
        <v>8803.3250000000007</v>
      </c>
      <c r="R2181" s="3" t="str">
        <f>+VLOOKUP(FACTURACION[[#This Row],[NIT]],TABLACLIENTE,5,FALSE)</f>
        <v>NEIVA</v>
      </c>
    </row>
    <row r="2182" spans="3:18">
      <c r="C2182" s="13">
        <v>2015</v>
      </c>
      <c r="D2182" s="17" t="s">
        <v>84</v>
      </c>
      <c r="E2182" s="17">
        <f>MONTH(FACTURACION[[#This Row],[MES]]&amp;1)</f>
        <v>5</v>
      </c>
      <c r="F2182" s="223">
        <f>DATE(FACTURACION[[#This Row],[AÑO]],FACTURACION[[#This Row],[Mes numero]],1)</f>
        <v>42125</v>
      </c>
      <c r="G2182" s="159">
        <v>11181</v>
      </c>
      <c r="H2182" s="20">
        <v>890200919</v>
      </c>
      <c r="I2182" s="2" t="str">
        <f>+VLOOKUP(FACTURACION[[#This Row],[NIT]],TABLACLIENTE,2,FALSE)</f>
        <v>GAS DE SANTANDER S.A. E.S.P.</v>
      </c>
      <c r="J2182" s="2" t="s">
        <v>47</v>
      </c>
      <c r="K2182" s="12" t="str">
        <f>+VLOOKUP(FACTURACION[[#This Row],[REFERENCIA]],CODINV,2,FALSE)</f>
        <v>VALVULA SELENOIDE 1/2 X-P PROO</v>
      </c>
      <c r="L2182" s="12" t="str">
        <f>IF(VLOOKUP(FACTURACION[[#This Row],[REFERENCIA]],CODINV,3,FALSE)=0,"",VLOOKUP(FACTURACION[[#This Row],[REFERENCIA]],CODINV,3,FALSE))</f>
        <v>600335-001</v>
      </c>
      <c r="M2182" s="12" t="str">
        <f>+VLOOKUP(FACTURACION[[#This Row],[REFERENCIA]],CODINV,4,FALSE)</f>
        <v>VÁLVULAS Y MULTIVÁLVULAS</v>
      </c>
      <c r="N2182" s="12" t="str">
        <f>+VLOOKUP(FACTURACION[[#This Row],[REFERENCIA]],CODINV,5,FALSE)</f>
        <v>REGO</v>
      </c>
      <c r="O2182" s="2">
        <v>4</v>
      </c>
      <c r="P2182" s="23">
        <v>361176</v>
      </c>
      <c r="Q2182" s="24">
        <f>+FACTURACION[[#This Row],[CANTIDAD]]*FACTURACION[[#This Row],[VR UNITARIO]]/1000</f>
        <v>1444.704</v>
      </c>
      <c r="R2182" s="3" t="str">
        <f>+VLOOKUP(FACTURACION[[#This Row],[NIT]],TABLACLIENTE,5,FALSE)</f>
        <v>GIRON</v>
      </c>
    </row>
    <row r="2183" spans="3:18">
      <c r="C2183" s="13">
        <v>2015</v>
      </c>
      <c r="D2183" s="17" t="s">
        <v>84</v>
      </c>
      <c r="E2183" s="17">
        <f>MONTH(FACTURACION[[#This Row],[MES]]&amp;1)</f>
        <v>5</v>
      </c>
      <c r="F2183" s="223">
        <f>DATE(FACTURACION[[#This Row],[AÑO]],FACTURACION[[#This Row],[Mes numero]],1)</f>
        <v>42125</v>
      </c>
      <c r="G2183" s="159">
        <v>11181</v>
      </c>
      <c r="H2183" s="20">
        <v>890200919</v>
      </c>
      <c r="I2183" s="2" t="str">
        <f>+VLOOKUP(FACTURACION[[#This Row],[NIT]],TABLACLIENTE,2,FALSE)</f>
        <v>GAS DE SANTANDER S.A. E.S.P.</v>
      </c>
      <c r="J2183" s="2" t="s">
        <v>45</v>
      </c>
      <c r="K2183" s="12" t="str">
        <f>+VLOOKUP(FACTURACION[[#This Row],[REFERENCIA]],CODINV,2,FALSE)</f>
        <v>REGULADOR  PRIMERA ETAPA</v>
      </c>
      <c r="L2183" s="12" t="str">
        <f>IF(VLOOKUP(FACTURACION[[#This Row],[REFERENCIA]],CODINV,3,FALSE)=0,"",VLOOKUP(FACTURACION[[#This Row],[REFERENCIA]],CODINV,3,FALSE))</f>
        <v>1584VN</v>
      </c>
      <c r="M2183" s="12" t="str">
        <f>+VLOOKUP(FACTURACION[[#This Row],[REFERENCIA]],CODINV,4,FALSE)</f>
        <v>REGULADORES</v>
      </c>
      <c r="N2183" s="12" t="str">
        <f>+VLOOKUP(FACTURACION[[#This Row],[REFERENCIA]],CODINV,5,FALSE)</f>
        <v>REGO</v>
      </c>
      <c r="O2183" s="2">
        <v>20</v>
      </c>
      <c r="P2183" s="23">
        <v>165300</v>
      </c>
      <c r="Q2183" s="24">
        <f>+FACTURACION[[#This Row],[CANTIDAD]]*FACTURACION[[#This Row],[VR UNITARIO]]/1000</f>
        <v>3306</v>
      </c>
      <c r="R2183" s="3" t="str">
        <f>+VLOOKUP(FACTURACION[[#This Row],[NIT]],TABLACLIENTE,5,FALSE)</f>
        <v>GIRON</v>
      </c>
    </row>
    <row r="2184" spans="3:18">
      <c r="C2184" s="13">
        <v>2015</v>
      </c>
      <c r="D2184" s="17" t="s">
        <v>84</v>
      </c>
      <c r="E2184" s="17">
        <f>MONTH(FACTURACION[[#This Row],[MES]]&amp;1)</f>
        <v>5</v>
      </c>
      <c r="F2184" s="223">
        <f>DATE(FACTURACION[[#This Row],[AÑO]],FACTURACION[[#This Row],[Mes numero]],1)</f>
        <v>42125</v>
      </c>
      <c r="G2184" s="159">
        <v>11177</v>
      </c>
      <c r="H2184" s="20">
        <v>890500726</v>
      </c>
      <c r="I2184" s="2" t="str">
        <f>+VLOOKUP(FACTURACION[[#This Row],[NIT]],TABLACLIENTE,2,FALSE)</f>
        <v>NORTESANTANDEREANA DE GAS S.A. E.S.P (NORGAS S.A. E.S.P.)</v>
      </c>
      <c r="J2184" s="2" t="s">
        <v>35</v>
      </c>
      <c r="K2184" s="12" t="str">
        <f>+VLOOKUP(FACTURACION[[#This Row],[REFERENCIA]],CODINV,2,FALSE)</f>
        <v>REGULADOR 3/4"  PRIMERA ETAPA POL</v>
      </c>
      <c r="L2184" s="12" t="str">
        <f>IF(VLOOKUP(FACTURACION[[#This Row],[REFERENCIA]],CODINV,3,FALSE)=0,"",VLOOKUP(FACTURACION[[#This Row],[REFERENCIA]],CODINV,3,FALSE))</f>
        <v>LV4403TR96</v>
      </c>
      <c r="M2184" s="12" t="str">
        <f>+VLOOKUP(FACTURACION[[#This Row],[REFERENCIA]],CODINV,4,FALSE)</f>
        <v>REGULADORES</v>
      </c>
      <c r="N2184" s="12" t="str">
        <f>+VLOOKUP(FACTURACION[[#This Row],[REFERENCIA]],CODINV,5,FALSE)</f>
        <v>REGO</v>
      </c>
      <c r="O2184" s="2">
        <v>1</v>
      </c>
      <c r="P2184" s="23">
        <v>90000</v>
      </c>
      <c r="Q2184" s="24">
        <f>+FACTURACION[[#This Row],[CANTIDAD]]*FACTURACION[[#This Row],[VR UNITARIO]]/1000</f>
        <v>90</v>
      </c>
      <c r="R2184" s="3" t="str">
        <f>+VLOOKUP(FACTURACION[[#This Row],[NIT]],TABLACLIENTE,5,FALSE)</f>
        <v>BUCARAMANGA</v>
      </c>
    </row>
    <row r="2185" spans="3:18">
      <c r="C2185" s="13">
        <v>2015</v>
      </c>
      <c r="D2185" s="17" t="s">
        <v>84</v>
      </c>
      <c r="E2185" s="17">
        <f>MONTH(FACTURACION[[#This Row],[MES]]&amp;1)</f>
        <v>5</v>
      </c>
      <c r="F2185" s="223">
        <f>DATE(FACTURACION[[#This Row],[AÑO]],FACTURACION[[#This Row],[Mes numero]],1)</f>
        <v>42125</v>
      </c>
      <c r="G2185" s="159">
        <v>11198</v>
      </c>
      <c r="H2185" s="20">
        <v>830137252</v>
      </c>
      <c r="I2185" s="2" t="str">
        <f>+VLOOKUP(FACTURACION[[#This Row],[NIT]],TABLACLIENTE,2,FALSE)</f>
        <v>SAGENCO SAS</v>
      </c>
      <c r="J2185" s="2" t="s">
        <v>35</v>
      </c>
      <c r="K2185" s="12" t="str">
        <f>+VLOOKUP(FACTURACION[[#This Row],[REFERENCIA]],CODINV,2,FALSE)</f>
        <v>REGULADOR 3/4"  PRIMERA ETAPA POL</v>
      </c>
      <c r="L2185" s="12" t="str">
        <f>IF(VLOOKUP(FACTURACION[[#This Row],[REFERENCIA]],CODINV,3,FALSE)=0,"",VLOOKUP(FACTURACION[[#This Row],[REFERENCIA]],CODINV,3,FALSE))</f>
        <v>LV4403TR96</v>
      </c>
      <c r="M2185" s="12" t="str">
        <f>+VLOOKUP(FACTURACION[[#This Row],[REFERENCIA]],CODINV,4,FALSE)</f>
        <v>REGULADORES</v>
      </c>
      <c r="N2185" s="12" t="str">
        <f>+VLOOKUP(FACTURACION[[#This Row],[REFERENCIA]],CODINV,5,FALSE)</f>
        <v>REGO</v>
      </c>
      <c r="O2185" s="2">
        <v>1</v>
      </c>
      <c r="P2185" s="23">
        <v>85000</v>
      </c>
      <c r="Q2185" s="24">
        <f>+FACTURACION[[#This Row],[CANTIDAD]]*FACTURACION[[#This Row],[VR UNITARIO]]/1000</f>
        <v>85</v>
      </c>
      <c r="R2185" s="3" t="str">
        <f>+VLOOKUP(FACTURACION[[#This Row],[NIT]],TABLACLIENTE,5,FALSE)</f>
        <v>BOGOTÁ D.C.</v>
      </c>
    </row>
    <row r="2186" spans="3:18">
      <c r="C2186" s="13">
        <v>2015</v>
      </c>
      <c r="D2186" s="17" t="s">
        <v>84</v>
      </c>
      <c r="E2186" s="17">
        <f>MONTH(FACTURACION[[#This Row],[MES]]&amp;1)</f>
        <v>5</v>
      </c>
      <c r="F2186" s="223">
        <f>DATE(FACTURACION[[#This Row],[AÑO]],FACTURACION[[#This Row],[Mes numero]],1)</f>
        <v>42125</v>
      </c>
      <c r="G2186" s="159">
        <v>11198</v>
      </c>
      <c r="H2186" s="20">
        <v>830137252</v>
      </c>
      <c r="I2186" s="2" t="str">
        <f>+VLOOKUP(FACTURACION[[#This Row],[NIT]],TABLACLIENTE,2,FALSE)</f>
        <v>SAGENCO SAS</v>
      </c>
      <c r="J2186" s="2" t="s">
        <v>35</v>
      </c>
      <c r="K2186" s="12" t="str">
        <f>+VLOOKUP(FACTURACION[[#This Row],[REFERENCIA]],CODINV,2,FALSE)</f>
        <v>REGULADOR 3/4"  PRIMERA ETAPA POL</v>
      </c>
      <c r="L2186" s="12" t="str">
        <f>IF(VLOOKUP(FACTURACION[[#This Row],[REFERENCIA]],CODINV,3,FALSE)=0,"",VLOOKUP(FACTURACION[[#This Row],[REFERENCIA]],CODINV,3,FALSE))</f>
        <v>LV4403TR96</v>
      </c>
      <c r="M2186" s="12" t="str">
        <f>+VLOOKUP(FACTURACION[[#This Row],[REFERENCIA]],CODINV,4,FALSE)</f>
        <v>REGULADORES</v>
      </c>
      <c r="N2186" s="12" t="str">
        <f>+VLOOKUP(FACTURACION[[#This Row],[REFERENCIA]],CODINV,5,FALSE)</f>
        <v>REGO</v>
      </c>
      <c r="O2186" s="2">
        <v>1</v>
      </c>
      <c r="P2186" s="23">
        <v>90000</v>
      </c>
      <c r="Q2186" s="24">
        <f>+FACTURACION[[#This Row],[CANTIDAD]]*FACTURACION[[#This Row],[VR UNITARIO]]/1000</f>
        <v>90</v>
      </c>
      <c r="R2186" s="3" t="str">
        <f>+VLOOKUP(FACTURACION[[#This Row],[NIT]],TABLACLIENTE,5,FALSE)</f>
        <v>BOGOTÁ D.C.</v>
      </c>
    </row>
    <row r="2187" spans="3:18">
      <c r="C2187" s="13">
        <v>2015</v>
      </c>
      <c r="D2187" s="17" t="s">
        <v>84</v>
      </c>
      <c r="E2187" s="17">
        <f>MONTH(FACTURACION[[#This Row],[MES]]&amp;1)</f>
        <v>5</v>
      </c>
      <c r="F2187" s="223">
        <f>DATE(FACTURACION[[#This Row],[AÑO]],FACTURACION[[#This Row],[Mes numero]],1)</f>
        <v>42125</v>
      </c>
      <c r="G2187" s="159">
        <v>11198</v>
      </c>
      <c r="H2187" s="20">
        <v>830137252</v>
      </c>
      <c r="I2187" s="2" t="str">
        <f>+VLOOKUP(FACTURACION[[#This Row],[NIT]],TABLACLIENTE,2,FALSE)</f>
        <v>SAGENCO SAS</v>
      </c>
      <c r="J2187" s="2" t="s">
        <v>30</v>
      </c>
      <c r="K2187" s="12" t="str">
        <f>+VLOOKUP(FACTURACION[[#This Row],[REFERENCIA]],CODINV,2,FALSE)</f>
        <v>KIT DE SERVICIO PARA MULTIVALVULA</v>
      </c>
      <c r="L2187" s="12" t="str">
        <f>IF(VLOOKUP(FACTURACION[[#This Row],[REFERENCIA]],CODINV,3,FALSE)=0,"",VLOOKUP(FACTURACION[[#This Row],[REFERENCIA]],CODINV,3,FALSE))</f>
        <v>19104-50</v>
      </c>
      <c r="M2187" s="12" t="str">
        <f>+VLOOKUP(FACTURACION[[#This Row],[REFERENCIA]],CODINV,4,FALSE)</f>
        <v>REPUESTOS Y ACCESORIOS</v>
      </c>
      <c r="N2187" s="12" t="str">
        <f>+VLOOKUP(FACTURACION[[#This Row],[REFERENCIA]],CODINV,5,FALSE)</f>
        <v>REGO</v>
      </c>
      <c r="O2187" s="2">
        <v>1</v>
      </c>
      <c r="P2187" s="23">
        <v>22000</v>
      </c>
      <c r="Q2187" s="24">
        <f>+FACTURACION[[#This Row],[CANTIDAD]]*FACTURACION[[#This Row],[VR UNITARIO]]/1000</f>
        <v>22</v>
      </c>
      <c r="R2187" s="3" t="str">
        <f>+VLOOKUP(FACTURACION[[#This Row],[NIT]],TABLACLIENTE,5,FALSE)</f>
        <v>BOGOTÁ D.C.</v>
      </c>
    </row>
    <row r="2188" spans="3:18">
      <c r="C2188" s="13">
        <v>2015</v>
      </c>
      <c r="D2188" s="17" t="s">
        <v>84</v>
      </c>
      <c r="E2188" s="17">
        <f>MONTH(FACTURACION[[#This Row],[MES]]&amp;1)</f>
        <v>5</v>
      </c>
      <c r="F2188" s="223">
        <f>DATE(FACTURACION[[#This Row],[AÑO]],FACTURACION[[#This Row],[Mes numero]],1)</f>
        <v>42125</v>
      </c>
      <c r="G2188" s="159">
        <v>11182</v>
      </c>
      <c r="H2188" s="20">
        <v>900164715</v>
      </c>
      <c r="I2188" s="2" t="str">
        <f>+VLOOKUP(FACTURACION[[#This Row],[NIT]],TABLACLIENTE,2,FALSE)</f>
        <v>COMPAÑIA TRANSPORTADORA DE COLOMBIA S.A. (COTRANSCOL S.A.)</v>
      </c>
      <c r="J2188" s="2" t="s">
        <v>18</v>
      </c>
      <c r="K2188" s="12" t="str">
        <f>+VLOOKUP(FACTURACION[[#This Row],[REFERENCIA]],CODINV,2,FALSE)</f>
        <v>KIT DE REPARACION VALVULA GLOBO</v>
      </c>
      <c r="L2188" s="12" t="str">
        <f>IF(VLOOKUP(FACTURACION[[#This Row],[REFERENCIA]],CODINV,3,FALSE)=0,"",VLOOKUP(FACTURACION[[#This Row],[REFERENCIA]],CODINV,3,FALSE))</f>
        <v>7509-50</v>
      </c>
      <c r="M2188" s="12" t="str">
        <f>+VLOOKUP(FACTURACION[[#This Row],[REFERENCIA]],CODINV,4,FALSE)</f>
        <v>VÁLVULAS Y MULTIVÁLVULAS</v>
      </c>
      <c r="N2188" s="12" t="str">
        <f>+VLOOKUP(FACTURACION[[#This Row],[REFERENCIA]],CODINV,5,FALSE)</f>
        <v>REGO</v>
      </c>
      <c r="O2188" s="2">
        <v>4</v>
      </c>
      <c r="P2188" s="23">
        <v>32941</v>
      </c>
      <c r="Q2188" s="24">
        <f>+FACTURACION[[#This Row],[CANTIDAD]]*FACTURACION[[#This Row],[VR UNITARIO]]/1000</f>
        <v>131.76400000000001</v>
      </c>
      <c r="R2188" s="3" t="str">
        <f>+VLOOKUP(FACTURACION[[#This Row],[NIT]],TABLACLIENTE,5,FALSE)</f>
        <v>GIRON</v>
      </c>
    </row>
    <row r="2189" spans="3:18">
      <c r="C2189" s="13">
        <v>2015</v>
      </c>
      <c r="D2189" s="17" t="s">
        <v>84</v>
      </c>
      <c r="E2189" s="17">
        <f>MONTH(FACTURACION[[#This Row],[MES]]&amp;1)</f>
        <v>5</v>
      </c>
      <c r="F2189" s="223">
        <f>DATE(FACTURACION[[#This Row],[AÑO]],FACTURACION[[#This Row],[Mes numero]],1)</f>
        <v>42125</v>
      </c>
      <c r="G2189" s="159">
        <v>11198</v>
      </c>
      <c r="H2189" s="20">
        <v>830137252</v>
      </c>
      <c r="I2189" s="2" t="str">
        <f>+VLOOKUP(FACTURACION[[#This Row],[NIT]],TABLACLIENTE,2,FALSE)</f>
        <v>SAGENCO SAS</v>
      </c>
      <c r="J2189" s="2" t="s">
        <v>33</v>
      </c>
      <c r="K2189" s="12" t="str">
        <f>+VLOOKUP(FACTURACION[[#This Row],[REFERENCIA]],CODINV,2,FALSE)</f>
        <v>KIT DE LLENADO PARA MULTIVALVULA</v>
      </c>
      <c r="L2189" s="12" t="str">
        <f>IF(VLOOKUP(FACTURACION[[#This Row],[REFERENCIA]],CODINV,3,FALSE)=0,"",VLOOKUP(FACTURACION[[#This Row],[REFERENCIA]],CODINV,3,FALSE))</f>
        <v>8475-50</v>
      </c>
      <c r="M2189" s="12" t="str">
        <f>+VLOOKUP(FACTURACION[[#This Row],[REFERENCIA]],CODINV,4,FALSE)</f>
        <v>REPUESTOS Y ACCESORIOS</v>
      </c>
      <c r="N2189" s="12" t="str">
        <f>+VLOOKUP(FACTURACION[[#This Row],[REFERENCIA]],CODINV,5,FALSE)</f>
        <v>REGO</v>
      </c>
      <c r="O2189" s="2">
        <v>1</v>
      </c>
      <c r="P2189" s="23">
        <v>42000</v>
      </c>
      <c r="Q2189" s="24">
        <f>+FACTURACION[[#This Row],[CANTIDAD]]*FACTURACION[[#This Row],[VR UNITARIO]]/1000</f>
        <v>42</v>
      </c>
      <c r="R2189" s="3" t="str">
        <f>+VLOOKUP(FACTURACION[[#This Row],[NIT]],TABLACLIENTE,5,FALSE)</f>
        <v>BOGOTÁ D.C.</v>
      </c>
    </row>
    <row r="2190" spans="3:18">
      <c r="C2190" s="13">
        <v>2015</v>
      </c>
      <c r="D2190" s="17" t="s">
        <v>84</v>
      </c>
      <c r="E2190" s="17">
        <f>MONTH(FACTURACION[[#This Row],[MES]]&amp;1)</f>
        <v>5</v>
      </c>
      <c r="F2190" s="223">
        <f>DATE(FACTURACION[[#This Row],[AÑO]],FACTURACION[[#This Row],[Mes numero]],1)</f>
        <v>42125</v>
      </c>
      <c r="G2190" s="159">
        <v>11198</v>
      </c>
      <c r="H2190" s="20">
        <v>830137252</v>
      </c>
      <c r="I2190" s="2" t="str">
        <f>+VLOOKUP(FACTURACION[[#This Row],[NIT]],TABLACLIENTE,2,FALSE)</f>
        <v>SAGENCO SAS</v>
      </c>
      <c r="J2190" s="2" t="s">
        <v>31</v>
      </c>
      <c r="K2190" s="12" t="str">
        <f>+VLOOKUP(FACTURACION[[#This Row],[REFERENCIA]],CODINV,2,FALSE)</f>
        <v>KIT DE RETORNO PARA MULTIVALVULA</v>
      </c>
      <c r="L2190" s="12" t="str">
        <f>IF(VLOOKUP(FACTURACION[[#This Row],[REFERENCIA]],CODINV,3,FALSE)=0,"",VLOOKUP(FACTURACION[[#This Row],[REFERENCIA]],CODINV,3,FALSE))</f>
        <v>8475-51A</v>
      </c>
      <c r="M2190" s="12" t="str">
        <f>+VLOOKUP(FACTURACION[[#This Row],[REFERENCIA]],CODINV,4,FALSE)</f>
        <v>REPUESTOS Y ACCESORIOS</v>
      </c>
      <c r="N2190" s="12" t="str">
        <f>+VLOOKUP(FACTURACION[[#This Row],[REFERENCIA]],CODINV,5,FALSE)</f>
        <v>REGO</v>
      </c>
      <c r="O2190" s="2">
        <v>1</v>
      </c>
      <c r="P2190" s="23">
        <v>32000</v>
      </c>
      <c r="Q2190" s="24">
        <f>+FACTURACION[[#This Row],[CANTIDAD]]*FACTURACION[[#This Row],[VR UNITARIO]]/1000</f>
        <v>32</v>
      </c>
      <c r="R2190" s="3" t="str">
        <f>+VLOOKUP(FACTURACION[[#This Row],[NIT]],TABLACLIENTE,5,FALSE)</f>
        <v>BOGOTÁ D.C.</v>
      </c>
    </row>
    <row r="2191" spans="3:18">
      <c r="C2191" s="13">
        <v>2015</v>
      </c>
      <c r="D2191" s="17" t="s">
        <v>84</v>
      </c>
      <c r="E2191" s="17">
        <f>MONTH(FACTURACION[[#This Row],[MES]]&amp;1)</f>
        <v>5</v>
      </c>
      <c r="F2191" s="223">
        <f>DATE(FACTURACION[[#This Row],[AÑO]],FACTURACION[[#This Row],[Mes numero]],1)</f>
        <v>42125</v>
      </c>
      <c r="G2191" s="159">
        <v>11187</v>
      </c>
      <c r="H2191" s="25">
        <v>900570262</v>
      </c>
      <c r="I2191" s="3" t="str">
        <f>+VLOOKUP(FACTURACION[[#This Row],[NIT]],TABLACLIENTE,2,FALSE)</f>
        <v>GASES ANDINOS DE COLOMBIA S.A.S E.S.P (GASACOL S.A.S E.S.P)</v>
      </c>
      <c r="J2191" s="2" t="s">
        <v>78</v>
      </c>
      <c r="K2191" s="12" t="str">
        <f>+VLOOKUP(FACTURACION[[#This Row],[REFERENCIA]],CODINV,2,FALSE)</f>
        <v>VALVULA DE ALIVIO SEMINTERNA 1 1/4"</v>
      </c>
      <c r="L2191" s="12" t="str">
        <f>IF(VLOOKUP(FACTURACION[[#This Row],[REFERENCIA]],CODINV,3,FALSE)=0,"",VLOOKUP(FACTURACION[[#This Row],[REFERENCIA]],CODINV,3,FALSE))</f>
        <v>8685G</v>
      </c>
      <c r="M2191" s="12" t="str">
        <f>+VLOOKUP(FACTURACION[[#This Row],[REFERENCIA]],CODINV,4,FALSE)</f>
        <v>VÁLVULAS Y MULTIVÁLVULAS</v>
      </c>
      <c r="N2191" s="12" t="str">
        <f>+VLOOKUP(FACTURACION[[#This Row],[REFERENCIA]],CODINV,5,FALSE)</f>
        <v>REGO</v>
      </c>
      <c r="O2191" s="2">
        <v>4</v>
      </c>
      <c r="P2191" s="23">
        <v>165000</v>
      </c>
      <c r="Q2191" s="24">
        <f>+FACTURACION[[#This Row],[CANTIDAD]]*FACTURACION[[#This Row],[VR UNITARIO]]/1000</f>
        <v>660</v>
      </c>
      <c r="R2191" s="3" t="str">
        <f>+VLOOKUP(FACTURACION[[#This Row],[NIT]],TABLACLIENTE,5,FALSE)</f>
        <v>BOGOTÁ D.C.</v>
      </c>
    </row>
    <row r="2192" spans="3:18">
      <c r="C2192" s="13">
        <v>2015</v>
      </c>
      <c r="D2192" s="17" t="s">
        <v>84</v>
      </c>
      <c r="E2192" s="17">
        <f>MONTH(FACTURACION[[#This Row],[MES]]&amp;1)</f>
        <v>5</v>
      </c>
      <c r="F2192" s="223">
        <f>DATE(FACTURACION[[#This Row],[AÑO]],FACTURACION[[#This Row],[Mes numero]],1)</f>
        <v>42125</v>
      </c>
      <c r="G2192" s="159">
        <v>11187</v>
      </c>
      <c r="H2192" s="25">
        <v>900570262</v>
      </c>
      <c r="I2192" s="3" t="str">
        <f>+VLOOKUP(FACTURACION[[#This Row],[NIT]],TABLACLIENTE,2,FALSE)</f>
        <v>GASES ANDINOS DE COLOMBIA S.A.S E.S.P (GASACOL S.A.S E.S.P)</v>
      </c>
      <c r="J2192" s="2" t="s">
        <v>74</v>
      </c>
      <c r="K2192" s="12" t="str">
        <f>+VLOOKUP(FACTURACION[[#This Row],[REFERENCIA]],CODINV,2,FALSE)</f>
        <v>VALVULA DE GLOBLO DE 1 1/4" NPT</v>
      </c>
      <c r="L2192" s="12" t="str">
        <f>IF(VLOOKUP(FACTURACION[[#This Row],[REFERENCIA]],CODINV,3,FALSE)=0,"",VLOOKUP(FACTURACION[[#This Row],[REFERENCIA]],CODINV,3,FALSE))</f>
        <v>A7509BP</v>
      </c>
      <c r="M2192" s="12" t="str">
        <f>+VLOOKUP(FACTURACION[[#This Row],[REFERENCIA]],CODINV,4,FALSE)</f>
        <v>VÁLVULAS Y MULTIVÁLVULAS</v>
      </c>
      <c r="N2192" s="12" t="str">
        <f>+VLOOKUP(FACTURACION[[#This Row],[REFERENCIA]],CODINV,5,FALSE)</f>
        <v>REGO</v>
      </c>
      <c r="O2192" s="2">
        <v>2</v>
      </c>
      <c r="P2192" s="23">
        <v>265000</v>
      </c>
      <c r="Q2192" s="24">
        <f>+FACTURACION[[#This Row],[CANTIDAD]]*FACTURACION[[#This Row],[VR UNITARIO]]/1000</f>
        <v>530</v>
      </c>
      <c r="R2192" s="3" t="str">
        <f>+VLOOKUP(FACTURACION[[#This Row],[NIT]],TABLACLIENTE,5,FALSE)</f>
        <v>BOGOTÁ D.C.</v>
      </c>
    </row>
    <row r="2193" spans="3:18">
      <c r="C2193" s="13">
        <v>2015</v>
      </c>
      <c r="D2193" s="17" t="s">
        <v>84</v>
      </c>
      <c r="E2193" s="17">
        <f>MONTH(FACTURACION[[#This Row],[MES]]&amp;1)</f>
        <v>5</v>
      </c>
      <c r="F2193" s="223">
        <f>DATE(FACTURACION[[#This Row],[AÑO]],FACTURACION[[#This Row],[Mes numero]],1)</f>
        <v>42125</v>
      </c>
      <c r="G2193" s="159">
        <v>11187</v>
      </c>
      <c r="H2193" s="25">
        <v>900570262</v>
      </c>
      <c r="I2193" s="3" t="str">
        <f>+VLOOKUP(FACTURACION[[#This Row],[NIT]],TABLACLIENTE,2,FALSE)</f>
        <v>GASES ANDINOS DE COLOMBIA S.A.S E.S.P (GASACOL S.A.S E.S.P)</v>
      </c>
      <c r="J2193" s="2" t="s">
        <v>74</v>
      </c>
      <c r="K2193" s="12" t="str">
        <f>+VLOOKUP(FACTURACION[[#This Row],[REFERENCIA]],CODINV,2,FALSE)</f>
        <v>VALVULA DE GLOBLO DE 1 1/4" NPT</v>
      </c>
      <c r="L2193" s="12" t="str">
        <f>IF(VLOOKUP(FACTURACION[[#This Row],[REFERENCIA]],CODINV,3,FALSE)=0,"",VLOOKUP(FACTURACION[[#This Row],[REFERENCIA]],CODINV,3,FALSE))</f>
        <v>A7509BP</v>
      </c>
      <c r="M2193" s="12" t="str">
        <f>+VLOOKUP(FACTURACION[[#This Row],[REFERENCIA]],CODINV,4,FALSE)</f>
        <v>VÁLVULAS Y MULTIVÁLVULAS</v>
      </c>
      <c r="N2193" s="12" t="str">
        <f>+VLOOKUP(FACTURACION[[#This Row],[REFERENCIA]],CODINV,5,FALSE)</f>
        <v>REGO</v>
      </c>
      <c r="O2193" s="2">
        <v>2</v>
      </c>
      <c r="P2193" s="23">
        <v>265000</v>
      </c>
      <c r="Q2193" s="24">
        <f>+FACTURACION[[#This Row],[CANTIDAD]]*FACTURACION[[#This Row],[VR UNITARIO]]/1000</f>
        <v>530</v>
      </c>
      <c r="R2193" s="3" t="str">
        <f>+VLOOKUP(FACTURACION[[#This Row],[NIT]],TABLACLIENTE,5,FALSE)</f>
        <v>BOGOTÁ D.C.</v>
      </c>
    </row>
    <row r="2194" spans="3:18">
      <c r="C2194" s="13">
        <v>2015</v>
      </c>
      <c r="D2194" s="17" t="s">
        <v>84</v>
      </c>
      <c r="E2194" s="17">
        <f>MONTH(FACTURACION[[#This Row],[MES]]&amp;1)</f>
        <v>5</v>
      </c>
      <c r="F2194" s="223">
        <f>DATE(FACTURACION[[#This Row],[AÑO]],FACTURACION[[#This Row],[Mes numero]],1)</f>
        <v>42125</v>
      </c>
      <c r="G2194" s="159">
        <v>11182</v>
      </c>
      <c r="H2194" s="20">
        <v>900164715</v>
      </c>
      <c r="I2194" s="2" t="str">
        <f>+VLOOKUP(FACTURACION[[#This Row],[NIT]],TABLACLIENTE,2,FALSE)</f>
        <v>COMPAÑIA TRANSPORTADORA DE COLOMBIA S.A. (COTRANSCOL S.A.)</v>
      </c>
      <c r="J2194" s="2" t="s">
        <v>4219</v>
      </c>
      <c r="K2194" s="12" t="str">
        <f>+VLOOKUP(FACTURACION[[#This Row],[REFERENCIA]],CODINV,2,FALSE)</f>
        <v>KIT REPARACION VALV. GLOBO 2"</v>
      </c>
      <c r="L2194" s="12" t="str">
        <f>IF(VLOOKUP(FACTURACION[[#This Row],[REFERENCIA]],CODINV,3,FALSE)=0,"",VLOOKUP(FACTURACION[[#This Row],[REFERENCIA]],CODINV,3,FALSE))</f>
        <v>A7513-50</v>
      </c>
      <c r="M2194" s="12" t="str">
        <f>+VLOOKUP(FACTURACION[[#This Row],[REFERENCIA]],CODINV,4,FALSE)</f>
        <v>REPUESTOS Y ACCESORIOS</v>
      </c>
      <c r="N2194" s="12" t="str">
        <f>+VLOOKUP(FACTURACION[[#This Row],[REFERENCIA]],CODINV,5,FALSE)</f>
        <v>REGO</v>
      </c>
      <c r="O2194" s="2">
        <v>8</v>
      </c>
      <c r="P2194" s="23">
        <v>58059</v>
      </c>
      <c r="Q2194" s="24">
        <f>+FACTURACION[[#This Row],[CANTIDAD]]*FACTURACION[[#This Row],[VR UNITARIO]]/1000</f>
        <v>464.47199999999998</v>
      </c>
      <c r="R2194" s="3" t="str">
        <f>+VLOOKUP(FACTURACION[[#This Row],[NIT]],TABLACLIENTE,5,FALSE)</f>
        <v>GIRON</v>
      </c>
    </row>
    <row r="2195" spans="3:18">
      <c r="C2195" s="13">
        <v>2015</v>
      </c>
      <c r="D2195" s="17" t="s">
        <v>84</v>
      </c>
      <c r="E2195" s="17">
        <f>MONTH(FACTURACION[[#This Row],[MES]]&amp;1)</f>
        <v>5</v>
      </c>
      <c r="F2195" s="223">
        <f>DATE(FACTURACION[[#This Row],[AÑO]],FACTURACION[[#This Row],[Mes numero]],1)</f>
        <v>42125</v>
      </c>
      <c r="G2195" s="159">
        <v>11198</v>
      </c>
      <c r="H2195" s="20">
        <v>830137252</v>
      </c>
      <c r="I2195" s="2" t="str">
        <f>+VLOOKUP(FACTURACION[[#This Row],[NIT]],TABLACLIENTE,2,FALSE)</f>
        <v>SAGENCO SAS</v>
      </c>
      <c r="J2195" s="2" t="s">
        <v>38</v>
      </c>
      <c r="K2195" s="12" t="str">
        <f>+VLOOKUP(FACTURACION[[#This Row],[REFERENCIA]],CODINV,2,FALSE)</f>
        <v>VALVULA DE GLOBO 3/4" ANILLO V</v>
      </c>
      <c r="L2195" s="12" t="str">
        <f>IF(VLOOKUP(FACTURACION[[#This Row],[REFERENCIA]],CODINV,3,FALSE)=0,"",VLOOKUP(FACTURACION[[#This Row],[REFERENCIA]],CODINV,3,FALSE))</f>
        <v>A7705P</v>
      </c>
      <c r="M2195" s="12" t="str">
        <f>+VLOOKUP(FACTURACION[[#This Row],[REFERENCIA]],CODINV,4,FALSE)</f>
        <v>VÁLVULAS Y MULTIVÁLVULAS</v>
      </c>
      <c r="N2195" s="12" t="str">
        <f>+VLOOKUP(FACTURACION[[#This Row],[REFERENCIA]],CODINV,5,FALSE)</f>
        <v>REGO</v>
      </c>
      <c r="O2195" s="2">
        <v>2</v>
      </c>
      <c r="P2195" s="23">
        <v>140000</v>
      </c>
      <c r="Q2195" s="24">
        <f>+FACTURACION[[#This Row],[CANTIDAD]]*FACTURACION[[#This Row],[VR UNITARIO]]/1000</f>
        <v>280</v>
      </c>
      <c r="R2195" s="3" t="str">
        <f>+VLOOKUP(FACTURACION[[#This Row],[NIT]],TABLACLIENTE,5,FALSE)</f>
        <v>BOGOTÁ D.C.</v>
      </c>
    </row>
    <row r="2196" spans="3:18">
      <c r="C2196" s="13">
        <v>2015</v>
      </c>
      <c r="D2196" s="17" t="s">
        <v>84</v>
      </c>
      <c r="E2196" s="17">
        <f>MONTH(FACTURACION[[#This Row],[MES]]&amp;1)</f>
        <v>5</v>
      </c>
      <c r="F2196" s="223">
        <f>DATE(FACTURACION[[#This Row],[AÑO]],FACTURACION[[#This Row],[Mes numero]],1)</f>
        <v>42125</v>
      </c>
      <c r="G2196" s="159">
        <v>11198</v>
      </c>
      <c r="H2196" s="20">
        <v>830137252</v>
      </c>
      <c r="I2196" s="2" t="str">
        <f>+VLOOKUP(FACTURACION[[#This Row],[NIT]],TABLACLIENTE,2,FALSE)</f>
        <v>SAGENCO SAS</v>
      </c>
      <c r="J2196" s="2" t="s">
        <v>36</v>
      </c>
      <c r="K2196" s="12" t="str">
        <f>+VLOOKUP(FACTURACION[[#This Row],[REFERENCIA]],CODINV,2,FALSE)</f>
        <v>VALVULA DE EXCESO DE FLUJO 3/4"</v>
      </c>
      <c r="L2196" s="12" t="str">
        <f>IF(VLOOKUP(FACTURACION[[#This Row],[REFERENCIA]],CODINV,3,FALSE)=0,"",VLOOKUP(FACTURACION[[#This Row],[REFERENCIA]],CODINV,3,FALSE))</f>
        <v>3272G</v>
      </c>
      <c r="M2196" s="12" t="str">
        <f>+VLOOKUP(FACTURACION[[#This Row],[REFERENCIA]],CODINV,4,FALSE)</f>
        <v>VÁLVULAS Y MULTIVÁLVULAS</v>
      </c>
      <c r="N2196" s="12" t="str">
        <f>+VLOOKUP(FACTURACION[[#This Row],[REFERENCIA]],CODINV,5,FALSE)</f>
        <v>REGO</v>
      </c>
      <c r="O2196" s="2">
        <v>1</v>
      </c>
      <c r="P2196" s="23">
        <v>33000</v>
      </c>
      <c r="Q2196" s="24">
        <f>+FACTURACION[[#This Row],[CANTIDAD]]*FACTURACION[[#This Row],[VR UNITARIO]]/1000</f>
        <v>33</v>
      </c>
      <c r="R2196" s="3" t="str">
        <f>+VLOOKUP(FACTURACION[[#This Row],[NIT]],TABLACLIENTE,5,FALSE)</f>
        <v>BOGOTÁ D.C.</v>
      </c>
    </row>
    <row r="2197" spans="3:18">
      <c r="C2197" s="13">
        <v>2015</v>
      </c>
      <c r="D2197" s="17" t="s">
        <v>84</v>
      </c>
      <c r="E2197" s="17">
        <f>MONTH(FACTURACION[[#This Row],[MES]]&amp;1)</f>
        <v>5</v>
      </c>
      <c r="F2197" s="223">
        <f>DATE(FACTURACION[[#This Row],[AÑO]],FACTURACION[[#This Row],[Mes numero]],1)</f>
        <v>42125</v>
      </c>
      <c r="G2197" s="159">
        <v>11187</v>
      </c>
      <c r="H2197" s="25">
        <v>900570262</v>
      </c>
      <c r="I2197" s="3" t="str">
        <f>+VLOOKUP(FACTURACION[[#This Row],[NIT]],TABLACLIENTE,2,FALSE)</f>
        <v>GASES ANDINOS DE COLOMBIA S.A.S E.S.P (GASACOL S.A.S E.S.P)</v>
      </c>
      <c r="J2197" s="2" t="s">
        <v>80</v>
      </c>
      <c r="K2197" s="12" t="str">
        <f>+VLOOKUP(FACTURACION[[#This Row],[REFERENCIA]],CODINV,2,FALSE)</f>
        <v>VALVULA EXCESO DE FLUJO 1 1/4"</v>
      </c>
      <c r="L2197" s="12" t="str">
        <f>IF(VLOOKUP(FACTURACION[[#This Row],[REFERENCIA]],CODINV,3,FALSE)=0,"",VLOOKUP(FACTURACION[[#This Row],[REFERENCIA]],CODINV,3,FALSE))</f>
        <v>3282C</v>
      </c>
      <c r="M2197" s="12" t="str">
        <f>+VLOOKUP(FACTURACION[[#This Row],[REFERENCIA]],CODINV,4,FALSE)</f>
        <v>VÁLVULAS Y MULTIVÁLVULAS</v>
      </c>
      <c r="N2197" s="12" t="str">
        <f>+VLOOKUP(FACTURACION[[#This Row],[REFERENCIA]],CODINV,5,FALSE)</f>
        <v>REGO</v>
      </c>
      <c r="O2197" s="2">
        <v>2</v>
      </c>
      <c r="P2197" s="23">
        <v>90000</v>
      </c>
      <c r="Q2197" s="24">
        <f>+FACTURACION[[#This Row],[CANTIDAD]]*FACTURACION[[#This Row],[VR UNITARIO]]/1000</f>
        <v>180</v>
      </c>
      <c r="R2197" s="3" t="str">
        <f>+VLOOKUP(FACTURACION[[#This Row],[NIT]],TABLACLIENTE,5,FALSE)</f>
        <v>BOGOTÁ D.C.</v>
      </c>
    </row>
    <row r="2198" spans="3:18">
      <c r="C2198" s="13">
        <v>2015</v>
      </c>
      <c r="D2198" s="17" t="s">
        <v>84</v>
      </c>
      <c r="E2198" s="17">
        <f>MONTH(FACTURACION[[#This Row],[MES]]&amp;1)</f>
        <v>5</v>
      </c>
      <c r="F2198" s="223">
        <f>DATE(FACTURACION[[#This Row],[AÑO]],FACTURACION[[#This Row],[Mes numero]],1)</f>
        <v>42125</v>
      </c>
      <c r="G2198" s="159">
        <v>11187</v>
      </c>
      <c r="H2198" s="25">
        <v>900570262</v>
      </c>
      <c r="I2198" s="3" t="str">
        <f>+VLOOKUP(FACTURACION[[#This Row],[NIT]],TABLACLIENTE,2,FALSE)</f>
        <v>GASES ANDINOS DE COLOMBIA S.A.S E.S.P (GASACOL S.A.S E.S.P)</v>
      </c>
      <c r="J2198" s="2" t="s">
        <v>76</v>
      </c>
      <c r="K2198" s="12" t="str">
        <f>+VLOOKUP(FACTURACION[[#This Row],[REFERENCIA]],CODINV,2,FALSE)</f>
        <v>VALVULA CHEQUE 1 1/4" TIPO COPA</v>
      </c>
      <c r="L2198" s="12" t="str">
        <f>IF(VLOOKUP(FACTURACION[[#This Row],[REFERENCIA]],CODINV,3,FALSE)=0,"",VLOOKUP(FACTURACION[[#This Row],[REFERENCIA]],CODINV,3,FALSE))</f>
        <v>A3176</v>
      </c>
      <c r="M2198" s="12" t="str">
        <f>+VLOOKUP(FACTURACION[[#This Row],[REFERENCIA]],CODINV,4,FALSE)</f>
        <v>VÁLVULAS Y MULTIVÁLVULAS</v>
      </c>
      <c r="N2198" s="12" t="str">
        <f>+VLOOKUP(FACTURACION[[#This Row],[REFERENCIA]],CODINV,5,FALSE)</f>
        <v>REGO</v>
      </c>
      <c r="O2198" s="2">
        <v>1</v>
      </c>
      <c r="P2198" s="23">
        <v>99000</v>
      </c>
      <c r="Q2198" s="24">
        <f>+FACTURACION[[#This Row],[CANTIDAD]]*FACTURACION[[#This Row],[VR UNITARIO]]/1000</f>
        <v>99</v>
      </c>
      <c r="R2198" s="3" t="str">
        <f>+VLOOKUP(FACTURACION[[#This Row],[NIT]],TABLACLIENTE,5,FALSE)</f>
        <v>BOGOTÁ D.C.</v>
      </c>
    </row>
    <row r="2199" spans="3:18">
      <c r="C2199" s="13">
        <v>2015</v>
      </c>
      <c r="D2199" s="17" t="s">
        <v>84</v>
      </c>
      <c r="E2199" s="17">
        <f>MONTH(FACTURACION[[#This Row],[MES]]&amp;1)</f>
        <v>5</v>
      </c>
      <c r="F2199" s="223">
        <f>DATE(FACTURACION[[#This Row],[AÑO]],FACTURACION[[#This Row],[Mes numero]],1)</f>
        <v>42125</v>
      </c>
      <c r="G2199" s="159">
        <v>11187</v>
      </c>
      <c r="H2199" s="25">
        <v>900570262</v>
      </c>
      <c r="I2199" s="3" t="str">
        <f>+VLOOKUP(FACTURACION[[#This Row],[NIT]],TABLACLIENTE,2,FALSE)</f>
        <v>GASES ANDINOS DE COLOMBIA S.A.S E.S.P (GASACOL S.A.S E.S.P)</v>
      </c>
      <c r="J2199" s="2" t="s">
        <v>73</v>
      </c>
      <c r="K2199" s="12" t="str">
        <f>+VLOOKUP(FACTURACION[[#This Row],[REFERENCIA]],CODINV,2,FALSE)</f>
        <v>VALVULAS CHEQUE NO RETROCESO 1 1/4"</v>
      </c>
      <c r="L2199" s="12" t="str">
        <f>IF(VLOOKUP(FACTURACION[[#This Row],[REFERENCIA]],CODINV,3,FALSE)=0,"",VLOOKUP(FACTURACION[[#This Row],[REFERENCIA]],CODINV,3,FALSE))</f>
        <v>A3276BC</v>
      </c>
      <c r="M2199" s="12" t="str">
        <f>+VLOOKUP(FACTURACION[[#This Row],[REFERENCIA]],CODINV,4,FALSE)</f>
        <v>VÁLVULAS Y MULTIVÁLVULAS</v>
      </c>
      <c r="N2199" s="12" t="str">
        <f>+VLOOKUP(FACTURACION[[#This Row],[REFERENCIA]],CODINV,5,FALSE)</f>
        <v>REGO</v>
      </c>
      <c r="O2199" s="2">
        <v>1</v>
      </c>
      <c r="P2199" s="23">
        <v>165000</v>
      </c>
      <c r="Q2199" s="24">
        <f>+FACTURACION[[#This Row],[CANTIDAD]]*FACTURACION[[#This Row],[VR UNITARIO]]/1000</f>
        <v>165</v>
      </c>
      <c r="R2199" s="3" t="str">
        <f>+VLOOKUP(FACTURACION[[#This Row],[NIT]],TABLACLIENTE,5,FALSE)</f>
        <v>BOGOTÁ D.C.</v>
      </c>
    </row>
    <row r="2200" spans="3:18">
      <c r="C2200" s="13">
        <v>2015</v>
      </c>
      <c r="D2200" s="17" t="s">
        <v>84</v>
      </c>
      <c r="E2200" s="17">
        <f>MONTH(FACTURACION[[#This Row],[MES]]&amp;1)</f>
        <v>5</v>
      </c>
      <c r="F2200" s="223">
        <f>DATE(FACTURACION[[#This Row],[AÑO]],FACTURACION[[#This Row],[Mes numero]],1)</f>
        <v>42125</v>
      </c>
      <c r="G2200" s="159">
        <v>11227</v>
      </c>
      <c r="H2200" s="20">
        <v>860510723</v>
      </c>
      <c r="I2200" s="2" t="str">
        <f>+VLOOKUP(FACTURACION[[#This Row],[NIT]],TABLACLIENTE,2,FALSE)</f>
        <v>SAENA DE COLOMBIA S.A.</v>
      </c>
      <c r="J2200" s="2" t="s">
        <v>42</v>
      </c>
      <c r="K2200" s="12" t="str">
        <f>+VLOOKUP(FACTURACION[[#This Row],[REFERENCIA]],CODINV,2,FALSE)</f>
        <v>ADAPTADOR 1 1/4" NPT X 1 3/4" ACME</v>
      </c>
      <c r="L2200" s="12" t="str">
        <f>IF(VLOOKUP(FACTURACION[[#This Row],[REFERENCIA]],CODINV,3,FALSE)=0,"",VLOOKUP(FACTURACION[[#This Row],[REFERENCIA]],CODINV,3,FALSE))</f>
        <v>RE-H-5767F</v>
      </c>
      <c r="M2200" s="12" t="str">
        <f>+VLOOKUP(FACTURACION[[#This Row],[REFERENCIA]],CODINV,4,FALSE)</f>
        <v>REPUESTOS Y ACCESORIOS</v>
      </c>
      <c r="N2200" s="12" t="str">
        <f>+VLOOKUP(FACTURACION[[#This Row],[REFERENCIA]],CODINV,5,FALSE)</f>
        <v>REGO</v>
      </c>
      <c r="O2200" s="2">
        <v>10</v>
      </c>
      <c r="P2200" s="23">
        <v>98000</v>
      </c>
      <c r="Q2200" s="24">
        <f>+FACTURACION[[#This Row],[CANTIDAD]]*FACTURACION[[#This Row],[VR UNITARIO]]/1000</f>
        <v>980</v>
      </c>
      <c r="R2200" s="3" t="str">
        <f>+VLOOKUP(FACTURACION[[#This Row],[NIT]],TABLACLIENTE,5,FALSE)</f>
        <v>BOGOTÁ D.C.</v>
      </c>
    </row>
    <row r="2201" spans="3:18">
      <c r="C2201" s="13">
        <v>2015</v>
      </c>
      <c r="D2201" s="17" t="s">
        <v>84</v>
      </c>
      <c r="E2201" s="17">
        <f>MONTH(FACTURACION[[#This Row],[MES]]&amp;1)</f>
        <v>5</v>
      </c>
      <c r="F2201" s="223">
        <f>DATE(FACTURACION[[#This Row],[AÑO]],FACTURACION[[#This Row],[Mes numero]],1)</f>
        <v>42125</v>
      </c>
      <c r="G2201" s="159">
        <v>11177</v>
      </c>
      <c r="H2201" s="20">
        <v>890500726</v>
      </c>
      <c r="I2201" s="2" t="str">
        <f>+VLOOKUP(FACTURACION[[#This Row],[NIT]],TABLACLIENTE,2,FALSE)</f>
        <v>NORTESANTANDEREANA DE GAS S.A. E.S.P (NORGAS S.A. E.S.P.)</v>
      </c>
      <c r="J2201" s="2" t="s">
        <v>56</v>
      </c>
      <c r="K2201" s="12" t="str">
        <f>+VLOOKUP(FACTURACION[[#This Row],[REFERENCIA]],CODINV,2,FALSE)</f>
        <v xml:space="preserve"> VALVULA DE AGUJA DE  1/4"</v>
      </c>
      <c r="L2201" s="12" t="str">
        <f>IF(VLOOKUP(FACTURACION[[#This Row],[REFERENCIA]],CODINV,3,FALSE)=0,"",VLOOKUP(FACTURACION[[#This Row],[REFERENCIA]],CODINV,3,FALSE))</f>
        <v>1224WA</v>
      </c>
      <c r="M2201" s="12" t="str">
        <f>+VLOOKUP(FACTURACION[[#This Row],[REFERENCIA]],CODINV,4,FALSE)</f>
        <v>VÁLVULAS Y MULTIVÁLVULAS</v>
      </c>
      <c r="N2201" s="12" t="str">
        <f>+VLOOKUP(FACTURACION[[#This Row],[REFERENCIA]],CODINV,5,FALSE)</f>
        <v>REGO</v>
      </c>
      <c r="O2201" s="2">
        <v>1</v>
      </c>
      <c r="P2201" s="23">
        <v>40900</v>
      </c>
      <c r="Q2201" s="24">
        <f>+FACTURACION[[#This Row],[CANTIDAD]]*FACTURACION[[#This Row],[VR UNITARIO]]/1000</f>
        <v>40.9</v>
      </c>
      <c r="R2201" s="3" t="str">
        <f>+VLOOKUP(FACTURACION[[#This Row],[NIT]],TABLACLIENTE,5,FALSE)</f>
        <v>BUCARAMANGA</v>
      </c>
    </row>
    <row r="2202" spans="3:18">
      <c r="C2202" s="13">
        <v>2015</v>
      </c>
      <c r="D2202" s="17" t="s">
        <v>84</v>
      </c>
      <c r="E2202" s="17">
        <f>MONTH(FACTURACION[[#This Row],[MES]]&amp;1)</f>
        <v>5</v>
      </c>
      <c r="F2202" s="223">
        <f>DATE(FACTURACION[[#This Row],[AÑO]],FACTURACION[[#This Row],[Mes numero]],1)</f>
        <v>42125</v>
      </c>
      <c r="G2202" s="159">
        <v>11187</v>
      </c>
      <c r="H2202" s="25">
        <v>900570262</v>
      </c>
      <c r="I2202" s="3" t="str">
        <f>+VLOOKUP(FACTURACION[[#This Row],[NIT]],TABLACLIENTE,2,FALSE)</f>
        <v>GASES ANDINOS DE COLOMBIA S.A.S E.S.P (GASACOL S.A.S E.S.P)</v>
      </c>
      <c r="J2202" s="2" t="s">
        <v>79</v>
      </c>
      <c r="K2202" s="12" t="str">
        <f>+VLOOKUP(FACTURACION[[#This Row],[REFERENCIA]],CODINV,2,FALSE)</f>
        <v>VALVULA MAXIMO NIVEL DE LLENADO 1/4"</v>
      </c>
      <c r="L2202" s="12" t="str">
        <f>IF(VLOOKUP(FACTURACION[[#This Row],[REFERENCIA]],CODINV,3,FALSE)=0,"",VLOOKUP(FACTURACION[[#This Row],[REFERENCIA]],CODINV,3,FALSE))</f>
        <v>3165CF12.0</v>
      </c>
      <c r="M2202" s="12" t="str">
        <f>+VLOOKUP(FACTURACION[[#This Row],[REFERENCIA]],CODINV,4,FALSE)</f>
        <v>VÁLVULAS Y MULTIVÁLVULAS</v>
      </c>
      <c r="N2202" s="12" t="str">
        <f>+VLOOKUP(FACTURACION[[#This Row],[REFERENCIA]],CODINV,5,FALSE)</f>
        <v>REGO</v>
      </c>
      <c r="O2202" s="2">
        <v>5</v>
      </c>
      <c r="P2202" s="23">
        <v>8000</v>
      </c>
      <c r="Q2202" s="24">
        <f>+FACTURACION[[#This Row],[CANTIDAD]]*FACTURACION[[#This Row],[VR UNITARIO]]/1000</f>
        <v>40</v>
      </c>
      <c r="R2202" s="3" t="str">
        <f>+VLOOKUP(FACTURACION[[#This Row],[NIT]],TABLACLIENTE,5,FALSE)</f>
        <v>BOGOTÁ D.C.</v>
      </c>
    </row>
    <row r="2203" spans="3:18">
      <c r="C2203" s="13">
        <v>2015</v>
      </c>
      <c r="D2203" s="17" t="s">
        <v>84</v>
      </c>
      <c r="E2203" s="17">
        <f>MONTH(FACTURACION[[#This Row],[MES]]&amp;1)</f>
        <v>5</v>
      </c>
      <c r="F2203" s="223">
        <f>DATE(FACTURACION[[#This Row],[AÑO]],FACTURACION[[#This Row],[Mes numero]],1)</f>
        <v>42125</v>
      </c>
      <c r="G2203" s="159">
        <v>11182</v>
      </c>
      <c r="H2203" s="20">
        <v>900164715</v>
      </c>
      <c r="I2203" s="2" t="str">
        <f>+VLOOKUP(FACTURACION[[#This Row],[NIT]],TABLACLIENTE,2,FALSE)</f>
        <v>COMPAÑIA TRANSPORTADORA DE COLOMBIA S.A. (COTRANSCOL S.A.)</v>
      </c>
      <c r="J2203" s="2" t="s">
        <v>68</v>
      </c>
      <c r="K2203" s="12" t="str">
        <f>+VLOOKUP(FACTURACION[[#This Row],[REFERENCIA]],CODINV,2,FALSE)</f>
        <v>VALVULA DE CIERRE DE EMERENCIA 2"</v>
      </c>
      <c r="L2203" s="12" t="str">
        <f>IF(VLOOKUP(FACTURACION[[#This Row],[REFERENCIA]],CODINV,3,FALSE)=0,"",VLOOKUP(FACTURACION[[#This Row],[REFERENCIA]],CODINV,3,FALSE))</f>
        <v>6016</v>
      </c>
      <c r="M2203" s="12" t="str">
        <f>+VLOOKUP(FACTURACION[[#This Row],[REFERENCIA]],CODINV,4,FALSE)</f>
        <v>VÁLVULAS Y MULTIVÁLVULAS</v>
      </c>
      <c r="N2203" s="12" t="str">
        <f>+VLOOKUP(FACTURACION[[#This Row],[REFERENCIA]],CODINV,5,FALSE)</f>
        <v>REGO</v>
      </c>
      <c r="O2203" s="2">
        <v>1</v>
      </c>
      <c r="P2203" s="23">
        <v>1869438</v>
      </c>
      <c r="Q2203" s="24">
        <f>+FACTURACION[[#This Row],[CANTIDAD]]*FACTURACION[[#This Row],[VR UNITARIO]]/1000</f>
        <v>1869.4380000000001</v>
      </c>
      <c r="R2203" s="3" t="str">
        <f>+VLOOKUP(FACTURACION[[#This Row],[NIT]],TABLACLIENTE,5,FALSE)</f>
        <v>GIRON</v>
      </c>
    </row>
    <row r="2204" spans="3:18">
      <c r="C2204" s="13">
        <v>2015</v>
      </c>
      <c r="D2204" s="17" t="s">
        <v>84</v>
      </c>
      <c r="E2204" s="17">
        <f>MONTH(FACTURACION[[#This Row],[MES]]&amp;1)</f>
        <v>5</v>
      </c>
      <c r="F2204" s="223">
        <f>DATE(FACTURACION[[#This Row],[AÑO]],FACTURACION[[#This Row],[Mes numero]],1)</f>
        <v>42125</v>
      </c>
      <c r="G2204" s="159">
        <v>11175</v>
      </c>
      <c r="H2204" s="20">
        <v>890310688</v>
      </c>
      <c r="I2204" s="2" t="str">
        <f>+VLOOKUP(FACTURACION[[#This Row],[NIT]],TABLACLIENTE,2,FALSE)</f>
        <v>COLGAS DE OCCIDENTE S.A. E.S.P.</v>
      </c>
      <c r="J2204" s="2" t="s">
        <v>53</v>
      </c>
      <c r="K2204" s="12" t="str">
        <f>+VLOOKUP(FACTURACION[[#This Row],[REFERENCIA]],CODINV,2,FALSE)</f>
        <v>DIAL PARA ROTOGAGE DIAL FOR TOTAGAGE</v>
      </c>
      <c r="L2204" s="12" t="str">
        <f>IF(VLOOKUP(FACTURACION[[#This Row],[REFERENCIA]],CODINV,3,FALSE)=0,"",VLOOKUP(FACTURACION[[#This Row],[REFERENCIA]],CODINV,3,FALSE))</f>
        <v>A9091-18L</v>
      </c>
      <c r="M2204" s="12" t="str">
        <f>+VLOOKUP(FACTURACION[[#This Row],[REFERENCIA]],CODINV,4,FALSE)</f>
        <v>REPUESTOS Y ACCESORIOS</v>
      </c>
      <c r="N2204" s="12" t="str">
        <f>+VLOOKUP(FACTURACION[[#This Row],[REFERENCIA]],CODINV,5,FALSE)</f>
        <v>REGO</v>
      </c>
      <c r="O2204" s="2">
        <v>1</v>
      </c>
      <c r="P2204" s="23">
        <v>35000</v>
      </c>
      <c r="Q2204" s="24">
        <f>+FACTURACION[[#This Row],[CANTIDAD]]*FACTURACION[[#This Row],[VR UNITARIO]]/1000</f>
        <v>35</v>
      </c>
      <c r="R2204" s="3" t="str">
        <f>+VLOOKUP(FACTURACION[[#This Row],[NIT]],TABLACLIENTE,5,FALSE)</f>
        <v>CALI</v>
      </c>
    </row>
    <row r="2205" spans="3:18">
      <c r="C2205" s="13">
        <v>2015</v>
      </c>
      <c r="D2205" s="17" t="s">
        <v>84</v>
      </c>
      <c r="E2205" s="17">
        <f>MONTH(FACTURACION[[#This Row],[MES]]&amp;1)</f>
        <v>5</v>
      </c>
      <c r="F2205" s="223">
        <f>DATE(FACTURACION[[#This Row],[AÑO]],FACTURACION[[#This Row],[Mes numero]],1)</f>
        <v>42125</v>
      </c>
      <c r="G2205" s="159">
        <v>11182</v>
      </c>
      <c r="H2205" s="20">
        <v>900164715</v>
      </c>
      <c r="I2205" s="2" t="str">
        <f>+VLOOKUP(FACTURACION[[#This Row],[NIT]],TABLACLIENTE,2,FALSE)</f>
        <v>COMPAÑIA TRANSPORTADORA DE COLOMBIA S.A. (COTRANSCOL S.A.)</v>
      </c>
      <c r="J2205" s="2" t="s">
        <v>53</v>
      </c>
      <c r="K2205" s="12" t="str">
        <f>+VLOOKUP(FACTURACION[[#This Row],[REFERENCIA]],CODINV,2,FALSE)</f>
        <v>DIAL PARA ROTOGAGE DIAL FOR TOTAGAGE</v>
      </c>
      <c r="L2205" s="12" t="str">
        <f>IF(VLOOKUP(FACTURACION[[#This Row],[REFERENCIA]],CODINV,3,FALSE)=0,"",VLOOKUP(FACTURACION[[#This Row],[REFERENCIA]],CODINV,3,FALSE))</f>
        <v>A9091-18L</v>
      </c>
      <c r="M2205" s="12" t="str">
        <f>+VLOOKUP(FACTURACION[[#This Row],[REFERENCIA]],CODINV,4,FALSE)</f>
        <v>REPUESTOS Y ACCESORIOS</v>
      </c>
      <c r="N2205" s="12" t="str">
        <f>+VLOOKUP(FACTURACION[[#This Row],[REFERENCIA]],CODINV,5,FALSE)</f>
        <v>REGO</v>
      </c>
      <c r="O2205" s="2">
        <v>4</v>
      </c>
      <c r="P2205" s="23">
        <v>45779</v>
      </c>
      <c r="Q2205" s="24">
        <f>+FACTURACION[[#This Row],[CANTIDAD]]*FACTURACION[[#This Row],[VR UNITARIO]]/1000</f>
        <v>183.11600000000001</v>
      </c>
      <c r="R2205" s="3" t="str">
        <f>+VLOOKUP(FACTURACION[[#This Row],[NIT]],TABLACLIENTE,5,FALSE)</f>
        <v>GIRON</v>
      </c>
    </row>
    <row r="2206" spans="3:18">
      <c r="C2206" s="13">
        <v>2015</v>
      </c>
      <c r="D2206" s="17" t="s">
        <v>84</v>
      </c>
      <c r="E2206" s="17">
        <f>MONTH(FACTURACION[[#This Row],[MES]]&amp;1)</f>
        <v>5</v>
      </c>
      <c r="F2206" s="223">
        <f>DATE(FACTURACION[[#This Row],[AÑO]],FACTURACION[[#This Row],[Mes numero]],1)</f>
        <v>42125</v>
      </c>
      <c r="G2206" s="159">
        <v>11182</v>
      </c>
      <c r="H2206" s="20">
        <v>900164715</v>
      </c>
      <c r="I2206" s="2" t="str">
        <f>+VLOOKUP(FACTURACION[[#This Row],[NIT]],TABLACLIENTE,2,FALSE)</f>
        <v>COMPAÑIA TRANSPORTADORA DE COLOMBIA S.A. (COTRANSCOL S.A.)</v>
      </c>
      <c r="J2206" s="2" t="s">
        <v>69</v>
      </c>
      <c r="K2206" s="12" t="str">
        <f>+VLOOKUP(FACTURACION[[#This Row],[REFERENCIA]],CODINV,2,FALSE)</f>
        <v>DIP TUBE 48"</v>
      </c>
      <c r="L2206" s="12" t="str">
        <f>IF(VLOOKUP(FACTURACION[[#This Row],[REFERENCIA]],CODINV,3,FALSE)=0,"",VLOOKUP(FACTURACION[[#This Row],[REFERENCIA]],CODINV,3,FALSE))</f>
        <v/>
      </c>
      <c r="M2206" s="12" t="str">
        <f>+VLOOKUP(FACTURACION[[#This Row],[REFERENCIA]],CODINV,4,FALSE)</f>
        <v>REPUESTOS Y ACCESORIOS</v>
      </c>
      <c r="N2206" s="12" t="str">
        <f>+VLOOKUP(FACTURACION[[#This Row],[REFERENCIA]],CODINV,5,FALSE)</f>
        <v>REGO</v>
      </c>
      <c r="O2206" s="2">
        <v>4</v>
      </c>
      <c r="P2206" s="23">
        <v>124888</v>
      </c>
      <c r="Q2206" s="24">
        <f>+FACTURACION[[#This Row],[CANTIDAD]]*FACTURACION[[#This Row],[VR UNITARIO]]/1000</f>
        <v>499.55200000000002</v>
      </c>
      <c r="R2206" s="3" t="str">
        <f>+VLOOKUP(FACTURACION[[#This Row],[NIT]],TABLACLIENTE,5,FALSE)</f>
        <v>GIRON</v>
      </c>
    </row>
    <row r="2207" spans="3:18">
      <c r="C2207" s="13">
        <v>2015</v>
      </c>
      <c r="D2207" s="17" t="s">
        <v>84</v>
      </c>
      <c r="E2207" s="17">
        <f>MONTH(FACTURACION[[#This Row],[MES]]&amp;1)</f>
        <v>5</v>
      </c>
      <c r="F2207" s="223">
        <f>DATE(FACTURACION[[#This Row],[AÑO]],FACTURACION[[#This Row],[Mes numero]],1)</f>
        <v>42125</v>
      </c>
      <c r="G2207" s="159">
        <v>11175</v>
      </c>
      <c r="H2207" s="20">
        <v>890310688</v>
      </c>
      <c r="I2207" s="2" t="str">
        <f>+VLOOKUP(FACTURACION[[#This Row],[NIT]],TABLACLIENTE,2,FALSE)</f>
        <v>COLGAS DE OCCIDENTE S.A. E.S.P.</v>
      </c>
      <c r="J2207" s="2" t="s">
        <v>51</v>
      </c>
      <c r="K2207" s="12" t="str">
        <f>+VLOOKUP(FACTURACION[[#This Row],[REFERENCIA]],CODINV,2,FALSE)</f>
        <v>DIP TUBE 60"</v>
      </c>
      <c r="L2207" s="12" t="str">
        <f>IF(VLOOKUP(FACTURACION[[#This Row],[REFERENCIA]],CODINV,3,FALSE)=0,"",VLOOKUP(FACTURACION[[#This Row],[REFERENCIA]],CODINV,3,FALSE))</f>
        <v>A9091M60</v>
      </c>
      <c r="M2207" s="12" t="str">
        <f>+VLOOKUP(FACTURACION[[#This Row],[REFERENCIA]],CODINV,4,FALSE)</f>
        <v>REPUESTOS Y ACCESORIOS</v>
      </c>
      <c r="N2207" s="12" t="str">
        <f>+VLOOKUP(FACTURACION[[#This Row],[REFERENCIA]],CODINV,5,FALSE)</f>
        <v>REGO</v>
      </c>
      <c r="O2207" s="2">
        <v>1</v>
      </c>
      <c r="P2207" s="23">
        <v>115000</v>
      </c>
      <c r="Q2207" s="24">
        <f>+FACTURACION[[#This Row],[CANTIDAD]]*FACTURACION[[#This Row],[VR UNITARIO]]/1000</f>
        <v>115</v>
      </c>
      <c r="R2207" s="3" t="str">
        <f>+VLOOKUP(FACTURACION[[#This Row],[NIT]],TABLACLIENTE,5,FALSE)</f>
        <v>CALI</v>
      </c>
    </row>
    <row r="2208" spans="3:18">
      <c r="C2208" s="13">
        <v>2015</v>
      </c>
      <c r="D2208" s="17" t="s">
        <v>84</v>
      </c>
      <c r="E2208" s="17">
        <f>MONTH(FACTURACION[[#This Row],[MES]]&amp;1)</f>
        <v>5</v>
      </c>
      <c r="F2208" s="223">
        <f>DATE(FACTURACION[[#This Row],[AÑO]],FACTURACION[[#This Row],[Mes numero]],1)</f>
        <v>42125</v>
      </c>
      <c r="G2208" s="159">
        <v>11175</v>
      </c>
      <c r="H2208" s="20">
        <v>890310688</v>
      </c>
      <c r="I2208" s="2" t="str">
        <f>+VLOOKUP(FACTURACION[[#This Row],[NIT]],TABLACLIENTE,2,FALSE)</f>
        <v>COLGAS DE OCCIDENTE S.A. E.S.P.</v>
      </c>
      <c r="J2208" s="2" t="s">
        <v>50</v>
      </c>
      <c r="K2208" s="12" t="str">
        <f>+VLOOKUP(FACTURACION[[#This Row],[REFERENCIA]],CODINV,2,FALSE)</f>
        <v>ROTO GAGE DIAMETRO INTERIOR 80"-89"</v>
      </c>
      <c r="L2208" s="12" t="str">
        <f>IF(VLOOKUP(FACTURACION[[#This Row],[REFERENCIA]],CODINV,3,FALSE)=0,"",VLOOKUP(FACTURACION[[#This Row],[REFERENCIA]],CODINV,3,FALSE))</f>
        <v>A9094RS</v>
      </c>
      <c r="M2208" s="12" t="str">
        <f>+VLOOKUP(FACTURACION[[#This Row],[REFERENCIA]],CODINV,4,FALSE)</f>
        <v>MEDIDORES</v>
      </c>
      <c r="N2208" s="12" t="str">
        <f>+VLOOKUP(FACTURACION[[#This Row],[REFERENCIA]],CODINV,5,FALSE)</f>
        <v>REGO</v>
      </c>
      <c r="O2208" s="2">
        <v>1</v>
      </c>
      <c r="P2208" s="23">
        <v>560000</v>
      </c>
      <c r="Q2208" s="24">
        <f>+FACTURACION[[#This Row],[CANTIDAD]]*FACTURACION[[#This Row],[VR UNITARIO]]/1000</f>
        <v>560</v>
      </c>
      <c r="R2208" s="3" t="str">
        <f>+VLOOKUP(FACTURACION[[#This Row],[NIT]],TABLACLIENTE,5,FALSE)</f>
        <v>CALI</v>
      </c>
    </row>
    <row r="2209" spans="3:18">
      <c r="C2209" s="13">
        <v>2015</v>
      </c>
      <c r="D2209" s="17" t="s">
        <v>85</v>
      </c>
      <c r="E2209" s="17">
        <f>MONTH(FACTURACION[[#This Row],[MES]]&amp;1)</f>
        <v>6</v>
      </c>
      <c r="F2209" s="223">
        <f>DATE(FACTURACION[[#This Row],[AÑO]],FACTURACION[[#This Row],[Mes numero]],1)</f>
        <v>42156</v>
      </c>
      <c r="G2209" s="159">
        <v>11238</v>
      </c>
      <c r="H2209" s="25">
        <v>900396759</v>
      </c>
      <c r="I2209" s="3" t="str">
        <f>+VLOOKUP(FACTURACION[[#This Row],[NIT]],TABLACLIENTE,2,FALSE)</f>
        <v>CHILCO DISTRIBUIDORA DE GAS Y ENERGIA S.A.S. E.S.P.</v>
      </c>
      <c r="J2209" s="2" t="s">
        <v>128</v>
      </c>
      <c r="K2209" s="12" t="str">
        <f>+VLOOKUP(FACTURACION[[#This Row],[REFERENCIA]],CODINV,2,FALSE)</f>
        <v>VAPORIZADOR 80 GPM FUEGO DIRECTO</v>
      </c>
      <c r="L2209" s="12" t="str">
        <f>IF(VLOOKUP(FACTURACION[[#This Row],[REFERENCIA]],CODINV,3,FALSE)=0,"",VLOOKUP(FACTURACION[[#This Row],[REFERENCIA]],CODINV,3,FALSE))</f>
        <v>80/40H-07</v>
      </c>
      <c r="M2209" s="12" t="str">
        <f>+VLOOKUP(FACTURACION[[#This Row],[REFERENCIA]],CODINV,4,FALSE)</f>
        <v>VAPORIZADORES</v>
      </c>
      <c r="N2209" s="12" t="str">
        <f>+VLOOKUP(FACTURACION[[#This Row],[REFERENCIA]],CODINV,5,FALSE)</f>
        <v>ALGAS SDI</v>
      </c>
      <c r="O2209" s="2">
        <v>1</v>
      </c>
      <c r="P2209" s="23">
        <v>9094382</v>
      </c>
      <c r="Q2209" s="24">
        <f>+FACTURACION[[#This Row],[CANTIDAD]]*FACTURACION[[#This Row],[VR UNITARIO]]/1000</f>
        <v>9094.3819999999996</v>
      </c>
      <c r="R2209" s="3" t="str">
        <f>+VLOOKUP(FACTURACION[[#This Row],[NIT]],TABLACLIENTE,5,FALSE)</f>
        <v>BOGOTÁ D.C.</v>
      </c>
    </row>
    <row r="2210" spans="3:18">
      <c r="C2210" s="13">
        <v>2015</v>
      </c>
      <c r="D2210" s="17" t="s">
        <v>85</v>
      </c>
      <c r="E2210" s="17">
        <f>MONTH(FACTURACION[[#This Row],[MES]]&amp;1)</f>
        <v>6</v>
      </c>
      <c r="F2210" s="223">
        <f>DATE(FACTURACION[[#This Row],[AÑO]],FACTURACION[[#This Row],[Mes numero]],1)</f>
        <v>42156</v>
      </c>
      <c r="G2210" s="159">
        <v>11238</v>
      </c>
      <c r="H2210" s="25">
        <v>900396759</v>
      </c>
      <c r="I2210" s="3" t="str">
        <f>+VLOOKUP(FACTURACION[[#This Row],[NIT]],TABLACLIENTE,2,FALSE)</f>
        <v>CHILCO DISTRIBUIDORA DE GAS Y ENERGIA S.A.S. E.S.P.</v>
      </c>
      <c r="J2210" s="2" t="s">
        <v>131</v>
      </c>
      <c r="K2210" s="12" t="str">
        <f>+VLOOKUP(FACTURACION[[#This Row],[REFERENCIA]],CODINV,2,FALSE)</f>
        <v>VAPORIZADOR 120 GPM FUEGO DIRECTO</v>
      </c>
      <c r="L2210" s="12" t="str">
        <f>IF(VLOOKUP(FACTURACION[[#This Row],[REFERENCIA]],CODINV,3,FALSE)=0,"",VLOOKUP(FACTURACION[[#This Row],[REFERENCIA]],CODINV,3,FALSE))</f>
        <v>120/60H-07</v>
      </c>
      <c r="M2210" s="12" t="str">
        <f>+VLOOKUP(FACTURACION[[#This Row],[REFERENCIA]],CODINV,4,FALSE)</f>
        <v>VAPORIZADORES</v>
      </c>
      <c r="N2210" s="12" t="str">
        <f>+VLOOKUP(FACTURACION[[#This Row],[REFERENCIA]],CODINV,5,FALSE)</f>
        <v>ALGAS SDI</v>
      </c>
      <c r="O2210" s="2">
        <v>2</v>
      </c>
      <c r="P2210" s="23">
        <v>15461469</v>
      </c>
      <c r="Q2210" s="24">
        <f>+FACTURACION[[#This Row],[CANTIDAD]]*FACTURACION[[#This Row],[VR UNITARIO]]/1000</f>
        <v>30922.937999999998</v>
      </c>
      <c r="R2210" s="3" t="str">
        <f>+VLOOKUP(FACTURACION[[#This Row],[NIT]],TABLACLIENTE,5,FALSE)</f>
        <v>BOGOTÁ D.C.</v>
      </c>
    </row>
    <row r="2211" spans="3:18">
      <c r="C2211" s="13">
        <v>2015</v>
      </c>
      <c r="D2211" s="17" t="s">
        <v>85</v>
      </c>
      <c r="E2211" s="17">
        <f>MONTH(FACTURACION[[#This Row],[MES]]&amp;1)</f>
        <v>6</v>
      </c>
      <c r="F2211" s="223">
        <f>DATE(FACTURACION[[#This Row],[AÑO]],FACTURACION[[#This Row],[Mes numero]],1)</f>
        <v>42156</v>
      </c>
      <c r="G2211" s="159">
        <v>11233</v>
      </c>
      <c r="H2211" s="20">
        <v>890200919</v>
      </c>
      <c r="I2211" s="2" t="str">
        <f>+VLOOKUP(FACTURACION[[#This Row],[NIT]],TABLACLIENTE,2,FALSE)</f>
        <v>GAS DE SANTANDER S.A. E.S.P.</v>
      </c>
      <c r="J2211" s="2" t="s">
        <v>46</v>
      </c>
      <c r="K2211" s="12" t="str">
        <f>+VLOOKUP(FACTURACION[[#This Row],[REFERENCIA]],CODINV,2,FALSE)</f>
        <v>REGULADOR ALTA PRESION  5-35 PSI 1/2 NPT</v>
      </c>
      <c r="L2211" s="12" t="str">
        <f>IF(VLOOKUP(FACTURACION[[#This Row],[REFERENCIA]],CODINV,3,FALSE)=0,"",VLOOKUP(FACTURACION[[#This Row],[REFERENCIA]],CODINV,3,FALSE))</f>
        <v/>
      </c>
      <c r="M2211" s="12" t="str">
        <f>+VLOOKUP(FACTURACION[[#This Row],[REFERENCIA]],CODINV,4,FALSE)</f>
        <v>REGULADORES</v>
      </c>
      <c r="N2211" s="12" t="str">
        <f>+VLOOKUP(FACTURACION[[#This Row],[REFERENCIA]],CODINV,5,FALSE)</f>
        <v>CAVAGNA</v>
      </c>
      <c r="O2211" s="2">
        <v>15</v>
      </c>
      <c r="P2211" s="23">
        <v>158824</v>
      </c>
      <c r="Q2211" s="24">
        <f>+FACTURACION[[#This Row],[CANTIDAD]]*FACTURACION[[#This Row],[VR UNITARIO]]/1000</f>
        <v>2382.36</v>
      </c>
      <c r="R2211" s="3" t="str">
        <f>+VLOOKUP(FACTURACION[[#This Row],[NIT]],TABLACLIENTE,5,FALSE)</f>
        <v>GIRON</v>
      </c>
    </row>
    <row r="2212" spans="3:18">
      <c r="C2212" s="13">
        <v>2015</v>
      </c>
      <c r="D2212" s="17" t="s">
        <v>85</v>
      </c>
      <c r="E2212" s="17">
        <f>MONTH(FACTURACION[[#This Row],[MES]]&amp;1)</f>
        <v>6</v>
      </c>
      <c r="F2212" s="223">
        <f>DATE(FACTURACION[[#This Row],[AÑO]],FACTURACION[[#This Row],[Mes numero]],1)</f>
        <v>42156</v>
      </c>
      <c r="G2212" s="159">
        <v>11237</v>
      </c>
      <c r="H2212" s="20">
        <v>890908643</v>
      </c>
      <c r="I2212" s="2" t="str">
        <f>+VLOOKUP(FACTURACION[[#This Row],[NIT]],TABLACLIENTE,2,FALSE)</f>
        <v>GASES DE ANTIOQUIA S.A. E.S.P.  (GAS ANTIOQUIA S.A. E.S.P.)</v>
      </c>
      <c r="J2212" s="2" t="s">
        <v>122</v>
      </c>
      <c r="K2212" s="12" t="str">
        <f>+VLOOKUP(FACTURACION[[#This Row],[REFERENCIA]],CODINV,2,FALSE)</f>
        <v>EMPAQUES PARA PISTONES DE LLENADO</v>
      </c>
      <c r="L2212" s="12" t="str">
        <f>IF(VLOOKUP(FACTURACION[[#This Row],[REFERENCIA]],CODINV,3,FALSE)=0,"",VLOOKUP(FACTURACION[[#This Row],[REFERENCIA]],CODINV,3,FALSE))</f>
        <v/>
      </c>
      <c r="M2212" s="12" t="str">
        <f>+VLOOKUP(FACTURACION[[#This Row],[REFERENCIA]],CODINV,4,FALSE)</f>
        <v>REPUESTOS Y ACCESORIOS</v>
      </c>
      <c r="N2212" s="12" t="str">
        <f>+VLOOKUP(FACTURACION[[#This Row],[REFERENCIA]],CODINV,5,FALSE)</f>
        <v>CAVAGNA</v>
      </c>
      <c r="O2212" s="2">
        <v>200</v>
      </c>
      <c r="P2212" s="23">
        <v>650</v>
      </c>
      <c r="Q2212" s="24">
        <f>+FACTURACION[[#This Row],[CANTIDAD]]*FACTURACION[[#This Row],[VR UNITARIO]]/1000</f>
        <v>130</v>
      </c>
      <c r="R2212" s="3" t="str">
        <f>+VLOOKUP(FACTURACION[[#This Row],[NIT]],TABLACLIENTE,5,FALSE)</f>
        <v>MEDELLIN</v>
      </c>
    </row>
    <row r="2213" spans="3:18">
      <c r="C2213" s="13">
        <v>2015</v>
      </c>
      <c r="D2213" s="17" t="s">
        <v>85</v>
      </c>
      <c r="E2213" s="17">
        <f>MONTH(FACTURACION[[#This Row],[MES]]&amp;1)</f>
        <v>6</v>
      </c>
      <c r="F2213" s="223">
        <f>DATE(FACTURACION[[#This Row],[AÑO]],FACTURACION[[#This Row],[Mes numero]],1)</f>
        <v>42156</v>
      </c>
      <c r="G2213" s="159">
        <v>11241</v>
      </c>
      <c r="H2213" s="20">
        <v>830140206</v>
      </c>
      <c r="I2213" s="2" t="str">
        <f>+VLOOKUP(FACTURACION[[#This Row],[NIT]],TABLACLIENTE,2,FALSE)</f>
        <v xml:space="preserve"> ENERCER S.A. E.S.P. (ANTERIORMENTE PUBLISERVICIOS S.A. E.S.P )</v>
      </c>
      <c r="J2213" s="2" t="s">
        <v>108</v>
      </c>
      <c r="K2213" s="12" t="str">
        <f>+VLOOKUP(FACTURACION[[#This Row],[REFERENCIA]],CODINV,2,FALSE)</f>
        <v>MEDIDOR BK G4 C:1/2"</v>
      </c>
      <c r="L2213" s="12" t="str">
        <f>IF(VLOOKUP(FACTURACION[[#This Row],[REFERENCIA]],CODINV,3,FALSE)=0,"",VLOOKUP(FACTURACION[[#This Row],[REFERENCIA]],CODINV,3,FALSE))</f>
        <v>G4K MT 152MM</v>
      </c>
      <c r="M2213" s="12" t="str">
        <f>+VLOOKUP(FACTURACION[[#This Row],[REFERENCIA]],CODINV,4,FALSE)</f>
        <v>MEDIDORES</v>
      </c>
      <c r="N2213" s="12" t="str">
        <f>+VLOOKUP(FACTURACION[[#This Row],[REFERENCIA]],CODINV,5,FALSE)</f>
        <v>HONEYWELL</v>
      </c>
      <c r="O2213" s="2">
        <v>5</v>
      </c>
      <c r="P2213" s="23">
        <v>148000</v>
      </c>
      <c r="Q2213" s="24">
        <f>+FACTURACION[[#This Row],[CANTIDAD]]*FACTURACION[[#This Row],[VR UNITARIO]]/1000</f>
        <v>740</v>
      </c>
      <c r="R2213" s="3" t="str">
        <f>+VLOOKUP(FACTURACION[[#This Row],[NIT]],TABLACLIENTE,5,FALSE)</f>
        <v>BOGOTÁ D.C.</v>
      </c>
    </row>
    <row r="2214" spans="3:18">
      <c r="C2214" s="13">
        <v>2015</v>
      </c>
      <c r="D2214" s="17" t="s">
        <v>85</v>
      </c>
      <c r="E2214" s="17">
        <f>MONTH(FACTURACION[[#This Row],[MES]]&amp;1)</f>
        <v>6</v>
      </c>
      <c r="F2214" s="223">
        <f>DATE(FACTURACION[[#This Row],[AÑO]],FACTURACION[[#This Row],[Mes numero]],1)</f>
        <v>42156</v>
      </c>
      <c r="G2214" s="159">
        <v>11250</v>
      </c>
      <c r="H2214" s="25">
        <v>891101577</v>
      </c>
      <c r="I2214" s="3" t="str">
        <f>+VLOOKUP(FACTURACION[[#This Row],[NIT]],TABLACLIENTE,2,FALSE)</f>
        <v>ALCANOS DE COLOMBIA S.A. E.S.P</v>
      </c>
      <c r="J2214" s="2" t="s">
        <v>20</v>
      </c>
      <c r="K2214" s="12" t="str">
        <f>+VLOOKUP(FACTURACION[[#This Row],[REFERENCIA]],CODINV,2,FALSE)</f>
        <v xml:space="preserve">MEDIDOR AC-250 C: 3/4" CON CONECTORES </v>
      </c>
      <c r="L2214" s="12" t="str">
        <f>IF(VLOOKUP(FACTURACION[[#This Row],[REFERENCIA]],CODINV,3,FALSE)=0,"",VLOOKUP(FACTURACION[[#This Row],[REFERENCIA]],CODINV,3,FALSE))</f>
        <v/>
      </c>
      <c r="M2214" s="12" t="str">
        <f>+VLOOKUP(FACTURACION[[#This Row],[REFERENCIA]],CODINV,4,FALSE)</f>
        <v>MEDIDORES</v>
      </c>
      <c r="N2214" s="12" t="str">
        <f>+VLOOKUP(FACTURACION[[#This Row],[REFERENCIA]],CODINV,5,FALSE)</f>
        <v>HONEYWELL</v>
      </c>
      <c r="O2214" s="2">
        <v>10</v>
      </c>
      <c r="P2214" s="23">
        <v>335881</v>
      </c>
      <c r="Q2214" s="24">
        <f>+FACTURACION[[#This Row],[CANTIDAD]]*FACTURACION[[#This Row],[VR UNITARIO]]/1000</f>
        <v>3358.81</v>
      </c>
      <c r="R2214" s="3" t="str">
        <f>+VLOOKUP(FACTURACION[[#This Row],[NIT]],TABLACLIENTE,5,FALSE)</f>
        <v>NEIVA</v>
      </c>
    </row>
    <row r="2215" spans="3:18">
      <c r="C2215" s="13">
        <v>2015</v>
      </c>
      <c r="D2215" s="17" t="s">
        <v>85</v>
      </c>
      <c r="E2215" s="17">
        <f>MONTH(FACTURACION[[#This Row],[MES]]&amp;1)</f>
        <v>6</v>
      </c>
      <c r="F2215" s="223">
        <f>DATE(FACTURACION[[#This Row],[AÑO]],FACTURACION[[#This Row],[Mes numero]],1)</f>
        <v>42156</v>
      </c>
      <c r="G2215" s="159">
        <v>11250</v>
      </c>
      <c r="H2215" s="25">
        <v>891101577</v>
      </c>
      <c r="I2215" s="3" t="str">
        <f>+VLOOKUP(FACTURACION[[#This Row],[NIT]],TABLACLIENTE,2,FALSE)</f>
        <v>ALCANOS DE COLOMBIA S.A. E.S.P</v>
      </c>
      <c r="J2215" s="2" t="s">
        <v>20</v>
      </c>
      <c r="K2215" s="12" t="str">
        <f>+VLOOKUP(FACTURACION[[#This Row],[REFERENCIA]],CODINV,2,FALSE)</f>
        <v xml:space="preserve">MEDIDOR AC-250 C: 3/4" CON CONECTORES </v>
      </c>
      <c r="L2215" s="12" t="str">
        <f>IF(VLOOKUP(FACTURACION[[#This Row],[REFERENCIA]],CODINV,3,FALSE)=0,"",VLOOKUP(FACTURACION[[#This Row],[REFERENCIA]],CODINV,3,FALSE))</f>
        <v/>
      </c>
      <c r="M2215" s="12" t="str">
        <f>+VLOOKUP(FACTURACION[[#This Row],[REFERENCIA]],CODINV,4,FALSE)</f>
        <v>MEDIDORES</v>
      </c>
      <c r="N2215" s="12" t="str">
        <f>+VLOOKUP(FACTURACION[[#This Row],[REFERENCIA]],CODINV,5,FALSE)</f>
        <v>HONEYWELL</v>
      </c>
      <c r="O2215" s="2">
        <v>15</v>
      </c>
      <c r="P2215" s="23">
        <v>335881</v>
      </c>
      <c r="Q2215" s="24">
        <f>+FACTURACION[[#This Row],[CANTIDAD]]*FACTURACION[[#This Row],[VR UNITARIO]]/1000</f>
        <v>5038.2150000000001</v>
      </c>
      <c r="R2215" s="3" t="str">
        <f>+VLOOKUP(FACTURACION[[#This Row],[NIT]],TABLACLIENTE,5,FALSE)</f>
        <v>NEIVA</v>
      </c>
    </row>
    <row r="2216" spans="3:18">
      <c r="C2216" s="13">
        <v>2015</v>
      </c>
      <c r="D2216" s="17" t="s">
        <v>85</v>
      </c>
      <c r="E2216" s="17">
        <f>MONTH(FACTURACION[[#This Row],[MES]]&amp;1)</f>
        <v>6</v>
      </c>
      <c r="F2216" s="223">
        <f>DATE(FACTURACION[[#This Row],[AÑO]],FACTURACION[[#This Row],[Mes numero]],1)</f>
        <v>42156</v>
      </c>
      <c r="G2216" s="159">
        <v>11250</v>
      </c>
      <c r="H2216" s="25">
        <v>891101577</v>
      </c>
      <c r="I2216" s="3" t="str">
        <f>+VLOOKUP(FACTURACION[[#This Row],[NIT]],TABLACLIENTE,2,FALSE)</f>
        <v>ALCANOS DE COLOMBIA S.A. E.S.P</v>
      </c>
      <c r="J2216" s="2" t="s">
        <v>20</v>
      </c>
      <c r="K2216" s="12" t="str">
        <f>+VLOOKUP(FACTURACION[[#This Row],[REFERENCIA]],CODINV,2,FALSE)</f>
        <v xml:space="preserve">MEDIDOR AC-250 C: 3/4" CON CONECTORES </v>
      </c>
      <c r="L2216" s="12" t="str">
        <f>IF(VLOOKUP(FACTURACION[[#This Row],[REFERENCIA]],CODINV,3,FALSE)=0,"",VLOOKUP(FACTURACION[[#This Row],[REFERENCIA]],CODINV,3,FALSE))</f>
        <v/>
      </c>
      <c r="M2216" s="12" t="str">
        <f>+VLOOKUP(FACTURACION[[#This Row],[REFERENCIA]],CODINV,4,FALSE)</f>
        <v>MEDIDORES</v>
      </c>
      <c r="N2216" s="12" t="str">
        <f>+VLOOKUP(FACTURACION[[#This Row],[REFERENCIA]],CODINV,5,FALSE)</f>
        <v>HONEYWELL</v>
      </c>
      <c r="O2216" s="2">
        <v>10</v>
      </c>
      <c r="P2216" s="23">
        <v>328905</v>
      </c>
      <c r="Q2216" s="24">
        <f>+FACTURACION[[#This Row],[CANTIDAD]]*FACTURACION[[#This Row],[VR UNITARIO]]/1000</f>
        <v>3289.05</v>
      </c>
      <c r="R2216" s="3" t="str">
        <f>+VLOOKUP(FACTURACION[[#This Row],[NIT]],TABLACLIENTE,5,FALSE)</f>
        <v>NEIVA</v>
      </c>
    </row>
    <row r="2217" spans="3:18">
      <c r="C2217" s="13">
        <v>2015</v>
      </c>
      <c r="D2217" s="17" t="s">
        <v>85</v>
      </c>
      <c r="E2217" s="17">
        <f>MONTH(FACTURACION[[#This Row],[MES]]&amp;1)</f>
        <v>6</v>
      </c>
      <c r="F2217" s="223">
        <f>DATE(FACTURACION[[#This Row],[AÑO]],FACTURACION[[#This Row],[Mes numero]],1)</f>
        <v>42156</v>
      </c>
      <c r="G2217" s="159">
        <v>11250</v>
      </c>
      <c r="H2217" s="25">
        <v>891101577</v>
      </c>
      <c r="I2217" s="3" t="str">
        <f>+VLOOKUP(FACTURACION[[#This Row],[NIT]],TABLACLIENTE,2,FALSE)</f>
        <v>ALCANOS DE COLOMBIA S.A. E.S.P</v>
      </c>
      <c r="J2217" s="2" t="s">
        <v>20</v>
      </c>
      <c r="K2217" s="12" t="str">
        <f>+VLOOKUP(FACTURACION[[#This Row],[REFERENCIA]],CODINV,2,FALSE)</f>
        <v xml:space="preserve">MEDIDOR AC-250 C: 3/4" CON CONECTORES </v>
      </c>
      <c r="L2217" s="12" t="str">
        <f>IF(VLOOKUP(FACTURACION[[#This Row],[REFERENCIA]],CODINV,3,FALSE)=0,"",VLOOKUP(FACTURACION[[#This Row],[REFERENCIA]],CODINV,3,FALSE))</f>
        <v/>
      </c>
      <c r="M2217" s="12" t="str">
        <f>+VLOOKUP(FACTURACION[[#This Row],[REFERENCIA]],CODINV,4,FALSE)</f>
        <v>MEDIDORES</v>
      </c>
      <c r="N2217" s="12" t="str">
        <f>+VLOOKUP(FACTURACION[[#This Row],[REFERENCIA]],CODINV,5,FALSE)</f>
        <v>HONEYWELL</v>
      </c>
      <c r="O2217" s="2">
        <v>20</v>
      </c>
      <c r="P2217" s="23">
        <v>324111</v>
      </c>
      <c r="Q2217" s="24">
        <f>+FACTURACION[[#This Row],[CANTIDAD]]*FACTURACION[[#This Row],[VR UNITARIO]]/1000</f>
        <v>6482.22</v>
      </c>
      <c r="R2217" s="3" t="str">
        <f>+VLOOKUP(FACTURACION[[#This Row],[NIT]],TABLACLIENTE,5,FALSE)</f>
        <v>NEIVA</v>
      </c>
    </row>
    <row r="2218" spans="3:18">
      <c r="C2218" s="13">
        <v>2015</v>
      </c>
      <c r="D2218" s="17" t="s">
        <v>85</v>
      </c>
      <c r="E2218" s="17">
        <f>MONTH(FACTURACION[[#This Row],[MES]]&amp;1)</f>
        <v>6</v>
      </c>
      <c r="F2218" s="223">
        <f>DATE(FACTURACION[[#This Row],[AÑO]],FACTURACION[[#This Row],[Mes numero]],1)</f>
        <v>42156</v>
      </c>
      <c r="G2218" s="159">
        <v>11250</v>
      </c>
      <c r="H2218" s="25">
        <v>891101577</v>
      </c>
      <c r="I2218" s="3" t="str">
        <f>+VLOOKUP(FACTURACION[[#This Row],[NIT]],TABLACLIENTE,2,FALSE)</f>
        <v>ALCANOS DE COLOMBIA S.A. E.S.P</v>
      </c>
      <c r="J2218" s="2" t="s">
        <v>20</v>
      </c>
      <c r="K2218" s="12" t="str">
        <f>+VLOOKUP(FACTURACION[[#This Row],[REFERENCIA]],CODINV,2,FALSE)</f>
        <v xml:space="preserve">MEDIDOR AC-250 C: 3/4" CON CONECTORES </v>
      </c>
      <c r="L2218" s="12" t="str">
        <f>IF(VLOOKUP(FACTURACION[[#This Row],[REFERENCIA]],CODINV,3,FALSE)=0,"",VLOOKUP(FACTURACION[[#This Row],[REFERENCIA]],CODINV,3,FALSE))</f>
        <v/>
      </c>
      <c r="M2218" s="12" t="str">
        <f>+VLOOKUP(FACTURACION[[#This Row],[REFERENCIA]],CODINV,4,FALSE)</f>
        <v>MEDIDORES</v>
      </c>
      <c r="N2218" s="12" t="str">
        <f>+VLOOKUP(FACTURACION[[#This Row],[REFERENCIA]],CODINV,5,FALSE)</f>
        <v>HONEYWELL</v>
      </c>
      <c r="O2218" s="2">
        <v>10</v>
      </c>
      <c r="P2218" s="23">
        <v>323743</v>
      </c>
      <c r="Q2218" s="24">
        <f>+FACTURACION[[#This Row],[CANTIDAD]]*FACTURACION[[#This Row],[VR UNITARIO]]/1000</f>
        <v>3237.43</v>
      </c>
      <c r="R2218" s="3" t="str">
        <f>+VLOOKUP(FACTURACION[[#This Row],[NIT]],TABLACLIENTE,5,FALSE)</f>
        <v>NEIVA</v>
      </c>
    </row>
    <row r="2219" spans="3:18">
      <c r="C2219" s="13">
        <v>2015</v>
      </c>
      <c r="D2219" s="17" t="s">
        <v>85</v>
      </c>
      <c r="E2219" s="17">
        <f>MONTH(FACTURACION[[#This Row],[MES]]&amp;1)</f>
        <v>6</v>
      </c>
      <c r="F2219" s="223">
        <f>DATE(FACTURACION[[#This Row],[AÑO]],FACTURACION[[#This Row],[Mes numero]],1)</f>
        <v>42156</v>
      </c>
      <c r="G2219" s="159">
        <v>11280</v>
      </c>
      <c r="H2219" s="20">
        <v>800167643</v>
      </c>
      <c r="I2219" s="2" t="str">
        <f>+VLOOKUP(FACTURACION[[#This Row],[NIT]],TABLACLIENTE,2,FALSE)</f>
        <v>GASES DE OCCIDENTE S.A. E.S.P. (GDO)</v>
      </c>
      <c r="J2219" s="2" t="s">
        <v>20</v>
      </c>
      <c r="K2219" s="12" t="str">
        <f>+VLOOKUP(FACTURACION[[#This Row],[REFERENCIA]],CODINV,2,FALSE)</f>
        <v xml:space="preserve">MEDIDOR AC-250 C: 3/4" CON CONECTORES </v>
      </c>
      <c r="L2219" s="12" t="str">
        <f>IF(VLOOKUP(FACTURACION[[#This Row],[REFERENCIA]],CODINV,3,FALSE)=0,"",VLOOKUP(FACTURACION[[#This Row],[REFERENCIA]],CODINV,3,FALSE))</f>
        <v/>
      </c>
      <c r="M2219" s="12" t="str">
        <f>+VLOOKUP(FACTURACION[[#This Row],[REFERENCIA]],CODINV,4,FALSE)</f>
        <v>MEDIDORES</v>
      </c>
      <c r="N2219" s="12" t="str">
        <f>+VLOOKUP(FACTURACION[[#This Row],[REFERENCIA]],CODINV,5,FALSE)</f>
        <v>HONEYWELL</v>
      </c>
      <c r="O2219" s="2">
        <v>20</v>
      </c>
      <c r="P2219" s="23">
        <v>293529</v>
      </c>
      <c r="Q2219" s="24">
        <f>+FACTURACION[[#This Row],[CANTIDAD]]*FACTURACION[[#This Row],[VR UNITARIO]]/1000</f>
        <v>5870.58</v>
      </c>
      <c r="R2219" s="3" t="str">
        <f>+VLOOKUP(FACTURACION[[#This Row],[NIT]],TABLACLIENTE,5,FALSE)</f>
        <v>CALI</v>
      </c>
    </row>
    <row r="2220" spans="3:18">
      <c r="C2220" s="13">
        <v>2015</v>
      </c>
      <c r="D2220" s="17" t="s">
        <v>85</v>
      </c>
      <c r="E2220" s="17">
        <f>MONTH(FACTURACION[[#This Row],[MES]]&amp;1)</f>
        <v>6</v>
      </c>
      <c r="F2220" s="223">
        <f>DATE(FACTURACION[[#This Row],[AÑO]],FACTURACION[[#This Row],[Mes numero]],1)</f>
        <v>42156</v>
      </c>
      <c r="G2220" s="159">
        <v>11252</v>
      </c>
      <c r="H2220" s="20">
        <v>800021272</v>
      </c>
      <c r="I2220" s="2" t="str">
        <f>+VLOOKUP(FACTURACION[[#This Row],[NIT]],TABLACLIENTE,2,FALSE)</f>
        <v>GASES DEL LLANO S.A. E.S.P (LLANOGAS S.A. E.S.P.)</v>
      </c>
      <c r="J2220" s="2" t="s">
        <v>20</v>
      </c>
      <c r="K2220" s="12" t="str">
        <f>+VLOOKUP(FACTURACION[[#This Row],[REFERENCIA]],CODINV,2,FALSE)</f>
        <v xml:space="preserve">MEDIDOR AC-250 C: 3/4" CON CONECTORES </v>
      </c>
      <c r="L2220" s="12" t="str">
        <f>IF(VLOOKUP(FACTURACION[[#This Row],[REFERENCIA]],CODINV,3,FALSE)=0,"",VLOOKUP(FACTURACION[[#This Row],[REFERENCIA]],CODINV,3,FALSE))</f>
        <v/>
      </c>
      <c r="M2220" s="12" t="str">
        <f>+VLOOKUP(FACTURACION[[#This Row],[REFERENCIA]],CODINV,4,FALSE)</f>
        <v>MEDIDORES</v>
      </c>
      <c r="N2220" s="12" t="str">
        <f>+VLOOKUP(FACTURACION[[#This Row],[REFERENCIA]],CODINV,5,FALSE)</f>
        <v>HONEYWELL</v>
      </c>
      <c r="O2220" s="2">
        <v>9</v>
      </c>
      <c r="P2220" s="23">
        <v>388302</v>
      </c>
      <c r="Q2220" s="24">
        <f>+FACTURACION[[#This Row],[CANTIDAD]]*FACTURACION[[#This Row],[VR UNITARIO]]/1000</f>
        <v>3494.7179999999998</v>
      </c>
      <c r="R2220" s="3" t="str">
        <f>+VLOOKUP(FACTURACION[[#This Row],[NIT]],TABLACLIENTE,5,FALSE)</f>
        <v>VILLAVICENCIO</v>
      </c>
    </row>
    <row r="2221" spans="3:18">
      <c r="C2221" s="13">
        <v>2015</v>
      </c>
      <c r="D2221" s="17" t="s">
        <v>85</v>
      </c>
      <c r="E2221" s="17">
        <f>MONTH(FACTURACION[[#This Row],[MES]]&amp;1)</f>
        <v>6</v>
      </c>
      <c r="F2221" s="223">
        <f>DATE(FACTURACION[[#This Row],[AÑO]],FACTURACION[[#This Row],[Mes numero]],1)</f>
        <v>42156</v>
      </c>
      <c r="G2221" s="159">
        <v>11250</v>
      </c>
      <c r="H2221" s="25">
        <v>891101577</v>
      </c>
      <c r="I2221" s="3" t="str">
        <f>+VLOOKUP(FACTURACION[[#This Row],[NIT]],TABLACLIENTE,2,FALSE)</f>
        <v>ALCANOS DE COLOMBIA S.A. E.S.P</v>
      </c>
      <c r="J2221" s="2" t="s">
        <v>59</v>
      </c>
      <c r="K2221" s="12" t="str">
        <f>+VLOOKUP(FACTURACION[[#This Row],[REFERENCIA]],CODINV,2,FALSE)</f>
        <v>MEDIDOR AL-1000 C:1 1/2" MAOP 25 PSIG CON CONECTORES</v>
      </c>
      <c r="L2221" s="12" t="str">
        <f>IF(VLOOKUP(FACTURACION[[#This Row],[REFERENCIA]],CODINV,3,FALSE)=0,"",VLOOKUP(FACTURACION[[#This Row],[REFERENCIA]],CODINV,3,FALSE))</f>
        <v/>
      </c>
      <c r="M2221" s="12" t="str">
        <f>+VLOOKUP(FACTURACION[[#This Row],[REFERENCIA]],CODINV,4,FALSE)</f>
        <v>MEDIDORES</v>
      </c>
      <c r="N2221" s="12" t="str">
        <f>+VLOOKUP(FACTURACION[[#This Row],[REFERENCIA]],CODINV,5,FALSE)</f>
        <v>HONEYWELL</v>
      </c>
      <c r="O2221" s="2">
        <v>3</v>
      </c>
      <c r="P2221" s="23">
        <v>2886486</v>
      </c>
      <c r="Q2221" s="24">
        <f>+FACTURACION[[#This Row],[CANTIDAD]]*FACTURACION[[#This Row],[VR UNITARIO]]/1000</f>
        <v>8659.4580000000005</v>
      </c>
      <c r="R2221" s="3" t="str">
        <f>+VLOOKUP(FACTURACION[[#This Row],[NIT]],TABLACLIENTE,5,FALSE)</f>
        <v>NEIVA</v>
      </c>
    </row>
    <row r="2222" spans="3:18">
      <c r="C2222" s="13">
        <v>2015</v>
      </c>
      <c r="D2222" s="17" t="s">
        <v>85</v>
      </c>
      <c r="E2222" s="17">
        <f>MONTH(FACTURACION[[#This Row],[MES]]&amp;1)</f>
        <v>6</v>
      </c>
      <c r="F2222" s="223">
        <f>DATE(FACTURACION[[#This Row],[AÑO]],FACTURACION[[#This Row],[Mes numero]],1)</f>
        <v>42156</v>
      </c>
      <c r="G2222" s="159">
        <v>11240</v>
      </c>
      <c r="H2222" s="20">
        <v>890208316</v>
      </c>
      <c r="I2222" s="2" t="str">
        <f>+VLOOKUP(FACTURACION[[#This Row],[NIT]],TABLACLIENTE,2,FALSE)</f>
        <v xml:space="preserve">METROGAS DE COLOMBIA S.A. E.S.P.  (METROGAS S.A. E.S.P)
</v>
      </c>
      <c r="J2222" s="2" t="s">
        <v>59</v>
      </c>
      <c r="K2222" s="12" t="str">
        <f>+VLOOKUP(FACTURACION[[#This Row],[REFERENCIA]],CODINV,2,FALSE)</f>
        <v>MEDIDOR AL-1000 C:1 1/2" MAOP 25 PSIG CON CONECTORES</v>
      </c>
      <c r="L2222" s="12" t="str">
        <f>IF(VLOOKUP(FACTURACION[[#This Row],[REFERENCIA]],CODINV,3,FALSE)=0,"",VLOOKUP(FACTURACION[[#This Row],[REFERENCIA]],CODINV,3,FALSE))</f>
        <v/>
      </c>
      <c r="M2222" s="12" t="str">
        <f>+VLOOKUP(FACTURACION[[#This Row],[REFERENCIA]],CODINV,4,FALSE)</f>
        <v>MEDIDORES</v>
      </c>
      <c r="N2222" s="12" t="str">
        <f>+VLOOKUP(FACTURACION[[#This Row],[REFERENCIA]],CODINV,5,FALSE)</f>
        <v>HONEYWELL</v>
      </c>
      <c r="O2222" s="2">
        <v>5</v>
      </c>
      <c r="P2222" s="23">
        <v>2886456</v>
      </c>
      <c r="Q2222" s="24">
        <f>+FACTURACION[[#This Row],[CANTIDAD]]*FACTURACION[[#This Row],[VR UNITARIO]]/1000</f>
        <v>14432.28</v>
      </c>
      <c r="R2222" s="3" t="str">
        <f>+VLOOKUP(FACTURACION[[#This Row],[NIT]],TABLACLIENTE,5,FALSE)</f>
        <v>FLORIDABLANCA</v>
      </c>
    </row>
    <row r="2223" spans="3:18">
      <c r="C2223" s="13">
        <v>2015</v>
      </c>
      <c r="D2223" s="17" t="s">
        <v>85</v>
      </c>
      <c r="E2223" s="17">
        <f>MONTH(FACTURACION[[#This Row],[MES]]&amp;1)</f>
        <v>6</v>
      </c>
      <c r="F2223" s="223">
        <f>DATE(FACTURACION[[#This Row],[AÑO]],FACTURACION[[#This Row],[Mes numero]],1)</f>
        <v>42156</v>
      </c>
      <c r="G2223" s="159">
        <v>11284</v>
      </c>
      <c r="H2223" s="20">
        <v>900345265</v>
      </c>
      <c r="I2223" s="2" t="str">
        <f>+VLOOKUP(FACTURACION[[#This Row],[NIT]],TABLACLIENTE,2,FALSE)</f>
        <v>ARTESANIAS EN VIDRIO EL HATO S.A.S.</v>
      </c>
      <c r="J2223" s="2" t="s">
        <v>120</v>
      </c>
      <c r="K2223" s="12" t="str">
        <f>+VLOOKUP(FACTURACION[[#This Row],[REFERENCIA]],CODINV,2,FALSE)</f>
        <v>MEDIDOR ROTATIVO G65</v>
      </c>
      <c r="L2223" s="12" t="str">
        <f>IF(VLOOKUP(FACTURACION[[#This Row],[REFERENCIA]],CODINV,3,FALSE)=0,"",VLOOKUP(FACTURACION[[#This Row],[REFERENCIA]],CODINV,3,FALSE))</f>
        <v>RCG65</v>
      </c>
      <c r="M2223" s="12" t="str">
        <f>+VLOOKUP(FACTURACION[[#This Row],[REFERENCIA]],CODINV,4,FALSE)</f>
        <v>MEDIDORES</v>
      </c>
      <c r="N2223" s="12" t="str">
        <f>+VLOOKUP(FACTURACION[[#This Row],[REFERENCIA]],CODINV,5,FALSE)</f>
        <v>HONEYWELL</v>
      </c>
      <c r="O2223" s="2">
        <v>1</v>
      </c>
      <c r="P2223" s="23">
        <v>3580000</v>
      </c>
      <c r="Q2223" s="24">
        <f>+FACTURACION[[#This Row],[CANTIDAD]]*FACTURACION[[#This Row],[VR UNITARIO]]/1000</f>
        <v>3580</v>
      </c>
      <c r="R2223" s="3" t="str">
        <f>+VLOOKUP(FACTURACION[[#This Row],[NIT]],TABLACLIENTE,5,FALSE)</f>
        <v>BOGOTÁ D.C.</v>
      </c>
    </row>
    <row r="2224" spans="3:18">
      <c r="C2224" s="13">
        <v>2015</v>
      </c>
      <c r="D2224" s="17" t="s">
        <v>85</v>
      </c>
      <c r="E2224" s="17">
        <f>MONTH(FACTURACION[[#This Row],[MES]]&amp;1)</f>
        <v>6</v>
      </c>
      <c r="F2224" s="223">
        <f>DATE(FACTURACION[[#This Row],[AÑO]],FACTURACION[[#This Row],[Mes numero]],1)</f>
        <v>42156</v>
      </c>
      <c r="G2224" s="159">
        <v>11256</v>
      </c>
      <c r="H2224" s="20">
        <v>890503900</v>
      </c>
      <c r="I2224" s="2" t="str">
        <f>+VLOOKUP(FACTURACION[[#This Row],[NIT]],TABLACLIENTE,2,FALSE)</f>
        <v>GASES DEL ORIENTE S.A. E.S.P.</v>
      </c>
      <c r="J2224" s="2" t="s">
        <v>120</v>
      </c>
      <c r="K2224" s="12" t="str">
        <f>+VLOOKUP(FACTURACION[[#This Row],[REFERENCIA]],CODINV,2,FALSE)</f>
        <v>MEDIDOR ROTATIVO G65</v>
      </c>
      <c r="L2224" s="12" t="str">
        <f>IF(VLOOKUP(FACTURACION[[#This Row],[REFERENCIA]],CODINV,3,FALSE)=0,"",VLOOKUP(FACTURACION[[#This Row],[REFERENCIA]],CODINV,3,FALSE))</f>
        <v>RCG65</v>
      </c>
      <c r="M2224" s="12" t="str">
        <f>+VLOOKUP(FACTURACION[[#This Row],[REFERENCIA]],CODINV,4,FALSE)</f>
        <v>MEDIDORES</v>
      </c>
      <c r="N2224" s="12" t="str">
        <f>+VLOOKUP(FACTURACION[[#This Row],[REFERENCIA]],CODINV,5,FALSE)</f>
        <v>HONEYWELL</v>
      </c>
      <c r="O2224" s="2">
        <v>1</v>
      </c>
      <c r="P2224" s="23">
        <v>3430000</v>
      </c>
      <c r="Q2224" s="24">
        <f>+FACTURACION[[#This Row],[CANTIDAD]]*FACTURACION[[#This Row],[VR UNITARIO]]/1000</f>
        <v>3430</v>
      </c>
      <c r="R2224" s="3" t="str">
        <f>+VLOOKUP(FACTURACION[[#This Row],[NIT]],TABLACLIENTE,5,FALSE)</f>
        <v>CUCUTA</v>
      </c>
    </row>
    <row r="2225" spans="3:18">
      <c r="C2225" s="13">
        <v>2015</v>
      </c>
      <c r="D2225" s="17" t="s">
        <v>85</v>
      </c>
      <c r="E2225" s="17">
        <f>MONTH(FACTURACION[[#This Row],[MES]]&amp;1)</f>
        <v>6</v>
      </c>
      <c r="F2225" s="223">
        <f>DATE(FACTURACION[[#This Row],[AÑO]],FACTURACION[[#This Row],[Mes numero]],1)</f>
        <v>42156</v>
      </c>
      <c r="G2225" s="159">
        <v>11273</v>
      </c>
      <c r="H2225" s="20">
        <v>830064454</v>
      </c>
      <c r="I2225" s="2" t="str">
        <f>+VLOOKUP(FACTURACION[[#This Row],[NIT]],TABLACLIENTE,2,FALSE)</f>
        <v>SOLGAS LTDA</v>
      </c>
      <c r="J2225" s="2" t="s">
        <v>102</v>
      </c>
      <c r="K2225" s="12" t="str">
        <f>+VLOOKUP(FACTURACION[[#This Row],[REFERENCIA]],CODINV,2,FALSE)</f>
        <v>MEDIDOR ROTATIVO G 250</v>
      </c>
      <c r="L2225" s="12" t="str">
        <f>IF(VLOOKUP(FACTURACION[[#This Row],[REFERENCIA]],CODINV,3,FALSE)=0,"",VLOOKUP(FACTURACION[[#This Row],[REFERENCIA]],CODINV,3,FALSE))</f>
        <v/>
      </c>
      <c r="M2225" s="12" t="str">
        <f>+VLOOKUP(FACTURACION[[#This Row],[REFERENCIA]],CODINV,4,FALSE)</f>
        <v>MEDIDORES</v>
      </c>
      <c r="N2225" s="12" t="str">
        <f>+VLOOKUP(FACTURACION[[#This Row],[REFERENCIA]],CODINV,5,FALSE)</f>
        <v>HONEYWELL</v>
      </c>
      <c r="O2225" s="2">
        <v>2</v>
      </c>
      <c r="P2225" s="23">
        <v>9700000</v>
      </c>
      <c r="Q2225" s="24">
        <f>+FACTURACION[[#This Row],[CANTIDAD]]*FACTURACION[[#This Row],[VR UNITARIO]]/1000</f>
        <v>19400</v>
      </c>
      <c r="R2225" s="3" t="str">
        <f>+VLOOKUP(FACTURACION[[#This Row],[NIT]],TABLACLIENTE,5,FALSE)</f>
        <v>BOGOTÁ D.C.</v>
      </c>
    </row>
    <row r="2226" spans="3:18">
      <c r="C2226" s="13">
        <v>2015</v>
      </c>
      <c r="D2226" s="17" t="s">
        <v>85</v>
      </c>
      <c r="E2226" s="17">
        <f>MONTH(FACTURACION[[#This Row],[MES]]&amp;1)</f>
        <v>6</v>
      </c>
      <c r="F2226" s="223">
        <f>DATE(FACTURACION[[#This Row],[AÑO]],FACTURACION[[#This Row],[Mes numero]],1)</f>
        <v>42156</v>
      </c>
      <c r="G2226" s="159">
        <v>11267</v>
      </c>
      <c r="H2226" s="20">
        <v>800202395</v>
      </c>
      <c r="I2226" s="2" t="str">
        <f>+VLOOKUP(FACTURACION[[#This Row],[NIT]],TABLACLIENTE,2,FALSE)</f>
        <v>EFIGAS GAS NATURAL S.A. E.S.P. (EFIGAS S.A. E.S.P.)</v>
      </c>
      <c r="J2226" s="2" t="s">
        <v>100</v>
      </c>
      <c r="K2226" s="12" t="str">
        <f>+VLOOKUP(FACTURACION[[#This Row],[REFERENCIA]],CODINV,2,FALSE)</f>
        <v>REG. 1813C C: 3/4" R: 42-2" PSI O: 1/4</v>
      </c>
      <c r="L2226" s="12" t="str">
        <f>IF(VLOOKUP(FACTURACION[[#This Row],[REFERENCIA]],CODINV,3,FALSE)=0,"",VLOOKUP(FACTURACION[[#This Row],[REFERENCIA]],CODINV,3,FALSE))</f>
        <v/>
      </c>
      <c r="M2226" s="12" t="str">
        <f>+VLOOKUP(FACTURACION[[#This Row],[REFERENCIA]],CODINV,4,FALSE)</f>
        <v>REGULADORES</v>
      </c>
      <c r="N2226" s="12" t="str">
        <f>+VLOOKUP(FACTURACION[[#This Row],[REFERENCIA]],CODINV,5,FALSE)</f>
        <v>HONEYWELL</v>
      </c>
      <c r="O2226" s="2">
        <v>4</v>
      </c>
      <c r="P2226" s="23">
        <v>115000</v>
      </c>
      <c r="Q2226" s="24">
        <f>+FACTURACION[[#This Row],[CANTIDAD]]*FACTURACION[[#This Row],[VR UNITARIO]]/1000</f>
        <v>460</v>
      </c>
      <c r="R2226" s="3" t="str">
        <f>+VLOOKUP(FACTURACION[[#This Row],[NIT]],TABLACLIENTE,5,FALSE)</f>
        <v>MANIZALES</v>
      </c>
    </row>
    <row r="2227" spans="3:18">
      <c r="C2227" s="37">
        <v>2015</v>
      </c>
      <c r="D2227" s="38" t="s">
        <v>85</v>
      </c>
      <c r="E2227" s="38">
        <f>MONTH(FACTURACION[[#This Row],[MES]]&amp;1)</f>
        <v>6</v>
      </c>
      <c r="F2227" s="223">
        <f>DATE(FACTURACION[[#This Row],[AÑO]],FACTURACION[[#This Row],[Mes numero]],1)</f>
        <v>42156</v>
      </c>
      <c r="G2227" s="160">
        <v>11242</v>
      </c>
      <c r="H2227" s="39">
        <v>900255894</v>
      </c>
      <c r="I2227" s="40" t="str">
        <f>+VLOOKUP(FACTURACION[[#This Row],[NIT]],TABLACLIENTE,2,FALSE)</f>
        <v>INSTALACIONES HIDROSANITARIAS CARDENAS E.U.</v>
      </c>
      <c r="J2227" s="41" t="s">
        <v>6</v>
      </c>
      <c r="K2227" s="12" t="str">
        <f>+VLOOKUP(FACTURACION[[#This Row],[REFERENCIA]],CODINV,2,FALSE)</f>
        <v>REG.1813C C:3/4" R:6-15" O:1/2</v>
      </c>
      <c r="L2227" s="12" t="str">
        <f>IF(VLOOKUP(FACTURACION[[#This Row],[REFERENCIA]],CODINV,3,FALSE)=0,"",VLOOKUP(FACTURACION[[#This Row],[REFERENCIA]],CODINV,3,FALSE))</f>
        <v/>
      </c>
      <c r="M2227" s="12" t="str">
        <f>+VLOOKUP(FACTURACION[[#This Row],[REFERENCIA]],CODINV,4,FALSE)</f>
        <v>REGULADORES</v>
      </c>
      <c r="N2227" s="12" t="str">
        <f>+VLOOKUP(FACTURACION[[#This Row],[REFERENCIA]],CODINV,5,FALSE)</f>
        <v>HONEYWELL</v>
      </c>
      <c r="O2227" s="41">
        <v>1</v>
      </c>
      <c r="P2227" s="42">
        <v>115000</v>
      </c>
      <c r="Q2227" s="43">
        <f>+FACTURACION[[#This Row],[CANTIDAD]]*FACTURACION[[#This Row],[VR UNITARIO]]/1000</f>
        <v>115</v>
      </c>
      <c r="R2227" s="3" t="str">
        <f>+VLOOKUP(FACTURACION[[#This Row],[NIT]],TABLACLIENTE,5,FALSE)</f>
        <v>BOGOTÁ D.C.</v>
      </c>
    </row>
    <row r="2228" spans="3:18">
      <c r="C2228" s="13">
        <v>2015</v>
      </c>
      <c r="D2228" s="17" t="s">
        <v>85</v>
      </c>
      <c r="E2228" s="17">
        <f>MONTH(FACTURACION[[#This Row],[MES]]&amp;1)</f>
        <v>6</v>
      </c>
      <c r="F2228" s="223">
        <f>DATE(FACTURACION[[#This Row],[AÑO]],FACTURACION[[#This Row],[Mes numero]],1)</f>
        <v>42156</v>
      </c>
      <c r="G2228" s="159">
        <v>11252</v>
      </c>
      <c r="H2228" s="20">
        <v>800021272</v>
      </c>
      <c r="I2228" s="2" t="str">
        <f>+VLOOKUP(FACTURACION[[#This Row],[NIT]],TABLACLIENTE,2,FALSE)</f>
        <v>GASES DEL LLANO S.A. E.S.P (LLANOGAS S.A. E.S.P.)</v>
      </c>
      <c r="J2228" s="2" t="s">
        <v>5</v>
      </c>
      <c r="K2228" s="12" t="str">
        <f>+VLOOKUP(FACTURACION[[#This Row],[REFERENCIA]],CODINV,2,FALSE)</f>
        <v>REG. 1800 CPB2 1 1-4· O: 5/16" R: STD</v>
      </c>
      <c r="L2228" s="12" t="str">
        <f>IF(VLOOKUP(FACTURACION[[#This Row],[REFERENCIA]],CODINV,3,FALSE)=0,"",VLOOKUP(FACTURACION[[#This Row],[REFERENCIA]],CODINV,3,FALSE))</f>
        <v/>
      </c>
      <c r="M2228" s="12" t="str">
        <f>+VLOOKUP(FACTURACION[[#This Row],[REFERENCIA]],CODINV,4,FALSE)</f>
        <v>REGULADORES</v>
      </c>
      <c r="N2228" s="12" t="str">
        <f>+VLOOKUP(FACTURACION[[#This Row],[REFERENCIA]],CODINV,5,FALSE)</f>
        <v>HONEYWELL</v>
      </c>
      <c r="O2228" s="2">
        <v>1</v>
      </c>
      <c r="P2228" s="23">
        <v>723889</v>
      </c>
      <c r="Q2228" s="24">
        <f>+FACTURACION[[#This Row],[CANTIDAD]]*FACTURACION[[#This Row],[VR UNITARIO]]/1000</f>
        <v>723.88900000000001</v>
      </c>
      <c r="R2228" s="3" t="str">
        <f>+VLOOKUP(FACTURACION[[#This Row],[NIT]],TABLACLIENTE,5,FALSE)</f>
        <v>VILLAVICENCIO</v>
      </c>
    </row>
    <row r="2229" spans="3:18">
      <c r="C2229" s="13">
        <v>2015</v>
      </c>
      <c r="D2229" s="17" t="s">
        <v>85</v>
      </c>
      <c r="E2229" s="17">
        <f>MONTH(FACTURACION[[#This Row],[MES]]&amp;1)</f>
        <v>6</v>
      </c>
      <c r="F2229" s="223">
        <f>DATE(FACTURACION[[#This Row],[AÑO]],FACTURACION[[#This Row],[Mes numero]],1)</f>
        <v>42156</v>
      </c>
      <c r="G2229" s="159">
        <v>11243</v>
      </c>
      <c r="H2229" s="20">
        <v>890400869</v>
      </c>
      <c r="I2229" s="2" t="str">
        <f>+VLOOKUP(FACTURACION[[#This Row],[NIT]],TABLACLIENTE,2,FALSE)</f>
        <v>SURTIDORA DE GAS DEL CARIBE S.A. E.S.P. (SURTIGAS S.A. E.S.P.)</v>
      </c>
      <c r="J2229" s="2" t="s">
        <v>5</v>
      </c>
      <c r="K2229" s="12" t="str">
        <f>+VLOOKUP(FACTURACION[[#This Row],[REFERENCIA]],CODINV,2,FALSE)</f>
        <v>REG. 1800 CPB2 1 1-4· O: 5/16" R: STD</v>
      </c>
      <c r="L2229" s="12" t="str">
        <f>IF(VLOOKUP(FACTURACION[[#This Row],[REFERENCIA]],CODINV,3,FALSE)=0,"",VLOOKUP(FACTURACION[[#This Row],[REFERENCIA]],CODINV,3,FALSE))</f>
        <v/>
      </c>
      <c r="M2229" s="12" t="str">
        <f>+VLOOKUP(FACTURACION[[#This Row],[REFERENCIA]],CODINV,4,FALSE)</f>
        <v>REGULADORES</v>
      </c>
      <c r="N2229" s="12" t="str">
        <f>+VLOOKUP(FACTURACION[[#This Row],[REFERENCIA]],CODINV,5,FALSE)</f>
        <v>HONEYWELL</v>
      </c>
      <c r="O2229" s="2">
        <v>10</v>
      </c>
      <c r="P2229" s="23">
        <v>470000</v>
      </c>
      <c r="Q2229" s="24">
        <f>+FACTURACION[[#This Row],[CANTIDAD]]*FACTURACION[[#This Row],[VR UNITARIO]]/1000</f>
        <v>4700</v>
      </c>
      <c r="R2229" s="3" t="str">
        <f>+VLOOKUP(FACTURACION[[#This Row],[NIT]],TABLACLIENTE,5,FALSE)</f>
        <v>CARTAGENA</v>
      </c>
    </row>
    <row r="2230" spans="3:18">
      <c r="C2230" s="13">
        <v>2015</v>
      </c>
      <c r="D2230" s="17" t="s">
        <v>85</v>
      </c>
      <c r="E2230" s="17">
        <f>MONTH(FACTURACION[[#This Row],[MES]]&amp;1)</f>
        <v>6</v>
      </c>
      <c r="F2230" s="223">
        <f>DATE(FACTURACION[[#This Row],[AÑO]],FACTURACION[[#This Row],[Mes numero]],1)</f>
        <v>42156</v>
      </c>
      <c r="G2230" s="159">
        <v>11254</v>
      </c>
      <c r="H2230" s="20">
        <v>890101691</v>
      </c>
      <c r="I2230" s="2" t="str">
        <f>+VLOOKUP(FACTURACION[[#This Row],[NIT]],TABLACLIENTE,2,FALSE)</f>
        <v>GASES DEL CARIBE S.A.E.S.P. (GASCARIBE S.A E.S.P.)</v>
      </c>
      <c r="J2230" s="2" t="s">
        <v>109</v>
      </c>
      <c r="K2230" s="12" t="str">
        <f>+VLOOKUP(FACTURACION[[#This Row],[REFERENCIA]],CODINV,2,FALSE)</f>
        <v>REG. 1883 CPB2 C: 1 1/4" O: 1/2 R: STD</v>
      </c>
      <c r="L2230" s="12" t="str">
        <f>IF(VLOOKUP(FACTURACION[[#This Row],[REFERENCIA]],CODINV,3,FALSE)=0,"",VLOOKUP(FACTURACION[[#This Row],[REFERENCIA]],CODINV,3,FALSE))</f>
        <v/>
      </c>
      <c r="M2230" s="12" t="str">
        <f>+VLOOKUP(FACTURACION[[#This Row],[REFERENCIA]],CODINV,4,FALSE)</f>
        <v>REGULADORES</v>
      </c>
      <c r="N2230" s="12" t="str">
        <f>+VLOOKUP(FACTURACION[[#This Row],[REFERENCIA]],CODINV,5,FALSE)</f>
        <v>HONEYWELL</v>
      </c>
      <c r="O2230" s="2">
        <v>3</v>
      </c>
      <c r="P2230" s="23">
        <v>1022247</v>
      </c>
      <c r="Q2230" s="24">
        <f>+FACTURACION[[#This Row],[CANTIDAD]]*FACTURACION[[#This Row],[VR UNITARIO]]/1000</f>
        <v>3066.741</v>
      </c>
      <c r="R2230" s="3" t="str">
        <f>+VLOOKUP(FACTURACION[[#This Row],[NIT]],TABLACLIENTE,5,FALSE)</f>
        <v>BARRANQUILLA</v>
      </c>
    </row>
    <row r="2231" spans="3:18">
      <c r="C2231" s="13">
        <v>2015</v>
      </c>
      <c r="D2231" s="17" t="s">
        <v>85</v>
      </c>
      <c r="E2231" s="17">
        <f>MONTH(FACTURACION[[#This Row],[MES]]&amp;1)</f>
        <v>6</v>
      </c>
      <c r="F2231" s="223">
        <f>DATE(FACTURACION[[#This Row],[AÑO]],FACTURACION[[#This Row],[Mes numero]],1)</f>
        <v>42156</v>
      </c>
      <c r="G2231" s="159">
        <v>11281</v>
      </c>
      <c r="H2231" s="20">
        <v>900520280</v>
      </c>
      <c r="I2231" s="2" t="str">
        <f>+VLOOKUP(FACTURACION[[#This Row],[NIT]],TABLACLIENTE,2,FALSE)</f>
        <v>ENERGY SOLUTION SERVICES SAS</v>
      </c>
      <c r="J2231" s="2" t="s">
        <v>90</v>
      </c>
      <c r="K2231" s="12" t="str">
        <f>+VLOOKUP(FACTURACION[[#This Row],[REFERENCIA]],CODINV,2,FALSE)</f>
        <v>REG. 1813B C: 2" R: 14.5-28" O: 7/8"</v>
      </c>
      <c r="L2231" s="12" t="str">
        <f>IF(VLOOKUP(FACTURACION[[#This Row],[REFERENCIA]],CODINV,3,FALSE)=0,"",VLOOKUP(FACTURACION[[#This Row],[REFERENCIA]],CODINV,3,FALSE))</f>
        <v/>
      </c>
      <c r="M2231" s="12" t="str">
        <f>+VLOOKUP(FACTURACION[[#This Row],[REFERENCIA]],CODINV,4,FALSE)</f>
        <v>REGULADORES</v>
      </c>
      <c r="N2231" s="12" t="str">
        <f>+VLOOKUP(FACTURACION[[#This Row],[REFERENCIA]],CODINV,5,FALSE)</f>
        <v>HONEYWELL</v>
      </c>
      <c r="O2231" s="2">
        <v>1</v>
      </c>
      <c r="P2231" s="23">
        <v>1520000</v>
      </c>
      <c r="Q2231" s="24">
        <f>+FACTURACION[[#This Row],[CANTIDAD]]*FACTURACION[[#This Row],[VR UNITARIO]]/1000</f>
        <v>1520</v>
      </c>
      <c r="R2231" s="3" t="str">
        <f>+VLOOKUP(FACTURACION[[#This Row],[NIT]],TABLACLIENTE,5,FALSE)</f>
        <v>BOGOTÁ D.C.</v>
      </c>
    </row>
    <row r="2232" spans="3:18">
      <c r="C2232" s="13">
        <v>2015</v>
      </c>
      <c r="D2232" s="17" t="s">
        <v>85</v>
      </c>
      <c r="E2232" s="17">
        <f>MONTH(FACTURACION[[#This Row],[MES]]&amp;1)</f>
        <v>6</v>
      </c>
      <c r="F2232" s="223">
        <f>DATE(FACTURACION[[#This Row],[AÑO]],FACTURACION[[#This Row],[Mes numero]],1)</f>
        <v>42156</v>
      </c>
      <c r="G2232" s="159">
        <v>11252</v>
      </c>
      <c r="H2232" s="20">
        <v>800021272</v>
      </c>
      <c r="I2232" s="2" t="str">
        <f>+VLOOKUP(FACTURACION[[#This Row],[NIT]],TABLACLIENTE,2,FALSE)</f>
        <v>GASES DEL LLANO S.A. E.S.P (LLANOGAS S.A. E.S.P.)</v>
      </c>
      <c r="J2232" s="2" t="s">
        <v>90</v>
      </c>
      <c r="K2232" s="12" t="str">
        <f>+VLOOKUP(FACTURACION[[#This Row],[REFERENCIA]],CODINV,2,FALSE)</f>
        <v>REG. 1813B C: 2" R: 14.5-28" O: 7/8"</v>
      </c>
      <c r="L2232" s="12" t="str">
        <f>IF(VLOOKUP(FACTURACION[[#This Row],[REFERENCIA]],CODINV,3,FALSE)=0,"",VLOOKUP(FACTURACION[[#This Row],[REFERENCIA]],CODINV,3,FALSE))</f>
        <v/>
      </c>
      <c r="M2232" s="12" t="str">
        <f>+VLOOKUP(FACTURACION[[#This Row],[REFERENCIA]],CODINV,4,FALSE)</f>
        <v>REGULADORES</v>
      </c>
      <c r="N2232" s="12" t="str">
        <f>+VLOOKUP(FACTURACION[[#This Row],[REFERENCIA]],CODINV,5,FALSE)</f>
        <v>HONEYWELL</v>
      </c>
      <c r="O2232" s="2">
        <v>2</v>
      </c>
      <c r="P2232" s="23">
        <v>1923636</v>
      </c>
      <c r="Q2232" s="24">
        <f>+FACTURACION[[#This Row],[CANTIDAD]]*FACTURACION[[#This Row],[VR UNITARIO]]/1000</f>
        <v>3847.2719999999999</v>
      </c>
      <c r="R2232" s="3" t="str">
        <f>+VLOOKUP(FACTURACION[[#This Row],[NIT]],TABLACLIENTE,5,FALSE)</f>
        <v>VILLAVICENCIO</v>
      </c>
    </row>
    <row r="2233" spans="3:18">
      <c r="C2233" s="13">
        <v>2015</v>
      </c>
      <c r="D2233" s="17" t="s">
        <v>85</v>
      </c>
      <c r="E2233" s="17">
        <f>MONTH(FACTURACION[[#This Row],[MES]]&amp;1)</f>
        <v>6</v>
      </c>
      <c r="F2233" s="223">
        <f>DATE(FACTURACION[[#This Row],[AÑO]],FACTURACION[[#This Row],[Mes numero]],1)</f>
        <v>42156</v>
      </c>
      <c r="G2233" s="159">
        <v>11262</v>
      </c>
      <c r="H2233" s="20">
        <v>900282515</v>
      </c>
      <c r="I2233" s="2" t="str">
        <f>+VLOOKUP(FACTURACION[[#This Row],[NIT]],TABLACLIENTE,2,FALSE)</f>
        <v>GAS CONSTRUCCION ENERGIA S A S</v>
      </c>
      <c r="J2233" s="2" t="s">
        <v>0</v>
      </c>
      <c r="K2233" s="12" t="str">
        <f>+VLOOKUP(FACTURACION[[#This Row],[REFERENCIA]],CODINV,2,FALSE)</f>
        <v>REG 1813B2 C: 1 1/4" R: 5.5-8.5 O: 3/8</v>
      </c>
      <c r="L2233" s="12" t="str">
        <f>IF(VLOOKUP(FACTURACION[[#This Row],[REFERENCIA]],CODINV,3,FALSE)=0,"",VLOOKUP(FACTURACION[[#This Row],[REFERENCIA]],CODINV,3,FALSE))</f>
        <v/>
      </c>
      <c r="M2233" s="12" t="str">
        <f>+VLOOKUP(FACTURACION[[#This Row],[REFERENCIA]],CODINV,4,FALSE)</f>
        <v>REGULADORES</v>
      </c>
      <c r="N2233" s="12" t="str">
        <f>+VLOOKUP(FACTURACION[[#This Row],[REFERENCIA]],CODINV,5,FALSE)</f>
        <v>HONEYWELL</v>
      </c>
      <c r="O2233" s="2">
        <v>1</v>
      </c>
      <c r="P2233" s="23">
        <v>140000</v>
      </c>
      <c r="Q2233" s="24">
        <f>+FACTURACION[[#This Row],[CANTIDAD]]*FACTURACION[[#This Row],[VR UNITARIO]]/1000</f>
        <v>140</v>
      </c>
      <c r="R2233" s="3" t="str">
        <f>+VLOOKUP(FACTURACION[[#This Row],[NIT]],TABLACLIENTE,5,FALSE)</f>
        <v>BOGOTÁ D.C.</v>
      </c>
    </row>
    <row r="2234" spans="3:18">
      <c r="C2234" s="13">
        <v>2015</v>
      </c>
      <c r="D2234" s="17" t="s">
        <v>85</v>
      </c>
      <c r="E2234" s="17">
        <f>MONTH(FACTURACION[[#This Row],[MES]]&amp;1)</f>
        <v>6</v>
      </c>
      <c r="F2234" s="223">
        <f>DATE(FACTURACION[[#This Row],[AÑO]],FACTURACION[[#This Row],[Mes numero]],1)</f>
        <v>42156</v>
      </c>
      <c r="G2234" s="159">
        <v>11261</v>
      </c>
      <c r="H2234" s="20">
        <v>860510723</v>
      </c>
      <c r="I2234" s="2" t="str">
        <f>+VLOOKUP(FACTURACION[[#This Row],[NIT]],TABLACLIENTE,2,FALSE)</f>
        <v>SAENA DE COLOMBIA S.A.</v>
      </c>
      <c r="J2234" s="2" t="s">
        <v>43</v>
      </c>
      <c r="K2234" s="12" t="str">
        <f>+VLOOKUP(FACTURACION[[#This Row],[REFERENCIA]],CODINV,2,FALSE)</f>
        <v>RES 6-15" W.C. PURPURA</v>
      </c>
      <c r="L2234" s="12" t="str">
        <f>IF(VLOOKUP(FACTURACION[[#This Row],[REFERENCIA]],CODINV,3,FALSE)=0,"",VLOOKUP(FACTURACION[[#This Row],[REFERENCIA]],CODINV,3,FALSE))</f>
        <v>70017P042</v>
      </c>
      <c r="M2234" s="12" t="str">
        <f>+VLOOKUP(FACTURACION[[#This Row],[REFERENCIA]],CODINV,4,FALSE)</f>
        <v>REPUESTOS Y ACCESORIOS</v>
      </c>
      <c r="N2234" s="12" t="str">
        <f>+VLOOKUP(FACTURACION[[#This Row],[REFERENCIA]],CODINV,5,FALSE)</f>
        <v>HONEYWELL</v>
      </c>
      <c r="O2234" s="2">
        <v>20</v>
      </c>
      <c r="P2234" s="23">
        <v>9000</v>
      </c>
      <c r="Q2234" s="24">
        <f>+FACTURACION[[#This Row],[CANTIDAD]]*FACTURACION[[#This Row],[VR UNITARIO]]/1000</f>
        <v>180</v>
      </c>
      <c r="R2234" s="3" t="str">
        <f>+VLOOKUP(FACTURACION[[#This Row],[NIT]],TABLACLIENTE,5,FALSE)</f>
        <v>BOGOTÁ D.C.</v>
      </c>
    </row>
    <row r="2235" spans="3:18">
      <c r="C2235" s="13">
        <v>2015</v>
      </c>
      <c r="D2235" s="17" t="s">
        <v>85</v>
      </c>
      <c r="E2235" s="17">
        <f>MONTH(FACTURACION[[#This Row],[MES]]&amp;1)</f>
        <v>6</v>
      </c>
      <c r="F2235" s="223">
        <f>DATE(FACTURACION[[#This Row],[AÑO]],FACTURACION[[#This Row],[Mes numero]],1)</f>
        <v>42156</v>
      </c>
      <c r="G2235" s="159">
        <v>11271</v>
      </c>
      <c r="H2235" s="20">
        <v>892115036</v>
      </c>
      <c r="I2235" s="2" t="str">
        <f>+VLOOKUP(FACTURACION[[#This Row],[NIT]],TABLACLIENTE,2,FALSE)</f>
        <v>GASES DE LA GUAJIRA S.A. E. S. P. (GASGUAJIRA S.A. E.S.P.)</v>
      </c>
      <c r="J2235" s="2" t="s">
        <v>799</v>
      </c>
      <c r="K2235" s="12" t="str">
        <f>+VLOOKUP(FACTURACION[[#This Row],[REFERENCIA]],CODINV,2,FALSE)</f>
        <v>SPRING ZSC PILOT CODE BLUE 25-15 150</v>
      </c>
      <c r="L2235" s="12" t="str">
        <f>IF(VLOOKUP(FACTURACION[[#This Row],[REFERENCIA]],CODINV,3,FALSE)=0,"",VLOOKUP(FACTURACION[[#This Row],[REFERENCIA]],CODINV,3,FALSE))</f>
        <v>71411P014</v>
      </c>
      <c r="M2235" s="12" t="str">
        <f>+VLOOKUP(FACTURACION[[#This Row],[REFERENCIA]],CODINV,4,FALSE)</f>
        <v>REPUESTOS Y ACCESORIOS</v>
      </c>
      <c r="N2235" s="12" t="str">
        <f>+VLOOKUP(FACTURACION[[#This Row],[REFERENCIA]],CODINV,5,FALSE)</f>
        <v>HONEYWELL</v>
      </c>
      <c r="O2235" s="2">
        <v>2</v>
      </c>
      <c r="P2235" s="23">
        <v>105725</v>
      </c>
      <c r="Q2235" s="24">
        <f>+FACTURACION[[#This Row],[CANTIDAD]]*FACTURACION[[#This Row],[VR UNITARIO]]/1000</f>
        <v>211.45</v>
      </c>
      <c r="R2235" s="3" t="str">
        <f>+VLOOKUP(FACTURACION[[#This Row],[NIT]],TABLACLIENTE,5,FALSE)</f>
        <v>RIOHACHA</v>
      </c>
    </row>
    <row r="2236" spans="3:18">
      <c r="C2236" s="13">
        <v>2015</v>
      </c>
      <c r="D2236" s="17" t="s">
        <v>85</v>
      </c>
      <c r="E2236" s="17">
        <f>MONTH(FACTURACION[[#This Row],[MES]]&amp;1)</f>
        <v>6</v>
      </c>
      <c r="F2236" s="223">
        <f>DATE(FACTURACION[[#This Row],[AÑO]],FACTURACION[[#This Row],[Mes numero]],1)</f>
        <v>42156</v>
      </c>
      <c r="G2236" s="159">
        <v>11271</v>
      </c>
      <c r="H2236" s="20">
        <v>892115036</v>
      </c>
      <c r="I2236" s="2" t="str">
        <f>+VLOOKUP(FACTURACION[[#This Row],[NIT]],TABLACLIENTE,2,FALSE)</f>
        <v>GASES DE LA GUAJIRA S.A. E. S. P. (GASGUAJIRA S.A. E.S.P.)</v>
      </c>
      <c r="J2236" s="2" t="s">
        <v>125</v>
      </c>
      <c r="K2236" s="12" t="str">
        <f>+VLOOKUP(FACTURACION[[#This Row],[REFERENCIA]],CODINV,2,FALSE)</f>
        <v>RES 150-600 PSIG DORADO</v>
      </c>
      <c r="L2236" s="12" t="str">
        <f>IF(VLOOKUP(FACTURACION[[#This Row],[REFERENCIA]],CODINV,3,FALSE)=0,"",VLOOKUP(FACTURACION[[#This Row],[REFERENCIA]],CODINV,3,FALSE))</f>
        <v>71421P008</v>
      </c>
      <c r="M2236" s="12" t="str">
        <f>+VLOOKUP(FACTURACION[[#This Row],[REFERENCIA]],CODINV,4,FALSE)</f>
        <v>REPUESTOS Y ACCESORIOS</v>
      </c>
      <c r="N2236" s="12" t="str">
        <f>+VLOOKUP(FACTURACION[[#This Row],[REFERENCIA]],CODINV,5,FALSE)</f>
        <v>HONEYWELL</v>
      </c>
      <c r="O2236" s="2">
        <v>6</v>
      </c>
      <c r="P2236" s="23">
        <v>352415</v>
      </c>
      <c r="Q2236" s="24">
        <f>+FACTURACION[[#This Row],[CANTIDAD]]*FACTURACION[[#This Row],[VR UNITARIO]]/1000</f>
        <v>2114.4899999999998</v>
      </c>
      <c r="R2236" s="3" t="str">
        <f>+VLOOKUP(FACTURACION[[#This Row],[NIT]],TABLACLIENTE,5,FALSE)</f>
        <v>RIOHACHA</v>
      </c>
    </row>
    <row r="2237" spans="3:18">
      <c r="C2237" s="13">
        <v>2015</v>
      </c>
      <c r="D2237" s="17" t="s">
        <v>85</v>
      </c>
      <c r="E2237" s="17">
        <f>MONTH(FACTURACION[[#This Row],[MES]]&amp;1)</f>
        <v>6</v>
      </c>
      <c r="F2237" s="223">
        <f>DATE(FACTURACION[[#This Row],[AÑO]],FACTURACION[[#This Row],[Mes numero]],1)</f>
        <v>42156</v>
      </c>
      <c r="G2237" s="159">
        <v>11286</v>
      </c>
      <c r="H2237" s="20">
        <v>900420063</v>
      </c>
      <c r="I2237" s="2" t="str">
        <f>+VLOOKUP(FACTURACION[[#This Row],[NIT]],TABLACLIENTE,2,FALSE)</f>
        <v>COMPRESSOR COLOMBIA S A S</v>
      </c>
      <c r="J2237" s="2" t="s">
        <v>132</v>
      </c>
      <c r="K2237" s="12" t="str">
        <f>+VLOOKUP(FACTURACION[[#This Row],[REFERENCIA]],CODINV,2,FALSE)</f>
        <v>KIT REPARACION BUNA N 80</v>
      </c>
      <c r="L2237" s="12" t="str">
        <f>IF(VLOOKUP(FACTURACION[[#This Row],[REFERENCIA]],CODINV,3,FALSE)=0,"",VLOOKUP(FACTURACION[[#This Row],[REFERENCIA]],CODINV,3,FALSE))</f>
        <v>73914K010</v>
      </c>
      <c r="M2237" s="12" t="str">
        <f>+VLOOKUP(FACTURACION[[#This Row],[REFERENCIA]],CODINV,4,FALSE)</f>
        <v>REPUESTOS Y ACCESORIOS</v>
      </c>
      <c r="N2237" s="12" t="str">
        <f>+VLOOKUP(FACTURACION[[#This Row],[REFERENCIA]],CODINV,5,FALSE)</f>
        <v>HONEYWELL</v>
      </c>
      <c r="O2237" s="2">
        <v>1</v>
      </c>
      <c r="P2237" s="23">
        <v>75000</v>
      </c>
      <c r="Q2237" s="24">
        <f>+FACTURACION[[#This Row],[CANTIDAD]]*FACTURACION[[#This Row],[VR UNITARIO]]/1000</f>
        <v>75</v>
      </c>
      <c r="R2237" s="3" t="str">
        <f>+VLOOKUP(FACTURACION[[#This Row],[NIT]],TABLACLIENTE,5,FALSE)</f>
        <v>BOGOTÁ D.C.</v>
      </c>
    </row>
    <row r="2238" spans="3:18">
      <c r="C2238" s="13">
        <v>2015</v>
      </c>
      <c r="D2238" s="17" t="s">
        <v>85</v>
      </c>
      <c r="E2238" s="17">
        <f>MONTH(FACTURACION[[#This Row],[MES]]&amp;1)</f>
        <v>6</v>
      </c>
      <c r="F2238" s="223">
        <f>DATE(FACTURACION[[#This Row],[AÑO]],FACTURACION[[#This Row],[Mes numero]],1)</f>
        <v>42156</v>
      </c>
      <c r="G2238" s="159">
        <v>11249</v>
      </c>
      <c r="H2238" s="20">
        <v>900820829</v>
      </c>
      <c r="I2238" s="2" t="str">
        <f>+VLOOKUP(FACTURACION[[#This Row],[NIT]],TABLACLIENTE,2,FALSE)</f>
        <v>INTEGRADOR AIRE &amp; GNC S.A.S</v>
      </c>
      <c r="J2238" s="2" t="s">
        <v>132</v>
      </c>
      <c r="K2238" s="12" t="str">
        <f>+VLOOKUP(FACTURACION[[#This Row],[REFERENCIA]],CODINV,2,FALSE)</f>
        <v>KIT REPARACION BUNA N 80</v>
      </c>
      <c r="L2238" s="12" t="str">
        <f>IF(VLOOKUP(FACTURACION[[#This Row],[REFERENCIA]],CODINV,3,FALSE)=0,"",VLOOKUP(FACTURACION[[#This Row],[REFERENCIA]],CODINV,3,FALSE))</f>
        <v>73914K010</v>
      </c>
      <c r="M2238" s="12" t="str">
        <f>+VLOOKUP(FACTURACION[[#This Row],[REFERENCIA]],CODINV,4,FALSE)</f>
        <v>REPUESTOS Y ACCESORIOS</v>
      </c>
      <c r="N2238" s="12" t="str">
        <f>+VLOOKUP(FACTURACION[[#This Row],[REFERENCIA]],CODINV,5,FALSE)</f>
        <v>HONEYWELL</v>
      </c>
      <c r="O2238" s="2">
        <v>2</v>
      </c>
      <c r="P2238" s="23">
        <v>70000</v>
      </c>
      <c r="Q2238" s="24">
        <f>+FACTURACION[[#This Row],[CANTIDAD]]*FACTURACION[[#This Row],[VR UNITARIO]]/1000</f>
        <v>140</v>
      </c>
      <c r="R2238" s="3" t="str">
        <f>+VLOOKUP(FACTURACION[[#This Row],[NIT]],TABLACLIENTE,5,FALSE)</f>
        <v>BOGOTÁ D.C.</v>
      </c>
    </row>
    <row r="2239" spans="3:18">
      <c r="C2239" s="13">
        <v>2015</v>
      </c>
      <c r="D2239" s="17" t="s">
        <v>85</v>
      </c>
      <c r="E2239" s="17">
        <f>MONTH(FACTURACION[[#This Row],[MES]]&amp;1)</f>
        <v>6</v>
      </c>
      <c r="F2239" s="223">
        <f>DATE(FACTURACION[[#This Row],[AÑO]],FACTURACION[[#This Row],[Mes numero]],1)</f>
        <v>42156</v>
      </c>
      <c r="G2239" s="159">
        <v>11243</v>
      </c>
      <c r="H2239" s="20">
        <v>890400869</v>
      </c>
      <c r="I2239" s="2" t="str">
        <f>+VLOOKUP(FACTURACION[[#This Row],[NIT]],TABLACLIENTE,2,FALSE)</f>
        <v>SURTIDORA DE GAS DEL CARIBE S.A. E.S.P. (SURTIGAS S.A. E.S.P.)</v>
      </c>
      <c r="J2239" s="2" t="s">
        <v>61</v>
      </c>
      <c r="K2239" s="12" t="str">
        <f>+VLOOKUP(FACTURACION[[#This Row],[REFERENCIA]],CODINV,2,FALSE)</f>
        <v>MANGA 2" S300 H7</v>
      </c>
      <c r="L2239" s="12" t="str">
        <f>IF(VLOOKUP(FACTURACION[[#This Row],[REFERENCIA]],CODINV,3,FALSE)=0,"",VLOOKUP(FACTURACION[[#This Row],[REFERENCIA]],CODINV,3,FALSE))</f>
        <v>73404P002</v>
      </c>
      <c r="M2239" s="12" t="str">
        <f>+VLOOKUP(FACTURACION[[#This Row],[REFERENCIA]],CODINV,4,FALSE)</f>
        <v>MANGAS</v>
      </c>
      <c r="N2239" s="12" t="str">
        <f>+VLOOKUP(FACTURACION[[#This Row],[REFERENCIA]],CODINV,5,FALSE)</f>
        <v>HONEYWELL</v>
      </c>
      <c r="O2239" s="2">
        <v>7</v>
      </c>
      <c r="P2239" s="23">
        <v>302500</v>
      </c>
      <c r="Q2239" s="24">
        <f>+FACTURACION[[#This Row],[CANTIDAD]]*FACTURACION[[#This Row],[VR UNITARIO]]/1000</f>
        <v>2117.5</v>
      </c>
      <c r="R2239" s="3" t="str">
        <f>+VLOOKUP(FACTURACION[[#This Row],[NIT]],TABLACLIENTE,5,FALSE)</f>
        <v>CARTAGENA</v>
      </c>
    </row>
    <row r="2240" spans="3:18">
      <c r="C2240" s="13">
        <v>2015</v>
      </c>
      <c r="D2240" s="17" t="s">
        <v>85</v>
      </c>
      <c r="E2240" s="17">
        <f>MONTH(FACTURACION[[#This Row],[MES]]&amp;1)</f>
        <v>6</v>
      </c>
      <c r="F2240" s="223">
        <f>DATE(FACTURACION[[#This Row],[AÑO]],FACTURACION[[#This Row],[Mes numero]],1)</f>
        <v>42156</v>
      </c>
      <c r="G2240" s="159">
        <v>11243</v>
      </c>
      <c r="H2240" s="20">
        <v>890400869</v>
      </c>
      <c r="I2240" s="2" t="str">
        <f>+VLOOKUP(FACTURACION[[#This Row],[NIT]],TABLACLIENTE,2,FALSE)</f>
        <v>SURTIDORA DE GAS DEL CARIBE S.A. E.S.P. (SURTIGAS S.A. E.S.P.)</v>
      </c>
      <c r="J2240" s="2" t="s">
        <v>61</v>
      </c>
      <c r="K2240" s="12" t="str">
        <f>+VLOOKUP(FACTURACION[[#This Row],[REFERENCIA]],CODINV,2,FALSE)</f>
        <v>MANGA 2" S300 H7</v>
      </c>
      <c r="L2240" s="12" t="str">
        <f>IF(VLOOKUP(FACTURACION[[#This Row],[REFERENCIA]],CODINV,3,FALSE)=0,"",VLOOKUP(FACTURACION[[#This Row],[REFERENCIA]],CODINV,3,FALSE))</f>
        <v>73404P002</v>
      </c>
      <c r="M2240" s="12" t="str">
        <f>+VLOOKUP(FACTURACION[[#This Row],[REFERENCIA]],CODINV,4,FALSE)</f>
        <v>MANGAS</v>
      </c>
      <c r="N2240" s="12" t="str">
        <f>+VLOOKUP(FACTURACION[[#This Row],[REFERENCIA]],CODINV,5,FALSE)</f>
        <v>HONEYWELL</v>
      </c>
      <c r="O2240" s="2">
        <v>10</v>
      </c>
      <c r="P2240" s="23">
        <v>302500</v>
      </c>
      <c r="Q2240" s="24">
        <f>+FACTURACION[[#This Row],[CANTIDAD]]*FACTURACION[[#This Row],[VR UNITARIO]]/1000</f>
        <v>3025</v>
      </c>
      <c r="R2240" s="3" t="str">
        <f>+VLOOKUP(FACTURACION[[#This Row],[NIT]],TABLACLIENTE,5,FALSE)</f>
        <v>CARTAGENA</v>
      </c>
    </row>
    <row r="2241" spans="3:18">
      <c r="C2241" s="13">
        <v>2015</v>
      </c>
      <c r="D2241" s="17" t="s">
        <v>85</v>
      </c>
      <c r="E2241" s="17">
        <f>MONTH(FACTURACION[[#This Row],[MES]]&amp;1)</f>
        <v>6</v>
      </c>
      <c r="F2241" s="223">
        <f>DATE(FACTURACION[[#This Row],[AÑO]],FACTURACION[[#This Row],[Mes numero]],1)</f>
        <v>42156</v>
      </c>
      <c r="G2241" s="159">
        <v>11237</v>
      </c>
      <c r="H2241" s="20">
        <v>890908643</v>
      </c>
      <c r="I2241" s="2" t="str">
        <f>+VLOOKUP(FACTURACION[[#This Row],[NIT]],TABLACLIENTE,2,FALSE)</f>
        <v>GASES DE ANTIOQUIA S.A. E.S.P.  (GAS ANTIOQUIA S.A. E.S.P.)</v>
      </c>
      <c r="J2241" s="2" t="s">
        <v>117</v>
      </c>
      <c r="K2241" s="12" t="str">
        <f>+VLOOKUP(FACTURACION[[#This Row],[REFERENCIA]],CODINV,2,FALSE)</f>
        <v>CHIP DE COMUNICACIONES</v>
      </c>
      <c r="L2241" s="12" t="str">
        <f>IF(VLOOKUP(FACTURACION[[#This Row],[REFERENCIA]],CODINV,3,FALSE)=0,"",VLOOKUP(FACTURACION[[#This Row],[REFERENCIA]],CODINV,3,FALSE))</f>
        <v/>
      </c>
      <c r="M2241" s="12" t="str">
        <f>+VLOOKUP(FACTURACION[[#This Row],[REFERENCIA]],CODINV,4,FALSE)</f>
        <v>REPUESTOS Y ACCESORIOS</v>
      </c>
      <c r="N2241" s="12" t="str">
        <f>+VLOOKUP(FACTURACION[[#This Row],[REFERENCIA]],CODINV,5,FALSE)</f>
        <v>RED SEAL MEASUREMENT</v>
      </c>
      <c r="O2241" s="2">
        <v>10</v>
      </c>
      <c r="P2241" s="23">
        <v>35714</v>
      </c>
      <c r="Q2241" s="24">
        <f>+FACTURACION[[#This Row],[CANTIDAD]]*FACTURACION[[#This Row],[VR UNITARIO]]/1000</f>
        <v>357.14</v>
      </c>
      <c r="R2241" s="3" t="str">
        <f>+VLOOKUP(FACTURACION[[#This Row],[NIT]],TABLACLIENTE,5,FALSE)</f>
        <v>MEDELLIN</v>
      </c>
    </row>
    <row r="2242" spans="3:18">
      <c r="C2242" s="13">
        <v>2015</v>
      </c>
      <c r="D2242" s="17" t="s">
        <v>85</v>
      </c>
      <c r="E2242" s="17">
        <f>MONTH(FACTURACION[[#This Row],[MES]]&amp;1)</f>
        <v>6</v>
      </c>
      <c r="F2242" s="223">
        <f>DATE(FACTURACION[[#This Row],[AÑO]],FACTURACION[[#This Row],[Mes numero]],1)</f>
        <v>42156</v>
      </c>
      <c r="G2242" s="159">
        <v>11235</v>
      </c>
      <c r="H2242" s="20">
        <v>890500726</v>
      </c>
      <c r="I2242" s="2" t="str">
        <f>+VLOOKUP(FACTURACION[[#This Row],[NIT]],TABLACLIENTE,2,FALSE)</f>
        <v>NORTESANTANDEREANA DE GAS S.A. E.S.P (NORGAS S.A. E.S.P.)</v>
      </c>
      <c r="J2242" s="2" t="s">
        <v>117</v>
      </c>
      <c r="K2242" s="12" t="str">
        <f>+VLOOKUP(FACTURACION[[#This Row],[REFERENCIA]],CODINV,2,FALSE)</f>
        <v>CHIP DE COMUNICACIONES</v>
      </c>
      <c r="L2242" s="12" t="str">
        <f>IF(VLOOKUP(FACTURACION[[#This Row],[REFERENCIA]],CODINV,3,FALSE)=0,"",VLOOKUP(FACTURACION[[#This Row],[REFERENCIA]],CODINV,3,FALSE))</f>
        <v/>
      </c>
      <c r="M2242" s="12" t="str">
        <f>+VLOOKUP(FACTURACION[[#This Row],[REFERENCIA]],CODINV,4,FALSE)</f>
        <v>REPUESTOS Y ACCESORIOS</v>
      </c>
      <c r="N2242" s="12" t="str">
        <f>+VLOOKUP(FACTURACION[[#This Row],[REFERENCIA]],CODINV,5,FALSE)</f>
        <v>RED SEAL MEASUREMENT</v>
      </c>
      <c r="O2242" s="2">
        <v>5</v>
      </c>
      <c r="P2242" s="23">
        <v>29412</v>
      </c>
      <c r="Q2242" s="24">
        <f>+FACTURACION[[#This Row],[CANTIDAD]]*FACTURACION[[#This Row],[VR UNITARIO]]/1000</f>
        <v>147.06</v>
      </c>
      <c r="R2242" s="3" t="str">
        <f>+VLOOKUP(FACTURACION[[#This Row],[NIT]],TABLACLIENTE,5,FALSE)</f>
        <v>BUCARAMANGA</v>
      </c>
    </row>
    <row r="2243" spans="3:18">
      <c r="C2243" s="13">
        <v>2015</v>
      </c>
      <c r="D2243" s="17" t="s">
        <v>85</v>
      </c>
      <c r="E2243" s="17">
        <f>MONTH(FACTURACION[[#This Row],[MES]]&amp;1)</f>
        <v>6</v>
      </c>
      <c r="F2243" s="223">
        <f>DATE(FACTURACION[[#This Row],[AÑO]],FACTURACION[[#This Row],[Mes numero]],1)</f>
        <v>42156</v>
      </c>
      <c r="G2243" s="159">
        <v>11237</v>
      </c>
      <c r="H2243" s="20">
        <v>890908643</v>
      </c>
      <c r="I2243" s="2" t="str">
        <f>+VLOOKUP(FACTURACION[[#This Row],[NIT]],TABLACLIENTE,2,FALSE)</f>
        <v>GASES DE ANTIOQUIA S.A. E.S.P.  (GAS ANTIOQUIA S.A. E.S.P.)</v>
      </c>
      <c r="J2243" s="2" t="s">
        <v>123</v>
      </c>
      <c r="K2243" s="12" t="str">
        <f>+VLOOKUP(FACTURACION[[#This Row],[REFERENCIA]],CODINV,2,FALSE)</f>
        <v>MICROPROCESADOR</v>
      </c>
      <c r="L2243" s="12" t="str">
        <f>IF(VLOOKUP(FACTURACION[[#This Row],[REFERENCIA]],CODINV,3,FALSE)=0,"",VLOOKUP(FACTURACION[[#This Row],[REFERENCIA]],CODINV,3,FALSE))</f>
        <v/>
      </c>
      <c r="M2243" s="12" t="str">
        <f>+VLOOKUP(FACTURACION[[#This Row],[REFERENCIA]],CODINV,4,FALSE)</f>
        <v>REPUESTOS Y ACCESORIOS</v>
      </c>
      <c r="N2243" s="12" t="str">
        <f>+VLOOKUP(FACTURACION[[#This Row],[REFERENCIA]],CODINV,5,FALSE)</f>
        <v>RED SEAL MEASUREMENT</v>
      </c>
      <c r="O2243" s="2">
        <v>6</v>
      </c>
      <c r="P2243" s="23">
        <v>242353</v>
      </c>
      <c r="Q2243" s="24">
        <f>+FACTURACION[[#This Row],[CANTIDAD]]*FACTURACION[[#This Row],[VR UNITARIO]]/1000</f>
        <v>1454.1179999999999</v>
      </c>
      <c r="R2243" s="3" t="str">
        <f>+VLOOKUP(FACTURACION[[#This Row],[NIT]],TABLACLIENTE,5,FALSE)</f>
        <v>MEDELLIN</v>
      </c>
    </row>
    <row r="2244" spans="3:18">
      <c r="C2244" s="13">
        <v>2015</v>
      </c>
      <c r="D2244" s="17" t="s">
        <v>85</v>
      </c>
      <c r="E2244" s="17">
        <f>MONTH(FACTURACION[[#This Row],[MES]]&amp;1)</f>
        <v>6</v>
      </c>
      <c r="F2244" s="223">
        <f>DATE(FACTURACION[[#This Row],[AÑO]],FACTURACION[[#This Row],[Mes numero]],1)</f>
        <v>42156</v>
      </c>
      <c r="G2244" s="159">
        <v>11235</v>
      </c>
      <c r="H2244" s="20">
        <v>890500726</v>
      </c>
      <c r="I2244" s="2" t="str">
        <f>+VLOOKUP(FACTURACION[[#This Row],[NIT]],TABLACLIENTE,2,FALSE)</f>
        <v>NORTESANTANDEREANA DE GAS S.A. E.S.P (NORGAS S.A. E.S.P.)</v>
      </c>
      <c r="J2244" s="2" t="s">
        <v>119</v>
      </c>
      <c r="K2244" s="12" t="str">
        <f>+VLOOKUP(FACTURACION[[#This Row],[REFERENCIA]],CODINV,2,FALSE)</f>
        <v>CONVERTIDOR RS-422/485 TROYA MASICO</v>
      </c>
      <c r="L2244" s="12" t="str">
        <f>IF(VLOOKUP(FACTURACION[[#This Row],[REFERENCIA]],CODINV,3,FALSE)=0,"",VLOOKUP(FACTURACION[[#This Row],[REFERENCIA]],CODINV,3,FALSE))</f>
        <v>72-022-0049YY</v>
      </c>
      <c r="M2244" s="12" t="str">
        <f>+VLOOKUP(FACTURACION[[#This Row],[REFERENCIA]],CODINV,4,FALSE)</f>
        <v>REPUESTOS Y ACCESORIOS</v>
      </c>
      <c r="N2244" s="12" t="str">
        <f>+VLOOKUP(FACTURACION[[#This Row],[REFERENCIA]],CODINV,5,FALSE)</f>
        <v>RED SEAL MEASUREMENT</v>
      </c>
      <c r="O2244" s="2">
        <v>1</v>
      </c>
      <c r="P2244" s="23">
        <v>629412</v>
      </c>
      <c r="Q2244" s="24">
        <f>+FACTURACION[[#This Row],[CANTIDAD]]*FACTURACION[[#This Row],[VR UNITARIO]]/1000</f>
        <v>629.41200000000003</v>
      </c>
      <c r="R2244" s="3" t="str">
        <f>+VLOOKUP(FACTURACION[[#This Row],[NIT]],TABLACLIENTE,5,FALSE)</f>
        <v>BUCARAMANGA</v>
      </c>
    </row>
    <row r="2245" spans="3:18">
      <c r="C2245" s="37">
        <v>2015</v>
      </c>
      <c r="D2245" s="38" t="s">
        <v>85</v>
      </c>
      <c r="E2245" s="38">
        <f>MONTH(FACTURACION[[#This Row],[MES]]&amp;1)</f>
        <v>6</v>
      </c>
      <c r="F2245" s="223">
        <f>DATE(FACTURACION[[#This Row],[AÑO]],FACTURACION[[#This Row],[Mes numero]],1)</f>
        <v>42156</v>
      </c>
      <c r="G2245" s="160">
        <v>11242</v>
      </c>
      <c r="H2245" s="39">
        <v>900255894</v>
      </c>
      <c r="I2245" s="40" t="str">
        <f>+VLOOKUP(FACTURACION[[#This Row],[NIT]],TABLACLIENTE,2,FALSE)</f>
        <v>INSTALACIONES HIDROSANITARIAS CARDENAS E.U.</v>
      </c>
      <c r="J2245" s="41" t="s">
        <v>35</v>
      </c>
      <c r="K2245" s="12" t="str">
        <f>+VLOOKUP(FACTURACION[[#This Row],[REFERENCIA]],CODINV,2,FALSE)</f>
        <v>REGULADOR 3/4"  PRIMERA ETAPA POL</v>
      </c>
      <c r="L2245" s="12" t="str">
        <f>IF(VLOOKUP(FACTURACION[[#This Row],[REFERENCIA]],CODINV,3,FALSE)=0,"",VLOOKUP(FACTURACION[[#This Row],[REFERENCIA]],CODINV,3,FALSE))</f>
        <v>LV4403TR96</v>
      </c>
      <c r="M2245" s="12" t="str">
        <f>+VLOOKUP(FACTURACION[[#This Row],[REFERENCIA]],CODINV,4,FALSE)</f>
        <v>REGULADORES</v>
      </c>
      <c r="N2245" s="12" t="str">
        <f>+VLOOKUP(FACTURACION[[#This Row],[REFERENCIA]],CODINV,5,FALSE)</f>
        <v>REGO</v>
      </c>
      <c r="O2245" s="41">
        <v>1</v>
      </c>
      <c r="P2245" s="42">
        <v>96000</v>
      </c>
      <c r="Q2245" s="43">
        <f>+FACTURACION[[#This Row],[CANTIDAD]]*FACTURACION[[#This Row],[VR UNITARIO]]/1000</f>
        <v>96</v>
      </c>
      <c r="R2245" s="3" t="str">
        <f>+VLOOKUP(FACTURACION[[#This Row],[NIT]],TABLACLIENTE,5,FALSE)</f>
        <v>BOGOTÁ D.C.</v>
      </c>
    </row>
    <row r="2246" spans="3:18">
      <c r="C2246" s="37">
        <v>2015</v>
      </c>
      <c r="D2246" s="38" t="s">
        <v>85</v>
      </c>
      <c r="E2246" s="38">
        <f>MONTH(FACTURACION[[#This Row],[MES]]&amp;1)</f>
        <v>6</v>
      </c>
      <c r="F2246" s="223">
        <f>DATE(FACTURACION[[#This Row],[AÑO]],FACTURACION[[#This Row],[Mes numero]],1)</f>
        <v>42156</v>
      </c>
      <c r="G2246" s="160">
        <v>11242</v>
      </c>
      <c r="H2246" s="39">
        <v>900255894</v>
      </c>
      <c r="I2246" s="40" t="str">
        <f>+VLOOKUP(FACTURACION[[#This Row],[NIT]],TABLACLIENTE,2,FALSE)</f>
        <v>INSTALACIONES HIDROSANITARIAS CARDENAS E.U.</v>
      </c>
      <c r="J2246" s="41" t="s">
        <v>35</v>
      </c>
      <c r="K2246" s="12" t="str">
        <f>+VLOOKUP(FACTURACION[[#This Row],[REFERENCIA]],CODINV,2,FALSE)</f>
        <v>REGULADOR 3/4"  PRIMERA ETAPA POL</v>
      </c>
      <c r="L2246" s="12" t="str">
        <f>IF(VLOOKUP(FACTURACION[[#This Row],[REFERENCIA]],CODINV,3,FALSE)=0,"",VLOOKUP(FACTURACION[[#This Row],[REFERENCIA]],CODINV,3,FALSE))</f>
        <v>LV4403TR96</v>
      </c>
      <c r="M2246" s="12" t="str">
        <f>+VLOOKUP(FACTURACION[[#This Row],[REFERENCIA]],CODINV,4,FALSE)</f>
        <v>REGULADORES</v>
      </c>
      <c r="N2246" s="12" t="str">
        <f>+VLOOKUP(FACTURACION[[#This Row],[REFERENCIA]],CODINV,5,FALSE)</f>
        <v>REGO</v>
      </c>
      <c r="O2246" s="41">
        <v>1</v>
      </c>
      <c r="P2246" s="42">
        <v>96000</v>
      </c>
      <c r="Q2246" s="43">
        <f>+FACTURACION[[#This Row],[CANTIDAD]]*FACTURACION[[#This Row],[VR UNITARIO]]/1000</f>
        <v>96</v>
      </c>
      <c r="R2246" s="3" t="str">
        <f>+VLOOKUP(FACTURACION[[#This Row],[NIT]],TABLACLIENTE,5,FALSE)</f>
        <v>BOGOTÁ D.C.</v>
      </c>
    </row>
    <row r="2247" spans="3:18">
      <c r="C2247" s="13">
        <v>2015</v>
      </c>
      <c r="D2247" s="17" t="s">
        <v>85</v>
      </c>
      <c r="E2247" s="17">
        <f>MONTH(FACTURACION[[#This Row],[MES]]&amp;1)</f>
        <v>6</v>
      </c>
      <c r="F2247" s="223">
        <f>DATE(FACTURACION[[#This Row],[AÑO]],FACTURACION[[#This Row],[Mes numero]],1)</f>
        <v>42156</v>
      </c>
      <c r="G2247" s="159">
        <v>11233</v>
      </c>
      <c r="H2247" s="20">
        <v>890200919</v>
      </c>
      <c r="I2247" s="2" t="str">
        <f>+VLOOKUP(FACTURACION[[#This Row],[NIT]],TABLACLIENTE,2,FALSE)</f>
        <v>GAS DE SANTANDER S.A. E.S.P.</v>
      </c>
      <c r="J2247" s="2" t="s">
        <v>115</v>
      </c>
      <c r="K2247" s="12" t="str">
        <f>+VLOOKUP(FACTURACION[[#This Row],[REFERENCIA]],CODINV,2,FALSE)</f>
        <v>VALVULA DE SERVICIO 3/4" X 3/8"</v>
      </c>
      <c r="L2247" s="12" t="str">
        <f>IF(VLOOKUP(FACTURACION[[#This Row],[REFERENCIA]],CODINV,3,FALSE)=0,"",VLOOKUP(FACTURACION[[#This Row],[REFERENCIA]],CODINV,3,FALSE))</f>
        <v>9101P5</v>
      </c>
      <c r="M2247" s="12" t="str">
        <f>+VLOOKUP(FACTURACION[[#This Row],[REFERENCIA]],CODINV,4,FALSE)</f>
        <v>VÁLVULAS Y MULTIVÁLVULAS</v>
      </c>
      <c r="N2247" s="12" t="str">
        <f>+VLOOKUP(FACTURACION[[#This Row],[REFERENCIA]],CODINV,5,FALSE)</f>
        <v>REGO</v>
      </c>
      <c r="O2247" s="2">
        <v>15</v>
      </c>
      <c r="P2247" s="23">
        <v>38034</v>
      </c>
      <c r="Q2247" s="24">
        <f>+FACTURACION[[#This Row],[CANTIDAD]]*FACTURACION[[#This Row],[VR UNITARIO]]/1000</f>
        <v>570.51</v>
      </c>
      <c r="R2247" s="3" t="str">
        <f>+VLOOKUP(FACTURACION[[#This Row],[NIT]],TABLACLIENTE,5,FALSE)</f>
        <v>GIRON</v>
      </c>
    </row>
    <row r="2248" spans="3:18">
      <c r="C2248" s="13">
        <v>2015</v>
      </c>
      <c r="D2248" s="17" t="s">
        <v>85</v>
      </c>
      <c r="E2248" s="17">
        <f>MONTH(FACTURACION[[#This Row],[MES]]&amp;1)</f>
        <v>6</v>
      </c>
      <c r="F2248" s="223">
        <f>DATE(FACTURACION[[#This Row],[AÑO]],FACTURACION[[#This Row],[Mes numero]],1)</f>
        <v>42156</v>
      </c>
      <c r="G2248" s="159">
        <v>11234</v>
      </c>
      <c r="H2248" s="20">
        <v>800074033</v>
      </c>
      <c r="I2248" s="2" t="str">
        <f>+VLOOKUP(FACTURACION[[#This Row],[NIT]],TABLACLIENTE,2,FALSE)</f>
        <v>COMPAÑIAS ASOCIADAS DE GAS S.A. E.S.P (ASOGAS SA ESP)</v>
      </c>
      <c r="J2248" s="2" t="s">
        <v>98</v>
      </c>
      <c r="K2248" s="12" t="str">
        <f>+VLOOKUP(FACTURACION[[#This Row],[REFERENCIA]],CODINV,2,FALSE)</f>
        <v>MULTIVALVULA 1".</v>
      </c>
      <c r="L2248" s="12" t="str">
        <f>IF(VLOOKUP(FACTURACION[[#This Row],[REFERENCIA]],CODINV,3,FALSE)=0,"",VLOOKUP(FACTURACION[[#This Row],[REFERENCIA]],CODINV,3,FALSE))</f>
        <v>6542R12.0</v>
      </c>
      <c r="M2248" s="12" t="str">
        <f>+VLOOKUP(FACTURACION[[#This Row],[REFERENCIA]],CODINV,4,FALSE)</f>
        <v>VÁLVULAS Y MULTIVÁLVULAS</v>
      </c>
      <c r="N2248" s="12" t="str">
        <f>+VLOOKUP(FACTURACION[[#This Row],[REFERENCIA]],CODINV,5,FALSE)</f>
        <v>REGO</v>
      </c>
      <c r="O2248" s="2">
        <v>50</v>
      </c>
      <c r="P2248" s="23">
        <v>217633</v>
      </c>
      <c r="Q2248" s="24">
        <f>+FACTURACION[[#This Row],[CANTIDAD]]*FACTURACION[[#This Row],[VR UNITARIO]]/1000</f>
        <v>10881.65</v>
      </c>
      <c r="R2248" s="3" t="str">
        <f>+VLOOKUP(FACTURACION[[#This Row],[NIT]],TABLACLIENTE,5,FALSE)</f>
        <v>MOSQUERA</v>
      </c>
    </row>
    <row r="2249" spans="3:18">
      <c r="C2249" s="13">
        <v>2015</v>
      </c>
      <c r="D2249" s="17" t="s">
        <v>85</v>
      </c>
      <c r="E2249" s="17">
        <f>MONTH(FACTURACION[[#This Row],[MES]]&amp;1)</f>
        <v>6</v>
      </c>
      <c r="F2249" s="223">
        <f>DATE(FACTURACION[[#This Row],[AÑO]],FACTURACION[[#This Row],[Mes numero]],1)</f>
        <v>42156</v>
      </c>
      <c r="G2249" s="159">
        <v>11233</v>
      </c>
      <c r="H2249" s="20">
        <v>890200919</v>
      </c>
      <c r="I2249" s="2" t="str">
        <f>+VLOOKUP(FACTURACION[[#This Row],[NIT]],TABLACLIENTE,2,FALSE)</f>
        <v>GAS DE SANTANDER S.A. E.S.P.</v>
      </c>
      <c r="J2249" s="2" t="s">
        <v>98</v>
      </c>
      <c r="K2249" s="12" t="str">
        <f>+VLOOKUP(FACTURACION[[#This Row],[REFERENCIA]],CODINV,2,FALSE)</f>
        <v>MULTIVALVULA 1".</v>
      </c>
      <c r="L2249" s="12" t="str">
        <f>IF(VLOOKUP(FACTURACION[[#This Row],[REFERENCIA]],CODINV,3,FALSE)=0,"",VLOOKUP(FACTURACION[[#This Row],[REFERENCIA]],CODINV,3,FALSE))</f>
        <v>6542R12.0</v>
      </c>
      <c r="M2249" s="12" t="str">
        <f>+VLOOKUP(FACTURACION[[#This Row],[REFERENCIA]],CODINV,4,FALSE)</f>
        <v>VÁLVULAS Y MULTIVÁLVULAS</v>
      </c>
      <c r="N2249" s="12" t="str">
        <f>+VLOOKUP(FACTURACION[[#This Row],[REFERENCIA]],CODINV,5,FALSE)</f>
        <v>REGO</v>
      </c>
      <c r="O2249" s="2">
        <v>12</v>
      </c>
      <c r="P2249" s="23">
        <v>217633</v>
      </c>
      <c r="Q2249" s="24">
        <f>+FACTURACION[[#This Row],[CANTIDAD]]*FACTURACION[[#This Row],[VR UNITARIO]]/1000</f>
        <v>2611.596</v>
      </c>
      <c r="R2249" s="3" t="str">
        <f>+VLOOKUP(FACTURACION[[#This Row],[NIT]],TABLACLIENTE,5,FALSE)</f>
        <v>GIRON</v>
      </c>
    </row>
    <row r="2250" spans="3:18">
      <c r="C2250" s="13">
        <v>2015</v>
      </c>
      <c r="D2250" s="17" t="s">
        <v>85</v>
      </c>
      <c r="E2250" s="17">
        <f>MONTH(FACTURACION[[#This Row],[MES]]&amp;1)</f>
        <v>6</v>
      </c>
      <c r="F2250" s="223">
        <f>DATE(FACTURACION[[#This Row],[AÑO]],FACTURACION[[#This Row],[Mes numero]],1)</f>
        <v>42156</v>
      </c>
      <c r="G2250" s="159">
        <v>11246</v>
      </c>
      <c r="H2250" s="20">
        <v>830137252</v>
      </c>
      <c r="I2250" s="2" t="str">
        <f>+VLOOKUP(FACTURACION[[#This Row],[NIT]],TABLACLIENTE,2,FALSE)</f>
        <v>SAGENCO SAS</v>
      </c>
      <c r="J2250" s="2" t="s">
        <v>98</v>
      </c>
      <c r="K2250" s="12" t="str">
        <f>+VLOOKUP(FACTURACION[[#This Row],[REFERENCIA]],CODINV,2,FALSE)</f>
        <v>MULTIVALVULA 1".</v>
      </c>
      <c r="L2250" s="12" t="str">
        <f>IF(VLOOKUP(FACTURACION[[#This Row],[REFERENCIA]],CODINV,3,FALSE)=0,"",VLOOKUP(FACTURACION[[#This Row],[REFERENCIA]],CODINV,3,FALSE))</f>
        <v>6542R12.0</v>
      </c>
      <c r="M2250" s="12" t="str">
        <f>+VLOOKUP(FACTURACION[[#This Row],[REFERENCIA]],CODINV,4,FALSE)</f>
        <v>VÁLVULAS Y MULTIVÁLVULAS</v>
      </c>
      <c r="N2250" s="12" t="str">
        <f>+VLOOKUP(FACTURACION[[#This Row],[REFERENCIA]],CODINV,5,FALSE)</f>
        <v>REGO</v>
      </c>
      <c r="O2250" s="2">
        <v>1</v>
      </c>
      <c r="P2250" s="23">
        <v>215000</v>
      </c>
      <c r="Q2250" s="24">
        <f>+FACTURACION[[#This Row],[CANTIDAD]]*FACTURACION[[#This Row],[VR UNITARIO]]/1000</f>
        <v>215</v>
      </c>
      <c r="R2250" s="3" t="str">
        <f>+VLOOKUP(FACTURACION[[#This Row],[NIT]],TABLACLIENTE,5,FALSE)</f>
        <v>BOGOTÁ D.C.</v>
      </c>
    </row>
    <row r="2251" spans="3:18">
      <c r="C2251" s="13">
        <v>2015</v>
      </c>
      <c r="D2251" s="17" t="s">
        <v>85</v>
      </c>
      <c r="E2251" s="17">
        <f>MONTH(FACTURACION[[#This Row],[MES]]&amp;1)</f>
        <v>6</v>
      </c>
      <c r="F2251" s="223">
        <f>DATE(FACTURACION[[#This Row],[AÑO]],FACTURACION[[#This Row],[Mes numero]],1)</f>
        <v>42156</v>
      </c>
      <c r="G2251" s="159">
        <v>11246</v>
      </c>
      <c r="H2251" s="20">
        <v>830137252</v>
      </c>
      <c r="I2251" s="2" t="str">
        <f>+VLOOKUP(FACTURACION[[#This Row],[NIT]],TABLACLIENTE,2,FALSE)</f>
        <v>SAGENCO SAS</v>
      </c>
      <c r="J2251" s="2" t="s">
        <v>106</v>
      </c>
      <c r="K2251" s="12" t="str">
        <f>+VLOOKUP(FACTURACION[[#This Row],[REFERENCIA]],CODINV,2,FALSE)</f>
        <v>MULTIVALVE / MULTIVALVULA 3/4"</v>
      </c>
      <c r="L2251" s="12" t="str">
        <f>IF(VLOOKUP(FACTURACION[[#This Row],[REFERENCIA]],CODINV,3,FALSE)=0,"",VLOOKUP(FACTURACION[[#This Row],[REFERENCIA]],CODINV,3,FALSE))</f>
        <v>7556R12.0</v>
      </c>
      <c r="M2251" s="12" t="str">
        <f>+VLOOKUP(FACTURACION[[#This Row],[REFERENCIA]],CODINV,4,FALSE)</f>
        <v>VÁLVULAS Y MULTIVÁLVULAS</v>
      </c>
      <c r="N2251" s="12" t="str">
        <f>+VLOOKUP(FACTURACION[[#This Row],[REFERENCIA]],CODINV,5,FALSE)</f>
        <v>REGO</v>
      </c>
      <c r="O2251" s="2">
        <v>1</v>
      </c>
      <c r="P2251" s="23">
        <v>125000</v>
      </c>
      <c r="Q2251" s="24">
        <f>+FACTURACION[[#This Row],[CANTIDAD]]*FACTURACION[[#This Row],[VR UNITARIO]]/1000</f>
        <v>125</v>
      </c>
      <c r="R2251" s="3" t="str">
        <f>+VLOOKUP(FACTURACION[[#This Row],[NIT]],TABLACLIENTE,5,FALSE)</f>
        <v>BOGOTÁ D.C.</v>
      </c>
    </row>
    <row r="2252" spans="3:18">
      <c r="C2252" s="13">
        <v>2015</v>
      </c>
      <c r="D2252" s="17" t="s">
        <v>85</v>
      </c>
      <c r="E2252" s="17">
        <f>MONTH(FACTURACION[[#This Row],[MES]]&amp;1)</f>
        <v>6</v>
      </c>
      <c r="F2252" s="223">
        <f>DATE(FACTURACION[[#This Row],[AÑO]],FACTURACION[[#This Row],[Mes numero]],1)</f>
        <v>42156</v>
      </c>
      <c r="G2252" s="159">
        <v>11246</v>
      </c>
      <c r="H2252" s="20">
        <v>830137252</v>
      </c>
      <c r="I2252" s="2" t="str">
        <f>+VLOOKUP(FACTURACION[[#This Row],[NIT]],TABLACLIENTE,2,FALSE)</f>
        <v>SAGENCO SAS</v>
      </c>
      <c r="J2252" s="2" t="s">
        <v>106</v>
      </c>
      <c r="K2252" s="12" t="str">
        <f>+VLOOKUP(FACTURACION[[#This Row],[REFERENCIA]],CODINV,2,FALSE)</f>
        <v>MULTIVALVE / MULTIVALVULA 3/4"</v>
      </c>
      <c r="L2252" s="12" t="str">
        <f>IF(VLOOKUP(FACTURACION[[#This Row],[REFERENCIA]],CODINV,3,FALSE)=0,"",VLOOKUP(FACTURACION[[#This Row],[REFERENCIA]],CODINV,3,FALSE))</f>
        <v>7556R12.0</v>
      </c>
      <c r="M2252" s="12" t="str">
        <f>+VLOOKUP(FACTURACION[[#This Row],[REFERENCIA]],CODINV,4,FALSE)</f>
        <v>VÁLVULAS Y MULTIVÁLVULAS</v>
      </c>
      <c r="N2252" s="12" t="str">
        <f>+VLOOKUP(FACTURACION[[#This Row],[REFERENCIA]],CODINV,5,FALSE)</f>
        <v>REGO</v>
      </c>
      <c r="O2252" s="2">
        <v>1</v>
      </c>
      <c r="P2252" s="23">
        <v>119000</v>
      </c>
      <c r="Q2252" s="24">
        <f>+FACTURACION[[#This Row],[CANTIDAD]]*FACTURACION[[#This Row],[VR UNITARIO]]/1000</f>
        <v>119</v>
      </c>
      <c r="R2252" s="3" t="str">
        <f>+VLOOKUP(FACTURACION[[#This Row],[NIT]],TABLACLIENTE,5,FALSE)</f>
        <v>BOGOTÁ D.C.</v>
      </c>
    </row>
    <row r="2253" spans="3:18">
      <c r="C2253" s="13">
        <v>2015</v>
      </c>
      <c r="D2253" s="17" t="s">
        <v>85</v>
      </c>
      <c r="E2253" s="17">
        <f>MONTH(FACTURACION[[#This Row],[MES]]&amp;1)</f>
        <v>6</v>
      </c>
      <c r="F2253" s="223">
        <f>DATE(FACTURACION[[#This Row],[AÑO]],FACTURACION[[#This Row],[Mes numero]],1)</f>
        <v>42156</v>
      </c>
      <c r="G2253" s="159">
        <v>11246</v>
      </c>
      <c r="H2253" s="20">
        <v>830137252</v>
      </c>
      <c r="I2253" s="2" t="str">
        <f>+VLOOKUP(FACTURACION[[#This Row],[NIT]],TABLACLIENTE,2,FALSE)</f>
        <v>SAGENCO SAS</v>
      </c>
      <c r="J2253" s="2" t="s">
        <v>103</v>
      </c>
      <c r="K2253" s="12" t="str">
        <f>+VLOOKUP(FACTURACION[[#This Row],[REFERENCIA]],CODINV,2,FALSE)</f>
        <v>MULTIVALVULA 1 1/2"</v>
      </c>
      <c r="L2253" s="12" t="str">
        <f>IF(VLOOKUP(FACTURACION[[#This Row],[REFERENCIA]],CODINV,3,FALSE)=0,"",VLOOKUP(FACTURACION[[#This Row],[REFERENCIA]],CODINV,3,FALSE))</f>
        <v>8593AR16.0</v>
      </c>
      <c r="M2253" s="12" t="str">
        <f>+VLOOKUP(FACTURACION[[#This Row],[REFERENCIA]],CODINV,4,FALSE)</f>
        <v>VÁLVULAS Y MULTIVÁLVULAS</v>
      </c>
      <c r="N2253" s="12" t="str">
        <f>+VLOOKUP(FACTURACION[[#This Row],[REFERENCIA]],CODINV,5,FALSE)</f>
        <v>REGO</v>
      </c>
      <c r="O2253" s="2">
        <v>1</v>
      </c>
      <c r="P2253" s="23">
        <v>380000</v>
      </c>
      <c r="Q2253" s="24">
        <f>+FACTURACION[[#This Row],[CANTIDAD]]*FACTURACION[[#This Row],[VR UNITARIO]]/1000</f>
        <v>380</v>
      </c>
      <c r="R2253" s="3" t="str">
        <f>+VLOOKUP(FACTURACION[[#This Row],[NIT]],TABLACLIENTE,5,FALSE)</f>
        <v>BOGOTÁ D.C.</v>
      </c>
    </row>
    <row r="2254" spans="3:18">
      <c r="C2254" s="13">
        <v>2015</v>
      </c>
      <c r="D2254" s="17" t="s">
        <v>85</v>
      </c>
      <c r="E2254" s="17">
        <f>MONTH(FACTURACION[[#This Row],[MES]]&amp;1)</f>
        <v>6</v>
      </c>
      <c r="F2254" s="223">
        <f>DATE(FACTURACION[[#This Row],[AÑO]],FACTURACION[[#This Row],[Mes numero]],1)</f>
        <v>42156</v>
      </c>
      <c r="G2254" s="159">
        <v>11233</v>
      </c>
      <c r="H2254" s="20">
        <v>890200919</v>
      </c>
      <c r="I2254" s="2" t="str">
        <f>+VLOOKUP(FACTURACION[[#This Row],[NIT]],TABLACLIENTE,2,FALSE)</f>
        <v>GAS DE SANTANDER S.A. E.S.P.</v>
      </c>
      <c r="J2254" s="2" t="s">
        <v>112</v>
      </c>
      <c r="K2254" s="12" t="str">
        <f>+VLOOKUP(FACTURACION[[#This Row],[REFERENCIA]],CODINV,2,FALSE)</f>
        <v>VALVULA DE ALIVIO SEMINTERNA DE 1"</v>
      </c>
      <c r="L2254" s="12" t="str">
        <f>IF(VLOOKUP(FACTURACION[[#This Row],[REFERENCIA]],CODINV,3,FALSE)=0,"",VLOOKUP(FACTURACION[[#This Row],[REFERENCIA]],CODINV,3,FALSE))</f>
        <v>8684G</v>
      </c>
      <c r="M2254" s="12" t="str">
        <f>+VLOOKUP(FACTURACION[[#This Row],[REFERENCIA]],CODINV,4,FALSE)</f>
        <v>VÁLVULAS Y MULTIVÁLVULAS</v>
      </c>
      <c r="N2254" s="12" t="str">
        <f>+VLOOKUP(FACTURACION[[#This Row],[REFERENCIA]],CODINV,5,FALSE)</f>
        <v>REGO</v>
      </c>
      <c r="O2254" s="2">
        <v>2</v>
      </c>
      <c r="P2254" s="23">
        <v>87121</v>
      </c>
      <c r="Q2254" s="24">
        <f>+FACTURACION[[#This Row],[CANTIDAD]]*FACTURACION[[#This Row],[VR UNITARIO]]/1000</f>
        <v>174.24199999999999</v>
      </c>
      <c r="R2254" s="3" t="str">
        <f>+VLOOKUP(FACTURACION[[#This Row],[NIT]],TABLACLIENTE,5,FALSE)</f>
        <v>GIRON</v>
      </c>
    </row>
    <row r="2255" spans="3:18">
      <c r="C2255" s="13">
        <v>2015</v>
      </c>
      <c r="D2255" s="17" t="s">
        <v>85</v>
      </c>
      <c r="E2255" s="17">
        <f>MONTH(FACTURACION[[#This Row],[MES]]&amp;1)</f>
        <v>6</v>
      </c>
      <c r="F2255" s="223">
        <f>DATE(FACTURACION[[#This Row],[AÑO]],FACTURACION[[#This Row],[Mes numero]],1)</f>
        <v>42156</v>
      </c>
      <c r="G2255" s="159">
        <v>11233</v>
      </c>
      <c r="H2255" s="20">
        <v>890200919</v>
      </c>
      <c r="I2255" s="2" t="str">
        <f>+VLOOKUP(FACTURACION[[#This Row],[NIT]],TABLACLIENTE,2,FALSE)</f>
        <v>GAS DE SANTANDER S.A. E.S.P.</v>
      </c>
      <c r="J2255" s="2" t="s">
        <v>78</v>
      </c>
      <c r="K2255" s="12" t="str">
        <f>+VLOOKUP(FACTURACION[[#This Row],[REFERENCIA]],CODINV,2,FALSE)</f>
        <v>VALVULA DE ALIVIO SEMINTERNA 1 1/4"</v>
      </c>
      <c r="L2255" s="12" t="str">
        <f>IF(VLOOKUP(FACTURACION[[#This Row],[REFERENCIA]],CODINV,3,FALSE)=0,"",VLOOKUP(FACTURACION[[#This Row],[REFERENCIA]],CODINV,3,FALSE))</f>
        <v>8685G</v>
      </c>
      <c r="M2255" s="12" t="str">
        <f>+VLOOKUP(FACTURACION[[#This Row],[REFERENCIA]],CODINV,4,FALSE)</f>
        <v>VÁLVULAS Y MULTIVÁLVULAS</v>
      </c>
      <c r="N2255" s="12" t="str">
        <f>+VLOOKUP(FACTURACION[[#This Row],[REFERENCIA]],CODINV,5,FALSE)</f>
        <v>REGO</v>
      </c>
      <c r="O2255" s="2">
        <v>3</v>
      </c>
      <c r="P2255" s="23">
        <v>184415</v>
      </c>
      <c r="Q2255" s="24">
        <f>+FACTURACION[[#This Row],[CANTIDAD]]*FACTURACION[[#This Row],[VR UNITARIO]]/1000</f>
        <v>553.245</v>
      </c>
      <c r="R2255" s="3" t="str">
        <f>+VLOOKUP(FACTURACION[[#This Row],[NIT]],TABLACLIENTE,5,FALSE)</f>
        <v>GIRON</v>
      </c>
    </row>
    <row r="2256" spans="3:18">
      <c r="C2256" s="13">
        <v>2015</v>
      </c>
      <c r="D2256" s="17" t="s">
        <v>85</v>
      </c>
      <c r="E2256" s="17">
        <f>MONTH(FACTURACION[[#This Row],[MES]]&amp;1)</f>
        <v>6</v>
      </c>
      <c r="F2256" s="223">
        <f>DATE(FACTURACION[[#This Row],[AÑO]],FACTURACION[[#This Row],[Mes numero]],1)</f>
        <v>42156</v>
      </c>
      <c r="G2256" s="159">
        <v>11246</v>
      </c>
      <c r="H2256" s="20">
        <v>830137252</v>
      </c>
      <c r="I2256" s="2" t="str">
        <f>+VLOOKUP(FACTURACION[[#This Row],[NIT]],TABLACLIENTE,2,FALSE)</f>
        <v>SAGENCO SAS</v>
      </c>
      <c r="J2256" s="2" t="s">
        <v>78</v>
      </c>
      <c r="K2256" s="12" t="str">
        <f>+VLOOKUP(FACTURACION[[#This Row],[REFERENCIA]],CODINV,2,FALSE)</f>
        <v>VALVULA DE ALIVIO SEMINTERNA 1 1/4"</v>
      </c>
      <c r="L2256" s="12" t="str">
        <f>IF(VLOOKUP(FACTURACION[[#This Row],[REFERENCIA]],CODINV,3,FALSE)=0,"",VLOOKUP(FACTURACION[[#This Row],[REFERENCIA]],CODINV,3,FALSE))</f>
        <v>8685G</v>
      </c>
      <c r="M2256" s="12" t="str">
        <f>+VLOOKUP(FACTURACION[[#This Row],[REFERENCIA]],CODINV,4,FALSE)</f>
        <v>VÁLVULAS Y MULTIVÁLVULAS</v>
      </c>
      <c r="N2256" s="12" t="str">
        <f>+VLOOKUP(FACTURACION[[#This Row],[REFERENCIA]],CODINV,5,FALSE)</f>
        <v>REGO</v>
      </c>
      <c r="O2256" s="2">
        <v>1</v>
      </c>
      <c r="P2256" s="23">
        <v>139000</v>
      </c>
      <c r="Q2256" s="24">
        <f>+FACTURACION[[#This Row],[CANTIDAD]]*FACTURACION[[#This Row],[VR UNITARIO]]/1000</f>
        <v>139</v>
      </c>
      <c r="R2256" s="3" t="str">
        <f>+VLOOKUP(FACTURACION[[#This Row],[NIT]],TABLACLIENTE,5,FALSE)</f>
        <v>BOGOTÁ D.C.</v>
      </c>
    </row>
    <row r="2257" spans="3:18">
      <c r="C2257" s="13">
        <v>2015</v>
      </c>
      <c r="D2257" s="17" t="s">
        <v>85</v>
      </c>
      <c r="E2257" s="17">
        <f>MONTH(FACTURACION[[#This Row],[MES]]&amp;1)</f>
        <v>6</v>
      </c>
      <c r="F2257" s="223">
        <f>DATE(FACTURACION[[#This Row],[AÑO]],FACTURACION[[#This Row],[Mes numero]],1)</f>
        <v>42156</v>
      </c>
      <c r="G2257" s="159">
        <v>11246</v>
      </c>
      <c r="H2257" s="20">
        <v>830137252</v>
      </c>
      <c r="I2257" s="2" t="str">
        <f>+VLOOKUP(FACTURACION[[#This Row],[NIT]],TABLACLIENTE,2,FALSE)</f>
        <v>SAGENCO SAS</v>
      </c>
      <c r="J2257" s="2" t="s">
        <v>78</v>
      </c>
      <c r="K2257" s="12" t="str">
        <f>+VLOOKUP(FACTURACION[[#This Row],[REFERENCIA]],CODINV,2,FALSE)</f>
        <v>VALVULA DE ALIVIO SEMINTERNA 1 1/4"</v>
      </c>
      <c r="L2257" s="12" t="str">
        <f>IF(VLOOKUP(FACTURACION[[#This Row],[REFERENCIA]],CODINV,3,FALSE)=0,"",VLOOKUP(FACTURACION[[#This Row],[REFERENCIA]],CODINV,3,FALSE))</f>
        <v>8685G</v>
      </c>
      <c r="M2257" s="12" t="str">
        <f>+VLOOKUP(FACTURACION[[#This Row],[REFERENCIA]],CODINV,4,FALSE)</f>
        <v>VÁLVULAS Y MULTIVÁLVULAS</v>
      </c>
      <c r="N2257" s="12" t="str">
        <f>+VLOOKUP(FACTURACION[[#This Row],[REFERENCIA]],CODINV,5,FALSE)</f>
        <v>REGO</v>
      </c>
      <c r="O2257" s="2">
        <v>1</v>
      </c>
      <c r="P2257" s="23">
        <v>139000</v>
      </c>
      <c r="Q2257" s="24">
        <f>+FACTURACION[[#This Row],[CANTIDAD]]*FACTURACION[[#This Row],[VR UNITARIO]]/1000</f>
        <v>139</v>
      </c>
      <c r="R2257" s="3" t="str">
        <f>+VLOOKUP(FACTURACION[[#This Row],[NIT]],TABLACLIENTE,5,FALSE)</f>
        <v>BOGOTÁ D.C.</v>
      </c>
    </row>
    <row r="2258" spans="3:18">
      <c r="C2258" s="13">
        <v>2015</v>
      </c>
      <c r="D2258" s="17" t="s">
        <v>85</v>
      </c>
      <c r="E2258" s="17">
        <f>MONTH(FACTURACION[[#This Row],[MES]]&amp;1)</f>
        <v>6</v>
      </c>
      <c r="F2258" s="223">
        <f>DATE(FACTURACION[[#This Row],[AÑO]],FACTURACION[[#This Row],[Mes numero]],1)</f>
        <v>42156</v>
      </c>
      <c r="G2258" s="159">
        <v>11234</v>
      </c>
      <c r="H2258" s="20">
        <v>800074033</v>
      </c>
      <c r="I2258" s="2" t="str">
        <f>+VLOOKUP(FACTURACION[[#This Row],[NIT]],TABLACLIENTE,2,FALSE)</f>
        <v>COMPAÑIAS ASOCIADAS DE GAS S.A. E.S.P (ASOGAS SA ESP)</v>
      </c>
      <c r="J2258" s="2" t="s">
        <v>74</v>
      </c>
      <c r="K2258" s="12" t="str">
        <f>+VLOOKUP(FACTURACION[[#This Row],[REFERENCIA]],CODINV,2,FALSE)</f>
        <v>VALVULA DE GLOBLO DE 1 1/4" NPT</v>
      </c>
      <c r="L2258" s="12" t="str">
        <f>IF(VLOOKUP(FACTURACION[[#This Row],[REFERENCIA]],CODINV,3,FALSE)=0,"",VLOOKUP(FACTURACION[[#This Row],[REFERENCIA]],CODINV,3,FALSE))</f>
        <v>A7509BP</v>
      </c>
      <c r="M2258" s="12" t="str">
        <f>+VLOOKUP(FACTURACION[[#This Row],[REFERENCIA]],CODINV,4,FALSE)</f>
        <v>VÁLVULAS Y MULTIVÁLVULAS</v>
      </c>
      <c r="N2258" s="12" t="str">
        <f>+VLOOKUP(FACTURACION[[#This Row],[REFERENCIA]],CODINV,5,FALSE)</f>
        <v>REGO</v>
      </c>
      <c r="O2258" s="2">
        <v>3</v>
      </c>
      <c r="P2258" s="23">
        <v>327045</v>
      </c>
      <c r="Q2258" s="24">
        <f>+FACTURACION[[#This Row],[CANTIDAD]]*FACTURACION[[#This Row],[VR UNITARIO]]/1000</f>
        <v>981.13499999999999</v>
      </c>
      <c r="R2258" s="3" t="str">
        <f>+VLOOKUP(FACTURACION[[#This Row],[NIT]],TABLACLIENTE,5,FALSE)</f>
        <v>MOSQUERA</v>
      </c>
    </row>
    <row r="2259" spans="3:18">
      <c r="C2259" s="13">
        <v>2015</v>
      </c>
      <c r="D2259" s="17" t="s">
        <v>85</v>
      </c>
      <c r="E2259" s="17">
        <f>MONTH(FACTURACION[[#This Row],[MES]]&amp;1)</f>
        <v>6</v>
      </c>
      <c r="F2259" s="223">
        <f>DATE(FACTURACION[[#This Row],[AÑO]],FACTURACION[[#This Row],[Mes numero]],1)</f>
        <v>42156</v>
      </c>
      <c r="G2259" s="159">
        <v>11234</v>
      </c>
      <c r="H2259" s="20">
        <v>800074033</v>
      </c>
      <c r="I2259" s="2" t="str">
        <f>+VLOOKUP(FACTURACION[[#This Row],[NIT]],TABLACLIENTE,2,FALSE)</f>
        <v>COMPAÑIAS ASOCIADAS DE GAS S.A. E.S.P (ASOGAS SA ESP)</v>
      </c>
      <c r="J2259" s="2" t="s">
        <v>93</v>
      </c>
      <c r="K2259" s="12" t="str">
        <f>+VLOOKUP(FACTURACION[[#This Row],[REFERENCIA]],CODINV,2,FALSE)</f>
        <v>VALVULA DE GLOBO 2"</v>
      </c>
      <c r="L2259" s="12" t="str">
        <f>IF(VLOOKUP(FACTURACION[[#This Row],[REFERENCIA]],CODINV,3,FALSE)=0,"",VLOOKUP(FACTURACION[[#This Row],[REFERENCIA]],CODINV,3,FALSE))</f>
        <v>A7513AP</v>
      </c>
      <c r="M2259" s="12" t="str">
        <f>+VLOOKUP(FACTURACION[[#This Row],[REFERENCIA]],CODINV,4,FALSE)</f>
        <v>VÁLVULAS Y MULTIVÁLVULAS</v>
      </c>
      <c r="N2259" s="12" t="str">
        <f>+VLOOKUP(FACTURACION[[#This Row],[REFERENCIA]],CODINV,5,FALSE)</f>
        <v>REGO</v>
      </c>
      <c r="O2259" s="2">
        <v>5</v>
      </c>
      <c r="P2259" s="23">
        <v>484373</v>
      </c>
      <c r="Q2259" s="24">
        <f>+FACTURACION[[#This Row],[CANTIDAD]]*FACTURACION[[#This Row],[VR UNITARIO]]/1000</f>
        <v>2421.8649999999998</v>
      </c>
      <c r="R2259" s="3" t="str">
        <f>+VLOOKUP(FACTURACION[[#This Row],[NIT]],TABLACLIENTE,5,FALSE)</f>
        <v>MOSQUERA</v>
      </c>
    </row>
    <row r="2260" spans="3:18">
      <c r="C2260" s="13">
        <v>2015</v>
      </c>
      <c r="D2260" s="17" t="s">
        <v>85</v>
      </c>
      <c r="E2260" s="17">
        <f>MONTH(FACTURACION[[#This Row],[MES]]&amp;1)</f>
        <v>6</v>
      </c>
      <c r="F2260" s="223">
        <f>DATE(FACTURACION[[#This Row],[AÑO]],FACTURACION[[#This Row],[Mes numero]],1)</f>
        <v>42156</v>
      </c>
      <c r="G2260" s="159">
        <v>11237</v>
      </c>
      <c r="H2260" s="20">
        <v>890908643</v>
      </c>
      <c r="I2260" s="2" t="str">
        <f>+VLOOKUP(FACTURACION[[#This Row],[NIT]],TABLACLIENTE,2,FALSE)</f>
        <v>GASES DE ANTIOQUIA S.A. E.S.P.  (GAS ANTIOQUIA S.A. E.S.P.)</v>
      </c>
      <c r="J2260" s="2" t="s">
        <v>121</v>
      </c>
      <c r="K2260" s="12" t="str">
        <f>+VLOOKUP(FACTURACION[[#This Row],[REFERENCIA]],CODINV,2,FALSE)</f>
        <v>VALVULA DE GLOBO 1/2 NPTF SELLO BRIDADO</v>
      </c>
      <c r="L2260" s="12" t="str">
        <f>IF(VLOOKUP(FACTURACION[[#This Row],[REFERENCIA]],CODINV,3,FALSE)=0,"",VLOOKUP(FACTURACION[[#This Row],[REFERENCIA]],CODINV,3,FALSE))</f>
        <v>A7704P</v>
      </c>
      <c r="M2260" s="12" t="str">
        <f>+VLOOKUP(FACTURACION[[#This Row],[REFERENCIA]],CODINV,4,FALSE)</f>
        <v>VÁLVULAS Y MULTIVÁLVULAS</v>
      </c>
      <c r="N2260" s="12" t="str">
        <f>+VLOOKUP(FACTURACION[[#This Row],[REFERENCIA]],CODINV,5,FALSE)</f>
        <v>REGO</v>
      </c>
      <c r="O2260" s="2">
        <v>4</v>
      </c>
      <c r="P2260" s="23">
        <v>127848</v>
      </c>
      <c r="Q2260" s="24">
        <f>+FACTURACION[[#This Row],[CANTIDAD]]*FACTURACION[[#This Row],[VR UNITARIO]]/1000</f>
        <v>511.392</v>
      </c>
      <c r="R2260" s="3" t="str">
        <f>+VLOOKUP(FACTURACION[[#This Row],[NIT]],TABLACLIENTE,5,FALSE)</f>
        <v>MEDELLIN</v>
      </c>
    </row>
    <row r="2261" spans="3:18">
      <c r="C2261" s="13">
        <v>2015</v>
      </c>
      <c r="D2261" s="17" t="s">
        <v>85</v>
      </c>
      <c r="E2261" s="17">
        <f>MONTH(FACTURACION[[#This Row],[MES]]&amp;1)</f>
        <v>6</v>
      </c>
      <c r="F2261" s="223">
        <f>DATE(FACTURACION[[#This Row],[AÑO]],FACTURACION[[#This Row],[Mes numero]],1)</f>
        <v>42156</v>
      </c>
      <c r="G2261" s="159">
        <v>11246</v>
      </c>
      <c r="H2261" s="20">
        <v>830137252</v>
      </c>
      <c r="I2261" s="2" t="str">
        <f>+VLOOKUP(FACTURACION[[#This Row],[NIT]],TABLACLIENTE,2,FALSE)</f>
        <v>SAGENCO SAS</v>
      </c>
      <c r="J2261" s="2" t="s">
        <v>38</v>
      </c>
      <c r="K2261" s="12" t="str">
        <f>+VLOOKUP(FACTURACION[[#This Row],[REFERENCIA]],CODINV,2,FALSE)</f>
        <v>VALVULA DE GLOBO 3/4" ANILLO V</v>
      </c>
      <c r="L2261" s="12" t="str">
        <f>IF(VLOOKUP(FACTURACION[[#This Row],[REFERENCIA]],CODINV,3,FALSE)=0,"",VLOOKUP(FACTURACION[[#This Row],[REFERENCIA]],CODINV,3,FALSE))</f>
        <v>A7705P</v>
      </c>
      <c r="M2261" s="12" t="str">
        <f>+VLOOKUP(FACTURACION[[#This Row],[REFERENCIA]],CODINV,4,FALSE)</f>
        <v>VÁLVULAS Y MULTIVÁLVULAS</v>
      </c>
      <c r="N2261" s="12" t="str">
        <f>+VLOOKUP(FACTURACION[[#This Row],[REFERENCIA]],CODINV,5,FALSE)</f>
        <v>REGO</v>
      </c>
      <c r="O2261" s="2">
        <v>1</v>
      </c>
      <c r="P2261" s="23">
        <v>144000</v>
      </c>
      <c r="Q2261" s="24">
        <f>+FACTURACION[[#This Row],[CANTIDAD]]*FACTURACION[[#This Row],[VR UNITARIO]]/1000</f>
        <v>144</v>
      </c>
      <c r="R2261" s="3" t="str">
        <f>+VLOOKUP(FACTURACION[[#This Row],[NIT]],TABLACLIENTE,5,FALSE)</f>
        <v>BOGOTÁ D.C.</v>
      </c>
    </row>
    <row r="2262" spans="3:18">
      <c r="C2262" s="13">
        <v>2015</v>
      </c>
      <c r="D2262" s="17" t="s">
        <v>85</v>
      </c>
      <c r="E2262" s="17">
        <f>MONTH(FACTURACION[[#This Row],[MES]]&amp;1)</f>
        <v>6</v>
      </c>
      <c r="F2262" s="223">
        <f>DATE(FACTURACION[[#This Row],[AÑO]],FACTURACION[[#This Row],[Mes numero]],1)</f>
        <v>42156</v>
      </c>
      <c r="G2262" s="159">
        <v>11246</v>
      </c>
      <c r="H2262" s="20">
        <v>830137252</v>
      </c>
      <c r="I2262" s="2" t="str">
        <f>+VLOOKUP(FACTURACION[[#This Row],[NIT]],TABLACLIENTE,2,FALSE)</f>
        <v>SAGENCO SAS</v>
      </c>
      <c r="J2262" s="2" t="s">
        <v>38</v>
      </c>
      <c r="K2262" s="12" t="str">
        <f>+VLOOKUP(FACTURACION[[#This Row],[REFERENCIA]],CODINV,2,FALSE)</f>
        <v>VALVULA DE GLOBO 3/4" ANILLO V</v>
      </c>
      <c r="L2262" s="12" t="str">
        <f>IF(VLOOKUP(FACTURACION[[#This Row],[REFERENCIA]],CODINV,3,FALSE)=0,"",VLOOKUP(FACTURACION[[#This Row],[REFERENCIA]],CODINV,3,FALSE))</f>
        <v>A7705P</v>
      </c>
      <c r="M2262" s="12" t="str">
        <f>+VLOOKUP(FACTURACION[[#This Row],[REFERENCIA]],CODINV,4,FALSE)</f>
        <v>VÁLVULAS Y MULTIVÁLVULAS</v>
      </c>
      <c r="N2262" s="12" t="str">
        <f>+VLOOKUP(FACTURACION[[#This Row],[REFERENCIA]],CODINV,5,FALSE)</f>
        <v>REGO</v>
      </c>
      <c r="O2262" s="2">
        <v>1</v>
      </c>
      <c r="P2262" s="23">
        <v>140000</v>
      </c>
      <c r="Q2262" s="24">
        <f>+FACTURACION[[#This Row],[CANTIDAD]]*FACTURACION[[#This Row],[VR UNITARIO]]/1000</f>
        <v>140</v>
      </c>
      <c r="R2262" s="3" t="str">
        <f>+VLOOKUP(FACTURACION[[#This Row],[NIT]],TABLACLIENTE,5,FALSE)</f>
        <v>BOGOTÁ D.C.</v>
      </c>
    </row>
    <row r="2263" spans="3:18">
      <c r="C2263" s="13">
        <v>2015</v>
      </c>
      <c r="D2263" s="17" t="s">
        <v>85</v>
      </c>
      <c r="E2263" s="17">
        <f>MONTH(FACTURACION[[#This Row],[MES]]&amp;1)</f>
        <v>6</v>
      </c>
      <c r="F2263" s="223">
        <f>DATE(FACTURACION[[#This Row],[AÑO]],FACTURACION[[#This Row],[Mes numero]],1)</f>
        <v>42156</v>
      </c>
      <c r="G2263" s="159">
        <v>11246</v>
      </c>
      <c r="H2263" s="20">
        <v>830137252</v>
      </c>
      <c r="I2263" s="2" t="str">
        <f>+VLOOKUP(FACTURACION[[#This Row],[NIT]],TABLACLIENTE,2,FALSE)</f>
        <v>SAGENCO SAS</v>
      </c>
      <c r="J2263" s="2" t="s">
        <v>36</v>
      </c>
      <c r="K2263" s="12" t="str">
        <f>+VLOOKUP(FACTURACION[[#This Row],[REFERENCIA]],CODINV,2,FALSE)</f>
        <v>VALVULA DE EXCESO DE FLUJO 3/4"</v>
      </c>
      <c r="L2263" s="12" t="str">
        <f>IF(VLOOKUP(FACTURACION[[#This Row],[REFERENCIA]],CODINV,3,FALSE)=0,"",VLOOKUP(FACTURACION[[#This Row],[REFERENCIA]],CODINV,3,FALSE))</f>
        <v>3272G</v>
      </c>
      <c r="M2263" s="12" t="str">
        <f>+VLOOKUP(FACTURACION[[#This Row],[REFERENCIA]],CODINV,4,FALSE)</f>
        <v>VÁLVULAS Y MULTIVÁLVULAS</v>
      </c>
      <c r="N2263" s="12" t="str">
        <f>+VLOOKUP(FACTURACION[[#This Row],[REFERENCIA]],CODINV,5,FALSE)</f>
        <v>REGO</v>
      </c>
      <c r="O2263" s="2">
        <v>1</v>
      </c>
      <c r="P2263" s="23">
        <v>35000</v>
      </c>
      <c r="Q2263" s="24">
        <f>+FACTURACION[[#This Row],[CANTIDAD]]*FACTURACION[[#This Row],[VR UNITARIO]]/1000</f>
        <v>35</v>
      </c>
      <c r="R2263" s="3" t="str">
        <f>+VLOOKUP(FACTURACION[[#This Row],[NIT]],TABLACLIENTE,5,FALSE)</f>
        <v>BOGOTÁ D.C.</v>
      </c>
    </row>
    <row r="2264" spans="3:18">
      <c r="C2264" s="13">
        <v>2015</v>
      </c>
      <c r="D2264" s="17" t="s">
        <v>85</v>
      </c>
      <c r="E2264" s="17">
        <f>MONTH(FACTURACION[[#This Row],[MES]]&amp;1)</f>
        <v>6</v>
      </c>
      <c r="F2264" s="223">
        <f>DATE(FACTURACION[[#This Row],[AÑO]],FACTURACION[[#This Row],[Mes numero]],1)</f>
        <v>42156</v>
      </c>
      <c r="G2264" s="159">
        <v>11246</v>
      </c>
      <c r="H2264" s="20">
        <v>830137252</v>
      </c>
      <c r="I2264" s="2" t="str">
        <f>+VLOOKUP(FACTURACION[[#This Row],[NIT]],TABLACLIENTE,2,FALSE)</f>
        <v>SAGENCO SAS</v>
      </c>
      <c r="J2264" s="2" t="s">
        <v>105</v>
      </c>
      <c r="K2264" s="12" t="str">
        <f>+VLOOKUP(FACTURACION[[#This Row],[REFERENCIA]],CODINV,2,FALSE)</f>
        <v>VALVULA CHECK LOOK  3/4"M X 3/4"F</v>
      </c>
      <c r="L2264" s="12" t="str">
        <f>IF(VLOOKUP(FACTURACION[[#This Row],[REFERENCIA]],CODINV,3,FALSE)=0,"",VLOOKUP(FACTURACION[[#This Row],[REFERENCIA]],CODINV,3,FALSE))</f>
        <v>7572FC</v>
      </c>
      <c r="M2264" s="12" t="str">
        <f>+VLOOKUP(FACTURACION[[#This Row],[REFERENCIA]],CODINV,4,FALSE)</f>
        <v>VÁLVULAS Y MULTIVÁLVULAS</v>
      </c>
      <c r="N2264" s="12" t="str">
        <f>+VLOOKUP(FACTURACION[[#This Row],[REFERENCIA]],CODINV,5,FALSE)</f>
        <v>REGO</v>
      </c>
      <c r="O2264" s="2">
        <v>1</v>
      </c>
      <c r="P2264" s="23">
        <v>55000</v>
      </c>
      <c r="Q2264" s="24">
        <f>+FACTURACION[[#This Row],[CANTIDAD]]*FACTURACION[[#This Row],[VR UNITARIO]]/1000</f>
        <v>55</v>
      </c>
      <c r="R2264" s="3" t="str">
        <f>+VLOOKUP(FACTURACION[[#This Row],[NIT]],TABLACLIENTE,5,FALSE)</f>
        <v>BOGOTÁ D.C.</v>
      </c>
    </row>
    <row r="2265" spans="3:18">
      <c r="C2265" s="13">
        <v>2015</v>
      </c>
      <c r="D2265" s="17" t="s">
        <v>85</v>
      </c>
      <c r="E2265" s="17">
        <f>MONTH(FACTURACION[[#This Row],[MES]]&amp;1)</f>
        <v>6</v>
      </c>
      <c r="F2265" s="223">
        <f>DATE(FACTURACION[[#This Row],[AÑO]],FACTURACION[[#This Row],[Mes numero]],1)</f>
        <v>42156</v>
      </c>
      <c r="G2265" s="159">
        <v>11233</v>
      </c>
      <c r="H2265" s="20">
        <v>890200919</v>
      </c>
      <c r="I2265" s="2" t="str">
        <f>+VLOOKUP(FACTURACION[[#This Row],[NIT]],TABLACLIENTE,2,FALSE)</f>
        <v>GAS DE SANTANDER S.A. E.S.P.</v>
      </c>
      <c r="J2265" s="2" t="s">
        <v>113</v>
      </c>
      <c r="K2265" s="12" t="str">
        <f>+VLOOKUP(FACTURACION[[#This Row],[REFERENCIA]],CODINV,2,FALSE)</f>
        <v>VALVULA CHEK LOCK 3/4"</v>
      </c>
      <c r="L2265" s="12" t="str">
        <f>IF(VLOOKUP(FACTURACION[[#This Row],[REFERENCIA]],CODINV,3,FALSE)=0,"",VLOOKUP(FACTURACION[[#This Row],[REFERENCIA]],CODINV,3,FALSE))</f>
        <v>7590U</v>
      </c>
      <c r="M2265" s="12" t="str">
        <f>+VLOOKUP(FACTURACION[[#This Row],[REFERENCIA]],CODINV,4,FALSE)</f>
        <v>VÁLVULAS Y MULTIVÁLVULAS</v>
      </c>
      <c r="N2265" s="12" t="str">
        <f>+VLOOKUP(FACTURACION[[#This Row],[REFERENCIA]],CODINV,5,FALSE)</f>
        <v>REGO</v>
      </c>
      <c r="O2265" s="2">
        <v>1</v>
      </c>
      <c r="P2265" s="23">
        <v>59605</v>
      </c>
      <c r="Q2265" s="24">
        <f>+FACTURACION[[#This Row],[CANTIDAD]]*FACTURACION[[#This Row],[VR UNITARIO]]/1000</f>
        <v>59.604999999999997</v>
      </c>
      <c r="R2265" s="3" t="str">
        <f>+VLOOKUP(FACTURACION[[#This Row],[NIT]],TABLACLIENTE,5,FALSE)</f>
        <v>GIRON</v>
      </c>
    </row>
    <row r="2266" spans="3:18">
      <c r="C2266" s="13">
        <v>2015</v>
      </c>
      <c r="D2266" s="17" t="s">
        <v>85</v>
      </c>
      <c r="E2266" s="17">
        <f>MONTH(FACTURACION[[#This Row],[MES]]&amp;1)</f>
        <v>6</v>
      </c>
      <c r="F2266" s="223">
        <f>DATE(FACTURACION[[#This Row],[AÑO]],FACTURACION[[#This Row],[Mes numero]],1)</f>
        <v>42156</v>
      </c>
      <c r="G2266" s="159">
        <v>11233</v>
      </c>
      <c r="H2266" s="20">
        <v>890200919</v>
      </c>
      <c r="I2266" s="2" t="str">
        <f>+VLOOKUP(FACTURACION[[#This Row],[NIT]],TABLACLIENTE,2,FALSE)</f>
        <v>GAS DE SANTANDER S.A. E.S.P.</v>
      </c>
      <c r="J2266" s="2" t="s">
        <v>110</v>
      </c>
      <c r="K2266" s="12" t="str">
        <f>+VLOOKUP(FACTURACION[[#This Row],[REFERENCIA]],CODINV,2,FALSE)</f>
        <v>ADAPTADOR ESTILO UNION</v>
      </c>
      <c r="L2266" s="12" t="str">
        <f>IF(VLOOKUP(FACTURACION[[#This Row],[REFERENCIA]],CODINV,3,FALSE)=0,"",VLOOKUP(FACTURACION[[#This Row],[REFERENCIA]],CODINV,3,FALSE))</f>
        <v>7590U-10</v>
      </c>
      <c r="M2266" s="12" t="str">
        <f>+VLOOKUP(FACTURACION[[#This Row],[REFERENCIA]],CODINV,4,FALSE)</f>
        <v>REPUESTOS Y ACCESORIOS</v>
      </c>
      <c r="N2266" s="12" t="str">
        <f>+VLOOKUP(FACTURACION[[#This Row],[REFERENCIA]],CODINV,5,FALSE)</f>
        <v>REGO</v>
      </c>
      <c r="O2266" s="2">
        <v>1</v>
      </c>
      <c r="P2266" s="23">
        <v>36688</v>
      </c>
      <c r="Q2266" s="24">
        <f>+FACTURACION[[#This Row],[CANTIDAD]]*FACTURACION[[#This Row],[VR UNITARIO]]/1000</f>
        <v>36.688000000000002</v>
      </c>
      <c r="R2266" s="3" t="str">
        <f>+VLOOKUP(FACTURACION[[#This Row],[NIT]],TABLACLIENTE,5,FALSE)</f>
        <v>GIRON</v>
      </c>
    </row>
    <row r="2267" spans="3:18">
      <c r="C2267" s="13">
        <v>2015</v>
      </c>
      <c r="D2267" s="17" t="s">
        <v>85</v>
      </c>
      <c r="E2267" s="17">
        <f>MONTH(FACTURACION[[#This Row],[MES]]&amp;1)</f>
        <v>6</v>
      </c>
      <c r="F2267" s="223">
        <f>DATE(FACTURACION[[#This Row],[AÑO]],FACTURACION[[#This Row],[Mes numero]],1)</f>
        <v>42156</v>
      </c>
      <c r="G2267" s="159">
        <v>11285</v>
      </c>
      <c r="H2267" s="25">
        <v>900570262</v>
      </c>
      <c r="I2267" s="3" t="str">
        <f>+VLOOKUP(FACTURACION[[#This Row],[NIT]],TABLACLIENTE,2,FALSE)</f>
        <v>GASES ANDINOS DE COLOMBIA S.A.S E.S.P (GASACOL S.A.S E.S.P)</v>
      </c>
      <c r="J2267" s="2" t="s">
        <v>76</v>
      </c>
      <c r="K2267" s="12" t="str">
        <f>+VLOOKUP(FACTURACION[[#This Row],[REFERENCIA]],CODINV,2,FALSE)</f>
        <v>VALVULA CHEQUE 1 1/4" TIPO COPA</v>
      </c>
      <c r="L2267" s="12" t="str">
        <f>IF(VLOOKUP(FACTURACION[[#This Row],[REFERENCIA]],CODINV,3,FALSE)=0,"",VLOOKUP(FACTURACION[[#This Row],[REFERENCIA]],CODINV,3,FALSE))</f>
        <v>A3176</v>
      </c>
      <c r="M2267" s="12" t="str">
        <f>+VLOOKUP(FACTURACION[[#This Row],[REFERENCIA]],CODINV,4,FALSE)</f>
        <v>VÁLVULAS Y MULTIVÁLVULAS</v>
      </c>
      <c r="N2267" s="12" t="str">
        <f>+VLOOKUP(FACTURACION[[#This Row],[REFERENCIA]],CODINV,5,FALSE)</f>
        <v>REGO</v>
      </c>
      <c r="O2267" s="2">
        <v>1</v>
      </c>
      <c r="P2267" s="23">
        <v>144000</v>
      </c>
      <c r="Q2267" s="24">
        <f>+FACTURACION[[#This Row],[CANTIDAD]]*FACTURACION[[#This Row],[VR UNITARIO]]/1000</f>
        <v>144</v>
      </c>
      <c r="R2267" s="3" t="str">
        <f>+VLOOKUP(FACTURACION[[#This Row],[NIT]],TABLACLIENTE,5,FALSE)</f>
        <v>BOGOTÁ D.C.</v>
      </c>
    </row>
    <row r="2268" spans="3:18">
      <c r="C2268" s="13">
        <v>2015</v>
      </c>
      <c r="D2268" s="17" t="s">
        <v>85</v>
      </c>
      <c r="E2268" s="17">
        <f>MONTH(FACTURACION[[#This Row],[MES]]&amp;1)</f>
        <v>6</v>
      </c>
      <c r="F2268" s="223">
        <f>DATE(FACTURACION[[#This Row],[AÑO]],FACTURACION[[#This Row],[Mes numero]],1)</f>
        <v>42156</v>
      </c>
      <c r="G2268" s="159">
        <v>11239</v>
      </c>
      <c r="H2268" s="20">
        <v>900164715</v>
      </c>
      <c r="I2268" s="2" t="str">
        <f>+VLOOKUP(FACTURACION[[#This Row],[NIT]],TABLACLIENTE,2,FALSE)</f>
        <v>COMPAÑIA TRANSPORTADORA DE COLOMBIA S.A. (COTRANSCOL S.A.)</v>
      </c>
      <c r="J2268" s="2" t="s">
        <v>92</v>
      </c>
      <c r="K2268" s="12" t="str">
        <f>+VLOOKUP(FACTURACION[[#This Row],[REFERENCIA]],CODINV,2,FALSE)</f>
        <v>VALVULA DE EXCESO DE FLUJO 2"</v>
      </c>
      <c r="L2268" s="12" t="str">
        <f>IF(VLOOKUP(FACTURACION[[#This Row],[REFERENCIA]],CODINV,3,FALSE)=0,"",VLOOKUP(FACTURACION[[#This Row],[REFERENCIA]],CODINV,3,FALSE))</f>
        <v>A3292C</v>
      </c>
      <c r="M2268" s="12" t="str">
        <f>+VLOOKUP(FACTURACION[[#This Row],[REFERENCIA]],CODINV,4,FALSE)</f>
        <v>VÁLVULAS Y MULTIVÁLVULAS</v>
      </c>
      <c r="N2268" s="12" t="str">
        <f>+VLOOKUP(FACTURACION[[#This Row],[REFERENCIA]],CODINV,5,FALSE)</f>
        <v>REGO</v>
      </c>
      <c r="O2268" s="2">
        <v>4</v>
      </c>
      <c r="P2268" s="23">
        <v>177968</v>
      </c>
      <c r="Q2268" s="24">
        <f>+FACTURACION[[#This Row],[CANTIDAD]]*FACTURACION[[#This Row],[VR UNITARIO]]/1000</f>
        <v>711.87199999999996</v>
      </c>
      <c r="R2268" s="3" t="str">
        <f>+VLOOKUP(FACTURACION[[#This Row],[NIT]],TABLACLIENTE,5,FALSE)</f>
        <v>GIRON</v>
      </c>
    </row>
    <row r="2269" spans="3:18">
      <c r="C2269" s="13">
        <v>2015</v>
      </c>
      <c r="D2269" s="17" t="s">
        <v>85</v>
      </c>
      <c r="E2269" s="17">
        <f>MONTH(FACTURACION[[#This Row],[MES]]&amp;1)</f>
        <v>6</v>
      </c>
      <c r="F2269" s="223">
        <f>DATE(FACTURACION[[#This Row],[AÑO]],FACTURACION[[#This Row],[Mes numero]],1)</f>
        <v>42156</v>
      </c>
      <c r="G2269" s="159">
        <v>11234</v>
      </c>
      <c r="H2269" s="20">
        <v>800074033</v>
      </c>
      <c r="I2269" s="2" t="str">
        <f>+VLOOKUP(FACTURACION[[#This Row],[NIT]],TABLACLIENTE,2,FALSE)</f>
        <v>COMPAÑIAS ASOCIADAS DE GAS S.A. E.S.P (ASOGAS SA ESP)</v>
      </c>
      <c r="J2269" s="2" t="s">
        <v>92</v>
      </c>
      <c r="K2269" s="12" t="str">
        <f>+VLOOKUP(FACTURACION[[#This Row],[REFERENCIA]],CODINV,2,FALSE)</f>
        <v>VALVULA DE EXCESO DE FLUJO 2"</v>
      </c>
      <c r="L2269" s="12" t="str">
        <f>IF(VLOOKUP(FACTURACION[[#This Row],[REFERENCIA]],CODINV,3,FALSE)=0,"",VLOOKUP(FACTURACION[[#This Row],[REFERENCIA]],CODINV,3,FALSE))</f>
        <v>A3292C</v>
      </c>
      <c r="M2269" s="12" t="str">
        <f>+VLOOKUP(FACTURACION[[#This Row],[REFERENCIA]],CODINV,4,FALSE)</f>
        <v>VÁLVULAS Y MULTIVÁLVULAS</v>
      </c>
      <c r="N2269" s="12" t="str">
        <f>+VLOOKUP(FACTURACION[[#This Row],[REFERENCIA]],CODINV,5,FALSE)</f>
        <v>REGO</v>
      </c>
      <c r="O2269" s="2">
        <v>3</v>
      </c>
      <c r="P2269" s="23">
        <v>173881</v>
      </c>
      <c r="Q2269" s="24">
        <f>+FACTURACION[[#This Row],[CANTIDAD]]*FACTURACION[[#This Row],[VR UNITARIO]]/1000</f>
        <v>521.64300000000003</v>
      </c>
      <c r="R2269" s="3" t="str">
        <f>+VLOOKUP(FACTURACION[[#This Row],[NIT]],TABLACLIENTE,5,FALSE)</f>
        <v>MOSQUERA</v>
      </c>
    </row>
    <row r="2270" spans="3:18">
      <c r="C2270" s="13">
        <v>2015</v>
      </c>
      <c r="D2270" s="17" t="s">
        <v>85</v>
      </c>
      <c r="E2270" s="17">
        <f>MONTH(FACTURACION[[#This Row],[MES]]&amp;1)</f>
        <v>6</v>
      </c>
      <c r="F2270" s="223">
        <f>DATE(FACTURACION[[#This Row],[AÑO]],FACTURACION[[#This Row],[Mes numero]],1)</f>
        <v>42156</v>
      </c>
      <c r="G2270" s="159">
        <v>11234</v>
      </c>
      <c r="H2270" s="20">
        <v>800074033</v>
      </c>
      <c r="I2270" s="2" t="str">
        <f>+VLOOKUP(FACTURACION[[#This Row],[NIT]],TABLACLIENTE,2,FALSE)</f>
        <v>COMPAÑIAS ASOCIADAS DE GAS S.A. E.S.P (ASOGAS SA ESP)</v>
      </c>
      <c r="J2270" s="2" t="s">
        <v>91</v>
      </c>
      <c r="K2270" s="12" t="str">
        <f>+VLOOKUP(FACTURACION[[#This Row],[REFERENCIA]],CODINV,2,FALSE)</f>
        <v>CONECTOR MANGUERA 1 1/4" NPT 2 1/4"</v>
      </c>
      <c r="L2270" s="12" t="str">
        <f>IF(VLOOKUP(FACTURACION[[#This Row],[REFERENCIA]],CODINV,3,FALSE)=0,"",VLOOKUP(FACTURACION[[#This Row],[REFERENCIA]],CODINV,3,FALSE))</f>
        <v>3185</v>
      </c>
      <c r="M2270" s="12" t="str">
        <f>+VLOOKUP(FACTURACION[[#This Row],[REFERENCIA]],CODINV,4,FALSE)</f>
        <v>REPUESTOS Y ACCESORIOS</v>
      </c>
      <c r="N2270" s="12" t="str">
        <f>+VLOOKUP(FACTURACION[[#This Row],[REFERENCIA]],CODINV,5,FALSE)</f>
        <v>REGO</v>
      </c>
      <c r="O2270" s="2">
        <v>1</v>
      </c>
      <c r="P2270" s="23">
        <v>198710</v>
      </c>
      <c r="Q2270" s="24">
        <f>+FACTURACION[[#This Row],[CANTIDAD]]*FACTURACION[[#This Row],[VR UNITARIO]]/1000</f>
        <v>198.71</v>
      </c>
      <c r="R2270" s="3" t="str">
        <f>+VLOOKUP(FACTURACION[[#This Row],[NIT]],TABLACLIENTE,5,FALSE)</f>
        <v>MOSQUERA</v>
      </c>
    </row>
    <row r="2271" spans="3:18">
      <c r="C2271" s="13">
        <v>2015</v>
      </c>
      <c r="D2271" s="17" t="s">
        <v>85</v>
      </c>
      <c r="E2271" s="17">
        <f>MONTH(FACTURACION[[#This Row],[MES]]&amp;1)</f>
        <v>6</v>
      </c>
      <c r="F2271" s="223">
        <f>DATE(FACTURACION[[#This Row],[AÑO]],FACTURACION[[#This Row],[Mes numero]],1)</f>
        <v>42156</v>
      </c>
      <c r="G2271" s="159">
        <v>11234</v>
      </c>
      <c r="H2271" s="20">
        <v>800074033</v>
      </c>
      <c r="I2271" s="2" t="str">
        <f>+VLOOKUP(FACTURACION[[#This Row],[NIT]],TABLACLIENTE,2,FALSE)</f>
        <v>COMPAÑIAS ASOCIADAS DE GAS S.A. E.S.P (ASOGAS SA ESP)</v>
      </c>
      <c r="J2271" s="2" t="s">
        <v>95</v>
      </c>
      <c r="K2271" s="12" t="str">
        <f>+VLOOKUP(FACTURACION[[#This Row],[REFERENCIA]],CODINV,2,FALSE)</f>
        <v>ADAPTADOR 1 3/4" ACME X 3/4" NPT</v>
      </c>
      <c r="L2271" s="12" t="str">
        <f>IF(VLOOKUP(FACTURACION[[#This Row],[REFERENCIA]],CODINV,3,FALSE)=0,"",VLOOKUP(FACTURACION[[#This Row],[REFERENCIA]],CODINV,3,FALSE))</f>
        <v>A5765D</v>
      </c>
      <c r="M2271" s="12" t="str">
        <f>+VLOOKUP(FACTURACION[[#This Row],[REFERENCIA]],CODINV,4,FALSE)</f>
        <v>REPUESTOS Y ACCESORIOS</v>
      </c>
      <c r="N2271" s="12" t="str">
        <f>+VLOOKUP(FACTURACION[[#This Row],[REFERENCIA]],CODINV,5,FALSE)</f>
        <v>REGO</v>
      </c>
      <c r="O2271" s="2">
        <v>1</v>
      </c>
      <c r="P2271" s="23">
        <v>53000</v>
      </c>
      <c r="Q2271" s="24">
        <f>+FACTURACION[[#This Row],[CANTIDAD]]*FACTURACION[[#This Row],[VR UNITARIO]]/1000</f>
        <v>53</v>
      </c>
      <c r="R2271" s="3" t="str">
        <f>+VLOOKUP(FACTURACION[[#This Row],[NIT]],TABLACLIENTE,5,FALSE)</f>
        <v>MOSQUERA</v>
      </c>
    </row>
    <row r="2272" spans="3:18">
      <c r="C2272" s="13">
        <v>2015</v>
      </c>
      <c r="D2272" s="17" t="s">
        <v>85</v>
      </c>
      <c r="E2272" s="17">
        <f>MONTH(FACTURACION[[#This Row],[MES]]&amp;1)</f>
        <v>6</v>
      </c>
      <c r="F2272" s="223">
        <f>DATE(FACTURACION[[#This Row],[AÑO]],FACTURACION[[#This Row],[Mes numero]],1)</f>
        <v>42156</v>
      </c>
      <c r="G2272" s="159">
        <v>11234</v>
      </c>
      <c r="H2272" s="20">
        <v>800074033</v>
      </c>
      <c r="I2272" s="2" t="str">
        <f>+VLOOKUP(FACTURACION[[#This Row],[NIT]],TABLACLIENTE,2,FALSE)</f>
        <v>COMPAÑIAS ASOCIADAS DE GAS S.A. E.S.P (ASOGAS SA ESP)</v>
      </c>
      <c r="J2272" s="2" t="s">
        <v>97</v>
      </c>
      <c r="K2272" s="12" t="str">
        <f>+VLOOKUP(FACTURACION[[#This Row],[REFERENCIA]],CODINV,2,FALSE)</f>
        <v>ADAPTADOR 1 3/4" AC X 1" NPTM (ACERO)</v>
      </c>
      <c r="L2272" s="12" t="str">
        <f>IF(VLOOKUP(FACTURACION[[#This Row],[REFERENCIA]],CODINV,3,FALSE)=0,"",VLOOKUP(FACTURACION[[#This Row],[REFERENCIA]],CODINV,3,FALSE))</f>
        <v>A5765E</v>
      </c>
      <c r="M2272" s="12" t="str">
        <f>+VLOOKUP(FACTURACION[[#This Row],[REFERENCIA]],CODINV,4,FALSE)</f>
        <v>REPUESTOS Y ACCESORIOS</v>
      </c>
      <c r="N2272" s="12" t="str">
        <f>+VLOOKUP(FACTURACION[[#This Row],[REFERENCIA]],CODINV,5,FALSE)</f>
        <v>REGO</v>
      </c>
      <c r="O2272" s="2">
        <v>1</v>
      </c>
      <c r="P2272" s="23">
        <v>42000</v>
      </c>
      <c r="Q2272" s="24">
        <f>+FACTURACION[[#This Row],[CANTIDAD]]*FACTURACION[[#This Row],[VR UNITARIO]]/1000</f>
        <v>42</v>
      </c>
      <c r="R2272" s="3" t="str">
        <f>+VLOOKUP(FACTURACION[[#This Row],[NIT]],TABLACLIENTE,5,FALSE)</f>
        <v>MOSQUERA</v>
      </c>
    </row>
    <row r="2273" spans="3:18">
      <c r="C2273" s="13">
        <v>2015</v>
      </c>
      <c r="D2273" s="17" t="s">
        <v>85</v>
      </c>
      <c r="E2273" s="17">
        <f>MONTH(FACTURACION[[#This Row],[MES]]&amp;1)</f>
        <v>6</v>
      </c>
      <c r="F2273" s="223">
        <f>DATE(FACTURACION[[#This Row],[AÑO]],FACTURACION[[#This Row],[Mes numero]],1)</f>
        <v>42156</v>
      </c>
      <c r="G2273" s="159">
        <v>11234</v>
      </c>
      <c r="H2273" s="20">
        <v>800074033</v>
      </c>
      <c r="I2273" s="2" t="str">
        <f>+VLOOKUP(FACTURACION[[#This Row],[NIT]],TABLACLIENTE,2,FALSE)</f>
        <v>COMPAÑIAS ASOCIADAS DE GAS S.A. E.S.P (ASOGAS SA ESP)</v>
      </c>
      <c r="J2273" s="2" t="s">
        <v>56</v>
      </c>
      <c r="K2273" s="12" t="str">
        <f>+VLOOKUP(FACTURACION[[#This Row],[REFERENCIA]],CODINV,2,FALSE)</f>
        <v xml:space="preserve"> VALVULA DE AGUJA DE  1/4"</v>
      </c>
      <c r="L2273" s="12" t="str">
        <f>IF(VLOOKUP(FACTURACION[[#This Row],[REFERENCIA]],CODINV,3,FALSE)=0,"",VLOOKUP(FACTURACION[[#This Row],[REFERENCIA]],CODINV,3,FALSE))</f>
        <v>1224WA</v>
      </c>
      <c r="M2273" s="12" t="str">
        <f>+VLOOKUP(FACTURACION[[#This Row],[REFERENCIA]],CODINV,4,FALSE)</f>
        <v>VÁLVULAS Y MULTIVÁLVULAS</v>
      </c>
      <c r="N2273" s="12" t="str">
        <f>+VLOOKUP(FACTURACION[[#This Row],[REFERENCIA]],CODINV,5,FALSE)</f>
        <v>REGO</v>
      </c>
      <c r="O2273" s="2">
        <v>2</v>
      </c>
      <c r="P2273" s="23">
        <v>57960</v>
      </c>
      <c r="Q2273" s="24">
        <f>+FACTURACION[[#This Row],[CANTIDAD]]*FACTURACION[[#This Row],[VR UNITARIO]]/1000</f>
        <v>115.92</v>
      </c>
      <c r="R2273" s="3" t="str">
        <f>+VLOOKUP(FACTURACION[[#This Row],[NIT]],TABLACLIENTE,5,FALSE)</f>
        <v>MOSQUERA</v>
      </c>
    </row>
    <row r="2274" spans="3:18">
      <c r="C2274" s="13">
        <v>2015</v>
      </c>
      <c r="D2274" s="17" t="s">
        <v>85</v>
      </c>
      <c r="E2274" s="17">
        <f>MONTH(FACTURACION[[#This Row],[MES]]&amp;1)</f>
        <v>6</v>
      </c>
      <c r="F2274" s="223">
        <f>DATE(FACTURACION[[#This Row],[AÑO]],FACTURACION[[#This Row],[Mes numero]],1)</f>
        <v>42156</v>
      </c>
      <c r="G2274" s="159">
        <v>11234</v>
      </c>
      <c r="H2274" s="20">
        <v>800074033</v>
      </c>
      <c r="I2274" s="2" t="str">
        <f>+VLOOKUP(FACTURACION[[#This Row],[NIT]],TABLACLIENTE,2,FALSE)</f>
        <v>COMPAÑIAS ASOCIADAS DE GAS S.A. E.S.P (ASOGAS SA ESP)</v>
      </c>
      <c r="J2274" s="2" t="s">
        <v>79</v>
      </c>
      <c r="K2274" s="12" t="str">
        <f>+VLOOKUP(FACTURACION[[#This Row],[REFERENCIA]],CODINV,2,FALSE)</f>
        <v>VALVULA MAXIMO NIVEL DE LLENADO 1/4"</v>
      </c>
      <c r="L2274" s="12" t="str">
        <f>IF(VLOOKUP(FACTURACION[[#This Row],[REFERENCIA]],CODINV,3,FALSE)=0,"",VLOOKUP(FACTURACION[[#This Row],[REFERENCIA]],CODINV,3,FALSE))</f>
        <v>3165CF12.0</v>
      </c>
      <c r="M2274" s="12" t="str">
        <f>+VLOOKUP(FACTURACION[[#This Row],[REFERENCIA]],CODINV,4,FALSE)</f>
        <v>VÁLVULAS Y MULTIVÁLVULAS</v>
      </c>
      <c r="N2274" s="12" t="str">
        <f>+VLOOKUP(FACTURACION[[#This Row],[REFERENCIA]],CODINV,5,FALSE)</f>
        <v>REGO</v>
      </c>
      <c r="O2274" s="2">
        <v>2</v>
      </c>
      <c r="P2274" s="23">
        <v>8481</v>
      </c>
      <c r="Q2274" s="24">
        <f>+FACTURACION[[#This Row],[CANTIDAD]]*FACTURACION[[#This Row],[VR UNITARIO]]/1000</f>
        <v>16.962</v>
      </c>
      <c r="R2274" s="3" t="str">
        <f>+VLOOKUP(FACTURACION[[#This Row],[NIT]],TABLACLIENTE,5,FALSE)</f>
        <v>MOSQUERA</v>
      </c>
    </row>
    <row r="2275" spans="3:18">
      <c r="C2275" s="13">
        <v>2015</v>
      </c>
      <c r="D2275" s="17" t="s">
        <v>85</v>
      </c>
      <c r="E2275" s="17">
        <f>MONTH(FACTURACION[[#This Row],[MES]]&amp;1)</f>
        <v>6</v>
      </c>
      <c r="F2275" s="223">
        <f>DATE(FACTURACION[[#This Row],[AÑO]],FACTURACION[[#This Row],[Mes numero]],1)</f>
        <v>42156</v>
      </c>
      <c r="G2275" s="159">
        <v>11246</v>
      </c>
      <c r="H2275" s="20">
        <v>830137252</v>
      </c>
      <c r="I2275" s="2" t="str">
        <f>+VLOOKUP(FACTURACION[[#This Row],[NIT]],TABLACLIENTE,2,FALSE)</f>
        <v>SAGENCO SAS</v>
      </c>
      <c r="J2275" s="2" t="s">
        <v>79</v>
      </c>
      <c r="K2275" s="12" t="str">
        <f>+VLOOKUP(FACTURACION[[#This Row],[REFERENCIA]],CODINV,2,FALSE)</f>
        <v>VALVULA MAXIMO NIVEL DE LLENADO 1/4"</v>
      </c>
      <c r="L2275" s="12" t="str">
        <f>IF(VLOOKUP(FACTURACION[[#This Row],[REFERENCIA]],CODINV,3,FALSE)=0,"",VLOOKUP(FACTURACION[[#This Row],[REFERENCIA]],CODINV,3,FALSE))</f>
        <v>3165CF12.0</v>
      </c>
      <c r="M2275" s="12" t="str">
        <f>+VLOOKUP(FACTURACION[[#This Row],[REFERENCIA]],CODINV,4,FALSE)</f>
        <v>VÁLVULAS Y MULTIVÁLVULAS</v>
      </c>
      <c r="N2275" s="12" t="str">
        <f>+VLOOKUP(FACTURACION[[#This Row],[REFERENCIA]],CODINV,5,FALSE)</f>
        <v>REGO</v>
      </c>
      <c r="O2275" s="2">
        <v>1</v>
      </c>
      <c r="P2275" s="23">
        <v>8000</v>
      </c>
      <c r="Q2275" s="24">
        <f>+FACTURACION[[#This Row],[CANTIDAD]]*FACTURACION[[#This Row],[VR UNITARIO]]/1000</f>
        <v>8</v>
      </c>
      <c r="R2275" s="3" t="str">
        <f>+VLOOKUP(FACTURACION[[#This Row],[NIT]],TABLACLIENTE,5,FALSE)</f>
        <v>BOGOTÁ D.C.</v>
      </c>
    </row>
    <row r="2276" spans="3:18">
      <c r="C2276" s="13">
        <v>2015</v>
      </c>
      <c r="D2276" s="17" t="s">
        <v>85</v>
      </c>
      <c r="E2276" s="17">
        <f>MONTH(FACTURACION[[#This Row],[MES]]&amp;1)</f>
        <v>6</v>
      </c>
      <c r="F2276" s="223">
        <f>DATE(FACTURACION[[#This Row],[AÑO]],FACTURACION[[#This Row],[Mes numero]],1)</f>
        <v>42156</v>
      </c>
      <c r="G2276" s="159">
        <v>11234</v>
      </c>
      <c r="H2276" s="20">
        <v>800074033</v>
      </c>
      <c r="I2276" s="2" t="str">
        <f>+VLOOKUP(FACTURACION[[#This Row],[NIT]],TABLACLIENTE,2,FALSE)</f>
        <v>COMPAÑIAS ASOCIADAS DE GAS S.A. E.S.P (ASOGAS SA ESP)</v>
      </c>
      <c r="J2276" s="2" t="s">
        <v>68</v>
      </c>
      <c r="K2276" s="12" t="str">
        <f>+VLOOKUP(FACTURACION[[#This Row],[REFERENCIA]],CODINV,2,FALSE)</f>
        <v>VALVULA DE CIERRE DE EMERENCIA 2"</v>
      </c>
      <c r="L2276" s="12" t="str">
        <f>IF(VLOOKUP(FACTURACION[[#This Row],[REFERENCIA]],CODINV,3,FALSE)=0,"",VLOOKUP(FACTURACION[[#This Row],[REFERENCIA]],CODINV,3,FALSE))</f>
        <v>6016</v>
      </c>
      <c r="M2276" s="12" t="str">
        <f>+VLOOKUP(FACTURACION[[#This Row],[REFERENCIA]],CODINV,4,FALSE)</f>
        <v>VÁLVULAS Y MULTIVÁLVULAS</v>
      </c>
      <c r="N2276" s="12" t="str">
        <f>+VLOOKUP(FACTURACION[[#This Row],[REFERENCIA]],CODINV,5,FALSE)</f>
        <v>REGO</v>
      </c>
      <c r="O2276" s="2">
        <v>1</v>
      </c>
      <c r="P2276" s="23">
        <v>2028583</v>
      </c>
      <c r="Q2276" s="24">
        <f>+FACTURACION[[#This Row],[CANTIDAD]]*FACTURACION[[#This Row],[VR UNITARIO]]/1000</f>
        <v>2028.5830000000001</v>
      </c>
      <c r="R2276" s="3" t="str">
        <f>+VLOOKUP(FACTURACION[[#This Row],[NIT]],TABLACLIENTE,5,FALSE)</f>
        <v>MOSQUERA</v>
      </c>
    </row>
    <row r="2277" spans="3:18">
      <c r="C2277" s="13">
        <v>2015</v>
      </c>
      <c r="D2277" s="17" t="s">
        <v>85</v>
      </c>
      <c r="E2277" s="17">
        <f>MONTH(FACTURACION[[#This Row],[MES]]&amp;1)</f>
        <v>6</v>
      </c>
      <c r="F2277" s="223">
        <f>DATE(FACTURACION[[#This Row],[AÑO]],FACTURACION[[#This Row],[Mes numero]],1)</f>
        <v>42156</v>
      </c>
      <c r="G2277" s="159">
        <v>11235</v>
      </c>
      <c r="H2277" s="20">
        <v>890500726</v>
      </c>
      <c r="I2277" s="2" t="str">
        <f>+VLOOKUP(FACTURACION[[#This Row],[NIT]],TABLACLIENTE,2,FALSE)</f>
        <v>NORTESANTANDEREANA DE GAS S.A. E.S.P (NORGAS S.A. E.S.P.)</v>
      </c>
      <c r="J2277" s="2" t="s">
        <v>53</v>
      </c>
      <c r="K2277" s="12" t="str">
        <f>+VLOOKUP(FACTURACION[[#This Row],[REFERENCIA]],CODINV,2,FALSE)</f>
        <v>DIAL PARA ROTOGAGE DIAL FOR TOTAGAGE</v>
      </c>
      <c r="L2277" s="12" t="str">
        <f>IF(VLOOKUP(FACTURACION[[#This Row],[REFERENCIA]],CODINV,3,FALSE)=0,"",VLOOKUP(FACTURACION[[#This Row],[REFERENCIA]],CODINV,3,FALSE))</f>
        <v>A9091-18L</v>
      </c>
      <c r="M2277" s="12" t="str">
        <f>+VLOOKUP(FACTURACION[[#This Row],[REFERENCIA]],CODINV,4,FALSE)</f>
        <v>REPUESTOS Y ACCESORIOS</v>
      </c>
      <c r="N2277" s="12" t="str">
        <f>+VLOOKUP(FACTURACION[[#This Row],[REFERENCIA]],CODINV,5,FALSE)</f>
        <v>REGO</v>
      </c>
      <c r="O2277" s="2">
        <v>1</v>
      </c>
      <c r="P2277" s="23">
        <v>50367</v>
      </c>
      <c r="Q2277" s="24">
        <f>+FACTURACION[[#This Row],[CANTIDAD]]*FACTURACION[[#This Row],[VR UNITARIO]]/1000</f>
        <v>50.366999999999997</v>
      </c>
      <c r="R2277" s="3" t="str">
        <f>+VLOOKUP(FACTURACION[[#This Row],[NIT]],TABLACLIENTE,5,FALSE)</f>
        <v>BUCARAMANGA</v>
      </c>
    </row>
    <row r="2278" spans="3:18">
      <c r="C2278" s="13">
        <v>2015</v>
      </c>
      <c r="D2278" s="17" t="s">
        <v>85</v>
      </c>
      <c r="E2278" s="17">
        <f>MONTH(FACTURACION[[#This Row],[MES]]&amp;1)</f>
        <v>6</v>
      </c>
      <c r="F2278" s="223">
        <f>DATE(FACTURACION[[#This Row],[AÑO]],FACTURACION[[#This Row],[Mes numero]],1)</f>
        <v>42156</v>
      </c>
      <c r="G2278" s="159">
        <v>11235</v>
      </c>
      <c r="H2278" s="20">
        <v>890500726</v>
      </c>
      <c r="I2278" s="2" t="str">
        <f>+VLOOKUP(FACTURACION[[#This Row],[NIT]],TABLACLIENTE,2,FALSE)</f>
        <v>NORTESANTANDEREANA DE GAS S.A. E.S.P (NORGAS S.A. E.S.P.)</v>
      </c>
      <c r="J2278" s="2" t="s">
        <v>51</v>
      </c>
      <c r="K2278" s="12" t="str">
        <f>+VLOOKUP(FACTURACION[[#This Row],[REFERENCIA]],CODINV,2,FALSE)</f>
        <v>DIP TUBE 60"</v>
      </c>
      <c r="L2278" s="12" t="str">
        <f>IF(VLOOKUP(FACTURACION[[#This Row],[REFERENCIA]],CODINV,3,FALSE)=0,"",VLOOKUP(FACTURACION[[#This Row],[REFERENCIA]],CODINV,3,FALSE))</f>
        <v>A9091M60</v>
      </c>
      <c r="M2278" s="12" t="str">
        <f>+VLOOKUP(FACTURACION[[#This Row],[REFERENCIA]],CODINV,4,FALSE)</f>
        <v>REPUESTOS Y ACCESORIOS</v>
      </c>
      <c r="N2278" s="12" t="str">
        <f>+VLOOKUP(FACTURACION[[#This Row],[REFERENCIA]],CODINV,5,FALSE)</f>
        <v>REGO</v>
      </c>
      <c r="O2278" s="2">
        <v>1</v>
      </c>
      <c r="P2278" s="23">
        <v>159494</v>
      </c>
      <c r="Q2278" s="24">
        <f>+FACTURACION[[#This Row],[CANTIDAD]]*FACTURACION[[#This Row],[VR UNITARIO]]/1000</f>
        <v>159.494</v>
      </c>
      <c r="R2278" s="3" t="str">
        <f>+VLOOKUP(FACTURACION[[#This Row],[NIT]],TABLACLIENTE,5,FALSE)</f>
        <v>BUCARAMANGA</v>
      </c>
    </row>
    <row r="2279" spans="3:18">
      <c r="C2279" s="13">
        <v>2015</v>
      </c>
      <c r="D2279" s="17" t="s">
        <v>85</v>
      </c>
      <c r="E2279" s="17">
        <f>MONTH(FACTURACION[[#This Row],[MES]]&amp;1)</f>
        <v>6</v>
      </c>
      <c r="F2279" s="223">
        <f>DATE(FACTURACION[[#This Row],[AÑO]],FACTURACION[[#This Row],[Mes numero]],1)</f>
        <v>42156</v>
      </c>
      <c r="G2279" s="159">
        <v>11235</v>
      </c>
      <c r="H2279" s="20">
        <v>890500726</v>
      </c>
      <c r="I2279" s="2" t="str">
        <f>+VLOOKUP(FACTURACION[[#This Row],[NIT]],TABLACLIENTE,2,FALSE)</f>
        <v>NORTESANTANDEREANA DE GAS S.A. E.S.P (NORGAS S.A. E.S.P.)</v>
      </c>
      <c r="J2279" s="2" t="s">
        <v>50</v>
      </c>
      <c r="K2279" s="12" t="str">
        <f>+VLOOKUP(FACTURACION[[#This Row],[REFERENCIA]],CODINV,2,FALSE)</f>
        <v>ROTO GAGE DIAMETRO INTERIOR 80"-89"</v>
      </c>
      <c r="L2279" s="12" t="str">
        <f>IF(VLOOKUP(FACTURACION[[#This Row],[REFERENCIA]],CODINV,3,FALSE)=0,"",VLOOKUP(FACTURACION[[#This Row],[REFERENCIA]],CODINV,3,FALSE))</f>
        <v>A9094RS</v>
      </c>
      <c r="M2279" s="12" t="str">
        <f>+VLOOKUP(FACTURACION[[#This Row],[REFERENCIA]],CODINV,4,FALSE)</f>
        <v>MEDIDORES</v>
      </c>
      <c r="N2279" s="12" t="str">
        <f>+VLOOKUP(FACTURACION[[#This Row],[REFERENCIA]],CODINV,5,FALSE)</f>
        <v>REGO</v>
      </c>
      <c r="O2279" s="2">
        <v>1</v>
      </c>
      <c r="P2279" s="23">
        <v>847836</v>
      </c>
      <c r="Q2279" s="24">
        <f>+FACTURACION[[#This Row],[CANTIDAD]]*FACTURACION[[#This Row],[VR UNITARIO]]/1000</f>
        <v>847.83600000000001</v>
      </c>
      <c r="R2279" s="3" t="str">
        <f>+VLOOKUP(FACTURACION[[#This Row],[NIT]],TABLACLIENTE,5,FALSE)</f>
        <v>BUCARAMANGA</v>
      </c>
    </row>
    <row r="2280" spans="3:18">
      <c r="C2280" s="13">
        <v>2015</v>
      </c>
      <c r="D2280" s="17" t="s">
        <v>85</v>
      </c>
      <c r="E2280" s="17">
        <f>MONTH(FACTURACION[[#This Row],[MES]]&amp;1)</f>
        <v>6</v>
      </c>
      <c r="F2280" s="223">
        <f>DATE(FACTURACION[[#This Row],[AÑO]],FACTURACION[[#This Row],[Mes numero]],1)</f>
        <v>42156</v>
      </c>
      <c r="G2280" s="159">
        <v>11238</v>
      </c>
      <c r="H2280" s="25">
        <v>900396759</v>
      </c>
      <c r="I2280" s="3" t="str">
        <f>+VLOOKUP(FACTURACION[[#This Row],[NIT]],TABLACLIENTE,2,FALSE)</f>
        <v>CHILCO DISTRIBUIDORA DE GAS Y ENERGIA S.A.S. E.S.P.</v>
      </c>
      <c r="J2280" s="2" t="s">
        <v>130</v>
      </c>
      <c r="K2280" s="12" t="str">
        <f>+VLOOKUP(FACTURACION[[#This Row],[REFERENCIA]],CODINV,2,FALSE)</f>
        <v>MANOMETRO 0-600 CON GLICERINA C: 1/4 CAR 2.5 CALIB</v>
      </c>
      <c r="L2280" s="12" t="str">
        <f>IF(VLOOKUP(FACTURACION[[#This Row],[REFERENCIA]],CODINV,3,FALSE)=0,"",VLOOKUP(FACTURACION[[#This Row],[REFERENCIA]],CODINV,3,FALSE))</f>
        <v>232-54</v>
      </c>
      <c r="M2280" s="12" t="str">
        <f>+VLOOKUP(FACTURACION[[#This Row],[REFERENCIA]],CODINV,4,FALSE)</f>
        <v>MEDIDORES</v>
      </c>
      <c r="N2280" s="12" t="str">
        <f>+VLOOKUP(FACTURACION[[#This Row],[REFERENCIA]],CODINV,5,FALSE)</f>
        <v>WIKA</v>
      </c>
      <c r="O2280" s="2">
        <v>1</v>
      </c>
      <c r="P2280" s="23">
        <v>380196</v>
      </c>
      <c r="Q2280" s="24">
        <f>+FACTURACION[[#This Row],[CANTIDAD]]*FACTURACION[[#This Row],[VR UNITARIO]]/1000</f>
        <v>380.19600000000003</v>
      </c>
      <c r="R2280" s="3" t="str">
        <f>+VLOOKUP(FACTURACION[[#This Row],[NIT]],TABLACLIENTE,5,FALSE)</f>
        <v>BOGOTÁ D.C.</v>
      </c>
    </row>
    <row r="2281" spans="3:18">
      <c r="C2281" s="13">
        <v>2015</v>
      </c>
      <c r="D2281" s="17" t="s">
        <v>696</v>
      </c>
      <c r="E2281" s="17">
        <f>MONTH(FACTURACION[[#This Row],[MES]]&amp;1)</f>
        <v>7</v>
      </c>
      <c r="F2281" s="223">
        <f>DATE(FACTURACION[[#This Row],[AÑO]],FACTURACION[[#This Row],[Mes numero]],1)</f>
        <v>42186</v>
      </c>
      <c r="G2281" s="159">
        <v>11312</v>
      </c>
      <c r="H2281" s="20">
        <v>800074033</v>
      </c>
      <c r="I2281" s="2" t="str">
        <f>+VLOOKUP(FACTURACION[[#This Row],[NIT]],TABLACLIENTE,2,FALSE)</f>
        <v>COMPAÑIAS ASOCIADAS DE GAS S.A. E.S.P (ASOGAS SA ESP)</v>
      </c>
      <c r="J2281" s="2" t="s">
        <v>220</v>
      </c>
      <c r="K2281" s="12" t="str">
        <f>+VLOOKUP(FACTURACION[[#This Row],[REFERENCIA]],CODINV,2,FALSE)</f>
        <v>VAPORIZADOR 160 GPM FUEGO DIRECTO</v>
      </c>
      <c r="L2281" s="12" t="str">
        <f>IF(VLOOKUP(FACTURACION[[#This Row],[REFERENCIA]],CODINV,3,FALSE)=0,"",VLOOKUP(FACTURACION[[#This Row],[REFERENCIA]],CODINV,3,FALSE))</f>
        <v/>
      </c>
      <c r="M2281" s="12" t="str">
        <f>+VLOOKUP(FACTURACION[[#This Row],[REFERENCIA]],CODINV,4,FALSE)</f>
        <v>VAPORIZADORES</v>
      </c>
      <c r="N2281" s="12" t="str">
        <f>+VLOOKUP(FACTURACION[[#This Row],[REFERENCIA]],CODINV,5,FALSE)</f>
        <v>ALGAS SDI</v>
      </c>
      <c r="O2281" s="2">
        <v>2</v>
      </c>
      <c r="P2281" s="23">
        <v>21432788</v>
      </c>
      <c r="Q2281" s="24">
        <f>+FACTURACION[[#This Row],[CANTIDAD]]*FACTURACION[[#This Row],[VR UNITARIO]]/1000</f>
        <v>42865.576000000001</v>
      </c>
      <c r="R2281" s="3" t="str">
        <f>+VLOOKUP(FACTURACION[[#This Row],[NIT]],TABLACLIENTE,5,FALSE)</f>
        <v>MOSQUERA</v>
      </c>
    </row>
    <row r="2282" spans="3:18">
      <c r="C2282" s="13">
        <v>2015</v>
      </c>
      <c r="D2282" s="17" t="s">
        <v>696</v>
      </c>
      <c r="E2282" s="17">
        <f>MONTH(FACTURACION[[#This Row],[MES]]&amp;1)</f>
        <v>7</v>
      </c>
      <c r="F2282" s="223">
        <f>DATE(FACTURACION[[#This Row],[AÑO]],FACTURACION[[#This Row],[Mes numero]],1)</f>
        <v>42186</v>
      </c>
      <c r="G2282" s="159">
        <v>11305</v>
      </c>
      <c r="H2282" s="20">
        <v>800074033</v>
      </c>
      <c r="I2282" s="2" t="str">
        <f>+VLOOKUP(FACTURACION[[#This Row],[NIT]],TABLACLIENTE,2,FALSE)</f>
        <v>COMPAÑIAS ASOCIADAS DE GAS S.A. E.S.P (ASOGAS SA ESP)</v>
      </c>
      <c r="J2282" s="2" t="s">
        <v>390</v>
      </c>
      <c r="K2282" s="12" t="str">
        <f>+VLOOKUP(FACTURACION[[#This Row],[REFERENCIA]],CODINV,2,FALSE)</f>
        <v>REGULADOR PRIMERA ETAPA 1"RANGO5-20PSI</v>
      </c>
      <c r="L2282" s="12" t="str">
        <f>IF(VLOOKUP(FACTURACION[[#This Row],[REFERENCIA]],CODINV,3,FALSE)=0,"",VLOOKUP(FACTURACION[[#This Row],[REFERENCIA]],CODINV,3,FALSE))</f>
        <v/>
      </c>
      <c r="M2282" s="12" t="str">
        <f>+VLOOKUP(FACTURACION[[#This Row],[REFERENCIA]],CODINV,4,FALSE)</f>
        <v>REGULADORES</v>
      </c>
      <c r="N2282" s="12" t="str">
        <f>+VLOOKUP(FACTURACION[[#This Row],[REFERENCIA]],CODINV,5,FALSE)</f>
        <v>CAVAGNA</v>
      </c>
      <c r="O2282" s="2">
        <v>1</v>
      </c>
      <c r="P2282" s="23">
        <v>450000</v>
      </c>
      <c r="Q2282" s="24">
        <f>+FACTURACION[[#This Row],[CANTIDAD]]*FACTURACION[[#This Row],[VR UNITARIO]]/1000</f>
        <v>450</v>
      </c>
      <c r="R2282" s="3" t="str">
        <f>+VLOOKUP(FACTURACION[[#This Row],[NIT]],TABLACLIENTE,5,FALSE)</f>
        <v>MOSQUERA</v>
      </c>
    </row>
    <row r="2283" spans="3:18">
      <c r="C2283" s="13">
        <v>2015</v>
      </c>
      <c r="D2283" s="17" t="s">
        <v>696</v>
      </c>
      <c r="E2283" s="17">
        <f>MONTH(FACTURACION[[#This Row],[MES]]&amp;1)</f>
        <v>7</v>
      </c>
      <c r="F2283" s="223">
        <f>DATE(FACTURACION[[#This Row],[AÑO]],FACTURACION[[#This Row],[Mes numero]],1)</f>
        <v>42186</v>
      </c>
      <c r="G2283" s="159">
        <v>11359</v>
      </c>
      <c r="H2283" s="20">
        <v>890200919</v>
      </c>
      <c r="I2283" s="2" t="str">
        <f>+VLOOKUP(FACTURACION[[#This Row],[NIT]],TABLACLIENTE,2,FALSE)</f>
        <v>GAS DE SANTANDER S.A. E.S.P.</v>
      </c>
      <c r="J2283" s="2" t="s">
        <v>390</v>
      </c>
      <c r="K2283" s="12" t="str">
        <f>+VLOOKUP(FACTURACION[[#This Row],[REFERENCIA]],CODINV,2,FALSE)</f>
        <v>REGULADOR PRIMERA ETAPA 1"RANGO5-20PSI</v>
      </c>
      <c r="L2283" s="12" t="str">
        <f>IF(VLOOKUP(FACTURACION[[#This Row],[REFERENCIA]],CODINV,3,FALSE)=0,"",VLOOKUP(FACTURACION[[#This Row],[REFERENCIA]],CODINV,3,FALSE))</f>
        <v/>
      </c>
      <c r="M2283" s="12" t="str">
        <f>+VLOOKUP(FACTURACION[[#This Row],[REFERENCIA]],CODINV,4,FALSE)</f>
        <v>REGULADORES</v>
      </c>
      <c r="N2283" s="12" t="str">
        <f>+VLOOKUP(FACTURACION[[#This Row],[REFERENCIA]],CODINV,5,FALSE)</f>
        <v>CAVAGNA</v>
      </c>
      <c r="O2283" s="2">
        <v>6</v>
      </c>
      <c r="P2283" s="23">
        <v>650667</v>
      </c>
      <c r="Q2283" s="24">
        <f>+FACTURACION[[#This Row],[CANTIDAD]]*FACTURACION[[#This Row],[VR UNITARIO]]/1000</f>
        <v>3904.002</v>
      </c>
      <c r="R2283" s="3" t="str">
        <f>+VLOOKUP(FACTURACION[[#This Row],[NIT]],TABLACLIENTE,5,FALSE)</f>
        <v>GIRON</v>
      </c>
    </row>
    <row r="2284" spans="3:18">
      <c r="C2284" s="13">
        <v>2015</v>
      </c>
      <c r="D2284" s="17" t="s">
        <v>696</v>
      </c>
      <c r="E2284" s="17">
        <f>MONTH(FACTURACION[[#This Row],[MES]]&amp;1)</f>
        <v>7</v>
      </c>
      <c r="F2284" s="223">
        <f>DATE(FACTURACION[[#This Row],[AÑO]],FACTURACION[[#This Row],[Mes numero]],1)</f>
        <v>42186</v>
      </c>
      <c r="G2284" s="159">
        <v>11316</v>
      </c>
      <c r="H2284" s="20">
        <v>800074033</v>
      </c>
      <c r="I2284" s="2" t="str">
        <f>+VLOOKUP(FACTURACION[[#This Row],[NIT]],TABLACLIENTE,2,FALSE)</f>
        <v>COMPAÑIAS ASOCIADAS DE GAS S.A. E.S.P (ASOGAS SA ESP)</v>
      </c>
      <c r="J2284" s="2" t="s">
        <v>46</v>
      </c>
      <c r="K2284" s="12" t="str">
        <f>+VLOOKUP(FACTURACION[[#This Row],[REFERENCIA]],CODINV,2,FALSE)</f>
        <v>REGULADOR ALTA PRESION  5-35 PSI 1/2 NPT</v>
      </c>
      <c r="L2284" s="12" t="str">
        <f>IF(VLOOKUP(FACTURACION[[#This Row],[REFERENCIA]],CODINV,3,FALSE)=0,"",VLOOKUP(FACTURACION[[#This Row],[REFERENCIA]],CODINV,3,FALSE))</f>
        <v/>
      </c>
      <c r="M2284" s="12" t="str">
        <f>+VLOOKUP(FACTURACION[[#This Row],[REFERENCIA]],CODINV,4,FALSE)</f>
        <v>REGULADORES</v>
      </c>
      <c r="N2284" s="12" t="str">
        <f>+VLOOKUP(FACTURACION[[#This Row],[REFERENCIA]],CODINV,5,FALSE)</f>
        <v>CAVAGNA</v>
      </c>
      <c r="O2284" s="2">
        <v>1</v>
      </c>
      <c r="P2284" s="23">
        <v>170000</v>
      </c>
      <c r="Q2284" s="24">
        <f>+FACTURACION[[#This Row],[CANTIDAD]]*FACTURACION[[#This Row],[VR UNITARIO]]/1000</f>
        <v>170</v>
      </c>
      <c r="R2284" s="3" t="str">
        <f>+VLOOKUP(FACTURACION[[#This Row],[NIT]],TABLACLIENTE,5,FALSE)</f>
        <v>MOSQUERA</v>
      </c>
    </row>
    <row r="2285" spans="3:18">
      <c r="C2285" s="13">
        <v>2015</v>
      </c>
      <c r="D2285" s="17" t="s">
        <v>696</v>
      </c>
      <c r="E2285" s="17">
        <f>MONTH(FACTURACION[[#This Row],[MES]]&amp;1)</f>
        <v>7</v>
      </c>
      <c r="F2285" s="223">
        <f>DATE(FACTURACION[[#This Row],[AÑO]],FACTURACION[[#This Row],[Mes numero]],1)</f>
        <v>42186</v>
      </c>
      <c r="G2285" s="159">
        <v>11372</v>
      </c>
      <c r="H2285" s="20">
        <v>900569327</v>
      </c>
      <c r="I2285" s="2" t="str">
        <f>+VLOOKUP(FACTURACION[[#This Row],[NIT]],TABLACLIENTE,2,FALSE)</f>
        <v>ICG SERVICE SAS</v>
      </c>
      <c r="J2285" s="2" t="s">
        <v>46</v>
      </c>
      <c r="K2285" s="12" t="str">
        <f>+VLOOKUP(FACTURACION[[#This Row],[REFERENCIA]],CODINV,2,FALSE)</f>
        <v>REGULADOR ALTA PRESION  5-35 PSI 1/2 NPT</v>
      </c>
      <c r="L2285" s="12" t="str">
        <f>IF(VLOOKUP(FACTURACION[[#This Row],[REFERENCIA]],CODINV,3,FALSE)=0,"",VLOOKUP(FACTURACION[[#This Row],[REFERENCIA]],CODINV,3,FALSE))</f>
        <v/>
      </c>
      <c r="M2285" s="12" t="str">
        <f>+VLOOKUP(FACTURACION[[#This Row],[REFERENCIA]],CODINV,4,FALSE)</f>
        <v>REGULADORES</v>
      </c>
      <c r="N2285" s="12" t="str">
        <f>+VLOOKUP(FACTURACION[[#This Row],[REFERENCIA]],CODINV,5,FALSE)</f>
        <v>CAVAGNA</v>
      </c>
      <c r="O2285" s="2">
        <v>2</v>
      </c>
      <c r="P2285" s="23">
        <v>190000</v>
      </c>
      <c r="Q2285" s="24">
        <f>+FACTURACION[[#This Row],[CANTIDAD]]*FACTURACION[[#This Row],[VR UNITARIO]]/1000</f>
        <v>380</v>
      </c>
      <c r="R2285" s="3" t="str">
        <f>+VLOOKUP(FACTURACION[[#This Row],[NIT]],TABLACLIENTE,5,FALSE)</f>
        <v>BOGOTÁ D.C.</v>
      </c>
    </row>
    <row r="2286" spans="3:18">
      <c r="C2286" s="13">
        <v>2015</v>
      </c>
      <c r="D2286" s="17" t="s">
        <v>696</v>
      </c>
      <c r="E2286" s="17">
        <f>MONTH(FACTURACION[[#This Row],[MES]]&amp;1)</f>
        <v>7</v>
      </c>
      <c r="F2286" s="223">
        <f>DATE(FACTURACION[[#This Row],[AÑO]],FACTURACION[[#This Row],[Mes numero]],1)</f>
        <v>42186</v>
      </c>
      <c r="G2286" s="159">
        <v>11367</v>
      </c>
      <c r="H2286" s="20">
        <v>830109199</v>
      </c>
      <c r="I2286" s="2" t="str">
        <f>+VLOOKUP(FACTURACION[[#This Row],[NIT]],TABLACLIENTE,2,FALSE)</f>
        <v>ENGINEERING CO (ENGECO LIMITADA)</v>
      </c>
      <c r="J2286" s="2" t="s">
        <v>464</v>
      </c>
      <c r="K2286" s="12" t="str">
        <f>+VLOOKUP(FACTURACION[[#This Row],[REFERENCIA]],CODINV,2,FALSE)</f>
        <v>VALV.ALIVIO HIDORSTATICO 1 1/4"450PSI</v>
      </c>
      <c r="L2286" s="12" t="str">
        <f>IF(VLOOKUP(FACTURACION[[#This Row],[REFERENCIA]],CODINV,3,FALSE)=0,"",VLOOKUP(FACTURACION[[#This Row],[REFERENCIA]],CODINV,3,FALSE))</f>
        <v>ME25-450</v>
      </c>
      <c r="M2286" s="12" t="str">
        <f>+VLOOKUP(FACTURACION[[#This Row],[REFERENCIA]],CODINV,4,FALSE)</f>
        <v>VÁLVULAS Y MULTIVÁLVULAS</v>
      </c>
      <c r="N2286" s="12" t="str">
        <f>+VLOOKUP(FACTURACION[[#This Row],[REFERENCIA]],CODINV,5,FALSE)</f>
        <v>CAVAGNA</v>
      </c>
      <c r="O2286" s="2">
        <v>2</v>
      </c>
      <c r="P2286" s="23">
        <v>22000</v>
      </c>
      <c r="Q2286" s="24">
        <f>+FACTURACION[[#This Row],[CANTIDAD]]*FACTURACION[[#This Row],[VR UNITARIO]]/1000</f>
        <v>44</v>
      </c>
      <c r="R2286" s="3" t="str">
        <f>+VLOOKUP(FACTURACION[[#This Row],[NIT]],TABLACLIENTE,5,FALSE)</f>
        <v>BOGOTÁ D.C.</v>
      </c>
    </row>
    <row r="2287" spans="3:18">
      <c r="C2287" s="13">
        <v>2015</v>
      </c>
      <c r="D2287" s="17" t="s">
        <v>696</v>
      </c>
      <c r="E2287" s="17">
        <f>MONTH(FACTURACION[[#This Row],[MES]]&amp;1)</f>
        <v>7</v>
      </c>
      <c r="F2287" s="223">
        <f>DATE(FACTURACION[[#This Row],[AÑO]],FACTURACION[[#This Row],[Mes numero]],1)</f>
        <v>42186</v>
      </c>
      <c r="G2287" s="159">
        <v>11292</v>
      </c>
      <c r="H2287" s="20">
        <v>800074033</v>
      </c>
      <c r="I2287" s="2" t="str">
        <f>+VLOOKUP(FACTURACION[[#This Row],[NIT]],TABLACLIENTE,2,FALSE)</f>
        <v>COMPAÑIAS ASOCIADAS DE GAS S.A. E.S.P (ASOGAS SA ESP)</v>
      </c>
      <c r="J2287" s="2" t="s">
        <v>122</v>
      </c>
      <c r="K2287" s="12" t="str">
        <f>+VLOOKUP(FACTURACION[[#This Row],[REFERENCIA]],CODINV,2,FALSE)</f>
        <v>EMPAQUES PARA PISTONES DE LLENADO</v>
      </c>
      <c r="L2287" s="12" t="str">
        <f>IF(VLOOKUP(FACTURACION[[#This Row],[REFERENCIA]],CODINV,3,FALSE)=0,"",VLOOKUP(FACTURACION[[#This Row],[REFERENCIA]],CODINV,3,FALSE))</f>
        <v/>
      </c>
      <c r="M2287" s="12" t="str">
        <f>+VLOOKUP(FACTURACION[[#This Row],[REFERENCIA]],CODINV,4,FALSE)</f>
        <v>REPUESTOS Y ACCESORIOS</v>
      </c>
      <c r="N2287" s="12" t="str">
        <f>+VLOOKUP(FACTURACION[[#This Row],[REFERENCIA]],CODINV,5,FALSE)</f>
        <v>CAVAGNA</v>
      </c>
      <c r="O2287" s="2">
        <v>200</v>
      </c>
      <c r="P2287" s="23">
        <v>693</v>
      </c>
      <c r="Q2287" s="24">
        <f>+FACTURACION[[#This Row],[CANTIDAD]]*FACTURACION[[#This Row],[VR UNITARIO]]/1000</f>
        <v>138.6</v>
      </c>
      <c r="R2287" s="3" t="str">
        <f>+VLOOKUP(FACTURACION[[#This Row],[NIT]],TABLACLIENTE,5,FALSE)</f>
        <v>MOSQUERA</v>
      </c>
    </row>
    <row r="2288" spans="3:18">
      <c r="C2288" s="13">
        <v>2015</v>
      </c>
      <c r="D2288" s="17" t="s">
        <v>696</v>
      </c>
      <c r="E2288" s="17">
        <f>MONTH(FACTURACION[[#This Row],[MES]]&amp;1)</f>
        <v>7</v>
      </c>
      <c r="F2288" s="223">
        <f>DATE(FACTURACION[[#This Row],[AÑO]],FACTURACION[[#This Row],[Mes numero]],1)</f>
        <v>42186</v>
      </c>
      <c r="G2288" s="159">
        <v>11293</v>
      </c>
      <c r="H2288" s="20">
        <v>800202395</v>
      </c>
      <c r="I2288" s="2" t="str">
        <f>+VLOOKUP(FACTURACION[[#This Row],[NIT]],TABLACLIENTE,2,FALSE)</f>
        <v>EFIGAS GAS NATURAL S.A. E.S.P. (EFIGAS S.A. E.S.P.)</v>
      </c>
      <c r="J2288" s="2" t="s">
        <v>108</v>
      </c>
      <c r="K2288" s="12" t="str">
        <f>+VLOOKUP(FACTURACION[[#This Row],[REFERENCIA]],CODINV,2,FALSE)</f>
        <v>MEDIDOR BK G4 C:1/2"</v>
      </c>
      <c r="L2288" s="12" t="str">
        <f>IF(VLOOKUP(FACTURACION[[#This Row],[REFERENCIA]],CODINV,3,FALSE)=0,"",VLOOKUP(FACTURACION[[#This Row],[REFERENCIA]],CODINV,3,FALSE))</f>
        <v>G4K MT 152MM</v>
      </c>
      <c r="M2288" s="12" t="str">
        <f>+VLOOKUP(FACTURACION[[#This Row],[REFERENCIA]],CODINV,4,FALSE)</f>
        <v>MEDIDORES</v>
      </c>
      <c r="N2288" s="12" t="str">
        <f>+VLOOKUP(FACTURACION[[#This Row],[REFERENCIA]],CODINV,5,FALSE)</f>
        <v>HONEYWELL</v>
      </c>
      <c r="O2288" s="2">
        <v>40</v>
      </c>
      <c r="P2288" s="23">
        <v>132667</v>
      </c>
      <c r="Q2288" s="24">
        <f>+FACTURACION[[#This Row],[CANTIDAD]]*FACTURACION[[#This Row],[VR UNITARIO]]/1000</f>
        <v>5306.68</v>
      </c>
      <c r="R2288" s="3" t="str">
        <f>+VLOOKUP(FACTURACION[[#This Row],[NIT]],TABLACLIENTE,5,FALSE)</f>
        <v>MANIZALES</v>
      </c>
    </row>
    <row r="2289" spans="3:18">
      <c r="C2289" s="13">
        <v>2015</v>
      </c>
      <c r="D2289" s="17" t="s">
        <v>696</v>
      </c>
      <c r="E2289" s="17">
        <f>MONTH(FACTURACION[[#This Row],[MES]]&amp;1)</f>
        <v>7</v>
      </c>
      <c r="F2289" s="223">
        <f>DATE(FACTURACION[[#This Row],[AÑO]],FACTURACION[[#This Row],[Mes numero]],1)</f>
        <v>42186</v>
      </c>
      <c r="G2289" s="159">
        <v>11294</v>
      </c>
      <c r="H2289" s="20">
        <v>800202395</v>
      </c>
      <c r="I2289" s="2" t="str">
        <f>+VLOOKUP(FACTURACION[[#This Row],[NIT]],TABLACLIENTE,2,FALSE)</f>
        <v>EFIGAS GAS NATURAL S.A. E.S.P. (EFIGAS S.A. E.S.P.)</v>
      </c>
      <c r="J2289" s="2" t="s">
        <v>108</v>
      </c>
      <c r="K2289" s="12" t="str">
        <f>+VLOOKUP(FACTURACION[[#This Row],[REFERENCIA]],CODINV,2,FALSE)</f>
        <v>MEDIDOR BK G4 C:1/2"</v>
      </c>
      <c r="L2289" s="12" t="str">
        <f>IF(VLOOKUP(FACTURACION[[#This Row],[REFERENCIA]],CODINV,3,FALSE)=0,"",VLOOKUP(FACTURACION[[#This Row],[REFERENCIA]],CODINV,3,FALSE))</f>
        <v>G4K MT 152MM</v>
      </c>
      <c r="M2289" s="12" t="str">
        <f>+VLOOKUP(FACTURACION[[#This Row],[REFERENCIA]],CODINV,4,FALSE)</f>
        <v>MEDIDORES</v>
      </c>
      <c r="N2289" s="12" t="str">
        <f>+VLOOKUP(FACTURACION[[#This Row],[REFERENCIA]],CODINV,5,FALSE)</f>
        <v>HONEYWELL</v>
      </c>
      <c r="O2289" s="2">
        <v>40</v>
      </c>
      <c r="P2289" s="23">
        <v>132667</v>
      </c>
      <c r="Q2289" s="24">
        <f>+FACTURACION[[#This Row],[CANTIDAD]]*FACTURACION[[#This Row],[VR UNITARIO]]/1000</f>
        <v>5306.68</v>
      </c>
      <c r="R2289" s="3" t="str">
        <f>+VLOOKUP(FACTURACION[[#This Row],[NIT]],TABLACLIENTE,5,FALSE)</f>
        <v>MANIZALES</v>
      </c>
    </row>
    <row r="2290" spans="3:18">
      <c r="C2290" s="13">
        <v>2015</v>
      </c>
      <c r="D2290" s="17" t="s">
        <v>696</v>
      </c>
      <c r="E2290" s="17">
        <f>MONTH(FACTURACION[[#This Row],[MES]]&amp;1)</f>
        <v>7</v>
      </c>
      <c r="F2290" s="223">
        <f>DATE(FACTURACION[[#This Row],[AÑO]],FACTURACION[[#This Row],[Mes numero]],1)</f>
        <v>42186</v>
      </c>
      <c r="G2290" s="159">
        <v>11295</v>
      </c>
      <c r="H2290" s="20">
        <v>800202395</v>
      </c>
      <c r="I2290" s="2" t="str">
        <f>+VLOOKUP(FACTURACION[[#This Row],[NIT]],TABLACLIENTE,2,FALSE)</f>
        <v>EFIGAS GAS NATURAL S.A. E.S.P. (EFIGAS S.A. E.S.P.)</v>
      </c>
      <c r="J2290" s="2" t="s">
        <v>108</v>
      </c>
      <c r="K2290" s="12" t="str">
        <f>+VLOOKUP(FACTURACION[[#This Row],[REFERENCIA]],CODINV,2,FALSE)</f>
        <v>MEDIDOR BK G4 C:1/2"</v>
      </c>
      <c r="L2290" s="12" t="str">
        <f>IF(VLOOKUP(FACTURACION[[#This Row],[REFERENCIA]],CODINV,3,FALSE)=0,"",VLOOKUP(FACTURACION[[#This Row],[REFERENCIA]],CODINV,3,FALSE))</f>
        <v>G4K MT 152MM</v>
      </c>
      <c r="M2290" s="12" t="str">
        <f>+VLOOKUP(FACTURACION[[#This Row],[REFERENCIA]],CODINV,4,FALSE)</f>
        <v>MEDIDORES</v>
      </c>
      <c r="N2290" s="12" t="str">
        <f>+VLOOKUP(FACTURACION[[#This Row],[REFERENCIA]],CODINV,5,FALSE)</f>
        <v>HONEYWELL</v>
      </c>
      <c r="O2290" s="2">
        <v>40</v>
      </c>
      <c r="P2290" s="23">
        <v>132667</v>
      </c>
      <c r="Q2290" s="24">
        <f>+FACTURACION[[#This Row],[CANTIDAD]]*FACTURACION[[#This Row],[VR UNITARIO]]/1000</f>
        <v>5306.68</v>
      </c>
      <c r="R2290" s="3" t="str">
        <f>+VLOOKUP(FACTURACION[[#This Row],[NIT]],TABLACLIENTE,5,FALSE)</f>
        <v>MANIZALES</v>
      </c>
    </row>
    <row r="2291" spans="3:18">
      <c r="C2291" s="13">
        <v>2015</v>
      </c>
      <c r="D2291" s="17" t="s">
        <v>696</v>
      </c>
      <c r="E2291" s="17">
        <f>MONTH(FACTURACION[[#This Row],[MES]]&amp;1)</f>
        <v>7</v>
      </c>
      <c r="F2291" s="223">
        <f>DATE(FACTURACION[[#This Row],[AÑO]],FACTURACION[[#This Row],[Mes numero]],1)</f>
        <v>42186</v>
      </c>
      <c r="G2291" s="159">
        <v>11341</v>
      </c>
      <c r="H2291" s="25">
        <v>891101577</v>
      </c>
      <c r="I2291" s="3" t="str">
        <f>+VLOOKUP(FACTURACION[[#This Row],[NIT]],TABLACLIENTE,2,FALSE)</f>
        <v>ALCANOS DE COLOMBIA S.A. E.S.P</v>
      </c>
      <c r="J2291" s="2" t="s">
        <v>20</v>
      </c>
      <c r="K2291" s="12" t="str">
        <f>+VLOOKUP(FACTURACION[[#This Row],[REFERENCIA]],CODINV,2,FALSE)</f>
        <v xml:space="preserve">MEDIDOR AC-250 C: 3/4" CON CONECTORES </v>
      </c>
      <c r="L2291" s="12" t="str">
        <f>IF(VLOOKUP(FACTURACION[[#This Row],[REFERENCIA]],CODINV,3,FALSE)=0,"",VLOOKUP(FACTURACION[[#This Row],[REFERENCIA]],CODINV,3,FALSE))</f>
        <v/>
      </c>
      <c r="M2291" s="12" t="str">
        <f>+VLOOKUP(FACTURACION[[#This Row],[REFERENCIA]],CODINV,4,FALSE)</f>
        <v>MEDIDORES</v>
      </c>
      <c r="N2291" s="12" t="str">
        <f>+VLOOKUP(FACTURACION[[#This Row],[REFERENCIA]],CODINV,5,FALSE)</f>
        <v>HONEYWELL</v>
      </c>
      <c r="O2291" s="2">
        <v>15</v>
      </c>
      <c r="P2291" s="23">
        <v>344143</v>
      </c>
      <c r="Q2291" s="24">
        <f>+FACTURACION[[#This Row],[CANTIDAD]]*FACTURACION[[#This Row],[VR UNITARIO]]/1000</f>
        <v>5162.1450000000004</v>
      </c>
      <c r="R2291" s="3" t="str">
        <f>+VLOOKUP(FACTURACION[[#This Row],[NIT]],TABLACLIENTE,5,FALSE)</f>
        <v>NEIVA</v>
      </c>
    </row>
    <row r="2292" spans="3:18">
      <c r="C2292" s="13">
        <v>2015</v>
      </c>
      <c r="D2292" s="17" t="s">
        <v>696</v>
      </c>
      <c r="E2292" s="17">
        <f>MONTH(FACTURACION[[#This Row],[MES]]&amp;1)</f>
        <v>7</v>
      </c>
      <c r="F2292" s="223">
        <f>DATE(FACTURACION[[#This Row],[AÑO]],FACTURACION[[#This Row],[Mes numero]],1)</f>
        <v>42186</v>
      </c>
      <c r="G2292" s="159">
        <v>11298</v>
      </c>
      <c r="H2292" s="20">
        <v>830140206</v>
      </c>
      <c r="I2292" s="2" t="str">
        <f>+VLOOKUP(FACTURACION[[#This Row],[NIT]],TABLACLIENTE,2,FALSE)</f>
        <v xml:space="preserve"> ENERCER S.A. E.S.P. (ANTERIORMENTE PUBLISERVICIOS S.A. E.S.P )</v>
      </c>
      <c r="J2292" s="2" t="s">
        <v>20</v>
      </c>
      <c r="K2292" s="12" t="str">
        <f>+VLOOKUP(FACTURACION[[#This Row],[REFERENCIA]],CODINV,2,FALSE)</f>
        <v xml:space="preserve">MEDIDOR AC-250 C: 3/4" CON CONECTORES </v>
      </c>
      <c r="L2292" s="12" t="str">
        <f>IF(VLOOKUP(FACTURACION[[#This Row],[REFERENCIA]],CODINV,3,FALSE)=0,"",VLOOKUP(FACTURACION[[#This Row],[REFERENCIA]],CODINV,3,FALSE))</f>
        <v/>
      </c>
      <c r="M2292" s="12" t="str">
        <f>+VLOOKUP(FACTURACION[[#This Row],[REFERENCIA]],CODINV,4,FALSE)</f>
        <v>MEDIDORES</v>
      </c>
      <c r="N2292" s="12" t="str">
        <f>+VLOOKUP(FACTURACION[[#This Row],[REFERENCIA]],CODINV,5,FALSE)</f>
        <v>HONEYWELL</v>
      </c>
      <c r="O2292" s="2">
        <v>1</v>
      </c>
      <c r="P2292" s="23">
        <v>350000</v>
      </c>
      <c r="Q2292" s="24">
        <f>+FACTURACION[[#This Row],[CANTIDAD]]*FACTURACION[[#This Row],[VR UNITARIO]]/1000</f>
        <v>350</v>
      </c>
      <c r="R2292" s="3" t="str">
        <f>+VLOOKUP(FACTURACION[[#This Row],[NIT]],TABLACLIENTE,5,FALSE)</f>
        <v>BOGOTÁ D.C.</v>
      </c>
    </row>
    <row r="2293" spans="3:18">
      <c r="C2293" s="13">
        <v>2015</v>
      </c>
      <c r="D2293" s="17" t="s">
        <v>696</v>
      </c>
      <c r="E2293" s="17">
        <f>MONTH(FACTURACION[[#This Row],[MES]]&amp;1)</f>
        <v>7</v>
      </c>
      <c r="F2293" s="223">
        <f>DATE(FACTURACION[[#This Row],[AÑO]],FACTURACION[[#This Row],[Mes numero]],1)</f>
        <v>42186</v>
      </c>
      <c r="G2293" s="159">
        <v>11346</v>
      </c>
      <c r="H2293" s="20">
        <v>890101691</v>
      </c>
      <c r="I2293" s="2" t="str">
        <f>+VLOOKUP(FACTURACION[[#This Row],[NIT]],TABLACLIENTE,2,FALSE)</f>
        <v>GASES DEL CARIBE S.A.E.S.P. (GASCARIBE S.A E.S.P.)</v>
      </c>
      <c r="J2293" s="2" t="s">
        <v>21</v>
      </c>
      <c r="K2293" s="12" t="str">
        <f>+VLOOKUP(FACTURACION[[#This Row],[REFERENCIA]],CODINV,2,FALSE)</f>
        <v>MEDIDOR AC-630 C:1 1/4" MAOP 25PSIG CON CONECTORES</v>
      </c>
      <c r="L2293" s="12" t="str">
        <f>IF(VLOOKUP(FACTURACION[[#This Row],[REFERENCIA]],CODINV,3,FALSE)=0,"",VLOOKUP(FACTURACION[[#This Row],[REFERENCIA]],CODINV,3,FALSE))</f>
        <v/>
      </c>
      <c r="M2293" s="12" t="str">
        <f>+VLOOKUP(FACTURACION[[#This Row],[REFERENCIA]],CODINV,4,FALSE)</f>
        <v>MEDIDORES</v>
      </c>
      <c r="N2293" s="12" t="str">
        <f>+VLOOKUP(FACTURACION[[#This Row],[REFERENCIA]],CODINV,5,FALSE)</f>
        <v>HONEYWELL</v>
      </c>
      <c r="O2293" s="2">
        <v>1</v>
      </c>
      <c r="P2293" s="23">
        <v>1753356</v>
      </c>
      <c r="Q2293" s="24">
        <f>+FACTURACION[[#This Row],[CANTIDAD]]*FACTURACION[[#This Row],[VR UNITARIO]]/1000</f>
        <v>1753.356</v>
      </c>
      <c r="R2293" s="3" t="str">
        <f>+VLOOKUP(FACTURACION[[#This Row],[NIT]],TABLACLIENTE,5,FALSE)</f>
        <v>BARRANQUILLA</v>
      </c>
    </row>
    <row r="2294" spans="3:18">
      <c r="C2294" s="13">
        <v>2015</v>
      </c>
      <c r="D2294" s="17" t="s">
        <v>696</v>
      </c>
      <c r="E2294" s="17">
        <f>MONTH(FACTURACION[[#This Row],[MES]]&amp;1)</f>
        <v>7</v>
      </c>
      <c r="F2294" s="223">
        <f>DATE(FACTURACION[[#This Row],[AÑO]],FACTURACION[[#This Row],[Mes numero]],1)</f>
        <v>42186</v>
      </c>
      <c r="G2294" s="159">
        <v>11350</v>
      </c>
      <c r="H2294" s="20">
        <v>800021272</v>
      </c>
      <c r="I2294" s="2" t="str">
        <f>+VLOOKUP(FACTURACION[[#This Row],[NIT]],TABLACLIENTE,2,FALSE)</f>
        <v>GASES DEL LLANO S.A. E.S.P (LLANOGAS S.A. E.S.P.)</v>
      </c>
      <c r="J2294" s="2" t="s">
        <v>21</v>
      </c>
      <c r="K2294" s="12" t="str">
        <f>+VLOOKUP(FACTURACION[[#This Row],[REFERENCIA]],CODINV,2,FALSE)</f>
        <v>MEDIDOR AC-630 C:1 1/4" MAOP 25PSIG CON CONECTORES</v>
      </c>
      <c r="L2294" s="12" t="str">
        <f>IF(VLOOKUP(FACTURACION[[#This Row],[REFERENCIA]],CODINV,3,FALSE)=0,"",VLOOKUP(FACTURACION[[#This Row],[REFERENCIA]],CODINV,3,FALSE))</f>
        <v/>
      </c>
      <c r="M2294" s="12" t="str">
        <f>+VLOOKUP(FACTURACION[[#This Row],[REFERENCIA]],CODINV,4,FALSE)</f>
        <v>MEDIDORES</v>
      </c>
      <c r="N2294" s="12" t="str">
        <f>+VLOOKUP(FACTURACION[[#This Row],[REFERENCIA]],CODINV,5,FALSE)</f>
        <v>HONEYWELL</v>
      </c>
      <c r="O2294" s="2">
        <v>1</v>
      </c>
      <c r="P2294" s="23">
        <v>1942537</v>
      </c>
      <c r="Q2294" s="24">
        <f>+FACTURACION[[#This Row],[CANTIDAD]]*FACTURACION[[#This Row],[VR UNITARIO]]/1000</f>
        <v>1942.537</v>
      </c>
      <c r="R2294" s="3" t="str">
        <f>+VLOOKUP(FACTURACION[[#This Row],[NIT]],TABLACLIENTE,5,FALSE)</f>
        <v>VILLAVICENCIO</v>
      </c>
    </row>
    <row r="2295" spans="3:18">
      <c r="C2295" s="13">
        <v>2015</v>
      </c>
      <c r="D2295" s="17" t="s">
        <v>696</v>
      </c>
      <c r="E2295" s="17">
        <f>MONTH(FACTURACION[[#This Row],[MES]]&amp;1)</f>
        <v>7</v>
      </c>
      <c r="F2295" s="223">
        <f>DATE(FACTURACION[[#This Row],[AÑO]],FACTURACION[[#This Row],[Mes numero]],1)</f>
        <v>42186</v>
      </c>
      <c r="G2295" s="159">
        <v>11335</v>
      </c>
      <c r="H2295" s="20">
        <v>890400869</v>
      </c>
      <c r="I2295" s="2" t="str">
        <f>+VLOOKUP(FACTURACION[[#This Row],[NIT]],TABLACLIENTE,2,FALSE)</f>
        <v>SURTIDORA DE GAS DEL CARIBE S.A. E.S.P. (SURTIGAS S.A. E.S.P.)</v>
      </c>
      <c r="J2295" s="2" t="s">
        <v>21</v>
      </c>
      <c r="K2295" s="12" t="str">
        <f>+VLOOKUP(FACTURACION[[#This Row],[REFERENCIA]],CODINV,2,FALSE)</f>
        <v>MEDIDOR AC-630 C:1 1/4" MAOP 25PSIG CON CONECTORES</v>
      </c>
      <c r="L2295" s="12" t="str">
        <f>IF(VLOOKUP(FACTURACION[[#This Row],[REFERENCIA]],CODINV,3,FALSE)=0,"",VLOOKUP(FACTURACION[[#This Row],[REFERENCIA]],CODINV,3,FALSE))</f>
        <v/>
      </c>
      <c r="M2295" s="12" t="str">
        <f>+VLOOKUP(FACTURACION[[#This Row],[REFERENCIA]],CODINV,4,FALSE)</f>
        <v>MEDIDORES</v>
      </c>
      <c r="N2295" s="12" t="str">
        <f>+VLOOKUP(FACTURACION[[#This Row],[REFERENCIA]],CODINV,5,FALSE)</f>
        <v>HONEYWELL</v>
      </c>
      <c r="O2295" s="2">
        <v>3</v>
      </c>
      <c r="P2295" s="23">
        <v>1934671</v>
      </c>
      <c r="Q2295" s="24">
        <f>+FACTURACION[[#This Row],[CANTIDAD]]*FACTURACION[[#This Row],[VR UNITARIO]]/1000</f>
        <v>5804.0129999999999</v>
      </c>
      <c r="R2295" s="3" t="str">
        <f>+VLOOKUP(FACTURACION[[#This Row],[NIT]],TABLACLIENTE,5,FALSE)</f>
        <v>CARTAGENA</v>
      </c>
    </row>
    <row r="2296" spans="3:18">
      <c r="C2296" s="13">
        <v>2015</v>
      </c>
      <c r="D2296" s="17" t="s">
        <v>696</v>
      </c>
      <c r="E2296" s="17">
        <f>MONTH(FACTURACION[[#This Row],[MES]]&amp;1)</f>
        <v>7</v>
      </c>
      <c r="F2296" s="223">
        <f>DATE(FACTURACION[[#This Row],[AÑO]],FACTURACION[[#This Row],[Mes numero]],1)</f>
        <v>42186</v>
      </c>
      <c r="G2296" s="159">
        <v>11339</v>
      </c>
      <c r="H2296" s="20">
        <v>890400869</v>
      </c>
      <c r="I2296" s="2" t="str">
        <f>+VLOOKUP(FACTURACION[[#This Row],[NIT]],TABLACLIENTE,2,FALSE)</f>
        <v>SURTIDORA DE GAS DEL CARIBE S.A. E.S.P. (SURTIGAS S.A. E.S.P.)</v>
      </c>
      <c r="J2296" s="2" t="s">
        <v>23</v>
      </c>
      <c r="K2296" s="12" t="str">
        <f>+VLOOKUP(FACTURACION[[#This Row],[REFERENCIA]],CODINV,2,FALSE)</f>
        <v>MEDIDOR AL-800 C:1 1/2" MAOP 20 PSIG CON CONECTORES</v>
      </c>
      <c r="L2296" s="12" t="str">
        <f>IF(VLOOKUP(FACTURACION[[#This Row],[REFERENCIA]],CODINV,3,FALSE)=0,"",VLOOKUP(FACTURACION[[#This Row],[REFERENCIA]],CODINV,3,FALSE))</f>
        <v/>
      </c>
      <c r="M2296" s="12" t="str">
        <f>+VLOOKUP(FACTURACION[[#This Row],[REFERENCIA]],CODINV,4,FALSE)</f>
        <v>MEDIDORES</v>
      </c>
      <c r="N2296" s="12" t="str">
        <f>+VLOOKUP(FACTURACION[[#This Row],[REFERENCIA]],CODINV,5,FALSE)</f>
        <v>HONEYWELL</v>
      </c>
      <c r="O2296" s="2">
        <v>2</v>
      </c>
      <c r="P2296" s="23">
        <v>2895568</v>
      </c>
      <c r="Q2296" s="24">
        <f>+FACTURACION[[#This Row],[CANTIDAD]]*FACTURACION[[#This Row],[VR UNITARIO]]/1000</f>
        <v>5791.1360000000004</v>
      </c>
      <c r="R2296" s="3" t="str">
        <f>+VLOOKUP(FACTURACION[[#This Row],[NIT]],TABLACLIENTE,5,FALSE)</f>
        <v>CARTAGENA</v>
      </c>
    </row>
    <row r="2297" spans="3:18">
      <c r="C2297" s="13">
        <v>2015</v>
      </c>
      <c r="D2297" s="17" t="s">
        <v>696</v>
      </c>
      <c r="E2297" s="17">
        <f>MONTH(FACTURACION[[#This Row],[MES]]&amp;1)</f>
        <v>7</v>
      </c>
      <c r="F2297" s="223">
        <f>DATE(FACTURACION[[#This Row],[AÑO]],FACTURACION[[#This Row],[Mes numero]],1)</f>
        <v>42186</v>
      </c>
      <c r="G2297" s="159">
        <v>11328</v>
      </c>
      <c r="H2297" s="25">
        <v>891101577</v>
      </c>
      <c r="I2297" s="3" t="str">
        <f>+VLOOKUP(FACTURACION[[#This Row],[NIT]],TABLACLIENTE,2,FALSE)</f>
        <v>ALCANOS DE COLOMBIA S.A. E.S.P</v>
      </c>
      <c r="J2297" s="2" t="s">
        <v>262</v>
      </c>
      <c r="K2297" s="12" t="str">
        <f>+VLOOKUP(FACTURACION[[#This Row],[REFERENCIA]],CODINV,2,FALSE)</f>
        <v>MEDIDOR AL-425 C:1 1/4" MAOP 25 PSIG</v>
      </c>
      <c r="L2297" s="12" t="str">
        <f>IF(VLOOKUP(FACTURACION[[#This Row],[REFERENCIA]],CODINV,3,FALSE)=0,"",VLOOKUP(FACTURACION[[#This Row],[REFERENCIA]],CODINV,3,FALSE))</f>
        <v/>
      </c>
      <c r="M2297" s="12" t="str">
        <f>+VLOOKUP(FACTURACION[[#This Row],[REFERENCIA]],CODINV,4,FALSE)</f>
        <v>MEDIDORES</v>
      </c>
      <c r="N2297" s="12" t="str">
        <f>+VLOOKUP(FACTURACION[[#This Row],[REFERENCIA]],CODINV,5,FALSE)</f>
        <v>HONEYWELL</v>
      </c>
      <c r="O2297" s="2">
        <v>6</v>
      </c>
      <c r="P2297" s="23">
        <v>635383</v>
      </c>
      <c r="Q2297" s="24">
        <f>+FACTURACION[[#This Row],[CANTIDAD]]*FACTURACION[[#This Row],[VR UNITARIO]]/1000</f>
        <v>3812.2979999999998</v>
      </c>
      <c r="R2297" s="3" t="str">
        <f>+VLOOKUP(FACTURACION[[#This Row],[NIT]],TABLACLIENTE,5,FALSE)</f>
        <v>NEIVA</v>
      </c>
    </row>
    <row r="2298" spans="3:18">
      <c r="C2298" s="13">
        <v>2015</v>
      </c>
      <c r="D2298" s="17" t="s">
        <v>696</v>
      </c>
      <c r="E2298" s="17">
        <f>MONTH(FACTURACION[[#This Row],[MES]]&amp;1)</f>
        <v>7</v>
      </c>
      <c r="F2298" s="223">
        <f>DATE(FACTURACION[[#This Row],[AÑO]],FACTURACION[[#This Row],[Mes numero]],1)</f>
        <v>42186</v>
      </c>
      <c r="G2298" s="159">
        <v>11329</v>
      </c>
      <c r="H2298" s="25">
        <v>891101577</v>
      </c>
      <c r="I2298" s="3" t="str">
        <f>+VLOOKUP(FACTURACION[[#This Row],[NIT]],TABLACLIENTE,2,FALSE)</f>
        <v>ALCANOS DE COLOMBIA S.A. E.S.P</v>
      </c>
      <c r="J2298" s="2" t="s">
        <v>262</v>
      </c>
      <c r="K2298" s="12" t="str">
        <f>+VLOOKUP(FACTURACION[[#This Row],[REFERENCIA]],CODINV,2,FALSE)</f>
        <v>MEDIDOR AL-425 C:1 1/4" MAOP 25 PSIG</v>
      </c>
      <c r="L2298" s="12" t="str">
        <f>IF(VLOOKUP(FACTURACION[[#This Row],[REFERENCIA]],CODINV,3,FALSE)=0,"",VLOOKUP(FACTURACION[[#This Row],[REFERENCIA]],CODINV,3,FALSE))</f>
        <v/>
      </c>
      <c r="M2298" s="12" t="str">
        <f>+VLOOKUP(FACTURACION[[#This Row],[REFERENCIA]],CODINV,4,FALSE)</f>
        <v>MEDIDORES</v>
      </c>
      <c r="N2298" s="12" t="str">
        <f>+VLOOKUP(FACTURACION[[#This Row],[REFERENCIA]],CODINV,5,FALSE)</f>
        <v>HONEYWELL</v>
      </c>
      <c r="O2298" s="2">
        <v>8</v>
      </c>
      <c r="P2298" s="23">
        <v>635383</v>
      </c>
      <c r="Q2298" s="24">
        <f>+FACTURACION[[#This Row],[CANTIDAD]]*FACTURACION[[#This Row],[VR UNITARIO]]/1000</f>
        <v>5083.0640000000003</v>
      </c>
      <c r="R2298" s="3" t="str">
        <f>+VLOOKUP(FACTURACION[[#This Row],[NIT]],TABLACLIENTE,5,FALSE)</f>
        <v>NEIVA</v>
      </c>
    </row>
    <row r="2299" spans="3:18">
      <c r="C2299" s="13">
        <v>2015</v>
      </c>
      <c r="D2299" s="17" t="s">
        <v>696</v>
      </c>
      <c r="E2299" s="17">
        <f>MONTH(FACTURACION[[#This Row],[MES]]&amp;1)</f>
        <v>7</v>
      </c>
      <c r="F2299" s="223">
        <f>DATE(FACTURACION[[#This Row],[AÑO]],FACTURACION[[#This Row],[Mes numero]],1)</f>
        <v>42186</v>
      </c>
      <c r="G2299" s="159">
        <v>11330</v>
      </c>
      <c r="H2299" s="25">
        <v>891101577</v>
      </c>
      <c r="I2299" s="3" t="str">
        <f>+VLOOKUP(FACTURACION[[#This Row],[NIT]],TABLACLIENTE,2,FALSE)</f>
        <v>ALCANOS DE COLOMBIA S.A. E.S.P</v>
      </c>
      <c r="J2299" s="2" t="s">
        <v>262</v>
      </c>
      <c r="K2299" s="12" t="str">
        <f>+VLOOKUP(FACTURACION[[#This Row],[REFERENCIA]],CODINV,2,FALSE)</f>
        <v>MEDIDOR AL-425 C:1 1/4" MAOP 25 PSIG</v>
      </c>
      <c r="L2299" s="12" t="str">
        <f>IF(VLOOKUP(FACTURACION[[#This Row],[REFERENCIA]],CODINV,3,FALSE)=0,"",VLOOKUP(FACTURACION[[#This Row],[REFERENCIA]],CODINV,3,FALSE))</f>
        <v/>
      </c>
      <c r="M2299" s="12" t="str">
        <f>+VLOOKUP(FACTURACION[[#This Row],[REFERENCIA]],CODINV,4,FALSE)</f>
        <v>MEDIDORES</v>
      </c>
      <c r="N2299" s="12" t="str">
        <f>+VLOOKUP(FACTURACION[[#This Row],[REFERENCIA]],CODINV,5,FALSE)</f>
        <v>HONEYWELL</v>
      </c>
      <c r="O2299" s="2">
        <v>7</v>
      </c>
      <c r="P2299" s="23">
        <v>635383</v>
      </c>
      <c r="Q2299" s="24">
        <f>+FACTURACION[[#This Row],[CANTIDAD]]*FACTURACION[[#This Row],[VR UNITARIO]]/1000</f>
        <v>4447.6809999999996</v>
      </c>
      <c r="R2299" s="3" t="str">
        <f>+VLOOKUP(FACTURACION[[#This Row],[NIT]],TABLACLIENTE,5,FALSE)</f>
        <v>NEIVA</v>
      </c>
    </row>
    <row r="2300" spans="3:18">
      <c r="C2300" s="13">
        <v>2015</v>
      </c>
      <c r="D2300" s="17" t="s">
        <v>696</v>
      </c>
      <c r="E2300" s="17">
        <f>MONTH(FACTURACION[[#This Row],[MES]]&amp;1)</f>
        <v>7</v>
      </c>
      <c r="F2300" s="223">
        <f>DATE(FACTURACION[[#This Row],[AÑO]],FACTURACION[[#This Row],[Mes numero]],1)</f>
        <v>42186</v>
      </c>
      <c r="G2300" s="159">
        <v>11331</v>
      </c>
      <c r="H2300" s="25">
        <v>891101577</v>
      </c>
      <c r="I2300" s="3" t="str">
        <f>+VLOOKUP(FACTURACION[[#This Row],[NIT]],TABLACLIENTE,2,FALSE)</f>
        <v>ALCANOS DE COLOMBIA S.A. E.S.P</v>
      </c>
      <c r="J2300" s="2" t="s">
        <v>262</v>
      </c>
      <c r="K2300" s="12" t="str">
        <f>+VLOOKUP(FACTURACION[[#This Row],[REFERENCIA]],CODINV,2,FALSE)</f>
        <v>MEDIDOR AL-425 C:1 1/4" MAOP 25 PSIG</v>
      </c>
      <c r="L2300" s="12" t="str">
        <f>IF(VLOOKUP(FACTURACION[[#This Row],[REFERENCIA]],CODINV,3,FALSE)=0,"",VLOOKUP(FACTURACION[[#This Row],[REFERENCIA]],CODINV,3,FALSE))</f>
        <v/>
      </c>
      <c r="M2300" s="12" t="str">
        <f>+VLOOKUP(FACTURACION[[#This Row],[REFERENCIA]],CODINV,4,FALSE)</f>
        <v>MEDIDORES</v>
      </c>
      <c r="N2300" s="12" t="str">
        <f>+VLOOKUP(FACTURACION[[#This Row],[REFERENCIA]],CODINV,5,FALSE)</f>
        <v>HONEYWELL</v>
      </c>
      <c r="O2300" s="2">
        <v>6</v>
      </c>
      <c r="P2300" s="23">
        <v>635383</v>
      </c>
      <c r="Q2300" s="24">
        <f>+FACTURACION[[#This Row],[CANTIDAD]]*FACTURACION[[#This Row],[VR UNITARIO]]/1000</f>
        <v>3812.2979999999998</v>
      </c>
      <c r="R2300" s="3" t="str">
        <f>+VLOOKUP(FACTURACION[[#This Row],[NIT]],TABLACLIENTE,5,FALSE)</f>
        <v>NEIVA</v>
      </c>
    </row>
    <row r="2301" spans="3:18">
      <c r="C2301" s="13">
        <v>2015</v>
      </c>
      <c r="D2301" s="17" t="s">
        <v>696</v>
      </c>
      <c r="E2301" s="17">
        <f>MONTH(FACTURACION[[#This Row],[MES]]&amp;1)</f>
        <v>7</v>
      </c>
      <c r="F2301" s="223">
        <f>DATE(FACTURACION[[#This Row],[AÑO]],FACTURACION[[#This Row],[Mes numero]],1)</f>
        <v>42186</v>
      </c>
      <c r="G2301" s="159">
        <v>11332</v>
      </c>
      <c r="H2301" s="25">
        <v>891101577</v>
      </c>
      <c r="I2301" s="3" t="str">
        <f>+VLOOKUP(FACTURACION[[#This Row],[NIT]],TABLACLIENTE,2,FALSE)</f>
        <v>ALCANOS DE COLOMBIA S.A. E.S.P</v>
      </c>
      <c r="J2301" s="2" t="s">
        <v>262</v>
      </c>
      <c r="K2301" s="12" t="str">
        <f>+VLOOKUP(FACTURACION[[#This Row],[REFERENCIA]],CODINV,2,FALSE)</f>
        <v>MEDIDOR AL-425 C:1 1/4" MAOP 25 PSIG</v>
      </c>
      <c r="L2301" s="12" t="str">
        <f>IF(VLOOKUP(FACTURACION[[#This Row],[REFERENCIA]],CODINV,3,FALSE)=0,"",VLOOKUP(FACTURACION[[#This Row],[REFERENCIA]],CODINV,3,FALSE))</f>
        <v/>
      </c>
      <c r="M2301" s="12" t="str">
        <f>+VLOOKUP(FACTURACION[[#This Row],[REFERENCIA]],CODINV,4,FALSE)</f>
        <v>MEDIDORES</v>
      </c>
      <c r="N2301" s="12" t="str">
        <f>+VLOOKUP(FACTURACION[[#This Row],[REFERENCIA]],CODINV,5,FALSE)</f>
        <v>HONEYWELL</v>
      </c>
      <c r="O2301" s="2">
        <v>6</v>
      </c>
      <c r="P2301" s="23">
        <v>635383</v>
      </c>
      <c r="Q2301" s="24">
        <f>+FACTURACION[[#This Row],[CANTIDAD]]*FACTURACION[[#This Row],[VR UNITARIO]]/1000</f>
        <v>3812.2979999999998</v>
      </c>
      <c r="R2301" s="3" t="str">
        <f>+VLOOKUP(FACTURACION[[#This Row],[NIT]],TABLACLIENTE,5,FALSE)</f>
        <v>NEIVA</v>
      </c>
    </row>
    <row r="2302" spans="3:18">
      <c r="C2302" s="13">
        <v>2015</v>
      </c>
      <c r="D2302" s="17" t="s">
        <v>696</v>
      </c>
      <c r="E2302" s="17">
        <f>MONTH(FACTURACION[[#This Row],[MES]]&amp;1)</f>
        <v>7</v>
      </c>
      <c r="F2302" s="223">
        <f>DATE(FACTURACION[[#This Row],[AÑO]],FACTURACION[[#This Row],[Mes numero]],1)</f>
        <v>42186</v>
      </c>
      <c r="G2302" s="159">
        <v>11333</v>
      </c>
      <c r="H2302" s="25">
        <v>891101577</v>
      </c>
      <c r="I2302" s="3" t="str">
        <f>+VLOOKUP(FACTURACION[[#This Row],[NIT]],TABLACLIENTE,2,FALSE)</f>
        <v>ALCANOS DE COLOMBIA S.A. E.S.P</v>
      </c>
      <c r="J2302" s="2" t="s">
        <v>262</v>
      </c>
      <c r="K2302" s="12" t="str">
        <f>+VLOOKUP(FACTURACION[[#This Row],[REFERENCIA]],CODINV,2,FALSE)</f>
        <v>MEDIDOR AL-425 C:1 1/4" MAOP 25 PSIG</v>
      </c>
      <c r="L2302" s="12" t="str">
        <f>IF(VLOOKUP(FACTURACION[[#This Row],[REFERENCIA]],CODINV,3,FALSE)=0,"",VLOOKUP(FACTURACION[[#This Row],[REFERENCIA]],CODINV,3,FALSE))</f>
        <v/>
      </c>
      <c r="M2302" s="12" t="str">
        <f>+VLOOKUP(FACTURACION[[#This Row],[REFERENCIA]],CODINV,4,FALSE)</f>
        <v>MEDIDORES</v>
      </c>
      <c r="N2302" s="12" t="str">
        <f>+VLOOKUP(FACTURACION[[#This Row],[REFERENCIA]],CODINV,5,FALSE)</f>
        <v>HONEYWELL</v>
      </c>
      <c r="O2302" s="2">
        <v>6</v>
      </c>
      <c r="P2302" s="23">
        <v>635383</v>
      </c>
      <c r="Q2302" s="24">
        <f>+FACTURACION[[#This Row],[CANTIDAD]]*FACTURACION[[#This Row],[VR UNITARIO]]/1000</f>
        <v>3812.2979999999998</v>
      </c>
      <c r="R2302" s="3" t="str">
        <f>+VLOOKUP(FACTURACION[[#This Row],[NIT]],TABLACLIENTE,5,FALSE)</f>
        <v>NEIVA</v>
      </c>
    </row>
    <row r="2303" spans="3:18">
      <c r="C2303" s="13">
        <v>2015</v>
      </c>
      <c r="D2303" s="17" t="s">
        <v>696</v>
      </c>
      <c r="E2303" s="17">
        <f>MONTH(FACTURACION[[#This Row],[MES]]&amp;1)</f>
        <v>7</v>
      </c>
      <c r="F2303" s="223">
        <f>DATE(FACTURACION[[#This Row],[AÑO]],FACTURACION[[#This Row],[Mes numero]],1)</f>
        <v>42186</v>
      </c>
      <c r="G2303" s="159">
        <v>11334</v>
      </c>
      <c r="H2303" s="25">
        <v>891101577</v>
      </c>
      <c r="I2303" s="3" t="str">
        <f>+VLOOKUP(FACTURACION[[#This Row],[NIT]],TABLACLIENTE,2,FALSE)</f>
        <v>ALCANOS DE COLOMBIA S.A. E.S.P</v>
      </c>
      <c r="J2303" s="2" t="s">
        <v>262</v>
      </c>
      <c r="K2303" s="12" t="str">
        <f>+VLOOKUP(FACTURACION[[#This Row],[REFERENCIA]],CODINV,2,FALSE)</f>
        <v>MEDIDOR AL-425 C:1 1/4" MAOP 25 PSIG</v>
      </c>
      <c r="L2303" s="12" t="str">
        <f>IF(VLOOKUP(FACTURACION[[#This Row],[REFERENCIA]],CODINV,3,FALSE)=0,"",VLOOKUP(FACTURACION[[#This Row],[REFERENCIA]],CODINV,3,FALSE))</f>
        <v/>
      </c>
      <c r="M2303" s="12" t="str">
        <f>+VLOOKUP(FACTURACION[[#This Row],[REFERENCIA]],CODINV,4,FALSE)</f>
        <v>MEDIDORES</v>
      </c>
      <c r="N2303" s="12" t="str">
        <f>+VLOOKUP(FACTURACION[[#This Row],[REFERENCIA]],CODINV,5,FALSE)</f>
        <v>HONEYWELL</v>
      </c>
      <c r="O2303" s="2">
        <v>6</v>
      </c>
      <c r="P2303" s="23">
        <v>635383</v>
      </c>
      <c r="Q2303" s="24">
        <f>+FACTURACION[[#This Row],[CANTIDAD]]*FACTURACION[[#This Row],[VR UNITARIO]]/1000</f>
        <v>3812.2979999999998</v>
      </c>
      <c r="R2303" s="3" t="str">
        <f>+VLOOKUP(FACTURACION[[#This Row],[NIT]],TABLACLIENTE,5,FALSE)</f>
        <v>NEIVA</v>
      </c>
    </row>
    <row r="2304" spans="3:18">
      <c r="C2304" s="13">
        <v>2015</v>
      </c>
      <c r="D2304" s="17" t="s">
        <v>696</v>
      </c>
      <c r="E2304" s="17">
        <f>MONTH(FACTURACION[[#This Row],[MES]]&amp;1)</f>
        <v>7</v>
      </c>
      <c r="F2304" s="223">
        <f>DATE(FACTURACION[[#This Row],[AÑO]],FACTURACION[[#This Row],[Mes numero]],1)</f>
        <v>42186</v>
      </c>
      <c r="G2304" s="159">
        <v>11350</v>
      </c>
      <c r="H2304" s="20">
        <v>800021272</v>
      </c>
      <c r="I2304" s="2" t="str">
        <f>+VLOOKUP(FACTURACION[[#This Row],[NIT]],TABLACLIENTE,2,FALSE)</f>
        <v>GASES DEL LLANO S.A. E.S.P (LLANOGAS S.A. E.S.P.)</v>
      </c>
      <c r="J2304" s="2" t="s">
        <v>262</v>
      </c>
      <c r="K2304" s="12" t="str">
        <f>+VLOOKUP(FACTURACION[[#This Row],[REFERENCIA]],CODINV,2,FALSE)</f>
        <v>MEDIDOR AL-425 C:1 1/4" MAOP 25 PSIG</v>
      </c>
      <c r="L2304" s="12" t="str">
        <f>IF(VLOOKUP(FACTURACION[[#This Row],[REFERENCIA]],CODINV,3,FALSE)=0,"",VLOOKUP(FACTURACION[[#This Row],[REFERENCIA]],CODINV,3,FALSE))</f>
        <v/>
      </c>
      <c r="M2304" s="12" t="str">
        <f>+VLOOKUP(FACTURACION[[#This Row],[REFERENCIA]],CODINV,4,FALSE)</f>
        <v>MEDIDORES</v>
      </c>
      <c r="N2304" s="12" t="str">
        <f>+VLOOKUP(FACTURACION[[#This Row],[REFERENCIA]],CODINV,5,FALSE)</f>
        <v>HONEYWELL</v>
      </c>
      <c r="O2304" s="2">
        <v>9</v>
      </c>
      <c r="P2304" s="23">
        <v>746086</v>
      </c>
      <c r="Q2304" s="24">
        <f>+FACTURACION[[#This Row],[CANTIDAD]]*FACTURACION[[#This Row],[VR UNITARIO]]/1000</f>
        <v>6714.7740000000003</v>
      </c>
      <c r="R2304" s="3" t="str">
        <f>+VLOOKUP(FACTURACION[[#This Row],[NIT]],TABLACLIENTE,5,FALSE)</f>
        <v>VILLAVICENCIO</v>
      </c>
    </row>
    <row r="2305" spans="3:18">
      <c r="C2305" s="13">
        <v>2015</v>
      </c>
      <c r="D2305" s="17" t="s">
        <v>696</v>
      </c>
      <c r="E2305" s="17">
        <f>MONTH(FACTURACION[[#This Row],[MES]]&amp;1)</f>
        <v>7</v>
      </c>
      <c r="F2305" s="223">
        <f>DATE(FACTURACION[[#This Row],[AÑO]],FACTURACION[[#This Row],[Mes numero]],1)</f>
        <v>42186</v>
      </c>
      <c r="G2305" s="159">
        <v>11337</v>
      </c>
      <c r="H2305" s="20">
        <v>890400869</v>
      </c>
      <c r="I2305" s="2" t="str">
        <f>+VLOOKUP(FACTURACION[[#This Row],[NIT]],TABLACLIENTE,2,FALSE)</f>
        <v>SURTIDORA DE GAS DEL CARIBE S.A. E.S.P. (SURTIGAS S.A. E.S.P.)</v>
      </c>
      <c r="J2305" s="2" t="s">
        <v>262</v>
      </c>
      <c r="K2305" s="12" t="str">
        <f>+VLOOKUP(FACTURACION[[#This Row],[REFERENCIA]],CODINV,2,FALSE)</f>
        <v>MEDIDOR AL-425 C:1 1/4" MAOP 25 PSIG</v>
      </c>
      <c r="L2305" s="12" t="str">
        <f>IF(VLOOKUP(FACTURACION[[#This Row],[REFERENCIA]],CODINV,3,FALSE)=0,"",VLOOKUP(FACTURACION[[#This Row],[REFERENCIA]],CODINV,3,FALSE))</f>
        <v/>
      </c>
      <c r="M2305" s="12" t="str">
        <f>+VLOOKUP(FACTURACION[[#This Row],[REFERENCIA]],CODINV,4,FALSE)</f>
        <v>MEDIDORES</v>
      </c>
      <c r="N2305" s="12" t="str">
        <f>+VLOOKUP(FACTURACION[[#This Row],[REFERENCIA]],CODINV,5,FALSE)</f>
        <v>HONEYWELL</v>
      </c>
      <c r="O2305" s="2">
        <v>6</v>
      </c>
      <c r="P2305" s="23">
        <v>761271</v>
      </c>
      <c r="Q2305" s="24">
        <f>+FACTURACION[[#This Row],[CANTIDAD]]*FACTURACION[[#This Row],[VR UNITARIO]]/1000</f>
        <v>4567.6260000000002</v>
      </c>
      <c r="R2305" s="3" t="str">
        <f>+VLOOKUP(FACTURACION[[#This Row],[NIT]],TABLACLIENTE,5,FALSE)</f>
        <v>CARTAGENA</v>
      </c>
    </row>
    <row r="2306" spans="3:18">
      <c r="C2306" s="13">
        <v>2015</v>
      </c>
      <c r="D2306" s="17" t="s">
        <v>696</v>
      </c>
      <c r="E2306" s="17">
        <f>MONTH(FACTURACION[[#This Row],[MES]]&amp;1)</f>
        <v>7</v>
      </c>
      <c r="F2306" s="223">
        <f>DATE(FACTURACION[[#This Row],[AÑO]],FACTURACION[[#This Row],[Mes numero]],1)</f>
        <v>42186</v>
      </c>
      <c r="G2306" s="159">
        <v>11338</v>
      </c>
      <c r="H2306" s="20">
        <v>890400869</v>
      </c>
      <c r="I2306" s="2" t="str">
        <f>+VLOOKUP(FACTURACION[[#This Row],[NIT]],TABLACLIENTE,2,FALSE)</f>
        <v>SURTIDORA DE GAS DEL CARIBE S.A. E.S.P. (SURTIGAS S.A. E.S.P.)</v>
      </c>
      <c r="J2306" s="2" t="s">
        <v>262</v>
      </c>
      <c r="K2306" s="12" t="str">
        <f>+VLOOKUP(FACTURACION[[#This Row],[REFERENCIA]],CODINV,2,FALSE)</f>
        <v>MEDIDOR AL-425 C:1 1/4" MAOP 25 PSIG</v>
      </c>
      <c r="L2306" s="12" t="str">
        <f>IF(VLOOKUP(FACTURACION[[#This Row],[REFERENCIA]],CODINV,3,FALSE)=0,"",VLOOKUP(FACTURACION[[#This Row],[REFERENCIA]],CODINV,3,FALSE))</f>
        <v/>
      </c>
      <c r="M2306" s="12" t="str">
        <f>+VLOOKUP(FACTURACION[[#This Row],[REFERENCIA]],CODINV,4,FALSE)</f>
        <v>MEDIDORES</v>
      </c>
      <c r="N2306" s="12" t="str">
        <f>+VLOOKUP(FACTURACION[[#This Row],[REFERENCIA]],CODINV,5,FALSE)</f>
        <v>HONEYWELL</v>
      </c>
      <c r="O2306" s="2">
        <v>6</v>
      </c>
      <c r="P2306" s="23">
        <v>761271</v>
      </c>
      <c r="Q2306" s="24">
        <f>+FACTURACION[[#This Row],[CANTIDAD]]*FACTURACION[[#This Row],[VR UNITARIO]]/1000</f>
        <v>4567.6260000000002</v>
      </c>
      <c r="R2306" s="3" t="str">
        <f>+VLOOKUP(FACTURACION[[#This Row],[NIT]],TABLACLIENTE,5,FALSE)</f>
        <v>CARTAGENA</v>
      </c>
    </row>
    <row r="2307" spans="3:18">
      <c r="C2307" s="13">
        <v>2015</v>
      </c>
      <c r="D2307" s="17" t="s">
        <v>696</v>
      </c>
      <c r="E2307" s="17">
        <f>MONTH(FACTURACION[[#This Row],[MES]]&amp;1)</f>
        <v>7</v>
      </c>
      <c r="F2307" s="223">
        <f>DATE(FACTURACION[[#This Row],[AÑO]],FACTURACION[[#This Row],[Mes numero]],1)</f>
        <v>42186</v>
      </c>
      <c r="G2307" s="159">
        <v>11339</v>
      </c>
      <c r="H2307" s="20">
        <v>890400869</v>
      </c>
      <c r="I2307" s="2" t="str">
        <f>+VLOOKUP(FACTURACION[[#This Row],[NIT]],TABLACLIENTE,2,FALSE)</f>
        <v>SURTIDORA DE GAS DEL CARIBE S.A. E.S.P. (SURTIGAS S.A. E.S.P.)</v>
      </c>
      <c r="J2307" s="2" t="s">
        <v>262</v>
      </c>
      <c r="K2307" s="12" t="str">
        <f>+VLOOKUP(FACTURACION[[#This Row],[REFERENCIA]],CODINV,2,FALSE)</f>
        <v>MEDIDOR AL-425 C:1 1/4" MAOP 25 PSIG</v>
      </c>
      <c r="L2307" s="12" t="str">
        <f>IF(VLOOKUP(FACTURACION[[#This Row],[REFERENCIA]],CODINV,3,FALSE)=0,"",VLOOKUP(FACTURACION[[#This Row],[REFERENCIA]],CODINV,3,FALSE))</f>
        <v/>
      </c>
      <c r="M2307" s="12" t="str">
        <f>+VLOOKUP(FACTURACION[[#This Row],[REFERENCIA]],CODINV,4,FALSE)</f>
        <v>MEDIDORES</v>
      </c>
      <c r="N2307" s="12" t="str">
        <f>+VLOOKUP(FACTURACION[[#This Row],[REFERENCIA]],CODINV,5,FALSE)</f>
        <v>HONEYWELL</v>
      </c>
      <c r="O2307" s="2">
        <v>6</v>
      </c>
      <c r="P2307" s="23">
        <v>694927</v>
      </c>
      <c r="Q2307" s="24">
        <f>+FACTURACION[[#This Row],[CANTIDAD]]*FACTURACION[[#This Row],[VR UNITARIO]]/1000</f>
        <v>4169.5619999999999</v>
      </c>
      <c r="R2307" s="3" t="str">
        <f>+VLOOKUP(FACTURACION[[#This Row],[NIT]],TABLACLIENTE,5,FALSE)</f>
        <v>CARTAGENA</v>
      </c>
    </row>
    <row r="2308" spans="3:18">
      <c r="C2308" s="13">
        <v>2015</v>
      </c>
      <c r="D2308" s="17" t="s">
        <v>696</v>
      </c>
      <c r="E2308" s="17">
        <f>MONTH(FACTURACION[[#This Row],[MES]]&amp;1)</f>
        <v>7</v>
      </c>
      <c r="F2308" s="223">
        <f>DATE(FACTURACION[[#This Row],[AÑO]],FACTURACION[[#This Row],[Mes numero]],1)</f>
        <v>42186</v>
      </c>
      <c r="G2308" s="159">
        <v>11313</v>
      </c>
      <c r="H2308" s="20">
        <v>900155947</v>
      </c>
      <c r="I2308" s="2" t="str">
        <f>+VLOOKUP(FACTURACION[[#This Row],[NIT]],TABLACLIENTE,2,FALSE)</f>
        <v>INGENIERIA DE MONTAJE Y MANTENIMIENTO DE ESTACIONES DE SERVICIO LTDA  (IMMES LTDA)</v>
      </c>
      <c r="J2308" s="2" t="s">
        <v>120</v>
      </c>
      <c r="K2308" s="12" t="str">
        <f>+VLOOKUP(FACTURACION[[#This Row],[REFERENCIA]],CODINV,2,FALSE)</f>
        <v>MEDIDOR ROTATIVO G65</v>
      </c>
      <c r="L2308" s="12" t="str">
        <f>IF(VLOOKUP(FACTURACION[[#This Row],[REFERENCIA]],CODINV,3,FALSE)=0,"",VLOOKUP(FACTURACION[[#This Row],[REFERENCIA]],CODINV,3,FALSE))</f>
        <v>RCG65</v>
      </c>
      <c r="M2308" s="12" t="str">
        <f>+VLOOKUP(FACTURACION[[#This Row],[REFERENCIA]],CODINV,4,FALSE)</f>
        <v>MEDIDORES</v>
      </c>
      <c r="N2308" s="12" t="str">
        <f>+VLOOKUP(FACTURACION[[#This Row],[REFERENCIA]],CODINV,5,FALSE)</f>
        <v>HONEYWELL</v>
      </c>
      <c r="O2308" s="2">
        <v>1</v>
      </c>
      <c r="P2308" s="23">
        <v>3520300</v>
      </c>
      <c r="Q2308" s="24">
        <f>+FACTURACION[[#This Row],[CANTIDAD]]*FACTURACION[[#This Row],[VR UNITARIO]]/1000</f>
        <v>3520.3</v>
      </c>
      <c r="R2308" s="3" t="str">
        <f>+VLOOKUP(FACTURACION[[#This Row],[NIT]],TABLACLIENTE,5,FALSE)</f>
        <v>BOGOTÁ D.C.</v>
      </c>
    </row>
    <row r="2309" spans="3:18">
      <c r="C2309" s="13">
        <v>2015</v>
      </c>
      <c r="D2309" s="17" t="s">
        <v>696</v>
      </c>
      <c r="E2309" s="17">
        <f>MONTH(FACTURACION[[#This Row],[MES]]&amp;1)</f>
        <v>7</v>
      </c>
      <c r="F2309" s="223">
        <f>DATE(FACTURACION[[#This Row],[AÑO]],FACTURACION[[#This Row],[Mes numero]],1)</f>
        <v>42186</v>
      </c>
      <c r="G2309" s="159">
        <v>11317</v>
      </c>
      <c r="H2309" s="20">
        <v>830118416</v>
      </c>
      <c r="I2309" s="2" t="str">
        <f>+VLOOKUP(FACTURACION[[#This Row],[NIT]],TABLACLIENTE,2,FALSE)</f>
        <v>NACIONAL DE SERVICIOS PUBLICOS DOMICILIARIOS S A ESP  (NSP S A ESP)</v>
      </c>
      <c r="J2309" s="2" t="s">
        <v>120</v>
      </c>
      <c r="K2309" s="12" t="str">
        <f>+VLOOKUP(FACTURACION[[#This Row],[REFERENCIA]],CODINV,2,FALSE)</f>
        <v>MEDIDOR ROTATIVO G65</v>
      </c>
      <c r="L2309" s="12" t="str">
        <f>IF(VLOOKUP(FACTURACION[[#This Row],[REFERENCIA]],CODINV,3,FALSE)=0,"",VLOOKUP(FACTURACION[[#This Row],[REFERENCIA]],CODINV,3,FALSE))</f>
        <v>RCG65</v>
      </c>
      <c r="M2309" s="12" t="str">
        <f>+VLOOKUP(FACTURACION[[#This Row],[REFERENCIA]],CODINV,4,FALSE)</f>
        <v>MEDIDORES</v>
      </c>
      <c r="N2309" s="12" t="str">
        <f>+VLOOKUP(FACTURACION[[#This Row],[REFERENCIA]],CODINV,5,FALSE)</f>
        <v>HONEYWELL</v>
      </c>
      <c r="O2309" s="2">
        <v>1</v>
      </c>
      <c r="P2309" s="23">
        <v>3560000</v>
      </c>
      <c r="Q2309" s="24">
        <f>+FACTURACION[[#This Row],[CANTIDAD]]*FACTURACION[[#This Row],[VR UNITARIO]]/1000</f>
        <v>3560</v>
      </c>
      <c r="R2309" s="3" t="str">
        <f>+VLOOKUP(FACTURACION[[#This Row],[NIT]],TABLACLIENTE,5,FALSE)</f>
        <v>BOGOTÁ D.C.</v>
      </c>
    </row>
    <row r="2310" spans="3:18">
      <c r="C2310" s="13">
        <v>2015</v>
      </c>
      <c r="D2310" s="17" t="s">
        <v>696</v>
      </c>
      <c r="E2310" s="17">
        <f>MONTH(FACTURACION[[#This Row],[MES]]&amp;1)</f>
        <v>7</v>
      </c>
      <c r="F2310" s="223">
        <f>DATE(FACTURACION[[#This Row],[AÑO]],FACTURACION[[#This Row],[Mes numero]],1)</f>
        <v>42186</v>
      </c>
      <c r="G2310" s="159">
        <v>11353</v>
      </c>
      <c r="H2310" s="20">
        <v>800202395</v>
      </c>
      <c r="I2310" s="2" t="str">
        <f>+VLOOKUP(FACTURACION[[#This Row],[NIT]],TABLACLIENTE,2,FALSE)</f>
        <v>EFIGAS GAS NATURAL S.A. E.S.P. (EFIGAS S.A. E.S.P.)</v>
      </c>
      <c r="J2310" s="2" t="s">
        <v>198</v>
      </c>
      <c r="K2310" s="12" t="str">
        <f>+VLOOKUP(FACTURACION[[#This Row],[REFERENCIA]],CODINV,2,FALSE)</f>
        <v>REG. 1813C-HC C. 1 1/4" R: 6-15" O: 1/2</v>
      </c>
      <c r="L2310" s="12" t="str">
        <f>IF(VLOOKUP(FACTURACION[[#This Row],[REFERENCIA]],CODINV,3,FALSE)=0,"",VLOOKUP(FACTURACION[[#This Row],[REFERENCIA]],CODINV,3,FALSE))</f>
        <v/>
      </c>
      <c r="M2310" s="12" t="str">
        <f>+VLOOKUP(FACTURACION[[#This Row],[REFERENCIA]],CODINV,4,FALSE)</f>
        <v>REGULADORES</v>
      </c>
      <c r="N2310" s="12" t="str">
        <f>+VLOOKUP(FACTURACION[[#This Row],[REFERENCIA]],CODINV,5,FALSE)</f>
        <v>HONEYWELL</v>
      </c>
      <c r="O2310" s="2">
        <v>10</v>
      </c>
      <c r="P2310" s="23">
        <v>174001</v>
      </c>
      <c r="Q2310" s="24">
        <f>+FACTURACION[[#This Row],[CANTIDAD]]*FACTURACION[[#This Row],[VR UNITARIO]]/1000</f>
        <v>1740.01</v>
      </c>
      <c r="R2310" s="3" t="str">
        <f>+VLOOKUP(FACTURACION[[#This Row],[NIT]],TABLACLIENTE,5,FALSE)</f>
        <v>MANIZALES</v>
      </c>
    </row>
    <row r="2311" spans="3:18">
      <c r="C2311" s="13">
        <v>2015</v>
      </c>
      <c r="D2311" s="17" t="s">
        <v>696</v>
      </c>
      <c r="E2311" s="17">
        <f>MONTH(FACTURACION[[#This Row],[MES]]&amp;1)</f>
        <v>7</v>
      </c>
      <c r="F2311" s="223">
        <f>DATE(FACTURACION[[#This Row],[AÑO]],FACTURACION[[#This Row],[Mes numero]],1)</f>
        <v>42186</v>
      </c>
      <c r="G2311" s="159">
        <v>11354</v>
      </c>
      <c r="H2311" s="20">
        <v>800202395</v>
      </c>
      <c r="I2311" s="2" t="str">
        <f>+VLOOKUP(FACTURACION[[#This Row],[NIT]],TABLACLIENTE,2,FALSE)</f>
        <v>EFIGAS GAS NATURAL S.A. E.S.P. (EFIGAS S.A. E.S.P.)</v>
      </c>
      <c r="J2311" s="2" t="s">
        <v>198</v>
      </c>
      <c r="K2311" s="12" t="str">
        <f>+VLOOKUP(FACTURACION[[#This Row],[REFERENCIA]],CODINV,2,FALSE)</f>
        <v>REG. 1813C-HC C. 1 1/4" R: 6-15" O: 1/2</v>
      </c>
      <c r="L2311" s="12" t="str">
        <f>IF(VLOOKUP(FACTURACION[[#This Row],[REFERENCIA]],CODINV,3,FALSE)=0,"",VLOOKUP(FACTURACION[[#This Row],[REFERENCIA]],CODINV,3,FALSE))</f>
        <v/>
      </c>
      <c r="M2311" s="12" t="str">
        <f>+VLOOKUP(FACTURACION[[#This Row],[REFERENCIA]],CODINV,4,FALSE)</f>
        <v>REGULADORES</v>
      </c>
      <c r="N2311" s="12" t="str">
        <f>+VLOOKUP(FACTURACION[[#This Row],[REFERENCIA]],CODINV,5,FALSE)</f>
        <v>HONEYWELL</v>
      </c>
      <c r="O2311" s="2">
        <v>2</v>
      </c>
      <c r="P2311" s="23">
        <v>174001</v>
      </c>
      <c r="Q2311" s="24">
        <f>+FACTURACION[[#This Row],[CANTIDAD]]*FACTURACION[[#This Row],[VR UNITARIO]]/1000</f>
        <v>348.00200000000001</v>
      </c>
      <c r="R2311" s="3" t="str">
        <f>+VLOOKUP(FACTURACION[[#This Row],[NIT]],TABLACLIENTE,5,FALSE)</f>
        <v>MANIZALES</v>
      </c>
    </row>
    <row r="2312" spans="3:18">
      <c r="C2312" s="13">
        <v>2015</v>
      </c>
      <c r="D2312" s="17" t="s">
        <v>696</v>
      </c>
      <c r="E2312" s="17">
        <f>MONTH(FACTURACION[[#This Row],[MES]]&amp;1)</f>
        <v>7</v>
      </c>
      <c r="F2312" s="223">
        <f>DATE(FACTURACION[[#This Row],[AÑO]],FACTURACION[[#This Row],[Mes numero]],1)</f>
        <v>42186</v>
      </c>
      <c r="G2312" s="159">
        <v>11355</v>
      </c>
      <c r="H2312" s="20">
        <v>800202395</v>
      </c>
      <c r="I2312" s="2" t="str">
        <f>+VLOOKUP(FACTURACION[[#This Row],[NIT]],TABLACLIENTE,2,FALSE)</f>
        <v>EFIGAS GAS NATURAL S.A. E.S.P. (EFIGAS S.A. E.S.P.)</v>
      </c>
      <c r="J2312" s="2" t="s">
        <v>198</v>
      </c>
      <c r="K2312" s="12" t="str">
        <f>+VLOOKUP(FACTURACION[[#This Row],[REFERENCIA]],CODINV,2,FALSE)</f>
        <v>REG. 1813C-HC C. 1 1/4" R: 6-15" O: 1/2</v>
      </c>
      <c r="L2312" s="12" t="str">
        <f>IF(VLOOKUP(FACTURACION[[#This Row],[REFERENCIA]],CODINV,3,FALSE)=0,"",VLOOKUP(FACTURACION[[#This Row],[REFERENCIA]],CODINV,3,FALSE))</f>
        <v/>
      </c>
      <c r="M2312" s="12" t="str">
        <f>+VLOOKUP(FACTURACION[[#This Row],[REFERENCIA]],CODINV,4,FALSE)</f>
        <v>REGULADORES</v>
      </c>
      <c r="N2312" s="12" t="str">
        <f>+VLOOKUP(FACTURACION[[#This Row],[REFERENCIA]],CODINV,5,FALSE)</f>
        <v>HONEYWELL</v>
      </c>
      <c r="O2312" s="2">
        <v>4</v>
      </c>
      <c r="P2312" s="23">
        <v>174001</v>
      </c>
      <c r="Q2312" s="24">
        <f>+FACTURACION[[#This Row],[CANTIDAD]]*FACTURACION[[#This Row],[VR UNITARIO]]/1000</f>
        <v>696.00400000000002</v>
      </c>
      <c r="R2312" s="3" t="str">
        <f>+VLOOKUP(FACTURACION[[#This Row],[NIT]],TABLACLIENTE,5,FALSE)</f>
        <v>MANIZALES</v>
      </c>
    </row>
    <row r="2313" spans="3:18">
      <c r="C2313" s="13">
        <v>2015</v>
      </c>
      <c r="D2313" s="17" t="s">
        <v>696</v>
      </c>
      <c r="E2313" s="17">
        <f>MONTH(FACTURACION[[#This Row],[MES]]&amp;1)</f>
        <v>7</v>
      </c>
      <c r="F2313" s="223">
        <f>DATE(FACTURACION[[#This Row],[AÑO]],FACTURACION[[#This Row],[Mes numero]],1)</f>
        <v>42186</v>
      </c>
      <c r="G2313" s="159">
        <v>11366</v>
      </c>
      <c r="H2313" s="20">
        <v>900569327</v>
      </c>
      <c r="I2313" s="2" t="str">
        <f>+VLOOKUP(FACTURACION[[#This Row],[NIT]],TABLACLIENTE,2,FALSE)</f>
        <v>ICG SERVICE SAS</v>
      </c>
      <c r="J2313" s="2" t="s">
        <v>198</v>
      </c>
      <c r="K2313" s="12" t="str">
        <f>+VLOOKUP(FACTURACION[[#This Row],[REFERENCIA]],CODINV,2,FALSE)</f>
        <v>REG. 1813C-HC C. 1 1/4" R: 6-15" O: 1/2</v>
      </c>
      <c r="L2313" s="12" t="str">
        <f>IF(VLOOKUP(FACTURACION[[#This Row],[REFERENCIA]],CODINV,3,FALSE)=0,"",VLOOKUP(FACTURACION[[#This Row],[REFERENCIA]],CODINV,3,FALSE))</f>
        <v/>
      </c>
      <c r="M2313" s="12" t="str">
        <f>+VLOOKUP(FACTURACION[[#This Row],[REFERENCIA]],CODINV,4,FALSE)</f>
        <v>REGULADORES</v>
      </c>
      <c r="N2313" s="12" t="str">
        <f>+VLOOKUP(FACTURACION[[#This Row],[REFERENCIA]],CODINV,5,FALSE)</f>
        <v>HONEYWELL</v>
      </c>
      <c r="O2313" s="2">
        <v>1</v>
      </c>
      <c r="P2313" s="23">
        <v>152000</v>
      </c>
      <c r="Q2313" s="24">
        <f>+FACTURACION[[#This Row],[CANTIDAD]]*FACTURACION[[#This Row],[VR UNITARIO]]/1000</f>
        <v>152</v>
      </c>
      <c r="R2313" s="3" t="str">
        <f>+VLOOKUP(FACTURACION[[#This Row],[NIT]],TABLACLIENTE,5,FALSE)</f>
        <v>BOGOTÁ D.C.</v>
      </c>
    </row>
    <row r="2314" spans="3:18">
      <c r="C2314" s="13">
        <v>2015</v>
      </c>
      <c r="D2314" s="17" t="s">
        <v>696</v>
      </c>
      <c r="E2314" s="17">
        <f>MONTH(FACTURACION[[#This Row],[MES]]&amp;1)</f>
        <v>7</v>
      </c>
      <c r="F2314" s="223">
        <f>DATE(FACTURACION[[#This Row],[AÑO]],FACTURACION[[#This Row],[Mes numero]],1)</f>
        <v>42186</v>
      </c>
      <c r="G2314" s="159">
        <v>11353</v>
      </c>
      <c r="H2314" s="20">
        <v>800202395</v>
      </c>
      <c r="I2314" s="2" t="str">
        <f>+VLOOKUP(FACTURACION[[#This Row],[NIT]],TABLACLIENTE,2,FALSE)</f>
        <v>EFIGAS GAS NATURAL S.A. E.S.P. (EFIGAS S.A. E.S.P.)</v>
      </c>
      <c r="J2314" s="2" t="s">
        <v>199</v>
      </c>
      <c r="K2314" s="12" t="str">
        <f>+VLOOKUP(FACTURACION[[#This Row],[REFERENCIA]],CODINV,2,FALSE)</f>
        <v>REG. 1813C-HC C: 1 1/4 R: 42-2" PSI O: 1/2</v>
      </c>
      <c r="L2314" s="12" t="str">
        <f>IF(VLOOKUP(FACTURACION[[#This Row],[REFERENCIA]],CODINV,3,FALSE)=0,"",VLOOKUP(FACTURACION[[#This Row],[REFERENCIA]],CODINV,3,FALSE))</f>
        <v/>
      </c>
      <c r="M2314" s="12" t="str">
        <f>+VLOOKUP(FACTURACION[[#This Row],[REFERENCIA]],CODINV,4,FALSE)</f>
        <v>REGULADORES</v>
      </c>
      <c r="N2314" s="12" t="str">
        <f>+VLOOKUP(FACTURACION[[#This Row],[REFERENCIA]],CODINV,5,FALSE)</f>
        <v>HONEYWELL</v>
      </c>
      <c r="O2314" s="2">
        <v>10</v>
      </c>
      <c r="P2314" s="23">
        <v>174001</v>
      </c>
      <c r="Q2314" s="24">
        <f>+FACTURACION[[#This Row],[CANTIDAD]]*FACTURACION[[#This Row],[VR UNITARIO]]/1000</f>
        <v>1740.01</v>
      </c>
      <c r="R2314" s="3" t="str">
        <f>+VLOOKUP(FACTURACION[[#This Row],[NIT]],TABLACLIENTE,5,FALSE)</f>
        <v>MANIZALES</v>
      </c>
    </row>
    <row r="2315" spans="3:18">
      <c r="C2315" s="13">
        <v>2015</v>
      </c>
      <c r="D2315" s="17" t="s">
        <v>696</v>
      </c>
      <c r="E2315" s="17">
        <f>MONTH(FACTURACION[[#This Row],[MES]]&amp;1)</f>
        <v>7</v>
      </c>
      <c r="F2315" s="223">
        <f>DATE(FACTURACION[[#This Row],[AÑO]],FACTURACION[[#This Row],[Mes numero]],1)</f>
        <v>42186</v>
      </c>
      <c r="G2315" s="159">
        <v>11354</v>
      </c>
      <c r="H2315" s="20">
        <v>800202395</v>
      </c>
      <c r="I2315" s="2" t="str">
        <f>+VLOOKUP(FACTURACION[[#This Row],[NIT]],TABLACLIENTE,2,FALSE)</f>
        <v>EFIGAS GAS NATURAL S.A. E.S.P. (EFIGAS S.A. E.S.P.)</v>
      </c>
      <c r="J2315" s="2" t="s">
        <v>199</v>
      </c>
      <c r="K2315" s="12" t="str">
        <f>+VLOOKUP(FACTURACION[[#This Row],[REFERENCIA]],CODINV,2,FALSE)</f>
        <v>REG. 1813C-HC C: 1 1/4 R: 42-2" PSI O: 1/2</v>
      </c>
      <c r="L2315" s="12" t="str">
        <f>IF(VLOOKUP(FACTURACION[[#This Row],[REFERENCIA]],CODINV,3,FALSE)=0,"",VLOOKUP(FACTURACION[[#This Row],[REFERENCIA]],CODINV,3,FALSE))</f>
        <v/>
      </c>
      <c r="M2315" s="12" t="str">
        <f>+VLOOKUP(FACTURACION[[#This Row],[REFERENCIA]],CODINV,4,FALSE)</f>
        <v>REGULADORES</v>
      </c>
      <c r="N2315" s="12" t="str">
        <f>+VLOOKUP(FACTURACION[[#This Row],[REFERENCIA]],CODINV,5,FALSE)</f>
        <v>HONEYWELL</v>
      </c>
      <c r="O2315" s="2">
        <v>2</v>
      </c>
      <c r="P2315" s="23">
        <v>174001</v>
      </c>
      <c r="Q2315" s="24">
        <f>+FACTURACION[[#This Row],[CANTIDAD]]*FACTURACION[[#This Row],[VR UNITARIO]]/1000</f>
        <v>348.00200000000001</v>
      </c>
      <c r="R2315" s="3" t="str">
        <f>+VLOOKUP(FACTURACION[[#This Row],[NIT]],TABLACLIENTE,5,FALSE)</f>
        <v>MANIZALES</v>
      </c>
    </row>
    <row r="2316" spans="3:18">
      <c r="C2316" s="13">
        <v>2015</v>
      </c>
      <c r="D2316" s="17" t="s">
        <v>696</v>
      </c>
      <c r="E2316" s="17">
        <f>MONTH(FACTURACION[[#This Row],[MES]]&amp;1)</f>
        <v>7</v>
      </c>
      <c r="F2316" s="223">
        <f>DATE(FACTURACION[[#This Row],[AÑO]],FACTURACION[[#This Row],[Mes numero]],1)</f>
        <v>42186</v>
      </c>
      <c r="G2316" s="159">
        <v>11355</v>
      </c>
      <c r="H2316" s="20">
        <v>800202395</v>
      </c>
      <c r="I2316" s="2" t="str">
        <f>+VLOOKUP(FACTURACION[[#This Row],[NIT]],TABLACLIENTE,2,FALSE)</f>
        <v>EFIGAS GAS NATURAL S.A. E.S.P. (EFIGAS S.A. E.S.P.)</v>
      </c>
      <c r="J2316" s="2" t="s">
        <v>199</v>
      </c>
      <c r="K2316" s="12" t="str">
        <f>+VLOOKUP(FACTURACION[[#This Row],[REFERENCIA]],CODINV,2,FALSE)</f>
        <v>REG. 1813C-HC C: 1 1/4 R: 42-2" PSI O: 1/2</v>
      </c>
      <c r="L2316" s="12" t="str">
        <f>IF(VLOOKUP(FACTURACION[[#This Row],[REFERENCIA]],CODINV,3,FALSE)=0,"",VLOOKUP(FACTURACION[[#This Row],[REFERENCIA]],CODINV,3,FALSE))</f>
        <v/>
      </c>
      <c r="M2316" s="12" t="str">
        <f>+VLOOKUP(FACTURACION[[#This Row],[REFERENCIA]],CODINV,4,FALSE)</f>
        <v>REGULADORES</v>
      </c>
      <c r="N2316" s="12" t="str">
        <f>+VLOOKUP(FACTURACION[[#This Row],[REFERENCIA]],CODINV,5,FALSE)</f>
        <v>HONEYWELL</v>
      </c>
      <c r="O2316" s="2">
        <v>4</v>
      </c>
      <c r="P2316" s="23">
        <v>174001</v>
      </c>
      <c r="Q2316" s="24">
        <f>+FACTURACION[[#This Row],[CANTIDAD]]*FACTURACION[[#This Row],[VR UNITARIO]]/1000</f>
        <v>696.00400000000002</v>
      </c>
      <c r="R2316" s="3" t="str">
        <f>+VLOOKUP(FACTURACION[[#This Row],[NIT]],TABLACLIENTE,5,FALSE)</f>
        <v>MANIZALES</v>
      </c>
    </row>
    <row r="2317" spans="3:18">
      <c r="C2317" s="13">
        <v>2015</v>
      </c>
      <c r="D2317" s="17" t="s">
        <v>696</v>
      </c>
      <c r="E2317" s="17">
        <f>MONTH(FACTURACION[[#This Row],[MES]]&amp;1)</f>
        <v>7</v>
      </c>
      <c r="F2317" s="223">
        <f>DATE(FACTURACION[[#This Row],[AÑO]],FACTURACION[[#This Row],[Mes numero]],1)</f>
        <v>42186</v>
      </c>
      <c r="G2317" s="159">
        <v>11364</v>
      </c>
      <c r="H2317" s="20">
        <v>830043681</v>
      </c>
      <c r="I2317" s="2" t="str">
        <f>+VLOOKUP(FACTURACION[[#This Row],[NIT]],TABLACLIENTE,2,FALSE)</f>
        <v>INGENIERIA ELECTRONICA MARTINEZ LTDA (MELTRONIC LTDA)</v>
      </c>
      <c r="J2317" s="2" t="s">
        <v>6</v>
      </c>
      <c r="K2317" s="12" t="str">
        <f>+VLOOKUP(FACTURACION[[#This Row],[REFERENCIA]],CODINV,2,FALSE)</f>
        <v>REG.1813C C:3/4" R:6-15" O:1/2</v>
      </c>
      <c r="L2317" s="12" t="str">
        <f>IF(VLOOKUP(FACTURACION[[#This Row],[REFERENCIA]],CODINV,3,FALSE)=0,"",VLOOKUP(FACTURACION[[#This Row],[REFERENCIA]],CODINV,3,FALSE))</f>
        <v/>
      </c>
      <c r="M2317" s="12" t="str">
        <f>+VLOOKUP(FACTURACION[[#This Row],[REFERENCIA]],CODINV,4,FALSE)</f>
        <v>REGULADORES</v>
      </c>
      <c r="N2317" s="12" t="str">
        <f>+VLOOKUP(FACTURACION[[#This Row],[REFERENCIA]],CODINV,5,FALSE)</f>
        <v>HONEYWELL</v>
      </c>
      <c r="O2317" s="2">
        <v>1</v>
      </c>
      <c r="P2317" s="23">
        <v>145000</v>
      </c>
      <c r="Q2317" s="24">
        <f>+FACTURACION[[#This Row],[CANTIDAD]]*FACTURACION[[#This Row],[VR UNITARIO]]/1000</f>
        <v>145</v>
      </c>
      <c r="R2317" s="3" t="str">
        <f>+VLOOKUP(FACTURACION[[#This Row],[NIT]],TABLACLIENTE,5,FALSE)</f>
        <v>BOGOTÁ D.C.</v>
      </c>
    </row>
    <row r="2318" spans="3:18">
      <c r="C2318" s="13">
        <v>2015</v>
      </c>
      <c r="D2318" s="17" t="s">
        <v>696</v>
      </c>
      <c r="E2318" s="17">
        <f>MONTH(FACTURACION[[#This Row],[MES]]&amp;1)</f>
        <v>7</v>
      </c>
      <c r="F2318" s="223">
        <f>DATE(FACTURACION[[#This Row],[AÑO]],FACTURACION[[#This Row],[Mes numero]],1)</f>
        <v>42186</v>
      </c>
      <c r="G2318" s="159">
        <v>11320</v>
      </c>
      <c r="H2318" s="20">
        <v>830137252</v>
      </c>
      <c r="I2318" s="2" t="str">
        <f>+VLOOKUP(FACTURACION[[#This Row],[NIT]],TABLACLIENTE,2,FALSE)</f>
        <v>SAGENCO SAS</v>
      </c>
      <c r="J2318" s="2" t="s">
        <v>6</v>
      </c>
      <c r="K2318" s="12" t="str">
        <f>+VLOOKUP(FACTURACION[[#This Row],[REFERENCIA]],CODINV,2,FALSE)</f>
        <v>REG.1813C C:3/4" R:6-15" O:1/2</v>
      </c>
      <c r="L2318" s="12" t="str">
        <f>IF(VLOOKUP(FACTURACION[[#This Row],[REFERENCIA]],CODINV,3,FALSE)=0,"",VLOOKUP(FACTURACION[[#This Row],[REFERENCIA]],CODINV,3,FALSE))</f>
        <v/>
      </c>
      <c r="M2318" s="12" t="str">
        <f>+VLOOKUP(FACTURACION[[#This Row],[REFERENCIA]],CODINV,4,FALSE)</f>
        <v>REGULADORES</v>
      </c>
      <c r="N2318" s="12" t="str">
        <f>+VLOOKUP(FACTURACION[[#This Row],[REFERENCIA]],CODINV,5,FALSE)</f>
        <v>HONEYWELL</v>
      </c>
      <c r="O2318" s="2">
        <v>1</v>
      </c>
      <c r="P2318" s="23">
        <v>105000</v>
      </c>
      <c r="Q2318" s="24">
        <f>+FACTURACION[[#This Row],[CANTIDAD]]*FACTURACION[[#This Row],[VR UNITARIO]]/1000</f>
        <v>105</v>
      </c>
      <c r="R2318" s="3" t="str">
        <f>+VLOOKUP(FACTURACION[[#This Row],[NIT]],TABLACLIENTE,5,FALSE)</f>
        <v>BOGOTÁ D.C.</v>
      </c>
    </row>
    <row r="2319" spans="3:18">
      <c r="C2319" s="13">
        <v>2015</v>
      </c>
      <c r="D2319" s="17" t="s">
        <v>696</v>
      </c>
      <c r="E2319" s="17">
        <f>MONTH(FACTURACION[[#This Row],[MES]]&amp;1)</f>
        <v>7</v>
      </c>
      <c r="F2319" s="223">
        <f>DATE(FACTURACION[[#This Row],[AÑO]],FACTURACION[[#This Row],[Mes numero]],1)</f>
        <v>42186</v>
      </c>
      <c r="G2319" s="159">
        <v>11346</v>
      </c>
      <c r="H2319" s="20">
        <v>890101691</v>
      </c>
      <c r="I2319" s="2" t="str">
        <f>+VLOOKUP(FACTURACION[[#This Row],[NIT]],TABLACLIENTE,2,FALSE)</f>
        <v>GASES DEL CARIBE S.A.E.S.P. (GASCARIBE S.A E.S.P.)</v>
      </c>
      <c r="J2319" s="2" t="s">
        <v>109</v>
      </c>
      <c r="K2319" s="12" t="str">
        <f>+VLOOKUP(FACTURACION[[#This Row],[REFERENCIA]],CODINV,2,FALSE)</f>
        <v>REG. 1883 CPB2 C: 1 1/4" O: 1/2 R: STD</v>
      </c>
      <c r="L2319" s="12" t="str">
        <f>IF(VLOOKUP(FACTURACION[[#This Row],[REFERENCIA]],CODINV,3,FALSE)=0,"",VLOOKUP(FACTURACION[[#This Row],[REFERENCIA]],CODINV,3,FALSE))</f>
        <v/>
      </c>
      <c r="M2319" s="12" t="str">
        <f>+VLOOKUP(FACTURACION[[#This Row],[REFERENCIA]],CODINV,4,FALSE)</f>
        <v>REGULADORES</v>
      </c>
      <c r="N2319" s="12" t="str">
        <f>+VLOOKUP(FACTURACION[[#This Row],[REFERENCIA]],CODINV,5,FALSE)</f>
        <v>HONEYWELL</v>
      </c>
      <c r="O2319" s="2">
        <v>8</v>
      </c>
      <c r="P2319" s="23">
        <v>1079491</v>
      </c>
      <c r="Q2319" s="24">
        <f>+FACTURACION[[#This Row],[CANTIDAD]]*FACTURACION[[#This Row],[VR UNITARIO]]/1000</f>
        <v>8635.9279999999999</v>
      </c>
      <c r="R2319" s="3" t="str">
        <f>+VLOOKUP(FACTURACION[[#This Row],[NIT]],TABLACLIENTE,5,FALSE)</f>
        <v>BARRANQUILLA</v>
      </c>
    </row>
    <row r="2320" spans="3:18">
      <c r="C2320" s="13">
        <v>2015</v>
      </c>
      <c r="D2320" s="17" t="s">
        <v>696</v>
      </c>
      <c r="E2320" s="17">
        <f>MONTH(FACTURACION[[#This Row],[MES]]&amp;1)</f>
        <v>7</v>
      </c>
      <c r="F2320" s="223">
        <f>DATE(FACTURACION[[#This Row],[AÑO]],FACTURACION[[#This Row],[Mes numero]],1)</f>
        <v>42186</v>
      </c>
      <c r="G2320" s="159">
        <v>11347</v>
      </c>
      <c r="H2320" s="20">
        <v>890101691</v>
      </c>
      <c r="I2320" s="2" t="str">
        <f>+VLOOKUP(FACTURACION[[#This Row],[NIT]],TABLACLIENTE,2,FALSE)</f>
        <v>GASES DEL CARIBE S.A.E.S.P. (GASCARIBE S.A E.S.P.)</v>
      </c>
      <c r="J2320" s="2" t="s">
        <v>109</v>
      </c>
      <c r="K2320" s="12" t="str">
        <f>+VLOOKUP(FACTURACION[[#This Row],[REFERENCIA]],CODINV,2,FALSE)</f>
        <v>REG. 1883 CPB2 C: 1 1/4" O: 1/2 R: STD</v>
      </c>
      <c r="L2320" s="12" t="str">
        <f>IF(VLOOKUP(FACTURACION[[#This Row],[REFERENCIA]],CODINV,3,FALSE)=0,"",VLOOKUP(FACTURACION[[#This Row],[REFERENCIA]],CODINV,3,FALSE))</f>
        <v/>
      </c>
      <c r="M2320" s="12" t="str">
        <f>+VLOOKUP(FACTURACION[[#This Row],[REFERENCIA]],CODINV,4,FALSE)</f>
        <v>REGULADORES</v>
      </c>
      <c r="N2320" s="12" t="str">
        <f>+VLOOKUP(FACTURACION[[#This Row],[REFERENCIA]],CODINV,5,FALSE)</f>
        <v>HONEYWELL</v>
      </c>
      <c r="O2320" s="2">
        <v>14</v>
      </c>
      <c r="P2320" s="23">
        <v>1079491</v>
      </c>
      <c r="Q2320" s="24">
        <f>+FACTURACION[[#This Row],[CANTIDAD]]*FACTURACION[[#This Row],[VR UNITARIO]]/1000</f>
        <v>15112.874</v>
      </c>
      <c r="R2320" s="3" t="str">
        <f>+VLOOKUP(FACTURACION[[#This Row],[NIT]],TABLACLIENTE,5,FALSE)</f>
        <v>BARRANQUILLA</v>
      </c>
    </row>
    <row r="2321" spans="3:18">
      <c r="C2321" s="13">
        <v>2015</v>
      </c>
      <c r="D2321" s="17" t="s">
        <v>696</v>
      </c>
      <c r="E2321" s="17">
        <f>MONTH(FACTURACION[[#This Row],[MES]]&amp;1)</f>
        <v>7</v>
      </c>
      <c r="F2321" s="223">
        <f>DATE(FACTURACION[[#This Row],[AÑO]],FACTURACION[[#This Row],[Mes numero]],1)</f>
        <v>42186</v>
      </c>
      <c r="G2321" s="159">
        <v>11370</v>
      </c>
      <c r="H2321" s="20">
        <v>830088556</v>
      </c>
      <c r="I2321" s="2" t="str">
        <f>+VLOOKUP(FACTURACION[[#This Row],[NIT]],TABLACLIENTE,2,FALSE)</f>
        <v>COMPAÑIA NACIONAL DE CALDERAS LTDA</v>
      </c>
      <c r="J2321" s="2" t="s">
        <v>90</v>
      </c>
      <c r="K2321" s="12" t="str">
        <f>+VLOOKUP(FACTURACION[[#This Row],[REFERENCIA]],CODINV,2,FALSE)</f>
        <v>REG. 1813B C: 2" R: 14.5-28" O: 7/8"</v>
      </c>
      <c r="L2321" s="12" t="str">
        <f>IF(VLOOKUP(FACTURACION[[#This Row],[REFERENCIA]],CODINV,3,FALSE)=0,"",VLOOKUP(FACTURACION[[#This Row],[REFERENCIA]],CODINV,3,FALSE))</f>
        <v/>
      </c>
      <c r="M2321" s="12" t="str">
        <f>+VLOOKUP(FACTURACION[[#This Row],[REFERENCIA]],CODINV,4,FALSE)</f>
        <v>REGULADORES</v>
      </c>
      <c r="N2321" s="12" t="str">
        <f>+VLOOKUP(FACTURACION[[#This Row],[REFERENCIA]],CODINV,5,FALSE)</f>
        <v>HONEYWELL</v>
      </c>
      <c r="O2321" s="2">
        <v>1</v>
      </c>
      <c r="P2321" s="23">
        <v>1350000</v>
      </c>
      <c r="Q2321" s="24">
        <f>+FACTURACION[[#This Row],[CANTIDAD]]*FACTURACION[[#This Row],[VR UNITARIO]]/1000</f>
        <v>1350</v>
      </c>
      <c r="R2321" s="3" t="str">
        <f>+VLOOKUP(FACTURACION[[#This Row],[NIT]],TABLACLIENTE,5,FALSE)</f>
        <v>BOGOTÁ D.C.</v>
      </c>
    </row>
    <row r="2322" spans="3:18">
      <c r="C2322" s="13">
        <v>2015</v>
      </c>
      <c r="D2322" s="17" t="s">
        <v>696</v>
      </c>
      <c r="E2322" s="17">
        <f>MONTH(FACTURACION[[#This Row],[MES]]&amp;1)</f>
        <v>7</v>
      </c>
      <c r="F2322" s="223">
        <f>DATE(FACTURACION[[#This Row],[AÑO]],FACTURACION[[#This Row],[Mes numero]],1)</f>
        <v>42186</v>
      </c>
      <c r="G2322" s="159">
        <v>11304</v>
      </c>
      <c r="H2322" s="20">
        <v>860510723</v>
      </c>
      <c r="I2322" s="2" t="str">
        <f>+VLOOKUP(FACTURACION[[#This Row],[NIT]],TABLACLIENTE,2,FALSE)</f>
        <v>SAENA DE COLOMBIA S.A.</v>
      </c>
      <c r="J2322" s="2" t="s">
        <v>503</v>
      </c>
      <c r="K2322" s="12" t="str">
        <f>+VLOOKUP(FACTURACION[[#This Row],[REFERENCIA]],CODINV,2,FALSE)</f>
        <v>REG. 1803PFM C: 2" O: 7/8 PILOTO 7-15</v>
      </c>
      <c r="L2322" s="12" t="str">
        <f>IF(VLOOKUP(FACTURACION[[#This Row],[REFERENCIA]],CODINV,3,FALSE)=0,"",VLOOKUP(FACTURACION[[#This Row],[REFERENCIA]],CODINV,3,FALSE))</f>
        <v/>
      </c>
      <c r="M2322" s="12" t="str">
        <f>+VLOOKUP(FACTURACION[[#This Row],[REFERENCIA]],CODINV,4,FALSE)</f>
        <v>REGULADORES</v>
      </c>
      <c r="N2322" s="12" t="str">
        <f>+VLOOKUP(FACTURACION[[#This Row],[REFERENCIA]],CODINV,5,FALSE)</f>
        <v>HONEYWELL</v>
      </c>
      <c r="O2322" s="2">
        <v>2</v>
      </c>
      <c r="P2322" s="23">
        <v>1520000</v>
      </c>
      <c r="Q2322" s="24">
        <f>+FACTURACION[[#This Row],[CANTIDAD]]*FACTURACION[[#This Row],[VR UNITARIO]]/1000</f>
        <v>3040</v>
      </c>
      <c r="R2322" s="3" t="str">
        <f>+VLOOKUP(FACTURACION[[#This Row],[NIT]],TABLACLIENTE,5,FALSE)</f>
        <v>BOGOTÁ D.C.</v>
      </c>
    </row>
    <row r="2323" spans="3:18">
      <c r="C2323" s="13">
        <v>2015</v>
      </c>
      <c r="D2323" s="17" t="s">
        <v>696</v>
      </c>
      <c r="E2323" s="17">
        <f>MONTH(FACTURACION[[#This Row],[MES]]&amp;1)</f>
        <v>7</v>
      </c>
      <c r="F2323" s="223">
        <f>DATE(FACTURACION[[#This Row],[AÑO]],FACTURACION[[#This Row],[Mes numero]],1)</f>
        <v>42186</v>
      </c>
      <c r="G2323" s="159">
        <v>11326</v>
      </c>
      <c r="H2323" s="20">
        <v>800167643</v>
      </c>
      <c r="I2323" s="2" t="str">
        <f>+VLOOKUP(FACTURACION[[#This Row],[NIT]],TABLACLIENTE,2,FALSE)</f>
        <v>GASES DE OCCIDENTE S.A. E.S.P. (GDO)</v>
      </c>
      <c r="J2323" s="2" t="s">
        <v>63</v>
      </c>
      <c r="K2323" s="12" t="str">
        <f>+VLOOKUP(FACTURACION[[#This Row],[REFERENCIA]],CODINV,2,FALSE)</f>
        <v>AFV 2" S300 FO</v>
      </c>
      <c r="L2323" s="12" t="str">
        <f>IF(VLOOKUP(FACTURACION[[#This Row],[REFERENCIA]],CODINV,3,FALSE)=0,"",VLOOKUP(FACTURACION[[#This Row],[REFERENCIA]],CODINV,3,FALSE))</f>
        <v/>
      </c>
      <c r="M2323" s="12" t="str">
        <f>+VLOOKUP(FACTURACION[[#This Row],[REFERENCIA]],CODINV,4,FALSE)</f>
        <v>REGULADORES</v>
      </c>
      <c r="N2323" s="12" t="str">
        <f>+VLOOKUP(FACTURACION[[#This Row],[REFERENCIA]],CODINV,5,FALSE)</f>
        <v>HONEYWELL</v>
      </c>
      <c r="O2323" s="2">
        <v>30</v>
      </c>
      <c r="P2323" s="23">
        <v>2240702</v>
      </c>
      <c r="Q2323" s="24">
        <f>+FACTURACION[[#This Row],[CANTIDAD]]*FACTURACION[[#This Row],[VR UNITARIO]]/1000</f>
        <v>67221.06</v>
      </c>
      <c r="R2323" s="3" t="str">
        <f>+VLOOKUP(FACTURACION[[#This Row],[NIT]],TABLACLIENTE,5,FALSE)</f>
        <v>CALI</v>
      </c>
    </row>
    <row r="2324" spans="3:18">
      <c r="C2324" s="13">
        <v>2015</v>
      </c>
      <c r="D2324" s="17" t="s">
        <v>696</v>
      </c>
      <c r="E2324" s="17">
        <f>MONTH(FACTURACION[[#This Row],[MES]]&amp;1)</f>
        <v>7</v>
      </c>
      <c r="F2324" s="223">
        <f>DATE(FACTURACION[[#This Row],[AÑO]],FACTURACION[[#This Row],[Mes numero]],1)</f>
        <v>42186</v>
      </c>
      <c r="G2324" s="159">
        <v>11326</v>
      </c>
      <c r="H2324" s="20">
        <v>800167643</v>
      </c>
      <c r="I2324" s="2" t="str">
        <f>+VLOOKUP(FACTURACION[[#This Row],[NIT]],TABLACLIENTE,2,FALSE)</f>
        <v>GASES DE OCCIDENTE S.A. E.S.P. (GDO)</v>
      </c>
      <c r="J2324" s="2" t="s">
        <v>155</v>
      </c>
      <c r="K2324" s="12" t="str">
        <f>+VLOOKUP(FACTURACION[[#This Row],[REFERENCIA]],CODINV,2,FALSE)</f>
        <v>AFV 3" S300 FO</v>
      </c>
      <c r="L2324" s="12" t="str">
        <f>IF(VLOOKUP(FACTURACION[[#This Row],[REFERENCIA]],CODINV,3,FALSE)=0,"",VLOOKUP(FACTURACION[[#This Row],[REFERENCIA]],CODINV,3,FALSE))</f>
        <v/>
      </c>
      <c r="M2324" s="12" t="str">
        <f>+VLOOKUP(FACTURACION[[#This Row],[REFERENCIA]],CODINV,4,FALSE)</f>
        <v>REGULADORES</v>
      </c>
      <c r="N2324" s="12" t="str">
        <f>+VLOOKUP(FACTURACION[[#This Row],[REFERENCIA]],CODINV,5,FALSE)</f>
        <v>HONEYWELL</v>
      </c>
      <c r="O2324" s="2">
        <v>6</v>
      </c>
      <c r="P2324" s="23">
        <v>3688184</v>
      </c>
      <c r="Q2324" s="24">
        <f>+FACTURACION[[#This Row],[CANTIDAD]]*FACTURACION[[#This Row],[VR UNITARIO]]/1000</f>
        <v>22129.103999999999</v>
      </c>
      <c r="R2324" s="3" t="str">
        <f>+VLOOKUP(FACTURACION[[#This Row],[NIT]],TABLACLIENTE,5,FALSE)</f>
        <v>CALI</v>
      </c>
    </row>
    <row r="2325" spans="3:18">
      <c r="C2325" s="13">
        <v>2015</v>
      </c>
      <c r="D2325" s="17" t="s">
        <v>696</v>
      </c>
      <c r="E2325" s="17">
        <f>MONTH(FACTURACION[[#This Row],[MES]]&amp;1)</f>
        <v>7</v>
      </c>
      <c r="F2325" s="223">
        <f>DATE(FACTURACION[[#This Row],[AÑO]],FACTURACION[[#This Row],[Mes numero]],1)</f>
        <v>42186</v>
      </c>
      <c r="G2325" s="159">
        <v>11327</v>
      </c>
      <c r="H2325" s="20">
        <v>800167643</v>
      </c>
      <c r="I2325" s="2" t="str">
        <f>+VLOOKUP(FACTURACION[[#This Row],[NIT]],TABLACLIENTE,2,FALSE)</f>
        <v>GASES DE OCCIDENTE S.A. E.S.P. (GDO)</v>
      </c>
      <c r="J2325" s="2" t="s">
        <v>155</v>
      </c>
      <c r="K2325" s="12" t="str">
        <f>+VLOOKUP(FACTURACION[[#This Row],[REFERENCIA]],CODINV,2,FALSE)</f>
        <v>AFV 3" S300 FO</v>
      </c>
      <c r="L2325" s="12" t="str">
        <f>IF(VLOOKUP(FACTURACION[[#This Row],[REFERENCIA]],CODINV,3,FALSE)=0,"",VLOOKUP(FACTURACION[[#This Row],[REFERENCIA]],CODINV,3,FALSE))</f>
        <v/>
      </c>
      <c r="M2325" s="12" t="str">
        <f>+VLOOKUP(FACTURACION[[#This Row],[REFERENCIA]],CODINV,4,FALSE)</f>
        <v>REGULADORES</v>
      </c>
      <c r="N2325" s="12" t="str">
        <f>+VLOOKUP(FACTURACION[[#This Row],[REFERENCIA]],CODINV,5,FALSE)</f>
        <v>HONEYWELL</v>
      </c>
      <c r="O2325" s="2">
        <v>1</v>
      </c>
      <c r="P2325" s="23">
        <v>3696426</v>
      </c>
      <c r="Q2325" s="24">
        <f>+FACTURACION[[#This Row],[CANTIDAD]]*FACTURACION[[#This Row],[VR UNITARIO]]/1000</f>
        <v>3696.4259999999999</v>
      </c>
      <c r="R2325" s="3" t="str">
        <f>+VLOOKUP(FACTURACION[[#This Row],[NIT]],TABLACLIENTE,5,FALSE)</f>
        <v>CALI</v>
      </c>
    </row>
    <row r="2326" spans="3:18">
      <c r="C2326" s="13">
        <v>2015</v>
      </c>
      <c r="D2326" s="17" t="s">
        <v>696</v>
      </c>
      <c r="E2326" s="17">
        <f>MONTH(FACTURACION[[#This Row],[MES]]&amp;1)</f>
        <v>7</v>
      </c>
      <c r="F2326" s="223">
        <f>DATE(FACTURACION[[#This Row],[AÑO]],FACTURACION[[#This Row],[Mes numero]],1)</f>
        <v>42186</v>
      </c>
      <c r="G2326" s="159">
        <v>11311</v>
      </c>
      <c r="H2326" s="20">
        <v>830085008</v>
      </c>
      <c r="I2326" s="2" t="str">
        <f>+VLOOKUP(FACTURACION[[#This Row],[NIT]],TABLACLIENTE,2,FALSE)</f>
        <v>COMBUSTIBLES UNIGAS S.A.S.</v>
      </c>
      <c r="J2326" s="2" t="s">
        <v>24</v>
      </c>
      <c r="K2326" s="12" t="str">
        <f>+VLOOKUP(FACTURACION[[#This Row],[REFERENCIA]],CODINV,2,FALSE)</f>
        <v>AFV 2" S300 F.O Y CL INS ZSC100</v>
      </c>
      <c r="L2326" s="12" t="str">
        <f>IF(VLOOKUP(FACTURACION[[#This Row],[REFERENCIA]],CODINV,3,FALSE)=0,"",VLOOKUP(FACTURACION[[#This Row],[REFERENCIA]],CODINV,3,FALSE))</f>
        <v/>
      </c>
      <c r="M2326" s="12" t="str">
        <f>+VLOOKUP(FACTURACION[[#This Row],[REFERENCIA]],CODINV,4,FALSE)</f>
        <v>REGULADORES</v>
      </c>
      <c r="N2326" s="12" t="str">
        <f>+VLOOKUP(FACTURACION[[#This Row],[REFERENCIA]],CODINV,5,FALSE)</f>
        <v>HONEYWELL</v>
      </c>
      <c r="O2326" s="2">
        <v>1</v>
      </c>
      <c r="P2326" s="23">
        <v>5303678</v>
      </c>
      <c r="Q2326" s="24">
        <f>+FACTURACION[[#This Row],[CANTIDAD]]*FACTURACION[[#This Row],[VR UNITARIO]]/1000</f>
        <v>5303.6779999999999</v>
      </c>
      <c r="R2326" s="3" t="str">
        <f>+VLOOKUP(FACTURACION[[#This Row],[NIT]],TABLACLIENTE,5,FALSE)</f>
        <v>BOGOTÁ D.C.</v>
      </c>
    </row>
    <row r="2327" spans="3:18">
      <c r="C2327" s="13">
        <v>2015</v>
      </c>
      <c r="D2327" s="17" t="s">
        <v>696</v>
      </c>
      <c r="E2327" s="17">
        <f>MONTH(FACTURACION[[#This Row],[MES]]&amp;1)</f>
        <v>7</v>
      </c>
      <c r="F2327" s="223">
        <f>DATE(FACTURACION[[#This Row],[AÑO]],FACTURACION[[#This Row],[Mes numero]],1)</f>
        <v>42186</v>
      </c>
      <c r="G2327" s="159">
        <v>11348</v>
      </c>
      <c r="H2327" s="20">
        <v>890101691</v>
      </c>
      <c r="I2327" s="2" t="str">
        <f>+VLOOKUP(FACTURACION[[#This Row],[NIT]],TABLACLIENTE,2,FALSE)</f>
        <v>GASES DEL CARIBE S.A.E.S.P. (GASCARIBE S.A E.S.P.)</v>
      </c>
      <c r="J2327" s="2" t="s">
        <v>24</v>
      </c>
      <c r="K2327" s="12" t="str">
        <f>+VLOOKUP(FACTURACION[[#This Row],[REFERENCIA]],CODINV,2,FALSE)</f>
        <v>AFV 2" S300 F.O Y CL INS ZSC100</v>
      </c>
      <c r="L2327" s="12" t="str">
        <f>IF(VLOOKUP(FACTURACION[[#This Row],[REFERENCIA]],CODINV,3,FALSE)=0,"",VLOOKUP(FACTURACION[[#This Row],[REFERENCIA]],CODINV,3,FALSE))</f>
        <v/>
      </c>
      <c r="M2327" s="12" t="str">
        <f>+VLOOKUP(FACTURACION[[#This Row],[REFERENCIA]],CODINV,4,FALSE)</f>
        <v>REGULADORES</v>
      </c>
      <c r="N2327" s="12" t="str">
        <f>+VLOOKUP(FACTURACION[[#This Row],[REFERENCIA]],CODINV,5,FALSE)</f>
        <v>HONEYWELL</v>
      </c>
      <c r="O2327" s="2">
        <v>12</v>
      </c>
      <c r="P2327" s="23">
        <v>5169806</v>
      </c>
      <c r="Q2327" s="24">
        <f>+FACTURACION[[#This Row],[CANTIDAD]]*FACTURACION[[#This Row],[VR UNITARIO]]/1000</f>
        <v>62037.671999999999</v>
      </c>
      <c r="R2327" s="3" t="str">
        <f>+VLOOKUP(FACTURACION[[#This Row],[NIT]],TABLACLIENTE,5,FALSE)</f>
        <v>BARRANQUILLA</v>
      </c>
    </row>
    <row r="2328" spans="3:18">
      <c r="C2328" s="13">
        <v>2015</v>
      </c>
      <c r="D2328" s="17" t="s">
        <v>696</v>
      </c>
      <c r="E2328" s="17">
        <f>MONTH(FACTURACION[[#This Row],[MES]]&amp;1)</f>
        <v>7</v>
      </c>
      <c r="F2328" s="223">
        <f>DATE(FACTURACION[[#This Row],[AÑO]],FACTURACION[[#This Row],[Mes numero]],1)</f>
        <v>42186</v>
      </c>
      <c r="G2328" s="159">
        <v>11371</v>
      </c>
      <c r="H2328" s="20">
        <v>900704677</v>
      </c>
      <c r="I2328" s="2" t="str">
        <f>+VLOOKUP(FACTURACION[[#This Row],[NIT]],TABLACLIENTE,2,FALSE)</f>
        <v>STEEL BULL COMPANY S A S</v>
      </c>
      <c r="J2328" s="2" t="s">
        <v>24</v>
      </c>
      <c r="K2328" s="12" t="str">
        <f>+VLOOKUP(FACTURACION[[#This Row],[REFERENCIA]],CODINV,2,FALSE)</f>
        <v>AFV 2" S300 F.O Y CL INS ZSC100</v>
      </c>
      <c r="L2328" s="12" t="str">
        <f>IF(VLOOKUP(FACTURACION[[#This Row],[REFERENCIA]],CODINV,3,FALSE)=0,"",VLOOKUP(FACTURACION[[#This Row],[REFERENCIA]],CODINV,3,FALSE))</f>
        <v/>
      </c>
      <c r="M2328" s="12" t="str">
        <f>+VLOOKUP(FACTURACION[[#This Row],[REFERENCIA]],CODINV,4,FALSE)</f>
        <v>REGULADORES</v>
      </c>
      <c r="N2328" s="12" t="str">
        <f>+VLOOKUP(FACTURACION[[#This Row],[REFERENCIA]],CODINV,5,FALSE)</f>
        <v>HONEYWELL</v>
      </c>
      <c r="O2328" s="2">
        <v>2</v>
      </c>
      <c r="P2328" s="23">
        <v>5840463</v>
      </c>
      <c r="Q2328" s="24">
        <f>+FACTURACION[[#This Row],[CANTIDAD]]*FACTURACION[[#This Row],[VR UNITARIO]]/1000</f>
        <v>11680.925999999999</v>
      </c>
      <c r="R2328" s="3" t="str">
        <f>+VLOOKUP(FACTURACION[[#This Row],[NIT]],TABLACLIENTE,5,FALSE)</f>
        <v>BOGOTÁ D.C.</v>
      </c>
    </row>
    <row r="2329" spans="3:18">
      <c r="C2329" s="13">
        <v>2015</v>
      </c>
      <c r="D2329" s="17" t="s">
        <v>696</v>
      </c>
      <c r="E2329" s="17">
        <f>MONTH(FACTURACION[[#This Row],[MES]]&amp;1)</f>
        <v>7</v>
      </c>
      <c r="F2329" s="223">
        <f>DATE(FACTURACION[[#This Row],[AÑO]],FACTURACION[[#This Row],[Mes numero]],1)</f>
        <v>42186</v>
      </c>
      <c r="G2329" s="159">
        <v>11336</v>
      </c>
      <c r="H2329" s="20">
        <v>890400869</v>
      </c>
      <c r="I2329" s="2" t="str">
        <f>+VLOOKUP(FACTURACION[[#This Row],[NIT]],TABLACLIENTE,2,FALSE)</f>
        <v>SURTIDORA DE GAS DEL CARIBE S.A. E.S.P. (SURTIGAS S.A. E.S.P.)</v>
      </c>
      <c r="J2329" s="2" t="s">
        <v>712</v>
      </c>
      <c r="K2329" s="12" t="str">
        <f>+VLOOKUP(FACTURACION[[#This Row],[REFERENCIA]],CODINV,2,FALSE)</f>
        <v>AFV 4" S300 FO Y CL INS. ZSC100</v>
      </c>
      <c r="L2329" s="12" t="str">
        <f>IF(VLOOKUP(FACTURACION[[#This Row],[REFERENCIA]],CODINV,3,FALSE)=0,"",VLOOKUP(FACTURACION[[#This Row],[REFERENCIA]],CODINV,3,FALSE))</f>
        <v/>
      </c>
      <c r="M2329" s="12" t="str">
        <f>+VLOOKUP(FACTURACION[[#This Row],[REFERENCIA]],CODINV,4,FALSE)</f>
        <v>REGULADORES</v>
      </c>
      <c r="N2329" s="12" t="str">
        <f>+VLOOKUP(FACTURACION[[#This Row],[REFERENCIA]],CODINV,5,FALSE)</f>
        <v>HONEYWELL</v>
      </c>
      <c r="O2329" s="2">
        <v>1</v>
      </c>
      <c r="P2329" s="23">
        <v>9658514</v>
      </c>
      <c r="Q2329" s="24">
        <f>+FACTURACION[[#This Row],[CANTIDAD]]*FACTURACION[[#This Row],[VR UNITARIO]]/1000</f>
        <v>9658.5139999999992</v>
      </c>
      <c r="R2329" s="3" t="str">
        <f>+VLOOKUP(FACTURACION[[#This Row],[NIT]],TABLACLIENTE,5,FALSE)</f>
        <v>CARTAGENA</v>
      </c>
    </row>
    <row r="2330" spans="3:18">
      <c r="C2330" s="13">
        <v>2015</v>
      </c>
      <c r="D2330" s="17" t="s">
        <v>696</v>
      </c>
      <c r="E2330" s="17">
        <f>MONTH(FACTURACION[[#This Row],[MES]]&amp;1)</f>
        <v>7</v>
      </c>
      <c r="F2330" s="223">
        <f>DATE(FACTURACION[[#This Row],[AÑO]],FACTURACION[[#This Row],[Mes numero]],1)</f>
        <v>42186</v>
      </c>
      <c r="G2330" s="159">
        <v>11325</v>
      </c>
      <c r="H2330" s="20">
        <v>800167643</v>
      </c>
      <c r="I2330" s="2" t="str">
        <f>+VLOOKUP(FACTURACION[[#This Row],[NIT]],TABLACLIENTE,2,FALSE)</f>
        <v>GASES DE OCCIDENTE S.A. E.S.P. (GDO)</v>
      </c>
      <c r="J2330" s="2" t="s">
        <v>713</v>
      </c>
      <c r="K2330" s="12" t="str">
        <f>+VLOOKUP(FACTURACION[[#This Row],[REFERENCIA]],CODINV,2,FALSE)</f>
        <v>CONTROL LOOP ZSC-100 BM COMPOSITE</v>
      </c>
      <c r="L2330" s="12" t="str">
        <f>IF(VLOOKUP(FACTURACION[[#This Row],[REFERENCIA]],CODINV,3,FALSE)=0,"",VLOOKUP(FACTURACION[[#This Row],[REFERENCIA]],CODINV,3,FALSE))</f>
        <v/>
      </c>
      <c r="M2330" s="12" t="str">
        <f>+VLOOKUP(FACTURACION[[#This Row],[REFERENCIA]],CODINV,4,FALSE)</f>
        <v>REGULADORES</v>
      </c>
      <c r="N2330" s="12" t="str">
        <f>+VLOOKUP(FACTURACION[[#This Row],[REFERENCIA]],CODINV,5,FALSE)</f>
        <v>HONEYWELL</v>
      </c>
      <c r="O2330" s="2">
        <v>4</v>
      </c>
      <c r="P2330" s="23">
        <v>2562526</v>
      </c>
      <c r="Q2330" s="24">
        <f>+FACTURACION[[#This Row],[CANTIDAD]]*FACTURACION[[#This Row],[VR UNITARIO]]/1000</f>
        <v>10250.103999999999</v>
      </c>
      <c r="R2330" s="3" t="str">
        <f>+VLOOKUP(FACTURACION[[#This Row],[NIT]],TABLACLIENTE,5,FALSE)</f>
        <v>CALI</v>
      </c>
    </row>
    <row r="2331" spans="3:18">
      <c r="C2331" s="13">
        <v>2015</v>
      </c>
      <c r="D2331" s="17" t="s">
        <v>696</v>
      </c>
      <c r="E2331" s="17">
        <f>MONTH(FACTURACION[[#This Row],[MES]]&amp;1)</f>
        <v>7</v>
      </c>
      <c r="F2331" s="223">
        <f>DATE(FACTURACION[[#This Row],[AÑO]],FACTURACION[[#This Row],[Mes numero]],1)</f>
        <v>42186</v>
      </c>
      <c r="G2331" s="159">
        <v>11326</v>
      </c>
      <c r="H2331" s="20">
        <v>800167643</v>
      </c>
      <c r="I2331" s="2" t="str">
        <f>+VLOOKUP(FACTURACION[[#This Row],[NIT]],TABLACLIENTE,2,FALSE)</f>
        <v>GASES DE OCCIDENTE S.A. E.S.P. (GDO)</v>
      </c>
      <c r="J2331" s="2" t="s">
        <v>713</v>
      </c>
      <c r="K2331" s="12" t="str">
        <f>+VLOOKUP(FACTURACION[[#This Row],[REFERENCIA]],CODINV,2,FALSE)</f>
        <v>CONTROL LOOP ZSC-100 BM COMPOSITE</v>
      </c>
      <c r="L2331" s="12" t="str">
        <f>IF(VLOOKUP(FACTURACION[[#This Row],[REFERENCIA]],CODINV,3,FALSE)=0,"",VLOOKUP(FACTURACION[[#This Row],[REFERENCIA]],CODINV,3,FALSE))</f>
        <v/>
      </c>
      <c r="M2331" s="12" t="str">
        <f>+VLOOKUP(FACTURACION[[#This Row],[REFERENCIA]],CODINV,4,FALSE)</f>
        <v>REGULADORES</v>
      </c>
      <c r="N2331" s="12" t="str">
        <f>+VLOOKUP(FACTURACION[[#This Row],[REFERENCIA]],CODINV,5,FALSE)</f>
        <v>HONEYWELL</v>
      </c>
      <c r="O2331" s="2">
        <v>26</v>
      </c>
      <c r="P2331" s="23">
        <v>2562526</v>
      </c>
      <c r="Q2331" s="24">
        <f>+FACTURACION[[#This Row],[CANTIDAD]]*FACTURACION[[#This Row],[VR UNITARIO]]/1000</f>
        <v>66625.676000000007</v>
      </c>
      <c r="R2331" s="3" t="str">
        <f>+VLOOKUP(FACTURACION[[#This Row],[NIT]],TABLACLIENTE,5,FALSE)</f>
        <v>CALI</v>
      </c>
    </row>
    <row r="2332" spans="3:18">
      <c r="C2332" s="13">
        <v>2015</v>
      </c>
      <c r="D2332" s="17" t="s">
        <v>696</v>
      </c>
      <c r="E2332" s="17">
        <f>MONTH(FACTURACION[[#This Row],[MES]]&amp;1)</f>
        <v>7</v>
      </c>
      <c r="F2332" s="223">
        <f>DATE(FACTURACION[[#This Row],[AÑO]],FACTURACION[[#This Row],[Mes numero]],1)</f>
        <v>42186</v>
      </c>
      <c r="G2332" s="159">
        <v>11327</v>
      </c>
      <c r="H2332" s="20">
        <v>800167643</v>
      </c>
      <c r="I2332" s="2" t="str">
        <f>+VLOOKUP(FACTURACION[[#This Row],[NIT]],TABLACLIENTE,2,FALSE)</f>
        <v>GASES DE OCCIDENTE S.A. E.S.P. (GDO)</v>
      </c>
      <c r="J2332" s="2" t="s">
        <v>713</v>
      </c>
      <c r="K2332" s="12" t="str">
        <f>+VLOOKUP(FACTURACION[[#This Row],[REFERENCIA]],CODINV,2,FALSE)</f>
        <v>CONTROL LOOP ZSC-100 BM COMPOSITE</v>
      </c>
      <c r="L2332" s="12" t="str">
        <f>IF(VLOOKUP(FACTURACION[[#This Row],[REFERENCIA]],CODINV,3,FALSE)=0,"",VLOOKUP(FACTURACION[[#This Row],[REFERENCIA]],CODINV,3,FALSE))</f>
        <v/>
      </c>
      <c r="M2332" s="12" t="str">
        <f>+VLOOKUP(FACTURACION[[#This Row],[REFERENCIA]],CODINV,4,FALSE)</f>
        <v>REGULADORES</v>
      </c>
      <c r="N2332" s="12" t="str">
        <f>+VLOOKUP(FACTURACION[[#This Row],[REFERENCIA]],CODINV,5,FALSE)</f>
        <v>HONEYWELL</v>
      </c>
      <c r="O2332" s="2">
        <v>4</v>
      </c>
      <c r="P2332" s="23">
        <v>2643252</v>
      </c>
      <c r="Q2332" s="24">
        <f>+FACTURACION[[#This Row],[CANTIDAD]]*FACTURACION[[#This Row],[VR UNITARIO]]/1000</f>
        <v>10573.008</v>
      </c>
      <c r="R2332" s="3" t="str">
        <f>+VLOOKUP(FACTURACION[[#This Row],[NIT]],TABLACLIENTE,5,FALSE)</f>
        <v>CALI</v>
      </c>
    </row>
    <row r="2333" spans="3:18">
      <c r="C2333" s="13">
        <v>2015</v>
      </c>
      <c r="D2333" s="17" t="s">
        <v>696</v>
      </c>
      <c r="E2333" s="17">
        <f>MONTH(FACTURACION[[#This Row],[MES]]&amp;1)</f>
        <v>7</v>
      </c>
      <c r="F2333" s="223">
        <f>DATE(FACTURACION[[#This Row],[AÑO]],FACTURACION[[#This Row],[Mes numero]],1)</f>
        <v>42186</v>
      </c>
      <c r="G2333" s="159">
        <v>11326</v>
      </c>
      <c r="H2333" s="20">
        <v>800167643</v>
      </c>
      <c r="I2333" s="2" t="str">
        <f>+VLOOKUP(FACTURACION[[#This Row],[NIT]],TABLACLIENTE,2,FALSE)</f>
        <v>GASES DE OCCIDENTE S.A. E.S.P. (GDO)</v>
      </c>
      <c r="J2333" s="2" t="s">
        <v>26</v>
      </c>
      <c r="K2333" s="12" t="str">
        <f>+VLOOKUP(FACTURACION[[#This Row],[REFERENCIA]],CODINV,2,FALSE)</f>
        <v>CONTROL LOOP ZSC-150 BM COMPOSITE</v>
      </c>
      <c r="L2333" s="12" t="str">
        <f>IF(VLOOKUP(FACTURACION[[#This Row],[REFERENCIA]],CODINV,3,FALSE)=0,"",VLOOKUP(FACTURACION[[#This Row],[REFERENCIA]],CODINV,3,FALSE))</f>
        <v/>
      </c>
      <c r="M2333" s="12" t="str">
        <f>+VLOOKUP(FACTURACION[[#This Row],[REFERENCIA]],CODINV,4,FALSE)</f>
        <v>REGULADORES</v>
      </c>
      <c r="N2333" s="12" t="str">
        <f>+VLOOKUP(FACTURACION[[#This Row],[REFERENCIA]],CODINV,5,FALSE)</f>
        <v>HONEYWELL</v>
      </c>
      <c r="O2333" s="2">
        <v>10</v>
      </c>
      <c r="P2333" s="23">
        <v>2562526</v>
      </c>
      <c r="Q2333" s="24">
        <f>+FACTURACION[[#This Row],[CANTIDAD]]*FACTURACION[[#This Row],[VR UNITARIO]]/1000</f>
        <v>25625.26</v>
      </c>
      <c r="R2333" s="3" t="str">
        <f>+VLOOKUP(FACTURACION[[#This Row],[NIT]],TABLACLIENTE,5,FALSE)</f>
        <v>CALI</v>
      </c>
    </row>
    <row r="2334" spans="3:18">
      <c r="C2334" s="13">
        <v>2015</v>
      </c>
      <c r="D2334" s="17" t="s">
        <v>696</v>
      </c>
      <c r="E2334" s="17">
        <f>MONTH(FACTURACION[[#This Row],[MES]]&amp;1)</f>
        <v>7</v>
      </c>
      <c r="F2334" s="223">
        <f>DATE(FACTURACION[[#This Row],[AÑO]],FACTURACION[[#This Row],[Mes numero]],1)</f>
        <v>42186</v>
      </c>
      <c r="G2334" s="159">
        <v>11327</v>
      </c>
      <c r="H2334" s="20">
        <v>800167643</v>
      </c>
      <c r="I2334" s="2" t="str">
        <f>+VLOOKUP(FACTURACION[[#This Row],[NIT]],TABLACLIENTE,2,FALSE)</f>
        <v>GASES DE OCCIDENTE S.A. E.S.P. (GDO)</v>
      </c>
      <c r="J2334" s="2" t="s">
        <v>26</v>
      </c>
      <c r="K2334" s="12" t="str">
        <f>+VLOOKUP(FACTURACION[[#This Row],[REFERENCIA]],CODINV,2,FALSE)</f>
        <v>CONTROL LOOP ZSC-150 BM COMPOSITE</v>
      </c>
      <c r="L2334" s="12" t="str">
        <f>IF(VLOOKUP(FACTURACION[[#This Row],[REFERENCIA]],CODINV,3,FALSE)=0,"",VLOOKUP(FACTURACION[[#This Row],[REFERENCIA]],CODINV,3,FALSE))</f>
        <v/>
      </c>
      <c r="M2334" s="12" t="str">
        <f>+VLOOKUP(FACTURACION[[#This Row],[REFERENCIA]],CODINV,4,FALSE)</f>
        <v>REGULADORES</v>
      </c>
      <c r="N2334" s="12" t="str">
        <f>+VLOOKUP(FACTURACION[[#This Row],[REFERENCIA]],CODINV,5,FALSE)</f>
        <v>HONEYWELL</v>
      </c>
      <c r="O2334" s="2">
        <v>4</v>
      </c>
      <c r="P2334" s="23">
        <v>2643252</v>
      </c>
      <c r="Q2334" s="24">
        <f>+FACTURACION[[#This Row],[CANTIDAD]]*FACTURACION[[#This Row],[VR UNITARIO]]/1000</f>
        <v>10573.008</v>
      </c>
      <c r="R2334" s="3" t="str">
        <f>+VLOOKUP(FACTURACION[[#This Row],[NIT]],TABLACLIENTE,5,FALSE)</f>
        <v>CALI</v>
      </c>
    </row>
    <row r="2335" spans="3:18">
      <c r="C2335" s="13">
        <v>2015</v>
      </c>
      <c r="D2335" s="17" t="s">
        <v>696</v>
      </c>
      <c r="E2335" s="17">
        <f>MONTH(FACTURACION[[#This Row],[MES]]&amp;1)</f>
        <v>7</v>
      </c>
      <c r="F2335" s="223">
        <f>DATE(FACTURACION[[#This Row],[AÑO]],FACTURACION[[#This Row],[Mes numero]],1)</f>
        <v>42186</v>
      </c>
      <c r="G2335" s="159">
        <v>11327</v>
      </c>
      <c r="H2335" s="20">
        <v>800167643</v>
      </c>
      <c r="I2335" s="2" t="str">
        <f>+VLOOKUP(FACTURACION[[#This Row],[NIT]],TABLACLIENTE,2,FALSE)</f>
        <v>GASES DE OCCIDENTE S.A. E.S.P. (GDO)</v>
      </c>
      <c r="J2335" s="2" t="s">
        <v>714</v>
      </c>
      <c r="K2335" s="12" t="str">
        <f>+VLOOKUP(FACTURACION[[#This Row],[REFERENCIA]],CODINV,2,FALSE)</f>
        <v>PILOTO ZSC 100</v>
      </c>
      <c r="L2335" s="12" t="str">
        <f>IF(VLOOKUP(FACTURACION[[#This Row],[REFERENCIA]],CODINV,3,FALSE)=0,"",VLOOKUP(FACTURACION[[#This Row],[REFERENCIA]],CODINV,3,FALSE))</f>
        <v>RRAC102A1A1A1</v>
      </c>
      <c r="M2335" s="12" t="str">
        <f>+VLOOKUP(FACTURACION[[#This Row],[REFERENCIA]],CODINV,4,FALSE)</f>
        <v>REGULADORES</v>
      </c>
      <c r="N2335" s="12" t="str">
        <f>+VLOOKUP(FACTURACION[[#This Row],[REFERENCIA]],CODINV,5,FALSE)</f>
        <v>HONEYWELL</v>
      </c>
      <c r="O2335" s="2">
        <v>4</v>
      </c>
      <c r="P2335" s="23">
        <v>1374433</v>
      </c>
      <c r="Q2335" s="24">
        <f>+FACTURACION[[#This Row],[CANTIDAD]]*FACTURACION[[#This Row],[VR UNITARIO]]/1000</f>
        <v>5497.732</v>
      </c>
      <c r="R2335" s="3" t="str">
        <f>+VLOOKUP(FACTURACION[[#This Row],[NIT]],TABLACLIENTE,5,FALSE)</f>
        <v>CALI</v>
      </c>
    </row>
    <row r="2336" spans="3:18">
      <c r="C2336" s="13">
        <v>2015</v>
      </c>
      <c r="D2336" s="17" t="s">
        <v>696</v>
      </c>
      <c r="E2336" s="17">
        <f>MONTH(FACTURACION[[#This Row],[MES]]&amp;1)</f>
        <v>7</v>
      </c>
      <c r="F2336" s="223">
        <f>DATE(FACTURACION[[#This Row],[AÑO]],FACTURACION[[#This Row],[Mes numero]],1)</f>
        <v>42186</v>
      </c>
      <c r="G2336" s="159">
        <v>11327</v>
      </c>
      <c r="H2336" s="20">
        <v>800167643</v>
      </c>
      <c r="I2336" s="2" t="str">
        <f>+VLOOKUP(FACTURACION[[#This Row],[NIT]],TABLACLIENTE,2,FALSE)</f>
        <v>GASES DE OCCIDENTE S.A. E.S.P. (GDO)</v>
      </c>
      <c r="J2336" s="2" t="s">
        <v>715</v>
      </c>
      <c r="K2336" s="12" t="str">
        <f>+VLOOKUP(FACTURACION[[#This Row],[REFERENCIA]],CODINV,2,FALSE)</f>
        <v>PILOTO ZSC 150</v>
      </c>
      <c r="L2336" s="12" t="str">
        <f>IF(VLOOKUP(FACTURACION[[#This Row],[REFERENCIA]],CODINV,3,FALSE)=0,"",VLOOKUP(FACTURACION[[#This Row],[REFERENCIA]],CODINV,3,FALSE))</f>
        <v>RRAD102A1A1A1</v>
      </c>
      <c r="M2336" s="12" t="str">
        <f>+VLOOKUP(FACTURACION[[#This Row],[REFERENCIA]],CODINV,4,FALSE)</f>
        <v>REGULADORES</v>
      </c>
      <c r="N2336" s="12" t="str">
        <f>+VLOOKUP(FACTURACION[[#This Row],[REFERENCIA]],CODINV,5,FALSE)</f>
        <v>HONEYWELL</v>
      </c>
      <c r="O2336" s="2">
        <v>4</v>
      </c>
      <c r="P2336" s="23">
        <v>1374433</v>
      </c>
      <c r="Q2336" s="24">
        <f>+FACTURACION[[#This Row],[CANTIDAD]]*FACTURACION[[#This Row],[VR UNITARIO]]/1000</f>
        <v>5497.732</v>
      </c>
      <c r="R2336" s="3" t="str">
        <f>+VLOOKUP(FACTURACION[[#This Row],[NIT]],TABLACLIENTE,5,FALSE)</f>
        <v>CALI</v>
      </c>
    </row>
    <row r="2337" spans="3:18">
      <c r="C2337" s="13">
        <v>2015</v>
      </c>
      <c r="D2337" s="17" t="s">
        <v>696</v>
      </c>
      <c r="E2337" s="17">
        <f>MONTH(FACTURACION[[#This Row],[MES]]&amp;1)</f>
        <v>7</v>
      </c>
      <c r="F2337" s="223">
        <f>DATE(FACTURACION[[#This Row],[AÑO]],FACTURACION[[#This Row],[Mes numero]],1)</f>
        <v>42186</v>
      </c>
      <c r="G2337" s="159">
        <v>11301</v>
      </c>
      <c r="H2337" s="20">
        <v>890105526</v>
      </c>
      <c r="I2337" s="2" t="str">
        <f>+VLOOKUP(FACTURACION[[#This Row],[NIT]],TABLACLIENTE,2,FALSE)</f>
        <v>PROMIGAS S.A. E.S.P.</v>
      </c>
      <c r="J2337" s="2" t="s">
        <v>244</v>
      </c>
      <c r="K2337" s="12" t="str">
        <f>+VLOOKUP(FACTURACION[[#This Row],[REFERENCIA]],CODINV,2,FALSE)</f>
        <v>PILOTO ZSC 320-100</v>
      </c>
      <c r="L2337" s="12" t="str">
        <f>IF(VLOOKUP(FACTURACION[[#This Row],[REFERENCIA]],CODINV,3,FALSE)=0,"",VLOOKUP(FACTURACION[[#This Row],[REFERENCIA]],CODINV,3,FALSE))</f>
        <v>RRAE103A1A1A1</v>
      </c>
      <c r="M2337" s="12" t="str">
        <f>+VLOOKUP(FACTURACION[[#This Row],[REFERENCIA]],CODINV,4,FALSE)</f>
        <v>REGULADORES</v>
      </c>
      <c r="N2337" s="12" t="str">
        <f>+VLOOKUP(FACTURACION[[#This Row],[REFERENCIA]],CODINV,5,FALSE)</f>
        <v>HONEYWELL</v>
      </c>
      <c r="O2337" s="2">
        <v>1</v>
      </c>
      <c r="P2337" s="23">
        <v>1914277</v>
      </c>
      <c r="Q2337" s="24">
        <f>+FACTURACION[[#This Row],[CANTIDAD]]*FACTURACION[[#This Row],[VR UNITARIO]]/1000</f>
        <v>1914.277</v>
      </c>
      <c r="R2337" s="3" t="str">
        <f>+VLOOKUP(FACTURACION[[#This Row],[NIT]],TABLACLIENTE,5,FALSE)</f>
        <v>BARRANQUILLA</v>
      </c>
    </row>
    <row r="2338" spans="3:18">
      <c r="C2338" s="13">
        <v>2015</v>
      </c>
      <c r="D2338" s="17" t="s">
        <v>696</v>
      </c>
      <c r="E2338" s="17">
        <f>MONTH(FACTURACION[[#This Row],[MES]]&amp;1)</f>
        <v>7</v>
      </c>
      <c r="F2338" s="223">
        <f>DATE(FACTURACION[[#This Row],[AÑO]],FACTURACION[[#This Row],[Mes numero]],1)</f>
        <v>42186</v>
      </c>
      <c r="G2338" s="159">
        <v>11327</v>
      </c>
      <c r="H2338" s="20">
        <v>800167643</v>
      </c>
      <c r="I2338" s="2" t="str">
        <f>+VLOOKUP(FACTURACION[[#This Row],[NIT]],TABLACLIENTE,2,FALSE)</f>
        <v>GASES DE OCCIDENTE S.A. E.S.P. (GDO)</v>
      </c>
      <c r="J2338" s="2" t="s">
        <v>716</v>
      </c>
      <c r="K2338" s="12" t="str">
        <f>+VLOOKUP(FACTURACION[[#This Row],[REFERENCIA]],CODINV,2,FALSE)</f>
        <v>RODAMIENTO TURBINA 3GT</v>
      </c>
      <c r="L2338" s="12" t="str">
        <f>IF(VLOOKUP(FACTURACION[[#This Row],[REFERENCIA]],CODINV,3,FALSE)=0,"",VLOOKUP(FACTURACION[[#This Row],[REFERENCIA]],CODINV,3,FALSE))</f>
        <v>56085G098</v>
      </c>
      <c r="M2338" s="12" t="str">
        <f>+VLOOKUP(FACTURACION[[#This Row],[REFERENCIA]],CODINV,4,FALSE)</f>
        <v>REPUESTOS Y ACCESORIOS</v>
      </c>
      <c r="N2338" s="12" t="str">
        <f>+VLOOKUP(FACTURACION[[#This Row],[REFERENCIA]],CODINV,5,FALSE)</f>
        <v>HONEYWELL</v>
      </c>
      <c r="O2338" s="2">
        <v>15</v>
      </c>
      <c r="P2338" s="23">
        <v>79513</v>
      </c>
      <c r="Q2338" s="24">
        <f>+FACTURACION[[#This Row],[CANTIDAD]]*FACTURACION[[#This Row],[VR UNITARIO]]/1000</f>
        <v>1192.6949999999999</v>
      </c>
      <c r="R2338" s="3" t="str">
        <f>+VLOOKUP(FACTURACION[[#This Row],[NIT]],TABLACLIENTE,5,FALSE)</f>
        <v>CALI</v>
      </c>
    </row>
    <row r="2339" spans="3:18">
      <c r="C2339" s="13">
        <v>2015</v>
      </c>
      <c r="D2339" s="17" t="s">
        <v>696</v>
      </c>
      <c r="E2339" s="17">
        <f>MONTH(FACTURACION[[#This Row],[MES]]&amp;1)</f>
        <v>7</v>
      </c>
      <c r="F2339" s="223">
        <f>DATE(FACTURACION[[#This Row],[AÑO]],FACTURACION[[#This Row],[Mes numero]],1)</f>
        <v>42186</v>
      </c>
      <c r="G2339" s="159">
        <v>11323</v>
      </c>
      <c r="H2339" s="20">
        <v>822001073</v>
      </c>
      <c r="I2339" s="2" t="str">
        <f>+VLOOKUP(FACTURACION[[#This Row],[NIT]],TABLACLIENTE,2,FALSE)</f>
        <v>MADIGAS INGENIEROS S.A. E.S.P.</v>
      </c>
      <c r="J2339" s="2" t="s">
        <v>1</v>
      </c>
      <c r="K2339" s="12" t="str">
        <f>+VLOOKUP(FACTURACION[[#This Row],[REFERENCIA]],CODINV,2,FALSE)</f>
        <v>RES 12-28" W.C. BLANCO</v>
      </c>
      <c r="L2339" s="12" t="str">
        <f>IF(VLOOKUP(FACTURACION[[#This Row],[REFERENCIA]],CODINV,3,FALSE)=0,"",VLOOKUP(FACTURACION[[#This Row],[REFERENCIA]],CODINV,3,FALSE))</f>
        <v>70017P060</v>
      </c>
      <c r="M2339" s="12" t="str">
        <f>+VLOOKUP(FACTURACION[[#This Row],[REFERENCIA]],CODINV,4,FALSE)</f>
        <v>REPUESTOS Y ACCESORIOS</v>
      </c>
      <c r="N2339" s="12" t="str">
        <f>+VLOOKUP(FACTURACION[[#This Row],[REFERENCIA]],CODINV,5,FALSE)</f>
        <v>HONEYWELL</v>
      </c>
      <c r="O2339" s="2">
        <v>2</v>
      </c>
      <c r="P2339" s="23">
        <v>15000</v>
      </c>
      <c r="Q2339" s="24">
        <f>+FACTURACION[[#This Row],[CANTIDAD]]*FACTURACION[[#This Row],[VR UNITARIO]]/1000</f>
        <v>30</v>
      </c>
      <c r="R2339" s="3" t="str">
        <f>+VLOOKUP(FACTURACION[[#This Row],[NIT]],TABLACLIENTE,5,FALSE)</f>
        <v>ACACIAS</v>
      </c>
    </row>
    <row r="2340" spans="3:18">
      <c r="C2340" s="13">
        <v>2015</v>
      </c>
      <c r="D2340" s="17" t="s">
        <v>696</v>
      </c>
      <c r="E2340" s="17">
        <f>MONTH(FACTURACION[[#This Row],[MES]]&amp;1)</f>
        <v>7</v>
      </c>
      <c r="F2340" s="223">
        <f>DATE(FACTURACION[[#This Row],[AÑO]],FACTURACION[[#This Row],[Mes numero]],1)</f>
        <v>42186</v>
      </c>
      <c r="G2340" s="159">
        <v>11367</v>
      </c>
      <c r="H2340" s="20">
        <v>822001073</v>
      </c>
      <c r="I2340" s="2" t="str">
        <f>+VLOOKUP(FACTURACION[[#This Row],[NIT]],TABLACLIENTE,2,FALSE)</f>
        <v>MADIGAS INGENIEROS S.A. E.S.P.</v>
      </c>
      <c r="J2340" s="2" t="s">
        <v>1</v>
      </c>
      <c r="K2340" s="12" t="str">
        <f>+VLOOKUP(FACTURACION[[#This Row],[REFERENCIA]],CODINV,2,FALSE)</f>
        <v>RES 12-28" W.C. BLANCO</v>
      </c>
      <c r="L2340" s="12" t="str">
        <f>IF(VLOOKUP(FACTURACION[[#This Row],[REFERENCIA]],CODINV,3,FALSE)=0,"",VLOOKUP(FACTURACION[[#This Row],[REFERENCIA]],CODINV,3,FALSE))</f>
        <v>70017P060</v>
      </c>
      <c r="M2340" s="12" t="str">
        <f>+VLOOKUP(FACTURACION[[#This Row],[REFERENCIA]],CODINV,4,FALSE)</f>
        <v>REPUESTOS Y ACCESORIOS</v>
      </c>
      <c r="N2340" s="12" t="str">
        <f>+VLOOKUP(FACTURACION[[#This Row],[REFERENCIA]],CODINV,5,FALSE)</f>
        <v>HONEYWELL</v>
      </c>
      <c r="O2340" s="2">
        <v>1</v>
      </c>
      <c r="P2340" s="23">
        <v>15000</v>
      </c>
      <c r="Q2340" s="24">
        <f>+FACTURACION[[#This Row],[CANTIDAD]]*FACTURACION[[#This Row],[VR UNITARIO]]/1000</f>
        <v>15</v>
      </c>
      <c r="R2340" s="3" t="str">
        <f>+VLOOKUP(FACTURACION[[#This Row],[NIT]],TABLACLIENTE,5,FALSE)</f>
        <v>ACACIAS</v>
      </c>
    </row>
    <row r="2341" spans="3:18">
      <c r="C2341" s="13">
        <v>2015</v>
      </c>
      <c r="D2341" s="17" t="s">
        <v>696</v>
      </c>
      <c r="E2341" s="17">
        <f>MONTH(FACTURACION[[#This Row],[MES]]&amp;1)</f>
        <v>7</v>
      </c>
      <c r="F2341" s="223">
        <f>DATE(FACTURACION[[#This Row],[AÑO]],FACTURACION[[#This Row],[Mes numero]],1)</f>
        <v>42186</v>
      </c>
      <c r="G2341" s="159">
        <v>11306</v>
      </c>
      <c r="H2341" s="20">
        <v>900257051</v>
      </c>
      <c r="I2341" s="2" t="str">
        <f>+VLOOKUP(FACTURACION[[#This Row],[NIT]],TABLACLIENTE,2,FALSE)</f>
        <v>GRUPO GEMLSA SAS</v>
      </c>
      <c r="J2341" s="2" t="s">
        <v>599</v>
      </c>
      <c r="K2341" s="12" t="str">
        <f>+VLOOKUP(FACTURACION[[#This Row],[REFERENCIA]],CODINV,2,FALSE)</f>
        <v>ORIFICE VALVE 1/2" THE ALUMINUM ORIFICE WILL BE DYED ORANGE.</v>
      </c>
      <c r="L2341" s="12" t="str">
        <f>IF(VLOOKUP(FACTURACION[[#This Row],[REFERENCIA]],CODINV,3,FALSE)=0,"",VLOOKUP(FACTURACION[[#This Row],[REFERENCIA]],CODINV,3,FALSE))</f>
        <v>72494P025</v>
      </c>
      <c r="M2341" s="12" t="str">
        <f>+VLOOKUP(FACTURACION[[#This Row],[REFERENCIA]],CODINV,4,FALSE)</f>
        <v>REPUESTOS Y ACCESORIOS</v>
      </c>
      <c r="N2341" s="12" t="str">
        <f>+VLOOKUP(FACTURACION[[#This Row],[REFERENCIA]],CODINV,5,FALSE)</f>
        <v>HONEYWELL</v>
      </c>
      <c r="O2341" s="2">
        <v>2</v>
      </c>
      <c r="P2341" s="23">
        <v>17000</v>
      </c>
      <c r="Q2341" s="24">
        <f>+FACTURACION[[#This Row],[CANTIDAD]]*FACTURACION[[#This Row],[VR UNITARIO]]/1000</f>
        <v>34</v>
      </c>
      <c r="R2341" s="3" t="str">
        <f>+VLOOKUP(FACTURACION[[#This Row],[NIT]],TABLACLIENTE,5,FALSE)</f>
        <v>BOGOTÁ D.C.</v>
      </c>
    </row>
    <row r="2342" spans="3:18">
      <c r="C2342" s="13">
        <v>2015</v>
      </c>
      <c r="D2342" s="17" t="s">
        <v>696</v>
      </c>
      <c r="E2342" s="17">
        <f>MONTH(FACTURACION[[#This Row],[MES]]&amp;1)</f>
        <v>7</v>
      </c>
      <c r="F2342" s="223">
        <f>DATE(FACTURACION[[#This Row],[AÑO]],FACTURACION[[#This Row],[Mes numero]],1)</f>
        <v>42186</v>
      </c>
      <c r="G2342" s="159">
        <v>11376</v>
      </c>
      <c r="H2342" s="20">
        <v>860510723</v>
      </c>
      <c r="I2342" s="2" t="str">
        <f>+VLOOKUP(FACTURACION[[#This Row],[NIT]],TABLACLIENTE,2,FALSE)</f>
        <v>SAENA DE COLOMBIA S.A.</v>
      </c>
      <c r="J2342" s="2" t="s">
        <v>608</v>
      </c>
      <c r="K2342" s="12" t="str">
        <f>+VLOOKUP(FACTURACION[[#This Row],[REFERENCIA]],CODINV,2,FALSE)</f>
        <v>RES 3.5-6"W.C. ROJO</v>
      </c>
      <c r="L2342" s="12" t="str">
        <f>IF(VLOOKUP(FACTURACION[[#This Row],[REFERENCIA]],CODINV,3,FALSE)=0,"",VLOOKUP(FACTURACION[[#This Row],[REFERENCIA]],CODINV,3,FALSE))</f>
        <v>71424P017</v>
      </c>
      <c r="M2342" s="12" t="str">
        <f>+VLOOKUP(FACTURACION[[#This Row],[REFERENCIA]],CODINV,4,FALSE)</f>
        <v>REPUESTOS Y ACCESORIOS</v>
      </c>
      <c r="N2342" s="12" t="str">
        <f>+VLOOKUP(FACTURACION[[#This Row],[REFERENCIA]],CODINV,5,FALSE)</f>
        <v>HONEYWELL</v>
      </c>
      <c r="O2342" s="2">
        <v>5</v>
      </c>
      <c r="P2342" s="23">
        <v>29000</v>
      </c>
      <c r="Q2342" s="24">
        <f>+FACTURACION[[#This Row],[CANTIDAD]]*FACTURACION[[#This Row],[VR UNITARIO]]/1000</f>
        <v>145</v>
      </c>
      <c r="R2342" s="3" t="str">
        <f>+VLOOKUP(FACTURACION[[#This Row],[NIT]],TABLACLIENTE,5,FALSE)</f>
        <v>BOGOTÁ D.C.</v>
      </c>
    </row>
    <row r="2343" spans="3:18">
      <c r="C2343" s="13">
        <v>2015</v>
      </c>
      <c r="D2343" s="17" t="s">
        <v>696</v>
      </c>
      <c r="E2343" s="17">
        <f>MONTH(FACTURACION[[#This Row],[MES]]&amp;1)</f>
        <v>7</v>
      </c>
      <c r="F2343" s="223">
        <f>DATE(FACTURACION[[#This Row],[AÑO]],FACTURACION[[#This Row],[Mes numero]],1)</f>
        <v>42186</v>
      </c>
      <c r="G2343" s="159">
        <v>11345</v>
      </c>
      <c r="H2343" s="20">
        <v>890101691</v>
      </c>
      <c r="I2343" s="2" t="str">
        <f>+VLOOKUP(FACTURACION[[#This Row],[NIT]],TABLACLIENTE,2,FALSE)</f>
        <v>GASES DEL CARIBE S.A.E.S.P. (GASCARIBE S.A E.S.P.)</v>
      </c>
      <c r="J2343" s="2" t="s">
        <v>591</v>
      </c>
      <c r="K2343" s="12" t="str">
        <f>+VLOOKUP(FACTURACION[[#This Row],[REFERENCIA]],CODINV,2,FALSE)</f>
        <v>SPRING ZSC PILOT CODE WH/100-225</v>
      </c>
      <c r="L2343" s="12" t="str">
        <f>IF(VLOOKUP(FACTURACION[[#This Row],[REFERENCIA]],CODINV,3,FALSE)=0,"",VLOOKUP(FACTURACION[[#This Row],[REFERENCIA]],CODINV,3,FALSE))</f>
        <v>71411P009</v>
      </c>
      <c r="M2343" s="12" t="str">
        <f>+VLOOKUP(FACTURACION[[#This Row],[REFERENCIA]],CODINV,4,FALSE)</f>
        <v>REPUESTOS Y ACCESORIOS</v>
      </c>
      <c r="N2343" s="12" t="str">
        <f>+VLOOKUP(FACTURACION[[#This Row],[REFERENCIA]],CODINV,5,FALSE)</f>
        <v>HONEYWELL</v>
      </c>
      <c r="O2343" s="2">
        <v>4</v>
      </c>
      <c r="P2343" s="23">
        <v>73985</v>
      </c>
      <c r="Q2343" s="24">
        <f>+FACTURACION[[#This Row],[CANTIDAD]]*FACTURACION[[#This Row],[VR UNITARIO]]/1000</f>
        <v>295.94</v>
      </c>
      <c r="R2343" s="3" t="str">
        <f>+VLOOKUP(FACTURACION[[#This Row],[NIT]],TABLACLIENTE,5,FALSE)</f>
        <v>BARRANQUILLA</v>
      </c>
    </row>
    <row r="2344" spans="3:18">
      <c r="C2344" s="13">
        <v>2015</v>
      </c>
      <c r="D2344" s="17" t="s">
        <v>696</v>
      </c>
      <c r="E2344" s="17">
        <f>MONTH(FACTURACION[[#This Row],[MES]]&amp;1)</f>
        <v>7</v>
      </c>
      <c r="F2344" s="223">
        <f>DATE(FACTURACION[[#This Row],[AÑO]],FACTURACION[[#This Row],[Mes numero]],1)</f>
        <v>42186</v>
      </c>
      <c r="G2344" s="159">
        <v>11374</v>
      </c>
      <c r="H2344" s="20">
        <v>900155947</v>
      </c>
      <c r="I2344" s="2" t="str">
        <f>+VLOOKUP(FACTURACION[[#This Row],[NIT]],TABLACLIENTE,2,FALSE)</f>
        <v>INGENIERIA DE MONTAJE Y MANTENIMIENTO DE ESTACIONES DE SERVICIO LTDA  (IMMES LTDA)</v>
      </c>
      <c r="J2344" s="2" t="s">
        <v>277</v>
      </c>
      <c r="K2344" s="12" t="str">
        <f>+VLOOKUP(FACTURACION[[#This Row],[REFERENCIA]],CODINV,2,FALSE)</f>
        <v>ORIFICIO 3/32"</v>
      </c>
      <c r="L2344" s="12" t="str">
        <f>IF(VLOOKUP(FACTURACION[[#This Row],[REFERENCIA]],CODINV,3,FALSE)=0,"",VLOOKUP(FACTURACION[[#This Row],[REFERENCIA]],CODINV,3,FALSE))</f>
        <v>70033P001</v>
      </c>
      <c r="M2344" s="12" t="str">
        <f>+VLOOKUP(FACTURACION[[#This Row],[REFERENCIA]],CODINV,4,FALSE)</f>
        <v>REPUESTOS Y ACCESORIOS</v>
      </c>
      <c r="N2344" s="12" t="str">
        <f>+VLOOKUP(FACTURACION[[#This Row],[REFERENCIA]],CODINV,5,FALSE)</f>
        <v>HONEYWELL</v>
      </c>
      <c r="O2344" s="2">
        <v>2</v>
      </c>
      <c r="P2344" s="23">
        <v>16000</v>
      </c>
      <c r="Q2344" s="24">
        <f>+FACTURACION[[#This Row],[CANTIDAD]]*FACTURACION[[#This Row],[VR UNITARIO]]/1000</f>
        <v>32</v>
      </c>
      <c r="R2344" s="3" t="str">
        <f>+VLOOKUP(FACTURACION[[#This Row],[NIT]],TABLACLIENTE,5,FALSE)</f>
        <v>BOGOTÁ D.C.</v>
      </c>
    </row>
    <row r="2345" spans="3:18">
      <c r="C2345" s="13">
        <v>2015</v>
      </c>
      <c r="D2345" s="17" t="s">
        <v>696</v>
      </c>
      <c r="E2345" s="17">
        <f>MONTH(FACTURACION[[#This Row],[MES]]&amp;1)</f>
        <v>7</v>
      </c>
      <c r="F2345" s="223">
        <f>DATE(FACTURACION[[#This Row],[AÑO]],FACTURACION[[#This Row],[Mes numero]],1)</f>
        <v>42186</v>
      </c>
      <c r="G2345" s="159">
        <v>11327</v>
      </c>
      <c r="H2345" s="20">
        <v>800167643</v>
      </c>
      <c r="I2345" s="2" t="str">
        <f>+VLOOKUP(FACTURACION[[#This Row],[NIT]],TABLACLIENTE,2,FALSE)</f>
        <v>GASES DE OCCIDENTE S.A. E.S.P. (GDO)</v>
      </c>
      <c r="J2345" s="2" t="s">
        <v>132</v>
      </c>
      <c r="K2345" s="12" t="str">
        <f>+VLOOKUP(FACTURACION[[#This Row],[REFERENCIA]],CODINV,2,FALSE)</f>
        <v>KIT REPARACION BUNA N 80</v>
      </c>
      <c r="L2345" s="12" t="str">
        <f>IF(VLOOKUP(FACTURACION[[#This Row],[REFERENCIA]],CODINV,3,FALSE)=0,"",VLOOKUP(FACTURACION[[#This Row],[REFERENCIA]],CODINV,3,FALSE))</f>
        <v>73914K010</v>
      </c>
      <c r="M2345" s="12" t="str">
        <f>+VLOOKUP(FACTURACION[[#This Row],[REFERENCIA]],CODINV,4,FALSE)</f>
        <v>REPUESTOS Y ACCESORIOS</v>
      </c>
      <c r="N2345" s="12" t="str">
        <f>+VLOOKUP(FACTURACION[[#This Row],[REFERENCIA]],CODINV,5,FALSE)</f>
        <v>HONEYWELL</v>
      </c>
      <c r="O2345" s="2">
        <v>125</v>
      </c>
      <c r="P2345" s="23">
        <v>87540</v>
      </c>
      <c r="Q2345" s="24">
        <f>+FACTURACION[[#This Row],[CANTIDAD]]*FACTURACION[[#This Row],[VR UNITARIO]]/1000</f>
        <v>10942.5</v>
      </c>
      <c r="R2345" s="3" t="str">
        <f>+VLOOKUP(FACTURACION[[#This Row],[NIT]],TABLACLIENTE,5,FALSE)</f>
        <v>CALI</v>
      </c>
    </row>
    <row r="2346" spans="3:18">
      <c r="C2346" s="13">
        <v>2015</v>
      </c>
      <c r="D2346" s="17" t="s">
        <v>696</v>
      </c>
      <c r="E2346" s="17">
        <f>MONTH(FACTURACION[[#This Row],[MES]]&amp;1)</f>
        <v>7</v>
      </c>
      <c r="F2346" s="223">
        <f>DATE(FACTURACION[[#This Row],[AÑO]],FACTURACION[[#This Row],[Mes numero]],1)</f>
        <v>42186</v>
      </c>
      <c r="G2346" s="159">
        <v>11351</v>
      </c>
      <c r="H2346" s="20">
        <v>890503900</v>
      </c>
      <c r="I2346" s="2" t="str">
        <f>+VLOOKUP(FACTURACION[[#This Row],[NIT]],TABLACLIENTE,2,FALSE)</f>
        <v>GASES DEL ORIENTE S.A. E.S.P.</v>
      </c>
      <c r="J2346" s="2" t="s">
        <v>132</v>
      </c>
      <c r="K2346" s="12" t="str">
        <f>+VLOOKUP(FACTURACION[[#This Row],[REFERENCIA]],CODINV,2,FALSE)</f>
        <v>KIT REPARACION BUNA N 80</v>
      </c>
      <c r="L2346" s="12" t="str">
        <f>IF(VLOOKUP(FACTURACION[[#This Row],[REFERENCIA]],CODINV,3,FALSE)=0,"",VLOOKUP(FACTURACION[[#This Row],[REFERENCIA]],CODINV,3,FALSE))</f>
        <v>73914K010</v>
      </c>
      <c r="M2346" s="12" t="str">
        <f>+VLOOKUP(FACTURACION[[#This Row],[REFERENCIA]],CODINV,4,FALSE)</f>
        <v>REPUESTOS Y ACCESORIOS</v>
      </c>
      <c r="N2346" s="12" t="str">
        <f>+VLOOKUP(FACTURACION[[#This Row],[REFERENCIA]],CODINV,5,FALSE)</f>
        <v>HONEYWELL</v>
      </c>
      <c r="O2346" s="2">
        <v>28</v>
      </c>
      <c r="P2346" s="23">
        <v>103144</v>
      </c>
      <c r="Q2346" s="24">
        <f>+FACTURACION[[#This Row],[CANTIDAD]]*FACTURACION[[#This Row],[VR UNITARIO]]/1000</f>
        <v>2888.0320000000002</v>
      </c>
      <c r="R2346" s="3" t="str">
        <f>+VLOOKUP(FACTURACION[[#This Row],[NIT]],TABLACLIENTE,5,FALSE)</f>
        <v>CUCUTA</v>
      </c>
    </row>
    <row r="2347" spans="3:18">
      <c r="C2347" s="13">
        <v>2015</v>
      </c>
      <c r="D2347" s="17" t="s">
        <v>696</v>
      </c>
      <c r="E2347" s="17">
        <f>MONTH(FACTURACION[[#This Row],[MES]]&amp;1)</f>
        <v>7</v>
      </c>
      <c r="F2347" s="223">
        <f>DATE(FACTURACION[[#This Row],[AÑO]],FACTURACION[[#This Row],[Mes numero]],1)</f>
        <v>42186</v>
      </c>
      <c r="G2347" s="159">
        <v>11374</v>
      </c>
      <c r="H2347" s="20">
        <v>900155947</v>
      </c>
      <c r="I2347" s="2" t="str">
        <f>+VLOOKUP(FACTURACION[[#This Row],[NIT]],TABLACLIENTE,2,FALSE)</f>
        <v>INGENIERIA DE MONTAJE Y MANTENIMIENTO DE ESTACIONES DE SERVICIO LTDA  (IMMES LTDA)</v>
      </c>
      <c r="J2347" s="2" t="s">
        <v>274</v>
      </c>
      <c r="K2347" s="12" t="str">
        <f>+VLOOKUP(FACTURACION[[#This Row],[REFERENCIA]],CODINV,2,FALSE)</f>
        <v>SEAT DISC BUNA 80</v>
      </c>
      <c r="L2347" s="12" t="str">
        <f>IF(VLOOKUP(FACTURACION[[#This Row],[REFERENCIA]],CODINV,3,FALSE)=0,"",VLOOKUP(FACTURACION[[#This Row],[REFERENCIA]],CODINV,3,FALSE))</f>
        <v>70041P002</v>
      </c>
      <c r="M2347" s="12" t="str">
        <f>+VLOOKUP(FACTURACION[[#This Row],[REFERENCIA]],CODINV,4,FALSE)</f>
        <v>REPUESTOS Y ACCESORIOS</v>
      </c>
      <c r="N2347" s="12" t="str">
        <f>+VLOOKUP(FACTURACION[[#This Row],[REFERENCIA]],CODINV,5,FALSE)</f>
        <v>HONEYWELL</v>
      </c>
      <c r="O2347" s="2">
        <v>2</v>
      </c>
      <c r="P2347" s="23">
        <v>12500</v>
      </c>
      <c r="Q2347" s="24">
        <f>+FACTURACION[[#This Row],[CANTIDAD]]*FACTURACION[[#This Row],[VR UNITARIO]]/1000</f>
        <v>25</v>
      </c>
      <c r="R2347" s="3" t="str">
        <f>+VLOOKUP(FACTURACION[[#This Row],[NIT]],TABLACLIENTE,5,FALSE)</f>
        <v>BOGOTÁ D.C.</v>
      </c>
    </row>
    <row r="2348" spans="3:18">
      <c r="C2348" s="13">
        <v>2015</v>
      </c>
      <c r="D2348" s="17" t="s">
        <v>696</v>
      </c>
      <c r="E2348" s="17">
        <f>MONTH(FACTURACION[[#This Row],[MES]]&amp;1)</f>
        <v>7</v>
      </c>
      <c r="F2348" s="223">
        <f>DATE(FACTURACION[[#This Row],[AÑO]],FACTURACION[[#This Row],[Mes numero]],1)</f>
        <v>42186</v>
      </c>
      <c r="G2348" s="159">
        <v>11327</v>
      </c>
      <c r="H2348" s="20">
        <v>800167643</v>
      </c>
      <c r="I2348" s="2" t="str">
        <f>+VLOOKUP(FACTURACION[[#This Row],[NIT]],TABLACLIENTE,2,FALSE)</f>
        <v>GASES DE OCCIDENTE S.A. E.S.P. (GDO)</v>
      </c>
      <c r="J2348" s="2" t="s">
        <v>591</v>
      </c>
      <c r="K2348" s="12" t="str">
        <f>+VLOOKUP(FACTURACION[[#This Row],[REFERENCIA]],CODINV,2,FALSE)</f>
        <v>SPRING ZSC PILOT CODE WH/100-225</v>
      </c>
      <c r="L2348" s="12" t="str">
        <f>IF(VLOOKUP(FACTURACION[[#This Row],[REFERENCIA]],CODINV,3,FALSE)=0,"",VLOOKUP(FACTURACION[[#This Row],[REFERENCIA]],CODINV,3,FALSE))</f>
        <v>71411P009</v>
      </c>
      <c r="M2348" s="12" t="str">
        <f>+VLOOKUP(FACTURACION[[#This Row],[REFERENCIA]],CODINV,4,FALSE)</f>
        <v>REPUESTOS Y ACCESORIOS</v>
      </c>
      <c r="N2348" s="12" t="str">
        <f>+VLOOKUP(FACTURACION[[#This Row],[REFERENCIA]],CODINV,5,FALSE)</f>
        <v>HONEYWELL</v>
      </c>
      <c r="O2348" s="2">
        <v>6</v>
      </c>
      <c r="P2348" s="23">
        <v>99203</v>
      </c>
      <c r="Q2348" s="24">
        <f>+FACTURACION[[#This Row],[CANTIDAD]]*FACTURACION[[#This Row],[VR UNITARIO]]/1000</f>
        <v>595.21799999999996</v>
      </c>
      <c r="R2348" s="3" t="str">
        <f>+VLOOKUP(FACTURACION[[#This Row],[NIT]],TABLACLIENTE,5,FALSE)</f>
        <v>CALI</v>
      </c>
    </row>
    <row r="2349" spans="3:18">
      <c r="C2349" s="13">
        <v>2015</v>
      </c>
      <c r="D2349" s="17" t="s">
        <v>696</v>
      </c>
      <c r="E2349" s="17">
        <f>MONTH(FACTURACION[[#This Row],[MES]]&amp;1)</f>
        <v>7</v>
      </c>
      <c r="F2349" s="223">
        <f>DATE(FACTURACION[[#This Row],[AÑO]],FACTURACION[[#This Row],[Mes numero]],1)</f>
        <v>42186</v>
      </c>
      <c r="G2349" s="159">
        <v>11374</v>
      </c>
      <c r="H2349" s="20">
        <v>900155947</v>
      </c>
      <c r="I2349" s="2" t="str">
        <f>+VLOOKUP(FACTURACION[[#This Row],[NIT]],TABLACLIENTE,2,FALSE)</f>
        <v>INGENIERIA DE MONTAJE Y MANTENIMIENTO DE ESTACIONES DE SERVICIO LTDA  (IMMES LTDA)</v>
      </c>
      <c r="J2349" s="2" t="s">
        <v>634</v>
      </c>
      <c r="K2349" s="12" t="str">
        <f>+VLOOKUP(FACTURACION[[#This Row],[REFERENCIA]],CODINV,2,FALSE)</f>
        <v>DIAFRAGMA PILOTO TIPO Z</v>
      </c>
      <c r="L2349" s="12" t="str">
        <f>IF(VLOOKUP(FACTURACION[[#This Row],[REFERENCIA]],CODINV,3,FALSE)=0,"",VLOOKUP(FACTURACION[[#This Row],[REFERENCIA]],CODINV,3,FALSE))</f>
        <v>70170P043</v>
      </c>
      <c r="M2349" s="12" t="str">
        <f>+VLOOKUP(FACTURACION[[#This Row],[REFERENCIA]],CODINV,4,FALSE)</f>
        <v>REPUESTOS Y ACCESORIOS</v>
      </c>
      <c r="N2349" s="12" t="str">
        <f>+VLOOKUP(FACTURACION[[#This Row],[REFERENCIA]],CODINV,5,FALSE)</f>
        <v>HONEYWELL</v>
      </c>
      <c r="O2349" s="2">
        <v>8</v>
      </c>
      <c r="P2349" s="23">
        <v>23000</v>
      </c>
      <c r="Q2349" s="24">
        <f>+FACTURACION[[#This Row],[CANTIDAD]]*FACTURACION[[#This Row],[VR UNITARIO]]/1000</f>
        <v>184</v>
      </c>
      <c r="R2349" s="3" t="str">
        <f>+VLOOKUP(FACTURACION[[#This Row],[NIT]],TABLACLIENTE,5,FALSE)</f>
        <v>BOGOTÁ D.C.</v>
      </c>
    </row>
    <row r="2350" spans="3:18">
      <c r="C2350" s="13">
        <v>2015</v>
      </c>
      <c r="D2350" s="17" t="s">
        <v>696</v>
      </c>
      <c r="E2350" s="17">
        <f>MONTH(FACTURACION[[#This Row],[MES]]&amp;1)</f>
        <v>7</v>
      </c>
      <c r="F2350" s="223">
        <f>DATE(FACTURACION[[#This Row],[AÑO]],FACTURACION[[#This Row],[Mes numero]],1)</f>
        <v>42186</v>
      </c>
      <c r="G2350" s="159">
        <v>11326</v>
      </c>
      <c r="H2350" s="20">
        <v>800167643</v>
      </c>
      <c r="I2350" s="2" t="str">
        <f>+VLOOKUP(FACTURACION[[#This Row],[NIT]],TABLACLIENTE,2,FALSE)</f>
        <v>GASES DE OCCIDENTE S.A. E.S.P. (GDO)</v>
      </c>
      <c r="J2350" s="2" t="s">
        <v>61</v>
      </c>
      <c r="K2350" s="12" t="str">
        <f>+VLOOKUP(FACTURACION[[#This Row],[REFERENCIA]],CODINV,2,FALSE)</f>
        <v>MANGA 2" S300 H7</v>
      </c>
      <c r="L2350" s="12" t="str">
        <f>IF(VLOOKUP(FACTURACION[[#This Row],[REFERENCIA]],CODINV,3,FALSE)=0,"",VLOOKUP(FACTURACION[[#This Row],[REFERENCIA]],CODINV,3,FALSE))</f>
        <v>73404P002</v>
      </c>
      <c r="M2350" s="12" t="str">
        <f>+VLOOKUP(FACTURACION[[#This Row],[REFERENCIA]],CODINV,4,FALSE)</f>
        <v>MANGAS</v>
      </c>
      <c r="N2350" s="12" t="str">
        <f>+VLOOKUP(FACTURACION[[#This Row],[REFERENCIA]],CODINV,5,FALSE)</f>
        <v>HONEYWELL</v>
      </c>
      <c r="O2350" s="2">
        <v>50</v>
      </c>
      <c r="P2350" s="23">
        <v>367587</v>
      </c>
      <c r="Q2350" s="24">
        <f>+FACTURACION[[#This Row],[CANTIDAD]]*FACTURACION[[#This Row],[VR UNITARIO]]/1000</f>
        <v>18379.349999999999</v>
      </c>
      <c r="R2350" s="3" t="str">
        <f>+VLOOKUP(FACTURACION[[#This Row],[NIT]],TABLACLIENTE,5,FALSE)</f>
        <v>CALI</v>
      </c>
    </row>
    <row r="2351" spans="3:18">
      <c r="C2351" s="13">
        <v>2015</v>
      </c>
      <c r="D2351" s="17" t="s">
        <v>696</v>
      </c>
      <c r="E2351" s="17">
        <f>MONTH(FACTURACION[[#This Row],[MES]]&amp;1)</f>
        <v>7</v>
      </c>
      <c r="F2351" s="223">
        <f>DATE(FACTURACION[[#This Row],[AÑO]],FACTURACION[[#This Row],[Mes numero]],1)</f>
        <v>42186</v>
      </c>
      <c r="G2351" s="159">
        <v>11327</v>
      </c>
      <c r="H2351" s="20">
        <v>800167643</v>
      </c>
      <c r="I2351" s="2" t="str">
        <f>+VLOOKUP(FACTURACION[[#This Row],[NIT]],TABLACLIENTE,2,FALSE)</f>
        <v>GASES DE OCCIDENTE S.A. E.S.P. (GDO)</v>
      </c>
      <c r="J2351" s="2" t="s">
        <v>61</v>
      </c>
      <c r="K2351" s="12" t="str">
        <f>+VLOOKUP(FACTURACION[[#This Row],[REFERENCIA]],CODINV,2,FALSE)</f>
        <v>MANGA 2" S300 H7</v>
      </c>
      <c r="L2351" s="12" t="str">
        <f>IF(VLOOKUP(FACTURACION[[#This Row],[REFERENCIA]],CODINV,3,FALSE)=0,"",VLOOKUP(FACTURACION[[#This Row],[REFERENCIA]],CODINV,3,FALSE))</f>
        <v>73404P002</v>
      </c>
      <c r="M2351" s="12" t="str">
        <f>+VLOOKUP(FACTURACION[[#This Row],[REFERENCIA]],CODINV,4,FALSE)</f>
        <v>MANGAS</v>
      </c>
      <c r="N2351" s="12" t="str">
        <f>+VLOOKUP(FACTURACION[[#This Row],[REFERENCIA]],CODINV,5,FALSE)</f>
        <v>HONEYWELL</v>
      </c>
      <c r="O2351" s="2">
        <v>20</v>
      </c>
      <c r="P2351" s="23">
        <v>368369</v>
      </c>
      <c r="Q2351" s="24">
        <f>+FACTURACION[[#This Row],[CANTIDAD]]*FACTURACION[[#This Row],[VR UNITARIO]]/1000</f>
        <v>7367.38</v>
      </c>
      <c r="R2351" s="3" t="str">
        <f>+VLOOKUP(FACTURACION[[#This Row],[NIT]],TABLACLIENTE,5,FALSE)</f>
        <v>CALI</v>
      </c>
    </row>
    <row r="2352" spans="3:18">
      <c r="C2352" s="13">
        <v>2015</v>
      </c>
      <c r="D2352" s="17" t="s">
        <v>696</v>
      </c>
      <c r="E2352" s="17">
        <f>MONTH(FACTURACION[[#This Row],[MES]]&amp;1)</f>
        <v>7</v>
      </c>
      <c r="F2352" s="223">
        <f>DATE(FACTURACION[[#This Row],[AÑO]],FACTURACION[[#This Row],[Mes numero]],1)</f>
        <v>42186</v>
      </c>
      <c r="G2352" s="159">
        <v>11327</v>
      </c>
      <c r="H2352" s="20">
        <v>800167643</v>
      </c>
      <c r="I2352" s="2" t="str">
        <f>+VLOOKUP(FACTURACION[[#This Row],[NIT]],TABLACLIENTE,2,FALSE)</f>
        <v>GASES DE OCCIDENTE S.A. E.S.P. (GDO)</v>
      </c>
      <c r="J2352" s="2" t="s">
        <v>61</v>
      </c>
      <c r="K2352" s="12" t="str">
        <f>+VLOOKUP(FACTURACION[[#This Row],[REFERENCIA]],CODINV,2,FALSE)</f>
        <v>MANGA 2" S300 H7</v>
      </c>
      <c r="L2352" s="12" t="str">
        <f>IF(VLOOKUP(FACTURACION[[#This Row],[REFERENCIA]],CODINV,3,FALSE)=0,"",VLOOKUP(FACTURACION[[#This Row],[REFERENCIA]],CODINV,3,FALSE))</f>
        <v>73404P002</v>
      </c>
      <c r="M2352" s="12" t="str">
        <f>+VLOOKUP(FACTURACION[[#This Row],[REFERENCIA]],CODINV,4,FALSE)</f>
        <v>MANGAS</v>
      </c>
      <c r="N2352" s="12" t="str">
        <f>+VLOOKUP(FACTURACION[[#This Row],[REFERENCIA]],CODINV,5,FALSE)</f>
        <v>HONEYWELL</v>
      </c>
      <c r="O2352" s="2">
        <v>60</v>
      </c>
      <c r="P2352" s="23">
        <v>368369</v>
      </c>
      <c r="Q2352" s="24">
        <f>+FACTURACION[[#This Row],[CANTIDAD]]*FACTURACION[[#This Row],[VR UNITARIO]]/1000</f>
        <v>22102.14</v>
      </c>
      <c r="R2352" s="3" t="str">
        <f>+VLOOKUP(FACTURACION[[#This Row],[NIT]],TABLACLIENTE,5,FALSE)</f>
        <v>CALI</v>
      </c>
    </row>
    <row r="2353" spans="3:18">
      <c r="C2353" s="13">
        <v>2015</v>
      </c>
      <c r="D2353" s="17" t="s">
        <v>696</v>
      </c>
      <c r="E2353" s="17">
        <f>MONTH(FACTURACION[[#This Row],[MES]]&amp;1)</f>
        <v>7</v>
      </c>
      <c r="F2353" s="223">
        <f>DATE(FACTURACION[[#This Row],[AÑO]],FACTURACION[[#This Row],[Mes numero]],1)</f>
        <v>42186</v>
      </c>
      <c r="G2353" s="159">
        <v>11349</v>
      </c>
      <c r="H2353" s="20">
        <v>890101691</v>
      </c>
      <c r="I2353" s="2" t="str">
        <f>+VLOOKUP(FACTURACION[[#This Row],[NIT]],TABLACLIENTE,2,FALSE)</f>
        <v>GASES DEL CARIBE S.A.E.S.P. (GASCARIBE S.A E.S.P.)</v>
      </c>
      <c r="J2353" s="2" t="s">
        <v>61</v>
      </c>
      <c r="K2353" s="12" t="str">
        <f>+VLOOKUP(FACTURACION[[#This Row],[REFERENCIA]],CODINV,2,FALSE)</f>
        <v>MANGA 2" S300 H7</v>
      </c>
      <c r="L2353" s="12" t="str">
        <f>IF(VLOOKUP(FACTURACION[[#This Row],[REFERENCIA]],CODINV,3,FALSE)=0,"",VLOOKUP(FACTURACION[[#This Row],[REFERENCIA]],CODINV,3,FALSE))</f>
        <v>73404P002</v>
      </c>
      <c r="M2353" s="12" t="str">
        <f>+VLOOKUP(FACTURACION[[#This Row],[REFERENCIA]],CODINV,4,FALSE)</f>
        <v>MANGAS</v>
      </c>
      <c r="N2353" s="12" t="str">
        <f>+VLOOKUP(FACTURACION[[#This Row],[REFERENCIA]],CODINV,5,FALSE)</f>
        <v>HONEYWELL</v>
      </c>
      <c r="O2353" s="2">
        <v>30</v>
      </c>
      <c r="P2353" s="23">
        <v>374400</v>
      </c>
      <c r="Q2353" s="24">
        <f>+FACTURACION[[#This Row],[CANTIDAD]]*FACTURACION[[#This Row],[VR UNITARIO]]/1000</f>
        <v>11232</v>
      </c>
      <c r="R2353" s="3" t="str">
        <f>+VLOOKUP(FACTURACION[[#This Row],[NIT]],TABLACLIENTE,5,FALSE)</f>
        <v>BARRANQUILLA</v>
      </c>
    </row>
    <row r="2354" spans="3:18">
      <c r="C2354" s="13">
        <v>2015</v>
      </c>
      <c r="D2354" s="17" t="s">
        <v>696</v>
      </c>
      <c r="E2354" s="17">
        <f>MONTH(FACTURACION[[#This Row],[MES]]&amp;1)</f>
        <v>7</v>
      </c>
      <c r="F2354" s="223">
        <f>DATE(FACTURACION[[#This Row],[AÑO]],FACTURACION[[#This Row],[Mes numero]],1)</f>
        <v>42186</v>
      </c>
      <c r="G2354" s="159">
        <v>11351</v>
      </c>
      <c r="H2354" s="20">
        <v>890503900</v>
      </c>
      <c r="I2354" s="2" t="str">
        <f>+VLOOKUP(FACTURACION[[#This Row],[NIT]],TABLACLIENTE,2,FALSE)</f>
        <v>GASES DEL ORIENTE S.A. E.S.P.</v>
      </c>
      <c r="J2354" s="2" t="s">
        <v>61</v>
      </c>
      <c r="K2354" s="12" t="str">
        <f>+VLOOKUP(FACTURACION[[#This Row],[REFERENCIA]],CODINV,2,FALSE)</f>
        <v>MANGA 2" S300 H7</v>
      </c>
      <c r="L2354" s="12" t="str">
        <f>IF(VLOOKUP(FACTURACION[[#This Row],[REFERENCIA]],CODINV,3,FALSE)=0,"",VLOOKUP(FACTURACION[[#This Row],[REFERENCIA]],CODINV,3,FALSE))</f>
        <v>73404P002</v>
      </c>
      <c r="M2354" s="12" t="str">
        <f>+VLOOKUP(FACTURACION[[#This Row],[REFERENCIA]],CODINV,4,FALSE)</f>
        <v>MANGAS</v>
      </c>
      <c r="N2354" s="12" t="str">
        <f>+VLOOKUP(FACTURACION[[#This Row],[REFERENCIA]],CODINV,5,FALSE)</f>
        <v>HONEYWELL</v>
      </c>
      <c r="O2354" s="2">
        <v>10</v>
      </c>
      <c r="P2354" s="23">
        <v>418275</v>
      </c>
      <c r="Q2354" s="24">
        <f>+FACTURACION[[#This Row],[CANTIDAD]]*FACTURACION[[#This Row],[VR UNITARIO]]/1000</f>
        <v>4182.75</v>
      </c>
      <c r="R2354" s="3" t="str">
        <f>+VLOOKUP(FACTURACION[[#This Row],[NIT]],TABLACLIENTE,5,FALSE)</f>
        <v>CUCUTA</v>
      </c>
    </row>
    <row r="2355" spans="3:18">
      <c r="C2355" s="13">
        <v>2015</v>
      </c>
      <c r="D2355" s="17" t="s">
        <v>696</v>
      </c>
      <c r="E2355" s="17">
        <f>MONTH(FACTURACION[[#This Row],[MES]]&amp;1)</f>
        <v>7</v>
      </c>
      <c r="F2355" s="223">
        <f>DATE(FACTURACION[[#This Row],[AÑO]],FACTURACION[[#This Row],[Mes numero]],1)</f>
        <v>42186</v>
      </c>
      <c r="G2355" s="159">
        <v>11340</v>
      </c>
      <c r="H2355" s="20">
        <v>890400869</v>
      </c>
      <c r="I2355" s="2" t="str">
        <f>+VLOOKUP(FACTURACION[[#This Row],[NIT]],TABLACLIENTE,2,FALSE)</f>
        <v>SURTIDORA DE GAS DEL CARIBE S.A. E.S.P. (SURTIGAS S.A. E.S.P.)</v>
      </c>
      <c r="J2355" s="2" t="s">
        <v>61</v>
      </c>
      <c r="K2355" s="12" t="str">
        <f>+VLOOKUP(FACTURACION[[#This Row],[REFERENCIA]],CODINV,2,FALSE)</f>
        <v>MANGA 2" S300 H7</v>
      </c>
      <c r="L2355" s="12" t="str">
        <f>IF(VLOOKUP(FACTURACION[[#This Row],[REFERENCIA]],CODINV,3,FALSE)=0,"",VLOOKUP(FACTURACION[[#This Row],[REFERENCIA]],CODINV,3,FALSE))</f>
        <v>73404P002</v>
      </c>
      <c r="M2355" s="12" t="str">
        <f>+VLOOKUP(FACTURACION[[#This Row],[REFERENCIA]],CODINV,4,FALSE)</f>
        <v>MANGAS</v>
      </c>
      <c r="N2355" s="12" t="str">
        <f>+VLOOKUP(FACTURACION[[#This Row],[REFERENCIA]],CODINV,5,FALSE)</f>
        <v>HONEYWELL</v>
      </c>
      <c r="O2355" s="2">
        <v>10</v>
      </c>
      <c r="P2355" s="23">
        <v>366859</v>
      </c>
      <c r="Q2355" s="24">
        <f>+FACTURACION[[#This Row],[CANTIDAD]]*FACTURACION[[#This Row],[VR UNITARIO]]/1000</f>
        <v>3668.59</v>
      </c>
      <c r="R2355" s="3" t="str">
        <f>+VLOOKUP(FACTURACION[[#This Row],[NIT]],TABLACLIENTE,5,FALSE)</f>
        <v>CARTAGENA</v>
      </c>
    </row>
    <row r="2356" spans="3:18">
      <c r="C2356" s="13">
        <v>2015</v>
      </c>
      <c r="D2356" s="17" t="s">
        <v>696</v>
      </c>
      <c r="E2356" s="17">
        <f>MONTH(FACTURACION[[#This Row],[MES]]&amp;1)</f>
        <v>7</v>
      </c>
      <c r="F2356" s="223">
        <f>DATE(FACTURACION[[#This Row],[AÑO]],FACTURACION[[#This Row],[Mes numero]],1)</f>
        <v>42186</v>
      </c>
      <c r="G2356" s="159">
        <v>11327</v>
      </c>
      <c r="H2356" s="20">
        <v>800167643</v>
      </c>
      <c r="I2356" s="2" t="str">
        <f>+VLOOKUP(FACTURACION[[#This Row],[NIT]],TABLACLIENTE,2,FALSE)</f>
        <v>GASES DE OCCIDENTE S.A. E.S.P. (GDO)</v>
      </c>
      <c r="J2356" s="2" t="s">
        <v>183</v>
      </c>
      <c r="K2356" s="12" t="str">
        <f>+VLOOKUP(FACTURACION[[#This Row],[REFERENCIA]],CODINV,2,FALSE)</f>
        <v>MANGA 2" S300 H5</v>
      </c>
      <c r="L2356" s="12" t="str">
        <f>IF(VLOOKUP(FACTURACION[[#This Row],[REFERENCIA]],CODINV,3,FALSE)=0,"",VLOOKUP(FACTURACION[[#This Row],[REFERENCIA]],CODINV,3,FALSE))</f>
        <v>73404P008</v>
      </c>
      <c r="M2356" s="12" t="str">
        <f>+VLOOKUP(FACTURACION[[#This Row],[REFERENCIA]],CODINV,4,FALSE)</f>
        <v>MANGAS</v>
      </c>
      <c r="N2356" s="12" t="str">
        <f>+VLOOKUP(FACTURACION[[#This Row],[REFERENCIA]],CODINV,5,FALSE)</f>
        <v>HONEYWELL</v>
      </c>
      <c r="O2356" s="2">
        <v>30</v>
      </c>
      <c r="P2356" s="23">
        <v>368369</v>
      </c>
      <c r="Q2356" s="24">
        <f>+FACTURACION[[#This Row],[CANTIDAD]]*FACTURACION[[#This Row],[VR UNITARIO]]/1000</f>
        <v>11051.07</v>
      </c>
      <c r="R2356" s="3" t="str">
        <f>+VLOOKUP(FACTURACION[[#This Row],[NIT]],TABLACLIENTE,5,FALSE)</f>
        <v>CALI</v>
      </c>
    </row>
    <row r="2357" spans="3:18">
      <c r="C2357" s="13">
        <v>2015</v>
      </c>
      <c r="D2357" s="17" t="s">
        <v>696</v>
      </c>
      <c r="E2357" s="17">
        <f>MONTH(FACTURACION[[#This Row],[MES]]&amp;1)</f>
        <v>7</v>
      </c>
      <c r="F2357" s="223">
        <f>DATE(FACTURACION[[#This Row],[AÑO]],FACTURACION[[#This Row],[Mes numero]],1)</f>
        <v>42186</v>
      </c>
      <c r="G2357" s="159">
        <v>11340</v>
      </c>
      <c r="H2357" s="20">
        <v>890400869</v>
      </c>
      <c r="I2357" s="2" t="str">
        <f>+VLOOKUP(FACTURACION[[#This Row],[NIT]],TABLACLIENTE,2,FALSE)</f>
        <v>SURTIDORA DE GAS DEL CARIBE S.A. E.S.P. (SURTIGAS S.A. E.S.P.)</v>
      </c>
      <c r="J2357" s="2" t="s">
        <v>183</v>
      </c>
      <c r="K2357" s="12" t="str">
        <f>+VLOOKUP(FACTURACION[[#This Row],[REFERENCIA]],CODINV,2,FALSE)</f>
        <v>MANGA 2" S300 H5</v>
      </c>
      <c r="L2357" s="12" t="str">
        <f>IF(VLOOKUP(FACTURACION[[#This Row],[REFERENCIA]],CODINV,3,FALSE)=0,"",VLOOKUP(FACTURACION[[#This Row],[REFERENCIA]],CODINV,3,FALSE))</f>
        <v>73404P008</v>
      </c>
      <c r="M2357" s="12" t="str">
        <f>+VLOOKUP(FACTURACION[[#This Row],[REFERENCIA]],CODINV,4,FALSE)</f>
        <v>MANGAS</v>
      </c>
      <c r="N2357" s="12" t="str">
        <f>+VLOOKUP(FACTURACION[[#This Row],[REFERENCIA]],CODINV,5,FALSE)</f>
        <v>HONEYWELL</v>
      </c>
      <c r="O2357" s="2">
        <v>2</v>
      </c>
      <c r="P2357" s="23">
        <v>362719</v>
      </c>
      <c r="Q2357" s="24">
        <f>+FACTURACION[[#This Row],[CANTIDAD]]*FACTURACION[[#This Row],[VR UNITARIO]]/1000</f>
        <v>725.43799999999999</v>
      </c>
      <c r="R2357" s="3" t="str">
        <f>+VLOOKUP(FACTURACION[[#This Row],[NIT]],TABLACLIENTE,5,FALSE)</f>
        <v>CARTAGENA</v>
      </c>
    </row>
    <row r="2358" spans="3:18">
      <c r="C2358" s="13">
        <v>2015</v>
      </c>
      <c r="D2358" s="17" t="s">
        <v>696</v>
      </c>
      <c r="E2358" s="17">
        <f>MONTH(FACTURACION[[#This Row],[MES]]&amp;1)</f>
        <v>7</v>
      </c>
      <c r="F2358" s="223">
        <f>DATE(FACTURACION[[#This Row],[AÑO]],FACTURACION[[#This Row],[Mes numero]],1)</f>
        <v>42186</v>
      </c>
      <c r="G2358" s="159">
        <v>11343</v>
      </c>
      <c r="H2358" s="20">
        <v>900487760</v>
      </c>
      <c r="I2358" s="2" t="str">
        <f>+VLOOKUP(FACTURACION[[#This Row],[NIT]],TABLACLIENTE,2,FALSE)</f>
        <v>FLUXCONTROL S A S</v>
      </c>
      <c r="J2358" s="2" t="s">
        <v>153</v>
      </c>
      <c r="K2358" s="12" t="str">
        <f>+VLOOKUP(FACTURACION[[#This Row],[REFERENCIA]],CODINV,2,FALSE)</f>
        <v>MANGA 3" S300 H7</v>
      </c>
      <c r="L2358" s="12" t="str">
        <f>IF(VLOOKUP(FACTURACION[[#This Row],[REFERENCIA]],CODINV,3,FALSE)=0,"",VLOOKUP(FACTURACION[[#This Row],[REFERENCIA]],CODINV,3,FALSE))</f>
        <v>73404P003</v>
      </c>
      <c r="M2358" s="12" t="str">
        <f>+VLOOKUP(FACTURACION[[#This Row],[REFERENCIA]],CODINV,4,FALSE)</f>
        <v>MANGAS</v>
      </c>
      <c r="N2358" s="12" t="str">
        <f>+VLOOKUP(FACTURACION[[#This Row],[REFERENCIA]],CODINV,5,FALSE)</f>
        <v>HONEYWELL</v>
      </c>
      <c r="O2358" s="2">
        <v>12</v>
      </c>
      <c r="P2358" s="23">
        <v>622695</v>
      </c>
      <c r="Q2358" s="24">
        <f>+FACTURACION[[#This Row],[CANTIDAD]]*FACTURACION[[#This Row],[VR UNITARIO]]/1000</f>
        <v>7472.34</v>
      </c>
      <c r="R2358" s="3" t="str">
        <f>+VLOOKUP(FACTURACION[[#This Row],[NIT]],TABLACLIENTE,5,FALSE)</f>
        <v>BOGOTÁ D.C.</v>
      </c>
    </row>
    <row r="2359" spans="3:18">
      <c r="C2359" s="13">
        <v>2015</v>
      </c>
      <c r="D2359" s="17" t="s">
        <v>696</v>
      </c>
      <c r="E2359" s="17">
        <f>MONTH(FACTURACION[[#This Row],[MES]]&amp;1)</f>
        <v>7</v>
      </c>
      <c r="F2359" s="223">
        <f>DATE(FACTURACION[[#This Row],[AÑO]],FACTURACION[[#This Row],[Mes numero]],1)</f>
        <v>42186</v>
      </c>
      <c r="G2359" s="159">
        <v>11327</v>
      </c>
      <c r="H2359" s="20">
        <v>800167643</v>
      </c>
      <c r="I2359" s="2" t="str">
        <f>+VLOOKUP(FACTURACION[[#This Row],[NIT]],TABLACLIENTE,2,FALSE)</f>
        <v>GASES DE OCCIDENTE S.A. E.S.P. (GDO)</v>
      </c>
      <c r="J2359" s="2" t="s">
        <v>153</v>
      </c>
      <c r="K2359" s="12" t="str">
        <f>+VLOOKUP(FACTURACION[[#This Row],[REFERENCIA]],CODINV,2,FALSE)</f>
        <v>MANGA 3" S300 H7</v>
      </c>
      <c r="L2359" s="12" t="str">
        <f>IF(VLOOKUP(FACTURACION[[#This Row],[REFERENCIA]],CODINV,3,FALSE)=0,"",VLOOKUP(FACTURACION[[#This Row],[REFERENCIA]],CODINV,3,FALSE))</f>
        <v>73404P003</v>
      </c>
      <c r="M2359" s="12" t="str">
        <f>+VLOOKUP(FACTURACION[[#This Row],[REFERENCIA]],CODINV,4,FALSE)</f>
        <v>MANGAS</v>
      </c>
      <c r="N2359" s="12" t="str">
        <f>+VLOOKUP(FACTURACION[[#This Row],[REFERENCIA]],CODINV,5,FALSE)</f>
        <v>HONEYWELL</v>
      </c>
      <c r="O2359" s="2">
        <v>30</v>
      </c>
      <c r="P2359" s="23">
        <v>590208</v>
      </c>
      <c r="Q2359" s="24">
        <f>+FACTURACION[[#This Row],[CANTIDAD]]*FACTURACION[[#This Row],[VR UNITARIO]]/1000</f>
        <v>17706.240000000002</v>
      </c>
      <c r="R2359" s="3" t="str">
        <f>+VLOOKUP(FACTURACION[[#This Row],[NIT]],TABLACLIENTE,5,FALSE)</f>
        <v>CALI</v>
      </c>
    </row>
    <row r="2360" spans="3:18">
      <c r="C2360" s="13">
        <v>2015</v>
      </c>
      <c r="D2360" s="17" t="s">
        <v>696</v>
      </c>
      <c r="E2360" s="17">
        <f>MONTH(FACTURACION[[#This Row],[MES]]&amp;1)</f>
        <v>7</v>
      </c>
      <c r="F2360" s="223">
        <f>DATE(FACTURACION[[#This Row],[AÑO]],FACTURACION[[#This Row],[Mes numero]],1)</f>
        <v>42186</v>
      </c>
      <c r="G2360" s="159">
        <v>11349</v>
      </c>
      <c r="H2360" s="20">
        <v>890101691</v>
      </c>
      <c r="I2360" s="2" t="str">
        <f>+VLOOKUP(FACTURACION[[#This Row],[NIT]],TABLACLIENTE,2,FALSE)</f>
        <v>GASES DEL CARIBE S.A.E.S.P. (GASCARIBE S.A E.S.P.)</v>
      </c>
      <c r="J2360" s="2" t="s">
        <v>288</v>
      </c>
      <c r="K2360" s="12" t="str">
        <f>+VLOOKUP(FACTURACION[[#This Row],[REFERENCIA]],CODINV,2,FALSE)</f>
        <v>MANGA 4" S300 H7</v>
      </c>
      <c r="L2360" s="12" t="str">
        <f>IF(VLOOKUP(FACTURACION[[#This Row],[REFERENCIA]],CODINV,3,FALSE)=0,"",VLOOKUP(FACTURACION[[#This Row],[REFERENCIA]],CODINV,3,FALSE))</f>
        <v>73404P001</v>
      </c>
      <c r="M2360" s="12" t="str">
        <f>+VLOOKUP(FACTURACION[[#This Row],[REFERENCIA]],CODINV,4,FALSE)</f>
        <v>MANGAS</v>
      </c>
      <c r="N2360" s="12" t="str">
        <f>+VLOOKUP(FACTURACION[[#This Row],[REFERENCIA]],CODINV,5,FALSE)</f>
        <v>HONEYWELL</v>
      </c>
      <c r="O2360" s="2">
        <v>30</v>
      </c>
      <c r="P2360" s="23">
        <v>665590</v>
      </c>
      <c r="Q2360" s="24">
        <f>+FACTURACION[[#This Row],[CANTIDAD]]*FACTURACION[[#This Row],[VR UNITARIO]]/1000</f>
        <v>19967.7</v>
      </c>
      <c r="R2360" s="3" t="str">
        <f>+VLOOKUP(FACTURACION[[#This Row],[NIT]],TABLACLIENTE,5,FALSE)</f>
        <v>BARRANQUILLA</v>
      </c>
    </row>
    <row r="2361" spans="3:18">
      <c r="C2361" s="13">
        <v>2015</v>
      </c>
      <c r="D2361" s="17" t="s">
        <v>696</v>
      </c>
      <c r="E2361" s="17">
        <f>MONTH(FACTURACION[[#This Row],[MES]]&amp;1)</f>
        <v>7</v>
      </c>
      <c r="F2361" s="223">
        <f>DATE(FACTURACION[[#This Row],[AÑO]],FACTURACION[[#This Row],[Mes numero]],1)</f>
        <v>42186</v>
      </c>
      <c r="G2361" s="159">
        <v>11339</v>
      </c>
      <c r="H2361" s="20">
        <v>890400869</v>
      </c>
      <c r="I2361" s="2" t="str">
        <f>+VLOOKUP(FACTURACION[[#This Row],[NIT]],TABLACLIENTE,2,FALSE)</f>
        <v>SURTIDORA DE GAS DEL CARIBE S.A. E.S.P. (SURTIGAS S.A. E.S.P.)</v>
      </c>
      <c r="J2361" s="2" t="s">
        <v>717</v>
      </c>
      <c r="K2361" s="12" t="str">
        <f>+VLOOKUP(FACTURACION[[#This Row],[REFERENCIA]],CODINV,2,FALSE)</f>
        <v>MANGA 4" S300 H5</v>
      </c>
      <c r="L2361" s="12" t="str">
        <f>IF(VLOOKUP(FACTURACION[[#This Row],[REFERENCIA]],CODINV,3,FALSE)=0,"",VLOOKUP(FACTURACION[[#This Row],[REFERENCIA]],CODINV,3,FALSE))</f>
        <v>73404P010</v>
      </c>
      <c r="M2361" s="12" t="str">
        <f>+VLOOKUP(FACTURACION[[#This Row],[REFERENCIA]],CODINV,4,FALSE)</f>
        <v>MANGAS</v>
      </c>
      <c r="N2361" s="12" t="str">
        <f>+VLOOKUP(FACTURACION[[#This Row],[REFERENCIA]],CODINV,5,FALSE)</f>
        <v>HONEYWELL</v>
      </c>
      <c r="O2361" s="2">
        <v>6</v>
      </c>
      <c r="P2361" s="23">
        <v>931542</v>
      </c>
      <c r="Q2361" s="24">
        <f>+FACTURACION[[#This Row],[CANTIDAD]]*FACTURACION[[#This Row],[VR UNITARIO]]/1000</f>
        <v>5589.2520000000004</v>
      </c>
      <c r="R2361" s="3" t="str">
        <f>+VLOOKUP(FACTURACION[[#This Row],[NIT]],TABLACLIENTE,5,FALSE)</f>
        <v>CARTAGENA</v>
      </c>
    </row>
    <row r="2362" spans="3:18">
      <c r="C2362" s="13">
        <v>2015</v>
      </c>
      <c r="D2362" s="17" t="s">
        <v>696</v>
      </c>
      <c r="E2362" s="17">
        <f>MONTH(FACTURACION[[#This Row],[MES]]&amp;1)</f>
        <v>7</v>
      </c>
      <c r="F2362" s="223">
        <f>DATE(FACTURACION[[#This Row],[AÑO]],FACTURACION[[#This Row],[Mes numero]],1)</f>
        <v>42186</v>
      </c>
      <c r="G2362" s="159">
        <v>11327</v>
      </c>
      <c r="H2362" s="20">
        <v>800167643</v>
      </c>
      <c r="I2362" s="2" t="str">
        <f>+VLOOKUP(FACTURACION[[#This Row],[NIT]],TABLACLIENTE,2,FALSE)</f>
        <v>GASES DE OCCIDENTE S.A. E.S.P. (GDO)</v>
      </c>
      <c r="J2362" s="2" t="s">
        <v>218</v>
      </c>
      <c r="K2362" s="12" t="str">
        <f>+VLOOKUP(FACTURACION[[#This Row],[REFERENCIA]],CODINV,2,FALSE)</f>
        <v>MANGA 2" S600 B7</v>
      </c>
      <c r="L2362" s="12" t="str">
        <f>IF(VLOOKUP(FACTURACION[[#This Row],[REFERENCIA]],CODINV,3,FALSE)=0,"",VLOOKUP(FACTURACION[[#This Row],[REFERENCIA]],CODINV,3,FALSE))</f>
        <v>73677P007</v>
      </c>
      <c r="M2362" s="12" t="str">
        <f>+VLOOKUP(FACTURACION[[#This Row],[REFERENCIA]],CODINV,4,FALSE)</f>
        <v>MANGAS</v>
      </c>
      <c r="N2362" s="12" t="str">
        <f>+VLOOKUP(FACTURACION[[#This Row],[REFERENCIA]],CODINV,5,FALSE)</f>
        <v>HONEYWELL</v>
      </c>
      <c r="O2362" s="2">
        <v>3</v>
      </c>
      <c r="P2362" s="23">
        <v>442522</v>
      </c>
      <c r="Q2362" s="24">
        <f>+FACTURACION[[#This Row],[CANTIDAD]]*FACTURACION[[#This Row],[VR UNITARIO]]/1000</f>
        <v>1327.566</v>
      </c>
      <c r="R2362" s="3" t="str">
        <f>+VLOOKUP(FACTURACION[[#This Row],[NIT]],TABLACLIENTE,5,FALSE)</f>
        <v>CALI</v>
      </c>
    </row>
    <row r="2363" spans="3:18">
      <c r="C2363" s="13">
        <v>2015</v>
      </c>
      <c r="D2363" s="17" t="s">
        <v>696</v>
      </c>
      <c r="E2363" s="17">
        <f>MONTH(FACTURACION[[#This Row],[MES]]&amp;1)</f>
        <v>7</v>
      </c>
      <c r="F2363" s="223">
        <f>DATE(FACTURACION[[#This Row],[AÑO]],FACTURACION[[#This Row],[Mes numero]],1)</f>
        <v>42186</v>
      </c>
      <c r="G2363" s="159">
        <v>11351</v>
      </c>
      <c r="H2363" s="20">
        <v>890503900</v>
      </c>
      <c r="I2363" s="2" t="str">
        <f>+VLOOKUP(FACTURACION[[#This Row],[NIT]],TABLACLIENTE,2,FALSE)</f>
        <v>GASES DEL ORIENTE S.A. E.S.P.</v>
      </c>
      <c r="J2363" s="2" t="s">
        <v>218</v>
      </c>
      <c r="K2363" s="12" t="str">
        <f>+VLOOKUP(FACTURACION[[#This Row],[REFERENCIA]],CODINV,2,FALSE)</f>
        <v>MANGA 2" S600 B7</v>
      </c>
      <c r="L2363" s="12" t="str">
        <f>IF(VLOOKUP(FACTURACION[[#This Row],[REFERENCIA]],CODINV,3,FALSE)=0,"",VLOOKUP(FACTURACION[[#This Row],[REFERENCIA]],CODINV,3,FALSE))</f>
        <v>73677P007</v>
      </c>
      <c r="M2363" s="12" t="str">
        <f>+VLOOKUP(FACTURACION[[#This Row],[REFERENCIA]],CODINV,4,FALSE)</f>
        <v>MANGAS</v>
      </c>
      <c r="N2363" s="12" t="str">
        <f>+VLOOKUP(FACTURACION[[#This Row],[REFERENCIA]],CODINV,5,FALSE)</f>
        <v>HONEYWELL</v>
      </c>
      <c r="O2363" s="2">
        <v>2</v>
      </c>
      <c r="P2363" s="23">
        <v>437284</v>
      </c>
      <c r="Q2363" s="24">
        <f>+FACTURACION[[#This Row],[CANTIDAD]]*FACTURACION[[#This Row],[VR UNITARIO]]/1000</f>
        <v>874.56799999999998</v>
      </c>
      <c r="R2363" s="3" t="str">
        <f>+VLOOKUP(FACTURACION[[#This Row],[NIT]],TABLACLIENTE,5,FALSE)</f>
        <v>CUCUTA</v>
      </c>
    </row>
    <row r="2364" spans="3:18">
      <c r="C2364" s="13">
        <v>2015</v>
      </c>
      <c r="D2364" s="17" t="s">
        <v>696</v>
      </c>
      <c r="E2364" s="17">
        <f>MONTH(FACTURACION[[#This Row],[MES]]&amp;1)</f>
        <v>7</v>
      </c>
      <c r="F2364" s="223">
        <f>DATE(FACTURACION[[#This Row],[AÑO]],FACTURACION[[#This Row],[Mes numero]],1)</f>
        <v>42186</v>
      </c>
      <c r="G2364" s="159">
        <v>11349</v>
      </c>
      <c r="H2364" s="20">
        <v>890101691</v>
      </c>
      <c r="I2364" s="2" t="str">
        <f>+VLOOKUP(FACTURACION[[#This Row],[NIT]],TABLACLIENTE,2,FALSE)</f>
        <v>GASES DEL CARIBE S.A.E.S.P. (GASCARIBE S.A E.S.P.)</v>
      </c>
      <c r="J2364" s="2" t="s">
        <v>1255</v>
      </c>
      <c r="K2364" s="12" t="str">
        <f>+VLOOKUP(FACTURACION[[#This Row],[REFERENCIA]],CODINV,2,FALSE)</f>
        <v>MANGA 4" S600 B7</v>
      </c>
      <c r="L2364" s="12" t="str">
        <f>IF(VLOOKUP(FACTURACION[[#This Row],[REFERENCIA]],CODINV,3,FALSE)=0,"",VLOOKUP(FACTURACION[[#This Row],[REFERENCIA]],CODINV,3,FALSE))</f>
        <v>73677P008</v>
      </c>
      <c r="M2364" s="12" t="str">
        <f>+VLOOKUP(FACTURACION[[#This Row],[REFERENCIA]],CODINV,4,FALSE)</f>
        <v>MANGAS</v>
      </c>
      <c r="N2364" s="12" t="str">
        <f>+VLOOKUP(FACTURACION[[#This Row],[REFERENCIA]],CODINV,5,FALSE)</f>
        <v>HONEYWELL</v>
      </c>
      <c r="O2364" s="2">
        <v>30</v>
      </c>
      <c r="P2364" s="23">
        <v>956808</v>
      </c>
      <c r="Q2364" s="24">
        <f>+FACTURACION[[#This Row],[CANTIDAD]]*FACTURACION[[#This Row],[VR UNITARIO]]/1000</f>
        <v>28704.240000000002</v>
      </c>
      <c r="R2364" s="3" t="str">
        <f>+VLOOKUP(FACTURACION[[#This Row],[NIT]],TABLACLIENTE,5,FALSE)</f>
        <v>BARRANQUILLA</v>
      </c>
    </row>
    <row r="2365" spans="3:18">
      <c r="C2365" s="13">
        <v>2015</v>
      </c>
      <c r="D2365" s="17" t="s">
        <v>696</v>
      </c>
      <c r="E2365" s="17">
        <f>MONTH(FACTURACION[[#This Row],[MES]]&amp;1)</f>
        <v>7</v>
      </c>
      <c r="F2365" s="223">
        <f>DATE(FACTURACION[[#This Row],[AÑO]],FACTURACION[[#This Row],[Mes numero]],1)</f>
        <v>42186</v>
      </c>
      <c r="G2365" s="159">
        <v>11327</v>
      </c>
      <c r="H2365" s="20">
        <v>800167643</v>
      </c>
      <c r="I2365" s="2" t="str">
        <f>+VLOOKUP(FACTURACION[[#This Row],[NIT]],TABLACLIENTE,2,FALSE)</f>
        <v>GASES DE OCCIDENTE S.A. E.S.P. (GDO)</v>
      </c>
      <c r="J2365" s="2" t="s">
        <v>174</v>
      </c>
      <c r="K2365" s="12" t="str">
        <f>+VLOOKUP(FACTURACION[[#This Row],[REFERENCIA]],CODINV,2,FALSE)</f>
        <v>MANGA 2" S600 V7</v>
      </c>
      <c r="L2365" s="12" t="str">
        <f>IF(VLOOKUP(FACTURACION[[#This Row],[REFERENCIA]],CODINV,3,FALSE)=0,"",VLOOKUP(FACTURACION[[#This Row],[REFERENCIA]],CODINV,3,FALSE))</f>
        <v>73677P011</v>
      </c>
      <c r="M2365" s="12" t="str">
        <f>+VLOOKUP(FACTURACION[[#This Row],[REFERENCIA]],CODINV,4,FALSE)</f>
        <v>MANGAS</v>
      </c>
      <c r="N2365" s="12" t="str">
        <f>+VLOOKUP(FACTURACION[[#This Row],[REFERENCIA]],CODINV,5,FALSE)</f>
        <v>HONEYWELL</v>
      </c>
      <c r="O2365" s="2">
        <v>3</v>
      </c>
      <c r="P2365" s="23">
        <v>1088325</v>
      </c>
      <c r="Q2365" s="24">
        <f>+FACTURACION[[#This Row],[CANTIDAD]]*FACTURACION[[#This Row],[VR UNITARIO]]/1000</f>
        <v>3264.9749999999999</v>
      </c>
      <c r="R2365" s="3" t="str">
        <f>+VLOOKUP(FACTURACION[[#This Row],[NIT]],TABLACLIENTE,5,FALSE)</f>
        <v>CALI</v>
      </c>
    </row>
    <row r="2366" spans="3:18">
      <c r="C2366" s="13">
        <v>2015</v>
      </c>
      <c r="D2366" s="17" t="s">
        <v>696</v>
      </c>
      <c r="E2366" s="17">
        <f>MONTH(FACTURACION[[#This Row],[MES]]&amp;1)</f>
        <v>7</v>
      </c>
      <c r="F2366" s="223">
        <f>DATE(FACTURACION[[#This Row],[AÑO]],FACTURACION[[#This Row],[Mes numero]],1)</f>
        <v>42186</v>
      </c>
      <c r="G2366" s="159">
        <v>11342</v>
      </c>
      <c r="H2366" s="20">
        <v>890105526</v>
      </c>
      <c r="I2366" s="2" t="str">
        <f>+VLOOKUP(FACTURACION[[#This Row],[NIT]],TABLACLIENTE,2,FALSE)</f>
        <v>PROMIGAS S.A. E.S.P.</v>
      </c>
      <c r="J2366" s="2" t="s">
        <v>174</v>
      </c>
      <c r="K2366" s="12" t="str">
        <f>+VLOOKUP(FACTURACION[[#This Row],[REFERENCIA]],CODINV,2,FALSE)</f>
        <v>MANGA 2" S600 V7</v>
      </c>
      <c r="L2366" s="12" t="str">
        <f>IF(VLOOKUP(FACTURACION[[#This Row],[REFERENCIA]],CODINV,3,FALSE)=0,"",VLOOKUP(FACTURACION[[#This Row],[REFERENCIA]],CODINV,3,FALSE))</f>
        <v>73677P011</v>
      </c>
      <c r="M2366" s="12" t="str">
        <f>+VLOOKUP(FACTURACION[[#This Row],[REFERENCIA]],CODINV,4,FALSE)</f>
        <v>MANGAS</v>
      </c>
      <c r="N2366" s="12" t="str">
        <f>+VLOOKUP(FACTURACION[[#This Row],[REFERENCIA]],CODINV,5,FALSE)</f>
        <v>HONEYWELL</v>
      </c>
      <c r="O2366" s="2">
        <v>8</v>
      </c>
      <c r="P2366" s="23">
        <v>1145182</v>
      </c>
      <c r="Q2366" s="24">
        <f>+FACTURACION[[#This Row],[CANTIDAD]]*FACTURACION[[#This Row],[VR UNITARIO]]/1000</f>
        <v>9161.4560000000001</v>
      </c>
      <c r="R2366" s="3" t="str">
        <f>+VLOOKUP(FACTURACION[[#This Row],[NIT]],TABLACLIENTE,5,FALSE)</f>
        <v>BARRANQUILLA</v>
      </c>
    </row>
    <row r="2367" spans="3:18">
      <c r="C2367" s="13">
        <v>2015</v>
      </c>
      <c r="D2367" s="17" t="s">
        <v>696</v>
      </c>
      <c r="E2367" s="17">
        <f>MONTH(FACTURACION[[#This Row],[MES]]&amp;1)</f>
        <v>7</v>
      </c>
      <c r="F2367" s="223">
        <f>DATE(FACTURACION[[#This Row],[AÑO]],FACTURACION[[#This Row],[Mes numero]],1)</f>
        <v>42186</v>
      </c>
      <c r="G2367" s="159">
        <v>11340</v>
      </c>
      <c r="H2367" s="20">
        <v>890400869</v>
      </c>
      <c r="I2367" s="2" t="str">
        <f>+VLOOKUP(FACTURACION[[#This Row],[NIT]],TABLACLIENTE,2,FALSE)</f>
        <v>SURTIDORA DE GAS DEL CARIBE S.A. E.S.P. (SURTIGAS S.A. E.S.P.)</v>
      </c>
      <c r="J2367" s="2" t="s">
        <v>174</v>
      </c>
      <c r="K2367" s="12" t="str">
        <f>+VLOOKUP(FACTURACION[[#This Row],[REFERENCIA]],CODINV,2,FALSE)</f>
        <v>MANGA 2" S600 V7</v>
      </c>
      <c r="L2367" s="12" t="str">
        <f>IF(VLOOKUP(FACTURACION[[#This Row],[REFERENCIA]],CODINV,3,FALSE)=0,"",VLOOKUP(FACTURACION[[#This Row],[REFERENCIA]],CODINV,3,FALSE))</f>
        <v>73677P011</v>
      </c>
      <c r="M2367" s="12" t="str">
        <f>+VLOOKUP(FACTURACION[[#This Row],[REFERENCIA]],CODINV,4,FALSE)</f>
        <v>MANGAS</v>
      </c>
      <c r="N2367" s="12" t="str">
        <f>+VLOOKUP(FACTURACION[[#This Row],[REFERENCIA]],CODINV,5,FALSE)</f>
        <v>HONEYWELL</v>
      </c>
      <c r="O2367" s="2">
        <v>5</v>
      </c>
      <c r="P2367" s="23">
        <v>1030468</v>
      </c>
      <c r="Q2367" s="24">
        <f>+FACTURACION[[#This Row],[CANTIDAD]]*FACTURACION[[#This Row],[VR UNITARIO]]/1000</f>
        <v>5152.34</v>
      </c>
      <c r="R2367" s="3" t="str">
        <f>+VLOOKUP(FACTURACION[[#This Row],[NIT]],TABLACLIENTE,5,FALSE)</f>
        <v>CARTAGENA</v>
      </c>
    </row>
    <row r="2368" spans="3:18">
      <c r="C2368" s="13">
        <v>2015</v>
      </c>
      <c r="D2368" s="17" t="s">
        <v>696</v>
      </c>
      <c r="E2368" s="17">
        <f>MONTH(FACTURACION[[#This Row],[MES]]&amp;1)</f>
        <v>7</v>
      </c>
      <c r="F2368" s="223">
        <f>DATE(FACTURACION[[#This Row],[AÑO]],FACTURACION[[#This Row],[Mes numero]],1)</f>
        <v>42186</v>
      </c>
      <c r="G2368" s="159">
        <v>11299</v>
      </c>
      <c r="H2368" s="20">
        <v>890500726</v>
      </c>
      <c r="I2368" s="2" t="str">
        <f>+VLOOKUP(FACTURACION[[#This Row],[NIT]],TABLACLIENTE,2,FALSE)</f>
        <v>NORTESANTANDEREANA DE GAS S.A. E.S.P (NORGAS S.A. E.S.P.)</v>
      </c>
      <c r="J2368" s="2" t="s">
        <v>119</v>
      </c>
      <c r="K2368" s="12" t="str">
        <f>+VLOOKUP(FACTURACION[[#This Row],[REFERENCIA]],CODINV,2,FALSE)</f>
        <v>CONVERTIDOR RS-422/485 TROYA MASICO</v>
      </c>
      <c r="L2368" s="12" t="str">
        <f>IF(VLOOKUP(FACTURACION[[#This Row],[REFERENCIA]],CODINV,3,FALSE)=0,"",VLOOKUP(FACTURACION[[#This Row],[REFERENCIA]],CODINV,3,FALSE))</f>
        <v>72-022-0049YY</v>
      </c>
      <c r="M2368" s="12" t="str">
        <f>+VLOOKUP(FACTURACION[[#This Row],[REFERENCIA]],CODINV,4,FALSE)</f>
        <v>REPUESTOS Y ACCESORIOS</v>
      </c>
      <c r="N2368" s="12" t="str">
        <f>+VLOOKUP(FACTURACION[[#This Row],[REFERENCIA]],CODINV,5,FALSE)</f>
        <v>RED SEAL MEASUREMENT</v>
      </c>
      <c r="O2368" s="2">
        <v>1</v>
      </c>
      <c r="P2368" s="23">
        <v>1322352</v>
      </c>
      <c r="Q2368" s="24">
        <f>+FACTURACION[[#This Row],[CANTIDAD]]*FACTURACION[[#This Row],[VR UNITARIO]]/1000</f>
        <v>1322.3520000000001</v>
      </c>
      <c r="R2368" s="3" t="str">
        <f>+VLOOKUP(FACTURACION[[#This Row],[NIT]],TABLACLIENTE,5,FALSE)</f>
        <v>BUCARAMANGA</v>
      </c>
    </row>
    <row r="2369" spans="3:18">
      <c r="C2369" s="13">
        <v>2015</v>
      </c>
      <c r="D2369" s="17" t="s">
        <v>696</v>
      </c>
      <c r="E2369" s="17">
        <f>MONTH(FACTURACION[[#This Row],[MES]]&amp;1)</f>
        <v>7</v>
      </c>
      <c r="F2369" s="223">
        <f>DATE(FACTURACION[[#This Row],[AÑO]],FACTURACION[[#This Row],[Mes numero]],1)</f>
        <v>42186</v>
      </c>
      <c r="G2369" s="159">
        <v>11357</v>
      </c>
      <c r="H2369" s="20">
        <v>900520280</v>
      </c>
      <c r="I2369" s="2" t="str">
        <f>+VLOOKUP(FACTURACION[[#This Row],[NIT]],TABLACLIENTE,2,FALSE)</f>
        <v>ENERGY SOLUTION SERVICES SAS</v>
      </c>
      <c r="J2369" s="2" t="s">
        <v>397</v>
      </c>
      <c r="K2369" s="12" t="str">
        <f>+VLOOKUP(FACTURACION[[#This Row],[REFERENCIA]],CODINV,2,FALSE)</f>
        <v>REGULADOR DOBLE ETAPA 1/4" NPT</v>
      </c>
      <c r="L2369" s="12" t="str">
        <f>IF(VLOOKUP(FACTURACION[[#This Row],[REFERENCIA]],CODINV,3,FALSE)=0,"",VLOOKUP(FACTURACION[[#This Row],[REFERENCIA]],CODINV,3,FALSE))</f>
        <v>404B4</v>
      </c>
      <c r="M2369" s="12" t="str">
        <f>+VLOOKUP(FACTURACION[[#This Row],[REFERENCIA]],CODINV,4,FALSE)</f>
        <v>REGULADORES</v>
      </c>
      <c r="N2369" s="12" t="str">
        <f>+VLOOKUP(FACTURACION[[#This Row],[REFERENCIA]],CODINV,5,FALSE)</f>
        <v>REGO</v>
      </c>
      <c r="O2369" s="2">
        <v>1</v>
      </c>
      <c r="P2369" s="23">
        <v>195000</v>
      </c>
      <c r="Q2369" s="24">
        <f>+FACTURACION[[#This Row],[CANTIDAD]]*FACTURACION[[#This Row],[VR UNITARIO]]/1000</f>
        <v>195</v>
      </c>
      <c r="R2369" s="3" t="str">
        <f>+VLOOKUP(FACTURACION[[#This Row],[NIT]],TABLACLIENTE,5,FALSE)</f>
        <v>BOGOTÁ D.C.</v>
      </c>
    </row>
    <row r="2370" spans="3:18">
      <c r="C2370" s="13">
        <v>2015</v>
      </c>
      <c r="D2370" s="17" t="s">
        <v>696</v>
      </c>
      <c r="E2370" s="17">
        <f>MONTH(FACTURACION[[#This Row],[MES]]&amp;1)</f>
        <v>7</v>
      </c>
      <c r="F2370" s="223">
        <f>DATE(FACTURACION[[#This Row],[AÑO]],FACTURACION[[#This Row],[Mes numero]],1)</f>
        <v>42186</v>
      </c>
      <c r="G2370" s="159">
        <v>11320</v>
      </c>
      <c r="H2370" s="20">
        <v>830137252</v>
      </c>
      <c r="I2370" s="2" t="str">
        <f>+VLOOKUP(FACTURACION[[#This Row],[NIT]],TABLACLIENTE,2,FALSE)</f>
        <v>SAGENCO SAS</v>
      </c>
      <c r="J2370" s="2" t="s">
        <v>394</v>
      </c>
      <c r="K2370" s="12" t="str">
        <f>+VLOOKUP(FACTURACION[[#This Row],[REFERENCIA]],CODINV,2,FALSE)</f>
        <v>REGULADOR 1/2" PRIMERA ETAPA 10 PSI</v>
      </c>
      <c r="L2370" s="12" t="str">
        <f>IF(VLOOKUP(FACTURACION[[#This Row],[REFERENCIA]],CODINV,3,FALSE)=0,"",VLOOKUP(FACTURACION[[#This Row],[REFERENCIA]],CODINV,3,FALSE))</f>
        <v>LV4403TR4</v>
      </c>
      <c r="M2370" s="12" t="str">
        <f>+VLOOKUP(FACTURACION[[#This Row],[REFERENCIA]],CODINV,4,FALSE)</f>
        <v>REGULADORES</v>
      </c>
      <c r="N2370" s="12" t="str">
        <f>+VLOOKUP(FACTURACION[[#This Row],[REFERENCIA]],CODINV,5,FALSE)</f>
        <v>REGO</v>
      </c>
      <c r="O2370" s="2">
        <v>1</v>
      </c>
      <c r="P2370" s="23">
        <v>93000</v>
      </c>
      <c r="Q2370" s="24">
        <f>+FACTURACION[[#This Row],[CANTIDAD]]*FACTURACION[[#This Row],[VR UNITARIO]]/1000</f>
        <v>93</v>
      </c>
      <c r="R2370" s="3" t="str">
        <f>+VLOOKUP(FACTURACION[[#This Row],[NIT]],TABLACLIENTE,5,FALSE)</f>
        <v>BOGOTÁ D.C.</v>
      </c>
    </row>
    <row r="2371" spans="3:18">
      <c r="C2371" s="13">
        <v>2015</v>
      </c>
      <c r="D2371" s="17" t="s">
        <v>696</v>
      </c>
      <c r="E2371" s="17">
        <f>MONTH(FACTURACION[[#This Row],[MES]]&amp;1)</f>
        <v>7</v>
      </c>
      <c r="F2371" s="223">
        <f>DATE(FACTURACION[[#This Row],[AÑO]],FACTURACION[[#This Row],[Mes numero]],1)</f>
        <v>42186</v>
      </c>
      <c r="G2371" s="159">
        <v>11322</v>
      </c>
      <c r="H2371" s="20">
        <v>800074033</v>
      </c>
      <c r="I2371" s="2" t="str">
        <f>+VLOOKUP(FACTURACION[[#This Row],[NIT]],TABLACLIENTE,2,FALSE)</f>
        <v>COMPAÑIAS ASOCIADAS DE GAS S.A. E.S.P (ASOGAS SA ESP)</v>
      </c>
      <c r="J2371" s="2" t="s">
        <v>35</v>
      </c>
      <c r="K2371" s="12" t="str">
        <f>+VLOOKUP(FACTURACION[[#This Row],[REFERENCIA]],CODINV,2,FALSE)</f>
        <v>REGULADOR 3/4"  PRIMERA ETAPA POL</v>
      </c>
      <c r="L2371" s="12" t="str">
        <f>IF(VLOOKUP(FACTURACION[[#This Row],[REFERENCIA]],CODINV,3,FALSE)=0,"",VLOOKUP(FACTURACION[[#This Row],[REFERENCIA]],CODINV,3,FALSE))</f>
        <v>LV4403TR96</v>
      </c>
      <c r="M2371" s="12" t="str">
        <f>+VLOOKUP(FACTURACION[[#This Row],[REFERENCIA]],CODINV,4,FALSE)</f>
        <v>REGULADORES</v>
      </c>
      <c r="N2371" s="12" t="str">
        <f>+VLOOKUP(FACTURACION[[#This Row],[REFERENCIA]],CODINV,5,FALSE)</f>
        <v>REGO</v>
      </c>
      <c r="O2371" s="2">
        <v>1</v>
      </c>
      <c r="P2371" s="23">
        <v>120644</v>
      </c>
      <c r="Q2371" s="24">
        <f>+FACTURACION[[#This Row],[CANTIDAD]]*FACTURACION[[#This Row],[VR UNITARIO]]/1000</f>
        <v>120.64400000000001</v>
      </c>
      <c r="R2371" s="3" t="str">
        <f>+VLOOKUP(FACTURACION[[#This Row],[NIT]],TABLACLIENTE,5,FALSE)</f>
        <v>MOSQUERA</v>
      </c>
    </row>
    <row r="2372" spans="3:18">
      <c r="C2372" s="13">
        <v>2015</v>
      </c>
      <c r="D2372" s="17" t="s">
        <v>696</v>
      </c>
      <c r="E2372" s="17">
        <f>MONTH(FACTURACION[[#This Row],[MES]]&amp;1)</f>
        <v>7</v>
      </c>
      <c r="F2372" s="223">
        <f>DATE(FACTURACION[[#This Row],[AÑO]],FACTURACION[[#This Row],[Mes numero]],1)</f>
        <v>42186</v>
      </c>
      <c r="G2372" s="159">
        <v>11321</v>
      </c>
      <c r="H2372" s="20">
        <v>800074033</v>
      </c>
      <c r="I2372" s="2" t="str">
        <f>+VLOOKUP(FACTURACION[[#This Row],[NIT]],TABLACLIENTE,2,FALSE)</f>
        <v>COMPAÑIAS ASOCIADAS DE GAS S.A. E.S.P (ASOGAS SA ESP)</v>
      </c>
      <c r="J2372" s="2" t="s">
        <v>98</v>
      </c>
      <c r="K2372" s="12" t="str">
        <f>+VLOOKUP(FACTURACION[[#This Row],[REFERENCIA]],CODINV,2,FALSE)</f>
        <v>MULTIVALVULA 1".</v>
      </c>
      <c r="L2372" s="12" t="str">
        <f>IF(VLOOKUP(FACTURACION[[#This Row],[REFERENCIA]],CODINV,3,FALSE)=0,"",VLOOKUP(FACTURACION[[#This Row],[REFERENCIA]],CODINV,3,FALSE))</f>
        <v>6542R12.0</v>
      </c>
      <c r="M2372" s="12" t="str">
        <f>+VLOOKUP(FACTURACION[[#This Row],[REFERENCIA]],CODINV,4,FALSE)</f>
        <v>VÁLVULAS Y MULTIVÁLVULAS</v>
      </c>
      <c r="N2372" s="12" t="str">
        <f>+VLOOKUP(FACTURACION[[#This Row],[REFERENCIA]],CODINV,5,FALSE)</f>
        <v>REGO</v>
      </c>
      <c r="O2372" s="2">
        <v>14</v>
      </c>
      <c r="P2372" s="23">
        <v>218072</v>
      </c>
      <c r="Q2372" s="24">
        <f>+FACTURACION[[#This Row],[CANTIDAD]]*FACTURACION[[#This Row],[VR UNITARIO]]/1000</f>
        <v>3053.0079999999998</v>
      </c>
      <c r="R2372" s="3" t="str">
        <f>+VLOOKUP(FACTURACION[[#This Row],[NIT]],TABLACLIENTE,5,FALSE)</f>
        <v>MOSQUERA</v>
      </c>
    </row>
    <row r="2373" spans="3:18">
      <c r="C2373" s="13">
        <v>2015</v>
      </c>
      <c r="D2373" s="17" t="s">
        <v>696</v>
      </c>
      <c r="E2373" s="17">
        <f>MONTH(FACTURACION[[#This Row],[MES]]&amp;1)</f>
        <v>7</v>
      </c>
      <c r="F2373" s="223">
        <f>DATE(FACTURACION[[#This Row],[AÑO]],FACTURACION[[#This Row],[Mes numero]],1)</f>
        <v>42186</v>
      </c>
      <c r="G2373" s="159">
        <v>11297</v>
      </c>
      <c r="H2373" s="20">
        <v>830137252</v>
      </c>
      <c r="I2373" s="2" t="str">
        <f>+VLOOKUP(FACTURACION[[#This Row],[NIT]],TABLACLIENTE,2,FALSE)</f>
        <v>SAGENCO SAS</v>
      </c>
      <c r="J2373" s="2" t="s">
        <v>98</v>
      </c>
      <c r="K2373" s="12" t="str">
        <f>+VLOOKUP(FACTURACION[[#This Row],[REFERENCIA]],CODINV,2,FALSE)</f>
        <v>MULTIVALVULA 1".</v>
      </c>
      <c r="L2373" s="12" t="str">
        <f>IF(VLOOKUP(FACTURACION[[#This Row],[REFERENCIA]],CODINV,3,FALSE)=0,"",VLOOKUP(FACTURACION[[#This Row],[REFERENCIA]],CODINV,3,FALSE))</f>
        <v>6542R12.0</v>
      </c>
      <c r="M2373" s="12" t="str">
        <f>+VLOOKUP(FACTURACION[[#This Row],[REFERENCIA]],CODINV,4,FALSE)</f>
        <v>VÁLVULAS Y MULTIVÁLVULAS</v>
      </c>
      <c r="N2373" s="12" t="str">
        <f>+VLOOKUP(FACTURACION[[#This Row],[REFERENCIA]],CODINV,5,FALSE)</f>
        <v>REGO</v>
      </c>
      <c r="O2373" s="2">
        <v>1</v>
      </c>
      <c r="P2373" s="23">
        <v>215000</v>
      </c>
      <c r="Q2373" s="24">
        <f>+FACTURACION[[#This Row],[CANTIDAD]]*FACTURACION[[#This Row],[VR UNITARIO]]/1000</f>
        <v>215</v>
      </c>
      <c r="R2373" s="3" t="str">
        <f>+VLOOKUP(FACTURACION[[#This Row],[NIT]],TABLACLIENTE,5,FALSE)</f>
        <v>BOGOTÁ D.C.</v>
      </c>
    </row>
    <row r="2374" spans="3:18">
      <c r="C2374" s="13">
        <v>2015</v>
      </c>
      <c r="D2374" s="17" t="s">
        <v>696</v>
      </c>
      <c r="E2374" s="17">
        <f>MONTH(FACTURACION[[#This Row],[MES]]&amp;1)</f>
        <v>7</v>
      </c>
      <c r="F2374" s="223">
        <f>DATE(FACTURACION[[#This Row],[AÑO]],FACTURACION[[#This Row],[Mes numero]],1)</f>
        <v>42186</v>
      </c>
      <c r="G2374" s="159">
        <v>11303</v>
      </c>
      <c r="H2374" s="20">
        <v>830137252</v>
      </c>
      <c r="I2374" s="2" t="str">
        <f>+VLOOKUP(FACTURACION[[#This Row],[NIT]],TABLACLIENTE,2,FALSE)</f>
        <v>SAGENCO SAS</v>
      </c>
      <c r="J2374" s="2" t="s">
        <v>98</v>
      </c>
      <c r="K2374" s="12" t="str">
        <f>+VLOOKUP(FACTURACION[[#This Row],[REFERENCIA]],CODINV,2,FALSE)</f>
        <v>MULTIVALVULA 1".</v>
      </c>
      <c r="L2374" s="12" t="str">
        <f>IF(VLOOKUP(FACTURACION[[#This Row],[REFERENCIA]],CODINV,3,FALSE)=0,"",VLOOKUP(FACTURACION[[#This Row],[REFERENCIA]],CODINV,3,FALSE))</f>
        <v>6542R12.0</v>
      </c>
      <c r="M2374" s="12" t="str">
        <f>+VLOOKUP(FACTURACION[[#This Row],[REFERENCIA]],CODINV,4,FALSE)</f>
        <v>VÁLVULAS Y MULTIVÁLVULAS</v>
      </c>
      <c r="N2374" s="12" t="str">
        <f>+VLOOKUP(FACTURACION[[#This Row],[REFERENCIA]],CODINV,5,FALSE)</f>
        <v>REGO</v>
      </c>
      <c r="O2374" s="2">
        <v>1</v>
      </c>
      <c r="P2374" s="23">
        <v>215000</v>
      </c>
      <c r="Q2374" s="24">
        <f>+FACTURACION[[#This Row],[CANTIDAD]]*FACTURACION[[#This Row],[VR UNITARIO]]/1000</f>
        <v>215</v>
      </c>
      <c r="R2374" s="3" t="str">
        <f>+VLOOKUP(FACTURACION[[#This Row],[NIT]],TABLACLIENTE,5,FALSE)</f>
        <v>BOGOTÁ D.C.</v>
      </c>
    </row>
    <row r="2375" spans="3:18">
      <c r="C2375" s="13">
        <v>2015</v>
      </c>
      <c r="D2375" s="17" t="s">
        <v>696</v>
      </c>
      <c r="E2375" s="17">
        <f>MONTH(FACTURACION[[#This Row],[MES]]&amp;1)</f>
        <v>7</v>
      </c>
      <c r="F2375" s="223">
        <f>DATE(FACTURACION[[#This Row],[AÑO]],FACTURACION[[#This Row],[Mes numero]],1)</f>
        <v>42186</v>
      </c>
      <c r="G2375" s="159">
        <v>11320</v>
      </c>
      <c r="H2375" s="20">
        <v>830137252</v>
      </c>
      <c r="I2375" s="2" t="str">
        <f>+VLOOKUP(FACTURACION[[#This Row],[NIT]],TABLACLIENTE,2,FALSE)</f>
        <v>SAGENCO SAS</v>
      </c>
      <c r="J2375" s="2" t="s">
        <v>98</v>
      </c>
      <c r="K2375" s="12" t="str">
        <f>+VLOOKUP(FACTURACION[[#This Row],[REFERENCIA]],CODINV,2,FALSE)</f>
        <v>MULTIVALVULA 1".</v>
      </c>
      <c r="L2375" s="12" t="str">
        <f>IF(VLOOKUP(FACTURACION[[#This Row],[REFERENCIA]],CODINV,3,FALSE)=0,"",VLOOKUP(FACTURACION[[#This Row],[REFERENCIA]],CODINV,3,FALSE))</f>
        <v>6542R12.0</v>
      </c>
      <c r="M2375" s="12" t="str">
        <f>+VLOOKUP(FACTURACION[[#This Row],[REFERENCIA]],CODINV,4,FALSE)</f>
        <v>VÁLVULAS Y MULTIVÁLVULAS</v>
      </c>
      <c r="N2375" s="12" t="str">
        <f>+VLOOKUP(FACTURACION[[#This Row],[REFERENCIA]],CODINV,5,FALSE)</f>
        <v>REGO</v>
      </c>
      <c r="O2375" s="2">
        <v>2</v>
      </c>
      <c r="P2375" s="23">
        <v>215000</v>
      </c>
      <c r="Q2375" s="24">
        <f>+FACTURACION[[#This Row],[CANTIDAD]]*FACTURACION[[#This Row],[VR UNITARIO]]/1000</f>
        <v>430</v>
      </c>
      <c r="R2375" s="3" t="str">
        <f>+VLOOKUP(FACTURACION[[#This Row],[NIT]],TABLACLIENTE,5,FALSE)</f>
        <v>BOGOTÁ D.C.</v>
      </c>
    </row>
    <row r="2376" spans="3:18">
      <c r="C2376" s="13">
        <v>2015</v>
      </c>
      <c r="D2376" s="17" t="s">
        <v>696</v>
      </c>
      <c r="E2376" s="17">
        <f>MONTH(FACTURACION[[#This Row],[MES]]&amp;1)</f>
        <v>7</v>
      </c>
      <c r="F2376" s="223">
        <f>DATE(FACTURACION[[#This Row],[AÑO]],FACTURACION[[#This Row],[Mes numero]],1)</f>
        <v>42186</v>
      </c>
      <c r="G2376" s="159">
        <v>11377</v>
      </c>
      <c r="H2376" s="20">
        <v>830137252</v>
      </c>
      <c r="I2376" s="2" t="str">
        <f>+VLOOKUP(FACTURACION[[#This Row],[NIT]],TABLACLIENTE,2,FALSE)</f>
        <v>SAGENCO SAS</v>
      </c>
      <c r="J2376" s="2" t="s">
        <v>98</v>
      </c>
      <c r="K2376" s="12" t="str">
        <f>+VLOOKUP(FACTURACION[[#This Row],[REFERENCIA]],CODINV,2,FALSE)</f>
        <v>MULTIVALVULA 1".</v>
      </c>
      <c r="L2376" s="12" t="str">
        <f>IF(VLOOKUP(FACTURACION[[#This Row],[REFERENCIA]],CODINV,3,FALSE)=0,"",VLOOKUP(FACTURACION[[#This Row],[REFERENCIA]],CODINV,3,FALSE))</f>
        <v>6542R12.0</v>
      </c>
      <c r="M2376" s="12" t="str">
        <f>+VLOOKUP(FACTURACION[[#This Row],[REFERENCIA]],CODINV,4,FALSE)</f>
        <v>VÁLVULAS Y MULTIVÁLVULAS</v>
      </c>
      <c r="N2376" s="12" t="str">
        <f>+VLOOKUP(FACTURACION[[#This Row],[REFERENCIA]],CODINV,5,FALSE)</f>
        <v>REGO</v>
      </c>
      <c r="O2376" s="2">
        <v>1</v>
      </c>
      <c r="P2376" s="23">
        <v>215000</v>
      </c>
      <c r="Q2376" s="24">
        <f>+FACTURACION[[#This Row],[CANTIDAD]]*FACTURACION[[#This Row],[VR UNITARIO]]/1000</f>
        <v>215</v>
      </c>
      <c r="R2376" s="3" t="str">
        <f>+VLOOKUP(FACTURACION[[#This Row],[NIT]],TABLACLIENTE,5,FALSE)</f>
        <v>BOGOTÁ D.C.</v>
      </c>
    </row>
    <row r="2377" spans="3:18">
      <c r="C2377" s="13">
        <v>2015</v>
      </c>
      <c r="D2377" s="17" t="s">
        <v>696</v>
      </c>
      <c r="E2377" s="17">
        <f>MONTH(FACTURACION[[#This Row],[MES]]&amp;1)</f>
        <v>7</v>
      </c>
      <c r="F2377" s="223">
        <f>DATE(FACTURACION[[#This Row],[AÑO]],FACTURACION[[#This Row],[Mes numero]],1)</f>
        <v>42186</v>
      </c>
      <c r="G2377" s="159">
        <v>11360</v>
      </c>
      <c r="H2377" s="20">
        <v>890500726</v>
      </c>
      <c r="I2377" s="2" t="str">
        <f>+VLOOKUP(FACTURACION[[#This Row],[NIT]],TABLACLIENTE,2,FALSE)</f>
        <v>NORTESANTANDEREANA DE GAS S.A. E.S.P (NORGAS S.A. E.S.P.)</v>
      </c>
      <c r="J2377" s="2" t="s">
        <v>273</v>
      </c>
      <c r="K2377" s="12" t="str">
        <f>+VLOOKUP(FACTURACION[[#This Row],[REFERENCIA]],CODINV,2,FALSE)</f>
        <v>VALVULA DE ALIVIO EXTERNA 3/4" NPT</v>
      </c>
      <c r="L2377" s="12" t="str">
        <f>IF(VLOOKUP(FACTURACION[[#This Row],[REFERENCIA]],CODINV,3,FALSE)=0,"",VLOOKUP(FACTURACION[[#This Row],[REFERENCIA]],CODINV,3,FALSE))</f>
        <v>3131G</v>
      </c>
      <c r="M2377" s="12" t="str">
        <f>+VLOOKUP(FACTURACION[[#This Row],[REFERENCIA]],CODINV,4,FALSE)</f>
        <v>VÁLVULAS Y MULTIVÁLVULAS</v>
      </c>
      <c r="N2377" s="12" t="str">
        <f>+VLOOKUP(FACTURACION[[#This Row],[REFERENCIA]],CODINV,5,FALSE)</f>
        <v>REGO</v>
      </c>
      <c r="O2377" s="2">
        <v>1</v>
      </c>
      <c r="P2377" s="23">
        <v>102352</v>
      </c>
      <c r="Q2377" s="24">
        <f>+FACTURACION[[#This Row],[CANTIDAD]]*FACTURACION[[#This Row],[VR UNITARIO]]/1000</f>
        <v>102.352</v>
      </c>
      <c r="R2377" s="3" t="str">
        <f>+VLOOKUP(FACTURACION[[#This Row],[NIT]],TABLACLIENTE,5,FALSE)</f>
        <v>BUCARAMANGA</v>
      </c>
    </row>
    <row r="2378" spans="3:18">
      <c r="C2378" s="13">
        <v>2015</v>
      </c>
      <c r="D2378" s="17" t="s">
        <v>696</v>
      </c>
      <c r="E2378" s="17">
        <f>MONTH(FACTURACION[[#This Row],[MES]]&amp;1)</f>
        <v>7</v>
      </c>
      <c r="F2378" s="223">
        <f>DATE(FACTURACION[[#This Row],[AÑO]],FACTURACION[[#This Row],[Mes numero]],1)</f>
        <v>42186</v>
      </c>
      <c r="G2378" s="159">
        <v>11300</v>
      </c>
      <c r="H2378" s="20">
        <v>800074033</v>
      </c>
      <c r="I2378" s="2" t="str">
        <f>+VLOOKUP(FACTURACION[[#This Row],[NIT]],TABLACLIENTE,2,FALSE)</f>
        <v>COMPAÑIAS ASOCIADAS DE GAS S.A. E.S.P (ASOGAS SA ESP)</v>
      </c>
      <c r="J2378" s="2" t="s">
        <v>74</v>
      </c>
      <c r="K2378" s="12" t="str">
        <f>+VLOOKUP(FACTURACION[[#This Row],[REFERENCIA]],CODINV,2,FALSE)</f>
        <v>VALVULA DE GLOBLO DE 1 1/4" NPT</v>
      </c>
      <c r="L2378" s="12" t="str">
        <f>IF(VLOOKUP(FACTURACION[[#This Row],[REFERENCIA]],CODINV,3,FALSE)=0,"",VLOOKUP(FACTURACION[[#This Row],[REFERENCIA]],CODINV,3,FALSE))</f>
        <v>A7509BP</v>
      </c>
      <c r="M2378" s="12" t="str">
        <f>+VLOOKUP(FACTURACION[[#This Row],[REFERENCIA]],CODINV,4,FALSE)</f>
        <v>VÁLVULAS Y MULTIVÁLVULAS</v>
      </c>
      <c r="N2378" s="12" t="str">
        <f>+VLOOKUP(FACTURACION[[#This Row],[REFERENCIA]],CODINV,5,FALSE)</f>
        <v>REGO</v>
      </c>
      <c r="O2378" s="2">
        <v>1</v>
      </c>
      <c r="P2378" s="23">
        <v>285366</v>
      </c>
      <c r="Q2378" s="24">
        <f>+FACTURACION[[#This Row],[CANTIDAD]]*FACTURACION[[#This Row],[VR UNITARIO]]/1000</f>
        <v>285.36599999999999</v>
      </c>
      <c r="R2378" s="3" t="str">
        <f>+VLOOKUP(FACTURACION[[#This Row],[NIT]],TABLACLIENTE,5,FALSE)</f>
        <v>MOSQUERA</v>
      </c>
    </row>
    <row r="2379" spans="3:18">
      <c r="C2379" s="13">
        <v>2015</v>
      </c>
      <c r="D2379" s="17" t="s">
        <v>696</v>
      </c>
      <c r="E2379" s="17">
        <f>MONTH(FACTURACION[[#This Row],[MES]]&amp;1)</f>
        <v>7</v>
      </c>
      <c r="F2379" s="223">
        <f>DATE(FACTURACION[[#This Row],[AÑO]],FACTURACION[[#This Row],[Mes numero]],1)</f>
        <v>42186</v>
      </c>
      <c r="G2379" s="159">
        <v>11365</v>
      </c>
      <c r="H2379" s="20">
        <v>830065383</v>
      </c>
      <c r="I2379" s="2" t="str">
        <f>+VLOOKUP(FACTURACION[[#This Row],[NIT]],TABLACLIENTE,2,FALSE)</f>
        <v>ALKENOS LTDA</v>
      </c>
      <c r="J2379" s="2" t="s">
        <v>38</v>
      </c>
      <c r="K2379" s="12" t="str">
        <f>+VLOOKUP(FACTURACION[[#This Row],[REFERENCIA]],CODINV,2,FALSE)</f>
        <v>VALVULA DE GLOBO 3/4" ANILLO V</v>
      </c>
      <c r="L2379" s="12" t="str">
        <f>IF(VLOOKUP(FACTURACION[[#This Row],[REFERENCIA]],CODINV,3,FALSE)=0,"",VLOOKUP(FACTURACION[[#This Row],[REFERENCIA]],CODINV,3,FALSE))</f>
        <v>A7705P</v>
      </c>
      <c r="M2379" s="12" t="str">
        <f>+VLOOKUP(FACTURACION[[#This Row],[REFERENCIA]],CODINV,4,FALSE)</f>
        <v>VÁLVULAS Y MULTIVÁLVULAS</v>
      </c>
      <c r="N2379" s="12" t="str">
        <f>+VLOOKUP(FACTURACION[[#This Row],[REFERENCIA]],CODINV,5,FALSE)</f>
        <v>REGO</v>
      </c>
      <c r="O2379" s="2">
        <v>3</v>
      </c>
      <c r="P2379" s="23">
        <v>148000</v>
      </c>
      <c r="Q2379" s="24">
        <f>+FACTURACION[[#This Row],[CANTIDAD]]*FACTURACION[[#This Row],[VR UNITARIO]]/1000</f>
        <v>444</v>
      </c>
      <c r="R2379" s="3" t="str">
        <f>+VLOOKUP(FACTURACION[[#This Row],[NIT]],TABLACLIENTE,5,FALSE)</f>
        <v>BOGOTÁ D.C.</v>
      </c>
    </row>
    <row r="2380" spans="3:18">
      <c r="C2380" s="13">
        <v>2015</v>
      </c>
      <c r="D2380" s="17" t="s">
        <v>696</v>
      </c>
      <c r="E2380" s="17">
        <f>MONTH(FACTURACION[[#This Row],[MES]]&amp;1)</f>
        <v>7</v>
      </c>
      <c r="F2380" s="223">
        <f>DATE(FACTURACION[[#This Row],[AÑO]],FACTURACION[[#This Row],[Mes numero]],1)</f>
        <v>42186</v>
      </c>
      <c r="G2380" s="159">
        <v>11363</v>
      </c>
      <c r="H2380" s="20">
        <v>830109199</v>
      </c>
      <c r="I2380" s="2" t="str">
        <f>+VLOOKUP(FACTURACION[[#This Row],[NIT]],TABLACLIENTE,2,FALSE)</f>
        <v>ENGINEERING CO (ENGECO LIMITADA)</v>
      </c>
      <c r="J2380" s="2" t="s">
        <v>482</v>
      </c>
      <c r="K2380" s="12" t="str">
        <f>+VLOOKUP(FACTURACION[[#This Row],[REFERENCIA]],CODINV,2,FALSE)</f>
        <v>VALVULA DE EXCESO DE FLUJO 3/4" ACERO</v>
      </c>
      <c r="L2380" s="12" t="str">
        <f>IF(VLOOKUP(FACTURACION[[#This Row],[REFERENCIA]],CODINV,3,FALSE)=0,"",VLOOKUP(FACTURACION[[#This Row],[REFERENCIA]],CODINV,3,FALSE))</f>
        <v>A3272G</v>
      </c>
      <c r="M2380" s="12" t="str">
        <f>+VLOOKUP(FACTURACION[[#This Row],[REFERENCIA]],CODINV,4,FALSE)</f>
        <v>VÁLVULAS Y MULTIVÁLVULAS</v>
      </c>
      <c r="N2380" s="12" t="str">
        <f>+VLOOKUP(FACTURACION[[#This Row],[REFERENCIA]],CODINV,5,FALSE)</f>
        <v>REGO</v>
      </c>
      <c r="O2380" s="2">
        <v>1</v>
      </c>
      <c r="P2380" s="23">
        <v>118000</v>
      </c>
      <c r="Q2380" s="24">
        <f>+FACTURACION[[#This Row],[CANTIDAD]]*FACTURACION[[#This Row],[VR UNITARIO]]/1000</f>
        <v>118</v>
      </c>
      <c r="R2380" s="3" t="str">
        <f>+VLOOKUP(FACTURACION[[#This Row],[NIT]],TABLACLIENTE,5,FALSE)</f>
        <v>BOGOTÁ D.C.</v>
      </c>
    </row>
    <row r="2381" spans="3:18">
      <c r="C2381" s="13">
        <v>2015</v>
      </c>
      <c r="D2381" s="17" t="s">
        <v>696</v>
      </c>
      <c r="E2381" s="17">
        <f>MONTH(FACTURACION[[#This Row],[MES]]&amp;1)</f>
        <v>7</v>
      </c>
      <c r="F2381" s="223">
        <f>DATE(FACTURACION[[#This Row],[AÑO]],FACTURACION[[#This Row],[Mes numero]],1)</f>
        <v>42186</v>
      </c>
      <c r="G2381" s="159">
        <v>11358</v>
      </c>
      <c r="H2381" s="20">
        <v>860510723</v>
      </c>
      <c r="I2381" s="2" t="str">
        <f>+VLOOKUP(FACTURACION[[#This Row],[NIT]],TABLACLIENTE,2,FALSE)</f>
        <v>SAENA DE COLOMBIA S.A.</v>
      </c>
      <c r="J2381" s="2" t="s">
        <v>357</v>
      </c>
      <c r="K2381" s="12" t="str">
        <f>+VLOOKUP(FACTURACION[[#This Row],[REFERENCIA]],CODINV,2,FALSE)</f>
        <v>CONECTOR MANGUERA 1/2" NPT X 1 1/4"</v>
      </c>
      <c r="L2381" s="12" t="str">
        <f>IF(VLOOKUP(FACTURACION[[#This Row],[REFERENCIA]],CODINV,3,FALSE)=0,"",VLOOKUP(FACTURACION[[#This Row],[REFERENCIA]],CODINV,3,FALSE))</f>
        <v>3171A</v>
      </c>
      <c r="M2381" s="12" t="str">
        <f>+VLOOKUP(FACTURACION[[#This Row],[REFERENCIA]],CODINV,4,FALSE)</f>
        <v>REPUESTOS Y ACCESORIOS</v>
      </c>
      <c r="N2381" s="12" t="str">
        <f>+VLOOKUP(FACTURACION[[#This Row],[REFERENCIA]],CODINV,5,FALSE)</f>
        <v>REGO</v>
      </c>
      <c r="O2381" s="2">
        <v>6</v>
      </c>
      <c r="P2381" s="23">
        <v>48000</v>
      </c>
      <c r="Q2381" s="24">
        <f>+FACTURACION[[#This Row],[CANTIDAD]]*FACTURACION[[#This Row],[VR UNITARIO]]/1000</f>
        <v>288</v>
      </c>
      <c r="R2381" s="3" t="str">
        <f>+VLOOKUP(FACTURACION[[#This Row],[NIT]],TABLACLIENTE,5,FALSE)</f>
        <v>BOGOTÁ D.C.</v>
      </c>
    </row>
    <row r="2382" spans="3:18">
      <c r="C2382" s="13">
        <v>2015</v>
      </c>
      <c r="D2382" s="17" t="s">
        <v>696</v>
      </c>
      <c r="E2382" s="17">
        <f>MONTH(FACTURACION[[#This Row],[MES]]&amp;1)</f>
        <v>7</v>
      </c>
      <c r="F2382" s="223">
        <f>DATE(FACTURACION[[#This Row],[AÑO]],FACTURACION[[#This Row],[Mes numero]],1)</f>
        <v>42186</v>
      </c>
      <c r="G2382" s="159">
        <v>11369</v>
      </c>
      <c r="H2382" s="20">
        <v>830109199</v>
      </c>
      <c r="I2382" s="2" t="str">
        <f>+VLOOKUP(FACTURACION[[#This Row],[NIT]],TABLACLIENTE,2,FALSE)</f>
        <v>ENGINEERING CO (ENGECO LIMITADA)</v>
      </c>
      <c r="J2382" s="2" t="s">
        <v>348</v>
      </c>
      <c r="K2382" s="12" t="str">
        <f>+VLOOKUP(FACTURACION[[#This Row],[REFERENCIA]],CODINV,2,FALSE)</f>
        <v>ADAPTADOR POOL X 1/2" NPT</v>
      </c>
      <c r="L2382" s="12" t="str">
        <f>IF(VLOOKUP(FACTURACION[[#This Row],[REFERENCIA]],CODINV,3,FALSE)=0,"",VLOOKUP(FACTURACION[[#This Row],[REFERENCIA]],CODINV,3,FALSE))</f>
        <v>5761C</v>
      </c>
      <c r="M2382" s="12" t="str">
        <f>+VLOOKUP(FACTURACION[[#This Row],[REFERENCIA]],CODINV,4,FALSE)</f>
        <v>REPUESTOS Y ACCESORIOS</v>
      </c>
      <c r="N2382" s="12" t="str">
        <f>+VLOOKUP(FACTURACION[[#This Row],[REFERENCIA]],CODINV,5,FALSE)</f>
        <v>REGO</v>
      </c>
      <c r="O2382" s="2">
        <v>1</v>
      </c>
      <c r="P2382" s="23">
        <v>12000</v>
      </c>
      <c r="Q2382" s="24">
        <f>+FACTURACION[[#This Row],[CANTIDAD]]*FACTURACION[[#This Row],[VR UNITARIO]]/1000</f>
        <v>12</v>
      </c>
      <c r="R2382" s="3" t="str">
        <f>+VLOOKUP(FACTURACION[[#This Row],[NIT]],TABLACLIENTE,5,FALSE)</f>
        <v>BOGOTÁ D.C.</v>
      </c>
    </row>
    <row r="2383" spans="3:18">
      <c r="C2383" s="13">
        <v>2015</v>
      </c>
      <c r="D2383" s="17" t="s">
        <v>696</v>
      </c>
      <c r="E2383" s="17">
        <f>MONTH(FACTURACION[[#This Row],[MES]]&amp;1)</f>
        <v>7</v>
      </c>
      <c r="F2383" s="223">
        <f>DATE(FACTURACION[[#This Row],[AÑO]],FACTURACION[[#This Row],[Mes numero]],1)</f>
        <v>42186</v>
      </c>
      <c r="G2383" s="159">
        <v>11372</v>
      </c>
      <c r="H2383" s="20">
        <v>900569327</v>
      </c>
      <c r="I2383" s="2" t="str">
        <f>+VLOOKUP(FACTURACION[[#This Row],[NIT]],TABLACLIENTE,2,FALSE)</f>
        <v>ICG SERVICE SAS</v>
      </c>
      <c r="J2383" s="2" t="s">
        <v>348</v>
      </c>
      <c r="K2383" s="12" t="str">
        <f>+VLOOKUP(FACTURACION[[#This Row],[REFERENCIA]],CODINV,2,FALSE)</f>
        <v>ADAPTADOR POOL X 1/2" NPT</v>
      </c>
      <c r="L2383" s="12" t="str">
        <f>IF(VLOOKUP(FACTURACION[[#This Row],[REFERENCIA]],CODINV,3,FALSE)=0,"",VLOOKUP(FACTURACION[[#This Row],[REFERENCIA]],CODINV,3,FALSE))</f>
        <v>5761C</v>
      </c>
      <c r="M2383" s="12" t="str">
        <f>+VLOOKUP(FACTURACION[[#This Row],[REFERENCIA]],CODINV,4,FALSE)</f>
        <v>REPUESTOS Y ACCESORIOS</v>
      </c>
      <c r="N2383" s="12" t="str">
        <f>+VLOOKUP(FACTURACION[[#This Row],[REFERENCIA]],CODINV,5,FALSE)</f>
        <v>REGO</v>
      </c>
      <c r="O2383" s="2">
        <v>1</v>
      </c>
      <c r="P2383" s="23">
        <v>10500</v>
      </c>
      <c r="Q2383" s="24">
        <f>+FACTURACION[[#This Row],[CANTIDAD]]*FACTURACION[[#This Row],[VR UNITARIO]]/1000</f>
        <v>10.5</v>
      </c>
      <c r="R2383" s="3" t="str">
        <f>+VLOOKUP(FACTURACION[[#This Row],[NIT]],TABLACLIENTE,5,FALSE)</f>
        <v>BOGOTÁ D.C.</v>
      </c>
    </row>
    <row r="2384" spans="3:18">
      <c r="C2384" s="13">
        <v>2015</v>
      </c>
      <c r="D2384" s="17" t="s">
        <v>696</v>
      </c>
      <c r="E2384" s="17">
        <f>MONTH(FACTURACION[[#This Row],[MES]]&amp;1)</f>
        <v>7</v>
      </c>
      <c r="F2384" s="223">
        <f>DATE(FACTURACION[[#This Row],[AÑO]],FACTURACION[[#This Row],[Mes numero]],1)</f>
        <v>42186</v>
      </c>
      <c r="G2384" s="159">
        <v>11314</v>
      </c>
      <c r="H2384" s="20">
        <v>800074033</v>
      </c>
      <c r="I2384" s="2" t="str">
        <f>+VLOOKUP(FACTURACION[[#This Row],[NIT]],TABLACLIENTE,2,FALSE)</f>
        <v>COMPAÑIAS ASOCIADAS DE GAS S.A. E.S.P (ASOGAS SA ESP)</v>
      </c>
      <c r="J2384" s="2" t="s">
        <v>342</v>
      </c>
      <c r="K2384" s="12" t="str">
        <f>+VLOOKUP(FACTURACION[[#This Row],[REFERENCIA]],CODINV,2,FALSE)</f>
        <v>CONECTOR ACME MACHO 3/8"X1 1/4" AC</v>
      </c>
      <c r="L2384" s="12" t="str">
        <f>IF(VLOOKUP(FACTURACION[[#This Row],[REFERENCIA]],CODINV,3,FALSE)=0,"",VLOOKUP(FACTURACION[[#This Row],[REFERENCIA]],CODINV,3,FALSE))</f>
        <v>7141M</v>
      </c>
      <c r="M2384" s="12" t="str">
        <f>+VLOOKUP(FACTURACION[[#This Row],[REFERENCIA]],CODINV,4,FALSE)</f>
        <v>REPUESTOS Y ACCESORIOS</v>
      </c>
      <c r="N2384" s="12" t="str">
        <f>+VLOOKUP(FACTURACION[[#This Row],[REFERENCIA]],CODINV,5,FALSE)</f>
        <v>REGO</v>
      </c>
      <c r="O2384" s="2">
        <v>12</v>
      </c>
      <c r="P2384" s="23">
        <v>18700</v>
      </c>
      <c r="Q2384" s="24">
        <f>+FACTURACION[[#This Row],[CANTIDAD]]*FACTURACION[[#This Row],[VR UNITARIO]]/1000</f>
        <v>224.4</v>
      </c>
      <c r="R2384" s="3" t="str">
        <f>+VLOOKUP(FACTURACION[[#This Row],[NIT]],TABLACLIENTE,5,FALSE)</f>
        <v>MOSQUERA</v>
      </c>
    </row>
    <row r="2385" spans="3:18">
      <c r="C2385" s="13">
        <v>2015</v>
      </c>
      <c r="D2385" s="17" t="s">
        <v>696</v>
      </c>
      <c r="E2385" s="17">
        <f>MONTH(FACTURACION[[#This Row],[MES]]&amp;1)</f>
        <v>7</v>
      </c>
      <c r="F2385" s="223">
        <f>DATE(FACTURACION[[#This Row],[AÑO]],FACTURACION[[#This Row],[Mes numero]],1)</f>
        <v>42186</v>
      </c>
      <c r="G2385" s="159">
        <v>11296</v>
      </c>
      <c r="H2385" s="20">
        <v>890200919</v>
      </c>
      <c r="I2385" s="2" t="str">
        <f>+VLOOKUP(FACTURACION[[#This Row],[NIT]],TABLACLIENTE,2,FALSE)</f>
        <v>GAS DE SANTANDER S.A. E.S.P.</v>
      </c>
      <c r="J2385" s="2" t="s">
        <v>343</v>
      </c>
      <c r="K2385" s="12" t="str">
        <f>+VLOOKUP(FACTURACION[[#This Row],[REFERENCIA]],CODINV,2,FALSE)</f>
        <v>ADAPTADOR CHECK LOK 3/4" NPTM X 3/4" NPTF</v>
      </c>
      <c r="L2385" s="12" t="str">
        <f>IF(VLOOKUP(FACTURACION[[#This Row],[REFERENCIA]],CODINV,3,FALSE)=0,"",VLOOKUP(FACTURACION[[#This Row],[REFERENCIA]],CODINV,3,FALSE))</f>
        <v>7572C-14A</v>
      </c>
      <c r="M2385" s="12" t="str">
        <f>+VLOOKUP(FACTURACION[[#This Row],[REFERENCIA]],CODINV,4,FALSE)</f>
        <v>REPUESTOS Y ACCESORIOS</v>
      </c>
      <c r="N2385" s="12" t="str">
        <f>+VLOOKUP(FACTURACION[[#This Row],[REFERENCIA]],CODINV,5,FALSE)</f>
        <v>REGO</v>
      </c>
      <c r="O2385" s="2">
        <v>1</v>
      </c>
      <c r="P2385" s="23">
        <v>26250</v>
      </c>
      <c r="Q2385" s="24">
        <f>+FACTURACION[[#This Row],[CANTIDAD]]*FACTURACION[[#This Row],[VR UNITARIO]]/1000</f>
        <v>26.25</v>
      </c>
      <c r="R2385" s="3" t="str">
        <f>+VLOOKUP(FACTURACION[[#This Row],[NIT]],TABLACLIENTE,5,FALSE)</f>
        <v>GIRON</v>
      </c>
    </row>
    <row r="2386" spans="3:18">
      <c r="C2386" s="13">
        <v>2015</v>
      </c>
      <c r="D2386" s="17" t="s">
        <v>696</v>
      </c>
      <c r="E2386" s="17">
        <f>MONTH(FACTURACION[[#This Row],[MES]]&amp;1)</f>
        <v>7</v>
      </c>
      <c r="F2386" s="223">
        <f>DATE(FACTURACION[[#This Row],[AÑO]],FACTURACION[[#This Row],[Mes numero]],1)</f>
        <v>42186</v>
      </c>
      <c r="G2386" s="159">
        <v>11365</v>
      </c>
      <c r="H2386" s="20">
        <v>830109199</v>
      </c>
      <c r="I2386" s="2" t="str">
        <f>+VLOOKUP(FACTURACION[[#This Row],[NIT]],TABLACLIENTE,2,FALSE)</f>
        <v>ENGINEERING CO (ENGECO LIMITADA)</v>
      </c>
      <c r="J2386" s="2" t="s">
        <v>353</v>
      </c>
      <c r="K2386" s="12" t="str">
        <f>+VLOOKUP(FACTURACION[[#This Row],[REFERENCIA]],CODINV,2,FALSE)</f>
        <v>TRENZA POL-POL</v>
      </c>
      <c r="L2386" s="12" t="str">
        <f>IF(VLOOKUP(FACTURACION[[#This Row],[REFERENCIA]],CODINV,3,FALSE)=0,"",VLOOKUP(FACTURACION[[#This Row],[REFERENCIA]],CODINV,3,FALSE))</f>
        <v>912PS12</v>
      </c>
      <c r="M2386" s="12" t="str">
        <f>+VLOOKUP(FACTURACION[[#This Row],[REFERENCIA]],CODINV,4,FALSE)</f>
        <v>REPUESTOS Y ACCESORIOS</v>
      </c>
      <c r="N2386" s="12" t="str">
        <f>+VLOOKUP(FACTURACION[[#This Row],[REFERENCIA]],CODINV,5,FALSE)</f>
        <v>REGO</v>
      </c>
      <c r="O2386" s="2">
        <v>1</v>
      </c>
      <c r="P2386" s="23">
        <v>11500</v>
      </c>
      <c r="Q2386" s="24">
        <f>+FACTURACION[[#This Row],[CANTIDAD]]*FACTURACION[[#This Row],[VR UNITARIO]]/1000</f>
        <v>11.5</v>
      </c>
      <c r="R2386" s="3" t="str">
        <f>+VLOOKUP(FACTURACION[[#This Row],[NIT]],TABLACLIENTE,5,FALSE)</f>
        <v>BOGOTÁ D.C.</v>
      </c>
    </row>
    <row r="2387" spans="3:18">
      <c r="C2387" s="13">
        <v>2015</v>
      </c>
      <c r="D2387" s="17" t="s">
        <v>696</v>
      </c>
      <c r="E2387" s="17">
        <f>MONTH(FACTURACION[[#This Row],[MES]]&amp;1)</f>
        <v>7</v>
      </c>
      <c r="F2387" s="223">
        <f>DATE(FACTURACION[[#This Row],[AÑO]],FACTURACION[[#This Row],[Mes numero]],1)</f>
        <v>42186</v>
      </c>
      <c r="G2387" s="159">
        <v>11372</v>
      </c>
      <c r="H2387" s="20">
        <v>900569327</v>
      </c>
      <c r="I2387" s="2" t="str">
        <f>+VLOOKUP(FACTURACION[[#This Row],[NIT]],TABLACLIENTE,2,FALSE)</f>
        <v>ICG SERVICE SAS</v>
      </c>
      <c r="J2387" s="2" t="s">
        <v>355</v>
      </c>
      <c r="K2387" s="12" t="str">
        <f>+VLOOKUP(FACTURACION[[#This Row],[REFERENCIA]],CODINV,2,FALSE)</f>
        <v>TRENZA DE COBRE 1/4" 30"</v>
      </c>
      <c r="L2387" s="12" t="str">
        <f>IF(VLOOKUP(FACTURACION[[#This Row],[REFERENCIA]],CODINV,3,FALSE)=0,"",VLOOKUP(FACTURACION[[#This Row],[REFERENCIA]],CODINV,3,FALSE))</f>
        <v>912PS30</v>
      </c>
      <c r="M2387" s="12" t="str">
        <f>+VLOOKUP(FACTURACION[[#This Row],[REFERENCIA]],CODINV,4,FALSE)</f>
        <v>REPUESTOS Y ACCESORIOS</v>
      </c>
      <c r="N2387" s="12" t="str">
        <f>+VLOOKUP(FACTURACION[[#This Row],[REFERENCIA]],CODINV,5,FALSE)</f>
        <v>REGO</v>
      </c>
      <c r="O2387" s="2">
        <v>2</v>
      </c>
      <c r="P2387" s="23">
        <v>12000</v>
      </c>
      <c r="Q2387" s="24">
        <f>+FACTURACION[[#This Row],[CANTIDAD]]*FACTURACION[[#This Row],[VR UNITARIO]]/1000</f>
        <v>24</v>
      </c>
      <c r="R2387" s="3" t="str">
        <f>+VLOOKUP(FACTURACION[[#This Row],[NIT]],TABLACLIENTE,5,FALSE)</f>
        <v>BOGOTÁ D.C.</v>
      </c>
    </row>
    <row r="2388" spans="3:18">
      <c r="C2388" s="13">
        <v>2015</v>
      </c>
      <c r="D2388" s="17" t="s">
        <v>696</v>
      </c>
      <c r="E2388" s="17">
        <f>MONTH(FACTURACION[[#This Row],[MES]]&amp;1)</f>
        <v>7</v>
      </c>
      <c r="F2388" s="223">
        <f>DATE(FACTURACION[[#This Row],[AÑO]],FACTURACION[[#This Row],[Mes numero]],1)</f>
        <v>42186</v>
      </c>
      <c r="G2388" s="159">
        <v>11324</v>
      </c>
      <c r="H2388" s="20">
        <v>800074033</v>
      </c>
      <c r="I2388" s="2" t="str">
        <f>+VLOOKUP(FACTURACION[[#This Row],[NIT]],TABLACLIENTE,2,FALSE)</f>
        <v>COMPAÑIAS ASOCIADAS DE GAS S.A. E.S.P (ASOGAS SA ESP)</v>
      </c>
      <c r="J2388" s="2" t="s">
        <v>97</v>
      </c>
      <c r="K2388" s="12" t="str">
        <f>+VLOOKUP(FACTURACION[[#This Row],[REFERENCIA]],CODINV,2,FALSE)</f>
        <v>ADAPTADOR 1 3/4" AC X 1" NPTM (ACERO)</v>
      </c>
      <c r="L2388" s="12" t="str">
        <f>IF(VLOOKUP(FACTURACION[[#This Row],[REFERENCIA]],CODINV,3,FALSE)=0,"",VLOOKUP(FACTURACION[[#This Row],[REFERENCIA]],CODINV,3,FALSE))</f>
        <v>A5765E</v>
      </c>
      <c r="M2388" s="12" t="str">
        <f>+VLOOKUP(FACTURACION[[#This Row],[REFERENCIA]],CODINV,4,FALSE)</f>
        <v>REPUESTOS Y ACCESORIOS</v>
      </c>
      <c r="N2388" s="12" t="str">
        <f>+VLOOKUP(FACTURACION[[#This Row],[REFERENCIA]],CODINV,5,FALSE)</f>
        <v>REGO</v>
      </c>
      <c r="O2388" s="2">
        <v>1</v>
      </c>
      <c r="P2388" s="23">
        <v>38000</v>
      </c>
      <c r="Q2388" s="24">
        <f>+FACTURACION[[#This Row],[CANTIDAD]]*FACTURACION[[#This Row],[VR UNITARIO]]/1000</f>
        <v>38</v>
      </c>
      <c r="R2388" s="3" t="str">
        <f>+VLOOKUP(FACTURACION[[#This Row],[NIT]],TABLACLIENTE,5,FALSE)</f>
        <v>MOSQUERA</v>
      </c>
    </row>
    <row r="2389" spans="3:18">
      <c r="C2389" s="13">
        <v>2015</v>
      </c>
      <c r="D2389" s="17" t="s">
        <v>696</v>
      </c>
      <c r="E2389" s="17">
        <f>MONTH(FACTURACION[[#This Row],[MES]]&amp;1)</f>
        <v>7</v>
      </c>
      <c r="F2389" s="223">
        <f>DATE(FACTURACION[[#This Row],[AÑO]],FACTURACION[[#This Row],[Mes numero]],1)</f>
        <v>42186</v>
      </c>
      <c r="G2389" s="159">
        <v>11315</v>
      </c>
      <c r="H2389" s="20">
        <v>800074033</v>
      </c>
      <c r="I2389" s="2" t="str">
        <f>+VLOOKUP(FACTURACION[[#This Row],[NIT]],TABLACLIENTE,2,FALSE)</f>
        <v>COMPAÑIAS ASOCIADAS DE GAS S.A. E.S.P (ASOGAS SA ESP)</v>
      </c>
      <c r="J2389" s="2" t="s">
        <v>79</v>
      </c>
      <c r="K2389" s="12" t="str">
        <f>+VLOOKUP(FACTURACION[[#This Row],[REFERENCIA]],CODINV,2,FALSE)</f>
        <v>VALVULA MAXIMO NIVEL DE LLENADO 1/4"</v>
      </c>
      <c r="L2389" s="12" t="str">
        <f>IF(VLOOKUP(FACTURACION[[#This Row],[REFERENCIA]],CODINV,3,FALSE)=0,"",VLOOKUP(FACTURACION[[#This Row],[REFERENCIA]],CODINV,3,FALSE))</f>
        <v>3165CF12.0</v>
      </c>
      <c r="M2389" s="12" t="str">
        <f>+VLOOKUP(FACTURACION[[#This Row],[REFERENCIA]],CODINV,4,FALSE)</f>
        <v>VÁLVULAS Y MULTIVÁLVULAS</v>
      </c>
      <c r="N2389" s="12" t="str">
        <f>+VLOOKUP(FACTURACION[[#This Row],[REFERENCIA]],CODINV,5,FALSE)</f>
        <v>REGO</v>
      </c>
      <c r="O2389" s="2">
        <v>2</v>
      </c>
      <c r="P2389" s="23">
        <v>7000</v>
      </c>
      <c r="Q2389" s="24">
        <f>+FACTURACION[[#This Row],[CANTIDAD]]*FACTURACION[[#This Row],[VR UNITARIO]]/1000</f>
        <v>14</v>
      </c>
      <c r="R2389" s="3" t="str">
        <f>+VLOOKUP(FACTURACION[[#This Row],[NIT]],TABLACLIENTE,5,FALSE)</f>
        <v>MOSQUERA</v>
      </c>
    </row>
    <row r="2390" spans="3:18">
      <c r="C2390" s="13">
        <v>2015</v>
      </c>
      <c r="D2390" s="17" t="s">
        <v>696</v>
      </c>
      <c r="E2390" s="17">
        <f>MONTH(FACTURACION[[#This Row],[MES]]&amp;1)</f>
        <v>7</v>
      </c>
      <c r="F2390" s="223">
        <f>DATE(FACTURACION[[#This Row],[AÑO]],FACTURACION[[#This Row],[Mes numero]],1)</f>
        <v>42186</v>
      </c>
      <c r="G2390" s="159">
        <v>11322</v>
      </c>
      <c r="H2390" s="20">
        <v>800074033</v>
      </c>
      <c r="I2390" s="2" t="str">
        <f>+VLOOKUP(FACTURACION[[#This Row],[NIT]],TABLACLIENTE,2,FALSE)</f>
        <v>COMPAÑIAS ASOCIADAS DE GAS S.A. E.S.P (ASOGAS SA ESP)</v>
      </c>
      <c r="J2390" s="2" t="s">
        <v>68</v>
      </c>
      <c r="K2390" s="12" t="str">
        <f>+VLOOKUP(FACTURACION[[#This Row],[REFERENCIA]],CODINV,2,FALSE)</f>
        <v>VALVULA DE CIERRE DE EMERENCIA 2"</v>
      </c>
      <c r="L2390" s="12" t="str">
        <f>IF(VLOOKUP(FACTURACION[[#This Row],[REFERENCIA]],CODINV,3,FALSE)=0,"",VLOOKUP(FACTURACION[[#This Row],[REFERENCIA]],CODINV,3,FALSE))</f>
        <v>6016</v>
      </c>
      <c r="M2390" s="12" t="str">
        <f>+VLOOKUP(FACTURACION[[#This Row],[REFERENCIA]],CODINV,4,FALSE)</f>
        <v>VÁLVULAS Y MULTIVÁLVULAS</v>
      </c>
      <c r="N2390" s="12" t="str">
        <f>+VLOOKUP(FACTURACION[[#This Row],[REFERENCIA]],CODINV,5,FALSE)</f>
        <v>REGO</v>
      </c>
      <c r="O2390" s="2">
        <v>1</v>
      </c>
      <c r="P2390" s="23">
        <v>2067750</v>
      </c>
      <c r="Q2390" s="24">
        <f>+FACTURACION[[#This Row],[CANTIDAD]]*FACTURACION[[#This Row],[VR UNITARIO]]/1000</f>
        <v>2067.75</v>
      </c>
      <c r="R2390" s="3" t="str">
        <f>+VLOOKUP(FACTURACION[[#This Row],[NIT]],TABLACLIENTE,5,FALSE)</f>
        <v>MOSQUERA</v>
      </c>
    </row>
    <row r="2391" spans="3:18">
      <c r="C2391" s="13">
        <v>2015</v>
      </c>
      <c r="D2391" s="17" t="s">
        <v>696</v>
      </c>
      <c r="E2391" s="17">
        <f>MONTH(FACTURACION[[#This Row],[MES]]&amp;1)</f>
        <v>7</v>
      </c>
      <c r="F2391" s="223">
        <f>DATE(FACTURACION[[#This Row],[AÑO]],FACTURACION[[#This Row],[Mes numero]],1)</f>
        <v>42186</v>
      </c>
      <c r="G2391" s="159">
        <v>11291</v>
      </c>
      <c r="H2391" s="20">
        <v>890500726</v>
      </c>
      <c r="I2391" s="2" t="str">
        <f>+VLOOKUP(FACTURACION[[#This Row],[NIT]],TABLACLIENTE,2,FALSE)</f>
        <v>NORTESANTANDEREANA DE GAS S.A. E.S.P (NORGAS S.A. E.S.P.)</v>
      </c>
      <c r="J2391" s="2" t="s">
        <v>307</v>
      </c>
      <c r="K2391" s="12" t="str">
        <f>+VLOOKUP(FACTURACION[[#This Row],[REFERENCIA]],CODINV,2,FALSE)</f>
        <v>INDICADOR DE FLUJO</v>
      </c>
      <c r="L2391" s="12" t="str">
        <f>IF(VLOOKUP(FACTURACION[[#This Row],[REFERENCIA]],CODINV,3,FALSE)=0,"",VLOOKUP(FACTURACION[[#This Row],[REFERENCIA]],CODINV,3,FALSE))</f>
        <v>A7796</v>
      </c>
      <c r="M2391" s="12" t="str">
        <f>+VLOOKUP(FACTURACION[[#This Row],[REFERENCIA]],CODINV,4,FALSE)</f>
        <v>REPUESTOS Y ACCESORIOS</v>
      </c>
      <c r="N2391" s="12" t="str">
        <f>+VLOOKUP(FACTURACION[[#This Row],[REFERENCIA]],CODINV,5,FALSE)</f>
        <v>REGO</v>
      </c>
      <c r="O2391" s="2">
        <v>1</v>
      </c>
      <c r="P2391" s="23">
        <v>1570786</v>
      </c>
      <c r="Q2391" s="24">
        <f>+FACTURACION[[#This Row],[CANTIDAD]]*FACTURACION[[#This Row],[VR UNITARIO]]/1000</f>
        <v>1570.7860000000001</v>
      </c>
      <c r="R2391" s="3" t="str">
        <f>+VLOOKUP(FACTURACION[[#This Row],[NIT]],TABLACLIENTE,5,FALSE)</f>
        <v>BUCARAMANGA</v>
      </c>
    </row>
    <row r="2392" spans="3:18">
      <c r="C2392" s="13">
        <v>2015</v>
      </c>
      <c r="D2392" s="17" t="s">
        <v>696</v>
      </c>
      <c r="E2392" s="17">
        <f>MONTH(FACTURACION[[#This Row],[MES]]&amp;1)</f>
        <v>7</v>
      </c>
      <c r="F2392" s="223">
        <f>DATE(FACTURACION[[#This Row],[AÑO]],FACTURACION[[#This Row],[Mes numero]],1)</f>
        <v>42186</v>
      </c>
      <c r="G2392" s="159">
        <v>11317</v>
      </c>
      <c r="H2392" s="20">
        <v>830118416</v>
      </c>
      <c r="I2392" s="2" t="str">
        <f>+VLOOKUP(FACTURACION[[#This Row],[NIT]],TABLACLIENTE,2,FALSE)</f>
        <v>NACIONAL DE SERVICIOS PUBLICOS DOMICILIARIOS S A ESP  (NSP S A ESP)</v>
      </c>
      <c r="J2392" s="2" t="s">
        <v>719</v>
      </c>
      <c r="K2392" s="12" t="str">
        <f>+VLOOKUP(FACTURACION[[#This Row],[REFERENCIA]],CODINV,2,FALSE)</f>
        <v>TANQUES ESTACIONARIOS DE 1000</v>
      </c>
      <c r="L2392" s="12" t="str">
        <f>IF(VLOOKUP(FACTURACION[[#This Row],[REFERENCIA]],CODINV,3,FALSE)=0,"",VLOOKUP(FACTURACION[[#This Row],[REFERENCIA]],CODINV,3,FALSE))</f>
        <v/>
      </c>
      <c r="M2392" s="12" t="str">
        <f>+VLOOKUP(FACTURACION[[#This Row],[REFERENCIA]],CODINV,4,FALSE)</f>
        <v>TANQUES</v>
      </c>
      <c r="N2392" s="12" t="str">
        <f>+VLOOKUP(FACTURACION[[#This Row],[REFERENCIA]],CODINV,5,FALSE)</f>
        <v>PROTANEGAS (TRINITY)</v>
      </c>
      <c r="O2392" s="2">
        <v>6</v>
      </c>
      <c r="P2392" s="23">
        <v>6999000</v>
      </c>
      <c r="Q2392" s="24">
        <f>+FACTURACION[[#This Row],[CANTIDAD]]*FACTURACION[[#This Row],[VR UNITARIO]]/1000</f>
        <v>41994</v>
      </c>
      <c r="R2392" s="3" t="str">
        <f>+VLOOKUP(FACTURACION[[#This Row],[NIT]],TABLACLIENTE,5,FALSE)</f>
        <v>BOGOTÁ D.C.</v>
      </c>
    </row>
    <row r="2393" spans="3:18">
      <c r="C2393" s="13">
        <v>2015</v>
      </c>
      <c r="D2393" s="17" t="s">
        <v>701</v>
      </c>
      <c r="E2393" s="17">
        <f>MONTH(FACTURACION[[#This Row],[MES]]&amp;1)</f>
        <v>8</v>
      </c>
      <c r="F2393" s="223">
        <f>DATE(FACTURACION[[#This Row],[AÑO]],FACTURACION[[#This Row],[Mes numero]],1)</f>
        <v>42217</v>
      </c>
      <c r="G2393" s="159">
        <v>11391</v>
      </c>
      <c r="H2393" s="20">
        <v>890503900</v>
      </c>
      <c r="I2393" s="2" t="str">
        <f>+VLOOKUP(FACTURACION[[#This Row],[NIT]],TABLACLIENTE,2,FALSE)</f>
        <v>GASES DEL ORIENTE S.A. E.S.P.</v>
      </c>
      <c r="J2393" s="2" t="s">
        <v>292</v>
      </c>
      <c r="K2393" s="12" t="str">
        <f>+VLOOKUP(FACTURACION[[#This Row],[REFERENCIA]],CODINV,2,FALSE)</f>
        <v>BOMBA RECIRCULANTE ASTRO 250SS</v>
      </c>
      <c r="L2393" s="12" t="str">
        <f>IF(VLOOKUP(FACTURACION[[#This Row],[REFERENCIA]],CODINV,3,FALSE)=0,"",VLOOKUP(FACTURACION[[#This Row],[REFERENCIA]],CODINV,3,FALSE))</f>
        <v/>
      </c>
      <c r="M2393" s="12" t="str">
        <f>+VLOOKUP(FACTURACION[[#This Row],[REFERENCIA]],CODINV,4,FALSE)</f>
        <v>BOMBAS</v>
      </c>
      <c r="N2393" s="12" t="str">
        <f>+VLOOKUP(FACTURACION[[#This Row],[REFERENCIA]],CODINV,5,FALSE)</f>
        <v>ALGAS SDI</v>
      </c>
      <c r="O2393" s="2">
        <v>2</v>
      </c>
      <c r="P2393" s="23">
        <v>2325000</v>
      </c>
      <c r="Q2393" s="24">
        <f>+FACTURACION[[#This Row],[CANTIDAD]]*FACTURACION[[#This Row],[VR UNITARIO]]/1000</f>
        <v>4650</v>
      </c>
      <c r="R2393" s="3" t="str">
        <f>+VLOOKUP(FACTURACION[[#This Row],[NIT]],TABLACLIENTE,5,FALSE)</f>
        <v>CUCUTA</v>
      </c>
    </row>
    <row r="2394" spans="3:18">
      <c r="C2394" s="13">
        <v>2015</v>
      </c>
      <c r="D2394" s="17" t="s">
        <v>701</v>
      </c>
      <c r="E2394" s="17">
        <f>MONTH(FACTURACION[[#This Row],[MES]]&amp;1)</f>
        <v>8</v>
      </c>
      <c r="F2394" s="223">
        <f>DATE(FACTURACION[[#This Row],[AÑO]],FACTURACION[[#This Row],[Mes numero]],1)</f>
        <v>42217</v>
      </c>
      <c r="G2394" s="159">
        <v>11389</v>
      </c>
      <c r="H2394" s="20">
        <v>890200919</v>
      </c>
      <c r="I2394" s="2" t="str">
        <f>+VLOOKUP(FACTURACION[[#This Row],[NIT]],TABLACLIENTE,2,FALSE)</f>
        <v>GAS DE SANTANDER S.A. E.S.P.</v>
      </c>
      <c r="J2394" s="2" t="s">
        <v>390</v>
      </c>
      <c r="K2394" s="12" t="str">
        <f>+VLOOKUP(FACTURACION[[#This Row],[REFERENCIA]],CODINV,2,FALSE)</f>
        <v>REGULADOR PRIMERA ETAPA 1"RANGO5-20PSI</v>
      </c>
      <c r="L2394" s="12" t="str">
        <f>IF(VLOOKUP(FACTURACION[[#This Row],[REFERENCIA]],CODINV,3,FALSE)=0,"",VLOOKUP(FACTURACION[[#This Row],[REFERENCIA]],CODINV,3,FALSE))</f>
        <v/>
      </c>
      <c r="M2394" s="12" t="str">
        <f>+VLOOKUP(FACTURACION[[#This Row],[REFERENCIA]],CODINV,4,FALSE)</f>
        <v>REGULADORES</v>
      </c>
      <c r="N2394" s="12" t="str">
        <f>+VLOOKUP(FACTURACION[[#This Row],[REFERENCIA]],CODINV,5,FALSE)</f>
        <v>CAVAGNA</v>
      </c>
      <c r="O2394" s="2">
        <v>3</v>
      </c>
      <c r="P2394" s="23">
        <v>650667</v>
      </c>
      <c r="Q2394" s="24">
        <f>+FACTURACION[[#This Row],[CANTIDAD]]*FACTURACION[[#This Row],[VR UNITARIO]]/1000</f>
        <v>1952.001</v>
      </c>
      <c r="R2394" s="3" t="str">
        <f>+VLOOKUP(FACTURACION[[#This Row],[NIT]],TABLACLIENTE,5,FALSE)</f>
        <v>GIRON</v>
      </c>
    </row>
    <row r="2395" spans="3:18">
      <c r="C2395" s="13">
        <v>2015</v>
      </c>
      <c r="D2395" s="17" t="s">
        <v>701</v>
      </c>
      <c r="E2395" s="17">
        <f>MONTH(FACTURACION[[#This Row],[MES]]&amp;1)</f>
        <v>8</v>
      </c>
      <c r="F2395" s="223">
        <f>DATE(FACTURACION[[#This Row],[AÑO]],FACTURACION[[#This Row],[Mes numero]],1)</f>
        <v>42217</v>
      </c>
      <c r="G2395" s="159">
        <v>11392</v>
      </c>
      <c r="H2395" s="20">
        <v>890200919</v>
      </c>
      <c r="I2395" s="2" t="str">
        <f>+VLOOKUP(FACTURACION[[#This Row],[NIT]],TABLACLIENTE,2,FALSE)</f>
        <v>GAS DE SANTANDER S.A. E.S.P.</v>
      </c>
      <c r="J2395" s="2" t="s">
        <v>46</v>
      </c>
      <c r="K2395" s="12" t="str">
        <f>+VLOOKUP(FACTURACION[[#This Row],[REFERENCIA]],CODINV,2,FALSE)</f>
        <v>REGULADOR ALTA PRESION  5-35 PSI 1/2 NPT</v>
      </c>
      <c r="L2395" s="12" t="str">
        <f>IF(VLOOKUP(FACTURACION[[#This Row],[REFERENCIA]],CODINV,3,FALSE)=0,"",VLOOKUP(FACTURACION[[#This Row],[REFERENCIA]],CODINV,3,FALSE))</f>
        <v/>
      </c>
      <c r="M2395" s="12" t="str">
        <f>+VLOOKUP(FACTURACION[[#This Row],[REFERENCIA]],CODINV,4,FALSE)</f>
        <v>REGULADORES</v>
      </c>
      <c r="N2395" s="12" t="str">
        <f>+VLOOKUP(FACTURACION[[#This Row],[REFERENCIA]],CODINV,5,FALSE)</f>
        <v>CAVAGNA</v>
      </c>
      <c r="O2395" s="2">
        <v>2</v>
      </c>
      <c r="P2395" s="23">
        <v>172000</v>
      </c>
      <c r="Q2395" s="24">
        <f>+FACTURACION[[#This Row],[CANTIDAD]]*FACTURACION[[#This Row],[VR UNITARIO]]/1000</f>
        <v>344</v>
      </c>
      <c r="R2395" s="3" t="str">
        <f>+VLOOKUP(FACTURACION[[#This Row],[NIT]],TABLACLIENTE,5,FALSE)</f>
        <v>GIRON</v>
      </c>
    </row>
    <row r="2396" spans="3:18">
      <c r="C2396" s="13">
        <v>2015</v>
      </c>
      <c r="D2396" s="17" t="s">
        <v>701</v>
      </c>
      <c r="E2396" s="17">
        <f>MONTH(FACTURACION[[#This Row],[MES]]&amp;1)</f>
        <v>8</v>
      </c>
      <c r="F2396" s="223">
        <f>DATE(FACTURACION[[#This Row],[AÑO]],FACTURACION[[#This Row],[Mes numero]],1)</f>
        <v>42217</v>
      </c>
      <c r="G2396" s="159">
        <v>11410</v>
      </c>
      <c r="H2396" s="20">
        <v>890400869</v>
      </c>
      <c r="I2396" s="2" t="str">
        <f>+VLOOKUP(FACTURACION[[#This Row],[NIT]],TABLACLIENTE,2,FALSE)</f>
        <v>SURTIDORA DE GAS DEL CARIBE S.A. E.S.P. (SURTIGAS S.A. E.S.P.)</v>
      </c>
      <c r="J2396" s="2" t="s">
        <v>108</v>
      </c>
      <c r="K2396" s="12" t="str">
        <f>+VLOOKUP(FACTURACION[[#This Row],[REFERENCIA]],CODINV,2,FALSE)</f>
        <v>MEDIDOR BK G4 C:1/2"</v>
      </c>
      <c r="L2396" s="12" t="str">
        <f>IF(VLOOKUP(FACTURACION[[#This Row],[REFERENCIA]],CODINV,3,FALSE)=0,"",VLOOKUP(FACTURACION[[#This Row],[REFERENCIA]],CODINV,3,FALSE))</f>
        <v>G4K MT 152MM</v>
      </c>
      <c r="M2396" s="12" t="str">
        <f>+VLOOKUP(FACTURACION[[#This Row],[REFERENCIA]],CODINV,4,FALSE)</f>
        <v>MEDIDORES</v>
      </c>
      <c r="N2396" s="12" t="str">
        <f>+VLOOKUP(FACTURACION[[#This Row],[REFERENCIA]],CODINV,5,FALSE)</f>
        <v>HONEYWELL</v>
      </c>
      <c r="O2396" s="2">
        <v>80</v>
      </c>
      <c r="P2396" s="23">
        <v>133557</v>
      </c>
      <c r="Q2396" s="24">
        <f>+FACTURACION[[#This Row],[CANTIDAD]]*FACTURACION[[#This Row],[VR UNITARIO]]/1000</f>
        <v>10684.56</v>
      </c>
      <c r="R2396" s="3" t="str">
        <f>+VLOOKUP(FACTURACION[[#This Row],[NIT]],TABLACLIENTE,5,FALSE)</f>
        <v>CARTAGENA</v>
      </c>
    </row>
    <row r="2397" spans="3:18">
      <c r="C2397" s="13">
        <v>2015</v>
      </c>
      <c r="D2397" s="17" t="s">
        <v>701</v>
      </c>
      <c r="E2397" s="17">
        <f>MONTH(FACTURACION[[#This Row],[MES]]&amp;1)</f>
        <v>8</v>
      </c>
      <c r="F2397" s="223">
        <f>DATE(FACTURACION[[#This Row],[AÑO]],FACTURACION[[#This Row],[Mes numero]],1)</f>
        <v>42217</v>
      </c>
      <c r="G2397" s="159">
        <v>11407</v>
      </c>
      <c r="H2397" s="20">
        <v>800202395</v>
      </c>
      <c r="I2397" s="2" t="str">
        <f>+VLOOKUP(FACTURACION[[#This Row],[NIT]],TABLACLIENTE,2,FALSE)</f>
        <v>EFIGAS GAS NATURAL S.A. E.S.P. (EFIGAS S.A. E.S.P.)</v>
      </c>
      <c r="J2397" s="2" t="s">
        <v>20</v>
      </c>
      <c r="K2397" s="12" t="str">
        <f>+VLOOKUP(FACTURACION[[#This Row],[REFERENCIA]],CODINV,2,FALSE)</f>
        <v xml:space="preserve">MEDIDOR AC-250 C: 3/4" CON CONECTORES </v>
      </c>
      <c r="L2397" s="12" t="str">
        <f>IF(VLOOKUP(FACTURACION[[#This Row],[REFERENCIA]],CODINV,3,FALSE)=0,"",VLOOKUP(FACTURACION[[#This Row],[REFERENCIA]],CODINV,3,FALSE))</f>
        <v/>
      </c>
      <c r="M2397" s="12" t="str">
        <f>+VLOOKUP(FACTURACION[[#This Row],[REFERENCIA]],CODINV,4,FALSE)</f>
        <v>MEDIDORES</v>
      </c>
      <c r="N2397" s="12" t="str">
        <f>+VLOOKUP(FACTURACION[[#This Row],[REFERENCIA]],CODINV,5,FALSE)</f>
        <v>HONEYWELL</v>
      </c>
      <c r="O2397" s="2">
        <v>40</v>
      </c>
      <c r="P2397" s="23">
        <v>297619</v>
      </c>
      <c r="Q2397" s="24">
        <f>+FACTURACION[[#This Row],[CANTIDAD]]*FACTURACION[[#This Row],[VR UNITARIO]]/1000</f>
        <v>11904.76</v>
      </c>
      <c r="R2397" s="3" t="str">
        <f>+VLOOKUP(FACTURACION[[#This Row],[NIT]],TABLACLIENTE,5,FALSE)</f>
        <v>MANIZALES</v>
      </c>
    </row>
    <row r="2398" spans="3:18">
      <c r="C2398" s="13">
        <v>2015</v>
      </c>
      <c r="D2398" s="17" t="s">
        <v>701</v>
      </c>
      <c r="E2398" s="17">
        <f>MONTH(FACTURACION[[#This Row],[MES]]&amp;1)</f>
        <v>8</v>
      </c>
      <c r="F2398" s="223">
        <f>DATE(FACTURACION[[#This Row],[AÑO]],FACTURACION[[#This Row],[Mes numero]],1)</f>
        <v>42217</v>
      </c>
      <c r="G2398" s="159">
        <v>11387</v>
      </c>
      <c r="H2398" s="20">
        <v>800021272</v>
      </c>
      <c r="I2398" s="2" t="str">
        <f>+VLOOKUP(FACTURACION[[#This Row],[NIT]],TABLACLIENTE,2,FALSE)</f>
        <v>GASES DEL LLANO S.A. E.S.P (LLANOGAS S.A. E.S.P.)</v>
      </c>
      <c r="J2398" s="2" t="s">
        <v>20</v>
      </c>
      <c r="K2398" s="12" t="str">
        <f>+VLOOKUP(FACTURACION[[#This Row],[REFERENCIA]],CODINV,2,FALSE)</f>
        <v xml:space="preserve">MEDIDOR AC-250 C: 3/4" CON CONECTORES </v>
      </c>
      <c r="L2398" s="12" t="str">
        <f>IF(VLOOKUP(FACTURACION[[#This Row],[REFERENCIA]],CODINV,3,FALSE)=0,"",VLOOKUP(FACTURACION[[#This Row],[REFERENCIA]],CODINV,3,FALSE))</f>
        <v/>
      </c>
      <c r="M2398" s="12" t="str">
        <f>+VLOOKUP(FACTURACION[[#This Row],[REFERENCIA]],CODINV,4,FALSE)</f>
        <v>MEDIDORES</v>
      </c>
      <c r="N2398" s="12" t="str">
        <f>+VLOOKUP(FACTURACION[[#This Row],[REFERENCIA]],CODINV,5,FALSE)</f>
        <v>HONEYWELL</v>
      </c>
      <c r="O2398" s="2">
        <v>18</v>
      </c>
      <c r="P2398" s="23">
        <v>430229</v>
      </c>
      <c r="Q2398" s="24">
        <f>+FACTURACION[[#This Row],[CANTIDAD]]*FACTURACION[[#This Row],[VR UNITARIO]]/1000</f>
        <v>7744.1220000000003</v>
      </c>
      <c r="R2398" s="3" t="str">
        <f>+VLOOKUP(FACTURACION[[#This Row],[NIT]],TABLACLIENTE,5,FALSE)</f>
        <v>VILLAVICENCIO</v>
      </c>
    </row>
    <row r="2399" spans="3:18">
      <c r="C2399" s="13">
        <v>2015</v>
      </c>
      <c r="D2399" s="17" t="s">
        <v>701</v>
      </c>
      <c r="E2399" s="17">
        <f>MONTH(FACTURACION[[#This Row],[MES]]&amp;1)</f>
        <v>8</v>
      </c>
      <c r="F2399" s="223">
        <f>DATE(FACTURACION[[#This Row],[AÑO]],FACTURACION[[#This Row],[Mes numero]],1)</f>
        <v>42217</v>
      </c>
      <c r="G2399" s="159">
        <v>11382</v>
      </c>
      <c r="H2399" s="20">
        <v>822001073</v>
      </c>
      <c r="I2399" s="2" t="str">
        <f>+VLOOKUP(FACTURACION[[#This Row],[NIT]],TABLACLIENTE,2,FALSE)</f>
        <v>MADIGAS INGENIEROS S.A. E.S.P.</v>
      </c>
      <c r="J2399" s="2" t="s">
        <v>20</v>
      </c>
      <c r="K2399" s="12" t="str">
        <f>+VLOOKUP(FACTURACION[[#This Row],[REFERENCIA]],CODINV,2,FALSE)</f>
        <v xml:space="preserve">MEDIDOR AC-250 C: 3/4" CON CONECTORES </v>
      </c>
      <c r="L2399" s="12" t="str">
        <f>IF(VLOOKUP(FACTURACION[[#This Row],[REFERENCIA]],CODINV,3,FALSE)=0,"",VLOOKUP(FACTURACION[[#This Row],[REFERENCIA]],CODINV,3,FALSE))</f>
        <v/>
      </c>
      <c r="M2399" s="12" t="str">
        <f>+VLOOKUP(FACTURACION[[#This Row],[REFERENCIA]],CODINV,4,FALSE)</f>
        <v>MEDIDORES</v>
      </c>
      <c r="N2399" s="12" t="str">
        <f>+VLOOKUP(FACTURACION[[#This Row],[REFERENCIA]],CODINV,5,FALSE)</f>
        <v>HONEYWELL</v>
      </c>
      <c r="O2399" s="2">
        <v>4</v>
      </c>
      <c r="P2399" s="23">
        <v>340000</v>
      </c>
      <c r="Q2399" s="24">
        <f>+FACTURACION[[#This Row],[CANTIDAD]]*FACTURACION[[#This Row],[VR UNITARIO]]/1000</f>
        <v>1360</v>
      </c>
      <c r="R2399" s="3" t="str">
        <f>+VLOOKUP(FACTURACION[[#This Row],[NIT]],TABLACLIENTE,5,FALSE)</f>
        <v>ACACIAS</v>
      </c>
    </row>
    <row r="2400" spans="3:18">
      <c r="C2400" s="13">
        <v>2015</v>
      </c>
      <c r="D2400" s="17" t="s">
        <v>701</v>
      </c>
      <c r="E2400" s="17">
        <f>MONTH(FACTURACION[[#This Row],[MES]]&amp;1)</f>
        <v>8</v>
      </c>
      <c r="F2400" s="223">
        <f>DATE(FACTURACION[[#This Row],[AÑO]],FACTURACION[[#This Row],[Mes numero]],1)</f>
        <v>42217</v>
      </c>
      <c r="G2400" s="159">
        <v>11383</v>
      </c>
      <c r="H2400" s="20">
        <v>822001073</v>
      </c>
      <c r="I2400" s="2" t="str">
        <f>+VLOOKUP(FACTURACION[[#This Row],[NIT]],TABLACLIENTE,2,FALSE)</f>
        <v>MADIGAS INGENIEROS S.A. E.S.P.</v>
      </c>
      <c r="J2400" s="2" t="s">
        <v>20</v>
      </c>
      <c r="K2400" s="12" t="str">
        <f>+VLOOKUP(FACTURACION[[#This Row],[REFERENCIA]],CODINV,2,FALSE)</f>
        <v xml:space="preserve">MEDIDOR AC-250 C: 3/4" CON CONECTORES </v>
      </c>
      <c r="L2400" s="12" t="str">
        <f>IF(VLOOKUP(FACTURACION[[#This Row],[REFERENCIA]],CODINV,3,FALSE)=0,"",VLOOKUP(FACTURACION[[#This Row],[REFERENCIA]],CODINV,3,FALSE))</f>
        <v/>
      </c>
      <c r="M2400" s="12" t="str">
        <f>+VLOOKUP(FACTURACION[[#This Row],[REFERENCIA]],CODINV,4,FALSE)</f>
        <v>MEDIDORES</v>
      </c>
      <c r="N2400" s="12" t="str">
        <f>+VLOOKUP(FACTURACION[[#This Row],[REFERENCIA]],CODINV,5,FALSE)</f>
        <v>HONEYWELL</v>
      </c>
      <c r="O2400" s="2">
        <v>5</v>
      </c>
      <c r="P2400" s="23">
        <v>340000</v>
      </c>
      <c r="Q2400" s="24">
        <f>+FACTURACION[[#This Row],[CANTIDAD]]*FACTURACION[[#This Row],[VR UNITARIO]]/1000</f>
        <v>1700</v>
      </c>
      <c r="R2400" s="3" t="str">
        <f>+VLOOKUP(FACTURACION[[#This Row],[NIT]],TABLACLIENTE,5,FALSE)</f>
        <v>ACACIAS</v>
      </c>
    </row>
    <row r="2401" spans="3:18">
      <c r="C2401" s="13">
        <v>2015</v>
      </c>
      <c r="D2401" s="17" t="s">
        <v>701</v>
      </c>
      <c r="E2401" s="17">
        <f>MONTH(FACTURACION[[#This Row],[MES]]&amp;1)</f>
        <v>8</v>
      </c>
      <c r="F2401" s="223">
        <f>DATE(FACTURACION[[#This Row],[AÑO]],FACTURACION[[#This Row],[Mes numero]],1)</f>
        <v>42217</v>
      </c>
      <c r="G2401" s="159">
        <v>11387</v>
      </c>
      <c r="H2401" s="20">
        <v>800021272</v>
      </c>
      <c r="I2401" s="2" t="str">
        <f>+VLOOKUP(FACTURACION[[#This Row],[NIT]],TABLACLIENTE,2,FALSE)</f>
        <v>GASES DEL LLANO S.A. E.S.P (LLANOGAS S.A. E.S.P.)</v>
      </c>
      <c r="J2401" s="2" t="s">
        <v>262</v>
      </c>
      <c r="K2401" s="12" t="str">
        <f>+VLOOKUP(FACTURACION[[#This Row],[REFERENCIA]],CODINV,2,FALSE)</f>
        <v>MEDIDOR AL-425 C:1 1/4" MAOP 25 PSIG</v>
      </c>
      <c r="L2401" s="12" t="str">
        <f>IF(VLOOKUP(FACTURACION[[#This Row],[REFERENCIA]],CODINV,3,FALSE)=0,"",VLOOKUP(FACTURACION[[#This Row],[REFERENCIA]],CODINV,3,FALSE))</f>
        <v/>
      </c>
      <c r="M2401" s="12" t="str">
        <f>+VLOOKUP(FACTURACION[[#This Row],[REFERENCIA]],CODINV,4,FALSE)</f>
        <v>MEDIDORES</v>
      </c>
      <c r="N2401" s="12" t="str">
        <f>+VLOOKUP(FACTURACION[[#This Row],[REFERENCIA]],CODINV,5,FALSE)</f>
        <v>HONEYWELL</v>
      </c>
      <c r="O2401" s="2">
        <v>8</v>
      </c>
      <c r="P2401" s="23">
        <v>799411</v>
      </c>
      <c r="Q2401" s="24">
        <f>+FACTURACION[[#This Row],[CANTIDAD]]*FACTURACION[[#This Row],[VR UNITARIO]]/1000</f>
        <v>6395.2879999999996</v>
      </c>
      <c r="R2401" s="3" t="str">
        <f>+VLOOKUP(FACTURACION[[#This Row],[NIT]],TABLACLIENTE,5,FALSE)</f>
        <v>VILLAVICENCIO</v>
      </c>
    </row>
    <row r="2402" spans="3:18">
      <c r="C2402" s="13">
        <v>2015</v>
      </c>
      <c r="D2402" s="17" t="s">
        <v>701</v>
      </c>
      <c r="E2402" s="17">
        <f>MONTH(FACTURACION[[#This Row],[MES]]&amp;1)</f>
        <v>8</v>
      </c>
      <c r="F2402" s="223">
        <f>DATE(FACTURACION[[#This Row],[AÑO]],FACTURACION[[#This Row],[Mes numero]],1)</f>
        <v>42217</v>
      </c>
      <c r="G2402" s="159">
        <v>11412</v>
      </c>
      <c r="H2402" s="20">
        <v>800167643</v>
      </c>
      <c r="I2402" s="2" t="str">
        <f>+VLOOKUP(FACTURACION[[#This Row],[NIT]],TABLACLIENTE,2,FALSE)</f>
        <v>GASES DE OCCIDENTE S.A. E.S.P. (GDO)</v>
      </c>
      <c r="J2402" s="2" t="s">
        <v>120</v>
      </c>
      <c r="K2402" s="12" t="str">
        <f>+VLOOKUP(FACTURACION[[#This Row],[REFERENCIA]],CODINV,2,FALSE)</f>
        <v>MEDIDOR ROTATIVO G65</v>
      </c>
      <c r="L2402" s="12" t="str">
        <f>IF(VLOOKUP(FACTURACION[[#This Row],[REFERENCIA]],CODINV,3,FALSE)=0,"",VLOOKUP(FACTURACION[[#This Row],[REFERENCIA]],CODINV,3,FALSE))</f>
        <v>RCG65</v>
      </c>
      <c r="M2402" s="12" t="str">
        <f>+VLOOKUP(FACTURACION[[#This Row],[REFERENCIA]],CODINV,4,FALSE)</f>
        <v>MEDIDORES</v>
      </c>
      <c r="N2402" s="12" t="str">
        <f>+VLOOKUP(FACTURACION[[#This Row],[REFERENCIA]],CODINV,5,FALSE)</f>
        <v>HONEYWELL</v>
      </c>
      <c r="O2402" s="2">
        <v>5</v>
      </c>
      <c r="P2402" s="23">
        <v>3032044</v>
      </c>
      <c r="Q2402" s="24">
        <f>+FACTURACION[[#This Row],[CANTIDAD]]*FACTURACION[[#This Row],[VR UNITARIO]]/1000</f>
        <v>15160.22</v>
      </c>
      <c r="R2402" s="3" t="str">
        <f>+VLOOKUP(FACTURACION[[#This Row],[NIT]],TABLACLIENTE,5,FALSE)</f>
        <v>CALI</v>
      </c>
    </row>
    <row r="2403" spans="3:18">
      <c r="C2403" s="13">
        <v>2015</v>
      </c>
      <c r="D2403" s="17" t="s">
        <v>701</v>
      </c>
      <c r="E2403" s="17">
        <f>MONTH(FACTURACION[[#This Row],[MES]]&amp;1)</f>
        <v>8</v>
      </c>
      <c r="F2403" s="223">
        <f>DATE(FACTURACION[[#This Row],[AÑO]],FACTURACION[[#This Row],[Mes numero]],1)</f>
        <v>42217</v>
      </c>
      <c r="G2403" s="159">
        <v>11384</v>
      </c>
      <c r="H2403" s="20">
        <v>890101691</v>
      </c>
      <c r="I2403" s="2" t="str">
        <f>+VLOOKUP(FACTURACION[[#This Row],[NIT]],TABLACLIENTE,2,FALSE)</f>
        <v>GASES DEL CARIBE S.A.E.S.P. (GASCARIBE S.A E.S.P.)</v>
      </c>
      <c r="J2403" s="2" t="s">
        <v>102</v>
      </c>
      <c r="K2403" s="12" t="str">
        <f>+VLOOKUP(FACTURACION[[#This Row],[REFERENCIA]],CODINV,2,FALSE)</f>
        <v>MEDIDOR ROTATIVO G 250</v>
      </c>
      <c r="L2403" s="12" t="str">
        <f>IF(VLOOKUP(FACTURACION[[#This Row],[REFERENCIA]],CODINV,3,FALSE)=0,"",VLOOKUP(FACTURACION[[#This Row],[REFERENCIA]],CODINV,3,FALSE))</f>
        <v/>
      </c>
      <c r="M2403" s="12" t="str">
        <f>+VLOOKUP(FACTURACION[[#This Row],[REFERENCIA]],CODINV,4,FALSE)</f>
        <v>MEDIDORES</v>
      </c>
      <c r="N2403" s="12" t="str">
        <f>+VLOOKUP(FACTURACION[[#This Row],[REFERENCIA]],CODINV,5,FALSE)</f>
        <v>HONEYWELL</v>
      </c>
      <c r="O2403" s="2">
        <v>1</v>
      </c>
      <c r="P2403" s="23">
        <v>9154545</v>
      </c>
      <c r="Q2403" s="24">
        <f>+FACTURACION[[#This Row],[CANTIDAD]]*FACTURACION[[#This Row],[VR UNITARIO]]/1000</f>
        <v>9154.5450000000001</v>
      </c>
      <c r="R2403" s="3" t="str">
        <f>+VLOOKUP(FACTURACION[[#This Row],[NIT]],TABLACLIENTE,5,FALSE)</f>
        <v>BARRANQUILLA</v>
      </c>
    </row>
    <row r="2404" spans="3:18">
      <c r="C2404" s="13">
        <v>2015</v>
      </c>
      <c r="D2404" s="17" t="s">
        <v>701</v>
      </c>
      <c r="E2404" s="17">
        <f>MONTH(FACTURACION[[#This Row],[MES]]&amp;1)</f>
        <v>8</v>
      </c>
      <c r="F2404" s="223">
        <f>DATE(FACTURACION[[#This Row],[AÑO]],FACTURACION[[#This Row],[Mes numero]],1)</f>
        <v>42217</v>
      </c>
      <c r="G2404" s="159">
        <v>11412</v>
      </c>
      <c r="H2404" s="20">
        <v>800167643</v>
      </c>
      <c r="I2404" s="2" t="str">
        <f>+VLOOKUP(FACTURACION[[#This Row],[NIT]],TABLACLIENTE,2,FALSE)</f>
        <v>GASES DE OCCIDENTE S.A. E.S.P. (GDO)</v>
      </c>
      <c r="J2404" s="2" t="s">
        <v>495</v>
      </c>
      <c r="K2404" s="12" t="str">
        <f>+VLOOKUP(FACTURACION[[#This Row],[REFERENCIA]],CODINV,2,FALSE)</f>
        <v>MEDIDOR ROTATIVO RVG G-25</v>
      </c>
      <c r="L2404" s="12" t="str">
        <f>IF(VLOOKUP(FACTURACION[[#This Row],[REFERENCIA]],CODINV,3,FALSE)=0,"",VLOOKUP(FACTURACION[[#This Row],[REFERENCIA]],CODINV,3,FALSE))</f>
        <v/>
      </c>
      <c r="M2404" s="12" t="str">
        <f>+VLOOKUP(FACTURACION[[#This Row],[REFERENCIA]],CODINV,4,FALSE)</f>
        <v>MEDIDORES</v>
      </c>
      <c r="N2404" s="12" t="str">
        <f>+VLOOKUP(FACTURACION[[#This Row],[REFERENCIA]],CODINV,5,FALSE)</f>
        <v>HONEYWELL</v>
      </c>
      <c r="O2404" s="2">
        <v>3</v>
      </c>
      <c r="P2404" s="23">
        <v>2672222</v>
      </c>
      <c r="Q2404" s="24">
        <f>+FACTURACION[[#This Row],[CANTIDAD]]*FACTURACION[[#This Row],[VR UNITARIO]]/1000</f>
        <v>8016.6660000000002</v>
      </c>
      <c r="R2404" s="3" t="str">
        <f>+VLOOKUP(FACTURACION[[#This Row],[NIT]],TABLACLIENTE,5,FALSE)</f>
        <v>CALI</v>
      </c>
    </row>
    <row r="2405" spans="3:18">
      <c r="C2405" s="13">
        <v>2015</v>
      </c>
      <c r="D2405" s="17" t="s">
        <v>701</v>
      </c>
      <c r="E2405" s="17">
        <f>MONTH(FACTURACION[[#This Row],[MES]]&amp;1)</f>
        <v>8</v>
      </c>
      <c r="F2405" s="223">
        <f>DATE(FACTURACION[[#This Row],[AÑO]],FACTURACION[[#This Row],[Mes numero]],1)</f>
        <v>42217</v>
      </c>
      <c r="G2405" s="159">
        <v>11411</v>
      </c>
      <c r="H2405" s="20">
        <v>830088556</v>
      </c>
      <c r="I2405" s="2" t="str">
        <f>+VLOOKUP(FACTURACION[[#This Row],[NIT]],TABLACLIENTE,2,FALSE)</f>
        <v>COMPAÑIA NACIONAL DE CALDERAS LTDA</v>
      </c>
      <c r="J2405" s="2" t="s">
        <v>198</v>
      </c>
      <c r="K2405" s="12" t="str">
        <f>+VLOOKUP(FACTURACION[[#This Row],[REFERENCIA]],CODINV,2,FALSE)</f>
        <v>REG. 1813C-HC C. 1 1/4" R: 6-15" O: 1/2</v>
      </c>
      <c r="L2405" s="12" t="str">
        <f>IF(VLOOKUP(FACTURACION[[#This Row],[REFERENCIA]],CODINV,3,FALSE)=0,"",VLOOKUP(FACTURACION[[#This Row],[REFERENCIA]],CODINV,3,FALSE))</f>
        <v/>
      </c>
      <c r="M2405" s="12" t="str">
        <f>+VLOOKUP(FACTURACION[[#This Row],[REFERENCIA]],CODINV,4,FALSE)</f>
        <v>REGULADORES</v>
      </c>
      <c r="N2405" s="12" t="str">
        <f>+VLOOKUP(FACTURACION[[#This Row],[REFERENCIA]],CODINV,5,FALSE)</f>
        <v>HONEYWELL</v>
      </c>
      <c r="O2405" s="2">
        <v>1</v>
      </c>
      <c r="P2405" s="23">
        <v>165000</v>
      </c>
      <c r="Q2405" s="24">
        <f>+FACTURACION[[#This Row],[CANTIDAD]]*FACTURACION[[#This Row],[VR UNITARIO]]/1000</f>
        <v>165</v>
      </c>
      <c r="R2405" s="3" t="str">
        <f>+VLOOKUP(FACTURACION[[#This Row],[NIT]],TABLACLIENTE,5,FALSE)</f>
        <v>BOGOTÁ D.C.</v>
      </c>
    </row>
    <row r="2406" spans="3:18">
      <c r="C2406" s="13">
        <v>2015</v>
      </c>
      <c r="D2406" s="17" t="s">
        <v>701</v>
      </c>
      <c r="E2406" s="17">
        <f>MONTH(FACTURACION[[#This Row],[MES]]&amp;1)</f>
        <v>8</v>
      </c>
      <c r="F2406" s="223">
        <f>DATE(FACTURACION[[#This Row],[AÑO]],FACTURACION[[#This Row],[Mes numero]],1)</f>
        <v>42217</v>
      </c>
      <c r="G2406" s="159">
        <v>11392</v>
      </c>
      <c r="H2406" s="20">
        <v>890200919</v>
      </c>
      <c r="I2406" s="2" t="str">
        <f>+VLOOKUP(FACTURACION[[#This Row],[NIT]],TABLACLIENTE,2,FALSE)</f>
        <v>GAS DE SANTANDER S.A. E.S.P.</v>
      </c>
      <c r="J2406" s="2" t="s">
        <v>6</v>
      </c>
      <c r="K2406" s="12" t="str">
        <f>+VLOOKUP(FACTURACION[[#This Row],[REFERENCIA]],CODINV,2,FALSE)</f>
        <v>REG.1813C C:3/4" R:6-15" O:1/2</v>
      </c>
      <c r="L2406" s="12" t="str">
        <f>IF(VLOOKUP(FACTURACION[[#This Row],[REFERENCIA]],CODINV,3,FALSE)=0,"",VLOOKUP(FACTURACION[[#This Row],[REFERENCIA]],CODINV,3,FALSE))</f>
        <v/>
      </c>
      <c r="M2406" s="12" t="str">
        <f>+VLOOKUP(FACTURACION[[#This Row],[REFERENCIA]],CODINV,4,FALSE)</f>
        <v>REGULADORES</v>
      </c>
      <c r="N2406" s="12" t="str">
        <f>+VLOOKUP(FACTURACION[[#This Row],[REFERENCIA]],CODINV,5,FALSE)</f>
        <v>HONEYWELL</v>
      </c>
      <c r="O2406" s="2">
        <v>7</v>
      </c>
      <c r="P2406" s="23">
        <v>135500</v>
      </c>
      <c r="Q2406" s="24">
        <f>+FACTURACION[[#This Row],[CANTIDAD]]*FACTURACION[[#This Row],[VR UNITARIO]]/1000</f>
        <v>948.5</v>
      </c>
      <c r="R2406" s="3" t="str">
        <f>+VLOOKUP(FACTURACION[[#This Row],[NIT]],TABLACLIENTE,5,FALSE)</f>
        <v>GIRON</v>
      </c>
    </row>
    <row r="2407" spans="3:18">
      <c r="C2407" s="13">
        <v>2015</v>
      </c>
      <c r="D2407" s="17" t="s">
        <v>701</v>
      </c>
      <c r="E2407" s="17">
        <f>MONTH(FACTURACION[[#This Row],[MES]]&amp;1)</f>
        <v>8</v>
      </c>
      <c r="F2407" s="223">
        <f>DATE(FACTURACION[[#This Row],[AÑO]],FACTURACION[[#This Row],[Mes numero]],1)</f>
        <v>42217</v>
      </c>
      <c r="G2407" s="159">
        <v>11418</v>
      </c>
      <c r="H2407" s="20">
        <v>890200919</v>
      </c>
      <c r="I2407" s="2" t="str">
        <f>+VLOOKUP(FACTURACION[[#This Row],[NIT]],TABLACLIENTE,2,FALSE)</f>
        <v>GAS DE SANTANDER S.A. E.S.P.</v>
      </c>
      <c r="J2407" s="2" t="s">
        <v>6</v>
      </c>
      <c r="K2407" s="12" t="str">
        <f>+VLOOKUP(FACTURACION[[#This Row],[REFERENCIA]],CODINV,2,FALSE)</f>
        <v>REG.1813C C:3/4" R:6-15" O:1/2</v>
      </c>
      <c r="L2407" s="12" t="str">
        <f>IF(VLOOKUP(FACTURACION[[#This Row],[REFERENCIA]],CODINV,3,FALSE)=0,"",VLOOKUP(FACTURACION[[#This Row],[REFERENCIA]],CODINV,3,FALSE))</f>
        <v/>
      </c>
      <c r="M2407" s="12" t="str">
        <f>+VLOOKUP(FACTURACION[[#This Row],[REFERENCIA]],CODINV,4,FALSE)</f>
        <v>REGULADORES</v>
      </c>
      <c r="N2407" s="12" t="str">
        <f>+VLOOKUP(FACTURACION[[#This Row],[REFERENCIA]],CODINV,5,FALSE)</f>
        <v>HONEYWELL</v>
      </c>
      <c r="O2407" s="2">
        <v>5</v>
      </c>
      <c r="P2407" s="23">
        <v>135714</v>
      </c>
      <c r="Q2407" s="24">
        <f>+FACTURACION[[#This Row],[CANTIDAD]]*FACTURACION[[#This Row],[VR UNITARIO]]/1000</f>
        <v>678.57</v>
      </c>
      <c r="R2407" s="3" t="str">
        <f>+VLOOKUP(FACTURACION[[#This Row],[NIT]],TABLACLIENTE,5,FALSE)</f>
        <v>GIRON</v>
      </c>
    </row>
    <row r="2408" spans="3:18">
      <c r="C2408" s="13">
        <v>2015</v>
      </c>
      <c r="D2408" s="17" t="s">
        <v>701</v>
      </c>
      <c r="E2408" s="17">
        <f>MONTH(FACTURACION[[#This Row],[MES]]&amp;1)</f>
        <v>8</v>
      </c>
      <c r="F2408" s="223">
        <f>DATE(FACTURACION[[#This Row],[AÑO]],FACTURACION[[#This Row],[Mes numero]],1)</f>
        <v>42217</v>
      </c>
      <c r="G2408" s="159">
        <v>11419</v>
      </c>
      <c r="H2408" s="20">
        <v>890503900</v>
      </c>
      <c r="I2408" s="2" t="str">
        <f>+VLOOKUP(FACTURACION[[#This Row],[NIT]],TABLACLIENTE,2,FALSE)</f>
        <v>GASES DEL ORIENTE S.A. E.S.P.</v>
      </c>
      <c r="J2408" s="2" t="s">
        <v>6</v>
      </c>
      <c r="K2408" s="12" t="str">
        <f>+VLOOKUP(FACTURACION[[#This Row],[REFERENCIA]],CODINV,2,FALSE)</f>
        <v>REG.1813C C:3/4" R:6-15" O:1/2</v>
      </c>
      <c r="L2408" s="12" t="str">
        <f>IF(VLOOKUP(FACTURACION[[#This Row],[REFERENCIA]],CODINV,3,FALSE)=0,"",VLOOKUP(FACTURACION[[#This Row],[REFERENCIA]],CODINV,3,FALSE))</f>
        <v/>
      </c>
      <c r="M2408" s="12" t="str">
        <f>+VLOOKUP(FACTURACION[[#This Row],[REFERENCIA]],CODINV,4,FALSE)</f>
        <v>REGULADORES</v>
      </c>
      <c r="N2408" s="12" t="str">
        <f>+VLOOKUP(FACTURACION[[#This Row],[REFERENCIA]],CODINV,5,FALSE)</f>
        <v>HONEYWELL</v>
      </c>
      <c r="O2408" s="2">
        <v>50</v>
      </c>
      <c r="P2408" s="23">
        <v>151272</v>
      </c>
      <c r="Q2408" s="24">
        <f>+FACTURACION[[#This Row],[CANTIDAD]]*FACTURACION[[#This Row],[VR UNITARIO]]/1000</f>
        <v>7563.6</v>
      </c>
      <c r="R2408" s="3" t="str">
        <f>+VLOOKUP(FACTURACION[[#This Row],[NIT]],TABLACLIENTE,5,FALSE)</f>
        <v>CUCUTA</v>
      </c>
    </row>
    <row r="2409" spans="3:18">
      <c r="C2409" s="13">
        <v>2015</v>
      </c>
      <c r="D2409" s="17" t="s">
        <v>701</v>
      </c>
      <c r="E2409" s="17">
        <f>MONTH(FACTURACION[[#This Row],[MES]]&amp;1)</f>
        <v>8</v>
      </c>
      <c r="F2409" s="223">
        <f>DATE(FACTURACION[[#This Row],[AÑO]],FACTURACION[[#This Row],[Mes numero]],1)</f>
        <v>42217</v>
      </c>
      <c r="G2409" s="159">
        <v>11401</v>
      </c>
      <c r="H2409" s="20">
        <v>900155947</v>
      </c>
      <c r="I2409" s="2" t="str">
        <f>+VLOOKUP(FACTURACION[[#This Row],[NIT]],TABLACLIENTE,2,FALSE)</f>
        <v>INGENIERIA DE MONTAJE Y MANTENIMIENTO DE ESTACIONES DE SERVICIO LTDA  (IMMES LTDA)</v>
      </c>
      <c r="J2409" s="2" t="s">
        <v>6</v>
      </c>
      <c r="K2409" s="12" t="str">
        <f>+VLOOKUP(FACTURACION[[#This Row],[REFERENCIA]],CODINV,2,FALSE)</f>
        <v>REG.1813C C:3/4" R:6-15" O:1/2</v>
      </c>
      <c r="L2409" s="12" t="str">
        <f>IF(VLOOKUP(FACTURACION[[#This Row],[REFERENCIA]],CODINV,3,FALSE)=0,"",VLOOKUP(FACTURACION[[#This Row],[REFERENCIA]],CODINV,3,FALSE))</f>
        <v/>
      </c>
      <c r="M2409" s="12" t="str">
        <f>+VLOOKUP(FACTURACION[[#This Row],[REFERENCIA]],CODINV,4,FALSE)</f>
        <v>REGULADORES</v>
      </c>
      <c r="N2409" s="12" t="str">
        <f>+VLOOKUP(FACTURACION[[#This Row],[REFERENCIA]],CODINV,5,FALSE)</f>
        <v>HONEYWELL</v>
      </c>
      <c r="O2409" s="2">
        <v>1</v>
      </c>
      <c r="P2409" s="23">
        <v>150000</v>
      </c>
      <c r="Q2409" s="24">
        <f>+FACTURACION[[#This Row],[CANTIDAD]]*FACTURACION[[#This Row],[VR UNITARIO]]/1000</f>
        <v>150</v>
      </c>
      <c r="R2409" s="3" t="str">
        <f>+VLOOKUP(FACTURACION[[#This Row],[NIT]],TABLACLIENTE,5,FALSE)</f>
        <v>BOGOTÁ D.C.</v>
      </c>
    </row>
    <row r="2410" spans="3:18">
      <c r="C2410" s="13">
        <v>2015</v>
      </c>
      <c r="D2410" s="17" t="s">
        <v>701</v>
      </c>
      <c r="E2410" s="17">
        <f>MONTH(FACTURACION[[#This Row],[MES]]&amp;1)</f>
        <v>8</v>
      </c>
      <c r="F2410" s="223">
        <f>DATE(FACTURACION[[#This Row],[AÑO]],FACTURACION[[#This Row],[Mes numero]],1)</f>
        <v>42217</v>
      </c>
      <c r="G2410" s="159">
        <v>11420</v>
      </c>
      <c r="H2410" s="20">
        <v>890208316</v>
      </c>
      <c r="I2410" s="2" t="str">
        <f>+VLOOKUP(FACTURACION[[#This Row],[NIT]],TABLACLIENTE,2,FALSE)</f>
        <v xml:space="preserve">METROGAS DE COLOMBIA S.A. E.S.P.  (METROGAS S.A. E.S.P)
</v>
      </c>
      <c r="J2410" s="2" t="s">
        <v>6</v>
      </c>
      <c r="K2410" s="12" t="str">
        <f>+VLOOKUP(FACTURACION[[#This Row],[REFERENCIA]],CODINV,2,FALSE)</f>
        <v>REG.1813C C:3/4" R:6-15" O:1/2</v>
      </c>
      <c r="L2410" s="12" t="str">
        <f>IF(VLOOKUP(FACTURACION[[#This Row],[REFERENCIA]],CODINV,3,FALSE)=0,"",VLOOKUP(FACTURACION[[#This Row],[REFERENCIA]],CODINV,3,FALSE))</f>
        <v/>
      </c>
      <c r="M2410" s="12" t="str">
        <f>+VLOOKUP(FACTURACION[[#This Row],[REFERENCIA]],CODINV,4,FALSE)</f>
        <v>REGULADORES</v>
      </c>
      <c r="N2410" s="12" t="str">
        <f>+VLOOKUP(FACTURACION[[#This Row],[REFERENCIA]],CODINV,5,FALSE)</f>
        <v>HONEYWELL</v>
      </c>
      <c r="O2410" s="2">
        <v>4</v>
      </c>
      <c r="P2410" s="23">
        <v>148500</v>
      </c>
      <c r="Q2410" s="24">
        <f>+FACTURACION[[#This Row],[CANTIDAD]]*FACTURACION[[#This Row],[VR UNITARIO]]/1000</f>
        <v>594</v>
      </c>
      <c r="R2410" s="3" t="str">
        <f>+VLOOKUP(FACTURACION[[#This Row],[NIT]],TABLACLIENTE,5,FALSE)</f>
        <v>FLORIDABLANCA</v>
      </c>
    </row>
    <row r="2411" spans="3:18">
      <c r="C2411" s="13">
        <v>2015</v>
      </c>
      <c r="D2411" s="17" t="s">
        <v>701</v>
      </c>
      <c r="E2411" s="17">
        <f>MONTH(FACTURACION[[#This Row],[MES]]&amp;1)</f>
        <v>8</v>
      </c>
      <c r="F2411" s="223">
        <f>DATE(FACTURACION[[#This Row],[AÑO]],FACTURACION[[#This Row],[Mes numero]],1)</f>
        <v>42217</v>
      </c>
      <c r="G2411" s="159">
        <v>11385</v>
      </c>
      <c r="H2411" s="20">
        <v>800202395</v>
      </c>
      <c r="I2411" s="2" t="str">
        <f>+VLOOKUP(FACTURACION[[#This Row],[NIT]],TABLACLIENTE,2,FALSE)</f>
        <v>EFIGAS GAS NATURAL S.A. E.S.P. (EFIGAS S.A. E.S.P.)</v>
      </c>
      <c r="J2411" s="2" t="s">
        <v>5</v>
      </c>
      <c r="K2411" s="12" t="str">
        <f>+VLOOKUP(FACTURACION[[#This Row],[REFERENCIA]],CODINV,2,FALSE)</f>
        <v>REG. 1800 CPB2 1 1-4· O: 5/16" R: STD</v>
      </c>
      <c r="L2411" s="12" t="str">
        <f>IF(VLOOKUP(FACTURACION[[#This Row],[REFERENCIA]],CODINV,3,FALSE)=0,"",VLOOKUP(FACTURACION[[#This Row],[REFERENCIA]],CODINV,3,FALSE))</f>
        <v/>
      </c>
      <c r="M2411" s="12" t="str">
        <f>+VLOOKUP(FACTURACION[[#This Row],[REFERENCIA]],CODINV,4,FALSE)</f>
        <v>REGULADORES</v>
      </c>
      <c r="N2411" s="12" t="str">
        <f>+VLOOKUP(FACTURACION[[#This Row],[REFERENCIA]],CODINV,5,FALSE)</f>
        <v>HONEYWELL</v>
      </c>
      <c r="O2411" s="2">
        <v>4</v>
      </c>
      <c r="P2411" s="23">
        <v>506154</v>
      </c>
      <c r="Q2411" s="24">
        <f>+FACTURACION[[#This Row],[CANTIDAD]]*FACTURACION[[#This Row],[VR UNITARIO]]/1000</f>
        <v>2024.616</v>
      </c>
      <c r="R2411" s="3" t="str">
        <f>+VLOOKUP(FACTURACION[[#This Row],[NIT]],TABLACLIENTE,5,FALSE)</f>
        <v>MANIZALES</v>
      </c>
    </row>
    <row r="2412" spans="3:18">
      <c r="C2412" s="13">
        <v>2015</v>
      </c>
      <c r="D2412" s="17" t="s">
        <v>701</v>
      </c>
      <c r="E2412" s="17">
        <f>MONTH(FACTURACION[[#This Row],[MES]]&amp;1)</f>
        <v>8</v>
      </c>
      <c r="F2412" s="223">
        <f>DATE(FACTURACION[[#This Row],[AÑO]],FACTURACION[[#This Row],[Mes numero]],1)</f>
        <v>42217</v>
      </c>
      <c r="G2412" s="159">
        <v>11415</v>
      </c>
      <c r="H2412" s="20">
        <v>800074033</v>
      </c>
      <c r="I2412" s="2" t="str">
        <f>+VLOOKUP(FACTURACION[[#This Row],[NIT]],TABLACLIENTE,2,FALSE)</f>
        <v>COMPAÑIAS ASOCIADAS DE GAS S.A. E.S.P (ASOGAS SA ESP)</v>
      </c>
      <c r="J2412" s="2" t="s">
        <v>28</v>
      </c>
      <c r="K2412" s="12" t="str">
        <f>+VLOOKUP(FACTURACION[[#This Row],[REFERENCIA]],CODINV,2,FALSE)</f>
        <v>REGULADOR SR 113 3/4 R: 7-12 O:1/4</v>
      </c>
      <c r="L2412" s="12" t="str">
        <f>IF(VLOOKUP(FACTURACION[[#This Row],[REFERENCIA]],CODINV,3,FALSE)=0,"",VLOOKUP(FACTURACION[[#This Row],[REFERENCIA]],CODINV,3,FALSE))</f>
        <v/>
      </c>
      <c r="M2412" s="12" t="str">
        <f>+VLOOKUP(FACTURACION[[#This Row],[REFERENCIA]],CODINV,4,FALSE)</f>
        <v>REGULADORES</v>
      </c>
      <c r="N2412" s="12" t="str">
        <f>+VLOOKUP(FACTURACION[[#This Row],[REFERENCIA]],CODINV,5,FALSE)</f>
        <v>HONEYWELL</v>
      </c>
      <c r="O2412" s="2">
        <v>1</v>
      </c>
      <c r="P2412" s="23">
        <v>104000</v>
      </c>
      <c r="Q2412" s="24">
        <f>+FACTURACION[[#This Row],[CANTIDAD]]*FACTURACION[[#This Row],[VR UNITARIO]]/1000</f>
        <v>104</v>
      </c>
      <c r="R2412" s="3" t="str">
        <f>+VLOOKUP(FACTURACION[[#This Row],[NIT]],TABLACLIENTE,5,FALSE)</f>
        <v>MOSQUERA</v>
      </c>
    </row>
    <row r="2413" spans="3:18">
      <c r="C2413" s="13">
        <v>2015</v>
      </c>
      <c r="D2413" s="17" t="s">
        <v>701</v>
      </c>
      <c r="E2413" s="17">
        <f>MONTH(FACTURACION[[#This Row],[MES]]&amp;1)</f>
        <v>8</v>
      </c>
      <c r="F2413" s="223">
        <f>DATE(FACTURACION[[#This Row],[AÑO]],FACTURACION[[#This Row],[Mes numero]],1)</f>
        <v>42217</v>
      </c>
      <c r="G2413" s="159">
        <v>11427</v>
      </c>
      <c r="H2413" s="20">
        <v>822001073</v>
      </c>
      <c r="I2413" s="2" t="str">
        <f>+VLOOKUP(FACTURACION[[#This Row],[NIT]],TABLACLIENTE,2,FALSE)</f>
        <v>MADIGAS INGENIEROS S.A. E.S.P.</v>
      </c>
      <c r="J2413" s="2" t="s">
        <v>28</v>
      </c>
      <c r="K2413" s="12" t="str">
        <f>+VLOOKUP(FACTURACION[[#This Row],[REFERENCIA]],CODINV,2,FALSE)</f>
        <v>REGULADOR SR 113 3/4 R: 7-12 O:1/4</v>
      </c>
      <c r="L2413" s="12" t="str">
        <f>IF(VLOOKUP(FACTURACION[[#This Row],[REFERENCIA]],CODINV,3,FALSE)=0,"",VLOOKUP(FACTURACION[[#This Row],[REFERENCIA]],CODINV,3,FALSE))</f>
        <v/>
      </c>
      <c r="M2413" s="12" t="str">
        <f>+VLOOKUP(FACTURACION[[#This Row],[REFERENCIA]],CODINV,4,FALSE)</f>
        <v>REGULADORES</v>
      </c>
      <c r="N2413" s="12" t="str">
        <f>+VLOOKUP(FACTURACION[[#This Row],[REFERENCIA]],CODINV,5,FALSE)</f>
        <v>HONEYWELL</v>
      </c>
      <c r="O2413" s="2">
        <v>10</v>
      </c>
      <c r="P2413" s="23">
        <v>110000</v>
      </c>
      <c r="Q2413" s="24">
        <f>+FACTURACION[[#This Row],[CANTIDAD]]*FACTURACION[[#This Row],[VR UNITARIO]]/1000</f>
        <v>1100</v>
      </c>
      <c r="R2413" s="3" t="str">
        <f>+VLOOKUP(FACTURACION[[#This Row],[NIT]],TABLACLIENTE,5,FALSE)</f>
        <v>ACACIAS</v>
      </c>
    </row>
    <row r="2414" spans="3:18">
      <c r="C2414" s="13">
        <v>2015</v>
      </c>
      <c r="D2414" s="17" t="s">
        <v>701</v>
      </c>
      <c r="E2414" s="17">
        <f>MONTH(FACTURACION[[#This Row],[MES]]&amp;1)</f>
        <v>8</v>
      </c>
      <c r="F2414" s="223">
        <f>DATE(FACTURACION[[#This Row],[AÑO]],FACTURACION[[#This Row],[Mes numero]],1)</f>
        <v>42217</v>
      </c>
      <c r="G2414" s="159">
        <v>11421</v>
      </c>
      <c r="H2414" s="20">
        <v>892115036</v>
      </c>
      <c r="I2414" s="2" t="str">
        <f>+VLOOKUP(FACTURACION[[#This Row],[NIT]],TABLACLIENTE,2,FALSE)</f>
        <v>GASES DE LA GUAJIRA S.A. E. S. P. (GASGUAJIRA S.A. E.S.P.)</v>
      </c>
      <c r="J2414" s="2" t="s">
        <v>63</v>
      </c>
      <c r="K2414" s="12" t="str">
        <f>+VLOOKUP(FACTURACION[[#This Row],[REFERENCIA]],CODINV,2,FALSE)</f>
        <v>AFV 2" S300 FO</v>
      </c>
      <c r="L2414" s="12" t="str">
        <f>IF(VLOOKUP(FACTURACION[[#This Row],[REFERENCIA]],CODINV,3,FALSE)=0,"",VLOOKUP(FACTURACION[[#This Row],[REFERENCIA]],CODINV,3,FALSE))</f>
        <v/>
      </c>
      <c r="M2414" s="12" t="str">
        <f>+VLOOKUP(FACTURACION[[#This Row],[REFERENCIA]],CODINV,4,FALSE)</f>
        <v>REGULADORES</v>
      </c>
      <c r="N2414" s="12" t="str">
        <f>+VLOOKUP(FACTURACION[[#This Row],[REFERENCIA]],CODINV,5,FALSE)</f>
        <v>HONEYWELL</v>
      </c>
      <c r="O2414" s="2">
        <v>5</v>
      </c>
      <c r="P2414" s="23">
        <v>2559880</v>
      </c>
      <c r="Q2414" s="24">
        <f>+FACTURACION[[#This Row],[CANTIDAD]]*FACTURACION[[#This Row],[VR UNITARIO]]/1000</f>
        <v>12799.4</v>
      </c>
      <c r="R2414" s="3" t="str">
        <f>+VLOOKUP(FACTURACION[[#This Row],[NIT]],TABLACLIENTE,5,FALSE)</f>
        <v>RIOHACHA</v>
      </c>
    </row>
    <row r="2415" spans="3:18">
      <c r="C2415" s="13">
        <v>2015</v>
      </c>
      <c r="D2415" s="17" t="s">
        <v>701</v>
      </c>
      <c r="E2415" s="17">
        <f>MONTH(FACTURACION[[#This Row],[MES]]&amp;1)</f>
        <v>8</v>
      </c>
      <c r="F2415" s="223">
        <f>DATE(FACTURACION[[#This Row],[AÑO]],FACTURACION[[#This Row],[Mes numero]],1)</f>
        <v>42217</v>
      </c>
      <c r="G2415" s="159">
        <v>11412</v>
      </c>
      <c r="H2415" s="20">
        <v>800167643</v>
      </c>
      <c r="I2415" s="2" t="str">
        <f>+VLOOKUP(FACTURACION[[#This Row],[NIT]],TABLACLIENTE,2,FALSE)</f>
        <v>GASES DE OCCIDENTE S.A. E.S.P. (GDO)</v>
      </c>
      <c r="J2415" s="2" t="s">
        <v>63</v>
      </c>
      <c r="K2415" s="12" t="str">
        <f>+VLOOKUP(FACTURACION[[#This Row],[REFERENCIA]],CODINV,2,FALSE)</f>
        <v>AFV 2" S300 FO</v>
      </c>
      <c r="L2415" s="12" t="str">
        <f>IF(VLOOKUP(FACTURACION[[#This Row],[REFERENCIA]],CODINV,3,FALSE)=0,"",VLOOKUP(FACTURACION[[#This Row],[REFERENCIA]],CODINV,3,FALSE))</f>
        <v/>
      </c>
      <c r="M2415" s="12" t="str">
        <f>+VLOOKUP(FACTURACION[[#This Row],[REFERENCIA]],CODINV,4,FALSE)</f>
        <v>REGULADORES</v>
      </c>
      <c r="N2415" s="12" t="str">
        <f>+VLOOKUP(FACTURACION[[#This Row],[REFERENCIA]],CODINV,5,FALSE)</f>
        <v>HONEYWELL</v>
      </c>
      <c r="O2415" s="2">
        <v>20</v>
      </c>
      <c r="P2415" s="23">
        <v>2449030</v>
      </c>
      <c r="Q2415" s="24">
        <f>+FACTURACION[[#This Row],[CANTIDAD]]*FACTURACION[[#This Row],[VR UNITARIO]]/1000</f>
        <v>48980.6</v>
      </c>
      <c r="R2415" s="3" t="str">
        <f>+VLOOKUP(FACTURACION[[#This Row],[NIT]],TABLACLIENTE,5,FALSE)</f>
        <v>CALI</v>
      </c>
    </row>
    <row r="2416" spans="3:18">
      <c r="C2416" s="13">
        <v>2015</v>
      </c>
      <c r="D2416" s="17" t="s">
        <v>701</v>
      </c>
      <c r="E2416" s="17">
        <f>MONTH(FACTURACION[[#This Row],[MES]]&amp;1)</f>
        <v>8</v>
      </c>
      <c r="F2416" s="223">
        <f>DATE(FACTURACION[[#This Row],[AÑO]],FACTURACION[[#This Row],[Mes numero]],1)</f>
        <v>42217</v>
      </c>
      <c r="G2416" s="159">
        <v>11388</v>
      </c>
      <c r="H2416" s="20">
        <v>890503900</v>
      </c>
      <c r="I2416" s="2" t="str">
        <f>+VLOOKUP(FACTURACION[[#This Row],[NIT]],TABLACLIENTE,2,FALSE)</f>
        <v>GASES DEL ORIENTE S.A. E.S.P.</v>
      </c>
      <c r="J2416" s="2" t="s">
        <v>63</v>
      </c>
      <c r="K2416" s="12" t="str">
        <f>+VLOOKUP(FACTURACION[[#This Row],[REFERENCIA]],CODINV,2,FALSE)</f>
        <v>AFV 2" S300 FO</v>
      </c>
      <c r="L2416" s="12" t="str">
        <f>IF(VLOOKUP(FACTURACION[[#This Row],[REFERENCIA]],CODINV,3,FALSE)=0,"",VLOOKUP(FACTURACION[[#This Row],[REFERENCIA]],CODINV,3,FALSE))</f>
        <v/>
      </c>
      <c r="M2416" s="12" t="str">
        <f>+VLOOKUP(FACTURACION[[#This Row],[REFERENCIA]],CODINV,4,FALSE)</f>
        <v>REGULADORES</v>
      </c>
      <c r="N2416" s="12" t="str">
        <f>+VLOOKUP(FACTURACION[[#This Row],[REFERENCIA]],CODINV,5,FALSE)</f>
        <v>HONEYWELL</v>
      </c>
      <c r="O2416" s="2">
        <v>4</v>
      </c>
      <c r="P2416" s="23">
        <v>2122667</v>
      </c>
      <c r="Q2416" s="24">
        <f>+FACTURACION[[#This Row],[CANTIDAD]]*FACTURACION[[#This Row],[VR UNITARIO]]/1000</f>
        <v>8490.6679999999997</v>
      </c>
      <c r="R2416" s="3" t="str">
        <f>+VLOOKUP(FACTURACION[[#This Row],[NIT]],TABLACLIENTE,5,FALSE)</f>
        <v>CUCUTA</v>
      </c>
    </row>
    <row r="2417" spans="3:18">
      <c r="C2417" s="13">
        <v>2015</v>
      </c>
      <c r="D2417" s="17" t="s">
        <v>701</v>
      </c>
      <c r="E2417" s="17">
        <f>MONTH(FACTURACION[[#This Row],[MES]]&amp;1)</f>
        <v>8</v>
      </c>
      <c r="F2417" s="223">
        <f>DATE(FACTURACION[[#This Row],[AÑO]],FACTURACION[[#This Row],[Mes numero]],1)</f>
        <v>42217</v>
      </c>
      <c r="G2417" s="159">
        <v>11388</v>
      </c>
      <c r="H2417" s="20">
        <v>890503900</v>
      </c>
      <c r="I2417" s="2" t="str">
        <f>+VLOOKUP(FACTURACION[[#This Row],[NIT]],TABLACLIENTE,2,FALSE)</f>
        <v>GASES DEL ORIENTE S.A. E.S.P.</v>
      </c>
      <c r="J2417" s="2" t="s">
        <v>254</v>
      </c>
      <c r="K2417" s="12" t="str">
        <f>+VLOOKUP(FACTURACION[[#This Row],[REFERENCIA]],CODINV,2,FALSE)</f>
        <v>AFV 4" S300 H7 STD</v>
      </c>
      <c r="L2417" s="12" t="str">
        <f>IF(VLOOKUP(FACTURACION[[#This Row],[REFERENCIA]],CODINV,3,FALSE)=0,"",VLOOKUP(FACTURACION[[#This Row],[REFERENCIA]],CODINV,3,FALSE))</f>
        <v/>
      </c>
      <c r="M2417" s="12" t="str">
        <f>+VLOOKUP(FACTURACION[[#This Row],[REFERENCIA]],CODINV,4,FALSE)</f>
        <v>REGULADORES</v>
      </c>
      <c r="N2417" s="12" t="str">
        <f>+VLOOKUP(FACTURACION[[#This Row],[REFERENCIA]],CODINV,5,FALSE)</f>
        <v>HONEYWELL</v>
      </c>
      <c r="O2417" s="2">
        <v>2</v>
      </c>
      <c r="P2417" s="23">
        <v>5473333</v>
      </c>
      <c r="Q2417" s="24">
        <f>+FACTURACION[[#This Row],[CANTIDAD]]*FACTURACION[[#This Row],[VR UNITARIO]]/1000</f>
        <v>10946.665999999999</v>
      </c>
      <c r="R2417" s="3" t="str">
        <f>+VLOOKUP(FACTURACION[[#This Row],[NIT]],TABLACLIENTE,5,FALSE)</f>
        <v>CUCUTA</v>
      </c>
    </row>
    <row r="2418" spans="3:18">
      <c r="C2418" s="13">
        <v>2015</v>
      </c>
      <c r="D2418" s="17" t="s">
        <v>701</v>
      </c>
      <c r="E2418" s="17">
        <f>MONTH(FACTURACION[[#This Row],[MES]]&amp;1)</f>
        <v>8</v>
      </c>
      <c r="F2418" s="223">
        <f>DATE(FACTURACION[[#This Row],[AÑO]],FACTURACION[[#This Row],[Mes numero]],1)</f>
        <v>42217</v>
      </c>
      <c r="G2418" s="159">
        <v>11408</v>
      </c>
      <c r="H2418" s="20">
        <v>800202395</v>
      </c>
      <c r="I2418" s="2" t="str">
        <f>+VLOOKUP(FACTURACION[[#This Row],[NIT]],TABLACLIENTE,2,FALSE)</f>
        <v>EFIGAS GAS NATURAL S.A. E.S.P. (EFIGAS S.A. E.S.P.)</v>
      </c>
      <c r="J2418" s="2" t="s">
        <v>526</v>
      </c>
      <c r="K2418" s="12" t="str">
        <f>+VLOOKUP(FACTURACION[[#This Row],[REFERENCIA]],CODINV,2,FALSE)</f>
        <v>LOBULO MEDIDOR RVG 65</v>
      </c>
      <c r="L2418" s="12" t="str">
        <f>IF(VLOOKUP(FACTURACION[[#This Row],[REFERENCIA]],CODINV,3,FALSE)=0,"",VLOOKUP(FACTURACION[[#This Row],[REFERENCIA]],CODINV,3,FALSE))</f>
        <v>73014317</v>
      </c>
      <c r="M2418" s="12" t="str">
        <f>+VLOOKUP(FACTURACION[[#This Row],[REFERENCIA]],CODINV,4,FALSE)</f>
        <v>REPUESTOS Y ACCESORIOS</v>
      </c>
      <c r="N2418" s="12" t="str">
        <f>+VLOOKUP(FACTURACION[[#This Row],[REFERENCIA]],CODINV,5,FALSE)</f>
        <v>HONEYWELL</v>
      </c>
      <c r="O2418" s="2">
        <v>2</v>
      </c>
      <c r="P2418" s="23">
        <v>494800</v>
      </c>
      <c r="Q2418" s="24">
        <f>+FACTURACION[[#This Row],[CANTIDAD]]*FACTURACION[[#This Row],[VR UNITARIO]]/1000</f>
        <v>989.6</v>
      </c>
      <c r="R2418" s="3" t="str">
        <f>+VLOOKUP(FACTURACION[[#This Row],[NIT]],TABLACLIENTE,5,FALSE)</f>
        <v>MANIZALES</v>
      </c>
    </row>
    <row r="2419" spans="3:18">
      <c r="C2419" s="13">
        <v>2015</v>
      </c>
      <c r="D2419" s="17" t="s">
        <v>701</v>
      </c>
      <c r="E2419" s="17">
        <f>MONTH(FACTURACION[[#This Row],[MES]]&amp;1)</f>
        <v>8</v>
      </c>
      <c r="F2419" s="223">
        <f>DATE(FACTURACION[[#This Row],[AÑO]],FACTURACION[[#This Row],[Mes numero]],1)</f>
        <v>42217</v>
      </c>
      <c r="G2419" s="159">
        <v>11409</v>
      </c>
      <c r="H2419" s="20">
        <v>800202395</v>
      </c>
      <c r="I2419" s="2" t="str">
        <f>+VLOOKUP(FACTURACION[[#This Row],[NIT]],TABLACLIENTE,2,FALSE)</f>
        <v>EFIGAS GAS NATURAL S.A. E.S.P. (EFIGAS S.A. E.S.P.)</v>
      </c>
      <c r="J2419" s="2" t="s">
        <v>1</v>
      </c>
      <c r="K2419" s="12" t="str">
        <f>+VLOOKUP(FACTURACION[[#This Row],[REFERENCIA]],CODINV,2,FALSE)</f>
        <v>RES 12-28" W.C. BLANCO</v>
      </c>
      <c r="L2419" s="12" t="str">
        <f>IF(VLOOKUP(FACTURACION[[#This Row],[REFERENCIA]],CODINV,3,FALSE)=0,"",VLOOKUP(FACTURACION[[#This Row],[REFERENCIA]],CODINV,3,FALSE))</f>
        <v>70017P060</v>
      </c>
      <c r="M2419" s="12" t="str">
        <f>+VLOOKUP(FACTURACION[[#This Row],[REFERENCIA]],CODINV,4,FALSE)</f>
        <v>REPUESTOS Y ACCESORIOS</v>
      </c>
      <c r="N2419" s="12" t="str">
        <f>+VLOOKUP(FACTURACION[[#This Row],[REFERENCIA]],CODINV,5,FALSE)</f>
        <v>HONEYWELL</v>
      </c>
      <c r="O2419" s="2">
        <v>3</v>
      </c>
      <c r="P2419" s="23">
        <v>15000</v>
      </c>
      <c r="Q2419" s="24">
        <f>+FACTURACION[[#This Row],[CANTIDAD]]*FACTURACION[[#This Row],[VR UNITARIO]]/1000</f>
        <v>45</v>
      </c>
      <c r="R2419" s="3" t="str">
        <f>+VLOOKUP(FACTURACION[[#This Row],[NIT]],TABLACLIENTE,5,FALSE)</f>
        <v>MANIZALES</v>
      </c>
    </row>
    <row r="2420" spans="3:18">
      <c r="C2420" s="13">
        <v>2015</v>
      </c>
      <c r="D2420" s="17" t="s">
        <v>701</v>
      </c>
      <c r="E2420" s="17">
        <f>MONTH(FACTURACION[[#This Row],[MES]]&amp;1)</f>
        <v>8</v>
      </c>
      <c r="F2420" s="223">
        <f>DATE(FACTURACION[[#This Row],[AÑO]],FACTURACION[[#This Row],[Mes numero]],1)</f>
        <v>42217</v>
      </c>
      <c r="G2420" s="159">
        <v>11401</v>
      </c>
      <c r="H2420" s="20">
        <v>900155947</v>
      </c>
      <c r="I2420" s="2" t="str">
        <f>+VLOOKUP(FACTURACION[[#This Row],[NIT]],TABLACLIENTE,2,FALSE)</f>
        <v>INGENIERIA DE MONTAJE Y MANTENIMIENTO DE ESTACIONES DE SERVICIO LTDA  (IMMES LTDA)</v>
      </c>
      <c r="J2420" s="2" t="s">
        <v>1</v>
      </c>
      <c r="K2420" s="12" t="str">
        <f>+VLOOKUP(FACTURACION[[#This Row],[REFERENCIA]],CODINV,2,FALSE)</f>
        <v>RES 12-28" W.C. BLANCO</v>
      </c>
      <c r="L2420" s="12" t="str">
        <f>IF(VLOOKUP(FACTURACION[[#This Row],[REFERENCIA]],CODINV,3,FALSE)=0,"",VLOOKUP(FACTURACION[[#This Row],[REFERENCIA]],CODINV,3,FALSE))</f>
        <v>70017P060</v>
      </c>
      <c r="M2420" s="12" t="str">
        <f>+VLOOKUP(FACTURACION[[#This Row],[REFERENCIA]],CODINV,4,FALSE)</f>
        <v>REPUESTOS Y ACCESORIOS</v>
      </c>
      <c r="N2420" s="12" t="str">
        <f>+VLOOKUP(FACTURACION[[#This Row],[REFERENCIA]],CODINV,5,FALSE)</f>
        <v>HONEYWELL</v>
      </c>
      <c r="O2420" s="2">
        <v>1</v>
      </c>
      <c r="P2420" s="23">
        <v>13000</v>
      </c>
      <c r="Q2420" s="24">
        <f>+FACTURACION[[#This Row],[CANTIDAD]]*FACTURACION[[#This Row],[VR UNITARIO]]/1000</f>
        <v>13</v>
      </c>
      <c r="R2420" s="3" t="str">
        <f>+VLOOKUP(FACTURACION[[#This Row],[NIT]],TABLACLIENTE,5,FALSE)</f>
        <v>BOGOTÁ D.C.</v>
      </c>
    </row>
    <row r="2421" spans="3:18">
      <c r="C2421" s="13">
        <v>2015</v>
      </c>
      <c r="D2421" s="17" t="s">
        <v>701</v>
      </c>
      <c r="E2421" s="17">
        <f>MONTH(FACTURACION[[#This Row],[MES]]&amp;1)</f>
        <v>8</v>
      </c>
      <c r="F2421" s="223">
        <f>DATE(FACTURACION[[#This Row],[AÑO]],FACTURACION[[#This Row],[Mes numero]],1)</f>
        <v>42217</v>
      </c>
      <c r="G2421" s="159">
        <v>11424</v>
      </c>
      <c r="H2421" s="20">
        <v>830065383</v>
      </c>
      <c r="I2421" s="2" t="str">
        <f>+VLOOKUP(FACTURACION[[#This Row],[NIT]],TABLACLIENTE,2,FALSE)</f>
        <v>ALKENOS LTDA</v>
      </c>
      <c r="J2421" s="2" t="s">
        <v>512</v>
      </c>
      <c r="K2421" s="12" t="str">
        <f>+VLOOKUP(FACTURACION[[#This Row],[REFERENCIA]],CODINV,2,FALSE)</f>
        <v>DIAFRAGMA 2002 X 1 1/2</v>
      </c>
      <c r="L2421" s="12" t="str">
        <f>IF(VLOOKUP(FACTURACION[[#This Row],[REFERENCIA]],CODINV,3,FALSE)=0,"",VLOOKUP(FACTURACION[[#This Row],[REFERENCIA]],CODINV,3,FALSE))</f>
        <v>70014P175</v>
      </c>
      <c r="M2421" s="12" t="str">
        <f>+VLOOKUP(FACTURACION[[#This Row],[REFERENCIA]],CODINV,4,FALSE)</f>
        <v>REPUESTOS Y ACCESORIOS</v>
      </c>
      <c r="N2421" s="12" t="str">
        <f>+VLOOKUP(FACTURACION[[#This Row],[REFERENCIA]],CODINV,5,FALSE)</f>
        <v>HONEYWELL</v>
      </c>
      <c r="O2421" s="2">
        <v>1</v>
      </c>
      <c r="P2421" s="23">
        <v>120000</v>
      </c>
      <c r="Q2421" s="24">
        <f>+FACTURACION[[#This Row],[CANTIDAD]]*FACTURACION[[#This Row],[VR UNITARIO]]/1000</f>
        <v>120</v>
      </c>
      <c r="R2421" s="3" t="str">
        <f>+VLOOKUP(FACTURACION[[#This Row],[NIT]],TABLACLIENTE,5,FALSE)</f>
        <v>BOGOTÁ D.C.</v>
      </c>
    </row>
    <row r="2422" spans="3:18">
      <c r="C2422" s="13">
        <v>2015</v>
      </c>
      <c r="D2422" s="17" t="s">
        <v>701</v>
      </c>
      <c r="E2422" s="17">
        <f>MONTH(FACTURACION[[#This Row],[MES]]&amp;1)</f>
        <v>8</v>
      </c>
      <c r="F2422" s="223">
        <f>DATE(FACTURACION[[#This Row],[AÑO]],FACTURACION[[#This Row],[Mes numero]],1)</f>
        <v>42217</v>
      </c>
      <c r="G2422" s="159">
        <v>11401</v>
      </c>
      <c r="H2422" s="20">
        <v>900155947</v>
      </c>
      <c r="I2422" s="2" t="str">
        <f>+VLOOKUP(FACTURACION[[#This Row],[NIT]],TABLACLIENTE,2,FALSE)</f>
        <v>INGENIERIA DE MONTAJE Y MANTENIMIENTO DE ESTACIONES DE SERVICIO LTDA  (IMMES LTDA)</v>
      </c>
      <c r="J2422" s="2" t="s">
        <v>277</v>
      </c>
      <c r="K2422" s="12" t="str">
        <f>+VLOOKUP(FACTURACION[[#This Row],[REFERENCIA]],CODINV,2,FALSE)</f>
        <v>ORIFICIO 3/32"</v>
      </c>
      <c r="L2422" s="12" t="str">
        <f>IF(VLOOKUP(FACTURACION[[#This Row],[REFERENCIA]],CODINV,3,FALSE)=0,"",VLOOKUP(FACTURACION[[#This Row],[REFERENCIA]],CODINV,3,FALSE))</f>
        <v>70033P001</v>
      </c>
      <c r="M2422" s="12" t="str">
        <f>+VLOOKUP(FACTURACION[[#This Row],[REFERENCIA]],CODINV,4,FALSE)</f>
        <v>REPUESTOS Y ACCESORIOS</v>
      </c>
      <c r="N2422" s="12" t="str">
        <f>+VLOOKUP(FACTURACION[[#This Row],[REFERENCIA]],CODINV,5,FALSE)</f>
        <v>HONEYWELL</v>
      </c>
      <c r="O2422" s="2">
        <v>5</v>
      </c>
      <c r="P2422" s="23">
        <v>18300</v>
      </c>
      <c r="Q2422" s="24">
        <f>+FACTURACION[[#This Row],[CANTIDAD]]*FACTURACION[[#This Row],[VR UNITARIO]]/1000</f>
        <v>91.5</v>
      </c>
      <c r="R2422" s="3" t="str">
        <f>+VLOOKUP(FACTURACION[[#This Row],[NIT]],TABLACLIENTE,5,FALSE)</f>
        <v>BOGOTÁ D.C.</v>
      </c>
    </row>
    <row r="2423" spans="3:18">
      <c r="C2423" s="13">
        <v>2015</v>
      </c>
      <c r="D2423" s="17" t="s">
        <v>701</v>
      </c>
      <c r="E2423" s="17">
        <f>MONTH(FACTURACION[[#This Row],[MES]]&amp;1)</f>
        <v>8</v>
      </c>
      <c r="F2423" s="223">
        <f>DATE(FACTURACION[[#This Row],[AÑO]],FACTURACION[[#This Row],[Mes numero]],1)</f>
        <v>42217</v>
      </c>
      <c r="G2423" s="159">
        <v>11428</v>
      </c>
      <c r="H2423" s="20">
        <v>830144426</v>
      </c>
      <c r="I2423" s="2" t="str">
        <f>+VLOOKUP(FACTURACION[[#This Row],[NIT]],TABLACLIENTE,2,FALSE)</f>
        <v>DUARTECNICOS S.A.S.</v>
      </c>
      <c r="J2423" s="2" t="s">
        <v>132</v>
      </c>
      <c r="K2423" s="12" t="str">
        <f>+VLOOKUP(FACTURACION[[#This Row],[REFERENCIA]],CODINV,2,FALSE)</f>
        <v>KIT REPARACION BUNA N 80</v>
      </c>
      <c r="L2423" s="12" t="str">
        <f>IF(VLOOKUP(FACTURACION[[#This Row],[REFERENCIA]],CODINV,3,FALSE)=0,"",VLOOKUP(FACTURACION[[#This Row],[REFERENCIA]],CODINV,3,FALSE))</f>
        <v>73914K010</v>
      </c>
      <c r="M2423" s="12" t="str">
        <f>+VLOOKUP(FACTURACION[[#This Row],[REFERENCIA]],CODINV,4,FALSE)</f>
        <v>REPUESTOS Y ACCESORIOS</v>
      </c>
      <c r="N2423" s="12" t="str">
        <f>+VLOOKUP(FACTURACION[[#This Row],[REFERENCIA]],CODINV,5,FALSE)</f>
        <v>HONEYWELL</v>
      </c>
      <c r="O2423" s="2">
        <v>5</v>
      </c>
      <c r="P2423" s="23">
        <v>85000</v>
      </c>
      <c r="Q2423" s="24">
        <f>+FACTURACION[[#This Row],[CANTIDAD]]*FACTURACION[[#This Row],[VR UNITARIO]]/1000</f>
        <v>425</v>
      </c>
      <c r="R2423" s="3" t="str">
        <f>+VLOOKUP(FACTURACION[[#This Row],[NIT]],TABLACLIENTE,5,FALSE)</f>
        <v>BARRANQUILLA</v>
      </c>
    </row>
    <row r="2424" spans="3:18">
      <c r="C2424" s="13">
        <v>2015</v>
      </c>
      <c r="D2424" s="17" t="s">
        <v>701</v>
      </c>
      <c r="E2424" s="17">
        <f>MONTH(FACTURACION[[#This Row],[MES]]&amp;1)</f>
        <v>8</v>
      </c>
      <c r="F2424" s="223">
        <f>DATE(FACTURACION[[#This Row],[AÑO]],FACTURACION[[#This Row],[Mes numero]],1)</f>
        <v>42217</v>
      </c>
      <c r="G2424" s="159">
        <v>11401</v>
      </c>
      <c r="H2424" s="20">
        <v>900155947</v>
      </c>
      <c r="I2424" s="2" t="str">
        <f>+VLOOKUP(FACTURACION[[#This Row],[NIT]],TABLACLIENTE,2,FALSE)</f>
        <v>INGENIERIA DE MONTAJE Y MANTENIMIENTO DE ESTACIONES DE SERVICIO LTDA  (IMMES LTDA)</v>
      </c>
      <c r="J2424" s="2" t="s">
        <v>274</v>
      </c>
      <c r="K2424" s="12" t="str">
        <f>+VLOOKUP(FACTURACION[[#This Row],[REFERENCIA]],CODINV,2,FALSE)</f>
        <v>SEAT DISC BUNA 80</v>
      </c>
      <c r="L2424" s="12" t="str">
        <f>IF(VLOOKUP(FACTURACION[[#This Row],[REFERENCIA]],CODINV,3,FALSE)=0,"",VLOOKUP(FACTURACION[[#This Row],[REFERENCIA]],CODINV,3,FALSE))</f>
        <v>70041P002</v>
      </c>
      <c r="M2424" s="12" t="str">
        <f>+VLOOKUP(FACTURACION[[#This Row],[REFERENCIA]],CODINV,4,FALSE)</f>
        <v>REPUESTOS Y ACCESORIOS</v>
      </c>
      <c r="N2424" s="12" t="str">
        <f>+VLOOKUP(FACTURACION[[#This Row],[REFERENCIA]],CODINV,5,FALSE)</f>
        <v>HONEYWELL</v>
      </c>
      <c r="O2424" s="2">
        <v>5</v>
      </c>
      <c r="P2424" s="23">
        <v>13000</v>
      </c>
      <c r="Q2424" s="24">
        <f>+FACTURACION[[#This Row],[CANTIDAD]]*FACTURACION[[#This Row],[VR UNITARIO]]/1000</f>
        <v>65</v>
      </c>
      <c r="R2424" s="3" t="str">
        <f>+VLOOKUP(FACTURACION[[#This Row],[NIT]],TABLACLIENTE,5,FALSE)</f>
        <v>BOGOTÁ D.C.</v>
      </c>
    </row>
    <row r="2425" spans="3:18">
      <c r="C2425" s="13">
        <v>2015</v>
      </c>
      <c r="D2425" s="17" t="s">
        <v>701</v>
      </c>
      <c r="E2425" s="17">
        <f>MONTH(FACTURACION[[#This Row],[MES]]&amp;1)</f>
        <v>8</v>
      </c>
      <c r="F2425" s="223">
        <f>DATE(FACTURACION[[#This Row],[AÑO]],FACTURACION[[#This Row],[Mes numero]],1)</f>
        <v>42217</v>
      </c>
      <c r="G2425" s="159">
        <v>11401</v>
      </c>
      <c r="H2425" s="20">
        <v>900155947</v>
      </c>
      <c r="I2425" s="2" t="str">
        <f>+VLOOKUP(FACTURACION[[#This Row],[NIT]],TABLACLIENTE,2,FALSE)</f>
        <v>INGENIERIA DE MONTAJE Y MANTENIMIENTO DE ESTACIONES DE SERVICIO LTDA  (IMMES LTDA)</v>
      </c>
      <c r="J2425" s="2" t="s">
        <v>634</v>
      </c>
      <c r="K2425" s="12" t="str">
        <f>+VLOOKUP(FACTURACION[[#This Row],[REFERENCIA]],CODINV,2,FALSE)</f>
        <v>DIAFRAGMA PILOTO TIPO Z</v>
      </c>
      <c r="L2425" s="12" t="str">
        <f>IF(VLOOKUP(FACTURACION[[#This Row],[REFERENCIA]],CODINV,3,FALSE)=0,"",VLOOKUP(FACTURACION[[#This Row],[REFERENCIA]],CODINV,3,FALSE))</f>
        <v>70170P043</v>
      </c>
      <c r="M2425" s="12" t="str">
        <f>+VLOOKUP(FACTURACION[[#This Row],[REFERENCIA]],CODINV,4,FALSE)</f>
        <v>REPUESTOS Y ACCESORIOS</v>
      </c>
      <c r="N2425" s="12" t="str">
        <f>+VLOOKUP(FACTURACION[[#This Row],[REFERENCIA]],CODINV,5,FALSE)</f>
        <v>HONEYWELL</v>
      </c>
      <c r="O2425" s="2">
        <v>10</v>
      </c>
      <c r="P2425" s="23">
        <v>23000</v>
      </c>
      <c r="Q2425" s="24">
        <f>+FACTURACION[[#This Row],[CANTIDAD]]*FACTURACION[[#This Row],[VR UNITARIO]]/1000</f>
        <v>230</v>
      </c>
      <c r="R2425" s="3" t="str">
        <f>+VLOOKUP(FACTURACION[[#This Row],[NIT]],TABLACLIENTE,5,FALSE)</f>
        <v>BOGOTÁ D.C.</v>
      </c>
    </row>
    <row r="2426" spans="3:18">
      <c r="C2426" s="13">
        <v>2015</v>
      </c>
      <c r="D2426" s="17" t="s">
        <v>701</v>
      </c>
      <c r="E2426" s="17">
        <f>MONTH(FACTURACION[[#This Row],[MES]]&amp;1)</f>
        <v>8</v>
      </c>
      <c r="F2426" s="223">
        <f>DATE(FACTURACION[[#This Row],[AÑO]],FACTURACION[[#This Row],[Mes numero]],1)</f>
        <v>42217</v>
      </c>
      <c r="G2426" s="159">
        <v>11428</v>
      </c>
      <c r="H2426" s="20">
        <v>830144426</v>
      </c>
      <c r="I2426" s="2" t="str">
        <f>+VLOOKUP(FACTURACION[[#This Row],[NIT]],TABLACLIENTE,2,FALSE)</f>
        <v>DUARTECNICOS S.A.S.</v>
      </c>
      <c r="J2426" s="2" t="s">
        <v>569</v>
      </c>
      <c r="K2426" s="12" t="str">
        <f>+VLOOKUP(FACTURACION[[#This Row],[REFERENCIA]],CODINV,2,FALSE)</f>
        <v>MANGA 2" S600 H7</v>
      </c>
      <c r="L2426" s="12" t="str">
        <f>IF(VLOOKUP(FACTURACION[[#This Row],[REFERENCIA]],CODINV,3,FALSE)=0,"",VLOOKUP(FACTURACION[[#This Row],[REFERENCIA]],CODINV,3,FALSE))</f>
        <v>73677P001</v>
      </c>
      <c r="M2426" s="12" t="str">
        <f>+VLOOKUP(FACTURACION[[#This Row],[REFERENCIA]],CODINV,4,FALSE)</f>
        <v>MANGAS</v>
      </c>
      <c r="N2426" s="12" t="str">
        <f>+VLOOKUP(FACTURACION[[#This Row],[REFERENCIA]],CODINV,5,FALSE)</f>
        <v>HONEYWELL</v>
      </c>
      <c r="O2426" s="2">
        <v>5</v>
      </c>
      <c r="P2426" s="23">
        <v>320000</v>
      </c>
      <c r="Q2426" s="24">
        <f>+FACTURACION[[#This Row],[CANTIDAD]]*FACTURACION[[#This Row],[VR UNITARIO]]/1000</f>
        <v>1600</v>
      </c>
      <c r="R2426" s="3" t="str">
        <f>+VLOOKUP(FACTURACION[[#This Row],[NIT]],TABLACLIENTE,5,FALSE)</f>
        <v>BARRANQUILLA</v>
      </c>
    </row>
    <row r="2427" spans="3:18">
      <c r="C2427" s="13">
        <v>2015</v>
      </c>
      <c r="D2427" s="17" t="s">
        <v>701</v>
      </c>
      <c r="E2427" s="17">
        <f>MONTH(FACTURACION[[#This Row],[MES]]&amp;1)</f>
        <v>8</v>
      </c>
      <c r="F2427" s="223">
        <f>DATE(FACTURACION[[#This Row],[AÑO]],FACTURACION[[#This Row],[Mes numero]],1)</f>
        <v>42217</v>
      </c>
      <c r="G2427" s="159">
        <v>11432</v>
      </c>
      <c r="H2427" s="20">
        <v>900155947</v>
      </c>
      <c r="I2427" s="2" t="str">
        <f>+VLOOKUP(FACTURACION[[#This Row],[NIT]],TABLACLIENTE,2,FALSE)</f>
        <v>INGENIERIA DE MONTAJE Y MANTENIMIENTO DE ESTACIONES DE SERVICIO LTDA  (IMMES LTDA)</v>
      </c>
      <c r="J2427" s="2" t="s">
        <v>200</v>
      </c>
      <c r="K2427" s="12" t="str">
        <f>+VLOOKUP(FACTURACION[[#This Row],[REFERENCIA]],CODINV,2,FALSE)</f>
        <v>MANIFOLD PLUG KIT</v>
      </c>
      <c r="L2427" s="12" t="str">
        <f>IF(VLOOKUP(FACTURACION[[#This Row],[REFERENCIA]],CODINV,3,FALSE)=0,"",VLOOKUP(FACTURACION[[#This Row],[REFERENCIA]],CODINV,3,FALSE))</f>
        <v>74036K001</v>
      </c>
      <c r="M2427" s="12" t="str">
        <f>+VLOOKUP(FACTURACION[[#This Row],[REFERENCIA]],CODINV,4,FALSE)</f>
        <v>REPUESTOS Y ACCESORIOS</v>
      </c>
      <c r="N2427" s="12" t="str">
        <f>+VLOOKUP(FACTURACION[[#This Row],[REFERENCIA]],CODINV,5,FALSE)</f>
        <v>HONEYWELL</v>
      </c>
      <c r="O2427" s="2">
        <v>2</v>
      </c>
      <c r="P2427" s="23">
        <v>45000</v>
      </c>
      <c r="Q2427" s="24">
        <f>+FACTURACION[[#This Row],[CANTIDAD]]*FACTURACION[[#This Row],[VR UNITARIO]]/1000</f>
        <v>90</v>
      </c>
      <c r="R2427" s="3" t="str">
        <f>+VLOOKUP(FACTURACION[[#This Row],[NIT]],TABLACLIENTE,5,FALSE)</f>
        <v>BOGOTÁ D.C.</v>
      </c>
    </row>
    <row r="2428" spans="3:18">
      <c r="C2428" s="13">
        <v>2015</v>
      </c>
      <c r="D2428" s="17" t="s">
        <v>701</v>
      </c>
      <c r="E2428" s="17">
        <f>MONTH(FACTURACION[[#This Row],[MES]]&amp;1)</f>
        <v>8</v>
      </c>
      <c r="F2428" s="223">
        <f>DATE(FACTURACION[[#This Row],[AÑO]],FACTURACION[[#This Row],[Mes numero]],1)</f>
        <v>42217</v>
      </c>
      <c r="G2428" s="159">
        <v>11413</v>
      </c>
      <c r="H2428" s="20">
        <v>890500726</v>
      </c>
      <c r="I2428" s="2" t="str">
        <f>+VLOOKUP(FACTURACION[[#This Row],[NIT]],TABLACLIENTE,2,FALSE)</f>
        <v>NORTESANTANDEREANA DE GAS S.A. E.S.P (NORGAS S.A. E.S.P.)</v>
      </c>
      <c r="J2428" s="2" t="s">
        <v>403</v>
      </c>
      <c r="K2428" s="12" t="str">
        <f>+VLOOKUP(FACTURACION[[#This Row],[REFERENCIA]],CODINV,2,FALSE)</f>
        <v>VALVULA SELENOIDE 1 1/2"</v>
      </c>
      <c r="L2428" s="12" t="str">
        <f>IF(VLOOKUP(FACTURACION[[#This Row],[REFERENCIA]],CODINV,3,FALSE)=0,"",VLOOKUP(FACTURACION[[#This Row],[REFERENCIA]],CODINV,3,FALSE))</f>
        <v>73218BN87NOOYY</v>
      </c>
      <c r="M2428" s="12" t="str">
        <f>+VLOOKUP(FACTURACION[[#This Row],[REFERENCIA]],CODINV,4,FALSE)</f>
        <v>VÁLVULAS Y MULTIVÁLVULAS</v>
      </c>
      <c r="N2428" s="12" t="str">
        <f>+VLOOKUP(FACTURACION[[#This Row],[REFERENCIA]],CODINV,5,FALSE)</f>
        <v>RED SEAL MEASUREMENT</v>
      </c>
      <c r="O2428" s="2">
        <v>1</v>
      </c>
      <c r="P2428" s="23">
        <v>832000</v>
      </c>
      <c r="Q2428" s="24">
        <f>+FACTURACION[[#This Row],[CANTIDAD]]*FACTURACION[[#This Row],[VR UNITARIO]]/1000</f>
        <v>832</v>
      </c>
      <c r="R2428" s="3" t="str">
        <f>+VLOOKUP(FACTURACION[[#This Row],[NIT]],TABLACLIENTE,5,FALSE)</f>
        <v>BUCARAMANGA</v>
      </c>
    </row>
    <row r="2429" spans="3:18">
      <c r="C2429" s="13">
        <v>2015</v>
      </c>
      <c r="D2429" s="17" t="s">
        <v>701</v>
      </c>
      <c r="E2429" s="17">
        <f>MONTH(FACTURACION[[#This Row],[MES]]&amp;1)</f>
        <v>8</v>
      </c>
      <c r="F2429" s="223">
        <f>DATE(FACTURACION[[#This Row],[AÑO]],FACTURACION[[#This Row],[Mes numero]],1)</f>
        <v>42217</v>
      </c>
      <c r="G2429" s="159">
        <v>11381</v>
      </c>
      <c r="H2429" s="25">
        <v>900396759</v>
      </c>
      <c r="I2429" s="3" t="str">
        <f>+VLOOKUP(FACTURACION[[#This Row],[NIT]],TABLACLIENTE,2,FALSE)</f>
        <v>CHILCO DISTRIBUIDORA DE GAS Y ENERGIA S.A.S. E.S.P.</v>
      </c>
      <c r="J2429" s="2" t="s">
        <v>115</v>
      </c>
      <c r="K2429" s="12" t="str">
        <f>+VLOOKUP(FACTURACION[[#This Row],[REFERENCIA]],CODINV,2,FALSE)</f>
        <v>VALVULA DE SERVICIO 3/4" X 3/8"</v>
      </c>
      <c r="L2429" s="12" t="str">
        <f>IF(VLOOKUP(FACTURACION[[#This Row],[REFERENCIA]],CODINV,3,FALSE)=0,"",VLOOKUP(FACTURACION[[#This Row],[REFERENCIA]],CODINV,3,FALSE))</f>
        <v>9101P5</v>
      </c>
      <c r="M2429" s="12" t="str">
        <f>+VLOOKUP(FACTURACION[[#This Row],[REFERENCIA]],CODINV,4,FALSE)</f>
        <v>VÁLVULAS Y MULTIVÁLVULAS</v>
      </c>
      <c r="N2429" s="12" t="str">
        <f>+VLOOKUP(FACTURACION[[#This Row],[REFERENCIA]],CODINV,5,FALSE)</f>
        <v>REGO</v>
      </c>
      <c r="O2429" s="2">
        <v>15</v>
      </c>
      <c r="P2429" s="23">
        <v>21951</v>
      </c>
      <c r="Q2429" s="24">
        <f>+FACTURACION[[#This Row],[CANTIDAD]]*FACTURACION[[#This Row],[VR UNITARIO]]/1000</f>
        <v>329.26499999999999</v>
      </c>
      <c r="R2429" s="3" t="str">
        <f>+VLOOKUP(FACTURACION[[#This Row],[NIT]],TABLACLIENTE,5,FALSE)</f>
        <v>BOGOTÁ D.C.</v>
      </c>
    </row>
    <row r="2430" spans="3:18">
      <c r="C2430" s="13">
        <v>2015</v>
      </c>
      <c r="D2430" s="17" t="s">
        <v>701</v>
      </c>
      <c r="E2430" s="17">
        <f>MONTH(FACTURACION[[#This Row],[MES]]&amp;1)</f>
        <v>8</v>
      </c>
      <c r="F2430" s="223">
        <f>DATE(FACTURACION[[#This Row],[AÑO]],FACTURACION[[#This Row],[Mes numero]],1)</f>
        <v>42217</v>
      </c>
      <c r="G2430" s="159">
        <v>11386</v>
      </c>
      <c r="H2430" s="20">
        <v>800074033</v>
      </c>
      <c r="I2430" s="2" t="str">
        <f>+VLOOKUP(FACTURACION[[#This Row],[NIT]],TABLACLIENTE,2,FALSE)</f>
        <v>COMPAÑIAS ASOCIADAS DE GAS S.A. E.S.P (ASOGAS SA ESP)</v>
      </c>
      <c r="J2430" s="2" t="s">
        <v>98</v>
      </c>
      <c r="K2430" s="12" t="str">
        <f>+VLOOKUP(FACTURACION[[#This Row],[REFERENCIA]],CODINV,2,FALSE)</f>
        <v>MULTIVALVULA 1".</v>
      </c>
      <c r="L2430" s="12" t="str">
        <f>IF(VLOOKUP(FACTURACION[[#This Row],[REFERENCIA]],CODINV,3,FALSE)=0,"",VLOOKUP(FACTURACION[[#This Row],[REFERENCIA]],CODINV,3,FALSE))</f>
        <v>6542R12.0</v>
      </c>
      <c r="M2430" s="12" t="str">
        <f>+VLOOKUP(FACTURACION[[#This Row],[REFERENCIA]],CODINV,4,FALSE)</f>
        <v>VÁLVULAS Y MULTIVÁLVULAS</v>
      </c>
      <c r="N2430" s="12" t="str">
        <f>+VLOOKUP(FACTURACION[[#This Row],[REFERENCIA]],CODINV,5,FALSE)</f>
        <v>REGO</v>
      </c>
      <c r="O2430" s="2">
        <v>15</v>
      </c>
      <c r="P2430" s="23">
        <v>218000</v>
      </c>
      <c r="Q2430" s="24">
        <f>+FACTURACION[[#This Row],[CANTIDAD]]*FACTURACION[[#This Row],[VR UNITARIO]]/1000</f>
        <v>3270</v>
      </c>
      <c r="R2430" s="3" t="str">
        <f>+VLOOKUP(FACTURACION[[#This Row],[NIT]],TABLACLIENTE,5,FALSE)</f>
        <v>MOSQUERA</v>
      </c>
    </row>
    <row r="2431" spans="3:18">
      <c r="C2431" s="13">
        <v>2015</v>
      </c>
      <c r="D2431" s="17" t="s">
        <v>701</v>
      </c>
      <c r="E2431" s="17">
        <f>MONTH(FACTURACION[[#This Row],[MES]]&amp;1)</f>
        <v>8</v>
      </c>
      <c r="F2431" s="223">
        <f>DATE(FACTURACION[[#This Row],[AÑO]],FACTURACION[[#This Row],[Mes numero]],1)</f>
        <v>42217</v>
      </c>
      <c r="G2431" s="159">
        <v>11430</v>
      </c>
      <c r="H2431" s="20">
        <v>900520280</v>
      </c>
      <c r="I2431" s="2" t="str">
        <f>+VLOOKUP(FACTURACION[[#This Row],[NIT]],TABLACLIENTE,2,FALSE)</f>
        <v>ENERGY SOLUTION SERVICES SAS</v>
      </c>
      <c r="J2431" s="2" t="s">
        <v>469</v>
      </c>
      <c r="K2431" s="12" t="str">
        <f>+VLOOKUP(FACTURACION[[#This Row],[REFERENCIA]],CODINV,2,FALSE)</f>
        <v>VALVULA DE ALIVIO EXTERNA 1 1/4"</v>
      </c>
      <c r="L2431" s="12" t="str">
        <f>IF(VLOOKUP(FACTURACION[[#This Row],[REFERENCIA]],CODINV,3,FALSE)=0,"",VLOOKUP(FACTURACION[[#This Row],[REFERENCIA]],CODINV,3,FALSE))</f>
        <v>3132G</v>
      </c>
      <c r="M2431" s="12" t="str">
        <f>+VLOOKUP(FACTURACION[[#This Row],[REFERENCIA]],CODINV,4,FALSE)</f>
        <v>VÁLVULAS Y MULTIVÁLVULAS</v>
      </c>
      <c r="N2431" s="12" t="str">
        <f>+VLOOKUP(FACTURACION[[#This Row],[REFERENCIA]],CODINV,5,FALSE)</f>
        <v>REGO</v>
      </c>
      <c r="O2431" s="2">
        <v>1</v>
      </c>
      <c r="P2431" s="23">
        <v>230000</v>
      </c>
      <c r="Q2431" s="24">
        <f>+FACTURACION[[#This Row],[CANTIDAD]]*FACTURACION[[#This Row],[VR UNITARIO]]/1000</f>
        <v>230</v>
      </c>
      <c r="R2431" s="3" t="str">
        <f>+VLOOKUP(FACTURACION[[#This Row],[NIT]],TABLACLIENTE,5,FALSE)</f>
        <v>BOGOTÁ D.C.</v>
      </c>
    </row>
    <row r="2432" spans="3:18">
      <c r="C2432" s="13">
        <v>2015</v>
      </c>
      <c r="D2432" s="17" t="s">
        <v>701</v>
      </c>
      <c r="E2432" s="17">
        <f>MONTH(FACTURACION[[#This Row],[MES]]&amp;1)</f>
        <v>8</v>
      </c>
      <c r="F2432" s="223">
        <f>DATE(FACTURACION[[#This Row],[AÑO]],FACTURACION[[#This Row],[Mes numero]],1)</f>
        <v>42217</v>
      </c>
      <c r="G2432" s="159">
        <v>11402</v>
      </c>
      <c r="H2432" s="20">
        <v>830137252</v>
      </c>
      <c r="I2432" s="2" t="str">
        <f>+VLOOKUP(FACTURACION[[#This Row],[NIT]],TABLACLIENTE,2,FALSE)</f>
        <v>SAGENCO SAS</v>
      </c>
      <c r="J2432" s="2" t="s">
        <v>78</v>
      </c>
      <c r="K2432" s="12" t="str">
        <f>+VLOOKUP(FACTURACION[[#This Row],[REFERENCIA]],CODINV,2,FALSE)</f>
        <v>VALVULA DE ALIVIO SEMINTERNA 1 1/4"</v>
      </c>
      <c r="L2432" s="12" t="str">
        <f>IF(VLOOKUP(FACTURACION[[#This Row],[REFERENCIA]],CODINV,3,FALSE)=0,"",VLOOKUP(FACTURACION[[#This Row],[REFERENCIA]],CODINV,3,FALSE))</f>
        <v>8685G</v>
      </c>
      <c r="M2432" s="12" t="str">
        <f>+VLOOKUP(FACTURACION[[#This Row],[REFERENCIA]],CODINV,4,FALSE)</f>
        <v>VÁLVULAS Y MULTIVÁLVULAS</v>
      </c>
      <c r="N2432" s="12" t="str">
        <f>+VLOOKUP(FACTURACION[[#This Row],[REFERENCIA]],CODINV,5,FALSE)</f>
        <v>REGO</v>
      </c>
      <c r="O2432" s="2">
        <v>1</v>
      </c>
      <c r="P2432" s="23">
        <v>138000</v>
      </c>
      <c r="Q2432" s="24">
        <f>+FACTURACION[[#This Row],[CANTIDAD]]*FACTURACION[[#This Row],[VR UNITARIO]]/1000</f>
        <v>138</v>
      </c>
      <c r="R2432" s="3" t="str">
        <f>+VLOOKUP(FACTURACION[[#This Row],[NIT]],TABLACLIENTE,5,FALSE)</f>
        <v>BOGOTÁ D.C.</v>
      </c>
    </row>
    <row r="2433" spans="3:18">
      <c r="C2433" s="13">
        <v>2015</v>
      </c>
      <c r="D2433" s="17" t="s">
        <v>701</v>
      </c>
      <c r="E2433" s="17">
        <f>MONTH(FACTURACION[[#This Row],[MES]]&amp;1)</f>
        <v>8</v>
      </c>
      <c r="F2433" s="223">
        <f>DATE(FACTURACION[[#This Row],[AÑO]],FACTURACION[[#This Row],[Mes numero]],1)</f>
        <v>42217</v>
      </c>
      <c r="G2433" s="159">
        <v>11405</v>
      </c>
      <c r="H2433" s="20">
        <v>900520280</v>
      </c>
      <c r="I2433" s="2" t="str">
        <f>+VLOOKUP(FACTURACION[[#This Row],[NIT]],TABLACLIENTE,2,FALSE)</f>
        <v>ENERGY SOLUTION SERVICES SAS</v>
      </c>
      <c r="J2433" s="2" t="s">
        <v>448</v>
      </c>
      <c r="K2433" s="12" t="str">
        <f>+VLOOKUP(FACTURACION[[#This Row],[REFERENCIA]],CODINV,2,FALSE)</f>
        <v>VALVULA DE GLOBO 1"</v>
      </c>
      <c r="L2433" s="12" t="str">
        <f>IF(VLOOKUP(FACTURACION[[#This Row],[REFERENCIA]],CODINV,3,FALSE)=0,"",VLOOKUP(FACTURACION[[#This Row],[REFERENCIA]],CODINV,3,FALSE))</f>
        <v>A7507AP</v>
      </c>
      <c r="M2433" s="12" t="str">
        <f>+VLOOKUP(FACTURACION[[#This Row],[REFERENCIA]],CODINV,4,FALSE)</f>
        <v>VÁLVULAS Y MULTIVÁLVULAS</v>
      </c>
      <c r="N2433" s="12" t="str">
        <f>+VLOOKUP(FACTURACION[[#This Row],[REFERENCIA]],CODINV,5,FALSE)</f>
        <v>REGO</v>
      </c>
      <c r="O2433" s="2">
        <v>2</v>
      </c>
      <c r="P2433" s="23">
        <v>275000</v>
      </c>
      <c r="Q2433" s="24">
        <f>+FACTURACION[[#This Row],[CANTIDAD]]*FACTURACION[[#This Row],[VR UNITARIO]]/1000</f>
        <v>550</v>
      </c>
      <c r="R2433" s="3" t="str">
        <f>+VLOOKUP(FACTURACION[[#This Row],[NIT]],TABLACLIENTE,5,FALSE)</f>
        <v>BOGOTÁ D.C.</v>
      </c>
    </row>
    <row r="2434" spans="3:18">
      <c r="C2434" s="13">
        <v>2015</v>
      </c>
      <c r="D2434" s="17" t="s">
        <v>701</v>
      </c>
      <c r="E2434" s="17">
        <f>MONTH(FACTURACION[[#This Row],[MES]]&amp;1)</f>
        <v>8</v>
      </c>
      <c r="F2434" s="223">
        <f>DATE(FACTURACION[[#This Row],[AÑO]],FACTURACION[[#This Row],[Mes numero]],1)</f>
        <v>42217</v>
      </c>
      <c r="G2434" s="159">
        <v>11406</v>
      </c>
      <c r="H2434" s="20">
        <v>900520280</v>
      </c>
      <c r="I2434" s="2" t="str">
        <f>+VLOOKUP(FACTURACION[[#This Row],[NIT]],TABLACLIENTE,2,FALSE)</f>
        <v>ENERGY SOLUTION SERVICES SAS</v>
      </c>
      <c r="J2434" s="2" t="s">
        <v>448</v>
      </c>
      <c r="K2434" s="12" t="str">
        <f>+VLOOKUP(FACTURACION[[#This Row],[REFERENCIA]],CODINV,2,FALSE)</f>
        <v>VALVULA DE GLOBO 1"</v>
      </c>
      <c r="L2434" s="12" t="str">
        <f>IF(VLOOKUP(FACTURACION[[#This Row],[REFERENCIA]],CODINV,3,FALSE)=0,"",VLOOKUP(FACTURACION[[#This Row],[REFERENCIA]],CODINV,3,FALSE))</f>
        <v>A7507AP</v>
      </c>
      <c r="M2434" s="12" t="str">
        <f>+VLOOKUP(FACTURACION[[#This Row],[REFERENCIA]],CODINV,4,FALSE)</f>
        <v>VÁLVULAS Y MULTIVÁLVULAS</v>
      </c>
      <c r="N2434" s="12" t="str">
        <f>+VLOOKUP(FACTURACION[[#This Row],[REFERENCIA]],CODINV,5,FALSE)</f>
        <v>REGO</v>
      </c>
      <c r="O2434" s="2">
        <v>1</v>
      </c>
      <c r="P2434" s="23">
        <v>275000</v>
      </c>
      <c r="Q2434" s="24">
        <f>+FACTURACION[[#This Row],[CANTIDAD]]*FACTURACION[[#This Row],[VR UNITARIO]]/1000</f>
        <v>275</v>
      </c>
      <c r="R2434" s="3" t="str">
        <f>+VLOOKUP(FACTURACION[[#This Row],[NIT]],TABLACLIENTE,5,FALSE)</f>
        <v>BOGOTÁ D.C.</v>
      </c>
    </row>
    <row r="2435" spans="3:18">
      <c r="C2435" s="13">
        <v>2015</v>
      </c>
      <c r="D2435" s="17" t="s">
        <v>701</v>
      </c>
      <c r="E2435" s="17">
        <f>MONTH(FACTURACION[[#This Row],[MES]]&amp;1)</f>
        <v>8</v>
      </c>
      <c r="F2435" s="223">
        <f>DATE(FACTURACION[[#This Row],[AÑO]],FACTURACION[[#This Row],[Mes numero]],1)</f>
        <v>42217</v>
      </c>
      <c r="G2435" s="159">
        <v>11426</v>
      </c>
      <c r="H2435" s="20">
        <v>890501073</v>
      </c>
      <c r="I2435" s="2" t="str">
        <f>+VLOOKUP(FACTURACION[[#This Row],[NIT]],TABLACLIENTE,2,FALSE)</f>
        <v>COMERCIAL INDUSTRIAL NACIONAL S.A. CINSA</v>
      </c>
      <c r="J2435" s="2" t="s">
        <v>74</v>
      </c>
      <c r="K2435" s="12" t="str">
        <f>+VLOOKUP(FACTURACION[[#This Row],[REFERENCIA]],CODINV,2,FALSE)</f>
        <v>VALVULA DE GLOBLO DE 1 1/4" NPT</v>
      </c>
      <c r="L2435" s="12" t="str">
        <f>IF(VLOOKUP(FACTURACION[[#This Row],[REFERENCIA]],CODINV,3,FALSE)=0,"",VLOOKUP(FACTURACION[[#This Row],[REFERENCIA]],CODINV,3,FALSE))</f>
        <v>A7509BP</v>
      </c>
      <c r="M2435" s="12" t="str">
        <f>+VLOOKUP(FACTURACION[[#This Row],[REFERENCIA]],CODINV,4,FALSE)</f>
        <v>VÁLVULAS Y MULTIVÁLVULAS</v>
      </c>
      <c r="N2435" s="12" t="str">
        <f>+VLOOKUP(FACTURACION[[#This Row],[REFERENCIA]],CODINV,5,FALSE)</f>
        <v>REGO</v>
      </c>
      <c r="O2435" s="2">
        <v>6</v>
      </c>
      <c r="P2435" s="23">
        <v>400181</v>
      </c>
      <c r="Q2435" s="24">
        <f>+FACTURACION[[#This Row],[CANTIDAD]]*FACTURACION[[#This Row],[VR UNITARIO]]/1000</f>
        <v>2401.0859999999998</v>
      </c>
      <c r="R2435" s="3" t="str">
        <f>+VLOOKUP(FACTURACION[[#This Row],[NIT]],TABLACLIENTE,5,FALSE)</f>
        <v>CUCUTA</v>
      </c>
    </row>
    <row r="2436" spans="3:18">
      <c r="C2436" s="13">
        <v>2015</v>
      </c>
      <c r="D2436" s="17" t="s">
        <v>701</v>
      </c>
      <c r="E2436" s="17">
        <f>MONTH(FACTURACION[[#This Row],[MES]]&amp;1)</f>
        <v>8</v>
      </c>
      <c r="F2436" s="223">
        <f>DATE(FACTURACION[[#This Row],[AÑO]],FACTURACION[[#This Row],[Mes numero]],1)</f>
        <v>42217</v>
      </c>
      <c r="G2436" s="159">
        <v>11398</v>
      </c>
      <c r="H2436" s="20">
        <v>900520280</v>
      </c>
      <c r="I2436" s="2" t="str">
        <f>+VLOOKUP(FACTURACION[[#This Row],[NIT]],TABLACLIENTE,2,FALSE)</f>
        <v>ENERGY SOLUTION SERVICES SAS</v>
      </c>
      <c r="J2436" s="2" t="s">
        <v>74</v>
      </c>
      <c r="K2436" s="12" t="str">
        <f>+VLOOKUP(FACTURACION[[#This Row],[REFERENCIA]],CODINV,2,FALSE)</f>
        <v>VALVULA DE GLOBLO DE 1 1/4" NPT</v>
      </c>
      <c r="L2436" s="12" t="str">
        <f>IF(VLOOKUP(FACTURACION[[#This Row],[REFERENCIA]],CODINV,3,FALSE)=0,"",VLOOKUP(FACTURACION[[#This Row],[REFERENCIA]],CODINV,3,FALSE))</f>
        <v>A7509BP</v>
      </c>
      <c r="M2436" s="12" t="str">
        <f>+VLOOKUP(FACTURACION[[#This Row],[REFERENCIA]],CODINV,4,FALSE)</f>
        <v>VÁLVULAS Y MULTIVÁLVULAS</v>
      </c>
      <c r="N2436" s="12" t="str">
        <f>+VLOOKUP(FACTURACION[[#This Row],[REFERENCIA]],CODINV,5,FALSE)</f>
        <v>REGO</v>
      </c>
      <c r="O2436" s="2">
        <v>1</v>
      </c>
      <c r="P2436" s="23">
        <v>290000</v>
      </c>
      <c r="Q2436" s="24">
        <f>+FACTURACION[[#This Row],[CANTIDAD]]*FACTURACION[[#This Row],[VR UNITARIO]]/1000</f>
        <v>290</v>
      </c>
      <c r="R2436" s="3" t="str">
        <f>+VLOOKUP(FACTURACION[[#This Row],[NIT]],TABLACLIENTE,5,FALSE)</f>
        <v>BOGOTÁ D.C.</v>
      </c>
    </row>
    <row r="2437" spans="3:18">
      <c r="C2437" s="13">
        <v>2015</v>
      </c>
      <c r="D2437" s="17" t="s">
        <v>701</v>
      </c>
      <c r="E2437" s="17">
        <f>MONTH(FACTURACION[[#This Row],[MES]]&amp;1)</f>
        <v>8</v>
      </c>
      <c r="F2437" s="223">
        <f>DATE(FACTURACION[[#This Row],[AÑO]],FACTURACION[[#This Row],[Mes numero]],1)</f>
        <v>42217</v>
      </c>
      <c r="G2437" s="159">
        <v>11399</v>
      </c>
      <c r="H2437" s="20">
        <v>900520280</v>
      </c>
      <c r="I2437" s="2" t="str">
        <f>+VLOOKUP(FACTURACION[[#This Row],[NIT]],TABLACLIENTE,2,FALSE)</f>
        <v>ENERGY SOLUTION SERVICES SAS</v>
      </c>
      <c r="J2437" s="2" t="s">
        <v>74</v>
      </c>
      <c r="K2437" s="12" t="str">
        <f>+VLOOKUP(FACTURACION[[#This Row],[REFERENCIA]],CODINV,2,FALSE)</f>
        <v>VALVULA DE GLOBLO DE 1 1/4" NPT</v>
      </c>
      <c r="L2437" s="12" t="str">
        <f>IF(VLOOKUP(FACTURACION[[#This Row],[REFERENCIA]],CODINV,3,FALSE)=0,"",VLOOKUP(FACTURACION[[#This Row],[REFERENCIA]],CODINV,3,FALSE))</f>
        <v>A7509BP</v>
      </c>
      <c r="M2437" s="12" t="str">
        <f>+VLOOKUP(FACTURACION[[#This Row],[REFERENCIA]],CODINV,4,FALSE)</f>
        <v>VÁLVULAS Y MULTIVÁLVULAS</v>
      </c>
      <c r="N2437" s="12" t="str">
        <f>+VLOOKUP(FACTURACION[[#This Row],[REFERENCIA]],CODINV,5,FALSE)</f>
        <v>REGO</v>
      </c>
      <c r="O2437" s="2">
        <v>2</v>
      </c>
      <c r="P2437" s="23">
        <v>290000</v>
      </c>
      <c r="Q2437" s="24">
        <f>+FACTURACION[[#This Row],[CANTIDAD]]*FACTURACION[[#This Row],[VR UNITARIO]]/1000</f>
        <v>580</v>
      </c>
      <c r="R2437" s="3" t="str">
        <f>+VLOOKUP(FACTURACION[[#This Row],[NIT]],TABLACLIENTE,5,FALSE)</f>
        <v>BOGOTÁ D.C.</v>
      </c>
    </row>
    <row r="2438" spans="3:18">
      <c r="C2438" s="13">
        <v>2015</v>
      </c>
      <c r="D2438" s="17" t="s">
        <v>701</v>
      </c>
      <c r="E2438" s="17">
        <f>MONTH(FACTURACION[[#This Row],[MES]]&amp;1)</f>
        <v>8</v>
      </c>
      <c r="F2438" s="223">
        <f>DATE(FACTURACION[[#This Row],[AÑO]],FACTURACION[[#This Row],[Mes numero]],1)</f>
        <v>42217</v>
      </c>
      <c r="G2438" s="159">
        <v>11426</v>
      </c>
      <c r="H2438" s="20">
        <v>890501073</v>
      </c>
      <c r="I2438" s="2" t="str">
        <f>+VLOOKUP(FACTURACION[[#This Row],[NIT]],TABLACLIENTE,2,FALSE)</f>
        <v>COMERCIAL INDUSTRIAL NACIONAL S.A. CINSA</v>
      </c>
      <c r="J2438" s="2" t="s">
        <v>93</v>
      </c>
      <c r="K2438" s="12" t="str">
        <f>+VLOOKUP(FACTURACION[[#This Row],[REFERENCIA]],CODINV,2,FALSE)</f>
        <v>VALVULA DE GLOBO 2"</v>
      </c>
      <c r="L2438" s="12" t="str">
        <f>IF(VLOOKUP(FACTURACION[[#This Row],[REFERENCIA]],CODINV,3,FALSE)=0,"",VLOOKUP(FACTURACION[[#This Row],[REFERENCIA]],CODINV,3,FALSE))</f>
        <v>A7513AP</v>
      </c>
      <c r="M2438" s="12" t="str">
        <f>+VLOOKUP(FACTURACION[[#This Row],[REFERENCIA]],CODINV,4,FALSE)</f>
        <v>VÁLVULAS Y MULTIVÁLVULAS</v>
      </c>
      <c r="N2438" s="12" t="str">
        <f>+VLOOKUP(FACTURACION[[#This Row],[REFERENCIA]],CODINV,5,FALSE)</f>
        <v>REGO</v>
      </c>
      <c r="O2438" s="2">
        <v>1</v>
      </c>
      <c r="P2438" s="23">
        <v>592652</v>
      </c>
      <c r="Q2438" s="24">
        <f>+FACTURACION[[#This Row],[CANTIDAD]]*FACTURACION[[#This Row],[VR UNITARIO]]/1000</f>
        <v>592.65200000000004</v>
      </c>
      <c r="R2438" s="3" t="str">
        <f>+VLOOKUP(FACTURACION[[#This Row],[NIT]],TABLACLIENTE,5,FALSE)</f>
        <v>CUCUTA</v>
      </c>
    </row>
    <row r="2439" spans="3:18">
      <c r="C2439" s="13">
        <v>2015</v>
      </c>
      <c r="D2439" s="17" t="s">
        <v>701</v>
      </c>
      <c r="E2439" s="17">
        <f>MONTH(FACTURACION[[#This Row],[MES]]&amp;1)</f>
        <v>8</v>
      </c>
      <c r="F2439" s="223">
        <f>DATE(FACTURACION[[#This Row],[AÑO]],FACTURACION[[#This Row],[Mes numero]],1)</f>
        <v>42217</v>
      </c>
      <c r="G2439" s="159">
        <v>11393</v>
      </c>
      <c r="H2439" s="20">
        <v>800074033</v>
      </c>
      <c r="I2439" s="2" t="str">
        <f>+VLOOKUP(FACTURACION[[#This Row],[NIT]],TABLACLIENTE,2,FALSE)</f>
        <v>COMPAÑIAS ASOCIADAS DE GAS S.A. E.S.P (ASOGAS SA ESP)</v>
      </c>
      <c r="J2439" s="2" t="s">
        <v>80</v>
      </c>
      <c r="K2439" s="12" t="str">
        <f>+VLOOKUP(FACTURACION[[#This Row],[REFERENCIA]],CODINV,2,FALSE)</f>
        <v>VALVULA EXCESO DE FLUJO 1 1/4"</v>
      </c>
      <c r="L2439" s="12" t="str">
        <f>IF(VLOOKUP(FACTURACION[[#This Row],[REFERENCIA]],CODINV,3,FALSE)=0,"",VLOOKUP(FACTURACION[[#This Row],[REFERENCIA]],CODINV,3,FALSE))</f>
        <v>3282C</v>
      </c>
      <c r="M2439" s="12" t="str">
        <f>+VLOOKUP(FACTURACION[[#This Row],[REFERENCIA]],CODINV,4,FALSE)</f>
        <v>VÁLVULAS Y MULTIVÁLVULAS</v>
      </c>
      <c r="N2439" s="12" t="str">
        <f>+VLOOKUP(FACTURACION[[#This Row],[REFERENCIA]],CODINV,5,FALSE)</f>
        <v>REGO</v>
      </c>
      <c r="O2439" s="2">
        <v>1</v>
      </c>
      <c r="P2439" s="23">
        <v>154068</v>
      </c>
      <c r="Q2439" s="24">
        <f>+FACTURACION[[#This Row],[CANTIDAD]]*FACTURACION[[#This Row],[VR UNITARIO]]/1000</f>
        <v>154.06800000000001</v>
      </c>
      <c r="R2439" s="3" t="str">
        <f>+VLOOKUP(FACTURACION[[#This Row],[NIT]],TABLACLIENTE,5,FALSE)</f>
        <v>MOSQUERA</v>
      </c>
    </row>
    <row r="2440" spans="3:18">
      <c r="C2440" s="13">
        <v>2015</v>
      </c>
      <c r="D2440" s="17" t="s">
        <v>701</v>
      </c>
      <c r="E2440" s="17">
        <f>MONTH(FACTURACION[[#This Row],[MES]]&amp;1)</f>
        <v>8</v>
      </c>
      <c r="F2440" s="223">
        <f>DATE(FACTURACION[[#This Row],[AÑO]],FACTURACION[[#This Row],[Mes numero]],1)</f>
        <v>42217</v>
      </c>
      <c r="G2440" s="159">
        <v>11402</v>
      </c>
      <c r="H2440" s="20">
        <v>830137252</v>
      </c>
      <c r="I2440" s="2" t="str">
        <f>+VLOOKUP(FACTURACION[[#This Row],[NIT]],TABLACLIENTE,2,FALSE)</f>
        <v>SAGENCO SAS</v>
      </c>
      <c r="J2440" s="2" t="s">
        <v>105</v>
      </c>
      <c r="K2440" s="12" t="str">
        <f>+VLOOKUP(FACTURACION[[#This Row],[REFERENCIA]],CODINV,2,FALSE)</f>
        <v>VALVULA CHECK LOOK  3/4"M X 3/4"F</v>
      </c>
      <c r="L2440" s="12" t="str">
        <f>IF(VLOOKUP(FACTURACION[[#This Row],[REFERENCIA]],CODINV,3,FALSE)=0,"",VLOOKUP(FACTURACION[[#This Row],[REFERENCIA]],CODINV,3,FALSE))</f>
        <v>7572FC</v>
      </c>
      <c r="M2440" s="12" t="str">
        <f>+VLOOKUP(FACTURACION[[#This Row],[REFERENCIA]],CODINV,4,FALSE)</f>
        <v>VÁLVULAS Y MULTIVÁLVULAS</v>
      </c>
      <c r="N2440" s="12" t="str">
        <f>+VLOOKUP(FACTURACION[[#This Row],[REFERENCIA]],CODINV,5,FALSE)</f>
        <v>REGO</v>
      </c>
      <c r="O2440" s="2">
        <v>1</v>
      </c>
      <c r="P2440" s="23">
        <v>59000</v>
      </c>
      <c r="Q2440" s="24">
        <f>+FACTURACION[[#This Row],[CANTIDAD]]*FACTURACION[[#This Row],[VR UNITARIO]]/1000</f>
        <v>59</v>
      </c>
      <c r="R2440" s="3" t="str">
        <f>+VLOOKUP(FACTURACION[[#This Row],[NIT]],TABLACLIENTE,5,FALSE)</f>
        <v>BOGOTÁ D.C.</v>
      </c>
    </row>
    <row r="2441" spans="3:18">
      <c r="C2441" s="13">
        <v>2015</v>
      </c>
      <c r="D2441" s="17" t="s">
        <v>701</v>
      </c>
      <c r="E2441" s="17">
        <f>MONTH(FACTURACION[[#This Row],[MES]]&amp;1)</f>
        <v>8</v>
      </c>
      <c r="F2441" s="223">
        <f>DATE(FACTURACION[[#This Row],[AÑO]],FACTURACION[[#This Row],[Mes numero]],1)</f>
        <v>42217</v>
      </c>
      <c r="G2441" s="159">
        <v>11402</v>
      </c>
      <c r="H2441" s="20">
        <v>830137252</v>
      </c>
      <c r="I2441" s="2" t="str">
        <f>+VLOOKUP(FACTURACION[[#This Row],[NIT]],TABLACLIENTE,2,FALSE)</f>
        <v>SAGENCO SAS</v>
      </c>
      <c r="J2441" s="2" t="s">
        <v>163</v>
      </c>
      <c r="K2441" s="12" t="str">
        <f>+VLOOKUP(FACTURACION[[#This Row],[REFERENCIA]],CODINV,2,FALSE)</f>
        <v>VALVULA DE LLENADO 1 1/4"</v>
      </c>
      <c r="L2441" s="12" t="str">
        <f>IF(VLOOKUP(FACTURACION[[#This Row],[REFERENCIA]],CODINV,3,FALSE)=0,"",VLOOKUP(FACTURACION[[#This Row],[REFERENCIA]],CODINV,3,FALSE))</f>
        <v>7579</v>
      </c>
      <c r="M2441" s="12" t="str">
        <f>+VLOOKUP(FACTURACION[[#This Row],[REFERENCIA]],CODINV,4,FALSE)</f>
        <v>VÁLVULAS Y MULTIVÁLVULAS</v>
      </c>
      <c r="N2441" s="12" t="str">
        <f>+VLOOKUP(FACTURACION[[#This Row],[REFERENCIA]],CODINV,5,FALSE)</f>
        <v>REGO</v>
      </c>
      <c r="O2441" s="2">
        <v>1</v>
      </c>
      <c r="P2441" s="23">
        <v>52000</v>
      </c>
      <c r="Q2441" s="24">
        <f>+FACTURACION[[#This Row],[CANTIDAD]]*FACTURACION[[#This Row],[VR UNITARIO]]/1000</f>
        <v>52</v>
      </c>
      <c r="R2441" s="3" t="str">
        <f>+VLOOKUP(FACTURACION[[#This Row],[NIT]],TABLACLIENTE,5,FALSE)</f>
        <v>BOGOTÁ D.C.</v>
      </c>
    </row>
    <row r="2442" spans="3:18">
      <c r="C2442" s="13">
        <v>2015</v>
      </c>
      <c r="D2442" s="17" t="s">
        <v>701</v>
      </c>
      <c r="E2442" s="17">
        <f>MONTH(FACTURACION[[#This Row],[MES]]&amp;1)</f>
        <v>8</v>
      </c>
      <c r="F2442" s="223">
        <f>DATE(FACTURACION[[#This Row],[AÑO]],FACTURACION[[#This Row],[Mes numero]],1)</f>
        <v>42217</v>
      </c>
      <c r="G2442" s="159">
        <v>11416</v>
      </c>
      <c r="H2442" s="25">
        <v>900396759</v>
      </c>
      <c r="I2442" s="3" t="str">
        <f>+VLOOKUP(FACTURACION[[#This Row],[NIT]],TABLACLIENTE,2,FALSE)</f>
        <v>CHILCO DISTRIBUIDORA DE GAS Y ENERGIA S.A.S. E.S.P.</v>
      </c>
      <c r="J2442" s="2" t="s">
        <v>110</v>
      </c>
      <c r="K2442" s="12" t="str">
        <f>+VLOOKUP(FACTURACION[[#This Row],[REFERENCIA]],CODINV,2,FALSE)</f>
        <v>ADAPTADOR ESTILO UNION</v>
      </c>
      <c r="L2442" s="12" t="str">
        <f>IF(VLOOKUP(FACTURACION[[#This Row],[REFERENCIA]],CODINV,3,FALSE)=0,"",VLOOKUP(FACTURACION[[#This Row],[REFERENCIA]],CODINV,3,FALSE))</f>
        <v>7590U-10</v>
      </c>
      <c r="M2442" s="12" t="str">
        <f>+VLOOKUP(FACTURACION[[#This Row],[REFERENCIA]],CODINV,4,FALSE)</f>
        <v>REPUESTOS Y ACCESORIOS</v>
      </c>
      <c r="N2442" s="12" t="str">
        <f>+VLOOKUP(FACTURACION[[#This Row],[REFERENCIA]],CODINV,5,FALSE)</f>
        <v>REGO</v>
      </c>
      <c r="O2442" s="2">
        <v>1</v>
      </c>
      <c r="P2442" s="23">
        <v>23000</v>
      </c>
      <c r="Q2442" s="24">
        <f>+FACTURACION[[#This Row],[CANTIDAD]]*FACTURACION[[#This Row],[VR UNITARIO]]/1000</f>
        <v>23</v>
      </c>
      <c r="R2442" s="3" t="str">
        <f>+VLOOKUP(FACTURACION[[#This Row],[NIT]],TABLACLIENTE,5,FALSE)</f>
        <v>BOGOTÁ D.C.</v>
      </c>
    </row>
    <row r="2443" spans="3:18">
      <c r="C2443" s="13">
        <v>2015</v>
      </c>
      <c r="D2443" s="17" t="s">
        <v>701</v>
      </c>
      <c r="E2443" s="17">
        <f>MONTH(FACTURACION[[#This Row],[MES]]&amp;1)</f>
        <v>8</v>
      </c>
      <c r="F2443" s="223">
        <f>DATE(FACTURACION[[#This Row],[AÑO]],FACTURACION[[#This Row],[Mes numero]],1)</f>
        <v>42217</v>
      </c>
      <c r="G2443" s="159">
        <v>11392</v>
      </c>
      <c r="H2443" s="20">
        <v>890200919</v>
      </c>
      <c r="I2443" s="2" t="str">
        <f>+VLOOKUP(FACTURACION[[#This Row],[NIT]],TABLACLIENTE,2,FALSE)</f>
        <v>GAS DE SANTANDER S.A. E.S.P.</v>
      </c>
      <c r="J2443" s="2" t="s">
        <v>110</v>
      </c>
      <c r="K2443" s="12" t="str">
        <f>+VLOOKUP(FACTURACION[[#This Row],[REFERENCIA]],CODINV,2,FALSE)</f>
        <v>ADAPTADOR ESTILO UNION</v>
      </c>
      <c r="L2443" s="12" t="str">
        <f>IF(VLOOKUP(FACTURACION[[#This Row],[REFERENCIA]],CODINV,3,FALSE)=0,"",VLOOKUP(FACTURACION[[#This Row],[REFERENCIA]],CODINV,3,FALSE))</f>
        <v>7590U-10</v>
      </c>
      <c r="M2443" s="12" t="str">
        <f>+VLOOKUP(FACTURACION[[#This Row],[REFERENCIA]],CODINV,4,FALSE)</f>
        <v>REPUESTOS Y ACCESORIOS</v>
      </c>
      <c r="N2443" s="12" t="str">
        <f>+VLOOKUP(FACTURACION[[#This Row],[REFERENCIA]],CODINV,5,FALSE)</f>
        <v>REGO</v>
      </c>
      <c r="O2443" s="2">
        <v>2</v>
      </c>
      <c r="P2443" s="23">
        <v>23000</v>
      </c>
      <c r="Q2443" s="24">
        <f>+FACTURACION[[#This Row],[CANTIDAD]]*FACTURACION[[#This Row],[VR UNITARIO]]/1000</f>
        <v>46</v>
      </c>
      <c r="R2443" s="3" t="str">
        <f>+VLOOKUP(FACTURACION[[#This Row],[NIT]],TABLACLIENTE,5,FALSE)</f>
        <v>GIRON</v>
      </c>
    </row>
    <row r="2444" spans="3:18">
      <c r="C2444" s="13">
        <v>2015</v>
      </c>
      <c r="D2444" s="17" t="s">
        <v>701</v>
      </c>
      <c r="E2444" s="17">
        <f>MONTH(FACTURACION[[#This Row],[MES]]&amp;1)</f>
        <v>8</v>
      </c>
      <c r="F2444" s="223">
        <f>DATE(FACTURACION[[#This Row],[AÑO]],FACTURACION[[#This Row],[Mes numero]],1)</f>
        <v>42217</v>
      </c>
      <c r="G2444" s="159">
        <v>11390</v>
      </c>
      <c r="H2444" s="20">
        <v>890500726</v>
      </c>
      <c r="I2444" s="2" t="str">
        <f>+VLOOKUP(FACTURACION[[#This Row],[NIT]],TABLACLIENTE,2,FALSE)</f>
        <v>NORTESANTANDEREANA DE GAS S.A. E.S.P (NORGAS S.A. E.S.P.)</v>
      </c>
      <c r="J2444" s="2" t="s">
        <v>463</v>
      </c>
      <c r="K2444" s="12" t="str">
        <f>+VLOOKUP(FACTURACION[[#This Row],[REFERENCIA]],CODINV,2,FALSE)</f>
        <v>VALVULA INTERNA ROSCADA 2" 250GPM</v>
      </c>
      <c r="L2444" s="12" t="str">
        <f>IF(VLOOKUP(FACTURACION[[#This Row],[REFERENCIA]],CODINV,3,FALSE)=0,"",VLOOKUP(FACTURACION[[#This Row],[REFERENCIA]],CODINV,3,FALSE))</f>
        <v>A3242R250</v>
      </c>
      <c r="M2444" s="12" t="str">
        <f>+VLOOKUP(FACTURACION[[#This Row],[REFERENCIA]],CODINV,4,FALSE)</f>
        <v>VÁLVULAS Y MULTIVÁLVULAS</v>
      </c>
      <c r="N2444" s="12" t="str">
        <f>+VLOOKUP(FACTURACION[[#This Row],[REFERENCIA]],CODINV,5,FALSE)</f>
        <v>REGO</v>
      </c>
      <c r="O2444" s="2">
        <v>1</v>
      </c>
      <c r="P2444" s="23">
        <v>906500</v>
      </c>
      <c r="Q2444" s="24">
        <f>+FACTURACION[[#This Row],[CANTIDAD]]*FACTURACION[[#This Row],[VR UNITARIO]]/1000</f>
        <v>906.5</v>
      </c>
      <c r="R2444" s="3" t="str">
        <f>+VLOOKUP(FACTURACION[[#This Row],[NIT]],TABLACLIENTE,5,FALSE)</f>
        <v>BUCARAMANGA</v>
      </c>
    </row>
    <row r="2445" spans="3:18">
      <c r="C2445" s="13">
        <v>2015</v>
      </c>
      <c r="D2445" s="17" t="s">
        <v>701</v>
      </c>
      <c r="E2445" s="17">
        <f>MONTH(FACTURACION[[#This Row],[MES]]&amp;1)</f>
        <v>8</v>
      </c>
      <c r="F2445" s="223">
        <f>DATE(FACTURACION[[#This Row],[AÑO]],FACTURACION[[#This Row],[Mes numero]],1)</f>
        <v>42217</v>
      </c>
      <c r="G2445" s="159">
        <v>11426</v>
      </c>
      <c r="H2445" s="20">
        <v>890501073</v>
      </c>
      <c r="I2445" s="2" t="str">
        <f>+VLOOKUP(FACTURACION[[#This Row],[NIT]],TABLACLIENTE,2,FALSE)</f>
        <v>COMERCIAL INDUSTRIAL NACIONAL S.A. CINSA</v>
      </c>
      <c r="J2445" s="2" t="s">
        <v>182</v>
      </c>
      <c r="K2445" s="12" t="str">
        <f>+VLOOKUP(FACTURACION[[#This Row],[REFERENCIA]],CODINV,2,FALSE)</f>
        <v>VALVULA DE EXCESO DE FLUJO 1 1/4"</v>
      </c>
      <c r="L2445" s="12" t="str">
        <f>IF(VLOOKUP(FACTURACION[[#This Row],[REFERENCIA]],CODINV,3,FALSE)=0,"",VLOOKUP(FACTURACION[[#This Row],[REFERENCIA]],CODINV,3,FALSE))</f>
        <v>A3282C</v>
      </c>
      <c r="M2445" s="12" t="str">
        <f>+VLOOKUP(FACTURACION[[#This Row],[REFERENCIA]],CODINV,4,FALSE)</f>
        <v>VÁLVULAS Y MULTIVÁLVULAS</v>
      </c>
      <c r="N2445" s="12" t="str">
        <f>+VLOOKUP(FACTURACION[[#This Row],[REFERENCIA]],CODINV,5,FALSE)</f>
        <v>REGO</v>
      </c>
      <c r="O2445" s="2">
        <v>6</v>
      </c>
      <c r="P2445" s="23">
        <v>163309</v>
      </c>
      <c r="Q2445" s="24">
        <f>+FACTURACION[[#This Row],[CANTIDAD]]*FACTURACION[[#This Row],[VR UNITARIO]]/1000</f>
        <v>979.85400000000004</v>
      </c>
      <c r="R2445" s="3" t="str">
        <f>+VLOOKUP(FACTURACION[[#This Row],[NIT]],TABLACLIENTE,5,FALSE)</f>
        <v>CUCUTA</v>
      </c>
    </row>
    <row r="2446" spans="3:18">
      <c r="C2446" s="13">
        <v>2015</v>
      </c>
      <c r="D2446" s="17" t="s">
        <v>701</v>
      </c>
      <c r="E2446" s="17">
        <f>MONTH(FACTURACION[[#This Row],[MES]]&amp;1)</f>
        <v>8</v>
      </c>
      <c r="F2446" s="223">
        <f>DATE(FACTURACION[[#This Row],[AÑO]],FACTURACION[[#This Row],[Mes numero]],1)</f>
        <v>42217</v>
      </c>
      <c r="G2446" s="159">
        <v>11398</v>
      </c>
      <c r="H2446" s="20">
        <v>900520280</v>
      </c>
      <c r="I2446" s="2" t="str">
        <f>+VLOOKUP(FACTURACION[[#This Row],[NIT]],TABLACLIENTE,2,FALSE)</f>
        <v>ENERGY SOLUTION SERVICES SAS</v>
      </c>
      <c r="J2446" s="2" t="s">
        <v>182</v>
      </c>
      <c r="K2446" s="12" t="str">
        <f>+VLOOKUP(FACTURACION[[#This Row],[REFERENCIA]],CODINV,2,FALSE)</f>
        <v>VALVULA DE EXCESO DE FLUJO 1 1/4"</v>
      </c>
      <c r="L2446" s="12" t="str">
        <f>IF(VLOOKUP(FACTURACION[[#This Row],[REFERENCIA]],CODINV,3,FALSE)=0,"",VLOOKUP(FACTURACION[[#This Row],[REFERENCIA]],CODINV,3,FALSE))</f>
        <v>A3282C</v>
      </c>
      <c r="M2446" s="12" t="str">
        <f>+VLOOKUP(FACTURACION[[#This Row],[REFERENCIA]],CODINV,4,FALSE)</f>
        <v>VÁLVULAS Y MULTIVÁLVULAS</v>
      </c>
      <c r="N2446" s="12" t="str">
        <f>+VLOOKUP(FACTURACION[[#This Row],[REFERENCIA]],CODINV,5,FALSE)</f>
        <v>REGO</v>
      </c>
      <c r="O2446" s="2">
        <v>3</v>
      </c>
      <c r="P2446" s="23">
        <v>129000</v>
      </c>
      <c r="Q2446" s="24">
        <f>+FACTURACION[[#This Row],[CANTIDAD]]*FACTURACION[[#This Row],[VR UNITARIO]]/1000</f>
        <v>387</v>
      </c>
      <c r="R2446" s="3" t="str">
        <f>+VLOOKUP(FACTURACION[[#This Row],[NIT]],TABLACLIENTE,5,FALSE)</f>
        <v>BOGOTÁ D.C.</v>
      </c>
    </row>
    <row r="2447" spans="3:18">
      <c r="C2447" s="13">
        <v>2015</v>
      </c>
      <c r="D2447" s="17" t="s">
        <v>701</v>
      </c>
      <c r="E2447" s="17">
        <f>MONTH(FACTURACION[[#This Row],[MES]]&amp;1)</f>
        <v>8</v>
      </c>
      <c r="F2447" s="223">
        <f>DATE(FACTURACION[[#This Row],[AÑO]],FACTURACION[[#This Row],[Mes numero]],1)</f>
        <v>42217</v>
      </c>
      <c r="G2447" s="159">
        <v>11430</v>
      </c>
      <c r="H2447" s="20">
        <v>900520280</v>
      </c>
      <c r="I2447" s="2" t="str">
        <f>+VLOOKUP(FACTURACION[[#This Row],[NIT]],TABLACLIENTE,2,FALSE)</f>
        <v>ENERGY SOLUTION SERVICES SAS</v>
      </c>
      <c r="J2447" s="2" t="s">
        <v>182</v>
      </c>
      <c r="K2447" s="12" t="str">
        <f>+VLOOKUP(FACTURACION[[#This Row],[REFERENCIA]],CODINV,2,FALSE)</f>
        <v>VALVULA DE EXCESO DE FLUJO 1 1/4"</v>
      </c>
      <c r="L2447" s="12" t="str">
        <f>IF(VLOOKUP(FACTURACION[[#This Row],[REFERENCIA]],CODINV,3,FALSE)=0,"",VLOOKUP(FACTURACION[[#This Row],[REFERENCIA]],CODINV,3,FALSE))</f>
        <v>A3282C</v>
      </c>
      <c r="M2447" s="12" t="str">
        <f>+VLOOKUP(FACTURACION[[#This Row],[REFERENCIA]],CODINV,4,FALSE)</f>
        <v>VÁLVULAS Y MULTIVÁLVULAS</v>
      </c>
      <c r="N2447" s="12" t="str">
        <f>+VLOOKUP(FACTURACION[[#This Row],[REFERENCIA]],CODINV,5,FALSE)</f>
        <v>REGO</v>
      </c>
      <c r="O2447" s="2">
        <v>2</v>
      </c>
      <c r="P2447" s="23">
        <v>134800</v>
      </c>
      <c r="Q2447" s="24">
        <f>+FACTURACION[[#This Row],[CANTIDAD]]*FACTURACION[[#This Row],[VR UNITARIO]]/1000</f>
        <v>269.60000000000002</v>
      </c>
      <c r="R2447" s="3" t="str">
        <f>+VLOOKUP(FACTURACION[[#This Row],[NIT]],TABLACLIENTE,5,FALSE)</f>
        <v>BOGOTÁ D.C.</v>
      </c>
    </row>
    <row r="2448" spans="3:18">
      <c r="C2448" s="13">
        <v>2015</v>
      </c>
      <c r="D2448" s="17" t="s">
        <v>701</v>
      </c>
      <c r="E2448" s="17">
        <f>MONTH(FACTURACION[[#This Row],[MES]]&amp;1)</f>
        <v>8</v>
      </c>
      <c r="F2448" s="223">
        <f>DATE(FACTURACION[[#This Row],[AÑO]],FACTURACION[[#This Row],[Mes numero]],1)</f>
        <v>42217</v>
      </c>
      <c r="G2448" s="159">
        <v>11389</v>
      </c>
      <c r="H2448" s="20">
        <v>890200919</v>
      </c>
      <c r="I2448" s="2" t="str">
        <f>+VLOOKUP(FACTURACION[[#This Row],[NIT]],TABLACLIENTE,2,FALSE)</f>
        <v>GAS DE SANTANDER S.A. E.S.P.</v>
      </c>
      <c r="J2448" s="2" t="s">
        <v>299</v>
      </c>
      <c r="K2448" s="12" t="str">
        <f>+VLOOKUP(FACTURACION[[#This Row],[REFERENCIA]],CODINV,2,FALSE)</f>
        <v>CONECTOR MANGUERA 3/4 NPT X 1 3/4"</v>
      </c>
      <c r="L2448" s="12" t="str">
        <f>IF(VLOOKUP(FACTURACION[[#This Row],[REFERENCIA]],CODINV,3,FALSE)=0,"",VLOOKUP(FACTURACION[[#This Row],[REFERENCIA]],CODINV,3,FALSE))</f>
        <v>3175A</v>
      </c>
      <c r="M2448" s="12" t="str">
        <f>+VLOOKUP(FACTURACION[[#This Row],[REFERENCIA]],CODINV,4,FALSE)</f>
        <v>REPUESTOS Y ACCESORIOS</v>
      </c>
      <c r="N2448" s="12" t="str">
        <f>+VLOOKUP(FACTURACION[[#This Row],[REFERENCIA]],CODINV,5,FALSE)</f>
        <v>REGO</v>
      </c>
      <c r="O2448" s="2">
        <v>1</v>
      </c>
      <c r="P2448" s="23">
        <v>43000</v>
      </c>
      <c r="Q2448" s="24">
        <f>+FACTURACION[[#This Row],[CANTIDAD]]*FACTURACION[[#This Row],[VR UNITARIO]]/1000</f>
        <v>43</v>
      </c>
      <c r="R2448" s="3" t="str">
        <f>+VLOOKUP(FACTURACION[[#This Row],[NIT]],TABLACLIENTE,5,FALSE)</f>
        <v>GIRON</v>
      </c>
    </row>
    <row r="2449" spans="3:18">
      <c r="C2449" s="13">
        <v>2015</v>
      </c>
      <c r="D2449" s="17" t="s">
        <v>701</v>
      </c>
      <c r="E2449" s="17">
        <f>MONTH(FACTURACION[[#This Row],[MES]]&amp;1)</f>
        <v>8</v>
      </c>
      <c r="F2449" s="223">
        <f>DATE(FACTURACION[[#This Row],[AÑO]],FACTURACION[[#This Row],[Mes numero]],1)</f>
        <v>42217</v>
      </c>
      <c r="G2449" s="159">
        <v>11425</v>
      </c>
      <c r="H2449" s="20">
        <v>890200919</v>
      </c>
      <c r="I2449" s="2" t="str">
        <f>+VLOOKUP(FACTURACION[[#This Row],[NIT]],TABLACLIENTE,2,FALSE)</f>
        <v>GAS DE SANTANDER S.A. E.S.P.</v>
      </c>
      <c r="J2449" s="2" t="s">
        <v>299</v>
      </c>
      <c r="K2449" s="12" t="str">
        <f>+VLOOKUP(FACTURACION[[#This Row],[REFERENCIA]],CODINV,2,FALSE)</f>
        <v>CONECTOR MANGUERA 3/4 NPT X 1 3/4"</v>
      </c>
      <c r="L2449" s="12" t="str">
        <f>IF(VLOOKUP(FACTURACION[[#This Row],[REFERENCIA]],CODINV,3,FALSE)=0,"",VLOOKUP(FACTURACION[[#This Row],[REFERENCIA]],CODINV,3,FALSE))</f>
        <v>3175A</v>
      </c>
      <c r="M2449" s="12" t="str">
        <f>+VLOOKUP(FACTURACION[[#This Row],[REFERENCIA]],CODINV,4,FALSE)</f>
        <v>REPUESTOS Y ACCESORIOS</v>
      </c>
      <c r="N2449" s="12" t="str">
        <f>+VLOOKUP(FACTURACION[[#This Row],[REFERENCIA]],CODINV,5,FALSE)</f>
        <v>REGO</v>
      </c>
      <c r="O2449" s="2">
        <v>1</v>
      </c>
      <c r="P2449" s="23">
        <v>43000</v>
      </c>
      <c r="Q2449" s="24">
        <f>+FACTURACION[[#This Row],[CANTIDAD]]*FACTURACION[[#This Row],[VR UNITARIO]]/1000</f>
        <v>43</v>
      </c>
      <c r="R2449" s="3" t="str">
        <f>+VLOOKUP(FACTURACION[[#This Row],[NIT]],TABLACLIENTE,5,FALSE)</f>
        <v>GIRON</v>
      </c>
    </row>
    <row r="2450" spans="3:18">
      <c r="C2450" s="13">
        <v>2015</v>
      </c>
      <c r="D2450" s="17" t="s">
        <v>701</v>
      </c>
      <c r="E2450" s="17">
        <f>MONTH(FACTURACION[[#This Row],[MES]]&amp;1)</f>
        <v>8</v>
      </c>
      <c r="F2450" s="223">
        <f>DATE(FACTURACION[[#This Row],[AÑO]],FACTURACION[[#This Row],[Mes numero]],1)</f>
        <v>42217</v>
      </c>
      <c r="G2450" s="159">
        <v>11426</v>
      </c>
      <c r="H2450" s="20">
        <v>890501073</v>
      </c>
      <c r="I2450" s="2" t="str">
        <f>+VLOOKUP(FACTURACION[[#This Row],[NIT]],TABLACLIENTE,2,FALSE)</f>
        <v>COMERCIAL INDUSTRIAL NACIONAL S.A. CINSA</v>
      </c>
      <c r="J2450" s="2" t="s">
        <v>232</v>
      </c>
      <c r="K2450" s="12" t="str">
        <f>+VLOOKUP(FACTURACION[[#This Row],[REFERENCIA]],CODINV,2,FALSE)</f>
        <v>TAPA ACME 1 3/4"</v>
      </c>
      <c r="L2450" s="12" t="str">
        <f>IF(VLOOKUP(FACTURACION[[#This Row],[REFERENCIA]],CODINV,3,FALSE)=0,"",VLOOKUP(FACTURACION[[#This Row],[REFERENCIA]],CODINV,3,FALSE))</f>
        <v>3175P</v>
      </c>
      <c r="M2450" s="12" t="str">
        <f>+VLOOKUP(FACTURACION[[#This Row],[REFERENCIA]],CODINV,4,FALSE)</f>
        <v>REPUESTOS Y ACCESORIOS</v>
      </c>
      <c r="N2450" s="12" t="str">
        <f>+VLOOKUP(FACTURACION[[#This Row],[REFERENCIA]],CODINV,5,FALSE)</f>
        <v>REGO</v>
      </c>
      <c r="O2450" s="2">
        <v>3</v>
      </c>
      <c r="P2450" s="23">
        <v>69287</v>
      </c>
      <c r="Q2450" s="24">
        <f>+FACTURACION[[#This Row],[CANTIDAD]]*FACTURACION[[#This Row],[VR UNITARIO]]/1000</f>
        <v>207.86099999999999</v>
      </c>
      <c r="R2450" s="3" t="str">
        <f>+VLOOKUP(FACTURACION[[#This Row],[NIT]],TABLACLIENTE,5,FALSE)</f>
        <v>CUCUTA</v>
      </c>
    </row>
    <row r="2451" spans="3:18">
      <c r="C2451" s="13">
        <v>2015</v>
      </c>
      <c r="D2451" s="17" t="s">
        <v>701</v>
      </c>
      <c r="E2451" s="17">
        <f>MONTH(FACTURACION[[#This Row],[MES]]&amp;1)</f>
        <v>8</v>
      </c>
      <c r="F2451" s="223">
        <f>DATE(FACTURACION[[#This Row],[AÑO]],FACTURACION[[#This Row],[Mes numero]],1)</f>
        <v>42217</v>
      </c>
      <c r="G2451" s="159">
        <v>11417</v>
      </c>
      <c r="H2451" s="20">
        <v>900164715</v>
      </c>
      <c r="I2451" s="2" t="str">
        <f>+VLOOKUP(FACTURACION[[#This Row],[NIT]],TABLACLIENTE,2,FALSE)</f>
        <v>COMPAÑIA TRANSPORTADORA DE COLOMBIA S.A. (COTRANSCOL S.A.)</v>
      </c>
      <c r="J2451" s="2" t="s">
        <v>232</v>
      </c>
      <c r="K2451" s="12" t="str">
        <f>+VLOOKUP(FACTURACION[[#This Row],[REFERENCIA]],CODINV,2,FALSE)</f>
        <v>TAPA ACME 1 3/4"</v>
      </c>
      <c r="L2451" s="12" t="str">
        <f>IF(VLOOKUP(FACTURACION[[#This Row],[REFERENCIA]],CODINV,3,FALSE)=0,"",VLOOKUP(FACTURACION[[#This Row],[REFERENCIA]],CODINV,3,FALSE))</f>
        <v>3175P</v>
      </c>
      <c r="M2451" s="12" t="str">
        <f>+VLOOKUP(FACTURACION[[#This Row],[REFERENCIA]],CODINV,4,FALSE)</f>
        <v>REPUESTOS Y ACCESORIOS</v>
      </c>
      <c r="N2451" s="12" t="str">
        <f>+VLOOKUP(FACTURACION[[#This Row],[REFERENCIA]],CODINV,5,FALSE)</f>
        <v>REGO</v>
      </c>
      <c r="O2451" s="2">
        <v>6</v>
      </c>
      <c r="P2451" s="23">
        <v>68220</v>
      </c>
      <c r="Q2451" s="24">
        <f>+FACTURACION[[#This Row],[CANTIDAD]]*FACTURACION[[#This Row],[VR UNITARIO]]/1000</f>
        <v>409.32</v>
      </c>
      <c r="R2451" s="3" t="str">
        <f>+VLOOKUP(FACTURACION[[#This Row],[NIT]],TABLACLIENTE,5,FALSE)</f>
        <v>GIRON</v>
      </c>
    </row>
    <row r="2452" spans="3:18">
      <c r="C2452" s="13">
        <v>2015</v>
      </c>
      <c r="D2452" s="17" t="s">
        <v>701</v>
      </c>
      <c r="E2452" s="17">
        <f>MONTH(FACTURACION[[#This Row],[MES]]&amp;1)</f>
        <v>8</v>
      </c>
      <c r="F2452" s="223">
        <f>DATE(FACTURACION[[#This Row],[AÑO]],FACTURACION[[#This Row],[Mes numero]],1)</f>
        <v>42217</v>
      </c>
      <c r="G2452" s="159">
        <v>11400</v>
      </c>
      <c r="H2452" s="20">
        <v>900520280</v>
      </c>
      <c r="I2452" s="2" t="str">
        <f>+VLOOKUP(FACTURACION[[#This Row],[NIT]],TABLACLIENTE,2,FALSE)</f>
        <v>ENERGY SOLUTION SERVICES SAS</v>
      </c>
      <c r="J2452" s="2" t="s">
        <v>232</v>
      </c>
      <c r="K2452" s="12" t="str">
        <f>+VLOOKUP(FACTURACION[[#This Row],[REFERENCIA]],CODINV,2,FALSE)</f>
        <v>TAPA ACME 1 3/4"</v>
      </c>
      <c r="L2452" s="12" t="str">
        <f>IF(VLOOKUP(FACTURACION[[#This Row],[REFERENCIA]],CODINV,3,FALSE)=0,"",VLOOKUP(FACTURACION[[#This Row],[REFERENCIA]],CODINV,3,FALSE))</f>
        <v>3175P</v>
      </c>
      <c r="M2452" s="12" t="str">
        <f>+VLOOKUP(FACTURACION[[#This Row],[REFERENCIA]],CODINV,4,FALSE)</f>
        <v>REPUESTOS Y ACCESORIOS</v>
      </c>
      <c r="N2452" s="12" t="str">
        <f>+VLOOKUP(FACTURACION[[#This Row],[REFERENCIA]],CODINV,5,FALSE)</f>
        <v>REGO</v>
      </c>
      <c r="O2452" s="2">
        <v>1</v>
      </c>
      <c r="P2452" s="23">
        <v>54000</v>
      </c>
      <c r="Q2452" s="24">
        <f>+FACTURACION[[#This Row],[CANTIDAD]]*FACTURACION[[#This Row],[VR UNITARIO]]/1000</f>
        <v>54</v>
      </c>
      <c r="R2452" s="3" t="str">
        <f>+VLOOKUP(FACTURACION[[#This Row],[NIT]],TABLACLIENTE,5,FALSE)</f>
        <v>BOGOTÁ D.C.</v>
      </c>
    </row>
    <row r="2453" spans="3:18">
      <c r="C2453" s="13">
        <v>2015</v>
      </c>
      <c r="D2453" s="17" t="s">
        <v>701</v>
      </c>
      <c r="E2453" s="17">
        <f>MONTH(FACTURACION[[#This Row],[MES]]&amp;1)</f>
        <v>8</v>
      </c>
      <c r="F2453" s="223">
        <f>DATE(FACTURACION[[#This Row],[AÑO]],FACTURACION[[#This Row],[Mes numero]],1)</f>
        <v>42217</v>
      </c>
      <c r="G2453" s="159">
        <v>11426</v>
      </c>
      <c r="H2453" s="20">
        <v>890501073</v>
      </c>
      <c r="I2453" s="2" t="str">
        <f>+VLOOKUP(FACTURACION[[#This Row],[NIT]],TABLACLIENTE,2,FALSE)</f>
        <v>COMERCIAL INDUSTRIAL NACIONAL S.A. CINSA</v>
      </c>
      <c r="J2453" s="2" t="s">
        <v>227</v>
      </c>
      <c r="K2453" s="12" t="str">
        <f>+VLOOKUP(FACTURACION[[#This Row],[REFERENCIA]],CODINV,2,FALSE)</f>
        <v>TAPA CADENA Y ANILLO 2 1/4" ACME</v>
      </c>
      <c r="L2453" s="12" t="str">
        <f>IF(VLOOKUP(FACTURACION[[#This Row],[REFERENCIA]],CODINV,3,FALSE)=0,"",VLOOKUP(FACTURACION[[#This Row],[REFERENCIA]],CODINV,3,FALSE))</f>
        <v>3184-90</v>
      </c>
      <c r="M2453" s="12" t="str">
        <f>+VLOOKUP(FACTURACION[[#This Row],[REFERENCIA]],CODINV,4,FALSE)</f>
        <v>REPUESTOS Y ACCESORIOS</v>
      </c>
      <c r="N2453" s="12" t="str">
        <f>+VLOOKUP(FACTURACION[[#This Row],[REFERENCIA]],CODINV,5,FALSE)</f>
        <v>REGO</v>
      </c>
      <c r="O2453" s="2">
        <v>1</v>
      </c>
      <c r="P2453" s="23">
        <v>138575</v>
      </c>
      <c r="Q2453" s="24">
        <f>+FACTURACION[[#This Row],[CANTIDAD]]*FACTURACION[[#This Row],[VR UNITARIO]]/1000</f>
        <v>138.57499999999999</v>
      </c>
      <c r="R2453" s="3" t="str">
        <f>+VLOOKUP(FACTURACION[[#This Row],[NIT]],TABLACLIENTE,5,FALSE)</f>
        <v>CUCUTA</v>
      </c>
    </row>
    <row r="2454" spans="3:18">
      <c r="C2454" s="13">
        <v>2015</v>
      </c>
      <c r="D2454" s="17" t="s">
        <v>701</v>
      </c>
      <c r="E2454" s="17">
        <f>MONTH(FACTURACION[[#This Row],[MES]]&amp;1)</f>
        <v>8</v>
      </c>
      <c r="F2454" s="223">
        <f>DATE(FACTURACION[[#This Row],[AÑO]],FACTURACION[[#This Row],[Mes numero]],1)</f>
        <v>42217</v>
      </c>
      <c r="G2454" s="159">
        <v>11425</v>
      </c>
      <c r="H2454" s="20">
        <v>890200919</v>
      </c>
      <c r="I2454" s="2" t="str">
        <f>+VLOOKUP(FACTURACION[[#This Row],[NIT]],TABLACLIENTE,2,FALSE)</f>
        <v>GAS DE SANTANDER S.A. E.S.P.</v>
      </c>
      <c r="J2454" s="2" t="s">
        <v>301</v>
      </c>
      <c r="K2454" s="12" t="str">
        <f>+VLOOKUP(FACTURACION[[#This Row],[REFERENCIA]],CODINV,2,FALSE)</f>
        <v>CONECTOR MANGUERA 1 1/4 TIPO D</v>
      </c>
      <c r="L2454" s="12" t="str">
        <f>IF(VLOOKUP(FACTURACION[[#This Row],[REFERENCIA]],CODINV,3,FALSE)=0,"",VLOOKUP(FACTURACION[[#This Row],[REFERENCIA]],CODINV,3,FALSE))</f>
        <v>3191</v>
      </c>
      <c r="M2454" s="12" t="str">
        <f>+VLOOKUP(FACTURACION[[#This Row],[REFERENCIA]],CODINV,4,FALSE)</f>
        <v>REPUESTOS Y ACCESORIOS</v>
      </c>
      <c r="N2454" s="12" t="str">
        <f>+VLOOKUP(FACTURACION[[#This Row],[REFERENCIA]],CODINV,5,FALSE)</f>
        <v>REGO</v>
      </c>
      <c r="O2454" s="2">
        <v>2</v>
      </c>
      <c r="P2454" s="23">
        <v>235000</v>
      </c>
      <c r="Q2454" s="24">
        <f>+FACTURACION[[#This Row],[CANTIDAD]]*FACTURACION[[#This Row],[VR UNITARIO]]/1000</f>
        <v>470</v>
      </c>
      <c r="R2454" s="3" t="str">
        <f>+VLOOKUP(FACTURACION[[#This Row],[NIT]],TABLACLIENTE,5,FALSE)</f>
        <v>GIRON</v>
      </c>
    </row>
    <row r="2455" spans="3:18">
      <c r="C2455" s="13">
        <v>2015</v>
      </c>
      <c r="D2455" s="17" t="s">
        <v>701</v>
      </c>
      <c r="E2455" s="17">
        <f>MONTH(FACTURACION[[#This Row],[MES]]&amp;1)</f>
        <v>8</v>
      </c>
      <c r="F2455" s="223">
        <f>DATE(FACTURACION[[#This Row],[AÑO]],FACTURACION[[#This Row],[Mes numero]],1)</f>
        <v>42217</v>
      </c>
      <c r="G2455" s="159">
        <v>11426</v>
      </c>
      <c r="H2455" s="20">
        <v>890501073</v>
      </c>
      <c r="I2455" s="2" t="str">
        <f>+VLOOKUP(FACTURACION[[#This Row],[NIT]],TABLACLIENTE,2,FALSE)</f>
        <v>COMERCIAL INDUSTRIAL NACIONAL S.A. CINSA</v>
      </c>
      <c r="J2455" s="2" t="s">
        <v>236</v>
      </c>
      <c r="K2455" s="12" t="str">
        <f>+VLOOKUP(FACTURACION[[#This Row],[REFERENCIA]],CODINV,2,FALSE)</f>
        <v>ADAPTADOR 1 3/4"ACME X 1 1/4" NPT BRONCE</v>
      </c>
      <c r="L2455" s="12" t="str">
        <f>IF(VLOOKUP(FACTURACION[[#This Row],[REFERENCIA]],CODINV,3,FALSE)=0,"",VLOOKUP(FACTURACION[[#This Row],[REFERENCIA]],CODINV,3,FALSE))</f>
        <v>5765F</v>
      </c>
      <c r="M2455" s="12" t="str">
        <f>+VLOOKUP(FACTURACION[[#This Row],[REFERENCIA]],CODINV,4,FALSE)</f>
        <v>REPUESTOS Y ACCESORIOS</v>
      </c>
      <c r="N2455" s="12" t="str">
        <f>+VLOOKUP(FACTURACION[[#This Row],[REFERENCIA]],CODINV,5,FALSE)</f>
        <v>REGO</v>
      </c>
      <c r="O2455" s="2">
        <v>1</v>
      </c>
      <c r="P2455" s="23">
        <v>39606</v>
      </c>
      <c r="Q2455" s="24">
        <f>+FACTURACION[[#This Row],[CANTIDAD]]*FACTURACION[[#This Row],[VR UNITARIO]]/1000</f>
        <v>39.606000000000002</v>
      </c>
      <c r="R2455" s="3" t="str">
        <f>+VLOOKUP(FACTURACION[[#This Row],[NIT]],TABLACLIENTE,5,FALSE)</f>
        <v>CUCUTA</v>
      </c>
    </row>
    <row r="2456" spans="3:18">
      <c r="C2456" s="13">
        <v>2015</v>
      </c>
      <c r="D2456" s="17" t="s">
        <v>701</v>
      </c>
      <c r="E2456" s="17">
        <f>MONTH(FACTURACION[[#This Row],[MES]]&amp;1)</f>
        <v>8</v>
      </c>
      <c r="F2456" s="223">
        <f>DATE(FACTURACION[[#This Row],[AÑO]],FACTURACION[[#This Row],[Mes numero]],1)</f>
        <v>42217</v>
      </c>
      <c r="G2456" s="159">
        <v>11417</v>
      </c>
      <c r="H2456" s="20">
        <v>900164715</v>
      </c>
      <c r="I2456" s="2" t="str">
        <f>+VLOOKUP(FACTURACION[[#This Row],[NIT]],TABLACLIENTE,2,FALSE)</f>
        <v>COMPAÑIA TRANSPORTADORA DE COLOMBIA S.A. (COTRANSCOL S.A.)</v>
      </c>
      <c r="J2456" s="2" t="s">
        <v>236</v>
      </c>
      <c r="K2456" s="12" t="str">
        <f>+VLOOKUP(FACTURACION[[#This Row],[REFERENCIA]],CODINV,2,FALSE)</f>
        <v>ADAPTADOR 1 3/4"ACME X 1 1/4" NPT BRONCE</v>
      </c>
      <c r="L2456" s="12" t="str">
        <f>IF(VLOOKUP(FACTURACION[[#This Row],[REFERENCIA]],CODINV,3,FALSE)=0,"",VLOOKUP(FACTURACION[[#This Row],[REFERENCIA]],CODINV,3,FALSE))</f>
        <v>5765F</v>
      </c>
      <c r="M2456" s="12" t="str">
        <f>+VLOOKUP(FACTURACION[[#This Row],[REFERENCIA]],CODINV,4,FALSE)</f>
        <v>REPUESTOS Y ACCESORIOS</v>
      </c>
      <c r="N2456" s="12" t="str">
        <f>+VLOOKUP(FACTURACION[[#This Row],[REFERENCIA]],CODINV,5,FALSE)</f>
        <v>REGO</v>
      </c>
      <c r="O2456" s="2">
        <v>3</v>
      </c>
      <c r="P2456" s="23">
        <v>38987</v>
      </c>
      <c r="Q2456" s="24">
        <f>+FACTURACION[[#This Row],[CANTIDAD]]*FACTURACION[[#This Row],[VR UNITARIO]]/1000</f>
        <v>116.961</v>
      </c>
      <c r="R2456" s="3" t="str">
        <f>+VLOOKUP(FACTURACION[[#This Row],[NIT]],TABLACLIENTE,5,FALSE)</f>
        <v>GIRON</v>
      </c>
    </row>
    <row r="2457" spans="3:18">
      <c r="C2457" s="13">
        <v>2015</v>
      </c>
      <c r="D2457" s="17" t="s">
        <v>701</v>
      </c>
      <c r="E2457" s="17">
        <f>MONTH(FACTURACION[[#This Row],[MES]]&amp;1)</f>
        <v>8</v>
      </c>
      <c r="F2457" s="223">
        <f>DATE(FACTURACION[[#This Row],[AÑO]],FACTURACION[[#This Row],[Mes numero]],1)</f>
        <v>42217</v>
      </c>
      <c r="G2457" s="159">
        <v>11400</v>
      </c>
      <c r="H2457" s="20">
        <v>900520280</v>
      </c>
      <c r="I2457" s="2" t="str">
        <f>+VLOOKUP(FACTURACION[[#This Row],[NIT]],TABLACLIENTE,2,FALSE)</f>
        <v>ENERGY SOLUTION SERVICES SAS</v>
      </c>
      <c r="J2457" s="2" t="s">
        <v>236</v>
      </c>
      <c r="K2457" s="12" t="str">
        <f>+VLOOKUP(FACTURACION[[#This Row],[REFERENCIA]],CODINV,2,FALSE)</f>
        <v>ADAPTADOR 1 3/4"ACME X 1 1/4" NPT BRONCE</v>
      </c>
      <c r="L2457" s="12" t="str">
        <f>IF(VLOOKUP(FACTURACION[[#This Row],[REFERENCIA]],CODINV,3,FALSE)=0,"",VLOOKUP(FACTURACION[[#This Row],[REFERENCIA]],CODINV,3,FALSE))</f>
        <v>5765F</v>
      </c>
      <c r="M2457" s="12" t="str">
        <f>+VLOOKUP(FACTURACION[[#This Row],[REFERENCIA]],CODINV,4,FALSE)</f>
        <v>REPUESTOS Y ACCESORIOS</v>
      </c>
      <c r="N2457" s="12" t="str">
        <f>+VLOOKUP(FACTURACION[[#This Row],[REFERENCIA]],CODINV,5,FALSE)</f>
        <v>REGO</v>
      </c>
      <c r="O2457" s="2">
        <v>1</v>
      </c>
      <c r="P2457" s="23">
        <v>21000</v>
      </c>
      <c r="Q2457" s="24">
        <f>+FACTURACION[[#This Row],[CANTIDAD]]*FACTURACION[[#This Row],[VR UNITARIO]]/1000</f>
        <v>21</v>
      </c>
      <c r="R2457" s="3" t="str">
        <f>+VLOOKUP(FACTURACION[[#This Row],[NIT]],TABLACLIENTE,5,FALSE)</f>
        <v>BOGOTÁ D.C.</v>
      </c>
    </row>
    <row r="2458" spans="3:18">
      <c r="C2458" s="13">
        <v>2015</v>
      </c>
      <c r="D2458" s="17" t="s">
        <v>701</v>
      </c>
      <c r="E2458" s="17">
        <f>MONTH(FACTURACION[[#This Row],[MES]]&amp;1)</f>
        <v>8</v>
      </c>
      <c r="F2458" s="223">
        <f>DATE(FACTURACION[[#This Row],[AÑO]],FACTURACION[[#This Row],[Mes numero]],1)</f>
        <v>42217</v>
      </c>
      <c r="G2458" s="159">
        <v>11426</v>
      </c>
      <c r="H2458" s="20">
        <v>890501073</v>
      </c>
      <c r="I2458" s="2" t="str">
        <f>+VLOOKUP(FACTURACION[[#This Row],[NIT]],TABLACLIENTE,2,FALSE)</f>
        <v>COMERCIAL INDUSTRIAL NACIONAL S.A. CINSA</v>
      </c>
      <c r="J2458" s="2" t="s">
        <v>42</v>
      </c>
      <c r="K2458" s="12" t="str">
        <f>+VLOOKUP(FACTURACION[[#This Row],[REFERENCIA]],CODINV,2,FALSE)</f>
        <v>ADAPTADOR 1 1/4" NPT X 1 3/4" ACME</v>
      </c>
      <c r="L2458" s="12" t="str">
        <f>IF(VLOOKUP(FACTURACION[[#This Row],[REFERENCIA]],CODINV,3,FALSE)=0,"",VLOOKUP(FACTURACION[[#This Row],[REFERENCIA]],CODINV,3,FALSE))</f>
        <v>RE-H-5767F</v>
      </c>
      <c r="M2458" s="12" t="str">
        <f>+VLOOKUP(FACTURACION[[#This Row],[REFERENCIA]],CODINV,4,FALSE)</f>
        <v>REPUESTOS Y ACCESORIOS</v>
      </c>
      <c r="N2458" s="12" t="str">
        <f>+VLOOKUP(FACTURACION[[#This Row],[REFERENCIA]],CODINV,5,FALSE)</f>
        <v>REGO</v>
      </c>
      <c r="O2458" s="2">
        <v>6</v>
      </c>
      <c r="P2458" s="23">
        <v>183127</v>
      </c>
      <c r="Q2458" s="24">
        <f>+FACTURACION[[#This Row],[CANTIDAD]]*FACTURACION[[#This Row],[VR UNITARIO]]/1000</f>
        <v>1098.7619999999999</v>
      </c>
      <c r="R2458" s="3" t="str">
        <f>+VLOOKUP(FACTURACION[[#This Row],[NIT]],TABLACLIENTE,5,FALSE)</f>
        <v>CUCUTA</v>
      </c>
    </row>
    <row r="2459" spans="3:18">
      <c r="C2459" s="13">
        <v>2015</v>
      </c>
      <c r="D2459" s="17" t="s">
        <v>701</v>
      </c>
      <c r="E2459" s="17">
        <f>MONTH(FACTURACION[[#This Row],[MES]]&amp;1)</f>
        <v>8</v>
      </c>
      <c r="F2459" s="223">
        <f>DATE(FACTURACION[[#This Row],[AÑO]],FACTURACION[[#This Row],[Mes numero]],1)</f>
        <v>42217</v>
      </c>
      <c r="G2459" s="159">
        <v>11399</v>
      </c>
      <c r="H2459" s="20">
        <v>900520280</v>
      </c>
      <c r="I2459" s="2" t="str">
        <f>+VLOOKUP(FACTURACION[[#This Row],[NIT]],TABLACLIENTE,2,FALSE)</f>
        <v>ENERGY SOLUTION SERVICES SAS</v>
      </c>
      <c r="J2459" s="2" t="s">
        <v>341</v>
      </c>
      <c r="K2459" s="12" t="str">
        <f>+VLOOKUP(FACTURACION[[#This Row],[REFERENCIA]],CODINV,2,FALSE)</f>
        <v>ADAPTADOR 2" X2 1/4" AC MACHO</v>
      </c>
      <c r="L2459" s="12" t="str">
        <f>IF(VLOOKUP(FACTURACION[[#This Row],[REFERENCIA]],CODINV,3,FALSE)=0,"",VLOOKUP(FACTURACION[[#This Row],[REFERENCIA]],CODINV,3,FALSE))</f>
        <v>5767H</v>
      </c>
      <c r="M2459" s="12" t="str">
        <f>+VLOOKUP(FACTURACION[[#This Row],[REFERENCIA]],CODINV,4,FALSE)</f>
        <v>REPUESTOS Y ACCESORIOS</v>
      </c>
      <c r="N2459" s="12" t="str">
        <f>+VLOOKUP(FACTURACION[[#This Row],[REFERENCIA]],CODINV,5,FALSE)</f>
        <v>REGO</v>
      </c>
      <c r="O2459" s="2">
        <v>1</v>
      </c>
      <c r="P2459" s="23">
        <v>136000</v>
      </c>
      <c r="Q2459" s="24">
        <f>+FACTURACION[[#This Row],[CANTIDAD]]*FACTURACION[[#This Row],[VR UNITARIO]]/1000</f>
        <v>136</v>
      </c>
      <c r="R2459" s="3" t="str">
        <f>+VLOOKUP(FACTURACION[[#This Row],[NIT]],TABLACLIENTE,5,FALSE)</f>
        <v>BOGOTÁ D.C.</v>
      </c>
    </row>
    <row r="2460" spans="3:18">
      <c r="C2460" s="13">
        <v>2015</v>
      </c>
      <c r="D2460" s="17" t="s">
        <v>701</v>
      </c>
      <c r="E2460" s="17">
        <f>MONTH(FACTURACION[[#This Row],[MES]]&amp;1)</f>
        <v>8</v>
      </c>
      <c r="F2460" s="223">
        <f>DATE(FACTURACION[[#This Row],[AÑO]],FACTURACION[[#This Row],[Mes numero]],1)</f>
        <v>42217</v>
      </c>
      <c r="G2460" s="159">
        <v>11392</v>
      </c>
      <c r="H2460" s="20">
        <v>890200919</v>
      </c>
      <c r="I2460" s="2" t="str">
        <f>+VLOOKUP(FACTURACION[[#This Row],[NIT]],TABLACLIENTE,2,FALSE)</f>
        <v>GAS DE SANTANDER S.A. E.S.P.</v>
      </c>
      <c r="J2460" s="2" t="s">
        <v>342</v>
      </c>
      <c r="K2460" s="12" t="str">
        <f>+VLOOKUP(FACTURACION[[#This Row],[REFERENCIA]],CODINV,2,FALSE)</f>
        <v>CONECTOR ACME MACHO 3/8"X1 1/4" AC</v>
      </c>
      <c r="L2460" s="12" t="str">
        <f>IF(VLOOKUP(FACTURACION[[#This Row],[REFERENCIA]],CODINV,3,FALSE)=0,"",VLOOKUP(FACTURACION[[#This Row],[REFERENCIA]],CODINV,3,FALSE))</f>
        <v>7141M</v>
      </c>
      <c r="M2460" s="12" t="str">
        <f>+VLOOKUP(FACTURACION[[#This Row],[REFERENCIA]],CODINV,4,FALSE)</f>
        <v>REPUESTOS Y ACCESORIOS</v>
      </c>
      <c r="N2460" s="12" t="str">
        <f>+VLOOKUP(FACTURACION[[#This Row],[REFERENCIA]],CODINV,5,FALSE)</f>
        <v>REGO</v>
      </c>
      <c r="O2460" s="2">
        <v>1</v>
      </c>
      <c r="P2460" s="23">
        <v>18500</v>
      </c>
      <c r="Q2460" s="24">
        <f>+FACTURACION[[#This Row],[CANTIDAD]]*FACTURACION[[#This Row],[VR UNITARIO]]/1000</f>
        <v>18.5</v>
      </c>
      <c r="R2460" s="3" t="str">
        <f>+VLOOKUP(FACTURACION[[#This Row],[NIT]],TABLACLIENTE,5,FALSE)</f>
        <v>GIRON</v>
      </c>
    </row>
    <row r="2461" spans="3:18">
      <c r="C2461" s="13">
        <v>2015</v>
      </c>
      <c r="D2461" s="17" t="s">
        <v>701</v>
      </c>
      <c r="E2461" s="17">
        <f>MONTH(FACTURACION[[#This Row],[MES]]&amp;1)</f>
        <v>8</v>
      </c>
      <c r="F2461" s="223">
        <f>DATE(FACTURACION[[#This Row],[AÑO]],FACTURACION[[#This Row],[Mes numero]],1)</f>
        <v>42217</v>
      </c>
      <c r="G2461" s="159">
        <v>11423</v>
      </c>
      <c r="H2461" s="20">
        <v>890200919</v>
      </c>
      <c r="I2461" s="2" t="str">
        <f>+VLOOKUP(FACTURACION[[#This Row],[NIT]],TABLACLIENTE,2,FALSE)</f>
        <v>GAS DE SANTANDER S.A. E.S.P.</v>
      </c>
      <c r="J2461" s="2" t="s">
        <v>343</v>
      </c>
      <c r="K2461" s="12" t="str">
        <f>+VLOOKUP(FACTURACION[[#This Row],[REFERENCIA]],CODINV,2,FALSE)</f>
        <v>ADAPTADOR CHECK LOK 3/4" NPTM X 3/4" NPTF</v>
      </c>
      <c r="L2461" s="12" t="str">
        <f>IF(VLOOKUP(FACTURACION[[#This Row],[REFERENCIA]],CODINV,3,FALSE)=0,"",VLOOKUP(FACTURACION[[#This Row],[REFERENCIA]],CODINV,3,FALSE))</f>
        <v>7572C-14A</v>
      </c>
      <c r="M2461" s="12" t="str">
        <f>+VLOOKUP(FACTURACION[[#This Row],[REFERENCIA]],CODINV,4,FALSE)</f>
        <v>REPUESTOS Y ACCESORIOS</v>
      </c>
      <c r="N2461" s="12" t="str">
        <f>+VLOOKUP(FACTURACION[[#This Row],[REFERENCIA]],CODINV,5,FALSE)</f>
        <v>REGO</v>
      </c>
      <c r="O2461" s="2">
        <v>2</v>
      </c>
      <c r="P2461" s="23">
        <v>25500</v>
      </c>
      <c r="Q2461" s="24">
        <f>+FACTURACION[[#This Row],[CANTIDAD]]*FACTURACION[[#This Row],[VR UNITARIO]]/1000</f>
        <v>51</v>
      </c>
      <c r="R2461" s="3" t="str">
        <f>+VLOOKUP(FACTURACION[[#This Row],[NIT]],TABLACLIENTE,5,FALSE)</f>
        <v>GIRON</v>
      </c>
    </row>
    <row r="2462" spans="3:18">
      <c r="C2462" s="13">
        <v>2015</v>
      </c>
      <c r="D2462" s="17" t="s">
        <v>701</v>
      </c>
      <c r="E2462" s="17">
        <f>MONTH(FACTURACION[[#This Row],[MES]]&amp;1)</f>
        <v>8</v>
      </c>
      <c r="F2462" s="223">
        <f>DATE(FACTURACION[[#This Row],[AÑO]],FACTURACION[[#This Row],[Mes numero]],1)</f>
        <v>42217</v>
      </c>
      <c r="G2462" s="159">
        <v>11426</v>
      </c>
      <c r="H2462" s="20">
        <v>890501073</v>
      </c>
      <c r="I2462" s="2" t="str">
        <f>+VLOOKUP(FACTURACION[[#This Row],[NIT]],TABLACLIENTE,2,FALSE)</f>
        <v>COMERCIAL INDUSTRIAL NACIONAL S.A. CINSA</v>
      </c>
      <c r="J2462" s="2" t="s">
        <v>56</v>
      </c>
      <c r="K2462" s="12" t="str">
        <f>+VLOOKUP(FACTURACION[[#This Row],[REFERENCIA]],CODINV,2,FALSE)</f>
        <v xml:space="preserve"> VALVULA DE AGUJA DE  1/4"</v>
      </c>
      <c r="L2462" s="12" t="str">
        <f>IF(VLOOKUP(FACTURACION[[#This Row],[REFERENCIA]],CODINV,3,FALSE)=0,"",VLOOKUP(FACTURACION[[#This Row],[REFERENCIA]],CODINV,3,FALSE))</f>
        <v>1224WA</v>
      </c>
      <c r="M2462" s="12" t="str">
        <f>+VLOOKUP(FACTURACION[[#This Row],[REFERENCIA]],CODINV,4,FALSE)</f>
        <v>VÁLVULAS Y MULTIVÁLVULAS</v>
      </c>
      <c r="N2462" s="12" t="str">
        <f>+VLOOKUP(FACTURACION[[#This Row],[REFERENCIA]],CODINV,5,FALSE)</f>
        <v>REGO</v>
      </c>
      <c r="O2462" s="2">
        <v>6</v>
      </c>
      <c r="P2462" s="23">
        <v>69287</v>
      </c>
      <c r="Q2462" s="24">
        <f>+FACTURACION[[#This Row],[CANTIDAD]]*FACTURACION[[#This Row],[VR UNITARIO]]/1000</f>
        <v>415.72199999999998</v>
      </c>
      <c r="R2462" s="3" t="str">
        <f>+VLOOKUP(FACTURACION[[#This Row],[NIT]],TABLACLIENTE,5,FALSE)</f>
        <v>CUCUTA</v>
      </c>
    </row>
    <row r="2463" spans="3:18">
      <c r="C2463" s="13">
        <v>2015</v>
      </c>
      <c r="D2463" s="17" t="s">
        <v>701</v>
      </c>
      <c r="E2463" s="17">
        <f>MONTH(FACTURACION[[#This Row],[MES]]&amp;1)</f>
        <v>8</v>
      </c>
      <c r="F2463" s="223">
        <f>DATE(FACTURACION[[#This Row],[AÑO]],FACTURACION[[#This Row],[Mes numero]],1)</f>
        <v>42217</v>
      </c>
      <c r="G2463" s="159">
        <v>11431</v>
      </c>
      <c r="H2463" s="20">
        <v>800074033</v>
      </c>
      <c r="I2463" s="2" t="str">
        <f>+VLOOKUP(FACTURACION[[#This Row],[NIT]],TABLACLIENTE,2,FALSE)</f>
        <v>COMPAÑIAS ASOCIADAS DE GAS S.A. E.S.P (ASOGAS SA ESP)</v>
      </c>
      <c r="J2463" s="2" t="s">
        <v>56</v>
      </c>
      <c r="K2463" s="12" t="str">
        <f>+VLOOKUP(FACTURACION[[#This Row],[REFERENCIA]],CODINV,2,FALSE)</f>
        <v xml:space="preserve"> VALVULA DE AGUJA DE  1/4"</v>
      </c>
      <c r="L2463" s="12" t="str">
        <f>IF(VLOOKUP(FACTURACION[[#This Row],[REFERENCIA]],CODINV,3,FALSE)=0,"",VLOOKUP(FACTURACION[[#This Row],[REFERENCIA]],CODINV,3,FALSE))</f>
        <v>1224WA</v>
      </c>
      <c r="M2463" s="12" t="str">
        <f>+VLOOKUP(FACTURACION[[#This Row],[REFERENCIA]],CODINV,4,FALSE)</f>
        <v>VÁLVULAS Y MULTIVÁLVULAS</v>
      </c>
      <c r="N2463" s="12" t="str">
        <f>+VLOOKUP(FACTURACION[[#This Row],[REFERENCIA]],CODINV,5,FALSE)</f>
        <v>REGO</v>
      </c>
      <c r="O2463" s="2">
        <v>1</v>
      </c>
      <c r="P2463" s="23">
        <v>41000</v>
      </c>
      <c r="Q2463" s="24">
        <f>+FACTURACION[[#This Row],[CANTIDAD]]*FACTURACION[[#This Row],[VR UNITARIO]]/1000</f>
        <v>41</v>
      </c>
      <c r="R2463" s="3" t="str">
        <f>+VLOOKUP(FACTURACION[[#This Row],[NIT]],TABLACLIENTE,5,FALSE)</f>
        <v>MOSQUERA</v>
      </c>
    </row>
    <row r="2464" spans="3:18">
      <c r="C2464" s="13">
        <v>2015</v>
      </c>
      <c r="D2464" s="17" t="s">
        <v>701</v>
      </c>
      <c r="E2464" s="17">
        <f>MONTH(FACTURACION[[#This Row],[MES]]&amp;1)</f>
        <v>8</v>
      </c>
      <c r="F2464" s="223">
        <f>DATE(FACTURACION[[#This Row],[AÑO]],FACTURACION[[#This Row],[Mes numero]],1)</f>
        <v>42217</v>
      </c>
      <c r="G2464" s="159">
        <v>11426</v>
      </c>
      <c r="H2464" s="20">
        <v>890501073</v>
      </c>
      <c r="I2464" s="2" t="str">
        <f>+VLOOKUP(FACTURACION[[#This Row],[NIT]],TABLACLIENTE,2,FALSE)</f>
        <v>COMERCIAL INDUSTRIAL NACIONAL S.A. CINSA</v>
      </c>
      <c r="J2464" s="2" t="s">
        <v>79</v>
      </c>
      <c r="K2464" s="12" t="str">
        <f>+VLOOKUP(FACTURACION[[#This Row],[REFERENCIA]],CODINV,2,FALSE)</f>
        <v>VALVULA MAXIMO NIVEL DE LLENADO 1/4"</v>
      </c>
      <c r="L2464" s="12" t="str">
        <f>IF(VLOOKUP(FACTURACION[[#This Row],[REFERENCIA]],CODINV,3,FALSE)=0,"",VLOOKUP(FACTURACION[[#This Row],[REFERENCIA]],CODINV,3,FALSE))</f>
        <v>3165CF12.0</v>
      </c>
      <c r="M2464" s="12" t="str">
        <f>+VLOOKUP(FACTURACION[[#This Row],[REFERENCIA]],CODINV,4,FALSE)</f>
        <v>VÁLVULAS Y MULTIVÁLVULAS</v>
      </c>
      <c r="N2464" s="12" t="str">
        <f>+VLOOKUP(FACTURACION[[#This Row],[REFERENCIA]],CODINV,5,FALSE)</f>
        <v>REGO</v>
      </c>
      <c r="O2464" s="2">
        <v>18</v>
      </c>
      <c r="P2464" s="23">
        <v>9894</v>
      </c>
      <c r="Q2464" s="24">
        <f>+FACTURACION[[#This Row],[CANTIDAD]]*FACTURACION[[#This Row],[VR UNITARIO]]/1000</f>
        <v>178.09200000000001</v>
      </c>
      <c r="R2464" s="3" t="str">
        <f>+VLOOKUP(FACTURACION[[#This Row],[NIT]],TABLACLIENTE,5,FALSE)</f>
        <v>CUCUTA</v>
      </c>
    </row>
    <row r="2465" spans="3:18">
      <c r="C2465" s="13">
        <v>2015</v>
      </c>
      <c r="D2465" s="17" t="s">
        <v>701</v>
      </c>
      <c r="E2465" s="17">
        <f>MONTH(FACTURACION[[#This Row],[MES]]&amp;1)</f>
        <v>8</v>
      </c>
      <c r="F2465" s="223">
        <f>DATE(FACTURACION[[#This Row],[AÑO]],FACTURACION[[#This Row],[Mes numero]],1)</f>
        <v>42217</v>
      </c>
      <c r="G2465" s="159">
        <v>11400</v>
      </c>
      <c r="H2465" s="20">
        <v>900520280</v>
      </c>
      <c r="I2465" s="2" t="str">
        <f>+VLOOKUP(FACTURACION[[#This Row],[NIT]],TABLACLIENTE,2,FALSE)</f>
        <v>ENERGY SOLUTION SERVICES SAS</v>
      </c>
      <c r="J2465" s="2" t="s">
        <v>79</v>
      </c>
      <c r="K2465" s="12" t="str">
        <f>+VLOOKUP(FACTURACION[[#This Row],[REFERENCIA]],CODINV,2,FALSE)</f>
        <v>VALVULA MAXIMO NIVEL DE LLENADO 1/4"</v>
      </c>
      <c r="L2465" s="12" t="str">
        <f>IF(VLOOKUP(FACTURACION[[#This Row],[REFERENCIA]],CODINV,3,FALSE)=0,"",VLOOKUP(FACTURACION[[#This Row],[REFERENCIA]],CODINV,3,FALSE))</f>
        <v>3165CF12.0</v>
      </c>
      <c r="M2465" s="12" t="str">
        <f>+VLOOKUP(FACTURACION[[#This Row],[REFERENCIA]],CODINV,4,FALSE)</f>
        <v>VÁLVULAS Y MULTIVÁLVULAS</v>
      </c>
      <c r="N2465" s="12" t="str">
        <f>+VLOOKUP(FACTURACION[[#This Row],[REFERENCIA]],CODINV,5,FALSE)</f>
        <v>REGO</v>
      </c>
      <c r="O2465" s="2">
        <v>2</v>
      </c>
      <c r="P2465" s="23">
        <v>6700</v>
      </c>
      <c r="Q2465" s="24">
        <f>+FACTURACION[[#This Row],[CANTIDAD]]*FACTURACION[[#This Row],[VR UNITARIO]]/1000</f>
        <v>13.4</v>
      </c>
      <c r="R2465" s="3" t="str">
        <f>+VLOOKUP(FACTURACION[[#This Row],[NIT]],TABLACLIENTE,5,FALSE)</f>
        <v>BOGOTÁ D.C.</v>
      </c>
    </row>
    <row r="2466" spans="3:18">
      <c r="C2466" s="13">
        <v>2015</v>
      </c>
      <c r="D2466" s="17" t="s">
        <v>701</v>
      </c>
      <c r="E2466" s="17">
        <f>MONTH(FACTURACION[[#This Row],[MES]]&amp;1)</f>
        <v>8</v>
      </c>
      <c r="F2466" s="223">
        <f>DATE(FACTURACION[[#This Row],[AÑO]],FACTURACION[[#This Row],[Mes numero]],1)</f>
        <v>42217</v>
      </c>
      <c r="G2466" s="159">
        <v>11426</v>
      </c>
      <c r="H2466" s="20">
        <v>890501073</v>
      </c>
      <c r="I2466" s="2" t="str">
        <f>+VLOOKUP(FACTURACION[[#This Row],[NIT]],TABLACLIENTE,2,FALSE)</f>
        <v>COMERCIAL INDUSTRIAL NACIONAL S.A. CINSA</v>
      </c>
      <c r="J2466" s="2" t="s">
        <v>68</v>
      </c>
      <c r="K2466" s="12" t="str">
        <f>+VLOOKUP(FACTURACION[[#This Row],[REFERENCIA]],CODINV,2,FALSE)</f>
        <v>VALVULA DE CIERRE DE EMERENCIA 2"</v>
      </c>
      <c r="L2466" s="12" t="str">
        <f>IF(VLOOKUP(FACTURACION[[#This Row],[REFERENCIA]],CODINV,3,FALSE)=0,"",VLOOKUP(FACTURACION[[#This Row],[REFERENCIA]],CODINV,3,FALSE))</f>
        <v>6016</v>
      </c>
      <c r="M2466" s="12" t="str">
        <f>+VLOOKUP(FACTURACION[[#This Row],[REFERENCIA]],CODINV,4,FALSE)</f>
        <v>VÁLVULAS Y MULTIVÁLVULAS</v>
      </c>
      <c r="N2466" s="12" t="str">
        <f>+VLOOKUP(FACTURACION[[#This Row],[REFERENCIA]],CODINV,5,FALSE)</f>
        <v>REGO</v>
      </c>
      <c r="O2466" s="2">
        <v>2</v>
      </c>
      <c r="P2466" s="23">
        <v>2425026</v>
      </c>
      <c r="Q2466" s="24">
        <f>+FACTURACION[[#This Row],[CANTIDAD]]*FACTURACION[[#This Row],[VR UNITARIO]]/1000</f>
        <v>4850.0519999999997</v>
      </c>
      <c r="R2466" s="3" t="str">
        <f>+VLOOKUP(FACTURACION[[#This Row],[NIT]],TABLACLIENTE,5,FALSE)</f>
        <v>CUCUTA</v>
      </c>
    </row>
    <row r="2467" spans="3:18">
      <c r="C2467" s="13">
        <v>2015</v>
      </c>
      <c r="D2467" s="17" t="s">
        <v>701</v>
      </c>
      <c r="E2467" s="17">
        <f>MONTH(FACTURACION[[#This Row],[MES]]&amp;1)</f>
        <v>8</v>
      </c>
      <c r="F2467" s="223">
        <f>DATE(FACTURACION[[#This Row],[AÑO]],FACTURACION[[#This Row],[Mes numero]],1)</f>
        <v>42217</v>
      </c>
      <c r="G2467" s="159">
        <v>11426</v>
      </c>
      <c r="H2467" s="20">
        <v>890501073</v>
      </c>
      <c r="I2467" s="2" t="str">
        <f>+VLOOKUP(FACTURACION[[#This Row],[NIT]],TABLACLIENTE,2,FALSE)</f>
        <v>COMERCIAL INDUSTRIAL NACIONAL S.A. CINSA</v>
      </c>
      <c r="J2467" s="2" t="s">
        <v>317</v>
      </c>
      <c r="K2467" s="12" t="str">
        <f>+VLOOKUP(FACTURACION[[#This Row],[REFERENCIA]],CODINV,2,FALSE)</f>
        <v>DIAL ROTOGAGE</v>
      </c>
      <c r="L2467" s="12" t="str">
        <f>IF(VLOOKUP(FACTURACION[[#This Row],[REFERENCIA]],CODINV,3,FALSE)=0,"",VLOOKUP(FACTURACION[[#This Row],[REFERENCIA]],CODINV,3,FALSE))</f>
        <v>A909118LX</v>
      </c>
      <c r="M2467" s="12" t="str">
        <f>+VLOOKUP(FACTURACION[[#This Row],[REFERENCIA]],CODINV,4,FALSE)</f>
        <v>REPUESTOS Y ACCESORIOS</v>
      </c>
      <c r="N2467" s="12" t="str">
        <f>+VLOOKUP(FACTURACION[[#This Row],[REFERENCIA]],CODINV,5,FALSE)</f>
        <v>REGO</v>
      </c>
      <c r="O2467" s="2">
        <v>6</v>
      </c>
      <c r="P2467" s="23">
        <v>59393</v>
      </c>
      <c r="Q2467" s="24">
        <f>+FACTURACION[[#This Row],[CANTIDAD]]*FACTURACION[[#This Row],[VR UNITARIO]]/1000</f>
        <v>356.358</v>
      </c>
      <c r="R2467" s="3" t="str">
        <f>+VLOOKUP(FACTURACION[[#This Row],[NIT]],TABLACLIENTE,5,FALSE)</f>
        <v>CUCUTA</v>
      </c>
    </row>
    <row r="2468" spans="3:18">
      <c r="C2468" s="13">
        <v>2015</v>
      </c>
      <c r="D2468" s="17" t="s">
        <v>701</v>
      </c>
      <c r="E2468" s="17">
        <f>MONTH(FACTURACION[[#This Row],[MES]]&amp;1)</f>
        <v>8</v>
      </c>
      <c r="F2468" s="223">
        <f>DATE(FACTURACION[[#This Row],[AÑO]],FACTURACION[[#This Row],[Mes numero]],1)</f>
        <v>42217</v>
      </c>
      <c r="G2468" s="159">
        <v>11422</v>
      </c>
      <c r="H2468" s="20">
        <v>890908643</v>
      </c>
      <c r="I2468" s="2" t="str">
        <f>+VLOOKUP(FACTURACION[[#This Row],[NIT]],TABLACLIENTE,2,FALSE)</f>
        <v>GASES DE ANTIOQUIA S.A. E.S.P.  (GAS ANTIOQUIA S.A. E.S.P.)</v>
      </c>
      <c r="J2468" s="2" t="s">
        <v>317</v>
      </c>
      <c r="K2468" s="12" t="str">
        <f>+VLOOKUP(FACTURACION[[#This Row],[REFERENCIA]],CODINV,2,FALSE)</f>
        <v>DIAL ROTOGAGE</v>
      </c>
      <c r="L2468" s="12" t="str">
        <f>IF(VLOOKUP(FACTURACION[[#This Row],[REFERENCIA]],CODINV,3,FALSE)=0,"",VLOOKUP(FACTURACION[[#This Row],[REFERENCIA]],CODINV,3,FALSE))</f>
        <v>A909118LX</v>
      </c>
      <c r="M2468" s="12" t="str">
        <f>+VLOOKUP(FACTURACION[[#This Row],[REFERENCIA]],CODINV,4,FALSE)</f>
        <v>REPUESTOS Y ACCESORIOS</v>
      </c>
      <c r="N2468" s="12" t="str">
        <f>+VLOOKUP(FACTURACION[[#This Row],[REFERENCIA]],CODINV,5,FALSE)</f>
        <v>REGO</v>
      </c>
      <c r="O2468" s="2">
        <v>1</v>
      </c>
      <c r="P2468" s="23">
        <v>35294</v>
      </c>
      <c r="Q2468" s="24">
        <f>+FACTURACION[[#This Row],[CANTIDAD]]*FACTURACION[[#This Row],[VR UNITARIO]]/1000</f>
        <v>35.293999999999997</v>
      </c>
      <c r="R2468" s="3" t="str">
        <f>+VLOOKUP(FACTURACION[[#This Row],[NIT]],TABLACLIENTE,5,FALSE)</f>
        <v>MEDELLIN</v>
      </c>
    </row>
    <row r="2469" spans="3:18">
      <c r="C2469" s="13">
        <v>2015</v>
      </c>
      <c r="D2469" s="17" t="s">
        <v>701</v>
      </c>
      <c r="E2469" s="17">
        <f>MONTH(FACTURACION[[#This Row],[MES]]&amp;1)</f>
        <v>8</v>
      </c>
      <c r="F2469" s="223">
        <f>DATE(FACTURACION[[#This Row],[AÑO]],FACTURACION[[#This Row],[Mes numero]],1)</f>
        <v>42217</v>
      </c>
      <c r="G2469" s="159">
        <v>11422</v>
      </c>
      <c r="H2469" s="20">
        <v>890908643</v>
      </c>
      <c r="I2469" s="2" t="str">
        <f>+VLOOKUP(FACTURACION[[#This Row],[NIT]],TABLACLIENTE,2,FALSE)</f>
        <v>GASES DE ANTIOQUIA S.A. E.S.P.  (GAS ANTIOQUIA S.A. E.S.P.)</v>
      </c>
      <c r="J2469" s="2" t="s">
        <v>313</v>
      </c>
      <c r="K2469" s="12" t="str">
        <f>+VLOOKUP(FACTURACION[[#This Row],[REFERENCIA]],CODINV,2,FALSE)</f>
        <v>DIP TUB 72"</v>
      </c>
      <c r="L2469" s="12" t="str">
        <f>IF(VLOOKUP(FACTURACION[[#This Row],[REFERENCIA]],CODINV,3,FALSE)=0,"",VLOOKUP(FACTURACION[[#This Row],[REFERENCIA]],CODINV,3,FALSE))</f>
        <v>A9091M72</v>
      </c>
      <c r="M2469" s="12" t="str">
        <f>+VLOOKUP(FACTURACION[[#This Row],[REFERENCIA]],CODINV,4,FALSE)</f>
        <v>REPUESTOS Y ACCESORIOS</v>
      </c>
      <c r="N2469" s="12" t="str">
        <f>+VLOOKUP(FACTURACION[[#This Row],[REFERENCIA]],CODINV,5,FALSE)</f>
        <v>REGO</v>
      </c>
      <c r="O2469" s="2">
        <v>1</v>
      </c>
      <c r="P2469" s="23">
        <v>102353</v>
      </c>
      <c r="Q2469" s="24">
        <f>+FACTURACION[[#This Row],[CANTIDAD]]*FACTURACION[[#This Row],[VR UNITARIO]]/1000</f>
        <v>102.35299999999999</v>
      </c>
      <c r="R2469" s="3" t="str">
        <f>+VLOOKUP(FACTURACION[[#This Row],[NIT]],TABLACLIENTE,5,FALSE)</f>
        <v>MEDELLIN</v>
      </c>
    </row>
    <row r="2470" spans="3:18">
      <c r="C2470" s="13">
        <v>2015</v>
      </c>
      <c r="D2470" s="17" t="s">
        <v>701</v>
      </c>
      <c r="E2470" s="17">
        <f>MONTH(FACTURACION[[#This Row],[MES]]&amp;1)</f>
        <v>8</v>
      </c>
      <c r="F2470" s="223">
        <f>DATE(FACTURACION[[#This Row],[AÑO]],FACTURACION[[#This Row],[Mes numero]],1)</f>
        <v>42217</v>
      </c>
      <c r="G2470" s="159">
        <v>11422</v>
      </c>
      <c r="H2470" s="20">
        <v>890908643</v>
      </c>
      <c r="I2470" s="2" t="str">
        <f>+VLOOKUP(FACTURACION[[#This Row],[NIT]],TABLACLIENTE,2,FALSE)</f>
        <v>GASES DE ANTIOQUIA S.A. E.S.P.  (GAS ANTIOQUIA S.A. E.S.P.)</v>
      </c>
      <c r="J2470" s="2" t="s">
        <v>380</v>
      </c>
      <c r="K2470" s="12" t="str">
        <f>+VLOOKUP(FACTURACION[[#This Row],[REFERENCIA]],CODINV,2,FALSE)</f>
        <v>ROTOGAGE DIAMETRO INTERNO 100" 147"</v>
      </c>
      <c r="L2470" s="12" t="str">
        <f>IF(VLOOKUP(FACTURACION[[#This Row],[REFERENCIA]],CODINV,3,FALSE)=0,"",VLOOKUP(FACTURACION[[#This Row],[REFERENCIA]],CODINV,3,FALSE))</f>
        <v>A9095RS</v>
      </c>
      <c r="M2470" s="12" t="str">
        <f>+VLOOKUP(FACTURACION[[#This Row],[REFERENCIA]],CODINV,4,FALSE)</f>
        <v>MEDIDORES</v>
      </c>
      <c r="N2470" s="12" t="str">
        <f>+VLOOKUP(FACTURACION[[#This Row],[REFERENCIA]],CODINV,5,FALSE)</f>
        <v>REGO</v>
      </c>
      <c r="O2470" s="2">
        <v>1</v>
      </c>
      <c r="P2470" s="23">
        <v>474118</v>
      </c>
      <c r="Q2470" s="24">
        <f>+FACTURACION[[#This Row],[CANTIDAD]]*FACTURACION[[#This Row],[VR UNITARIO]]/1000</f>
        <v>474.11799999999999</v>
      </c>
      <c r="R2470" s="3" t="str">
        <f>+VLOOKUP(FACTURACION[[#This Row],[NIT]],TABLACLIENTE,5,FALSE)</f>
        <v>MEDELLIN</v>
      </c>
    </row>
    <row r="2471" spans="3:18">
      <c r="C2471" s="13">
        <v>2015</v>
      </c>
      <c r="D2471" s="17" t="s">
        <v>701</v>
      </c>
      <c r="E2471" s="17">
        <f>MONTH(FACTURACION[[#This Row],[MES]]&amp;1)</f>
        <v>8</v>
      </c>
      <c r="F2471" s="223">
        <f>DATE(FACTURACION[[#This Row],[AÑO]],FACTURACION[[#This Row],[Mes numero]],1)</f>
        <v>42217</v>
      </c>
      <c r="G2471" s="159">
        <v>11426</v>
      </c>
      <c r="H2471" s="20">
        <v>890501073</v>
      </c>
      <c r="I2471" s="2" t="str">
        <f>+VLOOKUP(FACTURACION[[#This Row],[NIT]],TABLACLIENTE,2,FALSE)</f>
        <v>COMERCIAL INDUSTRIAL NACIONAL S.A. CINSA</v>
      </c>
      <c r="J2471" s="2" t="s">
        <v>241</v>
      </c>
      <c r="K2471" s="12" t="str">
        <f>+VLOOKUP(FACTURACION[[#This Row],[REFERENCIA]],CODINV,2,FALSE)</f>
        <v>MANOMETRO 0-300 PSI CON GLICERINA BAR 1/4</v>
      </c>
      <c r="L2471" s="12" t="str">
        <f>IF(VLOOKUP(FACTURACION[[#This Row],[REFERENCIA]],CODINV,3,FALSE)=0,"",VLOOKUP(FACTURACION[[#This Row],[REFERENCIA]],CODINV,3,FALSE))</f>
        <v>4270363</v>
      </c>
      <c r="M2471" s="12" t="str">
        <f>+VLOOKUP(FACTURACION[[#This Row],[REFERENCIA]],CODINV,4,FALSE)</f>
        <v>MEDIDORES</v>
      </c>
      <c r="N2471" s="12" t="str">
        <f>+VLOOKUP(FACTURACION[[#This Row],[REFERENCIA]],CODINV,5,FALSE)</f>
        <v>WIKA</v>
      </c>
      <c r="O2471" s="2">
        <v>6</v>
      </c>
      <c r="P2471" s="23">
        <v>52645</v>
      </c>
      <c r="Q2471" s="24">
        <f>+FACTURACION[[#This Row],[CANTIDAD]]*FACTURACION[[#This Row],[VR UNITARIO]]/1000</f>
        <v>315.87</v>
      </c>
      <c r="R2471" s="3" t="str">
        <f>+VLOOKUP(FACTURACION[[#This Row],[NIT]],TABLACLIENTE,5,FALSE)</f>
        <v>CUCUTA</v>
      </c>
    </row>
    <row r="2472" spans="3:18">
      <c r="C2472" s="13">
        <v>2015</v>
      </c>
      <c r="D2472" s="17" t="s">
        <v>701</v>
      </c>
      <c r="E2472" s="17">
        <f>MONTH(FACTURACION[[#This Row],[MES]]&amp;1)</f>
        <v>8</v>
      </c>
      <c r="F2472" s="223">
        <f>DATE(FACTURACION[[#This Row],[AÑO]],FACTURACION[[#This Row],[Mes numero]],1)</f>
        <v>42217</v>
      </c>
      <c r="G2472" s="159">
        <v>11393</v>
      </c>
      <c r="H2472" s="20">
        <v>800074033</v>
      </c>
      <c r="I2472" s="2" t="str">
        <f>+VLOOKUP(FACTURACION[[#This Row],[NIT]],TABLACLIENTE,2,FALSE)</f>
        <v>COMPAÑIAS ASOCIADAS DE GAS S.A. E.S.P (ASOGAS SA ESP)</v>
      </c>
      <c r="J2472" s="2" t="s">
        <v>241</v>
      </c>
      <c r="K2472" s="12" t="str">
        <f>+VLOOKUP(FACTURACION[[#This Row],[REFERENCIA]],CODINV,2,FALSE)</f>
        <v>MANOMETRO 0-300 PSI CON GLICERINA BAR 1/4</v>
      </c>
      <c r="L2472" s="12" t="str">
        <f>IF(VLOOKUP(FACTURACION[[#This Row],[REFERENCIA]],CODINV,3,FALSE)=0,"",VLOOKUP(FACTURACION[[#This Row],[REFERENCIA]],CODINV,3,FALSE))</f>
        <v>4270363</v>
      </c>
      <c r="M2472" s="12" t="str">
        <f>+VLOOKUP(FACTURACION[[#This Row],[REFERENCIA]],CODINV,4,FALSE)</f>
        <v>MEDIDORES</v>
      </c>
      <c r="N2472" s="12" t="str">
        <f>+VLOOKUP(FACTURACION[[#This Row],[REFERENCIA]],CODINV,5,FALSE)</f>
        <v>WIKA</v>
      </c>
      <c r="O2472" s="2">
        <v>2</v>
      </c>
      <c r="P2472" s="23">
        <v>43604</v>
      </c>
      <c r="Q2472" s="24">
        <f>+FACTURACION[[#This Row],[CANTIDAD]]*FACTURACION[[#This Row],[VR UNITARIO]]/1000</f>
        <v>87.207999999999998</v>
      </c>
      <c r="R2472" s="3" t="str">
        <f>+VLOOKUP(FACTURACION[[#This Row],[NIT]],TABLACLIENTE,5,FALSE)</f>
        <v>MOSQUERA</v>
      </c>
    </row>
    <row r="2473" spans="3:18">
      <c r="C2473" s="13">
        <v>2015</v>
      </c>
      <c r="D2473" s="17" t="s">
        <v>702</v>
      </c>
      <c r="E2473" s="17">
        <f>MONTH(FACTURACION[[#This Row],[MES]]&amp;1)</f>
        <v>9</v>
      </c>
      <c r="F2473" s="223">
        <f>DATE(FACTURACION[[#This Row],[AÑO]],FACTURACION[[#This Row],[Mes numero]],1)</f>
        <v>42248</v>
      </c>
      <c r="G2473" s="159">
        <v>11452</v>
      </c>
      <c r="H2473" s="20">
        <v>800074033</v>
      </c>
      <c r="I2473" s="2" t="str">
        <f>+VLOOKUP(FACTURACION[[#This Row],[NIT]],TABLACLIENTE,2,FALSE)</f>
        <v>COMPAÑIAS ASOCIADAS DE GAS S.A. E.S.P (ASOGAS SA ESP)</v>
      </c>
      <c r="J2473" s="2" t="s">
        <v>220</v>
      </c>
      <c r="K2473" s="12" t="str">
        <f>+VLOOKUP(FACTURACION[[#This Row],[REFERENCIA]],CODINV,2,FALSE)</f>
        <v>VAPORIZADOR 160 GPM FUEGO DIRECTO</v>
      </c>
      <c r="L2473" s="12" t="str">
        <f>IF(VLOOKUP(FACTURACION[[#This Row],[REFERENCIA]],CODINV,3,FALSE)=0,"",VLOOKUP(FACTURACION[[#This Row],[REFERENCIA]],CODINV,3,FALSE))</f>
        <v/>
      </c>
      <c r="M2473" s="12" t="str">
        <f>+VLOOKUP(FACTURACION[[#This Row],[REFERENCIA]],CODINV,4,FALSE)</f>
        <v>VAPORIZADORES</v>
      </c>
      <c r="N2473" s="12" t="str">
        <f>+VLOOKUP(FACTURACION[[#This Row],[REFERENCIA]],CODINV,5,FALSE)</f>
        <v>ALGAS SDI</v>
      </c>
      <c r="O2473" s="2">
        <v>1</v>
      </c>
      <c r="P2473" s="23">
        <v>24800173</v>
      </c>
      <c r="Q2473" s="24">
        <f>+FACTURACION[[#This Row],[CANTIDAD]]*FACTURACION[[#This Row],[VR UNITARIO]]/1000</f>
        <v>24800.172999999999</v>
      </c>
      <c r="R2473" s="3" t="str">
        <f>+VLOOKUP(FACTURACION[[#This Row],[NIT]],TABLACLIENTE,5,FALSE)</f>
        <v>MOSQUERA</v>
      </c>
    </row>
    <row r="2474" spans="3:18">
      <c r="C2474" s="13">
        <v>2015</v>
      </c>
      <c r="D2474" s="17" t="s">
        <v>702</v>
      </c>
      <c r="E2474" s="17">
        <f>MONTH(FACTURACION[[#This Row],[MES]]&amp;1)</f>
        <v>9</v>
      </c>
      <c r="F2474" s="223">
        <f>DATE(FACTURACION[[#This Row],[AÑO]],FACTURACION[[#This Row],[Mes numero]],1)</f>
        <v>42248</v>
      </c>
      <c r="G2474" s="159">
        <v>11497</v>
      </c>
      <c r="H2474" s="20">
        <v>830130648</v>
      </c>
      <c r="I2474" s="2" t="str">
        <f>+VLOOKUP(FACTURACION[[#This Row],[NIT]],TABLACLIENTE,2,FALSE)</f>
        <v>COMPAÑÍA DE SERVICIOS PUBLICOS S.A. E.S.P (CODEGAS S.A. E.S.P.)</v>
      </c>
      <c r="J2474" s="2" t="s">
        <v>708</v>
      </c>
      <c r="K2474" s="12" t="str">
        <f>+VLOOKUP(FACTURACION[[#This Row],[REFERENCIA]],CODINV,2,FALSE)</f>
        <v>REGULADOR PRIMERA ETAPA 1-15 PSI A1/4 NPT</v>
      </c>
      <c r="L2474" s="12" t="str">
        <f>IF(VLOOKUP(FACTURACION[[#This Row],[REFERENCIA]],CODINV,3,FALSE)=0,"",VLOOKUP(FACTURACION[[#This Row],[REFERENCIA]],CODINV,3,FALSE))</f>
        <v>902</v>
      </c>
      <c r="M2474" s="12" t="str">
        <f>+VLOOKUP(FACTURACION[[#This Row],[REFERENCIA]],CODINV,4,FALSE)</f>
        <v>REGULADORES</v>
      </c>
      <c r="N2474" s="12" t="str">
        <f>+VLOOKUP(FACTURACION[[#This Row],[REFERENCIA]],CODINV,5,FALSE)</f>
        <v>CAVAGNA</v>
      </c>
      <c r="O2474" s="2">
        <v>8</v>
      </c>
      <c r="P2474" s="23">
        <v>74800</v>
      </c>
      <c r="Q2474" s="24">
        <f>+FACTURACION[[#This Row],[CANTIDAD]]*FACTURACION[[#This Row],[VR UNITARIO]]/1000</f>
        <v>598.4</v>
      </c>
      <c r="R2474" s="3" t="str">
        <f>+VLOOKUP(FACTURACION[[#This Row],[NIT]],TABLACLIENTE,5,FALSE)</f>
        <v>MADRID</v>
      </c>
    </row>
    <row r="2475" spans="3:18">
      <c r="C2475" s="13">
        <v>2015</v>
      </c>
      <c r="D2475" s="17" t="s">
        <v>702</v>
      </c>
      <c r="E2475" s="17">
        <f>MONTH(FACTURACION[[#This Row],[MES]]&amp;1)</f>
        <v>9</v>
      </c>
      <c r="F2475" s="223">
        <f>DATE(FACTURACION[[#This Row],[AÑO]],FACTURACION[[#This Row],[Mes numero]],1)</f>
        <v>42248</v>
      </c>
      <c r="G2475" s="159">
        <v>11500</v>
      </c>
      <c r="H2475" s="20">
        <v>830130648</v>
      </c>
      <c r="I2475" s="2" t="str">
        <f>+VLOOKUP(FACTURACION[[#This Row],[NIT]],TABLACLIENTE,2,FALSE)</f>
        <v>COMPAÑÍA DE SERVICIOS PUBLICOS S.A. E.S.P (CODEGAS S.A. E.S.P.)</v>
      </c>
      <c r="J2475" s="2" t="s">
        <v>708</v>
      </c>
      <c r="K2475" s="12" t="str">
        <f>+VLOOKUP(FACTURACION[[#This Row],[REFERENCIA]],CODINV,2,FALSE)</f>
        <v>REGULADOR PRIMERA ETAPA 1-15 PSI A1/4 NPT</v>
      </c>
      <c r="L2475" s="12" t="str">
        <f>IF(VLOOKUP(FACTURACION[[#This Row],[REFERENCIA]],CODINV,3,FALSE)=0,"",VLOOKUP(FACTURACION[[#This Row],[REFERENCIA]],CODINV,3,FALSE))</f>
        <v>902</v>
      </c>
      <c r="M2475" s="12" t="str">
        <f>+VLOOKUP(FACTURACION[[#This Row],[REFERENCIA]],CODINV,4,FALSE)</f>
        <v>REGULADORES</v>
      </c>
      <c r="N2475" s="12" t="str">
        <f>+VLOOKUP(FACTURACION[[#This Row],[REFERENCIA]],CODINV,5,FALSE)</f>
        <v>CAVAGNA</v>
      </c>
      <c r="O2475" s="2">
        <v>6</v>
      </c>
      <c r="P2475" s="23">
        <v>74800</v>
      </c>
      <c r="Q2475" s="24">
        <f>+FACTURACION[[#This Row],[CANTIDAD]]*FACTURACION[[#This Row],[VR UNITARIO]]/1000</f>
        <v>448.8</v>
      </c>
      <c r="R2475" s="3" t="str">
        <f>+VLOOKUP(FACTURACION[[#This Row],[NIT]],TABLACLIENTE,5,FALSE)</f>
        <v>MADRID</v>
      </c>
    </row>
    <row r="2476" spans="3:18">
      <c r="C2476" s="13">
        <v>2015</v>
      </c>
      <c r="D2476" s="17" t="s">
        <v>702</v>
      </c>
      <c r="E2476" s="17">
        <f>MONTH(FACTURACION[[#This Row],[MES]]&amp;1)</f>
        <v>9</v>
      </c>
      <c r="F2476" s="223">
        <f>DATE(FACTURACION[[#This Row],[AÑO]],FACTURACION[[#This Row],[Mes numero]],1)</f>
        <v>42248</v>
      </c>
      <c r="G2476" s="159">
        <v>11492</v>
      </c>
      <c r="H2476" s="20">
        <v>900362180</v>
      </c>
      <c r="I2476" s="2" t="str">
        <f>+VLOOKUP(FACTURACION[[#This Row],[NIT]],TABLACLIENTE,2,FALSE)</f>
        <v xml:space="preserve">EQUIPOS Y SERVICIOS ALOSAN S A S </v>
      </c>
      <c r="J2476" s="2" t="s">
        <v>708</v>
      </c>
      <c r="K2476" s="12" t="str">
        <f>+VLOOKUP(FACTURACION[[#This Row],[REFERENCIA]],CODINV,2,FALSE)</f>
        <v>REGULADOR PRIMERA ETAPA 1-15 PSI A1/4 NPT</v>
      </c>
      <c r="L2476" s="12" t="str">
        <f>IF(VLOOKUP(FACTURACION[[#This Row],[REFERENCIA]],CODINV,3,FALSE)=0,"",VLOOKUP(FACTURACION[[#This Row],[REFERENCIA]],CODINV,3,FALSE))</f>
        <v>902</v>
      </c>
      <c r="M2476" s="12" t="str">
        <f>+VLOOKUP(FACTURACION[[#This Row],[REFERENCIA]],CODINV,4,FALSE)</f>
        <v>REGULADORES</v>
      </c>
      <c r="N2476" s="12" t="str">
        <f>+VLOOKUP(FACTURACION[[#This Row],[REFERENCIA]],CODINV,5,FALSE)</f>
        <v>CAVAGNA</v>
      </c>
      <c r="O2476" s="2">
        <v>2</v>
      </c>
      <c r="P2476" s="23">
        <v>75000</v>
      </c>
      <c r="Q2476" s="24">
        <f>+FACTURACION[[#This Row],[CANTIDAD]]*FACTURACION[[#This Row],[VR UNITARIO]]/1000</f>
        <v>150</v>
      </c>
      <c r="R2476" s="3" t="str">
        <f>+VLOOKUP(FACTURACION[[#This Row],[NIT]],TABLACLIENTE,5,FALSE)</f>
        <v>BOGOTÁ D.C.</v>
      </c>
    </row>
    <row r="2477" spans="3:18">
      <c r="C2477" s="13">
        <v>2015</v>
      </c>
      <c r="D2477" s="17" t="s">
        <v>702</v>
      </c>
      <c r="E2477" s="17">
        <f>MONTH(FACTURACION[[#This Row],[MES]]&amp;1)</f>
        <v>9</v>
      </c>
      <c r="F2477" s="223">
        <f>DATE(FACTURACION[[#This Row],[AÑO]],FACTURACION[[#This Row],[Mes numero]],1)</f>
        <v>42248</v>
      </c>
      <c r="G2477" s="159">
        <v>11438</v>
      </c>
      <c r="H2477" s="20">
        <v>830140206</v>
      </c>
      <c r="I2477" s="2" t="str">
        <f>+VLOOKUP(FACTURACION[[#This Row],[NIT]],TABLACLIENTE,2,FALSE)</f>
        <v xml:space="preserve"> ENERCER S.A. E.S.P. (ANTERIORMENTE PUBLISERVICIOS S.A. E.S.P )</v>
      </c>
      <c r="J2477" s="2" t="s">
        <v>108</v>
      </c>
      <c r="K2477" s="12" t="str">
        <f>+VLOOKUP(FACTURACION[[#This Row],[REFERENCIA]],CODINV,2,FALSE)</f>
        <v>MEDIDOR BK G4 C:1/2"</v>
      </c>
      <c r="L2477" s="12" t="str">
        <f>IF(VLOOKUP(FACTURACION[[#This Row],[REFERENCIA]],CODINV,3,FALSE)=0,"",VLOOKUP(FACTURACION[[#This Row],[REFERENCIA]],CODINV,3,FALSE))</f>
        <v>G4K MT 152MM</v>
      </c>
      <c r="M2477" s="12" t="str">
        <f>+VLOOKUP(FACTURACION[[#This Row],[REFERENCIA]],CODINV,4,FALSE)</f>
        <v>MEDIDORES</v>
      </c>
      <c r="N2477" s="12" t="str">
        <f>+VLOOKUP(FACTURACION[[#This Row],[REFERENCIA]],CODINV,5,FALSE)</f>
        <v>HONEYWELL</v>
      </c>
      <c r="O2477" s="2">
        <v>2</v>
      </c>
      <c r="P2477" s="23">
        <v>149800</v>
      </c>
      <c r="Q2477" s="24">
        <f>+FACTURACION[[#This Row],[CANTIDAD]]*FACTURACION[[#This Row],[VR UNITARIO]]/1000</f>
        <v>299.60000000000002</v>
      </c>
      <c r="R2477" s="3" t="str">
        <f>+VLOOKUP(FACTURACION[[#This Row],[NIT]],TABLACLIENTE,5,FALSE)</f>
        <v>BOGOTÁ D.C.</v>
      </c>
    </row>
    <row r="2478" spans="3:18">
      <c r="C2478" s="13">
        <v>2015</v>
      </c>
      <c r="D2478" s="17" t="s">
        <v>702</v>
      </c>
      <c r="E2478" s="17">
        <f>MONTH(FACTURACION[[#This Row],[MES]]&amp;1)</f>
        <v>9</v>
      </c>
      <c r="F2478" s="223">
        <f>DATE(FACTURACION[[#This Row],[AÑO]],FACTURACION[[#This Row],[Mes numero]],1)</f>
        <v>42248</v>
      </c>
      <c r="G2478" s="159">
        <v>11490</v>
      </c>
      <c r="H2478" s="20">
        <v>830140206</v>
      </c>
      <c r="I2478" s="2" t="str">
        <f>+VLOOKUP(FACTURACION[[#This Row],[NIT]],TABLACLIENTE,2,FALSE)</f>
        <v xml:space="preserve"> ENERCER S.A. E.S.P. (ANTERIORMENTE PUBLISERVICIOS S.A. E.S.P )</v>
      </c>
      <c r="J2478" s="2" t="s">
        <v>108</v>
      </c>
      <c r="K2478" s="12" t="str">
        <f>+VLOOKUP(FACTURACION[[#This Row],[REFERENCIA]],CODINV,2,FALSE)</f>
        <v>MEDIDOR BK G4 C:1/2"</v>
      </c>
      <c r="L2478" s="12" t="str">
        <f>IF(VLOOKUP(FACTURACION[[#This Row],[REFERENCIA]],CODINV,3,FALSE)=0,"",VLOOKUP(FACTURACION[[#This Row],[REFERENCIA]],CODINV,3,FALSE))</f>
        <v>G4K MT 152MM</v>
      </c>
      <c r="M2478" s="12" t="str">
        <f>+VLOOKUP(FACTURACION[[#This Row],[REFERENCIA]],CODINV,4,FALSE)</f>
        <v>MEDIDORES</v>
      </c>
      <c r="N2478" s="12" t="str">
        <f>+VLOOKUP(FACTURACION[[#This Row],[REFERENCIA]],CODINV,5,FALSE)</f>
        <v>HONEYWELL</v>
      </c>
      <c r="O2478" s="2">
        <v>1</v>
      </c>
      <c r="P2478" s="23">
        <v>149800</v>
      </c>
      <c r="Q2478" s="24">
        <f>+FACTURACION[[#This Row],[CANTIDAD]]*FACTURACION[[#This Row],[VR UNITARIO]]/1000</f>
        <v>149.80000000000001</v>
      </c>
      <c r="R2478" s="3" t="str">
        <f>+VLOOKUP(FACTURACION[[#This Row],[NIT]],TABLACLIENTE,5,FALSE)</f>
        <v>BOGOTÁ D.C.</v>
      </c>
    </row>
    <row r="2479" spans="3:18">
      <c r="C2479" s="13">
        <v>2015</v>
      </c>
      <c r="D2479" s="17" t="s">
        <v>702</v>
      </c>
      <c r="E2479" s="17">
        <f>MONTH(FACTURACION[[#This Row],[MES]]&amp;1)</f>
        <v>9</v>
      </c>
      <c r="F2479" s="223">
        <f>DATE(FACTURACION[[#This Row],[AÑO]],FACTURACION[[#This Row],[Mes numero]],1)</f>
        <v>42248</v>
      </c>
      <c r="G2479" s="159">
        <v>11455</v>
      </c>
      <c r="H2479" s="20">
        <v>890400869</v>
      </c>
      <c r="I2479" s="2" t="str">
        <f>+VLOOKUP(FACTURACION[[#This Row],[NIT]],TABLACLIENTE,2,FALSE)</f>
        <v>SURTIDORA DE GAS DEL CARIBE S.A. E.S.P. (SURTIGAS S.A. E.S.P.)</v>
      </c>
      <c r="J2479" s="2" t="s">
        <v>108</v>
      </c>
      <c r="K2479" s="12" t="str">
        <f>+VLOOKUP(FACTURACION[[#This Row],[REFERENCIA]],CODINV,2,FALSE)</f>
        <v>MEDIDOR BK G4 C:1/2"</v>
      </c>
      <c r="L2479" s="12" t="str">
        <f>IF(VLOOKUP(FACTURACION[[#This Row],[REFERENCIA]],CODINV,3,FALSE)=0,"",VLOOKUP(FACTURACION[[#This Row],[REFERENCIA]],CODINV,3,FALSE))</f>
        <v>G4K MT 152MM</v>
      </c>
      <c r="M2479" s="12" t="str">
        <f>+VLOOKUP(FACTURACION[[#This Row],[REFERENCIA]],CODINV,4,FALSE)</f>
        <v>MEDIDORES</v>
      </c>
      <c r="N2479" s="12" t="str">
        <f>+VLOOKUP(FACTURACION[[#This Row],[REFERENCIA]],CODINV,5,FALSE)</f>
        <v>HONEYWELL</v>
      </c>
      <c r="O2479" s="2">
        <v>80</v>
      </c>
      <c r="P2479" s="23">
        <v>133557</v>
      </c>
      <c r="Q2479" s="24">
        <f>+FACTURACION[[#This Row],[CANTIDAD]]*FACTURACION[[#This Row],[VR UNITARIO]]/1000</f>
        <v>10684.56</v>
      </c>
      <c r="R2479" s="3" t="str">
        <f>+VLOOKUP(FACTURACION[[#This Row],[NIT]],TABLACLIENTE,5,FALSE)</f>
        <v>CARTAGENA</v>
      </c>
    </row>
    <row r="2480" spans="3:18">
      <c r="C2480" s="13">
        <v>2015</v>
      </c>
      <c r="D2480" s="17" t="s">
        <v>702</v>
      </c>
      <c r="E2480" s="17">
        <f>MONTH(FACTURACION[[#This Row],[MES]]&amp;1)</f>
        <v>9</v>
      </c>
      <c r="F2480" s="223">
        <f>DATE(FACTURACION[[#This Row],[AÑO]],FACTURACION[[#This Row],[Mes numero]],1)</f>
        <v>42248</v>
      </c>
      <c r="G2480" s="159">
        <v>11472</v>
      </c>
      <c r="H2480" s="25">
        <v>891101577</v>
      </c>
      <c r="I2480" s="3" t="str">
        <f>+VLOOKUP(FACTURACION[[#This Row],[NIT]],TABLACLIENTE,2,FALSE)</f>
        <v>ALCANOS DE COLOMBIA S.A. E.S.P</v>
      </c>
      <c r="J2480" s="2" t="s">
        <v>20</v>
      </c>
      <c r="K2480" s="12" t="str">
        <f>+VLOOKUP(FACTURACION[[#This Row],[REFERENCIA]],CODINV,2,FALSE)</f>
        <v xml:space="preserve">MEDIDOR AC-250 C: 3/4" CON CONECTORES </v>
      </c>
      <c r="L2480" s="12" t="str">
        <f>IF(VLOOKUP(FACTURACION[[#This Row],[REFERENCIA]],CODINV,3,FALSE)=0,"",VLOOKUP(FACTURACION[[#This Row],[REFERENCIA]],CODINV,3,FALSE))</f>
        <v/>
      </c>
      <c r="M2480" s="12" t="str">
        <f>+VLOOKUP(FACTURACION[[#This Row],[REFERENCIA]],CODINV,4,FALSE)</f>
        <v>MEDIDORES</v>
      </c>
      <c r="N2480" s="12" t="str">
        <f>+VLOOKUP(FACTURACION[[#This Row],[REFERENCIA]],CODINV,5,FALSE)</f>
        <v>HONEYWELL</v>
      </c>
      <c r="O2480" s="2">
        <v>10</v>
      </c>
      <c r="P2480" s="23">
        <v>419637</v>
      </c>
      <c r="Q2480" s="24">
        <f>+FACTURACION[[#This Row],[CANTIDAD]]*FACTURACION[[#This Row],[VR UNITARIO]]/1000</f>
        <v>4196.37</v>
      </c>
      <c r="R2480" s="3" t="str">
        <f>+VLOOKUP(FACTURACION[[#This Row],[NIT]],TABLACLIENTE,5,FALSE)</f>
        <v>NEIVA</v>
      </c>
    </row>
    <row r="2481" spans="3:18">
      <c r="C2481" s="13">
        <v>2015</v>
      </c>
      <c r="D2481" s="17" t="s">
        <v>702</v>
      </c>
      <c r="E2481" s="17">
        <f>MONTH(FACTURACION[[#This Row],[MES]]&amp;1)</f>
        <v>9</v>
      </c>
      <c r="F2481" s="223">
        <f>DATE(FACTURACION[[#This Row],[AÑO]],FACTURACION[[#This Row],[Mes numero]],1)</f>
        <v>42248</v>
      </c>
      <c r="G2481" s="159">
        <v>11473</v>
      </c>
      <c r="H2481" s="25">
        <v>891101577</v>
      </c>
      <c r="I2481" s="3" t="str">
        <f>+VLOOKUP(FACTURACION[[#This Row],[NIT]],TABLACLIENTE,2,FALSE)</f>
        <v>ALCANOS DE COLOMBIA S.A. E.S.P</v>
      </c>
      <c r="J2481" s="2" t="s">
        <v>20</v>
      </c>
      <c r="K2481" s="12" t="str">
        <f>+VLOOKUP(FACTURACION[[#This Row],[REFERENCIA]],CODINV,2,FALSE)</f>
        <v xml:space="preserve">MEDIDOR AC-250 C: 3/4" CON CONECTORES </v>
      </c>
      <c r="L2481" s="12" t="str">
        <f>IF(VLOOKUP(FACTURACION[[#This Row],[REFERENCIA]],CODINV,3,FALSE)=0,"",VLOOKUP(FACTURACION[[#This Row],[REFERENCIA]],CODINV,3,FALSE))</f>
        <v/>
      </c>
      <c r="M2481" s="12" t="str">
        <f>+VLOOKUP(FACTURACION[[#This Row],[REFERENCIA]],CODINV,4,FALSE)</f>
        <v>MEDIDORES</v>
      </c>
      <c r="N2481" s="12" t="str">
        <f>+VLOOKUP(FACTURACION[[#This Row],[REFERENCIA]],CODINV,5,FALSE)</f>
        <v>HONEYWELL</v>
      </c>
      <c r="O2481" s="2">
        <v>16</v>
      </c>
      <c r="P2481" s="23">
        <v>419637</v>
      </c>
      <c r="Q2481" s="24">
        <f>+FACTURACION[[#This Row],[CANTIDAD]]*FACTURACION[[#This Row],[VR UNITARIO]]/1000</f>
        <v>6714.192</v>
      </c>
      <c r="R2481" s="3" t="str">
        <f>+VLOOKUP(FACTURACION[[#This Row],[NIT]],TABLACLIENTE,5,FALSE)</f>
        <v>NEIVA</v>
      </c>
    </row>
    <row r="2482" spans="3:18">
      <c r="C2482" s="13">
        <v>2015</v>
      </c>
      <c r="D2482" s="17" t="s">
        <v>702</v>
      </c>
      <c r="E2482" s="17">
        <f>MONTH(FACTURACION[[#This Row],[MES]]&amp;1)</f>
        <v>9</v>
      </c>
      <c r="F2482" s="223">
        <f>DATE(FACTURACION[[#This Row],[AÑO]],FACTURACION[[#This Row],[Mes numero]],1)</f>
        <v>42248</v>
      </c>
      <c r="G2482" s="159">
        <v>11474</v>
      </c>
      <c r="H2482" s="25">
        <v>891101577</v>
      </c>
      <c r="I2482" s="3" t="str">
        <f>+VLOOKUP(FACTURACION[[#This Row],[NIT]],TABLACLIENTE,2,FALSE)</f>
        <v>ALCANOS DE COLOMBIA S.A. E.S.P</v>
      </c>
      <c r="J2482" s="2" t="s">
        <v>20</v>
      </c>
      <c r="K2482" s="12" t="str">
        <f>+VLOOKUP(FACTURACION[[#This Row],[REFERENCIA]],CODINV,2,FALSE)</f>
        <v xml:space="preserve">MEDIDOR AC-250 C: 3/4" CON CONECTORES </v>
      </c>
      <c r="L2482" s="12" t="str">
        <f>IF(VLOOKUP(FACTURACION[[#This Row],[REFERENCIA]],CODINV,3,FALSE)=0,"",VLOOKUP(FACTURACION[[#This Row],[REFERENCIA]],CODINV,3,FALSE))</f>
        <v/>
      </c>
      <c r="M2482" s="12" t="str">
        <f>+VLOOKUP(FACTURACION[[#This Row],[REFERENCIA]],CODINV,4,FALSE)</f>
        <v>MEDIDORES</v>
      </c>
      <c r="N2482" s="12" t="str">
        <f>+VLOOKUP(FACTURACION[[#This Row],[REFERENCIA]],CODINV,5,FALSE)</f>
        <v>HONEYWELL</v>
      </c>
      <c r="O2482" s="2">
        <v>12</v>
      </c>
      <c r="P2482" s="23">
        <v>419637</v>
      </c>
      <c r="Q2482" s="24">
        <f>+FACTURACION[[#This Row],[CANTIDAD]]*FACTURACION[[#This Row],[VR UNITARIO]]/1000</f>
        <v>5035.6440000000002</v>
      </c>
      <c r="R2482" s="3" t="str">
        <f>+VLOOKUP(FACTURACION[[#This Row],[NIT]],TABLACLIENTE,5,FALSE)</f>
        <v>NEIVA</v>
      </c>
    </row>
    <row r="2483" spans="3:18">
      <c r="C2483" s="13">
        <v>2015</v>
      </c>
      <c r="D2483" s="17" t="s">
        <v>702</v>
      </c>
      <c r="E2483" s="17">
        <f>MONTH(FACTURACION[[#This Row],[MES]]&amp;1)</f>
        <v>9</v>
      </c>
      <c r="F2483" s="223">
        <f>DATE(FACTURACION[[#This Row],[AÑO]],FACTURACION[[#This Row],[Mes numero]],1)</f>
        <v>42248</v>
      </c>
      <c r="G2483" s="159">
        <v>11475</v>
      </c>
      <c r="H2483" s="25">
        <v>891101577</v>
      </c>
      <c r="I2483" s="3" t="str">
        <f>+VLOOKUP(FACTURACION[[#This Row],[NIT]],TABLACLIENTE,2,FALSE)</f>
        <v>ALCANOS DE COLOMBIA S.A. E.S.P</v>
      </c>
      <c r="J2483" s="2" t="s">
        <v>20</v>
      </c>
      <c r="K2483" s="12" t="str">
        <f>+VLOOKUP(FACTURACION[[#This Row],[REFERENCIA]],CODINV,2,FALSE)</f>
        <v xml:space="preserve">MEDIDOR AC-250 C: 3/4" CON CONECTORES </v>
      </c>
      <c r="L2483" s="12" t="str">
        <f>IF(VLOOKUP(FACTURACION[[#This Row],[REFERENCIA]],CODINV,3,FALSE)=0,"",VLOOKUP(FACTURACION[[#This Row],[REFERENCIA]],CODINV,3,FALSE))</f>
        <v/>
      </c>
      <c r="M2483" s="12" t="str">
        <f>+VLOOKUP(FACTURACION[[#This Row],[REFERENCIA]],CODINV,4,FALSE)</f>
        <v>MEDIDORES</v>
      </c>
      <c r="N2483" s="12" t="str">
        <f>+VLOOKUP(FACTURACION[[#This Row],[REFERENCIA]],CODINV,5,FALSE)</f>
        <v>HONEYWELL</v>
      </c>
      <c r="O2483" s="2">
        <v>6</v>
      </c>
      <c r="P2483" s="23">
        <v>419637</v>
      </c>
      <c r="Q2483" s="24">
        <f>+FACTURACION[[#This Row],[CANTIDAD]]*FACTURACION[[#This Row],[VR UNITARIO]]/1000</f>
        <v>2517.8220000000001</v>
      </c>
      <c r="R2483" s="3" t="str">
        <f>+VLOOKUP(FACTURACION[[#This Row],[NIT]],TABLACLIENTE,5,FALSE)</f>
        <v>NEIVA</v>
      </c>
    </row>
    <row r="2484" spans="3:18">
      <c r="C2484" s="13">
        <v>2015</v>
      </c>
      <c r="D2484" s="17" t="s">
        <v>702</v>
      </c>
      <c r="E2484" s="17">
        <f>MONTH(FACTURACION[[#This Row],[MES]]&amp;1)</f>
        <v>9</v>
      </c>
      <c r="F2484" s="223">
        <f>DATE(FACTURACION[[#This Row],[AÑO]],FACTURACION[[#This Row],[Mes numero]],1)</f>
        <v>42248</v>
      </c>
      <c r="G2484" s="159">
        <v>11476</v>
      </c>
      <c r="H2484" s="25">
        <v>891101577</v>
      </c>
      <c r="I2484" s="3" t="str">
        <f>+VLOOKUP(FACTURACION[[#This Row],[NIT]],TABLACLIENTE,2,FALSE)</f>
        <v>ALCANOS DE COLOMBIA S.A. E.S.P</v>
      </c>
      <c r="J2484" s="2" t="s">
        <v>20</v>
      </c>
      <c r="K2484" s="12" t="str">
        <f>+VLOOKUP(FACTURACION[[#This Row],[REFERENCIA]],CODINV,2,FALSE)</f>
        <v xml:space="preserve">MEDIDOR AC-250 C: 3/4" CON CONECTORES </v>
      </c>
      <c r="L2484" s="12" t="str">
        <f>IF(VLOOKUP(FACTURACION[[#This Row],[REFERENCIA]],CODINV,3,FALSE)=0,"",VLOOKUP(FACTURACION[[#This Row],[REFERENCIA]],CODINV,3,FALSE))</f>
        <v/>
      </c>
      <c r="M2484" s="12" t="str">
        <f>+VLOOKUP(FACTURACION[[#This Row],[REFERENCIA]],CODINV,4,FALSE)</f>
        <v>MEDIDORES</v>
      </c>
      <c r="N2484" s="12" t="str">
        <f>+VLOOKUP(FACTURACION[[#This Row],[REFERENCIA]],CODINV,5,FALSE)</f>
        <v>HONEYWELL</v>
      </c>
      <c r="O2484" s="2">
        <v>10</v>
      </c>
      <c r="P2484" s="23">
        <v>419637</v>
      </c>
      <c r="Q2484" s="24">
        <f>+FACTURACION[[#This Row],[CANTIDAD]]*FACTURACION[[#This Row],[VR UNITARIO]]/1000</f>
        <v>4196.37</v>
      </c>
      <c r="R2484" s="3" t="str">
        <f>+VLOOKUP(FACTURACION[[#This Row],[NIT]],TABLACLIENTE,5,FALSE)</f>
        <v>NEIVA</v>
      </c>
    </row>
    <row r="2485" spans="3:18">
      <c r="C2485" s="13">
        <v>2015</v>
      </c>
      <c r="D2485" s="17" t="s">
        <v>702</v>
      </c>
      <c r="E2485" s="17">
        <f>MONTH(FACTURACION[[#This Row],[MES]]&amp;1)</f>
        <v>9</v>
      </c>
      <c r="F2485" s="223">
        <f>DATE(FACTURACION[[#This Row],[AÑO]],FACTURACION[[#This Row],[Mes numero]],1)</f>
        <v>42248</v>
      </c>
      <c r="G2485" s="159">
        <v>11477</v>
      </c>
      <c r="H2485" s="25">
        <v>891101577</v>
      </c>
      <c r="I2485" s="3" t="str">
        <f>+VLOOKUP(FACTURACION[[#This Row],[NIT]],TABLACLIENTE,2,FALSE)</f>
        <v>ALCANOS DE COLOMBIA S.A. E.S.P</v>
      </c>
      <c r="J2485" s="2" t="s">
        <v>20</v>
      </c>
      <c r="K2485" s="12" t="str">
        <f>+VLOOKUP(FACTURACION[[#This Row],[REFERENCIA]],CODINV,2,FALSE)</f>
        <v xml:space="preserve">MEDIDOR AC-250 C: 3/4" CON CONECTORES </v>
      </c>
      <c r="L2485" s="12" t="str">
        <f>IF(VLOOKUP(FACTURACION[[#This Row],[REFERENCIA]],CODINV,3,FALSE)=0,"",VLOOKUP(FACTURACION[[#This Row],[REFERENCIA]],CODINV,3,FALSE))</f>
        <v/>
      </c>
      <c r="M2485" s="12" t="str">
        <f>+VLOOKUP(FACTURACION[[#This Row],[REFERENCIA]],CODINV,4,FALSE)</f>
        <v>MEDIDORES</v>
      </c>
      <c r="N2485" s="12" t="str">
        <f>+VLOOKUP(FACTURACION[[#This Row],[REFERENCIA]],CODINV,5,FALSE)</f>
        <v>HONEYWELL</v>
      </c>
      <c r="O2485" s="2">
        <v>6</v>
      </c>
      <c r="P2485" s="23">
        <v>419637</v>
      </c>
      <c r="Q2485" s="24">
        <f>+FACTURACION[[#This Row],[CANTIDAD]]*FACTURACION[[#This Row],[VR UNITARIO]]/1000</f>
        <v>2517.8220000000001</v>
      </c>
      <c r="R2485" s="3" t="str">
        <f>+VLOOKUP(FACTURACION[[#This Row],[NIT]],TABLACLIENTE,5,FALSE)</f>
        <v>NEIVA</v>
      </c>
    </row>
    <row r="2486" spans="3:18">
      <c r="C2486" s="13">
        <v>2015</v>
      </c>
      <c r="D2486" s="17" t="s">
        <v>702</v>
      </c>
      <c r="E2486" s="17">
        <f>MONTH(FACTURACION[[#This Row],[MES]]&amp;1)</f>
        <v>9</v>
      </c>
      <c r="F2486" s="223">
        <f>DATE(FACTURACION[[#This Row],[AÑO]],FACTURACION[[#This Row],[Mes numero]],1)</f>
        <v>42248</v>
      </c>
      <c r="G2486" s="159">
        <v>11478</v>
      </c>
      <c r="H2486" s="25">
        <v>891101577</v>
      </c>
      <c r="I2486" s="3" t="str">
        <f>+VLOOKUP(FACTURACION[[#This Row],[NIT]],TABLACLIENTE,2,FALSE)</f>
        <v>ALCANOS DE COLOMBIA S.A. E.S.P</v>
      </c>
      <c r="J2486" s="2" t="s">
        <v>20</v>
      </c>
      <c r="K2486" s="12" t="str">
        <f>+VLOOKUP(FACTURACION[[#This Row],[REFERENCIA]],CODINV,2,FALSE)</f>
        <v xml:space="preserve">MEDIDOR AC-250 C: 3/4" CON CONECTORES </v>
      </c>
      <c r="L2486" s="12" t="str">
        <f>IF(VLOOKUP(FACTURACION[[#This Row],[REFERENCIA]],CODINV,3,FALSE)=0,"",VLOOKUP(FACTURACION[[#This Row],[REFERENCIA]],CODINV,3,FALSE))</f>
        <v/>
      </c>
      <c r="M2486" s="12" t="str">
        <f>+VLOOKUP(FACTURACION[[#This Row],[REFERENCIA]],CODINV,4,FALSE)</f>
        <v>MEDIDORES</v>
      </c>
      <c r="N2486" s="12" t="str">
        <f>+VLOOKUP(FACTURACION[[#This Row],[REFERENCIA]],CODINV,5,FALSE)</f>
        <v>HONEYWELL</v>
      </c>
      <c r="O2486" s="2">
        <v>5</v>
      </c>
      <c r="P2486" s="23">
        <v>419637</v>
      </c>
      <c r="Q2486" s="24">
        <f>+FACTURACION[[#This Row],[CANTIDAD]]*FACTURACION[[#This Row],[VR UNITARIO]]/1000</f>
        <v>2098.1849999999999</v>
      </c>
      <c r="R2486" s="3" t="str">
        <f>+VLOOKUP(FACTURACION[[#This Row],[NIT]],TABLACLIENTE,5,FALSE)</f>
        <v>NEIVA</v>
      </c>
    </row>
    <row r="2487" spans="3:18">
      <c r="C2487" s="13">
        <v>2015</v>
      </c>
      <c r="D2487" s="17" t="s">
        <v>702</v>
      </c>
      <c r="E2487" s="17">
        <f>MONTH(FACTURACION[[#This Row],[MES]]&amp;1)</f>
        <v>9</v>
      </c>
      <c r="F2487" s="223">
        <f>DATE(FACTURACION[[#This Row],[AÑO]],FACTURACION[[#This Row],[Mes numero]],1)</f>
        <v>42248</v>
      </c>
      <c r="G2487" s="159">
        <v>11479</v>
      </c>
      <c r="H2487" s="25">
        <v>891101577</v>
      </c>
      <c r="I2487" s="3" t="str">
        <f>+VLOOKUP(FACTURACION[[#This Row],[NIT]],TABLACLIENTE,2,FALSE)</f>
        <v>ALCANOS DE COLOMBIA S.A. E.S.P</v>
      </c>
      <c r="J2487" s="2" t="s">
        <v>20</v>
      </c>
      <c r="K2487" s="12" t="str">
        <f>+VLOOKUP(FACTURACION[[#This Row],[REFERENCIA]],CODINV,2,FALSE)</f>
        <v xml:space="preserve">MEDIDOR AC-250 C: 3/4" CON CONECTORES </v>
      </c>
      <c r="L2487" s="12" t="str">
        <f>IF(VLOOKUP(FACTURACION[[#This Row],[REFERENCIA]],CODINV,3,FALSE)=0,"",VLOOKUP(FACTURACION[[#This Row],[REFERENCIA]],CODINV,3,FALSE))</f>
        <v/>
      </c>
      <c r="M2487" s="12" t="str">
        <f>+VLOOKUP(FACTURACION[[#This Row],[REFERENCIA]],CODINV,4,FALSE)</f>
        <v>MEDIDORES</v>
      </c>
      <c r="N2487" s="12" t="str">
        <f>+VLOOKUP(FACTURACION[[#This Row],[REFERENCIA]],CODINV,5,FALSE)</f>
        <v>HONEYWELL</v>
      </c>
      <c r="O2487" s="2">
        <v>5</v>
      </c>
      <c r="P2487" s="23">
        <v>419637</v>
      </c>
      <c r="Q2487" s="24">
        <f>+FACTURACION[[#This Row],[CANTIDAD]]*FACTURACION[[#This Row],[VR UNITARIO]]/1000</f>
        <v>2098.1849999999999</v>
      </c>
      <c r="R2487" s="3" t="str">
        <f>+VLOOKUP(FACTURACION[[#This Row],[NIT]],TABLACLIENTE,5,FALSE)</f>
        <v>NEIVA</v>
      </c>
    </row>
    <row r="2488" spans="3:18">
      <c r="C2488" s="13">
        <v>2015</v>
      </c>
      <c r="D2488" s="17" t="s">
        <v>702</v>
      </c>
      <c r="E2488" s="17">
        <f>MONTH(FACTURACION[[#This Row],[MES]]&amp;1)</f>
        <v>9</v>
      </c>
      <c r="F2488" s="223">
        <f>DATE(FACTURACION[[#This Row],[AÑO]],FACTURACION[[#This Row],[Mes numero]],1)</f>
        <v>42248</v>
      </c>
      <c r="G2488" s="159">
        <v>11464</v>
      </c>
      <c r="H2488" s="20">
        <v>890310688</v>
      </c>
      <c r="I2488" s="2" t="str">
        <f>+VLOOKUP(FACTURACION[[#This Row],[NIT]],TABLACLIENTE,2,FALSE)</f>
        <v>COLGAS DE OCCIDENTE S.A. E.S.P.</v>
      </c>
      <c r="J2488" s="2" t="s">
        <v>20</v>
      </c>
      <c r="K2488" s="12" t="str">
        <f>+VLOOKUP(FACTURACION[[#This Row],[REFERENCIA]],CODINV,2,FALSE)</f>
        <v xml:space="preserve">MEDIDOR AC-250 C: 3/4" CON CONECTORES </v>
      </c>
      <c r="L2488" s="12" t="str">
        <f>IF(VLOOKUP(FACTURACION[[#This Row],[REFERENCIA]],CODINV,3,FALSE)=0,"",VLOOKUP(FACTURACION[[#This Row],[REFERENCIA]],CODINV,3,FALSE))</f>
        <v/>
      </c>
      <c r="M2488" s="12" t="str">
        <f>+VLOOKUP(FACTURACION[[#This Row],[REFERENCIA]],CODINV,4,FALSE)</f>
        <v>MEDIDORES</v>
      </c>
      <c r="N2488" s="12" t="str">
        <f>+VLOOKUP(FACTURACION[[#This Row],[REFERENCIA]],CODINV,5,FALSE)</f>
        <v>HONEYWELL</v>
      </c>
      <c r="O2488" s="2">
        <v>1</v>
      </c>
      <c r="P2488" s="23">
        <v>357000</v>
      </c>
      <c r="Q2488" s="24">
        <f>+FACTURACION[[#This Row],[CANTIDAD]]*FACTURACION[[#This Row],[VR UNITARIO]]/1000</f>
        <v>357</v>
      </c>
      <c r="R2488" s="3" t="str">
        <f>+VLOOKUP(FACTURACION[[#This Row],[NIT]],TABLACLIENTE,5,FALSE)</f>
        <v>CALI</v>
      </c>
    </row>
    <row r="2489" spans="3:18">
      <c r="C2489" s="13">
        <v>2015</v>
      </c>
      <c r="D2489" s="17" t="s">
        <v>702</v>
      </c>
      <c r="E2489" s="17">
        <f>MONTH(FACTURACION[[#This Row],[MES]]&amp;1)</f>
        <v>9</v>
      </c>
      <c r="F2489" s="223">
        <f>DATE(FACTURACION[[#This Row],[AÑO]],FACTURACION[[#This Row],[Mes numero]],1)</f>
        <v>42248</v>
      </c>
      <c r="G2489" s="159">
        <v>11460</v>
      </c>
      <c r="H2489" s="20">
        <v>804014885</v>
      </c>
      <c r="I2489" s="2" t="str">
        <f>+VLOOKUP(FACTURACION[[#This Row],[NIT]],TABLACLIENTE,2,FALSE)</f>
        <v>ESPIGAS S.A. E.S.P.</v>
      </c>
      <c r="J2489" s="2" t="s">
        <v>20</v>
      </c>
      <c r="K2489" s="12" t="str">
        <f>+VLOOKUP(FACTURACION[[#This Row],[REFERENCIA]],CODINV,2,FALSE)</f>
        <v xml:space="preserve">MEDIDOR AC-250 C: 3/4" CON CONECTORES </v>
      </c>
      <c r="L2489" s="12" t="str">
        <f>IF(VLOOKUP(FACTURACION[[#This Row],[REFERENCIA]],CODINV,3,FALSE)=0,"",VLOOKUP(FACTURACION[[#This Row],[REFERENCIA]],CODINV,3,FALSE))</f>
        <v/>
      </c>
      <c r="M2489" s="12" t="str">
        <f>+VLOOKUP(FACTURACION[[#This Row],[REFERENCIA]],CODINV,4,FALSE)</f>
        <v>MEDIDORES</v>
      </c>
      <c r="N2489" s="12" t="str">
        <f>+VLOOKUP(FACTURACION[[#This Row],[REFERENCIA]],CODINV,5,FALSE)</f>
        <v>HONEYWELL</v>
      </c>
      <c r="O2489" s="2">
        <v>5</v>
      </c>
      <c r="P2489" s="23">
        <v>361000</v>
      </c>
      <c r="Q2489" s="24">
        <f>+FACTURACION[[#This Row],[CANTIDAD]]*FACTURACION[[#This Row],[VR UNITARIO]]/1000</f>
        <v>1805</v>
      </c>
      <c r="R2489" s="3" t="str">
        <f>+VLOOKUP(FACTURACION[[#This Row],[NIT]],TABLACLIENTE,5,FALSE)</f>
        <v>BUCARAMANGA</v>
      </c>
    </row>
    <row r="2490" spans="3:18">
      <c r="C2490" s="13">
        <v>2015</v>
      </c>
      <c r="D2490" s="17" t="s">
        <v>702</v>
      </c>
      <c r="E2490" s="17">
        <f>MONTH(FACTURACION[[#This Row],[MES]]&amp;1)</f>
        <v>9</v>
      </c>
      <c r="F2490" s="223">
        <f>DATE(FACTURACION[[#This Row],[AÑO]],FACTURACION[[#This Row],[Mes numero]],1)</f>
        <v>42248</v>
      </c>
      <c r="G2490" s="159">
        <v>11447</v>
      </c>
      <c r="H2490" s="20">
        <v>800021272</v>
      </c>
      <c r="I2490" s="2" t="str">
        <f>+VLOOKUP(FACTURACION[[#This Row],[NIT]],TABLACLIENTE,2,FALSE)</f>
        <v>GASES DEL LLANO S.A. E.S.P (LLANOGAS S.A. E.S.P.)</v>
      </c>
      <c r="J2490" s="2" t="s">
        <v>20</v>
      </c>
      <c r="K2490" s="12" t="str">
        <f>+VLOOKUP(FACTURACION[[#This Row],[REFERENCIA]],CODINV,2,FALSE)</f>
        <v xml:space="preserve">MEDIDOR AC-250 C: 3/4" CON CONECTORES </v>
      </c>
      <c r="L2490" s="12" t="str">
        <f>IF(VLOOKUP(FACTURACION[[#This Row],[REFERENCIA]],CODINV,3,FALSE)=0,"",VLOOKUP(FACTURACION[[#This Row],[REFERENCIA]],CODINV,3,FALSE))</f>
        <v/>
      </c>
      <c r="M2490" s="12" t="str">
        <f>+VLOOKUP(FACTURACION[[#This Row],[REFERENCIA]],CODINV,4,FALSE)</f>
        <v>MEDIDORES</v>
      </c>
      <c r="N2490" s="12" t="str">
        <f>+VLOOKUP(FACTURACION[[#This Row],[REFERENCIA]],CODINV,5,FALSE)</f>
        <v>HONEYWELL</v>
      </c>
      <c r="O2490" s="2">
        <v>9</v>
      </c>
      <c r="P2490" s="23">
        <v>460805</v>
      </c>
      <c r="Q2490" s="24">
        <f>+FACTURACION[[#This Row],[CANTIDAD]]*FACTURACION[[#This Row],[VR UNITARIO]]/1000</f>
        <v>4147.2449999999999</v>
      </c>
      <c r="R2490" s="3" t="str">
        <f>+VLOOKUP(FACTURACION[[#This Row],[NIT]],TABLACLIENTE,5,FALSE)</f>
        <v>VILLAVICENCIO</v>
      </c>
    </row>
    <row r="2491" spans="3:18">
      <c r="C2491" s="13">
        <v>2015</v>
      </c>
      <c r="D2491" s="17" t="s">
        <v>702</v>
      </c>
      <c r="E2491" s="17">
        <f>MONTH(FACTURACION[[#This Row],[MES]]&amp;1)</f>
        <v>9</v>
      </c>
      <c r="F2491" s="223">
        <f>DATE(FACTURACION[[#This Row],[AÑO]],FACTURACION[[#This Row],[Mes numero]],1)</f>
        <v>42248</v>
      </c>
      <c r="G2491" s="159">
        <v>11490</v>
      </c>
      <c r="H2491" s="20">
        <v>830140206</v>
      </c>
      <c r="I2491" s="2" t="str">
        <f>+VLOOKUP(FACTURACION[[#This Row],[NIT]],TABLACLIENTE,2,FALSE)</f>
        <v xml:space="preserve"> ENERCER S.A. E.S.P. (ANTERIORMENTE PUBLISERVICIOS S.A. E.S.P )</v>
      </c>
      <c r="J2491" s="2" t="s">
        <v>20</v>
      </c>
      <c r="K2491" s="12" t="str">
        <f>+VLOOKUP(FACTURACION[[#This Row],[REFERENCIA]],CODINV,2,FALSE)</f>
        <v xml:space="preserve">MEDIDOR AC-250 C: 3/4" CON CONECTORES </v>
      </c>
      <c r="L2491" s="12" t="str">
        <f>IF(VLOOKUP(FACTURACION[[#This Row],[REFERENCIA]],CODINV,3,FALSE)=0,"",VLOOKUP(FACTURACION[[#This Row],[REFERENCIA]],CODINV,3,FALSE))</f>
        <v/>
      </c>
      <c r="M2491" s="12" t="str">
        <f>+VLOOKUP(FACTURACION[[#This Row],[REFERENCIA]],CODINV,4,FALSE)</f>
        <v>MEDIDORES</v>
      </c>
      <c r="N2491" s="12" t="str">
        <f>+VLOOKUP(FACTURACION[[#This Row],[REFERENCIA]],CODINV,5,FALSE)</f>
        <v>HONEYWELL</v>
      </c>
      <c r="O2491" s="2">
        <v>2</v>
      </c>
      <c r="P2491" s="23">
        <v>360000</v>
      </c>
      <c r="Q2491" s="24">
        <f>+FACTURACION[[#This Row],[CANTIDAD]]*FACTURACION[[#This Row],[VR UNITARIO]]/1000</f>
        <v>720</v>
      </c>
      <c r="R2491" s="3" t="str">
        <f>+VLOOKUP(FACTURACION[[#This Row],[NIT]],TABLACLIENTE,5,FALSE)</f>
        <v>BOGOTÁ D.C.</v>
      </c>
    </row>
    <row r="2492" spans="3:18">
      <c r="C2492" s="13">
        <v>2015</v>
      </c>
      <c r="D2492" s="17" t="s">
        <v>702</v>
      </c>
      <c r="E2492" s="17">
        <f>MONTH(FACTURACION[[#This Row],[MES]]&amp;1)</f>
        <v>9</v>
      </c>
      <c r="F2492" s="223">
        <f>DATE(FACTURACION[[#This Row],[AÑO]],FACTURACION[[#This Row],[Mes numero]],1)</f>
        <v>42248</v>
      </c>
      <c r="G2492" s="159">
        <v>11444</v>
      </c>
      <c r="H2492" s="20">
        <v>800167643</v>
      </c>
      <c r="I2492" s="2" t="str">
        <f>+VLOOKUP(FACTURACION[[#This Row],[NIT]],TABLACLIENTE,2,FALSE)</f>
        <v>GASES DE OCCIDENTE S.A. E.S.P. (GDO)</v>
      </c>
      <c r="J2492" s="2" t="s">
        <v>23</v>
      </c>
      <c r="K2492" s="12" t="str">
        <f>+VLOOKUP(FACTURACION[[#This Row],[REFERENCIA]],CODINV,2,FALSE)</f>
        <v>MEDIDOR AL-800 C:1 1/2" MAOP 20 PSIG CON CONECTORES</v>
      </c>
      <c r="L2492" s="12" t="str">
        <f>IF(VLOOKUP(FACTURACION[[#This Row],[REFERENCIA]],CODINV,3,FALSE)=0,"",VLOOKUP(FACTURACION[[#This Row],[REFERENCIA]],CODINV,3,FALSE))</f>
        <v/>
      </c>
      <c r="M2492" s="12" t="str">
        <f>+VLOOKUP(FACTURACION[[#This Row],[REFERENCIA]],CODINV,4,FALSE)</f>
        <v>MEDIDORES</v>
      </c>
      <c r="N2492" s="12" t="str">
        <f>+VLOOKUP(FACTURACION[[#This Row],[REFERENCIA]],CODINV,5,FALSE)</f>
        <v>HONEYWELL</v>
      </c>
      <c r="O2492" s="2">
        <v>2</v>
      </c>
      <c r="P2492" s="23">
        <v>3376863</v>
      </c>
      <c r="Q2492" s="24">
        <f>+FACTURACION[[#This Row],[CANTIDAD]]*FACTURACION[[#This Row],[VR UNITARIO]]/1000</f>
        <v>6753.7259999999997</v>
      </c>
      <c r="R2492" s="3" t="str">
        <f>+VLOOKUP(FACTURACION[[#This Row],[NIT]],TABLACLIENTE,5,FALSE)</f>
        <v>CALI</v>
      </c>
    </row>
    <row r="2493" spans="3:18">
      <c r="C2493" s="13">
        <v>2015</v>
      </c>
      <c r="D2493" s="17" t="s">
        <v>702</v>
      </c>
      <c r="E2493" s="17">
        <f>MONTH(FACTURACION[[#This Row],[MES]]&amp;1)</f>
        <v>9</v>
      </c>
      <c r="F2493" s="223">
        <f>DATE(FACTURACION[[#This Row],[AÑO]],FACTURACION[[#This Row],[Mes numero]],1)</f>
        <v>42248</v>
      </c>
      <c r="G2493" s="159">
        <v>11454</v>
      </c>
      <c r="H2493" s="20">
        <v>890400869</v>
      </c>
      <c r="I2493" s="2" t="str">
        <f>+VLOOKUP(FACTURACION[[#This Row],[NIT]],TABLACLIENTE,2,FALSE)</f>
        <v>SURTIDORA DE GAS DEL CARIBE S.A. E.S.P. (SURTIGAS S.A. E.S.P.)</v>
      </c>
      <c r="J2493" s="2" t="s">
        <v>23</v>
      </c>
      <c r="K2493" s="12" t="str">
        <f>+VLOOKUP(FACTURACION[[#This Row],[REFERENCIA]],CODINV,2,FALSE)</f>
        <v>MEDIDOR AL-800 C:1 1/2" MAOP 20 PSIG CON CONECTORES</v>
      </c>
      <c r="L2493" s="12" t="str">
        <f>IF(VLOOKUP(FACTURACION[[#This Row],[REFERENCIA]],CODINV,3,FALSE)=0,"",VLOOKUP(FACTURACION[[#This Row],[REFERENCIA]],CODINV,3,FALSE))</f>
        <v/>
      </c>
      <c r="M2493" s="12" t="str">
        <f>+VLOOKUP(FACTURACION[[#This Row],[REFERENCIA]],CODINV,4,FALSE)</f>
        <v>MEDIDORES</v>
      </c>
      <c r="N2493" s="12" t="str">
        <f>+VLOOKUP(FACTURACION[[#This Row],[REFERENCIA]],CODINV,5,FALSE)</f>
        <v>HONEYWELL</v>
      </c>
      <c r="O2493" s="2">
        <v>2</v>
      </c>
      <c r="P2493" s="23">
        <v>3344951</v>
      </c>
      <c r="Q2493" s="24">
        <f>+FACTURACION[[#This Row],[CANTIDAD]]*FACTURACION[[#This Row],[VR UNITARIO]]/1000</f>
        <v>6689.902</v>
      </c>
      <c r="R2493" s="3" t="str">
        <f>+VLOOKUP(FACTURACION[[#This Row],[NIT]],TABLACLIENTE,5,FALSE)</f>
        <v>CARTAGENA</v>
      </c>
    </row>
    <row r="2494" spans="3:18">
      <c r="C2494" s="13">
        <v>2015</v>
      </c>
      <c r="D2494" s="17" t="s">
        <v>702</v>
      </c>
      <c r="E2494" s="17">
        <f>MONTH(FACTURACION[[#This Row],[MES]]&amp;1)</f>
        <v>9</v>
      </c>
      <c r="F2494" s="223">
        <f>DATE(FACTURACION[[#This Row],[AÑO]],FACTURACION[[#This Row],[Mes numero]],1)</f>
        <v>42248</v>
      </c>
      <c r="G2494" s="159">
        <v>11457</v>
      </c>
      <c r="H2494" s="20">
        <v>890400869</v>
      </c>
      <c r="I2494" s="2" t="str">
        <f>+VLOOKUP(FACTURACION[[#This Row],[NIT]],TABLACLIENTE,2,FALSE)</f>
        <v>SURTIDORA DE GAS DEL CARIBE S.A. E.S.P. (SURTIGAS S.A. E.S.P.)</v>
      </c>
      <c r="J2494" s="2" t="s">
        <v>23</v>
      </c>
      <c r="K2494" s="12" t="str">
        <f>+VLOOKUP(FACTURACION[[#This Row],[REFERENCIA]],CODINV,2,FALSE)</f>
        <v>MEDIDOR AL-800 C:1 1/2" MAOP 20 PSIG CON CONECTORES</v>
      </c>
      <c r="L2494" s="12" t="str">
        <f>IF(VLOOKUP(FACTURACION[[#This Row],[REFERENCIA]],CODINV,3,FALSE)=0,"",VLOOKUP(FACTURACION[[#This Row],[REFERENCIA]],CODINV,3,FALSE))</f>
        <v/>
      </c>
      <c r="M2494" s="12" t="str">
        <f>+VLOOKUP(FACTURACION[[#This Row],[REFERENCIA]],CODINV,4,FALSE)</f>
        <v>MEDIDORES</v>
      </c>
      <c r="N2494" s="12" t="str">
        <f>+VLOOKUP(FACTURACION[[#This Row],[REFERENCIA]],CODINV,5,FALSE)</f>
        <v>HONEYWELL</v>
      </c>
      <c r="O2494" s="2">
        <v>5</v>
      </c>
      <c r="P2494" s="23">
        <v>2918859</v>
      </c>
      <c r="Q2494" s="24">
        <f>+FACTURACION[[#This Row],[CANTIDAD]]*FACTURACION[[#This Row],[VR UNITARIO]]/1000</f>
        <v>14594.295</v>
      </c>
      <c r="R2494" s="3" t="str">
        <f>+VLOOKUP(FACTURACION[[#This Row],[NIT]],TABLACLIENTE,5,FALSE)</f>
        <v>CARTAGENA</v>
      </c>
    </row>
    <row r="2495" spans="3:18">
      <c r="C2495" s="13">
        <v>2015</v>
      </c>
      <c r="D2495" s="17" t="s">
        <v>702</v>
      </c>
      <c r="E2495" s="17">
        <f>MONTH(FACTURACION[[#This Row],[MES]]&amp;1)</f>
        <v>9</v>
      </c>
      <c r="F2495" s="223">
        <f>DATE(FACTURACION[[#This Row],[AÑO]],FACTURACION[[#This Row],[Mes numero]],1)</f>
        <v>42248</v>
      </c>
      <c r="G2495" s="159">
        <v>11458</v>
      </c>
      <c r="H2495" s="20">
        <v>890503900</v>
      </c>
      <c r="I2495" s="2" t="str">
        <f>+VLOOKUP(FACTURACION[[#This Row],[NIT]],TABLACLIENTE,2,FALSE)</f>
        <v>GASES DEL ORIENTE S.A. E.S.P.</v>
      </c>
      <c r="J2495" s="2" t="s">
        <v>120</v>
      </c>
      <c r="K2495" s="12" t="str">
        <f>+VLOOKUP(FACTURACION[[#This Row],[REFERENCIA]],CODINV,2,FALSE)</f>
        <v>MEDIDOR ROTATIVO G65</v>
      </c>
      <c r="L2495" s="12" t="str">
        <f>IF(VLOOKUP(FACTURACION[[#This Row],[REFERENCIA]],CODINV,3,FALSE)=0,"",VLOOKUP(FACTURACION[[#This Row],[REFERENCIA]],CODINV,3,FALSE))</f>
        <v>RCG65</v>
      </c>
      <c r="M2495" s="12" t="str">
        <f>+VLOOKUP(FACTURACION[[#This Row],[REFERENCIA]],CODINV,4,FALSE)</f>
        <v>MEDIDORES</v>
      </c>
      <c r="N2495" s="12" t="str">
        <f>+VLOOKUP(FACTURACION[[#This Row],[REFERENCIA]],CODINV,5,FALSE)</f>
        <v>HONEYWELL</v>
      </c>
      <c r="O2495" s="2">
        <v>1</v>
      </c>
      <c r="P2495" s="23">
        <v>3658667</v>
      </c>
      <c r="Q2495" s="24">
        <f>+FACTURACION[[#This Row],[CANTIDAD]]*FACTURACION[[#This Row],[VR UNITARIO]]/1000</f>
        <v>3658.6669999999999</v>
      </c>
      <c r="R2495" s="3" t="str">
        <f>+VLOOKUP(FACTURACION[[#This Row],[NIT]],TABLACLIENTE,5,FALSE)</f>
        <v>CUCUTA</v>
      </c>
    </row>
    <row r="2496" spans="3:18">
      <c r="C2496" s="13">
        <v>2015</v>
      </c>
      <c r="D2496" s="17" t="s">
        <v>702</v>
      </c>
      <c r="E2496" s="17">
        <f>MONTH(FACTURACION[[#This Row],[MES]]&amp;1)</f>
        <v>9</v>
      </c>
      <c r="F2496" s="223">
        <f>DATE(FACTURACION[[#This Row],[AÑO]],FACTURACION[[#This Row],[Mes numero]],1)</f>
        <v>42248</v>
      </c>
      <c r="G2496" s="159">
        <v>11499</v>
      </c>
      <c r="H2496" s="20">
        <v>900155947</v>
      </c>
      <c r="I2496" s="2" t="str">
        <f>+VLOOKUP(FACTURACION[[#This Row],[NIT]],TABLACLIENTE,2,FALSE)</f>
        <v>INGENIERIA DE MONTAJE Y MANTENIMIENTO DE ESTACIONES DE SERVICIO LTDA  (IMMES LTDA)</v>
      </c>
      <c r="J2496" s="2" t="s">
        <v>198</v>
      </c>
      <c r="K2496" s="12" t="str">
        <f>+VLOOKUP(FACTURACION[[#This Row],[REFERENCIA]],CODINV,2,FALSE)</f>
        <v>REG. 1813C-HC C. 1 1/4" R: 6-15" O: 1/2</v>
      </c>
      <c r="L2496" s="12" t="str">
        <f>IF(VLOOKUP(FACTURACION[[#This Row],[REFERENCIA]],CODINV,3,FALSE)=0,"",VLOOKUP(FACTURACION[[#This Row],[REFERENCIA]],CODINV,3,FALSE))</f>
        <v/>
      </c>
      <c r="M2496" s="12" t="str">
        <f>+VLOOKUP(FACTURACION[[#This Row],[REFERENCIA]],CODINV,4,FALSE)</f>
        <v>REGULADORES</v>
      </c>
      <c r="N2496" s="12" t="str">
        <f>+VLOOKUP(FACTURACION[[#This Row],[REFERENCIA]],CODINV,5,FALSE)</f>
        <v>HONEYWELL</v>
      </c>
      <c r="O2496" s="2">
        <v>1</v>
      </c>
      <c r="P2496" s="23">
        <v>175000</v>
      </c>
      <c r="Q2496" s="24">
        <f>+FACTURACION[[#This Row],[CANTIDAD]]*FACTURACION[[#This Row],[VR UNITARIO]]/1000</f>
        <v>175</v>
      </c>
      <c r="R2496" s="3" t="str">
        <f>+VLOOKUP(FACTURACION[[#This Row],[NIT]],TABLACLIENTE,5,FALSE)</f>
        <v>BOGOTÁ D.C.</v>
      </c>
    </row>
    <row r="2497" spans="3:18">
      <c r="C2497" s="13">
        <v>2015</v>
      </c>
      <c r="D2497" s="17" t="s">
        <v>702</v>
      </c>
      <c r="E2497" s="17">
        <f>MONTH(FACTURACION[[#This Row],[MES]]&amp;1)</f>
        <v>9</v>
      </c>
      <c r="F2497" s="223">
        <f>DATE(FACTURACION[[#This Row],[AÑO]],FACTURACION[[#This Row],[Mes numero]],1)</f>
        <v>42248</v>
      </c>
      <c r="G2497" s="159">
        <v>11512</v>
      </c>
      <c r="H2497" s="20">
        <v>900520280</v>
      </c>
      <c r="I2497" s="2" t="str">
        <f>+VLOOKUP(FACTURACION[[#This Row],[NIT]],TABLACLIENTE,2,FALSE)</f>
        <v>ENERGY SOLUTION SERVICES SAS</v>
      </c>
      <c r="J2497" s="2" t="s">
        <v>159</v>
      </c>
      <c r="K2497" s="12" t="str">
        <f>+VLOOKUP(FACTURACION[[#This Row],[REFERENCIA]],CODINV,2,FALSE)</f>
        <v>REG 1813B2 C:1 R:12-28 O: 1/2</v>
      </c>
      <c r="L2497" s="12" t="str">
        <f>IF(VLOOKUP(FACTURACION[[#This Row],[REFERENCIA]],CODINV,3,FALSE)=0,"",VLOOKUP(FACTURACION[[#This Row],[REFERENCIA]],CODINV,3,FALSE))</f>
        <v/>
      </c>
      <c r="M2497" s="12" t="str">
        <f>+VLOOKUP(FACTURACION[[#This Row],[REFERENCIA]],CODINV,4,FALSE)</f>
        <v>REGULADORES</v>
      </c>
      <c r="N2497" s="12" t="str">
        <f>+VLOOKUP(FACTURACION[[#This Row],[REFERENCIA]],CODINV,5,FALSE)</f>
        <v>HONEYWELL</v>
      </c>
      <c r="O2497" s="2">
        <v>1</v>
      </c>
      <c r="P2497" s="23">
        <v>140000</v>
      </c>
      <c r="Q2497" s="24">
        <f>+FACTURACION[[#This Row],[CANTIDAD]]*FACTURACION[[#This Row],[VR UNITARIO]]/1000</f>
        <v>140</v>
      </c>
      <c r="R2497" s="3" t="str">
        <f>+VLOOKUP(FACTURACION[[#This Row],[NIT]],TABLACLIENTE,5,FALSE)</f>
        <v>BOGOTÁ D.C.</v>
      </c>
    </row>
    <row r="2498" spans="3:18">
      <c r="C2498" s="13">
        <v>2015</v>
      </c>
      <c r="D2498" s="17" t="s">
        <v>702</v>
      </c>
      <c r="E2498" s="17">
        <f>MONTH(FACTURACION[[#This Row],[MES]]&amp;1)</f>
        <v>9</v>
      </c>
      <c r="F2498" s="223">
        <f>DATE(FACTURACION[[#This Row],[AÑO]],FACTURACION[[#This Row],[Mes numero]],1)</f>
        <v>42248</v>
      </c>
      <c r="G2498" s="159">
        <v>11483</v>
      </c>
      <c r="H2498" s="20">
        <v>890310688</v>
      </c>
      <c r="I2498" s="2" t="str">
        <f>+VLOOKUP(FACTURACION[[#This Row],[NIT]],TABLACLIENTE,2,FALSE)</f>
        <v>COLGAS DE OCCIDENTE S.A. E.S.P.</v>
      </c>
      <c r="J2498" s="2" t="s">
        <v>6</v>
      </c>
      <c r="K2498" s="12" t="str">
        <f>+VLOOKUP(FACTURACION[[#This Row],[REFERENCIA]],CODINV,2,FALSE)</f>
        <v>REG.1813C C:3/4" R:6-15" O:1/2</v>
      </c>
      <c r="L2498" s="12" t="str">
        <f>IF(VLOOKUP(FACTURACION[[#This Row],[REFERENCIA]],CODINV,3,FALSE)=0,"",VLOOKUP(FACTURACION[[#This Row],[REFERENCIA]],CODINV,3,FALSE))</f>
        <v/>
      </c>
      <c r="M2498" s="12" t="str">
        <f>+VLOOKUP(FACTURACION[[#This Row],[REFERENCIA]],CODINV,4,FALSE)</f>
        <v>REGULADORES</v>
      </c>
      <c r="N2498" s="12" t="str">
        <f>+VLOOKUP(FACTURACION[[#This Row],[REFERENCIA]],CODINV,5,FALSE)</f>
        <v>HONEYWELL</v>
      </c>
      <c r="O2498" s="2">
        <v>1</v>
      </c>
      <c r="P2498" s="23">
        <v>147000</v>
      </c>
      <c r="Q2498" s="24">
        <f>+FACTURACION[[#This Row],[CANTIDAD]]*FACTURACION[[#This Row],[VR UNITARIO]]/1000</f>
        <v>147</v>
      </c>
      <c r="R2498" s="3" t="str">
        <f>+VLOOKUP(FACTURACION[[#This Row],[NIT]],TABLACLIENTE,5,FALSE)</f>
        <v>CALI</v>
      </c>
    </row>
    <row r="2499" spans="3:18">
      <c r="C2499" s="13">
        <v>2015</v>
      </c>
      <c r="D2499" s="17" t="s">
        <v>702</v>
      </c>
      <c r="E2499" s="17">
        <f>MONTH(FACTURACION[[#This Row],[MES]]&amp;1)</f>
        <v>9</v>
      </c>
      <c r="F2499" s="223">
        <f>DATE(FACTURACION[[#This Row],[AÑO]],FACTURACION[[#This Row],[Mes numero]],1)</f>
        <v>42248</v>
      </c>
      <c r="G2499" s="159">
        <v>11502</v>
      </c>
      <c r="H2499" s="20">
        <v>900520280</v>
      </c>
      <c r="I2499" s="2" t="str">
        <f>+VLOOKUP(FACTURACION[[#This Row],[NIT]],TABLACLIENTE,2,FALSE)</f>
        <v>ENERGY SOLUTION SERVICES SAS</v>
      </c>
      <c r="J2499" s="2" t="s">
        <v>6</v>
      </c>
      <c r="K2499" s="12" t="str">
        <f>+VLOOKUP(FACTURACION[[#This Row],[REFERENCIA]],CODINV,2,FALSE)</f>
        <v>REG.1813C C:3/4" R:6-15" O:1/2</v>
      </c>
      <c r="L2499" s="12" t="str">
        <f>IF(VLOOKUP(FACTURACION[[#This Row],[REFERENCIA]],CODINV,3,FALSE)=0,"",VLOOKUP(FACTURACION[[#This Row],[REFERENCIA]],CODINV,3,FALSE))</f>
        <v/>
      </c>
      <c r="M2499" s="12" t="str">
        <f>+VLOOKUP(FACTURACION[[#This Row],[REFERENCIA]],CODINV,4,FALSE)</f>
        <v>REGULADORES</v>
      </c>
      <c r="N2499" s="12" t="str">
        <f>+VLOOKUP(FACTURACION[[#This Row],[REFERENCIA]],CODINV,5,FALSE)</f>
        <v>HONEYWELL</v>
      </c>
      <c r="O2499" s="2">
        <v>1</v>
      </c>
      <c r="P2499" s="23">
        <v>140000</v>
      </c>
      <c r="Q2499" s="24">
        <f>+FACTURACION[[#This Row],[CANTIDAD]]*FACTURACION[[#This Row],[VR UNITARIO]]/1000</f>
        <v>140</v>
      </c>
      <c r="R2499" s="3" t="str">
        <f>+VLOOKUP(FACTURACION[[#This Row],[NIT]],TABLACLIENTE,5,FALSE)</f>
        <v>BOGOTÁ D.C.</v>
      </c>
    </row>
    <row r="2500" spans="3:18">
      <c r="C2500" s="13">
        <v>2015</v>
      </c>
      <c r="D2500" s="17" t="s">
        <v>702</v>
      </c>
      <c r="E2500" s="17">
        <f>MONTH(FACTURACION[[#This Row],[MES]]&amp;1)</f>
        <v>9</v>
      </c>
      <c r="F2500" s="223">
        <f>DATE(FACTURACION[[#This Row],[AÑO]],FACTURACION[[#This Row],[Mes numero]],1)</f>
        <v>42248</v>
      </c>
      <c r="G2500" s="159">
        <v>11510</v>
      </c>
      <c r="H2500" s="20">
        <v>830109199</v>
      </c>
      <c r="I2500" s="2" t="str">
        <f>+VLOOKUP(FACTURACION[[#This Row],[NIT]],TABLACLIENTE,2,FALSE)</f>
        <v>ENGINEERING CO (ENGECO LIMITADA)</v>
      </c>
      <c r="J2500" s="2" t="s">
        <v>6</v>
      </c>
      <c r="K2500" s="12" t="str">
        <f>+VLOOKUP(FACTURACION[[#This Row],[REFERENCIA]],CODINV,2,FALSE)</f>
        <v>REG.1813C C:3/4" R:6-15" O:1/2</v>
      </c>
      <c r="L2500" s="12" t="str">
        <f>IF(VLOOKUP(FACTURACION[[#This Row],[REFERENCIA]],CODINV,3,FALSE)=0,"",VLOOKUP(FACTURACION[[#This Row],[REFERENCIA]],CODINV,3,FALSE))</f>
        <v/>
      </c>
      <c r="M2500" s="12" t="str">
        <f>+VLOOKUP(FACTURACION[[#This Row],[REFERENCIA]],CODINV,4,FALSE)</f>
        <v>REGULADORES</v>
      </c>
      <c r="N2500" s="12" t="str">
        <f>+VLOOKUP(FACTURACION[[#This Row],[REFERENCIA]],CODINV,5,FALSE)</f>
        <v>HONEYWELL</v>
      </c>
      <c r="O2500" s="2">
        <v>1</v>
      </c>
      <c r="P2500" s="23">
        <v>135000</v>
      </c>
      <c r="Q2500" s="24">
        <f>+FACTURACION[[#This Row],[CANTIDAD]]*FACTURACION[[#This Row],[VR UNITARIO]]/1000</f>
        <v>135</v>
      </c>
      <c r="R2500" s="3" t="str">
        <f>+VLOOKUP(FACTURACION[[#This Row],[NIT]],TABLACLIENTE,5,FALSE)</f>
        <v>BOGOTÁ D.C.</v>
      </c>
    </row>
    <row r="2501" spans="3:18">
      <c r="C2501" s="37">
        <v>2015</v>
      </c>
      <c r="D2501" s="38" t="s">
        <v>702</v>
      </c>
      <c r="E2501" s="38">
        <f>MONTH(FACTURACION[[#This Row],[MES]]&amp;1)</f>
        <v>9</v>
      </c>
      <c r="F2501" s="223">
        <f>DATE(FACTURACION[[#This Row],[AÑO]],FACTURACION[[#This Row],[Mes numero]],1)</f>
        <v>42248</v>
      </c>
      <c r="G2501" s="160">
        <v>11506</v>
      </c>
      <c r="H2501" s="39">
        <v>900255894</v>
      </c>
      <c r="I2501" s="40" t="str">
        <f>+VLOOKUP(FACTURACION[[#This Row],[NIT]],TABLACLIENTE,2,FALSE)</f>
        <v>INSTALACIONES HIDROSANITARIAS CARDENAS E.U.</v>
      </c>
      <c r="J2501" s="41" t="s">
        <v>6</v>
      </c>
      <c r="K2501" s="12" t="str">
        <f>+VLOOKUP(FACTURACION[[#This Row],[REFERENCIA]],CODINV,2,FALSE)</f>
        <v>REG.1813C C:3/4" R:6-15" O:1/2</v>
      </c>
      <c r="L2501" s="12" t="str">
        <f>IF(VLOOKUP(FACTURACION[[#This Row],[REFERENCIA]],CODINV,3,FALSE)=0,"",VLOOKUP(FACTURACION[[#This Row],[REFERENCIA]],CODINV,3,FALSE))</f>
        <v/>
      </c>
      <c r="M2501" s="12" t="str">
        <f>+VLOOKUP(FACTURACION[[#This Row],[REFERENCIA]],CODINV,4,FALSE)</f>
        <v>REGULADORES</v>
      </c>
      <c r="N2501" s="12" t="str">
        <f>+VLOOKUP(FACTURACION[[#This Row],[REFERENCIA]],CODINV,5,FALSE)</f>
        <v>HONEYWELL</v>
      </c>
      <c r="O2501" s="41">
        <v>1</v>
      </c>
      <c r="P2501" s="42">
        <v>136000</v>
      </c>
      <c r="Q2501" s="43">
        <f>+FACTURACION[[#This Row],[CANTIDAD]]*FACTURACION[[#This Row],[VR UNITARIO]]/1000</f>
        <v>136</v>
      </c>
      <c r="R2501" s="3" t="str">
        <f>+VLOOKUP(FACTURACION[[#This Row],[NIT]],TABLACLIENTE,5,FALSE)</f>
        <v>BOGOTÁ D.C.</v>
      </c>
    </row>
    <row r="2502" spans="3:18">
      <c r="C2502" s="13">
        <v>2015</v>
      </c>
      <c r="D2502" s="17" t="s">
        <v>702</v>
      </c>
      <c r="E2502" s="17">
        <f>MONTH(FACTURACION[[#This Row],[MES]]&amp;1)</f>
        <v>9</v>
      </c>
      <c r="F2502" s="223">
        <f>DATE(FACTURACION[[#This Row],[AÑO]],FACTURACION[[#This Row],[Mes numero]],1)</f>
        <v>42248</v>
      </c>
      <c r="G2502" s="159">
        <v>11443</v>
      </c>
      <c r="H2502" s="20">
        <v>800202395</v>
      </c>
      <c r="I2502" s="2" t="str">
        <f>+VLOOKUP(FACTURACION[[#This Row],[NIT]],TABLACLIENTE,2,FALSE)</f>
        <v>EFIGAS GAS NATURAL S.A. E.S.P. (EFIGAS S.A. E.S.P.)</v>
      </c>
      <c r="J2502" s="2" t="s">
        <v>5</v>
      </c>
      <c r="K2502" s="12" t="str">
        <f>+VLOOKUP(FACTURACION[[#This Row],[REFERENCIA]],CODINV,2,FALSE)</f>
        <v>REG. 1800 CPB2 1 1-4· O: 5/16" R: STD</v>
      </c>
      <c r="L2502" s="12" t="str">
        <f>IF(VLOOKUP(FACTURACION[[#This Row],[REFERENCIA]],CODINV,3,FALSE)=0,"",VLOOKUP(FACTURACION[[#This Row],[REFERENCIA]],CODINV,3,FALSE))</f>
        <v/>
      </c>
      <c r="M2502" s="12" t="str">
        <f>+VLOOKUP(FACTURACION[[#This Row],[REFERENCIA]],CODINV,4,FALSE)</f>
        <v>REGULADORES</v>
      </c>
      <c r="N2502" s="12" t="str">
        <f>+VLOOKUP(FACTURACION[[#This Row],[REFERENCIA]],CODINV,5,FALSE)</f>
        <v>HONEYWELL</v>
      </c>
      <c r="O2502" s="2">
        <v>6</v>
      </c>
      <c r="P2502" s="23">
        <v>506154</v>
      </c>
      <c r="Q2502" s="24">
        <f>+FACTURACION[[#This Row],[CANTIDAD]]*FACTURACION[[#This Row],[VR UNITARIO]]/1000</f>
        <v>3036.924</v>
      </c>
      <c r="R2502" s="3" t="str">
        <f>+VLOOKUP(FACTURACION[[#This Row],[NIT]],TABLACLIENTE,5,FALSE)</f>
        <v>MANIZALES</v>
      </c>
    </row>
    <row r="2503" spans="3:18">
      <c r="C2503" s="13">
        <v>2015</v>
      </c>
      <c r="D2503" s="17" t="s">
        <v>702</v>
      </c>
      <c r="E2503" s="17">
        <f>MONTH(FACTURACION[[#This Row],[MES]]&amp;1)</f>
        <v>9</v>
      </c>
      <c r="F2503" s="223">
        <f>DATE(FACTURACION[[#This Row],[AÑO]],FACTURACION[[#This Row],[Mes numero]],1)</f>
        <v>42248</v>
      </c>
      <c r="G2503" s="159">
        <v>11437</v>
      </c>
      <c r="H2503" s="20">
        <v>811038372</v>
      </c>
      <c r="I2503" s="2" t="str">
        <f>+VLOOKUP(FACTURACION[[#This Row],[NIT]],TABLACLIENTE,2,FALSE)</f>
        <v>TECNOLOGIA INSTRUMENTACION Y GAS S.A.S.</v>
      </c>
      <c r="J2503" s="2" t="s">
        <v>109</v>
      </c>
      <c r="K2503" s="12" t="str">
        <f>+VLOOKUP(FACTURACION[[#This Row],[REFERENCIA]],CODINV,2,FALSE)</f>
        <v>REG. 1883 CPB2 C: 1 1/4" O: 1/2 R: STD</v>
      </c>
      <c r="L2503" s="12" t="str">
        <f>IF(VLOOKUP(FACTURACION[[#This Row],[REFERENCIA]],CODINV,3,FALSE)=0,"",VLOOKUP(FACTURACION[[#This Row],[REFERENCIA]],CODINV,3,FALSE))</f>
        <v/>
      </c>
      <c r="M2503" s="12" t="str">
        <f>+VLOOKUP(FACTURACION[[#This Row],[REFERENCIA]],CODINV,4,FALSE)</f>
        <v>REGULADORES</v>
      </c>
      <c r="N2503" s="12" t="str">
        <f>+VLOOKUP(FACTURACION[[#This Row],[REFERENCIA]],CODINV,5,FALSE)</f>
        <v>HONEYWELL</v>
      </c>
      <c r="O2503" s="2">
        <v>1</v>
      </c>
      <c r="P2503" s="23">
        <v>911000</v>
      </c>
      <c r="Q2503" s="24">
        <f>+FACTURACION[[#This Row],[CANTIDAD]]*FACTURACION[[#This Row],[VR UNITARIO]]/1000</f>
        <v>911</v>
      </c>
      <c r="R2503" s="3" t="str">
        <f>+VLOOKUP(FACTURACION[[#This Row],[NIT]],TABLACLIENTE,5,FALSE)</f>
        <v>MEDELLIN</v>
      </c>
    </row>
    <row r="2504" spans="3:18">
      <c r="C2504" s="13">
        <v>2015</v>
      </c>
      <c r="D2504" s="17" t="s">
        <v>702</v>
      </c>
      <c r="E2504" s="17">
        <f>MONTH(FACTURACION[[#This Row],[MES]]&amp;1)</f>
        <v>9</v>
      </c>
      <c r="F2504" s="223">
        <f>DATE(FACTURACION[[#This Row],[AÑO]],FACTURACION[[#This Row],[Mes numero]],1)</f>
        <v>42248</v>
      </c>
      <c r="G2504" s="159">
        <v>11439</v>
      </c>
      <c r="H2504" s="20">
        <v>890908643</v>
      </c>
      <c r="I2504" s="2" t="str">
        <f>+VLOOKUP(FACTURACION[[#This Row],[NIT]],TABLACLIENTE,2,FALSE)</f>
        <v>GASES DE ANTIOQUIA S.A. E.S.P.  (GAS ANTIOQUIA S.A. E.S.P.)</v>
      </c>
      <c r="J2504" s="2" t="s">
        <v>28</v>
      </c>
      <c r="K2504" s="12" t="str">
        <f>+VLOOKUP(FACTURACION[[#This Row],[REFERENCIA]],CODINV,2,FALSE)</f>
        <v>REGULADOR SR 113 3/4 R: 7-12 O:1/4</v>
      </c>
      <c r="L2504" s="12" t="str">
        <f>IF(VLOOKUP(FACTURACION[[#This Row],[REFERENCIA]],CODINV,3,FALSE)=0,"",VLOOKUP(FACTURACION[[#This Row],[REFERENCIA]],CODINV,3,FALSE))</f>
        <v/>
      </c>
      <c r="M2504" s="12" t="str">
        <f>+VLOOKUP(FACTURACION[[#This Row],[REFERENCIA]],CODINV,4,FALSE)</f>
        <v>REGULADORES</v>
      </c>
      <c r="N2504" s="12" t="str">
        <f>+VLOOKUP(FACTURACION[[#This Row],[REFERENCIA]],CODINV,5,FALSE)</f>
        <v>HONEYWELL</v>
      </c>
      <c r="O2504" s="2">
        <v>3</v>
      </c>
      <c r="P2504" s="23">
        <v>102667</v>
      </c>
      <c r="Q2504" s="24">
        <f>+FACTURACION[[#This Row],[CANTIDAD]]*FACTURACION[[#This Row],[VR UNITARIO]]/1000</f>
        <v>308.00099999999998</v>
      </c>
      <c r="R2504" s="3" t="str">
        <f>+VLOOKUP(FACTURACION[[#This Row],[NIT]],TABLACLIENTE,5,FALSE)</f>
        <v>MEDELLIN</v>
      </c>
    </row>
    <row r="2505" spans="3:18">
      <c r="C2505" s="13">
        <v>2015</v>
      </c>
      <c r="D2505" s="17" t="s">
        <v>702</v>
      </c>
      <c r="E2505" s="17">
        <f>MONTH(FACTURACION[[#This Row],[MES]]&amp;1)</f>
        <v>9</v>
      </c>
      <c r="F2505" s="223">
        <f>DATE(FACTURACION[[#This Row],[AÑO]],FACTURACION[[#This Row],[Mes numero]],1)</f>
        <v>42248</v>
      </c>
      <c r="G2505" s="159">
        <v>11449</v>
      </c>
      <c r="H2505" s="20">
        <v>890101691</v>
      </c>
      <c r="I2505" s="2" t="str">
        <f>+VLOOKUP(FACTURACION[[#This Row],[NIT]],TABLACLIENTE,2,FALSE)</f>
        <v>GASES DEL CARIBE S.A.E.S.P. (GASCARIBE S.A E.S.P.)</v>
      </c>
      <c r="J2505" s="2" t="s">
        <v>28</v>
      </c>
      <c r="K2505" s="12" t="str">
        <f>+VLOOKUP(FACTURACION[[#This Row],[REFERENCIA]],CODINV,2,FALSE)</f>
        <v>REGULADOR SR 113 3/4 R: 7-12 O:1/4</v>
      </c>
      <c r="L2505" s="12" t="str">
        <f>IF(VLOOKUP(FACTURACION[[#This Row],[REFERENCIA]],CODINV,3,FALSE)=0,"",VLOOKUP(FACTURACION[[#This Row],[REFERENCIA]],CODINV,3,FALSE))</f>
        <v/>
      </c>
      <c r="M2505" s="12" t="str">
        <f>+VLOOKUP(FACTURACION[[#This Row],[REFERENCIA]],CODINV,4,FALSE)</f>
        <v>REGULADORES</v>
      </c>
      <c r="N2505" s="12" t="str">
        <f>+VLOOKUP(FACTURACION[[#This Row],[REFERENCIA]],CODINV,5,FALSE)</f>
        <v>HONEYWELL</v>
      </c>
      <c r="O2505" s="2">
        <v>222</v>
      </c>
      <c r="P2505" s="23">
        <v>90588</v>
      </c>
      <c r="Q2505" s="24">
        <f>+FACTURACION[[#This Row],[CANTIDAD]]*FACTURACION[[#This Row],[VR UNITARIO]]/1000</f>
        <v>20110.536</v>
      </c>
      <c r="R2505" s="3" t="str">
        <f>+VLOOKUP(FACTURACION[[#This Row],[NIT]],TABLACLIENTE,5,FALSE)</f>
        <v>BARRANQUILLA</v>
      </c>
    </row>
    <row r="2506" spans="3:18">
      <c r="C2506" s="13">
        <v>2015</v>
      </c>
      <c r="D2506" s="17" t="s">
        <v>702</v>
      </c>
      <c r="E2506" s="17">
        <f>MONTH(FACTURACION[[#This Row],[MES]]&amp;1)</f>
        <v>9</v>
      </c>
      <c r="F2506" s="223">
        <f>DATE(FACTURACION[[#This Row],[AÑO]],FACTURACION[[#This Row],[Mes numero]],1)</f>
        <v>42248</v>
      </c>
      <c r="G2506" s="159">
        <v>11494</v>
      </c>
      <c r="H2506" s="20">
        <v>822001073</v>
      </c>
      <c r="I2506" s="2" t="str">
        <f>+VLOOKUP(FACTURACION[[#This Row],[NIT]],TABLACLIENTE,2,FALSE)</f>
        <v>MADIGAS INGENIEROS S.A. E.S.P.</v>
      </c>
      <c r="J2506" s="2" t="s">
        <v>28</v>
      </c>
      <c r="K2506" s="12" t="str">
        <f>+VLOOKUP(FACTURACION[[#This Row],[REFERENCIA]],CODINV,2,FALSE)</f>
        <v>REGULADOR SR 113 3/4 R: 7-12 O:1/4</v>
      </c>
      <c r="L2506" s="12" t="str">
        <f>IF(VLOOKUP(FACTURACION[[#This Row],[REFERENCIA]],CODINV,3,FALSE)=0,"",VLOOKUP(FACTURACION[[#This Row],[REFERENCIA]],CODINV,3,FALSE))</f>
        <v/>
      </c>
      <c r="M2506" s="12" t="str">
        <f>+VLOOKUP(FACTURACION[[#This Row],[REFERENCIA]],CODINV,4,FALSE)</f>
        <v>REGULADORES</v>
      </c>
      <c r="N2506" s="12" t="str">
        <f>+VLOOKUP(FACTURACION[[#This Row],[REFERENCIA]],CODINV,5,FALSE)</f>
        <v>HONEYWELL</v>
      </c>
      <c r="O2506" s="2">
        <v>5</v>
      </c>
      <c r="P2506" s="23">
        <v>115000</v>
      </c>
      <c r="Q2506" s="24">
        <f>+FACTURACION[[#This Row],[CANTIDAD]]*FACTURACION[[#This Row],[VR UNITARIO]]/1000</f>
        <v>575</v>
      </c>
      <c r="R2506" s="3" t="str">
        <f>+VLOOKUP(FACTURACION[[#This Row],[NIT]],TABLACLIENTE,5,FALSE)</f>
        <v>ACACIAS</v>
      </c>
    </row>
    <row r="2507" spans="3:18">
      <c r="C2507" s="13">
        <v>2015</v>
      </c>
      <c r="D2507" s="17" t="s">
        <v>702</v>
      </c>
      <c r="E2507" s="17">
        <f>MONTH(FACTURACION[[#This Row],[MES]]&amp;1)</f>
        <v>9</v>
      </c>
      <c r="F2507" s="223">
        <f>DATE(FACTURACION[[#This Row],[AÑO]],FACTURACION[[#This Row],[Mes numero]],1)</f>
        <v>42248</v>
      </c>
      <c r="G2507" s="159">
        <v>11445</v>
      </c>
      <c r="H2507" s="20">
        <v>800167643</v>
      </c>
      <c r="I2507" s="2" t="str">
        <f>+VLOOKUP(FACTURACION[[#This Row],[NIT]],TABLACLIENTE,2,FALSE)</f>
        <v>GASES DE OCCIDENTE S.A. E.S.P. (GDO)</v>
      </c>
      <c r="J2507" s="2" t="s">
        <v>63</v>
      </c>
      <c r="K2507" s="12" t="str">
        <f>+VLOOKUP(FACTURACION[[#This Row],[REFERENCIA]],CODINV,2,FALSE)</f>
        <v>AFV 2" S300 FO</v>
      </c>
      <c r="L2507" s="12" t="str">
        <f>IF(VLOOKUP(FACTURACION[[#This Row],[REFERENCIA]],CODINV,3,FALSE)=0,"",VLOOKUP(FACTURACION[[#This Row],[REFERENCIA]],CODINV,3,FALSE))</f>
        <v/>
      </c>
      <c r="M2507" s="12" t="str">
        <f>+VLOOKUP(FACTURACION[[#This Row],[REFERENCIA]],CODINV,4,FALSE)</f>
        <v>REGULADORES</v>
      </c>
      <c r="N2507" s="12" t="str">
        <f>+VLOOKUP(FACTURACION[[#This Row],[REFERENCIA]],CODINV,5,FALSE)</f>
        <v>HONEYWELL</v>
      </c>
      <c r="O2507" s="2">
        <v>20</v>
      </c>
      <c r="P2507" s="23">
        <v>2590100</v>
      </c>
      <c r="Q2507" s="24">
        <f>+FACTURACION[[#This Row],[CANTIDAD]]*FACTURACION[[#This Row],[VR UNITARIO]]/1000</f>
        <v>51802</v>
      </c>
      <c r="R2507" s="3" t="str">
        <f>+VLOOKUP(FACTURACION[[#This Row],[NIT]],TABLACLIENTE,5,FALSE)</f>
        <v>CALI</v>
      </c>
    </row>
    <row r="2508" spans="3:18">
      <c r="C2508" s="13">
        <v>2015</v>
      </c>
      <c r="D2508" s="17" t="s">
        <v>702</v>
      </c>
      <c r="E2508" s="17">
        <f>MONTH(FACTURACION[[#This Row],[MES]]&amp;1)</f>
        <v>9</v>
      </c>
      <c r="F2508" s="223">
        <f>DATE(FACTURACION[[#This Row],[AÑO]],FACTURACION[[#This Row],[Mes numero]],1)</f>
        <v>42248</v>
      </c>
      <c r="G2508" s="159">
        <v>11450</v>
      </c>
      <c r="H2508" s="20">
        <v>890101691</v>
      </c>
      <c r="I2508" s="2" t="str">
        <f>+VLOOKUP(FACTURACION[[#This Row],[NIT]],TABLACLIENTE,2,FALSE)</f>
        <v>GASES DEL CARIBE S.A.E.S.P. (GASCARIBE S.A E.S.P.)</v>
      </c>
      <c r="J2508" s="2" t="s">
        <v>24</v>
      </c>
      <c r="K2508" s="12" t="str">
        <f>+VLOOKUP(FACTURACION[[#This Row],[REFERENCIA]],CODINV,2,FALSE)</f>
        <v>AFV 2" S300 F.O Y CL INS ZSC100</v>
      </c>
      <c r="L2508" s="12" t="str">
        <f>IF(VLOOKUP(FACTURACION[[#This Row],[REFERENCIA]],CODINV,3,FALSE)=0,"",VLOOKUP(FACTURACION[[#This Row],[REFERENCIA]],CODINV,3,FALSE))</f>
        <v/>
      </c>
      <c r="M2508" s="12" t="str">
        <f>+VLOOKUP(FACTURACION[[#This Row],[REFERENCIA]],CODINV,4,FALSE)</f>
        <v>REGULADORES</v>
      </c>
      <c r="N2508" s="12" t="str">
        <f>+VLOOKUP(FACTURACION[[#This Row],[REFERENCIA]],CODINV,5,FALSE)</f>
        <v>HONEYWELL</v>
      </c>
      <c r="O2508" s="2">
        <v>28</v>
      </c>
      <c r="P2508" s="23">
        <v>5932994</v>
      </c>
      <c r="Q2508" s="24">
        <f>+FACTURACION[[#This Row],[CANTIDAD]]*FACTURACION[[#This Row],[VR UNITARIO]]/1000</f>
        <v>166123.83199999999</v>
      </c>
      <c r="R2508" s="3" t="str">
        <f>+VLOOKUP(FACTURACION[[#This Row],[NIT]],TABLACLIENTE,5,FALSE)</f>
        <v>BARRANQUILLA</v>
      </c>
    </row>
    <row r="2509" spans="3:18">
      <c r="C2509" s="13">
        <v>2015</v>
      </c>
      <c r="D2509" s="17" t="s">
        <v>702</v>
      </c>
      <c r="E2509" s="17">
        <f>MONTH(FACTURACION[[#This Row],[MES]]&amp;1)</f>
        <v>9</v>
      </c>
      <c r="F2509" s="223">
        <f>DATE(FACTURACION[[#This Row],[AÑO]],FACTURACION[[#This Row],[Mes numero]],1)</f>
        <v>42248</v>
      </c>
      <c r="G2509" s="159">
        <v>11456</v>
      </c>
      <c r="H2509" s="20">
        <v>890400869</v>
      </c>
      <c r="I2509" s="2" t="str">
        <f>+VLOOKUP(FACTURACION[[#This Row],[NIT]],TABLACLIENTE,2,FALSE)</f>
        <v>SURTIDORA DE GAS DEL CARIBE S.A. E.S.P. (SURTIGAS S.A. E.S.P.)</v>
      </c>
      <c r="J2509" s="2" t="s">
        <v>24</v>
      </c>
      <c r="K2509" s="12" t="str">
        <f>+VLOOKUP(FACTURACION[[#This Row],[REFERENCIA]],CODINV,2,FALSE)</f>
        <v>AFV 2" S300 F.O Y CL INS ZSC100</v>
      </c>
      <c r="L2509" s="12" t="str">
        <f>IF(VLOOKUP(FACTURACION[[#This Row],[REFERENCIA]],CODINV,3,FALSE)=0,"",VLOOKUP(FACTURACION[[#This Row],[REFERENCIA]],CODINV,3,FALSE))</f>
        <v/>
      </c>
      <c r="M2509" s="12" t="str">
        <f>+VLOOKUP(FACTURACION[[#This Row],[REFERENCIA]],CODINV,4,FALSE)</f>
        <v>REGULADORES</v>
      </c>
      <c r="N2509" s="12" t="str">
        <f>+VLOOKUP(FACTURACION[[#This Row],[REFERENCIA]],CODINV,5,FALSE)</f>
        <v>HONEYWELL</v>
      </c>
      <c r="O2509" s="2">
        <v>5</v>
      </c>
      <c r="P2509" s="23">
        <v>5917464</v>
      </c>
      <c r="Q2509" s="24">
        <f>+FACTURACION[[#This Row],[CANTIDAD]]*FACTURACION[[#This Row],[VR UNITARIO]]/1000</f>
        <v>29587.32</v>
      </c>
      <c r="R2509" s="3" t="str">
        <f>+VLOOKUP(FACTURACION[[#This Row],[NIT]],TABLACLIENTE,5,FALSE)</f>
        <v>CARTAGENA</v>
      </c>
    </row>
    <row r="2510" spans="3:18">
      <c r="C2510" s="13">
        <v>2015</v>
      </c>
      <c r="D2510" s="17" t="s">
        <v>702</v>
      </c>
      <c r="E2510" s="17">
        <f>MONTH(FACTURACION[[#This Row],[MES]]&amp;1)</f>
        <v>9</v>
      </c>
      <c r="F2510" s="223">
        <f>DATE(FACTURACION[[#This Row],[AÑO]],FACTURACION[[#This Row],[Mes numero]],1)</f>
        <v>42248</v>
      </c>
      <c r="G2510" s="159">
        <v>11451</v>
      </c>
      <c r="H2510" s="20">
        <v>890101691</v>
      </c>
      <c r="I2510" s="2" t="str">
        <f>+VLOOKUP(FACTURACION[[#This Row],[NIT]],TABLACLIENTE,2,FALSE)</f>
        <v>GASES DEL CARIBE S.A.E.S.P. (GASCARIBE S.A E.S.P.)</v>
      </c>
      <c r="J2510" s="2" t="s">
        <v>735</v>
      </c>
      <c r="K2510" s="12" t="str">
        <f>+VLOOKUP(FACTURACION[[#This Row],[REFERENCIA]],CODINV,2,FALSE)</f>
        <v>AFV 2" S600 FO Y CL COMP ZSC320-100</v>
      </c>
      <c r="L2510" s="12" t="str">
        <f>IF(VLOOKUP(FACTURACION[[#This Row],[REFERENCIA]],CODINV,3,FALSE)=0,"",VLOOKUP(FACTURACION[[#This Row],[REFERENCIA]],CODINV,3,FALSE))</f>
        <v/>
      </c>
      <c r="M2510" s="12" t="str">
        <f>+VLOOKUP(FACTURACION[[#This Row],[REFERENCIA]],CODINV,4,FALSE)</f>
        <v>REGULADORES</v>
      </c>
      <c r="N2510" s="12" t="str">
        <f>+VLOOKUP(FACTURACION[[#This Row],[REFERENCIA]],CODINV,5,FALSE)</f>
        <v>HONEYWELL</v>
      </c>
      <c r="O2510" s="2">
        <v>10</v>
      </c>
      <c r="P2510" s="23">
        <v>7867879</v>
      </c>
      <c r="Q2510" s="24">
        <f>+FACTURACION[[#This Row],[CANTIDAD]]*FACTURACION[[#This Row],[VR UNITARIO]]/1000</f>
        <v>78678.789999999994</v>
      </c>
      <c r="R2510" s="3" t="str">
        <f>+VLOOKUP(FACTURACION[[#This Row],[NIT]],TABLACLIENTE,5,FALSE)</f>
        <v>BARRANQUILLA</v>
      </c>
    </row>
    <row r="2511" spans="3:18">
      <c r="C2511" s="13">
        <v>2015</v>
      </c>
      <c r="D2511" s="17" t="s">
        <v>702</v>
      </c>
      <c r="E2511" s="17">
        <f>MONTH(FACTURACION[[#This Row],[MES]]&amp;1)</f>
        <v>9</v>
      </c>
      <c r="F2511" s="223">
        <f>DATE(FACTURACION[[#This Row],[AÑO]],FACTURACION[[#This Row],[Mes numero]],1)</f>
        <v>42248</v>
      </c>
      <c r="G2511" s="159">
        <v>11445</v>
      </c>
      <c r="H2511" s="20">
        <v>800167643</v>
      </c>
      <c r="I2511" s="2" t="str">
        <f>+VLOOKUP(FACTURACION[[#This Row],[NIT]],TABLACLIENTE,2,FALSE)</f>
        <v>GASES DE OCCIDENTE S.A. E.S.P. (GDO)</v>
      </c>
      <c r="J2511" s="2" t="s">
        <v>713</v>
      </c>
      <c r="K2511" s="12" t="str">
        <f>+VLOOKUP(FACTURACION[[#This Row],[REFERENCIA]],CODINV,2,FALSE)</f>
        <v>CONTROL LOOP ZSC-100 BM COMPOSITE</v>
      </c>
      <c r="L2511" s="12" t="str">
        <f>IF(VLOOKUP(FACTURACION[[#This Row],[REFERENCIA]],CODINV,3,FALSE)=0,"",VLOOKUP(FACTURACION[[#This Row],[REFERENCIA]],CODINV,3,FALSE))</f>
        <v/>
      </c>
      <c r="M2511" s="12" t="str">
        <f>+VLOOKUP(FACTURACION[[#This Row],[REFERENCIA]],CODINV,4,FALSE)</f>
        <v>REGULADORES</v>
      </c>
      <c r="N2511" s="12" t="str">
        <f>+VLOOKUP(FACTURACION[[#This Row],[REFERENCIA]],CODINV,5,FALSE)</f>
        <v>HONEYWELL</v>
      </c>
      <c r="O2511" s="2">
        <v>28</v>
      </c>
      <c r="P2511" s="23">
        <v>2962107</v>
      </c>
      <c r="Q2511" s="24">
        <f>+FACTURACION[[#This Row],[CANTIDAD]]*FACTURACION[[#This Row],[VR UNITARIO]]/1000</f>
        <v>82938.995999999999</v>
      </c>
      <c r="R2511" s="3" t="str">
        <f>+VLOOKUP(FACTURACION[[#This Row],[NIT]],TABLACLIENTE,5,FALSE)</f>
        <v>CALI</v>
      </c>
    </row>
    <row r="2512" spans="3:18">
      <c r="C2512" s="13">
        <v>2015</v>
      </c>
      <c r="D2512" s="17" t="s">
        <v>702</v>
      </c>
      <c r="E2512" s="17">
        <f>MONTH(FACTURACION[[#This Row],[MES]]&amp;1)</f>
        <v>9</v>
      </c>
      <c r="F2512" s="223">
        <f>DATE(FACTURACION[[#This Row],[AÑO]],FACTURACION[[#This Row],[Mes numero]],1)</f>
        <v>42248</v>
      </c>
      <c r="G2512" s="159">
        <v>11445</v>
      </c>
      <c r="H2512" s="20">
        <v>800167643</v>
      </c>
      <c r="I2512" s="2" t="str">
        <f>+VLOOKUP(FACTURACION[[#This Row],[NIT]],TABLACLIENTE,2,FALSE)</f>
        <v>GASES DE OCCIDENTE S.A. E.S.P. (GDO)</v>
      </c>
      <c r="J2512" s="2" t="s">
        <v>26</v>
      </c>
      <c r="K2512" s="12" t="str">
        <f>+VLOOKUP(FACTURACION[[#This Row],[REFERENCIA]],CODINV,2,FALSE)</f>
        <v>CONTROL LOOP ZSC-150 BM COMPOSITE</v>
      </c>
      <c r="L2512" s="12" t="str">
        <f>IF(VLOOKUP(FACTURACION[[#This Row],[REFERENCIA]],CODINV,3,FALSE)=0,"",VLOOKUP(FACTURACION[[#This Row],[REFERENCIA]],CODINV,3,FALSE))</f>
        <v/>
      </c>
      <c r="M2512" s="12" t="str">
        <f>+VLOOKUP(FACTURACION[[#This Row],[REFERENCIA]],CODINV,4,FALSE)</f>
        <v>REGULADORES</v>
      </c>
      <c r="N2512" s="12" t="str">
        <f>+VLOOKUP(FACTURACION[[#This Row],[REFERENCIA]],CODINV,5,FALSE)</f>
        <v>HONEYWELL</v>
      </c>
      <c r="O2512" s="2">
        <v>5</v>
      </c>
      <c r="P2512" s="23">
        <v>2962107</v>
      </c>
      <c r="Q2512" s="24">
        <f>+FACTURACION[[#This Row],[CANTIDAD]]*FACTURACION[[#This Row],[VR UNITARIO]]/1000</f>
        <v>14810.535</v>
      </c>
      <c r="R2512" s="3" t="str">
        <f>+VLOOKUP(FACTURACION[[#This Row],[NIT]],TABLACLIENTE,5,FALSE)</f>
        <v>CALI</v>
      </c>
    </row>
    <row r="2513" spans="3:18">
      <c r="C2513" s="13">
        <v>2015</v>
      </c>
      <c r="D2513" s="17" t="s">
        <v>702</v>
      </c>
      <c r="E2513" s="17">
        <f>MONTH(FACTURACION[[#This Row],[MES]]&amp;1)</f>
        <v>9</v>
      </c>
      <c r="F2513" s="223">
        <f>DATE(FACTURACION[[#This Row],[AÑO]],FACTURACION[[#This Row],[Mes numero]],1)</f>
        <v>42248</v>
      </c>
      <c r="G2513" s="159">
        <v>11510</v>
      </c>
      <c r="H2513" s="20">
        <v>830109199</v>
      </c>
      <c r="I2513" s="2" t="str">
        <f>+VLOOKUP(FACTURACION[[#This Row],[NIT]],TABLACLIENTE,2,FALSE)</f>
        <v>ENGINEERING CO (ENGECO LIMITADA)</v>
      </c>
      <c r="J2513" s="2" t="s">
        <v>1</v>
      </c>
      <c r="K2513" s="12" t="str">
        <f>+VLOOKUP(FACTURACION[[#This Row],[REFERENCIA]],CODINV,2,FALSE)</f>
        <v>RES 12-28" W.C. BLANCO</v>
      </c>
      <c r="L2513" s="12" t="str">
        <f>IF(VLOOKUP(FACTURACION[[#This Row],[REFERENCIA]],CODINV,3,FALSE)=0,"",VLOOKUP(FACTURACION[[#This Row],[REFERENCIA]],CODINV,3,FALSE))</f>
        <v>70017P060</v>
      </c>
      <c r="M2513" s="12" t="str">
        <f>+VLOOKUP(FACTURACION[[#This Row],[REFERENCIA]],CODINV,4,FALSE)</f>
        <v>REPUESTOS Y ACCESORIOS</v>
      </c>
      <c r="N2513" s="12" t="str">
        <f>+VLOOKUP(FACTURACION[[#This Row],[REFERENCIA]],CODINV,5,FALSE)</f>
        <v>HONEYWELL</v>
      </c>
      <c r="O2513" s="2">
        <v>1</v>
      </c>
      <c r="P2513" s="23">
        <v>15000</v>
      </c>
      <c r="Q2513" s="24">
        <f>+FACTURACION[[#This Row],[CANTIDAD]]*FACTURACION[[#This Row],[VR UNITARIO]]/1000</f>
        <v>15</v>
      </c>
      <c r="R2513" s="3" t="str">
        <f>+VLOOKUP(FACTURACION[[#This Row],[NIT]],TABLACLIENTE,5,FALSE)</f>
        <v>BOGOTÁ D.C.</v>
      </c>
    </row>
    <row r="2514" spans="3:18">
      <c r="C2514" s="13">
        <v>2015</v>
      </c>
      <c r="D2514" s="17" t="s">
        <v>702</v>
      </c>
      <c r="E2514" s="17">
        <f>MONTH(FACTURACION[[#This Row],[MES]]&amp;1)</f>
        <v>9</v>
      </c>
      <c r="F2514" s="223">
        <f>DATE(FACTURACION[[#This Row],[AÑO]],FACTURACION[[#This Row],[Mes numero]],1)</f>
        <v>42248</v>
      </c>
      <c r="G2514" s="159">
        <v>11466</v>
      </c>
      <c r="H2514" s="20">
        <v>890101691</v>
      </c>
      <c r="I2514" s="2" t="str">
        <f>+VLOOKUP(FACTURACION[[#This Row],[NIT]],TABLACLIENTE,2,FALSE)</f>
        <v>GASES DEL CARIBE S.A.E.S.P. (GASCARIBE S.A E.S.P.)</v>
      </c>
      <c r="J2514" s="2" t="s">
        <v>1</v>
      </c>
      <c r="K2514" s="12" t="str">
        <f>+VLOOKUP(FACTURACION[[#This Row],[REFERENCIA]],CODINV,2,FALSE)</f>
        <v>RES 12-28" W.C. BLANCO</v>
      </c>
      <c r="L2514" s="12" t="str">
        <f>IF(VLOOKUP(FACTURACION[[#This Row],[REFERENCIA]],CODINV,3,FALSE)=0,"",VLOOKUP(FACTURACION[[#This Row],[REFERENCIA]],CODINV,3,FALSE))</f>
        <v>70017P060</v>
      </c>
      <c r="M2514" s="12" t="str">
        <f>+VLOOKUP(FACTURACION[[#This Row],[REFERENCIA]],CODINV,4,FALSE)</f>
        <v>REPUESTOS Y ACCESORIOS</v>
      </c>
      <c r="N2514" s="12" t="str">
        <f>+VLOOKUP(FACTURACION[[#This Row],[REFERENCIA]],CODINV,5,FALSE)</f>
        <v>HONEYWELL</v>
      </c>
      <c r="O2514" s="2">
        <v>10</v>
      </c>
      <c r="P2514" s="23">
        <v>42456</v>
      </c>
      <c r="Q2514" s="24">
        <f>+FACTURACION[[#This Row],[CANTIDAD]]*FACTURACION[[#This Row],[VR UNITARIO]]/1000</f>
        <v>424.56</v>
      </c>
      <c r="R2514" s="3" t="str">
        <f>+VLOOKUP(FACTURACION[[#This Row],[NIT]],TABLACLIENTE,5,FALSE)</f>
        <v>BARRANQUILLA</v>
      </c>
    </row>
    <row r="2515" spans="3:18">
      <c r="C2515" s="13">
        <v>2015</v>
      </c>
      <c r="D2515" s="17" t="s">
        <v>702</v>
      </c>
      <c r="E2515" s="17">
        <f>MONTH(FACTURACION[[#This Row],[MES]]&amp;1)</f>
        <v>9</v>
      </c>
      <c r="F2515" s="223">
        <f>DATE(FACTURACION[[#This Row],[AÑO]],FACTURACION[[#This Row],[Mes numero]],1)</f>
        <v>42248</v>
      </c>
      <c r="G2515" s="159">
        <v>11462</v>
      </c>
      <c r="H2515" s="20">
        <v>890500726</v>
      </c>
      <c r="I2515" s="2" t="str">
        <f>+VLOOKUP(FACTURACION[[#This Row],[NIT]],TABLACLIENTE,2,FALSE)</f>
        <v>NORTESANTANDEREANA DE GAS S.A. E.S.P (NORGAS S.A. E.S.P.)</v>
      </c>
      <c r="J2515" s="2" t="s">
        <v>614</v>
      </c>
      <c r="K2515" s="12" t="str">
        <f>+VLOOKUP(FACTURACION[[#This Row],[REFERENCIA]],CODINV,2,FALSE)</f>
        <v>ORIFICIO 5/8"</v>
      </c>
      <c r="L2515" s="12" t="str">
        <f>IF(VLOOKUP(FACTURACION[[#This Row],[REFERENCIA]],CODINV,3,FALSE)=0,"",VLOOKUP(FACTURACION[[#This Row],[REFERENCIA]],CODINV,3,FALSE))</f>
        <v>72983P013</v>
      </c>
      <c r="M2515" s="12" t="str">
        <f>+VLOOKUP(FACTURACION[[#This Row],[REFERENCIA]],CODINV,4,FALSE)</f>
        <v>REPUESTOS Y ACCESORIOS</v>
      </c>
      <c r="N2515" s="12" t="str">
        <f>+VLOOKUP(FACTURACION[[#This Row],[REFERENCIA]],CODINV,5,FALSE)</f>
        <v>HONEYWELL</v>
      </c>
      <c r="O2515" s="2">
        <v>2</v>
      </c>
      <c r="P2515" s="23">
        <v>132000</v>
      </c>
      <c r="Q2515" s="24">
        <f>+FACTURACION[[#This Row],[CANTIDAD]]*FACTURACION[[#This Row],[VR UNITARIO]]/1000</f>
        <v>264</v>
      </c>
      <c r="R2515" s="3" t="str">
        <f>+VLOOKUP(FACTURACION[[#This Row],[NIT]],TABLACLIENTE,5,FALSE)</f>
        <v>BUCARAMANGA</v>
      </c>
    </row>
    <row r="2516" spans="3:18">
      <c r="C2516" s="13">
        <v>2015</v>
      </c>
      <c r="D2516" s="17" t="s">
        <v>702</v>
      </c>
      <c r="E2516" s="17">
        <f>MONTH(FACTURACION[[#This Row],[MES]]&amp;1)</f>
        <v>9</v>
      </c>
      <c r="F2516" s="223">
        <f>DATE(FACTURACION[[#This Row],[AÑO]],FACTURACION[[#This Row],[Mes numero]],1)</f>
        <v>42248</v>
      </c>
      <c r="G2516" s="159">
        <v>11442</v>
      </c>
      <c r="H2516" s="20">
        <v>800202395</v>
      </c>
      <c r="I2516" s="2" t="str">
        <f>+VLOOKUP(FACTURACION[[#This Row],[NIT]],TABLACLIENTE,2,FALSE)</f>
        <v>EFIGAS GAS NATURAL S.A. E.S.P. (EFIGAS S.A. E.S.P.)</v>
      </c>
      <c r="J2516" s="2" t="s">
        <v>180</v>
      </c>
      <c r="K2516" s="12" t="str">
        <f>+VLOOKUP(FACTURACION[[#This Row],[REFERENCIA]],CODINV,2,FALSE)</f>
        <v>O-RING, 0.38OD x.25ID BUNA 70</v>
      </c>
      <c r="L2516" s="12" t="str">
        <f>IF(VLOOKUP(FACTURACION[[#This Row],[REFERENCIA]],CODINV,3,FALSE)=0,"",VLOOKUP(FACTURACION[[#This Row],[REFERENCIA]],CODINV,3,FALSE))</f>
        <v>42710P146</v>
      </c>
      <c r="M2516" s="12" t="str">
        <f>+VLOOKUP(FACTURACION[[#This Row],[REFERENCIA]],CODINV,4,FALSE)</f>
        <v>REPUESTOS Y ACCESORIOS</v>
      </c>
      <c r="N2516" s="12" t="str">
        <f>+VLOOKUP(FACTURACION[[#This Row],[REFERENCIA]],CODINV,5,FALSE)</f>
        <v>HONEYWELL</v>
      </c>
      <c r="O2516" s="2">
        <v>28</v>
      </c>
      <c r="P2516" s="23">
        <v>3207</v>
      </c>
      <c r="Q2516" s="24">
        <f>+FACTURACION[[#This Row],[CANTIDAD]]*FACTURACION[[#This Row],[VR UNITARIO]]/1000</f>
        <v>89.796000000000006</v>
      </c>
      <c r="R2516" s="3" t="str">
        <f>+VLOOKUP(FACTURACION[[#This Row],[NIT]],TABLACLIENTE,5,FALSE)</f>
        <v>MANIZALES</v>
      </c>
    </row>
    <row r="2517" spans="3:18">
      <c r="C2517" s="13">
        <v>2015</v>
      </c>
      <c r="D2517" s="17" t="s">
        <v>702</v>
      </c>
      <c r="E2517" s="17">
        <f>MONTH(FACTURACION[[#This Row],[MES]]&amp;1)</f>
        <v>9</v>
      </c>
      <c r="F2517" s="223">
        <f>DATE(FACTURACION[[#This Row],[AÑO]],FACTURACION[[#This Row],[Mes numero]],1)</f>
        <v>42248</v>
      </c>
      <c r="G2517" s="159">
        <v>11505</v>
      </c>
      <c r="H2517" s="20">
        <v>830085008</v>
      </c>
      <c r="I2517" s="2" t="str">
        <f>+VLOOKUP(FACTURACION[[#This Row],[NIT]],TABLACLIENTE,2,FALSE)</f>
        <v>COMBUSTIBLES UNIGAS S.A.S.</v>
      </c>
      <c r="J2517" s="2" t="s">
        <v>586</v>
      </c>
      <c r="K2517" s="12" t="str">
        <f>+VLOOKUP(FACTURACION[[#This Row],[REFERENCIA]],CODINV,2,FALSE)</f>
        <v>RES 200-325 BLANCO-ROJO</v>
      </c>
      <c r="L2517" s="12" t="str">
        <f>IF(VLOOKUP(FACTURACION[[#This Row],[REFERENCIA]],CODINV,3,FALSE)=0,"",VLOOKUP(FACTURACION[[#This Row],[REFERENCIA]],CODINV,3,FALSE))</f>
        <v>71411P046</v>
      </c>
      <c r="M2517" s="12" t="str">
        <f>+VLOOKUP(FACTURACION[[#This Row],[REFERENCIA]],CODINV,4,FALSE)</f>
        <v>REPUESTOS Y ACCESORIOS</v>
      </c>
      <c r="N2517" s="12" t="str">
        <f>+VLOOKUP(FACTURACION[[#This Row],[REFERENCIA]],CODINV,5,FALSE)</f>
        <v>HONEYWELL</v>
      </c>
      <c r="O2517" s="2">
        <v>1</v>
      </c>
      <c r="P2517" s="23">
        <v>59600</v>
      </c>
      <c r="Q2517" s="24">
        <f>+FACTURACION[[#This Row],[CANTIDAD]]*FACTURACION[[#This Row],[VR UNITARIO]]/1000</f>
        <v>59.6</v>
      </c>
      <c r="R2517" s="3" t="str">
        <f>+VLOOKUP(FACTURACION[[#This Row],[NIT]],TABLACLIENTE,5,FALSE)</f>
        <v>BOGOTÁ D.C.</v>
      </c>
    </row>
    <row r="2518" spans="3:18">
      <c r="C2518" s="13">
        <v>2015</v>
      </c>
      <c r="D2518" s="17" t="s">
        <v>702</v>
      </c>
      <c r="E2518" s="17">
        <f>MONTH(FACTURACION[[#This Row],[MES]]&amp;1)</f>
        <v>9</v>
      </c>
      <c r="F2518" s="223">
        <f>DATE(FACTURACION[[#This Row],[AÑO]],FACTURACION[[#This Row],[Mes numero]],1)</f>
        <v>42248</v>
      </c>
      <c r="G2518" s="159">
        <v>11466</v>
      </c>
      <c r="H2518" s="20">
        <v>890101691</v>
      </c>
      <c r="I2518" s="2" t="str">
        <f>+VLOOKUP(FACTURACION[[#This Row],[NIT]],TABLACLIENTE,2,FALSE)</f>
        <v>GASES DEL CARIBE S.A.E.S.P. (GASCARIBE S.A E.S.P.)</v>
      </c>
      <c r="J2518" s="2" t="s">
        <v>274</v>
      </c>
      <c r="K2518" s="12" t="str">
        <f>+VLOOKUP(FACTURACION[[#This Row],[REFERENCIA]],CODINV,2,FALSE)</f>
        <v>SEAT DISC BUNA 80</v>
      </c>
      <c r="L2518" s="12" t="str">
        <f>IF(VLOOKUP(FACTURACION[[#This Row],[REFERENCIA]],CODINV,3,FALSE)=0,"",VLOOKUP(FACTURACION[[#This Row],[REFERENCIA]],CODINV,3,FALSE))</f>
        <v>70041P002</v>
      </c>
      <c r="M2518" s="12" t="str">
        <f>+VLOOKUP(FACTURACION[[#This Row],[REFERENCIA]],CODINV,4,FALSE)</f>
        <v>REPUESTOS Y ACCESORIOS</v>
      </c>
      <c r="N2518" s="12" t="str">
        <f>+VLOOKUP(FACTURACION[[#This Row],[REFERENCIA]],CODINV,5,FALSE)</f>
        <v>HONEYWELL</v>
      </c>
      <c r="O2518" s="2">
        <v>10</v>
      </c>
      <c r="P2518" s="23">
        <v>35390</v>
      </c>
      <c r="Q2518" s="24">
        <f>+FACTURACION[[#This Row],[CANTIDAD]]*FACTURACION[[#This Row],[VR UNITARIO]]/1000</f>
        <v>353.9</v>
      </c>
      <c r="R2518" s="3" t="str">
        <f>+VLOOKUP(FACTURACION[[#This Row],[NIT]],TABLACLIENTE,5,FALSE)</f>
        <v>BARRANQUILLA</v>
      </c>
    </row>
    <row r="2519" spans="3:18">
      <c r="C2519" s="13">
        <v>2015</v>
      </c>
      <c r="D2519" s="17" t="s">
        <v>702</v>
      </c>
      <c r="E2519" s="17">
        <f>MONTH(FACTURACION[[#This Row],[MES]]&amp;1)</f>
        <v>9</v>
      </c>
      <c r="F2519" s="223">
        <f>DATE(FACTURACION[[#This Row],[AÑO]],FACTURACION[[#This Row],[Mes numero]],1)</f>
        <v>42248</v>
      </c>
      <c r="G2519" s="159">
        <v>11442</v>
      </c>
      <c r="H2519" s="20">
        <v>800202395</v>
      </c>
      <c r="I2519" s="2" t="str">
        <f>+VLOOKUP(FACTURACION[[#This Row],[NIT]],TABLACLIENTE,2,FALSE)</f>
        <v>EFIGAS GAS NATURAL S.A. E.S.P. (EFIGAS S.A. E.S.P.)</v>
      </c>
      <c r="J2519" s="2" t="s">
        <v>587</v>
      </c>
      <c r="K2519" s="12" t="str">
        <f>+VLOOKUP(FACTURACION[[#This Row],[REFERENCIA]],CODINV,2,FALSE)</f>
        <v>O-RING 1.75OD X 1.5ID BUNA 70</v>
      </c>
      <c r="L2519" s="12" t="str">
        <f>IF(VLOOKUP(FACTURACION[[#This Row],[REFERENCIA]],CODINV,3,FALSE)=0,"",VLOOKUP(FACTURACION[[#This Row],[REFERENCIA]],CODINV,3,FALSE))</f>
        <v>42710P170</v>
      </c>
      <c r="M2519" s="12" t="str">
        <f>+VLOOKUP(FACTURACION[[#This Row],[REFERENCIA]],CODINV,4,FALSE)</f>
        <v>REPUESTOS Y ACCESORIOS</v>
      </c>
      <c r="N2519" s="12" t="str">
        <f>+VLOOKUP(FACTURACION[[#This Row],[REFERENCIA]],CODINV,5,FALSE)</f>
        <v>HONEYWELL</v>
      </c>
      <c r="O2519" s="2">
        <v>168</v>
      </c>
      <c r="P2519" s="23">
        <v>4203</v>
      </c>
      <c r="Q2519" s="24">
        <f>+FACTURACION[[#This Row],[CANTIDAD]]*FACTURACION[[#This Row],[VR UNITARIO]]/1000</f>
        <v>706.10400000000004</v>
      </c>
      <c r="R2519" s="3" t="str">
        <f>+VLOOKUP(FACTURACION[[#This Row],[NIT]],TABLACLIENTE,5,FALSE)</f>
        <v>MANIZALES</v>
      </c>
    </row>
    <row r="2520" spans="3:18">
      <c r="C2520" s="13">
        <v>2015</v>
      </c>
      <c r="D2520" s="17" t="s">
        <v>702</v>
      </c>
      <c r="E2520" s="17">
        <f>MONTH(FACTURACION[[#This Row],[MES]]&amp;1)</f>
        <v>9</v>
      </c>
      <c r="F2520" s="223">
        <f>DATE(FACTURACION[[#This Row],[AÑO]],FACTURACION[[#This Row],[Mes numero]],1)</f>
        <v>42248</v>
      </c>
      <c r="G2520" s="159">
        <v>11442</v>
      </c>
      <c r="H2520" s="20">
        <v>800202395</v>
      </c>
      <c r="I2520" s="2" t="str">
        <f>+VLOOKUP(FACTURACION[[#This Row],[NIT]],TABLACLIENTE,2,FALSE)</f>
        <v>EFIGAS GAS NATURAL S.A. E.S.P. (EFIGAS S.A. E.S.P.)</v>
      </c>
      <c r="J2520" s="2" t="s">
        <v>590</v>
      </c>
      <c r="K2520" s="12" t="str">
        <f>+VLOOKUP(FACTURACION[[#This Row],[REFERENCIA]],CODINV,2,FALSE)</f>
        <v>RESORTE DE BALANCE NEGRO</v>
      </c>
      <c r="L2520" s="12" t="str">
        <f>IF(VLOOKUP(FACTURACION[[#This Row],[REFERENCIA]],CODINV,3,FALSE)=0,"",VLOOKUP(FACTURACION[[#This Row],[REFERENCIA]],CODINV,3,FALSE))</f>
        <v>70157P004</v>
      </c>
      <c r="M2520" s="12" t="str">
        <f>+VLOOKUP(FACTURACION[[#This Row],[REFERENCIA]],CODINV,4,FALSE)</f>
        <v>REPUESTOS Y ACCESORIOS</v>
      </c>
      <c r="N2520" s="12" t="str">
        <f>+VLOOKUP(FACTURACION[[#This Row],[REFERENCIA]],CODINV,5,FALSE)</f>
        <v>HONEYWELL</v>
      </c>
      <c r="O2520" s="2">
        <v>46</v>
      </c>
      <c r="P2520" s="23">
        <v>24877</v>
      </c>
      <c r="Q2520" s="24">
        <f>+FACTURACION[[#This Row],[CANTIDAD]]*FACTURACION[[#This Row],[VR UNITARIO]]/1000</f>
        <v>1144.3420000000001</v>
      </c>
      <c r="R2520" s="3" t="str">
        <f>+VLOOKUP(FACTURACION[[#This Row],[NIT]],TABLACLIENTE,5,FALSE)</f>
        <v>MANIZALES</v>
      </c>
    </row>
    <row r="2521" spans="3:18">
      <c r="C2521" s="13">
        <v>2015</v>
      </c>
      <c r="D2521" s="17" t="s">
        <v>702</v>
      </c>
      <c r="E2521" s="17">
        <f>MONTH(FACTURACION[[#This Row],[MES]]&amp;1)</f>
        <v>9</v>
      </c>
      <c r="F2521" s="223">
        <f>DATE(FACTURACION[[#This Row],[AÑO]],FACTURACION[[#This Row],[Mes numero]],1)</f>
        <v>42248</v>
      </c>
      <c r="G2521" s="159">
        <v>11446</v>
      </c>
      <c r="H2521" s="20">
        <v>890503900</v>
      </c>
      <c r="I2521" s="2" t="str">
        <f>+VLOOKUP(FACTURACION[[#This Row],[NIT]],TABLACLIENTE,2,FALSE)</f>
        <v>GASES DEL ORIENTE S.A. E.S.P.</v>
      </c>
      <c r="J2521" s="2" t="s">
        <v>61</v>
      </c>
      <c r="K2521" s="12" t="str">
        <f>+VLOOKUP(FACTURACION[[#This Row],[REFERENCIA]],CODINV,2,FALSE)</f>
        <v>MANGA 2" S300 H7</v>
      </c>
      <c r="L2521" s="12" t="str">
        <f>IF(VLOOKUP(FACTURACION[[#This Row],[REFERENCIA]],CODINV,3,FALSE)=0,"",VLOOKUP(FACTURACION[[#This Row],[REFERENCIA]],CODINV,3,FALSE))</f>
        <v>73404P002</v>
      </c>
      <c r="M2521" s="12" t="str">
        <f>+VLOOKUP(FACTURACION[[#This Row],[REFERENCIA]],CODINV,4,FALSE)</f>
        <v>MANGAS</v>
      </c>
      <c r="N2521" s="12" t="str">
        <f>+VLOOKUP(FACTURACION[[#This Row],[REFERENCIA]],CODINV,5,FALSE)</f>
        <v>HONEYWELL</v>
      </c>
      <c r="O2521" s="2">
        <v>10</v>
      </c>
      <c r="P2521" s="23">
        <v>477525</v>
      </c>
      <c r="Q2521" s="24">
        <f>+FACTURACION[[#This Row],[CANTIDAD]]*FACTURACION[[#This Row],[VR UNITARIO]]/1000</f>
        <v>4775.25</v>
      </c>
      <c r="R2521" s="3" t="str">
        <f>+VLOOKUP(FACTURACION[[#This Row],[NIT]],TABLACLIENTE,5,FALSE)</f>
        <v>CUCUTA</v>
      </c>
    </row>
    <row r="2522" spans="3:18">
      <c r="C2522" s="13">
        <v>2015</v>
      </c>
      <c r="D2522" s="17" t="s">
        <v>702</v>
      </c>
      <c r="E2522" s="17">
        <f>MONTH(FACTURACION[[#This Row],[MES]]&amp;1)</f>
        <v>9</v>
      </c>
      <c r="F2522" s="223">
        <f>DATE(FACTURACION[[#This Row],[AÑO]],FACTURACION[[#This Row],[Mes numero]],1)</f>
        <v>42248</v>
      </c>
      <c r="G2522" s="159">
        <v>11488</v>
      </c>
      <c r="H2522" s="20">
        <v>890105526</v>
      </c>
      <c r="I2522" s="2" t="str">
        <f>+VLOOKUP(FACTURACION[[#This Row],[NIT]],TABLACLIENTE,2,FALSE)</f>
        <v>PROMIGAS S.A. E.S.P.</v>
      </c>
      <c r="J2522" s="2" t="s">
        <v>61</v>
      </c>
      <c r="K2522" s="12" t="str">
        <f>+VLOOKUP(FACTURACION[[#This Row],[REFERENCIA]],CODINV,2,FALSE)</f>
        <v>MANGA 2" S300 H7</v>
      </c>
      <c r="L2522" s="12" t="str">
        <f>IF(VLOOKUP(FACTURACION[[#This Row],[REFERENCIA]],CODINV,3,FALSE)=0,"",VLOOKUP(FACTURACION[[#This Row],[REFERENCIA]],CODINV,3,FALSE))</f>
        <v>73404P002</v>
      </c>
      <c r="M2522" s="12" t="str">
        <f>+VLOOKUP(FACTURACION[[#This Row],[REFERENCIA]],CODINV,4,FALSE)</f>
        <v>MANGAS</v>
      </c>
      <c r="N2522" s="12" t="str">
        <f>+VLOOKUP(FACTURACION[[#This Row],[REFERENCIA]],CODINV,5,FALSE)</f>
        <v>HONEYWELL</v>
      </c>
      <c r="O2522" s="2">
        <v>20</v>
      </c>
      <c r="P2522" s="23">
        <v>436018</v>
      </c>
      <c r="Q2522" s="24">
        <f>+FACTURACION[[#This Row],[CANTIDAD]]*FACTURACION[[#This Row],[VR UNITARIO]]/1000</f>
        <v>8720.36</v>
      </c>
      <c r="R2522" s="3" t="str">
        <f>+VLOOKUP(FACTURACION[[#This Row],[NIT]],TABLACLIENTE,5,FALSE)</f>
        <v>BARRANQUILLA</v>
      </c>
    </row>
    <row r="2523" spans="3:18">
      <c r="C2523" s="13">
        <v>2015</v>
      </c>
      <c r="D2523" s="17" t="s">
        <v>702</v>
      </c>
      <c r="E2523" s="17">
        <f>MONTH(FACTURACION[[#This Row],[MES]]&amp;1)</f>
        <v>9</v>
      </c>
      <c r="F2523" s="223">
        <f>DATE(FACTURACION[[#This Row],[AÑO]],FACTURACION[[#This Row],[Mes numero]],1)</f>
        <v>42248</v>
      </c>
      <c r="G2523" s="159">
        <v>11457</v>
      </c>
      <c r="H2523" s="20">
        <v>890400869</v>
      </c>
      <c r="I2523" s="2" t="str">
        <f>+VLOOKUP(FACTURACION[[#This Row],[NIT]],TABLACLIENTE,2,FALSE)</f>
        <v>SURTIDORA DE GAS DEL CARIBE S.A. E.S.P. (SURTIGAS S.A. E.S.P.)</v>
      </c>
      <c r="J2523" s="2" t="s">
        <v>61</v>
      </c>
      <c r="K2523" s="12" t="str">
        <f>+VLOOKUP(FACTURACION[[#This Row],[REFERENCIA]],CODINV,2,FALSE)</f>
        <v>MANGA 2" S300 H7</v>
      </c>
      <c r="L2523" s="12" t="str">
        <f>IF(VLOOKUP(FACTURACION[[#This Row],[REFERENCIA]],CODINV,3,FALSE)=0,"",VLOOKUP(FACTURACION[[#This Row],[REFERENCIA]],CODINV,3,FALSE))</f>
        <v>73404P002</v>
      </c>
      <c r="M2523" s="12" t="str">
        <f>+VLOOKUP(FACTURACION[[#This Row],[REFERENCIA]],CODINV,4,FALSE)</f>
        <v>MANGAS</v>
      </c>
      <c r="N2523" s="12" t="str">
        <f>+VLOOKUP(FACTURACION[[#This Row],[REFERENCIA]],CODINV,5,FALSE)</f>
        <v>HONEYWELL</v>
      </c>
      <c r="O2523" s="2">
        <v>20</v>
      </c>
      <c r="P2523" s="23">
        <v>438079</v>
      </c>
      <c r="Q2523" s="24">
        <f>+FACTURACION[[#This Row],[CANTIDAD]]*FACTURACION[[#This Row],[VR UNITARIO]]/1000</f>
        <v>8761.58</v>
      </c>
      <c r="R2523" s="3" t="str">
        <f>+VLOOKUP(FACTURACION[[#This Row],[NIT]],TABLACLIENTE,5,FALSE)</f>
        <v>CARTAGENA</v>
      </c>
    </row>
    <row r="2524" spans="3:18">
      <c r="C2524" s="13">
        <v>2015</v>
      </c>
      <c r="D2524" s="17" t="s">
        <v>702</v>
      </c>
      <c r="E2524" s="17">
        <f>MONTH(FACTURACION[[#This Row],[MES]]&amp;1)</f>
        <v>9</v>
      </c>
      <c r="F2524" s="223">
        <f>DATE(FACTURACION[[#This Row],[AÑO]],FACTURACION[[#This Row],[Mes numero]],1)</f>
        <v>42248</v>
      </c>
      <c r="G2524" s="159">
        <v>11441</v>
      </c>
      <c r="H2524" s="25">
        <v>891101577</v>
      </c>
      <c r="I2524" s="3" t="str">
        <f>+VLOOKUP(FACTURACION[[#This Row],[NIT]],TABLACLIENTE,2,FALSE)</f>
        <v>ALCANOS DE COLOMBIA S.A. E.S.P</v>
      </c>
      <c r="J2524" s="2" t="s">
        <v>153</v>
      </c>
      <c r="K2524" s="12" t="str">
        <f>+VLOOKUP(FACTURACION[[#This Row],[REFERENCIA]],CODINV,2,FALSE)</f>
        <v>MANGA 3" S300 H7</v>
      </c>
      <c r="L2524" s="12" t="str">
        <f>IF(VLOOKUP(FACTURACION[[#This Row],[REFERENCIA]],CODINV,3,FALSE)=0,"",VLOOKUP(FACTURACION[[#This Row],[REFERENCIA]],CODINV,3,FALSE))</f>
        <v>73404P003</v>
      </c>
      <c r="M2524" s="12" t="str">
        <f>+VLOOKUP(FACTURACION[[#This Row],[REFERENCIA]],CODINV,4,FALSE)</f>
        <v>MANGAS</v>
      </c>
      <c r="N2524" s="12" t="str">
        <f>+VLOOKUP(FACTURACION[[#This Row],[REFERENCIA]],CODINV,5,FALSE)</f>
        <v>HONEYWELL</v>
      </c>
      <c r="O2524" s="2">
        <v>16</v>
      </c>
      <c r="P2524" s="23">
        <v>731684</v>
      </c>
      <c r="Q2524" s="24">
        <f>+FACTURACION[[#This Row],[CANTIDAD]]*FACTURACION[[#This Row],[VR UNITARIO]]/1000</f>
        <v>11706.944</v>
      </c>
      <c r="R2524" s="3" t="str">
        <f>+VLOOKUP(FACTURACION[[#This Row],[NIT]],TABLACLIENTE,5,FALSE)</f>
        <v>NEIVA</v>
      </c>
    </row>
    <row r="2525" spans="3:18">
      <c r="C2525" s="13">
        <v>2015</v>
      </c>
      <c r="D2525" s="17" t="s">
        <v>702</v>
      </c>
      <c r="E2525" s="17">
        <f>MONTH(FACTURACION[[#This Row],[MES]]&amp;1)</f>
        <v>9</v>
      </c>
      <c r="F2525" s="223">
        <f>DATE(FACTURACION[[#This Row],[AÑO]],FACTURACION[[#This Row],[Mes numero]],1)</f>
        <v>42248</v>
      </c>
      <c r="G2525" s="159">
        <v>11442</v>
      </c>
      <c r="H2525" s="20">
        <v>800202395</v>
      </c>
      <c r="I2525" s="2" t="str">
        <f>+VLOOKUP(FACTURACION[[#This Row],[NIT]],TABLACLIENTE,2,FALSE)</f>
        <v>EFIGAS GAS NATURAL S.A. E.S.P. (EFIGAS S.A. E.S.P.)</v>
      </c>
      <c r="J2525" s="2" t="s">
        <v>568</v>
      </c>
      <c r="K2525" s="12" t="str">
        <f>+VLOOKUP(FACTURACION[[#This Row],[REFERENCIA]],CODINV,2,FALSE)</f>
        <v>O-RING 0.75OD X 0.56ID, BUNA 70</v>
      </c>
      <c r="L2525" s="12" t="str">
        <f>IF(VLOOKUP(FACTURACION[[#This Row],[REFERENCIA]],CODINV,3,FALSE)=0,"",VLOOKUP(FACTURACION[[#This Row],[REFERENCIA]],CODINV,3,FALSE))</f>
        <v>42710P150</v>
      </c>
      <c r="M2525" s="12" t="str">
        <f>+VLOOKUP(FACTURACION[[#This Row],[REFERENCIA]],CODINV,4,FALSE)</f>
        <v>REPUESTOS Y ACCESORIOS</v>
      </c>
      <c r="N2525" s="12" t="str">
        <f>+VLOOKUP(FACTURACION[[#This Row],[REFERENCIA]],CODINV,5,FALSE)</f>
        <v>HONEYWELL</v>
      </c>
      <c r="O2525" s="2">
        <v>28</v>
      </c>
      <c r="P2525" s="23">
        <v>18494</v>
      </c>
      <c r="Q2525" s="24">
        <f>+FACTURACION[[#This Row],[CANTIDAD]]*FACTURACION[[#This Row],[VR UNITARIO]]/1000</f>
        <v>517.83199999999999</v>
      </c>
      <c r="R2525" s="3" t="str">
        <f>+VLOOKUP(FACTURACION[[#This Row],[NIT]],TABLACLIENTE,5,FALSE)</f>
        <v>MANIZALES</v>
      </c>
    </row>
    <row r="2526" spans="3:18">
      <c r="C2526" s="13">
        <v>2015</v>
      </c>
      <c r="D2526" s="17" t="s">
        <v>702</v>
      </c>
      <c r="E2526" s="17">
        <f>MONTH(FACTURACION[[#This Row],[MES]]&amp;1)</f>
        <v>9</v>
      </c>
      <c r="F2526" s="223">
        <f>DATE(FACTURACION[[#This Row],[AÑO]],FACTURACION[[#This Row],[Mes numero]],1)</f>
        <v>42248</v>
      </c>
      <c r="G2526" s="159">
        <v>11446</v>
      </c>
      <c r="H2526" s="20">
        <v>890503900</v>
      </c>
      <c r="I2526" s="2" t="str">
        <f>+VLOOKUP(FACTURACION[[#This Row],[NIT]],TABLACLIENTE,2,FALSE)</f>
        <v>GASES DEL ORIENTE S.A. E.S.P.</v>
      </c>
      <c r="J2526" s="2" t="s">
        <v>218</v>
      </c>
      <c r="K2526" s="12" t="str">
        <f>+VLOOKUP(FACTURACION[[#This Row],[REFERENCIA]],CODINV,2,FALSE)</f>
        <v>MANGA 2" S600 B7</v>
      </c>
      <c r="L2526" s="12" t="str">
        <f>IF(VLOOKUP(FACTURACION[[#This Row],[REFERENCIA]],CODINV,3,FALSE)=0,"",VLOOKUP(FACTURACION[[#This Row],[REFERENCIA]],CODINV,3,FALSE))</f>
        <v>73677P007</v>
      </c>
      <c r="M2526" s="12" t="str">
        <f>+VLOOKUP(FACTURACION[[#This Row],[REFERENCIA]],CODINV,4,FALSE)</f>
        <v>MANGAS</v>
      </c>
      <c r="N2526" s="12" t="str">
        <f>+VLOOKUP(FACTURACION[[#This Row],[REFERENCIA]],CODINV,5,FALSE)</f>
        <v>HONEYWELL</v>
      </c>
      <c r="O2526" s="2">
        <v>12</v>
      </c>
      <c r="P2526" s="23">
        <v>499227</v>
      </c>
      <c r="Q2526" s="24">
        <f>+FACTURACION[[#This Row],[CANTIDAD]]*FACTURACION[[#This Row],[VR UNITARIO]]/1000</f>
        <v>5990.7240000000002</v>
      </c>
      <c r="R2526" s="3" t="str">
        <f>+VLOOKUP(FACTURACION[[#This Row],[NIT]],TABLACLIENTE,5,FALSE)</f>
        <v>CUCUTA</v>
      </c>
    </row>
    <row r="2527" spans="3:18">
      <c r="C2527" s="13">
        <v>2015</v>
      </c>
      <c r="D2527" s="17" t="s">
        <v>702</v>
      </c>
      <c r="E2527" s="17">
        <f>MONTH(FACTURACION[[#This Row],[MES]]&amp;1)</f>
        <v>9</v>
      </c>
      <c r="F2527" s="223">
        <f>DATE(FACTURACION[[#This Row],[AÑO]],FACTURACION[[#This Row],[Mes numero]],1)</f>
        <v>42248</v>
      </c>
      <c r="G2527" s="159">
        <v>11441</v>
      </c>
      <c r="H2527" s="25">
        <v>891101577</v>
      </c>
      <c r="I2527" s="3" t="str">
        <f>+VLOOKUP(FACTURACION[[#This Row],[NIT]],TABLACLIENTE,2,FALSE)</f>
        <v>ALCANOS DE COLOMBIA S.A. E.S.P</v>
      </c>
      <c r="J2527" s="2" t="s">
        <v>569</v>
      </c>
      <c r="K2527" s="12" t="str">
        <f>+VLOOKUP(FACTURACION[[#This Row],[REFERENCIA]],CODINV,2,FALSE)</f>
        <v>MANGA 2" S600 H7</v>
      </c>
      <c r="L2527" s="12" t="str">
        <f>IF(VLOOKUP(FACTURACION[[#This Row],[REFERENCIA]],CODINV,3,FALSE)=0,"",VLOOKUP(FACTURACION[[#This Row],[REFERENCIA]],CODINV,3,FALSE))</f>
        <v>73677P001</v>
      </c>
      <c r="M2527" s="12" t="str">
        <f>+VLOOKUP(FACTURACION[[#This Row],[REFERENCIA]],CODINV,4,FALSE)</f>
        <v>MANGAS</v>
      </c>
      <c r="N2527" s="12" t="str">
        <f>+VLOOKUP(FACTURACION[[#This Row],[REFERENCIA]],CODINV,5,FALSE)</f>
        <v>HONEYWELL</v>
      </c>
      <c r="O2527" s="2">
        <v>20</v>
      </c>
      <c r="P2527" s="23">
        <v>472232</v>
      </c>
      <c r="Q2527" s="24">
        <f>+FACTURACION[[#This Row],[CANTIDAD]]*FACTURACION[[#This Row],[VR UNITARIO]]/1000</f>
        <v>9444.64</v>
      </c>
      <c r="R2527" s="3" t="str">
        <f>+VLOOKUP(FACTURACION[[#This Row],[NIT]],TABLACLIENTE,5,FALSE)</f>
        <v>NEIVA</v>
      </c>
    </row>
    <row r="2528" spans="3:18">
      <c r="C2528" s="13">
        <v>2015</v>
      </c>
      <c r="D2528" s="17" t="s">
        <v>702</v>
      </c>
      <c r="E2528" s="17">
        <f>MONTH(FACTURACION[[#This Row],[MES]]&amp;1)</f>
        <v>9</v>
      </c>
      <c r="F2528" s="223">
        <f>DATE(FACTURACION[[#This Row],[AÑO]],FACTURACION[[#This Row],[Mes numero]],1)</f>
        <v>42248</v>
      </c>
      <c r="G2528" s="159">
        <v>11466</v>
      </c>
      <c r="H2528" s="20">
        <v>890101691</v>
      </c>
      <c r="I2528" s="2" t="str">
        <f>+VLOOKUP(FACTURACION[[#This Row],[NIT]],TABLACLIENTE,2,FALSE)</f>
        <v>GASES DEL CARIBE S.A.E.S.P. (GASCARIBE S.A E.S.P.)</v>
      </c>
      <c r="J2528" s="2" t="s">
        <v>886</v>
      </c>
      <c r="K2528" s="12" t="str">
        <f>+VLOOKUP(FACTURACION[[#This Row],[REFERENCIA]],CODINV,2,FALSE)</f>
        <v>FILTER ASSEMBLY (COMPOSITE)</v>
      </c>
      <c r="L2528" s="12" t="str">
        <f>IF(VLOOKUP(FACTURACION[[#This Row],[REFERENCIA]],CODINV,3,FALSE)=0,"",VLOOKUP(FACTURACION[[#This Row],[REFERENCIA]],CODINV,3,FALSE))</f>
        <v>78480P001</v>
      </c>
      <c r="M2528" s="12" t="str">
        <f>+VLOOKUP(FACTURACION[[#This Row],[REFERENCIA]],CODINV,4,FALSE)</f>
        <v>FILTROS</v>
      </c>
      <c r="N2528" s="12" t="str">
        <f>+VLOOKUP(FACTURACION[[#This Row],[REFERENCIA]],CODINV,5,FALSE)</f>
        <v>HONEYWELL</v>
      </c>
      <c r="O2528" s="2">
        <v>5</v>
      </c>
      <c r="P2528" s="23">
        <v>84913</v>
      </c>
      <c r="Q2528" s="24">
        <f>+FACTURACION[[#This Row],[CANTIDAD]]*FACTURACION[[#This Row],[VR UNITARIO]]/1000</f>
        <v>424.565</v>
      </c>
      <c r="R2528" s="3" t="str">
        <f>+VLOOKUP(FACTURACION[[#This Row],[NIT]],TABLACLIENTE,5,FALSE)</f>
        <v>BARRANQUILLA</v>
      </c>
    </row>
    <row r="2529" spans="3:18">
      <c r="C2529" s="13">
        <v>2015</v>
      </c>
      <c r="D2529" s="17" t="s">
        <v>702</v>
      </c>
      <c r="E2529" s="17">
        <f>MONTH(FACTURACION[[#This Row],[MES]]&amp;1)</f>
        <v>9</v>
      </c>
      <c r="F2529" s="223">
        <f>DATE(FACTURACION[[#This Row],[AÑO]],FACTURACION[[#This Row],[Mes numero]],1)</f>
        <v>42248</v>
      </c>
      <c r="G2529" s="159">
        <v>11466</v>
      </c>
      <c r="H2529" s="20">
        <v>890101691</v>
      </c>
      <c r="I2529" s="2" t="str">
        <f>+VLOOKUP(FACTURACION[[#This Row],[NIT]],TABLACLIENTE,2,FALSE)</f>
        <v>GASES DEL CARIBE S.A.E.S.P. (GASCARIBE S.A E.S.P.)</v>
      </c>
      <c r="J2529" s="2" t="s">
        <v>886</v>
      </c>
      <c r="K2529" s="12" t="str">
        <f>+VLOOKUP(FACTURACION[[#This Row],[REFERENCIA]],CODINV,2,FALSE)</f>
        <v>FILTER ASSEMBLY (COMPOSITE)</v>
      </c>
      <c r="L2529" s="12" t="str">
        <f>IF(VLOOKUP(FACTURACION[[#This Row],[REFERENCIA]],CODINV,3,FALSE)=0,"",VLOOKUP(FACTURACION[[#This Row],[REFERENCIA]],CODINV,3,FALSE))</f>
        <v>78480P001</v>
      </c>
      <c r="M2529" s="12" t="str">
        <f>+VLOOKUP(FACTURACION[[#This Row],[REFERENCIA]],CODINV,4,FALSE)</f>
        <v>FILTROS</v>
      </c>
      <c r="N2529" s="12" t="str">
        <f>+VLOOKUP(FACTURACION[[#This Row],[REFERENCIA]],CODINV,5,FALSE)</f>
        <v>HONEYWELL</v>
      </c>
      <c r="O2529" s="2">
        <v>5</v>
      </c>
      <c r="P2529" s="23">
        <v>84913</v>
      </c>
      <c r="Q2529" s="24">
        <f>+FACTURACION[[#This Row],[CANTIDAD]]*FACTURACION[[#This Row],[VR UNITARIO]]/1000</f>
        <v>424.565</v>
      </c>
      <c r="R2529" s="3" t="str">
        <f>+VLOOKUP(FACTURACION[[#This Row],[NIT]],TABLACLIENTE,5,FALSE)</f>
        <v>BARRANQUILLA</v>
      </c>
    </row>
    <row r="2530" spans="3:18">
      <c r="C2530" s="13">
        <v>2015</v>
      </c>
      <c r="D2530" s="17" t="s">
        <v>702</v>
      </c>
      <c r="E2530" s="17">
        <f>MONTH(FACTURACION[[#This Row],[MES]]&amp;1)</f>
        <v>9</v>
      </c>
      <c r="F2530" s="223">
        <f>DATE(FACTURACION[[#This Row],[AÑO]],FACTURACION[[#This Row],[Mes numero]],1)</f>
        <v>42248</v>
      </c>
      <c r="G2530" s="159">
        <v>11448</v>
      </c>
      <c r="H2530" s="20">
        <v>890208316</v>
      </c>
      <c r="I2530" s="2" t="str">
        <f>+VLOOKUP(FACTURACION[[#This Row],[NIT]],TABLACLIENTE,2,FALSE)</f>
        <v xml:space="preserve">METROGAS DE COLOMBIA S.A. E.S.P.  (METROGAS S.A. E.S.P)
</v>
      </c>
      <c r="J2530" s="2" t="s">
        <v>200</v>
      </c>
      <c r="K2530" s="12" t="str">
        <f>+VLOOKUP(FACTURACION[[#This Row],[REFERENCIA]],CODINV,2,FALSE)</f>
        <v>MANIFOLD PLUG KIT</v>
      </c>
      <c r="L2530" s="12" t="str">
        <f>IF(VLOOKUP(FACTURACION[[#This Row],[REFERENCIA]],CODINV,3,FALSE)=0,"",VLOOKUP(FACTURACION[[#This Row],[REFERENCIA]],CODINV,3,FALSE))</f>
        <v>74036K001</v>
      </c>
      <c r="M2530" s="12" t="str">
        <f>+VLOOKUP(FACTURACION[[#This Row],[REFERENCIA]],CODINV,4,FALSE)</f>
        <v>REPUESTOS Y ACCESORIOS</v>
      </c>
      <c r="N2530" s="12" t="str">
        <f>+VLOOKUP(FACTURACION[[#This Row],[REFERENCIA]],CODINV,5,FALSE)</f>
        <v>HONEYWELL</v>
      </c>
      <c r="O2530" s="2">
        <v>3</v>
      </c>
      <c r="P2530" s="23">
        <v>32500</v>
      </c>
      <c r="Q2530" s="24">
        <f>+FACTURACION[[#This Row],[CANTIDAD]]*FACTURACION[[#This Row],[VR UNITARIO]]/1000</f>
        <v>97.5</v>
      </c>
      <c r="R2530" s="3" t="str">
        <f>+VLOOKUP(FACTURACION[[#This Row],[NIT]],TABLACLIENTE,5,FALSE)</f>
        <v>FLORIDABLANCA</v>
      </c>
    </row>
    <row r="2531" spans="3:18">
      <c r="C2531" s="13">
        <v>2015</v>
      </c>
      <c r="D2531" s="17" t="s">
        <v>702</v>
      </c>
      <c r="E2531" s="17">
        <f>MONTH(FACTURACION[[#This Row],[MES]]&amp;1)</f>
        <v>9</v>
      </c>
      <c r="F2531" s="223">
        <f>DATE(FACTURACION[[#This Row],[AÑO]],FACTURACION[[#This Row],[Mes numero]],1)</f>
        <v>42248</v>
      </c>
      <c r="G2531" s="159">
        <v>11446</v>
      </c>
      <c r="H2531" s="20">
        <v>890503900</v>
      </c>
      <c r="I2531" s="2" t="str">
        <f>+VLOOKUP(FACTURACION[[#This Row],[NIT]],TABLACLIENTE,2,FALSE)</f>
        <v>GASES DEL ORIENTE S.A. E.S.P.</v>
      </c>
      <c r="J2531" s="2" t="s">
        <v>576</v>
      </c>
      <c r="K2531" s="12" t="str">
        <f>+VLOOKUP(FACTURACION[[#This Row],[REFERENCIA]],CODINV,2,FALSE)</f>
        <v>KIT AFV INSP. MANIFOLD PLUG</v>
      </c>
      <c r="L2531" s="12" t="str">
        <f>IF(VLOOKUP(FACTURACION[[#This Row],[REFERENCIA]],CODINV,3,FALSE)=0,"",VLOOKUP(FACTURACION[[#This Row],[REFERENCIA]],CODINV,3,FALSE))</f>
        <v>74036K002</v>
      </c>
      <c r="M2531" s="12" t="str">
        <f>+VLOOKUP(FACTURACION[[#This Row],[REFERENCIA]],CODINV,4,FALSE)</f>
        <v>REPUESTOS Y ACCESORIOS</v>
      </c>
      <c r="N2531" s="12" t="str">
        <f>+VLOOKUP(FACTURACION[[#This Row],[REFERENCIA]],CODINV,5,FALSE)</f>
        <v>HONEYWELL</v>
      </c>
      <c r="O2531" s="2">
        <v>10</v>
      </c>
      <c r="P2531" s="23">
        <v>44960</v>
      </c>
      <c r="Q2531" s="24">
        <f>+FACTURACION[[#This Row],[CANTIDAD]]*FACTURACION[[#This Row],[VR UNITARIO]]/1000</f>
        <v>449.6</v>
      </c>
      <c r="R2531" s="3" t="str">
        <f>+VLOOKUP(FACTURACION[[#This Row],[NIT]],TABLACLIENTE,5,FALSE)</f>
        <v>CUCUTA</v>
      </c>
    </row>
    <row r="2532" spans="3:18">
      <c r="C2532" s="13">
        <v>2015</v>
      </c>
      <c r="D2532" s="17" t="s">
        <v>702</v>
      </c>
      <c r="E2532" s="17">
        <f>MONTH(FACTURACION[[#This Row],[MES]]&amp;1)</f>
        <v>9</v>
      </c>
      <c r="F2532" s="223">
        <f>DATE(FACTURACION[[#This Row],[AÑO]],FACTURACION[[#This Row],[Mes numero]],1)</f>
        <v>42248</v>
      </c>
      <c r="G2532" s="159">
        <v>11440</v>
      </c>
      <c r="H2532" s="20">
        <v>890101691</v>
      </c>
      <c r="I2532" s="2" t="str">
        <f>+VLOOKUP(FACTURACION[[#This Row],[NIT]],TABLACLIENTE,2,FALSE)</f>
        <v>GASES DEL CARIBE S.A.E.S.P. (GASCARIBE S.A E.S.P.)</v>
      </c>
      <c r="J2532" s="2" t="s">
        <v>1246</v>
      </c>
      <c r="K2532" s="12" t="str">
        <f>+VLOOKUP(FACTURACION[[#This Row],[REFERENCIA]],CODINV,2,FALSE)</f>
        <v>FILTRO CFR 1" 160 PSI 5 MIC</v>
      </c>
      <c r="L2532" s="12" t="str">
        <f>IF(VLOOKUP(FACTURACION[[#This Row],[REFERENCIA]],CODINV,3,FALSE)=0,"",VLOOKUP(FACTURACION[[#This Row],[REFERENCIA]],CODINV,3,FALSE))</f>
        <v>RQAA2AOA1A1</v>
      </c>
      <c r="M2532" s="12" t="str">
        <f>+VLOOKUP(FACTURACION[[#This Row],[REFERENCIA]],CODINV,4,FALSE)</f>
        <v>FILTROS</v>
      </c>
      <c r="N2532" s="12" t="str">
        <f>+VLOOKUP(FACTURACION[[#This Row],[REFERENCIA]],CODINV,5,FALSE)</f>
        <v>HONEYWELL</v>
      </c>
      <c r="O2532" s="2">
        <v>17</v>
      </c>
      <c r="P2532" s="23">
        <v>294666</v>
      </c>
      <c r="Q2532" s="24">
        <f>+FACTURACION[[#This Row],[CANTIDAD]]*FACTURACION[[#This Row],[VR UNITARIO]]/1000</f>
        <v>5009.3220000000001</v>
      </c>
      <c r="R2532" s="3" t="str">
        <f>+VLOOKUP(FACTURACION[[#This Row],[NIT]],TABLACLIENTE,5,FALSE)</f>
        <v>BARRANQUILLA</v>
      </c>
    </row>
    <row r="2533" spans="3:18">
      <c r="C2533" s="13">
        <v>2015</v>
      </c>
      <c r="D2533" s="17" t="s">
        <v>702</v>
      </c>
      <c r="E2533" s="17">
        <f>MONTH(FACTURACION[[#This Row],[MES]]&amp;1)</f>
        <v>9</v>
      </c>
      <c r="F2533" s="223">
        <f>DATE(FACTURACION[[#This Row],[AÑO]],FACTURACION[[#This Row],[Mes numero]],1)</f>
        <v>42248</v>
      </c>
      <c r="G2533" s="159">
        <v>11486</v>
      </c>
      <c r="H2533" s="20">
        <v>890310688</v>
      </c>
      <c r="I2533" s="2" t="str">
        <f>+VLOOKUP(FACTURACION[[#This Row],[NIT]],TABLACLIENTE,2,FALSE)</f>
        <v>COLGAS DE OCCIDENTE S.A. E.S.P.</v>
      </c>
      <c r="J2533" s="2" t="s">
        <v>258</v>
      </c>
      <c r="K2533" s="12" t="str">
        <f>+VLOOKUP(FACTURACION[[#This Row],[REFERENCIA]],CODINV,2,FALSE)</f>
        <v>LICENCIA PREMIUM TROYA III</v>
      </c>
      <c r="L2533" s="12" t="str">
        <f>IF(VLOOKUP(FACTURACION[[#This Row],[REFERENCIA]],CODINV,3,FALSE)=0,"",VLOOKUP(FACTURACION[[#This Row],[REFERENCIA]],CODINV,3,FALSE))</f>
        <v>720370001YY</v>
      </c>
      <c r="M2533" s="12" t="str">
        <f>+VLOOKUP(FACTURACION[[#This Row],[REFERENCIA]],CODINV,4,FALSE)</f>
        <v>REPUESTOS Y ACCESORIOS</v>
      </c>
      <c r="N2533" s="12" t="str">
        <f>+VLOOKUP(FACTURACION[[#This Row],[REFERENCIA]],CODINV,5,FALSE)</f>
        <v>RED SEAL MEASUREMENT</v>
      </c>
      <c r="O2533" s="2">
        <v>3</v>
      </c>
      <c r="P2533" s="23">
        <v>998342</v>
      </c>
      <c r="Q2533" s="24">
        <f>+FACTURACION[[#This Row],[CANTIDAD]]*FACTURACION[[#This Row],[VR UNITARIO]]/1000</f>
        <v>2995.0259999999998</v>
      </c>
      <c r="R2533" s="3" t="str">
        <f>+VLOOKUP(FACTURACION[[#This Row],[NIT]],TABLACLIENTE,5,FALSE)</f>
        <v>CALI</v>
      </c>
    </row>
    <row r="2534" spans="3:18">
      <c r="C2534" s="13">
        <v>2015</v>
      </c>
      <c r="D2534" s="17" t="s">
        <v>702</v>
      </c>
      <c r="E2534" s="17">
        <f>MONTH(FACTURACION[[#This Row],[MES]]&amp;1)</f>
        <v>9</v>
      </c>
      <c r="F2534" s="223">
        <f>DATE(FACTURACION[[#This Row],[AÑO]],FACTURACION[[#This Row],[Mes numero]],1)</f>
        <v>42248</v>
      </c>
      <c r="G2534" s="159">
        <v>11486</v>
      </c>
      <c r="H2534" s="20">
        <v>890310688</v>
      </c>
      <c r="I2534" s="2" t="str">
        <f>+VLOOKUP(FACTURACION[[#This Row],[NIT]],TABLACLIENTE,2,FALSE)</f>
        <v>COLGAS DE OCCIDENTE S.A. E.S.P.</v>
      </c>
      <c r="J2534" s="2" t="s">
        <v>258</v>
      </c>
      <c r="K2534" s="12" t="str">
        <f>+VLOOKUP(FACTURACION[[#This Row],[REFERENCIA]],CODINV,2,FALSE)</f>
        <v>LICENCIA PREMIUM TROYA III</v>
      </c>
      <c r="L2534" s="12" t="str">
        <f>IF(VLOOKUP(FACTURACION[[#This Row],[REFERENCIA]],CODINV,3,FALSE)=0,"",VLOOKUP(FACTURACION[[#This Row],[REFERENCIA]],CODINV,3,FALSE))</f>
        <v>720370001YY</v>
      </c>
      <c r="M2534" s="12" t="str">
        <f>+VLOOKUP(FACTURACION[[#This Row],[REFERENCIA]],CODINV,4,FALSE)</f>
        <v>REPUESTOS Y ACCESORIOS</v>
      </c>
      <c r="N2534" s="12" t="str">
        <f>+VLOOKUP(FACTURACION[[#This Row],[REFERENCIA]],CODINV,5,FALSE)</f>
        <v>RED SEAL MEASUREMENT</v>
      </c>
      <c r="O2534" s="2">
        <v>1</v>
      </c>
      <c r="P2534" s="23">
        <v>998342</v>
      </c>
      <c r="Q2534" s="24">
        <f>+FACTURACION[[#This Row],[CANTIDAD]]*FACTURACION[[#This Row],[VR UNITARIO]]/1000</f>
        <v>998.34199999999998</v>
      </c>
      <c r="R2534" s="3" t="str">
        <f>+VLOOKUP(FACTURACION[[#This Row],[NIT]],TABLACLIENTE,5,FALSE)</f>
        <v>CALI</v>
      </c>
    </row>
    <row r="2535" spans="3:18">
      <c r="C2535" s="13">
        <v>2015</v>
      </c>
      <c r="D2535" s="17" t="s">
        <v>702</v>
      </c>
      <c r="E2535" s="17">
        <f>MONTH(FACTURACION[[#This Row],[MES]]&amp;1)</f>
        <v>9</v>
      </c>
      <c r="F2535" s="223">
        <f>DATE(FACTURACION[[#This Row],[AÑO]],FACTURACION[[#This Row],[Mes numero]],1)</f>
        <v>42248</v>
      </c>
      <c r="G2535" s="159">
        <v>11485</v>
      </c>
      <c r="H2535" s="20">
        <v>890200919</v>
      </c>
      <c r="I2535" s="2" t="str">
        <f>+VLOOKUP(FACTURACION[[#This Row],[NIT]],TABLACLIENTE,2,FALSE)</f>
        <v>GAS DE SANTANDER S.A. E.S.P.</v>
      </c>
      <c r="J2535" s="2" t="s">
        <v>258</v>
      </c>
      <c r="K2535" s="12" t="str">
        <f>+VLOOKUP(FACTURACION[[#This Row],[REFERENCIA]],CODINV,2,FALSE)</f>
        <v>LICENCIA PREMIUM TROYA III</v>
      </c>
      <c r="L2535" s="12" t="str">
        <f>IF(VLOOKUP(FACTURACION[[#This Row],[REFERENCIA]],CODINV,3,FALSE)=0,"",VLOOKUP(FACTURACION[[#This Row],[REFERENCIA]],CODINV,3,FALSE))</f>
        <v>720370001YY</v>
      </c>
      <c r="M2535" s="12" t="str">
        <f>+VLOOKUP(FACTURACION[[#This Row],[REFERENCIA]],CODINV,4,FALSE)</f>
        <v>REPUESTOS Y ACCESORIOS</v>
      </c>
      <c r="N2535" s="12" t="str">
        <f>+VLOOKUP(FACTURACION[[#This Row],[REFERENCIA]],CODINV,5,FALSE)</f>
        <v>RED SEAL MEASUREMENT</v>
      </c>
      <c r="O2535" s="2">
        <v>1</v>
      </c>
      <c r="P2535" s="23">
        <v>998342</v>
      </c>
      <c r="Q2535" s="24">
        <f>+FACTURACION[[#This Row],[CANTIDAD]]*FACTURACION[[#This Row],[VR UNITARIO]]/1000</f>
        <v>998.34199999999998</v>
      </c>
      <c r="R2535" s="3" t="str">
        <f>+VLOOKUP(FACTURACION[[#This Row],[NIT]],TABLACLIENTE,5,FALSE)</f>
        <v>GIRON</v>
      </c>
    </row>
    <row r="2536" spans="3:18">
      <c r="C2536" s="13">
        <v>2015</v>
      </c>
      <c r="D2536" s="17" t="s">
        <v>702</v>
      </c>
      <c r="E2536" s="17">
        <f>MONTH(FACTURACION[[#This Row],[MES]]&amp;1)</f>
        <v>9</v>
      </c>
      <c r="F2536" s="223">
        <f>DATE(FACTURACION[[#This Row],[AÑO]],FACTURACION[[#This Row],[Mes numero]],1)</f>
        <v>42248</v>
      </c>
      <c r="G2536" s="159">
        <v>11489</v>
      </c>
      <c r="H2536" s="20">
        <v>890200919</v>
      </c>
      <c r="I2536" s="2" t="str">
        <f>+VLOOKUP(FACTURACION[[#This Row],[NIT]],TABLACLIENTE,2,FALSE)</f>
        <v>GAS DE SANTANDER S.A. E.S.P.</v>
      </c>
      <c r="J2536" s="2" t="s">
        <v>258</v>
      </c>
      <c r="K2536" s="12" t="str">
        <f>+VLOOKUP(FACTURACION[[#This Row],[REFERENCIA]],CODINV,2,FALSE)</f>
        <v>LICENCIA PREMIUM TROYA III</v>
      </c>
      <c r="L2536" s="12" t="str">
        <f>IF(VLOOKUP(FACTURACION[[#This Row],[REFERENCIA]],CODINV,3,FALSE)=0,"",VLOOKUP(FACTURACION[[#This Row],[REFERENCIA]],CODINV,3,FALSE))</f>
        <v>720370001YY</v>
      </c>
      <c r="M2536" s="12" t="str">
        <f>+VLOOKUP(FACTURACION[[#This Row],[REFERENCIA]],CODINV,4,FALSE)</f>
        <v>REPUESTOS Y ACCESORIOS</v>
      </c>
      <c r="N2536" s="12" t="str">
        <f>+VLOOKUP(FACTURACION[[#This Row],[REFERENCIA]],CODINV,5,FALSE)</f>
        <v>RED SEAL MEASUREMENT</v>
      </c>
      <c r="O2536" s="2">
        <v>1</v>
      </c>
      <c r="P2536" s="23">
        <v>998342</v>
      </c>
      <c r="Q2536" s="24">
        <f>+FACTURACION[[#This Row],[CANTIDAD]]*FACTURACION[[#This Row],[VR UNITARIO]]/1000</f>
        <v>998.34199999999998</v>
      </c>
      <c r="R2536" s="3" t="str">
        <f>+VLOOKUP(FACTURACION[[#This Row],[NIT]],TABLACLIENTE,5,FALSE)</f>
        <v>GIRON</v>
      </c>
    </row>
    <row r="2537" spans="3:18">
      <c r="C2537" s="13">
        <v>2015</v>
      </c>
      <c r="D2537" s="17" t="s">
        <v>702</v>
      </c>
      <c r="E2537" s="17">
        <f>MONTH(FACTURACION[[#This Row],[MES]]&amp;1)</f>
        <v>9</v>
      </c>
      <c r="F2537" s="223">
        <f>DATE(FACTURACION[[#This Row],[AÑO]],FACTURACION[[#This Row],[Mes numero]],1)</f>
        <v>42248</v>
      </c>
      <c r="G2537" s="159">
        <v>11498</v>
      </c>
      <c r="H2537" s="20">
        <v>900520280</v>
      </c>
      <c r="I2537" s="2" t="str">
        <f>+VLOOKUP(FACTURACION[[#This Row],[NIT]],TABLACLIENTE,2,FALSE)</f>
        <v>ENERGY SOLUTION SERVICES SAS</v>
      </c>
      <c r="J2537" s="2" t="s">
        <v>282</v>
      </c>
      <c r="K2537" s="12" t="str">
        <f>+VLOOKUP(FACTURACION[[#This Row],[REFERENCIA]],CODINV,2,FALSE)</f>
        <v>REGULADOR 3/4" PRIMERA ETAPA POL</v>
      </c>
      <c r="L2537" s="12" t="str">
        <f>IF(VLOOKUP(FACTURACION[[#This Row],[REFERENCIA]],CODINV,3,FALSE)=0,"",VLOOKUP(FACTURACION[[#This Row],[REFERENCIA]],CODINV,3,FALSE))</f>
        <v>L4403TR9</v>
      </c>
      <c r="M2537" s="12" t="str">
        <f>+VLOOKUP(FACTURACION[[#This Row],[REFERENCIA]],CODINV,4,FALSE)</f>
        <v>REGULADORES</v>
      </c>
      <c r="N2537" s="12" t="str">
        <f>+VLOOKUP(FACTURACION[[#This Row],[REFERENCIA]],CODINV,5,FALSE)</f>
        <v>REGO</v>
      </c>
      <c r="O2537" s="2">
        <v>2</v>
      </c>
      <c r="P2537" s="23">
        <v>89000</v>
      </c>
      <c r="Q2537" s="24">
        <f>+FACTURACION[[#This Row],[CANTIDAD]]*FACTURACION[[#This Row],[VR UNITARIO]]/1000</f>
        <v>178</v>
      </c>
      <c r="R2537" s="3" t="str">
        <f>+VLOOKUP(FACTURACION[[#This Row],[NIT]],TABLACLIENTE,5,FALSE)</f>
        <v>BOGOTÁ D.C.</v>
      </c>
    </row>
    <row r="2538" spans="3:18">
      <c r="C2538" s="13">
        <v>2015</v>
      </c>
      <c r="D2538" s="17" t="s">
        <v>702</v>
      </c>
      <c r="E2538" s="17">
        <f>MONTH(FACTURACION[[#This Row],[MES]]&amp;1)</f>
        <v>9</v>
      </c>
      <c r="F2538" s="223">
        <f>DATE(FACTURACION[[#This Row],[AÑO]],FACTURACION[[#This Row],[Mes numero]],1)</f>
        <v>42248</v>
      </c>
      <c r="G2538" s="159">
        <v>11498</v>
      </c>
      <c r="H2538" s="20">
        <v>900520280</v>
      </c>
      <c r="I2538" s="2" t="str">
        <f>+VLOOKUP(FACTURACION[[#This Row],[NIT]],TABLACLIENTE,2,FALSE)</f>
        <v>ENERGY SOLUTION SERVICES SAS</v>
      </c>
      <c r="J2538" s="2" t="s">
        <v>397</v>
      </c>
      <c r="K2538" s="12" t="str">
        <f>+VLOOKUP(FACTURACION[[#This Row],[REFERENCIA]],CODINV,2,FALSE)</f>
        <v>REGULADOR DOBLE ETAPA 1/4" NPT</v>
      </c>
      <c r="L2538" s="12" t="str">
        <f>IF(VLOOKUP(FACTURACION[[#This Row],[REFERENCIA]],CODINV,3,FALSE)=0,"",VLOOKUP(FACTURACION[[#This Row],[REFERENCIA]],CODINV,3,FALSE))</f>
        <v>404B4</v>
      </c>
      <c r="M2538" s="12" t="str">
        <f>+VLOOKUP(FACTURACION[[#This Row],[REFERENCIA]],CODINV,4,FALSE)</f>
        <v>REGULADORES</v>
      </c>
      <c r="N2538" s="12" t="str">
        <f>+VLOOKUP(FACTURACION[[#This Row],[REFERENCIA]],CODINV,5,FALSE)</f>
        <v>REGO</v>
      </c>
      <c r="O2538" s="2">
        <v>6</v>
      </c>
      <c r="P2538" s="23">
        <v>220000</v>
      </c>
      <c r="Q2538" s="24">
        <f>+FACTURACION[[#This Row],[CANTIDAD]]*FACTURACION[[#This Row],[VR UNITARIO]]/1000</f>
        <v>1320</v>
      </c>
      <c r="R2538" s="3" t="str">
        <f>+VLOOKUP(FACTURACION[[#This Row],[NIT]],TABLACLIENTE,5,FALSE)</f>
        <v>BOGOTÁ D.C.</v>
      </c>
    </row>
    <row r="2539" spans="3:18">
      <c r="C2539" s="13">
        <v>2015</v>
      </c>
      <c r="D2539" s="17" t="s">
        <v>702</v>
      </c>
      <c r="E2539" s="17">
        <f>MONTH(FACTURACION[[#This Row],[MES]]&amp;1)</f>
        <v>9</v>
      </c>
      <c r="F2539" s="223">
        <f>DATE(FACTURACION[[#This Row],[AÑO]],FACTURACION[[#This Row],[Mes numero]],1)</f>
        <v>42248</v>
      </c>
      <c r="G2539" s="159">
        <v>11453</v>
      </c>
      <c r="H2539" s="20">
        <v>830137252</v>
      </c>
      <c r="I2539" s="2" t="str">
        <f>+VLOOKUP(FACTURACION[[#This Row],[NIT]],TABLACLIENTE,2,FALSE)</f>
        <v>SAGENCO SAS</v>
      </c>
      <c r="J2539" s="2" t="s">
        <v>35</v>
      </c>
      <c r="K2539" s="12" t="str">
        <f>+VLOOKUP(FACTURACION[[#This Row],[REFERENCIA]],CODINV,2,FALSE)</f>
        <v>REGULADOR 3/4"  PRIMERA ETAPA POL</v>
      </c>
      <c r="L2539" s="12" t="str">
        <f>IF(VLOOKUP(FACTURACION[[#This Row],[REFERENCIA]],CODINV,3,FALSE)=0,"",VLOOKUP(FACTURACION[[#This Row],[REFERENCIA]],CODINV,3,FALSE))</f>
        <v>LV4403TR96</v>
      </c>
      <c r="M2539" s="12" t="str">
        <f>+VLOOKUP(FACTURACION[[#This Row],[REFERENCIA]],CODINV,4,FALSE)</f>
        <v>REGULADORES</v>
      </c>
      <c r="N2539" s="12" t="str">
        <f>+VLOOKUP(FACTURACION[[#This Row],[REFERENCIA]],CODINV,5,FALSE)</f>
        <v>REGO</v>
      </c>
      <c r="O2539" s="2">
        <v>1</v>
      </c>
      <c r="P2539" s="23">
        <v>130000</v>
      </c>
      <c r="Q2539" s="24">
        <f>+FACTURACION[[#This Row],[CANTIDAD]]*FACTURACION[[#This Row],[VR UNITARIO]]/1000</f>
        <v>130</v>
      </c>
      <c r="R2539" s="3" t="str">
        <f>+VLOOKUP(FACTURACION[[#This Row],[NIT]],TABLACLIENTE,5,FALSE)</f>
        <v>BOGOTÁ D.C.</v>
      </c>
    </row>
    <row r="2540" spans="3:18">
      <c r="C2540" s="13">
        <v>2015</v>
      </c>
      <c r="D2540" s="17" t="s">
        <v>702</v>
      </c>
      <c r="E2540" s="17">
        <f>MONTH(FACTURACION[[#This Row],[MES]]&amp;1)</f>
        <v>9</v>
      </c>
      <c r="F2540" s="223">
        <f>DATE(FACTURACION[[#This Row],[AÑO]],FACTURACION[[#This Row],[Mes numero]],1)</f>
        <v>42248</v>
      </c>
      <c r="G2540" s="159">
        <v>11483</v>
      </c>
      <c r="H2540" s="20">
        <v>890310688</v>
      </c>
      <c r="I2540" s="2" t="str">
        <f>+VLOOKUP(FACTURACION[[#This Row],[NIT]],TABLACLIENTE,2,FALSE)</f>
        <v>COLGAS DE OCCIDENTE S.A. E.S.P.</v>
      </c>
      <c r="J2540" s="2" t="s">
        <v>400</v>
      </c>
      <c r="K2540" s="12" t="str">
        <f>+VLOOKUP(FACTURACION[[#This Row],[REFERENCIA]],CODINV,2,FALSE)</f>
        <v>REGULADOR 2A ETAPA 2PSI CONEX 3/4 NPT</v>
      </c>
      <c r="L2540" s="12" t="str">
        <f>IF(VLOOKUP(FACTURACION[[#This Row],[REFERENCIA]],CODINV,3,FALSE)=0,"",VLOOKUP(FACTURACION[[#This Row],[REFERENCIA]],CODINV,3,FALSE))</f>
        <v>LV5503Y6</v>
      </c>
      <c r="M2540" s="12" t="str">
        <f>+VLOOKUP(FACTURACION[[#This Row],[REFERENCIA]],CODINV,4,FALSE)</f>
        <v>REGULADORES</v>
      </c>
      <c r="N2540" s="12" t="str">
        <f>+VLOOKUP(FACTURACION[[#This Row],[REFERENCIA]],CODINV,5,FALSE)</f>
        <v>REGO</v>
      </c>
      <c r="O2540" s="2">
        <v>2</v>
      </c>
      <c r="P2540" s="23">
        <v>124051</v>
      </c>
      <c r="Q2540" s="24">
        <f>+FACTURACION[[#This Row],[CANTIDAD]]*FACTURACION[[#This Row],[VR UNITARIO]]/1000</f>
        <v>248.102</v>
      </c>
      <c r="R2540" s="3" t="str">
        <f>+VLOOKUP(FACTURACION[[#This Row],[NIT]],TABLACLIENTE,5,FALSE)</f>
        <v>CALI</v>
      </c>
    </row>
    <row r="2541" spans="3:18">
      <c r="C2541" s="13">
        <v>2015</v>
      </c>
      <c r="D2541" s="17" t="s">
        <v>702</v>
      </c>
      <c r="E2541" s="17">
        <f>MONTH(FACTURACION[[#This Row],[MES]]&amp;1)</f>
        <v>9</v>
      </c>
      <c r="F2541" s="223">
        <f>DATE(FACTURACION[[#This Row],[AÑO]],FACTURACION[[#This Row],[Mes numero]],1)</f>
        <v>42248</v>
      </c>
      <c r="G2541" s="159">
        <v>11436</v>
      </c>
      <c r="H2541" s="20">
        <v>890200919</v>
      </c>
      <c r="I2541" s="2" t="str">
        <f>+VLOOKUP(FACTURACION[[#This Row],[NIT]],TABLACLIENTE,2,FALSE)</f>
        <v>GAS DE SANTANDER S.A. E.S.P.</v>
      </c>
      <c r="J2541" s="2" t="s">
        <v>115</v>
      </c>
      <c r="K2541" s="12" t="str">
        <f>+VLOOKUP(FACTURACION[[#This Row],[REFERENCIA]],CODINV,2,FALSE)</f>
        <v>VALVULA DE SERVICIO 3/4" X 3/8"</v>
      </c>
      <c r="L2541" s="12" t="str">
        <f>IF(VLOOKUP(FACTURACION[[#This Row],[REFERENCIA]],CODINV,3,FALSE)=0,"",VLOOKUP(FACTURACION[[#This Row],[REFERENCIA]],CODINV,3,FALSE))</f>
        <v>9101P5</v>
      </c>
      <c r="M2541" s="12" t="str">
        <f>+VLOOKUP(FACTURACION[[#This Row],[REFERENCIA]],CODINV,4,FALSE)</f>
        <v>VÁLVULAS Y MULTIVÁLVULAS</v>
      </c>
      <c r="N2541" s="12" t="str">
        <f>+VLOOKUP(FACTURACION[[#This Row],[REFERENCIA]],CODINV,5,FALSE)</f>
        <v>REGO</v>
      </c>
      <c r="O2541" s="2">
        <v>3</v>
      </c>
      <c r="P2541" s="23">
        <v>22785</v>
      </c>
      <c r="Q2541" s="24">
        <f>+FACTURACION[[#This Row],[CANTIDAD]]*FACTURACION[[#This Row],[VR UNITARIO]]/1000</f>
        <v>68.355000000000004</v>
      </c>
      <c r="R2541" s="3" t="str">
        <f>+VLOOKUP(FACTURACION[[#This Row],[NIT]],TABLACLIENTE,5,FALSE)</f>
        <v>GIRON</v>
      </c>
    </row>
    <row r="2542" spans="3:18">
      <c r="C2542" s="13">
        <v>2015</v>
      </c>
      <c r="D2542" s="17" t="s">
        <v>702</v>
      </c>
      <c r="E2542" s="17">
        <f>MONTH(FACTURACION[[#This Row],[MES]]&amp;1)</f>
        <v>9</v>
      </c>
      <c r="F2542" s="223">
        <f>DATE(FACTURACION[[#This Row],[AÑO]],FACTURACION[[#This Row],[Mes numero]],1)</f>
        <v>42248</v>
      </c>
      <c r="G2542" s="159">
        <v>11484</v>
      </c>
      <c r="H2542" s="20">
        <v>890310688</v>
      </c>
      <c r="I2542" s="2" t="str">
        <f>+VLOOKUP(FACTURACION[[#This Row],[NIT]],TABLACLIENTE,2,FALSE)</f>
        <v>COLGAS DE OCCIDENTE S.A. E.S.P.</v>
      </c>
      <c r="J2542" s="2" t="s">
        <v>98</v>
      </c>
      <c r="K2542" s="12" t="str">
        <f>+VLOOKUP(FACTURACION[[#This Row],[REFERENCIA]],CODINV,2,FALSE)</f>
        <v>MULTIVALVULA 1".</v>
      </c>
      <c r="L2542" s="12" t="str">
        <f>IF(VLOOKUP(FACTURACION[[#This Row],[REFERENCIA]],CODINV,3,FALSE)=0,"",VLOOKUP(FACTURACION[[#This Row],[REFERENCIA]],CODINV,3,FALSE))</f>
        <v>6542R12.0</v>
      </c>
      <c r="M2542" s="12" t="str">
        <f>+VLOOKUP(FACTURACION[[#This Row],[REFERENCIA]],CODINV,4,FALSE)</f>
        <v>VÁLVULAS Y MULTIVÁLVULAS</v>
      </c>
      <c r="N2542" s="12" t="str">
        <f>+VLOOKUP(FACTURACION[[#This Row],[REFERENCIA]],CODINV,5,FALSE)</f>
        <v>REGO</v>
      </c>
      <c r="O2542" s="2">
        <v>2</v>
      </c>
      <c r="P2542" s="23">
        <v>301828</v>
      </c>
      <c r="Q2542" s="24">
        <f>+FACTURACION[[#This Row],[CANTIDAD]]*FACTURACION[[#This Row],[VR UNITARIO]]/1000</f>
        <v>603.65599999999995</v>
      </c>
      <c r="R2542" s="3" t="str">
        <f>+VLOOKUP(FACTURACION[[#This Row],[NIT]],TABLACLIENTE,5,FALSE)</f>
        <v>CALI</v>
      </c>
    </row>
    <row r="2543" spans="3:18">
      <c r="C2543" s="13">
        <v>2015</v>
      </c>
      <c r="D2543" s="17" t="s">
        <v>702</v>
      </c>
      <c r="E2543" s="17">
        <f>MONTH(FACTURACION[[#This Row],[MES]]&amp;1)</f>
        <v>9</v>
      </c>
      <c r="F2543" s="223">
        <f>DATE(FACTURACION[[#This Row],[AÑO]],FACTURACION[[#This Row],[Mes numero]],1)</f>
        <v>42248</v>
      </c>
      <c r="G2543" s="159">
        <v>11434</v>
      </c>
      <c r="H2543" s="20">
        <v>890500726</v>
      </c>
      <c r="I2543" s="2" t="str">
        <f>+VLOOKUP(FACTURACION[[#This Row],[NIT]],TABLACLIENTE,2,FALSE)</f>
        <v>NORTESANTANDEREANA DE GAS S.A. E.S.P (NORGAS S.A. E.S.P.)</v>
      </c>
      <c r="J2543" s="2" t="s">
        <v>98</v>
      </c>
      <c r="K2543" s="12" t="str">
        <f>+VLOOKUP(FACTURACION[[#This Row],[REFERENCIA]],CODINV,2,FALSE)</f>
        <v>MULTIVALVULA 1".</v>
      </c>
      <c r="L2543" s="12" t="str">
        <f>IF(VLOOKUP(FACTURACION[[#This Row],[REFERENCIA]],CODINV,3,FALSE)=0,"",VLOOKUP(FACTURACION[[#This Row],[REFERENCIA]],CODINV,3,FALSE))</f>
        <v>6542R12.0</v>
      </c>
      <c r="M2543" s="12" t="str">
        <f>+VLOOKUP(FACTURACION[[#This Row],[REFERENCIA]],CODINV,4,FALSE)</f>
        <v>VÁLVULAS Y MULTIVÁLVULAS</v>
      </c>
      <c r="N2543" s="12" t="str">
        <f>+VLOOKUP(FACTURACION[[#This Row],[REFERENCIA]],CODINV,5,FALSE)</f>
        <v>REGO</v>
      </c>
      <c r="O2543" s="2">
        <v>3</v>
      </c>
      <c r="P2543" s="23">
        <v>219500</v>
      </c>
      <c r="Q2543" s="24">
        <f>+FACTURACION[[#This Row],[CANTIDAD]]*FACTURACION[[#This Row],[VR UNITARIO]]/1000</f>
        <v>658.5</v>
      </c>
      <c r="R2543" s="3" t="str">
        <f>+VLOOKUP(FACTURACION[[#This Row],[NIT]],TABLACLIENTE,5,FALSE)</f>
        <v>BUCARAMANGA</v>
      </c>
    </row>
    <row r="2544" spans="3:18">
      <c r="C2544" s="13">
        <v>2015</v>
      </c>
      <c r="D2544" s="17" t="s">
        <v>702</v>
      </c>
      <c r="E2544" s="17">
        <f>MONTH(FACTURACION[[#This Row],[MES]]&amp;1)</f>
        <v>9</v>
      </c>
      <c r="F2544" s="223">
        <f>DATE(FACTURACION[[#This Row],[AÑO]],FACTURACION[[#This Row],[Mes numero]],1)</f>
        <v>42248</v>
      </c>
      <c r="G2544" s="159">
        <v>11501</v>
      </c>
      <c r="H2544" s="20">
        <v>900520280</v>
      </c>
      <c r="I2544" s="2" t="str">
        <f>+VLOOKUP(FACTURACION[[#This Row],[NIT]],TABLACLIENTE,2,FALSE)</f>
        <v>ENERGY SOLUTION SERVICES SAS</v>
      </c>
      <c r="J2544" s="2" t="s">
        <v>169</v>
      </c>
      <c r="K2544" s="12" t="str">
        <f>+VLOOKUP(FACTURACION[[#This Row],[REFERENCIA]],CODINV,2,FALSE)</f>
        <v>VALVULA DE ALIVIO HIDROSTATICA 1/4"</v>
      </c>
      <c r="L2544" s="12" t="str">
        <f>IF(VLOOKUP(FACTURACION[[#This Row],[REFERENCIA]],CODINV,3,FALSE)=0,"",VLOOKUP(FACTURACION[[#This Row],[REFERENCIA]],CODINV,3,FALSE))</f>
        <v>3127U</v>
      </c>
      <c r="M2544" s="12" t="str">
        <f>+VLOOKUP(FACTURACION[[#This Row],[REFERENCIA]],CODINV,4,FALSE)</f>
        <v>VÁLVULAS Y MULTIVÁLVULAS</v>
      </c>
      <c r="N2544" s="12" t="str">
        <f>+VLOOKUP(FACTURACION[[#This Row],[REFERENCIA]],CODINV,5,FALSE)</f>
        <v>REGO</v>
      </c>
      <c r="O2544" s="2">
        <v>1</v>
      </c>
      <c r="P2544" s="23">
        <v>36700</v>
      </c>
      <c r="Q2544" s="24">
        <f>+FACTURACION[[#This Row],[CANTIDAD]]*FACTURACION[[#This Row],[VR UNITARIO]]/1000</f>
        <v>36.700000000000003</v>
      </c>
      <c r="R2544" s="3" t="str">
        <f>+VLOOKUP(FACTURACION[[#This Row],[NIT]],TABLACLIENTE,5,FALSE)</f>
        <v>BOGOTÁ D.C.</v>
      </c>
    </row>
    <row r="2545" spans="3:18">
      <c r="C2545" s="13">
        <v>2015</v>
      </c>
      <c r="D2545" s="17" t="s">
        <v>702</v>
      </c>
      <c r="E2545" s="17">
        <f>MONTH(FACTURACION[[#This Row],[MES]]&amp;1)</f>
        <v>9</v>
      </c>
      <c r="F2545" s="223">
        <f>DATE(FACTURACION[[#This Row],[AÑO]],FACTURACION[[#This Row],[Mes numero]],1)</f>
        <v>42248</v>
      </c>
      <c r="G2545" s="159">
        <v>11435</v>
      </c>
      <c r="H2545" s="20">
        <v>900520280</v>
      </c>
      <c r="I2545" s="2" t="str">
        <f>+VLOOKUP(FACTURACION[[#This Row],[NIT]],TABLACLIENTE,2,FALSE)</f>
        <v>ENERGY SOLUTION SERVICES SAS</v>
      </c>
      <c r="J2545" s="2" t="s">
        <v>469</v>
      </c>
      <c r="K2545" s="12" t="str">
        <f>+VLOOKUP(FACTURACION[[#This Row],[REFERENCIA]],CODINV,2,FALSE)</f>
        <v>VALVULA DE ALIVIO EXTERNA 1 1/4"</v>
      </c>
      <c r="L2545" s="12" t="str">
        <f>IF(VLOOKUP(FACTURACION[[#This Row],[REFERENCIA]],CODINV,3,FALSE)=0,"",VLOOKUP(FACTURACION[[#This Row],[REFERENCIA]],CODINV,3,FALSE))</f>
        <v>3132G</v>
      </c>
      <c r="M2545" s="12" t="str">
        <f>+VLOOKUP(FACTURACION[[#This Row],[REFERENCIA]],CODINV,4,FALSE)</f>
        <v>VÁLVULAS Y MULTIVÁLVULAS</v>
      </c>
      <c r="N2545" s="12" t="str">
        <f>+VLOOKUP(FACTURACION[[#This Row],[REFERENCIA]],CODINV,5,FALSE)</f>
        <v>REGO</v>
      </c>
      <c r="O2545" s="2">
        <v>1</v>
      </c>
      <c r="P2545" s="23">
        <v>256000</v>
      </c>
      <c r="Q2545" s="24">
        <f>+FACTURACION[[#This Row],[CANTIDAD]]*FACTURACION[[#This Row],[VR UNITARIO]]/1000</f>
        <v>256</v>
      </c>
      <c r="R2545" s="3" t="str">
        <f>+VLOOKUP(FACTURACION[[#This Row],[NIT]],TABLACLIENTE,5,FALSE)</f>
        <v>BOGOTÁ D.C.</v>
      </c>
    </row>
    <row r="2546" spans="3:18">
      <c r="C2546" s="13">
        <v>2015</v>
      </c>
      <c r="D2546" s="17" t="s">
        <v>702</v>
      </c>
      <c r="E2546" s="17">
        <f>MONTH(FACTURACION[[#This Row],[MES]]&amp;1)</f>
        <v>9</v>
      </c>
      <c r="F2546" s="223">
        <f>DATE(FACTURACION[[#This Row],[AÑO]],FACTURACION[[#This Row],[Mes numero]],1)</f>
        <v>42248</v>
      </c>
      <c r="G2546" s="159">
        <v>11487</v>
      </c>
      <c r="H2546" s="20">
        <v>900164715</v>
      </c>
      <c r="I2546" s="2" t="str">
        <f>+VLOOKUP(FACTURACION[[#This Row],[NIT]],TABLACLIENTE,2,FALSE)</f>
        <v>COMPAÑIA TRANSPORTADORA DE COLOMBIA S.A. (COTRANSCOL S.A.)</v>
      </c>
      <c r="J2546" s="2" t="s">
        <v>1251</v>
      </c>
      <c r="K2546" s="12" t="str">
        <f>+VLOOKUP(FACTURACION[[#This Row],[REFERENCIA]],CODINV,2,FALSE)</f>
        <v>VALVULA ALIVIO INTERNA 3# EN ACERO</v>
      </c>
      <c r="L2546" s="12" t="str">
        <f>IF(VLOOKUP(FACTURACION[[#This Row],[REFERENCIA]],CODINV,3,FALSE)=0,"",VLOOKUP(FACTURACION[[#This Row],[REFERENCIA]],CODINV,3,FALSE))</f>
        <v>A8436G</v>
      </c>
      <c r="M2546" s="12" t="str">
        <f>+VLOOKUP(FACTURACION[[#This Row],[REFERENCIA]],CODINV,4,FALSE)</f>
        <v>VÁLVULAS Y MULTIVÁLVULAS</v>
      </c>
      <c r="N2546" s="12" t="str">
        <f>+VLOOKUP(FACTURACION[[#This Row],[REFERENCIA]],CODINV,5,FALSE)</f>
        <v>REGO</v>
      </c>
      <c r="O2546" s="2">
        <v>4</v>
      </c>
      <c r="P2546" s="23">
        <v>1282503</v>
      </c>
      <c r="Q2546" s="24">
        <f>+FACTURACION[[#This Row],[CANTIDAD]]*FACTURACION[[#This Row],[VR UNITARIO]]/1000</f>
        <v>5130.0119999999997</v>
      </c>
      <c r="R2546" s="3" t="str">
        <f>+VLOOKUP(FACTURACION[[#This Row],[NIT]],TABLACLIENTE,5,FALSE)</f>
        <v>GIRON</v>
      </c>
    </row>
    <row r="2547" spans="3:18">
      <c r="C2547" s="13">
        <v>2015</v>
      </c>
      <c r="D2547" s="17" t="s">
        <v>702</v>
      </c>
      <c r="E2547" s="17">
        <f>MONTH(FACTURACION[[#This Row],[MES]]&amp;1)</f>
        <v>9</v>
      </c>
      <c r="F2547" s="223">
        <f>DATE(FACTURACION[[#This Row],[AÑO]],FACTURACION[[#This Row],[Mes numero]],1)</f>
        <v>42248</v>
      </c>
      <c r="G2547" s="159">
        <v>11493</v>
      </c>
      <c r="H2547" s="20">
        <v>900569327</v>
      </c>
      <c r="I2547" s="2" t="str">
        <f>+VLOOKUP(FACTURACION[[#This Row],[NIT]],TABLACLIENTE,2,FALSE)</f>
        <v>ICG SERVICE SAS</v>
      </c>
      <c r="J2547" s="2" t="s">
        <v>190</v>
      </c>
      <c r="K2547" s="12" t="str">
        <f>+VLOOKUP(FACTURACION[[#This Row],[REFERENCIA]],CODINV,2,FALSE)</f>
        <v>VALVULA DE GLOBO 3/4" RECTA</v>
      </c>
      <c r="L2547" s="12" t="str">
        <f>IF(VLOOKUP(FACTURACION[[#This Row],[REFERENCIA]],CODINV,3,FALSE)=0,"",VLOOKUP(FACTURACION[[#This Row],[REFERENCIA]],CODINV,3,FALSE))</f>
        <v>7705P</v>
      </c>
      <c r="M2547" s="12" t="str">
        <f>+VLOOKUP(FACTURACION[[#This Row],[REFERENCIA]],CODINV,4,FALSE)</f>
        <v>VÁLVULAS Y MULTIVÁLVULAS</v>
      </c>
      <c r="N2547" s="12" t="str">
        <f>+VLOOKUP(FACTURACION[[#This Row],[REFERENCIA]],CODINV,5,FALSE)</f>
        <v>REGO</v>
      </c>
      <c r="O2547" s="2">
        <v>1</v>
      </c>
      <c r="P2547" s="23">
        <v>145000</v>
      </c>
      <c r="Q2547" s="24">
        <f>+FACTURACION[[#This Row],[CANTIDAD]]*FACTURACION[[#This Row],[VR UNITARIO]]/1000</f>
        <v>145</v>
      </c>
      <c r="R2547" s="3" t="str">
        <f>+VLOOKUP(FACTURACION[[#This Row],[NIT]],TABLACLIENTE,5,FALSE)</f>
        <v>BOGOTÁ D.C.</v>
      </c>
    </row>
    <row r="2548" spans="3:18">
      <c r="C2548" s="13">
        <v>2015</v>
      </c>
      <c r="D2548" s="17" t="s">
        <v>702</v>
      </c>
      <c r="E2548" s="17">
        <f>MONTH(FACTURACION[[#This Row],[MES]]&amp;1)</f>
        <v>9</v>
      </c>
      <c r="F2548" s="223">
        <f>DATE(FACTURACION[[#This Row],[AÑO]],FACTURACION[[#This Row],[Mes numero]],1)</f>
        <v>42248</v>
      </c>
      <c r="G2548" s="159">
        <v>11487</v>
      </c>
      <c r="H2548" s="20">
        <v>900164715</v>
      </c>
      <c r="I2548" s="2" t="str">
        <f>+VLOOKUP(FACTURACION[[#This Row],[NIT]],TABLACLIENTE,2,FALSE)</f>
        <v>COMPAÑIA TRANSPORTADORA DE COLOMBIA S.A. (COTRANSCOL S.A.)</v>
      </c>
      <c r="J2548" s="2" t="s">
        <v>4219</v>
      </c>
      <c r="K2548" s="12" t="str">
        <f>+VLOOKUP(FACTURACION[[#This Row],[REFERENCIA]],CODINV,2,FALSE)</f>
        <v>KIT REPARACION VALV. GLOBO 2"</v>
      </c>
      <c r="L2548" s="12" t="str">
        <f>IF(VLOOKUP(FACTURACION[[#This Row],[REFERENCIA]],CODINV,3,FALSE)=0,"",VLOOKUP(FACTURACION[[#This Row],[REFERENCIA]],CODINV,3,FALSE))</f>
        <v>A7513-50</v>
      </c>
      <c r="M2548" s="12" t="str">
        <f>+VLOOKUP(FACTURACION[[#This Row],[REFERENCIA]],CODINV,4,FALSE)</f>
        <v>REPUESTOS Y ACCESORIOS</v>
      </c>
      <c r="N2548" s="12" t="str">
        <f>+VLOOKUP(FACTURACION[[#This Row],[REFERENCIA]],CODINV,5,FALSE)</f>
        <v>REGO</v>
      </c>
      <c r="O2548" s="2">
        <v>12</v>
      </c>
      <c r="P2548" s="23">
        <v>73827</v>
      </c>
      <c r="Q2548" s="24">
        <f>+FACTURACION[[#This Row],[CANTIDAD]]*FACTURACION[[#This Row],[VR UNITARIO]]/1000</f>
        <v>885.92399999999998</v>
      </c>
      <c r="R2548" s="3" t="str">
        <f>+VLOOKUP(FACTURACION[[#This Row],[NIT]],TABLACLIENTE,5,FALSE)</f>
        <v>GIRON</v>
      </c>
    </row>
    <row r="2549" spans="3:18">
      <c r="C2549" s="13">
        <v>2015</v>
      </c>
      <c r="D2549" s="17" t="s">
        <v>702</v>
      </c>
      <c r="E2549" s="17">
        <f>MONTH(FACTURACION[[#This Row],[MES]]&amp;1)</f>
        <v>9</v>
      </c>
      <c r="F2549" s="223">
        <f>DATE(FACTURACION[[#This Row],[AÑO]],FACTURACION[[#This Row],[Mes numero]],1)</f>
        <v>42248</v>
      </c>
      <c r="G2549" s="159">
        <v>11495</v>
      </c>
      <c r="H2549" s="20">
        <v>830065383</v>
      </c>
      <c r="I2549" s="2" t="str">
        <f>+VLOOKUP(FACTURACION[[#This Row],[NIT]],TABLACLIENTE,2,FALSE)</f>
        <v>ALKENOS LTDA</v>
      </c>
      <c r="J2549" s="2" t="s">
        <v>38</v>
      </c>
      <c r="K2549" s="12" t="str">
        <f>+VLOOKUP(FACTURACION[[#This Row],[REFERENCIA]],CODINV,2,FALSE)</f>
        <v>VALVULA DE GLOBO 3/4" ANILLO V</v>
      </c>
      <c r="L2549" s="12" t="str">
        <f>IF(VLOOKUP(FACTURACION[[#This Row],[REFERENCIA]],CODINV,3,FALSE)=0,"",VLOOKUP(FACTURACION[[#This Row],[REFERENCIA]],CODINV,3,FALSE))</f>
        <v>A7705P</v>
      </c>
      <c r="M2549" s="12" t="str">
        <f>+VLOOKUP(FACTURACION[[#This Row],[REFERENCIA]],CODINV,4,FALSE)</f>
        <v>VÁLVULAS Y MULTIVÁLVULAS</v>
      </c>
      <c r="N2549" s="12" t="str">
        <f>+VLOOKUP(FACTURACION[[#This Row],[REFERENCIA]],CODINV,5,FALSE)</f>
        <v>REGO</v>
      </c>
      <c r="O2549" s="2">
        <v>1</v>
      </c>
      <c r="P2549" s="23">
        <v>150000</v>
      </c>
      <c r="Q2549" s="24">
        <f>+FACTURACION[[#This Row],[CANTIDAD]]*FACTURACION[[#This Row],[VR UNITARIO]]/1000</f>
        <v>150</v>
      </c>
      <c r="R2549" s="3" t="str">
        <f>+VLOOKUP(FACTURACION[[#This Row],[NIT]],TABLACLIENTE,5,FALSE)</f>
        <v>BOGOTÁ D.C.</v>
      </c>
    </row>
    <row r="2550" spans="3:18">
      <c r="C2550" s="13">
        <v>2015</v>
      </c>
      <c r="D2550" s="17" t="s">
        <v>702</v>
      </c>
      <c r="E2550" s="17">
        <f>MONTH(FACTURACION[[#This Row],[MES]]&amp;1)</f>
        <v>9</v>
      </c>
      <c r="F2550" s="223">
        <f>DATE(FACTURACION[[#This Row],[AÑO]],FACTURACION[[#This Row],[Mes numero]],1)</f>
        <v>42248</v>
      </c>
      <c r="G2550" s="159">
        <v>11507</v>
      </c>
      <c r="H2550" s="20">
        <v>900520280</v>
      </c>
      <c r="I2550" s="2" t="str">
        <f>+VLOOKUP(FACTURACION[[#This Row],[NIT]],TABLACLIENTE,2,FALSE)</f>
        <v>ENERGY SOLUTION SERVICES SAS</v>
      </c>
      <c r="J2550" s="2" t="s">
        <v>38</v>
      </c>
      <c r="K2550" s="12" t="str">
        <f>+VLOOKUP(FACTURACION[[#This Row],[REFERENCIA]],CODINV,2,FALSE)</f>
        <v>VALVULA DE GLOBO 3/4" ANILLO V</v>
      </c>
      <c r="L2550" s="12" t="str">
        <f>IF(VLOOKUP(FACTURACION[[#This Row],[REFERENCIA]],CODINV,3,FALSE)=0,"",VLOOKUP(FACTURACION[[#This Row],[REFERENCIA]],CODINV,3,FALSE))</f>
        <v>A7705P</v>
      </c>
      <c r="M2550" s="12" t="str">
        <f>+VLOOKUP(FACTURACION[[#This Row],[REFERENCIA]],CODINV,4,FALSE)</f>
        <v>VÁLVULAS Y MULTIVÁLVULAS</v>
      </c>
      <c r="N2550" s="12" t="str">
        <f>+VLOOKUP(FACTURACION[[#This Row],[REFERENCIA]],CODINV,5,FALSE)</f>
        <v>REGO</v>
      </c>
      <c r="O2550" s="2">
        <v>1</v>
      </c>
      <c r="P2550" s="23">
        <v>140000</v>
      </c>
      <c r="Q2550" s="24">
        <f>+FACTURACION[[#This Row],[CANTIDAD]]*FACTURACION[[#This Row],[VR UNITARIO]]/1000</f>
        <v>140</v>
      </c>
      <c r="R2550" s="3" t="str">
        <f>+VLOOKUP(FACTURACION[[#This Row],[NIT]],TABLACLIENTE,5,FALSE)</f>
        <v>BOGOTÁ D.C.</v>
      </c>
    </row>
    <row r="2551" spans="3:18">
      <c r="C2551" s="13">
        <v>2015</v>
      </c>
      <c r="D2551" s="17" t="s">
        <v>702</v>
      </c>
      <c r="E2551" s="17">
        <f>MONTH(FACTURACION[[#This Row],[MES]]&amp;1)</f>
        <v>9</v>
      </c>
      <c r="F2551" s="223">
        <f>DATE(FACTURACION[[#This Row],[AÑO]],FACTURACION[[#This Row],[Mes numero]],1)</f>
        <v>42248</v>
      </c>
      <c r="G2551" s="159">
        <v>11513</v>
      </c>
      <c r="H2551" s="20">
        <v>900520280</v>
      </c>
      <c r="I2551" s="2" t="str">
        <f>+VLOOKUP(FACTURACION[[#This Row],[NIT]],TABLACLIENTE,2,FALSE)</f>
        <v>ENERGY SOLUTION SERVICES SAS</v>
      </c>
      <c r="J2551" s="2" t="s">
        <v>768</v>
      </c>
      <c r="K2551" s="12" t="str">
        <f>+VLOOKUP(FACTURACION[[#This Row],[REFERENCIA]],CODINV,2,FALSE)</f>
        <v>VALVULA DE LLENADO ACCION RAPIDA 1"</v>
      </c>
      <c r="L2551" s="12" t="str">
        <f>IF(VLOOKUP(FACTURACION[[#This Row],[REFERENCIA]],CODINV,3,FALSE)=0,"",VLOOKUP(FACTURACION[[#This Row],[REFERENCIA]],CODINV,3,FALSE))</f>
        <v>A7797A</v>
      </c>
      <c r="M2551" s="12" t="str">
        <f>+VLOOKUP(FACTURACION[[#This Row],[REFERENCIA]],CODINV,4,FALSE)</f>
        <v>VÁLVULAS Y MULTIVÁLVULAS</v>
      </c>
      <c r="N2551" s="12" t="str">
        <f>+VLOOKUP(FACTURACION[[#This Row],[REFERENCIA]],CODINV,5,FALSE)</f>
        <v>REGO</v>
      </c>
      <c r="O2551" s="2">
        <v>1</v>
      </c>
      <c r="P2551" s="23">
        <v>970000</v>
      </c>
      <c r="Q2551" s="24">
        <f>+FACTURACION[[#This Row],[CANTIDAD]]*FACTURACION[[#This Row],[VR UNITARIO]]/1000</f>
        <v>970</v>
      </c>
      <c r="R2551" s="3" t="str">
        <f>+VLOOKUP(FACTURACION[[#This Row],[NIT]],TABLACLIENTE,5,FALSE)</f>
        <v>BOGOTÁ D.C.</v>
      </c>
    </row>
    <row r="2552" spans="3:18">
      <c r="C2552" s="13">
        <v>2015</v>
      </c>
      <c r="D2552" s="17" t="s">
        <v>702</v>
      </c>
      <c r="E2552" s="17">
        <f>MONTH(FACTURACION[[#This Row],[MES]]&amp;1)</f>
        <v>9</v>
      </c>
      <c r="F2552" s="223">
        <f>DATE(FACTURACION[[#This Row],[AÑO]],FACTURACION[[#This Row],[Mes numero]],1)</f>
        <v>42248</v>
      </c>
      <c r="G2552" s="159">
        <v>11503</v>
      </c>
      <c r="H2552" s="20">
        <v>830065383</v>
      </c>
      <c r="I2552" s="2" t="str">
        <f>+VLOOKUP(FACTURACION[[#This Row],[NIT]],TABLACLIENTE,2,FALSE)</f>
        <v>ALKENOS LTDA</v>
      </c>
      <c r="J2552" s="2" t="s">
        <v>361</v>
      </c>
      <c r="K2552" s="12" t="str">
        <f>+VLOOKUP(FACTURACION[[#This Row],[REFERENCIA]],CODINV,2,FALSE)</f>
        <v>CONECTOR DE NARIZ</v>
      </c>
      <c r="L2552" s="12" t="str">
        <f>IF(VLOOKUP(FACTURACION[[#This Row],[REFERENCIA]],CODINV,3,FALSE)=0,"",VLOOKUP(FACTURACION[[#This Row],[REFERENCIA]],CODINV,3,FALSE))</f>
        <v>3181</v>
      </c>
      <c r="M2552" s="12" t="str">
        <f>+VLOOKUP(FACTURACION[[#This Row],[REFERENCIA]],CODINV,4,FALSE)</f>
        <v>REPUESTOS Y ACCESORIOS</v>
      </c>
      <c r="N2552" s="12" t="str">
        <f>+VLOOKUP(FACTURACION[[#This Row],[REFERENCIA]],CODINV,5,FALSE)</f>
        <v>REGO</v>
      </c>
      <c r="O2552" s="2">
        <v>2</v>
      </c>
      <c r="P2552" s="23">
        <v>85000</v>
      </c>
      <c r="Q2552" s="24">
        <f>+FACTURACION[[#This Row],[CANTIDAD]]*FACTURACION[[#This Row],[VR UNITARIO]]/1000</f>
        <v>170</v>
      </c>
      <c r="R2552" s="3" t="str">
        <f>+VLOOKUP(FACTURACION[[#This Row],[NIT]],TABLACLIENTE,5,FALSE)</f>
        <v>BOGOTÁ D.C.</v>
      </c>
    </row>
    <row r="2553" spans="3:18">
      <c r="C2553" s="13">
        <v>2015</v>
      </c>
      <c r="D2553" s="17" t="s">
        <v>702</v>
      </c>
      <c r="E2553" s="17">
        <f>MONTH(FACTURACION[[#This Row],[MES]]&amp;1)</f>
        <v>9</v>
      </c>
      <c r="F2553" s="223">
        <f>DATE(FACTURACION[[#This Row],[AÑO]],FACTURACION[[#This Row],[Mes numero]],1)</f>
        <v>42248</v>
      </c>
      <c r="G2553" s="159">
        <v>11503</v>
      </c>
      <c r="H2553" s="20">
        <v>830065383</v>
      </c>
      <c r="I2553" s="2" t="str">
        <f>+VLOOKUP(FACTURACION[[#This Row],[NIT]],TABLACLIENTE,2,FALSE)</f>
        <v>ALKENOS LTDA</v>
      </c>
      <c r="J2553" s="2" t="s">
        <v>91</v>
      </c>
      <c r="K2553" s="12" t="str">
        <f>+VLOOKUP(FACTURACION[[#This Row],[REFERENCIA]],CODINV,2,FALSE)</f>
        <v>CONECTOR MANGUERA 1 1/4" NPT 2 1/4"</v>
      </c>
      <c r="L2553" s="12" t="str">
        <f>IF(VLOOKUP(FACTURACION[[#This Row],[REFERENCIA]],CODINV,3,FALSE)=0,"",VLOOKUP(FACTURACION[[#This Row],[REFERENCIA]],CODINV,3,FALSE))</f>
        <v>3185</v>
      </c>
      <c r="M2553" s="12" t="str">
        <f>+VLOOKUP(FACTURACION[[#This Row],[REFERENCIA]],CODINV,4,FALSE)</f>
        <v>REPUESTOS Y ACCESORIOS</v>
      </c>
      <c r="N2553" s="12" t="str">
        <f>+VLOOKUP(FACTURACION[[#This Row],[REFERENCIA]],CODINV,5,FALSE)</f>
        <v>REGO</v>
      </c>
      <c r="O2553" s="2">
        <v>4</v>
      </c>
      <c r="P2553" s="23">
        <v>202000</v>
      </c>
      <c r="Q2553" s="24">
        <f>+FACTURACION[[#This Row],[CANTIDAD]]*FACTURACION[[#This Row],[VR UNITARIO]]/1000</f>
        <v>808</v>
      </c>
      <c r="R2553" s="3" t="str">
        <f>+VLOOKUP(FACTURACION[[#This Row],[NIT]],TABLACLIENTE,5,FALSE)</f>
        <v>BOGOTÁ D.C.</v>
      </c>
    </row>
    <row r="2554" spans="3:18">
      <c r="C2554" s="13">
        <v>2015</v>
      </c>
      <c r="D2554" s="17" t="s">
        <v>702</v>
      </c>
      <c r="E2554" s="17">
        <f>MONTH(FACTURACION[[#This Row],[MES]]&amp;1)</f>
        <v>9</v>
      </c>
      <c r="F2554" s="223">
        <f>DATE(FACTURACION[[#This Row],[AÑO]],FACTURACION[[#This Row],[Mes numero]],1)</f>
        <v>42248</v>
      </c>
      <c r="G2554" s="159">
        <v>11501</v>
      </c>
      <c r="H2554" s="20">
        <v>900520280</v>
      </c>
      <c r="I2554" s="2" t="str">
        <f>+VLOOKUP(FACTURACION[[#This Row],[NIT]],TABLACLIENTE,2,FALSE)</f>
        <v>ENERGY SOLUTION SERVICES SAS</v>
      </c>
      <c r="J2554" s="2" t="s">
        <v>56</v>
      </c>
      <c r="K2554" s="12" t="str">
        <f>+VLOOKUP(FACTURACION[[#This Row],[REFERENCIA]],CODINV,2,FALSE)</f>
        <v xml:space="preserve"> VALVULA DE AGUJA DE  1/4"</v>
      </c>
      <c r="L2554" s="12" t="str">
        <f>IF(VLOOKUP(FACTURACION[[#This Row],[REFERENCIA]],CODINV,3,FALSE)=0,"",VLOOKUP(FACTURACION[[#This Row],[REFERENCIA]],CODINV,3,FALSE))</f>
        <v>1224WA</v>
      </c>
      <c r="M2554" s="12" t="str">
        <f>+VLOOKUP(FACTURACION[[#This Row],[REFERENCIA]],CODINV,4,FALSE)</f>
        <v>VÁLVULAS Y MULTIVÁLVULAS</v>
      </c>
      <c r="N2554" s="12" t="str">
        <f>+VLOOKUP(FACTURACION[[#This Row],[REFERENCIA]],CODINV,5,FALSE)</f>
        <v>REGO</v>
      </c>
      <c r="O2554" s="2">
        <v>3</v>
      </c>
      <c r="P2554" s="23">
        <v>46800</v>
      </c>
      <c r="Q2554" s="24">
        <f>+FACTURACION[[#This Row],[CANTIDAD]]*FACTURACION[[#This Row],[VR UNITARIO]]/1000</f>
        <v>140.4</v>
      </c>
      <c r="R2554" s="3" t="str">
        <f>+VLOOKUP(FACTURACION[[#This Row],[NIT]],TABLACLIENTE,5,FALSE)</f>
        <v>BOGOTÁ D.C.</v>
      </c>
    </row>
    <row r="2555" spans="3:18">
      <c r="C2555" s="13">
        <v>2015</v>
      </c>
      <c r="D2555" s="17" t="s">
        <v>702</v>
      </c>
      <c r="E2555" s="17">
        <f>MONTH(FACTURACION[[#This Row],[MES]]&amp;1)</f>
        <v>9</v>
      </c>
      <c r="F2555" s="223">
        <f>DATE(FACTURACION[[#This Row],[AÑO]],FACTURACION[[#This Row],[Mes numero]],1)</f>
        <v>42248</v>
      </c>
      <c r="G2555" s="159">
        <v>11439</v>
      </c>
      <c r="H2555" s="20">
        <v>890908643</v>
      </c>
      <c r="I2555" s="2" t="str">
        <f>+VLOOKUP(FACTURACION[[#This Row],[NIT]],TABLACLIENTE,2,FALSE)</f>
        <v>GASES DE ANTIOQUIA S.A. E.S.P.  (GAS ANTIOQUIA S.A. E.S.P.)</v>
      </c>
      <c r="J2555" s="2" t="s">
        <v>56</v>
      </c>
      <c r="K2555" s="12" t="str">
        <f>+VLOOKUP(FACTURACION[[#This Row],[REFERENCIA]],CODINV,2,FALSE)</f>
        <v xml:space="preserve"> VALVULA DE AGUJA DE  1/4"</v>
      </c>
      <c r="L2555" s="12" t="str">
        <f>IF(VLOOKUP(FACTURACION[[#This Row],[REFERENCIA]],CODINV,3,FALSE)=0,"",VLOOKUP(FACTURACION[[#This Row],[REFERENCIA]],CODINV,3,FALSE))</f>
        <v>1224WA</v>
      </c>
      <c r="M2555" s="12" t="str">
        <f>+VLOOKUP(FACTURACION[[#This Row],[REFERENCIA]],CODINV,4,FALSE)</f>
        <v>VÁLVULAS Y MULTIVÁLVULAS</v>
      </c>
      <c r="N2555" s="12" t="str">
        <f>+VLOOKUP(FACTURACION[[#This Row],[REFERENCIA]],CODINV,5,FALSE)</f>
        <v>REGO</v>
      </c>
      <c r="O2555" s="2">
        <v>10</v>
      </c>
      <c r="P2555" s="23">
        <v>37647</v>
      </c>
      <c r="Q2555" s="24">
        <f>+FACTURACION[[#This Row],[CANTIDAD]]*FACTURACION[[#This Row],[VR UNITARIO]]/1000</f>
        <v>376.47</v>
      </c>
      <c r="R2555" s="3" t="str">
        <f>+VLOOKUP(FACTURACION[[#This Row],[NIT]],TABLACLIENTE,5,FALSE)</f>
        <v>MEDELLIN</v>
      </c>
    </row>
    <row r="2556" spans="3:18">
      <c r="C2556" s="13">
        <v>2015</v>
      </c>
      <c r="D2556" s="17" t="s">
        <v>702</v>
      </c>
      <c r="E2556" s="17">
        <f>MONTH(FACTURACION[[#This Row],[MES]]&amp;1)</f>
        <v>9</v>
      </c>
      <c r="F2556" s="223">
        <f>DATE(FACTURACION[[#This Row],[AÑO]],FACTURACION[[#This Row],[Mes numero]],1)</f>
        <v>42248</v>
      </c>
      <c r="G2556" s="159">
        <v>11434</v>
      </c>
      <c r="H2556" s="20">
        <v>890500726</v>
      </c>
      <c r="I2556" s="2" t="str">
        <f>+VLOOKUP(FACTURACION[[#This Row],[NIT]],TABLACLIENTE,2,FALSE)</f>
        <v>NORTESANTANDEREANA DE GAS S.A. E.S.P (NORGAS S.A. E.S.P.)</v>
      </c>
      <c r="J2556" s="2" t="s">
        <v>56</v>
      </c>
      <c r="K2556" s="12" t="str">
        <f>+VLOOKUP(FACTURACION[[#This Row],[REFERENCIA]],CODINV,2,FALSE)</f>
        <v xml:space="preserve"> VALVULA DE AGUJA DE  1/4"</v>
      </c>
      <c r="L2556" s="12" t="str">
        <f>IF(VLOOKUP(FACTURACION[[#This Row],[REFERENCIA]],CODINV,3,FALSE)=0,"",VLOOKUP(FACTURACION[[#This Row],[REFERENCIA]],CODINV,3,FALSE))</f>
        <v>1224WA</v>
      </c>
      <c r="M2556" s="12" t="str">
        <f>+VLOOKUP(FACTURACION[[#This Row],[REFERENCIA]],CODINV,4,FALSE)</f>
        <v>VÁLVULAS Y MULTIVÁLVULAS</v>
      </c>
      <c r="N2556" s="12" t="str">
        <f>+VLOOKUP(FACTURACION[[#This Row],[REFERENCIA]],CODINV,5,FALSE)</f>
        <v>REGO</v>
      </c>
      <c r="O2556" s="2">
        <v>4</v>
      </c>
      <c r="P2556" s="23">
        <v>38000</v>
      </c>
      <c r="Q2556" s="24">
        <f>+FACTURACION[[#This Row],[CANTIDAD]]*FACTURACION[[#This Row],[VR UNITARIO]]/1000</f>
        <v>152</v>
      </c>
      <c r="R2556" s="3" t="str">
        <f>+VLOOKUP(FACTURACION[[#This Row],[NIT]],TABLACLIENTE,5,FALSE)</f>
        <v>BUCARAMANGA</v>
      </c>
    </row>
    <row r="2557" spans="3:18">
      <c r="C2557" s="13">
        <v>2015</v>
      </c>
      <c r="D2557" s="17" t="s">
        <v>702</v>
      </c>
      <c r="E2557" s="17">
        <f>MONTH(FACTURACION[[#This Row],[MES]]&amp;1)</f>
        <v>9</v>
      </c>
      <c r="F2557" s="223">
        <f>DATE(FACTURACION[[#This Row],[AÑO]],FACTURACION[[#This Row],[Mes numero]],1)</f>
        <v>42248</v>
      </c>
      <c r="G2557" s="159">
        <v>11501</v>
      </c>
      <c r="H2557" s="20">
        <v>900520280</v>
      </c>
      <c r="I2557" s="2" t="str">
        <f>+VLOOKUP(FACTURACION[[#This Row],[NIT]],TABLACLIENTE,2,FALSE)</f>
        <v>ENERGY SOLUTION SERVICES SAS</v>
      </c>
      <c r="J2557" s="2" t="s">
        <v>79</v>
      </c>
      <c r="K2557" s="12" t="str">
        <f>+VLOOKUP(FACTURACION[[#This Row],[REFERENCIA]],CODINV,2,FALSE)</f>
        <v>VALVULA MAXIMO NIVEL DE LLENADO 1/4"</v>
      </c>
      <c r="L2557" s="12" t="str">
        <f>IF(VLOOKUP(FACTURACION[[#This Row],[REFERENCIA]],CODINV,3,FALSE)=0,"",VLOOKUP(FACTURACION[[#This Row],[REFERENCIA]],CODINV,3,FALSE))</f>
        <v>3165CF12.0</v>
      </c>
      <c r="M2557" s="12" t="str">
        <f>+VLOOKUP(FACTURACION[[#This Row],[REFERENCIA]],CODINV,4,FALSE)</f>
        <v>VÁLVULAS Y MULTIVÁLVULAS</v>
      </c>
      <c r="N2557" s="12" t="str">
        <f>+VLOOKUP(FACTURACION[[#This Row],[REFERENCIA]],CODINV,5,FALSE)</f>
        <v>REGO</v>
      </c>
      <c r="O2557" s="2">
        <v>2</v>
      </c>
      <c r="P2557" s="23">
        <v>7050</v>
      </c>
      <c r="Q2557" s="24">
        <f>+FACTURACION[[#This Row],[CANTIDAD]]*FACTURACION[[#This Row],[VR UNITARIO]]/1000</f>
        <v>14.1</v>
      </c>
      <c r="R2557" s="3" t="str">
        <f>+VLOOKUP(FACTURACION[[#This Row],[NIT]],TABLACLIENTE,5,FALSE)</f>
        <v>BOGOTÁ D.C.</v>
      </c>
    </row>
    <row r="2558" spans="3:18">
      <c r="C2558" s="13">
        <v>2015</v>
      </c>
      <c r="D2558" s="17" t="s">
        <v>702</v>
      </c>
      <c r="E2558" s="17">
        <f>MONTH(FACTURACION[[#This Row],[MES]]&amp;1)</f>
        <v>9</v>
      </c>
      <c r="F2558" s="223">
        <f>DATE(FACTURACION[[#This Row],[AÑO]],FACTURACION[[#This Row],[Mes numero]],1)</f>
        <v>42248</v>
      </c>
      <c r="G2558" s="159">
        <v>11493</v>
      </c>
      <c r="H2558" s="20">
        <v>900569327</v>
      </c>
      <c r="I2558" s="2" t="str">
        <f>+VLOOKUP(FACTURACION[[#This Row],[NIT]],TABLACLIENTE,2,FALSE)</f>
        <v>ICG SERVICE SAS</v>
      </c>
      <c r="J2558" s="2" t="s">
        <v>455</v>
      </c>
      <c r="K2558" s="12" t="str">
        <f>+VLOOKUP(FACTURACION[[#This Row],[REFERENCIA]],CODINV,2,FALSE)</f>
        <v>VALVULA MAXIMO NIVEL DE LLENADO</v>
      </c>
      <c r="L2558" s="12" t="str">
        <f>IF(VLOOKUP(FACTURACION[[#This Row],[REFERENCIA]],CODINV,3,FALSE)=0,"",VLOOKUP(FACTURACION[[#This Row],[REFERENCIA]],CODINV,3,FALSE))</f>
        <v>3165CF20.0</v>
      </c>
      <c r="M2558" s="12" t="str">
        <f>+VLOOKUP(FACTURACION[[#This Row],[REFERENCIA]],CODINV,4,FALSE)</f>
        <v>VÁLVULAS Y MULTIVÁLVULAS</v>
      </c>
      <c r="N2558" s="12" t="str">
        <f>+VLOOKUP(FACTURACION[[#This Row],[REFERENCIA]],CODINV,5,FALSE)</f>
        <v>REGO</v>
      </c>
      <c r="O2558" s="2">
        <v>1</v>
      </c>
      <c r="P2558" s="23">
        <v>7000</v>
      </c>
      <c r="Q2558" s="24">
        <f>+FACTURACION[[#This Row],[CANTIDAD]]*FACTURACION[[#This Row],[VR UNITARIO]]/1000</f>
        <v>7</v>
      </c>
      <c r="R2558" s="3" t="str">
        <f>+VLOOKUP(FACTURACION[[#This Row],[NIT]],TABLACLIENTE,5,FALSE)</f>
        <v>BOGOTÁ D.C.</v>
      </c>
    </row>
    <row r="2559" spans="3:18">
      <c r="C2559" s="13">
        <v>2015</v>
      </c>
      <c r="D2559" s="17" t="s">
        <v>703</v>
      </c>
      <c r="E2559" s="17">
        <f>MONTH(FACTURACION[[#This Row],[MES]]&amp;1)</f>
        <v>10</v>
      </c>
      <c r="F2559" s="223">
        <f>DATE(FACTURACION[[#This Row],[AÑO]],FACTURACION[[#This Row],[Mes numero]],1)</f>
        <v>42278</v>
      </c>
      <c r="G2559" s="159">
        <v>11528</v>
      </c>
      <c r="H2559" s="20">
        <v>800074033</v>
      </c>
      <c r="I2559" s="2" t="str">
        <f>+VLOOKUP(FACTURACION[[#This Row],[NIT]],TABLACLIENTE,2,FALSE)</f>
        <v>COMPAÑIAS ASOCIADAS DE GAS S.A. E.S.P (ASOGAS SA ESP)</v>
      </c>
      <c r="J2559" s="2" t="s">
        <v>487</v>
      </c>
      <c r="K2559" s="12" t="str">
        <f>+VLOOKUP(FACTURACION[[#This Row],[REFERENCIA]],CODINV,2,FALSE)</f>
        <v>VAPORIZADOR ELECTRICO TORRE XX TX 160 220 V/3</v>
      </c>
      <c r="L2559" s="12" t="str">
        <f>IF(VLOOKUP(FACTURACION[[#This Row],[REFERENCIA]],CODINV,3,FALSE)=0,"",VLOOKUP(FACTURACION[[#This Row],[REFERENCIA]],CODINV,3,FALSE))</f>
        <v/>
      </c>
      <c r="M2559" s="12" t="str">
        <f>+VLOOKUP(FACTURACION[[#This Row],[REFERENCIA]],CODINV,4,FALSE)</f>
        <v>VAPORIZADORES</v>
      </c>
      <c r="N2559" s="12" t="str">
        <f>+VLOOKUP(FACTURACION[[#This Row],[REFERENCIA]],CODINV,5,FALSE)</f>
        <v>ALGAS SDI</v>
      </c>
      <c r="O2559" s="2">
        <v>1</v>
      </c>
      <c r="P2559" s="23">
        <v>20434118</v>
      </c>
      <c r="Q2559" s="24">
        <f>+FACTURACION[[#This Row],[CANTIDAD]]*FACTURACION[[#This Row],[VR UNITARIO]]/1000</f>
        <v>20434.117999999999</v>
      </c>
      <c r="R2559" s="3" t="str">
        <f>+VLOOKUP(FACTURACION[[#This Row],[NIT]],TABLACLIENTE,5,FALSE)</f>
        <v>MOSQUERA</v>
      </c>
    </row>
    <row r="2560" spans="3:18">
      <c r="C2560" s="13">
        <v>2015</v>
      </c>
      <c r="D2560" s="17" t="s">
        <v>703</v>
      </c>
      <c r="E2560" s="17">
        <f>MONTH(FACTURACION[[#This Row],[MES]]&amp;1)</f>
        <v>10</v>
      </c>
      <c r="F2560" s="223">
        <f>DATE(FACTURACION[[#This Row],[AÑO]],FACTURACION[[#This Row],[Mes numero]],1)</f>
        <v>42278</v>
      </c>
      <c r="G2560" s="159">
        <v>11587</v>
      </c>
      <c r="H2560" s="20">
        <v>900362180</v>
      </c>
      <c r="I2560" s="2" t="str">
        <f>+VLOOKUP(FACTURACION[[#This Row],[NIT]],TABLACLIENTE,2,FALSE)</f>
        <v xml:space="preserve">EQUIPOS Y SERVICIOS ALOSAN S A S </v>
      </c>
      <c r="J2560" s="2" t="s">
        <v>708</v>
      </c>
      <c r="K2560" s="12" t="str">
        <f>+VLOOKUP(FACTURACION[[#This Row],[REFERENCIA]],CODINV,2,FALSE)</f>
        <v>REGULADOR PRIMERA ETAPA 1-15 PSI A1/4 NPT</v>
      </c>
      <c r="L2560" s="12" t="str">
        <f>IF(VLOOKUP(FACTURACION[[#This Row],[REFERENCIA]],CODINV,3,FALSE)=0,"",VLOOKUP(FACTURACION[[#This Row],[REFERENCIA]],CODINV,3,FALSE))</f>
        <v>902</v>
      </c>
      <c r="M2560" s="12" t="str">
        <f>+VLOOKUP(FACTURACION[[#This Row],[REFERENCIA]],CODINV,4,FALSE)</f>
        <v>REGULADORES</v>
      </c>
      <c r="N2560" s="12" t="str">
        <f>+VLOOKUP(FACTURACION[[#This Row],[REFERENCIA]],CODINV,5,FALSE)</f>
        <v>CAVAGNA</v>
      </c>
      <c r="O2560" s="2">
        <v>4</v>
      </c>
      <c r="P2560" s="23">
        <v>78000</v>
      </c>
      <c r="Q2560" s="24">
        <f>+FACTURACION[[#This Row],[CANTIDAD]]*FACTURACION[[#This Row],[VR UNITARIO]]/1000</f>
        <v>312</v>
      </c>
      <c r="R2560" s="3" t="str">
        <f>+VLOOKUP(FACTURACION[[#This Row],[NIT]],TABLACLIENTE,5,FALSE)</f>
        <v>BOGOTÁ D.C.</v>
      </c>
    </row>
    <row r="2561" spans="3:18">
      <c r="C2561" s="13">
        <v>2015</v>
      </c>
      <c r="D2561" s="17" t="s">
        <v>703</v>
      </c>
      <c r="E2561" s="17">
        <f>MONTH(FACTURACION[[#This Row],[MES]]&amp;1)</f>
        <v>10</v>
      </c>
      <c r="F2561" s="223">
        <f>DATE(FACTURACION[[#This Row],[AÑO]],FACTURACION[[#This Row],[Mes numero]],1)</f>
        <v>42278</v>
      </c>
      <c r="G2561" s="159">
        <v>11574</v>
      </c>
      <c r="H2561" s="20">
        <v>890908643</v>
      </c>
      <c r="I2561" s="2" t="str">
        <f>+VLOOKUP(FACTURACION[[#This Row],[NIT]],TABLACLIENTE,2,FALSE)</f>
        <v>GASES DE ANTIOQUIA S.A. E.S.P.  (GAS ANTIOQUIA S.A. E.S.P.)</v>
      </c>
      <c r="J2561" s="2" t="s">
        <v>369</v>
      </c>
      <c r="K2561" s="12" t="str">
        <f>+VLOOKUP(FACTURACION[[#This Row],[REFERENCIA]],CODINV,2,FALSE)</f>
        <v>COUPLING 1"HB*1"MNPT-STL</v>
      </c>
      <c r="L2561" s="12" t="str">
        <f>IF(VLOOKUP(FACTURACION[[#This Row],[REFERENCIA]],CODINV,3,FALSE)=0,"",VLOOKUP(FACTURACION[[#This Row],[REFERENCIA]],CODINV,3,FALSE))</f>
        <v>ME3162-16</v>
      </c>
      <c r="M2561" s="12" t="str">
        <f>+VLOOKUP(FACTURACION[[#This Row],[REFERENCIA]],CODINV,4,FALSE)</f>
        <v>REPUESTOS Y ACCESORIOS</v>
      </c>
      <c r="N2561" s="12" t="str">
        <f>+VLOOKUP(FACTURACION[[#This Row],[REFERENCIA]],CODINV,5,FALSE)</f>
        <v>CAVAGNA</v>
      </c>
      <c r="O2561" s="2">
        <v>2</v>
      </c>
      <c r="P2561" s="23">
        <v>97580</v>
      </c>
      <c r="Q2561" s="24">
        <f>+FACTURACION[[#This Row],[CANTIDAD]]*FACTURACION[[#This Row],[VR UNITARIO]]/1000</f>
        <v>195.16</v>
      </c>
      <c r="R2561" s="3" t="str">
        <f>+VLOOKUP(FACTURACION[[#This Row],[NIT]],TABLACLIENTE,5,FALSE)</f>
        <v>MEDELLIN</v>
      </c>
    </row>
    <row r="2562" spans="3:18">
      <c r="C2562" s="13">
        <v>2015</v>
      </c>
      <c r="D2562" s="17" t="s">
        <v>703</v>
      </c>
      <c r="E2562" s="17">
        <f>MONTH(FACTURACION[[#This Row],[MES]]&amp;1)</f>
        <v>10</v>
      </c>
      <c r="F2562" s="223">
        <f>DATE(FACTURACION[[#This Row],[AÑO]],FACTURACION[[#This Row],[Mes numero]],1)</f>
        <v>42278</v>
      </c>
      <c r="G2562" s="159">
        <v>11527</v>
      </c>
      <c r="H2562" s="20">
        <v>800074033</v>
      </c>
      <c r="I2562" s="2" t="str">
        <f>+VLOOKUP(FACTURACION[[#This Row],[NIT]],TABLACLIENTE,2,FALSE)</f>
        <v>COMPAÑIAS ASOCIADAS DE GAS S.A. E.S.P (ASOGAS SA ESP)</v>
      </c>
      <c r="J2562" s="2" t="s">
        <v>372</v>
      </c>
      <c r="K2562" s="12" t="str">
        <f>+VLOOKUP(FACTURACION[[#This Row],[REFERENCIA]],CODINV,2,FALSE)</f>
        <v>FILTRO EN Y 3/4"FPT 80MESH Y STRANGERN PLUG</v>
      </c>
      <c r="L2562" s="12" t="str">
        <f>IF(VLOOKUP(FACTURACION[[#This Row],[REFERENCIA]],CODINV,3,FALSE)=0,"",VLOOKUP(FACTURACION[[#This Row],[REFERENCIA]],CODINV,3,FALSE))</f>
        <v>ME651S/80</v>
      </c>
      <c r="M2562" s="12" t="str">
        <f>+VLOOKUP(FACTURACION[[#This Row],[REFERENCIA]],CODINV,4,FALSE)</f>
        <v>FILTROS</v>
      </c>
      <c r="N2562" s="12" t="str">
        <f>+VLOOKUP(FACTURACION[[#This Row],[REFERENCIA]],CODINV,5,FALSE)</f>
        <v>CAVAGNA</v>
      </c>
      <c r="O2562" s="2">
        <v>1</v>
      </c>
      <c r="P2562" s="23">
        <v>140000</v>
      </c>
      <c r="Q2562" s="24">
        <f>+FACTURACION[[#This Row],[CANTIDAD]]*FACTURACION[[#This Row],[VR UNITARIO]]/1000</f>
        <v>140</v>
      </c>
      <c r="R2562" s="3" t="str">
        <f>+VLOOKUP(FACTURACION[[#This Row],[NIT]],TABLACLIENTE,5,FALSE)</f>
        <v>MOSQUERA</v>
      </c>
    </row>
    <row r="2563" spans="3:18">
      <c r="C2563" s="13">
        <v>2015</v>
      </c>
      <c r="D2563" s="17" t="s">
        <v>703</v>
      </c>
      <c r="E2563" s="17">
        <f>MONTH(FACTURACION[[#This Row],[MES]]&amp;1)</f>
        <v>10</v>
      </c>
      <c r="F2563" s="223">
        <f>DATE(FACTURACION[[#This Row],[AÑO]],FACTURACION[[#This Row],[Mes numero]],1)</f>
        <v>42278</v>
      </c>
      <c r="G2563" s="159">
        <v>11594</v>
      </c>
      <c r="H2563" s="20">
        <v>830140206</v>
      </c>
      <c r="I2563" s="2" t="str">
        <f>+VLOOKUP(FACTURACION[[#This Row],[NIT]],TABLACLIENTE,2,FALSE)</f>
        <v xml:space="preserve"> ENERCER S.A. E.S.P. (ANTERIORMENTE PUBLISERVICIOS S.A. E.S.P )</v>
      </c>
      <c r="J2563" s="2" t="s">
        <v>108</v>
      </c>
      <c r="K2563" s="12" t="str">
        <f>+VLOOKUP(FACTURACION[[#This Row],[REFERENCIA]],CODINV,2,FALSE)</f>
        <v>MEDIDOR BK G4 C:1/2"</v>
      </c>
      <c r="L2563" s="12" t="str">
        <f>IF(VLOOKUP(FACTURACION[[#This Row],[REFERENCIA]],CODINV,3,FALSE)=0,"",VLOOKUP(FACTURACION[[#This Row],[REFERENCIA]],CODINV,3,FALSE))</f>
        <v>G4K MT 152MM</v>
      </c>
      <c r="M2563" s="12" t="str">
        <f>+VLOOKUP(FACTURACION[[#This Row],[REFERENCIA]],CODINV,4,FALSE)</f>
        <v>MEDIDORES</v>
      </c>
      <c r="N2563" s="12" t="str">
        <f>+VLOOKUP(FACTURACION[[#This Row],[REFERENCIA]],CODINV,5,FALSE)</f>
        <v>HONEYWELL</v>
      </c>
      <c r="O2563" s="2">
        <v>2</v>
      </c>
      <c r="P2563" s="23">
        <v>149800</v>
      </c>
      <c r="Q2563" s="24">
        <f>+FACTURACION[[#This Row],[CANTIDAD]]*FACTURACION[[#This Row],[VR UNITARIO]]/1000</f>
        <v>299.60000000000002</v>
      </c>
      <c r="R2563" s="3" t="str">
        <f>+VLOOKUP(FACTURACION[[#This Row],[NIT]],TABLACLIENTE,5,FALSE)</f>
        <v>BOGOTÁ D.C.</v>
      </c>
    </row>
    <row r="2564" spans="3:18">
      <c r="C2564" s="13">
        <v>2015</v>
      </c>
      <c r="D2564" s="17" t="s">
        <v>703</v>
      </c>
      <c r="E2564" s="17">
        <f>MONTH(FACTURACION[[#This Row],[MES]]&amp;1)</f>
        <v>10</v>
      </c>
      <c r="F2564" s="223">
        <f>DATE(FACTURACION[[#This Row],[AÑO]],FACTURACION[[#This Row],[Mes numero]],1)</f>
        <v>42278</v>
      </c>
      <c r="G2564" s="159">
        <v>11546</v>
      </c>
      <c r="H2564" s="20">
        <v>890400869</v>
      </c>
      <c r="I2564" s="2" t="str">
        <f>+VLOOKUP(FACTURACION[[#This Row],[NIT]],TABLACLIENTE,2,FALSE)</f>
        <v>SURTIDORA DE GAS DEL CARIBE S.A. E.S.P. (SURTIGAS S.A. E.S.P.)</v>
      </c>
      <c r="J2564" s="2" t="s">
        <v>108</v>
      </c>
      <c r="K2564" s="12" t="str">
        <f>+VLOOKUP(FACTURACION[[#This Row],[REFERENCIA]],CODINV,2,FALSE)</f>
        <v>MEDIDOR BK G4 C:1/2"</v>
      </c>
      <c r="L2564" s="12" t="str">
        <f>IF(VLOOKUP(FACTURACION[[#This Row],[REFERENCIA]],CODINV,3,FALSE)=0,"",VLOOKUP(FACTURACION[[#This Row],[REFERENCIA]],CODINV,3,FALSE))</f>
        <v>G4K MT 152MM</v>
      </c>
      <c r="M2564" s="12" t="str">
        <f>+VLOOKUP(FACTURACION[[#This Row],[REFERENCIA]],CODINV,4,FALSE)</f>
        <v>MEDIDORES</v>
      </c>
      <c r="N2564" s="12" t="str">
        <f>+VLOOKUP(FACTURACION[[#This Row],[REFERENCIA]],CODINV,5,FALSE)</f>
        <v>HONEYWELL</v>
      </c>
      <c r="O2564" s="2">
        <v>80</v>
      </c>
      <c r="P2564" s="23">
        <v>133557</v>
      </c>
      <c r="Q2564" s="24">
        <f>+FACTURACION[[#This Row],[CANTIDAD]]*FACTURACION[[#This Row],[VR UNITARIO]]/1000</f>
        <v>10684.56</v>
      </c>
      <c r="R2564" s="3" t="str">
        <f>+VLOOKUP(FACTURACION[[#This Row],[NIT]],TABLACLIENTE,5,FALSE)</f>
        <v>CARTAGENA</v>
      </c>
    </row>
    <row r="2565" spans="3:18">
      <c r="C2565" s="13">
        <v>2015</v>
      </c>
      <c r="D2565" s="17" t="s">
        <v>703</v>
      </c>
      <c r="E2565" s="17">
        <f>MONTH(FACTURACION[[#This Row],[MES]]&amp;1)</f>
        <v>10</v>
      </c>
      <c r="F2565" s="223">
        <f>DATE(FACTURACION[[#This Row],[AÑO]],FACTURACION[[#This Row],[Mes numero]],1)</f>
        <v>42278</v>
      </c>
      <c r="G2565" s="159">
        <v>11525</v>
      </c>
      <c r="H2565" s="20">
        <v>890310688</v>
      </c>
      <c r="I2565" s="2" t="str">
        <f>+VLOOKUP(FACTURACION[[#This Row],[NIT]],TABLACLIENTE,2,FALSE)</f>
        <v>COLGAS DE OCCIDENTE S.A. E.S.P.</v>
      </c>
      <c r="J2565" s="2" t="s">
        <v>20</v>
      </c>
      <c r="K2565" s="12" t="str">
        <f>+VLOOKUP(FACTURACION[[#This Row],[REFERENCIA]],CODINV,2,FALSE)</f>
        <v xml:space="preserve">MEDIDOR AC-250 C: 3/4" CON CONECTORES </v>
      </c>
      <c r="L2565" s="12" t="str">
        <f>IF(VLOOKUP(FACTURACION[[#This Row],[REFERENCIA]],CODINV,3,FALSE)=0,"",VLOOKUP(FACTURACION[[#This Row],[REFERENCIA]],CODINV,3,FALSE))</f>
        <v/>
      </c>
      <c r="M2565" s="12" t="str">
        <f>+VLOOKUP(FACTURACION[[#This Row],[REFERENCIA]],CODINV,4,FALSE)</f>
        <v>MEDIDORES</v>
      </c>
      <c r="N2565" s="12" t="str">
        <f>+VLOOKUP(FACTURACION[[#This Row],[REFERENCIA]],CODINV,5,FALSE)</f>
        <v>HONEYWELL</v>
      </c>
      <c r="O2565" s="2">
        <v>1</v>
      </c>
      <c r="P2565" s="23">
        <v>357000</v>
      </c>
      <c r="Q2565" s="24">
        <f>+FACTURACION[[#This Row],[CANTIDAD]]*FACTURACION[[#This Row],[VR UNITARIO]]/1000</f>
        <v>357</v>
      </c>
      <c r="R2565" s="3" t="str">
        <f>+VLOOKUP(FACTURACION[[#This Row],[NIT]],TABLACLIENTE,5,FALSE)</f>
        <v>CALI</v>
      </c>
    </row>
    <row r="2566" spans="3:18">
      <c r="C2566" s="13">
        <v>2015</v>
      </c>
      <c r="D2566" s="17" t="s">
        <v>703</v>
      </c>
      <c r="E2566" s="17">
        <f>MONTH(FACTURACION[[#This Row],[MES]]&amp;1)</f>
        <v>10</v>
      </c>
      <c r="F2566" s="223">
        <f>DATE(FACTURACION[[#This Row],[AÑO]],FACTURACION[[#This Row],[Mes numero]],1)</f>
        <v>42278</v>
      </c>
      <c r="G2566" s="159">
        <v>11570</v>
      </c>
      <c r="H2566" s="20">
        <v>830014820</v>
      </c>
      <c r="I2566" s="2" t="str">
        <f>+VLOOKUP(FACTURACION[[#This Row],[NIT]],TABLACLIENTE,2,FALSE)</f>
        <v>COMERCIALIZADORA MOYSE LTDA.</v>
      </c>
      <c r="J2566" s="2" t="s">
        <v>20</v>
      </c>
      <c r="K2566" s="12" t="str">
        <f>+VLOOKUP(FACTURACION[[#This Row],[REFERENCIA]],CODINV,2,FALSE)</f>
        <v xml:space="preserve">MEDIDOR AC-250 C: 3/4" CON CONECTORES </v>
      </c>
      <c r="L2566" s="12" t="str">
        <f>IF(VLOOKUP(FACTURACION[[#This Row],[REFERENCIA]],CODINV,3,FALSE)=0,"",VLOOKUP(FACTURACION[[#This Row],[REFERENCIA]],CODINV,3,FALSE))</f>
        <v/>
      </c>
      <c r="M2566" s="12" t="str">
        <f>+VLOOKUP(FACTURACION[[#This Row],[REFERENCIA]],CODINV,4,FALSE)</f>
        <v>MEDIDORES</v>
      </c>
      <c r="N2566" s="12" t="str">
        <f>+VLOOKUP(FACTURACION[[#This Row],[REFERENCIA]],CODINV,5,FALSE)</f>
        <v>HONEYWELL</v>
      </c>
      <c r="O2566" s="2">
        <v>1</v>
      </c>
      <c r="P2566" s="23">
        <v>350000</v>
      </c>
      <c r="Q2566" s="24">
        <f>+FACTURACION[[#This Row],[CANTIDAD]]*FACTURACION[[#This Row],[VR UNITARIO]]/1000</f>
        <v>350</v>
      </c>
      <c r="R2566" s="3" t="str">
        <f>+VLOOKUP(FACTURACION[[#This Row],[NIT]],TABLACLIENTE,5,FALSE)</f>
        <v>BOGOTÁ D.C.</v>
      </c>
    </row>
    <row r="2567" spans="3:18">
      <c r="C2567" s="13">
        <v>2015</v>
      </c>
      <c r="D2567" s="17" t="s">
        <v>703</v>
      </c>
      <c r="E2567" s="17">
        <f>MONTH(FACTURACION[[#This Row],[MES]]&amp;1)</f>
        <v>10</v>
      </c>
      <c r="F2567" s="223">
        <f>DATE(FACTURACION[[#This Row],[AÑO]],FACTURACION[[#This Row],[Mes numero]],1)</f>
        <v>42278</v>
      </c>
      <c r="G2567" s="159">
        <v>11576</v>
      </c>
      <c r="H2567" s="20">
        <v>800202395</v>
      </c>
      <c r="I2567" s="2" t="str">
        <f>+VLOOKUP(FACTURACION[[#This Row],[NIT]],TABLACLIENTE,2,FALSE)</f>
        <v>EFIGAS GAS NATURAL S.A. E.S.P. (EFIGAS S.A. E.S.P.)</v>
      </c>
      <c r="J2567" s="2" t="s">
        <v>20</v>
      </c>
      <c r="K2567" s="12" t="str">
        <f>+VLOOKUP(FACTURACION[[#This Row],[REFERENCIA]],CODINV,2,FALSE)</f>
        <v xml:space="preserve">MEDIDOR AC-250 C: 3/4" CON CONECTORES </v>
      </c>
      <c r="L2567" s="12" t="str">
        <f>IF(VLOOKUP(FACTURACION[[#This Row],[REFERENCIA]],CODINV,3,FALSE)=0,"",VLOOKUP(FACTURACION[[#This Row],[REFERENCIA]],CODINV,3,FALSE))</f>
        <v/>
      </c>
      <c r="M2567" s="12" t="str">
        <f>+VLOOKUP(FACTURACION[[#This Row],[REFERENCIA]],CODINV,4,FALSE)</f>
        <v>MEDIDORES</v>
      </c>
      <c r="N2567" s="12" t="str">
        <f>+VLOOKUP(FACTURACION[[#This Row],[REFERENCIA]],CODINV,5,FALSE)</f>
        <v>HONEYWELL</v>
      </c>
      <c r="O2567" s="2">
        <v>30</v>
      </c>
      <c r="P2567" s="23">
        <v>423851</v>
      </c>
      <c r="Q2567" s="24">
        <f>+FACTURACION[[#This Row],[CANTIDAD]]*FACTURACION[[#This Row],[VR UNITARIO]]/1000</f>
        <v>12715.53</v>
      </c>
      <c r="R2567" s="3" t="str">
        <f>+VLOOKUP(FACTURACION[[#This Row],[NIT]],TABLACLIENTE,5,FALSE)</f>
        <v>MANIZALES</v>
      </c>
    </row>
    <row r="2568" spans="3:18">
      <c r="C2568" s="13">
        <v>2015</v>
      </c>
      <c r="D2568" s="17" t="s">
        <v>703</v>
      </c>
      <c r="E2568" s="17">
        <f>MONTH(FACTURACION[[#This Row],[MES]]&amp;1)</f>
        <v>10</v>
      </c>
      <c r="F2568" s="223">
        <f>DATE(FACTURACION[[#This Row],[AÑO]],FACTURACION[[#This Row],[Mes numero]],1)</f>
        <v>42278</v>
      </c>
      <c r="G2568" s="159">
        <v>11533</v>
      </c>
      <c r="H2568" s="20">
        <v>800021272</v>
      </c>
      <c r="I2568" s="2" t="str">
        <f>+VLOOKUP(FACTURACION[[#This Row],[NIT]],TABLACLIENTE,2,FALSE)</f>
        <v>GASES DEL LLANO S.A. E.S.P (LLANOGAS S.A. E.S.P.)</v>
      </c>
      <c r="J2568" s="2" t="s">
        <v>20</v>
      </c>
      <c r="K2568" s="12" t="str">
        <f>+VLOOKUP(FACTURACION[[#This Row],[REFERENCIA]],CODINV,2,FALSE)</f>
        <v xml:space="preserve">MEDIDOR AC-250 C: 3/4" CON CONECTORES </v>
      </c>
      <c r="L2568" s="12" t="str">
        <f>IF(VLOOKUP(FACTURACION[[#This Row],[REFERENCIA]],CODINV,3,FALSE)=0,"",VLOOKUP(FACTURACION[[#This Row],[REFERENCIA]],CODINV,3,FALSE))</f>
        <v/>
      </c>
      <c r="M2568" s="12" t="str">
        <f>+VLOOKUP(FACTURACION[[#This Row],[REFERENCIA]],CODINV,4,FALSE)</f>
        <v>MEDIDORES</v>
      </c>
      <c r="N2568" s="12" t="str">
        <f>+VLOOKUP(FACTURACION[[#This Row],[REFERENCIA]],CODINV,5,FALSE)</f>
        <v>HONEYWELL</v>
      </c>
      <c r="O2568" s="2">
        <v>9</v>
      </c>
      <c r="P2568" s="23">
        <v>453154</v>
      </c>
      <c r="Q2568" s="24">
        <f>+FACTURACION[[#This Row],[CANTIDAD]]*FACTURACION[[#This Row],[VR UNITARIO]]/1000</f>
        <v>4078.386</v>
      </c>
      <c r="R2568" s="3" t="str">
        <f>+VLOOKUP(FACTURACION[[#This Row],[NIT]],TABLACLIENTE,5,FALSE)</f>
        <v>VILLAVICENCIO</v>
      </c>
    </row>
    <row r="2569" spans="3:18">
      <c r="C2569" s="13">
        <v>2015</v>
      </c>
      <c r="D2569" s="17" t="s">
        <v>703</v>
      </c>
      <c r="E2569" s="17">
        <f>MONTH(FACTURACION[[#This Row],[MES]]&amp;1)</f>
        <v>10</v>
      </c>
      <c r="F2569" s="223">
        <f>DATE(FACTURACION[[#This Row],[AÑO]],FACTURACION[[#This Row],[Mes numero]],1)</f>
        <v>42278</v>
      </c>
      <c r="G2569" s="159">
        <v>11524</v>
      </c>
      <c r="H2569" s="20">
        <v>890503900</v>
      </c>
      <c r="I2569" s="2" t="str">
        <f>+VLOOKUP(FACTURACION[[#This Row],[NIT]],TABLACLIENTE,2,FALSE)</f>
        <v>GASES DEL ORIENTE S.A. E.S.P.</v>
      </c>
      <c r="J2569" s="2" t="s">
        <v>20</v>
      </c>
      <c r="K2569" s="12" t="str">
        <f>+VLOOKUP(FACTURACION[[#This Row],[REFERENCIA]],CODINV,2,FALSE)</f>
        <v xml:space="preserve">MEDIDOR AC-250 C: 3/4" CON CONECTORES </v>
      </c>
      <c r="L2569" s="12" t="str">
        <f>IF(VLOOKUP(FACTURACION[[#This Row],[REFERENCIA]],CODINV,3,FALSE)=0,"",VLOOKUP(FACTURACION[[#This Row],[REFERENCIA]],CODINV,3,FALSE))</f>
        <v/>
      </c>
      <c r="M2569" s="12" t="str">
        <f>+VLOOKUP(FACTURACION[[#This Row],[REFERENCIA]],CODINV,4,FALSE)</f>
        <v>MEDIDORES</v>
      </c>
      <c r="N2569" s="12" t="str">
        <f>+VLOOKUP(FACTURACION[[#This Row],[REFERENCIA]],CODINV,5,FALSE)</f>
        <v>HONEYWELL</v>
      </c>
      <c r="O2569" s="2">
        <v>20</v>
      </c>
      <c r="P2569" s="23">
        <v>466717</v>
      </c>
      <c r="Q2569" s="24">
        <f>+FACTURACION[[#This Row],[CANTIDAD]]*FACTURACION[[#This Row],[VR UNITARIO]]/1000</f>
        <v>9334.34</v>
      </c>
      <c r="R2569" s="3" t="str">
        <f>+VLOOKUP(FACTURACION[[#This Row],[NIT]],TABLACLIENTE,5,FALSE)</f>
        <v>CUCUTA</v>
      </c>
    </row>
    <row r="2570" spans="3:18">
      <c r="C2570" s="13">
        <v>2015</v>
      </c>
      <c r="D2570" s="17" t="s">
        <v>703</v>
      </c>
      <c r="E2570" s="17">
        <f>MONTH(FACTURACION[[#This Row],[MES]]&amp;1)</f>
        <v>10</v>
      </c>
      <c r="F2570" s="223">
        <f>DATE(FACTURACION[[#This Row],[AÑO]],FACTURACION[[#This Row],[Mes numero]],1)</f>
        <v>42278</v>
      </c>
      <c r="G2570" s="159">
        <v>11531</v>
      </c>
      <c r="H2570" s="20">
        <v>800167643</v>
      </c>
      <c r="I2570" s="2" t="str">
        <f>+VLOOKUP(FACTURACION[[#This Row],[NIT]],TABLACLIENTE,2,FALSE)</f>
        <v>GASES DE OCCIDENTE S.A. E.S.P. (GDO)</v>
      </c>
      <c r="J2570" s="2" t="s">
        <v>21</v>
      </c>
      <c r="K2570" s="12" t="str">
        <f>+VLOOKUP(FACTURACION[[#This Row],[REFERENCIA]],CODINV,2,FALSE)</f>
        <v>MEDIDOR AC-630 C:1 1/4" MAOP 25PSIG CON CONECTORES</v>
      </c>
      <c r="L2570" s="12" t="str">
        <f>IF(VLOOKUP(FACTURACION[[#This Row],[REFERENCIA]],CODINV,3,FALSE)=0,"",VLOOKUP(FACTURACION[[#This Row],[REFERENCIA]],CODINV,3,FALSE))</f>
        <v/>
      </c>
      <c r="M2570" s="12" t="str">
        <f>+VLOOKUP(FACTURACION[[#This Row],[REFERENCIA]],CODINV,4,FALSE)</f>
        <v>MEDIDORES</v>
      </c>
      <c r="N2570" s="12" t="str">
        <f>+VLOOKUP(FACTURACION[[#This Row],[REFERENCIA]],CODINV,5,FALSE)</f>
        <v>HONEYWELL</v>
      </c>
      <c r="O2570" s="2">
        <v>22</v>
      </c>
      <c r="P2570" s="23">
        <v>1907686</v>
      </c>
      <c r="Q2570" s="24">
        <f>+FACTURACION[[#This Row],[CANTIDAD]]*FACTURACION[[#This Row],[VR UNITARIO]]/1000</f>
        <v>41969.091999999997</v>
      </c>
      <c r="R2570" s="3" t="str">
        <f>+VLOOKUP(FACTURACION[[#This Row],[NIT]],TABLACLIENTE,5,FALSE)</f>
        <v>CALI</v>
      </c>
    </row>
    <row r="2571" spans="3:18">
      <c r="C2571" s="13">
        <v>2015</v>
      </c>
      <c r="D2571" s="17" t="s">
        <v>703</v>
      </c>
      <c r="E2571" s="17">
        <f>MONTH(FACTURACION[[#This Row],[MES]]&amp;1)</f>
        <v>10</v>
      </c>
      <c r="F2571" s="223">
        <f>DATE(FACTURACION[[#This Row],[AÑO]],FACTURACION[[#This Row],[Mes numero]],1)</f>
        <v>42278</v>
      </c>
      <c r="G2571" s="159">
        <v>11558</v>
      </c>
      <c r="H2571" s="20">
        <v>890101691</v>
      </c>
      <c r="I2571" s="2" t="str">
        <f>+VLOOKUP(FACTURACION[[#This Row],[NIT]],TABLACLIENTE,2,FALSE)</f>
        <v>GASES DEL CARIBE S.A.E.S.P. (GASCARIBE S.A E.S.P.)</v>
      </c>
      <c r="J2571" s="2" t="s">
        <v>21</v>
      </c>
      <c r="K2571" s="12" t="str">
        <f>+VLOOKUP(FACTURACION[[#This Row],[REFERENCIA]],CODINV,2,FALSE)</f>
        <v>MEDIDOR AC-630 C:1 1/4" MAOP 25PSIG CON CONECTORES</v>
      </c>
      <c r="L2571" s="12" t="str">
        <f>IF(VLOOKUP(FACTURACION[[#This Row],[REFERENCIA]],CODINV,3,FALSE)=0,"",VLOOKUP(FACTURACION[[#This Row],[REFERENCIA]],CODINV,3,FALSE))</f>
        <v/>
      </c>
      <c r="M2571" s="12" t="str">
        <f>+VLOOKUP(FACTURACION[[#This Row],[REFERENCIA]],CODINV,4,FALSE)</f>
        <v>MEDIDORES</v>
      </c>
      <c r="N2571" s="12" t="str">
        <f>+VLOOKUP(FACTURACION[[#This Row],[REFERENCIA]],CODINV,5,FALSE)</f>
        <v>HONEYWELL</v>
      </c>
      <c r="O2571" s="2">
        <v>4</v>
      </c>
      <c r="P2571" s="23">
        <v>1868955</v>
      </c>
      <c r="Q2571" s="24">
        <f>+FACTURACION[[#This Row],[CANTIDAD]]*FACTURACION[[#This Row],[VR UNITARIO]]/1000</f>
        <v>7475.82</v>
      </c>
      <c r="R2571" s="3" t="str">
        <f>+VLOOKUP(FACTURACION[[#This Row],[NIT]],TABLACLIENTE,5,FALSE)</f>
        <v>BARRANQUILLA</v>
      </c>
    </row>
    <row r="2572" spans="3:18">
      <c r="C2572" s="13">
        <v>2015</v>
      </c>
      <c r="D2572" s="17" t="s">
        <v>703</v>
      </c>
      <c r="E2572" s="17">
        <f>MONTH(FACTURACION[[#This Row],[MES]]&amp;1)</f>
        <v>10</v>
      </c>
      <c r="F2572" s="223">
        <f>DATE(FACTURACION[[#This Row],[AÑO]],FACTURACION[[#This Row],[Mes numero]],1)</f>
        <v>42278</v>
      </c>
      <c r="G2572" s="159">
        <v>11560</v>
      </c>
      <c r="H2572" s="20">
        <v>800218682</v>
      </c>
      <c r="I2572" s="2" t="str">
        <f>+VLOOKUP(FACTURACION[[#This Row],[NIT]],TABLACLIENTE,2,FALSE)</f>
        <v>GASES DEL CUSIANA S.A E.S.P. (CUSIANAGAS S.A E.S.P)</v>
      </c>
      <c r="J2572" s="2" t="s">
        <v>21</v>
      </c>
      <c r="K2572" s="12" t="str">
        <f>+VLOOKUP(FACTURACION[[#This Row],[REFERENCIA]],CODINV,2,FALSE)</f>
        <v>MEDIDOR AC-630 C:1 1/4" MAOP 25PSIG CON CONECTORES</v>
      </c>
      <c r="L2572" s="12" t="str">
        <f>IF(VLOOKUP(FACTURACION[[#This Row],[REFERENCIA]],CODINV,3,FALSE)=0,"",VLOOKUP(FACTURACION[[#This Row],[REFERENCIA]],CODINV,3,FALSE))</f>
        <v/>
      </c>
      <c r="M2572" s="12" t="str">
        <f>+VLOOKUP(FACTURACION[[#This Row],[REFERENCIA]],CODINV,4,FALSE)</f>
        <v>MEDIDORES</v>
      </c>
      <c r="N2572" s="12" t="str">
        <f>+VLOOKUP(FACTURACION[[#This Row],[REFERENCIA]],CODINV,5,FALSE)</f>
        <v>HONEYWELL</v>
      </c>
      <c r="O2572" s="2">
        <v>1</v>
      </c>
      <c r="P2572" s="23">
        <v>2070463</v>
      </c>
      <c r="Q2572" s="24">
        <f>+FACTURACION[[#This Row],[CANTIDAD]]*FACTURACION[[#This Row],[VR UNITARIO]]/1000</f>
        <v>2070.4630000000002</v>
      </c>
      <c r="R2572" s="3" t="str">
        <f>+VLOOKUP(FACTURACION[[#This Row],[NIT]],TABLACLIENTE,5,FALSE)</f>
        <v>YOPAL</v>
      </c>
    </row>
    <row r="2573" spans="3:18">
      <c r="C2573" s="13">
        <v>2015</v>
      </c>
      <c r="D2573" s="17" t="s">
        <v>703</v>
      </c>
      <c r="E2573" s="17">
        <f>MONTH(FACTURACION[[#This Row],[MES]]&amp;1)</f>
        <v>10</v>
      </c>
      <c r="F2573" s="223">
        <f>DATE(FACTURACION[[#This Row],[AÑO]],FACTURACION[[#This Row],[Mes numero]],1)</f>
        <v>42278</v>
      </c>
      <c r="G2573" s="159">
        <v>11561</v>
      </c>
      <c r="H2573" s="20">
        <v>800218682</v>
      </c>
      <c r="I2573" s="2" t="str">
        <f>+VLOOKUP(FACTURACION[[#This Row],[NIT]],TABLACLIENTE,2,FALSE)</f>
        <v>GASES DEL CUSIANA S.A E.S.P. (CUSIANAGAS S.A E.S.P)</v>
      </c>
      <c r="J2573" s="2" t="s">
        <v>21</v>
      </c>
      <c r="K2573" s="12" t="str">
        <f>+VLOOKUP(FACTURACION[[#This Row],[REFERENCIA]],CODINV,2,FALSE)</f>
        <v>MEDIDOR AC-630 C:1 1/4" MAOP 25PSIG CON CONECTORES</v>
      </c>
      <c r="L2573" s="12" t="str">
        <f>IF(VLOOKUP(FACTURACION[[#This Row],[REFERENCIA]],CODINV,3,FALSE)=0,"",VLOOKUP(FACTURACION[[#This Row],[REFERENCIA]],CODINV,3,FALSE))</f>
        <v/>
      </c>
      <c r="M2573" s="12" t="str">
        <f>+VLOOKUP(FACTURACION[[#This Row],[REFERENCIA]],CODINV,4,FALSE)</f>
        <v>MEDIDORES</v>
      </c>
      <c r="N2573" s="12" t="str">
        <f>+VLOOKUP(FACTURACION[[#This Row],[REFERENCIA]],CODINV,5,FALSE)</f>
        <v>HONEYWELL</v>
      </c>
      <c r="O2573" s="2">
        <v>2</v>
      </c>
      <c r="P2573" s="23">
        <v>2070463</v>
      </c>
      <c r="Q2573" s="24">
        <f>+FACTURACION[[#This Row],[CANTIDAD]]*FACTURACION[[#This Row],[VR UNITARIO]]/1000</f>
        <v>4140.9260000000004</v>
      </c>
      <c r="R2573" s="3" t="str">
        <f>+VLOOKUP(FACTURACION[[#This Row],[NIT]],TABLACLIENTE,5,FALSE)</f>
        <v>YOPAL</v>
      </c>
    </row>
    <row r="2574" spans="3:18">
      <c r="C2574" s="13">
        <v>2015</v>
      </c>
      <c r="D2574" s="17" t="s">
        <v>703</v>
      </c>
      <c r="E2574" s="17">
        <f>MONTH(FACTURACION[[#This Row],[MES]]&amp;1)</f>
        <v>10</v>
      </c>
      <c r="F2574" s="223">
        <f>DATE(FACTURACION[[#This Row],[AÑO]],FACTURACION[[#This Row],[Mes numero]],1)</f>
        <v>42278</v>
      </c>
      <c r="G2574" s="159">
        <v>11534</v>
      </c>
      <c r="H2574" s="20">
        <v>800021272</v>
      </c>
      <c r="I2574" s="2" t="str">
        <f>+VLOOKUP(FACTURACION[[#This Row],[NIT]],TABLACLIENTE,2,FALSE)</f>
        <v>GASES DEL LLANO S.A. E.S.P (LLANOGAS S.A. E.S.P.)</v>
      </c>
      <c r="J2574" s="2" t="s">
        <v>21</v>
      </c>
      <c r="K2574" s="12" t="str">
        <f>+VLOOKUP(FACTURACION[[#This Row],[REFERENCIA]],CODINV,2,FALSE)</f>
        <v>MEDIDOR AC-630 C:1 1/4" MAOP 25PSIG CON CONECTORES</v>
      </c>
      <c r="L2574" s="12" t="str">
        <f>IF(VLOOKUP(FACTURACION[[#This Row],[REFERENCIA]],CODINV,3,FALSE)=0,"",VLOOKUP(FACTURACION[[#This Row],[REFERENCIA]],CODINV,3,FALSE))</f>
        <v/>
      </c>
      <c r="M2574" s="12" t="str">
        <f>+VLOOKUP(FACTURACION[[#This Row],[REFERENCIA]],CODINV,4,FALSE)</f>
        <v>MEDIDORES</v>
      </c>
      <c r="N2574" s="12" t="str">
        <f>+VLOOKUP(FACTURACION[[#This Row],[REFERENCIA]],CODINV,5,FALSE)</f>
        <v>HONEYWELL</v>
      </c>
      <c r="O2574" s="2">
        <v>1</v>
      </c>
      <c r="P2574" s="23">
        <v>2192285</v>
      </c>
      <c r="Q2574" s="24">
        <f>+FACTURACION[[#This Row],[CANTIDAD]]*FACTURACION[[#This Row],[VR UNITARIO]]/1000</f>
        <v>2192.2849999999999</v>
      </c>
      <c r="R2574" s="3" t="str">
        <f>+VLOOKUP(FACTURACION[[#This Row],[NIT]],TABLACLIENTE,5,FALSE)</f>
        <v>VILLAVICENCIO</v>
      </c>
    </row>
    <row r="2575" spans="3:18">
      <c r="C2575" s="13">
        <v>2015</v>
      </c>
      <c r="D2575" s="17" t="s">
        <v>703</v>
      </c>
      <c r="E2575" s="17">
        <f>MONTH(FACTURACION[[#This Row],[MES]]&amp;1)</f>
        <v>10</v>
      </c>
      <c r="F2575" s="223">
        <f>DATE(FACTURACION[[#This Row],[AÑO]],FACTURACION[[#This Row],[Mes numero]],1)</f>
        <v>42278</v>
      </c>
      <c r="G2575" s="159">
        <v>11535</v>
      </c>
      <c r="H2575" s="20">
        <v>800021272</v>
      </c>
      <c r="I2575" s="2" t="str">
        <f>+VLOOKUP(FACTURACION[[#This Row],[NIT]],TABLACLIENTE,2,FALSE)</f>
        <v>GASES DEL LLANO S.A. E.S.P (LLANOGAS S.A. E.S.P.)</v>
      </c>
      <c r="J2575" s="2" t="s">
        <v>21</v>
      </c>
      <c r="K2575" s="12" t="str">
        <f>+VLOOKUP(FACTURACION[[#This Row],[REFERENCIA]],CODINV,2,FALSE)</f>
        <v>MEDIDOR AC-630 C:1 1/4" MAOP 25PSIG CON CONECTORES</v>
      </c>
      <c r="L2575" s="12" t="str">
        <f>IF(VLOOKUP(FACTURACION[[#This Row],[REFERENCIA]],CODINV,3,FALSE)=0,"",VLOOKUP(FACTURACION[[#This Row],[REFERENCIA]],CODINV,3,FALSE))</f>
        <v/>
      </c>
      <c r="M2575" s="12" t="str">
        <f>+VLOOKUP(FACTURACION[[#This Row],[REFERENCIA]],CODINV,4,FALSE)</f>
        <v>MEDIDORES</v>
      </c>
      <c r="N2575" s="12" t="str">
        <f>+VLOOKUP(FACTURACION[[#This Row],[REFERENCIA]],CODINV,5,FALSE)</f>
        <v>HONEYWELL</v>
      </c>
      <c r="O2575" s="2">
        <v>4</v>
      </c>
      <c r="P2575" s="23">
        <v>2192132</v>
      </c>
      <c r="Q2575" s="24">
        <f>+FACTURACION[[#This Row],[CANTIDAD]]*FACTURACION[[#This Row],[VR UNITARIO]]/1000</f>
        <v>8768.5280000000002</v>
      </c>
      <c r="R2575" s="3" t="str">
        <f>+VLOOKUP(FACTURACION[[#This Row],[NIT]],TABLACLIENTE,5,FALSE)</f>
        <v>VILLAVICENCIO</v>
      </c>
    </row>
    <row r="2576" spans="3:18">
      <c r="C2576" s="13">
        <v>2015</v>
      </c>
      <c r="D2576" s="17" t="s">
        <v>703</v>
      </c>
      <c r="E2576" s="17">
        <f>MONTH(FACTURACION[[#This Row],[MES]]&amp;1)</f>
        <v>10</v>
      </c>
      <c r="F2576" s="223">
        <f>DATE(FACTURACION[[#This Row],[AÑO]],FACTURACION[[#This Row],[Mes numero]],1)</f>
        <v>42278</v>
      </c>
      <c r="G2576" s="159">
        <v>11565</v>
      </c>
      <c r="H2576" s="20">
        <v>890208316</v>
      </c>
      <c r="I2576" s="2" t="str">
        <f>+VLOOKUP(FACTURACION[[#This Row],[NIT]],TABLACLIENTE,2,FALSE)</f>
        <v xml:space="preserve">METROGAS DE COLOMBIA S.A. E.S.P.  (METROGAS S.A. E.S.P)
</v>
      </c>
      <c r="J2576" s="2" t="s">
        <v>21</v>
      </c>
      <c r="K2576" s="12" t="str">
        <f>+VLOOKUP(FACTURACION[[#This Row],[REFERENCIA]],CODINV,2,FALSE)</f>
        <v>MEDIDOR AC-630 C:1 1/4" MAOP 25PSIG CON CONECTORES</v>
      </c>
      <c r="L2576" s="12" t="str">
        <f>IF(VLOOKUP(FACTURACION[[#This Row],[REFERENCIA]],CODINV,3,FALSE)=0,"",VLOOKUP(FACTURACION[[#This Row],[REFERENCIA]],CODINV,3,FALSE))</f>
        <v/>
      </c>
      <c r="M2576" s="12" t="str">
        <f>+VLOOKUP(FACTURACION[[#This Row],[REFERENCIA]],CODINV,4,FALSE)</f>
        <v>MEDIDORES</v>
      </c>
      <c r="N2576" s="12" t="str">
        <f>+VLOOKUP(FACTURACION[[#This Row],[REFERENCIA]],CODINV,5,FALSE)</f>
        <v>HONEYWELL</v>
      </c>
      <c r="O2576" s="2">
        <v>1</v>
      </c>
      <c r="P2576" s="23">
        <v>1941903</v>
      </c>
      <c r="Q2576" s="24">
        <f>+FACTURACION[[#This Row],[CANTIDAD]]*FACTURACION[[#This Row],[VR UNITARIO]]/1000</f>
        <v>1941.903</v>
      </c>
      <c r="R2576" s="3" t="str">
        <f>+VLOOKUP(FACTURACION[[#This Row],[NIT]],TABLACLIENTE,5,FALSE)</f>
        <v>FLORIDABLANCA</v>
      </c>
    </row>
    <row r="2577" spans="3:18">
      <c r="C2577" s="13">
        <v>2015</v>
      </c>
      <c r="D2577" s="17" t="s">
        <v>703</v>
      </c>
      <c r="E2577" s="17">
        <f>MONTH(FACTURACION[[#This Row],[MES]]&amp;1)</f>
        <v>10</v>
      </c>
      <c r="F2577" s="223">
        <f>DATE(FACTURACION[[#This Row],[AÑO]],FACTURACION[[#This Row],[Mes numero]],1)</f>
        <v>42278</v>
      </c>
      <c r="G2577" s="159">
        <v>11580</v>
      </c>
      <c r="H2577" s="20">
        <v>800202395</v>
      </c>
      <c r="I2577" s="2" t="str">
        <f>+VLOOKUP(FACTURACION[[#This Row],[NIT]],TABLACLIENTE,2,FALSE)</f>
        <v>EFIGAS GAS NATURAL S.A. E.S.P. (EFIGAS S.A. E.S.P.)</v>
      </c>
      <c r="J2577" s="2" t="s">
        <v>23</v>
      </c>
      <c r="K2577" s="12" t="str">
        <f>+VLOOKUP(FACTURACION[[#This Row],[REFERENCIA]],CODINV,2,FALSE)</f>
        <v>MEDIDOR AL-800 C:1 1/2" MAOP 20 PSIG CON CONECTORES</v>
      </c>
      <c r="L2577" s="12" t="str">
        <f>IF(VLOOKUP(FACTURACION[[#This Row],[REFERENCIA]],CODINV,3,FALSE)=0,"",VLOOKUP(FACTURACION[[#This Row],[REFERENCIA]],CODINV,3,FALSE))</f>
        <v/>
      </c>
      <c r="M2577" s="12" t="str">
        <f>+VLOOKUP(FACTURACION[[#This Row],[REFERENCIA]],CODINV,4,FALSE)</f>
        <v>MEDIDORES</v>
      </c>
      <c r="N2577" s="12" t="str">
        <f>+VLOOKUP(FACTURACION[[#This Row],[REFERENCIA]],CODINV,5,FALSE)</f>
        <v>HONEYWELL</v>
      </c>
      <c r="O2577" s="2">
        <v>2</v>
      </c>
      <c r="P2577" s="23">
        <v>2734338</v>
      </c>
      <c r="Q2577" s="24">
        <f>+FACTURACION[[#This Row],[CANTIDAD]]*FACTURACION[[#This Row],[VR UNITARIO]]/1000</f>
        <v>5468.6760000000004</v>
      </c>
      <c r="R2577" s="3" t="str">
        <f>+VLOOKUP(FACTURACION[[#This Row],[NIT]],TABLACLIENTE,5,FALSE)</f>
        <v>MANIZALES</v>
      </c>
    </row>
    <row r="2578" spans="3:18">
      <c r="C2578" s="13">
        <v>2015</v>
      </c>
      <c r="D2578" s="17" t="s">
        <v>703</v>
      </c>
      <c r="E2578" s="17">
        <f>MONTH(FACTURACION[[#This Row],[MES]]&amp;1)</f>
        <v>10</v>
      </c>
      <c r="F2578" s="223">
        <f>DATE(FACTURACION[[#This Row],[AÑO]],FACTURACION[[#This Row],[Mes numero]],1)</f>
        <v>42278</v>
      </c>
      <c r="G2578" s="159">
        <v>11559</v>
      </c>
      <c r="H2578" s="20">
        <v>800218682</v>
      </c>
      <c r="I2578" s="2" t="str">
        <f>+VLOOKUP(FACTURACION[[#This Row],[NIT]],TABLACLIENTE,2,FALSE)</f>
        <v>GASES DEL CUSIANA S.A E.S.P. (CUSIANAGAS S.A E.S.P)</v>
      </c>
      <c r="J2578" s="2" t="s">
        <v>23</v>
      </c>
      <c r="K2578" s="12" t="str">
        <f>+VLOOKUP(FACTURACION[[#This Row],[REFERENCIA]],CODINV,2,FALSE)</f>
        <v>MEDIDOR AL-800 C:1 1/2" MAOP 20 PSIG CON CONECTORES</v>
      </c>
      <c r="L2578" s="12" t="str">
        <f>IF(VLOOKUP(FACTURACION[[#This Row],[REFERENCIA]],CODINV,3,FALSE)=0,"",VLOOKUP(FACTURACION[[#This Row],[REFERENCIA]],CODINV,3,FALSE))</f>
        <v/>
      </c>
      <c r="M2578" s="12" t="str">
        <f>+VLOOKUP(FACTURACION[[#This Row],[REFERENCIA]],CODINV,4,FALSE)</f>
        <v>MEDIDORES</v>
      </c>
      <c r="N2578" s="12" t="str">
        <f>+VLOOKUP(FACTURACION[[#This Row],[REFERENCIA]],CODINV,5,FALSE)</f>
        <v>HONEYWELL</v>
      </c>
      <c r="O2578" s="2">
        <v>2</v>
      </c>
      <c r="P2578" s="23">
        <v>3255192</v>
      </c>
      <c r="Q2578" s="24">
        <f>+FACTURACION[[#This Row],[CANTIDAD]]*FACTURACION[[#This Row],[VR UNITARIO]]/1000</f>
        <v>6510.384</v>
      </c>
      <c r="R2578" s="3" t="str">
        <f>+VLOOKUP(FACTURACION[[#This Row],[NIT]],TABLACLIENTE,5,FALSE)</f>
        <v>YOPAL</v>
      </c>
    </row>
    <row r="2579" spans="3:18">
      <c r="C2579" s="13">
        <v>2015</v>
      </c>
      <c r="D2579" s="17" t="s">
        <v>703</v>
      </c>
      <c r="E2579" s="17">
        <f>MONTH(FACTURACION[[#This Row],[MES]]&amp;1)</f>
        <v>10</v>
      </c>
      <c r="F2579" s="223">
        <f>DATE(FACTURACION[[#This Row],[AÑO]],FACTURACION[[#This Row],[Mes numero]],1)</f>
        <v>42278</v>
      </c>
      <c r="G2579" s="159">
        <v>11552</v>
      </c>
      <c r="H2579" s="25">
        <v>891101577</v>
      </c>
      <c r="I2579" s="3" t="str">
        <f>+VLOOKUP(FACTURACION[[#This Row],[NIT]],TABLACLIENTE,2,FALSE)</f>
        <v>ALCANOS DE COLOMBIA S.A. E.S.P</v>
      </c>
      <c r="J2579" s="2" t="s">
        <v>262</v>
      </c>
      <c r="K2579" s="12" t="str">
        <f>+VLOOKUP(FACTURACION[[#This Row],[REFERENCIA]],CODINV,2,FALSE)</f>
        <v>MEDIDOR AL-425 C:1 1/4" MAOP 25 PSIG</v>
      </c>
      <c r="L2579" s="12" t="str">
        <f>IF(VLOOKUP(FACTURACION[[#This Row],[REFERENCIA]],CODINV,3,FALSE)=0,"",VLOOKUP(FACTURACION[[#This Row],[REFERENCIA]],CODINV,3,FALSE))</f>
        <v/>
      </c>
      <c r="M2579" s="12" t="str">
        <f>+VLOOKUP(FACTURACION[[#This Row],[REFERENCIA]],CODINV,4,FALSE)</f>
        <v>MEDIDORES</v>
      </c>
      <c r="N2579" s="12" t="str">
        <f>+VLOOKUP(FACTURACION[[#This Row],[REFERENCIA]],CODINV,5,FALSE)</f>
        <v>HONEYWELL</v>
      </c>
      <c r="O2579" s="2">
        <v>27</v>
      </c>
      <c r="P2579" s="23">
        <v>683532</v>
      </c>
      <c r="Q2579" s="24">
        <f>+FACTURACION[[#This Row],[CANTIDAD]]*FACTURACION[[#This Row],[VR UNITARIO]]/1000</f>
        <v>18455.364000000001</v>
      </c>
      <c r="R2579" s="3" t="str">
        <f>+VLOOKUP(FACTURACION[[#This Row],[NIT]],TABLACLIENTE,5,FALSE)</f>
        <v>NEIVA</v>
      </c>
    </row>
    <row r="2580" spans="3:18">
      <c r="C2580" s="13">
        <v>2015</v>
      </c>
      <c r="D2580" s="17" t="s">
        <v>703</v>
      </c>
      <c r="E2580" s="17">
        <f>MONTH(FACTURACION[[#This Row],[MES]]&amp;1)</f>
        <v>10</v>
      </c>
      <c r="F2580" s="223">
        <f>DATE(FACTURACION[[#This Row],[AÑO]],FACTURACION[[#This Row],[Mes numero]],1)</f>
        <v>42278</v>
      </c>
      <c r="G2580" s="159">
        <v>11553</v>
      </c>
      <c r="H2580" s="25">
        <v>891101577</v>
      </c>
      <c r="I2580" s="3" t="str">
        <f>+VLOOKUP(FACTURACION[[#This Row],[NIT]],TABLACLIENTE,2,FALSE)</f>
        <v>ALCANOS DE COLOMBIA S.A. E.S.P</v>
      </c>
      <c r="J2580" s="2" t="s">
        <v>262</v>
      </c>
      <c r="K2580" s="12" t="str">
        <f>+VLOOKUP(FACTURACION[[#This Row],[REFERENCIA]],CODINV,2,FALSE)</f>
        <v>MEDIDOR AL-425 C:1 1/4" MAOP 25 PSIG</v>
      </c>
      <c r="L2580" s="12" t="str">
        <f>IF(VLOOKUP(FACTURACION[[#This Row],[REFERENCIA]],CODINV,3,FALSE)=0,"",VLOOKUP(FACTURACION[[#This Row],[REFERENCIA]],CODINV,3,FALSE))</f>
        <v/>
      </c>
      <c r="M2580" s="12" t="str">
        <f>+VLOOKUP(FACTURACION[[#This Row],[REFERENCIA]],CODINV,4,FALSE)</f>
        <v>MEDIDORES</v>
      </c>
      <c r="N2580" s="12" t="str">
        <f>+VLOOKUP(FACTURACION[[#This Row],[REFERENCIA]],CODINV,5,FALSE)</f>
        <v>HONEYWELL</v>
      </c>
      <c r="O2580" s="2">
        <v>23</v>
      </c>
      <c r="P2580" s="23">
        <v>683532</v>
      </c>
      <c r="Q2580" s="24">
        <f>+FACTURACION[[#This Row],[CANTIDAD]]*FACTURACION[[#This Row],[VR UNITARIO]]/1000</f>
        <v>15721.236000000001</v>
      </c>
      <c r="R2580" s="3" t="str">
        <f>+VLOOKUP(FACTURACION[[#This Row],[NIT]],TABLACLIENTE,5,FALSE)</f>
        <v>NEIVA</v>
      </c>
    </row>
    <row r="2581" spans="3:18">
      <c r="C2581" s="13">
        <v>2015</v>
      </c>
      <c r="D2581" s="17" t="s">
        <v>703</v>
      </c>
      <c r="E2581" s="17">
        <f>MONTH(FACTURACION[[#This Row],[MES]]&amp;1)</f>
        <v>10</v>
      </c>
      <c r="F2581" s="223">
        <f>DATE(FACTURACION[[#This Row],[AÑO]],FACTURACION[[#This Row],[Mes numero]],1)</f>
        <v>42278</v>
      </c>
      <c r="G2581" s="159">
        <v>11554</v>
      </c>
      <c r="H2581" s="25">
        <v>891101577</v>
      </c>
      <c r="I2581" s="3" t="str">
        <f>+VLOOKUP(FACTURACION[[#This Row],[NIT]],TABLACLIENTE,2,FALSE)</f>
        <v>ALCANOS DE COLOMBIA S.A. E.S.P</v>
      </c>
      <c r="J2581" s="2" t="s">
        <v>262</v>
      </c>
      <c r="K2581" s="12" t="str">
        <f>+VLOOKUP(FACTURACION[[#This Row],[REFERENCIA]],CODINV,2,FALSE)</f>
        <v>MEDIDOR AL-425 C:1 1/4" MAOP 25 PSIG</v>
      </c>
      <c r="L2581" s="12" t="str">
        <f>IF(VLOOKUP(FACTURACION[[#This Row],[REFERENCIA]],CODINV,3,FALSE)=0,"",VLOOKUP(FACTURACION[[#This Row],[REFERENCIA]],CODINV,3,FALSE))</f>
        <v/>
      </c>
      <c r="M2581" s="12" t="str">
        <f>+VLOOKUP(FACTURACION[[#This Row],[REFERENCIA]],CODINV,4,FALSE)</f>
        <v>MEDIDORES</v>
      </c>
      <c r="N2581" s="12" t="str">
        <f>+VLOOKUP(FACTURACION[[#This Row],[REFERENCIA]],CODINV,5,FALSE)</f>
        <v>HONEYWELL</v>
      </c>
      <c r="O2581" s="2">
        <v>2</v>
      </c>
      <c r="P2581" s="23">
        <v>683532</v>
      </c>
      <c r="Q2581" s="24">
        <f>+FACTURACION[[#This Row],[CANTIDAD]]*FACTURACION[[#This Row],[VR UNITARIO]]/1000</f>
        <v>1367.0640000000001</v>
      </c>
      <c r="R2581" s="3" t="str">
        <f>+VLOOKUP(FACTURACION[[#This Row],[NIT]],TABLACLIENTE,5,FALSE)</f>
        <v>NEIVA</v>
      </c>
    </row>
    <row r="2582" spans="3:18">
      <c r="C2582" s="13">
        <v>2015</v>
      </c>
      <c r="D2582" s="17" t="s">
        <v>703</v>
      </c>
      <c r="E2582" s="17">
        <f>MONTH(FACTURACION[[#This Row],[MES]]&amp;1)</f>
        <v>10</v>
      </c>
      <c r="F2582" s="223">
        <f>DATE(FACTURACION[[#This Row],[AÑO]],FACTURACION[[#This Row],[Mes numero]],1)</f>
        <v>42278</v>
      </c>
      <c r="G2582" s="159">
        <v>11555</v>
      </c>
      <c r="H2582" s="25">
        <v>891101577</v>
      </c>
      <c r="I2582" s="3" t="str">
        <f>+VLOOKUP(FACTURACION[[#This Row],[NIT]],TABLACLIENTE,2,FALSE)</f>
        <v>ALCANOS DE COLOMBIA S.A. E.S.P</v>
      </c>
      <c r="J2582" s="2" t="s">
        <v>262</v>
      </c>
      <c r="K2582" s="12" t="str">
        <f>+VLOOKUP(FACTURACION[[#This Row],[REFERENCIA]],CODINV,2,FALSE)</f>
        <v>MEDIDOR AL-425 C:1 1/4" MAOP 25 PSIG</v>
      </c>
      <c r="L2582" s="12" t="str">
        <f>IF(VLOOKUP(FACTURACION[[#This Row],[REFERENCIA]],CODINV,3,FALSE)=0,"",VLOOKUP(FACTURACION[[#This Row],[REFERENCIA]],CODINV,3,FALSE))</f>
        <v/>
      </c>
      <c r="M2582" s="12" t="str">
        <f>+VLOOKUP(FACTURACION[[#This Row],[REFERENCIA]],CODINV,4,FALSE)</f>
        <v>MEDIDORES</v>
      </c>
      <c r="N2582" s="12" t="str">
        <f>+VLOOKUP(FACTURACION[[#This Row],[REFERENCIA]],CODINV,5,FALSE)</f>
        <v>HONEYWELL</v>
      </c>
      <c r="O2582" s="2">
        <v>2</v>
      </c>
      <c r="P2582" s="23">
        <v>683532</v>
      </c>
      <c r="Q2582" s="24">
        <f>+FACTURACION[[#This Row],[CANTIDAD]]*FACTURACION[[#This Row],[VR UNITARIO]]/1000</f>
        <v>1367.0640000000001</v>
      </c>
      <c r="R2582" s="3" t="str">
        <f>+VLOOKUP(FACTURACION[[#This Row],[NIT]],TABLACLIENTE,5,FALSE)</f>
        <v>NEIVA</v>
      </c>
    </row>
    <row r="2583" spans="3:18">
      <c r="C2583" s="13">
        <v>2015</v>
      </c>
      <c r="D2583" s="17" t="s">
        <v>703</v>
      </c>
      <c r="E2583" s="17">
        <f>MONTH(FACTURACION[[#This Row],[MES]]&amp;1)</f>
        <v>10</v>
      </c>
      <c r="F2583" s="223">
        <f>DATE(FACTURACION[[#This Row],[AÑO]],FACTURACION[[#This Row],[Mes numero]],1)</f>
        <v>42278</v>
      </c>
      <c r="G2583" s="159">
        <v>11569</v>
      </c>
      <c r="H2583" s="20">
        <v>800074033</v>
      </c>
      <c r="I2583" s="2" t="str">
        <f>+VLOOKUP(FACTURACION[[#This Row],[NIT]],TABLACLIENTE,2,FALSE)</f>
        <v>COMPAÑIAS ASOCIADAS DE GAS S.A. E.S.P (ASOGAS SA ESP)</v>
      </c>
      <c r="J2583" s="2" t="s">
        <v>262</v>
      </c>
      <c r="K2583" s="12" t="str">
        <f>+VLOOKUP(FACTURACION[[#This Row],[REFERENCIA]],CODINV,2,FALSE)</f>
        <v>MEDIDOR AL-425 C:1 1/4" MAOP 25 PSIG</v>
      </c>
      <c r="L2583" s="12" t="str">
        <f>IF(VLOOKUP(FACTURACION[[#This Row],[REFERENCIA]],CODINV,3,FALSE)=0,"",VLOOKUP(FACTURACION[[#This Row],[REFERENCIA]],CODINV,3,FALSE))</f>
        <v/>
      </c>
      <c r="M2583" s="12" t="str">
        <f>+VLOOKUP(FACTURACION[[#This Row],[REFERENCIA]],CODINV,4,FALSE)</f>
        <v>MEDIDORES</v>
      </c>
      <c r="N2583" s="12" t="str">
        <f>+VLOOKUP(FACTURACION[[#This Row],[REFERENCIA]],CODINV,5,FALSE)</f>
        <v>HONEYWELL</v>
      </c>
      <c r="O2583" s="2">
        <v>1</v>
      </c>
      <c r="P2583" s="23">
        <v>714992</v>
      </c>
      <c r="Q2583" s="24">
        <f>+FACTURACION[[#This Row],[CANTIDAD]]*FACTURACION[[#This Row],[VR UNITARIO]]/1000</f>
        <v>714.99199999999996</v>
      </c>
      <c r="R2583" s="3" t="str">
        <f>+VLOOKUP(FACTURACION[[#This Row],[NIT]],TABLACLIENTE,5,FALSE)</f>
        <v>MOSQUERA</v>
      </c>
    </row>
    <row r="2584" spans="3:18">
      <c r="C2584" s="13">
        <v>2015</v>
      </c>
      <c r="D2584" s="17" t="s">
        <v>703</v>
      </c>
      <c r="E2584" s="17">
        <f>MONTH(FACTURACION[[#This Row],[MES]]&amp;1)</f>
        <v>10</v>
      </c>
      <c r="F2584" s="223">
        <f>DATE(FACTURACION[[#This Row],[AÑO]],FACTURACION[[#This Row],[Mes numero]],1)</f>
        <v>42278</v>
      </c>
      <c r="G2584" s="159">
        <v>11577</v>
      </c>
      <c r="H2584" s="20">
        <v>800202395</v>
      </c>
      <c r="I2584" s="2" t="str">
        <f>+VLOOKUP(FACTURACION[[#This Row],[NIT]],TABLACLIENTE,2,FALSE)</f>
        <v>EFIGAS GAS NATURAL S.A. E.S.P. (EFIGAS S.A. E.S.P.)</v>
      </c>
      <c r="J2584" s="2" t="s">
        <v>262</v>
      </c>
      <c r="K2584" s="12" t="str">
        <f>+VLOOKUP(FACTURACION[[#This Row],[REFERENCIA]],CODINV,2,FALSE)</f>
        <v>MEDIDOR AL-425 C:1 1/4" MAOP 25 PSIG</v>
      </c>
      <c r="L2584" s="12" t="str">
        <f>IF(VLOOKUP(FACTURACION[[#This Row],[REFERENCIA]],CODINV,3,FALSE)=0,"",VLOOKUP(FACTURACION[[#This Row],[REFERENCIA]],CODINV,3,FALSE))</f>
        <v/>
      </c>
      <c r="M2584" s="12" t="str">
        <f>+VLOOKUP(FACTURACION[[#This Row],[REFERENCIA]],CODINV,4,FALSE)</f>
        <v>MEDIDORES</v>
      </c>
      <c r="N2584" s="12" t="str">
        <f>+VLOOKUP(FACTURACION[[#This Row],[REFERENCIA]],CODINV,5,FALSE)</f>
        <v>HONEYWELL</v>
      </c>
      <c r="O2584" s="2">
        <v>2</v>
      </c>
      <c r="P2584" s="23">
        <v>677767</v>
      </c>
      <c r="Q2584" s="24">
        <f>+FACTURACION[[#This Row],[CANTIDAD]]*FACTURACION[[#This Row],[VR UNITARIO]]/1000</f>
        <v>1355.5340000000001</v>
      </c>
      <c r="R2584" s="3" t="str">
        <f>+VLOOKUP(FACTURACION[[#This Row],[NIT]],TABLACLIENTE,5,FALSE)</f>
        <v>MANIZALES</v>
      </c>
    </row>
    <row r="2585" spans="3:18">
      <c r="C2585" s="13">
        <v>2015</v>
      </c>
      <c r="D2585" s="17" t="s">
        <v>703</v>
      </c>
      <c r="E2585" s="17">
        <f>MONTH(FACTURACION[[#This Row],[MES]]&amp;1)</f>
        <v>10</v>
      </c>
      <c r="F2585" s="223">
        <f>DATE(FACTURACION[[#This Row],[AÑO]],FACTURACION[[#This Row],[Mes numero]],1)</f>
        <v>42278</v>
      </c>
      <c r="G2585" s="159">
        <v>11578</v>
      </c>
      <c r="H2585" s="20">
        <v>800202395</v>
      </c>
      <c r="I2585" s="2" t="str">
        <f>+VLOOKUP(FACTURACION[[#This Row],[NIT]],TABLACLIENTE,2,FALSE)</f>
        <v>EFIGAS GAS NATURAL S.A. E.S.P. (EFIGAS S.A. E.S.P.)</v>
      </c>
      <c r="J2585" s="2" t="s">
        <v>262</v>
      </c>
      <c r="K2585" s="12" t="str">
        <f>+VLOOKUP(FACTURACION[[#This Row],[REFERENCIA]],CODINV,2,FALSE)</f>
        <v>MEDIDOR AL-425 C:1 1/4" MAOP 25 PSIG</v>
      </c>
      <c r="L2585" s="12" t="str">
        <f>IF(VLOOKUP(FACTURACION[[#This Row],[REFERENCIA]],CODINV,3,FALSE)=0,"",VLOOKUP(FACTURACION[[#This Row],[REFERENCIA]],CODINV,3,FALSE))</f>
        <v/>
      </c>
      <c r="M2585" s="12" t="str">
        <f>+VLOOKUP(FACTURACION[[#This Row],[REFERENCIA]],CODINV,4,FALSE)</f>
        <v>MEDIDORES</v>
      </c>
      <c r="N2585" s="12" t="str">
        <f>+VLOOKUP(FACTURACION[[#This Row],[REFERENCIA]],CODINV,5,FALSE)</f>
        <v>HONEYWELL</v>
      </c>
      <c r="O2585" s="2">
        <v>2</v>
      </c>
      <c r="P2585" s="23">
        <v>677767</v>
      </c>
      <c r="Q2585" s="24">
        <f>+FACTURACION[[#This Row],[CANTIDAD]]*FACTURACION[[#This Row],[VR UNITARIO]]/1000</f>
        <v>1355.5340000000001</v>
      </c>
      <c r="R2585" s="3" t="str">
        <f>+VLOOKUP(FACTURACION[[#This Row],[NIT]],TABLACLIENTE,5,FALSE)</f>
        <v>MANIZALES</v>
      </c>
    </row>
    <row r="2586" spans="3:18">
      <c r="C2586" s="13">
        <v>2015</v>
      </c>
      <c r="D2586" s="17" t="s">
        <v>703</v>
      </c>
      <c r="E2586" s="17">
        <f>MONTH(FACTURACION[[#This Row],[MES]]&amp;1)</f>
        <v>10</v>
      </c>
      <c r="F2586" s="223">
        <f>DATE(FACTURACION[[#This Row],[AÑO]],FACTURACION[[#This Row],[Mes numero]],1)</f>
        <v>42278</v>
      </c>
      <c r="G2586" s="159">
        <v>11579</v>
      </c>
      <c r="H2586" s="20">
        <v>800202395</v>
      </c>
      <c r="I2586" s="2" t="str">
        <f>+VLOOKUP(FACTURACION[[#This Row],[NIT]],TABLACLIENTE,2,FALSE)</f>
        <v>EFIGAS GAS NATURAL S.A. E.S.P. (EFIGAS S.A. E.S.P.)</v>
      </c>
      <c r="J2586" s="2" t="s">
        <v>262</v>
      </c>
      <c r="K2586" s="12" t="str">
        <f>+VLOOKUP(FACTURACION[[#This Row],[REFERENCIA]],CODINV,2,FALSE)</f>
        <v>MEDIDOR AL-425 C:1 1/4" MAOP 25 PSIG</v>
      </c>
      <c r="L2586" s="12" t="str">
        <f>IF(VLOOKUP(FACTURACION[[#This Row],[REFERENCIA]],CODINV,3,FALSE)=0,"",VLOOKUP(FACTURACION[[#This Row],[REFERENCIA]],CODINV,3,FALSE))</f>
        <v/>
      </c>
      <c r="M2586" s="12" t="str">
        <f>+VLOOKUP(FACTURACION[[#This Row],[REFERENCIA]],CODINV,4,FALSE)</f>
        <v>MEDIDORES</v>
      </c>
      <c r="N2586" s="12" t="str">
        <f>+VLOOKUP(FACTURACION[[#This Row],[REFERENCIA]],CODINV,5,FALSE)</f>
        <v>HONEYWELL</v>
      </c>
      <c r="O2586" s="2">
        <v>2</v>
      </c>
      <c r="P2586" s="23">
        <v>677767</v>
      </c>
      <c r="Q2586" s="24">
        <f>+FACTURACION[[#This Row],[CANTIDAD]]*FACTURACION[[#This Row],[VR UNITARIO]]/1000</f>
        <v>1355.5340000000001</v>
      </c>
      <c r="R2586" s="3" t="str">
        <f>+VLOOKUP(FACTURACION[[#This Row],[NIT]],TABLACLIENTE,5,FALSE)</f>
        <v>MANIZALES</v>
      </c>
    </row>
    <row r="2587" spans="3:18">
      <c r="C2587" s="13">
        <v>2015</v>
      </c>
      <c r="D2587" s="17" t="s">
        <v>703</v>
      </c>
      <c r="E2587" s="17">
        <f>MONTH(FACTURACION[[#This Row],[MES]]&amp;1)</f>
        <v>10</v>
      </c>
      <c r="F2587" s="223">
        <f>DATE(FACTURACION[[#This Row],[AÑO]],FACTURACION[[#This Row],[Mes numero]],1)</f>
        <v>42278</v>
      </c>
      <c r="G2587" s="159">
        <v>11532</v>
      </c>
      <c r="H2587" s="20">
        <v>800021272</v>
      </c>
      <c r="I2587" s="2" t="str">
        <f>+VLOOKUP(FACTURACION[[#This Row],[NIT]],TABLACLIENTE,2,FALSE)</f>
        <v>GASES DEL LLANO S.A. E.S.P (LLANOGAS S.A. E.S.P.)</v>
      </c>
      <c r="J2587" s="2" t="s">
        <v>262</v>
      </c>
      <c r="K2587" s="12" t="str">
        <f>+VLOOKUP(FACTURACION[[#This Row],[REFERENCIA]],CODINV,2,FALSE)</f>
        <v>MEDIDOR AL-425 C:1 1/4" MAOP 25 PSIG</v>
      </c>
      <c r="L2587" s="12" t="str">
        <f>IF(VLOOKUP(FACTURACION[[#This Row],[REFERENCIA]],CODINV,3,FALSE)=0,"",VLOOKUP(FACTURACION[[#This Row],[REFERENCIA]],CODINV,3,FALSE))</f>
        <v/>
      </c>
      <c r="M2587" s="12" t="str">
        <f>+VLOOKUP(FACTURACION[[#This Row],[REFERENCIA]],CODINV,4,FALSE)</f>
        <v>MEDIDORES</v>
      </c>
      <c r="N2587" s="12" t="str">
        <f>+VLOOKUP(FACTURACION[[#This Row],[REFERENCIA]],CODINV,5,FALSE)</f>
        <v>HONEYWELL</v>
      </c>
      <c r="O2587" s="2">
        <v>5</v>
      </c>
      <c r="P2587" s="23">
        <v>872627</v>
      </c>
      <c r="Q2587" s="24">
        <f>+FACTURACION[[#This Row],[CANTIDAD]]*FACTURACION[[#This Row],[VR UNITARIO]]/1000</f>
        <v>4363.1350000000002</v>
      </c>
      <c r="R2587" s="3" t="str">
        <f>+VLOOKUP(FACTURACION[[#This Row],[NIT]],TABLACLIENTE,5,FALSE)</f>
        <v>VILLAVICENCIO</v>
      </c>
    </row>
    <row r="2588" spans="3:18">
      <c r="C2588" s="13">
        <v>2015</v>
      </c>
      <c r="D2588" s="17" t="s">
        <v>703</v>
      </c>
      <c r="E2588" s="17">
        <f>MONTH(FACTURACION[[#This Row],[MES]]&amp;1)</f>
        <v>10</v>
      </c>
      <c r="F2588" s="223">
        <f>DATE(FACTURACION[[#This Row],[AÑO]],FACTURACION[[#This Row],[Mes numero]],1)</f>
        <v>42278</v>
      </c>
      <c r="G2588" s="159">
        <v>11533</v>
      </c>
      <c r="H2588" s="20">
        <v>800021272</v>
      </c>
      <c r="I2588" s="2" t="str">
        <f>+VLOOKUP(FACTURACION[[#This Row],[NIT]],TABLACLIENTE,2,FALSE)</f>
        <v>GASES DEL LLANO S.A. E.S.P (LLANOGAS S.A. E.S.P.)</v>
      </c>
      <c r="J2588" s="2" t="s">
        <v>262</v>
      </c>
      <c r="K2588" s="12" t="str">
        <f>+VLOOKUP(FACTURACION[[#This Row],[REFERENCIA]],CODINV,2,FALSE)</f>
        <v>MEDIDOR AL-425 C:1 1/4" MAOP 25 PSIG</v>
      </c>
      <c r="L2588" s="12" t="str">
        <f>IF(VLOOKUP(FACTURACION[[#This Row],[REFERENCIA]],CODINV,3,FALSE)=0,"",VLOOKUP(FACTURACION[[#This Row],[REFERENCIA]],CODINV,3,FALSE))</f>
        <v/>
      </c>
      <c r="M2588" s="12" t="str">
        <f>+VLOOKUP(FACTURACION[[#This Row],[REFERENCIA]],CODINV,4,FALSE)</f>
        <v>MEDIDORES</v>
      </c>
      <c r="N2588" s="12" t="str">
        <f>+VLOOKUP(FACTURACION[[#This Row],[REFERENCIA]],CODINV,5,FALSE)</f>
        <v>HONEYWELL</v>
      </c>
      <c r="O2588" s="2">
        <v>10</v>
      </c>
      <c r="P2588" s="23">
        <v>842009</v>
      </c>
      <c r="Q2588" s="24">
        <f>+FACTURACION[[#This Row],[CANTIDAD]]*FACTURACION[[#This Row],[VR UNITARIO]]/1000</f>
        <v>8420.09</v>
      </c>
      <c r="R2588" s="3" t="str">
        <f>+VLOOKUP(FACTURACION[[#This Row],[NIT]],TABLACLIENTE,5,FALSE)</f>
        <v>VILLAVICENCIO</v>
      </c>
    </row>
    <row r="2589" spans="3:18">
      <c r="C2589" s="13">
        <v>2015</v>
      </c>
      <c r="D2589" s="17" t="s">
        <v>703</v>
      </c>
      <c r="E2589" s="17">
        <f>MONTH(FACTURACION[[#This Row],[MES]]&amp;1)</f>
        <v>10</v>
      </c>
      <c r="F2589" s="223">
        <f>DATE(FACTURACION[[#This Row],[AÑO]],FACTURACION[[#This Row],[Mes numero]],1)</f>
        <v>42278</v>
      </c>
      <c r="G2589" s="159">
        <v>11539</v>
      </c>
      <c r="H2589" s="20">
        <v>890400869</v>
      </c>
      <c r="I2589" s="2" t="str">
        <f>+VLOOKUP(FACTURACION[[#This Row],[NIT]],TABLACLIENTE,2,FALSE)</f>
        <v>SURTIDORA DE GAS DEL CARIBE S.A. E.S.P. (SURTIGAS S.A. E.S.P.)</v>
      </c>
      <c r="J2589" s="2" t="s">
        <v>262</v>
      </c>
      <c r="K2589" s="12" t="str">
        <f>+VLOOKUP(FACTURACION[[#This Row],[REFERENCIA]],CODINV,2,FALSE)</f>
        <v>MEDIDOR AL-425 C:1 1/4" MAOP 25 PSIG</v>
      </c>
      <c r="L2589" s="12" t="str">
        <f>IF(VLOOKUP(FACTURACION[[#This Row],[REFERENCIA]],CODINV,3,FALSE)=0,"",VLOOKUP(FACTURACION[[#This Row],[REFERENCIA]],CODINV,3,FALSE))</f>
        <v/>
      </c>
      <c r="M2589" s="12" t="str">
        <f>+VLOOKUP(FACTURACION[[#This Row],[REFERENCIA]],CODINV,4,FALSE)</f>
        <v>MEDIDORES</v>
      </c>
      <c r="N2589" s="12" t="str">
        <f>+VLOOKUP(FACTURACION[[#This Row],[REFERENCIA]],CODINV,5,FALSE)</f>
        <v>HONEYWELL</v>
      </c>
      <c r="O2589" s="2">
        <v>4</v>
      </c>
      <c r="P2589" s="23">
        <v>825142</v>
      </c>
      <c r="Q2589" s="24">
        <f>+FACTURACION[[#This Row],[CANTIDAD]]*FACTURACION[[#This Row],[VR UNITARIO]]/1000</f>
        <v>3300.5680000000002</v>
      </c>
      <c r="R2589" s="3" t="str">
        <f>+VLOOKUP(FACTURACION[[#This Row],[NIT]],TABLACLIENTE,5,FALSE)</f>
        <v>CARTAGENA</v>
      </c>
    </row>
    <row r="2590" spans="3:18">
      <c r="C2590" s="13">
        <v>2015</v>
      </c>
      <c r="D2590" s="17" t="s">
        <v>703</v>
      </c>
      <c r="E2590" s="17">
        <f>MONTH(FACTURACION[[#This Row],[MES]]&amp;1)</f>
        <v>10</v>
      </c>
      <c r="F2590" s="223">
        <f>DATE(FACTURACION[[#This Row],[AÑO]],FACTURACION[[#This Row],[Mes numero]],1)</f>
        <v>42278</v>
      </c>
      <c r="G2590" s="159">
        <v>11540</v>
      </c>
      <c r="H2590" s="20">
        <v>890400869</v>
      </c>
      <c r="I2590" s="2" t="str">
        <f>+VLOOKUP(FACTURACION[[#This Row],[NIT]],TABLACLIENTE,2,FALSE)</f>
        <v>SURTIDORA DE GAS DEL CARIBE S.A. E.S.P. (SURTIGAS S.A. E.S.P.)</v>
      </c>
      <c r="J2590" s="2" t="s">
        <v>262</v>
      </c>
      <c r="K2590" s="12" t="str">
        <f>+VLOOKUP(FACTURACION[[#This Row],[REFERENCIA]],CODINV,2,FALSE)</f>
        <v>MEDIDOR AL-425 C:1 1/4" MAOP 25 PSIG</v>
      </c>
      <c r="L2590" s="12" t="str">
        <f>IF(VLOOKUP(FACTURACION[[#This Row],[REFERENCIA]],CODINV,3,FALSE)=0,"",VLOOKUP(FACTURACION[[#This Row],[REFERENCIA]],CODINV,3,FALSE))</f>
        <v/>
      </c>
      <c r="M2590" s="12" t="str">
        <f>+VLOOKUP(FACTURACION[[#This Row],[REFERENCIA]],CODINV,4,FALSE)</f>
        <v>MEDIDORES</v>
      </c>
      <c r="N2590" s="12" t="str">
        <f>+VLOOKUP(FACTURACION[[#This Row],[REFERENCIA]],CODINV,5,FALSE)</f>
        <v>HONEYWELL</v>
      </c>
      <c r="O2590" s="2">
        <v>3</v>
      </c>
      <c r="P2590" s="23">
        <v>825142</v>
      </c>
      <c r="Q2590" s="24">
        <f>+FACTURACION[[#This Row],[CANTIDAD]]*FACTURACION[[#This Row],[VR UNITARIO]]/1000</f>
        <v>2475.4259999999999</v>
      </c>
      <c r="R2590" s="3" t="str">
        <f>+VLOOKUP(FACTURACION[[#This Row],[NIT]],TABLACLIENTE,5,FALSE)</f>
        <v>CARTAGENA</v>
      </c>
    </row>
    <row r="2591" spans="3:18">
      <c r="C2591" s="13">
        <v>2015</v>
      </c>
      <c r="D2591" s="17" t="s">
        <v>703</v>
      </c>
      <c r="E2591" s="17">
        <f>MONTH(FACTURACION[[#This Row],[MES]]&amp;1)</f>
        <v>10</v>
      </c>
      <c r="F2591" s="223">
        <f>DATE(FACTURACION[[#This Row],[AÑO]],FACTURACION[[#This Row],[Mes numero]],1)</f>
        <v>42278</v>
      </c>
      <c r="G2591" s="159">
        <v>11541</v>
      </c>
      <c r="H2591" s="20">
        <v>890400869</v>
      </c>
      <c r="I2591" s="2" t="str">
        <f>+VLOOKUP(FACTURACION[[#This Row],[NIT]],TABLACLIENTE,2,FALSE)</f>
        <v>SURTIDORA DE GAS DEL CARIBE S.A. E.S.P. (SURTIGAS S.A. E.S.P.)</v>
      </c>
      <c r="J2591" s="2" t="s">
        <v>262</v>
      </c>
      <c r="K2591" s="12" t="str">
        <f>+VLOOKUP(FACTURACION[[#This Row],[REFERENCIA]],CODINV,2,FALSE)</f>
        <v>MEDIDOR AL-425 C:1 1/4" MAOP 25 PSIG</v>
      </c>
      <c r="L2591" s="12" t="str">
        <f>IF(VLOOKUP(FACTURACION[[#This Row],[REFERENCIA]],CODINV,3,FALSE)=0,"",VLOOKUP(FACTURACION[[#This Row],[REFERENCIA]],CODINV,3,FALSE))</f>
        <v/>
      </c>
      <c r="M2591" s="12" t="str">
        <f>+VLOOKUP(FACTURACION[[#This Row],[REFERENCIA]],CODINV,4,FALSE)</f>
        <v>MEDIDORES</v>
      </c>
      <c r="N2591" s="12" t="str">
        <f>+VLOOKUP(FACTURACION[[#This Row],[REFERENCIA]],CODINV,5,FALSE)</f>
        <v>HONEYWELL</v>
      </c>
      <c r="O2591" s="2">
        <v>14</v>
      </c>
      <c r="P2591" s="23">
        <v>753231</v>
      </c>
      <c r="Q2591" s="24">
        <f>+FACTURACION[[#This Row],[CANTIDAD]]*FACTURACION[[#This Row],[VR UNITARIO]]/1000</f>
        <v>10545.234</v>
      </c>
      <c r="R2591" s="3" t="str">
        <f>+VLOOKUP(FACTURACION[[#This Row],[NIT]],TABLACLIENTE,5,FALSE)</f>
        <v>CARTAGENA</v>
      </c>
    </row>
    <row r="2592" spans="3:18">
      <c r="C2592" s="13">
        <v>2015</v>
      </c>
      <c r="D2592" s="17" t="s">
        <v>703</v>
      </c>
      <c r="E2592" s="17">
        <f>MONTH(FACTURACION[[#This Row],[MES]]&amp;1)</f>
        <v>10</v>
      </c>
      <c r="F2592" s="223">
        <f>DATE(FACTURACION[[#This Row],[AÑO]],FACTURACION[[#This Row],[Mes numero]],1)</f>
        <v>42278</v>
      </c>
      <c r="G2592" s="159">
        <v>11557</v>
      </c>
      <c r="H2592" s="25">
        <v>891101577</v>
      </c>
      <c r="I2592" s="3" t="str">
        <f>+VLOOKUP(FACTURACION[[#This Row],[NIT]],TABLACLIENTE,2,FALSE)</f>
        <v>ALCANOS DE COLOMBIA S.A. E.S.P</v>
      </c>
      <c r="J2592" s="2" t="s">
        <v>120</v>
      </c>
      <c r="K2592" s="12" t="str">
        <f>+VLOOKUP(FACTURACION[[#This Row],[REFERENCIA]],CODINV,2,FALSE)</f>
        <v>MEDIDOR ROTATIVO G65</v>
      </c>
      <c r="L2592" s="12" t="str">
        <f>IF(VLOOKUP(FACTURACION[[#This Row],[REFERENCIA]],CODINV,3,FALSE)=0,"",VLOOKUP(FACTURACION[[#This Row],[REFERENCIA]],CODINV,3,FALSE))</f>
        <v>RCG65</v>
      </c>
      <c r="M2592" s="12" t="str">
        <f>+VLOOKUP(FACTURACION[[#This Row],[REFERENCIA]],CODINV,4,FALSE)</f>
        <v>MEDIDORES</v>
      </c>
      <c r="N2592" s="12" t="str">
        <f>+VLOOKUP(FACTURACION[[#This Row],[REFERENCIA]],CODINV,5,FALSE)</f>
        <v>HONEYWELL</v>
      </c>
      <c r="O2592" s="2">
        <v>3</v>
      </c>
      <c r="P2592" s="23">
        <v>3228235</v>
      </c>
      <c r="Q2592" s="24">
        <f>+FACTURACION[[#This Row],[CANTIDAD]]*FACTURACION[[#This Row],[VR UNITARIO]]/1000</f>
        <v>9684.7049999999999</v>
      </c>
      <c r="R2592" s="3" t="str">
        <f>+VLOOKUP(FACTURACION[[#This Row],[NIT]],TABLACLIENTE,5,FALSE)</f>
        <v>NEIVA</v>
      </c>
    </row>
    <row r="2593" spans="3:18">
      <c r="C2593" s="13">
        <v>2015</v>
      </c>
      <c r="D2593" s="17" t="s">
        <v>703</v>
      </c>
      <c r="E2593" s="17">
        <f>MONTH(FACTURACION[[#This Row],[MES]]&amp;1)</f>
        <v>10</v>
      </c>
      <c r="F2593" s="223">
        <f>DATE(FACTURACION[[#This Row],[AÑO]],FACTURACION[[#This Row],[Mes numero]],1)</f>
        <v>42278</v>
      </c>
      <c r="G2593" s="159">
        <v>11530</v>
      </c>
      <c r="H2593" s="20">
        <v>890101691</v>
      </c>
      <c r="I2593" s="2" t="str">
        <f>+VLOOKUP(FACTURACION[[#This Row],[NIT]],TABLACLIENTE,2,FALSE)</f>
        <v>GASES DEL CARIBE S.A.E.S.P. (GASCARIBE S.A E.S.P.)</v>
      </c>
      <c r="J2593" s="2" t="s">
        <v>215</v>
      </c>
      <c r="K2593" s="12" t="str">
        <f>+VLOOKUP(FACTURACION[[#This Row],[REFERENCIA]],CODINV,2,FALSE)</f>
        <v>COUPLING ELSTER MECANICO 1/2 IPS</v>
      </c>
      <c r="L2593" s="12" t="str">
        <f>IF(VLOOKUP(FACTURACION[[#This Row],[REFERENCIA]],CODINV,3,FALSE)=0,"",VLOOKUP(FACTURACION[[#This Row],[REFERENCIA]],CODINV,3,FALSE))</f>
        <v>50740</v>
      </c>
      <c r="M2593" s="12" t="str">
        <f>+VLOOKUP(FACTURACION[[#This Row],[REFERENCIA]],CODINV,4,FALSE)</f>
        <v>REPUESTOS Y ACCESORIOS</v>
      </c>
      <c r="N2593" s="12" t="str">
        <f>+VLOOKUP(FACTURACION[[#This Row],[REFERENCIA]],CODINV,5,FALSE)</f>
        <v>HONEYWELL</v>
      </c>
      <c r="O2593" s="2">
        <v>30</v>
      </c>
      <c r="P2593" s="23">
        <v>136774</v>
      </c>
      <c r="Q2593" s="24">
        <f>+FACTURACION[[#This Row],[CANTIDAD]]*FACTURACION[[#This Row],[VR UNITARIO]]/1000</f>
        <v>4103.22</v>
      </c>
      <c r="R2593" s="3" t="str">
        <f>+VLOOKUP(FACTURACION[[#This Row],[NIT]],TABLACLIENTE,5,FALSE)</f>
        <v>BARRANQUILLA</v>
      </c>
    </row>
    <row r="2594" spans="3:18">
      <c r="C2594" s="13">
        <v>2015</v>
      </c>
      <c r="D2594" s="17" t="s">
        <v>703</v>
      </c>
      <c r="E2594" s="17">
        <f>MONTH(FACTURACION[[#This Row],[MES]]&amp;1)</f>
        <v>10</v>
      </c>
      <c r="F2594" s="223">
        <f>DATE(FACTURACION[[#This Row],[AÑO]],FACTURACION[[#This Row],[Mes numero]],1)</f>
        <v>42278</v>
      </c>
      <c r="G2594" s="159">
        <v>11530</v>
      </c>
      <c r="H2594" s="20">
        <v>890101691</v>
      </c>
      <c r="I2594" s="2" t="str">
        <f>+VLOOKUP(FACTURACION[[#This Row],[NIT]],TABLACLIENTE,2,FALSE)</f>
        <v>GASES DEL CARIBE S.A.E.S.P. (GASCARIBE S.A E.S.P.)</v>
      </c>
      <c r="J2594" s="2" t="s">
        <v>215</v>
      </c>
      <c r="K2594" s="12" t="str">
        <f>+VLOOKUP(FACTURACION[[#This Row],[REFERENCIA]],CODINV,2,FALSE)</f>
        <v>COUPLING ELSTER MECANICO 1/2 IPS</v>
      </c>
      <c r="L2594" s="12" t="str">
        <f>IF(VLOOKUP(FACTURACION[[#This Row],[REFERENCIA]],CODINV,3,FALSE)=0,"",VLOOKUP(FACTURACION[[#This Row],[REFERENCIA]],CODINV,3,FALSE))</f>
        <v>50740</v>
      </c>
      <c r="M2594" s="12" t="str">
        <f>+VLOOKUP(FACTURACION[[#This Row],[REFERENCIA]],CODINV,4,FALSE)</f>
        <v>REPUESTOS Y ACCESORIOS</v>
      </c>
      <c r="N2594" s="12" t="str">
        <f>+VLOOKUP(FACTURACION[[#This Row],[REFERENCIA]],CODINV,5,FALSE)</f>
        <v>HONEYWELL</v>
      </c>
      <c r="O2594" s="2">
        <v>500</v>
      </c>
      <c r="P2594" s="23">
        <v>136774</v>
      </c>
      <c r="Q2594" s="24">
        <f>+FACTURACION[[#This Row],[CANTIDAD]]*FACTURACION[[#This Row],[VR UNITARIO]]/1000</f>
        <v>68387</v>
      </c>
      <c r="R2594" s="3" t="str">
        <f>+VLOOKUP(FACTURACION[[#This Row],[NIT]],TABLACLIENTE,5,FALSE)</f>
        <v>BARRANQUILLA</v>
      </c>
    </row>
    <row r="2595" spans="3:18">
      <c r="C2595" s="13">
        <v>2015</v>
      </c>
      <c r="D2595" s="17" t="s">
        <v>703</v>
      </c>
      <c r="E2595" s="17">
        <f>MONTH(FACTURACION[[#This Row],[MES]]&amp;1)</f>
        <v>10</v>
      </c>
      <c r="F2595" s="223">
        <f>DATE(FACTURACION[[#This Row],[AÑO]],FACTURACION[[#This Row],[Mes numero]],1)</f>
        <v>42278</v>
      </c>
      <c r="G2595" s="159">
        <v>11530</v>
      </c>
      <c r="H2595" s="20">
        <v>890101691</v>
      </c>
      <c r="I2595" s="2" t="str">
        <f>+VLOOKUP(FACTURACION[[#This Row],[NIT]],TABLACLIENTE,2,FALSE)</f>
        <v>GASES DEL CARIBE S.A.E.S.P. (GASCARIBE S.A E.S.P.)</v>
      </c>
      <c r="J2595" s="2" t="s">
        <v>217</v>
      </c>
      <c r="K2595" s="12" t="str">
        <f>+VLOOKUP(FACTURACION[[#This Row],[REFERENCIA]],CODINV,2,FALSE)</f>
        <v>COUPLING ELSTER MECANICO DE 3/4 IPS</v>
      </c>
      <c r="L2595" s="12" t="str">
        <f>IF(VLOOKUP(FACTURACION[[#This Row],[REFERENCIA]],CODINV,3,FALSE)=0,"",VLOOKUP(FACTURACION[[#This Row],[REFERENCIA]],CODINV,3,FALSE))</f>
        <v>50175</v>
      </c>
      <c r="M2595" s="12" t="str">
        <f>+VLOOKUP(FACTURACION[[#This Row],[REFERENCIA]],CODINV,4,FALSE)</f>
        <v>REPUESTOS Y ACCESORIOS</v>
      </c>
      <c r="N2595" s="12" t="str">
        <f>+VLOOKUP(FACTURACION[[#This Row],[REFERENCIA]],CODINV,5,FALSE)</f>
        <v>HONEYWELL</v>
      </c>
      <c r="O2595" s="2">
        <v>30</v>
      </c>
      <c r="P2595" s="23">
        <v>108283</v>
      </c>
      <c r="Q2595" s="24">
        <f>+FACTURACION[[#This Row],[CANTIDAD]]*FACTURACION[[#This Row],[VR UNITARIO]]/1000</f>
        <v>3248.49</v>
      </c>
      <c r="R2595" s="3" t="str">
        <f>+VLOOKUP(FACTURACION[[#This Row],[NIT]],TABLACLIENTE,5,FALSE)</f>
        <v>BARRANQUILLA</v>
      </c>
    </row>
    <row r="2596" spans="3:18">
      <c r="C2596" s="13">
        <v>2015</v>
      </c>
      <c r="D2596" s="17" t="s">
        <v>703</v>
      </c>
      <c r="E2596" s="17">
        <f>MONTH(FACTURACION[[#This Row],[MES]]&amp;1)</f>
        <v>10</v>
      </c>
      <c r="F2596" s="223">
        <f>DATE(FACTURACION[[#This Row],[AÑO]],FACTURACION[[#This Row],[Mes numero]],1)</f>
        <v>42278</v>
      </c>
      <c r="G2596" s="159">
        <v>11530</v>
      </c>
      <c r="H2596" s="20">
        <v>890101691</v>
      </c>
      <c r="I2596" s="2" t="str">
        <f>+VLOOKUP(FACTURACION[[#This Row],[NIT]],TABLACLIENTE,2,FALSE)</f>
        <v>GASES DEL CARIBE S.A.E.S.P. (GASCARIBE S.A E.S.P.)</v>
      </c>
      <c r="J2596" s="2" t="s">
        <v>217</v>
      </c>
      <c r="K2596" s="12" t="str">
        <f>+VLOOKUP(FACTURACION[[#This Row],[REFERENCIA]],CODINV,2,FALSE)</f>
        <v>COUPLING ELSTER MECANICO DE 3/4 IPS</v>
      </c>
      <c r="L2596" s="12" t="str">
        <f>IF(VLOOKUP(FACTURACION[[#This Row],[REFERENCIA]],CODINV,3,FALSE)=0,"",VLOOKUP(FACTURACION[[#This Row],[REFERENCIA]],CODINV,3,FALSE))</f>
        <v>50175</v>
      </c>
      <c r="M2596" s="12" t="str">
        <f>+VLOOKUP(FACTURACION[[#This Row],[REFERENCIA]],CODINV,4,FALSE)</f>
        <v>REPUESTOS Y ACCESORIOS</v>
      </c>
      <c r="N2596" s="12" t="str">
        <f>+VLOOKUP(FACTURACION[[#This Row],[REFERENCIA]],CODINV,5,FALSE)</f>
        <v>HONEYWELL</v>
      </c>
      <c r="O2596" s="2">
        <v>310</v>
      </c>
      <c r="P2596" s="23">
        <v>108283</v>
      </c>
      <c r="Q2596" s="24">
        <f>+FACTURACION[[#This Row],[CANTIDAD]]*FACTURACION[[#This Row],[VR UNITARIO]]/1000</f>
        <v>33567.730000000003</v>
      </c>
      <c r="R2596" s="3" t="str">
        <f>+VLOOKUP(FACTURACION[[#This Row],[NIT]],TABLACLIENTE,5,FALSE)</f>
        <v>BARRANQUILLA</v>
      </c>
    </row>
    <row r="2597" spans="3:18">
      <c r="C2597" s="13">
        <v>2015</v>
      </c>
      <c r="D2597" s="17" t="s">
        <v>703</v>
      </c>
      <c r="E2597" s="17">
        <f>MONTH(FACTURACION[[#This Row],[MES]]&amp;1)</f>
        <v>10</v>
      </c>
      <c r="F2597" s="223">
        <f>DATE(FACTURACION[[#This Row],[AÑO]],FACTURACION[[#This Row],[Mes numero]],1)</f>
        <v>42278</v>
      </c>
      <c r="G2597" s="159">
        <v>11536</v>
      </c>
      <c r="H2597" s="20">
        <v>892115036</v>
      </c>
      <c r="I2597" s="2" t="str">
        <f>+VLOOKUP(FACTURACION[[#This Row],[NIT]],TABLACLIENTE,2,FALSE)</f>
        <v>GASES DE LA GUAJIRA S.A. E. S. P. (GASGUAJIRA S.A. E.S.P.)</v>
      </c>
      <c r="J2597" s="2" t="s">
        <v>824</v>
      </c>
      <c r="K2597" s="12" t="str">
        <f>+VLOOKUP(FACTURACION[[#This Row],[REFERENCIA]],CODINV,2,FALSE)</f>
        <v>REG. 1813C-HC C: 1 1/4 R: 6-15" O: 3/8</v>
      </c>
      <c r="L2597" s="12" t="str">
        <f>IF(VLOOKUP(FACTURACION[[#This Row],[REFERENCIA]],CODINV,3,FALSE)=0,"",VLOOKUP(FACTURACION[[#This Row],[REFERENCIA]],CODINV,3,FALSE))</f>
        <v/>
      </c>
      <c r="M2597" s="12" t="str">
        <f>+VLOOKUP(FACTURACION[[#This Row],[REFERENCIA]],CODINV,4,FALSE)</f>
        <v>REGULADORES</v>
      </c>
      <c r="N2597" s="12" t="str">
        <f>+VLOOKUP(FACTURACION[[#This Row],[REFERENCIA]],CODINV,5,FALSE)</f>
        <v>HONEYWELL</v>
      </c>
      <c r="O2597" s="2">
        <v>20</v>
      </c>
      <c r="P2597" s="23">
        <v>151429</v>
      </c>
      <c r="Q2597" s="24">
        <f>+FACTURACION[[#This Row],[CANTIDAD]]*FACTURACION[[#This Row],[VR UNITARIO]]/1000</f>
        <v>3028.58</v>
      </c>
      <c r="R2597" s="3" t="str">
        <f>+VLOOKUP(FACTURACION[[#This Row],[NIT]],TABLACLIENTE,5,FALSE)</f>
        <v>RIOHACHA</v>
      </c>
    </row>
    <row r="2598" spans="3:18">
      <c r="C2598" s="13">
        <v>2015</v>
      </c>
      <c r="D2598" s="17" t="s">
        <v>703</v>
      </c>
      <c r="E2598" s="17">
        <f>MONTH(FACTURACION[[#This Row],[MES]]&amp;1)</f>
        <v>10</v>
      </c>
      <c r="F2598" s="223">
        <f>DATE(FACTURACION[[#This Row],[AÑO]],FACTURACION[[#This Row],[Mes numero]],1)</f>
        <v>42278</v>
      </c>
      <c r="G2598" s="159">
        <v>11570</v>
      </c>
      <c r="H2598" s="20">
        <v>830014820</v>
      </c>
      <c r="I2598" s="2" t="str">
        <f>+VLOOKUP(FACTURACION[[#This Row],[NIT]],TABLACLIENTE,2,FALSE)</f>
        <v>COMERCIALIZADORA MOYSE LTDA.</v>
      </c>
      <c r="J2598" s="2" t="s">
        <v>198</v>
      </c>
      <c r="K2598" s="12" t="str">
        <f>+VLOOKUP(FACTURACION[[#This Row],[REFERENCIA]],CODINV,2,FALSE)</f>
        <v>REG. 1813C-HC C. 1 1/4" R: 6-15" O: 1/2</v>
      </c>
      <c r="L2598" s="12" t="str">
        <f>IF(VLOOKUP(FACTURACION[[#This Row],[REFERENCIA]],CODINV,3,FALSE)=0,"",VLOOKUP(FACTURACION[[#This Row],[REFERENCIA]],CODINV,3,FALSE))</f>
        <v/>
      </c>
      <c r="M2598" s="12" t="str">
        <f>+VLOOKUP(FACTURACION[[#This Row],[REFERENCIA]],CODINV,4,FALSE)</f>
        <v>REGULADORES</v>
      </c>
      <c r="N2598" s="12" t="str">
        <f>+VLOOKUP(FACTURACION[[#This Row],[REFERENCIA]],CODINV,5,FALSE)</f>
        <v>HONEYWELL</v>
      </c>
      <c r="O2598" s="2">
        <v>1</v>
      </c>
      <c r="P2598" s="23">
        <v>162700</v>
      </c>
      <c r="Q2598" s="24">
        <f>+FACTURACION[[#This Row],[CANTIDAD]]*FACTURACION[[#This Row],[VR UNITARIO]]/1000</f>
        <v>162.69999999999999</v>
      </c>
      <c r="R2598" s="3" t="str">
        <f>+VLOOKUP(FACTURACION[[#This Row],[NIT]],TABLACLIENTE,5,FALSE)</f>
        <v>BOGOTÁ D.C.</v>
      </c>
    </row>
    <row r="2599" spans="3:18">
      <c r="C2599" s="13">
        <v>2015</v>
      </c>
      <c r="D2599" s="17" t="s">
        <v>703</v>
      </c>
      <c r="E2599" s="17">
        <f>MONTH(FACTURACION[[#This Row],[MES]]&amp;1)</f>
        <v>10</v>
      </c>
      <c r="F2599" s="223">
        <f>DATE(FACTURACION[[#This Row],[AÑO]],FACTURACION[[#This Row],[Mes numero]],1)</f>
        <v>42278</v>
      </c>
      <c r="G2599" s="159">
        <v>11600</v>
      </c>
      <c r="H2599" s="20">
        <v>900155947</v>
      </c>
      <c r="I2599" s="2" t="str">
        <f>+VLOOKUP(FACTURACION[[#This Row],[NIT]],TABLACLIENTE,2,FALSE)</f>
        <v>INGENIERIA DE MONTAJE Y MANTENIMIENTO DE ESTACIONES DE SERVICIO LTDA  (IMMES LTDA)</v>
      </c>
      <c r="J2599" s="2" t="s">
        <v>198</v>
      </c>
      <c r="K2599" s="12" t="str">
        <f>+VLOOKUP(FACTURACION[[#This Row],[REFERENCIA]],CODINV,2,FALSE)</f>
        <v>REG. 1813C-HC C. 1 1/4" R: 6-15" O: 1/2</v>
      </c>
      <c r="L2599" s="12" t="str">
        <f>IF(VLOOKUP(FACTURACION[[#This Row],[REFERENCIA]],CODINV,3,FALSE)=0,"",VLOOKUP(FACTURACION[[#This Row],[REFERENCIA]],CODINV,3,FALSE))</f>
        <v/>
      </c>
      <c r="M2599" s="12" t="str">
        <f>+VLOOKUP(FACTURACION[[#This Row],[REFERENCIA]],CODINV,4,FALSE)</f>
        <v>REGULADORES</v>
      </c>
      <c r="N2599" s="12" t="str">
        <f>+VLOOKUP(FACTURACION[[#This Row],[REFERENCIA]],CODINV,5,FALSE)</f>
        <v>HONEYWELL</v>
      </c>
      <c r="O2599" s="2">
        <v>1</v>
      </c>
      <c r="P2599" s="23">
        <v>170000</v>
      </c>
      <c r="Q2599" s="24">
        <f>+FACTURACION[[#This Row],[CANTIDAD]]*FACTURACION[[#This Row],[VR UNITARIO]]/1000</f>
        <v>170</v>
      </c>
      <c r="R2599" s="3" t="str">
        <f>+VLOOKUP(FACTURACION[[#This Row],[NIT]],TABLACLIENTE,5,FALSE)</f>
        <v>BOGOTÁ D.C.</v>
      </c>
    </row>
    <row r="2600" spans="3:18">
      <c r="C2600" s="13">
        <v>2015</v>
      </c>
      <c r="D2600" s="17" t="s">
        <v>703</v>
      </c>
      <c r="E2600" s="17">
        <f>MONTH(FACTURACION[[#This Row],[MES]]&amp;1)</f>
        <v>10</v>
      </c>
      <c r="F2600" s="223">
        <f>DATE(FACTURACION[[#This Row],[AÑO]],FACTURACION[[#This Row],[Mes numero]],1)</f>
        <v>42278</v>
      </c>
      <c r="G2600" s="159">
        <v>11570</v>
      </c>
      <c r="H2600" s="20">
        <v>830014820</v>
      </c>
      <c r="I2600" s="2" t="str">
        <f>+VLOOKUP(FACTURACION[[#This Row],[NIT]],TABLACLIENTE,2,FALSE)</f>
        <v>COMERCIALIZADORA MOYSE LTDA.</v>
      </c>
      <c r="J2600" s="2" t="s">
        <v>6</v>
      </c>
      <c r="K2600" s="12" t="str">
        <f>+VLOOKUP(FACTURACION[[#This Row],[REFERENCIA]],CODINV,2,FALSE)</f>
        <v>REG.1813C C:3/4" R:6-15" O:1/2</v>
      </c>
      <c r="L2600" s="12" t="str">
        <f>IF(VLOOKUP(FACTURACION[[#This Row],[REFERENCIA]],CODINV,3,FALSE)=0,"",VLOOKUP(FACTURACION[[#This Row],[REFERENCIA]],CODINV,3,FALSE))</f>
        <v/>
      </c>
      <c r="M2600" s="12" t="str">
        <f>+VLOOKUP(FACTURACION[[#This Row],[REFERENCIA]],CODINV,4,FALSE)</f>
        <v>REGULADORES</v>
      </c>
      <c r="N2600" s="12" t="str">
        <f>+VLOOKUP(FACTURACION[[#This Row],[REFERENCIA]],CODINV,5,FALSE)</f>
        <v>HONEYWELL</v>
      </c>
      <c r="O2600" s="2">
        <v>1</v>
      </c>
      <c r="P2600" s="23">
        <v>135500</v>
      </c>
      <c r="Q2600" s="24">
        <f>+FACTURACION[[#This Row],[CANTIDAD]]*FACTURACION[[#This Row],[VR UNITARIO]]/1000</f>
        <v>135.5</v>
      </c>
      <c r="R2600" s="3" t="str">
        <f>+VLOOKUP(FACTURACION[[#This Row],[NIT]],TABLACLIENTE,5,FALSE)</f>
        <v>BOGOTÁ D.C.</v>
      </c>
    </row>
    <row r="2601" spans="3:18">
      <c r="C2601" s="13">
        <v>2015</v>
      </c>
      <c r="D2601" s="17" t="s">
        <v>703</v>
      </c>
      <c r="E2601" s="17">
        <f>MONTH(FACTURACION[[#This Row],[MES]]&amp;1)</f>
        <v>10</v>
      </c>
      <c r="F2601" s="223">
        <f>DATE(FACTURACION[[#This Row],[AÑO]],FACTURACION[[#This Row],[Mes numero]],1)</f>
        <v>42278</v>
      </c>
      <c r="G2601" s="159">
        <v>11549</v>
      </c>
      <c r="H2601" s="20">
        <v>900520280</v>
      </c>
      <c r="I2601" s="2" t="str">
        <f>+VLOOKUP(FACTURACION[[#This Row],[NIT]],TABLACLIENTE,2,FALSE)</f>
        <v>ENERGY SOLUTION SERVICES SAS</v>
      </c>
      <c r="J2601" s="2" t="s">
        <v>6</v>
      </c>
      <c r="K2601" s="12" t="str">
        <f>+VLOOKUP(FACTURACION[[#This Row],[REFERENCIA]],CODINV,2,FALSE)</f>
        <v>REG.1813C C:3/4" R:6-15" O:1/2</v>
      </c>
      <c r="L2601" s="12" t="str">
        <f>IF(VLOOKUP(FACTURACION[[#This Row],[REFERENCIA]],CODINV,3,FALSE)=0,"",VLOOKUP(FACTURACION[[#This Row],[REFERENCIA]],CODINV,3,FALSE))</f>
        <v/>
      </c>
      <c r="M2601" s="12" t="str">
        <f>+VLOOKUP(FACTURACION[[#This Row],[REFERENCIA]],CODINV,4,FALSE)</f>
        <v>REGULADORES</v>
      </c>
      <c r="N2601" s="12" t="str">
        <f>+VLOOKUP(FACTURACION[[#This Row],[REFERENCIA]],CODINV,5,FALSE)</f>
        <v>HONEYWELL</v>
      </c>
      <c r="O2601" s="2">
        <v>1</v>
      </c>
      <c r="P2601" s="23">
        <v>140000</v>
      </c>
      <c r="Q2601" s="24">
        <f>+FACTURACION[[#This Row],[CANTIDAD]]*FACTURACION[[#This Row],[VR UNITARIO]]/1000</f>
        <v>140</v>
      </c>
      <c r="R2601" s="3" t="str">
        <f>+VLOOKUP(FACTURACION[[#This Row],[NIT]],TABLACLIENTE,5,FALSE)</f>
        <v>BOGOTÁ D.C.</v>
      </c>
    </row>
    <row r="2602" spans="3:18">
      <c r="C2602" s="13">
        <v>2015</v>
      </c>
      <c r="D2602" s="17" t="s">
        <v>703</v>
      </c>
      <c r="E2602" s="17">
        <f>MONTH(FACTURACION[[#This Row],[MES]]&amp;1)</f>
        <v>10</v>
      </c>
      <c r="F2602" s="223">
        <f>DATE(FACTURACION[[#This Row],[AÑO]],FACTURACION[[#This Row],[Mes numero]],1)</f>
        <v>42278</v>
      </c>
      <c r="G2602" s="159">
        <v>11601</v>
      </c>
      <c r="H2602" s="20">
        <v>860510723</v>
      </c>
      <c r="I2602" s="2" t="str">
        <f>+VLOOKUP(FACTURACION[[#This Row],[NIT]],TABLACLIENTE,2,FALSE)</f>
        <v>SAENA DE COLOMBIA S.A.</v>
      </c>
      <c r="J2602" s="2" t="s">
        <v>5</v>
      </c>
      <c r="K2602" s="12" t="str">
        <f>+VLOOKUP(FACTURACION[[#This Row],[REFERENCIA]],CODINV,2,FALSE)</f>
        <v>REG. 1800 CPB2 1 1-4· O: 5/16" R: STD</v>
      </c>
      <c r="L2602" s="12" t="str">
        <f>IF(VLOOKUP(FACTURACION[[#This Row],[REFERENCIA]],CODINV,3,FALSE)=0,"",VLOOKUP(FACTURACION[[#This Row],[REFERENCIA]],CODINV,3,FALSE))</f>
        <v/>
      </c>
      <c r="M2602" s="12" t="str">
        <f>+VLOOKUP(FACTURACION[[#This Row],[REFERENCIA]],CODINV,4,FALSE)</f>
        <v>REGULADORES</v>
      </c>
      <c r="N2602" s="12" t="str">
        <f>+VLOOKUP(FACTURACION[[#This Row],[REFERENCIA]],CODINV,5,FALSE)</f>
        <v>HONEYWELL</v>
      </c>
      <c r="O2602" s="2">
        <v>2</v>
      </c>
      <c r="P2602" s="23">
        <v>731687</v>
      </c>
      <c r="Q2602" s="24">
        <f>+FACTURACION[[#This Row],[CANTIDAD]]*FACTURACION[[#This Row],[VR UNITARIO]]/1000</f>
        <v>1463.374</v>
      </c>
      <c r="R2602" s="3" t="str">
        <f>+VLOOKUP(FACTURACION[[#This Row],[NIT]],TABLACLIENTE,5,FALSE)</f>
        <v>BOGOTÁ D.C.</v>
      </c>
    </row>
    <row r="2603" spans="3:18">
      <c r="C2603" s="13">
        <v>2015</v>
      </c>
      <c r="D2603" s="17" t="s">
        <v>703</v>
      </c>
      <c r="E2603" s="17">
        <f>MONTH(FACTURACION[[#This Row],[MES]]&amp;1)</f>
        <v>10</v>
      </c>
      <c r="F2603" s="223">
        <f>DATE(FACTURACION[[#This Row],[AÑO]],FACTURACION[[#This Row],[Mes numero]],1)</f>
        <v>42278</v>
      </c>
      <c r="G2603" s="159">
        <v>11575</v>
      </c>
      <c r="H2603" s="20">
        <v>890400869</v>
      </c>
      <c r="I2603" s="2" t="str">
        <f>+VLOOKUP(FACTURACION[[#This Row],[NIT]],TABLACLIENTE,2,FALSE)</f>
        <v>SURTIDORA DE GAS DEL CARIBE S.A. E.S.P. (SURTIGAS S.A. E.S.P.)</v>
      </c>
      <c r="J2603" s="2" t="s">
        <v>5</v>
      </c>
      <c r="K2603" s="12" t="str">
        <f>+VLOOKUP(FACTURACION[[#This Row],[REFERENCIA]],CODINV,2,FALSE)</f>
        <v>REG. 1800 CPB2 1 1-4· O: 5/16" R: STD</v>
      </c>
      <c r="L2603" s="12" t="str">
        <f>IF(VLOOKUP(FACTURACION[[#This Row],[REFERENCIA]],CODINV,3,FALSE)=0,"",VLOOKUP(FACTURACION[[#This Row],[REFERENCIA]],CODINV,3,FALSE))</f>
        <v/>
      </c>
      <c r="M2603" s="12" t="str">
        <f>+VLOOKUP(FACTURACION[[#This Row],[REFERENCIA]],CODINV,4,FALSE)</f>
        <v>REGULADORES</v>
      </c>
      <c r="N2603" s="12" t="str">
        <f>+VLOOKUP(FACTURACION[[#This Row],[REFERENCIA]],CODINV,5,FALSE)</f>
        <v>HONEYWELL</v>
      </c>
      <c r="O2603" s="2">
        <v>10</v>
      </c>
      <c r="P2603" s="23">
        <v>724978</v>
      </c>
      <c r="Q2603" s="24">
        <f>+FACTURACION[[#This Row],[CANTIDAD]]*FACTURACION[[#This Row],[VR UNITARIO]]/1000</f>
        <v>7249.78</v>
      </c>
      <c r="R2603" s="3" t="str">
        <f>+VLOOKUP(FACTURACION[[#This Row],[NIT]],TABLACLIENTE,5,FALSE)</f>
        <v>CARTAGENA</v>
      </c>
    </row>
    <row r="2604" spans="3:18">
      <c r="C2604" s="13">
        <v>2015</v>
      </c>
      <c r="D2604" s="17" t="s">
        <v>703</v>
      </c>
      <c r="E2604" s="17">
        <f>MONTH(FACTURACION[[#This Row],[MES]]&amp;1)</f>
        <v>10</v>
      </c>
      <c r="F2604" s="223">
        <f>DATE(FACTURACION[[#This Row],[AÑO]],FACTURACION[[#This Row],[Mes numero]],1)</f>
        <v>42278</v>
      </c>
      <c r="G2604" s="159">
        <v>11536</v>
      </c>
      <c r="H2604" s="20">
        <v>892115036</v>
      </c>
      <c r="I2604" s="2" t="str">
        <f>+VLOOKUP(FACTURACION[[#This Row],[NIT]],TABLACLIENTE,2,FALSE)</f>
        <v>GASES DE LA GUAJIRA S.A. E. S. P. (GASGUAJIRA S.A. E.S.P.)</v>
      </c>
      <c r="J2604" s="2" t="s">
        <v>825</v>
      </c>
      <c r="K2604" s="12" t="str">
        <f>+VLOOKUP(FACTURACION[[#This Row],[REFERENCIA]],CODINV,2,FALSE)</f>
        <v>REG. 1800 CPB2 1 1/4" O: 3/8" R: STD</v>
      </c>
      <c r="L2604" s="12" t="str">
        <f>IF(VLOOKUP(FACTURACION[[#This Row],[REFERENCIA]],CODINV,3,FALSE)=0,"",VLOOKUP(FACTURACION[[#This Row],[REFERENCIA]],CODINV,3,FALSE))</f>
        <v/>
      </c>
      <c r="M2604" s="12" t="str">
        <f>+VLOOKUP(FACTURACION[[#This Row],[REFERENCIA]],CODINV,4,FALSE)</f>
        <v>REGULADORES</v>
      </c>
      <c r="N2604" s="12" t="str">
        <f>+VLOOKUP(FACTURACION[[#This Row],[REFERENCIA]],CODINV,5,FALSE)</f>
        <v>HONEYWELL</v>
      </c>
      <c r="O2604" s="2">
        <v>20</v>
      </c>
      <c r="P2604" s="23">
        <v>485715</v>
      </c>
      <c r="Q2604" s="24">
        <f>+FACTURACION[[#This Row],[CANTIDAD]]*FACTURACION[[#This Row],[VR UNITARIO]]/1000</f>
        <v>9714.2999999999993</v>
      </c>
      <c r="R2604" s="3" t="str">
        <f>+VLOOKUP(FACTURACION[[#This Row],[NIT]],TABLACLIENTE,5,FALSE)</f>
        <v>RIOHACHA</v>
      </c>
    </row>
    <row r="2605" spans="3:18">
      <c r="C2605" s="13">
        <v>2015</v>
      </c>
      <c r="D2605" s="17" t="s">
        <v>703</v>
      </c>
      <c r="E2605" s="17">
        <f>MONTH(FACTURACION[[#This Row],[MES]]&amp;1)</f>
        <v>10</v>
      </c>
      <c r="F2605" s="223">
        <f>DATE(FACTURACION[[#This Row],[AÑO]],FACTURACION[[#This Row],[Mes numero]],1)</f>
        <v>42278</v>
      </c>
      <c r="G2605" s="159">
        <v>11581</v>
      </c>
      <c r="H2605" s="20">
        <v>811038372</v>
      </c>
      <c r="I2605" s="2" t="str">
        <f>+VLOOKUP(FACTURACION[[#This Row],[NIT]],TABLACLIENTE,2,FALSE)</f>
        <v>TECNOLOGIA INSTRUMENTACION Y GAS S.A.S.</v>
      </c>
      <c r="J2605" s="2" t="s">
        <v>109</v>
      </c>
      <c r="K2605" s="12" t="str">
        <f>+VLOOKUP(FACTURACION[[#This Row],[REFERENCIA]],CODINV,2,FALSE)</f>
        <v>REG. 1883 CPB2 C: 1 1/4" O: 1/2 R: STD</v>
      </c>
      <c r="L2605" s="12" t="str">
        <f>IF(VLOOKUP(FACTURACION[[#This Row],[REFERENCIA]],CODINV,3,FALSE)=0,"",VLOOKUP(FACTURACION[[#This Row],[REFERENCIA]],CODINV,3,FALSE))</f>
        <v/>
      </c>
      <c r="M2605" s="12" t="str">
        <f>+VLOOKUP(FACTURACION[[#This Row],[REFERENCIA]],CODINV,4,FALSE)</f>
        <v>REGULADORES</v>
      </c>
      <c r="N2605" s="12" t="str">
        <f>+VLOOKUP(FACTURACION[[#This Row],[REFERENCIA]],CODINV,5,FALSE)</f>
        <v>HONEYWELL</v>
      </c>
      <c r="O2605" s="2">
        <v>1</v>
      </c>
      <c r="P2605" s="23">
        <v>911000</v>
      </c>
      <c r="Q2605" s="24">
        <f>+FACTURACION[[#This Row],[CANTIDAD]]*FACTURACION[[#This Row],[VR UNITARIO]]/1000</f>
        <v>911</v>
      </c>
      <c r="R2605" s="3" t="str">
        <f>+VLOOKUP(FACTURACION[[#This Row],[NIT]],TABLACLIENTE,5,FALSE)</f>
        <v>MEDELLIN</v>
      </c>
    </row>
    <row r="2606" spans="3:18">
      <c r="C2606" s="13">
        <v>2015</v>
      </c>
      <c r="D2606" s="17" t="s">
        <v>703</v>
      </c>
      <c r="E2606" s="17">
        <f>MONTH(FACTURACION[[#This Row],[MES]]&amp;1)</f>
        <v>10</v>
      </c>
      <c r="F2606" s="223">
        <f>DATE(FACTURACION[[#This Row],[AÑO]],FACTURACION[[#This Row],[Mes numero]],1)</f>
        <v>42278</v>
      </c>
      <c r="G2606" s="159">
        <v>11544</v>
      </c>
      <c r="H2606" s="25">
        <v>860003981</v>
      </c>
      <c r="I2606" s="3" t="str">
        <f>+VLOOKUP(FACTURACION[[#This Row],[NIT]],TABLACLIENTE,2,FALSE)</f>
        <v>COLMAQUINAS S.A.</v>
      </c>
      <c r="J2606" s="2" t="s">
        <v>508</v>
      </c>
      <c r="K2606" s="12" t="str">
        <f>+VLOOKUP(FACTURACION[[#This Row],[REFERENCIA]],CODINV,2,FALSE)</f>
        <v>REGULADOR 1803 PFM NPT O: 7/8 PILOT 7-15</v>
      </c>
      <c r="L2606" s="12" t="str">
        <f>IF(VLOOKUP(FACTURACION[[#This Row],[REFERENCIA]],CODINV,3,FALSE)=0,"",VLOOKUP(FACTURACION[[#This Row],[REFERENCIA]],CODINV,3,FALSE))</f>
        <v>RMQA2A5F101A10</v>
      </c>
      <c r="M2606" s="12" t="str">
        <f>+VLOOKUP(FACTURACION[[#This Row],[REFERENCIA]],CODINV,4,FALSE)</f>
        <v>REGULADORES</v>
      </c>
      <c r="N2606" s="12" t="str">
        <f>+VLOOKUP(FACTURACION[[#This Row],[REFERENCIA]],CODINV,5,FALSE)</f>
        <v>HONEYWELL</v>
      </c>
      <c r="O2606" s="2">
        <v>2</v>
      </c>
      <c r="P2606" s="23">
        <v>1684018</v>
      </c>
      <c r="Q2606" s="24">
        <f>+FACTURACION[[#This Row],[CANTIDAD]]*FACTURACION[[#This Row],[VR UNITARIO]]/1000</f>
        <v>3368.0360000000001</v>
      </c>
      <c r="R2606" s="3" t="str">
        <f>+VLOOKUP(FACTURACION[[#This Row],[NIT]],TABLACLIENTE,5,FALSE)</f>
        <v>BOGOTÁ D.C.</v>
      </c>
    </row>
    <row r="2607" spans="3:18">
      <c r="C2607" s="13">
        <v>2015</v>
      </c>
      <c r="D2607" s="17" t="s">
        <v>703</v>
      </c>
      <c r="E2607" s="17">
        <f>MONTH(FACTURACION[[#This Row],[MES]]&amp;1)</f>
        <v>10</v>
      </c>
      <c r="F2607" s="223">
        <f>DATE(FACTURACION[[#This Row],[AÑO]],FACTURACION[[#This Row],[Mes numero]],1)</f>
        <v>42278</v>
      </c>
      <c r="G2607" s="159">
        <v>11593</v>
      </c>
      <c r="H2607" s="20">
        <v>900370892</v>
      </c>
      <c r="I2607" s="2" t="str">
        <f>+VLOOKUP(FACTURACION[[#This Row],[NIT]],TABLACLIENTE,2,FALSE)</f>
        <v>COLOMBIANA DE PROYECTOS DE INGENIERIA S.A.S. (COLPROING S.A.S.)</v>
      </c>
      <c r="J2607" s="2" t="s">
        <v>28</v>
      </c>
      <c r="K2607" s="12" t="str">
        <f>+VLOOKUP(FACTURACION[[#This Row],[REFERENCIA]],CODINV,2,FALSE)</f>
        <v>REGULADOR SR 113 3/4 R: 7-12 O:1/4</v>
      </c>
      <c r="L2607" s="12" t="str">
        <f>IF(VLOOKUP(FACTURACION[[#This Row],[REFERENCIA]],CODINV,3,FALSE)=0,"",VLOOKUP(FACTURACION[[#This Row],[REFERENCIA]],CODINV,3,FALSE))</f>
        <v/>
      </c>
      <c r="M2607" s="12" t="str">
        <f>+VLOOKUP(FACTURACION[[#This Row],[REFERENCIA]],CODINV,4,FALSE)</f>
        <v>REGULADORES</v>
      </c>
      <c r="N2607" s="12" t="str">
        <f>+VLOOKUP(FACTURACION[[#This Row],[REFERENCIA]],CODINV,5,FALSE)</f>
        <v>HONEYWELL</v>
      </c>
      <c r="O2607" s="2">
        <v>3</v>
      </c>
      <c r="P2607" s="23">
        <v>115000</v>
      </c>
      <c r="Q2607" s="24">
        <f>+FACTURACION[[#This Row],[CANTIDAD]]*FACTURACION[[#This Row],[VR UNITARIO]]/1000</f>
        <v>345</v>
      </c>
      <c r="R2607" s="3" t="str">
        <f>+VLOOKUP(FACTURACION[[#This Row],[NIT]],TABLACLIENTE,5,FALSE)</f>
        <v>BOGOTÁ D.C.</v>
      </c>
    </row>
    <row r="2608" spans="3:18">
      <c r="C2608" s="13">
        <v>2015</v>
      </c>
      <c r="D2608" s="17" t="s">
        <v>703</v>
      </c>
      <c r="E2608" s="17">
        <f>MONTH(FACTURACION[[#This Row],[MES]]&amp;1)</f>
        <v>10</v>
      </c>
      <c r="F2608" s="223">
        <f>DATE(FACTURACION[[#This Row],[AÑO]],FACTURACION[[#This Row],[Mes numero]],1)</f>
        <v>42278</v>
      </c>
      <c r="G2608" s="159">
        <v>11537</v>
      </c>
      <c r="H2608" s="20">
        <v>892115036</v>
      </c>
      <c r="I2608" s="2" t="str">
        <f>+VLOOKUP(FACTURACION[[#This Row],[NIT]],TABLACLIENTE,2,FALSE)</f>
        <v>GASES DE LA GUAJIRA S.A. E. S. P. (GASGUAJIRA S.A. E.S.P.)</v>
      </c>
      <c r="J2608" s="2" t="s">
        <v>63</v>
      </c>
      <c r="K2608" s="12" t="str">
        <f>+VLOOKUP(FACTURACION[[#This Row],[REFERENCIA]],CODINV,2,FALSE)</f>
        <v>AFV 2" S300 FO</v>
      </c>
      <c r="L2608" s="12" t="str">
        <f>IF(VLOOKUP(FACTURACION[[#This Row],[REFERENCIA]],CODINV,3,FALSE)=0,"",VLOOKUP(FACTURACION[[#This Row],[REFERENCIA]],CODINV,3,FALSE))</f>
        <v/>
      </c>
      <c r="M2608" s="12" t="str">
        <f>+VLOOKUP(FACTURACION[[#This Row],[REFERENCIA]],CODINV,4,FALSE)</f>
        <v>REGULADORES</v>
      </c>
      <c r="N2608" s="12" t="str">
        <f>+VLOOKUP(FACTURACION[[#This Row],[REFERENCIA]],CODINV,5,FALSE)</f>
        <v>HONEYWELL</v>
      </c>
      <c r="O2608" s="2">
        <v>1</v>
      </c>
      <c r="P2608" s="23">
        <v>2564221</v>
      </c>
      <c r="Q2608" s="24">
        <f>+FACTURACION[[#This Row],[CANTIDAD]]*FACTURACION[[#This Row],[VR UNITARIO]]/1000</f>
        <v>2564.221</v>
      </c>
      <c r="R2608" s="3" t="str">
        <f>+VLOOKUP(FACTURACION[[#This Row],[NIT]],TABLACLIENTE,5,FALSE)</f>
        <v>RIOHACHA</v>
      </c>
    </row>
    <row r="2609" spans="3:18">
      <c r="C2609" s="13">
        <v>2015</v>
      </c>
      <c r="D2609" s="17" t="s">
        <v>703</v>
      </c>
      <c r="E2609" s="17">
        <f>MONTH(FACTURACION[[#This Row],[MES]]&amp;1)</f>
        <v>10</v>
      </c>
      <c r="F2609" s="223">
        <f>DATE(FACTURACION[[#This Row],[AÑO]],FACTURACION[[#This Row],[Mes numero]],1)</f>
        <v>42278</v>
      </c>
      <c r="G2609" s="159">
        <v>11568</v>
      </c>
      <c r="H2609" s="20">
        <v>890503900</v>
      </c>
      <c r="I2609" s="2" t="str">
        <f>+VLOOKUP(FACTURACION[[#This Row],[NIT]],TABLACLIENTE,2,FALSE)</f>
        <v>GASES DEL ORIENTE S.A. E.S.P.</v>
      </c>
      <c r="J2609" s="2" t="s">
        <v>155</v>
      </c>
      <c r="K2609" s="12" t="str">
        <f>+VLOOKUP(FACTURACION[[#This Row],[REFERENCIA]],CODINV,2,FALSE)</f>
        <v>AFV 3" S300 FO</v>
      </c>
      <c r="L2609" s="12" t="str">
        <f>IF(VLOOKUP(FACTURACION[[#This Row],[REFERENCIA]],CODINV,3,FALSE)=0,"",VLOOKUP(FACTURACION[[#This Row],[REFERENCIA]],CODINV,3,FALSE))</f>
        <v/>
      </c>
      <c r="M2609" s="12" t="str">
        <f>+VLOOKUP(FACTURACION[[#This Row],[REFERENCIA]],CODINV,4,FALSE)</f>
        <v>REGULADORES</v>
      </c>
      <c r="N2609" s="12" t="str">
        <f>+VLOOKUP(FACTURACION[[#This Row],[REFERENCIA]],CODINV,5,FALSE)</f>
        <v>HONEYWELL</v>
      </c>
      <c r="O2609" s="2">
        <v>2</v>
      </c>
      <c r="P2609" s="23">
        <v>4464293</v>
      </c>
      <c r="Q2609" s="24">
        <f>+FACTURACION[[#This Row],[CANTIDAD]]*FACTURACION[[#This Row],[VR UNITARIO]]/1000</f>
        <v>8928.5859999999993</v>
      </c>
      <c r="R2609" s="3" t="str">
        <f>+VLOOKUP(FACTURACION[[#This Row],[NIT]],TABLACLIENTE,5,FALSE)</f>
        <v>CUCUTA</v>
      </c>
    </row>
    <row r="2610" spans="3:18">
      <c r="C2610" s="13">
        <v>2015</v>
      </c>
      <c r="D2610" s="17" t="s">
        <v>703</v>
      </c>
      <c r="E2610" s="17">
        <f>MONTH(FACTURACION[[#This Row],[MES]]&amp;1)</f>
        <v>10</v>
      </c>
      <c r="F2610" s="223">
        <f>DATE(FACTURACION[[#This Row],[AÑO]],FACTURACION[[#This Row],[Mes numero]],1)</f>
        <v>42278</v>
      </c>
      <c r="G2610" s="159">
        <v>11543</v>
      </c>
      <c r="H2610" s="20">
        <v>892115036</v>
      </c>
      <c r="I2610" s="2" t="str">
        <f>+VLOOKUP(FACTURACION[[#This Row],[NIT]],TABLACLIENTE,2,FALSE)</f>
        <v>GASES DE LA GUAJIRA S.A. E. S. P. (GASGUAJIRA S.A. E.S.P.)</v>
      </c>
      <c r="J2610" s="2" t="s">
        <v>24</v>
      </c>
      <c r="K2610" s="12" t="str">
        <f>+VLOOKUP(FACTURACION[[#This Row],[REFERENCIA]],CODINV,2,FALSE)</f>
        <v>AFV 2" S300 F.O Y CL INS ZSC100</v>
      </c>
      <c r="L2610" s="12" t="str">
        <f>IF(VLOOKUP(FACTURACION[[#This Row],[REFERENCIA]],CODINV,3,FALSE)=0,"",VLOOKUP(FACTURACION[[#This Row],[REFERENCIA]],CODINV,3,FALSE))</f>
        <v/>
      </c>
      <c r="M2610" s="12" t="str">
        <f>+VLOOKUP(FACTURACION[[#This Row],[REFERENCIA]],CODINV,4,FALSE)</f>
        <v>REGULADORES</v>
      </c>
      <c r="N2610" s="12" t="str">
        <f>+VLOOKUP(FACTURACION[[#This Row],[REFERENCIA]],CODINV,5,FALSE)</f>
        <v>HONEYWELL</v>
      </c>
      <c r="O2610" s="2">
        <v>2</v>
      </c>
      <c r="P2610" s="23">
        <v>6213952</v>
      </c>
      <c r="Q2610" s="24">
        <f>+FACTURACION[[#This Row],[CANTIDAD]]*FACTURACION[[#This Row],[VR UNITARIO]]/1000</f>
        <v>12427.904</v>
      </c>
      <c r="R2610" s="3" t="str">
        <f>+VLOOKUP(FACTURACION[[#This Row],[NIT]],TABLACLIENTE,5,FALSE)</f>
        <v>RIOHACHA</v>
      </c>
    </row>
    <row r="2611" spans="3:18">
      <c r="C2611" s="13">
        <v>2015</v>
      </c>
      <c r="D2611" s="17" t="s">
        <v>703</v>
      </c>
      <c r="E2611" s="17">
        <f>MONTH(FACTURACION[[#This Row],[MES]]&amp;1)</f>
        <v>10</v>
      </c>
      <c r="F2611" s="223">
        <f>DATE(FACTURACION[[#This Row],[AÑO]],FACTURACION[[#This Row],[Mes numero]],1)</f>
        <v>42278</v>
      </c>
      <c r="G2611" s="159">
        <v>11548</v>
      </c>
      <c r="H2611" s="20">
        <v>890400869</v>
      </c>
      <c r="I2611" s="2" t="str">
        <f>+VLOOKUP(FACTURACION[[#This Row],[NIT]],TABLACLIENTE,2,FALSE)</f>
        <v>SURTIDORA DE GAS DEL CARIBE S.A. E.S.P. (SURTIGAS S.A. E.S.P.)</v>
      </c>
      <c r="J2611" s="2" t="s">
        <v>24</v>
      </c>
      <c r="K2611" s="12" t="str">
        <f>+VLOOKUP(FACTURACION[[#This Row],[REFERENCIA]],CODINV,2,FALSE)</f>
        <v>AFV 2" S300 F.O Y CL INS ZSC100</v>
      </c>
      <c r="L2611" s="12" t="str">
        <f>IF(VLOOKUP(FACTURACION[[#This Row],[REFERENCIA]],CODINV,3,FALSE)=0,"",VLOOKUP(FACTURACION[[#This Row],[REFERENCIA]],CODINV,3,FALSE))</f>
        <v/>
      </c>
      <c r="M2611" s="12" t="str">
        <f>+VLOOKUP(FACTURACION[[#This Row],[REFERENCIA]],CODINV,4,FALSE)</f>
        <v>REGULADORES</v>
      </c>
      <c r="N2611" s="12" t="str">
        <f>+VLOOKUP(FACTURACION[[#This Row],[REFERENCIA]],CODINV,5,FALSE)</f>
        <v>HONEYWELL</v>
      </c>
      <c r="O2611" s="2">
        <v>3</v>
      </c>
      <c r="P2611" s="23">
        <v>5552248</v>
      </c>
      <c r="Q2611" s="24">
        <f>+FACTURACION[[#This Row],[CANTIDAD]]*FACTURACION[[#This Row],[VR UNITARIO]]/1000</f>
        <v>16656.743999999999</v>
      </c>
      <c r="R2611" s="3" t="str">
        <f>+VLOOKUP(FACTURACION[[#This Row],[NIT]],TABLACLIENTE,5,FALSE)</f>
        <v>CARTAGENA</v>
      </c>
    </row>
    <row r="2612" spans="3:18">
      <c r="C2612" s="13">
        <v>2015</v>
      </c>
      <c r="D2612" s="17" t="s">
        <v>703</v>
      </c>
      <c r="E2612" s="17">
        <f>MONTH(FACTURACION[[#This Row],[MES]]&amp;1)</f>
        <v>10</v>
      </c>
      <c r="F2612" s="223">
        <f>DATE(FACTURACION[[#This Row],[AÑO]],FACTURACION[[#This Row],[Mes numero]],1)</f>
        <v>42278</v>
      </c>
      <c r="G2612" s="159">
        <v>11542</v>
      </c>
      <c r="H2612" s="20">
        <v>890400869</v>
      </c>
      <c r="I2612" s="2" t="str">
        <f>+VLOOKUP(FACTURACION[[#This Row],[NIT]],TABLACLIENTE,2,FALSE)</f>
        <v>SURTIDORA DE GAS DEL CARIBE S.A. E.S.P. (SURTIGAS S.A. E.S.P.)</v>
      </c>
      <c r="J2612" s="2" t="s">
        <v>712</v>
      </c>
      <c r="K2612" s="12" t="str">
        <f>+VLOOKUP(FACTURACION[[#This Row],[REFERENCIA]],CODINV,2,FALSE)</f>
        <v>AFV 4" S300 FO Y CL INS. ZSC100</v>
      </c>
      <c r="L2612" s="12" t="str">
        <f>IF(VLOOKUP(FACTURACION[[#This Row],[REFERENCIA]],CODINV,3,FALSE)=0,"",VLOOKUP(FACTURACION[[#This Row],[REFERENCIA]],CODINV,3,FALSE))</f>
        <v/>
      </c>
      <c r="M2612" s="12" t="str">
        <f>+VLOOKUP(FACTURACION[[#This Row],[REFERENCIA]],CODINV,4,FALSE)</f>
        <v>REGULADORES</v>
      </c>
      <c r="N2612" s="12" t="str">
        <f>+VLOOKUP(FACTURACION[[#This Row],[REFERENCIA]],CODINV,5,FALSE)</f>
        <v>HONEYWELL</v>
      </c>
      <c r="O2612" s="2">
        <v>2</v>
      </c>
      <c r="P2612" s="23">
        <v>10468864</v>
      </c>
      <c r="Q2612" s="24">
        <f>+FACTURACION[[#This Row],[CANTIDAD]]*FACTURACION[[#This Row],[VR UNITARIO]]/1000</f>
        <v>20937.727999999999</v>
      </c>
      <c r="R2612" s="3" t="str">
        <f>+VLOOKUP(FACTURACION[[#This Row],[NIT]],TABLACLIENTE,5,FALSE)</f>
        <v>CARTAGENA</v>
      </c>
    </row>
    <row r="2613" spans="3:18">
      <c r="C2613" s="13">
        <v>2015</v>
      </c>
      <c r="D2613" s="17" t="s">
        <v>703</v>
      </c>
      <c r="E2613" s="17">
        <f>MONTH(FACTURACION[[#This Row],[MES]]&amp;1)</f>
        <v>10</v>
      </c>
      <c r="F2613" s="223">
        <f>DATE(FACTURACION[[#This Row],[AÑO]],FACTURACION[[#This Row],[Mes numero]],1)</f>
        <v>42278</v>
      </c>
      <c r="G2613" s="159">
        <v>11568</v>
      </c>
      <c r="H2613" s="20">
        <v>890503900</v>
      </c>
      <c r="I2613" s="2" t="str">
        <f>+VLOOKUP(FACTURACION[[#This Row],[NIT]],TABLACLIENTE,2,FALSE)</f>
        <v>GASES DEL ORIENTE S.A. E.S.P.</v>
      </c>
      <c r="J2613" s="2" t="s">
        <v>65</v>
      </c>
      <c r="K2613" s="12" t="str">
        <f>+VLOOKUP(FACTURACION[[#This Row],[REFERENCIA]],CODINV,2,FALSE)</f>
        <v>CONTROL LOOP ZSC-100 BM INSPIRATOR</v>
      </c>
      <c r="L2613" s="12" t="str">
        <f>IF(VLOOKUP(FACTURACION[[#This Row],[REFERENCIA]],CODINV,3,FALSE)=0,"",VLOOKUP(FACTURACION[[#This Row],[REFERENCIA]],CODINV,3,FALSE))</f>
        <v/>
      </c>
      <c r="M2613" s="12" t="str">
        <f>+VLOOKUP(FACTURACION[[#This Row],[REFERENCIA]],CODINV,4,FALSE)</f>
        <v>REGULADORES</v>
      </c>
      <c r="N2613" s="12" t="str">
        <f>+VLOOKUP(FACTURACION[[#This Row],[REFERENCIA]],CODINV,5,FALSE)</f>
        <v>HONEYWELL</v>
      </c>
      <c r="O2613" s="2">
        <v>2</v>
      </c>
      <c r="P2613" s="23">
        <v>3192346</v>
      </c>
      <c r="Q2613" s="24">
        <f>+FACTURACION[[#This Row],[CANTIDAD]]*FACTURACION[[#This Row],[VR UNITARIO]]/1000</f>
        <v>6384.692</v>
      </c>
      <c r="R2613" s="3" t="str">
        <f>+VLOOKUP(FACTURACION[[#This Row],[NIT]],TABLACLIENTE,5,FALSE)</f>
        <v>CUCUTA</v>
      </c>
    </row>
    <row r="2614" spans="3:18">
      <c r="C2614" s="13">
        <v>2015</v>
      </c>
      <c r="D2614" s="17" t="s">
        <v>703</v>
      </c>
      <c r="E2614" s="17">
        <f>MONTH(FACTURACION[[#This Row],[MES]]&amp;1)</f>
        <v>10</v>
      </c>
      <c r="F2614" s="223">
        <f>DATE(FACTURACION[[#This Row],[AÑO]],FACTURACION[[#This Row],[Mes numero]],1)</f>
        <v>42278</v>
      </c>
      <c r="G2614" s="159">
        <v>11537</v>
      </c>
      <c r="H2614" s="20">
        <v>892115036</v>
      </c>
      <c r="I2614" s="2" t="str">
        <f>+VLOOKUP(FACTURACION[[#This Row],[NIT]],TABLACLIENTE,2,FALSE)</f>
        <v>GASES DE LA GUAJIRA S.A. E. S. P. (GASGUAJIRA S.A. E.S.P.)</v>
      </c>
      <c r="J2614" s="2" t="s">
        <v>714</v>
      </c>
      <c r="K2614" s="12" t="str">
        <f>+VLOOKUP(FACTURACION[[#This Row],[REFERENCIA]],CODINV,2,FALSE)</f>
        <v>PILOTO ZSC 100</v>
      </c>
      <c r="L2614" s="12" t="str">
        <f>IF(VLOOKUP(FACTURACION[[#This Row],[REFERENCIA]],CODINV,3,FALSE)=0,"",VLOOKUP(FACTURACION[[#This Row],[REFERENCIA]],CODINV,3,FALSE))</f>
        <v>RRAC102A1A1A1</v>
      </c>
      <c r="M2614" s="12" t="str">
        <f>+VLOOKUP(FACTURACION[[#This Row],[REFERENCIA]],CODINV,4,FALSE)</f>
        <v>REGULADORES</v>
      </c>
      <c r="N2614" s="12" t="str">
        <f>+VLOOKUP(FACTURACION[[#This Row],[REFERENCIA]],CODINV,5,FALSE)</f>
        <v>HONEYWELL</v>
      </c>
      <c r="O2614" s="2">
        <v>10</v>
      </c>
      <c r="P2614" s="23">
        <v>1632766</v>
      </c>
      <c r="Q2614" s="24">
        <f>+FACTURACION[[#This Row],[CANTIDAD]]*FACTURACION[[#This Row],[VR UNITARIO]]/1000</f>
        <v>16327.66</v>
      </c>
      <c r="R2614" s="3" t="str">
        <f>+VLOOKUP(FACTURACION[[#This Row],[NIT]],TABLACLIENTE,5,FALSE)</f>
        <v>RIOHACHA</v>
      </c>
    </row>
    <row r="2615" spans="3:18">
      <c r="C2615" s="13">
        <v>2015</v>
      </c>
      <c r="D2615" s="17" t="s">
        <v>703</v>
      </c>
      <c r="E2615" s="17">
        <f>MONTH(FACTURACION[[#This Row],[MES]]&amp;1)</f>
        <v>10</v>
      </c>
      <c r="F2615" s="223">
        <f>DATE(FACTURACION[[#This Row],[AÑO]],FACTURACION[[#This Row],[Mes numero]],1)</f>
        <v>42278</v>
      </c>
      <c r="G2615" s="159">
        <v>11562</v>
      </c>
      <c r="H2615" s="20">
        <v>890503900</v>
      </c>
      <c r="I2615" s="2" t="str">
        <f>+VLOOKUP(FACTURACION[[#This Row],[NIT]],TABLACLIENTE,2,FALSE)</f>
        <v>GASES DEL ORIENTE S.A. E.S.P.</v>
      </c>
      <c r="J2615" s="2" t="s">
        <v>714</v>
      </c>
      <c r="K2615" s="12" t="str">
        <f>+VLOOKUP(FACTURACION[[#This Row],[REFERENCIA]],CODINV,2,FALSE)</f>
        <v>PILOTO ZSC 100</v>
      </c>
      <c r="L2615" s="12" t="str">
        <f>IF(VLOOKUP(FACTURACION[[#This Row],[REFERENCIA]],CODINV,3,FALSE)=0,"",VLOOKUP(FACTURACION[[#This Row],[REFERENCIA]],CODINV,3,FALSE))</f>
        <v>RRAC102A1A1A1</v>
      </c>
      <c r="M2615" s="12" t="str">
        <f>+VLOOKUP(FACTURACION[[#This Row],[REFERENCIA]],CODINV,4,FALSE)</f>
        <v>REGULADORES</v>
      </c>
      <c r="N2615" s="12" t="str">
        <f>+VLOOKUP(FACTURACION[[#This Row],[REFERENCIA]],CODINV,5,FALSE)</f>
        <v>HONEYWELL</v>
      </c>
      <c r="O2615" s="2">
        <v>4</v>
      </c>
      <c r="P2615" s="23">
        <v>1580920</v>
      </c>
      <c r="Q2615" s="24">
        <f>+FACTURACION[[#This Row],[CANTIDAD]]*FACTURACION[[#This Row],[VR UNITARIO]]/1000</f>
        <v>6323.68</v>
      </c>
      <c r="R2615" s="3" t="str">
        <f>+VLOOKUP(FACTURACION[[#This Row],[NIT]],TABLACLIENTE,5,FALSE)</f>
        <v>CUCUTA</v>
      </c>
    </row>
    <row r="2616" spans="3:18">
      <c r="C2616" s="13">
        <v>2015</v>
      </c>
      <c r="D2616" s="17" t="s">
        <v>703</v>
      </c>
      <c r="E2616" s="17">
        <f>MONTH(FACTURACION[[#This Row],[MES]]&amp;1)</f>
        <v>10</v>
      </c>
      <c r="F2616" s="223">
        <f>DATE(FACTURACION[[#This Row],[AÑO]],FACTURACION[[#This Row],[Mes numero]],1)</f>
        <v>42278</v>
      </c>
      <c r="G2616" s="159">
        <v>11562</v>
      </c>
      <c r="H2616" s="20">
        <v>890503900</v>
      </c>
      <c r="I2616" s="2" t="str">
        <f>+VLOOKUP(FACTURACION[[#This Row],[NIT]],TABLACLIENTE,2,FALSE)</f>
        <v>GASES DEL ORIENTE S.A. E.S.P.</v>
      </c>
      <c r="J2616" s="2" t="s">
        <v>715</v>
      </c>
      <c r="K2616" s="12" t="str">
        <f>+VLOOKUP(FACTURACION[[#This Row],[REFERENCIA]],CODINV,2,FALSE)</f>
        <v>PILOTO ZSC 150</v>
      </c>
      <c r="L2616" s="12" t="str">
        <f>IF(VLOOKUP(FACTURACION[[#This Row],[REFERENCIA]],CODINV,3,FALSE)=0,"",VLOOKUP(FACTURACION[[#This Row],[REFERENCIA]],CODINV,3,FALSE))</f>
        <v>RRAD102A1A1A1</v>
      </c>
      <c r="M2616" s="12" t="str">
        <f>+VLOOKUP(FACTURACION[[#This Row],[REFERENCIA]],CODINV,4,FALSE)</f>
        <v>REGULADORES</v>
      </c>
      <c r="N2616" s="12" t="str">
        <f>+VLOOKUP(FACTURACION[[#This Row],[REFERENCIA]],CODINV,5,FALSE)</f>
        <v>HONEYWELL</v>
      </c>
      <c r="O2616" s="2">
        <v>4</v>
      </c>
      <c r="P2616" s="23">
        <v>1686938</v>
      </c>
      <c r="Q2616" s="24">
        <f>+FACTURACION[[#This Row],[CANTIDAD]]*FACTURACION[[#This Row],[VR UNITARIO]]/1000</f>
        <v>6747.7520000000004</v>
      </c>
      <c r="R2616" s="3" t="str">
        <f>+VLOOKUP(FACTURACION[[#This Row],[NIT]],TABLACLIENTE,5,FALSE)</f>
        <v>CUCUTA</v>
      </c>
    </row>
    <row r="2617" spans="3:18">
      <c r="C2617" s="13">
        <v>2015</v>
      </c>
      <c r="D2617" s="17" t="s">
        <v>703</v>
      </c>
      <c r="E2617" s="17">
        <f>MONTH(FACTURACION[[#This Row],[MES]]&amp;1)</f>
        <v>10</v>
      </c>
      <c r="F2617" s="223">
        <f>DATE(FACTURACION[[#This Row],[AÑO]],FACTURACION[[#This Row],[Mes numero]],1)</f>
        <v>42278</v>
      </c>
      <c r="G2617" s="159">
        <v>11537</v>
      </c>
      <c r="H2617" s="20">
        <v>892115036</v>
      </c>
      <c r="I2617" s="2" t="str">
        <f>+VLOOKUP(FACTURACION[[#This Row],[NIT]],TABLACLIENTE,2,FALSE)</f>
        <v>GASES DE LA GUAJIRA S.A. E. S. P. (GASGUAJIRA S.A. E.S.P.)</v>
      </c>
      <c r="J2617" s="2" t="s">
        <v>244</v>
      </c>
      <c r="K2617" s="12" t="str">
        <f>+VLOOKUP(FACTURACION[[#This Row],[REFERENCIA]],CODINV,2,FALSE)</f>
        <v>PILOTO ZSC 320-100</v>
      </c>
      <c r="L2617" s="12" t="str">
        <f>IF(VLOOKUP(FACTURACION[[#This Row],[REFERENCIA]],CODINV,3,FALSE)=0,"",VLOOKUP(FACTURACION[[#This Row],[REFERENCIA]],CODINV,3,FALSE))</f>
        <v>RRAE103A1A1A1</v>
      </c>
      <c r="M2617" s="12" t="str">
        <f>+VLOOKUP(FACTURACION[[#This Row],[REFERENCIA]],CODINV,4,FALSE)</f>
        <v>REGULADORES</v>
      </c>
      <c r="N2617" s="12" t="str">
        <f>+VLOOKUP(FACTURACION[[#This Row],[REFERENCIA]],CODINV,5,FALSE)</f>
        <v>HONEYWELL</v>
      </c>
      <c r="O2617" s="2">
        <v>4</v>
      </c>
      <c r="P2617" s="23">
        <v>1928276</v>
      </c>
      <c r="Q2617" s="24">
        <f>+FACTURACION[[#This Row],[CANTIDAD]]*FACTURACION[[#This Row],[VR UNITARIO]]/1000</f>
        <v>7713.1040000000003</v>
      </c>
      <c r="R2617" s="3" t="str">
        <f>+VLOOKUP(FACTURACION[[#This Row],[NIT]],TABLACLIENTE,5,FALSE)</f>
        <v>RIOHACHA</v>
      </c>
    </row>
    <row r="2618" spans="3:18">
      <c r="C2618" s="13">
        <v>2015</v>
      </c>
      <c r="D2618" s="17" t="s">
        <v>703</v>
      </c>
      <c r="E2618" s="17">
        <f>MONTH(FACTURACION[[#This Row],[MES]]&amp;1)</f>
        <v>10</v>
      </c>
      <c r="F2618" s="223">
        <f>DATE(FACTURACION[[#This Row],[AÑO]],FACTURACION[[#This Row],[Mes numero]],1)</f>
        <v>42278</v>
      </c>
      <c r="G2618" s="159">
        <v>11583</v>
      </c>
      <c r="H2618" s="20">
        <v>890101691</v>
      </c>
      <c r="I2618" s="2" t="str">
        <f>+VLOOKUP(FACTURACION[[#This Row],[NIT]],TABLACLIENTE,2,FALSE)</f>
        <v>GASES DEL CARIBE S.A.E.S.P. (GASCARIBE S.A E.S.P.)</v>
      </c>
      <c r="J2618" s="2" t="s">
        <v>252</v>
      </c>
      <c r="K2618" s="12" t="str">
        <f>+VLOOKUP(FACTURACION[[#This Row],[REFERENCIA]],CODINV,2,FALSE)</f>
        <v>RES 42-2" PSIG ROJO-ROJO</v>
      </c>
      <c r="L2618" s="12" t="str">
        <f>IF(VLOOKUP(FACTURACION[[#This Row],[REFERENCIA]],CODINV,3,FALSE)=0,"",VLOOKUP(FACTURACION[[#This Row],[REFERENCIA]],CODINV,3,FALSE))</f>
        <v>70017P049</v>
      </c>
      <c r="M2618" s="12" t="str">
        <f>+VLOOKUP(FACTURACION[[#This Row],[REFERENCIA]],CODINV,4,FALSE)</f>
        <v>REPUESTOS Y ACCESORIOS</v>
      </c>
      <c r="N2618" s="12" t="str">
        <f>+VLOOKUP(FACTURACION[[#This Row],[REFERENCIA]],CODINV,5,FALSE)</f>
        <v>HONEYWELL</v>
      </c>
      <c r="O2618" s="2">
        <v>6</v>
      </c>
      <c r="P2618" s="23">
        <v>18000</v>
      </c>
      <c r="Q2618" s="24">
        <f>+FACTURACION[[#This Row],[CANTIDAD]]*FACTURACION[[#This Row],[VR UNITARIO]]/1000</f>
        <v>108</v>
      </c>
      <c r="R2618" s="3" t="str">
        <f>+VLOOKUP(FACTURACION[[#This Row],[NIT]],TABLACLIENTE,5,FALSE)</f>
        <v>BARRANQUILLA</v>
      </c>
    </row>
    <row r="2619" spans="3:18">
      <c r="C2619" s="13">
        <v>2015</v>
      </c>
      <c r="D2619" s="17" t="s">
        <v>703</v>
      </c>
      <c r="E2619" s="17">
        <f>MONTH(FACTURACION[[#This Row],[MES]]&amp;1)</f>
        <v>10</v>
      </c>
      <c r="F2619" s="223">
        <f>DATE(FACTURACION[[#This Row],[AÑO]],FACTURACION[[#This Row],[Mes numero]],1)</f>
        <v>42278</v>
      </c>
      <c r="G2619" s="159">
        <v>11584</v>
      </c>
      <c r="H2619" s="20">
        <v>890101691</v>
      </c>
      <c r="I2619" s="2" t="str">
        <f>+VLOOKUP(FACTURACION[[#This Row],[NIT]],TABLACLIENTE,2,FALSE)</f>
        <v>GASES DEL CARIBE S.A.E.S.P. (GASCARIBE S.A E.S.P.)</v>
      </c>
      <c r="J2619" s="2" t="s">
        <v>607</v>
      </c>
      <c r="K2619" s="12" t="str">
        <f>+VLOOKUP(FACTURACION[[#This Row],[REFERENCIA]],CODINV,2,FALSE)</f>
        <v>ORIFICIO DE 3/16 1883 CPB2</v>
      </c>
      <c r="L2619" s="12" t="str">
        <f>IF(VLOOKUP(FACTURACION[[#This Row],[REFERENCIA]],CODINV,3,FALSE)=0,"",VLOOKUP(FACTURACION[[#This Row],[REFERENCIA]],CODINV,3,FALSE))</f>
        <v/>
      </c>
      <c r="M2619" s="12" t="str">
        <f>+VLOOKUP(FACTURACION[[#This Row],[REFERENCIA]],CODINV,4,FALSE)</f>
        <v>REPUESTOS Y ACCESORIOS</v>
      </c>
      <c r="N2619" s="12" t="str">
        <f>+VLOOKUP(FACTURACION[[#This Row],[REFERENCIA]],CODINV,5,FALSE)</f>
        <v>HONEYWELL</v>
      </c>
      <c r="O2619" s="2">
        <v>5</v>
      </c>
      <c r="P2619" s="23">
        <v>25000</v>
      </c>
      <c r="Q2619" s="24">
        <f>+FACTURACION[[#This Row],[CANTIDAD]]*FACTURACION[[#This Row],[VR UNITARIO]]/1000</f>
        <v>125</v>
      </c>
      <c r="R2619" s="3" t="str">
        <f>+VLOOKUP(FACTURACION[[#This Row],[NIT]],TABLACLIENTE,5,FALSE)</f>
        <v>BARRANQUILLA</v>
      </c>
    </row>
    <row r="2620" spans="3:18">
      <c r="C2620" s="13">
        <v>2015</v>
      </c>
      <c r="D2620" s="17" t="s">
        <v>703</v>
      </c>
      <c r="E2620" s="17">
        <f>MONTH(FACTURACION[[#This Row],[MES]]&amp;1)</f>
        <v>10</v>
      </c>
      <c r="F2620" s="223">
        <f>DATE(FACTURACION[[#This Row],[AÑO]],FACTURACION[[#This Row],[Mes numero]],1)</f>
        <v>42278</v>
      </c>
      <c r="G2620" s="159">
        <v>11550</v>
      </c>
      <c r="H2620" s="20">
        <v>805010599</v>
      </c>
      <c r="I2620" s="2" t="str">
        <f>+VLOOKUP(FACTURACION[[#This Row],[NIT]],TABLACLIENTE,2,FALSE)</f>
        <v>TRANSOCCIDENTE S.A E.S.P</v>
      </c>
      <c r="J2620" s="2" t="s">
        <v>144</v>
      </c>
      <c r="K2620" s="12" t="str">
        <f>+VLOOKUP(FACTURACION[[#This Row],[REFERENCIA]],CODINV,2,FALSE)</f>
        <v>RES 10-75 PSIG ROJO</v>
      </c>
      <c r="L2620" s="12" t="str">
        <f>IF(VLOOKUP(FACTURACION[[#This Row],[REFERENCIA]],CODINV,3,FALSE)=0,"",VLOOKUP(FACTURACION[[#This Row],[REFERENCIA]],CODINV,3,FALSE))</f>
        <v>71411P012</v>
      </c>
      <c r="M2620" s="12" t="str">
        <f>+VLOOKUP(FACTURACION[[#This Row],[REFERENCIA]],CODINV,4,FALSE)</f>
        <v>REPUESTOS Y ACCESORIOS</v>
      </c>
      <c r="N2620" s="12" t="str">
        <f>+VLOOKUP(FACTURACION[[#This Row],[REFERENCIA]],CODINV,5,FALSE)</f>
        <v>HONEYWELL</v>
      </c>
      <c r="O2620" s="2">
        <v>6</v>
      </c>
      <c r="P2620" s="23">
        <v>86130</v>
      </c>
      <c r="Q2620" s="24">
        <f>+FACTURACION[[#This Row],[CANTIDAD]]*FACTURACION[[#This Row],[VR UNITARIO]]/1000</f>
        <v>516.78</v>
      </c>
      <c r="R2620" s="3" t="str">
        <f>+VLOOKUP(FACTURACION[[#This Row],[NIT]],TABLACLIENTE,5,FALSE)</f>
        <v>CALI</v>
      </c>
    </row>
    <row r="2621" spans="3:18">
      <c r="C2621" s="13">
        <v>2015</v>
      </c>
      <c r="D2621" s="17" t="s">
        <v>703</v>
      </c>
      <c r="E2621" s="17">
        <f>MONTH(FACTURACION[[#This Row],[MES]]&amp;1)</f>
        <v>10</v>
      </c>
      <c r="F2621" s="223">
        <f>DATE(FACTURACION[[#This Row],[AÑO]],FACTURACION[[#This Row],[Mes numero]],1)</f>
        <v>42278</v>
      </c>
      <c r="G2621" s="159">
        <v>11538</v>
      </c>
      <c r="H2621" s="20">
        <v>892115036</v>
      </c>
      <c r="I2621" s="2" t="str">
        <f>+VLOOKUP(FACTURACION[[#This Row],[NIT]],TABLACLIENTE,2,FALSE)</f>
        <v>GASES DE LA GUAJIRA S.A. E. S. P. (GASGUAJIRA S.A. E.S.P.)</v>
      </c>
      <c r="J2621" s="2" t="s">
        <v>277</v>
      </c>
      <c r="K2621" s="12" t="str">
        <f>+VLOOKUP(FACTURACION[[#This Row],[REFERENCIA]],CODINV,2,FALSE)</f>
        <v>ORIFICIO 3/32"</v>
      </c>
      <c r="L2621" s="12" t="str">
        <f>IF(VLOOKUP(FACTURACION[[#This Row],[REFERENCIA]],CODINV,3,FALSE)=0,"",VLOOKUP(FACTURACION[[#This Row],[REFERENCIA]],CODINV,3,FALSE))</f>
        <v>70033P001</v>
      </c>
      <c r="M2621" s="12" t="str">
        <f>+VLOOKUP(FACTURACION[[#This Row],[REFERENCIA]],CODINV,4,FALSE)</f>
        <v>REPUESTOS Y ACCESORIOS</v>
      </c>
      <c r="N2621" s="12" t="str">
        <f>+VLOOKUP(FACTURACION[[#This Row],[REFERENCIA]],CODINV,5,FALSE)</f>
        <v>HONEYWELL</v>
      </c>
      <c r="O2621" s="2">
        <v>20</v>
      </c>
      <c r="P2621" s="23">
        <v>48251</v>
      </c>
      <c r="Q2621" s="24">
        <f>+FACTURACION[[#This Row],[CANTIDAD]]*FACTURACION[[#This Row],[VR UNITARIO]]/1000</f>
        <v>965.02</v>
      </c>
      <c r="R2621" s="3" t="str">
        <f>+VLOOKUP(FACTURACION[[#This Row],[NIT]],TABLACLIENTE,5,FALSE)</f>
        <v>RIOHACHA</v>
      </c>
    </row>
    <row r="2622" spans="3:18">
      <c r="C2622" s="13">
        <v>2015</v>
      </c>
      <c r="D2622" s="17" t="s">
        <v>703</v>
      </c>
      <c r="E2622" s="17">
        <f>MONTH(FACTURACION[[#This Row],[MES]]&amp;1)</f>
        <v>10</v>
      </c>
      <c r="F2622" s="223">
        <f>DATE(FACTURACION[[#This Row],[AÑO]],FACTURACION[[#This Row],[Mes numero]],1)</f>
        <v>42278</v>
      </c>
      <c r="G2622" s="159">
        <v>11538</v>
      </c>
      <c r="H2622" s="20">
        <v>892115036</v>
      </c>
      <c r="I2622" s="2" t="str">
        <f>+VLOOKUP(FACTURACION[[#This Row],[NIT]],TABLACLIENTE,2,FALSE)</f>
        <v>GASES DE LA GUAJIRA S.A. E. S. P. (GASGUAJIRA S.A. E.S.P.)</v>
      </c>
      <c r="J2622" s="2" t="s">
        <v>151</v>
      </c>
      <c r="K2622" s="12" t="str">
        <f>+VLOOKUP(FACTURACION[[#This Row],[REFERENCIA]],CODINV,2,FALSE)</f>
        <v>DIAFRAGMA BUNA Z-138</v>
      </c>
      <c r="L2622" s="12" t="str">
        <f>IF(VLOOKUP(FACTURACION[[#This Row],[REFERENCIA]],CODINV,3,FALSE)=0,"",VLOOKUP(FACTURACION[[#This Row],[REFERENCIA]],CODINV,3,FALSE))</f>
        <v>70170P028</v>
      </c>
      <c r="M2622" s="12" t="str">
        <f>+VLOOKUP(FACTURACION[[#This Row],[REFERENCIA]],CODINV,4,FALSE)</f>
        <v>REPUESTOS Y ACCESORIOS</v>
      </c>
      <c r="N2622" s="12" t="str">
        <f>+VLOOKUP(FACTURACION[[#This Row],[REFERENCIA]],CODINV,5,FALSE)</f>
        <v>HONEYWELL</v>
      </c>
      <c r="O2622" s="2">
        <v>40</v>
      </c>
      <c r="P2622" s="23">
        <v>199810</v>
      </c>
      <c r="Q2622" s="24">
        <f>+FACTURACION[[#This Row],[CANTIDAD]]*FACTURACION[[#This Row],[VR UNITARIO]]/1000</f>
        <v>7992.4</v>
      </c>
      <c r="R2622" s="3" t="str">
        <f>+VLOOKUP(FACTURACION[[#This Row],[NIT]],TABLACLIENTE,5,FALSE)</f>
        <v>RIOHACHA</v>
      </c>
    </row>
    <row r="2623" spans="3:18">
      <c r="C2623" s="13">
        <v>2015</v>
      </c>
      <c r="D2623" s="17" t="s">
        <v>703</v>
      </c>
      <c r="E2623" s="17">
        <f>MONTH(FACTURACION[[#This Row],[MES]]&amp;1)</f>
        <v>10</v>
      </c>
      <c r="F2623" s="223">
        <f>DATE(FACTURACION[[#This Row],[AÑO]],FACTURACION[[#This Row],[Mes numero]],1)</f>
        <v>42278</v>
      </c>
      <c r="G2623" s="159">
        <v>11550</v>
      </c>
      <c r="H2623" s="20">
        <v>805010599</v>
      </c>
      <c r="I2623" s="2" t="str">
        <f>+VLOOKUP(FACTURACION[[#This Row],[NIT]],TABLACLIENTE,2,FALSE)</f>
        <v>TRANSOCCIDENTE S.A E.S.P</v>
      </c>
      <c r="J2623" s="2" t="s">
        <v>132</v>
      </c>
      <c r="K2623" s="12" t="str">
        <f>+VLOOKUP(FACTURACION[[#This Row],[REFERENCIA]],CODINV,2,FALSE)</f>
        <v>KIT REPARACION BUNA N 80</v>
      </c>
      <c r="L2623" s="12" t="str">
        <f>IF(VLOOKUP(FACTURACION[[#This Row],[REFERENCIA]],CODINV,3,FALSE)=0,"",VLOOKUP(FACTURACION[[#This Row],[REFERENCIA]],CODINV,3,FALSE))</f>
        <v>73914K010</v>
      </c>
      <c r="M2623" s="12" t="str">
        <f>+VLOOKUP(FACTURACION[[#This Row],[REFERENCIA]],CODINV,4,FALSE)</f>
        <v>REPUESTOS Y ACCESORIOS</v>
      </c>
      <c r="N2623" s="12" t="str">
        <f>+VLOOKUP(FACTURACION[[#This Row],[REFERENCIA]],CODINV,5,FALSE)</f>
        <v>HONEYWELL</v>
      </c>
      <c r="O2623" s="2">
        <v>6</v>
      </c>
      <c r="P2623" s="23">
        <v>109702</v>
      </c>
      <c r="Q2623" s="24">
        <f>+FACTURACION[[#This Row],[CANTIDAD]]*FACTURACION[[#This Row],[VR UNITARIO]]/1000</f>
        <v>658.21199999999999</v>
      </c>
      <c r="R2623" s="3" t="str">
        <f>+VLOOKUP(FACTURACION[[#This Row],[NIT]],TABLACLIENTE,5,FALSE)</f>
        <v>CALI</v>
      </c>
    </row>
    <row r="2624" spans="3:18">
      <c r="C2624" s="13">
        <v>2015</v>
      </c>
      <c r="D2624" s="17" t="s">
        <v>703</v>
      </c>
      <c r="E2624" s="17">
        <f>MONTH(FACTURACION[[#This Row],[MES]]&amp;1)</f>
        <v>10</v>
      </c>
      <c r="F2624" s="223">
        <f>DATE(FACTURACION[[#This Row],[AÑO]],FACTURACION[[#This Row],[Mes numero]],1)</f>
        <v>42278</v>
      </c>
      <c r="G2624" s="159">
        <v>11586</v>
      </c>
      <c r="H2624" s="20">
        <v>900134459</v>
      </c>
      <c r="I2624" s="2" t="str">
        <f>+VLOOKUP(FACTURACION[[#This Row],[NIT]],TABLACLIENTE,2,FALSE)</f>
        <v>TRANSPORTADORA DE GAS INTERNACIONAL S.A. ESP (TGI S.A. E.S.P.)</v>
      </c>
      <c r="J2624" s="2" t="s">
        <v>132</v>
      </c>
      <c r="K2624" s="12" t="str">
        <f>+VLOOKUP(FACTURACION[[#This Row],[REFERENCIA]],CODINV,2,FALSE)</f>
        <v>KIT REPARACION BUNA N 80</v>
      </c>
      <c r="L2624" s="12" t="str">
        <f>IF(VLOOKUP(FACTURACION[[#This Row],[REFERENCIA]],CODINV,3,FALSE)=0,"",VLOOKUP(FACTURACION[[#This Row],[REFERENCIA]],CODINV,3,FALSE))</f>
        <v>73914K010</v>
      </c>
      <c r="M2624" s="12" t="str">
        <f>+VLOOKUP(FACTURACION[[#This Row],[REFERENCIA]],CODINV,4,FALSE)</f>
        <v>REPUESTOS Y ACCESORIOS</v>
      </c>
      <c r="N2624" s="12" t="str">
        <f>+VLOOKUP(FACTURACION[[#This Row],[REFERENCIA]],CODINV,5,FALSE)</f>
        <v>HONEYWELL</v>
      </c>
      <c r="O2624" s="2">
        <v>7</v>
      </c>
      <c r="P2624" s="23">
        <v>83600</v>
      </c>
      <c r="Q2624" s="24">
        <f>+FACTURACION[[#This Row],[CANTIDAD]]*FACTURACION[[#This Row],[VR UNITARIO]]/1000</f>
        <v>585.20000000000005</v>
      </c>
      <c r="R2624" s="3" t="str">
        <f>+VLOOKUP(FACTURACION[[#This Row],[NIT]],TABLACLIENTE,5,FALSE)</f>
        <v>BOGOTÁ D.C.</v>
      </c>
    </row>
    <row r="2625" spans="3:18">
      <c r="C2625" s="13">
        <v>2015</v>
      </c>
      <c r="D2625" s="17" t="s">
        <v>703</v>
      </c>
      <c r="E2625" s="17">
        <f>MONTH(FACTURACION[[#This Row],[MES]]&amp;1)</f>
        <v>10</v>
      </c>
      <c r="F2625" s="223">
        <f>DATE(FACTURACION[[#This Row],[AÑO]],FACTURACION[[#This Row],[Mes numero]],1)</f>
        <v>42278</v>
      </c>
      <c r="G2625" s="159">
        <v>11538</v>
      </c>
      <c r="H2625" s="20">
        <v>892115036</v>
      </c>
      <c r="I2625" s="2" t="str">
        <f>+VLOOKUP(FACTURACION[[#This Row],[NIT]],TABLACLIENTE,2,FALSE)</f>
        <v>GASES DE LA GUAJIRA S.A. E. S. P. (GASGUAJIRA S.A. E.S.P.)</v>
      </c>
      <c r="J2625" s="2" t="s">
        <v>188</v>
      </c>
      <c r="K2625" s="12" t="str">
        <f>+VLOOKUP(FACTURACION[[#This Row],[REFERENCIA]],CODINV,2,FALSE)</f>
        <v>SEAT DISC BUNA 90</v>
      </c>
      <c r="L2625" s="12" t="str">
        <f>IF(VLOOKUP(FACTURACION[[#This Row],[REFERENCIA]],CODINV,3,FALSE)=0,"",VLOOKUP(FACTURACION[[#This Row],[REFERENCIA]],CODINV,3,FALSE))</f>
        <v>70041P003</v>
      </c>
      <c r="M2625" s="12" t="str">
        <f>+VLOOKUP(FACTURACION[[#This Row],[REFERENCIA]],CODINV,4,FALSE)</f>
        <v>REPUESTOS Y ACCESORIOS</v>
      </c>
      <c r="N2625" s="12" t="str">
        <f>+VLOOKUP(FACTURACION[[#This Row],[REFERENCIA]],CODINV,5,FALSE)</f>
        <v>HONEYWELL</v>
      </c>
      <c r="O2625" s="2">
        <v>20</v>
      </c>
      <c r="P2625" s="23">
        <v>34465</v>
      </c>
      <c r="Q2625" s="24">
        <f>+FACTURACION[[#This Row],[CANTIDAD]]*FACTURACION[[#This Row],[VR UNITARIO]]/1000</f>
        <v>689.3</v>
      </c>
      <c r="R2625" s="3" t="str">
        <f>+VLOOKUP(FACTURACION[[#This Row],[NIT]],TABLACLIENTE,5,FALSE)</f>
        <v>RIOHACHA</v>
      </c>
    </row>
    <row r="2626" spans="3:18">
      <c r="C2626" s="13">
        <v>2015</v>
      </c>
      <c r="D2626" s="17" t="s">
        <v>703</v>
      </c>
      <c r="E2626" s="17">
        <f>MONTH(FACTURACION[[#This Row],[MES]]&amp;1)</f>
        <v>10</v>
      </c>
      <c r="F2626" s="223">
        <f>DATE(FACTURACION[[#This Row],[AÑO]],FACTURACION[[#This Row],[Mes numero]],1)</f>
        <v>42278</v>
      </c>
      <c r="G2626" s="159">
        <v>11550</v>
      </c>
      <c r="H2626" s="20">
        <v>805010599</v>
      </c>
      <c r="I2626" s="2" t="str">
        <f>+VLOOKUP(FACTURACION[[#This Row],[NIT]],TABLACLIENTE,2,FALSE)</f>
        <v>TRANSOCCIDENTE S.A E.S.P</v>
      </c>
      <c r="J2626" s="2" t="s">
        <v>820</v>
      </c>
      <c r="K2626" s="12" t="str">
        <f>+VLOOKUP(FACTURACION[[#This Row],[REFERENCIA]],CODINV,2,FALSE)</f>
        <v>ADJUSTMEN SCREW ASSEMBLY</v>
      </c>
      <c r="L2626" s="12" t="str">
        <f>IF(VLOOKUP(FACTURACION[[#This Row],[REFERENCIA]],CODINV,3,FALSE)=0,"",VLOOKUP(FACTURACION[[#This Row],[REFERENCIA]],CODINV,3,FALSE))</f>
        <v>72213G003</v>
      </c>
      <c r="M2626" s="12" t="str">
        <f>+VLOOKUP(FACTURACION[[#This Row],[REFERENCIA]],CODINV,4,FALSE)</f>
        <v>REPUESTOS Y ACCESORIOS</v>
      </c>
      <c r="N2626" s="12" t="str">
        <f>+VLOOKUP(FACTURACION[[#This Row],[REFERENCIA]],CODINV,5,FALSE)</f>
        <v>HONEYWELL</v>
      </c>
      <c r="O2626" s="2">
        <v>6</v>
      </c>
      <c r="P2626" s="23">
        <v>387790</v>
      </c>
      <c r="Q2626" s="24">
        <f>+FACTURACION[[#This Row],[CANTIDAD]]*FACTURACION[[#This Row],[VR UNITARIO]]/1000</f>
        <v>2326.7399999999998</v>
      </c>
      <c r="R2626" s="3" t="str">
        <f>+VLOOKUP(FACTURACION[[#This Row],[NIT]],TABLACLIENTE,5,FALSE)</f>
        <v>CALI</v>
      </c>
    </row>
    <row r="2627" spans="3:18">
      <c r="C2627" s="13">
        <v>2015</v>
      </c>
      <c r="D2627" s="17" t="s">
        <v>703</v>
      </c>
      <c r="E2627" s="17">
        <f>MONTH(FACTURACION[[#This Row],[MES]]&amp;1)</f>
        <v>10</v>
      </c>
      <c r="F2627" s="223">
        <f>DATE(FACTURACION[[#This Row],[AÑO]],FACTURACION[[#This Row],[Mes numero]],1)</f>
        <v>42278</v>
      </c>
      <c r="G2627" s="159">
        <v>11550</v>
      </c>
      <c r="H2627" s="20">
        <v>805010599</v>
      </c>
      <c r="I2627" s="2" t="str">
        <f>+VLOOKUP(FACTURACION[[#This Row],[NIT]],TABLACLIENTE,2,FALSE)</f>
        <v>TRANSOCCIDENTE S.A E.S.P</v>
      </c>
      <c r="J2627" s="2" t="s">
        <v>799</v>
      </c>
      <c r="K2627" s="12" t="str">
        <f>+VLOOKUP(FACTURACION[[#This Row],[REFERENCIA]],CODINV,2,FALSE)</f>
        <v>SPRING ZSC PILOT CODE BLUE 25-15 150</v>
      </c>
      <c r="L2627" s="12" t="str">
        <f>IF(VLOOKUP(FACTURACION[[#This Row],[REFERENCIA]],CODINV,3,FALSE)=0,"",VLOOKUP(FACTURACION[[#This Row],[REFERENCIA]],CODINV,3,FALSE))</f>
        <v>71411P014</v>
      </c>
      <c r="M2627" s="12" t="str">
        <f>+VLOOKUP(FACTURACION[[#This Row],[REFERENCIA]],CODINV,4,FALSE)</f>
        <v>REPUESTOS Y ACCESORIOS</v>
      </c>
      <c r="N2627" s="12" t="str">
        <f>+VLOOKUP(FACTURACION[[#This Row],[REFERENCIA]],CODINV,5,FALSE)</f>
        <v>HONEYWELL</v>
      </c>
      <c r="O2627" s="2">
        <v>6</v>
      </c>
      <c r="P2627" s="23">
        <v>94755</v>
      </c>
      <c r="Q2627" s="24">
        <f>+FACTURACION[[#This Row],[CANTIDAD]]*FACTURACION[[#This Row],[VR UNITARIO]]/1000</f>
        <v>568.53</v>
      </c>
      <c r="R2627" s="3" t="str">
        <f>+VLOOKUP(FACTURACION[[#This Row],[NIT]],TABLACLIENTE,5,FALSE)</f>
        <v>CALI</v>
      </c>
    </row>
    <row r="2628" spans="3:18">
      <c r="C2628" s="13">
        <v>2015</v>
      </c>
      <c r="D2628" s="17" t="s">
        <v>703</v>
      </c>
      <c r="E2628" s="17">
        <f>MONTH(FACTURACION[[#This Row],[MES]]&amp;1)</f>
        <v>10</v>
      </c>
      <c r="F2628" s="223">
        <f>DATE(FACTURACION[[#This Row],[AÑO]],FACTURACION[[#This Row],[Mes numero]],1)</f>
        <v>42278</v>
      </c>
      <c r="G2628" s="159">
        <v>11556</v>
      </c>
      <c r="H2628" s="25">
        <v>891101577</v>
      </c>
      <c r="I2628" s="3" t="str">
        <f>+VLOOKUP(FACTURACION[[#This Row],[NIT]],TABLACLIENTE,2,FALSE)</f>
        <v>ALCANOS DE COLOMBIA S.A. E.S.P</v>
      </c>
      <c r="J2628" s="2" t="s">
        <v>61</v>
      </c>
      <c r="K2628" s="12" t="str">
        <f>+VLOOKUP(FACTURACION[[#This Row],[REFERENCIA]],CODINV,2,FALSE)</f>
        <v>MANGA 2" S300 H7</v>
      </c>
      <c r="L2628" s="12" t="str">
        <f>IF(VLOOKUP(FACTURACION[[#This Row],[REFERENCIA]],CODINV,3,FALSE)=0,"",VLOOKUP(FACTURACION[[#This Row],[REFERENCIA]],CODINV,3,FALSE))</f>
        <v>73404P002</v>
      </c>
      <c r="M2628" s="12" t="str">
        <f>+VLOOKUP(FACTURACION[[#This Row],[REFERENCIA]],CODINV,4,FALSE)</f>
        <v>MANGAS</v>
      </c>
      <c r="N2628" s="12" t="str">
        <f>+VLOOKUP(FACTURACION[[#This Row],[REFERENCIA]],CODINV,5,FALSE)</f>
        <v>HONEYWELL</v>
      </c>
      <c r="O2628" s="2">
        <v>5</v>
      </c>
      <c r="P2628" s="23">
        <v>427598</v>
      </c>
      <c r="Q2628" s="24">
        <f>+FACTURACION[[#This Row],[CANTIDAD]]*FACTURACION[[#This Row],[VR UNITARIO]]/1000</f>
        <v>2137.9899999999998</v>
      </c>
      <c r="R2628" s="3" t="str">
        <f>+VLOOKUP(FACTURACION[[#This Row],[NIT]],TABLACLIENTE,5,FALSE)</f>
        <v>NEIVA</v>
      </c>
    </row>
    <row r="2629" spans="3:18">
      <c r="C2629" s="13">
        <v>2015</v>
      </c>
      <c r="D2629" s="17" t="s">
        <v>703</v>
      </c>
      <c r="E2629" s="17">
        <f>MONTH(FACTURACION[[#This Row],[MES]]&amp;1)</f>
        <v>10</v>
      </c>
      <c r="F2629" s="223">
        <f>DATE(FACTURACION[[#This Row],[AÑO]],FACTURACION[[#This Row],[Mes numero]],1)</f>
        <v>42278</v>
      </c>
      <c r="G2629" s="159">
        <v>11547</v>
      </c>
      <c r="H2629" s="20">
        <v>890400869</v>
      </c>
      <c r="I2629" s="2" t="str">
        <f>+VLOOKUP(FACTURACION[[#This Row],[NIT]],TABLACLIENTE,2,FALSE)</f>
        <v>SURTIDORA DE GAS DEL CARIBE S.A. E.S.P. (SURTIGAS S.A. E.S.P.)</v>
      </c>
      <c r="J2629" s="2" t="s">
        <v>61</v>
      </c>
      <c r="K2629" s="12" t="str">
        <f>+VLOOKUP(FACTURACION[[#This Row],[REFERENCIA]],CODINV,2,FALSE)</f>
        <v>MANGA 2" S300 H7</v>
      </c>
      <c r="L2629" s="12" t="str">
        <f>IF(VLOOKUP(FACTURACION[[#This Row],[REFERENCIA]],CODINV,3,FALSE)=0,"",VLOOKUP(FACTURACION[[#This Row],[REFERENCIA]],CODINV,3,FALSE))</f>
        <v>73404P002</v>
      </c>
      <c r="M2629" s="12" t="str">
        <f>+VLOOKUP(FACTURACION[[#This Row],[REFERENCIA]],CODINV,4,FALSE)</f>
        <v>MANGAS</v>
      </c>
      <c r="N2629" s="12" t="str">
        <f>+VLOOKUP(FACTURACION[[#This Row],[REFERENCIA]],CODINV,5,FALSE)</f>
        <v>HONEYWELL</v>
      </c>
      <c r="O2629" s="2">
        <v>20</v>
      </c>
      <c r="P2629" s="23">
        <v>411041</v>
      </c>
      <c r="Q2629" s="24">
        <f>+FACTURACION[[#This Row],[CANTIDAD]]*FACTURACION[[#This Row],[VR UNITARIO]]/1000</f>
        <v>8220.82</v>
      </c>
      <c r="R2629" s="3" t="str">
        <f>+VLOOKUP(FACTURACION[[#This Row],[NIT]],TABLACLIENTE,5,FALSE)</f>
        <v>CARTAGENA</v>
      </c>
    </row>
    <row r="2630" spans="3:18">
      <c r="C2630" s="13">
        <v>2015</v>
      </c>
      <c r="D2630" s="17" t="s">
        <v>703</v>
      </c>
      <c r="E2630" s="17">
        <f>MONTH(FACTURACION[[#This Row],[MES]]&amp;1)</f>
        <v>10</v>
      </c>
      <c r="F2630" s="223">
        <f>DATE(FACTURACION[[#This Row],[AÑO]],FACTURACION[[#This Row],[Mes numero]],1)</f>
        <v>42278</v>
      </c>
      <c r="G2630" s="159">
        <v>11538</v>
      </c>
      <c r="H2630" s="20">
        <v>892115036</v>
      </c>
      <c r="I2630" s="2" t="str">
        <f>+VLOOKUP(FACTURACION[[#This Row],[NIT]],TABLACLIENTE,2,FALSE)</f>
        <v>GASES DE LA GUAJIRA S.A. E. S. P. (GASGUAJIRA S.A. E.S.P.)</v>
      </c>
      <c r="J2630" s="2" t="s">
        <v>566</v>
      </c>
      <c r="K2630" s="12" t="str">
        <f>+VLOOKUP(FACTURACION[[#This Row],[REFERENCIA]],CODINV,2,FALSE)</f>
        <v>MANGA 2" S300 V7</v>
      </c>
      <c r="L2630" s="12" t="str">
        <f>IF(VLOOKUP(FACTURACION[[#This Row],[REFERENCIA]],CODINV,3,FALSE)=0,"",VLOOKUP(FACTURACION[[#This Row],[REFERENCIA]],CODINV,3,FALSE))</f>
        <v>73404P015</v>
      </c>
      <c r="M2630" s="12" t="str">
        <f>+VLOOKUP(FACTURACION[[#This Row],[REFERENCIA]],CODINV,4,FALSE)</f>
        <v>MANGAS</v>
      </c>
      <c r="N2630" s="12" t="str">
        <f>+VLOOKUP(FACTURACION[[#This Row],[REFERENCIA]],CODINV,5,FALSE)</f>
        <v>HONEYWELL</v>
      </c>
      <c r="O2630" s="2">
        <v>10</v>
      </c>
      <c r="P2630" s="23">
        <v>1298690</v>
      </c>
      <c r="Q2630" s="24">
        <f>+FACTURACION[[#This Row],[CANTIDAD]]*FACTURACION[[#This Row],[VR UNITARIO]]/1000</f>
        <v>12986.9</v>
      </c>
      <c r="R2630" s="3" t="str">
        <f>+VLOOKUP(FACTURACION[[#This Row],[NIT]],TABLACLIENTE,5,FALSE)</f>
        <v>RIOHACHA</v>
      </c>
    </row>
    <row r="2631" spans="3:18">
      <c r="C2631" s="13">
        <v>2015</v>
      </c>
      <c r="D2631" s="17" t="s">
        <v>703</v>
      </c>
      <c r="E2631" s="17">
        <f>MONTH(FACTURACION[[#This Row],[MES]]&amp;1)</f>
        <v>10</v>
      </c>
      <c r="F2631" s="223">
        <f>DATE(FACTURACION[[#This Row],[AÑO]],FACTURACION[[#This Row],[Mes numero]],1)</f>
        <v>42278</v>
      </c>
      <c r="G2631" s="159">
        <v>11547</v>
      </c>
      <c r="H2631" s="20">
        <v>890400869</v>
      </c>
      <c r="I2631" s="2" t="str">
        <f>+VLOOKUP(FACTURACION[[#This Row],[NIT]],TABLACLIENTE,2,FALSE)</f>
        <v>SURTIDORA DE GAS DEL CARIBE S.A. E.S.P. (SURTIGAS S.A. E.S.P.)</v>
      </c>
      <c r="J2631" s="2" t="s">
        <v>717</v>
      </c>
      <c r="K2631" s="12" t="str">
        <f>+VLOOKUP(FACTURACION[[#This Row],[REFERENCIA]],CODINV,2,FALSE)</f>
        <v>MANGA 4" S300 H5</v>
      </c>
      <c r="L2631" s="12" t="str">
        <f>IF(VLOOKUP(FACTURACION[[#This Row],[REFERENCIA]],CODINV,3,FALSE)=0,"",VLOOKUP(FACTURACION[[#This Row],[REFERENCIA]],CODINV,3,FALSE))</f>
        <v>73404P010</v>
      </c>
      <c r="M2631" s="12" t="str">
        <f>+VLOOKUP(FACTURACION[[#This Row],[REFERENCIA]],CODINV,4,FALSE)</f>
        <v>MANGAS</v>
      </c>
      <c r="N2631" s="12" t="str">
        <f>+VLOOKUP(FACTURACION[[#This Row],[REFERENCIA]],CODINV,5,FALSE)</f>
        <v>HONEYWELL</v>
      </c>
      <c r="O2631" s="2">
        <v>6</v>
      </c>
      <c r="P2631" s="23">
        <v>1063311</v>
      </c>
      <c r="Q2631" s="24">
        <f>+FACTURACION[[#This Row],[CANTIDAD]]*FACTURACION[[#This Row],[VR UNITARIO]]/1000</f>
        <v>6379.866</v>
      </c>
      <c r="R2631" s="3" t="str">
        <f>+VLOOKUP(FACTURACION[[#This Row],[NIT]],TABLACLIENTE,5,FALSE)</f>
        <v>CARTAGENA</v>
      </c>
    </row>
    <row r="2632" spans="3:18">
      <c r="C2632" s="13">
        <v>2015</v>
      </c>
      <c r="D2632" s="17" t="s">
        <v>703</v>
      </c>
      <c r="E2632" s="17">
        <f>MONTH(FACTURACION[[#This Row],[MES]]&amp;1)</f>
        <v>10</v>
      </c>
      <c r="F2632" s="223">
        <f>DATE(FACTURACION[[#This Row],[AÑO]],FACTURACION[[#This Row],[Mes numero]],1)</f>
        <v>42278</v>
      </c>
      <c r="G2632" s="159">
        <v>11550</v>
      </c>
      <c r="H2632" s="20">
        <v>805010599</v>
      </c>
      <c r="I2632" s="2" t="str">
        <f>+VLOOKUP(FACTURACION[[#This Row],[NIT]],TABLACLIENTE,2,FALSE)</f>
        <v>TRANSOCCIDENTE S.A E.S.P</v>
      </c>
      <c r="J2632" s="2" t="s">
        <v>256</v>
      </c>
      <c r="K2632" s="12" t="str">
        <f>+VLOOKUP(FACTURACION[[#This Row],[REFERENCIA]],CODINV,2,FALSE)</f>
        <v>YOKE PILOT Z</v>
      </c>
      <c r="L2632" s="12" t="str">
        <f>IF(VLOOKUP(FACTURACION[[#This Row],[REFERENCIA]],CODINV,3,FALSE)=0,"",VLOOKUP(FACTURACION[[#This Row],[REFERENCIA]],CODINV,3,FALSE))</f>
        <v>70852P002</v>
      </c>
      <c r="M2632" s="12" t="str">
        <f>+VLOOKUP(FACTURACION[[#This Row],[REFERENCIA]],CODINV,4,FALSE)</f>
        <v>REPUESTOS Y ACCESORIOS</v>
      </c>
      <c r="N2632" s="12" t="str">
        <f>+VLOOKUP(FACTURACION[[#This Row],[REFERENCIA]],CODINV,5,FALSE)</f>
        <v>HONEYWELL</v>
      </c>
      <c r="O2632" s="2">
        <v>6</v>
      </c>
      <c r="P2632" s="23">
        <v>190704</v>
      </c>
      <c r="Q2632" s="24">
        <f>+FACTURACION[[#This Row],[CANTIDAD]]*FACTURACION[[#This Row],[VR UNITARIO]]/1000</f>
        <v>1144.2239999999999</v>
      </c>
      <c r="R2632" s="3" t="str">
        <f>+VLOOKUP(FACTURACION[[#This Row],[NIT]],TABLACLIENTE,5,FALSE)</f>
        <v>CALI</v>
      </c>
    </row>
    <row r="2633" spans="3:18">
      <c r="C2633" s="13">
        <v>2015</v>
      </c>
      <c r="D2633" s="17" t="s">
        <v>703</v>
      </c>
      <c r="E2633" s="17">
        <f>MONTH(FACTURACION[[#This Row],[MES]]&amp;1)</f>
        <v>10</v>
      </c>
      <c r="F2633" s="223">
        <f>DATE(FACTURACION[[#This Row],[AÑO]],FACTURACION[[#This Row],[Mes numero]],1)</f>
        <v>42278</v>
      </c>
      <c r="G2633" s="159">
        <v>11550</v>
      </c>
      <c r="H2633" s="20">
        <v>805010599</v>
      </c>
      <c r="I2633" s="2" t="str">
        <f>+VLOOKUP(FACTURACION[[#This Row],[NIT]],TABLACLIENTE,2,FALSE)</f>
        <v>TRANSOCCIDENTE S.A E.S.P</v>
      </c>
      <c r="J2633" s="2" t="s">
        <v>572</v>
      </c>
      <c r="K2633" s="12" t="str">
        <f>+VLOOKUP(FACTURACION[[#This Row],[REFERENCIA]],CODINV,2,FALSE)</f>
        <v>RING, RETAINING</v>
      </c>
      <c r="L2633" s="12" t="str">
        <f>IF(VLOOKUP(FACTURACION[[#This Row],[REFERENCIA]],CODINV,3,FALSE)=0,"",VLOOKUP(FACTURACION[[#This Row],[REFERENCIA]],CODINV,3,FALSE))</f>
        <v>78074P029</v>
      </c>
      <c r="M2633" s="12" t="str">
        <f>+VLOOKUP(FACTURACION[[#This Row],[REFERENCIA]],CODINV,4,FALSE)</f>
        <v>REPUESTOS Y ACCESORIOS</v>
      </c>
      <c r="N2633" s="12" t="str">
        <f>+VLOOKUP(FACTURACION[[#This Row],[REFERENCIA]],CODINV,5,FALSE)</f>
        <v>HONEYWELL</v>
      </c>
      <c r="O2633" s="2">
        <v>6</v>
      </c>
      <c r="P2633" s="23">
        <v>31789</v>
      </c>
      <c r="Q2633" s="24">
        <f>+FACTURACION[[#This Row],[CANTIDAD]]*FACTURACION[[#This Row],[VR UNITARIO]]/1000</f>
        <v>190.73400000000001</v>
      </c>
      <c r="R2633" s="3" t="str">
        <f>+VLOOKUP(FACTURACION[[#This Row],[NIT]],TABLACLIENTE,5,FALSE)</f>
        <v>CALI</v>
      </c>
    </row>
    <row r="2634" spans="3:18">
      <c r="C2634" s="13">
        <v>2015</v>
      </c>
      <c r="D2634" s="17" t="s">
        <v>703</v>
      </c>
      <c r="E2634" s="17">
        <f>MONTH(FACTURACION[[#This Row],[MES]]&amp;1)</f>
        <v>10</v>
      </c>
      <c r="F2634" s="223">
        <f>DATE(FACTURACION[[#This Row],[AÑO]],FACTURACION[[#This Row],[Mes numero]],1)</f>
        <v>42278</v>
      </c>
      <c r="G2634" s="159">
        <v>11538</v>
      </c>
      <c r="H2634" s="20">
        <v>892115036</v>
      </c>
      <c r="I2634" s="2" t="str">
        <f>+VLOOKUP(FACTURACION[[#This Row],[NIT]],TABLACLIENTE,2,FALSE)</f>
        <v>GASES DE LA GUAJIRA S.A. E. S. P. (GASGUAJIRA S.A. E.S.P.)</v>
      </c>
      <c r="J2634" s="2" t="s">
        <v>886</v>
      </c>
      <c r="K2634" s="12" t="str">
        <f>+VLOOKUP(FACTURACION[[#This Row],[REFERENCIA]],CODINV,2,FALSE)</f>
        <v>FILTER ASSEMBLY (COMPOSITE)</v>
      </c>
      <c r="L2634" s="12" t="str">
        <f>IF(VLOOKUP(FACTURACION[[#This Row],[REFERENCIA]],CODINV,3,FALSE)=0,"",VLOOKUP(FACTURACION[[#This Row],[REFERENCIA]],CODINV,3,FALSE))</f>
        <v>78480P001</v>
      </c>
      <c r="M2634" s="12" t="str">
        <f>+VLOOKUP(FACTURACION[[#This Row],[REFERENCIA]],CODINV,4,FALSE)</f>
        <v>FILTROS</v>
      </c>
      <c r="N2634" s="12" t="str">
        <f>+VLOOKUP(FACTURACION[[#This Row],[REFERENCIA]],CODINV,5,FALSE)</f>
        <v>HONEYWELL</v>
      </c>
      <c r="O2634" s="2">
        <v>20</v>
      </c>
      <c r="P2634" s="23">
        <v>79538</v>
      </c>
      <c r="Q2634" s="24">
        <f>+FACTURACION[[#This Row],[CANTIDAD]]*FACTURACION[[#This Row],[VR UNITARIO]]/1000</f>
        <v>1590.76</v>
      </c>
      <c r="R2634" s="3" t="str">
        <f>+VLOOKUP(FACTURACION[[#This Row],[NIT]],TABLACLIENTE,5,FALSE)</f>
        <v>RIOHACHA</v>
      </c>
    </row>
    <row r="2635" spans="3:18">
      <c r="C2635" s="13">
        <v>2015</v>
      </c>
      <c r="D2635" s="17" t="s">
        <v>703</v>
      </c>
      <c r="E2635" s="17">
        <f>MONTH(FACTURACION[[#This Row],[MES]]&amp;1)</f>
        <v>10</v>
      </c>
      <c r="F2635" s="223">
        <f>DATE(FACTURACION[[#This Row],[AÑO]],FACTURACION[[#This Row],[Mes numero]],1)</f>
        <v>42278</v>
      </c>
      <c r="G2635" s="159">
        <v>11538</v>
      </c>
      <c r="H2635" s="20">
        <v>892115036</v>
      </c>
      <c r="I2635" s="2" t="str">
        <f>+VLOOKUP(FACTURACION[[#This Row],[NIT]],TABLACLIENTE,2,FALSE)</f>
        <v>GASES DE LA GUAJIRA S.A. E. S. P. (GASGUAJIRA S.A. E.S.P.)</v>
      </c>
      <c r="J2635" s="2" t="s">
        <v>174</v>
      </c>
      <c r="K2635" s="12" t="str">
        <f>+VLOOKUP(FACTURACION[[#This Row],[REFERENCIA]],CODINV,2,FALSE)</f>
        <v>MANGA 2" S600 V7</v>
      </c>
      <c r="L2635" s="12" t="str">
        <f>IF(VLOOKUP(FACTURACION[[#This Row],[REFERENCIA]],CODINV,3,FALSE)=0,"",VLOOKUP(FACTURACION[[#This Row],[REFERENCIA]],CODINV,3,FALSE))</f>
        <v>73677P011</v>
      </c>
      <c r="M2635" s="12" t="str">
        <f>+VLOOKUP(FACTURACION[[#This Row],[REFERENCIA]],CODINV,4,FALSE)</f>
        <v>MANGAS</v>
      </c>
      <c r="N2635" s="12" t="str">
        <f>+VLOOKUP(FACTURACION[[#This Row],[REFERENCIA]],CODINV,5,FALSE)</f>
        <v>HONEYWELL</v>
      </c>
      <c r="O2635" s="2">
        <v>10</v>
      </c>
      <c r="P2635" s="23">
        <v>1233770</v>
      </c>
      <c r="Q2635" s="24">
        <f>+FACTURACION[[#This Row],[CANTIDAD]]*FACTURACION[[#This Row],[VR UNITARIO]]/1000</f>
        <v>12337.7</v>
      </c>
      <c r="R2635" s="3" t="str">
        <f>+VLOOKUP(FACTURACION[[#This Row],[NIT]],TABLACLIENTE,5,FALSE)</f>
        <v>RIOHACHA</v>
      </c>
    </row>
    <row r="2636" spans="3:18">
      <c r="C2636" s="13">
        <v>2015</v>
      </c>
      <c r="D2636" s="17" t="s">
        <v>703</v>
      </c>
      <c r="E2636" s="17">
        <f>MONTH(FACTURACION[[#This Row],[MES]]&amp;1)</f>
        <v>10</v>
      </c>
      <c r="F2636" s="223">
        <f>DATE(FACTURACION[[#This Row],[AÑO]],FACTURACION[[#This Row],[Mes numero]],1)</f>
        <v>42278</v>
      </c>
      <c r="G2636" s="159">
        <v>11566</v>
      </c>
      <c r="H2636" s="20">
        <v>890105526</v>
      </c>
      <c r="I2636" s="2" t="str">
        <f>+VLOOKUP(FACTURACION[[#This Row],[NIT]],TABLACLIENTE,2,FALSE)</f>
        <v>PROMIGAS S.A. E.S.P.</v>
      </c>
      <c r="J2636" s="2" t="s">
        <v>174</v>
      </c>
      <c r="K2636" s="12" t="str">
        <f>+VLOOKUP(FACTURACION[[#This Row],[REFERENCIA]],CODINV,2,FALSE)</f>
        <v>MANGA 2" S600 V7</v>
      </c>
      <c r="L2636" s="12" t="str">
        <f>IF(VLOOKUP(FACTURACION[[#This Row],[REFERENCIA]],CODINV,3,FALSE)=0,"",VLOOKUP(FACTURACION[[#This Row],[REFERENCIA]],CODINV,3,FALSE))</f>
        <v>73677P011</v>
      </c>
      <c r="M2636" s="12" t="str">
        <f>+VLOOKUP(FACTURACION[[#This Row],[REFERENCIA]],CODINV,4,FALSE)</f>
        <v>MANGAS</v>
      </c>
      <c r="N2636" s="12" t="str">
        <f>+VLOOKUP(FACTURACION[[#This Row],[REFERENCIA]],CODINV,5,FALSE)</f>
        <v>HONEYWELL</v>
      </c>
      <c r="O2636" s="2">
        <v>10</v>
      </c>
      <c r="P2636" s="23">
        <v>1187365</v>
      </c>
      <c r="Q2636" s="24">
        <f>+FACTURACION[[#This Row],[CANTIDAD]]*FACTURACION[[#This Row],[VR UNITARIO]]/1000</f>
        <v>11873.65</v>
      </c>
      <c r="R2636" s="3" t="str">
        <f>+VLOOKUP(FACTURACION[[#This Row],[NIT]],TABLACLIENTE,5,FALSE)</f>
        <v>BARRANQUILLA</v>
      </c>
    </row>
    <row r="2637" spans="3:18">
      <c r="C2637" s="13">
        <v>2015</v>
      </c>
      <c r="D2637" s="17" t="s">
        <v>703</v>
      </c>
      <c r="E2637" s="17">
        <f>MONTH(FACTURACION[[#This Row],[MES]]&amp;1)</f>
        <v>10</v>
      </c>
      <c r="F2637" s="223">
        <f>DATE(FACTURACION[[#This Row],[AÑO]],FACTURACION[[#This Row],[Mes numero]],1)</f>
        <v>42278</v>
      </c>
      <c r="G2637" s="159">
        <v>11571</v>
      </c>
      <c r="H2637" s="20">
        <v>890400869</v>
      </c>
      <c r="I2637" s="2" t="str">
        <f>+VLOOKUP(FACTURACION[[#This Row],[NIT]],TABLACLIENTE,2,FALSE)</f>
        <v>SURTIDORA DE GAS DEL CARIBE S.A. E.S.P. (SURTIGAS S.A. E.S.P.)</v>
      </c>
      <c r="J2637" s="2" t="s">
        <v>822</v>
      </c>
      <c r="K2637" s="12" t="str">
        <f>+VLOOKUP(FACTURACION[[#This Row],[REFERENCIA]],CODINV,2,FALSE)</f>
        <v>PIÑON TRANS CON ENGRANAJE</v>
      </c>
      <c r="L2637" s="12" t="str">
        <f>IF(VLOOKUP(FACTURACION[[#This Row],[REFERENCIA]],CODINV,3,FALSE)=0,"",VLOOKUP(FACTURACION[[#This Row],[REFERENCIA]],CODINV,3,FALSE))</f>
        <v/>
      </c>
      <c r="M2637" s="12" t="str">
        <f>+VLOOKUP(FACTURACION[[#This Row],[REFERENCIA]],CODINV,4,FALSE)</f>
        <v>REPUESTOS Y ACCESORIOS</v>
      </c>
      <c r="N2637" s="12" t="str">
        <f>+VLOOKUP(FACTURACION[[#This Row],[REFERENCIA]],CODINV,5,FALSE)</f>
        <v>HONEYWELL</v>
      </c>
      <c r="O2637" s="2">
        <v>1</v>
      </c>
      <c r="P2637" s="23">
        <v>3468105</v>
      </c>
      <c r="Q2637" s="24">
        <f>+FACTURACION[[#This Row],[CANTIDAD]]*FACTURACION[[#This Row],[VR UNITARIO]]/1000</f>
        <v>3468.105</v>
      </c>
      <c r="R2637" s="3" t="str">
        <f>+VLOOKUP(FACTURACION[[#This Row],[NIT]],TABLACLIENTE,5,FALSE)</f>
        <v>CARTAGENA</v>
      </c>
    </row>
    <row r="2638" spans="3:18">
      <c r="C2638" s="13">
        <v>2015</v>
      </c>
      <c r="D2638" s="17" t="s">
        <v>703</v>
      </c>
      <c r="E2638" s="17">
        <f>MONTH(FACTURACION[[#This Row],[MES]]&amp;1)</f>
        <v>10</v>
      </c>
      <c r="F2638" s="223">
        <f>DATE(FACTURACION[[#This Row],[AÑO]],FACTURACION[[#This Row],[Mes numero]],1)</f>
        <v>42278</v>
      </c>
      <c r="G2638" s="159">
        <v>11563</v>
      </c>
      <c r="H2638" s="20">
        <v>890500726</v>
      </c>
      <c r="I2638" s="2" t="str">
        <f>+VLOOKUP(FACTURACION[[#This Row],[NIT]],TABLACLIENTE,2,FALSE)</f>
        <v>NORTESANTANDEREANA DE GAS S.A. E.S.P (NORGAS S.A. E.S.P.)</v>
      </c>
      <c r="J2638" s="2" t="s">
        <v>258</v>
      </c>
      <c r="K2638" s="12" t="str">
        <f>+VLOOKUP(FACTURACION[[#This Row],[REFERENCIA]],CODINV,2,FALSE)</f>
        <v>LICENCIA PREMIUM TROYA III</v>
      </c>
      <c r="L2638" s="12" t="str">
        <f>IF(VLOOKUP(FACTURACION[[#This Row],[REFERENCIA]],CODINV,3,FALSE)=0,"",VLOOKUP(FACTURACION[[#This Row],[REFERENCIA]],CODINV,3,FALSE))</f>
        <v>720370001YY</v>
      </c>
      <c r="M2638" s="12" t="str">
        <f>+VLOOKUP(FACTURACION[[#This Row],[REFERENCIA]],CODINV,4,FALSE)</f>
        <v>REPUESTOS Y ACCESORIOS</v>
      </c>
      <c r="N2638" s="12" t="str">
        <f>+VLOOKUP(FACTURACION[[#This Row],[REFERENCIA]],CODINV,5,FALSE)</f>
        <v>RED SEAL MEASUREMENT</v>
      </c>
      <c r="O2638" s="2">
        <v>1</v>
      </c>
      <c r="P2638" s="23">
        <v>896492</v>
      </c>
      <c r="Q2638" s="24">
        <f>+FACTURACION[[#This Row],[CANTIDAD]]*FACTURACION[[#This Row],[VR UNITARIO]]/1000</f>
        <v>896.49199999999996</v>
      </c>
      <c r="R2638" s="3" t="str">
        <f>+VLOOKUP(FACTURACION[[#This Row],[NIT]],TABLACLIENTE,5,FALSE)</f>
        <v>BUCARAMANGA</v>
      </c>
    </row>
    <row r="2639" spans="3:18">
      <c r="C2639" s="13">
        <v>2015</v>
      </c>
      <c r="D2639" s="17" t="s">
        <v>703</v>
      </c>
      <c r="E2639" s="17">
        <f>MONTH(FACTURACION[[#This Row],[MES]]&amp;1)</f>
        <v>10</v>
      </c>
      <c r="F2639" s="223">
        <f>DATE(FACTURACION[[#This Row],[AÑO]],FACTURACION[[#This Row],[Mes numero]],1)</f>
        <v>42278</v>
      </c>
      <c r="G2639" s="159">
        <v>11529</v>
      </c>
      <c r="H2639" s="20">
        <v>890200919</v>
      </c>
      <c r="I2639" s="2" t="str">
        <f>+VLOOKUP(FACTURACION[[#This Row],[NIT]],TABLACLIENTE,2,FALSE)</f>
        <v>GAS DE SANTANDER S.A. E.S.P.</v>
      </c>
      <c r="J2639" s="2" t="s">
        <v>98</v>
      </c>
      <c r="K2639" s="12" t="str">
        <f>+VLOOKUP(FACTURACION[[#This Row],[REFERENCIA]],CODINV,2,FALSE)</f>
        <v>MULTIVALVULA 1".</v>
      </c>
      <c r="L2639" s="12" t="str">
        <f>IF(VLOOKUP(FACTURACION[[#This Row],[REFERENCIA]],CODINV,3,FALSE)=0,"",VLOOKUP(FACTURACION[[#This Row],[REFERENCIA]],CODINV,3,FALSE))</f>
        <v>6542R12.0</v>
      </c>
      <c r="M2639" s="12" t="str">
        <f>+VLOOKUP(FACTURACION[[#This Row],[REFERENCIA]],CODINV,4,FALSE)</f>
        <v>VÁLVULAS Y MULTIVÁLVULAS</v>
      </c>
      <c r="N2639" s="12" t="str">
        <f>+VLOOKUP(FACTURACION[[#This Row],[REFERENCIA]],CODINV,5,FALSE)</f>
        <v>REGO</v>
      </c>
      <c r="O2639" s="2">
        <v>12</v>
      </c>
      <c r="P2639" s="23">
        <v>291014</v>
      </c>
      <c r="Q2639" s="24">
        <f>+FACTURACION[[#This Row],[CANTIDAD]]*FACTURACION[[#This Row],[VR UNITARIO]]/1000</f>
        <v>3492.1680000000001</v>
      </c>
      <c r="R2639" s="3" t="str">
        <f>+VLOOKUP(FACTURACION[[#This Row],[NIT]],TABLACLIENTE,5,FALSE)</f>
        <v>GIRON</v>
      </c>
    </row>
    <row r="2640" spans="3:18">
      <c r="C2640" s="13">
        <v>2015</v>
      </c>
      <c r="D2640" s="17" t="s">
        <v>703</v>
      </c>
      <c r="E2640" s="17">
        <f>MONTH(FACTURACION[[#This Row],[MES]]&amp;1)</f>
        <v>10</v>
      </c>
      <c r="F2640" s="223">
        <f>DATE(FACTURACION[[#This Row],[AÑO]],FACTURACION[[#This Row],[Mes numero]],1)</f>
        <v>42278</v>
      </c>
      <c r="G2640" s="159">
        <v>11526</v>
      </c>
      <c r="H2640" s="20">
        <v>890500726</v>
      </c>
      <c r="I2640" s="2" t="str">
        <f>+VLOOKUP(FACTURACION[[#This Row],[NIT]],TABLACLIENTE,2,FALSE)</f>
        <v>NORTESANTANDEREANA DE GAS S.A. E.S.P (NORGAS S.A. E.S.P.)</v>
      </c>
      <c r="J2640" s="2" t="s">
        <v>98</v>
      </c>
      <c r="K2640" s="12" t="str">
        <f>+VLOOKUP(FACTURACION[[#This Row],[REFERENCIA]],CODINV,2,FALSE)</f>
        <v>MULTIVALVULA 1".</v>
      </c>
      <c r="L2640" s="12" t="str">
        <f>IF(VLOOKUP(FACTURACION[[#This Row],[REFERENCIA]],CODINV,3,FALSE)=0,"",VLOOKUP(FACTURACION[[#This Row],[REFERENCIA]],CODINV,3,FALSE))</f>
        <v>6542R12.0</v>
      </c>
      <c r="M2640" s="12" t="str">
        <f>+VLOOKUP(FACTURACION[[#This Row],[REFERENCIA]],CODINV,4,FALSE)</f>
        <v>VÁLVULAS Y MULTIVÁLVULAS</v>
      </c>
      <c r="N2640" s="12" t="str">
        <f>+VLOOKUP(FACTURACION[[#This Row],[REFERENCIA]],CODINV,5,FALSE)</f>
        <v>REGO</v>
      </c>
      <c r="O2640" s="2">
        <v>2</v>
      </c>
      <c r="P2640" s="23">
        <v>291000</v>
      </c>
      <c r="Q2640" s="24">
        <f>+FACTURACION[[#This Row],[CANTIDAD]]*FACTURACION[[#This Row],[VR UNITARIO]]/1000</f>
        <v>582</v>
      </c>
      <c r="R2640" s="3" t="str">
        <f>+VLOOKUP(FACTURACION[[#This Row],[NIT]],TABLACLIENTE,5,FALSE)</f>
        <v>BUCARAMANGA</v>
      </c>
    </row>
    <row r="2641" spans="3:18">
      <c r="C2641" s="13">
        <v>2015</v>
      </c>
      <c r="D2641" s="17" t="s">
        <v>703</v>
      </c>
      <c r="E2641" s="17">
        <f>MONTH(FACTURACION[[#This Row],[MES]]&amp;1)</f>
        <v>10</v>
      </c>
      <c r="F2641" s="223">
        <f>DATE(FACTURACION[[#This Row],[AÑO]],FACTURACION[[#This Row],[Mes numero]],1)</f>
        <v>42278</v>
      </c>
      <c r="G2641" s="159">
        <v>11551</v>
      </c>
      <c r="H2641" s="20">
        <v>890500726</v>
      </c>
      <c r="I2641" s="2" t="str">
        <f>+VLOOKUP(FACTURACION[[#This Row],[NIT]],TABLACLIENTE,2,FALSE)</f>
        <v>NORTESANTANDEREANA DE GAS S.A. E.S.P (NORGAS S.A. E.S.P.)</v>
      </c>
      <c r="J2641" s="2" t="s">
        <v>98</v>
      </c>
      <c r="K2641" s="12" t="str">
        <f>+VLOOKUP(FACTURACION[[#This Row],[REFERENCIA]],CODINV,2,FALSE)</f>
        <v>MULTIVALVULA 1".</v>
      </c>
      <c r="L2641" s="12" t="str">
        <f>IF(VLOOKUP(FACTURACION[[#This Row],[REFERENCIA]],CODINV,3,FALSE)=0,"",VLOOKUP(FACTURACION[[#This Row],[REFERENCIA]],CODINV,3,FALSE))</f>
        <v>6542R12.0</v>
      </c>
      <c r="M2641" s="12" t="str">
        <f>+VLOOKUP(FACTURACION[[#This Row],[REFERENCIA]],CODINV,4,FALSE)</f>
        <v>VÁLVULAS Y MULTIVÁLVULAS</v>
      </c>
      <c r="N2641" s="12" t="str">
        <f>+VLOOKUP(FACTURACION[[#This Row],[REFERENCIA]],CODINV,5,FALSE)</f>
        <v>REGO</v>
      </c>
      <c r="O2641" s="2">
        <v>2</v>
      </c>
      <c r="P2641" s="23">
        <v>285284</v>
      </c>
      <c r="Q2641" s="24">
        <f>+FACTURACION[[#This Row],[CANTIDAD]]*FACTURACION[[#This Row],[VR UNITARIO]]/1000</f>
        <v>570.56799999999998</v>
      </c>
      <c r="R2641" s="3" t="str">
        <f>+VLOOKUP(FACTURACION[[#This Row],[NIT]],TABLACLIENTE,5,FALSE)</f>
        <v>BUCARAMANGA</v>
      </c>
    </row>
    <row r="2642" spans="3:18">
      <c r="C2642" s="13">
        <v>2015</v>
      </c>
      <c r="D2642" s="17" t="s">
        <v>703</v>
      </c>
      <c r="E2642" s="17">
        <f>MONTH(FACTURACION[[#This Row],[MES]]&amp;1)</f>
        <v>10</v>
      </c>
      <c r="F2642" s="223">
        <f>DATE(FACTURACION[[#This Row],[AÑO]],FACTURACION[[#This Row],[Mes numero]],1)</f>
        <v>42278</v>
      </c>
      <c r="G2642" s="159">
        <v>11549</v>
      </c>
      <c r="H2642" s="20">
        <v>900520280</v>
      </c>
      <c r="I2642" s="2" t="str">
        <f>+VLOOKUP(FACTURACION[[#This Row],[NIT]],TABLACLIENTE,2,FALSE)</f>
        <v>ENERGY SOLUTION SERVICES SAS</v>
      </c>
      <c r="J2642" s="2" t="s">
        <v>106</v>
      </c>
      <c r="K2642" s="12" t="str">
        <f>+VLOOKUP(FACTURACION[[#This Row],[REFERENCIA]],CODINV,2,FALSE)</f>
        <v>MULTIVALVE / MULTIVALVULA 3/4"</v>
      </c>
      <c r="L2642" s="12" t="str">
        <f>IF(VLOOKUP(FACTURACION[[#This Row],[REFERENCIA]],CODINV,3,FALSE)=0,"",VLOOKUP(FACTURACION[[#This Row],[REFERENCIA]],CODINV,3,FALSE))</f>
        <v>7556R12.0</v>
      </c>
      <c r="M2642" s="12" t="str">
        <f>+VLOOKUP(FACTURACION[[#This Row],[REFERENCIA]],CODINV,4,FALSE)</f>
        <v>VÁLVULAS Y MULTIVÁLVULAS</v>
      </c>
      <c r="N2642" s="12" t="str">
        <f>+VLOOKUP(FACTURACION[[#This Row],[REFERENCIA]],CODINV,5,FALSE)</f>
        <v>REGO</v>
      </c>
      <c r="O2642" s="2">
        <v>1</v>
      </c>
      <c r="P2642" s="23">
        <v>142000</v>
      </c>
      <c r="Q2642" s="24">
        <f>+FACTURACION[[#This Row],[CANTIDAD]]*FACTURACION[[#This Row],[VR UNITARIO]]/1000</f>
        <v>142</v>
      </c>
      <c r="R2642" s="3" t="str">
        <f>+VLOOKUP(FACTURACION[[#This Row],[NIT]],TABLACLIENTE,5,FALSE)</f>
        <v>BOGOTÁ D.C.</v>
      </c>
    </row>
    <row r="2643" spans="3:18">
      <c r="C2643" s="13">
        <v>2015</v>
      </c>
      <c r="D2643" s="17" t="s">
        <v>703</v>
      </c>
      <c r="E2643" s="17">
        <f>MONTH(FACTURACION[[#This Row],[MES]]&amp;1)</f>
        <v>10</v>
      </c>
      <c r="F2643" s="223">
        <f>DATE(FACTURACION[[#This Row],[AÑO]],FACTURACION[[#This Row],[Mes numero]],1)</f>
        <v>42278</v>
      </c>
      <c r="G2643" s="159">
        <v>11551</v>
      </c>
      <c r="H2643" s="20">
        <v>890500726</v>
      </c>
      <c r="I2643" s="2" t="str">
        <f>+VLOOKUP(FACTURACION[[#This Row],[NIT]],TABLACLIENTE,2,FALSE)</f>
        <v>NORTESANTANDEREANA DE GAS S.A. E.S.P (NORGAS S.A. E.S.P.)</v>
      </c>
      <c r="J2643" s="2" t="s">
        <v>112</v>
      </c>
      <c r="K2643" s="12" t="str">
        <f>+VLOOKUP(FACTURACION[[#This Row],[REFERENCIA]],CODINV,2,FALSE)</f>
        <v>VALVULA DE ALIVIO SEMINTERNA DE 1"</v>
      </c>
      <c r="L2643" s="12" t="str">
        <f>IF(VLOOKUP(FACTURACION[[#This Row],[REFERENCIA]],CODINV,3,FALSE)=0,"",VLOOKUP(FACTURACION[[#This Row],[REFERENCIA]],CODINV,3,FALSE))</f>
        <v>8684G</v>
      </c>
      <c r="M2643" s="12" t="str">
        <f>+VLOOKUP(FACTURACION[[#This Row],[REFERENCIA]],CODINV,4,FALSE)</f>
        <v>VÁLVULAS Y MULTIVÁLVULAS</v>
      </c>
      <c r="N2643" s="12" t="str">
        <f>+VLOOKUP(FACTURACION[[#This Row],[REFERENCIA]],CODINV,5,FALSE)</f>
        <v>REGO</v>
      </c>
      <c r="O2643" s="2">
        <v>1</v>
      </c>
      <c r="P2643" s="23">
        <v>104895</v>
      </c>
      <c r="Q2643" s="24">
        <f>+FACTURACION[[#This Row],[CANTIDAD]]*FACTURACION[[#This Row],[VR UNITARIO]]/1000</f>
        <v>104.895</v>
      </c>
      <c r="R2643" s="3" t="str">
        <f>+VLOOKUP(FACTURACION[[#This Row],[NIT]],TABLACLIENTE,5,FALSE)</f>
        <v>BUCARAMANGA</v>
      </c>
    </row>
    <row r="2644" spans="3:18">
      <c r="C2644" s="13">
        <v>2015</v>
      </c>
      <c r="D2644" s="17" t="s">
        <v>703</v>
      </c>
      <c r="E2644" s="17">
        <f>MONTH(FACTURACION[[#This Row],[MES]]&amp;1)</f>
        <v>10</v>
      </c>
      <c r="F2644" s="223">
        <f>DATE(FACTURACION[[#This Row],[AÑO]],FACTURACION[[#This Row],[Mes numero]],1)</f>
        <v>42278</v>
      </c>
      <c r="G2644" s="159">
        <v>11549</v>
      </c>
      <c r="H2644" s="20">
        <v>900520280</v>
      </c>
      <c r="I2644" s="2" t="str">
        <f>+VLOOKUP(FACTURACION[[#This Row],[NIT]],TABLACLIENTE,2,FALSE)</f>
        <v>ENERGY SOLUTION SERVICES SAS</v>
      </c>
      <c r="J2644" s="2" t="s">
        <v>78</v>
      </c>
      <c r="K2644" s="12" t="str">
        <f>+VLOOKUP(FACTURACION[[#This Row],[REFERENCIA]],CODINV,2,FALSE)</f>
        <v>VALVULA DE ALIVIO SEMINTERNA 1 1/4"</v>
      </c>
      <c r="L2644" s="12" t="str">
        <f>IF(VLOOKUP(FACTURACION[[#This Row],[REFERENCIA]],CODINV,3,FALSE)=0,"",VLOOKUP(FACTURACION[[#This Row],[REFERENCIA]],CODINV,3,FALSE))</f>
        <v>8685G</v>
      </c>
      <c r="M2644" s="12" t="str">
        <f>+VLOOKUP(FACTURACION[[#This Row],[REFERENCIA]],CODINV,4,FALSE)</f>
        <v>VÁLVULAS Y MULTIVÁLVULAS</v>
      </c>
      <c r="N2644" s="12" t="str">
        <f>+VLOOKUP(FACTURACION[[#This Row],[REFERENCIA]],CODINV,5,FALSE)</f>
        <v>REGO</v>
      </c>
      <c r="O2644" s="2">
        <v>1</v>
      </c>
      <c r="P2644" s="23">
        <v>160000</v>
      </c>
      <c r="Q2644" s="24">
        <f>+FACTURACION[[#This Row],[CANTIDAD]]*FACTURACION[[#This Row],[VR UNITARIO]]/1000</f>
        <v>160</v>
      </c>
      <c r="R2644" s="3" t="str">
        <f>+VLOOKUP(FACTURACION[[#This Row],[NIT]],TABLACLIENTE,5,FALSE)</f>
        <v>BOGOTÁ D.C.</v>
      </c>
    </row>
    <row r="2645" spans="3:18">
      <c r="C2645" s="13">
        <v>2015</v>
      </c>
      <c r="D2645" s="17" t="s">
        <v>703</v>
      </c>
      <c r="E2645" s="17">
        <f>MONTH(FACTURACION[[#This Row],[MES]]&amp;1)</f>
        <v>10</v>
      </c>
      <c r="F2645" s="223">
        <f>DATE(FACTURACION[[#This Row],[AÑO]],FACTURACION[[#This Row],[Mes numero]],1)</f>
        <v>42278</v>
      </c>
      <c r="G2645" s="159">
        <v>11573</v>
      </c>
      <c r="H2645" s="20">
        <v>890908643</v>
      </c>
      <c r="I2645" s="2" t="str">
        <f>+VLOOKUP(FACTURACION[[#This Row],[NIT]],TABLACLIENTE,2,FALSE)</f>
        <v>GASES DE ANTIOQUIA S.A. E.S.P.  (GAS ANTIOQUIA S.A. E.S.P.)</v>
      </c>
      <c r="J2645" s="2" t="s">
        <v>768</v>
      </c>
      <c r="K2645" s="12" t="str">
        <f>+VLOOKUP(FACTURACION[[#This Row],[REFERENCIA]],CODINV,2,FALSE)</f>
        <v>VALVULA DE LLENADO ACCION RAPIDA 1"</v>
      </c>
      <c r="L2645" s="12" t="str">
        <f>IF(VLOOKUP(FACTURACION[[#This Row],[REFERENCIA]],CODINV,3,FALSE)=0,"",VLOOKUP(FACTURACION[[#This Row],[REFERENCIA]],CODINV,3,FALSE))</f>
        <v>A7797A</v>
      </c>
      <c r="M2645" s="12" t="str">
        <f>+VLOOKUP(FACTURACION[[#This Row],[REFERENCIA]],CODINV,4,FALSE)</f>
        <v>VÁLVULAS Y MULTIVÁLVULAS</v>
      </c>
      <c r="N2645" s="12" t="str">
        <f>+VLOOKUP(FACTURACION[[#This Row],[REFERENCIA]],CODINV,5,FALSE)</f>
        <v>REGO</v>
      </c>
      <c r="O2645" s="2">
        <v>1</v>
      </c>
      <c r="P2645" s="23">
        <v>844663</v>
      </c>
      <c r="Q2645" s="24">
        <f>+FACTURACION[[#This Row],[CANTIDAD]]*FACTURACION[[#This Row],[VR UNITARIO]]/1000</f>
        <v>844.66300000000001</v>
      </c>
      <c r="R2645" s="3" t="str">
        <f>+VLOOKUP(FACTURACION[[#This Row],[NIT]],TABLACLIENTE,5,FALSE)</f>
        <v>MEDELLIN</v>
      </c>
    </row>
    <row r="2646" spans="3:18">
      <c r="C2646" s="13">
        <v>2015</v>
      </c>
      <c r="D2646" s="17" t="s">
        <v>703</v>
      </c>
      <c r="E2646" s="17">
        <f>MONTH(FACTURACION[[#This Row],[MES]]&amp;1)</f>
        <v>10</v>
      </c>
      <c r="F2646" s="223">
        <f>DATE(FACTURACION[[#This Row],[AÑO]],FACTURACION[[#This Row],[Mes numero]],1)</f>
        <v>42278</v>
      </c>
      <c r="G2646" s="159">
        <v>11545</v>
      </c>
      <c r="H2646" s="20">
        <v>890501073</v>
      </c>
      <c r="I2646" s="2" t="str">
        <f>+VLOOKUP(FACTURACION[[#This Row],[NIT]],TABLACLIENTE,2,FALSE)</f>
        <v>COMERCIAL INDUSTRIAL NACIONAL S.A. CINSA</v>
      </c>
      <c r="J2646" s="2" t="s">
        <v>163</v>
      </c>
      <c r="K2646" s="12" t="str">
        <f>+VLOOKUP(FACTURACION[[#This Row],[REFERENCIA]],CODINV,2,FALSE)</f>
        <v>VALVULA DE LLENADO 1 1/4"</v>
      </c>
      <c r="L2646" s="12" t="str">
        <f>IF(VLOOKUP(FACTURACION[[#This Row],[REFERENCIA]],CODINV,3,FALSE)=0,"",VLOOKUP(FACTURACION[[#This Row],[REFERENCIA]],CODINV,3,FALSE))</f>
        <v>7579</v>
      </c>
      <c r="M2646" s="12" t="str">
        <f>+VLOOKUP(FACTURACION[[#This Row],[REFERENCIA]],CODINV,4,FALSE)</f>
        <v>VÁLVULAS Y MULTIVÁLVULAS</v>
      </c>
      <c r="N2646" s="12" t="str">
        <f>+VLOOKUP(FACTURACION[[#This Row],[REFERENCIA]],CODINV,5,FALSE)</f>
        <v>REGO</v>
      </c>
      <c r="O2646" s="2">
        <v>1</v>
      </c>
      <c r="P2646" s="23">
        <v>77250</v>
      </c>
      <c r="Q2646" s="24">
        <f>+FACTURACION[[#This Row],[CANTIDAD]]*FACTURACION[[#This Row],[VR UNITARIO]]/1000</f>
        <v>77.25</v>
      </c>
      <c r="R2646" s="3" t="str">
        <f>+VLOOKUP(FACTURACION[[#This Row],[NIT]],TABLACLIENTE,5,FALSE)</f>
        <v>CUCUTA</v>
      </c>
    </row>
    <row r="2647" spans="3:18">
      <c r="C2647" s="13">
        <v>2015</v>
      </c>
      <c r="D2647" s="17" t="s">
        <v>703</v>
      </c>
      <c r="E2647" s="17">
        <f>MONTH(FACTURACION[[#This Row],[MES]]&amp;1)</f>
        <v>10</v>
      </c>
      <c r="F2647" s="223">
        <f>DATE(FACTURACION[[#This Row],[AÑO]],FACTURACION[[#This Row],[Mes numero]],1)</f>
        <v>42278</v>
      </c>
      <c r="G2647" s="159">
        <v>11549</v>
      </c>
      <c r="H2647" s="20">
        <v>900520280</v>
      </c>
      <c r="I2647" s="2" t="str">
        <f>+VLOOKUP(FACTURACION[[#This Row],[NIT]],TABLACLIENTE,2,FALSE)</f>
        <v>ENERGY SOLUTION SERVICES SAS</v>
      </c>
      <c r="J2647" s="2" t="s">
        <v>163</v>
      </c>
      <c r="K2647" s="12" t="str">
        <f>+VLOOKUP(FACTURACION[[#This Row],[REFERENCIA]],CODINV,2,FALSE)</f>
        <v>VALVULA DE LLENADO 1 1/4"</v>
      </c>
      <c r="L2647" s="12" t="str">
        <f>IF(VLOOKUP(FACTURACION[[#This Row],[REFERENCIA]],CODINV,3,FALSE)=0,"",VLOOKUP(FACTURACION[[#This Row],[REFERENCIA]],CODINV,3,FALSE))</f>
        <v>7579</v>
      </c>
      <c r="M2647" s="12" t="str">
        <f>+VLOOKUP(FACTURACION[[#This Row],[REFERENCIA]],CODINV,4,FALSE)</f>
        <v>VÁLVULAS Y MULTIVÁLVULAS</v>
      </c>
      <c r="N2647" s="12" t="str">
        <f>+VLOOKUP(FACTURACION[[#This Row],[REFERENCIA]],CODINV,5,FALSE)</f>
        <v>REGO</v>
      </c>
      <c r="O2647" s="2">
        <v>1</v>
      </c>
      <c r="P2647" s="23">
        <v>92000</v>
      </c>
      <c r="Q2647" s="24">
        <f>+FACTURACION[[#This Row],[CANTIDAD]]*FACTURACION[[#This Row],[VR UNITARIO]]/1000</f>
        <v>92</v>
      </c>
      <c r="R2647" s="3" t="str">
        <f>+VLOOKUP(FACTURACION[[#This Row],[NIT]],TABLACLIENTE,5,FALSE)</f>
        <v>BOGOTÁ D.C.</v>
      </c>
    </row>
    <row r="2648" spans="3:18">
      <c r="C2648" s="13">
        <v>2015</v>
      </c>
      <c r="D2648" s="17" t="s">
        <v>703</v>
      </c>
      <c r="E2648" s="17">
        <f>MONTH(FACTURACION[[#This Row],[MES]]&amp;1)</f>
        <v>10</v>
      </c>
      <c r="F2648" s="223">
        <f>DATE(FACTURACION[[#This Row],[AÑO]],FACTURACION[[#This Row],[Mes numero]],1)</f>
        <v>42278</v>
      </c>
      <c r="G2648" s="159">
        <v>11545</v>
      </c>
      <c r="H2648" s="20">
        <v>890501073</v>
      </c>
      <c r="I2648" s="2" t="str">
        <f>+VLOOKUP(FACTURACION[[#This Row],[NIT]],TABLACLIENTE,2,FALSE)</f>
        <v>COMERCIAL INDUSTRIAL NACIONAL S.A. CINSA</v>
      </c>
      <c r="J2648" s="2" t="s">
        <v>113</v>
      </c>
      <c r="K2648" s="12" t="str">
        <f>+VLOOKUP(FACTURACION[[#This Row],[REFERENCIA]],CODINV,2,FALSE)</f>
        <v>VALVULA CHEK LOCK 3/4"</v>
      </c>
      <c r="L2648" s="12" t="str">
        <f>IF(VLOOKUP(FACTURACION[[#This Row],[REFERENCIA]],CODINV,3,FALSE)=0,"",VLOOKUP(FACTURACION[[#This Row],[REFERENCIA]],CODINV,3,FALSE))</f>
        <v>7590U</v>
      </c>
      <c r="M2648" s="12" t="str">
        <f>+VLOOKUP(FACTURACION[[#This Row],[REFERENCIA]],CODINV,4,FALSE)</f>
        <v>VÁLVULAS Y MULTIVÁLVULAS</v>
      </c>
      <c r="N2648" s="12" t="str">
        <f>+VLOOKUP(FACTURACION[[#This Row],[REFERENCIA]],CODINV,5,FALSE)</f>
        <v>REGO</v>
      </c>
      <c r="O2648" s="2">
        <v>1</v>
      </c>
      <c r="P2648" s="23">
        <v>62781</v>
      </c>
      <c r="Q2648" s="24">
        <f>+FACTURACION[[#This Row],[CANTIDAD]]*FACTURACION[[#This Row],[VR UNITARIO]]/1000</f>
        <v>62.780999999999999</v>
      </c>
      <c r="R2648" s="3" t="str">
        <f>+VLOOKUP(FACTURACION[[#This Row],[NIT]],TABLACLIENTE,5,FALSE)</f>
        <v>CUCUTA</v>
      </c>
    </row>
    <row r="2649" spans="3:18">
      <c r="C2649" s="13">
        <v>2015</v>
      </c>
      <c r="D2649" s="17" t="s">
        <v>703</v>
      </c>
      <c r="E2649" s="17">
        <f>MONTH(FACTURACION[[#This Row],[MES]]&amp;1)</f>
        <v>10</v>
      </c>
      <c r="F2649" s="223">
        <f>DATE(FACTURACION[[#This Row],[AÑO]],FACTURACION[[#This Row],[Mes numero]],1)</f>
        <v>42278</v>
      </c>
      <c r="G2649" s="159">
        <v>11521</v>
      </c>
      <c r="H2649" s="20">
        <v>890200919</v>
      </c>
      <c r="I2649" s="2" t="str">
        <f>+VLOOKUP(FACTURACION[[#This Row],[NIT]],TABLACLIENTE,2,FALSE)</f>
        <v>GAS DE SANTANDER S.A. E.S.P.</v>
      </c>
      <c r="J2649" s="2" t="s">
        <v>345</v>
      </c>
      <c r="K2649" s="12" t="str">
        <f>+VLOOKUP(FACTURACION[[#This Row],[REFERENCIA]],CODINV,2,FALSE)</f>
        <v>ADAPTADOR EVACUACIÓN LIQUIDO</v>
      </c>
      <c r="L2649" s="12" t="str">
        <f>IF(VLOOKUP(FACTURACION[[#This Row],[REFERENCIA]],CODINV,3,FALSE)=0,"",VLOOKUP(FACTURACION[[#This Row],[REFERENCIA]],CODINV,3,FALSE))</f>
        <v>7590U-20</v>
      </c>
      <c r="M2649" s="12" t="str">
        <f>+VLOOKUP(FACTURACION[[#This Row],[REFERENCIA]],CODINV,4,FALSE)</f>
        <v>REPUESTOS Y ACCESORIOS</v>
      </c>
      <c r="N2649" s="12" t="str">
        <f>+VLOOKUP(FACTURACION[[#This Row],[REFERENCIA]],CODINV,5,FALSE)</f>
        <v>REGO</v>
      </c>
      <c r="O2649" s="2">
        <v>1</v>
      </c>
      <c r="P2649" s="23">
        <v>315630</v>
      </c>
      <c r="Q2649" s="24">
        <f>+FACTURACION[[#This Row],[CANTIDAD]]*FACTURACION[[#This Row],[VR UNITARIO]]/1000</f>
        <v>315.63</v>
      </c>
      <c r="R2649" s="3" t="str">
        <f>+VLOOKUP(FACTURACION[[#This Row],[NIT]],TABLACLIENTE,5,FALSE)</f>
        <v>GIRON</v>
      </c>
    </row>
    <row r="2650" spans="3:18">
      <c r="C2650" s="13">
        <v>2015</v>
      </c>
      <c r="D2650" s="17" t="s">
        <v>703</v>
      </c>
      <c r="E2650" s="17">
        <f>MONTH(FACTURACION[[#This Row],[MES]]&amp;1)</f>
        <v>10</v>
      </c>
      <c r="F2650" s="223">
        <f>DATE(FACTURACION[[#This Row],[AÑO]],FACTURACION[[#This Row],[Mes numero]],1)</f>
        <v>42278</v>
      </c>
      <c r="G2650" s="159">
        <v>11592</v>
      </c>
      <c r="H2650" s="25">
        <v>900570262</v>
      </c>
      <c r="I2650" s="3" t="str">
        <f>+VLOOKUP(FACTURACION[[#This Row],[NIT]],TABLACLIENTE,2,FALSE)</f>
        <v>GASES ANDINOS DE COLOMBIA S.A.S E.S.P (GASACOL S.A.S E.S.P)</v>
      </c>
      <c r="J2650" s="2" t="s">
        <v>76</v>
      </c>
      <c r="K2650" s="12" t="str">
        <f>+VLOOKUP(FACTURACION[[#This Row],[REFERENCIA]],CODINV,2,FALSE)</f>
        <v>VALVULA CHEQUE 1 1/4" TIPO COPA</v>
      </c>
      <c r="L2650" s="12" t="str">
        <f>IF(VLOOKUP(FACTURACION[[#This Row],[REFERENCIA]],CODINV,3,FALSE)=0,"",VLOOKUP(FACTURACION[[#This Row],[REFERENCIA]],CODINV,3,FALSE))</f>
        <v>A3176</v>
      </c>
      <c r="M2650" s="12" t="str">
        <f>+VLOOKUP(FACTURACION[[#This Row],[REFERENCIA]],CODINV,4,FALSE)</f>
        <v>VÁLVULAS Y MULTIVÁLVULAS</v>
      </c>
      <c r="N2650" s="12" t="str">
        <f>+VLOOKUP(FACTURACION[[#This Row],[REFERENCIA]],CODINV,5,FALSE)</f>
        <v>REGO</v>
      </c>
      <c r="O2650" s="2">
        <v>1</v>
      </c>
      <c r="P2650" s="23">
        <v>151500</v>
      </c>
      <c r="Q2650" s="24">
        <f>+FACTURACION[[#This Row],[CANTIDAD]]*FACTURACION[[#This Row],[VR UNITARIO]]/1000</f>
        <v>151.5</v>
      </c>
      <c r="R2650" s="3" t="str">
        <f>+VLOOKUP(FACTURACION[[#This Row],[NIT]],TABLACLIENTE,5,FALSE)</f>
        <v>BOGOTÁ D.C.</v>
      </c>
    </row>
    <row r="2651" spans="3:18">
      <c r="C2651" s="13">
        <v>2015</v>
      </c>
      <c r="D2651" s="17" t="s">
        <v>703</v>
      </c>
      <c r="E2651" s="17">
        <f>MONTH(FACTURACION[[#This Row],[MES]]&amp;1)</f>
        <v>10</v>
      </c>
      <c r="F2651" s="223">
        <f>DATE(FACTURACION[[#This Row],[AÑO]],FACTURACION[[#This Row],[Mes numero]],1)</f>
        <v>42278</v>
      </c>
      <c r="G2651" s="159">
        <v>11522</v>
      </c>
      <c r="H2651" s="20">
        <v>890310688</v>
      </c>
      <c r="I2651" s="2" t="str">
        <f>+VLOOKUP(FACTURACION[[#This Row],[NIT]],TABLACLIENTE,2,FALSE)</f>
        <v>COLGAS DE OCCIDENTE S.A. E.S.P.</v>
      </c>
      <c r="J2651" s="2" t="s">
        <v>299</v>
      </c>
      <c r="K2651" s="12" t="str">
        <f>+VLOOKUP(FACTURACION[[#This Row],[REFERENCIA]],CODINV,2,FALSE)</f>
        <v>CONECTOR MANGUERA 3/4 NPT X 1 3/4"</v>
      </c>
      <c r="L2651" s="12" t="str">
        <f>IF(VLOOKUP(FACTURACION[[#This Row],[REFERENCIA]],CODINV,3,FALSE)=0,"",VLOOKUP(FACTURACION[[#This Row],[REFERENCIA]],CODINV,3,FALSE))</f>
        <v>3175A</v>
      </c>
      <c r="M2651" s="12" t="str">
        <f>+VLOOKUP(FACTURACION[[#This Row],[REFERENCIA]],CODINV,4,FALSE)</f>
        <v>REPUESTOS Y ACCESORIOS</v>
      </c>
      <c r="N2651" s="12" t="str">
        <f>+VLOOKUP(FACTURACION[[#This Row],[REFERENCIA]],CODINV,5,FALSE)</f>
        <v>REGO</v>
      </c>
      <c r="O2651" s="2">
        <v>2</v>
      </c>
      <c r="P2651" s="23">
        <v>60698</v>
      </c>
      <c r="Q2651" s="24">
        <f>+FACTURACION[[#This Row],[CANTIDAD]]*FACTURACION[[#This Row],[VR UNITARIO]]/1000</f>
        <v>121.396</v>
      </c>
      <c r="R2651" s="3" t="str">
        <f>+VLOOKUP(FACTURACION[[#This Row],[NIT]],TABLACLIENTE,5,FALSE)</f>
        <v>CALI</v>
      </c>
    </row>
    <row r="2652" spans="3:18">
      <c r="C2652" s="13">
        <v>2015</v>
      </c>
      <c r="D2652" s="17" t="s">
        <v>703</v>
      </c>
      <c r="E2652" s="17">
        <f>MONTH(FACTURACION[[#This Row],[MES]]&amp;1)</f>
        <v>10</v>
      </c>
      <c r="F2652" s="223">
        <f>DATE(FACTURACION[[#This Row],[AÑO]],FACTURACION[[#This Row],[Mes numero]],1)</f>
        <v>42278</v>
      </c>
      <c r="G2652" s="159">
        <v>11589</v>
      </c>
      <c r="H2652" s="20">
        <v>800074033</v>
      </c>
      <c r="I2652" s="2" t="str">
        <f>+VLOOKUP(FACTURACION[[#This Row],[NIT]],TABLACLIENTE,2,FALSE)</f>
        <v>COMPAÑIAS ASOCIADAS DE GAS S.A. E.S.P (ASOGAS SA ESP)</v>
      </c>
      <c r="J2652" s="2" t="s">
        <v>53</v>
      </c>
      <c r="K2652" s="12" t="str">
        <f>+VLOOKUP(FACTURACION[[#This Row],[REFERENCIA]],CODINV,2,FALSE)</f>
        <v>DIAL PARA ROTOGAGE DIAL FOR TOTAGAGE</v>
      </c>
      <c r="L2652" s="12" t="str">
        <f>IF(VLOOKUP(FACTURACION[[#This Row],[REFERENCIA]],CODINV,3,FALSE)=0,"",VLOOKUP(FACTURACION[[#This Row],[REFERENCIA]],CODINV,3,FALSE))</f>
        <v>A9091-18L</v>
      </c>
      <c r="M2652" s="12" t="str">
        <f>+VLOOKUP(FACTURACION[[#This Row],[REFERENCIA]],CODINV,4,FALSE)</f>
        <v>REPUESTOS Y ACCESORIOS</v>
      </c>
      <c r="N2652" s="12" t="str">
        <f>+VLOOKUP(FACTURACION[[#This Row],[REFERENCIA]],CODINV,5,FALSE)</f>
        <v>REGO</v>
      </c>
      <c r="O2652" s="2">
        <v>6</v>
      </c>
      <c r="P2652" s="23">
        <v>44512</v>
      </c>
      <c r="Q2652" s="24">
        <f>+FACTURACION[[#This Row],[CANTIDAD]]*FACTURACION[[#This Row],[VR UNITARIO]]/1000</f>
        <v>267.072</v>
      </c>
      <c r="R2652" s="3" t="str">
        <f>+VLOOKUP(FACTURACION[[#This Row],[NIT]],TABLACLIENTE,5,FALSE)</f>
        <v>MOSQUERA</v>
      </c>
    </row>
    <row r="2653" spans="3:18">
      <c r="C2653" s="13">
        <v>2015</v>
      </c>
      <c r="D2653" s="17" t="s">
        <v>703</v>
      </c>
      <c r="E2653" s="17">
        <f>MONTH(FACTURACION[[#This Row],[MES]]&amp;1)</f>
        <v>10</v>
      </c>
      <c r="F2653" s="223">
        <f>DATE(FACTURACION[[#This Row],[AÑO]],FACTURACION[[#This Row],[Mes numero]],1)</f>
        <v>42278</v>
      </c>
      <c r="G2653" s="159">
        <v>11590</v>
      </c>
      <c r="H2653" s="20">
        <v>827000149</v>
      </c>
      <c r="I2653" s="2" t="str">
        <f>+VLOOKUP(FACTURACION[[#This Row],[NIT]],TABLACLIENTE,2,FALSE)</f>
        <v>PROVIGAS S.A.S E.S.P</v>
      </c>
      <c r="J2653" s="2" t="s">
        <v>69</v>
      </c>
      <c r="K2653" s="12" t="str">
        <f>+VLOOKUP(FACTURACION[[#This Row],[REFERENCIA]],CODINV,2,FALSE)</f>
        <v>DIP TUBE 48"</v>
      </c>
      <c r="L2653" s="12" t="str">
        <f>IF(VLOOKUP(FACTURACION[[#This Row],[REFERENCIA]],CODINV,3,FALSE)=0,"",VLOOKUP(FACTURACION[[#This Row],[REFERENCIA]],CODINV,3,FALSE))</f>
        <v/>
      </c>
      <c r="M2653" s="12" t="str">
        <f>+VLOOKUP(FACTURACION[[#This Row],[REFERENCIA]],CODINV,4,FALSE)</f>
        <v>REPUESTOS Y ACCESORIOS</v>
      </c>
      <c r="N2653" s="12" t="str">
        <f>+VLOOKUP(FACTURACION[[#This Row],[REFERENCIA]],CODINV,5,FALSE)</f>
        <v>REGO</v>
      </c>
      <c r="O2653" s="2">
        <v>4</v>
      </c>
      <c r="P2653" s="23">
        <v>89300</v>
      </c>
      <c r="Q2653" s="24">
        <f>+FACTURACION[[#This Row],[CANTIDAD]]*FACTURACION[[#This Row],[VR UNITARIO]]/1000</f>
        <v>357.2</v>
      </c>
      <c r="R2653" s="3" t="str">
        <f>+VLOOKUP(FACTURACION[[#This Row],[NIT]],TABLACLIENTE,5,FALSE)</f>
        <v>SAN ANDRES</v>
      </c>
    </row>
    <row r="2654" spans="3:18">
      <c r="C2654" s="13">
        <v>2015</v>
      </c>
      <c r="D2654" s="17" t="s">
        <v>703</v>
      </c>
      <c r="E2654" s="17">
        <f>MONTH(FACTURACION[[#This Row],[MES]]&amp;1)</f>
        <v>10</v>
      </c>
      <c r="F2654" s="223">
        <f>DATE(FACTURACION[[#This Row],[AÑO]],FACTURACION[[#This Row],[Mes numero]],1)</f>
        <v>42278</v>
      </c>
      <c r="G2654" s="159">
        <v>11590</v>
      </c>
      <c r="H2654" s="20">
        <v>827000149</v>
      </c>
      <c r="I2654" s="2" t="str">
        <f>+VLOOKUP(FACTURACION[[#This Row],[NIT]],TABLACLIENTE,2,FALSE)</f>
        <v>PROVIGAS S.A.S E.S.P</v>
      </c>
      <c r="J2654" s="2" t="s">
        <v>313</v>
      </c>
      <c r="K2654" s="12" t="str">
        <f>+VLOOKUP(FACTURACION[[#This Row],[REFERENCIA]],CODINV,2,FALSE)</f>
        <v>DIP TUB 72"</v>
      </c>
      <c r="L2654" s="12" t="str">
        <f>IF(VLOOKUP(FACTURACION[[#This Row],[REFERENCIA]],CODINV,3,FALSE)=0,"",VLOOKUP(FACTURACION[[#This Row],[REFERENCIA]],CODINV,3,FALSE))</f>
        <v>A9091M72</v>
      </c>
      <c r="M2654" s="12" t="str">
        <f>+VLOOKUP(FACTURACION[[#This Row],[REFERENCIA]],CODINV,4,FALSE)</f>
        <v>REPUESTOS Y ACCESORIOS</v>
      </c>
      <c r="N2654" s="12" t="str">
        <f>+VLOOKUP(FACTURACION[[#This Row],[REFERENCIA]],CODINV,5,FALSE)</f>
        <v>REGO</v>
      </c>
      <c r="O2654" s="2">
        <v>5</v>
      </c>
      <c r="P2654" s="23">
        <v>132800</v>
      </c>
      <c r="Q2654" s="24">
        <f>+FACTURACION[[#This Row],[CANTIDAD]]*FACTURACION[[#This Row],[VR UNITARIO]]/1000</f>
        <v>664</v>
      </c>
      <c r="R2654" s="3" t="str">
        <f>+VLOOKUP(FACTURACION[[#This Row],[NIT]],TABLACLIENTE,5,FALSE)</f>
        <v>SAN ANDRES</v>
      </c>
    </row>
    <row r="2655" spans="3:18">
      <c r="C2655" s="13">
        <v>2015</v>
      </c>
      <c r="D2655" s="17" t="s">
        <v>703</v>
      </c>
      <c r="E2655" s="17">
        <f>MONTH(FACTURACION[[#This Row],[MES]]&amp;1)</f>
        <v>10</v>
      </c>
      <c r="F2655" s="223">
        <f>DATE(FACTURACION[[#This Row],[AÑO]],FACTURACION[[#This Row],[Mes numero]],1)</f>
        <v>42278</v>
      </c>
      <c r="G2655" s="159">
        <v>11590</v>
      </c>
      <c r="H2655" s="20">
        <v>827000149</v>
      </c>
      <c r="I2655" s="2" t="str">
        <f>+VLOOKUP(FACTURACION[[#This Row],[NIT]],TABLACLIENTE,2,FALSE)</f>
        <v>PROVIGAS S.A.S E.S.P</v>
      </c>
      <c r="J2655" s="2" t="s">
        <v>798</v>
      </c>
      <c r="K2655" s="12" t="str">
        <f>+VLOOKUP(FACTURACION[[#This Row],[REFERENCIA]],CODINV,2,FALSE)</f>
        <v>ROTOGAGE DIAMETRO 62"-79" A9093TS</v>
      </c>
      <c r="L2655" s="12" t="str">
        <f>IF(VLOOKUP(FACTURACION[[#This Row],[REFERENCIA]],CODINV,3,FALSE)=0,"",VLOOKUP(FACTURACION[[#This Row],[REFERENCIA]],CODINV,3,FALSE))</f>
        <v>A9093TS</v>
      </c>
      <c r="M2655" s="12" t="str">
        <f>+VLOOKUP(FACTURACION[[#This Row],[REFERENCIA]],CODINV,4,FALSE)</f>
        <v>MEDIDORES</v>
      </c>
      <c r="N2655" s="12" t="str">
        <f>+VLOOKUP(FACTURACION[[#This Row],[REFERENCIA]],CODINV,5,FALSE)</f>
        <v>REGO</v>
      </c>
      <c r="O2655" s="2">
        <v>4</v>
      </c>
      <c r="P2655" s="23">
        <v>1157030</v>
      </c>
      <c r="Q2655" s="24">
        <f>+FACTURACION[[#This Row],[CANTIDAD]]*FACTURACION[[#This Row],[VR UNITARIO]]/1000</f>
        <v>4628.12</v>
      </c>
      <c r="R2655" s="3" t="str">
        <f>+VLOOKUP(FACTURACION[[#This Row],[NIT]],TABLACLIENTE,5,FALSE)</f>
        <v>SAN ANDRES</v>
      </c>
    </row>
    <row r="2656" spans="3:18">
      <c r="C2656" s="13">
        <v>2015</v>
      </c>
      <c r="D2656" s="17" t="s">
        <v>703</v>
      </c>
      <c r="E2656" s="17">
        <f>MONTH(FACTURACION[[#This Row],[MES]]&amp;1)</f>
        <v>10</v>
      </c>
      <c r="F2656" s="223">
        <f>DATE(FACTURACION[[#This Row],[AÑO]],FACTURACION[[#This Row],[Mes numero]],1)</f>
        <v>42278</v>
      </c>
      <c r="G2656" s="159">
        <v>11590</v>
      </c>
      <c r="H2656" s="20">
        <v>827000149</v>
      </c>
      <c r="I2656" s="2" t="str">
        <f>+VLOOKUP(FACTURACION[[#This Row],[NIT]],TABLACLIENTE,2,FALSE)</f>
        <v>PROVIGAS S.A.S E.S.P</v>
      </c>
      <c r="J2656" s="2" t="s">
        <v>50</v>
      </c>
      <c r="K2656" s="12" t="str">
        <f>+VLOOKUP(FACTURACION[[#This Row],[REFERENCIA]],CODINV,2,FALSE)</f>
        <v>ROTO GAGE DIAMETRO INTERIOR 80"-89"</v>
      </c>
      <c r="L2656" s="12" t="str">
        <f>IF(VLOOKUP(FACTURACION[[#This Row],[REFERENCIA]],CODINV,3,FALSE)=0,"",VLOOKUP(FACTURACION[[#This Row],[REFERENCIA]],CODINV,3,FALSE))</f>
        <v>A9094RS</v>
      </c>
      <c r="M2656" s="12" t="str">
        <f>+VLOOKUP(FACTURACION[[#This Row],[REFERENCIA]],CODINV,4,FALSE)</f>
        <v>MEDIDORES</v>
      </c>
      <c r="N2656" s="12" t="str">
        <f>+VLOOKUP(FACTURACION[[#This Row],[REFERENCIA]],CODINV,5,FALSE)</f>
        <v>REGO</v>
      </c>
      <c r="O2656" s="2">
        <v>3</v>
      </c>
      <c r="P2656" s="23">
        <v>966633</v>
      </c>
      <c r="Q2656" s="24">
        <f>+FACTURACION[[#This Row],[CANTIDAD]]*FACTURACION[[#This Row],[VR UNITARIO]]/1000</f>
        <v>2899.8989999999999</v>
      </c>
      <c r="R2656" s="3" t="str">
        <f>+VLOOKUP(FACTURACION[[#This Row],[NIT]],TABLACLIENTE,5,FALSE)</f>
        <v>SAN ANDRES</v>
      </c>
    </row>
    <row r="2657" spans="3:18">
      <c r="C2657" s="13">
        <v>2015</v>
      </c>
      <c r="D2657" s="17" t="s">
        <v>703</v>
      </c>
      <c r="E2657" s="17">
        <f>MONTH(FACTURACION[[#This Row],[MES]]&amp;1)</f>
        <v>10</v>
      </c>
      <c r="F2657" s="223">
        <f>DATE(FACTURACION[[#This Row],[AÑO]],FACTURACION[[#This Row],[Mes numero]],1)</f>
        <v>42278</v>
      </c>
      <c r="G2657" s="159">
        <v>11590</v>
      </c>
      <c r="H2657" s="20">
        <v>827000149</v>
      </c>
      <c r="I2657" s="2" t="str">
        <f>+VLOOKUP(FACTURACION[[#This Row],[NIT]],TABLACLIENTE,2,FALSE)</f>
        <v>PROVIGAS S.A.S E.S.P</v>
      </c>
      <c r="J2657" s="2" t="s">
        <v>315</v>
      </c>
      <c r="K2657" s="12" t="str">
        <f>+VLOOKUP(FACTURACION[[#This Row],[REFERENCIA]],CODINV,2,FALSE)</f>
        <v>ROTAGE/ROTAGE</v>
      </c>
      <c r="L2657" s="12" t="str">
        <f>IF(VLOOKUP(FACTURACION[[#This Row],[REFERENCIA]],CODINV,3,FALSE)=0,"",VLOOKUP(FACTURACION[[#This Row],[REFERENCIA]],CODINV,3,FALSE))</f>
        <v>A9095TS</v>
      </c>
      <c r="M2657" s="12" t="str">
        <f>+VLOOKUP(FACTURACION[[#This Row],[REFERENCIA]],CODINV,4,FALSE)</f>
        <v>MEDIDORES</v>
      </c>
      <c r="N2657" s="12" t="str">
        <f>+VLOOKUP(FACTURACION[[#This Row],[REFERENCIA]],CODINV,5,FALSE)</f>
        <v>REGO</v>
      </c>
      <c r="O2657" s="2">
        <v>5</v>
      </c>
      <c r="P2657" s="23">
        <v>1080871</v>
      </c>
      <c r="Q2657" s="24">
        <f>+FACTURACION[[#This Row],[CANTIDAD]]*FACTURACION[[#This Row],[VR UNITARIO]]/1000</f>
        <v>5404.3549999999996</v>
      </c>
      <c r="R2657" s="3" t="str">
        <f>+VLOOKUP(FACTURACION[[#This Row],[NIT]],TABLACLIENTE,5,FALSE)</f>
        <v>SAN ANDRES</v>
      </c>
    </row>
    <row r="2658" spans="3:18">
      <c r="C2658" s="13">
        <v>2015</v>
      </c>
      <c r="D2658" s="17" t="s">
        <v>703</v>
      </c>
      <c r="E2658" s="17">
        <f>MONTH(FACTURACION[[#This Row],[MES]]&amp;1)</f>
        <v>10</v>
      </c>
      <c r="F2658" s="223">
        <f>DATE(FACTURACION[[#This Row],[AÑO]],FACTURACION[[#This Row],[Mes numero]],1)</f>
        <v>42278</v>
      </c>
      <c r="G2658" s="159">
        <v>11591</v>
      </c>
      <c r="H2658" s="20">
        <v>827000149</v>
      </c>
      <c r="I2658" s="2" t="str">
        <f>+VLOOKUP(FACTURACION[[#This Row],[NIT]],TABLACLIENTE,2,FALSE)</f>
        <v>PROVIGAS S.A.S E.S.P</v>
      </c>
      <c r="J2658" s="2" t="s">
        <v>457</v>
      </c>
      <c r="K2658" s="12" t="str">
        <f>+VLOOKUP(FACTURACION[[#This Row],[REFERENCIA]],CODINV,2,FALSE)</f>
        <v>INDICADOR DE NIVEL MAXIMO LLENADO ACERO</v>
      </c>
      <c r="L2658" s="12" t="str">
        <f>IF(VLOOKUP(FACTURACION[[#This Row],[REFERENCIA]],CODINV,3,FALSE)=0,"",VLOOKUP(FACTURACION[[#This Row],[REFERENCIA]],CODINV,3,FALSE))</f>
        <v>TA3169F120</v>
      </c>
      <c r="M2658" s="12" t="str">
        <f>+VLOOKUP(FACTURACION[[#This Row],[REFERENCIA]],CODINV,4,FALSE)</f>
        <v>REPUESTOS Y ACCESORIOS</v>
      </c>
      <c r="N2658" s="12" t="str">
        <f>+VLOOKUP(FACTURACION[[#This Row],[REFERENCIA]],CODINV,5,FALSE)</f>
        <v>REGO</v>
      </c>
      <c r="O2658" s="2">
        <v>10</v>
      </c>
      <c r="P2658" s="23">
        <v>51500</v>
      </c>
      <c r="Q2658" s="24">
        <f>+FACTURACION[[#This Row],[CANTIDAD]]*FACTURACION[[#This Row],[VR UNITARIO]]/1000</f>
        <v>515</v>
      </c>
      <c r="R2658" s="3" t="str">
        <f>+VLOOKUP(FACTURACION[[#This Row],[NIT]],TABLACLIENTE,5,FALSE)</f>
        <v>SAN ANDRES</v>
      </c>
    </row>
    <row r="2659" spans="3:18">
      <c r="C2659" s="13">
        <v>2015</v>
      </c>
      <c r="D2659" s="17" t="s">
        <v>703</v>
      </c>
      <c r="E2659" s="17">
        <f>MONTH(FACTURACION[[#This Row],[MES]]&amp;1)</f>
        <v>10</v>
      </c>
      <c r="F2659" s="223">
        <f>DATE(FACTURACION[[#This Row],[AÑO]],FACTURACION[[#This Row],[Mes numero]],1)</f>
        <v>42278</v>
      </c>
      <c r="G2659" s="159">
        <v>11572</v>
      </c>
      <c r="H2659" s="20">
        <v>804002825</v>
      </c>
      <c r="I2659" s="2" t="str">
        <f>+VLOOKUP(FACTURACION[[#This Row],[NIT]],TABLACLIENTE,2,FALSE)</f>
        <v>PROYECTOS DE INGENIERIA Y COMERCIALIZACION DE GAS S.A. E.S.P.    (INPROGAS S.A. E.S.P.)</v>
      </c>
      <c r="J2659" s="2" t="s">
        <v>719</v>
      </c>
      <c r="K2659" s="12" t="str">
        <f>+VLOOKUP(FACTURACION[[#This Row],[REFERENCIA]],CODINV,2,FALSE)</f>
        <v>TANQUES ESTACIONARIOS DE 1000</v>
      </c>
      <c r="L2659" s="12" t="str">
        <f>IF(VLOOKUP(FACTURACION[[#This Row],[REFERENCIA]],CODINV,3,FALSE)=0,"",VLOOKUP(FACTURACION[[#This Row],[REFERENCIA]],CODINV,3,FALSE))</f>
        <v/>
      </c>
      <c r="M2659" s="12" t="str">
        <f>+VLOOKUP(FACTURACION[[#This Row],[REFERENCIA]],CODINV,4,FALSE)</f>
        <v>TANQUES</v>
      </c>
      <c r="N2659" s="12" t="str">
        <f>+VLOOKUP(FACTURACION[[#This Row],[REFERENCIA]],CODINV,5,FALSE)</f>
        <v>PROTANEGAS (TRINITY)</v>
      </c>
      <c r="O2659" s="2">
        <v>1</v>
      </c>
      <c r="P2659" s="23">
        <v>6999000</v>
      </c>
      <c r="Q2659" s="24">
        <f>+FACTURACION[[#This Row],[CANTIDAD]]*FACTURACION[[#This Row],[VR UNITARIO]]/1000</f>
        <v>6999</v>
      </c>
      <c r="R2659" s="3" t="str">
        <f>+VLOOKUP(FACTURACION[[#This Row],[NIT]],TABLACLIENTE,5,FALSE)</f>
        <v>BOGOTÁ D.C.</v>
      </c>
    </row>
    <row r="2660" spans="3:18">
      <c r="C2660" s="13">
        <v>2015</v>
      </c>
      <c r="D2660" s="17" t="s">
        <v>704</v>
      </c>
      <c r="E2660" s="17">
        <f>MONTH(FACTURACION[[#This Row],[MES]]&amp;1)</f>
        <v>11</v>
      </c>
      <c r="F2660" s="223">
        <f>DATE(FACTURACION[[#This Row],[AÑO]],FACTURACION[[#This Row],[Mes numero]],1)</f>
        <v>42309</v>
      </c>
      <c r="G2660" s="159">
        <v>11659</v>
      </c>
      <c r="H2660" s="20">
        <v>832010356</v>
      </c>
      <c r="I2660" s="2" t="str">
        <f>+VLOOKUP(FACTURACION[[#This Row],[NIT]],TABLACLIENTE,2,FALSE)</f>
        <v>OMEGA GARZON ASOCIADOS LTDA</v>
      </c>
      <c r="J2660" s="2" t="s">
        <v>172</v>
      </c>
      <c r="K2660" s="12" t="str">
        <f>+VLOOKUP(FACTURACION[[#This Row],[REFERENCIA]],CODINV,2,FALSE)</f>
        <v>VAPORIZADOR 40 GPM FUEGO DIRECTO</v>
      </c>
      <c r="L2660" s="12" t="str">
        <f>IF(VLOOKUP(FACTURACION[[#This Row],[REFERENCIA]],CODINV,3,FALSE)=0,"",VLOOKUP(FACTURACION[[#This Row],[REFERENCIA]],CODINV,3,FALSE))</f>
        <v>40/40H-07</v>
      </c>
      <c r="M2660" s="12" t="str">
        <f>+VLOOKUP(FACTURACION[[#This Row],[REFERENCIA]],CODINV,4,FALSE)</f>
        <v>VAPORIZADORES</v>
      </c>
      <c r="N2660" s="12" t="str">
        <f>+VLOOKUP(FACTURACION[[#This Row],[REFERENCIA]],CODINV,5,FALSE)</f>
        <v>ALGAS SDI</v>
      </c>
      <c r="O2660" s="2">
        <v>1</v>
      </c>
      <c r="P2660" s="23">
        <v>11900000</v>
      </c>
      <c r="Q2660" s="24">
        <f>+FACTURACION[[#This Row],[CANTIDAD]]*FACTURACION[[#This Row],[VR UNITARIO]]/1000</f>
        <v>11900</v>
      </c>
      <c r="R2660" s="3" t="str">
        <f>+VLOOKUP(FACTURACION[[#This Row],[NIT]],TABLACLIENTE,5,FALSE)</f>
        <v>BOGOTÁ D.C.</v>
      </c>
    </row>
    <row r="2661" spans="3:18">
      <c r="C2661" s="13">
        <v>2015</v>
      </c>
      <c r="D2661" s="17" t="s">
        <v>704</v>
      </c>
      <c r="E2661" s="17">
        <f>MONTH(FACTURACION[[#This Row],[MES]]&amp;1)</f>
        <v>11</v>
      </c>
      <c r="F2661" s="223">
        <f>DATE(FACTURACION[[#This Row],[AÑO]],FACTURACION[[#This Row],[Mes numero]],1)</f>
        <v>42309</v>
      </c>
      <c r="G2661" s="159">
        <v>11623</v>
      </c>
      <c r="H2661" s="20">
        <v>900569327</v>
      </c>
      <c r="I2661" s="2" t="str">
        <f>+VLOOKUP(FACTURACION[[#This Row],[NIT]],TABLACLIENTE,2,FALSE)</f>
        <v>ICG SERVICE SAS</v>
      </c>
      <c r="J2661" s="2" t="s">
        <v>708</v>
      </c>
      <c r="K2661" s="12" t="str">
        <f>+VLOOKUP(FACTURACION[[#This Row],[REFERENCIA]],CODINV,2,FALSE)</f>
        <v>REGULADOR PRIMERA ETAPA 1-15 PSI A1/4 NPT</v>
      </c>
      <c r="L2661" s="12" t="str">
        <f>IF(VLOOKUP(FACTURACION[[#This Row],[REFERENCIA]],CODINV,3,FALSE)=0,"",VLOOKUP(FACTURACION[[#This Row],[REFERENCIA]],CODINV,3,FALSE))</f>
        <v>902</v>
      </c>
      <c r="M2661" s="12" t="str">
        <f>+VLOOKUP(FACTURACION[[#This Row],[REFERENCIA]],CODINV,4,FALSE)</f>
        <v>REGULADORES</v>
      </c>
      <c r="N2661" s="12" t="str">
        <f>+VLOOKUP(FACTURACION[[#This Row],[REFERENCIA]],CODINV,5,FALSE)</f>
        <v>CAVAGNA</v>
      </c>
      <c r="O2661" s="2">
        <v>1</v>
      </c>
      <c r="P2661" s="23">
        <v>72000</v>
      </c>
      <c r="Q2661" s="24">
        <f>+FACTURACION[[#This Row],[CANTIDAD]]*FACTURACION[[#This Row],[VR UNITARIO]]/1000</f>
        <v>72</v>
      </c>
      <c r="R2661" s="3" t="str">
        <f>+VLOOKUP(FACTURACION[[#This Row],[NIT]],TABLACLIENTE,5,FALSE)</f>
        <v>BOGOTÁ D.C.</v>
      </c>
    </row>
    <row r="2662" spans="3:18">
      <c r="C2662" s="13">
        <v>2015</v>
      </c>
      <c r="D2662" s="17" t="s">
        <v>704</v>
      </c>
      <c r="E2662" s="17">
        <f>MONTH(FACTURACION[[#This Row],[MES]]&amp;1)</f>
        <v>11</v>
      </c>
      <c r="F2662" s="223">
        <f>DATE(FACTURACION[[#This Row],[AÑO]],FACTURACION[[#This Row],[Mes numero]],1)</f>
        <v>42309</v>
      </c>
      <c r="G2662" s="159">
        <v>11644</v>
      </c>
      <c r="H2662" s="20">
        <v>890200919</v>
      </c>
      <c r="I2662" s="2" t="str">
        <f>+VLOOKUP(FACTURACION[[#This Row],[NIT]],TABLACLIENTE,2,FALSE)</f>
        <v>GAS DE SANTANDER S.A. E.S.P.</v>
      </c>
      <c r="J2662" s="2" t="s">
        <v>46</v>
      </c>
      <c r="K2662" s="12" t="str">
        <f>+VLOOKUP(FACTURACION[[#This Row],[REFERENCIA]],CODINV,2,FALSE)</f>
        <v>REGULADOR ALTA PRESION  5-35 PSI 1/2 NPT</v>
      </c>
      <c r="L2662" s="12" t="str">
        <f>IF(VLOOKUP(FACTURACION[[#This Row],[REFERENCIA]],CODINV,3,FALSE)=0,"",VLOOKUP(FACTURACION[[#This Row],[REFERENCIA]],CODINV,3,FALSE))</f>
        <v/>
      </c>
      <c r="M2662" s="12" t="str">
        <f>+VLOOKUP(FACTURACION[[#This Row],[REFERENCIA]],CODINV,4,FALSE)</f>
        <v>REGULADORES</v>
      </c>
      <c r="N2662" s="12" t="str">
        <f>+VLOOKUP(FACTURACION[[#This Row],[REFERENCIA]],CODINV,5,FALSE)</f>
        <v>CAVAGNA</v>
      </c>
      <c r="O2662" s="2">
        <v>9</v>
      </c>
      <c r="P2662" s="23">
        <v>169060</v>
      </c>
      <c r="Q2662" s="24">
        <f>+FACTURACION[[#This Row],[CANTIDAD]]*FACTURACION[[#This Row],[VR UNITARIO]]/1000</f>
        <v>1521.54</v>
      </c>
      <c r="R2662" s="3" t="str">
        <f>+VLOOKUP(FACTURACION[[#This Row],[NIT]],TABLACLIENTE,5,FALSE)</f>
        <v>GIRON</v>
      </c>
    </row>
    <row r="2663" spans="3:18">
      <c r="C2663" s="13">
        <v>2015</v>
      </c>
      <c r="D2663" s="17" t="s">
        <v>704</v>
      </c>
      <c r="E2663" s="17">
        <f>MONTH(FACTURACION[[#This Row],[MES]]&amp;1)</f>
        <v>11</v>
      </c>
      <c r="F2663" s="223">
        <f>DATE(FACTURACION[[#This Row],[AÑO]],FACTURACION[[#This Row],[Mes numero]],1)</f>
        <v>42309</v>
      </c>
      <c r="G2663" s="159">
        <v>11647</v>
      </c>
      <c r="H2663" s="20">
        <v>890200919</v>
      </c>
      <c r="I2663" s="2" t="str">
        <f>+VLOOKUP(FACTURACION[[#This Row],[NIT]],TABLACLIENTE,2,FALSE)</f>
        <v>GAS DE SANTANDER S.A. E.S.P.</v>
      </c>
      <c r="J2663" s="2" t="s">
        <v>46</v>
      </c>
      <c r="K2663" s="12" t="str">
        <f>+VLOOKUP(FACTURACION[[#This Row],[REFERENCIA]],CODINV,2,FALSE)</f>
        <v>REGULADOR ALTA PRESION  5-35 PSI 1/2 NPT</v>
      </c>
      <c r="L2663" s="12" t="str">
        <f>IF(VLOOKUP(FACTURACION[[#This Row],[REFERENCIA]],CODINV,3,FALSE)=0,"",VLOOKUP(FACTURACION[[#This Row],[REFERENCIA]],CODINV,3,FALSE))</f>
        <v/>
      </c>
      <c r="M2663" s="12" t="str">
        <f>+VLOOKUP(FACTURACION[[#This Row],[REFERENCIA]],CODINV,4,FALSE)</f>
        <v>REGULADORES</v>
      </c>
      <c r="N2663" s="12" t="str">
        <f>+VLOOKUP(FACTURACION[[#This Row],[REFERENCIA]],CODINV,5,FALSE)</f>
        <v>CAVAGNA</v>
      </c>
      <c r="O2663" s="2">
        <v>1</v>
      </c>
      <c r="P2663" s="23">
        <v>169060</v>
      </c>
      <c r="Q2663" s="24">
        <f>+FACTURACION[[#This Row],[CANTIDAD]]*FACTURACION[[#This Row],[VR UNITARIO]]/1000</f>
        <v>169.06</v>
      </c>
      <c r="R2663" s="3" t="str">
        <f>+VLOOKUP(FACTURACION[[#This Row],[NIT]],TABLACLIENTE,5,FALSE)</f>
        <v>GIRON</v>
      </c>
    </row>
    <row r="2664" spans="3:18">
      <c r="C2664" s="13">
        <v>2015</v>
      </c>
      <c r="D2664" s="17" t="s">
        <v>704</v>
      </c>
      <c r="E2664" s="17">
        <f>MONTH(FACTURACION[[#This Row],[MES]]&amp;1)</f>
        <v>11</v>
      </c>
      <c r="F2664" s="223">
        <f>DATE(FACTURACION[[#This Row],[AÑO]],FACTURACION[[#This Row],[Mes numero]],1)</f>
        <v>42309</v>
      </c>
      <c r="G2664" s="159">
        <v>11654</v>
      </c>
      <c r="H2664" s="20">
        <v>900569327</v>
      </c>
      <c r="I2664" s="2" t="str">
        <f>+VLOOKUP(FACTURACION[[#This Row],[NIT]],TABLACLIENTE,2,FALSE)</f>
        <v>ICG SERVICE SAS</v>
      </c>
      <c r="J2664" s="2" t="s">
        <v>46</v>
      </c>
      <c r="K2664" s="12" t="str">
        <f>+VLOOKUP(FACTURACION[[#This Row],[REFERENCIA]],CODINV,2,FALSE)</f>
        <v>REGULADOR ALTA PRESION  5-35 PSI 1/2 NPT</v>
      </c>
      <c r="L2664" s="12" t="str">
        <f>IF(VLOOKUP(FACTURACION[[#This Row],[REFERENCIA]],CODINV,3,FALSE)=0,"",VLOOKUP(FACTURACION[[#This Row],[REFERENCIA]],CODINV,3,FALSE))</f>
        <v/>
      </c>
      <c r="M2664" s="12" t="str">
        <f>+VLOOKUP(FACTURACION[[#This Row],[REFERENCIA]],CODINV,4,FALSE)</f>
        <v>REGULADORES</v>
      </c>
      <c r="N2664" s="12" t="str">
        <f>+VLOOKUP(FACTURACION[[#This Row],[REFERENCIA]],CODINV,5,FALSE)</f>
        <v>CAVAGNA</v>
      </c>
      <c r="O2664" s="2">
        <v>1</v>
      </c>
      <c r="P2664" s="23">
        <v>220000</v>
      </c>
      <c r="Q2664" s="24">
        <f>+FACTURACION[[#This Row],[CANTIDAD]]*FACTURACION[[#This Row],[VR UNITARIO]]/1000</f>
        <v>220</v>
      </c>
      <c r="R2664" s="3" t="str">
        <f>+VLOOKUP(FACTURACION[[#This Row],[NIT]],TABLACLIENTE,5,FALSE)</f>
        <v>BOGOTÁ D.C.</v>
      </c>
    </row>
    <row r="2665" spans="3:18">
      <c r="C2665" s="13">
        <v>2015</v>
      </c>
      <c r="D2665" s="17" t="s">
        <v>704</v>
      </c>
      <c r="E2665" s="17">
        <f>MONTH(FACTURACION[[#This Row],[MES]]&amp;1)</f>
        <v>11</v>
      </c>
      <c r="F2665" s="223">
        <f>DATE(FACTURACION[[#This Row],[AÑO]],FACTURACION[[#This Row],[Mes numero]],1)</f>
        <v>42309</v>
      </c>
      <c r="G2665" s="159">
        <v>11606</v>
      </c>
      <c r="H2665" s="20">
        <v>890500726</v>
      </c>
      <c r="I2665" s="2" t="str">
        <f>+VLOOKUP(FACTURACION[[#This Row],[NIT]],TABLACLIENTE,2,FALSE)</f>
        <v>NORTESANTANDEREANA DE GAS S.A. E.S.P (NORGAS S.A. E.S.P.)</v>
      </c>
      <c r="J2665" s="2" t="s">
        <v>122</v>
      </c>
      <c r="K2665" s="12" t="str">
        <f>+VLOOKUP(FACTURACION[[#This Row],[REFERENCIA]],CODINV,2,FALSE)</f>
        <v>EMPAQUES PARA PISTONES DE LLENADO</v>
      </c>
      <c r="L2665" s="12" t="str">
        <f>IF(VLOOKUP(FACTURACION[[#This Row],[REFERENCIA]],CODINV,3,FALSE)=0,"",VLOOKUP(FACTURACION[[#This Row],[REFERENCIA]],CODINV,3,FALSE))</f>
        <v/>
      </c>
      <c r="M2665" s="12" t="str">
        <f>+VLOOKUP(FACTURACION[[#This Row],[REFERENCIA]],CODINV,4,FALSE)</f>
        <v>REPUESTOS Y ACCESORIOS</v>
      </c>
      <c r="N2665" s="12" t="str">
        <f>+VLOOKUP(FACTURACION[[#This Row],[REFERENCIA]],CODINV,5,FALSE)</f>
        <v>CAVAGNA</v>
      </c>
      <c r="O2665" s="2">
        <v>50</v>
      </c>
      <c r="P2665" s="23">
        <v>750</v>
      </c>
      <c r="Q2665" s="24">
        <f>+FACTURACION[[#This Row],[CANTIDAD]]*FACTURACION[[#This Row],[VR UNITARIO]]/1000</f>
        <v>37.5</v>
      </c>
      <c r="R2665" s="3" t="str">
        <f>+VLOOKUP(FACTURACION[[#This Row],[NIT]],TABLACLIENTE,5,FALSE)</f>
        <v>BUCARAMANGA</v>
      </c>
    </row>
    <row r="2666" spans="3:18">
      <c r="C2666" s="13">
        <v>2015</v>
      </c>
      <c r="D2666" s="17" t="s">
        <v>704</v>
      </c>
      <c r="E2666" s="17">
        <f>MONTH(FACTURACION[[#This Row],[MES]]&amp;1)</f>
        <v>11</v>
      </c>
      <c r="F2666" s="223">
        <f>DATE(FACTURACION[[#This Row],[AÑO]],FACTURACION[[#This Row],[Mes numero]],1)</f>
        <v>42309</v>
      </c>
      <c r="G2666" s="159">
        <v>11632</v>
      </c>
      <c r="H2666" s="20">
        <v>890400869</v>
      </c>
      <c r="I2666" s="2" t="str">
        <f>+VLOOKUP(FACTURACION[[#This Row],[NIT]],TABLACLIENTE,2,FALSE)</f>
        <v>SURTIDORA DE GAS DEL CARIBE S.A. E.S.P. (SURTIGAS S.A. E.S.P.)</v>
      </c>
      <c r="J2666" s="2" t="s">
        <v>108</v>
      </c>
      <c r="K2666" s="12" t="str">
        <f>+VLOOKUP(FACTURACION[[#This Row],[REFERENCIA]],CODINV,2,FALSE)</f>
        <v>MEDIDOR BK G4 C:1/2"</v>
      </c>
      <c r="L2666" s="12" t="str">
        <f>IF(VLOOKUP(FACTURACION[[#This Row],[REFERENCIA]],CODINV,3,FALSE)=0,"",VLOOKUP(FACTURACION[[#This Row],[REFERENCIA]],CODINV,3,FALSE))</f>
        <v>G4K MT 152MM</v>
      </c>
      <c r="M2666" s="12" t="str">
        <f>+VLOOKUP(FACTURACION[[#This Row],[REFERENCIA]],CODINV,4,FALSE)</f>
        <v>MEDIDORES</v>
      </c>
      <c r="N2666" s="12" t="str">
        <f>+VLOOKUP(FACTURACION[[#This Row],[REFERENCIA]],CODINV,5,FALSE)</f>
        <v>HONEYWELL</v>
      </c>
      <c r="O2666" s="2">
        <v>80</v>
      </c>
      <c r="P2666" s="23">
        <v>133557</v>
      </c>
      <c r="Q2666" s="24">
        <f>+FACTURACION[[#This Row],[CANTIDAD]]*FACTURACION[[#This Row],[VR UNITARIO]]/1000</f>
        <v>10684.56</v>
      </c>
      <c r="R2666" s="3" t="str">
        <f>+VLOOKUP(FACTURACION[[#This Row],[NIT]],TABLACLIENTE,5,FALSE)</f>
        <v>CARTAGENA</v>
      </c>
    </row>
    <row r="2667" spans="3:18">
      <c r="C2667" s="13">
        <v>2015</v>
      </c>
      <c r="D2667" s="17" t="s">
        <v>704</v>
      </c>
      <c r="E2667" s="17">
        <f>MONTH(FACTURACION[[#This Row],[MES]]&amp;1)</f>
        <v>11</v>
      </c>
      <c r="F2667" s="223">
        <f>DATE(FACTURACION[[#This Row],[AÑO]],FACTURACION[[#This Row],[Mes numero]],1)</f>
        <v>42309</v>
      </c>
      <c r="G2667" s="159">
        <v>11620</v>
      </c>
      <c r="H2667" s="25">
        <v>891101577</v>
      </c>
      <c r="I2667" s="3" t="str">
        <f>+VLOOKUP(FACTURACION[[#This Row],[NIT]],TABLACLIENTE,2,FALSE)</f>
        <v>ALCANOS DE COLOMBIA S.A. E.S.P</v>
      </c>
      <c r="J2667" s="2" t="s">
        <v>20</v>
      </c>
      <c r="K2667" s="12" t="str">
        <f>+VLOOKUP(FACTURACION[[#This Row],[REFERENCIA]],CODINV,2,FALSE)</f>
        <v xml:space="preserve">MEDIDOR AC-250 C: 3/4" CON CONECTORES </v>
      </c>
      <c r="L2667" s="12" t="str">
        <f>IF(VLOOKUP(FACTURACION[[#This Row],[REFERENCIA]],CODINV,3,FALSE)=0,"",VLOOKUP(FACTURACION[[#This Row],[REFERENCIA]],CODINV,3,FALSE))</f>
        <v/>
      </c>
      <c r="M2667" s="12" t="str">
        <f>+VLOOKUP(FACTURACION[[#This Row],[REFERENCIA]],CODINV,4,FALSE)</f>
        <v>MEDIDORES</v>
      </c>
      <c r="N2667" s="12" t="str">
        <f>+VLOOKUP(FACTURACION[[#This Row],[REFERENCIA]],CODINV,5,FALSE)</f>
        <v>HONEYWELL</v>
      </c>
      <c r="O2667" s="2">
        <v>16</v>
      </c>
      <c r="P2667" s="23">
        <v>395784</v>
      </c>
      <c r="Q2667" s="24">
        <f>+FACTURACION[[#This Row],[CANTIDAD]]*FACTURACION[[#This Row],[VR UNITARIO]]/1000</f>
        <v>6332.5439999999999</v>
      </c>
      <c r="R2667" s="3" t="str">
        <f>+VLOOKUP(FACTURACION[[#This Row],[NIT]],TABLACLIENTE,5,FALSE)</f>
        <v>NEIVA</v>
      </c>
    </row>
    <row r="2668" spans="3:18">
      <c r="C2668" s="13">
        <v>2015</v>
      </c>
      <c r="D2668" s="17" t="s">
        <v>704</v>
      </c>
      <c r="E2668" s="17">
        <f>MONTH(FACTURACION[[#This Row],[MES]]&amp;1)</f>
        <v>11</v>
      </c>
      <c r="F2668" s="223">
        <f>DATE(FACTURACION[[#This Row],[AÑO]],FACTURACION[[#This Row],[Mes numero]],1)</f>
        <v>42309</v>
      </c>
      <c r="G2668" s="159">
        <v>11621</v>
      </c>
      <c r="H2668" s="25">
        <v>891101577</v>
      </c>
      <c r="I2668" s="3" t="str">
        <f>+VLOOKUP(FACTURACION[[#This Row],[NIT]],TABLACLIENTE,2,FALSE)</f>
        <v>ALCANOS DE COLOMBIA S.A. E.S.P</v>
      </c>
      <c r="J2668" s="2" t="s">
        <v>20</v>
      </c>
      <c r="K2668" s="12" t="str">
        <f>+VLOOKUP(FACTURACION[[#This Row],[REFERENCIA]],CODINV,2,FALSE)</f>
        <v xml:space="preserve">MEDIDOR AC-250 C: 3/4" CON CONECTORES </v>
      </c>
      <c r="L2668" s="12" t="str">
        <f>IF(VLOOKUP(FACTURACION[[#This Row],[REFERENCIA]],CODINV,3,FALSE)=0,"",VLOOKUP(FACTURACION[[#This Row],[REFERENCIA]],CODINV,3,FALSE))</f>
        <v/>
      </c>
      <c r="M2668" s="12" t="str">
        <f>+VLOOKUP(FACTURACION[[#This Row],[REFERENCIA]],CODINV,4,FALSE)</f>
        <v>MEDIDORES</v>
      </c>
      <c r="N2668" s="12" t="str">
        <f>+VLOOKUP(FACTURACION[[#This Row],[REFERENCIA]],CODINV,5,FALSE)</f>
        <v>HONEYWELL</v>
      </c>
      <c r="O2668" s="2">
        <v>12</v>
      </c>
      <c r="P2668" s="23">
        <v>395784</v>
      </c>
      <c r="Q2668" s="24">
        <f>+FACTURACION[[#This Row],[CANTIDAD]]*FACTURACION[[#This Row],[VR UNITARIO]]/1000</f>
        <v>4749.4080000000004</v>
      </c>
      <c r="R2668" s="3" t="str">
        <f>+VLOOKUP(FACTURACION[[#This Row],[NIT]],TABLACLIENTE,5,FALSE)</f>
        <v>NEIVA</v>
      </c>
    </row>
    <row r="2669" spans="3:18">
      <c r="C2669" s="13">
        <v>2015</v>
      </c>
      <c r="D2669" s="17" t="s">
        <v>704</v>
      </c>
      <c r="E2669" s="17">
        <f>MONTH(FACTURACION[[#This Row],[MES]]&amp;1)</f>
        <v>11</v>
      </c>
      <c r="F2669" s="223">
        <f>DATE(FACTURACION[[#This Row],[AÑO]],FACTURACION[[#This Row],[Mes numero]],1)</f>
        <v>42309</v>
      </c>
      <c r="G2669" s="159">
        <v>11622</v>
      </c>
      <c r="H2669" s="25">
        <v>891101577</v>
      </c>
      <c r="I2669" s="3" t="str">
        <f>+VLOOKUP(FACTURACION[[#This Row],[NIT]],TABLACLIENTE,2,FALSE)</f>
        <v>ALCANOS DE COLOMBIA S.A. E.S.P</v>
      </c>
      <c r="J2669" s="2" t="s">
        <v>20</v>
      </c>
      <c r="K2669" s="12" t="str">
        <f>+VLOOKUP(FACTURACION[[#This Row],[REFERENCIA]],CODINV,2,FALSE)</f>
        <v xml:space="preserve">MEDIDOR AC-250 C: 3/4" CON CONECTORES </v>
      </c>
      <c r="L2669" s="12" t="str">
        <f>IF(VLOOKUP(FACTURACION[[#This Row],[REFERENCIA]],CODINV,3,FALSE)=0,"",VLOOKUP(FACTURACION[[#This Row],[REFERENCIA]],CODINV,3,FALSE))</f>
        <v/>
      </c>
      <c r="M2669" s="12" t="str">
        <f>+VLOOKUP(FACTURACION[[#This Row],[REFERENCIA]],CODINV,4,FALSE)</f>
        <v>MEDIDORES</v>
      </c>
      <c r="N2669" s="12" t="str">
        <f>+VLOOKUP(FACTURACION[[#This Row],[REFERENCIA]],CODINV,5,FALSE)</f>
        <v>HONEYWELL</v>
      </c>
      <c r="O2669" s="2">
        <v>6</v>
      </c>
      <c r="P2669" s="23">
        <v>395784</v>
      </c>
      <c r="Q2669" s="24">
        <f>+FACTURACION[[#This Row],[CANTIDAD]]*FACTURACION[[#This Row],[VR UNITARIO]]/1000</f>
        <v>2374.7040000000002</v>
      </c>
      <c r="R2669" s="3" t="str">
        <f>+VLOOKUP(FACTURACION[[#This Row],[NIT]],TABLACLIENTE,5,FALSE)</f>
        <v>NEIVA</v>
      </c>
    </row>
    <row r="2670" spans="3:18">
      <c r="C2670" s="13">
        <v>2015</v>
      </c>
      <c r="D2670" s="17" t="s">
        <v>704</v>
      </c>
      <c r="E2670" s="17">
        <f>MONTH(FACTURACION[[#This Row],[MES]]&amp;1)</f>
        <v>11</v>
      </c>
      <c r="F2670" s="223">
        <f>DATE(FACTURACION[[#This Row],[AÑO]],FACTURACION[[#This Row],[Mes numero]],1)</f>
        <v>42309</v>
      </c>
      <c r="G2670" s="159">
        <v>11626</v>
      </c>
      <c r="H2670" s="25">
        <v>891101577</v>
      </c>
      <c r="I2670" s="3" t="str">
        <f>+VLOOKUP(FACTURACION[[#This Row],[NIT]],TABLACLIENTE,2,FALSE)</f>
        <v>ALCANOS DE COLOMBIA S.A. E.S.P</v>
      </c>
      <c r="J2670" s="2" t="s">
        <v>20</v>
      </c>
      <c r="K2670" s="12" t="str">
        <f>+VLOOKUP(FACTURACION[[#This Row],[REFERENCIA]],CODINV,2,FALSE)</f>
        <v xml:space="preserve">MEDIDOR AC-250 C: 3/4" CON CONECTORES </v>
      </c>
      <c r="L2670" s="12" t="str">
        <f>IF(VLOOKUP(FACTURACION[[#This Row],[REFERENCIA]],CODINV,3,FALSE)=0,"",VLOOKUP(FACTURACION[[#This Row],[REFERENCIA]],CODINV,3,FALSE))</f>
        <v/>
      </c>
      <c r="M2670" s="12" t="str">
        <f>+VLOOKUP(FACTURACION[[#This Row],[REFERENCIA]],CODINV,4,FALSE)</f>
        <v>MEDIDORES</v>
      </c>
      <c r="N2670" s="12" t="str">
        <f>+VLOOKUP(FACTURACION[[#This Row],[REFERENCIA]],CODINV,5,FALSE)</f>
        <v>HONEYWELL</v>
      </c>
      <c r="O2670" s="2">
        <v>10</v>
      </c>
      <c r="P2670" s="23">
        <v>401731</v>
      </c>
      <c r="Q2670" s="24">
        <f>+FACTURACION[[#This Row],[CANTIDAD]]*FACTURACION[[#This Row],[VR UNITARIO]]/1000</f>
        <v>4017.31</v>
      </c>
      <c r="R2670" s="3" t="str">
        <f>+VLOOKUP(FACTURACION[[#This Row],[NIT]],TABLACLIENTE,5,FALSE)</f>
        <v>NEIVA</v>
      </c>
    </row>
    <row r="2671" spans="3:18">
      <c r="C2671" s="13">
        <v>2015</v>
      </c>
      <c r="D2671" s="17" t="s">
        <v>704</v>
      </c>
      <c r="E2671" s="17">
        <f>MONTH(FACTURACION[[#This Row],[MES]]&amp;1)</f>
        <v>11</v>
      </c>
      <c r="F2671" s="223">
        <f>DATE(FACTURACION[[#This Row],[AÑO]],FACTURACION[[#This Row],[Mes numero]],1)</f>
        <v>42309</v>
      </c>
      <c r="G2671" s="159">
        <v>11627</v>
      </c>
      <c r="H2671" s="25">
        <v>891101577</v>
      </c>
      <c r="I2671" s="3" t="str">
        <f>+VLOOKUP(FACTURACION[[#This Row],[NIT]],TABLACLIENTE,2,FALSE)</f>
        <v>ALCANOS DE COLOMBIA S.A. E.S.P</v>
      </c>
      <c r="J2671" s="2" t="s">
        <v>20</v>
      </c>
      <c r="K2671" s="12" t="str">
        <f>+VLOOKUP(FACTURACION[[#This Row],[REFERENCIA]],CODINV,2,FALSE)</f>
        <v xml:space="preserve">MEDIDOR AC-250 C: 3/4" CON CONECTORES </v>
      </c>
      <c r="L2671" s="12" t="str">
        <f>IF(VLOOKUP(FACTURACION[[#This Row],[REFERENCIA]],CODINV,3,FALSE)=0,"",VLOOKUP(FACTURACION[[#This Row],[REFERENCIA]],CODINV,3,FALSE))</f>
        <v/>
      </c>
      <c r="M2671" s="12" t="str">
        <f>+VLOOKUP(FACTURACION[[#This Row],[REFERENCIA]],CODINV,4,FALSE)</f>
        <v>MEDIDORES</v>
      </c>
      <c r="N2671" s="12" t="str">
        <f>+VLOOKUP(FACTURACION[[#This Row],[REFERENCIA]],CODINV,5,FALSE)</f>
        <v>HONEYWELL</v>
      </c>
      <c r="O2671" s="2">
        <v>6</v>
      </c>
      <c r="P2671" s="23">
        <v>401731</v>
      </c>
      <c r="Q2671" s="24">
        <f>+FACTURACION[[#This Row],[CANTIDAD]]*FACTURACION[[#This Row],[VR UNITARIO]]/1000</f>
        <v>2410.386</v>
      </c>
      <c r="R2671" s="3" t="str">
        <f>+VLOOKUP(FACTURACION[[#This Row],[NIT]],TABLACLIENTE,5,FALSE)</f>
        <v>NEIVA</v>
      </c>
    </row>
    <row r="2672" spans="3:18">
      <c r="C2672" s="13">
        <v>2015</v>
      </c>
      <c r="D2672" s="17" t="s">
        <v>704</v>
      </c>
      <c r="E2672" s="17">
        <f>MONTH(FACTURACION[[#This Row],[MES]]&amp;1)</f>
        <v>11</v>
      </c>
      <c r="F2672" s="223">
        <f>DATE(FACTURACION[[#This Row],[AÑO]],FACTURACION[[#This Row],[Mes numero]],1)</f>
        <v>42309</v>
      </c>
      <c r="G2672" s="159">
        <v>11628</v>
      </c>
      <c r="H2672" s="25">
        <v>891101577</v>
      </c>
      <c r="I2672" s="3" t="str">
        <f>+VLOOKUP(FACTURACION[[#This Row],[NIT]],TABLACLIENTE,2,FALSE)</f>
        <v>ALCANOS DE COLOMBIA S.A. E.S.P</v>
      </c>
      <c r="J2672" s="2" t="s">
        <v>20</v>
      </c>
      <c r="K2672" s="12" t="str">
        <f>+VLOOKUP(FACTURACION[[#This Row],[REFERENCIA]],CODINV,2,FALSE)</f>
        <v xml:space="preserve">MEDIDOR AC-250 C: 3/4" CON CONECTORES </v>
      </c>
      <c r="L2672" s="12" t="str">
        <f>IF(VLOOKUP(FACTURACION[[#This Row],[REFERENCIA]],CODINV,3,FALSE)=0,"",VLOOKUP(FACTURACION[[#This Row],[REFERENCIA]],CODINV,3,FALSE))</f>
        <v/>
      </c>
      <c r="M2672" s="12" t="str">
        <f>+VLOOKUP(FACTURACION[[#This Row],[REFERENCIA]],CODINV,4,FALSE)</f>
        <v>MEDIDORES</v>
      </c>
      <c r="N2672" s="12" t="str">
        <f>+VLOOKUP(FACTURACION[[#This Row],[REFERENCIA]],CODINV,5,FALSE)</f>
        <v>HONEYWELL</v>
      </c>
      <c r="O2672" s="2">
        <v>5</v>
      </c>
      <c r="P2672" s="23">
        <v>401731</v>
      </c>
      <c r="Q2672" s="24">
        <f>+FACTURACION[[#This Row],[CANTIDAD]]*FACTURACION[[#This Row],[VR UNITARIO]]/1000</f>
        <v>2008.655</v>
      </c>
      <c r="R2672" s="3" t="str">
        <f>+VLOOKUP(FACTURACION[[#This Row],[NIT]],TABLACLIENTE,5,FALSE)</f>
        <v>NEIVA</v>
      </c>
    </row>
    <row r="2673" spans="3:18">
      <c r="C2673" s="13">
        <v>2015</v>
      </c>
      <c r="D2673" s="17" t="s">
        <v>704</v>
      </c>
      <c r="E2673" s="17">
        <f>MONTH(FACTURACION[[#This Row],[MES]]&amp;1)</f>
        <v>11</v>
      </c>
      <c r="F2673" s="223">
        <f>DATE(FACTURACION[[#This Row],[AÑO]],FACTURACION[[#This Row],[Mes numero]],1)</f>
        <v>42309</v>
      </c>
      <c r="G2673" s="159">
        <v>11630</v>
      </c>
      <c r="H2673" s="25">
        <v>891101577</v>
      </c>
      <c r="I2673" s="3" t="str">
        <f>+VLOOKUP(FACTURACION[[#This Row],[NIT]],TABLACLIENTE,2,FALSE)</f>
        <v>ALCANOS DE COLOMBIA S.A. E.S.P</v>
      </c>
      <c r="J2673" s="2" t="s">
        <v>20</v>
      </c>
      <c r="K2673" s="12" t="str">
        <f>+VLOOKUP(FACTURACION[[#This Row],[REFERENCIA]],CODINV,2,FALSE)</f>
        <v xml:space="preserve">MEDIDOR AC-250 C: 3/4" CON CONECTORES </v>
      </c>
      <c r="L2673" s="12" t="str">
        <f>IF(VLOOKUP(FACTURACION[[#This Row],[REFERENCIA]],CODINV,3,FALSE)=0,"",VLOOKUP(FACTURACION[[#This Row],[REFERENCIA]],CODINV,3,FALSE))</f>
        <v/>
      </c>
      <c r="M2673" s="12" t="str">
        <f>+VLOOKUP(FACTURACION[[#This Row],[REFERENCIA]],CODINV,4,FALSE)</f>
        <v>MEDIDORES</v>
      </c>
      <c r="N2673" s="12" t="str">
        <f>+VLOOKUP(FACTURACION[[#This Row],[REFERENCIA]],CODINV,5,FALSE)</f>
        <v>HONEYWELL</v>
      </c>
      <c r="O2673" s="2">
        <v>5</v>
      </c>
      <c r="P2673" s="23">
        <v>405193</v>
      </c>
      <c r="Q2673" s="24">
        <f>+FACTURACION[[#This Row],[CANTIDAD]]*FACTURACION[[#This Row],[VR UNITARIO]]/1000</f>
        <v>2025.9649999999999</v>
      </c>
      <c r="R2673" s="3" t="str">
        <f>+VLOOKUP(FACTURACION[[#This Row],[NIT]],TABLACLIENTE,5,FALSE)</f>
        <v>NEIVA</v>
      </c>
    </row>
    <row r="2674" spans="3:18">
      <c r="C2674" s="13">
        <v>2015</v>
      </c>
      <c r="D2674" s="17" t="s">
        <v>704</v>
      </c>
      <c r="E2674" s="17">
        <f>MONTH(FACTURACION[[#This Row],[MES]]&amp;1)</f>
        <v>11</v>
      </c>
      <c r="F2674" s="223">
        <f>DATE(FACTURACION[[#This Row],[AÑO]],FACTURACION[[#This Row],[Mes numero]],1)</f>
        <v>42309</v>
      </c>
      <c r="G2674" s="159">
        <v>11634</v>
      </c>
      <c r="H2674" s="20">
        <v>830130648</v>
      </c>
      <c r="I2674" s="2" t="str">
        <f>+VLOOKUP(FACTURACION[[#This Row],[NIT]],TABLACLIENTE,2,FALSE)</f>
        <v>COMPAÑÍA DE SERVICIOS PUBLICOS S.A. E.S.P (CODEGAS S.A. E.S.P.)</v>
      </c>
      <c r="J2674" s="2" t="s">
        <v>20</v>
      </c>
      <c r="K2674" s="12" t="str">
        <f>+VLOOKUP(FACTURACION[[#This Row],[REFERENCIA]],CODINV,2,FALSE)</f>
        <v xml:space="preserve">MEDIDOR AC-250 C: 3/4" CON CONECTORES </v>
      </c>
      <c r="L2674" s="12" t="str">
        <f>IF(VLOOKUP(FACTURACION[[#This Row],[REFERENCIA]],CODINV,3,FALSE)=0,"",VLOOKUP(FACTURACION[[#This Row],[REFERENCIA]],CODINV,3,FALSE))</f>
        <v/>
      </c>
      <c r="M2674" s="12" t="str">
        <f>+VLOOKUP(FACTURACION[[#This Row],[REFERENCIA]],CODINV,4,FALSE)</f>
        <v>MEDIDORES</v>
      </c>
      <c r="N2674" s="12" t="str">
        <f>+VLOOKUP(FACTURACION[[#This Row],[REFERENCIA]],CODINV,5,FALSE)</f>
        <v>HONEYWELL</v>
      </c>
      <c r="O2674" s="2">
        <v>4</v>
      </c>
      <c r="P2674" s="23">
        <v>399674</v>
      </c>
      <c r="Q2674" s="24">
        <f>+FACTURACION[[#This Row],[CANTIDAD]]*FACTURACION[[#This Row],[VR UNITARIO]]/1000</f>
        <v>1598.6959999999999</v>
      </c>
      <c r="R2674" s="3" t="str">
        <f>+VLOOKUP(FACTURACION[[#This Row],[NIT]],TABLACLIENTE,5,FALSE)</f>
        <v>MADRID</v>
      </c>
    </row>
    <row r="2675" spans="3:18">
      <c r="C2675" s="13">
        <v>2015</v>
      </c>
      <c r="D2675" s="17" t="s">
        <v>704</v>
      </c>
      <c r="E2675" s="17">
        <f>MONTH(FACTURACION[[#This Row],[MES]]&amp;1)</f>
        <v>11</v>
      </c>
      <c r="F2675" s="223">
        <f>DATE(FACTURACION[[#This Row],[AÑO]],FACTURACION[[#This Row],[Mes numero]],1)</f>
        <v>42309</v>
      </c>
      <c r="G2675" s="159">
        <v>11631</v>
      </c>
      <c r="H2675" s="20">
        <v>800021272</v>
      </c>
      <c r="I2675" s="2" t="str">
        <f>+VLOOKUP(FACTURACION[[#This Row],[NIT]],TABLACLIENTE,2,FALSE)</f>
        <v>GASES DEL LLANO S.A. E.S.P (LLANOGAS S.A. E.S.P.)</v>
      </c>
      <c r="J2675" s="2" t="s">
        <v>20</v>
      </c>
      <c r="K2675" s="12" t="str">
        <f>+VLOOKUP(FACTURACION[[#This Row],[REFERENCIA]],CODINV,2,FALSE)</f>
        <v xml:space="preserve">MEDIDOR AC-250 C: 3/4" CON CONECTORES </v>
      </c>
      <c r="L2675" s="12" t="str">
        <f>IF(VLOOKUP(FACTURACION[[#This Row],[REFERENCIA]],CODINV,3,FALSE)=0,"",VLOOKUP(FACTURACION[[#This Row],[REFERENCIA]],CODINV,3,FALSE))</f>
        <v/>
      </c>
      <c r="M2675" s="12" t="str">
        <f>+VLOOKUP(FACTURACION[[#This Row],[REFERENCIA]],CODINV,4,FALSE)</f>
        <v>MEDIDORES</v>
      </c>
      <c r="N2675" s="12" t="str">
        <f>+VLOOKUP(FACTURACION[[#This Row],[REFERENCIA]],CODINV,5,FALSE)</f>
        <v>HONEYWELL</v>
      </c>
      <c r="O2675" s="2">
        <v>9</v>
      </c>
      <c r="P2675" s="23">
        <v>432914</v>
      </c>
      <c r="Q2675" s="24">
        <f>+FACTURACION[[#This Row],[CANTIDAD]]*FACTURACION[[#This Row],[VR UNITARIO]]/1000</f>
        <v>3896.2260000000001</v>
      </c>
      <c r="R2675" s="3" t="str">
        <f>+VLOOKUP(FACTURACION[[#This Row],[NIT]],TABLACLIENTE,5,FALSE)</f>
        <v>VILLAVICENCIO</v>
      </c>
    </row>
    <row r="2676" spans="3:18">
      <c r="C2676" s="13">
        <v>2015</v>
      </c>
      <c r="D2676" s="17" t="s">
        <v>704</v>
      </c>
      <c r="E2676" s="17">
        <f>MONTH(FACTURACION[[#This Row],[MES]]&amp;1)</f>
        <v>11</v>
      </c>
      <c r="F2676" s="223">
        <f>DATE(FACTURACION[[#This Row],[AÑO]],FACTURACION[[#This Row],[Mes numero]],1)</f>
        <v>42309</v>
      </c>
      <c r="G2676" s="159">
        <v>11603</v>
      </c>
      <c r="H2676" s="20">
        <v>822001073</v>
      </c>
      <c r="I2676" s="2" t="str">
        <f>+VLOOKUP(FACTURACION[[#This Row],[NIT]],TABLACLIENTE,2,FALSE)</f>
        <v>MADIGAS INGENIEROS S.A. E.S.P.</v>
      </c>
      <c r="J2676" s="2" t="s">
        <v>20</v>
      </c>
      <c r="K2676" s="12" t="str">
        <f>+VLOOKUP(FACTURACION[[#This Row],[REFERENCIA]],CODINV,2,FALSE)</f>
        <v xml:space="preserve">MEDIDOR AC-250 C: 3/4" CON CONECTORES </v>
      </c>
      <c r="L2676" s="12" t="str">
        <f>IF(VLOOKUP(FACTURACION[[#This Row],[REFERENCIA]],CODINV,3,FALSE)=0,"",VLOOKUP(FACTURACION[[#This Row],[REFERENCIA]],CODINV,3,FALSE))</f>
        <v/>
      </c>
      <c r="M2676" s="12" t="str">
        <f>+VLOOKUP(FACTURACION[[#This Row],[REFERENCIA]],CODINV,4,FALSE)</f>
        <v>MEDIDORES</v>
      </c>
      <c r="N2676" s="12" t="str">
        <f>+VLOOKUP(FACTURACION[[#This Row],[REFERENCIA]],CODINV,5,FALSE)</f>
        <v>HONEYWELL</v>
      </c>
      <c r="O2676" s="2">
        <v>9</v>
      </c>
      <c r="P2676" s="23">
        <v>340000</v>
      </c>
      <c r="Q2676" s="24">
        <f>+FACTURACION[[#This Row],[CANTIDAD]]*FACTURACION[[#This Row],[VR UNITARIO]]/1000</f>
        <v>3060</v>
      </c>
      <c r="R2676" s="3" t="str">
        <f>+VLOOKUP(FACTURACION[[#This Row],[NIT]],TABLACLIENTE,5,FALSE)</f>
        <v>ACACIAS</v>
      </c>
    </row>
    <row r="2677" spans="3:18">
      <c r="C2677" s="13">
        <v>2015</v>
      </c>
      <c r="D2677" s="17" t="s">
        <v>704</v>
      </c>
      <c r="E2677" s="17">
        <f>MONTH(FACTURACION[[#This Row],[MES]]&amp;1)</f>
        <v>11</v>
      </c>
      <c r="F2677" s="223">
        <f>DATE(FACTURACION[[#This Row],[AÑO]],FACTURACION[[#This Row],[Mes numero]],1)</f>
        <v>42309</v>
      </c>
      <c r="G2677" s="159">
        <v>11646</v>
      </c>
      <c r="H2677" s="20">
        <v>822001073</v>
      </c>
      <c r="I2677" s="2" t="str">
        <f>+VLOOKUP(FACTURACION[[#This Row],[NIT]],TABLACLIENTE,2,FALSE)</f>
        <v>MADIGAS INGENIEROS S.A. E.S.P.</v>
      </c>
      <c r="J2677" s="2" t="s">
        <v>20</v>
      </c>
      <c r="K2677" s="12" t="str">
        <f>+VLOOKUP(FACTURACION[[#This Row],[REFERENCIA]],CODINV,2,FALSE)</f>
        <v xml:space="preserve">MEDIDOR AC-250 C: 3/4" CON CONECTORES </v>
      </c>
      <c r="L2677" s="12" t="str">
        <f>IF(VLOOKUP(FACTURACION[[#This Row],[REFERENCIA]],CODINV,3,FALSE)=0,"",VLOOKUP(FACTURACION[[#This Row],[REFERENCIA]],CODINV,3,FALSE))</f>
        <v/>
      </c>
      <c r="M2677" s="12" t="str">
        <f>+VLOOKUP(FACTURACION[[#This Row],[REFERENCIA]],CODINV,4,FALSE)</f>
        <v>MEDIDORES</v>
      </c>
      <c r="N2677" s="12" t="str">
        <f>+VLOOKUP(FACTURACION[[#This Row],[REFERENCIA]],CODINV,5,FALSE)</f>
        <v>HONEYWELL</v>
      </c>
      <c r="O2677" s="2">
        <v>9</v>
      </c>
      <c r="P2677" s="23">
        <v>340000</v>
      </c>
      <c r="Q2677" s="24">
        <f>+FACTURACION[[#This Row],[CANTIDAD]]*FACTURACION[[#This Row],[VR UNITARIO]]/1000</f>
        <v>3060</v>
      </c>
      <c r="R2677" s="3" t="str">
        <f>+VLOOKUP(FACTURACION[[#This Row],[NIT]],TABLACLIENTE,5,FALSE)</f>
        <v>ACACIAS</v>
      </c>
    </row>
    <row r="2678" spans="3:18">
      <c r="C2678" s="13">
        <v>2015</v>
      </c>
      <c r="D2678" s="17" t="s">
        <v>704</v>
      </c>
      <c r="E2678" s="17">
        <f>MONTH(FACTURACION[[#This Row],[MES]]&amp;1)</f>
        <v>11</v>
      </c>
      <c r="F2678" s="223">
        <f>DATE(FACTURACION[[#This Row],[AÑO]],FACTURACION[[#This Row],[Mes numero]],1)</f>
        <v>42309</v>
      </c>
      <c r="G2678" s="159">
        <v>11635</v>
      </c>
      <c r="H2678" s="20">
        <v>830140206</v>
      </c>
      <c r="I2678" s="2" t="str">
        <f>+VLOOKUP(FACTURACION[[#This Row],[NIT]],TABLACLIENTE,2,FALSE)</f>
        <v xml:space="preserve"> ENERCER S.A. E.S.P. (ANTERIORMENTE PUBLISERVICIOS S.A. E.S.P )</v>
      </c>
      <c r="J2678" s="2" t="s">
        <v>20</v>
      </c>
      <c r="K2678" s="12" t="str">
        <f>+VLOOKUP(FACTURACION[[#This Row],[REFERENCIA]],CODINV,2,FALSE)</f>
        <v xml:space="preserve">MEDIDOR AC-250 C: 3/4" CON CONECTORES </v>
      </c>
      <c r="L2678" s="12" t="str">
        <f>IF(VLOOKUP(FACTURACION[[#This Row],[REFERENCIA]],CODINV,3,FALSE)=0,"",VLOOKUP(FACTURACION[[#This Row],[REFERENCIA]],CODINV,3,FALSE))</f>
        <v/>
      </c>
      <c r="M2678" s="12" t="str">
        <f>+VLOOKUP(FACTURACION[[#This Row],[REFERENCIA]],CODINV,4,FALSE)</f>
        <v>MEDIDORES</v>
      </c>
      <c r="N2678" s="12" t="str">
        <f>+VLOOKUP(FACTURACION[[#This Row],[REFERENCIA]],CODINV,5,FALSE)</f>
        <v>HONEYWELL</v>
      </c>
      <c r="O2678" s="2">
        <v>1</v>
      </c>
      <c r="P2678" s="23">
        <v>360000</v>
      </c>
      <c r="Q2678" s="24">
        <f>+FACTURACION[[#This Row],[CANTIDAD]]*FACTURACION[[#This Row],[VR UNITARIO]]/1000</f>
        <v>360</v>
      </c>
      <c r="R2678" s="3" t="str">
        <f>+VLOOKUP(FACTURACION[[#This Row],[NIT]],TABLACLIENTE,5,FALSE)</f>
        <v>BOGOTÁ D.C.</v>
      </c>
    </row>
    <row r="2679" spans="3:18">
      <c r="C2679" s="13">
        <v>2015</v>
      </c>
      <c r="D2679" s="17" t="s">
        <v>704</v>
      </c>
      <c r="E2679" s="17">
        <f>MONTH(FACTURACION[[#This Row],[MES]]&amp;1)</f>
        <v>11</v>
      </c>
      <c r="F2679" s="223">
        <f>DATE(FACTURACION[[#This Row],[AÑO]],FACTURACION[[#This Row],[Mes numero]],1)</f>
        <v>42309</v>
      </c>
      <c r="G2679" s="159">
        <v>11654</v>
      </c>
      <c r="H2679" s="20">
        <v>900569327</v>
      </c>
      <c r="I2679" s="2" t="str">
        <f>+VLOOKUP(FACTURACION[[#This Row],[NIT]],TABLACLIENTE,2,FALSE)</f>
        <v>ICG SERVICE SAS</v>
      </c>
      <c r="J2679" s="2" t="s">
        <v>198</v>
      </c>
      <c r="K2679" s="12" t="str">
        <f>+VLOOKUP(FACTURACION[[#This Row],[REFERENCIA]],CODINV,2,FALSE)</f>
        <v>REG. 1813C-HC C. 1 1/4" R: 6-15" O: 1/2</v>
      </c>
      <c r="L2679" s="12" t="str">
        <f>IF(VLOOKUP(FACTURACION[[#This Row],[REFERENCIA]],CODINV,3,FALSE)=0,"",VLOOKUP(FACTURACION[[#This Row],[REFERENCIA]],CODINV,3,FALSE))</f>
        <v/>
      </c>
      <c r="M2679" s="12" t="str">
        <f>+VLOOKUP(FACTURACION[[#This Row],[REFERENCIA]],CODINV,4,FALSE)</f>
        <v>REGULADORES</v>
      </c>
      <c r="N2679" s="12" t="str">
        <f>+VLOOKUP(FACTURACION[[#This Row],[REFERENCIA]],CODINV,5,FALSE)</f>
        <v>HONEYWELL</v>
      </c>
      <c r="O2679" s="2">
        <v>1</v>
      </c>
      <c r="P2679" s="23">
        <v>170000</v>
      </c>
      <c r="Q2679" s="24">
        <f>+FACTURACION[[#This Row],[CANTIDAD]]*FACTURACION[[#This Row],[VR UNITARIO]]/1000</f>
        <v>170</v>
      </c>
      <c r="R2679" s="3" t="str">
        <f>+VLOOKUP(FACTURACION[[#This Row],[NIT]],TABLACLIENTE,5,FALSE)</f>
        <v>BOGOTÁ D.C.</v>
      </c>
    </row>
    <row r="2680" spans="3:18">
      <c r="C2680" s="13">
        <v>2015</v>
      </c>
      <c r="D2680" s="17" t="s">
        <v>704</v>
      </c>
      <c r="E2680" s="17">
        <f>MONTH(FACTURACION[[#This Row],[MES]]&amp;1)</f>
        <v>11</v>
      </c>
      <c r="F2680" s="223">
        <f>DATE(FACTURACION[[#This Row],[AÑO]],FACTURACION[[#This Row],[Mes numero]],1)</f>
        <v>42309</v>
      </c>
      <c r="G2680" s="159">
        <v>11648</v>
      </c>
      <c r="H2680" s="20">
        <v>900836293</v>
      </c>
      <c r="I2680" s="2" t="str">
        <f>+VLOOKUP(FACTURACION[[#This Row],[NIT]],TABLACLIENTE,2,FALSE)</f>
        <v>PROSOLGAS SAS</v>
      </c>
      <c r="J2680" s="2" t="s">
        <v>198</v>
      </c>
      <c r="K2680" s="12" t="str">
        <f>+VLOOKUP(FACTURACION[[#This Row],[REFERENCIA]],CODINV,2,FALSE)</f>
        <v>REG. 1813C-HC C. 1 1/4" R: 6-15" O: 1/2</v>
      </c>
      <c r="L2680" s="12" t="str">
        <f>IF(VLOOKUP(FACTURACION[[#This Row],[REFERENCIA]],CODINV,3,FALSE)=0,"",VLOOKUP(FACTURACION[[#This Row],[REFERENCIA]],CODINV,3,FALSE))</f>
        <v/>
      </c>
      <c r="M2680" s="12" t="str">
        <f>+VLOOKUP(FACTURACION[[#This Row],[REFERENCIA]],CODINV,4,FALSE)</f>
        <v>REGULADORES</v>
      </c>
      <c r="N2680" s="12" t="str">
        <f>+VLOOKUP(FACTURACION[[#This Row],[REFERENCIA]],CODINV,5,FALSE)</f>
        <v>HONEYWELL</v>
      </c>
      <c r="O2680" s="2">
        <v>1</v>
      </c>
      <c r="P2680" s="23">
        <v>160000</v>
      </c>
      <c r="Q2680" s="24">
        <f>+FACTURACION[[#This Row],[CANTIDAD]]*FACTURACION[[#This Row],[VR UNITARIO]]/1000</f>
        <v>160</v>
      </c>
      <c r="R2680" s="3" t="str">
        <f>+VLOOKUP(FACTURACION[[#This Row],[NIT]],TABLACLIENTE,5,FALSE)</f>
        <v>BOGOTÁ D.C.</v>
      </c>
    </row>
    <row r="2681" spans="3:18">
      <c r="C2681" s="13">
        <v>2015</v>
      </c>
      <c r="D2681" s="17" t="s">
        <v>704</v>
      </c>
      <c r="E2681" s="17">
        <f>MONTH(FACTURACION[[#This Row],[MES]]&amp;1)</f>
        <v>11</v>
      </c>
      <c r="F2681" s="223">
        <f>DATE(FACTURACION[[#This Row],[AÑO]],FACTURACION[[#This Row],[Mes numero]],1)</f>
        <v>42309</v>
      </c>
      <c r="G2681" s="159">
        <v>11608</v>
      </c>
      <c r="H2681" s="20">
        <v>860510723</v>
      </c>
      <c r="I2681" s="2" t="str">
        <f>+VLOOKUP(FACTURACION[[#This Row],[NIT]],TABLACLIENTE,2,FALSE)</f>
        <v>SAENA DE COLOMBIA S.A.</v>
      </c>
      <c r="J2681" s="2" t="s">
        <v>198</v>
      </c>
      <c r="K2681" s="12" t="str">
        <f>+VLOOKUP(FACTURACION[[#This Row],[REFERENCIA]],CODINV,2,FALSE)</f>
        <v>REG. 1813C-HC C. 1 1/4" R: 6-15" O: 1/2</v>
      </c>
      <c r="L2681" s="12" t="str">
        <f>IF(VLOOKUP(FACTURACION[[#This Row],[REFERENCIA]],CODINV,3,FALSE)=0,"",VLOOKUP(FACTURACION[[#This Row],[REFERENCIA]],CODINV,3,FALSE))</f>
        <v/>
      </c>
      <c r="M2681" s="12" t="str">
        <f>+VLOOKUP(FACTURACION[[#This Row],[REFERENCIA]],CODINV,4,FALSE)</f>
        <v>REGULADORES</v>
      </c>
      <c r="N2681" s="12" t="str">
        <f>+VLOOKUP(FACTURACION[[#This Row],[REFERENCIA]],CODINV,5,FALSE)</f>
        <v>HONEYWELL</v>
      </c>
      <c r="O2681" s="2">
        <v>12</v>
      </c>
      <c r="P2681" s="23">
        <v>162000</v>
      </c>
      <c r="Q2681" s="24">
        <f>+FACTURACION[[#This Row],[CANTIDAD]]*FACTURACION[[#This Row],[VR UNITARIO]]/1000</f>
        <v>1944</v>
      </c>
      <c r="R2681" s="3" t="str">
        <f>+VLOOKUP(FACTURACION[[#This Row],[NIT]],TABLACLIENTE,5,FALSE)</f>
        <v>BOGOTÁ D.C.</v>
      </c>
    </row>
    <row r="2682" spans="3:18">
      <c r="C2682" s="13">
        <v>2015</v>
      </c>
      <c r="D2682" s="17" t="s">
        <v>704</v>
      </c>
      <c r="E2682" s="17">
        <f>MONTH(FACTURACION[[#This Row],[MES]]&amp;1)</f>
        <v>11</v>
      </c>
      <c r="F2682" s="223">
        <f>DATE(FACTURACION[[#This Row],[AÑO]],FACTURACION[[#This Row],[Mes numero]],1)</f>
        <v>42309</v>
      </c>
      <c r="G2682" s="159">
        <v>11636</v>
      </c>
      <c r="H2682" s="20">
        <v>900689759</v>
      </c>
      <c r="I2682" s="2" t="str">
        <f>+VLOOKUP(FACTURACION[[#This Row],[NIT]],TABLACLIENTE,2,FALSE)</f>
        <v>HIDROPISCINAS Y GAS S A S</v>
      </c>
      <c r="J2682" s="2" t="s">
        <v>6</v>
      </c>
      <c r="K2682" s="12" t="str">
        <f>+VLOOKUP(FACTURACION[[#This Row],[REFERENCIA]],CODINV,2,FALSE)</f>
        <v>REG.1813C C:3/4" R:6-15" O:1/2</v>
      </c>
      <c r="L2682" s="12" t="str">
        <f>IF(VLOOKUP(FACTURACION[[#This Row],[REFERENCIA]],CODINV,3,FALSE)=0,"",VLOOKUP(FACTURACION[[#This Row],[REFERENCIA]],CODINV,3,FALSE))</f>
        <v/>
      </c>
      <c r="M2682" s="12" t="str">
        <f>+VLOOKUP(FACTURACION[[#This Row],[REFERENCIA]],CODINV,4,FALSE)</f>
        <v>REGULADORES</v>
      </c>
      <c r="N2682" s="12" t="str">
        <f>+VLOOKUP(FACTURACION[[#This Row],[REFERENCIA]],CODINV,5,FALSE)</f>
        <v>HONEYWELL</v>
      </c>
      <c r="O2682" s="2">
        <v>2</v>
      </c>
      <c r="P2682" s="23">
        <v>125000</v>
      </c>
      <c r="Q2682" s="24">
        <f>+FACTURACION[[#This Row],[CANTIDAD]]*FACTURACION[[#This Row],[VR UNITARIO]]/1000</f>
        <v>250</v>
      </c>
      <c r="R2682" s="3" t="str">
        <f>+VLOOKUP(FACTURACION[[#This Row],[NIT]],TABLACLIENTE,5,FALSE)</f>
        <v>BOGOTÁ D.C.</v>
      </c>
    </row>
    <row r="2683" spans="3:18">
      <c r="C2683" s="13">
        <v>2015</v>
      </c>
      <c r="D2683" s="17" t="s">
        <v>704</v>
      </c>
      <c r="E2683" s="17">
        <f>MONTH(FACTURACION[[#This Row],[MES]]&amp;1)</f>
        <v>11</v>
      </c>
      <c r="F2683" s="223">
        <f>DATE(FACTURACION[[#This Row],[AÑO]],FACTURACION[[#This Row],[Mes numero]],1)</f>
        <v>42309</v>
      </c>
      <c r="G2683" s="159">
        <v>11641</v>
      </c>
      <c r="H2683" s="25">
        <v>891101577</v>
      </c>
      <c r="I2683" s="3" t="str">
        <f>+VLOOKUP(FACTURACION[[#This Row],[NIT]],TABLACLIENTE,2,FALSE)</f>
        <v>ALCANOS DE COLOMBIA S.A. E.S.P</v>
      </c>
      <c r="J2683" s="2" t="s">
        <v>5</v>
      </c>
      <c r="K2683" s="12" t="str">
        <f>+VLOOKUP(FACTURACION[[#This Row],[REFERENCIA]],CODINV,2,FALSE)</f>
        <v>REG. 1800 CPB2 1 1-4· O: 5/16" R: STD</v>
      </c>
      <c r="L2683" s="12" t="str">
        <f>IF(VLOOKUP(FACTURACION[[#This Row],[REFERENCIA]],CODINV,3,FALSE)=0,"",VLOOKUP(FACTURACION[[#This Row],[REFERENCIA]],CODINV,3,FALSE))</f>
        <v/>
      </c>
      <c r="M2683" s="12" t="str">
        <f>+VLOOKUP(FACTURACION[[#This Row],[REFERENCIA]],CODINV,4,FALSE)</f>
        <v>REGULADORES</v>
      </c>
      <c r="N2683" s="12" t="str">
        <f>+VLOOKUP(FACTURACION[[#This Row],[REFERENCIA]],CODINV,5,FALSE)</f>
        <v>HONEYWELL</v>
      </c>
      <c r="O2683" s="2">
        <v>5</v>
      </c>
      <c r="P2683" s="23">
        <v>662639</v>
      </c>
      <c r="Q2683" s="24">
        <f>+FACTURACION[[#This Row],[CANTIDAD]]*FACTURACION[[#This Row],[VR UNITARIO]]/1000</f>
        <v>3313.1950000000002</v>
      </c>
      <c r="R2683" s="3" t="str">
        <f>+VLOOKUP(FACTURACION[[#This Row],[NIT]],TABLACLIENTE,5,FALSE)</f>
        <v>NEIVA</v>
      </c>
    </row>
    <row r="2684" spans="3:18">
      <c r="C2684" s="13">
        <v>2015</v>
      </c>
      <c r="D2684" s="17" t="s">
        <v>704</v>
      </c>
      <c r="E2684" s="17">
        <f>MONTH(FACTURACION[[#This Row],[MES]]&amp;1)</f>
        <v>11</v>
      </c>
      <c r="F2684" s="223">
        <f>DATE(FACTURACION[[#This Row],[AÑO]],FACTURACION[[#This Row],[Mes numero]],1)</f>
        <v>42309</v>
      </c>
      <c r="G2684" s="159">
        <v>11618</v>
      </c>
      <c r="H2684" s="20">
        <v>800074033</v>
      </c>
      <c r="I2684" s="2" t="str">
        <f>+VLOOKUP(FACTURACION[[#This Row],[NIT]],TABLACLIENTE,2,FALSE)</f>
        <v>COMPAÑIAS ASOCIADAS DE GAS S.A. E.S.P (ASOGAS SA ESP)</v>
      </c>
      <c r="J2684" s="2" t="s">
        <v>5</v>
      </c>
      <c r="K2684" s="12" t="str">
        <f>+VLOOKUP(FACTURACION[[#This Row],[REFERENCIA]],CODINV,2,FALSE)</f>
        <v>REG. 1800 CPB2 1 1-4· O: 5/16" R: STD</v>
      </c>
      <c r="L2684" s="12" t="str">
        <f>IF(VLOOKUP(FACTURACION[[#This Row],[REFERENCIA]],CODINV,3,FALSE)=0,"",VLOOKUP(FACTURACION[[#This Row],[REFERENCIA]],CODINV,3,FALSE))</f>
        <v/>
      </c>
      <c r="M2684" s="12" t="str">
        <f>+VLOOKUP(FACTURACION[[#This Row],[REFERENCIA]],CODINV,4,FALSE)</f>
        <v>REGULADORES</v>
      </c>
      <c r="N2684" s="12" t="str">
        <f>+VLOOKUP(FACTURACION[[#This Row],[REFERENCIA]],CODINV,5,FALSE)</f>
        <v>HONEYWELL</v>
      </c>
      <c r="O2684" s="2">
        <v>2</v>
      </c>
      <c r="P2684" s="23">
        <v>740000</v>
      </c>
      <c r="Q2684" s="24">
        <f>+FACTURACION[[#This Row],[CANTIDAD]]*FACTURACION[[#This Row],[VR UNITARIO]]/1000</f>
        <v>1480</v>
      </c>
      <c r="R2684" s="3" t="str">
        <f>+VLOOKUP(FACTURACION[[#This Row],[NIT]],TABLACLIENTE,5,FALSE)</f>
        <v>MOSQUERA</v>
      </c>
    </row>
    <row r="2685" spans="3:18">
      <c r="C2685" s="13">
        <v>2015</v>
      </c>
      <c r="D2685" s="17" t="s">
        <v>704</v>
      </c>
      <c r="E2685" s="17">
        <f>MONTH(FACTURACION[[#This Row],[MES]]&amp;1)</f>
        <v>11</v>
      </c>
      <c r="F2685" s="223">
        <f>DATE(FACTURACION[[#This Row],[AÑO]],FACTURACION[[#This Row],[Mes numero]],1)</f>
        <v>42309</v>
      </c>
      <c r="G2685" s="159">
        <v>11648</v>
      </c>
      <c r="H2685" s="20">
        <v>900836293</v>
      </c>
      <c r="I2685" s="2" t="str">
        <f>+VLOOKUP(FACTURACION[[#This Row],[NIT]],TABLACLIENTE,2,FALSE)</f>
        <v>PROSOLGAS SAS</v>
      </c>
      <c r="J2685" s="2" t="s">
        <v>506</v>
      </c>
      <c r="K2685" s="12" t="str">
        <f>+VLOOKUP(FACTURACION[[#This Row],[REFERENCIA]],CODINV,2,FALSE)</f>
        <v>REG. 1803PFM C: 2" NPT O: 7/8" R-16-30"</v>
      </c>
      <c r="L2685" s="12" t="str">
        <f>IF(VLOOKUP(FACTURACION[[#This Row],[REFERENCIA]],CODINV,3,FALSE)=0,"",VLOOKUP(FACTURACION[[#This Row],[REFERENCIA]],CODINV,3,FALSE))</f>
        <v>1813PFM</v>
      </c>
      <c r="M2685" s="12" t="str">
        <f>+VLOOKUP(FACTURACION[[#This Row],[REFERENCIA]],CODINV,4,FALSE)</f>
        <v>REGULADORES</v>
      </c>
      <c r="N2685" s="12" t="str">
        <f>+VLOOKUP(FACTURACION[[#This Row],[REFERENCIA]],CODINV,5,FALSE)</f>
        <v>HONEYWELL</v>
      </c>
      <c r="O2685" s="2">
        <v>1</v>
      </c>
      <c r="P2685" s="23">
        <v>1850000</v>
      </c>
      <c r="Q2685" s="24">
        <f>+FACTURACION[[#This Row],[CANTIDAD]]*FACTURACION[[#This Row],[VR UNITARIO]]/1000</f>
        <v>1850</v>
      </c>
      <c r="R2685" s="3" t="str">
        <f>+VLOOKUP(FACTURACION[[#This Row],[NIT]],TABLACLIENTE,5,FALSE)</f>
        <v>BOGOTÁ D.C.</v>
      </c>
    </row>
    <row r="2686" spans="3:18">
      <c r="C2686" s="13">
        <v>2015</v>
      </c>
      <c r="D2686" s="17" t="s">
        <v>704</v>
      </c>
      <c r="E2686" s="17">
        <f>MONTH(FACTURACION[[#This Row],[MES]]&amp;1)</f>
        <v>11</v>
      </c>
      <c r="F2686" s="223">
        <f>DATE(FACTURACION[[#This Row],[AÑO]],FACTURACION[[#This Row],[Mes numero]],1)</f>
        <v>42309</v>
      </c>
      <c r="G2686" s="159">
        <v>11607</v>
      </c>
      <c r="H2686" s="20">
        <v>890908643</v>
      </c>
      <c r="I2686" s="2" t="str">
        <f>+VLOOKUP(FACTURACION[[#This Row],[NIT]],TABLACLIENTE,2,FALSE)</f>
        <v>GASES DE ANTIOQUIA S.A. E.S.P.  (GAS ANTIOQUIA S.A. E.S.P.)</v>
      </c>
      <c r="J2686" s="2" t="s">
        <v>28</v>
      </c>
      <c r="K2686" s="12" t="str">
        <f>+VLOOKUP(FACTURACION[[#This Row],[REFERENCIA]],CODINV,2,FALSE)</f>
        <v>REGULADOR SR 113 3/4 R: 7-12 O:1/4</v>
      </c>
      <c r="L2686" s="12" t="str">
        <f>IF(VLOOKUP(FACTURACION[[#This Row],[REFERENCIA]],CODINV,3,FALSE)=0,"",VLOOKUP(FACTURACION[[#This Row],[REFERENCIA]],CODINV,3,FALSE))</f>
        <v/>
      </c>
      <c r="M2686" s="12" t="str">
        <f>+VLOOKUP(FACTURACION[[#This Row],[REFERENCIA]],CODINV,4,FALSE)</f>
        <v>REGULADORES</v>
      </c>
      <c r="N2686" s="12" t="str">
        <f>+VLOOKUP(FACTURACION[[#This Row],[REFERENCIA]],CODINV,5,FALSE)</f>
        <v>HONEYWELL</v>
      </c>
      <c r="O2686" s="2">
        <v>3</v>
      </c>
      <c r="P2686" s="23">
        <v>125000</v>
      </c>
      <c r="Q2686" s="24">
        <f>+FACTURACION[[#This Row],[CANTIDAD]]*FACTURACION[[#This Row],[VR UNITARIO]]/1000</f>
        <v>375</v>
      </c>
      <c r="R2686" s="3" t="str">
        <f>+VLOOKUP(FACTURACION[[#This Row],[NIT]],TABLACLIENTE,5,FALSE)</f>
        <v>MEDELLIN</v>
      </c>
    </row>
    <row r="2687" spans="3:18">
      <c r="C2687" s="13">
        <v>2015</v>
      </c>
      <c r="D2687" s="17" t="s">
        <v>704</v>
      </c>
      <c r="E2687" s="17">
        <f>MONTH(FACTURACION[[#This Row],[MES]]&amp;1)</f>
        <v>11</v>
      </c>
      <c r="F2687" s="223">
        <f>DATE(FACTURACION[[#This Row],[AÑO]],FACTURACION[[#This Row],[Mes numero]],1)</f>
        <v>42309</v>
      </c>
      <c r="G2687" s="159">
        <v>11603</v>
      </c>
      <c r="H2687" s="20">
        <v>822001073</v>
      </c>
      <c r="I2687" s="2" t="str">
        <f>+VLOOKUP(FACTURACION[[#This Row],[NIT]],TABLACLIENTE,2,FALSE)</f>
        <v>MADIGAS INGENIEROS S.A. E.S.P.</v>
      </c>
      <c r="J2687" s="2" t="s">
        <v>28</v>
      </c>
      <c r="K2687" s="12" t="str">
        <f>+VLOOKUP(FACTURACION[[#This Row],[REFERENCIA]],CODINV,2,FALSE)</f>
        <v>REGULADOR SR 113 3/4 R: 7-12 O:1/4</v>
      </c>
      <c r="L2687" s="12" t="str">
        <f>IF(VLOOKUP(FACTURACION[[#This Row],[REFERENCIA]],CODINV,3,FALSE)=0,"",VLOOKUP(FACTURACION[[#This Row],[REFERENCIA]],CODINV,3,FALSE))</f>
        <v/>
      </c>
      <c r="M2687" s="12" t="str">
        <f>+VLOOKUP(FACTURACION[[#This Row],[REFERENCIA]],CODINV,4,FALSE)</f>
        <v>REGULADORES</v>
      </c>
      <c r="N2687" s="12" t="str">
        <f>+VLOOKUP(FACTURACION[[#This Row],[REFERENCIA]],CODINV,5,FALSE)</f>
        <v>HONEYWELL</v>
      </c>
      <c r="O2687" s="2">
        <v>11</v>
      </c>
      <c r="P2687" s="23">
        <v>115000</v>
      </c>
      <c r="Q2687" s="24">
        <f>+FACTURACION[[#This Row],[CANTIDAD]]*FACTURACION[[#This Row],[VR UNITARIO]]/1000</f>
        <v>1265</v>
      </c>
      <c r="R2687" s="3" t="str">
        <f>+VLOOKUP(FACTURACION[[#This Row],[NIT]],TABLACLIENTE,5,FALSE)</f>
        <v>ACACIAS</v>
      </c>
    </row>
    <row r="2688" spans="3:18">
      <c r="C2688" s="13">
        <v>2015</v>
      </c>
      <c r="D2688" s="17" t="s">
        <v>704</v>
      </c>
      <c r="E2688" s="17">
        <f>MONTH(FACTURACION[[#This Row],[MES]]&amp;1)</f>
        <v>11</v>
      </c>
      <c r="F2688" s="223">
        <f>DATE(FACTURACION[[#This Row],[AÑO]],FACTURACION[[#This Row],[Mes numero]],1)</f>
        <v>42309</v>
      </c>
      <c r="G2688" s="159">
        <v>11646</v>
      </c>
      <c r="H2688" s="20">
        <v>822001073</v>
      </c>
      <c r="I2688" s="2" t="str">
        <f>+VLOOKUP(FACTURACION[[#This Row],[NIT]],TABLACLIENTE,2,FALSE)</f>
        <v>MADIGAS INGENIEROS S.A. E.S.P.</v>
      </c>
      <c r="J2688" s="2" t="s">
        <v>28</v>
      </c>
      <c r="K2688" s="12" t="str">
        <f>+VLOOKUP(FACTURACION[[#This Row],[REFERENCIA]],CODINV,2,FALSE)</f>
        <v>REGULADOR SR 113 3/4 R: 7-12 O:1/4</v>
      </c>
      <c r="L2688" s="12" t="str">
        <f>IF(VLOOKUP(FACTURACION[[#This Row],[REFERENCIA]],CODINV,3,FALSE)=0,"",VLOOKUP(FACTURACION[[#This Row],[REFERENCIA]],CODINV,3,FALSE))</f>
        <v/>
      </c>
      <c r="M2688" s="12" t="str">
        <f>+VLOOKUP(FACTURACION[[#This Row],[REFERENCIA]],CODINV,4,FALSE)</f>
        <v>REGULADORES</v>
      </c>
      <c r="N2688" s="12" t="str">
        <f>+VLOOKUP(FACTURACION[[#This Row],[REFERENCIA]],CODINV,5,FALSE)</f>
        <v>HONEYWELL</v>
      </c>
      <c r="O2688" s="2">
        <v>5</v>
      </c>
      <c r="P2688" s="23">
        <v>115000</v>
      </c>
      <c r="Q2688" s="24">
        <f>+FACTURACION[[#This Row],[CANTIDAD]]*FACTURACION[[#This Row],[VR UNITARIO]]/1000</f>
        <v>575</v>
      </c>
      <c r="R2688" s="3" t="str">
        <f>+VLOOKUP(FACTURACION[[#This Row],[NIT]],TABLACLIENTE,5,FALSE)</f>
        <v>ACACIAS</v>
      </c>
    </row>
    <row r="2689" spans="3:18">
      <c r="C2689" s="13">
        <v>2015</v>
      </c>
      <c r="D2689" s="17" t="s">
        <v>704</v>
      </c>
      <c r="E2689" s="17">
        <f>MONTH(FACTURACION[[#This Row],[MES]]&amp;1)</f>
        <v>11</v>
      </c>
      <c r="F2689" s="223">
        <f>DATE(FACTURACION[[#This Row],[AÑO]],FACTURACION[[#This Row],[Mes numero]],1)</f>
        <v>42309</v>
      </c>
      <c r="G2689" s="159">
        <v>11637</v>
      </c>
      <c r="H2689" s="20">
        <v>800167643</v>
      </c>
      <c r="I2689" s="2" t="str">
        <f>+VLOOKUP(FACTURACION[[#This Row],[NIT]],TABLACLIENTE,2,FALSE)</f>
        <v>GASES DE OCCIDENTE S.A. E.S.P. (GDO)</v>
      </c>
      <c r="J2689" s="2" t="s">
        <v>155</v>
      </c>
      <c r="K2689" s="12" t="str">
        <f>+VLOOKUP(FACTURACION[[#This Row],[REFERENCIA]],CODINV,2,FALSE)</f>
        <v>AFV 3" S300 FO</v>
      </c>
      <c r="L2689" s="12" t="str">
        <f>IF(VLOOKUP(FACTURACION[[#This Row],[REFERENCIA]],CODINV,3,FALSE)=0,"",VLOOKUP(FACTURACION[[#This Row],[REFERENCIA]],CODINV,3,FALSE))</f>
        <v/>
      </c>
      <c r="M2689" s="12" t="str">
        <f>+VLOOKUP(FACTURACION[[#This Row],[REFERENCIA]],CODINV,4,FALSE)</f>
        <v>REGULADORES</v>
      </c>
      <c r="N2689" s="12" t="str">
        <f>+VLOOKUP(FACTURACION[[#This Row],[REFERENCIA]],CODINV,5,FALSE)</f>
        <v>HONEYWELL</v>
      </c>
      <c r="O2689" s="2">
        <v>1</v>
      </c>
      <c r="P2689" s="23">
        <v>4212010</v>
      </c>
      <c r="Q2689" s="24">
        <f>+FACTURACION[[#This Row],[CANTIDAD]]*FACTURACION[[#This Row],[VR UNITARIO]]/1000</f>
        <v>4212.01</v>
      </c>
      <c r="R2689" s="3" t="str">
        <f>+VLOOKUP(FACTURACION[[#This Row],[NIT]],TABLACLIENTE,5,FALSE)</f>
        <v>CALI</v>
      </c>
    </row>
    <row r="2690" spans="3:18">
      <c r="C2690" s="13">
        <v>2015</v>
      </c>
      <c r="D2690" s="17" t="s">
        <v>704</v>
      </c>
      <c r="E2690" s="17">
        <f>MONTH(FACTURACION[[#This Row],[MES]]&amp;1)</f>
        <v>11</v>
      </c>
      <c r="F2690" s="223">
        <f>DATE(FACTURACION[[#This Row],[AÑO]],FACTURACION[[#This Row],[Mes numero]],1)</f>
        <v>42309</v>
      </c>
      <c r="G2690" s="159">
        <v>11643</v>
      </c>
      <c r="H2690" s="20">
        <v>900370729</v>
      </c>
      <c r="I2690" s="2" t="str">
        <f>+VLOOKUP(FACTURACION[[#This Row],[NIT]],TABLACLIENTE,2,FALSE)</f>
        <v>VR SAS</v>
      </c>
      <c r="J2690" s="2" t="s">
        <v>66</v>
      </c>
      <c r="K2690" s="12" t="str">
        <f>+VLOOKUP(FACTURACION[[#This Row],[REFERENCIA]],CODINV,2,FALSE)</f>
        <v>AFV 2" S600 FO</v>
      </c>
      <c r="L2690" s="12" t="str">
        <f>IF(VLOOKUP(FACTURACION[[#This Row],[REFERENCIA]],CODINV,3,FALSE)=0,"",VLOOKUP(FACTURACION[[#This Row],[REFERENCIA]],CODINV,3,FALSE))</f>
        <v/>
      </c>
      <c r="M2690" s="12" t="str">
        <f>+VLOOKUP(FACTURACION[[#This Row],[REFERENCIA]],CODINV,4,FALSE)</f>
        <v>REGULADORES</v>
      </c>
      <c r="N2690" s="12" t="str">
        <f>+VLOOKUP(FACTURACION[[#This Row],[REFERENCIA]],CODINV,5,FALSE)</f>
        <v>HONEYWELL</v>
      </c>
      <c r="O2690" s="2">
        <v>3</v>
      </c>
      <c r="P2690" s="23">
        <v>5025230</v>
      </c>
      <c r="Q2690" s="24">
        <f>+FACTURACION[[#This Row],[CANTIDAD]]*FACTURACION[[#This Row],[VR UNITARIO]]/1000</f>
        <v>15075.69</v>
      </c>
      <c r="R2690" s="3" t="str">
        <f>+VLOOKUP(FACTURACION[[#This Row],[NIT]],TABLACLIENTE,5,FALSE)</f>
        <v>CALI</v>
      </c>
    </row>
    <row r="2691" spans="3:18">
      <c r="C2691" s="13">
        <v>2015</v>
      </c>
      <c r="D2691" s="17" t="s">
        <v>704</v>
      </c>
      <c r="E2691" s="17">
        <f>MONTH(FACTURACION[[#This Row],[MES]]&amp;1)</f>
        <v>11</v>
      </c>
      <c r="F2691" s="223">
        <f>DATE(FACTURACION[[#This Row],[AÑO]],FACTURACION[[#This Row],[Mes numero]],1)</f>
        <v>42309</v>
      </c>
      <c r="G2691" s="159">
        <v>11633</v>
      </c>
      <c r="H2691" s="20">
        <v>890400869</v>
      </c>
      <c r="I2691" s="2" t="str">
        <f>+VLOOKUP(FACTURACION[[#This Row],[NIT]],TABLACLIENTE,2,FALSE)</f>
        <v>SURTIDORA DE GAS DEL CARIBE S.A. E.S.P. (SURTIGAS S.A. E.S.P.)</v>
      </c>
      <c r="J2691" s="2" t="s">
        <v>845</v>
      </c>
      <c r="K2691" s="12" t="str">
        <f>+VLOOKUP(FACTURACION[[#This Row],[REFERENCIA]],CODINV,2,FALSE)</f>
        <v>AFV 2" S600 R10 Y CL COMP ZSC320-100</v>
      </c>
      <c r="L2691" s="12" t="str">
        <f>IF(VLOOKUP(FACTURACION[[#This Row],[REFERENCIA]],CODINV,3,FALSE)=0,"",VLOOKUP(FACTURACION[[#This Row],[REFERENCIA]],CODINV,3,FALSE))</f>
        <v/>
      </c>
      <c r="M2691" s="12" t="str">
        <f>+VLOOKUP(FACTURACION[[#This Row],[REFERENCIA]],CODINV,4,FALSE)</f>
        <v>REGULADORES</v>
      </c>
      <c r="N2691" s="12" t="str">
        <f>+VLOOKUP(FACTURACION[[#This Row],[REFERENCIA]],CODINV,5,FALSE)</f>
        <v>HONEYWELL</v>
      </c>
      <c r="O2691" s="2">
        <v>3</v>
      </c>
      <c r="P2691" s="23">
        <v>8325277</v>
      </c>
      <c r="Q2691" s="24">
        <f>+FACTURACION[[#This Row],[CANTIDAD]]*FACTURACION[[#This Row],[VR UNITARIO]]/1000</f>
        <v>24975.830999999998</v>
      </c>
      <c r="R2691" s="3" t="str">
        <f>+VLOOKUP(FACTURACION[[#This Row],[NIT]],TABLACLIENTE,5,FALSE)</f>
        <v>CARTAGENA</v>
      </c>
    </row>
    <row r="2692" spans="3:18">
      <c r="C2692" s="13">
        <v>2015</v>
      </c>
      <c r="D2692" s="17" t="s">
        <v>704</v>
      </c>
      <c r="E2692" s="17">
        <f>MONTH(FACTURACION[[#This Row],[MES]]&amp;1)</f>
        <v>11</v>
      </c>
      <c r="F2692" s="223">
        <f>DATE(FACTURACION[[#This Row],[AÑO]],FACTURACION[[#This Row],[Mes numero]],1)</f>
        <v>42309</v>
      </c>
      <c r="G2692" s="159">
        <v>11638</v>
      </c>
      <c r="H2692" s="20">
        <v>800167643</v>
      </c>
      <c r="I2692" s="2" t="str">
        <f>+VLOOKUP(FACTURACION[[#This Row],[NIT]],TABLACLIENTE,2,FALSE)</f>
        <v>GASES DE OCCIDENTE S.A. E.S.P. (GDO)</v>
      </c>
      <c r="J2692" s="2" t="s">
        <v>713</v>
      </c>
      <c r="K2692" s="12" t="str">
        <f>+VLOOKUP(FACTURACION[[#This Row],[REFERENCIA]],CODINV,2,FALSE)</f>
        <v>CONTROL LOOP ZSC-100 BM COMPOSITE</v>
      </c>
      <c r="L2692" s="12" t="str">
        <f>IF(VLOOKUP(FACTURACION[[#This Row],[REFERENCIA]],CODINV,3,FALSE)=0,"",VLOOKUP(FACTURACION[[#This Row],[REFERENCIA]],CODINV,3,FALSE))</f>
        <v/>
      </c>
      <c r="M2692" s="12" t="str">
        <f>+VLOOKUP(FACTURACION[[#This Row],[REFERENCIA]],CODINV,4,FALSE)</f>
        <v>REGULADORES</v>
      </c>
      <c r="N2692" s="12" t="str">
        <f>+VLOOKUP(FACTURACION[[#This Row],[REFERENCIA]],CODINV,5,FALSE)</f>
        <v>HONEYWELL</v>
      </c>
      <c r="O2692" s="2">
        <v>2</v>
      </c>
      <c r="P2692" s="23">
        <v>2857156</v>
      </c>
      <c r="Q2692" s="24">
        <f>+FACTURACION[[#This Row],[CANTIDAD]]*FACTURACION[[#This Row],[VR UNITARIO]]/1000</f>
        <v>5714.3119999999999</v>
      </c>
      <c r="R2692" s="3" t="str">
        <f>+VLOOKUP(FACTURACION[[#This Row],[NIT]],TABLACLIENTE,5,FALSE)</f>
        <v>CALI</v>
      </c>
    </row>
    <row r="2693" spans="3:18">
      <c r="C2693" s="13">
        <v>2015</v>
      </c>
      <c r="D2693" s="17" t="s">
        <v>704</v>
      </c>
      <c r="E2693" s="17">
        <f>MONTH(FACTURACION[[#This Row],[MES]]&amp;1)</f>
        <v>11</v>
      </c>
      <c r="F2693" s="223">
        <f>DATE(FACTURACION[[#This Row],[AÑO]],FACTURACION[[#This Row],[Mes numero]],1)</f>
        <v>42309</v>
      </c>
      <c r="G2693" s="159">
        <v>11638</v>
      </c>
      <c r="H2693" s="20">
        <v>800167643</v>
      </c>
      <c r="I2693" s="2" t="str">
        <f>+VLOOKUP(FACTURACION[[#This Row],[NIT]],TABLACLIENTE,2,FALSE)</f>
        <v>GASES DE OCCIDENTE S.A. E.S.P. (GDO)</v>
      </c>
      <c r="J2693" s="2" t="s">
        <v>26</v>
      </c>
      <c r="K2693" s="12" t="str">
        <f>+VLOOKUP(FACTURACION[[#This Row],[REFERENCIA]],CODINV,2,FALSE)</f>
        <v>CONTROL LOOP ZSC-150 BM COMPOSITE</v>
      </c>
      <c r="L2693" s="12" t="str">
        <f>IF(VLOOKUP(FACTURACION[[#This Row],[REFERENCIA]],CODINV,3,FALSE)=0,"",VLOOKUP(FACTURACION[[#This Row],[REFERENCIA]],CODINV,3,FALSE))</f>
        <v/>
      </c>
      <c r="M2693" s="12" t="str">
        <f>+VLOOKUP(FACTURACION[[#This Row],[REFERENCIA]],CODINV,4,FALSE)</f>
        <v>REGULADORES</v>
      </c>
      <c r="N2693" s="12" t="str">
        <f>+VLOOKUP(FACTURACION[[#This Row],[REFERENCIA]],CODINV,5,FALSE)</f>
        <v>HONEYWELL</v>
      </c>
      <c r="O2693" s="2">
        <v>4</v>
      </c>
      <c r="P2693" s="23">
        <v>2857156</v>
      </c>
      <c r="Q2693" s="24">
        <f>+FACTURACION[[#This Row],[CANTIDAD]]*FACTURACION[[#This Row],[VR UNITARIO]]/1000</f>
        <v>11428.624</v>
      </c>
      <c r="R2693" s="3" t="str">
        <f>+VLOOKUP(FACTURACION[[#This Row],[NIT]],TABLACLIENTE,5,FALSE)</f>
        <v>CALI</v>
      </c>
    </row>
    <row r="2694" spans="3:18">
      <c r="C2694" s="13">
        <v>2015</v>
      </c>
      <c r="D2694" s="17" t="s">
        <v>704</v>
      </c>
      <c r="E2694" s="17">
        <f>MONTH(FACTURACION[[#This Row],[MES]]&amp;1)</f>
        <v>11</v>
      </c>
      <c r="F2694" s="223">
        <f>DATE(FACTURACION[[#This Row],[AÑO]],FACTURACION[[#This Row],[Mes numero]],1)</f>
        <v>42309</v>
      </c>
      <c r="G2694" s="159">
        <v>11638</v>
      </c>
      <c r="H2694" s="20">
        <v>800167643</v>
      </c>
      <c r="I2694" s="2" t="str">
        <f>+VLOOKUP(FACTURACION[[#This Row],[NIT]],TABLACLIENTE,2,FALSE)</f>
        <v>GASES DE OCCIDENTE S.A. E.S.P. (GDO)</v>
      </c>
      <c r="J2694" s="2" t="s">
        <v>65</v>
      </c>
      <c r="K2694" s="12" t="str">
        <f>+VLOOKUP(FACTURACION[[#This Row],[REFERENCIA]],CODINV,2,FALSE)</f>
        <v>CONTROL LOOP ZSC-100 BM INSPIRATOR</v>
      </c>
      <c r="L2694" s="12" t="str">
        <f>IF(VLOOKUP(FACTURACION[[#This Row],[REFERENCIA]],CODINV,3,FALSE)=0,"",VLOOKUP(FACTURACION[[#This Row],[REFERENCIA]],CODINV,3,FALSE))</f>
        <v/>
      </c>
      <c r="M2694" s="12" t="str">
        <f>+VLOOKUP(FACTURACION[[#This Row],[REFERENCIA]],CODINV,4,FALSE)</f>
        <v>REGULADORES</v>
      </c>
      <c r="N2694" s="12" t="str">
        <f>+VLOOKUP(FACTURACION[[#This Row],[REFERENCIA]],CODINV,5,FALSE)</f>
        <v>HONEYWELL</v>
      </c>
      <c r="O2694" s="2">
        <v>4</v>
      </c>
      <c r="P2694" s="23">
        <v>2857156</v>
      </c>
      <c r="Q2694" s="24">
        <f>+FACTURACION[[#This Row],[CANTIDAD]]*FACTURACION[[#This Row],[VR UNITARIO]]/1000</f>
        <v>11428.624</v>
      </c>
      <c r="R2694" s="3" t="str">
        <f>+VLOOKUP(FACTURACION[[#This Row],[NIT]],TABLACLIENTE,5,FALSE)</f>
        <v>CALI</v>
      </c>
    </row>
    <row r="2695" spans="3:18">
      <c r="C2695" s="13">
        <v>2015</v>
      </c>
      <c r="D2695" s="17" t="s">
        <v>704</v>
      </c>
      <c r="E2695" s="17">
        <f>MONTH(FACTURACION[[#This Row],[MES]]&amp;1)</f>
        <v>11</v>
      </c>
      <c r="F2695" s="223">
        <f>DATE(FACTURACION[[#This Row],[AÑO]],FACTURACION[[#This Row],[Mes numero]],1)</f>
        <v>42309</v>
      </c>
      <c r="G2695" s="159">
        <v>11643</v>
      </c>
      <c r="H2695" s="20">
        <v>900370729</v>
      </c>
      <c r="I2695" s="2" t="str">
        <f>+VLOOKUP(FACTURACION[[#This Row],[NIT]],TABLACLIENTE,2,FALSE)</f>
        <v>VR SAS</v>
      </c>
      <c r="J2695" s="2" t="s">
        <v>294</v>
      </c>
      <c r="K2695" s="12" t="str">
        <f>+VLOOKUP(FACTURACION[[#This Row],[REFERENCIA]],CODINV,2,FALSE)</f>
        <v>CONTROL LOOP Z320-100 BM INSPIRATOR</v>
      </c>
      <c r="L2695" s="12" t="str">
        <f>IF(VLOOKUP(FACTURACION[[#This Row],[REFERENCIA]],CODINV,3,FALSE)=0,"",VLOOKUP(FACTURACION[[#This Row],[REFERENCIA]],CODINV,3,FALSE))</f>
        <v/>
      </c>
      <c r="M2695" s="12" t="str">
        <f>+VLOOKUP(FACTURACION[[#This Row],[REFERENCIA]],CODINV,4,FALSE)</f>
        <v>REGULADORES</v>
      </c>
      <c r="N2695" s="12" t="str">
        <f>+VLOOKUP(FACTURACION[[#This Row],[REFERENCIA]],CODINV,5,FALSE)</f>
        <v>HONEYWELL</v>
      </c>
      <c r="O2695" s="2">
        <v>3</v>
      </c>
      <c r="P2695" s="23">
        <v>3409664</v>
      </c>
      <c r="Q2695" s="24">
        <f>+FACTURACION[[#This Row],[CANTIDAD]]*FACTURACION[[#This Row],[VR UNITARIO]]/1000</f>
        <v>10228.992</v>
      </c>
      <c r="R2695" s="3" t="str">
        <f>+VLOOKUP(FACTURACION[[#This Row],[NIT]],TABLACLIENTE,5,FALSE)</f>
        <v>CALI</v>
      </c>
    </row>
    <row r="2696" spans="3:18">
      <c r="C2696" s="13">
        <v>2015</v>
      </c>
      <c r="D2696" s="17" t="s">
        <v>704</v>
      </c>
      <c r="E2696" s="17">
        <f>MONTH(FACTURACION[[#This Row],[MES]]&amp;1)</f>
        <v>11</v>
      </c>
      <c r="F2696" s="223">
        <f>DATE(FACTURACION[[#This Row],[AÑO]],FACTURACION[[#This Row],[Mes numero]],1)</f>
        <v>42309</v>
      </c>
      <c r="G2696" s="159">
        <v>11638</v>
      </c>
      <c r="H2696" s="20">
        <v>800167643</v>
      </c>
      <c r="I2696" s="2" t="str">
        <f>+VLOOKUP(FACTURACION[[#This Row],[NIT]],TABLACLIENTE,2,FALSE)</f>
        <v>GASES DE OCCIDENTE S.A. E.S.P. (GDO)</v>
      </c>
      <c r="J2696" s="2" t="s">
        <v>714</v>
      </c>
      <c r="K2696" s="12" t="str">
        <f>+VLOOKUP(FACTURACION[[#This Row],[REFERENCIA]],CODINV,2,FALSE)</f>
        <v>PILOTO ZSC 100</v>
      </c>
      <c r="L2696" s="12" t="str">
        <f>IF(VLOOKUP(FACTURACION[[#This Row],[REFERENCIA]],CODINV,3,FALSE)=0,"",VLOOKUP(FACTURACION[[#This Row],[REFERENCIA]],CODINV,3,FALSE))</f>
        <v>RRAC102A1A1A1</v>
      </c>
      <c r="M2696" s="12" t="str">
        <f>+VLOOKUP(FACTURACION[[#This Row],[REFERENCIA]],CODINV,4,FALSE)</f>
        <v>REGULADORES</v>
      </c>
      <c r="N2696" s="12" t="str">
        <f>+VLOOKUP(FACTURACION[[#This Row],[REFERENCIA]],CODINV,5,FALSE)</f>
        <v>HONEYWELL</v>
      </c>
      <c r="O2696" s="2">
        <v>4</v>
      </c>
      <c r="P2696" s="23">
        <v>1478207</v>
      </c>
      <c r="Q2696" s="24">
        <f>+FACTURACION[[#This Row],[CANTIDAD]]*FACTURACION[[#This Row],[VR UNITARIO]]/1000</f>
        <v>5912.8280000000004</v>
      </c>
      <c r="R2696" s="3" t="str">
        <f>+VLOOKUP(FACTURACION[[#This Row],[NIT]],TABLACLIENTE,5,FALSE)</f>
        <v>CALI</v>
      </c>
    </row>
    <row r="2697" spans="3:18">
      <c r="C2697" s="13">
        <v>2015</v>
      </c>
      <c r="D2697" s="17" t="s">
        <v>704</v>
      </c>
      <c r="E2697" s="17">
        <f>MONTH(FACTURACION[[#This Row],[MES]]&amp;1)</f>
        <v>11</v>
      </c>
      <c r="F2697" s="223">
        <f>DATE(FACTURACION[[#This Row],[AÑO]],FACTURACION[[#This Row],[Mes numero]],1)</f>
        <v>42309</v>
      </c>
      <c r="G2697" s="159">
        <v>11624</v>
      </c>
      <c r="H2697" s="20">
        <v>900155947</v>
      </c>
      <c r="I2697" s="2" t="str">
        <f>+VLOOKUP(FACTURACION[[#This Row],[NIT]],TABLACLIENTE,2,FALSE)</f>
        <v>INGENIERIA DE MONTAJE Y MANTENIMIENTO DE ESTACIONES DE SERVICIO LTDA  (IMMES LTDA)</v>
      </c>
      <c r="J2697" s="2" t="s">
        <v>3</v>
      </c>
      <c r="K2697" s="12" t="str">
        <f>+VLOOKUP(FACTURACION[[#This Row],[REFERENCIA]],CODINV,2,FALSE)</f>
        <v>RES 24-48" W.C. ROJO</v>
      </c>
      <c r="L2697" s="12" t="str">
        <f>IF(VLOOKUP(FACTURACION[[#This Row],[REFERENCIA]],CODINV,3,FALSE)=0,"",VLOOKUP(FACTURACION[[#This Row],[REFERENCIA]],CODINV,3,FALSE))</f>
        <v>70017P082</v>
      </c>
      <c r="M2697" s="12" t="str">
        <f>+VLOOKUP(FACTURACION[[#This Row],[REFERENCIA]],CODINV,4,FALSE)</f>
        <v>REPUESTOS Y ACCESORIOS</v>
      </c>
      <c r="N2697" s="12" t="str">
        <f>+VLOOKUP(FACTURACION[[#This Row],[REFERENCIA]],CODINV,5,FALSE)</f>
        <v>HONEYWELL</v>
      </c>
      <c r="O2697" s="2">
        <v>1</v>
      </c>
      <c r="P2697" s="23">
        <v>20000</v>
      </c>
      <c r="Q2697" s="24">
        <f>+FACTURACION[[#This Row],[CANTIDAD]]*FACTURACION[[#This Row],[VR UNITARIO]]/1000</f>
        <v>20</v>
      </c>
      <c r="R2697" s="3" t="str">
        <f>+VLOOKUP(FACTURACION[[#This Row],[NIT]],TABLACLIENTE,5,FALSE)</f>
        <v>BOGOTÁ D.C.</v>
      </c>
    </row>
    <row r="2698" spans="3:18">
      <c r="C2698" s="13">
        <v>2015</v>
      </c>
      <c r="D2698" s="17" t="s">
        <v>704</v>
      </c>
      <c r="E2698" s="17">
        <f>MONTH(FACTURACION[[#This Row],[MES]]&amp;1)</f>
        <v>11</v>
      </c>
      <c r="F2698" s="223">
        <f>DATE(FACTURACION[[#This Row],[AÑO]],FACTURACION[[#This Row],[Mes numero]],1)</f>
        <v>42309</v>
      </c>
      <c r="G2698" s="159">
        <v>11640</v>
      </c>
      <c r="H2698" s="20">
        <v>892115036</v>
      </c>
      <c r="I2698" s="2" t="str">
        <f>+VLOOKUP(FACTURACION[[#This Row],[NIT]],TABLACLIENTE,2,FALSE)</f>
        <v>GASES DE LA GUAJIRA S.A. E. S. P. (GASGUAJIRA S.A. E.S.P.)</v>
      </c>
      <c r="J2698" s="2" t="s">
        <v>612</v>
      </c>
      <c r="K2698" s="12" t="str">
        <f>+VLOOKUP(FACTURACION[[#This Row],[REFERENCIA]],CODINV,2,FALSE)</f>
        <v>RES 3-5 PSIG NEGRO-VERDE</v>
      </c>
      <c r="L2698" s="12" t="str">
        <f>IF(VLOOKUP(FACTURACION[[#This Row],[REFERENCIA]],CODINV,3,FALSE)=0,"",VLOOKUP(FACTURACION[[#This Row],[REFERENCIA]],CODINV,3,FALSE))</f>
        <v>71424P023</v>
      </c>
      <c r="M2698" s="12" t="str">
        <f>+VLOOKUP(FACTURACION[[#This Row],[REFERENCIA]],CODINV,4,FALSE)</f>
        <v>REPUESTOS Y ACCESORIOS</v>
      </c>
      <c r="N2698" s="12" t="str">
        <f>+VLOOKUP(FACTURACION[[#This Row],[REFERENCIA]],CODINV,5,FALSE)</f>
        <v>HONEYWELL</v>
      </c>
      <c r="O2698" s="2">
        <v>4</v>
      </c>
      <c r="P2698" s="23">
        <v>65000</v>
      </c>
      <c r="Q2698" s="24">
        <f>+FACTURACION[[#This Row],[CANTIDAD]]*FACTURACION[[#This Row],[VR UNITARIO]]/1000</f>
        <v>260</v>
      </c>
      <c r="R2698" s="3" t="str">
        <f>+VLOOKUP(FACTURACION[[#This Row],[NIT]],TABLACLIENTE,5,FALSE)</f>
        <v>RIOHACHA</v>
      </c>
    </row>
    <row r="2699" spans="3:18">
      <c r="C2699" s="13">
        <v>2015</v>
      </c>
      <c r="D2699" s="17" t="s">
        <v>704</v>
      </c>
      <c r="E2699" s="17">
        <f>MONTH(FACTURACION[[#This Row],[MES]]&amp;1)</f>
        <v>11</v>
      </c>
      <c r="F2699" s="223">
        <f>DATE(FACTURACION[[#This Row],[AÑO]],FACTURACION[[#This Row],[Mes numero]],1)</f>
        <v>42309</v>
      </c>
      <c r="G2699" s="159">
        <v>11617</v>
      </c>
      <c r="H2699" s="20">
        <v>800202395</v>
      </c>
      <c r="I2699" s="2" t="str">
        <f>+VLOOKUP(FACTURACION[[#This Row],[NIT]],TABLACLIENTE,2,FALSE)</f>
        <v>EFIGAS GAS NATURAL S.A. E.S.P. (EFIGAS S.A. E.S.P.)</v>
      </c>
      <c r="J2699" s="2" t="s">
        <v>591</v>
      </c>
      <c r="K2699" s="12" t="str">
        <f>+VLOOKUP(FACTURACION[[#This Row],[REFERENCIA]],CODINV,2,FALSE)</f>
        <v>SPRING ZSC PILOT CODE WH/100-225</v>
      </c>
      <c r="L2699" s="12" t="str">
        <f>IF(VLOOKUP(FACTURACION[[#This Row],[REFERENCIA]],CODINV,3,FALSE)=0,"",VLOOKUP(FACTURACION[[#This Row],[REFERENCIA]],CODINV,3,FALSE))</f>
        <v>71411P009</v>
      </c>
      <c r="M2699" s="12" t="str">
        <f>+VLOOKUP(FACTURACION[[#This Row],[REFERENCIA]],CODINV,4,FALSE)</f>
        <v>REPUESTOS Y ACCESORIOS</v>
      </c>
      <c r="N2699" s="12" t="str">
        <f>+VLOOKUP(FACTURACION[[#This Row],[REFERENCIA]],CODINV,5,FALSE)</f>
        <v>HONEYWELL</v>
      </c>
      <c r="O2699" s="2">
        <v>5</v>
      </c>
      <c r="P2699" s="23">
        <v>18000</v>
      </c>
      <c r="Q2699" s="24">
        <f>+FACTURACION[[#This Row],[CANTIDAD]]*FACTURACION[[#This Row],[VR UNITARIO]]/1000</f>
        <v>90</v>
      </c>
      <c r="R2699" s="3" t="str">
        <f>+VLOOKUP(FACTURACION[[#This Row],[NIT]],TABLACLIENTE,5,FALSE)</f>
        <v>MANIZALES</v>
      </c>
    </row>
    <row r="2700" spans="3:18">
      <c r="C2700" s="13">
        <v>2015</v>
      </c>
      <c r="D2700" s="17" t="s">
        <v>704</v>
      </c>
      <c r="E2700" s="17">
        <f>MONTH(FACTURACION[[#This Row],[MES]]&amp;1)</f>
        <v>11</v>
      </c>
      <c r="F2700" s="223">
        <f>DATE(FACTURACION[[#This Row],[AÑO]],FACTURACION[[#This Row],[Mes numero]],1)</f>
        <v>42309</v>
      </c>
      <c r="G2700" s="159">
        <v>11658</v>
      </c>
      <c r="H2700" s="20">
        <v>800145302</v>
      </c>
      <c r="I2700" s="2" t="str">
        <f>+VLOOKUP(FACTURACION[[#This Row],[NIT]],TABLACLIENTE,2,FALSE)</f>
        <v>IMPORTADORA SABYS GARCIA &amp; CIA LTDA</v>
      </c>
      <c r="J2700" s="2" t="s">
        <v>277</v>
      </c>
      <c r="K2700" s="12" t="str">
        <f>+VLOOKUP(FACTURACION[[#This Row],[REFERENCIA]],CODINV,2,FALSE)</f>
        <v>ORIFICIO 3/32"</v>
      </c>
      <c r="L2700" s="12" t="str">
        <f>IF(VLOOKUP(FACTURACION[[#This Row],[REFERENCIA]],CODINV,3,FALSE)=0,"",VLOOKUP(FACTURACION[[#This Row],[REFERENCIA]],CODINV,3,FALSE))</f>
        <v>70033P001</v>
      </c>
      <c r="M2700" s="12" t="str">
        <f>+VLOOKUP(FACTURACION[[#This Row],[REFERENCIA]],CODINV,4,FALSE)</f>
        <v>REPUESTOS Y ACCESORIOS</v>
      </c>
      <c r="N2700" s="12" t="str">
        <f>+VLOOKUP(FACTURACION[[#This Row],[REFERENCIA]],CODINV,5,FALSE)</f>
        <v>HONEYWELL</v>
      </c>
      <c r="O2700" s="2">
        <v>40</v>
      </c>
      <c r="P2700" s="23">
        <v>31011</v>
      </c>
      <c r="Q2700" s="24">
        <f>+FACTURACION[[#This Row],[CANTIDAD]]*FACTURACION[[#This Row],[VR UNITARIO]]/1000</f>
        <v>1240.44</v>
      </c>
      <c r="R2700" s="3" t="str">
        <f>+VLOOKUP(FACTURACION[[#This Row],[NIT]],TABLACLIENTE,5,FALSE)</f>
        <v>BOGOTÁ D.C.</v>
      </c>
    </row>
    <row r="2701" spans="3:18">
      <c r="C2701" s="13">
        <v>2015</v>
      </c>
      <c r="D2701" s="17" t="s">
        <v>704</v>
      </c>
      <c r="E2701" s="17">
        <f>MONTH(FACTURACION[[#This Row],[MES]]&amp;1)</f>
        <v>11</v>
      </c>
      <c r="F2701" s="223">
        <f>DATE(FACTURACION[[#This Row],[AÑO]],FACTURACION[[#This Row],[Mes numero]],1)</f>
        <v>42309</v>
      </c>
      <c r="G2701" s="159">
        <v>11658</v>
      </c>
      <c r="H2701" s="20">
        <v>800145302</v>
      </c>
      <c r="I2701" s="2" t="str">
        <f>+VLOOKUP(FACTURACION[[#This Row],[NIT]],TABLACLIENTE,2,FALSE)</f>
        <v>IMPORTADORA SABYS GARCIA &amp; CIA LTDA</v>
      </c>
      <c r="J2701" s="2" t="s">
        <v>151</v>
      </c>
      <c r="K2701" s="12" t="str">
        <f>+VLOOKUP(FACTURACION[[#This Row],[REFERENCIA]],CODINV,2,FALSE)</f>
        <v>DIAFRAGMA BUNA Z-138</v>
      </c>
      <c r="L2701" s="12" t="str">
        <f>IF(VLOOKUP(FACTURACION[[#This Row],[REFERENCIA]],CODINV,3,FALSE)=0,"",VLOOKUP(FACTURACION[[#This Row],[REFERENCIA]],CODINV,3,FALSE))</f>
        <v>70170P028</v>
      </c>
      <c r="M2701" s="12" t="str">
        <f>+VLOOKUP(FACTURACION[[#This Row],[REFERENCIA]],CODINV,4,FALSE)</f>
        <v>REPUESTOS Y ACCESORIOS</v>
      </c>
      <c r="N2701" s="12" t="str">
        <f>+VLOOKUP(FACTURACION[[#This Row],[REFERENCIA]],CODINV,5,FALSE)</f>
        <v>HONEYWELL</v>
      </c>
      <c r="O2701" s="2">
        <v>1</v>
      </c>
      <c r="P2701" s="23">
        <v>27910</v>
      </c>
      <c r="Q2701" s="24">
        <f>+FACTURACION[[#This Row],[CANTIDAD]]*FACTURACION[[#This Row],[VR UNITARIO]]/1000</f>
        <v>27.91</v>
      </c>
      <c r="R2701" s="3" t="str">
        <f>+VLOOKUP(FACTURACION[[#This Row],[NIT]],TABLACLIENTE,5,FALSE)</f>
        <v>BOGOTÁ D.C.</v>
      </c>
    </row>
    <row r="2702" spans="3:18">
      <c r="C2702" s="13">
        <v>2015</v>
      </c>
      <c r="D2702" s="17" t="s">
        <v>704</v>
      </c>
      <c r="E2702" s="17">
        <f>MONTH(FACTURACION[[#This Row],[MES]]&amp;1)</f>
        <v>11</v>
      </c>
      <c r="F2702" s="223">
        <f>DATE(FACTURACION[[#This Row],[AÑO]],FACTURACION[[#This Row],[Mes numero]],1)</f>
        <v>42309</v>
      </c>
      <c r="G2702" s="159">
        <v>11658</v>
      </c>
      <c r="H2702" s="20">
        <v>800145302</v>
      </c>
      <c r="I2702" s="2" t="str">
        <f>+VLOOKUP(FACTURACION[[#This Row],[NIT]],TABLACLIENTE,2,FALSE)</f>
        <v>IMPORTADORA SABYS GARCIA &amp; CIA LTDA</v>
      </c>
      <c r="J2702" s="2" t="s">
        <v>188</v>
      </c>
      <c r="K2702" s="12" t="str">
        <f>+VLOOKUP(FACTURACION[[#This Row],[REFERENCIA]],CODINV,2,FALSE)</f>
        <v>SEAT DISC BUNA 90</v>
      </c>
      <c r="L2702" s="12" t="str">
        <f>IF(VLOOKUP(FACTURACION[[#This Row],[REFERENCIA]],CODINV,3,FALSE)=0,"",VLOOKUP(FACTURACION[[#This Row],[REFERENCIA]],CODINV,3,FALSE))</f>
        <v>70041P003</v>
      </c>
      <c r="M2702" s="12" t="str">
        <f>+VLOOKUP(FACTURACION[[#This Row],[REFERENCIA]],CODINV,4,FALSE)</f>
        <v>REPUESTOS Y ACCESORIOS</v>
      </c>
      <c r="N2702" s="12" t="str">
        <f>+VLOOKUP(FACTURACION[[#This Row],[REFERENCIA]],CODINV,5,FALSE)</f>
        <v>HONEYWELL</v>
      </c>
      <c r="O2702" s="2">
        <v>11</v>
      </c>
      <c r="P2702" s="23">
        <v>27910</v>
      </c>
      <c r="Q2702" s="24">
        <f>+FACTURACION[[#This Row],[CANTIDAD]]*FACTURACION[[#This Row],[VR UNITARIO]]/1000</f>
        <v>307.01</v>
      </c>
      <c r="R2702" s="3" t="str">
        <f>+VLOOKUP(FACTURACION[[#This Row],[NIT]],TABLACLIENTE,5,FALSE)</f>
        <v>BOGOTÁ D.C.</v>
      </c>
    </row>
    <row r="2703" spans="3:18">
      <c r="C2703" s="13">
        <v>2015</v>
      </c>
      <c r="D2703" s="17" t="s">
        <v>704</v>
      </c>
      <c r="E2703" s="17">
        <f>MONTH(FACTURACION[[#This Row],[MES]]&amp;1)</f>
        <v>11</v>
      </c>
      <c r="F2703" s="223">
        <f>DATE(FACTURACION[[#This Row],[AÑO]],FACTURACION[[#This Row],[Mes numero]],1)</f>
        <v>42309</v>
      </c>
      <c r="G2703" s="159">
        <v>11638</v>
      </c>
      <c r="H2703" s="20">
        <v>800167643</v>
      </c>
      <c r="I2703" s="2" t="str">
        <f>+VLOOKUP(FACTURACION[[#This Row],[NIT]],TABLACLIENTE,2,FALSE)</f>
        <v>GASES DE OCCIDENTE S.A. E.S.P. (GDO)</v>
      </c>
      <c r="J2703" s="2" t="s">
        <v>799</v>
      </c>
      <c r="K2703" s="12" t="str">
        <f>+VLOOKUP(FACTURACION[[#This Row],[REFERENCIA]],CODINV,2,FALSE)</f>
        <v>SPRING ZSC PILOT CODE BLUE 25-15 150</v>
      </c>
      <c r="L2703" s="12" t="str">
        <f>IF(VLOOKUP(FACTURACION[[#This Row],[REFERENCIA]],CODINV,3,FALSE)=0,"",VLOOKUP(FACTURACION[[#This Row],[REFERENCIA]],CODINV,3,FALSE))</f>
        <v>71411P014</v>
      </c>
      <c r="M2703" s="12" t="str">
        <f>+VLOOKUP(FACTURACION[[#This Row],[REFERENCIA]],CODINV,4,FALSE)</f>
        <v>REPUESTOS Y ACCESORIOS</v>
      </c>
      <c r="N2703" s="12" t="str">
        <f>+VLOOKUP(FACTURACION[[#This Row],[REFERENCIA]],CODINV,5,FALSE)</f>
        <v>HONEYWELL</v>
      </c>
      <c r="O2703" s="2">
        <v>6</v>
      </c>
      <c r="P2703" s="23">
        <v>81857</v>
      </c>
      <c r="Q2703" s="24">
        <f>+FACTURACION[[#This Row],[CANTIDAD]]*FACTURACION[[#This Row],[VR UNITARIO]]/1000</f>
        <v>491.142</v>
      </c>
      <c r="R2703" s="3" t="str">
        <f>+VLOOKUP(FACTURACION[[#This Row],[NIT]],TABLACLIENTE,5,FALSE)</f>
        <v>CALI</v>
      </c>
    </row>
    <row r="2704" spans="3:18">
      <c r="C2704" s="13">
        <v>2015</v>
      </c>
      <c r="D2704" s="17" t="s">
        <v>704</v>
      </c>
      <c r="E2704" s="17">
        <f>MONTH(FACTURACION[[#This Row],[MES]]&amp;1)</f>
        <v>11</v>
      </c>
      <c r="F2704" s="223">
        <f>DATE(FACTURACION[[#This Row],[AÑO]],FACTURACION[[#This Row],[Mes numero]],1)</f>
        <v>42309</v>
      </c>
      <c r="G2704" s="159">
        <v>11638</v>
      </c>
      <c r="H2704" s="20">
        <v>800167643</v>
      </c>
      <c r="I2704" s="2" t="str">
        <f>+VLOOKUP(FACTURACION[[#This Row],[NIT]],TABLACLIENTE,2,FALSE)</f>
        <v>GASES DE OCCIDENTE S.A. E.S.P. (GDO)</v>
      </c>
      <c r="J2704" s="2" t="s">
        <v>61</v>
      </c>
      <c r="K2704" s="12" t="str">
        <f>+VLOOKUP(FACTURACION[[#This Row],[REFERENCIA]],CODINV,2,FALSE)</f>
        <v>MANGA 2" S300 H7</v>
      </c>
      <c r="L2704" s="12" t="str">
        <f>IF(VLOOKUP(FACTURACION[[#This Row],[REFERENCIA]],CODINV,3,FALSE)=0,"",VLOOKUP(FACTURACION[[#This Row],[REFERENCIA]],CODINV,3,FALSE))</f>
        <v>73404P002</v>
      </c>
      <c r="M2704" s="12" t="str">
        <f>+VLOOKUP(FACTURACION[[#This Row],[REFERENCIA]],CODINV,4,FALSE)</f>
        <v>MANGAS</v>
      </c>
      <c r="N2704" s="12" t="str">
        <f>+VLOOKUP(FACTURACION[[#This Row],[REFERENCIA]],CODINV,5,FALSE)</f>
        <v>HONEYWELL</v>
      </c>
      <c r="O2704" s="2">
        <v>30</v>
      </c>
      <c r="P2704" s="23">
        <v>404986</v>
      </c>
      <c r="Q2704" s="24">
        <f>+FACTURACION[[#This Row],[CANTIDAD]]*FACTURACION[[#This Row],[VR UNITARIO]]/1000</f>
        <v>12149.58</v>
      </c>
      <c r="R2704" s="3" t="str">
        <f>+VLOOKUP(FACTURACION[[#This Row],[NIT]],TABLACLIENTE,5,FALSE)</f>
        <v>CALI</v>
      </c>
    </row>
    <row r="2705" spans="3:18">
      <c r="C2705" s="13">
        <v>2015</v>
      </c>
      <c r="D2705" s="17" t="s">
        <v>704</v>
      </c>
      <c r="E2705" s="17">
        <f>MONTH(FACTURACION[[#This Row],[MES]]&amp;1)</f>
        <v>11</v>
      </c>
      <c r="F2705" s="223">
        <f>DATE(FACTURACION[[#This Row],[AÑO]],FACTURACION[[#This Row],[Mes numero]],1)</f>
        <v>42309</v>
      </c>
      <c r="G2705" s="159">
        <v>11658</v>
      </c>
      <c r="H2705" s="20">
        <v>800145302</v>
      </c>
      <c r="I2705" s="2" t="str">
        <f>+VLOOKUP(FACTURACION[[#This Row],[NIT]],TABLACLIENTE,2,FALSE)</f>
        <v>IMPORTADORA SABYS GARCIA &amp; CIA LTDA</v>
      </c>
      <c r="J2705" s="2" t="s">
        <v>61</v>
      </c>
      <c r="K2705" s="12" t="str">
        <f>+VLOOKUP(FACTURACION[[#This Row],[REFERENCIA]],CODINV,2,FALSE)</f>
        <v>MANGA 2" S300 H7</v>
      </c>
      <c r="L2705" s="12" t="str">
        <f>IF(VLOOKUP(FACTURACION[[#This Row],[REFERENCIA]],CODINV,3,FALSE)=0,"",VLOOKUP(FACTURACION[[#This Row],[REFERENCIA]],CODINV,3,FALSE))</f>
        <v>73404P002</v>
      </c>
      <c r="M2705" s="12" t="str">
        <f>+VLOOKUP(FACTURACION[[#This Row],[REFERENCIA]],CODINV,4,FALSE)</f>
        <v>MANGAS</v>
      </c>
      <c r="N2705" s="12" t="str">
        <f>+VLOOKUP(FACTURACION[[#This Row],[REFERENCIA]],CODINV,5,FALSE)</f>
        <v>HONEYWELL</v>
      </c>
      <c r="O2705" s="2">
        <v>7</v>
      </c>
      <c r="P2705" s="23">
        <v>551996</v>
      </c>
      <c r="Q2705" s="24">
        <f>+FACTURACION[[#This Row],[CANTIDAD]]*FACTURACION[[#This Row],[VR UNITARIO]]/1000</f>
        <v>3863.9720000000002</v>
      </c>
      <c r="R2705" s="3" t="str">
        <f>+VLOOKUP(FACTURACION[[#This Row],[NIT]],TABLACLIENTE,5,FALSE)</f>
        <v>BOGOTÁ D.C.</v>
      </c>
    </row>
    <row r="2706" spans="3:18">
      <c r="C2706" s="13">
        <v>2015</v>
      </c>
      <c r="D2706" s="17" t="s">
        <v>704</v>
      </c>
      <c r="E2706" s="17">
        <f>MONTH(FACTURACION[[#This Row],[MES]]&amp;1)</f>
        <v>11</v>
      </c>
      <c r="F2706" s="223">
        <f>DATE(FACTURACION[[#This Row],[AÑO]],FACTURACION[[#This Row],[Mes numero]],1)</f>
        <v>42309</v>
      </c>
      <c r="G2706" s="159">
        <v>11658</v>
      </c>
      <c r="H2706" s="20">
        <v>800145302</v>
      </c>
      <c r="I2706" s="2" t="str">
        <f>+VLOOKUP(FACTURACION[[#This Row],[NIT]],TABLACLIENTE,2,FALSE)</f>
        <v>IMPORTADORA SABYS GARCIA &amp; CIA LTDA</v>
      </c>
      <c r="J2706" s="2" t="s">
        <v>218</v>
      </c>
      <c r="K2706" s="12" t="str">
        <f>+VLOOKUP(FACTURACION[[#This Row],[REFERENCIA]],CODINV,2,FALSE)</f>
        <v>MANGA 2" S600 B7</v>
      </c>
      <c r="L2706" s="12" t="str">
        <f>IF(VLOOKUP(FACTURACION[[#This Row],[REFERENCIA]],CODINV,3,FALSE)=0,"",VLOOKUP(FACTURACION[[#This Row],[REFERENCIA]],CODINV,3,FALSE))</f>
        <v>73677P007</v>
      </c>
      <c r="M2706" s="12" t="str">
        <f>+VLOOKUP(FACTURACION[[#This Row],[REFERENCIA]],CODINV,4,FALSE)</f>
        <v>MANGAS</v>
      </c>
      <c r="N2706" s="12" t="str">
        <f>+VLOOKUP(FACTURACION[[#This Row],[REFERENCIA]],CODINV,5,FALSE)</f>
        <v>HONEYWELL</v>
      </c>
      <c r="O2706" s="2">
        <v>2</v>
      </c>
      <c r="P2706" s="23">
        <v>570602</v>
      </c>
      <c r="Q2706" s="24">
        <f>+FACTURACION[[#This Row],[CANTIDAD]]*FACTURACION[[#This Row],[VR UNITARIO]]/1000</f>
        <v>1141.204</v>
      </c>
      <c r="R2706" s="3" t="str">
        <f>+VLOOKUP(FACTURACION[[#This Row],[NIT]],TABLACLIENTE,5,FALSE)</f>
        <v>BOGOTÁ D.C.</v>
      </c>
    </row>
    <row r="2707" spans="3:18">
      <c r="C2707" s="13">
        <v>2015</v>
      </c>
      <c r="D2707" s="17" t="s">
        <v>704</v>
      </c>
      <c r="E2707" s="17">
        <f>MONTH(FACTURACION[[#This Row],[MES]]&amp;1)</f>
        <v>11</v>
      </c>
      <c r="F2707" s="223">
        <f>DATE(FACTURACION[[#This Row],[AÑO]],FACTURACION[[#This Row],[Mes numero]],1)</f>
        <v>42309</v>
      </c>
      <c r="G2707" s="159">
        <v>11638</v>
      </c>
      <c r="H2707" s="20">
        <v>800167643</v>
      </c>
      <c r="I2707" s="2" t="str">
        <f>+VLOOKUP(FACTURACION[[#This Row],[NIT]],TABLACLIENTE,2,FALSE)</f>
        <v>GASES DE OCCIDENTE S.A. E.S.P. (GDO)</v>
      </c>
      <c r="J2707" s="2" t="s">
        <v>886</v>
      </c>
      <c r="K2707" s="12" t="str">
        <f>+VLOOKUP(FACTURACION[[#This Row],[REFERENCIA]],CODINV,2,FALSE)</f>
        <v>FILTER ASSEMBLY (COMPOSITE)</v>
      </c>
      <c r="L2707" s="12" t="str">
        <f>IF(VLOOKUP(FACTURACION[[#This Row],[REFERENCIA]],CODINV,3,FALSE)=0,"",VLOOKUP(FACTURACION[[#This Row],[REFERENCIA]],CODINV,3,FALSE))</f>
        <v>78480P001</v>
      </c>
      <c r="M2707" s="12" t="str">
        <f>+VLOOKUP(FACTURACION[[#This Row],[REFERENCIA]],CODINV,4,FALSE)</f>
        <v>FILTROS</v>
      </c>
      <c r="N2707" s="12" t="str">
        <f>+VLOOKUP(FACTURACION[[#This Row],[REFERENCIA]],CODINV,5,FALSE)</f>
        <v>HONEYWELL</v>
      </c>
      <c r="O2707" s="2">
        <v>10</v>
      </c>
      <c r="P2707" s="23">
        <v>76731</v>
      </c>
      <c r="Q2707" s="24">
        <f>+FACTURACION[[#This Row],[CANTIDAD]]*FACTURACION[[#This Row],[VR UNITARIO]]/1000</f>
        <v>767.31</v>
      </c>
      <c r="R2707" s="3" t="str">
        <f>+VLOOKUP(FACTURACION[[#This Row],[NIT]],TABLACLIENTE,5,FALSE)</f>
        <v>CALI</v>
      </c>
    </row>
    <row r="2708" spans="3:18">
      <c r="C2708" s="13">
        <v>2015</v>
      </c>
      <c r="D2708" s="17" t="s">
        <v>704</v>
      </c>
      <c r="E2708" s="17">
        <f>MONTH(FACTURACION[[#This Row],[MES]]&amp;1)</f>
        <v>11</v>
      </c>
      <c r="F2708" s="223">
        <f>DATE(FACTURACION[[#This Row],[AÑO]],FACTURACION[[#This Row],[Mes numero]],1)</f>
        <v>42309</v>
      </c>
      <c r="G2708" s="159">
        <v>11658</v>
      </c>
      <c r="H2708" s="20">
        <v>800145302</v>
      </c>
      <c r="I2708" s="2" t="str">
        <f>+VLOOKUP(FACTURACION[[#This Row],[NIT]],TABLACLIENTE,2,FALSE)</f>
        <v>IMPORTADORA SABYS GARCIA &amp; CIA LTDA</v>
      </c>
      <c r="J2708" s="2" t="s">
        <v>886</v>
      </c>
      <c r="K2708" s="12" t="str">
        <f>+VLOOKUP(FACTURACION[[#This Row],[REFERENCIA]],CODINV,2,FALSE)</f>
        <v>FILTER ASSEMBLY (COMPOSITE)</v>
      </c>
      <c r="L2708" s="12" t="str">
        <f>IF(VLOOKUP(FACTURACION[[#This Row],[REFERENCIA]],CODINV,3,FALSE)=0,"",VLOOKUP(FACTURACION[[#This Row],[REFERENCIA]],CODINV,3,FALSE))</f>
        <v>78480P001</v>
      </c>
      <c r="M2708" s="12" t="str">
        <f>+VLOOKUP(FACTURACION[[#This Row],[REFERENCIA]],CODINV,4,FALSE)</f>
        <v>FILTROS</v>
      </c>
      <c r="N2708" s="12" t="str">
        <f>+VLOOKUP(FACTURACION[[#This Row],[REFERENCIA]],CODINV,5,FALSE)</f>
        <v>HONEYWELL</v>
      </c>
      <c r="O2708" s="2">
        <v>40</v>
      </c>
      <c r="P2708" s="23">
        <v>77527</v>
      </c>
      <c r="Q2708" s="24">
        <f>+FACTURACION[[#This Row],[CANTIDAD]]*FACTURACION[[#This Row],[VR UNITARIO]]/1000</f>
        <v>3101.08</v>
      </c>
      <c r="R2708" s="3" t="str">
        <f>+VLOOKUP(FACTURACION[[#This Row],[NIT]],TABLACLIENTE,5,FALSE)</f>
        <v>BOGOTÁ D.C.</v>
      </c>
    </row>
    <row r="2709" spans="3:18">
      <c r="C2709" s="13">
        <v>2015</v>
      </c>
      <c r="D2709" s="17" t="s">
        <v>704</v>
      </c>
      <c r="E2709" s="17">
        <f>MONTH(FACTURACION[[#This Row],[MES]]&amp;1)</f>
        <v>11</v>
      </c>
      <c r="F2709" s="223">
        <f>DATE(FACTURACION[[#This Row],[AÑO]],FACTURACION[[#This Row],[Mes numero]],1)</f>
        <v>42309</v>
      </c>
      <c r="G2709" s="159">
        <v>11653</v>
      </c>
      <c r="H2709" s="20">
        <v>900370729</v>
      </c>
      <c r="I2709" s="2" t="str">
        <f>+VLOOKUP(FACTURACION[[#This Row],[NIT]],TABLACLIENTE,2,FALSE)</f>
        <v>VR SAS</v>
      </c>
      <c r="J2709" s="2" t="s">
        <v>576</v>
      </c>
      <c r="K2709" s="12" t="str">
        <f>+VLOOKUP(FACTURACION[[#This Row],[REFERENCIA]],CODINV,2,FALSE)</f>
        <v>KIT AFV INSP. MANIFOLD PLUG</v>
      </c>
      <c r="L2709" s="12" t="str">
        <f>IF(VLOOKUP(FACTURACION[[#This Row],[REFERENCIA]],CODINV,3,FALSE)=0,"",VLOOKUP(FACTURACION[[#This Row],[REFERENCIA]],CODINV,3,FALSE))</f>
        <v>74036K002</v>
      </c>
      <c r="M2709" s="12" t="str">
        <f>+VLOOKUP(FACTURACION[[#This Row],[REFERENCIA]],CODINV,4,FALSE)</f>
        <v>REPUESTOS Y ACCESORIOS</v>
      </c>
      <c r="N2709" s="12" t="str">
        <f>+VLOOKUP(FACTURACION[[#This Row],[REFERENCIA]],CODINV,5,FALSE)</f>
        <v>HONEYWELL</v>
      </c>
      <c r="O2709" s="2">
        <v>1</v>
      </c>
      <c r="P2709" s="23">
        <v>50000</v>
      </c>
      <c r="Q2709" s="24">
        <f>+FACTURACION[[#This Row],[CANTIDAD]]*FACTURACION[[#This Row],[VR UNITARIO]]/1000</f>
        <v>50</v>
      </c>
      <c r="R2709" s="3" t="str">
        <f>+VLOOKUP(FACTURACION[[#This Row],[NIT]],TABLACLIENTE,5,FALSE)</f>
        <v>CALI</v>
      </c>
    </row>
    <row r="2710" spans="3:18">
      <c r="C2710" s="13">
        <v>2015</v>
      </c>
      <c r="D2710" s="17" t="s">
        <v>704</v>
      </c>
      <c r="E2710" s="17">
        <f>MONTH(FACTURACION[[#This Row],[MES]]&amp;1)</f>
        <v>11</v>
      </c>
      <c r="F2710" s="223">
        <f>DATE(FACTURACION[[#This Row],[AÑO]],FACTURACION[[#This Row],[Mes numero]],1)</f>
        <v>42309</v>
      </c>
      <c r="G2710" s="159">
        <v>11658</v>
      </c>
      <c r="H2710" s="20">
        <v>800145302</v>
      </c>
      <c r="I2710" s="2" t="str">
        <f>+VLOOKUP(FACTURACION[[#This Row],[NIT]],TABLACLIENTE,2,FALSE)</f>
        <v>IMPORTADORA SABYS GARCIA &amp; CIA LTDA</v>
      </c>
      <c r="J2710" s="2" t="s">
        <v>885</v>
      </c>
      <c r="K2710" s="12" t="str">
        <f>+VLOOKUP(FACTURACION[[#This Row],[REFERENCIA]],CODINV,2,FALSE)</f>
        <v>BLOCK MANIFOLD COMPOSITE</v>
      </c>
      <c r="L2710" s="12" t="str">
        <f>IF(VLOOKUP(FACTURACION[[#This Row],[REFERENCIA]],CODINV,3,FALSE)=0,"",VLOOKUP(FACTURACION[[#This Row],[REFERENCIA]],CODINV,3,FALSE))</f>
        <v>73957W001</v>
      </c>
      <c r="M2710" s="12" t="str">
        <f>+VLOOKUP(FACTURACION[[#This Row],[REFERENCIA]],CODINV,4,FALSE)</f>
        <v>REPUESTOS Y ACCESORIOS</v>
      </c>
      <c r="N2710" s="12" t="str">
        <f>+VLOOKUP(FACTURACION[[#This Row],[REFERENCIA]],CODINV,5,FALSE)</f>
        <v>HONEYWELL</v>
      </c>
      <c r="O2710" s="2">
        <v>1</v>
      </c>
      <c r="P2710" s="23">
        <v>1857559</v>
      </c>
      <c r="Q2710" s="24">
        <f>+FACTURACION[[#This Row],[CANTIDAD]]*FACTURACION[[#This Row],[VR UNITARIO]]/1000</f>
        <v>1857.559</v>
      </c>
      <c r="R2710" s="3" t="str">
        <f>+VLOOKUP(FACTURACION[[#This Row],[NIT]],TABLACLIENTE,5,FALSE)</f>
        <v>BOGOTÁ D.C.</v>
      </c>
    </row>
    <row r="2711" spans="3:18">
      <c r="C2711" s="13">
        <v>2015</v>
      </c>
      <c r="D2711" s="17" t="s">
        <v>704</v>
      </c>
      <c r="E2711" s="17">
        <f>MONTH(FACTURACION[[#This Row],[MES]]&amp;1)</f>
        <v>11</v>
      </c>
      <c r="F2711" s="223">
        <f>DATE(FACTURACION[[#This Row],[AÑO]],FACTURACION[[#This Row],[Mes numero]],1)</f>
        <v>42309</v>
      </c>
      <c r="G2711" s="159">
        <v>11658</v>
      </c>
      <c r="H2711" s="20">
        <v>800145302</v>
      </c>
      <c r="I2711" s="2" t="str">
        <f>+VLOOKUP(FACTURACION[[#This Row],[NIT]],TABLACLIENTE,2,FALSE)</f>
        <v>IMPORTADORA SABYS GARCIA &amp; CIA LTDA</v>
      </c>
      <c r="J2711" s="2" t="s">
        <v>578</v>
      </c>
      <c r="K2711" s="12" t="str">
        <f>+VLOOKUP(FACTURACION[[#This Row],[REFERENCIA]],CODINV,2,FALSE)</f>
        <v>HX HD SCREW, 5/16-18 x 3.50</v>
      </c>
      <c r="L2711" s="12" t="str">
        <f>IF(VLOOKUP(FACTURACION[[#This Row],[REFERENCIA]],CODINV,3,FALSE)=0,"",VLOOKUP(FACTURACION[[#This Row],[REFERENCIA]],CODINV,3,FALSE))</f>
        <v>78000P106</v>
      </c>
      <c r="M2711" s="12" t="str">
        <f>+VLOOKUP(FACTURACION[[#This Row],[REFERENCIA]],CODINV,4,FALSE)</f>
        <v>REPUESTOS Y ACCESORIOS</v>
      </c>
      <c r="N2711" s="12" t="str">
        <f>+VLOOKUP(FACTURACION[[#This Row],[REFERENCIA]],CODINV,5,FALSE)</f>
        <v>HONEYWELL</v>
      </c>
      <c r="O2711" s="2">
        <v>1</v>
      </c>
      <c r="P2711" s="23">
        <v>12404</v>
      </c>
      <c r="Q2711" s="24">
        <f>+FACTURACION[[#This Row],[CANTIDAD]]*FACTURACION[[#This Row],[VR UNITARIO]]/1000</f>
        <v>12.404</v>
      </c>
      <c r="R2711" s="3" t="str">
        <f>+VLOOKUP(FACTURACION[[#This Row],[NIT]],TABLACLIENTE,5,FALSE)</f>
        <v>BOGOTÁ D.C.</v>
      </c>
    </row>
    <row r="2712" spans="3:18">
      <c r="C2712" s="13">
        <v>2015</v>
      </c>
      <c r="D2712" s="17" t="s">
        <v>704</v>
      </c>
      <c r="E2712" s="17">
        <f>MONTH(FACTURACION[[#This Row],[MES]]&amp;1)</f>
        <v>11</v>
      </c>
      <c r="F2712" s="223">
        <f>DATE(FACTURACION[[#This Row],[AÑO]],FACTURACION[[#This Row],[Mes numero]],1)</f>
        <v>42309</v>
      </c>
      <c r="G2712" s="159">
        <v>11629</v>
      </c>
      <c r="H2712" s="20">
        <v>890500726</v>
      </c>
      <c r="I2712" s="2" t="str">
        <f>+VLOOKUP(FACTURACION[[#This Row],[NIT]],TABLACLIENTE,2,FALSE)</f>
        <v>NORTESANTANDEREANA DE GAS S.A. E.S.P (NORGAS S.A. E.S.P.)</v>
      </c>
      <c r="J2712" s="2" t="s">
        <v>259</v>
      </c>
      <c r="K2712" s="12" t="str">
        <f>+VLOOKUP(FACTURACION[[#This Row],[REFERENCIA]],CODINV,2,FALSE)</f>
        <v>KIT CONVERSION TROYA III</v>
      </c>
      <c r="L2712" s="12" t="str">
        <f>IF(VLOOKUP(FACTURACION[[#This Row],[REFERENCIA]],CODINV,3,FALSE)=0,"",VLOOKUP(FACTURACION[[#This Row],[REFERENCIA]],CODINV,3,FALSE))</f>
        <v>72-037-001YY</v>
      </c>
      <c r="M2712" s="12" t="str">
        <f>+VLOOKUP(FACTURACION[[#This Row],[REFERENCIA]],CODINV,4,FALSE)</f>
        <v>REPUESTOS Y ACCESORIOS</v>
      </c>
      <c r="N2712" s="12" t="str">
        <f>+VLOOKUP(FACTURACION[[#This Row],[REFERENCIA]],CODINV,5,FALSE)</f>
        <v>RED SEAL MEASUREMENT</v>
      </c>
      <c r="O2712" s="2">
        <v>6</v>
      </c>
      <c r="P2712" s="23">
        <v>1542893</v>
      </c>
      <c r="Q2712" s="24">
        <f>+FACTURACION[[#This Row],[CANTIDAD]]*FACTURACION[[#This Row],[VR UNITARIO]]/1000</f>
        <v>9257.3580000000002</v>
      </c>
      <c r="R2712" s="3" t="str">
        <f>+VLOOKUP(FACTURACION[[#This Row],[NIT]],TABLACLIENTE,5,FALSE)</f>
        <v>BUCARAMANGA</v>
      </c>
    </row>
    <row r="2713" spans="3:18">
      <c r="C2713" s="13">
        <v>2015</v>
      </c>
      <c r="D2713" s="17" t="s">
        <v>704</v>
      </c>
      <c r="E2713" s="17">
        <f>MONTH(FACTURACION[[#This Row],[MES]]&amp;1)</f>
        <v>11</v>
      </c>
      <c r="F2713" s="223">
        <f>DATE(FACTURACION[[#This Row],[AÑO]],FACTURACION[[#This Row],[Mes numero]],1)</f>
        <v>42309</v>
      </c>
      <c r="G2713" s="159">
        <v>11618</v>
      </c>
      <c r="H2713" s="20">
        <v>800074033</v>
      </c>
      <c r="I2713" s="2" t="str">
        <f>+VLOOKUP(FACTURACION[[#This Row],[NIT]],TABLACLIENTE,2,FALSE)</f>
        <v>COMPAÑIAS ASOCIADAS DE GAS S.A. E.S.P (ASOGAS SA ESP)</v>
      </c>
      <c r="J2713" s="2" t="s">
        <v>282</v>
      </c>
      <c r="K2713" s="12" t="str">
        <f>+VLOOKUP(FACTURACION[[#This Row],[REFERENCIA]],CODINV,2,FALSE)</f>
        <v>REGULADOR 3/4" PRIMERA ETAPA POL</v>
      </c>
      <c r="L2713" s="12" t="str">
        <f>IF(VLOOKUP(FACTURACION[[#This Row],[REFERENCIA]],CODINV,3,FALSE)=0,"",VLOOKUP(FACTURACION[[#This Row],[REFERENCIA]],CODINV,3,FALSE))</f>
        <v>L4403TR9</v>
      </c>
      <c r="M2713" s="12" t="str">
        <f>+VLOOKUP(FACTURACION[[#This Row],[REFERENCIA]],CODINV,4,FALSE)</f>
        <v>REGULADORES</v>
      </c>
      <c r="N2713" s="12" t="str">
        <f>+VLOOKUP(FACTURACION[[#This Row],[REFERENCIA]],CODINV,5,FALSE)</f>
        <v>REGO</v>
      </c>
      <c r="O2713" s="2">
        <v>1</v>
      </c>
      <c r="P2713" s="23">
        <v>125000</v>
      </c>
      <c r="Q2713" s="24">
        <f>+FACTURACION[[#This Row],[CANTIDAD]]*FACTURACION[[#This Row],[VR UNITARIO]]/1000</f>
        <v>125</v>
      </c>
      <c r="R2713" s="3" t="str">
        <f>+VLOOKUP(FACTURACION[[#This Row],[NIT]],TABLACLIENTE,5,FALSE)</f>
        <v>MOSQUERA</v>
      </c>
    </row>
    <row r="2714" spans="3:18">
      <c r="C2714" s="13">
        <v>2015</v>
      </c>
      <c r="D2714" s="17" t="s">
        <v>704</v>
      </c>
      <c r="E2714" s="17">
        <f>MONTH(FACTURACION[[#This Row],[MES]]&amp;1)</f>
        <v>11</v>
      </c>
      <c r="F2714" s="223">
        <f>DATE(FACTURACION[[#This Row],[AÑO]],FACTURACION[[#This Row],[Mes numero]],1)</f>
        <v>42309</v>
      </c>
      <c r="G2714" s="159">
        <v>11625</v>
      </c>
      <c r="H2714" s="20">
        <v>830137252</v>
      </c>
      <c r="I2714" s="2" t="str">
        <f>+VLOOKUP(FACTURACION[[#This Row],[NIT]],TABLACLIENTE,2,FALSE)</f>
        <v>SAGENCO SAS</v>
      </c>
      <c r="J2714" s="2" t="s">
        <v>35</v>
      </c>
      <c r="K2714" s="12" t="str">
        <f>+VLOOKUP(FACTURACION[[#This Row],[REFERENCIA]],CODINV,2,FALSE)</f>
        <v>REGULADOR 3/4"  PRIMERA ETAPA POL</v>
      </c>
      <c r="L2714" s="12" t="str">
        <f>IF(VLOOKUP(FACTURACION[[#This Row],[REFERENCIA]],CODINV,3,FALSE)=0,"",VLOOKUP(FACTURACION[[#This Row],[REFERENCIA]],CODINV,3,FALSE))</f>
        <v>LV4403TR96</v>
      </c>
      <c r="M2714" s="12" t="str">
        <f>+VLOOKUP(FACTURACION[[#This Row],[REFERENCIA]],CODINV,4,FALSE)</f>
        <v>REGULADORES</v>
      </c>
      <c r="N2714" s="12" t="str">
        <f>+VLOOKUP(FACTURACION[[#This Row],[REFERENCIA]],CODINV,5,FALSE)</f>
        <v>REGO</v>
      </c>
      <c r="O2714" s="2">
        <v>1</v>
      </c>
      <c r="P2714" s="23">
        <v>133000</v>
      </c>
      <c r="Q2714" s="24">
        <f>+FACTURACION[[#This Row],[CANTIDAD]]*FACTURACION[[#This Row],[VR UNITARIO]]/1000</f>
        <v>133</v>
      </c>
      <c r="R2714" s="3" t="str">
        <f>+VLOOKUP(FACTURACION[[#This Row],[NIT]],TABLACLIENTE,5,FALSE)</f>
        <v>BOGOTÁ D.C.</v>
      </c>
    </row>
    <row r="2715" spans="3:18">
      <c r="C2715" s="13">
        <v>2015</v>
      </c>
      <c r="D2715" s="17" t="s">
        <v>704</v>
      </c>
      <c r="E2715" s="17">
        <f>MONTH(FACTURACION[[#This Row],[MES]]&amp;1)</f>
        <v>11</v>
      </c>
      <c r="F2715" s="223">
        <f>DATE(FACTURACION[[#This Row],[AÑO]],FACTURACION[[#This Row],[Mes numero]],1)</f>
        <v>42309</v>
      </c>
      <c r="G2715" s="159">
        <v>11651</v>
      </c>
      <c r="H2715" s="20">
        <v>800074033</v>
      </c>
      <c r="I2715" s="2" t="str">
        <f>+VLOOKUP(FACTURACION[[#This Row],[NIT]],TABLACLIENTE,2,FALSE)</f>
        <v>COMPAÑIAS ASOCIADAS DE GAS S.A. E.S.P (ASOGAS SA ESP)</v>
      </c>
      <c r="J2715" s="2" t="s">
        <v>30</v>
      </c>
      <c r="K2715" s="12" t="str">
        <f>+VLOOKUP(FACTURACION[[#This Row],[REFERENCIA]],CODINV,2,FALSE)</f>
        <v>KIT DE SERVICIO PARA MULTIVALVULA</v>
      </c>
      <c r="L2715" s="12" t="str">
        <f>IF(VLOOKUP(FACTURACION[[#This Row],[REFERENCIA]],CODINV,3,FALSE)=0,"",VLOOKUP(FACTURACION[[#This Row],[REFERENCIA]],CODINV,3,FALSE))</f>
        <v>19104-50</v>
      </c>
      <c r="M2715" s="12" t="str">
        <f>+VLOOKUP(FACTURACION[[#This Row],[REFERENCIA]],CODINV,4,FALSE)</f>
        <v>REPUESTOS Y ACCESORIOS</v>
      </c>
      <c r="N2715" s="12" t="str">
        <f>+VLOOKUP(FACTURACION[[#This Row],[REFERENCIA]],CODINV,5,FALSE)</f>
        <v>REGO</v>
      </c>
      <c r="O2715" s="2">
        <v>1</v>
      </c>
      <c r="P2715" s="23">
        <v>42000</v>
      </c>
      <c r="Q2715" s="24">
        <f>+FACTURACION[[#This Row],[CANTIDAD]]*FACTURACION[[#This Row],[VR UNITARIO]]/1000</f>
        <v>42</v>
      </c>
      <c r="R2715" s="3" t="str">
        <f>+VLOOKUP(FACTURACION[[#This Row],[NIT]],TABLACLIENTE,5,FALSE)</f>
        <v>MOSQUERA</v>
      </c>
    </row>
    <row r="2716" spans="3:18">
      <c r="C2716" s="13">
        <v>2015</v>
      </c>
      <c r="D2716" s="17" t="s">
        <v>704</v>
      </c>
      <c r="E2716" s="17">
        <f>MONTH(FACTURACION[[#This Row],[MES]]&amp;1)</f>
        <v>11</v>
      </c>
      <c r="F2716" s="223">
        <f>DATE(FACTURACION[[#This Row],[AÑO]],FACTURACION[[#This Row],[Mes numero]],1)</f>
        <v>42309</v>
      </c>
      <c r="G2716" s="159">
        <v>11619</v>
      </c>
      <c r="H2716" s="20">
        <v>830021307</v>
      </c>
      <c r="I2716" s="2" t="str">
        <f>+VLOOKUP(FACTURACION[[#This Row],[NIT]],TABLACLIENTE,2,FALSE)</f>
        <v>GAS GOMBEL S A EMPRESA DE SERVICIOS PUBLICOS  (GAS GOMBEL E S P)</v>
      </c>
      <c r="J2716" s="2" t="s">
        <v>98</v>
      </c>
      <c r="K2716" s="12" t="str">
        <f>+VLOOKUP(FACTURACION[[#This Row],[REFERENCIA]],CODINV,2,FALSE)</f>
        <v>MULTIVALVULA 1".</v>
      </c>
      <c r="L2716" s="12" t="str">
        <f>IF(VLOOKUP(FACTURACION[[#This Row],[REFERENCIA]],CODINV,3,FALSE)=0,"",VLOOKUP(FACTURACION[[#This Row],[REFERENCIA]],CODINV,3,FALSE))</f>
        <v>6542R12.0</v>
      </c>
      <c r="M2716" s="12" t="str">
        <f>+VLOOKUP(FACTURACION[[#This Row],[REFERENCIA]],CODINV,4,FALSE)</f>
        <v>VÁLVULAS Y MULTIVÁLVULAS</v>
      </c>
      <c r="N2716" s="12" t="str">
        <f>+VLOOKUP(FACTURACION[[#This Row],[REFERENCIA]],CODINV,5,FALSE)</f>
        <v>REGO</v>
      </c>
      <c r="O2716" s="2">
        <v>10</v>
      </c>
      <c r="P2716" s="23">
        <v>334889</v>
      </c>
      <c r="Q2716" s="24">
        <f>+FACTURACION[[#This Row],[CANTIDAD]]*FACTURACION[[#This Row],[VR UNITARIO]]/1000</f>
        <v>3348.89</v>
      </c>
      <c r="R2716" s="3" t="str">
        <f>+VLOOKUP(FACTURACION[[#This Row],[NIT]],TABLACLIENTE,5,FALSE)</f>
        <v>BOGOTÁ D.C.</v>
      </c>
    </row>
    <row r="2717" spans="3:18">
      <c r="C2717" s="13">
        <v>2015</v>
      </c>
      <c r="D2717" s="17" t="s">
        <v>704</v>
      </c>
      <c r="E2717" s="17">
        <f>MONTH(FACTURACION[[#This Row],[MES]]&amp;1)</f>
        <v>11</v>
      </c>
      <c r="F2717" s="223">
        <f>DATE(FACTURACION[[#This Row],[AÑO]],FACTURACION[[#This Row],[Mes numero]],1)</f>
        <v>42309</v>
      </c>
      <c r="G2717" s="159">
        <v>11613</v>
      </c>
      <c r="H2717" s="20">
        <v>890500726</v>
      </c>
      <c r="I2717" s="2" t="str">
        <f>+VLOOKUP(FACTURACION[[#This Row],[NIT]],TABLACLIENTE,2,FALSE)</f>
        <v>NORTESANTANDEREANA DE GAS S.A. E.S.P (NORGAS S.A. E.S.P.)</v>
      </c>
      <c r="J2717" s="2" t="s">
        <v>98</v>
      </c>
      <c r="K2717" s="12" t="str">
        <f>+VLOOKUP(FACTURACION[[#This Row],[REFERENCIA]],CODINV,2,FALSE)</f>
        <v>MULTIVALVULA 1".</v>
      </c>
      <c r="L2717" s="12" t="str">
        <f>IF(VLOOKUP(FACTURACION[[#This Row],[REFERENCIA]],CODINV,3,FALSE)=0,"",VLOOKUP(FACTURACION[[#This Row],[REFERENCIA]],CODINV,3,FALSE))</f>
        <v>6542R12.0</v>
      </c>
      <c r="M2717" s="12" t="str">
        <f>+VLOOKUP(FACTURACION[[#This Row],[REFERENCIA]],CODINV,4,FALSE)</f>
        <v>VÁLVULAS Y MULTIVÁLVULAS</v>
      </c>
      <c r="N2717" s="12" t="str">
        <f>+VLOOKUP(FACTURACION[[#This Row],[REFERENCIA]],CODINV,5,FALSE)</f>
        <v>REGO</v>
      </c>
      <c r="O2717" s="2">
        <v>4</v>
      </c>
      <c r="P2717" s="23">
        <v>304272</v>
      </c>
      <c r="Q2717" s="24">
        <f>+FACTURACION[[#This Row],[CANTIDAD]]*FACTURACION[[#This Row],[VR UNITARIO]]/1000</f>
        <v>1217.088</v>
      </c>
      <c r="R2717" s="3" t="str">
        <f>+VLOOKUP(FACTURACION[[#This Row],[NIT]],TABLACLIENTE,5,FALSE)</f>
        <v>BUCARAMANGA</v>
      </c>
    </row>
    <row r="2718" spans="3:18">
      <c r="C2718" s="13">
        <v>2015</v>
      </c>
      <c r="D2718" s="17" t="s">
        <v>704</v>
      </c>
      <c r="E2718" s="17">
        <f>MONTH(FACTURACION[[#This Row],[MES]]&amp;1)</f>
        <v>11</v>
      </c>
      <c r="F2718" s="223">
        <f>DATE(FACTURACION[[#This Row],[AÑO]],FACTURACION[[#This Row],[Mes numero]],1)</f>
        <v>42309</v>
      </c>
      <c r="G2718" s="159">
        <v>11614</v>
      </c>
      <c r="H2718" s="20">
        <v>890500726</v>
      </c>
      <c r="I2718" s="2" t="str">
        <f>+VLOOKUP(FACTURACION[[#This Row],[NIT]],TABLACLIENTE,2,FALSE)</f>
        <v>NORTESANTANDEREANA DE GAS S.A. E.S.P (NORGAS S.A. E.S.P.)</v>
      </c>
      <c r="J2718" s="2" t="s">
        <v>98</v>
      </c>
      <c r="K2718" s="12" t="str">
        <f>+VLOOKUP(FACTURACION[[#This Row],[REFERENCIA]],CODINV,2,FALSE)</f>
        <v>MULTIVALVULA 1".</v>
      </c>
      <c r="L2718" s="12" t="str">
        <f>IF(VLOOKUP(FACTURACION[[#This Row],[REFERENCIA]],CODINV,3,FALSE)=0,"",VLOOKUP(FACTURACION[[#This Row],[REFERENCIA]],CODINV,3,FALSE))</f>
        <v>6542R12.0</v>
      </c>
      <c r="M2718" s="12" t="str">
        <f>+VLOOKUP(FACTURACION[[#This Row],[REFERENCIA]],CODINV,4,FALSE)</f>
        <v>VÁLVULAS Y MULTIVÁLVULAS</v>
      </c>
      <c r="N2718" s="12" t="str">
        <f>+VLOOKUP(FACTURACION[[#This Row],[REFERENCIA]],CODINV,5,FALSE)</f>
        <v>REGO</v>
      </c>
      <c r="O2718" s="2">
        <v>6</v>
      </c>
      <c r="P2718" s="23">
        <v>304272</v>
      </c>
      <c r="Q2718" s="24">
        <f>+FACTURACION[[#This Row],[CANTIDAD]]*FACTURACION[[#This Row],[VR UNITARIO]]/1000</f>
        <v>1825.6320000000001</v>
      </c>
      <c r="R2718" s="3" t="str">
        <f>+VLOOKUP(FACTURACION[[#This Row],[NIT]],TABLACLIENTE,5,FALSE)</f>
        <v>BUCARAMANGA</v>
      </c>
    </row>
    <row r="2719" spans="3:18">
      <c r="C2719" s="13">
        <v>2015</v>
      </c>
      <c r="D2719" s="17" t="s">
        <v>704</v>
      </c>
      <c r="E2719" s="17">
        <f>MONTH(FACTURACION[[#This Row],[MES]]&amp;1)</f>
        <v>11</v>
      </c>
      <c r="F2719" s="223">
        <f>DATE(FACTURACION[[#This Row],[AÑO]],FACTURACION[[#This Row],[Mes numero]],1)</f>
        <v>42309</v>
      </c>
      <c r="G2719" s="159">
        <v>11615</v>
      </c>
      <c r="H2719" s="20">
        <v>890500726</v>
      </c>
      <c r="I2719" s="2" t="str">
        <f>+VLOOKUP(FACTURACION[[#This Row],[NIT]],TABLACLIENTE,2,FALSE)</f>
        <v>NORTESANTANDEREANA DE GAS S.A. E.S.P (NORGAS S.A. E.S.P.)</v>
      </c>
      <c r="J2719" s="2" t="s">
        <v>98</v>
      </c>
      <c r="K2719" s="12" t="str">
        <f>+VLOOKUP(FACTURACION[[#This Row],[REFERENCIA]],CODINV,2,FALSE)</f>
        <v>MULTIVALVULA 1".</v>
      </c>
      <c r="L2719" s="12" t="str">
        <f>IF(VLOOKUP(FACTURACION[[#This Row],[REFERENCIA]],CODINV,3,FALSE)=0,"",VLOOKUP(FACTURACION[[#This Row],[REFERENCIA]],CODINV,3,FALSE))</f>
        <v>6542R12.0</v>
      </c>
      <c r="M2719" s="12" t="str">
        <f>+VLOOKUP(FACTURACION[[#This Row],[REFERENCIA]],CODINV,4,FALSE)</f>
        <v>VÁLVULAS Y MULTIVÁLVULAS</v>
      </c>
      <c r="N2719" s="12" t="str">
        <f>+VLOOKUP(FACTURACION[[#This Row],[REFERENCIA]],CODINV,5,FALSE)</f>
        <v>REGO</v>
      </c>
      <c r="O2719" s="2">
        <v>4</v>
      </c>
      <c r="P2719" s="23">
        <v>304272</v>
      </c>
      <c r="Q2719" s="24">
        <f>+FACTURACION[[#This Row],[CANTIDAD]]*FACTURACION[[#This Row],[VR UNITARIO]]/1000</f>
        <v>1217.088</v>
      </c>
      <c r="R2719" s="3" t="str">
        <f>+VLOOKUP(FACTURACION[[#This Row],[NIT]],TABLACLIENTE,5,FALSE)</f>
        <v>BUCARAMANGA</v>
      </c>
    </row>
    <row r="2720" spans="3:18">
      <c r="C2720" s="13">
        <v>2015</v>
      </c>
      <c r="D2720" s="17" t="s">
        <v>704</v>
      </c>
      <c r="E2720" s="17">
        <f>MONTH(FACTURACION[[#This Row],[MES]]&amp;1)</f>
        <v>11</v>
      </c>
      <c r="F2720" s="223">
        <f>DATE(FACTURACION[[#This Row],[AÑO]],FACTURACION[[#This Row],[Mes numero]],1)</f>
        <v>42309</v>
      </c>
      <c r="G2720" s="159">
        <v>11639</v>
      </c>
      <c r="H2720" s="20">
        <v>890500726</v>
      </c>
      <c r="I2720" s="2" t="str">
        <f>+VLOOKUP(FACTURACION[[#This Row],[NIT]],TABLACLIENTE,2,FALSE)</f>
        <v>NORTESANTANDEREANA DE GAS S.A. E.S.P (NORGAS S.A. E.S.P.)</v>
      </c>
      <c r="J2720" s="2" t="s">
        <v>98</v>
      </c>
      <c r="K2720" s="12" t="str">
        <f>+VLOOKUP(FACTURACION[[#This Row],[REFERENCIA]],CODINV,2,FALSE)</f>
        <v>MULTIVALVULA 1".</v>
      </c>
      <c r="L2720" s="12" t="str">
        <f>IF(VLOOKUP(FACTURACION[[#This Row],[REFERENCIA]],CODINV,3,FALSE)=0,"",VLOOKUP(FACTURACION[[#This Row],[REFERENCIA]],CODINV,3,FALSE))</f>
        <v>6542R12.0</v>
      </c>
      <c r="M2720" s="12" t="str">
        <f>+VLOOKUP(FACTURACION[[#This Row],[REFERENCIA]],CODINV,4,FALSE)</f>
        <v>VÁLVULAS Y MULTIVÁLVULAS</v>
      </c>
      <c r="N2720" s="12" t="str">
        <f>+VLOOKUP(FACTURACION[[#This Row],[REFERENCIA]],CODINV,5,FALSE)</f>
        <v>REGO</v>
      </c>
      <c r="O2720" s="2">
        <v>4</v>
      </c>
      <c r="P2720" s="23">
        <v>322270</v>
      </c>
      <c r="Q2720" s="24">
        <f>+FACTURACION[[#This Row],[CANTIDAD]]*FACTURACION[[#This Row],[VR UNITARIO]]/1000</f>
        <v>1289.08</v>
      </c>
      <c r="R2720" s="3" t="str">
        <f>+VLOOKUP(FACTURACION[[#This Row],[NIT]],TABLACLIENTE,5,FALSE)</f>
        <v>BUCARAMANGA</v>
      </c>
    </row>
    <row r="2721" spans="3:18">
      <c r="C2721" s="13">
        <v>2015</v>
      </c>
      <c r="D2721" s="17" t="s">
        <v>704</v>
      </c>
      <c r="E2721" s="17">
        <f>MONTH(FACTURACION[[#This Row],[MES]]&amp;1)</f>
        <v>11</v>
      </c>
      <c r="F2721" s="223">
        <f>DATE(FACTURACION[[#This Row],[AÑO]],FACTURACION[[#This Row],[Mes numero]],1)</f>
        <v>42309</v>
      </c>
      <c r="G2721" s="159">
        <v>11625</v>
      </c>
      <c r="H2721" s="20">
        <v>830137252</v>
      </c>
      <c r="I2721" s="2" t="str">
        <f>+VLOOKUP(FACTURACION[[#This Row],[NIT]],TABLACLIENTE,2,FALSE)</f>
        <v>SAGENCO SAS</v>
      </c>
      <c r="J2721" s="2" t="s">
        <v>106</v>
      </c>
      <c r="K2721" s="12" t="str">
        <f>+VLOOKUP(FACTURACION[[#This Row],[REFERENCIA]],CODINV,2,FALSE)</f>
        <v>MULTIVALVE / MULTIVALVULA 3/4"</v>
      </c>
      <c r="L2721" s="12" t="str">
        <f>IF(VLOOKUP(FACTURACION[[#This Row],[REFERENCIA]],CODINV,3,FALSE)=0,"",VLOOKUP(FACTURACION[[#This Row],[REFERENCIA]],CODINV,3,FALSE))</f>
        <v>7556R12.0</v>
      </c>
      <c r="M2721" s="12" t="str">
        <f>+VLOOKUP(FACTURACION[[#This Row],[REFERENCIA]],CODINV,4,FALSE)</f>
        <v>VÁLVULAS Y MULTIVÁLVULAS</v>
      </c>
      <c r="N2721" s="12" t="str">
        <f>+VLOOKUP(FACTURACION[[#This Row],[REFERENCIA]],CODINV,5,FALSE)</f>
        <v>REGO</v>
      </c>
      <c r="O2721" s="2">
        <v>1</v>
      </c>
      <c r="P2721" s="23">
        <v>135000</v>
      </c>
      <c r="Q2721" s="24">
        <f>+FACTURACION[[#This Row],[CANTIDAD]]*FACTURACION[[#This Row],[VR UNITARIO]]/1000</f>
        <v>135</v>
      </c>
      <c r="R2721" s="3" t="str">
        <f>+VLOOKUP(FACTURACION[[#This Row],[NIT]],TABLACLIENTE,5,FALSE)</f>
        <v>BOGOTÁ D.C.</v>
      </c>
    </row>
    <row r="2722" spans="3:18">
      <c r="C2722" s="13">
        <v>2015</v>
      </c>
      <c r="D2722" s="17" t="s">
        <v>704</v>
      </c>
      <c r="E2722" s="17">
        <f>MONTH(FACTURACION[[#This Row],[MES]]&amp;1)</f>
        <v>11</v>
      </c>
      <c r="F2722" s="223">
        <f>DATE(FACTURACION[[#This Row],[AÑO]],FACTURACION[[#This Row],[Mes numero]],1)</f>
        <v>42309</v>
      </c>
      <c r="G2722" s="159">
        <v>11613</v>
      </c>
      <c r="H2722" s="20">
        <v>890500726</v>
      </c>
      <c r="I2722" s="2" t="str">
        <f>+VLOOKUP(FACTURACION[[#This Row],[NIT]],TABLACLIENTE,2,FALSE)</f>
        <v>NORTESANTANDEREANA DE GAS S.A. E.S.P (NORGAS S.A. E.S.P.)</v>
      </c>
      <c r="J2722" s="2" t="s">
        <v>33</v>
      </c>
      <c r="K2722" s="12" t="str">
        <f>+VLOOKUP(FACTURACION[[#This Row],[REFERENCIA]],CODINV,2,FALSE)</f>
        <v>KIT DE LLENADO PARA MULTIVALVULA</v>
      </c>
      <c r="L2722" s="12" t="str">
        <f>IF(VLOOKUP(FACTURACION[[#This Row],[REFERENCIA]],CODINV,3,FALSE)=0,"",VLOOKUP(FACTURACION[[#This Row],[REFERENCIA]],CODINV,3,FALSE))</f>
        <v>8475-50</v>
      </c>
      <c r="M2722" s="12" t="str">
        <f>+VLOOKUP(FACTURACION[[#This Row],[REFERENCIA]],CODINV,4,FALSE)</f>
        <v>REPUESTOS Y ACCESORIOS</v>
      </c>
      <c r="N2722" s="12" t="str">
        <f>+VLOOKUP(FACTURACION[[#This Row],[REFERENCIA]],CODINV,5,FALSE)</f>
        <v>REGO</v>
      </c>
      <c r="O2722" s="2">
        <v>1</v>
      </c>
      <c r="P2722" s="23">
        <v>57957</v>
      </c>
      <c r="Q2722" s="24">
        <f>+FACTURACION[[#This Row],[CANTIDAD]]*FACTURACION[[#This Row],[VR UNITARIO]]/1000</f>
        <v>57.957000000000001</v>
      </c>
      <c r="R2722" s="3" t="str">
        <f>+VLOOKUP(FACTURACION[[#This Row],[NIT]],TABLACLIENTE,5,FALSE)</f>
        <v>BUCARAMANGA</v>
      </c>
    </row>
    <row r="2723" spans="3:18">
      <c r="C2723" s="13">
        <v>2015</v>
      </c>
      <c r="D2723" s="17" t="s">
        <v>704</v>
      </c>
      <c r="E2723" s="17">
        <f>MONTH(FACTURACION[[#This Row],[MES]]&amp;1)</f>
        <v>11</v>
      </c>
      <c r="F2723" s="223">
        <f>DATE(FACTURACION[[#This Row],[AÑO]],FACTURACION[[#This Row],[Mes numero]],1)</f>
        <v>42309</v>
      </c>
      <c r="G2723" s="159">
        <v>11618</v>
      </c>
      <c r="H2723" s="20">
        <v>800074033</v>
      </c>
      <c r="I2723" s="2" t="str">
        <f>+VLOOKUP(FACTURACION[[#This Row],[NIT]],TABLACLIENTE,2,FALSE)</f>
        <v>COMPAÑIAS ASOCIADAS DE GAS S.A. E.S.P (ASOGAS SA ESP)</v>
      </c>
      <c r="J2723" s="2" t="s">
        <v>169</v>
      </c>
      <c r="K2723" s="12" t="str">
        <f>+VLOOKUP(FACTURACION[[#This Row],[REFERENCIA]],CODINV,2,FALSE)</f>
        <v>VALVULA DE ALIVIO HIDROSTATICA 1/4"</v>
      </c>
      <c r="L2723" s="12" t="str">
        <f>IF(VLOOKUP(FACTURACION[[#This Row],[REFERENCIA]],CODINV,3,FALSE)=0,"",VLOOKUP(FACTURACION[[#This Row],[REFERENCIA]],CODINV,3,FALSE))</f>
        <v>3127U</v>
      </c>
      <c r="M2723" s="12" t="str">
        <f>+VLOOKUP(FACTURACION[[#This Row],[REFERENCIA]],CODINV,4,FALSE)</f>
        <v>VÁLVULAS Y MULTIVÁLVULAS</v>
      </c>
      <c r="N2723" s="12" t="str">
        <f>+VLOOKUP(FACTURACION[[#This Row],[REFERENCIA]],CODINV,5,FALSE)</f>
        <v>REGO</v>
      </c>
      <c r="O2723" s="2">
        <v>5</v>
      </c>
      <c r="P2723" s="23">
        <v>42800</v>
      </c>
      <c r="Q2723" s="24">
        <f>+FACTURACION[[#This Row],[CANTIDAD]]*FACTURACION[[#This Row],[VR UNITARIO]]/1000</f>
        <v>214</v>
      </c>
      <c r="R2723" s="3" t="str">
        <f>+VLOOKUP(FACTURACION[[#This Row],[NIT]],TABLACLIENTE,5,FALSE)</f>
        <v>MOSQUERA</v>
      </c>
    </row>
    <row r="2724" spans="3:18">
      <c r="C2724" s="13">
        <v>2015</v>
      </c>
      <c r="D2724" s="17" t="s">
        <v>704</v>
      </c>
      <c r="E2724" s="17">
        <f>MONTH(FACTURACION[[#This Row],[MES]]&amp;1)</f>
        <v>11</v>
      </c>
      <c r="F2724" s="223">
        <f>DATE(FACTURACION[[#This Row],[AÑO]],FACTURACION[[#This Row],[Mes numero]],1)</f>
        <v>42309</v>
      </c>
      <c r="G2724" s="159">
        <v>11625</v>
      </c>
      <c r="H2724" s="20">
        <v>830137252</v>
      </c>
      <c r="I2724" s="2" t="str">
        <f>+VLOOKUP(FACTURACION[[#This Row],[NIT]],TABLACLIENTE,2,FALSE)</f>
        <v>SAGENCO SAS</v>
      </c>
      <c r="J2724" s="2" t="s">
        <v>112</v>
      </c>
      <c r="K2724" s="12" t="str">
        <f>+VLOOKUP(FACTURACION[[#This Row],[REFERENCIA]],CODINV,2,FALSE)</f>
        <v>VALVULA DE ALIVIO SEMINTERNA DE 1"</v>
      </c>
      <c r="L2724" s="12" t="str">
        <f>IF(VLOOKUP(FACTURACION[[#This Row],[REFERENCIA]],CODINV,3,FALSE)=0,"",VLOOKUP(FACTURACION[[#This Row],[REFERENCIA]],CODINV,3,FALSE))</f>
        <v>8684G</v>
      </c>
      <c r="M2724" s="12" t="str">
        <f>+VLOOKUP(FACTURACION[[#This Row],[REFERENCIA]],CODINV,4,FALSE)</f>
        <v>VÁLVULAS Y MULTIVÁLVULAS</v>
      </c>
      <c r="N2724" s="12" t="str">
        <f>+VLOOKUP(FACTURACION[[#This Row],[REFERENCIA]],CODINV,5,FALSE)</f>
        <v>REGO</v>
      </c>
      <c r="O2724" s="2">
        <v>1</v>
      </c>
      <c r="P2724" s="23">
        <v>51000</v>
      </c>
      <c r="Q2724" s="24">
        <f>+FACTURACION[[#This Row],[CANTIDAD]]*FACTURACION[[#This Row],[VR UNITARIO]]/1000</f>
        <v>51</v>
      </c>
      <c r="R2724" s="3" t="str">
        <f>+VLOOKUP(FACTURACION[[#This Row],[NIT]],TABLACLIENTE,5,FALSE)</f>
        <v>BOGOTÁ D.C.</v>
      </c>
    </row>
    <row r="2725" spans="3:18">
      <c r="C2725" s="13">
        <v>2015</v>
      </c>
      <c r="D2725" s="17" t="s">
        <v>704</v>
      </c>
      <c r="E2725" s="17">
        <f>MONTH(FACTURACION[[#This Row],[MES]]&amp;1)</f>
        <v>11</v>
      </c>
      <c r="F2725" s="223">
        <f>DATE(FACTURACION[[#This Row],[AÑO]],FACTURACION[[#This Row],[Mes numero]],1)</f>
        <v>42309</v>
      </c>
      <c r="G2725" s="159">
        <v>11602</v>
      </c>
      <c r="H2725" s="20">
        <v>890501073</v>
      </c>
      <c r="I2725" s="2" t="str">
        <f>+VLOOKUP(FACTURACION[[#This Row],[NIT]],TABLACLIENTE,2,FALSE)</f>
        <v>COMERCIAL INDUSTRIAL NACIONAL S.A. CINSA</v>
      </c>
      <c r="J2725" s="2" t="s">
        <v>239</v>
      </c>
      <c r="K2725" s="12" t="str">
        <f>+VLOOKUP(FACTURACION[[#This Row],[REFERENCIA]],CODINV,2,FALSE)</f>
        <v>VALVULA DE ALIVIO INTERNA 2"</v>
      </c>
      <c r="L2725" s="12" t="str">
        <f>IF(VLOOKUP(FACTURACION[[#This Row],[REFERENCIA]],CODINV,3,FALSE)=0,"",VLOOKUP(FACTURACION[[#This Row],[REFERENCIA]],CODINV,3,FALSE))</f>
        <v>A8434G</v>
      </c>
      <c r="M2725" s="12" t="str">
        <f>+VLOOKUP(FACTURACION[[#This Row],[REFERENCIA]],CODINV,4,FALSE)</f>
        <v>VÁLVULAS Y MULTIVÁLVULAS</v>
      </c>
      <c r="N2725" s="12" t="str">
        <f>+VLOOKUP(FACTURACION[[#This Row],[REFERENCIA]],CODINV,5,FALSE)</f>
        <v>REGO</v>
      </c>
      <c r="O2725" s="2">
        <v>1</v>
      </c>
      <c r="P2725" s="23">
        <v>700538</v>
      </c>
      <c r="Q2725" s="24">
        <f>+FACTURACION[[#This Row],[CANTIDAD]]*FACTURACION[[#This Row],[VR UNITARIO]]/1000</f>
        <v>700.53800000000001</v>
      </c>
      <c r="R2725" s="3" t="str">
        <f>+VLOOKUP(FACTURACION[[#This Row],[NIT]],TABLACLIENTE,5,FALSE)</f>
        <v>CUCUTA</v>
      </c>
    </row>
    <row r="2726" spans="3:18">
      <c r="C2726" s="13">
        <v>2015</v>
      </c>
      <c r="D2726" s="17" t="s">
        <v>704</v>
      </c>
      <c r="E2726" s="17">
        <f>MONTH(FACTURACION[[#This Row],[MES]]&amp;1)</f>
        <v>11</v>
      </c>
      <c r="F2726" s="223">
        <f>DATE(FACTURACION[[#This Row],[AÑO]],FACTURACION[[#This Row],[Mes numero]],1)</f>
        <v>42309</v>
      </c>
      <c r="G2726" s="159">
        <v>11618</v>
      </c>
      <c r="H2726" s="20">
        <v>800074033</v>
      </c>
      <c r="I2726" s="2" t="str">
        <f>+VLOOKUP(FACTURACION[[#This Row],[NIT]],TABLACLIENTE,2,FALSE)</f>
        <v>COMPAÑIAS ASOCIADAS DE GAS S.A. E.S.P (ASOGAS SA ESP)</v>
      </c>
      <c r="J2726" s="2" t="s">
        <v>448</v>
      </c>
      <c r="K2726" s="12" t="str">
        <f>+VLOOKUP(FACTURACION[[#This Row],[REFERENCIA]],CODINV,2,FALSE)</f>
        <v>VALVULA DE GLOBO 1"</v>
      </c>
      <c r="L2726" s="12" t="str">
        <f>IF(VLOOKUP(FACTURACION[[#This Row],[REFERENCIA]],CODINV,3,FALSE)=0,"",VLOOKUP(FACTURACION[[#This Row],[REFERENCIA]],CODINV,3,FALSE))</f>
        <v>A7507AP</v>
      </c>
      <c r="M2726" s="12" t="str">
        <f>+VLOOKUP(FACTURACION[[#This Row],[REFERENCIA]],CODINV,4,FALSE)</f>
        <v>VÁLVULAS Y MULTIVÁLVULAS</v>
      </c>
      <c r="N2726" s="12" t="str">
        <f>+VLOOKUP(FACTURACION[[#This Row],[REFERENCIA]],CODINV,5,FALSE)</f>
        <v>REGO</v>
      </c>
      <c r="O2726" s="2">
        <v>2</v>
      </c>
      <c r="P2726" s="23">
        <v>332000</v>
      </c>
      <c r="Q2726" s="24">
        <f>+FACTURACION[[#This Row],[CANTIDAD]]*FACTURACION[[#This Row],[VR UNITARIO]]/1000</f>
        <v>664</v>
      </c>
      <c r="R2726" s="3" t="str">
        <f>+VLOOKUP(FACTURACION[[#This Row],[NIT]],TABLACLIENTE,5,FALSE)</f>
        <v>MOSQUERA</v>
      </c>
    </row>
    <row r="2727" spans="3:18">
      <c r="C2727" s="13">
        <v>2015</v>
      </c>
      <c r="D2727" s="17" t="s">
        <v>704</v>
      </c>
      <c r="E2727" s="17">
        <f>MONTH(FACTURACION[[#This Row],[MES]]&amp;1)</f>
        <v>11</v>
      </c>
      <c r="F2727" s="223">
        <f>DATE(FACTURACION[[#This Row],[AÑO]],FACTURACION[[#This Row],[Mes numero]],1)</f>
        <v>42309</v>
      </c>
      <c r="G2727" s="159">
        <v>11618</v>
      </c>
      <c r="H2727" s="20">
        <v>800074033</v>
      </c>
      <c r="I2727" s="2" t="str">
        <f>+VLOOKUP(FACTURACION[[#This Row],[NIT]],TABLACLIENTE,2,FALSE)</f>
        <v>COMPAÑIAS ASOCIADAS DE GAS S.A. E.S.P (ASOGAS SA ESP)</v>
      </c>
      <c r="J2727" s="2" t="s">
        <v>74</v>
      </c>
      <c r="K2727" s="12" t="str">
        <f>+VLOOKUP(FACTURACION[[#This Row],[REFERENCIA]],CODINV,2,FALSE)</f>
        <v>VALVULA DE GLOBLO DE 1 1/4" NPT</v>
      </c>
      <c r="L2727" s="12" t="str">
        <f>IF(VLOOKUP(FACTURACION[[#This Row],[REFERENCIA]],CODINV,3,FALSE)=0,"",VLOOKUP(FACTURACION[[#This Row],[REFERENCIA]],CODINV,3,FALSE))</f>
        <v>A7509BP</v>
      </c>
      <c r="M2727" s="12" t="str">
        <f>+VLOOKUP(FACTURACION[[#This Row],[REFERENCIA]],CODINV,4,FALSE)</f>
        <v>VÁLVULAS Y MULTIVÁLVULAS</v>
      </c>
      <c r="N2727" s="12" t="str">
        <f>+VLOOKUP(FACTURACION[[#This Row],[REFERENCIA]],CODINV,5,FALSE)</f>
        <v>REGO</v>
      </c>
      <c r="O2727" s="2">
        <v>9</v>
      </c>
      <c r="P2727" s="23">
        <v>375000</v>
      </c>
      <c r="Q2727" s="24">
        <f>+FACTURACION[[#This Row],[CANTIDAD]]*FACTURACION[[#This Row],[VR UNITARIO]]/1000</f>
        <v>3375</v>
      </c>
      <c r="R2727" s="3" t="str">
        <f>+VLOOKUP(FACTURACION[[#This Row],[NIT]],TABLACLIENTE,5,FALSE)</f>
        <v>MOSQUERA</v>
      </c>
    </row>
    <row r="2728" spans="3:18">
      <c r="C2728" s="13">
        <v>2015</v>
      </c>
      <c r="D2728" s="17" t="s">
        <v>704</v>
      </c>
      <c r="E2728" s="17">
        <f>MONTH(FACTURACION[[#This Row],[MES]]&amp;1)</f>
        <v>11</v>
      </c>
      <c r="F2728" s="223">
        <f>DATE(FACTURACION[[#This Row],[AÑO]],FACTURACION[[#This Row],[Mes numero]],1)</f>
        <v>42309</v>
      </c>
      <c r="G2728" s="159">
        <v>11605</v>
      </c>
      <c r="H2728" s="20">
        <v>900569327</v>
      </c>
      <c r="I2728" s="2" t="str">
        <f>+VLOOKUP(FACTURACION[[#This Row],[NIT]],TABLACLIENTE,2,FALSE)</f>
        <v>ICG SERVICE SAS</v>
      </c>
      <c r="J2728" s="2" t="s">
        <v>74</v>
      </c>
      <c r="K2728" s="12" t="str">
        <f>+VLOOKUP(FACTURACION[[#This Row],[REFERENCIA]],CODINV,2,FALSE)</f>
        <v>VALVULA DE GLOBLO DE 1 1/4" NPT</v>
      </c>
      <c r="L2728" s="12" t="str">
        <f>IF(VLOOKUP(FACTURACION[[#This Row],[REFERENCIA]],CODINV,3,FALSE)=0,"",VLOOKUP(FACTURACION[[#This Row],[REFERENCIA]],CODINV,3,FALSE))</f>
        <v>A7509BP</v>
      </c>
      <c r="M2728" s="12" t="str">
        <f>+VLOOKUP(FACTURACION[[#This Row],[REFERENCIA]],CODINV,4,FALSE)</f>
        <v>VÁLVULAS Y MULTIVÁLVULAS</v>
      </c>
      <c r="N2728" s="12" t="str">
        <f>+VLOOKUP(FACTURACION[[#This Row],[REFERENCIA]],CODINV,5,FALSE)</f>
        <v>REGO</v>
      </c>
      <c r="O2728" s="2">
        <v>3</v>
      </c>
      <c r="P2728" s="23">
        <v>360000</v>
      </c>
      <c r="Q2728" s="24">
        <f>+FACTURACION[[#This Row],[CANTIDAD]]*FACTURACION[[#This Row],[VR UNITARIO]]/1000</f>
        <v>1080</v>
      </c>
      <c r="R2728" s="3" t="str">
        <f>+VLOOKUP(FACTURACION[[#This Row],[NIT]],TABLACLIENTE,5,FALSE)</f>
        <v>BOGOTÁ D.C.</v>
      </c>
    </row>
    <row r="2729" spans="3:18">
      <c r="C2729" s="13">
        <v>2015</v>
      </c>
      <c r="D2729" s="17" t="s">
        <v>704</v>
      </c>
      <c r="E2729" s="17">
        <f>MONTH(FACTURACION[[#This Row],[MES]]&amp;1)</f>
        <v>11</v>
      </c>
      <c r="F2729" s="223">
        <f>DATE(FACTURACION[[#This Row],[AÑO]],FACTURACION[[#This Row],[Mes numero]],1)</f>
        <v>42309</v>
      </c>
      <c r="G2729" s="159">
        <v>11642</v>
      </c>
      <c r="H2729" s="20">
        <v>890310688</v>
      </c>
      <c r="I2729" s="2" t="str">
        <f>+VLOOKUP(FACTURACION[[#This Row],[NIT]],TABLACLIENTE,2,FALSE)</f>
        <v>COLGAS DE OCCIDENTE S.A. E.S.P.</v>
      </c>
      <c r="J2729" s="2" t="s">
        <v>4219</v>
      </c>
      <c r="K2729" s="12" t="str">
        <f>+VLOOKUP(FACTURACION[[#This Row],[REFERENCIA]],CODINV,2,FALSE)</f>
        <v>KIT REPARACION VALV. GLOBO 2"</v>
      </c>
      <c r="L2729" s="12" t="str">
        <f>IF(VLOOKUP(FACTURACION[[#This Row],[REFERENCIA]],CODINV,3,FALSE)=0,"",VLOOKUP(FACTURACION[[#This Row],[REFERENCIA]],CODINV,3,FALSE))</f>
        <v>A7513-50</v>
      </c>
      <c r="M2729" s="12" t="str">
        <f>+VLOOKUP(FACTURACION[[#This Row],[REFERENCIA]],CODINV,4,FALSE)</f>
        <v>REPUESTOS Y ACCESORIOS</v>
      </c>
      <c r="N2729" s="12" t="str">
        <f>+VLOOKUP(FACTURACION[[#This Row],[REFERENCIA]],CODINV,5,FALSE)</f>
        <v>REGO</v>
      </c>
      <c r="O2729" s="2">
        <v>3</v>
      </c>
      <c r="P2729" s="23">
        <v>71500</v>
      </c>
      <c r="Q2729" s="24">
        <f>+FACTURACION[[#This Row],[CANTIDAD]]*FACTURACION[[#This Row],[VR UNITARIO]]/1000</f>
        <v>214.5</v>
      </c>
      <c r="R2729" s="3" t="str">
        <f>+VLOOKUP(FACTURACION[[#This Row],[NIT]],TABLACLIENTE,5,FALSE)</f>
        <v>CALI</v>
      </c>
    </row>
    <row r="2730" spans="3:18">
      <c r="C2730" s="13">
        <v>2015</v>
      </c>
      <c r="D2730" s="17" t="s">
        <v>704</v>
      </c>
      <c r="E2730" s="17">
        <f>MONTH(FACTURACION[[#This Row],[MES]]&amp;1)</f>
        <v>11</v>
      </c>
      <c r="F2730" s="223">
        <f>DATE(FACTURACION[[#This Row],[AÑO]],FACTURACION[[#This Row],[Mes numero]],1)</f>
        <v>42309</v>
      </c>
      <c r="G2730" s="159">
        <v>11618</v>
      </c>
      <c r="H2730" s="20">
        <v>800074033</v>
      </c>
      <c r="I2730" s="2" t="str">
        <f>+VLOOKUP(FACTURACION[[#This Row],[NIT]],TABLACLIENTE,2,FALSE)</f>
        <v>COMPAÑIAS ASOCIADAS DE GAS S.A. E.S.P (ASOGAS SA ESP)</v>
      </c>
      <c r="J2730" s="2" t="s">
        <v>93</v>
      </c>
      <c r="K2730" s="12" t="str">
        <f>+VLOOKUP(FACTURACION[[#This Row],[REFERENCIA]],CODINV,2,FALSE)</f>
        <v>VALVULA DE GLOBO 2"</v>
      </c>
      <c r="L2730" s="12" t="str">
        <f>IF(VLOOKUP(FACTURACION[[#This Row],[REFERENCIA]],CODINV,3,FALSE)=0,"",VLOOKUP(FACTURACION[[#This Row],[REFERENCIA]],CODINV,3,FALSE))</f>
        <v>A7513AP</v>
      </c>
      <c r="M2730" s="12" t="str">
        <f>+VLOOKUP(FACTURACION[[#This Row],[REFERENCIA]],CODINV,4,FALSE)</f>
        <v>VÁLVULAS Y MULTIVÁLVULAS</v>
      </c>
      <c r="N2730" s="12" t="str">
        <f>+VLOOKUP(FACTURACION[[#This Row],[REFERENCIA]],CODINV,5,FALSE)</f>
        <v>REGO</v>
      </c>
      <c r="O2730" s="2">
        <v>5</v>
      </c>
      <c r="P2730" s="23">
        <v>614000</v>
      </c>
      <c r="Q2730" s="24">
        <f>+FACTURACION[[#This Row],[CANTIDAD]]*FACTURACION[[#This Row],[VR UNITARIO]]/1000</f>
        <v>3070</v>
      </c>
      <c r="R2730" s="3" t="str">
        <f>+VLOOKUP(FACTURACION[[#This Row],[NIT]],TABLACLIENTE,5,FALSE)</f>
        <v>MOSQUERA</v>
      </c>
    </row>
    <row r="2731" spans="3:18">
      <c r="C2731" s="13">
        <v>2015</v>
      </c>
      <c r="D2731" s="17" t="s">
        <v>704</v>
      </c>
      <c r="E2731" s="17">
        <f>MONTH(FACTURACION[[#This Row],[MES]]&amp;1)</f>
        <v>11</v>
      </c>
      <c r="F2731" s="223">
        <f>DATE(FACTURACION[[#This Row],[AÑO]],FACTURACION[[#This Row],[Mes numero]],1)</f>
        <v>42309</v>
      </c>
      <c r="G2731" s="159">
        <v>11618</v>
      </c>
      <c r="H2731" s="20">
        <v>800074033</v>
      </c>
      <c r="I2731" s="2" t="str">
        <f>+VLOOKUP(FACTURACION[[#This Row],[NIT]],TABLACLIENTE,2,FALSE)</f>
        <v>COMPAÑIAS ASOCIADAS DE GAS S.A. E.S.P (ASOGAS SA ESP)</v>
      </c>
      <c r="J2731" s="2" t="s">
        <v>38</v>
      </c>
      <c r="K2731" s="12" t="str">
        <f>+VLOOKUP(FACTURACION[[#This Row],[REFERENCIA]],CODINV,2,FALSE)</f>
        <v>VALVULA DE GLOBO 3/4" ANILLO V</v>
      </c>
      <c r="L2731" s="12" t="str">
        <f>IF(VLOOKUP(FACTURACION[[#This Row],[REFERENCIA]],CODINV,3,FALSE)=0,"",VLOOKUP(FACTURACION[[#This Row],[REFERENCIA]],CODINV,3,FALSE))</f>
        <v>A7705P</v>
      </c>
      <c r="M2731" s="12" t="str">
        <f>+VLOOKUP(FACTURACION[[#This Row],[REFERENCIA]],CODINV,4,FALSE)</f>
        <v>VÁLVULAS Y MULTIVÁLVULAS</v>
      </c>
      <c r="N2731" s="12" t="str">
        <f>+VLOOKUP(FACTURACION[[#This Row],[REFERENCIA]],CODINV,5,FALSE)</f>
        <v>REGO</v>
      </c>
      <c r="O2731" s="2">
        <v>2</v>
      </c>
      <c r="P2731" s="23">
        <v>193000</v>
      </c>
      <c r="Q2731" s="24">
        <f>+FACTURACION[[#This Row],[CANTIDAD]]*FACTURACION[[#This Row],[VR UNITARIO]]/1000</f>
        <v>386</v>
      </c>
      <c r="R2731" s="3" t="str">
        <f>+VLOOKUP(FACTURACION[[#This Row],[NIT]],TABLACLIENTE,5,FALSE)</f>
        <v>MOSQUERA</v>
      </c>
    </row>
    <row r="2732" spans="3:18">
      <c r="C2732" s="13">
        <v>2015</v>
      </c>
      <c r="D2732" s="17" t="s">
        <v>704</v>
      </c>
      <c r="E2732" s="17">
        <f>MONTH(FACTURACION[[#This Row],[MES]]&amp;1)</f>
        <v>11</v>
      </c>
      <c r="F2732" s="223">
        <f>DATE(FACTURACION[[#This Row],[AÑO]],FACTURACION[[#This Row],[Mes numero]],1)</f>
        <v>42309</v>
      </c>
      <c r="G2732" s="159">
        <v>11649</v>
      </c>
      <c r="H2732" s="20">
        <v>830137252</v>
      </c>
      <c r="I2732" s="2" t="str">
        <f>+VLOOKUP(FACTURACION[[#This Row],[NIT]],TABLACLIENTE,2,FALSE)</f>
        <v>SAGENCO SAS</v>
      </c>
      <c r="J2732" s="2" t="s">
        <v>38</v>
      </c>
      <c r="K2732" s="12" t="str">
        <f>+VLOOKUP(FACTURACION[[#This Row],[REFERENCIA]],CODINV,2,FALSE)</f>
        <v>VALVULA DE GLOBO 3/4" ANILLO V</v>
      </c>
      <c r="L2732" s="12" t="str">
        <f>IF(VLOOKUP(FACTURACION[[#This Row],[REFERENCIA]],CODINV,3,FALSE)=0,"",VLOOKUP(FACTURACION[[#This Row],[REFERENCIA]],CODINV,3,FALSE))</f>
        <v>A7705P</v>
      </c>
      <c r="M2732" s="12" t="str">
        <f>+VLOOKUP(FACTURACION[[#This Row],[REFERENCIA]],CODINV,4,FALSE)</f>
        <v>VÁLVULAS Y MULTIVÁLVULAS</v>
      </c>
      <c r="N2732" s="12" t="str">
        <f>+VLOOKUP(FACTURACION[[#This Row],[REFERENCIA]],CODINV,5,FALSE)</f>
        <v>REGO</v>
      </c>
      <c r="O2732" s="2">
        <v>1</v>
      </c>
      <c r="P2732" s="23">
        <v>140000</v>
      </c>
      <c r="Q2732" s="24">
        <f>+FACTURACION[[#This Row],[CANTIDAD]]*FACTURACION[[#This Row],[VR UNITARIO]]/1000</f>
        <v>140</v>
      </c>
      <c r="R2732" s="3" t="str">
        <f>+VLOOKUP(FACTURACION[[#This Row],[NIT]],TABLACLIENTE,5,FALSE)</f>
        <v>BOGOTÁ D.C.</v>
      </c>
    </row>
    <row r="2733" spans="3:18">
      <c r="C2733" s="13">
        <v>2015</v>
      </c>
      <c r="D2733" s="17" t="s">
        <v>704</v>
      </c>
      <c r="E2733" s="17">
        <f>MONTH(FACTURACION[[#This Row],[MES]]&amp;1)</f>
        <v>11</v>
      </c>
      <c r="F2733" s="223">
        <f>DATE(FACTURACION[[#This Row],[AÑO]],FACTURACION[[#This Row],[Mes numero]],1)</f>
        <v>42309</v>
      </c>
      <c r="G2733" s="159">
        <v>11625</v>
      </c>
      <c r="H2733" s="20">
        <v>830137252</v>
      </c>
      <c r="I2733" s="2" t="str">
        <f>+VLOOKUP(FACTURACION[[#This Row],[NIT]],TABLACLIENTE,2,FALSE)</f>
        <v>SAGENCO SAS</v>
      </c>
      <c r="J2733" s="2" t="s">
        <v>105</v>
      </c>
      <c r="K2733" s="12" t="str">
        <f>+VLOOKUP(FACTURACION[[#This Row],[REFERENCIA]],CODINV,2,FALSE)</f>
        <v>VALVULA CHECK LOOK  3/4"M X 3/4"F</v>
      </c>
      <c r="L2733" s="12" t="str">
        <f>IF(VLOOKUP(FACTURACION[[#This Row],[REFERENCIA]],CODINV,3,FALSE)=0,"",VLOOKUP(FACTURACION[[#This Row],[REFERENCIA]],CODINV,3,FALSE))</f>
        <v>7572FC</v>
      </c>
      <c r="M2733" s="12" t="str">
        <f>+VLOOKUP(FACTURACION[[#This Row],[REFERENCIA]],CODINV,4,FALSE)</f>
        <v>VÁLVULAS Y MULTIVÁLVULAS</v>
      </c>
      <c r="N2733" s="12" t="str">
        <f>+VLOOKUP(FACTURACION[[#This Row],[REFERENCIA]],CODINV,5,FALSE)</f>
        <v>REGO</v>
      </c>
      <c r="O2733" s="2">
        <v>1</v>
      </c>
      <c r="P2733" s="23">
        <v>55000</v>
      </c>
      <c r="Q2733" s="24">
        <f>+FACTURACION[[#This Row],[CANTIDAD]]*FACTURACION[[#This Row],[VR UNITARIO]]/1000</f>
        <v>55</v>
      </c>
      <c r="R2733" s="3" t="str">
        <f>+VLOOKUP(FACTURACION[[#This Row],[NIT]],TABLACLIENTE,5,FALSE)</f>
        <v>BOGOTÁ D.C.</v>
      </c>
    </row>
    <row r="2734" spans="3:18">
      <c r="C2734" s="13">
        <v>2015</v>
      </c>
      <c r="D2734" s="17" t="s">
        <v>704</v>
      </c>
      <c r="E2734" s="17">
        <f>MONTH(FACTURACION[[#This Row],[MES]]&amp;1)</f>
        <v>11</v>
      </c>
      <c r="F2734" s="223">
        <f>DATE(FACTURACION[[#This Row],[AÑO]],FACTURACION[[#This Row],[Mes numero]],1)</f>
        <v>42309</v>
      </c>
      <c r="G2734" s="159">
        <v>11650</v>
      </c>
      <c r="H2734" s="20">
        <v>800074033</v>
      </c>
      <c r="I2734" s="2" t="str">
        <f>+VLOOKUP(FACTURACION[[#This Row],[NIT]],TABLACLIENTE,2,FALSE)</f>
        <v>COMPAÑIAS ASOCIADAS DE GAS S.A. E.S.P (ASOGAS SA ESP)</v>
      </c>
      <c r="J2734" s="2" t="s">
        <v>284</v>
      </c>
      <c r="K2734" s="12" t="str">
        <f>+VLOOKUP(FACTURACION[[#This Row],[REFERENCIA]],CODINV,2,FALSE)</f>
        <v>VALVULA DE VAPOR 3/4</v>
      </c>
      <c r="L2734" s="12" t="str">
        <f>IF(VLOOKUP(FACTURACION[[#This Row],[REFERENCIA]],CODINV,3,FALSE)=0,"",VLOOKUP(FACTURACION[[#This Row],[REFERENCIA]],CODINV,3,FALSE))</f>
        <v>7573G</v>
      </c>
      <c r="M2734" s="12" t="str">
        <f>+VLOOKUP(FACTURACION[[#This Row],[REFERENCIA]],CODINV,4,FALSE)</f>
        <v>VÁLVULAS Y MULTIVÁLVULAS</v>
      </c>
      <c r="N2734" s="12" t="str">
        <f>+VLOOKUP(FACTURACION[[#This Row],[REFERENCIA]],CODINV,5,FALSE)</f>
        <v>REGO</v>
      </c>
      <c r="O2734" s="2">
        <v>1</v>
      </c>
      <c r="P2734" s="23">
        <v>55000</v>
      </c>
      <c r="Q2734" s="24">
        <f>+FACTURACION[[#This Row],[CANTIDAD]]*FACTURACION[[#This Row],[VR UNITARIO]]/1000</f>
        <v>55</v>
      </c>
      <c r="R2734" s="3" t="str">
        <f>+VLOOKUP(FACTURACION[[#This Row],[NIT]],TABLACLIENTE,5,FALSE)</f>
        <v>MOSQUERA</v>
      </c>
    </row>
    <row r="2735" spans="3:18">
      <c r="C2735" s="13">
        <v>2015</v>
      </c>
      <c r="D2735" s="17" t="s">
        <v>704</v>
      </c>
      <c r="E2735" s="17">
        <f>MONTH(FACTURACION[[#This Row],[MES]]&amp;1)</f>
        <v>11</v>
      </c>
      <c r="F2735" s="223">
        <f>DATE(FACTURACION[[#This Row],[AÑO]],FACTURACION[[#This Row],[Mes numero]],1)</f>
        <v>42309</v>
      </c>
      <c r="G2735" s="159">
        <v>11602</v>
      </c>
      <c r="H2735" s="20">
        <v>890501073</v>
      </c>
      <c r="I2735" s="2" t="str">
        <f>+VLOOKUP(FACTURACION[[#This Row],[NIT]],TABLACLIENTE,2,FALSE)</f>
        <v>COMERCIAL INDUSTRIAL NACIONAL S.A. CINSA</v>
      </c>
      <c r="J2735" s="2" t="s">
        <v>182</v>
      </c>
      <c r="K2735" s="12" t="str">
        <f>+VLOOKUP(FACTURACION[[#This Row],[REFERENCIA]],CODINV,2,FALSE)</f>
        <v>VALVULA DE EXCESO DE FLUJO 1 1/4"</v>
      </c>
      <c r="L2735" s="12" t="str">
        <f>IF(VLOOKUP(FACTURACION[[#This Row],[REFERENCIA]],CODINV,3,FALSE)=0,"",VLOOKUP(FACTURACION[[#This Row],[REFERENCIA]],CODINV,3,FALSE))</f>
        <v>A3282C</v>
      </c>
      <c r="M2735" s="12" t="str">
        <f>+VLOOKUP(FACTURACION[[#This Row],[REFERENCIA]],CODINV,4,FALSE)</f>
        <v>VÁLVULAS Y MULTIVÁLVULAS</v>
      </c>
      <c r="N2735" s="12" t="str">
        <f>+VLOOKUP(FACTURACION[[#This Row],[REFERENCIA]],CODINV,5,FALSE)</f>
        <v>REGO</v>
      </c>
      <c r="O2735" s="2">
        <v>2</v>
      </c>
      <c r="P2735" s="23">
        <v>171777</v>
      </c>
      <c r="Q2735" s="24">
        <f>+FACTURACION[[#This Row],[CANTIDAD]]*FACTURACION[[#This Row],[VR UNITARIO]]/1000</f>
        <v>343.55399999999997</v>
      </c>
      <c r="R2735" s="3" t="str">
        <f>+VLOOKUP(FACTURACION[[#This Row],[NIT]],TABLACLIENTE,5,FALSE)</f>
        <v>CUCUTA</v>
      </c>
    </row>
    <row r="2736" spans="3:18">
      <c r="C2736" s="13">
        <v>2015</v>
      </c>
      <c r="D2736" s="17" t="s">
        <v>704</v>
      </c>
      <c r="E2736" s="17">
        <f>MONTH(FACTURACION[[#This Row],[MES]]&amp;1)</f>
        <v>11</v>
      </c>
      <c r="F2736" s="223">
        <f>DATE(FACTURACION[[#This Row],[AÑO]],FACTURACION[[#This Row],[Mes numero]],1)</f>
        <v>42309</v>
      </c>
      <c r="G2736" s="159">
        <v>11618</v>
      </c>
      <c r="H2736" s="20">
        <v>800074033</v>
      </c>
      <c r="I2736" s="2" t="str">
        <f>+VLOOKUP(FACTURACION[[#This Row],[NIT]],TABLACLIENTE,2,FALSE)</f>
        <v>COMPAÑIAS ASOCIADAS DE GAS S.A. E.S.P (ASOGAS SA ESP)</v>
      </c>
      <c r="J2736" s="2" t="s">
        <v>182</v>
      </c>
      <c r="K2736" s="12" t="str">
        <f>+VLOOKUP(FACTURACION[[#This Row],[REFERENCIA]],CODINV,2,FALSE)</f>
        <v>VALVULA DE EXCESO DE FLUJO 1 1/4"</v>
      </c>
      <c r="L2736" s="12" t="str">
        <f>IF(VLOOKUP(FACTURACION[[#This Row],[REFERENCIA]],CODINV,3,FALSE)=0,"",VLOOKUP(FACTURACION[[#This Row],[REFERENCIA]],CODINV,3,FALSE))</f>
        <v>A3282C</v>
      </c>
      <c r="M2736" s="12" t="str">
        <f>+VLOOKUP(FACTURACION[[#This Row],[REFERENCIA]],CODINV,4,FALSE)</f>
        <v>VÁLVULAS Y MULTIVÁLVULAS</v>
      </c>
      <c r="N2736" s="12" t="str">
        <f>+VLOOKUP(FACTURACION[[#This Row],[REFERENCIA]],CODINV,5,FALSE)</f>
        <v>REGO</v>
      </c>
      <c r="O2736" s="2">
        <v>2</v>
      </c>
      <c r="P2736" s="23">
        <v>147800</v>
      </c>
      <c r="Q2736" s="24">
        <f>+FACTURACION[[#This Row],[CANTIDAD]]*FACTURACION[[#This Row],[VR UNITARIO]]/1000</f>
        <v>295.60000000000002</v>
      </c>
      <c r="R2736" s="3" t="str">
        <f>+VLOOKUP(FACTURACION[[#This Row],[NIT]],TABLACLIENTE,5,FALSE)</f>
        <v>MOSQUERA</v>
      </c>
    </row>
    <row r="2737" spans="3:18">
      <c r="C2737" s="13">
        <v>2015</v>
      </c>
      <c r="D2737" s="17" t="s">
        <v>704</v>
      </c>
      <c r="E2737" s="17">
        <f>MONTH(FACTURACION[[#This Row],[MES]]&amp;1)</f>
        <v>11</v>
      </c>
      <c r="F2737" s="223">
        <f>DATE(FACTURACION[[#This Row],[AÑO]],FACTURACION[[#This Row],[Mes numero]],1)</f>
        <v>42309</v>
      </c>
      <c r="G2737" s="159">
        <v>11616</v>
      </c>
      <c r="H2737" s="20">
        <v>890200919</v>
      </c>
      <c r="I2737" s="2" t="str">
        <f>+VLOOKUP(FACTURACION[[#This Row],[NIT]],TABLACLIENTE,2,FALSE)</f>
        <v>GAS DE SANTANDER S.A. E.S.P.</v>
      </c>
      <c r="J2737" s="2" t="s">
        <v>91</v>
      </c>
      <c r="K2737" s="12" t="str">
        <f>+VLOOKUP(FACTURACION[[#This Row],[REFERENCIA]],CODINV,2,FALSE)</f>
        <v>CONECTOR MANGUERA 1 1/4" NPT 2 1/4"</v>
      </c>
      <c r="L2737" s="12" t="str">
        <f>IF(VLOOKUP(FACTURACION[[#This Row],[REFERENCIA]],CODINV,3,FALSE)=0,"",VLOOKUP(FACTURACION[[#This Row],[REFERENCIA]],CODINV,3,FALSE))</f>
        <v>3185</v>
      </c>
      <c r="M2737" s="12" t="str">
        <f>+VLOOKUP(FACTURACION[[#This Row],[REFERENCIA]],CODINV,4,FALSE)</f>
        <v>REPUESTOS Y ACCESORIOS</v>
      </c>
      <c r="N2737" s="12" t="str">
        <f>+VLOOKUP(FACTURACION[[#This Row],[REFERENCIA]],CODINV,5,FALSE)</f>
        <v>REGO</v>
      </c>
      <c r="O2737" s="2">
        <v>1</v>
      </c>
      <c r="P2737" s="23">
        <v>196372</v>
      </c>
      <c r="Q2737" s="24">
        <f>+FACTURACION[[#This Row],[CANTIDAD]]*FACTURACION[[#This Row],[VR UNITARIO]]/1000</f>
        <v>196.37200000000001</v>
      </c>
      <c r="R2737" s="3" t="str">
        <f>+VLOOKUP(FACTURACION[[#This Row],[NIT]],TABLACLIENTE,5,FALSE)</f>
        <v>GIRON</v>
      </c>
    </row>
    <row r="2738" spans="3:18">
      <c r="C2738" s="13">
        <v>2015</v>
      </c>
      <c r="D2738" s="17" t="s">
        <v>704</v>
      </c>
      <c r="E2738" s="17">
        <f>MONTH(FACTURACION[[#This Row],[MES]]&amp;1)</f>
        <v>11</v>
      </c>
      <c r="F2738" s="223">
        <f>DATE(FACTURACION[[#This Row],[AÑO]],FACTURACION[[#This Row],[Mes numero]],1)</f>
        <v>42309</v>
      </c>
      <c r="G2738" s="159">
        <v>11618</v>
      </c>
      <c r="H2738" s="20">
        <v>800074033</v>
      </c>
      <c r="I2738" s="2" t="str">
        <f>+VLOOKUP(FACTURACION[[#This Row],[NIT]],TABLACLIENTE,2,FALSE)</f>
        <v>COMPAÑIAS ASOCIADAS DE GAS S.A. E.S.P (ASOGAS SA ESP)</v>
      </c>
      <c r="J2738" s="2" t="s">
        <v>56</v>
      </c>
      <c r="K2738" s="12" t="str">
        <f>+VLOOKUP(FACTURACION[[#This Row],[REFERENCIA]],CODINV,2,FALSE)</f>
        <v xml:space="preserve"> VALVULA DE AGUJA DE  1/4"</v>
      </c>
      <c r="L2738" s="12" t="str">
        <f>IF(VLOOKUP(FACTURACION[[#This Row],[REFERENCIA]],CODINV,3,FALSE)=0,"",VLOOKUP(FACTURACION[[#This Row],[REFERENCIA]],CODINV,3,FALSE))</f>
        <v>1224WA</v>
      </c>
      <c r="M2738" s="12" t="str">
        <f>+VLOOKUP(FACTURACION[[#This Row],[REFERENCIA]],CODINV,4,FALSE)</f>
        <v>VÁLVULAS Y MULTIVÁLVULAS</v>
      </c>
      <c r="N2738" s="12" t="str">
        <f>+VLOOKUP(FACTURACION[[#This Row],[REFERENCIA]],CODINV,5,FALSE)</f>
        <v>REGO</v>
      </c>
      <c r="O2738" s="2">
        <v>1</v>
      </c>
      <c r="P2738" s="23">
        <v>55000</v>
      </c>
      <c r="Q2738" s="24">
        <f>+FACTURACION[[#This Row],[CANTIDAD]]*FACTURACION[[#This Row],[VR UNITARIO]]/1000</f>
        <v>55</v>
      </c>
      <c r="R2738" s="3" t="str">
        <f>+VLOOKUP(FACTURACION[[#This Row],[NIT]],TABLACLIENTE,5,FALSE)</f>
        <v>MOSQUERA</v>
      </c>
    </row>
    <row r="2739" spans="3:18">
      <c r="C2739" s="13">
        <v>2015</v>
      </c>
      <c r="D2739" s="17" t="s">
        <v>704</v>
      </c>
      <c r="E2739" s="17">
        <f>MONTH(FACTURACION[[#This Row],[MES]]&amp;1)</f>
        <v>11</v>
      </c>
      <c r="F2739" s="223">
        <f>DATE(FACTURACION[[#This Row],[AÑO]],FACTURACION[[#This Row],[Mes numero]],1)</f>
        <v>42309</v>
      </c>
      <c r="G2739" s="159">
        <v>11605</v>
      </c>
      <c r="H2739" s="20">
        <v>900569327</v>
      </c>
      <c r="I2739" s="2" t="str">
        <f>+VLOOKUP(FACTURACION[[#This Row],[NIT]],TABLACLIENTE,2,FALSE)</f>
        <v>ICG SERVICE SAS</v>
      </c>
      <c r="J2739" s="2" t="s">
        <v>56</v>
      </c>
      <c r="K2739" s="12" t="str">
        <f>+VLOOKUP(FACTURACION[[#This Row],[REFERENCIA]],CODINV,2,FALSE)</f>
        <v xml:space="preserve"> VALVULA DE AGUJA DE  1/4"</v>
      </c>
      <c r="L2739" s="12" t="str">
        <f>IF(VLOOKUP(FACTURACION[[#This Row],[REFERENCIA]],CODINV,3,FALSE)=0,"",VLOOKUP(FACTURACION[[#This Row],[REFERENCIA]],CODINV,3,FALSE))</f>
        <v>1224WA</v>
      </c>
      <c r="M2739" s="12" t="str">
        <f>+VLOOKUP(FACTURACION[[#This Row],[REFERENCIA]],CODINV,4,FALSE)</f>
        <v>VÁLVULAS Y MULTIVÁLVULAS</v>
      </c>
      <c r="N2739" s="12" t="str">
        <f>+VLOOKUP(FACTURACION[[#This Row],[REFERENCIA]],CODINV,5,FALSE)</f>
        <v>REGO</v>
      </c>
      <c r="O2739" s="2">
        <v>4</v>
      </c>
      <c r="P2739" s="23">
        <v>54000</v>
      </c>
      <c r="Q2739" s="24">
        <f>+FACTURACION[[#This Row],[CANTIDAD]]*FACTURACION[[#This Row],[VR UNITARIO]]/1000</f>
        <v>216</v>
      </c>
      <c r="R2739" s="3" t="str">
        <f>+VLOOKUP(FACTURACION[[#This Row],[NIT]],TABLACLIENTE,5,FALSE)</f>
        <v>BOGOTÁ D.C.</v>
      </c>
    </row>
    <row r="2740" spans="3:18">
      <c r="C2740" s="13">
        <v>2015</v>
      </c>
      <c r="D2740" s="17" t="s">
        <v>704</v>
      </c>
      <c r="E2740" s="17">
        <f>MONTH(FACTURACION[[#This Row],[MES]]&amp;1)</f>
        <v>11</v>
      </c>
      <c r="F2740" s="223">
        <f>DATE(FACTURACION[[#This Row],[AÑO]],FACTURACION[[#This Row],[Mes numero]],1)</f>
        <v>42309</v>
      </c>
      <c r="G2740" s="159">
        <v>11613</v>
      </c>
      <c r="H2740" s="20">
        <v>890500726</v>
      </c>
      <c r="I2740" s="2" t="str">
        <f>+VLOOKUP(FACTURACION[[#This Row],[NIT]],TABLACLIENTE,2,FALSE)</f>
        <v>NORTESANTANDEREANA DE GAS S.A. E.S.P (NORGAS S.A. E.S.P.)</v>
      </c>
      <c r="J2740" s="2" t="s">
        <v>56</v>
      </c>
      <c r="K2740" s="12" t="str">
        <f>+VLOOKUP(FACTURACION[[#This Row],[REFERENCIA]],CODINV,2,FALSE)</f>
        <v xml:space="preserve"> VALVULA DE AGUJA DE  1/4"</v>
      </c>
      <c r="L2740" s="12" t="str">
        <f>IF(VLOOKUP(FACTURACION[[#This Row],[REFERENCIA]],CODINV,3,FALSE)=0,"",VLOOKUP(FACTURACION[[#This Row],[REFERENCIA]],CODINV,3,FALSE))</f>
        <v>1224WA</v>
      </c>
      <c r="M2740" s="12" t="str">
        <f>+VLOOKUP(FACTURACION[[#This Row],[REFERENCIA]],CODINV,4,FALSE)</f>
        <v>VÁLVULAS Y MULTIVÁLVULAS</v>
      </c>
      <c r="N2740" s="12" t="str">
        <f>+VLOOKUP(FACTURACION[[#This Row],[REFERENCIA]],CODINV,5,FALSE)</f>
        <v>REGO</v>
      </c>
      <c r="O2740" s="2">
        <v>4</v>
      </c>
      <c r="P2740" s="23">
        <v>55059</v>
      </c>
      <c r="Q2740" s="24">
        <f>+FACTURACION[[#This Row],[CANTIDAD]]*FACTURACION[[#This Row],[VR UNITARIO]]/1000</f>
        <v>220.23599999999999</v>
      </c>
      <c r="R2740" s="3" t="str">
        <f>+VLOOKUP(FACTURACION[[#This Row],[NIT]],TABLACLIENTE,5,FALSE)</f>
        <v>BUCARAMANGA</v>
      </c>
    </row>
    <row r="2741" spans="3:18">
      <c r="C2741" s="13">
        <v>2015</v>
      </c>
      <c r="D2741" s="17" t="s">
        <v>704</v>
      </c>
      <c r="E2741" s="17">
        <f>MONTH(FACTURACION[[#This Row],[MES]]&amp;1)</f>
        <v>11</v>
      </c>
      <c r="F2741" s="223">
        <f>DATE(FACTURACION[[#This Row],[AÑO]],FACTURACION[[#This Row],[Mes numero]],1)</f>
        <v>42309</v>
      </c>
      <c r="G2741" s="159">
        <v>11605</v>
      </c>
      <c r="H2741" s="20">
        <v>900569327</v>
      </c>
      <c r="I2741" s="2" t="str">
        <f>+VLOOKUP(FACTURACION[[#This Row],[NIT]],TABLACLIENTE,2,FALSE)</f>
        <v>ICG SERVICE SAS</v>
      </c>
      <c r="J2741" s="2" t="s">
        <v>79</v>
      </c>
      <c r="K2741" s="12" t="str">
        <f>+VLOOKUP(FACTURACION[[#This Row],[REFERENCIA]],CODINV,2,FALSE)</f>
        <v>VALVULA MAXIMO NIVEL DE LLENADO 1/4"</v>
      </c>
      <c r="L2741" s="12" t="str">
        <f>IF(VLOOKUP(FACTURACION[[#This Row],[REFERENCIA]],CODINV,3,FALSE)=0,"",VLOOKUP(FACTURACION[[#This Row],[REFERENCIA]],CODINV,3,FALSE))</f>
        <v>3165CF12.0</v>
      </c>
      <c r="M2741" s="12" t="str">
        <f>+VLOOKUP(FACTURACION[[#This Row],[REFERENCIA]],CODINV,4,FALSE)</f>
        <v>VÁLVULAS Y MULTIVÁLVULAS</v>
      </c>
      <c r="N2741" s="12" t="str">
        <f>+VLOOKUP(FACTURACION[[#This Row],[REFERENCIA]],CODINV,5,FALSE)</f>
        <v>REGO</v>
      </c>
      <c r="O2741" s="2">
        <v>1</v>
      </c>
      <c r="P2741" s="23">
        <v>14000</v>
      </c>
      <c r="Q2741" s="24">
        <f>+FACTURACION[[#This Row],[CANTIDAD]]*FACTURACION[[#This Row],[VR UNITARIO]]/1000</f>
        <v>14</v>
      </c>
      <c r="R2741" s="3" t="str">
        <f>+VLOOKUP(FACTURACION[[#This Row],[NIT]],TABLACLIENTE,5,FALSE)</f>
        <v>BOGOTÁ D.C.</v>
      </c>
    </row>
    <row r="2742" spans="3:18">
      <c r="C2742" s="13">
        <v>2015</v>
      </c>
      <c r="D2742" s="17" t="s">
        <v>704</v>
      </c>
      <c r="E2742" s="17">
        <f>MONTH(FACTURACION[[#This Row],[MES]]&amp;1)</f>
        <v>11</v>
      </c>
      <c r="F2742" s="223">
        <f>DATE(FACTURACION[[#This Row],[AÑO]],FACTURACION[[#This Row],[Mes numero]],1)</f>
        <v>42309</v>
      </c>
      <c r="G2742" s="159">
        <v>11602</v>
      </c>
      <c r="H2742" s="20">
        <v>890501073</v>
      </c>
      <c r="I2742" s="2" t="str">
        <f>+VLOOKUP(FACTURACION[[#This Row],[NIT]],TABLACLIENTE,2,FALSE)</f>
        <v>COMERCIAL INDUSTRIAL NACIONAL S.A. CINSA</v>
      </c>
      <c r="J2742" s="2" t="s">
        <v>319</v>
      </c>
      <c r="K2742" s="12" t="str">
        <f>+VLOOKUP(FACTURACION[[#This Row],[REFERENCIA]],CODINV,2,FALSE)</f>
        <v>DIP TUBE ROTOGAGE 36"</v>
      </c>
      <c r="L2742" s="12" t="str">
        <f>IF(VLOOKUP(FACTURACION[[#This Row],[REFERENCIA]],CODINV,3,FALSE)=0,"",VLOOKUP(FACTURACION[[#This Row],[REFERENCIA]],CODINV,3,FALSE))</f>
        <v>A9091-M36</v>
      </c>
      <c r="M2742" s="12" t="str">
        <f>+VLOOKUP(FACTURACION[[#This Row],[REFERENCIA]],CODINV,4,FALSE)</f>
        <v>REPUESTOS Y ACCESORIOS</v>
      </c>
      <c r="N2742" s="12" t="str">
        <f>+VLOOKUP(FACTURACION[[#This Row],[REFERENCIA]],CODINV,5,FALSE)</f>
        <v>REGO</v>
      </c>
      <c r="O2742" s="2">
        <v>1</v>
      </c>
      <c r="P2742" s="23">
        <v>119899</v>
      </c>
      <c r="Q2742" s="24">
        <f>+FACTURACION[[#This Row],[CANTIDAD]]*FACTURACION[[#This Row],[VR UNITARIO]]/1000</f>
        <v>119.899</v>
      </c>
      <c r="R2742" s="3" t="str">
        <f>+VLOOKUP(FACTURACION[[#This Row],[NIT]],TABLACLIENTE,5,FALSE)</f>
        <v>CUCUTA</v>
      </c>
    </row>
    <row r="2743" spans="3:18">
      <c r="C2743" s="13">
        <v>2015</v>
      </c>
      <c r="D2743" s="17" t="s">
        <v>705</v>
      </c>
      <c r="E2743" s="17">
        <f>MONTH(FACTURACION[[#This Row],[MES]]&amp;1)</f>
        <v>12</v>
      </c>
      <c r="F2743" s="223">
        <f>DATE(FACTURACION[[#This Row],[AÑO]],FACTURACION[[#This Row],[Mes numero]],1)</f>
        <v>42339</v>
      </c>
      <c r="G2743" s="159">
        <v>11699</v>
      </c>
      <c r="H2743" s="20">
        <v>890200919</v>
      </c>
      <c r="I2743" s="2" t="str">
        <f>+VLOOKUP(FACTURACION[[#This Row],[NIT]],TABLACLIENTE,2,FALSE)</f>
        <v>GAS DE SANTANDER S.A. E.S.P.</v>
      </c>
      <c r="J2743" s="2" t="s">
        <v>135</v>
      </c>
      <c r="K2743" s="12" t="str">
        <f>+VLOOKUP(FACTURACION[[#This Row],[REFERENCIA]],CODINV,2,FALSE)</f>
        <v>MULTIVALVULA 1"</v>
      </c>
      <c r="L2743" s="12" t="str">
        <f>IF(VLOOKUP(FACTURACION[[#This Row],[REFERENCIA]],CODINV,3,FALSE)=0,"",VLOOKUP(FACTURACION[[#This Row],[REFERENCIA]],CODINV,3,FALSE))</f>
        <v/>
      </c>
      <c r="M2743" s="12" t="str">
        <f>+VLOOKUP(FACTURACION[[#This Row],[REFERENCIA]],CODINV,4,FALSE)</f>
        <v>VÁLVULAS Y MULTIVÁLVULAS</v>
      </c>
      <c r="N2743" s="12" t="str">
        <f>+VLOOKUP(FACTURACION[[#This Row],[REFERENCIA]],CODINV,5,FALSE)</f>
        <v>CAVAGNA</v>
      </c>
      <c r="O2743" s="2">
        <v>15</v>
      </c>
      <c r="P2743" s="23">
        <v>304700</v>
      </c>
      <c r="Q2743" s="24">
        <f>+FACTURACION[[#This Row],[CANTIDAD]]*FACTURACION[[#This Row],[VR UNITARIO]]/1000</f>
        <v>4570.5</v>
      </c>
      <c r="R2743" s="3" t="str">
        <f>+VLOOKUP(FACTURACION[[#This Row],[NIT]],TABLACLIENTE,5,FALSE)</f>
        <v>GIRON</v>
      </c>
    </row>
    <row r="2744" spans="3:18">
      <c r="C2744" s="13">
        <v>2015</v>
      </c>
      <c r="D2744" s="17" t="s">
        <v>705</v>
      </c>
      <c r="E2744" s="17">
        <f>MONTH(FACTURACION[[#This Row],[MES]]&amp;1)</f>
        <v>12</v>
      </c>
      <c r="F2744" s="223">
        <f>DATE(FACTURACION[[#This Row],[AÑO]],FACTURACION[[#This Row],[Mes numero]],1)</f>
        <v>42339</v>
      </c>
      <c r="G2744" s="159">
        <v>11721</v>
      </c>
      <c r="H2744" s="20">
        <v>830140206</v>
      </c>
      <c r="I2744" s="2" t="str">
        <f>+VLOOKUP(FACTURACION[[#This Row],[NIT]],TABLACLIENTE,2,FALSE)</f>
        <v xml:space="preserve"> ENERCER S.A. E.S.P. (ANTERIORMENTE PUBLISERVICIOS S.A. E.S.P )</v>
      </c>
      <c r="J2744" s="2" t="s">
        <v>108</v>
      </c>
      <c r="K2744" s="12" t="str">
        <f>+VLOOKUP(FACTURACION[[#This Row],[REFERENCIA]],CODINV,2,FALSE)</f>
        <v>MEDIDOR BK G4 C:1/2"</v>
      </c>
      <c r="L2744" s="12" t="str">
        <f>IF(VLOOKUP(FACTURACION[[#This Row],[REFERENCIA]],CODINV,3,FALSE)=0,"",VLOOKUP(FACTURACION[[#This Row],[REFERENCIA]],CODINV,3,FALSE))</f>
        <v>G4K MT 152MM</v>
      </c>
      <c r="M2744" s="12" t="str">
        <f>+VLOOKUP(FACTURACION[[#This Row],[REFERENCIA]],CODINV,4,FALSE)</f>
        <v>MEDIDORES</v>
      </c>
      <c r="N2744" s="12" t="str">
        <f>+VLOOKUP(FACTURACION[[#This Row],[REFERENCIA]],CODINV,5,FALSE)</f>
        <v>HONEYWELL</v>
      </c>
      <c r="O2744" s="2">
        <v>2</v>
      </c>
      <c r="P2744" s="23">
        <v>149800</v>
      </c>
      <c r="Q2744" s="24">
        <f>+FACTURACION[[#This Row],[CANTIDAD]]*FACTURACION[[#This Row],[VR UNITARIO]]/1000</f>
        <v>299.60000000000002</v>
      </c>
      <c r="R2744" s="3" t="str">
        <f>+VLOOKUP(FACTURACION[[#This Row],[NIT]],TABLACLIENTE,5,FALSE)</f>
        <v>BOGOTÁ D.C.</v>
      </c>
    </row>
    <row r="2745" spans="3:18">
      <c r="C2745" s="13">
        <v>2015</v>
      </c>
      <c r="D2745" s="17" t="s">
        <v>705</v>
      </c>
      <c r="E2745" s="17">
        <f>MONTH(FACTURACION[[#This Row],[MES]]&amp;1)</f>
        <v>12</v>
      </c>
      <c r="F2745" s="223">
        <f>DATE(FACTURACION[[#This Row],[AÑO]],FACTURACION[[#This Row],[Mes numero]],1)</f>
        <v>42339</v>
      </c>
      <c r="G2745" s="159">
        <v>11693</v>
      </c>
      <c r="H2745" s="20">
        <v>890400869</v>
      </c>
      <c r="I2745" s="2" t="str">
        <f>+VLOOKUP(FACTURACION[[#This Row],[NIT]],TABLACLIENTE,2,FALSE)</f>
        <v>SURTIDORA DE GAS DEL CARIBE S.A. E.S.P. (SURTIGAS S.A. E.S.P.)</v>
      </c>
      <c r="J2745" s="2" t="s">
        <v>108</v>
      </c>
      <c r="K2745" s="12" t="str">
        <f>+VLOOKUP(FACTURACION[[#This Row],[REFERENCIA]],CODINV,2,FALSE)</f>
        <v>MEDIDOR BK G4 C:1/2"</v>
      </c>
      <c r="L2745" s="12" t="str">
        <f>IF(VLOOKUP(FACTURACION[[#This Row],[REFERENCIA]],CODINV,3,FALSE)=0,"",VLOOKUP(FACTURACION[[#This Row],[REFERENCIA]],CODINV,3,FALSE))</f>
        <v>G4K MT 152MM</v>
      </c>
      <c r="M2745" s="12" t="str">
        <f>+VLOOKUP(FACTURACION[[#This Row],[REFERENCIA]],CODINV,4,FALSE)</f>
        <v>MEDIDORES</v>
      </c>
      <c r="N2745" s="12" t="str">
        <f>+VLOOKUP(FACTURACION[[#This Row],[REFERENCIA]],CODINV,5,FALSE)</f>
        <v>HONEYWELL</v>
      </c>
      <c r="O2745" s="2">
        <v>80</v>
      </c>
      <c r="P2745" s="23">
        <v>133557</v>
      </c>
      <c r="Q2745" s="24">
        <f>+FACTURACION[[#This Row],[CANTIDAD]]*FACTURACION[[#This Row],[VR UNITARIO]]/1000</f>
        <v>10684.56</v>
      </c>
      <c r="R2745" s="3" t="str">
        <f>+VLOOKUP(FACTURACION[[#This Row],[NIT]],TABLACLIENTE,5,FALSE)</f>
        <v>CARTAGENA</v>
      </c>
    </row>
    <row r="2746" spans="3:18">
      <c r="C2746" s="13">
        <v>2015</v>
      </c>
      <c r="D2746" s="17" t="s">
        <v>705</v>
      </c>
      <c r="E2746" s="17">
        <f>MONTH(FACTURACION[[#This Row],[MES]]&amp;1)</f>
        <v>12</v>
      </c>
      <c r="F2746" s="223">
        <f>DATE(FACTURACION[[#This Row],[AÑO]],FACTURACION[[#This Row],[Mes numero]],1)</f>
        <v>42339</v>
      </c>
      <c r="G2746" s="159">
        <v>11665</v>
      </c>
      <c r="H2746" s="25">
        <v>891101577</v>
      </c>
      <c r="I2746" s="3" t="str">
        <f>+VLOOKUP(FACTURACION[[#This Row],[NIT]],TABLACLIENTE,2,FALSE)</f>
        <v>ALCANOS DE COLOMBIA S.A. E.S.P</v>
      </c>
      <c r="J2746" s="2" t="s">
        <v>20</v>
      </c>
      <c r="K2746" s="12" t="str">
        <f>+VLOOKUP(FACTURACION[[#This Row],[REFERENCIA]],CODINV,2,FALSE)</f>
        <v xml:space="preserve">MEDIDOR AC-250 C: 3/4" CON CONECTORES </v>
      </c>
      <c r="L2746" s="12" t="str">
        <f>IF(VLOOKUP(FACTURACION[[#This Row],[REFERENCIA]],CODINV,3,FALSE)=0,"",VLOOKUP(FACTURACION[[#This Row],[REFERENCIA]],CODINV,3,FALSE))</f>
        <v/>
      </c>
      <c r="M2746" s="12" t="str">
        <f>+VLOOKUP(FACTURACION[[#This Row],[REFERENCIA]],CODINV,4,FALSE)</f>
        <v>MEDIDORES</v>
      </c>
      <c r="N2746" s="12" t="str">
        <f>+VLOOKUP(FACTURACION[[#This Row],[REFERENCIA]],CODINV,5,FALSE)</f>
        <v>HONEYWELL</v>
      </c>
      <c r="O2746" s="2">
        <v>5</v>
      </c>
      <c r="P2746" s="23">
        <v>436814</v>
      </c>
      <c r="Q2746" s="24">
        <f>+FACTURACION[[#This Row],[CANTIDAD]]*FACTURACION[[#This Row],[VR UNITARIO]]/1000</f>
        <v>2184.0700000000002</v>
      </c>
      <c r="R2746" s="3" t="str">
        <f>+VLOOKUP(FACTURACION[[#This Row],[NIT]],TABLACLIENTE,5,FALSE)</f>
        <v>NEIVA</v>
      </c>
    </row>
    <row r="2747" spans="3:18">
      <c r="C2747" s="13">
        <v>2015</v>
      </c>
      <c r="D2747" s="17" t="s">
        <v>705</v>
      </c>
      <c r="E2747" s="17">
        <f>MONTH(FACTURACION[[#This Row],[MES]]&amp;1)</f>
        <v>12</v>
      </c>
      <c r="F2747" s="223">
        <f>DATE(FACTURACION[[#This Row],[AÑO]],FACTURACION[[#This Row],[Mes numero]],1)</f>
        <v>42339</v>
      </c>
      <c r="G2747" s="159">
        <v>11666</v>
      </c>
      <c r="H2747" s="25">
        <v>891101577</v>
      </c>
      <c r="I2747" s="3" t="str">
        <f>+VLOOKUP(FACTURACION[[#This Row],[NIT]],TABLACLIENTE,2,FALSE)</f>
        <v>ALCANOS DE COLOMBIA S.A. E.S.P</v>
      </c>
      <c r="J2747" s="2" t="s">
        <v>20</v>
      </c>
      <c r="K2747" s="12" t="str">
        <f>+VLOOKUP(FACTURACION[[#This Row],[REFERENCIA]],CODINV,2,FALSE)</f>
        <v xml:space="preserve">MEDIDOR AC-250 C: 3/4" CON CONECTORES </v>
      </c>
      <c r="L2747" s="12" t="str">
        <f>IF(VLOOKUP(FACTURACION[[#This Row],[REFERENCIA]],CODINV,3,FALSE)=0,"",VLOOKUP(FACTURACION[[#This Row],[REFERENCIA]],CODINV,3,FALSE))</f>
        <v/>
      </c>
      <c r="M2747" s="12" t="str">
        <f>+VLOOKUP(FACTURACION[[#This Row],[REFERENCIA]],CODINV,4,FALSE)</f>
        <v>MEDIDORES</v>
      </c>
      <c r="N2747" s="12" t="str">
        <f>+VLOOKUP(FACTURACION[[#This Row],[REFERENCIA]],CODINV,5,FALSE)</f>
        <v>HONEYWELL</v>
      </c>
      <c r="O2747" s="2">
        <v>5</v>
      </c>
      <c r="P2747" s="23">
        <v>436814</v>
      </c>
      <c r="Q2747" s="24">
        <f>+FACTURACION[[#This Row],[CANTIDAD]]*FACTURACION[[#This Row],[VR UNITARIO]]/1000</f>
        <v>2184.0700000000002</v>
      </c>
      <c r="R2747" s="3" t="str">
        <f>+VLOOKUP(FACTURACION[[#This Row],[NIT]],TABLACLIENTE,5,FALSE)</f>
        <v>NEIVA</v>
      </c>
    </row>
    <row r="2748" spans="3:18">
      <c r="C2748" s="13">
        <v>2015</v>
      </c>
      <c r="D2748" s="17" t="s">
        <v>705</v>
      </c>
      <c r="E2748" s="17">
        <f>MONTH(FACTURACION[[#This Row],[MES]]&amp;1)</f>
        <v>12</v>
      </c>
      <c r="F2748" s="223">
        <f>DATE(FACTURACION[[#This Row],[AÑO]],FACTURACION[[#This Row],[Mes numero]],1)</f>
        <v>42339</v>
      </c>
      <c r="G2748" s="159">
        <v>11672</v>
      </c>
      <c r="H2748" s="25">
        <v>891101577</v>
      </c>
      <c r="I2748" s="3" t="str">
        <f>+VLOOKUP(FACTURACION[[#This Row],[NIT]],TABLACLIENTE,2,FALSE)</f>
        <v>ALCANOS DE COLOMBIA S.A. E.S.P</v>
      </c>
      <c r="J2748" s="2" t="s">
        <v>20</v>
      </c>
      <c r="K2748" s="12" t="str">
        <f>+VLOOKUP(FACTURACION[[#This Row],[REFERENCIA]],CODINV,2,FALSE)</f>
        <v xml:space="preserve">MEDIDOR AC-250 C: 3/4" CON CONECTORES </v>
      </c>
      <c r="L2748" s="12" t="str">
        <f>IF(VLOOKUP(FACTURACION[[#This Row],[REFERENCIA]],CODINV,3,FALSE)=0,"",VLOOKUP(FACTURACION[[#This Row],[REFERENCIA]],CODINV,3,FALSE))</f>
        <v/>
      </c>
      <c r="M2748" s="12" t="str">
        <f>+VLOOKUP(FACTURACION[[#This Row],[REFERENCIA]],CODINV,4,FALSE)</f>
        <v>MEDIDORES</v>
      </c>
      <c r="N2748" s="12" t="str">
        <f>+VLOOKUP(FACTURACION[[#This Row],[REFERENCIA]],CODINV,5,FALSE)</f>
        <v>HONEYWELL</v>
      </c>
      <c r="O2748" s="2">
        <v>10</v>
      </c>
      <c r="P2748" s="23">
        <v>440990</v>
      </c>
      <c r="Q2748" s="24">
        <f>+FACTURACION[[#This Row],[CANTIDAD]]*FACTURACION[[#This Row],[VR UNITARIO]]/1000</f>
        <v>4409.8999999999996</v>
      </c>
      <c r="R2748" s="3" t="str">
        <f>+VLOOKUP(FACTURACION[[#This Row],[NIT]],TABLACLIENTE,5,FALSE)</f>
        <v>NEIVA</v>
      </c>
    </row>
    <row r="2749" spans="3:18">
      <c r="C2749" s="13">
        <v>2015</v>
      </c>
      <c r="D2749" s="17" t="s">
        <v>705</v>
      </c>
      <c r="E2749" s="17">
        <f>MONTH(FACTURACION[[#This Row],[MES]]&amp;1)</f>
        <v>12</v>
      </c>
      <c r="F2749" s="223">
        <f>DATE(FACTURACION[[#This Row],[AÑO]],FACTURACION[[#This Row],[Mes numero]],1)</f>
        <v>42339</v>
      </c>
      <c r="G2749" s="159">
        <v>11683</v>
      </c>
      <c r="H2749" s="25">
        <v>891101577</v>
      </c>
      <c r="I2749" s="3" t="str">
        <f>+VLOOKUP(FACTURACION[[#This Row],[NIT]],TABLACLIENTE,2,FALSE)</f>
        <v>ALCANOS DE COLOMBIA S.A. E.S.P</v>
      </c>
      <c r="J2749" s="2" t="s">
        <v>20</v>
      </c>
      <c r="K2749" s="12" t="str">
        <f>+VLOOKUP(FACTURACION[[#This Row],[REFERENCIA]],CODINV,2,FALSE)</f>
        <v xml:space="preserve">MEDIDOR AC-250 C: 3/4" CON CONECTORES </v>
      </c>
      <c r="L2749" s="12" t="str">
        <f>IF(VLOOKUP(FACTURACION[[#This Row],[REFERENCIA]],CODINV,3,FALSE)=0,"",VLOOKUP(FACTURACION[[#This Row],[REFERENCIA]],CODINV,3,FALSE))</f>
        <v/>
      </c>
      <c r="M2749" s="12" t="str">
        <f>+VLOOKUP(FACTURACION[[#This Row],[REFERENCIA]],CODINV,4,FALSE)</f>
        <v>MEDIDORES</v>
      </c>
      <c r="N2749" s="12" t="str">
        <f>+VLOOKUP(FACTURACION[[#This Row],[REFERENCIA]],CODINV,5,FALSE)</f>
        <v>HONEYWELL</v>
      </c>
      <c r="O2749" s="2">
        <v>16</v>
      </c>
      <c r="P2749" s="23">
        <v>440990</v>
      </c>
      <c r="Q2749" s="24">
        <f>+FACTURACION[[#This Row],[CANTIDAD]]*FACTURACION[[#This Row],[VR UNITARIO]]/1000</f>
        <v>7055.84</v>
      </c>
      <c r="R2749" s="3" t="str">
        <f>+VLOOKUP(FACTURACION[[#This Row],[NIT]],TABLACLIENTE,5,FALSE)</f>
        <v>NEIVA</v>
      </c>
    </row>
    <row r="2750" spans="3:18">
      <c r="C2750" s="13">
        <v>2015</v>
      </c>
      <c r="D2750" s="17" t="s">
        <v>705</v>
      </c>
      <c r="E2750" s="17">
        <f>MONTH(FACTURACION[[#This Row],[MES]]&amp;1)</f>
        <v>12</v>
      </c>
      <c r="F2750" s="223">
        <f>DATE(FACTURACION[[#This Row],[AÑO]],FACTURACION[[#This Row],[Mes numero]],1)</f>
        <v>42339</v>
      </c>
      <c r="G2750" s="159">
        <v>11681</v>
      </c>
      <c r="H2750" s="20">
        <v>800021272</v>
      </c>
      <c r="I2750" s="2" t="str">
        <f>+VLOOKUP(FACTURACION[[#This Row],[NIT]],TABLACLIENTE,2,FALSE)</f>
        <v>GASES DEL LLANO S.A. E.S.P (LLANOGAS S.A. E.S.P.)</v>
      </c>
      <c r="J2750" s="2" t="s">
        <v>20</v>
      </c>
      <c r="K2750" s="12" t="str">
        <f>+VLOOKUP(FACTURACION[[#This Row],[REFERENCIA]],CODINV,2,FALSE)</f>
        <v xml:space="preserve">MEDIDOR AC-250 C: 3/4" CON CONECTORES </v>
      </c>
      <c r="L2750" s="12" t="str">
        <f>IF(VLOOKUP(FACTURACION[[#This Row],[REFERENCIA]],CODINV,3,FALSE)=0,"",VLOOKUP(FACTURACION[[#This Row],[REFERENCIA]],CODINV,3,FALSE))</f>
        <v/>
      </c>
      <c r="M2750" s="12" t="str">
        <f>+VLOOKUP(FACTURACION[[#This Row],[REFERENCIA]],CODINV,4,FALSE)</f>
        <v>MEDIDORES</v>
      </c>
      <c r="N2750" s="12" t="str">
        <f>+VLOOKUP(FACTURACION[[#This Row],[REFERENCIA]],CODINV,5,FALSE)</f>
        <v>HONEYWELL</v>
      </c>
      <c r="O2750" s="2">
        <v>9</v>
      </c>
      <c r="P2750" s="23">
        <v>471160</v>
      </c>
      <c r="Q2750" s="24">
        <f>+FACTURACION[[#This Row],[CANTIDAD]]*FACTURACION[[#This Row],[VR UNITARIO]]/1000</f>
        <v>4240.4399999999996</v>
      </c>
      <c r="R2750" s="3" t="str">
        <f>+VLOOKUP(FACTURACION[[#This Row],[NIT]],TABLACLIENTE,5,FALSE)</f>
        <v>VILLAVICENCIO</v>
      </c>
    </row>
    <row r="2751" spans="3:18">
      <c r="C2751" s="13">
        <v>2015</v>
      </c>
      <c r="D2751" s="17" t="s">
        <v>705</v>
      </c>
      <c r="E2751" s="17">
        <f>MONTH(FACTURACION[[#This Row],[MES]]&amp;1)</f>
        <v>12</v>
      </c>
      <c r="F2751" s="223">
        <f>DATE(FACTURACION[[#This Row],[AÑO]],FACTURACION[[#This Row],[Mes numero]],1)</f>
        <v>42339</v>
      </c>
      <c r="G2751" s="159">
        <v>11698</v>
      </c>
      <c r="H2751" s="20">
        <v>900836293</v>
      </c>
      <c r="I2751" s="2" t="str">
        <f>+VLOOKUP(FACTURACION[[#This Row],[NIT]],TABLACLIENTE,2,FALSE)</f>
        <v>PROSOLGAS SAS</v>
      </c>
      <c r="J2751" s="2" t="s">
        <v>20</v>
      </c>
      <c r="K2751" s="12" t="str">
        <f>+VLOOKUP(FACTURACION[[#This Row],[REFERENCIA]],CODINV,2,FALSE)</f>
        <v xml:space="preserve">MEDIDOR AC-250 C: 3/4" CON CONECTORES </v>
      </c>
      <c r="L2751" s="12" t="str">
        <f>IF(VLOOKUP(FACTURACION[[#This Row],[REFERENCIA]],CODINV,3,FALSE)=0,"",VLOOKUP(FACTURACION[[#This Row],[REFERENCIA]],CODINV,3,FALSE))</f>
        <v/>
      </c>
      <c r="M2751" s="12" t="str">
        <f>+VLOOKUP(FACTURACION[[#This Row],[REFERENCIA]],CODINV,4,FALSE)</f>
        <v>MEDIDORES</v>
      </c>
      <c r="N2751" s="12" t="str">
        <f>+VLOOKUP(FACTURACION[[#This Row],[REFERENCIA]],CODINV,5,FALSE)</f>
        <v>HONEYWELL</v>
      </c>
      <c r="O2751" s="2">
        <v>1</v>
      </c>
      <c r="P2751" s="23">
        <v>380000</v>
      </c>
      <c r="Q2751" s="24">
        <f>+FACTURACION[[#This Row],[CANTIDAD]]*FACTURACION[[#This Row],[VR UNITARIO]]/1000</f>
        <v>380</v>
      </c>
      <c r="R2751" s="3" t="str">
        <f>+VLOOKUP(FACTURACION[[#This Row],[NIT]],TABLACLIENTE,5,FALSE)</f>
        <v>BOGOTÁ D.C.</v>
      </c>
    </row>
    <row r="2752" spans="3:18">
      <c r="C2752" s="13">
        <v>2015</v>
      </c>
      <c r="D2752" s="17" t="s">
        <v>705</v>
      </c>
      <c r="E2752" s="17">
        <f>MONTH(FACTURACION[[#This Row],[MES]]&amp;1)</f>
        <v>12</v>
      </c>
      <c r="F2752" s="223">
        <f>DATE(FACTURACION[[#This Row],[AÑO]],FACTURACION[[#This Row],[Mes numero]],1)</f>
        <v>42339</v>
      </c>
      <c r="G2752" s="159">
        <v>11684</v>
      </c>
      <c r="H2752" s="20">
        <v>800202395</v>
      </c>
      <c r="I2752" s="2" t="str">
        <f>+VLOOKUP(FACTURACION[[#This Row],[NIT]],TABLACLIENTE,2,FALSE)</f>
        <v>EFIGAS GAS NATURAL S.A. E.S.P. (EFIGAS S.A. E.S.P.)</v>
      </c>
      <c r="J2752" s="2" t="s">
        <v>21</v>
      </c>
      <c r="K2752" s="12" t="str">
        <f>+VLOOKUP(FACTURACION[[#This Row],[REFERENCIA]],CODINV,2,FALSE)</f>
        <v>MEDIDOR AC-630 C:1 1/4" MAOP 25PSIG CON CONECTORES</v>
      </c>
      <c r="L2752" s="12" t="str">
        <f>IF(VLOOKUP(FACTURACION[[#This Row],[REFERENCIA]],CODINV,3,FALSE)=0,"",VLOOKUP(FACTURACION[[#This Row],[REFERENCIA]],CODINV,3,FALSE))</f>
        <v/>
      </c>
      <c r="M2752" s="12" t="str">
        <f>+VLOOKUP(FACTURACION[[#This Row],[REFERENCIA]],CODINV,4,FALSE)</f>
        <v>MEDIDORES</v>
      </c>
      <c r="N2752" s="12" t="str">
        <f>+VLOOKUP(FACTURACION[[#This Row],[REFERENCIA]],CODINV,5,FALSE)</f>
        <v>HONEYWELL</v>
      </c>
      <c r="O2752" s="2">
        <v>1</v>
      </c>
      <c r="P2752" s="23">
        <v>2136436</v>
      </c>
      <c r="Q2752" s="24">
        <f>+FACTURACION[[#This Row],[CANTIDAD]]*FACTURACION[[#This Row],[VR UNITARIO]]/1000</f>
        <v>2136.4360000000001</v>
      </c>
      <c r="R2752" s="3" t="str">
        <f>+VLOOKUP(FACTURACION[[#This Row],[NIT]],TABLACLIENTE,5,FALSE)</f>
        <v>MANIZALES</v>
      </c>
    </row>
    <row r="2753" spans="3:18">
      <c r="C2753" s="13">
        <v>2015</v>
      </c>
      <c r="D2753" s="17" t="s">
        <v>705</v>
      </c>
      <c r="E2753" s="17">
        <f>MONTH(FACTURACION[[#This Row],[MES]]&amp;1)</f>
        <v>12</v>
      </c>
      <c r="F2753" s="223">
        <f>DATE(FACTURACION[[#This Row],[AÑO]],FACTURACION[[#This Row],[Mes numero]],1)</f>
        <v>42339</v>
      </c>
      <c r="G2753" s="159">
        <v>11675</v>
      </c>
      <c r="H2753" s="20">
        <v>800021272</v>
      </c>
      <c r="I2753" s="2" t="str">
        <f>+VLOOKUP(FACTURACION[[#This Row],[NIT]],TABLACLIENTE,2,FALSE)</f>
        <v>GASES DEL LLANO S.A. E.S.P (LLANOGAS S.A. E.S.P.)</v>
      </c>
      <c r="J2753" s="2" t="s">
        <v>21</v>
      </c>
      <c r="K2753" s="12" t="str">
        <f>+VLOOKUP(FACTURACION[[#This Row],[REFERENCIA]],CODINV,2,FALSE)</f>
        <v>MEDIDOR AC-630 C:1 1/4" MAOP 25PSIG CON CONECTORES</v>
      </c>
      <c r="L2753" s="12" t="str">
        <f>IF(VLOOKUP(FACTURACION[[#This Row],[REFERENCIA]],CODINV,3,FALSE)=0,"",VLOOKUP(FACTURACION[[#This Row],[REFERENCIA]],CODINV,3,FALSE))</f>
        <v/>
      </c>
      <c r="M2753" s="12" t="str">
        <f>+VLOOKUP(FACTURACION[[#This Row],[REFERENCIA]],CODINV,4,FALSE)</f>
        <v>MEDIDORES</v>
      </c>
      <c r="N2753" s="12" t="str">
        <f>+VLOOKUP(FACTURACION[[#This Row],[REFERENCIA]],CODINV,5,FALSE)</f>
        <v>HONEYWELL</v>
      </c>
      <c r="O2753" s="2">
        <v>2</v>
      </c>
      <c r="P2753" s="23">
        <v>2276163</v>
      </c>
      <c r="Q2753" s="24">
        <f>+FACTURACION[[#This Row],[CANTIDAD]]*FACTURACION[[#This Row],[VR UNITARIO]]/1000</f>
        <v>4552.326</v>
      </c>
      <c r="R2753" s="3" t="str">
        <f>+VLOOKUP(FACTURACION[[#This Row],[NIT]],TABLACLIENTE,5,FALSE)</f>
        <v>VILLAVICENCIO</v>
      </c>
    </row>
    <row r="2754" spans="3:18">
      <c r="C2754" s="13">
        <v>2015</v>
      </c>
      <c r="D2754" s="17" t="s">
        <v>705</v>
      </c>
      <c r="E2754" s="17">
        <f>MONTH(FACTURACION[[#This Row],[MES]]&amp;1)</f>
        <v>12</v>
      </c>
      <c r="F2754" s="223">
        <f>DATE(FACTURACION[[#This Row],[AÑO]],FACTURACION[[#This Row],[Mes numero]],1)</f>
        <v>42339</v>
      </c>
      <c r="G2754" s="159">
        <v>11662</v>
      </c>
      <c r="H2754" s="20">
        <v>860510723</v>
      </c>
      <c r="I2754" s="2" t="str">
        <f>+VLOOKUP(FACTURACION[[#This Row],[NIT]],TABLACLIENTE,2,FALSE)</f>
        <v>SAENA DE COLOMBIA S.A.</v>
      </c>
      <c r="J2754" s="2" t="s">
        <v>21</v>
      </c>
      <c r="K2754" s="12" t="str">
        <f>+VLOOKUP(FACTURACION[[#This Row],[REFERENCIA]],CODINV,2,FALSE)</f>
        <v>MEDIDOR AC-630 C:1 1/4" MAOP 25PSIG CON CONECTORES</v>
      </c>
      <c r="L2754" s="12" t="str">
        <f>IF(VLOOKUP(FACTURACION[[#This Row],[REFERENCIA]],CODINV,3,FALSE)=0,"",VLOOKUP(FACTURACION[[#This Row],[REFERENCIA]],CODINV,3,FALSE))</f>
        <v/>
      </c>
      <c r="M2754" s="12" t="str">
        <f>+VLOOKUP(FACTURACION[[#This Row],[REFERENCIA]],CODINV,4,FALSE)</f>
        <v>MEDIDORES</v>
      </c>
      <c r="N2754" s="12" t="str">
        <f>+VLOOKUP(FACTURACION[[#This Row],[REFERENCIA]],CODINV,5,FALSE)</f>
        <v>HONEYWELL</v>
      </c>
      <c r="O2754" s="2">
        <v>1</v>
      </c>
      <c r="P2754" s="23">
        <v>2035768</v>
      </c>
      <c r="Q2754" s="24">
        <f>+FACTURACION[[#This Row],[CANTIDAD]]*FACTURACION[[#This Row],[VR UNITARIO]]/1000</f>
        <v>2035.768</v>
      </c>
      <c r="R2754" s="3" t="str">
        <f>+VLOOKUP(FACTURACION[[#This Row],[NIT]],TABLACLIENTE,5,FALSE)</f>
        <v>BOGOTÁ D.C.</v>
      </c>
    </row>
    <row r="2755" spans="3:18">
      <c r="C2755" s="13">
        <v>2015</v>
      </c>
      <c r="D2755" s="17" t="s">
        <v>705</v>
      </c>
      <c r="E2755" s="17">
        <f>MONTH(FACTURACION[[#This Row],[MES]]&amp;1)</f>
        <v>12</v>
      </c>
      <c r="F2755" s="223">
        <f>DATE(FACTURACION[[#This Row],[AÑO]],FACTURACION[[#This Row],[Mes numero]],1)</f>
        <v>42339</v>
      </c>
      <c r="G2755" s="159">
        <v>11666</v>
      </c>
      <c r="H2755" s="25">
        <v>891101577</v>
      </c>
      <c r="I2755" s="3" t="str">
        <f>+VLOOKUP(FACTURACION[[#This Row],[NIT]],TABLACLIENTE,2,FALSE)</f>
        <v>ALCANOS DE COLOMBIA S.A. E.S.P</v>
      </c>
      <c r="J2755" s="2" t="s">
        <v>23</v>
      </c>
      <c r="K2755" s="12" t="str">
        <f>+VLOOKUP(FACTURACION[[#This Row],[REFERENCIA]],CODINV,2,FALSE)</f>
        <v>MEDIDOR AL-800 C:1 1/2" MAOP 20 PSIG CON CONECTORES</v>
      </c>
      <c r="L2755" s="12" t="str">
        <f>IF(VLOOKUP(FACTURACION[[#This Row],[REFERENCIA]],CODINV,3,FALSE)=0,"",VLOOKUP(FACTURACION[[#This Row],[REFERENCIA]],CODINV,3,FALSE))</f>
        <v/>
      </c>
      <c r="M2755" s="12" t="str">
        <f>+VLOOKUP(FACTURACION[[#This Row],[REFERENCIA]],CODINV,4,FALSE)</f>
        <v>MEDIDORES</v>
      </c>
      <c r="N2755" s="12" t="str">
        <f>+VLOOKUP(FACTURACION[[#This Row],[REFERENCIA]],CODINV,5,FALSE)</f>
        <v>HONEYWELL</v>
      </c>
      <c r="O2755" s="2">
        <v>1</v>
      </c>
      <c r="P2755" s="23">
        <v>2890294</v>
      </c>
      <c r="Q2755" s="24">
        <f>+FACTURACION[[#This Row],[CANTIDAD]]*FACTURACION[[#This Row],[VR UNITARIO]]/1000</f>
        <v>2890.2939999999999</v>
      </c>
      <c r="R2755" s="3" t="str">
        <f>+VLOOKUP(FACTURACION[[#This Row],[NIT]],TABLACLIENTE,5,FALSE)</f>
        <v>NEIVA</v>
      </c>
    </row>
    <row r="2756" spans="3:18">
      <c r="C2756" s="13">
        <v>2015</v>
      </c>
      <c r="D2756" s="17" t="s">
        <v>705</v>
      </c>
      <c r="E2756" s="17">
        <f>MONTH(FACTURACION[[#This Row],[MES]]&amp;1)</f>
        <v>12</v>
      </c>
      <c r="F2756" s="223">
        <f>DATE(FACTURACION[[#This Row],[AÑO]],FACTURACION[[#This Row],[Mes numero]],1)</f>
        <v>42339</v>
      </c>
      <c r="G2756" s="159">
        <v>11668</v>
      </c>
      <c r="H2756" s="25">
        <v>891101577</v>
      </c>
      <c r="I2756" s="3" t="str">
        <f>+VLOOKUP(FACTURACION[[#This Row],[NIT]],TABLACLIENTE,2,FALSE)</f>
        <v>ALCANOS DE COLOMBIA S.A. E.S.P</v>
      </c>
      <c r="J2756" s="2" t="s">
        <v>23</v>
      </c>
      <c r="K2756" s="12" t="str">
        <f>+VLOOKUP(FACTURACION[[#This Row],[REFERENCIA]],CODINV,2,FALSE)</f>
        <v>MEDIDOR AL-800 C:1 1/2" MAOP 20 PSIG CON CONECTORES</v>
      </c>
      <c r="L2756" s="12" t="str">
        <f>IF(VLOOKUP(FACTURACION[[#This Row],[REFERENCIA]],CODINV,3,FALSE)=0,"",VLOOKUP(FACTURACION[[#This Row],[REFERENCIA]],CODINV,3,FALSE))</f>
        <v/>
      </c>
      <c r="M2756" s="12" t="str">
        <f>+VLOOKUP(FACTURACION[[#This Row],[REFERENCIA]],CODINV,4,FALSE)</f>
        <v>MEDIDORES</v>
      </c>
      <c r="N2756" s="12" t="str">
        <f>+VLOOKUP(FACTURACION[[#This Row],[REFERENCIA]],CODINV,5,FALSE)</f>
        <v>HONEYWELL</v>
      </c>
      <c r="O2756" s="2">
        <v>1</v>
      </c>
      <c r="P2756" s="23">
        <v>2890294</v>
      </c>
      <c r="Q2756" s="24">
        <f>+FACTURACION[[#This Row],[CANTIDAD]]*FACTURACION[[#This Row],[VR UNITARIO]]/1000</f>
        <v>2890.2939999999999</v>
      </c>
      <c r="R2756" s="3" t="str">
        <f>+VLOOKUP(FACTURACION[[#This Row],[NIT]],TABLACLIENTE,5,FALSE)</f>
        <v>NEIVA</v>
      </c>
    </row>
    <row r="2757" spans="3:18">
      <c r="C2757" s="13">
        <v>2015</v>
      </c>
      <c r="D2757" s="17" t="s">
        <v>705</v>
      </c>
      <c r="E2757" s="17">
        <f>MONTH(FACTURACION[[#This Row],[MES]]&amp;1)</f>
        <v>12</v>
      </c>
      <c r="F2757" s="223">
        <f>DATE(FACTURACION[[#This Row],[AÑO]],FACTURACION[[#This Row],[Mes numero]],1)</f>
        <v>42339</v>
      </c>
      <c r="G2757" s="159">
        <v>11691</v>
      </c>
      <c r="H2757" s="20">
        <v>800202395</v>
      </c>
      <c r="I2757" s="2" t="str">
        <f>+VLOOKUP(FACTURACION[[#This Row],[NIT]],TABLACLIENTE,2,FALSE)</f>
        <v>EFIGAS GAS NATURAL S.A. E.S.P. (EFIGAS S.A. E.S.P.)</v>
      </c>
      <c r="J2757" s="2" t="s">
        <v>23</v>
      </c>
      <c r="K2757" s="12" t="str">
        <f>+VLOOKUP(FACTURACION[[#This Row],[REFERENCIA]],CODINV,2,FALSE)</f>
        <v>MEDIDOR AL-800 C:1 1/2" MAOP 20 PSIG CON CONECTORES</v>
      </c>
      <c r="L2757" s="12" t="str">
        <f>IF(VLOOKUP(FACTURACION[[#This Row],[REFERENCIA]],CODINV,3,FALSE)=0,"",VLOOKUP(FACTURACION[[#This Row],[REFERENCIA]],CODINV,3,FALSE))</f>
        <v/>
      </c>
      <c r="M2757" s="12" t="str">
        <f>+VLOOKUP(FACTURACION[[#This Row],[REFERENCIA]],CODINV,4,FALSE)</f>
        <v>MEDIDORES</v>
      </c>
      <c r="N2757" s="12" t="str">
        <f>+VLOOKUP(FACTURACION[[#This Row],[REFERENCIA]],CODINV,5,FALSE)</f>
        <v>HONEYWELL</v>
      </c>
      <c r="O2757" s="2">
        <v>1</v>
      </c>
      <c r="P2757" s="23">
        <v>3089808</v>
      </c>
      <c r="Q2757" s="24">
        <f>+FACTURACION[[#This Row],[CANTIDAD]]*FACTURACION[[#This Row],[VR UNITARIO]]/1000</f>
        <v>3089.808</v>
      </c>
      <c r="R2757" s="3" t="str">
        <f>+VLOOKUP(FACTURACION[[#This Row],[NIT]],TABLACLIENTE,5,FALSE)</f>
        <v>MANIZALES</v>
      </c>
    </row>
    <row r="2758" spans="3:18">
      <c r="C2758" s="13">
        <v>2015</v>
      </c>
      <c r="D2758" s="17" t="s">
        <v>705</v>
      </c>
      <c r="E2758" s="17">
        <f>MONTH(FACTURACION[[#This Row],[MES]]&amp;1)</f>
        <v>12</v>
      </c>
      <c r="F2758" s="223">
        <f>DATE(FACTURACION[[#This Row],[AÑO]],FACTURACION[[#This Row],[Mes numero]],1)</f>
        <v>42339</v>
      </c>
      <c r="G2758" s="159">
        <v>11668</v>
      </c>
      <c r="H2758" s="25">
        <v>891101577</v>
      </c>
      <c r="I2758" s="3" t="str">
        <f>+VLOOKUP(FACTURACION[[#This Row],[NIT]],TABLACLIENTE,2,FALSE)</f>
        <v>ALCANOS DE COLOMBIA S.A. E.S.P</v>
      </c>
      <c r="J2758" s="2" t="s">
        <v>59</v>
      </c>
      <c r="K2758" s="12" t="str">
        <f>+VLOOKUP(FACTURACION[[#This Row],[REFERENCIA]],CODINV,2,FALSE)</f>
        <v>MEDIDOR AL-1000 C:1 1/2" MAOP 25 PSIG CON CONECTORES</v>
      </c>
      <c r="L2758" s="12" t="str">
        <f>IF(VLOOKUP(FACTURACION[[#This Row],[REFERENCIA]],CODINV,3,FALSE)=0,"",VLOOKUP(FACTURACION[[#This Row],[REFERENCIA]],CODINV,3,FALSE))</f>
        <v/>
      </c>
      <c r="M2758" s="12" t="str">
        <f>+VLOOKUP(FACTURACION[[#This Row],[REFERENCIA]],CODINV,4,FALSE)</f>
        <v>MEDIDORES</v>
      </c>
      <c r="N2758" s="12" t="str">
        <f>+VLOOKUP(FACTURACION[[#This Row],[REFERENCIA]],CODINV,5,FALSE)</f>
        <v>HONEYWELL</v>
      </c>
      <c r="O2758" s="2">
        <v>1</v>
      </c>
      <c r="P2758" s="23">
        <v>3793304</v>
      </c>
      <c r="Q2758" s="24">
        <f>+FACTURACION[[#This Row],[CANTIDAD]]*FACTURACION[[#This Row],[VR UNITARIO]]/1000</f>
        <v>3793.3040000000001</v>
      </c>
      <c r="R2758" s="3" t="str">
        <f>+VLOOKUP(FACTURACION[[#This Row],[NIT]],TABLACLIENTE,5,FALSE)</f>
        <v>NEIVA</v>
      </c>
    </row>
    <row r="2759" spans="3:18">
      <c r="C2759" s="13">
        <v>2015</v>
      </c>
      <c r="D2759" s="17" t="s">
        <v>705</v>
      </c>
      <c r="E2759" s="17">
        <f>MONTH(FACTURACION[[#This Row],[MES]]&amp;1)</f>
        <v>12</v>
      </c>
      <c r="F2759" s="223">
        <f>DATE(FACTURACION[[#This Row],[AÑO]],FACTURACION[[#This Row],[Mes numero]],1)</f>
        <v>42339</v>
      </c>
      <c r="G2759" s="159">
        <v>11669</v>
      </c>
      <c r="H2759" s="25">
        <v>891101577</v>
      </c>
      <c r="I2759" s="3" t="str">
        <f>+VLOOKUP(FACTURACION[[#This Row],[NIT]],TABLACLIENTE,2,FALSE)</f>
        <v>ALCANOS DE COLOMBIA S.A. E.S.P</v>
      </c>
      <c r="J2759" s="2" t="s">
        <v>59</v>
      </c>
      <c r="K2759" s="12" t="str">
        <f>+VLOOKUP(FACTURACION[[#This Row],[REFERENCIA]],CODINV,2,FALSE)</f>
        <v>MEDIDOR AL-1000 C:1 1/2" MAOP 25 PSIG CON CONECTORES</v>
      </c>
      <c r="L2759" s="12" t="str">
        <f>IF(VLOOKUP(FACTURACION[[#This Row],[REFERENCIA]],CODINV,3,FALSE)=0,"",VLOOKUP(FACTURACION[[#This Row],[REFERENCIA]],CODINV,3,FALSE))</f>
        <v/>
      </c>
      <c r="M2759" s="12" t="str">
        <f>+VLOOKUP(FACTURACION[[#This Row],[REFERENCIA]],CODINV,4,FALSE)</f>
        <v>MEDIDORES</v>
      </c>
      <c r="N2759" s="12" t="str">
        <f>+VLOOKUP(FACTURACION[[#This Row],[REFERENCIA]],CODINV,5,FALSE)</f>
        <v>HONEYWELL</v>
      </c>
      <c r="O2759" s="2">
        <v>1</v>
      </c>
      <c r="P2759" s="23">
        <v>3793304</v>
      </c>
      <c r="Q2759" s="24">
        <f>+FACTURACION[[#This Row],[CANTIDAD]]*FACTURACION[[#This Row],[VR UNITARIO]]/1000</f>
        <v>3793.3040000000001</v>
      </c>
      <c r="R2759" s="3" t="str">
        <f>+VLOOKUP(FACTURACION[[#This Row],[NIT]],TABLACLIENTE,5,FALSE)</f>
        <v>NEIVA</v>
      </c>
    </row>
    <row r="2760" spans="3:18">
      <c r="C2760" s="13">
        <v>2015</v>
      </c>
      <c r="D2760" s="17" t="s">
        <v>705</v>
      </c>
      <c r="E2760" s="17">
        <f>MONTH(FACTURACION[[#This Row],[MES]]&amp;1)</f>
        <v>12</v>
      </c>
      <c r="F2760" s="223">
        <f>DATE(FACTURACION[[#This Row],[AÑO]],FACTURACION[[#This Row],[Mes numero]],1)</f>
        <v>42339</v>
      </c>
      <c r="G2760" s="159">
        <v>11670</v>
      </c>
      <c r="H2760" s="25">
        <v>891101577</v>
      </c>
      <c r="I2760" s="3" t="str">
        <f>+VLOOKUP(FACTURACION[[#This Row],[NIT]],TABLACLIENTE,2,FALSE)</f>
        <v>ALCANOS DE COLOMBIA S.A. E.S.P</v>
      </c>
      <c r="J2760" s="2" t="s">
        <v>59</v>
      </c>
      <c r="K2760" s="12" t="str">
        <f>+VLOOKUP(FACTURACION[[#This Row],[REFERENCIA]],CODINV,2,FALSE)</f>
        <v>MEDIDOR AL-1000 C:1 1/2" MAOP 25 PSIG CON CONECTORES</v>
      </c>
      <c r="L2760" s="12" t="str">
        <f>IF(VLOOKUP(FACTURACION[[#This Row],[REFERENCIA]],CODINV,3,FALSE)=0,"",VLOOKUP(FACTURACION[[#This Row],[REFERENCIA]],CODINV,3,FALSE))</f>
        <v/>
      </c>
      <c r="M2760" s="12" t="str">
        <f>+VLOOKUP(FACTURACION[[#This Row],[REFERENCIA]],CODINV,4,FALSE)</f>
        <v>MEDIDORES</v>
      </c>
      <c r="N2760" s="12" t="str">
        <f>+VLOOKUP(FACTURACION[[#This Row],[REFERENCIA]],CODINV,5,FALSE)</f>
        <v>HONEYWELL</v>
      </c>
      <c r="O2760" s="2">
        <v>1</v>
      </c>
      <c r="P2760" s="23">
        <v>3793304</v>
      </c>
      <c r="Q2760" s="24">
        <f>+FACTURACION[[#This Row],[CANTIDAD]]*FACTURACION[[#This Row],[VR UNITARIO]]/1000</f>
        <v>3793.3040000000001</v>
      </c>
      <c r="R2760" s="3" t="str">
        <f>+VLOOKUP(FACTURACION[[#This Row],[NIT]],TABLACLIENTE,5,FALSE)</f>
        <v>NEIVA</v>
      </c>
    </row>
    <row r="2761" spans="3:18">
      <c r="C2761" s="13">
        <v>2015</v>
      </c>
      <c r="D2761" s="17" t="s">
        <v>705</v>
      </c>
      <c r="E2761" s="17">
        <f>MONTH(FACTURACION[[#This Row],[MES]]&amp;1)</f>
        <v>12</v>
      </c>
      <c r="F2761" s="223">
        <f>DATE(FACTURACION[[#This Row],[AÑO]],FACTURACION[[#This Row],[Mes numero]],1)</f>
        <v>42339</v>
      </c>
      <c r="G2761" s="159">
        <v>11714</v>
      </c>
      <c r="H2761" s="20">
        <v>890310688</v>
      </c>
      <c r="I2761" s="2" t="str">
        <f>+VLOOKUP(FACTURACION[[#This Row],[NIT]],TABLACLIENTE,2,FALSE)</f>
        <v>COLGAS DE OCCIDENTE S.A. E.S.P.</v>
      </c>
      <c r="J2761" s="2" t="s">
        <v>262</v>
      </c>
      <c r="K2761" s="12" t="str">
        <f>+VLOOKUP(FACTURACION[[#This Row],[REFERENCIA]],CODINV,2,FALSE)</f>
        <v>MEDIDOR AL-425 C:1 1/4" MAOP 25 PSIG</v>
      </c>
      <c r="L2761" s="12" t="str">
        <f>IF(VLOOKUP(FACTURACION[[#This Row],[REFERENCIA]],CODINV,3,FALSE)=0,"",VLOOKUP(FACTURACION[[#This Row],[REFERENCIA]],CODINV,3,FALSE))</f>
        <v/>
      </c>
      <c r="M2761" s="12" t="str">
        <f>+VLOOKUP(FACTURACION[[#This Row],[REFERENCIA]],CODINV,4,FALSE)</f>
        <v>MEDIDORES</v>
      </c>
      <c r="N2761" s="12" t="str">
        <f>+VLOOKUP(FACTURACION[[#This Row],[REFERENCIA]],CODINV,5,FALSE)</f>
        <v>HONEYWELL</v>
      </c>
      <c r="O2761" s="2">
        <v>1</v>
      </c>
      <c r="P2761" s="23">
        <v>793183</v>
      </c>
      <c r="Q2761" s="24">
        <f>+FACTURACION[[#This Row],[CANTIDAD]]*FACTURACION[[#This Row],[VR UNITARIO]]/1000</f>
        <v>793.18299999999999</v>
      </c>
      <c r="R2761" s="3" t="str">
        <f>+VLOOKUP(FACTURACION[[#This Row],[NIT]],TABLACLIENTE,5,FALSE)</f>
        <v>CALI</v>
      </c>
    </row>
    <row r="2762" spans="3:18">
      <c r="C2762" s="13">
        <v>2015</v>
      </c>
      <c r="D2762" s="17" t="s">
        <v>705</v>
      </c>
      <c r="E2762" s="17">
        <f>MONTH(FACTURACION[[#This Row],[MES]]&amp;1)</f>
        <v>12</v>
      </c>
      <c r="F2762" s="223">
        <f>DATE(FACTURACION[[#This Row],[AÑO]],FACTURACION[[#This Row],[Mes numero]],1)</f>
        <v>42339</v>
      </c>
      <c r="G2762" s="159">
        <v>11681</v>
      </c>
      <c r="H2762" s="20">
        <v>800021272</v>
      </c>
      <c r="I2762" s="2" t="str">
        <f>+VLOOKUP(FACTURACION[[#This Row],[NIT]],TABLACLIENTE,2,FALSE)</f>
        <v>GASES DEL LLANO S.A. E.S.P (LLANOGAS S.A. E.S.P.)</v>
      </c>
      <c r="J2762" s="2" t="s">
        <v>262</v>
      </c>
      <c r="K2762" s="12" t="str">
        <f>+VLOOKUP(FACTURACION[[#This Row],[REFERENCIA]],CODINV,2,FALSE)</f>
        <v>MEDIDOR AL-425 C:1 1/4" MAOP 25 PSIG</v>
      </c>
      <c r="L2762" s="12" t="str">
        <f>IF(VLOOKUP(FACTURACION[[#This Row],[REFERENCIA]],CODINV,3,FALSE)=0,"",VLOOKUP(FACTURACION[[#This Row],[REFERENCIA]],CODINV,3,FALSE))</f>
        <v/>
      </c>
      <c r="M2762" s="12" t="str">
        <f>+VLOOKUP(FACTURACION[[#This Row],[REFERENCIA]],CODINV,4,FALSE)</f>
        <v>MEDIDORES</v>
      </c>
      <c r="N2762" s="12" t="str">
        <f>+VLOOKUP(FACTURACION[[#This Row],[REFERENCIA]],CODINV,5,FALSE)</f>
        <v>HONEYWELL</v>
      </c>
      <c r="O2762" s="2">
        <v>2</v>
      </c>
      <c r="P2762" s="23">
        <v>873014</v>
      </c>
      <c r="Q2762" s="24">
        <f>+FACTURACION[[#This Row],[CANTIDAD]]*FACTURACION[[#This Row],[VR UNITARIO]]/1000</f>
        <v>1746.028</v>
      </c>
      <c r="R2762" s="3" t="str">
        <f>+VLOOKUP(FACTURACION[[#This Row],[NIT]],TABLACLIENTE,5,FALSE)</f>
        <v>VILLAVICENCIO</v>
      </c>
    </row>
    <row r="2763" spans="3:18">
      <c r="C2763" s="13">
        <v>2015</v>
      </c>
      <c r="D2763" s="17" t="s">
        <v>705</v>
      </c>
      <c r="E2763" s="17">
        <f>MONTH(FACTURACION[[#This Row],[MES]]&amp;1)</f>
        <v>12</v>
      </c>
      <c r="F2763" s="223">
        <f>DATE(FACTURACION[[#This Row],[AÑO]],FACTURACION[[#This Row],[Mes numero]],1)</f>
        <v>42339</v>
      </c>
      <c r="G2763" s="159">
        <v>11712</v>
      </c>
      <c r="H2763" s="20">
        <v>900763810</v>
      </c>
      <c r="I2763" s="2" t="str">
        <f>+VLOOKUP(FACTURACION[[#This Row],[NIT]],TABLACLIENTE,2,FALSE)</f>
        <v>KEYSER SAS</v>
      </c>
      <c r="J2763" s="2" t="s">
        <v>120</v>
      </c>
      <c r="K2763" s="12" t="str">
        <f>+VLOOKUP(FACTURACION[[#This Row],[REFERENCIA]],CODINV,2,FALSE)</f>
        <v>MEDIDOR ROTATIVO G65</v>
      </c>
      <c r="L2763" s="12" t="str">
        <f>IF(VLOOKUP(FACTURACION[[#This Row],[REFERENCIA]],CODINV,3,FALSE)=0,"",VLOOKUP(FACTURACION[[#This Row],[REFERENCIA]],CODINV,3,FALSE))</f>
        <v>RCG65</v>
      </c>
      <c r="M2763" s="12" t="str">
        <f>+VLOOKUP(FACTURACION[[#This Row],[REFERENCIA]],CODINV,4,FALSE)</f>
        <v>MEDIDORES</v>
      </c>
      <c r="N2763" s="12" t="str">
        <f>+VLOOKUP(FACTURACION[[#This Row],[REFERENCIA]],CODINV,5,FALSE)</f>
        <v>HONEYWELL</v>
      </c>
      <c r="O2763" s="2">
        <v>1</v>
      </c>
      <c r="P2763" s="23">
        <v>4901690</v>
      </c>
      <c r="Q2763" s="24">
        <f>+FACTURACION[[#This Row],[CANTIDAD]]*FACTURACION[[#This Row],[VR UNITARIO]]/1000</f>
        <v>4901.6899999999996</v>
      </c>
      <c r="R2763" s="3" t="str">
        <f>+VLOOKUP(FACTURACION[[#This Row],[NIT]],TABLACLIENTE,5,FALSE)</f>
        <v>BOGOTÁ D.C.</v>
      </c>
    </row>
    <row r="2764" spans="3:18">
      <c r="C2764" s="13">
        <v>2015</v>
      </c>
      <c r="D2764" s="17" t="s">
        <v>705</v>
      </c>
      <c r="E2764" s="17">
        <f>MONTH(FACTURACION[[#This Row],[MES]]&amp;1)</f>
        <v>12</v>
      </c>
      <c r="F2764" s="223">
        <f>DATE(FACTURACION[[#This Row],[AÑO]],FACTURACION[[#This Row],[Mes numero]],1)</f>
        <v>42339</v>
      </c>
      <c r="G2764" s="159">
        <v>11674</v>
      </c>
      <c r="H2764" s="20">
        <v>890101691</v>
      </c>
      <c r="I2764" s="2" t="str">
        <f>+VLOOKUP(FACTURACION[[#This Row],[NIT]],TABLACLIENTE,2,FALSE)</f>
        <v>GASES DEL CARIBE S.A.E.S.P. (GASCARIBE S.A E.S.P.)</v>
      </c>
      <c r="J2764" s="2" t="s">
        <v>215</v>
      </c>
      <c r="K2764" s="12" t="str">
        <f>+VLOOKUP(FACTURACION[[#This Row],[REFERENCIA]],CODINV,2,FALSE)</f>
        <v>COUPLING ELSTER MECANICO 1/2 IPS</v>
      </c>
      <c r="L2764" s="12" t="str">
        <f>IF(VLOOKUP(FACTURACION[[#This Row],[REFERENCIA]],CODINV,3,FALSE)=0,"",VLOOKUP(FACTURACION[[#This Row],[REFERENCIA]],CODINV,3,FALSE))</f>
        <v>50740</v>
      </c>
      <c r="M2764" s="12" t="str">
        <f>+VLOOKUP(FACTURACION[[#This Row],[REFERENCIA]],CODINV,4,FALSE)</f>
        <v>REPUESTOS Y ACCESORIOS</v>
      </c>
      <c r="N2764" s="12" t="str">
        <f>+VLOOKUP(FACTURACION[[#This Row],[REFERENCIA]],CODINV,5,FALSE)</f>
        <v>HONEYWELL</v>
      </c>
      <c r="O2764" s="2">
        <v>100</v>
      </c>
      <c r="P2764" s="23">
        <v>145322</v>
      </c>
      <c r="Q2764" s="24">
        <f>+FACTURACION[[#This Row],[CANTIDAD]]*FACTURACION[[#This Row],[VR UNITARIO]]/1000</f>
        <v>14532.2</v>
      </c>
      <c r="R2764" s="3" t="str">
        <f>+VLOOKUP(FACTURACION[[#This Row],[NIT]],TABLACLIENTE,5,FALSE)</f>
        <v>BARRANQUILLA</v>
      </c>
    </row>
    <row r="2765" spans="3:18">
      <c r="C2765" s="13">
        <v>2015</v>
      </c>
      <c r="D2765" s="17" t="s">
        <v>705</v>
      </c>
      <c r="E2765" s="17">
        <f>MONTH(FACTURACION[[#This Row],[MES]]&amp;1)</f>
        <v>12</v>
      </c>
      <c r="F2765" s="223">
        <f>DATE(FACTURACION[[#This Row],[AÑO]],FACTURACION[[#This Row],[Mes numero]],1)</f>
        <v>42339</v>
      </c>
      <c r="G2765" s="159">
        <v>11674</v>
      </c>
      <c r="H2765" s="20">
        <v>890101691</v>
      </c>
      <c r="I2765" s="2" t="str">
        <f>+VLOOKUP(FACTURACION[[#This Row],[NIT]],TABLACLIENTE,2,FALSE)</f>
        <v>GASES DEL CARIBE S.A.E.S.P. (GASCARIBE S.A E.S.P.)</v>
      </c>
      <c r="J2765" s="2" t="s">
        <v>217</v>
      </c>
      <c r="K2765" s="12" t="str">
        <f>+VLOOKUP(FACTURACION[[#This Row],[REFERENCIA]],CODINV,2,FALSE)</f>
        <v>COUPLING ELSTER MECANICO DE 3/4 IPS</v>
      </c>
      <c r="L2765" s="12" t="str">
        <f>IF(VLOOKUP(FACTURACION[[#This Row],[REFERENCIA]],CODINV,3,FALSE)=0,"",VLOOKUP(FACTURACION[[#This Row],[REFERENCIA]],CODINV,3,FALSE))</f>
        <v>50175</v>
      </c>
      <c r="M2765" s="12" t="str">
        <f>+VLOOKUP(FACTURACION[[#This Row],[REFERENCIA]],CODINV,4,FALSE)</f>
        <v>REPUESTOS Y ACCESORIOS</v>
      </c>
      <c r="N2765" s="12" t="str">
        <f>+VLOOKUP(FACTURACION[[#This Row],[REFERENCIA]],CODINV,5,FALSE)</f>
        <v>HONEYWELL</v>
      </c>
      <c r="O2765" s="2">
        <v>95</v>
      </c>
      <c r="P2765" s="23">
        <v>115056</v>
      </c>
      <c r="Q2765" s="24">
        <f>+FACTURACION[[#This Row],[CANTIDAD]]*FACTURACION[[#This Row],[VR UNITARIO]]/1000</f>
        <v>10930.32</v>
      </c>
      <c r="R2765" s="3" t="str">
        <f>+VLOOKUP(FACTURACION[[#This Row],[NIT]],TABLACLIENTE,5,FALSE)</f>
        <v>BARRANQUILLA</v>
      </c>
    </row>
    <row r="2766" spans="3:18">
      <c r="C2766" s="13">
        <v>2015</v>
      </c>
      <c r="D2766" s="17" t="s">
        <v>705</v>
      </c>
      <c r="E2766" s="17">
        <f>MONTH(FACTURACION[[#This Row],[MES]]&amp;1)</f>
        <v>12</v>
      </c>
      <c r="F2766" s="223">
        <f>DATE(FACTURACION[[#This Row],[AÑO]],FACTURACION[[#This Row],[Mes numero]],1)</f>
        <v>42339</v>
      </c>
      <c r="G2766" s="159">
        <v>11688</v>
      </c>
      <c r="H2766" s="20">
        <v>800202395</v>
      </c>
      <c r="I2766" s="2" t="str">
        <f>+VLOOKUP(FACTURACION[[#This Row],[NIT]],TABLACLIENTE,2,FALSE)</f>
        <v>EFIGAS GAS NATURAL S.A. E.S.P. (EFIGAS S.A. E.S.P.)</v>
      </c>
      <c r="J2766" s="2" t="s">
        <v>198</v>
      </c>
      <c r="K2766" s="12" t="str">
        <f>+VLOOKUP(FACTURACION[[#This Row],[REFERENCIA]],CODINV,2,FALSE)</f>
        <v>REG. 1813C-HC C. 1 1/4" R: 6-15" O: 1/2</v>
      </c>
      <c r="L2766" s="12" t="str">
        <f>IF(VLOOKUP(FACTURACION[[#This Row],[REFERENCIA]],CODINV,3,FALSE)=0,"",VLOOKUP(FACTURACION[[#This Row],[REFERENCIA]],CODINV,3,FALSE))</f>
        <v/>
      </c>
      <c r="M2766" s="12" t="str">
        <f>+VLOOKUP(FACTURACION[[#This Row],[REFERENCIA]],CODINV,4,FALSE)</f>
        <v>REGULADORES</v>
      </c>
      <c r="N2766" s="12" t="str">
        <f>+VLOOKUP(FACTURACION[[#This Row],[REFERENCIA]],CODINV,5,FALSE)</f>
        <v>HONEYWELL</v>
      </c>
      <c r="O2766" s="2">
        <v>10</v>
      </c>
      <c r="P2766" s="23">
        <v>205768</v>
      </c>
      <c r="Q2766" s="24">
        <f>+FACTURACION[[#This Row],[CANTIDAD]]*FACTURACION[[#This Row],[VR UNITARIO]]/1000</f>
        <v>2057.6799999999998</v>
      </c>
      <c r="R2766" s="3" t="str">
        <f>+VLOOKUP(FACTURACION[[#This Row],[NIT]],TABLACLIENTE,5,FALSE)</f>
        <v>MANIZALES</v>
      </c>
    </row>
    <row r="2767" spans="3:18">
      <c r="C2767" s="13">
        <v>2015</v>
      </c>
      <c r="D2767" s="17" t="s">
        <v>705</v>
      </c>
      <c r="E2767" s="17">
        <f>MONTH(FACTURACION[[#This Row],[MES]]&amp;1)</f>
        <v>12</v>
      </c>
      <c r="F2767" s="223">
        <f>DATE(FACTURACION[[#This Row],[AÑO]],FACTURACION[[#This Row],[Mes numero]],1)</f>
        <v>42339</v>
      </c>
      <c r="G2767" s="159">
        <v>11689</v>
      </c>
      <c r="H2767" s="20">
        <v>800202395</v>
      </c>
      <c r="I2767" s="2" t="str">
        <f>+VLOOKUP(FACTURACION[[#This Row],[NIT]],TABLACLIENTE,2,FALSE)</f>
        <v>EFIGAS GAS NATURAL S.A. E.S.P. (EFIGAS S.A. E.S.P.)</v>
      </c>
      <c r="J2767" s="2" t="s">
        <v>198</v>
      </c>
      <c r="K2767" s="12" t="str">
        <f>+VLOOKUP(FACTURACION[[#This Row],[REFERENCIA]],CODINV,2,FALSE)</f>
        <v>REG. 1813C-HC C. 1 1/4" R: 6-15" O: 1/2</v>
      </c>
      <c r="L2767" s="12" t="str">
        <f>IF(VLOOKUP(FACTURACION[[#This Row],[REFERENCIA]],CODINV,3,FALSE)=0,"",VLOOKUP(FACTURACION[[#This Row],[REFERENCIA]],CODINV,3,FALSE))</f>
        <v/>
      </c>
      <c r="M2767" s="12" t="str">
        <f>+VLOOKUP(FACTURACION[[#This Row],[REFERENCIA]],CODINV,4,FALSE)</f>
        <v>REGULADORES</v>
      </c>
      <c r="N2767" s="12" t="str">
        <f>+VLOOKUP(FACTURACION[[#This Row],[REFERENCIA]],CODINV,5,FALSE)</f>
        <v>HONEYWELL</v>
      </c>
      <c r="O2767" s="2">
        <v>20</v>
      </c>
      <c r="P2767" s="23">
        <v>205768</v>
      </c>
      <c r="Q2767" s="24">
        <f>+FACTURACION[[#This Row],[CANTIDAD]]*FACTURACION[[#This Row],[VR UNITARIO]]/1000</f>
        <v>4115.3599999999997</v>
      </c>
      <c r="R2767" s="3" t="str">
        <f>+VLOOKUP(FACTURACION[[#This Row],[NIT]],TABLACLIENTE,5,FALSE)</f>
        <v>MANIZALES</v>
      </c>
    </row>
    <row r="2768" spans="3:18">
      <c r="C2768" s="13">
        <v>2015</v>
      </c>
      <c r="D2768" s="17" t="s">
        <v>705</v>
      </c>
      <c r="E2768" s="17">
        <f>MONTH(FACTURACION[[#This Row],[MES]]&amp;1)</f>
        <v>12</v>
      </c>
      <c r="F2768" s="223">
        <f>DATE(FACTURACION[[#This Row],[AÑO]],FACTURACION[[#This Row],[Mes numero]],1)</f>
        <v>42339</v>
      </c>
      <c r="G2768" s="159">
        <v>11676</v>
      </c>
      <c r="H2768" s="20">
        <v>900155947</v>
      </c>
      <c r="I2768" s="2" t="str">
        <f>+VLOOKUP(FACTURACION[[#This Row],[NIT]],TABLACLIENTE,2,FALSE)</f>
        <v>INGENIERIA DE MONTAJE Y MANTENIMIENTO DE ESTACIONES DE SERVICIO LTDA  (IMMES LTDA)</v>
      </c>
      <c r="J2768" s="2" t="s">
        <v>198</v>
      </c>
      <c r="K2768" s="12" t="str">
        <f>+VLOOKUP(FACTURACION[[#This Row],[REFERENCIA]],CODINV,2,FALSE)</f>
        <v>REG. 1813C-HC C. 1 1/4" R: 6-15" O: 1/2</v>
      </c>
      <c r="L2768" s="12" t="str">
        <f>IF(VLOOKUP(FACTURACION[[#This Row],[REFERENCIA]],CODINV,3,FALSE)=0,"",VLOOKUP(FACTURACION[[#This Row],[REFERENCIA]],CODINV,3,FALSE))</f>
        <v/>
      </c>
      <c r="M2768" s="12" t="str">
        <f>+VLOOKUP(FACTURACION[[#This Row],[REFERENCIA]],CODINV,4,FALSE)</f>
        <v>REGULADORES</v>
      </c>
      <c r="N2768" s="12" t="str">
        <f>+VLOOKUP(FACTURACION[[#This Row],[REFERENCIA]],CODINV,5,FALSE)</f>
        <v>HONEYWELL</v>
      </c>
      <c r="O2768" s="2">
        <v>1</v>
      </c>
      <c r="P2768" s="23">
        <v>170000</v>
      </c>
      <c r="Q2768" s="24">
        <f>+FACTURACION[[#This Row],[CANTIDAD]]*FACTURACION[[#This Row],[VR UNITARIO]]/1000</f>
        <v>170</v>
      </c>
      <c r="R2768" s="3" t="str">
        <f>+VLOOKUP(FACTURACION[[#This Row],[NIT]],TABLACLIENTE,5,FALSE)</f>
        <v>BOGOTÁ D.C.</v>
      </c>
    </row>
    <row r="2769" spans="3:18">
      <c r="C2769" s="13">
        <v>2015</v>
      </c>
      <c r="D2769" s="17" t="s">
        <v>705</v>
      </c>
      <c r="E2769" s="17">
        <f>MONTH(FACTURACION[[#This Row],[MES]]&amp;1)</f>
        <v>12</v>
      </c>
      <c r="F2769" s="223">
        <f>DATE(FACTURACION[[#This Row],[AÑO]],FACTURACION[[#This Row],[Mes numero]],1)</f>
        <v>42339</v>
      </c>
      <c r="G2769" s="159">
        <v>11688</v>
      </c>
      <c r="H2769" s="20">
        <v>800202395</v>
      </c>
      <c r="I2769" s="2" t="str">
        <f>+VLOOKUP(FACTURACION[[#This Row],[NIT]],TABLACLIENTE,2,FALSE)</f>
        <v>EFIGAS GAS NATURAL S.A. E.S.P. (EFIGAS S.A. E.S.P.)</v>
      </c>
      <c r="J2769" s="2" t="s">
        <v>199</v>
      </c>
      <c r="K2769" s="12" t="str">
        <f>+VLOOKUP(FACTURACION[[#This Row],[REFERENCIA]],CODINV,2,FALSE)</f>
        <v>REG. 1813C-HC C: 1 1/4 R: 42-2" PSI O: 1/2</v>
      </c>
      <c r="L2769" s="12" t="str">
        <f>IF(VLOOKUP(FACTURACION[[#This Row],[REFERENCIA]],CODINV,3,FALSE)=0,"",VLOOKUP(FACTURACION[[#This Row],[REFERENCIA]],CODINV,3,FALSE))</f>
        <v/>
      </c>
      <c r="M2769" s="12" t="str">
        <f>+VLOOKUP(FACTURACION[[#This Row],[REFERENCIA]],CODINV,4,FALSE)</f>
        <v>REGULADORES</v>
      </c>
      <c r="N2769" s="12" t="str">
        <f>+VLOOKUP(FACTURACION[[#This Row],[REFERENCIA]],CODINV,5,FALSE)</f>
        <v>HONEYWELL</v>
      </c>
      <c r="O2769" s="2">
        <v>5</v>
      </c>
      <c r="P2769" s="23">
        <v>205768</v>
      </c>
      <c r="Q2769" s="24">
        <f>+FACTURACION[[#This Row],[CANTIDAD]]*FACTURACION[[#This Row],[VR UNITARIO]]/1000</f>
        <v>1028.8399999999999</v>
      </c>
      <c r="R2769" s="3" t="str">
        <f>+VLOOKUP(FACTURACION[[#This Row],[NIT]],TABLACLIENTE,5,FALSE)</f>
        <v>MANIZALES</v>
      </c>
    </row>
    <row r="2770" spans="3:18">
      <c r="C2770" s="13">
        <v>2015</v>
      </c>
      <c r="D2770" s="17" t="s">
        <v>705</v>
      </c>
      <c r="E2770" s="17">
        <f>MONTH(FACTURACION[[#This Row],[MES]]&amp;1)</f>
        <v>12</v>
      </c>
      <c r="F2770" s="223">
        <f>DATE(FACTURACION[[#This Row],[AÑO]],FACTURACION[[#This Row],[Mes numero]],1)</f>
        <v>42339</v>
      </c>
      <c r="G2770" s="159">
        <v>11697</v>
      </c>
      <c r="H2770" s="20">
        <v>830109199</v>
      </c>
      <c r="I2770" s="2" t="str">
        <f>+VLOOKUP(FACTURACION[[#This Row],[NIT]],TABLACLIENTE,2,FALSE)</f>
        <v>ENGINEERING CO (ENGECO LIMITADA)</v>
      </c>
      <c r="J2770" s="2" t="s">
        <v>6</v>
      </c>
      <c r="K2770" s="12" t="str">
        <f>+VLOOKUP(FACTURACION[[#This Row],[REFERENCIA]],CODINV,2,FALSE)</f>
        <v>REG.1813C C:3/4" R:6-15" O:1/2</v>
      </c>
      <c r="L2770" s="12" t="str">
        <f>IF(VLOOKUP(FACTURACION[[#This Row],[REFERENCIA]],CODINV,3,FALSE)=0,"",VLOOKUP(FACTURACION[[#This Row],[REFERENCIA]],CODINV,3,FALSE))</f>
        <v/>
      </c>
      <c r="M2770" s="12" t="str">
        <f>+VLOOKUP(FACTURACION[[#This Row],[REFERENCIA]],CODINV,4,FALSE)</f>
        <v>REGULADORES</v>
      </c>
      <c r="N2770" s="12" t="str">
        <f>+VLOOKUP(FACTURACION[[#This Row],[REFERENCIA]],CODINV,5,FALSE)</f>
        <v>HONEYWELL</v>
      </c>
      <c r="O2770" s="2">
        <v>1</v>
      </c>
      <c r="P2770" s="23">
        <v>136000</v>
      </c>
      <c r="Q2770" s="24">
        <f>+FACTURACION[[#This Row],[CANTIDAD]]*FACTURACION[[#This Row],[VR UNITARIO]]/1000</f>
        <v>136</v>
      </c>
      <c r="R2770" s="3" t="str">
        <f>+VLOOKUP(FACTURACION[[#This Row],[NIT]],TABLACLIENTE,5,FALSE)</f>
        <v>BOGOTÁ D.C.</v>
      </c>
    </row>
    <row r="2771" spans="3:18">
      <c r="C2771" s="13">
        <v>2015</v>
      </c>
      <c r="D2771" s="17" t="s">
        <v>705</v>
      </c>
      <c r="E2771" s="17">
        <f>MONTH(FACTURACION[[#This Row],[MES]]&amp;1)</f>
        <v>12</v>
      </c>
      <c r="F2771" s="223">
        <f>DATE(FACTURACION[[#This Row],[AÑO]],FACTURACION[[#This Row],[Mes numero]],1)</f>
        <v>42339</v>
      </c>
      <c r="G2771" s="159">
        <v>11692</v>
      </c>
      <c r="H2771" s="20">
        <v>890500726</v>
      </c>
      <c r="I2771" s="2" t="str">
        <f>+VLOOKUP(FACTURACION[[#This Row],[NIT]],TABLACLIENTE,2,FALSE)</f>
        <v>NORTESANTANDEREANA DE GAS S.A. E.S.P (NORGAS S.A. E.S.P.)</v>
      </c>
      <c r="J2771" s="2" t="s">
        <v>6</v>
      </c>
      <c r="K2771" s="12" t="str">
        <f>+VLOOKUP(FACTURACION[[#This Row],[REFERENCIA]],CODINV,2,FALSE)</f>
        <v>REG.1813C C:3/4" R:6-15" O:1/2</v>
      </c>
      <c r="L2771" s="12" t="str">
        <f>IF(VLOOKUP(FACTURACION[[#This Row],[REFERENCIA]],CODINV,3,FALSE)=0,"",VLOOKUP(FACTURACION[[#This Row],[REFERENCIA]],CODINV,3,FALSE))</f>
        <v/>
      </c>
      <c r="M2771" s="12" t="str">
        <f>+VLOOKUP(FACTURACION[[#This Row],[REFERENCIA]],CODINV,4,FALSE)</f>
        <v>REGULADORES</v>
      </c>
      <c r="N2771" s="12" t="str">
        <f>+VLOOKUP(FACTURACION[[#This Row],[REFERENCIA]],CODINV,5,FALSE)</f>
        <v>HONEYWELL</v>
      </c>
      <c r="O2771" s="2">
        <v>1</v>
      </c>
      <c r="P2771" s="23">
        <v>140000</v>
      </c>
      <c r="Q2771" s="24">
        <f>+FACTURACION[[#This Row],[CANTIDAD]]*FACTURACION[[#This Row],[VR UNITARIO]]/1000</f>
        <v>140</v>
      </c>
      <c r="R2771" s="3" t="str">
        <f>+VLOOKUP(FACTURACION[[#This Row],[NIT]],TABLACLIENTE,5,FALSE)</f>
        <v>BUCARAMANGA</v>
      </c>
    </row>
    <row r="2772" spans="3:18">
      <c r="C2772" s="13">
        <v>2015</v>
      </c>
      <c r="D2772" s="17" t="s">
        <v>705</v>
      </c>
      <c r="E2772" s="17">
        <f>MONTH(FACTURACION[[#This Row],[MES]]&amp;1)</f>
        <v>12</v>
      </c>
      <c r="F2772" s="223">
        <f>DATE(FACTURACION[[#This Row],[AÑO]],FACTURACION[[#This Row],[Mes numero]],1)</f>
        <v>42339</v>
      </c>
      <c r="G2772" s="159">
        <v>11711</v>
      </c>
      <c r="H2772" s="20">
        <v>830094081</v>
      </c>
      <c r="I2772" s="2" t="str">
        <f>+VLOOKUP(FACTURACION[[#This Row],[NIT]],TABLACLIENTE,2,FALSE)</f>
        <v>TOTALTEK LIMITADA</v>
      </c>
      <c r="J2772" s="2" t="s">
        <v>6</v>
      </c>
      <c r="K2772" s="12" t="str">
        <f>+VLOOKUP(FACTURACION[[#This Row],[REFERENCIA]],CODINV,2,FALSE)</f>
        <v>REG.1813C C:3/4" R:6-15" O:1/2</v>
      </c>
      <c r="L2772" s="12" t="str">
        <f>IF(VLOOKUP(FACTURACION[[#This Row],[REFERENCIA]],CODINV,3,FALSE)=0,"",VLOOKUP(FACTURACION[[#This Row],[REFERENCIA]],CODINV,3,FALSE))</f>
        <v/>
      </c>
      <c r="M2772" s="12" t="str">
        <f>+VLOOKUP(FACTURACION[[#This Row],[REFERENCIA]],CODINV,4,FALSE)</f>
        <v>REGULADORES</v>
      </c>
      <c r="N2772" s="12" t="str">
        <f>+VLOOKUP(FACTURACION[[#This Row],[REFERENCIA]],CODINV,5,FALSE)</f>
        <v>HONEYWELL</v>
      </c>
      <c r="O2772" s="2">
        <v>1</v>
      </c>
      <c r="P2772" s="23">
        <v>140000</v>
      </c>
      <c r="Q2772" s="24">
        <f>+FACTURACION[[#This Row],[CANTIDAD]]*FACTURACION[[#This Row],[VR UNITARIO]]/1000</f>
        <v>140</v>
      </c>
      <c r="R2772" s="3" t="str">
        <f>+VLOOKUP(FACTURACION[[#This Row],[NIT]],TABLACLIENTE,5,FALSE)</f>
        <v>BOGOTÁ D.C.</v>
      </c>
    </row>
    <row r="2773" spans="3:18">
      <c r="C2773" s="13">
        <v>2015</v>
      </c>
      <c r="D2773" s="17" t="s">
        <v>705</v>
      </c>
      <c r="E2773" s="17">
        <f>MONTH(FACTURACION[[#This Row],[MES]]&amp;1)</f>
        <v>12</v>
      </c>
      <c r="F2773" s="223">
        <f>DATE(FACTURACION[[#This Row],[AÑO]],FACTURACION[[#This Row],[Mes numero]],1)</f>
        <v>42339</v>
      </c>
      <c r="G2773" s="159">
        <v>11667</v>
      </c>
      <c r="H2773" s="25">
        <v>891101577</v>
      </c>
      <c r="I2773" s="3" t="str">
        <f>+VLOOKUP(FACTURACION[[#This Row],[NIT]],TABLACLIENTE,2,FALSE)</f>
        <v>ALCANOS DE COLOMBIA S.A. E.S.P</v>
      </c>
      <c r="J2773" s="2" t="s">
        <v>5</v>
      </c>
      <c r="K2773" s="12" t="str">
        <f>+VLOOKUP(FACTURACION[[#This Row],[REFERENCIA]],CODINV,2,FALSE)</f>
        <v>REG. 1800 CPB2 1 1-4· O: 5/16" R: STD</v>
      </c>
      <c r="L2773" s="12" t="str">
        <f>IF(VLOOKUP(FACTURACION[[#This Row],[REFERENCIA]],CODINV,3,FALSE)=0,"",VLOOKUP(FACTURACION[[#This Row],[REFERENCIA]],CODINV,3,FALSE))</f>
        <v/>
      </c>
      <c r="M2773" s="12" t="str">
        <f>+VLOOKUP(FACTURACION[[#This Row],[REFERENCIA]],CODINV,4,FALSE)</f>
        <v>REGULADORES</v>
      </c>
      <c r="N2773" s="12" t="str">
        <f>+VLOOKUP(FACTURACION[[#This Row],[REFERENCIA]],CODINV,5,FALSE)</f>
        <v>HONEYWELL</v>
      </c>
      <c r="O2773" s="2">
        <v>3</v>
      </c>
      <c r="P2773" s="23">
        <v>661126</v>
      </c>
      <c r="Q2773" s="24">
        <f>+FACTURACION[[#This Row],[CANTIDAD]]*FACTURACION[[#This Row],[VR UNITARIO]]/1000</f>
        <v>1983.3779999999999</v>
      </c>
      <c r="R2773" s="3" t="str">
        <f>+VLOOKUP(FACTURACION[[#This Row],[NIT]],TABLACLIENTE,5,FALSE)</f>
        <v>NEIVA</v>
      </c>
    </row>
    <row r="2774" spans="3:18">
      <c r="C2774" s="13">
        <v>2015</v>
      </c>
      <c r="D2774" s="17" t="s">
        <v>705</v>
      </c>
      <c r="E2774" s="17">
        <f>MONTH(FACTURACION[[#This Row],[MES]]&amp;1)</f>
        <v>12</v>
      </c>
      <c r="F2774" s="223">
        <f>DATE(FACTURACION[[#This Row],[AÑO]],FACTURACION[[#This Row],[Mes numero]],1)</f>
        <v>42339</v>
      </c>
      <c r="G2774" s="159">
        <v>11695</v>
      </c>
      <c r="H2774" s="25">
        <v>891101577</v>
      </c>
      <c r="I2774" s="3" t="str">
        <f>+VLOOKUP(FACTURACION[[#This Row],[NIT]],TABLACLIENTE,2,FALSE)</f>
        <v>ALCANOS DE COLOMBIA S.A. E.S.P</v>
      </c>
      <c r="J2774" s="2" t="s">
        <v>5</v>
      </c>
      <c r="K2774" s="12" t="str">
        <f>+VLOOKUP(FACTURACION[[#This Row],[REFERENCIA]],CODINV,2,FALSE)</f>
        <v>REG. 1800 CPB2 1 1-4· O: 5/16" R: STD</v>
      </c>
      <c r="L2774" s="12" t="str">
        <f>IF(VLOOKUP(FACTURACION[[#This Row],[REFERENCIA]],CODINV,3,FALSE)=0,"",VLOOKUP(FACTURACION[[#This Row],[REFERENCIA]],CODINV,3,FALSE))</f>
        <v/>
      </c>
      <c r="M2774" s="12" t="str">
        <f>+VLOOKUP(FACTURACION[[#This Row],[REFERENCIA]],CODINV,4,FALSE)</f>
        <v>REGULADORES</v>
      </c>
      <c r="N2774" s="12" t="str">
        <f>+VLOOKUP(FACTURACION[[#This Row],[REFERENCIA]],CODINV,5,FALSE)</f>
        <v>HONEYWELL</v>
      </c>
      <c r="O2774" s="2">
        <v>10</v>
      </c>
      <c r="P2774" s="23">
        <v>661126</v>
      </c>
      <c r="Q2774" s="24">
        <f>+FACTURACION[[#This Row],[CANTIDAD]]*FACTURACION[[#This Row],[VR UNITARIO]]/1000</f>
        <v>6611.26</v>
      </c>
      <c r="R2774" s="3" t="str">
        <f>+VLOOKUP(FACTURACION[[#This Row],[NIT]],TABLACLIENTE,5,FALSE)</f>
        <v>NEIVA</v>
      </c>
    </row>
    <row r="2775" spans="3:18">
      <c r="C2775" s="13">
        <v>2015</v>
      </c>
      <c r="D2775" s="17" t="s">
        <v>705</v>
      </c>
      <c r="E2775" s="17">
        <f>MONTH(FACTURACION[[#This Row],[MES]]&amp;1)</f>
        <v>12</v>
      </c>
      <c r="F2775" s="223">
        <f>DATE(FACTURACION[[#This Row],[AÑO]],FACTURACION[[#This Row],[Mes numero]],1)</f>
        <v>42339</v>
      </c>
      <c r="G2775" s="159">
        <v>11696</v>
      </c>
      <c r="H2775" s="25">
        <v>891101577</v>
      </c>
      <c r="I2775" s="3" t="str">
        <f>+VLOOKUP(FACTURACION[[#This Row],[NIT]],TABLACLIENTE,2,FALSE)</f>
        <v>ALCANOS DE COLOMBIA S.A. E.S.P</v>
      </c>
      <c r="J2775" s="2" t="s">
        <v>5</v>
      </c>
      <c r="K2775" s="12" t="str">
        <f>+VLOOKUP(FACTURACION[[#This Row],[REFERENCIA]],CODINV,2,FALSE)</f>
        <v>REG. 1800 CPB2 1 1-4· O: 5/16" R: STD</v>
      </c>
      <c r="L2775" s="12" t="str">
        <f>IF(VLOOKUP(FACTURACION[[#This Row],[REFERENCIA]],CODINV,3,FALSE)=0,"",VLOOKUP(FACTURACION[[#This Row],[REFERENCIA]],CODINV,3,FALSE))</f>
        <v/>
      </c>
      <c r="M2775" s="12" t="str">
        <f>+VLOOKUP(FACTURACION[[#This Row],[REFERENCIA]],CODINV,4,FALSE)</f>
        <v>REGULADORES</v>
      </c>
      <c r="N2775" s="12" t="str">
        <f>+VLOOKUP(FACTURACION[[#This Row],[REFERENCIA]],CODINV,5,FALSE)</f>
        <v>HONEYWELL</v>
      </c>
      <c r="O2775" s="2">
        <v>6</v>
      </c>
      <c r="P2775" s="23">
        <v>661126</v>
      </c>
      <c r="Q2775" s="24">
        <f>+FACTURACION[[#This Row],[CANTIDAD]]*FACTURACION[[#This Row],[VR UNITARIO]]/1000</f>
        <v>3966.7559999999999</v>
      </c>
      <c r="R2775" s="3" t="str">
        <f>+VLOOKUP(FACTURACION[[#This Row],[NIT]],TABLACLIENTE,5,FALSE)</f>
        <v>NEIVA</v>
      </c>
    </row>
    <row r="2776" spans="3:18">
      <c r="C2776" s="13">
        <v>2015</v>
      </c>
      <c r="D2776" s="17" t="s">
        <v>705</v>
      </c>
      <c r="E2776" s="17">
        <f>MONTH(FACTURACION[[#This Row],[MES]]&amp;1)</f>
        <v>12</v>
      </c>
      <c r="F2776" s="223">
        <f>DATE(FACTURACION[[#This Row],[AÑO]],FACTURACION[[#This Row],[Mes numero]],1)</f>
        <v>42339</v>
      </c>
      <c r="G2776" s="159">
        <v>11662</v>
      </c>
      <c r="H2776" s="20">
        <v>860510723</v>
      </c>
      <c r="I2776" s="2" t="str">
        <f>+VLOOKUP(FACTURACION[[#This Row],[NIT]],TABLACLIENTE,2,FALSE)</f>
        <v>SAENA DE COLOMBIA S.A.</v>
      </c>
      <c r="J2776" s="2" t="s">
        <v>5</v>
      </c>
      <c r="K2776" s="12" t="str">
        <f>+VLOOKUP(FACTURACION[[#This Row],[REFERENCIA]],CODINV,2,FALSE)</f>
        <v>REG. 1800 CPB2 1 1-4· O: 5/16" R: STD</v>
      </c>
      <c r="L2776" s="12" t="str">
        <f>IF(VLOOKUP(FACTURACION[[#This Row],[REFERENCIA]],CODINV,3,FALSE)=0,"",VLOOKUP(FACTURACION[[#This Row],[REFERENCIA]],CODINV,3,FALSE))</f>
        <v/>
      </c>
      <c r="M2776" s="12" t="str">
        <f>+VLOOKUP(FACTURACION[[#This Row],[REFERENCIA]],CODINV,4,FALSE)</f>
        <v>REGULADORES</v>
      </c>
      <c r="N2776" s="12" t="str">
        <f>+VLOOKUP(FACTURACION[[#This Row],[REFERENCIA]],CODINV,5,FALSE)</f>
        <v>HONEYWELL</v>
      </c>
      <c r="O2776" s="2">
        <v>2</v>
      </c>
      <c r="P2776" s="23">
        <v>732000</v>
      </c>
      <c r="Q2776" s="24">
        <f>+FACTURACION[[#This Row],[CANTIDAD]]*FACTURACION[[#This Row],[VR UNITARIO]]/1000</f>
        <v>1464</v>
      </c>
      <c r="R2776" s="3" t="str">
        <f>+VLOOKUP(FACTURACION[[#This Row],[NIT]],TABLACLIENTE,5,FALSE)</f>
        <v>BOGOTÁ D.C.</v>
      </c>
    </row>
    <row r="2777" spans="3:18">
      <c r="C2777" s="13">
        <v>2015</v>
      </c>
      <c r="D2777" s="17" t="s">
        <v>705</v>
      </c>
      <c r="E2777" s="17">
        <f>MONTH(FACTURACION[[#This Row],[MES]]&amp;1)</f>
        <v>12</v>
      </c>
      <c r="F2777" s="223">
        <f>DATE(FACTURACION[[#This Row],[AÑO]],FACTURACION[[#This Row],[Mes numero]],1)</f>
        <v>42339</v>
      </c>
      <c r="G2777" s="159">
        <v>11690</v>
      </c>
      <c r="H2777" s="20">
        <v>800202395</v>
      </c>
      <c r="I2777" s="2" t="str">
        <f>+VLOOKUP(FACTURACION[[#This Row],[NIT]],TABLACLIENTE,2,FALSE)</f>
        <v>EFIGAS GAS NATURAL S.A. E.S.P. (EFIGAS S.A. E.S.P.)</v>
      </c>
      <c r="J2777" s="2" t="s">
        <v>28</v>
      </c>
      <c r="K2777" s="12" t="str">
        <f>+VLOOKUP(FACTURACION[[#This Row],[REFERENCIA]],CODINV,2,FALSE)</f>
        <v>REGULADOR SR 113 3/4 R: 7-12 O:1/4</v>
      </c>
      <c r="L2777" s="12" t="str">
        <f>IF(VLOOKUP(FACTURACION[[#This Row],[REFERENCIA]],CODINV,3,FALSE)=0,"",VLOOKUP(FACTURACION[[#This Row],[REFERENCIA]],CODINV,3,FALSE))</f>
        <v/>
      </c>
      <c r="M2777" s="12" t="str">
        <f>+VLOOKUP(FACTURACION[[#This Row],[REFERENCIA]],CODINV,4,FALSE)</f>
        <v>REGULADORES</v>
      </c>
      <c r="N2777" s="12" t="str">
        <f>+VLOOKUP(FACTURACION[[#This Row],[REFERENCIA]],CODINV,5,FALSE)</f>
        <v>HONEYWELL</v>
      </c>
      <c r="O2777" s="2">
        <v>10</v>
      </c>
      <c r="P2777" s="23">
        <v>115000</v>
      </c>
      <c r="Q2777" s="24">
        <f>+FACTURACION[[#This Row],[CANTIDAD]]*FACTURACION[[#This Row],[VR UNITARIO]]/1000</f>
        <v>1150</v>
      </c>
      <c r="R2777" s="3" t="str">
        <f>+VLOOKUP(FACTURACION[[#This Row],[NIT]],TABLACLIENTE,5,FALSE)</f>
        <v>MANIZALES</v>
      </c>
    </row>
    <row r="2778" spans="3:18">
      <c r="C2778" s="13">
        <v>2015</v>
      </c>
      <c r="D2778" s="17" t="s">
        <v>705</v>
      </c>
      <c r="E2778" s="17">
        <f>MONTH(FACTURACION[[#This Row],[MES]]&amp;1)</f>
        <v>12</v>
      </c>
      <c r="F2778" s="223">
        <f>DATE(FACTURACION[[#This Row],[AÑO]],FACTURACION[[#This Row],[Mes numero]],1)</f>
        <v>42339</v>
      </c>
      <c r="G2778" s="159">
        <v>11673</v>
      </c>
      <c r="H2778" s="20">
        <v>800167643</v>
      </c>
      <c r="I2778" s="2" t="str">
        <f>+VLOOKUP(FACTURACION[[#This Row],[NIT]],TABLACLIENTE,2,FALSE)</f>
        <v>GASES DE OCCIDENTE S.A. E.S.P. (GDO)</v>
      </c>
      <c r="J2778" s="2" t="s">
        <v>713</v>
      </c>
      <c r="K2778" s="12" t="str">
        <f>+VLOOKUP(FACTURACION[[#This Row],[REFERENCIA]],CODINV,2,FALSE)</f>
        <v>CONTROL LOOP ZSC-100 BM COMPOSITE</v>
      </c>
      <c r="L2778" s="12" t="str">
        <f>IF(VLOOKUP(FACTURACION[[#This Row],[REFERENCIA]],CODINV,3,FALSE)=0,"",VLOOKUP(FACTURACION[[#This Row],[REFERENCIA]],CODINV,3,FALSE))</f>
        <v/>
      </c>
      <c r="M2778" s="12" t="str">
        <f>+VLOOKUP(FACTURACION[[#This Row],[REFERENCIA]],CODINV,4,FALSE)</f>
        <v>REGULADORES</v>
      </c>
      <c r="N2778" s="12" t="str">
        <f>+VLOOKUP(FACTURACION[[#This Row],[REFERENCIA]],CODINV,5,FALSE)</f>
        <v>HONEYWELL</v>
      </c>
      <c r="O2778" s="2">
        <v>2</v>
      </c>
      <c r="P2778" s="23">
        <v>2959536</v>
      </c>
      <c r="Q2778" s="24">
        <f>+FACTURACION[[#This Row],[CANTIDAD]]*FACTURACION[[#This Row],[VR UNITARIO]]/1000</f>
        <v>5919.0720000000001</v>
      </c>
      <c r="R2778" s="3" t="str">
        <f>+VLOOKUP(FACTURACION[[#This Row],[NIT]],TABLACLIENTE,5,FALSE)</f>
        <v>CALI</v>
      </c>
    </row>
    <row r="2779" spans="3:18">
      <c r="C2779" s="13">
        <v>2015</v>
      </c>
      <c r="D2779" s="17" t="s">
        <v>705</v>
      </c>
      <c r="E2779" s="17">
        <f>MONTH(FACTURACION[[#This Row],[MES]]&amp;1)</f>
        <v>12</v>
      </c>
      <c r="F2779" s="223">
        <f>DATE(FACTURACION[[#This Row],[AÑO]],FACTURACION[[#This Row],[Mes numero]],1)</f>
        <v>42339</v>
      </c>
      <c r="G2779" s="159">
        <v>11673</v>
      </c>
      <c r="H2779" s="20">
        <v>800167643</v>
      </c>
      <c r="I2779" s="2" t="str">
        <f>+VLOOKUP(FACTURACION[[#This Row],[NIT]],TABLACLIENTE,2,FALSE)</f>
        <v>GASES DE OCCIDENTE S.A. E.S.P. (GDO)</v>
      </c>
      <c r="J2779" s="2" t="s">
        <v>715</v>
      </c>
      <c r="K2779" s="12" t="str">
        <f>+VLOOKUP(FACTURACION[[#This Row],[REFERENCIA]],CODINV,2,FALSE)</f>
        <v>PILOTO ZSC 150</v>
      </c>
      <c r="L2779" s="12" t="str">
        <f>IF(VLOOKUP(FACTURACION[[#This Row],[REFERENCIA]],CODINV,3,FALSE)=0,"",VLOOKUP(FACTURACION[[#This Row],[REFERENCIA]],CODINV,3,FALSE))</f>
        <v>RRAD102A1A1A1</v>
      </c>
      <c r="M2779" s="12" t="str">
        <f>+VLOOKUP(FACTURACION[[#This Row],[REFERENCIA]],CODINV,4,FALSE)</f>
        <v>REGULADORES</v>
      </c>
      <c r="N2779" s="12" t="str">
        <f>+VLOOKUP(FACTURACION[[#This Row],[REFERENCIA]],CODINV,5,FALSE)</f>
        <v>HONEYWELL</v>
      </c>
      <c r="O2779" s="2">
        <v>4</v>
      </c>
      <c r="P2779" s="23">
        <v>1595015</v>
      </c>
      <c r="Q2779" s="24">
        <f>+FACTURACION[[#This Row],[CANTIDAD]]*FACTURACION[[#This Row],[VR UNITARIO]]/1000</f>
        <v>6380.06</v>
      </c>
      <c r="R2779" s="3" t="str">
        <f>+VLOOKUP(FACTURACION[[#This Row],[NIT]],TABLACLIENTE,5,FALSE)</f>
        <v>CALI</v>
      </c>
    </row>
    <row r="2780" spans="3:18">
      <c r="C2780" s="13">
        <v>2015</v>
      </c>
      <c r="D2780" s="17" t="s">
        <v>705</v>
      </c>
      <c r="E2780" s="17">
        <f>MONTH(FACTURACION[[#This Row],[MES]]&amp;1)</f>
        <v>12</v>
      </c>
      <c r="F2780" s="223">
        <f>DATE(FACTURACION[[#This Row],[AÑO]],FACTURACION[[#This Row],[Mes numero]],1)</f>
        <v>42339</v>
      </c>
      <c r="G2780" s="159">
        <v>11664</v>
      </c>
      <c r="H2780" s="20">
        <v>800170118</v>
      </c>
      <c r="I2780" s="2" t="str">
        <f>+VLOOKUP(FACTURACION[[#This Row],[NIT]],TABLACLIENTE,2,FALSE)</f>
        <v>PROMOTORA DE GASES DEL SUR S A E S P (PROGASUR S.A. E.S.P.)</v>
      </c>
      <c r="J2780" s="2" t="s">
        <v>532</v>
      </c>
      <c r="K2780" s="12" t="str">
        <f>+VLOOKUP(FACTURACION[[#This Row],[REFERENCIA]],CODINV,2,FALSE)</f>
        <v>ODOMETRO 5.5 M</v>
      </c>
      <c r="L2780" s="12" t="str">
        <f>IF(VLOOKUP(FACTURACION[[#This Row],[REFERENCIA]],CODINV,3,FALSE)=0,"",VLOOKUP(FACTURACION[[#This Row],[REFERENCIA]],CODINV,3,FALSE))</f>
        <v>52994G217</v>
      </c>
      <c r="M2780" s="12" t="str">
        <f>+VLOOKUP(FACTURACION[[#This Row],[REFERENCIA]],CODINV,4,FALSE)</f>
        <v>REPUESTOS Y ACCESORIOS</v>
      </c>
      <c r="N2780" s="12" t="str">
        <f>+VLOOKUP(FACTURACION[[#This Row],[REFERENCIA]],CODINV,5,FALSE)</f>
        <v>HONEYWELL</v>
      </c>
      <c r="O2780" s="2">
        <v>1</v>
      </c>
      <c r="P2780" s="23">
        <v>1439778</v>
      </c>
      <c r="Q2780" s="24">
        <f>+FACTURACION[[#This Row],[CANTIDAD]]*FACTURACION[[#This Row],[VR UNITARIO]]/1000</f>
        <v>1439.778</v>
      </c>
      <c r="R2780" s="3" t="str">
        <f>+VLOOKUP(FACTURACION[[#This Row],[NIT]],TABLACLIENTE,5,FALSE)</f>
        <v>BOGOTÁ D.C.</v>
      </c>
    </row>
    <row r="2781" spans="3:18">
      <c r="C2781" s="13">
        <v>2015</v>
      </c>
      <c r="D2781" s="17" t="s">
        <v>705</v>
      </c>
      <c r="E2781" s="17">
        <f>MONTH(FACTURACION[[#This Row],[MES]]&amp;1)</f>
        <v>12</v>
      </c>
      <c r="F2781" s="223">
        <f>DATE(FACTURACION[[#This Row],[AÑO]],FACTURACION[[#This Row],[Mes numero]],1)</f>
        <v>42339</v>
      </c>
      <c r="G2781" s="159">
        <v>11673</v>
      </c>
      <c r="H2781" s="20">
        <v>800167643</v>
      </c>
      <c r="I2781" s="2" t="str">
        <f>+VLOOKUP(FACTURACION[[#This Row],[NIT]],TABLACLIENTE,2,FALSE)</f>
        <v>GASES DE OCCIDENTE S.A. E.S.P. (GDO)</v>
      </c>
      <c r="J2781" s="2" t="s">
        <v>535</v>
      </c>
      <c r="K2781" s="12" t="str">
        <f>+VLOOKUP(FACTURACION[[#This Row],[REFERENCIA]],CODINV,2,FALSE)</f>
        <v>RODAMIENTO 3GT</v>
      </c>
      <c r="L2781" s="12" t="str">
        <f>IF(VLOOKUP(FACTURACION[[#This Row],[REFERENCIA]],CODINV,3,FALSE)=0,"",VLOOKUP(FACTURACION[[#This Row],[REFERENCIA]],CODINV,3,FALSE))</f>
        <v>56085G097</v>
      </c>
      <c r="M2781" s="12" t="str">
        <f>+VLOOKUP(FACTURACION[[#This Row],[REFERENCIA]],CODINV,4,FALSE)</f>
        <v>REPUESTOS Y ACCESORIOS</v>
      </c>
      <c r="N2781" s="12" t="str">
        <f>+VLOOKUP(FACTURACION[[#This Row],[REFERENCIA]],CODINV,5,FALSE)</f>
        <v>HONEYWELL</v>
      </c>
      <c r="O2781" s="2">
        <v>10</v>
      </c>
      <c r="P2781" s="23">
        <v>90067</v>
      </c>
      <c r="Q2781" s="24">
        <f>+FACTURACION[[#This Row],[CANTIDAD]]*FACTURACION[[#This Row],[VR UNITARIO]]/1000</f>
        <v>900.67</v>
      </c>
      <c r="R2781" s="3" t="str">
        <f>+VLOOKUP(FACTURACION[[#This Row],[NIT]],TABLACLIENTE,5,FALSE)</f>
        <v>CALI</v>
      </c>
    </row>
    <row r="2782" spans="3:18">
      <c r="C2782" s="13">
        <v>2015</v>
      </c>
      <c r="D2782" s="17" t="s">
        <v>705</v>
      </c>
      <c r="E2782" s="17">
        <f>MONTH(FACTURACION[[#This Row],[MES]]&amp;1)</f>
        <v>12</v>
      </c>
      <c r="F2782" s="223">
        <f>DATE(FACTURACION[[#This Row],[AÑO]],FACTURACION[[#This Row],[Mes numero]],1)</f>
        <v>42339</v>
      </c>
      <c r="G2782" s="159">
        <v>11673</v>
      </c>
      <c r="H2782" s="20">
        <v>800167643</v>
      </c>
      <c r="I2782" s="2" t="str">
        <f>+VLOOKUP(FACTURACION[[#This Row],[NIT]],TABLACLIENTE,2,FALSE)</f>
        <v>GASES DE OCCIDENTE S.A. E.S.P. (GDO)</v>
      </c>
      <c r="J2782" s="2" t="s">
        <v>769</v>
      </c>
      <c r="K2782" s="12" t="str">
        <f>+VLOOKUP(FACTURACION[[#This Row],[REFERENCIA]],CODINV,2,FALSE)</f>
        <v>RODAMIENTO TURBINA 3 GT</v>
      </c>
      <c r="L2782" s="12" t="str">
        <f>IF(VLOOKUP(FACTURACION[[#This Row],[REFERENCIA]],CODINV,3,FALSE)=0,"",VLOOKUP(FACTURACION[[#This Row],[REFERENCIA]],CODINV,3,FALSE))</f>
        <v>56085G100</v>
      </c>
      <c r="M2782" s="12" t="str">
        <f>+VLOOKUP(FACTURACION[[#This Row],[REFERENCIA]],CODINV,4,FALSE)</f>
        <v>REPUESTOS Y ACCESORIOS</v>
      </c>
      <c r="N2782" s="12" t="str">
        <f>+VLOOKUP(FACTURACION[[#This Row],[REFERENCIA]],CODINV,5,FALSE)</f>
        <v>HONEYWELL</v>
      </c>
      <c r="O2782" s="2">
        <v>8</v>
      </c>
      <c r="P2782" s="23">
        <v>143065</v>
      </c>
      <c r="Q2782" s="24">
        <f>+FACTURACION[[#This Row],[CANTIDAD]]*FACTURACION[[#This Row],[VR UNITARIO]]/1000</f>
        <v>1144.52</v>
      </c>
      <c r="R2782" s="3" t="str">
        <f>+VLOOKUP(FACTURACION[[#This Row],[NIT]],TABLACLIENTE,5,FALSE)</f>
        <v>CALI</v>
      </c>
    </row>
    <row r="2783" spans="3:18">
      <c r="C2783" s="13">
        <v>2015</v>
      </c>
      <c r="D2783" s="17" t="s">
        <v>705</v>
      </c>
      <c r="E2783" s="17">
        <f>MONTH(FACTURACION[[#This Row],[MES]]&amp;1)</f>
        <v>12</v>
      </c>
      <c r="F2783" s="223">
        <f>DATE(FACTURACION[[#This Row],[AÑO]],FACTURACION[[#This Row],[Mes numero]],1)</f>
        <v>42339</v>
      </c>
      <c r="G2783" s="159">
        <v>11673</v>
      </c>
      <c r="H2783" s="20">
        <v>800167643</v>
      </c>
      <c r="I2783" s="2" t="str">
        <f>+VLOOKUP(FACTURACION[[#This Row],[NIT]],TABLACLIENTE,2,FALSE)</f>
        <v>GASES DE OCCIDENTE S.A. E.S.P. (GDO)</v>
      </c>
      <c r="J2783" s="2" t="s">
        <v>716</v>
      </c>
      <c r="K2783" s="12" t="str">
        <f>+VLOOKUP(FACTURACION[[#This Row],[REFERENCIA]],CODINV,2,FALSE)</f>
        <v>RODAMIENTO TURBINA 3GT</v>
      </c>
      <c r="L2783" s="12" t="str">
        <f>IF(VLOOKUP(FACTURACION[[#This Row],[REFERENCIA]],CODINV,3,FALSE)=0,"",VLOOKUP(FACTURACION[[#This Row],[REFERENCIA]],CODINV,3,FALSE))</f>
        <v>56085G098</v>
      </c>
      <c r="M2783" s="12" t="str">
        <f>+VLOOKUP(FACTURACION[[#This Row],[REFERENCIA]],CODINV,4,FALSE)</f>
        <v>REPUESTOS Y ACCESORIOS</v>
      </c>
      <c r="N2783" s="12" t="str">
        <f>+VLOOKUP(FACTURACION[[#This Row],[REFERENCIA]],CODINV,5,FALSE)</f>
        <v>HONEYWELL</v>
      </c>
      <c r="O2783" s="2">
        <v>15</v>
      </c>
      <c r="P2783" s="23">
        <v>84790</v>
      </c>
      <c r="Q2783" s="24">
        <f>+FACTURACION[[#This Row],[CANTIDAD]]*FACTURACION[[#This Row],[VR UNITARIO]]/1000</f>
        <v>1271.8499999999999</v>
      </c>
      <c r="R2783" s="3" t="str">
        <f>+VLOOKUP(FACTURACION[[#This Row],[NIT]],TABLACLIENTE,5,FALSE)</f>
        <v>CALI</v>
      </c>
    </row>
    <row r="2784" spans="3:18">
      <c r="C2784" s="13">
        <v>2015</v>
      </c>
      <c r="D2784" s="17" t="s">
        <v>705</v>
      </c>
      <c r="E2784" s="17">
        <f>MONTH(FACTURACION[[#This Row],[MES]]&amp;1)</f>
        <v>12</v>
      </c>
      <c r="F2784" s="223">
        <f>DATE(FACTURACION[[#This Row],[AÑO]],FACTURACION[[#This Row],[Mes numero]],1)</f>
        <v>42339</v>
      </c>
      <c r="G2784" s="159">
        <v>11673</v>
      </c>
      <c r="H2784" s="20">
        <v>800167643</v>
      </c>
      <c r="I2784" s="2" t="str">
        <f>+VLOOKUP(FACTURACION[[#This Row],[NIT]],TABLACLIENTE,2,FALSE)</f>
        <v>GASES DE OCCIDENTE S.A. E.S.P. (GDO)</v>
      </c>
      <c r="J2784" s="2" t="s">
        <v>1232</v>
      </c>
      <c r="K2784" s="12" t="str">
        <f>+VLOOKUP(FACTURACION[[#This Row],[REFERENCIA]],CODINV,2,FALSE)</f>
        <v>RODAMIENTO 4GT</v>
      </c>
      <c r="L2784" s="12" t="str">
        <f>IF(VLOOKUP(FACTURACION[[#This Row],[REFERENCIA]],CODINV,3,FALSE)=0,"",VLOOKUP(FACTURACION[[#This Row],[REFERENCIA]],CODINV,3,FALSE))</f>
        <v>56085G041</v>
      </c>
      <c r="M2784" s="12" t="str">
        <f>+VLOOKUP(FACTURACION[[#This Row],[REFERENCIA]],CODINV,4,FALSE)</f>
        <v>REPUESTOS Y ACCESORIOS</v>
      </c>
      <c r="N2784" s="12" t="str">
        <f>+VLOOKUP(FACTURACION[[#This Row],[REFERENCIA]],CODINV,5,FALSE)</f>
        <v>HONEYWELL</v>
      </c>
      <c r="O2784" s="2">
        <v>8</v>
      </c>
      <c r="P2784" s="23">
        <v>100686</v>
      </c>
      <c r="Q2784" s="24">
        <f>+FACTURACION[[#This Row],[CANTIDAD]]*FACTURACION[[#This Row],[VR UNITARIO]]/1000</f>
        <v>805.48800000000006</v>
      </c>
      <c r="R2784" s="3" t="str">
        <f>+VLOOKUP(FACTURACION[[#This Row],[NIT]],TABLACLIENTE,5,FALSE)</f>
        <v>CALI</v>
      </c>
    </row>
    <row r="2785" spans="3:18">
      <c r="C2785" s="13">
        <v>2015</v>
      </c>
      <c r="D2785" s="17" t="s">
        <v>705</v>
      </c>
      <c r="E2785" s="17">
        <f>MONTH(FACTURACION[[#This Row],[MES]]&amp;1)</f>
        <v>12</v>
      </c>
      <c r="F2785" s="223">
        <f>DATE(FACTURACION[[#This Row],[AÑO]],FACTURACION[[#This Row],[Mes numero]],1)</f>
        <v>42339</v>
      </c>
      <c r="G2785" s="159">
        <v>11673</v>
      </c>
      <c r="H2785" s="20">
        <v>800167643</v>
      </c>
      <c r="I2785" s="2" t="str">
        <f>+VLOOKUP(FACTURACION[[#This Row],[NIT]],TABLACLIENTE,2,FALSE)</f>
        <v>GASES DE OCCIDENTE S.A. E.S.P. (GDO)</v>
      </c>
      <c r="J2785" s="2" t="s">
        <v>556</v>
      </c>
      <c r="K2785" s="12" t="str">
        <f>+VLOOKUP(FACTURACION[[#This Row],[REFERENCIA]],CODINV,2,FALSE)</f>
        <v>BALL BEARING, TURBINE METERS.</v>
      </c>
      <c r="L2785" s="12" t="str">
        <f>IF(VLOOKUP(FACTURACION[[#This Row],[REFERENCIA]],CODINV,3,FALSE)=0,"",VLOOKUP(FACTURACION[[#This Row],[REFERENCIA]],CODINV,3,FALSE))</f>
        <v>56085G021</v>
      </c>
      <c r="M2785" s="12" t="str">
        <f>+VLOOKUP(FACTURACION[[#This Row],[REFERENCIA]],CODINV,4,FALSE)</f>
        <v>REPUESTOS Y ACCESORIOS</v>
      </c>
      <c r="N2785" s="12" t="str">
        <f>+VLOOKUP(FACTURACION[[#This Row],[REFERENCIA]],CODINV,5,FALSE)</f>
        <v>HONEYWELL</v>
      </c>
      <c r="O2785" s="2">
        <v>6</v>
      </c>
      <c r="P2785" s="23">
        <v>116582</v>
      </c>
      <c r="Q2785" s="24">
        <f>+FACTURACION[[#This Row],[CANTIDAD]]*FACTURACION[[#This Row],[VR UNITARIO]]/1000</f>
        <v>699.49199999999996</v>
      </c>
      <c r="R2785" s="3" t="str">
        <f>+VLOOKUP(FACTURACION[[#This Row],[NIT]],TABLACLIENTE,5,FALSE)</f>
        <v>CALI</v>
      </c>
    </row>
    <row r="2786" spans="3:18">
      <c r="C2786" s="13">
        <v>2015</v>
      </c>
      <c r="D2786" s="17" t="s">
        <v>705</v>
      </c>
      <c r="E2786" s="17">
        <f>MONTH(FACTURACION[[#This Row],[MES]]&amp;1)</f>
        <v>12</v>
      </c>
      <c r="F2786" s="223">
        <f>DATE(FACTURACION[[#This Row],[AÑO]],FACTURACION[[#This Row],[Mes numero]],1)</f>
        <v>42339</v>
      </c>
      <c r="G2786" s="159">
        <v>11676</v>
      </c>
      <c r="H2786" s="20">
        <v>900155947</v>
      </c>
      <c r="I2786" s="2" t="str">
        <f>+VLOOKUP(FACTURACION[[#This Row],[NIT]],TABLACLIENTE,2,FALSE)</f>
        <v>INGENIERIA DE MONTAJE Y MANTENIMIENTO DE ESTACIONES DE SERVICIO LTDA  (IMMES LTDA)</v>
      </c>
      <c r="J2786" s="2" t="s">
        <v>3</v>
      </c>
      <c r="K2786" s="12" t="str">
        <f>+VLOOKUP(FACTURACION[[#This Row],[REFERENCIA]],CODINV,2,FALSE)</f>
        <v>RES 24-48" W.C. ROJO</v>
      </c>
      <c r="L2786" s="12" t="str">
        <f>IF(VLOOKUP(FACTURACION[[#This Row],[REFERENCIA]],CODINV,3,FALSE)=0,"",VLOOKUP(FACTURACION[[#This Row],[REFERENCIA]],CODINV,3,FALSE))</f>
        <v>70017P082</v>
      </c>
      <c r="M2786" s="12" t="str">
        <f>+VLOOKUP(FACTURACION[[#This Row],[REFERENCIA]],CODINV,4,FALSE)</f>
        <v>REPUESTOS Y ACCESORIOS</v>
      </c>
      <c r="N2786" s="12" t="str">
        <f>+VLOOKUP(FACTURACION[[#This Row],[REFERENCIA]],CODINV,5,FALSE)</f>
        <v>HONEYWELL</v>
      </c>
      <c r="O2786" s="2">
        <v>1</v>
      </c>
      <c r="P2786" s="23">
        <v>20000</v>
      </c>
      <c r="Q2786" s="24">
        <f>+FACTURACION[[#This Row],[CANTIDAD]]*FACTURACION[[#This Row],[VR UNITARIO]]/1000</f>
        <v>20</v>
      </c>
      <c r="R2786" s="3" t="str">
        <f>+VLOOKUP(FACTURACION[[#This Row],[NIT]],TABLACLIENTE,5,FALSE)</f>
        <v>BOGOTÁ D.C.</v>
      </c>
    </row>
    <row r="2787" spans="3:18">
      <c r="C2787" s="13">
        <v>2015</v>
      </c>
      <c r="D2787" s="17" t="s">
        <v>705</v>
      </c>
      <c r="E2787" s="17">
        <f>MONTH(FACTURACION[[#This Row],[MES]]&amp;1)</f>
        <v>12</v>
      </c>
      <c r="F2787" s="223">
        <f>DATE(FACTURACION[[#This Row],[AÑO]],FACTURACION[[#This Row],[Mes numero]],1)</f>
        <v>42339</v>
      </c>
      <c r="G2787" s="159">
        <v>11700</v>
      </c>
      <c r="H2787" s="20">
        <v>890101691</v>
      </c>
      <c r="I2787" s="2" t="str">
        <f>+VLOOKUP(FACTURACION[[#This Row],[NIT]],TABLACLIENTE,2,FALSE)</f>
        <v>GASES DEL CARIBE S.A.E.S.P. (GASCARIBE S.A E.S.P.)</v>
      </c>
      <c r="J2787" s="2" t="s">
        <v>277</v>
      </c>
      <c r="K2787" s="12" t="str">
        <f>+VLOOKUP(FACTURACION[[#This Row],[REFERENCIA]],CODINV,2,FALSE)</f>
        <v>ORIFICIO 3/32"</v>
      </c>
      <c r="L2787" s="12" t="str">
        <f>IF(VLOOKUP(FACTURACION[[#This Row],[REFERENCIA]],CODINV,3,FALSE)=0,"",VLOOKUP(FACTURACION[[#This Row],[REFERENCIA]],CODINV,3,FALSE))</f>
        <v>70033P001</v>
      </c>
      <c r="M2787" s="12" t="str">
        <f>+VLOOKUP(FACTURACION[[#This Row],[REFERENCIA]],CODINV,4,FALSE)</f>
        <v>REPUESTOS Y ACCESORIOS</v>
      </c>
      <c r="N2787" s="12" t="str">
        <f>+VLOOKUP(FACTURACION[[#This Row],[REFERENCIA]],CODINV,5,FALSE)</f>
        <v>HONEYWELL</v>
      </c>
      <c r="O2787" s="2">
        <v>100</v>
      </c>
      <c r="P2787" s="23">
        <v>27888</v>
      </c>
      <c r="Q2787" s="24">
        <f>+FACTURACION[[#This Row],[CANTIDAD]]*FACTURACION[[#This Row],[VR UNITARIO]]/1000</f>
        <v>2788.8</v>
      </c>
      <c r="R2787" s="3" t="str">
        <f>+VLOOKUP(FACTURACION[[#This Row],[NIT]],TABLACLIENTE,5,FALSE)</f>
        <v>BARRANQUILLA</v>
      </c>
    </row>
    <row r="2788" spans="3:18">
      <c r="C2788" s="13">
        <v>2015</v>
      </c>
      <c r="D2788" s="17" t="s">
        <v>705</v>
      </c>
      <c r="E2788" s="17">
        <f>MONTH(FACTURACION[[#This Row],[MES]]&amp;1)</f>
        <v>12</v>
      </c>
      <c r="F2788" s="223">
        <f>DATE(FACTURACION[[#This Row],[AÑO]],FACTURACION[[#This Row],[Mes numero]],1)</f>
        <v>42339</v>
      </c>
      <c r="G2788" s="159">
        <v>11676</v>
      </c>
      <c r="H2788" s="20">
        <v>900155947</v>
      </c>
      <c r="I2788" s="2" t="str">
        <f>+VLOOKUP(FACTURACION[[#This Row],[NIT]],TABLACLIENTE,2,FALSE)</f>
        <v>INGENIERIA DE MONTAJE Y MANTENIMIENTO DE ESTACIONES DE SERVICIO LTDA  (IMMES LTDA)</v>
      </c>
      <c r="J2788" s="2" t="s">
        <v>277</v>
      </c>
      <c r="K2788" s="12" t="str">
        <f>+VLOOKUP(FACTURACION[[#This Row],[REFERENCIA]],CODINV,2,FALSE)</f>
        <v>ORIFICIO 3/32"</v>
      </c>
      <c r="L2788" s="12" t="str">
        <f>IF(VLOOKUP(FACTURACION[[#This Row],[REFERENCIA]],CODINV,3,FALSE)=0,"",VLOOKUP(FACTURACION[[#This Row],[REFERENCIA]],CODINV,3,FALSE))</f>
        <v>70033P001</v>
      </c>
      <c r="M2788" s="12" t="str">
        <f>+VLOOKUP(FACTURACION[[#This Row],[REFERENCIA]],CODINV,4,FALSE)</f>
        <v>REPUESTOS Y ACCESORIOS</v>
      </c>
      <c r="N2788" s="12" t="str">
        <f>+VLOOKUP(FACTURACION[[#This Row],[REFERENCIA]],CODINV,5,FALSE)</f>
        <v>HONEYWELL</v>
      </c>
      <c r="O2788" s="2">
        <v>2</v>
      </c>
      <c r="P2788" s="23">
        <v>18000</v>
      </c>
      <c r="Q2788" s="24">
        <f>+FACTURACION[[#This Row],[CANTIDAD]]*FACTURACION[[#This Row],[VR UNITARIO]]/1000</f>
        <v>36</v>
      </c>
      <c r="R2788" s="3" t="str">
        <f>+VLOOKUP(FACTURACION[[#This Row],[NIT]],TABLACLIENTE,5,FALSE)</f>
        <v>BOGOTÁ D.C.</v>
      </c>
    </row>
    <row r="2789" spans="3:18">
      <c r="C2789" s="13">
        <v>2015</v>
      </c>
      <c r="D2789" s="17" t="s">
        <v>705</v>
      </c>
      <c r="E2789" s="17">
        <f>MONTH(FACTURACION[[#This Row],[MES]]&amp;1)</f>
        <v>12</v>
      </c>
      <c r="F2789" s="223">
        <f>DATE(FACTURACION[[#This Row],[AÑO]],FACTURACION[[#This Row],[Mes numero]],1)</f>
        <v>42339</v>
      </c>
      <c r="G2789" s="159">
        <v>11700</v>
      </c>
      <c r="H2789" s="20">
        <v>890101691</v>
      </c>
      <c r="I2789" s="2" t="str">
        <f>+VLOOKUP(FACTURACION[[#This Row],[NIT]],TABLACLIENTE,2,FALSE)</f>
        <v>GASES DEL CARIBE S.A.E.S.P. (GASCARIBE S.A E.S.P.)</v>
      </c>
      <c r="J2789" s="2" t="s">
        <v>151</v>
      </c>
      <c r="K2789" s="12" t="str">
        <f>+VLOOKUP(FACTURACION[[#This Row],[REFERENCIA]],CODINV,2,FALSE)</f>
        <v>DIAFRAGMA BUNA Z-138</v>
      </c>
      <c r="L2789" s="12" t="str">
        <f>IF(VLOOKUP(FACTURACION[[#This Row],[REFERENCIA]],CODINV,3,FALSE)=0,"",VLOOKUP(FACTURACION[[#This Row],[REFERENCIA]],CODINV,3,FALSE))</f>
        <v>70170P028</v>
      </c>
      <c r="M2789" s="12" t="str">
        <f>+VLOOKUP(FACTURACION[[#This Row],[REFERENCIA]],CODINV,4,FALSE)</f>
        <v>REPUESTOS Y ACCESORIOS</v>
      </c>
      <c r="N2789" s="12" t="str">
        <f>+VLOOKUP(FACTURACION[[#This Row],[REFERENCIA]],CODINV,5,FALSE)</f>
        <v>HONEYWELL</v>
      </c>
      <c r="O2789" s="2">
        <v>100</v>
      </c>
      <c r="P2789" s="23">
        <v>20908</v>
      </c>
      <c r="Q2789" s="24">
        <f>+FACTURACION[[#This Row],[CANTIDAD]]*FACTURACION[[#This Row],[VR UNITARIO]]/1000</f>
        <v>2090.8000000000002</v>
      </c>
      <c r="R2789" s="3" t="str">
        <f>+VLOOKUP(FACTURACION[[#This Row],[NIT]],TABLACLIENTE,5,FALSE)</f>
        <v>BARRANQUILLA</v>
      </c>
    </row>
    <row r="2790" spans="3:18">
      <c r="C2790" s="13">
        <v>2015</v>
      </c>
      <c r="D2790" s="17" t="s">
        <v>705</v>
      </c>
      <c r="E2790" s="17">
        <f>MONTH(FACTURACION[[#This Row],[MES]]&amp;1)</f>
        <v>12</v>
      </c>
      <c r="F2790" s="223">
        <f>DATE(FACTURACION[[#This Row],[AÑO]],FACTURACION[[#This Row],[Mes numero]],1)</f>
        <v>42339</v>
      </c>
      <c r="G2790" s="159">
        <v>11676</v>
      </c>
      <c r="H2790" s="20">
        <v>900155947</v>
      </c>
      <c r="I2790" s="2" t="str">
        <f>+VLOOKUP(FACTURACION[[#This Row],[NIT]],TABLACLIENTE,2,FALSE)</f>
        <v>INGENIERIA DE MONTAJE Y MANTENIMIENTO DE ESTACIONES DE SERVICIO LTDA  (IMMES LTDA)</v>
      </c>
      <c r="J2790" s="2" t="s">
        <v>151</v>
      </c>
      <c r="K2790" s="12" t="str">
        <f>+VLOOKUP(FACTURACION[[#This Row],[REFERENCIA]],CODINV,2,FALSE)</f>
        <v>DIAFRAGMA BUNA Z-138</v>
      </c>
      <c r="L2790" s="12" t="str">
        <f>IF(VLOOKUP(FACTURACION[[#This Row],[REFERENCIA]],CODINV,3,FALSE)=0,"",VLOOKUP(FACTURACION[[#This Row],[REFERENCIA]],CODINV,3,FALSE))</f>
        <v>70170P028</v>
      </c>
      <c r="M2790" s="12" t="str">
        <f>+VLOOKUP(FACTURACION[[#This Row],[REFERENCIA]],CODINV,4,FALSE)</f>
        <v>REPUESTOS Y ACCESORIOS</v>
      </c>
      <c r="N2790" s="12" t="str">
        <f>+VLOOKUP(FACTURACION[[#This Row],[REFERENCIA]],CODINV,5,FALSE)</f>
        <v>HONEYWELL</v>
      </c>
      <c r="O2790" s="2">
        <v>4</v>
      </c>
      <c r="P2790" s="23">
        <v>18000</v>
      </c>
      <c r="Q2790" s="24">
        <f>+FACTURACION[[#This Row],[CANTIDAD]]*FACTURACION[[#This Row],[VR UNITARIO]]/1000</f>
        <v>72</v>
      </c>
      <c r="R2790" s="3" t="str">
        <f>+VLOOKUP(FACTURACION[[#This Row],[NIT]],TABLACLIENTE,5,FALSE)</f>
        <v>BOGOTÁ D.C.</v>
      </c>
    </row>
    <row r="2791" spans="3:18">
      <c r="C2791" s="13">
        <v>2015</v>
      </c>
      <c r="D2791" s="17" t="s">
        <v>705</v>
      </c>
      <c r="E2791" s="17">
        <f>MONTH(FACTURACION[[#This Row],[MES]]&amp;1)</f>
        <v>12</v>
      </c>
      <c r="F2791" s="223">
        <f>DATE(FACTURACION[[#This Row],[AÑO]],FACTURACION[[#This Row],[Mes numero]],1)</f>
        <v>42339</v>
      </c>
      <c r="G2791" s="159">
        <v>11673</v>
      </c>
      <c r="H2791" s="20">
        <v>800167643</v>
      </c>
      <c r="I2791" s="2" t="str">
        <f>+VLOOKUP(FACTURACION[[#This Row],[NIT]],TABLACLIENTE,2,FALSE)</f>
        <v>GASES DE OCCIDENTE S.A. E.S.P. (GDO)</v>
      </c>
      <c r="J2791" s="2" t="s">
        <v>132</v>
      </c>
      <c r="K2791" s="12" t="str">
        <f>+VLOOKUP(FACTURACION[[#This Row],[REFERENCIA]],CODINV,2,FALSE)</f>
        <v>KIT REPARACION BUNA N 80</v>
      </c>
      <c r="L2791" s="12" t="str">
        <f>IF(VLOOKUP(FACTURACION[[#This Row],[REFERENCIA]],CODINV,3,FALSE)=0,"",VLOOKUP(FACTURACION[[#This Row],[REFERENCIA]],CODINV,3,FALSE))</f>
        <v>73914K010</v>
      </c>
      <c r="M2791" s="12" t="str">
        <f>+VLOOKUP(FACTURACION[[#This Row],[REFERENCIA]],CODINV,4,FALSE)</f>
        <v>REPUESTOS Y ACCESORIOS</v>
      </c>
      <c r="N2791" s="12" t="str">
        <f>+VLOOKUP(FACTURACION[[#This Row],[REFERENCIA]],CODINV,5,FALSE)</f>
        <v>HONEYWELL</v>
      </c>
      <c r="O2791" s="2">
        <v>150</v>
      </c>
      <c r="P2791" s="23">
        <v>78368</v>
      </c>
      <c r="Q2791" s="24">
        <f>+FACTURACION[[#This Row],[CANTIDAD]]*FACTURACION[[#This Row],[VR UNITARIO]]/1000</f>
        <v>11755.2</v>
      </c>
      <c r="R2791" s="3" t="str">
        <f>+VLOOKUP(FACTURACION[[#This Row],[NIT]],TABLACLIENTE,5,FALSE)</f>
        <v>CALI</v>
      </c>
    </row>
    <row r="2792" spans="3:18">
      <c r="C2792" s="13">
        <v>2015</v>
      </c>
      <c r="D2792" s="17" t="s">
        <v>705</v>
      </c>
      <c r="E2792" s="17">
        <f>MONTH(FACTURACION[[#This Row],[MES]]&amp;1)</f>
        <v>12</v>
      </c>
      <c r="F2792" s="223">
        <f>DATE(FACTURACION[[#This Row],[AÑO]],FACTURACION[[#This Row],[Mes numero]],1)</f>
        <v>42339</v>
      </c>
      <c r="G2792" s="159">
        <v>11676</v>
      </c>
      <c r="H2792" s="20">
        <v>900155947</v>
      </c>
      <c r="I2792" s="2" t="str">
        <f>+VLOOKUP(FACTURACION[[#This Row],[NIT]],TABLACLIENTE,2,FALSE)</f>
        <v>INGENIERIA DE MONTAJE Y MANTENIMIENTO DE ESTACIONES DE SERVICIO LTDA  (IMMES LTDA)</v>
      </c>
      <c r="J2792" s="2" t="s">
        <v>274</v>
      </c>
      <c r="K2792" s="12" t="str">
        <f>+VLOOKUP(FACTURACION[[#This Row],[REFERENCIA]],CODINV,2,FALSE)</f>
        <v>SEAT DISC BUNA 80</v>
      </c>
      <c r="L2792" s="12" t="str">
        <f>IF(VLOOKUP(FACTURACION[[#This Row],[REFERENCIA]],CODINV,3,FALSE)=0,"",VLOOKUP(FACTURACION[[#This Row],[REFERENCIA]],CODINV,3,FALSE))</f>
        <v>70041P002</v>
      </c>
      <c r="M2792" s="12" t="str">
        <f>+VLOOKUP(FACTURACION[[#This Row],[REFERENCIA]],CODINV,4,FALSE)</f>
        <v>REPUESTOS Y ACCESORIOS</v>
      </c>
      <c r="N2792" s="12" t="str">
        <f>+VLOOKUP(FACTURACION[[#This Row],[REFERENCIA]],CODINV,5,FALSE)</f>
        <v>HONEYWELL</v>
      </c>
      <c r="O2792" s="2">
        <v>2</v>
      </c>
      <c r="P2792" s="23">
        <v>21400</v>
      </c>
      <c r="Q2792" s="24">
        <f>+FACTURACION[[#This Row],[CANTIDAD]]*FACTURACION[[#This Row],[VR UNITARIO]]/1000</f>
        <v>42.8</v>
      </c>
      <c r="R2792" s="3" t="str">
        <f>+VLOOKUP(FACTURACION[[#This Row],[NIT]],TABLACLIENTE,5,FALSE)</f>
        <v>BOGOTÁ D.C.</v>
      </c>
    </row>
    <row r="2793" spans="3:18">
      <c r="C2793" s="13">
        <v>2015</v>
      </c>
      <c r="D2793" s="17" t="s">
        <v>705</v>
      </c>
      <c r="E2793" s="17">
        <f>MONTH(FACTURACION[[#This Row],[MES]]&amp;1)</f>
        <v>12</v>
      </c>
      <c r="F2793" s="223">
        <f>DATE(FACTURACION[[#This Row],[AÑO]],FACTURACION[[#This Row],[Mes numero]],1)</f>
        <v>42339</v>
      </c>
      <c r="G2793" s="159">
        <v>11700</v>
      </c>
      <c r="H2793" s="20">
        <v>890101691</v>
      </c>
      <c r="I2793" s="2" t="str">
        <f>+VLOOKUP(FACTURACION[[#This Row],[NIT]],TABLACLIENTE,2,FALSE)</f>
        <v>GASES DEL CARIBE S.A.E.S.P. (GASCARIBE S.A E.S.P.)</v>
      </c>
      <c r="J2793" s="2" t="s">
        <v>514</v>
      </c>
      <c r="K2793" s="12" t="str">
        <f>+VLOOKUP(FACTURACION[[#This Row],[REFERENCIA]],CODINV,2,FALSE)</f>
        <v>SEAT DISC BUNA 70 PHILA</v>
      </c>
      <c r="L2793" s="12" t="str">
        <f>IF(VLOOKUP(FACTURACION[[#This Row],[REFERENCIA]],CODINV,3,FALSE)=0,"",VLOOKUP(FACTURACION[[#This Row],[REFERENCIA]],CODINV,3,FALSE))</f>
        <v>70041P072</v>
      </c>
      <c r="M2793" s="12" t="str">
        <f>+VLOOKUP(FACTURACION[[#This Row],[REFERENCIA]],CODINV,4,FALSE)</f>
        <v>REPUESTOS Y ACCESORIOS</v>
      </c>
      <c r="N2793" s="12" t="str">
        <f>+VLOOKUP(FACTURACION[[#This Row],[REFERENCIA]],CODINV,5,FALSE)</f>
        <v>HONEYWELL</v>
      </c>
      <c r="O2793" s="2">
        <v>100</v>
      </c>
      <c r="P2793" s="23">
        <v>34835</v>
      </c>
      <c r="Q2793" s="24">
        <f>+FACTURACION[[#This Row],[CANTIDAD]]*FACTURACION[[#This Row],[VR UNITARIO]]/1000</f>
        <v>3483.5</v>
      </c>
      <c r="R2793" s="3" t="str">
        <f>+VLOOKUP(FACTURACION[[#This Row],[NIT]],TABLACLIENTE,5,FALSE)</f>
        <v>BARRANQUILLA</v>
      </c>
    </row>
    <row r="2794" spans="3:18">
      <c r="C2794" s="13">
        <v>2015</v>
      </c>
      <c r="D2794" s="17" t="s">
        <v>705</v>
      </c>
      <c r="E2794" s="17">
        <f>MONTH(FACTURACION[[#This Row],[MES]]&amp;1)</f>
        <v>12</v>
      </c>
      <c r="F2794" s="223">
        <f>DATE(FACTURACION[[#This Row],[AÑO]],FACTURACION[[#This Row],[Mes numero]],1)</f>
        <v>42339</v>
      </c>
      <c r="G2794" s="159">
        <v>11722</v>
      </c>
      <c r="H2794" s="20">
        <v>800074033</v>
      </c>
      <c r="I2794" s="2" t="str">
        <f>+VLOOKUP(FACTURACION[[#This Row],[NIT]],TABLACLIENTE,2,FALSE)</f>
        <v>COMPAÑIAS ASOCIADAS DE GAS S.A. E.S.P (ASOGAS SA ESP)</v>
      </c>
      <c r="J2794" s="2" t="s">
        <v>631</v>
      </c>
      <c r="K2794" s="12" t="str">
        <f>+VLOOKUP(FACTURACION[[#This Row],[REFERENCIA]],CODINV,2,FALSE)</f>
        <v>RESORTE 7-12 WC AZUL ROJO</v>
      </c>
      <c r="L2794" s="12" t="str">
        <f>IF(VLOOKUP(FACTURACION[[#This Row],[REFERENCIA]],CODINV,3,FALSE)=0,"",VLOOKUP(FACTURACION[[#This Row],[REFERENCIA]],CODINV,3,FALSE))</f>
        <v>70017P139</v>
      </c>
      <c r="M2794" s="12" t="str">
        <f>+VLOOKUP(FACTURACION[[#This Row],[REFERENCIA]],CODINV,4,FALSE)</f>
        <v>REPUESTOS Y ACCESORIOS</v>
      </c>
      <c r="N2794" s="12" t="str">
        <f>+VLOOKUP(FACTURACION[[#This Row],[REFERENCIA]],CODINV,5,FALSE)</f>
        <v>HONEYWELL</v>
      </c>
      <c r="O2794" s="2">
        <v>1</v>
      </c>
      <c r="P2794" s="23">
        <v>15800</v>
      </c>
      <c r="Q2794" s="24">
        <f>+FACTURACION[[#This Row],[CANTIDAD]]*FACTURACION[[#This Row],[VR UNITARIO]]/1000</f>
        <v>15.8</v>
      </c>
      <c r="R2794" s="3" t="str">
        <f>+VLOOKUP(FACTURACION[[#This Row],[NIT]],TABLACLIENTE,5,FALSE)</f>
        <v>MOSQUERA</v>
      </c>
    </row>
    <row r="2795" spans="3:18">
      <c r="C2795" s="13">
        <v>2015</v>
      </c>
      <c r="D2795" s="17" t="s">
        <v>705</v>
      </c>
      <c r="E2795" s="17">
        <f>MONTH(FACTURACION[[#This Row],[MES]]&amp;1)</f>
        <v>12</v>
      </c>
      <c r="F2795" s="223">
        <f>DATE(FACTURACION[[#This Row],[AÑO]],FACTURACION[[#This Row],[Mes numero]],1)</f>
        <v>42339</v>
      </c>
      <c r="G2795" s="159">
        <v>11722</v>
      </c>
      <c r="H2795" s="20">
        <v>800074033</v>
      </c>
      <c r="I2795" s="2" t="str">
        <f>+VLOOKUP(FACTURACION[[#This Row],[NIT]],TABLACLIENTE,2,FALSE)</f>
        <v>COMPAÑIAS ASOCIADAS DE GAS S.A. E.S.P (ASOGAS SA ESP)</v>
      </c>
      <c r="J2795" s="2" t="s">
        <v>632</v>
      </c>
      <c r="K2795" s="12" t="str">
        <f>+VLOOKUP(FACTURACION[[#This Row],[REFERENCIA]],CODINV,2,FALSE)</f>
        <v>RESORTE 13-16 WC AZUL - BLANCO</v>
      </c>
      <c r="L2795" s="12" t="str">
        <f>IF(VLOOKUP(FACTURACION[[#This Row],[REFERENCIA]],CODINV,3,FALSE)=0,"",VLOOKUP(FACTURACION[[#This Row],[REFERENCIA]],CODINV,3,FALSE))</f>
        <v>70017P140</v>
      </c>
      <c r="M2795" s="12" t="str">
        <f>+VLOOKUP(FACTURACION[[#This Row],[REFERENCIA]],CODINV,4,FALSE)</f>
        <v>REPUESTOS Y ACCESORIOS</v>
      </c>
      <c r="N2795" s="12" t="str">
        <f>+VLOOKUP(FACTURACION[[#This Row],[REFERENCIA]],CODINV,5,FALSE)</f>
        <v>HONEYWELL</v>
      </c>
      <c r="O2795" s="2">
        <v>1</v>
      </c>
      <c r="P2795" s="23">
        <v>19000</v>
      </c>
      <c r="Q2795" s="24">
        <f>+FACTURACION[[#This Row],[CANTIDAD]]*FACTURACION[[#This Row],[VR UNITARIO]]/1000</f>
        <v>19</v>
      </c>
      <c r="R2795" s="3" t="str">
        <f>+VLOOKUP(FACTURACION[[#This Row],[NIT]],TABLACLIENTE,5,FALSE)</f>
        <v>MOSQUERA</v>
      </c>
    </row>
    <row r="2796" spans="3:18">
      <c r="C2796" s="13">
        <v>2015</v>
      </c>
      <c r="D2796" s="17" t="s">
        <v>705</v>
      </c>
      <c r="E2796" s="17">
        <f>MONTH(FACTURACION[[#This Row],[MES]]&amp;1)</f>
        <v>12</v>
      </c>
      <c r="F2796" s="223">
        <f>DATE(FACTURACION[[#This Row],[AÑO]],FACTURACION[[#This Row],[Mes numero]],1)</f>
        <v>42339</v>
      </c>
      <c r="G2796" s="159">
        <v>11700</v>
      </c>
      <c r="H2796" s="20">
        <v>890101691</v>
      </c>
      <c r="I2796" s="2" t="str">
        <f>+VLOOKUP(FACTURACION[[#This Row],[NIT]],TABLACLIENTE,2,FALSE)</f>
        <v>GASES DEL CARIBE S.A.E.S.P. (GASCARIBE S.A E.S.P.)</v>
      </c>
      <c r="J2796" s="2" t="s">
        <v>61</v>
      </c>
      <c r="K2796" s="12" t="str">
        <f>+VLOOKUP(FACTURACION[[#This Row],[REFERENCIA]],CODINV,2,FALSE)</f>
        <v>MANGA 2" S300 H7</v>
      </c>
      <c r="L2796" s="12" t="str">
        <f>IF(VLOOKUP(FACTURACION[[#This Row],[REFERENCIA]],CODINV,3,FALSE)=0,"",VLOOKUP(FACTURACION[[#This Row],[REFERENCIA]],CODINV,3,FALSE))</f>
        <v>73404P002</v>
      </c>
      <c r="M2796" s="12" t="str">
        <f>+VLOOKUP(FACTURACION[[#This Row],[REFERENCIA]],CODINV,4,FALSE)</f>
        <v>MANGAS</v>
      </c>
      <c r="N2796" s="12" t="str">
        <f>+VLOOKUP(FACTURACION[[#This Row],[REFERENCIA]],CODINV,5,FALSE)</f>
        <v>HONEYWELL</v>
      </c>
      <c r="O2796" s="2">
        <v>30</v>
      </c>
      <c r="P2796" s="23">
        <v>531590</v>
      </c>
      <c r="Q2796" s="24">
        <f>+FACTURACION[[#This Row],[CANTIDAD]]*FACTURACION[[#This Row],[VR UNITARIO]]/1000</f>
        <v>15947.7</v>
      </c>
      <c r="R2796" s="3" t="str">
        <f>+VLOOKUP(FACTURACION[[#This Row],[NIT]],TABLACLIENTE,5,FALSE)</f>
        <v>BARRANQUILLA</v>
      </c>
    </row>
    <row r="2797" spans="3:18">
      <c r="C2797" s="13">
        <v>2015</v>
      </c>
      <c r="D2797" s="17" t="s">
        <v>705</v>
      </c>
      <c r="E2797" s="17">
        <f>MONTH(FACTURACION[[#This Row],[MES]]&amp;1)</f>
        <v>12</v>
      </c>
      <c r="F2797" s="223">
        <f>DATE(FACTURACION[[#This Row],[AÑO]],FACTURACION[[#This Row],[Mes numero]],1)</f>
        <v>42339</v>
      </c>
      <c r="G2797" s="159">
        <v>11718</v>
      </c>
      <c r="H2797" s="20">
        <v>890503900</v>
      </c>
      <c r="I2797" s="2" t="str">
        <f>+VLOOKUP(FACTURACION[[#This Row],[NIT]],TABLACLIENTE,2,FALSE)</f>
        <v>GASES DEL ORIENTE S.A. E.S.P.</v>
      </c>
      <c r="J2797" s="2" t="s">
        <v>61</v>
      </c>
      <c r="K2797" s="12" t="str">
        <f>+VLOOKUP(FACTURACION[[#This Row],[REFERENCIA]],CODINV,2,FALSE)</f>
        <v>MANGA 2" S300 H7</v>
      </c>
      <c r="L2797" s="12" t="str">
        <f>IF(VLOOKUP(FACTURACION[[#This Row],[REFERENCIA]],CODINV,3,FALSE)=0,"",VLOOKUP(FACTURACION[[#This Row],[REFERENCIA]],CODINV,3,FALSE))</f>
        <v>73404P002</v>
      </c>
      <c r="M2797" s="12" t="str">
        <f>+VLOOKUP(FACTURACION[[#This Row],[REFERENCIA]],CODINV,4,FALSE)</f>
        <v>MANGAS</v>
      </c>
      <c r="N2797" s="12" t="str">
        <f>+VLOOKUP(FACTURACION[[#This Row],[REFERENCIA]],CODINV,5,FALSE)</f>
        <v>HONEYWELL</v>
      </c>
      <c r="O2797" s="2">
        <v>10</v>
      </c>
      <c r="P2797" s="23">
        <v>502771</v>
      </c>
      <c r="Q2797" s="24">
        <f>+FACTURACION[[#This Row],[CANTIDAD]]*FACTURACION[[#This Row],[VR UNITARIO]]/1000</f>
        <v>5027.71</v>
      </c>
      <c r="R2797" s="3" t="str">
        <f>+VLOOKUP(FACTURACION[[#This Row],[NIT]],TABLACLIENTE,5,FALSE)</f>
        <v>CUCUTA</v>
      </c>
    </row>
    <row r="2798" spans="3:18">
      <c r="C2798" s="13">
        <v>2015</v>
      </c>
      <c r="D2798" s="17" t="s">
        <v>705</v>
      </c>
      <c r="E2798" s="17">
        <f>MONTH(FACTURACION[[#This Row],[MES]]&amp;1)</f>
        <v>12</v>
      </c>
      <c r="F2798" s="223">
        <f>DATE(FACTURACION[[#This Row],[AÑO]],FACTURACION[[#This Row],[Mes numero]],1)</f>
        <v>42339</v>
      </c>
      <c r="G2798" s="159">
        <v>11673</v>
      </c>
      <c r="H2798" s="20">
        <v>800167643</v>
      </c>
      <c r="I2798" s="2" t="str">
        <f>+VLOOKUP(FACTURACION[[#This Row],[NIT]],TABLACLIENTE,2,FALSE)</f>
        <v>GASES DE OCCIDENTE S.A. E.S.P. (GDO)</v>
      </c>
      <c r="J2798" s="2" t="s">
        <v>183</v>
      </c>
      <c r="K2798" s="12" t="str">
        <f>+VLOOKUP(FACTURACION[[#This Row],[REFERENCIA]],CODINV,2,FALSE)</f>
        <v>MANGA 2" S300 H5</v>
      </c>
      <c r="L2798" s="12" t="str">
        <f>IF(VLOOKUP(FACTURACION[[#This Row],[REFERENCIA]],CODINV,3,FALSE)=0,"",VLOOKUP(FACTURACION[[#This Row],[REFERENCIA]],CODINV,3,FALSE))</f>
        <v>73404P008</v>
      </c>
      <c r="M2798" s="12" t="str">
        <f>+VLOOKUP(FACTURACION[[#This Row],[REFERENCIA]],CODINV,4,FALSE)</f>
        <v>MANGAS</v>
      </c>
      <c r="N2798" s="12" t="str">
        <f>+VLOOKUP(FACTURACION[[#This Row],[REFERENCIA]],CODINV,5,FALSE)</f>
        <v>HONEYWELL</v>
      </c>
      <c r="O2798" s="2">
        <v>59</v>
      </c>
      <c r="P2798" s="23">
        <v>391839</v>
      </c>
      <c r="Q2798" s="24">
        <f>+FACTURACION[[#This Row],[CANTIDAD]]*FACTURACION[[#This Row],[VR UNITARIO]]/1000</f>
        <v>23118.501</v>
      </c>
      <c r="R2798" s="3" t="str">
        <f>+VLOOKUP(FACTURACION[[#This Row],[NIT]],TABLACLIENTE,5,FALSE)</f>
        <v>CALI</v>
      </c>
    </row>
    <row r="2799" spans="3:18">
      <c r="C2799" s="13">
        <v>2015</v>
      </c>
      <c r="D2799" s="17" t="s">
        <v>705</v>
      </c>
      <c r="E2799" s="17">
        <f>MONTH(FACTURACION[[#This Row],[MES]]&amp;1)</f>
        <v>12</v>
      </c>
      <c r="F2799" s="223">
        <f>DATE(FACTURACION[[#This Row],[AÑO]],FACTURACION[[#This Row],[Mes numero]],1)</f>
        <v>42339</v>
      </c>
      <c r="G2799" s="159">
        <v>11718</v>
      </c>
      <c r="H2799" s="20">
        <v>890503900</v>
      </c>
      <c r="I2799" s="2" t="str">
        <f>+VLOOKUP(FACTURACION[[#This Row],[NIT]],TABLACLIENTE,2,FALSE)</f>
        <v>GASES DEL ORIENTE S.A. E.S.P.</v>
      </c>
      <c r="J2799" s="2" t="s">
        <v>153</v>
      </c>
      <c r="K2799" s="12" t="str">
        <f>+VLOOKUP(FACTURACION[[#This Row],[REFERENCIA]],CODINV,2,FALSE)</f>
        <v>MANGA 3" S300 H7</v>
      </c>
      <c r="L2799" s="12" t="str">
        <f>IF(VLOOKUP(FACTURACION[[#This Row],[REFERENCIA]],CODINV,3,FALSE)=0,"",VLOOKUP(FACTURACION[[#This Row],[REFERENCIA]],CODINV,3,FALSE))</f>
        <v>73404P003</v>
      </c>
      <c r="M2799" s="12" t="str">
        <f>+VLOOKUP(FACTURACION[[#This Row],[REFERENCIA]],CODINV,4,FALSE)</f>
        <v>MANGAS</v>
      </c>
      <c r="N2799" s="12" t="str">
        <f>+VLOOKUP(FACTURACION[[#This Row],[REFERENCIA]],CODINV,5,FALSE)</f>
        <v>HONEYWELL</v>
      </c>
      <c r="O2799" s="2">
        <v>2</v>
      </c>
      <c r="P2799" s="23">
        <v>882199</v>
      </c>
      <c r="Q2799" s="24">
        <f>+FACTURACION[[#This Row],[CANTIDAD]]*FACTURACION[[#This Row],[VR UNITARIO]]/1000</f>
        <v>1764.3979999999999</v>
      </c>
      <c r="R2799" s="3" t="str">
        <f>+VLOOKUP(FACTURACION[[#This Row],[NIT]],TABLACLIENTE,5,FALSE)</f>
        <v>CUCUTA</v>
      </c>
    </row>
    <row r="2800" spans="3:18">
      <c r="C2800" s="13">
        <v>2015</v>
      </c>
      <c r="D2800" s="17" t="s">
        <v>705</v>
      </c>
      <c r="E2800" s="17">
        <f>MONTH(FACTURACION[[#This Row],[MES]]&amp;1)</f>
        <v>12</v>
      </c>
      <c r="F2800" s="223">
        <f>DATE(FACTURACION[[#This Row],[AÑO]],FACTURACION[[#This Row],[Mes numero]],1)</f>
        <v>42339</v>
      </c>
      <c r="G2800" s="159">
        <v>11718</v>
      </c>
      <c r="H2800" s="20">
        <v>890503900</v>
      </c>
      <c r="I2800" s="2" t="str">
        <f>+VLOOKUP(FACTURACION[[#This Row],[NIT]],TABLACLIENTE,2,FALSE)</f>
        <v>GASES DEL ORIENTE S.A. E.S.P.</v>
      </c>
      <c r="J2800" s="2" t="s">
        <v>288</v>
      </c>
      <c r="K2800" s="12" t="str">
        <f>+VLOOKUP(FACTURACION[[#This Row],[REFERENCIA]],CODINV,2,FALSE)</f>
        <v>MANGA 4" S300 H7</v>
      </c>
      <c r="L2800" s="12" t="str">
        <f>IF(VLOOKUP(FACTURACION[[#This Row],[REFERENCIA]],CODINV,3,FALSE)=0,"",VLOOKUP(FACTURACION[[#This Row],[REFERENCIA]],CODINV,3,FALSE))</f>
        <v>73404P001</v>
      </c>
      <c r="M2800" s="12" t="str">
        <f>+VLOOKUP(FACTURACION[[#This Row],[REFERENCIA]],CODINV,4,FALSE)</f>
        <v>MANGAS</v>
      </c>
      <c r="N2800" s="12" t="str">
        <f>+VLOOKUP(FACTURACION[[#This Row],[REFERENCIA]],CODINV,5,FALSE)</f>
        <v>HONEYWELL</v>
      </c>
      <c r="O2800" s="2">
        <v>2</v>
      </c>
      <c r="P2800" s="23">
        <v>1256894</v>
      </c>
      <c r="Q2800" s="24">
        <f>+FACTURACION[[#This Row],[CANTIDAD]]*FACTURACION[[#This Row],[VR UNITARIO]]/1000</f>
        <v>2513.788</v>
      </c>
      <c r="R2800" s="3" t="str">
        <f>+VLOOKUP(FACTURACION[[#This Row],[NIT]],TABLACLIENTE,5,FALSE)</f>
        <v>CUCUTA</v>
      </c>
    </row>
    <row r="2801" spans="3:18">
      <c r="C2801" s="13">
        <v>2015</v>
      </c>
      <c r="D2801" s="17" t="s">
        <v>705</v>
      </c>
      <c r="E2801" s="17">
        <f>MONTH(FACTURACION[[#This Row],[MES]]&amp;1)</f>
        <v>12</v>
      </c>
      <c r="F2801" s="223">
        <f>DATE(FACTURACION[[#This Row],[AÑO]],FACTURACION[[#This Row],[Mes numero]],1)</f>
        <v>42339</v>
      </c>
      <c r="G2801" s="159">
        <v>11673</v>
      </c>
      <c r="H2801" s="20">
        <v>800167643</v>
      </c>
      <c r="I2801" s="2" t="str">
        <f>+VLOOKUP(FACTURACION[[#This Row],[NIT]],TABLACLIENTE,2,FALSE)</f>
        <v>GASES DE OCCIDENTE S.A. E.S.P. (GDO)</v>
      </c>
      <c r="J2801" s="2" t="s">
        <v>218</v>
      </c>
      <c r="K2801" s="12" t="str">
        <f>+VLOOKUP(FACTURACION[[#This Row],[REFERENCIA]],CODINV,2,FALSE)</f>
        <v>MANGA 2" S600 B7</v>
      </c>
      <c r="L2801" s="12" t="str">
        <f>IF(VLOOKUP(FACTURACION[[#This Row],[REFERENCIA]],CODINV,3,FALSE)=0,"",VLOOKUP(FACTURACION[[#This Row],[REFERENCIA]],CODINV,3,FALSE))</f>
        <v>73677P007</v>
      </c>
      <c r="M2801" s="12" t="str">
        <f>+VLOOKUP(FACTURACION[[#This Row],[REFERENCIA]],CODINV,4,FALSE)</f>
        <v>MANGAS</v>
      </c>
      <c r="N2801" s="12" t="str">
        <f>+VLOOKUP(FACTURACION[[#This Row],[REFERENCIA]],CODINV,5,FALSE)</f>
        <v>HONEYWELL</v>
      </c>
      <c r="O2801" s="2">
        <v>3</v>
      </c>
      <c r="P2801" s="23">
        <v>456377</v>
      </c>
      <c r="Q2801" s="24">
        <f>+FACTURACION[[#This Row],[CANTIDAD]]*FACTURACION[[#This Row],[VR UNITARIO]]/1000</f>
        <v>1369.1310000000001</v>
      </c>
      <c r="R2801" s="3" t="str">
        <f>+VLOOKUP(FACTURACION[[#This Row],[NIT]],TABLACLIENTE,5,FALSE)</f>
        <v>CALI</v>
      </c>
    </row>
    <row r="2802" spans="3:18">
      <c r="C2802" s="13">
        <v>2015</v>
      </c>
      <c r="D2802" s="17" t="s">
        <v>705</v>
      </c>
      <c r="E2802" s="17">
        <f>MONTH(FACTURACION[[#This Row],[MES]]&amp;1)</f>
        <v>12</v>
      </c>
      <c r="F2802" s="223">
        <f>DATE(FACTURACION[[#This Row],[AÑO]],FACTURACION[[#This Row],[Mes numero]],1)</f>
        <v>42339</v>
      </c>
      <c r="G2802" s="159">
        <v>11718</v>
      </c>
      <c r="H2802" s="20">
        <v>890503900</v>
      </c>
      <c r="I2802" s="2" t="str">
        <f>+VLOOKUP(FACTURACION[[#This Row],[NIT]],TABLACLIENTE,2,FALSE)</f>
        <v>GASES DEL ORIENTE S.A. E.S.P.</v>
      </c>
      <c r="J2802" s="2" t="s">
        <v>1255</v>
      </c>
      <c r="K2802" s="12" t="str">
        <f>+VLOOKUP(FACTURACION[[#This Row],[REFERENCIA]],CODINV,2,FALSE)</f>
        <v>MANGA 4" S600 B7</v>
      </c>
      <c r="L2802" s="12" t="str">
        <f>IF(VLOOKUP(FACTURACION[[#This Row],[REFERENCIA]],CODINV,3,FALSE)=0,"",VLOOKUP(FACTURACION[[#This Row],[REFERENCIA]],CODINV,3,FALSE))</f>
        <v>73677P008</v>
      </c>
      <c r="M2802" s="12" t="str">
        <f>+VLOOKUP(FACTURACION[[#This Row],[REFERENCIA]],CODINV,4,FALSE)</f>
        <v>MANGAS</v>
      </c>
      <c r="N2802" s="12" t="str">
        <f>+VLOOKUP(FACTURACION[[#This Row],[REFERENCIA]],CODINV,5,FALSE)</f>
        <v>HONEYWELL</v>
      </c>
      <c r="O2802" s="2">
        <v>2</v>
      </c>
      <c r="P2802" s="23">
        <v>1399734</v>
      </c>
      <c r="Q2802" s="24">
        <f>+FACTURACION[[#This Row],[CANTIDAD]]*FACTURACION[[#This Row],[VR UNITARIO]]/1000</f>
        <v>2799.4679999999998</v>
      </c>
      <c r="R2802" s="3" t="str">
        <f>+VLOOKUP(FACTURACION[[#This Row],[NIT]],TABLACLIENTE,5,FALSE)</f>
        <v>CUCUTA</v>
      </c>
    </row>
    <row r="2803" spans="3:18">
      <c r="C2803" s="13">
        <v>2015</v>
      </c>
      <c r="D2803" s="17" t="s">
        <v>705</v>
      </c>
      <c r="E2803" s="17">
        <f>MONTH(FACTURACION[[#This Row],[MES]]&amp;1)</f>
        <v>12</v>
      </c>
      <c r="F2803" s="223">
        <f>DATE(FACTURACION[[#This Row],[AÑO]],FACTURACION[[#This Row],[Mes numero]],1)</f>
        <v>42339</v>
      </c>
      <c r="G2803" s="159">
        <v>11700</v>
      </c>
      <c r="H2803" s="20">
        <v>890101691</v>
      </c>
      <c r="I2803" s="2" t="str">
        <f>+VLOOKUP(FACTURACION[[#This Row],[NIT]],TABLACLIENTE,2,FALSE)</f>
        <v>GASES DEL CARIBE S.A.E.S.P. (GASCARIBE S.A E.S.P.)</v>
      </c>
      <c r="J2803" s="2" t="s">
        <v>886</v>
      </c>
      <c r="K2803" s="12" t="str">
        <f>+VLOOKUP(FACTURACION[[#This Row],[REFERENCIA]],CODINV,2,FALSE)</f>
        <v>FILTER ASSEMBLY (COMPOSITE)</v>
      </c>
      <c r="L2803" s="12" t="str">
        <f>IF(VLOOKUP(FACTURACION[[#This Row],[REFERENCIA]],CODINV,3,FALSE)=0,"",VLOOKUP(FACTURACION[[#This Row],[REFERENCIA]],CODINV,3,FALSE))</f>
        <v>78480P001</v>
      </c>
      <c r="M2803" s="12" t="str">
        <f>+VLOOKUP(FACTURACION[[#This Row],[REFERENCIA]],CODINV,4,FALSE)</f>
        <v>FILTROS</v>
      </c>
      <c r="N2803" s="12" t="str">
        <f>+VLOOKUP(FACTURACION[[#This Row],[REFERENCIA]],CODINV,5,FALSE)</f>
        <v>HONEYWELL</v>
      </c>
      <c r="O2803" s="2">
        <v>100</v>
      </c>
      <c r="P2803" s="23">
        <v>76685</v>
      </c>
      <c r="Q2803" s="24">
        <f>+FACTURACION[[#This Row],[CANTIDAD]]*FACTURACION[[#This Row],[VR UNITARIO]]/1000</f>
        <v>7668.5</v>
      </c>
      <c r="R2803" s="3" t="str">
        <f>+VLOOKUP(FACTURACION[[#This Row],[NIT]],TABLACLIENTE,5,FALSE)</f>
        <v>BARRANQUILLA</v>
      </c>
    </row>
    <row r="2804" spans="3:18">
      <c r="C2804" s="13">
        <v>2015</v>
      </c>
      <c r="D2804" s="17" t="s">
        <v>705</v>
      </c>
      <c r="E2804" s="17">
        <f>MONTH(FACTURACION[[#This Row],[MES]]&amp;1)</f>
        <v>12</v>
      </c>
      <c r="F2804" s="223">
        <f>DATE(FACTURACION[[#This Row],[AÑO]],FACTURACION[[#This Row],[Mes numero]],1)</f>
        <v>42339</v>
      </c>
      <c r="G2804" s="159">
        <v>11718</v>
      </c>
      <c r="H2804" s="20">
        <v>890503900</v>
      </c>
      <c r="I2804" s="2" t="str">
        <f>+VLOOKUP(FACTURACION[[#This Row],[NIT]],TABLACLIENTE,2,FALSE)</f>
        <v>GASES DEL ORIENTE S.A. E.S.P.</v>
      </c>
      <c r="J2804" s="2" t="s">
        <v>886</v>
      </c>
      <c r="K2804" s="12" t="str">
        <f>+VLOOKUP(FACTURACION[[#This Row],[REFERENCIA]],CODINV,2,FALSE)</f>
        <v>FILTER ASSEMBLY (COMPOSITE)</v>
      </c>
      <c r="L2804" s="12" t="str">
        <f>IF(VLOOKUP(FACTURACION[[#This Row],[REFERENCIA]],CODINV,3,FALSE)=0,"",VLOOKUP(FACTURACION[[#This Row],[REFERENCIA]],CODINV,3,FALSE))</f>
        <v>78480P001</v>
      </c>
      <c r="M2804" s="12" t="str">
        <f>+VLOOKUP(FACTURACION[[#This Row],[REFERENCIA]],CODINV,4,FALSE)</f>
        <v>FILTROS</v>
      </c>
      <c r="N2804" s="12" t="str">
        <f>+VLOOKUP(FACTURACION[[#This Row],[REFERENCIA]],CODINV,5,FALSE)</f>
        <v>HONEYWELL</v>
      </c>
      <c r="O2804" s="2">
        <v>5</v>
      </c>
      <c r="P2804" s="23">
        <v>71620</v>
      </c>
      <c r="Q2804" s="24">
        <f>+FACTURACION[[#This Row],[CANTIDAD]]*FACTURACION[[#This Row],[VR UNITARIO]]/1000</f>
        <v>358.1</v>
      </c>
      <c r="R2804" s="3" t="str">
        <f>+VLOOKUP(FACTURACION[[#This Row],[NIT]],TABLACLIENTE,5,FALSE)</f>
        <v>CUCUTA</v>
      </c>
    </row>
    <row r="2805" spans="3:18">
      <c r="C2805" s="13">
        <v>2015</v>
      </c>
      <c r="D2805" s="17" t="s">
        <v>705</v>
      </c>
      <c r="E2805" s="17">
        <f>MONTH(FACTURACION[[#This Row],[MES]]&amp;1)</f>
        <v>12</v>
      </c>
      <c r="F2805" s="223">
        <f>DATE(FACTURACION[[#This Row],[AÑO]],FACTURACION[[#This Row],[Mes numero]],1)</f>
        <v>42339</v>
      </c>
      <c r="G2805" s="159">
        <v>11718</v>
      </c>
      <c r="H2805" s="20">
        <v>890503900</v>
      </c>
      <c r="I2805" s="2" t="str">
        <f>+VLOOKUP(FACTURACION[[#This Row],[NIT]],TABLACLIENTE,2,FALSE)</f>
        <v>GASES DEL ORIENTE S.A. E.S.P.</v>
      </c>
      <c r="J2805" s="2" t="s">
        <v>200</v>
      </c>
      <c r="K2805" s="12" t="str">
        <f>+VLOOKUP(FACTURACION[[#This Row],[REFERENCIA]],CODINV,2,FALSE)</f>
        <v>MANIFOLD PLUG KIT</v>
      </c>
      <c r="L2805" s="12" t="str">
        <f>IF(VLOOKUP(FACTURACION[[#This Row],[REFERENCIA]],CODINV,3,FALSE)=0,"",VLOOKUP(FACTURACION[[#This Row],[REFERENCIA]],CODINV,3,FALSE))</f>
        <v>74036K001</v>
      </c>
      <c r="M2805" s="12" t="str">
        <f>+VLOOKUP(FACTURACION[[#This Row],[REFERENCIA]],CODINV,4,FALSE)</f>
        <v>REPUESTOS Y ACCESORIOS</v>
      </c>
      <c r="N2805" s="12" t="str">
        <f>+VLOOKUP(FACTURACION[[#This Row],[REFERENCIA]],CODINV,5,FALSE)</f>
        <v>HONEYWELL</v>
      </c>
      <c r="O2805" s="2">
        <v>10</v>
      </c>
      <c r="P2805" s="23">
        <v>41159</v>
      </c>
      <c r="Q2805" s="24">
        <f>+FACTURACION[[#This Row],[CANTIDAD]]*FACTURACION[[#This Row],[VR UNITARIO]]/1000</f>
        <v>411.59</v>
      </c>
      <c r="R2805" s="3" t="str">
        <f>+VLOOKUP(FACTURACION[[#This Row],[NIT]],TABLACLIENTE,5,FALSE)</f>
        <v>CUCUTA</v>
      </c>
    </row>
    <row r="2806" spans="3:18">
      <c r="C2806" s="13">
        <v>2015</v>
      </c>
      <c r="D2806" s="17" t="s">
        <v>705</v>
      </c>
      <c r="E2806" s="17">
        <f>MONTH(FACTURACION[[#This Row],[MES]]&amp;1)</f>
        <v>12</v>
      </c>
      <c r="F2806" s="223">
        <f>DATE(FACTURACION[[#This Row],[AÑO]],FACTURACION[[#This Row],[Mes numero]],1)</f>
        <v>42339</v>
      </c>
      <c r="G2806" s="159">
        <v>11718</v>
      </c>
      <c r="H2806" s="20">
        <v>890503900</v>
      </c>
      <c r="I2806" s="2" t="str">
        <f>+VLOOKUP(FACTURACION[[#This Row],[NIT]],TABLACLIENTE,2,FALSE)</f>
        <v>GASES DEL ORIENTE S.A. E.S.P.</v>
      </c>
      <c r="J2806" s="2" t="s">
        <v>576</v>
      </c>
      <c r="K2806" s="12" t="str">
        <f>+VLOOKUP(FACTURACION[[#This Row],[REFERENCIA]],CODINV,2,FALSE)</f>
        <v>KIT AFV INSP. MANIFOLD PLUG</v>
      </c>
      <c r="L2806" s="12" t="str">
        <f>IF(VLOOKUP(FACTURACION[[#This Row],[REFERENCIA]],CODINV,3,FALSE)=0,"",VLOOKUP(FACTURACION[[#This Row],[REFERENCIA]],CODINV,3,FALSE))</f>
        <v>74036K002</v>
      </c>
      <c r="M2806" s="12" t="str">
        <f>+VLOOKUP(FACTURACION[[#This Row],[REFERENCIA]],CODINV,4,FALSE)</f>
        <v>REPUESTOS Y ACCESORIOS</v>
      </c>
      <c r="N2806" s="12" t="str">
        <f>+VLOOKUP(FACTURACION[[#This Row],[REFERENCIA]],CODINV,5,FALSE)</f>
        <v>HONEYWELL</v>
      </c>
      <c r="O2806" s="2">
        <v>3</v>
      </c>
      <c r="P2806" s="23">
        <v>39992</v>
      </c>
      <c r="Q2806" s="24">
        <f>+FACTURACION[[#This Row],[CANTIDAD]]*FACTURACION[[#This Row],[VR UNITARIO]]/1000</f>
        <v>119.976</v>
      </c>
      <c r="R2806" s="3" t="str">
        <f>+VLOOKUP(FACTURACION[[#This Row],[NIT]],TABLACLIENTE,5,FALSE)</f>
        <v>CUCUTA</v>
      </c>
    </row>
    <row r="2807" spans="3:18">
      <c r="C2807" s="13">
        <v>2015</v>
      </c>
      <c r="D2807" s="17" t="s">
        <v>705</v>
      </c>
      <c r="E2807" s="17">
        <f>MONTH(FACTURACION[[#This Row],[MES]]&amp;1)</f>
        <v>12</v>
      </c>
      <c r="F2807" s="223">
        <f>DATE(FACTURACION[[#This Row],[AÑO]],FACTURACION[[#This Row],[Mes numero]],1)</f>
        <v>42339</v>
      </c>
      <c r="G2807" s="159">
        <v>11716</v>
      </c>
      <c r="H2807" s="20">
        <v>890500726</v>
      </c>
      <c r="I2807" s="2" t="str">
        <f>+VLOOKUP(FACTURACION[[#This Row],[NIT]],TABLACLIENTE,2,FALSE)</f>
        <v>NORTESANTANDEREANA DE GAS S.A. E.S.P (NORGAS S.A. E.S.P.)</v>
      </c>
      <c r="J2807" s="2" t="s">
        <v>258</v>
      </c>
      <c r="K2807" s="12" t="str">
        <f>+VLOOKUP(FACTURACION[[#This Row],[REFERENCIA]],CODINV,2,FALSE)</f>
        <v>LICENCIA PREMIUM TROYA III</v>
      </c>
      <c r="L2807" s="12" t="str">
        <f>IF(VLOOKUP(FACTURACION[[#This Row],[REFERENCIA]],CODINV,3,FALSE)=0,"",VLOOKUP(FACTURACION[[#This Row],[REFERENCIA]],CODINV,3,FALSE))</f>
        <v>720370001YY</v>
      </c>
      <c r="M2807" s="12" t="str">
        <f>+VLOOKUP(FACTURACION[[#This Row],[REFERENCIA]],CODINV,4,FALSE)</f>
        <v>REPUESTOS Y ACCESORIOS</v>
      </c>
      <c r="N2807" s="12" t="str">
        <f>+VLOOKUP(FACTURACION[[#This Row],[REFERENCIA]],CODINV,5,FALSE)</f>
        <v>RED SEAL MEASUREMENT</v>
      </c>
      <c r="O2807" s="2">
        <v>1</v>
      </c>
      <c r="P2807" s="23">
        <v>1086446</v>
      </c>
      <c r="Q2807" s="24">
        <f>+FACTURACION[[#This Row],[CANTIDAD]]*FACTURACION[[#This Row],[VR UNITARIO]]/1000</f>
        <v>1086.4459999999999</v>
      </c>
      <c r="R2807" s="3" t="str">
        <f>+VLOOKUP(FACTURACION[[#This Row],[NIT]],TABLACLIENTE,5,FALSE)</f>
        <v>BUCARAMANGA</v>
      </c>
    </row>
    <row r="2808" spans="3:18">
      <c r="C2808" s="13">
        <v>2015</v>
      </c>
      <c r="D2808" s="17" t="s">
        <v>705</v>
      </c>
      <c r="E2808" s="17">
        <f>MONTH(FACTURACION[[#This Row],[MES]]&amp;1)</f>
        <v>12</v>
      </c>
      <c r="F2808" s="223">
        <f>DATE(FACTURACION[[#This Row],[AÑO]],FACTURACION[[#This Row],[Mes numero]],1)</f>
        <v>42339</v>
      </c>
      <c r="G2808" s="159">
        <v>11711</v>
      </c>
      <c r="H2808" s="20">
        <v>830094081</v>
      </c>
      <c r="I2808" s="2" t="str">
        <f>+VLOOKUP(FACTURACION[[#This Row],[NIT]],TABLACLIENTE,2,FALSE)</f>
        <v>TOTALTEK LIMITADA</v>
      </c>
      <c r="J2808" s="2" t="s">
        <v>35</v>
      </c>
      <c r="K2808" s="12" t="str">
        <f>+VLOOKUP(FACTURACION[[#This Row],[REFERENCIA]],CODINV,2,FALSE)</f>
        <v>REGULADOR 3/4"  PRIMERA ETAPA POL</v>
      </c>
      <c r="L2808" s="12" t="str">
        <f>IF(VLOOKUP(FACTURACION[[#This Row],[REFERENCIA]],CODINV,3,FALSE)=0,"",VLOOKUP(FACTURACION[[#This Row],[REFERENCIA]],CODINV,3,FALSE))</f>
        <v>LV4403TR96</v>
      </c>
      <c r="M2808" s="12" t="str">
        <f>+VLOOKUP(FACTURACION[[#This Row],[REFERENCIA]],CODINV,4,FALSE)</f>
        <v>REGULADORES</v>
      </c>
      <c r="N2808" s="12" t="str">
        <f>+VLOOKUP(FACTURACION[[#This Row],[REFERENCIA]],CODINV,5,FALSE)</f>
        <v>REGO</v>
      </c>
      <c r="O2808" s="2">
        <v>1</v>
      </c>
      <c r="P2808" s="23">
        <v>130000</v>
      </c>
      <c r="Q2808" s="24">
        <f>+FACTURACION[[#This Row],[CANTIDAD]]*FACTURACION[[#This Row],[VR UNITARIO]]/1000</f>
        <v>130</v>
      </c>
      <c r="R2808" s="3" t="str">
        <f>+VLOOKUP(FACTURACION[[#This Row],[NIT]],TABLACLIENTE,5,FALSE)</f>
        <v>BOGOTÁ D.C.</v>
      </c>
    </row>
    <row r="2809" spans="3:18">
      <c r="C2809" s="13">
        <v>2015</v>
      </c>
      <c r="D2809" s="17" t="s">
        <v>705</v>
      </c>
      <c r="E2809" s="17">
        <f>MONTH(FACTURACION[[#This Row],[MES]]&amp;1)</f>
        <v>12</v>
      </c>
      <c r="F2809" s="223">
        <f>DATE(FACTURACION[[#This Row],[AÑO]],FACTURACION[[#This Row],[Mes numero]],1)</f>
        <v>42339</v>
      </c>
      <c r="G2809" s="159">
        <v>11687</v>
      </c>
      <c r="H2809" s="20">
        <v>830137252</v>
      </c>
      <c r="I2809" s="2" t="str">
        <f>+VLOOKUP(FACTURACION[[#This Row],[NIT]],TABLACLIENTE,2,FALSE)</f>
        <v>SAGENCO SAS</v>
      </c>
      <c r="J2809" s="2" t="s">
        <v>30</v>
      </c>
      <c r="K2809" s="12" t="str">
        <f>+VLOOKUP(FACTURACION[[#This Row],[REFERENCIA]],CODINV,2,FALSE)</f>
        <v>KIT DE SERVICIO PARA MULTIVALVULA</v>
      </c>
      <c r="L2809" s="12" t="str">
        <f>IF(VLOOKUP(FACTURACION[[#This Row],[REFERENCIA]],CODINV,3,FALSE)=0,"",VLOOKUP(FACTURACION[[#This Row],[REFERENCIA]],CODINV,3,FALSE))</f>
        <v>19104-50</v>
      </c>
      <c r="M2809" s="12" t="str">
        <f>+VLOOKUP(FACTURACION[[#This Row],[REFERENCIA]],CODINV,4,FALSE)</f>
        <v>REPUESTOS Y ACCESORIOS</v>
      </c>
      <c r="N2809" s="12" t="str">
        <f>+VLOOKUP(FACTURACION[[#This Row],[REFERENCIA]],CODINV,5,FALSE)</f>
        <v>REGO</v>
      </c>
      <c r="O2809" s="2">
        <v>1</v>
      </c>
      <c r="P2809" s="23">
        <v>22000</v>
      </c>
      <c r="Q2809" s="24">
        <f>+FACTURACION[[#This Row],[CANTIDAD]]*FACTURACION[[#This Row],[VR UNITARIO]]/1000</f>
        <v>22</v>
      </c>
      <c r="R2809" s="3" t="str">
        <f>+VLOOKUP(FACTURACION[[#This Row],[NIT]],TABLACLIENTE,5,FALSE)</f>
        <v>BOGOTÁ D.C.</v>
      </c>
    </row>
    <row r="2810" spans="3:18">
      <c r="C2810" s="13">
        <v>2015</v>
      </c>
      <c r="D2810" s="17" t="s">
        <v>705</v>
      </c>
      <c r="E2810" s="17">
        <f>MONTH(FACTURACION[[#This Row],[MES]]&amp;1)</f>
        <v>12</v>
      </c>
      <c r="F2810" s="223">
        <f>DATE(FACTURACION[[#This Row],[AÑO]],FACTURACION[[#This Row],[Mes numero]],1)</f>
        <v>42339</v>
      </c>
      <c r="G2810" s="159">
        <v>11687</v>
      </c>
      <c r="H2810" s="20">
        <v>830137252</v>
      </c>
      <c r="I2810" s="2" t="str">
        <f>+VLOOKUP(FACTURACION[[#This Row],[NIT]],TABLACLIENTE,2,FALSE)</f>
        <v>SAGENCO SAS</v>
      </c>
      <c r="J2810" s="2" t="s">
        <v>33</v>
      </c>
      <c r="K2810" s="12" t="str">
        <f>+VLOOKUP(FACTURACION[[#This Row],[REFERENCIA]],CODINV,2,FALSE)</f>
        <v>KIT DE LLENADO PARA MULTIVALVULA</v>
      </c>
      <c r="L2810" s="12" t="str">
        <f>IF(VLOOKUP(FACTURACION[[#This Row],[REFERENCIA]],CODINV,3,FALSE)=0,"",VLOOKUP(FACTURACION[[#This Row],[REFERENCIA]],CODINV,3,FALSE))</f>
        <v>8475-50</v>
      </c>
      <c r="M2810" s="12" t="str">
        <f>+VLOOKUP(FACTURACION[[#This Row],[REFERENCIA]],CODINV,4,FALSE)</f>
        <v>REPUESTOS Y ACCESORIOS</v>
      </c>
      <c r="N2810" s="12" t="str">
        <f>+VLOOKUP(FACTURACION[[#This Row],[REFERENCIA]],CODINV,5,FALSE)</f>
        <v>REGO</v>
      </c>
      <c r="O2810" s="2">
        <v>1</v>
      </c>
      <c r="P2810" s="23">
        <v>42000</v>
      </c>
      <c r="Q2810" s="24">
        <f>+FACTURACION[[#This Row],[CANTIDAD]]*FACTURACION[[#This Row],[VR UNITARIO]]/1000</f>
        <v>42</v>
      </c>
      <c r="R2810" s="3" t="str">
        <f>+VLOOKUP(FACTURACION[[#This Row],[NIT]],TABLACLIENTE,5,FALSE)</f>
        <v>BOGOTÁ D.C.</v>
      </c>
    </row>
    <row r="2811" spans="3:18">
      <c r="C2811" s="13">
        <v>2015</v>
      </c>
      <c r="D2811" s="17" t="s">
        <v>705</v>
      </c>
      <c r="E2811" s="17">
        <f>MONTH(FACTURACION[[#This Row],[MES]]&amp;1)</f>
        <v>12</v>
      </c>
      <c r="F2811" s="223">
        <f>DATE(FACTURACION[[#This Row],[AÑO]],FACTURACION[[#This Row],[Mes numero]],1)</f>
        <v>42339</v>
      </c>
      <c r="G2811" s="159">
        <v>11687</v>
      </c>
      <c r="H2811" s="20">
        <v>830137252</v>
      </c>
      <c r="I2811" s="2" t="str">
        <f>+VLOOKUP(FACTURACION[[#This Row],[NIT]],TABLACLIENTE,2,FALSE)</f>
        <v>SAGENCO SAS</v>
      </c>
      <c r="J2811" s="2" t="s">
        <v>31</v>
      </c>
      <c r="K2811" s="12" t="str">
        <f>+VLOOKUP(FACTURACION[[#This Row],[REFERENCIA]],CODINV,2,FALSE)</f>
        <v>KIT DE RETORNO PARA MULTIVALVULA</v>
      </c>
      <c r="L2811" s="12" t="str">
        <f>IF(VLOOKUP(FACTURACION[[#This Row],[REFERENCIA]],CODINV,3,FALSE)=0,"",VLOOKUP(FACTURACION[[#This Row],[REFERENCIA]],CODINV,3,FALSE))</f>
        <v>8475-51A</v>
      </c>
      <c r="M2811" s="12" t="str">
        <f>+VLOOKUP(FACTURACION[[#This Row],[REFERENCIA]],CODINV,4,FALSE)</f>
        <v>REPUESTOS Y ACCESORIOS</v>
      </c>
      <c r="N2811" s="12" t="str">
        <f>+VLOOKUP(FACTURACION[[#This Row],[REFERENCIA]],CODINV,5,FALSE)</f>
        <v>REGO</v>
      </c>
      <c r="O2811" s="2">
        <v>1</v>
      </c>
      <c r="P2811" s="23">
        <v>32000</v>
      </c>
      <c r="Q2811" s="24">
        <f>+FACTURACION[[#This Row],[CANTIDAD]]*FACTURACION[[#This Row],[VR UNITARIO]]/1000</f>
        <v>32</v>
      </c>
      <c r="R2811" s="3" t="str">
        <f>+VLOOKUP(FACTURACION[[#This Row],[NIT]],TABLACLIENTE,5,FALSE)</f>
        <v>BOGOTÁ D.C.</v>
      </c>
    </row>
    <row r="2812" spans="3:18">
      <c r="C2812" s="13">
        <v>2015</v>
      </c>
      <c r="D2812" s="17" t="s">
        <v>705</v>
      </c>
      <c r="E2812" s="17">
        <f>MONTH(FACTURACION[[#This Row],[MES]]&amp;1)</f>
        <v>12</v>
      </c>
      <c r="F2812" s="223">
        <f>DATE(FACTURACION[[#This Row],[AÑO]],FACTURACION[[#This Row],[Mes numero]],1)</f>
        <v>42339</v>
      </c>
      <c r="G2812" s="159">
        <v>11687</v>
      </c>
      <c r="H2812" s="20">
        <v>830137252</v>
      </c>
      <c r="I2812" s="2" t="str">
        <f>+VLOOKUP(FACTURACION[[#This Row],[NIT]],TABLACLIENTE,2,FALSE)</f>
        <v>SAGENCO SAS</v>
      </c>
      <c r="J2812" s="2" t="s">
        <v>469</v>
      </c>
      <c r="K2812" s="12" t="str">
        <f>+VLOOKUP(FACTURACION[[#This Row],[REFERENCIA]],CODINV,2,FALSE)</f>
        <v>VALVULA DE ALIVIO EXTERNA 1 1/4"</v>
      </c>
      <c r="L2812" s="12" t="str">
        <f>IF(VLOOKUP(FACTURACION[[#This Row],[REFERENCIA]],CODINV,3,FALSE)=0,"",VLOOKUP(FACTURACION[[#This Row],[REFERENCIA]],CODINV,3,FALSE))</f>
        <v>3132G</v>
      </c>
      <c r="M2812" s="12" t="str">
        <f>+VLOOKUP(FACTURACION[[#This Row],[REFERENCIA]],CODINV,4,FALSE)</f>
        <v>VÁLVULAS Y MULTIVÁLVULAS</v>
      </c>
      <c r="N2812" s="12" t="str">
        <f>+VLOOKUP(FACTURACION[[#This Row],[REFERENCIA]],CODINV,5,FALSE)</f>
        <v>REGO</v>
      </c>
      <c r="O2812" s="2">
        <v>1</v>
      </c>
      <c r="P2812" s="23">
        <v>256000</v>
      </c>
      <c r="Q2812" s="24">
        <f>+FACTURACION[[#This Row],[CANTIDAD]]*FACTURACION[[#This Row],[VR UNITARIO]]/1000</f>
        <v>256</v>
      </c>
      <c r="R2812" s="3" t="str">
        <f>+VLOOKUP(FACTURACION[[#This Row],[NIT]],TABLACLIENTE,5,FALSE)</f>
        <v>BOGOTÁ D.C.</v>
      </c>
    </row>
    <row r="2813" spans="3:18">
      <c r="C2813" s="13">
        <v>2015</v>
      </c>
      <c r="D2813" s="17" t="s">
        <v>705</v>
      </c>
      <c r="E2813" s="17">
        <f>MONTH(FACTURACION[[#This Row],[MES]]&amp;1)</f>
        <v>12</v>
      </c>
      <c r="F2813" s="223">
        <f>DATE(FACTURACION[[#This Row],[AÑO]],FACTURACION[[#This Row],[Mes numero]],1)</f>
        <v>42339</v>
      </c>
      <c r="G2813" s="159">
        <v>11694</v>
      </c>
      <c r="H2813" s="20">
        <v>890501073</v>
      </c>
      <c r="I2813" s="2" t="str">
        <f>+VLOOKUP(FACTURACION[[#This Row],[NIT]],TABLACLIENTE,2,FALSE)</f>
        <v>COMERCIAL INDUSTRIAL NACIONAL S.A. CINSA</v>
      </c>
      <c r="J2813" s="2" t="s">
        <v>1251</v>
      </c>
      <c r="K2813" s="12" t="str">
        <f>+VLOOKUP(FACTURACION[[#This Row],[REFERENCIA]],CODINV,2,FALSE)</f>
        <v>VALVULA ALIVIO INTERNA 3# EN ACERO</v>
      </c>
      <c r="L2813" s="12" t="str">
        <f>IF(VLOOKUP(FACTURACION[[#This Row],[REFERENCIA]],CODINV,3,FALSE)=0,"",VLOOKUP(FACTURACION[[#This Row],[REFERENCIA]],CODINV,3,FALSE))</f>
        <v>A8436G</v>
      </c>
      <c r="M2813" s="12" t="str">
        <f>+VLOOKUP(FACTURACION[[#This Row],[REFERENCIA]],CODINV,4,FALSE)</f>
        <v>VÁLVULAS Y MULTIVÁLVULAS</v>
      </c>
      <c r="N2813" s="12" t="str">
        <f>+VLOOKUP(FACTURACION[[#This Row],[REFERENCIA]],CODINV,5,FALSE)</f>
        <v>REGO</v>
      </c>
      <c r="O2813" s="2">
        <v>12</v>
      </c>
      <c r="P2813" s="23">
        <v>1377362</v>
      </c>
      <c r="Q2813" s="24">
        <f>+FACTURACION[[#This Row],[CANTIDAD]]*FACTURACION[[#This Row],[VR UNITARIO]]/1000</f>
        <v>16528.344000000001</v>
      </c>
      <c r="R2813" s="3" t="str">
        <f>+VLOOKUP(FACTURACION[[#This Row],[NIT]],TABLACLIENTE,5,FALSE)</f>
        <v>CUCUTA</v>
      </c>
    </row>
    <row r="2814" spans="3:18">
      <c r="C2814" s="13">
        <v>2015</v>
      </c>
      <c r="D2814" s="17" t="s">
        <v>705</v>
      </c>
      <c r="E2814" s="17">
        <f>MONTH(FACTURACION[[#This Row],[MES]]&amp;1)</f>
        <v>12</v>
      </c>
      <c r="F2814" s="223">
        <f>DATE(FACTURACION[[#This Row],[AÑO]],FACTURACION[[#This Row],[Mes numero]],1)</f>
        <v>42339</v>
      </c>
      <c r="G2814" s="159">
        <v>11687</v>
      </c>
      <c r="H2814" s="20">
        <v>830137252</v>
      </c>
      <c r="I2814" s="2" t="str">
        <f>+VLOOKUP(FACTURACION[[#This Row],[NIT]],TABLACLIENTE,2,FALSE)</f>
        <v>SAGENCO SAS</v>
      </c>
      <c r="J2814" s="2" t="s">
        <v>445</v>
      </c>
      <c r="K2814" s="12" t="str">
        <f>+VLOOKUP(FACTURACION[[#This Row],[REFERENCIA]],CODINV,2,FALSE)</f>
        <v>VALVULA DE GLOBO 3/4</v>
      </c>
      <c r="L2814" s="12" t="str">
        <f>IF(VLOOKUP(FACTURACION[[#This Row],[REFERENCIA]],CODINV,3,FALSE)=0,"",VLOOKUP(FACTURACION[[#This Row],[REFERENCIA]],CODINV,3,FALSE))</f>
        <v/>
      </c>
      <c r="M2814" s="12" t="str">
        <f>+VLOOKUP(FACTURACION[[#This Row],[REFERENCIA]],CODINV,4,FALSE)</f>
        <v>VÁLVULAS Y MULTIVÁLVULAS</v>
      </c>
      <c r="N2814" s="12" t="str">
        <f>+VLOOKUP(FACTURACION[[#This Row],[REFERENCIA]],CODINV,5,FALSE)</f>
        <v>REGO</v>
      </c>
      <c r="O2814" s="2">
        <v>1</v>
      </c>
      <c r="P2814" s="23">
        <v>156000</v>
      </c>
      <c r="Q2814" s="24">
        <f>+FACTURACION[[#This Row],[CANTIDAD]]*FACTURACION[[#This Row],[VR UNITARIO]]/1000</f>
        <v>156</v>
      </c>
      <c r="R2814" s="3" t="str">
        <f>+VLOOKUP(FACTURACION[[#This Row],[NIT]],TABLACLIENTE,5,FALSE)</f>
        <v>BOGOTÁ D.C.</v>
      </c>
    </row>
    <row r="2815" spans="3:18">
      <c r="C2815" s="13">
        <v>2015</v>
      </c>
      <c r="D2815" s="17" t="s">
        <v>705</v>
      </c>
      <c r="E2815" s="17">
        <f>MONTH(FACTURACION[[#This Row],[MES]]&amp;1)</f>
        <v>12</v>
      </c>
      <c r="F2815" s="223">
        <f>DATE(FACTURACION[[#This Row],[AÑO]],FACTURACION[[#This Row],[Mes numero]],1)</f>
        <v>42339</v>
      </c>
      <c r="G2815" s="159">
        <v>11694</v>
      </c>
      <c r="H2815" s="20">
        <v>890501073</v>
      </c>
      <c r="I2815" s="2" t="str">
        <f>+VLOOKUP(FACTURACION[[#This Row],[NIT]],TABLACLIENTE,2,FALSE)</f>
        <v>COMERCIAL INDUSTRIAL NACIONAL S.A. CINSA</v>
      </c>
      <c r="J2815" s="2" t="s">
        <v>93</v>
      </c>
      <c r="K2815" s="12" t="str">
        <f>+VLOOKUP(FACTURACION[[#This Row],[REFERENCIA]],CODINV,2,FALSE)</f>
        <v>VALVULA DE GLOBO 2"</v>
      </c>
      <c r="L2815" s="12" t="str">
        <f>IF(VLOOKUP(FACTURACION[[#This Row],[REFERENCIA]],CODINV,3,FALSE)=0,"",VLOOKUP(FACTURACION[[#This Row],[REFERENCIA]],CODINV,3,FALSE))</f>
        <v>A7513AP</v>
      </c>
      <c r="M2815" s="12" t="str">
        <f>+VLOOKUP(FACTURACION[[#This Row],[REFERENCIA]],CODINV,4,FALSE)</f>
        <v>VÁLVULAS Y MULTIVÁLVULAS</v>
      </c>
      <c r="N2815" s="12" t="str">
        <f>+VLOOKUP(FACTURACION[[#This Row],[REFERENCIA]],CODINV,5,FALSE)</f>
        <v>REGO</v>
      </c>
      <c r="O2815" s="2">
        <v>11</v>
      </c>
      <c r="P2815" s="23">
        <v>636303</v>
      </c>
      <c r="Q2815" s="24">
        <f>+FACTURACION[[#This Row],[CANTIDAD]]*FACTURACION[[#This Row],[VR UNITARIO]]/1000</f>
        <v>6999.3329999999996</v>
      </c>
      <c r="R2815" s="3" t="str">
        <f>+VLOOKUP(FACTURACION[[#This Row],[NIT]],TABLACLIENTE,5,FALSE)</f>
        <v>CUCUTA</v>
      </c>
    </row>
    <row r="2816" spans="3:18">
      <c r="C2816" s="13">
        <v>2015</v>
      </c>
      <c r="D2816" s="17" t="s">
        <v>705</v>
      </c>
      <c r="E2816" s="17">
        <f>MONTH(FACTURACION[[#This Row],[MES]]&amp;1)</f>
        <v>12</v>
      </c>
      <c r="F2816" s="223">
        <f>DATE(FACTURACION[[#This Row],[AÑO]],FACTURACION[[#This Row],[Mes numero]],1)</f>
        <v>42339</v>
      </c>
      <c r="G2816" s="159">
        <v>11687</v>
      </c>
      <c r="H2816" s="20">
        <v>830137252</v>
      </c>
      <c r="I2816" s="2" t="str">
        <f>+VLOOKUP(FACTURACION[[#This Row],[NIT]],TABLACLIENTE,2,FALSE)</f>
        <v>SAGENCO SAS</v>
      </c>
      <c r="J2816" s="2" t="s">
        <v>36</v>
      </c>
      <c r="K2816" s="12" t="str">
        <f>+VLOOKUP(FACTURACION[[#This Row],[REFERENCIA]],CODINV,2,FALSE)</f>
        <v>VALVULA DE EXCESO DE FLUJO 3/4"</v>
      </c>
      <c r="L2816" s="12" t="str">
        <f>IF(VLOOKUP(FACTURACION[[#This Row],[REFERENCIA]],CODINV,3,FALSE)=0,"",VLOOKUP(FACTURACION[[#This Row],[REFERENCIA]],CODINV,3,FALSE))</f>
        <v>3272G</v>
      </c>
      <c r="M2816" s="12" t="str">
        <f>+VLOOKUP(FACTURACION[[#This Row],[REFERENCIA]],CODINV,4,FALSE)</f>
        <v>VÁLVULAS Y MULTIVÁLVULAS</v>
      </c>
      <c r="N2816" s="12" t="str">
        <f>+VLOOKUP(FACTURACION[[#This Row],[REFERENCIA]],CODINV,5,FALSE)</f>
        <v>REGO</v>
      </c>
      <c r="O2816" s="2">
        <v>1</v>
      </c>
      <c r="P2816" s="23">
        <v>35000</v>
      </c>
      <c r="Q2816" s="24">
        <f>+FACTURACION[[#This Row],[CANTIDAD]]*FACTURACION[[#This Row],[VR UNITARIO]]/1000</f>
        <v>35</v>
      </c>
      <c r="R2816" s="3" t="str">
        <f>+VLOOKUP(FACTURACION[[#This Row],[NIT]],TABLACLIENTE,5,FALSE)</f>
        <v>BOGOTÁ D.C.</v>
      </c>
    </row>
    <row r="2817" spans="3:18">
      <c r="C2817" s="13">
        <v>2015</v>
      </c>
      <c r="D2817" s="17" t="s">
        <v>705</v>
      </c>
      <c r="E2817" s="17">
        <f>MONTH(FACTURACION[[#This Row],[MES]]&amp;1)</f>
        <v>12</v>
      </c>
      <c r="F2817" s="223">
        <f>DATE(FACTURACION[[#This Row],[AÑO]],FACTURACION[[#This Row],[Mes numero]],1)</f>
        <v>42339</v>
      </c>
      <c r="G2817" s="159">
        <v>11686</v>
      </c>
      <c r="H2817" s="20">
        <v>800074033</v>
      </c>
      <c r="I2817" s="2" t="str">
        <f>+VLOOKUP(FACTURACION[[#This Row],[NIT]],TABLACLIENTE,2,FALSE)</f>
        <v>COMPAÑIAS ASOCIADAS DE GAS S.A. E.S.P (ASOGAS SA ESP)</v>
      </c>
      <c r="J2817" s="2" t="s">
        <v>234</v>
      </c>
      <c r="K2817" s="12" t="str">
        <f>+VLOOKUP(FACTURACION[[#This Row],[REFERENCIA]],CODINV,2,FALSE)</f>
        <v>VALVULA CHECK 3/4" NPT TIPO COPA</v>
      </c>
      <c r="L2817" s="12" t="str">
        <f>IF(VLOOKUP(FACTURACION[[#This Row],[REFERENCIA]],CODINV,3,FALSE)=0,"",VLOOKUP(FACTURACION[[#This Row],[REFERENCIA]],CODINV,3,FALSE))</f>
        <v/>
      </c>
      <c r="M2817" s="12" t="str">
        <f>+VLOOKUP(FACTURACION[[#This Row],[REFERENCIA]],CODINV,4,FALSE)</f>
        <v>VÁLVULAS Y MULTIVÁLVULAS</v>
      </c>
      <c r="N2817" s="12" t="str">
        <f>+VLOOKUP(FACTURACION[[#This Row],[REFERENCIA]],CODINV,5,FALSE)</f>
        <v>REGO</v>
      </c>
      <c r="O2817" s="2">
        <v>1</v>
      </c>
      <c r="P2817" s="23">
        <v>105000</v>
      </c>
      <c r="Q2817" s="24">
        <f>+FACTURACION[[#This Row],[CANTIDAD]]*FACTURACION[[#This Row],[VR UNITARIO]]/1000</f>
        <v>105</v>
      </c>
      <c r="R2817" s="3" t="str">
        <f>+VLOOKUP(FACTURACION[[#This Row],[NIT]],TABLACLIENTE,5,FALSE)</f>
        <v>MOSQUERA</v>
      </c>
    </row>
    <row r="2818" spans="3:18">
      <c r="C2818" s="13">
        <v>2015</v>
      </c>
      <c r="D2818" s="17" t="s">
        <v>705</v>
      </c>
      <c r="E2818" s="17">
        <f>MONTH(FACTURACION[[#This Row],[MES]]&amp;1)</f>
        <v>12</v>
      </c>
      <c r="F2818" s="223">
        <f>DATE(FACTURACION[[#This Row],[AÑO]],FACTURACION[[#This Row],[Mes numero]],1)</f>
        <v>42339</v>
      </c>
      <c r="G2818" s="159">
        <v>11713</v>
      </c>
      <c r="H2818" s="20">
        <v>890310688</v>
      </c>
      <c r="I2818" s="2" t="str">
        <f>+VLOOKUP(FACTURACION[[#This Row],[NIT]],TABLACLIENTE,2,FALSE)</f>
        <v>COLGAS DE OCCIDENTE S.A. E.S.P.</v>
      </c>
      <c r="J2818" s="2" t="s">
        <v>432</v>
      </c>
      <c r="K2818" s="12" t="str">
        <f>+VLOOKUP(FACTURACION[[#This Row],[REFERENCIA]],CODINV,2,FALSE)</f>
        <v>VALVULA DE CHEQUE 2" TIPO COPA</v>
      </c>
      <c r="L2818" s="12" t="str">
        <f>IF(VLOOKUP(FACTURACION[[#This Row],[REFERENCIA]],CODINV,3,FALSE)=0,"",VLOOKUP(FACTURACION[[#This Row],[REFERENCIA]],CODINV,3,FALSE))</f>
        <v>A3186</v>
      </c>
      <c r="M2818" s="12" t="str">
        <f>+VLOOKUP(FACTURACION[[#This Row],[REFERENCIA]],CODINV,4,FALSE)</f>
        <v>VÁLVULAS Y MULTIVÁLVULAS</v>
      </c>
      <c r="N2818" s="12" t="str">
        <f>+VLOOKUP(FACTURACION[[#This Row],[REFERENCIA]],CODINV,5,FALSE)</f>
        <v>REGO</v>
      </c>
      <c r="O2818" s="2">
        <v>1</v>
      </c>
      <c r="P2818" s="23">
        <v>325000</v>
      </c>
      <c r="Q2818" s="24">
        <f>+FACTURACION[[#This Row],[CANTIDAD]]*FACTURACION[[#This Row],[VR UNITARIO]]/1000</f>
        <v>325</v>
      </c>
      <c r="R2818" s="3" t="str">
        <f>+VLOOKUP(FACTURACION[[#This Row],[NIT]],TABLACLIENTE,5,FALSE)</f>
        <v>CALI</v>
      </c>
    </row>
    <row r="2819" spans="3:18">
      <c r="C2819" s="13">
        <v>2015</v>
      </c>
      <c r="D2819" s="17" t="s">
        <v>705</v>
      </c>
      <c r="E2819" s="17">
        <f>MONTH(FACTURACION[[#This Row],[MES]]&amp;1)</f>
        <v>12</v>
      </c>
      <c r="F2819" s="223">
        <f>DATE(FACTURACION[[#This Row],[AÑO]],FACTURACION[[#This Row],[Mes numero]],1)</f>
        <v>42339</v>
      </c>
      <c r="G2819" s="159">
        <v>11715</v>
      </c>
      <c r="H2819" s="20">
        <v>900164715</v>
      </c>
      <c r="I2819" s="2" t="str">
        <f>+VLOOKUP(FACTURACION[[#This Row],[NIT]],TABLACLIENTE,2,FALSE)</f>
        <v>COMPAÑIA TRANSPORTADORA DE COLOMBIA S.A. (COTRANSCOL S.A.)</v>
      </c>
      <c r="J2819" s="2" t="s">
        <v>182</v>
      </c>
      <c r="K2819" s="12" t="str">
        <f>+VLOOKUP(FACTURACION[[#This Row],[REFERENCIA]],CODINV,2,FALSE)</f>
        <v>VALVULA DE EXCESO DE FLUJO 1 1/4"</v>
      </c>
      <c r="L2819" s="12" t="str">
        <f>IF(VLOOKUP(FACTURACION[[#This Row],[REFERENCIA]],CODINV,3,FALSE)=0,"",VLOOKUP(FACTURACION[[#This Row],[REFERENCIA]],CODINV,3,FALSE))</f>
        <v>A3282C</v>
      </c>
      <c r="M2819" s="12" t="str">
        <f>+VLOOKUP(FACTURACION[[#This Row],[REFERENCIA]],CODINV,4,FALSE)</f>
        <v>VÁLVULAS Y MULTIVÁLVULAS</v>
      </c>
      <c r="N2819" s="12" t="str">
        <f>+VLOOKUP(FACTURACION[[#This Row],[REFERENCIA]],CODINV,5,FALSE)</f>
        <v>REGO</v>
      </c>
      <c r="O2819" s="2">
        <v>5</v>
      </c>
      <c r="P2819" s="23">
        <v>214826</v>
      </c>
      <c r="Q2819" s="24">
        <f>+FACTURACION[[#This Row],[CANTIDAD]]*FACTURACION[[#This Row],[VR UNITARIO]]/1000</f>
        <v>1074.1300000000001</v>
      </c>
      <c r="R2819" s="3" t="str">
        <f>+VLOOKUP(FACTURACION[[#This Row],[NIT]],TABLACLIENTE,5,FALSE)</f>
        <v>GIRON</v>
      </c>
    </row>
    <row r="2820" spans="3:18">
      <c r="C2820" s="13">
        <v>2015</v>
      </c>
      <c r="D2820" s="17" t="s">
        <v>705</v>
      </c>
      <c r="E2820" s="17">
        <f>MONTH(FACTURACION[[#This Row],[MES]]&amp;1)</f>
        <v>12</v>
      </c>
      <c r="F2820" s="223">
        <f>DATE(FACTURACION[[#This Row],[AÑO]],FACTURACION[[#This Row],[Mes numero]],1)</f>
        <v>42339</v>
      </c>
      <c r="G2820" s="159">
        <v>11694</v>
      </c>
      <c r="H2820" s="20">
        <v>890501073</v>
      </c>
      <c r="I2820" s="2" t="str">
        <f>+VLOOKUP(FACTURACION[[#This Row],[NIT]],TABLACLIENTE,2,FALSE)</f>
        <v>COMERCIAL INDUSTRIAL NACIONAL S.A. CINSA</v>
      </c>
      <c r="J2820" s="2" t="s">
        <v>92</v>
      </c>
      <c r="K2820" s="12" t="str">
        <f>+VLOOKUP(FACTURACION[[#This Row],[REFERENCIA]],CODINV,2,FALSE)</f>
        <v>VALVULA DE EXCESO DE FLUJO 2"</v>
      </c>
      <c r="L2820" s="12" t="str">
        <f>IF(VLOOKUP(FACTURACION[[#This Row],[REFERENCIA]],CODINV,3,FALSE)=0,"",VLOOKUP(FACTURACION[[#This Row],[REFERENCIA]],CODINV,3,FALSE))</f>
        <v>A3292C</v>
      </c>
      <c r="M2820" s="12" t="str">
        <f>+VLOOKUP(FACTURACION[[#This Row],[REFERENCIA]],CODINV,4,FALSE)</f>
        <v>VÁLVULAS Y MULTIVÁLVULAS</v>
      </c>
      <c r="N2820" s="12" t="str">
        <f>+VLOOKUP(FACTURACION[[#This Row],[REFERENCIA]],CODINV,5,FALSE)</f>
        <v>REGO</v>
      </c>
      <c r="O2820" s="2">
        <v>12</v>
      </c>
      <c r="P2820" s="23">
        <v>224224</v>
      </c>
      <c r="Q2820" s="24">
        <f>+FACTURACION[[#This Row],[CANTIDAD]]*FACTURACION[[#This Row],[VR UNITARIO]]/1000</f>
        <v>2690.6880000000001</v>
      </c>
      <c r="R2820" s="3" t="str">
        <f>+VLOOKUP(FACTURACION[[#This Row],[NIT]],TABLACLIENTE,5,FALSE)</f>
        <v>CUCUTA</v>
      </c>
    </row>
    <row r="2821" spans="3:18">
      <c r="C2821" s="13">
        <v>2015</v>
      </c>
      <c r="D2821" s="17" t="s">
        <v>705</v>
      </c>
      <c r="E2821" s="17">
        <f>MONTH(FACTURACION[[#This Row],[MES]]&amp;1)</f>
        <v>12</v>
      </c>
      <c r="F2821" s="223">
        <f>DATE(FACTURACION[[#This Row],[AÑO]],FACTURACION[[#This Row],[Mes numero]],1)</f>
        <v>42339</v>
      </c>
      <c r="G2821" s="159">
        <v>11694</v>
      </c>
      <c r="H2821" s="20">
        <v>890501073</v>
      </c>
      <c r="I2821" s="2" t="str">
        <f>+VLOOKUP(FACTURACION[[#This Row],[NIT]],TABLACLIENTE,2,FALSE)</f>
        <v>COMERCIAL INDUSTRIAL NACIONAL S.A. CINSA</v>
      </c>
      <c r="J2821" s="2" t="s">
        <v>232</v>
      </c>
      <c r="K2821" s="12" t="str">
        <f>+VLOOKUP(FACTURACION[[#This Row],[REFERENCIA]],CODINV,2,FALSE)</f>
        <v>TAPA ACME 1 3/4"</v>
      </c>
      <c r="L2821" s="12" t="str">
        <f>IF(VLOOKUP(FACTURACION[[#This Row],[REFERENCIA]],CODINV,3,FALSE)=0,"",VLOOKUP(FACTURACION[[#This Row],[REFERENCIA]],CODINV,3,FALSE))</f>
        <v>3175P</v>
      </c>
      <c r="M2821" s="12" t="str">
        <f>+VLOOKUP(FACTURACION[[#This Row],[REFERENCIA]],CODINV,4,FALSE)</f>
        <v>REPUESTOS Y ACCESORIOS</v>
      </c>
      <c r="N2821" s="12" t="str">
        <f>+VLOOKUP(FACTURACION[[#This Row],[REFERENCIA]],CODINV,5,FALSE)</f>
        <v>REGO</v>
      </c>
      <c r="O2821" s="2">
        <v>3</v>
      </c>
      <c r="P2821" s="23">
        <v>74741</v>
      </c>
      <c r="Q2821" s="24">
        <f>+FACTURACION[[#This Row],[CANTIDAD]]*FACTURACION[[#This Row],[VR UNITARIO]]/1000</f>
        <v>224.22300000000001</v>
      </c>
      <c r="R2821" s="3" t="str">
        <f>+VLOOKUP(FACTURACION[[#This Row],[NIT]],TABLACLIENTE,5,FALSE)</f>
        <v>CUCUTA</v>
      </c>
    </row>
    <row r="2822" spans="3:18">
      <c r="C2822" s="13">
        <v>2015</v>
      </c>
      <c r="D2822" s="17" t="s">
        <v>705</v>
      </c>
      <c r="E2822" s="17">
        <f>MONTH(FACTURACION[[#This Row],[MES]]&amp;1)</f>
        <v>12</v>
      </c>
      <c r="F2822" s="223">
        <f>DATE(FACTURACION[[#This Row],[AÑO]],FACTURACION[[#This Row],[Mes numero]],1)</f>
        <v>42339</v>
      </c>
      <c r="G2822" s="159">
        <v>11694</v>
      </c>
      <c r="H2822" s="20">
        <v>890501073</v>
      </c>
      <c r="I2822" s="2" t="str">
        <f>+VLOOKUP(FACTURACION[[#This Row],[NIT]],TABLACLIENTE,2,FALSE)</f>
        <v>COMERCIAL INDUSTRIAL NACIONAL S.A. CINSA</v>
      </c>
      <c r="J2822" s="2" t="s">
        <v>227</v>
      </c>
      <c r="K2822" s="12" t="str">
        <f>+VLOOKUP(FACTURACION[[#This Row],[REFERENCIA]],CODINV,2,FALSE)</f>
        <v>TAPA CADENA Y ANILLO 2 1/4" ACME</v>
      </c>
      <c r="L2822" s="12" t="str">
        <f>IF(VLOOKUP(FACTURACION[[#This Row],[REFERENCIA]],CODINV,3,FALSE)=0,"",VLOOKUP(FACTURACION[[#This Row],[REFERENCIA]],CODINV,3,FALSE))</f>
        <v>3184-90</v>
      </c>
      <c r="M2822" s="12" t="str">
        <f>+VLOOKUP(FACTURACION[[#This Row],[REFERENCIA]],CODINV,4,FALSE)</f>
        <v>REPUESTOS Y ACCESORIOS</v>
      </c>
      <c r="N2822" s="12" t="str">
        <f>+VLOOKUP(FACTURACION[[#This Row],[REFERENCIA]],CODINV,5,FALSE)</f>
        <v>REGO</v>
      </c>
      <c r="O2822" s="2">
        <v>11</v>
      </c>
      <c r="P2822" s="23">
        <v>149483</v>
      </c>
      <c r="Q2822" s="24">
        <f>+FACTURACION[[#This Row],[CANTIDAD]]*FACTURACION[[#This Row],[VR UNITARIO]]/1000</f>
        <v>1644.3130000000001</v>
      </c>
      <c r="R2822" s="3" t="str">
        <f>+VLOOKUP(FACTURACION[[#This Row],[NIT]],TABLACLIENTE,5,FALSE)</f>
        <v>CUCUTA</v>
      </c>
    </row>
    <row r="2823" spans="3:18">
      <c r="C2823" s="13">
        <v>2015</v>
      </c>
      <c r="D2823" s="17" t="s">
        <v>705</v>
      </c>
      <c r="E2823" s="17">
        <f>MONTH(FACTURACION[[#This Row],[MES]]&amp;1)</f>
        <v>12</v>
      </c>
      <c r="F2823" s="223">
        <f>DATE(FACTURACION[[#This Row],[AÑO]],FACTURACION[[#This Row],[Mes numero]],1)</f>
        <v>42339</v>
      </c>
      <c r="G2823" s="159">
        <v>11671</v>
      </c>
      <c r="H2823" s="20">
        <v>900569327</v>
      </c>
      <c r="I2823" s="2" t="str">
        <f>+VLOOKUP(FACTURACION[[#This Row],[NIT]],TABLACLIENTE,2,FALSE)</f>
        <v>ICG SERVICE SAS</v>
      </c>
      <c r="J2823" s="2" t="s">
        <v>350</v>
      </c>
      <c r="K2823" s="12" t="str">
        <f>+VLOOKUP(FACTURACION[[#This Row],[REFERENCIA]],CODINV,2,FALSE)</f>
        <v>ADAPTADOR 3/4" X POOL</v>
      </c>
      <c r="L2823" s="12" t="str">
        <f>IF(VLOOKUP(FACTURACION[[#This Row],[REFERENCIA]],CODINV,3,FALSE)=0,"",VLOOKUP(FACTURACION[[#This Row],[REFERENCIA]],CODINV,3,FALSE))</f>
        <v>5761D</v>
      </c>
      <c r="M2823" s="12" t="str">
        <f>+VLOOKUP(FACTURACION[[#This Row],[REFERENCIA]],CODINV,4,FALSE)</f>
        <v>REPUESTOS Y ACCESORIOS</v>
      </c>
      <c r="N2823" s="12" t="str">
        <f>+VLOOKUP(FACTURACION[[#This Row],[REFERENCIA]],CODINV,5,FALSE)</f>
        <v>REGO</v>
      </c>
      <c r="O2823" s="2">
        <v>2</v>
      </c>
      <c r="P2823" s="23">
        <v>15000</v>
      </c>
      <c r="Q2823" s="24">
        <f>+FACTURACION[[#This Row],[CANTIDAD]]*FACTURACION[[#This Row],[VR UNITARIO]]/1000</f>
        <v>30</v>
      </c>
      <c r="R2823" s="3" t="str">
        <f>+VLOOKUP(FACTURACION[[#This Row],[NIT]],TABLACLIENTE,5,FALSE)</f>
        <v>BOGOTÁ D.C.</v>
      </c>
    </row>
    <row r="2824" spans="3:18">
      <c r="C2824" s="13">
        <v>2015</v>
      </c>
      <c r="D2824" s="17" t="s">
        <v>705</v>
      </c>
      <c r="E2824" s="17">
        <f>MONTH(FACTURACION[[#This Row],[MES]]&amp;1)</f>
        <v>12</v>
      </c>
      <c r="F2824" s="223">
        <f>DATE(FACTURACION[[#This Row],[AÑO]],FACTURACION[[#This Row],[Mes numero]],1)</f>
        <v>42339</v>
      </c>
      <c r="G2824" s="159">
        <v>11694</v>
      </c>
      <c r="H2824" s="20">
        <v>890501073</v>
      </c>
      <c r="I2824" s="2" t="str">
        <f>+VLOOKUP(FACTURACION[[#This Row],[NIT]],TABLACLIENTE,2,FALSE)</f>
        <v>COMERCIAL INDUSTRIAL NACIONAL S.A. CINSA</v>
      </c>
      <c r="J2824" s="2" t="s">
        <v>236</v>
      </c>
      <c r="K2824" s="12" t="str">
        <f>+VLOOKUP(FACTURACION[[#This Row],[REFERENCIA]],CODINV,2,FALSE)</f>
        <v>ADAPTADOR 1 3/4"ACME X 1 1/4" NPT BRONCE</v>
      </c>
      <c r="L2824" s="12" t="str">
        <f>IF(VLOOKUP(FACTURACION[[#This Row],[REFERENCIA]],CODINV,3,FALSE)=0,"",VLOOKUP(FACTURACION[[#This Row],[REFERENCIA]],CODINV,3,FALSE))</f>
        <v>5765F</v>
      </c>
      <c r="M2824" s="12" t="str">
        <f>+VLOOKUP(FACTURACION[[#This Row],[REFERENCIA]],CODINV,4,FALSE)</f>
        <v>REPUESTOS Y ACCESORIOS</v>
      </c>
      <c r="N2824" s="12" t="str">
        <f>+VLOOKUP(FACTURACION[[#This Row],[REFERENCIA]],CODINV,5,FALSE)</f>
        <v>REGO</v>
      </c>
      <c r="O2824" s="2">
        <v>5</v>
      </c>
      <c r="P2824" s="23">
        <v>42723</v>
      </c>
      <c r="Q2824" s="24">
        <f>+FACTURACION[[#This Row],[CANTIDAD]]*FACTURACION[[#This Row],[VR UNITARIO]]/1000</f>
        <v>213.61500000000001</v>
      </c>
      <c r="R2824" s="3" t="str">
        <f>+VLOOKUP(FACTURACION[[#This Row],[NIT]],TABLACLIENTE,5,FALSE)</f>
        <v>CUCUTA</v>
      </c>
    </row>
    <row r="2825" spans="3:18">
      <c r="C2825" s="13">
        <v>2015</v>
      </c>
      <c r="D2825" s="17" t="s">
        <v>705</v>
      </c>
      <c r="E2825" s="17">
        <f>MONTH(FACTURACION[[#This Row],[MES]]&amp;1)</f>
        <v>12</v>
      </c>
      <c r="F2825" s="223">
        <f>DATE(FACTURACION[[#This Row],[AÑO]],FACTURACION[[#This Row],[Mes numero]],1)</f>
        <v>42339</v>
      </c>
      <c r="G2825" s="159">
        <v>11663</v>
      </c>
      <c r="H2825" s="20">
        <v>900569327</v>
      </c>
      <c r="I2825" s="2" t="str">
        <f>+VLOOKUP(FACTURACION[[#This Row],[NIT]],TABLACLIENTE,2,FALSE)</f>
        <v>ICG SERVICE SAS</v>
      </c>
      <c r="J2825" s="2" t="s">
        <v>353</v>
      </c>
      <c r="K2825" s="12" t="str">
        <f>+VLOOKUP(FACTURACION[[#This Row],[REFERENCIA]],CODINV,2,FALSE)</f>
        <v>TRENZA POL-POL</v>
      </c>
      <c r="L2825" s="12" t="str">
        <f>IF(VLOOKUP(FACTURACION[[#This Row],[REFERENCIA]],CODINV,3,FALSE)=0,"",VLOOKUP(FACTURACION[[#This Row],[REFERENCIA]],CODINV,3,FALSE))</f>
        <v>912PS12</v>
      </c>
      <c r="M2825" s="12" t="str">
        <f>+VLOOKUP(FACTURACION[[#This Row],[REFERENCIA]],CODINV,4,FALSE)</f>
        <v>REPUESTOS Y ACCESORIOS</v>
      </c>
      <c r="N2825" s="12" t="str">
        <f>+VLOOKUP(FACTURACION[[#This Row],[REFERENCIA]],CODINV,5,FALSE)</f>
        <v>REGO</v>
      </c>
      <c r="O2825" s="2">
        <v>2</v>
      </c>
      <c r="P2825" s="23">
        <v>15000</v>
      </c>
      <c r="Q2825" s="24">
        <f>+FACTURACION[[#This Row],[CANTIDAD]]*FACTURACION[[#This Row],[VR UNITARIO]]/1000</f>
        <v>30</v>
      </c>
      <c r="R2825" s="3" t="str">
        <f>+VLOOKUP(FACTURACION[[#This Row],[NIT]],TABLACLIENTE,5,FALSE)</f>
        <v>BOGOTÁ D.C.</v>
      </c>
    </row>
    <row r="2826" spans="3:18">
      <c r="C2826" s="13">
        <v>2015</v>
      </c>
      <c r="D2826" s="17" t="s">
        <v>705</v>
      </c>
      <c r="E2826" s="17">
        <f>MONTH(FACTURACION[[#This Row],[MES]]&amp;1)</f>
        <v>12</v>
      </c>
      <c r="F2826" s="223">
        <f>DATE(FACTURACION[[#This Row],[AÑO]],FACTURACION[[#This Row],[Mes numero]],1)</f>
        <v>42339</v>
      </c>
      <c r="G2826" s="159">
        <v>11711</v>
      </c>
      <c r="H2826" s="20">
        <v>830094081</v>
      </c>
      <c r="I2826" s="2" t="str">
        <f>+VLOOKUP(FACTURACION[[#This Row],[NIT]],TABLACLIENTE,2,FALSE)</f>
        <v>TOTALTEK LIMITADA</v>
      </c>
      <c r="J2826" s="2" t="s">
        <v>353</v>
      </c>
      <c r="K2826" s="12" t="str">
        <f>+VLOOKUP(FACTURACION[[#This Row],[REFERENCIA]],CODINV,2,FALSE)</f>
        <v>TRENZA POL-POL</v>
      </c>
      <c r="L2826" s="12" t="str">
        <f>IF(VLOOKUP(FACTURACION[[#This Row],[REFERENCIA]],CODINV,3,FALSE)=0,"",VLOOKUP(FACTURACION[[#This Row],[REFERENCIA]],CODINV,3,FALSE))</f>
        <v>912PS12</v>
      </c>
      <c r="M2826" s="12" t="str">
        <f>+VLOOKUP(FACTURACION[[#This Row],[REFERENCIA]],CODINV,4,FALSE)</f>
        <v>REPUESTOS Y ACCESORIOS</v>
      </c>
      <c r="N2826" s="12" t="str">
        <f>+VLOOKUP(FACTURACION[[#This Row],[REFERENCIA]],CODINV,5,FALSE)</f>
        <v>REGO</v>
      </c>
      <c r="O2826" s="2">
        <v>1</v>
      </c>
      <c r="P2826" s="23">
        <v>15000</v>
      </c>
      <c r="Q2826" s="24">
        <f>+FACTURACION[[#This Row],[CANTIDAD]]*FACTURACION[[#This Row],[VR UNITARIO]]/1000</f>
        <v>15</v>
      </c>
      <c r="R2826" s="3" t="str">
        <f>+VLOOKUP(FACTURACION[[#This Row],[NIT]],TABLACLIENTE,5,FALSE)</f>
        <v>BOGOTÁ D.C.</v>
      </c>
    </row>
    <row r="2827" spans="3:18">
      <c r="C2827" s="13">
        <v>2015</v>
      </c>
      <c r="D2827" s="17" t="s">
        <v>705</v>
      </c>
      <c r="E2827" s="17">
        <f>MONTH(FACTURACION[[#This Row],[MES]]&amp;1)</f>
        <v>12</v>
      </c>
      <c r="F2827" s="223">
        <f>DATE(FACTURACION[[#This Row],[AÑO]],FACTURACION[[#This Row],[Mes numero]],1)</f>
        <v>42339</v>
      </c>
      <c r="G2827" s="159">
        <v>11694</v>
      </c>
      <c r="H2827" s="20">
        <v>890501073</v>
      </c>
      <c r="I2827" s="2" t="str">
        <f>+VLOOKUP(FACTURACION[[#This Row],[NIT]],TABLACLIENTE,2,FALSE)</f>
        <v>COMERCIAL INDUSTRIAL NACIONAL S.A. CINSA</v>
      </c>
      <c r="J2827" s="2" t="s">
        <v>51</v>
      </c>
      <c r="K2827" s="12" t="str">
        <f>+VLOOKUP(FACTURACION[[#This Row],[REFERENCIA]],CODINV,2,FALSE)</f>
        <v>DIP TUBE 60"</v>
      </c>
      <c r="L2827" s="12" t="str">
        <f>IF(VLOOKUP(FACTURACION[[#This Row],[REFERENCIA]],CODINV,3,FALSE)=0,"",VLOOKUP(FACTURACION[[#This Row],[REFERENCIA]],CODINV,3,FALSE))</f>
        <v>A9091M60</v>
      </c>
      <c r="M2827" s="12" t="str">
        <f>+VLOOKUP(FACTURACION[[#This Row],[REFERENCIA]],CODINV,4,FALSE)</f>
        <v>REPUESTOS Y ACCESORIOS</v>
      </c>
      <c r="N2827" s="12" t="str">
        <f>+VLOOKUP(FACTURACION[[#This Row],[REFERENCIA]],CODINV,5,FALSE)</f>
        <v>REGO</v>
      </c>
      <c r="O2827" s="2">
        <v>6</v>
      </c>
      <c r="P2827" s="23">
        <v>208215</v>
      </c>
      <c r="Q2827" s="24">
        <f>+FACTURACION[[#This Row],[CANTIDAD]]*FACTURACION[[#This Row],[VR UNITARIO]]/1000</f>
        <v>1249.29</v>
      </c>
      <c r="R2827" s="3" t="str">
        <f>+VLOOKUP(FACTURACION[[#This Row],[NIT]],TABLACLIENTE,5,FALSE)</f>
        <v>CUCUTA</v>
      </c>
    </row>
    <row r="2828" spans="3:18">
      <c r="C2828" s="13">
        <v>2015</v>
      </c>
      <c r="D2828" s="17" t="s">
        <v>705</v>
      </c>
      <c r="E2828" s="17">
        <f>MONTH(FACTURACION[[#This Row],[MES]]&amp;1)</f>
        <v>12</v>
      </c>
      <c r="F2828" s="223">
        <f>DATE(FACTURACION[[#This Row],[AÑO]],FACTURACION[[#This Row],[Mes numero]],1)</f>
        <v>42339</v>
      </c>
      <c r="G2828" s="159">
        <v>11694</v>
      </c>
      <c r="H2828" s="20">
        <v>890501073</v>
      </c>
      <c r="I2828" s="2" t="str">
        <f>+VLOOKUP(FACTURACION[[#This Row],[NIT]],TABLACLIENTE,2,FALSE)</f>
        <v>COMERCIAL INDUSTRIAL NACIONAL S.A. CINSA</v>
      </c>
      <c r="J2828" s="2" t="s">
        <v>750</v>
      </c>
      <c r="K2828" s="12" t="str">
        <f>+VLOOKUP(FACTURACION[[#This Row],[REFERENCIA]],CODINV,2,FALSE)</f>
        <v>ROTOGAGE</v>
      </c>
      <c r="L2828" s="12" t="str">
        <f>IF(VLOOKUP(FACTURACION[[#This Row],[REFERENCIA]],CODINV,3,FALSE)=0,"",VLOOKUP(FACTURACION[[#This Row],[REFERENCIA]],CODINV,3,FALSE))</f>
        <v>A9094TS</v>
      </c>
      <c r="M2828" s="12" t="str">
        <f>+VLOOKUP(FACTURACION[[#This Row],[REFERENCIA]],CODINV,4,FALSE)</f>
        <v>MEDIDORES</v>
      </c>
      <c r="N2828" s="12" t="str">
        <f>+VLOOKUP(FACTURACION[[#This Row],[REFERENCIA]],CODINV,5,FALSE)</f>
        <v>REGO</v>
      </c>
      <c r="O2828" s="2">
        <v>6</v>
      </c>
      <c r="P2828" s="23">
        <v>1286611</v>
      </c>
      <c r="Q2828" s="24">
        <f>+FACTURACION[[#This Row],[CANTIDAD]]*FACTURACION[[#This Row],[VR UNITARIO]]/1000</f>
        <v>7719.6660000000002</v>
      </c>
      <c r="R2828" s="3" t="str">
        <f>+VLOOKUP(FACTURACION[[#This Row],[NIT]],TABLACLIENTE,5,FALSE)</f>
        <v>CUCUTA</v>
      </c>
    </row>
    <row r="2829" spans="3:18">
      <c r="C2829" s="13">
        <v>2015</v>
      </c>
      <c r="D2829" s="17" t="s">
        <v>705</v>
      </c>
      <c r="E2829" s="17">
        <f>MONTH(FACTURACION[[#This Row],[MES]]&amp;1)</f>
        <v>12</v>
      </c>
      <c r="F2829" s="223">
        <f>DATE(FACTURACION[[#This Row],[AÑO]],FACTURACION[[#This Row],[Mes numero]],1)</f>
        <v>42339</v>
      </c>
      <c r="G2829" s="159">
        <v>11694</v>
      </c>
      <c r="H2829" s="20">
        <v>890501073</v>
      </c>
      <c r="I2829" s="2" t="str">
        <f>+VLOOKUP(FACTURACION[[#This Row],[NIT]],TABLACLIENTE,2,FALSE)</f>
        <v>COMERCIAL INDUSTRIAL NACIONAL S.A. CINSA</v>
      </c>
      <c r="J2829" s="2" t="s">
        <v>387</v>
      </c>
      <c r="K2829" s="12" t="str">
        <f>+VLOOKUP(FACTURACION[[#This Row],[REFERENCIA]],CODINV,2,FALSE)</f>
        <v>TERMOMETROS BIMETALICOS 40-120ª F ST 9"</v>
      </c>
      <c r="L2829" s="12" t="str">
        <f>IF(VLOOKUP(FACTURACION[[#This Row],[REFERENCIA]],CODINV,3,FALSE)=0,"",VLOOKUP(FACTURACION[[#This Row],[REFERENCIA]],CODINV,3,FALSE))</f>
        <v/>
      </c>
      <c r="M2829" s="12" t="str">
        <f>+VLOOKUP(FACTURACION[[#This Row],[REFERENCIA]],CODINV,4,FALSE)</f>
        <v>MEDIDORES</v>
      </c>
      <c r="N2829" s="12" t="str">
        <f>+VLOOKUP(FACTURACION[[#This Row],[REFERENCIA]],CODINV,5,FALSE)</f>
        <v>WIKA</v>
      </c>
      <c r="O2829" s="2">
        <v>6</v>
      </c>
      <c r="P2829" s="23">
        <v>197641</v>
      </c>
      <c r="Q2829" s="24">
        <f>+FACTURACION[[#This Row],[CANTIDAD]]*FACTURACION[[#This Row],[VR UNITARIO]]/1000</f>
        <v>1185.846</v>
      </c>
      <c r="R2829" s="3" t="str">
        <f>+VLOOKUP(FACTURACION[[#This Row],[NIT]],TABLACLIENTE,5,FALSE)</f>
        <v>CUCUTA</v>
      </c>
    </row>
    <row r="2830" spans="3:18">
      <c r="C2830" s="13">
        <v>2016</v>
      </c>
      <c r="D2830" s="17" t="s">
        <v>229</v>
      </c>
      <c r="E2830" s="17">
        <f>MONTH(FACTURACION[[#This Row],[MES]]&amp;1)</f>
        <v>1</v>
      </c>
      <c r="F2830" s="223">
        <f>DATE(FACTURACION[[#This Row],[AÑO]],FACTURACION[[#This Row],[Mes numero]],1)</f>
        <v>42370</v>
      </c>
      <c r="G2830" s="159">
        <v>11736</v>
      </c>
      <c r="H2830" s="20">
        <v>800074033</v>
      </c>
      <c r="I2830" s="2" t="str">
        <f>+VLOOKUP(FACTURACION[[#This Row],[NIT]],TABLACLIENTE,2,FALSE)</f>
        <v>COMPAÑIAS ASOCIADAS DE GAS S.A. E.S.P (ASOGAS SA ESP)</v>
      </c>
      <c r="J2830" s="27" t="s">
        <v>4124</v>
      </c>
      <c r="K2830" s="12" t="str">
        <f>+VLOOKUP(FACTURACION[[#This Row],[REFERENCIA]],CODINV,2,FALSE)</f>
        <v>MANGUERA TRENZA 3/16"</v>
      </c>
      <c r="L2830" s="12" t="str">
        <f>IF(VLOOKUP(FACTURACION[[#This Row],[REFERENCIA]],CODINV,3,FALSE)=0,"",VLOOKUP(FACTURACION[[#This Row],[REFERENCIA]],CODINV,3,FALSE))</f>
        <v/>
      </c>
      <c r="M2830" s="12" t="str">
        <f>+VLOOKUP(FACTURACION[[#This Row],[REFERENCIA]],CODINV,4,FALSE)</f>
        <v>REPUESTOS Y ACCESORIOS</v>
      </c>
      <c r="N2830" s="12" t="str">
        <f>+VLOOKUP(FACTURACION[[#This Row],[REFERENCIA]],CODINV,5,FALSE)</f>
        <v>PARKER</v>
      </c>
      <c r="O2830" s="27">
        <v>1</v>
      </c>
      <c r="P2830" s="28">
        <v>260000</v>
      </c>
      <c r="Q2830" s="24">
        <f>+FACTURACION[[#This Row],[CANTIDAD]]*FACTURACION[[#This Row],[VR UNITARIO]]/1000</f>
        <v>260</v>
      </c>
      <c r="R2830" s="3" t="str">
        <f>+VLOOKUP(FACTURACION[[#This Row],[NIT]],TABLACLIENTE,5,FALSE)</f>
        <v>MOSQUERA</v>
      </c>
    </row>
    <row r="2831" spans="3:18">
      <c r="C2831" s="13">
        <v>2016</v>
      </c>
      <c r="D2831" s="17" t="s">
        <v>229</v>
      </c>
      <c r="E2831" s="17">
        <f>MONTH(FACTURACION[[#This Row],[MES]]&amp;1)</f>
        <v>1</v>
      </c>
      <c r="F2831" s="223">
        <f>DATE(FACTURACION[[#This Row],[AÑO]],FACTURACION[[#This Row],[Mes numero]],1)</f>
        <v>42370</v>
      </c>
      <c r="G2831" s="159">
        <v>11727</v>
      </c>
      <c r="H2831" s="20">
        <v>890400869</v>
      </c>
      <c r="I2831" s="2" t="str">
        <f>+VLOOKUP(FACTURACION[[#This Row],[NIT]],TABLACLIENTE,2,FALSE)</f>
        <v>SURTIDORA DE GAS DEL CARIBE S.A. E.S.P. (SURTIGAS S.A. E.S.P.)</v>
      </c>
      <c r="J2831" s="2" t="s">
        <v>108</v>
      </c>
      <c r="K2831" s="12" t="str">
        <f>+VLOOKUP(FACTURACION[[#This Row],[REFERENCIA]],CODINV,2,FALSE)</f>
        <v>MEDIDOR BK G4 C:1/2"</v>
      </c>
      <c r="L2831" s="12" t="str">
        <f>IF(VLOOKUP(FACTURACION[[#This Row],[REFERENCIA]],CODINV,3,FALSE)=0,"",VLOOKUP(FACTURACION[[#This Row],[REFERENCIA]],CODINV,3,FALSE))</f>
        <v>G4K MT 152MM</v>
      </c>
      <c r="M2831" s="12" t="str">
        <f>+VLOOKUP(FACTURACION[[#This Row],[REFERENCIA]],CODINV,4,FALSE)</f>
        <v>MEDIDORES</v>
      </c>
      <c r="N2831" s="12" t="str">
        <f>+VLOOKUP(FACTURACION[[#This Row],[REFERENCIA]],CODINV,5,FALSE)</f>
        <v>HONEYWELL</v>
      </c>
      <c r="O2831" s="27">
        <v>100</v>
      </c>
      <c r="P2831" s="28">
        <v>133557</v>
      </c>
      <c r="Q2831" s="24">
        <f>+FACTURACION[[#This Row],[CANTIDAD]]*FACTURACION[[#This Row],[VR UNITARIO]]/1000</f>
        <v>13355.7</v>
      </c>
      <c r="R2831" s="3" t="str">
        <f>+VLOOKUP(FACTURACION[[#This Row],[NIT]],TABLACLIENTE,5,FALSE)</f>
        <v>CARTAGENA</v>
      </c>
    </row>
    <row r="2832" spans="3:18">
      <c r="C2832" s="13">
        <v>2016</v>
      </c>
      <c r="D2832" s="17" t="s">
        <v>229</v>
      </c>
      <c r="E2832" s="17">
        <f>MONTH(FACTURACION[[#This Row],[MES]]&amp;1)</f>
        <v>1</v>
      </c>
      <c r="F2832" s="223">
        <f>DATE(FACTURACION[[#This Row],[AÑO]],FACTURACION[[#This Row],[Mes numero]],1)</f>
        <v>42370</v>
      </c>
      <c r="G2832" s="159">
        <v>11728</v>
      </c>
      <c r="H2832" s="25">
        <v>891101577</v>
      </c>
      <c r="I2832" s="3" t="str">
        <f>+VLOOKUP(FACTURACION[[#This Row],[NIT]],TABLACLIENTE,2,FALSE)</f>
        <v>ALCANOS DE COLOMBIA S.A. E.S.P</v>
      </c>
      <c r="J2832" s="27" t="s">
        <v>20</v>
      </c>
      <c r="K2832" s="12" t="str">
        <f>+VLOOKUP(FACTURACION[[#This Row],[REFERENCIA]],CODINV,2,FALSE)</f>
        <v xml:space="preserve">MEDIDOR AC-250 C: 3/4" CON CONECTORES </v>
      </c>
      <c r="L2832" s="12" t="str">
        <f>IF(VLOOKUP(FACTURACION[[#This Row],[REFERENCIA]],CODINV,3,FALSE)=0,"",VLOOKUP(FACTURACION[[#This Row],[REFERENCIA]],CODINV,3,FALSE))</f>
        <v/>
      </c>
      <c r="M2832" s="12" t="str">
        <f>+VLOOKUP(FACTURACION[[#This Row],[REFERENCIA]],CODINV,4,FALSE)</f>
        <v>MEDIDORES</v>
      </c>
      <c r="N2832" s="12" t="str">
        <f>+VLOOKUP(FACTURACION[[#This Row],[REFERENCIA]],CODINV,5,FALSE)</f>
        <v>HONEYWELL</v>
      </c>
      <c r="O2832" s="27">
        <v>10</v>
      </c>
      <c r="P2832" s="28">
        <v>444407</v>
      </c>
      <c r="Q2832" s="24">
        <f>+FACTURACION[[#This Row],[CANTIDAD]]*FACTURACION[[#This Row],[VR UNITARIO]]/1000</f>
        <v>4444.07</v>
      </c>
      <c r="R2832" s="3" t="str">
        <f>+VLOOKUP(FACTURACION[[#This Row],[NIT]],TABLACLIENTE,5,FALSE)</f>
        <v>NEIVA</v>
      </c>
    </row>
    <row r="2833" spans="3:18">
      <c r="C2833" s="13">
        <v>2016</v>
      </c>
      <c r="D2833" s="17" t="s">
        <v>229</v>
      </c>
      <c r="E2833" s="17">
        <f>MONTH(FACTURACION[[#This Row],[MES]]&amp;1)</f>
        <v>1</v>
      </c>
      <c r="F2833" s="223">
        <f>DATE(FACTURACION[[#This Row],[AÑO]],FACTURACION[[#This Row],[Mes numero]],1)</f>
        <v>42370</v>
      </c>
      <c r="G2833" s="159">
        <v>11729</v>
      </c>
      <c r="H2833" s="25">
        <v>891101577</v>
      </c>
      <c r="I2833" s="3" t="str">
        <f>+VLOOKUP(FACTURACION[[#This Row],[NIT]],TABLACLIENTE,2,FALSE)</f>
        <v>ALCANOS DE COLOMBIA S.A. E.S.P</v>
      </c>
      <c r="J2833" s="27" t="s">
        <v>20</v>
      </c>
      <c r="K2833" s="12" t="str">
        <f>+VLOOKUP(FACTURACION[[#This Row],[REFERENCIA]],CODINV,2,FALSE)</f>
        <v xml:space="preserve">MEDIDOR AC-250 C: 3/4" CON CONECTORES </v>
      </c>
      <c r="L2833" s="12" t="str">
        <f>IF(VLOOKUP(FACTURACION[[#This Row],[REFERENCIA]],CODINV,3,FALSE)=0,"",VLOOKUP(FACTURACION[[#This Row],[REFERENCIA]],CODINV,3,FALSE))</f>
        <v/>
      </c>
      <c r="M2833" s="12" t="str">
        <f>+VLOOKUP(FACTURACION[[#This Row],[REFERENCIA]],CODINV,4,FALSE)</f>
        <v>MEDIDORES</v>
      </c>
      <c r="N2833" s="12" t="str">
        <f>+VLOOKUP(FACTURACION[[#This Row],[REFERENCIA]],CODINV,5,FALSE)</f>
        <v>HONEYWELL</v>
      </c>
      <c r="O2833" s="27">
        <v>12</v>
      </c>
      <c r="P2833" s="28">
        <v>444407</v>
      </c>
      <c r="Q2833" s="24">
        <f>+FACTURACION[[#This Row],[CANTIDAD]]*FACTURACION[[#This Row],[VR UNITARIO]]/1000</f>
        <v>5332.884</v>
      </c>
      <c r="R2833" s="3" t="str">
        <f>+VLOOKUP(FACTURACION[[#This Row],[NIT]],TABLACLIENTE,5,FALSE)</f>
        <v>NEIVA</v>
      </c>
    </row>
    <row r="2834" spans="3:18">
      <c r="C2834" s="13">
        <v>2016</v>
      </c>
      <c r="D2834" s="17" t="s">
        <v>229</v>
      </c>
      <c r="E2834" s="17">
        <f>MONTH(FACTURACION[[#This Row],[MES]]&amp;1)</f>
        <v>1</v>
      </c>
      <c r="F2834" s="223">
        <f>DATE(FACTURACION[[#This Row],[AÑO]],FACTURACION[[#This Row],[Mes numero]],1)</f>
        <v>42370</v>
      </c>
      <c r="G2834" s="159">
        <v>11730</v>
      </c>
      <c r="H2834" s="25">
        <v>891101577</v>
      </c>
      <c r="I2834" s="3" t="str">
        <f>+VLOOKUP(FACTURACION[[#This Row],[NIT]],TABLACLIENTE,2,FALSE)</f>
        <v>ALCANOS DE COLOMBIA S.A. E.S.P</v>
      </c>
      <c r="J2834" s="27" t="s">
        <v>20</v>
      </c>
      <c r="K2834" s="12" t="str">
        <f>+VLOOKUP(FACTURACION[[#This Row],[REFERENCIA]],CODINV,2,FALSE)</f>
        <v xml:space="preserve">MEDIDOR AC-250 C: 3/4" CON CONECTORES </v>
      </c>
      <c r="L2834" s="12" t="str">
        <f>IF(VLOOKUP(FACTURACION[[#This Row],[REFERENCIA]],CODINV,3,FALSE)=0,"",VLOOKUP(FACTURACION[[#This Row],[REFERENCIA]],CODINV,3,FALSE))</f>
        <v/>
      </c>
      <c r="M2834" s="12" t="str">
        <f>+VLOOKUP(FACTURACION[[#This Row],[REFERENCIA]],CODINV,4,FALSE)</f>
        <v>MEDIDORES</v>
      </c>
      <c r="N2834" s="12" t="str">
        <f>+VLOOKUP(FACTURACION[[#This Row],[REFERENCIA]],CODINV,5,FALSE)</f>
        <v>HONEYWELL</v>
      </c>
      <c r="O2834" s="27">
        <v>6</v>
      </c>
      <c r="P2834" s="28">
        <v>444407</v>
      </c>
      <c r="Q2834" s="24">
        <f>+FACTURACION[[#This Row],[CANTIDAD]]*FACTURACION[[#This Row],[VR UNITARIO]]/1000</f>
        <v>2666.442</v>
      </c>
      <c r="R2834" s="3" t="str">
        <f>+VLOOKUP(FACTURACION[[#This Row],[NIT]],TABLACLIENTE,5,FALSE)</f>
        <v>NEIVA</v>
      </c>
    </row>
    <row r="2835" spans="3:18">
      <c r="C2835" s="13">
        <v>2016</v>
      </c>
      <c r="D2835" s="17" t="s">
        <v>229</v>
      </c>
      <c r="E2835" s="17">
        <f>MONTH(FACTURACION[[#This Row],[MES]]&amp;1)</f>
        <v>1</v>
      </c>
      <c r="F2835" s="223">
        <f>DATE(FACTURACION[[#This Row],[AÑO]],FACTURACION[[#This Row],[Mes numero]],1)</f>
        <v>42370</v>
      </c>
      <c r="G2835" s="159">
        <v>11731</v>
      </c>
      <c r="H2835" s="25">
        <v>891101577</v>
      </c>
      <c r="I2835" s="3" t="str">
        <f>+VLOOKUP(FACTURACION[[#This Row],[NIT]],TABLACLIENTE,2,FALSE)</f>
        <v>ALCANOS DE COLOMBIA S.A. E.S.P</v>
      </c>
      <c r="J2835" s="27" t="s">
        <v>20</v>
      </c>
      <c r="K2835" s="12" t="str">
        <f>+VLOOKUP(FACTURACION[[#This Row],[REFERENCIA]],CODINV,2,FALSE)</f>
        <v xml:space="preserve">MEDIDOR AC-250 C: 3/4" CON CONECTORES </v>
      </c>
      <c r="L2835" s="12" t="str">
        <f>IF(VLOOKUP(FACTURACION[[#This Row],[REFERENCIA]],CODINV,3,FALSE)=0,"",VLOOKUP(FACTURACION[[#This Row],[REFERENCIA]],CODINV,3,FALSE))</f>
        <v/>
      </c>
      <c r="M2835" s="12" t="str">
        <f>+VLOOKUP(FACTURACION[[#This Row],[REFERENCIA]],CODINV,4,FALSE)</f>
        <v>MEDIDORES</v>
      </c>
      <c r="N2835" s="12" t="str">
        <f>+VLOOKUP(FACTURACION[[#This Row],[REFERENCIA]],CODINV,5,FALSE)</f>
        <v>HONEYWELL</v>
      </c>
      <c r="O2835" s="27">
        <v>5</v>
      </c>
      <c r="P2835" s="28">
        <v>444407</v>
      </c>
      <c r="Q2835" s="24">
        <f>+FACTURACION[[#This Row],[CANTIDAD]]*FACTURACION[[#This Row],[VR UNITARIO]]/1000</f>
        <v>2222.0349999999999</v>
      </c>
      <c r="R2835" s="3" t="str">
        <f>+VLOOKUP(FACTURACION[[#This Row],[NIT]],TABLACLIENTE,5,FALSE)</f>
        <v>NEIVA</v>
      </c>
    </row>
    <row r="2836" spans="3:18">
      <c r="C2836" s="13">
        <v>2016</v>
      </c>
      <c r="D2836" s="17" t="s">
        <v>229</v>
      </c>
      <c r="E2836" s="17">
        <f>MONTH(FACTURACION[[#This Row],[MES]]&amp;1)</f>
        <v>1</v>
      </c>
      <c r="F2836" s="223">
        <f>DATE(FACTURACION[[#This Row],[AÑO]],FACTURACION[[#This Row],[Mes numero]],1)</f>
        <v>42370</v>
      </c>
      <c r="G2836" s="159">
        <v>11732</v>
      </c>
      <c r="H2836" s="25">
        <v>891101577</v>
      </c>
      <c r="I2836" s="3" t="str">
        <f>+VLOOKUP(FACTURACION[[#This Row],[NIT]],TABLACLIENTE,2,FALSE)</f>
        <v>ALCANOS DE COLOMBIA S.A. E.S.P</v>
      </c>
      <c r="J2836" s="27" t="s">
        <v>20</v>
      </c>
      <c r="K2836" s="12" t="str">
        <f>+VLOOKUP(FACTURACION[[#This Row],[REFERENCIA]],CODINV,2,FALSE)</f>
        <v xml:space="preserve">MEDIDOR AC-250 C: 3/4" CON CONECTORES </v>
      </c>
      <c r="L2836" s="12" t="str">
        <f>IF(VLOOKUP(FACTURACION[[#This Row],[REFERENCIA]],CODINV,3,FALSE)=0,"",VLOOKUP(FACTURACION[[#This Row],[REFERENCIA]],CODINV,3,FALSE))</f>
        <v/>
      </c>
      <c r="M2836" s="12" t="str">
        <f>+VLOOKUP(FACTURACION[[#This Row],[REFERENCIA]],CODINV,4,FALSE)</f>
        <v>MEDIDORES</v>
      </c>
      <c r="N2836" s="12" t="str">
        <f>+VLOOKUP(FACTURACION[[#This Row],[REFERENCIA]],CODINV,5,FALSE)</f>
        <v>HONEYWELL</v>
      </c>
      <c r="O2836" s="27">
        <v>6</v>
      </c>
      <c r="P2836" s="28">
        <v>444407</v>
      </c>
      <c r="Q2836" s="24">
        <f>+FACTURACION[[#This Row],[CANTIDAD]]*FACTURACION[[#This Row],[VR UNITARIO]]/1000</f>
        <v>2666.442</v>
      </c>
      <c r="R2836" s="3" t="str">
        <f>+VLOOKUP(FACTURACION[[#This Row],[NIT]],TABLACLIENTE,5,FALSE)</f>
        <v>NEIVA</v>
      </c>
    </row>
    <row r="2837" spans="3:18">
      <c r="C2837" s="13">
        <v>2016</v>
      </c>
      <c r="D2837" s="17" t="s">
        <v>229</v>
      </c>
      <c r="E2837" s="17">
        <f>MONTH(FACTURACION[[#This Row],[MES]]&amp;1)</f>
        <v>1</v>
      </c>
      <c r="F2837" s="223">
        <f>DATE(FACTURACION[[#This Row],[AÑO]],FACTURACION[[#This Row],[Mes numero]],1)</f>
        <v>42370</v>
      </c>
      <c r="G2837" s="159">
        <v>11733</v>
      </c>
      <c r="H2837" s="25">
        <v>891101577</v>
      </c>
      <c r="I2837" s="3" t="str">
        <f>+VLOOKUP(FACTURACION[[#This Row],[NIT]],TABLACLIENTE,2,FALSE)</f>
        <v>ALCANOS DE COLOMBIA S.A. E.S.P</v>
      </c>
      <c r="J2837" s="27" t="s">
        <v>20</v>
      </c>
      <c r="K2837" s="12" t="str">
        <f>+VLOOKUP(FACTURACION[[#This Row],[REFERENCIA]],CODINV,2,FALSE)</f>
        <v xml:space="preserve">MEDIDOR AC-250 C: 3/4" CON CONECTORES </v>
      </c>
      <c r="L2837" s="12" t="str">
        <f>IF(VLOOKUP(FACTURACION[[#This Row],[REFERENCIA]],CODINV,3,FALSE)=0,"",VLOOKUP(FACTURACION[[#This Row],[REFERENCIA]],CODINV,3,FALSE))</f>
        <v/>
      </c>
      <c r="M2837" s="12" t="str">
        <f>+VLOOKUP(FACTURACION[[#This Row],[REFERENCIA]],CODINV,4,FALSE)</f>
        <v>MEDIDORES</v>
      </c>
      <c r="N2837" s="12" t="str">
        <f>+VLOOKUP(FACTURACION[[#This Row],[REFERENCIA]],CODINV,5,FALSE)</f>
        <v>HONEYWELL</v>
      </c>
      <c r="O2837" s="27">
        <v>5</v>
      </c>
      <c r="P2837" s="28">
        <v>444407</v>
      </c>
      <c r="Q2837" s="24">
        <f>+FACTURACION[[#This Row],[CANTIDAD]]*FACTURACION[[#This Row],[VR UNITARIO]]/1000</f>
        <v>2222.0349999999999</v>
      </c>
      <c r="R2837" s="3" t="str">
        <f>+VLOOKUP(FACTURACION[[#This Row],[NIT]],TABLACLIENTE,5,FALSE)</f>
        <v>NEIVA</v>
      </c>
    </row>
    <row r="2838" spans="3:18">
      <c r="C2838" s="13">
        <v>2016</v>
      </c>
      <c r="D2838" s="17" t="s">
        <v>229</v>
      </c>
      <c r="E2838" s="17">
        <f>MONTH(FACTURACION[[#This Row],[MES]]&amp;1)</f>
        <v>1</v>
      </c>
      <c r="F2838" s="223">
        <f>DATE(FACTURACION[[#This Row],[AÑO]],FACTURACION[[#This Row],[Mes numero]],1)</f>
        <v>42370</v>
      </c>
      <c r="G2838" s="159">
        <v>11755</v>
      </c>
      <c r="H2838" s="25">
        <v>891101577</v>
      </c>
      <c r="I2838" s="3" t="str">
        <f>+VLOOKUP(FACTURACION[[#This Row],[NIT]],TABLACLIENTE,2,FALSE)</f>
        <v>ALCANOS DE COLOMBIA S.A. E.S.P</v>
      </c>
      <c r="J2838" s="27" t="s">
        <v>20</v>
      </c>
      <c r="K2838" s="12" t="str">
        <f>+VLOOKUP(FACTURACION[[#This Row],[REFERENCIA]],CODINV,2,FALSE)</f>
        <v xml:space="preserve">MEDIDOR AC-250 C: 3/4" CON CONECTORES </v>
      </c>
      <c r="L2838" s="12" t="str">
        <f>IF(VLOOKUP(FACTURACION[[#This Row],[REFERENCIA]],CODINV,3,FALSE)=0,"",VLOOKUP(FACTURACION[[#This Row],[REFERENCIA]],CODINV,3,FALSE))</f>
        <v/>
      </c>
      <c r="M2838" s="12" t="str">
        <f>+VLOOKUP(FACTURACION[[#This Row],[REFERENCIA]],CODINV,4,FALSE)</f>
        <v>MEDIDORES</v>
      </c>
      <c r="N2838" s="12" t="str">
        <f>+VLOOKUP(FACTURACION[[#This Row],[REFERENCIA]],CODINV,5,FALSE)</f>
        <v>HONEYWELL</v>
      </c>
      <c r="O2838" s="27">
        <v>25</v>
      </c>
      <c r="P2838" s="28">
        <v>447218</v>
      </c>
      <c r="Q2838" s="24">
        <f>+FACTURACION[[#This Row],[CANTIDAD]]*FACTURACION[[#This Row],[VR UNITARIO]]/1000</f>
        <v>11180.45</v>
      </c>
      <c r="R2838" s="3" t="str">
        <f>+VLOOKUP(FACTURACION[[#This Row],[NIT]],TABLACLIENTE,5,FALSE)</f>
        <v>NEIVA</v>
      </c>
    </row>
    <row r="2839" spans="3:18">
      <c r="C2839" s="13">
        <v>2016</v>
      </c>
      <c r="D2839" s="17" t="s">
        <v>229</v>
      </c>
      <c r="E2839" s="17">
        <f>MONTH(FACTURACION[[#This Row],[MES]]&amp;1)</f>
        <v>1</v>
      </c>
      <c r="F2839" s="223">
        <f>DATE(FACTURACION[[#This Row],[AÑO]],FACTURACION[[#This Row],[Mes numero]],1)</f>
        <v>42370</v>
      </c>
      <c r="G2839" s="159">
        <v>11734</v>
      </c>
      <c r="H2839" s="20">
        <v>800021272</v>
      </c>
      <c r="I2839" s="2" t="str">
        <f>+VLOOKUP(FACTURACION[[#This Row],[NIT]],TABLACLIENTE,2,FALSE)</f>
        <v>GASES DEL LLANO S.A. E.S.P (LLANOGAS S.A. E.S.P.)</v>
      </c>
      <c r="J2839" s="27" t="s">
        <v>20</v>
      </c>
      <c r="K2839" s="12" t="str">
        <f>+VLOOKUP(FACTURACION[[#This Row],[REFERENCIA]],CODINV,2,FALSE)</f>
        <v xml:space="preserve">MEDIDOR AC-250 C: 3/4" CON CONECTORES </v>
      </c>
      <c r="L2839" s="12" t="str">
        <f>IF(VLOOKUP(FACTURACION[[#This Row],[REFERENCIA]],CODINV,3,FALSE)=0,"",VLOOKUP(FACTURACION[[#This Row],[REFERENCIA]],CODINV,3,FALSE))</f>
        <v/>
      </c>
      <c r="M2839" s="12" t="str">
        <f>+VLOOKUP(FACTURACION[[#This Row],[REFERENCIA]],CODINV,4,FALSE)</f>
        <v>MEDIDORES</v>
      </c>
      <c r="N2839" s="12" t="str">
        <f>+VLOOKUP(FACTURACION[[#This Row],[REFERENCIA]],CODINV,5,FALSE)</f>
        <v>HONEYWELL</v>
      </c>
      <c r="O2839" s="27">
        <v>9</v>
      </c>
      <c r="P2839" s="28">
        <v>474812</v>
      </c>
      <c r="Q2839" s="24">
        <f>+FACTURACION[[#This Row],[CANTIDAD]]*FACTURACION[[#This Row],[VR UNITARIO]]/1000</f>
        <v>4273.308</v>
      </c>
      <c r="R2839" s="3" t="str">
        <f>+VLOOKUP(FACTURACION[[#This Row],[NIT]],TABLACLIENTE,5,FALSE)</f>
        <v>VILLAVICENCIO</v>
      </c>
    </row>
    <row r="2840" spans="3:18">
      <c r="C2840" s="13">
        <v>2016</v>
      </c>
      <c r="D2840" s="17" t="s">
        <v>229</v>
      </c>
      <c r="E2840" s="17">
        <f>MONTH(FACTURACION[[#This Row],[MES]]&amp;1)</f>
        <v>1</v>
      </c>
      <c r="F2840" s="223">
        <f>DATE(FACTURACION[[#This Row],[AÑO]],FACTURACION[[#This Row],[Mes numero]],1)</f>
        <v>42370</v>
      </c>
      <c r="G2840" s="159">
        <v>11745</v>
      </c>
      <c r="H2840" s="20">
        <v>800167643</v>
      </c>
      <c r="I2840" s="2" t="str">
        <f>+VLOOKUP(FACTURACION[[#This Row],[NIT]],TABLACLIENTE,2,FALSE)</f>
        <v>GASES DE OCCIDENTE S.A. E.S.P. (GDO)</v>
      </c>
      <c r="J2840" s="27" t="s">
        <v>21</v>
      </c>
      <c r="K2840" s="12" t="str">
        <f>+VLOOKUP(FACTURACION[[#This Row],[REFERENCIA]],CODINV,2,FALSE)</f>
        <v>MEDIDOR AC-630 C:1 1/4" MAOP 25PSIG CON CONECTORES</v>
      </c>
      <c r="L2840" s="12" t="str">
        <f>IF(VLOOKUP(FACTURACION[[#This Row],[REFERENCIA]],CODINV,3,FALSE)=0,"",VLOOKUP(FACTURACION[[#This Row],[REFERENCIA]],CODINV,3,FALSE))</f>
        <v/>
      </c>
      <c r="M2840" s="12" t="str">
        <f>+VLOOKUP(FACTURACION[[#This Row],[REFERENCIA]],CODINV,4,FALSE)</f>
        <v>MEDIDORES</v>
      </c>
      <c r="N2840" s="12" t="str">
        <f>+VLOOKUP(FACTURACION[[#This Row],[REFERENCIA]],CODINV,5,FALSE)</f>
        <v>HONEYWELL</v>
      </c>
      <c r="O2840" s="27">
        <v>18</v>
      </c>
      <c r="P2840" s="28">
        <v>2022738</v>
      </c>
      <c r="Q2840" s="24">
        <f>+FACTURACION[[#This Row],[CANTIDAD]]*FACTURACION[[#This Row],[VR UNITARIO]]/1000</f>
        <v>36409.284</v>
      </c>
      <c r="R2840" s="3" t="str">
        <f>+VLOOKUP(FACTURACION[[#This Row],[NIT]],TABLACLIENTE,5,FALSE)</f>
        <v>CALI</v>
      </c>
    </row>
    <row r="2841" spans="3:18">
      <c r="C2841" s="13">
        <v>2016</v>
      </c>
      <c r="D2841" s="17" t="s">
        <v>229</v>
      </c>
      <c r="E2841" s="17">
        <f>MONTH(FACTURACION[[#This Row],[MES]]&amp;1)</f>
        <v>1</v>
      </c>
      <c r="F2841" s="223">
        <f>DATE(FACTURACION[[#This Row],[AÑO]],FACTURACION[[#This Row],[Mes numero]],1)</f>
        <v>42370</v>
      </c>
      <c r="G2841" s="159">
        <v>11728</v>
      </c>
      <c r="H2841" s="25">
        <v>891101577</v>
      </c>
      <c r="I2841" s="3" t="str">
        <f>+VLOOKUP(FACTURACION[[#This Row],[NIT]],TABLACLIENTE,2,FALSE)</f>
        <v>ALCANOS DE COLOMBIA S.A. E.S.P</v>
      </c>
      <c r="J2841" s="27" t="s">
        <v>23</v>
      </c>
      <c r="K2841" s="12" t="str">
        <f>+VLOOKUP(FACTURACION[[#This Row],[REFERENCIA]],CODINV,2,FALSE)</f>
        <v>MEDIDOR AL-800 C:1 1/2" MAOP 20 PSIG CON CONECTORES</v>
      </c>
      <c r="L2841" s="12" t="str">
        <f>IF(VLOOKUP(FACTURACION[[#This Row],[REFERENCIA]],CODINV,3,FALSE)=0,"",VLOOKUP(FACTURACION[[#This Row],[REFERENCIA]],CODINV,3,FALSE))</f>
        <v/>
      </c>
      <c r="M2841" s="12" t="str">
        <f>+VLOOKUP(FACTURACION[[#This Row],[REFERENCIA]],CODINV,4,FALSE)</f>
        <v>MEDIDORES</v>
      </c>
      <c r="N2841" s="12" t="str">
        <f>+VLOOKUP(FACTURACION[[#This Row],[REFERENCIA]],CODINV,5,FALSE)</f>
        <v>HONEYWELL</v>
      </c>
      <c r="O2841" s="27">
        <v>1</v>
      </c>
      <c r="P2841" s="28">
        <v>2940535</v>
      </c>
      <c r="Q2841" s="24">
        <f>+FACTURACION[[#This Row],[CANTIDAD]]*FACTURACION[[#This Row],[VR UNITARIO]]/1000</f>
        <v>2940.5349999999999</v>
      </c>
      <c r="R2841" s="3" t="str">
        <f>+VLOOKUP(FACTURACION[[#This Row],[NIT]],TABLACLIENTE,5,FALSE)</f>
        <v>NEIVA</v>
      </c>
    </row>
    <row r="2842" spans="3:18">
      <c r="C2842" s="13">
        <v>2016</v>
      </c>
      <c r="D2842" s="17" t="s">
        <v>229</v>
      </c>
      <c r="E2842" s="17">
        <f>MONTH(FACTURACION[[#This Row],[MES]]&amp;1)</f>
        <v>1</v>
      </c>
      <c r="F2842" s="223">
        <f>DATE(FACTURACION[[#This Row],[AÑO]],FACTURACION[[#This Row],[Mes numero]],1)</f>
        <v>42370</v>
      </c>
      <c r="G2842" s="159">
        <v>11730</v>
      </c>
      <c r="H2842" s="25">
        <v>891101577</v>
      </c>
      <c r="I2842" s="3" t="str">
        <f>+VLOOKUP(FACTURACION[[#This Row],[NIT]],TABLACLIENTE,2,FALSE)</f>
        <v>ALCANOS DE COLOMBIA S.A. E.S.P</v>
      </c>
      <c r="J2842" s="27" t="s">
        <v>23</v>
      </c>
      <c r="K2842" s="12" t="str">
        <f>+VLOOKUP(FACTURACION[[#This Row],[REFERENCIA]],CODINV,2,FALSE)</f>
        <v>MEDIDOR AL-800 C:1 1/2" MAOP 20 PSIG CON CONECTORES</v>
      </c>
      <c r="L2842" s="12" t="str">
        <f>IF(VLOOKUP(FACTURACION[[#This Row],[REFERENCIA]],CODINV,3,FALSE)=0,"",VLOOKUP(FACTURACION[[#This Row],[REFERENCIA]],CODINV,3,FALSE))</f>
        <v/>
      </c>
      <c r="M2842" s="12" t="str">
        <f>+VLOOKUP(FACTURACION[[#This Row],[REFERENCIA]],CODINV,4,FALSE)</f>
        <v>MEDIDORES</v>
      </c>
      <c r="N2842" s="12" t="str">
        <f>+VLOOKUP(FACTURACION[[#This Row],[REFERENCIA]],CODINV,5,FALSE)</f>
        <v>HONEYWELL</v>
      </c>
      <c r="O2842" s="27">
        <v>1</v>
      </c>
      <c r="P2842" s="28">
        <v>2940535</v>
      </c>
      <c r="Q2842" s="24">
        <f>+FACTURACION[[#This Row],[CANTIDAD]]*FACTURACION[[#This Row],[VR UNITARIO]]/1000</f>
        <v>2940.5349999999999</v>
      </c>
      <c r="R2842" s="3" t="str">
        <f>+VLOOKUP(FACTURACION[[#This Row],[NIT]],TABLACLIENTE,5,FALSE)</f>
        <v>NEIVA</v>
      </c>
    </row>
    <row r="2843" spans="3:18">
      <c r="C2843" s="13">
        <v>2016</v>
      </c>
      <c r="D2843" s="17" t="s">
        <v>229</v>
      </c>
      <c r="E2843" s="17">
        <f>MONTH(FACTURACION[[#This Row],[MES]]&amp;1)</f>
        <v>1</v>
      </c>
      <c r="F2843" s="223">
        <f>DATE(FACTURACION[[#This Row],[AÑO]],FACTURACION[[#This Row],[Mes numero]],1)</f>
        <v>42370</v>
      </c>
      <c r="G2843" s="159">
        <v>11755</v>
      </c>
      <c r="H2843" s="25">
        <v>891101577</v>
      </c>
      <c r="I2843" s="3" t="str">
        <f>+VLOOKUP(FACTURACION[[#This Row],[NIT]],TABLACLIENTE,2,FALSE)</f>
        <v>ALCANOS DE COLOMBIA S.A. E.S.P</v>
      </c>
      <c r="J2843" s="27" t="s">
        <v>262</v>
      </c>
      <c r="K2843" s="12" t="str">
        <f>+VLOOKUP(FACTURACION[[#This Row],[REFERENCIA]],CODINV,2,FALSE)</f>
        <v>MEDIDOR AL-425 C:1 1/4" MAOP 25 PSIG</v>
      </c>
      <c r="L2843" s="12" t="str">
        <f>IF(VLOOKUP(FACTURACION[[#This Row],[REFERENCIA]],CODINV,3,FALSE)=0,"",VLOOKUP(FACTURACION[[#This Row],[REFERENCIA]],CODINV,3,FALSE))</f>
        <v/>
      </c>
      <c r="M2843" s="12" t="str">
        <f>+VLOOKUP(FACTURACION[[#This Row],[REFERENCIA]],CODINV,4,FALSE)</f>
        <v>MEDIDORES</v>
      </c>
      <c r="N2843" s="12" t="str">
        <f>+VLOOKUP(FACTURACION[[#This Row],[REFERENCIA]],CODINV,5,FALSE)</f>
        <v>HONEYWELL</v>
      </c>
      <c r="O2843" s="27">
        <v>15</v>
      </c>
      <c r="P2843" s="28">
        <v>777770</v>
      </c>
      <c r="Q2843" s="24">
        <f>+FACTURACION[[#This Row],[CANTIDAD]]*FACTURACION[[#This Row],[VR UNITARIO]]/1000</f>
        <v>11666.55</v>
      </c>
      <c r="R2843" s="3" t="str">
        <f>+VLOOKUP(FACTURACION[[#This Row],[NIT]],TABLACLIENTE,5,FALSE)</f>
        <v>NEIVA</v>
      </c>
    </row>
    <row r="2844" spans="3:18">
      <c r="C2844" s="13">
        <v>2016</v>
      </c>
      <c r="D2844" s="17" t="s">
        <v>229</v>
      </c>
      <c r="E2844" s="17">
        <f>MONTH(FACTURACION[[#This Row],[MES]]&amp;1)</f>
        <v>1</v>
      </c>
      <c r="F2844" s="223">
        <f>DATE(FACTURACION[[#This Row],[AÑO]],FACTURACION[[#This Row],[Mes numero]],1)</f>
        <v>42370</v>
      </c>
      <c r="G2844" s="159">
        <v>11745</v>
      </c>
      <c r="H2844" s="20">
        <v>800167643</v>
      </c>
      <c r="I2844" s="2" t="str">
        <f>+VLOOKUP(FACTURACION[[#This Row],[NIT]],TABLACLIENTE,2,FALSE)</f>
        <v>GASES DE OCCIDENTE S.A. E.S.P. (GDO)</v>
      </c>
      <c r="J2844" s="27" t="s">
        <v>262</v>
      </c>
      <c r="K2844" s="12" t="str">
        <f>+VLOOKUP(FACTURACION[[#This Row],[REFERENCIA]],CODINV,2,FALSE)</f>
        <v>MEDIDOR AL-425 C:1 1/4" MAOP 25 PSIG</v>
      </c>
      <c r="L2844" s="12" t="str">
        <f>IF(VLOOKUP(FACTURACION[[#This Row],[REFERENCIA]],CODINV,3,FALSE)=0,"",VLOOKUP(FACTURACION[[#This Row],[REFERENCIA]],CODINV,3,FALSE))</f>
        <v/>
      </c>
      <c r="M2844" s="12" t="str">
        <f>+VLOOKUP(FACTURACION[[#This Row],[REFERENCIA]],CODINV,4,FALSE)</f>
        <v>MEDIDORES</v>
      </c>
      <c r="N2844" s="12" t="str">
        <f>+VLOOKUP(FACTURACION[[#This Row],[REFERENCIA]],CODINV,5,FALSE)</f>
        <v>HONEYWELL</v>
      </c>
      <c r="O2844" s="27">
        <v>20</v>
      </c>
      <c r="P2844" s="28">
        <v>777961</v>
      </c>
      <c r="Q2844" s="24">
        <f>+FACTURACION[[#This Row],[CANTIDAD]]*FACTURACION[[#This Row],[VR UNITARIO]]/1000</f>
        <v>15559.22</v>
      </c>
      <c r="R2844" s="3" t="str">
        <f>+VLOOKUP(FACTURACION[[#This Row],[NIT]],TABLACLIENTE,5,FALSE)</f>
        <v>CALI</v>
      </c>
    </row>
    <row r="2845" spans="3:18">
      <c r="C2845" s="13">
        <v>2016</v>
      </c>
      <c r="D2845" s="17" t="s">
        <v>229</v>
      </c>
      <c r="E2845" s="17">
        <f>MONTH(FACTURACION[[#This Row],[MES]]&amp;1)</f>
        <v>1</v>
      </c>
      <c r="F2845" s="223">
        <f>DATE(FACTURACION[[#This Row],[AÑO]],FACTURACION[[#This Row],[Mes numero]],1)</f>
        <v>42370</v>
      </c>
      <c r="G2845" s="159">
        <v>11751</v>
      </c>
      <c r="H2845" s="20">
        <v>800021272</v>
      </c>
      <c r="I2845" s="2" t="str">
        <f>+VLOOKUP(FACTURACION[[#This Row],[NIT]],TABLACLIENTE,2,FALSE)</f>
        <v>GASES DEL LLANO S.A. E.S.P (LLANOGAS S.A. E.S.P.)</v>
      </c>
      <c r="J2845" s="27" t="s">
        <v>262</v>
      </c>
      <c r="K2845" s="12" t="str">
        <f>+VLOOKUP(FACTURACION[[#This Row],[REFERENCIA]],CODINV,2,FALSE)</f>
        <v>MEDIDOR AL-425 C:1 1/4" MAOP 25 PSIG</v>
      </c>
      <c r="L2845" s="12" t="str">
        <f>IF(VLOOKUP(FACTURACION[[#This Row],[REFERENCIA]],CODINV,3,FALSE)=0,"",VLOOKUP(FACTURACION[[#This Row],[REFERENCIA]],CODINV,3,FALSE))</f>
        <v/>
      </c>
      <c r="M2845" s="12" t="str">
        <f>+VLOOKUP(FACTURACION[[#This Row],[REFERENCIA]],CODINV,4,FALSE)</f>
        <v>MEDIDORES</v>
      </c>
      <c r="N2845" s="12" t="str">
        <f>+VLOOKUP(FACTURACION[[#This Row],[REFERENCIA]],CODINV,5,FALSE)</f>
        <v>HONEYWELL</v>
      </c>
      <c r="O2845" s="27">
        <v>10</v>
      </c>
      <c r="P2845" s="28">
        <v>888455</v>
      </c>
      <c r="Q2845" s="24">
        <f>+FACTURACION[[#This Row],[CANTIDAD]]*FACTURACION[[#This Row],[VR UNITARIO]]/1000</f>
        <v>8884.5499999999993</v>
      </c>
      <c r="R2845" s="3" t="str">
        <f>+VLOOKUP(FACTURACION[[#This Row],[NIT]],TABLACLIENTE,5,FALSE)</f>
        <v>VILLAVICENCIO</v>
      </c>
    </row>
    <row r="2846" spans="3:18">
      <c r="C2846" s="13">
        <v>2016</v>
      </c>
      <c r="D2846" s="17" t="s">
        <v>229</v>
      </c>
      <c r="E2846" s="17">
        <f>MONTH(FACTURACION[[#This Row],[MES]]&amp;1)</f>
        <v>1</v>
      </c>
      <c r="F2846" s="223">
        <f>DATE(FACTURACION[[#This Row],[AÑO]],FACTURACION[[#This Row],[Mes numero]],1)</f>
        <v>42370</v>
      </c>
      <c r="G2846" s="159">
        <v>11752</v>
      </c>
      <c r="H2846" s="20">
        <v>800021272</v>
      </c>
      <c r="I2846" s="2" t="str">
        <f>+VLOOKUP(FACTURACION[[#This Row],[NIT]],TABLACLIENTE,2,FALSE)</f>
        <v>GASES DEL LLANO S.A. E.S.P (LLANOGAS S.A. E.S.P.)</v>
      </c>
      <c r="J2846" s="27" t="s">
        <v>262</v>
      </c>
      <c r="K2846" s="12" t="str">
        <f>+VLOOKUP(FACTURACION[[#This Row],[REFERENCIA]],CODINV,2,FALSE)</f>
        <v>MEDIDOR AL-425 C:1 1/4" MAOP 25 PSIG</v>
      </c>
      <c r="L2846" s="12" t="str">
        <f>IF(VLOOKUP(FACTURACION[[#This Row],[REFERENCIA]],CODINV,3,FALSE)=0,"",VLOOKUP(FACTURACION[[#This Row],[REFERENCIA]],CODINV,3,FALSE))</f>
        <v/>
      </c>
      <c r="M2846" s="12" t="str">
        <f>+VLOOKUP(FACTURACION[[#This Row],[REFERENCIA]],CODINV,4,FALSE)</f>
        <v>MEDIDORES</v>
      </c>
      <c r="N2846" s="12" t="str">
        <f>+VLOOKUP(FACTURACION[[#This Row],[REFERENCIA]],CODINV,5,FALSE)</f>
        <v>HONEYWELL</v>
      </c>
      <c r="O2846" s="27">
        <v>5</v>
      </c>
      <c r="P2846" s="28">
        <v>888455</v>
      </c>
      <c r="Q2846" s="24">
        <f>+FACTURACION[[#This Row],[CANTIDAD]]*FACTURACION[[#This Row],[VR UNITARIO]]/1000</f>
        <v>4442.2749999999996</v>
      </c>
      <c r="R2846" s="3" t="str">
        <f>+VLOOKUP(FACTURACION[[#This Row],[NIT]],TABLACLIENTE,5,FALSE)</f>
        <v>VILLAVICENCIO</v>
      </c>
    </row>
    <row r="2847" spans="3:18">
      <c r="C2847" s="13">
        <v>2016</v>
      </c>
      <c r="D2847" s="17" t="s">
        <v>229</v>
      </c>
      <c r="E2847" s="17">
        <f>MONTH(FACTURACION[[#This Row],[MES]]&amp;1)</f>
        <v>1</v>
      </c>
      <c r="F2847" s="223">
        <f>DATE(FACTURACION[[#This Row],[AÑO]],FACTURACION[[#This Row],[Mes numero]],1)</f>
        <v>42370</v>
      </c>
      <c r="G2847" s="159">
        <v>11770</v>
      </c>
      <c r="H2847" s="20">
        <v>822001073</v>
      </c>
      <c r="I2847" s="2" t="str">
        <f>+VLOOKUP(FACTURACION[[#This Row],[NIT]],TABLACLIENTE,2,FALSE)</f>
        <v>MADIGAS INGENIEROS S.A. E.S.P.</v>
      </c>
      <c r="J2847" s="27" t="s">
        <v>262</v>
      </c>
      <c r="K2847" s="12" t="str">
        <f>+VLOOKUP(FACTURACION[[#This Row],[REFERENCIA]],CODINV,2,FALSE)</f>
        <v>MEDIDOR AL-425 C:1 1/4" MAOP 25 PSIG</v>
      </c>
      <c r="L2847" s="12" t="str">
        <f>IF(VLOOKUP(FACTURACION[[#This Row],[REFERENCIA]],CODINV,3,FALSE)=0,"",VLOOKUP(FACTURACION[[#This Row],[REFERENCIA]],CODINV,3,FALSE))</f>
        <v/>
      </c>
      <c r="M2847" s="12" t="str">
        <f>+VLOOKUP(FACTURACION[[#This Row],[REFERENCIA]],CODINV,4,FALSE)</f>
        <v>MEDIDORES</v>
      </c>
      <c r="N2847" s="12" t="str">
        <f>+VLOOKUP(FACTURACION[[#This Row],[REFERENCIA]],CODINV,5,FALSE)</f>
        <v>HONEYWELL</v>
      </c>
      <c r="O2847" s="27">
        <v>4</v>
      </c>
      <c r="P2847" s="28">
        <v>803520</v>
      </c>
      <c r="Q2847" s="24">
        <f>+FACTURACION[[#This Row],[CANTIDAD]]*FACTURACION[[#This Row],[VR UNITARIO]]/1000</f>
        <v>3214.08</v>
      </c>
      <c r="R2847" s="3" t="str">
        <f>+VLOOKUP(FACTURACION[[#This Row],[NIT]],TABLACLIENTE,5,FALSE)</f>
        <v>ACACIAS</v>
      </c>
    </row>
    <row r="2848" spans="3:18">
      <c r="C2848" s="13">
        <v>2016</v>
      </c>
      <c r="D2848" s="17" t="s">
        <v>229</v>
      </c>
      <c r="E2848" s="17">
        <f>MONTH(FACTURACION[[#This Row],[MES]]&amp;1)</f>
        <v>1</v>
      </c>
      <c r="F2848" s="223">
        <f>DATE(FACTURACION[[#This Row],[AÑO]],FACTURACION[[#This Row],[Mes numero]],1)</f>
        <v>42370</v>
      </c>
      <c r="G2848" s="159">
        <v>11754</v>
      </c>
      <c r="H2848" s="20">
        <v>890400869</v>
      </c>
      <c r="I2848" s="2" t="str">
        <f>+VLOOKUP(FACTURACION[[#This Row],[NIT]],TABLACLIENTE,2,FALSE)</f>
        <v>SURTIDORA DE GAS DEL CARIBE S.A. E.S.P. (SURTIGAS S.A. E.S.P.)</v>
      </c>
      <c r="J2848" s="27" t="s">
        <v>262</v>
      </c>
      <c r="K2848" s="12" t="str">
        <f>+VLOOKUP(FACTURACION[[#This Row],[REFERENCIA]],CODINV,2,FALSE)</f>
        <v>MEDIDOR AL-425 C:1 1/4" MAOP 25 PSIG</v>
      </c>
      <c r="L2848" s="12" t="str">
        <f>IF(VLOOKUP(FACTURACION[[#This Row],[REFERENCIA]],CODINV,3,FALSE)=0,"",VLOOKUP(FACTURACION[[#This Row],[REFERENCIA]],CODINV,3,FALSE))</f>
        <v/>
      </c>
      <c r="M2848" s="12" t="str">
        <f>+VLOOKUP(FACTURACION[[#This Row],[REFERENCIA]],CODINV,4,FALSE)</f>
        <v>MEDIDORES</v>
      </c>
      <c r="N2848" s="12" t="str">
        <f>+VLOOKUP(FACTURACION[[#This Row],[REFERENCIA]],CODINV,5,FALSE)</f>
        <v>HONEYWELL</v>
      </c>
      <c r="O2848" s="27">
        <v>20</v>
      </c>
      <c r="P2848" s="28">
        <v>773273</v>
      </c>
      <c r="Q2848" s="24">
        <f>+FACTURACION[[#This Row],[CANTIDAD]]*FACTURACION[[#This Row],[VR UNITARIO]]/1000</f>
        <v>15465.46</v>
      </c>
      <c r="R2848" s="3" t="str">
        <f>+VLOOKUP(FACTURACION[[#This Row],[NIT]],TABLACLIENTE,5,FALSE)</f>
        <v>CARTAGENA</v>
      </c>
    </row>
    <row r="2849" spans="3:18">
      <c r="C2849" s="13">
        <v>2016</v>
      </c>
      <c r="D2849" s="17" t="s">
        <v>229</v>
      </c>
      <c r="E2849" s="17">
        <f>MONTH(FACTURACION[[#This Row],[MES]]&amp;1)</f>
        <v>1</v>
      </c>
      <c r="F2849" s="223">
        <f>DATE(FACTURACION[[#This Row],[AÑO]],FACTURACION[[#This Row],[Mes numero]],1)</f>
        <v>42370</v>
      </c>
      <c r="G2849" s="159">
        <v>11735</v>
      </c>
      <c r="H2849" s="25">
        <v>891101577</v>
      </c>
      <c r="I2849" s="3" t="str">
        <f>+VLOOKUP(FACTURACION[[#This Row],[NIT]],TABLACLIENTE,2,FALSE)</f>
        <v>ALCANOS DE COLOMBIA S.A. E.S.P</v>
      </c>
      <c r="J2849" s="27" t="s">
        <v>120</v>
      </c>
      <c r="K2849" s="12" t="str">
        <f>+VLOOKUP(FACTURACION[[#This Row],[REFERENCIA]],CODINV,2,FALSE)</f>
        <v>MEDIDOR ROTATIVO G65</v>
      </c>
      <c r="L2849" s="12" t="str">
        <f>IF(VLOOKUP(FACTURACION[[#This Row],[REFERENCIA]],CODINV,3,FALSE)=0,"",VLOOKUP(FACTURACION[[#This Row],[REFERENCIA]],CODINV,3,FALSE))</f>
        <v>RCG65</v>
      </c>
      <c r="M2849" s="12" t="str">
        <f>+VLOOKUP(FACTURACION[[#This Row],[REFERENCIA]],CODINV,4,FALSE)</f>
        <v>MEDIDORES</v>
      </c>
      <c r="N2849" s="12" t="str">
        <f>+VLOOKUP(FACTURACION[[#This Row],[REFERENCIA]],CODINV,5,FALSE)</f>
        <v>HONEYWELL</v>
      </c>
      <c r="O2849" s="27">
        <v>3</v>
      </c>
      <c r="P2849" s="28">
        <v>3228235</v>
      </c>
      <c r="Q2849" s="24">
        <f>+FACTURACION[[#This Row],[CANTIDAD]]*FACTURACION[[#This Row],[VR UNITARIO]]/1000</f>
        <v>9684.7049999999999</v>
      </c>
      <c r="R2849" s="3" t="str">
        <f>+VLOOKUP(FACTURACION[[#This Row],[NIT]],TABLACLIENTE,5,FALSE)</f>
        <v>NEIVA</v>
      </c>
    </row>
    <row r="2850" spans="3:18">
      <c r="C2850" s="13">
        <v>2016</v>
      </c>
      <c r="D2850" s="17" t="s">
        <v>229</v>
      </c>
      <c r="E2850" s="17">
        <f>MONTH(FACTURACION[[#This Row],[MES]]&amp;1)</f>
        <v>1</v>
      </c>
      <c r="F2850" s="223">
        <f>DATE(FACTURACION[[#This Row],[AÑO]],FACTURACION[[#This Row],[Mes numero]],1)</f>
        <v>42370</v>
      </c>
      <c r="G2850" s="159">
        <v>11744</v>
      </c>
      <c r="H2850" s="20">
        <v>800167643</v>
      </c>
      <c r="I2850" s="2" t="str">
        <f>+VLOOKUP(FACTURACION[[#This Row],[NIT]],TABLACLIENTE,2,FALSE)</f>
        <v>GASES DE OCCIDENTE S.A. E.S.P. (GDO)</v>
      </c>
      <c r="J2850" s="27" t="s">
        <v>120</v>
      </c>
      <c r="K2850" s="12" t="str">
        <f>+VLOOKUP(FACTURACION[[#This Row],[REFERENCIA]],CODINV,2,FALSE)</f>
        <v>MEDIDOR ROTATIVO G65</v>
      </c>
      <c r="L2850" s="12" t="str">
        <f>IF(VLOOKUP(FACTURACION[[#This Row],[REFERENCIA]],CODINV,3,FALSE)=0,"",VLOOKUP(FACTURACION[[#This Row],[REFERENCIA]],CODINV,3,FALSE))</f>
        <v>RCG65</v>
      </c>
      <c r="M2850" s="12" t="str">
        <f>+VLOOKUP(FACTURACION[[#This Row],[REFERENCIA]],CODINV,4,FALSE)</f>
        <v>MEDIDORES</v>
      </c>
      <c r="N2850" s="12" t="str">
        <f>+VLOOKUP(FACTURACION[[#This Row],[REFERENCIA]],CODINV,5,FALSE)</f>
        <v>HONEYWELL</v>
      </c>
      <c r="O2850" s="27">
        <v>3</v>
      </c>
      <c r="P2850" s="28">
        <v>4477782</v>
      </c>
      <c r="Q2850" s="24">
        <f>+FACTURACION[[#This Row],[CANTIDAD]]*FACTURACION[[#This Row],[VR UNITARIO]]/1000</f>
        <v>13433.346</v>
      </c>
      <c r="R2850" s="3" t="str">
        <f>+VLOOKUP(FACTURACION[[#This Row],[NIT]],TABLACLIENTE,5,FALSE)</f>
        <v>CALI</v>
      </c>
    </row>
    <row r="2851" spans="3:18">
      <c r="C2851" s="13">
        <v>2016</v>
      </c>
      <c r="D2851" s="17" t="s">
        <v>229</v>
      </c>
      <c r="E2851" s="17">
        <f>MONTH(FACTURACION[[#This Row],[MES]]&amp;1)</f>
        <v>1</v>
      </c>
      <c r="F2851" s="223">
        <f>DATE(FACTURACION[[#This Row],[AÑO]],FACTURACION[[#This Row],[Mes numero]],1)</f>
        <v>42370</v>
      </c>
      <c r="G2851" s="159">
        <v>11744</v>
      </c>
      <c r="H2851" s="20">
        <v>800167643</v>
      </c>
      <c r="I2851" s="2" t="str">
        <f>+VLOOKUP(FACTURACION[[#This Row],[NIT]],TABLACLIENTE,2,FALSE)</f>
        <v>GASES DE OCCIDENTE S.A. E.S.P. (GDO)</v>
      </c>
      <c r="J2851" s="27" t="s">
        <v>120</v>
      </c>
      <c r="K2851" s="12" t="str">
        <f>+VLOOKUP(FACTURACION[[#This Row],[REFERENCIA]],CODINV,2,FALSE)</f>
        <v>MEDIDOR ROTATIVO G65</v>
      </c>
      <c r="L2851" s="12" t="str">
        <f>IF(VLOOKUP(FACTURACION[[#This Row],[REFERENCIA]],CODINV,3,FALSE)=0,"",VLOOKUP(FACTURACION[[#This Row],[REFERENCIA]],CODINV,3,FALSE))</f>
        <v>RCG65</v>
      </c>
      <c r="M2851" s="12" t="str">
        <f>+VLOOKUP(FACTURACION[[#This Row],[REFERENCIA]],CODINV,4,FALSE)</f>
        <v>MEDIDORES</v>
      </c>
      <c r="N2851" s="12" t="str">
        <f>+VLOOKUP(FACTURACION[[#This Row],[REFERENCIA]],CODINV,5,FALSE)</f>
        <v>HONEYWELL</v>
      </c>
      <c r="O2851" s="27">
        <v>3</v>
      </c>
      <c r="P2851" s="28">
        <v>4477782</v>
      </c>
      <c r="Q2851" s="24">
        <f>+FACTURACION[[#This Row],[CANTIDAD]]*FACTURACION[[#This Row],[VR UNITARIO]]/1000</f>
        <v>13433.346</v>
      </c>
      <c r="R2851" s="3" t="str">
        <f>+VLOOKUP(FACTURACION[[#This Row],[NIT]],TABLACLIENTE,5,FALSE)</f>
        <v>CALI</v>
      </c>
    </row>
    <row r="2852" spans="3:18">
      <c r="C2852" s="13">
        <v>2016</v>
      </c>
      <c r="D2852" s="17" t="s">
        <v>229</v>
      </c>
      <c r="E2852" s="17">
        <f>MONTH(FACTURACION[[#This Row],[MES]]&amp;1)</f>
        <v>1</v>
      </c>
      <c r="F2852" s="223">
        <f>DATE(FACTURACION[[#This Row],[AÑO]],FACTURACION[[#This Row],[Mes numero]],1)</f>
        <v>42370</v>
      </c>
      <c r="G2852" s="159">
        <v>11771</v>
      </c>
      <c r="H2852" s="20">
        <v>900155947</v>
      </c>
      <c r="I2852" s="2" t="str">
        <f>+VLOOKUP(FACTURACION[[#This Row],[NIT]],TABLACLIENTE,2,FALSE)</f>
        <v>INGENIERIA DE MONTAJE Y MANTENIMIENTO DE ESTACIONES DE SERVICIO LTDA  (IMMES LTDA)</v>
      </c>
      <c r="J2852" s="27" t="s">
        <v>840</v>
      </c>
      <c r="K2852" s="12" t="str">
        <f>+VLOOKUP(FACTURACION[[#This Row],[REFERENCIA]],CODINV,2,FALSE)</f>
        <v>MEDIDOR ROTATIVO G-65 R.ABO</v>
      </c>
      <c r="L2852" s="12" t="str">
        <f>IF(VLOOKUP(FACTURACION[[#This Row],[REFERENCIA]],CODINV,3,FALSE)=0,"",VLOOKUP(FACTURACION[[#This Row],[REFERENCIA]],CODINV,3,FALSE))</f>
        <v>RRR0065DHG</v>
      </c>
      <c r="M2852" s="12" t="str">
        <f>+VLOOKUP(FACTURACION[[#This Row],[REFERENCIA]],CODINV,4,FALSE)</f>
        <v>MEDIDORES</v>
      </c>
      <c r="N2852" s="12" t="str">
        <f>+VLOOKUP(FACTURACION[[#This Row],[REFERENCIA]],CODINV,5,FALSE)</f>
        <v>HONEYWELL</v>
      </c>
      <c r="O2852" s="27">
        <v>1</v>
      </c>
      <c r="P2852" s="28">
        <v>5637586</v>
      </c>
      <c r="Q2852" s="24">
        <f>+FACTURACION[[#This Row],[CANTIDAD]]*FACTURACION[[#This Row],[VR UNITARIO]]/1000</f>
        <v>5637.5860000000002</v>
      </c>
      <c r="R2852" s="3" t="str">
        <f>+VLOOKUP(FACTURACION[[#This Row],[NIT]],TABLACLIENTE,5,FALSE)</f>
        <v>BOGOTÁ D.C.</v>
      </c>
    </row>
    <row r="2853" spans="3:18">
      <c r="C2853" s="13">
        <v>2016</v>
      </c>
      <c r="D2853" s="17" t="s">
        <v>229</v>
      </c>
      <c r="E2853" s="17">
        <f>MONTH(FACTURACION[[#This Row],[MES]]&amp;1)</f>
        <v>1</v>
      </c>
      <c r="F2853" s="223">
        <f>DATE(FACTURACION[[#This Row],[AÑO]],FACTURACION[[#This Row],[Mes numero]],1)</f>
        <v>42370</v>
      </c>
      <c r="G2853" s="159">
        <v>11758</v>
      </c>
      <c r="H2853" s="20">
        <v>890503900</v>
      </c>
      <c r="I2853" s="2" t="str">
        <f>+VLOOKUP(FACTURACION[[#This Row],[NIT]],TABLACLIENTE,2,FALSE)</f>
        <v>GASES DEL ORIENTE S.A. E.S.P.</v>
      </c>
      <c r="J2853" s="27" t="s">
        <v>883</v>
      </c>
      <c r="K2853" s="12" t="str">
        <f>+VLOOKUP(FACTURACION[[#This Row],[REFERENCIA]],CODINV,2,FALSE)</f>
        <v>TURBINA 3GT 1440 PSI</v>
      </c>
      <c r="L2853" s="12" t="str">
        <f>IF(VLOOKUP(FACTURACION[[#This Row],[REFERENCIA]],CODINV,3,FALSE)=0,"",VLOOKUP(FACTURACION[[#This Row],[REFERENCIA]],CODINV,3,FALSE))</f>
        <v/>
      </c>
      <c r="M2853" s="12" t="str">
        <f>+VLOOKUP(FACTURACION[[#This Row],[REFERENCIA]],CODINV,4,FALSE)</f>
        <v>MEDIDORES</v>
      </c>
      <c r="N2853" s="12" t="str">
        <f>+VLOOKUP(FACTURACION[[#This Row],[REFERENCIA]],CODINV,5,FALSE)</f>
        <v>HONEYWELL</v>
      </c>
      <c r="O2853" s="27">
        <v>1</v>
      </c>
      <c r="P2853" s="28">
        <v>20143897</v>
      </c>
      <c r="Q2853" s="24">
        <f>+FACTURACION[[#This Row],[CANTIDAD]]*FACTURACION[[#This Row],[VR UNITARIO]]/1000</f>
        <v>20143.897000000001</v>
      </c>
      <c r="R2853" s="3" t="str">
        <f>+VLOOKUP(FACTURACION[[#This Row],[NIT]],TABLACLIENTE,5,FALSE)</f>
        <v>CUCUTA</v>
      </c>
    </row>
    <row r="2854" spans="3:18">
      <c r="C2854" s="13">
        <v>2016</v>
      </c>
      <c r="D2854" s="17" t="s">
        <v>229</v>
      </c>
      <c r="E2854" s="17">
        <f>MONTH(FACTURACION[[#This Row],[MES]]&amp;1)</f>
        <v>1</v>
      </c>
      <c r="F2854" s="223">
        <f>DATE(FACTURACION[[#This Row],[AÑO]],FACTURACION[[#This Row],[Mes numero]],1)</f>
        <v>42370</v>
      </c>
      <c r="G2854" s="159">
        <v>11746</v>
      </c>
      <c r="H2854" s="20">
        <v>800167643</v>
      </c>
      <c r="I2854" s="2" t="str">
        <f>+VLOOKUP(FACTURACION[[#This Row],[NIT]],TABLACLIENTE,2,FALSE)</f>
        <v>GASES DE OCCIDENTE S.A. E.S.P. (GDO)</v>
      </c>
      <c r="J2854" s="27" t="s">
        <v>762</v>
      </c>
      <c r="K2854" s="12" t="str">
        <f>+VLOOKUP(FACTURACION[[#This Row],[REFERENCIA]],CODINV,2,FALSE)</f>
        <v>TURBINA 4GTS 720 45 PLASTICO 1 M3</v>
      </c>
      <c r="L2854" s="12" t="str">
        <f>IF(VLOOKUP(FACTURACION[[#This Row],[REFERENCIA]],CODINV,3,FALSE)=0,"",VLOOKUP(FACTURACION[[#This Row],[REFERENCIA]],CODINV,3,FALSE))</f>
        <v>4GTS-45</v>
      </c>
      <c r="M2854" s="12" t="str">
        <f>+VLOOKUP(FACTURACION[[#This Row],[REFERENCIA]],CODINV,4,FALSE)</f>
        <v>MEDIDORES</v>
      </c>
      <c r="N2854" s="12" t="str">
        <f>+VLOOKUP(FACTURACION[[#This Row],[REFERENCIA]],CODINV,5,FALSE)</f>
        <v>HONEYWELL</v>
      </c>
      <c r="O2854" s="27">
        <v>4</v>
      </c>
      <c r="P2854" s="28">
        <v>41700544</v>
      </c>
      <c r="Q2854" s="24">
        <f>+FACTURACION[[#This Row],[CANTIDAD]]*FACTURACION[[#This Row],[VR UNITARIO]]/1000</f>
        <v>166802.17600000001</v>
      </c>
      <c r="R2854" s="3" t="str">
        <f>+VLOOKUP(FACTURACION[[#This Row],[NIT]],TABLACLIENTE,5,FALSE)</f>
        <v>CALI</v>
      </c>
    </row>
    <row r="2855" spans="3:18">
      <c r="C2855" s="13">
        <v>2016</v>
      </c>
      <c r="D2855" s="17" t="s">
        <v>229</v>
      </c>
      <c r="E2855" s="17">
        <f>MONTH(FACTURACION[[#This Row],[MES]]&amp;1)</f>
        <v>1</v>
      </c>
      <c r="F2855" s="223">
        <f>DATE(FACTURACION[[#This Row],[AÑO]],FACTURACION[[#This Row],[Mes numero]],1)</f>
        <v>42370</v>
      </c>
      <c r="G2855" s="159">
        <v>11746</v>
      </c>
      <c r="H2855" s="20">
        <v>800167643</v>
      </c>
      <c r="I2855" s="2" t="str">
        <f>+VLOOKUP(FACTURACION[[#This Row],[NIT]],TABLACLIENTE,2,FALSE)</f>
        <v>GASES DE OCCIDENTE S.A. E.S.P. (GDO)</v>
      </c>
      <c r="J2855" s="27" t="s">
        <v>884</v>
      </c>
      <c r="K2855" s="12" t="str">
        <f>+VLOOKUP(FACTURACION[[#This Row],[REFERENCIA]],CODINV,2,FALSE)</f>
        <v>TURBINA 6 GTS 720 # 45 PL</v>
      </c>
      <c r="L2855" s="12" t="str">
        <f>IF(VLOOKUP(FACTURACION[[#This Row],[REFERENCIA]],CODINV,3,FALSE)=0,"",VLOOKUP(FACTURACION[[#This Row],[REFERENCIA]],CODINV,3,FALSE))</f>
        <v/>
      </c>
      <c r="M2855" s="12" t="str">
        <f>+VLOOKUP(FACTURACION[[#This Row],[REFERENCIA]],CODINV,4,FALSE)</f>
        <v>FILTROS</v>
      </c>
      <c r="N2855" s="12" t="str">
        <f>+VLOOKUP(FACTURACION[[#This Row],[REFERENCIA]],CODINV,5,FALSE)</f>
        <v>HONEYWELL</v>
      </c>
      <c r="O2855" s="27">
        <v>1</v>
      </c>
      <c r="P2855" s="28">
        <v>42149050</v>
      </c>
      <c r="Q2855" s="24">
        <f>+FACTURACION[[#This Row],[CANTIDAD]]*FACTURACION[[#This Row],[VR UNITARIO]]/1000</f>
        <v>42149.05</v>
      </c>
      <c r="R2855" s="3" t="str">
        <f>+VLOOKUP(FACTURACION[[#This Row],[NIT]],TABLACLIENTE,5,FALSE)</f>
        <v>CALI</v>
      </c>
    </row>
    <row r="2856" spans="3:18">
      <c r="C2856" s="13">
        <v>2016</v>
      </c>
      <c r="D2856" s="17" t="s">
        <v>229</v>
      </c>
      <c r="E2856" s="17">
        <f>MONTH(FACTURACION[[#This Row],[MES]]&amp;1)</f>
        <v>1</v>
      </c>
      <c r="F2856" s="223">
        <f>DATE(FACTURACION[[#This Row],[AÑO]],FACTURACION[[#This Row],[Mes numero]],1)</f>
        <v>42370</v>
      </c>
      <c r="G2856" s="159">
        <v>11748</v>
      </c>
      <c r="H2856" s="20">
        <v>890101691</v>
      </c>
      <c r="I2856" s="2" t="str">
        <f>+VLOOKUP(FACTURACION[[#This Row],[NIT]],TABLACLIENTE,2,FALSE)</f>
        <v>GASES DEL CARIBE S.A.E.S.P. (GASCARIBE S.A E.S.P.)</v>
      </c>
      <c r="J2856" s="27" t="s">
        <v>215</v>
      </c>
      <c r="K2856" s="12" t="str">
        <f>+VLOOKUP(FACTURACION[[#This Row],[REFERENCIA]],CODINV,2,FALSE)</f>
        <v>COUPLING ELSTER MECANICO 1/2 IPS</v>
      </c>
      <c r="L2856" s="12" t="str">
        <f>IF(VLOOKUP(FACTURACION[[#This Row],[REFERENCIA]],CODINV,3,FALSE)=0,"",VLOOKUP(FACTURACION[[#This Row],[REFERENCIA]],CODINV,3,FALSE))</f>
        <v>50740</v>
      </c>
      <c r="M2856" s="12" t="str">
        <f>+VLOOKUP(FACTURACION[[#This Row],[REFERENCIA]],CODINV,4,FALSE)</f>
        <v>REPUESTOS Y ACCESORIOS</v>
      </c>
      <c r="N2856" s="12" t="str">
        <f>+VLOOKUP(FACTURACION[[#This Row],[REFERENCIA]],CODINV,5,FALSE)</f>
        <v>HONEYWELL</v>
      </c>
      <c r="O2856" s="27">
        <v>400</v>
      </c>
      <c r="P2856" s="28">
        <v>148398</v>
      </c>
      <c r="Q2856" s="24">
        <f>+FACTURACION[[#This Row],[CANTIDAD]]*FACTURACION[[#This Row],[VR UNITARIO]]/1000</f>
        <v>59359.199999999997</v>
      </c>
      <c r="R2856" s="3" t="str">
        <f>+VLOOKUP(FACTURACION[[#This Row],[NIT]],TABLACLIENTE,5,FALSE)</f>
        <v>BARRANQUILLA</v>
      </c>
    </row>
    <row r="2857" spans="3:18">
      <c r="C2857" s="13">
        <v>2016</v>
      </c>
      <c r="D2857" s="17" t="s">
        <v>229</v>
      </c>
      <c r="E2857" s="17">
        <f>MONTH(FACTURACION[[#This Row],[MES]]&amp;1)</f>
        <v>1</v>
      </c>
      <c r="F2857" s="223">
        <f>DATE(FACTURACION[[#This Row],[AÑO]],FACTURACION[[#This Row],[Mes numero]],1)</f>
        <v>42370</v>
      </c>
      <c r="G2857" s="159">
        <v>11749</v>
      </c>
      <c r="H2857" s="20">
        <v>890101691</v>
      </c>
      <c r="I2857" s="2" t="str">
        <f>+VLOOKUP(FACTURACION[[#This Row],[NIT]],TABLACLIENTE,2,FALSE)</f>
        <v>GASES DEL CARIBE S.A.E.S.P. (GASCARIBE S.A E.S.P.)</v>
      </c>
      <c r="J2857" s="27" t="s">
        <v>215</v>
      </c>
      <c r="K2857" s="12" t="str">
        <f>+VLOOKUP(FACTURACION[[#This Row],[REFERENCIA]],CODINV,2,FALSE)</f>
        <v>COUPLING ELSTER MECANICO 1/2 IPS</v>
      </c>
      <c r="L2857" s="12" t="str">
        <f>IF(VLOOKUP(FACTURACION[[#This Row],[REFERENCIA]],CODINV,3,FALSE)=0,"",VLOOKUP(FACTURACION[[#This Row],[REFERENCIA]],CODINV,3,FALSE))</f>
        <v>50740</v>
      </c>
      <c r="M2857" s="12" t="str">
        <f>+VLOOKUP(FACTURACION[[#This Row],[REFERENCIA]],CODINV,4,FALSE)</f>
        <v>REPUESTOS Y ACCESORIOS</v>
      </c>
      <c r="N2857" s="12" t="str">
        <f>+VLOOKUP(FACTURACION[[#This Row],[REFERENCIA]],CODINV,5,FALSE)</f>
        <v>HONEYWELL</v>
      </c>
      <c r="O2857" s="27">
        <v>100</v>
      </c>
      <c r="P2857" s="28">
        <v>148398</v>
      </c>
      <c r="Q2857" s="24">
        <f>+FACTURACION[[#This Row],[CANTIDAD]]*FACTURACION[[#This Row],[VR UNITARIO]]/1000</f>
        <v>14839.8</v>
      </c>
      <c r="R2857" s="3" t="str">
        <f>+VLOOKUP(FACTURACION[[#This Row],[NIT]],TABLACLIENTE,5,FALSE)</f>
        <v>BARRANQUILLA</v>
      </c>
    </row>
    <row r="2858" spans="3:18">
      <c r="C2858" s="13">
        <v>2016</v>
      </c>
      <c r="D2858" s="17" t="s">
        <v>229</v>
      </c>
      <c r="E2858" s="17">
        <f>MONTH(FACTURACION[[#This Row],[MES]]&amp;1)</f>
        <v>1</v>
      </c>
      <c r="F2858" s="223">
        <f>DATE(FACTURACION[[#This Row],[AÑO]],FACTURACION[[#This Row],[Mes numero]],1)</f>
        <v>42370</v>
      </c>
      <c r="G2858" s="159">
        <v>11749</v>
      </c>
      <c r="H2858" s="20">
        <v>890101691</v>
      </c>
      <c r="I2858" s="2" t="str">
        <f>+VLOOKUP(FACTURACION[[#This Row],[NIT]],TABLACLIENTE,2,FALSE)</f>
        <v>GASES DEL CARIBE S.A.E.S.P. (GASCARIBE S.A E.S.P.)</v>
      </c>
      <c r="J2858" s="27" t="s">
        <v>489</v>
      </c>
      <c r="K2858" s="12" t="str">
        <f>+VLOOKUP(FACTURACION[[#This Row],[REFERENCIA]],CODINV,2,FALSE)</f>
        <v>COUPLING MECANICO ELSTER 1/2</v>
      </c>
      <c r="L2858" s="12" t="str">
        <f>IF(VLOOKUP(FACTURACION[[#This Row],[REFERENCIA]],CODINV,3,FALSE)=0,"",VLOOKUP(FACTURACION[[#This Row],[REFERENCIA]],CODINV,3,FALSE))</f>
        <v>50056</v>
      </c>
      <c r="M2858" s="12" t="str">
        <f>+VLOOKUP(FACTURACION[[#This Row],[REFERENCIA]],CODINV,4,FALSE)</f>
        <v>REPUESTOS Y ACCESORIOS</v>
      </c>
      <c r="N2858" s="12" t="str">
        <f>+VLOOKUP(FACTURACION[[#This Row],[REFERENCIA]],CODINV,5,FALSE)</f>
        <v>HONEYWELL</v>
      </c>
      <c r="O2858" s="27">
        <v>35</v>
      </c>
      <c r="P2858" s="28">
        <v>74442</v>
      </c>
      <c r="Q2858" s="24">
        <f>+FACTURACION[[#This Row],[CANTIDAD]]*FACTURACION[[#This Row],[VR UNITARIO]]/1000</f>
        <v>2605.4699999999998</v>
      </c>
      <c r="R2858" s="3" t="str">
        <f>+VLOOKUP(FACTURACION[[#This Row],[NIT]],TABLACLIENTE,5,FALSE)</f>
        <v>BARRANQUILLA</v>
      </c>
    </row>
    <row r="2859" spans="3:18">
      <c r="C2859" s="13">
        <v>2016</v>
      </c>
      <c r="D2859" s="17" t="s">
        <v>229</v>
      </c>
      <c r="E2859" s="17">
        <f>MONTH(FACTURACION[[#This Row],[MES]]&amp;1)</f>
        <v>1</v>
      </c>
      <c r="F2859" s="223">
        <f>DATE(FACTURACION[[#This Row],[AÑO]],FACTURACION[[#This Row],[Mes numero]],1)</f>
        <v>42370</v>
      </c>
      <c r="G2859" s="159">
        <v>11748</v>
      </c>
      <c r="H2859" s="20">
        <v>890101691</v>
      </c>
      <c r="I2859" s="2" t="str">
        <f>+VLOOKUP(FACTURACION[[#This Row],[NIT]],TABLACLIENTE,2,FALSE)</f>
        <v>GASES DEL CARIBE S.A.E.S.P. (GASCARIBE S.A E.S.P.)</v>
      </c>
      <c r="J2859" s="27" t="s">
        <v>217</v>
      </c>
      <c r="K2859" s="12" t="str">
        <f>+VLOOKUP(FACTURACION[[#This Row],[REFERENCIA]],CODINV,2,FALSE)</f>
        <v>COUPLING ELSTER MECANICO DE 3/4 IPS</v>
      </c>
      <c r="L2859" s="12" t="str">
        <f>IF(VLOOKUP(FACTURACION[[#This Row],[REFERENCIA]],CODINV,3,FALSE)=0,"",VLOOKUP(FACTURACION[[#This Row],[REFERENCIA]],CODINV,3,FALSE))</f>
        <v>50175</v>
      </c>
      <c r="M2859" s="12" t="str">
        <f>+VLOOKUP(FACTURACION[[#This Row],[REFERENCIA]],CODINV,4,FALSE)</f>
        <v>REPUESTOS Y ACCESORIOS</v>
      </c>
      <c r="N2859" s="12" t="str">
        <f>+VLOOKUP(FACTURACION[[#This Row],[REFERENCIA]],CODINV,5,FALSE)</f>
        <v>HONEYWELL</v>
      </c>
      <c r="O2859" s="27">
        <v>405</v>
      </c>
      <c r="P2859" s="28">
        <v>117491</v>
      </c>
      <c r="Q2859" s="24">
        <f>+FACTURACION[[#This Row],[CANTIDAD]]*FACTURACION[[#This Row],[VR UNITARIO]]/1000</f>
        <v>47583.855000000003</v>
      </c>
      <c r="R2859" s="3" t="str">
        <f>+VLOOKUP(FACTURACION[[#This Row],[NIT]],TABLACLIENTE,5,FALSE)</f>
        <v>BARRANQUILLA</v>
      </c>
    </row>
    <row r="2860" spans="3:18">
      <c r="C2860" s="13">
        <v>2016</v>
      </c>
      <c r="D2860" s="17" t="s">
        <v>229</v>
      </c>
      <c r="E2860" s="17">
        <f>MONTH(FACTURACION[[#This Row],[MES]]&amp;1)</f>
        <v>1</v>
      </c>
      <c r="F2860" s="223">
        <f>DATE(FACTURACION[[#This Row],[AÑO]],FACTURACION[[#This Row],[Mes numero]],1)</f>
        <v>42370</v>
      </c>
      <c r="G2860" s="159">
        <v>11749</v>
      </c>
      <c r="H2860" s="20">
        <v>890101691</v>
      </c>
      <c r="I2860" s="2" t="str">
        <f>+VLOOKUP(FACTURACION[[#This Row],[NIT]],TABLACLIENTE,2,FALSE)</f>
        <v>GASES DEL CARIBE S.A.E.S.P. (GASCARIBE S.A E.S.P.)</v>
      </c>
      <c r="J2860" s="27" t="s">
        <v>217</v>
      </c>
      <c r="K2860" s="12" t="str">
        <f>+VLOOKUP(FACTURACION[[#This Row],[REFERENCIA]],CODINV,2,FALSE)</f>
        <v>COUPLING ELSTER MECANICO DE 3/4 IPS</v>
      </c>
      <c r="L2860" s="12" t="str">
        <f>IF(VLOOKUP(FACTURACION[[#This Row],[REFERENCIA]],CODINV,3,FALSE)=0,"",VLOOKUP(FACTURACION[[#This Row],[REFERENCIA]],CODINV,3,FALSE))</f>
        <v>50175</v>
      </c>
      <c r="M2860" s="12" t="str">
        <f>+VLOOKUP(FACTURACION[[#This Row],[REFERENCIA]],CODINV,4,FALSE)</f>
        <v>REPUESTOS Y ACCESORIOS</v>
      </c>
      <c r="N2860" s="12" t="str">
        <f>+VLOOKUP(FACTURACION[[#This Row],[REFERENCIA]],CODINV,5,FALSE)</f>
        <v>HONEYWELL</v>
      </c>
      <c r="O2860" s="27">
        <v>95</v>
      </c>
      <c r="P2860" s="28">
        <v>117491</v>
      </c>
      <c r="Q2860" s="24">
        <f>+FACTURACION[[#This Row],[CANTIDAD]]*FACTURACION[[#This Row],[VR UNITARIO]]/1000</f>
        <v>11161.645</v>
      </c>
      <c r="R2860" s="3" t="str">
        <f>+VLOOKUP(FACTURACION[[#This Row],[NIT]],TABLACLIENTE,5,FALSE)</f>
        <v>BARRANQUILLA</v>
      </c>
    </row>
    <row r="2861" spans="3:18">
      <c r="C2861" s="13">
        <v>2016</v>
      </c>
      <c r="D2861" s="17" t="s">
        <v>229</v>
      </c>
      <c r="E2861" s="17">
        <f>MONTH(FACTURACION[[#This Row],[MES]]&amp;1)</f>
        <v>1</v>
      </c>
      <c r="F2861" s="223">
        <f>DATE(FACTURACION[[#This Row],[AÑO]],FACTURACION[[#This Row],[Mes numero]],1)</f>
        <v>42370</v>
      </c>
      <c r="G2861" s="159">
        <v>11741</v>
      </c>
      <c r="H2861" s="20">
        <v>890500726</v>
      </c>
      <c r="I2861" s="2" t="str">
        <f>+VLOOKUP(FACTURACION[[#This Row],[NIT]],TABLACLIENTE,2,FALSE)</f>
        <v>NORTESANTANDEREANA DE GAS S.A. E.S.P (NORGAS S.A. E.S.P.)</v>
      </c>
      <c r="J2861" s="27" t="s">
        <v>6</v>
      </c>
      <c r="K2861" s="12" t="str">
        <f>+VLOOKUP(FACTURACION[[#This Row],[REFERENCIA]],CODINV,2,FALSE)</f>
        <v>REG.1813C C:3/4" R:6-15" O:1/2</v>
      </c>
      <c r="L2861" s="12" t="str">
        <f>IF(VLOOKUP(FACTURACION[[#This Row],[REFERENCIA]],CODINV,3,FALSE)=0,"",VLOOKUP(FACTURACION[[#This Row],[REFERENCIA]],CODINV,3,FALSE))</f>
        <v/>
      </c>
      <c r="M2861" s="12" t="str">
        <f>+VLOOKUP(FACTURACION[[#This Row],[REFERENCIA]],CODINV,4,FALSE)</f>
        <v>REGULADORES</v>
      </c>
      <c r="N2861" s="12" t="str">
        <f>+VLOOKUP(FACTURACION[[#This Row],[REFERENCIA]],CODINV,5,FALSE)</f>
        <v>HONEYWELL</v>
      </c>
      <c r="O2861" s="27">
        <v>2</v>
      </c>
      <c r="P2861" s="28">
        <v>145000</v>
      </c>
      <c r="Q2861" s="24">
        <f>+FACTURACION[[#This Row],[CANTIDAD]]*FACTURACION[[#This Row],[VR UNITARIO]]/1000</f>
        <v>290</v>
      </c>
      <c r="R2861" s="3" t="str">
        <f>+VLOOKUP(FACTURACION[[#This Row],[NIT]],TABLACLIENTE,5,FALSE)</f>
        <v>BUCARAMANGA</v>
      </c>
    </row>
    <row r="2862" spans="3:18">
      <c r="C2862" s="13">
        <v>2016</v>
      </c>
      <c r="D2862" s="17" t="s">
        <v>229</v>
      </c>
      <c r="E2862" s="17">
        <f>MONTH(FACTURACION[[#This Row],[MES]]&amp;1)</f>
        <v>1</v>
      </c>
      <c r="F2862" s="223">
        <f>DATE(FACTURACION[[#This Row],[AÑO]],FACTURACION[[#This Row],[Mes numero]],1)</f>
        <v>42370</v>
      </c>
      <c r="G2862" s="159">
        <v>11757</v>
      </c>
      <c r="H2862" s="25">
        <v>891101577</v>
      </c>
      <c r="I2862" s="3" t="str">
        <f>+VLOOKUP(FACTURACION[[#This Row],[NIT]],TABLACLIENTE,2,FALSE)</f>
        <v>ALCANOS DE COLOMBIA S.A. E.S.P</v>
      </c>
      <c r="J2862" s="27" t="s">
        <v>0</v>
      </c>
      <c r="K2862" s="12" t="str">
        <f>+VLOOKUP(FACTURACION[[#This Row],[REFERENCIA]],CODINV,2,FALSE)</f>
        <v>REG 1813B2 C: 1 1/4" R: 5.5-8.5 O: 3/8</v>
      </c>
      <c r="L2862" s="12" t="str">
        <f>IF(VLOOKUP(FACTURACION[[#This Row],[REFERENCIA]],CODINV,3,FALSE)=0,"",VLOOKUP(FACTURACION[[#This Row],[REFERENCIA]],CODINV,3,FALSE))</f>
        <v/>
      </c>
      <c r="M2862" s="12" t="str">
        <f>+VLOOKUP(FACTURACION[[#This Row],[REFERENCIA]],CODINV,4,FALSE)</f>
        <v>REGULADORES</v>
      </c>
      <c r="N2862" s="12" t="str">
        <f>+VLOOKUP(FACTURACION[[#This Row],[REFERENCIA]],CODINV,5,FALSE)</f>
        <v>HONEYWELL</v>
      </c>
      <c r="O2862" s="27">
        <v>5</v>
      </c>
      <c r="P2862" s="28">
        <v>132869</v>
      </c>
      <c r="Q2862" s="24">
        <f>+FACTURACION[[#This Row],[CANTIDAD]]*FACTURACION[[#This Row],[VR UNITARIO]]/1000</f>
        <v>664.34500000000003</v>
      </c>
      <c r="R2862" s="3" t="str">
        <f>+VLOOKUP(FACTURACION[[#This Row],[NIT]],TABLACLIENTE,5,FALSE)</f>
        <v>NEIVA</v>
      </c>
    </row>
    <row r="2863" spans="3:18">
      <c r="C2863" s="13">
        <v>2016</v>
      </c>
      <c r="D2863" s="17" t="s">
        <v>229</v>
      </c>
      <c r="E2863" s="17">
        <f>MONTH(FACTURACION[[#This Row],[MES]]&amp;1)</f>
        <v>1</v>
      </c>
      <c r="F2863" s="223">
        <f>DATE(FACTURACION[[#This Row],[AÑO]],FACTURACION[[#This Row],[Mes numero]],1)</f>
        <v>42370</v>
      </c>
      <c r="G2863" s="159">
        <v>11769</v>
      </c>
      <c r="H2863" s="20">
        <v>800167643</v>
      </c>
      <c r="I2863" s="2" t="str">
        <f>+VLOOKUP(FACTURACION[[#This Row],[NIT]],TABLACLIENTE,2,FALSE)</f>
        <v>GASES DE OCCIDENTE S.A. E.S.P. (GDO)</v>
      </c>
      <c r="J2863" s="27" t="s">
        <v>63</v>
      </c>
      <c r="K2863" s="12" t="str">
        <f>+VLOOKUP(FACTURACION[[#This Row],[REFERENCIA]],CODINV,2,FALSE)</f>
        <v>AFV 2" S300 FO</v>
      </c>
      <c r="L2863" s="12" t="str">
        <f>IF(VLOOKUP(FACTURACION[[#This Row],[REFERENCIA]],CODINV,3,FALSE)=0,"",VLOOKUP(FACTURACION[[#This Row],[REFERENCIA]],CODINV,3,FALSE))</f>
        <v/>
      </c>
      <c r="M2863" s="12" t="str">
        <f>+VLOOKUP(FACTURACION[[#This Row],[REFERENCIA]],CODINV,4,FALSE)</f>
        <v>REGULADORES</v>
      </c>
      <c r="N2863" s="12" t="str">
        <f>+VLOOKUP(FACTURACION[[#This Row],[REFERENCIA]],CODINV,5,FALSE)</f>
        <v>HONEYWELL</v>
      </c>
      <c r="O2863" s="27">
        <v>10</v>
      </c>
      <c r="P2863" s="28">
        <v>2841793</v>
      </c>
      <c r="Q2863" s="24">
        <f>+FACTURACION[[#This Row],[CANTIDAD]]*FACTURACION[[#This Row],[VR UNITARIO]]/1000</f>
        <v>28417.93</v>
      </c>
      <c r="R2863" s="3" t="str">
        <f>+VLOOKUP(FACTURACION[[#This Row],[NIT]],TABLACLIENTE,5,FALSE)</f>
        <v>CALI</v>
      </c>
    </row>
    <row r="2864" spans="3:18">
      <c r="C2864" s="13">
        <v>2016</v>
      </c>
      <c r="D2864" s="17" t="s">
        <v>229</v>
      </c>
      <c r="E2864" s="17">
        <f>MONTH(FACTURACION[[#This Row],[MES]]&amp;1)</f>
        <v>1</v>
      </c>
      <c r="F2864" s="223">
        <f>DATE(FACTURACION[[#This Row],[AÑO]],FACTURACION[[#This Row],[Mes numero]],1)</f>
        <v>42370</v>
      </c>
      <c r="G2864" s="159">
        <v>11743</v>
      </c>
      <c r="H2864" s="20">
        <v>800167643</v>
      </c>
      <c r="I2864" s="2" t="str">
        <f>+VLOOKUP(FACTURACION[[#This Row],[NIT]],TABLACLIENTE,2,FALSE)</f>
        <v>GASES DE OCCIDENTE S.A. E.S.P. (GDO)</v>
      </c>
      <c r="J2864" s="27" t="s">
        <v>155</v>
      </c>
      <c r="K2864" s="12" t="str">
        <f>+VLOOKUP(FACTURACION[[#This Row],[REFERENCIA]],CODINV,2,FALSE)</f>
        <v>AFV 3" S300 FO</v>
      </c>
      <c r="L2864" s="12" t="str">
        <f>IF(VLOOKUP(FACTURACION[[#This Row],[REFERENCIA]],CODINV,3,FALSE)=0,"",VLOOKUP(FACTURACION[[#This Row],[REFERENCIA]],CODINV,3,FALSE))</f>
        <v/>
      </c>
      <c r="M2864" s="12" t="str">
        <f>+VLOOKUP(FACTURACION[[#This Row],[REFERENCIA]],CODINV,4,FALSE)</f>
        <v>REGULADORES</v>
      </c>
      <c r="N2864" s="12" t="str">
        <f>+VLOOKUP(FACTURACION[[#This Row],[REFERENCIA]],CODINV,5,FALSE)</f>
        <v>HONEYWELL</v>
      </c>
      <c r="O2864" s="27">
        <v>4</v>
      </c>
      <c r="P2864" s="28">
        <v>4377302</v>
      </c>
      <c r="Q2864" s="24">
        <f>+FACTURACION[[#This Row],[CANTIDAD]]*FACTURACION[[#This Row],[VR UNITARIO]]/1000</f>
        <v>17509.207999999999</v>
      </c>
      <c r="R2864" s="3" t="str">
        <f>+VLOOKUP(FACTURACION[[#This Row],[NIT]],TABLACLIENTE,5,FALSE)</f>
        <v>CALI</v>
      </c>
    </row>
    <row r="2865" spans="3:18">
      <c r="C2865" s="13">
        <v>2016</v>
      </c>
      <c r="D2865" s="17" t="s">
        <v>229</v>
      </c>
      <c r="E2865" s="17">
        <f>MONTH(FACTURACION[[#This Row],[MES]]&amp;1)</f>
        <v>1</v>
      </c>
      <c r="F2865" s="223">
        <f>DATE(FACTURACION[[#This Row],[AÑO]],FACTURACION[[#This Row],[Mes numero]],1)</f>
        <v>42370</v>
      </c>
      <c r="G2865" s="159">
        <v>11763</v>
      </c>
      <c r="H2865" s="20">
        <v>890400869</v>
      </c>
      <c r="I2865" s="2" t="str">
        <f>+VLOOKUP(FACTURACION[[#This Row],[NIT]],TABLACLIENTE,2,FALSE)</f>
        <v>SURTIDORA DE GAS DEL CARIBE S.A. E.S.P. (SURTIGAS S.A. E.S.P.)</v>
      </c>
      <c r="J2865" s="27" t="s">
        <v>878</v>
      </c>
      <c r="K2865" s="12" t="str">
        <f>+VLOOKUP(FACTURACION[[#This Row],[REFERENCIA]],CODINV,2,FALSE)</f>
        <v>AFV 2" S300 F0 Y CL COMP ZSC100</v>
      </c>
      <c r="L2865" s="12" t="str">
        <f>IF(VLOOKUP(FACTURACION[[#This Row],[REFERENCIA]],CODINV,3,FALSE)=0,"",VLOOKUP(FACTURACION[[#This Row],[REFERENCIA]],CODINV,3,FALSE))</f>
        <v/>
      </c>
      <c r="M2865" s="12" t="str">
        <f>+VLOOKUP(FACTURACION[[#This Row],[REFERENCIA]],CODINV,4,FALSE)</f>
        <v>REGULADORES</v>
      </c>
      <c r="N2865" s="12" t="str">
        <f>+VLOOKUP(FACTURACION[[#This Row],[REFERENCIA]],CODINV,5,FALSE)</f>
        <v>HONEYWELL</v>
      </c>
      <c r="O2865" s="27">
        <v>1</v>
      </c>
      <c r="P2865" s="28">
        <v>6253487</v>
      </c>
      <c r="Q2865" s="24">
        <f>+FACTURACION[[#This Row],[CANTIDAD]]*FACTURACION[[#This Row],[VR UNITARIO]]/1000</f>
        <v>6253.4870000000001</v>
      </c>
      <c r="R2865" s="3" t="str">
        <f>+VLOOKUP(FACTURACION[[#This Row],[NIT]],TABLACLIENTE,5,FALSE)</f>
        <v>CARTAGENA</v>
      </c>
    </row>
    <row r="2866" spans="3:18">
      <c r="C2866" s="13">
        <v>2016</v>
      </c>
      <c r="D2866" s="17" t="s">
        <v>229</v>
      </c>
      <c r="E2866" s="17">
        <f>MONTH(FACTURACION[[#This Row],[MES]]&amp;1)</f>
        <v>1</v>
      </c>
      <c r="F2866" s="223">
        <f>DATE(FACTURACION[[#This Row],[AÑO]],FACTURACION[[#This Row],[Mes numero]],1)</f>
        <v>42370</v>
      </c>
      <c r="G2866" s="159">
        <v>11764</v>
      </c>
      <c r="H2866" s="20">
        <v>890400869</v>
      </c>
      <c r="I2866" s="2" t="str">
        <f>+VLOOKUP(FACTURACION[[#This Row],[NIT]],TABLACLIENTE,2,FALSE)</f>
        <v>SURTIDORA DE GAS DEL CARIBE S.A. E.S.P. (SURTIGAS S.A. E.S.P.)</v>
      </c>
      <c r="J2866" s="27" t="s">
        <v>878</v>
      </c>
      <c r="K2866" s="12" t="str">
        <f>+VLOOKUP(FACTURACION[[#This Row],[REFERENCIA]],CODINV,2,FALSE)</f>
        <v>AFV 2" S300 F0 Y CL COMP ZSC100</v>
      </c>
      <c r="L2866" s="12" t="str">
        <f>IF(VLOOKUP(FACTURACION[[#This Row],[REFERENCIA]],CODINV,3,FALSE)=0,"",VLOOKUP(FACTURACION[[#This Row],[REFERENCIA]],CODINV,3,FALSE))</f>
        <v/>
      </c>
      <c r="M2866" s="12" t="str">
        <f>+VLOOKUP(FACTURACION[[#This Row],[REFERENCIA]],CODINV,4,FALSE)</f>
        <v>REGULADORES</v>
      </c>
      <c r="N2866" s="12" t="str">
        <f>+VLOOKUP(FACTURACION[[#This Row],[REFERENCIA]],CODINV,5,FALSE)</f>
        <v>HONEYWELL</v>
      </c>
      <c r="O2866" s="27">
        <v>2</v>
      </c>
      <c r="P2866" s="28">
        <v>6990106</v>
      </c>
      <c r="Q2866" s="24">
        <f>+FACTURACION[[#This Row],[CANTIDAD]]*FACTURACION[[#This Row],[VR UNITARIO]]/1000</f>
        <v>13980.212</v>
      </c>
      <c r="R2866" s="3" t="str">
        <f>+VLOOKUP(FACTURACION[[#This Row],[NIT]],TABLACLIENTE,5,FALSE)</f>
        <v>CARTAGENA</v>
      </c>
    </row>
    <row r="2867" spans="3:18">
      <c r="C2867" s="13">
        <v>2016</v>
      </c>
      <c r="D2867" s="17" t="s">
        <v>229</v>
      </c>
      <c r="E2867" s="17">
        <f>MONTH(FACTURACION[[#This Row],[MES]]&amp;1)</f>
        <v>1</v>
      </c>
      <c r="F2867" s="223">
        <f>DATE(FACTURACION[[#This Row],[AÑO]],FACTURACION[[#This Row],[Mes numero]],1)</f>
        <v>42370</v>
      </c>
      <c r="G2867" s="159">
        <v>11764</v>
      </c>
      <c r="H2867" s="20">
        <v>890400869</v>
      </c>
      <c r="I2867" s="2" t="str">
        <f>+VLOOKUP(FACTURACION[[#This Row],[NIT]],TABLACLIENTE,2,FALSE)</f>
        <v>SURTIDORA DE GAS DEL CARIBE S.A. E.S.P. (SURTIGAS S.A. E.S.P.)</v>
      </c>
      <c r="J2867" s="27" t="s">
        <v>878</v>
      </c>
      <c r="K2867" s="12" t="str">
        <f>+VLOOKUP(FACTURACION[[#This Row],[REFERENCIA]],CODINV,2,FALSE)</f>
        <v>AFV 2" S300 F0 Y CL COMP ZSC100</v>
      </c>
      <c r="L2867" s="12" t="str">
        <f>IF(VLOOKUP(FACTURACION[[#This Row],[REFERENCIA]],CODINV,3,FALSE)=0,"",VLOOKUP(FACTURACION[[#This Row],[REFERENCIA]],CODINV,3,FALSE))</f>
        <v/>
      </c>
      <c r="M2867" s="12" t="str">
        <f>+VLOOKUP(FACTURACION[[#This Row],[REFERENCIA]],CODINV,4,FALSE)</f>
        <v>REGULADORES</v>
      </c>
      <c r="N2867" s="12" t="str">
        <f>+VLOOKUP(FACTURACION[[#This Row],[REFERENCIA]],CODINV,5,FALSE)</f>
        <v>HONEYWELL</v>
      </c>
      <c r="O2867" s="27">
        <v>3</v>
      </c>
      <c r="P2867" s="28">
        <v>6990106</v>
      </c>
      <c r="Q2867" s="24">
        <f>+FACTURACION[[#This Row],[CANTIDAD]]*FACTURACION[[#This Row],[VR UNITARIO]]/1000</f>
        <v>20970.317999999999</v>
      </c>
      <c r="R2867" s="3" t="str">
        <f>+VLOOKUP(FACTURACION[[#This Row],[NIT]],TABLACLIENTE,5,FALSE)</f>
        <v>CARTAGENA</v>
      </c>
    </row>
    <row r="2868" spans="3:18">
      <c r="C2868" s="13">
        <v>2016</v>
      </c>
      <c r="D2868" s="17" t="s">
        <v>229</v>
      </c>
      <c r="E2868" s="17">
        <f>MONTH(FACTURACION[[#This Row],[MES]]&amp;1)</f>
        <v>1</v>
      </c>
      <c r="F2868" s="223">
        <f>DATE(FACTURACION[[#This Row],[AÑO]],FACTURACION[[#This Row],[Mes numero]],1)</f>
        <v>42370</v>
      </c>
      <c r="G2868" s="159">
        <v>11764</v>
      </c>
      <c r="H2868" s="20">
        <v>890400869</v>
      </c>
      <c r="I2868" s="2" t="str">
        <f>+VLOOKUP(FACTURACION[[#This Row],[NIT]],TABLACLIENTE,2,FALSE)</f>
        <v>SURTIDORA DE GAS DEL CARIBE S.A. E.S.P. (SURTIGAS S.A. E.S.P.)</v>
      </c>
      <c r="J2868" s="27" t="s">
        <v>880</v>
      </c>
      <c r="K2868" s="12" t="str">
        <f>+VLOOKUP(FACTURACION[[#This Row],[REFERENCIA]],CODINV,2,FALSE)</f>
        <v>AFV 2" S300 FO Y CL INS ZSC320-100</v>
      </c>
      <c r="L2868" s="12" t="str">
        <f>IF(VLOOKUP(FACTURACION[[#This Row],[REFERENCIA]],CODINV,3,FALSE)=0,"",VLOOKUP(FACTURACION[[#This Row],[REFERENCIA]],CODINV,3,FALSE))</f>
        <v/>
      </c>
      <c r="M2868" s="12" t="str">
        <f>+VLOOKUP(FACTURACION[[#This Row],[REFERENCIA]],CODINV,4,FALSE)</f>
        <v>REGULADORES</v>
      </c>
      <c r="N2868" s="12" t="str">
        <f>+VLOOKUP(FACTURACION[[#This Row],[REFERENCIA]],CODINV,5,FALSE)</f>
        <v>HONEYWELL</v>
      </c>
      <c r="O2868" s="27">
        <v>3</v>
      </c>
      <c r="P2868" s="28">
        <v>7196856</v>
      </c>
      <c r="Q2868" s="24">
        <f>+FACTURACION[[#This Row],[CANTIDAD]]*FACTURACION[[#This Row],[VR UNITARIO]]/1000</f>
        <v>21590.567999999999</v>
      </c>
      <c r="R2868" s="3" t="str">
        <f>+VLOOKUP(FACTURACION[[#This Row],[NIT]],TABLACLIENTE,5,FALSE)</f>
        <v>CARTAGENA</v>
      </c>
    </row>
    <row r="2869" spans="3:18">
      <c r="C2869" s="13">
        <v>2016</v>
      </c>
      <c r="D2869" s="17" t="s">
        <v>229</v>
      </c>
      <c r="E2869" s="17">
        <f>MONTH(FACTURACION[[#This Row],[MES]]&amp;1)</f>
        <v>1</v>
      </c>
      <c r="F2869" s="223">
        <f>DATE(FACTURACION[[#This Row],[AÑO]],FACTURACION[[#This Row],[Mes numero]],1)</f>
        <v>42370</v>
      </c>
      <c r="G2869" s="159">
        <v>11761</v>
      </c>
      <c r="H2869" s="20">
        <v>890105526</v>
      </c>
      <c r="I2869" s="2" t="str">
        <f>+VLOOKUP(FACTURACION[[#This Row],[NIT]],TABLACLIENTE,2,FALSE)</f>
        <v>PROMIGAS S.A. E.S.P.</v>
      </c>
      <c r="J2869" s="27" t="s">
        <v>881</v>
      </c>
      <c r="K2869" s="12" t="str">
        <f>+VLOOKUP(FACTURACION[[#This Row],[REFERENCIA]],CODINV,2,FALSE)</f>
        <v>AFV 2" S600 R50 Y CL INS ZSC100</v>
      </c>
      <c r="L2869" s="12" t="str">
        <f>IF(VLOOKUP(FACTURACION[[#This Row],[REFERENCIA]],CODINV,3,FALSE)=0,"",VLOOKUP(FACTURACION[[#This Row],[REFERENCIA]],CODINV,3,FALSE))</f>
        <v/>
      </c>
      <c r="M2869" s="12" t="str">
        <f>+VLOOKUP(FACTURACION[[#This Row],[REFERENCIA]],CODINV,4,FALSE)</f>
        <v>REGULADORES</v>
      </c>
      <c r="N2869" s="12" t="str">
        <f>+VLOOKUP(FACTURACION[[#This Row],[REFERENCIA]],CODINV,5,FALSE)</f>
        <v>HONEYWELL</v>
      </c>
      <c r="O2869" s="27">
        <v>3</v>
      </c>
      <c r="P2869" s="28">
        <v>8416762</v>
      </c>
      <c r="Q2869" s="24">
        <f>+FACTURACION[[#This Row],[CANTIDAD]]*FACTURACION[[#This Row],[VR UNITARIO]]/1000</f>
        <v>25250.286</v>
      </c>
      <c r="R2869" s="3" t="str">
        <f>+VLOOKUP(FACTURACION[[#This Row],[NIT]],TABLACLIENTE,5,FALSE)</f>
        <v>BARRANQUILLA</v>
      </c>
    </row>
    <row r="2870" spans="3:18">
      <c r="C2870" s="13">
        <v>2016</v>
      </c>
      <c r="D2870" s="17" t="s">
        <v>229</v>
      </c>
      <c r="E2870" s="17">
        <f>MONTH(FACTURACION[[#This Row],[MES]]&amp;1)</f>
        <v>1</v>
      </c>
      <c r="F2870" s="223">
        <f>DATE(FACTURACION[[#This Row],[AÑO]],FACTURACION[[#This Row],[Mes numero]],1)</f>
        <v>42370</v>
      </c>
      <c r="G2870" s="159">
        <v>11761</v>
      </c>
      <c r="H2870" s="20">
        <v>890105526</v>
      </c>
      <c r="I2870" s="2" t="str">
        <f>+VLOOKUP(FACTURACION[[#This Row],[NIT]],TABLACLIENTE,2,FALSE)</f>
        <v>PROMIGAS S.A. E.S.P.</v>
      </c>
      <c r="J2870" s="27" t="s">
        <v>712</v>
      </c>
      <c r="K2870" s="12" t="str">
        <f>+VLOOKUP(FACTURACION[[#This Row],[REFERENCIA]],CODINV,2,FALSE)</f>
        <v>AFV 4" S300 FO Y CL INS. ZSC100</v>
      </c>
      <c r="L2870" s="12" t="str">
        <f>IF(VLOOKUP(FACTURACION[[#This Row],[REFERENCIA]],CODINV,3,FALSE)=0,"",VLOOKUP(FACTURACION[[#This Row],[REFERENCIA]],CODINV,3,FALSE))</f>
        <v/>
      </c>
      <c r="M2870" s="12" t="str">
        <f>+VLOOKUP(FACTURACION[[#This Row],[REFERENCIA]],CODINV,4,FALSE)</f>
        <v>REGULADORES</v>
      </c>
      <c r="N2870" s="12" t="str">
        <f>+VLOOKUP(FACTURACION[[#This Row],[REFERENCIA]],CODINV,5,FALSE)</f>
        <v>HONEYWELL</v>
      </c>
      <c r="O2870" s="27">
        <v>3</v>
      </c>
      <c r="P2870" s="28">
        <v>10831189</v>
      </c>
      <c r="Q2870" s="24">
        <f>+FACTURACION[[#This Row],[CANTIDAD]]*FACTURACION[[#This Row],[VR UNITARIO]]/1000</f>
        <v>32493.566999999999</v>
      </c>
      <c r="R2870" s="3" t="str">
        <f>+VLOOKUP(FACTURACION[[#This Row],[NIT]],TABLACLIENTE,5,FALSE)</f>
        <v>BARRANQUILLA</v>
      </c>
    </row>
    <row r="2871" spans="3:18">
      <c r="C2871" s="13">
        <v>2016</v>
      </c>
      <c r="D2871" s="17" t="s">
        <v>229</v>
      </c>
      <c r="E2871" s="17">
        <f>MONTH(FACTURACION[[#This Row],[MES]]&amp;1)</f>
        <v>1</v>
      </c>
      <c r="F2871" s="223">
        <f>DATE(FACTURACION[[#This Row],[AÑO]],FACTURACION[[#This Row],[Mes numero]],1)</f>
        <v>42370</v>
      </c>
      <c r="G2871" s="159">
        <v>11750</v>
      </c>
      <c r="H2871" s="20">
        <v>890101691</v>
      </c>
      <c r="I2871" s="2" t="str">
        <f>+VLOOKUP(FACTURACION[[#This Row],[NIT]],TABLACLIENTE,2,FALSE)</f>
        <v>GASES DEL CARIBE S.A.E.S.P. (GASCARIBE S.A E.S.P.)</v>
      </c>
      <c r="J2871" s="27" t="s">
        <v>214</v>
      </c>
      <c r="K2871" s="12" t="str">
        <f>+VLOOKUP(FACTURACION[[#This Row],[REFERENCIA]],CODINV,2,FALSE)</f>
        <v>AFV 4" S600 FO Y CL I ZSC 320-100</v>
      </c>
      <c r="L2871" s="12" t="str">
        <f>IF(VLOOKUP(FACTURACION[[#This Row],[REFERENCIA]],CODINV,3,FALSE)=0,"",VLOOKUP(FACTURACION[[#This Row],[REFERENCIA]],CODINV,3,FALSE))</f>
        <v/>
      </c>
      <c r="M2871" s="12" t="str">
        <f>+VLOOKUP(FACTURACION[[#This Row],[REFERENCIA]],CODINV,4,FALSE)</f>
        <v>REGULADORES</v>
      </c>
      <c r="N2871" s="12" t="str">
        <f>+VLOOKUP(FACTURACION[[#This Row],[REFERENCIA]],CODINV,5,FALSE)</f>
        <v>HONEYWELL</v>
      </c>
      <c r="O2871" s="27">
        <v>4</v>
      </c>
      <c r="P2871" s="28">
        <v>14149589</v>
      </c>
      <c r="Q2871" s="24">
        <f>+FACTURACION[[#This Row],[CANTIDAD]]*FACTURACION[[#This Row],[VR UNITARIO]]/1000</f>
        <v>56598.356</v>
      </c>
      <c r="R2871" s="3" t="str">
        <f>+VLOOKUP(FACTURACION[[#This Row],[NIT]],TABLACLIENTE,5,FALSE)</f>
        <v>BARRANQUILLA</v>
      </c>
    </row>
    <row r="2872" spans="3:18">
      <c r="C2872" s="13">
        <v>2016</v>
      </c>
      <c r="D2872" s="17" t="s">
        <v>229</v>
      </c>
      <c r="E2872" s="17">
        <f>MONTH(FACTURACION[[#This Row],[MES]]&amp;1)</f>
        <v>1</v>
      </c>
      <c r="F2872" s="223">
        <f>DATE(FACTURACION[[#This Row],[AÑO]],FACTURACION[[#This Row],[Mes numero]],1)</f>
        <v>42370</v>
      </c>
      <c r="G2872" s="159">
        <v>11760</v>
      </c>
      <c r="H2872" s="20">
        <v>900134459</v>
      </c>
      <c r="I2872" s="2" t="str">
        <f>+VLOOKUP(FACTURACION[[#This Row],[NIT]],TABLACLIENTE,2,FALSE)</f>
        <v>TRANSPORTADORA DE GAS INTERNACIONAL S.A. ESP (TGI S.A. E.S.P.)</v>
      </c>
      <c r="J2872" s="27" t="s">
        <v>846</v>
      </c>
      <c r="K2872" s="12" t="str">
        <f>+VLOOKUP(FACTURACION[[#This Row],[REFERENCIA]],CODINV,2,FALSE)</f>
        <v>PILOTO TIPO Z</v>
      </c>
      <c r="L2872" s="12" t="str">
        <f>IF(VLOOKUP(FACTURACION[[#This Row],[REFERENCIA]],CODINV,3,FALSE)=0,"",VLOOKUP(FACTURACION[[#This Row],[REFERENCIA]],CODINV,3,FALSE))</f>
        <v>RRAA102A1A1A1</v>
      </c>
      <c r="M2872" s="12" t="str">
        <f>+VLOOKUP(FACTURACION[[#This Row],[REFERENCIA]],CODINV,4,FALSE)</f>
        <v>REGULADORES</v>
      </c>
      <c r="N2872" s="12" t="str">
        <f>+VLOOKUP(FACTURACION[[#This Row],[REFERENCIA]],CODINV,5,FALSE)</f>
        <v>HONEYWELL</v>
      </c>
      <c r="O2872" s="27">
        <v>1</v>
      </c>
      <c r="P2872" s="28">
        <v>1591869</v>
      </c>
      <c r="Q2872" s="24">
        <f>+FACTURACION[[#This Row],[CANTIDAD]]*FACTURACION[[#This Row],[VR UNITARIO]]/1000</f>
        <v>1591.8689999999999</v>
      </c>
      <c r="R2872" s="3" t="str">
        <f>+VLOOKUP(FACTURACION[[#This Row],[NIT]],TABLACLIENTE,5,FALSE)</f>
        <v>BOGOTÁ D.C.</v>
      </c>
    </row>
    <row r="2873" spans="3:18">
      <c r="C2873" s="13">
        <v>2016</v>
      </c>
      <c r="D2873" s="17" t="s">
        <v>229</v>
      </c>
      <c r="E2873" s="17">
        <f>MONTH(FACTURACION[[#This Row],[MES]]&amp;1)</f>
        <v>1</v>
      </c>
      <c r="F2873" s="223">
        <f>DATE(FACTURACION[[#This Row],[AÑO]],FACTURACION[[#This Row],[Mes numero]],1)</f>
        <v>42370</v>
      </c>
      <c r="G2873" s="159">
        <v>11760</v>
      </c>
      <c r="H2873" s="20">
        <v>900134459</v>
      </c>
      <c r="I2873" s="2" t="str">
        <f>+VLOOKUP(FACTURACION[[#This Row],[NIT]],TABLACLIENTE,2,FALSE)</f>
        <v>TRANSPORTADORA DE GAS INTERNACIONAL S.A. ESP (TGI S.A. E.S.P.)</v>
      </c>
      <c r="J2873" s="27" t="s">
        <v>846</v>
      </c>
      <c r="K2873" s="12" t="str">
        <f>+VLOOKUP(FACTURACION[[#This Row],[REFERENCIA]],CODINV,2,FALSE)</f>
        <v>PILOTO TIPO Z</v>
      </c>
      <c r="L2873" s="12" t="str">
        <f>IF(VLOOKUP(FACTURACION[[#This Row],[REFERENCIA]],CODINV,3,FALSE)=0,"",VLOOKUP(FACTURACION[[#This Row],[REFERENCIA]],CODINV,3,FALSE))</f>
        <v>RRAA102A1A1A1</v>
      </c>
      <c r="M2873" s="12" t="str">
        <f>+VLOOKUP(FACTURACION[[#This Row],[REFERENCIA]],CODINV,4,FALSE)</f>
        <v>REGULADORES</v>
      </c>
      <c r="N2873" s="12" t="str">
        <f>+VLOOKUP(FACTURACION[[#This Row],[REFERENCIA]],CODINV,5,FALSE)</f>
        <v>HONEYWELL</v>
      </c>
      <c r="O2873" s="27">
        <v>3</v>
      </c>
      <c r="P2873" s="28">
        <v>1591869</v>
      </c>
      <c r="Q2873" s="24">
        <f>+FACTURACION[[#This Row],[CANTIDAD]]*FACTURACION[[#This Row],[VR UNITARIO]]/1000</f>
        <v>4775.607</v>
      </c>
      <c r="R2873" s="3" t="str">
        <f>+VLOOKUP(FACTURACION[[#This Row],[NIT]],TABLACLIENTE,5,FALSE)</f>
        <v>BOGOTÁ D.C.</v>
      </c>
    </row>
    <row r="2874" spans="3:18">
      <c r="C2874" s="13">
        <v>2016</v>
      </c>
      <c r="D2874" s="17" t="s">
        <v>229</v>
      </c>
      <c r="E2874" s="17">
        <f>MONTH(FACTURACION[[#This Row],[MES]]&amp;1)</f>
        <v>1</v>
      </c>
      <c r="F2874" s="223">
        <f>DATE(FACTURACION[[#This Row],[AÑO]],FACTURACION[[#This Row],[Mes numero]],1)</f>
        <v>42370</v>
      </c>
      <c r="G2874" s="159">
        <v>11760</v>
      </c>
      <c r="H2874" s="20">
        <v>900134459</v>
      </c>
      <c r="I2874" s="2" t="str">
        <f>+VLOOKUP(FACTURACION[[#This Row],[NIT]],TABLACLIENTE,2,FALSE)</f>
        <v>TRANSPORTADORA DE GAS INTERNACIONAL S.A. ESP (TGI S.A. E.S.P.)</v>
      </c>
      <c r="J2874" s="27" t="s">
        <v>846</v>
      </c>
      <c r="K2874" s="12" t="str">
        <f>+VLOOKUP(FACTURACION[[#This Row],[REFERENCIA]],CODINV,2,FALSE)</f>
        <v>PILOTO TIPO Z</v>
      </c>
      <c r="L2874" s="12" t="str">
        <f>IF(VLOOKUP(FACTURACION[[#This Row],[REFERENCIA]],CODINV,3,FALSE)=0,"",VLOOKUP(FACTURACION[[#This Row],[REFERENCIA]],CODINV,3,FALSE))</f>
        <v>RRAA102A1A1A1</v>
      </c>
      <c r="M2874" s="12" t="str">
        <f>+VLOOKUP(FACTURACION[[#This Row],[REFERENCIA]],CODINV,4,FALSE)</f>
        <v>REGULADORES</v>
      </c>
      <c r="N2874" s="12" t="str">
        <f>+VLOOKUP(FACTURACION[[#This Row],[REFERENCIA]],CODINV,5,FALSE)</f>
        <v>HONEYWELL</v>
      </c>
      <c r="O2874" s="27">
        <v>6</v>
      </c>
      <c r="P2874" s="28">
        <v>1591869</v>
      </c>
      <c r="Q2874" s="24">
        <f>+FACTURACION[[#This Row],[CANTIDAD]]*FACTURACION[[#This Row],[VR UNITARIO]]/1000</f>
        <v>9551.2139999999999</v>
      </c>
      <c r="R2874" s="3" t="str">
        <f>+VLOOKUP(FACTURACION[[#This Row],[NIT]],TABLACLIENTE,5,FALSE)</f>
        <v>BOGOTÁ D.C.</v>
      </c>
    </row>
    <row r="2875" spans="3:18">
      <c r="C2875" s="13">
        <v>2016</v>
      </c>
      <c r="D2875" s="17" t="s">
        <v>229</v>
      </c>
      <c r="E2875" s="17">
        <f>MONTH(FACTURACION[[#This Row],[MES]]&amp;1)</f>
        <v>1</v>
      </c>
      <c r="F2875" s="223">
        <f>DATE(FACTURACION[[#This Row],[AÑO]],FACTURACION[[#This Row],[Mes numero]],1)</f>
        <v>42370</v>
      </c>
      <c r="G2875" s="159">
        <v>11760</v>
      </c>
      <c r="H2875" s="20">
        <v>900134459</v>
      </c>
      <c r="I2875" s="2" t="str">
        <f>+VLOOKUP(FACTURACION[[#This Row],[NIT]],TABLACLIENTE,2,FALSE)</f>
        <v>TRANSPORTADORA DE GAS INTERNACIONAL S.A. ESP (TGI S.A. E.S.P.)</v>
      </c>
      <c r="J2875" s="27" t="s">
        <v>848</v>
      </c>
      <c r="K2875" s="12" t="str">
        <f>+VLOOKUP(FACTURACION[[#This Row],[REFERENCIA]],CODINV,2,FALSE)</f>
        <v>PILOTO Z-138</v>
      </c>
      <c r="L2875" s="12" t="str">
        <f>IF(VLOOKUP(FACTURACION[[#This Row],[REFERENCIA]],CODINV,3,FALSE)=0,"",VLOOKUP(FACTURACION[[#This Row],[REFERENCIA]],CODINV,3,FALSE))</f>
        <v>RRAB103A1A1A1</v>
      </c>
      <c r="M2875" s="12" t="str">
        <f>+VLOOKUP(FACTURACION[[#This Row],[REFERENCIA]],CODINV,4,FALSE)</f>
        <v>REGULADORES</v>
      </c>
      <c r="N2875" s="12" t="str">
        <f>+VLOOKUP(FACTURACION[[#This Row],[REFERENCIA]],CODINV,5,FALSE)</f>
        <v>HONEYWELL</v>
      </c>
      <c r="O2875" s="27">
        <v>1</v>
      </c>
      <c r="P2875" s="28">
        <v>1874070</v>
      </c>
      <c r="Q2875" s="24">
        <f>+FACTURACION[[#This Row],[CANTIDAD]]*FACTURACION[[#This Row],[VR UNITARIO]]/1000</f>
        <v>1874.07</v>
      </c>
      <c r="R2875" s="3" t="str">
        <f>+VLOOKUP(FACTURACION[[#This Row],[NIT]],TABLACLIENTE,5,FALSE)</f>
        <v>BOGOTÁ D.C.</v>
      </c>
    </row>
    <row r="2876" spans="3:18">
      <c r="C2876" s="13">
        <v>2016</v>
      </c>
      <c r="D2876" s="17" t="s">
        <v>229</v>
      </c>
      <c r="E2876" s="17">
        <f>MONTH(FACTURACION[[#This Row],[MES]]&amp;1)</f>
        <v>1</v>
      </c>
      <c r="F2876" s="223">
        <f>DATE(FACTURACION[[#This Row],[AÑO]],FACTURACION[[#This Row],[Mes numero]],1)</f>
        <v>42370</v>
      </c>
      <c r="G2876" s="159">
        <v>11760</v>
      </c>
      <c r="H2876" s="20">
        <v>900134459</v>
      </c>
      <c r="I2876" s="2" t="str">
        <f>+VLOOKUP(FACTURACION[[#This Row],[NIT]],TABLACLIENTE,2,FALSE)</f>
        <v>TRANSPORTADORA DE GAS INTERNACIONAL S.A. ESP (TGI S.A. E.S.P.)</v>
      </c>
      <c r="J2876" s="27" t="s">
        <v>848</v>
      </c>
      <c r="K2876" s="12" t="str">
        <f>+VLOOKUP(FACTURACION[[#This Row],[REFERENCIA]],CODINV,2,FALSE)</f>
        <v>PILOTO Z-138</v>
      </c>
      <c r="L2876" s="12" t="str">
        <f>IF(VLOOKUP(FACTURACION[[#This Row],[REFERENCIA]],CODINV,3,FALSE)=0,"",VLOOKUP(FACTURACION[[#This Row],[REFERENCIA]],CODINV,3,FALSE))</f>
        <v>RRAB103A1A1A1</v>
      </c>
      <c r="M2876" s="12" t="str">
        <f>+VLOOKUP(FACTURACION[[#This Row],[REFERENCIA]],CODINV,4,FALSE)</f>
        <v>REGULADORES</v>
      </c>
      <c r="N2876" s="12" t="str">
        <f>+VLOOKUP(FACTURACION[[#This Row],[REFERENCIA]],CODINV,5,FALSE)</f>
        <v>HONEYWELL</v>
      </c>
      <c r="O2876" s="27">
        <v>1</v>
      </c>
      <c r="P2876" s="28">
        <v>1874070</v>
      </c>
      <c r="Q2876" s="24">
        <f>+FACTURACION[[#This Row],[CANTIDAD]]*FACTURACION[[#This Row],[VR UNITARIO]]/1000</f>
        <v>1874.07</v>
      </c>
      <c r="R2876" s="3" t="str">
        <f>+VLOOKUP(FACTURACION[[#This Row],[NIT]],TABLACLIENTE,5,FALSE)</f>
        <v>BOGOTÁ D.C.</v>
      </c>
    </row>
    <row r="2877" spans="3:18">
      <c r="C2877" s="13">
        <v>2016</v>
      </c>
      <c r="D2877" s="17" t="s">
        <v>229</v>
      </c>
      <c r="E2877" s="17">
        <f>MONTH(FACTURACION[[#This Row],[MES]]&amp;1)</f>
        <v>1</v>
      </c>
      <c r="F2877" s="223">
        <f>DATE(FACTURACION[[#This Row],[AÑO]],FACTURACION[[#This Row],[Mes numero]],1)</f>
        <v>42370</v>
      </c>
      <c r="G2877" s="159">
        <v>11760</v>
      </c>
      <c r="H2877" s="20">
        <v>900134459</v>
      </c>
      <c r="I2877" s="2" t="str">
        <f>+VLOOKUP(FACTURACION[[#This Row],[NIT]],TABLACLIENTE,2,FALSE)</f>
        <v>TRANSPORTADORA DE GAS INTERNACIONAL S.A. ESP (TGI S.A. E.S.P.)</v>
      </c>
      <c r="J2877" s="27" t="s">
        <v>848</v>
      </c>
      <c r="K2877" s="12" t="str">
        <f>+VLOOKUP(FACTURACION[[#This Row],[REFERENCIA]],CODINV,2,FALSE)</f>
        <v>PILOTO Z-138</v>
      </c>
      <c r="L2877" s="12" t="str">
        <f>IF(VLOOKUP(FACTURACION[[#This Row],[REFERENCIA]],CODINV,3,FALSE)=0,"",VLOOKUP(FACTURACION[[#This Row],[REFERENCIA]],CODINV,3,FALSE))</f>
        <v>RRAB103A1A1A1</v>
      </c>
      <c r="M2877" s="12" t="str">
        <f>+VLOOKUP(FACTURACION[[#This Row],[REFERENCIA]],CODINV,4,FALSE)</f>
        <v>REGULADORES</v>
      </c>
      <c r="N2877" s="12" t="str">
        <f>+VLOOKUP(FACTURACION[[#This Row],[REFERENCIA]],CODINV,5,FALSE)</f>
        <v>HONEYWELL</v>
      </c>
      <c r="O2877" s="27">
        <v>3</v>
      </c>
      <c r="P2877" s="28">
        <v>1874070</v>
      </c>
      <c r="Q2877" s="24">
        <f>+FACTURACION[[#This Row],[CANTIDAD]]*FACTURACION[[#This Row],[VR UNITARIO]]/1000</f>
        <v>5622.21</v>
      </c>
      <c r="R2877" s="3" t="str">
        <f>+VLOOKUP(FACTURACION[[#This Row],[NIT]],TABLACLIENTE,5,FALSE)</f>
        <v>BOGOTÁ D.C.</v>
      </c>
    </row>
    <row r="2878" spans="3:18">
      <c r="C2878" s="13">
        <v>2016</v>
      </c>
      <c r="D2878" s="17" t="s">
        <v>229</v>
      </c>
      <c r="E2878" s="17">
        <f>MONTH(FACTURACION[[#This Row],[MES]]&amp;1)</f>
        <v>1</v>
      </c>
      <c r="F2878" s="223">
        <f>DATE(FACTURACION[[#This Row],[AÑO]],FACTURACION[[#This Row],[Mes numero]],1)</f>
        <v>42370</v>
      </c>
      <c r="G2878" s="159">
        <v>11760</v>
      </c>
      <c r="H2878" s="20">
        <v>900134459</v>
      </c>
      <c r="I2878" s="2" t="str">
        <f>+VLOOKUP(FACTURACION[[#This Row],[NIT]],TABLACLIENTE,2,FALSE)</f>
        <v>TRANSPORTADORA DE GAS INTERNACIONAL S.A. ESP (TGI S.A. E.S.P.)</v>
      </c>
      <c r="J2878" s="27" t="s">
        <v>848</v>
      </c>
      <c r="K2878" s="12" t="str">
        <f>+VLOOKUP(FACTURACION[[#This Row],[REFERENCIA]],CODINV,2,FALSE)</f>
        <v>PILOTO Z-138</v>
      </c>
      <c r="L2878" s="12" t="str">
        <f>IF(VLOOKUP(FACTURACION[[#This Row],[REFERENCIA]],CODINV,3,FALSE)=0,"",VLOOKUP(FACTURACION[[#This Row],[REFERENCIA]],CODINV,3,FALSE))</f>
        <v>RRAB103A1A1A1</v>
      </c>
      <c r="M2878" s="12" t="str">
        <f>+VLOOKUP(FACTURACION[[#This Row],[REFERENCIA]],CODINV,4,FALSE)</f>
        <v>REGULADORES</v>
      </c>
      <c r="N2878" s="12" t="str">
        <f>+VLOOKUP(FACTURACION[[#This Row],[REFERENCIA]],CODINV,5,FALSE)</f>
        <v>HONEYWELL</v>
      </c>
      <c r="O2878" s="27">
        <v>15</v>
      </c>
      <c r="P2878" s="28">
        <v>1874070</v>
      </c>
      <c r="Q2878" s="24">
        <f>+FACTURACION[[#This Row],[CANTIDAD]]*FACTURACION[[#This Row],[VR UNITARIO]]/1000</f>
        <v>28111.05</v>
      </c>
      <c r="R2878" s="3" t="str">
        <f>+VLOOKUP(FACTURACION[[#This Row],[NIT]],TABLACLIENTE,5,FALSE)</f>
        <v>BOGOTÁ D.C.</v>
      </c>
    </row>
    <row r="2879" spans="3:18">
      <c r="C2879" s="13">
        <v>2016</v>
      </c>
      <c r="D2879" s="17" t="s">
        <v>229</v>
      </c>
      <c r="E2879" s="17">
        <f>MONTH(FACTURACION[[#This Row],[MES]]&amp;1)</f>
        <v>1</v>
      </c>
      <c r="F2879" s="223">
        <f>DATE(FACTURACION[[#This Row],[AÑO]],FACTURACION[[#This Row],[Mes numero]],1)</f>
        <v>42370</v>
      </c>
      <c r="G2879" s="159">
        <v>11760</v>
      </c>
      <c r="H2879" s="20">
        <v>900134459</v>
      </c>
      <c r="I2879" s="2" t="str">
        <f>+VLOOKUP(FACTURACION[[#This Row],[NIT]],TABLACLIENTE,2,FALSE)</f>
        <v>TRANSPORTADORA DE GAS INTERNACIONAL S.A. ESP (TGI S.A. E.S.P.)</v>
      </c>
      <c r="J2879" s="27" t="s">
        <v>714</v>
      </c>
      <c r="K2879" s="12" t="str">
        <f>+VLOOKUP(FACTURACION[[#This Row],[REFERENCIA]],CODINV,2,FALSE)</f>
        <v>PILOTO ZSC 100</v>
      </c>
      <c r="L2879" s="12" t="str">
        <f>IF(VLOOKUP(FACTURACION[[#This Row],[REFERENCIA]],CODINV,3,FALSE)=0,"",VLOOKUP(FACTURACION[[#This Row],[REFERENCIA]],CODINV,3,FALSE))</f>
        <v>RRAC102A1A1A1</v>
      </c>
      <c r="M2879" s="12" t="str">
        <f>+VLOOKUP(FACTURACION[[#This Row],[REFERENCIA]],CODINV,4,FALSE)</f>
        <v>REGULADORES</v>
      </c>
      <c r="N2879" s="12" t="str">
        <f>+VLOOKUP(FACTURACION[[#This Row],[REFERENCIA]],CODINV,5,FALSE)</f>
        <v>HONEYWELL</v>
      </c>
      <c r="O2879" s="27">
        <v>2</v>
      </c>
      <c r="P2879" s="28">
        <v>1735627</v>
      </c>
      <c r="Q2879" s="24">
        <f>+FACTURACION[[#This Row],[CANTIDAD]]*FACTURACION[[#This Row],[VR UNITARIO]]/1000</f>
        <v>3471.2539999999999</v>
      </c>
      <c r="R2879" s="3" t="str">
        <f>+VLOOKUP(FACTURACION[[#This Row],[NIT]],TABLACLIENTE,5,FALSE)</f>
        <v>BOGOTÁ D.C.</v>
      </c>
    </row>
    <row r="2880" spans="3:18">
      <c r="C2880" s="13">
        <v>2016</v>
      </c>
      <c r="D2880" s="17" t="s">
        <v>229</v>
      </c>
      <c r="E2880" s="17">
        <f>MONTH(FACTURACION[[#This Row],[MES]]&amp;1)</f>
        <v>1</v>
      </c>
      <c r="F2880" s="223">
        <f>DATE(FACTURACION[[#This Row],[AÑO]],FACTURACION[[#This Row],[Mes numero]],1)</f>
        <v>42370</v>
      </c>
      <c r="G2880" s="159">
        <v>11760</v>
      </c>
      <c r="H2880" s="20">
        <v>900134459</v>
      </c>
      <c r="I2880" s="2" t="str">
        <f>+VLOOKUP(FACTURACION[[#This Row],[NIT]],TABLACLIENTE,2,FALSE)</f>
        <v>TRANSPORTADORA DE GAS INTERNACIONAL S.A. ESP (TGI S.A. E.S.P.)</v>
      </c>
      <c r="J2880" s="27" t="s">
        <v>714</v>
      </c>
      <c r="K2880" s="12" t="str">
        <f>+VLOOKUP(FACTURACION[[#This Row],[REFERENCIA]],CODINV,2,FALSE)</f>
        <v>PILOTO ZSC 100</v>
      </c>
      <c r="L2880" s="12" t="str">
        <f>IF(VLOOKUP(FACTURACION[[#This Row],[REFERENCIA]],CODINV,3,FALSE)=0,"",VLOOKUP(FACTURACION[[#This Row],[REFERENCIA]],CODINV,3,FALSE))</f>
        <v>RRAC102A1A1A1</v>
      </c>
      <c r="M2880" s="12" t="str">
        <f>+VLOOKUP(FACTURACION[[#This Row],[REFERENCIA]],CODINV,4,FALSE)</f>
        <v>REGULADORES</v>
      </c>
      <c r="N2880" s="12" t="str">
        <f>+VLOOKUP(FACTURACION[[#This Row],[REFERENCIA]],CODINV,5,FALSE)</f>
        <v>HONEYWELL</v>
      </c>
      <c r="O2880" s="27">
        <v>3</v>
      </c>
      <c r="P2880" s="28">
        <v>1735627</v>
      </c>
      <c r="Q2880" s="24">
        <f>+FACTURACION[[#This Row],[CANTIDAD]]*FACTURACION[[#This Row],[VR UNITARIO]]/1000</f>
        <v>5206.8810000000003</v>
      </c>
      <c r="R2880" s="3" t="str">
        <f>+VLOOKUP(FACTURACION[[#This Row],[NIT]],TABLACLIENTE,5,FALSE)</f>
        <v>BOGOTÁ D.C.</v>
      </c>
    </row>
    <row r="2881" spans="3:18">
      <c r="C2881" s="13">
        <v>2016</v>
      </c>
      <c r="D2881" s="17" t="s">
        <v>229</v>
      </c>
      <c r="E2881" s="17">
        <f>MONTH(FACTURACION[[#This Row],[MES]]&amp;1)</f>
        <v>1</v>
      </c>
      <c r="F2881" s="223">
        <f>DATE(FACTURACION[[#This Row],[AÑO]],FACTURACION[[#This Row],[Mes numero]],1)</f>
        <v>42370</v>
      </c>
      <c r="G2881" s="159">
        <v>11760</v>
      </c>
      <c r="H2881" s="20">
        <v>900134459</v>
      </c>
      <c r="I2881" s="2" t="str">
        <f>+VLOOKUP(FACTURACION[[#This Row],[NIT]],TABLACLIENTE,2,FALSE)</f>
        <v>TRANSPORTADORA DE GAS INTERNACIONAL S.A. ESP (TGI S.A. E.S.P.)</v>
      </c>
      <c r="J2881" s="27" t="s">
        <v>714</v>
      </c>
      <c r="K2881" s="12" t="str">
        <f>+VLOOKUP(FACTURACION[[#This Row],[REFERENCIA]],CODINV,2,FALSE)</f>
        <v>PILOTO ZSC 100</v>
      </c>
      <c r="L2881" s="12" t="str">
        <f>IF(VLOOKUP(FACTURACION[[#This Row],[REFERENCIA]],CODINV,3,FALSE)=0,"",VLOOKUP(FACTURACION[[#This Row],[REFERENCIA]],CODINV,3,FALSE))</f>
        <v>RRAC102A1A1A1</v>
      </c>
      <c r="M2881" s="12" t="str">
        <f>+VLOOKUP(FACTURACION[[#This Row],[REFERENCIA]],CODINV,4,FALSE)</f>
        <v>REGULADORES</v>
      </c>
      <c r="N2881" s="12" t="str">
        <f>+VLOOKUP(FACTURACION[[#This Row],[REFERENCIA]],CODINV,5,FALSE)</f>
        <v>HONEYWELL</v>
      </c>
      <c r="O2881" s="27">
        <v>6</v>
      </c>
      <c r="P2881" s="28">
        <v>1735627</v>
      </c>
      <c r="Q2881" s="24">
        <f>+FACTURACION[[#This Row],[CANTIDAD]]*FACTURACION[[#This Row],[VR UNITARIO]]/1000</f>
        <v>10413.762000000001</v>
      </c>
      <c r="R2881" s="3" t="str">
        <f>+VLOOKUP(FACTURACION[[#This Row],[NIT]],TABLACLIENTE,5,FALSE)</f>
        <v>BOGOTÁ D.C.</v>
      </c>
    </row>
    <row r="2882" spans="3:18">
      <c r="C2882" s="13">
        <v>2016</v>
      </c>
      <c r="D2882" s="17" t="s">
        <v>229</v>
      </c>
      <c r="E2882" s="17">
        <f>MONTH(FACTURACION[[#This Row],[MES]]&amp;1)</f>
        <v>1</v>
      </c>
      <c r="F2882" s="223">
        <f>DATE(FACTURACION[[#This Row],[AÑO]],FACTURACION[[#This Row],[Mes numero]],1)</f>
        <v>42370</v>
      </c>
      <c r="G2882" s="159">
        <v>11760</v>
      </c>
      <c r="H2882" s="20">
        <v>900134459</v>
      </c>
      <c r="I2882" s="2" t="str">
        <f>+VLOOKUP(FACTURACION[[#This Row],[NIT]],TABLACLIENTE,2,FALSE)</f>
        <v>TRANSPORTADORA DE GAS INTERNACIONAL S.A. ESP (TGI S.A. E.S.P.)</v>
      </c>
      <c r="J2882" s="2" t="s">
        <v>714</v>
      </c>
      <c r="K2882" s="12" t="str">
        <f>+VLOOKUP(FACTURACION[[#This Row],[REFERENCIA]],CODINV,2,FALSE)</f>
        <v>PILOTO ZSC 100</v>
      </c>
      <c r="L2882" s="12" t="str">
        <f>IF(VLOOKUP(FACTURACION[[#This Row],[REFERENCIA]],CODINV,3,FALSE)=0,"",VLOOKUP(FACTURACION[[#This Row],[REFERENCIA]],CODINV,3,FALSE))</f>
        <v>RRAC102A1A1A1</v>
      </c>
      <c r="M2882" s="12" t="str">
        <f>+VLOOKUP(FACTURACION[[#This Row],[REFERENCIA]],CODINV,4,FALSE)</f>
        <v>REGULADORES</v>
      </c>
      <c r="N2882" s="12" t="str">
        <f>+VLOOKUP(FACTURACION[[#This Row],[REFERENCIA]],CODINV,5,FALSE)</f>
        <v>HONEYWELL</v>
      </c>
      <c r="O2882" s="27">
        <v>10</v>
      </c>
      <c r="P2882" s="28">
        <v>1735627</v>
      </c>
      <c r="Q2882" s="24">
        <f>+FACTURACION[[#This Row],[CANTIDAD]]*FACTURACION[[#This Row],[VR UNITARIO]]/1000</f>
        <v>17356.27</v>
      </c>
      <c r="R2882" s="3" t="str">
        <f>+VLOOKUP(FACTURACION[[#This Row],[NIT]],TABLACLIENTE,5,FALSE)</f>
        <v>BOGOTÁ D.C.</v>
      </c>
    </row>
    <row r="2883" spans="3:18">
      <c r="C2883" s="13">
        <v>2016</v>
      </c>
      <c r="D2883" s="17" t="s">
        <v>229</v>
      </c>
      <c r="E2883" s="17">
        <f>MONTH(FACTURACION[[#This Row],[MES]]&amp;1)</f>
        <v>1</v>
      </c>
      <c r="F2883" s="223">
        <f>DATE(FACTURACION[[#This Row],[AÑO]],FACTURACION[[#This Row],[Mes numero]],1)</f>
        <v>42370</v>
      </c>
      <c r="G2883" s="159">
        <v>11760</v>
      </c>
      <c r="H2883" s="20">
        <v>900134459</v>
      </c>
      <c r="I2883" s="2" t="str">
        <f>+VLOOKUP(FACTURACION[[#This Row],[NIT]],TABLACLIENTE,2,FALSE)</f>
        <v>TRANSPORTADORA DE GAS INTERNACIONAL S.A. ESP (TGI S.A. E.S.P.)</v>
      </c>
      <c r="J2883" s="27" t="s">
        <v>715</v>
      </c>
      <c r="K2883" s="12" t="str">
        <f>+VLOOKUP(FACTURACION[[#This Row],[REFERENCIA]],CODINV,2,FALSE)</f>
        <v>PILOTO ZSC 150</v>
      </c>
      <c r="L2883" s="12" t="str">
        <f>IF(VLOOKUP(FACTURACION[[#This Row],[REFERENCIA]],CODINV,3,FALSE)=0,"",VLOOKUP(FACTURACION[[#This Row],[REFERENCIA]],CODINV,3,FALSE))</f>
        <v>RRAD102A1A1A1</v>
      </c>
      <c r="M2883" s="12" t="str">
        <f>+VLOOKUP(FACTURACION[[#This Row],[REFERENCIA]],CODINV,4,FALSE)</f>
        <v>REGULADORES</v>
      </c>
      <c r="N2883" s="12" t="str">
        <f>+VLOOKUP(FACTURACION[[#This Row],[REFERENCIA]],CODINV,5,FALSE)</f>
        <v>HONEYWELL</v>
      </c>
      <c r="O2883" s="27">
        <v>2</v>
      </c>
      <c r="P2883" s="28">
        <v>1735627</v>
      </c>
      <c r="Q2883" s="24">
        <f>+FACTURACION[[#This Row],[CANTIDAD]]*FACTURACION[[#This Row],[VR UNITARIO]]/1000</f>
        <v>3471.2539999999999</v>
      </c>
      <c r="R2883" s="3" t="str">
        <f>+VLOOKUP(FACTURACION[[#This Row],[NIT]],TABLACLIENTE,5,FALSE)</f>
        <v>BOGOTÁ D.C.</v>
      </c>
    </row>
    <row r="2884" spans="3:18">
      <c r="C2884" s="13">
        <v>2016</v>
      </c>
      <c r="D2884" s="17" t="s">
        <v>229</v>
      </c>
      <c r="E2884" s="17">
        <f>MONTH(FACTURACION[[#This Row],[MES]]&amp;1)</f>
        <v>1</v>
      </c>
      <c r="F2884" s="223">
        <f>DATE(FACTURACION[[#This Row],[AÑO]],FACTURACION[[#This Row],[Mes numero]],1)</f>
        <v>42370</v>
      </c>
      <c r="G2884" s="159">
        <v>11760</v>
      </c>
      <c r="H2884" s="20">
        <v>900134459</v>
      </c>
      <c r="I2884" s="2" t="str">
        <f>+VLOOKUP(FACTURACION[[#This Row],[NIT]],TABLACLIENTE,2,FALSE)</f>
        <v>TRANSPORTADORA DE GAS INTERNACIONAL S.A. ESP (TGI S.A. E.S.P.)</v>
      </c>
      <c r="J2884" s="27" t="s">
        <v>715</v>
      </c>
      <c r="K2884" s="12" t="str">
        <f>+VLOOKUP(FACTURACION[[#This Row],[REFERENCIA]],CODINV,2,FALSE)</f>
        <v>PILOTO ZSC 150</v>
      </c>
      <c r="L2884" s="12" t="str">
        <f>IF(VLOOKUP(FACTURACION[[#This Row],[REFERENCIA]],CODINV,3,FALSE)=0,"",VLOOKUP(FACTURACION[[#This Row],[REFERENCIA]],CODINV,3,FALSE))</f>
        <v>RRAD102A1A1A1</v>
      </c>
      <c r="M2884" s="12" t="str">
        <f>+VLOOKUP(FACTURACION[[#This Row],[REFERENCIA]],CODINV,4,FALSE)</f>
        <v>REGULADORES</v>
      </c>
      <c r="N2884" s="12" t="str">
        <f>+VLOOKUP(FACTURACION[[#This Row],[REFERENCIA]],CODINV,5,FALSE)</f>
        <v>HONEYWELL</v>
      </c>
      <c r="O2884" s="27">
        <v>2</v>
      </c>
      <c r="P2884" s="28">
        <v>1735627</v>
      </c>
      <c r="Q2884" s="24">
        <f>+FACTURACION[[#This Row],[CANTIDAD]]*FACTURACION[[#This Row],[VR UNITARIO]]/1000</f>
        <v>3471.2539999999999</v>
      </c>
      <c r="R2884" s="3" t="str">
        <f>+VLOOKUP(FACTURACION[[#This Row],[NIT]],TABLACLIENTE,5,FALSE)</f>
        <v>BOGOTÁ D.C.</v>
      </c>
    </row>
    <row r="2885" spans="3:18">
      <c r="C2885" s="13">
        <v>2016</v>
      </c>
      <c r="D2885" s="17" t="s">
        <v>229</v>
      </c>
      <c r="E2885" s="17">
        <f>MONTH(FACTURACION[[#This Row],[MES]]&amp;1)</f>
        <v>1</v>
      </c>
      <c r="F2885" s="223">
        <f>DATE(FACTURACION[[#This Row],[AÑO]],FACTURACION[[#This Row],[Mes numero]],1)</f>
        <v>42370</v>
      </c>
      <c r="G2885" s="159">
        <v>11760</v>
      </c>
      <c r="H2885" s="20">
        <v>900134459</v>
      </c>
      <c r="I2885" s="2" t="str">
        <f>+VLOOKUP(FACTURACION[[#This Row],[NIT]],TABLACLIENTE,2,FALSE)</f>
        <v>TRANSPORTADORA DE GAS INTERNACIONAL S.A. ESP (TGI S.A. E.S.P.)</v>
      </c>
      <c r="J2885" s="27" t="s">
        <v>715</v>
      </c>
      <c r="K2885" s="12" t="str">
        <f>+VLOOKUP(FACTURACION[[#This Row],[REFERENCIA]],CODINV,2,FALSE)</f>
        <v>PILOTO ZSC 150</v>
      </c>
      <c r="L2885" s="12" t="str">
        <f>IF(VLOOKUP(FACTURACION[[#This Row],[REFERENCIA]],CODINV,3,FALSE)=0,"",VLOOKUP(FACTURACION[[#This Row],[REFERENCIA]],CODINV,3,FALSE))</f>
        <v>RRAD102A1A1A1</v>
      </c>
      <c r="M2885" s="12" t="str">
        <f>+VLOOKUP(FACTURACION[[#This Row],[REFERENCIA]],CODINV,4,FALSE)</f>
        <v>REGULADORES</v>
      </c>
      <c r="N2885" s="12" t="str">
        <f>+VLOOKUP(FACTURACION[[#This Row],[REFERENCIA]],CODINV,5,FALSE)</f>
        <v>HONEYWELL</v>
      </c>
      <c r="O2885" s="27">
        <v>6</v>
      </c>
      <c r="P2885" s="28">
        <v>1735627</v>
      </c>
      <c r="Q2885" s="24">
        <f>+FACTURACION[[#This Row],[CANTIDAD]]*FACTURACION[[#This Row],[VR UNITARIO]]/1000</f>
        <v>10413.762000000001</v>
      </c>
      <c r="R2885" s="3" t="str">
        <f>+VLOOKUP(FACTURACION[[#This Row],[NIT]],TABLACLIENTE,5,FALSE)</f>
        <v>BOGOTÁ D.C.</v>
      </c>
    </row>
    <row r="2886" spans="3:18">
      <c r="C2886" s="13">
        <v>2016</v>
      </c>
      <c r="D2886" s="17" t="s">
        <v>229</v>
      </c>
      <c r="E2886" s="17">
        <f>MONTH(FACTURACION[[#This Row],[MES]]&amp;1)</f>
        <v>1</v>
      </c>
      <c r="F2886" s="223">
        <f>DATE(FACTURACION[[#This Row],[AÑO]],FACTURACION[[#This Row],[Mes numero]],1)</f>
        <v>42370</v>
      </c>
      <c r="G2886" s="159">
        <v>11760</v>
      </c>
      <c r="H2886" s="20">
        <v>900134459</v>
      </c>
      <c r="I2886" s="2" t="str">
        <f>+VLOOKUP(FACTURACION[[#This Row],[NIT]],TABLACLIENTE,2,FALSE)</f>
        <v>TRANSPORTADORA DE GAS INTERNACIONAL S.A. ESP (TGI S.A. E.S.P.)</v>
      </c>
      <c r="J2886" s="27" t="s">
        <v>715</v>
      </c>
      <c r="K2886" s="12" t="str">
        <f>+VLOOKUP(FACTURACION[[#This Row],[REFERENCIA]],CODINV,2,FALSE)</f>
        <v>PILOTO ZSC 150</v>
      </c>
      <c r="L2886" s="12" t="str">
        <f>IF(VLOOKUP(FACTURACION[[#This Row],[REFERENCIA]],CODINV,3,FALSE)=0,"",VLOOKUP(FACTURACION[[#This Row],[REFERENCIA]],CODINV,3,FALSE))</f>
        <v>RRAD102A1A1A1</v>
      </c>
      <c r="M2886" s="12" t="str">
        <f>+VLOOKUP(FACTURACION[[#This Row],[REFERENCIA]],CODINV,4,FALSE)</f>
        <v>REGULADORES</v>
      </c>
      <c r="N2886" s="12" t="str">
        <f>+VLOOKUP(FACTURACION[[#This Row],[REFERENCIA]],CODINV,5,FALSE)</f>
        <v>HONEYWELL</v>
      </c>
      <c r="O2886" s="27">
        <v>11</v>
      </c>
      <c r="P2886" s="28">
        <v>1735627</v>
      </c>
      <c r="Q2886" s="24">
        <f>+FACTURACION[[#This Row],[CANTIDAD]]*FACTURACION[[#This Row],[VR UNITARIO]]/1000</f>
        <v>19091.897000000001</v>
      </c>
      <c r="R2886" s="3" t="str">
        <f>+VLOOKUP(FACTURACION[[#This Row],[NIT]],TABLACLIENTE,5,FALSE)</f>
        <v>BOGOTÁ D.C.</v>
      </c>
    </row>
    <row r="2887" spans="3:18">
      <c r="C2887" s="13">
        <v>2016</v>
      </c>
      <c r="D2887" s="17" t="s">
        <v>229</v>
      </c>
      <c r="E2887" s="17">
        <f>MONTH(FACTURACION[[#This Row],[MES]]&amp;1)</f>
        <v>1</v>
      </c>
      <c r="F2887" s="223">
        <f>DATE(FACTURACION[[#This Row],[AÑO]],FACTURACION[[#This Row],[Mes numero]],1)</f>
        <v>42370</v>
      </c>
      <c r="G2887" s="159">
        <v>11760</v>
      </c>
      <c r="H2887" s="20">
        <v>900134459</v>
      </c>
      <c r="I2887" s="2" t="str">
        <f>+VLOOKUP(FACTURACION[[#This Row],[NIT]],TABLACLIENTE,2,FALSE)</f>
        <v>TRANSPORTADORA DE GAS INTERNACIONAL S.A. ESP (TGI S.A. E.S.P.)</v>
      </c>
      <c r="J2887" s="27" t="s">
        <v>244</v>
      </c>
      <c r="K2887" s="12" t="str">
        <f>+VLOOKUP(FACTURACION[[#This Row],[REFERENCIA]],CODINV,2,FALSE)</f>
        <v>PILOTO ZSC 320-100</v>
      </c>
      <c r="L2887" s="12" t="str">
        <f>IF(VLOOKUP(FACTURACION[[#This Row],[REFERENCIA]],CODINV,3,FALSE)=0,"",VLOOKUP(FACTURACION[[#This Row],[REFERENCIA]],CODINV,3,FALSE))</f>
        <v>RRAE103A1A1A1</v>
      </c>
      <c r="M2887" s="12" t="str">
        <f>+VLOOKUP(FACTURACION[[#This Row],[REFERENCIA]],CODINV,4,FALSE)</f>
        <v>REGULADORES</v>
      </c>
      <c r="N2887" s="12" t="str">
        <f>+VLOOKUP(FACTURACION[[#This Row],[REFERENCIA]],CODINV,5,FALSE)</f>
        <v>HONEYWELL</v>
      </c>
      <c r="O2887" s="27">
        <v>2</v>
      </c>
      <c r="P2887" s="28">
        <v>2049749</v>
      </c>
      <c r="Q2887" s="24">
        <f>+FACTURACION[[#This Row],[CANTIDAD]]*FACTURACION[[#This Row],[VR UNITARIO]]/1000</f>
        <v>4099.4979999999996</v>
      </c>
      <c r="R2887" s="3" t="str">
        <f>+VLOOKUP(FACTURACION[[#This Row],[NIT]],TABLACLIENTE,5,FALSE)</f>
        <v>BOGOTÁ D.C.</v>
      </c>
    </row>
    <row r="2888" spans="3:18">
      <c r="C2888" s="13">
        <v>2016</v>
      </c>
      <c r="D2888" s="17" t="s">
        <v>229</v>
      </c>
      <c r="E2888" s="17">
        <f>MONTH(FACTURACION[[#This Row],[MES]]&amp;1)</f>
        <v>1</v>
      </c>
      <c r="F2888" s="223">
        <f>DATE(FACTURACION[[#This Row],[AÑO]],FACTURACION[[#This Row],[Mes numero]],1)</f>
        <v>42370</v>
      </c>
      <c r="G2888" s="159">
        <v>11760</v>
      </c>
      <c r="H2888" s="20">
        <v>900134459</v>
      </c>
      <c r="I2888" s="2" t="str">
        <f>+VLOOKUP(FACTURACION[[#This Row],[NIT]],TABLACLIENTE,2,FALSE)</f>
        <v>TRANSPORTADORA DE GAS INTERNACIONAL S.A. ESP (TGI S.A. E.S.P.)</v>
      </c>
      <c r="J2888" s="27" t="s">
        <v>244</v>
      </c>
      <c r="K2888" s="12" t="str">
        <f>+VLOOKUP(FACTURACION[[#This Row],[REFERENCIA]],CODINV,2,FALSE)</f>
        <v>PILOTO ZSC 320-100</v>
      </c>
      <c r="L2888" s="12" t="str">
        <f>IF(VLOOKUP(FACTURACION[[#This Row],[REFERENCIA]],CODINV,3,FALSE)=0,"",VLOOKUP(FACTURACION[[#This Row],[REFERENCIA]],CODINV,3,FALSE))</f>
        <v>RRAE103A1A1A1</v>
      </c>
      <c r="M2888" s="12" t="str">
        <f>+VLOOKUP(FACTURACION[[#This Row],[REFERENCIA]],CODINV,4,FALSE)</f>
        <v>REGULADORES</v>
      </c>
      <c r="N2888" s="12" t="str">
        <f>+VLOOKUP(FACTURACION[[#This Row],[REFERENCIA]],CODINV,5,FALSE)</f>
        <v>HONEYWELL</v>
      </c>
      <c r="O2888" s="27">
        <v>3</v>
      </c>
      <c r="P2888" s="28">
        <v>2049749</v>
      </c>
      <c r="Q2888" s="24">
        <f>+FACTURACION[[#This Row],[CANTIDAD]]*FACTURACION[[#This Row],[VR UNITARIO]]/1000</f>
        <v>6149.2470000000003</v>
      </c>
      <c r="R2888" s="3" t="str">
        <f>+VLOOKUP(FACTURACION[[#This Row],[NIT]],TABLACLIENTE,5,FALSE)</f>
        <v>BOGOTÁ D.C.</v>
      </c>
    </row>
    <row r="2889" spans="3:18">
      <c r="C2889" s="13">
        <v>2016</v>
      </c>
      <c r="D2889" s="17" t="s">
        <v>229</v>
      </c>
      <c r="E2889" s="17">
        <f>MONTH(FACTURACION[[#This Row],[MES]]&amp;1)</f>
        <v>1</v>
      </c>
      <c r="F2889" s="223">
        <f>DATE(FACTURACION[[#This Row],[AÑO]],FACTURACION[[#This Row],[Mes numero]],1)</f>
        <v>42370</v>
      </c>
      <c r="G2889" s="159">
        <v>11760</v>
      </c>
      <c r="H2889" s="20">
        <v>900134459</v>
      </c>
      <c r="I2889" s="2" t="str">
        <f>+VLOOKUP(FACTURACION[[#This Row],[NIT]],TABLACLIENTE,2,FALSE)</f>
        <v>TRANSPORTADORA DE GAS INTERNACIONAL S.A. ESP (TGI S.A. E.S.P.)</v>
      </c>
      <c r="J2889" s="27" t="s">
        <v>244</v>
      </c>
      <c r="K2889" s="12" t="str">
        <f>+VLOOKUP(FACTURACION[[#This Row],[REFERENCIA]],CODINV,2,FALSE)</f>
        <v>PILOTO ZSC 320-100</v>
      </c>
      <c r="L2889" s="12" t="str">
        <f>IF(VLOOKUP(FACTURACION[[#This Row],[REFERENCIA]],CODINV,3,FALSE)=0,"",VLOOKUP(FACTURACION[[#This Row],[REFERENCIA]],CODINV,3,FALSE))</f>
        <v>RRAE103A1A1A1</v>
      </c>
      <c r="M2889" s="12" t="str">
        <f>+VLOOKUP(FACTURACION[[#This Row],[REFERENCIA]],CODINV,4,FALSE)</f>
        <v>REGULADORES</v>
      </c>
      <c r="N2889" s="12" t="str">
        <f>+VLOOKUP(FACTURACION[[#This Row],[REFERENCIA]],CODINV,5,FALSE)</f>
        <v>HONEYWELL</v>
      </c>
      <c r="O2889" s="27">
        <v>6</v>
      </c>
      <c r="P2889" s="28">
        <v>2049749</v>
      </c>
      <c r="Q2889" s="24">
        <f>+FACTURACION[[#This Row],[CANTIDAD]]*FACTURACION[[#This Row],[VR UNITARIO]]/1000</f>
        <v>12298.494000000001</v>
      </c>
      <c r="R2889" s="3" t="str">
        <f>+VLOOKUP(FACTURACION[[#This Row],[NIT]],TABLACLIENTE,5,FALSE)</f>
        <v>BOGOTÁ D.C.</v>
      </c>
    </row>
    <row r="2890" spans="3:18">
      <c r="C2890" s="13">
        <v>2016</v>
      </c>
      <c r="D2890" s="17" t="s">
        <v>229</v>
      </c>
      <c r="E2890" s="17">
        <f>MONTH(FACTURACION[[#This Row],[MES]]&amp;1)</f>
        <v>1</v>
      </c>
      <c r="F2890" s="223">
        <f>DATE(FACTURACION[[#This Row],[AÑO]],FACTURACION[[#This Row],[Mes numero]],1)</f>
        <v>42370</v>
      </c>
      <c r="G2890" s="159">
        <v>11760</v>
      </c>
      <c r="H2890" s="20">
        <v>900134459</v>
      </c>
      <c r="I2890" s="2" t="str">
        <f>+VLOOKUP(FACTURACION[[#This Row],[NIT]],TABLACLIENTE,2,FALSE)</f>
        <v>TRANSPORTADORA DE GAS INTERNACIONAL S.A. ESP (TGI S.A. E.S.P.)</v>
      </c>
      <c r="J2890" s="27" t="s">
        <v>244</v>
      </c>
      <c r="K2890" s="12" t="str">
        <f>+VLOOKUP(FACTURACION[[#This Row],[REFERENCIA]],CODINV,2,FALSE)</f>
        <v>PILOTO ZSC 320-100</v>
      </c>
      <c r="L2890" s="12" t="str">
        <f>IF(VLOOKUP(FACTURACION[[#This Row],[REFERENCIA]],CODINV,3,FALSE)=0,"",VLOOKUP(FACTURACION[[#This Row],[REFERENCIA]],CODINV,3,FALSE))</f>
        <v>RRAE103A1A1A1</v>
      </c>
      <c r="M2890" s="12" t="str">
        <f>+VLOOKUP(FACTURACION[[#This Row],[REFERENCIA]],CODINV,4,FALSE)</f>
        <v>REGULADORES</v>
      </c>
      <c r="N2890" s="12" t="str">
        <f>+VLOOKUP(FACTURACION[[#This Row],[REFERENCIA]],CODINV,5,FALSE)</f>
        <v>HONEYWELL</v>
      </c>
      <c r="O2890" s="27">
        <v>11</v>
      </c>
      <c r="P2890" s="28">
        <v>2049749</v>
      </c>
      <c r="Q2890" s="24">
        <f>+FACTURACION[[#This Row],[CANTIDAD]]*FACTURACION[[#This Row],[VR UNITARIO]]/1000</f>
        <v>22547.239000000001</v>
      </c>
      <c r="R2890" s="3" t="str">
        <f>+VLOOKUP(FACTURACION[[#This Row],[NIT]],TABLACLIENTE,5,FALSE)</f>
        <v>BOGOTÁ D.C.</v>
      </c>
    </row>
    <row r="2891" spans="3:18">
      <c r="C2891" s="13">
        <v>2016</v>
      </c>
      <c r="D2891" s="17" t="s">
        <v>229</v>
      </c>
      <c r="E2891" s="17">
        <f>MONTH(FACTURACION[[#This Row],[MES]]&amp;1)</f>
        <v>1</v>
      </c>
      <c r="F2891" s="223">
        <f>DATE(FACTURACION[[#This Row],[AÑO]],FACTURACION[[#This Row],[Mes numero]],1)</f>
        <v>42370</v>
      </c>
      <c r="G2891" s="159">
        <v>11759</v>
      </c>
      <c r="H2891" s="20">
        <v>890400869</v>
      </c>
      <c r="I2891" s="2" t="str">
        <f>+VLOOKUP(FACTURACION[[#This Row],[NIT]],TABLACLIENTE,2,FALSE)</f>
        <v>SURTIDORA DE GAS DEL CARIBE S.A. E.S.P. (SURTIGAS S.A. E.S.P.)</v>
      </c>
      <c r="J2891" s="27" t="s">
        <v>520</v>
      </c>
      <c r="K2891" s="12" t="str">
        <f>+VLOOKUP(FACTURACION[[#This Row],[REFERENCIA]],CODINV,2,FALSE)</f>
        <v>SEAL SECURITY</v>
      </c>
      <c r="L2891" s="12" t="str">
        <f>IF(VLOOKUP(FACTURACION[[#This Row],[REFERENCIA]],CODINV,3,FALSE)=0,"",VLOOKUP(FACTURACION[[#This Row],[REFERENCIA]],CODINV,3,FALSE))</f>
        <v>52548P010</v>
      </c>
      <c r="M2891" s="12" t="str">
        <f>+VLOOKUP(FACTURACION[[#This Row],[REFERENCIA]],CODINV,4,FALSE)</f>
        <v>REPUESTOS Y ACCESORIOS</v>
      </c>
      <c r="N2891" s="12" t="str">
        <f>+VLOOKUP(FACTURACION[[#This Row],[REFERENCIA]],CODINV,5,FALSE)</f>
        <v>HONEYWELL</v>
      </c>
      <c r="O2891" s="27">
        <v>2000</v>
      </c>
      <c r="P2891" s="28">
        <v>907</v>
      </c>
      <c r="Q2891" s="24">
        <f>+FACTURACION[[#This Row],[CANTIDAD]]*FACTURACION[[#This Row],[VR UNITARIO]]/1000</f>
        <v>1814</v>
      </c>
      <c r="R2891" s="3" t="str">
        <f>+VLOOKUP(FACTURACION[[#This Row],[NIT]],TABLACLIENTE,5,FALSE)</f>
        <v>CARTAGENA</v>
      </c>
    </row>
    <row r="2892" spans="3:18">
      <c r="C2892" s="13">
        <v>2016</v>
      </c>
      <c r="D2892" s="17" t="s">
        <v>229</v>
      </c>
      <c r="E2892" s="17">
        <f>MONTH(FACTURACION[[#This Row],[MES]]&amp;1)</f>
        <v>1</v>
      </c>
      <c r="F2892" s="223">
        <f>DATE(FACTURACION[[#This Row],[AÑO]],FACTURACION[[#This Row],[Mes numero]],1)</f>
        <v>42370</v>
      </c>
      <c r="G2892" s="159">
        <v>11747</v>
      </c>
      <c r="H2892" s="20">
        <v>800167643</v>
      </c>
      <c r="I2892" s="2" t="str">
        <f>+VLOOKUP(FACTURACION[[#This Row],[NIT]],TABLACLIENTE,2,FALSE)</f>
        <v>GASES DE OCCIDENTE S.A. E.S.P. (GDO)</v>
      </c>
      <c r="J2892" s="27" t="s">
        <v>876</v>
      </c>
      <c r="K2892" s="12" t="str">
        <f>+VLOOKUP(FACTURACION[[#This Row],[REFERENCIA]],CODINV,2,FALSE)</f>
        <v>OIL BOTTLE CHEMLUBE 201 320z</v>
      </c>
      <c r="L2892" s="12" t="str">
        <f>IF(VLOOKUP(FACTURACION[[#This Row],[REFERENCIA]],CODINV,3,FALSE)=0,"",VLOOKUP(FACTURACION[[#This Row],[REFERENCIA]],CODINV,3,FALSE))</f>
        <v>52240G005</v>
      </c>
      <c r="M2892" s="12" t="str">
        <f>+VLOOKUP(FACTURACION[[#This Row],[REFERENCIA]],CODINV,4,FALSE)</f>
        <v>REPUESTOS Y ACCESORIOS</v>
      </c>
      <c r="N2892" s="12" t="str">
        <f>+VLOOKUP(FACTURACION[[#This Row],[REFERENCIA]],CODINV,5,FALSE)</f>
        <v>HONEYWELL</v>
      </c>
      <c r="O2892" s="27">
        <v>4</v>
      </c>
      <c r="P2892" s="28">
        <v>550965</v>
      </c>
      <c r="Q2892" s="24">
        <f>+FACTURACION[[#This Row],[CANTIDAD]]*FACTURACION[[#This Row],[VR UNITARIO]]/1000</f>
        <v>2203.86</v>
      </c>
      <c r="R2892" s="3" t="str">
        <f>+VLOOKUP(FACTURACION[[#This Row],[NIT]],TABLACLIENTE,5,FALSE)</f>
        <v>CALI</v>
      </c>
    </row>
    <row r="2893" spans="3:18">
      <c r="C2893" s="13">
        <v>2016</v>
      </c>
      <c r="D2893" s="17" t="s">
        <v>229</v>
      </c>
      <c r="E2893" s="17">
        <f>MONTH(FACTURACION[[#This Row],[MES]]&amp;1)</f>
        <v>1</v>
      </c>
      <c r="F2893" s="223">
        <f>DATE(FACTURACION[[#This Row],[AÑO]],FACTURACION[[#This Row],[Mes numero]],1)</f>
        <v>42370</v>
      </c>
      <c r="G2893" s="159">
        <v>11760</v>
      </c>
      <c r="H2893" s="20">
        <v>900134459</v>
      </c>
      <c r="I2893" s="2" t="str">
        <f>+VLOOKUP(FACTURACION[[#This Row],[NIT]],TABLACLIENTE,2,FALSE)</f>
        <v>TRANSPORTADORA DE GAS INTERNACIONAL S.A. ESP (TGI S.A. E.S.P.)</v>
      </c>
      <c r="J2893" s="27" t="s">
        <v>603</v>
      </c>
      <c r="K2893" s="12" t="str">
        <f>+VLOOKUP(FACTURACION[[#This Row],[REFERENCIA]],CODINV,2,FALSE)</f>
        <v>RESORTE DE ALIVIO</v>
      </c>
      <c r="L2893" s="12" t="str">
        <f>IF(VLOOKUP(FACTURACION[[#This Row],[REFERENCIA]],CODINV,3,FALSE)=0,"",VLOOKUP(FACTURACION[[#This Row],[REFERENCIA]],CODINV,3,FALSE))</f>
        <v>71403P012</v>
      </c>
      <c r="M2893" s="12" t="str">
        <f>+VLOOKUP(FACTURACION[[#This Row],[REFERENCIA]],CODINV,4,FALSE)</f>
        <v>REPUESTOS Y ACCESORIOS</v>
      </c>
      <c r="N2893" s="12" t="str">
        <f>+VLOOKUP(FACTURACION[[#This Row],[REFERENCIA]],CODINV,5,FALSE)</f>
        <v>HONEYWELL</v>
      </c>
      <c r="O2893" s="27">
        <v>8</v>
      </c>
      <c r="P2893" s="28">
        <v>32083</v>
      </c>
      <c r="Q2893" s="24">
        <f>+FACTURACION[[#This Row],[CANTIDAD]]*FACTURACION[[#This Row],[VR UNITARIO]]/1000</f>
        <v>256.66399999999999</v>
      </c>
      <c r="R2893" s="3" t="str">
        <f>+VLOOKUP(FACTURACION[[#This Row],[NIT]],TABLACLIENTE,5,FALSE)</f>
        <v>BOGOTÁ D.C.</v>
      </c>
    </row>
    <row r="2894" spans="3:18">
      <c r="C2894" s="13">
        <v>2016</v>
      </c>
      <c r="D2894" s="17" t="s">
        <v>229</v>
      </c>
      <c r="E2894" s="17">
        <f>MONTH(FACTURACION[[#This Row],[MES]]&amp;1)</f>
        <v>1</v>
      </c>
      <c r="F2894" s="223">
        <f>DATE(FACTURACION[[#This Row],[AÑO]],FACTURACION[[#This Row],[Mes numero]],1)</f>
        <v>42370</v>
      </c>
      <c r="G2894" s="159">
        <v>11760</v>
      </c>
      <c r="H2894" s="20">
        <v>900134459</v>
      </c>
      <c r="I2894" s="2" t="str">
        <f>+VLOOKUP(FACTURACION[[#This Row],[NIT]],TABLACLIENTE,2,FALSE)</f>
        <v>TRANSPORTADORA DE GAS INTERNACIONAL S.A. ESP (TGI S.A. E.S.P.)</v>
      </c>
      <c r="J2894" s="27" t="s">
        <v>603</v>
      </c>
      <c r="K2894" s="12" t="str">
        <f>+VLOOKUP(FACTURACION[[#This Row],[REFERENCIA]],CODINV,2,FALSE)</f>
        <v>RESORTE DE ALIVIO</v>
      </c>
      <c r="L2894" s="12" t="str">
        <f>IF(VLOOKUP(FACTURACION[[#This Row],[REFERENCIA]],CODINV,3,FALSE)=0,"",VLOOKUP(FACTURACION[[#This Row],[REFERENCIA]],CODINV,3,FALSE))</f>
        <v>71403P012</v>
      </c>
      <c r="M2894" s="12" t="str">
        <f>+VLOOKUP(FACTURACION[[#This Row],[REFERENCIA]],CODINV,4,FALSE)</f>
        <v>REPUESTOS Y ACCESORIOS</v>
      </c>
      <c r="N2894" s="12" t="str">
        <f>+VLOOKUP(FACTURACION[[#This Row],[REFERENCIA]],CODINV,5,FALSE)</f>
        <v>HONEYWELL</v>
      </c>
      <c r="O2894" s="27">
        <v>15</v>
      </c>
      <c r="P2894" s="28">
        <v>32083</v>
      </c>
      <c r="Q2894" s="24">
        <f>+FACTURACION[[#This Row],[CANTIDAD]]*FACTURACION[[#This Row],[VR UNITARIO]]/1000</f>
        <v>481.245</v>
      </c>
      <c r="R2894" s="3" t="str">
        <f>+VLOOKUP(FACTURACION[[#This Row],[NIT]],TABLACLIENTE,5,FALSE)</f>
        <v>BOGOTÁ D.C.</v>
      </c>
    </row>
    <row r="2895" spans="3:18">
      <c r="C2895" s="13">
        <v>2016</v>
      </c>
      <c r="D2895" s="17" t="s">
        <v>229</v>
      </c>
      <c r="E2895" s="17">
        <f>MONTH(FACTURACION[[#This Row],[MES]]&amp;1)</f>
        <v>1</v>
      </c>
      <c r="F2895" s="223">
        <f>DATE(FACTURACION[[#This Row],[AÑO]],FACTURACION[[#This Row],[Mes numero]],1)</f>
        <v>42370</v>
      </c>
      <c r="G2895" s="159">
        <v>11762</v>
      </c>
      <c r="H2895" s="20">
        <v>800074033</v>
      </c>
      <c r="I2895" s="2" t="str">
        <f>+VLOOKUP(FACTURACION[[#This Row],[NIT]],TABLACLIENTE,2,FALSE)</f>
        <v>COMPAÑIAS ASOCIADAS DE GAS S.A. E.S.P (ASOGAS SA ESP)</v>
      </c>
      <c r="J2895" s="27" t="s">
        <v>604</v>
      </c>
      <c r="K2895" s="12" t="str">
        <f>+VLOOKUP(FACTURACION[[#This Row],[REFERENCIA]],CODINV,2,FALSE)</f>
        <v>DIAFRAGMA 1800CPB2</v>
      </c>
      <c r="L2895" s="12" t="str">
        <f>IF(VLOOKUP(FACTURACION[[#This Row],[REFERENCIA]],CODINV,3,FALSE)=0,"",VLOOKUP(FACTURACION[[#This Row],[REFERENCIA]],CODINV,3,FALSE))</f>
        <v>70014P186</v>
      </c>
      <c r="M2895" s="12" t="str">
        <f>+VLOOKUP(FACTURACION[[#This Row],[REFERENCIA]],CODINV,4,FALSE)</f>
        <v>REPUESTOS Y ACCESORIOS</v>
      </c>
      <c r="N2895" s="12" t="str">
        <f>+VLOOKUP(FACTURACION[[#This Row],[REFERENCIA]],CODINV,5,FALSE)</f>
        <v>HONEYWELL</v>
      </c>
      <c r="O2895" s="27">
        <v>1</v>
      </c>
      <c r="P2895" s="28">
        <v>51724.14</v>
      </c>
      <c r="Q2895" s="24">
        <f>+FACTURACION[[#This Row],[CANTIDAD]]*FACTURACION[[#This Row],[VR UNITARIO]]/1000</f>
        <v>51.724139999999998</v>
      </c>
      <c r="R2895" s="3" t="str">
        <f>+VLOOKUP(FACTURACION[[#This Row],[NIT]],TABLACLIENTE,5,FALSE)</f>
        <v>MOSQUERA</v>
      </c>
    </row>
    <row r="2896" spans="3:18">
      <c r="C2896" s="13">
        <v>2016</v>
      </c>
      <c r="D2896" s="17" t="s">
        <v>229</v>
      </c>
      <c r="E2896" s="17">
        <f>MONTH(FACTURACION[[#This Row],[MES]]&amp;1)</f>
        <v>1</v>
      </c>
      <c r="F2896" s="223">
        <f>DATE(FACTURACION[[#This Row],[AÑO]],FACTURACION[[#This Row],[Mes numero]],1)</f>
        <v>42370</v>
      </c>
      <c r="G2896" s="159">
        <v>11760</v>
      </c>
      <c r="H2896" s="20">
        <v>900134459</v>
      </c>
      <c r="I2896" s="2" t="str">
        <f>+VLOOKUP(FACTURACION[[#This Row],[NIT]],TABLACLIENTE,2,FALSE)</f>
        <v>TRANSPORTADORA DE GAS INTERNACIONAL S.A. ESP (TGI S.A. E.S.P.)</v>
      </c>
      <c r="J2896" s="27" t="s">
        <v>180</v>
      </c>
      <c r="K2896" s="12" t="str">
        <f>+VLOOKUP(FACTURACION[[#This Row],[REFERENCIA]],CODINV,2,FALSE)</f>
        <v>O-RING, 0.38OD x.25ID BUNA 70</v>
      </c>
      <c r="L2896" s="12" t="str">
        <f>IF(VLOOKUP(FACTURACION[[#This Row],[REFERENCIA]],CODINV,3,FALSE)=0,"",VLOOKUP(FACTURACION[[#This Row],[REFERENCIA]],CODINV,3,FALSE))</f>
        <v>42710P146</v>
      </c>
      <c r="M2896" s="12" t="str">
        <f>+VLOOKUP(FACTURACION[[#This Row],[REFERENCIA]],CODINV,4,FALSE)</f>
        <v>REPUESTOS Y ACCESORIOS</v>
      </c>
      <c r="N2896" s="12" t="str">
        <f>+VLOOKUP(FACTURACION[[#This Row],[REFERENCIA]],CODINV,5,FALSE)</f>
        <v>HONEYWELL</v>
      </c>
      <c r="O2896" s="27">
        <v>15</v>
      </c>
      <c r="P2896" s="28">
        <v>7292</v>
      </c>
      <c r="Q2896" s="24">
        <f>+FACTURACION[[#This Row],[CANTIDAD]]*FACTURACION[[#This Row],[VR UNITARIO]]/1000</f>
        <v>109.38</v>
      </c>
      <c r="R2896" s="3" t="str">
        <f>+VLOOKUP(FACTURACION[[#This Row],[NIT]],TABLACLIENTE,5,FALSE)</f>
        <v>BOGOTÁ D.C.</v>
      </c>
    </row>
    <row r="2897" spans="3:18">
      <c r="C2897" s="13">
        <v>2016</v>
      </c>
      <c r="D2897" s="17" t="s">
        <v>229</v>
      </c>
      <c r="E2897" s="17">
        <f>MONTH(FACTURACION[[#This Row],[MES]]&amp;1)</f>
        <v>1</v>
      </c>
      <c r="F2897" s="223">
        <f>DATE(FACTURACION[[#This Row],[AÑO]],FACTURACION[[#This Row],[Mes numero]],1)</f>
        <v>42370</v>
      </c>
      <c r="G2897" s="159">
        <v>11760</v>
      </c>
      <c r="H2897" s="20">
        <v>900134459</v>
      </c>
      <c r="I2897" s="2" t="str">
        <f>+VLOOKUP(FACTURACION[[#This Row],[NIT]],TABLACLIENTE,2,FALSE)</f>
        <v>TRANSPORTADORA DE GAS INTERNACIONAL S.A. ESP (TGI S.A. E.S.P.)</v>
      </c>
      <c r="J2897" s="27" t="s">
        <v>180</v>
      </c>
      <c r="K2897" s="12" t="str">
        <f>+VLOOKUP(FACTURACION[[#This Row],[REFERENCIA]],CODINV,2,FALSE)</f>
        <v>O-RING, 0.38OD x.25ID BUNA 70</v>
      </c>
      <c r="L2897" s="12" t="str">
        <f>IF(VLOOKUP(FACTURACION[[#This Row],[REFERENCIA]],CODINV,3,FALSE)=0,"",VLOOKUP(FACTURACION[[#This Row],[REFERENCIA]],CODINV,3,FALSE))</f>
        <v>42710P146</v>
      </c>
      <c r="M2897" s="12" t="str">
        <f>+VLOOKUP(FACTURACION[[#This Row],[REFERENCIA]],CODINV,4,FALSE)</f>
        <v>REPUESTOS Y ACCESORIOS</v>
      </c>
      <c r="N2897" s="12" t="str">
        <f>+VLOOKUP(FACTURACION[[#This Row],[REFERENCIA]],CODINV,5,FALSE)</f>
        <v>HONEYWELL</v>
      </c>
      <c r="O2897" s="27">
        <v>40</v>
      </c>
      <c r="P2897" s="28">
        <v>7292</v>
      </c>
      <c r="Q2897" s="24">
        <f>+FACTURACION[[#This Row],[CANTIDAD]]*FACTURACION[[#This Row],[VR UNITARIO]]/1000</f>
        <v>291.68</v>
      </c>
      <c r="R2897" s="3" t="str">
        <f>+VLOOKUP(FACTURACION[[#This Row],[NIT]],TABLACLIENTE,5,FALSE)</f>
        <v>BOGOTÁ D.C.</v>
      </c>
    </row>
    <row r="2898" spans="3:18">
      <c r="C2898" s="13">
        <v>2016</v>
      </c>
      <c r="D2898" s="17" t="s">
        <v>229</v>
      </c>
      <c r="E2898" s="17">
        <f>MONTH(FACTURACION[[#This Row],[MES]]&amp;1)</f>
        <v>1</v>
      </c>
      <c r="F2898" s="223">
        <f>DATE(FACTURACION[[#This Row],[AÑO]],FACTURACION[[#This Row],[Mes numero]],1)</f>
        <v>42370</v>
      </c>
      <c r="G2898" s="159">
        <v>11760</v>
      </c>
      <c r="H2898" s="20">
        <v>900134459</v>
      </c>
      <c r="I2898" s="2" t="str">
        <f>+VLOOKUP(FACTURACION[[#This Row],[NIT]],TABLACLIENTE,2,FALSE)</f>
        <v>TRANSPORTADORA DE GAS INTERNACIONAL S.A. ESP (TGI S.A. E.S.P.)</v>
      </c>
      <c r="J2898" s="27" t="s">
        <v>180</v>
      </c>
      <c r="K2898" s="12" t="str">
        <f>+VLOOKUP(FACTURACION[[#This Row],[REFERENCIA]],CODINV,2,FALSE)</f>
        <v>O-RING, 0.38OD x.25ID BUNA 70</v>
      </c>
      <c r="L2898" s="12" t="str">
        <f>IF(VLOOKUP(FACTURACION[[#This Row],[REFERENCIA]],CODINV,3,FALSE)=0,"",VLOOKUP(FACTURACION[[#This Row],[REFERENCIA]],CODINV,3,FALSE))</f>
        <v>42710P146</v>
      </c>
      <c r="M2898" s="12" t="str">
        <f>+VLOOKUP(FACTURACION[[#This Row],[REFERENCIA]],CODINV,4,FALSE)</f>
        <v>REPUESTOS Y ACCESORIOS</v>
      </c>
      <c r="N2898" s="12" t="str">
        <f>+VLOOKUP(FACTURACION[[#This Row],[REFERENCIA]],CODINV,5,FALSE)</f>
        <v>HONEYWELL</v>
      </c>
      <c r="O2898" s="27">
        <v>40</v>
      </c>
      <c r="P2898" s="28">
        <v>7292</v>
      </c>
      <c r="Q2898" s="24">
        <f>+FACTURACION[[#This Row],[CANTIDAD]]*FACTURACION[[#This Row],[VR UNITARIO]]/1000</f>
        <v>291.68</v>
      </c>
      <c r="R2898" s="3" t="str">
        <f>+VLOOKUP(FACTURACION[[#This Row],[NIT]],TABLACLIENTE,5,FALSE)</f>
        <v>BOGOTÁ D.C.</v>
      </c>
    </row>
    <row r="2899" spans="3:18">
      <c r="C2899" s="13">
        <v>2016</v>
      </c>
      <c r="D2899" s="17" t="s">
        <v>229</v>
      </c>
      <c r="E2899" s="17">
        <f>MONTH(FACTURACION[[#This Row],[MES]]&amp;1)</f>
        <v>1</v>
      </c>
      <c r="F2899" s="223">
        <f>DATE(FACTURACION[[#This Row],[AÑO]],FACTURACION[[#This Row],[Mes numero]],1)</f>
        <v>42370</v>
      </c>
      <c r="G2899" s="159">
        <v>11760</v>
      </c>
      <c r="H2899" s="20">
        <v>900134459</v>
      </c>
      <c r="I2899" s="2" t="str">
        <f>+VLOOKUP(FACTURACION[[#This Row],[NIT]],TABLACLIENTE,2,FALSE)</f>
        <v>TRANSPORTADORA DE GAS INTERNACIONAL S.A. ESP (TGI S.A. E.S.P.)</v>
      </c>
      <c r="J2899" s="2" t="s">
        <v>180</v>
      </c>
      <c r="K2899" s="12" t="str">
        <f>+VLOOKUP(FACTURACION[[#This Row],[REFERENCIA]],CODINV,2,FALSE)</f>
        <v>O-RING, 0.38OD x.25ID BUNA 70</v>
      </c>
      <c r="L2899" s="12" t="str">
        <f>IF(VLOOKUP(FACTURACION[[#This Row],[REFERENCIA]],CODINV,3,FALSE)=0,"",VLOOKUP(FACTURACION[[#This Row],[REFERENCIA]],CODINV,3,FALSE))</f>
        <v>42710P146</v>
      </c>
      <c r="M2899" s="12" t="str">
        <f>+VLOOKUP(FACTURACION[[#This Row],[REFERENCIA]],CODINV,4,FALSE)</f>
        <v>REPUESTOS Y ACCESORIOS</v>
      </c>
      <c r="N2899" s="12" t="str">
        <f>+VLOOKUP(FACTURACION[[#This Row],[REFERENCIA]],CODINV,5,FALSE)</f>
        <v>HONEYWELL</v>
      </c>
      <c r="O2899" s="27">
        <v>50</v>
      </c>
      <c r="P2899" s="28">
        <v>7292</v>
      </c>
      <c r="Q2899" s="24">
        <f>+FACTURACION[[#This Row],[CANTIDAD]]*FACTURACION[[#This Row],[VR UNITARIO]]/1000</f>
        <v>364.6</v>
      </c>
      <c r="R2899" s="3" t="str">
        <f>+VLOOKUP(FACTURACION[[#This Row],[NIT]],TABLACLIENTE,5,FALSE)</f>
        <v>BOGOTÁ D.C.</v>
      </c>
    </row>
    <row r="2900" spans="3:18">
      <c r="C2900" s="13">
        <v>2016</v>
      </c>
      <c r="D2900" s="17" t="s">
        <v>229</v>
      </c>
      <c r="E2900" s="17">
        <f>MONTH(FACTURACION[[#This Row],[MES]]&amp;1)</f>
        <v>1</v>
      </c>
      <c r="F2900" s="223">
        <f>DATE(FACTURACION[[#This Row],[AÑO]],FACTURACION[[#This Row],[Mes numero]],1)</f>
        <v>42370</v>
      </c>
      <c r="G2900" s="159">
        <v>11760</v>
      </c>
      <c r="H2900" s="20">
        <v>900134459</v>
      </c>
      <c r="I2900" s="2" t="str">
        <f>+VLOOKUP(FACTURACION[[#This Row],[NIT]],TABLACLIENTE,2,FALSE)</f>
        <v>TRANSPORTADORA DE GAS INTERNACIONAL S.A. ESP (TGI S.A. E.S.P.)</v>
      </c>
      <c r="J2900" s="27" t="s">
        <v>180</v>
      </c>
      <c r="K2900" s="12" t="str">
        <f>+VLOOKUP(FACTURACION[[#This Row],[REFERENCIA]],CODINV,2,FALSE)</f>
        <v>O-RING, 0.38OD x.25ID BUNA 70</v>
      </c>
      <c r="L2900" s="12" t="str">
        <f>IF(VLOOKUP(FACTURACION[[#This Row],[REFERENCIA]],CODINV,3,FALSE)=0,"",VLOOKUP(FACTURACION[[#This Row],[REFERENCIA]],CODINV,3,FALSE))</f>
        <v>42710P146</v>
      </c>
      <c r="M2900" s="12" t="str">
        <f>+VLOOKUP(FACTURACION[[#This Row],[REFERENCIA]],CODINV,4,FALSE)</f>
        <v>REPUESTOS Y ACCESORIOS</v>
      </c>
      <c r="N2900" s="12" t="str">
        <f>+VLOOKUP(FACTURACION[[#This Row],[REFERENCIA]],CODINV,5,FALSE)</f>
        <v>HONEYWELL</v>
      </c>
      <c r="O2900" s="27">
        <v>50</v>
      </c>
      <c r="P2900" s="28">
        <v>7292</v>
      </c>
      <c r="Q2900" s="24">
        <f>+FACTURACION[[#This Row],[CANTIDAD]]*FACTURACION[[#This Row],[VR UNITARIO]]/1000</f>
        <v>364.6</v>
      </c>
      <c r="R2900" s="3" t="str">
        <f>+VLOOKUP(FACTURACION[[#This Row],[NIT]],TABLACLIENTE,5,FALSE)</f>
        <v>BOGOTÁ D.C.</v>
      </c>
    </row>
    <row r="2901" spans="3:18">
      <c r="C2901" s="13">
        <v>2016</v>
      </c>
      <c r="D2901" s="17" t="s">
        <v>229</v>
      </c>
      <c r="E2901" s="17">
        <f>MONTH(FACTURACION[[#This Row],[MES]]&amp;1)</f>
        <v>1</v>
      </c>
      <c r="F2901" s="223">
        <f>DATE(FACTURACION[[#This Row],[AÑO]],FACTURACION[[#This Row],[Mes numero]],1)</f>
        <v>42370</v>
      </c>
      <c r="G2901" s="159">
        <v>11760</v>
      </c>
      <c r="H2901" s="20">
        <v>900134459</v>
      </c>
      <c r="I2901" s="2" t="str">
        <f>+VLOOKUP(FACTURACION[[#This Row],[NIT]],TABLACLIENTE,2,FALSE)</f>
        <v>TRANSPORTADORA DE GAS INTERNACIONAL S.A. ESP (TGI S.A. E.S.P.)</v>
      </c>
      <c r="J2901" s="27" t="s">
        <v>180</v>
      </c>
      <c r="K2901" s="12" t="str">
        <f>+VLOOKUP(FACTURACION[[#This Row],[REFERENCIA]],CODINV,2,FALSE)</f>
        <v>O-RING, 0.38OD x.25ID BUNA 70</v>
      </c>
      <c r="L2901" s="12" t="str">
        <f>IF(VLOOKUP(FACTURACION[[#This Row],[REFERENCIA]],CODINV,3,FALSE)=0,"",VLOOKUP(FACTURACION[[#This Row],[REFERENCIA]],CODINV,3,FALSE))</f>
        <v>42710P146</v>
      </c>
      <c r="M2901" s="12" t="str">
        <f>+VLOOKUP(FACTURACION[[#This Row],[REFERENCIA]],CODINV,4,FALSE)</f>
        <v>REPUESTOS Y ACCESORIOS</v>
      </c>
      <c r="N2901" s="12" t="str">
        <f>+VLOOKUP(FACTURACION[[#This Row],[REFERENCIA]],CODINV,5,FALSE)</f>
        <v>HONEYWELL</v>
      </c>
      <c r="O2901" s="27">
        <v>50</v>
      </c>
      <c r="P2901" s="28">
        <v>7292</v>
      </c>
      <c r="Q2901" s="24">
        <f>+FACTURACION[[#This Row],[CANTIDAD]]*FACTURACION[[#This Row],[VR UNITARIO]]/1000</f>
        <v>364.6</v>
      </c>
      <c r="R2901" s="3" t="str">
        <f>+VLOOKUP(FACTURACION[[#This Row],[NIT]],TABLACLIENTE,5,FALSE)</f>
        <v>BOGOTÁ D.C.</v>
      </c>
    </row>
    <row r="2902" spans="3:18">
      <c r="C2902" s="13">
        <v>2016</v>
      </c>
      <c r="D2902" s="17" t="s">
        <v>229</v>
      </c>
      <c r="E2902" s="17">
        <f>MONTH(FACTURACION[[#This Row],[MES]]&amp;1)</f>
        <v>1</v>
      </c>
      <c r="F2902" s="223">
        <f>DATE(FACTURACION[[#This Row],[AÑO]],FACTURACION[[#This Row],[Mes numero]],1)</f>
        <v>42370</v>
      </c>
      <c r="G2902" s="159">
        <v>11760</v>
      </c>
      <c r="H2902" s="20">
        <v>900134459</v>
      </c>
      <c r="I2902" s="2" t="str">
        <f>+VLOOKUP(FACTURACION[[#This Row],[NIT]],TABLACLIENTE,2,FALSE)</f>
        <v>TRANSPORTADORA DE GAS INTERNACIONAL S.A. ESP (TGI S.A. E.S.P.)</v>
      </c>
      <c r="J2902" s="27" t="s">
        <v>180</v>
      </c>
      <c r="K2902" s="12" t="str">
        <f>+VLOOKUP(FACTURACION[[#This Row],[REFERENCIA]],CODINV,2,FALSE)</f>
        <v>O-RING, 0.38OD x.25ID BUNA 70</v>
      </c>
      <c r="L2902" s="12" t="str">
        <f>IF(VLOOKUP(FACTURACION[[#This Row],[REFERENCIA]],CODINV,3,FALSE)=0,"",VLOOKUP(FACTURACION[[#This Row],[REFERENCIA]],CODINV,3,FALSE))</f>
        <v>42710P146</v>
      </c>
      <c r="M2902" s="12" t="str">
        <f>+VLOOKUP(FACTURACION[[#This Row],[REFERENCIA]],CODINV,4,FALSE)</f>
        <v>REPUESTOS Y ACCESORIOS</v>
      </c>
      <c r="N2902" s="12" t="str">
        <f>+VLOOKUP(FACTURACION[[#This Row],[REFERENCIA]],CODINV,5,FALSE)</f>
        <v>HONEYWELL</v>
      </c>
      <c r="O2902" s="27">
        <v>50</v>
      </c>
      <c r="P2902" s="28">
        <v>7292</v>
      </c>
      <c r="Q2902" s="24">
        <f>+FACTURACION[[#This Row],[CANTIDAD]]*FACTURACION[[#This Row],[VR UNITARIO]]/1000</f>
        <v>364.6</v>
      </c>
      <c r="R2902" s="3" t="str">
        <f>+VLOOKUP(FACTURACION[[#This Row],[NIT]],TABLACLIENTE,5,FALSE)</f>
        <v>BOGOTÁ D.C.</v>
      </c>
    </row>
    <row r="2903" spans="3:18">
      <c r="C2903" s="13">
        <v>2016</v>
      </c>
      <c r="D2903" s="17" t="s">
        <v>229</v>
      </c>
      <c r="E2903" s="17">
        <f>MONTH(FACTURACION[[#This Row],[MES]]&amp;1)</f>
        <v>1</v>
      </c>
      <c r="F2903" s="223">
        <f>DATE(FACTURACION[[#This Row],[AÑO]],FACTURACION[[#This Row],[Mes numero]],1)</f>
        <v>42370</v>
      </c>
      <c r="G2903" s="159">
        <v>11760</v>
      </c>
      <c r="H2903" s="20">
        <v>900134459</v>
      </c>
      <c r="I2903" s="2" t="str">
        <f>+VLOOKUP(FACTURACION[[#This Row],[NIT]],TABLACLIENTE,2,FALSE)</f>
        <v>TRANSPORTADORA DE GAS INTERNACIONAL S.A. ESP (TGI S.A. E.S.P.)</v>
      </c>
      <c r="J2903" s="27" t="s">
        <v>144</v>
      </c>
      <c r="K2903" s="12" t="str">
        <f>+VLOOKUP(FACTURACION[[#This Row],[REFERENCIA]],CODINV,2,FALSE)</f>
        <v>RES 10-75 PSIG ROJO</v>
      </c>
      <c r="L2903" s="12" t="str">
        <f>IF(VLOOKUP(FACTURACION[[#This Row],[REFERENCIA]],CODINV,3,FALSE)=0,"",VLOOKUP(FACTURACION[[#This Row],[REFERENCIA]],CODINV,3,FALSE))</f>
        <v>71411P012</v>
      </c>
      <c r="M2903" s="12" t="str">
        <f>+VLOOKUP(FACTURACION[[#This Row],[REFERENCIA]],CODINV,4,FALSE)</f>
        <v>REPUESTOS Y ACCESORIOS</v>
      </c>
      <c r="N2903" s="12" t="str">
        <f>+VLOOKUP(FACTURACION[[#This Row],[REFERENCIA]],CODINV,5,FALSE)</f>
        <v>HONEYWELL</v>
      </c>
      <c r="O2903" s="27">
        <v>10</v>
      </c>
      <c r="P2903" s="28">
        <v>71458</v>
      </c>
      <c r="Q2903" s="24">
        <f>+FACTURACION[[#This Row],[CANTIDAD]]*FACTURACION[[#This Row],[VR UNITARIO]]/1000</f>
        <v>714.58</v>
      </c>
      <c r="R2903" s="3" t="str">
        <f>+VLOOKUP(FACTURACION[[#This Row],[NIT]],TABLACLIENTE,5,FALSE)</f>
        <v>BOGOTÁ D.C.</v>
      </c>
    </row>
    <row r="2904" spans="3:18">
      <c r="C2904" s="13">
        <v>2016</v>
      </c>
      <c r="D2904" s="17" t="s">
        <v>229</v>
      </c>
      <c r="E2904" s="17">
        <f>MONTH(FACTURACION[[#This Row],[MES]]&amp;1)</f>
        <v>1</v>
      </c>
      <c r="F2904" s="223">
        <f>DATE(FACTURACION[[#This Row],[AÑO]],FACTURACION[[#This Row],[Mes numero]],1)</f>
        <v>42370</v>
      </c>
      <c r="G2904" s="159">
        <v>11760</v>
      </c>
      <c r="H2904" s="20">
        <v>900134459</v>
      </c>
      <c r="I2904" s="2" t="str">
        <f>+VLOOKUP(FACTURACION[[#This Row],[NIT]],TABLACLIENTE,2,FALSE)</f>
        <v>TRANSPORTADORA DE GAS INTERNACIONAL S.A. ESP (TGI S.A. E.S.P.)</v>
      </c>
      <c r="J2904" s="27" t="s">
        <v>125</v>
      </c>
      <c r="K2904" s="12" t="str">
        <f>+VLOOKUP(FACTURACION[[#This Row],[REFERENCIA]],CODINV,2,FALSE)</f>
        <v>RES 150-600 PSIG DORADO</v>
      </c>
      <c r="L2904" s="12" t="str">
        <f>IF(VLOOKUP(FACTURACION[[#This Row],[REFERENCIA]],CODINV,3,FALSE)=0,"",VLOOKUP(FACTURACION[[#This Row],[REFERENCIA]],CODINV,3,FALSE))</f>
        <v>71421P008</v>
      </c>
      <c r="M2904" s="12" t="str">
        <f>+VLOOKUP(FACTURACION[[#This Row],[REFERENCIA]],CODINV,4,FALSE)</f>
        <v>REPUESTOS Y ACCESORIOS</v>
      </c>
      <c r="N2904" s="12" t="str">
        <f>+VLOOKUP(FACTURACION[[#This Row],[REFERENCIA]],CODINV,5,FALSE)</f>
        <v>HONEYWELL</v>
      </c>
      <c r="O2904" s="27">
        <v>10</v>
      </c>
      <c r="P2904" s="28">
        <v>179146</v>
      </c>
      <c r="Q2904" s="24">
        <f>+FACTURACION[[#This Row],[CANTIDAD]]*FACTURACION[[#This Row],[VR UNITARIO]]/1000</f>
        <v>1791.46</v>
      </c>
      <c r="R2904" s="3" t="str">
        <f>+VLOOKUP(FACTURACION[[#This Row],[NIT]],TABLACLIENTE,5,FALSE)</f>
        <v>BOGOTÁ D.C.</v>
      </c>
    </row>
    <row r="2905" spans="3:18">
      <c r="C2905" s="13">
        <v>2016</v>
      </c>
      <c r="D2905" s="17" t="s">
        <v>229</v>
      </c>
      <c r="E2905" s="17">
        <f>MONTH(FACTURACION[[#This Row],[MES]]&amp;1)</f>
        <v>1</v>
      </c>
      <c r="F2905" s="223">
        <f>DATE(FACTURACION[[#This Row],[AÑO]],FACTURACION[[#This Row],[Mes numero]],1)</f>
        <v>42370</v>
      </c>
      <c r="G2905" s="159">
        <v>11772</v>
      </c>
      <c r="H2905" s="20">
        <v>900155947</v>
      </c>
      <c r="I2905" s="2" t="str">
        <f>+VLOOKUP(FACTURACION[[#This Row],[NIT]],TABLACLIENTE,2,FALSE)</f>
        <v>INGENIERIA DE MONTAJE Y MANTENIMIENTO DE ESTACIONES DE SERVICIO LTDA  (IMMES LTDA)</v>
      </c>
      <c r="J2905" s="27" t="s">
        <v>277</v>
      </c>
      <c r="K2905" s="12" t="str">
        <f>+VLOOKUP(FACTURACION[[#This Row],[REFERENCIA]],CODINV,2,FALSE)</f>
        <v>ORIFICIO 3/32"</v>
      </c>
      <c r="L2905" s="12" t="str">
        <f>IF(VLOOKUP(FACTURACION[[#This Row],[REFERENCIA]],CODINV,3,FALSE)=0,"",VLOOKUP(FACTURACION[[#This Row],[REFERENCIA]],CODINV,3,FALSE))</f>
        <v>70033P001</v>
      </c>
      <c r="M2905" s="12" t="str">
        <f>+VLOOKUP(FACTURACION[[#This Row],[REFERENCIA]],CODINV,4,FALSE)</f>
        <v>REPUESTOS Y ACCESORIOS</v>
      </c>
      <c r="N2905" s="12" t="str">
        <f>+VLOOKUP(FACTURACION[[#This Row],[REFERENCIA]],CODINV,5,FALSE)</f>
        <v>HONEYWELL</v>
      </c>
      <c r="O2905" s="27">
        <v>3</v>
      </c>
      <c r="P2905" s="28">
        <v>21000</v>
      </c>
      <c r="Q2905" s="24">
        <f>+FACTURACION[[#This Row],[CANTIDAD]]*FACTURACION[[#This Row],[VR UNITARIO]]/1000</f>
        <v>63</v>
      </c>
      <c r="R2905" s="3" t="str">
        <f>+VLOOKUP(FACTURACION[[#This Row],[NIT]],TABLACLIENTE,5,FALSE)</f>
        <v>BOGOTÁ D.C.</v>
      </c>
    </row>
    <row r="2906" spans="3:18">
      <c r="C2906" s="13">
        <v>2016</v>
      </c>
      <c r="D2906" s="17" t="s">
        <v>229</v>
      </c>
      <c r="E2906" s="17">
        <f>MONTH(FACTURACION[[#This Row],[MES]]&amp;1)</f>
        <v>1</v>
      </c>
      <c r="F2906" s="223">
        <f>DATE(FACTURACION[[#This Row],[AÑO]],FACTURACION[[#This Row],[Mes numero]],1)</f>
        <v>42370</v>
      </c>
      <c r="G2906" s="159">
        <v>11772</v>
      </c>
      <c r="H2906" s="20">
        <v>900155947</v>
      </c>
      <c r="I2906" s="2" t="str">
        <f>+VLOOKUP(FACTURACION[[#This Row],[NIT]],TABLACLIENTE,2,FALSE)</f>
        <v>INGENIERIA DE MONTAJE Y MANTENIMIENTO DE ESTACIONES DE SERVICIO LTDA  (IMMES LTDA)</v>
      </c>
      <c r="J2906" s="27" t="s">
        <v>151</v>
      </c>
      <c r="K2906" s="12" t="str">
        <f>+VLOOKUP(FACTURACION[[#This Row],[REFERENCIA]],CODINV,2,FALSE)</f>
        <v>DIAFRAGMA BUNA Z-138</v>
      </c>
      <c r="L2906" s="12" t="str">
        <f>IF(VLOOKUP(FACTURACION[[#This Row],[REFERENCIA]],CODINV,3,FALSE)=0,"",VLOOKUP(FACTURACION[[#This Row],[REFERENCIA]],CODINV,3,FALSE))</f>
        <v>70170P028</v>
      </c>
      <c r="M2906" s="12" t="str">
        <f>+VLOOKUP(FACTURACION[[#This Row],[REFERENCIA]],CODINV,4,FALSE)</f>
        <v>REPUESTOS Y ACCESORIOS</v>
      </c>
      <c r="N2906" s="12" t="str">
        <f>+VLOOKUP(FACTURACION[[#This Row],[REFERENCIA]],CODINV,5,FALSE)</f>
        <v>HONEYWELL</v>
      </c>
      <c r="O2906" s="27">
        <v>6</v>
      </c>
      <c r="P2906" s="28">
        <v>21000</v>
      </c>
      <c r="Q2906" s="24">
        <f>+FACTURACION[[#This Row],[CANTIDAD]]*FACTURACION[[#This Row],[VR UNITARIO]]/1000</f>
        <v>126</v>
      </c>
      <c r="R2906" s="3" t="str">
        <f>+VLOOKUP(FACTURACION[[#This Row],[NIT]],TABLACLIENTE,5,FALSE)</f>
        <v>BOGOTÁ D.C.</v>
      </c>
    </row>
    <row r="2907" spans="3:18">
      <c r="C2907" s="13">
        <v>2016</v>
      </c>
      <c r="D2907" s="17" t="s">
        <v>229</v>
      </c>
      <c r="E2907" s="17">
        <f>MONTH(FACTURACION[[#This Row],[MES]]&amp;1)</f>
        <v>1</v>
      </c>
      <c r="F2907" s="223">
        <f>DATE(FACTURACION[[#This Row],[AÑO]],FACTURACION[[#This Row],[Mes numero]],1)</f>
        <v>42370</v>
      </c>
      <c r="G2907" s="159">
        <v>11760</v>
      </c>
      <c r="H2907" s="20">
        <v>900134459</v>
      </c>
      <c r="I2907" s="2" t="str">
        <f>+VLOOKUP(FACTURACION[[#This Row],[NIT]],TABLACLIENTE,2,FALSE)</f>
        <v>TRANSPORTADORA DE GAS INTERNACIONAL S.A. ESP (TGI S.A. E.S.P.)</v>
      </c>
      <c r="J2907" s="27" t="s">
        <v>151</v>
      </c>
      <c r="K2907" s="12" t="str">
        <f>+VLOOKUP(FACTURACION[[#This Row],[REFERENCIA]],CODINV,2,FALSE)</f>
        <v>DIAFRAGMA BUNA Z-138</v>
      </c>
      <c r="L2907" s="12" t="str">
        <f>IF(VLOOKUP(FACTURACION[[#This Row],[REFERENCIA]],CODINV,3,FALSE)=0,"",VLOOKUP(FACTURACION[[#This Row],[REFERENCIA]],CODINV,3,FALSE))</f>
        <v>70170P028</v>
      </c>
      <c r="M2907" s="12" t="str">
        <f>+VLOOKUP(FACTURACION[[#This Row],[REFERENCIA]],CODINV,4,FALSE)</f>
        <v>REPUESTOS Y ACCESORIOS</v>
      </c>
      <c r="N2907" s="12" t="str">
        <f>+VLOOKUP(FACTURACION[[#This Row],[REFERENCIA]],CODINV,5,FALSE)</f>
        <v>HONEYWELL</v>
      </c>
      <c r="O2907" s="27">
        <v>30</v>
      </c>
      <c r="P2907" s="28">
        <v>29815</v>
      </c>
      <c r="Q2907" s="24">
        <f>+FACTURACION[[#This Row],[CANTIDAD]]*FACTURACION[[#This Row],[VR UNITARIO]]/1000</f>
        <v>894.45</v>
      </c>
      <c r="R2907" s="3" t="str">
        <f>+VLOOKUP(FACTURACION[[#This Row],[NIT]],TABLACLIENTE,5,FALSE)</f>
        <v>BOGOTÁ D.C.</v>
      </c>
    </row>
    <row r="2908" spans="3:18">
      <c r="C2908" s="13">
        <v>2016</v>
      </c>
      <c r="D2908" s="17" t="s">
        <v>229</v>
      </c>
      <c r="E2908" s="17">
        <f>MONTH(FACTURACION[[#This Row],[MES]]&amp;1)</f>
        <v>1</v>
      </c>
      <c r="F2908" s="223">
        <f>DATE(FACTURACION[[#This Row],[AÑO]],FACTURACION[[#This Row],[Mes numero]],1)</f>
        <v>42370</v>
      </c>
      <c r="G2908" s="159">
        <v>11760</v>
      </c>
      <c r="H2908" s="20">
        <v>900134459</v>
      </c>
      <c r="I2908" s="2" t="str">
        <f>+VLOOKUP(FACTURACION[[#This Row],[NIT]],TABLACLIENTE,2,FALSE)</f>
        <v>TRANSPORTADORA DE GAS INTERNACIONAL S.A. ESP (TGI S.A. E.S.P.)</v>
      </c>
      <c r="J2908" s="27" t="s">
        <v>151</v>
      </c>
      <c r="K2908" s="12" t="str">
        <f>+VLOOKUP(FACTURACION[[#This Row],[REFERENCIA]],CODINV,2,FALSE)</f>
        <v>DIAFRAGMA BUNA Z-138</v>
      </c>
      <c r="L2908" s="12" t="str">
        <f>IF(VLOOKUP(FACTURACION[[#This Row],[REFERENCIA]],CODINV,3,FALSE)=0,"",VLOOKUP(FACTURACION[[#This Row],[REFERENCIA]],CODINV,3,FALSE))</f>
        <v>70170P028</v>
      </c>
      <c r="M2908" s="12" t="str">
        <f>+VLOOKUP(FACTURACION[[#This Row],[REFERENCIA]],CODINV,4,FALSE)</f>
        <v>REPUESTOS Y ACCESORIOS</v>
      </c>
      <c r="N2908" s="12" t="str">
        <f>+VLOOKUP(FACTURACION[[#This Row],[REFERENCIA]],CODINV,5,FALSE)</f>
        <v>HONEYWELL</v>
      </c>
      <c r="O2908" s="27">
        <v>40</v>
      </c>
      <c r="P2908" s="28">
        <v>29815</v>
      </c>
      <c r="Q2908" s="24">
        <f>+FACTURACION[[#This Row],[CANTIDAD]]*FACTURACION[[#This Row],[VR UNITARIO]]/1000</f>
        <v>1192.5999999999999</v>
      </c>
      <c r="R2908" s="3" t="str">
        <f>+VLOOKUP(FACTURACION[[#This Row],[NIT]],TABLACLIENTE,5,FALSE)</f>
        <v>BOGOTÁ D.C.</v>
      </c>
    </row>
    <row r="2909" spans="3:18">
      <c r="C2909" s="13">
        <v>2016</v>
      </c>
      <c r="D2909" s="17" t="s">
        <v>229</v>
      </c>
      <c r="E2909" s="17">
        <f>MONTH(FACTURACION[[#This Row],[MES]]&amp;1)</f>
        <v>1</v>
      </c>
      <c r="F2909" s="223">
        <f>DATE(FACTURACION[[#This Row],[AÑO]],FACTURACION[[#This Row],[Mes numero]],1)</f>
        <v>42370</v>
      </c>
      <c r="G2909" s="159">
        <v>11760</v>
      </c>
      <c r="H2909" s="20">
        <v>900134459</v>
      </c>
      <c r="I2909" s="2" t="str">
        <f>+VLOOKUP(FACTURACION[[#This Row],[NIT]],TABLACLIENTE,2,FALSE)</f>
        <v>TRANSPORTADORA DE GAS INTERNACIONAL S.A. ESP (TGI S.A. E.S.P.)</v>
      </c>
      <c r="J2909" s="27" t="s">
        <v>151</v>
      </c>
      <c r="K2909" s="12" t="str">
        <f>+VLOOKUP(FACTURACION[[#This Row],[REFERENCIA]],CODINV,2,FALSE)</f>
        <v>DIAFRAGMA BUNA Z-138</v>
      </c>
      <c r="L2909" s="12" t="str">
        <f>IF(VLOOKUP(FACTURACION[[#This Row],[REFERENCIA]],CODINV,3,FALSE)=0,"",VLOOKUP(FACTURACION[[#This Row],[REFERENCIA]],CODINV,3,FALSE))</f>
        <v>70170P028</v>
      </c>
      <c r="M2909" s="12" t="str">
        <f>+VLOOKUP(FACTURACION[[#This Row],[REFERENCIA]],CODINV,4,FALSE)</f>
        <v>REPUESTOS Y ACCESORIOS</v>
      </c>
      <c r="N2909" s="12" t="str">
        <f>+VLOOKUP(FACTURACION[[#This Row],[REFERENCIA]],CODINV,5,FALSE)</f>
        <v>HONEYWELL</v>
      </c>
      <c r="O2909" s="27">
        <v>200</v>
      </c>
      <c r="P2909" s="28">
        <v>29815</v>
      </c>
      <c r="Q2909" s="24">
        <f>+FACTURACION[[#This Row],[CANTIDAD]]*FACTURACION[[#This Row],[VR UNITARIO]]/1000</f>
        <v>5963</v>
      </c>
      <c r="R2909" s="3" t="str">
        <f>+VLOOKUP(FACTURACION[[#This Row],[NIT]],TABLACLIENTE,5,FALSE)</f>
        <v>BOGOTÁ D.C.</v>
      </c>
    </row>
    <row r="2910" spans="3:18">
      <c r="C2910" s="13">
        <v>2016</v>
      </c>
      <c r="D2910" s="17" t="s">
        <v>229</v>
      </c>
      <c r="E2910" s="17">
        <f>MONTH(FACTURACION[[#This Row],[MES]]&amp;1)</f>
        <v>1</v>
      </c>
      <c r="F2910" s="223">
        <f>DATE(FACTURACION[[#This Row],[AÑO]],FACTURACION[[#This Row],[Mes numero]],1)</f>
        <v>42370</v>
      </c>
      <c r="G2910" s="159">
        <v>11760</v>
      </c>
      <c r="H2910" s="20">
        <v>900134459</v>
      </c>
      <c r="I2910" s="2" t="str">
        <f>+VLOOKUP(FACTURACION[[#This Row],[NIT]],TABLACLIENTE,2,FALSE)</f>
        <v>TRANSPORTADORA DE GAS INTERNACIONAL S.A. ESP (TGI S.A. E.S.P.)</v>
      </c>
      <c r="J2910" s="2" t="s">
        <v>132</v>
      </c>
      <c r="K2910" s="12" t="str">
        <f>+VLOOKUP(FACTURACION[[#This Row],[REFERENCIA]],CODINV,2,FALSE)</f>
        <v>KIT REPARACION BUNA N 80</v>
      </c>
      <c r="L2910" s="12" t="str">
        <f>IF(VLOOKUP(FACTURACION[[#This Row],[REFERENCIA]],CODINV,3,FALSE)=0,"",VLOOKUP(FACTURACION[[#This Row],[REFERENCIA]],CODINV,3,FALSE))</f>
        <v>73914K010</v>
      </c>
      <c r="M2910" s="12" t="str">
        <f>+VLOOKUP(FACTURACION[[#This Row],[REFERENCIA]],CODINV,4,FALSE)</f>
        <v>REPUESTOS Y ACCESORIOS</v>
      </c>
      <c r="N2910" s="12" t="str">
        <f>+VLOOKUP(FACTURACION[[#This Row],[REFERENCIA]],CODINV,5,FALSE)</f>
        <v>HONEYWELL</v>
      </c>
      <c r="O2910" s="27">
        <v>20</v>
      </c>
      <c r="P2910" s="28">
        <v>117476</v>
      </c>
      <c r="Q2910" s="24">
        <f>+FACTURACION[[#This Row],[CANTIDAD]]*FACTURACION[[#This Row],[VR UNITARIO]]/1000</f>
        <v>2349.52</v>
      </c>
      <c r="R2910" s="3" t="str">
        <f>+VLOOKUP(FACTURACION[[#This Row],[NIT]],TABLACLIENTE,5,FALSE)</f>
        <v>BOGOTÁ D.C.</v>
      </c>
    </row>
    <row r="2911" spans="3:18">
      <c r="C2911" s="13">
        <v>2016</v>
      </c>
      <c r="D2911" s="17" t="s">
        <v>229</v>
      </c>
      <c r="E2911" s="17">
        <f>MONTH(FACTURACION[[#This Row],[MES]]&amp;1)</f>
        <v>1</v>
      </c>
      <c r="F2911" s="223">
        <f>DATE(FACTURACION[[#This Row],[AÑO]],FACTURACION[[#This Row],[Mes numero]],1)</f>
        <v>42370</v>
      </c>
      <c r="G2911" s="159">
        <v>11760</v>
      </c>
      <c r="H2911" s="20">
        <v>900134459</v>
      </c>
      <c r="I2911" s="2" t="str">
        <f>+VLOOKUP(FACTURACION[[#This Row],[NIT]],TABLACLIENTE,2,FALSE)</f>
        <v>TRANSPORTADORA DE GAS INTERNACIONAL S.A. ESP (TGI S.A. E.S.P.)</v>
      </c>
      <c r="J2911" s="27" t="s">
        <v>132</v>
      </c>
      <c r="K2911" s="12" t="str">
        <f>+VLOOKUP(FACTURACION[[#This Row],[REFERENCIA]],CODINV,2,FALSE)</f>
        <v>KIT REPARACION BUNA N 80</v>
      </c>
      <c r="L2911" s="12" t="str">
        <f>IF(VLOOKUP(FACTURACION[[#This Row],[REFERENCIA]],CODINV,3,FALSE)=0,"",VLOOKUP(FACTURACION[[#This Row],[REFERENCIA]],CODINV,3,FALSE))</f>
        <v>73914K010</v>
      </c>
      <c r="M2911" s="12" t="str">
        <f>+VLOOKUP(FACTURACION[[#This Row],[REFERENCIA]],CODINV,4,FALSE)</f>
        <v>REPUESTOS Y ACCESORIOS</v>
      </c>
      <c r="N2911" s="12" t="str">
        <f>+VLOOKUP(FACTURACION[[#This Row],[REFERENCIA]],CODINV,5,FALSE)</f>
        <v>HONEYWELL</v>
      </c>
      <c r="O2911" s="27">
        <v>30</v>
      </c>
      <c r="P2911" s="28">
        <v>117476</v>
      </c>
      <c r="Q2911" s="24">
        <f>+FACTURACION[[#This Row],[CANTIDAD]]*FACTURACION[[#This Row],[VR UNITARIO]]/1000</f>
        <v>3524.28</v>
      </c>
      <c r="R2911" s="3" t="str">
        <f>+VLOOKUP(FACTURACION[[#This Row],[NIT]],TABLACLIENTE,5,FALSE)</f>
        <v>BOGOTÁ D.C.</v>
      </c>
    </row>
    <row r="2912" spans="3:18">
      <c r="C2912" s="13">
        <v>2016</v>
      </c>
      <c r="D2912" s="17" t="s">
        <v>229</v>
      </c>
      <c r="E2912" s="17">
        <f>MONTH(FACTURACION[[#This Row],[MES]]&amp;1)</f>
        <v>1</v>
      </c>
      <c r="F2912" s="223">
        <f>DATE(FACTURACION[[#This Row],[AÑO]],FACTURACION[[#This Row],[Mes numero]],1)</f>
        <v>42370</v>
      </c>
      <c r="G2912" s="159">
        <v>11760</v>
      </c>
      <c r="H2912" s="20">
        <v>900134459</v>
      </c>
      <c r="I2912" s="2" t="str">
        <f>+VLOOKUP(FACTURACION[[#This Row],[NIT]],TABLACLIENTE,2,FALSE)</f>
        <v>TRANSPORTADORA DE GAS INTERNACIONAL S.A. ESP (TGI S.A. E.S.P.)</v>
      </c>
      <c r="J2912" s="27" t="s">
        <v>132</v>
      </c>
      <c r="K2912" s="12" t="str">
        <f>+VLOOKUP(FACTURACION[[#This Row],[REFERENCIA]],CODINV,2,FALSE)</f>
        <v>KIT REPARACION BUNA N 80</v>
      </c>
      <c r="L2912" s="12" t="str">
        <f>IF(VLOOKUP(FACTURACION[[#This Row],[REFERENCIA]],CODINV,3,FALSE)=0,"",VLOOKUP(FACTURACION[[#This Row],[REFERENCIA]],CODINV,3,FALSE))</f>
        <v>73914K010</v>
      </c>
      <c r="M2912" s="12" t="str">
        <f>+VLOOKUP(FACTURACION[[#This Row],[REFERENCIA]],CODINV,4,FALSE)</f>
        <v>REPUESTOS Y ACCESORIOS</v>
      </c>
      <c r="N2912" s="12" t="str">
        <f>+VLOOKUP(FACTURACION[[#This Row],[REFERENCIA]],CODINV,5,FALSE)</f>
        <v>HONEYWELL</v>
      </c>
      <c r="O2912" s="27">
        <v>36</v>
      </c>
      <c r="P2912" s="28">
        <v>117476</v>
      </c>
      <c r="Q2912" s="24">
        <f>+FACTURACION[[#This Row],[CANTIDAD]]*FACTURACION[[#This Row],[VR UNITARIO]]/1000</f>
        <v>4229.1360000000004</v>
      </c>
      <c r="R2912" s="3" t="str">
        <f>+VLOOKUP(FACTURACION[[#This Row],[NIT]],TABLACLIENTE,5,FALSE)</f>
        <v>BOGOTÁ D.C.</v>
      </c>
    </row>
    <row r="2913" spans="3:18">
      <c r="C2913" s="13">
        <v>2016</v>
      </c>
      <c r="D2913" s="17" t="s">
        <v>229</v>
      </c>
      <c r="E2913" s="17">
        <f>MONTH(FACTURACION[[#This Row],[MES]]&amp;1)</f>
        <v>1</v>
      </c>
      <c r="F2913" s="223">
        <f>DATE(FACTURACION[[#This Row],[AÑO]],FACTURACION[[#This Row],[Mes numero]],1)</f>
        <v>42370</v>
      </c>
      <c r="G2913" s="159">
        <v>11760</v>
      </c>
      <c r="H2913" s="20">
        <v>900134459</v>
      </c>
      <c r="I2913" s="2" t="str">
        <f>+VLOOKUP(FACTURACION[[#This Row],[NIT]],TABLACLIENTE,2,FALSE)</f>
        <v>TRANSPORTADORA DE GAS INTERNACIONAL S.A. ESP (TGI S.A. E.S.P.)</v>
      </c>
      <c r="J2913" s="27" t="s">
        <v>132</v>
      </c>
      <c r="K2913" s="12" t="str">
        <f>+VLOOKUP(FACTURACION[[#This Row],[REFERENCIA]],CODINV,2,FALSE)</f>
        <v>KIT REPARACION BUNA N 80</v>
      </c>
      <c r="L2913" s="12" t="str">
        <f>IF(VLOOKUP(FACTURACION[[#This Row],[REFERENCIA]],CODINV,3,FALSE)=0,"",VLOOKUP(FACTURACION[[#This Row],[REFERENCIA]],CODINV,3,FALSE))</f>
        <v>73914K010</v>
      </c>
      <c r="M2913" s="12" t="str">
        <f>+VLOOKUP(FACTURACION[[#This Row],[REFERENCIA]],CODINV,4,FALSE)</f>
        <v>REPUESTOS Y ACCESORIOS</v>
      </c>
      <c r="N2913" s="12" t="str">
        <f>+VLOOKUP(FACTURACION[[#This Row],[REFERENCIA]],CODINV,5,FALSE)</f>
        <v>HONEYWELL</v>
      </c>
      <c r="O2913" s="27">
        <v>150</v>
      </c>
      <c r="P2913" s="28">
        <v>117476</v>
      </c>
      <c r="Q2913" s="24">
        <f>+FACTURACION[[#This Row],[CANTIDAD]]*FACTURACION[[#This Row],[VR UNITARIO]]/1000</f>
        <v>17621.400000000001</v>
      </c>
      <c r="R2913" s="3" t="str">
        <f>+VLOOKUP(FACTURACION[[#This Row],[NIT]],TABLACLIENTE,5,FALSE)</f>
        <v>BOGOTÁ D.C.</v>
      </c>
    </row>
    <row r="2914" spans="3:18">
      <c r="C2914" s="13">
        <v>2016</v>
      </c>
      <c r="D2914" s="17" t="s">
        <v>229</v>
      </c>
      <c r="E2914" s="17">
        <f>MONTH(FACTURACION[[#This Row],[MES]]&amp;1)</f>
        <v>1</v>
      </c>
      <c r="F2914" s="223">
        <f>DATE(FACTURACION[[#This Row],[AÑO]],FACTURACION[[#This Row],[Mes numero]],1)</f>
        <v>42370</v>
      </c>
      <c r="G2914" s="159">
        <v>11772</v>
      </c>
      <c r="H2914" s="20">
        <v>900155947</v>
      </c>
      <c r="I2914" s="2" t="str">
        <f>+VLOOKUP(FACTURACION[[#This Row],[NIT]],TABLACLIENTE,2,FALSE)</f>
        <v>INGENIERIA DE MONTAJE Y MANTENIMIENTO DE ESTACIONES DE SERVICIO LTDA  (IMMES LTDA)</v>
      </c>
      <c r="J2914" s="27" t="s">
        <v>274</v>
      </c>
      <c r="K2914" s="12" t="str">
        <f>+VLOOKUP(FACTURACION[[#This Row],[REFERENCIA]],CODINV,2,FALSE)</f>
        <v>SEAT DISC BUNA 80</v>
      </c>
      <c r="L2914" s="12" t="str">
        <f>IF(VLOOKUP(FACTURACION[[#This Row],[REFERENCIA]],CODINV,3,FALSE)=0,"",VLOOKUP(FACTURACION[[#This Row],[REFERENCIA]],CODINV,3,FALSE))</f>
        <v>70041P002</v>
      </c>
      <c r="M2914" s="12" t="str">
        <f>+VLOOKUP(FACTURACION[[#This Row],[REFERENCIA]],CODINV,4,FALSE)</f>
        <v>REPUESTOS Y ACCESORIOS</v>
      </c>
      <c r="N2914" s="12" t="str">
        <f>+VLOOKUP(FACTURACION[[#This Row],[REFERENCIA]],CODINV,5,FALSE)</f>
        <v>HONEYWELL</v>
      </c>
      <c r="O2914" s="27">
        <v>3</v>
      </c>
      <c r="P2914" s="28">
        <v>24000</v>
      </c>
      <c r="Q2914" s="24">
        <f>+FACTURACION[[#This Row],[CANTIDAD]]*FACTURACION[[#This Row],[VR UNITARIO]]/1000</f>
        <v>72</v>
      </c>
      <c r="R2914" s="3" t="str">
        <f>+VLOOKUP(FACTURACION[[#This Row],[NIT]],TABLACLIENTE,5,FALSE)</f>
        <v>BOGOTÁ D.C.</v>
      </c>
    </row>
    <row r="2915" spans="3:18">
      <c r="C2915" s="13">
        <v>2016</v>
      </c>
      <c r="D2915" s="17" t="s">
        <v>229</v>
      </c>
      <c r="E2915" s="17">
        <f>MONTH(FACTURACION[[#This Row],[MES]]&amp;1)</f>
        <v>1</v>
      </c>
      <c r="F2915" s="223">
        <f>DATE(FACTURACION[[#This Row],[AÑO]],FACTURACION[[#This Row],[Mes numero]],1)</f>
        <v>42370</v>
      </c>
      <c r="G2915" s="159">
        <v>11760</v>
      </c>
      <c r="H2915" s="20">
        <v>900134459</v>
      </c>
      <c r="I2915" s="2" t="str">
        <f>+VLOOKUP(FACTURACION[[#This Row],[NIT]],TABLACLIENTE,2,FALSE)</f>
        <v>TRANSPORTADORA DE GAS INTERNACIONAL S.A. ESP (TGI S.A. E.S.P.)</v>
      </c>
      <c r="J2915" s="2" t="s">
        <v>188</v>
      </c>
      <c r="K2915" s="12" t="str">
        <f>+VLOOKUP(FACTURACION[[#This Row],[REFERENCIA]],CODINV,2,FALSE)</f>
        <v>SEAT DISC BUNA 90</v>
      </c>
      <c r="L2915" s="12" t="str">
        <f>IF(VLOOKUP(FACTURACION[[#This Row],[REFERENCIA]],CODINV,3,FALSE)=0,"",VLOOKUP(FACTURACION[[#This Row],[REFERENCIA]],CODINV,3,FALSE))</f>
        <v>70041P003</v>
      </c>
      <c r="M2915" s="12" t="str">
        <f>+VLOOKUP(FACTURACION[[#This Row],[REFERENCIA]],CODINV,4,FALSE)</f>
        <v>REPUESTOS Y ACCESORIOS</v>
      </c>
      <c r="N2915" s="12" t="str">
        <f>+VLOOKUP(FACTURACION[[#This Row],[REFERENCIA]],CODINV,5,FALSE)</f>
        <v>HONEYWELL</v>
      </c>
      <c r="O2915" s="27">
        <v>20</v>
      </c>
      <c r="P2915" s="28">
        <v>39472</v>
      </c>
      <c r="Q2915" s="24">
        <f>+FACTURACION[[#This Row],[CANTIDAD]]*FACTURACION[[#This Row],[VR UNITARIO]]/1000</f>
        <v>789.44</v>
      </c>
      <c r="R2915" s="3" t="str">
        <f>+VLOOKUP(FACTURACION[[#This Row],[NIT]],TABLACLIENTE,5,FALSE)</f>
        <v>BOGOTÁ D.C.</v>
      </c>
    </row>
    <row r="2916" spans="3:18">
      <c r="C2916" s="13">
        <v>2016</v>
      </c>
      <c r="D2916" s="17" t="s">
        <v>229</v>
      </c>
      <c r="E2916" s="17">
        <f>MONTH(FACTURACION[[#This Row],[MES]]&amp;1)</f>
        <v>1</v>
      </c>
      <c r="F2916" s="223">
        <f>DATE(FACTURACION[[#This Row],[AÑO]],FACTURACION[[#This Row],[Mes numero]],1)</f>
        <v>42370</v>
      </c>
      <c r="G2916" s="159">
        <v>11760</v>
      </c>
      <c r="H2916" s="20">
        <v>900134459</v>
      </c>
      <c r="I2916" s="2" t="str">
        <f>+VLOOKUP(FACTURACION[[#This Row],[NIT]],TABLACLIENTE,2,FALSE)</f>
        <v>TRANSPORTADORA DE GAS INTERNACIONAL S.A. ESP (TGI S.A. E.S.P.)</v>
      </c>
      <c r="J2916" s="27" t="s">
        <v>587</v>
      </c>
      <c r="K2916" s="12" t="str">
        <f>+VLOOKUP(FACTURACION[[#This Row],[REFERENCIA]],CODINV,2,FALSE)</f>
        <v>O-RING 1.75OD X 1.5ID BUNA 70</v>
      </c>
      <c r="L2916" s="12" t="str">
        <f>IF(VLOOKUP(FACTURACION[[#This Row],[REFERENCIA]],CODINV,3,FALSE)=0,"",VLOOKUP(FACTURACION[[#This Row],[REFERENCIA]],CODINV,3,FALSE))</f>
        <v>42710P170</v>
      </c>
      <c r="M2916" s="12" t="str">
        <f>+VLOOKUP(FACTURACION[[#This Row],[REFERENCIA]],CODINV,4,FALSE)</f>
        <v>REPUESTOS Y ACCESORIOS</v>
      </c>
      <c r="N2916" s="12" t="str">
        <f>+VLOOKUP(FACTURACION[[#This Row],[REFERENCIA]],CODINV,5,FALSE)</f>
        <v>HONEYWELL</v>
      </c>
      <c r="O2916" s="27">
        <v>14</v>
      </c>
      <c r="P2916" s="28">
        <v>28615</v>
      </c>
      <c r="Q2916" s="24">
        <f>+FACTURACION[[#This Row],[CANTIDAD]]*FACTURACION[[#This Row],[VR UNITARIO]]/1000</f>
        <v>400.61</v>
      </c>
      <c r="R2916" s="3" t="str">
        <f>+VLOOKUP(FACTURACION[[#This Row],[NIT]],TABLACLIENTE,5,FALSE)</f>
        <v>BOGOTÁ D.C.</v>
      </c>
    </row>
    <row r="2917" spans="3:18">
      <c r="C2917" s="13">
        <v>2016</v>
      </c>
      <c r="D2917" s="17" t="s">
        <v>229</v>
      </c>
      <c r="E2917" s="17">
        <f>MONTH(FACTURACION[[#This Row],[MES]]&amp;1)</f>
        <v>1</v>
      </c>
      <c r="F2917" s="223">
        <f>DATE(FACTURACION[[#This Row],[AÑO]],FACTURACION[[#This Row],[Mes numero]],1)</f>
        <v>42370</v>
      </c>
      <c r="G2917" s="159">
        <v>11760</v>
      </c>
      <c r="H2917" s="20">
        <v>900134459</v>
      </c>
      <c r="I2917" s="2" t="str">
        <f>+VLOOKUP(FACTURACION[[#This Row],[NIT]],TABLACLIENTE,2,FALSE)</f>
        <v>TRANSPORTADORA DE GAS INTERNACIONAL S.A. ESP (TGI S.A. E.S.P.)</v>
      </c>
      <c r="J2917" s="27" t="s">
        <v>799</v>
      </c>
      <c r="K2917" s="12" t="str">
        <f>+VLOOKUP(FACTURACION[[#This Row],[REFERENCIA]],CODINV,2,FALSE)</f>
        <v>SPRING ZSC PILOT CODE BLUE 25-15 150</v>
      </c>
      <c r="L2917" s="12" t="str">
        <f>IF(VLOOKUP(FACTURACION[[#This Row],[REFERENCIA]],CODINV,3,FALSE)=0,"",VLOOKUP(FACTURACION[[#This Row],[REFERENCIA]],CODINV,3,FALSE))</f>
        <v>71411P014</v>
      </c>
      <c r="M2917" s="12" t="str">
        <f>+VLOOKUP(FACTURACION[[#This Row],[REFERENCIA]],CODINV,4,FALSE)</f>
        <v>REPUESTOS Y ACCESORIOS</v>
      </c>
      <c r="N2917" s="12" t="str">
        <f>+VLOOKUP(FACTURACION[[#This Row],[REFERENCIA]],CODINV,5,FALSE)</f>
        <v>HONEYWELL</v>
      </c>
      <c r="O2917" s="27">
        <v>15</v>
      </c>
      <c r="P2917" s="28">
        <v>117735</v>
      </c>
      <c r="Q2917" s="24">
        <f>+FACTURACION[[#This Row],[CANTIDAD]]*FACTURACION[[#This Row],[VR UNITARIO]]/1000</f>
        <v>1766.0250000000001</v>
      </c>
      <c r="R2917" s="3" t="str">
        <f>+VLOOKUP(FACTURACION[[#This Row],[NIT]],TABLACLIENTE,5,FALSE)</f>
        <v>BOGOTÁ D.C.</v>
      </c>
    </row>
    <row r="2918" spans="3:18">
      <c r="C2918" s="13">
        <v>2016</v>
      </c>
      <c r="D2918" s="17" t="s">
        <v>229</v>
      </c>
      <c r="E2918" s="17">
        <f>MONTH(FACTURACION[[#This Row],[MES]]&amp;1)</f>
        <v>1</v>
      </c>
      <c r="F2918" s="223">
        <f>DATE(FACTURACION[[#This Row],[AÑO]],FACTURACION[[#This Row],[Mes numero]],1)</f>
        <v>42370</v>
      </c>
      <c r="G2918" s="159">
        <v>11760</v>
      </c>
      <c r="H2918" s="20">
        <v>900134459</v>
      </c>
      <c r="I2918" s="2" t="str">
        <f>+VLOOKUP(FACTURACION[[#This Row],[NIT]],TABLACLIENTE,2,FALSE)</f>
        <v>TRANSPORTADORA DE GAS INTERNACIONAL S.A. ESP (TGI S.A. E.S.P.)</v>
      </c>
      <c r="J2918" s="27" t="s">
        <v>591</v>
      </c>
      <c r="K2918" s="12" t="str">
        <f>+VLOOKUP(FACTURACION[[#This Row],[REFERENCIA]],CODINV,2,FALSE)</f>
        <v>SPRING ZSC PILOT CODE WH/100-225</v>
      </c>
      <c r="L2918" s="12" t="str">
        <f>IF(VLOOKUP(FACTURACION[[#This Row],[REFERENCIA]],CODINV,3,FALSE)=0,"",VLOOKUP(FACTURACION[[#This Row],[REFERENCIA]],CODINV,3,FALSE))</f>
        <v>71411P009</v>
      </c>
      <c r="M2918" s="12" t="str">
        <f>+VLOOKUP(FACTURACION[[#This Row],[REFERENCIA]],CODINV,4,FALSE)</f>
        <v>REPUESTOS Y ACCESORIOS</v>
      </c>
      <c r="N2918" s="12" t="str">
        <f>+VLOOKUP(FACTURACION[[#This Row],[REFERENCIA]],CODINV,5,FALSE)</f>
        <v>HONEYWELL</v>
      </c>
      <c r="O2918" s="27">
        <v>10</v>
      </c>
      <c r="P2918" s="28">
        <v>155975</v>
      </c>
      <c r="Q2918" s="24">
        <f>+FACTURACION[[#This Row],[CANTIDAD]]*FACTURACION[[#This Row],[VR UNITARIO]]/1000</f>
        <v>1559.75</v>
      </c>
      <c r="R2918" s="3" t="str">
        <f>+VLOOKUP(FACTURACION[[#This Row],[NIT]],TABLACLIENTE,5,FALSE)</f>
        <v>BOGOTÁ D.C.</v>
      </c>
    </row>
    <row r="2919" spans="3:18">
      <c r="C2919" s="13">
        <v>2016</v>
      </c>
      <c r="D2919" s="17" t="s">
        <v>229</v>
      </c>
      <c r="E2919" s="17">
        <f>MONTH(FACTURACION[[#This Row],[MES]]&amp;1)</f>
        <v>1</v>
      </c>
      <c r="F2919" s="223">
        <f>DATE(FACTURACION[[#This Row],[AÑO]],FACTURACION[[#This Row],[Mes numero]],1)</f>
        <v>42370</v>
      </c>
      <c r="G2919" s="159">
        <v>11760</v>
      </c>
      <c r="H2919" s="20">
        <v>900134459</v>
      </c>
      <c r="I2919" s="2" t="str">
        <f>+VLOOKUP(FACTURACION[[#This Row],[NIT]],TABLACLIENTE,2,FALSE)</f>
        <v>TRANSPORTADORA DE GAS INTERNACIONAL S.A. ESP (TGI S.A. E.S.P.)</v>
      </c>
      <c r="J2919" s="27" t="s">
        <v>590</v>
      </c>
      <c r="K2919" s="12" t="str">
        <f>+VLOOKUP(FACTURACION[[#This Row],[REFERENCIA]],CODINV,2,FALSE)</f>
        <v>RESORTE DE BALANCE NEGRO</v>
      </c>
      <c r="L2919" s="12" t="str">
        <f>IF(VLOOKUP(FACTURACION[[#This Row],[REFERENCIA]],CODINV,3,FALSE)=0,"",VLOOKUP(FACTURACION[[#This Row],[REFERENCIA]],CODINV,3,FALSE))</f>
        <v>70157P004</v>
      </c>
      <c r="M2919" s="12" t="str">
        <f>+VLOOKUP(FACTURACION[[#This Row],[REFERENCIA]],CODINV,4,FALSE)</f>
        <v>REPUESTOS Y ACCESORIOS</v>
      </c>
      <c r="N2919" s="12" t="str">
        <f>+VLOOKUP(FACTURACION[[#This Row],[REFERENCIA]],CODINV,5,FALSE)</f>
        <v>HONEYWELL</v>
      </c>
      <c r="O2919" s="27">
        <v>10</v>
      </c>
      <c r="P2919" s="28">
        <v>34676</v>
      </c>
      <c r="Q2919" s="24">
        <f>+FACTURACION[[#This Row],[CANTIDAD]]*FACTURACION[[#This Row],[VR UNITARIO]]/1000</f>
        <v>346.76</v>
      </c>
      <c r="R2919" s="3" t="str">
        <f>+VLOOKUP(FACTURACION[[#This Row],[NIT]],TABLACLIENTE,5,FALSE)</f>
        <v>BOGOTÁ D.C.</v>
      </c>
    </row>
    <row r="2920" spans="3:18">
      <c r="C2920" s="13">
        <v>2016</v>
      </c>
      <c r="D2920" s="17" t="s">
        <v>229</v>
      </c>
      <c r="E2920" s="17">
        <f>MONTH(FACTURACION[[#This Row],[MES]]&amp;1)</f>
        <v>1</v>
      </c>
      <c r="F2920" s="223">
        <f>DATE(FACTURACION[[#This Row],[AÑO]],FACTURACION[[#This Row],[Mes numero]],1)</f>
        <v>42370</v>
      </c>
      <c r="G2920" s="159">
        <v>11760</v>
      </c>
      <c r="H2920" s="20">
        <v>900134459</v>
      </c>
      <c r="I2920" s="2" t="str">
        <f>+VLOOKUP(FACTURACION[[#This Row],[NIT]],TABLACLIENTE,2,FALSE)</f>
        <v>TRANSPORTADORA DE GAS INTERNACIONAL S.A. ESP (TGI S.A. E.S.P.)</v>
      </c>
      <c r="J2920" s="27" t="s">
        <v>850</v>
      </c>
      <c r="K2920" s="12" t="str">
        <f>+VLOOKUP(FACTURACION[[#This Row],[REFERENCIA]],CODINV,2,FALSE)</f>
        <v>PIPE PLUG HX HD 1/4" NPT</v>
      </c>
      <c r="L2920" s="12" t="str">
        <f>IF(VLOOKUP(FACTURACION[[#This Row],[REFERENCIA]],CODINV,3,FALSE)=0,"",VLOOKUP(FACTURACION[[#This Row],[REFERENCIA]],CODINV,3,FALSE))</f>
        <v>78039P003</v>
      </c>
      <c r="M2920" s="12" t="str">
        <f>+VLOOKUP(FACTURACION[[#This Row],[REFERENCIA]],CODINV,4,FALSE)</f>
        <v>REPUESTOS Y ACCESORIOS</v>
      </c>
      <c r="N2920" s="12" t="str">
        <f>+VLOOKUP(FACTURACION[[#This Row],[REFERENCIA]],CODINV,5,FALSE)</f>
        <v>HONEYWELL</v>
      </c>
      <c r="O2920" s="27">
        <v>15</v>
      </c>
      <c r="P2920" s="28">
        <v>18245</v>
      </c>
      <c r="Q2920" s="24">
        <f>+FACTURACION[[#This Row],[CANTIDAD]]*FACTURACION[[#This Row],[VR UNITARIO]]/1000</f>
        <v>273.67500000000001</v>
      </c>
      <c r="R2920" s="3" t="str">
        <f>+VLOOKUP(FACTURACION[[#This Row],[NIT]],TABLACLIENTE,5,FALSE)</f>
        <v>BOGOTÁ D.C.</v>
      </c>
    </row>
    <row r="2921" spans="3:18">
      <c r="C2921" s="13">
        <v>2016</v>
      </c>
      <c r="D2921" s="17" t="s">
        <v>229</v>
      </c>
      <c r="E2921" s="17">
        <f>MONTH(FACTURACION[[#This Row],[MES]]&amp;1)</f>
        <v>1</v>
      </c>
      <c r="F2921" s="223">
        <f>DATE(FACTURACION[[#This Row],[AÑO]],FACTURACION[[#This Row],[Mes numero]],1)</f>
        <v>42370</v>
      </c>
      <c r="G2921" s="159">
        <v>11760</v>
      </c>
      <c r="H2921" s="20">
        <v>900134459</v>
      </c>
      <c r="I2921" s="2" t="str">
        <f>+VLOOKUP(FACTURACION[[#This Row],[NIT]],TABLACLIENTE,2,FALSE)</f>
        <v>TRANSPORTADORA DE GAS INTERNACIONAL S.A. ESP (TGI S.A. E.S.P.)</v>
      </c>
      <c r="J2921" s="27" t="s">
        <v>852</v>
      </c>
      <c r="K2921" s="12" t="str">
        <f>+VLOOKUP(FACTURACION[[#This Row],[REFERENCIA]],CODINV,2,FALSE)</f>
        <v>DIAPHRAGM PLATE ZSC Z PILOT</v>
      </c>
      <c r="L2921" s="12" t="str">
        <f>IF(VLOOKUP(FACTURACION[[#This Row],[REFERENCIA]],CODINV,3,FALSE)=0,"",VLOOKUP(FACTURACION[[#This Row],[REFERENCIA]],CODINV,3,FALSE))</f>
        <v>73929P001</v>
      </c>
      <c r="M2921" s="12" t="str">
        <f>+VLOOKUP(FACTURACION[[#This Row],[REFERENCIA]],CODINV,4,FALSE)</f>
        <v>REPUESTOS Y ACCESORIOS</v>
      </c>
      <c r="N2921" s="12" t="str">
        <f>+VLOOKUP(FACTURACION[[#This Row],[REFERENCIA]],CODINV,5,FALSE)</f>
        <v>HONEYWELL</v>
      </c>
      <c r="O2921" s="27">
        <v>10</v>
      </c>
      <c r="P2921" s="28">
        <v>105096</v>
      </c>
      <c r="Q2921" s="24">
        <f>+FACTURACION[[#This Row],[CANTIDAD]]*FACTURACION[[#This Row],[VR UNITARIO]]/1000</f>
        <v>1050.96</v>
      </c>
      <c r="R2921" s="3" t="str">
        <f>+VLOOKUP(FACTURACION[[#This Row],[NIT]],TABLACLIENTE,5,FALSE)</f>
        <v>BOGOTÁ D.C.</v>
      </c>
    </row>
    <row r="2922" spans="3:18">
      <c r="C2922" s="13">
        <v>2016</v>
      </c>
      <c r="D2922" s="17" t="s">
        <v>229</v>
      </c>
      <c r="E2922" s="17">
        <f>MONTH(FACTURACION[[#This Row],[MES]]&amp;1)</f>
        <v>1</v>
      </c>
      <c r="F2922" s="223">
        <f>DATE(FACTURACION[[#This Row],[AÑO]],FACTURACION[[#This Row],[Mes numero]],1)</f>
        <v>42370</v>
      </c>
      <c r="G2922" s="159">
        <v>11760</v>
      </c>
      <c r="H2922" s="20">
        <v>900134459</v>
      </c>
      <c r="I2922" s="2" t="str">
        <f>+VLOOKUP(FACTURACION[[#This Row],[NIT]],TABLACLIENTE,2,FALSE)</f>
        <v>TRANSPORTADORA DE GAS INTERNACIONAL S.A. ESP (TGI S.A. E.S.P.)</v>
      </c>
      <c r="J2922" s="27" t="s">
        <v>854</v>
      </c>
      <c r="K2922" s="12" t="str">
        <f>+VLOOKUP(FACTURACION[[#This Row],[REFERENCIA]],CODINV,2,FALSE)</f>
        <v>YOKE FOR Z REGULATOR</v>
      </c>
      <c r="L2922" s="12" t="str">
        <f>IF(VLOOKUP(FACTURACION[[#This Row],[REFERENCIA]],CODINV,3,FALSE)=0,"",VLOOKUP(FACTURACION[[#This Row],[REFERENCIA]],CODINV,3,FALSE))</f>
        <v>70852P004</v>
      </c>
      <c r="M2922" s="12" t="str">
        <f>+VLOOKUP(FACTURACION[[#This Row],[REFERENCIA]],CODINV,4,FALSE)</f>
        <v>REPUESTOS Y ACCESORIOS</v>
      </c>
      <c r="N2922" s="12" t="str">
        <f>+VLOOKUP(FACTURACION[[#This Row],[REFERENCIA]],CODINV,5,FALSE)</f>
        <v>HONEYWELL</v>
      </c>
      <c r="O2922" s="27">
        <v>10</v>
      </c>
      <c r="P2922" s="28">
        <v>247363</v>
      </c>
      <c r="Q2922" s="24">
        <f>+FACTURACION[[#This Row],[CANTIDAD]]*FACTURACION[[#This Row],[VR UNITARIO]]/1000</f>
        <v>2473.63</v>
      </c>
      <c r="R2922" s="3" t="str">
        <f>+VLOOKUP(FACTURACION[[#This Row],[NIT]],TABLACLIENTE,5,FALSE)</f>
        <v>BOGOTÁ D.C.</v>
      </c>
    </row>
    <row r="2923" spans="3:18">
      <c r="C2923" s="13">
        <v>2016</v>
      </c>
      <c r="D2923" s="17" t="s">
        <v>229</v>
      </c>
      <c r="E2923" s="17">
        <f>MONTH(FACTURACION[[#This Row],[MES]]&amp;1)</f>
        <v>1</v>
      </c>
      <c r="F2923" s="223">
        <f>DATE(FACTURACION[[#This Row],[AÑO]],FACTURACION[[#This Row],[Mes numero]],1)</f>
        <v>42370</v>
      </c>
      <c r="G2923" s="159">
        <v>11760</v>
      </c>
      <c r="H2923" s="20">
        <v>900134459</v>
      </c>
      <c r="I2923" s="2" t="str">
        <f>+VLOOKUP(FACTURACION[[#This Row],[NIT]],TABLACLIENTE,2,FALSE)</f>
        <v>TRANSPORTADORA DE GAS INTERNACIONAL S.A. ESP (TGI S.A. E.S.P.)</v>
      </c>
      <c r="J2923" s="3" t="s">
        <v>572</v>
      </c>
      <c r="K2923" s="12" t="str">
        <f>+VLOOKUP(FACTURACION[[#This Row],[REFERENCIA]],CODINV,2,FALSE)</f>
        <v>RING, RETAINING</v>
      </c>
      <c r="L2923" s="12" t="str">
        <f>IF(VLOOKUP(FACTURACION[[#This Row],[REFERENCIA]],CODINV,3,FALSE)=0,"",VLOOKUP(FACTURACION[[#This Row],[REFERENCIA]],CODINV,3,FALSE))</f>
        <v>78074P029</v>
      </c>
      <c r="M2923" s="12" t="str">
        <f>+VLOOKUP(FACTURACION[[#This Row],[REFERENCIA]],CODINV,4,FALSE)</f>
        <v>REPUESTOS Y ACCESORIOS</v>
      </c>
      <c r="N2923" s="12" t="str">
        <f>+VLOOKUP(FACTURACION[[#This Row],[REFERENCIA]],CODINV,5,FALSE)</f>
        <v>HONEYWELL</v>
      </c>
      <c r="O2923" s="27">
        <v>8</v>
      </c>
      <c r="P2923" s="28">
        <v>20254</v>
      </c>
      <c r="Q2923" s="24">
        <f>+FACTURACION[[#This Row],[CANTIDAD]]*FACTURACION[[#This Row],[VR UNITARIO]]/1000</f>
        <v>162.03200000000001</v>
      </c>
      <c r="R2923" s="3" t="str">
        <f>+VLOOKUP(FACTURACION[[#This Row],[NIT]],TABLACLIENTE,5,FALSE)</f>
        <v>BOGOTÁ D.C.</v>
      </c>
    </row>
    <row r="2924" spans="3:18">
      <c r="C2924" s="13">
        <v>2016</v>
      </c>
      <c r="D2924" s="17" t="s">
        <v>229</v>
      </c>
      <c r="E2924" s="17">
        <f>MONTH(FACTURACION[[#This Row],[MES]]&amp;1)</f>
        <v>1</v>
      </c>
      <c r="F2924" s="223">
        <f>DATE(FACTURACION[[#This Row],[AÑO]],FACTURACION[[#This Row],[Mes numero]],1)</f>
        <v>42370</v>
      </c>
      <c r="G2924" s="159">
        <v>11760</v>
      </c>
      <c r="H2924" s="20">
        <v>900134459</v>
      </c>
      <c r="I2924" s="2" t="str">
        <f>+VLOOKUP(FACTURACION[[#This Row],[NIT]],TABLACLIENTE,2,FALSE)</f>
        <v>TRANSPORTADORA DE GAS INTERNACIONAL S.A. ESP (TGI S.A. E.S.P.)</v>
      </c>
      <c r="J2924" s="3" t="s">
        <v>572</v>
      </c>
      <c r="K2924" s="12" t="str">
        <f>+VLOOKUP(FACTURACION[[#This Row],[REFERENCIA]],CODINV,2,FALSE)</f>
        <v>RING, RETAINING</v>
      </c>
      <c r="L2924" s="12" t="str">
        <f>IF(VLOOKUP(FACTURACION[[#This Row],[REFERENCIA]],CODINV,3,FALSE)=0,"",VLOOKUP(FACTURACION[[#This Row],[REFERENCIA]],CODINV,3,FALSE))</f>
        <v>78074P029</v>
      </c>
      <c r="M2924" s="12" t="str">
        <f>+VLOOKUP(FACTURACION[[#This Row],[REFERENCIA]],CODINV,4,FALSE)</f>
        <v>REPUESTOS Y ACCESORIOS</v>
      </c>
      <c r="N2924" s="12" t="str">
        <f>+VLOOKUP(FACTURACION[[#This Row],[REFERENCIA]],CODINV,5,FALSE)</f>
        <v>HONEYWELL</v>
      </c>
      <c r="O2924" s="27">
        <v>40</v>
      </c>
      <c r="P2924" s="28">
        <v>20254</v>
      </c>
      <c r="Q2924" s="24">
        <f>+FACTURACION[[#This Row],[CANTIDAD]]*FACTURACION[[#This Row],[VR UNITARIO]]/1000</f>
        <v>810.16</v>
      </c>
      <c r="R2924" s="3" t="str">
        <f>+VLOOKUP(FACTURACION[[#This Row],[NIT]],TABLACLIENTE,5,FALSE)</f>
        <v>BOGOTÁ D.C.</v>
      </c>
    </row>
    <row r="2925" spans="3:18">
      <c r="C2925" s="13">
        <v>2016</v>
      </c>
      <c r="D2925" s="17" t="s">
        <v>229</v>
      </c>
      <c r="E2925" s="17">
        <f>MONTH(FACTURACION[[#This Row],[MES]]&amp;1)</f>
        <v>1</v>
      </c>
      <c r="F2925" s="223">
        <f>DATE(FACTURACION[[#This Row],[AÑO]],FACTURACION[[#This Row],[Mes numero]],1)</f>
        <v>42370</v>
      </c>
      <c r="G2925" s="159">
        <v>11753</v>
      </c>
      <c r="H2925" s="20">
        <v>890400869</v>
      </c>
      <c r="I2925" s="2" t="str">
        <f>+VLOOKUP(FACTURACION[[#This Row],[NIT]],TABLACLIENTE,2,FALSE)</f>
        <v>SURTIDORA DE GAS DEL CARIBE S.A. E.S.P. (SURTIGAS S.A. E.S.P.)</v>
      </c>
      <c r="J2925" s="27" t="s">
        <v>61</v>
      </c>
      <c r="K2925" s="12" t="str">
        <f>+VLOOKUP(FACTURACION[[#This Row],[REFERENCIA]],CODINV,2,FALSE)</f>
        <v>MANGA 2" S300 H7</v>
      </c>
      <c r="L2925" s="12" t="str">
        <f>IF(VLOOKUP(FACTURACION[[#This Row],[REFERENCIA]],CODINV,3,FALSE)=0,"",VLOOKUP(FACTURACION[[#This Row],[REFERENCIA]],CODINV,3,FALSE))</f>
        <v>73404P002</v>
      </c>
      <c r="M2925" s="12" t="str">
        <f>+VLOOKUP(FACTURACION[[#This Row],[REFERENCIA]],CODINV,4,FALSE)</f>
        <v>MANGAS</v>
      </c>
      <c r="N2925" s="12" t="str">
        <f>+VLOOKUP(FACTURACION[[#This Row],[REFERENCIA]],CODINV,5,FALSE)</f>
        <v>HONEYWELL</v>
      </c>
      <c r="O2925" s="27">
        <v>30</v>
      </c>
      <c r="P2925" s="28">
        <v>536891</v>
      </c>
      <c r="Q2925" s="24">
        <f>+FACTURACION[[#This Row],[CANTIDAD]]*FACTURACION[[#This Row],[VR UNITARIO]]/1000</f>
        <v>16106.73</v>
      </c>
      <c r="R2925" s="3" t="str">
        <f>+VLOOKUP(FACTURACION[[#This Row],[NIT]],TABLACLIENTE,5,FALSE)</f>
        <v>CARTAGENA</v>
      </c>
    </row>
    <row r="2926" spans="3:18">
      <c r="C2926" s="13">
        <v>2016</v>
      </c>
      <c r="D2926" s="17" t="s">
        <v>229</v>
      </c>
      <c r="E2926" s="17">
        <f>MONTH(FACTURACION[[#This Row],[MES]]&amp;1)</f>
        <v>1</v>
      </c>
      <c r="F2926" s="223">
        <f>DATE(FACTURACION[[#This Row],[AÑO]],FACTURACION[[#This Row],[Mes numero]],1)</f>
        <v>42370</v>
      </c>
      <c r="G2926" s="159">
        <v>11760</v>
      </c>
      <c r="H2926" s="20">
        <v>900134459</v>
      </c>
      <c r="I2926" s="2" t="str">
        <f>+VLOOKUP(FACTURACION[[#This Row],[NIT]],TABLACLIENTE,2,FALSE)</f>
        <v>TRANSPORTADORA DE GAS INTERNACIONAL S.A. ESP (TGI S.A. E.S.P.)</v>
      </c>
      <c r="J2926" s="2" t="s">
        <v>856</v>
      </c>
      <c r="K2926" s="12" t="str">
        <f>+VLOOKUP(FACTURACION[[#This Row],[REFERENCIA]],CODINV,2,FALSE)</f>
        <v>MANGA 2" S300 B5</v>
      </c>
      <c r="L2926" s="12" t="str">
        <f>IF(VLOOKUP(FACTURACION[[#This Row],[REFERENCIA]],CODINV,3,FALSE)=0,"",VLOOKUP(FACTURACION[[#This Row],[REFERENCIA]],CODINV,3,FALSE))</f>
        <v>73404P055</v>
      </c>
      <c r="M2926" s="12" t="str">
        <f>+VLOOKUP(FACTURACION[[#This Row],[REFERENCIA]],CODINV,4,FALSE)</f>
        <v>MANGAS</v>
      </c>
      <c r="N2926" s="12" t="str">
        <f>+VLOOKUP(FACTURACION[[#This Row],[REFERENCIA]],CODINV,5,FALSE)</f>
        <v>HONEYWELL</v>
      </c>
      <c r="O2926" s="27">
        <v>16</v>
      </c>
      <c r="P2926" s="28">
        <v>495148</v>
      </c>
      <c r="Q2926" s="24">
        <f>+FACTURACION[[#This Row],[CANTIDAD]]*FACTURACION[[#This Row],[VR UNITARIO]]/1000</f>
        <v>7922.3680000000004</v>
      </c>
      <c r="R2926" s="3" t="str">
        <f>+VLOOKUP(FACTURACION[[#This Row],[NIT]],TABLACLIENTE,5,FALSE)</f>
        <v>BOGOTÁ D.C.</v>
      </c>
    </row>
    <row r="2927" spans="3:18">
      <c r="C2927" s="13">
        <v>2016</v>
      </c>
      <c r="D2927" s="17" t="s">
        <v>229</v>
      </c>
      <c r="E2927" s="17">
        <f>MONTH(FACTURACION[[#This Row],[MES]]&amp;1)</f>
        <v>1</v>
      </c>
      <c r="F2927" s="223">
        <f>DATE(FACTURACION[[#This Row],[AÑO]],FACTURACION[[#This Row],[Mes numero]],1)</f>
        <v>42370</v>
      </c>
      <c r="G2927" s="159">
        <v>11760</v>
      </c>
      <c r="H2927" s="20">
        <v>900134459</v>
      </c>
      <c r="I2927" s="2" t="str">
        <f>+VLOOKUP(FACTURACION[[#This Row],[NIT]],TABLACLIENTE,2,FALSE)</f>
        <v>TRANSPORTADORA DE GAS INTERNACIONAL S.A. ESP (TGI S.A. E.S.P.)</v>
      </c>
      <c r="J2927" s="2" t="s">
        <v>856</v>
      </c>
      <c r="K2927" s="12" t="str">
        <f>+VLOOKUP(FACTURACION[[#This Row],[REFERENCIA]],CODINV,2,FALSE)</f>
        <v>MANGA 2" S300 B5</v>
      </c>
      <c r="L2927" s="12" t="str">
        <f>IF(VLOOKUP(FACTURACION[[#This Row],[REFERENCIA]],CODINV,3,FALSE)=0,"",VLOOKUP(FACTURACION[[#This Row],[REFERENCIA]],CODINV,3,FALSE))</f>
        <v>73404P055</v>
      </c>
      <c r="M2927" s="12" t="str">
        <f>+VLOOKUP(FACTURACION[[#This Row],[REFERENCIA]],CODINV,4,FALSE)</f>
        <v>MANGAS</v>
      </c>
      <c r="N2927" s="12" t="str">
        <f>+VLOOKUP(FACTURACION[[#This Row],[REFERENCIA]],CODINV,5,FALSE)</f>
        <v>HONEYWELL</v>
      </c>
      <c r="O2927" s="27">
        <v>27</v>
      </c>
      <c r="P2927" s="28">
        <v>495148</v>
      </c>
      <c r="Q2927" s="24">
        <f>+FACTURACION[[#This Row],[CANTIDAD]]*FACTURACION[[#This Row],[VR UNITARIO]]/1000</f>
        <v>13368.995999999999</v>
      </c>
      <c r="R2927" s="3" t="str">
        <f>+VLOOKUP(FACTURACION[[#This Row],[NIT]],TABLACLIENTE,5,FALSE)</f>
        <v>BOGOTÁ D.C.</v>
      </c>
    </row>
    <row r="2928" spans="3:18">
      <c r="C2928" s="13">
        <v>2016</v>
      </c>
      <c r="D2928" s="17" t="s">
        <v>229</v>
      </c>
      <c r="E2928" s="17">
        <f>MONTH(FACTURACION[[#This Row],[MES]]&amp;1)</f>
        <v>1</v>
      </c>
      <c r="F2928" s="223">
        <f>DATE(FACTURACION[[#This Row],[AÑO]],FACTURACION[[#This Row],[Mes numero]],1)</f>
        <v>42370</v>
      </c>
      <c r="G2928" s="159">
        <v>11760</v>
      </c>
      <c r="H2928" s="20">
        <v>900134459</v>
      </c>
      <c r="I2928" s="2" t="str">
        <f>+VLOOKUP(FACTURACION[[#This Row],[NIT]],TABLACLIENTE,2,FALSE)</f>
        <v>TRANSPORTADORA DE GAS INTERNACIONAL S.A. ESP (TGI S.A. E.S.P.)</v>
      </c>
      <c r="J2928" s="2" t="s">
        <v>288</v>
      </c>
      <c r="K2928" s="12" t="str">
        <f>+VLOOKUP(FACTURACION[[#This Row],[REFERENCIA]],CODINV,2,FALSE)</f>
        <v>MANGA 4" S300 H7</v>
      </c>
      <c r="L2928" s="12" t="str">
        <f>IF(VLOOKUP(FACTURACION[[#This Row],[REFERENCIA]],CODINV,3,FALSE)=0,"",VLOOKUP(FACTURACION[[#This Row],[REFERENCIA]],CODINV,3,FALSE))</f>
        <v>73404P001</v>
      </c>
      <c r="M2928" s="12" t="str">
        <f>+VLOOKUP(FACTURACION[[#This Row],[REFERENCIA]],CODINV,4,FALSE)</f>
        <v>MANGAS</v>
      </c>
      <c r="N2928" s="12" t="str">
        <f>+VLOOKUP(FACTURACION[[#This Row],[REFERENCIA]],CODINV,5,FALSE)</f>
        <v>HONEYWELL</v>
      </c>
      <c r="O2928" s="27">
        <v>10</v>
      </c>
      <c r="P2928" s="28">
        <v>1000926</v>
      </c>
      <c r="Q2928" s="24">
        <f>+FACTURACION[[#This Row],[CANTIDAD]]*FACTURACION[[#This Row],[VR UNITARIO]]/1000</f>
        <v>10009.26</v>
      </c>
      <c r="R2928" s="3" t="str">
        <f>+VLOOKUP(FACTURACION[[#This Row],[NIT]],TABLACLIENTE,5,FALSE)</f>
        <v>BOGOTÁ D.C.</v>
      </c>
    </row>
    <row r="2929" spans="3:18">
      <c r="C2929" s="13">
        <v>2016</v>
      </c>
      <c r="D2929" s="17" t="s">
        <v>229</v>
      </c>
      <c r="E2929" s="17">
        <f>MONTH(FACTURACION[[#This Row],[MES]]&amp;1)</f>
        <v>1</v>
      </c>
      <c r="F2929" s="223">
        <f>DATE(FACTURACION[[#This Row],[AÑO]],FACTURACION[[#This Row],[Mes numero]],1)</f>
        <v>42370</v>
      </c>
      <c r="G2929" s="159">
        <v>11760</v>
      </c>
      <c r="H2929" s="20">
        <v>900134459</v>
      </c>
      <c r="I2929" s="2" t="str">
        <f>+VLOOKUP(FACTURACION[[#This Row],[NIT]],TABLACLIENTE,2,FALSE)</f>
        <v>TRANSPORTADORA DE GAS INTERNACIONAL S.A. ESP (TGI S.A. E.S.P.)</v>
      </c>
      <c r="J2929" s="46" t="s">
        <v>187</v>
      </c>
      <c r="K2929" s="12" t="str">
        <f>+VLOOKUP(FACTURACION[[#This Row],[REFERENCIA]],CODINV,2,FALSE)</f>
        <v>ROLLPIN</v>
      </c>
      <c r="L2929" s="12" t="str">
        <f>IF(VLOOKUP(FACTURACION[[#This Row],[REFERENCIA]],CODINV,3,FALSE)=0,"",VLOOKUP(FACTURACION[[#This Row],[REFERENCIA]],CODINV,3,FALSE))</f>
        <v>78137P004</v>
      </c>
      <c r="M2929" s="12" t="str">
        <f>+VLOOKUP(FACTURACION[[#This Row],[REFERENCIA]],CODINV,4,FALSE)</f>
        <v>REPUESTOS Y ACCESORIOS</v>
      </c>
      <c r="N2929" s="12" t="str">
        <f>+VLOOKUP(FACTURACION[[#This Row],[REFERENCIA]],CODINV,5,FALSE)</f>
        <v>HONEYWELL</v>
      </c>
      <c r="O2929" s="27">
        <v>4</v>
      </c>
      <c r="P2929" s="28">
        <v>29328</v>
      </c>
      <c r="Q2929" s="24">
        <f>+FACTURACION[[#This Row],[CANTIDAD]]*FACTURACION[[#This Row],[VR UNITARIO]]/1000</f>
        <v>117.312</v>
      </c>
      <c r="R2929" s="3" t="str">
        <f>+VLOOKUP(FACTURACION[[#This Row],[NIT]],TABLACLIENTE,5,FALSE)</f>
        <v>BOGOTÁ D.C.</v>
      </c>
    </row>
    <row r="2930" spans="3:18">
      <c r="C2930" s="13">
        <v>2016</v>
      </c>
      <c r="D2930" s="17" t="s">
        <v>229</v>
      </c>
      <c r="E2930" s="17">
        <f>MONTH(FACTURACION[[#This Row],[MES]]&amp;1)</f>
        <v>1</v>
      </c>
      <c r="F2930" s="223">
        <f>DATE(FACTURACION[[#This Row],[AÑO]],FACTURACION[[#This Row],[Mes numero]],1)</f>
        <v>42370</v>
      </c>
      <c r="G2930" s="159">
        <v>11760</v>
      </c>
      <c r="H2930" s="20">
        <v>900134459</v>
      </c>
      <c r="I2930" s="2" t="str">
        <f>+VLOOKUP(FACTURACION[[#This Row],[NIT]],TABLACLIENTE,2,FALSE)</f>
        <v>TRANSPORTADORA DE GAS INTERNACIONAL S.A. ESP (TGI S.A. E.S.P.)</v>
      </c>
      <c r="J2930" s="46" t="s">
        <v>187</v>
      </c>
      <c r="K2930" s="12" t="str">
        <f>+VLOOKUP(FACTURACION[[#This Row],[REFERENCIA]],CODINV,2,FALSE)</f>
        <v>ROLLPIN</v>
      </c>
      <c r="L2930" s="12" t="str">
        <f>IF(VLOOKUP(FACTURACION[[#This Row],[REFERENCIA]],CODINV,3,FALSE)=0,"",VLOOKUP(FACTURACION[[#This Row],[REFERENCIA]],CODINV,3,FALSE))</f>
        <v>78137P004</v>
      </c>
      <c r="M2930" s="12" t="str">
        <f>+VLOOKUP(FACTURACION[[#This Row],[REFERENCIA]],CODINV,4,FALSE)</f>
        <v>REPUESTOS Y ACCESORIOS</v>
      </c>
      <c r="N2930" s="12" t="str">
        <f>+VLOOKUP(FACTURACION[[#This Row],[REFERENCIA]],CODINV,5,FALSE)</f>
        <v>HONEYWELL</v>
      </c>
      <c r="O2930" s="27">
        <v>6</v>
      </c>
      <c r="P2930" s="28">
        <v>29328</v>
      </c>
      <c r="Q2930" s="24">
        <f>+FACTURACION[[#This Row],[CANTIDAD]]*FACTURACION[[#This Row],[VR UNITARIO]]/1000</f>
        <v>175.96799999999999</v>
      </c>
      <c r="R2930" s="3" t="str">
        <f>+VLOOKUP(FACTURACION[[#This Row],[NIT]],TABLACLIENTE,5,FALSE)</f>
        <v>BOGOTÁ D.C.</v>
      </c>
    </row>
    <row r="2931" spans="3:18">
      <c r="C2931" s="13">
        <v>2016</v>
      </c>
      <c r="D2931" s="17" t="s">
        <v>229</v>
      </c>
      <c r="E2931" s="17">
        <f>MONTH(FACTURACION[[#This Row],[MES]]&amp;1)</f>
        <v>1</v>
      </c>
      <c r="F2931" s="223">
        <f>DATE(FACTURACION[[#This Row],[AÑO]],FACTURACION[[#This Row],[Mes numero]],1)</f>
        <v>42370</v>
      </c>
      <c r="G2931" s="159">
        <v>11760</v>
      </c>
      <c r="H2931" s="20">
        <v>900134459</v>
      </c>
      <c r="I2931" s="2" t="str">
        <f>+VLOOKUP(FACTURACION[[#This Row],[NIT]],TABLACLIENTE,2,FALSE)</f>
        <v>TRANSPORTADORA DE GAS INTERNACIONAL S.A. ESP (TGI S.A. E.S.P.)</v>
      </c>
      <c r="J2931" s="2" t="s">
        <v>568</v>
      </c>
      <c r="K2931" s="12" t="str">
        <f>+VLOOKUP(FACTURACION[[#This Row],[REFERENCIA]],CODINV,2,FALSE)</f>
        <v>O-RING 0.75OD X 0.56ID, BUNA 70</v>
      </c>
      <c r="L2931" s="12" t="str">
        <f>IF(VLOOKUP(FACTURACION[[#This Row],[REFERENCIA]],CODINV,3,FALSE)=0,"",VLOOKUP(FACTURACION[[#This Row],[REFERENCIA]],CODINV,3,FALSE))</f>
        <v>42710P150</v>
      </c>
      <c r="M2931" s="12" t="str">
        <f>+VLOOKUP(FACTURACION[[#This Row],[REFERENCIA]],CODINV,4,FALSE)</f>
        <v>REPUESTOS Y ACCESORIOS</v>
      </c>
      <c r="N2931" s="12" t="str">
        <f>+VLOOKUP(FACTURACION[[#This Row],[REFERENCIA]],CODINV,5,FALSE)</f>
        <v>HONEYWELL</v>
      </c>
      <c r="O2931" s="27">
        <v>20</v>
      </c>
      <c r="P2931" s="28">
        <v>25926</v>
      </c>
      <c r="Q2931" s="24">
        <f>+FACTURACION[[#This Row],[CANTIDAD]]*FACTURACION[[#This Row],[VR UNITARIO]]/1000</f>
        <v>518.52</v>
      </c>
      <c r="R2931" s="3" t="str">
        <f>+VLOOKUP(FACTURACION[[#This Row],[NIT]],TABLACLIENTE,5,FALSE)</f>
        <v>BOGOTÁ D.C.</v>
      </c>
    </row>
    <row r="2932" spans="3:18">
      <c r="C2932" s="13">
        <v>2016</v>
      </c>
      <c r="D2932" s="17" t="s">
        <v>229</v>
      </c>
      <c r="E2932" s="17">
        <f>MONTH(FACTURACION[[#This Row],[MES]]&amp;1)</f>
        <v>1</v>
      </c>
      <c r="F2932" s="223">
        <f>DATE(FACTURACION[[#This Row],[AÑO]],FACTURACION[[#This Row],[Mes numero]],1)</f>
        <v>42370</v>
      </c>
      <c r="G2932" s="159">
        <v>11760</v>
      </c>
      <c r="H2932" s="20">
        <v>900134459</v>
      </c>
      <c r="I2932" s="2" t="str">
        <f>+VLOOKUP(FACTURACION[[#This Row],[NIT]],TABLACLIENTE,2,FALSE)</f>
        <v>TRANSPORTADORA DE GAS INTERNACIONAL S.A. ESP (TGI S.A. E.S.P.)</v>
      </c>
      <c r="J2932" s="27" t="s">
        <v>218</v>
      </c>
      <c r="K2932" s="12" t="str">
        <f>+VLOOKUP(FACTURACION[[#This Row],[REFERENCIA]],CODINV,2,FALSE)</f>
        <v>MANGA 2" S600 B7</v>
      </c>
      <c r="L2932" s="12" t="str">
        <f>IF(VLOOKUP(FACTURACION[[#This Row],[REFERENCIA]],CODINV,3,FALSE)=0,"",VLOOKUP(FACTURACION[[#This Row],[REFERENCIA]],CODINV,3,FALSE))</f>
        <v>73677P007</v>
      </c>
      <c r="M2932" s="12" t="str">
        <f>+VLOOKUP(FACTURACION[[#This Row],[REFERENCIA]],CODINV,4,FALSE)</f>
        <v>MANGAS</v>
      </c>
      <c r="N2932" s="12" t="str">
        <f>+VLOOKUP(FACTURACION[[#This Row],[REFERENCIA]],CODINV,5,FALSE)</f>
        <v>HONEYWELL</v>
      </c>
      <c r="O2932" s="27">
        <v>7</v>
      </c>
      <c r="P2932" s="28">
        <v>463195</v>
      </c>
      <c r="Q2932" s="24">
        <f>+FACTURACION[[#This Row],[CANTIDAD]]*FACTURACION[[#This Row],[VR UNITARIO]]/1000</f>
        <v>3242.3649999999998</v>
      </c>
      <c r="R2932" s="3" t="str">
        <f>+VLOOKUP(FACTURACION[[#This Row],[NIT]],TABLACLIENTE,5,FALSE)</f>
        <v>BOGOTÁ D.C.</v>
      </c>
    </row>
    <row r="2933" spans="3:18">
      <c r="C2933" s="13">
        <v>2016</v>
      </c>
      <c r="D2933" s="17" t="s">
        <v>229</v>
      </c>
      <c r="E2933" s="17">
        <f>MONTH(FACTURACION[[#This Row],[MES]]&amp;1)</f>
        <v>1</v>
      </c>
      <c r="F2933" s="223">
        <f>DATE(FACTURACION[[#This Row],[AÑO]],FACTURACION[[#This Row],[Mes numero]],1)</f>
        <v>42370</v>
      </c>
      <c r="G2933" s="159">
        <v>11760</v>
      </c>
      <c r="H2933" s="20">
        <v>900134459</v>
      </c>
      <c r="I2933" s="2" t="str">
        <f>+VLOOKUP(FACTURACION[[#This Row],[NIT]],TABLACLIENTE,2,FALSE)</f>
        <v>TRANSPORTADORA DE GAS INTERNACIONAL S.A. ESP (TGI S.A. E.S.P.)</v>
      </c>
      <c r="J2933" s="27" t="s">
        <v>218</v>
      </c>
      <c r="K2933" s="12" t="str">
        <f>+VLOOKUP(FACTURACION[[#This Row],[REFERENCIA]],CODINV,2,FALSE)</f>
        <v>MANGA 2" S600 B7</v>
      </c>
      <c r="L2933" s="12" t="str">
        <f>IF(VLOOKUP(FACTURACION[[#This Row],[REFERENCIA]],CODINV,3,FALSE)=0,"",VLOOKUP(FACTURACION[[#This Row],[REFERENCIA]],CODINV,3,FALSE))</f>
        <v>73677P007</v>
      </c>
      <c r="M2933" s="12" t="str">
        <f>+VLOOKUP(FACTURACION[[#This Row],[REFERENCIA]],CODINV,4,FALSE)</f>
        <v>MANGAS</v>
      </c>
      <c r="N2933" s="12" t="str">
        <f>+VLOOKUP(FACTURACION[[#This Row],[REFERENCIA]],CODINV,5,FALSE)</f>
        <v>HONEYWELL</v>
      </c>
      <c r="O2933" s="27">
        <v>12</v>
      </c>
      <c r="P2933" s="28">
        <v>463195</v>
      </c>
      <c r="Q2933" s="24">
        <f>+FACTURACION[[#This Row],[CANTIDAD]]*FACTURACION[[#This Row],[VR UNITARIO]]/1000</f>
        <v>5558.34</v>
      </c>
      <c r="R2933" s="3" t="str">
        <f>+VLOOKUP(FACTURACION[[#This Row],[NIT]],TABLACLIENTE,5,FALSE)</f>
        <v>BOGOTÁ D.C.</v>
      </c>
    </row>
    <row r="2934" spans="3:18">
      <c r="C2934" s="13">
        <v>2016</v>
      </c>
      <c r="D2934" s="17" t="s">
        <v>229</v>
      </c>
      <c r="E2934" s="17">
        <f>MONTH(FACTURACION[[#This Row],[MES]]&amp;1)</f>
        <v>1</v>
      </c>
      <c r="F2934" s="223">
        <f>DATE(FACTURACION[[#This Row],[AÑO]],FACTURACION[[#This Row],[Mes numero]],1)</f>
        <v>42370</v>
      </c>
      <c r="G2934" s="159">
        <v>11760</v>
      </c>
      <c r="H2934" s="20">
        <v>900134459</v>
      </c>
      <c r="I2934" s="2" t="str">
        <f>+VLOOKUP(FACTURACION[[#This Row],[NIT]],TABLACLIENTE,2,FALSE)</f>
        <v>TRANSPORTADORA DE GAS INTERNACIONAL S.A. ESP (TGI S.A. E.S.P.)</v>
      </c>
      <c r="J2934" s="27" t="s">
        <v>218</v>
      </c>
      <c r="K2934" s="12" t="str">
        <f>+VLOOKUP(FACTURACION[[#This Row],[REFERENCIA]],CODINV,2,FALSE)</f>
        <v>MANGA 2" S600 B7</v>
      </c>
      <c r="L2934" s="12" t="str">
        <f>IF(VLOOKUP(FACTURACION[[#This Row],[REFERENCIA]],CODINV,3,FALSE)=0,"",VLOOKUP(FACTURACION[[#This Row],[REFERENCIA]],CODINV,3,FALSE))</f>
        <v>73677P007</v>
      </c>
      <c r="M2934" s="12" t="str">
        <f>+VLOOKUP(FACTURACION[[#This Row],[REFERENCIA]],CODINV,4,FALSE)</f>
        <v>MANGAS</v>
      </c>
      <c r="N2934" s="12" t="str">
        <f>+VLOOKUP(FACTURACION[[#This Row],[REFERENCIA]],CODINV,5,FALSE)</f>
        <v>HONEYWELL</v>
      </c>
      <c r="O2934" s="27">
        <v>55</v>
      </c>
      <c r="P2934" s="28">
        <v>463195</v>
      </c>
      <c r="Q2934" s="24">
        <f>+FACTURACION[[#This Row],[CANTIDAD]]*FACTURACION[[#This Row],[VR UNITARIO]]/1000</f>
        <v>25475.724999999999</v>
      </c>
      <c r="R2934" s="3" t="str">
        <f>+VLOOKUP(FACTURACION[[#This Row],[NIT]],TABLACLIENTE,5,FALSE)</f>
        <v>BOGOTÁ D.C.</v>
      </c>
    </row>
    <row r="2935" spans="3:18">
      <c r="C2935" s="13">
        <v>2016</v>
      </c>
      <c r="D2935" s="17" t="s">
        <v>229</v>
      </c>
      <c r="E2935" s="17">
        <f>MONTH(FACTURACION[[#This Row],[MES]]&amp;1)</f>
        <v>1</v>
      </c>
      <c r="F2935" s="223">
        <f>DATE(FACTURACION[[#This Row],[AÑO]],FACTURACION[[#This Row],[Mes numero]],1)</f>
        <v>42370</v>
      </c>
      <c r="G2935" s="159">
        <v>11753</v>
      </c>
      <c r="H2935" s="20">
        <v>890400869</v>
      </c>
      <c r="I2935" s="2" t="str">
        <f>+VLOOKUP(FACTURACION[[#This Row],[NIT]],TABLACLIENTE,2,FALSE)</f>
        <v>SURTIDORA DE GAS DEL CARIBE S.A. E.S.P. (SURTIGAS S.A. E.S.P.)</v>
      </c>
      <c r="J2935" s="27" t="s">
        <v>569</v>
      </c>
      <c r="K2935" s="12" t="str">
        <f>+VLOOKUP(FACTURACION[[#This Row],[REFERENCIA]],CODINV,2,FALSE)</f>
        <v>MANGA 2" S600 H7</v>
      </c>
      <c r="L2935" s="12" t="str">
        <f>IF(VLOOKUP(FACTURACION[[#This Row],[REFERENCIA]],CODINV,3,FALSE)=0,"",VLOOKUP(FACTURACION[[#This Row],[REFERENCIA]],CODINV,3,FALSE))</f>
        <v>73677P001</v>
      </c>
      <c r="M2935" s="12" t="str">
        <f>+VLOOKUP(FACTURACION[[#This Row],[REFERENCIA]],CODINV,4,FALSE)</f>
        <v>MANGAS</v>
      </c>
      <c r="N2935" s="12" t="str">
        <f>+VLOOKUP(FACTURACION[[#This Row],[REFERENCIA]],CODINV,5,FALSE)</f>
        <v>HONEYWELL</v>
      </c>
      <c r="O2935" s="27">
        <v>9</v>
      </c>
      <c r="P2935" s="28">
        <v>508419</v>
      </c>
      <c r="Q2935" s="24">
        <f>+FACTURACION[[#This Row],[CANTIDAD]]*FACTURACION[[#This Row],[VR UNITARIO]]/1000</f>
        <v>4575.7709999999997</v>
      </c>
      <c r="R2935" s="3" t="str">
        <f>+VLOOKUP(FACTURACION[[#This Row],[NIT]],TABLACLIENTE,5,FALSE)</f>
        <v>CARTAGENA</v>
      </c>
    </row>
    <row r="2936" spans="3:18">
      <c r="C2936" s="13">
        <v>2016</v>
      </c>
      <c r="D2936" s="17" t="s">
        <v>229</v>
      </c>
      <c r="E2936" s="17">
        <f>MONTH(FACTURACION[[#This Row],[MES]]&amp;1)</f>
        <v>1</v>
      </c>
      <c r="F2936" s="223">
        <f>DATE(FACTURACION[[#This Row],[AÑO]],FACTURACION[[#This Row],[Mes numero]],1)</f>
        <v>42370</v>
      </c>
      <c r="G2936" s="159">
        <v>11760</v>
      </c>
      <c r="H2936" s="20">
        <v>900134459</v>
      </c>
      <c r="I2936" s="2" t="str">
        <f>+VLOOKUP(FACTURACION[[#This Row],[NIT]],TABLACLIENTE,2,FALSE)</f>
        <v>TRANSPORTADORA DE GAS INTERNACIONAL S.A. ESP (TGI S.A. E.S.P.)</v>
      </c>
      <c r="J2936" s="27" t="s">
        <v>569</v>
      </c>
      <c r="K2936" s="12" t="str">
        <f>+VLOOKUP(FACTURACION[[#This Row],[REFERENCIA]],CODINV,2,FALSE)</f>
        <v>MANGA 2" S600 H7</v>
      </c>
      <c r="L2936" s="12" t="str">
        <f>IF(VLOOKUP(FACTURACION[[#This Row],[REFERENCIA]],CODINV,3,FALSE)=0,"",VLOOKUP(FACTURACION[[#This Row],[REFERENCIA]],CODINV,3,FALSE))</f>
        <v>73677P001</v>
      </c>
      <c r="M2936" s="12" t="str">
        <f>+VLOOKUP(FACTURACION[[#This Row],[REFERENCIA]],CODINV,4,FALSE)</f>
        <v>MANGAS</v>
      </c>
      <c r="N2936" s="12" t="str">
        <f>+VLOOKUP(FACTURACION[[#This Row],[REFERENCIA]],CODINV,5,FALSE)</f>
        <v>HONEYWELL</v>
      </c>
      <c r="O2936" s="27">
        <v>4</v>
      </c>
      <c r="P2936" s="28">
        <v>484486</v>
      </c>
      <c r="Q2936" s="24">
        <f>+FACTURACION[[#This Row],[CANTIDAD]]*FACTURACION[[#This Row],[VR UNITARIO]]/1000</f>
        <v>1937.944</v>
      </c>
      <c r="R2936" s="3" t="str">
        <f>+VLOOKUP(FACTURACION[[#This Row],[NIT]],TABLACLIENTE,5,FALSE)</f>
        <v>BOGOTÁ D.C.</v>
      </c>
    </row>
    <row r="2937" spans="3:18">
      <c r="C2937" s="13">
        <v>2016</v>
      </c>
      <c r="D2937" s="17" t="s">
        <v>229</v>
      </c>
      <c r="E2937" s="17">
        <f>MONTH(FACTURACION[[#This Row],[MES]]&amp;1)</f>
        <v>1</v>
      </c>
      <c r="F2937" s="223">
        <f>DATE(FACTURACION[[#This Row],[AÑO]],FACTURACION[[#This Row],[Mes numero]],1)</f>
        <v>42370</v>
      </c>
      <c r="G2937" s="159">
        <v>11760</v>
      </c>
      <c r="H2937" s="20">
        <v>900134459</v>
      </c>
      <c r="I2937" s="2" t="str">
        <f>+VLOOKUP(FACTURACION[[#This Row],[NIT]],TABLACLIENTE,2,FALSE)</f>
        <v>TRANSPORTADORA DE GAS INTERNACIONAL S.A. ESP (TGI S.A. E.S.P.)</v>
      </c>
      <c r="J2937" s="27" t="s">
        <v>569</v>
      </c>
      <c r="K2937" s="12" t="str">
        <f>+VLOOKUP(FACTURACION[[#This Row],[REFERENCIA]],CODINV,2,FALSE)</f>
        <v>MANGA 2" S600 H7</v>
      </c>
      <c r="L2937" s="12" t="str">
        <f>IF(VLOOKUP(FACTURACION[[#This Row],[REFERENCIA]],CODINV,3,FALSE)=0,"",VLOOKUP(FACTURACION[[#This Row],[REFERENCIA]],CODINV,3,FALSE))</f>
        <v>73677P001</v>
      </c>
      <c r="M2937" s="12" t="str">
        <f>+VLOOKUP(FACTURACION[[#This Row],[REFERENCIA]],CODINV,4,FALSE)</f>
        <v>MANGAS</v>
      </c>
      <c r="N2937" s="12" t="str">
        <f>+VLOOKUP(FACTURACION[[#This Row],[REFERENCIA]],CODINV,5,FALSE)</f>
        <v>HONEYWELL</v>
      </c>
      <c r="O2937" s="27">
        <v>8</v>
      </c>
      <c r="P2937" s="28">
        <v>484486</v>
      </c>
      <c r="Q2937" s="24">
        <f>+FACTURACION[[#This Row],[CANTIDAD]]*FACTURACION[[#This Row],[VR UNITARIO]]/1000</f>
        <v>3875.8879999999999</v>
      </c>
      <c r="R2937" s="3" t="str">
        <f>+VLOOKUP(FACTURACION[[#This Row],[NIT]],TABLACLIENTE,5,FALSE)</f>
        <v>BOGOTÁ D.C.</v>
      </c>
    </row>
    <row r="2938" spans="3:18">
      <c r="C2938" s="13">
        <v>2016</v>
      </c>
      <c r="D2938" s="17" t="s">
        <v>229</v>
      </c>
      <c r="E2938" s="17">
        <f>MONTH(FACTURACION[[#This Row],[MES]]&amp;1)</f>
        <v>1</v>
      </c>
      <c r="F2938" s="223">
        <f>DATE(FACTURACION[[#This Row],[AÑO]],FACTURACION[[#This Row],[Mes numero]],1)</f>
        <v>42370</v>
      </c>
      <c r="G2938" s="159">
        <v>11760</v>
      </c>
      <c r="H2938" s="20">
        <v>900134459</v>
      </c>
      <c r="I2938" s="2" t="str">
        <f>+VLOOKUP(FACTURACION[[#This Row],[NIT]],TABLACLIENTE,2,FALSE)</f>
        <v>TRANSPORTADORA DE GAS INTERNACIONAL S.A. ESP (TGI S.A. E.S.P.)</v>
      </c>
      <c r="J2938" s="2" t="s">
        <v>569</v>
      </c>
      <c r="K2938" s="12" t="str">
        <f>+VLOOKUP(FACTURACION[[#This Row],[REFERENCIA]],CODINV,2,FALSE)</f>
        <v>MANGA 2" S600 H7</v>
      </c>
      <c r="L2938" s="12" t="str">
        <f>IF(VLOOKUP(FACTURACION[[#This Row],[REFERENCIA]],CODINV,3,FALSE)=0,"",VLOOKUP(FACTURACION[[#This Row],[REFERENCIA]],CODINV,3,FALSE))</f>
        <v>73677P001</v>
      </c>
      <c r="M2938" s="12" t="str">
        <f>+VLOOKUP(FACTURACION[[#This Row],[REFERENCIA]],CODINV,4,FALSE)</f>
        <v>MANGAS</v>
      </c>
      <c r="N2938" s="12" t="str">
        <f>+VLOOKUP(FACTURACION[[#This Row],[REFERENCIA]],CODINV,5,FALSE)</f>
        <v>HONEYWELL</v>
      </c>
      <c r="O2938" s="27">
        <v>10</v>
      </c>
      <c r="P2938" s="28">
        <v>484486</v>
      </c>
      <c r="Q2938" s="24">
        <f>+FACTURACION[[#This Row],[CANTIDAD]]*FACTURACION[[#This Row],[VR UNITARIO]]/1000</f>
        <v>4844.8599999999997</v>
      </c>
      <c r="R2938" s="3" t="str">
        <f>+VLOOKUP(FACTURACION[[#This Row],[NIT]],TABLACLIENTE,5,FALSE)</f>
        <v>BOGOTÁ D.C.</v>
      </c>
    </row>
    <row r="2939" spans="3:18">
      <c r="C2939" s="13">
        <v>2016</v>
      </c>
      <c r="D2939" s="17" t="s">
        <v>229</v>
      </c>
      <c r="E2939" s="17">
        <f>MONTH(FACTURACION[[#This Row],[MES]]&amp;1)</f>
        <v>1</v>
      </c>
      <c r="F2939" s="223">
        <f>DATE(FACTURACION[[#This Row],[AÑO]],FACTURACION[[#This Row],[Mes numero]],1)</f>
        <v>42370</v>
      </c>
      <c r="G2939" s="159">
        <v>11760</v>
      </c>
      <c r="H2939" s="20">
        <v>900134459</v>
      </c>
      <c r="I2939" s="2" t="str">
        <f>+VLOOKUP(FACTURACION[[#This Row],[NIT]],TABLACLIENTE,2,FALSE)</f>
        <v>TRANSPORTADORA DE GAS INTERNACIONAL S.A. ESP (TGI S.A. E.S.P.)</v>
      </c>
      <c r="J2939" s="27" t="s">
        <v>139</v>
      </c>
      <c r="K2939" s="12" t="str">
        <f>+VLOOKUP(FACTURACION[[#This Row],[REFERENCIA]],CODINV,2,FALSE)</f>
        <v>JAULA  AFV S300 100%</v>
      </c>
      <c r="L2939" s="12" t="str">
        <f>IF(VLOOKUP(FACTURACION[[#This Row],[REFERENCIA]],CODINV,3,FALSE)=0,"",VLOOKUP(FACTURACION[[#This Row],[REFERENCIA]],CODINV,3,FALSE))</f>
        <v>73402P001</v>
      </c>
      <c r="M2939" s="12" t="str">
        <f>+VLOOKUP(FACTURACION[[#This Row],[REFERENCIA]],CODINV,4,FALSE)</f>
        <v>REPUESTOS Y ACCESORIOS</v>
      </c>
      <c r="N2939" s="12" t="str">
        <f>+VLOOKUP(FACTURACION[[#This Row],[REFERENCIA]],CODINV,5,FALSE)</f>
        <v>HONEYWELL</v>
      </c>
      <c r="O2939" s="27">
        <v>2</v>
      </c>
      <c r="P2939" s="28">
        <v>878459</v>
      </c>
      <c r="Q2939" s="24">
        <f>+FACTURACION[[#This Row],[CANTIDAD]]*FACTURACION[[#This Row],[VR UNITARIO]]/1000</f>
        <v>1756.9179999999999</v>
      </c>
      <c r="R2939" s="3" t="str">
        <f>+VLOOKUP(FACTURACION[[#This Row],[NIT]],TABLACLIENTE,5,FALSE)</f>
        <v>BOGOTÁ D.C.</v>
      </c>
    </row>
    <row r="2940" spans="3:18">
      <c r="C2940" s="13">
        <v>2016</v>
      </c>
      <c r="D2940" s="17" t="s">
        <v>229</v>
      </c>
      <c r="E2940" s="17">
        <f>MONTH(FACTURACION[[#This Row],[MES]]&amp;1)</f>
        <v>1</v>
      </c>
      <c r="F2940" s="223">
        <f>DATE(FACTURACION[[#This Row],[AÑO]],FACTURACION[[#This Row],[Mes numero]],1)</f>
        <v>42370</v>
      </c>
      <c r="G2940" s="159">
        <v>11760</v>
      </c>
      <c r="H2940" s="20">
        <v>900134459</v>
      </c>
      <c r="I2940" s="2" t="str">
        <f>+VLOOKUP(FACTURACION[[#This Row],[NIT]],TABLACLIENTE,2,FALSE)</f>
        <v>TRANSPORTADORA DE GAS INTERNACIONAL S.A. ESP (TGI S.A. E.S.P.)</v>
      </c>
      <c r="J2940" s="27" t="s">
        <v>3963</v>
      </c>
      <c r="K2940" s="12" t="str">
        <f>+VLOOKUP(FACTURACION[[#This Row],[REFERENCIA]],CODINV,2,FALSE)</f>
        <v>DRIVE SCREW # OX.19</v>
      </c>
      <c r="L2940" s="12" t="str">
        <f>IF(VLOOKUP(FACTURACION[[#This Row],[REFERENCIA]],CODINV,3,FALSE)=0,"",VLOOKUP(FACTURACION[[#This Row],[REFERENCIA]],CODINV,3,FALSE))</f>
        <v>78009P001</v>
      </c>
      <c r="M2940" s="12" t="str">
        <f>+VLOOKUP(FACTURACION[[#This Row],[REFERENCIA]],CODINV,4,FALSE)</f>
        <v>REPUESTOS Y ACCESORIOS</v>
      </c>
      <c r="N2940" s="12" t="str">
        <f>+VLOOKUP(FACTURACION[[#This Row],[REFERENCIA]],CODINV,5,FALSE)</f>
        <v>HONEYWELL</v>
      </c>
      <c r="O2940" s="27">
        <v>8</v>
      </c>
      <c r="P2940" s="28">
        <v>10467</v>
      </c>
      <c r="Q2940" s="24">
        <f>+FACTURACION[[#This Row],[CANTIDAD]]*FACTURACION[[#This Row],[VR UNITARIO]]/1000</f>
        <v>83.736000000000004</v>
      </c>
      <c r="R2940" s="3" t="str">
        <f>+VLOOKUP(FACTURACION[[#This Row],[NIT]],TABLACLIENTE,5,FALSE)</f>
        <v>BOGOTÁ D.C.</v>
      </c>
    </row>
    <row r="2941" spans="3:18">
      <c r="C2941" s="13">
        <v>2016</v>
      </c>
      <c r="D2941" s="17" t="s">
        <v>229</v>
      </c>
      <c r="E2941" s="17">
        <f>MONTH(FACTURACION[[#This Row],[MES]]&amp;1)</f>
        <v>1</v>
      </c>
      <c r="F2941" s="223">
        <f>DATE(FACTURACION[[#This Row],[AÑO]],FACTURACION[[#This Row],[Mes numero]],1)</f>
        <v>42370</v>
      </c>
      <c r="G2941" s="159">
        <v>11760</v>
      </c>
      <c r="H2941" s="20">
        <v>900134459</v>
      </c>
      <c r="I2941" s="2" t="str">
        <f>+VLOOKUP(FACTURACION[[#This Row],[NIT]],TABLACLIENTE,2,FALSE)</f>
        <v>TRANSPORTADORA DE GAS INTERNACIONAL S.A. ESP (TGI S.A. E.S.P.)</v>
      </c>
      <c r="J2941" s="46" t="s">
        <v>185</v>
      </c>
      <c r="K2941" s="12" t="str">
        <f>+VLOOKUP(FACTURACION[[#This Row],[REFERENCIA]],CODINV,2,FALSE)</f>
        <v>ROLLPIN.</v>
      </c>
      <c r="L2941" s="12" t="str">
        <f>IF(VLOOKUP(FACTURACION[[#This Row],[REFERENCIA]],CODINV,3,FALSE)=0,"",VLOOKUP(FACTURACION[[#This Row],[REFERENCIA]],CODINV,3,FALSE))</f>
        <v>78137P003</v>
      </c>
      <c r="M2941" s="12" t="str">
        <f>+VLOOKUP(FACTURACION[[#This Row],[REFERENCIA]],CODINV,4,FALSE)</f>
        <v>REPUESTOS Y ACCESORIOS</v>
      </c>
      <c r="N2941" s="12" t="str">
        <f>+VLOOKUP(FACTURACION[[#This Row],[REFERENCIA]],CODINV,5,FALSE)</f>
        <v>HONEYWELL</v>
      </c>
      <c r="O2941" s="27">
        <v>8</v>
      </c>
      <c r="P2941" s="28">
        <v>3662</v>
      </c>
      <c r="Q2941" s="24">
        <f>+FACTURACION[[#This Row],[CANTIDAD]]*FACTURACION[[#This Row],[VR UNITARIO]]/1000</f>
        <v>29.295999999999999</v>
      </c>
      <c r="R2941" s="3" t="str">
        <f>+VLOOKUP(FACTURACION[[#This Row],[NIT]],TABLACLIENTE,5,FALSE)</f>
        <v>BOGOTÁ D.C.</v>
      </c>
    </row>
    <row r="2942" spans="3:18">
      <c r="C2942" s="13">
        <v>2016</v>
      </c>
      <c r="D2942" s="17" t="s">
        <v>229</v>
      </c>
      <c r="E2942" s="17">
        <f>MONTH(FACTURACION[[#This Row],[MES]]&amp;1)</f>
        <v>1</v>
      </c>
      <c r="F2942" s="223">
        <f>DATE(FACTURACION[[#This Row],[AÑO]],FACTURACION[[#This Row],[Mes numero]],1)</f>
        <v>42370</v>
      </c>
      <c r="G2942" s="159">
        <v>11760</v>
      </c>
      <c r="H2942" s="20">
        <v>900134459</v>
      </c>
      <c r="I2942" s="2" t="str">
        <f>+VLOOKUP(FACTURACION[[#This Row],[NIT]],TABLACLIENTE,2,FALSE)</f>
        <v>TRANSPORTADORA DE GAS INTERNACIONAL S.A. ESP (TGI S.A. E.S.P.)</v>
      </c>
      <c r="J2942" s="46" t="s">
        <v>185</v>
      </c>
      <c r="K2942" s="12" t="str">
        <f>+VLOOKUP(FACTURACION[[#This Row],[REFERENCIA]],CODINV,2,FALSE)</f>
        <v>ROLLPIN.</v>
      </c>
      <c r="L2942" s="12" t="str">
        <f>IF(VLOOKUP(FACTURACION[[#This Row],[REFERENCIA]],CODINV,3,FALSE)=0,"",VLOOKUP(FACTURACION[[#This Row],[REFERENCIA]],CODINV,3,FALSE))</f>
        <v>78137P003</v>
      </c>
      <c r="M2942" s="12" t="str">
        <f>+VLOOKUP(FACTURACION[[#This Row],[REFERENCIA]],CODINV,4,FALSE)</f>
        <v>REPUESTOS Y ACCESORIOS</v>
      </c>
      <c r="N2942" s="12" t="str">
        <f>+VLOOKUP(FACTURACION[[#This Row],[REFERENCIA]],CODINV,5,FALSE)</f>
        <v>HONEYWELL</v>
      </c>
      <c r="O2942" s="27">
        <v>30</v>
      </c>
      <c r="P2942" s="28">
        <v>3662</v>
      </c>
      <c r="Q2942" s="24">
        <f>+FACTURACION[[#This Row],[CANTIDAD]]*FACTURACION[[#This Row],[VR UNITARIO]]/1000</f>
        <v>109.86</v>
      </c>
      <c r="R2942" s="3" t="str">
        <f>+VLOOKUP(FACTURACION[[#This Row],[NIT]],TABLACLIENTE,5,FALSE)</f>
        <v>BOGOTÁ D.C.</v>
      </c>
    </row>
    <row r="2943" spans="3:18">
      <c r="C2943" s="13">
        <v>2016</v>
      </c>
      <c r="D2943" s="17" t="s">
        <v>229</v>
      </c>
      <c r="E2943" s="17">
        <f>MONTH(FACTURACION[[#This Row],[MES]]&amp;1)</f>
        <v>1</v>
      </c>
      <c r="F2943" s="223">
        <f>DATE(FACTURACION[[#This Row],[AÑO]],FACTURACION[[#This Row],[Mes numero]],1)</f>
        <v>42370</v>
      </c>
      <c r="G2943" s="159">
        <v>11760</v>
      </c>
      <c r="H2943" s="20">
        <v>900134459</v>
      </c>
      <c r="I2943" s="2" t="str">
        <f>+VLOOKUP(FACTURACION[[#This Row],[NIT]],TABLACLIENTE,2,FALSE)</f>
        <v>TRANSPORTADORA DE GAS INTERNACIONAL S.A. ESP (TGI S.A. E.S.P.)</v>
      </c>
      <c r="J2943" s="27" t="s">
        <v>570</v>
      </c>
      <c r="K2943" s="12" t="str">
        <f>+VLOOKUP(FACTURACION[[#This Row],[REFERENCIA]],CODINV,2,FALSE)</f>
        <v>WASHER</v>
      </c>
      <c r="L2943" s="12" t="str">
        <f>IF(VLOOKUP(FACTURACION[[#This Row],[REFERENCIA]],CODINV,3,FALSE)=0,"",VLOOKUP(FACTURACION[[#This Row],[REFERENCIA]],CODINV,3,FALSE))</f>
        <v>70176P040</v>
      </c>
      <c r="M2943" s="12" t="str">
        <f>+VLOOKUP(FACTURACION[[#This Row],[REFERENCIA]],CODINV,4,FALSE)</f>
        <v>REPUESTOS Y ACCESORIOS</v>
      </c>
      <c r="N2943" s="12" t="str">
        <f>+VLOOKUP(FACTURACION[[#This Row],[REFERENCIA]],CODINV,5,FALSE)</f>
        <v>HONEYWELL</v>
      </c>
      <c r="O2943" s="27">
        <v>15</v>
      </c>
      <c r="P2943" s="28">
        <v>10954</v>
      </c>
      <c r="Q2943" s="24">
        <f>+FACTURACION[[#This Row],[CANTIDAD]]*FACTURACION[[#This Row],[VR UNITARIO]]/1000</f>
        <v>164.31</v>
      </c>
      <c r="R2943" s="3" t="str">
        <f>+VLOOKUP(FACTURACION[[#This Row],[NIT]],TABLACLIENTE,5,FALSE)</f>
        <v>BOGOTÁ D.C.</v>
      </c>
    </row>
    <row r="2944" spans="3:18">
      <c r="C2944" s="13">
        <v>2016</v>
      </c>
      <c r="D2944" s="17" t="s">
        <v>229</v>
      </c>
      <c r="E2944" s="17">
        <f>MONTH(FACTURACION[[#This Row],[MES]]&amp;1)</f>
        <v>1</v>
      </c>
      <c r="F2944" s="223">
        <f>DATE(FACTURACION[[#This Row],[AÑO]],FACTURACION[[#This Row],[Mes numero]],1)</f>
        <v>42370</v>
      </c>
      <c r="G2944" s="159">
        <v>11760</v>
      </c>
      <c r="H2944" s="20">
        <v>900134459</v>
      </c>
      <c r="I2944" s="2" t="str">
        <f>+VLOOKUP(FACTURACION[[#This Row],[NIT]],TABLACLIENTE,2,FALSE)</f>
        <v>TRANSPORTADORA DE GAS INTERNACIONAL S.A. ESP (TGI S.A. E.S.P.)</v>
      </c>
      <c r="J2944" s="27" t="s">
        <v>157</v>
      </c>
      <c r="K2944" s="12" t="str">
        <f>+VLOOKUP(FACTURACION[[#This Row],[REFERENCIA]],CODINV,2,FALSE)</f>
        <v>CORE RESTRICTOR</v>
      </c>
      <c r="L2944" s="12" t="str">
        <f>IF(VLOOKUP(FACTURACION[[#This Row],[REFERENCIA]],CODINV,3,FALSE)=0,"",VLOOKUP(FACTURACION[[#This Row],[REFERENCIA]],CODINV,3,FALSE))</f>
        <v>73659P003</v>
      </c>
      <c r="M2944" s="12" t="str">
        <f>+VLOOKUP(FACTURACION[[#This Row],[REFERENCIA]],CODINV,4,FALSE)</f>
        <v>REPUESTOS Y ACCESORIOS</v>
      </c>
      <c r="N2944" s="12" t="str">
        <f>+VLOOKUP(FACTURACION[[#This Row],[REFERENCIA]],CODINV,5,FALSE)</f>
        <v>HONEYWELL</v>
      </c>
      <c r="O2944" s="27">
        <v>5</v>
      </c>
      <c r="P2944" s="28">
        <v>232132</v>
      </c>
      <c r="Q2944" s="24">
        <f>+FACTURACION[[#This Row],[CANTIDAD]]*FACTURACION[[#This Row],[VR UNITARIO]]/1000</f>
        <v>1160.6600000000001</v>
      </c>
      <c r="R2944" s="3" t="str">
        <f>+VLOOKUP(FACTURACION[[#This Row],[NIT]],TABLACLIENTE,5,FALSE)</f>
        <v>BOGOTÁ D.C.</v>
      </c>
    </row>
    <row r="2945" spans="3:18">
      <c r="C2945" s="13">
        <v>2016</v>
      </c>
      <c r="D2945" s="17" t="s">
        <v>229</v>
      </c>
      <c r="E2945" s="17">
        <f>MONTH(FACTURACION[[#This Row],[MES]]&amp;1)</f>
        <v>1</v>
      </c>
      <c r="F2945" s="223">
        <f>DATE(FACTURACION[[#This Row],[AÑO]],FACTURACION[[#This Row],[Mes numero]],1)</f>
        <v>42370</v>
      </c>
      <c r="G2945" s="159">
        <v>11760</v>
      </c>
      <c r="H2945" s="20">
        <v>900134459</v>
      </c>
      <c r="I2945" s="2" t="str">
        <f>+VLOOKUP(FACTURACION[[#This Row],[NIT]],TABLACLIENTE,2,FALSE)</f>
        <v>TRANSPORTADORA DE GAS INTERNACIONAL S.A. ESP (TGI S.A. E.S.P.)</v>
      </c>
      <c r="J2945" s="27" t="s">
        <v>157</v>
      </c>
      <c r="K2945" s="12" t="str">
        <f>+VLOOKUP(FACTURACION[[#This Row],[REFERENCIA]],CODINV,2,FALSE)</f>
        <v>CORE RESTRICTOR</v>
      </c>
      <c r="L2945" s="12" t="str">
        <f>IF(VLOOKUP(FACTURACION[[#This Row],[REFERENCIA]],CODINV,3,FALSE)=0,"",VLOOKUP(FACTURACION[[#This Row],[REFERENCIA]],CODINV,3,FALSE))</f>
        <v>73659P003</v>
      </c>
      <c r="M2945" s="12" t="str">
        <f>+VLOOKUP(FACTURACION[[#This Row],[REFERENCIA]],CODINV,4,FALSE)</f>
        <v>REPUESTOS Y ACCESORIOS</v>
      </c>
      <c r="N2945" s="12" t="str">
        <f>+VLOOKUP(FACTURACION[[#This Row],[REFERENCIA]],CODINV,5,FALSE)</f>
        <v>HONEYWELL</v>
      </c>
      <c r="O2945" s="27">
        <v>8</v>
      </c>
      <c r="P2945" s="28">
        <v>232132</v>
      </c>
      <c r="Q2945" s="24">
        <f>+FACTURACION[[#This Row],[CANTIDAD]]*FACTURACION[[#This Row],[VR UNITARIO]]/1000</f>
        <v>1857.056</v>
      </c>
      <c r="R2945" s="3" t="str">
        <f>+VLOOKUP(FACTURACION[[#This Row],[NIT]],TABLACLIENTE,5,FALSE)</f>
        <v>BOGOTÁ D.C.</v>
      </c>
    </row>
    <row r="2946" spans="3:18">
      <c r="C2946" s="13">
        <v>2016</v>
      </c>
      <c r="D2946" s="17" t="s">
        <v>229</v>
      </c>
      <c r="E2946" s="17">
        <f>MONTH(FACTURACION[[#This Row],[MES]]&amp;1)</f>
        <v>1</v>
      </c>
      <c r="F2946" s="223">
        <f>DATE(FACTURACION[[#This Row],[AÑO]],FACTURACION[[#This Row],[Mes numero]],1)</f>
        <v>42370</v>
      </c>
      <c r="G2946" s="159">
        <v>11760</v>
      </c>
      <c r="H2946" s="20">
        <v>900134459</v>
      </c>
      <c r="I2946" s="2" t="str">
        <f>+VLOOKUP(FACTURACION[[#This Row],[NIT]],TABLACLIENTE,2,FALSE)</f>
        <v>TRANSPORTADORA DE GAS INTERNACIONAL S.A. ESP (TGI S.A. E.S.P.)</v>
      </c>
      <c r="J2946" s="2" t="s">
        <v>157</v>
      </c>
      <c r="K2946" s="12" t="str">
        <f>+VLOOKUP(FACTURACION[[#This Row],[REFERENCIA]],CODINV,2,FALSE)</f>
        <v>CORE RESTRICTOR</v>
      </c>
      <c r="L2946" s="12" t="str">
        <f>IF(VLOOKUP(FACTURACION[[#This Row],[REFERENCIA]],CODINV,3,FALSE)=0,"",VLOOKUP(FACTURACION[[#This Row],[REFERENCIA]],CODINV,3,FALSE))</f>
        <v>73659P003</v>
      </c>
      <c r="M2946" s="12" t="str">
        <f>+VLOOKUP(FACTURACION[[#This Row],[REFERENCIA]],CODINV,4,FALSE)</f>
        <v>REPUESTOS Y ACCESORIOS</v>
      </c>
      <c r="N2946" s="12" t="str">
        <f>+VLOOKUP(FACTURACION[[#This Row],[REFERENCIA]],CODINV,5,FALSE)</f>
        <v>HONEYWELL</v>
      </c>
      <c r="O2946" s="27">
        <v>25</v>
      </c>
      <c r="P2946" s="28">
        <v>232132</v>
      </c>
      <c r="Q2946" s="24">
        <f>+FACTURACION[[#This Row],[CANTIDAD]]*FACTURACION[[#This Row],[VR UNITARIO]]/1000</f>
        <v>5803.3</v>
      </c>
      <c r="R2946" s="3" t="str">
        <f>+VLOOKUP(FACTURACION[[#This Row],[NIT]],TABLACLIENTE,5,FALSE)</f>
        <v>BOGOTÁ D.C.</v>
      </c>
    </row>
    <row r="2947" spans="3:18">
      <c r="C2947" s="13">
        <v>2016</v>
      </c>
      <c r="D2947" s="17" t="s">
        <v>229</v>
      </c>
      <c r="E2947" s="17">
        <f>MONTH(FACTURACION[[#This Row],[MES]]&amp;1)</f>
        <v>1</v>
      </c>
      <c r="F2947" s="223">
        <f>DATE(FACTURACION[[#This Row],[AÑO]],FACTURACION[[#This Row],[Mes numero]],1)</f>
        <v>42370</v>
      </c>
      <c r="G2947" s="159">
        <v>11760</v>
      </c>
      <c r="H2947" s="20">
        <v>900134459</v>
      </c>
      <c r="I2947" s="2" t="str">
        <f>+VLOOKUP(FACTURACION[[#This Row],[NIT]],TABLACLIENTE,2,FALSE)</f>
        <v>TRANSPORTADORA DE GAS INTERNACIONAL S.A. ESP (TGI S.A. E.S.P.)</v>
      </c>
      <c r="J2947" s="27" t="s">
        <v>886</v>
      </c>
      <c r="K2947" s="12" t="str">
        <f>+VLOOKUP(FACTURACION[[#This Row],[REFERENCIA]],CODINV,2,FALSE)</f>
        <v>FILTER ASSEMBLY (COMPOSITE)</v>
      </c>
      <c r="L2947" s="12" t="str">
        <f>IF(VLOOKUP(FACTURACION[[#This Row],[REFERENCIA]],CODINV,3,FALSE)=0,"",VLOOKUP(FACTURACION[[#This Row],[REFERENCIA]],CODINV,3,FALSE))</f>
        <v>78480P001</v>
      </c>
      <c r="M2947" s="12" t="str">
        <f>+VLOOKUP(FACTURACION[[#This Row],[REFERENCIA]],CODINV,4,FALSE)</f>
        <v>FILTROS</v>
      </c>
      <c r="N2947" s="12" t="str">
        <f>+VLOOKUP(FACTURACION[[#This Row],[REFERENCIA]],CODINV,5,FALSE)</f>
        <v>HONEYWELL</v>
      </c>
      <c r="O2947" s="27">
        <v>8</v>
      </c>
      <c r="P2947" s="28">
        <v>93819</v>
      </c>
      <c r="Q2947" s="24">
        <f>+FACTURACION[[#This Row],[CANTIDAD]]*FACTURACION[[#This Row],[VR UNITARIO]]/1000</f>
        <v>750.55200000000002</v>
      </c>
      <c r="R2947" s="3" t="str">
        <f>+VLOOKUP(FACTURACION[[#This Row],[NIT]],TABLACLIENTE,5,FALSE)</f>
        <v>BOGOTÁ D.C.</v>
      </c>
    </row>
    <row r="2948" spans="3:18">
      <c r="C2948" s="13">
        <v>2016</v>
      </c>
      <c r="D2948" s="17" t="s">
        <v>229</v>
      </c>
      <c r="E2948" s="17">
        <f>MONTH(FACTURACION[[#This Row],[MES]]&amp;1)</f>
        <v>1</v>
      </c>
      <c r="F2948" s="223">
        <f>DATE(FACTURACION[[#This Row],[AÑO]],FACTURACION[[#This Row],[Mes numero]],1)</f>
        <v>42370</v>
      </c>
      <c r="G2948" s="159">
        <v>11760</v>
      </c>
      <c r="H2948" s="20">
        <v>900134459</v>
      </c>
      <c r="I2948" s="2" t="str">
        <f>+VLOOKUP(FACTURACION[[#This Row],[NIT]],TABLACLIENTE,2,FALSE)</f>
        <v>TRANSPORTADORA DE GAS INTERNACIONAL S.A. ESP (TGI S.A. E.S.P.)</v>
      </c>
      <c r="J2948" s="2" t="s">
        <v>886</v>
      </c>
      <c r="K2948" s="12" t="str">
        <f>+VLOOKUP(FACTURACION[[#This Row],[REFERENCIA]],CODINV,2,FALSE)</f>
        <v>FILTER ASSEMBLY (COMPOSITE)</v>
      </c>
      <c r="L2948" s="12" t="str">
        <f>IF(VLOOKUP(FACTURACION[[#This Row],[REFERENCIA]],CODINV,3,FALSE)=0,"",VLOOKUP(FACTURACION[[#This Row],[REFERENCIA]],CODINV,3,FALSE))</f>
        <v>78480P001</v>
      </c>
      <c r="M2948" s="12" t="str">
        <f>+VLOOKUP(FACTURACION[[#This Row],[REFERENCIA]],CODINV,4,FALSE)</f>
        <v>FILTROS</v>
      </c>
      <c r="N2948" s="12" t="str">
        <f>+VLOOKUP(FACTURACION[[#This Row],[REFERENCIA]],CODINV,5,FALSE)</f>
        <v>HONEYWELL</v>
      </c>
      <c r="O2948" s="27">
        <v>20</v>
      </c>
      <c r="P2948" s="28">
        <v>93819</v>
      </c>
      <c r="Q2948" s="24">
        <f>+FACTURACION[[#This Row],[CANTIDAD]]*FACTURACION[[#This Row],[VR UNITARIO]]/1000</f>
        <v>1876.38</v>
      </c>
      <c r="R2948" s="3" t="str">
        <f>+VLOOKUP(FACTURACION[[#This Row],[NIT]],TABLACLIENTE,5,FALSE)</f>
        <v>BOGOTÁ D.C.</v>
      </c>
    </row>
    <row r="2949" spans="3:18">
      <c r="C2949" s="13">
        <v>2016</v>
      </c>
      <c r="D2949" s="17" t="s">
        <v>229</v>
      </c>
      <c r="E2949" s="17">
        <f>MONTH(FACTURACION[[#This Row],[MES]]&amp;1)</f>
        <v>1</v>
      </c>
      <c r="F2949" s="223">
        <f>DATE(FACTURACION[[#This Row],[AÑO]],FACTURACION[[#This Row],[Mes numero]],1)</f>
        <v>42370</v>
      </c>
      <c r="G2949" s="159">
        <v>11760</v>
      </c>
      <c r="H2949" s="20">
        <v>900134459</v>
      </c>
      <c r="I2949" s="2" t="str">
        <f>+VLOOKUP(FACTURACION[[#This Row],[NIT]],TABLACLIENTE,2,FALSE)</f>
        <v>TRANSPORTADORA DE GAS INTERNACIONAL S.A. ESP (TGI S.A. E.S.P.)</v>
      </c>
      <c r="J2949" s="27" t="s">
        <v>886</v>
      </c>
      <c r="K2949" s="12" t="str">
        <f>+VLOOKUP(FACTURACION[[#This Row],[REFERENCIA]],CODINV,2,FALSE)</f>
        <v>FILTER ASSEMBLY (COMPOSITE)</v>
      </c>
      <c r="L2949" s="12" t="str">
        <f>IF(VLOOKUP(FACTURACION[[#This Row],[REFERENCIA]],CODINV,3,FALSE)=0,"",VLOOKUP(FACTURACION[[#This Row],[REFERENCIA]],CODINV,3,FALSE))</f>
        <v>78480P001</v>
      </c>
      <c r="M2949" s="12" t="str">
        <f>+VLOOKUP(FACTURACION[[#This Row],[REFERENCIA]],CODINV,4,FALSE)</f>
        <v>FILTROS</v>
      </c>
      <c r="N2949" s="12" t="str">
        <f>+VLOOKUP(FACTURACION[[#This Row],[REFERENCIA]],CODINV,5,FALSE)</f>
        <v>HONEYWELL</v>
      </c>
      <c r="O2949" s="27">
        <v>30</v>
      </c>
      <c r="P2949" s="28">
        <v>93819</v>
      </c>
      <c r="Q2949" s="24">
        <f>+FACTURACION[[#This Row],[CANTIDAD]]*FACTURACION[[#This Row],[VR UNITARIO]]/1000</f>
        <v>2814.57</v>
      </c>
      <c r="R2949" s="3" t="str">
        <f>+VLOOKUP(FACTURACION[[#This Row],[NIT]],TABLACLIENTE,5,FALSE)</f>
        <v>BOGOTÁ D.C.</v>
      </c>
    </row>
    <row r="2950" spans="3:18">
      <c r="C2950" s="13">
        <v>2016</v>
      </c>
      <c r="D2950" s="17" t="s">
        <v>229</v>
      </c>
      <c r="E2950" s="17">
        <f>MONTH(FACTURACION[[#This Row],[MES]]&amp;1)</f>
        <v>1</v>
      </c>
      <c r="F2950" s="223">
        <f>DATE(FACTURACION[[#This Row],[AÑO]],FACTURACION[[#This Row],[Mes numero]],1)</f>
        <v>42370</v>
      </c>
      <c r="G2950" s="159">
        <v>11760</v>
      </c>
      <c r="H2950" s="20">
        <v>900134459</v>
      </c>
      <c r="I2950" s="2" t="str">
        <f>+VLOOKUP(FACTURACION[[#This Row],[NIT]],TABLACLIENTE,2,FALSE)</f>
        <v>TRANSPORTADORA DE GAS INTERNACIONAL S.A. ESP (TGI S.A. E.S.P.)</v>
      </c>
      <c r="J2950" s="27" t="s">
        <v>885</v>
      </c>
      <c r="K2950" s="12" t="str">
        <f>+VLOOKUP(FACTURACION[[#This Row],[REFERENCIA]],CODINV,2,FALSE)</f>
        <v>BLOCK MANIFOLD COMPOSITE</v>
      </c>
      <c r="L2950" s="12" t="str">
        <f>IF(VLOOKUP(FACTURACION[[#This Row],[REFERENCIA]],CODINV,3,FALSE)=0,"",VLOOKUP(FACTURACION[[#This Row],[REFERENCIA]],CODINV,3,FALSE))</f>
        <v>73957W001</v>
      </c>
      <c r="M2950" s="12" t="str">
        <f>+VLOOKUP(FACTURACION[[#This Row],[REFERENCIA]],CODINV,4,FALSE)</f>
        <v>REPUESTOS Y ACCESORIOS</v>
      </c>
      <c r="N2950" s="12" t="str">
        <f>+VLOOKUP(FACTURACION[[#This Row],[REFERENCIA]],CODINV,5,FALSE)</f>
        <v>HONEYWELL</v>
      </c>
      <c r="O2950" s="27">
        <v>2</v>
      </c>
      <c r="P2950" s="28">
        <v>1410876</v>
      </c>
      <c r="Q2950" s="24">
        <f>+FACTURACION[[#This Row],[CANTIDAD]]*FACTURACION[[#This Row],[VR UNITARIO]]/1000</f>
        <v>2821.752</v>
      </c>
      <c r="R2950" s="3" t="str">
        <f>+VLOOKUP(FACTURACION[[#This Row],[NIT]],TABLACLIENTE,5,FALSE)</f>
        <v>BOGOTÁ D.C.</v>
      </c>
    </row>
    <row r="2951" spans="3:18">
      <c r="C2951" s="13">
        <v>2016</v>
      </c>
      <c r="D2951" s="17" t="s">
        <v>229</v>
      </c>
      <c r="E2951" s="17">
        <f>MONTH(FACTURACION[[#This Row],[MES]]&amp;1)</f>
        <v>1</v>
      </c>
      <c r="F2951" s="223">
        <f>DATE(FACTURACION[[#This Row],[AÑO]],FACTURACION[[#This Row],[Mes numero]],1)</f>
        <v>42370</v>
      </c>
      <c r="G2951" s="159">
        <v>11760</v>
      </c>
      <c r="H2951" s="20">
        <v>900134459</v>
      </c>
      <c r="I2951" s="2" t="str">
        <f>+VLOOKUP(FACTURACION[[#This Row],[NIT]],TABLACLIENTE,2,FALSE)</f>
        <v>TRANSPORTADORA DE GAS INTERNACIONAL S.A. ESP (TGI S.A. E.S.P.)</v>
      </c>
      <c r="J2951" s="27" t="s">
        <v>885</v>
      </c>
      <c r="K2951" s="12" t="str">
        <f>+VLOOKUP(FACTURACION[[#This Row],[REFERENCIA]],CODINV,2,FALSE)</f>
        <v>BLOCK MANIFOLD COMPOSITE</v>
      </c>
      <c r="L2951" s="12" t="str">
        <f>IF(VLOOKUP(FACTURACION[[#This Row],[REFERENCIA]],CODINV,3,FALSE)=0,"",VLOOKUP(FACTURACION[[#This Row],[REFERENCIA]],CODINV,3,FALSE))</f>
        <v>73957W001</v>
      </c>
      <c r="M2951" s="12" t="str">
        <f>+VLOOKUP(FACTURACION[[#This Row],[REFERENCIA]],CODINV,4,FALSE)</f>
        <v>REPUESTOS Y ACCESORIOS</v>
      </c>
      <c r="N2951" s="12" t="str">
        <f>+VLOOKUP(FACTURACION[[#This Row],[REFERENCIA]],CODINV,5,FALSE)</f>
        <v>HONEYWELL</v>
      </c>
      <c r="O2951" s="27">
        <v>4</v>
      </c>
      <c r="P2951" s="28">
        <v>1410876</v>
      </c>
      <c r="Q2951" s="24">
        <f>+FACTURACION[[#This Row],[CANTIDAD]]*FACTURACION[[#This Row],[VR UNITARIO]]/1000</f>
        <v>5643.5039999999999</v>
      </c>
      <c r="R2951" s="3" t="str">
        <f>+VLOOKUP(FACTURACION[[#This Row],[NIT]],TABLACLIENTE,5,FALSE)</f>
        <v>BOGOTÁ D.C.</v>
      </c>
    </row>
    <row r="2952" spans="3:18">
      <c r="C2952" s="13">
        <v>2016</v>
      </c>
      <c r="D2952" s="17" t="s">
        <v>229</v>
      </c>
      <c r="E2952" s="17">
        <f>MONTH(FACTURACION[[#This Row],[MES]]&amp;1)</f>
        <v>1</v>
      </c>
      <c r="F2952" s="223">
        <f>DATE(FACTURACION[[#This Row],[AÑO]],FACTURACION[[#This Row],[Mes numero]],1)</f>
        <v>42370</v>
      </c>
      <c r="G2952" s="159">
        <v>11760</v>
      </c>
      <c r="H2952" s="20">
        <v>900134459</v>
      </c>
      <c r="I2952" s="2" t="str">
        <f>+VLOOKUP(FACTURACION[[#This Row],[NIT]],TABLACLIENTE,2,FALSE)</f>
        <v>TRANSPORTADORA DE GAS INTERNACIONAL S.A. ESP (TGI S.A. E.S.P.)</v>
      </c>
      <c r="J2952" s="27" t="s">
        <v>885</v>
      </c>
      <c r="K2952" s="12" t="str">
        <f>+VLOOKUP(FACTURACION[[#This Row],[REFERENCIA]],CODINV,2,FALSE)</f>
        <v>BLOCK MANIFOLD COMPOSITE</v>
      </c>
      <c r="L2952" s="12" t="str">
        <f>IF(VLOOKUP(FACTURACION[[#This Row],[REFERENCIA]],CODINV,3,FALSE)=0,"",VLOOKUP(FACTURACION[[#This Row],[REFERENCIA]],CODINV,3,FALSE))</f>
        <v>73957W001</v>
      </c>
      <c r="M2952" s="12" t="str">
        <f>+VLOOKUP(FACTURACION[[#This Row],[REFERENCIA]],CODINV,4,FALSE)</f>
        <v>REPUESTOS Y ACCESORIOS</v>
      </c>
      <c r="N2952" s="12" t="str">
        <f>+VLOOKUP(FACTURACION[[#This Row],[REFERENCIA]],CODINV,5,FALSE)</f>
        <v>HONEYWELL</v>
      </c>
      <c r="O2952" s="27">
        <v>6</v>
      </c>
      <c r="P2952" s="28">
        <v>1410876</v>
      </c>
      <c r="Q2952" s="24">
        <f>+FACTURACION[[#This Row],[CANTIDAD]]*FACTURACION[[#This Row],[VR UNITARIO]]/1000</f>
        <v>8465.2559999999994</v>
      </c>
      <c r="R2952" s="3" t="str">
        <f>+VLOOKUP(FACTURACION[[#This Row],[NIT]],TABLACLIENTE,5,FALSE)</f>
        <v>BOGOTÁ D.C.</v>
      </c>
    </row>
    <row r="2953" spans="3:18">
      <c r="C2953" s="13">
        <v>2016</v>
      </c>
      <c r="D2953" s="17" t="s">
        <v>229</v>
      </c>
      <c r="E2953" s="17">
        <f>MONTH(FACTURACION[[#This Row],[MES]]&amp;1)</f>
        <v>1</v>
      </c>
      <c r="F2953" s="223">
        <f>DATE(FACTURACION[[#This Row],[AÑO]],FACTURACION[[#This Row],[Mes numero]],1)</f>
        <v>42370</v>
      </c>
      <c r="G2953" s="159">
        <v>11760</v>
      </c>
      <c r="H2953" s="20">
        <v>900134459</v>
      </c>
      <c r="I2953" s="2" t="str">
        <f>+VLOOKUP(FACTURACION[[#This Row],[NIT]],TABLACLIENTE,2,FALSE)</f>
        <v>TRANSPORTADORA DE GAS INTERNACIONAL S.A. ESP (TGI S.A. E.S.P.)</v>
      </c>
      <c r="J2953" s="27" t="s">
        <v>578</v>
      </c>
      <c r="K2953" s="12" t="str">
        <f>+VLOOKUP(FACTURACION[[#This Row],[REFERENCIA]],CODINV,2,FALSE)</f>
        <v>HX HD SCREW, 5/16-18 x 3.50</v>
      </c>
      <c r="L2953" s="12" t="str">
        <f>IF(VLOOKUP(FACTURACION[[#This Row],[REFERENCIA]],CODINV,3,FALSE)=0,"",VLOOKUP(FACTURACION[[#This Row],[REFERENCIA]],CODINV,3,FALSE))</f>
        <v>78000P106</v>
      </c>
      <c r="M2953" s="12" t="str">
        <f>+VLOOKUP(FACTURACION[[#This Row],[REFERENCIA]],CODINV,4,FALSE)</f>
        <v>REPUESTOS Y ACCESORIOS</v>
      </c>
      <c r="N2953" s="12" t="str">
        <f>+VLOOKUP(FACTURACION[[#This Row],[REFERENCIA]],CODINV,5,FALSE)</f>
        <v>HONEYWELL</v>
      </c>
      <c r="O2953" s="27">
        <v>5</v>
      </c>
      <c r="P2953" s="28">
        <v>11018</v>
      </c>
      <c r="Q2953" s="24">
        <f>+FACTURACION[[#This Row],[CANTIDAD]]*FACTURACION[[#This Row],[VR UNITARIO]]/1000</f>
        <v>55.09</v>
      </c>
      <c r="R2953" s="3" t="str">
        <f>+VLOOKUP(FACTURACION[[#This Row],[NIT]],TABLACLIENTE,5,FALSE)</f>
        <v>BOGOTÁ D.C.</v>
      </c>
    </row>
    <row r="2954" spans="3:18">
      <c r="C2954" s="13">
        <v>2016</v>
      </c>
      <c r="D2954" s="17" t="s">
        <v>229</v>
      </c>
      <c r="E2954" s="17">
        <f>MONTH(FACTURACION[[#This Row],[MES]]&amp;1)</f>
        <v>1</v>
      </c>
      <c r="F2954" s="223">
        <f>DATE(FACTURACION[[#This Row],[AÑO]],FACTURACION[[#This Row],[Mes numero]],1)</f>
        <v>42370</v>
      </c>
      <c r="G2954" s="159">
        <v>11760</v>
      </c>
      <c r="H2954" s="20">
        <v>900134459</v>
      </c>
      <c r="I2954" s="2" t="str">
        <f>+VLOOKUP(FACTURACION[[#This Row],[NIT]],TABLACLIENTE,2,FALSE)</f>
        <v>TRANSPORTADORA DE GAS INTERNACIONAL S.A. ESP (TGI S.A. E.S.P.)</v>
      </c>
      <c r="J2954" s="2" t="s">
        <v>578</v>
      </c>
      <c r="K2954" s="12" t="str">
        <f>+VLOOKUP(FACTURACION[[#This Row],[REFERENCIA]],CODINV,2,FALSE)</f>
        <v>HX HD SCREW, 5/16-18 x 3.50</v>
      </c>
      <c r="L2954" s="12" t="str">
        <f>IF(VLOOKUP(FACTURACION[[#This Row],[REFERENCIA]],CODINV,3,FALSE)=0,"",VLOOKUP(FACTURACION[[#This Row],[REFERENCIA]],CODINV,3,FALSE))</f>
        <v>78000P106</v>
      </c>
      <c r="M2954" s="12" t="str">
        <f>+VLOOKUP(FACTURACION[[#This Row],[REFERENCIA]],CODINV,4,FALSE)</f>
        <v>REPUESTOS Y ACCESORIOS</v>
      </c>
      <c r="N2954" s="12" t="str">
        <f>+VLOOKUP(FACTURACION[[#This Row],[REFERENCIA]],CODINV,5,FALSE)</f>
        <v>HONEYWELL</v>
      </c>
      <c r="O2954" s="27">
        <v>15</v>
      </c>
      <c r="P2954" s="28">
        <v>11018</v>
      </c>
      <c r="Q2954" s="24">
        <f>+FACTURACION[[#This Row],[CANTIDAD]]*FACTURACION[[#This Row],[VR UNITARIO]]/1000</f>
        <v>165.27</v>
      </c>
      <c r="R2954" s="3" t="str">
        <f>+VLOOKUP(FACTURACION[[#This Row],[NIT]],TABLACLIENTE,5,FALSE)</f>
        <v>BOGOTÁ D.C.</v>
      </c>
    </row>
    <row r="2955" spans="3:18">
      <c r="C2955" s="13">
        <v>2016</v>
      </c>
      <c r="D2955" s="17" t="s">
        <v>229</v>
      </c>
      <c r="E2955" s="17">
        <f>MONTH(FACTURACION[[#This Row],[MES]]&amp;1)</f>
        <v>1</v>
      </c>
      <c r="F2955" s="223">
        <f>DATE(FACTURACION[[#This Row],[AÑO]],FACTURACION[[#This Row],[Mes numero]],1)</f>
        <v>42370</v>
      </c>
      <c r="G2955" s="159">
        <v>11760</v>
      </c>
      <c r="H2955" s="20">
        <v>900134459</v>
      </c>
      <c r="I2955" s="2" t="str">
        <f>+VLOOKUP(FACTURACION[[#This Row],[NIT]],TABLACLIENTE,2,FALSE)</f>
        <v>TRANSPORTADORA DE GAS INTERNACIONAL S.A. ESP (TGI S.A. E.S.P.)</v>
      </c>
      <c r="J2955" s="2" t="s">
        <v>580</v>
      </c>
      <c r="K2955" s="12" t="str">
        <f>+VLOOKUP(FACTURACION[[#This Row],[REFERENCIA]],CODINV,2,FALSE)</f>
        <v>GASKET</v>
      </c>
      <c r="L2955" s="12" t="str">
        <f>IF(VLOOKUP(FACTURACION[[#This Row],[REFERENCIA]],CODINV,3,FALSE)=0,"",VLOOKUP(FACTURACION[[#This Row],[REFERENCIA]],CODINV,3,FALSE))</f>
        <v>70019P106</v>
      </c>
      <c r="M2955" s="12" t="str">
        <f>+VLOOKUP(FACTURACION[[#This Row],[REFERENCIA]],CODINV,4,FALSE)</f>
        <v>REPUESTOS Y ACCESORIOS</v>
      </c>
      <c r="N2955" s="12" t="str">
        <f>+VLOOKUP(FACTURACION[[#This Row],[REFERENCIA]],CODINV,5,FALSE)</f>
        <v>HONEYWELL</v>
      </c>
      <c r="O2955" s="27">
        <v>40</v>
      </c>
      <c r="P2955" s="28">
        <v>33477</v>
      </c>
      <c r="Q2955" s="24">
        <f>+FACTURACION[[#This Row],[CANTIDAD]]*FACTURACION[[#This Row],[VR UNITARIO]]/1000</f>
        <v>1339.08</v>
      </c>
      <c r="R2955" s="3" t="str">
        <f>+VLOOKUP(FACTURACION[[#This Row],[NIT]],TABLACLIENTE,5,FALSE)</f>
        <v>BOGOTÁ D.C.</v>
      </c>
    </row>
    <row r="2956" spans="3:18">
      <c r="C2956" s="13">
        <v>2016</v>
      </c>
      <c r="D2956" s="17" t="s">
        <v>229</v>
      </c>
      <c r="E2956" s="17">
        <f>MONTH(FACTURACION[[#This Row],[MES]]&amp;1)</f>
        <v>1</v>
      </c>
      <c r="F2956" s="223">
        <f>DATE(FACTURACION[[#This Row],[AÑO]],FACTURACION[[#This Row],[Mes numero]],1)</f>
        <v>42370</v>
      </c>
      <c r="G2956" s="159">
        <v>11760</v>
      </c>
      <c r="H2956" s="20">
        <v>900134459</v>
      </c>
      <c r="I2956" s="2" t="str">
        <f>+VLOOKUP(FACTURACION[[#This Row],[NIT]],TABLACLIENTE,2,FALSE)</f>
        <v>TRANSPORTADORA DE GAS INTERNACIONAL S.A. ESP (TGI S.A. E.S.P.)</v>
      </c>
      <c r="J2956" s="27" t="s">
        <v>859</v>
      </c>
      <c r="K2956" s="12" t="str">
        <f>+VLOOKUP(FACTURACION[[#This Row],[REFERENCIA]],CODINV,2,FALSE)</f>
        <v>TORNILLO 3/8 1 x 1.38 SST</v>
      </c>
      <c r="L2956" s="12" t="str">
        <f>IF(VLOOKUP(FACTURACION[[#This Row],[REFERENCIA]],CODINV,3,FALSE)=0,"",VLOOKUP(FACTURACION[[#This Row],[REFERENCIA]],CODINV,3,FALSE))</f>
        <v>78000P090</v>
      </c>
      <c r="M2956" s="12" t="str">
        <f>+VLOOKUP(FACTURACION[[#This Row],[REFERENCIA]],CODINV,4,FALSE)</f>
        <v>REPUESTOS Y ACCESORIOS</v>
      </c>
      <c r="N2956" s="12" t="str">
        <f>+VLOOKUP(FACTURACION[[#This Row],[REFERENCIA]],CODINV,5,FALSE)</f>
        <v>HONEYWELL</v>
      </c>
      <c r="O2956" s="27">
        <v>5</v>
      </c>
      <c r="P2956" s="28">
        <v>9722</v>
      </c>
      <c r="Q2956" s="24">
        <f>+FACTURACION[[#This Row],[CANTIDAD]]*FACTURACION[[#This Row],[VR UNITARIO]]/1000</f>
        <v>48.61</v>
      </c>
      <c r="R2956" s="3" t="str">
        <f>+VLOOKUP(FACTURACION[[#This Row],[NIT]],TABLACLIENTE,5,FALSE)</f>
        <v>BOGOTÁ D.C.</v>
      </c>
    </row>
    <row r="2957" spans="3:18">
      <c r="C2957" s="13">
        <v>2016</v>
      </c>
      <c r="D2957" s="17" t="s">
        <v>229</v>
      </c>
      <c r="E2957" s="17">
        <f>MONTH(FACTURACION[[#This Row],[MES]]&amp;1)</f>
        <v>1</v>
      </c>
      <c r="F2957" s="223">
        <f>DATE(FACTURACION[[#This Row],[AÑO]],FACTURACION[[#This Row],[Mes numero]],1)</f>
        <v>42370</v>
      </c>
      <c r="G2957" s="159">
        <v>11760</v>
      </c>
      <c r="H2957" s="20">
        <v>900134459</v>
      </c>
      <c r="I2957" s="2" t="str">
        <f>+VLOOKUP(FACTURACION[[#This Row],[NIT]],TABLACLIENTE,2,FALSE)</f>
        <v>TRANSPORTADORA DE GAS INTERNACIONAL S.A. ESP (TGI S.A. E.S.P.)</v>
      </c>
      <c r="J2957" s="27" t="s">
        <v>859</v>
      </c>
      <c r="K2957" s="12" t="str">
        <f>+VLOOKUP(FACTURACION[[#This Row],[REFERENCIA]],CODINV,2,FALSE)</f>
        <v>TORNILLO 3/8 1 x 1.38 SST</v>
      </c>
      <c r="L2957" s="12" t="str">
        <f>IF(VLOOKUP(FACTURACION[[#This Row],[REFERENCIA]],CODINV,3,FALSE)=0,"",VLOOKUP(FACTURACION[[#This Row],[REFERENCIA]],CODINV,3,FALSE))</f>
        <v>78000P090</v>
      </c>
      <c r="M2957" s="12" t="str">
        <f>+VLOOKUP(FACTURACION[[#This Row],[REFERENCIA]],CODINV,4,FALSE)</f>
        <v>REPUESTOS Y ACCESORIOS</v>
      </c>
      <c r="N2957" s="12" t="str">
        <f>+VLOOKUP(FACTURACION[[#This Row],[REFERENCIA]],CODINV,5,FALSE)</f>
        <v>HONEYWELL</v>
      </c>
      <c r="O2957" s="27">
        <v>8</v>
      </c>
      <c r="P2957" s="28">
        <v>9722</v>
      </c>
      <c r="Q2957" s="24">
        <f>+FACTURACION[[#This Row],[CANTIDAD]]*FACTURACION[[#This Row],[VR UNITARIO]]/1000</f>
        <v>77.775999999999996</v>
      </c>
      <c r="R2957" s="3" t="str">
        <f>+VLOOKUP(FACTURACION[[#This Row],[NIT]],TABLACLIENTE,5,FALSE)</f>
        <v>BOGOTÁ D.C.</v>
      </c>
    </row>
    <row r="2958" spans="3:18">
      <c r="C2958" s="13">
        <v>2016</v>
      </c>
      <c r="D2958" s="17" t="s">
        <v>229</v>
      </c>
      <c r="E2958" s="17">
        <f>MONTH(FACTURACION[[#This Row],[MES]]&amp;1)</f>
        <v>1</v>
      </c>
      <c r="F2958" s="223">
        <f>DATE(FACTURACION[[#This Row],[AÑO]],FACTURACION[[#This Row],[Mes numero]],1)</f>
        <v>42370</v>
      </c>
      <c r="G2958" s="159">
        <v>11760</v>
      </c>
      <c r="H2958" s="20">
        <v>900134459</v>
      </c>
      <c r="I2958" s="2" t="str">
        <f>+VLOOKUP(FACTURACION[[#This Row],[NIT]],TABLACLIENTE,2,FALSE)</f>
        <v>TRANSPORTADORA DE GAS INTERNACIONAL S.A. ESP (TGI S.A. E.S.P.)</v>
      </c>
      <c r="J2958" s="27" t="s">
        <v>859</v>
      </c>
      <c r="K2958" s="12" t="str">
        <f>+VLOOKUP(FACTURACION[[#This Row],[REFERENCIA]],CODINV,2,FALSE)</f>
        <v>TORNILLO 3/8 1 x 1.38 SST</v>
      </c>
      <c r="L2958" s="12" t="str">
        <f>IF(VLOOKUP(FACTURACION[[#This Row],[REFERENCIA]],CODINV,3,FALSE)=0,"",VLOOKUP(FACTURACION[[#This Row],[REFERENCIA]],CODINV,3,FALSE))</f>
        <v>78000P090</v>
      </c>
      <c r="M2958" s="12" t="str">
        <f>+VLOOKUP(FACTURACION[[#This Row],[REFERENCIA]],CODINV,4,FALSE)</f>
        <v>REPUESTOS Y ACCESORIOS</v>
      </c>
      <c r="N2958" s="12" t="str">
        <f>+VLOOKUP(FACTURACION[[#This Row],[REFERENCIA]],CODINV,5,FALSE)</f>
        <v>HONEYWELL</v>
      </c>
      <c r="O2958" s="27">
        <v>8</v>
      </c>
      <c r="P2958" s="28">
        <v>34514</v>
      </c>
      <c r="Q2958" s="24">
        <f>+FACTURACION[[#This Row],[CANTIDAD]]*FACTURACION[[#This Row],[VR UNITARIO]]/1000</f>
        <v>276.11200000000002</v>
      </c>
      <c r="R2958" s="3" t="str">
        <f>+VLOOKUP(FACTURACION[[#This Row],[NIT]],TABLACLIENTE,5,FALSE)</f>
        <v>BOGOTÁ D.C.</v>
      </c>
    </row>
    <row r="2959" spans="3:18">
      <c r="C2959" s="13">
        <v>2016</v>
      </c>
      <c r="D2959" s="17" t="s">
        <v>229</v>
      </c>
      <c r="E2959" s="17">
        <f>MONTH(FACTURACION[[#This Row],[MES]]&amp;1)</f>
        <v>1</v>
      </c>
      <c r="F2959" s="223">
        <f>DATE(FACTURACION[[#This Row],[AÑO]],FACTURACION[[#This Row],[Mes numero]],1)</f>
        <v>42370</v>
      </c>
      <c r="G2959" s="159">
        <v>11760</v>
      </c>
      <c r="H2959" s="20">
        <v>900134459</v>
      </c>
      <c r="I2959" s="2" t="str">
        <f>+VLOOKUP(FACTURACION[[#This Row],[NIT]],TABLACLIENTE,2,FALSE)</f>
        <v>TRANSPORTADORA DE GAS INTERNACIONAL S.A. ESP (TGI S.A. E.S.P.)</v>
      </c>
      <c r="J2959" s="2" t="s">
        <v>859</v>
      </c>
      <c r="K2959" s="12" t="str">
        <f>+VLOOKUP(FACTURACION[[#This Row],[REFERENCIA]],CODINV,2,FALSE)</f>
        <v>TORNILLO 3/8 1 x 1.38 SST</v>
      </c>
      <c r="L2959" s="12" t="str">
        <f>IF(VLOOKUP(FACTURACION[[#This Row],[REFERENCIA]],CODINV,3,FALSE)=0,"",VLOOKUP(FACTURACION[[#This Row],[REFERENCIA]],CODINV,3,FALSE))</f>
        <v>78000P090</v>
      </c>
      <c r="M2959" s="12" t="str">
        <f>+VLOOKUP(FACTURACION[[#This Row],[REFERENCIA]],CODINV,4,FALSE)</f>
        <v>REPUESTOS Y ACCESORIOS</v>
      </c>
      <c r="N2959" s="12" t="str">
        <f>+VLOOKUP(FACTURACION[[#This Row],[REFERENCIA]],CODINV,5,FALSE)</f>
        <v>HONEYWELL</v>
      </c>
      <c r="O2959" s="27">
        <v>10</v>
      </c>
      <c r="P2959" s="28">
        <v>34514</v>
      </c>
      <c r="Q2959" s="24">
        <f>+FACTURACION[[#This Row],[CANTIDAD]]*FACTURACION[[#This Row],[VR UNITARIO]]/1000</f>
        <v>345.14</v>
      </c>
      <c r="R2959" s="3" t="str">
        <f>+VLOOKUP(FACTURACION[[#This Row],[NIT]],TABLACLIENTE,5,FALSE)</f>
        <v>BOGOTÁ D.C.</v>
      </c>
    </row>
    <row r="2960" spans="3:18">
      <c r="C2960" s="13">
        <v>2016</v>
      </c>
      <c r="D2960" s="17" t="s">
        <v>229</v>
      </c>
      <c r="E2960" s="17">
        <f>MONTH(FACTURACION[[#This Row],[MES]]&amp;1)</f>
        <v>1</v>
      </c>
      <c r="F2960" s="223">
        <f>DATE(FACTURACION[[#This Row],[AÑO]],FACTURACION[[#This Row],[Mes numero]],1)</f>
        <v>42370</v>
      </c>
      <c r="G2960" s="159">
        <v>11760</v>
      </c>
      <c r="H2960" s="20">
        <v>900134459</v>
      </c>
      <c r="I2960" s="2" t="str">
        <f>+VLOOKUP(FACTURACION[[#This Row],[NIT]],TABLACLIENTE,2,FALSE)</f>
        <v>TRANSPORTADORA DE GAS INTERNACIONAL S.A. ESP (TGI S.A. E.S.P.)</v>
      </c>
      <c r="J2960" s="27" t="s">
        <v>859</v>
      </c>
      <c r="K2960" s="12" t="str">
        <f>+VLOOKUP(FACTURACION[[#This Row],[REFERENCIA]],CODINV,2,FALSE)</f>
        <v>TORNILLO 3/8 1 x 1.38 SST</v>
      </c>
      <c r="L2960" s="12" t="str">
        <f>IF(VLOOKUP(FACTURACION[[#This Row],[REFERENCIA]],CODINV,3,FALSE)=0,"",VLOOKUP(FACTURACION[[#This Row],[REFERENCIA]],CODINV,3,FALSE))</f>
        <v>78000P090</v>
      </c>
      <c r="M2960" s="12" t="str">
        <f>+VLOOKUP(FACTURACION[[#This Row],[REFERENCIA]],CODINV,4,FALSE)</f>
        <v>REPUESTOS Y ACCESORIOS</v>
      </c>
      <c r="N2960" s="12" t="str">
        <f>+VLOOKUP(FACTURACION[[#This Row],[REFERENCIA]],CODINV,5,FALSE)</f>
        <v>HONEYWELL</v>
      </c>
      <c r="O2960" s="27">
        <v>12</v>
      </c>
      <c r="P2960" s="28">
        <v>9722</v>
      </c>
      <c r="Q2960" s="24">
        <f>+FACTURACION[[#This Row],[CANTIDAD]]*FACTURACION[[#This Row],[VR UNITARIO]]/1000</f>
        <v>116.664</v>
      </c>
      <c r="R2960" s="3" t="str">
        <f>+VLOOKUP(FACTURACION[[#This Row],[NIT]],TABLACLIENTE,5,FALSE)</f>
        <v>BOGOTÁ D.C.</v>
      </c>
    </row>
    <row r="2961" spans="3:18">
      <c r="C2961" s="13">
        <v>2016</v>
      </c>
      <c r="D2961" s="17" t="s">
        <v>229</v>
      </c>
      <c r="E2961" s="17">
        <f>MONTH(FACTURACION[[#This Row],[MES]]&amp;1)</f>
        <v>1</v>
      </c>
      <c r="F2961" s="223">
        <f>DATE(FACTURACION[[#This Row],[AÑO]],FACTURACION[[#This Row],[Mes numero]],1)</f>
        <v>42370</v>
      </c>
      <c r="G2961" s="159">
        <v>11760</v>
      </c>
      <c r="H2961" s="20">
        <v>900134459</v>
      </c>
      <c r="I2961" s="2" t="str">
        <f>+VLOOKUP(FACTURACION[[#This Row],[NIT]],TABLACLIENTE,2,FALSE)</f>
        <v>TRANSPORTADORA DE GAS INTERNACIONAL S.A. ESP (TGI S.A. E.S.P.)</v>
      </c>
      <c r="J2961" s="27" t="s">
        <v>861</v>
      </c>
      <c r="K2961" s="12" t="str">
        <f>+VLOOKUP(FACTURACION[[#This Row],[REFERENCIA]],CODINV,2,FALSE)</f>
        <v>RESTRICTOR BADGE</v>
      </c>
      <c r="L2961" s="12" t="str">
        <f>IF(VLOOKUP(FACTURACION[[#This Row],[REFERENCIA]],CODINV,3,FALSE)=0,"",VLOOKUP(FACTURACION[[#This Row],[REFERENCIA]],CODINV,3,FALSE))</f>
        <v>73658P001</v>
      </c>
      <c r="M2961" s="12" t="str">
        <f>+VLOOKUP(FACTURACION[[#This Row],[REFERENCIA]],CODINV,4,FALSE)</f>
        <v>REPUESTOS Y ACCESORIOS</v>
      </c>
      <c r="N2961" s="12" t="str">
        <f>+VLOOKUP(FACTURACION[[#This Row],[REFERENCIA]],CODINV,5,FALSE)</f>
        <v>HONEYWELL</v>
      </c>
      <c r="O2961" s="27">
        <v>4</v>
      </c>
      <c r="P2961" s="28">
        <v>40120</v>
      </c>
      <c r="Q2961" s="24">
        <f>+FACTURACION[[#This Row],[CANTIDAD]]*FACTURACION[[#This Row],[VR UNITARIO]]/1000</f>
        <v>160.47999999999999</v>
      </c>
      <c r="R2961" s="3" t="str">
        <f>+VLOOKUP(FACTURACION[[#This Row],[NIT]],TABLACLIENTE,5,FALSE)</f>
        <v>BOGOTÁ D.C.</v>
      </c>
    </row>
    <row r="2962" spans="3:18">
      <c r="C2962" s="13">
        <v>2016</v>
      </c>
      <c r="D2962" s="17" t="s">
        <v>229</v>
      </c>
      <c r="E2962" s="17">
        <f>MONTH(FACTURACION[[#This Row],[MES]]&amp;1)</f>
        <v>1</v>
      </c>
      <c r="F2962" s="223">
        <f>DATE(FACTURACION[[#This Row],[AÑO]],FACTURACION[[#This Row],[Mes numero]],1)</f>
        <v>42370</v>
      </c>
      <c r="G2962" s="159">
        <v>11760</v>
      </c>
      <c r="H2962" s="20">
        <v>900134459</v>
      </c>
      <c r="I2962" s="2" t="str">
        <f>+VLOOKUP(FACTURACION[[#This Row],[NIT]],TABLACLIENTE,2,FALSE)</f>
        <v>TRANSPORTADORA DE GAS INTERNACIONAL S.A. ESP (TGI S.A. E.S.P.)</v>
      </c>
      <c r="J2962" s="27" t="s">
        <v>863</v>
      </c>
      <c r="K2962" s="12" t="str">
        <f>+VLOOKUP(FACTURACION[[#This Row],[REFERENCIA]],CODINV,2,FALSE)</f>
        <v>RESTRICTOR TAG</v>
      </c>
      <c r="L2962" s="12" t="str">
        <f>IF(VLOOKUP(FACTURACION[[#This Row],[REFERENCIA]],CODINV,3,FALSE)=0,"",VLOOKUP(FACTURACION[[#This Row],[REFERENCIA]],CODINV,3,FALSE))</f>
        <v>73658P003</v>
      </c>
      <c r="M2962" s="12" t="str">
        <f>+VLOOKUP(FACTURACION[[#This Row],[REFERENCIA]],CODINV,4,FALSE)</f>
        <v>REPUESTOS Y ACCESORIOS</v>
      </c>
      <c r="N2962" s="12" t="str">
        <f>+VLOOKUP(FACTURACION[[#This Row],[REFERENCIA]],CODINV,5,FALSE)</f>
        <v>HONEYWELL</v>
      </c>
      <c r="O2962" s="27">
        <v>4</v>
      </c>
      <c r="P2962" s="28">
        <v>67731</v>
      </c>
      <c r="Q2962" s="24">
        <f>+FACTURACION[[#This Row],[CANTIDAD]]*FACTURACION[[#This Row],[VR UNITARIO]]/1000</f>
        <v>270.92399999999998</v>
      </c>
      <c r="R2962" s="3" t="str">
        <f>+VLOOKUP(FACTURACION[[#This Row],[NIT]],TABLACLIENTE,5,FALSE)</f>
        <v>BOGOTÁ D.C.</v>
      </c>
    </row>
    <row r="2963" spans="3:18">
      <c r="C2963" s="13">
        <v>2016</v>
      </c>
      <c r="D2963" s="17" t="s">
        <v>229</v>
      </c>
      <c r="E2963" s="17">
        <f>MONTH(FACTURACION[[#This Row],[MES]]&amp;1)</f>
        <v>1</v>
      </c>
      <c r="F2963" s="223">
        <f>DATE(FACTURACION[[#This Row],[AÑO]],FACTURACION[[#This Row],[Mes numero]],1)</f>
        <v>42370</v>
      </c>
      <c r="G2963" s="159">
        <v>11760</v>
      </c>
      <c r="H2963" s="20">
        <v>900134459</v>
      </c>
      <c r="I2963" s="2" t="str">
        <f>+VLOOKUP(FACTURACION[[#This Row],[NIT]],TABLACLIENTE,2,FALSE)</f>
        <v>TRANSPORTADORA DE GAS INTERNACIONAL S.A. ESP (TGI S.A. E.S.P.)</v>
      </c>
      <c r="J2963" s="2" t="s">
        <v>865</v>
      </c>
      <c r="K2963" s="12" t="str">
        <f>+VLOOKUP(FACTURACION[[#This Row],[REFERENCIA]],CODINV,2,FALSE)</f>
        <v>SEAT DISC VITON 90</v>
      </c>
      <c r="L2963" s="12" t="str">
        <f>IF(VLOOKUP(FACTURACION[[#This Row],[REFERENCIA]],CODINV,3,FALSE)=0,"",VLOOKUP(FACTURACION[[#This Row],[REFERENCIA]],CODINV,3,FALSE))</f>
        <v>70041P129</v>
      </c>
      <c r="M2963" s="12" t="str">
        <f>+VLOOKUP(FACTURACION[[#This Row],[REFERENCIA]],CODINV,4,FALSE)</f>
        <v>REPUESTOS Y ACCESORIOS</v>
      </c>
      <c r="N2963" s="12" t="str">
        <f>+VLOOKUP(FACTURACION[[#This Row],[REFERENCIA]],CODINV,5,FALSE)</f>
        <v>HONEYWELL</v>
      </c>
      <c r="O2963" s="27">
        <v>20</v>
      </c>
      <c r="P2963" s="28">
        <v>94240</v>
      </c>
      <c r="Q2963" s="24">
        <f>+FACTURACION[[#This Row],[CANTIDAD]]*FACTURACION[[#This Row],[VR UNITARIO]]/1000</f>
        <v>1884.8</v>
      </c>
      <c r="R2963" s="3" t="str">
        <f>+VLOOKUP(FACTURACION[[#This Row],[NIT]],TABLACLIENTE,5,FALSE)</f>
        <v>BOGOTÁ D.C.</v>
      </c>
    </row>
    <row r="2964" spans="3:18">
      <c r="C2964" s="13">
        <v>2016</v>
      </c>
      <c r="D2964" s="17" t="s">
        <v>229</v>
      </c>
      <c r="E2964" s="17">
        <f>MONTH(FACTURACION[[#This Row],[MES]]&amp;1)</f>
        <v>1</v>
      </c>
      <c r="F2964" s="223">
        <f>DATE(FACTURACION[[#This Row],[AÑO]],FACTURACION[[#This Row],[Mes numero]],1)</f>
        <v>42370</v>
      </c>
      <c r="G2964" s="159">
        <v>11760</v>
      </c>
      <c r="H2964" s="20">
        <v>900134459</v>
      </c>
      <c r="I2964" s="2" t="str">
        <f>+VLOOKUP(FACTURACION[[#This Row],[NIT]],TABLACLIENTE,2,FALSE)</f>
        <v>TRANSPORTADORA DE GAS INTERNACIONAL S.A. ESP (TGI S.A. E.S.P.)</v>
      </c>
      <c r="J2964" s="3" t="s">
        <v>3922</v>
      </c>
      <c r="K2964" s="12" t="str">
        <f>+VLOOKUP(FACTURACION[[#This Row],[REFERENCIA]],CODINV,2,FALSE)</f>
        <v>WASHER 1/4</v>
      </c>
      <c r="L2964" s="12" t="str">
        <f>IF(VLOOKUP(FACTURACION[[#This Row],[REFERENCIA]],CODINV,3,FALSE)=0,"",VLOOKUP(FACTURACION[[#This Row],[REFERENCIA]],CODINV,3,FALSE))</f>
        <v>78034P016</v>
      </c>
      <c r="M2964" s="12" t="str">
        <f>+VLOOKUP(FACTURACION[[#This Row],[REFERENCIA]],CODINV,4,FALSE)</f>
        <v>REPUESTOS Y ACCESORIOS</v>
      </c>
      <c r="N2964" s="12" t="str">
        <f>+VLOOKUP(FACTURACION[[#This Row],[REFERENCIA]],CODINV,5,FALSE)</f>
        <v>HONEYWELL</v>
      </c>
      <c r="O2964" s="27">
        <v>8</v>
      </c>
      <c r="P2964" s="28">
        <v>16042</v>
      </c>
      <c r="Q2964" s="24">
        <f>+FACTURACION[[#This Row],[CANTIDAD]]*FACTURACION[[#This Row],[VR UNITARIO]]/1000</f>
        <v>128.33600000000001</v>
      </c>
      <c r="R2964" s="3" t="str">
        <f>+VLOOKUP(FACTURACION[[#This Row],[NIT]],TABLACLIENTE,5,FALSE)</f>
        <v>BOGOTÁ D.C.</v>
      </c>
    </row>
    <row r="2965" spans="3:18">
      <c r="C2965" s="13">
        <v>2016</v>
      </c>
      <c r="D2965" s="17" t="s">
        <v>229</v>
      </c>
      <c r="E2965" s="17">
        <f>MONTH(FACTURACION[[#This Row],[MES]]&amp;1)</f>
        <v>1</v>
      </c>
      <c r="F2965" s="223">
        <f>DATE(FACTURACION[[#This Row],[AÑO]],FACTURACION[[#This Row],[Mes numero]],1)</f>
        <v>42370</v>
      </c>
      <c r="G2965" s="159">
        <v>11760</v>
      </c>
      <c r="H2965" s="20">
        <v>900134459</v>
      </c>
      <c r="I2965" s="2" t="str">
        <f>+VLOOKUP(FACTURACION[[#This Row],[NIT]],TABLACLIENTE,2,FALSE)</f>
        <v>TRANSPORTADORA DE GAS INTERNACIONAL S.A. ESP (TGI S.A. E.S.P.)</v>
      </c>
      <c r="J2965" s="3" t="s">
        <v>3922</v>
      </c>
      <c r="K2965" s="12" t="str">
        <f>+VLOOKUP(FACTURACION[[#This Row],[REFERENCIA]],CODINV,2,FALSE)</f>
        <v>WASHER 1/4</v>
      </c>
      <c r="L2965" s="12" t="str">
        <f>IF(VLOOKUP(FACTURACION[[#This Row],[REFERENCIA]],CODINV,3,FALSE)=0,"",VLOOKUP(FACTURACION[[#This Row],[REFERENCIA]],CODINV,3,FALSE))</f>
        <v>78034P016</v>
      </c>
      <c r="M2965" s="12" t="str">
        <f>+VLOOKUP(FACTURACION[[#This Row],[REFERENCIA]],CODINV,4,FALSE)</f>
        <v>REPUESTOS Y ACCESORIOS</v>
      </c>
      <c r="N2965" s="12" t="str">
        <f>+VLOOKUP(FACTURACION[[#This Row],[REFERENCIA]],CODINV,5,FALSE)</f>
        <v>HONEYWELL</v>
      </c>
      <c r="O2965" s="27">
        <v>40</v>
      </c>
      <c r="P2965" s="28">
        <v>16042</v>
      </c>
      <c r="Q2965" s="24">
        <f>+FACTURACION[[#This Row],[CANTIDAD]]*FACTURACION[[#This Row],[VR UNITARIO]]/1000</f>
        <v>641.67999999999995</v>
      </c>
      <c r="R2965" s="3" t="str">
        <f>+VLOOKUP(FACTURACION[[#This Row],[NIT]],TABLACLIENTE,5,FALSE)</f>
        <v>BOGOTÁ D.C.</v>
      </c>
    </row>
    <row r="2966" spans="3:18">
      <c r="C2966" s="13">
        <v>2016</v>
      </c>
      <c r="D2966" s="17" t="s">
        <v>229</v>
      </c>
      <c r="E2966" s="17">
        <f>MONTH(FACTURACION[[#This Row],[MES]]&amp;1)</f>
        <v>1</v>
      </c>
      <c r="F2966" s="223">
        <f>DATE(FACTURACION[[#This Row],[AÑO]],FACTURACION[[#This Row],[Mes numero]],1)</f>
        <v>42370</v>
      </c>
      <c r="G2966" s="159">
        <v>11760</v>
      </c>
      <c r="H2966" s="20">
        <v>900134459</v>
      </c>
      <c r="I2966" s="2" t="str">
        <f>+VLOOKUP(FACTURACION[[#This Row],[NIT]],TABLACLIENTE,2,FALSE)</f>
        <v>TRANSPORTADORA DE GAS INTERNACIONAL S.A. ESP (TGI S.A. E.S.P.)</v>
      </c>
      <c r="J2966" s="2" t="s">
        <v>868</v>
      </c>
      <c r="K2966" s="12" t="str">
        <f>+VLOOKUP(FACTURACION[[#This Row],[REFERENCIA]],CODINV,2,FALSE)</f>
        <v>CAGE 2 ANSI 600 AFV 100%</v>
      </c>
      <c r="L2966" s="12" t="str">
        <f>IF(VLOOKUP(FACTURACION[[#This Row],[REFERENCIA]],CODINV,3,FALSE)=0,"",VLOOKUP(FACTURACION[[#This Row],[REFERENCIA]],CODINV,3,FALSE))</f>
        <v>73679P001</v>
      </c>
      <c r="M2966" s="12" t="str">
        <f>+VLOOKUP(FACTURACION[[#This Row],[REFERENCIA]],CODINV,4,FALSE)</f>
        <v>REPUESTOS Y ACCESORIOS</v>
      </c>
      <c r="N2966" s="12" t="str">
        <f>+VLOOKUP(FACTURACION[[#This Row],[REFERENCIA]],CODINV,5,FALSE)</f>
        <v>HONEYWELL</v>
      </c>
      <c r="O2966" s="27">
        <v>2</v>
      </c>
      <c r="P2966" s="28">
        <v>1171290</v>
      </c>
      <c r="Q2966" s="24">
        <f>+FACTURACION[[#This Row],[CANTIDAD]]*FACTURACION[[#This Row],[VR UNITARIO]]/1000</f>
        <v>2342.58</v>
      </c>
      <c r="R2966" s="3" t="str">
        <f>+VLOOKUP(FACTURACION[[#This Row],[NIT]],TABLACLIENTE,5,FALSE)</f>
        <v>BOGOTÁ D.C.</v>
      </c>
    </row>
    <row r="2967" spans="3:18">
      <c r="C2967" s="13">
        <v>2016</v>
      </c>
      <c r="D2967" s="17" t="s">
        <v>229</v>
      </c>
      <c r="E2967" s="17">
        <f>MONTH(FACTURACION[[#This Row],[MES]]&amp;1)</f>
        <v>1</v>
      </c>
      <c r="F2967" s="223">
        <f>DATE(FACTURACION[[#This Row],[AÑO]],FACTURACION[[#This Row],[Mes numero]],1)</f>
        <v>42370</v>
      </c>
      <c r="G2967" s="159">
        <v>11760</v>
      </c>
      <c r="H2967" s="20">
        <v>900134459</v>
      </c>
      <c r="I2967" s="2" t="str">
        <f>+VLOOKUP(FACTURACION[[#This Row],[NIT]],TABLACLIENTE,2,FALSE)</f>
        <v>TRANSPORTADORA DE GAS INTERNACIONAL S.A. ESP (TGI S.A. E.S.P.)</v>
      </c>
      <c r="J2967" s="27" t="s">
        <v>870</v>
      </c>
      <c r="K2967" s="12" t="str">
        <f>+VLOOKUP(FACTURACION[[#This Row],[REFERENCIA]],CODINV,2,FALSE)</f>
        <v>GACE CLOS 2" ANSI 125-300</v>
      </c>
      <c r="L2967" s="12" t="str">
        <f>IF(VLOOKUP(FACTURACION[[#This Row],[REFERENCIA]],CODINV,3,FALSE)=0,"",VLOOKUP(FACTURACION[[#This Row],[REFERENCIA]],CODINV,3,FALSE))</f>
        <v/>
      </c>
      <c r="M2967" s="12" t="str">
        <f>+VLOOKUP(FACTURACION[[#This Row],[REFERENCIA]],CODINV,4,FALSE)</f>
        <v>REPUESTOS Y ACCESORIOS</v>
      </c>
      <c r="N2967" s="12" t="str">
        <f>+VLOOKUP(FACTURACION[[#This Row],[REFERENCIA]],CODINV,5,FALSE)</f>
        <v>HONEYWELL</v>
      </c>
      <c r="O2967" s="27">
        <v>10</v>
      </c>
      <c r="P2967" s="28">
        <v>24565</v>
      </c>
      <c r="Q2967" s="24">
        <f>+FACTURACION[[#This Row],[CANTIDAD]]*FACTURACION[[#This Row],[VR UNITARIO]]/1000</f>
        <v>245.65</v>
      </c>
      <c r="R2967" s="3" t="str">
        <f>+VLOOKUP(FACTURACION[[#This Row],[NIT]],TABLACLIENTE,5,FALSE)</f>
        <v>BOGOTÁ D.C.</v>
      </c>
    </row>
    <row r="2968" spans="3:18">
      <c r="C2968" s="13">
        <v>2016</v>
      </c>
      <c r="D2968" s="17" t="s">
        <v>229</v>
      </c>
      <c r="E2968" s="17">
        <f>MONTH(FACTURACION[[#This Row],[MES]]&amp;1)</f>
        <v>1</v>
      </c>
      <c r="F2968" s="223">
        <f>DATE(FACTURACION[[#This Row],[AÑO]],FACTURACION[[#This Row],[Mes numero]],1)</f>
        <v>42370</v>
      </c>
      <c r="G2968" s="159">
        <v>11768</v>
      </c>
      <c r="H2968" s="20">
        <v>890908643</v>
      </c>
      <c r="I2968" s="2" t="str">
        <f>+VLOOKUP(FACTURACION[[#This Row],[NIT]],TABLACLIENTE,2,FALSE)</f>
        <v>GASES DE ANTIOQUIA S.A. E.S.P.  (GAS ANTIOQUIA S.A. E.S.P.)</v>
      </c>
      <c r="J2968" s="27" t="s">
        <v>119</v>
      </c>
      <c r="K2968" s="12" t="str">
        <f>+VLOOKUP(FACTURACION[[#This Row],[REFERENCIA]],CODINV,2,FALSE)</f>
        <v>CONVERTIDOR RS-422/485 TROYA MASICO</v>
      </c>
      <c r="L2968" s="12" t="str">
        <f>IF(VLOOKUP(FACTURACION[[#This Row],[REFERENCIA]],CODINV,3,FALSE)=0,"",VLOOKUP(FACTURACION[[#This Row],[REFERENCIA]],CODINV,3,FALSE))</f>
        <v>72-022-0049YY</v>
      </c>
      <c r="M2968" s="12" t="str">
        <f>+VLOOKUP(FACTURACION[[#This Row],[REFERENCIA]],CODINV,4,FALSE)</f>
        <v>REPUESTOS Y ACCESORIOS</v>
      </c>
      <c r="N2968" s="12" t="str">
        <f>+VLOOKUP(FACTURACION[[#This Row],[REFERENCIA]],CODINV,5,FALSE)</f>
        <v>RED SEAL MEASUREMENT</v>
      </c>
      <c r="O2968" s="27">
        <v>2</v>
      </c>
      <c r="P2968" s="28">
        <v>628765</v>
      </c>
      <c r="Q2968" s="24">
        <f>+FACTURACION[[#This Row],[CANTIDAD]]*FACTURACION[[#This Row],[VR UNITARIO]]/1000</f>
        <v>1257.53</v>
      </c>
      <c r="R2968" s="3" t="str">
        <f>+VLOOKUP(FACTURACION[[#This Row],[NIT]],TABLACLIENTE,5,FALSE)</f>
        <v>MEDELLIN</v>
      </c>
    </row>
    <row r="2969" spans="3:18">
      <c r="C2969" s="13">
        <v>2016</v>
      </c>
      <c r="D2969" s="17" t="s">
        <v>229</v>
      </c>
      <c r="E2969" s="17">
        <f>MONTH(FACTURACION[[#This Row],[MES]]&amp;1)</f>
        <v>1</v>
      </c>
      <c r="F2969" s="223">
        <f>DATE(FACTURACION[[#This Row],[AÑO]],FACTURACION[[#This Row],[Mes numero]],1)</f>
        <v>42370</v>
      </c>
      <c r="G2969" s="159">
        <v>11765</v>
      </c>
      <c r="H2969" s="20">
        <v>890500726</v>
      </c>
      <c r="I2969" s="2" t="str">
        <f>+VLOOKUP(FACTURACION[[#This Row],[NIT]],TABLACLIENTE,2,FALSE)</f>
        <v>NORTESANTANDEREANA DE GAS S.A. E.S.P (NORGAS S.A. E.S.P.)</v>
      </c>
      <c r="J2969" s="27" t="s">
        <v>119</v>
      </c>
      <c r="K2969" s="12" t="str">
        <f>+VLOOKUP(FACTURACION[[#This Row],[REFERENCIA]],CODINV,2,FALSE)</f>
        <v>CONVERTIDOR RS-422/485 TROYA MASICO</v>
      </c>
      <c r="L2969" s="12" t="str">
        <f>IF(VLOOKUP(FACTURACION[[#This Row],[REFERENCIA]],CODINV,3,FALSE)=0,"",VLOOKUP(FACTURACION[[#This Row],[REFERENCIA]],CODINV,3,FALSE))</f>
        <v>72-022-0049YY</v>
      </c>
      <c r="M2969" s="12" t="str">
        <f>+VLOOKUP(FACTURACION[[#This Row],[REFERENCIA]],CODINV,4,FALSE)</f>
        <v>REPUESTOS Y ACCESORIOS</v>
      </c>
      <c r="N2969" s="12" t="str">
        <f>+VLOOKUP(FACTURACION[[#This Row],[REFERENCIA]],CODINV,5,FALSE)</f>
        <v>RED SEAL MEASUREMENT</v>
      </c>
      <c r="O2969" s="27">
        <v>1</v>
      </c>
      <c r="P2969" s="28">
        <v>628765</v>
      </c>
      <c r="Q2969" s="24">
        <f>+FACTURACION[[#This Row],[CANTIDAD]]*FACTURACION[[#This Row],[VR UNITARIO]]/1000</f>
        <v>628.76499999999999</v>
      </c>
      <c r="R2969" s="3" t="str">
        <f>+VLOOKUP(FACTURACION[[#This Row],[NIT]],TABLACLIENTE,5,FALSE)</f>
        <v>BUCARAMANGA</v>
      </c>
    </row>
    <row r="2970" spans="3:18">
      <c r="C2970" s="13">
        <v>2016</v>
      </c>
      <c r="D2970" s="17" t="s">
        <v>229</v>
      </c>
      <c r="E2970" s="17">
        <f>MONTH(FACTURACION[[#This Row],[MES]]&amp;1)</f>
        <v>1</v>
      </c>
      <c r="F2970" s="223">
        <f>DATE(FACTURACION[[#This Row],[AÑO]],FACTURACION[[#This Row],[Mes numero]],1)</f>
        <v>42370</v>
      </c>
      <c r="G2970" s="159">
        <v>11766</v>
      </c>
      <c r="H2970" s="20">
        <v>890500726</v>
      </c>
      <c r="I2970" s="2" t="str">
        <f>+VLOOKUP(FACTURACION[[#This Row],[NIT]],TABLACLIENTE,2,FALSE)</f>
        <v>NORTESANTANDEREANA DE GAS S.A. E.S.P (NORGAS S.A. E.S.P.)</v>
      </c>
      <c r="J2970" s="27" t="s">
        <v>119</v>
      </c>
      <c r="K2970" s="12" t="str">
        <f>+VLOOKUP(FACTURACION[[#This Row],[REFERENCIA]],CODINV,2,FALSE)</f>
        <v>CONVERTIDOR RS-422/485 TROYA MASICO</v>
      </c>
      <c r="L2970" s="12" t="str">
        <f>IF(VLOOKUP(FACTURACION[[#This Row],[REFERENCIA]],CODINV,3,FALSE)=0,"",VLOOKUP(FACTURACION[[#This Row],[REFERENCIA]],CODINV,3,FALSE))</f>
        <v>72-022-0049YY</v>
      </c>
      <c r="M2970" s="12" t="str">
        <f>+VLOOKUP(FACTURACION[[#This Row],[REFERENCIA]],CODINV,4,FALSE)</f>
        <v>REPUESTOS Y ACCESORIOS</v>
      </c>
      <c r="N2970" s="12" t="str">
        <f>+VLOOKUP(FACTURACION[[#This Row],[REFERENCIA]],CODINV,5,FALSE)</f>
        <v>RED SEAL MEASUREMENT</v>
      </c>
      <c r="O2970" s="27">
        <v>2</v>
      </c>
      <c r="P2970" s="28">
        <v>628765</v>
      </c>
      <c r="Q2970" s="24">
        <f>+FACTURACION[[#This Row],[CANTIDAD]]*FACTURACION[[#This Row],[VR UNITARIO]]/1000</f>
        <v>1257.53</v>
      </c>
      <c r="R2970" s="3" t="str">
        <f>+VLOOKUP(FACTURACION[[#This Row],[NIT]],TABLACLIENTE,5,FALSE)</f>
        <v>BUCARAMANGA</v>
      </c>
    </row>
    <row r="2971" spans="3:18">
      <c r="C2971" s="13">
        <v>2016</v>
      </c>
      <c r="D2971" s="17" t="s">
        <v>229</v>
      </c>
      <c r="E2971" s="17">
        <f>MONTH(FACTURACION[[#This Row],[MES]]&amp;1)</f>
        <v>1</v>
      </c>
      <c r="F2971" s="223">
        <f>DATE(FACTURACION[[#This Row],[AÑO]],FACTURACION[[#This Row],[Mes numero]],1)</f>
        <v>42370</v>
      </c>
      <c r="G2971" s="159">
        <v>11768</v>
      </c>
      <c r="H2971" s="20">
        <v>890908643</v>
      </c>
      <c r="I2971" s="2" t="str">
        <f>+VLOOKUP(FACTURACION[[#This Row],[NIT]],TABLACLIENTE,2,FALSE)</f>
        <v>GASES DE ANTIOQUIA S.A. E.S.P.  (GAS ANTIOQUIA S.A. E.S.P.)</v>
      </c>
      <c r="J2971" s="27" t="s">
        <v>259</v>
      </c>
      <c r="K2971" s="12" t="str">
        <f>+VLOOKUP(FACTURACION[[#This Row],[REFERENCIA]],CODINV,2,FALSE)</f>
        <v>KIT CONVERSION TROYA III</v>
      </c>
      <c r="L2971" s="12" t="str">
        <f>IF(VLOOKUP(FACTURACION[[#This Row],[REFERENCIA]],CODINV,3,FALSE)=0,"",VLOOKUP(FACTURACION[[#This Row],[REFERENCIA]],CODINV,3,FALSE))</f>
        <v>72-037-001YY</v>
      </c>
      <c r="M2971" s="12" t="str">
        <f>+VLOOKUP(FACTURACION[[#This Row],[REFERENCIA]],CODINV,4,FALSE)</f>
        <v>REPUESTOS Y ACCESORIOS</v>
      </c>
      <c r="N2971" s="12" t="str">
        <f>+VLOOKUP(FACTURACION[[#This Row],[REFERENCIA]],CODINV,5,FALSE)</f>
        <v>RED SEAL MEASUREMENT</v>
      </c>
      <c r="O2971" s="27">
        <v>23</v>
      </c>
      <c r="P2971" s="28">
        <v>1886295</v>
      </c>
      <c r="Q2971" s="24">
        <f>+FACTURACION[[#This Row],[CANTIDAD]]*FACTURACION[[#This Row],[VR UNITARIO]]/1000</f>
        <v>43384.785000000003</v>
      </c>
      <c r="R2971" s="3" t="str">
        <f>+VLOOKUP(FACTURACION[[#This Row],[NIT]],TABLACLIENTE,5,FALSE)</f>
        <v>MEDELLIN</v>
      </c>
    </row>
    <row r="2972" spans="3:18">
      <c r="C2972" s="13">
        <v>2016</v>
      </c>
      <c r="D2972" s="17" t="s">
        <v>229</v>
      </c>
      <c r="E2972" s="17">
        <f>MONTH(FACTURACION[[#This Row],[MES]]&amp;1)</f>
        <v>1</v>
      </c>
      <c r="F2972" s="223">
        <f>DATE(FACTURACION[[#This Row],[AÑO]],FACTURACION[[#This Row],[Mes numero]],1)</f>
        <v>42370</v>
      </c>
      <c r="G2972" s="159">
        <v>11765</v>
      </c>
      <c r="H2972" s="20">
        <v>890500726</v>
      </c>
      <c r="I2972" s="2" t="str">
        <f>+VLOOKUP(FACTURACION[[#This Row],[NIT]],TABLACLIENTE,2,FALSE)</f>
        <v>NORTESANTANDEREANA DE GAS S.A. E.S.P (NORGAS S.A. E.S.P.)</v>
      </c>
      <c r="J2972" s="27" t="s">
        <v>259</v>
      </c>
      <c r="K2972" s="12" t="str">
        <f>+VLOOKUP(FACTURACION[[#This Row],[REFERENCIA]],CODINV,2,FALSE)</f>
        <v>KIT CONVERSION TROYA III</v>
      </c>
      <c r="L2972" s="12" t="str">
        <f>IF(VLOOKUP(FACTURACION[[#This Row],[REFERENCIA]],CODINV,3,FALSE)=0,"",VLOOKUP(FACTURACION[[#This Row],[REFERENCIA]],CODINV,3,FALSE))</f>
        <v>72-037-001YY</v>
      </c>
      <c r="M2972" s="12" t="str">
        <f>+VLOOKUP(FACTURACION[[#This Row],[REFERENCIA]],CODINV,4,FALSE)</f>
        <v>REPUESTOS Y ACCESORIOS</v>
      </c>
      <c r="N2972" s="12" t="str">
        <f>+VLOOKUP(FACTURACION[[#This Row],[REFERENCIA]],CODINV,5,FALSE)</f>
        <v>RED SEAL MEASUREMENT</v>
      </c>
      <c r="O2972" s="27">
        <v>3</v>
      </c>
      <c r="P2972" s="28">
        <v>1886295</v>
      </c>
      <c r="Q2972" s="24">
        <f>+FACTURACION[[#This Row],[CANTIDAD]]*FACTURACION[[#This Row],[VR UNITARIO]]/1000</f>
        <v>5658.8850000000002</v>
      </c>
      <c r="R2972" s="3" t="str">
        <f>+VLOOKUP(FACTURACION[[#This Row],[NIT]],TABLACLIENTE,5,FALSE)</f>
        <v>BUCARAMANGA</v>
      </c>
    </row>
    <row r="2973" spans="3:18">
      <c r="C2973" s="13">
        <v>2016</v>
      </c>
      <c r="D2973" s="17" t="s">
        <v>229</v>
      </c>
      <c r="E2973" s="17">
        <f>MONTH(FACTURACION[[#This Row],[MES]]&amp;1)</f>
        <v>1</v>
      </c>
      <c r="F2973" s="223">
        <f>DATE(FACTURACION[[#This Row],[AÑO]],FACTURACION[[#This Row],[Mes numero]],1)</f>
        <v>42370</v>
      </c>
      <c r="G2973" s="159">
        <v>11766</v>
      </c>
      <c r="H2973" s="20">
        <v>890500726</v>
      </c>
      <c r="I2973" s="2" t="str">
        <f>+VLOOKUP(FACTURACION[[#This Row],[NIT]],TABLACLIENTE,2,FALSE)</f>
        <v>NORTESANTANDEREANA DE GAS S.A. E.S.P (NORGAS S.A. E.S.P.)</v>
      </c>
      <c r="J2973" s="27" t="s">
        <v>259</v>
      </c>
      <c r="K2973" s="12" t="str">
        <f>+VLOOKUP(FACTURACION[[#This Row],[REFERENCIA]],CODINV,2,FALSE)</f>
        <v>KIT CONVERSION TROYA III</v>
      </c>
      <c r="L2973" s="12" t="str">
        <f>IF(VLOOKUP(FACTURACION[[#This Row],[REFERENCIA]],CODINV,3,FALSE)=0,"",VLOOKUP(FACTURACION[[#This Row],[REFERENCIA]],CODINV,3,FALSE))</f>
        <v>72-037-001YY</v>
      </c>
      <c r="M2973" s="12" t="str">
        <f>+VLOOKUP(FACTURACION[[#This Row],[REFERENCIA]],CODINV,4,FALSE)</f>
        <v>REPUESTOS Y ACCESORIOS</v>
      </c>
      <c r="N2973" s="12" t="str">
        <f>+VLOOKUP(FACTURACION[[#This Row],[REFERENCIA]],CODINV,5,FALSE)</f>
        <v>RED SEAL MEASUREMENT</v>
      </c>
      <c r="O2973" s="27">
        <v>10</v>
      </c>
      <c r="P2973" s="28">
        <v>1886295</v>
      </c>
      <c r="Q2973" s="24">
        <f>+FACTURACION[[#This Row],[CANTIDAD]]*FACTURACION[[#This Row],[VR UNITARIO]]/1000</f>
        <v>18862.95</v>
      </c>
      <c r="R2973" s="3" t="str">
        <f>+VLOOKUP(FACTURACION[[#This Row],[NIT]],TABLACLIENTE,5,FALSE)</f>
        <v>BUCARAMANGA</v>
      </c>
    </row>
    <row r="2974" spans="3:18">
      <c r="C2974" s="13">
        <v>2016</v>
      </c>
      <c r="D2974" s="17" t="s">
        <v>229</v>
      </c>
      <c r="E2974" s="17">
        <f>MONTH(FACTURACION[[#This Row],[MES]]&amp;1)</f>
        <v>1</v>
      </c>
      <c r="F2974" s="223">
        <f>DATE(FACTURACION[[#This Row],[AÑO]],FACTURACION[[#This Row],[Mes numero]],1)</f>
        <v>42370</v>
      </c>
      <c r="G2974" s="159">
        <v>11767</v>
      </c>
      <c r="H2974" s="20">
        <v>890500726</v>
      </c>
      <c r="I2974" s="2" t="str">
        <f>+VLOOKUP(FACTURACION[[#This Row],[NIT]],TABLACLIENTE,2,FALSE)</f>
        <v>NORTESANTANDEREANA DE GAS S.A. E.S.P (NORGAS S.A. E.S.P.)</v>
      </c>
      <c r="J2974" s="27" t="s">
        <v>259</v>
      </c>
      <c r="K2974" s="12" t="str">
        <f>+VLOOKUP(FACTURACION[[#This Row],[REFERENCIA]],CODINV,2,FALSE)</f>
        <v>KIT CONVERSION TROYA III</v>
      </c>
      <c r="L2974" s="12" t="str">
        <f>IF(VLOOKUP(FACTURACION[[#This Row],[REFERENCIA]],CODINV,3,FALSE)=0,"",VLOOKUP(FACTURACION[[#This Row],[REFERENCIA]],CODINV,3,FALSE))</f>
        <v>72-037-001YY</v>
      </c>
      <c r="M2974" s="12" t="str">
        <f>+VLOOKUP(FACTURACION[[#This Row],[REFERENCIA]],CODINV,4,FALSE)</f>
        <v>REPUESTOS Y ACCESORIOS</v>
      </c>
      <c r="N2974" s="12" t="str">
        <f>+VLOOKUP(FACTURACION[[#This Row],[REFERENCIA]],CODINV,5,FALSE)</f>
        <v>RED SEAL MEASUREMENT</v>
      </c>
      <c r="O2974" s="27">
        <v>2</v>
      </c>
      <c r="P2974" s="28">
        <v>1886295</v>
      </c>
      <c r="Q2974" s="24">
        <f>+FACTURACION[[#This Row],[CANTIDAD]]*FACTURACION[[#This Row],[VR UNITARIO]]/1000</f>
        <v>3772.59</v>
      </c>
      <c r="R2974" s="3" t="str">
        <f>+VLOOKUP(FACTURACION[[#This Row],[NIT]],TABLACLIENTE,5,FALSE)</f>
        <v>BUCARAMANGA</v>
      </c>
    </row>
    <row r="2975" spans="3:18">
      <c r="C2975" s="13">
        <v>2016</v>
      </c>
      <c r="D2975" s="17" t="s">
        <v>229</v>
      </c>
      <c r="E2975" s="17">
        <f>MONTH(FACTURACION[[#This Row],[MES]]&amp;1)</f>
        <v>1</v>
      </c>
      <c r="F2975" s="223">
        <f>DATE(FACTURACION[[#This Row],[AÑO]],FACTURACION[[#This Row],[Mes numero]],1)</f>
        <v>42370</v>
      </c>
      <c r="G2975" s="159">
        <v>11738</v>
      </c>
      <c r="H2975" s="20">
        <v>890500726</v>
      </c>
      <c r="I2975" s="2" t="str">
        <f>+VLOOKUP(FACTURACION[[#This Row],[NIT]],TABLACLIENTE,2,FALSE)</f>
        <v>NORTESANTANDEREANA DE GAS S.A. E.S.P (NORGAS S.A. E.S.P.)</v>
      </c>
      <c r="J2975" s="27" t="s">
        <v>98</v>
      </c>
      <c r="K2975" s="12" t="str">
        <f>+VLOOKUP(FACTURACION[[#This Row],[REFERENCIA]],CODINV,2,FALSE)</f>
        <v>MULTIVALVULA 1".</v>
      </c>
      <c r="L2975" s="12" t="str">
        <f>IF(VLOOKUP(FACTURACION[[#This Row],[REFERENCIA]],CODINV,3,FALSE)=0,"",VLOOKUP(FACTURACION[[#This Row],[REFERENCIA]],CODINV,3,FALSE))</f>
        <v>6542R12.0</v>
      </c>
      <c r="M2975" s="12" t="str">
        <f>+VLOOKUP(FACTURACION[[#This Row],[REFERENCIA]],CODINV,4,FALSE)</f>
        <v>VÁLVULAS Y MULTIVÁLVULAS</v>
      </c>
      <c r="N2975" s="12" t="str">
        <f>+VLOOKUP(FACTURACION[[#This Row],[REFERENCIA]],CODINV,5,FALSE)</f>
        <v>REGO</v>
      </c>
      <c r="O2975" s="27">
        <v>2</v>
      </c>
      <c r="P2975" s="28">
        <v>330000</v>
      </c>
      <c r="Q2975" s="24">
        <f>+FACTURACION[[#This Row],[CANTIDAD]]*FACTURACION[[#This Row],[VR UNITARIO]]/1000</f>
        <v>660</v>
      </c>
      <c r="R2975" s="3" t="str">
        <f>+VLOOKUP(FACTURACION[[#This Row],[NIT]],TABLACLIENTE,5,FALSE)</f>
        <v>BUCARAMANGA</v>
      </c>
    </row>
    <row r="2976" spans="3:18">
      <c r="C2976" s="13">
        <v>2016</v>
      </c>
      <c r="D2976" s="17" t="s">
        <v>229</v>
      </c>
      <c r="E2976" s="17">
        <f>MONTH(FACTURACION[[#This Row],[MES]]&amp;1)</f>
        <v>1</v>
      </c>
      <c r="F2976" s="223">
        <f>DATE(FACTURACION[[#This Row],[AÑO]],FACTURACION[[#This Row],[Mes numero]],1)</f>
        <v>42370</v>
      </c>
      <c r="G2976" s="159">
        <v>11739</v>
      </c>
      <c r="H2976" s="20">
        <v>890500726</v>
      </c>
      <c r="I2976" s="2" t="str">
        <f>+VLOOKUP(FACTURACION[[#This Row],[NIT]],TABLACLIENTE,2,FALSE)</f>
        <v>NORTESANTANDEREANA DE GAS S.A. E.S.P (NORGAS S.A. E.S.P.)</v>
      </c>
      <c r="J2976" s="27" t="s">
        <v>98</v>
      </c>
      <c r="K2976" s="12" t="str">
        <f>+VLOOKUP(FACTURACION[[#This Row],[REFERENCIA]],CODINV,2,FALSE)</f>
        <v>MULTIVALVULA 1".</v>
      </c>
      <c r="L2976" s="12" t="str">
        <f>IF(VLOOKUP(FACTURACION[[#This Row],[REFERENCIA]],CODINV,3,FALSE)=0,"",VLOOKUP(FACTURACION[[#This Row],[REFERENCIA]],CODINV,3,FALSE))</f>
        <v>6542R12.0</v>
      </c>
      <c r="M2976" s="12" t="str">
        <f>+VLOOKUP(FACTURACION[[#This Row],[REFERENCIA]],CODINV,4,FALSE)</f>
        <v>VÁLVULAS Y MULTIVÁLVULAS</v>
      </c>
      <c r="N2976" s="12" t="str">
        <f>+VLOOKUP(FACTURACION[[#This Row],[REFERENCIA]],CODINV,5,FALSE)</f>
        <v>REGO</v>
      </c>
      <c r="O2976" s="27">
        <v>1</v>
      </c>
      <c r="P2976" s="28">
        <v>330000</v>
      </c>
      <c r="Q2976" s="24">
        <f>+FACTURACION[[#This Row],[CANTIDAD]]*FACTURACION[[#This Row],[VR UNITARIO]]/1000</f>
        <v>330</v>
      </c>
      <c r="R2976" s="3" t="str">
        <f>+VLOOKUP(FACTURACION[[#This Row],[NIT]],TABLACLIENTE,5,FALSE)</f>
        <v>BUCARAMANGA</v>
      </c>
    </row>
    <row r="2977" spans="3:18">
      <c r="C2977" s="13">
        <v>2016</v>
      </c>
      <c r="D2977" s="17" t="s">
        <v>229</v>
      </c>
      <c r="E2977" s="17">
        <f>MONTH(FACTURACION[[#This Row],[MES]]&amp;1)</f>
        <v>1</v>
      </c>
      <c r="F2977" s="223">
        <f>DATE(FACTURACION[[#This Row],[AÑO]],FACTURACION[[#This Row],[Mes numero]],1)</f>
        <v>42370</v>
      </c>
      <c r="G2977" s="159">
        <v>11756</v>
      </c>
      <c r="H2977" s="20">
        <v>800074033</v>
      </c>
      <c r="I2977" s="2" t="str">
        <f>+VLOOKUP(FACTURACION[[#This Row],[NIT]],TABLACLIENTE,2,FALSE)</f>
        <v>COMPAÑIAS ASOCIADAS DE GAS S.A. E.S.P (ASOGAS SA ESP)</v>
      </c>
      <c r="J2977" s="27" t="s">
        <v>33</v>
      </c>
      <c r="K2977" s="12" t="str">
        <f>+VLOOKUP(FACTURACION[[#This Row],[REFERENCIA]],CODINV,2,FALSE)</f>
        <v>KIT DE LLENADO PARA MULTIVALVULA</v>
      </c>
      <c r="L2977" s="12" t="str">
        <f>IF(VLOOKUP(FACTURACION[[#This Row],[REFERENCIA]],CODINV,3,FALSE)=0,"",VLOOKUP(FACTURACION[[#This Row],[REFERENCIA]],CODINV,3,FALSE))</f>
        <v>8475-50</v>
      </c>
      <c r="M2977" s="12" t="str">
        <f>+VLOOKUP(FACTURACION[[#This Row],[REFERENCIA]],CODINV,4,FALSE)</f>
        <v>REPUESTOS Y ACCESORIOS</v>
      </c>
      <c r="N2977" s="12" t="str">
        <f>+VLOOKUP(FACTURACION[[#This Row],[REFERENCIA]],CODINV,5,FALSE)</f>
        <v>REGO</v>
      </c>
      <c r="O2977" s="27">
        <v>1</v>
      </c>
      <c r="P2977" s="28">
        <v>60000</v>
      </c>
      <c r="Q2977" s="24">
        <f>+FACTURACION[[#This Row],[CANTIDAD]]*FACTURACION[[#This Row],[VR UNITARIO]]/1000</f>
        <v>60</v>
      </c>
      <c r="R2977" s="3" t="str">
        <f>+VLOOKUP(FACTURACION[[#This Row],[NIT]],TABLACLIENTE,5,FALSE)</f>
        <v>MOSQUERA</v>
      </c>
    </row>
    <row r="2978" spans="3:18">
      <c r="C2978" s="13">
        <v>2016</v>
      </c>
      <c r="D2978" s="17" t="s">
        <v>229</v>
      </c>
      <c r="E2978" s="17">
        <f>MONTH(FACTURACION[[#This Row],[MES]]&amp;1)</f>
        <v>1</v>
      </c>
      <c r="F2978" s="223">
        <f>DATE(FACTURACION[[#This Row],[AÑO]],FACTURACION[[#This Row],[Mes numero]],1)</f>
        <v>42370</v>
      </c>
      <c r="G2978" s="159">
        <v>11737</v>
      </c>
      <c r="H2978" s="20">
        <v>890200919</v>
      </c>
      <c r="I2978" s="2" t="str">
        <f>+VLOOKUP(FACTURACION[[#This Row],[NIT]],TABLACLIENTE,2,FALSE)</f>
        <v>GAS DE SANTANDER S.A. E.S.P.</v>
      </c>
      <c r="J2978" s="27" t="s">
        <v>78</v>
      </c>
      <c r="K2978" s="12" t="str">
        <f>+VLOOKUP(FACTURACION[[#This Row],[REFERENCIA]],CODINV,2,FALSE)</f>
        <v>VALVULA DE ALIVIO SEMINTERNA 1 1/4"</v>
      </c>
      <c r="L2978" s="12" t="str">
        <f>IF(VLOOKUP(FACTURACION[[#This Row],[REFERENCIA]],CODINV,3,FALSE)=0,"",VLOOKUP(FACTURACION[[#This Row],[REFERENCIA]],CODINV,3,FALSE))</f>
        <v>8685G</v>
      </c>
      <c r="M2978" s="12" t="str">
        <f>+VLOOKUP(FACTURACION[[#This Row],[REFERENCIA]],CODINV,4,FALSE)</f>
        <v>VÁLVULAS Y MULTIVÁLVULAS</v>
      </c>
      <c r="N2978" s="12" t="str">
        <f>+VLOOKUP(FACTURACION[[#This Row],[REFERENCIA]],CODINV,5,FALSE)</f>
        <v>REGO</v>
      </c>
      <c r="O2978" s="27">
        <v>3</v>
      </c>
      <c r="P2978" s="28">
        <v>173500</v>
      </c>
      <c r="Q2978" s="24">
        <f>+FACTURACION[[#This Row],[CANTIDAD]]*FACTURACION[[#This Row],[VR UNITARIO]]/1000</f>
        <v>520.5</v>
      </c>
      <c r="R2978" s="3" t="str">
        <f>+VLOOKUP(FACTURACION[[#This Row],[NIT]],TABLACLIENTE,5,FALSE)</f>
        <v>GIRON</v>
      </c>
    </row>
    <row r="2979" spans="3:18">
      <c r="C2979" s="13">
        <v>2016</v>
      </c>
      <c r="D2979" s="17" t="s">
        <v>229</v>
      </c>
      <c r="E2979" s="17">
        <f>MONTH(FACTURACION[[#This Row],[MES]]&amp;1)</f>
        <v>1</v>
      </c>
      <c r="F2979" s="223">
        <f>DATE(FACTURACION[[#This Row],[AÑO]],FACTURACION[[#This Row],[Mes numero]],1)</f>
        <v>42370</v>
      </c>
      <c r="G2979" s="159">
        <v>11740</v>
      </c>
      <c r="H2979" s="20">
        <v>890500726</v>
      </c>
      <c r="I2979" s="2" t="str">
        <f>+VLOOKUP(FACTURACION[[#This Row],[NIT]],TABLACLIENTE,2,FALSE)</f>
        <v>NORTESANTANDEREANA DE GAS S.A. E.S.P (NORGAS S.A. E.S.P.)</v>
      </c>
      <c r="J2979" s="27" t="s">
        <v>113</v>
      </c>
      <c r="K2979" s="12" t="str">
        <f>+VLOOKUP(FACTURACION[[#This Row],[REFERENCIA]],CODINV,2,FALSE)</f>
        <v>VALVULA CHEK LOCK 3/4"</v>
      </c>
      <c r="L2979" s="12" t="str">
        <f>IF(VLOOKUP(FACTURACION[[#This Row],[REFERENCIA]],CODINV,3,FALSE)=0,"",VLOOKUP(FACTURACION[[#This Row],[REFERENCIA]],CODINV,3,FALSE))</f>
        <v>7590U</v>
      </c>
      <c r="M2979" s="12" t="str">
        <f>+VLOOKUP(FACTURACION[[#This Row],[REFERENCIA]],CODINV,4,FALSE)</f>
        <v>VÁLVULAS Y MULTIVÁLVULAS</v>
      </c>
      <c r="N2979" s="12" t="str">
        <f>+VLOOKUP(FACTURACION[[#This Row],[REFERENCIA]],CODINV,5,FALSE)</f>
        <v>REGO</v>
      </c>
      <c r="O2979" s="27">
        <v>1</v>
      </c>
      <c r="P2979" s="28">
        <v>58500</v>
      </c>
      <c r="Q2979" s="24">
        <f>+FACTURACION[[#This Row],[CANTIDAD]]*FACTURACION[[#This Row],[VR UNITARIO]]/1000</f>
        <v>58.5</v>
      </c>
      <c r="R2979" s="3" t="str">
        <f>+VLOOKUP(FACTURACION[[#This Row],[NIT]],TABLACLIENTE,5,FALSE)</f>
        <v>BUCARAMANGA</v>
      </c>
    </row>
    <row r="2980" spans="3:18">
      <c r="C2980" s="13">
        <v>2016</v>
      </c>
      <c r="D2980" s="17" t="s">
        <v>229</v>
      </c>
      <c r="E2980" s="17">
        <f>MONTH(FACTURACION[[#This Row],[MES]]&amp;1)</f>
        <v>1</v>
      </c>
      <c r="F2980" s="223">
        <f>DATE(FACTURACION[[#This Row],[AÑO]],FACTURACION[[#This Row],[Mes numero]],1)</f>
        <v>42370</v>
      </c>
      <c r="G2980" s="159">
        <v>11742</v>
      </c>
      <c r="H2980" s="20">
        <v>830137252</v>
      </c>
      <c r="I2980" s="2" t="str">
        <f>+VLOOKUP(FACTURACION[[#This Row],[NIT]],TABLACLIENTE,2,FALSE)</f>
        <v>SAGENCO SAS</v>
      </c>
      <c r="J2980" s="27" t="s">
        <v>167</v>
      </c>
      <c r="K2980" s="12" t="str">
        <f>+VLOOKUP(FACTURACION[[#This Row],[REFERENCIA]],CODINV,2,FALSE)</f>
        <v>KIT DE EMPAQUE LLENADO</v>
      </c>
      <c r="L2980" s="12" t="str">
        <f>IF(VLOOKUP(FACTURACION[[#This Row],[REFERENCIA]],CODINV,3,FALSE)=0,"",VLOOKUP(FACTURACION[[#This Row],[REFERENCIA]],CODINV,3,FALSE))</f>
        <v>8475-80</v>
      </c>
      <c r="M2980" s="12" t="str">
        <f>+VLOOKUP(FACTURACION[[#This Row],[REFERENCIA]],CODINV,4,FALSE)</f>
        <v>REPUESTOS Y ACCESORIOS</v>
      </c>
      <c r="N2980" s="12" t="str">
        <f>+VLOOKUP(FACTURACION[[#This Row],[REFERENCIA]],CODINV,5,FALSE)</f>
        <v>REGO</v>
      </c>
      <c r="O2980" s="27">
        <v>1</v>
      </c>
      <c r="P2980" s="28">
        <v>12000</v>
      </c>
      <c r="Q2980" s="24">
        <f>+FACTURACION[[#This Row],[CANTIDAD]]*FACTURACION[[#This Row],[VR UNITARIO]]/1000</f>
        <v>12</v>
      </c>
      <c r="R2980" s="3" t="str">
        <f>+VLOOKUP(FACTURACION[[#This Row],[NIT]],TABLACLIENTE,5,FALSE)</f>
        <v>BOGOTÁ D.C.</v>
      </c>
    </row>
    <row r="2981" spans="3:18">
      <c r="C2981" s="29">
        <v>2016</v>
      </c>
      <c r="D2981" s="30" t="s">
        <v>265</v>
      </c>
      <c r="E2981" s="30">
        <f>MONTH(FACTURACION[[#This Row],[MES]]&amp;1)</f>
        <v>2</v>
      </c>
      <c r="F2981" s="223">
        <f>DATE(FACTURACION[[#This Row],[AÑO]],FACTURACION[[#This Row],[Mes numero]],1)</f>
        <v>42401</v>
      </c>
      <c r="G2981" s="160">
        <v>11813</v>
      </c>
      <c r="H2981" s="20">
        <v>800074033</v>
      </c>
      <c r="I2981" s="2" t="str">
        <f>+VLOOKUP(FACTURACION[[#This Row],[NIT]],TABLACLIENTE,2,FALSE)</f>
        <v>COMPAÑIAS ASOCIADAS DE GAS S.A. E.S.P (ASOGAS SA ESP)</v>
      </c>
      <c r="J2981" s="3" t="s">
        <v>833</v>
      </c>
      <c r="K2981" s="12" t="str">
        <f>+VLOOKUP(FACTURACION[[#This Row],[REFERENCIA]],CODINV,2,FALSE)</f>
        <v>TERMOCUPLA 30"</v>
      </c>
      <c r="L2981" s="12" t="str">
        <f>IF(VLOOKUP(FACTURACION[[#This Row],[REFERENCIA]],CODINV,3,FALSE)=0,"",VLOOKUP(FACTURACION[[#This Row],[REFERENCIA]],CODINV,3,FALSE))</f>
        <v/>
      </c>
      <c r="M2981" s="12" t="str">
        <f>+VLOOKUP(FACTURACION[[#This Row],[REFERENCIA]],CODINV,4,FALSE)</f>
        <v>REPUESTOS Y ACCESORIOS</v>
      </c>
      <c r="N2981" s="12" t="str">
        <f>+VLOOKUP(FACTURACION[[#This Row],[REFERENCIA]],CODINV,5,FALSE)</f>
        <v>ALGAS SDI</v>
      </c>
      <c r="O2981" s="3">
        <v>1</v>
      </c>
      <c r="P2981" s="31">
        <v>125000</v>
      </c>
      <c r="Q2981" s="24">
        <f>+FACTURACION[[#This Row],[CANTIDAD]]*FACTURACION[[#This Row],[VR UNITARIO]]/1000</f>
        <v>125</v>
      </c>
      <c r="R2981" s="3" t="str">
        <f>+VLOOKUP(FACTURACION[[#This Row],[NIT]],TABLACLIENTE,5,FALSE)</f>
        <v>MOSQUERA</v>
      </c>
    </row>
    <row r="2982" spans="3:18">
      <c r="C2982" s="29">
        <v>2016</v>
      </c>
      <c r="D2982" s="30" t="s">
        <v>265</v>
      </c>
      <c r="E2982" s="30">
        <f>MONTH(FACTURACION[[#This Row],[MES]]&amp;1)</f>
        <v>2</v>
      </c>
      <c r="F2982" s="223">
        <f>DATE(FACTURACION[[#This Row],[AÑO]],FACTURACION[[#This Row],[Mes numero]],1)</f>
        <v>42401</v>
      </c>
      <c r="G2982" s="160">
        <v>11780</v>
      </c>
      <c r="H2982" s="25">
        <v>890908643</v>
      </c>
      <c r="I2982" s="3" t="str">
        <f>+VLOOKUP(FACTURACION[[#This Row],[NIT]],TABLACLIENTE,2,FALSE)</f>
        <v>GASES DE ANTIOQUIA S.A. E.S.P.  (GAS ANTIOQUIA S.A. E.S.P.)</v>
      </c>
      <c r="J2982" s="3" t="s">
        <v>122</v>
      </c>
      <c r="K2982" s="12" t="str">
        <f>+VLOOKUP(FACTURACION[[#This Row],[REFERENCIA]],CODINV,2,FALSE)</f>
        <v>EMPAQUES PARA PISTONES DE LLENADO</v>
      </c>
      <c r="L2982" s="12" t="str">
        <f>IF(VLOOKUP(FACTURACION[[#This Row],[REFERENCIA]],CODINV,3,FALSE)=0,"",VLOOKUP(FACTURACION[[#This Row],[REFERENCIA]],CODINV,3,FALSE))</f>
        <v/>
      </c>
      <c r="M2982" s="12" t="str">
        <f>+VLOOKUP(FACTURACION[[#This Row],[REFERENCIA]],CODINV,4,FALSE)</f>
        <v>REPUESTOS Y ACCESORIOS</v>
      </c>
      <c r="N2982" s="12" t="str">
        <f>+VLOOKUP(FACTURACION[[#This Row],[REFERENCIA]],CODINV,5,FALSE)</f>
        <v>CAVAGNA</v>
      </c>
      <c r="O2982" s="3">
        <v>500</v>
      </c>
      <c r="P2982" s="31">
        <v>2500</v>
      </c>
      <c r="Q2982" s="24">
        <f>+FACTURACION[[#This Row],[CANTIDAD]]*FACTURACION[[#This Row],[VR UNITARIO]]/1000</f>
        <v>1250</v>
      </c>
      <c r="R2982" s="3" t="str">
        <f>+VLOOKUP(FACTURACION[[#This Row],[NIT]],TABLACLIENTE,5,FALSE)</f>
        <v>MEDELLIN</v>
      </c>
    </row>
    <row r="2983" spans="3:18">
      <c r="C2983" s="29">
        <v>2016</v>
      </c>
      <c r="D2983" s="30" t="s">
        <v>265</v>
      </c>
      <c r="E2983" s="30">
        <f>MONTH(FACTURACION[[#This Row],[MES]]&amp;1)</f>
        <v>2</v>
      </c>
      <c r="F2983" s="223">
        <f>DATE(FACTURACION[[#This Row],[AÑO]],FACTURACION[[#This Row],[Mes numero]],1)</f>
        <v>42401</v>
      </c>
      <c r="G2983" s="160">
        <v>11788</v>
      </c>
      <c r="H2983" s="25">
        <v>891101577</v>
      </c>
      <c r="I2983" s="3" t="str">
        <f>+VLOOKUP(FACTURACION[[#This Row],[NIT]],TABLACLIENTE,2,FALSE)</f>
        <v>ALCANOS DE COLOMBIA S.A. E.S.P</v>
      </c>
      <c r="J2983" s="3" t="s">
        <v>20</v>
      </c>
      <c r="K2983" s="12" t="str">
        <f>+VLOOKUP(FACTURACION[[#This Row],[REFERENCIA]],CODINV,2,FALSE)</f>
        <v xml:space="preserve">MEDIDOR AC-250 C: 3/4" CON CONECTORES </v>
      </c>
      <c r="L2983" s="12" t="str">
        <f>IF(VLOOKUP(FACTURACION[[#This Row],[REFERENCIA]],CODINV,3,FALSE)=0,"",VLOOKUP(FACTURACION[[#This Row],[REFERENCIA]],CODINV,3,FALSE))</f>
        <v/>
      </c>
      <c r="M2983" s="12" t="str">
        <f>+VLOOKUP(FACTURACION[[#This Row],[REFERENCIA]],CODINV,4,FALSE)</f>
        <v>MEDIDORES</v>
      </c>
      <c r="N2983" s="12" t="str">
        <f>+VLOOKUP(FACTURACION[[#This Row],[REFERENCIA]],CODINV,5,FALSE)</f>
        <v>HONEYWELL</v>
      </c>
      <c r="O2983" s="3">
        <v>14</v>
      </c>
      <c r="P2983" s="31">
        <v>470745</v>
      </c>
      <c r="Q2983" s="24">
        <f>+FACTURACION[[#This Row],[CANTIDAD]]*FACTURACION[[#This Row],[VR UNITARIO]]/1000</f>
        <v>6590.43</v>
      </c>
      <c r="R2983" s="3" t="str">
        <f>+VLOOKUP(FACTURACION[[#This Row],[NIT]],TABLACLIENTE,5,FALSE)</f>
        <v>NEIVA</v>
      </c>
    </row>
    <row r="2984" spans="3:18">
      <c r="C2984" s="29">
        <v>2016</v>
      </c>
      <c r="D2984" s="30" t="s">
        <v>265</v>
      </c>
      <c r="E2984" s="30">
        <f>MONTH(FACTURACION[[#This Row],[MES]]&amp;1)</f>
        <v>2</v>
      </c>
      <c r="F2984" s="223">
        <f>DATE(FACTURACION[[#This Row],[AÑO]],FACTURACION[[#This Row],[Mes numero]],1)</f>
        <v>42401</v>
      </c>
      <c r="G2984" s="160">
        <v>11789</v>
      </c>
      <c r="H2984" s="25">
        <v>891101577</v>
      </c>
      <c r="I2984" s="3" t="str">
        <f>+VLOOKUP(FACTURACION[[#This Row],[NIT]],TABLACLIENTE,2,FALSE)</f>
        <v>ALCANOS DE COLOMBIA S.A. E.S.P</v>
      </c>
      <c r="J2984" s="3" t="s">
        <v>20</v>
      </c>
      <c r="K2984" s="12" t="str">
        <f>+VLOOKUP(FACTURACION[[#This Row],[REFERENCIA]],CODINV,2,FALSE)</f>
        <v xml:space="preserve">MEDIDOR AC-250 C: 3/4" CON CONECTORES </v>
      </c>
      <c r="L2984" s="12" t="str">
        <f>IF(VLOOKUP(FACTURACION[[#This Row],[REFERENCIA]],CODINV,3,FALSE)=0,"",VLOOKUP(FACTURACION[[#This Row],[REFERENCIA]],CODINV,3,FALSE))</f>
        <v/>
      </c>
      <c r="M2984" s="12" t="str">
        <f>+VLOOKUP(FACTURACION[[#This Row],[REFERENCIA]],CODINV,4,FALSE)</f>
        <v>MEDIDORES</v>
      </c>
      <c r="N2984" s="12" t="str">
        <f>+VLOOKUP(FACTURACION[[#This Row],[REFERENCIA]],CODINV,5,FALSE)</f>
        <v>HONEYWELL</v>
      </c>
      <c r="O2984" s="3">
        <v>25</v>
      </c>
      <c r="P2984" s="31">
        <v>470745</v>
      </c>
      <c r="Q2984" s="24">
        <f>+FACTURACION[[#This Row],[CANTIDAD]]*FACTURACION[[#This Row],[VR UNITARIO]]/1000</f>
        <v>11768.625</v>
      </c>
      <c r="R2984" s="3" t="str">
        <f>+VLOOKUP(FACTURACION[[#This Row],[NIT]],TABLACLIENTE,5,FALSE)</f>
        <v>NEIVA</v>
      </c>
    </row>
    <row r="2985" spans="3:18">
      <c r="C2985" s="29">
        <v>2016</v>
      </c>
      <c r="D2985" s="30" t="s">
        <v>265</v>
      </c>
      <c r="E2985" s="30">
        <f>MONTH(FACTURACION[[#This Row],[MES]]&amp;1)</f>
        <v>2</v>
      </c>
      <c r="F2985" s="223">
        <f>DATE(FACTURACION[[#This Row],[AÑO]],FACTURACION[[#This Row],[Mes numero]],1)</f>
        <v>42401</v>
      </c>
      <c r="G2985" s="160">
        <v>11790</v>
      </c>
      <c r="H2985" s="25">
        <v>891101577</v>
      </c>
      <c r="I2985" s="3" t="str">
        <f>+VLOOKUP(FACTURACION[[#This Row],[NIT]],TABLACLIENTE,2,FALSE)</f>
        <v>ALCANOS DE COLOMBIA S.A. E.S.P</v>
      </c>
      <c r="J2985" s="3" t="s">
        <v>20</v>
      </c>
      <c r="K2985" s="12" t="str">
        <f>+VLOOKUP(FACTURACION[[#This Row],[REFERENCIA]],CODINV,2,FALSE)</f>
        <v xml:space="preserve">MEDIDOR AC-250 C: 3/4" CON CONECTORES </v>
      </c>
      <c r="L2985" s="12" t="str">
        <f>IF(VLOOKUP(FACTURACION[[#This Row],[REFERENCIA]],CODINV,3,FALSE)=0,"",VLOOKUP(FACTURACION[[#This Row],[REFERENCIA]],CODINV,3,FALSE))</f>
        <v/>
      </c>
      <c r="M2985" s="12" t="str">
        <f>+VLOOKUP(FACTURACION[[#This Row],[REFERENCIA]],CODINV,4,FALSE)</f>
        <v>MEDIDORES</v>
      </c>
      <c r="N2985" s="12" t="str">
        <f>+VLOOKUP(FACTURACION[[#This Row],[REFERENCIA]],CODINV,5,FALSE)</f>
        <v>HONEYWELL</v>
      </c>
      <c r="O2985" s="3">
        <v>7</v>
      </c>
      <c r="P2985" s="31">
        <v>470745</v>
      </c>
      <c r="Q2985" s="24">
        <f>+FACTURACION[[#This Row],[CANTIDAD]]*FACTURACION[[#This Row],[VR UNITARIO]]/1000</f>
        <v>3295.2150000000001</v>
      </c>
      <c r="R2985" s="3" t="str">
        <f>+VLOOKUP(FACTURACION[[#This Row],[NIT]],TABLACLIENTE,5,FALSE)</f>
        <v>NEIVA</v>
      </c>
    </row>
    <row r="2986" spans="3:18">
      <c r="C2986" s="29">
        <v>2016</v>
      </c>
      <c r="D2986" s="30" t="s">
        <v>265</v>
      </c>
      <c r="E2986" s="30">
        <f>MONTH(FACTURACION[[#This Row],[MES]]&amp;1)</f>
        <v>2</v>
      </c>
      <c r="F2986" s="223">
        <f>DATE(FACTURACION[[#This Row],[AÑO]],FACTURACION[[#This Row],[Mes numero]],1)</f>
        <v>42401</v>
      </c>
      <c r="G2986" s="160">
        <v>11791</v>
      </c>
      <c r="H2986" s="25">
        <v>891101577</v>
      </c>
      <c r="I2986" s="3" t="str">
        <f>+VLOOKUP(FACTURACION[[#This Row],[NIT]],TABLACLIENTE,2,FALSE)</f>
        <v>ALCANOS DE COLOMBIA S.A. E.S.P</v>
      </c>
      <c r="J2986" s="3" t="s">
        <v>20</v>
      </c>
      <c r="K2986" s="12" t="str">
        <f>+VLOOKUP(FACTURACION[[#This Row],[REFERENCIA]],CODINV,2,FALSE)</f>
        <v xml:space="preserve">MEDIDOR AC-250 C: 3/4" CON CONECTORES </v>
      </c>
      <c r="L2986" s="12" t="str">
        <f>IF(VLOOKUP(FACTURACION[[#This Row],[REFERENCIA]],CODINV,3,FALSE)=0,"",VLOOKUP(FACTURACION[[#This Row],[REFERENCIA]],CODINV,3,FALSE))</f>
        <v/>
      </c>
      <c r="M2986" s="12" t="str">
        <f>+VLOOKUP(FACTURACION[[#This Row],[REFERENCIA]],CODINV,4,FALSE)</f>
        <v>MEDIDORES</v>
      </c>
      <c r="N2986" s="12" t="str">
        <f>+VLOOKUP(FACTURACION[[#This Row],[REFERENCIA]],CODINV,5,FALSE)</f>
        <v>HONEYWELL</v>
      </c>
      <c r="O2986" s="3">
        <v>5</v>
      </c>
      <c r="P2986" s="31">
        <v>470745</v>
      </c>
      <c r="Q2986" s="24">
        <f>+FACTURACION[[#This Row],[CANTIDAD]]*FACTURACION[[#This Row],[VR UNITARIO]]/1000</f>
        <v>2353.7249999999999</v>
      </c>
      <c r="R2986" s="3" t="str">
        <f>+VLOOKUP(FACTURACION[[#This Row],[NIT]],TABLACLIENTE,5,FALSE)</f>
        <v>NEIVA</v>
      </c>
    </row>
    <row r="2987" spans="3:18">
      <c r="C2987" s="29">
        <v>2016</v>
      </c>
      <c r="D2987" s="30" t="s">
        <v>265</v>
      </c>
      <c r="E2987" s="30">
        <f>MONTH(FACTURACION[[#This Row],[MES]]&amp;1)</f>
        <v>2</v>
      </c>
      <c r="F2987" s="223">
        <f>DATE(FACTURACION[[#This Row],[AÑO]],FACTURACION[[#This Row],[Mes numero]],1)</f>
        <v>42401</v>
      </c>
      <c r="G2987" s="160">
        <v>11791</v>
      </c>
      <c r="H2987" s="25">
        <v>891101577</v>
      </c>
      <c r="I2987" s="3" t="str">
        <f>+VLOOKUP(FACTURACION[[#This Row],[NIT]],TABLACLIENTE,2,FALSE)</f>
        <v>ALCANOS DE COLOMBIA S.A. E.S.P</v>
      </c>
      <c r="J2987" s="3" t="s">
        <v>20</v>
      </c>
      <c r="K2987" s="12" t="str">
        <f>+VLOOKUP(FACTURACION[[#This Row],[REFERENCIA]],CODINV,2,FALSE)</f>
        <v xml:space="preserve">MEDIDOR AC-250 C: 3/4" CON CONECTORES </v>
      </c>
      <c r="L2987" s="12" t="str">
        <f>IF(VLOOKUP(FACTURACION[[#This Row],[REFERENCIA]],CODINV,3,FALSE)=0,"",VLOOKUP(FACTURACION[[#This Row],[REFERENCIA]],CODINV,3,FALSE))</f>
        <v/>
      </c>
      <c r="M2987" s="12" t="str">
        <f>+VLOOKUP(FACTURACION[[#This Row],[REFERENCIA]],CODINV,4,FALSE)</f>
        <v>MEDIDORES</v>
      </c>
      <c r="N2987" s="12" t="str">
        <f>+VLOOKUP(FACTURACION[[#This Row],[REFERENCIA]],CODINV,5,FALSE)</f>
        <v>HONEYWELL</v>
      </c>
      <c r="O2987" s="3">
        <v>5</v>
      </c>
      <c r="P2987" s="31">
        <v>470745</v>
      </c>
      <c r="Q2987" s="24">
        <f>+FACTURACION[[#This Row],[CANTIDAD]]*FACTURACION[[#This Row],[VR UNITARIO]]/1000</f>
        <v>2353.7249999999999</v>
      </c>
      <c r="R2987" s="3" t="str">
        <f>+VLOOKUP(FACTURACION[[#This Row],[NIT]],TABLACLIENTE,5,FALSE)</f>
        <v>NEIVA</v>
      </c>
    </row>
    <row r="2988" spans="3:18">
      <c r="C2988" s="29">
        <v>2016</v>
      </c>
      <c r="D2988" s="30" t="s">
        <v>265</v>
      </c>
      <c r="E2988" s="30">
        <f>MONTH(FACTURACION[[#This Row],[MES]]&amp;1)</f>
        <v>2</v>
      </c>
      <c r="F2988" s="223">
        <f>DATE(FACTURACION[[#This Row],[AÑO]],FACTURACION[[#This Row],[Mes numero]],1)</f>
        <v>42401</v>
      </c>
      <c r="G2988" s="160">
        <v>11825</v>
      </c>
      <c r="H2988" s="25">
        <v>800202395</v>
      </c>
      <c r="I2988" s="3" t="str">
        <f>+VLOOKUP(FACTURACION[[#This Row],[NIT]],TABLACLIENTE,2,FALSE)</f>
        <v>EFIGAS GAS NATURAL S.A. E.S.P. (EFIGAS S.A. E.S.P.)</v>
      </c>
      <c r="J2988" s="3" t="s">
        <v>20</v>
      </c>
      <c r="K2988" s="12" t="str">
        <f>+VLOOKUP(FACTURACION[[#This Row],[REFERENCIA]],CODINV,2,FALSE)</f>
        <v xml:space="preserve">MEDIDOR AC-250 C: 3/4" CON CONECTORES </v>
      </c>
      <c r="L2988" s="12" t="str">
        <f>IF(VLOOKUP(FACTURACION[[#This Row],[REFERENCIA]],CODINV,3,FALSE)=0,"",VLOOKUP(FACTURACION[[#This Row],[REFERENCIA]],CODINV,3,FALSE))</f>
        <v/>
      </c>
      <c r="M2988" s="12" t="str">
        <f>+VLOOKUP(FACTURACION[[#This Row],[REFERENCIA]],CODINV,4,FALSE)</f>
        <v>MEDIDORES</v>
      </c>
      <c r="N2988" s="12" t="str">
        <f>+VLOOKUP(FACTURACION[[#This Row],[REFERENCIA]],CODINV,5,FALSE)</f>
        <v>HONEYWELL</v>
      </c>
      <c r="O2988" s="3">
        <v>5</v>
      </c>
      <c r="P2988" s="31">
        <v>473541</v>
      </c>
      <c r="Q2988" s="24">
        <f>+FACTURACION[[#This Row],[CANTIDAD]]*FACTURACION[[#This Row],[VR UNITARIO]]/1000</f>
        <v>2367.7049999999999</v>
      </c>
      <c r="R2988" s="3" t="str">
        <f>+VLOOKUP(FACTURACION[[#This Row],[NIT]],TABLACLIENTE,5,FALSE)</f>
        <v>MANIZALES</v>
      </c>
    </row>
    <row r="2989" spans="3:18">
      <c r="C2989" s="29">
        <v>2016</v>
      </c>
      <c r="D2989" s="30" t="s">
        <v>265</v>
      </c>
      <c r="E2989" s="30">
        <f>MONTH(FACTURACION[[#This Row],[MES]]&amp;1)</f>
        <v>2</v>
      </c>
      <c r="F2989" s="223">
        <f>DATE(FACTURACION[[#This Row],[AÑO]],FACTURACION[[#This Row],[Mes numero]],1)</f>
        <v>42401</v>
      </c>
      <c r="G2989" s="160">
        <v>11793</v>
      </c>
      <c r="H2989" s="25">
        <v>800021272</v>
      </c>
      <c r="I2989" s="3" t="str">
        <f>+VLOOKUP(FACTURACION[[#This Row],[NIT]],TABLACLIENTE,2,FALSE)</f>
        <v>GASES DEL LLANO S.A. E.S.P (LLANOGAS S.A. E.S.P.)</v>
      </c>
      <c r="J2989" s="3" t="s">
        <v>20</v>
      </c>
      <c r="K2989" s="12" t="str">
        <f>+VLOOKUP(FACTURACION[[#This Row],[REFERENCIA]],CODINV,2,FALSE)</f>
        <v xml:space="preserve">MEDIDOR AC-250 C: 3/4" CON CONECTORES </v>
      </c>
      <c r="L2989" s="12" t="str">
        <f>IF(VLOOKUP(FACTURACION[[#This Row],[REFERENCIA]],CODINV,3,FALSE)=0,"",VLOOKUP(FACTURACION[[#This Row],[REFERENCIA]],CODINV,3,FALSE))</f>
        <v/>
      </c>
      <c r="M2989" s="12" t="str">
        <f>+VLOOKUP(FACTURACION[[#This Row],[REFERENCIA]],CODINV,4,FALSE)</f>
        <v>MEDIDORES</v>
      </c>
      <c r="N2989" s="12" t="str">
        <f>+VLOOKUP(FACTURACION[[#This Row],[REFERENCIA]],CODINV,5,FALSE)</f>
        <v>HONEYWELL</v>
      </c>
      <c r="O2989" s="3">
        <v>18</v>
      </c>
      <c r="P2989" s="31">
        <v>493035</v>
      </c>
      <c r="Q2989" s="24">
        <f>+FACTURACION[[#This Row],[CANTIDAD]]*FACTURACION[[#This Row],[VR UNITARIO]]/1000</f>
        <v>8874.6299999999992</v>
      </c>
      <c r="R2989" s="3" t="str">
        <f>+VLOOKUP(FACTURACION[[#This Row],[NIT]],TABLACLIENTE,5,FALSE)</f>
        <v>VILLAVICENCIO</v>
      </c>
    </row>
    <row r="2990" spans="3:18">
      <c r="C2990" s="29">
        <v>2016</v>
      </c>
      <c r="D2990" s="30" t="s">
        <v>265</v>
      </c>
      <c r="E2990" s="30">
        <f>MONTH(FACTURACION[[#This Row],[MES]]&amp;1)</f>
        <v>2</v>
      </c>
      <c r="F2990" s="223">
        <f>DATE(FACTURACION[[#This Row],[AÑO]],FACTURACION[[#This Row],[Mes numero]],1)</f>
        <v>42401</v>
      </c>
      <c r="G2990" s="160">
        <v>11786</v>
      </c>
      <c r="H2990" s="25">
        <v>890503900</v>
      </c>
      <c r="I2990" s="3" t="str">
        <f>+VLOOKUP(FACTURACION[[#This Row],[NIT]],TABLACLIENTE,2,FALSE)</f>
        <v>GASES DEL ORIENTE S.A. E.S.P.</v>
      </c>
      <c r="J2990" s="3" t="s">
        <v>20</v>
      </c>
      <c r="K2990" s="12" t="str">
        <f>+VLOOKUP(FACTURACION[[#This Row],[REFERENCIA]],CODINV,2,FALSE)</f>
        <v xml:space="preserve">MEDIDOR AC-250 C: 3/4" CON CONECTORES </v>
      </c>
      <c r="L2990" s="12" t="str">
        <f>IF(VLOOKUP(FACTURACION[[#This Row],[REFERENCIA]],CODINV,3,FALSE)=0,"",VLOOKUP(FACTURACION[[#This Row],[REFERENCIA]],CODINV,3,FALSE))</f>
        <v/>
      </c>
      <c r="M2990" s="12" t="str">
        <f>+VLOOKUP(FACTURACION[[#This Row],[REFERENCIA]],CODINV,4,FALSE)</f>
        <v>MEDIDORES</v>
      </c>
      <c r="N2990" s="12" t="str">
        <f>+VLOOKUP(FACTURACION[[#This Row],[REFERENCIA]],CODINV,5,FALSE)</f>
        <v>HONEYWELL</v>
      </c>
      <c r="O2990" s="3">
        <v>30</v>
      </c>
      <c r="P2990" s="31">
        <v>465755</v>
      </c>
      <c r="Q2990" s="24">
        <f>+FACTURACION[[#This Row],[CANTIDAD]]*FACTURACION[[#This Row],[VR UNITARIO]]/1000</f>
        <v>13972.65</v>
      </c>
      <c r="R2990" s="3" t="str">
        <f>+VLOOKUP(FACTURACION[[#This Row],[NIT]],TABLACLIENTE,5,FALSE)</f>
        <v>CUCUTA</v>
      </c>
    </row>
    <row r="2991" spans="3:18">
      <c r="C2991" s="29">
        <v>2016</v>
      </c>
      <c r="D2991" s="30" t="s">
        <v>265</v>
      </c>
      <c r="E2991" s="30">
        <f>MONTH(FACTURACION[[#This Row],[MES]]&amp;1)</f>
        <v>2</v>
      </c>
      <c r="F2991" s="223">
        <f>DATE(FACTURACION[[#This Row],[AÑO]],FACTURACION[[#This Row],[Mes numero]],1)</f>
        <v>42401</v>
      </c>
      <c r="G2991" s="160">
        <v>11816</v>
      </c>
      <c r="H2991" s="25">
        <v>860510315</v>
      </c>
      <c r="I2991" s="3" t="str">
        <f>+VLOOKUP(FACTURACION[[#This Row],[NIT]],TABLACLIENTE,2,FALSE)</f>
        <v>INVERSIONES ALIS SAS</v>
      </c>
      <c r="J2991" s="3" t="s">
        <v>20</v>
      </c>
      <c r="K2991" s="12" t="str">
        <f>+VLOOKUP(FACTURACION[[#This Row],[REFERENCIA]],CODINV,2,FALSE)</f>
        <v xml:space="preserve">MEDIDOR AC-250 C: 3/4" CON CONECTORES </v>
      </c>
      <c r="L2991" s="12" t="str">
        <f>IF(VLOOKUP(FACTURACION[[#This Row],[REFERENCIA]],CODINV,3,FALSE)=0,"",VLOOKUP(FACTURACION[[#This Row],[REFERENCIA]],CODINV,3,FALSE))</f>
        <v/>
      </c>
      <c r="M2991" s="12" t="str">
        <f>+VLOOKUP(FACTURACION[[#This Row],[REFERENCIA]],CODINV,4,FALSE)</f>
        <v>MEDIDORES</v>
      </c>
      <c r="N2991" s="12" t="str">
        <f>+VLOOKUP(FACTURACION[[#This Row],[REFERENCIA]],CODINV,5,FALSE)</f>
        <v>HONEYWELL</v>
      </c>
      <c r="O2991" s="3">
        <v>7</v>
      </c>
      <c r="P2991" s="31">
        <v>494696</v>
      </c>
      <c r="Q2991" s="24">
        <f>+FACTURACION[[#This Row],[CANTIDAD]]*FACTURACION[[#This Row],[VR UNITARIO]]/1000</f>
        <v>3462.8719999999998</v>
      </c>
      <c r="R2991" s="3" t="str">
        <f>+VLOOKUP(FACTURACION[[#This Row],[NIT]],TABLACLIENTE,5,FALSE)</f>
        <v>VILLAVICENCIO</v>
      </c>
    </row>
    <row r="2992" spans="3:18">
      <c r="C2992" s="29">
        <v>2016</v>
      </c>
      <c r="D2992" s="30" t="s">
        <v>265</v>
      </c>
      <c r="E2992" s="30">
        <f>MONTH(FACTURACION[[#This Row],[MES]]&amp;1)</f>
        <v>2</v>
      </c>
      <c r="F2992" s="223">
        <f>DATE(FACTURACION[[#This Row],[AÑO]],FACTURACION[[#This Row],[Mes numero]],1)</f>
        <v>42401</v>
      </c>
      <c r="G2992" s="160">
        <v>11827</v>
      </c>
      <c r="H2992" s="25">
        <v>822001073</v>
      </c>
      <c r="I2992" s="3" t="str">
        <f>+VLOOKUP(FACTURACION[[#This Row],[NIT]],TABLACLIENTE,2,FALSE)</f>
        <v>MADIGAS INGENIEROS S.A. E.S.P.</v>
      </c>
      <c r="J2992" s="3" t="s">
        <v>20</v>
      </c>
      <c r="K2992" s="12" t="str">
        <f>+VLOOKUP(FACTURACION[[#This Row],[REFERENCIA]],CODINV,2,FALSE)</f>
        <v xml:space="preserve">MEDIDOR AC-250 C: 3/4" CON CONECTORES </v>
      </c>
      <c r="L2992" s="12" t="str">
        <f>IF(VLOOKUP(FACTURACION[[#This Row],[REFERENCIA]],CODINV,3,FALSE)=0,"",VLOOKUP(FACTURACION[[#This Row],[REFERENCIA]],CODINV,3,FALSE))</f>
        <v/>
      </c>
      <c r="M2992" s="12" t="str">
        <f>+VLOOKUP(FACTURACION[[#This Row],[REFERENCIA]],CODINV,4,FALSE)</f>
        <v>MEDIDORES</v>
      </c>
      <c r="N2992" s="12" t="str">
        <f>+VLOOKUP(FACTURACION[[#This Row],[REFERENCIA]],CODINV,5,FALSE)</f>
        <v>HONEYWELL</v>
      </c>
      <c r="O2992" s="3">
        <v>5</v>
      </c>
      <c r="P2992" s="31">
        <v>473549</v>
      </c>
      <c r="Q2992" s="24">
        <f>+FACTURACION[[#This Row],[CANTIDAD]]*FACTURACION[[#This Row],[VR UNITARIO]]/1000</f>
        <v>2367.7449999999999</v>
      </c>
      <c r="R2992" s="3" t="str">
        <f>+VLOOKUP(FACTURACION[[#This Row],[NIT]],TABLACLIENTE,5,FALSE)</f>
        <v>ACACIAS</v>
      </c>
    </row>
    <row r="2993" spans="3:18">
      <c r="C2993" s="29">
        <v>2016</v>
      </c>
      <c r="D2993" s="30" t="s">
        <v>265</v>
      </c>
      <c r="E2993" s="30">
        <f>MONTH(FACTURACION[[#This Row],[MES]]&amp;1)</f>
        <v>2</v>
      </c>
      <c r="F2993" s="223">
        <f>DATE(FACTURACION[[#This Row],[AÑO]],FACTURACION[[#This Row],[Mes numero]],1)</f>
        <v>42401</v>
      </c>
      <c r="G2993" s="160">
        <v>11828</v>
      </c>
      <c r="H2993" s="25">
        <v>822001073</v>
      </c>
      <c r="I2993" s="3" t="str">
        <f>+VLOOKUP(FACTURACION[[#This Row],[NIT]],TABLACLIENTE,2,FALSE)</f>
        <v>MADIGAS INGENIEROS S.A. E.S.P.</v>
      </c>
      <c r="J2993" s="3" t="s">
        <v>20</v>
      </c>
      <c r="K2993" s="12" t="str">
        <f>+VLOOKUP(FACTURACION[[#This Row],[REFERENCIA]],CODINV,2,FALSE)</f>
        <v xml:space="preserve">MEDIDOR AC-250 C: 3/4" CON CONECTORES </v>
      </c>
      <c r="L2993" s="12" t="str">
        <f>IF(VLOOKUP(FACTURACION[[#This Row],[REFERENCIA]],CODINV,3,FALSE)=0,"",VLOOKUP(FACTURACION[[#This Row],[REFERENCIA]],CODINV,3,FALSE))</f>
        <v/>
      </c>
      <c r="M2993" s="12" t="str">
        <f>+VLOOKUP(FACTURACION[[#This Row],[REFERENCIA]],CODINV,4,FALSE)</f>
        <v>MEDIDORES</v>
      </c>
      <c r="N2993" s="12" t="str">
        <f>+VLOOKUP(FACTURACION[[#This Row],[REFERENCIA]],CODINV,5,FALSE)</f>
        <v>HONEYWELL</v>
      </c>
      <c r="O2993" s="3">
        <v>9</v>
      </c>
      <c r="P2993" s="31">
        <v>479549</v>
      </c>
      <c r="Q2993" s="24">
        <f>+FACTURACION[[#This Row],[CANTIDAD]]*FACTURACION[[#This Row],[VR UNITARIO]]/1000</f>
        <v>4315.9409999999998</v>
      </c>
      <c r="R2993" s="3" t="str">
        <f>+VLOOKUP(FACTURACION[[#This Row],[NIT]],TABLACLIENTE,5,FALSE)</f>
        <v>ACACIAS</v>
      </c>
    </row>
    <row r="2994" spans="3:18">
      <c r="C2994" s="29">
        <v>2016</v>
      </c>
      <c r="D2994" s="30" t="s">
        <v>265</v>
      </c>
      <c r="E2994" s="30">
        <f>MONTH(FACTURACION[[#This Row],[MES]]&amp;1)</f>
        <v>2</v>
      </c>
      <c r="F2994" s="223">
        <f>DATE(FACTURACION[[#This Row],[AÑO]],FACTURACION[[#This Row],[Mes numero]],1)</f>
        <v>42401</v>
      </c>
      <c r="G2994" s="160">
        <v>11782</v>
      </c>
      <c r="H2994" s="25">
        <v>800202395</v>
      </c>
      <c r="I2994" s="3" t="str">
        <f>+VLOOKUP(FACTURACION[[#This Row],[NIT]],TABLACLIENTE,2,FALSE)</f>
        <v>EFIGAS GAS NATURAL S.A. E.S.P. (EFIGAS S.A. E.S.P.)</v>
      </c>
      <c r="J2994" s="3" t="s">
        <v>21</v>
      </c>
      <c r="K2994" s="12" t="str">
        <f>+VLOOKUP(FACTURACION[[#This Row],[REFERENCIA]],CODINV,2,FALSE)</f>
        <v>MEDIDOR AC-630 C:1 1/4" MAOP 25PSIG CON CONECTORES</v>
      </c>
      <c r="L2994" s="12" t="str">
        <f>IF(VLOOKUP(FACTURACION[[#This Row],[REFERENCIA]],CODINV,3,FALSE)=0,"",VLOOKUP(FACTURACION[[#This Row],[REFERENCIA]],CODINV,3,FALSE))</f>
        <v/>
      </c>
      <c r="M2994" s="12" t="str">
        <f>+VLOOKUP(FACTURACION[[#This Row],[REFERENCIA]],CODINV,4,FALSE)</f>
        <v>MEDIDORES</v>
      </c>
      <c r="N2994" s="12" t="str">
        <f>+VLOOKUP(FACTURACION[[#This Row],[REFERENCIA]],CODINV,5,FALSE)</f>
        <v>HONEYWELL</v>
      </c>
      <c r="O2994" s="3">
        <v>2</v>
      </c>
      <c r="P2994" s="31">
        <v>2295506</v>
      </c>
      <c r="Q2994" s="24">
        <f>+FACTURACION[[#This Row],[CANTIDAD]]*FACTURACION[[#This Row],[VR UNITARIO]]/1000</f>
        <v>4591.0119999999997</v>
      </c>
      <c r="R2994" s="3" t="str">
        <f>+VLOOKUP(FACTURACION[[#This Row],[NIT]],TABLACLIENTE,5,FALSE)</f>
        <v>MANIZALES</v>
      </c>
    </row>
    <row r="2995" spans="3:18">
      <c r="C2995" s="29">
        <v>2016</v>
      </c>
      <c r="D2995" s="30" t="s">
        <v>265</v>
      </c>
      <c r="E2995" s="30">
        <f>MONTH(FACTURACION[[#This Row],[MES]]&amp;1)</f>
        <v>2</v>
      </c>
      <c r="F2995" s="223">
        <f>DATE(FACTURACION[[#This Row],[AÑO]],FACTURACION[[#This Row],[Mes numero]],1)</f>
        <v>42401</v>
      </c>
      <c r="G2995" s="160">
        <v>11794</v>
      </c>
      <c r="H2995" s="25">
        <v>890101691</v>
      </c>
      <c r="I2995" s="3" t="str">
        <f>+VLOOKUP(FACTURACION[[#This Row],[NIT]],TABLACLIENTE,2,FALSE)</f>
        <v>GASES DEL CARIBE S.A.E.S.P. (GASCARIBE S.A E.S.P.)</v>
      </c>
      <c r="J2995" s="3" t="s">
        <v>21</v>
      </c>
      <c r="K2995" s="12" t="str">
        <f>+VLOOKUP(FACTURACION[[#This Row],[REFERENCIA]],CODINV,2,FALSE)</f>
        <v>MEDIDOR AC-630 C:1 1/4" MAOP 25PSIG CON CONECTORES</v>
      </c>
      <c r="L2995" s="12" t="str">
        <f>IF(VLOOKUP(FACTURACION[[#This Row],[REFERENCIA]],CODINV,3,FALSE)=0,"",VLOOKUP(FACTURACION[[#This Row],[REFERENCIA]],CODINV,3,FALSE))</f>
        <v/>
      </c>
      <c r="M2995" s="12" t="str">
        <f>+VLOOKUP(FACTURACION[[#This Row],[REFERENCIA]],CODINV,4,FALSE)</f>
        <v>MEDIDORES</v>
      </c>
      <c r="N2995" s="12" t="str">
        <f>+VLOOKUP(FACTURACION[[#This Row],[REFERENCIA]],CODINV,5,FALSE)</f>
        <v>HONEYWELL</v>
      </c>
      <c r="O2995" s="3">
        <v>11</v>
      </c>
      <c r="P2995" s="31">
        <v>2233727</v>
      </c>
      <c r="Q2995" s="24">
        <f>+FACTURACION[[#This Row],[CANTIDAD]]*FACTURACION[[#This Row],[VR UNITARIO]]/1000</f>
        <v>24570.996999999999</v>
      </c>
      <c r="R2995" s="3" t="str">
        <f>+VLOOKUP(FACTURACION[[#This Row],[NIT]],TABLACLIENTE,5,FALSE)</f>
        <v>BARRANQUILLA</v>
      </c>
    </row>
    <row r="2996" spans="3:18">
      <c r="C2996" s="29">
        <v>2016</v>
      </c>
      <c r="D2996" s="30" t="s">
        <v>265</v>
      </c>
      <c r="E2996" s="30">
        <f>MONTH(FACTURACION[[#This Row],[MES]]&amp;1)</f>
        <v>2</v>
      </c>
      <c r="F2996" s="223">
        <f>DATE(FACTURACION[[#This Row],[AÑO]],FACTURACION[[#This Row],[Mes numero]],1)</f>
        <v>42401</v>
      </c>
      <c r="G2996" s="160">
        <v>11783</v>
      </c>
      <c r="H2996" s="25">
        <v>891101577</v>
      </c>
      <c r="I2996" s="3" t="str">
        <f>+VLOOKUP(FACTURACION[[#This Row],[NIT]],TABLACLIENTE,2,FALSE)</f>
        <v>ALCANOS DE COLOMBIA S.A. E.S.P</v>
      </c>
      <c r="J2996" s="3" t="s">
        <v>23</v>
      </c>
      <c r="K2996" s="12" t="str">
        <f>+VLOOKUP(FACTURACION[[#This Row],[REFERENCIA]],CODINV,2,FALSE)</f>
        <v>MEDIDOR AL-800 C:1 1/2" MAOP 20 PSIG CON CONECTORES</v>
      </c>
      <c r="L2996" s="12" t="str">
        <f>IF(VLOOKUP(FACTURACION[[#This Row],[REFERENCIA]],CODINV,3,FALSE)=0,"",VLOOKUP(FACTURACION[[#This Row],[REFERENCIA]],CODINV,3,FALSE))</f>
        <v/>
      </c>
      <c r="M2996" s="12" t="str">
        <f>+VLOOKUP(FACTURACION[[#This Row],[REFERENCIA]],CODINV,4,FALSE)</f>
        <v>MEDIDORES</v>
      </c>
      <c r="N2996" s="12" t="str">
        <f>+VLOOKUP(FACTURACION[[#This Row],[REFERENCIA]],CODINV,5,FALSE)</f>
        <v>HONEYWELL</v>
      </c>
      <c r="O2996" s="3">
        <v>3</v>
      </c>
      <c r="P2996" s="31">
        <v>3239657</v>
      </c>
      <c r="Q2996" s="24">
        <f>+FACTURACION[[#This Row],[CANTIDAD]]*FACTURACION[[#This Row],[VR UNITARIO]]/1000</f>
        <v>9718.9709999999995</v>
      </c>
      <c r="R2996" s="3" t="str">
        <f>+VLOOKUP(FACTURACION[[#This Row],[NIT]],TABLACLIENTE,5,FALSE)</f>
        <v>NEIVA</v>
      </c>
    </row>
    <row r="2997" spans="3:18">
      <c r="C2997" s="29">
        <v>2016</v>
      </c>
      <c r="D2997" s="30" t="s">
        <v>265</v>
      </c>
      <c r="E2997" s="30">
        <f>MONTH(FACTURACION[[#This Row],[MES]]&amp;1)</f>
        <v>2</v>
      </c>
      <c r="F2997" s="223">
        <f>DATE(FACTURACION[[#This Row],[AÑO]],FACTURACION[[#This Row],[Mes numero]],1)</f>
        <v>42401</v>
      </c>
      <c r="G2997" s="160">
        <v>11782</v>
      </c>
      <c r="H2997" s="25">
        <v>800202395</v>
      </c>
      <c r="I2997" s="3" t="str">
        <f>+VLOOKUP(FACTURACION[[#This Row],[NIT]],TABLACLIENTE,2,FALSE)</f>
        <v>EFIGAS GAS NATURAL S.A. E.S.P. (EFIGAS S.A. E.S.P.)</v>
      </c>
      <c r="J2997" s="3" t="s">
        <v>23</v>
      </c>
      <c r="K2997" s="12" t="str">
        <f>+VLOOKUP(FACTURACION[[#This Row],[REFERENCIA]],CODINV,2,FALSE)</f>
        <v>MEDIDOR AL-800 C:1 1/2" MAOP 20 PSIG CON CONECTORES</v>
      </c>
      <c r="L2997" s="12" t="str">
        <f>IF(VLOOKUP(FACTURACION[[#This Row],[REFERENCIA]],CODINV,3,FALSE)=0,"",VLOOKUP(FACTURACION[[#This Row],[REFERENCIA]],CODINV,3,FALSE))</f>
        <v/>
      </c>
      <c r="M2997" s="12" t="str">
        <f>+VLOOKUP(FACTURACION[[#This Row],[REFERENCIA]],CODINV,4,FALSE)</f>
        <v>MEDIDORES</v>
      </c>
      <c r="N2997" s="12" t="str">
        <f>+VLOOKUP(FACTURACION[[#This Row],[REFERENCIA]],CODINV,5,FALSE)</f>
        <v>HONEYWELL</v>
      </c>
      <c r="O2997" s="3">
        <v>3</v>
      </c>
      <c r="P2997" s="31">
        <v>3270264</v>
      </c>
      <c r="Q2997" s="24">
        <f>+FACTURACION[[#This Row],[CANTIDAD]]*FACTURACION[[#This Row],[VR UNITARIO]]/1000</f>
        <v>9810.7919999999995</v>
      </c>
      <c r="R2997" s="3" t="str">
        <f>+VLOOKUP(FACTURACION[[#This Row],[NIT]],TABLACLIENTE,5,FALSE)</f>
        <v>MANIZALES</v>
      </c>
    </row>
    <row r="2998" spans="3:18">
      <c r="C2998" s="29">
        <v>2016</v>
      </c>
      <c r="D2998" s="30" t="s">
        <v>265</v>
      </c>
      <c r="E2998" s="30">
        <f>MONTH(FACTURACION[[#This Row],[MES]]&amp;1)</f>
        <v>2</v>
      </c>
      <c r="F2998" s="223">
        <f>DATE(FACTURACION[[#This Row],[AÑO]],FACTURACION[[#This Row],[Mes numero]],1)</f>
        <v>42401</v>
      </c>
      <c r="G2998" s="160">
        <v>11781</v>
      </c>
      <c r="H2998" s="25">
        <v>800202395</v>
      </c>
      <c r="I2998" s="3" t="str">
        <f>+VLOOKUP(FACTURACION[[#This Row],[NIT]],TABLACLIENTE,2,FALSE)</f>
        <v>EFIGAS GAS NATURAL S.A. E.S.P. (EFIGAS S.A. E.S.P.)</v>
      </c>
      <c r="J2998" s="3" t="s">
        <v>59</v>
      </c>
      <c r="K2998" s="12" t="str">
        <f>+VLOOKUP(FACTURACION[[#This Row],[REFERENCIA]],CODINV,2,FALSE)</f>
        <v>MEDIDOR AL-1000 C:1 1/2" MAOP 25 PSIG CON CONECTORES</v>
      </c>
      <c r="L2998" s="12" t="str">
        <f>IF(VLOOKUP(FACTURACION[[#This Row],[REFERENCIA]],CODINV,3,FALSE)=0,"",VLOOKUP(FACTURACION[[#This Row],[REFERENCIA]],CODINV,3,FALSE))</f>
        <v/>
      </c>
      <c r="M2998" s="12" t="str">
        <f>+VLOOKUP(FACTURACION[[#This Row],[REFERENCIA]],CODINV,4,FALSE)</f>
        <v>MEDIDORES</v>
      </c>
      <c r="N2998" s="12" t="str">
        <f>+VLOOKUP(FACTURACION[[#This Row],[REFERENCIA]],CODINV,5,FALSE)</f>
        <v>HONEYWELL</v>
      </c>
      <c r="O2998" s="3">
        <v>3</v>
      </c>
      <c r="P2998" s="31">
        <v>4351481</v>
      </c>
      <c r="Q2998" s="24">
        <f>+FACTURACION[[#This Row],[CANTIDAD]]*FACTURACION[[#This Row],[VR UNITARIO]]/1000</f>
        <v>13054.442999999999</v>
      </c>
      <c r="R2998" s="3" t="str">
        <f>+VLOOKUP(FACTURACION[[#This Row],[NIT]],TABLACLIENTE,5,FALSE)</f>
        <v>MANIZALES</v>
      </c>
    </row>
    <row r="2999" spans="3:18">
      <c r="C2999" s="29">
        <v>2016</v>
      </c>
      <c r="D2999" s="30" t="s">
        <v>265</v>
      </c>
      <c r="E2999" s="30">
        <f>MONTH(FACTURACION[[#This Row],[MES]]&amp;1)</f>
        <v>2</v>
      </c>
      <c r="F2999" s="223">
        <f>DATE(FACTURACION[[#This Row],[AÑO]],FACTURACION[[#This Row],[Mes numero]],1)</f>
        <v>42401</v>
      </c>
      <c r="G2999" s="160">
        <v>11825</v>
      </c>
      <c r="H2999" s="25">
        <v>800202395</v>
      </c>
      <c r="I2999" s="3" t="str">
        <f>+VLOOKUP(FACTURACION[[#This Row],[NIT]],TABLACLIENTE,2,FALSE)</f>
        <v>EFIGAS GAS NATURAL S.A. E.S.P. (EFIGAS S.A. E.S.P.)</v>
      </c>
      <c r="J2999" s="3" t="s">
        <v>59</v>
      </c>
      <c r="K2999" s="12" t="str">
        <f>+VLOOKUP(FACTURACION[[#This Row],[REFERENCIA]],CODINV,2,FALSE)</f>
        <v>MEDIDOR AL-1000 C:1 1/2" MAOP 25 PSIG CON CONECTORES</v>
      </c>
      <c r="L2999" s="12" t="str">
        <f>IF(VLOOKUP(FACTURACION[[#This Row],[REFERENCIA]],CODINV,3,FALSE)=0,"",VLOOKUP(FACTURACION[[#This Row],[REFERENCIA]],CODINV,3,FALSE))</f>
        <v/>
      </c>
      <c r="M2999" s="12" t="str">
        <f>+VLOOKUP(FACTURACION[[#This Row],[REFERENCIA]],CODINV,4,FALSE)</f>
        <v>MEDIDORES</v>
      </c>
      <c r="N2999" s="12" t="str">
        <f>+VLOOKUP(FACTURACION[[#This Row],[REFERENCIA]],CODINV,5,FALSE)</f>
        <v>HONEYWELL</v>
      </c>
      <c r="O2999" s="3">
        <v>1</v>
      </c>
      <c r="P2999" s="31">
        <v>4315846</v>
      </c>
      <c r="Q2999" s="24">
        <f>+FACTURACION[[#This Row],[CANTIDAD]]*FACTURACION[[#This Row],[VR UNITARIO]]/1000</f>
        <v>4315.8459999999995</v>
      </c>
      <c r="R2999" s="3" t="str">
        <f>+VLOOKUP(FACTURACION[[#This Row],[NIT]],TABLACLIENTE,5,FALSE)</f>
        <v>MANIZALES</v>
      </c>
    </row>
    <row r="3000" spans="3:18">
      <c r="C3000" s="29">
        <v>2016</v>
      </c>
      <c r="D3000" s="30" t="s">
        <v>265</v>
      </c>
      <c r="E3000" s="30">
        <f>MONTH(FACTURACION[[#This Row],[MES]]&amp;1)</f>
        <v>2</v>
      </c>
      <c r="F3000" s="223">
        <f>DATE(FACTURACION[[#This Row],[AÑO]],FACTURACION[[#This Row],[Mes numero]],1)</f>
        <v>42401</v>
      </c>
      <c r="G3000" s="160">
        <v>11793</v>
      </c>
      <c r="H3000" s="25">
        <v>800021272</v>
      </c>
      <c r="I3000" s="3" t="str">
        <f>+VLOOKUP(FACTURACION[[#This Row],[NIT]],TABLACLIENTE,2,FALSE)</f>
        <v>GASES DEL LLANO S.A. E.S.P (LLANOGAS S.A. E.S.P.)</v>
      </c>
      <c r="J3000" s="3" t="s">
        <v>262</v>
      </c>
      <c r="K3000" s="12" t="str">
        <f>+VLOOKUP(FACTURACION[[#This Row],[REFERENCIA]],CODINV,2,FALSE)</f>
        <v>MEDIDOR AL-425 C:1 1/4" MAOP 25 PSIG</v>
      </c>
      <c r="L3000" s="12" t="str">
        <f>IF(VLOOKUP(FACTURACION[[#This Row],[REFERENCIA]],CODINV,3,FALSE)=0,"",VLOOKUP(FACTURACION[[#This Row],[REFERENCIA]],CODINV,3,FALSE))</f>
        <v/>
      </c>
      <c r="M3000" s="12" t="str">
        <f>+VLOOKUP(FACTURACION[[#This Row],[REFERENCIA]],CODINV,4,FALSE)</f>
        <v>MEDIDORES</v>
      </c>
      <c r="N3000" s="12" t="str">
        <f>+VLOOKUP(FACTURACION[[#This Row],[REFERENCIA]],CODINV,5,FALSE)</f>
        <v>HONEYWELL</v>
      </c>
      <c r="O3000" s="3">
        <v>3</v>
      </c>
      <c r="P3000" s="31">
        <v>913545</v>
      </c>
      <c r="Q3000" s="24">
        <f>+FACTURACION[[#This Row],[CANTIDAD]]*FACTURACION[[#This Row],[VR UNITARIO]]/1000</f>
        <v>2740.6350000000002</v>
      </c>
      <c r="R3000" s="3" t="str">
        <f>+VLOOKUP(FACTURACION[[#This Row],[NIT]],TABLACLIENTE,5,FALSE)</f>
        <v>VILLAVICENCIO</v>
      </c>
    </row>
    <row r="3001" spans="3:18">
      <c r="C3001" s="29">
        <v>2016</v>
      </c>
      <c r="D3001" s="30" t="s">
        <v>265</v>
      </c>
      <c r="E3001" s="30">
        <f>MONTH(FACTURACION[[#This Row],[MES]]&amp;1)</f>
        <v>2</v>
      </c>
      <c r="F3001" s="223">
        <f>DATE(FACTURACION[[#This Row],[AÑO]],FACTURACION[[#This Row],[Mes numero]],1)</f>
        <v>42401</v>
      </c>
      <c r="G3001" s="160">
        <v>11807</v>
      </c>
      <c r="H3001" s="25">
        <v>891101577</v>
      </c>
      <c r="I3001" s="3" t="str">
        <f>+VLOOKUP(FACTURACION[[#This Row],[NIT]],TABLACLIENTE,2,FALSE)</f>
        <v>ALCANOS DE COLOMBIA S.A. E.S.P</v>
      </c>
      <c r="J3001" s="3" t="s">
        <v>840</v>
      </c>
      <c r="K3001" s="12" t="str">
        <f>+VLOOKUP(FACTURACION[[#This Row],[REFERENCIA]],CODINV,2,FALSE)</f>
        <v>MEDIDOR ROTATIVO G-65 R.ABO</v>
      </c>
      <c r="L3001" s="12" t="str">
        <f>IF(VLOOKUP(FACTURACION[[#This Row],[REFERENCIA]],CODINV,3,FALSE)=0,"",VLOOKUP(FACTURACION[[#This Row],[REFERENCIA]],CODINV,3,FALSE))</f>
        <v>RRR0065DHG</v>
      </c>
      <c r="M3001" s="12" t="str">
        <f>+VLOOKUP(FACTURACION[[#This Row],[REFERENCIA]],CODINV,4,FALSE)</f>
        <v>MEDIDORES</v>
      </c>
      <c r="N3001" s="12" t="str">
        <f>+VLOOKUP(FACTURACION[[#This Row],[REFERENCIA]],CODINV,5,FALSE)</f>
        <v>HONEYWELL</v>
      </c>
      <c r="O3001" s="3">
        <v>1</v>
      </c>
      <c r="P3001" s="31">
        <v>6713744</v>
      </c>
      <c r="Q3001" s="24">
        <f>+FACTURACION[[#This Row],[CANTIDAD]]*FACTURACION[[#This Row],[VR UNITARIO]]/1000</f>
        <v>6713.7439999999997</v>
      </c>
      <c r="R3001" s="3" t="str">
        <f>+VLOOKUP(FACTURACION[[#This Row],[NIT]],TABLACLIENTE,5,FALSE)</f>
        <v>NEIVA</v>
      </c>
    </row>
    <row r="3002" spans="3:18">
      <c r="C3002" s="29">
        <v>2016</v>
      </c>
      <c r="D3002" s="30" t="s">
        <v>265</v>
      </c>
      <c r="E3002" s="30">
        <f>MONTH(FACTURACION[[#This Row],[MES]]&amp;1)</f>
        <v>2</v>
      </c>
      <c r="F3002" s="223">
        <f>DATE(FACTURACION[[#This Row],[AÑO]],FACTURACION[[#This Row],[Mes numero]],1)</f>
        <v>42401</v>
      </c>
      <c r="G3002" s="160">
        <v>11817</v>
      </c>
      <c r="H3002" s="25">
        <v>890101691</v>
      </c>
      <c r="I3002" s="3" t="str">
        <f>+VLOOKUP(FACTURACION[[#This Row],[NIT]],TABLACLIENTE,2,FALSE)</f>
        <v>GASES DEL CARIBE S.A.E.S.P. (GASCARIBE S.A E.S.P.)</v>
      </c>
      <c r="J3002" s="3" t="s">
        <v>215</v>
      </c>
      <c r="K3002" s="12" t="str">
        <f>+VLOOKUP(FACTURACION[[#This Row],[REFERENCIA]],CODINV,2,FALSE)</f>
        <v>COUPLING ELSTER MECANICO 1/2 IPS</v>
      </c>
      <c r="L3002" s="12" t="str">
        <f>IF(VLOOKUP(FACTURACION[[#This Row],[REFERENCIA]],CODINV,3,FALSE)=0,"",VLOOKUP(FACTURACION[[#This Row],[REFERENCIA]],CODINV,3,FALSE))</f>
        <v>50740</v>
      </c>
      <c r="M3002" s="12" t="str">
        <f>+VLOOKUP(FACTURACION[[#This Row],[REFERENCIA]],CODINV,4,FALSE)</f>
        <v>REPUESTOS Y ACCESORIOS</v>
      </c>
      <c r="N3002" s="12" t="str">
        <f>+VLOOKUP(FACTURACION[[#This Row],[REFERENCIA]],CODINV,5,FALSE)</f>
        <v>HONEYWELL</v>
      </c>
      <c r="O3002" s="3">
        <v>400</v>
      </c>
      <c r="P3002" s="31">
        <v>154758</v>
      </c>
      <c r="Q3002" s="24">
        <f>+FACTURACION[[#This Row],[CANTIDAD]]*FACTURACION[[#This Row],[VR UNITARIO]]/1000</f>
        <v>61903.199999999997</v>
      </c>
      <c r="R3002" s="3" t="str">
        <f>+VLOOKUP(FACTURACION[[#This Row],[NIT]],TABLACLIENTE,5,FALSE)</f>
        <v>BARRANQUILLA</v>
      </c>
    </row>
    <row r="3003" spans="3:18">
      <c r="C3003" s="29">
        <v>2016</v>
      </c>
      <c r="D3003" s="30" t="s">
        <v>265</v>
      </c>
      <c r="E3003" s="30">
        <f>MONTH(FACTURACION[[#This Row],[MES]]&amp;1)</f>
        <v>2</v>
      </c>
      <c r="F3003" s="223">
        <f>DATE(FACTURACION[[#This Row],[AÑO]],FACTURACION[[#This Row],[Mes numero]],1)</f>
        <v>42401</v>
      </c>
      <c r="G3003" s="160">
        <v>11817</v>
      </c>
      <c r="H3003" s="25">
        <v>890101691</v>
      </c>
      <c r="I3003" s="3" t="str">
        <f>+VLOOKUP(FACTURACION[[#This Row],[NIT]],TABLACLIENTE,2,FALSE)</f>
        <v>GASES DEL CARIBE S.A.E.S.P. (GASCARIBE S.A E.S.P.)</v>
      </c>
      <c r="J3003" s="3" t="s">
        <v>489</v>
      </c>
      <c r="K3003" s="12" t="str">
        <f>+VLOOKUP(FACTURACION[[#This Row],[REFERENCIA]],CODINV,2,FALSE)</f>
        <v>COUPLING MECANICO ELSTER 1/2</v>
      </c>
      <c r="L3003" s="12" t="str">
        <f>IF(VLOOKUP(FACTURACION[[#This Row],[REFERENCIA]],CODINV,3,FALSE)=0,"",VLOOKUP(FACTURACION[[#This Row],[REFERENCIA]],CODINV,3,FALSE))</f>
        <v>50056</v>
      </c>
      <c r="M3003" s="12" t="str">
        <f>+VLOOKUP(FACTURACION[[#This Row],[REFERENCIA]],CODINV,4,FALSE)</f>
        <v>REPUESTOS Y ACCESORIOS</v>
      </c>
      <c r="N3003" s="12" t="str">
        <f>+VLOOKUP(FACTURACION[[#This Row],[REFERENCIA]],CODINV,5,FALSE)</f>
        <v>HONEYWELL</v>
      </c>
      <c r="O3003" s="3">
        <v>265</v>
      </c>
      <c r="P3003" s="31">
        <v>77633</v>
      </c>
      <c r="Q3003" s="24">
        <f>+FACTURACION[[#This Row],[CANTIDAD]]*FACTURACION[[#This Row],[VR UNITARIO]]/1000</f>
        <v>20572.744999999999</v>
      </c>
      <c r="R3003" s="3" t="str">
        <f>+VLOOKUP(FACTURACION[[#This Row],[NIT]],TABLACLIENTE,5,FALSE)</f>
        <v>BARRANQUILLA</v>
      </c>
    </row>
    <row r="3004" spans="3:18">
      <c r="C3004" s="29">
        <v>2016</v>
      </c>
      <c r="D3004" s="30" t="s">
        <v>265</v>
      </c>
      <c r="E3004" s="30">
        <f>MONTH(FACTURACION[[#This Row],[MES]]&amp;1)</f>
        <v>2</v>
      </c>
      <c r="F3004" s="223">
        <f>DATE(FACTURACION[[#This Row],[AÑO]],FACTURACION[[#This Row],[Mes numero]],1)</f>
        <v>42401</v>
      </c>
      <c r="G3004" s="160">
        <v>11817</v>
      </c>
      <c r="H3004" s="25">
        <v>890101691</v>
      </c>
      <c r="I3004" s="3" t="str">
        <f>+VLOOKUP(FACTURACION[[#This Row],[NIT]],TABLACLIENTE,2,FALSE)</f>
        <v>GASES DEL CARIBE S.A.E.S.P. (GASCARIBE S.A E.S.P.)</v>
      </c>
      <c r="J3004" s="3" t="s">
        <v>217</v>
      </c>
      <c r="K3004" s="12" t="str">
        <f>+VLOOKUP(FACTURACION[[#This Row],[REFERENCIA]],CODINV,2,FALSE)</f>
        <v>COUPLING ELSTER MECANICO DE 3/4 IPS</v>
      </c>
      <c r="L3004" s="12" t="str">
        <f>IF(VLOOKUP(FACTURACION[[#This Row],[REFERENCIA]],CODINV,3,FALSE)=0,"",VLOOKUP(FACTURACION[[#This Row],[REFERENCIA]],CODINV,3,FALSE))</f>
        <v>50175</v>
      </c>
      <c r="M3004" s="12" t="str">
        <f>+VLOOKUP(FACTURACION[[#This Row],[REFERENCIA]],CODINV,4,FALSE)</f>
        <v>REPUESTOS Y ACCESORIOS</v>
      </c>
      <c r="N3004" s="12" t="str">
        <f>+VLOOKUP(FACTURACION[[#This Row],[REFERENCIA]],CODINV,5,FALSE)</f>
        <v>HONEYWELL</v>
      </c>
      <c r="O3004" s="3">
        <v>405</v>
      </c>
      <c r="P3004" s="31">
        <v>122527</v>
      </c>
      <c r="Q3004" s="24">
        <f>+FACTURACION[[#This Row],[CANTIDAD]]*FACTURACION[[#This Row],[VR UNITARIO]]/1000</f>
        <v>49623.434999999998</v>
      </c>
      <c r="R3004" s="3" t="str">
        <f>+VLOOKUP(FACTURACION[[#This Row],[NIT]],TABLACLIENTE,5,FALSE)</f>
        <v>BARRANQUILLA</v>
      </c>
    </row>
    <row r="3005" spans="3:18">
      <c r="C3005" s="29">
        <v>2016</v>
      </c>
      <c r="D3005" s="30" t="s">
        <v>265</v>
      </c>
      <c r="E3005" s="30">
        <f>MONTH(FACTURACION[[#This Row],[MES]]&amp;1)</f>
        <v>2</v>
      </c>
      <c r="F3005" s="223">
        <f>DATE(FACTURACION[[#This Row],[AÑO]],FACTURACION[[#This Row],[Mes numero]],1)</f>
        <v>42401</v>
      </c>
      <c r="G3005" s="160">
        <v>11815</v>
      </c>
      <c r="H3005" s="25">
        <v>900672242</v>
      </c>
      <c r="I3005" s="3" t="str">
        <f>+VLOOKUP(FACTURACION[[#This Row],[NIT]],TABLACLIENTE,2,FALSE)</f>
        <v>HCA INGENIERIA SAS</v>
      </c>
      <c r="J3005" s="3" t="s">
        <v>198</v>
      </c>
      <c r="K3005" s="12" t="str">
        <f>+VLOOKUP(FACTURACION[[#This Row],[REFERENCIA]],CODINV,2,FALSE)</f>
        <v>REG. 1813C-HC C. 1 1/4" R: 6-15" O: 1/2</v>
      </c>
      <c r="L3005" s="12" t="str">
        <f>IF(VLOOKUP(FACTURACION[[#This Row],[REFERENCIA]],CODINV,3,FALSE)=0,"",VLOOKUP(FACTURACION[[#This Row],[REFERENCIA]],CODINV,3,FALSE))</f>
        <v/>
      </c>
      <c r="M3005" s="12" t="str">
        <f>+VLOOKUP(FACTURACION[[#This Row],[REFERENCIA]],CODINV,4,FALSE)</f>
        <v>REGULADORES</v>
      </c>
      <c r="N3005" s="12" t="str">
        <f>+VLOOKUP(FACTURACION[[#This Row],[REFERENCIA]],CODINV,5,FALSE)</f>
        <v>HONEYWELL</v>
      </c>
      <c r="O3005" s="3">
        <v>3</v>
      </c>
      <c r="P3005" s="31">
        <v>180000</v>
      </c>
      <c r="Q3005" s="24">
        <f>+FACTURACION[[#This Row],[CANTIDAD]]*FACTURACION[[#This Row],[VR UNITARIO]]/1000</f>
        <v>540</v>
      </c>
      <c r="R3005" s="3" t="str">
        <f>+VLOOKUP(FACTURACION[[#This Row],[NIT]],TABLACLIENTE,5,FALSE)</f>
        <v>BOGOTÁ D.C.</v>
      </c>
    </row>
    <row r="3006" spans="3:18">
      <c r="C3006" s="29">
        <v>2016</v>
      </c>
      <c r="D3006" s="30" t="s">
        <v>265</v>
      </c>
      <c r="E3006" s="30">
        <f>MONTH(FACTURACION[[#This Row],[MES]]&amp;1)</f>
        <v>2</v>
      </c>
      <c r="F3006" s="223">
        <f>DATE(FACTURACION[[#This Row],[AÑO]],FACTURACION[[#This Row],[Mes numero]],1)</f>
        <v>42401</v>
      </c>
      <c r="G3006" s="160">
        <v>11802</v>
      </c>
      <c r="H3006" s="20">
        <v>860510723</v>
      </c>
      <c r="I3006" s="2" t="str">
        <f>+VLOOKUP(FACTURACION[[#This Row],[NIT]],TABLACLIENTE,2,FALSE)</f>
        <v>SAENA DE COLOMBIA S.A.</v>
      </c>
      <c r="J3006" s="3" t="s">
        <v>198</v>
      </c>
      <c r="K3006" s="12" t="str">
        <f>+VLOOKUP(FACTURACION[[#This Row],[REFERENCIA]],CODINV,2,FALSE)</f>
        <v>REG. 1813C-HC C. 1 1/4" R: 6-15" O: 1/2</v>
      </c>
      <c r="L3006" s="12" t="str">
        <f>IF(VLOOKUP(FACTURACION[[#This Row],[REFERENCIA]],CODINV,3,FALSE)=0,"",VLOOKUP(FACTURACION[[#This Row],[REFERENCIA]],CODINV,3,FALSE))</f>
        <v/>
      </c>
      <c r="M3006" s="12" t="str">
        <f>+VLOOKUP(FACTURACION[[#This Row],[REFERENCIA]],CODINV,4,FALSE)</f>
        <v>REGULADORES</v>
      </c>
      <c r="N3006" s="12" t="str">
        <f>+VLOOKUP(FACTURACION[[#This Row],[REFERENCIA]],CODINV,5,FALSE)</f>
        <v>HONEYWELL</v>
      </c>
      <c r="O3006" s="3">
        <v>8</v>
      </c>
      <c r="P3006" s="31">
        <v>165000</v>
      </c>
      <c r="Q3006" s="24">
        <f>+FACTURACION[[#This Row],[CANTIDAD]]*FACTURACION[[#This Row],[VR UNITARIO]]/1000</f>
        <v>1320</v>
      </c>
      <c r="R3006" s="3" t="str">
        <f>+VLOOKUP(FACTURACION[[#This Row],[NIT]],TABLACLIENTE,5,FALSE)</f>
        <v>BOGOTÁ D.C.</v>
      </c>
    </row>
    <row r="3007" spans="3:18">
      <c r="C3007" s="29">
        <v>2016</v>
      </c>
      <c r="D3007" s="30" t="s">
        <v>265</v>
      </c>
      <c r="E3007" s="30">
        <f>MONTH(FACTURACION[[#This Row],[MES]]&amp;1)</f>
        <v>2</v>
      </c>
      <c r="F3007" s="223">
        <f>DATE(FACTURACION[[#This Row],[AÑO]],FACTURACION[[#This Row],[Mes numero]],1)</f>
        <v>42401</v>
      </c>
      <c r="G3007" s="160">
        <v>11814</v>
      </c>
      <c r="H3007" s="25">
        <v>800202395</v>
      </c>
      <c r="I3007" s="3" t="str">
        <f>+VLOOKUP(FACTURACION[[#This Row],[NIT]],TABLACLIENTE,2,FALSE)</f>
        <v>EFIGAS GAS NATURAL S.A. E.S.P. (EFIGAS S.A. E.S.P.)</v>
      </c>
      <c r="J3007" s="3" t="s">
        <v>199</v>
      </c>
      <c r="K3007" s="12" t="str">
        <f>+VLOOKUP(FACTURACION[[#This Row],[REFERENCIA]],CODINV,2,FALSE)</f>
        <v>REG. 1813C-HC C: 1 1/4 R: 42-2" PSI O: 1/2</v>
      </c>
      <c r="L3007" s="12" t="str">
        <f>IF(VLOOKUP(FACTURACION[[#This Row],[REFERENCIA]],CODINV,3,FALSE)=0,"",VLOOKUP(FACTURACION[[#This Row],[REFERENCIA]],CODINV,3,FALSE))</f>
        <v/>
      </c>
      <c r="M3007" s="12" t="str">
        <f>+VLOOKUP(FACTURACION[[#This Row],[REFERENCIA]],CODINV,4,FALSE)</f>
        <v>REGULADORES</v>
      </c>
      <c r="N3007" s="12" t="str">
        <f>+VLOOKUP(FACTURACION[[#This Row],[REFERENCIA]],CODINV,5,FALSE)</f>
        <v>HONEYWELL</v>
      </c>
      <c r="O3007" s="3">
        <v>5</v>
      </c>
      <c r="P3007" s="31">
        <v>212331</v>
      </c>
      <c r="Q3007" s="24">
        <f>+FACTURACION[[#This Row],[CANTIDAD]]*FACTURACION[[#This Row],[VR UNITARIO]]/1000</f>
        <v>1061.655</v>
      </c>
      <c r="R3007" s="3" t="str">
        <f>+VLOOKUP(FACTURACION[[#This Row],[NIT]],TABLACLIENTE,5,FALSE)</f>
        <v>MANIZALES</v>
      </c>
    </row>
    <row r="3008" spans="3:18">
      <c r="C3008" s="29">
        <v>2016</v>
      </c>
      <c r="D3008" s="30" t="s">
        <v>265</v>
      </c>
      <c r="E3008" s="30">
        <f>MONTH(FACTURACION[[#This Row],[MES]]&amp;1)</f>
        <v>2</v>
      </c>
      <c r="F3008" s="223">
        <f>DATE(FACTURACION[[#This Row],[AÑO]],FACTURACION[[#This Row],[Mes numero]],1)</f>
        <v>42401</v>
      </c>
      <c r="G3008" s="160">
        <v>11826</v>
      </c>
      <c r="H3008" s="25">
        <v>900689759</v>
      </c>
      <c r="I3008" s="3" t="str">
        <f>+VLOOKUP(FACTURACION[[#This Row],[NIT]],TABLACLIENTE,2,FALSE)</f>
        <v>HIDROPISCINAS Y GAS S A S</v>
      </c>
      <c r="J3008" s="3" t="s">
        <v>6</v>
      </c>
      <c r="K3008" s="12" t="str">
        <f>+VLOOKUP(FACTURACION[[#This Row],[REFERENCIA]],CODINV,2,FALSE)</f>
        <v>REG.1813C C:3/4" R:6-15" O:1/2</v>
      </c>
      <c r="L3008" s="12" t="str">
        <f>IF(VLOOKUP(FACTURACION[[#This Row],[REFERENCIA]],CODINV,3,FALSE)=0,"",VLOOKUP(FACTURACION[[#This Row],[REFERENCIA]],CODINV,3,FALSE))</f>
        <v/>
      </c>
      <c r="M3008" s="12" t="str">
        <f>+VLOOKUP(FACTURACION[[#This Row],[REFERENCIA]],CODINV,4,FALSE)</f>
        <v>REGULADORES</v>
      </c>
      <c r="N3008" s="12" t="str">
        <f>+VLOOKUP(FACTURACION[[#This Row],[REFERENCIA]],CODINV,5,FALSE)</f>
        <v>HONEYWELL</v>
      </c>
      <c r="O3008" s="3">
        <v>1</v>
      </c>
      <c r="P3008" s="31">
        <v>125000</v>
      </c>
      <c r="Q3008" s="24">
        <f>+FACTURACION[[#This Row],[CANTIDAD]]*FACTURACION[[#This Row],[VR UNITARIO]]/1000</f>
        <v>125</v>
      </c>
      <c r="R3008" s="3" t="str">
        <f>+VLOOKUP(FACTURACION[[#This Row],[NIT]],TABLACLIENTE,5,FALSE)</f>
        <v>BOGOTÁ D.C.</v>
      </c>
    </row>
    <row r="3009" spans="3:18">
      <c r="C3009" s="29">
        <v>2016</v>
      </c>
      <c r="D3009" s="30" t="s">
        <v>265</v>
      </c>
      <c r="E3009" s="30">
        <f>MONTH(FACTURACION[[#This Row],[MES]]&amp;1)</f>
        <v>2</v>
      </c>
      <c r="F3009" s="223">
        <f>DATE(FACTURACION[[#This Row],[AÑO]],FACTURACION[[#This Row],[Mes numero]],1)</f>
        <v>42401</v>
      </c>
      <c r="G3009" s="160">
        <v>11787</v>
      </c>
      <c r="H3009" s="25">
        <v>890500726</v>
      </c>
      <c r="I3009" s="3" t="str">
        <f>+VLOOKUP(FACTURACION[[#This Row],[NIT]],TABLACLIENTE,2,FALSE)</f>
        <v>NORTESANTANDEREANA DE GAS S.A. E.S.P (NORGAS S.A. E.S.P.)</v>
      </c>
      <c r="J3009" s="3" t="s">
        <v>6</v>
      </c>
      <c r="K3009" s="12" t="str">
        <f>+VLOOKUP(FACTURACION[[#This Row],[REFERENCIA]],CODINV,2,FALSE)</f>
        <v>REG.1813C C:3/4" R:6-15" O:1/2</v>
      </c>
      <c r="L3009" s="12" t="str">
        <f>IF(VLOOKUP(FACTURACION[[#This Row],[REFERENCIA]],CODINV,3,FALSE)=0,"",VLOOKUP(FACTURACION[[#This Row],[REFERENCIA]],CODINV,3,FALSE))</f>
        <v/>
      </c>
      <c r="M3009" s="12" t="str">
        <f>+VLOOKUP(FACTURACION[[#This Row],[REFERENCIA]],CODINV,4,FALSE)</f>
        <v>REGULADORES</v>
      </c>
      <c r="N3009" s="12" t="str">
        <f>+VLOOKUP(FACTURACION[[#This Row],[REFERENCIA]],CODINV,5,FALSE)</f>
        <v>HONEYWELL</v>
      </c>
      <c r="O3009" s="3">
        <v>3</v>
      </c>
      <c r="P3009" s="31">
        <v>145000</v>
      </c>
      <c r="Q3009" s="24">
        <f>+FACTURACION[[#This Row],[CANTIDAD]]*FACTURACION[[#This Row],[VR UNITARIO]]/1000</f>
        <v>435</v>
      </c>
      <c r="R3009" s="3" t="str">
        <f>+VLOOKUP(FACTURACION[[#This Row],[NIT]],TABLACLIENTE,5,FALSE)</f>
        <v>BUCARAMANGA</v>
      </c>
    </row>
    <row r="3010" spans="3:18">
      <c r="C3010" s="29">
        <v>2016</v>
      </c>
      <c r="D3010" s="30" t="s">
        <v>265</v>
      </c>
      <c r="E3010" s="30">
        <f>MONTH(FACTURACION[[#This Row],[MES]]&amp;1)</f>
        <v>2</v>
      </c>
      <c r="F3010" s="223">
        <f>DATE(FACTURACION[[#This Row],[AÑO]],FACTURACION[[#This Row],[Mes numero]],1)</f>
        <v>42401</v>
      </c>
      <c r="G3010" s="160">
        <v>11785</v>
      </c>
      <c r="H3010" s="25">
        <v>800202395</v>
      </c>
      <c r="I3010" s="3" t="str">
        <f>+VLOOKUP(FACTURACION[[#This Row],[NIT]],TABLACLIENTE,2,FALSE)</f>
        <v>EFIGAS GAS NATURAL S.A. E.S.P. (EFIGAS S.A. E.S.P.)</v>
      </c>
      <c r="J3010" s="3" t="s">
        <v>5</v>
      </c>
      <c r="K3010" s="12" t="str">
        <f>+VLOOKUP(FACTURACION[[#This Row],[REFERENCIA]],CODINV,2,FALSE)</f>
        <v>REG. 1800 CPB2 1 1-4· O: 5/16" R: STD</v>
      </c>
      <c r="L3010" s="12" t="str">
        <f>IF(VLOOKUP(FACTURACION[[#This Row],[REFERENCIA]],CODINV,3,FALSE)=0,"",VLOOKUP(FACTURACION[[#This Row],[REFERENCIA]],CODINV,3,FALSE))</f>
        <v/>
      </c>
      <c r="M3010" s="12" t="str">
        <f>+VLOOKUP(FACTURACION[[#This Row],[REFERENCIA]],CODINV,4,FALSE)</f>
        <v>REGULADORES</v>
      </c>
      <c r="N3010" s="12" t="str">
        <f>+VLOOKUP(FACTURACION[[#This Row],[REFERENCIA]],CODINV,5,FALSE)</f>
        <v>HONEYWELL</v>
      </c>
      <c r="O3010" s="3">
        <v>2</v>
      </c>
      <c r="P3010" s="31">
        <v>731900</v>
      </c>
      <c r="Q3010" s="24">
        <f>+FACTURACION[[#This Row],[CANTIDAD]]*FACTURACION[[#This Row],[VR UNITARIO]]/1000</f>
        <v>1463.8</v>
      </c>
      <c r="R3010" s="3" t="str">
        <f>+VLOOKUP(FACTURACION[[#This Row],[NIT]],TABLACLIENTE,5,FALSE)</f>
        <v>MANIZALES</v>
      </c>
    </row>
    <row r="3011" spans="3:18">
      <c r="C3011" s="29">
        <v>2016</v>
      </c>
      <c r="D3011" s="30" t="s">
        <v>265</v>
      </c>
      <c r="E3011" s="30">
        <f>MONTH(FACTURACION[[#This Row],[MES]]&amp;1)</f>
        <v>2</v>
      </c>
      <c r="F3011" s="223">
        <f>DATE(FACTURACION[[#This Row],[AÑO]],FACTURACION[[#This Row],[Mes numero]],1)</f>
        <v>42401</v>
      </c>
      <c r="G3011" s="160">
        <v>11784</v>
      </c>
      <c r="H3011" s="25">
        <v>890101691</v>
      </c>
      <c r="I3011" s="3" t="str">
        <f>+VLOOKUP(FACTURACION[[#This Row],[NIT]],TABLACLIENTE,2,FALSE)</f>
        <v>GASES DEL CARIBE S.A.E.S.P. (GASCARIBE S.A E.S.P.)</v>
      </c>
      <c r="J3011" s="3" t="s">
        <v>109</v>
      </c>
      <c r="K3011" s="12" t="str">
        <f>+VLOOKUP(FACTURACION[[#This Row],[REFERENCIA]],CODINV,2,FALSE)</f>
        <v>REG. 1883 CPB2 C: 1 1/4" O: 1/2 R: STD</v>
      </c>
      <c r="L3011" s="12" t="str">
        <f>IF(VLOOKUP(FACTURACION[[#This Row],[REFERENCIA]],CODINV,3,FALSE)=0,"",VLOOKUP(FACTURACION[[#This Row],[REFERENCIA]],CODINV,3,FALSE))</f>
        <v/>
      </c>
      <c r="M3011" s="12" t="str">
        <f>+VLOOKUP(FACTURACION[[#This Row],[REFERENCIA]],CODINV,4,FALSE)</f>
        <v>REGULADORES</v>
      </c>
      <c r="N3011" s="12" t="str">
        <f>+VLOOKUP(FACTURACION[[#This Row],[REFERENCIA]],CODINV,5,FALSE)</f>
        <v>HONEYWELL</v>
      </c>
      <c r="O3011" s="3">
        <v>1</v>
      </c>
      <c r="P3011" s="31">
        <v>1298043</v>
      </c>
      <c r="Q3011" s="24">
        <f>+FACTURACION[[#This Row],[CANTIDAD]]*FACTURACION[[#This Row],[VR UNITARIO]]/1000</f>
        <v>1298.0429999999999</v>
      </c>
      <c r="R3011" s="3" t="str">
        <f>+VLOOKUP(FACTURACION[[#This Row],[NIT]],TABLACLIENTE,5,FALSE)</f>
        <v>BARRANQUILLA</v>
      </c>
    </row>
    <row r="3012" spans="3:18">
      <c r="C3012" s="29">
        <v>2016</v>
      </c>
      <c r="D3012" s="30" t="s">
        <v>265</v>
      </c>
      <c r="E3012" s="30">
        <f>MONTH(FACTURACION[[#This Row],[MES]]&amp;1)</f>
        <v>2</v>
      </c>
      <c r="F3012" s="223">
        <f>DATE(FACTURACION[[#This Row],[AÑO]],FACTURACION[[#This Row],[Mes numero]],1)</f>
        <v>42401</v>
      </c>
      <c r="G3012" s="160">
        <v>11818</v>
      </c>
      <c r="H3012" s="25">
        <v>890101691</v>
      </c>
      <c r="I3012" s="3" t="str">
        <f>+VLOOKUP(FACTURACION[[#This Row],[NIT]],TABLACLIENTE,2,FALSE)</f>
        <v>GASES DEL CARIBE S.A.E.S.P. (GASCARIBE S.A E.S.P.)</v>
      </c>
      <c r="J3012" s="3" t="s">
        <v>109</v>
      </c>
      <c r="K3012" s="12" t="str">
        <f>+VLOOKUP(FACTURACION[[#This Row],[REFERENCIA]],CODINV,2,FALSE)</f>
        <v>REG. 1883 CPB2 C: 1 1/4" O: 1/2 R: STD</v>
      </c>
      <c r="L3012" s="12" t="str">
        <f>IF(VLOOKUP(FACTURACION[[#This Row],[REFERENCIA]],CODINV,3,FALSE)=0,"",VLOOKUP(FACTURACION[[#This Row],[REFERENCIA]],CODINV,3,FALSE))</f>
        <v/>
      </c>
      <c r="M3012" s="12" t="str">
        <f>+VLOOKUP(FACTURACION[[#This Row],[REFERENCIA]],CODINV,4,FALSE)</f>
        <v>REGULADORES</v>
      </c>
      <c r="N3012" s="12" t="str">
        <f>+VLOOKUP(FACTURACION[[#This Row],[REFERENCIA]],CODINV,5,FALSE)</f>
        <v>HONEYWELL</v>
      </c>
      <c r="O3012" s="3">
        <v>29</v>
      </c>
      <c r="P3012" s="31">
        <v>1334183</v>
      </c>
      <c r="Q3012" s="24">
        <f>+FACTURACION[[#This Row],[CANTIDAD]]*FACTURACION[[#This Row],[VR UNITARIO]]/1000</f>
        <v>38691.307000000001</v>
      </c>
      <c r="R3012" s="3" t="str">
        <f>+VLOOKUP(FACTURACION[[#This Row],[NIT]],TABLACLIENTE,5,FALSE)</f>
        <v>BARRANQUILLA</v>
      </c>
    </row>
    <row r="3013" spans="3:18">
      <c r="C3013" s="29">
        <v>2016</v>
      </c>
      <c r="D3013" s="30" t="s">
        <v>265</v>
      </c>
      <c r="E3013" s="30">
        <f>MONTH(FACTURACION[[#This Row],[MES]]&amp;1)</f>
        <v>2</v>
      </c>
      <c r="F3013" s="223">
        <f>DATE(FACTURACION[[#This Row],[AÑO]],FACTURACION[[#This Row],[Mes numero]],1)</f>
        <v>42401</v>
      </c>
      <c r="G3013" s="160">
        <v>11795</v>
      </c>
      <c r="H3013" s="25">
        <v>890101691</v>
      </c>
      <c r="I3013" s="3" t="str">
        <f>+VLOOKUP(FACTURACION[[#This Row],[NIT]],TABLACLIENTE,2,FALSE)</f>
        <v>GASES DEL CARIBE S.A.E.S.P. (GASCARIBE S.A E.S.P.)</v>
      </c>
      <c r="J3013" s="3" t="s">
        <v>28</v>
      </c>
      <c r="K3013" s="12" t="str">
        <f>+VLOOKUP(FACTURACION[[#This Row],[REFERENCIA]],CODINV,2,FALSE)</f>
        <v>REGULADOR SR 113 3/4 R: 7-12 O:1/4</v>
      </c>
      <c r="L3013" s="12" t="str">
        <f>IF(VLOOKUP(FACTURACION[[#This Row],[REFERENCIA]],CODINV,3,FALSE)=0,"",VLOOKUP(FACTURACION[[#This Row],[REFERENCIA]],CODINV,3,FALSE))</f>
        <v/>
      </c>
      <c r="M3013" s="12" t="str">
        <f>+VLOOKUP(FACTURACION[[#This Row],[REFERENCIA]],CODINV,4,FALSE)</f>
        <v>REGULADORES</v>
      </c>
      <c r="N3013" s="12" t="str">
        <f>+VLOOKUP(FACTURACION[[#This Row],[REFERENCIA]],CODINV,5,FALSE)</f>
        <v>HONEYWELL</v>
      </c>
      <c r="O3013" s="3">
        <v>50</v>
      </c>
      <c r="P3013" s="31">
        <v>138728</v>
      </c>
      <c r="Q3013" s="24">
        <f>+FACTURACION[[#This Row],[CANTIDAD]]*FACTURACION[[#This Row],[VR UNITARIO]]/1000</f>
        <v>6936.4</v>
      </c>
      <c r="R3013" s="3" t="str">
        <f>+VLOOKUP(FACTURACION[[#This Row],[NIT]],TABLACLIENTE,5,FALSE)</f>
        <v>BARRANQUILLA</v>
      </c>
    </row>
    <row r="3014" spans="3:18">
      <c r="C3014" s="29">
        <v>2016</v>
      </c>
      <c r="D3014" s="30" t="s">
        <v>265</v>
      </c>
      <c r="E3014" s="30">
        <f>MONTH(FACTURACION[[#This Row],[MES]]&amp;1)</f>
        <v>2</v>
      </c>
      <c r="F3014" s="223">
        <f>DATE(FACTURACION[[#This Row],[AÑO]],FACTURACION[[#This Row],[Mes numero]],1)</f>
        <v>42401</v>
      </c>
      <c r="G3014" s="160">
        <v>11828</v>
      </c>
      <c r="H3014" s="25">
        <v>822001073</v>
      </c>
      <c r="I3014" s="3" t="str">
        <f>+VLOOKUP(FACTURACION[[#This Row],[NIT]],TABLACLIENTE,2,FALSE)</f>
        <v>MADIGAS INGENIEROS S.A. E.S.P.</v>
      </c>
      <c r="J3014" s="3" t="s">
        <v>28</v>
      </c>
      <c r="K3014" s="12" t="str">
        <f>+VLOOKUP(FACTURACION[[#This Row],[REFERENCIA]],CODINV,2,FALSE)</f>
        <v>REGULADOR SR 113 3/4 R: 7-12 O:1/4</v>
      </c>
      <c r="L3014" s="12" t="str">
        <f>IF(VLOOKUP(FACTURACION[[#This Row],[REFERENCIA]],CODINV,3,FALSE)=0,"",VLOOKUP(FACTURACION[[#This Row],[REFERENCIA]],CODINV,3,FALSE))</f>
        <v/>
      </c>
      <c r="M3014" s="12" t="str">
        <f>+VLOOKUP(FACTURACION[[#This Row],[REFERENCIA]],CODINV,4,FALSE)</f>
        <v>REGULADORES</v>
      </c>
      <c r="N3014" s="12" t="str">
        <f>+VLOOKUP(FACTURACION[[#This Row],[REFERENCIA]],CODINV,5,FALSE)</f>
        <v>HONEYWELL</v>
      </c>
      <c r="O3014" s="3">
        <v>4</v>
      </c>
      <c r="P3014" s="31">
        <v>143872</v>
      </c>
      <c r="Q3014" s="24">
        <f>+FACTURACION[[#This Row],[CANTIDAD]]*FACTURACION[[#This Row],[VR UNITARIO]]/1000</f>
        <v>575.48800000000006</v>
      </c>
      <c r="R3014" s="3" t="str">
        <f>+VLOOKUP(FACTURACION[[#This Row],[NIT]],TABLACLIENTE,5,FALSE)</f>
        <v>ACACIAS</v>
      </c>
    </row>
    <row r="3015" spans="3:18">
      <c r="C3015" s="29">
        <v>2016</v>
      </c>
      <c r="D3015" s="30" t="s">
        <v>265</v>
      </c>
      <c r="E3015" s="30">
        <f>MONTH(FACTURACION[[#This Row],[MES]]&amp;1)</f>
        <v>2</v>
      </c>
      <c r="F3015" s="223">
        <f>DATE(FACTURACION[[#This Row],[AÑO]],FACTURACION[[#This Row],[Mes numero]],1)</f>
        <v>42401</v>
      </c>
      <c r="G3015" s="160">
        <v>11796</v>
      </c>
      <c r="H3015" s="25">
        <v>900103215</v>
      </c>
      <c r="I3015" s="3" t="str">
        <f>+VLOOKUP(FACTURACION[[#This Row],[NIT]],TABLACLIENTE,2,FALSE)</f>
        <v>ACTIVIDADES Y SERVICIOS DE CONSTRUCCION LTDA (ACSECO LTDA.)</v>
      </c>
      <c r="J3015" s="3" t="s">
        <v>63</v>
      </c>
      <c r="K3015" s="12" t="str">
        <f>+VLOOKUP(FACTURACION[[#This Row],[REFERENCIA]],CODINV,2,FALSE)</f>
        <v>AFV 2" S300 FO</v>
      </c>
      <c r="L3015" s="12" t="str">
        <f>IF(VLOOKUP(FACTURACION[[#This Row],[REFERENCIA]],CODINV,3,FALSE)=0,"",VLOOKUP(FACTURACION[[#This Row],[REFERENCIA]],CODINV,3,FALSE))</f>
        <v/>
      </c>
      <c r="M3015" s="12" t="str">
        <f>+VLOOKUP(FACTURACION[[#This Row],[REFERENCIA]],CODINV,4,FALSE)</f>
        <v>REGULADORES</v>
      </c>
      <c r="N3015" s="12" t="str">
        <f>+VLOOKUP(FACTURACION[[#This Row],[REFERENCIA]],CODINV,5,FALSE)</f>
        <v>HONEYWELL</v>
      </c>
      <c r="O3015" s="3">
        <v>2</v>
      </c>
      <c r="P3015" s="31">
        <v>3270873</v>
      </c>
      <c r="Q3015" s="24">
        <f>+FACTURACION[[#This Row],[CANTIDAD]]*FACTURACION[[#This Row],[VR UNITARIO]]/1000</f>
        <v>6541.7460000000001</v>
      </c>
      <c r="R3015" s="3" t="str">
        <f>+VLOOKUP(FACTURACION[[#This Row],[NIT]],TABLACLIENTE,5,FALSE)</f>
        <v>BOGOTÁ D.C.</v>
      </c>
    </row>
    <row r="3016" spans="3:18">
      <c r="C3016" s="29">
        <v>2016</v>
      </c>
      <c r="D3016" s="30" t="s">
        <v>265</v>
      </c>
      <c r="E3016" s="30">
        <f>MONTH(FACTURACION[[#This Row],[MES]]&amp;1)</f>
        <v>2</v>
      </c>
      <c r="F3016" s="223">
        <f>DATE(FACTURACION[[#This Row],[AÑO]],FACTURACION[[#This Row],[Mes numero]],1)</f>
        <v>42401</v>
      </c>
      <c r="G3016" s="160">
        <v>11804</v>
      </c>
      <c r="H3016" s="25">
        <v>830510717</v>
      </c>
      <c r="I3016" s="3" t="str">
        <f>+VLOOKUP(FACTURACION[[#This Row],[NIT]],TABLACLIENTE,2,FALSE)</f>
        <v>SURCOLOMBIANA DE GAS S.A E.S.P  (SURGAS S.A. E.S.P.)</v>
      </c>
      <c r="J3016" s="3" t="s">
        <v>155</v>
      </c>
      <c r="K3016" s="12" t="str">
        <f>+VLOOKUP(FACTURACION[[#This Row],[REFERENCIA]],CODINV,2,FALSE)</f>
        <v>AFV 3" S300 FO</v>
      </c>
      <c r="L3016" s="12" t="str">
        <f>IF(VLOOKUP(FACTURACION[[#This Row],[REFERENCIA]],CODINV,3,FALSE)=0,"",VLOOKUP(FACTURACION[[#This Row],[REFERENCIA]],CODINV,3,FALSE))</f>
        <v/>
      </c>
      <c r="M3016" s="12" t="str">
        <f>+VLOOKUP(FACTURACION[[#This Row],[REFERENCIA]],CODINV,4,FALSE)</f>
        <v>REGULADORES</v>
      </c>
      <c r="N3016" s="12" t="str">
        <f>+VLOOKUP(FACTURACION[[#This Row],[REFERENCIA]],CODINV,5,FALSE)</f>
        <v>HONEYWELL</v>
      </c>
      <c r="O3016" s="3">
        <v>3</v>
      </c>
      <c r="P3016" s="31">
        <v>5475548</v>
      </c>
      <c r="Q3016" s="24">
        <f>+FACTURACION[[#This Row],[CANTIDAD]]*FACTURACION[[#This Row],[VR UNITARIO]]/1000</f>
        <v>16426.644</v>
      </c>
      <c r="R3016" s="3" t="str">
        <f>+VLOOKUP(FACTURACION[[#This Row],[NIT]],TABLACLIENTE,5,FALSE)</f>
        <v>NEIVA</v>
      </c>
    </row>
    <row r="3017" spans="3:18">
      <c r="C3017" s="29">
        <v>2016</v>
      </c>
      <c r="D3017" s="30" t="s">
        <v>265</v>
      </c>
      <c r="E3017" s="30">
        <f>MONTH(FACTURACION[[#This Row],[MES]]&amp;1)</f>
        <v>2</v>
      </c>
      <c r="F3017" s="223">
        <f>DATE(FACTURACION[[#This Row],[AÑO]],FACTURACION[[#This Row],[Mes numero]],1)</f>
        <v>42401</v>
      </c>
      <c r="G3017" s="160">
        <v>11796</v>
      </c>
      <c r="H3017" s="25">
        <v>900103215</v>
      </c>
      <c r="I3017" s="3" t="str">
        <f>+VLOOKUP(FACTURACION[[#This Row],[NIT]],TABLACLIENTE,2,FALSE)</f>
        <v>ACTIVIDADES Y SERVICIOS DE CONSTRUCCION LTDA (ACSECO LTDA.)</v>
      </c>
      <c r="J3017" s="3" t="s">
        <v>65</v>
      </c>
      <c r="K3017" s="12" t="str">
        <f>+VLOOKUP(FACTURACION[[#This Row],[REFERENCIA]],CODINV,2,FALSE)</f>
        <v>CONTROL LOOP ZSC-100 BM INSPIRATOR</v>
      </c>
      <c r="L3017" s="12" t="str">
        <f>IF(VLOOKUP(FACTURACION[[#This Row],[REFERENCIA]],CODINV,3,FALSE)=0,"",VLOOKUP(FACTURACION[[#This Row],[REFERENCIA]],CODINV,3,FALSE))</f>
        <v/>
      </c>
      <c r="M3017" s="12" t="str">
        <f>+VLOOKUP(FACTURACION[[#This Row],[REFERENCIA]],CODINV,4,FALSE)</f>
        <v>REGULADORES</v>
      </c>
      <c r="N3017" s="12" t="str">
        <f>+VLOOKUP(FACTURACION[[#This Row],[REFERENCIA]],CODINV,5,FALSE)</f>
        <v>HONEYWELL</v>
      </c>
      <c r="O3017" s="3">
        <v>2</v>
      </c>
      <c r="P3017" s="31">
        <v>3737672</v>
      </c>
      <c r="Q3017" s="24">
        <f>+FACTURACION[[#This Row],[CANTIDAD]]*FACTURACION[[#This Row],[VR UNITARIO]]/1000</f>
        <v>7475.3440000000001</v>
      </c>
      <c r="R3017" s="3" t="str">
        <f>+VLOOKUP(FACTURACION[[#This Row],[NIT]],TABLACLIENTE,5,FALSE)</f>
        <v>BOGOTÁ D.C.</v>
      </c>
    </row>
    <row r="3018" spans="3:18">
      <c r="C3018" s="29">
        <v>2016</v>
      </c>
      <c r="D3018" s="30" t="s">
        <v>265</v>
      </c>
      <c r="E3018" s="30">
        <f>MONTH(FACTURACION[[#This Row],[MES]]&amp;1)</f>
        <v>2</v>
      </c>
      <c r="F3018" s="223">
        <f>DATE(FACTURACION[[#This Row],[AÑO]],FACTURACION[[#This Row],[Mes numero]],1)</f>
        <v>42401</v>
      </c>
      <c r="G3018" s="160">
        <v>11804</v>
      </c>
      <c r="H3018" s="25">
        <v>830510717</v>
      </c>
      <c r="I3018" s="3" t="str">
        <f>+VLOOKUP(FACTURACION[[#This Row],[NIT]],TABLACLIENTE,2,FALSE)</f>
        <v>SURCOLOMBIANA DE GAS S.A E.S.P  (SURGAS S.A. E.S.P.)</v>
      </c>
      <c r="J3018" s="3" t="s">
        <v>65</v>
      </c>
      <c r="K3018" s="12" t="str">
        <f>+VLOOKUP(FACTURACION[[#This Row],[REFERENCIA]],CODINV,2,FALSE)</f>
        <v>CONTROL LOOP ZSC-100 BM INSPIRATOR</v>
      </c>
      <c r="L3018" s="12" t="str">
        <f>IF(VLOOKUP(FACTURACION[[#This Row],[REFERENCIA]],CODINV,3,FALSE)=0,"",VLOOKUP(FACTURACION[[#This Row],[REFERENCIA]],CODINV,3,FALSE))</f>
        <v/>
      </c>
      <c r="M3018" s="12" t="str">
        <f>+VLOOKUP(FACTURACION[[#This Row],[REFERENCIA]],CODINV,4,FALSE)</f>
        <v>REGULADORES</v>
      </c>
      <c r="N3018" s="12" t="str">
        <f>+VLOOKUP(FACTURACION[[#This Row],[REFERENCIA]],CODINV,5,FALSE)</f>
        <v>HONEYWELL</v>
      </c>
      <c r="O3018" s="3">
        <v>3</v>
      </c>
      <c r="P3018" s="31">
        <v>3983444</v>
      </c>
      <c r="Q3018" s="24">
        <f>+FACTURACION[[#This Row],[CANTIDAD]]*FACTURACION[[#This Row],[VR UNITARIO]]/1000</f>
        <v>11950.332</v>
      </c>
      <c r="R3018" s="3" t="str">
        <f>+VLOOKUP(FACTURACION[[#This Row],[NIT]],TABLACLIENTE,5,FALSE)</f>
        <v>NEIVA</v>
      </c>
    </row>
    <row r="3019" spans="3:18">
      <c r="C3019" s="29">
        <v>2016</v>
      </c>
      <c r="D3019" s="30" t="s">
        <v>265</v>
      </c>
      <c r="E3019" s="30">
        <f>MONTH(FACTURACION[[#This Row],[MES]]&amp;1)</f>
        <v>2</v>
      </c>
      <c r="F3019" s="223">
        <f>DATE(FACTURACION[[#This Row],[AÑO]],FACTURACION[[#This Row],[Mes numero]],1)</f>
        <v>42401</v>
      </c>
      <c r="G3019" s="160">
        <v>11804</v>
      </c>
      <c r="H3019" s="25">
        <v>830510717</v>
      </c>
      <c r="I3019" s="3" t="str">
        <f>+VLOOKUP(FACTURACION[[#This Row],[NIT]],TABLACLIENTE,2,FALSE)</f>
        <v>SURCOLOMBIANA DE GAS S.A E.S.P  (SURGAS S.A. E.S.P.)</v>
      </c>
      <c r="J3019" s="3" t="s">
        <v>715</v>
      </c>
      <c r="K3019" s="12" t="str">
        <f>+VLOOKUP(FACTURACION[[#This Row],[REFERENCIA]],CODINV,2,FALSE)</f>
        <v>PILOTO ZSC 150</v>
      </c>
      <c r="L3019" s="12" t="str">
        <f>IF(VLOOKUP(FACTURACION[[#This Row],[REFERENCIA]],CODINV,3,FALSE)=0,"",VLOOKUP(FACTURACION[[#This Row],[REFERENCIA]],CODINV,3,FALSE))</f>
        <v>RRAD102A1A1A1</v>
      </c>
      <c r="M3019" s="12" t="str">
        <f>+VLOOKUP(FACTURACION[[#This Row],[REFERENCIA]],CODINV,4,FALSE)</f>
        <v>REGULADORES</v>
      </c>
      <c r="N3019" s="12" t="str">
        <f>+VLOOKUP(FACTURACION[[#This Row],[REFERENCIA]],CODINV,5,FALSE)</f>
        <v>HONEYWELL</v>
      </c>
      <c r="O3019" s="3">
        <v>5</v>
      </c>
      <c r="P3019" s="31">
        <v>2430576</v>
      </c>
      <c r="Q3019" s="24">
        <f>+FACTURACION[[#This Row],[CANTIDAD]]*FACTURACION[[#This Row],[VR UNITARIO]]/1000</f>
        <v>12152.88</v>
      </c>
      <c r="R3019" s="3" t="str">
        <f>+VLOOKUP(FACTURACION[[#This Row],[NIT]],TABLACLIENTE,5,FALSE)</f>
        <v>NEIVA</v>
      </c>
    </row>
    <row r="3020" spans="3:18">
      <c r="C3020" s="29">
        <v>2016</v>
      </c>
      <c r="D3020" s="30" t="s">
        <v>265</v>
      </c>
      <c r="E3020" s="30">
        <f>MONTH(FACTURACION[[#This Row],[MES]]&amp;1)</f>
        <v>2</v>
      </c>
      <c r="F3020" s="223">
        <f>DATE(FACTURACION[[#This Row],[AÑO]],FACTURACION[[#This Row],[Mes numero]],1)</f>
        <v>42401</v>
      </c>
      <c r="G3020" s="160">
        <v>11801</v>
      </c>
      <c r="H3020" s="25">
        <v>890503900</v>
      </c>
      <c r="I3020" s="3" t="str">
        <f>+VLOOKUP(FACTURACION[[#This Row],[NIT]],TABLACLIENTE,2,FALSE)</f>
        <v>GASES DEL ORIENTE S.A. E.S.P.</v>
      </c>
      <c r="J3020" s="3" t="s">
        <v>518</v>
      </c>
      <c r="K3020" s="12" t="str">
        <f>+VLOOKUP(FACTURACION[[#This Row],[REFERENCIA]],CODINV,2,FALSE)</f>
        <v>INDEX, 0.5M3, 6 DIGIT</v>
      </c>
      <c r="L3020" s="12" t="str">
        <f>IF(VLOOKUP(FACTURACION[[#This Row],[REFERENCIA]],CODINV,3,FALSE)=0,"",VLOOKUP(FACTURACION[[#This Row],[REFERENCIA]],CODINV,3,FALSE))</f>
        <v>52142G013</v>
      </c>
      <c r="M3020" s="12" t="str">
        <f>+VLOOKUP(FACTURACION[[#This Row],[REFERENCIA]],CODINV,4,FALSE)</f>
        <v>REPUESTOS Y ACCESORIOS</v>
      </c>
      <c r="N3020" s="12" t="str">
        <f>+VLOOKUP(FACTURACION[[#This Row],[REFERENCIA]],CODINV,5,FALSE)</f>
        <v>HONEYWELL</v>
      </c>
      <c r="O3020" s="3">
        <v>1</v>
      </c>
      <c r="P3020" s="31">
        <v>50815</v>
      </c>
      <c r="Q3020" s="24">
        <f>+FACTURACION[[#This Row],[CANTIDAD]]*FACTURACION[[#This Row],[VR UNITARIO]]/1000</f>
        <v>50.814999999999998</v>
      </c>
      <c r="R3020" s="3" t="str">
        <f>+VLOOKUP(FACTURACION[[#This Row],[NIT]],TABLACLIENTE,5,FALSE)</f>
        <v>CUCUTA</v>
      </c>
    </row>
    <row r="3021" spans="3:18">
      <c r="C3021" s="29">
        <v>2016</v>
      </c>
      <c r="D3021" s="30" t="s">
        <v>265</v>
      </c>
      <c r="E3021" s="30">
        <f>MONTH(FACTURACION[[#This Row],[MES]]&amp;1)</f>
        <v>2</v>
      </c>
      <c r="F3021" s="223">
        <f>DATE(FACTURACION[[#This Row],[AÑO]],FACTURACION[[#This Row],[Mes numero]],1)</f>
        <v>42401</v>
      </c>
      <c r="G3021" s="160">
        <v>11801</v>
      </c>
      <c r="H3021" s="25">
        <v>890503900</v>
      </c>
      <c r="I3021" s="3" t="str">
        <f>+VLOOKUP(FACTURACION[[#This Row],[NIT]],TABLACLIENTE,2,FALSE)</f>
        <v>GASES DEL ORIENTE S.A. E.S.P.</v>
      </c>
      <c r="J3021" s="3" t="s">
        <v>522</v>
      </c>
      <c r="K3021" s="12" t="str">
        <f>+VLOOKUP(FACTURACION[[#This Row],[REFERENCIA]],CODINV,2,FALSE)</f>
        <v>BOX INDEX VENTED</v>
      </c>
      <c r="L3021" s="12" t="str">
        <f>IF(VLOOKUP(FACTURACION[[#This Row],[REFERENCIA]],CODINV,3,FALSE)=0,"",VLOOKUP(FACTURACION[[#This Row],[REFERENCIA]],CODINV,3,FALSE))</f>
        <v>39865W052</v>
      </c>
      <c r="M3021" s="12" t="str">
        <f>+VLOOKUP(FACTURACION[[#This Row],[REFERENCIA]],CODINV,4,FALSE)</f>
        <v>REPUESTOS Y ACCESORIOS</v>
      </c>
      <c r="N3021" s="12" t="str">
        <f>+VLOOKUP(FACTURACION[[#This Row],[REFERENCIA]],CODINV,5,FALSE)</f>
        <v>HONEYWELL</v>
      </c>
      <c r="O3021" s="3">
        <v>10</v>
      </c>
      <c r="P3021" s="31">
        <v>3388</v>
      </c>
      <c r="Q3021" s="24">
        <f>+FACTURACION[[#This Row],[CANTIDAD]]*FACTURACION[[#This Row],[VR UNITARIO]]/1000</f>
        <v>33.880000000000003</v>
      </c>
      <c r="R3021" s="3" t="str">
        <f>+VLOOKUP(FACTURACION[[#This Row],[NIT]],TABLACLIENTE,5,FALSE)</f>
        <v>CUCUTA</v>
      </c>
    </row>
    <row r="3022" spans="3:18">
      <c r="C3022" s="29">
        <v>2016</v>
      </c>
      <c r="D3022" s="30" t="s">
        <v>265</v>
      </c>
      <c r="E3022" s="30">
        <f>MONTH(FACTURACION[[#This Row],[MES]]&amp;1)</f>
        <v>2</v>
      </c>
      <c r="F3022" s="223">
        <f>DATE(FACTURACION[[#This Row],[AÑO]],FACTURACION[[#This Row],[Mes numero]],1)</f>
        <v>42401</v>
      </c>
      <c r="G3022" s="160">
        <v>11808</v>
      </c>
      <c r="H3022" s="25">
        <v>890310688</v>
      </c>
      <c r="I3022" s="3" t="str">
        <f>+VLOOKUP(FACTURACION[[#This Row],[NIT]],TABLACLIENTE,2,FALSE)</f>
        <v>COLGAS DE OCCIDENTE S.A. E.S.P.</v>
      </c>
      <c r="J3022" s="3" t="s">
        <v>3</v>
      </c>
      <c r="K3022" s="12" t="str">
        <f>+VLOOKUP(FACTURACION[[#This Row],[REFERENCIA]],CODINV,2,FALSE)</f>
        <v>RES 24-48" W.C. ROJO</v>
      </c>
      <c r="L3022" s="12" t="str">
        <f>IF(VLOOKUP(FACTURACION[[#This Row],[REFERENCIA]],CODINV,3,FALSE)=0,"",VLOOKUP(FACTURACION[[#This Row],[REFERENCIA]],CODINV,3,FALSE))</f>
        <v>70017P082</v>
      </c>
      <c r="M3022" s="12" t="str">
        <f>+VLOOKUP(FACTURACION[[#This Row],[REFERENCIA]],CODINV,4,FALSE)</f>
        <v>REPUESTOS Y ACCESORIOS</v>
      </c>
      <c r="N3022" s="12" t="str">
        <f>+VLOOKUP(FACTURACION[[#This Row],[REFERENCIA]],CODINV,5,FALSE)</f>
        <v>HONEYWELL</v>
      </c>
      <c r="O3022" s="3">
        <v>2</v>
      </c>
      <c r="P3022" s="31">
        <v>22000</v>
      </c>
      <c r="Q3022" s="24">
        <f>+FACTURACION[[#This Row],[CANTIDAD]]*FACTURACION[[#This Row],[VR UNITARIO]]/1000</f>
        <v>44</v>
      </c>
      <c r="R3022" s="3" t="str">
        <f>+VLOOKUP(FACTURACION[[#This Row],[NIT]],TABLACLIENTE,5,FALSE)</f>
        <v>CALI</v>
      </c>
    </row>
    <row r="3023" spans="3:18">
      <c r="C3023" s="29">
        <v>2016</v>
      </c>
      <c r="D3023" s="30" t="s">
        <v>265</v>
      </c>
      <c r="E3023" s="30">
        <f>MONTH(FACTURACION[[#This Row],[MES]]&amp;1)</f>
        <v>2</v>
      </c>
      <c r="F3023" s="223">
        <f>DATE(FACTURACION[[#This Row],[AÑO]],FACTURACION[[#This Row],[Mes numero]],1)</f>
        <v>42401</v>
      </c>
      <c r="G3023" s="160">
        <v>11779</v>
      </c>
      <c r="H3023" s="25">
        <v>800007813</v>
      </c>
      <c r="I3023" s="3" t="str">
        <f>+VLOOKUP(FACTURACION[[#This Row],[NIT]],TABLACLIENTE,2,FALSE)</f>
        <v>VANTI S.A. E.S.P (VANTI)</v>
      </c>
      <c r="J3023" s="3" t="s">
        <v>603</v>
      </c>
      <c r="K3023" s="12" t="str">
        <f>+VLOOKUP(FACTURACION[[#This Row],[REFERENCIA]],CODINV,2,FALSE)</f>
        <v>RESORTE DE ALIVIO</v>
      </c>
      <c r="L3023" s="12" t="str">
        <f>IF(VLOOKUP(FACTURACION[[#This Row],[REFERENCIA]],CODINV,3,FALSE)=0,"",VLOOKUP(FACTURACION[[#This Row],[REFERENCIA]],CODINV,3,FALSE))</f>
        <v>71403P012</v>
      </c>
      <c r="M3023" s="12" t="str">
        <f>+VLOOKUP(FACTURACION[[#This Row],[REFERENCIA]],CODINV,4,FALSE)</f>
        <v>REPUESTOS Y ACCESORIOS</v>
      </c>
      <c r="N3023" s="12" t="str">
        <f>+VLOOKUP(FACTURACION[[#This Row],[REFERENCIA]],CODINV,5,FALSE)</f>
        <v>HONEYWELL</v>
      </c>
      <c r="O3023" s="3">
        <v>4</v>
      </c>
      <c r="P3023" s="31">
        <v>39776</v>
      </c>
      <c r="Q3023" s="24">
        <f>+FACTURACION[[#This Row],[CANTIDAD]]*FACTURACION[[#This Row],[VR UNITARIO]]/1000</f>
        <v>159.10400000000001</v>
      </c>
      <c r="R3023" s="3" t="str">
        <f>+VLOOKUP(FACTURACION[[#This Row],[NIT]],TABLACLIENTE,5,FALSE)</f>
        <v>BOGOTÁ D.C.</v>
      </c>
    </row>
    <row r="3024" spans="3:18">
      <c r="C3024" s="29">
        <v>2016</v>
      </c>
      <c r="D3024" s="30" t="s">
        <v>265</v>
      </c>
      <c r="E3024" s="30">
        <f>MONTH(FACTURACION[[#This Row],[MES]]&amp;1)</f>
        <v>2</v>
      </c>
      <c r="F3024" s="223">
        <f>DATE(FACTURACION[[#This Row],[AÑO]],FACTURACION[[#This Row],[Mes numero]],1)</f>
        <v>42401</v>
      </c>
      <c r="G3024" s="160">
        <v>11779</v>
      </c>
      <c r="H3024" s="25">
        <v>800007813</v>
      </c>
      <c r="I3024" s="3" t="str">
        <f>+VLOOKUP(FACTURACION[[#This Row],[NIT]],TABLACLIENTE,2,FALSE)</f>
        <v>VANTI S.A. E.S.P (VANTI)</v>
      </c>
      <c r="J3024" s="3" t="s">
        <v>180</v>
      </c>
      <c r="K3024" s="12" t="str">
        <f>+VLOOKUP(FACTURACION[[#This Row],[REFERENCIA]],CODINV,2,FALSE)</f>
        <v>O-RING, 0.38OD x.25ID BUNA 70</v>
      </c>
      <c r="L3024" s="12" t="str">
        <f>IF(VLOOKUP(FACTURACION[[#This Row],[REFERENCIA]],CODINV,3,FALSE)=0,"",VLOOKUP(FACTURACION[[#This Row],[REFERENCIA]],CODINV,3,FALSE))</f>
        <v>42710P146</v>
      </c>
      <c r="M3024" s="12" t="str">
        <f>+VLOOKUP(FACTURACION[[#This Row],[REFERENCIA]],CODINV,4,FALSE)</f>
        <v>REPUESTOS Y ACCESORIOS</v>
      </c>
      <c r="N3024" s="12" t="str">
        <f>+VLOOKUP(FACTURACION[[#This Row],[REFERENCIA]],CODINV,5,FALSE)</f>
        <v>HONEYWELL</v>
      </c>
      <c r="O3024" s="3">
        <v>20</v>
      </c>
      <c r="P3024" s="31">
        <v>234714</v>
      </c>
      <c r="Q3024" s="24">
        <f>+FACTURACION[[#This Row],[CANTIDAD]]*FACTURACION[[#This Row],[VR UNITARIO]]/1000</f>
        <v>4694.28</v>
      </c>
      <c r="R3024" s="3" t="str">
        <f>+VLOOKUP(FACTURACION[[#This Row],[NIT]],TABLACLIENTE,5,FALSE)</f>
        <v>BOGOTÁ D.C.</v>
      </c>
    </row>
    <row r="3025" spans="3:18">
      <c r="C3025" s="29">
        <v>2016</v>
      </c>
      <c r="D3025" s="30" t="s">
        <v>265</v>
      </c>
      <c r="E3025" s="30">
        <f>MONTH(FACTURACION[[#This Row],[MES]]&amp;1)</f>
        <v>2</v>
      </c>
      <c r="F3025" s="223">
        <f>DATE(FACTURACION[[#This Row],[AÑO]],FACTURACION[[#This Row],[Mes numero]],1)</f>
        <v>42401</v>
      </c>
      <c r="G3025" s="160">
        <v>11805</v>
      </c>
      <c r="H3025" s="25">
        <v>891101577</v>
      </c>
      <c r="I3025" s="3" t="str">
        <f>+VLOOKUP(FACTURACION[[#This Row],[NIT]],TABLACLIENTE,2,FALSE)</f>
        <v>ALCANOS DE COLOMBIA S.A. E.S.P</v>
      </c>
      <c r="J3025" s="2" t="s">
        <v>591</v>
      </c>
      <c r="K3025" s="12" t="str">
        <f>+VLOOKUP(FACTURACION[[#This Row],[REFERENCIA]],CODINV,2,FALSE)</f>
        <v>SPRING ZSC PILOT CODE WH/100-225</v>
      </c>
      <c r="L3025" s="12" t="str">
        <f>IF(VLOOKUP(FACTURACION[[#This Row],[REFERENCIA]],CODINV,3,FALSE)=0,"",VLOOKUP(FACTURACION[[#This Row],[REFERENCIA]],CODINV,3,FALSE))</f>
        <v>71411P009</v>
      </c>
      <c r="M3025" s="12" t="str">
        <f>+VLOOKUP(FACTURACION[[#This Row],[REFERENCIA]],CODINV,4,FALSE)</f>
        <v>REPUESTOS Y ACCESORIOS</v>
      </c>
      <c r="N3025" s="12" t="str">
        <f>+VLOOKUP(FACTURACION[[#This Row],[REFERENCIA]],CODINV,5,FALSE)</f>
        <v>HONEYWELL</v>
      </c>
      <c r="O3025" s="3">
        <v>20</v>
      </c>
      <c r="P3025" s="31">
        <v>54170</v>
      </c>
      <c r="Q3025" s="24">
        <f>+FACTURACION[[#This Row],[CANTIDAD]]*FACTURACION[[#This Row],[VR UNITARIO]]/1000</f>
        <v>1083.4000000000001</v>
      </c>
      <c r="R3025" s="3" t="str">
        <f>+VLOOKUP(FACTURACION[[#This Row],[NIT]],TABLACLIENTE,5,FALSE)</f>
        <v>NEIVA</v>
      </c>
    </row>
    <row r="3026" spans="3:18">
      <c r="C3026" s="29">
        <v>2016</v>
      </c>
      <c r="D3026" s="30" t="s">
        <v>265</v>
      </c>
      <c r="E3026" s="30">
        <f>MONTH(FACTURACION[[#This Row],[MES]]&amp;1)</f>
        <v>2</v>
      </c>
      <c r="F3026" s="223">
        <f>DATE(FACTURACION[[#This Row],[AÑO]],FACTURACION[[#This Row],[Mes numero]],1)</f>
        <v>42401</v>
      </c>
      <c r="G3026" s="160">
        <v>11797</v>
      </c>
      <c r="H3026" s="25">
        <v>900103215</v>
      </c>
      <c r="I3026" s="3" t="str">
        <f>+VLOOKUP(FACTURACION[[#This Row],[NIT]],TABLACLIENTE,2,FALSE)</f>
        <v>ACTIVIDADES Y SERVICIOS DE CONSTRUCCION LTDA (ACSECO LTDA.)</v>
      </c>
      <c r="J3026" s="3" t="s">
        <v>586</v>
      </c>
      <c r="K3026" s="12" t="str">
        <f>+VLOOKUP(FACTURACION[[#This Row],[REFERENCIA]],CODINV,2,FALSE)</f>
        <v>RES 200-325 BLANCO-ROJO</v>
      </c>
      <c r="L3026" s="12" t="str">
        <f>IF(VLOOKUP(FACTURACION[[#This Row],[REFERENCIA]],CODINV,3,FALSE)=0,"",VLOOKUP(FACTURACION[[#This Row],[REFERENCIA]],CODINV,3,FALSE))</f>
        <v>71411P046</v>
      </c>
      <c r="M3026" s="12" t="str">
        <f>+VLOOKUP(FACTURACION[[#This Row],[REFERENCIA]],CODINV,4,FALSE)</f>
        <v>REPUESTOS Y ACCESORIOS</v>
      </c>
      <c r="N3026" s="12" t="str">
        <f>+VLOOKUP(FACTURACION[[#This Row],[REFERENCIA]],CODINV,5,FALSE)</f>
        <v>HONEYWELL</v>
      </c>
      <c r="O3026" s="3">
        <v>2</v>
      </c>
      <c r="P3026" s="31">
        <v>36000</v>
      </c>
      <c r="Q3026" s="24">
        <f>+FACTURACION[[#This Row],[CANTIDAD]]*FACTURACION[[#This Row],[VR UNITARIO]]/1000</f>
        <v>72</v>
      </c>
      <c r="R3026" s="3" t="str">
        <f>+VLOOKUP(FACTURACION[[#This Row],[NIT]],TABLACLIENTE,5,FALSE)</f>
        <v>BOGOTÁ D.C.</v>
      </c>
    </row>
    <row r="3027" spans="3:18">
      <c r="C3027" s="29">
        <v>2016</v>
      </c>
      <c r="D3027" s="30" t="s">
        <v>265</v>
      </c>
      <c r="E3027" s="30">
        <f>MONTH(FACTURACION[[#This Row],[MES]]&amp;1)</f>
        <v>2</v>
      </c>
      <c r="F3027" s="223">
        <f>DATE(FACTURACION[[#This Row],[AÑO]],FACTURACION[[#This Row],[Mes numero]],1)</f>
        <v>42401</v>
      </c>
      <c r="G3027" s="160">
        <v>11779</v>
      </c>
      <c r="H3027" s="25">
        <v>800007813</v>
      </c>
      <c r="I3027" s="3" t="str">
        <f>+VLOOKUP(FACTURACION[[#This Row],[NIT]],TABLACLIENTE,2,FALSE)</f>
        <v>VANTI S.A. E.S.P (VANTI)</v>
      </c>
      <c r="J3027" s="3" t="s">
        <v>151</v>
      </c>
      <c r="K3027" s="12" t="str">
        <f>+VLOOKUP(FACTURACION[[#This Row],[REFERENCIA]],CODINV,2,FALSE)</f>
        <v>DIAFRAGMA BUNA Z-138</v>
      </c>
      <c r="L3027" s="12" t="str">
        <f>IF(VLOOKUP(FACTURACION[[#This Row],[REFERENCIA]],CODINV,3,FALSE)=0,"",VLOOKUP(FACTURACION[[#This Row],[REFERENCIA]],CODINV,3,FALSE))</f>
        <v>70170P028</v>
      </c>
      <c r="M3027" s="12" t="str">
        <f>+VLOOKUP(FACTURACION[[#This Row],[REFERENCIA]],CODINV,4,FALSE)</f>
        <v>REPUESTOS Y ACCESORIOS</v>
      </c>
      <c r="N3027" s="12" t="str">
        <f>+VLOOKUP(FACTURACION[[#This Row],[REFERENCIA]],CODINV,5,FALSE)</f>
        <v>HONEYWELL</v>
      </c>
      <c r="O3027" s="3">
        <v>50</v>
      </c>
      <c r="P3027" s="31">
        <v>23866</v>
      </c>
      <c r="Q3027" s="24">
        <f>+FACTURACION[[#This Row],[CANTIDAD]]*FACTURACION[[#This Row],[VR UNITARIO]]/1000</f>
        <v>1193.3</v>
      </c>
      <c r="R3027" s="3" t="str">
        <f>+VLOOKUP(FACTURACION[[#This Row],[NIT]],TABLACLIENTE,5,FALSE)</f>
        <v>BOGOTÁ D.C.</v>
      </c>
    </row>
    <row r="3028" spans="3:18">
      <c r="C3028" s="29">
        <v>2016</v>
      </c>
      <c r="D3028" s="30" t="s">
        <v>265</v>
      </c>
      <c r="E3028" s="30">
        <f>MONTH(FACTURACION[[#This Row],[MES]]&amp;1)</f>
        <v>2</v>
      </c>
      <c r="F3028" s="223">
        <f>DATE(FACTURACION[[#This Row],[AÑO]],FACTURACION[[#This Row],[Mes numero]],1)</f>
        <v>42401</v>
      </c>
      <c r="G3028" s="160">
        <v>11779</v>
      </c>
      <c r="H3028" s="25">
        <v>800007813</v>
      </c>
      <c r="I3028" s="3" t="str">
        <f>+VLOOKUP(FACTURACION[[#This Row],[NIT]],TABLACLIENTE,2,FALSE)</f>
        <v>VANTI S.A. E.S.P (VANTI)</v>
      </c>
      <c r="J3028" s="3" t="s">
        <v>188</v>
      </c>
      <c r="K3028" s="12" t="str">
        <f>+VLOOKUP(FACTURACION[[#This Row],[REFERENCIA]],CODINV,2,FALSE)</f>
        <v>SEAT DISC BUNA 90</v>
      </c>
      <c r="L3028" s="12" t="str">
        <f>IF(VLOOKUP(FACTURACION[[#This Row],[REFERENCIA]],CODINV,3,FALSE)=0,"",VLOOKUP(FACTURACION[[#This Row],[REFERENCIA]],CODINV,3,FALSE))</f>
        <v>70041P003</v>
      </c>
      <c r="M3028" s="12" t="str">
        <f>+VLOOKUP(FACTURACION[[#This Row],[REFERENCIA]],CODINV,4,FALSE)</f>
        <v>REPUESTOS Y ACCESORIOS</v>
      </c>
      <c r="N3028" s="12" t="str">
        <f>+VLOOKUP(FACTURACION[[#This Row],[REFERENCIA]],CODINV,5,FALSE)</f>
        <v>HONEYWELL</v>
      </c>
      <c r="O3028" s="3">
        <v>70</v>
      </c>
      <c r="P3028" s="31">
        <v>31821</v>
      </c>
      <c r="Q3028" s="24">
        <f>+FACTURACION[[#This Row],[CANTIDAD]]*FACTURACION[[#This Row],[VR UNITARIO]]/1000</f>
        <v>2227.4699999999998</v>
      </c>
      <c r="R3028" s="3" t="str">
        <f>+VLOOKUP(FACTURACION[[#This Row],[NIT]],TABLACLIENTE,5,FALSE)</f>
        <v>BOGOTÁ D.C.</v>
      </c>
    </row>
    <row r="3029" spans="3:18">
      <c r="C3029" s="29">
        <v>2016</v>
      </c>
      <c r="D3029" s="30" t="s">
        <v>265</v>
      </c>
      <c r="E3029" s="30">
        <f>MONTH(FACTURACION[[#This Row],[MES]]&amp;1)</f>
        <v>2</v>
      </c>
      <c r="F3029" s="223">
        <f>DATE(FACTURACION[[#This Row],[AÑO]],FACTURACION[[#This Row],[Mes numero]],1)</f>
        <v>42401</v>
      </c>
      <c r="G3029" s="160">
        <v>11806</v>
      </c>
      <c r="H3029" s="25">
        <v>900917971</v>
      </c>
      <c r="I3029" s="3" t="str">
        <f>+VLOOKUP(FACTURACION[[#This Row],[NIT]],TABLACLIENTE,2,FALSE)</f>
        <v>ELECTROENGINEER S.A.S</v>
      </c>
      <c r="J3029" s="3" t="s">
        <v>61</v>
      </c>
      <c r="K3029" s="12" t="str">
        <f>+VLOOKUP(FACTURACION[[#This Row],[REFERENCIA]],CODINV,2,FALSE)</f>
        <v>MANGA 2" S300 H7</v>
      </c>
      <c r="L3029" s="12" t="str">
        <f>IF(VLOOKUP(FACTURACION[[#This Row],[REFERENCIA]],CODINV,3,FALSE)=0,"",VLOOKUP(FACTURACION[[#This Row],[REFERENCIA]],CODINV,3,FALSE))</f>
        <v>73404P002</v>
      </c>
      <c r="M3029" s="12" t="str">
        <f>+VLOOKUP(FACTURACION[[#This Row],[REFERENCIA]],CODINV,4,FALSE)</f>
        <v>MANGAS</v>
      </c>
      <c r="N3029" s="12" t="str">
        <f>+VLOOKUP(FACTURACION[[#This Row],[REFERENCIA]],CODINV,5,FALSE)</f>
        <v>HONEYWELL</v>
      </c>
      <c r="O3029" s="3">
        <v>15</v>
      </c>
      <c r="P3029" s="31">
        <v>497628</v>
      </c>
      <c r="Q3029" s="24">
        <f>+FACTURACION[[#This Row],[CANTIDAD]]*FACTURACION[[#This Row],[VR UNITARIO]]/1000</f>
        <v>7464.42</v>
      </c>
      <c r="R3029" s="3" t="str">
        <f>+VLOOKUP(FACTURACION[[#This Row],[NIT]],TABLACLIENTE,5,FALSE)</f>
        <v>VILLAVICENCIO</v>
      </c>
    </row>
    <row r="3030" spans="3:18">
      <c r="C3030" s="29">
        <v>2016</v>
      </c>
      <c r="D3030" s="30" t="s">
        <v>265</v>
      </c>
      <c r="E3030" s="30">
        <f>MONTH(FACTURACION[[#This Row],[MES]]&amp;1)</f>
        <v>2</v>
      </c>
      <c r="F3030" s="223">
        <f>DATE(FACTURACION[[#This Row],[AÑO]],FACTURACION[[#This Row],[Mes numero]],1)</f>
        <v>42401</v>
      </c>
      <c r="G3030" s="160">
        <v>11779</v>
      </c>
      <c r="H3030" s="25">
        <v>800007813</v>
      </c>
      <c r="I3030" s="3" t="str">
        <f>+VLOOKUP(FACTURACION[[#This Row],[NIT]],TABLACLIENTE,2,FALSE)</f>
        <v>VANTI S.A. E.S.P (VANTI)</v>
      </c>
      <c r="J3030" s="3" t="s">
        <v>61</v>
      </c>
      <c r="K3030" s="12" t="str">
        <f>+VLOOKUP(FACTURACION[[#This Row],[REFERENCIA]],CODINV,2,FALSE)</f>
        <v>MANGA 2" S300 H7</v>
      </c>
      <c r="L3030" s="12" t="str">
        <f>IF(VLOOKUP(FACTURACION[[#This Row],[REFERENCIA]],CODINV,3,FALSE)=0,"",VLOOKUP(FACTURACION[[#This Row],[REFERENCIA]],CODINV,3,FALSE))</f>
        <v>73404P002</v>
      </c>
      <c r="M3030" s="12" t="str">
        <f>+VLOOKUP(FACTURACION[[#This Row],[REFERENCIA]],CODINV,4,FALSE)</f>
        <v>MANGAS</v>
      </c>
      <c r="N3030" s="12" t="str">
        <f>+VLOOKUP(FACTURACION[[#This Row],[REFERENCIA]],CODINV,5,FALSE)</f>
        <v>HONEYWELL</v>
      </c>
      <c r="O3030" s="3">
        <v>50</v>
      </c>
      <c r="P3030" s="31">
        <v>586193</v>
      </c>
      <c r="Q3030" s="24">
        <f>+FACTURACION[[#This Row],[CANTIDAD]]*FACTURACION[[#This Row],[VR UNITARIO]]/1000</f>
        <v>29309.65</v>
      </c>
      <c r="R3030" s="3" t="str">
        <f>+VLOOKUP(FACTURACION[[#This Row],[NIT]],TABLACLIENTE,5,FALSE)</f>
        <v>BOGOTÁ D.C.</v>
      </c>
    </row>
    <row r="3031" spans="3:18">
      <c r="C3031" s="29">
        <v>2016</v>
      </c>
      <c r="D3031" s="30" t="s">
        <v>265</v>
      </c>
      <c r="E3031" s="30">
        <f>MONTH(FACTURACION[[#This Row],[MES]]&amp;1)</f>
        <v>2</v>
      </c>
      <c r="F3031" s="223">
        <f>DATE(FACTURACION[[#This Row],[AÑO]],FACTURACION[[#This Row],[Mes numero]],1)</f>
        <v>42401</v>
      </c>
      <c r="G3031" s="160">
        <v>11819</v>
      </c>
      <c r="H3031" s="25">
        <v>800167643</v>
      </c>
      <c r="I3031" s="3" t="str">
        <f>+VLOOKUP(FACTURACION[[#This Row],[NIT]],TABLACLIENTE,2,FALSE)</f>
        <v>GASES DE OCCIDENTE S.A. E.S.P. (GDO)</v>
      </c>
      <c r="J3031" s="3" t="s">
        <v>183</v>
      </c>
      <c r="K3031" s="12" t="str">
        <f>+VLOOKUP(FACTURACION[[#This Row],[REFERENCIA]],CODINV,2,FALSE)</f>
        <v>MANGA 2" S300 H5</v>
      </c>
      <c r="L3031" s="12" t="str">
        <f>IF(VLOOKUP(FACTURACION[[#This Row],[REFERENCIA]],CODINV,3,FALSE)=0,"",VLOOKUP(FACTURACION[[#This Row],[REFERENCIA]],CODINV,3,FALSE))</f>
        <v>73404P008</v>
      </c>
      <c r="M3031" s="12" t="str">
        <f>+VLOOKUP(FACTURACION[[#This Row],[REFERENCIA]],CODINV,4,FALSE)</f>
        <v>MANGAS</v>
      </c>
      <c r="N3031" s="12" t="str">
        <f>+VLOOKUP(FACTURACION[[#This Row],[REFERENCIA]],CODINV,5,FALSE)</f>
        <v>HONEYWELL</v>
      </c>
      <c r="O3031" s="3">
        <v>1</v>
      </c>
      <c r="P3031" s="31">
        <v>417281</v>
      </c>
      <c r="Q3031" s="24">
        <f>+FACTURACION[[#This Row],[CANTIDAD]]*FACTURACION[[#This Row],[VR UNITARIO]]/1000</f>
        <v>417.28100000000001</v>
      </c>
      <c r="R3031" s="3" t="str">
        <f>+VLOOKUP(FACTURACION[[#This Row],[NIT]],TABLACLIENTE,5,FALSE)</f>
        <v>CALI</v>
      </c>
    </row>
    <row r="3032" spans="3:18">
      <c r="C3032" s="29">
        <v>2016</v>
      </c>
      <c r="D3032" s="30" t="s">
        <v>265</v>
      </c>
      <c r="E3032" s="30">
        <f>MONTH(FACTURACION[[#This Row],[MES]]&amp;1)</f>
        <v>2</v>
      </c>
      <c r="F3032" s="223">
        <f>DATE(FACTURACION[[#This Row],[AÑO]],FACTURACION[[#This Row],[Mes numero]],1)</f>
        <v>42401</v>
      </c>
      <c r="G3032" s="160">
        <v>11779</v>
      </c>
      <c r="H3032" s="25">
        <v>800007813</v>
      </c>
      <c r="I3032" s="3" t="str">
        <f>+VLOOKUP(FACTURACION[[#This Row],[NIT]],TABLACLIENTE,2,FALSE)</f>
        <v>VANTI S.A. E.S.P (VANTI)</v>
      </c>
      <c r="J3032" s="3" t="s">
        <v>153</v>
      </c>
      <c r="K3032" s="12" t="str">
        <f>+VLOOKUP(FACTURACION[[#This Row],[REFERENCIA]],CODINV,2,FALSE)</f>
        <v>MANGA 3" S300 H7</v>
      </c>
      <c r="L3032" s="12" t="str">
        <f>IF(VLOOKUP(FACTURACION[[#This Row],[REFERENCIA]],CODINV,3,FALSE)=0,"",VLOOKUP(FACTURACION[[#This Row],[REFERENCIA]],CODINV,3,FALSE))</f>
        <v>73404P003</v>
      </c>
      <c r="M3032" s="12" t="str">
        <f>+VLOOKUP(FACTURACION[[#This Row],[REFERENCIA]],CODINV,4,FALSE)</f>
        <v>MANGAS</v>
      </c>
      <c r="N3032" s="12" t="str">
        <f>+VLOOKUP(FACTURACION[[#This Row],[REFERENCIA]],CODINV,5,FALSE)</f>
        <v>HONEYWELL</v>
      </c>
      <c r="O3032" s="3">
        <v>2</v>
      </c>
      <c r="P3032" s="31">
        <v>583399</v>
      </c>
      <c r="Q3032" s="24">
        <f>+FACTURACION[[#This Row],[CANTIDAD]]*FACTURACION[[#This Row],[VR UNITARIO]]/1000</f>
        <v>1166.798</v>
      </c>
      <c r="R3032" s="3" t="str">
        <f>+VLOOKUP(FACTURACION[[#This Row],[NIT]],TABLACLIENTE,5,FALSE)</f>
        <v>BOGOTÁ D.C.</v>
      </c>
    </row>
    <row r="3033" spans="3:18">
      <c r="C3033" s="29">
        <v>2016</v>
      </c>
      <c r="D3033" s="30" t="s">
        <v>265</v>
      </c>
      <c r="E3033" s="30">
        <f>MONTH(FACTURACION[[#This Row],[MES]]&amp;1)</f>
        <v>2</v>
      </c>
      <c r="F3033" s="223">
        <f>DATE(FACTURACION[[#This Row],[AÑO]],FACTURACION[[#This Row],[Mes numero]],1)</f>
        <v>42401</v>
      </c>
      <c r="G3033" s="160">
        <v>11779</v>
      </c>
      <c r="H3033" s="25">
        <v>800007813</v>
      </c>
      <c r="I3033" s="3" t="str">
        <f>+VLOOKUP(FACTURACION[[#This Row],[NIT]],TABLACLIENTE,2,FALSE)</f>
        <v>VANTI S.A. E.S.P (VANTI)</v>
      </c>
      <c r="J3033" s="47" t="s">
        <v>185</v>
      </c>
      <c r="K3033" s="12" t="str">
        <f>+VLOOKUP(FACTURACION[[#This Row],[REFERENCIA]],CODINV,2,FALSE)</f>
        <v>ROLLPIN.</v>
      </c>
      <c r="L3033" s="12" t="str">
        <f>IF(VLOOKUP(FACTURACION[[#This Row],[REFERENCIA]],CODINV,3,FALSE)=0,"",VLOOKUP(FACTURACION[[#This Row],[REFERENCIA]],CODINV,3,FALSE))</f>
        <v>78137P003</v>
      </c>
      <c r="M3033" s="12" t="str">
        <f>+VLOOKUP(FACTURACION[[#This Row],[REFERENCIA]],CODINV,4,FALSE)</f>
        <v>REPUESTOS Y ACCESORIOS</v>
      </c>
      <c r="N3033" s="12" t="str">
        <f>+VLOOKUP(FACTURACION[[#This Row],[REFERENCIA]],CODINV,5,FALSE)</f>
        <v>HONEYWELL</v>
      </c>
      <c r="O3033" s="3">
        <v>30</v>
      </c>
      <c r="P3033" s="31">
        <v>7955</v>
      </c>
      <c r="Q3033" s="24">
        <f>+FACTURACION[[#This Row],[CANTIDAD]]*FACTURACION[[#This Row],[VR UNITARIO]]/1000</f>
        <v>238.65</v>
      </c>
      <c r="R3033" s="3" t="str">
        <f>+VLOOKUP(FACTURACION[[#This Row],[NIT]],TABLACLIENTE,5,FALSE)</f>
        <v>BOGOTÁ D.C.</v>
      </c>
    </row>
    <row r="3034" spans="3:18">
      <c r="C3034" s="29">
        <v>2016</v>
      </c>
      <c r="D3034" s="30" t="s">
        <v>265</v>
      </c>
      <c r="E3034" s="30">
        <f>MONTH(FACTURACION[[#This Row],[MES]]&amp;1)</f>
        <v>2</v>
      </c>
      <c r="F3034" s="223">
        <f>DATE(FACTURACION[[#This Row],[AÑO]],FACTURACION[[#This Row],[Mes numero]],1)</f>
        <v>42401</v>
      </c>
      <c r="G3034" s="160">
        <v>11779</v>
      </c>
      <c r="H3034" s="25">
        <v>800007813</v>
      </c>
      <c r="I3034" s="3" t="str">
        <f>+VLOOKUP(FACTURACION[[#This Row],[NIT]],TABLACLIENTE,2,FALSE)</f>
        <v>VANTI S.A. E.S.P (VANTI)</v>
      </c>
      <c r="J3034" s="3" t="s">
        <v>570</v>
      </c>
      <c r="K3034" s="12" t="str">
        <f>+VLOOKUP(FACTURACION[[#This Row],[REFERENCIA]],CODINV,2,FALSE)</f>
        <v>WASHER</v>
      </c>
      <c r="L3034" s="12" t="str">
        <f>IF(VLOOKUP(FACTURACION[[#This Row],[REFERENCIA]],CODINV,3,FALSE)=0,"",VLOOKUP(FACTURACION[[#This Row],[REFERENCIA]],CODINV,3,FALSE))</f>
        <v>70176P040</v>
      </c>
      <c r="M3034" s="12" t="str">
        <f>+VLOOKUP(FACTURACION[[#This Row],[REFERENCIA]],CODINV,4,FALSE)</f>
        <v>REPUESTOS Y ACCESORIOS</v>
      </c>
      <c r="N3034" s="12" t="str">
        <f>+VLOOKUP(FACTURACION[[#This Row],[REFERENCIA]],CODINV,5,FALSE)</f>
        <v>HONEYWELL</v>
      </c>
      <c r="O3034" s="3">
        <v>9</v>
      </c>
      <c r="P3034" s="31">
        <v>23866</v>
      </c>
      <c r="Q3034" s="24">
        <f>+FACTURACION[[#This Row],[CANTIDAD]]*FACTURACION[[#This Row],[VR UNITARIO]]/1000</f>
        <v>214.79400000000001</v>
      </c>
      <c r="R3034" s="3" t="str">
        <f>+VLOOKUP(FACTURACION[[#This Row],[NIT]],TABLACLIENTE,5,FALSE)</f>
        <v>BOGOTÁ D.C.</v>
      </c>
    </row>
    <row r="3035" spans="3:18">
      <c r="C3035" s="29">
        <v>2016</v>
      </c>
      <c r="D3035" s="30" t="s">
        <v>265</v>
      </c>
      <c r="E3035" s="30">
        <f>MONTH(FACTURACION[[#This Row],[MES]]&amp;1)</f>
        <v>2</v>
      </c>
      <c r="F3035" s="223">
        <f>DATE(FACTURACION[[#This Row],[AÑO]],FACTURACION[[#This Row],[Mes numero]],1)</f>
        <v>42401</v>
      </c>
      <c r="G3035" s="160">
        <v>11779</v>
      </c>
      <c r="H3035" s="25">
        <v>800007813</v>
      </c>
      <c r="I3035" s="3" t="str">
        <f>+VLOOKUP(FACTURACION[[#This Row],[NIT]],TABLACLIENTE,2,FALSE)</f>
        <v>VANTI S.A. E.S.P (VANTI)</v>
      </c>
      <c r="J3035" s="3" t="s">
        <v>572</v>
      </c>
      <c r="K3035" s="12" t="str">
        <f>+VLOOKUP(FACTURACION[[#This Row],[REFERENCIA]],CODINV,2,FALSE)</f>
        <v>RING, RETAINING</v>
      </c>
      <c r="L3035" s="12" t="str">
        <f>IF(VLOOKUP(FACTURACION[[#This Row],[REFERENCIA]],CODINV,3,FALSE)=0,"",VLOOKUP(FACTURACION[[#This Row],[REFERENCIA]],CODINV,3,FALSE))</f>
        <v>78074P029</v>
      </c>
      <c r="M3035" s="12" t="str">
        <f>+VLOOKUP(FACTURACION[[#This Row],[REFERENCIA]],CODINV,4,FALSE)</f>
        <v>REPUESTOS Y ACCESORIOS</v>
      </c>
      <c r="N3035" s="12" t="str">
        <f>+VLOOKUP(FACTURACION[[#This Row],[REFERENCIA]],CODINV,5,FALSE)</f>
        <v>HONEYWELL</v>
      </c>
      <c r="O3035" s="3">
        <v>14</v>
      </c>
      <c r="P3035" s="31">
        <v>23866</v>
      </c>
      <c r="Q3035" s="24">
        <f>+FACTURACION[[#This Row],[CANTIDAD]]*FACTURACION[[#This Row],[VR UNITARIO]]/1000</f>
        <v>334.12400000000002</v>
      </c>
      <c r="R3035" s="3" t="str">
        <f>+VLOOKUP(FACTURACION[[#This Row],[NIT]],TABLACLIENTE,5,FALSE)</f>
        <v>BOGOTÁ D.C.</v>
      </c>
    </row>
    <row r="3036" spans="3:18">
      <c r="C3036" s="29">
        <v>2016</v>
      </c>
      <c r="D3036" s="30" t="s">
        <v>265</v>
      </c>
      <c r="E3036" s="30">
        <f>MONTH(FACTURACION[[#This Row],[MES]]&amp;1)</f>
        <v>2</v>
      </c>
      <c r="F3036" s="223">
        <f>DATE(FACTURACION[[#This Row],[AÑO]],FACTURACION[[#This Row],[Mes numero]],1)</f>
        <v>42401</v>
      </c>
      <c r="G3036" s="160">
        <v>11779</v>
      </c>
      <c r="H3036" s="25">
        <v>800007813</v>
      </c>
      <c r="I3036" s="3" t="str">
        <f>+VLOOKUP(FACTURACION[[#This Row],[NIT]],TABLACLIENTE,2,FALSE)</f>
        <v>VANTI S.A. E.S.P (VANTI)</v>
      </c>
      <c r="J3036" s="3" t="s">
        <v>157</v>
      </c>
      <c r="K3036" s="12" t="str">
        <f>+VLOOKUP(FACTURACION[[#This Row],[REFERENCIA]],CODINV,2,FALSE)</f>
        <v>CORE RESTRICTOR</v>
      </c>
      <c r="L3036" s="12" t="str">
        <f>IF(VLOOKUP(FACTURACION[[#This Row],[REFERENCIA]],CODINV,3,FALSE)=0,"",VLOOKUP(FACTURACION[[#This Row],[REFERENCIA]],CODINV,3,FALSE))</f>
        <v>73659P003</v>
      </c>
      <c r="M3036" s="12" t="str">
        <f>+VLOOKUP(FACTURACION[[#This Row],[REFERENCIA]],CODINV,4,FALSE)</f>
        <v>REPUESTOS Y ACCESORIOS</v>
      </c>
      <c r="N3036" s="12" t="str">
        <f>+VLOOKUP(FACTURACION[[#This Row],[REFERENCIA]],CODINV,5,FALSE)</f>
        <v>HONEYWELL</v>
      </c>
      <c r="O3036" s="3">
        <v>23</v>
      </c>
      <c r="P3036" s="31">
        <v>222748</v>
      </c>
      <c r="Q3036" s="24">
        <f>+FACTURACION[[#This Row],[CANTIDAD]]*FACTURACION[[#This Row],[VR UNITARIO]]/1000</f>
        <v>5123.2039999999997</v>
      </c>
      <c r="R3036" s="3" t="str">
        <f>+VLOOKUP(FACTURACION[[#This Row],[NIT]],TABLACLIENTE,5,FALSE)</f>
        <v>BOGOTÁ D.C.</v>
      </c>
    </row>
    <row r="3037" spans="3:18">
      <c r="C3037" s="29">
        <v>2016</v>
      </c>
      <c r="D3037" s="30" t="s">
        <v>265</v>
      </c>
      <c r="E3037" s="30">
        <f>MONTH(FACTURACION[[#This Row],[MES]]&amp;1)</f>
        <v>2</v>
      </c>
      <c r="F3037" s="223">
        <f>DATE(FACTURACION[[#This Row],[AÑO]],FACTURACION[[#This Row],[Mes numero]],1)</f>
        <v>42401</v>
      </c>
      <c r="G3037" s="160">
        <v>11804</v>
      </c>
      <c r="H3037" s="25">
        <v>830510717</v>
      </c>
      <c r="I3037" s="3" t="str">
        <f>+VLOOKUP(FACTURACION[[#This Row],[NIT]],TABLACLIENTE,2,FALSE)</f>
        <v>SURCOLOMBIANA DE GAS S.A E.S.P  (SURGAS S.A. E.S.P.)</v>
      </c>
      <c r="J3037" s="3" t="s">
        <v>885</v>
      </c>
      <c r="K3037" s="12" t="str">
        <f>+VLOOKUP(FACTURACION[[#This Row],[REFERENCIA]],CODINV,2,FALSE)</f>
        <v>BLOCK MANIFOLD COMPOSITE</v>
      </c>
      <c r="L3037" s="12" t="str">
        <f>IF(VLOOKUP(FACTURACION[[#This Row],[REFERENCIA]],CODINV,3,FALSE)=0,"",VLOOKUP(FACTURACION[[#This Row],[REFERENCIA]],CODINV,3,FALSE))</f>
        <v>73957W001</v>
      </c>
      <c r="M3037" s="12" t="str">
        <f>+VLOOKUP(FACTURACION[[#This Row],[REFERENCIA]],CODINV,4,FALSE)</f>
        <v>REPUESTOS Y ACCESORIOS</v>
      </c>
      <c r="N3037" s="12" t="str">
        <f>+VLOOKUP(FACTURACION[[#This Row],[REFERENCIA]],CODINV,5,FALSE)</f>
        <v>HONEYWELL</v>
      </c>
      <c r="O3037" s="3">
        <v>5</v>
      </c>
      <c r="P3037" s="31">
        <v>1640639</v>
      </c>
      <c r="Q3037" s="24">
        <f>+FACTURACION[[#This Row],[CANTIDAD]]*FACTURACION[[#This Row],[VR UNITARIO]]/1000</f>
        <v>8203.1949999999997</v>
      </c>
      <c r="R3037" s="3" t="str">
        <f>+VLOOKUP(FACTURACION[[#This Row],[NIT]],TABLACLIENTE,5,FALSE)</f>
        <v>NEIVA</v>
      </c>
    </row>
    <row r="3038" spans="3:18">
      <c r="C3038" s="29">
        <v>2016</v>
      </c>
      <c r="D3038" s="30" t="s">
        <v>265</v>
      </c>
      <c r="E3038" s="30">
        <f>MONTH(FACTURACION[[#This Row],[MES]]&amp;1)</f>
        <v>2</v>
      </c>
      <c r="F3038" s="223">
        <f>DATE(FACTURACION[[#This Row],[AÑO]],FACTURACION[[#This Row],[Mes numero]],1)</f>
        <v>42401</v>
      </c>
      <c r="G3038" s="160">
        <v>11779</v>
      </c>
      <c r="H3038" s="25">
        <v>800007813</v>
      </c>
      <c r="I3038" s="3" t="str">
        <f>+VLOOKUP(FACTURACION[[#This Row],[NIT]],TABLACLIENTE,2,FALSE)</f>
        <v>VANTI S.A. E.S.P (VANTI)</v>
      </c>
      <c r="J3038" s="3" t="s">
        <v>578</v>
      </c>
      <c r="K3038" s="12" t="str">
        <f>+VLOOKUP(FACTURACION[[#This Row],[REFERENCIA]],CODINV,2,FALSE)</f>
        <v>HX HD SCREW, 5/16-18 x 3.50</v>
      </c>
      <c r="L3038" s="12" t="str">
        <f>IF(VLOOKUP(FACTURACION[[#This Row],[REFERENCIA]],CODINV,3,FALSE)=0,"",VLOOKUP(FACTURACION[[#This Row],[REFERENCIA]],CODINV,3,FALSE))</f>
        <v>78000P106</v>
      </c>
      <c r="M3038" s="12" t="str">
        <f>+VLOOKUP(FACTURACION[[#This Row],[REFERENCIA]],CODINV,4,FALSE)</f>
        <v>REPUESTOS Y ACCESORIOS</v>
      </c>
      <c r="N3038" s="12" t="str">
        <f>+VLOOKUP(FACTURACION[[#This Row],[REFERENCIA]],CODINV,5,FALSE)</f>
        <v>HONEYWELL</v>
      </c>
      <c r="O3038" s="3">
        <v>2</v>
      </c>
      <c r="P3038" s="31">
        <v>17686</v>
      </c>
      <c r="Q3038" s="24">
        <f>+FACTURACION[[#This Row],[CANTIDAD]]*FACTURACION[[#This Row],[VR UNITARIO]]/1000</f>
        <v>35.372</v>
      </c>
      <c r="R3038" s="3" t="str">
        <f>+VLOOKUP(FACTURACION[[#This Row],[NIT]],TABLACLIENTE,5,FALSE)</f>
        <v>BOGOTÁ D.C.</v>
      </c>
    </row>
    <row r="3039" spans="3:18">
      <c r="C3039" s="29">
        <v>2016</v>
      </c>
      <c r="D3039" s="30" t="s">
        <v>265</v>
      </c>
      <c r="E3039" s="30">
        <f>MONTH(FACTURACION[[#This Row],[MES]]&amp;1)</f>
        <v>2</v>
      </c>
      <c r="F3039" s="223">
        <f>DATE(FACTURACION[[#This Row],[AÑO]],FACTURACION[[#This Row],[Mes numero]],1)</f>
        <v>42401</v>
      </c>
      <c r="G3039" s="160">
        <v>11820</v>
      </c>
      <c r="H3039" s="25">
        <v>890310688</v>
      </c>
      <c r="I3039" s="3" t="str">
        <f>+VLOOKUP(FACTURACION[[#This Row],[NIT]],TABLACLIENTE,2,FALSE)</f>
        <v>COLGAS DE OCCIDENTE S.A. E.S.P.</v>
      </c>
      <c r="J3039" s="3" t="s">
        <v>119</v>
      </c>
      <c r="K3039" s="12" t="str">
        <f>+VLOOKUP(FACTURACION[[#This Row],[REFERENCIA]],CODINV,2,FALSE)</f>
        <v>CONVERTIDOR RS-422/485 TROYA MASICO</v>
      </c>
      <c r="L3039" s="12" t="str">
        <f>IF(VLOOKUP(FACTURACION[[#This Row],[REFERENCIA]],CODINV,3,FALSE)=0,"",VLOOKUP(FACTURACION[[#This Row],[REFERENCIA]],CODINV,3,FALSE))</f>
        <v>72-022-0049YY</v>
      </c>
      <c r="M3039" s="12" t="str">
        <f>+VLOOKUP(FACTURACION[[#This Row],[REFERENCIA]],CODINV,4,FALSE)</f>
        <v>REPUESTOS Y ACCESORIOS</v>
      </c>
      <c r="N3039" s="12" t="str">
        <f>+VLOOKUP(FACTURACION[[#This Row],[REFERENCIA]],CODINV,5,FALSE)</f>
        <v>RED SEAL MEASUREMENT</v>
      </c>
      <c r="O3039" s="3">
        <v>1</v>
      </c>
      <c r="P3039" s="31">
        <v>637085</v>
      </c>
      <c r="Q3039" s="24">
        <f>+FACTURACION[[#This Row],[CANTIDAD]]*FACTURACION[[#This Row],[VR UNITARIO]]/1000</f>
        <v>637.08500000000004</v>
      </c>
      <c r="R3039" s="3" t="str">
        <f>+VLOOKUP(FACTURACION[[#This Row],[NIT]],TABLACLIENTE,5,FALSE)</f>
        <v>CALI</v>
      </c>
    </row>
    <row r="3040" spans="3:18">
      <c r="C3040" s="29">
        <v>2016</v>
      </c>
      <c r="D3040" s="30" t="s">
        <v>265</v>
      </c>
      <c r="E3040" s="30">
        <f>MONTH(FACTURACION[[#This Row],[MES]]&amp;1)</f>
        <v>2</v>
      </c>
      <c r="F3040" s="223">
        <f>DATE(FACTURACION[[#This Row],[AÑO]],FACTURACION[[#This Row],[Mes numero]],1)</f>
        <v>42401</v>
      </c>
      <c r="G3040" s="160">
        <v>11821</v>
      </c>
      <c r="H3040" s="25">
        <v>890908643</v>
      </c>
      <c r="I3040" s="3" t="str">
        <f>+VLOOKUP(FACTURACION[[#This Row],[NIT]],TABLACLIENTE,2,FALSE)</f>
        <v>GASES DE ANTIOQUIA S.A. E.S.P.  (GAS ANTIOQUIA S.A. E.S.P.)</v>
      </c>
      <c r="J3040" s="3" t="s">
        <v>119</v>
      </c>
      <c r="K3040" s="12" t="str">
        <f>+VLOOKUP(FACTURACION[[#This Row],[REFERENCIA]],CODINV,2,FALSE)</f>
        <v>CONVERTIDOR RS-422/485 TROYA MASICO</v>
      </c>
      <c r="L3040" s="12" t="str">
        <f>IF(VLOOKUP(FACTURACION[[#This Row],[REFERENCIA]],CODINV,3,FALSE)=0,"",VLOOKUP(FACTURACION[[#This Row],[REFERENCIA]],CODINV,3,FALSE))</f>
        <v>72-022-0049YY</v>
      </c>
      <c r="M3040" s="12" t="str">
        <f>+VLOOKUP(FACTURACION[[#This Row],[REFERENCIA]],CODINV,4,FALSE)</f>
        <v>REPUESTOS Y ACCESORIOS</v>
      </c>
      <c r="N3040" s="12" t="str">
        <f>+VLOOKUP(FACTURACION[[#This Row],[REFERENCIA]],CODINV,5,FALSE)</f>
        <v>RED SEAL MEASUREMENT</v>
      </c>
      <c r="O3040" s="3">
        <v>4</v>
      </c>
      <c r="P3040" s="31">
        <v>637085</v>
      </c>
      <c r="Q3040" s="24">
        <f>+FACTURACION[[#This Row],[CANTIDAD]]*FACTURACION[[#This Row],[VR UNITARIO]]/1000</f>
        <v>2548.34</v>
      </c>
      <c r="R3040" s="3" t="str">
        <f>+VLOOKUP(FACTURACION[[#This Row],[NIT]],TABLACLIENTE,5,FALSE)</f>
        <v>MEDELLIN</v>
      </c>
    </row>
    <row r="3041" spans="3:18">
      <c r="C3041" s="29">
        <v>2016</v>
      </c>
      <c r="D3041" s="30" t="s">
        <v>265</v>
      </c>
      <c r="E3041" s="30">
        <f>MONTH(FACTURACION[[#This Row],[MES]]&amp;1)</f>
        <v>2</v>
      </c>
      <c r="F3041" s="223">
        <f>DATE(FACTURACION[[#This Row],[AÑO]],FACTURACION[[#This Row],[Mes numero]],1)</f>
        <v>42401</v>
      </c>
      <c r="G3041" s="160">
        <v>11810</v>
      </c>
      <c r="H3041" s="25">
        <v>890310688</v>
      </c>
      <c r="I3041" s="3" t="str">
        <f>+VLOOKUP(FACTURACION[[#This Row],[NIT]],TABLACLIENTE,2,FALSE)</f>
        <v>COLGAS DE OCCIDENTE S.A. E.S.P.</v>
      </c>
      <c r="J3041" s="3" t="s">
        <v>258</v>
      </c>
      <c r="K3041" s="12" t="str">
        <f>+VLOOKUP(FACTURACION[[#This Row],[REFERENCIA]],CODINV,2,FALSE)</f>
        <v>LICENCIA PREMIUM TROYA III</v>
      </c>
      <c r="L3041" s="12" t="str">
        <f>IF(VLOOKUP(FACTURACION[[#This Row],[REFERENCIA]],CODINV,3,FALSE)=0,"",VLOOKUP(FACTURACION[[#This Row],[REFERENCIA]],CODINV,3,FALSE))</f>
        <v>720370001YY</v>
      </c>
      <c r="M3041" s="12" t="str">
        <f>+VLOOKUP(FACTURACION[[#This Row],[REFERENCIA]],CODINV,4,FALSE)</f>
        <v>REPUESTOS Y ACCESORIOS</v>
      </c>
      <c r="N3041" s="12" t="str">
        <f>+VLOOKUP(FACTURACION[[#This Row],[REFERENCIA]],CODINV,5,FALSE)</f>
        <v>RED SEAL MEASUREMENT</v>
      </c>
      <c r="O3041" s="3">
        <v>1</v>
      </c>
      <c r="P3041" s="31">
        <v>1128967</v>
      </c>
      <c r="Q3041" s="24">
        <f>+FACTURACION[[#This Row],[CANTIDAD]]*FACTURACION[[#This Row],[VR UNITARIO]]/1000</f>
        <v>1128.9670000000001</v>
      </c>
      <c r="R3041" s="3" t="str">
        <f>+VLOOKUP(FACTURACION[[#This Row],[NIT]],TABLACLIENTE,5,FALSE)</f>
        <v>CALI</v>
      </c>
    </row>
    <row r="3042" spans="3:18">
      <c r="C3042" s="29">
        <v>2016</v>
      </c>
      <c r="D3042" s="30" t="s">
        <v>265</v>
      </c>
      <c r="E3042" s="30">
        <f>MONTH(FACTURACION[[#This Row],[MES]]&amp;1)</f>
        <v>2</v>
      </c>
      <c r="F3042" s="223">
        <f>DATE(FACTURACION[[#This Row],[AÑO]],FACTURACION[[#This Row],[Mes numero]],1)</f>
        <v>42401</v>
      </c>
      <c r="G3042" s="160">
        <v>11812</v>
      </c>
      <c r="H3042" s="25">
        <v>890908643</v>
      </c>
      <c r="I3042" s="3" t="str">
        <f>+VLOOKUP(FACTURACION[[#This Row],[NIT]],TABLACLIENTE,2,FALSE)</f>
        <v>GASES DE ANTIOQUIA S.A. E.S.P.  (GAS ANTIOQUIA S.A. E.S.P.)</v>
      </c>
      <c r="J3042" s="3" t="s">
        <v>258</v>
      </c>
      <c r="K3042" s="12" t="str">
        <f>+VLOOKUP(FACTURACION[[#This Row],[REFERENCIA]],CODINV,2,FALSE)</f>
        <v>LICENCIA PREMIUM TROYA III</v>
      </c>
      <c r="L3042" s="12" t="str">
        <f>IF(VLOOKUP(FACTURACION[[#This Row],[REFERENCIA]],CODINV,3,FALSE)=0,"",VLOOKUP(FACTURACION[[#This Row],[REFERENCIA]],CODINV,3,FALSE))</f>
        <v>720370001YY</v>
      </c>
      <c r="M3042" s="12" t="str">
        <f>+VLOOKUP(FACTURACION[[#This Row],[REFERENCIA]],CODINV,4,FALSE)</f>
        <v>REPUESTOS Y ACCESORIOS</v>
      </c>
      <c r="N3042" s="12" t="str">
        <f>+VLOOKUP(FACTURACION[[#This Row],[REFERENCIA]],CODINV,5,FALSE)</f>
        <v>RED SEAL MEASUREMENT</v>
      </c>
      <c r="O3042" s="3">
        <v>6</v>
      </c>
      <c r="P3042" s="31">
        <v>1128967</v>
      </c>
      <c r="Q3042" s="24">
        <f>+FACTURACION[[#This Row],[CANTIDAD]]*FACTURACION[[#This Row],[VR UNITARIO]]/1000</f>
        <v>6773.8019999999997</v>
      </c>
      <c r="R3042" s="3" t="str">
        <f>+VLOOKUP(FACTURACION[[#This Row],[NIT]],TABLACLIENTE,5,FALSE)</f>
        <v>MEDELLIN</v>
      </c>
    </row>
    <row r="3043" spans="3:18">
      <c r="C3043" s="29">
        <v>2016</v>
      </c>
      <c r="D3043" s="30" t="s">
        <v>265</v>
      </c>
      <c r="E3043" s="30">
        <f>MONTH(FACTURACION[[#This Row],[MES]]&amp;1)</f>
        <v>2</v>
      </c>
      <c r="F3043" s="223">
        <f>DATE(FACTURACION[[#This Row],[AÑO]],FACTURACION[[#This Row],[Mes numero]],1)</f>
        <v>42401</v>
      </c>
      <c r="G3043" s="160">
        <v>11811</v>
      </c>
      <c r="H3043" s="25">
        <v>890500726</v>
      </c>
      <c r="I3043" s="3" t="str">
        <f>+VLOOKUP(FACTURACION[[#This Row],[NIT]],TABLACLIENTE,2,FALSE)</f>
        <v>NORTESANTANDEREANA DE GAS S.A. E.S.P (NORGAS S.A. E.S.P.)</v>
      </c>
      <c r="J3043" s="3" t="s">
        <v>258</v>
      </c>
      <c r="K3043" s="12" t="str">
        <f>+VLOOKUP(FACTURACION[[#This Row],[REFERENCIA]],CODINV,2,FALSE)</f>
        <v>LICENCIA PREMIUM TROYA III</v>
      </c>
      <c r="L3043" s="12" t="str">
        <f>IF(VLOOKUP(FACTURACION[[#This Row],[REFERENCIA]],CODINV,3,FALSE)=0,"",VLOOKUP(FACTURACION[[#This Row],[REFERENCIA]],CODINV,3,FALSE))</f>
        <v>720370001YY</v>
      </c>
      <c r="M3043" s="12" t="str">
        <f>+VLOOKUP(FACTURACION[[#This Row],[REFERENCIA]],CODINV,4,FALSE)</f>
        <v>REPUESTOS Y ACCESORIOS</v>
      </c>
      <c r="N3043" s="12" t="str">
        <f>+VLOOKUP(FACTURACION[[#This Row],[REFERENCIA]],CODINV,5,FALSE)</f>
        <v>RED SEAL MEASUREMENT</v>
      </c>
      <c r="O3043" s="3">
        <v>3</v>
      </c>
      <c r="P3043" s="31">
        <v>1128103</v>
      </c>
      <c r="Q3043" s="24">
        <f>+FACTURACION[[#This Row],[CANTIDAD]]*FACTURACION[[#This Row],[VR UNITARIO]]/1000</f>
        <v>3384.3090000000002</v>
      </c>
      <c r="R3043" s="3" t="str">
        <f>+VLOOKUP(FACTURACION[[#This Row],[NIT]],TABLACLIENTE,5,FALSE)</f>
        <v>BUCARAMANGA</v>
      </c>
    </row>
    <row r="3044" spans="3:18">
      <c r="C3044" s="29">
        <v>2016</v>
      </c>
      <c r="D3044" s="30" t="s">
        <v>265</v>
      </c>
      <c r="E3044" s="30">
        <f>MONTH(FACTURACION[[#This Row],[MES]]&amp;1)</f>
        <v>2</v>
      </c>
      <c r="F3044" s="223">
        <f>DATE(FACTURACION[[#This Row],[AÑO]],FACTURACION[[#This Row],[Mes numero]],1)</f>
        <v>42401</v>
      </c>
      <c r="G3044" s="160">
        <v>11820</v>
      </c>
      <c r="H3044" s="25">
        <v>890310688</v>
      </c>
      <c r="I3044" s="3" t="str">
        <f>+VLOOKUP(FACTURACION[[#This Row],[NIT]],TABLACLIENTE,2,FALSE)</f>
        <v>COLGAS DE OCCIDENTE S.A. E.S.P.</v>
      </c>
      <c r="J3044" s="3" t="s">
        <v>259</v>
      </c>
      <c r="K3044" s="12" t="str">
        <f>+VLOOKUP(FACTURACION[[#This Row],[REFERENCIA]],CODINV,2,FALSE)</f>
        <v>KIT CONVERSION TROYA III</v>
      </c>
      <c r="L3044" s="12" t="str">
        <f>IF(VLOOKUP(FACTURACION[[#This Row],[REFERENCIA]],CODINV,3,FALSE)=0,"",VLOOKUP(FACTURACION[[#This Row],[REFERENCIA]],CODINV,3,FALSE))</f>
        <v>72-037-001YY</v>
      </c>
      <c r="M3044" s="12" t="str">
        <f>+VLOOKUP(FACTURACION[[#This Row],[REFERENCIA]],CODINV,4,FALSE)</f>
        <v>REPUESTOS Y ACCESORIOS</v>
      </c>
      <c r="N3044" s="12" t="str">
        <f>+VLOOKUP(FACTURACION[[#This Row],[REFERENCIA]],CODINV,5,FALSE)</f>
        <v>RED SEAL MEASUREMENT</v>
      </c>
      <c r="O3044" s="3">
        <v>20</v>
      </c>
      <c r="P3044" s="31">
        <v>1911254</v>
      </c>
      <c r="Q3044" s="24">
        <f>+FACTURACION[[#This Row],[CANTIDAD]]*FACTURACION[[#This Row],[VR UNITARIO]]/1000</f>
        <v>38225.08</v>
      </c>
      <c r="R3044" s="3" t="str">
        <f>+VLOOKUP(FACTURACION[[#This Row],[NIT]],TABLACLIENTE,5,FALSE)</f>
        <v>CALI</v>
      </c>
    </row>
    <row r="3045" spans="3:18">
      <c r="C3045" s="29">
        <v>2016</v>
      </c>
      <c r="D3045" s="30" t="s">
        <v>265</v>
      </c>
      <c r="E3045" s="30">
        <f>MONTH(FACTURACION[[#This Row],[MES]]&amp;1)</f>
        <v>2</v>
      </c>
      <c r="F3045" s="223">
        <f>DATE(FACTURACION[[#This Row],[AÑO]],FACTURACION[[#This Row],[Mes numero]],1)</f>
        <v>42401</v>
      </c>
      <c r="G3045" s="160">
        <v>11821</v>
      </c>
      <c r="H3045" s="25">
        <v>890908643</v>
      </c>
      <c r="I3045" s="3" t="str">
        <f>+VLOOKUP(FACTURACION[[#This Row],[NIT]],TABLACLIENTE,2,FALSE)</f>
        <v>GASES DE ANTIOQUIA S.A. E.S.P.  (GAS ANTIOQUIA S.A. E.S.P.)</v>
      </c>
      <c r="J3045" s="3" t="s">
        <v>259</v>
      </c>
      <c r="K3045" s="12" t="str">
        <f>+VLOOKUP(FACTURACION[[#This Row],[REFERENCIA]],CODINV,2,FALSE)</f>
        <v>KIT CONVERSION TROYA III</v>
      </c>
      <c r="L3045" s="12" t="str">
        <f>IF(VLOOKUP(FACTURACION[[#This Row],[REFERENCIA]],CODINV,3,FALSE)=0,"",VLOOKUP(FACTURACION[[#This Row],[REFERENCIA]],CODINV,3,FALSE))</f>
        <v>72-037-001YY</v>
      </c>
      <c r="M3045" s="12" t="str">
        <f>+VLOOKUP(FACTURACION[[#This Row],[REFERENCIA]],CODINV,4,FALSE)</f>
        <v>REPUESTOS Y ACCESORIOS</v>
      </c>
      <c r="N3045" s="12" t="str">
        <f>+VLOOKUP(FACTURACION[[#This Row],[REFERENCIA]],CODINV,5,FALSE)</f>
        <v>RED SEAL MEASUREMENT</v>
      </c>
      <c r="O3045" s="3">
        <v>18</v>
      </c>
      <c r="P3045" s="31">
        <v>1911254</v>
      </c>
      <c r="Q3045" s="24">
        <f>+FACTURACION[[#This Row],[CANTIDAD]]*FACTURACION[[#This Row],[VR UNITARIO]]/1000</f>
        <v>34402.572</v>
      </c>
      <c r="R3045" s="3" t="str">
        <f>+VLOOKUP(FACTURACION[[#This Row],[NIT]],TABLACLIENTE,5,FALSE)</f>
        <v>MEDELLIN</v>
      </c>
    </row>
    <row r="3046" spans="3:18">
      <c r="C3046" s="29">
        <v>2016</v>
      </c>
      <c r="D3046" s="30" t="s">
        <v>265</v>
      </c>
      <c r="E3046" s="30">
        <f>MONTH(FACTURACION[[#This Row],[MES]]&amp;1)</f>
        <v>2</v>
      </c>
      <c r="F3046" s="223">
        <f>DATE(FACTURACION[[#This Row],[AÑO]],FACTURACION[[#This Row],[Mes numero]],1)</f>
        <v>42401</v>
      </c>
      <c r="G3046" s="160">
        <v>11799</v>
      </c>
      <c r="H3046" s="25">
        <v>890310688</v>
      </c>
      <c r="I3046" s="3" t="str">
        <f>+VLOOKUP(FACTURACION[[#This Row],[NIT]],TABLACLIENTE,2,FALSE)</f>
        <v>COLGAS DE OCCIDENTE S.A. E.S.P.</v>
      </c>
      <c r="J3046" s="3" t="s">
        <v>106</v>
      </c>
      <c r="K3046" s="12" t="str">
        <f>+VLOOKUP(FACTURACION[[#This Row],[REFERENCIA]],CODINV,2,FALSE)</f>
        <v>MULTIVALVE / MULTIVALVULA 3/4"</v>
      </c>
      <c r="L3046" s="12" t="str">
        <f>IF(VLOOKUP(FACTURACION[[#This Row],[REFERENCIA]],CODINV,3,FALSE)=0,"",VLOOKUP(FACTURACION[[#This Row],[REFERENCIA]],CODINV,3,FALSE))</f>
        <v>7556R12.0</v>
      </c>
      <c r="M3046" s="12" t="str">
        <f>+VLOOKUP(FACTURACION[[#This Row],[REFERENCIA]],CODINV,4,FALSE)</f>
        <v>VÁLVULAS Y MULTIVÁLVULAS</v>
      </c>
      <c r="N3046" s="12" t="str">
        <f>+VLOOKUP(FACTURACION[[#This Row],[REFERENCIA]],CODINV,5,FALSE)</f>
        <v>REGO</v>
      </c>
      <c r="O3046" s="3">
        <v>3</v>
      </c>
      <c r="P3046" s="31">
        <v>167792</v>
      </c>
      <c r="Q3046" s="24">
        <f>+FACTURACION[[#This Row],[CANTIDAD]]*FACTURACION[[#This Row],[VR UNITARIO]]/1000</f>
        <v>503.37599999999998</v>
      </c>
      <c r="R3046" s="3" t="str">
        <f>+VLOOKUP(FACTURACION[[#This Row],[NIT]],TABLACLIENTE,5,FALSE)</f>
        <v>CALI</v>
      </c>
    </row>
    <row r="3047" spans="3:18">
      <c r="C3047" s="29">
        <v>2016</v>
      </c>
      <c r="D3047" s="30" t="s">
        <v>265</v>
      </c>
      <c r="E3047" s="30">
        <f>MONTH(FACTURACION[[#This Row],[MES]]&amp;1)</f>
        <v>2</v>
      </c>
      <c r="F3047" s="223">
        <f>DATE(FACTURACION[[#This Row],[AÑO]],FACTURACION[[#This Row],[Mes numero]],1)</f>
        <v>42401</v>
      </c>
      <c r="G3047" s="160">
        <v>11803</v>
      </c>
      <c r="H3047" s="25">
        <v>830137252</v>
      </c>
      <c r="I3047" s="3" t="str">
        <f>+VLOOKUP(FACTURACION[[#This Row],[NIT]],TABLACLIENTE,2,FALSE)</f>
        <v>SAGENCO SAS</v>
      </c>
      <c r="J3047" s="3" t="s">
        <v>469</v>
      </c>
      <c r="K3047" s="12" t="str">
        <f>+VLOOKUP(FACTURACION[[#This Row],[REFERENCIA]],CODINV,2,FALSE)</f>
        <v>VALVULA DE ALIVIO EXTERNA 1 1/4"</v>
      </c>
      <c r="L3047" s="12" t="str">
        <f>IF(VLOOKUP(FACTURACION[[#This Row],[REFERENCIA]],CODINV,3,FALSE)=0,"",VLOOKUP(FACTURACION[[#This Row],[REFERENCIA]],CODINV,3,FALSE))</f>
        <v>3132G</v>
      </c>
      <c r="M3047" s="12" t="str">
        <f>+VLOOKUP(FACTURACION[[#This Row],[REFERENCIA]],CODINV,4,FALSE)</f>
        <v>VÁLVULAS Y MULTIVÁLVULAS</v>
      </c>
      <c r="N3047" s="12" t="str">
        <f>+VLOOKUP(FACTURACION[[#This Row],[REFERENCIA]],CODINV,5,FALSE)</f>
        <v>REGO</v>
      </c>
      <c r="O3047" s="3">
        <v>1</v>
      </c>
      <c r="P3047" s="31">
        <v>300000</v>
      </c>
      <c r="Q3047" s="24">
        <f>+FACTURACION[[#This Row],[CANTIDAD]]*FACTURACION[[#This Row],[VR UNITARIO]]/1000</f>
        <v>300</v>
      </c>
      <c r="R3047" s="3" t="str">
        <f>+VLOOKUP(FACTURACION[[#This Row],[NIT]],TABLACLIENTE,5,FALSE)</f>
        <v>BOGOTÁ D.C.</v>
      </c>
    </row>
    <row r="3048" spans="3:18">
      <c r="C3048" s="29">
        <v>2016</v>
      </c>
      <c r="D3048" s="30" t="s">
        <v>265</v>
      </c>
      <c r="E3048" s="30">
        <f>MONTH(FACTURACION[[#This Row],[MES]]&amp;1)</f>
        <v>2</v>
      </c>
      <c r="F3048" s="223">
        <f>DATE(FACTURACION[[#This Row],[AÑO]],FACTURACION[[#This Row],[Mes numero]],1)</f>
        <v>42401</v>
      </c>
      <c r="G3048" s="160">
        <v>11829</v>
      </c>
      <c r="H3048" s="25">
        <v>830065383</v>
      </c>
      <c r="I3048" s="3" t="str">
        <f>+VLOOKUP(FACTURACION[[#This Row],[NIT]],TABLACLIENTE,2,FALSE)</f>
        <v>ALKENOS LTDA</v>
      </c>
      <c r="J3048" s="3" t="s">
        <v>74</v>
      </c>
      <c r="K3048" s="12" t="str">
        <f>+VLOOKUP(FACTURACION[[#This Row],[REFERENCIA]],CODINV,2,FALSE)</f>
        <v>VALVULA DE GLOBLO DE 1 1/4" NPT</v>
      </c>
      <c r="L3048" s="12" t="str">
        <f>IF(VLOOKUP(FACTURACION[[#This Row],[REFERENCIA]],CODINV,3,FALSE)=0,"",VLOOKUP(FACTURACION[[#This Row],[REFERENCIA]],CODINV,3,FALSE))</f>
        <v>A7509BP</v>
      </c>
      <c r="M3048" s="12" t="str">
        <f>+VLOOKUP(FACTURACION[[#This Row],[REFERENCIA]],CODINV,4,FALSE)</f>
        <v>VÁLVULAS Y MULTIVÁLVULAS</v>
      </c>
      <c r="N3048" s="12" t="str">
        <f>+VLOOKUP(FACTURACION[[#This Row],[REFERENCIA]],CODINV,5,FALSE)</f>
        <v>REGO</v>
      </c>
      <c r="O3048" s="3">
        <v>2</v>
      </c>
      <c r="P3048" s="31">
        <v>450000</v>
      </c>
      <c r="Q3048" s="24">
        <f>+FACTURACION[[#This Row],[CANTIDAD]]*FACTURACION[[#This Row],[VR UNITARIO]]/1000</f>
        <v>900</v>
      </c>
      <c r="R3048" s="3" t="str">
        <f>+VLOOKUP(FACTURACION[[#This Row],[NIT]],TABLACLIENTE,5,FALSE)</f>
        <v>BOGOTÁ D.C.</v>
      </c>
    </row>
    <row r="3049" spans="3:18">
      <c r="C3049" s="29">
        <v>2016</v>
      </c>
      <c r="D3049" s="30" t="s">
        <v>265</v>
      </c>
      <c r="E3049" s="30">
        <f>MONTH(FACTURACION[[#This Row],[MES]]&amp;1)</f>
        <v>2</v>
      </c>
      <c r="F3049" s="223">
        <f>DATE(FACTURACION[[#This Row],[AÑO]],FACTURACION[[#This Row],[Mes numero]],1)</f>
        <v>42401</v>
      </c>
      <c r="G3049" s="160">
        <v>11800</v>
      </c>
      <c r="H3049" s="25">
        <v>890310688</v>
      </c>
      <c r="I3049" s="3" t="str">
        <f>+VLOOKUP(FACTURACION[[#This Row],[NIT]],TABLACLIENTE,2,FALSE)</f>
        <v>COLGAS DE OCCIDENTE S.A. E.S.P.</v>
      </c>
      <c r="J3049" s="3" t="s">
        <v>36</v>
      </c>
      <c r="K3049" s="12" t="str">
        <f>+VLOOKUP(FACTURACION[[#This Row],[REFERENCIA]],CODINV,2,FALSE)</f>
        <v>VALVULA DE EXCESO DE FLUJO 3/4"</v>
      </c>
      <c r="L3049" s="12" t="str">
        <f>IF(VLOOKUP(FACTURACION[[#This Row],[REFERENCIA]],CODINV,3,FALSE)=0,"",VLOOKUP(FACTURACION[[#This Row],[REFERENCIA]],CODINV,3,FALSE))</f>
        <v>3272G</v>
      </c>
      <c r="M3049" s="12" t="str">
        <f>+VLOOKUP(FACTURACION[[#This Row],[REFERENCIA]],CODINV,4,FALSE)</f>
        <v>VÁLVULAS Y MULTIVÁLVULAS</v>
      </c>
      <c r="N3049" s="12" t="str">
        <f>+VLOOKUP(FACTURACION[[#This Row],[REFERENCIA]],CODINV,5,FALSE)</f>
        <v>REGO</v>
      </c>
      <c r="O3049" s="3">
        <v>5</v>
      </c>
      <c r="P3049" s="31">
        <v>40000</v>
      </c>
      <c r="Q3049" s="24">
        <f>+FACTURACION[[#This Row],[CANTIDAD]]*FACTURACION[[#This Row],[VR UNITARIO]]/1000</f>
        <v>200</v>
      </c>
      <c r="R3049" s="3" t="str">
        <f>+VLOOKUP(FACTURACION[[#This Row],[NIT]],TABLACLIENTE,5,FALSE)</f>
        <v>CALI</v>
      </c>
    </row>
    <row r="3050" spans="3:18">
      <c r="C3050" s="29">
        <v>2016</v>
      </c>
      <c r="D3050" s="30" t="s">
        <v>265</v>
      </c>
      <c r="E3050" s="30">
        <f>MONTH(FACTURACION[[#This Row],[MES]]&amp;1)</f>
        <v>2</v>
      </c>
      <c r="F3050" s="223">
        <f>DATE(FACTURACION[[#This Row],[AÑO]],FACTURACION[[#This Row],[Mes numero]],1)</f>
        <v>42401</v>
      </c>
      <c r="G3050" s="160">
        <v>11822</v>
      </c>
      <c r="H3050" s="25">
        <v>804002801</v>
      </c>
      <c r="I3050" s="3" t="str">
        <f>+VLOOKUP(FACTURACION[[#This Row],[NIT]],TABLACLIENTE,2,FALSE)</f>
        <v>GASES DEL SUR DE SANTANDER S.A. EMPRESA DE SERVICIOS PUBLICOS (GASUR S.A. E.S.P.)</v>
      </c>
      <c r="J3050" s="3" t="s">
        <v>478</v>
      </c>
      <c r="K3050" s="12" t="str">
        <f>+VLOOKUP(FACTURACION[[#This Row],[REFERENCIA]],CODINV,2,FALSE)</f>
        <v>VALVULA DE EXCESO DE FLUJO 1 1/4" 40 GPM</v>
      </c>
      <c r="L3050" s="12" t="str">
        <f>IF(VLOOKUP(FACTURACION[[#This Row],[REFERENCIA]],CODINV,3,FALSE)=0,"",VLOOKUP(FACTURACION[[#This Row],[REFERENCIA]],CODINV,3,FALSE))</f>
        <v>3282B</v>
      </c>
      <c r="M3050" s="12" t="str">
        <f>+VLOOKUP(FACTURACION[[#This Row],[REFERENCIA]],CODINV,4,FALSE)</f>
        <v>VÁLVULAS Y MULTIVÁLVULAS</v>
      </c>
      <c r="N3050" s="12" t="str">
        <f>+VLOOKUP(FACTURACION[[#This Row],[REFERENCIA]],CODINV,5,FALSE)</f>
        <v>REGO</v>
      </c>
      <c r="O3050" s="3">
        <v>1</v>
      </c>
      <c r="P3050" s="31">
        <v>110000</v>
      </c>
      <c r="Q3050" s="24">
        <f>+FACTURACION[[#This Row],[CANTIDAD]]*FACTURACION[[#This Row],[VR UNITARIO]]/1000</f>
        <v>110</v>
      </c>
      <c r="R3050" s="3" t="str">
        <f>+VLOOKUP(FACTURACION[[#This Row],[NIT]],TABLACLIENTE,5,FALSE)</f>
        <v>BARBOSA</v>
      </c>
    </row>
    <row r="3051" spans="3:18">
      <c r="C3051" s="29">
        <v>2016</v>
      </c>
      <c r="D3051" s="30" t="s">
        <v>265</v>
      </c>
      <c r="E3051" s="30">
        <f>MONTH(FACTURACION[[#This Row],[MES]]&amp;1)</f>
        <v>2</v>
      </c>
      <c r="F3051" s="223">
        <f>DATE(FACTURACION[[#This Row],[AÑO]],FACTURACION[[#This Row],[Mes numero]],1)</f>
        <v>42401</v>
      </c>
      <c r="G3051" s="160">
        <v>11809</v>
      </c>
      <c r="H3051" s="25">
        <v>890200919</v>
      </c>
      <c r="I3051" s="3" t="str">
        <f>+VLOOKUP(FACTURACION[[#This Row],[NIT]],TABLACLIENTE,2,FALSE)</f>
        <v>GAS DE SANTANDER S.A. E.S.P.</v>
      </c>
      <c r="J3051" s="3" t="s">
        <v>284</v>
      </c>
      <c r="K3051" s="12" t="str">
        <f>+VLOOKUP(FACTURACION[[#This Row],[REFERENCIA]],CODINV,2,FALSE)</f>
        <v>VALVULA DE VAPOR 3/4</v>
      </c>
      <c r="L3051" s="12" t="str">
        <f>IF(VLOOKUP(FACTURACION[[#This Row],[REFERENCIA]],CODINV,3,FALSE)=0,"",VLOOKUP(FACTURACION[[#This Row],[REFERENCIA]],CODINV,3,FALSE))</f>
        <v>7573G</v>
      </c>
      <c r="M3051" s="12" t="str">
        <f>+VLOOKUP(FACTURACION[[#This Row],[REFERENCIA]],CODINV,4,FALSE)</f>
        <v>VÁLVULAS Y MULTIVÁLVULAS</v>
      </c>
      <c r="N3051" s="12" t="str">
        <f>+VLOOKUP(FACTURACION[[#This Row],[REFERENCIA]],CODINV,5,FALSE)</f>
        <v>REGO</v>
      </c>
      <c r="O3051" s="3">
        <v>20</v>
      </c>
      <c r="P3051" s="31">
        <v>85400</v>
      </c>
      <c r="Q3051" s="24">
        <f>+FACTURACION[[#This Row],[CANTIDAD]]*FACTURACION[[#This Row],[VR UNITARIO]]/1000</f>
        <v>1708</v>
      </c>
      <c r="R3051" s="3" t="str">
        <f>+VLOOKUP(FACTURACION[[#This Row],[NIT]],TABLACLIENTE,5,FALSE)</f>
        <v>GIRON</v>
      </c>
    </row>
    <row r="3052" spans="3:18">
      <c r="C3052" s="29">
        <v>2016</v>
      </c>
      <c r="D3052" s="30" t="s">
        <v>265</v>
      </c>
      <c r="E3052" s="30">
        <f>MONTH(FACTURACION[[#This Row],[MES]]&amp;1)</f>
        <v>2</v>
      </c>
      <c r="F3052" s="223">
        <f>DATE(FACTURACION[[#This Row],[AÑO]],FACTURACION[[#This Row],[Mes numero]],1)</f>
        <v>42401</v>
      </c>
      <c r="G3052" s="160">
        <v>11824</v>
      </c>
      <c r="H3052" s="25">
        <v>830137252</v>
      </c>
      <c r="I3052" s="3" t="str">
        <f>+VLOOKUP(FACTURACION[[#This Row],[NIT]],TABLACLIENTE,2,FALSE)</f>
        <v>SAGENCO SAS</v>
      </c>
      <c r="J3052" s="3" t="s">
        <v>163</v>
      </c>
      <c r="K3052" s="12" t="str">
        <f>+VLOOKUP(FACTURACION[[#This Row],[REFERENCIA]],CODINV,2,FALSE)</f>
        <v>VALVULA DE LLENADO 1 1/4"</v>
      </c>
      <c r="L3052" s="12" t="str">
        <f>IF(VLOOKUP(FACTURACION[[#This Row],[REFERENCIA]],CODINV,3,FALSE)=0,"",VLOOKUP(FACTURACION[[#This Row],[REFERENCIA]],CODINV,3,FALSE))</f>
        <v>7579</v>
      </c>
      <c r="M3052" s="12" t="str">
        <f>+VLOOKUP(FACTURACION[[#This Row],[REFERENCIA]],CODINV,4,FALSE)</f>
        <v>VÁLVULAS Y MULTIVÁLVULAS</v>
      </c>
      <c r="N3052" s="12" t="str">
        <f>+VLOOKUP(FACTURACION[[#This Row],[REFERENCIA]],CODINV,5,FALSE)</f>
        <v>REGO</v>
      </c>
      <c r="O3052" s="3">
        <v>1</v>
      </c>
      <c r="P3052" s="31">
        <v>95000</v>
      </c>
      <c r="Q3052" s="24">
        <f>+FACTURACION[[#This Row],[CANTIDAD]]*FACTURACION[[#This Row],[VR UNITARIO]]/1000</f>
        <v>95</v>
      </c>
      <c r="R3052" s="3" t="str">
        <f>+VLOOKUP(FACTURACION[[#This Row],[NIT]],TABLACLIENTE,5,FALSE)</f>
        <v>BOGOTÁ D.C.</v>
      </c>
    </row>
    <row r="3053" spans="3:18">
      <c r="C3053" s="29">
        <v>2016</v>
      </c>
      <c r="D3053" s="30" t="s">
        <v>265</v>
      </c>
      <c r="E3053" s="30">
        <f>MONTH(FACTURACION[[#This Row],[MES]]&amp;1)</f>
        <v>2</v>
      </c>
      <c r="F3053" s="223">
        <f>DATE(FACTURACION[[#This Row],[AÑO]],FACTURACION[[#This Row],[Mes numero]],1)</f>
        <v>42401</v>
      </c>
      <c r="G3053" s="160">
        <v>11823</v>
      </c>
      <c r="H3053" s="20">
        <v>890501073</v>
      </c>
      <c r="I3053" s="2" t="str">
        <f>+VLOOKUP(FACTURACION[[#This Row],[NIT]],TABLACLIENTE,2,FALSE)</f>
        <v>COMERCIAL INDUSTRIAL NACIONAL S.A. CINSA</v>
      </c>
      <c r="J3053" s="3" t="s">
        <v>236</v>
      </c>
      <c r="K3053" s="12" t="str">
        <f>+VLOOKUP(FACTURACION[[#This Row],[REFERENCIA]],CODINV,2,FALSE)</f>
        <v>ADAPTADOR 1 3/4"ACME X 1 1/4" NPT BRONCE</v>
      </c>
      <c r="L3053" s="12" t="str">
        <f>IF(VLOOKUP(FACTURACION[[#This Row],[REFERENCIA]],CODINV,3,FALSE)=0,"",VLOOKUP(FACTURACION[[#This Row],[REFERENCIA]],CODINV,3,FALSE))</f>
        <v>5765F</v>
      </c>
      <c r="M3053" s="12" t="str">
        <f>+VLOOKUP(FACTURACION[[#This Row],[REFERENCIA]],CODINV,4,FALSE)</f>
        <v>REPUESTOS Y ACCESORIOS</v>
      </c>
      <c r="N3053" s="12" t="str">
        <f>+VLOOKUP(FACTURACION[[#This Row],[REFERENCIA]],CODINV,5,FALSE)</f>
        <v>REGO</v>
      </c>
      <c r="O3053" s="3">
        <v>3</v>
      </c>
      <c r="P3053" s="31">
        <v>44187</v>
      </c>
      <c r="Q3053" s="24">
        <f>+FACTURACION[[#This Row],[CANTIDAD]]*FACTURACION[[#This Row],[VR UNITARIO]]/1000</f>
        <v>132.56100000000001</v>
      </c>
      <c r="R3053" s="3" t="str">
        <f>+VLOOKUP(FACTURACION[[#This Row],[NIT]],TABLACLIENTE,5,FALSE)</f>
        <v>CUCUTA</v>
      </c>
    </row>
    <row r="3054" spans="3:18">
      <c r="C3054" s="29">
        <v>2016</v>
      </c>
      <c r="D3054" s="30" t="s">
        <v>265</v>
      </c>
      <c r="E3054" s="30">
        <f>MONTH(FACTURACION[[#This Row],[MES]]&amp;1)</f>
        <v>2</v>
      </c>
      <c r="F3054" s="223">
        <f>DATE(FACTURACION[[#This Row],[AÑO]],FACTURACION[[#This Row],[Mes numero]],1)</f>
        <v>42401</v>
      </c>
      <c r="G3054" s="160">
        <v>11823</v>
      </c>
      <c r="H3054" s="20">
        <v>890501073</v>
      </c>
      <c r="I3054" s="2" t="str">
        <f>+VLOOKUP(FACTURACION[[#This Row],[NIT]],TABLACLIENTE,2,FALSE)</f>
        <v>COMERCIAL INDUSTRIAL NACIONAL S.A. CINSA</v>
      </c>
      <c r="J3054" s="3" t="s">
        <v>221</v>
      </c>
      <c r="K3054" s="12" t="str">
        <f>+VLOOKUP(FACTURACION[[#This Row],[REFERENCIA]],CODINV,2,FALSE)</f>
        <v>VALVULA ESV 1 1/4"</v>
      </c>
      <c r="L3054" s="12" t="str">
        <f>IF(VLOOKUP(FACTURACION[[#This Row],[REFERENCIA]],CODINV,3,FALSE)=0,"",VLOOKUP(FACTURACION[[#This Row],[REFERENCIA]],CODINV,3,FALSE))</f>
        <v>6010</v>
      </c>
      <c r="M3054" s="12" t="str">
        <f>+VLOOKUP(FACTURACION[[#This Row],[REFERENCIA]],CODINV,4,FALSE)</f>
        <v>VÁLVULAS Y MULTIVÁLVULAS</v>
      </c>
      <c r="N3054" s="12" t="str">
        <f>+VLOOKUP(FACTURACION[[#This Row],[REFERENCIA]],CODINV,5,FALSE)</f>
        <v>REGO</v>
      </c>
      <c r="O3054" s="3">
        <v>6</v>
      </c>
      <c r="P3054" s="31">
        <v>1225758</v>
      </c>
      <c r="Q3054" s="24">
        <f>+FACTURACION[[#This Row],[CANTIDAD]]*FACTURACION[[#This Row],[VR UNITARIO]]/1000</f>
        <v>7354.5479999999998</v>
      </c>
      <c r="R3054" s="3" t="str">
        <f>+VLOOKUP(FACTURACION[[#This Row],[NIT]],TABLACLIENTE,5,FALSE)</f>
        <v>CUCUTA</v>
      </c>
    </row>
    <row r="3055" spans="3:18">
      <c r="C3055" s="29">
        <v>2016</v>
      </c>
      <c r="D3055" s="30" t="s">
        <v>265</v>
      </c>
      <c r="E3055" s="30">
        <f>MONTH(FACTURACION[[#This Row],[MES]]&amp;1)</f>
        <v>2</v>
      </c>
      <c r="F3055" s="223">
        <f>DATE(FACTURACION[[#This Row],[AÑO]],FACTURACION[[#This Row],[Mes numero]],1)</f>
        <v>42401</v>
      </c>
      <c r="G3055" s="160">
        <v>11823</v>
      </c>
      <c r="H3055" s="20">
        <v>890501073</v>
      </c>
      <c r="I3055" s="2" t="str">
        <f>+VLOOKUP(FACTURACION[[#This Row],[NIT]],TABLACLIENTE,2,FALSE)</f>
        <v>COMERCIAL INDUSTRIAL NACIONAL S.A. CINSA</v>
      </c>
      <c r="J3055" s="3" t="s">
        <v>68</v>
      </c>
      <c r="K3055" s="12" t="str">
        <f>+VLOOKUP(FACTURACION[[#This Row],[REFERENCIA]],CODINV,2,FALSE)</f>
        <v>VALVULA DE CIERRE DE EMERENCIA 2"</v>
      </c>
      <c r="L3055" s="12" t="str">
        <f>IF(VLOOKUP(FACTURACION[[#This Row],[REFERENCIA]],CODINV,3,FALSE)=0,"",VLOOKUP(FACTURACION[[#This Row],[REFERENCIA]],CODINV,3,FALSE))</f>
        <v>6016</v>
      </c>
      <c r="M3055" s="12" t="str">
        <f>+VLOOKUP(FACTURACION[[#This Row],[REFERENCIA]],CODINV,4,FALSE)</f>
        <v>VÁLVULAS Y MULTIVÁLVULAS</v>
      </c>
      <c r="N3055" s="12" t="str">
        <f>+VLOOKUP(FACTURACION[[#This Row],[REFERENCIA]],CODINV,5,FALSE)</f>
        <v>REGO</v>
      </c>
      <c r="O3055" s="3">
        <v>10</v>
      </c>
      <c r="P3055" s="31">
        <v>2705532</v>
      </c>
      <c r="Q3055" s="24">
        <f>+FACTURACION[[#This Row],[CANTIDAD]]*FACTURACION[[#This Row],[VR UNITARIO]]/1000</f>
        <v>27055.32</v>
      </c>
      <c r="R3055" s="3" t="str">
        <f>+VLOOKUP(FACTURACION[[#This Row],[NIT]],TABLACLIENTE,5,FALSE)</f>
        <v>CUCUTA</v>
      </c>
    </row>
    <row r="3056" spans="3:18">
      <c r="C3056" s="29">
        <v>2016</v>
      </c>
      <c r="D3056" s="30" t="s">
        <v>265</v>
      </c>
      <c r="E3056" s="30">
        <f>MONTH(FACTURACION[[#This Row],[MES]]&amp;1)</f>
        <v>2</v>
      </c>
      <c r="F3056" s="223">
        <f>DATE(FACTURACION[[#This Row],[AÑO]],FACTURACION[[#This Row],[Mes numero]],1)</f>
        <v>42401</v>
      </c>
      <c r="G3056" s="160">
        <v>11824</v>
      </c>
      <c r="H3056" s="25">
        <v>830137252</v>
      </c>
      <c r="I3056" s="3" t="str">
        <f>+VLOOKUP(FACTURACION[[#This Row],[NIT]],TABLACLIENTE,2,FALSE)</f>
        <v>SAGENCO SAS</v>
      </c>
      <c r="J3056" s="3" t="s">
        <v>271</v>
      </c>
      <c r="K3056" s="12" t="str">
        <f>+VLOOKUP(FACTURACION[[#This Row],[REFERENCIA]],CODINV,2,FALSE)</f>
        <v>FLOTADOR 41" 1 1/4" NPT TA210A</v>
      </c>
      <c r="L3056" s="12" t="str">
        <f>IF(VLOOKUP(FACTURACION[[#This Row],[REFERENCIA]],CODINV,3,FALSE)=0,"",VLOOKUP(FACTURACION[[#This Row],[REFERENCIA]],CODINV,3,FALSE))</f>
        <v>TA210A</v>
      </c>
      <c r="M3056" s="12" t="str">
        <f>+VLOOKUP(FACTURACION[[#This Row],[REFERENCIA]],CODINV,4,FALSE)</f>
        <v>REPUESTOS Y ACCESORIOS</v>
      </c>
      <c r="N3056" s="12" t="str">
        <f>+VLOOKUP(FACTURACION[[#This Row],[REFERENCIA]],CODINV,5,FALSE)</f>
        <v>SQUIBB TAYLOR</v>
      </c>
      <c r="O3056" s="3">
        <v>1</v>
      </c>
      <c r="P3056" s="31">
        <v>105000</v>
      </c>
      <c r="Q3056" s="24">
        <f>+FACTURACION[[#This Row],[CANTIDAD]]*FACTURACION[[#This Row],[VR UNITARIO]]/1000</f>
        <v>105</v>
      </c>
      <c r="R3056" s="3" t="str">
        <f>+VLOOKUP(FACTURACION[[#This Row],[NIT]],TABLACLIENTE,5,FALSE)</f>
        <v>BOGOTÁ D.C.</v>
      </c>
    </row>
    <row r="3057" spans="3:18">
      <c r="C3057" s="29">
        <v>2016</v>
      </c>
      <c r="D3057" s="30" t="s">
        <v>265</v>
      </c>
      <c r="E3057" s="30">
        <f>MONTH(FACTURACION[[#This Row],[MES]]&amp;1)</f>
        <v>2</v>
      </c>
      <c r="F3057" s="223">
        <f>DATE(FACTURACION[[#This Row],[AÑO]],FACTURACION[[#This Row],[Mes numero]],1)</f>
        <v>42401</v>
      </c>
      <c r="G3057" s="160">
        <v>11824</v>
      </c>
      <c r="H3057" s="25">
        <v>830137252</v>
      </c>
      <c r="I3057" s="3" t="str">
        <f>+VLOOKUP(FACTURACION[[#This Row],[NIT]],TABLACLIENTE,2,FALSE)</f>
        <v>SAGENCO SAS</v>
      </c>
      <c r="J3057" s="3" t="s">
        <v>241</v>
      </c>
      <c r="K3057" s="12" t="str">
        <f>+VLOOKUP(FACTURACION[[#This Row],[REFERENCIA]],CODINV,2,FALSE)</f>
        <v>MANOMETRO 0-300 PSI CON GLICERINA BAR 1/4</v>
      </c>
      <c r="L3057" s="12" t="str">
        <f>IF(VLOOKUP(FACTURACION[[#This Row],[REFERENCIA]],CODINV,3,FALSE)=0,"",VLOOKUP(FACTURACION[[#This Row],[REFERENCIA]],CODINV,3,FALSE))</f>
        <v>4270363</v>
      </c>
      <c r="M3057" s="12" t="str">
        <f>+VLOOKUP(FACTURACION[[#This Row],[REFERENCIA]],CODINV,4,FALSE)</f>
        <v>MEDIDORES</v>
      </c>
      <c r="N3057" s="12" t="str">
        <f>+VLOOKUP(FACTURACION[[#This Row],[REFERENCIA]],CODINV,5,FALSE)</f>
        <v>WIKA</v>
      </c>
      <c r="O3057" s="3">
        <v>1</v>
      </c>
      <c r="P3057" s="31">
        <v>45000</v>
      </c>
      <c r="Q3057" s="24">
        <f>+FACTURACION[[#This Row],[CANTIDAD]]*FACTURACION[[#This Row],[VR UNITARIO]]/1000</f>
        <v>45</v>
      </c>
      <c r="R3057" s="3" t="str">
        <f>+VLOOKUP(FACTURACION[[#This Row],[NIT]],TABLACLIENTE,5,FALSE)</f>
        <v>BOGOTÁ D.C.</v>
      </c>
    </row>
    <row r="3058" spans="3:18">
      <c r="C3058" s="29">
        <v>2016</v>
      </c>
      <c r="D3058" s="30" t="s">
        <v>268</v>
      </c>
      <c r="E3058" s="30">
        <f>MONTH(FACTURACION[[#This Row],[MES]]&amp;1)</f>
        <v>3</v>
      </c>
      <c r="F3058" s="223">
        <f>DATE(FACTURACION[[#This Row],[AÑO]],FACTURACION[[#This Row],[Mes numero]],1)</f>
        <v>42430</v>
      </c>
      <c r="G3058" s="160">
        <v>11853</v>
      </c>
      <c r="H3058" s="25">
        <v>890908643</v>
      </c>
      <c r="I3058" s="3" t="str">
        <f>+VLOOKUP(FACTURACION[[#This Row],[NIT]],TABLACLIENTE,2,FALSE)</f>
        <v>GASES DE ANTIOQUIA S.A. E.S.P.  (GAS ANTIOQUIA S.A. E.S.P.)</v>
      </c>
      <c r="J3058" s="3" t="s">
        <v>833</v>
      </c>
      <c r="K3058" s="12" t="str">
        <f>+VLOOKUP(FACTURACION[[#This Row],[REFERENCIA]],CODINV,2,FALSE)</f>
        <v>TERMOCUPLA 30"</v>
      </c>
      <c r="L3058" s="12" t="str">
        <f>IF(VLOOKUP(FACTURACION[[#This Row],[REFERENCIA]],CODINV,3,FALSE)=0,"",VLOOKUP(FACTURACION[[#This Row],[REFERENCIA]],CODINV,3,FALSE))</f>
        <v/>
      </c>
      <c r="M3058" s="12" t="str">
        <f>+VLOOKUP(FACTURACION[[#This Row],[REFERENCIA]],CODINV,4,FALSE)</f>
        <v>REPUESTOS Y ACCESORIOS</v>
      </c>
      <c r="N3058" s="12" t="str">
        <f>+VLOOKUP(FACTURACION[[#This Row],[REFERENCIA]],CODINV,5,FALSE)</f>
        <v>ALGAS SDI</v>
      </c>
      <c r="O3058" s="3">
        <v>1</v>
      </c>
      <c r="P3058" s="31">
        <v>130000</v>
      </c>
      <c r="Q3058" s="24">
        <f>+FACTURACION[[#This Row],[CANTIDAD]]*FACTURACION[[#This Row],[VR UNITARIO]]/1000</f>
        <v>130</v>
      </c>
      <c r="R3058" s="3" t="str">
        <f>+VLOOKUP(FACTURACION[[#This Row],[NIT]],TABLACLIENTE,5,FALSE)</f>
        <v>MEDELLIN</v>
      </c>
    </row>
    <row r="3059" spans="3:18">
      <c r="C3059" s="29">
        <v>2016</v>
      </c>
      <c r="D3059" s="30" t="s">
        <v>268</v>
      </c>
      <c r="E3059" s="30">
        <f>MONTH(FACTURACION[[#This Row],[MES]]&amp;1)</f>
        <v>3</v>
      </c>
      <c r="F3059" s="223">
        <f>DATE(FACTURACION[[#This Row],[AÑO]],FACTURACION[[#This Row],[Mes numero]],1)</f>
        <v>42430</v>
      </c>
      <c r="G3059" s="160">
        <v>11848</v>
      </c>
      <c r="H3059" s="25">
        <v>800074033</v>
      </c>
      <c r="I3059" s="3" t="str">
        <f>+VLOOKUP(FACTURACION[[#This Row],[NIT]],TABLACLIENTE,2,FALSE)</f>
        <v>COMPAÑIAS ASOCIADAS DE GAS S.A. E.S.P (ASOGAS SA ESP)</v>
      </c>
      <c r="J3059" s="3" t="s">
        <v>46</v>
      </c>
      <c r="K3059" s="12" t="str">
        <f>+VLOOKUP(FACTURACION[[#This Row],[REFERENCIA]],CODINV,2,FALSE)</f>
        <v>REGULADOR ALTA PRESION  5-35 PSI 1/2 NPT</v>
      </c>
      <c r="L3059" s="12" t="str">
        <f>IF(VLOOKUP(FACTURACION[[#This Row],[REFERENCIA]],CODINV,3,FALSE)=0,"",VLOOKUP(FACTURACION[[#This Row],[REFERENCIA]],CODINV,3,FALSE))</f>
        <v/>
      </c>
      <c r="M3059" s="12" t="str">
        <f>+VLOOKUP(FACTURACION[[#This Row],[REFERENCIA]],CODINV,4,FALSE)</f>
        <v>REGULADORES</v>
      </c>
      <c r="N3059" s="12" t="str">
        <f>+VLOOKUP(FACTURACION[[#This Row],[REFERENCIA]],CODINV,5,FALSE)</f>
        <v>CAVAGNA</v>
      </c>
      <c r="O3059" s="3">
        <v>2</v>
      </c>
      <c r="P3059" s="31">
        <v>210000</v>
      </c>
      <c r="Q3059" s="24">
        <f>+FACTURACION[[#This Row],[CANTIDAD]]*FACTURACION[[#This Row],[VR UNITARIO]]/1000</f>
        <v>420</v>
      </c>
      <c r="R3059" s="3" t="str">
        <f>+VLOOKUP(FACTURACION[[#This Row],[NIT]],TABLACLIENTE,5,FALSE)</f>
        <v>MOSQUERA</v>
      </c>
    </row>
    <row r="3060" spans="3:18">
      <c r="C3060" s="29">
        <v>2016</v>
      </c>
      <c r="D3060" s="30" t="s">
        <v>268</v>
      </c>
      <c r="E3060" s="30">
        <f>MONTH(FACTURACION[[#This Row],[MES]]&amp;1)</f>
        <v>3</v>
      </c>
      <c r="F3060" s="223">
        <f>DATE(FACTURACION[[#This Row],[AÑO]],FACTURACION[[#This Row],[Mes numero]],1)</f>
        <v>42430</v>
      </c>
      <c r="G3060" s="160">
        <v>11837</v>
      </c>
      <c r="H3060" s="25">
        <v>900569327</v>
      </c>
      <c r="I3060" s="3" t="str">
        <f>+VLOOKUP(FACTURACION[[#This Row],[NIT]],TABLACLIENTE,2,FALSE)</f>
        <v>ICG SERVICE SAS</v>
      </c>
      <c r="J3060" s="3" t="s">
        <v>46</v>
      </c>
      <c r="K3060" s="12" t="str">
        <f>+VLOOKUP(FACTURACION[[#This Row],[REFERENCIA]],CODINV,2,FALSE)</f>
        <v>REGULADOR ALTA PRESION  5-35 PSI 1/2 NPT</v>
      </c>
      <c r="L3060" s="12" t="str">
        <f>IF(VLOOKUP(FACTURACION[[#This Row],[REFERENCIA]],CODINV,3,FALSE)=0,"",VLOOKUP(FACTURACION[[#This Row],[REFERENCIA]],CODINV,3,FALSE))</f>
        <v/>
      </c>
      <c r="M3060" s="12" t="str">
        <f>+VLOOKUP(FACTURACION[[#This Row],[REFERENCIA]],CODINV,4,FALSE)</f>
        <v>REGULADORES</v>
      </c>
      <c r="N3060" s="12" t="str">
        <f>+VLOOKUP(FACTURACION[[#This Row],[REFERENCIA]],CODINV,5,FALSE)</f>
        <v>CAVAGNA</v>
      </c>
      <c r="O3060" s="3">
        <v>1</v>
      </c>
      <c r="P3060" s="31">
        <v>210000</v>
      </c>
      <c r="Q3060" s="24">
        <f>+FACTURACION[[#This Row],[CANTIDAD]]*FACTURACION[[#This Row],[VR UNITARIO]]/1000</f>
        <v>210</v>
      </c>
      <c r="R3060" s="3" t="str">
        <f>+VLOOKUP(FACTURACION[[#This Row],[NIT]],TABLACLIENTE,5,FALSE)</f>
        <v>BOGOTÁ D.C.</v>
      </c>
    </row>
    <row r="3061" spans="3:18">
      <c r="C3061" s="29">
        <v>2016</v>
      </c>
      <c r="D3061" s="30" t="s">
        <v>268</v>
      </c>
      <c r="E3061" s="30">
        <f>MONTH(FACTURACION[[#This Row],[MES]]&amp;1)</f>
        <v>3</v>
      </c>
      <c r="F3061" s="223">
        <f>DATE(FACTURACION[[#This Row],[AÑO]],FACTURACION[[#This Row],[Mes numero]],1)</f>
        <v>42430</v>
      </c>
      <c r="G3061" s="160">
        <v>11840</v>
      </c>
      <c r="H3061" s="25">
        <v>800202395</v>
      </c>
      <c r="I3061" s="3" t="str">
        <f>+VLOOKUP(FACTURACION[[#This Row],[NIT]],TABLACLIENTE,2,FALSE)</f>
        <v>EFIGAS GAS NATURAL S.A. E.S.P. (EFIGAS S.A. E.S.P.)</v>
      </c>
      <c r="J3061" s="3" t="s">
        <v>20</v>
      </c>
      <c r="K3061" s="12" t="str">
        <f>+VLOOKUP(FACTURACION[[#This Row],[REFERENCIA]],CODINV,2,FALSE)</f>
        <v xml:space="preserve">MEDIDOR AC-250 C: 3/4" CON CONECTORES </v>
      </c>
      <c r="L3061" s="12" t="str">
        <f>IF(VLOOKUP(FACTURACION[[#This Row],[REFERENCIA]],CODINV,3,FALSE)=0,"",VLOOKUP(FACTURACION[[#This Row],[REFERENCIA]],CODINV,3,FALSE))</f>
        <v/>
      </c>
      <c r="M3061" s="12" t="str">
        <f>+VLOOKUP(FACTURACION[[#This Row],[REFERENCIA]],CODINV,4,FALSE)</f>
        <v>MEDIDORES</v>
      </c>
      <c r="N3061" s="12" t="str">
        <f>+VLOOKUP(FACTURACION[[#This Row],[REFERENCIA]],CODINV,5,FALSE)</f>
        <v>HONEYWELL</v>
      </c>
      <c r="O3061" s="3">
        <v>5</v>
      </c>
      <c r="P3061" s="31">
        <v>468324</v>
      </c>
      <c r="Q3061" s="24">
        <f>+FACTURACION[[#This Row],[CANTIDAD]]*FACTURACION[[#This Row],[VR UNITARIO]]/1000</f>
        <v>2341.62</v>
      </c>
      <c r="R3061" s="3" t="str">
        <f>+VLOOKUP(FACTURACION[[#This Row],[NIT]],TABLACLIENTE,5,FALSE)</f>
        <v>MANIZALES</v>
      </c>
    </row>
    <row r="3062" spans="3:18">
      <c r="C3062" s="29">
        <v>2016</v>
      </c>
      <c r="D3062" s="30" t="s">
        <v>268</v>
      </c>
      <c r="E3062" s="30">
        <f>MONTH(FACTURACION[[#This Row],[MES]]&amp;1)</f>
        <v>3</v>
      </c>
      <c r="F3062" s="223">
        <f>DATE(FACTURACION[[#This Row],[AÑO]],FACTURACION[[#This Row],[Mes numero]],1)</f>
        <v>42430</v>
      </c>
      <c r="G3062" s="160">
        <v>11841</v>
      </c>
      <c r="H3062" s="25">
        <v>890503900</v>
      </c>
      <c r="I3062" s="3" t="str">
        <f>+VLOOKUP(FACTURACION[[#This Row],[NIT]],TABLACLIENTE,2,FALSE)</f>
        <v>GASES DEL ORIENTE S.A. E.S.P.</v>
      </c>
      <c r="J3062" s="3" t="s">
        <v>20</v>
      </c>
      <c r="K3062" s="12" t="str">
        <f>+VLOOKUP(FACTURACION[[#This Row],[REFERENCIA]],CODINV,2,FALSE)</f>
        <v xml:space="preserve">MEDIDOR AC-250 C: 3/4" CON CONECTORES </v>
      </c>
      <c r="L3062" s="12" t="str">
        <f>IF(VLOOKUP(FACTURACION[[#This Row],[REFERENCIA]],CODINV,3,FALSE)=0,"",VLOOKUP(FACTURACION[[#This Row],[REFERENCIA]],CODINV,3,FALSE))</f>
        <v/>
      </c>
      <c r="M3062" s="12" t="str">
        <f>+VLOOKUP(FACTURACION[[#This Row],[REFERENCIA]],CODINV,4,FALSE)</f>
        <v>MEDIDORES</v>
      </c>
      <c r="N3062" s="12" t="str">
        <f>+VLOOKUP(FACTURACION[[#This Row],[REFERENCIA]],CODINV,5,FALSE)</f>
        <v>HONEYWELL</v>
      </c>
      <c r="O3062" s="3">
        <v>20</v>
      </c>
      <c r="P3062" s="31">
        <v>464772</v>
      </c>
      <c r="Q3062" s="24">
        <f>+FACTURACION[[#This Row],[CANTIDAD]]*FACTURACION[[#This Row],[VR UNITARIO]]/1000</f>
        <v>9295.44</v>
      </c>
      <c r="R3062" s="3" t="str">
        <f>+VLOOKUP(FACTURACION[[#This Row],[NIT]],TABLACLIENTE,5,FALSE)</f>
        <v>CUCUTA</v>
      </c>
    </row>
    <row r="3063" spans="3:18">
      <c r="C3063" s="29">
        <v>2016</v>
      </c>
      <c r="D3063" s="30" t="s">
        <v>268</v>
      </c>
      <c r="E3063" s="30">
        <f>MONTH(FACTURACION[[#This Row],[MES]]&amp;1)</f>
        <v>3</v>
      </c>
      <c r="F3063" s="223">
        <f>DATE(FACTURACION[[#This Row],[AÑO]],FACTURACION[[#This Row],[Mes numero]],1)</f>
        <v>42430</v>
      </c>
      <c r="G3063" s="160">
        <v>11845</v>
      </c>
      <c r="H3063" s="25">
        <v>860510315</v>
      </c>
      <c r="I3063" s="3" t="str">
        <f>+VLOOKUP(FACTURACION[[#This Row],[NIT]],TABLACLIENTE,2,FALSE)</f>
        <v>INVERSIONES ALIS SAS</v>
      </c>
      <c r="J3063" s="3" t="s">
        <v>20</v>
      </c>
      <c r="K3063" s="12" t="str">
        <f>+VLOOKUP(FACTURACION[[#This Row],[REFERENCIA]],CODINV,2,FALSE)</f>
        <v xml:space="preserve">MEDIDOR AC-250 C: 3/4" CON CONECTORES </v>
      </c>
      <c r="L3063" s="12" t="str">
        <f>IF(VLOOKUP(FACTURACION[[#This Row],[REFERENCIA]],CODINV,3,FALSE)=0,"",VLOOKUP(FACTURACION[[#This Row],[REFERENCIA]],CODINV,3,FALSE))</f>
        <v/>
      </c>
      <c r="M3063" s="12" t="str">
        <f>+VLOOKUP(FACTURACION[[#This Row],[REFERENCIA]],CODINV,4,FALSE)</f>
        <v>MEDIDORES</v>
      </c>
      <c r="N3063" s="12" t="str">
        <f>+VLOOKUP(FACTURACION[[#This Row],[REFERENCIA]],CODINV,5,FALSE)</f>
        <v>HONEYWELL</v>
      </c>
      <c r="O3063" s="3">
        <v>8</v>
      </c>
      <c r="P3063" s="31">
        <v>491994</v>
      </c>
      <c r="Q3063" s="24">
        <f>+FACTURACION[[#This Row],[CANTIDAD]]*FACTURACION[[#This Row],[VR UNITARIO]]/1000</f>
        <v>3935.9520000000002</v>
      </c>
      <c r="R3063" s="3" t="str">
        <f>+VLOOKUP(FACTURACION[[#This Row],[NIT]],TABLACLIENTE,5,FALSE)</f>
        <v>VILLAVICENCIO</v>
      </c>
    </row>
    <row r="3064" spans="3:18">
      <c r="C3064" s="29">
        <v>2016</v>
      </c>
      <c r="D3064" s="30" t="s">
        <v>268</v>
      </c>
      <c r="E3064" s="30">
        <f>MONTH(FACTURACION[[#This Row],[MES]]&amp;1)</f>
        <v>3</v>
      </c>
      <c r="F3064" s="223">
        <f>DATE(FACTURACION[[#This Row],[AÑO]],FACTURACION[[#This Row],[Mes numero]],1)</f>
        <v>42430</v>
      </c>
      <c r="G3064" s="160">
        <v>11840</v>
      </c>
      <c r="H3064" s="25">
        <v>800202395</v>
      </c>
      <c r="I3064" s="3" t="str">
        <f>+VLOOKUP(FACTURACION[[#This Row],[NIT]],TABLACLIENTE,2,FALSE)</f>
        <v>EFIGAS GAS NATURAL S.A. E.S.P. (EFIGAS S.A. E.S.P.)</v>
      </c>
      <c r="J3064" s="3" t="s">
        <v>59</v>
      </c>
      <c r="K3064" s="12" t="str">
        <f>+VLOOKUP(FACTURACION[[#This Row],[REFERENCIA]],CODINV,2,FALSE)</f>
        <v>MEDIDOR AL-1000 C:1 1/2" MAOP 25 PSIG CON CONECTORES</v>
      </c>
      <c r="L3064" s="12" t="str">
        <f>IF(VLOOKUP(FACTURACION[[#This Row],[REFERENCIA]],CODINV,3,FALSE)=0,"",VLOOKUP(FACTURACION[[#This Row],[REFERENCIA]],CODINV,3,FALSE))</f>
        <v/>
      </c>
      <c r="M3064" s="12" t="str">
        <f>+VLOOKUP(FACTURACION[[#This Row],[REFERENCIA]],CODINV,4,FALSE)</f>
        <v>MEDIDORES</v>
      </c>
      <c r="N3064" s="12" t="str">
        <f>+VLOOKUP(FACTURACION[[#This Row],[REFERENCIA]],CODINV,5,FALSE)</f>
        <v>HONEYWELL</v>
      </c>
      <c r="O3064" s="3">
        <v>3</v>
      </c>
      <c r="P3064" s="31">
        <v>4268300</v>
      </c>
      <c r="Q3064" s="24">
        <f>+FACTURACION[[#This Row],[CANTIDAD]]*FACTURACION[[#This Row],[VR UNITARIO]]/1000</f>
        <v>12804.9</v>
      </c>
      <c r="R3064" s="3" t="str">
        <f>+VLOOKUP(FACTURACION[[#This Row],[NIT]],TABLACLIENTE,5,FALSE)</f>
        <v>MANIZALES</v>
      </c>
    </row>
    <row r="3065" spans="3:18">
      <c r="C3065" s="29">
        <v>2016</v>
      </c>
      <c r="D3065" s="30" t="s">
        <v>268</v>
      </c>
      <c r="E3065" s="30">
        <f>MONTH(FACTURACION[[#This Row],[MES]]&amp;1)</f>
        <v>3</v>
      </c>
      <c r="F3065" s="223">
        <f>DATE(FACTURACION[[#This Row],[AÑO]],FACTURACION[[#This Row],[Mes numero]],1)</f>
        <v>42430</v>
      </c>
      <c r="G3065" s="160">
        <v>11841</v>
      </c>
      <c r="H3065" s="25">
        <v>890503900</v>
      </c>
      <c r="I3065" s="3" t="str">
        <f>+VLOOKUP(FACTURACION[[#This Row],[NIT]],TABLACLIENTE,2,FALSE)</f>
        <v>GASES DEL ORIENTE S.A. E.S.P.</v>
      </c>
      <c r="J3065" s="3" t="s">
        <v>262</v>
      </c>
      <c r="K3065" s="12" t="str">
        <f>+VLOOKUP(FACTURACION[[#This Row],[REFERENCIA]],CODINV,2,FALSE)</f>
        <v>MEDIDOR AL-425 C:1 1/4" MAOP 25 PSIG</v>
      </c>
      <c r="L3065" s="12" t="str">
        <f>IF(VLOOKUP(FACTURACION[[#This Row],[REFERENCIA]],CODINV,3,FALSE)=0,"",VLOOKUP(FACTURACION[[#This Row],[REFERENCIA]],CODINV,3,FALSE))</f>
        <v/>
      </c>
      <c r="M3065" s="12" t="str">
        <f>+VLOOKUP(FACTURACION[[#This Row],[REFERENCIA]],CODINV,4,FALSE)</f>
        <v>MEDIDORES</v>
      </c>
      <c r="N3065" s="12" t="str">
        <f>+VLOOKUP(FACTURACION[[#This Row],[REFERENCIA]],CODINV,5,FALSE)</f>
        <v>HONEYWELL</v>
      </c>
      <c r="O3065" s="3">
        <v>3</v>
      </c>
      <c r="P3065" s="31">
        <v>826630</v>
      </c>
      <c r="Q3065" s="24">
        <f>+FACTURACION[[#This Row],[CANTIDAD]]*FACTURACION[[#This Row],[VR UNITARIO]]/1000</f>
        <v>2479.89</v>
      </c>
      <c r="R3065" s="3" t="str">
        <f>+VLOOKUP(FACTURACION[[#This Row],[NIT]],TABLACLIENTE,5,FALSE)</f>
        <v>CUCUTA</v>
      </c>
    </row>
    <row r="3066" spans="3:18">
      <c r="C3066" s="29">
        <v>2016</v>
      </c>
      <c r="D3066" s="30" t="s">
        <v>268</v>
      </c>
      <c r="E3066" s="30">
        <f>MONTH(FACTURACION[[#This Row],[MES]]&amp;1)</f>
        <v>3</v>
      </c>
      <c r="F3066" s="223">
        <f>DATE(FACTURACION[[#This Row],[AÑO]],FACTURACION[[#This Row],[Mes numero]],1)</f>
        <v>42430</v>
      </c>
      <c r="G3066" s="160">
        <v>11847</v>
      </c>
      <c r="H3066" s="25">
        <v>860510723</v>
      </c>
      <c r="I3066" s="3" t="str">
        <f>+VLOOKUP(FACTURACION[[#This Row],[NIT]],TABLACLIENTE,2,FALSE)</f>
        <v>SAENA DE COLOMBIA S.A.</v>
      </c>
      <c r="J3066" s="3" t="s">
        <v>120</v>
      </c>
      <c r="K3066" s="12" t="str">
        <f>+VLOOKUP(FACTURACION[[#This Row],[REFERENCIA]],CODINV,2,FALSE)</f>
        <v>MEDIDOR ROTATIVO G65</v>
      </c>
      <c r="L3066" s="12" t="str">
        <f>IF(VLOOKUP(FACTURACION[[#This Row],[REFERENCIA]],CODINV,3,FALSE)=0,"",VLOOKUP(FACTURACION[[#This Row],[REFERENCIA]],CODINV,3,FALSE))</f>
        <v>RCG65</v>
      </c>
      <c r="M3066" s="12" t="str">
        <f>+VLOOKUP(FACTURACION[[#This Row],[REFERENCIA]],CODINV,4,FALSE)</f>
        <v>MEDIDORES</v>
      </c>
      <c r="N3066" s="12" t="str">
        <f>+VLOOKUP(FACTURACION[[#This Row],[REFERENCIA]],CODINV,5,FALSE)</f>
        <v>HONEYWELL</v>
      </c>
      <c r="O3066" s="3">
        <v>1</v>
      </c>
      <c r="P3066" s="31">
        <v>5100000</v>
      </c>
      <c r="Q3066" s="24">
        <f>+FACTURACION[[#This Row],[CANTIDAD]]*FACTURACION[[#This Row],[VR UNITARIO]]/1000</f>
        <v>5100</v>
      </c>
      <c r="R3066" s="3" t="str">
        <f>+VLOOKUP(FACTURACION[[#This Row],[NIT]],TABLACLIENTE,5,FALSE)</f>
        <v>BOGOTÁ D.C.</v>
      </c>
    </row>
    <row r="3067" spans="3:18">
      <c r="C3067" s="29">
        <v>2016</v>
      </c>
      <c r="D3067" s="30" t="s">
        <v>268</v>
      </c>
      <c r="E3067" s="30">
        <f>MONTH(FACTURACION[[#This Row],[MES]]&amp;1)</f>
        <v>3</v>
      </c>
      <c r="F3067" s="223">
        <f>DATE(FACTURACION[[#This Row],[AÑO]],FACTURACION[[#This Row],[Mes numero]],1)</f>
        <v>42430</v>
      </c>
      <c r="G3067" s="160">
        <v>11836</v>
      </c>
      <c r="H3067" s="25">
        <v>830058251</v>
      </c>
      <c r="I3067" s="3" t="str">
        <f>+VLOOKUP(FACTURACION[[#This Row],[NIT]],TABLACLIENTE,2,FALSE)</f>
        <v>IMS INGENIERIA S.A.S</v>
      </c>
      <c r="J3067" s="3" t="s">
        <v>895</v>
      </c>
      <c r="K3067" s="12" t="str">
        <f>+VLOOKUP(FACTURACION[[#This Row],[REFERENCIA]],CODINV,2,FALSE)</f>
        <v>REG. 1813C-HC C: 1 1/4 R: 6-15" O: 5/16</v>
      </c>
      <c r="L3067" s="12" t="str">
        <f>IF(VLOOKUP(FACTURACION[[#This Row],[REFERENCIA]],CODINV,3,FALSE)=0,"",VLOOKUP(FACTURACION[[#This Row],[REFERENCIA]],CODINV,3,FALSE))</f>
        <v/>
      </c>
      <c r="M3067" s="12" t="str">
        <f>+VLOOKUP(FACTURACION[[#This Row],[REFERENCIA]],CODINV,4,FALSE)</f>
        <v>REGULADORES</v>
      </c>
      <c r="N3067" s="12" t="str">
        <f>+VLOOKUP(FACTURACION[[#This Row],[REFERENCIA]],CODINV,5,FALSE)</f>
        <v>HONEYWELL</v>
      </c>
      <c r="O3067" s="3">
        <v>1</v>
      </c>
      <c r="P3067" s="31">
        <v>185000</v>
      </c>
      <c r="Q3067" s="24">
        <f>+FACTURACION[[#This Row],[CANTIDAD]]*FACTURACION[[#This Row],[VR UNITARIO]]/1000</f>
        <v>185</v>
      </c>
      <c r="R3067" s="3" t="str">
        <f>+VLOOKUP(FACTURACION[[#This Row],[NIT]],TABLACLIENTE,5,FALSE)</f>
        <v>BOGOTÁ D.C.</v>
      </c>
    </row>
    <row r="3068" spans="3:18">
      <c r="C3068" s="29">
        <v>2016</v>
      </c>
      <c r="D3068" s="30" t="s">
        <v>268</v>
      </c>
      <c r="E3068" s="30">
        <f>MONTH(FACTURACION[[#This Row],[MES]]&amp;1)</f>
        <v>3</v>
      </c>
      <c r="F3068" s="223">
        <f>DATE(FACTURACION[[#This Row],[AÑO]],FACTURACION[[#This Row],[Mes numero]],1)</f>
        <v>42430</v>
      </c>
      <c r="G3068" s="160">
        <v>11835</v>
      </c>
      <c r="H3068" s="25">
        <v>830053934</v>
      </c>
      <c r="I3068" s="3" t="str">
        <f>+VLOOKUP(FACTURACION[[#This Row],[NIT]],TABLACLIENTE,2,FALSE)</f>
        <v>CASAGAS SAS</v>
      </c>
      <c r="J3068" s="3" t="s">
        <v>894</v>
      </c>
      <c r="K3068" s="12" t="str">
        <f>+VLOOKUP(FACTURACION[[#This Row],[REFERENCIA]],CODINV,2,FALSE)</f>
        <v>REG. 1813C C: 3/4" R: 12-28" O: 1/4</v>
      </c>
      <c r="L3068" s="12" t="str">
        <f>IF(VLOOKUP(FACTURACION[[#This Row],[REFERENCIA]],CODINV,3,FALSE)=0,"",VLOOKUP(FACTURACION[[#This Row],[REFERENCIA]],CODINV,3,FALSE))</f>
        <v/>
      </c>
      <c r="M3068" s="12" t="str">
        <f>+VLOOKUP(FACTURACION[[#This Row],[REFERENCIA]],CODINV,4,FALSE)</f>
        <v>REGULADORES</v>
      </c>
      <c r="N3068" s="12" t="str">
        <f>+VLOOKUP(FACTURACION[[#This Row],[REFERENCIA]],CODINV,5,FALSE)</f>
        <v>HONEYWELL</v>
      </c>
      <c r="O3068" s="3">
        <v>1</v>
      </c>
      <c r="P3068" s="31">
        <v>135000</v>
      </c>
      <c r="Q3068" s="24">
        <f>+FACTURACION[[#This Row],[CANTIDAD]]*FACTURACION[[#This Row],[VR UNITARIO]]/1000</f>
        <v>135</v>
      </c>
      <c r="R3068" s="3" t="str">
        <f>+VLOOKUP(FACTURACION[[#This Row],[NIT]],TABLACLIENTE,5,FALSE)</f>
        <v>BOGOTÁ D.C.</v>
      </c>
    </row>
    <row r="3069" spans="3:18">
      <c r="C3069" s="29">
        <v>2016</v>
      </c>
      <c r="D3069" s="30" t="s">
        <v>268</v>
      </c>
      <c r="E3069" s="30">
        <f>MONTH(FACTURACION[[#This Row],[MES]]&amp;1)</f>
        <v>3</v>
      </c>
      <c r="F3069" s="223">
        <f>DATE(FACTURACION[[#This Row],[AÑO]],FACTURACION[[#This Row],[Mes numero]],1)</f>
        <v>42430</v>
      </c>
      <c r="G3069" s="160">
        <v>11867</v>
      </c>
      <c r="H3069" s="25">
        <v>800134497</v>
      </c>
      <c r="I3069" s="3" t="str">
        <f>+VLOOKUP(FACTURACION[[#This Row],[NIT]],TABLACLIENTE,2,FALSE)</f>
        <v>AVICOLA MILUC SAS</v>
      </c>
      <c r="J3069" s="3" t="s">
        <v>6</v>
      </c>
      <c r="K3069" s="12" t="str">
        <f>+VLOOKUP(FACTURACION[[#This Row],[REFERENCIA]],CODINV,2,FALSE)</f>
        <v>REG.1813C C:3/4" R:6-15" O:1/2</v>
      </c>
      <c r="L3069" s="12" t="str">
        <f>IF(VLOOKUP(FACTURACION[[#This Row],[REFERENCIA]],CODINV,3,FALSE)=0,"",VLOOKUP(FACTURACION[[#This Row],[REFERENCIA]],CODINV,3,FALSE))</f>
        <v/>
      </c>
      <c r="M3069" s="12" t="str">
        <f>+VLOOKUP(FACTURACION[[#This Row],[REFERENCIA]],CODINV,4,FALSE)</f>
        <v>REGULADORES</v>
      </c>
      <c r="N3069" s="12" t="str">
        <f>+VLOOKUP(FACTURACION[[#This Row],[REFERENCIA]],CODINV,5,FALSE)</f>
        <v>HONEYWELL</v>
      </c>
      <c r="O3069" s="3">
        <v>1</v>
      </c>
      <c r="P3069" s="31">
        <v>145000</v>
      </c>
      <c r="Q3069" s="24">
        <f>+FACTURACION[[#This Row],[CANTIDAD]]*FACTURACION[[#This Row],[VR UNITARIO]]/1000</f>
        <v>145</v>
      </c>
      <c r="R3069" s="3" t="str">
        <f>+VLOOKUP(FACTURACION[[#This Row],[NIT]],TABLACLIENTE,5,FALSE)</f>
        <v>BOGOTÁ D.C.</v>
      </c>
    </row>
    <row r="3070" spans="3:18">
      <c r="C3070" s="29">
        <v>2016</v>
      </c>
      <c r="D3070" s="30" t="s">
        <v>268</v>
      </c>
      <c r="E3070" s="30">
        <f>MONTH(FACTURACION[[#This Row],[MES]]&amp;1)</f>
        <v>3</v>
      </c>
      <c r="F3070" s="223">
        <f>DATE(FACTURACION[[#This Row],[AÑO]],FACTURACION[[#This Row],[Mes numero]],1)</f>
        <v>42430</v>
      </c>
      <c r="G3070" s="160">
        <v>11860</v>
      </c>
      <c r="H3070" s="25">
        <v>830043681</v>
      </c>
      <c r="I3070" s="3" t="str">
        <f>+VLOOKUP(FACTURACION[[#This Row],[NIT]],TABLACLIENTE,2,FALSE)</f>
        <v>INGENIERIA ELECTRONICA MARTINEZ LTDA (MELTRONIC LTDA)</v>
      </c>
      <c r="J3070" s="3" t="s">
        <v>6</v>
      </c>
      <c r="K3070" s="12" t="str">
        <f>+VLOOKUP(FACTURACION[[#This Row],[REFERENCIA]],CODINV,2,FALSE)</f>
        <v>REG.1813C C:3/4" R:6-15" O:1/2</v>
      </c>
      <c r="L3070" s="12" t="str">
        <f>IF(VLOOKUP(FACTURACION[[#This Row],[REFERENCIA]],CODINV,3,FALSE)=0,"",VLOOKUP(FACTURACION[[#This Row],[REFERENCIA]],CODINV,3,FALSE))</f>
        <v/>
      </c>
      <c r="M3070" s="12" t="str">
        <f>+VLOOKUP(FACTURACION[[#This Row],[REFERENCIA]],CODINV,4,FALSE)</f>
        <v>REGULADORES</v>
      </c>
      <c r="N3070" s="12" t="str">
        <f>+VLOOKUP(FACTURACION[[#This Row],[REFERENCIA]],CODINV,5,FALSE)</f>
        <v>HONEYWELL</v>
      </c>
      <c r="O3070" s="3">
        <v>1</v>
      </c>
      <c r="P3070" s="31">
        <v>145000</v>
      </c>
      <c r="Q3070" s="24">
        <f>+FACTURACION[[#This Row],[CANTIDAD]]*FACTURACION[[#This Row],[VR UNITARIO]]/1000</f>
        <v>145</v>
      </c>
      <c r="R3070" s="3" t="str">
        <f>+VLOOKUP(FACTURACION[[#This Row],[NIT]],TABLACLIENTE,5,FALSE)</f>
        <v>BOGOTÁ D.C.</v>
      </c>
    </row>
    <row r="3071" spans="3:18">
      <c r="C3071" s="29">
        <v>2016</v>
      </c>
      <c r="D3071" s="30" t="s">
        <v>268</v>
      </c>
      <c r="E3071" s="30">
        <f>MONTH(FACTURACION[[#This Row],[MES]]&amp;1)</f>
        <v>3</v>
      </c>
      <c r="F3071" s="223">
        <f>DATE(FACTURACION[[#This Row],[AÑO]],FACTURACION[[#This Row],[Mes numero]],1)</f>
        <v>42430</v>
      </c>
      <c r="G3071" s="160">
        <v>11858</v>
      </c>
      <c r="H3071" s="25">
        <v>890500726</v>
      </c>
      <c r="I3071" s="3" t="str">
        <f>+VLOOKUP(FACTURACION[[#This Row],[NIT]],TABLACLIENTE,2,FALSE)</f>
        <v>NORTESANTANDEREANA DE GAS S.A. E.S.P (NORGAS S.A. E.S.P.)</v>
      </c>
      <c r="J3071" s="3" t="s">
        <v>6</v>
      </c>
      <c r="K3071" s="12" t="str">
        <f>+VLOOKUP(FACTURACION[[#This Row],[REFERENCIA]],CODINV,2,FALSE)</f>
        <v>REG.1813C C:3/4" R:6-15" O:1/2</v>
      </c>
      <c r="L3071" s="12" t="str">
        <f>IF(VLOOKUP(FACTURACION[[#This Row],[REFERENCIA]],CODINV,3,FALSE)=0,"",VLOOKUP(FACTURACION[[#This Row],[REFERENCIA]],CODINV,3,FALSE))</f>
        <v/>
      </c>
      <c r="M3071" s="12" t="str">
        <f>+VLOOKUP(FACTURACION[[#This Row],[REFERENCIA]],CODINV,4,FALSE)</f>
        <v>REGULADORES</v>
      </c>
      <c r="N3071" s="12" t="str">
        <f>+VLOOKUP(FACTURACION[[#This Row],[REFERENCIA]],CODINV,5,FALSE)</f>
        <v>HONEYWELL</v>
      </c>
      <c r="O3071" s="3">
        <v>2</v>
      </c>
      <c r="P3071" s="31">
        <v>145000</v>
      </c>
      <c r="Q3071" s="24">
        <f>+FACTURACION[[#This Row],[CANTIDAD]]*FACTURACION[[#This Row],[VR UNITARIO]]/1000</f>
        <v>290</v>
      </c>
      <c r="R3071" s="3" t="str">
        <f>+VLOOKUP(FACTURACION[[#This Row],[NIT]],TABLACLIENTE,5,FALSE)</f>
        <v>BUCARAMANGA</v>
      </c>
    </row>
    <row r="3072" spans="3:18">
      <c r="C3072" s="29">
        <v>2016</v>
      </c>
      <c r="D3072" s="30" t="s">
        <v>268</v>
      </c>
      <c r="E3072" s="30">
        <f>MONTH(FACTURACION[[#This Row],[MES]]&amp;1)</f>
        <v>3</v>
      </c>
      <c r="F3072" s="223">
        <f>DATE(FACTURACION[[#This Row],[AÑO]],FACTURACION[[#This Row],[Mes numero]],1)</f>
        <v>42430</v>
      </c>
      <c r="G3072" s="160">
        <v>11858</v>
      </c>
      <c r="H3072" s="25">
        <v>890500726</v>
      </c>
      <c r="I3072" s="3" t="str">
        <f>+VLOOKUP(FACTURACION[[#This Row],[NIT]],TABLACLIENTE,2,FALSE)</f>
        <v>NORTESANTANDEREANA DE GAS S.A. E.S.P (NORGAS S.A. E.S.P.)</v>
      </c>
      <c r="J3072" s="3" t="s">
        <v>6</v>
      </c>
      <c r="K3072" s="12" t="str">
        <f>+VLOOKUP(FACTURACION[[#This Row],[REFERENCIA]],CODINV,2,FALSE)</f>
        <v>REG.1813C C:3/4" R:6-15" O:1/2</v>
      </c>
      <c r="L3072" s="12" t="str">
        <f>IF(VLOOKUP(FACTURACION[[#This Row],[REFERENCIA]],CODINV,3,FALSE)=0,"",VLOOKUP(FACTURACION[[#This Row],[REFERENCIA]],CODINV,3,FALSE))</f>
        <v/>
      </c>
      <c r="M3072" s="12" t="str">
        <f>+VLOOKUP(FACTURACION[[#This Row],[REFERENCIA]],CODINV,4,FALSE)</f>
        <v>REGULADORES</v>
      </c>
      <c r="N3072" s="12" t="str">
        <f>+VLOOKUP(FACTURACION[[#This Row],[REFERENCIA]],CODINV,5,FALSE)</f>
        <v>HONEYWELL</v>
      </c>
      <c r="O3072" s="3">
        <v>3</v>
      </c>
      <c r="P3072" s="31">
        <v>145000</v>
      </c>
      <c r="Q3072" s="24">
        <f>+FACTURACION[[#This Row],[CANTIDAD]]*FACTURACION[[#This Row],[VR UNITARIO]]/1000</f>
        <v>435</v>
      </c>
      <c r="R3072" s="3" t="str">
        <f>+VLOOKUP(FACTURACION[[#This Row],[NIT]],TABLACLIENTE,5,FALSE)</f>
        <v>BUCARAMANGA</v>
      </c>
    </row>
    <row r="3073" spans="3:18">
      <c r="C3073" s="29">
        <v>2016</v>
      </c>
      <c r="D3073" s="30" t="s">
        <v>268</v>
      </c>
      <c r="E3073" s="30">
        <f>MONTH(FACTURACION[[#This Row],[MES]]&amp;1)</f>
        <v>3</v>
      </c>
      <c r="F3073" s="223">
        <f>DATE(FACTURACION[[#This Row],[AÑO]],FACTURACION[[#This Row],[Mes numero]],1)</f>
        <v>42430</v>
      </c>
      <c r="G3073" s="160">
        <v>11865</v>
      </c>
      <c r="H3073" s="25">
        <v>830014820</v>
      </c>
      <c r="I3073" s="3" t="str">
        <f>+VLOOKUP(FACTURACION[[#This Row],[NIT]],TABLACLIENTE,2,FALSE)</f>
        <v>COMERCIALIZADORA MOYSE LTDA.</v>
      </c>
      <c r="J3073" s="3" t="s">
        <v>90</v>
      </c>
      <c r="K3073" s="12" t="str">
        <f>+VLOOKUP(FACTURACION[[#This Row],[REFERENCIA]],CODINV,2,FALSE)</f>
        <v>REG. 1813B C: 2" R: 14.5-28" O: 7/8"</v>
      </c>
      <c r="L3073" s="12" t="str">
        <f>IF(VLOOKUP(FACTURACION[[#This Row],[REFERENCIA]],CODINV,3,FALSE)=0,"",VLOOKUP(FACTURACION[[#This Row],[REFERENCIA]],CODINV,3,FALSE))</f>
        <v/>
      </c>
      <c r="M3073" s="12" t="str">
        <f>+VLOOKUP(FACTURACION[[#This Row],[REFERENCIA]],CODINV,4,FALSE)</f>
        <v>REGULADORES</v>
      </c>
      <c r="N3073" s="12" t="str">
        <f>+VLOOKUP(FACTURACION[[#This Row],[REFERENCIA]],CODINV,5,FALSE)</f>
        <v>HONEYWELL</v>
      </c>
      <c r="O3073" s="3">
        <v>1</v>
      </c>
      <c r="P3073" s="31">
        <v>1700000</v>
      </c>
      <c r="Q3073" s="24">
        <f>+FACTURACION[[#This Row],[CANTIDAD]]*FACTURACION[[#This Row],[VR UNITARIO]]/1000</f>
        <v>1700</v>
      </c>
      <c r="R3073" s="3" t="str">
        <f>+VLOOKUP(FACTURACION[[#This Row],[NIT]],TABLACLIENTE,5,FALSE)</f>
        <v>BOGOTÁ D.C.</v>
      </c>
    </row>
    <row r="3074" spans="3:18">
      <c r="C3074" s="29">
        <v>2016</v>
      </c>
      <c r="D3074" s="30" t="s">
        <v>268</v>
      </c>
      <c r="E3074" s="30">
        <f>MONTH(FACTURACION[[#This Row],[MES]]&amp;1)</f>
        <v>3</v>
      </c>
      <c r="F3074" s="223">
        <f>DATE(FACTURACION[[#This Row],[AÑO]],FACTURACION[[#This Row],[Mes numero]],1)</f>
        <v>42430</v>
      </c>
      <c r="G3074" s="160">
        <v>11857</v>
      </c>
      <c r="H3074" s="25">
        <v>890400869</v>
      </c>
      <c r="I3074" s="3" t="str">
        <f>+VLOOKUP(FACTURACION[[#This Row],[NIT]],TABLACLIENTE,2,FALSE)</f>
        <v>SURTIDORA DE GAS DEL CARIBE S.A. E.S.P. (SURTIGAS S.A. E.S.P.)</v>
      </c>
      <c r="J3074" s="3" t="s">
        <v>774</v>
      </c>
      <c r="K3074" s="12" t="str">
        <f>+VLOOKUP(FACTURACION[[#This Row],[REFERENCIA]],CODINV,2,FALSE)</f>
        <v>AFV 2" S300 R10 Y CL I ZSC 100</v>
      </c>
      <c r="L3074" s="12" t="str">
        <f>IF(VLOOKUP(FACTURACION[[#This Row],[REFERENCIA]],CODINV,3,FALSE)=0,"",VLOOKUP(FACTURACION[[#This Row],[REFERENCIA]],CODINV,3,FALSE))</f>
        <v/>
      </c>
      <c r="M3074" s="12" t="str">
        <f>+VLOOKUP(FACTURACION[[#This Row],[REFERENCIA]],CODINV,4,FALSE)</f>
        <v>REGULADORES</v>
      </c>
      <c r="N3074" s="12" t="str">
        <f>+VLOOKUP(FACTURACION[[#This Row],[REFERENCIA]],CODINV,5,FALSE)</f>
        <v>HONEYWELL</v>
      </c>
      <c r="O3074" s="3">
        <v>2</v>
      </c>
      <c r="P3074" s="31">
        <v>7389875</v>
      </c>
      <c r="Q3074" s="24">
        <f>+FACTURACION[[#This Row],[CANTIDAD]]*FACTURACION[[#This Row],[VR UNITARIO]]/1000</f>
        <v>14779.75</v>
      </c>
      <c r="R3074" s="3" t="str">
        <f>+VLOOKUP(FACTURACION[[#This Row],[NIT]],TABLACLIENTE,5,FALSE)</f>
        <v>CARTAGENA</v>
      </c>
    </row>
    <row r="3075" spans="3:18">
      <c r="C3075" s="29">
        <v>2016</v>
      </c>
      <c r="D3075" s="30" t="s">
        <v>268</v>
      </c>
      <c r="E3075" s="30">
        <f>MONTH(FACTURACION[[#This Row],[MES]]&amp;1)</f>
        <v>3</v>
      </c>
      <c r="F3075" s="223">
        <f>DATE(FACTURACION[[#This Row],[AÑO]],FACTURACION[[#This Row],[Mes numero]],1)</f>
        <v>42430</v>
      </c>
      <c r="G3075" s="160">
        <v>11856</v>
      </c>
      <c r="H3075" s="25">
        <v>890400869</v>
      </c>
      <c r="I3075" s="3" t="str">
        <f>+VLOOKUP(FACTURACION[[#This Row],[NIT]],TABLACLIENTE,2,FALSE)</f>
        <v>SURTIDORA DE GAS DEL CARIBE S.A. E.S.P. (SURTIGAS S.A. E.S.P.)</v>
      </c>
      <c r="J3075" s="3" t="s">
        <v>778</v>
      </c>
      <c r="K3075" s="12" t="str">
        <f>+VLOOKUP(FACTURACION[[#This Row],[REFERENCIA]],CODINV,2,FALSE)</f>
        <v>AFV 2" S300 R50 Y CL INS ZSC100</v>
      </c>
      <c r="L3075" s="12" t="str">
        <f>IF(VLOOKUP(FACTURACION[[#This Row],[REFERENCIA]],CODINV,3,FALSE)=0,"",VLOOKUP(FACTURACION[[#This Row],[REFERENCIA]],CODINV,3,FALSE))</f>
        <v/>
      </c>
      <c r="M3075" s="12" t="str">
        <f>+VLOOKUP(FACTURACION[[#This Row],[REFERENCIA]],CODINV,4,FALSE)</f>
        <v>REGULADORES</v>
      </c>
      <c r="N3075" s="12" t="str">
        <f>+VLOOKUP(FACTURACION[[#This Row],[REFERENCIA]],CODINV,5,FALSE)</f>
        <v>HONEYWELL</v>
      </c>
      <c r="O3075" s="3">
        <v>3</v>
      </c>
      <c r="P3075" s="31">
        <v>7751733</v>
      </c>
      <c r="Q3075" s="24">
        <f>+FACTURACION[[#This Row],[CANTIDAD]]*FACTURACION[[#This Row],[VR UNITARIO]]/1000</f>
        <v>23255.199000000001</v>
      </c>
      <c r="R3075" s="3" t="str">
        <f>+VLOOKUP(FACTURACION[[#This Row],[NIT]],TABLACLIENTE,5,FALSE)</f>
        <v>CARTAGENA</v>
      </c>
    </row>
    <row r="3076" spans="3:18">
      <c r="C3076" s="29">
        <v>2016</v>
      </c>
      <c r="D3076" s="30" t="s">
        <v>268</v>
      </c>
      <c r="E3076" s="30">
        <f>MONTH(FACTURACION[[#This Row],[MES]]&amp;1)</f>
        <v>3</v>
      </c>
      <c r="F3076" s="223">
        <f>DATE(FACTURACION[[#This Row],[AÑO]],FACTURACION[[#This Row],[Mes numero]],1)</f>
        <v>42430</v>
      </c>
      <c r="G3076" s="160">
        <v>11842</v>
      </c>
      <c r="H3076" s="25">
        <v>890503900</v>
      </c>
      <c r="I3076" s="3" t="str">
        <f>+VLOOKUP(FACTURACION[[#This Row],[NIT]],TABLACLIENTE,2,FALSE)</f>
        <v>GASES DEL ORIENTE S.A. E.S.P.</v>
      </c>
      <c r="J3076" s="3" t="s">
        <v>26</v>
      </c>
      <c r="K3076" s="12" t="str">
        <f>+VLOOKUP(FACTURACION[[#This Row],[REFERENCIA]],CODINV,2,FALSE)</f>
        <v>CONTROL LOOP ZSC-150 BM COMPOSITE</v>
      </c>
      <c r="L3076" s="12" t="str">
        <f>IF(VLOOKUP(FACTURACION[[#This Row],[REFERENCIA]],CODINV,3,FALSE)=0,"",VLOOKUP(FACTURACION[[#This Row],[REFERENCIA]],CODINV,3,FALSE))</f>
        <v/>
      </c>
      <c r="M3076" s="12" t="str">
        <f>+VLOOKUP(FACTURACION[[#This Row],[REFERENCIA]],CODINV,4,FALSE)</f>
        <v>REGULADORES</v>
      </c>
      <c r="N3076" s="12" t="str">
        <f>+VLOOKUP(FACTURACION[[#This Row],[REFERENCIA]],CODINV,5,FALSE)</f>
        <v>HONEYWELL</v>
      </c>
      <c r="O3076" s="3">
        <v>1</v>
      </c>
      <c r="P3076" s="31">
        <v>3645140</v>
      </c>
      <c r="Q3076" s="24">
        <f>+FACTURACION[[#This Row],[CANTIDAD]]*FACTURACION[[#This Row],[VR UNITARIO]]/1000</f>
        <v>3645.14</v>
      </c>
      <c r="R3076" s="3" t="str">
        <f>+VLOOKUP(FACTURACION[[#This Row],[NIT]],TABLACLIENTE,5,FALSE)</f>
        <v>CUCUTA</v>
      </c>
    </row>
    <row r="3077" spans="3:18">
      <c r="C3077" s="29">
        <v>2016</v>
      </c>
      <c r="D3077" s="30" t="s">
        <v>268</v>
      </c>
      <c r="E3077" s="30">
        <f>MONTH(FACTURACION[[#This Row],[MES]]&amp;1)</f>
        <v>3</v>
      </c>
      <c r="F3077" s="223">
        <f>DATE(FACTURACION[[#This Row],[AÑO]],FACTURACION[[#This Row],[Mes numero]],1)</f>
        <v>42430</v>
      </c>
      <c r="G3077" s="160">
        <v>11842</v>
      </c>
      <c r="H3077" s="25">
        <v>890503900</v>
      </c>
      <c r="I3077" s="3" t="str">
        <f>+VLOOKUP(FACTURACION[[#This Row],[NIT]],TABLACLIENTE,2,FALSE)</f>
        <v>GASES DEL ORIENTE S.A. E.S.P.</v>
      </c>
      <c r="J3077" s="3" t="s">
        <v>65</v>
      </c>
      <c r="K3077" s="12" t="str">
        <f>+VLOOKUP(FACTURACION[[#This Row],[REFERENCIA]],CODINV,2,FALSE)</f>
        <v>CONTROL LOOP ZSC-100 BM INSPIRATOR</v>
      </c>
      <c r="L3077" s="12" t="str">
        <f>IF(VLOOKUP(FACTURACION[[#This Row],[REFERENCIA]],CODINV,3,FALSE)=0,"",VLOOKUP(FACTURACION[[#This Row],[REFERENCIA]],CODINV,3,FALSE))</f>
        <v/>
      </c>
      <c r="M3077" s="12" t="str">
        <f>+VLOOKUP(FACTURACION[[#This Row],[REFERENCIA]],CODINV,4,FALSE)</f>
        <v>REGULADORES</v>
      </c>
      <c r="N3077" s="12" t="str">
        <f>+VLOOKUP(FACTURACION[[#This Row],[REFERENCIA]],CODINV,5,FALSE)</f>
        <v>HONEYWELL</v>
      </c>
      <c r="O3077" s="3">
        <v>2</v>
      </c>
      <c r="P3077" s="31">
        <v>3645140</v>
      </c>
      <c r="Q3077" s="24">
        <f>+FACTURACION[[#This Row],[CANTIDAD]]*FACTURACION[[#This Row],[VR UNITARIO]]/1000</f>
        <v>7290.28</v>
      </c>
      <c r="R3077" s="3" t="str">
        <f>+VLOOKUP(FACTURACION[[#This Row],[NIT]],TABLACLIENTE,5,FALSE)</f>
        <v>CUCUTA</v>
      </c>
    </row>
    <row r="3078" spans="3:18">
      <c r="C3078" s="29">
        <v>2016</v>
      </c>
      <c r="D3078" s="30" t="s">
        <v>268</v>
      </c>
      <c r="E3078" s="30">
        <f>MONTH(FACTURACION[[#This Row],[MES]]&amp;1)</f>
        <v>3</v>
      </c>
      <c r="F3078" s="223">
        <f>DATE(FACTURACION[[#This Row],[AÑO]],FACTURACION[[#This Row],[Mes numero]],1)</f>
        <v>42430</v>
      </c>
      <c r="G3078" s="160">
        <v>11836</v>
      </c>
      <c r="H3078" s="25">
        <v>830058251</v>
      </c>
      <c r="I3078" s="3" t="str">
        <f>+VLOOKUP(FACTURACION[[#This Row],[NIT]],TABLACLIENTE,2,FALSE)</f>
        <v>IMS INGENIERIA S.A.S</v>
      </c>
      <c r="J3078" s="3" t="s">
        <v>3</v>
      </c>
      <c r="K3078" s="12" t="str">
        <f>+VLOOKUP(FACTURACION[[#This Row],[REFERENCIA]],CODINV,2,FALSE)</f>
        <v>RES 24-48" W.C. ROJO</v>
      </c>
      <c r="L3078" s="12" t="str">
        <f>IF(VLOOKUP(FACTURACION[[#This Row],[REFERENCIA]],CODINV,3,FALSE)=0,"",VLOOKUP(FACTURACION[[#This Row],[REFERENCIA]],CODINV,3,FALSE))</f>
        <v>70017P082</v>
      </c>
      <c r="M3078" s="12" t="str">
        <f>+VLOOKUP(FACTURACION[[#This Row],[REFERENCIA]],CODINV,4,FALSE)</f>
        <v>REPUESTOS Y ACCESORIOS</v>
      </c>
      <c r="N3078" s="12" t="str">
        <f>+VLOOKUP(FACTURACION[[#This Row],[REFERENCIA]],CODINV,5,FALSE)</f>
        <v>HONEYWELL</v>
      </c>
      <c r="O3078" s="3">
        <v>1</v>
      </c>
      <c r="P3078" s="31">
        <v>18000</v>
      </c>
      <c r="Q3078" s="24">
        <f>+FACTURACION[[#This Row],[CANTIDAD]]*FACTURACION[[#This Row],[VR UNITARIO]]/1000</f>
        <v>18</v>
      </c>
      <c r="R3078" s="3" t="str">
        <f>+VLOOKUP(FACTURACION[[#This Row],[NIT]],TABLACLIENTE,5,FALSE)</f>
        <v>BOGOTÁ D.C.</v>
      </c>
    </row>
    <row r="3079" spans="3:18">
      <c r="C3079" s="29">
        <v>2016</v>
      </c>
      <c r="D3079" s="30" t="s">
        <v>268</v>
      </c>
      <c r="E3079" s="30">
        <f>MONTH(FACTURACION[[#This Row],[MES]]&amp;1)</f>
        <v>3</v>
      </c>
      <c r="F3079" s="223">
        <f>DATE(FACTURACION[[#This Row],[AÑO]],FACTURACION[[#This Row],[Mes numero]],1)</f>
        <v>42430</v>
      </c>
      <c r="G3079" s="160">
        <v>11836</v>
      </c>
      <c r="H3079" s="25">
        <v>830058251</v>
      </c>
      <c r="I3079" s="3" t="str">
        <f>+VLOOKUP(FACTURACION[[#This Row],[NIT]],TABLACLIENTE,2,FALSE)</f>
        <v>IMS INGENIERIA S.A.S</v>
      </c>
      <c r="J3079" s="3" t="s">
        <v>252</v>
      </c>
      <c r="K3079" s="12" t="str">
        <f>+VLOOKUP(FACTURACION[[#This Row],[REFERENCIA]],CODINV,2,FALSE)</f>
        <v>RES 42-2" PSIG ROJO-ROJO</v>
      </c>
      <c r="L3079" s="12" t="str">
        <f>IF(VLOOKUP(FACTURACION[[#This Row],[REFERENCIA]],CODINV,3,FALSE)=0,"",VLOOKUP(FACTURACION[[#This Row],[REFERENCIA]],CODINV,3,FALSE))</f>
        <v>70017P049</v>
      </c>
      <c r="M3079" s="12" t="str">
        <f>+VLOOKUP(FACTURACION[[#This Row],[REFERENCIA]],CODINV,4,FALSE)</f>
        <v>REPUESTOS Y ACCESORIOS</v>
      </c>
      <c r="N3079" s="12" t="str">
        <f>+VLOOKUP(FACTURACION[[#This Row],[REFERENCIA]],CODINV,5,FALSE)</f>
        <v>HONEYWELL</v>
      </c>
      <c r="O3079" s="3">
        <v>1</v>
      </c>
      <c r="P3079" s="31">
        <v>18000</v>
      </c>
      <c r="Q3079" s="24">
        <f>+FACTURACION[[#This Row],[CANTIDAD]]*FACTURACION[[#This Row],[VR UNITARIO]]/1000</f>
        <v>18</v>
      </c>
      <c r="R3079" s="3" t="str">
        <f>+VLOOKUP(FACTURACION[[#This Row],[NIT]],TABLACLIENTE,5,FALSE)</f>
        <v>BOGOTÁ D.C.</v>
      </c>
    </row>
    <row r="3080" spans="3:18">
      <c r="C3080" s="29">
        <v>2016</v>
      </c>
      <c r="D3080" s="30" t="s">
        <v>268</v>
      </c>
      <c r="E3080" s="30">
        <f>MONTH(FACTURACION[[#This Row],[MES]]&amp;1)</f>
        <v>3</v>
      </c>
      <c r="F3080" s="223">
        <f>DATE(FACTURACION[[#This Row],[AÑO]],FACTURACION[[#This Row],[Mes numero]],1)</f>
        <v>42430</v>
      </c>
      <c r="G3080" s="160">
        <v>11850</v>
      </c>
      <c r="H3080" s="25">
        <v>800007813</v>
      </c>
      <c r="I3080" s="3" t="str">
        <f>+VLOOKUP(FACTURACION[[#This Row],[NIT]],TABLACLIENTE,2,FALSE)</f>
        <v>VANTI S.A. E.S.P (VANTI)</v>
      </c>
      <c r="J3080" s="3" t="s">
        <v>603</v>
      </c>
      <c r="K3080" s="12" t="str">
        <f>+VLOOKUP(FACTURACION[[#This Row],[REFERENCIA]],CODINV,2,FALSE)</f>
        <v>RESORTE DE ALIVIO</v>
      </c>
      <c r="L3080" s="12" t="str">
        <f>IF(VLOOKUP(FACTURACION[[#This Row],[REFERENCIA]],CODINV,3,FALSE)=0,"",VLOOKUP(FACTURACION[[#This Row],[REFERENCIA]],CODINV,3,FALSE))</f>
        <v>71403P012</v>
      </c>
      <c r="M3080" s="12" t="str">
        <f>+VLOOKUP(FACTURACION[[#This Row],[REFERENCIA]],CODINV,4,FALSE)</f>
        <v>REPUESTOS Y ACCESORIOS</v>
      </c>
      <c r="N3080" s="12" t="str">
        <f>+VLOOKUP(FACTURACION[[#This Row],[REFERENCIA]],CODINV,5,FALSE)</f>
        <v>HONEYWELL</v>
      </c>
      <c r="O3080" s="3">
        <v>6</v>
      </c>
      <c r="P3080" s="31">
        <v>38629</v>
      </c>
      <c r="Q3080" s="24">
        <f>+FACTURACION[[#This Row],[CANTIDAD]]*FACTURACION[[#This Row],[VR UNITARIO]]/1000</f>
        <v>231.774</v>
      </c>
      <c r="R3080" s="3" t="str">
        <f>+VLOOKUP(FACTURACION[[#This Row],[NIT]],TABLACLIENTE,5,FALSE)</f>
        <v>BOGOTÁ D.C.</v>
      </c>
    </row>
    <row r="3081" spans="3:18">
      <c r="C3081" s="29">
        <v>2016</v>
      </c>
      <c r="D3081" s="30" t="s">
        <v>268</v>
      </c>
      <c r="E3081" s="30">
        <f>MONTH(FACTURACION[[#This Row],[MES]]&amp;1)</f>
        <v>3</v>
      </c>
      <c r="F3081" s="223">
        <f>DATE(FACTURACION[[#This Row],[AÑO]],FACTURACION[[#This Row],[Mes numero]],1)</f>
        <v>42430</v>
      </c>
      <c r="G3081" s="160">
        <v>11850</v>
      </c>
      <c r="H3081" s="25">
        <v>800007813</v>
      </c>
      <c r="I3081" s="3" t="str">
        <f>+VLOOKUP(FACTURACION[[#This Row],[NIT]],TABLACLIENTE,2,FALSE)</f>
        <v>VANTI S.A. E.S.P (VANTI)</v>
      </c>
      <c r="J3081" s="3" t="s">
        <v>180</v>
      </c>
      <c r="K3081" s="12" t="str">
        <f>+VLOOKUP(FACTURACION[[#This Row],[REFERENCIA]],CODINV,2,FALSE)</f>
        <v>O-RING, 0.38OD x.25ID BUNA 70</v>
      </c>
      <c r="L3081" s="12" t="str">
        <f>IF(VLOOKUP(FACTURACION[[#This Row],[REFERENCIA]],CODINV,3,FALSE)=0,"",VLOOKUP(FACTURACION[[#This Row],[REFERENCIA]],CODINV,3,FALSE))</f>
        <v>42710P146</v>
      </c>
      <c r="M3081" s="12" t="str">
        <f>+VLOOKUP(FACTURACION[[#This Row],[REFERENCIA]],CODINV,4,FALSE)</f>
        <v>REPUESTOS Y ACCESORIOS</v>
      </c>
      <c r="N3081" s="12" t="str">
        <f>+VLOOKUP(FACTURACION[[#This Row],[REFERENCIA]],CODINV,5,FALSE)</f>
        <v>HONEYWELL</v>
      </c>
      <c r="O3081" s="3">
        <v>80</v>
      </c>
      <c r="P3081" s="31">
        <v>227944</v>
      </c>
      <c r="Q3081" s="24">
        <f>+FACTURACION[[#This Row],[CANTIDAD]]*FACTURACION[[#This Row],[VR UNITARIO]]/1000</f>
        <v>18235.52</v>
      </c>
      <c r="R3081" s="3" t="str">
        <f>+VLOOKUP(FACTURACION[[#This Row],[NIT]],TABLACLIENTE,5,FALSE)</f>
        <v>BOGOTÁ D.C.</v>
      </c>
    </row>
    <row r="3082" spans="3:18">
      <c r="C3082" s="29">
        <v>2016</v>
      </c>
      <c r="D3082" s="30" t="s">
        <v>268</v>
      </c>
      <c r="E3082" s="30">
        <f>MONTH(FACTURACION[[#This Row],[MES]]&amp;1)</f>
        <v>3</v>
      </c>
      <c r="F3082" s="223">
        <f>DATE(FACTURACION[[#This Row],[AÑO]],FACTURACION[[#This Row],[Mes numero]],1)</f>
        <v>42430</v>
      </c>
      <c r="G3082" s="160">
        <v>11838</v>
      </c>
      <c r="H3082" s="25">
        <v>800145302</v>
      </c>
      <c r="I3082" s="3" t="str">
        <f>+VLOOKUP(FACTURACION[[#This Row],[NIT]],TABLACLIENTE,2,FALSE)</f>
        <v>IMPORTADORA SABYS GARCIA &amp; CIA LTDA</v>
      </c>
      <c r="J3082" s="3" t="s">
        <v>180</v>
      </c>
      <c r="K3082" s="12" t="str">
        <f>+VLOOKUP(FACTURACION[[#This Row],[REFERENCIA]],CODINV,2,FALSE)</f>
        <v>O-RING, 0.38OD x.25ID BUNA 70</v>
      </c>
      <c r="L3082" s="12" t="str">
        <f>IF(VLOOKUP(FACTURACION[[#This Row],[REFERENCIA]],CODINV,3,FALSE)=0,"",VLOOKUP(FACTURACION[[#This Row],[REFERENCIA]],CODINV,3,FALSE))</f>
        <v>42710P146</v>
      </c>
      <c r="M3082" s="12" t="str">
        <f>+VLOOKUP(FACTURACION[[#This Row],[REFERENCIA]],CODINV,4,FALSE)</f>
        <v>REPUESTOS Y ACCESORIOS</v>
      </c>
      <c r="N3082" s="12" t="str">
        <f>+VLOOKUP(FACTURACION[[#This Row],[REFERENCIA]],CODINV,5,FALSE)</f>
        <v>HONEYWELL</v>
      </c>
      <c r="O3082" s="3">
        <v>1</v>
      </c>
      <c r="P3082" s="31">
        <v>19919</v>
      </c>
      <c r="Q3082" s="24">
        <f>+FACTURACION[[#This Row],[CANTIDAD]]*FACTURACION[[#This Row],[VR UNITARIO]]/1000</f>
        <v>19.919</v>
      </c>
      <c r="R3082" s="3" t="str">
        <f>+VLOOKUP(FACTURACION[[#This Row],[NIT]],TABLACLIENTE,5,FALSE)</f>
        <v>BOGOTÁ D.C.</v>
      </c>
    </row>
    <row r="3083" spans="3:18">
      <c r="C3083" s="29">
        <v>2016</v>
      </c>
      <c r="D3083" s="30" t="s">
        <v>268</v>
      </c>
      <c r="E3083" s="30">
        <f>MONTH(FACTURACION[[#This Row],[MES]]&amp;1)</f>
        <v>3</v>
      </c>
      <c r="F3083" s="223">
        <f>DATE(FACTURACION[[#This Row],[AÑO]],FACTURACION[[#This Row],[Mes numero]],1)</f>
        <v>42430</v>
      </c>
      <c r="G3083" s="160">
        <v>11838</v>
      </c>
      <c r="H3083" s="25">
        <v>800145302</v>
      </c>
      <c r="I3083" s="3" t="str">
        <f>+VLOOKUP(FACTURACION[[#This Row],[NIT]],TABLACLIENTE,2,FALSE)</f>
        <v>IMPORTADORA SABYS GARCIA &amp; CIA LTDA</v>
      </c>
      <c r="J3083" s="3" t="s">
        <v>180</v>
      </c>
      <c r="K3083" s="12" t="str">
        <f>+VLOOKUP(FACTURACION[[#This Row],[REFERENCIA]],CODINV,2,FALSE)</f>
        <v>O-RING, 0.38OD x.25ID BUNA 70</v>
      </c>
      <c r="L3083" s="12" t="str">
        <f>IF(VLOOKUP(FACTURACION[[#This Row],[REFERENCIA]],CODINV,3,FALSE)=0,"",VLOOKUP(FACTURACION[[#This Row],[REFERENCIA]],CODINV,3,FALSE))</f>
        <v>42710P146</v>
      </c>
      <c r="M3083" s="12" t="str">
        <f>+VLOOKUP(FACTURACION[[#This Row],[REFERENCIA]],CODINV,4,FALSE)</f>
        <v>REPUESTOS Y ACCESORIOS</v>
      </c>
      <c r="N3083" s="12" t="str">
        <f>+VLOOKUP(FACTURACION[[#This Row],[REFERENCIA]],CODINV,5,FALSE)</f>
        <v>HONEYWELL</v>
      </c>
      <c r="O3083" s="3">
        <v>300</v>
      </c>
      <c r="P3083" s="31">
        <v>3320</v>
      </c>
      <c r="Q3083" s="24">
        <f>+FACTURACION[[#This Row],[CANTIDAD]]*FACTURACION[[#This Row],[VR UNITARIO]]/1000</f>
        <v>996</v>
      </c>
      <c r="R3083" s="3" t="str">
        <f>+VLOOKUP(FACTURACION[[#This Row],[NIT]],TABLACLIENTE,5,FALSE)</f>
        <v>BOGOTÁ D.C.</v>
      </c>
    </row>
    <row r="3084" spans="3:18">
      <c r="C3084" s="29">
        <v>2016</v>
      </c>
      <c r="D3084" s="30" t="s">
        <v>268</v>
      </c>
      <c r="E3084" s="30">
        <f>MONTH(FACTURACION[[#This Row],[MES]]&amp;1)</f>
        <v>3</v>
      </c>
      <c r="F3084" s="223">
        <f>DATE(FACTURACION[[#This Row],[AÑO]],FACTURACION[[#This Row],[Mes numero]],1)</f>
        <v>42430</v>
      </c>
      <c r="G3084" s="160">
        <v>11861</v>
      </c>
      <c r="H3084" s="25">
        <v>900836293</v>
      </c>
      <c r="I3084" s="3" t="str">
        <f>+VLOOKUP(FACTURACION[[#This Row],[NIT]],TABLACLIENTE,2,FALSE)</f>
        <v>PROSOLGAS SAS</v>
      </c>
      <c r="J3084" s="3" t="s">
        <v>629</v>
      </c>
      <c r="K3084" s="12" t="str">
        <f>+VLOOKUP(FACTURACION[[#This Row],[REFERENCIA]],CODINV,2,FALSE)</f>
        <v>DIAFRAGMA 1800/2000</v>
      </c>
      <c r="L3084" s="12" t="str">
        <f>IF(VLOOKUP(FACTURACION[[#This Row],[REFERENCIA]],CODINV,3,FALSE)=0,"",VLOOKUP(FACTURACION[[#This Row],[REFERENCIA]],CODINV,3,FALSE))</f>
        <v>70014P143</v>
      </c>
      <c r="M3084" s="12" t="str">
        <f>+VLOOKUP(FACTURACION[[#This Row],[REFERENCIA]],CODINV,4,FALSE)</f>
        <v>REPUESTOS Y ACCESORIOS</v>
      </c>
      <c r="N3084" s="12" t="str">
        <f>+VLOOKUP(FACTURACION[[#This Row],[REFERENCIA]],CODINV,5,FALSE)</f>
        <v>HONEYWELL</v>
      </c>
      <c r="O3084" s="3">
        <v>1</v>
      </c>
      <c r="P3084" s="31">
        <v>50000</v>
      </c>
      <c r="Q3084" s="24">
        <f>+FACTURACION[[#This Row],[CANTIDAD]]*FACTURACION[[#This Row],[VR UNITARIO]]/1000</f>
        <v>50</v>
      </c>
      <c r="R3084" s="3" t="str">
        <f>+VLOOKUP(FACTURACION[[#This Row],[NIT]],TABLACLIENTE,5,FALSE)</f>
        <v>BOGOTÁ D.C.</v>
      </c>
    </row>
    <row r="3085" spans="3:18">
      <c r="C3085" s="29">
        <v>2016</v>
      </c>
      <c r="D3085" s="30" t="s">
        <v>268</v>
      </c>
      <c r="E3085" s="30">
        <f>MONTH(FACTURACION[[#This Row],[MES]]&amp;1)</f>
        <v>3</v>
      </c>
      <c r="F3085" s="223">
        <f>DATE(FACTURACION[[#This Row],[AÑO]],FACTURACION[[#This Row],[Mes numero]],1)</f>
        <v>42430</v>
      </c>
      <c r="G3085" s="160">
        <v>11838</v>
      </c>
      <c r="H3085" s="25">
        <v>800145302</v>
      </c>
      <c r="I3085" s="3" t="str">
        <f>+VLOOKUP(FACTURACION[[#This Row],[NIT]],TABLACLIENTE,2,FALSE)</f>
        <v>IMPORTADORA SABYS GARCIA &amp; CIA LTDA</v>
      </c>
      <c r="J3085" s="3" t="s">
        <v>809</v>
      </c>
      <c r="K3085" s="12" t="str">
        <f>+VLOOKUP(FACTURACION[[#This Row],[REFERENCIA]],CODINV,2,FALSE)</f>
        <v>SCREW HX HD 1/4 X 28 X 1,25</v>
      </c>
      <c r="L3085" s="12" t="str">
        <f>IF(VLOOKUP(FACTURACION[[#This Row],[REFERENCIA]],CODINV,3,FALSE)=0,"",VLOOKUP(FACTURACION[[#This Row],[REFERENCIA]],CODINV,3,FALSE))</f>
        <v>78001P029</v>
      </c>
      <c r="M3085" s="12" t="str">
        <f>+VLOOKUP(FACTURACION[[#This Row],[REFERENCIA]],CODINV,4,FALSE)</f>
        <v>REPUESTOS Y ACCESORIOS</v>
      </c>
      <c r="N3085" s="12" t="str">
        <f>+VLOOKUP(FACTURACION[[#This Row],[REFERENCIA]],CODINV,5,FALSE)</f>
        <v>HONEYWELL</v>
      </c>
      <c r="O3085" s="3">
        <v>150</v>
      </c>
      <c r="P3085" s="31">
        <v>3320</v>
      </c>
      <c r="Q3085" s="24">
        <f>+FACTURACION[[#This Row],[CANTIDAD]]*FACTURACION[[#This Row],[VR UNITARIO]]/1000</f>
        <v>498</v>
      </c>
      <c r="R3085" s="3" t="str">
        <f>+VLOOKUP(FACTURACION[[#This Row],[NIT]],TABLACLIENTE,5,FALSE)</f>
        <v>BOGOTÁ D.C.</v>
      </c>
    </row>
    <row r="3086" spans="3:18">
      <c r="C3086" s="29">
        <v>2016</v>
      </c>
      <c r="D3086" s="30" t="s">
        <v>268</v>
      </c>
      <c r="E3086" s="30">
        <f>MONTH(FACTURACION[[#This Row],[MES]]&amp;1)</f>
        <v>3</v>
      </c>
      <c r="F3086" s="223">
        <f>DATE(FACTURACION[[#This Row],[AÑO]],FACTURACION[[#This Row],[Mes numero]],1)</f>
        <v>42430</v>
      </c>
      <c r="G3086" s="160">
        <v>11838</v>
      </c>
      <c r="H3086" s="25">
        <v>800145302</v>
      </c>
      <c r="I3086" s="3" t="str">
        <f>+VLOOKUP(FACTURACION[[#This Row],[NIT]],TABLACLIENTE,2,FALSE)</f>
        <v>IMPORTADORA SABYS GARCIA &amp; CIA LTDA</v>
      </c>
      <c r="J3086" s="3" t="s">
        <v>899</v>
      </c>
      <c r="K3086" s="12" t="str">
        <f>+VLOOKUP(FACTURACION[[#This Row],[REFERENCIA]],CODINV,2,FALSE)</f>
        <v>HEX NUT 1/4 X 28</v>
      </c>
      <c r="L3086" s="12" t="str">
        <f>IF(VLOOKUP(FACTURACION[[#This Row],[REFERENCIA]],CODINV,3,FALSE)=0,"",VLOOKUP(FACTURACION[[#This Row],[REFERENCIA]],CODINV,3,FALSE))</f>
        <v>22032P078</v>
      </c>
      <c r="M3086" s="12" t="str">
        <f>+VLOOKUP(FACTURACION[[#This Row],[REFERENCIA]],CODINV,4,FALSE)</f>
        <v>REPUESTOS Y ACCESORIOS</v>
      </c>
      <c r="N3086" s="12" t="str">
        <f>+VLOOKUP(FACTURACION[[#This Row],[REFERENCIA]],CODINV,5,FALSE)</f>
        <v>HONEYWELL</v>
      </c>
      <c r="O3086" s="3">
        <v>150</v>
      </c>
      <c r="P3086" s="31">
        <v>16599</v>
      </c>
      <c r="Q3086" s="24">
        <f>+FACTURACION[[#This Row],[CANTIDAD]]*FACTURACION[[#This Row],[VR UNITARIO]]/1000</f>
        <v>2489.85</v>
      </c>
      <c r="R3086" s="3" t="str">
        <f>+VLOOKUP(FACTURACION[[#This Row],[NIT]],TABLACLIENTE,5,FALSE)</f>
        <v>BOGOTÁ D.C.</v>
      </c>
    </row>
    <row r="3087" spans="3:18">
      <c r="C3087" s="29">
        <v>2016</v>
      </c>
      <c r="D3087" s="30" t="s">
        <v>268</v>
      </c>
      <c r="E3087" s="30">
        <f>MONTH(FACTURACION[[#This Row],[MES]]&amp;1)</f>
        <v>3</v>
      </c>
      <c r="F3087" s="223">
        <f>DATE(FACTURACION[[#This Row],[AÑO]],FACTURACION[[#This Row],[Mes numero]],1)</f>
        <v>42430</v>
      </c>
      <c r="G3087" s="160">
        <v>11838</v>
      </c>
      <c r="H3087" s="25">
        <v>800145302</v>
      </c>
      <c r="I3087" s="3" t="str">
        <f>+VLOOKUP(FACTURACION[[#This Row],[NIT]],TABLACLIENTE,2,FALSE)</f>
        <v>IMPORTADORA SABYS GARCIA &amp; CIA LTDA</v>
      </c>
      <c r="J3087" s="3" t="s">
        <v>898</v>
      </c>
      <c r="K3087" s="12" t="str">
        <f>+VLOOKUP(FACTURACION[[#This Row],[REFERENCIA]],CODINV,2,FALSE)</f>
        <v>DIAFRAGMA STEM NUT</v>
      </c>
      <c r="L3087" s="12" t="str">
        <f>IF(VLOOKUP(FACTURACION[[#This Row],[REFERENCIA]],CODINV,3,FALSE)=0,"",VLOOKUP(FACTURACION[[#This Row],[REFERENCIA]],CODINV,3,FALSE))</f>
        <v>70872P001</v>
      </c>
      <c r="M3087" s="12" t="str">
        <f>+VLOOKUP(FACTURACION[[#This Row],[REFERENCIA]],CODINV,4,FALSE)</f>
        <v>REPUESTOS Y ACCESORIOS</v>
      </c>
      <c r="N3087" s="12" t="str">
        <f>+VLOOKUP(FACTURACION[[#This Row],[REFERENCIA]],CODINV,5,FALSE)</f>
        <v>HONEYWELL</v>
      </c>
      <c r="O3087" s="3">
        <v>10</v>
      </c>
      <c r="P3087" s="31">
        <v>26558</v>
      </c>
      <c r="Q3087" s="24">
        <f>+FACTURACION[[#This Row],[CANTIDAD]]*FACTURACION[[#This Row],[VR UNITARIO]]/1000</f>
        <v>265.58</v>
      </c>
      <c r="R3087" s="3" t="str">
        <f>+VLOOKUP(FACTURACION[[#This Row],[NIT]],TABLACLIENTE,5,FALSE)</f>
        <v>BOGOTÁ D.C.</v>
      </c>
    </row>
    <row r="3088" spans="3:18">
      <c r="C3088" s="29">
        <v>2016</v>
      </c>
      <c r="D3088" s="30" t="s">
        <v>268</v>
      </c>
      <c r="E3088" s="30">
        <f>MONTH(FACTURACION[[#This Row],[MES]]&amp;1)</f>
        <v>3</v>
      </c>
      <c r="F3088" s="223">
        <f>DATE(FACTURACION[[#This Row],[AÑO]],FACTURACION[[#This Row],[Mes numero]],1)</f>
        <v>42430</v>
      </c>
      <c r="G3088" s="160">
        <v>11850</v>
      </c>
      <c r="H3088" s="25">
        <v>800007813</v>
      </c>
      <c r="I3088" s="3" t="str">
        <f>+VLOOKUP(FACTURACION[[#This Row],[NIT]],TABLACLIENTE,2,FALSE)</f>
        <v>VANTI S.A. E.S.P (VANTI)</v>
      </c>
      <c r="J3088" s="3" t="s">
        <v>572</v>
      </c>
      <c r="K3088" s="12" t="str">
        <f>+VLOOKUP(FACTURACION[[#This Row],[REFERENCIA]],CODINV,2,FALSE)</f>
        <v>RING, RETAINING</v>
      </c>
      <c r="L3088" s="12" t="str">
        <f>IF(VLOOKUP(FACTURACION[[#This Row],[REFERENCIA]],CODINV,3,FALSE)=0,"",VLOOKUP(FACTURACION[[#This Row],[REFERENCIA]],CODINV,3,FALSE))</f>
        <v>78074P029</v>
      </c>
      <c r="M3088" s="12" t="str">
        <f>+VLOOKUP(FACTURACION[[#This Row],[REFERENCIA]],CODINV,4,FALSE)</f>
        <v>REPUESTOS Y ACCESORIOS</v>
      </c>
      <c r="N3088" s="12" t="str">
        <f>+VLOOKUP(FACTURACION[[#This Row],[REFERENCIA]],CODINV,5,FALSE)</f>
        <v>HONEYWELL</v>
      </c>
      <c r="O3088" s="3">
        <v>26</v>
      </c>
      <c r="P3088" s="31">
        <v>23177</v>
      </c>
      <c r="Q3088" s="24">
        <f>+FACTURACION[[#This Row],[CANTIDAD]]*FACTURACION[[#This Row],[VR UNITARIO]]/1000</f>
        <v>602.60199999999998</v>
      </c>
      <c r="R3088" s="3" t="str">
        <f>+VLOOKUP(FACTURACION[[#This Row],[NIT]],TABLACLIENTE,5,FALSE)</f>
        <v>BOGOTÁ D.C.</v>
      </c>
    </row>
    <row r="3089" spans="3:18">
      <c r="C3089" s="29">
        <v>2016</v>
      </c>
      <c r="D3089" s="30" t="s">
        <v>268</v>
      </c>
      <c r="E3089" s="30">
        <f>MONTH(FACTURACION[[#This Row],[MES]]&amp;1)</f>
        <v>3</v>
      </c>
      <c r="F3089" s="223">
        <f>DATE(FACTURACION[[#This Row],[AÑO]],FACTURACION[[#This Row],[Mes numero]],1)</f>
        <v>42430</v>
      </c>
      <c r="G3089" s="160">
        <v>11838</v>
      </c>
      <c r="H3089" s="25">
        <v>800145302</v>
      </c>
      <c r="I3089" s="3" t="str">
        <f>+VLOOKUP(FACTURACION[[#This Row],[NIT]],TABLACLIENTE,2,FALSE)</f>
        <v>IMPORTADORA SABYS GARCIA &amp; CIA LTDA</v>
      </c>
      <c r="J3089" s="3" t="s">
        <v>61</v>
      </c>
      <c r="K3089" s="12" t="str">
        <f>+VLOOKUP(FACTURACION[[#This Row],[REFERENCIA]],CODINV,2,FALSE)</f>
        <v>MANGA 2" S300 H7</v>
      </c>
      <c r="L3089" s="12" t="str">
        <f>IF(VLOOKUP(FACTURACION[[#This Row],[REFERENCIA]],CODINV,3,FALSE)=0,"",VLOOKUP(FACTURACION[[#This Row],[REFERENCIA]],CODINV,3,FALSE))</f>
        <v>73404P002</v>
      </c>
      <c r="M3089" s="12" t="str">
        <f>+VLOOKUP(FACTURACION[[#This Row],[REFERENCIA]],CODINV,4,FALSE)</f>
        <v>MANGAS</v>
      </c>
      <c r="N3089" s="12" t="str">
        <f>+VLOOKUP(FACTURACION[[#This Row],[REFERENCIA]],CODINV,5,FALSE)</f>
        <v>HONEYWELL</v>
      </c>
      <c r="O3089" s="3">
        <v>13</v>
      </c>
      <c r="P3089" s="31">
        <v>590924</v>
      </c>
      <c r="Q3089" s="24">
        <f>+FACTURACION[[#This Row],[CANTIDAD]]*FACTURACION[[#This Row],[VR UNITARIO]]/1000</f>
        <v>7682.0119999999997</v>
      </c>
      <c r="R3089" s="3" t="str">
        <f>+VLOOKUP(FACTURACION[[#This Row],[NIT]],TABLACLIENTE,5,FALSE)</f>
        <v>BOGOTÁ D.C.</v>
      </c>
    </row>
    <row r="3090" spans="3:18">
      <c r="C3090" s="29">
        <v>2016</v>
      </c>
      <c r="D3090" s="30" t="s">
        <v>268</v>
      </c>
      <c r="E3090" s="30">
        <f>MONTH(FACTURACION[[#This Row],[MES]]&amp;1)</f>
        <v>3</v>
      </c>
      <c r="F3090" s="223">
        <f>DATE(FACTURACION[[#This Row],[AÑO]],FACTURACION[[#This Row],[Mes numero]],1)</f>
        <v>42430</v>
      </c>
      <c r="G3090" s="160">
        <v>11850</v>
      </c>
      <c r="H3090" s="25">
        <v>800007813</v>
      </c>
      <c r="I3090" s="3" t="str">
        <f>+VLOOKUP(FACTURACION[[#This Row],[NIT]],TABLACLIENTE,2,FALSE)</f>
        <v>VANTI S.A. E.S.P (VANTI)</v>
      </c>
      <c r="J3090" s="3" t="s">
        <v>139</v>
      </c>
      <c r="K3090" s="12" t="str">
        <f>+VLOOKUP(FACTURACION[[#This Row],[REFERENCIA]],CODINV,2,FALSE)</f>
        <v>JAULA  AFV S300 100%</v>
      </c>
      <c r="L3090" s="12" t="str">
        <f>IF(VLOOKUP(FACTURACION[[#This Row],[REFERENCIA]],CODINV,3,FALSE)=0,"",VLOOKUP(FACTURACION[[#This Row],[REFERENCIA]],CODINV,3,FALSE))</f>
        <v>73402P001</v>
      </c>
      <c r="M3090" s="12" t="str">
        <f>+VLOOKUP(FACTURACION[[#This Row],[REFERENCIA]],CODINV,4,FALSE)</f>
        <v>REPUESTOS Y ACCESORIOS</v>
      </c>
      <c r="N3090" s="12" t="str">
        <f>+VLOOKUP(FACTURACION[[#This Row],[REFERENCIA]],CODINV,5,FALSE)</f>
        <v>HONEYWELL</v>
      </c>
      <c r="O3090" s="3">
        <v>2</v>
      </c>
      <c r="P3090" s="31">
        <v>962759</v>
      </c>
      <c r="Q3090" s="24">
        <f>+FACTURACION[[#This Row],[CANTIDAD]]*FACTURACION[[#This Row],[VR UNITARIO]]/1000</f>
        <v>1925.518</v>
      </c>
      <c r="R3090" s="3" t="str">
        <f>+VLOOKUP(FACTURACION[[#This Row],[NIT]],TABLACLIENTE,5,FALSE)</f>
        <v>BOGOTÁ D.C.</v>
      </c>
    </row>
    <row r="3091" spans="3:18">
      <c r="C3091" s="29">
        <v>2016</v>
      </c>
      <c r="D3091" s="30" t="s">
        <v>268</v>
      </c>
      <c r="E3091" s="30">
        <f>MONTH(FACTURACION[[#This Row],[MES]]&amp;1)</f>
        <v>3</v>
      </c>
      <c r="F3091" s="223">
        <f>DATE(FACTURACION[[#This Row],[AÑO]],FACTURACION[[#This Row],[Mes numero]],1)</f>
        <v>42430</v>
      </c>
      <c r="G3091" s="160">
        <v>11838</v>
      </c>
      <c r="H3091" s="25">
        <v>800145302</v>
      </c>
      <c r="I3091" s="3" t="str">
        <f>+VLOOKUP(FACTURACION[[#This Row],[NIT]],TABLACLIENTE,2,FALSE)</f>
        <v>IMPORTADORA SABYS GARCIA &amp; CIA LTDA</v>
      </c>
      <c r="J3091" s="3" t="s">
        <v>139</v>
      </c>
      <c r="K3091" s="12" t="str">
        <f>+VLOOKUP(FACTURACION[[#This Row],[REFERENCIA]],CODINV,2,FALSE)</f>
        <v>JAULA  AFV S300 100%</v>
      </c>
      <c r="L3091" s="12" t="str">
        <f>IF(VLOOKUP(FACTURACION[[#This Row],[REFERENCIA]],CODINV,3,FALSE)=0,"",VLOOKUP(FACTURACION[[#This Row],[REFERENCIA]],CODINV,3,FALSE))</f>
        <v>73402P001</v>
      </c>
      <c r="M3091" s="12" t="str">
        <f>+VLOOKUP(FACTURACION[[#This Row],[REFERENCIA]],CODINV,4,FALSE)</f>
        <v>REPUESTOS Y ACCESORIOS</v>
      </c>
      <c r="N3091" s="12" t="str">
        <f>+VLOOKUP(FACTURACION[[#This Row],[REFERENCIA]],CODINV,5,FALSE)</f>
        <v>HONEYWELL</v>
      </c>
      <c r="O3091" s="3">
        <v>10</v>
      </c>
      <c r="P3091" s="31">
        <v>1298042</v>
      </c>
      <c r="Q3091" s="24">
        <f>+FACTURACION[[#This Row],[CANTIDAD]]*FACTURACION[[#This Row],[VR UNITARIO]]/1000</f>
        <v>12980.42</v>
      </c>
      <c r="R3091" s="3" t="str">
        <f>+VLOOKUP(FACTURACION[[#This Row],[NIT]],TABLACLIENTE,5,FALSE)</f>
        <v>BOGOTÁ D.C.</v>
      </c>
    </row>
    <row r="3092" spans="3:18">
      <c r="C3092" s="29">
        <v>2016</v>
      </c>
      <c r="D3092" s="30" t="s">
        <v>268</v>
      </c>
      <c r="E3092" s="30">
        <f>MONTH(FACTURACION[[#This Row],[MES]]&amp;1)</f>
        <v>3</v>
      </c>
      <c r="F3092" s="223">
        <f>DATE(FACTURACION[[#This Row],[AÑO]],FACTURACION[[#This Row],[Mes numero]],1)</f>
        <v>42430</v>
      </c>
      <c r="G3092" s="160">
        <v>11850</v>
      </c>
      <c r="H3092" s="25">
        <v>800007813</v>
      </c>
      <c r="I3092" s="3" t="str">
        <f>+VLOOKUP(FACTURACION[[#This Row],[NIT]],TABLACLIENTE,2,FALSE)</f>
        <v>VANTI S.A. E.S.P (VANTI)</v>
      </c>
      <c r="J3092" s="3" t="s">
        <v>140</v>
      </c>
      <c r="K3092" s="12" t="str">
        <f>+VLOOKUP(FACTURACION[[#This Row],[REFERENCIA]],CODINV,2,FALSE)</f>
        <v>VALVE CAGE 3"FULL OPEN</v>
      </c>
      <c r="L3092" s="12" t="str">
        <f>IF(VLOOKUP(FACTURACION[[#This Row],[REFERENCIA]],CODINV,3,FALSE)=0,"",VLOOKUP(FACTURACION[[#This Row],[REFERENCIA]],CODINV,3,FALSE))</f>
        <v>73402P002</v>
      </c>
      <c r="M3092" s="12" t="str">
        <f>+VLOOKUP(FACTURACION[[#This Row],[REFERENCIA]],CODINV,4,FALSE)</f>
        <v>REPUESTOS Y ACCESORIOS</v>
      </c>
      <c r="N3092" s="12" t="str">
        <f>+VLOOKUP(FACTURACION[[#This Row],[REFERENCIA]],CODINV,5,FALSE)</f>
        <v>HONEYWELL</v>
      </c>
      <c r="O3092" s="3">
        <v>2</v>
      </c>
      <c r="P3092" s="31">
        <v>1551103</v>
      </c>
      <c r="Q3092" s="24">
        <f>+FACTURACION[[#This Row],[CANTIDAD]]*FACTURACION[[#This Row],[VR UNITARIO]]/1000</f>
        <v>3102.2060000000001</v>
      </c>
      <c r="R3092" s="3" t="str">
        <f>+VLOOKUP(FACTURACION[[#This Row],[NIT]],TABLACLIENTE,5,FALSE)</f>
        <v>BOGOTÁ D.C.</v>
      </c>
    </row>
    <row r="3093" spans="3:18">
      <c r="C3093" s="29">
        <v>2016</v>
      </c>
      <c r="D3093" s="30" t="s">
        <v>268</v>
      </c>
      <c r="E3093" s="30">
        <f>MONTH(FACTURACION[[#This Row],[MES]]&amp;1)</f>
        <v>3</v>
      </c>
      <c r="F3093" s="223">
        <f>DATE(FACTURACION[[#This Row],[AÑO]],FACTURACION[[#This Row],[Mes numero]],1)</f>
        <v>42430</v>
      </c>
      <c r="G3093" s="160">
        <v>11838</v>
      </c>
      <c r="H3093" s="25">
        <v>800145302</v>
      </c>
      <c r="I3093" s="3" t="str">
        <f>+VLOOKUP(FACTURACION[[#This Row],[NIT]],TABLACLIENTE,2,FALSE)</f>
        <v>IMPORTADORA SABYS GARCIA &amp; CIA LTDA</v>
      </c>
      <c r="J3093" s="3" t="s">
        <v>140</v>
      </c>
      <c r="K3093" s="12" t="str">
        <f>+VLOOKUP(FACTURACION[[#This Row],[REFERENCIA]],CODINV,2,FALSE)</f>
        <v>VALVE CAGE 3"FULL OPEN</v>
      </c>
      <c r="L3093" s="12" t="str">
        <f>IF(VLOOKUP(FACTURACION[[#This Row],[REFERENCIA]],CODINV,3,FALSE)=0,"",VLOOKUP(FACTURACION[[#This Row],[REFERENCIA]],CODINV,3,FALSE))</f>
        <v>73402P002</v>
      </c>
      <c r="M3093" s="12" t="str">
        <f>+VLOOKUP(FACTURACION[[#This Row],[REFERENCIA]],CODINV,4,FALSE)</f>
        <v>REPUESTOS Y ACCESORIOS</v>
      </c>
      <c r="N3093" s="12" t="str">
        <f>+VLOOKUP(FACTURACION[[#This Row],[REFERENCIA]],CODINV,5,FALSE)</f>
        <v>HONEYWELL</v>
      </c>
      <c r="O3093" s="3">
        <v>6</v>
      </c>
      <c r="P3093" s="31">
        <v>2088154</v>
      </c>
      <c r="Q3093" s="24">
        <f>+FACTURACION[[#This Row],[CANTIDAD]]*FACTURACION[[#This Row],[VR UNITARIO]]/1000</f>
        <v>12528.924000000001</v>
      </c>
      <c r="R3093" s="3" t="str">
        <f>+VLOOKUP(FACTURACION[[#This Row],[NIT]],TABLACLIENTE,5,FALSE)</f>
        <v>BOGOTÁ D.C.</v>
      </c>
    </row>
    <row r="3094" spans="3:18">
      <c r="C3094" s="29">
        <v>2016</v>
      </c>
      <c r="D3094" s="30" t="s">
        <v>268</v>
      </c>
      <c r="E3094" s="30">
        <f>MONTH(FACTURACION[[#This Row],[MES]]&amp;1)</f>
        <v>3</v>
      </c>
      <c r="F3094" s="223">
        <f>DATE(FACTURACION[[#This Row],[AÑO]],FACTURACION[[#This Row],[Mes numero]],1)</f>
        <v>42430</v>
      </c>
      <c r="G3094" s="160">
        <v>11850</v>
      </c>
      <c r="H3094" s="25">
        <v>800007813</v>
      </c>
      <c r="I3094" s="3" t="str">
        <f>+VLOOKUP(FACTURACION[[#This Row],[NIT]],TABLACLIENTE,2,FALSE)</f>
        <v>VANTI S.A. E.S.P (VANTI)</v>
      </c>
      <c r="J3094" s="3" t="s">
        <v>570</v>
      </c>
      <c r="K3094" s="12" t="str">
        <f>+VLOOKUP(FACTURACION[[#This Row],[REFERENCIA]],CODINV,2,FALSE)</f>
        <v>WASHER</v>
      </c>
      <c r="L3094" s="12" t="str">
        <f>IF(VLOOKUP(FACTURACION[[#This Row],[REFERENCIA]],CODINV,3,FALSE)=0,"",VLOOKUP(FACTURACION[[#This Row],[REFERENCIA]],CODINV,3,FALSE))</f>
        <v>70176P040</v>
      </c>
      <c r="M3094" s="12" t="str">
        <f>+VLOOKUP(FACTURACION[[#This Row],[REFERENCIA]],CODINV,4,FALSE)</f>
        <v>REPUESTOS Y ACCESORIOS</v>
      </c>
      <c r="N3094" s="12" t="str">
        <f>+VLOOKUP(FACTURACION[[#This Row],[REFERENCIA]],CODINV,5,FALSE)</f>
        <v>HONEYWELL</v>
      </c>
      <c r="O3094" s="3">
        <v>6</v>
      </c>
      <c r="P3094" s="31">
        <v>23177</v>
      </c>
      <c r="Q3094" s="24">
        <f>+FACTURACION[[#This Row],[CANTIDAD]]*FACTURACION[[#This Row],[VR UNITARIO]]/1000</f>
        <v>139.06200000000001</v>
      </c>
      <c r="R3094" s="3" t="str">
        <f>+VLOOKUP(FACTURACION[[#This Row],[NIT]],TABLACLIENTE,5,FALSE)</f>
        <v>BOGOTÁ D.C.</v>
      </c>
    </row>
    <row r="3095" spans="3:18">
      <c r="C3095" s="29">
        <v>2016</v>
      </c>
      <c r="D3095" s="30" t="s">
        <v>268</v>
      </c>
      <c r="E3095" s="30">
        <f>MONTH(FACTURACION[[#This Row],[MES]]&amp;1)</f>
        <v>3</v>
      </c>
      <c r="F3095" s="223">
        <f>DATE(FACTURACION[[#This Row],[AÑO]],FACTURACION[[#This Row],[Mes numero]],1)</f>
        <v>42430</v>
      </c>
      <c r="G3095" s="160">
        <v>11838</v>
      </c>
      <c r="H3095" s="25">
        <v>800145302</v>
      </c>
      <c r="I3095" s="3" t="str">
        <f>+VLOOKUP(FACTURACION[[#This Row],[NIT]],TABLACLIENTE,2,FALSE)</f>
        <v>IMPORTADORA SABYS GARCIA &amp; CIA LTDA</v>
      </c>
      <c r="J3095" s="3" t="s">
        <v>570</v>
      </c>
      <c r="K3095" s="12" t="str">
        <f>+VLOOKUP(FACTURACION[[#This Row],[REFERENCIA]],CODINV,2,FALSE)</f>
        <v>WASHER</v>
      </c>
      <c r="L3095" s="12" t="str">
        <f>IF(VLOOKUP(FACTURACION[[#This Row],[REFERENCIA]],CODINV,3,FALSE)=0,"",VLOOKUP(FACTURACION[[#This Row],[REFERENCIA]],CODINV,3,FALSE))</f>
        <v>70176P040</v>
      </c>
      <c r="M3095" s="12" t="str">
        <f>+VLOOKUP(FACTURACION[[#This Row],[REFERENCIA]],CODINV,4,FALSE)</f>
        <v>REPUESTOS Y ACCESORIOS</v>
      </c>
      <c r="N3095" s="12" t="str">
        <f>+VLOOKUP(FACTURACION[[#This Row],[REFERENCIA]],CODINV,5,FALSE)</f>
        <v>HONEYWELL</v>
      </c>
      <c r="O3095" s="3">
        <v>20</v>
      </c>
      <c r="P3095" s="31">
        <v>23239</v>
      </c>
      <c r="Q3095" s="24">
        <f>+FACTURACION[[#This Row],[CANTIDAD]]*FACTURACION[[#This Row],[VR UNITARIO]]/1000</f>
        <v>464.78</v>
      </c>
      <c r="R3095" s="3" t="str">
        <f>+VLOOKUP(FACTURACION[[#This Row],[NIT]],TABLACLIENTE,5,FALSE)</f>
        <v>BOGOTÁ D.C.</v>
      </c>
    </row>
    <row r="3096" spans="3:18">
      <c r="C3096" s="29">
        <v>2016</v>
      </c>
      <c r="D3096" s="30" t="s">
        <v>268</v>
      </c>
      <c r="E3096" s="30">
        <f>MONTH(FACTURACION[[#This Row],[MES]]&amp;1)</f>
        <v>3</v>
      </c>
      <c r="F3096" s="223">
        <f>DATE(FACTURACION[[#This Row],[AÑO]],FACTURACION[[#This Row],[Mes numero]],1)</f>
        <v>42430</v>
      </c>
      <c r="G3096" s="160">
        <v>11850</v>
      </c>
      <c r="H3096" s="25">
        <v>800007813</v>
      </c>
      <c r="I3096" s="3" t="str">
        <f>+VLOOKUP(FACTURACION[[#This Row],[NIT]],TABLACLIENTE,2,FALSE)</f>
        <v>VANTI S.A. E.S.P (VANTI)</v>
      </c>
      <c r="J3096" s="3" t="s">
        <v>157</v>
      </c>
      <c r="K3096" s="12" t="str">
        <f>+VLOOKUP(FACTURACION[[#This Row],[REFERENCIA]],CODINV,2,FALSE)</f>
        <v>CORE RESTRICTOR</v>
      </c>
      <c r="L3096" s="12" t="str">
        <f>IF(VLOOKUP(FACTURACION[[#This Row],[REFERENCIA]],CODINV,3,FALSE)=0,"",VLOOKUP(FACTURACION[[#This Row],[REFERENCIA]],CODINV,3,FALSE))</f>
        <v>73659P003</v>
      </c>
      <c r="M3096" s="12" t="str">
        <f>+VLOOKUP(FACTURACION[[#This Row],[REFERENCIA]],CODINV,4,FALSE)</f>
        <v>REPUESTOS Y ACCESORIOS</v>
      </c>
      <c r="N3096" s="12" t="str">
        <f>+VLOOKUP(FACTURACION[[#This Row],[REFERENCIA]],CODINV,5,FALSE)</f>
        <v>HONEYWELL</v>
      </c>
      <c r="O3096" s="3">
        <v>17</v>
      </c>
      <c r="P3096" s="31">
        <v>216323</v>
      </c>
      <c r="Q3096" s="24">
        <f>+FACTURACION[[#This Row],[CANTIDAD]]*FACTURACION[[#This Row],[VR UNITARIO]]/1000</f>
        <v>3677.491</v>
      </c>
      <c r="R3096" s="3" t="str">
        <f>+VLOOKUP(FACTURACION[[#This Row],[NIT]],TABLACLIENTE,5,FALSE)</f>
        <v>BOGOTÁ D.C.</v>
      </c>
    </row>
    <row r="3097" spans="3:18">
      <c r="C3097" s="29">
        <v>2016</v>
      </c>
      <c r="D3097" s="30" t="s">
        <v>268</v>
      </c>
      <c r="E3097" s="30">
        <f>MONTH(FACTURACION[[#This Row],[MES]]&amp;1)</f>
        <v>3</v>
      </c>
      <c r="F3097" s="223">
        <f>DATE(FACTURACION[[#This Row],[AÑO]],FACTURACION[[#This Row],[Mes numero]],1)</f>
        <v>42430</v>
      </c>
      <c r="G3097" s="160">
        <v>11850</v>
      </c>
      <c r="H3097" s="25">
        <v>800007813</v>
      </c>
      <c r="I3097" s="3" t="str">
        <f>+VLOOKUP(FACTURACION[[#This Row],[NIT]],TABLACLIENTE,2,FALSE)</f>
        <v>VANTI S.A. E.S.P (VANTI)</v>
      </c>
      <c r="J3097" s="3" t="s">
        <v>886</v>
      </c>
      <c r="K3097" s="12" t="str">
        <f>+VLOOKUP(FACTURACION[[#This Row],[REFERENCIA]],CODINV,2,FALSE)</f>
        <v>FILTER ASSEMBLY (COMPOSITE)</v>
      </c>
      <c r="L3097" s="12" t="str">
        <f>IF(VLOOKUP(FACTURACION[[#This Row],[REFERENCIA]],CODINV,3,FALSE)=0,"",VLOOKUP(FACTURACION[[#This Row],[REFERENCIA]],CODINV,3,FALSE))</f>
        <v>78480P001</v>
      </c>
      <c r="M3097" s="12" t="str">
        <f>+VLOOKUP(FACTURACION[[#This Row],[REFERENCIA]],CODINV,4,FALSE)</f>
        <v>FILTROS</v>
      </c>
      <c r="N3097" s="12" t="str">
        <f>+VLOOKUP(FACTURACION[[#This Row],[REFERENCIA]],CODINV,5,FALSE)</f>
        <v>HONEYWELL</v>
      </c>
      <c r="O3097" s="3">
        <v>40</v>
      </c>
      <c r="P3097" s="31">
        <v>92910</v>
      </c>
      <c r="Q3097" s="24">
        <f>+FACTURACION[[#This Row],[CANTIDAD]]*FACTURACION[[#This Row],[VR UNITARIO]]/1000</f>
        <v>3716.4</v>
      </c>
      <c r="R3097" s="3" t="str">
        <f>+VLOOKUP(FACTURACION[[#This Row],[NIT]],TABLACLIENTE,5,FALSE)</f>
        <v>BOGOTÁ D.C.</v>
      </c>
    </row>
    <row r="3098" spans="3:18">
      <c r="C3098" s="29">
        <v>2016</v>
      </c>
      <c r="D3098" s="30" t="s">
        <v>268</v>
      </c>
      <c r="E3098" s="30">
        <f>MONTH(FACTURACION[[#This Row],[MES]]&amp;1)</f>
        <v>3</v>
      </c>
      <c r="F3098" s="223">
        <f>DATE(FACTURACION[[#This Row],[AÑO]],FACTURACION[[#This Row],[Mes numero]],1)</f>
        <v>42430</v>
      </c>
      <c r="G3098" s="160">
        <v>11850</v>
      </c>
      <c r="H3098" s="25">
        <v>800007813</v>
      </c>
      <c r="I3098" s="3" t="str">
        <f>+VLOOKUP(FACTURACION[[#This Row],[NIT]],TABLACLIENTE,2,FALSE)</f>
        <v>VANTI S.A. E.S.P (VANTI)</v>
      </c>
      <c r="J3098" s="3" t="s">
        <v>885</v>
      </c>
      <c r="K3098" s="12" t="str">
        <f>+VLOOKUP(FACTURACION[[#This Row],[REFERENCIA]],CODINV,2,FALSE)</f>
        <v>BLOCK MANIFOLD COMPOSITE</v>
      </c>
      <c r="L3098" s="12" t="str">
        <f>IF(VLOOKUP(FACTURACION[[#This Row],[REFERENCIA]],CODINV,3,FALSE)=0,"",VLOOKUP(FACTURACION[[#This Row],[REFERENCIA]],CODINV,3,FALSE))</f>
        <v>73957W001</v>
      </c>
      <c r="M3098" s="12" t="str">
        <f>+VLOOKUP(FACTURACION[[#This Row],[REFERENCIA]],CODINV,4,FALSE)</f>
        <v>REPUESTOS Y ACCESORIOS</v>
      </c>
      <c r="N3098" s="12" t="str">
        <f>+VLOOKUP(FACTURACION[[#This Row],[REFERENCIA]],CODINV,5,FALSE)</f>
        <v>HONEYWELL</v>
      </c>
      <c r="O3098" s="3">
        <v>2</v>
      </c>
      <c r="P3098" s="31">
        <v>1462384</v>
      </c>
      <c r="Q3098" s="24">
        <f>+FACTURACION[[#This Row],[CANTIDAD]]*FACTURACION[[#This Row],[VR UNITARIO]]/1000</f>
        <v>2924.768</v>
      </c>
      <c r="R3098" s="3" t="str">
        <f>+VLOOKUP(FACTURACION[[#This Row],[NIT]],TABLACLIENTE,5,FALSE)</f>
        <v>BOGOTÁ D.C.</v>
      </c>
    </row>
    <row r="3099" spans="3:18">
      <c r="C3099" s="29">
        <v>2016</v>
      </c>
      <c r="D3099" s="30" t="s">
        <v>268</v>
      </c>
      <c r="E3099" s="30">
        <f>MONTH(FACTURACION[[#This Row],[MES]]&amp;1)</f>
        <v>3</v>
      </c>
      <c r="F3099" s="223">
        <f>DATE(FACTURACION[[#This Row],[AÑO]],FACTURACION[[#This Row],[Mes numero]],1)</f>
        <v>42430</v>
      </c>
      <c r="G3099" s="160">
        <v>11850</v>
      </c>
      <c r="H3099" s="25">
        <v>800007813</v>
      </c>
      <c r="I3099" s="3" t="str">
        <f>+VLOOKUP(FACTURACION[[#This Row],[NIT]],TABLACLIENTE,2,FALSE)</f>
        <v>VANTI S.A. E.S.P (VANTI)</v>
      </c>
      <c r="J3099" s="3" t="s">
        <v>578</v>
      </c>
      <c r="K3099" s="12" t="str">
        <f>+VLOOKUP(FACTURACION[[#This Row],[REFERENCIA]],CODINV,2,FALSE)</f>
        <v>HX HD SCREW, 5/16-18 x 3.50</v>
      </c>
      <c r="L3099" s="12" t="str">
        <f>IF(VLOOKUP(FACTURACION[[#This Row],[REFERENCIA]],CODINV,3,FALSE)=0,"",VLOOKUP(FACTURACION[[#This Row],[REFERENCIA]],CODINV,3,FALSE))</f>
        <v>78000P106</v>
      </c>
      <c r="M3099" s="12" t="str">
        <f>+VLOOKUP(FACTURACION[[#This Row],[REFERENCIA]],CODINV,4,FALSE)</f>
        <v>REPUESTOS Y ACCESORIOS</v>
      </c>
      <c r="N3099" s="12" t="str">
        <f>+VLOOKUP(FACTURACION[[#This Row],[REFERENCIA]],CODINV,5,FALSE)</f>
        <v>HONEYWELL</v>
      </c>
      <c r="O3099" s="3">
        <v>13</v>
      </c>
      <c r="P3099" s="31">
        <v>17176</v>
      </c>
      <c r="Q3099" s="24">
        <f>+FACTURACION[[#This Row],[CANTIDAD]]*FACTURACION[[#This Row],[VR UNITARIO]]/1000</f>
        <v>223.28800000000001</v>
      </c>
      <c r="R3099" s="3" t="str">
        <f>+VLOOKUP(FACTURACION[[#This Row],[NIT]],TABLACLIENTE,5,FALSE)</f>
        <v>BOGOTÁ D.C.</v>
      </c>
    </row>
    <row r="3100" spans="3:18">
      <c r="C3100" s="29">
        <v>2016</v>
      </c>
      <c r="D3100" s="30" t="s">
        <v>268</v>
      </c>
      <c r="E3100" s="30">
        <f>MONTH(FACTURACION[[#This Row],[MES]]&amp;1)</f>
        <v>3</v>
      </c>
      <c r="F3100" s="223">
        <f>DATE(FACTURACION[[#This Row],[AÑO]],FACTURACION[[#This Row],[Mes numero]],1)</f>
        <v>42430</v>
      </c>
      <c r="G3100" s="160">
        <v>11850</v>
      </c>
      <c r="H3100" s="25">
        <v>800007813</v>
      </c>
      <c r="I3100" s="3" t="str">
        <f>+VLOOKUP(FACTURACION[[#This Row],[NIT]],TABLACLIENTE,2,FALSE)</f>
        <v>VANTI S.A. E.S.P (VANTI)</v>
      </c>
      <c r="J3100" s="3" t="s">
        <v>580</v>
      </c>
      <c r="K3100" s="12" t="str">
        <f>+VLOOKUP(FACTURACION[[#This Row],[REFERENCIA]],CODINV,2,FALSE)</f>
        <v>GASKET</v>
      </c>
      <c r="L3100" s="12" t="str">
        <f>IF(VLOOKUP(FACTURACION[[#This Row],[REFERENCIA]],CODINV,3,FALSE)=0,"",VLOOKUP(FACTURACION[[#This Row],[REFERENCIA]],CODINV,3,FALSE))</f>
        <v>70019P106</v>
      </c>
      <c r="M3100" s="12" t="str">
        <f>+VLOOKUP(FACTURACION[[#This Row],[REFERENCIA]],CODINV,4,FALSE)</f>
        <v>REPUESTOS Y ACCESORIOS</v>
      </c>
      <c r="N3100" s="12" t="str">
        <f>+VLOOKUP(FACTURACION[[#This Row],[REFERENCIA]],CODINV,5,FALSE)</f>
        <v>HONEYWELL</v>
      </c>
      <c r="O3100" s="3">
        <v>10</v>
      </c>
      <c r="P3100" s="31">
        <v>30903</v>
      </c>
      <c r="Q3100" s="24">
        <f>+FACTURACION[[#This Row],[CANTIDAD]]*FACTURACION[[#This Row],[VR UNITARIO]]/1000</f>
        <v>309.02999999999997</v>
      </c>
      <c r="R3100" s="3" t="str">
        <f>+VLOOKUP(FACTURACION[[#This Row],[NIT]],TABLACLIENTE,5,FALSE)</f>
        <v>BOGOTÁ D.C.</v>
      </c>
    </row>
    <row r="3101" spans="3:18">
      <c r="C3101" s="29">
        <v>2016</v>
      </c>
      <c r="D3101" s="30" t="s">
        <v>268</v>
      </c>
      <c r="E3101" s="30">
        <f>MONTH(FACTURACION[[#This Row],[MES]]&amp;1)</f>
        <v>3</v>
      </c>
      <c r="F3101" s="223">
        <f>DATE(FACTURACION[[#This Row],[AÑO]],FACTURACION[[#This Row],[Mes numero]],1)</f>
        <v>42430</v>
      </c>
      <c r="G3101" s="160">
        <v>11850</v>
      </c>
      <c r="H3101" s="25">
        <v>800007813</v>
      </c>
      <c r="I3101" s="3" t="str">
        <f>+VLOOKUP(FACTURACION[[#This Row],[NIT]],TABLACLIENTE,2,FALSE)</f>
        <v>VANTI S.A. E.S.P (VANTI)</v>
      </c>
      <c r="J3101" s="3" t="s">
        <v>897</v>
      </c>
      <c r="K3101" s="12" t="str">
        <f>+VLOOKUP(FACTURACION[[#This Row],[REFERENCIA]],CODINV,2,FALSE)</f>
        <v>ADAPTER HX PLUG/ORING</v>
      </c>
      <c r="L3101" s="12" t="str">
        <f>IF(VLOOKUP(FACTURACION[[#This Row],[REFERENCIA]],CODINV,3,FALSE)=0,"",VLOOKUP(FACTURACION[[#This Row],[REFERENCIA]],CODINV,3,FALSE))</f>
        <v>78479P001</v>
      </c>
      <c r="M3101" s="12" t="str">
        <f>+VLOOKUP(FACTURACION[[#This Row],[REFERENCIA]],CODINV,4,FALSE)</f>
        <v>REPUESTOS Y ACCESORIOS</v>
      </c>
      <c r="N3101" s="12" t="str">
        <f>+VLOOKUP(FACTURACION[[#This Row],[REFERENCIA]],CODINV,5,FALSE)</f>
        <v>HONEYWELL</v>
      </c>
      <c r="O3101" s="3">
        <v>10</v>
      </c>
      <c r="P3101" s="31">
        <v>92710</v>
      </c>
      <c r="Q3101" s="24">
        <f>+FACTURACION[[#This Row],[CANTIDAD]]*FACTURACION[[#This Row],[VR UNITARIO]]/1000</f>
        <v>927.1</v>
      </c>
      <c r="R3101" s="3" t="str">
        <f>+VLOOKUP(FACTURACION[[#This Row],[NIT]],TABLACLIENTE,5,FALSE)</f>
        <v>BOGOTÁ D.C.</v>
      </c>
    </row>
    <row r="3102" spans="3:18">
      <c r="C3102" s="29">
        <v>2016</v>
      </c>
      <c r="D3102" s="30" t="s">
        <v>268</v>
      </c>
      <c r="E3102" s="30">
        <f>MONTH(FACTURACION[[#This Row],[MES]]&amp;1)</f>
        <v>3</v>
      </c>
      <c r="F3102" s="223">
        <f>DATE(FACTURACION[[#This Row],[AÑO]],FACTURACION[[#This Row],[Mes numero]],1)</f>
        <v>42430</v>
      </c>
      <c r="G3102" s="160">
        <v>11850</v>
      </c>
      <c r="H3102" s="25">
        <v>800007813</v>
      </c>
      <c r="I3102" s="3" t="str">
        <f>+VLOOKUP(FACTURACION[[#This Row],[NIT]],TABLACLIENTE,2,FALSE)</f>
        <v>VANTI S.A. E.S.P (VANTI)</v>
      </c>
      <c r="J3102" s="3" t="s">
        <v>3922</v>
      </c>
      <c r="K3102" s="12" t="str">
        <f>+VLOOKUP(FACTURACION[[#This Row],[REFERENCIA]],CODINV,2,FALSE)</f>
        <v>WASHER 1/4</v>
      </c>
      <c r="L3102" s="12" t="str">
        <f>IF(VLOOKUP(FACTURACION[[#This Row],[REFERENCIA]],CODINV,3,FALSE)=0,"",VLOOKUP(FACTURACION[[#This Row],[REFERENCIA]],CODINV,3,FALSE))</f>
        <v>78034P016</v>
      </c>
      <c r="M3102" s="12" t="str">
        <f>+VLOOKUP(FACTURACION[[#This Row],[REFERENCIA]],CODINV,4,FALSE)</f>
        <v>REPUESTOS Y ACCESORIOS</v>
      </c>
      <c r="N3102" s="12" t="str">
        <f>+VLOOKUP(FACTURACION[[#This Row],[REFERENCIA]],CODINV,5,FALSE)</f>
        <v>HONEYWELL</v>
      </c>
      <c r="O3102" s="3">
        <v>10</v>
      </c>
      <c r="P3102" s="31">
        <v>19315</v>
      </c>
      <c r="Q3102" s="24">
        <f>+FACTURACION[[#This Row],[CANTIDAD]]*FACTURACION[[#This Row],[VR UNITARIO]]/1000</f>
        <v>193.15</v>
      </c>
      <c r="R3102" s="3" t="str">
        <f>+VLOOKUP(FACTURACION[[#This Row],[NIT]],TABLACLIENTE,5,FALSE)</f>
        <v>BOGOTÁ D.C.</v>
      </c>
    </row>
    <row r="3103" spans="3:18">
      <c r="C3103" s="29">
        <v>2016</v>
      </c>
      <c r="D3103" s="30" t="s">
        <v>268</v>
      </c>
      <c r="E3103" s="30">
        <f>MONTH(FACTURACION[[#This Row],[MES]]&amp;1)</f>
        <v>3</v>
      </c>
      <c r="F3103" s="223">
        <f>DATE(FACTURACION[[#This Row],[AÑO]],FACTURACION[[#This Row],[Mes numero]],1)</f>
        <v>42430</v>
      </c>
      <c r="G3103" s="160">
        <v>11849</v>
      </c>
      <c r="H3103" s="25">
        <v>900396759</v>
      </c>
      <c r="I3103" s="3" t="str">
        <f>+VLOOKUP(FACTURACION[[#This Row],[NIT]],TABLACLIENTE,2,FALSE)</f>
        <v>CHILCO DISTRIBUIDORA DE GAS Y ENERGIA S.A.S. E.S.P.</v>
      </c>
      <c r="J3103" s="3" t="s">
        <v>115</v>
      </c>
      <c r="K3103" s="12" t="str">
        <f>+VLOOKUP(FACTURACION[[#This Row],[REFERENCIA]],CODINV,2,FALSE)</f>
        <v>VALVULA DE SERVICIO 3/4" X 3/8"</v>
      </c>
      <c r="L3103" s="12" t="str">
        <f>IF(VLOOKUP(FACTURACION[[#This Row],[REFERENCIA]],CODINV,3,FALSE)=0,"",VLOOKUP(FACTURACION[[#This Row],[REFERENCIA]],CODINV,3,FALSE))</f>
        <v>9101P5</v>
      </c>
      <c r="M3103" s="12" t="str">
        <f>+VLOOKUP(FACTURACION[[#This Row],[REFERENCIA]],CODINV,4,FALSE)</f>
        <v>VÁLVULAS Y MULTIVÁLVULAS</v>
      </c>
      <c r="N3103" s="12" t="str">
        <f>+VLOOKUP(FACTURACION[[#This Row],[REFERENCIA]],CODINV,5,FALSE)</f>
        <v>REGO</v>
      </c>
      <c r="O3103" s="3">
        <v>1</v>
      </c>
      <c r="P3103" s="31">
        <v>26000</v>
      </c>
      <c r="Q3103" s="24">
        <f>+FACTURACION[[#This Row],[CANTIDAD]]*FACTURACION[[#This Row],[VR UNITARIO]]/1000</f>
        <v>26</v>
      </c>
      <c r="R3103" s="3" t="str">
        <f>+VLOOKUP(FACTURACION[[#This Row],[NIT]],TABLACLIENTE,5,FALSE)</f>
        <v>BOGOTÁ D.C.</v>
      </c>
    </row>
    <row r="3104" spans="3:18">
      <c r="C3104" s="29">
        <v>2016</v>
      </c>
      <c r="D3104" s="30" t="s">
        <v>268</v>
      </c>
      <c r="E3104" s="30">
        <f>MONTH(FACTURACION[[#This Row],[MES]]&amp;1)</f>
        <v>3</v>
      </c>
      <c r="F3104" s="223">
        <f>DATE(FACTURACION[[#This Row],[AÑO]],FACTURACION[[#This Row],[Mes numero]],1)</f>
        <v>42430</v>
      </c>
      <c r="G3104" s="160">
        <v>11863</v>
      </c>
      <c r="H3104" s="25">
        <v>830137252</v>
      </c>
      <c r="I3104" s="3" t="str">
        <f>+VLOOKUP(FACTURACION[[#This Row],[NIT]],TABLACLIENTE,2,FALSE)</f>
        <v>SAGENCO SAS</v>
      </c>
      <c r="J3104" s="3" t="s">
        <v>30</v>
      </c>
      <c r="K3104" s="12" t="str">
        <f>+VLOOKUP(FACTURACION[[#This Row],[REFERENCIA]],CODINV,2,FALSE)</f>
        <v>KIT DE SERVICIO PARA MULTIVALVULA</v>
      </c>
      <c r="L3104" s="12" t="str">
        <f>IF(VLOOKUP(FACTURACION[[#This Row],[REFERENCIA]],CODINV,3,FALSE)=0,"",VLOOKUP(FACTURACION[[#This Row],[REFERENCIA]],CODINV,3,FALSE))</f>
        <v>19104-50</v>
      </c>
      <c r="M3104" s="12" t="str">
        <f>+VLOOKUP(FACTURACION[[#This Row],[REFERENCIA]],CODINV,4,FALSE)</f>
        <v>REPUESTOS Y ACCESORIOS</v>
      </c>
      <c r="N3104" s="12" t="str">
        <f>+VLOOKUP(FACTURACION[[#This Row],[REFERENCIA]],CODINV,5,FALSE)</f>
        <v>REGO</v>
      </c>
      <c r="O3104" s="3">
        <v>1</v>
      </c>
      <c r="P3104" s="31">
        <v>28000</v>
      </c>
      <c r="Q3104" s="24">
        <f>+FACTURACION[[#This Row],[CANTIDAD]]*FACTURACION[[#This Row],[VR UNITARIO]]/1000</f>
        <v>28</v>
      </c>
      <c r="R3104" s="3" t="str">
        <f>+VLOOKUP(FACTURACION[[#This Row],[NIT]],TABLACLIENTE,5,FALSE)</f>
        <v>BOGOTÁ D.C.</v>
      </c>
    </row>
    <row r="3105" spans="3:18">
      <c r="C3105" s="29">
        <v>2016</v>
      </c>
      <c r="D3105" s="30" t="s">
        <v>268</v>
      </c>
      <c r="E3105" s="30">
        <f>MONTH(FACTURACION[[#This Row],[MES]]&amp;1)</f>
        <v>3</v>
      </c>
      <c r="F3105" s="223">
        <f>DATE(FACTURACION[[#This Row],[AÑO]],FACTURACION[[#This Row],[Mes numero]],1)</f>
        <v>42430</v>
      </c>
      <c r="G3105" s="160">
        <v>11863</v>
      </c>
      <c r="H3105" s="25">
        <v>830137252</v>
      </c>
      <c r="I3105" s="3" t="str">
        <f>+VLOOKUP(FACTURACION[[#This Row],[NIT]],TABLACLIENTE,2,FALSE)</f>
        <v>SAGENCO SAS</v>
      </c>
      <c r="J3105" s="3" t="s">
        <v>33</v>
      </c>
      <c r="K3105" s="12" t="str">
        <f>+VLOOKUP(FACTURACION[[#This Row],[REFERENCIA]],CODINV,2,FALSE)</f>
        <v>KIT DE LLENADO PARA MULTIVALVULA</v>
      </c>
      <c r="L3105" s="12" t="str">
        <f>IF(VLOOKUP(FACTURACION[[#This Row],[REFERENCIA]],CODINV,3,FALSE)=0,"",VLOOKUP(FACTURACION[[#This Row],[REFERENCIA]],CODINV,3,FALSE))</f>
        <v>8475-50</v>
      </c>
      <c r="M3105" s="12" t="str">
        <f>+VLOOKUP(FACTURACION[[#This Row],[REFERENCIA]],CODINV,4,FALSE)</f>
        <v>REPUESTOS Y ACCESORIOS</v>
      </c>
      <c r="N3105" s="12" t="str">
        <f>+VLOOKUP(FACTURACION[[#This Row],[REFERENCIA]],CODINV,5,FALSE)</f>
        <v>REGO</v>
      </c>
      <c r="O3105" s="3">
        <v>1</v>
      </c>
      <c r="P3105" s="31">
        <v>55000</v>
      </c>
      <c r="Q3105" s="24">
        <f>+FACTURACION[[#This Row],[CANTIDAD]]*FACTURACION[[#This Row],[VR UNITARIO]]/1000</f>
        <v>55</v>
      </c>
      <c r="R3105" s="3" t="str">
        <f>+VLOOKUP(FACTURACION[[#This Row],[NIT]],TABLACLIENTE,5,FALSE)</f>
        <v>BOGOTÁ D.C.</v>
      </c>
    </row>
    <row r="3106" spans="3:18">
      <c r="C3106" s="29">
        <v>2016</v>
      </c>
      <c r="D3106" s="30" t="s">
        <v>268</v>
      </c>
      <c r="E3106" s="30">
        <f>MONTH(FACTURACION[[#This Row],[MES]]&amp;1)</f>
        <v>3</v>
      </c>
      <c r="F3106" s="223">
        <f>DATE(FACTURACION[[#This Row],[AÑO]],FACTURACION[[#This Row],[Mes numero]],1)</f>
        <v>42430</v>
      </c>
      <c r="G3106" s="160">
        <v>11863</v>
      </c>
      <c r="H3106" s="25">
        <v>830137252</v>
      </c>
      <c r="I3106" s="3" t="str">
        <f>+VLOOKUP(FACTURACION[[#This Row],[NIT]],TABLACLIENTE,2,FALSE)</f>
        <v>SAGENCO SAS</v>
      </c>
      <c r="J3106" s="3" t="s">
        <v>31</v>
      </c>
      <c r="K3106" s="12" t="str">
        <f>+VLOOKUP(FACTURACION[[#This Row],[REFERENCIA]],CODINV,2,FALSE)</f>
        <v>KIT DE RETORNO PARA MULTIVALVULA</v>
      </c>
      <c r="L3106" s="12" t="str">
        <f>IF(VLOOKUP(FACTURACION[[#This Row],[REFERENCIA]],CODINV,3,FALSE)=0,"",VLOOKUP(FACTURACION[[#This Row],[REFERENCIA]],CODINV,3,FALSE))</f>
        <v>8475-51A</v>
      </c>
      <c r="M3106" s="12" t="str">
        <f>+VLOOKUP(FACTURACION[[#This Row],[REFERENCIA]],CODINV,4,FALSE)</f>
        <v>REPUESTOS Y ACCESORIOS</v>
      </c>
      <c r="N3106" s="12" t="str">
        <f>+VLOOKUP(FACTURACION[[#This Row],[REFERENCIA]],CODINV,5,FALSE)</f>
        <v>REGO</v>
      </c>
      <c r="O3106" s="3">
        <v>1</v>
      </c>
      <c r="P3106" s="31">
        <v>42000</v>
      </c>
      <c r="Q3106" s="24">
        <f>+FACTURACION[[#This Row],[CANTIDAD]]*FACTURACION[[#This Row],[VR UNITARIO]]/1000</f>
        <v>42</v>
      </c>
      <c r="R3106" s="3" t="str">
        <f>+VLOOKUP(FACTURACION[[#This Row],[NIT]],TABLACLIENTE,5,FALSE)</f>
        <v>BOGOTÁ D.C.</v>
      </c>
    </row>
    <row r="3107" spans="3:18">
      <c r="C3107" s="29">
        <v>2016</v>
      </c>
      <c r="D3107" s="30" t="s">
        <v>268</v>
      </c>
      <c r="E3107" s="30">
        <f>MONTH(FACTURACION[[#This Row],[MES]]&amp;1)</f>
        <v>3</v>
      </c>
      <c r="F3107" s="223">
        <f>DATE(FACTURACION[[#This Row],[AÑO]],FACTURACION[[#This Row],[Mes numero]],1)</f>
        <v>42430</v>
      </c>
      <c r="G3107" s="160">
        <v>11852</v>
      </c>
      <c r="H3107" s="25">
        <v>900570262</v>
      </c>
      <c r="I3107" s="3" t="str">
        <f>+VLOOKUP(FACTURACION[[#This Row],[NIT]],TABLACLIENTE,2,FALSE)</f>
        <v>GASES ANDINOS DE COLOMBIA S.A.S E.S.P (GASACOL S.A.S E.S.P)</v>
      </c>
      <c r="J3107" s="3" t="s">
        <v>169</v>
      </c>
      <c r="K3107" s="12" t="str">
        <f>+VLOOKUP(FACTURACION[[#This Row],[REFERENCIA]],CODINV,2,FALSE)</f>
        <v>VALVULA DE ALIVIO HIDROSTATICA 1/4"</v>
      </c>
      <c r="L3107" s="12" t="str">
        <f>IF(VLOOKUP(FACTURACION[[#This Row],[REFERENCIA]],CODINV,3,FALSE)=0,"",VLOOKUP(FACTURACION[[#This Row],[REFERENCIA]],CODINV,3,FALSE))</f>
        <v>3127U</v>
      </c>
      <c r="M3107" s="12" t="str">
        <f>+VLOOKUP(FACTURACION[[#This Row],[REFERENCIA]],CODINV,4,FALSE)</f>
        <v>VÁLVULAS Y MULTIVÁLVULAS</v>
      </c>
      <c r="N3107" s="12" t="str">
        <f>+VLOOKUP(FACTURACION[[#This Row],[REFERENCIA]],CODINV,5,FALSE)</f>
        <v>REGO</v>
      </c>
      <c r="O3107" s="3">
        <v>2</v>
      </c>
      <c r="P3107" s="31">
        <v>40000</v>
      </c>
      <c r="Q3107" s="24">
        <f>+FACTURACION[[#This Row],[CANTIDAD]]*FACTURACION[[#This Row],[VR UNITARIO]]/1000</f>
        <v>80</v>
      </c>
      <c r="R3107" s="3" t="str">
        <f>+VLOOKUP(FACTURACION[[#This Row],[NIT]],TABLACLIENTE,5,FALSE)</f>
        <v>BOGOTÁ D.C.</v>
      </c>
    </row>
    <row r="3108" spans="3:18">
      <c r="C3108" s="29">
        <v>2016</v>
      </c>
      <c r="D3108" s="30" t="s">
        <v>268</v>
      </c>
      <c r="E3108" s="30">
        <f>MONTH(FACTURACION[[#This Row],[MES]]&amp;1)</f>
        <v>3</v>
      </c>
      <c r="F3108" s="223">
        <f>DATE(FACTURACION[[#This Row],[AÑO]],FACTURACION[[#This Row],[Mes numero]],1)</f>
        <v>42430</v>
      </c>
      <c r="G3108" s="160">
        <v>11837</v>
      </c>
      <c r="H3108" s="25">
        <v>900569327</v>
      </c>
      <c r="I3108" s="3" t="str">
        <f>+VLOOKUP(FACTURACION[[#This Row],[NIT]],TABLACLIENTE,2,FALSE)</f>
        <v>ICG SERVICE SAS</v>
      </c>
      <c r="J3108" s="3" t="s">
        <v>169</v>
      </c>
      <c r="K3108" s="12" t="str">
        <f>+VLOOKUP(FACTURACION[[#This Row],[REFERENCIA]],CODINV,2,FALSE)</f>
        <v>VALVULA DE ALIVIO HIDROSTATICA 1/4"</v>
      </c>
      <c r="L3108" s="12" t="str">
        <f>IF(VLOOKUP(FACTURACION[[#This Row],[REFERENCIA]],CODINV,3,FALSE)=0,"",VLOOKUP(FACTURACION[[#This Row],[REFERENCIA]],CODINV,3,FALSE))</f>
        <v>3127U</v>
      </c>
      <c r="M3108" s="12" t="str">
        <f>+VLOOKUP(FACTURACION[[#This Row],[REFERENCIA]],CODINV,4,FALSE)</f>
        <v>VÁLVULAS Y MULTIVÁLVULAS</v>
      </c>
      <c r="N3108" s="12" t="str">
        <f>+VLOOKUP(FACTURACION[[#This Row],[REFERENCIA]],CODINV,5,FALSE)</f>
        <v>REGO</v>
      </c>
      <c r="O3108" s="3">
        <v>1</v>
      </c>
      <c r="P3108" s="31">
        <v>48000</v>
      </c>
      <c r="Q3108" s="24">
        <f>+FACTURACION[[#This Row],[CANTIDAD]]*FACTURACION[[#This Row],[VR UNITARIO]]/1000</f>
        <v>48</v>
      </c>
      <c r="R3108" s="3" t="str">
        <f>+VLOOKUP(FACTURACION[[#This Row],[NIT]],TABLACLIENTE,5,FALSE)</f>
        <v>BOGOTÁ D.C.</v>
      </c>
    </row>
    <row r="3109" spans="3:18">
      <c r="C3109" s="29">
        <v>2016</v>
      </c>
      <c r="D3109" s="30" t="s">
        <v>268</v>
      </c>
      <c r="E3109" s="30">
        <f>MONTH(FACTURACION[[#This Row],[MES]]&amp;1)</f>
        <v>3</v>
      </c>
      <c r="F3109" s="223">
        <f>DATE(FACTURACION[[#This Row],[AÑO]],FACTURACION[[#This Row],[Mes numero]],1)</f>
        <v>42430</v>
      </c>
      <c r="G3109" s="160">
        <v>11852</v>
      </c>
      <c r="H3109" s="25">
        <v>900570262</v>
      </c>
      <c r="I3109" s="3" t="str">
        <f>+VLOOKUP(FACTURACION[[#This Row],[NIT]],TABLACLIENTE,2,FALSE)</f>
        <v>GASES ANDINOS DE COLOMBIA S.A.S E.S.P (GASACOL S.A.S E.S.P)</v>
      </c>
      <c r="J3109" s="3" t="s">
        <v>466</v>
      </c>
      <c r="K3109" s="12" t="str">
        <f>+VLOOKUP(FACTURACION[[#This Row],[REFERENCIA]],CODINV,2,FALSE)</f>
        <v>VALVULA DE ALIVIO HIDROSTATICO DE 1/2" * 400 PSI</v>
      </c>
      <c r="L3109" s="12" t="str">
        <f>IF(VLOOKUP(FACTURACION[[#This Row],[REFERENCIA]],CODINV,3,FALSE)=0,"",VLOOKUP(FACTURACION[[#This Row],[REFERENCIA]],CODINV,3,FALSE))</f>
        <v>3129G</v>
      </c>
      <c r="M3109" s="12" t="str">
        <f>+VLOOKUP(FACTURACION[[#This Row],[REFERENCIA]],CODINV,4,FALSE)</f>
        <v>VÁLVULAS Y MULTIVÁLVULAS</v>
      </c>
      <c r="N3109" s="12" t="str">
        <f>+VLOOKUP(FACTURACION[[#This Row],[REFERENCIA]],CODINV,5,FALSE)</f>
        <v>REGO</v>
      </c>
      <c r="O3109" s="3">
        <v>2</v>
      </c>
      <c r="P3109" s="31">
        <v>60000</v>
      </c>
      <c r="Q3109" s="24">
        <f>+FACTURACION[[#This Row],[CANTIDAD]]*FACTURACION[[#This Row],[VR UNITARIO]]/1000</f>
        <v>120</v>
      </c>
      <c r="R3109" s="3" t="str">
        <f>+VLOOKUP(FACTURACION[[#This Row],[NIT]],TABLACLIENTE,5,FALSE)</f>
        <v>BOGOTÁ D.C.</v>
      </c>
    </row>
    <row r="3110" spans="3:18">
      <c r="C3110" s="29">
        <v>2016</v>
      </c>
      <c r="D3110" s="30" t="s">
        <v>268</v>
      </c>
      <c r="E3110" s="30">
        <f>MONTH(FACTURACION[[#This Row],[MES]]&amp;1)</f>
        <v>3</v>
      </c>
      <c r="F3110" s="223">
        <f>DATE(FACTURACION[[#This Row],[AÑO]],FACTURACION[[#This Row],[Mes numero]],1)</f>
        <v>42430</v>
      </c>
      <c r="G3110" s="160">
        <v>11863</v>
      </c>
      <c r="H3110" s="25">
        <v>830137252</v>
      </c>
      <c r="I3110" s="3" t="str">
        <f>+VLOOKUP(FACTURACION[[#This Row],[NIT]],TABLACLIENTE,2,FALSE)</f>
        <v>SAGENCO SAS</v>
      </c>
      <c r="J3110" s="3" t="s">
        <v>469</v>
      </c>
      <c r="K3110" s="12" t="str">
        <f>+VLOOKUP(FACTURACION[[#This Row],[REFERENCIA]],CODINV,2,FALSE)</f>
        <v>VALVULA DE ALIVIO EXTERNA 1 1/4"</v>
      </c>
      <c r="L3110" s="12" t="str">
        <f>IF(VLOOKUP(FACTURACION[[#This Row],[REFERENCIA]],CODINV,3,FALSE)=0,"",VLOOKUP(FACTURACION[[#This Row],[REFERENCIA]],CODINV,3,FALSE))</f>
        <v>3132G</v>
      </c>
      <c r="M3110" s="12" t="str">
        <f>+VLOOKUP(FACTURACION[[#This Row],[REFERENCIA]],CODINV,4,FALSE)</f>
        <v>VÁLVULAS Y MULTIVÁLVULAS</v>
      </c>
      <c r="N3110" s="12" t="str">
        <f>+VLOOKUP(FACTURACION[[#This Row],[REFERENCIA]],CODINV,5,FALSE)</f>
        <v>REGO</v>
      </c>
      <c r="O3110" s="3">
        <v>1</v>
      </c>
      <c r="P3110" s="31">
        <v>310000</v>
      </c>
      <c r="Q3110" s="24">
        <f>+FACTURACION[[#This Row],[CANTIDAD]]*FACTURACION[[#This Row],[VR UNITARIO]]/1000</f>
        <v>310</v>
      </c>
      <c r="R3110" s="3" t="str">
        <f>+VLOOKUP(FACTURACION[[#This Row],[NIT]],TABLACLIENTE,5,FALSE)</f>
        <v>BOGOTÁ D.C.</v>
      </c>
    </row>
    <row r="3111" spans="3:18">
      <c r="C3111" s="29">
        <v>2016</v>
      </c>
      <c r="D3111" s="30" t="s">
        <v>268</v>
      </c>
      <c r="E3111" s="30">
        <f>MONTH(FACTURACION[[#This Row],[MES]]&amp;1)</f>
        <v>3</v>
      </c>
      <c r="F3111" s="223">
        <f>DATE(FACTURACION[[#This Row],[AÑO]],FACTURACION[[#This Row],[Mes numero]],1)</f>
        <v>42430</v>
      </c>
      <c r="G3111" s="160">
        <v>11848</v>
      </c>
      <c r="H3111" s="25">
        <v>800074033</v>
      </c>
      <c r="I3111" s="3" t="str">
        <f>+VLOOKUP(FACTURACION[[#This Row],[NIT]],TABLACLIENTE,2,FALSE)</f>
        <v>COMPAÑIAS ASOCIADAS DE GAS S.A. E.S.P (ASOGAS SA ESP)</v>
      </c>
      <c r="J3111" s="3" t="s">
        <v>448</v>
      </c>
      <c r="K3111" s="12" t="str">
        <f>+VLOOKUP(FACTURACION[[#This Row],[REFERENCIA]],CODINV,2,FALSE)</f>
        <v>VALVULA DE GLOBO 1"</v>
      </c>
      <c r="L3111" s="12" t="str">
        <f>IF(VLOOKUP(FACTURACION[[#This Row],[REFERENCIA]],CODINV,3,FALSE)=0,"",VLOOKUP(FACTURACION[[#This Row],[REFERENCIA]],CODINV,3,FALSE))</f>
        <v>A7507AP</v>
      </c>
      <c r="M3111" s="12" t="str">
        <f>+VLOOKUP(FACTURACION[[#This Row],[REFERENCIA]],CODINV,4,FALSE)</f>
        <v>VÁLVULAS Y MULTIVÁLVULAS</v>
      </c>
      <c r="N3111" s="12" t="str">
        <f>+VLOOKUP(FACTURACION[[#This Row],[REFERENCIA]],CODINV,5,FALSE)</f>
        <v>REGO</v>
      </c>
      <c r="O3111" s="3">
        <v>1</v>
      </c>
      <c r="P3111" s="31">
        <v>250000</v>
      </c>
      <c r="Q3111" s="24">
        <f>+FACTURACION[[#This Row],[CANTIDAD]]*FACTURACION[[#This Row],[VR UNITARIO]]/1000</f>
        <v>250</v>
      </c>
      <c r="R3111" s="3" t="str">
        <f>+VLOOKUP(FACTURACION[[#This Row],[NIT]],TABLACLIENTE,5,FALSE)</f>
        <v>MOSQUERA</v>
      </c>
    </row>
    <row r="3112" spans="3:18">
      <c r="C3112" s="29">
        <v>2016</v>
      </c>
      <c r="D3112" s="30" t="s">
        <v>268</v>
      </c>
      <c r="E3112" s="30">
        <f>MONTH(FACTURACION[[#This Row],[MES]]&amp;1)</f>
        <v>3</v>
      </c>
      <c r="F3112" s="223">
        <f>DATE(FACTURACION[[#This Row],[AÑO]],FACTURACION[[#This Row],[Mes numero]],1)</f>
        <v>42430</v>
      </c>
      <c r="G3112" s="160">
        <v>11843</v>
      </c>
      <c r="H3112" s="25">
        <v>900569327</v>
      </c>
      <c r="I3112" s="3" t="str">
        <f>+VLOOKUP(FACTURACION[[#This Row],[NIT]],TABLACLIENTE,2,FALSE)</f>
        <v>ICG SERVICE SAS</v>
      </c>
      <c r="J3112" s="3" t="s">
        <v>448</v>
      </c>
      <c r="K3112" s="12" t="str">
        <f>+VLOOKUP(FACTURACION[[#This Row],[REFERENCIA]],CODINV,2,FALSE)</f>
        <v>VALVULA DE GLOBO 1"</v>
      </c>
      <c r="L3112" s="12" t="str">
        <f>IF(VLOOKUP(FACTURACION[[#This Row],[REFERENCIA]],CODINV,3,FALSE)=0,"",VLOOKUP(FACTURACION[[#This Row],[REFERENCIA]],CODINV,3,FALSE))</f>
        <v>A7507AP</v>
      </c>
      <c r="M3112" s="12" t="str">
        <f>+VLOOKUP(FACTURACION[[#This Row],[REFERENCIA]],CODINV,4,FALSE)</f>
        <v>VÁLVULAS Y MULTIVÁLVULAS</v>
      </c>
      <c r="N3112" s="12" t="str">
        <f>+VLOOKUP(FACTURACION[[#This Row],[REFERENCIA]],CODINV,5,FALSE)</f>
        <v>REGO</v>
      </c>
      <c r="O3112" s="3">
        <v>1</v>
      </c>
      <c r="P3112" s="31">
        <v>296000</v>
      </c>
      <c r="Q3112" s="24">
        <f>+FACTURACION[[#This Row],[CANTIDAD]]*FACTURACION[[#This Row],[VR UNITARIO]]/1000</f>
        <v>296</v>
      </c>
      <c r="R3112" s="3" t="str">
        <f>+VLOOKUP(FACTURACION[[#This Row],[NIT]],TABLACLIENTE,5,FALSE)</f>
        <v>BOGOTÁ D.C.</v>
      </c>
    </row>
    <row r="3113" spans="3:18">
      <c r="C3113" s="29">
        <v>2016</v>
      </c>
      <c r="D3113" s="30" t="s">
        <v>268</v>
      </c>
      <c r="E3113" s="30">
        <f>MONTH(FACTURACION[[#This Row],[MES]]&amp;1)</f>
        <v>3</v>
      </c>
      <c r="F3113" s="223">
        <f>DATE(FACTURACION[[#This Row],[AÑO]],FACTURACION[[#This Row],[Mes numero]],1)</f>
        <v>42430</v>
      </c>
      <c r="G3113" s="160">
        <v>11844</v>
      </c>
      <c r="H3113" s="25">
        <v>890501073</v>
      </c>
      <c r="I3113" s="3" t="str">
        <f>+VLOOKUP(FACTURACION[[#This Row],[NIT]],TABLACLIENTE,2,FALSE)</f>
        <v>COMERCIAL INDUSTRIAL NACIONAL S.A. CINSA</v>
      </c>
      <c r="J3113" s="3" t="s">
        <v>74</v>
      </c>
      <c r="K3113" s="12" t="str">
        <f>+VLOOKUP(FACTURACION[[#This Row],[REFERENCIA]],CODINV,2,FALSE)</f>
        <v>VALVULA DE GLOBLO DE 1 1/4" NPT</v>
      </c>
      <c r="L3113" s="12" t="str">
        <f>IF(VLOOKUP(FACTURACION[[#This Row],[REFERENCIA]],CODINV,3,FALSE)=0,"",VLOOKUP(FACTURACION[[#This Row],[REFERENCIA]],CODINV,3,FALSE))</f>
        <v>A7509BP</v>
      </c>
      <c r="M3113" s="12" t="str">
        <f>+VLOOKUP(FACTURACION[[#This Row],[REFERENCIA]],CODINV,4,FALSE)</f>
        <v>VÁLVULAS Y MULTIVÁLVULAS</v>
      </c>
      <c r="N3113" s="12" t="str">
        <f>+VLOOKUP(FACTURACION[[#This Row],[REFERENCIA]],CODINV,5,FALSE)</f>
        <v>REGO</v>
      </c>
      <c r="O3113" s="3">
        <v>10</v>
      </c>
      <c r="P3113" s="31">
        <v>437900</v>
      </c>
      <c r="Q3113" s="24">
        <f>+FACTURACION[[#This Row],[CANTIDAD]]*FACTURACION[[#This Row],[VR UNITARIO]]/1000</f>
        <v>4379</v>
      </c>
      <c r="R3113" s="3" t="str">
        <f>+VLOOKUP(FACTURACION[[#This Row],[NIT]],TABLACLIENTE,5,FALSE)</f>
        <v>CUCUTA</v>
      </c>
    </row>
    <row r="3114" spans="3:18">
      <c r="C3114" s="29">
        <v>2016</v>
      </c>
      <c r="D3114" s="30" t="s">
        <v>268</v>
      </c>
      <c r="E3114" s="30">
        <f>MONTH(FACTURACION[[#This Row],[MES]]&amp;1)</f>
        <v>3</v>
      </c>
      <c r="F3114" s="223">
        <f>DATE(FACTURACION[[#This Row],[AÑO]],FACTURACION[[#This Row],[Mes numero]],1)</f>
        <v>42430</v>
      </c>
      <c r="G3114" s="160">
        <v>11844</v>
      </c>
      <c r="H3114" s="25">
        <v>890501073</v>
      </c>
      <c r="I3114" s="3" t="str">
        <f>+VLOOKUP(FACTURACION[[#This Row],[NIT]],TABLACLIENTE,2,FALSE)</f>
        <v>COMERCIAL INDUSTRIAL NACIONAL S.A. CINSA</v>
      </c>
      <c r="J3114" s="3" t="s">
        <v>93</v>
      </c>
      <c r="K3114" s="12" t="str">
        <f>+VLOOKUP(FACTURACION[[#This Row],[REFERENCIA]],CODINV,2,FALSE)</f>
        <v>VALVULA DE GLOBO 2"</v>
      </c>
      <c r="L3114" s="12" t="str">
        <f>IF(VLOOKUP(FACTURACION[[#This Row],[REFERENCIA]],CODINV,3,FALSE)=0,"",VLOOKUP(FACTURACION[[#This Row],[REFERENCIA]],CODINV,3,FALSE))</f>
        <v>A7513AP</v>
      </c>
      <c r="M3114" s="12" t="str">
        <f>+VLOOKUP(FACTURACION[[#This Row],[REFERENCIA]],CODINV,4,FALSE)</f>
        <v>VÁLVULAS Y MULTIVÁLVULAS</v>
      </c>
      <c r="N3114" s="12" t="str">
        <f>+VLOOKUP(FACTURACION[[#This Row],[REFERENCIA]],CODINV,5,FALSE)</f>
        <v>REGO</v>
      </c>
      <c r="O3114" s="3">
        <v>20</v>
      </c>
      <c r="P3114" s="31">
        <v>680900</v>
      </c>
      <c r="Q3114" s="24">
        <f>+FACTURACION[[#This Row],[CANTIDAD]]*FACTURACION[[#This Row],[VR UNITARIO]]/1000</f>
        <v>13618</v>
      </c>
      <c r="R3114" s="3" t="str">
        <f>+VLOOKUP(FACTURACION[[#This Row],[NIT]],TABLACLIENTE,5,FALSE)</f>
        <v>CUCUTA</v>
      </c>
    </row>
    <row r="3115" spans="3:18">
      <c r="C3115" s="29">
        <v>2016</v>
      </c>
      <c r="D3115" s="30" t="s">
        <v>268</v>
      </c>
      <c r="E3115" s="30">
        <f>MONTH(FACTURACION[[#This Row],[MES]]&amp;1)</f>
        <v>3</v>
      </c>
      <c r="F3115" s="223">
        <f>DATE(FACTURACION[[#This Row],[AÑO]],FACTURACION[[#This Row],[Mes numero]],1)</f>
        <v>42430</v>
      </c>
      <c r="G3115" s="160">
        <v>11839</v>
      </c>
      <c r="H3115" s="25">
        <v>800074033</v>
      </c>
      <c r="I3115" s="3" t="str">
        <f>+VLOOKUP(FACTURACION[[#This Row],[NIT]],TABLACLIENTE,2,FALSE)</f>
        <v>COMPAÑIAS ASOCIADAS DE GAS S.A. E.S.P (ASOGAS SA ESP)</v>
      </c>
      <c r="J3115" s="3" t="s">
        <v>482</v>
      </c>
      <c r="K3115" s="12" t="str">
        <f>+VLOOKUP(FACTURACION[[#This Row],[REFERENCIA]],CODINV,2,FALSE)</f>
        <v>VALVULA DE EXCESO DE FLUJO 3/4" ACERO</v>
      </c>
      <c r="L3115" s="12" t="str">
        <f>IF(VLOOKUP(FACTURACION[[#This Row],[REFERENCIA]],CODINV,3,FALSE)=0,"",VLOOKUP(FACTURACION[[#This Row],[REFERENCIA]],CODINV,3,FALSE))</f>
        <v>A3272G</v>
      </c>
      <c r="M3115" s="12" t="str">
        <f>+VLOOKUP(FACTURACION[[#This Row],[REFERENCIA]],CODINV,4,FALSE)</f>
        <v>VÁLVULAS Y MULTIVÁLVULAS</v>
      </c>
      <c r="N3115" s="12" t="str">
        <f>+VLOOKUP(FACTURACION[[#This Row],[REFERENCIA]],CODINV,5,FALSE)</f>
        <v>REGO</v>
      </c>
      <c r="O3115" s="3">
        <v>1</v>
      </c>
      <c r="P3115" s="31">
        <v>130000</v>
      </c>
      <c r="Q3115" s="24">
        <f>+FACTURACION[[#This Row],[CANTIDAD]]*FACTURACION[[#This Row],[VR UNITARIO]]/1000</f>
        <v>130</v>
      </c>
      <c r="R3115" s="3" t="str">
        <f>+VLOOKUP(FACTURACION[[#This Row],[NIT]],TABLACLIENTE,5,FALSE)</f>
        <v>MOSQUERA</v>
      </c>
    </row>
    <row r="3116" spans="3:18">
      <c r="C3116" s="29">
        <v>2016</v>
      </c>
      <c r="D3116" s="30" t="s">
        <v>268</v>
      </c>
      <c r="E3116" s="30">
        <f>MONTH(FACTURACION[[#This Row],[MES]]&amp;1)</f>
        <v>3</v>
      </c>
      <c r="F3116" s="223">
        <f>DATE(FACTURACION[[#This Row],[AÑO]],FACTURACION[[#This Row],[Mes numero]],1)</f>
        <v>42430</v>
      </c>
      <c r="G3116" s="160">
        <v>11848</v>
      </c>
      <c r="H3116" s="25">
        <v>800074033</v>
      </c>
      <c r="I3116" s="3" t="str">
        <f>+VLOOKUP(FACTURACION[[#This Row],[NIT]],TABLACLIENTE,2,FALSE)</f>
        <v>COMPAÑIAS ASOCIADAS DE GAS S.A. E.S.P (ASOGAS SA ESP)</v>
      </c>
      <c r="J3116" s="3" t="s">
        <v>482</v>
      </c>
      <c r="K3116" s="12" t="str">
        <f>+VLOOKUP(FACTURACION[[#This Row],[REFERENCIA]],CODINV,2,FALSE)</f>
        <v>VALVULA DE EXCESO DE FLUJO 3/4" ACERO</v>
      </c>
      <c r="L3116" s="12" t="str">
        <f>IF(VLOOKUP(FACTURACION[[#This Row],[REFERENCIA]],CODINV,3,FALSE)=0,"",VLOOKUP(FACTURACION[[#This Row],[REFERENCIA]],CODINV,3,FALSE))</f>
        <v>A3272G</v>
      </c>
      <c r="M3116" s="12" t="str">
        <f>+VLOOKUP(FACTURACION[[#This Row],[REFERENCIA]],CODINV,4,FALSE)</f>
        <v>VÁLVULAS Y MULTIVÁLVULAS</v>
      </c>
      <c r="N3116" s="12" t="str">
        <f>+VLOOKUP(FACTURACION[[#This Row],[REFERENCIA]],CODINV,5,FALSE)</f>
        <v>REGO</v>
      </c>
      <c r="O3116" s="3">
        <v>2</v>
      </c>
      <c r="P3116" s="31">
        <v>130000</v>
      </c>
      <c r="Q3116" s="24">
        <f>+FACTURACION[[#This Row],[CANTIDAD]]*FACTURACION[[#This Row],[VR UNITARIO]]/1000</f>
        <v>260</v>
      </c>
      <c r="R3116" s="3" t="str">
        <f>+VLOOKUP(FACTURACION[[#This Row],[NIT]],TABLACLIENTE,5,FALSE)</f>
        <v>MOSQUERA</v>
      </c>
    </row>
    <row r="3117" spans="3:18">
      <c r="C3117" s="29">
        <v>2016</v>
      </c>
      <c r="D3117" s="30" t="s">
        <v>268</v>
      </c>
      <c r="E3117" s="30">
        <f>MONTH(FACTURACION[[#This Row],[MES]]&amp;1)</f>
        <v>3</v>
      </c>
      <c r="F3117" s="223">
        <f>DATE(FACTURACION[[#This Row],[AÑO]],FACTURACION[[#This Row],[Mes numero]],1)</f>
        <v>42430</v>
      </c>
      <c r="G3117" s="160">
        <v>11863</v>
      </c>
      <c r="H3117" s="25">
        <v>830137252</v>
      </c>
      <c r="I3117" s="3" t="str">
        <f>+VLOOKUP(FACTURACION[[#This Row],[NIT]],TABLACLIENTE,2,FALSE)</f>
        <v>SAGENCO SAS</v>
      </c>
      <c r="J3117" s="3" t="s">
        <v>482</v>
      </c>
      <c r="K3117" s="12" t="str">
        <f>+VLOOKUP(FACTURACION[[#This Row],[REFERENCIA]],CODINV,2,FALSE)</f>
        <v>VALVULA DE EXCESO DE FLUJO 3/4" ACERO</v>
      </c>
      <c r="L3117" s="12" t="str">
        <f>IF(VLOOKUP(FACTURACION[[#This Row],[REFERENCIA]],CODINV,3,FALSE)=0,"",VLOOKUP(FACTURACION[[#This Row],[REFERENCIA]],CODINV,3,FALSE))</f>
        <v>A3272G</v>
      </c>
      <c r="M3117" s="12" t="str">
        <f>+VLOOKUP(FACTURACION[[#This Row],[REFERENCIA]],CODINV,4,FALSE)</f>
        <v>VÁLVULAS Y MULTIVÁLVULAS</v>
      </c>
      <c r="N3117" s="12" t="str">
        <f>+VLOOKUP(FACTURACION[[#This Row],[REFERENCIA]],CODINV,5,FALSE)</f>
        <v>REGO</v>
      </c>
      <c r="O3117" s="3">
        <v>1</v>
      </c>
      <c r="P3117" s="31">
        <v>121000</v>
      </c>
      <c r="Q3117" s="24">
        <f>+FACTURACION[[#This Row],[CANTIDAD]]*FACTURACION[[#This Row],[VR UNITARIO]]/1000</f>
        <v>121</v>
      </c>
      <c r="R3117" s="3" t="str">
        <f>+VLOOKUP(FACTURACION[[#This Row],[NIT]],TABLACLIENTE,5,FALSE)</f>
        <v>BOGOTÁ D.C.</v>
      </c>
    </row>
    <row r="3118" spans="3:18">
      <c r="C3118" s="29">
        <v>2016</v>
      </c>
      <c r="D3118" s="30" t="s">
        <v>268</v>
      </c>
      <c r="E3118" s="30">
        <f>MONTH(FACTURACION[[#This Row],[MES]]&amp;1)</f>
        <v>3</v>
      </c>
      <c r="F3118" s="223">
        <f>DATE(FACTURACION[[#This Row],[AÑO]],FACTURACION[[#This Row],[Mes numero]],1)</f>
        <v>42430</v>
      </c>
      <c r="G3118" s="160">
        <v>11844</v>
      </c>
      <c r="H3118" s="25">
        <v>890501073</v>
      </c>
      <c r="I3118" s="3" t="str">
        <f>+VLOOKUP(FACTURACION[[#This Row],[NIT]],TABLACLIENTE,2,FALSE)</f>
        <v>COMERCIAL INDUSTRIAL NACIONAL S.A. CINSA</v>
      </c>
      <c r="J3118" s="3" t="s">
        <v>182</v>
      </c>
      <c r="K3118" s="12" t="str">
        <f>+VLOOKUP(FACTURACION[[#This Row],[REFERENCIA]],CODINV,2,FALSE)</f>
        <v>VALVULA DE EXCESO DE FLUJO 1 1/4"</v>
      </c>
      <c r="L3118" s="12" t="str">
        <f>IF(VLOOKUP(FACTURACION[[#This Row],[REFERENCIA]],CODINV,3,FALSE)=0,"",VLOOKUP(FACTURACION[[#This Row],[REFERENCIA]],CODINV,3,FALSE))</f>
        <v>A3282C</v>
      </c>
      <c r="M3118" s="12" t="str">
        <f>+VLOOKUP(FACTURACION[[#This Row],[REFERENCIA]],CODINV,4,FALSE)</f>
        <v>VÁLVULAS Y MULTIVÁLVULAS</v>
      </c>
      <c r="N3118" s="12" t="str">
        <f>+VLOOKUP(FACTURACION[[#This Row],[REFERENCIA]],CODINV,5,FALSE)</f>
        <v>REGO</v>
      </c>
      <c r="O3118" s="3">
        <v>10</v>
      </c>
      <c r="P3118" s="31">
        <v>165000</v>
      </c>
      <c r="Q3118" s="24">
        <f>+FACTURACION[[#This Row],[CANTIDAD]]*FACTURACION[[#This Row],[VR UNITARIO]]/1000</f>
        <v>1650</v>
      </c>
      <c r="R3118" s="3" t="str">
        <f>+VLOOKUP(FACTURACION[[#This Row],[NIT]],TABLACLIENTE,5,FALSE)</f>
        <v>CUCUTA</v>
      </c>
    </row>
    <row r="3119" spans="3:18">
      <c r="C3119" s="29">
        <v>2016</v>
      </c>
      <c r="D3119" s="30" t="s">
        <v>268</v>
      </c>
      <c r="E3119" s="30">
        <f>MONTH(FACTURACION[[#This Row],[MES]]&amp;1)</f>
        <v>3</v>
      </c>
      <c r="F3119" s="223">
        <f>DATE(FACTURACION[[#This Row],[AÑO]],FACTURACION[[#This Row],[Mes numero]],1)</f>
        <v>42430</v>
      </c>
      <c r="G3119" s="160">
        <v>11852</v>
      </c>
      <c r="H3119" s="25">
        <v>900570262</v>
      </c>
      <c r="I3119" s="3" t="str">
        <f>+VLOOKUP(FACTURACION[[#This Row],[NIT]],TABLACLIENTE,2,FALSE)</f>
        <v>GASES ANDINOS DE COLOMBIA S.A.S E.S.P (GASACOL S.A.S E.S.P)</v>
      </c>
      <c r="J3119" s="3" t="s">
        <v>484</v>
      </c>
      <c r="K3119" s="12" t="str">
        <f>+VLOOKUP(FACTURACION[[#This Row],[REFERENCIA]],CODINV,2,FALSE)</f>
        <v>VALVULA DE EXCESO DE FLUJO 2" 125GPM</v>
      </c>
      <c r="L3119" s="12" t="str">
        <f>IF(VLOOKUP(FACTURACION[[#This Row],[REFERENCIA]],CODINV,3,FALSE)=0,"",VLOOKUP(FACTURACION[[#This Row],[REFERENCIA]],CODINV,3,FALSE))</f>
        <v/>
      </c>
      <c r="M3119" s="12" t="str">
        <f>+VLOOKUP(FACTURACION[[#This Row],[REFERENCIA]],CODINV,4,FALSE)</f>
        <v>VÁLVULAS Y MULTIVÁLVULAS</v>
      </c>
      <c r="N3119" s="12" t="str">
        <f>+VLOOKUP(FACTURACION[[#This Row],[REFERENCIA]],CODINV,5,FALSE)</f>
        <v>REGO</v>
      </c>
      <c r="O3119" s="3">
        <v>1</v>
      </c>
      <c r="P3119" s="31">
        <v>430000</v>
      </c>
      <c r="Q3119" s="24">
        <f>+FACTURACION[[#This Row],[CANTIDAD]]*FACTURACION[[#This Row],[VR UNITARIO]]/1000</f>
        <v>430</v>
      </c>
      <c r="R3119" s="3" t="str">
        <f>+VLOOKUP(FACTURACION[[#This Row],[NIT]],TABLACLIENTE,5,FALSE)</f>
        <v>BOGOTÁ D.C.</v>
      </c>
    </row>
    <row r="3120" spans="3:18">
      <c r="C3120" s="29">
        <v>2016</v>
      </c>
      <c r="D3120" s="30" t="s">
        <v>268</v>
      </c>
      <c r="E3120" s="30">
        <f>MONTH(FACTURACION[[#This Row],[MES]]&amp;1)</f>
        <v>3</v>
      </c>
      <c r="F3120" s="223">
        <f>DATE(FACTURACION[[#This Row],[AÑO]],FACTURACION[[#This Row],[Mes numero]],1)</f>
        <v>42430</v>
      </c>
      <c r="G3120" s="160">
        <v>11852</v>
      </c>
      <c r="H3120" s="25">
        <v>900570262</v>
      </c>
      <c r="I3120" s="3" t="str">
        <f>+VLOOKUP(FACTURACION[[#This Row],[NIT]],TABLACLIENTE,2,FALSE)</f>
        <v>GASES ANDINOS DE COLOMBIA S.A.S E.S.P (GASACOL S.A.S E.S.P)</v>
      </c>
      <c r="J3120" s="3" t="s">
        <v>327</v>
      </c>
      <c r="K3120" s="12" t="str">
        <f>+VLOOKUP(FACTURACION[[#This Row],[REFERENCIA]],CODINV,2,FALSE)</f>
        <v>VALVULA EXCESO FLUJO XA BRIDA 3"</v>
      </c>
      <c r="L3120" s="12" t="str">
        <f>IF(VLOOKUP(FACTURACION[[#This Row],[REFERENCIA]],CODINV,3,FALSE)=0,"",VLOOKUP(FACTURACION[[#This Row],[REFERENCIA]],CODINV,3,FALSE))</f>
        <v>A3500V6</v>
      </c>
      <c r="M3120" s="12" t="str">
        <f>+VLOOKUP(FACTURACION[[#This Row],[REFERENCIA]],CODINV,4,FALSE)</f>
        <v>VÁLVULAS Y MULTIVÁLVULAS</v>
      </c>
      <c r="N3120" s="12" t="str">
        <f>+VLOOKUP(FACTURACION[[#This Row],[REFERENCIA]],CODINV,5,FALSE)</f>
        <v>REGO</v>
      </c>
      <c r="O3120" s="3">
        <v>1</v>
      </c>
      <c r="P3120" s="31">
        <v>850000</v>
      </c>
      <c r="Q3120" s="24">
        <f>+FACTURACION[[#This Row],[CANTIDAD]]*FACTURACION[[#This Row],[VR UNITARIO]]/1000</f>
        <v>850</v>
      </c>
      <c r="R3120" s="3" t="str">
        <f>+VLOOKUP(FACTURACION[[#This Row],[NIT]],TABLACLIENTE,5,FALSE)</f>
        <v>BOGOTÁ D.C.</v>
      </c>
    </row>
    <row r="3121" spans="3:18">
      <c r="C3121" s="29">
        <v>2016</v>
      </c>
      <c r="D3121" s="30" t="s">
        <v>268</v>
      </c>
      <c r="E3121" s="30">
        <f>MONTH(FACTURACION[[#This Row],[MES]]&amp;1)</f>
        <v>3</v>
      </c>
      <c r="F3121" s="223">
        <f>DATE(FACTURACION[[#This Row],[AÑO]],FACTURACION[[#This Row],[Mes numero]],1)</f>
        <v>42430</v>
      </c>
      <c r="G3121" s="160">
        <v>11844</v>
      </c>
      <c r="H3121" s="25">
        <v>890501073</v>
      </c>
      <c r="I3121" s="3" t="str">
        <f>+VLOOKUP(FACTURACION[[#This Row],[NIT]],TABLACLIENTE,2,FALSE)</f>
        <v>COMERCIAL INDUSTRIAL NACIONAL S.A. CINSA</v>
      </c>
      <c r="J3121" s="3" t="s">
        <v>232</v>
      </c>
      <c r="K3121" s="12" t="str">
        <f>+VLOOKUP(FACTURACION[[#This Row],[REFERENCIA]],CODINV,2,FALSE)</f>
        <v>TAPA ACME 1 3/4"</v>
      </c>
      <c r="L3121" s="12" t="str">
        <f>IF(VLOOKUP(FACTURACION[[#This Row],[REFERENCIA]],CODINV,3,FALSE)=0,"",VLOOKUP(FACTURACION[[#This Row],[REFERENCIA]],CODINV,3,FALSE))</f>
        <v>3175P</v>
      </c>
      <c r="M3121" s="12" t="str">
        <f>+VLOOKUP(FACTURACION[[#This Row],[REFERENCIA]],CODINV,4,FALSE)</f>
        <v>REPUESTOS Y ACCESORIOS</v>
      </c>
      <c r="N3121" s="12" t="str">
        <f>+VLOOKUP(FACTURACION[[#This Row],[REFERENCIA]],CODINV,5,FALSE)</f>
        <v>REGO</v>
      </c>
      <c r="O3121" s="3">
        <v>10</v>
      </c>
      <c r="P3121" s="31">
        <v>78800</v>
      </c>
      <c r="Q3121" s="24">
        <f>+FACTURACION[[#This Row],[CANTIDAD]]*FACTURACION[[#This Row],[VR UNITARIO]]/1000</f>
        <v>788</v>
      </c>
      <c r="R3121" s="3" t="str">
        <f>+VLOOKUP(FACTURACION[[#This Row],[NIT]],TABLACLIENTE,5,FALSE)</f>
        <v>CUCUTA</v>
      </c>
    </row>
    <row r="3122" spans="3:18">
      <c r="C3122" s="29">
        <v>2016</v>
      </c>
      <c r="D3122" s="30" t="s">
        <v>268</v>
      </c>
      <c r="E3122" s="30">
        <f>MONTH(FACTURACION[[#This Row],[MES]]&amp;1)</f>
        <v>3</v>
      </c>
      <c r="F3122" s="223">
        <f>DATE(FACTURACION[[#This Row],[AÑO]],FACTURACION[[#This Row],[Mes numero]],1)</f>
        <v>42430</v>
      </c>
      <c r="G3122" s="160">
        <v>11844</v>
      </c>
      <c r="H3122" s="25">
        <v>890501073</v>
      </c>
      <c r="I3122" s="3" t="str">
        <f>+VLOOKUP(FACTURACION[[#This Row],[NIT]],TABLACLIENTE,2,FALSE)</f>
        <v>COMERCIAL INDUSTRIAL NACIONAL S.A. CINSA</v>
      </c>
      <c r="J3122" s="3" t="s">
        <v>236</v>
      </c>
      <c r="K3122" s="12" t="str">
        <f>+VLOOKUP(FACTURACION[[#This Row],[REFERENCIA]],CODINV,2,FALSE)</f>
        <v>ADAPTADOR 1 3/4"ACME X 1 1/4" NPT BRONCE</v>
      </c>
      <c r="L3122" s="12" t="str">
        <f>IF(VLOOKUP(FACTURACION[[#This Row],[REFERENCIA]],CODINV,3,FALSE)=0,"",VLOOKUP(FACTURACION[[#This Row],[REFERENCIA]],CODINV,3,FALSE))</f>
        <v>5765F</v>
      </c>
      <c r="M3122" s="12" t="str">
        <f>+VLOOKUP(FACTURACION[[#This Row],[REFERENCIA]],CODINV,4,FALSE)</f>
        <v>REPUESTOS Y ACCESORIOS</v>
      </c>
      <c r="N3122" s="12" t="str">
        <f>+VLOOKUP(FACTURACION[[#This Row],[REFERENCIA]],CODINV,5,FALSE)</f>
        <v>REGO</v>
      </c>
      <c r="O3122" s="3">
        <v>6</v>
      </c>
      <c r="P3122" s="31">
        <v>45394</v>
      </c>
      <c r="Q3122" s="24">
        <f>+FACTURACION[[#This Row],[CANTIDAD]]*FACTURACION[[#This Row],[VR UNITARIO]]/1000</f>
        <v>272.36399999999998</v>
      </c>
      <c r="R3122" s="3" t="str">
        <f>+VLOOKUP(FACTURACION[[#This Row],[NIT]],TABLACLIENTE,5,FALSE)</f>
        <v>CUCUTA</v>
      </c>
    </row>
    <row r="3123" spans="3:18">
      <c r="C3123" s="29">
        <v>2016</v>
      </c>
      <c r="D3123" s="30" t="s">
        <v>268</v>
      </c>
      <c r="E3123" s="30">
        <f>MONTH(FACTURACION[[#This Row],[MES]]&amp;1)</f>
        <v>3</v>
      </c>
      <c r="F3123" s="223">
        <f>DATE(FACTURACION[[#This Row],[AÑO]],FACTURACION[[#This Row],[Mes numero]],1)</f>
        <v>42430</v>
      </c>
      <c r="G3123" s="160">
        <v>11844</v>
      </c>
      <c r="H3123" s="25">
        <v>890501073</v>
      </c>
      <c r="I3123" s="3" t="str">
        <f>+VLOOKUP(FACTURACION[[#This Row],[NIT]],TABLACLIENTE,2,FALSE)</f>
        <v>COMERCIAL INDUSTRIAL NACIONAL S.A. CINSA</v>
      </c>
      <c r="J3123" s="3" t="s">
        <v>341</v>
      </c>
      <c r="K3123" s="12" t="str">
        <f>+VLOOKUP(FACTURACION[[#This Row],[REFERENCIA]],CODINV,2,FALSE)</f>
        <v>ADAPTADOR 2" X2 1/4" AC MACHO</v>
      </c>
      <c r="L3123" s="12" t="str">
        <f>IF(VLOOKUP(FACTURACION[[#This Row],[REFERENCIA]],CODINV,3,FALSE)=0,"",VLOOKUP(FACTURACION[[#This Row],[REFERENCIA]],CODINV,3,FALSE))</f>
        <v>5767H</v>
      </c>
      <c r="M3123" s="12" t="str">
        <f>+VLOOKUP(FACTURACION[[#This Row],[REFERENCIA]],CODINV,4,FALSE)</f>
        <v>REPUESTOS Y ACCESORIOS</v>
      </c>
      <c r="N3123" s="12" t="str">
        <f>+VLOOKUP(FACTURACION[[#This Row],[REFERENCIA]],CODINV,5,FALSE)</f>
        <v>REGO</v>
      </c>
      <c r="O3123" s="3">
        <v>8</v>
      </c>
      <c r="P3123" s="31">
        <v>197500</v>
      </c>
      <c r="Q3123" s="24">
        <f>+FACTURACION[[#This Row],[CANTIDAD]]*FACTURACION[[#This Row],[VR UNITARIO]]/1000</f>
        <v>1580</v>
      </c>
      <c r="R3123" s="3" t="str">
        <f>+VLOOKUP(FACTURACION[[#This Row],[NIT]],TABLACLIENTE,5,FALSE)</f>
        <v>CUCUTA</v>
      </c>
    </row>
    <row r="3124" spans="3:18">
      <c r="C3124" s="29">
        <v>2016</v>
      </c>
      <c r="D3124" s="30" t="s">
        <v>268</v>
      </c>
      <c r="E3124" s="30">
        <f>MONTH(FACTURACION[[#This Row],[MES]]&amp;1)</f>
        <v>3</v>
      </c>
      <c r="F3124" s="223">
        <f>DATE(FACTURACION[[#This Row],[AÑO]],FACTURACION[[#This Row],[Mes numero]],1)</f>
        <v>42430</v>
      </c>
      <c r="G3124" s="160">
        <v>11846</v>
      </c>
      <c r="H3124" s="25">
        <v>900396759</v>
      </c>
      <c r="I3124" s="3" t="str">
        <f>+VLOOKUP(FACTURACION[[#This Row],[NIT]],TABLACLIENTE,2,FALSE)</f>
        <v>CHILCO DISTRIBUIDORA DE GAS Y ENERGIA S.A.S. E.S.P.</v>
      </c>
      <c r="J3124" s="3" t="s">
        <v>353</v>
      </c>
      <c r="K3124" s="12" t="str">
        <f>+VLOOKUP(FACTURACION[[#This Row],[REFERENCIA]],CODINV,2,FALSE)</f>
        <v>TRENZA POL-POL</v>
      </c>
      <c r="L3124" s="12" t="str">
        <f>IF(VLOOKUP(FACTURACION[[#This Row],[REFERENCIA]],CODINV,3,FALSE)=0,"",VLOOKUP(FACTURACION[[#This Row],[REFERENCIA]],CODINV,3,FALSE))</f>
        <v>912PS12</v>
      </c>
      <c r="M3124" s="12" t="str">
        <f>+VLOOKUP(FACTURACION[[#This Row],[REFERENCIA]],CODINV,4,FALSE)</f>
        <v>REPUESTOS Y ACCESORIOS</v>
      </c>
      <c r="N3124" s="12" t="str">
        <f>+VLOOKUP(FACTURACION[[#This Row],[REFERENCIA]],CODINV,5,FALSE)</f>
        <v>REGO</v>
      </c>
      <c r="O3124" s="3">
        <v>1</v>
      </c>
      <c r="P3124" s="31">
        <v>15000</v>
      </c>
      <c r="Q3124" s="24">
        <f>+FACTURACION[[#This Row],[CANTIDAD]]*FACTURACION[[#This Row],[VR UNITARIO]]/1000</f>
        <v>15</v>
      </c>
      <c r="R3124" s="3" t="str">
        <f>+VLOOKUP(FACTURACION[[#This Row],[NIT]],TABLACLIENTE,5,FALSE)</f>
        <v>BOGOTÁ D.C.</v>
      </c>
    </row>
    <row r="3125" spans="3:18">
      <c r="C3125" s="29">
        <v>2016</v>
      </c>
      <c r="D3125" s="30" t="s">
        <v>268</v>
      </c>
      <c r="E3125" s="30">
        <f>MONTH(FACTURACION[[#This Row],[MES]]&amp;1)</f>
        <v>3</v>
      </c>
      <c r="F3125" s="223">
        <f>DATE(FACTURACION[[#This Row],[AÑO]],FACTURACION[[#This Row],[Mes numero]],1)</f>
        <v>42430</v>
      </c>
      <c r="G3125" s="160">
        <v>11863</v>
      </c>
      <c r="H3125" s="25">
        <v>830137252</v>
      </c>
      <c r="I3125" s="3" t="str">
        <f>+VLOOKUP(FACTURACION[[#This Row],[NIT]],TABLACLIENTE,2,FALSE)</f>
        <v>SAGENCO SAS</v>
      </c>
      <c r="J3125" s="3" t="s">
        <v>56</v>
      </c>
      <c r="K3125" s="12" t="str">
        <f>+VLOOKUP(FACTURACION[[#This Row],[REFERENCIA]],CODINV,2,FALSE)</f>
        <v xml:space="preserve"> VALVULA DE AGUJA DE  1/4"</v>
      </c>
      <c r="L3125" s="12" t="str">
        <f>IF(VLOOKUP(FACTURACION[[#This Row],[REFERENCIA]],CODINV,3,FALSE)=0,"",VLOOKUP(FACTURACION[[#This Row],[REFERENCIA]],CODINV,3,FALSE))</f>
        <v>1224WA</v>
      </c>
      <c r="M3125" s="12" t="str">
        <f>+VLOOKUP(FACTURACION[[#This Row],[REFERENCIA]],CODINV,4,FALSE)</f>
        <v>VÁLVULAS Y MULTIVÁLVULAS</v>
      </c>
      <c r="N3125" s="12" t="str">
        <f>+VLOOKUP(FACTURACION[[#This Row],[REFERENCIA]],CODINV,5,FALSE)</f>
        <v>REGO</v>
      </c>
      <c r="O3125" s="3">
        <v>1</v>
      </c>
      <c r="P3125" s="31">
        <v>54400</v>
      </c>
      <c r="Q3125" s="24">
        <f>+FACTURACION[[#This Row],[CANTIDAD]]*FACTURACION[[#This Row],[VR UNITARIO]]/1000</f>
        <v>54.4</v>
      </c>
      <c r="R3125" s="3" t="str">
        <f>+VLOOKUP(FACTURACION[[#This Row],[NIT]],TABLACLIENTE,5,FALSE)</f>
        <v>BOGOTÁ D.C.</v>
      </c>
    </row>
    <row r="3126" spans="3:18">
      <c r="C3126" s="29">
        <v>2016</v>
      </c>
      <c r="D3126" s="30" t="s">
        <v>268</v>
      </c>
      <c r="E3126" s="30">
        <f>MONTH(FACTURACION[[#This Row],[MES]]&amp;1)</f>
        <v>3</v>
      </c>
      <c r="F3126" s="223">
        <f>DATE(FACTURACION[[#This Row],[AÑO]],FACTURACION[[#This Row],[Mes numero]],1)</f>
        <v>42430</v>
      </c>
      <c r="G3126" s="160">
        <v>11844</v>
      </c>
      <c r="H3126" s="25">
        <v>890501073</v>
      </c>
      <c r="I3126" s="3" t="str">
        <f>+VLOOKUP(FACTURACION[[#This Row],[NIT]],TABLACLIENTE,2,FALSE)</f>
        <v>COMERCIAL INDUSTRIAL NACIONAL S.A. CINSA</v>
      </c>
      <c r="J3126" s="3" t="s">
        <v>79</v>
      </c>
      <c r="K3126" s="12" t="str">
        <f>+VLOOKUP(FACTURACION[[#This Row],[REFERENCIA]],CODINV,2,FALSE)</f>
        <v>VALVULA MAXIMO NIVEL DE LLENADO 1/4"</v>
      </c>
      <c r="L3126" s="12" t="str">
        <f>IF(VLOOKUP(FACTURACION[[#This Row],[REFERENCIA]],CODINV,3,FALSE)=0,"",VLOOKUP(FACTURACION[[#This Row],[REFERENCIA]],CODINV,3,FALSE))</f>
        <v>3165CF12.0</v>
      </c>
      <c r="M3126" s="12" t="str">
        <f>+VLOOKUP(FACTURACION[[#This Row],[REFERENCIA]],CODINV,4,FALSE)</f>
        <v>VÁLVULAS Y MULTIVÁLVULAS</v>
      </c>
      <c r="N3126" s="12" t="str">
        <f>+VLOOKUP(FACTURACION[[#This Row],[REFERENCIA]],CODINV,5,FALSE)</f>
        <v>REGO</v>
      </c>
      <c r="O3126" s="3">
        <v>30</v>
      </c>
      <c r="P3126" s="31">
        <v>6500</v>
      </c>
      <c r="Q3126" s="24">
        <f>+FACTURACION[[#This Row],[CANTIDAD]]*FACTURACION[[#This Row],[VR UNITARIO]]/1000</f>
        <v>195</v>
      </c>
      <c r="R3126" s="3" t="str">
        <f>+VLOOKUP(FACTURACION[[#This Row],[NIT]],TABLACLIENTE,5,FALSE)</f>
        <v>CUCUTA</v>
      </c>
    </row>
    <row r="3127" spans="3:18">
      <c r="C3127" s="29">
        <v>2016</v>
      </c>
      <c r="D3127" s="30" t="s">
        <v>268</v>
      </c>
      <c r="E3127" s="30">
        <f>MONTH(FACTURACION[[#This Row],[MES]]&amp;1)</f>
        <v>3</v>
      </c>
      <c r="F3127" s="223">
        <f>DATE(FACTURACION[[#This Row],[AÑO]],FACTURACION[[#This Row],[Mes numero]],1)</f>
        <v>42430</v>
      </c>
      <c r="G3127" s="160">
        <v>11837</v>
      </c>
      <c r="H3127" s="25">
        <v>900569327</v>
      </c>
      <c r="I3127" s="3" t="str">
        <f>+VLOOKUP(FACTURACION[[#This Row],[NIT]],TABLACLIENTE,2,FALSE)</f>
        <v>ICG SERVICE SAS</v>
      </c>
      <c r="J3127" s="3" t="s">
        <v>79</v>
      </c>
      <c r="K3127" s="12" t="str">
        <f>+VLOOKUP(FACTURACION[[#This Row],[REFERENCIA]],CODINV,2,FALSE)</f>
        <v>VALVULA MAXIMO NIVEL DE LLENADO 1/4"</v>
      </c>
      <c r="L3127" s="12" t="str">
        <f>IF(VLOOKUP(FACTURACION[[#This Row],[REFERENCIA]],CODINV,3,FALSE)=0,"",VLOOKUP(FACTURACION[[#This Row],[REFERENCIA]],CODINV,3,FALSE))</f>
        <v>3165CF12.0</v>
      </c>
      <c r="M3127" s="12" t="str">
        <f>+VLOOKUP(FACTURACION[[#This Row],[REFERENCIA]],CODINV,4,FALSE)</f>
        <v>VÁLVULAS Y MULTIVÁLVULAS</v>
      </c>
      <c r="N3127" s="12" t="str">
        <f>+VLOOKUP(FACTURACION[[#This Row],[REFERENCIA]],CODINV,5,FALSE)</f>
        <v>REGO</v>
      </c>
      <c r="O3127" s="3">
        <v>1</v>
      </c>
      <c r="P3127" s="31">
        <v>8000</v>
      </c>
      <c r="Q3127" s="24">
        <f>+FACTURACION[[#This Row],[CANTIDAD]]*FACTURACION[[#This Row],[VR UNITARIO]]/1000</f>
        <v>8</v>
      </c>
      <c r="R3127" s="3" t="str">
        <f>+VLOOKUP(FACTURACION[[#This Row],[NIT]],TABLACLIENTE,5,FALSE)</f>
        <v>BOGOTÁ D.C.</v>
      </c>
    </row>
    <row r="3128" spans="3:18">
      <c r="C3128" s="29">
        <v>2016</v>
      </c>
      <c r="D3128" s="30" t="s">
        <v>268</v>
      </c>
      <c r="E3128" s="30">
        <f>MONTH(FACTURACION[[#This Row],[MES]]&amp;1)</f>
        <v>3</v>
      </c>
      <c r="F3128" s="223">
        <f>DATE(FACTURACION[[#This Row],[AÑO]],FACTURACION[[#This Row],[Mes numero]],1)</f>
        <v>42430</v>
      </c>
      <c r="G3128" s="160">
        <v>11862</v>
      </c>
      <c r="H3128" s="25">
        <v>890500726</v>
      </c>
      <c r="I3128" s="3" t="str">
        <f>+VLOOKUP(FACTURACION[[#This Row],[NIT]],TABLACLIENTE,2,FALSE)</f>
        <v>NORTESANTANDEREANA DE GAS S.A. E.S.P (NORGAS S.A. E.S.P.)</v>
      </c>
      <c r="J3128" s="3" t="s">
        <v>79</v>
      </c>
      <c r="K3128" s="12" t="str">
        <f>+VLOOKUP(FACTURACION[[#This Row],[REFERENCIA]],CODINV,2,FALSE)</f>
        <v>VALVULA MAXIMO NIVEL DE LLENADO 1/4"</v>
      </c>
      <c r="L3128" s="12" t="str">
        <f>IF(VLOOKUP(FACTURACION[[#This Row],[REFERENCIA]],CODINV,3,FALSE)=0,"",VLOOKUP(FACTURACION[[#This Row],[REFERENCIA]],CODINV,3,FALSE))</f>
        <v>3165CF12.0</v>
      </c>
      <c r="M3128" s="12" t="str">
        <f>+VLOOKUP(FACTURACION[[#This Row],[REFERENCIA]],CODINV,4,FALSE)</f>
        <v>VÁLVULAS Y MULTIVÁLVULAS</v>
      </c>
      <c r="N3128" s="12" t="str">
        <f>+VLOOKUP(FACTURACION[[#This Row],[REFERENCIA]],CODINV,5,FALSE)</f>
        <v>REGO</v>
      </c>
      <c r="O3128" s="3">
        <v>1</v>
      </c>
      <c r="P3128" s="31">
        <v>6132</v>
      </c>
      <c r="Q3128" s="24">
        <f>+FACTURACION[[#This Row],[CANTIDAD]]*FACTURACION[[#This Row],[VR UNITARIO]]/1000</f>
        <v>6.1319999999999997</v>
      </c>
      <c r="R3128" s="3" t="str">
        <f>+VLOOKUP(FACTURACION[[#This Row],[NIT]],TABLACLIENTE,5,FALSE)</f>
        <v>BUCARAMANGA</v>
      </c>
    </row>
    <row r="3129" spans="3:18">
      <c r="C3129" s="29">
        <v>2016</v>
      </c>
      <c r="D3129" s="30" t="s">
        <v>268</v>
      </c>
      <c r="E3129" s="30">
        <f>MONTH(FACTURACION[[#This Row],[MES]]&amp;1)</f>
        <v>3</v>
      </c>
      <c r="F3129" s="223">
        <f>DATE(FACTURACION[[#This Row],[AÑO]],FACTURACION[[#This Row],[Mes numero]],1)</f>
        <v>42430</v>
      </c>
      <c r="G3129" s="160">
        <v>11844</v>
      </c>
      <c r="H3129" s="25">
        <v>890501073</v>
      </c>
      <c r="I3129" s="3" t="str">
        <f>+VLOOKUP(FACTURACION[[#This Row],[NIT]],TABLACLIENTE,2,FALSE)</f>
        <v>COMERCIAL INDUSTRIAL NACIONAL S.A. CINSA</v>
      </c>
      <c r="J3129" s="3" t="s">
        <v>317</v>
      </c>
      <c r="K3129" s="12" t="str">
        <f>+VLOOKUP(FACTURACION[[#This Row],[REFERENCIA]],CODINV,2,FALSE)</f>
        <v>DIAL ROTOGAGE</v>
      </c>
      <c r="L3129" s="12" t="str">
        <f>IF(VLOOKUP(FACTURACION[[#This Row],[REFERENCIA]],CODINV,3,FALSE)=0,"",VLOOKUP(FACTURACION[[#This Row],[REFERENCIA]],CODINV,3,FALSE))</f>
        <v>A909118LX</v>
      </c>
      <c r="M3129" s="12" t="str">
        <f>+VLOOKUP(FACTURACION[[#This Row],[REFERENCIA]],CODINV,4,FALSE)</f>
        <v>REPUESTOS Y ACCESORIOS</v>
      </c>
      <c r="N3129" s="12" t="str">
        <f>+VLOOKUP(FACTURACION[[#This Row],[REFERENCIA]],CODINV,5,FALSE)</f>
        <v>REGO</v>
      </c>
      <c r="O3129" s="3">
        <v>10</v>
      </c>
      <c r="P3129" s="31">
        <v>56000</v>
      </c>
      <c r="Q3129" s="24">
        <f>+FACTURACION[[#This Row],[CANTIDAD]]*FACTURACION[[#This Row],[VR UNITARIO]]/1000</f>
        <v>560</v>
      </c>
      <c r="R3129" s="3" t="str">
        <f>+VLOOKUP(FACTURACION[[#This Row],[NIT]],TABLACLIENTE,5,FALSE)</f>
        <v>CUCUTA</v>
      </c>
    </row>
    <row r="3130" spans="3:18">
      <c r="C3130" s="29">
        <v>2016</v>
      </c>
      <c r="D3130" s="30" t="s">
        <v>268</v>
      </c>
      <c r="E3130" s="30">
        <f>MONTH(FACTURACION[[#This Row],[MES]]&amp;1)</f>
        <v>3</v>
      </c>
      <c r="F3130" s="223">
        <f>DATE(FACTURACION[[#This Row],[AÑO]],FACTURACION[[#This Row],[Mes numero]],1)</f>
        <v>42430</v>
      </c>
      <c r="G3130" s="160">
        <v>11862</v>
      </c>
      <c r="H3130" s="25">
        <v>890500726</v>
      </c>
      <c r="I3130" s="3" t="str">
        <f>+VLOOKUP(FACTURACION[[#This Row],[NIT]],TABLACLIENTE,2,FALSE)</f>
        <v>NORTESANTANDEREANA DE GAS S.A. E.S.P (NORGAS S.A. E.S.P.)</v>
      </c>
      <c r="J3130" s="3" t="s">
        <v>896</v>
      </c>
      <c r="K3130" s="12" t="str">
        <f>+VLOOKUP(FACTURACION[[#This Row],[REFERENCIA]],CODINV,2,FALSE)</f>
        <v>DIP TUBE FOR ROTOGAGE 72"</v>
      </c>
      <c r="L3130" s="12" t="str">
        <f>IF(VLOOKUP(FACTURACION[[#This Row],[REFERENCIA]],CODINV,3,FALSE)=0,"",VLOOKUP(FACTURACION[[#This Row],[REFERENCIA]],CODINV,3,FALSE))</f>
        <v>A9091-M72.0</v>
      </c>
      <c r="M3130" s="12" t="str">
        <f>+VLOOKUP(FACTURACION[[#This Row],[REFERENCIA]],CODINV,4,FALSE)</f>
        <v>REPUESTOS Y ACCESORIOS</v>
      </c>
      <c r="N3130" s="12" t="str">
        <f>+VLOOKUP(FACTURACION[[#This Row],[REFERENCIA]],CODINV,5,FALSE)</f>
        <v>REGO</v>
      </c>
      <c r="O3130" s="3">
        <v>1</v>
      </c>
      <c r="P3130" s="31">
        <v>240665</v>
      </c>
      <c r="Q3130" s="24">
        <f>+FACTURACION[[#This Row],[CANTIDAD]]*FACTURACION[[#This Row],[VR UNITARIO]]/1000</f>
        <v>240.66499999999999</v>
      </c>
      <c r="R3130" s="3" t="str">
        <f>+VLOOKUP(FACTURACION[[#This Row],[NIT]],TABLACLIENTE,5,FALSE)</f>
        <v>BUCARAMANGA</v>
      </c>
    </row>
    <row r="3131" spans="3:18">
      <c r="C3131" s="29">
        <v>2016</v>
      </c>
      <c r="D3131" s="30" t="s">
        <v>268</v>
      </c>
      <c r="E3131" s="30">
        <f>MONTH(FACTURACION[[#This Row],[MES]]&amp;1)</f>
        <v>3</v>
      </c>
      <c r="F3131" s="223">
        <f>DATE(FACTURACION[[#This Row],[AÑO]],FACTURACION[[#This Row],[Mes numero]],1)</f>
        <v>42430</v>
      </c>
      <c r="G3131" s="160">
        <v>11844</v>
      </c>
      <c r="H3131" s="25">
        <v>890501073</v>
      </c>
      <c r="I3131" s="3" t="str">
        <f>+VLOOKUP(FACTURACION[[#This Row],[NIT]],TABLACLIENTE,2,FALSE)</f>
        <v>COMERCIAL INDUSTRIAL NACIONAL S.A. CINSA</v>
      </c>
      <c r="J3131" s="3" t="s">
        <v>750</v>
      </c>
      <c r="K3131" s="12" t="str">
        <f>+VLOOKUP(FACTURACION[[#This Row],[REFERENCIA]],CODINV,2,FALSE)</f>
        <v>ROTOGAGE</v>
      </c>
      <c r="L3131" s="12" t="str">
        <f>IF(VLOOKUP(FACTURACION[[#This Row],[REFERENCIA]],CODINV,3,FALSE)=0,"",VLOOKUP(FACTURACION[[#This Row],[REFERENCIA]],CODINV,3,FALSE))</f>
        <v>A9094TS</v>
      </c>
      <c r="M3131" s="12" t="str">
        <f>+VLOOKUP(FACTURACION[[#This Row],[REFERENCIA]],CODINV,4,FALSE)</f>
        <v>MEDIDORES</v>
      </c>
      <c r="N3131" s="12" t="str">
        <f>+VLOOKUP(FACTURACION[[#This Row],[REFERENCIA]],CODINV,5,FALSE)</f>
        <v>REGO</v>
      </c>
      <c r="O3131" s="3">
        <v>3</v>
      </c>
      <c r="P3131" s="31">
        <v>1310000</v>
      </c>
      <c r="Q3131" s="24">
        <f>+FACTURACION[[#This Row],[CANTIDAD]]*FACTURACION[[#This Row],[VR UNITARIO]]/1000</f>
        <v>3930</v>
      </c>
      <c r="R3131" s="3" t="str">
        <f>+VLOOKUP(FACTURACION[[#This Row],[NIT]],TABLACLIENTE,5,FALSE)</f>
        <v>CUCUTA</v>
      </c>
    </row>
    <row r="3132" spans="3:18">
      <c r="C3132" s="29">
        <v>2016</v>
      </c>
      <c r="D3132" s="30" t="s">
        <v>268</v>
      </c>
      <c r="E3132" s="30">
        <f>MONTH(FACTURACION[[#This Row],[MES]]&amp;1)</f>
        <v>3</v>
      </c>
      <c r="F3132" s="223">
        <f>DATE(FACTURACION[[#This Row],[AÑO]],FACTURACION[[#This Row],[Mes numero]],1)</f>
        <v>42430</v>
      </c>
      <c r="G3132" s="160">
        <v>11862</v>
      </c>
      <c r="H3132" s="25">
        <v>890500726</v>
      </c>
      <c r="I3132" s="3" t="str">
        <f>+VLOOKUP(FACTURACION[[#This Row],[NIT]],TABLACLIENTE,2,FALSE)</f>
        <v>NORTESANTANDEREANA DE GAS S.A. E.S.P (NORGAS S.A. E.S.P.)</v>
      </c>
      <c r="J3132" s="3" t="s">
        <v>315</v>
      </c>
      <c r="K3132" s="12" t="str">
        <f>+VLOOKUP(FACTURACION[[#This Row],[REFERENCIA]],CODINV,2,FALSE)</f>
        <v>ROTAGE/ROTAGE</v>
      </c>
      <c r="L3132" s="12" t="str">
        <f>IF(VLOOKUP(FACTURACION[[#This Row],[REFERENCIA]],CODINV,3,FALSE)=0,"",VLOOKUP(FACTURACION[[#This Row],[REFERENCIA]],CODINV,3,FALSE))</f>
        <v>A9095TS</v>
      </c>
      <c r="M3132" s="12" t="str">
        <f>+VLOOKUP(FACTURACION[[#This Row],[REFERENCIA]],CODINV,4,FALSE)</f>
        <v>MEDIDORES</v>
      </c>
      <c r="N3132" s="12" t="str">
        <f>+VLOOKUP(FACTURACION[[#This Row],[REFERENCIA]],CODINV,5,FALSE)</f>
        <v>REGO</v>
      </c>
      <c r="O3132" s="3">
        <v>1</v>
      </c>
      <c r="P3132" s="31">
        <v>1440921</v>
      </c>
      <c r="Q3132" s="24">
        <f>+FACTURACION[[#This Row],[CANTIDAD]]*FACTURACION[[#This Row],[VR UNITARIO]]/1000</f>
        <v>1440.921</v>
      </c>
      <c r="R3132" s="3" t="str">
        <f>+VLOOKUP(FACTURACION[[#This Row],[NIT]],TABLACLIENTE,5,FALSE)</f>
        <v>BUCARAMANGA</v>
      </c>
    </row>
    <row r="3133" spans="3:18">
      <c r="C3133" s="29">
        <v>2016</v>
      </c>
      <c r="D3133" s="30" t="s">
        <v>297</v>
      </c>
      <c r="E3133" s="30">
        <f>MONTH(FACTURACION[[#This Row],[MES]]&amp;1)</f>
        <v>4</v>
      </c>
      <c r="F3133" s="223">
        <f>DATE(FACTURACION[[#This Row],[AÑO]],FACTURACION[[#This Row],[Mes numero]],1)</f>
        <v>42461</v>
      </c>
      <c r="G3133" s="160">
        <v>11926</v>
      </c>
      <c r="H3133" s="25">
        <v>890908643</v>
      </c>
      <c r="I3133" s="3" t="str">
        <f>+VLOOKUP(FACTURACION[[#This Row],[NIT]],TABLACLIENTE,2,FALSE)</f>
        <v>GASES DE ANTIOQUIA S.A. E.S.P.  (GAS ANTIOQUIA S.A. E.S.P.)</v>
      </c>
      <c r="J3133" s="3" t="s">
        <v>833</v>
      </c>
      <c r="K3133" s="12" t="str">
        <f>+VLOOKUP(FACTURACION[[#This Row],[REFERENCIA]],CODINV,2,FALSE)</f>
        <v>TERMOCUPLA 30"</v>
      </c>
      <c r="L3133" s="12" t="str">
        <f>IF(VLOOKUP(FACTURACION[[#This Row],[REFERENCIA]],CODINV,3,FALSE)=0,"",VLOOKUP(FACTURACION[[#This Row],[REFERENCIA]],CODINV,3,FALSE))</f>
        <v/>
      </c>
      <c r="M3133" s="12" t="str">
        <f>+VLOOKUP(FACTURACION[[#This Row],[REFERENCIA]],CODINV,4,FALSE)</f>
        <v>REPUESTOS Y ACCESORIOS</v>
      </c>
      <c r="N3133" s="12" t="str">
        <f>+VLOOKUP(FACTURACION[[#This Row],[REFERENCIA]],CODINV,5,FALSE)</f>
        <v>ALGAS SDI</v>
      </c>
      <c r="O3133" s="3">
        <v>1</v>
      </c>
      <c r="P3133" s="31">
        <v>120000</v>
      </c>
      <c r="Q3133" s="24">
        <f>+FACTURACION[[#This Row],[CANTIDAD]]*FACTURACION[[#This Row],[VR UNITARIO]]/1000</f>
        <v>120</v>
      </c>
      <c r="R3133" s="3" t="str">
        <f>+VLOOKUP(FACTURACION[[#This Row],[NIT]],TABLACLIENTE,5,FALSE)</f>
        <v>MEDELLIN</v>
      </c>
    </row>
    <row r="3134" spans="3:18">
      <c r="C3134" s="29">
        <v>2016</v>
      </c>
      <c r="D3134" s="30" t="s">
        <v>297</v>
      </c>
      <c r="E3134" s="30">
        <f>MONTH(FACTURACION[[#This Row],[MES]]&amp;1)</f>
        <v>4</v>
      </c>
      <c r="F3134" s="223">
        <f>DATE(FACTURACION[[#This Row],[AÑO]],FACTURACION[[#This Row],[Mes numero]],1)</f>
        <v>42461</v>
      </c>
      <c r="G3134" s="160">
        <v>11922</v>
      </c>
      <c r="H3134" s="25">
        <v>809010690</v>
      </c>
      <c r="I3134" s="3" t="str">
        <f>+VLOOKUP(FACTURACION[[#This Row],[NIT]],TABLACLIENTE,2,FALSE)</f>
        <v>EMPRESA INTEGRAL DE SERVICIOS O.P. &amp; S. CONSTRUCCIONES S.A. ESP (OP&amp;S CONSTRUCCIONES S.A. E.S.P.)</v>
      </c>
      <c r="J3134" s="3" t="s">
        <v>378</v>
      </c>
      <c r="K3134" s="12" t="str">
        <f>+VLOOKUP(FACTURACION[[#This Row],[REFERENCIA]],CODINV,2,FALSE)</f>
        <v>MAGNETEL 130"</v>
      </c>
      <c r="L3134" s="12" t="str">
        <f>IF(VLOOKUP(FACTURACION[[#This Row],[REFERENCIA]],CODINV,3,FALSE)=0,"",VLOOKUP(FACTURACION[[#This Row],[REFERENCIA]],CODINV,3,FALSE))</f>
        <v/>
      </c>
      <c r="M3134" s="12" t="str">
        <f>+VLOOKUP(FACTURACION[[#This Row],[REFERENCIA]],CODINV,4,FALSE)</f>
        <v>MEDIDORES</v>
      </c>
      <c r="N3134" s="12" t="str">
        <f>+VLOOKUP(FACTURACION[[#This Row],[REFERENCIA]],CODINV,5,FALSE)</f>
        <v>CAVAGNA</v>
      </c>
      <c r="O3134" s="3">
        <v>1</v>
      </c>
      <c r="P3134" s="31">
        <v>2350000</v>
      </c>
      <c r="Q3134" s="24">
        <f>+FACTURACION[[#This Row],[CANTIDAD]]*FACTURACION[[#This Row],[VR UNITARIO]]/1000</f>
        <v>2350</v>
      </c>
      <c r="R3134" s="3" t="str">
        <f>+VLOOKUP(FACTURACION[[#This Row],[NIT]],TABLACLIENTE,5,FALSE)</f>
        <v>IBAGUE</v>
      </c>
    </row>
    <row r="3135" spans="3:18">
      <c r="C3135" s="29">
        <v>2016</v>
      </c>
      <c r="D3135" s="30" t="s">
        <v>297</v>
      </c>
      <c r="E3135" s="30">
        <f>MONTH(FACTURACION[[#This Row],[MES]]&amp;1)</f>
        <v>4</v>
      </c>
      <c r="F3135" s="223">
        <f>DATE(FACTURACION[[#This Row],[AÑO]],FACTURACION[[#This Row],[Mes numero]],1)</f>
        <v>42461</v>
      </c>
      <c r="G3135" s="160">
        <v>11923</v>
      </c>
      <c r="H3135" s="25">
        <v>890310688</v>
      </c>
      <c r="I3135" s="3" t="str">
        <f>+VLOOKUP(FACTURACION[[#This Row],[NIT]],TABLACLIENTE,2,FALSE)</f>
        <v>COLGAS DE OCCIDENTE S.A. E.S.P.</v>
      </c>
      <c r="J3135" s="3" t="s">
        <v>46</v>
      </c>
      <c r="K3135" s="12" t="str">
        <f>+VLOOKUP(FACTURACION[[#This Row],[REFERENCIA]],CODINV,2,FALSE)</f>
        <v>REGULADOR ALTA PRESION  5-35 PSI 1/2 NPT</v>
      </c>
      <c r="L3135" s="12" t="str">
        <f>IF(VLOOKUP(FACTURACION[[#This Row],[REFERENCIA]],CODINV,3,FALSE)=0,"",VLOOKUP(FACTURACION[[#This Row],[REFERENCIA]],CODINV,3,FALSE))</f>
        <v/>
      </c>
      <c r="M3135" s="12" t="str">
        <f>+VLOOKUP(FACTURACION[[#This Row],[REFERENCIA]],CODINV,4,FALSE)</f>
        <v>REGULADORES</v>
      </c>
      <c r="N3135" s="12" t="str">
        <f>+VLOOKUP(FACTURACION[[#This Row],[REFERENCIA]],CODINV,5,FALSE)</f>
        <v>CAVAGNA</v>
      </c>
      <c r="O3135" s="3">
        <v>1</v>
      </c>
      <c r="P3135" s="31">
        <v>170000</v>
      </c>
      <c r="Q3135" s="24">
        <f>+FACTURACION[[#This Row],[CANTIDAD]]*FACTURACION[[#This Row],[VR UNITARIO]]/1000</f>
        <v>170</v>
      </c>
      <c r="R3135" s="3" t="str">
        <f>+VLOOKUP(FACTURACION[[#This Row],[NIT]],TABLACLIENTE,5,FALSE)</f>
        <v>CALI</v>
      </c>
    </row>
    <row r="3136" spans="3:18">
      <c r="C3136" s="29">
        <v>2016</v>
      </c>
      <c r="D3136" s="30" t="s">
        <v>297</v>
      </c>
      <c r="E3136" s="30">
        <f>MONTH(FACTURACION[[#This Row],[MES]]&amp;1)</f>
        <v>4</v>
      </c>
      <c r="F3136" s="223">
        <f>DATE(FACTURACION[[#This Row],[AÑO]],FACTURACION[[#This Row],[Mes numero]],1)</f>
        <v>42461</v>
      </c>
      <c r="G3136" s="160">
        <v>11871</v>
      </c>
      <c r="H3136" s="25">
        <v>900569327</v>
      </c>
      <c r="I3136" s="3" t="str">
        <f>+VLOOKUP(FACTURACION[[#This Row],[NIT]],TABLACLIENTE,2,FALSE)</f>
        <v>ICG SERVICE SAS</v>
      </c>
      <c r="J3136" s="3" t="s">
        <v>46</v>
      </c>
      <c r="K3136" s="12" t="str">
        <f>+VLOOKUP(FACTURACION[[#This Row],[REFERENCIA]],CODINV,2,FALSE)</f>
        <v>REGULADOR ALTA PRESION  5-35 PSI 1/2 NPT</v>
      </c>
      <c r="L3136" s="12" t="str">
        <f>IF(VLOOKUP(FACTURACION[[#This Row],[REFERENCIA]],CODINV,3,FALSE)=0,"",VLOOKUP(FACTURACION[[#This Row],[REFERENCIA]],CODINV,3,FALSE))</f>
        <v/>
      </c>
      <c r="M3136" s="12" t="str">
        <f>+VLOOKUP(FACTURACION[[#This Row],[REFERENCIA]],CODINV,4,FALSE)</f>
        <v>REGULADORES</v>
      </c>
      <c r="N3136" s="12" t="str">
        <f>+VLOOKUP(FACTURACION[[#This Row],[REFERENCIA]],CODINV,5,FALSE)</f>
        <v>CAVAGNA</v>
      </c>
      <c r="O3136" s="3">
        <v>1</v>
      </c>
      <c r="P3136" s="31">
        <v>210000</v>
      </c>
      <c r="Q3136" s="24">
        <f>+FACTURACION[[#This Row],[CANTIDAD]]*FACTURACION[[#This Row],[VR UNITARIO]]/1000</f>
        <v>210</v>
      </c>
      <c r="R3136" s="3" t="str">
        <f>+VLOOKUP(FACTURACION[[#This Row],[NIT]],TABLACLIENTE,5,FALSE)</f>
        <v>BOGOTÁ D.C.</v>
      </c>
    </row>
    <row r="3137" spans="3:18">
      <c r="C3137" s="29">
        <v>2016</v>
      </c>
      <c r="D3137" s="30" t="s">
        <v>297</v>
      </c>
      <c r="E3137" s="30">
        <f>MONTH(FACTURACION[[#This Row],[MES]]&amp;1)</f>
        <v>4</v>
      </c>
      <c r="F3137" s="223">
        <f>DATE(FACTURACION[[#This Row],[AÑO]],FACTURACION[[#This Row],[Mes numero]],1)</f>
        <v>42461</v>
      </c>
      <c r="G3137" s="160">
        <v>11914</v>
      </c>
      <c r="H3137" s="25">
        <v>890400869</v>
      </c>
      <c r="I3137" s="3" t="str">
        <f>+VLOOKUP(FACTURACION[[#This Row],[NIT]],TABLACLIENTE,2,FALSE)</f>
        <v>SURTIDORA DE GAS DEL CARIBE S.A. E.S.P. (SURTIGAS S.A. E.S.P.)</v>
      </c>
      <c r="J3137" s="3" t="s">
        <v>108</v>
      </c>
      <c r="K3137" s="12" t="str">
        <f>+VLOOKUP(FACTURACION[[#This Row],[REFERENCIA]],CODINV,2,FALSE)</f>
        <v>MEDIDOR BK G4 C:1/2"</v>
      </c>
      <c r="L3137" s="12" t="str">
        <f>IF(VLOOKUP(FACTURACION[[#This Row],[REFERENCIA]],CODINV,3,FALSE)=0,"",VLOOKUP(FACTURACION[[#This Row],[REFERENCIA]],CODINV,3,FALSE))</f>
        <v>G4K MT 152MM</v>
      </c>
      <c r="M3137" s="12" t="str">
        <f>+VLOOKUP(FACTURACION[[#This Row],[REFERENCIA]],CODINV,4,FALSE)</f>
        <v>MEDIDORES</v>
      </c>
      <c r="N3137" s="12" t="str">
        <f>+VLOOKUP(FACTURACION[[#This Row],[REFERENCIA]],CODINV,5,FALSE)</f>
        <v>HONEYWELL</v>
      </c>
      <c r="O3137" s="3">
        <v>150</v>
      </c>
      <c r="P3137" s="31">
        <v>231339</v>
      </c>
      <c r="Q3137" s="24">
        <f>+FACTURACION[[#This Row],[CANTIDAD]]*FACTURACION[[#This Row],[VR UNITARIO]]/1000</f>
        <v>34700.85</v>
      </c>
      <c r="R3137" s="3" t="str">
        <f>+VLOOKUP(FACTURACION[[#This Row],[NIT]],TABLACLIENTE,5,FALSE)</f>
        <v>CARTAGENA</v>
      </c>
    </row>
    <row r="3138" spans="3:18">
      <c r="C3138" s="29">
        <v>2016</v>
      </c>
      <c r="D3138" s="30" t="s">
        <v>297</v>
      </c>
      <c r="E3138" s="30">
        <f>MONTH(FACTURACION[[#This Row],[MES]]&amp;1)</f>
        <v>4</v>
      </c>
      <c r="F3138" s="223">
        <f>DATE(FACTURACION[[#This Row],[AÑO]],FACTURACION[[#This Row],[Mes numero]],1)</f>
        <v>42461</v>
      </c>
      <c r="G3138" s="160">
        <v>11900</v>
      </c>
      <c r="H3138" s="25">
        <v>800202395</v>
      </c>
      <c r="I3138" s="3" t="str">
        <f>+VLOOKUP(FACTURACION[[#This Row],[NIT]],TABLACLIENTE,2,FALSE)</f>
        <v>EFIGAS GAS NATURAL S.A. E.S.P. (EFIGAS S.A. E.S.P.)</v>
      </c>
      <c r="J3138" s="3" t="s">
        <v>20</v>
      </c>
      <c r="K3138" s="12" t="str">
        <f>+VLOOKUP(FACTURACION[[#This Row],[REFERENCIA]],CODINV,2,FALSE)</f>
        <v xml:space="preserve">MEDIDOR AC-250 C: 3/4" CON CONECTORES </v>
      </c>
      <c r="L3138" s="12" t="str">
        <f>IF(VLOOKUP(FACTURACION[[#This Row],[REFERENCIA]],CODINV,3,FALSE)=0,"",VLOOKUP(FACTURACION[[#This Row],[REFERENCIA]],CODINV,3,FALSE))</f>
        <v/>
      </c>
      <c r="M3138" s="12" t="str">
        <f>+VLOOKUP(FACTURACION[[#This Row],[REFERENCIA]],CODINV,4,FALSE)</f>
        <v>MEDIDORES</v>
      </c>
      <c r="N3138" s="12" t="str">
        <f>+VLOOKUP(FACTURACION[[#This Row],[REFERENCIA]],CODINV,5,FALSE)</f>
        <v>HONEYWELL</v>
      </c>
      <c r="O3138" s="3">
        <v>5</v>
      </c>
      <c r="P3138" s="31">
        <v>434692</v>
      </c>
      <c r="Q3138" s="24">
        <f>+FACTURACION[[#This Row],[CANTIDAD]]*FACTURACION[[#This Row],[VR UNITARIO]]/1000</f>
        <v>2173.46</v>
      </c>
      <c r="R3138" s="3" t="str">
        <f>+VLOOKUP(FACTURACION[[#This Row],[NIT]],TABLACLIENTE,5,FALSE)</f>
        <v>MANIZALES</v>
      </c>
    </row>
    <row r="3139" spans="3:18">
      <c r="C3139" s="29">
        <v>2016</v>
      </c>
      <c r="D3139" s="30" t="s">
        <v>297</v>
      </c>
      <c r="E3139" s="30">
        <f>MONTH(FACTURACION[[#This Row],[MES]]&amp;1)</f>
        <v>4</v>
      </c>
      <c r="F3139" s="223">
        <f>DATE(FACTURACION[[#This Row],[AÑO]],FACTURACION[[#This Row],[Mes numero]],1)</f>
        <v>42461</v>
      </c>
      <c r="G3139" s="160">
        <v>11870</v>
      </c>
      <c r="H3139" s="25">
        <v>890503900</v>
      </c>
      <c r="I3139" s="3" t="str">
        <f>+VLOOKUP(FACTURACION[[#This Row],[NIT]],TABLACLIENTE,2,FALSE)</f>
        <v>GASES DEL ORIENTE S.A. E.S.P.</v>
      </c>
      <c r="J3139" s="3" t="s">
        <v>20</v>
      </c>
      <c r="K3139" s="12" t="str">
        <f>+VLOOKUP(FACTURACION[[#This Row],[REFERENCIA]],CODINV,2,FALSE)</f>
        <v xml:space="preserve">MEDIDOR AC-250 C: 3/4" CON CONECTORES </v>
      </c>
      <c r="L3139" s="12" t="str">
        <f>IF(VLOOKUP(FACTURACION[[#This Row],[REFERENCIA]],CODINV,3,FALSE)=0,"",VLOOKUP(FACTURACION[[#This Row],[REFERENCIA]],CODINV,3,FALSE))</f>
        <v/>
      </c>
      <c r="M3139" s="12" t="str">
        <f>+VLOOKUP(FACTURACION[[#This Row],[REFERENCIA]],CODINV,4,FALSE)</f>
        <v>MEDIDORES</v>
      </c>
      <c r="N3139" s="12" t="str">
        <f>+VLOOKUP(FACTURACION[[#This Row],[REFERENCIA]],CODINV,5,FALSE)</f>
        <v>HONEYWELL</v>
      </c>
      <c r="O3139" s="3">
        <v>50</v>
      </c>
      <c r="P3139" s="31">
        <v>420088</v>
      </c>
      <c r="Q3139" s="24">
        <f>+FACTURACION[[#This Row],[CANTIDAD]]*FACTURACION[[#This Row],[VR UNITARIO]]/1000</f>
        <v>21004.400000000001</v>
      </c>
      <c r="R3139" s="3" t="str">
        <f>+VLOOKUP(FACTURACION[[#This Row],[NIT]],TABLACLIENTE,5,FALSE)</f>
        <v>CUCUTA</v>
      </c>
    </row>
    <row r="3140" spans="3:18">
      <c r="C3140" s="29">
        <v>2016</v>
      </c>
      <c r="D3140" s="30" t="s">
        <v>297</v>
      </c>
      <c r="E3140" s="30">
        <f>MONTH(FACTURACION[[#This Row],[MES]]&amp;1)</f>
        <v>4</v>
      </c>
      <c r="F3140" s="223">
        <f>DATE(FACTURACION[[#This Row],[AÑO]],FACTURACION[[#This Row],[Mes numero]],1)</f>
        <v>42461</v>
      </c>
      <c r="G3140" s="160">
        <v>11920</v>
      </c>
      <c r="H3140" s="25">
        <v>900922760</v>
      </c>
      <c r="I3140" s="3" t="str">
        <f>+VLOOKUP(FACTURACION[[#This Row],[NIT]],TABLACLIENTE,2,FALSE)</f>
        <v>GLOBAL REDES &amp; OBRAS S.A.S. ESP  (GRO S.A.S. ESP)</v>
      </c>
      <c r="J3140" s="3" t="s">
        <v>20</v>
      </c>
      <c r="K3140" s="12" t="str">
        <f>+VLOOKUP(FACTURACION[[#This Row],[REFERENCIA]],CODINV,2,FALSE)</f>
        <v xml:space="preserve">MEDIDOR AC-250 C: 3/4" CON CONECTORES </v>
      </c>
      <c r="L3140" s="12" t="str">
        <f>IF(VLOOKUP(FACTURACION[[#This Row],[REFERENCIA]],CODINV,3,FALSE)=0,"",VLOOKUP(FACTURACION[[#This Row],[REFERENCIA]],CODINV,3,FALSE))</f>
        <v/>
      </c>
      <c r="M3140" s="12" t="str">
        <f>+VLOOKUP(FACTURACION[[#This Row],[REFERENCIA]],CODINV,4,FALSE)</f>
        <v>MEDIDORES</v>
      </c>
      <c r="N3140" s="12" t="str">
        <f>+VLOOKUP(FACTURACION[[#This Row],[REFERENCIA]],CODINV,5,FALSE)</f>
        <v>HONEYWELL</v>
      </c>
      <c r="O3140" s="3">
        <v>3</v>
      </c>
      <c r="P3140" s="31">
        <v>450000</v>
      </c>
      <c r="Q3140" s="24">
        <f>+FACTURACION[[#This Row],[CANTIDAD]]*FACTURACION[[#This Row],[VR UNITARIO]]/1000</f>
        <v>1350</v>
      </c>
      <c r="R3140" s="3" t="str">
        <f>+VLOOKUP(FACTURACION[[#This Row],[NIT]],TABLACLIENTE,5,FALSE)</f>
        <v>IBAGUE</v>
      </c>
    </row>
    <row r="3141" spans="3:18">
      <c r="C3141" s="29">
        <v>2016</v>
      </c>
      <c r="D3141" s="30" t="s">
        <v>297</v>
      </c>
      <c r="E3141" s="30">
        <f>MONTH(FACTURACION[[#This Row],[MES]]&amp;1)</f>
        <v>4</v>
      </c>
      <c r="F3141" s="223">
        <f>DATE(FACTURACION[[#This Row],[AÑO]],FACTURACION[[#This Row],[Mes numero]],1)</f>
        <v>42461</v>
      </c>
      <c r="G3141" s="160">
        <v>11937</v>
      </c>
      <c r="H3141" s="25">
        <v>890500726</v>
      </c>
      <c r="I3141" s="3" t="str">
        <f>+VLOOKUP(FACTURACION[[#This Row],[NIT]],TABLACLIENTE,2,FALSE)</f>
        <v>NORTESANTANDEREANA DE GAS S.A. E.S.P (NORGAS S.A. E.S.P.)</v>
      </c>
      <c r="J3141" s="3" t="s">
        <v>20</v>
      </c>
      <c r="K3141" s="12" t="str">
        <f>+VLOOKUP(FACTURACION[[#This Row],[REFERENCIA]],CODINV,2,FALSE)</f>
        <v xml:space="preserve">MEDIDOR AC-250 C: 3/4" CON CONECTORES </v>
      </c>
      <c r="L3141" s="12" t="str">
        <f>IF(VLOOKUP(FACTURACION[[#This Row],[REFERENCIA]],CODINV,3,FALSE)=0,"",VLOOKUP(FACTURACION[[#This Row],[REFERENCIA]],CODINV,3,FALSE))</f>
        <v/>
      </c>
      <c r="M3141" s="12" t="str">
        <f>+VLOOKUP(FACTURACION[[#This Row],[REFERENCIA]],CODINV,4,FALSE)</f>
        <v>MEDIDORES</v>
      </c>
      <c r="N3141" s="12" t="str">
        <f>+VLOOKUP(FACTURACION[[#This Row],[REFERENCIA]],CODINV,5,FALSE)</f>
        <v>HONEYWELL</v>
      </c>
      <c r="O3141" s="3">
        <v>1</v>
      </c>
      <c r="P3141" s="31">
        <v>440000</v>
      </c>
      <c r="Q3141" s="24">
        <f>+FACTURACION[[#This Row],[CANTIDAD]]*FACTURACION[[#This Row],[VR UNITARIO]]/1000</f>
        <v>440</v>
      </c>
      <c r="R3141" s="3" t="str">
        <f>+VLOOKUP(FACTURACION[[#This Row],[NIT]],TABLACLIENTE,5,FALSE)</f>
        <v>BUCARAMANGA</v>
      </c>
    </row>
    <row r="3142" spans="3:18">
      <c r="C3142" s="29">
        <v>2016</v>
      </c>
      <c r="D3142" s="30" t="s">
        <v>297</v>
      </c>
      <c r="E3142" s="30">
        <f>MONTH(FACTURACION[[#This Row],[MES]]&amp;1)</f>
        <v>4</v>
      </c>
      <c r="F3142" s="223">
        <f>DATE(FACTURACION[[#This Row],[AÑO]],FACTURACION[[#This Row],[Mes numero]],1)</f>
        <v>42461</v>
      </c>
      <c r="G3142" s="160">
        <v>11873</v>
      </c>
      <c r="H3142" s="25">
        <v>900468098</v>
      </c>
      <c r="I3142" s="3" t="str">
        <f>+VLOOKUP(FACTURACION[[#This Row],[NIT]],TABLACLIENTE,2,FALSE)</f>
        <v>SERVIGAS DEL LLANO COLOMBIANO S.A.S</v>
      </c>
      <c r="J3142" s="3" t="s">
        <v>20</v>
      </c>
      <c r="K3142" s="12" t="str">
        <f>+VLOOKUP(FACTURACION[[#This Row],[REFERENCIA]],CODINV,2,FALSE)</f>
        <v xml:space="preserve">MEDIDOR AC-250 C: 3/4" CON CONECTORES </v>
      </c>
      <c r="L3142" s="12" t="str">
        <f>IF(VLOOKUP(FACTURACION[[#This Row],[REFERENCIA]],CODINV,3,FALSE)=0,"",VLOOKUP(FACTURACION[[#This Row],[REFERENCIA]],CODINV,3,FALSE))</f>
        <v/>
      </c>
      <c r="M3142" s="12" t="str">
        <f>+VLOOKUP(FACTURACION[[#This Row],[REFERENCIA]],CODINV,4,FALSE)</f>
        <v>MEDIDORES</v>
      </c>
      <c r="N3142" s="12" t="str">
        <f>+VLOOKUP(FACTURACION[[#This Row],[REFERENCIA]],CODINV,5,FALSE)</f>
        <v>HONEYWELL</v>
      </c>
      <c r="O3142" s="3">
        <v>2</v>
      </c>
      <c r="P3142" s="31">
        <v>450000</v>
      </c>
      <c r="Q3142" s="24">
        <f>+FACTURACION[[#This Row],[CANTIDAD]]*FACTURACION[[#This Row],[VR UNITARIO]]/1000</f>
        <v>900</v>
      </c>
      <c r="R3142" s="3" t="str">
        <f>+VLOOKUP(FACTURACION[[#This Row],[NIT]],TABLACLIENTE,5,FALSE)</f>
        <v>CASANARE</v>
      </c>
    </row>
    <row r="3143" spans="3:18">
      <c r="C3143" s="29">
        <v>2016</v>
      </c>
      <c r="D3143" s="30" t="s">
        <v>297</v>
      </c>
      <c r="E3143" s="30">
        <f>MONTH(FACTURACION[[#This Row],[MES]]&amp;1)</f>
        <v>4</v>
      </c>
      <c r="F3143" s="223">
        <f>DATE(FACTURACION[[#This Row],[AÑO]],FACTURACION[[#This Row],[Mes numero]],1)</f>
        <v>42461</v>
      </c>
      <c r="G3143" s="160">
        <v>11940</v>
      </c>
      <c r="H3143" s="25">
        <v>900468098</v>
      </c>
      <c r="I3143" s="3" t="str">
        <f>+VLOOKUP(FACTURACION[[#This Row],[NIT]],TABLACLIENTE,2,FALSE)</f>
        <v>SERVIGAS DEL LLANO COLOMBIANO S.A.S</v>
      </c>
      <c r="J3143" s="3" t="s">
        <v>20</v>
      </c>
      <c r="K3143" s="12" t="str">
        <f>+VLOOKUP(FACTURACION[[#This Row],[REFERENCIA]],CODINV,2,FALSE)</f>
        <v xml:space="preserve">MEDIDOR AC-250 C: 3/4" CON CONECTORES </v>
      </c>
      <c r="L3143" s="12" t="str">
        <f>IF(VLOOKUP(FACTURACION[[#This Row],[REFERENCIA]],CODINV,3,FALSE)=0,"",VLOOKUP(FACTURACION[[#This Row],[REFERENCIA]],CODINV,3,FALSE))</f>
        <v/>
      </c>
      <c r="M3143" s="12" t="str">
        <f>+VLOOKUP(FACTURACION[[#This Row],[REFERENCIA]],CODINV,4,FALSE)</f>
        <v>MEDIDORES</v>
      </c>
      <c r="N3143" s="12" t="str">
        <f>+VLOOKUP(FACTURACION[[#This Row],[REFERENCIA]],CODINV,5,FALSE)</f>
        <v>HONEYWELL</v>
      </c>
      <c r="O3143" s="3">
        <v>1</v>
      </c>
      <c r="P3143" s="31">
        <v>450000</v>
      </c>
      <c r="Q3143" s="24">
        <f>+FACTURACION[[#This Row],[CANTIDAD]]*FACTURACION[[#This Row],[VR UNITARIO]]/1000</f>
        <v>450</v>
      </c>
      <c r="R3143" s="3" t="str">
        <f>+VLOOKUP(FACTURACION[[#This Row],[NIT]],TABLACLIENTE,5,FALSE)</f>
        <v>CASANARE</v>
      </c>
    </row>
    <row r="3144" spans="3:18">
      <c r="C3144" s="29">
        <v>2016</v>
      </c>
      <c r="D3144" s="30" t="s">
        <v>297</v>
      </c>
      <c r="E3144" s="30">
        <f>MONTH(FACTURACION[[#This Row],[MES]]&amp;1)</f>
        <v>4</v>
      </c>
      <c r="F3144" s="223">
        <f>DATE(FACTURACION[[#This Row],[AÑO]],FACTURACION[[#This Row],[Mes numero]],1)</f>
        <v>42461</v>
      </c>
      <c r="G3144" s="160">
        <v>11889</v>
      </c>
      <c r="H3144" s="25">
        <v>890101691</v>
      </c>
      <c r="I3144" s="3" t="str">
        <f>+VLOOKUP(FACTURACION[[#This Row],[NIT]],TABLACLIENTE,2,FALSE)</f>
        <v>GASES DEL CARIBE S.A.E.S.P. (GASCARIBE S.A E.S.P.)</v>
      </c>
      <c r="J3144" s="3" t="s">
        <v>21</v>
      </c>
      <c r="K3144" s="12" t="str">
        <f>+VLOOKUP(FACTURACION[[#This Row],[REFERENCIA]],CODINV,2,FALSE)</f>
        <v>MEDIDOR AC-630 C:1 1/4" MAOP 25PSIG CON CONECTORES</v>
      </c>
      <c r="L3144" s="12" t="str">
        <f>IF(VLOOKUP(FACTURACION[[#This Row],[REFERENCIA]],CODINV,3,FALSE)=0,"",VLOOKUP(FACTURACION[[#This Row],[REFERENCIA]],CODINV,3,FALSE))</f>
        <v/>
      </c>
      <c r="M3144" s="12" t="str">
        <f>+VLOOKUP(FACTURACION[[#This Row],[REFERENCIA]],CODINV,4,FALSE)</f>
        <v>MEDIDORES</v>
      </c>
      <c r="N3144" s="12" t="str">
        <f>+VLOOKUP(FACTURACION[[#This Row],[REFERENCIA]],CODINV,5,FALSE)</f>
        <v>HONEYWELL</v>
      </c>
      <c r="O3144" s="3">
        <v>1</v>
      </c>
      <c r="P3144" s="31">
        <v>2071912</v>
      </c>
      <c r="Q3144" s="24">
        <f>+FACTURACION[[#This Row],[CANTIDAD]]*FACTURACION[[#This Row],[VR UNITARIO]]/1000</f>
        <v>2071.9119999999998</v>
      </c>
      <c r="R3144" s="3" t="str">
        <f>+VLOOKUP(FACTURACION[[#This Row],[NIT]],TABLACLIENTE,5,FALSE)</f>
        <v>BARRANQUILLA</v>
      </c>
    </row>
    <row r="3145" spans="3:18">
      <c r="C3145" s="29">
        <v>2016</v>
      </c>
      <c r="D3145" s="30" t="s">
        <v>297</v>
      </c>
      <c r="E3145" s="30">
        <f>MONTH(FACTURACION[[#This Row],[MES]]&amp;1)</f>
        <v>4</v>
      </c>
      <c r="F3145" s="223">
        <f>DATE(FACTURACION[[#This Row],[AÑO]],FACTURACION[[#This Row],[Mes numero]],1)</f>
        <v>42461</v>
      </c>
      <c r="G3145" s="160">
        <v>11903</v>
      </c>
      <c r="H3145" s="25">
        <v>890503900</v>
      </c>
      <c r="I3145" s="3" t="str">
        <f>+VLOOKUP(FACTURACION[[#This Row],[NIT]],TABLACLIENTE,2,FALSE)</f>
        <v>GASES DEL ORIENTE S.A. E.S.P.</v>
      </c>
      <c r="J3145" s="3" t="s">
        <v>21</v>
      </c>
      <c r="K3145" s="12" t="str">
        <f>+VLOOKUP(FACTURACION[[#This Row],[REFERENCIA]],CODINV,2,FALSE)</f>
        <v>MEDIDOR AC-630 C:1 1/4" MAOP 25PSIG CON CONECTORES</v>
      </c>
      <c r="L3145" s="12" t="str">
        <f>IF(VLOOKUP(FACTURACION[[#This Row],[REFERENCIA]],CODINV,3,FALSE)=0,"",VLOOKUP(FACTURACION[[#This Row],[REFERENCIA]],CODINV,3,FALSE))</f>
        <v/>
      </c>
      <c r="M3145" s="12" t="str">
        <f>+VLOOKUP(FACTURACION[[#This Row],[REFERENCIA]],CODINV,4,FALSE)</f>
        <v>MEDIDORES</v>
      </c>
      <c r="N3145" s="12" t="str">
        <f>+VLOOKUP(FACTURACION[[#This Row],[REFERENCIA]],CODINV,5,FALSE)</f>
        <v>HONEYWELL</v>
      </c>
      <c r="O3145" s="3">
        <v>4</v>
      </c>
      <c r="P3145" s="31">
        <v>1972090</v>
      </c>
      <c r="Q3145" s="24">
        <f>+FACTURACION[[#This Row],[CANTIDAD]]*FACTURACION[[#This Row],[VR UNITARIO]]/1000</f>
        <v>7888.36</v>
      </c>
      <c r="R3145" s="3" t="str">
        <f>+VLOOKUP(FACTURACION[[#This Row],[NIT]],TABLACLIENTE,5,FALSE)</f>
        <v>CUCUTA</v>
      </c>
    </row>
    <row r="3146" spans="3:18">
      <c r="C3146" s="29">
        <v>2016</v>
      </c>
      <c r="D3146" s="30" t="s">
        <v>297</v>
      </c>
      <c r="E3146" s="30">
        <f>MONTH(FACTURACION[[#This Row],[MES]]&amp;1)</f>
        <v>4</v>
      </c>
      <c r="F3146" s="223">
        <f>DATE(FACTURACION[[#This Row],[AÑO]],FACTURACION[[#This Row],[Mes numero]],1)</f>
        <v>42461</v>
      </c>
      <c r="G3146" s="160">
        <v>11885</v>
      </c>
      <c r="H3146" s="25">
        <v>860510723</v>
      </c>
      <c r="I3146" s="3" t="str">
        <f>+VLOOKUP(FACTURACION[[#This Row],[NIT]],TABLACLIENTE,2,FALSE)</f>
        <v>SAENA DE COLOMBIA S.A.</v>
      </c>
      <c r="J3146" s="3" t="s">
        <v>21</v>
      </c>
      <c r="K3146" s="12" t="str">
        <f>+VLOOKUP(FACTURACION[[#This Row],[REFERENCIA]],CODINV,2,FALSE)</f>
        <v>MEDIDOR AC-630 C:1 1/4" MAOP 25PSIG CON CONECTORES</v>
      </c>
      <c r="L3146" s="12" t="str">
        <f>IF(VLOOKUP(FACTURACION[[#This Row],[REFERENCIA]],CODINV,3,FALSE)=0,"",VLOOKUP(FACTURACION[[#This Row],[REFERENCIA]],CODINV,3,FALSE))</f>
        <v/>
      </c>
      <c r="M3146" s="12" t="str">
        <f>+VLOOKUP(FACTURACION[[#This Row],[REFERENCIA]],CODINV,4,FALSE)</f>
        <v>MEDIDORES</v>
      </c>
      <c r="N3146" s="12" t="str">
        <f>+VLOOKUP(FACTURACION[[#This Row],[REFERENCIA]],CODINV,5,FALSE)</f>
        <v>HONEYWELL</v>
      </c>
      <c r="O3146" s="3">
        <v>3</v>
      </c>
      <c r="P3146" s="31">
        <v>1987000</v>
      </c>
      <c r="Q3146" s="24">
        <f>+FACTURACION[[#This Row],[CANTIDAD]]*FACTURACION[[#This Row],[VR UNITARIO]]/1000</f>
        <v>5961</v>
      </c>
      <c r="R3146" s="3" t="str">
        <f>+VLOOKUP(FACTURACION[[#This Row],[NIT]],TABLACLIENTE,5,FALSE)</f>
        <v>BOGOTÁ D.C.</v>
      </c>
    </row>
    <row r="3147" spans="3:18">
      <c r="C3147" s="29">
        <v>2016</v>
      </c>
      <c r="D3147" s="30" t="s">
        <v>297</v>
      </c>
      <c r="E3147" s="30">
        <f>MONTH(FACTURACION[[#This Row],[MES]]&amp;1)</f>
        <v>4</v>
      </c>
      <c r="F3147" s="223">
        <f>DATE(FACTURACION[[#This Row],[AÑO]],FACTURACION[[#This Row],[Mes numero]],1)</f>
        <v>42461</v>
      </c>
      <c r="G3147" s="160">
        <v>11880</v>
      </c>
      <c r="H3147" s="25">
        <v>891101577</v>
      </c>
      <c r="I3147" s="3" t="str">
        <f>+VLOOKUP(FACTURACION[[#This Row],[NIT]],TABLACLIENTE,2,FALSE)</f>
        <v>ALCANOS DE COLOMBIA S.A. E.S.P</v>
      </c>
      <c r="J3147" s="3" t="s">
        <v>23</v>
      </c>
      <c r="K3147" s="12" t="str">
        <f>+VLOOKUP(FACTURACION[[#This Row],[REFERENCIA]],CODINV,2,FALSE)</f>
        <v>MEDIDOR AL-800 C:1 1/2" MAOP 20 PSIG CON CONECTORES</v>
      </c>
      <c r="L3147" s="12" t="str">
        <f>IF(VLOOKUP(FACTURACION[[#This Row],[REFERENCIA]],CODINV,3,FALSE)=0,"",VLOOKUP(FACTURACION[[#This Row],[REFERENCIA]],CODINV,3,FALSE))</f>
        <v/>
      </c>
      <c r="M3147" s="12" t="str">
        <f>+VLOOKUP(FACTURACION[[#This Row],[REFERENCIA]],CODINV,4,FALSE)</f>
        <v>MEDIDORES</v>
      </c>
      <c r="N3147" s="12" t="str">
        <f>+VLOOKUP(FACTURACION[[#This Row],[REFERENCIA]],CODINV,5,FALSE)</f>
        <v>HONEYWELL</v>
      </c>
      <c r="O3147" s="3">
        <v>1</v>
      </c>
      <c r="P3147" s="31">
        <v>2860555</v>
      </c>
      <c r="Q3147" s="24">
        <f>+FACTURACION[[#This Row],[CANTIDAD]]*FACTURACION[[#This Row],[VR UNITARIO]]/1000</f>
        <v>2860.5549999999998</v>
      </c>
      <c r="R3147" s="3" t="str">
        <f>+VLOOKUP(FACTURACION[[#This Row],[NIT]],TABLACLIENTE,5,FALSE)</f>
        <v>NEIVA</v>
      </c>
    </row>
    <row r="3148" spans="3:18">
      <c r="C3148" s="29">
        <v>2016</v>
      </c>
      <c r="D3148" s="30" t="s">
        <v>297</v>
      </c>
      <c r="E3148" s="30">
        <f>MONTH(FACTURACION[[#This Row],[MES]]&amp;1)</f>
        <v>4</v>
      </c>
      <c r="F3148" s="223">
        <f>DATE(FACTURACION[[#This Row],[AÑO]],FACTURACION[[#This Row],[Mes numero]],1)</f>
        <v>42461</v>
      </c>
      <c r="G3148" s="160">
        <v>11879</v>
      </c>
      <c r="H3148" s="25">
        <v>891101577</v>
      </c>
      <c r="I3148" s="3" t="str">
        <f>+VLOOKUP(FACTURACION[[#This Row],[NIT]],TABLACLIENTE,2,FALSE)</f>
        <v>ALCANOS DE COLOMBIA S.A. E.S.P</v>
      </c>
      <c r="J3148" s="3" t="s">
        <v>262</v>
      </c>
      <c r="K3148" s="12" t="str">
        <f>+VLOOKUP(FACTURACION[[#This Row],[REFERENCIA]],CODINV,2,FALSE)</f>
        <v>MEDIDOR AL-425 C:1 1/4" MAOP 25 PSIG</v>
      </c>
      <c r="L3148" s="12" t="str">
        <f>IF(VLOOKUP(FACTURACION[[#This Row],[REFERENCIA]],CODINV,3,FALSE)=0,"",VLOOKUP(FACTURACION[[#This Row],[REFERENCIA]],CODINV,3,FALSE))</f>
        <v/>
      </c>
      <c r="M3148" s="12" t="str">
        <f>+VLOOKUP(FACTURACION[[#This Row],[REFERENCIA]],CODINV,4,FALSE)</f>
        <v>MEDIDORES</v>
      </c>
      <c r="N3148" s="12" t="str">
        <f>+VLOOKUP(FACTURACION[[#This Row],[REFERENCIA]],CODINV,5,FALSE)</f>
        <v>HONEYWELL</v>
      </c>
      <c r="O3148" s="3">
        <v>33</v>
      </c>
      <c r="P3148" s="31">
        <v>697395</v>
      </c>
      <c r="Q3148" s="24">
        <f>+FACTURACION[[#This Row],[CANTIDAD]]*FACTURACION[[#This Row],[VR UNITARIO]]/1000</f>
        <v>23014.035</v>
      </c>
      <c r="R3148" s="3" t="str">
        <f>+VLOOKUP(FACTURACION[[#This Row],[NIT]],TABLACLIENTE,5,FALSE)</f>
        <v>NEIVA</v>
      </c>
    </row>
    <row r="3149" spans="3:18">
      <c r="C3149" s="29">
        <v>2016</v>
      </c>
      <c r="D3149" s="30" t="s">
        <v>297</v>
      </c>
      <c r="E3149" s="30">
        <f>MONTH(FACTURACION[[#This Row],[MES]]&amp;1)</f>
        <v>4</v>
      </c>
      <c r="F3149" s="223">
        <f>DATE(FACTURACION[[#This Row],[AÑO]],FACTURACION[[#This Row],[Mes numero]],1)</f>
        <v>42461</v>
      </c>
      <c r="G3149" s="160">
        <v>11880</v>
      </c>
      <c r="H3149" s="25">
        <v>891101577</v>
      </c>
      <c r="I3149" s="3" t="str">
        <f>+VLOOKUP(FACTURACION[[#This Row],[NIT]],TABLACLIENTE,2,FALSE)</f>
        <v>ALCANOS DE COLOMBIA S.A. E.S.P</v>
      </c>
      <c r="J3149" s="3" t="s">
        <v>262</v>
      </c>
      <c r="K3149" s="12" t="str">
        <f>+VLOOKUP(FACTURACION[[#This Row],[REFERENCIA]],CODINV,2,FALSE)</f>
        <v>MEDIDOR AL-425 C:1 1/4" MAOP 25 PSIG</v>
      </c>
      <c r="L3149" s="12" t="str">
        <f>IF(VLOOKUP(FACTURACION[[#This Row],[REFERENCIA]],CODINV,3,FALSE)=0,"",VLOOKUP(FACTURACION[[#This Row],[REFERENCIA]],CODINV,3,FALSE))</f>
        <v/>
      </c>
      <c r="M3149" s="12" t="str">
        <f>+VLOOKUP(FACTURACION[[#This Row],[REFERENCIA]],CODINV,4,FALSE)</f>
        <v>MEDIDORES</v>
      </c>
      <c r="N3149" s="12" t="str">
        <f>+VLOOKUP(FACTURACION[[#This Row],[REFERENCIA]],CODINV,5,FALSE)</f>
        <v>HONEYWELL</v>
      </c>
      <c r="O3149" s="3">
        <v>10</v>
      </c>
      <c r="P3149" s="31">
        <v>697395</v>
      </c>
      <c r="Q3149" s="24">
        <f>+FACTURACION[[#This Row],[CANTIDAD]]*FACTURACION[[#This Row],[VR UNITARIO]]/1000</f>
        <v>6973.95</v>
      </c>
      <c r="R3149" s="3" t="str">
        <f>+VLOOKUP(FACTURACION[[#This Row],[NIT]],TABLACLIENTE,5,FALSE)</f>
        <v>NEIVA</v>
      </c>
    </row>
    <row r="3150" spans="3:18">
      <c r="C3150" s="29">
        <v>2016</v>
      </c>
      <c r="D3150" s="30" t="s">
        <v>297</v>
      </c>
      <c r="E3150" s="30">
        <f>MONTH(FACTURACION[[#This Row],[MES]]&amp;1)</f>
        <v>4</v>
      </c>
      <c r="F3150" s="223">
        <f>DATE(FACTURACION[[#This Row],[AÑO]],FACTURACION[[#This Row],[Mes numero]],1)</f>
        <v>42461</v>
      </c>
      <c r="G3150" s="160">
        <v>11925</v>
      </c>
      <c r="H3150" s="25">
        <v>800167643</v>
      </c>
      <c r="I3150" s="3" t="str">
        <f>+VLOOKUP(FACTURACION[[#This Row],[NIT]],TABLACLIENTE,2,FALSE)</f>
        <v>GASES DE OCCIDENTE S.A. E.S.P. (GDO)</v>
      </c>
      <c r="J3150" s="3" t="s">
        <v>262</v>
      </c>
      <c r="K3150" s="12" t="str">
        <f>+VLOOKUP(FACTURACION[[#This Row],[REFERENCIA]],CODINV,2,FALSE)</f>
        <v>MEDIDOR AL-425 C:1 1/4" MAOP 25 PSIG</v>
      </c>
      <c r="L3150" s="12" t="str">
        <f>IF(VLOOKUP(FACTURACION[[#This Row],[REFERENCIA]],CODINV,3,FALSE)=0,"",VLOOKUP(FACTURACION[[#This Row],[REFERENCIA]],CODINV,3,FALSE))</f>
        <v/>
      </c>
      <c r="M3150" s="12" t="str">
        <f>+VLOOKUP(FACTURACION[[#This Row],[REFERENCIA]],CODINV,4,FALSE)</f>
        <v>MEDIDORES</v>
      </c>
      <c r="N3150" s="12" t="str">
        <f>+VLOOKUP(FACTURACION[[#This Row],[REFERENCIA]],CODINV,5,FALSE)</f>
        <v>HONEYWELL</v>
      </c>
      <c r="O3150" s="3">
        <v>15</v>
      </c>
      <c r="P3150" s="31">
        <v>687279</v>
      </c>
      <c r="Q3150" s="24">
        <f>+FACTURACION[[#This Row],[CANTIDAD]]*FACTURACION[[#This Row],[VR UNITARIO]]/1000</f>
        <v>10309.184999999999</v>
      </c>
      <c r="R3150" s="3" t="str">
        <f>+VLOOKUP(FACTURACION[[#This Row],[NIT]],TABLACLIENTE,5,FALSE)</f>
        <v>CALI</v>
      </c>
    </row>
    <row r="3151" spans="3:18">
      <c r="C3151" s="29">
        <v>2016</v>
      </c>
      <c r="D3151" s="30" t="s">
        <v>297</v>
      </c>
      <c r="E3151" s="30">
        <f>MONTH(FACTURACION[[#This Row],[MES]]&amp;1)</f>
        <v>4</v>
      </c>
      <c r="F3151" s="223">
        <f>DATE(FACTURACION[[#This Row],[AÑO]],FACTURACION[[#This Row],[Mes numero]],1)</f>
        <v>42461</v>
      </c>
      <c r="G3151" s="160">
        <v>11904</v>
      </c>
      <c r="H3151" s="25">
        <v>800021272</v>
      </c>
      <c r="I3151" s="3" t="str">
        <f>+VLOOKUP(FACTURACION[[#This Row],[NIT]],TABLACLIENTE,2,FALSE)</f>
        <v>GASES DEL LLANO S.A. E.S.P (LLANOGAS S.A. E.S.P.)</v>
      </c>
      <c r="J3151" s="3" t="s">
        <v>262</v>
      </c>
      <c r="K3151" s="12" t="str">
        <f>+VLOOKUP(FACTURACION[[#This Row],[REFERENCIA]],CODINV,2,FALSE)</f>
        <v>MEDIDOR AL-425 C:1 1/4" MAOP 25 PSIG</v>
      </c>
      <c r="L3151" s="12" t="str">
        <f>IF(VLOOKUP(FACTURACION[[#This Row],[REFERENCIA]],CODINV,3,FALSE)=0,"",VLOOKUP(FACTURACION[[#This Row],[REFERENCIA]],CODINV,3,FALSE))</f>
        <v/>
      </c>
      <c r="M3151" s="12" t="str">
        <f>+VLOOKUP(FACTURACION[[#This Row],[REFERENCIA]],CODINV,4,FALSE)</f>
        <v>MEDIDORES</v>
      </c>
      <c r="N3151" s="12" t="str">
        <f>+VLOOKUP(FACTURACION[[#This Row],[REFERENCIA]],CODINV,5,FALSE)</f>
        <v>HONEYWELL</v>
      </c>
      <c r="O3151" s="3">
        <v>3</v>
      </c>
      <c r="P3151" s="31">
        <v>846150</v>
      </c>
      <c r="Q3151" s="24">
        <f>+FACTURACION[[#This Row],[CANTIDAD]]*FACTURACION[[#This Row],[VR UNITARIO]]/1000</f>
        <v>2538.4499999999998</v>
      </c>
      <c r="R3151" s="3" t="str">
        <f>+VLOOKUP(FACTURACION[[#This Row],[NIT]],TABLACLIENTE,5,FALSE)</f>
        <v>VILLAVICENCIO</v>
      </c>
    </row>
    <row r="3152" spans="3:18">
      <c r="C3152" s="29">
        <v>2016</v>
      </c>
      <c r="D3152" s="30" t="s">
        <v>297</v>
      </c>
      <c r="E3152" s="30">
        <f>MONTH(FACTURACION[[#This Row],[MES]]&amp;1)</f>
        <v>4</v>
      </c>
      <c r="F3152" s="223">
        <f>DATE(FACTURACION[[#This Row],[AÑO]],FACTURACION[[#This Row],[Mes numero]],1)</f>
        <v>42461</v>
      </c>
      <c r="G3152" s="160">
        <v>11884</v>
      </c>
      <c r="H3152" s="25">
        <v>860510723</v>
      </c>
      <c r="I3152" s="3" t="str">
        <f>+VLOOKUP(FACTURACION[[#This Row],[NIT]],TABLACLIENTE,2,FALSE)</f>
        <v>SAENA DE COLOMBIA S.A.</v>
      </c>
      <c r="J3152" s="3" t="s">
        <v>262</v>
      </c>
      <c r="K3152" s="12" t="str">
        <f>+VLOOKUP(FACTURACION[[#This Row],[REFERENCIA]],CODINV,2,FALSE)</f>
        <v>MEDIDOR AL-425 C:1 1/4" MAOP 25 PSIG</v>
      </c>
      <c r="L3152" s="12" t="str">
        <f>IF(VLOOKUP(FACTURACION[[#This Row],[REFERENCIA]],CODINV,3,FALSE)=0,"",VLOOKUP(FACTURACION[[#This Row],[REFERENCIA]],CODINV,3,FALSE))</f>
        <v/>
      </c>
      <c r="M3152" s="12" t="str">
        <f>+VLOOKUP(FACTURACION[[#This Row],[REFERENCIA]],CODINV,4,FALSE)</f>
        <v>MEDIDORES</v>
      </c>
      <c r="N3152" s="12" t="str">
        <f>+VLOOKUP(FACTURACION[[#This Row],[REFERENCIA]],CODINV,5,FALSE)</f>
        <v>HONEYWELL</v>
      </c>
      <c r="O3152" s="3">
        <v>2</v>
      </c>
      <c r="P3152" s="31">
        <v>703000</v>
      </c>
      <c r="Q3152" s="24">
        <f>+FACTURACION[[#This Row],[CANTIDAD]]*FACTURACION[[#This Row],[VR UNITARIO]]/1000</f>
        <v>1406</v>
      </c>
      <c r="R3152" s="3" t="str">
        <f>+VLOOKUP(FACTURACION[[#This Row],[NIT]],TABLACLIENTE,5,FALSE)</f>
        <v>BOGOTÁ D.C.</v>
      </c>
    </row>
    <row r="3153" spans="3:18">
      <c r="C3153" s="29">
        <v>2016</v>
      </c>
      <c r="D3153" s="30" t="s">
        <v>297</v>
      </c>
      <c r="E3153" s="30">
        <f>MONTH(FACTURACION[[#This Row],[MES]]&amp;1)</f>
        <v>4</v>
      </c>
      <c r="F3153" s="223">
        <f>DATE(FACTURACION[[#This Row],[AÑO]],FACTURACION[[#This Row],[Mes numero]],1)</f>
        <v>42461</v>
      </c>
      <c r="G3153" s="160">
        <v>11894</v>
      </c>
      <c r="H3153" s="25">
        <v>890400869</v>
      </c>
      <c r="I3153" s="3" t="str">
        <f>+VLOOKUP(FACTURACION[[#This Row],[NIT]],TABLACLIENTE,2,FALSE)</f>
        <v>SURTIDORA DE GAS DEL CARIBE S.A. E.S.P. (SURTIGAS S.A. E.S.P.)</v>
      </c>
      <c r="J3153" s="3" t="s">
        <v>262</v>
      </c>
      <c r="K3153" s="12" t="str">
        <f>+VLOOKUP(FACTURACION[[#This Row],[REFERENCIA]],CODINV,2,FALSE)</f>
        <v>MEDIDOR AL-425 C:1 1/4" MAOP 25 PSIG</v>
      </c>
      <c r="L3153" s="12" t="str">
        <f>IF(VLOOKUP(FACTURACION[[#This Row],[REFERENCIA]],CODINV,3,FALSE)=0,"",VLOOKUP(FACTURACION[[#This Row],[REFERENCIA]],CODINV,3,FALSE))</f>
        <v/>
      </c>
      <c r="M3153" s="12" t="str">
        <f>+VLOOKUP(FACTURACION[[#This Row],[REFERENCIA]],CODINV,4,FALSE)</f>
        <v>MEDIDORES</v>
      </c>
      <c r="N3153" s="12" t="str">
        <f>+VLOOKUP(FACTURACION[[#This Row],[REFERENCIA]],CODINV,5,FALSE)</f>
        <v>HONEYWELL</v>
      </c>
      <c r="O3153" s="3">
        <v>10</v>
      </c>
      <c r="P3153" s="31">
        <v>737511</v>
      </c>
      <c r="Q3153" s="24">
        <f>+FACTURACION[[#This Row],[CANTIDAD]]*FACTURACION[[#This Row],[VR UNITARIO]]/1000</f>
        <v>7375.11</v>
      </c>
      <c r="R3153" s="3" t="str">
        <f>+VLOOKUP(FACTURACION[[#This Row],[NIT]],TABLACLIENTE,5,FALSE)</f>
        <v>CARTAGENA</v>
      </c>
    </row>
    <row r="3154" spans="3:18">
      <c r="C3154" s="29">
        <v>2016</v>
      </c>
      <c r="D3154" s="30" t="s">
        <v>297</v>
      </c>
      <c r="E3154" s="30">
        <f>MONTH(FACTURACION[[#This Row],[MES]]&amp;1)</f>
        <v>4</v>
      </c>
      <c r="F3154" s="223">
        <f>DATE(FACTURACION[[#This Row],[AÑO]],FACTURACION[[#This Row],[Mes numero]],1)</f>
        <v>42461</v>
      </c>
      <c r="G3154" s="160">
        <v>11886</v>
      </c>
      <c r="H3154" s="25">
        <v>860510723</v>
      </c>
      <c r="I3154" s="3" t="str">
        <f>+VLOOKUP(FACTURACION[[#This Row],[NIT]],TABLACLIENTE,2,FALSE)</f>
        <v>SAENA DE COLOMBIA S.A.</v>
      </c>
      <c r="J3154" s="3" t="s">
        <v>120</v>
      </c>
      <c r="K3154" s="12" t="str">
        <f>+VLOOKUP(FACTURACION[[#This Row],[REFERENCIA]],CODINV,2,FALSE)</f>
        <v>MEDIDOR ROTATIVO G65</v>
      </c>
      <c r="L3154" s="12" t="str">
        <f>IF(VLOOKUP(FACTURACION[[#This Row],[REFERENCIA]],CODINV,3,FALSE)=0,"",VLOOKUP(FACTURACION[[#This Row],[REFERENCIA]],CODINV,3,FALSE))</f>
        <v>RCG65</v>
      </c>
      <c r="M3154" s="12" t="str">
        <f>+VLOOKUP(FACTURACION[[#This Row],[REFERENCIA]],CODINV,4,FALSE)</f>
        <v>MEDIDORES</v>
      </c>
      <c r="N3154" s="12" t="str">
        <f>+VLOOKUP(FACTURACION[[#This Row],[REFERENCIA]],CODINV,5,FALSE)</f>
        <v>HONEYWELL</v>
      </c>
      <c r="O3154" s="3">
        <v>1</v>
      </c>
      <c r="P3154" s="31">
        <v>5100000</v>
      </c>
      <c r="Q3154" s="24">
        <f>+FACTURACION[[#This Row],[CANTIDAD]]*FACTURACION[[#This Row],[VR UNITARIO]]/1000</f>
        <v>5100</v>
      </c>
      <c r="R3154" s="3" t="str">
        <f>+VLOOKUP(FACTURACION[[#This Row],[NIT]],TABLACLIENTE,5,FALSE)</f>
        <v>BOGOTÁ D.C.</v>
      </c>
    </row>
    <row r="3155" spans="3:18">
      <c r="C3155" s="29">
        <v>2016</v>
      </c>
      <c r="D3155" s="30" t="s">
        <v>297</v>
      </c>
      <c r="E3155" s="30">
        <f>MONTH(FACTURACION[[#This Row],[MES]]&amp;1)</f>
        <v>4</v>
      </c>
      <c r="F3155" s="223">
        <f>DATE(FACTURACION[[#This Row],[AÑO]],FACTURACION[[#This Row],[Mes numero]],1)</f>
        <v>42461</v>
      </c>
      <c r="G3155" s="160">
        <v>11941</v>
      </c>
      <c r="H3155" s="25">
        <v>900155947</v>
      </c>
      <c r="I3155" s="3" t="str">
        <f>+VLOOKUP(FACTURACION[[#This Row],[NIT]],TABLACLIENTE,2,FALSE)</f>
        <v>INGENIERIA DE MONTAJE Y MANTENIMIENTO DE ESTACIONES DE SERVICIO LTDA  (IMMES LTDA)</v>
      </c>
      <c r="J3155" s="3" t="s">
        <v>840</v>
      </c>
      <c r="K3155" s="12" t="str">
        <f>+VLOOKUP(FACTURACION[[#This Row],[REFERENCIA]],CODINV,2,FALSE)</f>
        <v>MEDIDOR ROTATIVO G-65 R.ABO</v>
      </c>
      <c r="L3155" s="12" t="str">
        <f>IF(VLOOKUP(FACTURACION[[#This Row],[REFERENCIA]],CODINV,3,FALSE)=0,"",VLOOKUP(FACTURACION[[#This Row],[REFERENCIA]],CODINV,3,FALSE))</f>
        <v>RRR0065DHG</v>
      </c>
      <c r="M3155" s="12" t="str">
        <f>+VLOOKUP(FACTURACION[[#This Row],[REFERENCIA]],CODINV,4,FALSE)</f>
        <v>MEDIDORES</v>
      </c>
      <c r="N3155" s="12" t="str">
        <f>+VLOOKUP(FACTURACION[[#This Row],[REFERENCIA]],CODINV,5,FALSE)</f>
        <v>HONEYWELL</v>
      </c>
      <c r="O3155" s="3">
        <v>1</v>
      </c>
      <c r="P3155" s="31">
        <v>5100000</v>
      </c>
      <c r="Q3155" s="24">
        <f>+FACTURACION[[#This Row],[CANTIDAD]]*FACTURACION[[#This Row],[VR UNITARIO]]/1000</f>
        <v>5100</v>
      </c>
      <c r="R3155" s="3" t="str">
        <f>+VLOOKUP(FACTURACION[[#This Row],[NIT]],TABLACLIENTE,5,FALSE)</f>
        <v>BOGOTÁ D.C.</v>
      </c>
    </row>
    <row r="3156" spans="3:18">
      <c r="C3156" s="29">
        <v>2016</v>
      </c>
      <c r="D3156" s="30" t="s">
        <v>297</v>
      </c>
      <c r="E3156" s="30">
        <f>MONTH(FACTURACION[[#This Row],[MES]]&amp;1)</f>
        <v>4</v>
      </c>
      <c r="F3156" s="223">
        <f>DATE(FACTURACION[[#This Row],[AÑO]],FACTURACION[[#This Row],[Mes numero]],1)</f>
        <v>42461</v>
      </c>
      <c r="G3156" s="160">
        <v>11901</v>
      </c>
      <c r="H3156" s="25">
        <v>800167643</v>
      </c>
      <c r="I3156" s="3" t="str">
        <f>+VLOOKUP(FACTURACION[[#This Row],[NIT]],TABLACLIENTE,2,FALSE)</f>
        <v>GASES DE OCCIDENTE S.A. E.S.P. (GDO)</v>
      </c>
      <c r="J3156" s="3" t="s">
        <v>789</v>
      </c>
      <c r="K3156" s="12" t="str">
        <f>+VLOOKUP(FACTURACION[[#This Row],[REFERENCIA]],CODINV,2,FALSE)</f>
        <v>TURBINA 3GT 275 # ·1,0 M3 RVP</v>
      </c>
      <c r="L3156" s="12" t="str">
        <f>IF(VLOOKUP(FACTURACION[[#This Row],[REFERENCIA]],CODINV,3,FALSE)=0,"",VLOOKUP(FACTURACION[[#This Row],[REFERENCIA]],CODINV,3,FALSE))</f>
        <v/>
      </c>
      <c r="M3156" s="12" t="str">
        <f>+VLOOKUP(FACTURACION[[#This Row],[REFERENCIA]],CODINV,4,FALSE)</f>
        <v>MEDIDORES</v>
      </c>
      <c r="N3156" s="12" t="str">
        <f>+VLOOKUP(FACTURACION[[#This Row],[REFERENCIA]],CODINV,5,FALSE)</f>
        <v>HONEYWELL</v>
      </c>
      <c r="O3156" s="3">
        <v>10</v>
      </c>
      <c r="P3156" s="31">
        <v>10832750</v>
      </c>
      <c r="Q3156" s="24">
        <f>+FACTURACION[[#This Row],[CANTIDAD]]*FACTURACION[[#This Row],[VR UNITARIO]]/1000</f>
        <v>108327.5</v>
      </c>
      <c r="R3156" s="3" t="str">
        <f>+VLOOKUP(FACTURACION[[#This Row],[NIT]],TABLACLIENTE,5,FALSE)</f>
        <v>CALI</v>
      </c>
    </row>
    <row r="3157" spans="3:18">
      <c r="C3157" s="29">
        <v>2016</v>
      </c>
      <c r="D3157" s="30" t="s">
        <v>297</v>
      </c>
      <c r="E3157" s="30">
        <f>MONTH(FACTURACION[[#This Row],[MES]]&amp;1)</f>
        <v>4</v>
      </c>
      <c r="F3157" s="223">
        <f>DATE(FACTURACION[[#This Row],[AÑO]],FACTURACION[[#This Row],[Mes numero]],1)</f>
        <v>42461</v>
      </c>
      <c r="G3157" s="160">
        <v>11924</v>
      </c>
      <c r="H3157" s="25">
        <v>891101577</v>
      </c>
      <c r="I3157" s="3" t="str">
        <f>+VLOOKUP(FACTURACION[[#This Row],[NIT]],TABLACLIENTE,2,FALSE)</f>
        <v>ALCANOS DE COLOMBIA S.A. E.S.P</v>
      </c>
      <c r="J3157" s="3" t="s">
        <v>198</v>
      </c>
      <c r="K3157" s="12" t="str">
        <f>+VLOOKUP(FACTURACION[[#This Row],[REFERENCIA]],CODINV,2,FALSE)</f>
        <v>REG. 1813C-HC C. 1 1/4" R: 6-15" O: 1/2</v>
      </c>
      <c r="L3157" s="12" t="str">
        <f>IF(VLOOKUP(FACTURACION[[#This Row],[REFERENCIA]],CODINV,3,FALSE)=0,"",VLOOKUP(FACTURACION[[#This Row],[REFERENCIA]],CODINV,3,FALSE))</f>
        <v/>
      </c>
      <c r="M3157" s="12" t="str">
        <f>+VLOOKUP(FACTURACION[[#This Row],[REFERENCIA]],CODINV,4,FALSE)</f>
        <v>REGULADORES</v>
      </c>
      <c r="N3157" s="12" t="str">
        <f>+VLOOKUP(FACTURACION[[#This Row],[REFERENCIA]],CODINV,5,FALSE)</f>
        <v>HONEYWELL</v>
      </c>
      <c r="O3157" s="3">
        <v>34</v>
      </c>
      <c r="P3157" s="31">
        <v>166403</v>
      </c>
      <c r="Q3157" s="24">
        <f>+FACTURACION[[#This Row],[CANTIDAD]]*FACTURACION[[#This Row],[VR UNITARIO]]/1000</f>
        <v>5657.7020000000002</v>
      </c>
      <c r="R3157" s="3" t="str">
        <f>+VLOOKUP(FACTURACION[[#This Row],[NIT]],TABLACLIENTE,5,FALSE)</f>
        <v>NEIVA</v>
      </c>
    </row>
    <row r="3158" spans="3:18">
      <c r="C3158" s="29">
        <v>2016</v>
      </c>
      <c r="D3158" s="30" t="s">
        <v>297</v>
      </c>
      <c r="E3158" s="30">
        <f>MONTH(FACTURACION[[#This Row],[MES]]&amp;1)</f>
        <v>4</v>
      </c>
      <c r="F3158" s="223">
        <f>DATE(FACTURACION[[#This Row],[AÑO]],FACTURACION[[#This Row],[Mes numero]],1)</f>
        <v>42461</v>
      </c>
      <c r="G3158" s="160">
        <v>11875</v>
      </c>
      <c r="H3158" s="25">
        <v>900396759</v>
      </c>
      <c r="I3158" s="3" t="str">
        <f>+VLOOKUP(FACTURACION[[#This Row],[NIT]],TABLACLIENTE,2,FALSE)</f>
        <v>CHILCO DISTRIBUIDORA DE GAS Y ENERGIA S.A.S. E.S.P.</v>
      </c>
      <c r="J3158" s="3" t="s">
        <v>198</v>
      </c>
      <c r="K3158" s="12" t="str">
        <f>+VLOOKUP(FACTURACION[[#This Row],[REFERENCIA]],CODINV,2,FALSE)</f>
        <v>REG. 1813C-HC C. 1 1/4" R: 6-15" O: 1/2</v>
      </c>
      <c r="L3158" s="12" t="str">
        <f>IF(VLOOKUP(FACTURACION[[#This Row],[REFERENCIA]],CODINV,3,FALSE)=0,"",VLOOKUP(FACTURACION[[#This Row],[REFERENCIA]],CODINV,3,FALSE))</f>
        <v/>
      </c>
      <c r="M3158" s="12" t="str">
        <f>+VLOOKUP(FACTURACION[[#This Row],[REFERENCIA]],CODINV,4,FALSE)</f>
        <v>REGULADORES</v>
      </c>
      <c r="N3158" s="12" t="str">
        <f>+VLOOKUP(FACTURACION[[#This Row],[REFERENCIA]],CODINV,5,FALSE)</f>
        <v>HONEYWELL</v>
      </c>
      <c r="O3158" s="3">
        <v>1</v>
      </c>
      <c r="P3158" s="31">
        <v>185000</v>
      </c>
      <c r="Q3158" s="24">
        <f>+FACTURACION[[#This Row],[CANTIDAD]]*FACTURACION[[#This Row],[VR UNITARIO]]/1000</f>
        <v>185</v>
      </c>
      <c r="R3158" s="3" t="str">
        <f>+VLOOKUP(FACTURACION[[#This Row],[NIT]],TABLACLIENTE,5,FALSE)</f>
        <v>BOGOTÁ D.C.</v>
      </c>
    </row>
    <row r="3159" spans="3:18">
      <c r="C3159" s="29">
        <v>2016</v>
      </c>
      <c r="D3159" s="30" t="s">
        <v>297</v>
      </c>
      <c r="E3159" s="30">
        <f>MONTH(FACTURACION[[#This Row],[MES]]&amp;1)</f>
        <v>4</v>
      </c>
      <c r="F3159" s="223">
        <f>DATE(FACTURACION[[#This Row],[AÑO]],FACTURACION[[#This Row],[Mes numero]],1)</f>
        <v>42461</v>
      </c>
      <c r="G3159" s="160">
        <v>11915</v>
      </c>
      <c r="H3159" s="25">
        <v>900439531</v>
      </c>
      <c r="I3159" s="3" t="str">
        <f>+VLOOKUP(FACTURACION[[#This Row],[NIT]],TABLACLIENTE,2,FALSE)</f>
        <v>ENERTERMICA SAS</v>
      </c>
      <c r="J3159" s="3" t="s">
        <v>198</v>
      </c>
      <c r="K3159" s="12" t="str">
        <f>+VLOOKUP(FACTURACION[[#This Row],[REFERENCIA]],CODINV,2,FALSE)</f>
        <v>REG. 1813C-HC C. 1 1/4" R: 6-15" O: 1/2</v>
      </c>
      <c r="L3159" s="12" t="str">
        <f>IF(VLOOKUP(FACTURACION[[#This Row],[REFERENCIA]],CODINV,3,FALSE)=0,"",VLOOKUP(FACTURACION[[#This Row],[REFERENCIA]],CODINV,3,FALSE))</f>
        <v/>
      </c>
      <c r="M3159" s="12" t="str">
        <f>+VLOOKUP(FACTURACION[[#This Row],[REFERENCIA]],CODINV,4,FALSE)</f>
        <v>REGULADORES</v>
      </c>
      <c r="N3159" s="12" t="str">
        <f>+VLOOKUP(FACTURACION[[#This Row],[REFERENCIA]],CODINV,5,FALSE)</f>
        <v>HONEYWELL</v>
      </c>
      <c r="O3159" s="3">
        <v>1</v>
      </c>
      <c r="P3159" s="31">
        <v>185000</v>
      </c>
      <c r="Q3159" s="24">
        <f>+FACTURACION[[#This Row],[CANTIDAD]]*FACTURACION[[#This Row],[VR UNITARIO]]/1000</f>
        <v>185</v>
      </c>
      <c r="R3159" s="3" t="str">
        <f>+VLOOKUP(FACTURACION[[#This Row],[NIT]],TABLACLIENTE,5,FALSE)</f>
        <v>BOGOTÁ D.C.</v>
      </c>
    </row>
    <row r="3160" spans="3:18">
      <c r="C3160" s="29">
        <v>2016</v>
      </c>
      <c r="D3160" s="30" t="s">
        <v>297</v>
      </c>
      <c r="E3160" s="30">
        <f>MONTH(FACTURACION[[#This Row],[MES]]&amp;1)</f>
        <v>4</v>
      </c>
      <c r="F3160" s="223">
        <f>DATE(FACTURACION[[#This Row],[AÑO]],FACTURACION[[#This Row],[Mes numero]],1)</f>
        <v>42461</v>
      </c>
      <c r="G3160" s="160">
        <v>11939</v>
      </c>
      <c r="H3160" s="25">
        <v>860510723</v>
      </c>
      <c r="I3160" s="3" t="str">
        <f>+VLOOKUP(FACTURACION[[#This Row],[NIT]],TABLACLIENTE,2,FALSE)</f>
        <v>SAENA DE COLOMBIA S.A.</v>
      </c>
      <c r="J3160" s="3" t="s">
        <v>198</v>
      </c>
      <c r="K3160" s="12" t="str">
        <f>+VLOOKUP(FACTURACION[[#This Row],[REFERENCIA]],CODINV,2,FALSE)</f>
        <v>REG. 1813C-HC C. 1 1/4" R: 6-15" O: 1/2</v>
      </c>
      <c r="L3160" s="12" t="str">
        <f>IF(VLOOKUP(FACTURACION[[#This Row],[REFERENCIA]],CODINV,3,FALSE)=0,"",VLOOKUP(FACTURACION[[#This Row],[REFERENCIA]],CODINV,3,FALSE))</f>
        <v/>
      </c>
      <c r="M3160" s="12" t="str">
        <f>+VLOOKUP(FACTURACION[[#This Row],[REFERENCIA]],CODINV,4,FALSE)</f>
        <v>REGULADORES</v>
      </c>
      <c r="N3160" s="12" t="str">
        <f>+VLOOKUP(FACTURACION[[#This Row],[REFERENCIA]],CODINV,5,FALSE)</f>
        <v>HONEYWELL</v>
      </c>
      <c r="O3160" s="3">
        <v>8</v>
      </c>
      <c r="P3160" s="31">
        <v>165000</v>
      </c>
      <c r="Q3160" s="24">
        <f>+FACTURACION[[#This Row],[CANTIDAD]]*FACTURACION[[#This Row],[VR UNITARIO]]/1000</f>
        <v>1320</v>
      </c>
      <c r="R3160" s="3" t="str">
        <f>+VLOOKUP(FACTURACION[[#This Row],[NIT]],TABLACLIENTE,5,FALSE)</f>
        <v>BOGOTÁ D.C.</v>
      </c>
    </row>
    <row r="3161" spans="3:18">
      <c r="C3161" s="29">
        <v>2016</v>
      </c>
      <c r="D3161" s="30" t="s">
        <v>297</v>
      </c>
      <c r="E3161" s="30">
        <f>MONTH(FACTURACION[[#This Row],[MES]]&amp;1)</f>
        <v>4</v>
      </c>
      <c r="F3161" s="223">
        <f>DATE(FACTURACION[[#This Row],[AÑO]],FACTURACION[[#This Row],[Mes numero]],1)</f>
        <v>42461</v>
      </c>
      <c r="G3161" s="160">
        <v>11919</v>
      </c>
      <c r="H3161" s="25">
        <v>900520280</v>
      </c>
      <c r="I3161" s="3" t="str">
        <f>+VLOOKUP(FACTURACION[[#This Row],[NIT]],TABLACLIENTE,2,FALSE)</f>
        <v>ENERGY SOLUTION SERVICES SAS</v>
      </c>
      <c r="J3161" s="3" t="s">
        <v>159</v>
      </c>
      <c r="K3161" s="12" t="str">
        <f>+VLOOKUP(FACTURACION[[#This Row],[REFERENCIA]],CODINV,2,FALSE)</f>
        <v>REG 1813B2 C:1 R:12-28 O: 1/2</v>
      </c>
      <c r="L3161" s="12" t="str">
        <f>IF(VLOOKUP(FACTURACION[[#This Row],[REFERENCIA]],CODINV,3,FALSE)=0,"",VLOOKUP(FACTURACION[[#This Row],[REFERENCIA]],CODINV,3,FALSE))</f>
        <v/>
      </c>
      <c r="M3161" s="12" t="str">
        <f>+VLOOKUP(FACTURACION[[#This Row],[REFERENCIA]],CODINV,4,FALSE)</f>
        <v>REGULADORES</v>
      </c>
      <c r="N3161" s="12" t="str">
        <f>+VLOOKUP(FACTURACION[[#This Row],[REFERENCIA]],CODINV,5,FALSE)</f>
        <v>HONEYWELL</v>
      </c>
      <c r="O3161" s="3">
        <v>1</v>
      </c>
      <c r="P3161" s="31">
        <v>142000</v>
      </c>
      <c r="Q3161" s="24">
        <f>+FACTURACION[[#This Row],[CANTIDAD]]*FACTURACION[[#This Row],[VR UNITARIO]]/1000</f>
        <v>142</v>
      </c>
      <c r="R3161" s="3" t="str">
        <f>+VLOOKUP(FACTURACION[[#This Row],[NIT]],TABLACLIENTE,5,FALSE)</f>
        <v>BOGOTÁ D.C.</v>
      </c>
    </row>
    <row r="3162" spans="3:18">
      <c r="C3162" s="29">
        <v>2016</v>
      </c>
      <c r="D3162" s="30" t="s">
        <v>297</v>
      </c>
      <c r="E3162" s="30">
        <f>MONTH(FACTURACION[[#This Row],[MES]]&amp;1)</f>
        <v>4</v>
      </c>
      <c r="F3162" s="223">
        <f>DATE(FACTURACION[[#This Row],[AÑO]],FACTURACION[[#This Row],[Mes numero]],1)</f>
        <v>42461</v>
      </c>
      <c r="G3162" s="160">
        <v>11943</v>
      </c>
      <c r="H3162" s="25">
        <v>830053934</v>
      </c>
      <c r="I3162" s="3" t="str">
        <f>+VLOOKUP(FACTURACION[[#This Row],[NIT]],TABLACLIENTE,2,FALSE)</f>
        <v>CASAGAS SAS</v>
      </c>
      <c r="J3162" s="3" t="s">
        <v>894</v>
      </c>
      <c r="K3162" s="12" t="str">
        <f>+VLOOKUP(FACTURACION[[#This Row],[REFERENCIA]],CODINV,2,FALSE)</f>
        <v>REG. 1813C C: 3/4" R: 12-28" O: 1/4</v>
      </c>
      <c r="L3162" s="12" t="str">
        <f>IF(VLOOKUP(FACTURACION[[#This Row],[REFERENCIA]],CODINV,3,FALSE)=0,"",VLOOKUP(FACTURACION[[#This Row],[REFERENCIA]],CODINV,3,FALSE))</f>
        <v/>
      </c>
      <c r="M3162" s="12" t="str">
        <f>+VLOOKUP(FACTURACION[[#This Row],[REFERENCIA]],CODINV,4,FALSE)</f>
        <v>REGULADORES</v>
      </c>
      <c r="N3162" s="12" t="str">
        <f>+VLOOKUP(FACTURACION[[#This Row],[REFERENCIA]],CODINV,5,FALSE)</f>
        <v>HONEYWELL</v>
      </c>
      <c r="O3162" s="3">
        <v>1</v>
      </c>
      <c r="P3162" s="31">
        <v>135000</v>
      </c>
      <c r="Q3162" s="24">
        <f>+FACTURACION[[#This Row],[CANTIDAD]]*FACTURACION[[#This Row],[VR UNITARIO]]/1000</f>
        <v>135</v>
      </c>
      <c r="R3162" s="3" t="str">
        <f>+VLOOKUP(FACTURACION[[#This Row],[NIT]],TABLACLIENTE,5,FALSE)</f>
        <v>BOGOTÁ D.C.</v>
      </c>
    </row>
    <row r="3163" spans="3:18">
      <c r="C3163" s="29">
        <v>2016</v>
      </c>
      <c r="D3163" s="30" t="s">
        <v>297</v>
      </c>
      <c r="E3163" s="30">
        <f>MONTH(FACTURACION[[#This Row],[MES]]&amp;1)</f>
        <v>4</v>
      </c>
      <c r="F3163" s="223">
        <f>DATE(FACTURACION[[#This Row],[AÑO]],FACTURACION[[#This Row],[Mes numero]],1)</f>
        <v>42461</v>
      </c>
      <c r="G3163" s="160">
        <v>11885</v>
      </c>
      <c r="H3163" s="25">
        <v>860510723</v>
      </c>
      <c r="I3163" s="3" t="str">
        <f>+VLOOKUP(FACTURACION[[#This Row],[NIT]],TABLACLIENTE,2,FALSE)</f>
        <v>SAENA DE COLOMBIA S.A.</v>
      </c>
      <c r="J3163" s="3" t="s">
        <v>6</v>
      </c>
      <c r="K3163" s="12" t="str">
        <f>+VLOOKUP(FACTURACION[[#This Row],[REFERENCIA]],CODINV,2,FALSE)</f>
        <v>REG.1813C C:3/4" R:6-15" O:1/2</v>
      </c>
      <c r="L3163" s="12" t="str">
        <f>IF(VLOOKUP(FACTURACION[[#This Row],[REFERENCIA]],CODINV,3,FALSE)=0,"",VLOOKUP(FACTURACION[[#This Row],[REFERENCIA]],CODINV,3,FALSE))</f>
        <v/>
      </c>
      <c r="M3163" s="12" t="str">
        <f>+VLOOKUP(FACTURACION[[#This Row],[REFERENCIA]],CODINV,4,FALSE)</f>
        <v>REGULADORES</v>
      </c>
      <c r="N3163" s="12" t="str">
        <f>+VLOOKUP(FACTURACION[[#This Row],[REFERENCIA]],CODINV,5,FALSE)</f>
        <v>HONEYWELL</v>
      </c>
      <c r="O3163" s="3">
        <v>12</v>
      </c>
      <c r="P3163" s="31">
        <v>135000</v>
      </c>
      <c r="Q3163" s="24">
        <f>+FACTURACION[[#This Row],[CANTIDAD]]*FACTURACION[[#This Row],[VR UNITARIO]]/1000</f>
        <v>1620</v>
      </c>
      <c r="R3163" s="3" t="str">
        <f>+VLOOKUP(FACTURACION[[#This Row],[NIT]],TABLACLIENTE,5,FALSE)</f>
        <v>BOGOTÁ D.C.</v>
      </c>
    </row>
    <row r="3164" spans="3:18">
      <c r="C3164" s="37">
        <v>2016</v>
      </c>
      <c r="D3164" s="38" t="s">
        <v>297</v>
      </c>
      <c r="E3164" s="38">
        <f>MONTH(FACTURACION[[#This Row],[MES]]&amp;1)</f>
        <v>4</v>
      </c>
      <c r="F3164" s="223">
        <f>DATE(FACTURACION[[#This Row],[AÑO]],FACTURACION[[#This Row],[Mes numero]],1)</f>
        <v>42461</v>
      </c>
      <c r="G3164" s="160">
        <v>11933</v>
      </c>
      <c r="H3164" s="39">
        <v>900255894</v>
      </c>
      <c r="I3164" s="40" t="str">
        <f>+VLOOKUP(FACTURACION[[#This Row],[NIT]],TABLACLIENTE,2,FALSE)</f>
        <v>INSTALACIONES HIDROSANITARIAS CARDENAS E.U.</v>
      </c>
      <c r="J3164" s="41" t="s">
        <v>6</v>
      </c>
      <c r="K3164" s="12" t="str">
        <f>+VLOOKUP(FACTURACION[[#This Row],[REFERENCIA]],CODINV,2,FALSE)</f>
        <v>REG.1813C C:3/4" R:6-15" O:1/2</v>
      </c>
      <c r="L3164" s="12" t="str">
        <f>IF(VLOOKUP(FACTURACION[[#This Row],[REFERENCIA]],CODINV,3,FALSE)=0,"",VLOOKUP(FACTURACION[[#This Row],[REFERENCIA]],CODINV,3,FALSE))</f>
        <v/>
      </c>
      <c r="M3164" s="12" t="str">
        <f>+VLOOKUP(FACTURACION[[#This Row],[REFERENCIA]],CODINV,4,FALSE)</f>
        <v>REGULADORES</v>
      </c>
      <c r="N3164" s="12" t="str">
        <f>+VLOOKUP(FACTURACION[[#This Row],[REFERENCIA]],CODINV,5,FALSE)</f>
        <v>HONEYWELL</v>
      </c>
      <c r="O3164" s="41">
        <v>2</v>
      </c>
      <c r="P3164" s="42">
        <v>140000</v>
      </c>
      <c r="Q3164" s="43">
        <f>+FACTURACION[[#This Row],[CANTIDAD]]*FACTURACION[[#This Row],[VR UNITARIO]]/1000</f>
        <v>280</v>
      </c>
      <c r="R3164" s="3" t="str">
        <f>+VLOOKUP(FACTURACION[[#This Row],[NIT]],TABLACLIENTE,5,FALSE)</f>
        <v>BOGOTÁ D.C.</v>
      </c>
    </row>
    <row r="3165" spans="3:18">
      <c r="C3165" s="29">
        <v>2016</v>
      </c>
      <c r="D3165" s="30" t="s">
        <v>297</v>
      </c>
      <c r="E3165" s="30">
        <f>MONTH(FACTURACION[[#This Row],[MES]]&amp;1)</f>
        <v>4</v>
      </c>
      <c r="F3165" s="223">
        <f>DATE(FACTURACION[[#This Row],[AÑO]],FACTURACION[[#This Row],[Mes numero]],1)</f>
        <v>42461</v>
      </c>
      <c r="G3165" s="160">
        <v>11924</v>
      </c>
      <c r="H3165" s="25">
        <v>891101577</v>
      </c>
      <c r="I3165" s="3" t="str">
        <f>+VLOOKUP(FACTURACION[[#This Row],[NIT]],TABLACLIENTE,2,FALSE)</f>
        <v>ALCANOS DE COLOMBIA S.A. E.S.P</v>
      </c>
      <c r="J3165" s="3" t="s">
        <v>905</v>
      </c>
      <c r="K3165" s="12" t="str">
        <f>+VLOOKUP(FACTURACION[[#This Row],[REFERENCIA]],CODINV,2,FALSE)</f>
        <v>REG. 1800 CPB2 1" O:1/2 R:STD</v>
      </c>
      <c r="L3165" s="12" t="str">
        <f>IF(VLOOKUP(FACTURACION[[#This Row],[REFERENCIA]],CODINV,3,FALSE)=0,"",VLOOKUP(FACTURACION[[#This Row],[REFERENCIA]],CODINV,3,FALSE))</f>
        <v/>
      </c>
      <c r="M3165" s="12" t="str">
        <f>+VLOOKUP(FACTURACION[[#This Row],[REFERENCIA]],CODINV,4,FALSE)</f>
        <v>REGULADORES</v>
      </c>
      <c r="N3165" s="12" t="str">
        <f>+VLOOKUP(FACTURACION[[#This Row],[REFERENCIA]],CODINV,5,FALSE)</f>
        <v>HONEYWELL</v>
      </c>
      <c r="O3165" s="3">
        <v>15</v>
      </c>
      <c r="P3165" s="31">
        <v>672718</v>
      </c>
      <c r="Q3165" s="24">
        <f>+FACTURACION[[#This Row],[CANTIDAD]]*FACTURACION[[#This Row],[VR UNITARIO]]/1000</f>
        <v>10090.77</v>
      </c>
      <c r="R3165" s="3" t="str">
        <f>+VLOOKUP(FACTURACION[[#This Row],[NIT]],TABLACLIENTE,5,FALSE)</f>
        <v>NEIVA</v>
      </c>
    </row>
    <row r="3166" spans="3:18">
      <c r="C3166" s="29">
        <v>2016</v>
      </c>
      <c r="D3166" s="30" t="s">
        <v>297</v>
      </c>
      <c r="E3166" s="30">
        <f>MONTH(FACTURACION[[#This Row],[MES]]&amp;1)</f>
        <v>4</v>
      </c>
      <c r="F3166" s="223">
        <f>DATE(FACTURACION[[#This Row],[AÑO]],FACTURACION[[#This Row],[Mes numero]],1)</f>
        <v>42461</v>
      </c>
      <c r="G3166" s="160">
        <v>11902</v>
      </c>
      <c r="H3166" s="25">
        <v>800167643</v>
      </c>
      <c r="I3166" s="3" t="str">
        <f>+VLOOKUP(FACTURACION[[#This Row],[NIT]],TABLACLIENTE,2,FALSE)</f>
        <v>GASES DE OCCIDENTE S.A. E.S.P. (GDO)</v>
      </c>
      <c r="J3166" s="3" t="s">
        <v>905</v>
      </c>
      <c r="K3166" s="12" t="str">
        <f>+VLOOKUP(FACTURACION[[#This Row],[REFERENCIA]],CODINV,2,FALSE)</f>
        <v>REG. 1800 CPB2 1" O:1/2 R:STD</v>
      </c>
      <c r="L3166" s="12" t="str">
        <f>IF(VLOOKUP(FACTURACION[[#This Row],[REFERENCIA]],CODINV,3,FALSE)=0,"",VLOOKUP(FACTURACION[[#This Row],[REFERENCIA]],CODINV,3,FALSE))</f>
        <v/>
      </c>
      <c r="M3166" s="12" t="str">
        <f>+VLOOKUP(FACTURACION[[#This Row],[REFERENCIA]],CODINV,4,FALSE)</f>
        <v>REGULADORES</v>
      </c>
      <c r="N3166" s="12" t="str">
        <f>+VLOOKUP(FACTURACION[[#This Row],[REFERENCIA]],CODINV,5,FALSE)</f>
        <v>HONEYWELL</v>
      </c>
      <c r="O3166" s="3">
        <v>5</v>
      </c>
      <c r="P3166" s="31">
        <v>715314</v>
      </c>
      <c r="Q3166" s="24">
        <f>+FACTURACION[[#This Row],[CANTIDAD]]*FACTURACION[[#This Row],[VR UNITARIO]]/1000</f>
        <v>3576.57</v>
      </c>
      <c r="R3166" s="3" t="str">
        <f>+VLOOKUP(FACTURACION[[#This Row],[NIT]],TABLACLIENTE,5,FALSE)</f>
        <v>CALI</v>
      </c>
    </row>
    <row r="3167" spans="3:18">
      <c r="C3167" s="29">
        <v>2016</v>
      </c>
      <c r="D3167" s="30" t="s">
        <v>297</v>
      </c>
      <c r="E3167" s="30">
        <f>MONTH(FACTURACION[[#This Row],[MES]]&amp;1)</f>
        <v>4</v>
      </c>
      <c r="F3167" s="223">
        <f>DATE(FACTURACION[[#This Row],[AÑO]],FACTURACION[[#This Row],[Mes numero]],1)</f>
        <v>42461</v>
      </c>
      <c r="G3167" s="160">
        <v>11895</v>
      </c>
      <c r="H3167" s="25">
        <v>890400869</v>
      </c>
      <c r="I3167" s="3" t="str">
        <f>+VLOOKUP(FACTURACION[[#This Row],[NIT]],TABLACLIENTE,2,FALSE)</f>
        <v>SURTIDORA DE GAS DEL CARIBE S.A. E.S.P. (SURTIGAS S.A. E.S.P.)</v>
      </c>
      <c r="J3167" s="3" t="s">
        <v>905</v>
      </c>
      <c r="K3167" s="12" t="str">
        <f>+VLOOKUP(FACTURACION[[#This Row],[REFERENCIA]],CODINV,2,FALSE)</f>
        <v>REG. 1800 CPB2 1" O:1/2 R:STD</v>
      </c>
      <c r="L3167" s="12" t="str">
        <f>IF(VLOOKUP(FACTURACION[[#This Row],[REFERENCIA]],CODINV,3,FALSE)=0,"",VLOOKUP(FACTURACION[[#This Row],[REFERENCIA]],CODINV,3,FALSE))</f>
        <v/>
      </c>
      <c r="M3167" s="12" t="str">
        <f>+VLOOKUP(FACTURACION[[#This Row],[REFERENCIA]],CODINV,4,FALSE)</f>
        <v>REGULADORES</v>
      </c>
      <c r="N3167" s="12" t="str">
        <f>+VLOOKUP(FACTURACION[[#This Row],[REFERENCIA]],CODINV,5,FALSE)</f>
        <v>HONEYWELL</v>
      </c>
      <c r="O3167" s="3">
        <v>30</v>
      </c>
      <c r="P3167" s="31">
        <v>704092</v>
      </c>
      <c r="Q3167" s="24">
        <f>+FACTURACION[[#This Row],[CANTIDAD]]*FACTURACION[[#This Row],[VR UNITARIO]]/1000</f>
        <v>21122.76</v>
      </c>
      <c r="R3167" s="3" t="str">
        <f>+VLOOKUP(FACTURACION[[#This Row],[NIT]],TABLACLIENTE,5,FALSE)</f>
        <v>CARTAGENA</v>
      </c>
    </row>
    <row r="3168" spans="3:18">
      <c r="C3168" s="29">
        <v>2016</v>
      </c>
      <c r="D3168" s="30" t="s">
        <v>297</v>
      </c>
      <c r="E3168" s="30">
        <f>MONTH(FACTURACION[[#This Row],[MES]]&amp;1)</f>
        <v>4</v>
      </c>
      <c r="F3168" s="223">
        <f>DATE(FACTURACION[[#This Row],[AÑO]],FACTURACION[[#This Row],[Mes numero]],1)</f>
        <v>42461</v>
      </c>
      <c r="G3168" s="160">
        <v>11878</v>
      </c>
      <c r="H3168" s="25">
        <v>891101577</v>
      </c>
      <c r="I3168" s="3" t="str">
        <f>+VLOOKUP(FACTURACION[[#This Row],[NIT]],TABLACLIENTE,2,FALSE)</f>
        <v>ALCANOS DE COLOMBIA S.A. E.S.P</v>
      </c>
      <c r="J3168" s="3" t="s">
        <v>5</v>
      </c>
      <c r="K3168" s="12" t="str">
        <f>+VLOOKUP(FACTURACION[[#This Row],[REFERENCIA]],CODINV,2,FALSE)</f>
        <v>REG. 1800 CPB2 1 1-4· O: 5/16" R: STD</v>
      </c>
      <c r="L3168" s="12" t="str">
        <f>IF(VLOOKUP(FACTURACION[[#This Row],[REFERENCIA]],CODINV,3,FALSE)=0,"",VLOOKUP(FACTURACION[[#This Row],[REFERENCIA]],CODINV,3,FALSE))</f>
        <v/>
      </c>
      <c r="M3168" s="12" t="str">
        <f>+VLOOKUP(FACTURACION[[#This Row],[REFERENCIA]],CODINV,4,FALSE)</f>
        <v>REGULADORES</v>
      </c>
      <c r="N3168" s="12" t="str">
        <f>+VLOOKUP(FACTURACION[[#This Row],[REFERENCIA]],CODINV,5,FALSE)</f>
        <v>HONEYWELL</v>
      </c>
      <c r="O3168" s="3">
        <v>6</v>
      </c>
      <c r="P3168" s="31">
        <v>647837</v>
      </c>
      <c r="Q3168" s="24">
        <f>+FACTURACION[[#This Row],[CANTIDAD]]*FACTURACION[[#This Row],[VR UNITARIO]]/1000</f>
        <v>3887.0219999999999</v>
      </c>
      <c r="R3168" s="3" t="str">
        <f>+VLOOKUP(FACTURACION[[#This Row],[NIT]],TABLACLIENTE,5,FALSE)</f>
        <v>NEIVA</v>
      </c>
    </row>
    <row r="3169" spans="3:18">
      <c r="C3169" s="29">
        <v>2016</v>
      </c>
      <c r="D3169" s="30" t="s">
        <v>297</v>
      </c>
      <c r="E3169" s="30">
        <f>MONTH(FACTURACION[[#This Row],[MES]]&amp;1)</f>
        <v>4</v>
      </c>
      <c r="F3169" s="223">
        <f>DATE(FACTURACION[[#This Row],[AÑO]],FACTURACION[[#This Row],[Mes numero]],1)</f>
        <v>42461</v>
      </c>
      <c r="G3169" s="160">
        <v>11880</v>
      </c>
      <c r="H3169" s="25">
        <v>891101577</v>
      </c>
      <c r="I3169" s="3" t="str">
        <f>+VLOOKUP(FACTURACION[[#This Row],[NIT]],TABLACLIENTE,2,FALSE)</f>
        <v>ALCANOS DE COLOMBIA S.A. E.S.P</v>
      </c>
      <c r="J3169" s="3" t="s">
        <v>5</v>
      </c>
      <c r="K3169" s="12" t="str">
        <f>+VLOOKUP(FACTURACION[[#This Row],[REFERENCIA]],CODINV,2,FALSE)</f>
        <v>REG. 1800 CPB2 1 1-4· O: 5/16" R: STD</v>
      </c>
      <c r="L3169" s="12" t="str">
        <f>IF(VLOOKUP(FACTURACION[[#This Row],[REFERENCIA]],CODINV,3,FALSE)=0,"",VLOOKUP(FACTURACION[[#This Row],[REFERENCIA]],CODINV,3,FALSE))</f>
        <v/>
      </c>
      <c r="M3169" s="12" t="str">
        <f>+VLOOKUP(FACTURACION[[#This Row],[REFERENCIA]],CODINV,4,FALSE)</f>
        <v>REGULADORES</v>
      </c>
      <c r="N3169" s="12" t="str">
        <f>+VLOOKUP(FACTURACION[[#This Row],[REFERENCIA]],CODINV,5,FALSE)</f>
        <v>HONEYWELL</v>
      </c>
      <c r="O3169" s="3">
        <v>5</v>
      </c>
      <c r="P3169" s="31">
        <v>691224</v>
      </c>
      <c r="Q3169" s="24">
        <f>+FACTURACION[[#This Row],[CANTIDAD]]*FACTURACION[[#This Row],[VR UNITARIO]]/1000</f>
        <v>3456.12</v>
      </c>
      <c r="R3169" s="3" t="str">
        <f>+VLOOKUP(FACTURACION[[#This Row],[NIT]],TABLACLIENTE,5,FALSE)</f>
        <v>NEIVA</v>
      </c>
    </row>
    <row r="3170" spans="3:18">
      <c r="C3170" s="29">
        <v>2016</v>
      </c>
      <c r="D3170" s="30" t="s">
        <v>297</v>
      </c>
      <c r="E3170" s="30">
        <f>MONTH(FACTURACION[[#This Row],[MES]]&amp;1)</f>
        <v>4</v>
      </c>
      <c r="F3170" s="223">
        <f>DATE(FACTURACION[[#This Row],[AÑO]],FACTURACION[[#This Row],[Mes numero]],1)</f>
        <v>42461</v>
      </c>
      <c r="G3170" s="160">
        <v>11881</v>
      </c>
      <c r="H3170" s="25">
        <v>891101577</v>
      </c>
      <c r="I3170" s="3" t="str">
        <f>+VLOOKUP(FACTURACION[[#This Row],[NIT]],TABLACLIENTE,2,FALSE)</f>
        <v>ALCANOS DE COLOMBIA S.A. E.S.P</v>
      </c>
      <c r="J3170" s="3" t="s">
        <v>5</v>
      </c>
      <c r="K3170" s="12" t="str">
        <f>+VLOOKUP(FACTURACION[[#This Row],[REFERENCIA]],CODINV,2,FALSE)</f>
        <v>REG. 1800 CPB2 1 1-4· O: 5/16" R: STD</v>
      </c>
      <c r="L3170" s="12" t="str">
        <f>IF(VLOOKUP(FACTURACION[[#This Row],[REFERENCIA]],CODINV,3,FALSE)=0,"",VLOOKUP(FACTURACION[[#This Row],[REFERENCIA]],CODINV,3,FALSE))</f>
        <v/>
      </c>
      <c r="M3170" s="12" t="str">
        <f>+VLOOKUP(FACTURACION[[#This Row],[REFERENCIA]],CODINV,4,FALSE)</f>
        <v>REGULADORES</v>
      </c>
      <c r="N3170" s="12" t="str">
        <f>+VLOOKUP(FACTURACION[[#This Row],[REFERENCIA]],CODINV,5,FALSE)</f>
        <v>HONEYWELL</v>
      </c>
      <c r="O3170" s="3">
        <v>20</v>
      </c>
      <c r="P3170" s="31">
        <v>663451</v>
      </c>
      <c r="Q3170" s="24">
        <f>+FACTURACION[[#This Row],[CANTIDAD]]*FACTURACION[[#This Row],[VR UNITARIO]]/1000</f>
        <v>13269.02</v>
      </c>
      <c r="R3170" s="3" t="str">
        <f>+VLOOKUP(FACTURACION[[#This Row],[NIT]],TABLACLIENTE,5,FALSE)</f>
        <v>NEIVA</v>
      </c>
    </row>
    <row r="3171" spans="3:18">
      <c r="C3171" s="29">
        <v>2016</v>
      </c>
      <c r="D3171" s="30" t="s">
        <v>297</v>
      </c>
      <c r="E3171" s="30">
        <f>MONTH(FACTURACION[[#This Row],[MES]]&amp;1)</f>
        <v>4</v>
      </c>
      <c r="F3171" s="223">
        <f>DATE(FACTURACION[[#This Row],[AÑO]],FACTURACION[[#This Row],[Mes numero]],1)</f>
        <v>42461</v>
      </c>
      <c r="G3171" s="160">
        <v>11882</v>
      </c>
      <c r="H3171" s="25">
        <v>891101577</v>
      </c>
      <c r="I3171" s="3" t="str">
        <f>+VLOOKUP(FACTURACION[[#This Row],[NIT]],TABLACLIENTE,2,FALSE)</f>
        <v>ALCANOS DE COLOMBIA S.A. E.S.P</v>
      </c>
      <c r="J3171" s="3" t="s">
        <v>5</v>
      </c>
      <c r="K3171" s="12" t="str">
        <f>+VLOOKUP(FACTURACION[[#This Row],[REFERENCIA]],CODINV,2,FALSE)</f>
        <v>REG. 1800 CPB2 1 1-4· O: 5/16" R: STD</v>
      </c>
      <c r="L3171" s="12" t="str">
        <f>IF(VLOOKUP(FACTURACION[[#This Row],[REFERENCIA]],CODINV,3,FALSE)=0,"",VLOOKUP(FACTURACION[[#This Row],[REFERENCIA]],CODINV,3,FALSE))</f>
        <v/>
      </c>
      <c r="M3171" s="12" t="str">
        <f>+VLOOKUP(FACTURACION[[#This Row],[REFERENCIA]],CODINV,4,FALSE)</f>
        <v>REGULADORES</v>
      </c>
      <c r="N3171" s="12" t="str">
        <f>+VLOOKUP(FACTURACION[[#This Row],[REFERENCIA]],CODINV,5,FALSE)</f>
        <v>HONEYWELL</v>
      </c>
      <c r="O3171" s="3">
        <v>22</v>
      </c>
      <c r="P3171" s="31">
        <v>663451</v>
      </c>
      <c r="Q3171" s="24">
        <f>+FACTURACION[[#This Row],[CANTIDAD]]*FACTURACION[[#This Row],[VR UNITARIO]]/1000</f>
        <v>14595.922</v>
      </c>
      <c r="R3171" s="3" t="str">
        <f>+VLOOKUP(FACTURACION[[#This Row],[NIT]],TABLACLIENTE,5,FALSE)</f>
        <v>NEIVA</v>
      </c>
    </row>
    <row r="3172" spans="3:18">
      <c r="C3172" s="29">
        <v>2016</v>
      </c>
      <c r="D3172" s="30" t="s">
        <v>297</v>
      </c>
      <c r="E3172" s="30">
        <f>MONTH(FACTURACION[[#This Row],[MES]]&amp;1)</f>
        <v>4</v>
      </c>
      <c r="F3172" s="223">
        <f>DATE(FACTURACION[[#This Row],[AÑO]],FACTURACION[[#This Row],[Mes numero]],1)</f>
        <v>42461</v>
      </c>
      <c r="G3172" s="160">
        <v>11883</v>
      </c>
      <c r="H3172" s="25">
        <v>891101577</v>
      </c>
      <c r="I3172" s="3" t="str">
        <f>+VLOOKUP(FACTURACION[[#This Row],[NIT]],TABLACLIENTE,2,FALSE)</f>
        <v>ALCANOS DE COLOMBIA S.A. E.S.P</v>
      </c>
      <c r="J3172" s="3" t="s">
        <v>5</v>
      </c>
      <c r="K3172" s="12" t="str">
        <f>+VLOOKUP(FACTURACION[[#This Row],[REFERENCIA]],CODINV,2,FALSE)</f>
        <v>REG. 1800 CPB2 1 1-4· O: 5/16" R: STD</v>
      </c>
      <c r="L3172" s="12" t="str">
        <f>IF(VLOOKUP(FACTURACION[[#This Row],[REFERENCIA]],CODINV,3,FALSE)=0,"",VLOOKUP(FACTURACION[[#This Row],[REFERENCIA]],CODINV,3,FALSE))</f>
        <v/>
      </c>
      <c r="M3172" s="12" t="str">
        <f>+VLOOKUP(FACTURACION[[#This Row],[REFERENCIA]],CODINV,4,FALSE)</f>
        <v>REGULADORES</v>
      </c>
      <c r="N3172" s="12" t="str">
        <f>+VLOOKUP(FACTURACION[[#This Row],[REFERENCIA]],CODINV,5,FALSE)</f>
        <v>HONEYWELL</v>
      </c>
      <c r="O3172" s="3">
        <v>20</v>
      </c>
      <c r="P3172" s="31">
        <v>678880</v>
      </c>
      <c r="Q3172" s="24">
        <f>+FACTURACION[[#This Row],[CANTIDAD]]*FACTURACION[[#This Row],[VR UNITARIO]]/1000</f>
        <v>13577.6</v>
      </c>
      <c r="R3172" s="3" t="str">
        <f>+VLOOKUP(FACTURACION[[#This Row],[NIT]],TABLACLIENTE,5,FALSE)</f>
        <v>NEIVA</v>
      </c>
    </row>
    <row r="3173" spans="3:18">
      <c r="C3173" s="29">
        <v>2016</v>
      </c>
      <c r="D3173" s="30" t="s">
        <v>297</v>
      </c>
      <c r="E3173" s="30">
        <f>MONTH(FACTURACION[[#This Row],[MES]]&amp;1)</f>
        <v>4</v>
      </c>
      <c r="F3173" s="223">
        <f>DATE(FACTURACION[[#This Row],[AÑO]],FACTURACION[[#This Row],[Mes numero]],1)</f>
        <v>42461</v>
      </c>
      <c r="G3173" s="160">
        <v>11888</v>
      </c>
      <c r="H3173" s="25">
        <v>891101577</v>
      </c>
      <c r="I3173" s="3" t="str">
        <f>+VLOOKUP(FACTURACION[[#This Row],[NIT]],TABLACLIENTE,2,FALSE)</f>
        <v>ALCANOS DE COLOMBIA S.A. E.S.P</v>
      </c>
      <c r="J3173" s="3" t="s">
        <v>5</v>
      </c>
      <c r="K3173" s="12" t="str">
        <f>+VLOOKUP(FACTURACION[[#This Row],[REFERENCIA]],CODINV,2,FALSE)</f>
        <v>REG. 1800 CPB2 1 1-4· O: 5/16" R: STD</v>
      </c>
      <c r="L3173" s="12" t="str">
        <f>IF(VLOOKUP(FACTURACION[[#This Row],[REFERENCIA]],CODINV,3,FALSE)=0,"",VLOOKUP(FACTURACION[[#This Row],[REFERENCIA]],CODINV,3,FALSE))</f>
        <v/>
      </c>
      <c r="M3173" s="12" t="str">
        <f>+VLOOKUP(FACTURACION[[#This Row],[REFERENCIA]],CODINV,4,FALSE)</f>
        <v>REGULADORES</v>
      </c>
      <c r="N3173" s="12" t="str">
        <f>+VLOOKUP(FACTURACION[[#This Row],[REFERENCIA]],CODINV,5,FALSE)</f>
        <v>HONEYWELL</v>
      </c>
      <c r="O3173" s="3">
        <v>10</v>
      </c>
      <c r="P3173" s="31">
        <v>678880</v>
      </c>
      <c r="Q3173" s="24">
        <f>+FACTURACION[[#This Row],[CANTIDAD]]*FACTURACION[[#This Row],[VR UNITARIO]]/1000</f>
        <v>6788.8</v>
      </c>
      <c r="R3173" s="3" t="str">
        <f>+VLOOKUP(FACTURACION[[#This Row],[NIT]],TABLACLIENTE,5,FALSE)</f>
        <v>NEIVA</v>
      </c>
    </row>
    <row r="3174" spans="3:18">
      <c r="C3174" s="29">
        <v>2016</v>
      </c>
      <c r="D3174" s="30" t="s">
        <v>297</v>
      </c>
      <c r="E3174" s="30">
        <f>MONTH(FACTURACION[[#This Row],[MES]]&amp;1)</f>
        <v>4</v>
      </c>
      <c r="F3174" s="223">
        <f>DATE(FACTURACION[[#This Row],[AÑO]],FACTURACION[[#This Row],[Mes numero]],1)</f>
        <v>42461</v>
      </c>
      <c r="G3174" s="160">
        <v>11898</v>
      </c>
      <c r="H3174" s="25">
        <v>800202395</v>
      </c>
      <c r="I3174" s="3" t="str">
        <f>+VLOOKUP(FACTURACION[[#This Row],[NIT]],TABLACLIENTE,2,FALSE)</f>
        <v>EFIGAS GAS NATURAL S.A. E.S.P. (EFIGAS S.A. E.S.P.)</v>
      </c>
      <c r="J3174" s="3" t="s">
        <v>5</v>
      </c>
      <c r="K3174" s="12" t="str">
        <f>+VLOOKUP(FACTURACION[[#This Row],[REFERENCIA]],CODINV,2,FALSE)</f>
        <v>REG. 1800 CPB2 1 1-4· O: 5/16" R: STD</v>
      </c>
      <c r="L3174" s="12" t="str">
        <f>IF(VLOOKUP(FACTURACION[[#This Row],[REFERENCIA]],CODINV,3,FALSE)=0,"",VLOOKUP(FACTURACION[[#This Row],[REFERENCIA]],CODINV,3,FALSE))</f>
        <v/>
      </c>
      <c r="M3174" s="12" t="str">
        <f>+VLOOKUP(FACTURACION[[#This Row],[REFERENCIA]],CODINV,4,FALSE)</f>
        <v>REGULADORES</v>
      </c>
      <c r="N3174" s="12" t="str">
        <f>+VLOOKUP(FACTURACION[[#This Row],[REFERENCIA]],CODINV,5,FALSE)</f>
        <v>HONEYWELL</v>
      </c>
      <c r="O3174" s="3">
        <v>5</v>
      </c>
      <c r="P3174" s="31">
        <v>677906</v>
      </c>
      <c r="Q3174" s="24">
        <f>+FACTURACION[[#This Row],[CANTIDAD]]*FACTURACION[[#This Row],[VR UNITARIO]]/1000</f>
        <v>3389.53</v>
      </c>
      <c r="R3174" s="3" t="str">
        <f>+VLOOKUP(FACTURACION[[#This Row],[NIT]],TABLACLIENTE,5,FALSE)</f>
        <v>MANIZALES</v>
      </c>
    </row>
    <row r="3175" spans="3:18">
      <c r="C3175" s="29">
        <v>2016</v>
      </c>
      <c r="D3175" s="30" t="s">
        <v>297</v>
      </c>
      <c r="E3175" s="30">
        <f>MONTH(FACTURACION[[#This Row],[MES]]&amp;1)</f>
        <v>4</v>
      </c>
      <c r="F3175" s="223">
        <f>DATE(FACTURACION[[#This Row],[AÑO]],FACTURACION[[#This Row],[Mes numero]],1)</f>
        <v>42461</v>
      </c>
      <c r="G3175" s="160">
        <v>11899</v>
      </c>
      <c r="H3175" s="25">
        <v>800202395</v>
      </c>
      <c r="I3175" s="3" t="str">
        <f>+VLOOKUP(FACTURACION[[#This Row],[NIT]],TABLACLIENTE,2,FALSE)</f>
        <v>EFIGAS GAS NATURAL S.A. E.S.P. (EFIGAS S.A. E.S.P.)</v>
      </c>
      <c r="J3175" s="3" t="s">
        <v>5</v>
      </c>
      <c r="K3175" s="12" t="str">
        <f>+VLOOKUP(FACTURACION[[#This Row],[REFERENCIA]],CODINV,2,FALSE)</f>
        <v>REG. 1800 CPB2 1 1-4· O: 5/16" R: STD</v>
      </c>
      <c r="L3175" s="12" t="str">
        <f>IF(VLOOKUP(FACTURACION[[#This Row],[REFERENCIA]],CODINV,3,FALSE)=0,"",VLOOKUP(FACTURACION[[#This Row],[REFERENCIA]],CODINV,3,FALSE))</f>
        <v/>
      </c>
      <c r="M3175" s="12" t="str">
        <f>+VLOOKUP(FACTURACION[[#This Row],[REFERENCIA]],CODINV,4,FALSE)</f>
        <v>REGULADORES</v>
      </c>
      <c r="N3175" s="12" t="str">
        <f>+VLOOKUP(FACTURACION[[#This Row],[REFERENCIA]],CODINV,5,FALSE)</f>
        <v>HONEYWELL</v>
      </c>
      <c r="O3175" s="3">
        <v>5</v>
      </c>
      <c r="P3175" s="31">
        <v>677906</v>
      </c>
      <c r="Q3175" s="24">
        <f>+FACTURACION[[#This Row],[CANTIDAD]]*FACTURACION[[#This Row],[VR UNITARIO]]/1000</f>
        <v>3389.53</v>
      </c>
      <c r="R3175" s="3" t="str">
        <f>+VLOOKUP(FACTURACION[[#This Row],[NIT]],TABLACLIENTE,5,FALSE)</f>
        <v>MANIZALES</v>
      </c>
    </row>
    <row r="3176" spans="3:18">
      <c r="C3176" s="29">
        <v>2016</v>
      </c>
      <c r="D3176" s="30" t="s">
        <v>297</v>
      </c>
      <c r="E3176" s="30">
        <f>MONTH(FACTURACION[[#This Row],[MES]]&amp;1)</f>
        <v>4</v>
      </c>
      <c r="F3176" s="223">
        <f>DATE(FACTURACION[[#This Row],[AÑO]],FACTURACION[[#This Row],[Mes numero]],1)</f>
        <v>42461</v>
      </c>
      <c r="G3176" s="160">
        <v>11905</v>
      </c>
      <c r="H3176" s="25">
        <v>800202395</v>
      </c>
      <c r="I3176" s="3" t="str">
        <f>+VLOOKUP(FACTURACION[[#This Row],[NIT]],TABLACLIENTE,2,FALSE)</f>
        <v>EFIGAS GAS NATURAL S.A. E.S.P. (EFIGAS S.A. E.S.P.)</v>
      </c>
      <c r="J3176" s="3" t="s">
        <v>5</v>
      </c>
      <c r="K3176" s="12" t="str">
        <f>+VLOOKUP(FACTURACION[[#This Row],[REFERENCIA]],CODINV,2,FALSE)</f>
        <v>REG. 1800 CPB2 1 1-4· O: 5/16" R: STD</v>
      </c>
      <c r="L3176" s="12" t="str">
        <f>IF(VLOOKUP(FACTURACION[[#This Row],[REFERENCIA]],CODINV,3,FALSE)=0,"",VLOOKUP(FACTURACION[[#This Row],[REFERENCIA]],CODINV,3,FALSE))</f>
        <v/>
      </c>
      <c r="M3176" s="12" t="str">
        <f>+VLOOKUP(FACTURACION[[#This Row],[REFERENCIA]],CODINV,4,FALSE)</f>
        <v>REGULADORES</v>
      </c>
      <c r="N3176" s="12" t="str">
        <f>+VLOOKUP(FACTURACION[[#This Row],[REFERENCIA]],CODINV,5,FALSE)</f>
        <v>HONEYWELL</v>
      </c>
      <c r="O3176" s="3">
        <v>5</v>
      </c>
      <c r="P3176" s="31">
        <v>677906</v>
      </c>
      <c r="Q3176" s="24">
        <f>+FACTURACION[[#This Row],[CANTIDAD]]*FACTURACION[[#This Row],[VR UNITARIO]]/1000</f>
        <v>3389.53</v>
      </c>
      <c r="R3176" s="3" t="str">
        <f>+VLOOKUP(FACTURACION[[#This Row],[NIT]],TABLACLIENTE,5,FALSE)</f>
        <v>MANIZALES</v>
      </c>
    </row>
    <row r="3177" spans="3:18">
      <c r="C3177" s="29">
        <v>2016</v>
      </c>
      <c r="D3177" s="30" t="s">
        <v>297</v>
      </c>
      <c r="E3177" s="30">
        <f>MONTH(FACTURACION[[#This Row],[MES]]&amp;1)</f>
        <v>4</v>
      </c>
      <c r="F3177" s="223">
        <f>DATE(FACTURACION[[#This Row],[AÑO]],FACTURACION[[#This Row],[Mes numero]],1)</f>
        <v>42461</v>
      </c>
      <c r="G3177" s="160">
        <v>11886</v>
      </c>
      <c r="H3177" s="25">
        <v>860510723</v>
      </c>
      <c r="I3177" s="3" t="str">
        <f>+VLOOKUP(FACTURACION[[#This Row],[NIT]],TABLACLIENTE,2,FALSE)</f>
        <v>SAENA DE COLOMBIA S.A.</v>
      </c>
      <c r="J3177" s="3" t="s">
        <v>909</v>
      </c>
      <c r="K3177" s="12" t="str">
        <f>+VLOOKUP(FACTURACION[[#This Row],[REFERENCIA]],CODINV,2,FALSE)</f>
        <v>REGULADOR 1804PFM C: 2" O: 7/8 R: 2-30</v>
      </c>
      <c r="L3177" s="12" t="str">
        <f>IF(VLOOKUP(FACTURACION[[#This Row],[REFERENCIA]],CODINV,3,FALSE)=0,"",VLOOKUP(FACTURACION[[#This Row],[REFERENCIA]],CODINV,3,FALSE))</f>
        <v>RMQN2ABF1021A20</v>
      </c>
      <c r="M3177" s="12" t="str">
        <f>+VLOOKUP(FACTURACION[[#This Row],[REFERENCIA]],CODINV,4,FALSE)</f>
        <v>REGULADORES</v>
      </c>
      <c r="N3177" s="12" t="str">
        <f>+VLOOKUP(FACTURACION[[#This Row],[REFERENCIA]],CODINV,5,FALSE)</f>
        <v>HONEYWELL</v>
      </c>
      <c r="O3177" s="3">
        <v>1</v>
      </c>
      <c r="P3177" s="31">
        <v>2538107</v>
      </c>
      <c r="Q3177" s="24">
        <f>+FACTURACION[[#This Row],[CANTIDAD]]*FACTURACION[[#This Row],[VR UNITARIO]]/1000</f>
        <v>2538.107</v>
      </c>
      <c r="R3177" s="3" t="str">
        <f>+VLOOKUP(FACTURACION[[#This Row],[NIT]],TABLACLIENTE,5,FALSE)</f>
        <v>BOGOTÁ D.C.</v>
      </c>
    </row>
    <row r="3178" spans="3:18">
      <c r="C3178" s="29">
        <v>2016</v>
      </c>
      <c r="D3178" s="30" t="s">
        <v>297</v>
      </c>
      <c r="E3178" s="30">
        <f>MONTH(FACTURACION[[#This Row],[MES]]&amp;1)</f>
        <v>4</v>
      </c>
      <c r="F3178" s="223">
        <f>DATE(FACTURACION[[#This Row],[AÑO]],FACTURACION[[#This Row],[Mes numero]],1)</f>
        <v>42461</v>
      </c>
      <c r="G3178" s="160">
        <v>11890</v>
      </c>
      <c r="H3178" s="25">
        <v>890101691</v>
      </c>
      <c r="I3178" s="3" t="str">
        <f>+VLOOKUP(FACTURACION[[#This Row],[NIT]],TABLACLIENTE,2,FALSE)</f>
        <v>GASES DEL CARIBE S.A.E.S.P. (GASCARIBE S.A E.S.P.)</v>
      </c>
      <c r="J3178" s="3" t="s">
        <v>28</v>
      </c>
      <c r="K3178" s="12" t="str">
        <f>+VLOOKUP(FACTURACION[[#This Row],[REFERENCIA]],CODINV,2,FALSE)</f>
        <v>REGULADOR SR 113 3/4 R: 7-12 O:1/4</v>
      </c>
      <c r="L3178" s="12" t="str">
        <f>IF(VLOOKUP(FACTURACION[[#This Row],[REFERENCIA]],CODINV,3,FALSE)=0,"",VLOOKUP(FACTURACION[[#This Row],[REFERENCIA]],CODINV,3,FALSE))</f>
        <v/>
      </c>
      <c r="M3178" s="12" t="str">
        <f>+VLOOKUP(FACTURACION[[#This Row],[REFERENCIA]],CODINV,4,FALSE)</f>
        <v>REGULADORES</v>
      </c>
      <c r="N3178" s="12" t="str">
        <f>+VLOOKUP(FACTURACION[[#This Row],[REFERENCIA]],CODINV,5,FALSE)</f>
        <v>HONEYWELL</v>
      </c>
      <c r="O3178" s="3">
        <v>50</v>
      </c>
      <c r="P3178" s="31">
        <v>128679</v>
      </c>
      <c r="Q3178" s="24">
        <f>+FACTURACION[[#This Row],[CANTIDAD]]*FACTURACION[[#This Row],[VR UNITARIO]]/1000</f>
        <v>6433.95</v>
      </c>
      <c r="R3178" s="3" t="str">
        <f>+VLOOKUP(FACTURACION[[#This Row],[NIT]],TABLACLIENTE,5,FALSE)</f>
        <v>BARRANQUILLA</v>
      </c>
    </row>
    <row r="3179" spans="3:18">
      <c r="C3179" s="29">
        <v>2016</v>
      </c>
      <c r="D3179" s="30" t="s">
        <v>297</v>
      </c>
      <c r="E3179" s="30">
        <f>MONTH(FACTURACION[[#This Row],[MES]]&amp;1)</f>
        <v>4</v>
      </c>
      <c r="F3179" s="223">
        <f>DATE(FACTURACION[[#This Row],[AÑO]],FACTURACION[[#This Row],[Mes numero]],1)</f>
        <v>42461</v>
      </c>
      <c r="G3179" s="160">
        <v>11896</v>
      </c>
      <c r="H3179" s="25">
        <v>822001073</v>
      </c>
      <c r="I3179" s="3" t="str">
        <f>+VLOOKUP(FACTURACION[[#This Row],[NIT]],TABLACLIENTE,2,FALSE)</f>
        <v>MADIGAS INGENIEROS S.A. E.S.P.</v>
      </c>
      <c r="J3179" s="3" t="s">
        <v>28</v>
      </c>
      <c r="K3179" s="12" t="str">
        <f>+VLOOKUP(FACTURACION[[#This Row],[REFERENCIA]],CODINV,2,FALSE)</f>
        <v>REGULADOR SR 113 3/4 R: 7-12 O:1/4</v>
      </c>
      <c r="L3179" s="12" t="str">
        <f>IF(VLOOKUP(FACTURACION[[#This Row],[REFERENCIA]],CODINV,3,FALSE)=0,"",VLOOKUP(FACTURACION[[#This Row],[REFERENCIA]],CODINV,3,FALSE))</f>
        <v/>
      </c>
      <c r="M3179" s="12" t="str">
        <f>+VLOOKUP(FACTURACION[[#This Row],[REFERENCIA]],CODINV,4,FALSE)</f>
        <v>REGULADORES</v>
      </c>
      <c r="N3179" s="12" t="str">
        <f>+VLOOKUP(FACTURACION[[#This Row],[REFERENCIA]],CODINV,5,FALSE)</f>
        <v>HONEYWELL</v>
      </c>
      <c r="O3179" s="3">
        <v>11</v>
      </c>
      <c r="P3179" s="31">
        <v>143871</v>
      </c>
      <c r="Q3179" s="24">
        <f>+FACTURACION[[#This Row],[CANTIDAD]]*FACTURACION[[#This Row],[VR UNITARIO]]/1000</f>
        <v>1582.5809999999999</v>
      </c>
      <c r="R3179" s="3" t="str">
        <f>+VLOOKUP(FACTURACION[[#This Row],[NIT]],TABLACLIENTE,5,FALSE)</f>
        <v>ACACIAS</v>
      </c>
    </row>
    <row r="3180" spans="3:18">
      <c r="C3180" s="29">
        <v>2016</v>
      </c>
      <c r="D3180" s="30" t="s">
        <v>297</v>
      </c>
      <c r="E3180" s="30">
        <f>MONTH(FACTURACION[[#This Row],[MES]]&amp;1)</f>
        <v>4</v>
      </c>
      <c r="F3180" s="223">
        <f>DATE(FACTURACION[[#This Row],[AÑO]],FACTURACION[[#This Row],[Mes numero]],1)</f>
        <v>42461</v>
      </c>
      <c r="G3180" s="160">
        <v>11897</v>
      </c>
      <c r="H3180" s="25">
        <v>822001073</v>
      </c>
      <c r="I3180" s="3" t="str">
        <f>+VLOOKUP(FACTURACION[[#This Row],[NIT]],TABLACLIENTE,2,FALSE)</f>
        <v>MADIGAS INGENIEROS S.A. E.S.P.</v>
      </c>
      <c r="J3180" s="3" t="s">
        <v>28</v>
      </c>
      <c r="K3180" s="12" t="str">
        <f>+VLOOKUP(FACTURACION[[#This Row],[REFERENCIA]],CODINV,2,FALSE)</f>
        <v>REGULADOR SR 113 3/4 R: 7-12 O:1/4</v>
      </c>
      <c r="L3180" s="12" t="str">
        <f>IF(VLOOKUP(FACTURACION[[#This Row],[REFERENCIA]],CODINV,3,FALSE)=0,"",VLOOKUP(FACTURACION[[#This Row],[REFERENCIA]],CODINV,3,FALSE))</f>
        <v/>
      </c>
      <c r="M3180" s="12" t="str">
        <f>+VLOOKUP(FACTURACION[[#This Row],[REFERENCIA]],CODINV,4,FALSE)</f>
        <v>REGULADORES</v>
      </c>
      <c r="N3180" s="12" t="str">
        <f>+VLOOKUP(FACTURACION[[#This Row],[REFERENCIA]],CODINV,5,FALSE)</f>
        <v>HONEYWELL</v>
      </c>
      <c r="O3180" s="3">
        <v>10</v>
      </c>
      <c r="P3180" s="31">
        <v>143872</v>
      </c>
      <c r="Q3180" s="24">
        <f>+FACTURACION[[#This Row],[CANTIDAD]]*FACTURACION[[#This Row],[VR UNITARIO]]/1000</f>
        <v>1438.72</v>
      </c>
      <c r="R3180" s="3" t="str">
        <f>+VLOOKUP(FACTURACION[[#This Row],[NIT]],TABLACLIENTE,5,FALSE)</f>
        <v>ACACIAS</v>
      </c>
    </row>
    <row r="3181" spans="3:18">
      <c r="C3181" s="29">
        <v>2016</v>
      </c>
      <c r="D3181" s="30" t="s">
        <v>297</v>
      </c>
      <c r="E3181" s="30">
        <f>MONTH(FACTURACION[[#This Row],[MES]]&amp;1)</f>
        <v>4</v>
      </c>
      <c r="F3181" s="223">
        <f>DATE(FACTURACION[[#This Row],[AÑO]],FACTURACION[[#This Row],[Mes numero]],1)</f>
        <v>42461</v>
      </c>
      <c r="G3181" s="160">
        <v>11891</v>
      </c>
      <c r="H3181" s="25">
        <v>890400869</v>
      </c>
      <c r="I3181" s="3" t="str">
        <f>+VLOOKUP(FACTURACION[[#This Row],[NIT]],TABLACLIENTE,2,FALSE)</f>
        <v>SURTIDORA DE GAS DEL CARIBE S.A. E.S.P. (SURTIGAS S.A. E.S.P.)</v>
      </c>
      <c r="J3181" s="3" t="s">
        <v>778</v>
      </c>
      <c r="K3181" s="12" t="str">
        <f>+VLOOKUP(FACTURACION[[#This Row],[REFERENCIA]],CODINV,2,FALSE)</f>
        <v>AFV 2" S300 R50 Y CL INS ZSC100</v>
      </c>
      <c r="L3181" s="12" t="str">
        <f>IF(VLOOKUP(FACTURACION[[#This Row],[REFERENCIA]],CODINV,3,FALSE)=0,"",VLOOKUP(FACTURACION[[#This Row],[REFERENCIA]],CODINV,3,FALSE))</f>
        <v/>
      </c>
      <c r="M3181" s="12" t="str">
        <f>+VLOOKUP(FACTURACION[[#This Row],[REFERENCIA]],CODINV,4,FALSE)</f>
        <v>REGULADORES</v>
      </c>
      <c r="N3181" s="12" t="str">
        <f>+VLOOKUP(FACTURACION[[#This Row],[REFERENCIA]],CODINV,5,FALSE)</f>
        <v>HONEYWELL</v>
      </c>
      <c r="O3181" s="3">
        <v>3</v>
      </c>
      <c r="P3181" s="31">
        <v>7375110</v>
      </c>
      <c r="Q3181" s="24">
        <f>+FACTURACION[[#This Row],[CANTIDAD]]*FACTURACION[[#This Row],[VR UNITARIO]]/1000</f>
        <v>22125.33</v>
      </c>
      <c r="R3181" s="3" t="str">
        <f>+VLOOKUP(FACTURACION[[#This Row],[NIT]],TABLACLIENTE,5,FALSE)</f>
        <v>CARTAGENA</v>
      </c>
    </row>
    <row r="3182" spans="3:18">
      <c r="C3182" s="29">
        <v>2016</v>
      </c>
      <c r="D3182" s="30" t="s">
        <v>297</v>
      </c>
      <c r="E3182" s="30">
        <f>MONTH(FACTURACION[[#This Row],[MES]]&amp;1)</f>
        <v>4</v>
      </c>
      <c r="F3182" s="223">
        <f>DATE(FACTURACION[[#This Row],[AÑO]],FACTURACION[[#This Row],[Mes numero]],1)</f>
        <v>42461</v>
      </c>
      <c r="G3182" s="160">
        <v>11868</v>
      </c>
      <c r="H3182" s="25">
        <v>800021272</v>
      </c>
      <c r="I3182" s="3" t="str">
        <f>+VLOOKUP(FACTURACION[[#This Row],[NIT]],TABLACLIENTE,2,FALSE)</f>
        <v>GASES DEL LLANO S.A. E.S.P (LLANOGAS S.A. E.S.P.)</v>
      </c>
      <c r="J3182" s="3" t="s">
        <v>712</v>
      </c>
      <c r="K3182" s="12" t="str">
        <f>+VLOOKUP(FACTURACION[[#This Row],[REFERENCIA]],CODINV,2,FALSE)</f>
        <v>AFV 4" S300 FO Y CL INS. ZSC100</v>
      </c>
      <c r="L3182" s="12" t="str">
        <f>IF(VLOOKUP(FACTURACION[[#This Row],[REFERENCIA]],CODINV,3,FALSE)=0,"",VLOOKUP(FACTURACION[[#This Row],[REFERENCIA]],CODINV,3,FALSE))</f>
        <v/>
      </c>
      <c r="M3182" s="12" t="str">
        <f>+VLOOKUP(FACTURACION[[#This Row],[REFERENCIA]],CODINV,4,FALSE)</f>
        <v>REGULADORES</v>
      </c>
      <c r="N3182" s="12" t="str">
        <f>+VLOOKUP(FACTURACION[[#This Row],[REFERENCIA]],CODINV,5,FALSE)</f>
        <v>HONEYWELL</v>
      </c>
      <c r="O3182" s="3">
        <v>2</v>
      </c>
      <c r="P3182" s="31">
        <v>11621440</v>
      </c>
      <c r="Q3182" s="24">
        <f>+FACTURACION[[#This Row],[CANTIDAD]]*FACTURACION[[#This Row],[VR UNITARIO]]/1000</f>
        <v>23242.880000000001</v>
      </c>
      <c r="R3182" s="3" t="str">
        <f>+VLOOKUP(FACTURACION[[#This Row],[NIT]],TABLACLIENTE,5,FALSE)</f>
        <v>VILLAVICENCIO</v>
      </c>
    </row>
    <row r="3183" spans="3:18">
      <c r="C3183" s="29">
        <v>2016</v>
      </c>
      <c r="D3183" s="30" t="s">
        <v>297</v>
      </c>
      <c r="E3183" s="30">
        <f>MONTH(FACTURACION[[#This Row],[MES]]&amp;1)</f>
        <v>4</v>
      </c>
      <c r="F3183" s="223">
        <f>DATE(FACTURACION[[#This Row],[AÑO]],FACTURACION[[#This Row],[Mes numero]],1)</f>
        <v>42461</v>
      </c>
      <c r="G3183" s="160">
        <v>11869</v>
      </c>
      <c r="H3183" s="25">
        <v>800021272</v>
      </c>
      <c r="I3183" s="3" t="str">
        <f>+VLOOKUP(FACTURACION[[#This Row],[NIT]],TABLACLIENTE,2,FALSE)</f>
        <v>GASES DEL LLANO S.A. E.S.P (LLANOGAS S.A. E.S.P.)</v>
      </c>
      <c r="J3183" s="3" t="s">
        <v>712</v>
      </c>
      <c r="K3183" s="12" t="str">
        <f>+VLOOKUP(FACTURACION[[#This Row],[REFERENCIA]],CODINV,2,FALSE)</f>
        <v>AFV 4" S300 FO Y CL INS. ZSC100</v>
      </c>
      <c r="L3183" s="12" t="str">
        <f>IF(VLOOKUP(FACTURACION[[#This Row],[REFERENCIA]],CODINV,3,FALSE)=0,"",VLOOKUP(FACTURACION[[#This Row],[REFERENCIA]],CODINV,3,FALSE))</f>
        <v/>
      </c>
      <c r="M3183" s="12" t="str">
        <f>+VLOOKUP(FACTURACION[[#This Row],[REFERENCIA]],CODINV,4,FALSE)</f>
        <v>REGULADORES</v>
      </c>
      <c r="N3183" s="12" t="str">
        <f>+VLOOKUP(FACTURACION[[#This Row],[REFERENCIA]],CODINV,5,FALSE)</f>
        <v>HONEYWELL</v>
      </c>
      <c r="O3183" s="3">
        <v>1</v>
      </c>
      <c r="P3183" s="31">
        <v>11621440</v>
      </c>
      <c r="Q3183" s="24">
        <f>+FACTURACION[[#This Row],[CANTIDAD]]*FACTURACION[[#This Row],[VR UNITARIO]]/1000</f>
        <v>11621.44</v>
      </c>
      <c r="R3183" s="3" t="str">
        <f>+VLOOKUP(FACTURACION[[#This Row],[NIT]],TABLACLIENTE,5,FALSE)</f>
        <v>VILLAVICENCIO</v>
      </c>
    </row>
    <row r="3184" spans="3:18">
      <c r="C3184" s="29">
        <v>2016</v>
      </c>
      <c r="D3184" s="30" t="s">
        <v>297</v>
      </c>
      <c r="E3184" s="30">
        <f>MONTH(FACTURACION[[#This Row],[MES]]&amp;1)</f>
        <v>4</v>
      </c>
      <c r="F3184" s="223">
        <f>DATE(FACTURACION[[#This Row],[AÑO]],FACTURACION[[#This Row],[Mes numero]],1)</f>
        <v>42461</v>
      </c>
      <c r="G3184" s="160">
        <v>11874</v>
      </c>
      <c r="H3184" s="25">
        <v>900917971</v>
      </c>
      <c r="I3184" s="3" t="str">
        <f>+VLOOKUP(FACTURACION[[#This Row],[NIT]],TABLACLIENTE,2,FALSE)</f>
        <v>ELECTROENGINEER S.A.S</v>
      </c>
      <c r="J3184" s="3" t="s">
        <v>180</v>
      </c>
      <c r="K3184" s="12" t="str">
        <f>+VLOOKUP(FACTURACION[[#This Row],[REFERENCIA]],CODINV,2,FALSE)</f>
        <v>O-RING, 0.38OD x.25ID BUNA 70</v>
      </c>
      <c r="L3184" s="12" t="str">
        <f>IF(VLOOKUP(FACTURACION[[#This Row],[REFERENCIA]],CODINV,3,FALSE)=0,"",VLOOKUP(FACTURACION[[#This Row],[REFERENCIA]],CODINV,3,FALSE))</f>
        <v>42710P146</v>
      </c>
      <c r="M3184" s="12" t="str">
        <f>+VLOOKUP(FACTURACION[[#This Row],[REFERENCIA]],CODINV,4,FALSE)</f>
        <v>REPUESTOS Y ACCESORIOS</v>
      </c>
      <c r="N3184" s="12" t="str">
        <f>+VLOOKUP(FACTURACION[[#This Row],[REFERENCIA]],CODINV,5,FALSE)</f>
        <v>HONEYWELL</v>
      </c>
      <c r="O3184" s="3">
        <v>60</v>
      </c>
      <c r="P3184" s="31">
        <v>3022.35</v>
      </c>
      <c r="Q3184" s="24">
        <f>+FACTURACION[[#This Row],[CANTIDAD]]*FACTURACION[[#This Row],[VR UNITARIO]]/1000</f>
        <v>181.34100000000001</v>
      </c>
      <c r="R3184" s="3" t="str">
        <f>+VLOOKUP(FACTURACION[[#This Row],[NIT]],TABLACLIENTE,5,FALSE)</f>
        <v>VILLAVICENCIO</v>
      </c>
    </row>
    <row r="3185" spans="3:18">
      <c r="C3185" s="29">
        <v>2016</v>
      </c>
      <c r="D3185" s="30" t="s">
        <v>297</v>
      </c>
      <c r="E3185" s="30">
        <f>MONTH(FACTURACION[[#This Row],[MES]]&amp;1)</f>
        <v>4</v>
      </c>
      <c r="F3185" s="223">
        <f>DATE(FACTURACION[[#This Row],[AÑO]],FACTURACION[[#This Row],[Mes numero]],1)</f>
        <v>42461</v>
      </c>
      <c r="G3185" s="160">
        <v>11887</v>
      </c>
      <c r="H3185" s="25">
        <v>891101577</v>
      </c>
      <c r="I3185" s="3" t="str">
        <f>+VLOOKUP(FACTURACION[[#This Row],[NIT]],TABLACLIENTE,2,FALSE)</f>
        <v>ALCANOS DE COLOMBIA S.A. E.S.P</v>
      </c>
      <c r="J3185" s="3" t="s">
        <v>288</v>
      </c>
      <c r="K3185" s="12" t="str">
        <f>+VLOOKUP(FACTURACION[[#This Row],[REFERENCIA]],CODINV,2,FALSE)</f>
        <v>MANGA 4" S300 H7</v>
      </c>
      <c r="L3185" s="12" t="str">
        <f>IF(VLOOKUP(FACTURACION[[#This Row],[REFERENCIA]],CODINV,3,FALSE)=0,"",VLOOKUP(FACTURACION[[#This Row],[REFERENCIA]],CODINV,3,FALSE))</f>
        <v>73404P001</v>
      </c>
      <c r="M3185" s="12" t="str">
        <f>+VLOOKUP(FACTURACION[[#This Row],[REFERENCIA]],CODINV,4,FALSE)</f>
        <v>MANGAS</v>
      </c>
      <c r="N3185" s="12" t="str">
        <f>+VLOOKUP(FACTURACION[[#This Row],[REFERENCIA]],CODINV,5,FALSE)</f>
        <v>HONEYWELL</v>
      </c>
      <c r="O3185" s="3">
        <v>12</v>
      </c>
      <c r="P3185" s="31">
        <v>1163786</v>
      </c>
      <c r="Q3185" s="24">
        <f>+FACTURACION[[#This Row],[CANTIDAD]]*FACTURACION[[#This Row],[VR UNITARIO]]/1000</f>
        <v>13965.432000000001</v>
      </c>
      <c r="R3185" s="3" t="str">
        <f>+VLOOKUP(FACTURACION[[#This Row],[NIT]],TABLACLIENTE,5,FALSE)</f>
        <v>NEIVA</v>
      </c>
    </row>
    <row r="3186" spans="3:18">
      <c r="C3186" s="29">
        <v>2016</v>
      </c>
      <c r="D3186" s="30" t="s">
        <v>297</v>
      </c>
      <c r="E3186" s="30">
        <f>MONTH(FACTURACION[[#This Row],[MES]]&amp;1)</f>
        <v>4</v>
      </c>
      <c r="F3186" s="223">
        <f>DATE(FACTURACION[[#This Row],[AÑO]],FACTURACION[[#This Row],[Mes numero]],1)</f>
        <v>42461</v>
      </c>
      <c r="G3186" s="160">
        <v>11922</v>
      </c>
      <c r="H3186" s="25">
        <v>809010690</v>
      </c>
      <c r="I3186" s="3" t="str">
        <f>+VLOOKUP(FACTURACION[[#This Row],[NIT]],TABLACLIENTE,2,FALSE)</f>
        <v>EMPRESA INTEGRAL DE SERVICIOS O.P. &amp; S. CONSTRUCCIONES S.A. ESP (OP&amp;S CONSTRUCCIONES S.A. E.S.P.)</v>
      </c>
      <c r="J3186" s="3" t="s">
        <v>333</v>
      </c>
      <c r="K3186" s="12" t="str">
        <f>+VLOOKUP(FACTURACION[[#This Row],[REFERENCIA]],CODINV,2,FALSE)</f>
        <v>CONECT MANGUERA 2 1/4" ACME X 1 1/4"</v>
      </c>
      <c r="L3186" s="12" t="str">
        <f>IF(VLOOKUP(FACTURACION[[#This Row],[REFERENCIA]],CODINV,3,FALSE)=0,"",VLOOKUP(FACTURACION[[#This Row],[REFERENCIA]],CODINV,3,FALSE))</f>
        <v/>
      </c>
      <c r="M3186" s="12" t="str">
        <f>+VLOOKUP(FACTURACION[[#This Row],[REFERENCIA]],CODINV,4,FALSE)</f>
        <v>REPUESTOS Y ACCESORIOS</v>
      </c>
      <c r="N3186" s="12" t="str">
        <f>+VLOOKUP(FACTURACION[[#This Row],[REFERENCIA]],CODINV,5,FALSE)</f>
        <v>FISHER</v>
      </c>
      <c r="O3186" s="3">
        <v>2</v>
      </c>
      <c r="P3186" s="31">
        <v>80000</v>
      </c>
      <c r="Q3186" s="24">
        <f>+FACTURACION[[#This Row],[CANTIDAD]]*FACTURACION[[#This Row],[VR UNITARIO]]/1000</f>
        <v>160</v>
      </c>
      <c r="R3186" s="3" t="str">
        <f>+VLOOKUP(FACTURACION[[#This Row],[NIT]],TABLACLIENTE,5,FALSE)</f>
        <v>IBAGUE</v>
      </c>
    </row>
    <row r="3187" spans="3:18">
      <c r="C3187" s="29">
        <v>2016</v>
      </c>
      <c r="D3187" s="30" t="s">
        <v>297</v>
      </c>
      <c r="E3187" s="30">
        <f>MONTH(FACTURACION[[#This Row],[MES]]&amp;1)</f>
        <v>4</v>
      </c>
      <c r="F3187" s="223">
        <f>DATE(FACTURACION[[#This Row],[AÑO]],FACTURACION[[#This Row],[Mes numero]],1)</f>
        <v>42461</v>
      </c>
      <c r="G3187" s="160">
        <v>11935</v>
      </c>
      <c r="H3187" s="25">
        <v>890310688</v>
      </c>
      <c r="I3187" s="3" t="str">
        <f>+VLOOKUP(FACTURACION[[#This Row],[NIT]],TABLACLIENTE,2,FALSE)</f>
        <v>COLGAS DE OCCIDENTE S.A. E.S.P.</v>
      </c>
      <c r="J3187" s="3" t="s">
        <v>739</v>
      </c>
      <c r="K3187" s="12" t="str">
        <f>+VLOOKUP(FACTURACION[[#This Row],[REFERENCIA]],CODINV,2,FALSE)</f>
        <v>LICENCIA PREMIUM RI 505</v>
      </c>
      <c r="L3187" s="12" t="str">
        <f>IF(VLOOKUP(FACTURACION[[#This Row],[REFERENCIA]],CODINV,3,FALSE)=0,"",VLOOKUP(FACTURACION[[#This Row],[REFERENCIA]],CODINV,3,FALSE))</f>
        <v/>
      </c>
      <c r="M3187" s="12" t="str">
        <f>+VLOOKUP(FACTURACION[[#This Row],[REFERENCIA]],CODINV,4,FALSE)</f>
        <v>REPUESTOS Y ACCESORIOS</v>
      </c>
      <c r="N3187" s="12" t="str">
        <f>+VLOOKUP(FACTURACION[[#This Row],[REFERENCIA]],CODINV,5,FALSE)</f>
        <v>RED SEAL MEASUREMENT</v>
      </c>
      <c r="O3187" s="3">
        <v>1</v>
      </c>
      <c r="P3187" s="31">
        <v>1162694</v>
      </c>
      <c r="Q3187" s="24">
        <f>+FACTURACION[[#This Row],[CANTIDAD]]*FACTURACION[[#This Row],[VR UNITARIO]]/1000</f>
        <v>1162.694</v>
      </c>
      <c r="R3187" s="3" t="str">
        <f>+VLOOKUP(FACTURACION[[#This Row],[NIT]],TABLACLIENTE,5,FALSE)</f>
        <v>CALI</v>
      </c>
    </row>
    <row r="3188" spans="3:18">
      <c r="C3188" s="29">
        <v>2016</v>
      </c>
      <c r="D3188" s="30" t="s">
        <v>297</v>
      </c>
      <c r="E3188" s="30">
        <f>MONTH(FACTURACION[[#This Row],[MES]]&amp;1)</f>
        <v>4</v>
      </c>
      <c r="F3188" s="223">
        <f>DATE(FACTURACION[[#This Row],[AÑO]],FACTURACION[[#This Row],[Mes numero]],1)</f>
        <v>42461</v>
      </c>
      <c r="G3188" s="160">
        <v>11938</v>
      </c>
      <c r="H3188" s="25">
        <v>890500726</v>
      </c>
      <c r="I3188" s="3" t="str">
        <f>+VLOOKUP(FACTURACION[[#This Row],[NIT]],TABLACLIENTE,2,FALSE)</f>
        <v>NORTESANTANDEREANA DE GAS S.A. E.S.P (NORGAS S.A. E.S.P.)</v>
      </c>
      <c r="J3188" s="3" t="s">
        <v>739</v>
      </c>
      <c r="K3188" s="12" t="str">
        <f>+VLOOKUP(FACTURACION[[#This Row],[REFERENCIA]],CODINV,2,FALSE)</f>
        <v>LICENCIA PREMIUM RI 505</v>
      </c>
      <c r="L3188" s="12" t="str">
        <f>IF(VLOOKUP(FACTURACION[[#This Row],[REFERENCIA]],CODINV,3,FALSE)=0,"",VLOOKUP(FACTURACION[[#This Row],[REFERENCIA]],CODINV,3,FALSE))</f>
        <v/>
      </c>
      <c r="M3188" s="12" t="str">
        <f>+VLOOKUP(FACTURACION[[#This Row],[REFERENCIA]],CODINV,4,FALSE)</f>
        <v>REPUESTOS Y ACCESORIOS</v>
      </c>
      <c r="N3188" s="12" t="str">
        <f>+VLOOKUP(FACTURACION[[#This Row],[REFERENCIA]],CODINV,5,FALSE)</f>
        <v>RED SEAL MEASUREMENT</v>
      </c>
      <c r="O3188" s="3">
        <v>2</v>
      </c>
      <c r="P3188" s="31">
        <v>1162694</v>
      </c>
      <c r="Q3188" s="24">
        <f>+FACTURACION[[#This Row],[CANTIDAD]]*FACTURACION[[#This Row],[VR UNITARIO]]/1000</f>
        <v>2325.3879999999999</v>
      </c>
      <c r="R3188" s="3" t="str">
        <f>+VLOOKUP(FACTURACION[[#This Row],[NIT]],TABLACLIENTE,5,FALSE)</f>
        <v>BUCARAMANGA</v>
      </c>
    </row>
    <row r="3189" spans="3:18">
      <c r="C3189" s="29">
        <v>2016</v>
      </c>
      <c r="D3189" s="30" t="s">
        <v>297</v>
      </c>
      <c r="E3189" s="30">
        <f>MONTH(FACTURACION[[#This Row],[MES]]&amp;1)</f>
        <v>4</v>
      </c>
      <c r="F3189" s="223">
        <f>DATE(FACTURACION[[#This Row],[AÑO]],FACTURACION[[#This Row],[Mes numero]],1)</f>
        <v>42461</v>
      </c>
      <c r="G3189" s="160">
        <v>11910</v>
      </c>
      <c r="H3189" s="25">
        <v>890310688</v>
      </c>
      <c r="I3189" s="3" t="str">
        <f>+VLOOKUP(FACTURACION[[#This Row],[NIT]],TABLACLIENTE,2,FALSE)</f>
        <v>COLGAS DE OCCIDENTE S.A. E.S.P.</v>
      </c>
      <c r="J3189" s="3" t="s">
        <v>119</v>
      </c>
      <c r="K3189" s="12" t="str">
        <f>+VLOOKUP(FACTURACION[[#This Row],[REFERENCIA]],CODINV,2,FALSE)</f>
        <v>CONVERTIDOR RS-422/485 TROYA MASICO</v>
      </c>
      <c r="L3189" s="12" t="str">
        <f>IF(VLOOKUP(FACTURACION[[#This Row],[REFERENCIA]],CODINV,3,FALSE)=0,"",VLOOKUP(FACTURACION[[#This Row],[REFERENCIA]],CODINV,3,FALSE))</f>
        <v>72-022-0049YY</v>
      </c>
      <c r="M3189" s="12" t="str">
        <f>+VLOOKUP(FACTURACION[[#This Row],[REFERENCIA]],CODINV,4,FALSE)</f>
        <v>REPUESTOS Y ACCESORIOS</v>
      </c>
      <c r="N3189" s="12" t="str">
        <f>+VLOOKUP(FACTURACION[[#This Row],[REFERENCIA]],CODINV,5,FALSE)</f>
        <v>RED SEAL MEASUREMENT</v>
      </c>
      <c r="O3189" s="3">
        <v>3</v>
      </c>
      <c r="P3189" s="31">
        <v>581495</v>
      </c>
      <c r="Q3189" s="24">
        <f>+FACTURACION[[#This Row],[CANTIDAD]]*FACTURACION[[#This Row],[VR UNITARIO]]/1000</f>
        <v>1744.4849999999999</v>
      </c>
      <c r="R3189" s="3" t="str">
        <f>+VLOOKUP(FACTURACION[[#This Row],[NIT]],TABLACLIENTE,5,FALSE)</f>
        <v>CALI</v>
      </c>
    </row>
    <row r="3190" spans="3:18">
      <c r="C3190" s="29">
        <v>2016</v>
      </c>
      <c r="D3190" s="30" t="s">
        <v>297</v>
      </c>
      <c r="E3190" s="30">
        <f>MONTH(FACTURACION[[#This Row],[MES]]&amp;1)</f>
        <v>4</v>
      </c>
      <c r="F3190" s="223">
        <f>DATE(FACTURACION[[#This Row],[AÑO]],FACTURACION[[#This Row],[Mes numero]],1)</f>
        <v>42461</v>
      </c>
      <c r="G3190" s="160">
        <v>11910</v>
      </c>
      <c r="H3190" s="25">
        <v>890310688</v>
      </c>
      <c r="I3190" s="3" t="str">
        <f>+VLOOKUP(FACTURACION[[#This Row],[NIT]],TABLACLIENTE,2,FALSE)</f>
        <v>COLGAS DE OCCIDENTE S.A. E.S.P.</v>
      </c>
      <c r="J3190" s="3" t="s">
        <v>259</v>
      </c>
      <c r="K3190" s="12" t="str">
        <f>+VLOOKUP(FACTURACION[[#This Row],[REFERENCIA]],CODINV,2,FALSE)</f>
        <v>KIT CONVERSION TROYA III</v>
      </c>
      <c r="L3190" s="12" t="str">
        <f>IF(VLOOKUP(FACTURACION[[#This Row],[REFERENCIA]],CODINV,3,FALSE)=0,"",VLOOKUP(FACTURACION[[#This Row],[REFERENCIA]],CODINV,3,FALSE))</f>
        <v>72-037-001YY</v>
      </c>
      <c r="M3190" s="12" t="str">
        <f>+VLOOKUP(FACTURACION[[#This Row],[REFERENCIA]],CODINV,4,FALSE)</f>
        <v>REPUESTOS Y ACCESORIOS</v>
      </c>
      <c r="N3190" s="12" t="str">
        <f>+VLOOKUP(FACTURACION[[#This Row],[REFERENCIA]],CODINV,5,FALSE)</f>
        <v>RED SEAL MEASUREMENT</v>
      </c>
      <c r="O3190" s="3">
        <v>23</v>
      </c>
      <c r="P3190" s="31">
        <v>1744486</v>
      </c>
      <c r="Q3190" s="24">
        <f>+FACTURACION[[#This Row],[CANTIDAD]]*FACTURACION[[#This Row],[VR UNITARIO]]/1000</f>
        <v>40123.178</v>
      </c>
      <c r="R3190" s="3" t="str">
        <f>+VLOOKUP(FACTURACION[[#This Row],[NIT]],TABLACLIENTE,5,FALSE)</f>
        <v>CALI</v>
      </c>
    </row>
    <row r="3191" spans="3:18">
      <c r="C3191" s="29">
        <v>2016</v>
      </c>
      <c r="D3191" s="30" t="s">
        <v>297</v>
      </c>
      <c r="E3191" s="30">
        <f>MONTH(FACTURACION[[#This Row],[MES]]&amp;1)</f>
        <v>4</v>
      </c>
      <c r="F3191" s="223">
        <f>DATE(FACTURACION[[#This Row],[AÑO]],FACTURACION[[#This Row],[Mes numero]],1)</f>
        <v>42461</v>
      </c>
      <c r="G3191" s="160">
        <v>11918</v>
      </c>
      <c r="H3191" s="25">
        <v>890310688</v>
      </c>
      <c r="I3191" s="3" t="str">
        <f>+VLOOKUP(FACTURACION[[#This Row],[NIT]],TABLACLIENTE,2,FALSE)</f>
        <v>COLGAS DE OCCIDENTE S.A. E.S.P.</v>
      </c>
      <c r="J3191" s="3" t="s">
        <v>115</v>
      </c>
      <c r="K3191" s="12" t="str">
        <f>+VLOOKUP(FACTURACION[[#This Row],[REFERENCIA]],CODINV,2,FALSE)</f>
        <v>VALVULA DE SERVICIO 3/4" X 3/8"</v>
      </c>
      <c r="L3191" s="12" t="str">
        <f>IF(VLOOKUP(FACTURACION[[#This Row],[REFERENCIA]],CODINV,3,FALSE)=0,"",VLOOKUP(FACTURACION[[#This Row],[REFERENCIA]],CODINV,3,FALSE))</f>
        <v>9101P5</v>
      </c>
      <c r="M3191" s="12" t="str">
        <f>+VLOOKUP(FACTURACION[[#This Row],[REFERENCIA]],CODINV,4,FALSE)</f>
        <v>VÁLVULAS Y MULTIVÁLVULAS</v>
      </c>
      <c r="N3191" s="12" t="str">
        <f>+VLOOKUP(FACTURACION[[#This Row],[REFERENCIA]],CODINV,5,FALSE)</f>
        <v>REGO</v>
      </c>
      <c r="O3191" s="3">
        <v>3</v>
      </c>
      <c r="P3191" s="31">
        <v>39050</v>
      </c>
      <c r="Q3191" s="24">
        <f>+FACTURACION[[#This Row],[CANTIDAD]]*FACTURACION[[#This Row],[VR UNITARIO]]/1000</f>
        <v>117.15</v>
      </c>
      <c r="R3191" s="3" t="str">
        <f>+VLOOKUP(FACTURACION[[#This Row],[NIT]],TABLACLIENTE,5,FALSE)</f>
        <v>CALI</v>
      </c>
    </row>
    <row r="3192" spans="3:18">
      <c r="C3192" s="29">
        <v>2016</v>
      </c>
      <c r="D3192" s="30" t="s">
        <v>297</v>
      </c>
      <c r="E3192" s="30">
        <f>MONTH(FACTURACION[[#This Row],[MES]]&amp;1)</f>
        <v>4</v>
      </c>
      <c r="F3192" s="223">
        <f>DATE(FACTURACION[[#This Row],[AÑO]],FACTURACION[[#This Row],[Mes numero]],1)</f>
        <v>42461</v>
      </c>
      <c r="G3192" s="160">
        <v>11876</v>
      </c>
      <c r="H3192" s="25">
        <v>890310688</v>
      </c>
      <c r="I3192" s="3" t="str">
        <f>+VLOOKUP(FACTURACION[[#This Row],[NIT]],TABLACLIENTE,2,FALSE)</f>
        <v>COLGAS DE OCCIDENTE S.A. E.S.P.</v>
      </c>
      <c r="J3192" s="3" t="s">
        <v>106</v>
      </c>
      <c r="K3192" s="12" t="str">
        <f>+VLOOKUP(FACTURACION[[#This Row],[REFERENCIA]],CODINV,2,FALSE)</f>
        <v>MULTIVALVE / MULTIVALVULA 3/4"</v>
      </c>
      <c r="L3192" s="12" t="str">
        <f>IF(VLOOKUP(FACTURACION[[#This Row],[REFERENCIA]],CODINV,3,FALSE)=0,"",VLOOKUP(FACTURACION[[#This Row],[REFERENCIA]],CODINV,3,FALSE))</f>
        <v>7556R12.0</v>
      </c>
      <c r="M3192" s="12" t="str">
        <f>+VLOOKUP(FACTURACION[[#This Row],[REFERENCIA]],CODINV,4,FALSE)</f>
        <v>VÁLVULAS Y MULTIVÁLVULAS</v>
      </c>
      <c r="N3192" s="12" t="str">
        <f>+VLOOKUP(FACTURACION[[#This Row],[REFERENCIA]],CODINV,5,FALSE)</f>
        <v>REGO</v>
      </c>
      <c r="O3192" s="3">
        <v>1</v>
      </c>
      <c r="P3192" s="31">
        <v>139000</v>
      </c>
      <c r="Q3192" s="24">
        <f>+FACTURACION[[#This Row],[CANTIDAD]]*FACTURACION[[#This Row],[VR UNITARIO]]/1000</f>
        <v>139</v>
      </c>
      <c r="R3192" s="3" t="str">
        <f>+VLOOKUP(FACTURACION[[#This Row],[NIT]],TABLACLIENTE,5,FALSE)</f>
        <v>CALI</v>
      </c>
    </row>
    <row r="3193" spans="3:18">
      <c r="C3193" s="29">
        <v>2016</v>
      </c>
      <c r="D3193" s="30" t="s">
        <v>297</v>
      </c>
      <c r="E3193" s="30">
        <f>MONTH(FACTURACION[[#This Row],[MES]]&amp;1)</f>
        <v>4</v>
      </c>
      <c r="F3193" s="223">
        <f>DATE(FACTURACION[[#This Row],[AÑO]],FACTURACION[[#This Row],[Mes numero]],1)</f>
        <v>42461</v>
      </c>
      <c r="G3193" s="160">
        <v>11944</v>
      </c>
      <c r="H3193" s="25">
        <v>830137252</v>
      </c>
      <c r="I3193" s="3" t="str">
        <f>+VLOOKUP(FACTURACION[[#This Row],[NIT]],TABLACLIENTE,2,FALSE)</f>
        <v>SAGENCO SAS</v>
      </c>
      <c r="J3193" s="3" t="s">
        <v>33</v>
      </c>
      <c r="K3193" s="12" t="str">
        <f>+VLOOKUP(FACTURACION[[#This Row],[REFERENCIA]],CODINV,2,FALSE)</f>
        <v>KIT DE LLENADO PARA MULTIVALVULA</v>
      </c>
      <c r="L3193" s="12" t="str">
        <f>IF(VLOOKUP(FACTURACION[[#This Row],[REFERENCIA]],CODINV,3,FALSE)=0,"",VLOOKUP(FACTURACION[[#This Row],[REFERENCIA]],CODINV,3,FALSE))</f>
        <v>8475-50</v>
      </c>
      <c r="M3193" s="12" t="str">
        <f>+VLOOKUP(FACTURACION[[#This Row],[REFERENCIA]],CODINV,4,FALSE)</f>
        <v>REPUESTOS Y ACCESORIOS</v>
      </c>
      <c r="N3193" s="12" t="str">
        <f>+VLOOKUP(FACTURACION[[#This Row],[REFERENCIA]],CODINV,5,FALSE)</f>
        <v>REGO</v>
      </c>
      <c r="O3193" s="3">
        <v>1</v>
      </c>
      <c r="P3193" s="31">
        <v>52000</v>
      </c>
      <c r="Q3193" s="24">
        <f>+FACTURACION[[#This Row],[CANTIDAD]]*FACTURACION[[#This Row],[VR UNITARIO]]/1000</f>
        <v>52</v>
      </c>
      <c r="R3193" s="3" t="str">
        <f>+VLOOKUP(FACTURACION[[#This Row],[NIT]],TABLACLIENTE,5,FALSE)</f>
        <v>BOGOTÁ D.C.</v>
      </c>
    </row>
    <row r="3194" spans="3:18">
      <c r="C3194" s="29">
        <v>2016</v>
      </c>
      <c r="D3194" s="30" t="s">
        <v>297</v>
      </c>
      <c r="E3194" s="30">
        <f>MONTH(FACTURACION[[#This Row],[MES]]&amp;1)</f>
        <v>4</v>
      </c>
      <c r="F3194" s="223">
        <f>DATE(FACTURACION[[#This Row],[AÑO]],FACTURACION[[#This Row],[Mes numero]],1)</f>
        <v>42461</v>
      </c>
      <c r="G3194" s="160">
        <v>11944</v>
      </c>
      <c r="H3194" s="25">
        <v>830137252</v>
      </c>
      <c r="I3194" s="3" t="str">
        <f>+VLOOKUP(FACTURACION[[#This Row],[NIT]],TABLACLIENTE,2,FALSE)</f>
        <v>SAGENCO SAS</v>
      </c>
      <c r="J3194" s="3" t="s">
        <v>31</v>
      </c>
      <c r="K3194" s="12" t="str">
        <f>+VLOOKUP(FACTURACION[[#This Row],[REFERENCIA]],CODINV,2,FALSE)</f>
        <v>KIT DE RETORNO PARA MULTIVALVULA</v>
      </c>
      <c r="L3194" s="12" t="str">
        <f>IF(VLOOKUP(FACTURACION[[#This Row],[REFERENCIA]],CODINV,3,FALSE)=0,"",VLOOKUP(FACTURACION[[#This Row],[REFERENCIA]],CODINV,3,FALSE))</f>
        <v>8475-51A</v>
      </c>
      <c r="M3194" s="12" t="str">
        <f>+VLOOKUP(FACTURACION[[#This Row],[REFERENCIA]],CODINV,4,FALSE)</f>
        <v>REPUESTOS Y ACCESORIOS</v>
      </c>
      <c r="N3194" s="12" t="str">
        <f>+VLOOKUP(FACTURACION[[#This Row],[REFERENCIA]],CODINV,5,FALSE)</f>
        <v>REGO</v>
      </c>
      <c r="O3194" s="3">
        <v>1</v>
      </c>
      <c r="P3194" s="31">
        <v>38000</v>
      </c>
      <c r="Q3194" s="24">
        <f>+FACTURACION[[#This Row],[CANTIDAD]]*FACTURACION[[#This Row],[VR UNITARIO]]/1000</f>
        <v>38</v>
      </c>
      <c r="R3194" s="3" t="str">
        <f>+VLOOKUP(FACTURACION[[#This Row],[NIT]],TABLACLIENTE,5,FALSE)</f>
        <v>BOGOTÁ D.C.</v>
      </c>
    </row>
    <row r="3195" spans="3:18">
      <c r="C3195" s="29">
        <v>2016</v>
      </c>
      <c r="D3195" s="30" t="s">
        <v>297</v>
      </c>
      <c r="E3195" s="30">
        <f>MONTH(FACTURACION[[#This Row],[MES]]&amp;1)</f>
        <v>4</v>
      </c>
      <c r="F3195" s="223">
        <f>DATE(FACTURACION[[#This Row],[AÑO]],FACTURACION[[#This Row],[Mes numero]],1)</f>
        <v>42461</v>
      </c>
      <c r="G3195" s="160">
        <v>11922</v>
      </c>
      <c r="H3195" s="25">
        <v>809010690</v>
      </c>
      <c r="I3195" s="3" t="str">
        <f>+VLOOKUP(FACTURACION[[#This Row],[NIT]],TABLACLIENTE,2,FALSE)</f>
        <v>EMPRESA INTEGRAL DE SERVICIOS O.P. &amp; S. CONSTRUCCIONES S.A. ESP (OP&amp;S CONSTRUCCIONES S.A. E.S.P.)</v>
      </c>
      <c r="J3195" s="3" t="s">
        <v>468</v>
      </c>
      <c r="K3195" s="12" t="str">
        <f>+VLOOKUP(FACTURACION[[#This Row],[REFERENCIA]],CODINV,2,FALSE)</f>
        <v>VALVULA DE ALIVIO HIDROSTATICA 1/2"</v>
      </c>
      <c r="L3195" s="12" t="str">
        <f>IF(VLOOKUP(FACTURACION[[#This Row],[REFERENCIA]],CODINV,3,FALSE)=0,"",VLOOKUP(FACTURACION[[#This Row],[REFERENCIA]],CODINV,3,FALSE))</f>
        <v>3129U</v>
      </c>
      <c r="M3195" s="12" t="str">
        <f>+VLOOKUP(FACTURACION[[#This Row],[REFERENCIA]],CODINV,4,FALSE)</f>
        <v>VÁLVULAS Y MULTIVÁLVULAS</v>
      </c>
      <c r="N3195" s="12" t="str">
        <f>+VLOOKUP(FACTURACION[[#This Row],[REFERENCIA]],CODINV,5,FALSE)</f>
        <v>REGO</v>
      </c>
      <c r="O3195" s="3">
        <v>4</v>
      </c>
      <c r="P3195" s="31">
        <v>67500</v>
      </c>
      <c r="Q3195" s="24">
        <f>+FACTURACION[[#This Row],[CANTIDAD]]*FACTURACION[[#This Row],[VR UNITARIO]]/1000</f>
        <v>270</v>
      </c>
      <c r="R3195" s="3" t="str">
        <f>+VLOOKUP(FACTURACION[[#This Row],[NIT]],TABLACLIENTE,5,FALSE)</f>
        <v>IBAGUE</v>
      </c>
    </row>
    <row r="3196" spans="3:18">
      <c r="C3196" s="29">
        <v>2016</v>
      </c>
      <c r="D3196" s="30" t="s">
        <v>297</v>
      </c>
      <c r="E3196" s="30">
        <f>MONTH(FACTURACION[[#This Row],[MES]]&amp;1)</f>
        <v>4</v>
      </c>
      <c r="F3196" s="223">
        <f>DATE(FACTURACION[[#This Row],[AÑO]],FACTURACION[[#This Row],[Mes numero]],1)</f>
        <v>42461</v>
      </c>
      <c r="G3196" s="160">
        <v>11872</v>
      </c>
      <c r="H3196" s="25">
        <v>900175830</v>
      </c>
      <c r="I3196" s="3" t="str">
        <f>+VLOOKUP(FACTURACION[[#This Row],[NIT]],TABLACLIENTE,2,FALSE)</f>
        <v xml:space="preserve">COMBUSTIBLES LIQUIDOS DE COLOMBIA S.A E.S.P  (CLC S.A E.S.P)
</v>
      </c>
      <c r="J3196" s="3" t="s">
        <v>469</v>
      </c>
      <c r="K3196" s="12" t="str">
        <f>+VLOOKUP(FACTURACION[[#This Row],[REFERENCIA]],CODINV,2,FALSE)</f>
        <v>VALVULA DE ALIVIO EXTERNA 1 1/4"</v>
      </c>
      <c r="L3196" s="12" t="str">
        <f>IF(VLOOKUP(FACTURACION[[#This Row],[REFERENCIA]],CODINV,3,FALSE)=0,"",VLOOKUP(FACTURACION[[#This Row],[REFERENCIA]],CODINV,3,FALSE))</f>
        <v>3132G</v>
      </c>
      <c r="M3196" s="12" t="str">
        <f>+VLOOKUP(FACTURACION[[#This Row],[REFERENCIA]],CODINV,4,FALSE)</f>
        <v>VÁLVULAS Y MULTIVÁLVULAS</v>
      </c>
      <c r="N3196" s="12" t="str">
        <f>+VLOOKUP(FACTURACION[[#This Row],[REFERENCIA]],CODINV,5,FALSE)</f>
        <v>REGO</v>
      </c>
      <c r="O3196" s="3">
        <v>1</v>
      </c>
      <c r="P3196" s="31">
        <v>310000</v>
      </c>
      <c r="Q3196" s="24">
        <f>+FACTURACION[[#This Row],[CANTIDAD]]*FACTURACION[[#This Row],[VR UNITARIO]]/1000</f>
        <v>310</v>
      </c>
      <c r="R3196" s="3" t="str">
        <f>+VLOOKUP(FACTURACION[[#This Row],[NIT]],TABLACLIENTE,5,FALSE)</f>
        <v>BOGOTÁ D.C.</v>
      </c>
    </row>
    <row r="3197" spans="3:18">
      <c r="C3197" s="29">
        <v>2016</v>
      </c>
      <c r="D3197" s="30" t="s">
        <v>297</v>
      </c>
      <c r="E3197" s="30">
        <f>MONTH(FACTURACION[[#This Row],[MES]]&amp;1)</f>
        <v>4</v>
      </c>
      <c r="F3197" s="223">
        <f>DATE(FACTURACION[[#This Row],[AÑO]],FACTURACION[[#This Row],[Mes numero]],1)</f>
        <v>42461</v>
      </c>
      <c r="G3197" s="160">
        <v>11944</v>
      </c>
      <c r="H3197" s="25">
        <v>830137252</v>
      </c>
      <c r="I3197" s="3" t="str">
        <f>+VLOOKUP(FACTURACION[[#This Row],[NIT]],TABLACLIENTE,2,FALSE)</f>
        <v>SAGENCO SAS</v>
      </c>
      <c r="J3197" s="3" t="s">
        <v>469</v>
      </c>
      <c r="K3197" s="12" t="str">
        <f>+VLOOKUP(FACTURACION[[#This Row],[REFERENCIA]],CODINV,2,FALSE)</f>
        <v>VALVULA DE ALIVIO EXTERNA 1 1/4"</v>
      </c>
      <c r="L3197" s="12" t="str">
        <f>IF(VLOOKUP(FACTURACION[[#This Row],[REFERENCIA]],CODINV,3,FALSE)=0,"",VLOOKUP(FACTURACION[[#This Row],[REFERENCIA]],CODINV,3,FALSE))</f>
        <v>3132G</v>
      </c>
      <c r="M3197" s="12" t="str">
        <f>+VLOOKUP(FACTURACION[[#This Row],[REFERENCIA]],CODINV,4,FALSE)</f>
        <v>VÁLVULAS Y MULTIVÁLVULAS</v>
      </c>
      <c r="N3197" s="12" t="str">
        <f>+VLOOKUP(FACTURACION[[#This Row],[REFERENCIA]],CODINV,5,FALSE)</f>
        <v>REGO</v>
      </c>
      <c r="O3197" s="3">
        <v>1</v>
      </c>
      <c r="P3197" s="31">
        <v>280000</v>
      </c>
      <c r="Q3197" s="24">
        <f>+FACTURACION[[#This Row],[CANTIDAD]]*FACTURACION[[#This Row],[VR UNITARIO]]/1000</f>
        <v>280</v>
      </c>
      <c r="R3197" s="3" t="str">
        <f>+VLOOKUP(FACTURACION[[#This Row],[NIT]],TABLACLIENTE,5,FALSE)</f>
        <v>BOGOTÁ D.C.</v>
      </c>
    </row>
    <row r="3198" spans="3:18">
      <c r="C3198" s="29">
        <v>2016</v>
      </c>
      <c r="D3198" s="30" t="s">
        <v>297</v>
      </c>
      <c r="E3198" s="30">
        <f>MONTH(FACTURACION[[#This Row],[MES]]&amp;1)</f>
        <v>4</v>
      </c>
      <c r="F3198" s="223">
        <f>DATE(FACTURACION[[#This Row],[AÑO]],FACTURACION[[#This Row],[Mes numero]],1)</f>
        <v>42461</v>
      </c>
      <c r="G3198" s="160">
        <v>11922</v>
      </c>
      <c r="H3198" s="25">
        <v>809010690</v>
      </c>
      <c r="I3198" s="3" t="str">
        <f>+VLOOKUP(FACTURACION[[#This Row],[NIT]],TABLACLIENTE,2,FALSE)</f>
        <v>EMPRESA INTEGRAL DE SERVICIOS O.P. &amp; S. CONSTRUCCIONES S.A. ESP (OP&amp;S CONSTRUCCIONES S.A. E.S.P.)</v>
      </c>
      <c r="J3198" s="3" t="s">
        <v>281</v>
      </c>
      <c r="K3198" s="12" t="str">
        <f>+VLOOKUP(FACTURACION[[#This Row],[REFERENCIA]],CODINV,2,FALSE)</f>
        <v>VALVULA DE ALIVIO SEMIINTERNA 2" - 250</v>
      </c>
      <c r="L3198" s="12" t="str">
        <f>IF(VLOOKUP(FACTURACION[[#This Row],[REFERENCIA]],CODINV,3,FALSE)=0,"",VLOOKUP(FACTURACION[[#This Row],[REFERENCIA]],CODINV,3,FALSE))</f>
        <v>7534G</v>
      </c>
      <c r="M3198" s="12" t="str">
        <f>+VLOOKUP(FACTURACION[[#This Row],[REFERENCIA]],CODINV,4,FALSE)</f>
        <v>VÁLVULAS Y MULTIVÁLVULAS</v>
      </c>
      <c r="N3198" s="12" t="str">
        <f>+VLOOKUP(FACTURACION[[#This Row],[REFERENCIA]],CODINV,5,FALSE)</f>
        <v>REGO</v>
      </c>
      <c r="O3198" s="3">
        <v>2</v>
      </c>
      <c r="P3198" s="31">
        <v>936000</v>
      </c>
      <c r="Q3198" s="24">
        <f>+FACTURACION[[#This Row],[CANTIDAD]]*FACTURACION[[#This Row],[VR UNITARIO]]/1000</f>
        <v>1872</v>
      </c>
      <c r="R3198" s="3" t="str">
        <f>+VLOOKUP(FACTURACION[[#This Row],[NIT]],TABLACLIENTE,5,FALSE)</f>
        <v>IBAGUE</v>
      </c>
    </row>
    <row r="3199" spans="3:18">
      <c r="C3199" s="29">
        <v>2016</v>
      </c>
      <c r="D3199" s="30" t="s">
        <v>297</v>
      </c>
      <c r="E3199" s="30">
        <f>MONTH(FACTURACION[[#This Row],[MES]]&amp;1)</f>
        <v>4</v>
      </c>
      <c r="F3199" s="223">
        <f>DATE(FACTURACION[[#This Row],[AÑO]],FACTURACION[[#This Row],[Mes numero]],1)</f>
        <v>42461</v>
      </c>
      <c r="G3199" s="160">
        <v>11916</v>
      </c>
      <c r="H3199" s="25">
        <v>890500726</v>
      </c>
      <c r="I3199" s="3" t="str">
        <f>+VLOOKUP(FACTURACION[[#This Row],[NIT]],TABLACLIENTE,2,FALSE)</f>
        <v>NORTESANTANDEREANA DE GAS S.A. E.S.P (NORGAS S.A. E.S.P.)</v>
      </c>
      <c r="J3199" s="3" t="s">
        <v>112</v>
      </c>
      <c r="K3199" s="12" t="str">
        <f>+VLOOKUP(FACTURACION[[#This Row],[REFERENCIA]],CODINV,2,FALSE)</f>
        <v>VALVULA DE ALIVIO SEMINTERNA DE 1"</v>
      </c>
      <c r="L3199" s="12" t="str">
        <f>IF(VLOOKUP(FACTURACION[[#This Row],[REFERENCIA]],CODINV,3,FALSE)=0,"",VLOOKUP(FACTURACION[[#This Row],[REFERENCIA]],CODINV,3,FALSE))</f>
        <v>8684G</v>
      </c>
      <c r="M3199" s="12" t="str">
        <f>+VLOOKUP(FACTURACION[[#This Row],[REFERENCIA]],CODINV,4,FALSE)</f>
        <v>VÁLVULAS Y MULTIVÁLVULAS</v>
      </c>
      <c r="N3199" s="12" t="str">
        <f>+VLOOKUP(FACTURACION[[#This Row],[REFERENCIA]],CODINV,5,FALSE)</f>
        <v>REGO</v>
      </c>
      <c r="O3199" s="3">
        <v>2</v>
      </c>
      <c r="P3199" s="31">
        <v>98000</v>
      </c>
      <c r="Q3199" s="24">
        <f>+FACTURACION[[#This Row],[CANTIDAD]]*FACTURACION[[#This Row],[VR UNITARIO]]/1000</f>
        <v>196</v>
      </c>
      <c r="R3199" s="3" t="str">
        <f>+VLOOKUP(FACTURACION[[#This Row],[NIT]],TABLACLIENTE,5,FALSE)</f>
        <v>BUCARAMANGA</v>
      </c>
    </row>
    <row r="3200" spans="3:18">
      <c r="C3200" s="29">
        <v>2016</v>
      </c>
      <c r="D3200" s="30" t="s">
        <v>297</v>
      </c>
      <c r="E3200" s="30">
        <f>MONTH(FACTURACION[[#This Row],[MES]]&amp;1)</f>
        <v>4</v>
      </c>
      <c r="F3200" s="223">
        <f>DATE(FACTURACION[[#This Row],[AÑO]],FACTURACION[[#This Row],[Mes numero]],1)</f>
        <v>42461</v>
      </c>
      <c r="G3200" s="160">
        <v>11934</v>
      </c>
      <c r="H3200" s="25">
        <v>830137252</v>
      </c>
      <c r="I3200" s="3" t="str">
        <f>+VLOOKUP(FACTURACION[[#This Row],[NIT]],TABLACLIENTE,2,FALSE)</f>
        <v>SAGENCO SAS</v>
      </c>
      <c r="J3200" s="3" t="s">
        <v>112</v>
      </c>
      <c r="K3200" s="12" t="str">
        <f>+VLOOKUP(FACTURACION[[#This Row],[REFERENCIA]],CODINV,2,FALSE)</f>
        <v>VALVULA DE ALIVIO SEMINTERNA DE 1"</v>
      </c>
      <c r="L3200" s="12" t="str">
        <f>IF(VLOOKUP(FACTURACION[[#This Row],[REFERENCIA]],CODINV,3,FALSE)=0,"",VLOOKUP(FACTURACION[[#This Row],[REFERENCIA]],CODINV,3,FALSE))</f>
        <v>8684G</v>
      </c>
      <c r="M3200" s="12" t="str">
        <f>+VLOOKUP(FACTURACION[[#This Row],[REFERENCIA]],CODINV,4,FALSE)</f>
        <v>VÁLVULAS Y MULTIVÁLVULAS</v>
      </c>
      <c r="N3200" s="12" t="str">
        <f>+VLOOKUP(FACTURACION[[#This Row],[REFERENCIA]],CODINV,5,FALSE)</f>
        <v>REGO</v>
      </c>
      <c r="O3200" s="3">
        <v>1</v>
      </c>
      <c r="P3200" s="31">
        <v>42000</v>
      </c>
      <c r="Q3200" s="24">
        <f>+FACTURACION[[#This Row],[CANTIDAD]]*FACTURACION[[#This Row],[VR UNITARIO]]/1000</f>
        <v>42</v>
      </c>
      <c r="R3200" s="3" t="str">
        <f>+VLOOKUP(FACTURACION[[#This Row],[NIT]],TABLACLIENTE,5,FALSE)</f>
        <v>BOGOTÁ D.C.</v>
      </c>
    </row>
    <row r="3201" spans="3:18">
      <c r="C3201" s="29">
        <v>2016</v>
      </c>
      <c r="D3201" s="30" t="s">
        <v>297</v>
      </c>
      <c r="E3201" s="30">
        <f>MONTH(FACTURACION[[#This Row],[MES]]&amp;1)</f>
        <v>4</v>
      </c>
      <c r="F3201" s="223">
        <f>DATE(FACTURACION[[#This Row],[AÑO]],FACTURACION[[#This Row],[Mes numero]],1)</f>
        <v>42461</v>
      </c>
      <c r="G3201" s="160">
        <v>11918</v>
      </c>
      <c r="H3201" s="25">
        <v>890310688</v>
      </c>
      <c r="I3201" s="3" t="str">
        <f>+VLOOKUP(FACTURACION[[#This Row],[NIT]],TABLACLIENTE,2,FALSE)</f>
        <v>COLGAS DE OCCIDENTE S.A. E.S.P.</v>
      </c>
      <c r="J3201" s="3" t="s">
        <v>12</v>
      </c>
      <c r="K3201" s="12" t="str">
        <f>+VLOOKUP(FACTURACION[[#This Row],[REFERENCIA]],CODINV,2,FALSE)</f>
        <v>VALVULA ACCION RAPIDA</v>
      </c>
      <c r="L3201" s="12" t="str">
        <f>IF(VLOOKUP(FACTURACION[[#This Row],[REFERENCIA]],CODINV,3,FALSE)=0,"",VLOOKUP(FACTURACION[[#This Row],[REFERENCIA]],CODINV,3,FALSE))</f>
        <v>7901TB</v>
      </c>
      <c r="M3201" s="12" t="str">
        <f>+VLOOKUP(FACTURACION[[#This Row],[REFERENCIA]],CODINV,4,FALSE)</f>
        <v>VÁLVULAS Y MULTIVÁLVULAS</v>
      </c>
      <c r="N3201" s="12" t="str">
        <f>+VLOOKUP(FACTURACION[[#This Row],[REFERENCIA]],CODINV,5,FALSE)</f>
        <v>REGO</v>
      </c>
      <c r="O3201" s="3">
        <v>5</v>
      </c>
      <c r="P3201" s="31">
        <v>121000</v>
      </c>
      <c r="Q3201" s="24">
        <f>+FACTURACION[[#This Row],[CANTIDAD]]*FACTURACION[[#This Row],[VR UNITARIO]]/1000</f>
        <v>605</v>
      </c>
      <c r="R3201" s="3" t="str">
        <f>+VLOOKUP(FACTURACION[[#This Row],[NIT]],TABLACLIENTE,5,FALSE)</f>
        <v>CALI</v>
      </c>
    </row>
    <row r="3202" spans="3:18">
      <c r="C3202" s="29">
        <v>2016</v>
      </c>
      <c r="D3202" s="30" t="s">
        <v>297</v>
      </c>
      <c r="E3202" s="30">
        <f>MONTH(FACTURACION[[#This Row],[MES]]&amp;1)</f>
        <v>4</v>
      </c>
      <c r="F3202" s="223">
        <f>DATE(FACTURACION[[#This Row],[AÑO]],FACTURACION[[#This Row],[Mes numero]],1)</f>
        <v>42461</v>
      </c>
      <c r="G3202" s="160">
        <v>11934</v>
      </c>
      <c r="H3202" s="25">
        <v>830137252</v>
      </c>
      <c r="I3202" s="3" t="str">
        <f>+VLOOKUP(FACTURACION[[#This Row],[NIT]],TABLACLIENTE,2,FALSE)</f>
        <v>SAGENCO SAS</v>
      </c>
      <c r="J3202" s="3" t="s">
        <v>163</v>
      </c>
      <c r="K3202" s="12" t="str">
        <f>+VLOOKUP(FACTURACION[[#This Row],[REFERENCIA]],CODINV,2,FALSE)</f>
        <v>VALVULA DE LLENADO 1 1/4"</v>
      </c>
      <c r="L3202" s="12" t="str">
        <f>IF(VLOOKUP(FACTURACION[[#This Row],[REFERENCIA]],CODINV,3,FALSE)=0,"",VLOOKUP(FACTURACION[[#This Row],[REFERENCIA]],CODINV,3,FALSE))</f>
        <v>7579</v>
      </c>
      <c r="M3202" s="12" t="str">
        <f>+VLOOKUP(FACTURACION[[#This Row],[REFERENCIA]],CODINV,4,FALSE)</f>
        <v>VÁLVULAS Y MULTIVÁLVULAS</v>
      </c>
      <c r="N3202" s="12" t="str">
        <f>+VLOOKUP(FACTURACION[[#This Row],[REFERENCIA]],CODINV,5,FALSE)</f>
        <v>REGO</v>
      </c>
      <c r="O3202" s="3">
        <v>1</v>
      </c>
      <c r="P3202" s="31">
        <v>89000</v>
      </c>
      <c r="Q3202" s="24">
        <f>+FACTURACION[[#This Row],[CANTIDAD]]*FACTURACION[[#This Row],[VR UNITARIO]]/1000</f>
        <v>89</v>
      </c>
      <c r="R3202" s="3" t="str">
        <f>+VLOOKUP(FACTURACION[[#This Row],[NIT]],TABLACLIENTE,5,FALSE)</f>
        <v>BOGOTÁ D.C.</v>
      </c>
    </row>
    <row r="3203" spans="3:18">
      <c r="C3203" s="29">
        <v>2016</v>
      </c>
      <c r="D3203" s="30" t="s">
        <v>297</v>
      </c>
      <c r="E3203" s="30">
        <f>MONTH(FACTURACION[[#This Row],[MES]]&amp;1)</f>
        <v>4</v>
      </c>
      <c r="F3203" s="223">
        <f>DATE(FACTURACION[[#This Row],[AÑO]],FACTURACION[[#This Row],[Mes numero]],1)</f>
        <v>42461</v>
      </c>
      <c r="G3203" s="160">
        <v>11934</v>
      </c>
      <c r="H3203" s="25">
        <v>830137252</v>
      </c>
      <c r="I3203" s="3" t="str">
        <f>+VLOOKUP(FACTURACION[[#This Row],[NIT]],TABLACLIENTE,2,FALSE)</f>
        <v>SAGENCO SAS</v>
      </c>
      <c r="J3203" s="3" t="s">
        <v>113</v>
      </c>
      <c r="K3203" s="12" t="str">
        <f>+VLOOKUP(FACTURACION[[#This Row],[REFERENCIA]],CODINV,2,FALSE)</f>
        <v>VALVULA CHEK LOCK 3/4"</v>
      </c>
      <c r="L3203" s="12" t="str">
        <f>IF(VLOOKUP(FACTURACION[[#This Row],[REFERENCIA]],CODINV,3,FALSE)=0,"",VLOOKUP(FACTURACION[[#This Row],[REFERENCIA]],CODINV,3,FALSE))</f>
        <v>7590U</v>
      </c>
      <c r="M3203" s="12" t="str">
        <f>+VLOOKUP(FACTURACION[[#This Row],[REFERENCIA]],CODINV,4,FALSE)</f>
        <v>VÁLVULAS Y MULTIVÁLVULAS</v>
      </c>
      <c r="N3203" s="12" t="str">
        <f>+VLOOKUP(FACTURACION[[#This Row],[REFERENCIA]],CODINV,5,FALSE)</f>
        <v>REGO</v>
      </c>
      <c r="O3203" s="3">
        <v>1</v>
      </c>
      <c r="P3203" s="31">
        <v>55000</v>
      </c>
      <c r="Q3203" s="24">
        <f>+FACTURACION[[#This Row],[CANTIDAD]]*FACTURACION[[#This Row],[VR UNITARIO]]/1000</f>
        <v>55</v>
      </c>
      <c r="R3203" s="3" t="str">
        <f>+VLOOKUP(FACTURACION[[#This Row],[NIT]],TABLACLIENTE,5,FALSE)</f>
        <v>BOGOTÁ D.C.</v>
      </c>
    </row>
    <row r="3204" spans="3:18">
      <c r="C3204" s="29">
        <v>2016</v>
      </c>
      <c r="D3204" s="30" t="s">
        <v>297</v>
      </c>
      <c r="E3204" s="30">
        <f>MONTH(FACTURACION[[#This Row],[MES]]&amp;1)</f>
        <v>4</v>
      </c>
      <c r="F3204" s="223">
        <f>DATE(FACTURACION[[#This Row],[AÑO]],FACTURACION[[#This Row],[Mes numero]],1)</f>
        <v>42461</v>
      </c>
      <c r="G3204" s="160">
        <v>11912</v>
      </c>
      <c r="H3204" s="25">
        <v>890200919</v>
      </c>
      <c r="I3204" s="3" t="str">
        <f>+VLOOKUP(FACTURACION[[#This Row],[NIT]],TABLACLIENTE,2,FALSE)</f>
        <v>GAS DE SANTANDER S.A. E.S.P.</v>
      </c>
      <c r="J3204" s="3" t="s">
        <v>345</v>
      </c>
      <c r="K3204" s="12" t="str">
        <f>+VLOOKUP(FACTURACION[[#This Row],[REFERENCIA]],CODINV,2,FALSE)</f>
        <v>ADAPTADOR EVACUACIÓN LIQUIDO</v>
      </c>
      <c r="L3204" s="12" t="str">
        <f>IF(VLOOKUP(FACTURACION[[#This Row],[REFERENCIA]],CODINV,3,FALSE)=0,"",VLOOKUP(FACTURACION[[#This Row],[REFERENCIA]],CODINV,3,FALSE))</f>
        <v>7590U-20</v>
      </c>
      <c r="M3204" s="12" t="str">
        <f>+VLOOKUP(FACTURACION[[#This Row],[REFERENCIA]],CODINV,4,FALSE)</f>
        <v>REPUESTOS Y ACCESORIOS</v>
      </c>
      <c r="N3204" s="12" t="str">
        <f>+VLOOKUP(FACTURACION[[#This Row],[REFERENCIA]],CODINV,5,FALSE)</f>
        <v>REGO</v>
      </c>
      <c r="O3204" s="3">
        <v>1</v>
      </c>
      <c r="P3204" s="31">
        <v>319934</v>
      </c>
      <c r="Q3204" s="24">
        <f>+FACTURACION[[#This Row],[CANTIDAD]]*FACTURACION[[#This Row],[VR UNITARIO]]/1000</f>
        <v>319.93400000000003</v>
      </c>
      <c r="R3204" s="3" t="str">
        <f>+VLOOKUP(FACTURACION[[#This Row],[NIT]],TABLACLIENTE,5,FALSE)</f>
        <v>GIRON</v>
      </c>
    </row>
    <row r="3205" spans="3:18">
      <c r="C3205" s="29">
        <v>2016</v>
      </c>
      <c r="D3205" s="30" t="s">
        <v>297</v>
      </c>
      <c r="E3205" s="30">
        <f>MONTH(FACTURACION[[#This Row],[MES]]&amp;1)</f>
        <v>4</v>
      </c>
      <c r="F3205" s="223">
        <f>DATE(FACTURACION[[#This Row],[AÑO]],FACTURACION[[#This Row],[Mes numero]],1)</f>
        <v>42461</v>
      </c>
      <c r="G3205" s="160">
        <v>11922</v>
      </c>
      <c r="H3205" s="25">
        <v>809010690</v>
      </c>
      <c r="I3205" s="3" t="str">
        <f>+VLOOKUP(FACTURACION[[#This Row],[NIT]],TABLACLIENTE,2,FALSE)</f>
        <v>EMPRESA INTEGRAL DE SERVICIOS O.P. &amp; S. CONSTRUCCIONES S.A. ESP (OP&amp;S CONSTRUCCIONES S.A. E.S.P.)</v>
      </c>
      <c r="J3205" s="3" t="s">
        <v>182</v>
      </c>
      <c r="K3205" s="12" t="str">
        <f>+VLOOKUP(FACTURACION[[#This Row],[REFERENCIA]],CODINV,2,FALSE)</f>
        <v>VALVULA DE EXCESO DE FLUJO 1 1/4"</v>
      </c>
      <c r="L3205" s="12" t="str">
        <f>IF(VLOOKUP(FACTURACION[[#This Row],[REFERENCIA]],CODINV,3,FALSE)=0,"",VLOOKUP(FACTURACION[[#This Row],[REFERENCIA]],CODINV,3,FALSE))</f>
        <v>A3282C</v>
      </c>
      <c r="M3205" s="12" t="str">
        <f>+VLOOKUP(FACTURACION[[#This Row],[REFERENCIA]],CODINV,4,FALSE)</f>
        <v>VÁLVULAS Y MULTIVÁLVULAS</v>
      </c>
      <c r="N3205" s="12" t="str">
        <f>+VLOOKUP(FACTURACION[[#This Row],[REFERENCIA]],CODINV,5,FALSE)</f>
        <v>REGO</v>
      </c>
      <c r="O3205" s="3">
        <v>1</v>
      </c>
      <c r="P3205" s="31">
        <v>174000</v>
      </c>
      <c r="Q3205" s="24">
        <f>+FACTURACION[[#This Row],[CANTIDAD]]*FACTURACION[[#This Row],[VR UNITARIO]]/1000</f>
        <v>174</v>
      </c>
      <c r="R3205" s="3" t="str">
        <f>+VLOOKUP(FACTURACION[[#This Row],[NIT]],TABLACLIENTE,5,FALSE)</f>
        <v>IBAGUE</v>
      </c>
    </row>
    <row r="3206" spans="3:18">
      <c r="C3206" s="29">
        <v>2016</v>
      </c>
      <c r="D3206" s="30" t="s">
        <v>297</v>
      </c>
      <c r="E3206" s="30">
        <f>MONTH(FACTURACION[[#This Row],[MES]]&amp;1)</f>
        <v>4</v>
      </c>
      <c r="F3206" s="223">
        <f>DATE(FACTURACION[[#This Row],[AÑO]],FACTURACION[[#This Row],[Mes numero]],1)</f>
        <v>42461</v>
      </c>
      <c r="G3206" s="160">
        <v>11922</v>
      </c>
      <c r="H3206" s="25">
        <v>809010690</v>
      </c>
      <c r="I3206" s="3" t="str">
        <f>+VLOOKUP(FACTURACION[[#This Row],[NIT]],TABLACLIENTE,2,FALSE)</f>
        <v>EMPRESA INTEGRAL DE SERVICIOS O.P. &amp; S. CONSTRUCCIONES S.A. ESP (OP&amp;S CONSTRUCCIONES S.A. E.S.P.)</v>
      </c>
      <c r="J3206" s="3" t="s">
        <v>299</v>
      </c>
      <c r="K3206" s="12" t="str">
        <f>+VLOOKUP(FACTURACION[[#This Row],[REFERENCIA]],CODINV,2,FALSE)</f>
        <v>CONECTOR MANGUERA 3/4 NPT X 1 3/4"</v>
      </c>
      <c r="L3206" s="12" t="str">
        <f>IF(VLOOKUP(FACTURACION[[#This Row],[REFERENCIA]],CODINV,3,FALSE)=0,"",VLOOKUP(FACTURACION[[#This Row],[REFERENCIA]],CODINV,3,FALSE))</f>
        <v>3175A</v>
      </c>
      <c r="M3206" s="12" t="str">
        <f>+VLOOKUP(FACTURACION[[#This Row],[REFERENCIA]],CODINV,4,FALSE)</f>
        <v>REPUESTOS Y ACCESORIOS</v>
      </c>
      <c r="N3206" s="12" t="str">
        <f>+VLOOKUP(FACTURACION[[#This Row],[REFERENCIA]],CODINV,5,FALSE)</f>
        <v>REGO</v>
      </c>
      <c r="O3206" s="3">
        <v>1</v>
      </c>
      <c r="P3206" s="31">
        <v>57000</v>
      </c>
      <c r="Q3206" s="24">
        <f>+FACTURACION[[#This Row],[CANTIDAD]]*FACTURACION[[#This Row],[VR UNITARIO]]/1000</f>
        <v>57</v>
      </c>
      <c r="R3206" s="3" t="str">
        <f>+VLOOKUP(FACTURACION[[#This Row],[NIT]],TABLACLIENTE,5,FALSE)</f>
        <v>IBAGUE</v>
      </c>
    </row>
    <row r="3207" spans="3:18">
      <c r="C3207" s="29">
        <v>2016</v>
      </c>
      <c r="D3207" s="30" t="s">
        <v>297</v>
      </c>
      <c r="E3207" s="30">
        <f>MONTH(FACTURACION[[#This Row],[MES]]&amp;1)</f>
        <v>4</v>
      </c>
      <c r="F3207" s="223">
        <f>DATE(FACTURACION[[#This Row],[AÑO]],FACTURACION[[#This Row],[Mes numero]],1)</f>
        <v>42461</v>
      </c>
      <c r="G3207" s="160">
        <v>11911</v>
      </c>
      <c r="H3207" s="25">
        <v>890501073</v>
      </c>
      <c r="I3207" s="3" t="str">
        <f>+VLOOKUP(FACTURACION[[#This Row],[NIT]],TABLACLIENTE,2,FALSE)</f>
        <v>COMERCIAL INDUSTRIAL NACIONAL S.A. CINSA</v>
      </c>
      <c r="J3207" s="3" t="s">
        <v>236</v>
      </c>
      <c r="K3207" s="12" t="str">
        <f>+VLOOKUP(FACTURACION[[#This Row],[REFERENCIA]],CODINV,2,FALSE)</f>
        <v>ADAPTADOR 1 3/4"ACME X 1 1/4" NPT BRONCE</v>
      </c>
      <c r="L3207" s="12" t="str">
        <f>IF(VLOOKUP(FACTURACION[[#This Row],[REFERENCIA]],CODINV,3,FALSE)=0,"",VLOOKUP(FACTURACION[[#This Row],[REFERENCIA]],CODINV,3,FALSE))</f>
        <v>5765F</v>
      </c>
      <c r="M3207" s="12" t="str">
        <f>+VLOOKUP(FACTURACION[[#This Row],[REFERENCIA]],CODINV,4,FALSE)</f>
        <v>REPUESTOS Y ACCESORIOS</v>
      </c>
      <c r="N3207" s="12" t="str">
        <f>+VLOOKUP(FACTURACION[[#This Row],[REFERENCIA]],CODINV,5,FALSE)</f>
        <v>REGO</v>
      </c>
      <c r="O3207" s="3">
        <v>4</v>
      </c>
      <c r="P3207" s="31">
        <v>41161</v>
      </c>
      <c r="Q3207" s="24">
        <f>+FACTURACION[[#This Row],[CANTIDAD]]*FACTURACION[[#This Row],[VR UNITARIO]]/1000</f>
        <v>164.64400000000001</v>
      </c>
      <c r="R3207" s="3" t="str">
        <f>+VLOOKUP(FACTURACION[[#This Row],[NIT]],TABLACLIENTE,5,FALSE)</f>
        <v>CUCUTA</v>
      </c>
    </row>
    <row r="3208" spans="3:18">
      <c r="C3208" s="29">
        <v>2016</v>
      </c>
      <c r="D3208" s="30" t="s">
        <v>297</v>
      </c>
      <c r="E3208" s="30">
        <f>MONTH(FACTURACION[[#This Row],[MES]]&amp;1)</f>
        <v>4</v>
      </c>
      <c r="F3208" s="223">
        <f>DATE(FACTURACION[[#This Row],[AÑO]],FACTURACION[[#This Row],[Mes numero]],1)</f>
        <v>42461</v>
      </c>
      <c r="G3208" s="160">
        <v>11911</v>
      </c>
      <c r="H3208" s="25">
        <v>890501073</v>
      </c>
      <c r="I3208" s="3" t="str">
        <f>+VLOOKUP(FACTURACION[[#This Row],[NIT]],TABLACLIENTE,2,FALSE)</f>
        <v>COMERCIAL INDUSTRIAL NACIONAL S.A. CINSA</v>
      </c>
      <c r="J3208" s="3" t="s">
        <v>341</v>
      </c>
      <c r="K3208" s="12" t="str">
        <f>+VLOOKUP(FACTURACION[[#This Row],[REFERENCIA]],CODINV,2,FALSE)</f>
        <v>ADAPTADOR 2" X2 1/4" AC MACHO</v>
      </c>
      <c r="L3208" s="12" t="str">
        <f>IF(VLOOKUP(FACTURACION[[#This Row],[REFERENCIA]],CODINV,3,FALSE)=0,"",VLOOKUP(FACTURACION[[#This Row],[REFERENCIA]],CODINV,3,FALSE))</f>
        <v>5767H</v>
      </c>
      <c r="M3208" s="12" t="str">
        <f>+VLOOKUP(FACTURACION[[#This Row],[REFERENCIA]],CODINV,4,FALSE)</f>
        <v>REPUESTOS Y ACCESORIOS</v>
      </c>
      <c r="N3208" s="12" t="str">
        <f>+VLOOKUP(FACTURACION[[#This Row],[REFERENCIA]],CODINV,5,FALSE)</f>
        <v>REGO</v>
      </c>
      <c r="O3208" s="3">
        <v>12</v>
      </c>
      <c r="P3208" s="31">
        <v>219432</v>
      </c>
      <c r="Q3208" s="24">
        <f>+FACTURACION[[#This Row],[CANTIDAD]]*FACTURACION[[#This Row],[VR UNITARIO]]/1000</f>
        <v>2633.1840000000002</v>
      </c>
      <c r="R3208" s="3" t="str">
        <f>+VLOOKUP(FACTURACION[[#This Row],[NIT]],TABLACLIENTE,5,FALSE)</f>
        <v>CUCUTA</v>
      </c>
    </row>
    <row r="3209" spans="3:18">
      <c r="C3209" s="29">
        <v>2016</v>
      </c>
      <c r="D3209" s="30" t="s">
        <v>297</v>
      </c>
      <c r="E3209" s="30">
        <f>MONTH(FACTURACION[[#This Row],[MES]]&amp;1)</f>
        <v>4</v>
      </c>
      <c r="F3209" s="223">
        <f>DATE(FACTURACION[[#This Row],[AÑO]],FACTURACION[[#This Row],[Mes numero]],1)</f>
        <v>42461</v>
      </c>
      <c r="G3209" s="160">
        <v>11918</v>
      </c>
      <c r="H3209" s="25">
        <v>890310688</v>
      </c>
      <c r="I3209" s="3" t="str">
        <f>+VLOOKUP(FACTURACION[[#This Row],[NIT]],TABLACLIENTE,2,FALSE)</f>
        <v>COLGAS DE OCCIDENTE S.A. E.S.P.</v>
      </c>
      <c r="J3209" s="3" t="s">
        <v>342</v>
      </c>
      <c r="K3209" s="12" t="str">
        <f>+VLOOKUP(FACTURACION[[#This Row],[REFERENCIA]],CODINV,2,FALSE)</f>
        <v>CONECTOR ACME MACHO 3/8"X1 1/4" AC</v>
      </c>
      <c r="L3209" s="12" t="str">
        <f>IF(VLOOKUP(FACTURACION[[#This Row],[REFERENCIA]],CODINV,3,FALSE)=0,"",VLOOKUP(FACTURACION[[#This Row],[REFERENCIA]],CODINV,3,FALSE))</f>
        <v>7141M</v>
      </c>
      <c r="M3209" s="12" t="str">
        <f>+VLOOKUP(FACTURACION[[#This Row],[REFERENCIA]],CODINV,4,FALSE)</f>
        <v>REPUESTOS Y ACCESORIOS</v>
      </c>
      <c r="N3209" s="12" t="str">
        <f>+VLOOKUP(FACTURACION[[#This Row],[REFERENCIA]],CODINV,5,FALSE)</f>
        <v>REGO</v>
      </c>
      <c r="O3209" s="3">
        <v>10</v>
      </c>
      <c r="P3209" s="31">
        <v>25000</v>
      </c>
      <c r="Q3209" s="24">
        <f>+FACTURACION[[#This Row],[CANTIDAD]]*FACTURACION[[#This Row],[VR UNITARIO]]/1000</f>
        <v>250</v>
      </c>
      <c r="R3209" s="3" t="str">
        <f>+VLOOKUP(FACTURACION[[#This Row],[NIT]],TABLACLIENTE,5,FALSE)</f>
        <v>CALI</v>
      </c>
    </row>
    <row r="3210" spans="3:18">
      <c r="C3210" s="29">
        <v>2016</v>
      </c>
      <c r="D3210" s="30" t="s">
        <v>297</v>
      </c>
      <c r="E3210" s="30">
        <f>MONTH(FACTURACION[[#This Row],[MES]]&amp;1)</f>
        <v>4</v>
      </c>
      <c r="F3210" s="223">
        <f>DATE(FACTURACION[[#This Row],[AÑO]],FACTURACION[[#This Row],[Mes numero]],1)</f>
        <v>42461</v>
      </c>
      <c r="G3210" s="160">
        <v>11916</v>
      </c>
      <c r="H3210" s="25">
        <v>890500726</v>
      </c>
      <c r="I3210" s="3" t="str">
        <f>+VLOOKUP(FACTURACION[[#This Row],[NIT]],TABLACLIENTE,2,FALSE)</f>
        <v>NORTESANTANDEREANA DE GAS S.A. E.S.P (NORGAS S.A. E.S.P.)</v>
      </c>
      <c r="J3210" s="3" t="s">
        <v>56</v>
      </c>
      <c r="K3210" s="12" t="str">
        <f>+VLOOKUP(FACTURACION[[#This Row],[REFERENCIA]],CODINV,2,FALSE)</f>
        <v xml:space="preserve"> VALVULA DE AGUJA DE  1/4"</v>
      </c>
      <c r="L3210" s="12" t="str">
        <f>IF(VLOOKUP(FACTURACION[[#This Row],[REFERENCIA]],CODINV,3,FALSE)=0,"",VLOOKUP(FACTURACION[[#This Row],[REFERENCIA]],CODINV,3,FALSE))</f>
        <v>1224WA</v>
      </c>
      <c r="M3210" s="12" t="str">
        <f>+VLOOKUP(FACTURACION[[#This Row],[REFERENCIA]],CODINV,4,FALSE)</f>
        <v>VÁLVULAS Y MULTIVÁLVULAS</v>
      </c>
      <c r="N3210" s="12" t="str">
        <f>+VLOOKUP(FACTURACION[[#This Row],[REFERENCIA]],CODINV,5,FALSE)</f>
        <v>REGO</v>
      </c>
      <c r="O3210" s="3">
        <v>5</v>
      </c>
      <c r="P3210" s="31">
        <v>52000</v>
      </c>
      <c r="Q3210" s="24">
        <f>+FACTURACION[[#This Row],[CANTIDAD]]*FACTURACION[[#This Row],[VR UNITARIO]]/1000</f>
        <v>260</v>
      </c>
      <c r="R3210" s="3" t="str">
        <f>+VLOOKUP(FACTURACION[[#This Row],[NIT]],TABLACLIENTE,5,FALSE)</f>
        <v>BUCARAMANGA</v>
      </c>
    </row>
    <row r="3211" spans="3:18">
      <c r="C3211" s="29">
        <v>2016</v>
      </c>
      <c r="D3211" s="30" t="s">
        <v>297</v>
      </c>
      <c r="E3211" s="30">
        <f>MONTH(FACTURACION[[#This Row],[MES]]&amp;1)</f>
        <v>4</v>
      </c>
      <c r="F3211" s="223">
        <f>DATE(FACTURACION[[#This Row],[AÑO]],FACTURACION[[#This Row],[Mes numero]],1)</f>
        <v>42461</v>
      </c>
      <c r="G3211" s="160">
        <v>11944</v>
      </c>
      <c r="H3211" s="25">
        <v>830137252</v>
      </c>
      <c r="I3211" s="3" t="str">
        <f>+VLOOKUP(FACTURACION[[#This Row],[NIT]],TABLACLIENTE,2,FALSE)</f>
        <v>SAGENCO SAS</v>
      </c>
      <c r="J3211" s="3" t="s">
        <v>56</v>
      </c>
      <c r="K3211" s="12" t="str">
        <f>+VLOOKUP(FACTURACION[[#This Row],[REFERENCIA]],CODINV,2,FALSE)</f>
        <v xml:space="preserve"> VALVULA DE AGUJA DE  1/4"</v>
      </c>
      <c r="L3211" s="12" t="str">
        <f>IF(VLOOKUP(FACTURACION[[#This Row],[REFERENCIA]],CODINV,3,FALSE)=0,"",VLOOKUP(FACTURACION[[#This Row],[REFERENCIA]],CODINV,3,FALSE))</f>
        <v>1224WA</v>
      </c>
      <c r="M3211" s="12" t="str">
        <f>+VLOOKUP(FACTURACION[[#This Row],[REFERENCIA]],CODINV,4,FALSE)</f>
        <v>VÁLVULAS Y MULTIVÁLVULAS</v>
      </c>
      <c r="N3211" s="12" t="str">
        <f>+VLOOKUP(FACTURACION[[#This Row],[REFERENCIA]],CODINV,5,FALSE)</f>
        <v>REGO</v>
      </c>
      <c r="O3211" s="3">
        <v>1</v>
      </c>
      <c r="P3211" s="31">
        <v>52000</v>
      </c>
      <c r="Q3211" s="24">
        <f>+FACTURACION[[#This Row],[CANTIDAD]]*FACTURACION[[#This Row],[VR UNITARIO]]/1000</f>
        <v>52</v>
      </c>
      <c r="R3211" s="3" t="str">
        <f>+VLOOKUP(FACTURACION[[#This Row],[NIT]],TABLACLIENTE,5,FALSE)</f>
        <v>BOGOTÁ D.C.</v>
      </c>
    </row>
    <row r="3212" spans="3:18">
      <c r="C3212" s="29">
        <v>2016</v>
      </c>
      <c r="D3212" s="30" t="s">
        <v>297</v>
      </c>
      <c r="E3212" s="30">
        <f>MONTH(FACTURACION[[#This Row],[MES]]&amp;1)</f>
        <v>4</v>
      </c>
      <c r="F3212" s="223">
        <f>DATE(FACTURACION[[#This Row],[AÑO]],FACTURACION[[#This Row],[Mes numero]],1)</f>
        <v>42461</v>
      </c>
      <c r="G3212" s="160">
        <v>11922</v>
      </c>
      <c r="H3212" s="25">
        <v>809010690</v>
      </c>
      <c r="I3212" s="3" t="str">
        <f>+VLOOKUP(FACTURACION[[#This Row],[NIT]],TABLACLIENTE,2,FALSE)</f>
        <v>EMPRESA INTEGRAL DE SERVICIOS O.P. &amp; S. CONSTRUCCIONES S.A. ESP (OP&amp;S CONSTRUCCIONES S.A. E.S.P.)</v>
      </c>
      <c r="J3212" s="3" t="s">
        <v>53</v>
      </c>
      <c r="K3212" s="12" t="str">
        <f>+VLOOKUP(FACTURACION[[#This Row],[REFERENCIA]],CODINV,2,FALSE)</f>
        <v>DIAL PARA ROTOGAGE DIAL FOR TOTAGAGE</v>
      </c>
      <c r="L3212" s="12" t="str">
        <f>IF(VLOOKUP(FACTURACION[[#This Row],[REFERENCIA]],CODINV,3,FALSE)=0,"",VLOOKUP(FACTURACION[[#This Row],[REFERENCIA]],CODINV,3,FALSE))</f>
        <v>A9091-18L</v>
      </c>
      <c r="M3212" s="12" t="str">
        <f>+VLOOKUP(FACTURACION[[#This Row],[REFERENCIA]],CODINV,4,FALSE)</f>
        <v>REPUESTOS Y ACCESORIOS</v>
      </c>
      <c r="N3212" s="12" t="str">
        <f>+VLOOKUP(FACTURACION[[#This Row],[REFERENCIA]],CODINV,5,FALSE)</f>
        <v>REGO</v>
      </c>
      <c r="O3212" s="3">
        <v>2</v>
      </c>
      <c r="P3212" s="31">
        <v>59000</v>
      </c>
      <c r="Q3212" s="24">
        <f>+FACTURACION[[#This Row],[CANTIDAD]]*FACTURACION[[#This Row],[VR UNITARIO]]/1000</f>
        <v>118</v>
      </c>
      <c r="R3212" s="3" t="str">
        <f>+VLOOKUP(FACTURACION[[#This Row],[NIT]],TABLACLIENTE,5,FALSE)</f>
        <v>IBAGUE</v>
      </c>
    </row>
    <row r="3213" spans="3:18">
      <c r="C3213" s="29">
        <v>2016</v>
      </c>
      <c r="D3213" s="30" t="s">
        <v>297</v>
      </c>
      <c r="E3213" s="30">
        <f>MONTH(FACTURACION[[#This Row],[MES]]&amp;1)</f>
        <v>4</v>
      </c>
      <c r="F3213" s="223">
        <f>DATE(FACTURACION[[#This Row],[AÑO]],FACTURACION[[#This Row],[Mes numero]],1)</f>
        <v>42461</v>
      </c>
      <c r="G3213" s="160">
        <v>11911</v>
      </c>
      <c r="H3213" s="25">
        <v>890501073</v>
      </c>
      <c r="I3213" s="3" t="str">
        <f>+VLOOKUP(FACTURACION[[#This Row],[NIT]],TABLACLIENTE,2,FALSE)</f>
        <v>COMERCIAL INDUSTRIAL NACIONAL S.A. CINSA</v>
      </c>
      <c r="J3213" s="3" t="s">
        <v>51</v>
      </c>
      <c r="K3213" s="12" t="str">
        <f>+VLOOKUP(FACTURACION[[#This Row],[REFERENCIA]],CODINV,2,FALSE)</f>
        <v>DIP TUBE 60"</v>
      </c>
      <c r="L3213" s="12" t="str">
        <f>IF(VLOOKUP(FACTURACION[[#This Row],[REFERENCIA]],CODINV,3,FALSE)=0,"",VLOOKUP(FACTURACION[[#This Row],[REFERENCIA]],CODINV,3,FALSE))</f>
        <v>A9091M60</v>
      </c>
      <c r="M3213" s="12" t="str">
        <f>+VLOOKUP(FACTURACION[[#This Row],[REFERENCIA]],CODINV,4,FALSE)</f>
        <v>REPUESTOS Y ACCESORIOS</v>
      </c>
      <c r="N3213" s="12" t="str">
        <f>+VLOOKUP(FACTURACION[[#This Row],[REFERENCIA]],CODINV,5,FALSE)</f>
        <v>REGO</v>
      </c>
      <c r="O3213" s="3">
        <v>10</v>
      </c>
      <c r="P3213" s="31">
        <v>207650</v>
      </c>
      <c r="Q3213" s="24">
        <f>+FACTURACION[[#This Row],[CANTIDAD]]*FACTURACION[[#This Row],[VR UNITARIO]]/1000</f>
        <v>2076.5</v>
      </c>
      <c r="R3213" s="3" t="str">
        <f>+VLOOKUP(FACTURACION[[#This Row],[NIT]],TABLACLIENTE,5,FALSE)</f>
        <v>CUCUTA</v>
      </c>
    </row>
    <row r="3214" spans="3:18">
      <c r="C3214" s="29">
        <v>2016</v>
      </c>
      <c r="D3214" s="30" t="s">
        <v>297</v>
      </c>
      <c r="E3214" s="30">
        <f>MONTH(FACTURACION[[#This Row],[MES]]&amp;1)</f>
        <v>4</v>
      </c>
      <c r="F3214" s="223">
        <f>DATE(FACTURACION[[#This Row],[AÑO]],FACTURACION[[#This Row],[Mes numero]],1)</f>
        <v>42461</v>
      </c>
      <c r="G3214" s="160">
        <v>11911</v>
      </c>
      <c r="H3214" s="25">
        <v>890501073</v>
      </c>
      <c r="I3214" s="3" t="str">
        <f>+VLOOKUP(FACTURACION[[#This Row],[NIT]],TABLACLIENTE,2,FALSE)</f>
        <v>COMERCIAL INDUSTRIAL NACIONAL S.A. CINSA</v>
      </c>
      <c r="J3214" s="3" t="s">
        <v>750</v>
      </c>
      <c r="K3214" s="12" t="str">
        <f>+VLOOKUP(FACTURACION[[#This Row],[REFERENCIA]],CODINV,2,FALSE)</f>
        <v>ROTOGAGE</v>
      </c>
      <c r="L3214" s="12" t="str">
        <f>IF(VLOOKUP(FACTURACION[[#This Row],[REFERENCIA]],CODINV,3,FALSE)=0,"",VLOOKUP(FACTURACION[[#This Row],[REFERENCIA]],CODINV,3,FALSE))</f>
        <v>A9094TS</v>
      </c>
      <c r="M3214" s="12" t="str">
        <f>+VLOOKUP(FACTURACION[[#This Row],[REFERENCIA]],CODINV,4,FALSE)</f>
        <v>MEDIDORES</v>
      </c>
      <c r="N3214" s="12" t="str">
        <f>+VLOOKUP(FACTURACION[[#This Row],[REFERENCIA]],CODINV,5,FALSE)</f>
        <v>REGO</v>
      </c>
      <c r="O3214" s="3">
        <v>7</v>
      </c>
      <c r="P3214" s="31">
        <v>1307423</v>
      </c>
      <c r="Q3214" s="24">
        <f>+FACTURACION[[#This Row],[CANTIDAD]]*FACTURACION[[#This Row],[VR UNITARIO]]/1000</f>
        <v>9151.9609999999993</v>
      </c>
      <c r="R3214" s="3" t="str">
        <f>+VLOOKUP(FACTURACION[[#This Row],[NIT]],TABLACLIENTE,5,FALSE)</f>
        <v>CUCUTA</v>
      </c>
    </row>
    <row r="3215" spans="3:18">
      <c r="C3215" s="29">
        <v>2016</v>
      </c>
      <c r="D3215" s="30" t="s">
        <v>297</v>
      </c>
      <c r="E3215" s="30">
        <f>MONTH(FACTURACION[[#This Row],[MES]]&amp;1)</f>
        <v>4</v>
      </c>
      <c r="F3215" s="223">
        <f>DATE(FACTURACION[[#This Row],[AÑO]],FACTURACION[[#This Row],[Mes numero]],1)</f>
        <v>42461</v>
      </c>
      <c r="G3215" s="160">
        <v>11913</v>
      </c>
      <c r="H3215" s="25">
        <v>890200919</v>
      </c>
      <c r="I3215" s="3" t="str">
        <f>+VLOOKUP(FACTURACION[[#This Row],[NIT]],TABLACLIENTE,2,FALSE)</f>
        <v>GAS DE SANTANDER S.A. E.S.P.</v>
      </c>
      <c r="J3215" s="3" t="s">
        <v>136</v>
      </c>
      <c r="K3215" s="12" t="str">
        <f>+VLOOKUP(FACTURACION[[#This Row],[REFERENCIA]],CODINV,2,FALSE)</f>
        <v>FLOTADOR 30" TANQUE 120 VERTICAL</v>
      </c>
      <c r="L3215" s="12" t="str">
        <f>IF(VLOOKUP(FACTURACION[[#This Row],[REFERENCIA]],CODINV,3,FALSE)=0,"",VLOOKUP(FACTURACION[[#This Row],[REFERENCIA]],CODINV,3,FALSE))</f>
        <v>HA254J</v>
      </c>
      <c r="M3215" s="12" t="str">
        <f>+VLOOKUP(FACTURACION[[#This Row],[REFERENCIA]],CODINV,4,FALSE)</f>
        <v>REPUESTOS Y ACCESORIOS</v>
      </c>
      <c r="N3215" s="12" t="str">
        <f>+VLOOKUP(FACTURACION[[#This Row],[REFERENCIA]],CODINV,5,FALSE)</f>
        <v>SQUIBB TAYLOR</v>
      </c>
      <c r="O3215" s="3">
        <v>1</v>
      </c>
      <c r="P3215" s="31">
        <v>158000</v>
      </c>
      <c r="Q3215" s="24">
        <f>+FACTURACION[[#This Row],[CANTIDAD]]*FACTURACION[[#This Row],[VR UNITARIO]]/1000</f>
        <v>158</v>
      </c>
      <c r="R3215" s="3" t="str">
        <f>+VLOOKUP(FACTURACION[[#This Row],[NIT]],TABLACLIENTE,5,FALSE)</f>
        <v>GIRON</v>
      </c>
    </row>
    <row r="3216" spans="3:18">
      <c r="C3216" s="29">
        <v>2016</v>
      </c>
      <c r="D3216" s="30" t="s">
        <v>297</v>
      </c>
      <c r="E3216" s="30">
        <f>MONTH(FACTURACION[[#This Row],[MES]]&amp;1)</f>
        <v>4</v>
      </c>
      <c r="F3216" s="223">
        <f>DATE(FACTURACION[[#This Row],[AÑO]],FACTURACION[[#This Row],[Mes numero]],1)</f>
        <v>42461</v>
      </c>
      <c r="G3216" s="160">
        <v>11876</v>
      </c>
      <c r="H3216" s="25">
        <v>890310688</v>
      </c>
      <c r="I3216" s="3" t="str">
        <f>+VLOOKUP(FACTURACION[[#This Row],[NIT]],TABLACLIENTE,2,FALSE)</f>
        <v>COLGAS DE OCCIDENTE S.A. E.S.P.</v>
      </c>
      <c r="J3216" s="3" t="s">
        <v>241</v>
      </c>
      <c r="K3216" s="12" t="str">
        <f>+VLOOKUP(FACTURACION[[#This Row],[REFERENCIA]],CODINV,2,FALSE)</f>
        <v>MANOMETRO 0-300 PSI CON GLICERINA BAR 1/4</v>
      </c>
      <c r="L3216" s="12" t="str">
        <f>IF(VLOOKUP(FACTURACION[[#This Row],[REFERENCIA]],CODINV,3,FALSE)=0,"",VLOOKUP(FACTURACION[[#This Row],[REFERENCIA]],CODINV,3,FALSE))</f>
        <v>4270363</v>
      </c>
      <c r="M3216" s="12" t="str">
        <f>+VLOOKUP(FACTURACION[[#This Row],[REFERENCIA]],CODINV,4,FALSE)</f>
        <v>MEDIDORES</v>
      </c>
      <c r="N3216" s="12" t="str">
        <f>+VLOOKUP(FACTURACION[[#This Row],[REFERENCIA]],CODINV,5,FALSE)</f>
        <v>WIKA</v>
      </c>
      <c r="O3216" s="3">
        <v>1</v>
      </c>
      <c r="P3216" s="31">
        <v>50800</v>
      </c>
      <c r="Q3216" s="24">
        <f>+FACTURACION[[#This Row],[CANTIDAD]]*FACTURACION[[#This Row],[VR UNITARIO]]/1000</f>
        <v>50.8</v>
      </c>
      <c r="R3216" s="3" t="str">
        <f>+VLOOKUP(FACTURACION[[#This Row],[NIT]],TABLACLIENTE,5,FALSE)</f>
        <v>CALI</v>
      </c>
    </row>
    <row r="3217" spans="3:18">
      <c r="C3217" s="29">
        <v>2016</v>
      </c>
      <c r="D3217" s="30" t="s">
        <v>297</v>
      </c>
      <c r="E3217" s="30">
        <f>MONTH(FACTURACION[[#This Row],[MES]]&amp;1)</f>
        <v>4</v>
      </c>
      <c r="F3217" s="223">
        <f>DATE(FACTURACION[[#This Row],[AÑO]],FACTURACION[[#This Row],[Mes numero]],1)</f>
        <v>42461</v>
      </c>
      <c r="G3217" s="160">
        <v>11922</v>
      </c>
      <c r="H3217" s="25">
        <v>809010690</v>
      </c>
      <c r="I3217" s="3" t="str">
        <f>+VLOOKUP(FACTURACION[[#This Row],[NIT]],TABLACLIENTE,2,FALSE)</f>
        <v>EMPRESA INTEGRAL DE SERVICIOS O.P. &amp; S. CONSTRUCCIONES S.A. ESP (OP&amp;S CONSTRUCCIONES S.A. E.S.P.)</v>
      </c>
      <c r="J3217" s="3" t="s">
        <v>386</v>
      </c>
      <c r="K3217" s="12" t="str">
        <f>+VLOOKUP(FACTURACION[[#This Row],[REFERENCIA]],CODINV,2,FALSE)</f>
        <v>TERMOMETRO BIMETALICO MOD 50 0/250 F/C ST</v>
      </c>
      <c r="L3217" s="12" t="str">
        <f>IF(VLOOKUP(FACTURACION[[#This Row],[REFERENCIA]],CODINV,3,FALSE)=0,"",VLOOKUP(FACTURACION[[#This Row],[REFERENCIA]],CODINV,3,FALSE))</f>
        <v>F/C ST 12"</v>
      </c>
      <c r="M3217" s="12" t="str">
        <f>+VLOOKUP(FACTURACION[[#This Row],[REFERENCIA]],CODINV,4,FALSE)</f>
        <v>MEDIDORES</v>
      </c>
      <c r="N3217" s="12" t="str">
        <f>+VLOOKUP(FACTURACION[[#This Row],[REFERENCIA]],CODINV,5,FALSE)</f>
        <v>WIKA</v>
      </c>
      <c r="O3217" s="3">
        <v>1</v>
      </c>
      <c r="P3217" s="31">
        <v>165000</v>
      </c>
      <c r="Q3217" s="24">
        <f>+FACTURACION[[#This Row],[CANTIDAD]]*FACTURACION[[#This Row],[VR UNITARIO]]/1000</f>
        <v>165</v>
      </c>
      <c r="R3217" s="3" t="str">
        <f>+VLOOKUP(FACTURACION[[#This Row],[NIT]],TABLACLIENTE,5,FALSE)</f>
        <v>IBAGUE</v>
      </c>
    </row>
    <row r="3218" spans="3:18">
      <c r="C3218" s="29">
        <v>2016</v>
      </c>
      <c r="D3218" s="30" t="s">
        <v>84</v>
      </c>
      <c r="E3218" s="30">
        <f>MONTH(FACTURACION[[#This Row],[MES]]&amp;1)</f>
        <v>5</v>
      </c>
      <c r="F3218" s="223">
        <f>DATE(FACTURACION[[#This Row],[AÑO]],FACTURACION[[#This Row],[Mes numero]],1)</f>
        <v>42491</v>
      </c>
      <c r="G3218" s="160">
        <v>12009</v>
      </c>
      <c r="H3218" s="25">
        <v>900396759</v>
      </c>
      <c r="I3218" s="3" t="str">
        <f>+VLOOKUP(FACTURACION[[#This Row],[NIT]],TABLACLIENTE,2,FALSE)</f>
        <v>CHILCO DISTRIBUIDORA DE GAS Y ENERGIA S.A.S. E.S.P.</v>
      </c>
      <c r="J3218" s="3" t="s">
        <v>193</v>
      </c>
      <c r="K3218" s="12" t="str">
        <f>+VLOOKUP(FACTURACION[[#This Row],[REFERENCIA]],CODINV,2,FALSE)</f>
        <v>COUPLING3/4"HB*3/4"MNPT-STL</v>
      </c>
      <c r="L3218" s="12" t="str">
        <f>IF(VLOOKUP(FACTURACION[[#This Row],[REFERENCIA]],CODINV,3,FALSE)=0,"",VLOOKUP(FACTURACION[[#This Row],[REFERENCIA]],CODINV,3,FALSE))</f>
        <v>ME3162-12</v>
      </c>
      <c r="M3218" s="12" t="str">
        <f>+VLOOKUP(FACTURACION[[#This Row],[REFERENCIA]],CODINV,4,FALSE)</f>
        <v>REPUESTOS Y ACCESORIOS</v>
      </c>
      <c r="N3218" s="12" t="str">
        <f>+VLOOKUP(FACTURACION[[#This Row],[REFERENCIA]],CODINV,5,FALSE)</f>
        <v>CAVAGNA</v>
      </c>
      <c r="O3218" s="3">
        <v>2</v>
      </c>
      <c r="P3218" s="31">
        <v>47580</v>
      </c>
      <c r="Q3218" s="24">
        <f>+FACTURACION[[#This Row],[CANTIDAD]]*FACTURACION[[#This Row],[VR UNITARIO]]/1000</f>
        <v>95.16</v>
      </c>
      <c r="R3218" s="3" t="str">
        <f>+VLOOKUP(FACTURACION[[#This Row],[NIT]],TABLACLIENTE,5,FALSE)</f>
        <v>BOGOTÁ D.C.</v>
      </c>
    </row>
    <row r="3219" spans="3:18">
      <c r="C3219" s="29">
        <v>2016</v>
      </c>
      <c r="D3219" s="30" t="s">
        <v>84</v>
      </c>
      <c r="E3219" s="30">
        <f>MONTH(FACTURACION[[#This Row],[MES]]&amp;1)</f>
        <v>5</v>
      </c>
      <c r="F3219" s="223">
        <f>DATE(FACTURACION[[#This Row],[AÑO]],FACTURACION[[#This Row],[Mes numero]],1)</f>
        <v>42491</v>
      </c>
      <c r="G3219" s="160">
        <v>11989</v>
      </c>
      <c r="H3219" s="25">
        <v>800074033</v>
      </c>
      <c r="I3219" s="3" t="str">
        <f>+VLOOKUP(FACTURACION[[#This Row],[NIT]],TABLACLIENTE,2,FALSE)</f>
        <v>COMPAÑIAS ASOCIADAS DE GAS S.A. E.S.P (ASOGAS SA ESP)</v>
      </c>
      <c r="J3219" s="3" t="s">
        <v>193</v>
      </c>
      <c r="K3219" s="12" t="str">
        <f>+VLOOKUP(FACTURACION[[#This Row],[REFERENCIA]],CODINV,2,FALSE)</f>
        <v>COUPLING3/4"HB*3/4"MNPT-STL</v>
      </c>
      <c r="L3219" s="12" t="str">
        <f>IF(VLOOKUP(FACTURACION[[#This Row],[REFERENCIA]],CODINV,3,FALSE)=0,"",VLOOKUP(FACTURACION[[#This Row],[REFERENCIA]],CODINV,3,FALSE))</f>
        <v>ME3162-12</v>
      </c>
      <c r="M3219" s="12" t="str">
        <f>+VLOOKUP(FACTURACION[[#This Row],[REFERENCIA]],CODINV,4,FALSE)</f>
        <v>REPUESTOS Y ACCESORIOS</v>
      </c>
      <c r="N3219" s="12" t="str">
        <f>+VLOOKUP(FACTURACION[[#This Row],[REFERENCIA]],CODINV,5,FALSE)</f>
        <v>CAVAGNA</v>
      </c>
      <c r="O3219" s="3">
        <v>2</v>
      </c>
      <c r="P3219" s="31">
        <v>52400</v>
      </c>
      <c r="Q3219" s="24">
        <f>+FACTURACION[[#This Row],[CANTIDAD]]*FACTURACION[[#This Row],[VR UNITARIO]]/1000</f>
        <v>104.8</v>
      </c>
      <c r="R3219" s="3" t="str">
        <f>+VLOOKUP(FACTURACION[[#This Row],[NIT]],TABLACLIENTE,5,FALSE)</f>
        <v>MOSQUERA</v>
      </c>
    </row>
    <row r="3220" spans="3:18">
      <c r="C3220" s="29">
        <v>2016</v>
      </c>
      <c r="D3220" s="30" t="s">
        <v>84</v>
      </c>
      <c r="E3220" s="30">
        <f>MONTH(FACTURACION[[#This Row],[MES]]&amp;1)</f>
        <v>5</v>
      </c>
      <c r="F3220" s="223">
        <f>DATE(FACTURACION[[#This Row],[AÑO]],FACTURACION[[#This Row],[Mes numero]],1)</f>
        <v>42491</v>
      </c>
      <c r="G3220" s="160">
        <v>11978</v>
      </c>
      <c r="H3220" s="25">
        <v>890400869</v>
      </c>
      <c r="I3220" s="3" t="str">
        <f>+VLOOKUP(FACTURACION[[#This Row],[NIT]],TABLACLIENTE,2,FALSE)</f>
        <v>SURTIDORA DE GAS DEL CARIBE S.A. E.S.P. (SURTIGAS S.A. E.S.P.)</v>
      </c>
      <c r="J3220" s="3" t="s">
        <v>108</v>
      </c>
      <c r="K3220" s="12" t="str">
        <f>+VLOOKUP(FACTURACION[[#This Row],[REFERENCIA]],CODINV,2,FALSE)</f>
        <v>MEDIDOR BK G4 C:1/2"</v>
      </c>
      <c r="L3220" s="12" t="str">
        <f>IF(VLOOKUP(FACTURACION[[#This Row],[REFERENCIA]],CODINV,3,FALSE)=0,"",VLOOKUP(FACTURACION[[#This Row],[REFERENCIA]],CODINV,3,FALSE))</f>
        <v>G4K MT 152MM</v>
      </c>
      <c r="M3220" s="12" t="str">
        <f>+VLOOKUP(FACTURACION[[#This Row],[REFERENCIA]],CODINV,4,FALSE)</f>
        <v>MEDIDORES</v>
      </c>
      <c r="N3220" s="12" t="str">
        <f>+VLOOKUP(FACTURACION[[#This Row],[REFERENCIA]],CODINV,5,FALSE)</f>
        <v>HONEYWELL</v>
      </c>
      <c r="O3220" s="3">
        <v>75</v>
      </c>
      <c r="P3220" s="31">
        <v>222697</v>
      </c>
      <c r="Q3220" s="24">
        <f>+FACTURACION[[#This Row],[CANTIDAD]]*FACTURACION[[#This Row],[VR UNITARIO]]/1000</f>
        <v>16702.275000000001</v>
      </c>
      <c r="R3220" s="3" t="str">
        <f>+VLOOKUP(FACTURACION[[#This Row],[NIT]],TABLACLIENTE,5,FALSE)</f>
        <v>CARTAGENA</v>
      </c>
    </row>
    <row r="3221" spans="3:18">
      <c r="C3221" s="29">
        <v>2016</v>
      </c>
      <c r="D3221" s="30" t="s">
        <v>84</v>
      </c>
      <c r="E3221" s="30">
        <f>MONTH(FACTURACION[[#This Row],[MES]]&amp;1)</f>
        <v>5</v>
      </c>
      <c r="F3221" s="223">
        <f>DATE(FACTURACION[[#This Row],[AÑO]],FACTURACION[[#This Row],[Mes numero]],1)</f>
        <v>42491</v>
      </c>
      <c r="G3221" s="160">
        <v>11966</v>
      </c>
      <c r="H3221" s="25">
        <v>891101577</v>
      </c>
      <c r="I3221" s="3" t="str">
        <f>+VLOOKUP(FACTURACION[[#This Row],[NIT]],TABLACLIENTE,2,FALSE)</f>
        <v>ALCANOS DE COLOMBIA S.A. E.S.P</v>
      </c>
      <c r="J3221" s="3" t="s">
        <v>20</v>
      </c>
      <c r="K3221" s="12" t="str">
        <f>+VLOOKUP(FACTURACION[[#This Row],[REFERENCIA]],CODINV,2,FALSE)</f>
        <v xml:space="preserve">MEDIDOR AC-250 C: 3/4" CON CONECTORES </v>
      </c>
      <c r="L3221" s="12" t="str">
        <f>IF(VLOOKUP(FACTURACION[[#This Row],[REFERENCIA]],CODINV,3,FALSE)=0,"",VLOOKUP(FACTURACION[[#This Row],[REFERENCIA]],CODINV,3,FALSE))</f>
        <v/>
      </c>
      <c r="M3221" s="12" t="str">
        <f>+VLOOKUP(FACTURACION[[#This Row],[REFERENCIA]],CODINV,4,FALSE)</f>
        <v>MEDIDORES</v>
      </c>
      <c r="N3221" s="12" t="str">
        <f>+VLOOKUP(FACTURACION[[#This Row],[REFERENCIA]],CODINV,5,FALSE)</f>
        <v>HONEYWELL</v>
      </c>
      <c r="O3221" s="3">
        <v>12</v>
      </c>
      <c r="P3221" s="31">
        <v>409715</v>
      </c>
      <c r="Q3221" s="24">
        <f>+FACTURACION[[#This Row],[CANTIDAD]]*FACTURACION[[#This Row],[VR UNITARIO]]/1000</f>
        <v>4916.58</v>
      </c>
      <c r="R3221" s="3" t="str">
        <f>+VLOOKUP(FACTURACION[[#This Row],[NIT]],TABLACLIENTE,5,FALSE)</f>
        <v>NEIVA</v>
      </c>
    </row>
    <row r="3222" spans="3:18">
      <c r="C3222" s="29">
        <v>2016</v>
      </c>
      <c r="D3222" s="30" t="s">
        <v>84</v>
      </c>
      <c r="E3222" s="30">
        <f>MONTH(FACTURACION[[#This Row],[MES]]&amp;1)</f>
        <v>5</v>
      </c>
      <c r="F3222" s="223">
        <f>DATE(FACTURACION[[#This Row],[AÑO]],FACTURACION[[#This Row],[Mes numero]],1)</f>
        <v>42491</v>
      </c>
      <c r="G3222" s="160">
        <v>11973</v>
      </c>
      <c r="H3222" s="25">
        <v>891101577</v>
      </c>
      <c r="I3222" s="3" t="str">
        <f>+VLOOKUP(FACTURACION[[#This Row],[NIT]],TABLACLIENTE,2,FALSE)</f>
        <v>ALCANOS DE COLOMBIA S.A. E.S.P</v>
      </c>
      <c r="J3222" s="3" t="s">
        <v>20</v>
      </c>
      <c r="K3222" s="12" t="str">
        <f>+VLOOKUP(FACTURACION[[#This Row],[REFERENCIA]],CODINV,2,FALSE)</f>
        <v xml:space="preserve">MEDIDOR AC-250 C: 3/4" CON CONECTORES </v>
      </c>
      <c r="L3222" s="12" t="str">
        <f>IF(VLOOKUP(FACTURACION[[#This Row],[REFERENCIA]],CODINV,3,FALSE)=0,"",VLOOKUP(FACTURACION[[#This Row],[REFERENCIA]],CODINV,3,FALSE))</f>
        <v/>
      </c>
      <c r="M3222" s="12" t="str">
        <f>+VLOOKUP(FACTURACION[[#This Row],[REFERENCIA]],CODINV,4,FALSE)</f>
        <v>MEDIDORES</v>
      </c>
      <c r="N3222" s="12" t="str">
        <f>+VLOOKUP(FACTURACION[[#This Row],[REFERENCIA]],CODINV,5,FALSE)</f>
        <v>HONEYWELL</v>
      </c>
      <c r="O3222" s="3">
        <v>25</v>
      </c>
      <c r="P3222" s="31">
        <v>417760</v>
      </c>
      <c r="Q3222" s="24">
        <f>+FACTURACION[[#This Row],[CANTIDAD]]*FACTURACION[[#This Row],[VR UNITARIO]]/1000</f>
        <v>10444</v>
      </c>
      <c r="R3222" s="3" t="str">
        <f>+VLOOKUP(FACTURACION[[#This Row],[NIT]],TABLACLIENTE,5,FALSE)</f>
        <v>NEIVA</v>
      </c>
    </row>
    <row r="3223" spans="3:18">
      <c r="C3223" s="29">
        <v>2016</v>
      </c>
      <c r="D3223" s="30" t="s">
        <v>84</v>
      </c>
      <c r="E3223" s="30">
        <f>MONTH(FACTURACION[[#This Row],[MES]]&amp;1)</f>
        <v>5</v>
      </c>
      <c r="F3223" s="223">
        <f>DATE(FACTURACION[[#This Row],[AÑO]],FACTURACION[[#This Row],[Mes numero]],1)</f>
        <v>42491</v>
      </c>
      <c r="G3223" s="160">
        <v>11974</v>
      </c>
      <c r="H3223" s="25">
        <v>891101577</v>
      </c>
      <c r="I3223" s="3" t="str">
        <f>+VLOOKUP(FACTURACION[[#This Row],[NIT]],TABLACLIENTE,2,FALSE)</f>
        <v>ALCANOS DE COLOMBIA S.A. E.S.P</v>
      </c>
      <c r="J3223" s="3" t="s">
        <v>20</v>
      </c>
      <c r="K3223" s="12" t="str">
        <f>+VLOOKUP(FACTURACION[[#This Row],[REFERENCIA]],CODINV,2,FALSE)</f>
        <v xml:space="preserve">MEDIDOR AC-250 C: 3/4" CON CONECTORES </v>
      </c>
      <c r="L3223" s="12" t="str">
        <f>IF(VLOOKUP(FACTURACION[[#This Row],[REFERENCIA]],CODINV,3,FALSE)=0,"",VLOOKUP(FACTURACION[[#This Row],[REFERENCIA]],CODINV,3,FALSE))</f>
        <v/>
      </c>
      <c r="M3223" s="12" t="str">
        <f>+VLOOKUP(FACTURACION[[#This Row],[REFERENCIA]],CODINV,4,FALSE)</f>
        <v>MEDIDORES</v>
      </c>
      <c r="N3223" s="12" t="str">
        <f>+VLOOKUP(FACTURACION[[#This Row],[REFERENCIA]],CODINV,5,FALSE)</f>
        <v>HONEYWELL</v>
      </c>
      <c r="O3223" s="3">
        <v>7</v>
      </c>
      <c r="P3223" s="31">
        <v>417760</v>
      </c>
      <c r="Q3223" s="24">
        <f>+FACTURACION[[#This Row],[CANTIDAD]]*FACTURACION[[#This Row],[VR UNITARIO]]/1000</f>
        <v>2924.32</v>
      </c>
      <c r="R3223" s="3" t="str">
        <f>+VLOOKUP(FACTURACION[[#This Row],[NIT]],TABLACLIENTE,5,FALSE)</f>
        <v>NEIVA</v>
      </c>
    </row>
    <row r="3224" spans="3:18">
      <c r="C3224" s="29">
        <v>2016</v>
      </c>
      <c r="D3224" s="30" t="s">
        <v>84</v>
      </c>
      <c r="E3224" s="30">
        <f>MONTH(FACTURACION[[#This Row],[MES]]&amp;1)</f>
        <v>5</v>
      </c>
      <c r="F3224" s="223">
        <f>DATE(FACTURACION[[#This Row],[AÑO]],FACTURACION[[#This Row],[Mes numero]],1)</f>
        <v>42491</v>
      </c>
      <c r="G3224" s="160">
        <v>11975</v>
      </c>
      <c r="H3224" s="25">
        <v>891101577</v>
      </c>
      <c r="I3224" s="3" t="str">
        <f>+VLOOKUP(FACTURACION[[#This Row],[NIT]],TABLACLIENTE,2,FALSE)</f>
        <v>ALCANOS DE COLOMBIA S.A. E.S.P</v>
      </c>
      <c r="J3224" s="3" t="s">
        <v>20</v>
      </c>
      <c r="K3224" s="12" t="str">
        <f>+VLOOKUP(FACTURACION[[#This Row],[REFERENCIA]],CODINV,2,FALSE)</f>
        <v xml:space="preserve">MEDIDOR AC-250 C: 3/4" CON CONECTORES </v>
      </c>
      <c r="L3224" s="12" t="str">
        <f>IF(VLOOKUP(FACTURACION[[#This Row],[REFERENCIA]],CODINV,3,FALSE)=0,"",VLOOKUP(FACTURACION[[#This Row],[REFERENCIA]],CODINV,3,FALSE))</f>
        <v/>
      </c>
      <c r="M3224" s="12" t="str">
        <f>+VLOOKUP(FACTURACION[[#This Row],[REFERENCIA]],CODINV,4,FALSE)</f>
        <v>MEDIDORES</v>
      </c>
      <c r="N3224" s="12" t="str">
        <f>+VLOOKUP(FACTURACION[[#This Row],[REFERENCIA]],CODINV,5,FALSE)</f>
        <v>HONEYWELL</v>
      </c>
      <c r="O3224" s="3">
        <v>5</v>
      </c>
      <c r="P3224" s="31">
        <v>417760</v>
      </c>
      <c r="Q3224" s="24">
        <f>+FACTURACION[[#This Row],[CANTIDAD]]*FACTURACION[[#This Row],[VR UNITARIO]]/1000</f>
        <v>2088.8000000000002</v>
      </c>
      <c r="R3224" s="3" t="str">
        <f>+VLOOKUP(FACTURACION[[#This Row],[NIT]],TABLACLIENTE,5,FALSE)</f>
        <v>NEIVA</v>
      </c>
    </row>
    <row r="3225" spans="3:18">
      <c r="C3225" s="29">
        <v>2016</v>
      </c>
      <c r="D3225" s="30" t="s">
        <v>84</v>
      </c>
      <c r="E3225" s="30">
        <f>MONTH(FACTURACION[[#This Row],[MES]]&amp;1)</f>
        <v>5</v>
      </c>
      <c r="F3225" s="223">
        <f>DATE(FACTURACION[[#This Row],[AÑO]],FACTURACION[[#This Row],[Mes numero]],1)</f>
        <v>42491</v>
      </c>
      <c r="G3225" s="160">
        <v>11999</v>
      </c>
      <c r="H3225" s="25">
        <v>891101577</v>
      </c>
      <c r="I3225" s="3" t="str">
        <f>+VLOOKUP(FACTURACION[[#This Row],[NIT]],TABLACLIENTE,2,FALSE)</f>
        <v>ALCANOS DE COLOMBIA S.A. E.S.P</v>
      </c>
      <c r="J3225" s="3" t="s">
        <v>20</v>
      </c>
      <c r="K3225" s="12" t="str">
        <f>+VLOOKUP(FACTURACION[[#This Row],[REFERENCIA]],CODINV,2,FALSE)</f>
        <v xml:space="preserve">MEDIDOR AC-250 C: 3/4" CON CONECTORES </v>
      </c>
      <c r="L3225" s="12" t="str">
        <f>IF(VLOOKUP(FACTURACION[[#This Row],[REFERENCIA]],CODINV,3,FALSE)=0,"",VLOOKUP(FACTURACION[[#This Row],[REFERENCIA]],CODINV,3,FALSE))</f>
        <v/>
      </c>
      <c r="M3225" s="12" t="str">
        <f>+VLOOKUP(FACTURACION[[#This Row],[REFERENCIA]],CODINV,4,FALSE)</f>
        <v>MEDIDORES</v>
      </c>
      <c r="N3225" s="12" t="str">
        <f>+VLOOKUP(FACTURACION[[#This Row],[REFERENCIA]],CODINV,5,FALSE)</f>
        <v>HONEYWELL</v>
      </c>
      <c r="O3225" s="3">
        <v>5</v>
      </c>
      <c r="P3225" s="31">
        <v>427456</v>
      </c>
      <c r="Q3225" s="24">
        <f>+FACTURACION[[#This Row],[CANTIDAD]]*FACTURACION[[#This Row],[VR UNITARIO]]/1000</f>
        <v>2137.2800000000002</v>
      </c>
      <c r="R3225" s="3" t="str">
        <f>+VLOOKUP(FACTURACION[[#This Row],[NIT]],TABLACLIENTE,5,FALSE)</f>
        <v>NEIVA</v>
      </c>
    </row>
    <row r="3226" spans="3:18">
      <c r="C3226" s="29">
        <v>2016</v>
      </c>
      <c r="D3226" s="30" t="s">
        <v>84</v>
      </c>
      <c r="E3226" s="30">
        <f>MONTH(FACTURACION[[#This Row],[MES]]&amp;1)</f>
        <v>5</v>
      </c>
      <c r="F3226" s="223">
        <f>DATE(FACTURACION[[#This Row],[AÑO]],FACTURACION[[#This Row],[Mes numero]],1)</f>
        <v>42491</v>
      </c>
      <c r="G3226" s="160">
        <v>12000</v>
      </c>
      <c r="H3226" s="25">
        <v>891101577</v>
      </c>
      <c r="I3226" s="3" t="str">
        <f>+VLOOKUP(FACTURACION[[#This Row],[NIT]],TABLACLIENTE,2,FALSE)</f>
        <v>ALCANOS DE COLOMBIA S.A. E.S.P</v>
      </c>
      <c r="J3226" s="3" t="s">
        <v>20</v>
      </c>
      <c r="K3226" s="12" t="str">
        <f>+VLOOKUP(FACTURACION[[#This Row],[REFERENCIA]],CODINV,2,FALSE)</f>
        <v xml:space="preserve">MEDIDOR AC-250 C: 3/4" CON CONECTORES </v>
      </c>
      <c r="L3226" s="12" t="str">
        <f>IF(VLOOKUP(FACTURACION[[#This Row],[REFERENCIA]],CODINV,3,FALSE)=0,"",VLOOKUP(FACTURACION[[#This Row],[REFERENCIA]],CODINV,3,FALSE))</f>
        <v/>
      </c>
      <c r="M3226" s="12" t="str">
        <f>+VLOOKUP(FACTURACION[[#This Row],[REFERENCIA]],CODINV,4,FALSE)</f>
        <v>MEDIDORES</v>
      </c>
      <c r="N3226" s="12" t="str">
        <f>+VLOOKUP(FACTURACION[[#This Row],[REFERENCIA]],CODINV,5,FALSE)</f>
        <v>HONEYWELL</v>
      </c>
      <c r="O3226" s="3">
        <v>5</v>
      </c>
      <c r="P3226" s="31">
        <v>427456</v>
      </c>
      <c r="Q3226" s="24">
        <f>+FACTURACION[[#This Row],[CANTIDAD]]*FACTURACION[[#This Row],[VR UNITARIO]]/1000</f>
        <v>2137.2800000000002</v>
      </c>
      <c r="R3226" s="3" t="str">
        <f>+VLOOKUP(FACTURACION[[#This Row],[NIT]],TABLACLIENTE,5,FALSE)</f>
        <v>NEIVA</v>
      </c>
    </row>
    <row r="3227" spans="3:18">
      <c r="C3227" s="29">
        <v>2016</v>
      </c>
      <c r="D3227" s="30" t="s">
        <v>84</v>
      </c>
      <c r="E3227" s="30">
        <f>MONTH(FACTURACION[[#This Row],[MES]]&amp;1)</f>
        <v>5</v>
      </c>
      <c r="F3227" s="223">
        <f>DATE(FACTURACION[[#This Row],[AÑO]],FACTURACION[[#This Row],[Mes numero]],1)</f>
        <v>42491</v>
      </c>
      <c r="G3227" s="160">
        <v>12001</v>
      </c>
      <c r="H3227" s="25">
        <v>800202395</v>
      </c>
      <c r="I3227" s="3" t="str">
        <f>+VLOOKUP(FACTURACION[[#This Row],[NIT]],TABLACLIENTE,2,FALSE)</f>
        <v>EFIGAS GAS NATURAL S.A. E.S.P. (EFIGAS S.A. E.S.P.)</v>
      </c>
      <c r="J3227" s="3" t="s">
        <v>20</v>
      </c>
      <c r="K3227" s="12" t="str">
        <f>+VLOOKUP(FACTURACION[[#This Row],[REFERENCIA]],CODINV,2,FALSE)</f>
        <v xml:space="preserve">MEDIDOR AC-250 C: 3/4" CON CONECTORES </v>
      </c>
      <c r="L3227" s="12" t="str">
        <f>IF(VLOOKUP(FACTURACION[[#This Row],[REFERENCIA]],CODINV,3,FALSE)=0,"",VLOOKUP(FACTURACION[[#This Row],[REFERENCIA]],CODINV,3,FALSE))</f>
        <v/>
      </c>
      <c r="M3227" s="12" t="str">
        <f>+VLOOKUP(FACTURACION[[#This Row],[REFERENCIA]],CODINV,4,FALSE)</f>
        <v>MEDIDORES</v>
      </c>
      <c r="N3227" s="12" t="str">
        <f>+VLOOKUP(FACTURACION[[#This Row],[REFERENCIA]],CODINV,5,FALSE)</f>
        <v>HONEYWELL</v>
      </c>
      <c r="O3227" s="3">
        <v>25</v>
      </c>
      <c r="P3227" s="31">
        <v>410841</v>
      </c>
      <c r="Q3227" s="24">
        <f>+FACTURACION[[#This Row],[CANTIDAD]]*FACTURACION[[#This Row],[VR UNITARIO]]/1000</f>
        <v>10271.025</v>
      </c>
      <c r="R3227" s="3" t="str">
        <f>+VLOOKUP(FACTURACION[[#This Row],[NIT]],TABLACLIENTE,5,FALSE)</f>
        <v>MANIZALES</v>
      </c>
    </row>
    <row r="3228" spans="3:18">
      <c r="C3228" s="29">
        <v>2016</v>
      </c>
      <c r="D3228" s="30" t="s">
        <v>84</v>
      </c>
      <c r="E3228" s="30">
        <f>MONTH(FACTURACION[[#This Row],[MES]]&amp;1)</f>
        <v>5</v>
      </c>
      <c r="F3228" s="223">
        <f>DATE(FACTURACION[[#This Row],[AÑO]],FACTURACION[[#This Row],[Mes numero]],1)</f>
        <v>42491</v>
      </c>
      <c r="G3228" s="160">
        <v>12002</v>
      </c>
      <c r="H3228" s="25">
        <v>800202395</v>
      </c>
      <c r="I3228" s="3" t="str">
        <f>+VLOOKUP(FACTURACION[[#This Row],[NIT]],TABLACLIENTE,2,FALSE)</f>
        <v>EFIGAS GAS NATURAL S.A. E.S.P. (EFIGAS S.A. E.S.P.)</v>
      </c>
      <c r="J3228" s="3" t="s">
        <v>20</v>
      </c>
      <c r="K3228" s="12" t="str">
        <f>+VLOOKUP(FACTURACION[[#This Row],[REFERENCIA]],CODINV,2,FALSE)</f>
        <v xml:space="preserve">MEDIDOR AC-250 C: 3/4" CON CONECTORES </v>
      </c>
      <c r="L3228" s="12" t="str">
        <f>IF(VLOOKUP(FACTURACION[[#This Row],[REFERENCIA]],CODINV,3,FALSE)=0,"",VLOOKUP(FACTURACION[[#This Row],[REFERENCIA]],CODINV,3,FALSE))</f>
        <v/>
      </c>
      <c r="M3228" s="12" t="str">
        <f>+VLOOKUP(FACTURACION[[#This Row],[REFERENCIA]],CODINV,4,FALSE)</f>
        <v>MEDIDORES</v>
      </c>
      <c r="N3228" s="12" t="str">
        <f>+VLOOKUP(FACTURACION[[#This Row],[REFERENCIA]],CODINV,5,FALSE)</f>
        <v>HONEYWELL</v>
      </c>
      <c r="O3228" s="3">
        <v>25</v>
      </c>
      <c r="P3228" s="31">
        <v>410841</v>
      </c>
      <c r="Q3228" s="24">
        <f>+FACTURACION[[#This Row],[CANTIDAD]]*FACTURACION[[#This Row],[VR UNITARIO]]/1000</f>
        <v>10271.025</v>
      </c>
      <c r="R3228" s="3" t="str">
        <f>+VLOOKUP(FACTURACION[[#This Row],[NIT]],TABLACLIENTE,5,FALSE)</f>
        <v>MANIZALES</v>
      </c>
    </row>
    <row r="3229" spans="3:18">
      <c r="C3229" s="29">
        <v>2016</v>
      </c>
      <c r="D3229" s="30" t="s">
        <v>84</v>
      </c>
      <c r="E3229" s="30">
        <f>MONTH(FACTURACION[[#This Row],[MES]]&amp;1)</f>
        <v>5</v>
      </c>
      <c r="F3229" s="223">
        <f>DATE(FACTURACION[[#This Row],[AÑO]],FACTURACION[[#This Row],[Mes numero]],1)</f>
        <v>42491</v>
      </c>
      <c r="G3229" s="160">
        <v>11964</v>
      </c>
      <c r="H3229" s="25">
        <v>800021272</v>
      </c>
      <c r="I3229" s="3" t="str">
        <f>+VLOOKUP(FACTURACION[[#This Row],[NIT]],TABLACLIENTE,2,FALSE)</f>
        <v>GASES DEL LLANO S.A. E.S.P (LLANOGAS S.A. E.S.P.)</v>
      </c>
      <c r="J3229" s="3" t="s">
        <v>20</v>
      </c>
      <c r="K3229" s="12" t="str">
        <f>+VLOOKUP(FACTURACION[[#This Row],[REFERENCIA]],CODINV,2,FALSE)</f>
        <v xml:space="preserve">MEDIDOR AC-250 C: 3/4" CON CONECTORES </v>
      </c>
      <c r="L3229" s="12" t="str">
        <f>IF(VLOOKUP(FACTURACION[[#This Row],[REFERENCIA]],CODINV,3,FALSE)=0,"",VLOOKUP(FACTURACION[[#This Row],[REFERENCIA]],CODINV,3,FALSE))</f>
        <v/>
      </c>
      <c r="M3229" s="12" t="str">
        <f>+VLOOKUP(FACTURACION[[#This Row],[REFERENCIA]],CODINV,4,FALSE)</f>
        <v>MEDIDORES</v>
      </c>
      <c r="N3229" s="12" t="str">
        <f>+VLOOKUP(FACTURACION[[#This Row],[REFERENCIA]],CODINV,5,FALSE)</f>
        <v>HONEYWELL</v>
      </c>
      <c r="O3229" s="3">
        <v>20</v>
      </c>
      <c r="P3229" s="31">
        <v>399160</v>
      </c>
      <c r="Q3229" s="24">
        <f>+FACTURACION[[#This Row],[CANTIDAD]]*FACTURACION[[#This Row],[VR UNITARIO]]/1000</f>
        <v>7983.2</v>
      </c>
      <c r="R3229" s="3" t="str">
        <f>+VLOOKUP(FACTURACION[[#This Row],[NIT]],TABLACLIENTE,5,FALSE)</f>
        <v>VILLAVICENCIO</v>
      </c>
    </row>
    <row r="3230" spans="3:18">
      <c r="C3230" s="29">
        <v>2016</v>
      </c>
      <c r="D3230" s="30" t="s">
        <v>84</v>
      </c>
      <c r="E3230" s="30">
        <f>MONTH(FACTURACION[[#This Row],[MES]]&amp;1)</f>
        <v>5</v>
      </c>
      <c r="F3230" s="223">
        <f>DATE(FACTURACION[[#This Row],[AÑO]],FACTURACION[[#This Row],[Mes numero]],1)</f>
        <v>42491</v>
      </c>
      <c r="G3230" s="160">
        <v>11976</v>
      </c>
      <c r="H3230" s="25">
        <v>800021272</v>
      </c>
      <c r="I3230" s="3" t="str">
        <f>+VLOOKUP(FACTURACION[[#This Row],[NIT]],TABLACLIENTE,2,FALSE)</f>
        <v>GASES DEL LLANO S.A. E.S.P (LLANOGAS S.A. E.S.P.)</v>
      </c>
      <c r="J3230" s="3" t="s">
        <v>20</v>
      </c>
      <c r="K3230" s="12" t="str">
        <f>+VLOOKUP(FACTURACION[[#This Row],[REFERENCIA]],CODINV,2,FALSE)</f>
        <v xml:space="preserve">MEDIDOR AC-250 C: 3/4" CON CONECTORES </v>
      </c>
      <c r="L3230" s="12" t="str">
        <f>IF(VLOOKUP(FACTURACION[[#This Row],[REFERENCIA]],CODINV,3,FALSE)=0,"",VLOOKUP(FACTURACION[[#This Row],[REFERENCIA]],CODINV,3,FALSE))</f>
        <v/>
      </c>
      <c r="M3230" s="12" t="str">
        <f>+VLOOKUP(FACTURACION[[#This Row],[REFERENCIA]],CODINV,4,FALSE)</f>
        <v>MEDIDORES</v>
      </c>
      <c r="N3230" s="12" t="str">
        <f>+VLOOKUP(FACTURACION[[#This Row],[REFERENCIA]],CODINV,5,FALSE)</f>
        <v>HONEYWELL</v>
      </c>
      <c r="O3230" s="3">
        <v>1</v>
      </c>
      <c r="P3230" s="31">
        <v>413332</v>
      </c>
      <c r="Q3230" s="24">
        <f>+FACTURACION[[#This Row],[CANTIDAD]]*FACTURACION[[#This Row],[VR UNITARIO]]/1000</f>
        <v>413.33199999999999</v>
      </c>
      <c r="R3230" s="3" t="str">
        <f>+VLOOKUP(FACTURACION[[#This Row],[NIT]],TABLACLIENTE,5,FALSE)</f>
        <v>VILLAVICENCIO</v>
      </c>
    </row>
    <row r="3231" spans="3:18">
      <c r="C3231" s="29">
        <v>2016</v>
      </c>
      <c r="D3231" s="30" t="s">
        <v>84</v>
      </c>
      <c r="E3231" s="30">
        <f>MONTH(FACTURACION[[#This Row],[MES]]&amp;1)</f>
        <v>5</v>
      </c>
      <c r="F3231" s="223">
        <f>DATE(FACTURACION[[#This Row],[AÑO]],FACTURACION[[#This Row],[Mes numero]],1)</f>
        <v>42491</v>
      </c>
      <c r="G3231" s="160">
        <v>11998</v>
      </c>
      <c r="H3231" s="25">
        <v>860510315</v>
      </c>
      <c r="I3231" s="3" t="str">
        <f>+VLOOKUP(FACTURACION[[#This Row],[NIT]],TABLACLIENTE,2,FALSE)</f>
        <v>INVERSIONES ALIS SAS</v>
      </c>
      <c r="J3231" s="3" t="s">
        <v>20</v>
      </c>
      <c r="K3231" s="12" t="str">
        <f>+VLOOKUP(FACTURACION[[#This Row],[REFERENCIA]],CODINV,2,FALSE)</f>
        <v xml:space="preserve">MEDIDOR AC-250 C: 3/4" CON CONECTORES </v>
      </c>
      <c r="L3231" s="12" t="str">
        <f>IF(VLOOKUP(FACTURACION[[#This Row],[REFERENCIA]],CODINV,3,FALSE)=0,"",VLOOKUP(FACTURACION[[#This Row],[REFERENCIA]],CODINV,3,FALSE))</f>
        <v/>
      </c>
      <c r="M3231" s="12" t="str">
        <f>+VLOOKUP(FACTURACION[[#This Row],[REFERENCIA]],CODINV,4,FALSE)</f>
        <v>MEDIDORES</v>
      </c>
      <c r="N3231" s="12" t="str">
        <f>+VLOOKUP(FACTURACION[[#This Row],[REFERENCIA]],CODINV,5,FALSE)</f>
        <v>HONEYWELL</v>
      </c>
      <c r="O3231" s="3">
        <v>10</v>
      </c>
      <c r="P3231" s="31">
        <v>422925</v>
      </c>
      <c r="Q3231" s="24">
        <f>+FACTURACION[[#This Row],[CANTIDAD]]*FACTURACION[[#This Row],[VR UNITARIO]]/1000</f>
        <v>4229.25</v>
      </c>
      <c r="R3231" s="3" t="str">
        <f>+VLOOKUP(FACTURACION[[#This Row],[NIT]],TABLACLIENTE,5,FALSE)</f>
        <v>VILLAVICENCIO</v>
      </c>
    </row>
    <row r="3232" spans="3:18">
      <c r="C3232" s="29">
        <v>2016</v>
      </c>
      <c r="D3232" s="30" t="s">
        <v>84</v>
      </c>
      <c r="E3232" s="30">
        <f>MONTH(FACTURACION[[#This Row],[MES]]&amp;1)</f>
        <v>5</v>
      </c>
      <c r="F3232" s="223">
        <f>DATE(FACTURACION[[#This Row],[AÑO]],FACTURACION[[#This Row],[Mes numero]],1)</f>
        <v>42491</v>
      </c>
      <c r="G3232" s="160">
        <v>11955</v>
      </c>
      <c r="H3232" s="25">
        <v>900432851</v>
      </c>
      <c r="I3232" s="3" t="str">
        <f>+VLOOKUP(FACTURACION[[#This Row],[NIT]],TABLACLIENTE,2,FALSE)</f>
        <v>CONSTRUREDES BERNAL SAS</v>
      </c>
      <c r="J3232" s="3" t="s">
        <v>21</v>
      </c>
      <c r="K3232" s="12" t="str">
        <f>+VLOOKUP(FACTURACION[[#This Row],[REFERENCIA]],CODINV,2,FALSE)</f>
        <v>MEDIDOR AC-630 C:1 1/4" MAOP 25PSIG CON CONECTORES</v>
      </c>
      <c r="L3232" s="12" t="str">
        <f>IF(VLOOKUP(FACTURACION[[#This Row],[REFERENCIA]],CODINV,3,FALSE)=0,"",VLOOKUP(FACTURACION[[#This Row],[REFERENCIA]],CODINV,3,FALSE))</f>
        <v/>
      </c>
      <c r="M3232" s="12" t="str">
        <f>+VLOOKUP(FACTURACION[[#This Row],[REFERENCIA]],CODINV,4,FALSE)</f>
        <v>MEDIDORES</v>
      </c>
      <c r="N3232" s="12" t="str">
        <f>+VLOOKUP(FACTURACION[[#This Row],[REFERENCIA]],CODINV,5,FALSE)</f>
        <v>HONEYWELL</v>
      </c>
      <c r="O3232" s="3">
        <v>1</v>
      </c>
      <c r="P3232" s="31">
        <v>1980000</v>
      </c>
      <c r="Q3232" s="24">
        <f>+FACTURACION[[#This Row],[CANTIDAD]]*FACTURACION[[#This Row],[VR UNITARIO]]/1000</f>
        <v>1980</v>
      </c>
      <c r="R3232" s="3" t="str">
        <f>+VLOOKUP(FACTURACION[[#This Row],[NIT]],TABLACLIENTE,5,FALSE)</f>
        <v>YOPAL</v>
      </c>
    </row>
    <row r="3233" spans="3:18">
      <c r="C3233" s="29">
        <v>2016</v>
      </c>
      <c r="D3233" s="30" t="s">
        <v>84</v>
      </c>
      <c r="E3233" s="30">
        <f>MONTH(FACTURACION[[#This Row],[MES]]&amp;1)</f>
        <v>5</v>
      </c>
      <c r="F3233" s="223">
        <f>DATE(FACTURACION[[#This Row],[AÑO]],FACTURACION[[#This Row],[Mes numero]],1)</f>
        <v>42491</v>
      </c>
      <c r="G3233" s="160">
        <v>12001</v>
      </c>
      <c r="H3233" s="25">
        <v>800202395</v>
      </c>
      <c r="I3233" s="3" t="str">
        <f>+VLOOKUP(FACTURACION[[#This Row],[NIT]],TABLACLIENTE,2,FALSE)</f>
        <v>EFIGAS GAS NATURAL S.A. E.S.P. (EFIGAS S.A. E.S.P.)</v>
      </c>
      <c r="J3233" s="3" t="s">
        <v>21</v>
      </c>
      <c r="K3233" s="12" t="str">
        <f>+VLOOKUP(FACTURACION[[#This Row],[REFERENCIA]],CODINV,2,FALSE)</f>
        <v>MEDIDOR AC-630 C:1 1/4" MAOP 25PSIG CON CONECTORES</v>
      </c>
      <c r="L3233" s="12" t="str">
        <f>IF(VLOOKUP(FACTURACION[[#This Row],[REFERENCIA]],CODINV,3,FALSE)=0,"",VLOOKUP(FACTURACION[[#This Row],[REFERENCIA]],CODINV,3,FALSE))</f>
        <v/>
      </c>
      <c r="M3233" s="12" t="str">
        <f>+VLOOKUP(FACTURACION[[#This Row],[REFERENCIA]],CODINV,4,FALSE)</f>
        <v>MEDIDORES</v>
      </c>
      <c r="N3233" s="12" t="str">
        <f>+VLOOKUP(FACTURACION[[#This Row],[REFERENCIA]],CODINV,5,FALSE)</f>
        <v>HONEYWELL</v>
      </c>
      <c r="O3233" s="3">
        <v>1</v>
      </c>
      <c r="P3233" s="31">
        <v>1928838</v>
      </c>
      <c r="Q3233" s="24">
        <f>+FACTURACION[[#This Row],[CANTIDAD]]*FACTURACION[[#This Row],[VR UNITARIO]]/1000</f>
        <v>1928.838</v>
      </c>
      <c r="R3233" s="3" t="str">
        <f>+VLOOKUP(FACTURACION[[#This Row],[NIT]],TABLACLIENTE,5,FALSE)</f>
        <v>MANIZALES</v>
      </c>
    </row>
    <row r="3234" spans="3:18">
      <c r="C3234" s="29">
        <v>2016</v>
      </c>
      <c r="D3234" s="30" t="s">
        <v>84</v>
      </c>
      <c r="E3234" s="30">
        <f>MONTH(FACTURACION[[#This Row],[MES]]&amp;1)</f>
        <v>5</v>
      </c>
      <c r="F3234" s="223">
        <f>DATE(FACTURACION[[#This Row],[AÑO]],FACTURACION[[#This Row],[Mes numero]],1)</f>
        <v>42491</v>
      </c>
      <c r="G3234" s="160">
        <v>12002</v>
      </c>
      <c r="H3234" s="25">
        <v>800202395</v>
      </c>
      <c r="I3234" s="3" t="str">
        <f>+VLOOKUP(FACTURACION[[#This Row],[NIT]],TABLACLIENTE,2,FALSE)</f>
        <v>EFIGAS GAS NATURAL S.A. E.S.P. (EFIGAS S.A. E.S.P.)</v>
      </c>
      <c r="J3234" s="3" t="s">
        <v>21</v>
      </c>
      <c r="K3234" s="12" t="str">
        <f>+VLOOKUP(FACTURACION[[#This Row],[REFERENCIA]],CODINV,2,FALSE)</f>
        <v>MEDIDOR AC-630 C:1 1/4" MAOP 25PSIG CON CONECTORES</v>
      </c>
      <c r="L3234" s="12" t="str">
        <f>IF(VLOOKUP(FACTURACION[[#This Row],[REFERENCIA]],CODINV,3,FALSE)=0,"",VLOOKUP(FACTURACION[[#This Row],[REFERENCIA]],CODINV,3,FALSE))</f>
        <v/>
      </c>
      <c r="M3234" s="12" t="str">
        <f>+VLOOKUP(FACTURACION[[#This Row],[REFERENCIA]],CODINV,4,FALSE)</f>
        <v>MEDIDORES</v>
      </c>
      <c r="N3234" s="12" t="str">
        <f>+VLOOKUP(FACTURACION[[#This Row],[REFERENCIA]],CODINV,5,FALSE)</f>
        <v>HONEYWELL</v>
      </c>
      <c r="O3234" s="3">
        <v>1</v>
      </c>
      <c r="P3234" s="31">
        <v>1928838</v>
      </c>
      <c r="Q3234" s="24">
        <f>+FACTURACION[[#This Row],[CANTIDAD]]*FACTURACION[[#This Row],[VR UNITARIO]]/1000</f>
        <v>1928.838</v>
      </c>
      <c r="R3234" s="3" t="str">
        <f>+VLOOKUP(FACTURACION[[#This Row],[NIT]],TABLACLIENTE,5,FALSE)</f>
        <v>MANIZALES</v>
      </c>
    </row>
    <row r="3235" spans="3:18">
      <c r="C3235" s="29">
        <v>2016</v>
      </c>
      <c r="D3235" s="30" t="s">
        <v>84</v>
      </c>
      <c r="E3235" s="30">
        <f>MONTH(FACTURACION[[#This Row],[MES]]&amp;1)</f>
        <v>5</v>
      </c>
      <c r="F3235" s="223">
        <f>DATE(FACTURACION[[#This Row],[AÑO]],FACTURACION[[#This Row],[Mes numero]],1)</f>
        <v>42491</v>
      </c>
      <c r="G3235" s="160">
        <v>11977</v>
      </c>
      <c r="H3235" s="25">
        <v>800021272</v>
      </c>
      <c r="I3235" s="3" t="str">
        <f>+VLOOKUP(FACTURACION[[#This Row],[NIT]],TABLACLIENTE,2,FALSE)</f>
        <v>GASES DEL LLANO S.A. E.S.P (LLANOGAS S.A. E.S.P.)</v>
      </c>
      <c r="J3235" s="3" t="s">
        <v>21</v>
      </c>
      <c r="K3235" s="12" t="str">
        <f>+VLOOKUP(FACTURACION[[#This Row],[REFERENCIA]],CODINV,2,FALSE)</f>
        <v>MEDIDOR AC-630 C:1 1/4" MAOP 25PSIG CON CONECTORES</v>
      </c>
      <c r="L3235" s="12" t="str">
        <f>IF(VLOOKUP(FACTURACION[[#This Row],[REFERENCIA]],CODINV,3,FALSE)=0,"",VLOOKUP(FACTURACION[[#This Row],[REFERENCIA]],CODINV,3,FALSE))</f>
        <v/>
      </c>
      <c r="M3235" s="12" t="str">
        <f>+VLOOKUP(FACTURACION[[#This Row],[REFERENCIA]],CODINV,4,FALSE)</f>
        <v>MEDIDORES</v>
      </c>
      <c r="N3235" s="12" t="str">
        <f>+VLOOKUP(FACTURACION[[#This Row],[REFERENCIA]],CODINV,5,FALSE)</f>
        <v>HONEYWELL</v>
      </c>
      <c r="O3235" s="3">
        <v>2</v>
      </c>
      <c r="P3235" s="31">
        <v>1921993</v>
      </c>
      <c r="Q3235" s="24">
        <f>+FACTURACION[[#This Row],[CANTIDAD]]*FACTURACION[[#This Row],[VR UNITARIO]]/1000</f>
        <v>3843.9859999999999</v>
      </c>
      <c r="R3235" s="3" t="str">
        <f>+VLOOKUP(FACTURACION[[#This Row],[NIT]],TABLACLIENTE,5,FALSE)</f>
        <v>VILLAVICENCIO</v>
      </c>
    </row>
    <row r="3236" spans="3:18">
      <c r="C3236" s="29">
        <v>2016</v>
      </c>
      <c r="D3236" s="30" t="s">
        <v>84</v>
      </c>
      <c r="E3236" s="30">
        <f>MONTH(FACTURACION[[#This Row],[MES]]&amp;1)</f>
        <v>5</v>
      </c>
      <c r="F3236" s="223">
        <f>DATE(FACTURACION[[#This Row],[AÑO]],FACTURACION[[#This Row],[Mes numero]],1)</f>
        <v>42491</v>
      </c>
      <c r="G3236" s="160">
        <v>11966</v>
      </c>
      <c r="H3236" s="25">
        <v>891101577</v>
      </c>
      <c r="I3236" s="3" t="str">
        <f>+VLOOKUP(FACTURACION[[#This Row],[NIT]],TABLACLIENTE,2,FALSE)</f>
        <v>ALCANOS DE COLOMBIA S.A. E.S.P</v>
      </c>
      <c r="J3236" s="3" t="s">
        <v>262</v>
      </c>
      <c r="K3236" s="12" t="str">
        <f>+VLOOKUP(FACTURACION[[#This Row],[REFERENCIA]],CODINV,2,FALSE)</f>
        <v>MEDIDOR AL-425 C:1 1/4" MAOP 25 PSIG</v>
      </c>
      <c r="L3236" s="12" t="str">
        <f>IF(VLOOKUP(FACTURACION[[#This Row],[REFERENCIA]],CODINV,3,FALSE)=0,"",VLOOKUP(FACTURACION[[#This Row],[REFERENCIA]],CODINV,3,FALSE))</f>
        <v/>
      </c>
      <c r="M3236" s="12" t="str">
        <f>+VLOOKUP(FACTURACION[[#This Row],[REFERENCIA]],CODINV,4,FALSE)</f>
        <v>MEDIDORES</v>
      </c>
      <c r="N3236" s="12" t="str">
        <f>+VLOOKUP(FACTURACION[[#This Row],[REFERENCIA]],CODINV,5,FALSE)</f>
        <v>HONEYWELL</v>
      </c>
      <c r="O3236" s="3">
        <v>47</v>
      </c>
      <c r="P3236" s="31">
        <v>654385</v>
      </c>
      <c r="Q3236" s="24">
        <f>+FACTURACION[[#This Row],[CANTIDAD]]*FACTURACION[[#This Row],[VR UNITARIO]]/1000</f>
        <v>30756.095000000001</v>
      </c>
      <c r="R3236" s="3" t="str">
        <f>+VLOOKUP(FACTURACION[[#This Row],[NIT]],TABLACLIENTE,5,FALSE)</f>
        <v>NEIVA</v>
      </c>
    </row>
    <row r="3237" spans="3:18">
      <c r="C3237" s="29">
        <v>2016</v>
      </c>
      <c r="D3237" s="30" t="s">
        <v>84</v>
      </c>
      <c r="E3237" s="30">
        <f>MONTH(FACTURACION[[#This Row],[MES]]&amp;1)</f>
        <v>5</v>
      </c>
      <c r="F3237" s="223">
        <f>DATE(FACTURACION[[#This Row],[AÑO]],FACTURACION[[#This Row],[Mes numero]],1)</f>
        <v>42491</v>
      </c>
      <c r="G3237" s="160">
        <v>11995</v>
      </c>
      <c r="H3237" s="25">
        <v>800021272</v>
      </c>
      <c r="I3237" s="3" t="str">
        <f>+VLOOKUP(FACTURACION[[#This Row],[NIT]],TABLACLIENTE,2,FALSE)</f>
        <v>GASES DEL LLANO S.A. E.S.P (LLANOGAS S.A. E.S.P.)</v>
      </c>
      <c r="J3237" s="3" t="s">
        <v>262</v>
      </c>
      <c r="K3237" s="12" t="str">
        <f>+VLOOKUP(FACTURACION[[#This Row],[REFERENCIA]],CODINV,2,FALSE)</f>
        <v>MEDIDOR AL-425 C:1 1/4" MAOP 25 PSIG</v>
      </c>
      <c r="L3237" s="12" t="str">
        <f>IF(VLOOKUP(FACTURACION[[#This Row],[REFERENCIA]],CODINV,3,FALSE)=0,"",VLOOKUP(FACTURACION[[#This Row],[REFERENCIA]],CODINV,3,FALSE))</f>
        <v/>
      </c>
      <c r="M3237" s="12" t="str">
        <f>+VLOOKUP(FACTURACION[[#This Row],[REFERENCIA]],CODINV,4,FALSE)</f>
        <v>MEDIDORES</v>
      </c>
      <c r="N3237" s="12" t="str">
        <f>+VLOOKUP(FACTURACION[[#This Row],[REFERENCIA]],CODINV,5,FALSE)</f>
        <v>HONEYWELL</v>
      </c>
      <c r="O3237" s="3">
        <v>15</v>
      </c>
      <c r="P3237" s="31">
        <v>829536</v>
      </c>
      <c r="Q3237" s="24">
        <f>+FACTURACION[[#This Row],[CANTIDAD]]*FACTURACION[[#This Row],[VR UNITARIO]]/1000</f>
        <v>12443.04</v>
      </c>
      <c r="R3237" s="3" t="str">
        <f>+VLOOKUP(FACTURACION[[#This Row],[NIT]],TABLACLIENTE,5,FALSE)</f>
        <v>VILLAVICENCIO</v>
      </c>
    </row>
    <row r="3238" spans="3:18">
      <c r="C3238" s="29">
        <v>2016</v>
      </c>
      <c r="D3238" s="30" t="s">
        <v>84</v>
      </c>
      <c r="E3238" s="30">
        <f>MONTH(FACTURACION[[#This Row],[MES]]&amp;1)</f>
        <v>5</v>
      </c>
      <c r="F3238" s="223">
        <f>DATE(FACTURACION[[#This Row],[AÑO]],FACTURACION[[#This Row],[Mes numero]],1)</f>
        <v>42491</v>
      </c>
      <c r="G3238" s="160">
        <v>11996</v>
      </c>
      <c r="H3238" s="25">
        <v>800021272</v>
      </c>
      <c r="I3238" s="3" t="str">
        <f>+VLOOKUP(FACTURACION[[#This Row],[NIT]],TABLACLIENTE,2,FALSE)</f>
        <v>GASES DEL LLANO S.A. E.S.P (LLANOGAS S.A. E.S.P.)</v>
      </c>
      <c r="J3238" s="3" t="s">
        <v>262</v>
      </c>
      <c r="K3238" s="12" t="str">
        <f>+VLOOKUP(FACTURACION[[#This Row],[REFERENCIA]],CODINV,2,FALSE)</f>
        <v>MEDIDOR AL-425 C:1 1/4" MAOP 25 PSIG</v>
      </c>
      <c r="L3238" s="12" t="str">
        <f>IF(VLOOKUP(FACTURACION[[#This Row],[REFERENCIA]],CODINV,3,FALSE)=0,"",VLOOKUP(FACTURACION[[#This Row],[REFERENCIA]],CODINV,3,FALSE))</f>
        <v/>
      </c>
      <c r="M3238" s="12" t="str">
        <f>+VLOOKUP(FACTURACION[[#This Row],[REFERENCIA]],CODINV,4,FALSE)</f>
        <v>MEDIDORES</v>
      </c>
      <c r="N3238" s="12" t="str">
        <f>+VLOOKUP(FACTURACION[[#This Row],[REFERENCIA]],CODINV,5,FALSE)</f>
        <v>HONEYWELL</v>
      </c>
      <c r="O3238" s="3">
        <v>5</v>
      </c>
      <c r="P3238" s="31">
        <v>749181</v>
      </c>
      <c r="Q3238" s="24">
        <f>+FACTURACION[[#This Row],[CANTIDAD]]*FACTURACION[[#This Row],[VR UNITARIO]]/1000</f>
        <v>3745.9050000000002</v>
      </c>
      <c r="R3238" s="3" t="str">
        <f>+VLOOKUP(FACTURACION[[#This Row],[NIT]],TABLACLIENTE,5,FALSE)</f>
        <v>VILLAVICENCIO</v>
      </c>
    </row>
    <row r="3239" spans="3:18">
      <c r="C3239" s="29">
        <v>2016</v>
      </c>
      <c r="D3239" s="30" t="s">
        <v>84</v>
      </c>
      <c r="E3239" s="30">
        <f>MONTH(FACTURACION[[#This Row],[MES]]&amp;1)</f>
        <v>5</v>
      </c>
      <c r="F3239" s="223">
        <f>DATE(FACTURACION[[#This Row],[AÑO]],FACTURACION[[#This Row],[Mes numero]],1)</f>
        <v>42491</v>
      </c>
      <c r="G3239" s="160">
        <v>11982</v>
      </c>
      <c r="H3239" s="25">
        <v>830045472</v>
      </c>
      <c r="I3239" s="3" t="str">
        <f>+VLOOKUP(FACTURACION[[#This Row],[NIT]],TABLACLIENTE,2,FALSE)</f>
        <v>GAS NATURAL CUNDIBOYACENSE S.A. E.S.P.</v>
      </c>
      <c r="J3239" s="3" t="s">
        <v>840</v>
      </c>
      <c r="K3239" s="12" t="str">
        <f>+VLOOKUP(FACTURACION[[#This Row],[REFERENCIA]],CODINV,2,FALSE)</f>
        <v>MEDIDOR ROTATIVO G-65 R.ABO</v>
      </c>
      <c r="L3239" s="12" t="str">
        <f>IF(VLOOKUP(FACTURACION[[#This Row],[REFERENCIA]],CODINV,3,FALSE)=0,"",VLOOKUP(FACTURACION[[#This Row],[REFERENCIA]],CODINV,3,FALSE))</f>
        <v>RRR0065DHG</v>
      </c>
      <c r="M3239" s="12" t="str">
        <f>+VLOOKUP(FACTURACION[[#This Row],[REFERENCIA]],CODINV,4,FALSE)</f>
        <v>MEDIDORES</v>
      </c>
      <c r="N3239" s="12" t="str">
        <f>+VLOOKUP(FACTURACION[[#This Row],[REFERENCIA]],CODINV,5,FALSE)</f>
        <v>HONEYWELL</v>
      </c>
      <c r="O3239" s="3">
        <v>1</v>
      </c>
      <c r="P3239" s="31">
        <v>5127126</v>
      </c>
      <c r="Q3239" s="24">
        <f>+FACTURACION[[#This Row],[CANTIDAD]]*FACTURACION[[#This Row],[VR UNITARIO]]/1000</f>
        <v>5127.1260000000002</v>
      </c>
      <c r="R3239" s="3" t="str">
        <f>+VLOOKUP(FACTURACION[[#This Row],[NIT]],TABLACLIENTE,5,FALSE)</f>
        <v>BOGOTÁ D.C.</v>
      </c>
    </row>
    <row r="3240" spans="3:18">
      <c r="C3240" s="29">
        <v>2016</v>
      </c>
      <c r="D3240" s="30" t="s">
        <v>84</v>
      </c>
      <c r="E3240" s="30">
        <f>MONTH(FACTURACION[[#This Row],[MES]]&amp;1)</f>
        <v>5</v>
      </c>
      <c r="F3240" s="223">
        <f>DATE(FACTURACION[[#This Row],[AÑO]],FACTURACION[[#This Row],[Mes numero]],1)</f>
        <v>42491</v>
      </c>
      <c r="G3240" s="160">
        <v>11970</v>
      </c>
      <c r="H3240" s="25">
        <v>890503900</v>
      </c>
      <c r="I3240" s="3" t="str">
        <f>+VLOOKUP(FACTURACION[[#This Row],[NIT]],TABLACLIENTE,2,FALSE)</f>
        <v>GASES DEL ORIENTE S.A. E.S.P.</v>
      </c>
      <c r="J3240" s="3" t="s">
        <v>892</v>
      </c>
      <c r="K3240" s="12" t="str">
        <f>+VLOOKUP(FACTURACION[[#This Row],[REFERENCIA]],CODINV,2,FALSE)</f>
        <v>TURBINA 4GTS 1440 PSI</v>
      </c>
      <c r="L3240" s="12" t="str">
        <f>IF(VLOOKUP(FACTURACION[[#This Row],[REFERENCIA]],CODINV,3,FALSE)=0,"",VLOOKUP(FACTURACION[[#This Row],[REFERENCIA]],CODINV,3,FALSE))</f>
        <v/>
      </c>
      <c r="M3240" s="12" t="str">
        <f>+VLOOKUP(FACTURACION[[#This Row],[REFERENCIA]],CODINV,4,FALSE)</f>
        <v>MEDIDORES</v>
      </c>
      <c r="N3240" s="12" t="str">
        <f>+VLOOKUP(FACTURACION[[#This Row],[REFERENCIA]],CODINV,5,FALSE)</f>
        <v>HONEYWELL</v>
      </c>
      <c r="O3240" s="3">
        <v>1</v>
      </c>
      <c r="P3240" s="31">
        <v>47052038</v>
      </c>
      <c r="Q3240" s="24">
        <f>+FACTURACION[[#This Row],[CANTIDAD]]*FACTURACION[[#This Row],[VR UNITARIO]]/1000</f>
        <v>47052.038</v>
      </c>
      <c r="R3240" s="3" t="str">
        <f>+VLOOKUP(FACTURACION[[#This Row],[NIT]],TABLACLIENTE,5,FALSE)</f>
        <v>CUCUTA</v>
      </c>
    </row>
    <row r="3241" spans="3:18">
      <c r="C3241" s="29">
        <v>2016</v>
      </c>
      <c r="D3241" s="30" t="s">
        <v>84</v>
      </c>
      <c r="E3241" s="30">
        <f>MONTH(FACTURACION[[#This Row],[MES]]&amp;1)</f>
        <v>5</v>
      </c>
      <c r="F3241" s="223">
        <f>DATE(FACTURACION[[#This Row],[AÑO]],FACTURACION[[#This Row],[Mes numero]],1)</f>
        <v>42491</v>
      </c>
      <c r="G3241" s="160">
        <v>11986</v>
      </c>
      <c r="H3241" s="25">
        <v>890101691</v>
      </c>
      <c r="I3241" s="3" t="str">
        <f>+VLOOKUP(FACTURACION[[#This Row],[NIT]],TABLACLIENTE,2,FALSE)</f>
        <v>GASES DEL CARIBE S.A.E.S.P. (GASCARIBE S.A E.S.P.)</v>
      </c>
      <c r="J3241" s="3" t="s">
        <v>215</v>
      </c>
      <c r="K3241" s="12" t="str">
        <f>+VLOOKUP(FACTURACION[[#This Row],[REFERENCIA]],CODINV,2,FALSE)</f>
        <v>COUPLING ELSTER MECANICO 1/2 IPS</v>
      </c>
      <c r="L3241" s="12" t="str">
        <f>IF(VLOOKUP(FACTURACION[[#This Row],[REFERENCIA]],CODINV,3,FALSE)=0,"",VLOOKUP(FACTURACION[[#This Row],[REFERENCIA]],CODINV,3,FALSE))</f>
        <v>50740</v>
      </c>
      <c r="M3241" s="12" t="str">
        <f>+VLOOKUP(FACTURACION[[#This Row],[REFERENCIA]],CODINV,4,FALSE)</f>
        <v>REPUESTOS Y ACCESORIOS</v>
      </c>
      <c r="N3241" s="12" t="str">
        <f>+VLOOKUP(FACTURACION[[#This Row],[REFERENCIA]],CODINV,5,FALSE)</f>
        <v>HONEYWELL</v>
      </c>
      <c r="O3241" s="3">
        <v>103</v>
      </c>
      <c r="P3241" s="31">
        <v>119000</v>
      </c>
      <c r="Q3241" s="24">
        <f>+FACTURACION[[#This Row],[CANTIDAD]]*FACTURACION[[#This Row],[VR UNITARIO]]/1000</f>
        <v>12257</v>
      </c>
      <c r="R3241" s="3" t="str">
        <f>+VLOOKUP(FACTURACION[[#This Row],[NIT]],TABLACLIENTE,5,FALSE)</f>
        <v>BARRANQUILLA</v>
      </c>
    </row>
    <row r="3242" spans="3:18">
      <c r="C3242" s="29">
        <v>2016</v>
      </c>
      <c r="D3242" s="30" t="s">
        <v>84</v>
      </c>
      <c r="E3242" s="30">
        <f>MONTH(FACTURACION[[#This Row],[MES]]&amp;1)</f>
        <v>5</v>
      </c>
      <c r="F3242" s="223">
        <f>DATE(FACTURACION[[#This Row],[AÑO]],FACTURACION[[#This Row],[Mes numero]],1)</f>
        <v>42491</v>
      </c>
      <c r="G3242" s="160">
        <v>11986</v>
      </c>
      <c r="H3242" s="25">
        <v>890101691</v>
      </c>
      <c r="I3242" s="3" t="str">
        <f>+VLOOKUP(FACTURACION[[#This Row],[NIT]],TABLACLIENTE,2,FALSE)</f>
        <v>GASES DEL CARIBE S.A.E.S.P. (GASCARIBE S.A E.S.P.)</v>
      </c>
      <c r="J3242" s="3" t="s">
        <v>217</v>
      </c>
      <c r="K3242" s="12" t="str">
        <f>+VLOOKUP(FACTURACION[[#This Row],[REFERENCIA]],CODINV,2,FALSE)</f>
        <v>COUPLING ELSTER MECANICO DE 3/4 IPS</v>
      </c>
      <c r="L3242" s="12" t="str">
        <f>IF(VLOOKUP(FACTURACION[[#This Row],[REFERENCIA]],CODINV,3,FALSE)=0,"",VLOOKUP(FACTURACION[[#This Row],[REFERENCIA]],CODINV,3,FALSE))</f>
        <v>50175</v>
      </c>
      <c r="M3242" s="12" t="str">
        <f>+VLOOKUP(FACTURACION[[#This Row],[REFERENCIA]],CODINV,4,FALSE)</f>
        <v>REPUESTOS Y ACCESORIOS</v>
      </c>
      <c r="N3242" s="12" t="str">
        <f>+VLOOKUP(FACTURACION[[#This Row],[REFERENCIA]],CODINV,5,FALSE)</f>
        <v>HONEYWELL</v>
      </c>
      <c r="O3242" s="3">
        <v>96</v>
      </c>
      <c r="P3242" s="31">
        <v>93000</v>
      </c>
      <c r="Q3242" s="24">
        <f>+FACTURACION[[#This Row],[CANTIDAD]]*FACTURACION[[#This Row],[VR UNITARIO]]/1000</f>
        <v>8928</v>
      </c>
      <c r="R3242" s="3" t="str">
        <f>+VLOOKUP(FACTURACION[[#This Row],[NIT]],TABLACLIENTE,5,FALSE)</f>
        <v>BARRANQUILLA</v>
      </c>
    </row>
    <row r="3243" spans="3:18">
      <c r="C3243" s="29">
        <v>2016</v>
      </c>
      <c r="D3243" s="30" t="s">
        <v>84</v>
      </c>
      <c r="E3243" s="30">
        <f>MONTH(FACTURACION[[#This Row],[MES]]&amp;1)</f>
        <v>5</v>
      </c>
      <c r="F3243" s="223">
        <f>DATE(FACTURACION[[#This Row],[AÑO]],FACTURACION[[#This Row],[Mes numero]],1)</f>
        <v>42491</v>
      </c>
      <c r="G3243" s="160">
        <v>11988</v>
      </c>
      <c r="H3243" s="25">
        <v>891101577</v>
      </c>
      <c r="I3243" s="3" t="str">
        <f>+VLOOKUP(FACTURACION[[#This Row],[NIT]],TABLACLIENTE,2,FALSE)</f>
        <v>ALCANOS DE COLOMBIA S.A. E.S.P</v>
      </c>
      <c r="J3243" s="3" t="s">
        <v>198</v>
      </c>
      <c r="K3243" s="12" t="str">
        <f>+VLOOKUP(FACTURACION[[#This Row],[REFERENCIA]],CODINV,2,FALSE)</f>
        <v>REG. 1813C-HC C. 1 1/4" R: 6-15" O: 1/2</v>
      </c>
      <c r="L3243" s="12" t="str">
        <f>IF(VLOOKUP(FACTURACION[[#This Row],[REFERENCIA]],CODINV,3,FALSE)=0,"",VLOOKUP(FACTURACION[[#This Row],[REFERENCIA]],CODINV,3,FALSE))</f>
        <v/>
      </c>
      <c r="M3243" s="12" t="str">
        <f>+VLOOKUP(FACTURACION[[#This Row],[REFERENCIA]],CODINV,4,FALSE)</f>
        <v>REGULADORES</v>
      </c>
      <c r="N3243" s="12" t="str">
        <f>+VLOOKUP(FACTURACION[[#This Row],[REFERENCIA]],CODINV,5,FALSE)</f>
        <v>HONEYWELL</v>
      </c>
      <c r="O3243" s="3">
        <v>5</v>
      </c>
      <c r="P3243" s="31">
        <v>171500</v>
      </c>
      <c r="Q3243" s="24">
        <f>+FACTURACION[[#This Row],[CANTIDAD]]*FACTURACION[[#This Row],[VR UNITARIO]]/1000</f>
        <v>857.5</v>
      </c>
      <c r="R3243" s="3" t="str">
        <f>+VLOOKUP(FACTURACION[[#This Row],[NIT]],TABLACLIENTE,5,FALSE)</f>
        <v>NEIVA</v>
      </c>
    </row>
    <row r="3244" spans="3:18">
      <c r="C3244" s="29">
        <v>2016</v>
      </c>
      <c r="D3244" s="30" t="s">
        <v>84</v>
      </c>
      <c r="E3244" s="30">
        <f>MONTH(FACTURACION[[#This Row],[MES]]&amp;1)</f>
        <v>5</v>
      </c>
      <c r="F3244" s="223">
        <f>DATE(FACTURACION[[#This Row],[AÑO]],FACTURACION[[#This Row],[Mes numero]],1)</f>
        <v>42491</v>
      </c>
      <c r="G3244" s="160">
        <v>11965</v>
      </c>
      <c r="H3244" s="25">
        <v>890500726</v>
      </c>
      <c r="I3244" s="3" t="str">
        <f>+VLOOKUP(FACTURACION[[#This Row],[NIT]],TABLACLIENTE,2,FALSE)</f>
        <v>NORTESANTANDEREANA DE GAS S.A. E.S.P (NORGAS S.A. E.S.P.)</v>
      </c>
      <c r="J3244" s="3" t="s">
        <v>261</v>
      </c>
      <c r="K3244" s="12" t="str">
        <f>+VLOOKUP(FACTURACION[[#This Row],[REFERENCIA]],CODINV,2,FALSE)</f>
        <v>REG. 1813C C: 3/4" R: 6-15" O: 1/4</v>
      </c>
      <c r="L3244" s="12" t="str">
        <f>IF(VLOOKUP(FACTURACION[[#This Row],[REFERENCIA]],CODINV,3,FALSE)=0,"",VLOOKUP(FACTURACION[[#This Row],[REFERENCIA]],CODINV,3,FALSE))</f>
        <v/>
      </c>
      <c r="M3244" s="12" t="str">
        <f>+VLOOKUP(FACTURACION[[#This Row],[REFERENCIA]],CODINV,4,FALSE)</f>
        <v>REGULADORES</v>
      </c>
      <c r="N3244" s="12" t="str">
        <f>+VLOOKUP(FACTURACION[[#This Row],[REFERENCIA]],CODINV,5,FALSE)</f>
        <v>HONEYWELL</v>
      </c>
      <c r="O3244" s="3">
        <v>2</v>
      </c>
      <c r="P3244" s="31">
        <v>135000</v>
      </c>
      <c r="Q3244" s="24">
        <f>+FACTURACION[[#This Row],[CANTIDAD]]*FACTURACION[[#This Row],[VR UNITARIO]]/1000</f>
        <v>270</v>
      </c>
      <c r="R3244" s="3" t="str">
        <f>+VLOOKUP(FACTURACION[[#This Row],[NIT]],TABLACLIENTE,5,FALSE)</f>
        <v>BUCARAMANGA</v>
      </c>
    </row>
    <row r="3245" spans="3:18">
      <c r="C3245" s="29">
        <v>2016</v>
      </c>
      <c r="D3245" s="30" t="s">
        <v>84</v>
      </c>
      <c r="E3245" s="30">
        <f>MONTH(FACTURACION[[#This Row],[MES]]&amp;1)</f>
        <v>5</v>
      </c>
      <c r="F3245" s="223">
        <f>DATE(FACTURACION[[#This Row],[AÑO]],FACTURACION[[#This Row],[Mes numero]],1)</f>
        <v>42491</v>
      </c>
      <c r="G3245" s="160">
        <v>11985</v>
      </c>
      <c r="H3245" s="25">
        <v>890500726</v>
      </c>
      <c r="I3245" s="3" t="str">
        <f>+VLOOKUP(FACTURACION[[#This Row],[NIT]],TABLACLIENTE,2,FALSE)</f>
        <v>NORTESANTANDEREANA DE GAS S.A. E.S.P (NORGAS S.A. E.S.P.)</v>
      </c>
      <c r="J3245" s="3" t="s">
        <v>261</v>
      </c>
      <c r="K3245" s="12" t="str">
        <f>+VLOOKUP(FACTURACION[[#This Row],[REFERENCIA]],CODINV,2,FALSE)</f>
        <v>REG. 1813C C: 3/4" R: 6-15" O: 1/4</v>
      </c>
      <c r="L3245" s="12" t="str">
        <f>IF(VLOOKUP(FACTURACION[[#This Row],[REFERENCIA]],CODINV,3,FALSE)=0,"",VLOOKUP(FACTURACION[[#This Row],[REFERENCIA]],CODINV,3,FALSE))</f>
        <v/>
      </c>
      <c r="M3245" s="12" t="str">
        <f>+VLOOKUP(FACTURACION[[#This Row],[REFERENCIA]],CODINV,4,FALSE)</f>
        <v>REGULADORES</v>
      </c>
      <c r="N3245" s="12" t="str">
        <f>+VLOOKUP(FACTURACION[[#This Row],[REFERENCIA]],CODINV,5,FALSE)</f>
        <v>HONEYWELL</v>
      </c>
      <c r="O3245" s="3">
        <v>1</v>
      </c>
      <c r="P3245" s="31">
        <v>135000</v>
      </c>
      <c r="Q3245" s="24">
        <f>+FACTURACION[[#This Row],[CANTIDAD]]*FACTURACION[[#This Row],[VR UNITARIO]]/1000</f>
        <v>135</v>
      </c>
      <c r="R3245" s="3" t="str">
        <f>+VLOOKUP(FACTURACION[[#This Row],[NIT]],TABLACLIENTE,5,FALSE)</f>
        <v>BUCARAMANGA</v>
      </c>
    </row>
    <row r="3246" spans="3:18">
      <c r="C3246" s="29">
        <v>2016</v>
      </c>
      <c r="D3246" s="30" t="s">
        <v>84</v>
      </c>
      <c r="E3246" s="30">
        <f>MONTH(FACTURACION[[#This Row],[MES]]&amp;1)</f>
        <v>5</v>
      </c>
      <c r="F3246" s="223">
        <f>DATE(FACTURACION[[#This Row],[AÑO]],FACTURACION[[#This Row],[Mes numero]],1)</f>
        <v>42491</v>
      </c>
      <c r="G3246" s="160">
        <v>12011</v>
      </c>
      <c r="H3246" s="25">
        <v>830014820</v>
      </c>
      <c r="I3246" s="3" t="str">
        <f>+VLOOKUP(FACTURACION[[#This Row],[NIT]],TABLACLIENTE,2,FALSE)</f>
        <v>COMERCIALIZADORA MOYSE LTDA.</v>
      </c>
      <c r="J3246" s="3" t="s">
        <v>6</v>
      </c>
      <c r="K3246" s="12" t="str">
        <f>+VLOOKUP(FACTURACION[[#This Row],[REFERENCIA]],CODINV,2,FALSE)</f>
        <v>REG.1813C C:3/4" R:6-15" O:1/2</v>
      </c>
      <c r="L3246" s="12" t="str">
        <f>IF(VLOOKUP(FACTURACION[[#This Row],[REFERENCIA]],CODINV,3,FALSE)=0,"",VLOOKUP(FACTURACION[[#This Row],[REFERENCIA]],CODINV,3,FALSE))</f>
        <v/>
      </c>
      <c r="M3246" s="12" t="str">
        <f>+VLOOKUP(FACTURACION[[#This Row],[REFERENCIA]],CODINV,4,FALSE)</f>
        <v>REGULADORES</v>
      </c>
      <c r="N3246" s="12" t="str">
        <f>+VLOOKUP(FACTURACION[[#This Row],[REFERENCIA]],CODINV,5,FALSE)</f>
        <v>HONEYWELL</v>
      </c>
      <c r="O3246" s="3">
        <v>1</v>
      </c>
      <c r="P3246" s="31">
        <v>138000</v>
      </c>
      <c r="Q3246" s="24">
        <f>+FACTURACION[[#This Row],[CANTIDAD]]*FACTURACION[[#This Row],[VR UNITARIO]]/1000</f>
        <v>138</v>
      </c>
      <c r="R3246" s="3" t="str">
        <f>+VLOOKUP(FACTURACION[[#This Row],[NIT]],TABLACLIENTE,5,FALSE)</f>
        <v>BOGOTÁ D.C.</v>
      </c>
    </row>
    <row r="3247" spans="3:18">
      <c r="C3247" s="29">
        <v>2016</v>
      </c>
      <c r="D3247" s="30" t="s">
        <v>84</v>
      </c>
      <c r="E3247" s="30">
        <f>MONTH(FACTURACION[[#This Row],[MES]]&amp;1)</f>
        <v>5</v>
      </c>
      <c r="F3247" s="223">
        <f>DATE(FACTURACION[[#This Row],[AÑO]],FACTURACION[[#This Row],[Mes numero]],1)</f>
        <v>42491</v>
      </c>
      <c r="G3247" s="160">
        <v>11965</v>
      </c>
      <c r="H3247" s="25">
        <v>890500726</v>
      </c>
      <c r="I3247" s="3" t="str">
        <f>+VLOOKUP(FACTURACION[[#This Row],[NIT]],TABLACLIENTE,2,FALSE)</f>
        <v>NORTESANTANDEREANA DE GAS S.A. E.S.P (NORGAS S.A. E.S.P.)</v>
      </c>
      <c r="J3247" s="3" t="s">
        <v>6</v>
      </c>
      <c r="K3247" s="12" t="str">
        <f>+VLOOKUP(FACTURACION[[#This Row],[REFERENCIA]],CODINV,2,FALSE)</f>
        <v>REG.1813C C:3/4" R:6-15" O:1/2</v>
      </c>
      <c r="L3247" s="12" t="str">
        <f>IF(VLOOKUP(FACTURACION[[#This Row],[REFERENCIA]],CODINV,3,FALSE)=0,"",VLOOKUP(FACTURACION[[#This Row],[REFERENCIA]],CODINV,3,FALSE))</f>
        <v/>
      </c>
      <c r="M3247" s="12" t="str">
        <f>+VLOOKUP(FACTURACION[[#This Row],[REFERENCIA]],CODINV,4,FALSE)</f>
        <v>REGULADORES</v>
      </c>
      <c r="N3247" s="12" t="str">
        <f>+VLOOKUP(FACTURACION[[#This Row],[REFERENCIA]],CODINV,5,FALSE)</f>
        <v>HONEYWELL</v>
      </c>
      <c r="O3247" s="3">
        <v>1</v>
      </c>
      <c r="P3247" s="31">
        <v>135000</v>
      </c>
      <c r="Q3247" s="24">
        <f>+FACTURACION[[#This Row],[CANTIDAD]]*FACTURACION[[#This Row],[VR UNITARIO]]/1000</f>
        <v>135</v>
      </c>
      <c r="R3247" s="3" t="str">
        <f>+VLOOKUP(FACTURACION[[#This Row],[NIT]],TABLACLIENTE,5,FALSE)</f>
        <v>BUCARAMANGA</v>
      </c>
    </row>
    <row r="3248" spans="3:18">
      <c r="C3248" s="29">
        <v>2016</v>
      </c>
      <c r="D3248" s="30" t="s">
        <v>84</v>
      </c>
      <c r="E3248" s="30">
        <f>MONTH(FACTURACION[[#This Row],[MES]]&amp;1)</f>
        <v>5</v>
      </c>
      <c r="F3248" s="223">
        <f>DATE(FACTURACION[[#This Row],[AÑO]],FACTURACION[[#This Row],[Mes numero]],1)</f>
        <v>42491</v>
      </c>
      <c r="G3248" s="160">
        <v>11985</v>
      </c>
      <c r="H3248" s="25">
        <v>890500726</v>
      </c>
      <c r="I3248" s="3" t="str">
        <f>+VLOOKUP(FACTURACION[[#This Row],[NIT]],TABLACLIENTE,2,FALSE)</f>
        <v>NORTESANTANDEREANA DE GAS S.A. E.S.P (NORGAS S.A. E.S.P.)</v>
      </c>
      <c r="J3248" s="3" t="s">
        <v>6</v>
      </c>
      <c r="K3248" s="12" t="str">
        <f>+VLOOKUP(FACTURACION[[#This Row],[REFERENCIA]],CODINV,2,FALSE)</f>
        <v>REG.1813C C:3/4" R:6-15" O:1/2</v>
      </c>
      <c r="L3248" s="12" t="str">
        <f>IF(VLOOKUP(FACTURACION[[#This Row],[REFERENCIA]],CODINV,3,FALSE)=0,"",VLOOKUP(FACTURACION[[#This Row],[REFERENCIA]],CODINV,3,FALSE))</f>
        <v/>
      </c>
      <c r="M3248" s="12" t="str">
        <f>+VLOOKUP(FACTURACION[[#This Row],[REFERENCIA]],CODINV,4,FALSE)</f>
        <v>REGULADORES</v>
      </c>
      <c r="N3248" s="12" t="str">
        <f>+VLOOKUP(FACTURACION[[#This Row],[REFERENCIA]],CODINV,5,FALSE)</f>
        <v>HONEYWELL</v>
      </c>
      <c r="O3248" s="3">
        <v>2</v>
      </c>
      <c r="P3248" s="31">
        <v>135000</v>
      </c>
      <c r="Q3248" s="24">
        <f>+FACTURACION[[#This Row],[CANTIDAD]]*FACTURACION[[#This Row],[VR UNITARIO]]/1000</f>
        <v>270</v>
      </c>
      <c r="R3248" s="3" t="str">
        <f>+VLOOKUP(FACTURACION[[#This Row],[NIT]],TABLACLIENTE,5,FALSE)</f>
        <v>BUCARAMANGA</v>
      </c>
    </row>
    <row r="3249" spans="3:18">
      <c r="C3249" s="29">
        <v>2016</v>
      </c>
      <c r="D3249" s="30" t="s">
        <v>84</v>
      </c>
      <c r="E3249" s="30">
        <f>MONTH(FACTURACION[[#This Row],[MES]]&amp;1)</f>
        <v>5</v>
      </c>
      <c r="F3249" s="223">
        <f>DATE(FACTURACION[[#This Row],[AÑO]],FACTURACION[[#This Row],[Mes numero]],1)</f>
        <v>42491</v>
      </c>
      <c r="G3249" s="160">
        <v>11988</v>
      </c>
      <c r="H3249" s="25">
        <v>891101577</v>
      </c>
      <c r="I3249" s="3" t="str">
        <f>+VLOOKUP(FACTURACION[[#This Row],[NIT]],TABLACLIENTE,2,FALSE)</f>
        <v>ALCANOS DE COLOMBIA S.A. E.S.P</v>
      </c>
      <c r="J3249" s="3" t="s">
        <v>905</v>
      </c>
      <c r="K3249" s="12" t="str">
        <f>+VLOOKUP(FACTURACION[[#This Row],[REFERENCIA]],CODINV,2,FALSE)</f>
        <v>REG. 1800 CPB2 1" O:1/2 R:STD</v>
      </c>
      <c r="L3249" s="12" t="str">
        <f>IF(VLOOKUP(FACTURACION[[#This Row],[REFERENCIA]],CODINV,3,FALSE)=0,"",VLOOKUP(FACTURACION[[#This Row],[REFERENCIA]],CODINV,3,FALSE))</f>
        <v/>
      </c>
      <c r="M3249" s="12" t="str">
        <f>+VLOOKUP(FACTURACION[[#This Row],[REFERENCIA]],CODINV,4,FALSE)</f>
        <v>REGULADORES</v>
      </c>
      <c r="N3249" s="12" t="str">
        <f>+VLOOKUP(FACTURACION[[#This Row],[REFERENCIA]],CODINV,5,FALSE)</f>
        <v>HONEYWELL</v>
      </c>
      <c r="O3249" s="3">
        <v>5</v>
      </c>
      <c r="P3249" s="31">
        <v>680000</v>
      </c>
      <c r="Q3249" s="24">
        <f>+FACTURACION[[#This Row],[CANTIDAD]]*FACTURACION[[#This Row],[VR UNITARIO]]/1000</f>
        <v>3400</v>
      </c>
      <c r="R3249" s="3" t="str">
        <f>+VLOOKUP(FACTURACION[[#This Row],[NIT]],TABLACLIENTE,5,FALSE)</f>
        <v>NEIVA</v>
      </c>
    </row>
    <row r="3250" spans="3:18">
      <c r="C3250" s="29">
        <v>2016</v>
      </c>
      <c r="D3250" s="30" t="s">
        <v>84</v>
      </c>
      <c r="E3250" s="30">
        <f>MONTH(FACTURACION[[#This Row],[MES]]&amp;1)</f>
        <v>5</v>
      </c>
      <c r="F3250" s="223">
        <f>DATE(FACTURACION[[#This Row],[AÑO]],FACTURACION[[#This Row],[Mes numero]],1)</f>
        <v>42491</v>
      </c>
      <c r="G3250" s="160">
        <v>11979</v>
      </c>
      <c r="H3250" s="25">
        <v>830088556</v>
      </c>
      <c r="I3250" s="3" t="str">
        <f>+VLOOKUP(FACTURACION[[#This Row],[NIT]],TABLACLIENTE,2,FALSE)</f>
        <v>COMPAÑIA NACIONAL DE CALDERAS LTDA</v>
      </c>
      <c r="J3250" s="3" t="s">
        <v>28</v>
      </c>
      <c r="K3250" s="12" t="str">
        <f>+VLOOKUP(FACTURACION[[#This Row],[REFERENCIA]],CODINV,2,FALSE)</f>
        <v>REGULADOR SR 113 3/4 R: 7-12 O:1/4</v>
      </c>
      <c r="L3250" s="12" t="str">
        <f>IF(VLOOKUP(FACTURACION[[#This Row],[REFERENCIA]],CODINV,3,FALSE)=0,"",VLOOKUP(FACTURACION[[#This Row],[REFERENCIA]],CODINV,3,FALSE))</f>
        <v/>
      </c>
      <c r="M3250" s="12" t="str">
        <f>+VLOOKUP(FACTURACION[[#This Row],[REFERENCIA]],CODINV,4,FALSE)</f>
        <v>REGULADORES</v>
      </c>
      <c r="N3250" s="12" t="str">
        <f>+VLOOKUP(FACTURACION[[#This Row],[REFERENCIA]],CODINV,5,FALSE)</f>
        <v>HONEYWELL</v>
      </c>
      <c r="O3250" s="3">
        <v>1</v>
      </c>
      <c r="P3250" s="31">
        <v>130000</v>
      </c>
      <c r="Q3250" s="24">
        <f>+FACTURACION[[#This Row],[CANTIDAD]]*FACTURACION[[#This Row],[VR UNITARIO]]/1000</f>
        <v>130</v>
      </c>
      <c r="R3250" s="3" t="str">
        <f>+VLOOKUP(FACTURACION[[#This Row],[NIT]],TABLACLIENTE,5,FALSE)</f>
        <v>BOGOTÁ D.C.</v>
      </c>
    </row>
    <row r="3251" spans="3:18">
      <c r="C3251" s="29">
        <v>2016</v>
      </c>
      <c r="D3251" s="30" t="s">
        <v>84</v>
      </c>
      <c r="E3251" s="30">
        <f>MONTH(FACTURACION[[#This Row],[MES]]&amp;1)</f>
        <v>5</v>
      </c>
      <c r="F3251" s="223">
        <f>DATE(FACTURACION[[#This Row],[AÑO]],FACTURACION[[#This Row],[Mes numero]],1)</f>
        <v>42491</v>
      </c>
      <c r="G3251" s="160">
        <v>11997</v>
      </c>
      <c r="H3251" s="25">
        <v>890101691</v>
      </c>
      <c r="I3251" s="3" t="str">
        <f>+VLOOKUP(FACTURACION[[#This Row],[NIT]],TABLACLIENTE,2,FALSE)</f>
        <v>GASES DEL CARIBE S.A.E.S.P. (GASCARIBE S.A E.S.P.)</v>
      </c>
      <c r="J3251" s="3" t="s">
        <v>28</v>
      </c>
      <c r="K3251" s="12" t="str">
        <f>+VLOOKUP(FACTURACION[[#This Row],[REFERENCIA]],CODINV,2,FALSE)</f>
        <v>REGULADOR SR 113 3/4 R: 7-12 O:1/4</v>
      </c>
      <c r="L3251" s="12" t="str">
        <f>IF(VLOOKUP(FACTURACION[[#This Row],[REFERENCIA]],CODINV,3,FALSE)=0,"",VLOOKUP(FACTURACION[[#This Row],[REFERENCIA]],CODINV,3,FALSE))</f>
        <v/>
      </c>
      <c r="M3251" s="12" t="str">
        <f>+VLOOKUP(FACTURACION[[#This Row],[REFERENCIA]],CODINV,4,FALSE)</f>
        <v>REGULADORES</v>
      </c>
      <c r="N3251" s="12" t="str">
        <f>+VLOOKUP(FACTURACION[[#This Row],[REFERENCIA]],CODINV,5,FALSE)</f>
        <v>HONEYWELL</v>
      </c>
      <c r="O3251" s="3">
        <v>200</v>
      </c>
      <c r="P3251" s="31">
        <v>125971</v>
      </c>
      <c r="Q3251" s="24">
        <f>+FACTURACION[[#This Row],[CANTIDAD]]*FACTURACION[[#This Row],[VR UNITARIO]]/1000</f>
        <v>25194.2</v>
      </c>
      <c r="R3251" s="3" t="str">
        <f>+VLOOKUP(FACTURACION[[#This Row],[NIT]],TABLACLIENTE,5,FALSE)</f>
        <v>BARRANQUILLA</v>
      </c>
    </row>
    <row r="3252" spans="3:18">
      <c r="C3252" s="29">
        <v>2016</v>
      </c>
      <c r="D3252" s="30" t="s">
        <v>84</v>
      </c>
      <c r="E3252" s="30">
        <f>MONTH(FACTURACION[[#This Row],[MES]]&amp;1)</f>
        <v>5</v>
      </c>
      <c r="F3252" s="223">
        <f>DATE(FACTURACION[[#This Row],[AÑO]],FACTURACION[[#This Row],[Mes numero]],1)</f>
        <v>42491</v>
      </c>
      <c r="G3252" s="160">
        <v>11953</v>
      </c>
      <c r="H3252" s="25">
        <v>860053840</v>
      </c>
      <c r="I3252" s="3" t="str">
        <f>+VLOOKUP(FACTURACION[[#This Row],[NIT]],TABLACLIENTE,2,FALSE)</f>
        <v>TECNIK LTDA</v>
      </c>
      <c r="J3252" s="3" t="s">
        <v>28</v>
      </c>
      <c r="K3252" s="12" t="str">
        <f>+VLOOKUP(FACTURACION[[#This Row],[REFERENCIA]],CODINV,2,FALSE)</f>
        <v>REGULADOR SR 113 3/4 R: 7-12 O:1/4</v>
      </c>
      <c r="L3252" s="12" t="str">
        <f>IF(VLOOKUP(FACTURACION[[#This Row],[REFERENCIA]],CODINV,3,FALSE)=0,"",VLOOKUP(FACTURACION[[#This Row],[REFERENCIA]],CODINV,3,FALSE))</f>
        <v/>
      </c>
      <c r="M3252" s="12" t="str">
        <f>+VLOOKUP(FACTURACION[[#This Row],[REFERENCIA]],CODINV,4,FALSE)</f>
        <v>REGULADORES</v>
      </c>
      <c r="N3252" s="12" t="str">
        <f>+VLOOKUP(FACTURACION[[#This Row],[REFERENCIA]],CODINV,5,FALSE)</f>
        <v>HONEYWELL</v>
      </c>
      <c r="O3252" s="3">
        <v>1</v>
      </c>
      <c r="P3252" s="31">
        <v>130000</v>
      </c>
      <c r="Q3252" s="24">
        <f>+FACTURACION[[#This Row],[CANTIDAD]]*FACTURACION[[#This Row],[VR UNITARIO]]/1000</f>
        <v>130</v>
      </c>
      <c r="R3252" s="3" t="str">
        <f>+VLOOKUP(FACTURACION[[#This Row],[NIT]],TABLACLIENTE,5,FALSE)</f>
        <v>BOGOTÁ D.C.</v>
      </c>
    </row>
    <row r="3253" spans="3:18">
      <c r="C3253" s="29">
        <v>2016</v>
      </c>
      <c r="D3253" s="30" t="s">
        <v>84</v>
      </c>
      <c r="E3253" s="30">
        <f>MONTH(FACTURACION[[#This Row],[MES]]&amp;1)</f>
        <v>5</v>
      </c>
      <c r="F3253" s="223">
        <f>DATE(FACTURACION[[#This Row],[AÑO]],FACTURACION[[#This Row],[Mes numero]],1)</f>
        <v>42491</v>
      </c>
      <c r="G3253" s="160">
        <v>12005</v>
      </c>
      <c r="H3253" s="25">
        <v>800167643</v>
      </c>
      <c r="I3253" s="3" t="str">
        <f>+VLOOKUP(FACTURACION[[#This Row],[NIT]],TABLACLIENTE,2,FALSE)</f>
        <v>GASES DE OCCIDENTE S.A. E.S.P. (GDO)</v>
      </c>
      <c r="J3253" s="3" t="s">
        <v>63</v>
      </c>
      <c r="K3253" s="12" t="str">
        <f>+VLOOKUP(FACTURACION[[#This Row],[REFERENCIA]],CODINV,2,FALSE)</f>
        <v>AFV 2" S300 FO</v>
      </c>
      <c r="L3253" s="12" t="str">
        <f>IF(VLOOKUP(FACTURACION[[#This Row],[REFERENCIA]],CODINV,3,FALSE)=0,"",VLOOKUP(FACTURACION[[#This Row],[REFERENCIA]],CODINV,3,FALSE))</f>
        <v/>
      </c>
      <c r="M3253" s="12" t="str">
        <f>+VLOOKUP(FACTURACION[[#This Row],[REFERENCIA]],CODINV,4,FALSE)</f>
        <v>REGULADORES</v>
      </c>
      <c r="N3253" s="12" t="str">
        <f>+VLOOKUP(FACTURACION[[#This Row],[REFERENCIA]],CODINV,5,FALSE)</f>
        <v>HONEYWELL</v>
      </c>
      <c r="O3253" s="3">
        <v>9</v>
      </c>
      <c r="P3253" s="31">
        <v>3331105</v>
      </c>
      <c r="Q3253" s="24">
        <f>+FACTURACION[[#This Row],[CANTIDAD]]*FACTURACION[[#This Row],[VR UNITARIO]]/1000</f>
        <v>29979.945</v>
      </c>
      <c r="R3253" s="3" t="str">
        <f>+VLOOKUP(FACTURACION[[#This Row],[NIT]],TABLACLIENTE,5,FALSE)</f>
        <v>CALI</v>
      </c>
    </row>
    <row r="3254" spans="3:18">
      <c r="C3254" s="29">
        <v>2016</v>
      </c>
      <c r="D3254" s="30" t="s">
        <v>84</v>
      </c>
      <c r="E3254" s="30">
        <f>MONTH(FACTURACION[[#This Row],[MES]]&amp;1)</f>
        <v>5</v>
      </c>
      <c r="F3254" s="223">
        <f>DATE(FACTURACION[[#This Row],[AÑO]],FACTURACION[[#This Row],[Mes numero]],1)</f>
        <v>42491</v>
      </c>
      <c r="G3254" s="160">
        <v>11962</v>
      </c>
      <c r="H3254" s="25">
        <v>830510717</v>
      </c>
      <c r="I3254" s="3" t="str">
        <f>+VLOOKUP(FACTURACION[[#This Row],[NIT]],TABLACLIENTE,2,FALSE)</f>
        <v>SURCOLOMBIANA DE GAS S.A E.S.P  (SURGAS S.A. E.S.P.)</v>
      </c>
      <c r="J3254" s="3" t="s">
        <v>63</v>
      </c>
      <c r="K3254" s="12" t="str">
        <f>+VLOOKUP(FACTURACION[[#This Row],[REFERENCIA]],CODINV,2,FALSE)</f>
        <v>AFV 2" S300 FO</v>
      </c>
      <c r="L3254" s="12" t="str">
        <f>IF(VLOOKUP(FACTURACION[[#This Row],[REFERENCIA]],CODINV,3,FALSE)=0,"",VLOOKUP(FACTURACION[[#This Row],[REFERENCIA]],CODINV,3,FALSE))</f>
        <v/>
      </c>
      <c r="M3254" s="12" t="str">
        <f>+VLOOKUP(FACTURACION[[#This Row],[REFERENCIA]],CODINV,4,FALSE)</f>
        <v>REGULADORES</v>
      </c>
      <c r="N3254" s="12" t="str">
        <f>+VLOOKUP(FACTURACION[[#This Row],[REFERENCIA]],CODINV,5,FALSE)</f>
        <v>HONEYWELL</v>
      </c>
      <c r="O3254" s="3">
        <v>7</v>
      </c>
      <c r="P3254" s="31">
        <v>3150819</v>
      </c>
      <c r="Q3254" s="24">
        <f>+FACTURACION[[#This Row],[CANTIDAD]]*FACTURACION[[#This Row],[VR UNITARIO]]/1000</f>
        <v>22055.733</v>
      </c>
      <c r="R3254" s="3" t="str">
        <f>+VLOOKUP(FACTURACION[[#This Row],[NIT]],TABLACLIENTE,5,FALSE)</f>
        <v>NEIVA</v>
      </c>
    </row>
    <row r="3255" spans="3:18">
      <c r="C3255" s="29">
        <v>2016</v>
      </c>
      <c r="D3255" s="30" t="s">
        <v>84</v>
      </c>
      <c r="E3255" s="30">
        <f>MONTH(FACTURACION[[#This Row],[MES]]&amp;1)</f>
        <v>5</v>
      </c>
      <c r="F3255" s="223">
        <f>DATE(FACTURACION[[#This Row],[AÑO]],FACTURACION[[#This Row],[Mes numero]],1)</f>
        <v>42491</v>
      </c>
      <c r="G3255" s="160">
        <v>11961</v>
      </c>
      <c r="H3255" s="25">
        <v>890105526</v>
      </c>
      <c r="I3255" s="3" t="str">
        <f>+VLOOKUP(FACTURACION[[#This Row],[NIT]],TABLACLIENTE,2,FALSE)</f>
        <v>PROMIGAS S.A. E.S.P.</v>
      </c>
      <c r="J3255" s="3" t="s">
        <v>66</v>
      </c>
      <c r="K3255" s="12" t="str">
        <f>+VLOOKUP(FACTURACION[[#This Row],[REFERENCIA]],CODINV,2,FALSE)</f>
        <v>AFV 2" S600 FO</v>
      </c>
      <c r="L3255" s="12" t="str">
        <f>IF(VLOOKUP(FACTURACION[[#This Row],[REFERENCIA]],CODINV,3,FALSE)=0,"",VLOOKUP(FACTURACION[[#This Row],[REFERENCIA]],CODINV,3,FALSE))</f>
        <v/>
      </c>
      <c r="M3255" s="12" t="str">
        <f>+VLOOKUP(FACTURACION[[#This Row],[REFERENCIA]],CODINV,4,FALSE)</f>
        <v>REGULADORES</v>
      </c>
      <c r="N3255" s="12" t="str">
        <f>+VLOOKUP(FACTURACION[[#This Row],[REFERENCIA]],CODINV,5,FALSE)</f>
        <v>HONEYWELL</v>
      </c>
      <c r="O3255" s="3">
        <v>2</v>
      </c>
      <c r="P3255" s="31">
        <v>5804683</v>
      </c>
      <c r="Q3255" s="24">
        <f>+FACTURACION[[#This Row],[CANTIDAD]]*FACTURACION[[#This Row],[VR UNITARIO]]/1000</f>
        <v>11609.366</v>
      </c>
      <c r="R3255" s="3" t="str">
        <f>+VLOOKUP(FACTURACION[[#This Row],[NIT]],TABLACLIENTE,5,FALSE)</f>
        <v>BARRANQUILLA</v>
      </c>
    </row>
    <row r="3256" spans="3:18">
      <c r="C3256" s="29">
        <v>2016</v>
      </c>
      <c r="D3256" s="30" t="s">
        <v>84</v>
      </c>
      <c r="E3256" s="30">
        <f>MONTH(FACTURACION[[#This Row],[MES]]&amp;1)</f>
        <v>5</v>
      </c>
      <c r="F3256" s="223">
        <f>DATE(FACTURACION[[#This Row],[AÑO]],FACTURACION[[#This Row],[Mes numero]],1)</f>
        <v>42491</v>
      </c>
      <c r="G3256" s="160">
        <v>11980</v>
      </c>
      <c r="H3256" s="25">
        <v>890400869</v>
      </c>
      <c r="I3256" s="3" t="str">
        <f>+VLOOKUP(FACTURACION[[#This Row],[NIT]],TABLACLIENTE,2,FALSE)</f>
        <v>SURTIDORA DE GAS DEL CARIBE S.A. E.S.P. (SURTIGAS S.A. E.S.P.)</v>
      </c>
      <c r="J3256" s="2" t="s">
        <v>735</v>
      </c>
      <c r="K3256" s="12" t="str">
        <f>+VLOOKUP(FACTURACION[[#This Row],[REFERENCIA]],CODINV,2,FALSE)</f>
        <v>AFV 2" S600 FO Y CL COMP ZSC320-100</v>
      </c>
      <c r="L3256" s="12" t="str">
        <f>IF(VLOOKUP(FACTURACION[[#This Row],[REFERENCIA]],CODINV,3,FALSE)=0,"",VLOOKUP(FACTURACION[[#This Row],[REFERENCIA]],CODINV,3,FALSE))</f>
        <v/>
      </c>
      <c r="M3256" s="12" t="str">
        <f>+VLOOKUP(FACTURACION[[#This Row],[REFERENCIA]],CODINV,4,FALSE)</f>
        <v>REGULADORES</v>
      </c>
      <c r="N3256" s="12" t="str">
        <f>+VLOOKUP(FACTURACION[[#This Row],[REFERENCIA]],CODINV,5,FALSE)</f>
        <v>HONEYWELL</v>
      </c>
      <c r="O3256" s="3">
        <v>2</v>
      </c>
      <c r="P3256" s="31">
        <v>8463417</v>
      </c>
      <c r="Q3256" s="24">
        <f>+FACTURACION[[#This Row],[CANTIDAD]]*FACTURACION[[#This Row],[VR UNITARIO]]/1000</f>
        <v>16926.833999999999</v>
      </c>
      <c r="R3256" s="3" t="str">
        <f>+VLOOKUP(FACTURACION[[#This Row],[NIT]],TABLACLIENTE,5,FALSE)</f>
        <v>CARTAGENA</v>
      </c>
    </row>
    <row r="3257" spans="3:18">
      <c r="C3257" s="29">
        <v>2016</v>
      </c>
      <c r="D3257" s="30" t="s">
        <v>84</v>
      </c>
      <c r="E3257" s="30">
        <f>MONTH(FACTURACION[[#This Row],[MES]]&amp;1)</f>
        <v>5</v>
      </c>
      <c r="F3257" s="223">
        <f>DATE(FACTURACION[[#This Row],[AÑO]],FACTURACION[[#This Row],[Mes numero]],1)</f>
        <v>42491</v>
      </c>
      <c r="G3257" s="160">
        <v>11962</v>
      </c>
      <c r="H3257" s="25">
        <v>830510717</v>
      </c>
      <c r="I3257" s="3" t="str">
        <f>+VLOOKUP(FACTURACION[[#This Row],[NIT]],TABLACLIENTE,2,FALSE)</f>
        <v>SURCOLOMBIANA DE GAS S.A E.S.P  (SURGAS S.A. E.S.P.)</v>
      </c>
      <c r="J3257" s="3" t="s">
        <v>65</v>
      </c>
      <c r="K3257" s="12" t="str">
        <f>+VLOOKUP(FACTURACION[[#This Row],[REFERENCIA]],CODINV,2,FALSE)</f>
        <v>CONTROL LOOP ZSC-100 BM INSPIRATOR</v>
      </c>
      <c r="L3257" s="12" t="str">
        <f>IF(VLOOKUP(FACTURACION[[#This Row],[REFERENCIA]],CODINV,3,FALSE)=0,"",VLOOKUP(FACTURACION[[#This Row],[REFERENCIA]],CODINV,3,FALSE))</f>
        <v/>
      </c>
      <c r="M3257" s="12" t="str">
        <f>+VLOOKUP(FACTURACION[[#This Row],[REFERENCIA]],CODINV,4,FALSE)</f>
        <v>REGULADORES</v>
      </c>
      <c r="N3257" s="12" t="str">
        <f>+VLOOKUP(FACTURACION[[#This Row],[REFERENCIA]],CODINV,5,FALSE)</f>
        <v>HONEYWELL</v>
      </c>
      <c r="O3257" s="3">
        <v>7</v>
      </c>
      <c r="P3257" s="31">
        <v>3573929</v>
      </c>
      <c r="Q3257" s="24">
        <f>+FACTURACION[[#This Row],[CANTIDAD]]*FACTURACION[[#This Row],[VR UNITARIO]]/1000</f>
        <v>25017.503000000001</v>
      </c>
      <c r="R3257" s="3" t="str">
        <f>+VLOOKUP(FACTURACION[[#This Row],[NIT]],TABLACLIENTE,5,FALSE)</f>
        <v>NEIVA</v>
      </c>
    </row>
    <row r="3258" spans="3:18">
      <c r="C3258" s="29">
        <v>2016</v>
      </c>
      <c r="D3258" s="30" t="s">
        <v>84</v>
      </c>
      <c r="E3258" s="30">
        <f>MONTH(FACTURACION[[#This Row],[MES]]&amp;1)</f>
        <v>5</v>
      </c>
      <c r="F3258" s="223">
        <f>DATE(FACTURACION[[#This Row],[AÑO]],FACTURACION[[#This Row],[Mes numero]],1)</f>
        <v>42491</v>
      </c>
      <c r="G3258" s="160">
        <v>11961</v>
      </c>
      <c r="H3258" s="25">
        <v>890105526</v>
      </c>
      <c r="I3258" s="3" t="str">
        <f>+VLOOKUP(FACTURACION[[#This Row],[NIT]],TABLACLIENTE,2,FALSE)</f>
        <v>PROMIGAS S.A. E.S.P.</v>
      </c>
      <c r="J3258" s="3" t="s">
        <v>244</v>
      </c>
      <c r="K3258" s="12" t="str">
        <f>+VLOOKUP(FACTURACION[[#This Row],[REFERENCIA]],CODINV,2,FALSE)</f>
        <v>PILOTO ZSC 320-100</v>
      </c>
      <c r="L3258" s="12" t="str">
        <f>IF(VLOOKUP(FACTURACION[[#This Row],[REFERENCIA]],CODINV,3,FALSE)=0,"",VLOOKUP(FACTURACION[[#This Row],[REFERENCIA]],CODINV,3,FALSE))</f>
        <v>RRAE103A1A1A1</v>
      </c>
      <c r="M3258" s="12" t="str">
        <f>+VLOOKUP(FACTURACION[[#This Row],[REFERENCIA]],CODINV,4,FALSE)</f>
        <v>REGULADORES</v>
      </c>
      <c r="N3258" s="12" t="str">
        <f>+VLOOKUP(FACTURACION[[#This Row],[REFERENCIA]],CODINV,5,FALSE)</f>
        <v>HONEYWELL</v>
      </c>
      <c r="O3258" s="3">
        <v>2</v>
      </c>
      <c r="P3258" s="31">
        <v>3481205</v>
      </c>
      <c r="Q3258" s="24">
        <f>+FACTURACION[[#This Row],[CANTIDAD]]*FACTURACION[[#This Row],[VR UNITARIO]]/1000</f>
        <v>6962.41</v>
      </c>
      <c r="R3258" s="3" t="str">
        <f>+VLOOKUP(FACTURACION[[#This Row],[NIT]],TABLACLIENTE,5,FALSE)</f>
        <v>BARRANQUILLA</v>
      </c>
    </row>
    <row r="3259" spans="3:18">
      <c r="C3259" s="29">
        <v>2016</v>
      </c>
      <c r="D3259" s="30" t="s">
        <v>84</v>
      </c>
      <c r="E3259" s="30">
        <f>MONTH(FACTURACION[[#This Row],[MES]]&amp;1)</f>
        <v>5</v>
      </c>
      <c r="F3259" s="223">
        <f>DATE(FACTURACION[[#This Row],[AÑO]],FACTURACION[[#This Row],[Mes numero]],1)</f>
        <v>42491</v>
      </c>
      <c r="G3259" s="160">
        <v>11959</v>
      </c>
      <c r="H3259" s="25">
        <v>900370729</v>
      </c>
      <c r="I3259" s="3" t="str">
        <f>+VLOOKUP(FACTURACION[[#This Row],[NIT]],TABLACLIENTE,2,FALSE)</f>
        <v>VR SAS</v>
      </c>
      <c r="J3259" s="3" t="s">
        <v>912</v>
      </c>
      <c r="K3259" s="12" t="str">
        <f>+VLOOKUP(FACTURACION[[#This Row],[REFERENCIA]],CODINV,2,FALSE)</f>
        <v>PILOTO SERIE 60</v>
      </c>
      <c r="L3259" s="12" t="str">
        <f>IF(VLOOKUP(FACTURACION[[#This Row],[REFERENCIA]],CODINV,3,FALSE)=0,"",VLOOKUP(FACTURACION[[#This Row],[REFERENCIA]],CODINV,3,FALSE))</f>
        <v>RRBA1C6A1A1A0</v>
      </c>
      <c r="M3259" s="12" t="str">
        <f>+VLOOKUP(FACTURACION[[#This Row],[REFERENCIA]],CODINV,4,FALSE)</f>
        <v>REGULADORES</v>
      </c>
      <c r="N3259" s="12" t="str">
        <f>+VLOOKUP(FACTURACION[[#This Row],[REFERENCIA]],CODINV,5,FALSE)</f>
        <v>HONEYWELL</v>
      </c>
      <c r="O3259" s="3">
        <v>2</v>
      </c>
      <c r="P3259" s="31">
        <v>2671481</v>
      </c>
      <c r="Q3259" s="24">
        <f>+FACTURACION[[#This Row],[CANTIDAD]]*FACTURACION[[#This Row],[VR UNITARIO]]/1000</f>
        <v>5342.9620000000004</v>
      </c>
      <c r="R3259" s="3" t="str">
        <f>+VLOOKUP(FACTURACION[[#This Row],[NIT]],TABLACLIENTE,5,FALSE)</f>
        <v>CALI</v>
      </c>
    </row>
    <row r="3260" spans="3:18">
      <c r="C3260" s="29">
        <v>2016</v>
      </c>
      <c r="D3260" s="30" t="s">
        <v>84</v>
      </c>
      <c r="E3260" s="30">
        <f>MONTH(FACTURACION[[#This Row],[MES]]&amp;1)</f>
        <v>5</v>
      </c>
      <c r="F3260" s="223">
        <f>DATE(FACTURACION[[#This Row],[AÑO]],FACTURACION[[#This Row],[Mes numero]],1)</f>
        <v>42491</v>
      </c>
      <c r="G3260" s="160">
        <v>12003</v>
      </c>
      <c r="H3260" s="25">
        <v>830051066</v>
      </c>
      <c r="I3260" s="3" t="str">
        <f>+VLOOKUP(FACTURACION[[#This Row],[NIT]],TABLACLIENTE,2,FALSE)</f>
        <v>COMBUSTION Y CONTROL LTDA</v>
      </c>
      <c r="J3260" s="3" t="s">
        <v>604</v>
      </c>
      <c r="K3260" s="12" t="str">
        <f>+VLOOKUP(FACTURACION[[#This Row],[REFERENCIA]],CODINV,2,FALSE)</f>
        <v>DIAFRAGMA 1800CPB2</v>
      </c>
      <c r="L3260" s="12" t="str">
        <f>IF(VLOOKUP(FACTURACION[[#This Row],[REFERENCIA]],CODINV,3,FALSE)=0,"",VLOOKUP(FACTURACION[[#This Row],[REFERENCIA]],CODINV,3,FALSE))</f>
        <v>70014P186</v>
      </c>
      <c r="M3260" s="12" t="str">
        <f>+VLOOKUP(FACTURACION[[#This Row],[REFERENCIA]],CODINV,4,FALSE)</f>
        <v>REPUESTOS Y ACCESORIOS</v>
      </c>
      <c r="N3260" s="12" t="str">
        <f>+VLOOKUP(FACTURACION[[#This Row],[REFERENCIA]],CODINV,5,FALSE)</f>
        <v>HONEYWELL</v>
      </c>
      <c r="O3260" s="3">
        <v>1</v>
      </c>
      <c r="P3260" s="31">
        <v>100000</v>
      </c>
      <c r="Q3260" s="24">
        <f>+FACTURACION[[#This Row],[CANTIDAD]]*FACTURACION[[#This Row],[VR UNITARIO]]/1000</f>
        <v>100</v>
      </c>
      <c r="R3260" s="3" t="str">
        <f>+VLOOKUP(FACTURACION[[#This Row],[NIT]],TABLACLIENTE,5,FALSE)</f>
        <v>BOGOTÁ D.C.</v>
      </c>
    </row>
    <row r="3261" spans="3:18">
      <c r="C3261" s="29">
        <v>2016</v>
      </c>
      <c r="D3261" s="30" t="s">
        <v>84</v>
      </c>
      <c r="E3261" s="30">
        <f>MONTH(FACTURACION[[#This Row],[MES]]&amp;1)</f>
        <v>5</v>
      </c>
      <c r="F3261" s="223">
        <f>DATE(FACTURACION[[#This Row],[AÑO]],FACTURACION[[#This Row],[Mes numero]],1)</f>
        <v>42491</v>
      </c>
      <c r="G3261" s="160">
        <v>11954</v>
      </c>
      <c r="H3261" s="25">
        <v>900412658</v>
      </c>
      <c r="I3261" s="3" t="str">
        <f>+VLOOKUP(FACTURACION[[#This Row],[NIT]],TABLACLIENTE,2,FALSE)</f>
        <v>AZUL INGENIERIA S.A.S.</v>
      </c>
      <c r="J3261" s="2" t="s">
        <v>591</v>
      </c>
      <c r="K3261" s="12" t="str">
        <f>+VLOOKUP(FACTURACION[[#This Row],[REFERENCIA]],CODINV,2,FALSE)</f>
        <v>SPRING ZSC PILOT CODE WH/100-225</v>
      </c>
      <c r="L3261" s="12" t="str">
        <f>IF(VLOOKUP(FACTURACION[[#This Row],[REFERENCIA]],CODINV,3,FALSE)=0,"",VLOOKUP(FACTURACION[[#This Row],[REFERENCIA]],CODINV,3,FALSE))</f>
        <v>71411P009</v>
      </c>
      <c r="M3261" s="12" t="str">
        <f>+VLOOKUP(FACTURACION[[#This Row],[REFERENCIA]],CODINV,4,FALSE)</f>
        <v>REPUESTOS Y ACCESORIOS</v>
      </c>
      <c r="N3261" s="12" t="str">
        <f>+VLOOKUP(FACTURACION[[#This Row],[REFERENCIA]],CODINV,5,FALSE)</f>
        <v>HONEYWELL</v>
      </c>
      <c r="O3261" s="3">
        <v>4</v>
      </c>
      <c r="P3261" s="31">
        <v>45000</v>
      </c>
      <c r="Q3261" s="24">
        <f>+FACTURACION[[#This Row],[CANTIDAD]]*FACTURACION[[#This Row],[VR UNITARIO]]/1000</f>
        <v>180</v>
      </c>
      <c r="R3261" s="3" t="str">
        <f>+VLOOKUP(FACTURACION[[#This Row],[NIT]],TABLACLIENTE,5,FALSE)</f>
        <v>MEDELLIN</v>
      </c>
    </row>
    <row r="3262" spans="3:18">
      <c r="C3262" s="29">
        <v>2016</v>
      </c>
      <c r="D3262" s="30" t="s">
        <v>84</v>
      </c>
      <c r="E3262" s="30">
        <f>MONTH(FACTURACION[[#This Row],[MES]]&amp;1)</f>
        <v>5</v>
      </c>
      <c r="F3262" s="223">
        <f>DATE(FACTURACION[[#This Row],[AÑO]],FACTURACION[[#This Row],[Mes numero]],1)</f>
        <v>42491</v>
      </c>
      <c r="G3262" s="160">
        <v>12012</v>
      </c>
      <c r="H3262" s="25">
        <v>900155947</v>
      </c>
      <c r="I3262" s="3" t="str">
        <f>+VLOOKUP(FACTURACION[[#This Row],[NIT]],TABLACLIENTE,2,FALSE)</f>
        <v>INGENIERIA DE MONTAJE Y MANTENIMIENTO DE ESTACIONES DE SERVICIO LTDA  (IMMES LTDA)</v>
      </c>
      <c r="J3262" s="3" t="s">
        <v>277</v>
      </c>
      <c r="K3262" s="12" t="str">
        <f>+VLOOKUP(FACTURACION[[#This Row],[REFERENCIA]],CODINV,2,FALSE)</f>
        <v>ORIFICIO 3/32"</v>
      </c>
      <c r="L3262" s="12" t="str">
        <f>IF(VLOOKUP(FACTURACION[[#This Row],[REFERENCIA]],CODINV,3,FALSE)=0,"",VLOOKUP(FACTURACION[[#This Row],[REFERENCIA]],CODINV,3,FALSE))</f>
        <v>70033P001</v>
      </c>
      <c r="M3262" s="12" t="str">
        <f>+VLOOKUP(FACTURACION[[#This Row],[REFERENCIA]],CODINV,4,FALSE)</f>
        <v>REPUESTOS Y ACCESORIOS</v>
      </c>
      <c r="N3262" s="12" t="str">
        <f>+VLOOKUP(FACTURACION[[#This Row],[REFERENCIA]],CODINV,5,FALSE)</f>
        <v>HONEYWELL</v>
      </c>
      <c r="O3262" s="3">
        <v>2</v>
      </c>
      <c r="P3262" s="31">
        <v>21000</v>
      </c>
      <c r="Q3262" s="24">
        <f>+FACTURACION[[#This Row],[CANTIDAD]]*FACTURACION[[#This Row],[VR UNITARIO]]/1000</f>
        <v>42</v>
      </c>
      <c r="R3262" s="3" t="str">
        <f>+VLOOKUP(FACTURACION[[#This Row],[NIT]],TABLACLIENTE,5,FALSE)</f>
        <v>BOGOTÁ D.C.</v>
      </c>
    </row>
    <row r="3263" spans="3:18">
      <c r="C3263" s="29">
        <v>2016</v>
      </c>
      <c r="D3263" s="30" t="s">
        <v>84</v>
      </c>
      <c r="E3263" s="30">
        <f>MONTH(FACTURACION[[#This Row],[MES]]&amp;1)</f>
        <v>5</v>
      </c>
      <c r="F3263" s="223">
        <f>DATE(FACTURACION[[#This Row],[AÑO]],FACTURACION[[#This Row],[Mes numero]],1)</f>
        <v>42491</v>
      </c>
      <c r="G3263" s="160">
        <v>12012</v>
      </c>
      <c r="H3263" s="25">
        <v>900155947</v>
      </c>
      <c r="I3263" s="3" t="str">
        <f>+VLOOKUP(FACTURACION[[#This Row],[NIT]],TABLACLIENTE,2,FALSE)</f>
        <v>INGENIERIA DE MONTAJE Y MANTENIMIENTO DE ESTACIONES DE SERVICIO LTDA  (IMMES LTDA)</v>
      </c>
      <c r="J3263" s="3" t="s">
        <v>151</v>
      </c>
      <c r="K3263" s="12" t="str">
        <f>+VLOOKUP(FACTURACION[[#This Row],[REFERENCIA]],CODINV,2,FALSE)</f>
        <v>DIAFRAGMA BUNA Z-138</v>
      </c>
      <c r="L3263" s="12" t="str">
        <f>IF(VLOOKUP(FACTURACION[[#This Row],[REFERENCIA]],CODINV,3,FALSE)=0,"",VLOOKUP(FACTURACION[[#This Row],[REFERENCIA]],CODINV,3,FALSE))</f>
        <v>70170P028</v>
      </c>
      <c r="M3263" s="12" t="str">
        <f>+VLOOKUP(FACTURACION[[#This Row],[REFERENCIA]],CODINV,4,FALSE)</f>
        <v>REPUESTOS Y ACCESORIOS</v>
      </c>
      <c r="N3263" s="12" t="str">
        <f>+VLOOKUP(FACTURACION[[#This Row],[REFERENCIA]],CODINV,5,FALSE)</f>
        <v>HONEYWELL</v>
      </c>
      <c r="O3263" s="3">
        <v>2</v>
      </c>
      <c r="P3263" s="31">
        <v>21000</v>
      </c>
      <c r="Q3263" s="24">
        <f>+FACTURACION[[#This Row],[CANTIDAD]]*FACTURACION[[#This Row],[VR UNITARIO]]/1000</f>
        <v>42</v>
      </c>
      <c r="R3263" s="3" t="str">
        <f>+VLOOKUP(FACTURACION[[#This Row],[NIT]],TABLACLIENTE,5,FALSE)</f>
        <v>BOGOTÁ D.C.</v>
      </c>
    </row>
    <row r="3264" spans="3:18">
      <c r="C3264" s="29">
        <v>2016</v>
      </c>
      <c r="D3264" s="30" t="s">
        <v>84</v>
      </c>
      <c r="E3264" s="30">
        <f>MONTH(FACTURACION[[#This Row],[MES]]&amp;1)</f>
        <v>5</v>
      </c>
      <c r="F3264" s="223">
        <f>DATE(FACTURACION[[#This Row],[AÑO]],FACTURACION[[#This Row],[Mes numero]],1)</f>
        <v>42491</v>
      </c>
      <c r="G3264" s="160">
        <v>11967</v>
      </c>
      <c r="H3264" s="25">
        <v>891101577</v>
      </c>
      <c r="I3264" s="3" t="str">
        <f>+VLOOKUP(FACTURACION[[#This Row],[NIT]],TABLACLIENTE,2,FALSE)</f>
        <v>ALCANOS DE COLOMBIA S.A. E.S.P</v>
      </c>
      <c r="J3264" s="3" t="s">
        <v>132</v>
      </c>
      <c r="K3264" s="12" t="str">
        <f>+VLOOKUP(FACTURACION[[#This Row],[REFERENCIA]],CODINV,2,FALSE)</f>
        <v>KIT REPARACION BUNA N 80</v>
      </c>
      <c r="L3264" s="12" t="str">
        <f>IF(VLOOKUP(FACTURACION[[#This Row],[REFERENCIA]],CODINV,3,FALSE)=0,"",VLOOKUP(FACTURACION[[#This Row],[REFERENCIA]],CODINV,3,FALSE))</f>
        <v>73914K010</v>
      </c>
      <c r="M3264" s="12" t="str">
        <f>+VLOOKUP(FACTURACION[[#This Row],[REFERENCIA]],CODINV,4,FALSE)</f>
        <v>REPUESTOS Y ACCESORIOS</v>
      </c>
      <c r="N3264" s="12" t="str">
        <f>+VLOOKUP(FACTURACION[[#This Row],[REFERENCIA]],CODINV,5,FALSE)</f>
        <v>HONEYWELL</v>
      </c>
      <c r="O3264" s="3">
        <v>40</v>
      </c>
      <c r="P3264" s="31">
        <v>104238</v>
      </c>
      <c r="Q3264" s="24">
        <f>+FACTURACION[[#This Row],[CANTIDAD]]*FACTURACION[[#This Row],[VR UNITARIO]]/1000</f>
        <v>4169.5200000000004</v>
      </c>
      <c r="R3264" s="3" t="str">
        <f>+VLOOKUP(FACTURACION[[#This Row],[NIT]],TABLACLIENTE,5,FALSE)</f>
        <v>NEIVA</v>
      </c>
    </row>
    <row r="3265" spans="3:18">
      <c r="C3265" s="29">
        <v>2016</v>
      </c>
      <c r="D3265" s="30" t="s">
        <v>84</v>
      </c>
      <c r="E3265" s="30">
        <f>MONTH(FACTURACION[[#This Row],[MES]]&amp;1)</f>
        <v>5</v>
      </c>
      <c r="F3265" s="223">
        <f>DATE(FACTURACION[[#This Row],[AÑO]],FACTURACION[[#This Row],[Mes numero]],1)</f>
        <v>42491</v>
      </c>
      <c r="G3265" s="160">
        <v>11968</v>
      </c>
      <c r="H3265" s="25">
        <v>891101577</v>
      </c>
      <c r="I3265" s="3" t="str">
        <f>+VLOOKUP(FACTURACION[[#This Row],[NIT]],TABLACLIENTE,2,FALSE)</f>
        <v>ALCANOS DE COLOMBIA S.A. E.S.P</v>
      </c>
      <c r="J3265" s="3" t="s">
        <v>132</v>
      </c>
      <c r="K3265" s="12" t="str">
        <f>+VLOOKUP(FACTURACION[[#This Row],[REFERENCIA]],CODINV,2,FALSE)</f>
        <v>KIT REPARACION BUNA N 80</v>
      </c>
      <c r="L3265" s="12" t="str">
        <f>IF(VLOOKUP(FACTURACION[[#This Row],[REFERENCIA]],CODINV,3,FALSE)=0,"",VLOOKUP(FACTURACION[[#This Row],[REFERENCIA]],CODINV,3,FALSE))</f>
        <v>73914K010</v>
      </c>
      <c r="M3265" s="12" t="str">
        <f>+VLOOKUP(FACTURACION[[#This Row],[REFERENCIA]],CODINV,4,FALSE)</f>
        <v>REPUESTOS Y ACCESORIOS</v>
      </c>
      <c r="N3265" s="12" t="str">
        <f>+VLOOKUP(FACTURACION[[#This Row],[REFERENCIA]],CODINV,5,FALSE)</f>
        <v>HONEYWELL</v>
      </c>
      <c r="O3265" s="3">
        <v>30</v>
      </c>
      <c r="P3265" s="31">
        <v>116544</v>
      </c>
      <c r="Q3265" s="24">
        <f>+FACTURACION[[#This Row],[CANTIDAD]]*FACTURACION[[#This Row],[VR UNITARIO]]/1000</f>
        <v>3496.32</v>
      </c>
      <c r="R3265" s="3" t="str">
        <f>+VLOOKUP(FACTURACION[[#This Row],[NIT]],TABLACLIENTE,5,FALSE)</f>
        <v>NEIVA</v>
      </c>
    </row>
    <row r="3266" spans="3:18">
      <c r="C3266" s="29">
        <v>2016</v>
      </c>
      <c r="D3266" s="30" t="s">
        <v>84</v>
      </c>
      <c r="E3266" s="30">
        <f>MONTH(FACTURACION[[#This Row],[MES]]&amp;1)</f>
        <v>5</v>
      </c>
      <c r="F3266" s="223">
        <f>DATE(FACTURACION[[#This Row],[AÑO]],FACTURACION[[#This Row],[Mes numero]],1)</f>
        <v>42491</v>
      </c>
      <c r="G3266" s="160">
        <v>12010</v>
      </c>
      <c r="H3266" s="25">
        <v>900412658</v>
      </c>
      <c r="I3266" s="3" t="str">
        <f>+VLOOKUP(FACTURACION[[#This Row],[NIT]],TABLACLIENTE,2,FALSE)</f>
        <v>AZUL INGENIERIA S.A.S.</v>
      </c>
      <c r="J3266" s="3" t="s">
        <v>132</v>
      </c>
      <c r="K3266" s="12" t="str">
        <f>+VLOOKUP(FACTURACION[[#This Row],[REFERENCIA]],CODINV,2,FALSE)</f>
        <v>KIT REPARACION BUNA N 80</v>
      </c>
      <c r="L3266" s="12" t="str">
        <f>IF(VLOOKUP(FACTURACION[[#This Row],[REFERENCIA]],CODINV,3,FALSE)=0,"",VLOOKUP(FACTURACION[[#This Row],[REFERENCIA]],CODINV,3,FALSE))</f>
        <v>73914K010</v>
      </c>
      <c r="M3266" s="12" t="str">
        <f>+VLOOKUP(FACTURACION[[#This Row],[REFERENCIA]],CODINV,4,FALSE)</f>
        <v>REPUESTOS Y ACCESORIOS</v>
      </c>
      <c r="N3266" s="12" t="str">
        <f>+VLOOKUP(FACTURACION[[#This Row],[REFERENCIA]],CODINV,5,FALSE)</f>
        <v>HONEYWELL</v>
      </c>
      <c r="O3266" s="3">
        <v>2</v>
      </c>
      <c r="P3266" s="31">
        <v>80000</v>
      </c>
      <c r="Q3266" s="24">
        <f>+FACTURACION[[#This Row],[CANTIDAD]]*FACTURACION[[#This Row],[VR UNITARIO]]/1000</f>
        <v>160</v>
      </c>
      <c r="R3266" s="3" t="str">
        <f>+VLOOKUP(FACTURACION[[#This Row],[NIT]],TABLACLIENTE,5,FALSE)</f>
        <v>MEDELLIN</v>
      </c>
    </row>
    <row r="3267" spans="3:18">
      <c r="C3267" s="29">
        <v>2016</v>
      </c>
      <c r="D3267" s="30" t="s">
        <v>84</v>
      </c>
      <c r="E3267" s="30">
        <f>MONTH(FACTURACION[[#This Row],[MES]]&amp;1)</f>
        <v>5</v>
      </c>
      <c r="F3267" s="223">
        <f>DATE(FACTURACION[[#This Row],[AÑO]],FACTURACION[[#This Row],[Mes numero]],1)</f>
        <v>42491</v>
      </c>
      <c r="G3267" s="160">
        <v>11971</v>
      </c>
      <c r="H3267" s="25">
        <v>890503900</v>
      </c>
      <c r="I3267" s="3" t="str">
        <f>+VLOOKUP(FACTURACION[[#This Row],[NIT]],TABLACLIENTE,2,FALSE)</f>
        <v>GASES DEL ORIENTE S.A. E.S.P.</v>
      </c>
      <c r="J3267" s="3" t="s">
        <v>132</v>
      </c>
      <c r="K3267" s="12" t="str">
        <f>+VLOOKUP(FACTURACION[[#This Row],[REFERENCIA]],CODINV,2,FALSE)</f>
        <v>KIT REPARACION BUNA N 80</v>
      </c>
      <c r="L3267" s="12" t="str">
        <f>IF(VLOOKUP(FACTURACION[[#This Row],[REFERENCIA]],CODINV,3,FALSE)=0,"",VLOOKUP(FACTURACION[[#This Row],[REFERENCIA]],CODINV,3,FALSE))</f>
        <v>73914K010</v>
      </c>
      <c r="M3267" s="12" t="str">
        <f>+VLOOKUP(FACTURACION[[#This Row],[REFERENCIA]],CODINV,4,FALSE)</f>
        <v>REPUESTOS Y ACCESORIOS</v>
      </c>
      <c r="N3267" s="12" t="str">
        <f>+VLOOKUP(FACTURACION[[#This Row],[REFERENCIA]],CODINV,5,FALSE)</f>
        <v>HONEYWELL</v>
      </c>
      <c r="O3267" s="3">
        <v>20</v>
      </c>
      <c r="P3267" s="31">
        <v>101082</v>
      </c>
      <c r="Q3267" s="24">
        <f>+FACTURACION[[#This Row],[CANTIDAD]]*FACTURACION[[#This Row],[VR UNITARIO]]/1000</f>
        <v>2021.64</v>
      </c>
      <c r="R3267" s="3" t="str">
        <f>+VLOOKUP(FACTURACION[[#This Row],[NIT]],TABLACLIENTE,5,FALSE)</f>
        <v>CUCUTA</v>
      </c>
    </row>
    <row r="3268" spans="3:18">
      <c r="C3268" s="29">
        <v>2016</v>
      </c>
      <c r="D3268" s="30" t="s">
        <v>84</v>
      </c>
      <c r="E3268" s="30">
        <f>MONTH(FACTURACION[[#This Row],[MES]]&amp;1)</f>
        <v>5</v>
      </c>
      <c r="F3268" s="223">
        <f>DATE(FACTURACION[[#This Row],[AÑO]],FACTURACION[[#This Row],[Mes numero]],1)</f>
        <v>42491</v>
      </c>
      <c r="G3268" s="160">
        <v>12012</v>
      </c>
      <c r="H3268" s="25">
        <v>900155947</v>
      </c>
      <c r="I3268" s="3" t="str">
        <f>+VLOOKUP(FACTURACION[[#This Row],[NIT]],TABLACLIENTE,2,FALSE)</f>
        <v>INGENIERIA DE MONTAJE Y MANTENIMIENTO DE ESTACIONES DE SERVICIO LTDA  (IMMES LTDA)</v>
      </c>
      <c r="J3268" s="3" t="s">
        <v>274</v>
      </c>
      <c r="K3268" s="12" t="str">
        <f>+VLOOKUP(FACTURACION[[#This Row],[REFERENCIA]],CODINV,2,FALSE)</f>
        <v>SEAT DISC BUNA 80</v>
      </c>
      <c r="L3268" s="12" t="str">
        <f>IF(VLOOKUP(FACTURACION[[#This Row],[REFERENCIA]],CODINV,3,FALSE)=0,"",VLOOKUP(FACTURACION[[#This Row],[REFERENCIA]],CODINV,3,FALSE))</f>
        <v>70041P002</v>
      </c>
      <c r="M3268" s="12" t="str">
        <f>+VLOOKUP(FACTURACION[[#This Row],[REFERENCIA]],CODINV,4,FALSE)</f>
        <v>REPUESTOS Y ACCESORIOS</v>
      </c>
      <c r="N3268" s="12" t="str">
        <f>+VLOOKUP(FACTURACION[[#This Row],[REFERENCIA]],CODINV,5,FALSE)</f>
        <v>HONEYWELL</v>
      </c>
      <c r="O3268" s="3">
        <v>2</v>
      </c>
      <c r="P3268" s="31">
        <v>24000</v>
      </c>
      <c r="Q3268" s="24">
        <f>+FACTURACION[[#This Row],[CANTIDAD]]*FACTURACION[[#This Row],[VR UNITARIO]]/1000</f>
        <v>48</v>
      </c>
      <c r="R3268" s="3" t="str">
        <f>+VLOOKUP(FACTURACION[[#This Row],[NIT]],TABLACLIENTE,5,FALSE)</f>
        <v>BOGOTÁ D.C.</v>
      </c>
    </row>
    <row r="3269" spans="3:18">
      <c r="C3269" s="29">
        <v>2016</v>
      </c>
      <c r="D3269" s="30" t="s">
        <v>84</v>
      </c>
      <c r="E3269" s="30">
        <f>MONTH(FACTURACION[[#This Row],[MES]]&amp;1)</f>
        <v>5</v>
      </c>
      <c r="F3269" s="223">
        <f>DATE(FACTURACION[[#This Row],[AÑO]],FACTURACION[[#This Row],[Mes numero]],1)</f>
        <v>42491</v>
      </c>
      <c r="G3269" s="160">
        <v>11969</v>
      </c>
      <c r="H3269" s="25">
        <v>891101577</v>
      </c>
      <c r="I3269" s="3" t="str">
        <f>+VLOOKUP(FACTURACION[[#This Row],[NIT]],TABLACLIENTE,2,FALSE)</f>
        <v>ALCANOS DE COLOMBIA S.A. E.S.P</v>
      </c>
      <c r="J3269" s="3" t="s">
        <v>61</v>
      </c>
      <c r="K3269" s="12" t="str">
        <f>+VLOOKUP(FACTURACION[[#This Row],[REFERENCIA]],CODINV,2,FALSE)</f>
        <v>MANGA 2" S300 H7</v>
      </c>
      <c r="L3269" s="12" t="str">
        <f>IF(VLOOKUP(FACTURACION[[#This Row],[REFERENCIA]],CODINV,3,FALSE)=0,"",VLOOKUP(FACTURACION[[#This Row],[REFERENCIA]],CODINV,3,FALSE))</f>
        <v>73404P002</v>
      </c>
      <c r="M3269" s="12" t="str">
        <f>+VLOOKUP(FACTURACION[[#This Row],[REFERENCIA]],CODINV,4,FALSE)</f>
        <v>MANGAS</v>
      </c>
      <c r="N3269" s="12" t="str">
        <f>+VLOOKUP(FACTURACION[[#This Row],[REFERENCIA]],CODINV,5,FALSE)</f>
        <v>HONEYWELL</v>
      </c>
      <c r="O3269" s="3">
        <v>30</v>
      </c>
      <c r="P3269" s="31">
        <v>405371</v>
      </c>
      <c r="Q3269" s="24">
        <f>+FACTURACION[[#This Row],[CANTIDAD]]*FACTURACION[[#This Row],[VR UNITARIO]]/1000</f>
        <v>12161.13</v>
      </c>
      <c r="R3269" s="3" t="str">
        <f>+VLOOKUP(FACTURACION[[#This Row],[NIT]],TABLACLIENTE,5,FALSE)</f>
        <v>NEIVA</v>
      </c>
    </row>
    <row r="3270" spans="3:18">
      <c r="C3270" s="29">
        <v>2016</v>
      </c>
      <c r="D3270" s="30" t="s">
        <v>84</v>
      </c>
      <c r="E3270" s="30">
        <f>MONTH(FACTURACION[[#This Row],[MES]]&amp;1)</f>
        <v>5</v>
      </c>
      <c r="F3270" s="223">
        <f>DATE(FACTURACION[[#This Row],[AÑO]],FACTURACION[[#This Row],[Mes numero]],1)</f>
        <v>42491</v>
      </c>
      <c r="G3270" s="160">
        <v>12006</v>
      </c>
      <c r="H3270" s="25">
        <v>900917971</v>
      </c>
      <c r="I3270" s="3" t="str">
        <f>+VLOOKUP(FACTURACION[[#This Row],[NIT]],TABLACLIENTE,2,FALSE)</f>
        <v>ELECTROENGINEER S.A.S</v>
      </c>
      <c r="J3270" s="3" t="s">
        <v>288</v>
      </c>
      <c r="K3270" s="12" t="str">
        <f>+VLOOKUP(FACTURACION[[#This Row],[REFERENCIA]],CODINV,2,FALSE)</f>
        <v>MANGA 4" S300 H7</v>
      </c>
      <c r="L3270" s="12" t="str">
        <f>IF(VLOOKUP(FACTURACION[[#This Row],[REFERENCIA]],CODINV,3,FALSE)=0,"",VLOOKUP(FACTURACION[[#This Row],[REFERENCIA]],CODINV,3,FALSE))</f>
        <v>73404P001</v>
      </c>
      <c r="M3270" s="12" t="str">
        <f>+VLOOKUP(FACTURACION[[#This Row],[REFERENCIA]],CODINV,4,FALSE)</f>
        <v>MANGAS</v>
      </c>
      <c r="N3270" s="12" t="str">
        <f>+VLOOKUP(FACTURACION[[#This Row],[REFERENCIA]],CODINV,5,FALSE)</f>
        <v>HONEYWELL</v>
      </c>
      <c r="O3270" s="3">
        <v>6</v>
      </c>
      <c r="P3270" s="31">
        <v>987107</v>
      </c>
      <c r="Q3270" s="24">
        <f>+FACTURACION[[#This Row],[CANTIDAD]]*FACTURACION[[#This Row],[VR UNITARIO]]/1000</f>
        <v>5922.6419999999998</v>
      </c>
      <c r="R3270" s="3" t="str">
        <f>+VLOOKUP(FACTURACION[[#This Row],[NIT]],TABLACLIENTE,5,FALSE)</f>
        <v>VILLAVICENCIO</v>
      </c>
    </row>
    <row r="3271" spans="3:18">
      <c r="C3271" s="29">
        <v>2016</v>
      </c>
      <c r="D3271" s="30" t="s">
        <v>84</v>
      </c>
      <c r="E3271" s="30">
        <f>MONTH(FACTURACION[[#This Row],[MES]]&amp;1)</f>
        <v>5</v>
      </c>
      <c r="F3271" s="223">
        <f>DATE(FACTURACION[[#This Row],[AÑO]],FACTURACION[[#This Row],[Mes numero]],1)</f>
        <v>42491</v>
      </c>
      <c r="G3271" s="160">
        <v>11971</v>
      </c>
      <c r="H3271" s="25">
        <v>890503900</v>
      </c>
      <c r="I3271" s="3" t="str">
        <f>+VLOOKUP(FACTURACION[[#This Row],[NIT]],TABLACLIENTE,2,FALSE)</f>
        <v>GASES DEL ORIENTE S.A. E.S.P.</v>
      </c>
      <c r="J3271" s="3" t="s">
        <v>288</v>
      </c>
      <c r="K3271" s="12" t="str">
        <f>+VLOOKUP(FACTURACION[[#This Row],[REFERENCIA]],CODINV,2,FALSE)</f>
        <v>MANGA 4" S300 H7</v>
      </c>
      <c r="L3271" s="12" t="str">
        <f>IF(VLOOKUP(FACTURACION[[#This Row],[REFERENCIA]],CODINV,3,FALSE)=0,"",VLOOKUP(FACTURACION[[#This Row],[REFERENCIA]],CODINV,3,FALSE))</f>
        <v>73404P001</v>
      </c>
      <c r="M3271" s="12" t="str">
        <f>+VLOOKUP(FACTURACION[[#This Row],[REFERENCIA]],CODINV,4,FALSE)</f>
        <v>MANGAS</v>
      </c>
      <c r="N3271" s="12" t="str">
        <f>+VLOOKUP(FACTURACION[[#This Row],[REFERENCIA]],CODINV,5,FALSE)</f>
        <v>HONEYWELL</v>
      </c>
      <c r="O3271" s="3">
        <v>2</v>
      </c>
      <c r="P3271" s="31">
        <v>1092013</v>
      </c>
      <c r="Q3271" s="24">
        <f>+FACTURACION[[#This Row],[CANTIDAD]]*FACTURACION[[#This Row],[VR UNITARIO]]/1000</f>
        <v>2184.0259999999998</v>
      </c>
      <c r="R3271" s="3" t="str">
        <f>+VLOOKUP(FACTURACION[[#This Row],[NIT]],TABLACLIENTE,5,FALSE)</f>
        <v>CUCUTA</v>
      </c>
    </row>
    <row r="3272" spans="3:18">
      <c r="C3272" s="29">
        <v>2016</v>
      </c>
      <c r="D3272" s="30" t="s">
        <v>84</v>
      </c>
      <c r="E3272" s="30">
        <f>MONTH(FACTURACION[[#This Row],[MES]]&amp;1)</f>
        <v>5</v>
      </c>
      <c r="F3272" s="223">
        <f>DATE(FACTURACION[[#This Row],[AÑO]],FACTURACION[[#This Row],[Mes numero]],1)</f>
        <v>42491</v>
      </c>
      <c r="G3272" s="160">
        <v>11971</v>
      </c>
      <c r="H3272" s="25">
        <v>890503900</v>
      </c>
      <c r="I3272" s="3" t="str">
        <f>+VLOOKUP(FACTURACION[[#This Row],[NIT]],TABLACLIENTE,2,FALSE)</f>
        <v>GASES DEL ORIENTE S.A. E.S.P.</v>
      </c>
      <c r="J3272" s="3" t="s">
        <v>218</v>
      </c>
      <c r="K3272" s="12" t="str">
        <f>+VLOOKUP(FACTURACION[[#This Row],[REFERENCIA]],CODINV,2,FALSE)</f>
        <v>MANGA 2" S600 B7</v>
      </c>
      <c r="L3272" s="12" t="str">
        <f>IF(VLOOKUP(FACTURACION[[#This Row],[REFERENCIA]],CODINV,3,FALSE)=0,"",VLOOKUP(FACTURACION[[#This Row],[REFERENCIA]],CODINV,3,FALSE))</f>
        <v>73677P007</v>
      </c>
      <c r="M3272" s="12" t="str">
        <f>+VLOOKUP(FACTURACION[[#This Row],[REFERENCIA]],CODINV,4,FALSE)</f>
        <v>MANGAS</v>
      </c>
      <c r="N3272" s="12" t="str">
        <f>+VLOOKUP(FACTURACION[[#This Row],[REFERENCIA]],CODINV,5,FALSE)</f>
        <v>HONEYWELL</v>
      </c>
      <c r="O3272" s="3">
        <v>14</v>
      </c>
      <c r="P3272" s="31">
        <v>477180</v>
      </c>
      <c r="Q3272" s="24">
        <f>+FACTURACION[[#This Row],[CANTIDAD]]*FACTURACION[[#This Row],[VR UNITARIO]]/1000</f>
        <v>6680.52</v>
      </c>
      <c r="R3272" s="3" t="str">
        <f>+VLOOKUP(FACTURACION[[#This Row],[NIT]],TABLACLIENTE,5,FALSE)</f>
        <v>CUCUTA</v>
      </c>
    </row>
    <row r="3273" spans="3:18">
      <c r="C3273" s="29">
        <v>2016</v>
      </c>
      <c r="D3273" s="30" t="s">
        <v>84</v>
      </c>
      <c r="E3273" s="30">
        <f>MONTH(FACTURACION[[#This Row],[MES]]&amp;1)</f>
        <v>5</v>
      </c>
      <c r="F3273" s="223">
        <f>DATE(FACTURACION[[#This Row],[AÑO]],FACTURACION[[#This Row],[Mes numero]],1)</f>
        <v>42491</v>
      </c>
      <c r="G3273" s="160">
        <v>11971</v>
      </c>
      <c r="H3273" s="25">
        <v>890503900</v>
      </c>
      <c r="I3273" s="3" t="str">
        <f>+VLOOKUP(FACTURACION[[#This Row],[NIT]],TABLACLIENTE,2,FALSE)</f>
        <v>GASES DEL ORIENTE S.A. E.S.P.</v>
      </c>
      <c r="J3273" s="2" t="s">
        <v>1255</v>
      </c>
      <c r="K3273" s="12" t="str">
        <f>+VLOOKUP(FACTURACION[[#This Row],[REFERENCIA]],CODINV,2,FALSE)</f>
        <v>MANGA 4" S600 B7</v>
      </c>
      <c r="L3273" s="12" t="str">
        <f>IF(VLOOKUP(FACTURACION[[#This Row],[REFERENCIA]],CODINV,3,FALSE)=0,"",VLOOKUP(FACTURACION[[#This Row],[REFERENCIA]],CODINV,3,FALSE))</f>
        <v>73677P008</v>
      </c>
      <c r="M3273" s="12" t="str">
        <f>+VLOOKUP(FACTURACION[[#This Row],[REFERENCIA]],CODINV,4,FALSE)</f>
        <v>MANGAS</v>
      </c>
      <c r="N3273" s="12" t="str">
        <f>+VLOOKUP(FACTURACION[[#This Row],[REFERENCIA]],CODINV,5,FALSE)</f>
        <v>HONEYWELL</v>
      </c>
      <c r="O3273" s="3">
        <v>2</v>
      </c>
      <c r="P3273" s="31">
        <v>1216114</v>
      </c>
      <c r="Q3273" s="24">
        <f>+FACTURACION[[#This Row],[CANTIDAD]]*FACTURACION[[#This Row],[VR UNITARIO]]/1000</f>
        <v>2432.2280000000001</v>
      </c>
      <c r="R3273" s="3" t="str">
        <f>+VLOOKUP(FACTURACION[[#This Row],[NIT]],TABLACLIENTE,5,FALSE)</f>
        <v>CUCUTA</v>
      </c>
    </row>
    <row r="3274" spans="3:18">
      <c r="C3274" s="29">
        <v>2016</v>
      </c>
      <c r="D3274" s="30" t="s">
        <v>84</v>
      </c>
      <c r="E3274" s="30">
        <f>MONTH(FACTURACION[[#This Row],[MES]]&amp;1)</f>
        <v>5</v>
      </c>
      <c r="F3274" s="223">
        <f>DATE(FACTURACION[[#This Row],[AÑO]],FACTURACION[[#This Row],[Mes numero]],1)</f>
        <v>42491</v>
      </c>
      <c r="G3274" s="160">
        <v>11971</v>
      </c>
      <c r="H3274" s="25">
        <v>890503900</v>
      </c>
      <c r="I3274" s="3" t="str">
        <f>+VLOOKUP(FACTURACION[[#This Row],[NIT]],TABLACLIENTE,2,FALSE)</f>
        <v>GASES DEL ORIENTE S.A. E.S.P.</v>
      </c>
      <c r="J3274" s="3" t="s">
        <v>886</v>
      </c>
      <c r="K3274" s="12" t="str">
        <f>+VLOOKUP(FACTURACION[[#This Row],[REFERENCIA]],CODINV,2,FALSE)</f>
        <v>FILTER ASSEMBLY (COMPOSITE)</v>
      </c>
      <c r="L3274" s="12" t="str">
        <f>IF(VLOOKUP(FACTURACION[[#This Row],[REFERENCIA]],CODINV,3,FALSE)=0,"",VLOOKUP(FACTURACION[[#This Row],[REFERENCIA]],CODINV,3,FALSE))</f>
        <v>78480P001</v>
      </c>
      <c r="M3274" s="12" t="str">
        <f>+VLOOKUP(FACTURACION[[#This Row],[REFERENCIA]],CODINV,4,FALSE)</f>
        <v>FILTROS</v>
      </c>
      <c r="N3274" s="12" t="str">
        <f>+VLOOKUP(FACTURACION[[#This Row],[REFERENCIA]],CODINV,5,FALSE)</f>
        <v>HONEYWELL</v>
      </c>
      <c r="O3274" s="3">
        <v>10</v>
      </c>
      <c r="P3274" s="31">
        <v>62225</v>
      </c>
      <c r="Q3274" s="24">
        <f>+FACTURACION[[#This Row],[CANTIDAD]]*FACTURACION[[#This Row],[VR UNITARIO]]/1000</f>
        <v>622.25</v>
      </c>
      <c r="R3274" s="3" t="str">
        <f>+VLOOKUP(FACTURACION[[#This Row],[NIT]],TABLACLIENTE,5,FALSE)</f>
        <v>CUCUTA</v>
      </c>
    </row>
    <row r="3275" spans="3:18">
      <c r="C3275" s="29">
        <v>2016</v>
      </c>
      <c r="D3275" s="30" t="s">
        <v>84</v>
      </c>
      <c r="E3275" s="30">
        <f>MONTH(FACTURACION[[#This Row],[MES]]&amp;1)</f>
        <v>5</v>
      </c>
      <c r="F3275" s="223">
        <f>DATE(FACTURACION[[#This Row],[AÑO]],FACTURACION[[#This Row],[Mes numero]],1)</f>
        <v>42491</v>
      </c>
      <c r="G3275" s="160">
        <v>11971</v>
      </c>
      <c r="H3275" s="25">
        <v>890503900</v>
      </c>
      <c r="I3275" s="3" t="str">
        <f>+VLOOKUP(FACTURACION[[#This Row],[NIT]],TABLACLIENTE,2,FALSE)</f>
        <v>GASES DEL ORIENTE S.A. E.S.P.</v>
      </c>
      <c r="J3275" s="3" t="s">
        <v>576</v>
      </c>
      <c r="K3275" s="12" t="str">
        <f>+VLOOKUP(FACTURACION[[#This Row],[REFERENCIA]],CODINV,2,FALSE)</f>
        <v>KIT AFV INSP. MANIFOLD PLUG</v>
      </c>
      <c r="L3275" s="12" t="str">
        <f>IF(VLOOKUP(FACTURACION[[#This Row],[REFERENCIA]],CODINV,3,FALSE)=0,"",VLOOKUP(FACTURACION[[#This Row],[REFERENCIA]],CODINV,3,FALSE))</f>
        <v>74036K002</v>
      </c>
      <c r="M3275" s="12" t="str">
        <f>+VLOOKUP(FACTURACION[[#This Row],[REFERENCIA]],CODINV,4,FALSE)</f>
        <v>REPUESTOS Y ACCESORIOS</v>
      </c>
      <c r="N3275" s="12" t="str">
        <f>+VLOOKUP(FACTURACION[[#This Row],[REFERENCIA]],CODINV,5,FALSE)</f>
        <v>HONEYWELL</v>
      </c>
      <c r="O3275" s="3">
        <v>7</v>
      </c>
      <c r="P3275" s="31">
        <v>34746</v>
      </c>
      <c r="Q3275" s="24">
        <f>+FACTURACION[[#This Row],[CANTIDAD]]*FACTURACION[[#This Row],[VR UNITARIO]]/1000</f>
        <v>243.22200000000001</v>
      </c>
      <c r="R3275" s="3" t="str">
        <f>+VLOOKUP(FACTURACION[[#This Row],[NIT]],TABLACLIENTE,5,FALSE)</f>
        <v>CUCUTA</v>
      </c>
    </row>
    <row r="3276" spans="3:18">
      <c r="C3276" s="29">
        <v>2016</v>
      </c>
      <c r="D3276" s="30" t="s">
        <v>84</v>
      </c>
      <c r="E3276" s="30">
        <f>MONTH(FACTURACION[[#This Row],[MES]]&amp;1)</f>
        <v>5</v>
      </c>
      <c r="F3276" s="223">
        <f>DATE(FACTURACION[[#This Row],[AÑO]],FACTURACION[[#This Row],[Mes numero]],1)</f>
        <v>42491</v>
      </c>
      <c r="G3276" s="160">
        <v>11984</v>
      </c>
      <c r="H3276" s="25">
        <v>890908643</v>
      </c>
      <c r="I3276" s="3" t="str">
        <f>+VLOOKUP(FACTURACION[[#This Row],[NIT]],TABLACLIENTE,2,FALSE)</f>
        <v>GASES DE ANTIOQUIA S.A. E.S.P.  (GAS ANTIOQUIA S.A. E.S.P.)</v>
      </c>
      <c r="J3276" s="3" t="s">
        <v>119</v>
      </c>
      <c r="K3276" s="12" t="str">
        <f>+VLOOKUP(FACTURACION[[#This Row],[REFERENCIA]],CODINV,2,FALSE)</f>
        <v>CONVERTIDOR RS-422/485 TROYA MASICO</v>
      </c>
      <c r="L3276" s="12" t="str">
        <f>IF(VLOOKUP(FACTURACION[[#This Row],[REFERENCIA]],CODINV,3,FALSE)=0,"",VLOOKUP(FACTURACION[[#This Row],[REFERENCIA]],CODINV,3,FALSE))</f>
        <v>72-022-0049YY</v>
      </c>
      <c r="M3276" s="12" t="str">
        <f>+VLOOKUP(FACTURACION[[#This Row],[REFERENCIA]],CODINV,4,FALSE)</f>
        <v>REPUESTOS Y ACCESORIOS</v>
      </c>
      <c r="N3276" s="12" t="str">
        <f>+VLOOKUP(FACTURACION[[#This Row],[REFERENCIA]],CODINV,5,FALSE)</f>
        <v>RED SEAL MEASUREMENT</v>
      </c>
      <c r="O3276" s="3">
        <v>1</v>
      </c>
      <c r="P3276" s="31">
        <v>533163</v>
      </c>
      <c r="Q3276" s="24">
        <f>+FACTURACION[[#This Row],[CANTIDAD]]*FACTURACION[[#This Row],[VR UNITARIO]]/1000</f>
        <v>533.16300000000001</v>
      </c>
      <c r="R3276" s="3" t="str">
        <f>+VLOOKUP(FACTURACION[[#This Row],[NIT]],TABLACLIENTE,5,FALSE)</f>
        <v>MEDELLIN</v>
      </c>
    </row>
    <row r="3277" spans="3:18">
      <c r="C3277" s="29">
        <v>2016</v>
      </c>
      <c r="D3277" s="30" t="s">
        <v>84</v>
      </c>
      <c r="E3277" s="30">
        <f>MONTH(FACTURACION[[#This Row],[MES]]&amp;1)</f>
        <v>5</v>
      </c>
      <c r="F3277" s="223">
        <f>DATE(FACTURACION[[#This Row],[AÑO]],FACTURACION[[#This Row],[Mes numero]],1)</f>
        <v>42491</v>
      </c>
      <c r="G3277" s="160">
        <v>11984</v>
      </c>
      <c r="H3277" s="25">
        <v>890908643</v>
      </c>
      <c r="I3277" s="3" t="str">
        <f>+VLOOKUP(FACTURACION[[#This Row],[NIT]],TABLACLIENTE,2,FALSE)</f>
        <v>GASES DE ANTIOQUIA S.A. E.S.P.  (GAS ANTIOQUIA S.A. E.S.P.)</v>
      </c>
      <c r="J3277" s="3" t="s">
        <v>259</v>
      </c>
      <c r="K3277" s="12" t="str">
        <f>+VLOOKUP(FACTURACION[[#This Row],[REFERENCIA]],CODINV,2,FALSE)</f>
        <v>KIT CONVERSION TROYA III</v>
      </c>
      <c r="L3277" s="12" t="str">
        <f>IF(VLOOKUP(FACTURACION[[#This Row],[REFERENCIA]],CODINV,3,FALSE)=0,"",VLOOKUP(FACTURACION[[#This Row],[REFERENCIA]],CODINV,3,FALSE))</f>
        <v>72-037-001YY</v>
      </c>
      <c r="M3277" s="12" t="str">
        <f>+VLOOKUP(FACTURACION[[#This Row],[REFERENCIA]],CODINV,4,FALSE)</f>
        <v>REPUESTOS Y ACCESORIOS</v>
      </c>
      <c r="N3277" s="12" t="str">
        <f>+VLOOKUP(FACTURACION[[#This Row],[REFERENCIA]],CODINV,5,FALSE)</f>
        <v>RED SEAL MEASUREMENT</v>
      </c>
      <c r="O3277" s="3">
        <v>4</v>
      </c>
      <c r="P3277" s="31">
        <v>1599490</v>
      </c>
      <c r="Q3277" s="24">
        <f>+FACTURACION[[#This Row],[CANTIDAD]]*FACTURACION[[#This Row],[VR UNITARIO]]/1000</f>
        <v>6397.96</v>
      </c>
      <c r="R3277" s="3" t="str">
        <f>+VLOOKUP(FACTURACION[[#This Row],[NIT]],TABLACLIENTE,5,FALSE)</f>
        <v>MEDELLIN</v>
      </c>
    </row>
    <row r="3278" spans="3:18">
      <c r="C3278" s="29">
        <v>2016</v>
      </c>
      <c r="D3278" s="30" t="s">
        <v>84</v>
      </c>
      <c r="E3278" s="30">
        <f>MONTH(FACTURACION[[#This Row],[MES]]&amp;1)</f>
        <v>5</v>
      </c>
      <c r="F3278" s="223">
        <f>DATE(FACTURACION[[#This Row],[AÑO]],FACTURACION[[#This Row],[Mes numero]],1)</f>
        <v>42491</v>
      </c>
      <c r="G3278" s="160">
        <v>11958</v>
      </c>
      <c r="H3278" s="25">
        <v>830137252</v>
      </c>
      <c r="I3278" s="3" t="str">
        <f>+VLOOKUP(FACTURACION[[#This Row],[NIT]],TABLACLIENTE,2,FALSE)</f>
        <v>SAGENCO SAS</v>
      </c>
      <c r="J3278" s="3" t="s">
        <v>394</v>
      </c>
      <c r="K3278" s="12" t="str">
        <f>+VLOOKUP(FACTURACION[[#This Row],[REFERENCIA]],CODINV,2,FALSE)</f>
        <v>REGULADOR 1/2" PRIMERA ETAPA 10 PSI</v>
      </c>
      <c r="L3278" s="12" t="str">
        <f>IF(VLOOKUP(FACTURACION[[#This Row],[REFERENCIA]],CODINV,3,FALSE)=0,"",VLOOKUP(FACTURACION[[#This Row],[REFERENCIA]],CODINV,3,FALSE))</f>
        <v>LV4403TR4</v>
      </c>
      <c r="M3278" s="12" t="str">
        <f>+VLOOKUP(FACTURACION[[#This Row],[REFERENCIA]],CODINV,4,FALSE)</f>
        <v>REGULADORES</v>
      </c>
      <c r="N3278" s="12" t="str">
        <f>+VLOOKUP(FACTURACION[[#This Row],[REFERENCIA]],CODINV,5,FALSE)</f>
        <v>REGO</v>
      </c>
      <c r="O3278" s="3">
        <v>1</v>
      </c>
      <c r="P3278" s="31">
        <v>95000</v>
      </c>
      <c r="Q3278" s="24">
        <f>+FACTURACION[[#This Row],[CANTIDAD]]*FACTURACION[[#This Row],[VR UNITARIO]]/1000</f>
        <v>95</v>
      </c>
      <c r="R3278" s="3" t="str">
        <f>+VLOOKUP(FACTURACION[[#This Row],[NIT]],TABLACLIENTE,5,FALSE)</f>
        <v>BOGOTÁ D.C.</v>
      </c>
    </row>
    <row r="3279" spans="3:18">
      <c r="C3279" s="29">
        <v>2016</v>
      </c>
      <c r="D3279" s="30" t="s">
        <v>84</v>
      </c>
      <c r="E3279" s="30">
        <f>MONTH(FACTURACION[[#This Row],[MES]]&amp;1)</f>
        <v>5</v>
      </c>
      <c r="F3279" s="223">
        <f>DATE(FACTURACION[[#This Row],[AÑO]],FACTURACION[[#This Row],[Mes numero]],1)</f>
        <v>42491</v>
      </c>
      <c r="G3279" s="160">
        <v>11965</v>
      </c>
      <c r="H3279" s="25">
        <v>890500726</v>
      </c>
      <c r="I3279" s="3" t="str">
        <f>+VLOOKUP(FACTURACION[[#This Row],[NIT]],TABLACLIENTE,2,FALSE)</f>
        <v>NORTESANTANDEREANA DE GAS S.A. E.S.P (NORGAS S.A. E.S.P.)</v>
      </c>
      <c r="J3279" s="3" t="s">
        <v>35</v>
      </c>
      <c r="K3279" s="12" t="str">
        <f>+VLOOKUP(FACTURACION[[#This Row],[REFERENCIA]],CODINV,2,FALSE)</f>
        <v>REGULADOR 3/4"  PRIMERA ETAPA POL</v>
      </c>
      <c r="L3279" s="12" t="str">
        <f>IF(VLOOKUP(FACTURACION[[#This Row],[REFERENCIA]],CODINV,3,FALSE)=0,"",VLOOKUP(FACTURACION[[#This Row],[REFERENCIA]],CODINV,3,FALSE))</f>
        <v>LV4403TR96</v>
      </c>
      <c r="M3279" s="12" t="str">
        <f>+VLOOKUP(FACTURACION[[#This Row],[REFERENCIA]],CODINV,4,FALSE)</f>
        <v>REGULADORES</v>
      </c>
      <c r="N3279" s="12" t="str">
        <f>+VLOOKUP(FACTURACION[[#This Row],[REFERENCIA]],CODINV,5,FALSE)</f>
        <v>REGO</v>
      </c>
      <c r="O3279" s="3">
        <v>1</v>
      </c>
      <c r="P3279" s="31">
        <v>129000</v>
      </c>
      <c r="Q3279" s="24">
        <f>+FACTURACION[[#This Row],[CANTIDAD]]*FACTURACION[[#This Row],[VR UNITARIO]]/1000</f>
        <v>129</v>
      </c>
      <c r="R3279" s="3" t="str">
        <f>+VLOOKUP(FACTURACION[[#This Row],[NIT]],TABLACLIENTE,5,FALSE)</f>
        <v>BUCARAMANGA</v>
      </c>
    </row>
    <row r="3280" spans="3:18">
      <c r="C3280" s="29">
        <v>2016</v>
      </c>
      <c r="D3280" s="30" t="s">
        <v>84</v>
      </c>
      <c r="E3280" s="30">
        <f>MONTH(FACTURACION[[#This Row],[MES]]&amp;1)</f>
        <v>5</v>
      </c>
      <c r="F3280" s="223">
        <f>DATE(FACTURACION[[#This Row],[AÑO]],FACTURACION[[#This Row],[Mes numero]],1)</f>
        <v>42491</v>
      </c>
      <c r="G3280" s="160">
        <v>11985</v>
      </c>
      <c r="H3280" s="25">
        <v>890500726</v>
      </c>
      <c r="I3280" s="3" t="str">
        <f>+VLOOKUP(FACTURACION[[#This Row],[NIT]],TABLACLIENTE,2,FALSE)</f>
        <v>NORTESANTANDEREANA DE GAS S.A. E.S.P (NORGAS S.A. E.S.P.)</v>
      </c>
      <c r="J3280" s="3" t="s">
        <v>35</v>
      </c>
      <c r="K3280" s="12" t="str">
        <f>+VLOOKUP(FACTURACION[[#This Row],[REFERENCIA]],CODINV,2,FALSE)</f>
        <v>REGULADOR 3/4"  PRIMERA ETAPA POL</v>
      </c>
      <c r="L3280" s="12" t="str">
        <f>IF(VLOOKUP(FACTURACION[[#This Row],[REFERENCIA]],CODINV,3,FALSE)=0,"",VLOOKUP(FACTURACION[[#This Row],[REFERENCIA]],CODINV,3,FALSE))</f>
        <v>LV4403TR96</v>
      </c>
      <c r="M3280" s="12" t="str">
        <f>+VLOOKUP(FACTURACION[[#This Row],[REFERENCIA]],CODINV,4,FALSE)</f>
        <v>REGULADORES</v>
      </c>
      <c r="N3280" s="12" t="str">
        <f>+VLOOKUP(FACTURACION[[#This Row],[REFERENCIA]],CODINV,5,FALSE)</f>
        <v>REGO</v>
      </c>
      <c r="O3280" s="3">
        <v>1</v>
      </c>
      <c r="P3280" s="31">
        <v>129000</v>
      </c>
      <c r="Q3280" s="24">
        <f>+FACTURACION[[#This Row],[CANTIDAD]]*FACTURACION[[#This Row],[VR UNITARIO]]/1000</f>
        <v>129</v>
      </c>
      <c r="R3280" s="3" t="str">
        <f>+VLOOKUP(FACTURACION[[#This Row],[NIT]],TABLACLIENTE,5,FALSE)</f>
        <v>BUCARAMANGA</v>
      </c>
    </row>
    <row r="3281" spans="3:18">
      <c r="C3281" s="29">
        <v>2016</v>
      </c>
      <c r="D3281" s="30" t="s">
        <v>84</v>
      </c>
      <c r="E3281" s="30">
        <f>MONTH(FACTURACION[[#This Row],[MES]]&amp;1)</f>
        <v>5</v>
      </c>
      <c r="F3281" s="223">
        <f>DATE(FACTURACION[[#This Row],[AÑO]],FACTURACION[[#This Row],[Mes numero]],1)</f>
        <v>42491</v>
      </c>
      <c r="G3281" s="160">
        <v>11963</v>
      </c>
      <c r="H3281" s="25">
        <v>890310688</v>
      </c>
      <c r="I3281" s="3" t="str">
        <f>+VLOOKUP(FACTURACION[[#This Row],[NIT]],TABLACLIENTE,2,FALSE)</f>
        <v>COLGAS DE OCCIDENTE S.A. E.S.P.</v>
      </c>
      <c r="J3281" s="3" t="s">
        <v>98</v>
      </c>
      <c r="K3281" s="12" t="str">
        <f>+VLOOKUP(FACTURACION[[#This Row],[REFERENCIA]],CODINV,2,FALSE)</f>
        <v>MULTIVALVULA 1".</v>
      </c>
      <c r="L3281" s="12" t="str">
        <f>IF(VLOOKUP(FACTURACION[[#This Row],[REFERENCIA]],CODINV,3,FALSE)=0,"",VLOOKUP(FACTURACION[[#This Row],[REFERENCIA]],CODINV,3,FALSE))</f>
        <v>6542R12.0</v>
      </c>
      <c r="M3281" s="12" t="str">
        <f>+VLOOKUP(FACTURACION[[#This Row],[REFERENCIA]],CODINV,4,FALSE)</f>
        <v>VÁLVULAS Y MULTIVÁLVULAS</v>
      </c>
      <c r="N3281" s="12" t="str">
        <f>+VLOOKUP(FACTURACION[[#This Row],[REFERENCIA]],CODINV,5,FALSE)</f>
        <v>REGO</v>
      </c>
      <c r="O3281" s="3">
        <v>6</v>
      </c>
      <c r="P3281" s="31">
        <v>320000</v>
      </c>
      <c r="Q3281" s="24">
        <f>+FACTURACION[[#This Row],[CANTIDAD]]*FACTURACION[[#This Row],[VR UNITARIO]]/1000</f>
        <v>1920</v>
      </c>
      <c r="R3281" s="3" t="str">
        <f>+VLOOKUP(FACTURACION[[#This Row],[NIT]],TABLACLIENTE,5,FALSE)</f>
        <v>CALI</v>
      </c>
    </row>
    <row r="3282" spans="3:18">
      <c r="C3282" s="29">
        <v>2016</v>
      </c>
      <c r="D3282" s="30" t="s">
        <v>84</v>
      </c>
      <c r="E3282" s="30">
        <f>MONTH(FACTURACION[[#This Row],[MES]]&amp;1)</f>
        <v>5</v>
      </c>
      <c r="F3282" s="223">
        <f>DATE(FACTURACION[[#This Row],[AÑO]],FACTURACION[[#This Row],[Mes numero]],1)</f>
        <v>42491</v>
      </c>
      <c r="G3282" s="160">
        <v>11972</v>
      </c>
      <c r="H3282" s="25">
        <v>890310688</v>
      </c>
      <c r="I3282" s="3" t="str">
        <f>+VLOOKUP(FACTURACION[[#This Row],[NIT]],TABLACLIENTE,2,FALSE)</f>
        <v>COLGAS DE OCCIDENTE S.A. E.S.P.</v>
      </c>
      <c r="J3282" s="3" t="s">
        <v>169</v>
      </c>
      <c r="K3282" s="12" t="str">
        <f>+VLOOKUP(FACTURACION[[#This Row],[REFERENCIA]],CODINV,2,FALSE)</f>
        <v>VALVULA DE ALIVIO HIDROSTATICA 1/4"</v>
      </c>
      <c r="L3282" s="12" t="str">
        <f>IF(VLOOKUP(FACTURACION[[#This Row],[REFERENCIA]],CODINV,3,FALSE)=0,"",VLOOKUP(FACTURACION[[#This Row],[REFERENCIA]],CODINV,3,FALSE))</f>
        <v>3127U</v>
      </c>
      <c r="M3282" s="12" t="str">
        <f>+VLOOKUP(FACTURACION[[#This Row],[REFERENCIA]],CODINV,4,FALSE)</f>
        <v>VÁLVULAS Y MULTIVÁLVULAS</v>
      </c>
      <c r="N3282" s="12" t="str">
        <f>+VLOOKUP(FACTURACION[[#This Row],[REFERENCIA]],CODINV,5,FALSE)</f>
        <v>REGO</v>
      </c>
      <c r="O3282" s="3">
        <v>1</v>
      </c>
      <c r="P3282" s="31">
        <v>37200</v>
      </c>
      <c r="Q3282" s="24">
        <f>+FACTURACION[[#This Row],[CANTIDAD]]*FACTURACION[[#This Row],[VR UNITARIO]]/1000</f>
        <v>37.200000000000003</v>
      </c>
      <c r="R3282" s="3" t="str">
        <f>+VLOOKUP(FACTURACION[[#This Row],[NIT]],TABLACLIENTE,5,FALSE)</f>
        <v>CALI</v>
      </c>
    </row>
    <row r="3283" spans="3:18">
      <c r="C3283" s="29">
        <v>2016</v>
      </c>
      <c r="D3283" s="30" t="s">
        <v>84</v>
      </c>
      <c r="E3283" s="30">
        <f>MONTH(FACTURACION[[#This Row],[MES]]&amp;1)</f>
        <v>5</v>
      </c>
      <c r="F3283" s="223">
        <f>DATE(FACTURACION[[#This Row],[AÑO]],FACTURACION[[#This Row],[Mes numero]],1)</f>
        <v>42491</v>
      </c>
      <c r="G3283" s="160">
        <v>11989</v>
      </c>
      <c r="H3283" s="25">
        <v>800074033</v>
      </c>
      <c r="I3283" s="3" t="str">
        <f>+VLOOKUP(FACTURACION[[#This Row],[NIT]],TABLACLIENTE,2,FALSE)</f>
        <v>COMPAÑIAS ASOCIADAS DE GAS S.A. E.S.P (ASOGAS SA ESP)</v>
      </c>
      <c r="J3283" s="3" t="s">
        <v>169</v>
      </c>
      <c r="K3283" s="12" t="str">
        <f>+VLOOKUP(FACTURACION[[#This Row],[REFERENCIA]],CODINV,2,FALSE)</f>
        <v>VALVULA DE ALIVIO HIDROSTATICA 1/4"</v>
      </c>
      <c r="L3283" s="12" t="str">
        <f>IF(VLOOKUP(FACTURACION[[#This Row],[REFERENCIA]],CODINV,3,FALSE)=0,"",VLOOKUP(FACTURACION[[#This Row],[REFERENCIA]],CODINV,3,FALSE))</f>
        <v>3127U</v>
      </c>
      <c r="M3283" s="12" t="str">
        <f>+VLOOKUP(FACTURACION[[#This Row],[REFERENCIA]],CODINV,4,FALSE)</f>
        <v>VÁLVULAS Y MULTIVÁLVULAS</v>
      </c>
      <c r="N3283" s="12" t="str">
        <f>+VLOOKUP(FACTURACION[[#This Row],[REFERENCIA]],CODINV,5,FALSE)</f>
        <v>REGO</v>
      </c>
      <c r="O3283" s="3">
        <v>3</v>
      </c>
      <c r="P3283" s="31">
        <v>38000</v>
      </c>
      <c r="Q3283" s="24">
        <f>+FACTURACION[[#This Row],[CANTIDAD]]*FACTURACION[[#This Row],[VR UNITARIO]]/1000</f>
        <v>114</v>
      </c>
      <c r="R3283" s="3" t="str">
        <f>+VLOOKUP(FACTURACION[[#This Row],[NIT]],TABLACLIENTE,5,FALSE)</f>
        <v>MOSQUERA</v>
      </c>
    </row>
    <row r="3284" spans="3:18">
      <c r="C3284" s="29">
        <v>2016</v>
      </c>
      <c r="D3284" s="30" t="s">
        <v>84</v>
      </c>
      <c r="E3284" s="30">
        <f>MONTH(FACTURACION[[#This Row],[MES]]&amp;1)</f>
        <v>5</v>
      </c>
      <c r="F3284" s="223">
        <f>DATE(FACTURACION[[#This Row],[AÑO]],FACTURACION[[#This Row],[Mes numero]],1)</f>
        <v>42491</v>
      </c>
      <c r="G3284" s="160">
        <v>11972</v>
      </c>
      <c r="H3284" s="25">
        <v>890310688</v>
      </c>
      <c r="I3284" s="3" t="str">
        <f>+VLOOKUP(FACTURACION[[#This Row],[NIT]],TABLACLIENTE,2,FALSE)</f>
        <v>COLGAS DE OCCIDENTE S.A. E.S.P.</v>
      </c>
      <c r="J3284" s="3" t="s">
        <v>448</v>
      </c>
      <c r="K3284" s="12" t="str">
        <f>+VLOOKUP(FACTURACION[[#This Row],[REFERENCIA]],CODINV,2,FALSE)</f>
        <v>VALVULA DE GLOBO 1"</v>
      </c>
      <c r="L3284" s="12" t="str">
        <f>IF(VLOOKUP(FACTURACION[[#This Row],[REFERENCIA]],CODINV,3,FALSE)=0,"",VLOOKUP(FACTURACION[[#This Row],[REFERENCIA]],CODINV,3,FALSE))</f>
        <v>A7507AP</v>
      </c>
      <c r="M3284" s="12" t="str">
        <f>+VLOOKUP(FACTURACION[[#This Row],[REFERENCIA]],CODINV,4,FALSE)</f>
        <v>VÁLVULAS Y MULTIVÁLVULAS</v>
      </c>
      <c r="N3284" s="12" t="str">
        <f>+VLOOKUP(FACTURACION[[#This Row],[REFERENCIA]],CODINV,5,FALSE)</f>
        <v>REGO</v>
      </c>
      <c r="O3284" s="3">
        <v>2</v>
      </c>
      <c r="P3284" s="31">
        <v>324000</v>
      </c>
      <c r="Q3284" s="24">
        <f>+FACTURACION[[#This Row],[CANTIDAD]]*FACTURACION[[#This Row],[VR UNITARIO]]/1000</f>
        <v>648</v>
      </c>
      <c r="R3284" s="3" t="str">
        <f>+VLOOKUP(FACTURACION[[#This Row],[NIT]],TABLACLIENTE,5,FALSE)</f>
        <v>CALI</v>
      </c>
    </row>
    <row r="3285" spans="3:18">
      <c r="C3285" s="29">
        <v>2016</v>
      </c>
      <c r="D3285" s="30" t="s">
        <v>84</v>
      </c>
      <c r="E3285" s="30">
        <f>MONTH(FACTURACION[[#This Row],[MES]]&amp;1)</f>
        <v>5</v>
      </c>
      <c r="F3285" s="223">
        <f>DATE(FACTURACION[[#This Row],[AÑO]],FACTURACION[[#This Row],[Mes numero]],1)</f>
        <v>42491</v>
      </c>
      <c r="G3285" s="160">
        <v>11987</v>
      </c>
      <c r="H3285" s="25">
        <v>900164715</v>
      </c>
      <c r="I3285" s="3" t="str">
        <f>+VLOOKUP(FACTURACION[[#This Row],[NIT]],TABLACLIENTE,2,FALSE)</f>
        <v>COMPAÑIA TRANSPORTADORA DE COLOMBIA S.A. (COTRANSCOL S.A.)</v>
      </c>
      <c r="J3285" s="3" t="s">
        <v>794</v>
      </c>
      <c r="K3285" s="12" t="str">
        <f>+VLOOKUP(FACTURACION[[#This Row],[REFERENCIA]],CODINV,2,FALSE)</f>
        <v>VALVULA GLOBO 3" ANILLO V NPTF</v>
      </c>
      <c r="L3285" s="12" t="str">
        <f>IF(VLOOKUP(FACTURACION[[#This Row],[REFERENCIA]],CODINV,3,FALSE)=0,"",VLOOKUP(FACTURACION[[#This Row],[REFERENCIA]],CODINV,3,FALSE))</f>
        <v>A7517AP</v>
      </c>
      <c r="M3285" s="12" t="str">
        <f>+VLOOKUP(FACTURACION[[#This Row],[REFERENCIA]],CODINV,4,FALSE)</f>
        <v>VÁLVULAS Y MULTIVÁLVULAS</v>
      </c>
      <c r="N3285" s="12" t="str">
        <f>+VLOOKUP(FACTURACION[[#This Row],[REFERENCIA]],CODINV,5,FALSE)</f>
        <v>REGO</v>
      </c>
      <c r="O3285" s="3">
        <v>1</v>
      </c>
      <c r="P3285" s="31">
        <v>2360000</v>
      </c>
      <c r="Q3285" s="24">
        <f>+FACTURACION[[#This Row],[CANTIDAD]]*FACTURACION[[#This Row],[VR UNITARIO]]/1000</f>
        <v>2360</v>
      </c>
      <c r="R3285" s="3" t="str">
        <f>+VLOOKUP(FACTURACION[[#This Row],[NIT]],TABLACLIENTE,5,FALSE)</f>
        <v>GIRON</v>
      </c>
    </row>
    <row r="3286" spans="3:18">
      <c r="C3286" s="29">
        <v>2016</v>
      </c>
      <c r="D3286" s="30" t="s">
        <v>84</v>
      </c>
      <c r="E3286" s="30">
        <f>MONTH(FACTURACION[[#This Row],[MES]]&amp;1)</f>
        <v>5</v>
      </c>
      <c r="F3286" s="223">
        <f>DATE(FACTURACION[[#This Row],[AÑO]],FACTURACION[[#This Row],[Mes numero]],1)</f>
        <v>42491</v>
      </c>
      <c r="G3286" s="160">
        <v>11972</v>
      </c>
      <c r="H3286" s="25">
        <v>890310688</v>
      </c>
      <c r="I3286" s="3" t="str">
        <f>+VLOOKUP(FACTURACION[[#This Row],[NIT]],TABLACLIENTE,2,FALSE)</f>
        <v>COLGAS DE OCCIDENTE S.A. E.S.P.</v>
      </c>
      <c r="J3286" s="3" t="s">
        <v>38</v>
      </c>
      <c r="K3286" s="12" t="str">
        <f>+VLOOKUP(FACTURACION[[#This Row],[REFERENCIA]],CODINV,2,FALSE)</f>
        <v>VALVULA DE GLOBO 3/4" ANILLO V</v>
      </c>
      <c r="L3286" s="12" t="str">
        <f>IF(VLOOKUP(FACTURACION[[#This Row],[REFERENCIA]],CODINV,3,FALSE)=0,"",VLOOKUP(FACTURACION[[#This Row],[REFERENCIA]],CODINV,3,FALSE))</f>
        <v>A7705P</v>
      </c>
      <c r="M3286" s="12" t="str">
        <f>+VLOOKUP(FACTURACION[[#This Row],[REFERENCIA]],CODINV,4,FALSE)</f>
        <v>VÁLVULAS Y MULTIVÁLVULAS</v>
      </c>
      <c r="N3286" s="12" t="str">
        <f>+VLOOKUP(FACTURACION[[#This Row],[REFERENCIA]],CODINV,5,FALSE)</f>
        <v>REGO</v>
      </c>
      <c r="O3286" s="3">
        <v>2</v>
      </c>
      <c r="P3286" s="31">
        <v>237000</v>
      </c>
      <c r="Q3286" s="24">
        <f>+FACTURACION[[#This Row],[CANTIDAD]]*FACTURACION[[#This Row],[VR UNITARIO]]/1000</f>
        <v>474</v>
      </c>
      <c r="R3286" s="3" t="str">
        <f>+VLOOKUP(FACTURACION[[#This Row],[NIT]],TABLACLIENTE,5,FALSE)</f>
        <v>CALI</v>
      </c>
    </row>
    <row r="3287" spans="3:18">
      <c r="C3287" s="29">
        <v>2016</v>
      </c>
      <c r="D3287" s="30" t="s">
        <v>84</v>
      </c>
      <c r="E3287" s="30">
        <f>MONTH(FACTURACION[[#This Row],[MES]]&amp;1)</f>
        <v>5</v>
      </c>
      <c r="F3287" s="223">
        <f>DATE(FACTURACION[[#This Row],[AÑO]],FACTURACION[[#This Row],[Mes numero]],1)</f>
        <v>42491</v>
      </c>
      <c r="G3287" s="160">
        <v>11981</v>
      </c>
      <c r="H3287" s="25">
        <v>800074033</v>
      </c>
      <c r="I3287" s="3" t="str">
        <f>+VLOOKUP(FACTURACION[[#This Row],[NIT]],TABLACLIENTE,2,FALSE)</f>
        <v>COMPAÑIAS ASOCIADAS DE GAS S.A. E.S.P (ASOGAS SA ESP)</v>
      </c>
      <c r="J3287" s="3" t="s">
        <v>38</v>
      </c>
      <c r="K3287" s="12" t="str">
        <f>+VLOOKUP(FACTURACION[[#This Row],[REFERENCIA]],CODINV,2,FALSE)</f>
        <v>VALVULA DE GLOBO 3/4" ANILLO V</v>
      </c>
      <c r="L3287" s="12" t="str">
        <f>IF(VLOOKUP(FACTURACION[[#This Row],[REFERENCIA]],CODINV,3,FALSE)=0,"",VLOOKUP(FACTURACION[[#This Row],[REFERENCIA]],CODINV,3,FALSE))</f>
        <v>A7705P</v>
      </c>
      <c r="M3287" s="12" t="str">
        <f>+VLOOKUP(FACTURACION[[#This Row],[REFERENCIA]],CODINV,4,FALSE)</f>
        <v>VÁLVULAS Y MULTIVÁLVULAS</v>
      </c>
      <c r="N3287" s="12" t="str">
        <f>+VLOOKUP(FACTURACION[[#This Row],[REFERENCIA]],CODINV,5,FALSE)</f>
        <v>REGO</v>
      </c>
      <c r="O3287" s="3">
        <v>2</v>
      </c>
      <c r="P3287" s="31">
        <v>235857</v>
      </c>
      <c r="Q3287" s="24">
        <f>+FACTURACION[[#This Row],[CANTIDAD]]*FACTURACION[[#This Row],[VR UNITARIO]]/1000</f>
        <v>471.714</v>
      </c>
      <c r="R3287" s="3" t="str">
        <f>+VLOOKUP(FACTURACION[[#This Row],[NIT]],TABLACLIENTE,5,FALSE)</f>
        <v>MOSQUERA</v>
      </c>
    </row>
    <row r="3288" spans="3:18">
      <c r="C3288" s="29">
        <v>2016</v>
      </c>
      <c r="D3288" s="30" t="s">
        <v>84</v>
      </c>
      <c r="E3288" s="30">
        <f>MONTH(FACTURACION[[#This Row],[MES]]&amp;1)</f>
        <v>5</v>
      </c>
      <c r="F3288" s="223">
        <f>DATE(FACTURACION[[#This Row],[AÑO]],FACTURACION[[#This Row],[Mes numero]],1)</f>
        <v>42491</v>
      </c>
      <c r="G3288" s="160">
        <v>11989</v>
      </c>
      <c r="H3288" s="25">
        <v>800074033</v>
      </c>
      <c r="I3288" s="3" t="str">
        <f>+VLOOKUP(FACTURACION[[#This Row],[NIT]],TABLACLIENTE,2,FALSE)</f>
        <v>COMPAÑIAS ASOCIADAS DE GAS S.A. E.S.P (ASOGAS SA ESP)</v>
      </c>
      <c r="J3288" s="3" t="s">
        <v>38</v>
      </c>
      <c r="K3288" s="12" t="str">
        <f>+VLOOKUP(FACTURACION[[#This Row],[REFERENCIA]],CODINV,2,FALSE)</f>
        <v>VALVULA DE GLOBO 3/4" ANILLO V</v>
      </c>
      <c r="L3288" s="12" t="str">
        <f>IF(VLOOKUP(FACTURACION[[#This Row],[REFERENCIA]],CODINV,3,FALSE)=0,"",VLOOKUP(FACTURACION[[#This Row],[REFERENCIA]],CODINV,3,FALSE))</f>
        <v>A7705P</v>
      </c>
      <c r="M3288" s="12" t="str">
        <f>+VLOOKUP(FACTURACION[[#This Row],[REFERENCIA]],CODINV,4,FALSE)</f>
        <v>VÁLVULAS Y MULTIVÁLVULAS</v>
      </c>
      <c r="N3288" s="12" t="str">
        <f>+VLOOKUP(FACTURACION[[#This Row],[REFERENCIA]],CODINV,5,FALSE)</f>
        <v>REGO</v>
      </c>
      <c r="O3288" s="3">
        <v>1</v>
      </c>
      <c r="P3288" s="31">
        <v>235857</v>
      </c>
      <c r="Q3288" s="24">
        <f>+FACTURACION[[#This Row],[CANTIDAD]]*FACTURACION[[#This Row],[VR UNITARIO]]/1000</f>
        <v>235.857</v>
      </c>
      <c r="R3288" s="3" t="str">
        <f>+VLOOKUP(FACTURACION[[#This Row],[NIT]],TABLACLIENTE,5,FALSE)</f>
        <v>MOSQUERA</v>
      </c>
    </row>
    <row r="3289" spans="3:18">
      <c r="C3289" s="29">
        <v>2016</v>
      </c>
      <c r="D3289" s="30" t="s">
        <v>84</v>
      </c>
      <c r="E3289" s="30">
        <f>MONTH(FACTURACION[[#This Row],[MES]]&amp;1)</f>
        <v>5</v>
      </c>
      <c r="F3289" s="223">
        <f>DATE(FACTURACION[[#This Row],[AÑO]],FACTURACION[[#This Row],[Mes numero]],1)</f>
        <v>42491</v>
      </c>
      <c r="G3289" s="160">
        <v>11972</v>
      </c>
      <c r="H3289" s="25">
        <v>890310688</v>
      </c>
      <c r="I3289" s="3" t="str">
        <f>+VLOOKUP(FACTURACION[[#This Row],[NIT]],TABLACLIENTE,2,FALSE)</f>
        <v>COLGAS DE OCCIDENTE S.A. E.S.P.</v>
      </c>
      <c r="J3289" s="3" t="s">
        <v>918</v>
      </c>
      <c r="K3289" s="12" t="str">
        <f>+VLOOKUP(FACTURACION[[#This Row],[REFERENCIA]],CODINV,2,FALSE)</f>
        <v>VALVULA DE CIERRE RAPIDO PERDIDA MÍNIMA</v>
      </c>
      <c r="L3289" s="12" t="str">
        <f>IF(VLOOKUP(FACTURACION[[#This Row],[REFERENCIA]],CODINV,3,FALSE)=0,"",VLOOKUP(FACTURACION[[#This Row],[REFERENCIA]],CODINV,3,FALSE))</f>
        <v>A7793A</v>
      </c>
      <c r="M3289" s="12" t="str">
        <f>+VLOOKUP(FACTURACION[[#This Row],[REFERENCIA]],CODINV,4,FALSE)</f>
        <v>VÁLVULAS Y MULTIVÁLVULAS</v>
      </c>
      <c r="N3289" s="12" t="str">
        <f>+VLOOKUP(FACTURACION[[#This Row],[REFERENCIA]],CODINV,5,FALSE)</f>
        <v>REGO</v>
      </c>
      <c r="O3289" s="3">
        <v>1</v>
      </c>
      <c r="P3289" s="31">
        <v>1030000</v>
      </c>
      <c r="Q3289" s="24">
        <f>+FACTURACION[[#This Row],[CANTIDAD]]*FACTURACION[[#This Row],[VR UNITARIO]]/1000</f>
        <v>1030</v>
      </c>
      <c r="R3289" s="3" t="str">
        <f>+VLOOKUP(FACTURACION[[#This Row],[NIT]],TABLACLIENTE,5,FALSE)</f>
        <v>CALI</v>
      </c>
    </row>
    <row r="3290" spans="3:18">
      <c r="C3290" s="29">
        <v>2016</v>
      </c>
      <c r="D3290" s="30" t="s">
        <v>84</v>
      </c>
      <c r="E3290" s="30">
        <f>MONTH(FACTURACION[[#This Row],[MES]]&amp;1)</f>
        <v>5</v>
      </c>
      <c r="F3290" s="223">
        <f>DATE(FACTURACION[[#This Row],[AÑO]],FACTURACION[[#This Row],[Mes numero]],1)</f>
        <v>42491</v>
      </c>
      <c r="G3290" s="160">
        <v>11981</v>
      </c>
      <c r="H3290" s="25">
        <v>800074033</v>
      </c>
      <c r="I3290" s="3" t="str">
        <f>+VLOOKUP(FACTURACION[[#This Row],[NIT]],TABLACLIENTE,2,FALSE)</f>
        <v>COMPAÑIAS ASOCIADAS DE GAS S.A. E.S.P (ASOGAS SA ESP)</v>
      </c>
      <c r="J3290" s="3" t="s">
        <v>918</v>
      </c>
      <c r="K3290" s="12" t="str">
        <f>+VLOOKUP(FACTURACION[[#This Row],[REFERENCIA]],CODINV,2,FALSE)</f>
        <v>VALVULA DE CIERRE RAPIDO PERDIDA MÍNIMA</v>
      </c>
      <c r="L3290" s="12" t="str">
        <f>IF(VLOOKUP(FACTURACION[[#This Row],[REFERENCIA]],CODINV,3,FALSE)=0,"",VLOOKUP(FACTURACION[[#This Row],[REFERENCIA]],CODINV,3,FALSE))</f>
        <v>A7793A</v>
      </c>
      <c r="M3290" s="12" t="str">
        <f>+VLOOKUP(FACTURACION[[#This Row],[REFERENCIA]],CODINV,4,FALSE)</f>
        <v>VÁLVULAS Y MULTIVÁLVULAS</v>
      </c>
      <c r="N3290" s="12" t="str">
        <f>+VLOOKUP(FACTURACION[[#This Row],[REFERENCIA]],CODINV,5,FALSE)</f>
        <v>REGO</v>
      </c>
      <c r="O3290" s="3">
        <v>1</v>
      </c>
      <c r="P3290" s="31">
        <v>1030000</v>
      </c>
      <c r="Q3290" s="24">
        <f>+FACTURACION[[#This Row],[CANTIDAD]]*FACTURACION[[#This Row],[VR UNITARIO]]/1000</f>
        <v>1030</v>
      </c>
      <c r="R3290" s="3" t="str">
        <f>+VLOOKUP(FACTURACION[[#This Row],[NIT]],TABLACLIENTE,5,FALSE)</f>
        <v>MOSQUERA</v>
      </c>
    </row>
    <row r="3291" spans="3:18">
      <c r="C3291" s="29">
        <v>2016</v>
      </c>
      <c r="D3291" s="30" t="s">
        <v>84</v>
      </c>
      <c r="E3291" s="30">
        <f>MONTH(FACTURACION[[#This Row],[MES]]&amp;1)</f>
        <v>5</v>
      </c>
      <c r="F3291" s="223">
        <f>DATE(FACTURACION[[#This Row],[AÑO]],FACTURACION[[#This Row],[Mes numero]],1)</f>
        <v>42491</v>
      </c>
      <c r="G3291" s="160">
        <v>11972</v>
      </c>
      <c r="H3291" s="25">
        <v>890310688</v>
      </c>
      <c r="I3291" s="3" t="str">
        <f>+VLOOKUP(FACTURACION[[#This Row],[NIT]],TABLACLIENTE,2,FALSE)</f>
        <v>COLGAS DE OCCIDENTE S.A. E.S.P.</v>
      </c>
      <c r="J3291" s="3" t="s">
        <v>36</v>
      </c>
      <c r="K3291" s="12" t="str">
        <f>+VLOOKUP(FACTURACION[[#This Row],[REFERENCIA]],CODINV,2,FALSE)</f>
        <v>VALVULA DE EXCESO DE FLUJO 3/4"</v>
      </c>
      <c r="L3291" s="12" t="str">
        <f>IF(VLOOKUP(FACTURACION[[#This Row],[REFERENCIA]],CODINV,3,FALSE)=0,"",VLOOKUP(FACTURACION[[#This Row],[REFERENCIA]],CODINV,3,FALSE))</f>
        <v>3272G</v>
      </c>
      <c r="M3291" s="12" t="str">
        <f>+VLOOKUP(FACTURACION[[#This Row],[REFERENCIA]],CODINV,4,FALSE)</f>
        <v>VÁLVULAS Y MULTIVÁLVULAS</v>
      </c>
      <c r="N3291" s="12" t="str">
        <f>+VLOOKUP(FACTURACION[[#This Row],[REFERENCIA]],CODINV,5,FALSE)</f>
        <v>REGO</v>
      </c>
      <c r="O3291" s="3">
        <v>1</v>
      </c>
      <c r="P3291" s="31">
        <v>57000</v>
      </c>
      <c r="Q3291" s="24">
        <f>+FACTURACION[[#This Row],[CANTIDAD]]*FACTURACION[[#This Row],[VR UNITARIO]]/1000</f>
        <v>57</v>
      </c>
      <c r="R3291" s="3" t="str">
        <f>+VLOOKUP(FACTURACION[[#This Row],[NIT]],TABLACLIENTE,5,FALSE)</f>
        <v>CALI</v>
      </c>
    </row>
    <row r="3292" spans="3:18">
      <c r="C3292" s="29">
        <v>2016</v>
      </c>
      <c r="D3292" s="30" t="s">
        <v>84</v>
      </c>
      <c r="E3292" s="30">
        <f>MONTH(FACTURACION[[#This Row],[MES]]&amp;1)</f>
        <v>5</v>
      </c>
      <c r="F3292" s="223">
        <f>DATE(FACTURACION[[#This Row],[AÑO]],FACTURACION[[#This Row],[Mes numero]],1)</f>
        <v>42491</v>
      </c>
      <c r="G3292" s="160">
        <v>11981</v>
      </c>
      <c r="H3292" s="25">
        <v>800074033</v>
      </c>
      <c r="I3292" s="3" t="str">
        <f>+VLOOKUP(FACTURACION[[#This Row],[NIT]],TABLACLIENTE,2,FALSE)</f>
        <v>COMPAÑIAS ASOCIADAS DE GAS S.A. E.S.P (ASOGAS SA ESP)</v>
      </c>
      <c r="J3292" s="3" t="s">
        <v>36</v>
      </c>
      <c r="K3292" s="12" t="str">
        <f>+VLOOKUP(FACTURACION[[#This Row],[REFERENCIA]],CODINV,2,FALSE)</f>
        <v>VALVULA DE EXCESO DE FLUJO 3/4"</v>
      </c>
      <c r="L3292" s="12" t="str">
        <f>IF(VLOOKUP(FACTURACION[[#This Row],[REFERENCIA]],CODINV,3,FALSE)=0,"",VLOOKUP(FACTURACION[[#This Row],[REFERENCIA]],CODINV,3,FALSE))</f>
        <v>3272G</v>
      </c>
      <c r="M3292" s="12" t="str">
        <f>+VLOOKUP(FACTURACION[[#This Row],[REFERENCIA]],CODINV,4,FALSE)</f>
        <v>VÁLVULAS Y MULTIVÁLVULAS</v>
      </c>
      <c r="N3292" s="12" t="str">
        <f>+VLOOKUP(FACTURACION[[#This Row],[REFERENCIA]],CODINV,5,FALSE)</f>
        <v>REGO</v>
      </c>
      <c r="O3292" s="3">
        <v>1</v>
      </c>
      <c r="P3292" s="31">
        <v>120857</v>
      </c>
      <c r="Q3292" s="24">
        <f>+FACTURACION[[#This Row],[CANTIDAD]]*FACTURACION[[#This Row],[VR UNITARIO]]/1000</f>
        <v>120.857</v>
      </c>
      <c r="R3292" s="3" t="str">
        <f>+VLOOKUP(FACTURACION[[#This Row],[NIT]],TABLACLIENTE,5,FALSE)</f>
        <v>MOSQUERA</v>
      </c>
    </row>
    <row r="3293" spans="3:18">
      <c r="C3293" s="29">
        <v>2016</v>
      </c>
      <c r="D3293" s="30" t="s">
        <v>84</v>
      </c>
      <c r="E3293" s="30">
        <f>MONTH(FACTURACION[[#This Row],[MES]]&amp;1)</f>
        <v>5</v>
      </c>
      <c r="F3293" s="223">
        <f>DATE(FACTURACION[[#This Row],[AÑO]],FACTURACION[[#This Row],[Mes numero]],1)</f>
        <v>42491</v>
      </c>
      <c r="G3293" s="160">
        <v>12008</v>
      </c>
      <c r="H3293" s="25">
        <v>890500726</v>
      </c>
      <c r="I3293" s="3" t="str">
        <f>+VLOOKUP(FACTURACION[[#This Row],[NIT]],TABLACLIENTE,2,FALSE)</f>
        <v>NORTESANTANDEREANA DE GAS S.A. E.S.P (NORGAS S.A. E.S.P.)</v>
      </c>
      <c r="J3293" s="3" t="s">
        <v>163</v>
      </c>
      <c r="K3293" s="12" t="str">
        <f>+VLOOKUP(FACTURACION[[#This Row],[REFERENCIA]],CODINV,2,FALSE)</f>
        <v>VALVULA DE LLENADO 1 1/4"</v>
      </c>
      <c r="L3293" s="12" t="str">
        <f>IF(VLOOKUP(FACTURACION[[#This Row],[REFERENCIA]],CODINV,3,FALSE)=0,"",VLOOKUP(FACTURACION[[#This Row],[REFERENCIA]],CODINV,3,FALSE))</f>
        <v>7579</v>
      </c>
      <c r="M3293" s="12" t="str">
        <f>+VLOOKUP(FACTURACION[[#This Row],[REFERENCIA]],CODINV,4,FALSE)</f>
        <v>VÁLVULAS Y MULTIVÁLVULAS</v>
      </c>
      <c r="N3293" s="12" t="str">
        <f>+VLOOKUP(FACTURACION[[#This Row],[REFERENCIA]],CODINV,5,FALSE)</f>
        <v>REGO</v>
      </c>
      <c r="O3293" s="3">
        <v>1</v>
      </c>
      <c r="P3293" s="31">
        <v>80000</v>
      </c>
      <c r="Q3293" s="24">
        <f>+FACTURACION[[#This Row],[CANTIDAD]]*FACTURACION[[#This Row],[VR UNITARIO]]/1000</f>
        <v>80</v>
      </c>
      <c r="R3293" s="3" t="str">
        <f>+VLOOKUP(FACTURACION[[#This Row],[NIT]],TABLACLIENTE,5,FALSE)</f>
        <v>BUCARAMANGA</v>
      </c>
    </row>
    <row r="3294" spans="3:18">
      <c r="C3294" s="29">
        <v>2016</v>
      </c>
      <c r="D3294" s="30" t="s">
        <v>84</v>
      </c>
      <c r="E3294" s="30">
        <f>MONTH(FACTURACION[[#This Row],[MES]]&amp;1)</f>
        <v>5</v>
      </c>
      <c r="F3294" s="223">
        <f>DATE(FACTURACION[[#This Row],[AÑO]],FACTURACION[[#This Row],[Mes numero]],1)</f>
        <v>42491</v>
      </c>
      <c r="G3294" s="160">
        <v>11990</v>
      </c>
      <c r="H3294" s="25">
        <v>900570262</v>
      </c>
      <c r="I3294" s="3" t="str">
        <f>+VLOOKUP(FACTURACION[[#This Row],[NIT]],TABLACLIENTE,2,FALSE)</f>
        <v>GASES ANDINOS DE COLOMBIA S.A.S E.S.P (GASACOL S.A.S E.S.P)</v>
      </c>
      <c r="J3294" s="3" t="s">
        <v>76</v>
      </c>
      <c r="K3294" s="12" t="str">
        <f>+VLOOKUP(FACTURACION[[#This Row],[REFERENCIA]],CODINV,2,FALSE)</f>
        <v>VALVULA CHEQUE 1 1/4" TIPO COPA</v>
      </c>
      <c r="L3294" s="12" t="str">
        <f>IF(VLOOKUP(FACTURACION[[#This Row],[REFERENCIA]],CODINV,3,FALSE)=0,"",VLOOKUP(FACTURACION[[#This Row],[REFERENCIA]],CODINV,3,FALSE))</f>
        <v>A3176</v>
      </c>
      <c r="M3294" s="12" t="str">
        <f>+VLOOKUP(FACTURACION[[#This Row],[REFERENCIA]],CODINV,4,FALSE)</f>
        <v>VÁLVULAS Y MULTIVÁLVULAS</v>
      </c>
      <c r="N3294" s="12" t="str">
        <f>+VLOOKUP(FACTURACION[[#This Row],[REFERENCIA]],CODINV,5,FALSE)</f>
        <v>REGO</v>
      </c>
      <c r="O3294" s="3">
        <v>1</v>
      </c>
      <c r="P3294" s="31">
        <v>141000</v>
      </c>
      <c r="Q3294" s="24">
        <f>+FACTURACION[[#This Row],[CANTIDAD]]*FACTURACION[[#This Row],[VR UNITARIO]]/1000</f>
        <v>141</v>
      </c>
      <c r="R3294" s="3" t="str">
        <f>+VLOOKUP(FACTURACION[[#This Row],[NIT]],TABLACLIENTE,5,FALSE)</f>
        <v>BOGOTÁ D.C.</v>
      </c>
    </row>
    <row r="3295" spans="3:18">
      <c r="C3295" s="29">
        <v>2016</v>
      </c>
      <c r="D3295" s="30" t="s">
        <v>84</v>
      </c>
      <c r="E3295" s="30">
        <f>MONTH(FACTURACION[[#This Row],[MES]]&amp;1)</f>
        <v>5</v>
      </c>
      <c r="F3295" s="223">
        <f>DATE(FACTURACION[[#This Row],[AÑO]],FACTURACION[[#This Row],[Mes numero]],1)</f>
        <v>42491</v>
      </c>
      <c r="G3295" s="160">
        <v>11990</v>
      </c>
      <c r="H3295" s="25">
        <v>900570262</v>
      </c>
      <c r="I3295" s="3" t="str">
        <f>+VLOOKUP(FACTURACION[[#This Row],[NIT]],TABLACLIENTE,2,FALSE)</f>
        <v>GASES ANDINOS DE COLOMBIA S.A.S E.S.P (GASACOL S.A.S E.S.P)</v>
      </c>
      <c r="J3295" s="3" t="s">
        <v>182</v>
      </c>
      <c r="K3295" s="12" t="str">
        <f>+VLOOKUP(FACTURACION[[#This Row],[REFERENCIA]],CODINV,2,FALSE)</f>
        <v>VALVULA DE EXCESO DE FLUJO 1 1/4"</v>
      </c>
      <c r="L3295" s="12" t="str">
        <f>IF(VLOOKUP(FACTURACION[[#This Row],[REFERENCIA]],CODINV,3,FALSE)=0,"",VLOOKUP(FACTURACION[[#This Row],[REFERENCIA]],CODINV,3,FALSE))</f>
        <v>A3282C</v>
      </c>
      <c r="M3295" s="12" t="str">
        <f>+VLOOKUP(FACTURACION[[#This Row],[REFERENCIA]],CODINV,4,FALSE)</f>
        <v>VÁLVULAS Y MULTIVÁLVULAS</v>
      </c>
      <c r="N3295" s="12" t="str">
        <f>+VLOOKUP(FACTURACION[[#This Row],[REFERENCIA]],CODINV,5,FALSE)</f>
        <v>REGO</v>
      </c>
      <c r="O3295" s="3">
        <v>1</v>
      </c>
      <c r="P3295" s="31">
        <v>170000</v>
      </c>
      <c r="Q3295" s="24">
        <f>+FACTURACION[[#This Row],[CANTIDAD]]*FACTURACION[[#This Row],[VR UNITARIO]]/1000</f>
        <v>170</v>
      </c>
      <c r="R3295" s="3" t="str">
        <f>+VLOOKUP(FACTURACION[[#This Row],[NIT]],TABLACLIENTE,5,FALSE)</f>
        <v>BOGOTÁ D.C.</v>
      </c>
    </row>
    <row r="3296" spans="3:18">
      <c r="C3296" s="29">
        <v>2016</v>
      </c>
      <c r="D3296" s="30" t="s">
        <v>84</v>
      </c>
      <c r="E3296" s="30">
        <f>MONTH(FACTURACION[[#This Row],[MES]]&amp;1)</f>
        <v>5</v>
      </c>
      <c r="F3296" s="223">
        <f>DATE(FACTURACION[[#This Row],[AÑO]],FACTURACION[[#This Row],[Mes numero]],1)</f>
        <v>42491</v>
      </c>
      <c r="G3296" s="160">
        <v>12008</v>
      </c>
      <c r="H3296" s="25">
        <v>890500726</v>
      </c>
      <c r="I3296" s="3" t="str">
        <f>+VLOOKUP(FACTURACION[[#This Row],[NIT]],TABLACLIENTE,2,FALSE)</f>
        <v>NORTESANTANDEREANA DE GAS S.A. E.S.P (NORGAS S.A. E.S.P.)</v>
      </c>
      <c r="J3296" s="3" t="s">
        <v>357</v>
      </c>
      <c r="K3296" s="12" t="str">
        <f>+VLOOKUP(FACTURACION[[#This Row],[REFERENCIA]],CODINV,2,FALSE)</f>
        <v>CONECTOR MANGUERA 1/2" NPT X 1 1/4"</v>
      </c>
      <c r="L3296" s="12" t="str">
        <f>IF(VLOOKUP(FACTURACION[[#This Row],[REFERENCIA]],CODINV,3,FALSE)=0,"",VLOOKUP(FACTURACION[[#This Row],[REFERENCIA]],CODINV,3,FALSE))</f>
        <v>3171A</v>
      </c>
      <c r="M3296" s="12" t="str">
        <f>+VLOOKUP(FACTURACION[[#This Row],[REFERENCIA]],CODINV,4,FALSE)</f>
        <v>REPUESTOS Y ACCESORIOS</v>
      </c>
      <c r="N3296" s="12" t="str">
        <f>+VLOOKUP(FACTURACION[[#This Row],[REFERENCIA]],CODINV,5,FALSE)</f>
        <v>REGO</v>
      </c>
      <c r="O3296" s="3">
        <v>1</v>
      </c>
      <c r="P3296" s="31">
        <v>45000</v>
      </c>
      <c r="Q3296" s="24">
        <f>+FACTURACION[[#This Row],[CANTIDAD]]*FACTURACION[[#This Row],[VR UNITARIO]]/1000</f>
        <v>45</v>
      </c>
      <c r="R3296" s="3" t="str">
        <f>+VLOOKUP(FACTURACION[[#This Row],[NIT]],TABLACLIENTE,5,FALSE)</f>
        <v>BUCARAMANGA</v>
      </c>
    </row>
    <row r="3297" spans="3:18">
      <c r="C3297" s="29">
        <v>2016</v>
      </c>
      <c r="D3297" s="30" t="s">
        <v>84</v>
      </c>
      <c r="E3297" s="30">
        <f>MONTH(FACTURACION[[#This Row],[MES]]&amp;1)</f>
        <v>5</v>
      </c>
      <c r="F3297" s="223">
        <f>DATE(FACTURACION[[#This Row],[AÑO]],FACTURACION[[#This Row],[Mes numero]],1)</f>
        <v>42491</v>
      </c>
      <c r="G3297" s="160">
        <v>11972</v>
      </c>
      <c r="H3297" s="25">
        <v>890310688</v>
      </c>
      <c r="I3297" s="3" t="str">
        <f>+VLOOKUP(FACTURACION[[#This Row],[NIT]],TABLACLIENTE,2,FALSE)</f>
        <v>COLGAS DE OCCIDENTE S.A. E.S.P.</v>
      </c>
      <c r="J3297" s="3" t="s">
        <v>359</v>
      </c>
      <c r="K3297" s="12" t="str">
        <f>+VLOOKUP(FACTURACION[[#This Row],[REFERENCIA]],CODINV,2,FALSE)</f>
        <v>CONECTOR MANGUERA 3/4" NPTM 1 3/4" AC F</v>
      </c>
      <c r="L3297" s="12" t="str">
        <f>IF(VLOOKUP(FACTURACION[[#This Row],[REFERENCIA]],CODINV,3,FALSE)=0,"",VLOOKUP(FACTURACION[[#This Row],[REFERENCIA]],CODINV,3,FALSE))</f>
        <v>3175</v>
      </c>
      <c r="M3297" s="12" t="str">
        <f>+VLOOKUP(FACTURACION[[#This Row],[REFERENCIA]],CODINV,4,FALSE)</f>
        <v>REPUESTOS Y ACCESORIOS</v>
      </c>
      <c r="N3297" s="12" t="str">
        <f>+VLOOKUP(FACTURACION[[#This Row],[REFERENCIA]],CODINV,5,FALSE)</f>
        <v>REGO</v>
      </c>
      <c r="O3297" s="3">
        <v>1</v>
      </c>
      <c r="P3297" s="31">
        <v>32000</v>
      </c>
      <c r="Q3297" s="24">
        <f>+FACTURACION[[#This Row],[CANTIDAD]]*FACTURACION[[#This Row],[VR UNITARIO]]/1000</f>
        <v>32</v>
      </c>
      <c r="R3297" s="3" t="str">
        <f>+VLOOKUP(FACTURACION[[#This Row],[NIT]],TABLACLIENTE,5,FALSE)</f>
        <v>CALI</v>
      </c>
    </row>
    <row r="3298" spans="3:18">
      <c r="C3298" s="29">
        <v>2016</v>
      </c>
      <c r="D3298" s="30" t="s">
        <v>84</v>
      </c>
      <c r="E3298" s="30">
        <f>MONTH(FACTURACION[[#This Row],[MES]]&amp;1)</f>
        <v>5</v>
      </c>
      <c r="F3298" s="223">
        <f>DATE(FACTURACION[[#This Row],[AÑO]],FACTURACION[[#This Row],[Mes numero]],1)</f>
        <v>42491</v>
      </c>
      <c r="G3298" s="160">
        <v>11956</v>
      </c>
      <c r="H3298" s="25">
        <v>860510723</v>
      </c>
      <c r="I3298" s="3" t="str">
        <f>+VLOOKUP(FACTURACION[[#This Row],[NIT]],TABLACLIENTE,2,FALSE)</f>
        <v>SAENA DE COLOMBIA S.A.</v>
      </c>
      <c r="J3298" s="3" t="s">
        <v>232</v>
      </c>
      <c r="K3298" s="12" t="str">
        <f>+VLOOKUP(FACTURACION[[#This Row],[REFERENCIA]],CODINV,2,FALSE)</f>
        <v>TAPA ACME 1 3/4"</v>
      </c>
      <c r="L3298" s="12" t="str">
        <f>IF(VLOOKUP(FACTURACION[[#This Row],[REFERENCIA]],CODINV,3,FALSE)=0,"",VLOOKUP(FACTURACION[[#This Row],[REFERENCIA]],CODINV,3,FALSE))</f>
        <v>3175P</v>
      </c>
      <c r="M3298" s="12" t="str">
        <f>+VLOOKUP(FACTURACION[[#This Row],[REFERENCIA]],CODINV,4,FALSE)</f>
        <v>REPUESTOS Y ACCESORIOS</v>
      </c>
      <c r="N3298" s="12" t="str">
        <f>+VLOOKUP(FACTURACION[[#This Row],[REFERENCIA]],CODINV,5,FALSE)</f>
        <v>REGO</v>
      </c>
      <c r="O3298" s="3">
        <v>2</v>
      </c>
      <c r="P3298" s="31">
        <v>70000</v>
      </c>
      <c r="Q3298" s="24">
        <f>+FACTURACION[[#This Row],[CANTIDAD]]*FACTURACION[[#This Row],[VR UNITARIO]]/1000</f>
        <v>140</v>
      </c>
      <c r="R3298" s="3" t="str">
        <f>+VLOOKUP(FACTURACION[[#This Row],[NIT]],TABLACLIENTE,5,FALSE)</f>
        <v>BOGOTÁ D.C.</v>
      </c>
    </row>
    <row r="3299" spans="3:18">
      <c r="C3299" s="29">
        <v>2016</v>
      </c>
      <c r="D3299" s="30" t="s">
        <v>84</v>
      </c>
      <c r="E3299" s="30">
        <f>MONTH(FACTURACION[[#This Row],[MES]]&amp;1)</f>
        <v>5</v>
      </c>
      <c r="F3299" s="223">
        <f>DATE(FACTURACION[[#This Row],[AÑO]],FACTURACION[[#This Row],[Mes numero]],1)</f>
        <v>42491</v>
      </c>
      <c r="G3299" s="160">
        <v>11956</v>
      </c>
      <c r="H3299" s="25">
        <v>860510723</v>
      </c>
      <c r="I3299" s="3" t="str">
        <f>+VLOOKUP(FACTURACION[[#This Row],[NIT]],TABLACLIENTE,2,FALSE)</f>
        <v>SAENA DE COLOMBIA S.A.</v>
      </c>
      <c r="J3299" s="3" t="s">
        <v>227</v>
      </c>
      <c r="K3299" s="12" t="str">
        <f>+VLOOKUP(FACTURACION[[#This Row],[REFERENCIA]],CODINV,2,FALSE)</f>
        <v>TAPA CADENA Y ANILLO 2 1/4" ACME</v>
      </c>
      <c r="L3299" s="12" t="str">
        <f>IF(VLOOKUP(FACTURACION[[#This Row],[REFERENCIA]],CODINV,3,FALSE)=0,"",VLOOKUP(FACTURACION[[#This Row],[REFERENCIA]],CODINV,3,FALSE))</f>
        <v>3184-90</v>
      </c>
      <c r="M3299" s="12" t="str">
        <f>+VLOOKUP(FACTURACION[[#This Row],[REFERENCIA]],CODINV,4,FALSE)</f>
        <v>REPUESTOS Y ACCESORIOS</v>
      </c>
      <c r="N3299" s="12" t="str">
        <f>+VLOOKUP(FACTURACION[[#This Row],[REFERENCIA]],CODINV,5,FALSE)</f>
        <v>REGO</v>
      </c>
      <c r="O3299" s="3">
        <v>4</v>
      </c>
      <c r="P3299" s="31">
        <v>149000</v>
      </c>
      <c r="Q3299" s="24">
        <f>+FACTURACION[[#This Row],[CANTIDAD]]*FACTURACION[[#This Row],[VR UNITARIO]]/1000</f>
        <v>596</v>
      </c>
      <c r="R3299" s="3" t="str">
        <f>+VLOOKUP(FACTURACION[[#This Row],[NIT]],TABLACLIENTE,5,FALSE)</f>
        <v>BOGOTÁ D.C.</v>
      </c>
    </row>
    <row r="3300" spans="3:18">
      <c r="C3300" s="29">
        <v>2016</v>
      </c>
      <c r="D3300" s="30" t="s">
        <v>84</v>
      </c>
      <c r="E3300" s="30">
        <f>MONTH(FACTURACION[[#This Row],[MES]]&amp;1)</f>
        <v>5</v>
      </c>
      <c r="F3300" s="223">
        <f>DATE(FACTURACION[[#This Row],[AÑO]],FACTURACION[[#This Row],[Mes numero]],1)</f>
        <v>42491</v>
      </c>
      <c r="G3300" s="160">
        <v>12008</v>
      </c>
      <c r="H3300" s="25">
        <v>890500726</v>
      </c>
      <c r="I3300" s="3" t="str">
        <f>+VLOOKUP(FACTURACION[[#This Row],[NIT]],TABLACLIENTE,2,FALSE)</f>
        <v>NORTESANTANDEREANA DE GAS S.A. E.S.P (NORGAS S.A. E.S.P.)</v>
      </c>
      <c r="J3300" s="3" t="s">
        <v>236</v>
      </c>
      <c r="K3300" s="12" t="str">
        <f>+VLOOKUP(FACTURACION[[#This Row],[REFERENCIA]],CODINV,2,FALSE)</f>
        <v>ADAPTADOR 1 3/4"ACME X 1 1/4" NPT BRONCE</v>
      </c>
      <c r="L3300" s="12" t="str">
        <f>IF(VLOOKUP(FACTURACION[[#This Row],[REFERENCIA]],CODINV,3,FALSE)=0,"",VLOOKUP(FACTURACION[[#This Row],[REFERENCIA]],CODINV,3,FALSE))</f>
        <v>5765F</v>
      </c>
      <c r="M3300" s="12" t="str">
        <f>+VLOOKUP(FACTURACION[[#This Row],[REFERENCIA]],CODINV,4,FALSE)</f>
        <v>REPUESTOS Y ACCESORIOS</v>
      </c>
      <c r="N3300" s="12" t="str">
        <f>+VLOOKUP(FACTURACION[[#This Row],[REFERENCIA]],CODINV,5,FALSE)</f>
        <v>REGO</v>
      </c>
      <c r="O3300" s="3">
        <v>1</v>
      </c>
      <c r="P3300" s="31">
        <v>42000</v>
      </c>
      <c r="Q3300" s="24">
        <f>+FACTURACION[[#This Row],[CANTIDAD]]*FACTURACION[[#This Row],[VR UNITARIO]]/1000</f>
        <v>42</v>
      </c>
      <c r="R3300" s="3" t="str">
        <f>+VLOOKUP(FACTURACION[[#This Row],[NIT]],TABLACLIENTE,5,FALSE)</f>
        <v>BUCARAMANGA</v>
      </c>
    </row>
    <row r="3301" spans="3:18">
      <c r="C3301" s="29">
        <v>2016</v>
      </c>
      <c r="D3301" s="30" t="s">
        <v>84</v>
      </c>
      <c r="E3301" s="30">
        <f>MONTH(FACTURACION[[#This Row],[MES]]&amp;1)</f>
        <v>5</v>
      </c>
      <c r="F3301" s="223">
        <f>DATE(FACTURACION[[#This Row],[AÑO]],FACTURACION[[#This Row],[Mes numero]],1)</f>
        <v>42491</v>
      </c>
      <c r="G3301" s="160">
        <v>11956</v>
      </c>
      <c r="H3301" s="25">
        <v>860510723</v>
      </c>
      <c r="I3301" s="3" t="str">
        <f>+VLOOKUP(FACTURACION[[#This Row],[NIT]],TABLACLIENTE,2,FALSE)</f>
        <v>SAENA DE COLOMBIA S.A.</v>
      </c>
      <c r="J3301" s="3" t="s">
        <v>236</v>
      </c>
      <c r="K3301" s="12" t="str">
        <f>+VLOOKUP(FACTURACION[[#This Row],[REFERENCIA]],CODINV,2,FALSE)</f>
        <v>ADAPTADOR 1 3/4"ACME X 1 1/4" NPT BRONCE</v>
      </c>
      <c r="L3301" s="12" t="str">
        <f>IF(VLOOKUP(FACTURACION[[#This Row],[REFERENCIA]],CODINV,3,FALSE)=0,"",VLOOKUP(FACTURACION[[#This Row],[REFERENCIA]],CODINV,3,FALSE))</f>
        <v>5765F</v>
      </c>
      <c r="M3301" s="12" t="str">
        <f>+VLOOKUP(FACTURACION[[#This Row],[REFERENCIA]],CODINV,4,FALSE)</f>
        <v>REPUESTOS Y ACCESORIOS</v>
      </c>
      <c r="N3301" s="12" t="str">
        <f>+VLOOKUP(FACTURACION[[#This Row],[REFERENCIA]],CODINV,5,FALSE)</f>
        <v>REGO</v>
      </c>
      <c r="O3301" s="3">
        <v>2</v>
      </c>
      <c r="P3301" s="31">
        <v>40000</v>
      </c>
      <c r="Q3301" s="24">
        <f>+FACTURACION[[#This Row],[CANTIDAD]]*FACTURACION[[#This Row],[VR UNITARIO]]/1000</f>
        <v>80</v>
      </c>
      <c r="R3301" s="3" t="str">
        <f>+VLOOKUP(FACTURACION[[#This Row],[NIT]],TABLACLIENTE,5,FALSE)</f>
        <v>BOGOTÁ D.C.</v>
      </c>
    </row>
    <row r="3302" spans="3:18">
      <c r="C3302" s="29">
        <v>2016</v>
      </c>
      <c r="D3302" s="30" t="s">
        <v>84</v>
      </c>
      <c r="E3302" s="30">
        <f>MONTH(FACTURACION[[#This Row],[MES]]&amp;1)</f>
        <v>5</v>
      </c>
      <c r="F3302" s="223">
        <f>DATE(FACTURACION[[#This Row],[AÑO]],FACTURACION[[#This Row],[Mes numero]],1)</f>
        <v>42491</v>
      </c>
      <c r="G3302" s="160">
        <v>11956</v>
      </c>
      <c r="H3302" s="25">
        <v>860510723</v>
      </c>
      <c r="I3302" s="3" t="str">
        <f>+VLOOKUP(FACTURACION[[#This Row],[NIT]],TABLACLIENTE,2,FALSE)</f>
        <v>SAENA DE COLOMBIA S.A.</v>
      </c>
      <c r="J3302" s="3" t="s">
        <v>341</v>
      </c>
      <c r="K3302" s="12" t="str">
        <f>+VLOOKUP(FACTURACION[[#This Row],[REFERENCIA]],CODINV,2,FALSE)</f>
        <v>ADAPTADOR 2" X2 1/4" AC MACHO</v>
      </c>
      <c r="L3302" s="12" t="str">
        <f>IF(VLOOKUP(FACTURACION[[#This Row],[REFERENCIA]],CODINV,3,FALSE)=0,"",VLOOKUP(FACTURACION[[#This Row],[REFERENCIA]],CODINV,3,FALSE))</f>
        <v>5767H</v>
      </c>
      <c r="M3302" s="12" t="str">
        <f>+VLOOKUP(FACTURACION[[#This Row],[REFERENCIA]],CODINV,4,FALSE)</f>
        <v>REPUESTOS Y ACCESORIOS</v>
      </c>
      <c r="N3302" s="12" t="str">
        <f>+VLOOKUP(FACTURACION[[#This Row],[REFERENCIA]],CODINV,5,FALSE)</f>
        <v>REGO</v>
      </c>
      <c r="O3302" s="3">
        <v>4</v>
      </c>
      <c r="P3302" s="31">
        <v>175000</v>
      </c>
      <c r="Q3302" s="24">
        <f>+FACTURACION[[#This Row],[CANTIDAD]]*FACTURACION[[#This Row],[VR UNITARIO]]/1000</f>
        <v>700</v>
      </c>
      <c r="R3302" s="3" t="str">
        <f>+VLOOKUP(FACTURACION[[#This Row],[NIT]],TABLACLIENTE,5,FALSE)</f>
        <v>BOGOTÁ D.C.</v>
      </c>
    </row>
    <row r="3303" spans="3:18">
      <c r="C3303" s="29">
        <v>2016</v>
      </c>
      <c r="D3303" s="30" t="s">
        <v>84</v>
      </c>
      <c r="E3303" s="30">
        <f>MONTH(FACTURACION[[#This Row],[MES]]&amp;1)</f>
        <v>5</v>
      </c>
      <c r="F3303" s="223">
        <f>DATE(FACTURACION[[#This Row],[AÑO]],FACTURACION[[#This Row],[Mes numero]],1)</f>
        <v>42491</v>
      </c>
      <c r="G3303" s="160">
        <v>11972</v>
      </c>
      <c r="H3303" s="25">
        <v>890310688</v>
      </c>
      <c r="I3303" s="3" t="str">
        <f>+VLOOKUP(FACTURACION[[#This Row],[NIT]],TABLACLIENTE,2,FALSE)</f>
        <v>COLGAS DE OCCIDENTE S.A. E.S.P.</v>
      </c>
      <c r="J3303" s="3" t="s">
        <v>352</v>
      </c>
      <c r="K3303" s="12" t="str">
        <f>+VLOOKUP(FACTURACION[[#This Row],[REFERENCIA]],CODINV,2,FALSE)</f>
        <v>ADAPTADOR POL MACHO GIRATRIO 1/4" NPT</v>
      </c>
      <c r="L3303" s="12" t="str">
        <f>IF(VLOOKUP(FACTURACION[[#This Row],[REFERENCIA]],CODINV,3,FALSE)=0,"",VLOOKUP(FACTURACION[[#This Row],[REFERENCIA]],CODINV,3,FALSE))</f>
        <v>970AX</v>
      </c>
      <c r="M3303" s="12" t="str">
        <f>+VLOOKUP(FACTURACION[[#This Row],[REFERENCIA]],CODINV,4,FALSE)</f>
        <v>REPUESTOS Y ACCESORIOS</v>
      </c>
      <c r="N3303" s="12" t="str">
        <f>+VLOOKUP(FACTURACION[[#This Row],[REFERENCIA]],CODINV,5,FALSE)</f>
        <v>REGO</v>
      </c>
      <c r="O3303" s="3">
        <v>1</v>
      </c>
      <c r="P3303" s="31">
        <v>23000</v>
      </c>
      <c r="Q3303" s="24">
        <f>+FACTURACION[[#This Row],[CANTIDAD]]*FACTURACION[[#This Row],[VR UNITARIO]]/1000</f>
        <v>23</v>
      </c>
      <c r="R3303" s="3" t="str">
        <f>+VLOOKUP(FACTURACION[[#This Row],[NIT]],TABLACLIENTE,5,FALSE)</f>
        <v>CALI</v>
      </c>
    </row>
    <row r="3304" spans="3:18">
      <c r="C3304" s="29">
        <v>2016</v>
      </c>
      <c r="D3304" s="30" t="s">
        <v>84</v>
      </c>
      <c r="E3304" s="30">
        <f>MONTH(FACTURACION[[#This Row],[MES]]&amp;1)</f>
        <v>5</v>
      </c>
      <c r="F3304" s="223">
        <f>DATE(FACTURACION[[#This Row],[AÑO]],FACTURACION[[#This Row],[Mes numero]],1)</f>
        <v>42491</v>
      </c>
      <c r="G3304" s="160">
        <v>12007</v>
      </c>
      <c r="H3304" s="25">
        <v>890310688</v>
      </c>
      <c r="I3304" s="3" t="str">
        <f>+VLOOKUP(FACTURACION[[#This Row],[NIT]],TABLACLIENTE,2,FALSE)</f>
        <v>COLGAS DE OCCIDENTE S.A. E.S.P.</v>
      </c>
      <c r="J3304" s="3" t="s">
        <v>352</v>
      </c>
      <c r="K3304" s="12" t="str">
        <f>+VLOOKUP(FACTURACION[[#This Row],[REFERENCIA]],CODINV,2,FALSE)</f>
        <v>ADAPTADOR POL MACHO GIRATRIO 1/4" NPT</v>
      </c>
      <c r="L3304" s="12" t="str">
        <f>IF(VLOOKUP(FACTURACION[[#This Row],[REFERENCIA]],CODINV,3,FALSE)=0,"",VLOOKUP(FACTURACION[[#This Row],[REFERENCIA]],CODINV,3,FALSE))</f>
        <v>970AX</v>
      </c>
      <c r="M3304" s="12" t="str">
        <f>+VLOOKUP(FACTURACION[[#This Row],[REFERENCIA]],CODINV,4,FALSE)</f>
        <v>REPUESTOS Y ACCESORIOS</v>
      </c>
      <c r="N3304" s="12" t="str">
        <f>+VLOOKUP(FACTURACION[[#This Row],[REFERENCIA]],CODINV,5,FALSE)</f>
        <v>REGO</v>
      </c>
      <c r="O3304" s="3">
        <v>5</v>
      </c>
      <c r="P3304" s="31">
        <v>22000</v>
      </c>
      <c r="Q3304" s="24">
        <f>+FACTURACION[[#This Row],[CANTIDAD]]*FACTURACION[[#This Row],[VR UNITARIO]]/1000</f>
        <v>110</v>
      </c>
      <c r="R3304" s="3" t="str">
        <f>+VLOOKUP(FACTURACION[[#This Row],[NIT]],TABLACLIENTE,5,FALSE)</f>
        <v>CALI</v>
      </c>
    </row>
    <row r="3305" spans="3:18">
      <c r="C3305" s="29">
        <v>2016</v>
      </c>
      <c r="D3305" s="30" t="s">
        <v>84</v>
      </c>
      <c r="E3305" s="30">
        <f>MONTH(FACTURACION[[#This Row],[MES]]&amp;1)</f>
        <v>5</v>
      </c>
      <c r="F3305" s="223">
        <f>DATE(FACTURACION[[#This Row],[AÑO]],FACTURACION[[#This Row],[Mes numero]],1)</f>
        <v>42491</v>
      </c>
      <c r="G3305" s="160">
        <v>12008</v>
      </c>
      <c r="H3305" s="25">
        <v>890500726</v>
      </c>
      <c r="I3305" s="3" t="str">
        <f>+VLOOKUP(FACTURACION[[#This Row],[NIT]],TABLACLIENTE,2,FALSE)</f>
        <v>NORTESANTANDEREANA DE GAS S.A. E.S.P (NORGAS S.A. E.S.P.)</v>
      </c>
      <c r="J3305" s="3" t="s">
        <v>196</v>
      </c>
      <c r="K3305" s="12" t="str">
        <f>+VLOOKUP(FACTURACION[[#This Row],[REFERENCIA]],CODINV,2,FALSE)</f>
        <v>VALVULA DE VENTEO 1/4"</v>
      </c>
      <c r="L3305" s="12" t="str">
        <f>IF(VLOOKUP(FACTURACION[[#This Row],[REFERENCIA]],CODINV,3,FALSE)=0,"",VLOOKUP(FACTURACION[[#This Row],[REFERENCIA]],CODINV,3,FALSE))</f>
        <v>3165C</v>
      </c>
      <c r="M3305" s="12" t="str">
        <f>+VLOOKUP(FACTURACION[[#This Row],[REFERENCIA]],CODINV,4,FALSE)</f>
        <v>VÁLVULAS Y MULTIVÁLVULAS</v>
      </c>
      <c r="N3305" s="12" t="str">
        <f>+VLOOKUP(FACTURACION[[#This Row],[REFERENCIA]],CODINV,5,FALSE)</f>
        <v>REGO</v>
      </c>
      <c r="O3305" s="3">
        <v>1</v>
      </c>
      <c r="P3305" s="31">
        <v>7000</v>
      </c>
      <c r="Q3305" s="24">
        <f>+FACTURACION[[#This Row],[CANTIDAD]]*FACTURACION[[#This Row],[VR UNITARIO]]/1000</f>
        <v>7</v>
      </c>
      <c r="R3305" s="3" t="str">
        <f>+VLOOKUP(FACTURACION[[#This Row],[NIT]],TABLACLIENTE,5,FALSE)</f>
        <v>BUCARAMANGA</v>
      </c>
    </row>
    <row r="3306" spans="3:18">
      <c r="C3306" s="29">
        <v>2016</v>
      </c>
      <c r="D3306" s="30" t="s">
        <v>84</v>
      </c>
      <c r="E3306" s="30">
        <f>MONTH(FACTURACION[[#This Row],[MES]]&amp;1)</f>
        <v>5</v>
      </c>
      <c r="F3306" s="223">
        <f>DATE(FACTURACION[[#This Row],[AÑO]],FACTURACION[[#This Row],[Mes numero]],1)</f>
        <v>42491</v>
      </c>
      <c r="G3306" s="160">
        <v>11990</v>
      </c>
      <c r="H3306" s="25">
        <v>900570262</v>
      </c>
      <c r="I3306" s="3" t="str">
        <f>+VLOOKUP(FACTURACION[[#This Row],[NIT]],TABLACLIENTE,2,FALSE)</f>
        <v>GASES ANDINOS DE COLOMBIA S.A.S E.S.P (GASACOL S.A.S E.S.P)</v>
      </c>
      <c r="J3306" s="3" t="s">
        <v>79</v>
      </c>
      <c r="K3306" s="12" t="str">
        <f>+VLOOKUP(FACTURACION[[#This Row],[REFERENCIA]],CODINV,2,FALSE)</f>
        <v>VALVULA MAXIMO NIVEL DE LLENADO 1/4"</v>
      </c>
      <c r="L3306" s="12" t="str">
        <f>IF(VLOOKUP(FACTURACION[[#This Row],[REFERENCIA]],CODINV,3,FALSE)=0,"",VLOOKUP(FACTURACION[[#This Row],[REFERENCIA]],CODINV,3,FALSE))</f>
        <v>3165CF12.0</v>
      </c>
      <c r="M3306" s="12" t="str">
        <f>+VLOOKUP(FACTURACION[[#This Row],[REFERENCIA]],CODINV,4,FALSE)</f>
        <v>VÁLVULAS Y MULTIVÁLVULAS</v>
      </c>
      <c r="N3306" s="12" t="str">
        <f>+VLOOKUP(FACTURACION[[#This Row],[REFERENCIA]],CODINV,5,FALSE)</f>
        <v>REGO</v>
      </c>
      <c r="O3306" s="3">
        <v>1</v>
      </c>
      <c r="P3306" s="31">
        <v>10000</v>
      </c>
      <c r="Q3306" s="24">
        <f>+FACTURACION[[#This Row],[CANTIDAD]]*FACTURACION[[#This Row],[VR UNITARIO]]/1000</f>
        <v>10</v>
      </c>
      <c r="R3306" s="3" t="str">
        <f>+VLOOKUP(FACTURACION[[#This Row],[NIT]],TABLACLIENTE,5,FALSE)</f>
        <v>BOGOTÁ D.C.</v>
      </c>
    </row>
    <row r="3307" spans="3:18">
      <c r="C3307" s="29">
        <v>2016</v>
      </c>
      <c r="D3307" s="30" t="s">
        <v>84</v>
      </c>
      <c r="E3307" s="30">
        <f>MONTH(FACTURACION[[#This Row],[MES]]&amp;1)</f>
        <v>5</v>
      </c>
      <c r="F3307" s="223">
        <f>DATE(FACTURACION[[#This Row],[AÑO]],FACTURACION[[#This Row],[Mes numero]],1)</f>
        <v>42491</v>
      </c>
      <c r="G3307" s="160">
        <v>11990</v>
      </c>
      <c r="H3307" s="25">
        <v>900570262</v>
      </c>
      <c r="I3307" s="3" t="str">
        <f>+VLOOKUP(FACTURACION[[#This Row],[NIT]],TABLACLIENTE,2,FALSE)</f>
        <v>GASES ANDINOS DE COLOMBIA S.A.S E.S.P (GASACOL S.A.S E.S.P)</v>
      </c>
      <c r="J3307" s="3" t="s">
        <v>271</v>
      </c>
      <c r="K3307" s="12" t="str">
        <f>+VLOOKUP(FACTURACION[[#This Row],[REFERENCIA]],CODINV,2,FALSE)</f>
        <v>FLOTADOR 41" 1 1/4" NPT TA210A</v>
      </c>
      <c r="L3307" s="12" t="str">
        <f>IF(VLOOKUP(FACTURACION[[#This Row],[REFERENCIA]],CODINV,3,FALSE)=0,"",VLOOKUP(FACTURACION[[#This Row],[REFERENCIA]],CODINV,3,FALSE))</f>
        <v>TA210A</v>
      </c>
      <c r="M3307" s="12" t="str">
        <f>+VLOOKUP(FACTURACION[[#This Row],[REFERENCIA]],CODINV,4,FALSE)</f>
        <v>REPUESTOS Y ACCESORIOS</v>
      </c>
      <c r="N3307" s="12" t="str">
        <f>+VLOOKUP(FACTURACION[[#This Row],[REFERENCIA]],CODINV,5,FALSE)</f>
        <v>SQUIBB TAYLOR</v>
      </c>
      <c r="O3307" s="3">
        <v>1</v>
      </c>
      <c r="P3307" s="31">
        <v>98000</v>
      </c>
      <c r="Q3307" s="24">
        <f>+FACTURACION[[#This Row],[CANTIDAD]]*FACTURACION[[#This Row],[VR UNITARIO]]/1000</f>
        <v>98</v>
      </c>
      <c r="R3307" s="3" t="str">
        <f>+VLOOKUP(FACTURACION[[#This Row],[NIT]],TABLACLIENTE,5,FALSE)</f>
        <v>BOGOTÁ D.C.</v>
      </c>
    </row>
    <row r="3308" spans="3:18">
      <c r="C3308" s="29">
        <v>2016</v>
      </c>
      <c r="D3308" s="30" t="s">
        <v>84</v>
      </c>
      <c r="E3308" s="30">
        <f>MONTH(FACTURACION[[#This Row],[MES]]&amp;1)</f>
        <v>5</v>
      </c>
      <c r="F3308" s="223">
        <f>DATE(FACTURACION[[#This Row],[AÑO]],FACTURACION[[#This Row],[Mes numero]],1)</f>
        <v>42491</v>
      </c>
      <c r="G3308" s="160">
        <v>11983</v>
      </c>
      <c r="H3308" s="25">
        <v>890310688</v>
      </c>
      <c r="I3308" s="3" t="str">
        <f>+VLOOKUP(FACTURACION[[#This Row],[NIT]],TABLACLIENTE,2,FALSE)</f>
        <v>COLGAS DE OCCIDENTE S.A. E.S.P.</v>
      </c>
      <c r="J3308" s="3" t="s">
        <v>136</v>
      </c>
      <c r="K3308" s="12" t="str">
        <f>+VLOOKUP(FACTURACION[[#This Row],[REFERENCIA]],CODINV,2,FALSE)</f>
        <v>FLOTADOR 30" TANQUE 120 VERTICAL</v>
      </c>
      <c r="L3308" s="12" t="str">
        <f>IF(VLOOKUP(FACTURACION[[#This Row],[REFERENCIA]],CODINV,3,FALSE)=0,"",VLOOKUP(FACTURACION[[#This Row],[REFERENCIA]],CODINV,3,FALSE))</f>
        <v>HA254J</v>
      </c>
      <c r="M3308" s="12" t="str">
        <f>+VLOOKUP(FACTURACION[[#This Row],[REFERENCIA]],CODINV,4,FALSE)</f>
        <v>REPUESTOS Y ACCESORIOS</v>
      </c>
      <c r="N3308" s="12" t="str">
        <f>+VLOOKUP(FACTURACION[[#This Row],[REFERENCIA]],CODINV,5,FALSE)</f>
        <v>SQUIBB TAYLOR</v>
      </c>
      <c r="O3308" s="3">
        <v>2</v>
      </c>
      <c r="P3308" s="31">
        <v>153000</v>
      </c>
      <c r="Q3308" s="24">
        <f>+FACTURACION[[#This Row],[CANTIDAD]]*FACTURACION[[#This Row],[VR UNITARIO]]/1000</f>
        <v>306</v>
      </c>
      <c r="R3308" s="3" t="str">
        <f>+VLOOKUP(FACTURACION[[#This Row],[NIT]],TABLACLIENTE,5,FALSE)</f>
        <v>CALI</v>
      </c>
    </row>
    <row r="3309" spans="3:18">
      <c r="C3309" s="29">
        <v>2016</v>
      </c>
      <c r="D3309" s="30" t="s">
        <v>85</v>
      </c>
      <c r="E3309" s="30">
        <f>MONTH(FACTURACION[[#This Row],[MES]]&amp;1)</f>
        <v>6</v>
      </c>
      <c r="F3309" s="223">
        <f>DATE(FACTURACION[[#This Row],[AÑO]],FACTURACION[[#This Row],[Mes numero]],1)</f>
        <v>42522</v>
      </c>
      <c r="G3309" s="160">
        <v>12024</v>
      </c>
      <c r="H3309" s="25">
        <v>890310688</v>
      </c>
      <c r="I3309" s="3" t="str">
        <f>+VLOOKUP(FACTURACION[[#This Row],[NIT]],TABLACLIENTE,2,FALSE)</f>
        <v>COLGAS DE OCCIDENTE S.A. E.S.P.</v>
      </c>
      <c r="J3309" s="3" t="s">
        <v>220</v>
      </c>
      <c r="K3309" s="12" t="str">
        <f>+VLOOKUP(FACTURACION[[#This Row],[REFERENCIA]],CODINV,2,FALSE)</f>
        <v>VAPORIZADOR 160 GPM FUEGO DIRECTO</v>
      </c>
      <c r="L3309" s="12" t="str">
        <f>IF(VLOOKUP(FACTURACION[[#This Row],[REFERENCIA]],CODINV,3,FALSE)=0,"",VLOOKUP(FACTURACION[[#This Row],[REFERENCIA]],CODINV,3,FALSE))</f>
        <v/>
      </c>
      <c r="M3309" s="12" t="str">
        <f>+VLOOKUP(FACTURACION[[#This Row],[REFERENCIA]],CODINV,4,FALSE)</f>
        <v>VAPORIZADORES</v>
      </c>
      <c r="N3309" s="12" t="str">
        <f>+VLOOKUP(FACTURACION[[#This Row],[REFERENCIA]],CODINV,5,FALSE)</f>
        <v>ALGAS SDI</v>
      </c>
      <c r="O3309" s="3">
        <v>1</v>
      </c>
      <c r="P3309" s="31">
        <v>26700000</v>
      </c>
      <c r="Q3309" s="24">
        <f>+FACTURACION[[#This Row],[CANTIDAD]]*FACTURACION[[#This Row],[VR UNITARIO]]/1000</f>
        <v>26700</v>
      </c>
      <c r="R3309" s="3" t="str">
        <f>+VLOOKUP(FACTURACION[[#This Row],[NIT]],TABLACLIENTE,5,FALSE)</f>
        <v>CALI</v>
      </c>
    </row>
    <row r="3310" spans="3:18">
      <c r="C3310" s="29">
        <v>2016</v>
      </c>
      <c r="D3310" s="30" t="s">
        <v>85</v>
      </c>
      <c r="E3310" s="30">
        <f>MONTH(FACTURACION[[#This Row],[MES]]&amp;1)</f>
        <v>6</v>
      </c>
      <c r="F3310" s="223">
        <f>DATE(FACTURACION[[#This Row],[AÑO]],FACTURACION[[#This Row],[Mes numero]],1)</f>
        <v>42522</v>
      </c>
      <c r="G3310" s="160">
        <v>12091</v>
      </c>
      <c r="H3310" s="25">
        <v>890908643</v>
      </c>
      <c r="I3310" s="3" t="str">
        <f>+VLOOKUP(FACTURACION[[#This Row],[NIT]],TABLACLIENTE,2,FALSE)</f>
        <v>GASES DE ANTIOQUIA S.A. E.S.P.  (GAS ANTIOQUIA S.A. E.S.P.)</v>
      </c>
      <c r="J3310" s="3" t="s">
        <v>833</v>
      </c>
      <c r="K3310" s="12" t="str">
        <f>+VLOOKUP(FACTURACION[[#This Row],[REFERENCIA]],CODINV,2,FALSE)</f>
        <v>TERMOCUPLA 30"</v>
      </c>
      <c r="L3310" s="12" t="str">
        <f>IF(VLOOKUP(FACTURACION[[#This Row],[REFERENCIA]],CODINV,3,FALSE)=0,"",VLOOKUP(FACTURACION[[#This Row],[REFERENCIA]],CODINV,3,FALSE))</f>
        <v/>
      </c>
      <c r="M3310" s="12" t="str">
        <f>+VLOOKUP(FACTURACION[[#This Row],[REFERENCIA]],CODINV,4,FALSE)</f>
        <v>REPUESTOS Y ACCESORIOS</v>
      </c>
      <c r="N3310" s="12" t="str">
        <f>+VLOOKUP(FACTURACION[[#This Row],[REFERENCIA]],CODINV,5,FALSE)</f>
        <v>ALGAS SDI</v>
      </c>
      <c r="O3310" s="3">
        <v>2</v>
      </c>
      <c r="P3310" s="31">
        <v>120000</v>
      </c>
      <c r="Q3310" s="24">
        <f>+FACTURACION[[#This Row],[CANTIDAD]]*FACTURACION[[#This Row],[VR UNITARIO]]/1000</f>
        <v>240</v>
      </c>
      <c r="R3310" s="3" t="str">
        <f>+VLOOKUP(FACTURACION[[#This Row],[NIT]],TABLACLIENTE,5,FALSE)</f>
        <v>MEDELLIN</v>
      </c>
    </row>
    <row r="3311" spans="3:18">
      <c r="C3311" s="29">
        <v>2016</v>
      </c>
      <c r="D3311" s="30" t="s">
        <v>85</v>
      </c>
      <c r="E3311" s="30">
        <f>MONTH(FACTURACION[[#This Row],[MES]]&amp;1)</f>
        <v>6</v>
      </c>
      <c r="F3311" s="223">
        <f>DATE(FACTURACION[[#This Row],[AÑO]],FACTURACION[[#This Row],[Mes numero]],1)</f>
        <v>42522</v>
      </c>
      <c r="G3311" s="160">
        <v>12029</v>
      </c>
      <c r="H3311" s="25">
        <v>890310688</v>
      </c>
      <c r="I3311" s="3" t="str">
        <f>+VLOOKUP(FACTURACION[[#This Row],[NIT]],TABLACLIENTE,2,FALSE)</f>
        <v>COLGAS DE OCCIDENTE S.A. E.S.P.</v>
      </c>
      <c r="J3311" s="3" t="s">
        <v>708</v>
      </c>
      <c r="K3311" s="12" t="str">
        <f>+VLOOKUP(FACTURACION[[#This Row],[REFERENCIA]],CODINV,2,FALSE)</f>
        <v>REGULADOR PRIMERA ETAPA 1-15 PSI A1/4 NPT</v>
      </c>
      <c r="L3311" s="12" t="str">
        <f>IF(VLOOKUP(FACTURACION[[#This Row],[REFERENCIA]],CODINV,3,FALSE)=0,"",VLOOKUP(FACTURACION[[#This Row],[REFERENCIA]],CODINV,3,FALSE))</f>
        <v>902</v>
      </c>
      <c r="M3311" s="12" t="str">
        <f>+VLOOKUP(FACTURACION[[#This Row],[REFERENCIA]],CODINV,4,FALSE)</f>
        <v>REGULADORES</v>
      </c>
      <c r="N3311" s="12" t="str">
        <f>+VLOOKUP(FACTURACION[[#This Row],[REFERENCIA]],CODINV,5,FALSE)</f>
        <v>CAVAGNA</v>
      </c>
      <c r="O3311" s="3">
        <v>15</v>
      </c>
      <c r="P3311" s="31">
        <v>65000</v>
      </c>
      <c r="Q3311" s="24">
        <f>+FACTURACION[[#This Row],[CANTIDAD]]*FACTURACION[[#This Row],[VR UNITARIO]]/1000</f>
        <v>975</v>
      </c>
      <c r="R3311" s="3" t="str">
        <f>+VLOOKUP(FACTURACION[[#This Row],[NIT]],TABLACLIENTE,5,FALSE)</f>
        <v>CALI</v>
      </c>
    </row>
    <row r="3312" spans="3:18">
      <c r="C3312" s="29">
        <v>2016</v>
      </c>
      <c r="D3312" s="30" t="s">
        <v>85</v>
      </c>
      <c r="E3312" s="30">
        <f>MONTH(FACTURACION[[#This Row],[MES]]&amp;1)</f>
        <v>6</v>
      </c>
      <c r="F3312" s="223">
        <f>DATE(FACTURACION[[#This Row],[AÑO]],FACTURACION[[#This Row],[Mes numero]],1)</f>
        <v>42522</v>
      </c>
      <c r="G3312" s="160">
        <v>12055</v>
      </c>
      <c r="H3312" s="25">
        <v>890310688</v>
      </c>
      <c r="I3312" s="3" t="str">
        <f>+VLOOKUP(FACTURACION[[#This Row],[NIT]],TABLACLIENTE,2,FALSE)</f>
        <v>COLGAS DE OCCIDENTE S.A. E.S.P.</v>
      </c>
      <c r="J3312" s="3" t="s">
        <v>708</v>
      </c>
      <c r="K3312" s="12" t="str">
        <f>+VLOOKUP(FACTURACION[[#This Row],[REFERENCIA]],CODINV,2,FALSE)</f>
        <v>REGULADOR PRIMERA ETAPA 1-15 PSI A1/4 NPT</v>
      </c>
      <c r="L3312" s="12" t="str">
        <f>IF(VLOOKUP(FACTURACION[[#This Row],[REFERENCIA]],CODINV,3,FALSE)=0,"",VLOOKUP(FACTURACION[[#This Row],[REFERENCIA]],CODINV,3,FALSE))</f>
        <v>902</v>
      </c>
      <c r="M3312" s="12" t="str">
        <f>+VLOOKUP(FACTURACION[[#This Row],[REFERENCIA]],CODINV,4,FALSE)</f>
        <v>REGULADORES</v>
      </c>
      <c r="N3312" s="12" t="str">
        <f>+VLOOKUP(FACTURACION[[#This Row],[REFERENCIA]],CODINV,5,FALSE)</f>
        <v>CAVAGNA</v>
      </c>
      <c r="O3312" s="3">
        <v>5</v>
      </c>
      <c r="P3312" s="31">
        <v>65000</v>
      </c>
      <c r="Q3312" s="24">
        <f>+FACTURACION[[#This Row],[CANTIDAD]]*FACTURACION[[#This Row],[VR UNITARIO]]/1000</f>
        <v>325</v>
      </c>
      <c r="R3312" s="3" t="str">
        <f>+VLOOKUP(FACTURACION[[#This Row],[NIT]],TABLACLIENTE,5,FALSE)</f>
        <v>CALI</v>
      </c>
    </row>
    <row r="3313" spans="3:18">
      <c r="C3313" s="29">
        <v>2016</v>
      </c>
      <c r="D3313" s="30" t="s">
        <v>85</v>
      </c>
      <c r="E3313" s="30">
        <f>MONTH(FACTURACION[[#This Row],[MES]]&amp;1)</f>
        <v>6</v>
      </c>
      <c r="F3313" s="223">
        <f>DATE(FACTURACION[[#This Row],[AÑO]],FACTURACION[[#This Row],[Mes numero]],1)</f>
        <v>42522</v>
      </c>
      <c r="G3313" s="160">
        <v>12066</v>
      </c>
      <c r="H3313" s="25">
        <v>900362180</v>
      </c>
      <c r="I3313" s="3" t="str">
        <f>+VLOOKUP(FACTURACION[[#This Row],[NIT]],TABLACLIENTE,2,FALSE)</f>
        <v xml:space="preserve">EQUIPOS Y SERVICIOS ALOSAN S A S </v>
      </c>
      <c r="J3313" s="3" t="s">
        <v>708</v>
      </c>
      <c r="K3313" s="12" t="str">
        <f>+VLOOKUP(FACTURACION[[#This Row],[REFERENCIA]],CODINV,2,FALSE)</f>
        <v>REGULADOR PRIMERA ETAPA 1-15 PSI A1/4 NPT</v>
      </c>
      <c r="L3313" s="12" t="str">
        <f>IF(VLOOKUP(FACTURACION[[#This Row],[REFERENCIA]],CODINV,3,FALSE)=0,"",VLOOKUP(FACTURACION[[#This Row],[REFERENCIA]],CODINV,3,FALSE))</f>
        <v>902</v>
      </c>
      <c r="M3313" s="12" t="str">
        <f>+VLOOKUP(FACTURACION[[#This Row],[REFERENCIA]],CODINV,4,FALSE)</f>
        <v>REGULADORES</v>
      </c>
      <c r="N3313" s="12" t="str">
        <f>+VLOOKUP(FACTURACION[[#This Row],[REFERENCIA]],CODINV,5,FALSE)</f>
        <v>CAVAGNA</v>
      </c>
      <c r="O3313" s="3">
        <v>1</v>
      </c>
      <c r="P3313" s="31">
        <v>70000</v>
      </c>
      <c r="Q3313" s="24">
        <f>+FACTURACION[[#This Row],[CANTIDAD]]*FACTURACION[[#This Row],[VR UNITARIO]]/1000</f>
        <v>70</v>
      </c>
      <c r="R3313" s="3" t="str">
        <f>+VLOOKUP(FACTURACION[[#This Row],[NIT]],TABLACLIENTE,5,FALSE)</f>
        <v>BOGOTÁ D.C.</v>
      </c>
    </row>
    <row r="3314" spans="3:18">
      <c r="C3314" s="29">
        <v>2016</v>
      </c>
      <c r="D3314" s="30" t="s">
        <v>85</v>
      </c>
      <c r="E3314" s="30">
        <f>MONTH(FACTURACION[[#This Row],[MES]]&amp;1)</f>
        <v>6</v>
      </c>
      <c r="F3314" s="223">
        <f>DATE(FACTURACION[[#This Row],[AÑO]],FACTURACION[[#This Row],[Mes numero]],1)</f>
        <v>42522</v>
      </c>
      <c r="G3314" s="160">
        <v>12031</v>
      </c>
      <c r="H3314" s="25">
        <v>900396759</v>
      </c>
      <c r="I3314" s="3" t="str">
        <f>+VLOOKUP(FACTURACION[[#This Row],[NIT]],TABLACLIENTE,2,FALSE)</f>
        <v>CHILCO DISTRIBUIDORA DE GAS Y ENERGIA S.A.S. E.S.P.</v>
      </c>
      <c r="J3314" s="3" t="s">
        <v>46</v>
      </c>
      <c r="K3314" s="12" t="str">
        <f>+VLOOKUP(FACTURACION[[#This Row],[REFERENCIA]],CODINV,2,FALSE)</f>
        <v>REGULADOR ALTA PRESION  5-35 PSI 1/2 NPT</v>
      </c>
      <c r="L3314" s="12" t="str">
        <f>IF(VLOOKUP(FACTURACION[[#This Row],[REFERENCIA]],CODINV,3,FALSE)=0,"",VLOOKUP(FACTURACION[[#This Row],[REFERENCIA]],CODINV,3,FALSE))</f>
        <v/>
      </c>
      <c r="M3314" s="12" t="str">
        <f>+VLOOKUP(FACTURACION[[#This Row],[REFERENCIA]],CODINV,4,FALSE)</f>
        <v>REGULADORES</v>
      </c>
      <c r="N3314" s="12" t="str">
        <f>+VLOOKUP(FACTURACION[[#This Row],[REFERENCIA]],CODINV,5,FALSE)</f>
        <v>CAVAGNA</v>
      </c>
      <c r="O3314" s="3">
        <v>1</v>
      </c>
      <c r="P3314" s="31">
        <v>160000</v>
      </c>
      <c r="Q3314" s="24">
        <f>+FACTURACION[[#This Row],[CANTIDAD]]*FACTURACION[[#This Row],[VR UNITARIO]]/1000</f>
        <v>160</v>
      </c>
      <c r="R3314" s="3" t="str">
        <f>+VLOOKUP(FACTURACION[[#This Row],[NIT]],TABLACLIENTE,5,FALSE)</f>
        <v>BOGOTÁ D.C.</v>
      </c>
    </row>
    <row r="3315" spans="3:18">
      <c r="C3315" s="29">
        <v>2016</v>
      </c>
      <c r="D3315" s="30" t="s">
        <v>85</v>
      </c>
      <c r="E3315" s="30">
        <f>MONTH(FACTURACION[[#This Row],[MES]]&amp;1)</f>
        <v>6</v>
      </c>
      <c r="F3315" s="223">
        <f>DATE(FACTURACION[[#This Row],[AÑO]],FACTURACION[[#This Row],[Mes numero]],1)</f>
        <v>42522</v>
      </c>
      <c r="G3315" s="160">
        <v>12021</v>
      </c>
      <c r="H3315" s="25">
        <v>900569327</v>
      </c>
      <c r="I3315" s="3" t="str">
        <f>+VLOOKUP(FACTURACION[[#This Row],[NIT]],TABLACLIENTE,2,FALSE)</f>
        <v>ICG SERVICE SAS</v>
      </c>
      <c r="J3315" s="3" t="s">
        <v>46</v>
      </c>
      <c r="K3315" s="12" t="str">
        <f>+VLOOKUP(FACTURACION[[#This Row],[REFERENCIA]],CODINV,2,FALSE)</f>
        <v>REGULADOR ALTA PRESION  5-35 PSI 1/2 NPT</v>
      </c>
      <c r="L3315" s="12" t="str">
        <f>IF(VLOOKUP(FACTURACION[[#This Row],[REFERENCIA]],CODINV,3,FALSE)=0,"",VLOOKUP(FACTURACION[[#This Row],[REFERENCIA]],CODINV,3,FALSE))</f>
        <v/>
      </c>
      <c r="M3315" s="12" t="str">
        <f>+VLOOKUP(FACTURACION[[#This Row],[REFERENCIA]],CODINV,4,FALSE)</f>
        <v>REGULADORES</v>
      </c>
      <c r="N3315" s="12" t="str">
        <f>+VLOOKUP(FACTURACION[[#This Row],[REFERENCIA]],CODINV,5,FALSE)</f>
        <v>CAVAGNA</v>
      </c>
      <c r="O3315" s="3">
        <v>1</v>
      </c>
      <c r="P3315" s="31">
        <v>230000</v>
      </c>
      <c r="Q3315" s="24">
        <f>+FACTURACION[[#This Row],[CANTIDAD]]*FACTURACION[[#This Row],[VR UNITARIO]]/1000</f>
        <v>230</v>
      </c>
      <c r="R3315" s="3" t="str">
        <f>+VLOOKUP(FACTURACION[[#This Row],[NIT]],TABLACLIENTE,5,FALSE)</f>
        <v>BOGOTÁ D.C.</v>
      </c>
    </row>
    <row r="3316" spans="3:18">
      <c r="C3316" s="29">
        <v>2016</v>
      </c>
      <c r="D3316" s="30" t="s">
        <v>85</v>
      </c>
      <c r="E3316" s="30">
        <f>MONTH(FACTURACION[[#This Row],[MES]]&amp;1)</f>
        <v>6</v>
      </c>
      <c r="F3316" s="223">
        <f>DATE(FACTURACION[[#This Row],[AÑO]],FACTURACION[[#This Row],[Mes numero]],1)</f>
        <v>42522</v>
      </c>
      <c r="G3316" s="160">
        <v>12036</v>
      </c>
      <c r="H3316" s="25">
        <v>900396759</v>
      </c>
      <c r="I3316" s="3" t="str">
        <f>+VLOOKUP(FACTURACION[[#This Row],[NIT]],TABLACLIENTE,2,FALSE)</f>
        <v>CHILCO DISTRIBUIDORA DE GAS Y ENERGIA S.A.S. E.S.P.</v>
      </c>
      <c r="J3316" s="3" t="s">
        <v>369</v>
      </c>
      <c r="K3316" s="12" t="str">
        <f>+VLOOKUP(FACTURACION[[#This Row],[REFERENCIA]],CODINV,2,FALSE)</f>
        <v>COUPLING 1"HB*1"MNPT-STL</v>
      </c>
      <c r="L3316" s="12" t="str">
        <f>IF(VLOOKUP(FACTURACION[[#This Row],[REFERENCIA]],CODINV,3,FALSE)=0,"",VLOOKUP(FACTURACION[[#This Row],[REFERENCIA]],CODINV,3,FALSE))</f>
        <v>ME3162-16</v>
      </c>
      <c r="M3316" s="12" t="str">
        <f>+VLOOKUP(FACTURACION[[#This Row],[REFERENCIA]],CODINV,4,FALSE)</f>
        <v>REPUESTOS Y ACCESORIOS</v>
      </c>
      <c r="N3316" s="12" t="str">
        <f>+VLOOKUP(FACTURACION[[#This Row],[REFERENCIA]],CODINV,5,FALSE)</f>
        <v>CAVAGNA</v>
      </c>
      <c r="O3316" s="3">
        <v>6</v>
      </c>
      <c r="P3316" s="31">
        <v>97500</v>
      </c>
      <c r="Q3316" s="24">
        <f>+FACTURACION[[#This Row],[CANTIDAD]]*FACTURACION[[#This Row],[VR UNITARIO]]/1000</f>
        <v>585</v>
      </c>
      <c r="R3316" s="3" t="str">
        <f>+VLOOKUP(FACTURACION[[#This Row],[NIT]],TABLACLIENTE,5,FALSE)</f>
        <v>BOGOTÁ D.C.</v>
      </c>
    </row>
    <row r="3317" spans="3:18">
      <c r="C3317" s="29">
        <v>2016</v>
      </c>
      <c r="D3317" s="30" t="s">
        <v>85</v>
      </c>
      <c r="E3317" s="30">
        <f>MONTH(FACTURACION[[#This Row],[MES]]&amp;1)</f>
        <v>6</v>
      </c>
      <c r="F3317" s="223">
        <f>DATE(FACTURACION[[#This Row],[AÑO]],FACTURACION[[#This Row],[Mes numero]],1)</f>
        <v>42522</v>
      </c>
      <c r="G3317" s="160">
        <v>12068</v>
      </c>
      <c r="H3317" s="25">
        <v>890500726</v>
      </c>
      <c r="I3317" s="3" t="str">
        <f>+VLOOKUP(FACTURACION[[#This Row],[NIT]],TABLACLIENTE,2,FALSE)</f>
        <v>NORTESANTANDEREANA DE GAS S.A. E.S.P (NORGAS S.A. E.S.P.)</v>
      </c>
      <c r="J3317" s="3" t="s">
        <v>122</v>
      </c>
      <c r="K3317" s="12" t="str">
        <f>+VLOOKUP(FACTURACION[[#This Row],[REFERENCIA]],CODINV,2,FALSE)</f>
        <v>EMPAQUES PARA PISTONES DE LLENADO</v>
      </c>
      <c r="L3317" s="12" t="str">
        <f>IF(VLOOKUP(FACTURACION[[#This Row],[REFERENCIA]],CODINV,3,FALSE)=0,"",VLOOKUP(FACTURACION[[#This Row],[REFERENCIA]],CODINV,3,FALSE))</f>
        <v/>
      </c>
      <c r="M3317" s="12" t="str">
        <f>+VLOOKUP(FACTURACION[[#This Row],[REFERENCIA]],CODINV,4,FALSE)</f>
        <v>REPUESTOS Y ACCESORIOS</v>
      </c>
      <c r="N3317" s="12" t="str">
        <f>+VLOOKUP(FACTURACION[[#This Row],[REFERENCIA]],CODINV,5,FALSE)</f>
        <v>CAVAGNA</v>
      </c>
      <c r="O3317" s="3">
        <v>50</v>
      </c>
      <c r="P3317" s="31">
        <v>2300</v>
      </c>
      <c r="Q3317" s="24">
        <f>+FACTURACION[[#This Row],[CANTIDAD]]*FACTURACION[[#This Row],[VR UNITARIO]]/1000</f>
        <v>115</v>
      </c>
      <c r="R3317" s="3" t="str">
        <f>+VLOOKUP(FACTURACION[[#This Row],[NIT]],TABLACLIENTE,5,FALSE)</f>
        <v>BUCARAMANGA</v>
      </c>
    </row>
    <row r="3318" spans="3:18">
      <c r="C3318" s="29">
        <v>2016</v>
      </c>
      <c r="D3318" s="30" t="s">
        <v>85</v>
      </c>
      <c r="E3318" s="30">
        <f>MONTH(FACTURACION[[#This Row],[MES]]&amp;1)</f>
        <v>6</v>
      </c>
      <c r="F3318" s="223">
        <f>DATE(FACTURACION[[#This Row],[AÑO]],FACTURACION[[#This Row],[Mes numero]],1)</f>
        <v>42522</v>
      </c>
      <c r="G3318" s="160">
        <v>12046</v>
      </c>
      <c r="H3318" s="25">
        <v>890400869</v>
      </c>
      <c r="I3318" s="3" t="str">
        <f>+VLOOKUP(FACTURACION[[#This Row],[NIT]],TABLACLIENTE,2,FALSE)</f>
        <v>SURTIDORA DE GAS DEL CARIBE S.A. E.S.P. (SURTIGAS S.A. E.S.P.)</v>
      </c>
      <c r="J3318" s="3" t="s">
        <v>108</v>
      </c>
      <c r="K3318" s="12" t="str">
        <f>+VLOOKUP(FACTURACION[[#This Row],[REFERENCIA]],CODINV,2,FALSE)</f>
        <v>MEDIDOR BK G4 C:1/2"</v>
      </c>
      <c r="L3318" s="12" t="str">
        <f>IF(VLOOKUP(FACTURACION[[#This Row],[REFERENCIA]],CODINV,3,FALSE)=0,"",VLOOKUP(FACTURACION[[#This Row],[REFERENCIA]],CODINV,3,FALSE))</f>
        <v>G4K MT 152MM</v>
      </c>
      <c r="M3318" s="12" t="str">
        <f>+VLOOKUP(FACTURACION[[#This Row],[REFERENCIA]],CODINV,4,FALSE)</f>
        <v>MEDIDORES</v>
      </c>
      <c r="N3318" s="12" t="str">
        <f>+VLOOKUP(FACTURACION[[#This Row],[REFERENCIA]],CODINV,5,FALSE)</f>
        <v>HONEYWELL</v>
      </c>
      <c r="O3318" s="3">
        <v>75</v>
      </c>
      <c r="P3318" s="31">
        <v>219141</v>
      </c>
      <c r="Q3318" s="24">
        <f>+FACTURACION[[#This Row],[CANTIDAD]]*FACTURACION[[#This Row],[VR UNITARIO]]/1000</f>
        <v>16435.575000000001</v>
      </c>
      <c r="R3318" s="3" t="str">
        <f>+VLOOKUP(FACTURACION[[#This Row],[NIT]],TABLACLIENTE,5,FALSE)</f>
        <v>CARTAGENA</v>
      </c>
    </row>
    <row r="3319" spans="3:18">
      <c r="C3319" s="29">
        <v>2016</v>
      </c>
      <c r="D3319" s="30" t="s">
        <v>85</v>
      </c>
      <c r="E3319" s="30">
        <f>MONTH(FACTURACION[[#This Row],[MES]]&amp;1)</f>
        <v>6</v>
      </c>
      <c r="F3319" s="223">
        <f>DATE(FACTURACION[[#This Row],[AÑO]],FACTURACION[[#This Row],[Mes numero]],1)</f>
        <v>42522</v>
      </c>
      <c r="G3319" s="160">
        <v>12044</v>
      </c>
      <c r="H3319" s="25">
        <v>800021272</v>
      </c>
      <c r="I3319" s="3" t="str">
        <f>+VLOOKUP(FACTURACION[[#This Row],[NIT]],TABLACLIENTE,2,FALSE)</f>
        <v>GASES DEL LLANO S.A. E.S.P (LLANOGAS S.A. E.S.P.)</v>
      </c>
      <c r="J3319" s="3" t="s">
        <v>20</v>
      </c>
      <c r="K3319" s="12" t="str">
        <f>+VLOOKUP(FACTURACION[[#This Row],[REFERENCIA]],CODINV,2,FALSE)</f>
        <v xml:space="preserve">MEDIDOR AC-250 C: 3/4" CON CONECTORES </v>
      </c>
      <c r="L3319" s="12" t="str">
        <f>IF(VLOOKUP(FACTURACION[[#This Row],[REFERENCIA]],CODINV,3,FALSE)=0,"",VLOOKUP(FACTURACION[[#This Row],[REFERENCIA]],CODINV,3,FALSE))</f>
        <v/>
      </c>
      <c r="M3319" s="12" t="str">
        <f>+VLOOKUP(FACTURACION[[#This Row],[REFERENCIA]],CODINV,4,FALSE)</f>
        <v>MEDIDORES</v>
      </c>
      <c r="N3319" s="12" t="str">
        <f>+VLOOKUP(FACTURACION[[#This Row],[REFERENCIA]],CODINV,5,FALSE)</f>
        <v>HONEYWELL</v>
      </c>
      <c r="O3319" s="3">
        <v>20</v>
      </c>
      <c r="P3319" s="31">
        <v>406732</v>
      </c>
      <c r="Q3319" s="24">
        <f>+FACTURACION[[#This Row],[CANTIDAD]]*FACTURACION[[#This Row],[VR UNITARIO]]/1000</f>
        <v>8134.64</v>
      </c>
      <c r="R3319" s="3" t="str">
        <f>+VLOOKUP(FACTURACION[[#This Row],[NIT]],TABLACLIENTE,5,FALSE)</f>
        <v>VILLAVICENCIO</v>
      </c>
    </row>
    <row r="3320" spans="3:18">
      <c r="C3320" s="29">
        <v>2016</v>
      </c>
      <c r="D3320" s="30" t="s">
        <v>85</v>
      </c>
      <c r="E3320" s="30">
        <f>MONTH(FACTURACION[[#This Row],[MES]]&amp;1)</f>
        <v>6</v>
      </c>
      <c r="F3320" s="223">
        <f>DATE(FACTURACION[[#This Row],[AÑO]],FACTURACION[[#This Row],[Mes numero]],1)</f>
        <v>42522</v>
      </c>
      <c r="G3320" s="160">
        <v>12045</v>
      </c>
      <c r="H3320" s="25">
        <v>800021272</v>
      </c>
      <c r="I3320" s="3" t="str">
        <f>+VLOOKUP(FACTURACION[[#This Row],[NIT]],TABLACLIENTE,2,FALSE)</f>
        <v>GASES DEL LLANO S.A. E.S.P (LLANOGAS S.A. E.S.P.)</v>
      </c>
      <c r="J3320" s="3" t="s">
        <v>20</v>
      </c>
      <c r="K3320" s="12" t="str">
        <f>+VLOOKUP(FACTURACION[[#This Row],[REFERENCIA]],CODINV,2,FALSE)</f>
        <v xml:space="preserve">MEDIDOR AC-250 C: 3/4" CON CONECTORES </v>
      </c>
      <c r="L3320" s="12" t="str">
        <f>IF(VLOOKUP(FACTURACION[[#This Row],[REFERENCIA]],CODINV,3,FALSE)=0,"",VLOOKUP(FACTURACION[[#This Row],[REFERENCIA]],CODINV,3,FALSE))</f>
        <v/>
      </c>
      <c r="M3320" s="12" t="str">
        <f>+VLOOKUP(FACTURACION[[#This Row],[REFERENCIA]],CODINV,4,FALSE)</f>
        <v>MEDIDORES</v>
      </c>
      <c r="N3320" s="12" t="str">
        <f>+VLOOKUP(FACTURACION[[#This Row],[REFERENCIA]],CODINV,5,FALSE)</f>
        <v>HONEYWELL</v>
      </c>
      <c r="O3320" s="3">
        <v>10</v>
      </c>
      <c r="P3320" s="31">
        <v>406732</v>
      </c>
      <c r="Q3320" s="24">
        <f>+FACTURACION[[#This Row],[CANTIDAD]]*FACTURACION[[#This Row],[VR UNITARIO]]/1000</f>
        <v>4067.32</v>
      </c>
      <c r="R3320" s="3" t="str">
        <f>+VLOOKUP(FACTURACION[[#This Row],[NIT]],TABLACLIENTE,5,FALSE)</f>
        <v>VILLAVICENCIO</v>
      </c>
    </row>
    <row r="3321" spans="3:18">
      <c r="C3321" s="29">
        <v>2016</v>
      </c>
      <c r="D3321" s="30" t="s">
        <v>85</v>
      </c>
      <c r="E3321" s="30">
        <f>MONTH(FACTURACION[[#This Row],[MES]]&amp;1)</f>
        <v>6</v>
      </c>
      <c r="F3321" s="223">
        <f>DATE(FACTURACION[[#This Row],[AÑO]],FACTURACION[[#This Row],[Mes numero]],1)</f>
        <v>42522</v>
      </c>
      <c r="G3321" s="160">
        <v>12041</v>
      </c>
      <c r="H3321" s="25">
        <v>800150132</v>
      </c>
      <c r="I3321" s="3" t="str">
        <f>+VLOOKUP(FACTURACION[[#This Row],[NIT]],TABLACLIENTE,2,FALSE)</f>
        <v>SERTICOL S.A INGENIEROS ASOCIADOS</v>
      </c>
      <c r="J3321" s="3" t="s">
        <v>20</v>
      </c>
      <c r="K3321" s="12" t="str">
        <f>+VLOOKUP(FACTURACION[[#This Row],[REFERENCIA]],CODINV,2,FALSE)</f>
        <v xml:space="preserve">MEDIDOR AC-250 C: 3/4" CON CONECTORES </v>
      </c>
      <c r="L3321" s="12" t="str">
        <f>IF(VLOOKUP(FACTURACION[[#This Row],[REFERENCIA]],CODINV,3,FALSE)=0,"",VLOOKUP(FACTURACION[[#This Row],[REFERENCIA]],CODINV,3,FALSE))</f>
        <v/>
      </c>
      <c r="M3321" s="12" t="str">
        <f>+VLOOKUP(FACTURACION[[#This Row],[REFERENCIA]],CODINV,4,FALSE)</f>
        <v>MEDIDORES</v>
      </c>
      <c r="N3321" s="12" t="str">
        <f>+VLOOKUP(FACTURACION[[#This Row],[REFERENCIA]],CODINV,5,FALSE)</f>
        <v>HONEYWELL</v>
      </c>
      <c r="O3321" s="3">
        <v>14</v>
      </c>
      <c r="P3321" s="31">
        <v>450000</v>
      </c>
      <c r="Q3321" s="24">
        <f>+FACTURACION[[#This Row],[CANTIDAD]]*FACTURACION[[#This Row],[VR UNITARIO]]/1000</f>
        <v>6300</v>
      </c>
      <c r="R3321" s="3" t="str">
        <f>+VLOOKUP(FACTURACION[[#This Row],[NIT]],TABLACLIENTE,5,FALSE)</f>
        <v>BOGOTÁ D.C.</v>
      </c>
    </row>
    <row r="3322" spans="3:18">
      <c r="C3322" s="29">
        <v>2016</v>
      </c>
      <c r="D3322" s="30" t="s">
        <v>85</v>
      </c>
      <c r="E3322" s="30">
        <f>MONTH(FACTURACION[[#This Row],[MES]]&amp;1)</f>
        <v>6</v>
      </c>
      <c r="F3322" s="223">
        <f>DATE(FACTURACION[[#This Row],[AÑO]],FACTURACION[[#This Row],[Mes numero]],1)</f>
        <v>42522</v>
      </c>
      <c r="G3322" s="160">
        <v>12043</v>
      </c>
      <c r="H3322" s="25">
        <v>800021272</v>
      </c>
      <c r="I3322" s="3" t="str">
        <f>+VLOOKUP(FACTURACION[[#This Row],[NIT]],TABLACLIENTE,2,FALSE)</f>
        <v>GASES DEL LLANO S.A. E.S.P (LLANOGAS S.A. E.S.P.)</v>
      </c>
      <c r="J3322" s="3" t="s">
        <v>21</v>
      </c>
      <c r="K3322" s="12" t="str">
        <f>+VLOOKUP(FACTURACION[[#This Row],[REFERENCIA]],CODINV,2,FALSE)</f>
        <v>MEDIDOR AC-630 C:1 1/4" MAOP 25PSIG CON CONECTORES</v>
      </c>
      <c r="L3322" s="12" t="str">
        <f>IF(VLOOKUP(FACTURACION[[#This Row],[REFERENCIA]],CODINV,3,FALSE)=0,"",VLOOKUP(FACTURACION[[#This Row],[REFERENCIA]],CODINV,3,FALSE))</f>
        <v/>
      </c>
      <c r="M3322" s="12" t="str">
        <f>+VLOOKUP(FACTURACION[[#This Row],[REFERENCIA]],CODINV,4,FALSE)</f>
        <v>MEDIDORES</v>
      </c>
      <c r="N3322" s="12" t="str">
        <f>+VLOOKUP(FACTURACION[[#This Row],[REFERENCIA]],CODINV,5,FALSE)</f>
        <v>HONEYWELL</v>
      </c>
      <c r="O3322" s="3">
        <v>2</v>
      </c>
      <c r="P3322" s="31">
        <v>1891304</v>
      </c>
      <c r="Q3322" s="24">
        <f>+FACTURACION[[#This Row],[CANTIDAD]]*FACTURACION[[#This Row],[VR UNITARIO]]/1000</f>
        <v>3782.6080000000002</v>
      </c>
      <c r="R3322" s="3" t="str">
        <f>+VLOOKUP(FACTURACION[[#This Row],[NIT]],TABLACLIENTE,5,FALSE)</f>
        <v>VILLAVICENCIO</v>
      </c>
    </row>
    <row r="3323" spans="3:18">
      <c r="C3323" s="29">
        <v>2016</v>
      </c>
      <c r="D3323" s="30" t="s">
        <v>85</v>
      </c>
      <c r="E3323" s="30">
        <f>MONTH(FACTURACION[[#This Row],[MES]]&amp;1)</f>
        <v>6</v>
      </c>
      <c r="F3323" s="223">
        <f>DATE(FACTURACION[[#This Row],[AÑO]],FACTURACION[[#This Row],[Mes numero]],1)</f>
        <v>42522</v>
      </c>
      <c r="G3323" s="160">
        <v>12059</v>
      </c>
      <c r="H3323" s="25">
        <v>891101577</v>
      </c>
      <c r="I3323" s="3" t="str">
        <f>+VLOOKUP(FACTURACION[[#This Row],[NIT]],TABLACLIENTE,2,FALSE)</f>
        <v>ALCANOS DE COLOMBIA S.A. E.S.P</v>
      </c>
      <c r="J3323" s="3" t="s">
        <v>23</v>
      </c>
      <c r="K3323" s="12" t="str">
        <f>+VLOOKUP(FACTURACION[[#This Row],[REFERENCIA]],CODINV,2,FALSE)</f>
        <v>MEDIDOR AL-800 C:1 1/2" MAOP 20 PSIG CON CONECTORES</v>
      </c>
      <c r="L3323" s="12" t="str">
        <f>IF(VLOOKUP(FACTURACION[[#This Row],[REFERENCIA]],CODINV,3,FALSE)=0,"",VLOOKUP(FACTURACION[[#This Row],[REFERENCIA]],CODINV,3,FALSE))</f>
        <v/>
      </c>
      <c r="M3323" s="12" t="str">
        <f>+VLOOKUP(FACTURACION[[#This Row],[REFERENCIA]],CODINV,4,FALSE)</f>
        <v>MEDIDORES</v>
      </c>
      <c r="N3323" s="12" t="str">
        <f>+VLOOKUP(FACTURACION[[#This Row],[REFERENCIA]],CODINV,5,FALSE)</f>
        <v>HONEYWELL</v>
      </c>
      <c r="O3323" s="3">
        <v>1</v>
      </c>
      <c r="P3323" s="31">
        <v>2753032</v>
      </c>
      <c r="Q3323" s="24">
        <f>+FACTURACION[[#This Row],[CANTIDAD]]*FACTURACION[[#This Row],[VR UNITARIO]]/1000</f>
        <v>2753.0320000000002</v>
      </c>
      <c r="R3323" s="3" t="str">
        <f>+VLOOKUP(FACTURACION[[#This Row],[NIT]],TABLACLIENTE,5,FALSE)</f>
        <v>NEIVA</v>
      </c>
    </row>
    <row r="3324" spans="3:18">
      <c r="C3324" s="29">
        <v>2016</v>
      </c>
      <c r="D3324" s="30" t="s">
        <v>85</v>
      </c>
      <c r="E3324" s="30">
        <f>MONTH(FACTURACION[[#This Row],[MES]]&amp;1)</f>
        <v>6</v>
      </c>
      <c r="F3324" s="223">
        <f>DATE(FACTURACION[[#This Row],[AÑO]],FACTURACION[[#This Row],[Mes numero]],1)</f>
        <v>42522</v>
      </c>
      <c r="G3324" s="160">
        <v>12041</v>
      </c>
      <c r="H3324" s="25">
        <v>800150132</v>
      </c>
      <c r="I3324" s="3" t="str">
        <f>+VLOOKUP(FACTURACION[[#This Row],[NIT]],TABLACLIENTE,2,FALSE)</f>
        <v>SERTICOL S.A INGENIEROS ASOCIADOS</v>
      </c>
      <c r="J3324" s="3" t="s">
        <v>23</v>
      </c>
      <c r="K3324" s="12" t="str">
        <f>+VLOOKUP(FACTURACION[[#This Row],[REFERENCIA]],CODINV,2,FALSE)</f>
        <v>MEDIDOR AL-800 C:1 1/2" MAOP 20 PSIG CON CONECTORES</v>
      </c>
      <c r="L3324" s="12" t="str">
        <f>IF(VLOOKUP(FACTURACION[[#This Row],[REFERENCIA]],CODINV,3,FALSE)=0,"",VLOOKUP(FACTURACION[[#This Row],[REFERENCIA]],CODINV,3,FALSE))</f>
        <v/>
      </c>
      <c r="M3324" s="12" t="str">
        <f>+VLOOKUP(FACTURACION[[#This Row],[REFERENCIA]],CODINV,4,FALSE)</f>
        <v>MEDIDORES</v>
      </c>
      <c r="N3324" s="12" t="str">
        <f>+VLOOKUP(FACTURACION[[#This Row],[REFERENCIA]],CODINV,5,FALSE)</f>
        <v>HONEYWELL</v>
      </c>
      <c r="O3324" s="3">
        <v>3</v>
      </c>
      <c r="P3324" s="31">
        <v>2775000</v>
      </c>
      <c r="Q3324" s="24">
        <f>+FACTURACION[[#This Row],[CANTIDAD]]*FACTURACION[[#This Row],[VR UNITARIO]]/1000</f>
        <v>8325</v>
      </c>
      <c r="R3324" s="3" t="str">
        <f>+VLOOKUP(FACTURACION[[#This Row],[NIT]],TABLACLIENTE,5,FALSE)</f>
        <v>BOGOTÁ D.C.</v>
      </c>
    </row>
    <row r="3325" spans="3:18">
      <c r="C3325" s="29">
        <v>2016</v>
      </c>
      <c r="D3325" s="30" t="s">
        <v>85</v>
      </c>
      <c r="E3325" s="30">
        <f>MONTH(FACTURACION[[#This Row],[MES]]&amp;1)</f>
        <v>6</v>
      </c>
      <c r="F3325" s="223">
        <f>DATE(FACTURACION[[#This Row],[AÑO]],FACTURACION[[#This Row],[Mes numero]],1)</f>
        <v>42522</v>
      </c>
      <c r="G3325" s="160">
        <v>12060</v>
      </c>
      <c r="H3325" s="25">
        <v>891101577</v>
      </c>
      <c r="I3325" s="3" t="str">
        <f>+VLOOKUP(FACTURACION[[#This Row],[NIT]],TABLACLIENTE,2,FALSE)</f>
        <v>ALCANOS DE COLOMBIA S.A. E.S.P</v>
      </c>
      <c r="J3325" s="3" t="s">
        <v>59</v>
      </c>
      <c r="K3325" s="12" t="str">
        <f>+VLOOKUP(FACTURACION[[#This Row],[REFERENCIA]],CODINV,2,FALSE)</f>
        <v>MEDIDOR AL-1000 C:1 1/2" MAOP 25 PSIG CON CONECTORES</v>
      </c>
      <c r="L3325" s="12" t="str">
        <f>IF(VLOOKUP(FACTURACION[[#This Row],[REFERENCIA]],CODINV,3,FALSE)=0,"",VLOOKUP(FACTURACION[[#This Row],[REFERENCIA]],CODINV,3,FALSE))</f>
        <v/>
      </c>
      <c r="M3325" s="12" t="str">
        <f>+VLOOKUP(FACTURACION[[#This Row],[REFERENCIA]],CODINV,4,FALSE)</f>
        <v>MEDIDORES</v>
      </c>
      <c r="N3325" s="12" t="str">
        <f>+VLOOKUP(FACTURACION[[#This Row],[REFERENCIA]],CODINV,5,FALSE)</f>
        <v>HONEYWELL</v>
      </c>
      <c r="O3325" s="3">
        <v>1</v>
      </c>
      <c r="P3325" s="31">
        <v>3652891</v>
      </c>
      <c r="Q3325" s="24">
        <f>+FACTURACION[[#This Row],[CANTIDAD]]*FACTURACION[[#This Row],[VR UNITARIO]]/1000</f>
        <v>3652.8910000000001</v>
      </c>
      <c r="R3325" s="3" t="str">
        <f>+VLOOKUP(FACTURACION[[#This Row],[NIT]],TABLACLIENTE,5,FALSE)</f>
        <v>NEIVA</v>
      </c>
    </row>
    <row r="3326" spans="3:18">
      <c r="C3326" s="29">
        <v>2016</v>
      </c>
      <c r="D3326" s="30" t="s">
        <v>85</v>
      </c>
      <c r="E3326" s="30">
        <f>MONTH(FACTURACION[[#This Row],[MES]]&amp;1)</f>
        <v>6</v>
      </c>
      <c r="F3326" s="223">
        <f>DATE(FACTURACION[[#This Row],[AÑO]],FACTURACION[[#This Row],[Mes numero]],1)</f>
        <v>42522</v>
      </c>
      <c r="G3326" s="160">
        <v>12061</v>
      </c>
      <c r="H3326" s="25">
        <v>891101577</v>
      </c>
      <c r="I3326" s="3" t="str">
        <f>+VLOOKUP(FACTURACION[[#This Row],[NIT]],TABLACLIENTE,2,FALSE)</f>
        <v>ALCANOS DE COLOMBIA S.A. E.S.P</v>
      </c>
      <c r="J3326" s="3" t="s">
        <v>59</v>
      </c>
      <c r="K3326" s="12" t="str">
        <f>+VLOOKUP(FACTURACION[[#This Row],[REFERENCIA]],CODINV,2,FALSE)</f>
        <v>MEDIDOR AL-1000 C:1 1/2" MAOP 25 PSIG CON CONECTORES</v>
      </c>
      <c r="L3326" s="12" t="str">
        <f>IF(VLOOKUP(FACTURACION[[#This Row],[REFERENCIA]],CODINV,3,FALSE)=0,"",VLOOKUP(FACTURACION[[#This Row],[REFERENCIA]],CODINV,3,FALSE))</f>
        <v/>
      </c>
      <c r="M3326" s="12" t="str">
        <f>+VLOOKUP(FACTURACION[[#This Row],[REFERENCIA]],CODINV,4,FALSE)</f>
        <v>MEDIDORES</v>
      </c>
      <c r="N3326" s="12" t="str">
        <f>+VLOOKUP(FACTURACION[[#This Row],[REFERENCIA]],CODINV,5,FALSE)</f>
        <v>HONEYWELL</v>
      </c>
      <c r="O3326" s="3">
        <v>3</v>
      </c>
      <c r="P3326" s="31">
        <v>3652891</v>
      </c>
      <c r="Q3326" s="24">
        <f>+FACTURACION[[#This Row],[CANTIDAD]]*FACTURACION[[#This Row],[VR UNITARIO]]/1000</f>
        <v>10958.673000000001</v>
      </c>
      <c r="R3326" s="3" t="str">
        <f>+VLOOKUP(FACTURACION[[#This Row],[NIT]],TABLACLIENTE,5,FALSE)</f>
        <v>NEIVA</v>
      </c>
    </row>
    <row r="3327" spans="3:18">
      <c r="C3327" s="29">
        <v>2016</v>
      </c>
      <c r="D3327" s="30" t="s">
        <v>85</v>
      </c>
      <c r="E3327" s="30">
        <f>MONTH(FACTURACION[[#This Row],[MES]]&amp;1)</f>
        <v>6</v>
      </c>
      <c r="F3327" s="223">
        <f>DATE(FACTURACION[[#This Row],[AÑO]],FACTURACION[[#This Row],[Mes numero]],1)</f>
        <v>42522</v>
      </c>
      <c r="G3327" s="160">
        <v>12062</v>
      </c>
      <c r="H3327" s="25">
        <v>800202395</v>
      </c>
      <c r="I3327" s="3" t="str">
        <f>+VLOOKUP(FACTURACION[[#This Row],[NIT]],TABLACLIENTE,2,FALSE)</f>
        <v>EFIGAS GAS NATURAL S.A. E.S.P. (EFIGAS S.A. E.S.P.)</v>
      </c>
      <c r="J3327" s="3" t="s">
        <v>59</v>
      </c>
      <c r="K3327" s="12" t="str">
        <f>+VLOOKUP(FACTURACION[[#This Row],[REFERENCIA]],CODINV,2,FALSE)</f>
        <v>MEDIDOR AL-1000 C:1 1/2" MAOP 25 PSIG CON CONECTORES</v>
      </c>
      <c r="L3327" s="12" t="str">
        <f>IF(VLOOKUP(FACTURACION[[#This Row],[REFERENCIA]],CODINV,3,FALSE)=0,"",VLOOKUP(FACTURACION[[#This Row],[REFERENCIA]],CODINV,3,FALSE))</f>
        <v/>
      </c>
      <c r="M3327" s="12" t="str">
        <f>+VLOOKUP(FACTURACION[[#This Row],[REFERENCIA]],CODINV,4,FALSE)</f>
        <v>MEDIDORES</v>
      </c>
      <c r="N3327" s="12" t="str">
        <f>+VLOOKUP(FACTURACION[[#This Row],[REFERENCIA]],CODINV,5,FALSE)</f>
        <v>HONEYWELL</v>
      </c>
      <c r="O3327" s="3">
        <v>2</v>
      </c>
      <c r="P3327" s="31">
        <v>3818340</v>
      </c>
      <c r="Q3327" s="24">
        <f>+FACTURACION[[#This Row],[CANTIDAD]]*FACTURACION[[#This Row],[VR UNITARIO]]/1000</f>
        <v>7636.68</v>
      </c>
      <c r="R3327" s="3" t="str">
        <f>+VLOOKUP(FACTURACION[[#This Row],[NIT]],TABLACLIENTE,5,FALSE)</f>
        <v>MANIZALES</v>
      </c>
    </row>
    <row r="3328" spans="3:18">
      <c r="C3328" s="29">
        <v>2016</v>
      </c>
      <c r="D3328" s="30" t="s">
        <v>85</v>
      </c>
      <c r="E3328" s="30">
        <f>MONTH(FACTURACION[[#This Row],[MES]]&amp;1)</f>
        <v>6</v>
      </c>
      <c r="F3328" s="223">
        <f>DATE(FACTURACION[[#This Row],[AÑO]],FACTURACION[[#This Row],[Mes numero]],1)</f>
        <v>42522</v>
      </c>
      <c r="G3328" s="160">
        <v>12023</v>
      </c>
      <c r="H3328" s="25">
        <v>800167643</v>
      </c>
      <c r="I3328" s="3" t="str">
        <f>+VLOOKUP(FACTURACION[[#This Row],[NIT]],TABLACLIENTE,2,FALSE)</f>
        <v>GASES DE OCCIDENTE S.A. E.S.P. (GDO)</v>
      </c>
      <c r="J3328" s="3" t="s">
        <v>59</v>
      </c>
      <c r="K3328" s="12" t="str">
        <f>+VLOOKUP(FACTURACION[[#This Row],[REFERENCIA]],CODINV,2,FALSE)</f>
        <v>MEDIDOR AL-1000 C:1 1/2" MAOP 25 PSIG CON CONECTORES</v>
      </c>
      <c r="L3328" s="12" t="str">
        <f>IF(VLOOKUP(FACTURACION[[#This Row],[REFERENCIA]],CODINV,3,FALSE)=0,"",VLOOKUP(FACTURACION[[#This Row],[REFERENCIA]],CODINV,3,FALSE))</f>
        <v/>
      </c>
      <c r="M3328" s="12" t="str">
        <f>+VLOOKUP(FACTURACION[[#This Row],[REFERENCIA]],CODINV,4,FALSE)</f>
        <v>MEDIDORES</v>
      </c>
      <c r="N3328" s="12" t="str">
        <f>+VLOOKUP(FACTURACION[[#This Row],[REFERENCIA]],CODINV,5,FALSE)</f>
        <v>HONEYWELL</v>
      </c>
      <c r="O3328" s="3">
        <v>2</v>
      </c>
      <c r="P3328" s="31">
        <v>3923855</v>
      </c>
      <c r="Q3328" s="24">
        <f>+FACTURACION[[#This Row],[CANTIDAD]]*FACTURACION[[#This Row],[VR UNITARIO]]/1000</f>
        <v>7847.71</v>
      </c>
      <c r="R3328" s="3" t="str">
        <f>+VLOOKUP(FACTURACION[[#This Row],[NIT]],TABLACLIENTE,5,FALSE)</f>
        <v>CALI</v>
      </c>
    </row>
    <row r="3329" spans="3:18">
      <c r="C3329" s="29">
        <v>2016</v>
      </c>
      <c r="D3329" s="30" t="s">
        <v>85</v>
      </c>
      <c r="E3329" s="30">
        <f>MONTH(FACTURACION[[#This Row],[MES]]&amp;1)</f>
        <v>6</v>
      </c>
      <c r="F3329" s="223">
        <f>DATE(FACTURACION[[#This Row],[AÑO]],FACTURACION[[#This Row],[Mes numero]],1)</f>
        <v>42522</v>
      </c>
      <c r="G3329" s="160">
        <v>12086</v>
      </c>
      <c r="H3329" s="25">
        <v>800167643</v>
      </c>
      <c r="I3329" s="3" t="str">
        <f>+VLOOKUP(FACTURACION[[#This Row],[NIT]],TABLACLIENTE,2,FALSE)</f>
        <v>GASES DE OCCIDENTE S.A. E.S.P. (GDO)</v>
      </c>
      <c r="J3329" s="3" t="s">
        <v>262</v>
      </c>
      <c r="K3329" s="12" t="str">
        <f>+VLOOKUP(FACTURACION[[#This Row],[REFERENCIA]],CODINV,2,FALSE)</f>
        <v>MEDIDOR AL-425 C:1 1/4" MAOP 25 PSIG</v>
      </c>
      <c r="L3329" s="12" t="str">
        <f>IF(VLOOKUP(FACTURACION[[#This Row],[REFERENCIA]],CODINV,3,FALSE)=0,"",VLOOKUP(FACTURACION[[#This Row],[REFERENCIA]],CODINV,3,FALSE))</f>
        <v/>
      </c>
      <c r="M3329" s="12" t="str">
        <f>+VLOOKUP(FACTURACION[[#This Row],[REFERENCIA]],CODINV,4,FALSE)</f>
        <v>MEDIDORES</v>
      </c>
      <c r="N3329" s="12" t="str">
        <f>+VLOOKUP(FACTURACION[[#This Row],[REFERENCIA]],CODINV,5,FALSE)</f>
        <v>HONEYWELL</v>
      </c>
      <c r="O3329" s="3">
        <v>30</v>
      </c>
      <c r="P3329" s="31">
        <v>651019</v>
      </c>
      <c r="Q3329" s="24">
        <f>+FACTURACION[[#This Row],[CANTIDAD]]*FACTURACION[[#This Row],[VR UNITARIO]]/1000</f>
        <v>19530.57</v>
      </c>
      <c r="R3329" s="3" t="str">
        <f>+VLOOKUP(FACTURACION[[#This Row],[NIT]],TABLACLIENTE,5,FALSE)</f>
        <v>CALI</v>
      </c>
    </row>
    <row r="3330" spans="3:18">
      <c r="C3330" s="29">
        <v>2016</v>
      </c>
      <c r="D3330" s="30" t="s">
        <v>85</v>
      </c>
      <c r="E3330" s="30">
        <f>MONTH(FACTURACION[[#This Row],[MES]]&amp;1)</f>
        <v>6</v>
      </c>
      <c r="F3330" s="223">
        <f>DATE(FACTURACION[[#This Row],[AÑO]],FACTURACION[[#This Row],[Mes numero]],1)</f>
        <v>42522</v>
      </c>
      <c r="G3330" s="160">
        <v>12084</v>
      </c>
      <c r="H3330" s="25">
        <v>800021272</v>
      </c>
      <c r="I3330" s="3" t="str">
        <f>+VLOOKUP(FACTURACION[[#This Row],[NIT]],TABLACLIENTE,2,FALSE)</f>
        <v>GASES DEL LLANO S.A. E.S.P (LLANOGAS S.A. E.S.P.)</v>
      </c>
      <c r="J3330" s="3" t="s">
        <v>262</v>
      </c>
      <c r="K3330" s="12" t="str">
        <f>+VLOOKUP(FACTURACION[[#This Row],[REFERENCIA]],CODINV,2,FALSE)</f>
        <v>MEDIDOR AL-425 C:1 1/4" MAOP 25 PSIG</v>
      </c>
      <c r="L3330" s="12" t="str">
        <f>IF(VLOOKUP(FACTURACION[[#This Row],[REFERENCIA]],CODINV,3,FALSE)=0,"",VLOOKUP(FACTURACION[[#This Row],[REFERENCIA]],CODINV,3,FALSE))</f>
        <v/>
      </c>
      <c r="M3330" s="12" t="str">
        <f>+VLOOKUP(FACTURACION[[#This Row],[REFERENCIA]],CODINV,4,FALSE)</f>
        <v>MEDIDORES</v>
      </c>
      <c r="N3330" s="12" t="str">
        <f>+VLOOKUP(FACTURACION[[#This Row],[REFERENCIA]],CODINV,5,FALSE)</f>
        <v>HONEYWELL</v>
      </c>
      <c r="O3330" s="3">
        <v>10</v>
      </c>
      <c r="P3330" s="31">
        <v>826796</v>
      </c>
      <c r="Q3330" s="24">
        <f>+FACTURACION[[#This Row],[CANTIDAD]]*FACTURACION[[#This Row],[VR UNITARIO]]/1000</f>
        <v>8267.9599999999991</v>
      </c>
      <c r="R3330" s="3" t="str">
        <f>+VLOOKUP(FACTURACION[[#This Row],[NIT]],TABLACLIENTE,5,FALSE)</f>
        <v>VILLAVICENCIO</v>
      </c>
    </row>
    <row r="3331" spans="3:18">
      <c r="C3331" s="29">
        <v>2016</v>
      </c>
      <c r="D3331" s="30" t="s">
        <v>85</v>
      </c>
      <c r="E3331" s="30">
        <f>MONTH(FACTURACION[[#This Row],[MES]]&amp;1)</f>
        <v>6</v>
      </c>
      <c r="F3331" s="223">
        <f>DATE(FACTURACION[[#This Row],[AÑO]],FACTURACION[[#This Row],[Mes numero]],1)</f>
        <v>42522</v>
      </c>
      <c r="G3331" s="160">
        <v>12085</v>
      </c>
      <c r="H3331" s="25">
        <v>800021272</v>
      </c>
      <c r="I3331" s="3" t="str">
        <f>+VLOOKUP(FACTURACION[[#This Row],[NIT]],TABLACLIENTE,2,FALSE)</f>
        <v>GASES DEL LLANO S.A. E.S.P (LLANOGAS S.A. E.S.P.)</v>
      </c>
      <c r="J3331" s="3" t="s">
        <v>262</v>
      </c>
      <c r="K3331" s="12" t="str">
        <f>+VLOOKUP(FACTURACION[[#This Row],[REFERENCIA]],CODINV,2,FALSE)</f>
        <v>MEDIDOR AL-425 C:1 1/4" MAOP 25 PSIG</v>
      </c>
      <c r="L3331" s="12" t="str">
        <f>IF(VLOOKUP(FACTURACION[[#This Row],[REFERENCIA]],CODINV,3,FALSE)=0,"",VLOOKUP(FACTURACION[[#This Row],[REFERENCIA]],CODINV,3,FALSE))</f>
        <v/>
      </c>
      <c r="M3331" s="12" t="str">
        <f>+VLOOKUP(FACTURACION[[#This Row],[REFERENCIA]],CODINV,4,FALSE)</f>
        <v>MEDIDORES</v>
      </c>
      <c r="N3331" s="12" t="str">
        <f>+VLOOKUP(FACTURACION[[#This Row],[REFERENCIA]],CODINV,5,FALSE)</f>
        <v>HONEYWELL</v>
      </c>
      <c r="O3331" s="3">
        <v>1</v>
      </c>
      <c r="P3331" s="31">
        <v>746706</v>
      </c>
      <c r="Q3331" s="24">
        <f>+FACTURACION[[#This Row],[CANTIDAD]]*FACTURACION[[#This Row],[VR UNITARIO]]/1000</f>
        <v>746.70600000000002</v>
      </c>
      <c r="R3331" s="3" t="str">
        <f>+VLOOKUP(FACTURACION[[#This Row],[NIT]],TABLACLIENTE,5,FALSE)</f>
        <v>VILLAVICENCIO</v>
      </c>
    </row>
    <row r="3332" spans="3:18">
      <c r="C3332" s="29">
        <v>2016</v>
      </c>
      <c r="D3332" s="30" t="s">
        <v>85</v>
      </c>
      <c r="E3332" s="30">
        <f>MONTH(FACTURACION[[#This Row],[MES]]&amp;1)</f>
        <v>6</v>
      </c>
      <c r="F3332" s="223">
        <f>DATE(FACTURACION[[#This Row],[AÑO]],FACTURACION[[#This Row],[Mes numero]],1)</f>
        <v>42522</v>
      </c>
      <c r="G3332" s="160">
        <v>12094</v>
      </c>
      <c r="H3332" s="25">
        <v>804002801</v>
      </c>
      <c r="I3332" s="3" t="str">
        <f>+VLOOKUP(FACTURACION[[#This Row],[NIT]],TABLACLIENTE,2,FALSE)</f>
        <v>GASES DEL SUR DE SANTANDER S.A. EMPRESA DE SERVICIOS PUBLICOS (GASUR S.A. E.S.P.)</v>
      </c>
      <c r="J3332" s="3" t="s">
        <v>262</v>
      </c>
      <c r="K3332" s="12" t="str">
        <f>+VLOOKUP(FACTURACION[[#This Row],[REFERENCIA]],CODINV,2,FALSE)</f>
        <v>MEDIDOR AL-425 C:1 1/4" MAOP 25 PSIG</v>
      </c>
      <c r="L3332" s="12" t="str">
        <f>IF(VLOOKUP(FACTURACION[[#This Row],[REFERENCIA]],CODINV,3,FALSE)=0,"",VLOOKUP(FACTURACION[[#This Row],[REFERENCIA]],CODINV,3,FALSE))</f>
        <v/>
      </c>
      <c r="M3332" s="12" t="str">
        <f>+VLOOKUP(FACTURACION[[#This Row],[REFERENCIA]],CODINV,4,FALSE)</f>
        <v>MEDIDORES</v>
      </c>
      <c r="N3332" s="12" t="str">
        <f>+VLOOKUP(FACTURACION[[#This Row],[REFERENCIA]],CODINV,5,FALSE)</f>
        <v>HONEYWELL</v>
      </c>
      <c r="O3332" s="3">
        <v>2</v>
      </c>
      <c r="P3332" s="31">
        <v>708163</v>
      </c>
      <c r="Q3332" s="24">
        <f>+FACTURACION[[#This Row],[CANTIDAD]]*FACTURACION[[#This Row],[VR UNITARIO]]/1000</f>
        <v>1416.326</v>
      </c>
      <c r="R3332" s="3" t="str">
        <f>+VLOOKUP(FACTURACION[[#This Row],[NIT]],TABLACLIENTE,5,FALSE)</f>
        <v>BARBOSA</v>
      </c>
    </row>
    <row r="3333" spans="3:18">
      <c r="C3333" s="29">
        <v>2016</v>
      </c>
      <c r="D3333" s="30" t="s">
        <v>85</v>
      </c>
      <c r="E3333" s="30">
        <f>MONTH(FACTURACION[[#This Row],[MES]]&amp;1)</f>
        <v>6</v>
      </c>
      <c r="F3333" s="223">
        <f>DATE(FACTURACION[[#This Row],[AÑO]],FACTURACION[[#This Row],[Mes numero]],1)</f>
        <v>42522</v>
      </c>
      <c r="G3333" s="160">
        <v>12077</v>
      </c>
      <c r="H3333" s="25">
        <v>822001073</v>
      </c>
      <c r="I3333" s="3" t="str">
        <f>+VLOOKUP(FACTURACION[[#This Row],[NIT]],TABLACLIENTE,2,FALSE)</f>
        <v>MADIGAS INGENIEROS S.A. E.S.P.</v>
      </c>
      <c r="J3333" s="3" t="s">
        <v>262</v>
      </c>
      <c r="K3333" s="12" t="str">
        <f>+VLOOKUP(FACTURACION[[#This Row],[REFERENCIA]],CODINV,2,FALSE)</f>
        <v>MEDIDOR AL-425 C:1 1/4" MAOP 25 PSIG</v>
      </c>
      <c r="L3333" s="12" t="str">
        <f>IF(VLOOKUP(FACTURACION[[#This Row],[REFERENCIA]],CODINV,3,FALSE)=0,"",VLOOKUP(FACTURACION[[#This Row],[REFERENCIA]],CODINV,3,FALSE))</f>
        <v/>
      </c>
      <c r="M3333" s="12" t="str">
        <f>+VLOOKUP(FACTURACION[[#This Row],[REFERENCIA]],CODINV,4,FALSE)</f>
        <v>MEDIDORES</v>
      </c>
      <c r="N3333" s="12" t="str">
        <f>+VLOOKUP(FACTURACION[[#This Row],[REFERENCIA]],CODINV,5,FALSE)</f>
        <v>HONEYWELL</v>
      </c>
      <c r="O3333" s="3">
        <v>3</v>
      </c>
      <c r="P3333" s="31">
        <v>720151</v>
      </c>
      <c r="Q3333" s="24">
        <f>+FACTURACION[[#This Row],[CANTIDAD]]*FACTURACION[[#This Row],[VR UNITARIO]]/1000</f>
        <v>2160.453</v>
      </c>
      <c r="R3333" s="3" t="str">
        <f>+VLOOKUP(FACTURACION[[#This Row],[NIT]],TABLACLIENTE,5,FALSE)</f>
        <v>ACACIAS</v>
      </c>
    </row>
    <row r="3334" spans="3:18">
      <c r="C3334" s="29">
        <v>2016</v>
      </c>
      <c r="D3334" s="30" t="s">
        <v>85</v>
      </c>
      <c r="E3334" s="30">
        <f>MONTH(FACTURACION[[#This Row],[MES]]&amp;1)</f>
        <v>6</v>
      </c>
      <c r="F3334" s="223">
        <f>DATE(FACTURACION[[#This Row],[AÑO]],FACTURACION[[#This Row],[Mes numero]],1)</f>
        <v>42522</v>
      </c>
      <c r="G3334" s="160">
        <v>12078</v>
      </c>
      <c r="H3334" s="25">
        <v>822001073</v>
      </c>
      <c r="I3334" s="3" t="str">
        <f>+VLOOKUP(FACTURACION[[#This Row],[NIT]],TABLACLIENTE,2,FALSE)</f>
        <v>MADIGAS INGENIEROS S.A. E.S.P.</v>
      </c>
      <c r="J3334" s="3" t="s">
        <v>262</v>
      </c>
      <c r="K3334" s="12" t="str">
        <f>+VLOOKUP(FACTURACION[[#This Row],[REFERENCIA]],CODINV,2,FALSE)</f>
        <v>MEDIDOR AL-425 C:1 1/4" MAOP 25 PSIG</v>
      </c>
      <c r="L3334" s="12" t="str">
        <f>IF(VLOOKUP(FACTURACION[[#This Row],[REFERENCIA]],CODINV,3,FALSE)=0,"",VLOOKUP(FACTURACION[[#This Row],[REFERENCIA]],CODINV,3,FALSE))</f>
        <v/>
      </c>
      <c r="M3334" s="12" t="str">
        <f>+VLOOKUP(FACTURACION[[#This Row],[REFERENCIA]],CODINV,4,FALSE)</f>
        <v>MEDIDORES</v>
      </c>
      <c r="N3334" s="12" t="str">
        <f>+VLOOKUP(FACTURACION[[#This Row],[REFERENCIA]],CODINV,5,FALSE)</f>
        <v>HONEYWELL</v>
      </c>
      <c r="O3334" s="3">
        <v>2</v>
      </c>
      <c r="P3334" s="31">
        <v>720151</v>
      </c>
      <c r="Q3334" s="24">
        <f>+FACTURACION[[#This Row],[CANTIDAD]]*FACTURACION[[#This Row],[VR UNITARIO]]/1000</f>
        <v>1440.3019999999999</v>
      </c>
      <c r="R3334" s="3" t="str">
        <f>+VLOOKUP(FACTURACION[[#This Row],[NIT]],TABLACLIENTE,5,FALSE)</f>
        <v>ACACIAS</v>
      </c>
    </row>
    <row r="3335" spans="3:18">
      <c r="C3335" s="29">
        <v>2016</v>
      </c>
      <c r="D3335" s="30" t="s">
        <v>85</v>
      </c>
      <c r="E3335" s="30">
        <f>MONTH(FACTURACION[[#This Row],[MES]]&amp;1)</f>
        <v>6</v>
      </c>
      <c r="F3335" s="223">
        <f>DATE(FACTURACION[[#This Row],[AÑO]],FACTURACION[[#This Row],[Mes numero]],1)</f>
        <v>42522</v>
      </c>
      <c r="G3335" s="160">
        <v>12093</v>
      </c>
      <c r="H3335" s="25">
        <v>800150132</v>
      </c>
      <c r="I3335" s="3" t="str">
        <f>+VLOOKUP(FACTURACION[[#This Row],[NIT]],TABLACLIENTE,2,FALSE)</f>
        <v>SERTICOL S.A INGENIEROS ASOCIADOS</v>
      </c>
      <c r="J3335" s="3" t="s">
        <v>262</v>
      </c>
      <c r="K3335" s="12" t="str">
        <f>+VLOOKUP(FACTURACION[[#This Row],[REFERENCIA]],CODINV,2,FALSE)</f>
        <v>MEDIDOR AL-425 C:1 1/4" MAOP 25 PSIG</v>
      </c>
      <c r="L3335" s="12" t="str">
        <f>IF(VLOOKUP(FACTURACION[[#This Row],[REFERENCIA]],CODINV,3,FALSE)=0,"",VLOOKUP(FACTURACION[[#This Row],[REFERENCIA]],CODINV,3,FALSE))</f>
        <v/>
      </c>
      <c r="M3335" s="12" t="str">
        <f>+VLOOKUP(FACTURACION[[#This Row],[REFERENCIA]],CODINV,4,FALSE)</f>
        <v>MEDIDORES</v>
      </c>
      <c r="N3335" s="12" t="str">
        <f>+VLOOKUP(FACTURACION[[#This Row],[REFERENCIA]],CODINV,5,FALSE)</f>
        <v>HONEYWELL</v>
      </c>
      <c r="O3335" s="3">
        <v>6</v>
      </c>
      <c r="P3335" s="31">
        <v>737279</v>
      </c>
      <c r="Q3335" s="24">
        <f>+FACTURACION[[#This Row],[CANTIDAD]]*FACTURACION[[#This Row],[VR UNITARIO]]/1000</f>
        <v>4423.674</v>
      </c>
      <c r="R3335" s="3" t="str">
        <f>+VLOOKUP(FACTURACION[[#This Row],[NIT]],TABLACLIENTE,5,FALSE)</f>
        <v>BOGOTÁ D.C.</v>
      </c>
    </row>
    <row r="3336" spans="3:18">
      <c r="C3336" s="29">
        <v>2016</v>
      </c>
      <c r="D3336" s="30" t="s">
        <v>85</v>
      </c>
      <c r="E3336" s="30">
        <f>MONTH(FACTURACION[[#This Row],[MES]]&amp;1)</f>
        <v>6</v>
      </c>
      <c r="F3336" s="223">
        <f>DATE(FACTURACION[[#This Row],[AÑO]],FACTURACION[[#This Row],[Mes numero]],1)</f>
        <v>42522</v>
      </c>
      <c r="G3336" s="160">
        <v>12022</v>
      </c>
      <c r="H3336" s="25">
        <v>890400869</v>
      </c>
      <c r="I3336" s="3" t="str">
        <f>+VLOOKUP(FACTURACION[[#This Row],[NIT]],TABLACLIENTE,2,FALSE)</f>
        <v>SURTIDORA DE GAS DEL CARIBE S.A. E.S.P. (SURTIGAS S.A. E.S.P.)</v>
      </c>
      <c r="J3336" s="3" t="s">
        <v>262</v>
      </c>
      <c r="K3336" s="12" t="str">
        <f>+VLOOKUP(FACTURACION[[#This Row],[REFERENCIA]],CODINV,2,FALSE)</f>
        <v>MEDIDOR AL-425 C:1 1/4" MAOP 25 PSIG</v>
      </c>
      <c r="L3336" s="12" t="str">
        <f>IF(VLOOKUP(FACTURACION[[#This Row],[REFERENCIA]],CODINV,3,FALSE)=0,"",VLOOKUP(FACTURACION[[#This Row],[REFERENCIA]],CODINV,3,FALSE))</f>
        <v/>
      </c>
      <c r="M3336" s="12" t="str">
        <f>+VLOOKUP(FACTURACION[[#This Row],[REFERENCIA]],CODINV,4,FALSE)</f>
        <v>MEDIDORES</v>
      </c>
      <c r="N3336" s="12" t="str">
        <f>+VLOOKUP(FACTURACION[[#This Row],[REFERENCIA]],CODINV,5,FALSE)</f>
        <v>HONEYWELL</v>
      </c>
      <c r="O3336" s="3">
        <v>30</v>
      </c>
      <c r="P3336" s="31">
        <v>741516</v>
      </c>
      <c r="Q3336" s="24">
        <f>+FACTURACION[[#This Row],[CANTIDAD]]*FACTURACION[[#This Row],[VR UNITARIO]]/1000</f>
        <v>22245.48</v>
      </c>
      <c r="R3336" s="3" t="str">
        <f>+VLOOKUP(FACTURACION[[#This Row],[NIT]],TABLACLIENTE,5,FALSE)</f>
        <v>CARTAGENA</v>
      </c>
    </row>
    <row r="3337" spans="3:18">
      <c r="C3337" s="29">
        <v>2016</v>
      </c>
      <c r="D3337" s="30" t="s">
        <v>85</v>
      </c>
      <c r="E3337" s="30">
        <f>MONTH(FACTURACION[[#This Row],[MES]]&amp;1)</f>
        <v>6</v>
      </c>
      <c r="F3337" s="223">
        <f>DATE(FACTURACION[[#This Row],[AÑO]],FACTURACION[[#This Row],[Mes numero]],1)</f>
        <v>42522</v>
      </c>
      <c r="G3337" s="160">
        <v>12073</v>
      </c>
      <c r="H3337" s="25">
        <v>890500726</v>
      </c>
      <c r="I3337" s="3" t="str">
        <f>+VLOOKUP(FACTURACION[[#This Row],[NIT]],TABLACLIENTE,2,FALSE)</f>
        <v>NORTESANTANDEREANA DE GAS S.A. E.S.P (NORGAS S.A. E.S.P.)</v>
      </c>
      <c r="J3337" s="3" t="s">
        <v>198</v>
      </c>
      <c r="K3337" s="12" t="str">
        <f>+VLOOKUP(FACTURACION[[#This Row],[REFERENCIA]],CODINV,2,FALSE)</f>
        <v>REG. 1813C-HC C. 1 1/4" R: 6-15" O: 1/2</v>
      </c>
      <c r="L3337" s="12" t="str">
        <f>IF(VLOOKUP(FACTURACION[[#This Row],[REFERENCIA]],CODINV,3,FALSE)=0,"",VLOOKUP(FACTURACION[[#This Row],[REFERENCIA]],CODINV,3,FALSE))</f>
        <v/>
      </c>
      <c r="M3337" s="12" t="str">
        <f>+VLOOKUP(FACTURACION[[#This Row],[REFERENCIA]],CODINV,4,FALSE)</f>
        <v>REGULADORES</v>
      </c>
      <c r="N3337" s="12" t="str">
        <f>+VLOOKUP(FACTURACION[[#This Row],[REFERENCIA]],CODINV,5,FALSE)</f>
        <v>HONEYWELL</v>
      </c>
      <c r="O3337" s="3">
        <v>1</v>
      </c>
      <c r="P3337" s="31">
        <v>175000</v>
      </c>
      <c r="Q3337" s="24">
        <f>+FACTURACION[[#This Row],[CANTIDAD]]*FACTURACION[[#This Row],[VR UNITARIO]]/1000</f>
        <v>175</v>
      </c>
      <c r="R3337" s="3" t="str">
        <f>+VLOOKUP(FACTURACION[[#This Row],[NIT]],TABLACLIENTE,5,FALSE)</f>
        <v>BUCARAMANGA</v>
      </c>
    </row>
    <row r="3338" spans="3:18">
      <c r="C3338" s="29">
        <v>2016</v>
      </c>
      <c r="D3338" s="30" t="s">
        <v>85</v>
      </c>
      <c r="E3338" s="30">
        <f>MONTH(FACTURACION[[#This Row],[MES]]&amp;1)</f>
        <v>6</v>
      </c>
      <c r="F3338" s="223">
        <f>DATE(FACTURACION[[#This Row],[AÑO]],FACTURACION[[#This Row],[Mes numero]],1)</f>
        <v>42522</v>
      </c>
      <c r="G3338" s="160">
        <v>12028</v>
      </c>
      <c r="H3338" s="25">
        <v>890503900</v>
      </c>
      <c r="I3338" s="3" t="str">
        <f>+VLOOKUP(FACTURACION[[#This Row],[NIT]],TABLACLIENTE,2,FALSE)</f>
        <v>GASES DEL ORIENTE S.A. E.S.P.</v>
      </c>
      <c r="J3338" s="3" t="s">
        <v>6</v>
      </c>
      <c r="K3338" s="12" t="str">
        <f>+VLOOKUP(FACTURACION[[#This Row],[REFERENCIA]],CODINV,2,FALSE)</f>
        <v>REG.1813C C:3/4" R:6-15" O:1/2</v>
      </c>
      <c r="L3338" s="12" t="str">
        <f>IF(VLOOKUP(FACTURACION[[#This Row],[REFERENCIA]],CODINV,3,FALSE)=0,"",VLOOKUP(FACTURACION[[#This Row],[REFERENCIA]],CODINV,3,FALSE))</f>
        <v/>
      </c>
      <c r="M3338" s="12" t="str">
        <f>+VLOOKUP(FACTURACION[[#This Row],[REFERENCIA]],CODINV,4,FALSE)</f>
        <v>REGULADORES</v>
      </c>
      <c r="N3338" s="12" t="str">
        <f>+VLOOKUP(FACTURACION[[#This Row],[REFERENCIA]],CODINV,5,FALSE)</f>
        <v>HONEYWELL</v>
      </c>
      <c r="O3338" s="3">
        <v>50</v>
      </c>
      <c r="P3338" s="31">
        <v>148000</v>
      </c>
      <c r="Q3338" s="24">
        <f>+FACTURACION[[#This Row],[CANTIDAD]]*FACTURACION[[#This Row],[VR UNITARIO]]/1000</f>
        <v>7400</v>
      </c>
      <c r="R3338" s="3" t="str">
        <f>+VLOOKUP(FACTURACION[[#This Row],[NIT]],TABLACLIENTE,5,FALSE)</f>
        <v>CUCUTA</v>
      </c>
    </row>
    <row r="3339" spans="3:18">
      <c r="C3339" s="29">
        <v>2016</v>
      </c>
      <c r="D3339" s="30" t="s">
        <v>85</v>
      </c>
      <c r="E3339" s="30">
        <f>MONTH(FACTURACION[[#This Row],[MES]]&amp;1)</f>
        <v>6</v>
      </c>
      <c r="F3339" s="223">
        <f>DATE(FACTURACION[[#This Row],[AÑO]],FACTURACION[[#This Row],[Mes numero]],1)</f>
        <v>42522</v>
      </c>
      <c r="G3339" s="160">
        <v>12050</v>
      </c>
      <c r="H3339" s="25">
        <v>860510723</v>
      </c>
      <c r="I3339" s="3" t="str">
        <f>+VLOOKUP(FACTURACION[[#This Row],[NIT]],TABLACLIENTE,2,FALSE)</f>
        <v>SAENA DE COLOMBIA S.A.</v>
      </c>
      <c r="J3339" s="3" t="s">
        <v>6</v>
      </c>
      <c r="K3339" s="12" t="str">
        <f>+VLOOKUP(FACTURACION[[#This Row],[REFERENCIA]],CODINV,2,FALSE)</f>
        <v>REG.1813C C:3/4" R:6-15" O:1/2</v>
      </c>
      <c r="L3339" s="12" t="str">
        <f>IF(VLOOKUP(FACTURACION[[#This Row],[REFERENCIA]],CODINV,3,FALSE)=0,"",VLOOKUP(FACTURACION[[#This Row],[REFERENCIA]],CODINV,3,FALSE))</f>
        <v/>
      </c>
      <c r="M3339" s="12" t="str">
        <f>+VLOOKUP(FACTURACION[[#This Row],[REFERENCIA]],CODINV,4,FALSE)</f>
        <v>REGULADORES</v>
      </c>
      <c r="N3339" s="12" t="str">
        <f>+VLOOKUP(FACTURACION[[#This Row],[REFERENCIA]],CODINV,5,FALSE)</f>
        <v>HONEYWELL</v>
      </c>
      <c r="O3339" s="3">
        <v>4</v>
      </c>
      <c r="P3339" s="31">
        <v>140000</v>
      </c>
      <c r="Q3339" s="24">
        <f>+FACTURACION[[#This Row],[CANTIDAD]]*FACTURACION[[#This Row],[VR UNITARIO]]/1000</f>
        <v>560</v>
      </c>
      <c r="R3339" s="3" t="str">
        <f>+VLOOKUP(FACTURACION[[#This Row],[NIT]],TABLACLIENTE,5,FALSE)</f>
        <v>BOGOTÁ D.C.</v>
      </c>
    </row>
    <row r="3340" spans="3:18">
      <c r="C3340" s="29">
        <v>2016</v>
      </c>
      <c r="D3340" s="30" t="s">
        <v>85</v>
      </c>
      <c r="E3340" s="30">
        <f>MONTH(FACTURACION[[#This Row],[MES]]&amp;1)</f>
        <v>6</v>
      </c>
      <c r="F3340" s="223">
        <f>DATE(FACTURACION[[#This Row],[AÑO]],FACTURACION[[#This Row],[Mes numero]],1)</f>
        <v>42522</v>
      </c>
      <c r="G3340" s="160">
        <v>12096</v>
      </c>
      <c r="H3340" s="25">
        <v>860510723</v>
      </c>
      <c r="I3340" s="3" t="str">
        <f>+VLOOKUP(FACTURACION[[#This Row],[NIT]],TABLACLIENTE,2,FALSE)</f>
        <v>SAENA DE COLOMBIA S.A.</v>
      </c>
      <c r="J3340" s="3" t="s">
        <v>6</v>
      </c>
      <c r="K3340" s="12" t="str">
        <f>+VLOOKUP(FACTURACION[[#This Row],[REFERENCIA]],CODINV,2,FALSE)</f>
        <v>REG.1813C C:3/4" R:6-15" O:1/2</v>
      </c>
      <c r="L3340" s="12" t="str">
        <f>IF(VLOOKUP(FACTURACION[[#This Row],[REFERENCIA]],CODINV,3,FALSE)=0,"",VLOOKUP(FACTURACION[[#This Row],[REFERENCIA]],CODINV,3,FALSE))</f>
        <v/>
      </c>
      <c r="M3340" s="12" t="str">
        <f>+VLOOKUP(FACTURACION[[#This Row],[REFERENCIA]],CODINV,4,FALSE)</f>
        <v>REGULADORES</v>
      </c>
      <c r="N3340" s="12" t="str">
        <f>+VLOOKUP(FACTURACION[[#This Row],[REFERENCIA]],CODINV,5,FALSE)</f>
        <v>HONEYWELL</v>
      </c>
      <c r="O3340" s="3">
        <v>20</v>
      </c>
      <c r="P3340" s="31">
        <v>140000</v>
      </c>
      <c r="Q3340" s="24">
        <f>+FACTURACION[[#This Row],[CANTIDAD]]*FACTURACION[[#This Row],[VR UNITARIO]]/1000</f>
        <v>2800</v>
      </c>
      <c r="R3340" s="3" t="str">
        <f>+VLOOKUP(FACTURACION[[#This Row],[NIT]],TABLACLIENTE,5,FALSE)</f>
        <v>BOGOTÁ D.C.</v>
      </c>
    </row>
    <row r="3341" spans="3:18">
      <c r="C3341" s="29">
        <v>2016</v>
      </c>
      <c r="D3341" s="30" t="s">
        <v>85</v>
      </c>
      <c r="E3341" s="30">
        <f>MONTH(FACTURACION[[#This Row],[MES]]&amp;1)</f>
        <v>6</v>
      </c>
      <c r="F3341" s="223">
        <f>DATE(FACTURACION[[#This Row],[AÑO]],FACTURACION[[#This Row],[Mes numero]],1)</f>
        <v>42522</v>
      </c>
      <c r="G3341" s="160">
        <v>12074</v>
      </c>
      <c r="H3341" s="25">
        <v>890101691</v>
      </c>
      <c r="I3341" s="3" t="str">
        <f>+VLOOKUP(FACTURACION[[#This Row],[NIT]],TABLACLIENTE,2,FALSE)</f>
        <v>GASES DEL CARIBE S.A.E.S.P. (GASCARIBE S.A E.S.P.)</v>
      </c>
      <c r="J3341" s="3" t="s">
        <v>906</v>
      </c>
      <c r="K3341" s="12" t="str">
        <f>+VLOOKUP(FACTURACION[[#This Row],[REFERENCIA]],CODINV,2,FALSE)</f>
        <v>REG. 1883 CPB2 C: 1 1/4" O: 3/8 R:STD</v>
      </c>
      <c r="L3341" s="12" t="str">
        <f>IF(VLOOKUP(FACTURACION[[#This Row],[REFERENCIA]],CODINV,3,FALSE)=0,"",VLOOKUP(FACTURACION[[#This Row],[REFERENCIA]],CODINV,3,FALSE))</f>
        <v/>
      </c>
      <c r="M3341" s="12" t="str">
        <f>+VLOOKUP(FACTURACION[[#This Row],[REFERENCIA]],CODINV,4,FALSE)</f>
        <v>REGULADORES</v>
      </c>
      <c r="N3341" s="12" t="str">
        <f>+VLOOKUP(FACTURACION[[#This Row],[REFERENCIA]],CODINV,5,FALSE)</f>
        <v>HONEYWELL</v>
      </c>
      <c r="O3341" s="3">
        <v>9</v>
      </c>
      <c r="P3341" s="31">
        <v>1165222</v>
      </c>
      <c r="Q3341" s="24">
        <f>+FACTURACION[[#This Row],[CANTIDAD]]*FACTURACION[[#This Row],[VR UNITARIO]]/1000</f>
        <v>10486.998</v>
      </c>
      <c r="R3341" s="3" t="str">
        <f>+VLOOKUP(FACTURACION[[#This Row],[NIT]],TABLACLIENTE,5,FALSE)</f>
        <v>BARRANQUILLA</v>
      </c>
    </row>
    <row r="3342" spans="3:18">
      <c r="C3342" s="29">
        <v>2016</v>
      </c>
      <c r="D3342" s="30" t="s">
        <v>85</v>
      </c>
      <c r="E3342" s="30">
        <f>MONTH(FACTURACION[[#This Row],[MES]]&amp;1)</f>
        <v>6</v>
      </c>
      <c r="F3342" s="223">
        <f>DATE(FACTURACION[[#This Row],[AÑO]],FACTURACION[[#This Row],[Mes numero]],1)</f>
        <v>42522</v>
      </c>
      <c r="G3342" s="160">
        <v>12033</v>
      </c>
      <c r="H3342" s="25">
        <v>860510723</v>
      </c>
      <c r="I3342" s="3" t="str">
        <f>+VLOOKUP(FACTURACION[[#This Row],[NIT]],TABLACLIENTE,2,FALSE)</f>
        <v>SAENA DE COLOMBIA S.A.</v>
      </c>
      <c r="J3342" s="3" t="s">
        <v>906</v>
      </c>
      <c r="K3342" s="12" t="str">
        <f>+VLOOKUP(FACTURACION[[#This Row],[REFERENCIA]],CODINV,2,FALSE)</f>
        <v>REG. 1883 CPB2 C: 1 1/4" O: 3/8 R:STD</v>
      </c>
      <c r="L3342" s="12" t="str">
        <f>IF(VLOOKUP(FACTURACION[[#This Row],[REFERENCIA]],CODINV,3,FALSE)=0,"",VLOOKUP(FACTURACION[[#This Row],[REFERENCIA]],CODINV,3,FALSE))</f>
        <v/>
      </c>
      <c r="M3342" s="12" t="str">
        <f>+VLOOKUP(FACTURACION[[#This Row],[REFERENCIA]],CODINV,4,FALSE)</f>
        <v>REGULADORES</v>
      </c>
      <c r="N3342" s="12" t="str">
        <f>+VLOOKUP(FACTURACION[[#This Row],[REFERENCIA]],CODINV,5,FALSE)</f>
        <v>HONEYWELL</v>
      </c>
      <c r="O3342" s="3">
        <v>1</v>
      </c>
      <c r="P3342" s="31">
        <v>1250000</v>
      </c>
      <c r="Q3342" s="24">
        <f>+FACTURACION[[#This Row],[CANTIDAD]]*FACTURACION[[#This Row],[VR UNITARIO]]/1000</f>
        <v>1250</v>
      </c>
      <c r="R3342" s="3" t="str">
        <f>+VLOOKUP(FACTURACION[[#This Row],[NIT]],TABLACLIENTE,5,FALSE)</f>
        <v>BOGOTÁ D.C.</v>
      </c>
    </row>
    <row r="3343" spans="3:18">
      <c r="C3343" s="29">
        <v>2016</v>
      </c>
      <c r="D3343" s="30" t="s">
        <v>85</v>
      </c>
      <c r="E3343" s="30">
        <f>MONTH(FACTURACION[[#This Row],[MES]]&amp;1)</f>
        <v>6</v>
      </c>
      <c r="F3343" s="223">
        <f>DATE(FACTURACION[[#This Row],[AÑO]],FACTURACION[[#This Row],[Mes numero]],1)</f>
        <v>42522</v>
      </c>
      <c r="G3343" s="160">
        <v>12042</v>
      </c>
      <c r="H3343" s="25">
        <v>890101691</v>
      </c>
      <c r="I3343" s="3" t="str">
        <f>+VLOOKUP(FACTURACION[[#This Row],[NIT]],TABLACLIENTE,2,FALSE)</f>
        <v>GASES DEL CARIBE S.A.E.S.P. (GASCARIBE S.A E.S.P.)</v>
      </c>
      <c r="J3343" s="3" t="s">
        <v>109</v>
      </c>
      <c r="K3343" s="12" t="str">
        <f>+VLOOKUP(FACTURACION[[#This Row],[REFERENCIA]],CODINV,2,FALSE)</f>
        <v>REG. 1883 CPB2 C: 1 1/4" O: 1/2 R: STD</v>
      </c>
      <c r="L3343" s="12" t="str">
        <f>IF(VLOOKUP(FACTURACION[[#This Row],[REFERENCIA]],CODINV,3,FALSE)=0,"",VLOOKUP(FACTURACION[[#This Row],[REFERENCIA]],CODINV,3,FALSE))</f>
        <v/>
      </c>
      <c r="M3343" s="12" t="str">
        <f>+VLOOKUP(FACTURACION[[#This Row],[REFERENCIA]],CODINV,4,FALSE)</f>
        <v>REGULADORES</v>
      </c>
      <c r="N3343" s="12" t="str">
        <f>+VLOOKUP(FACTURACION[[#This Row],[REFERENCIA]],CODINV,5,FALSE)</f>
        <v>HONEYWELL</v>
      </c>
      <c r="O3343" s="3">
        <v>5</v>
      </c>
      <c r="P3343" s="31">
        <v>1050000</v>
      </c>
      <c r="Q3343" s="24">
        <f>+FACTURACION[[#This Row],[CANTIDAD]]*FACTURACION[[#This Row],[VR UNITARIO]]/1000</f>
        <v>5250</v>
      </c>
      <c r="R3343" s="3" t="str">
        <f>+VLOOKUP(FACTURACION[[#This Row],[NIT]],TABLACLIENTE,5,FALSE)</f>
        <v>BARRANQUILLA</v>
      </c>
    </row>
    <row r="3344" spans="3:18">
      <c r="C3344" s="29">
        <v>2016</v>
      </c>
      <c r="D3344" s="30" t="s">
        <v>85</v>
      </c>
      <c r="E3344" s="30">
        <f>MONTH(FACTURACION[[#This Row],[MES]]&amp;1)</f>
        <v>6</v>
      </c>
      <c r="F3344" s="223">
        <f>DATE(FACTURACION[[#This Row],[AÑO]],FACTURACION[[#This Row],[Mes numero]],1)</f>
        <v>42522</v>
      </c>
      <c r="G3344" s="160">
        <v>12074</v>
      </c>
      <c r="H3344" s="25">
        <v>890101691</v>
      </c>
      <c r="I3344" s="3" t="str">
        <f>+VLOOKUP(FACTURACION[[#This Row],[NIT]],TABLACLIENTE,2,FALSE)</f>
        <v>GASES DEL CARIBE S.A.E.S.P. (GASCARIBE S.A E.S.P.)</v>
      </c>
      <c r="J3344" s="3" t="s">
        <v>109</v>
      </c>
      <c r="K3344" s="12" t="str">
        <f>+VLOOKUP(FACTURACION[[#This Row],[REFERENCIA]],CODINV,2,FALSE)</f>
        <v>REG. 1883 CPB2 C: 1 1/4" O: 1/2 R: STD</v>
      </c>
      <c r="L3344" s="12" t="str">
        <f>IF(VLOOKUP(FACTURACION[[#This Row],[REFERENCIA]],CODINV,3,FALSE)=0,"",VLOOKUP(FACTURACION[[#This Row],[REFERENCIA]],CODINV,3,FALSE))</f>
        <v/>
      </c>
      <c r="M3344" s="12" t="str">
        <f>+VLOOKUP(FACTURACION[[#This Row],[REFERENCIA]],CODINV,4,FALSE)</f>
        <v>REGULADORES</v>
      </c>
      <c r="N3344" s="12" t="str">
        <f>+VLOOKUP(FACTURACION[[#This Row],[REFERENCIA]],CODINV,5,FALSE)</f>
        <v>HONEYWELL</v>
      </c>
      <c r="O3344" s="3">
        <v>6</v>
      </c>
      <c r="P3344" s="31">
        <v>1165222</v>
      </c>
      <c r="Q3344" s="24">
        <f>+FACTURACION[[#This Row],[CANTIDAD]]*FACTURACION[[#This Row],[VR UNITARIO]]/1000</f>
        <v>6991.3320000000003</v>
      </c>
      <c r="R3344" s="3" t="str">
        <f>+VLOOKUP(FACTURACION[[#This Row],[NIT]],TABLACLIENTE,5,FALSE)</f>
        <v>BARRANQUILLA</v>
      </c>
    </row>
    <row r="3345" spans="3:18">
      <c r="C3345" s="29">
        <v>2016</v>
      </c>
      <c r="D3345" s="30" t="s">
        <v>85</v>
      </c>
      <c r="E3345" s="30">
        <f>MONTH(FACTURACION[[#This Row],[MES]]&amp;1)</f>
        <v>6</v>
      </c>
      <c r="F3345" s="223">
        <f>DATE(FACTURACION[[#This Row],[AÑO]],FACTURACION[[#This Row],[Mes numero]],1)</f>
        <v>42522</v>
      </c>
      <c r="G3345" s="160">
        <v>12040</v>
      </c>
      <c r="H3345" s="25">
        <v>860003981</v>
      </c>
      <c r="I3345" s="3" t="str">
        <f>+VLOOKUP(FACTURACION[[#This Row],[NIT]],TABLACLIENTE,2,FALSE)</f>
        <v>COLMAQUINAS S.A.</v>
      </c>
      <c r="J3345" s="3" t="s">
        <v>907</v>
      </c>
      <c r="K3345" s="12" t="str">
        <f>+VLOOKUP(FACTURACION[[#This Row],[REFERENCIA]],CODINV,2,FALSE)</f>
        <v>REG. 1813B C: 2" R: 14.5 -28" O: 5/8</v>
      </c>
      <c r="L3345" s="12" t="str">
        <f>IF(VLOOKUP(FACTURACION[[#This Row],[REFERENCIA]],CODINV,3,FALSE)=0,"",VLOOKUP(FACTURACION[[#This Row],[REFERENCIA]],CODINV,3,FALSE))</f>
        <v/>
      </c>
      <c r="M3345" s="12" t="str">
        <f>+VLOOKUP(FACTURACION[[#This Row],[REFERENCIA]],CODINV,4,FALSE)</f>
        <v>REGULADORES</v>
      </c>
      <c r="N3345" s="12" t="str">
        <f>+VLOOKUP(FACTURACION[[#This Row],[REFERENCIA]],CODINV,5,FALSE)</f>
        <v>HONEYWELL</v>
      </c>
      <c r="O3345" s="3">
        <v>1</v>
      </c>
      <c r="P3345" s="31">
        <v>2020000</v>
      </c>
      <c r="Q3345" s="24">
        <f>+FACTURACION[[#This Row],[CANTIDAD]]*FACTURACION[[#This Row],[VR UNITARIO]]/1000</f>
        <v>2020</v>
      </c>
      <c r="R3345" s="3" t="str">
        <f>+VLOOKUP(FACTURACION[[#This Row],[NIT]],TABLACLIENTE,5,FALSE)</f>
        <v>BOGOTÁ D.C.</v>
      </c>
    </row>
    <row r="3346" spans="3:18">
      <c r="C3346" s="29">
        <v>2016</v>
      </c>
      <c r="D3346" s="30" t="s">
        <v>85</v>
      </c>
      <c r="E3346" s="30">
        <f>MONTH(FACTURACION[[#This Row],[MES]]&amp;1)</f>
        <v>6</v>
      </c>
      <c r="F3346" s="223">
        <f>DATE(FACTURACION[[#This Row],[AÑO]],FACTURACION[[#This Row],[Mes numero]],1)</f>
        <v>42522</v>
      </c>
      <c r="G3346" s="160">
        <v>12050</v>
      </c>
      <c r="H3346" s="25">
        <v>860510723</v>
      </c>
      <c r="I3346" s="3" t="str">
        <f>+VLOOKUP(FACTURACION[[#This Row],[NIT]],TABLACLIENTE,2,FALSE)</f>
        <v>SAENA DE COLOMBIA S.A.</v>
      </c>
      <c r="J3346" s="3" t="s">
        <v>90</v>
      </c>
      <c r="K3346" s="12" t="str">
        <f>+VLOOKUP(FACTURACION[[#This Row],[REFERENCIA]],CODINV,2,FALSE)</f>
        <v>REG. 1813B C: 2" R: 14.5-28" O: 7/8"</v>
      </c>
      <c r="L3346" s="12" t="str">
        <f>IF(VLOOKUP(FACTURACION[[#This Row],[REFERENCIA]],CODINV,3,FALSE)=0,"",VLOOKUP(FACTURACION[[#This Row],[REFERENCIA]],CODINV,3,FALSE))</f>
        <v/>
      </c>
      <c r="M3346" s="12" t="str">
        <f>+VLOOKUP(FACTURACION[[#This Row],[REFERENCIA]],CODINV,4,FALSE)</f>
        <v>REGULADORES</v>
      </c>
      <c r="N3346" s="12" t="str">
        <f>+VLOOKUP(FACTURACION[[#This Row],[REFERENCIA]],CODINV,5,FALSE)</f>
        <v>HONEYWELL</v>
      </c>
      <c r="O3346" s="3">
        <v>1</v>
      </c>
      <c r="P3346" s="31">
        <v>1950000</v>
      </c>
      <c r="Q3346" s="24">
        <f>+FACTURACION[[#This Row],[CANTIDAD]]*FACTURACION[[#This Row],[VR UNITARIO]]/1000</f>
        <v>1950</v>
      </c>
      <c r="R3346" s="3" t="str">
        <f>+VLOOKUP(FACTURACION[[#This Row],[NIT]],TABLACLIENTE,5,FALSE)</f>
        <v>BOGOTÁ D.C.</v>
      </c>
    </row>
    <row r="3347" spans="3:18">
      <c r="C3347" s="29">
        <v>2016</v>
      </c>
      <c r="D3347" s="30" t="s">
        <v>85</v>
      </c>
      <c r="E3347" s="30">
        <f>MONTH(FACTURACION[[#This Row],[MES]]&amp;1)</f>
        <v>6</v>
      </c>
      <c r="F3347" s="223">
        <f>DATE(FACTURACION[[#This Row],[AÑO]],FACTURACION[[#This Row],[Mes numero]],1)</f>
        <v>42522</v>
      </c>
      <c r="G3347" s="160">
        <v>12042</v>
      </c>
      <c r="H3347" s="25">
        <v>890101691</v>
      </c>
      <c r="I3347" s="3" t="str">
        <f>+VLOOKUP(FACTURACION[[#This Row],[NIT]],TABLACLIENTE,2,FALSE)</f>
        <v>GASES DEL CARIBE S.A.E.S.P. (GASCARIBE S.A E.S.P.)</v>
      </c>
      <c r="J3347" s="3" t="s">
        <v>0</v>
      </c>
      <c r="K3347" s="12" t="str">
        <f>+VLOOKUP(FACTURACION[[#This Row],[REFERENCIA]],CODINV,2,FALSE)</f>
        <v>REG 1813B2 C: 1 1/4" R: 5.5-8.5 O: 3/8</v>
      </c>
      <c r="L3347" s="12" t="str">
        <f>IF(VLOOKUP(FACTURACION[[#This Row],[REFERENCIA]],CODINV,3,FALSE)=0,"",VLOOKUP(FACTURACION[[#This Row],[REFERENCIA]],CODINV,3,FALSE))</f>
        <v/>
      </c>
      <c r="M3347" s="12" t="str">
        <f>+VLOOKUP(FACTURACION[[#This Row],[REFERENCIA]],CODINV,4,FALSE)</f>
        <v>REGULADORES</v>
      </c>
      <c r="N3347" s="12" t="str">
        <f>+VLOOKUP(FACTURACION[[#This Row],[REFERENCIA]],CODINV,5,FALSE)</f>
        <v>HONEYWELL</v>
      </c>
      <c r="O3347" s="3">
        <v>20</v>
      </c>
      <c r="P3347" s="31">
        <v>121000</v>
      </c>
      <c r="Q3347" s="24">
        <f>+FACTURACION[[#This Row],[CANTIDAD]]*FACTURACION[[#This Row],[VR UNITARIO]]/1000</f>
        <v>2420</v>
      </c>
      <c r="R3347" s="3" t="str">
        <f>+VLOOKUP(FACTURACION[[#This Row],[NIT]],TABLACLIENTE,5,FALSE)</f>
        <v>BARRANQUILLA</v>
      </c>
    </row>
    <row r="3348" spans="3:18">
      <c r="C3348" s="29">
        <v>2016</v>
      </c>
      <c r="D3348" s="30" t="s">
        <v>85</v>
      </c>
      <c r="E3348" s="30">
        <f>MONTH(FACTURACION[[#This Row],[MES]]&amp;1)</f>
        <v>6</v>
      </c>
      <c r="F3348" s="223">
        <f>DATE(FACTURACION[[#This Row],[AÑO]],FACTURACION[[#This Row],[Mes numero]],1)</f>
        <v>42522</v>
      </c>
      <c r="G3348" s="160">
        <v>12076</v>
      </c>
      <c r="H3348" s="25">
        <v>900370892</v>
      </c>
      <c r="I3348" s="3" t="str">
        <f>+VLOOKUP(FACTURACION[[#This Row],[NIT]],TABLACLIENTE,2,FALSE)</f>
        <v>COLOMBIANA DE PROYECTOS DE INGENIERIA S.A.S. (COLPROING S.A.S.)</v>
      </c>
      <c r="J3348" s="3" t="s">
        <v>28</v>
      </c>
      <c r="K3348" s="12" t="str">
        <f>+VLOOKUP(FACTURACION[[#This Row],[REFERENCIA]],CODINV,2,FALSE)</f>
        <v>REGULADOR SR 113 3/4 R: 7-12 O:1/4</v>
      </c>
      <c r="L3348" s="12" t="str">
        <f>IF(VLOOKUP(FACTURACION[[#This Row],[REFERENCIA]],CODINV,3,FALSE)=0,"",VLOOKUP(FACTURACION[[#This Row],[REFERENCIA]],CODINV,3,FALSE))</f>
        <v/>
      </c>
      <c r="M3348" s="12" t="str">
        <f>+VLOOKUP(FACTURACION[[#This Row],[REFERENCIA]],CODINV,4,FALSE)</f>
        <v>REGULADORES</v>
      </c>
      <c r="N3348" s="12" t="str">
        <f>+VLOOKUP(FACTURACION[[#This Row],[REFERENCIA]],CODINV,5,FALSE)</f>
        <v>HONEYWELL</v>
      </c>
      <c r="O3348" s="3">
        <v>3</v>
      </c>
      <c r="P3348" s="31">
        <v>135000</v>
      </c>
      <c r="Q3348" s="24">
        <f>+FACTURACION[[#This Row],[CANTIDAD]]*FACTURACION[[#This Row],[VR UNITARIO]]/1000</f>
        <v>405</v>
      </c>
      <c r="R3348" s="3" t="str">
        <f>+VLOOKUP(FACTURACION[[#This Row],[NIT]],TABLACLIENTE,5,FALSE)</f>
        <v>BOGOTÁ D.C.</v>
      </c>
    </row>
    <row r="3349" spans="3:18">
      <c r="C3349" s="29">
        <v>2016</v>
      </c>
      <c r="D3349" s="30" t="s">
        <v>85</v>
      </c>
      <c r="E3349" s="30">
        <f>MONTH(FACTURACION[[#This Row],[MES]]&amp;1)</f>
        <v>6</v>
      </c>
      <c r="F3349" s="223">
        <f>DATE(FACTURACION[[#This Row],[AÑO]],FACTURACION[[#This Row],[Mes numero]],1)</f>
        <v>42522</v>
      </c>
      <c r="G3349" s="160">
        <v>12038</v>
      </c>
      <c r="H3349" s="25">
        <v>822001073</v>
      </c>
      <c r="I3349" s="3" t="str">
        <f>+VLOOKUP(FACTURACION[[#This Row],[NIT]],TABLACLIENTE,2,FALSE)</f>
        <v>MADIGAS INGENIEROS S.A. E.S.P.</v>
      </c>
      <c r="J3349" s="3" t="s">
        <v>28</v>
      </c>
      <c r="K3349" s="12" t="str">
        <f>+VLOOKUP(FACTURACION[[#This Row],[REFERENCIA]],CODINV,2,FALSE)</f>
        <v>REGULADOR SR 113 3/4 R: 7-12 O:1/4</v>
      </c>
      <c r="L3349" s="12" t="str">
        <f>IF(VLOOKUP(FACTURACION[[#This Row],[REFERENCIA]],CODINV,3,FALSE)=0,"",VLOOKUP(FACTURACION[[#This Row],[REFERENCIA]],CODINV,3,FALSE))</f>
        <v/>
      </c>
      <c r="M3349" s="12" t="str">
        <f>+VLOOKUP(FACTURACION[[#This Row],[REFERENCIA]],CODINV,4,FALSE)</f>
        <v>REGULADORES</v>
      </c>
      <c r="N3349" s="12" t="str">
        <f>+VLOOKUP(FACTURACION[[#This Row],[REFERENCIA]],CODINV,5,FALSE)</f>
        <v>HONEYWELL</v>
      </c>
      <c r="O3349" s="3">
        <v>12</v>
      </c>
      <c r="P3349" s="31">
        <v>128580</v>
      </c>
      <c r="Q3349" s="24">
        <f>+FACTURACION[[#This Row],[CANTIDAD]]*FACTURACION[[#This Row],[VR UNITARIO]]/1000</f>
        <v>1542.96</v>
      </c>
      <c r="R3349" s="3" t="str">
        <f>+VLOOKUP(FACTURACION[[#This Row],[NIT]],TABLACLIENTE,5,FALSE)</f>
        <v>ACACIAS</v>
      </c>
    </row>
    <row r="3350" spans="3:18">
      <c r="C3350" s="29">
        <v>2016</v>
      </c>
      <c r="D3350" s="30" t="s">
        <v>85</v>
      </c>
      <c r="E3350" s="30">
        <f>MONTH(FACTURACION[[#This Row],[MES]]&amp;1)</f>
        <v>6</v>
      </c>
      <c r="F3350" s="223">
        <f>DATE(FACTURACION[[#This Row],[AÑO]],FACTURACION[[#This Row],[Mes numero]],1)</f>
        <v>42522</v>
      </c>
      <c r="G3350" s="160">
        <v>12039</v>
      </c>
      <c r="H3350" s="25">
        <v>822001073</v>
      </c>
      <c r="I3350" s="3" t="str">
        <f>+VLOOKUP(FACTURACION[[#This Row],[NIT]],TABLACLIENTE,2,FALSE)</f>
        <v>MADIGAS INGENIEROS S.A. E.S.P.</v>
      </c>
      <c r="J3350" s="3" t="s">
        <v>28</v>
      </c>
      <c r="K3350" s="12" t="str">
        <f>+VLOOKUP(FACTURACION[[#This Row],[REFERENCIA]],CODINV,2,FALSE)</f>
        <v>REGULADOR SR 113 3/4 R: 7-12 O:1/4</v>
      </c>
      <c r="L3350" s="12" t="str">
        <f>IF(VLOOKUP(FACTURACION[[#This Row],[REFERENCIA]],CODINV,3,FALSE)=0,"",VLOOKUP(FACTURACION[[#This Row],[REFERENCIA]],CODINV,3,FALSE))</f>
        <v/>
      </c>
      <c r="M3350" s="12" t="str">
        <f>+VLOOKUP(FACTURACION[[#This Row],[REFERENCIA]],CODINV,4,FALSE)</f>
        <v>REGULADORES</v>
      </c>
      <c r="N3350" s="12" t="str">
        <f>+VLOOKUP(FACTURACION[[#This Row],[REFERENCIA]],CODINV,5,FALSE)</f>
        <v>HONEYWELL</v>
      </c>
      <c r="O3350" s="3">
        <v>10</v>
      </c>
      <c r="P3350" s="31">
        <v>128607</v>
      </c>
      <c r="Q3350" s="24">
        <f>+FACTURACION[[#This Row],[CANTIDAD]]*FACTURACION[[#This Row],[VR UNITARIO]]/1000</f>
        <v>1286.07</v>
      </c>
      <c r="R3350" s="3" t="str">
        <f>+VLOOKUP(FACTURACION[[#This Row],[NIT]],TABLACLIENTE,5,FALSE)</f>
        <v>ACACIAS</v>
      </c>
    </row>
    <row r="3351" spans="3:18">
      <c r="C3351" s="29">
        <v>2016</v>
      </c>
      <c r="D3351" s="30" t="s">
        <v>85</v>
      </c>
      <c r="E3351" s="30">
        <f>MONTH(FACTURACION[[#This Row],[MES]]&amp;1)</f>
        <v>6</v>
      </c>
      <c r="F3351" s="223">
        <f>DATE(FACTURACION[[#This Row],[AÑO]],FACTURACION[[#This Row],[Mes numero]],1)</f>
        <v>42522</v>
      </c>
      <c r="G3351" s="160">
        <v>12054</v>
      </c>
      <c r="H3351" s="25">
        <v>830510717</v>
      </c>
      <c r="I3351" s="3" t="str">
        <f>+VLOOKUP(FACTURACION[[#This Row],[NIT]],TABLACLIENTE,2,FALSE)</f>
        <v>SURCOLOMBIANA DE GAS S.A E.S.P  (SURGAS S.A. E.S.P.)</v>
      </c>
      <c r="J3351" s="3" t="s">
        <v>63</v>
      </c>
      <c r="K3351" s="12" t="str">
        <f>+VLOOKUP(FACTURACION[[#This Row],[REFERENCIA]],CODINV,2,FALSE)</f>
        <v>AFV 2" S300 FO</v>
      </c>
      <c r="L3351" s="12" t="str">
        <f>IF(VLOOKUP(FACTURACION[[#This Row],[REFERENCIA]],CODINV,3,FALSE)=0,"",VLOOKUP(FACTURACION[[#This Row],[REFERENCIA]],CODINV,3,FALSE))</f>
        <v/>
      </c>
      <c r="M3351" s="12" t="str">
        <f>+VLOOKUP(FACTURACION[[#This Row],[REFERENCIA]],CODINV,4,FALSE)</f>
        <v>REGULADORES</v>
      </c>
      <c r="N3351" s="12" t="str">
        <f>+VLOOKUP(FACTURACION[[#This Row],[REFERENCIA]],CODINV,5,FALSE)</f>
        <v>HONEYWELL</v>
      </c>
      <c r="O3351" s="3">
        <v>8</v>
      </c>
      <c r="P3351" s="31">
        <v>3027253.27</v>
      </c>
      <c r="Q3351" s="24">
        <f>+FACTURACION[[#This Row],[CANTIDAD]]*FACTURACION[[#This Row],[VR UNITARIO]]/1000</f>
        <v>24218.026160000001</v>
      </c>
      <c r="R3351" s="3" t="str">
        <f>+VLOOKUP(FACTURACION[[#This Row],[NIT]],TABLACLIENTE,5,FALSE)</f>
        <v>NEIVA</v>
      </c>
    </row>
    <row r="3352" spans="3:18">
      <c r="C3352" s="29">
        <v>2016</v>
      </c>
      <c r="D3352" s="30" t="s">
        <v>85</v>
      </c>
      <c r="E3352" s="30">
        <f>MONTH(FACTURACION[[#This Row],[MES]]&amp;1)</f>
        <v>6</v>
      </c>
      <c r="F3352" s="223">
        <f>DATE(FACTURACION[[#This Row],[AÑO]],FACTURACION[[#This Row],[Mes numero]],1)</f>
        <v>42522</v>
      </c>
      <c r="G3352" s="160">
        <v>12025</v>
      </c>
      <c r="H3352" s="25">
        <v>891101577</v>
      </c>
      <c r="I3352" s="3" t="str">
        <f>+VLOOKUP(FACTURACION[[#This Row],[NIT]],TABLACLIENTE,2,FALSE)</f>
        <v>ALCANOS DE COLOMBIA S.A. E.S.P</v>
      </c>
      <c r="J3352" s="3" t="s">
        <v>735</v>
      </c>
      <c r="K3352" s="12" t="str">
        <f>+VLOOKUP(FACTURACION[[#This Row],[REFERENCIA]],CODINV,2,FALSE)</f>
        <v>AFV 2" S600 FO Y CL COMP ZSC320-100</v>
      </c>
      <c r="L3352" s="12" t="str">
        <f>IF(VLOOKUP(FACTURACION[[#This Row],[REFERENCIA]],CODINV,3,FALSE)=0,"",VLOOKUP(FACTURACION[[#This Row],[REFERENCIA]],CODINV,3,FALSE))</f>
        <v/>
      </c>
      <c r="M3352" s="12" t="str">
        <f>+VLOOKUP(FACTURACION[[#This Row],[REFERENCIA]],CODINV,4,FALSE)</f>
        <v>REGULADORES</v>
      </c>
      <c r="N3352" s="12" t="str">
        <f>+VLOOKUP(FACTURACION[[#This Row],[REFERENCIA]],CODINV,5,FALSE)</f>
        <v>HONEYWELL</v>
      </c>
      <c r="O3352" s="3">
        <v>1</v>
      </c>
      <c r="P3352" s="31">
        <v>8805502</v>
      </c>
      <c r="Q3352" s="24">
        <f>+FACTURACION[[#This Row],[CANTIDAD]]*FACTURACION[[#This Row],[VR UNITARIO]]/1000</f>
        <v>8805.5020000000004</v>
      </c>
      <c r="R3352" s="3" t="str">
        <f>+VLOOKUP(FACTURACION[[#This Row],[NIT]],TABLACLIENTE,5,FALSE)</f>
        <v>NEIVA</v>
      </c>
    </row>
    <row r="3353" spans="3:18">
      <c r="C3353" s="29">
        <v>2016</v>
      </c>
      <c r="D3353" s="30" t="s">
        <v>85</v>
      </c>
      <c r="E3353" s="30">
        <f>MONTH(FACTURACION[[#This Row],[MES]]&amp;1)</f>
        <v>6</v>
      </c>
      <c r="F3353" s="223">
        <f>DATE(FACTURACION[[#This Row],[AÑO]],FACTURACION[[#This Row],[Mes numero]],1)</f>
        <v>42522</v>
      </c>
      <c r="G3353" s="160">
        <v>12052</v>
      </c>
      <c r="H3353" s="25">
        <v>890400869</v>
      </c>
      <c r="I3353" s="3" t="str">
        <f>+VLOOKUP(FACTURACION[[#This Row],[NIT]],TABLACLIENTE,2,FALSE)</f>
        <v>SURTIDORA DE GAS DEL CARIBE S.A. E.S.P. (SURTIGAS S.A. E.S.P.)</v>
      </c>
      <c r="J3353" s="3" t="s">
        <v>712</v>
      </c>
      <c r="K3353" s="12" t="str">
        <f>+VLOOKUP(FACTURACION[[#This Row],[REFERENCIA]],CODINV,2,FALSE)</f>
        <v>AFV 4" S300 FO Y CL INS. ZSC100</v>
      </c>
      <c r="L3353" s="12" t="str">
        <f>IF(VLOOKUP(FACTURACION[[#This Row],[REFERENCIA]],CODINV,3,FALSE)=0,"",VLOOKUP(FACTURACION[[#This Row],[REFERENCIA]],CODINV,3,FALSE))</f>
        <v/>
      </c>
      <c r="M3353" s="12" t="str">
        <f>+VLOOKUP(FACTURACION[[#This Row],[REFERENCIA]],CODINV,4,FALSE)</f>
        <v>REGULADORES</v>
      </c>
      <c r="N3353" s="12" t="str">
        <f>+VLOOKUP(FACTURACION[[#This Row],[REFERENCIA]],CODINV,5,FALSE)</f>
        <v>HONEYWELL</v>
      </c>
      <c r="O3353" s="3">
        <v>3</v>
      </c>
      <c r="P3353" s="31">
        <v>12586868</v>
      </c>
      <c r="Q3353" s="24">
        <f>+FACTURACION[[#This Row],[CANTIDAD]]*FACTURACION[[#This Row],[VR UNITARIO]]/1000</f>
        <v>37760.603999999999</v>
      </c>
      <c r="R3353" s="3" t="str">
        <f>+VLOOKUP(FACTURACION[[#This Row],[NIT]],TABLACLIENTE,5,FALSE)</f>
        <v>CARTAGENA</v>
      </c>
    </row>
    <row r="3354" spans="3:18">
      <c r="C3354" s="29">
        <v>2016</v>
      </c>
      <c r="D3354" s="30" t="s">
        <v>85</v>
      </c>
      <c r="E3354" s="30">
        <f>MONTH(FACTURACION[[#This Row],[MES]]&amp;1)</f>
        <v>6</v>
      </c>
      <c r="F3354" s="223">
        <f>DATE(FACTURACION[[#This Row],[AÑO]],FACTURACION[[#This Row],[Mes numero]],1)</f>
        <v>42522</v>
      </c>
      <c r="G3354" s="160">
        <v>12054</v>
      </c>
      <c r="H3354" s="25">
        <v>830510717</v>
      </c>
      <c r="I3354" s="3" t="str">
        <f>+VLOOKUP(FACTURACION[[#This Row],[NIT]],TABLACLIENTE,2,FALSE)</f>
        <v>SURCOLOMBIANA DE GAS S.A E.S.P  (SURGAS S.A. E.S.P.)</v>
      </c>
      <c r="J3354" s="3" t="s">
        <v>713</v>
      </c>
      <c r="K3354" s="12" t="str">
        <f>+VLOOKUP(FACTURACION[[#This Row],[REFERENCIA]],CODINV,2,FALSE)</f>
        <v>CONTROL LOOP ZSC-100 BM COMPOSITE</v>
      </c>
      <c r="L3354" s="12" t="str">
        <f>IF(VLOOKUP(FACTURACION[[#This Row],[REFERENCIA]],CODINV,3,FALSE)=0,"",VLOOKUP(FACTURACION[[#This Row],[REFERENCIA]],CODINV,3,FALSE))</f>
        <v/>
      </c>
      <c r="M3354" s="12" t="str">
        <f>+VLOOKUP(FACTURACION[[#This Row],[REFERENCIA]],CODINV,4,FALSE)</f>
        <v>REGULADORES</v>
      </c>
      <c r="N3354" s="12" t="str">
        <f>+VLOOKUP(FACTURACION[[#This Row],[REFERENCIA]],CODINV,5,FALSE)</f>
        <v>HONEYWELL</v>
      </c>
      <c r="O3354" s="3">
        <v>8</v>
      </c>
      <c r="P3354" s="31">
        <v>3937757.19</v>
      </c>
      <c r="Q3354" s="24">
        <f>+FACTURACION[[#This Row],[CANTIDAD]]*FACTURACION[[#This Row],[VR UNITARIO]]/1000</f>
        <v>31502.057519999998</v>
      </c>
      <c r="R3354" s="3" t="str">
        <f>+VLOOKUP(FACTURACION[[#This Row],[NIT]],TABLACLIENTE,5,FALSE)</f>
        <v>NEIVA</v>
      </c>
    </row>
    <row r="3355" spans="3:18">
      <c r="C3355" s="29">
        <v>2016</v>
      </c>
      <c r="D3355" s="30" t="s">
        <v>85</v>
      </c>
      <c r="E3355" s="30">
        <f>MONTH(FACTURACION[[#This Row],[MES]]&amp;1)</f>
        <v>6</v>
      </c>
      <c r="F3355" s="223">
        <f>DATE(FACTURACION[[#This Row],[AÑO]],FACTURACION[[#This Row],[Mes numero]],1)</f>
        <v>42522</v>
      </c>
      <c r="G3355" s="160">
        <v>12071</v>
      </c>
      <c r="H3355" s="25">
        <v>890105526</v>
      </c>
      <c r="I3355" s="3" t="str">
        <f>+VLOOKUP(FACTURACION[[#This Row],[NIT]],TABLACLIENTE,2,FALSE)</f>
        <v>PROMIGAS S.A. E.S.P.</v>
      </c>
      <c r="J3355" s="3" t="s">
        <v>294</v>
      </c>
      <c r="K3355" s="12" t="str">
        <f>+VLOOKUP(FACTURACION[[#This Row],[REFERENCIA]],CODINV,2,FALSE)</f>
        <v>CONTROL LOOP Z320-100 BM INSPIRATOR</v>
      </c>
      <c r="L3355" s="12" t="str">
        <f>IF(VLOOKUP(FACTURACION[[#This Row],[REFERENCIA]],CODINV,3,FALSE)=0,"",VLOOKUP(FACTURACION[[#This Row],[REFERENCIA]],CODINV,3,FALSE))</f>
        <v/>
      </c>
      <c r="M3355" s="12" t="str">
        <f>+VLOOKUP(FACTURACION[[#This Row],[REFERENCIA]],CODINV,4,FALSE)</f>
        <v>REGULADORES</v>
      </c>
      <c r="N3355" s="12" t="str">
        <f>+VLOOKUP(FACTURACION[[#This Row],[REFERENCIA]],CODINV,5,FALSE)</f>
        <v>HONEYWELL</v>
      </c>
      <c r="O3355" s="3">
        <v>1</v>
      </c>
      <c r="P3355" s="31">
        <v>3438902</v>
      </c>
      <c r="Q3355" s="24">
        <f>+FACTURACION[[#This Row],[CANTIDAD]]*FACTURACION[[#This Row],[VR UNITARIO]]/1000</f>
        <v>3438.902</v>
      </c>
      <c r="R3355" s="3" t="str">
        <f>+VLOOKUP(FACTURACION[[#This Row],[NIT]],TABLACLIENTE,5,FALSE)</f>
        <v>BARRANQUILLA</v>
      </c>
    </row>
    <row r="3356" spans="3:18">
      <c r="C3356" s="29">
        <v>2016</v>
      </c>
      <c r="D3356" s="30" t="s">
        <v>85</v>
      </c>
      <c r="E3356" s="30">
        <f>MONTH(FACTURACION[[#This Row],[MES]]&amp;1)</f>
        <v>6</v>
      </c>
      <c r="F3356" s="223">
        <f>DATE(FACTURACION[[#This Row],[AÑO]],FACTURACION[[#This Row],[Mes numero]],1)</f>
        <v>42522</v>
      </c>
      <c r="G3356" s="160">
        <v>12020</v>
      </c>
      <c r="H3356" s="25">
        <v>890400869</v>
      </c>
      <c r="I3356" s="3" t="str">
        <f>+VLOOKUP(FACTURACION[[#This Row],[NIT]],TABLACLIENTE,2,FALSE)</f>
        <v>SURTIDORA DE GAS DEL CARIBE S.A. E.S.P. (SURTIGAS S.A. E.S.P.)</v>
      </c>
      <c r="J3356" s="3" t="s">
        <v>244</v>
      </c>
      <c r="K3356" s="12" t="str">
        <f>+VLOOKUP(FACTURACION[[#This Row],[REFERENCIA]],CODINV,2,FALSE)</f>
        <v>PILOTO ZSC 320-100</v>
      </c>
      <c r="L3356" s="12" t="str">
        <f>IF(VLOOKUP(FACTURACION[[#This Row],[REFERENCIA]],CODINV,3,FALSE)=0,"",VLOOKUP(FACTURACION[[#This Row],[REFERENCIA]],CODINV,3,FALSE))</f>
        <v>RRAE103A1A1A1</v>
      </c>
      <c r="M3356" s="12" t="str">
        <f>+VLOOKUP(FACTURACION[[#This Row],[REFERENCIA]],CODINV,4,FALSE)</f>
        <v>REGULADORES</v>
      </c>
      <c r="N3356" s="12" t="str">
        <f>+VLOOKUP(FACTURACION[[#This Row],[REFERENCIA]],CODINV,5,FALSE)</f>
        <v>HONEYWELL</v>
      </c>
      <c r="O3356" s="3">
        <v>3</v>
      </c>
      <c r="P3356" s="31">
        <v>2153486</v>
      </c>
      <c r="Q3356" s="24">
        <f>+FACTURACION[[#This Row],[CANTIDAD]]*FACTURACION[[#This Row],[VR UNITARIO]]/1000</f>
        <v>6460.4579999999996</v>
      </c>
      <c r="R3356" s="3" t="str">
        <f>+VLOOKUP(FACTURACION[[#This Row],[NIT]],TABLACLIENTE,5,FALSE)</f>
        <v>CARTAGENA</v>
      </c>
    </row>
    <row r="3357" spans="3:18">
      <c r="C3357" s="29">
        <v>2016</v>
      </c>
      <c r="D3357" s="30" t="s">
        <v>85</v>
      </c>
      <c r="E3357" s="30">
        <f>MONTH(FACTURACION[[#This Row],[MES]]&amp;1)</f>
        <v>6</v>
      </c>
      <c r="F3357" s="223">
        <f>DATE(FACTURACION[[#This Row],[AÑO]],FACTURACION[[#This Row],[Mes numero]],1)</f>
        <v>42522</v>
      </c>
      <c r="G3357" s="160">
        <v>12051</v>
      </c>
      <c r="H3357" s="25">
        <v>900396759</v>
      </c>
      <c r="I3357" s="3" t="str">
        <f>+VLOOKUP(FACTURACION[[#This Row],[NIT]],TABLACLIENTE,2,FALSE)</f>
        <v>CHILCO DISTRIBUIDORA DE GAS Y ENERGIA S.A.S. E.S.P.</v>
      </c>
      <c r="J3357" s="3" t="s">
        <v>1</v>
      </c>
      <c r="K3357" s="12" t="str">
        <f>+VLOOKUP(FACTURACION[[#This Row],[REFERENCIA]],CODINV,2,FALSE)</f>
        <v>RES 12-28" W.C. BLANCO</v>
      </c>
      <c r="L3357" s="12" t="str">
        <f>IF(VLOOKUP(FACTURACION[[#This Row],[REFERENCIA]],CODINV,3,FALSE)=0,"",VLOOKUP(FACTURACION[[#This Row],[REFERENCIA]],CODINV,3,FALSE))</f>
        <v>70017P060</v>
      </c>
      <c r="M3357" s="12" t="str">
        <f>+VLOOKUP(FACTURACION[[#This Row],[REFERENCIA]],CODINV,4,FALSE)</f>
        <v>REPUESTOS Y ACCESORIOS</v>
      </c>
      <c r="N3357" s="12" t="str">
        <f>+VLOOKUP(FACTURACION[[#This Row],[REFERENCIA]],CODINV,5,FALSE)</f>
        <v>HONEYWELL</v>
      </c>
      <c r="O3357" s="3">
        <v>2</v>
      </c>
      <c r="P3357" s="31">
        <v>15000</v>
      </c>
      <c r="Q3357" s="24">
        <f>+FACTURACION[[#This Row],[CANTIDAD]]*FACTURACION[[#This Row],[VR UNITARIO]]/1000</f>
        <v>30</v>
      </c>
      <c r="R3357" s="3" t="str">
        <f>+VLOOKUP(FACTURACION[[#This Row],[NIT]],TABLACLIENTE,5,FALSE)</f>
        <v>BOGOTÁ D.C.</v>
      </c>
    </row>
    <row r="3358" spans="3:18">
      <c r="C3358" s="29">
        <v>2016</v>
      </c>
      <c r="D3358" s="30" t="s">
        <v>85</v>
      </c>
      <c r="E3358" s="30">
        <f>MONTH(FACTURACION[[#This Row],[MES]]&amp;1)</f>
        <v>6</v>
      </c>
      <c r="F3358" s="223">
        <f>DATE(FACTURACION[[#This Row],[AÑO]],FACTURACION[[#This Row],[Mes numero]],1)</f>
        <v>42522</v>
      </c>
      <c r="G3358" s="160">
        <v>12051</v>
      </c>
      <c r="H3358" s="25">
        <v>900396759</v>
      </c>
      <c r="I3358" s="3" t="str">
        <f>+VLOOKUP(FACTURACION[[#This Row],[NIT]],TABLACLIENTE,2,FALSE)</f>
        <v>CHILCO DISTRIBUIDORA DE GAS Y ENERGIA S.A.S. E.S.P.</v>
      </c>
      <c r="J3358" s="3" t="s">
        <v>3</v>
      </c>
      <c r="K3358" s="12" t="str">
        <f>+VLOOKUP(FACTURACION[[#This Row],[REFERENCIA]],CODINV,2,FALSE)</f>
        <v>RES 24-48" W.C. ROJO</v>
      </c>
      <c r="L3358" s="12" t="str">
        <f>IF(VLOOKUP(FACTURACION[[#This Row],[REFERENCIA]],CODINV,3,FALSE)=0,"",VLOOKUP(FACTURACION[[#This Row],[REFERENCIA]],CODINV,3,FALSE))</f>
        <v>70017P082</v>
      </c>
      <c r="M3358" s="12" t="str">
        <f>+VLOOKUP(FACTURACION[[#This Row],[REFERENCIA]],CODINV,4,FALSE)</f>
        <v>REPUESTOS Y ACCESORIOS</v>
      </c>
      <c r="N3358" s="12" t="str">
        <f>+VLOOKUP(FACTURACION[[#This Row],[REFERENCIA]],CODINV,5,FALSE)</f>
        <v>HONEYWELL</v>
      </c>
      <c r="O3358" s="3">
        <v>1</v>
      </c>
      <c r="P3358" s="31">
        <v>15000</v>
      </c>
      <c r="Q3358" s="24">
        <f>+FACTURACION[[#This Row],[CANTIDAD]]*FACTURACION[[#This Row],[VR UNITARIO]]/1000</f>
        <v>15</v>
      </c>
      <c r="R3358" s="3" t="str">
        <f>+VLOOKUP(FACTURACION[[#This Row],[NIT]],TABLACLIENTE,5,FALSE)</f>
        <v>BOGOTÁ D.C.</v>
      </c>
    </row>
    <row r="3359" spans="3:18">
      <c r="C3359" s="29">
        <v>2016</v>
      </c>
      <c r="D3359" s="30" t="s">
        <v>85</v>
      </c>
      <c r="E3359" s="30">
        <f>MONTH(FACTURACION[[#This Row],[MES]]&amp;1)</f>
        <v>6</v>
      </c>
      <c r="F3359" s="223">
        <f>DATE(FACTURACION[[#This Row],[AÑO]],FACTURACION[[#This Row],[Mes numero]],1)</f>
        <v>42522</v>
      </c>
      <c r="G3359" s="160">
        <v>12075</v>
      </c>
      <c r="H3359" s="25">
        <v>800167643</v>
      </c>
      <c r="I3359" s="3" t="str">
        <f>+VLOOKUP(FACTURACION[[#This Row],[NIT]],TABLACLIENTE,2,FALSE)</f>
        <v>GASES DE OCCIDENTE S.A. E.S.P. (GDO)</v>
      </c>
      <c r="J3359" s="3" t="s">
        <v>604</v>
      </c>
      <c r="K3359" s="12" t="str">
        <f>+VLOOKUP(FACTURACION[[#This Row],[REFERENCIA]],CODINV,2,FALSE)</f>
        <v>DIAFRAGMA 1800CPB2</v>
      </c>
      <c r="L3359" s="12" t="str">
        <f>IF(VLOOKUP(FACTURACION[[#This Row],[REFERENCIA]],CODINV,3,FALSE)=0,"",VLOOKUP(FACTURACION[[#This Row],[REFERENCIA]],CODINV,3,FALSE))</f>
        <v>70014P186</v>
      </c>
      <c r="M3359" s="12" t="str">
        <f>+VLOOKUP(FACTURACION[[#This Row],[REFERENCIA]],CODINV,4,FALSE)</f>
        <v>REPUESTOS Y ACCESORIOS</v>
      </c>
      <c r="N3359" s="12" t="str">
        <f>+VLOOKUP(FACTURACION[[#This Row],[REFERENCIA]],CODINV,5,FALSE)</f>
        <v>HONEYWELL</v>
      </c>
      <c r="O3359" s="3">
        <v>8</v>
      </c>
      <c r="P3359" s="31">
        <v>55702</v>
      </c>
      <c r="Q3359" s="24">
        <f>+FACTURACION[[#This Row],[CANTIDAD]]*FACTURACION[[#This Row],[VR UNITARIO]]/1000</f>
        <v>445.61599999999999</v>
      </c>
      <c r="R3359" s="3" t="str">
        <f>+VLOOKUP(FACTURACION[[#This Row],[NIT]],TABLACLIENTE,5,FALSE)</f>
        <v>CALI</v>
      </c>
    </row>
    <row r="3360" spans="3:18">
      <c r="C3360" s="29">
        <v>2016</v>
      </c>
      <c r="D3360" s="30" t="s">
        <v>85</v>
      </c>
      <c r="E3360" s="30">
        <f>MONTH(FACTURACION[[#This Row],[MES]]&amp;1)</f>
        <v>6</v>
      </c>
      <c r="F3360" s="223">
        <f>DATE(FACTURACION[[#This Row],[AÑO]],FACTURACION[[#This Row],[Mes numero]],1)</f>
        <v>42522</v>
      </c>
      <c r="G3360" s="160">
        <v>12050</v>
      </c>
      <c r="H3360" s="25">
        <v>860510723</v>
      </c>
      <c r="I3360" s="3" t="str">
        <f>+VLOOKUP(FACTURACION[[#This Row],[NIT]],TABLACLIENTE,2,FALSE)</f>
        <v>SAENA DE COLOMBIA S.A.</v>
      </c>
      <c r="J3360" s="3" t="s">
        <v>616</v>
      </c>
      <c r="K3360" s="12" t="str">
        <f>+VLOOKUP(FACTURACION[[#This Row],[REFERENCIA]],CODINV,2,FALSE)</f>
        <v>ORIFICIO 3/4"</v>
      </c>
      <c r="L3360" s="12" t="str">
        <f>IF(VLOOKUP(FACTURACION[[#This Row],[REFERENCIA]],CODINV,3,FALSE)=0,"",VLOOKUP(FACTURACION[[#This Row],[REFERENCIA]],CODINV,3,FALSE))</f>
        <v>72983P014</v>
      </c>
      <c r="M3360" s="12" t="str">
        <f>+VLOOKUP(FACTURACION[[#This Row],[REFERENCIA]],CODINV,4,FALSE)</f>
        <v>REPUESTOS Y ACCESORIOS</v>
      </c>
      <c r="N3360" s="12" t="str">
        <f>+VLOOKUP(FACTURACION[[#This Row],[REFERENCIA]],CODINV,5,FALSE)</f>
        <v>HONEYWELL</v>
      </c>
      <c r="O3360" s="3">
        <v>1</v>
      </c>
      <c r="P3360" s="31">
        <v>45000</v>
      </c>
      <c r="Q3360" s="24">
        <f>+FACTURACION[[#This Row],[CANTIDAD]]*FACTURACION[[#This Row],[VR UNITARIO]]/1000</f>
        <v>45</v>
      </c>
      <c r="R3360" s="3" t="str">
        <f>+VLOOKUP(FACTURACION[[#This Row],[NIT]],TABLACLIENTE,5,FALSE)</f>
        <v>BOGOTÁ D.C.</v>
      </c>
    </row>
    <row r="3361" spans="3:18">
      <c r="C3361" s="29">
        <v>2016</v>
      </c>
      <c r="D3361" s="30" t="s">
        <v>85</v>
      </c>
      <c r="E3361" s="30">
        <f>MONTH(FACTURACION[[#This Row],[MES]]&amp;1)</f>
        <v>6</v>
      </c>
      <c r="F3361" s="223">
        <f>DATE(FACTURACION[[#This Row],[AÑO]],FACTURACION[[#This Row],[Mes numero]],1)</f>
        <v>42522</v>
      </c>
      <c r="G3361" s="160">
        <v>12050</v>
      </c>
      <c r="H3361" s="25">
        <v>860510723</v>
      </c>
      <c r="I3361" s="3" t="str">
        <f>+VLOOKUP(FACTURACION[[#This Row],[NIT]],TABLACLIENTE,2,FALSE)</f>
        <v>SAENA DE COLOMBIA S.A.</v>
      </c>
      <c r="J3361" s="3" t="s">
        <v>618</v>
      </c>
      <c r="K3361" s="12" t="str">
        <f>+VLOOKUP(FACTURACION[[#This Row],[REFERENCIA]],CODINV,2,FALSE)</f>
        <v>ORIFICIO 7/8"</v>
      </c>
      <c r="L3361" s="12" t="str">
        <f>IF(VLOOKUP(FACTURACION[[#This Row],[REFERENCIA]],CODINV,3,FALSE)=0,"",VLOOKUP(FACTURACION[[#This Row],[REFERENCIA]],CODINV,3,FALSE))</f>
        <v>72983P015</v>
      </c>
      <c r="M3361" s="12" t="str">
        <f>+VLOOKUP(FACTURACION[[#This Row],[REFERENCIA]],CODINV,4,FALSE)</f>
        <v>REPUESTOS Y ACCESORIOS</v>
      </c>
      <c r="N3361" s="12" t="str">
        <f>+VLOOKUP(FACTURACION[[#This Row],[REFERENCIA]],CODINV,5,FALSE)</f>
        <v>HONEYWELL</v>
      </c>
      <c r="O3361" s="3">
        <v>1</v>
      </c>
      <c r="P3361" s="31">
        <v>45000</v>
      </c>
      <c r="Q3361" s="24">
        <f>+FACTURACION[[#This Row],[CANTIDAD]]*FACTURACION[[#This Row],[VR UNITARIO]]/1000</f>
        <v>45</v>
      </c>
      <c r="R3361" s="3" t="str">
        <f>+VLOOKUP(FACTURACION[[#This Row],[NIT]],TABLACLIENTE,5,FALSE)</f>
        <v>BOGOTÁ D.C.</v>
      </c>
    </row>
    <row r="3362" spans="3:18">
      <c r="C3362" s="29">
        <v>2016</v>
      </c>
      <c r="D3362" s="30" t="s">
        <v>85</v>
      </c>
      <c r="E3362" s="30">
        <f>MONTH(FACTURACION[[#This Row],[MES]]&amp;1)</f>
        <v>6</v>
      </c>
      <c r="F3362" s="223">
        <f>DATE(FACTURACION[[#This Row],[AÑO]],FACTURACION[[#This Row],[Mes numero]],1)</f>
        <v>42522</v>
      </c>
      <c r="G3362" s="160">
        <v>12056</v>
      </c>
      <c r="H3362" s="25">
        <v>800170118</v>
      </c>
      <c r="I3362" s="3" t="str">
        <f>+VLOOKUP(FACTURACION[[#This Row],[NIT]],TABLACLIENTE,2,FALSE)</f>
        <v>PROMOTORA DE GASES DEL SUR S A E S P (PROGASUR S.A. E.S.P.)</v>
      </c>
      <c r="J3362" s="3" t="s">
        <v>180</v>
      </c>
      <c r="K3362" s="12" t="str">
        <f>+VLOOKUP(FACTURACION[[#This Row],[REFERENCIA]],CODINV,2,FALSE)</f>
        <v>O-RING, 0.38OD x.25ID BUNA 70</v>
      </c>
      <c r="L3362" s="12" t="str">
        <f>IF(VLOOKUP(FACTURACION[[#This Row],[REFERENCIA]],CODINV,3,FALSE)=0,"",VLOOKUP(FACTURACION[[#This Row],[REFERENCIA]],CODINV,3,FALSE))</f>
        <v>42710P146</v>
      </c>
      <c r="M3362" s="12" t="str">
        <f>+VLOOKUP(FACTURACION[[#This Row],[REFERENCIA]],CODINV,4,FALSE)</f>
        <v>REPUESTOS Y ACCESORIOS</v>
      </c>
      <c r="N3362" s="12" t="str">
        <f>+VLOOKUP(FACTURACION[[#This Row],[REFERENCIA]],CODINV,5,FALSE)</f>
        <v>HONEYWELL</v>
      </c>
      <c r="O3362" s="3">
        <v>54</v>
      </c>
      <c r="P3362" s="31">
        <v>2942</v>
      </c>
      <c r="Q3362" s="24">
        <f>+FACTURACION[[#This Row],[CANTIDAD]]*FACTURACION[[#This Row],[VR UNITARIO]]/1000</f>
        <v>158.86799999999999</v>
      </c>
      <c r="R3362" s="3" t="str">
        <f>+VLOOKUP(FACTURACION[[#This Row],[NIT]],TABLACLIENTE,5,FALSE)</f>
        <v>BOGOTÁ D.C.</v>
      </c>
    </row>
    <row r="3363" spans="3:18">
      <c r="C3363" s="29">
        <v>2016</v>
      </c>
      <c r="D3363" s="30" t="s">
        <v>85</v>
      </c>
      <c r="E3363" s="30">
        <f>MONTH(FACTURACION[[#This Row],[MES]]&amp;1)</f>
        <v>6</v>
      </c>
      <c r="F3363" s="223">
        <f>DATE(FACTURACION[[#This Row],[AÑO]],FACTURACION[[#This Row],[Mes numero]],1)</f>
        <v>42522</v>
      </c>
      <c r="G3363" s="160">
        <v>12056</v>
      </c>
      <c r="H3363" s="25">
        <v>800170118</v>
      </c>
      <c r="I3363" s="3" t="str">
        <f>+VLOOKUP(FACTURACION[[#This Row],[NIT]],TABLACLIENTE,2,FALSE)</f>
        <v>PROMOTORA DE GASES DEL SUR S A E S P (PROGASUR S.A. E.S.P.)</v>
      </c>
      <c r="J3363" s="3" t="s">
        <v>144</v>
      </c>
      <c r="K3363" s="12" t="str">
        <f>+VLOOKUP(FACTURACION[[#This Row],[REFERENCIA]],CODINV,2,FALSE)</f>
        <v>RES 10-75 PSIG ROJO</v>
      </c>
      <c r="L3363" s="12" t="str">
        <f>IF(VLOOKUP(FACTURACION[[#This Row],[REFERENCIA]],CODINV,3,FALSE)=0,"",VLOOKUP(FACTURACION[[#This Row],[REFERENCIA]],CODINV,3,FALSE))</f>
        <v>71411P012</v>
      </c>
      <c r="M3363" s="12" t="str">
        <f>+VLOOKUP(FACTURACION[[#This Row],[REFERENCIA]],CODINV,4,FALSE)</f>
        <v>REPUESTOS Y ACCESORIOS</v>
      </c>
      <c r="N3363" s="12" t="str">
        <f>+VLOOKUP(FACTURACION[[#This Row],[REFERENCIA]],CODINV,5,FALSE)</f>
        <v>HONEYWELL</v>
      </c>
      <c r="O3363" s="3">
        <v>1</v>
      </c>
      <c r="P3363" s="31">
        <v>35306</v>
      </c>
      <c r="Q3363" s="24">
        <f>+FACTURACION[[#This Row],[CANTIDAD]]*FACTURACION[[#This Row],[VR UNITARIO]]/1000</f>
        <v>35.305999999999997</v>
      </c>
      <c r="R3363" s="3" t="str">
        <f>+VLOOKUP(FACTURACION[[#This Row],[NIT]],TABLACLIENTE,5,FALSE)</f>
        <v>BOGOTÁ D.C.</v>
      </c>
    </row>
    <row r="3364" spans="3:18">
      <c r="C3364" s="29">
        <v>2016</v>
      </c>
      <c r="D3364" s="30" t="s">
        <v>85</v>
      </c>
      <c r="E3364" s="30">
        <f>MONTH(FACTURACION[[#This Row],[MES]]&amp;1)</f>
        <v>6</v>
      </c>
      <c r="F3364" s="223">
        <f>DATE(FACTURACION[[#This Row],[AÑO]],FACTURACION[[#This Row],[Mes numero]],1)</f>
        <v>42522</v>
      </c>
      <c r="G3364" s="160">
        <v>12056</v>
      </c>
      <c r="H3364" s="25">
        <v>800170118</v>
      </c>
      <c r="I3364" s="3" t="str">
        <f>+VLOOKUP(FACTURACION[[#This Row],[NIT]],TABLACLIENTE,2,FALSE)</f>
        <v>PROMOTORA DE GASES DEL SUR S A E S P (PROGASUR S.A. E.S.P.)</v>
      </c>
      <c r="J3364" s="3" t="s">
        <v>586</v>
      </c>
      <c r="K3364" s="12" t="str">
        <f>+VLOOKUP(FACTURACION[[#This Row],[REFERENCIA]],CODINV,2,FALSE)</f>
        <v>RES 200-325 BLANCO-ROJO</v>
      </c>
      <c r="L3364" s="12" t="str">
        <f>IF(VLOOKUP(FACTURACION[[#This Row],[REFERENCIA]],CODINV,3,FALSE)=0,"",VLOOKUP(FACTURACION[[#This Row],[REFERENCIA]],CODINV,3,FALSE))</f>
        <v>71411P046</v>
      </c>
      <c r="M3364" s="12" t="str">
        <f>+VLOOKUP(FACTURACION[[#This Row],[REFERENCIA]],CODINV,4,FALSE)</f>
        <v>REPUESTOS Y ACCESORIOS</v>
      </c>
      <c r="N3364" s="12" t="str">
        <f>+VLOOKUP(FACTURACION[[#This Row],[REFERENCIA]],CODINV,5,FALSE)</f>
        <v>HONEYWELL</v>
      </c>
      <c r="O3364" s="3">
        <v>1</v>
      </c>
      <c r="P3364" s="31">
        <v>73553</v>
      </c>
      <c r="Q3364" s="24">
        <f>+FACTURACION[[#This Row],[CANTIDAD]]*FACTURACION[[#This Row],[VR UNITARIO]]/1000</f>
        <v>73.552999999999997</v>
      </c>
      <c r="R3364" s="3" t="str">
        <f>+VLOOKUP(FACTURACION[[#This Row],[NIT]],TABLACLIENTE,5,FALSE)</f>
        <v>BOGOTÁ D.C.</v>
      </c>
    </row>
    <row r="3365" spans="3:18">
      <c r="C3365" s="29">
        <v>2016</v>
      </c>
      <c r="D3365" s="30" t="s">
        <v>85</v>
      </c>
      <c r="E3365" s="30">
        <f>MONTH(FACTURACION[[#This Row],[MES]]&amp;1)</f>
        <v>6</v>
      </c>
      <c r="F3365" s="223">
        <f>DATE(FACTURACION[[#This Row],[AÑO]],FACTURACION[[#This Row],[Mes numero]],1)</f>
        <v>42522</v>
      </c>
      <c r="G3365" s="160">
        <v>12056</v>
      </c>
      <c r="H3365" s="25">
        <v>800170118</v>
      </c>
      <c r="I3365" s="3" t="str">
        <f>+VLOOKUP(FACTURACION[[#This Row],[NIT]],TABLACLIENTE,2,FALSE)</f>
        <v>PROMOTORA DE GASES DEL SUR S A E S P (PROGASUR S.A. E.S.P.)</v>
      </c>
      <c r="J3365" s="3" t="s">
        <v>125</v>
      </c>
      <c r="K3365" s="12" t="str">
        <f>+VLOOKUP(FACTURACION[[#This Row],[REFERENCIA]],CODINV,2,FALSE)</f>
        <v>RES 150-600 PSIG DORADO</v>
      </c>
      <c r="L3365" s="12" t="str">
        <f>IF(VLOOKUP(FACTURACION[[#This Row],[REFERENCIA]],CODINV,3,FALSE)=0,"",VLOOKUP(FACTURACION[[#This Row],[REFERENCIA]],CODINV,3,FALSE))</f>
        <v>71421P008</v>
      </c>
      <c r="M3365" s="12" t="str">
        <f>+VLOOKUP(FACTURACION[[#This Row],[REFERENCIA]],CODINV,4,FALSE)</f>
        <v>REPUESTOS Y ACCESORIOS</v>
      </c>
      <c r="N3365" s="12" t="str">
        <f>+VLOOKUP(FACTURACION[[#This Row],[REFERENCIA]],CODINV,5,FALSE)</f>
        <v>HONEYWELL</v>
      </c>
      <c r="O3365" s="3">
        <v>1</v>
      </c>
      <c r="P3365" s="31">
        <v>135338</v>
      </c>
      <c r="Q3365" s="24">
        <f>+FACTURACION[[#This Row],[CANTIDAD]]*FACTURACION[[#This Row],[VR UNITARIO]]/1000</f>
        <v>135.33799999999999</v>
      </c>
      <c r="R3365" s="3" t="str">
        <f>+VLOOKUP(FACTURACION[[#This Row],[NIT]],TABLACLIENTE,5,FALSE)</f>
        <v>BOGOTÁ D.C.</v>
      </c>
    </row>
    <row r="3366" spans="3:18">
      <c r="C3366" s="29">
        <v>2016</v>
      </c>
      <c r="D3366" s="30" t="s">
        <v>85</v>
      </c>
      <c r="E3366" s="30">
        <f>MONTH(FACTURACION[[#This Row],[MES]]&amp;1)</f>
        <v>6</v>
      </c>
      <c r="F3366" s="223">
        <f>DATE(FACTURACION[[#This Row],[AÑO]],FACTURACION[[#This Row],[Mes numero]],1)</f>
        <v>42522</v>
      </c>
      <c r="G3366" s="160">
        <v>12071</v>
      </c>
      <c r="H3366" s="25">
        <v>890105526</v>
      </c>
      <c r="I3366" s="3" t="str">
        <f>+VLOOKUP(FACTURACION[[#This Row],[NIT]],TABLACLIENTE,2,FALSE)</f>
        <v>PROMIGAS S.A. E.S.P.</v>
      </c>
      <c r="J3366" s="3" t="s">
        <v>277</v>
      </c>
      <c r="K3366" s="12" t="str">
        <f>+VLOOKUP(FACTURACION[[#This Row],[REFERENCIA]],CODINV,2,FALSE)</f>
        <v>ORIFICIO 3/32"</v>
      </c>
      <c r="L3366" s="12" t="str">
        <f>IF(VLOOKUP(FACTURACION[[#This Row],[REFERENCIA]],CODINV,3,FALSE)=0,"",VLOOKUP(FACTURACION[[#This Row],[REFERENCIA]],CODINV,3,FALSE))</f>
        <v>70033P001</v>
      </c>
      <c r="M3366" s="12" t="str">
        <f>+VLOOKUP(FACTURACION[[#This Row],[REFERENCIA]],CODINV,4,FALSE)</f>
        <v>REPUESTOS Y ACCESORIOS</v>
      </c>
      <c r="N3366" s="12" t="str">
        <f>+VLOOKUP(FACTURACION[[#This Row],[REFERENCIA]],CODINV,5,FALSE)</f>
        <v>HONEYWELL</v>
      </c>
      <c r="O3366" s="3">
        <v>20</v>
      </c>
      <c r="P3366" s="31">
        <v>23923</v>
      </c>
      <c r="Q3366" s="24">
        <f>+FACTURACION[[#This Row],[CANTIDAD]]*FACTURACION[[#This Row],[VR UNITARIO]]/1000</f>
        <v>478.46</v>
      </c>
      <c r="R3366" s="3" t="str">
        <f>+VLOOKUP(FACTURACION[[#This Row],[NIT]],TABLACLIENTE,5,FALSE)</f>
        <v>BARRANQUILLA</v>
      </c>
    </row>
    <row r="3367" spans="3:18">
      <c r="C3367" s="29">
        <v>2016</v>
      </c>
      <c r="D3367" s="30" t="s">
        <v>85</v>
      </c>
      <c r="E3367" s="30">
        <f>MONTH(FACTURACION[[#This Row],[MES]]&amp;1)</f>
        <v>6</v>
      </c>
      <c r="F3367" s="223">
        <f>DATE(FACTURACION[[#This Row],[AÑO]],FACTURACION[[#This Row],[Mes numero]],1)</f>
        <v>42522</v>
      </c>
      <c r="G3367" s="160">
        <v>12032</v>
      </c>
      <c r="H3367" s="25">
        <v>900155947</v>
      </c>
      <c r="I3367" s="3" t="str">
        <f>+VLOOKUP(FACTURACION[[#This Row],[NIT]],TABLACLIENTE,2,FALSE)</f>
        <v>INGENIERIA DE MONTAJE Y MANTENIMIENTO DE ESTACIONES DE SERVICIO LTDA  (IMMES LTDA)</v>
      </c>
      <c r="J3367" s="3" t="s">
        <v>151</v>
      </c>
      <c r="K3367" s="12" t="str">
        <f>+VLOOKUP(FACTURACION[[#This Row],[REFERENCIA]],CODINV,2,FALSE)</f>
        <v>DIAFRAGMA BUNA Z-138</v>
      </c>
      <c r="L3367" s="12" t="str">
        <f>IF(VLOOKUP(FACTURACION[[#This Row],[REFERENCIA]],CODINV,3,FALSE)=0,"",VLOOKUP(FACTURACION[[#This Row],[REFERENCIA]],CODINV,3,FALSE))</f>
        <v>70170P028</v>
      </c>
      <c r="M3367" s="12" t="str">
        <f>+VLOOKUP(FACTURACION[[#This Row],[REFERENCIA]],CODINV,4,FALSE)</f>
        <v>REPUESTOS Y ACCESORIOS</v>
      </c>
      <c r="N3367" s="12" t="str">
        <f>+VLOOKUP(FACTURACION[[#This Row],[REFERENCIA]],CODINV,5,FALSE)</f>
        <v>HONEYWELL</v>
      </c>
      <c r="O3367" s="3">
        <v>10</v>
      </c>
      <c r="P3367" s="31">
        <v>21000</v>
      </c>
      <c r="Q3367" s="24">
        <f>+FACTURACION[[#This Row],[CANTIDAD]]*FACTURACION[[#This Row],[VR UNITARIO]]/1000</f>
        <v>210</v>
      </c>
      <c r="R3367" s="3" t="str">
        <f>+VLOOKUP(FACTURACION[[#This Row],[NIT]],TABLACLIENTE,5,FALSE)</f>
        <v>BOGOTÁ D.C.</v>
      </c>
    </row>
    <row r="3368" spans="3:18">
      <c r="C3368" s="29">
        <v>2016</v>
      </c>
      <c r="D3368" s="30" t="s">
        <v>85</v>
      </c>
      <c r="E3368" s="30">
        <f>MONTH(FACTURACION[[#This Row],[MES]]&amp;1)</f>
        <v>6</v>
      </c>
      <c r="F3368" s="223">
        <f>DATE(FACTURACION[[#This Row],[AÑO]],FACTURACION[[#This Row],[Mes numero]],1)</f>
        <v>42522</v>
      </c>
      <c r="G3368" s="160">
        <v>12047</v>
      </c>
      <c r="H3368" s="25">
        <v>900412658</v>
      </c>
      <c r="I3368" s="3" t="str">
        <f>+VLOOKUP(FACTURACION[[#This Row],[NIT]],TABLACLIENTE,2,FALSE)</f>
        <v>AZUL INGENIERIA S.A.S.</v>
      </c>
      <c r="J3368" s="3" t="s">
        <v>132</v>
      </c>
      <c r="K3368" s="12" t="str">
        <f>+VLOOKUP(FACTURACION[[#This Row],[REFERENCIA]],CODINV,2,FALSE)</f>
        <v>KIT REPARACION BUNA N 80</v>
      </c>
      <c r="L3368" s="12" t="str">
        <f>IF(VLOOKUP(FACTURACION[[#This Row],[REFERENCIA]],CODINV,3,FALSE)=0,"",VLOOKUP(FACTURACION[[#This Row],[REFERENCIA]],CODINV,3,FALSE))</f>
        <v>73914K010</v>
      </c>
      <c r="M3368" s="12" t="str">
        <f>+VLOOKUP(FACTURACION[[#This Row],[REFERENCIA]],CODINV,4,FALSE)</f>
        <v>REPUESTOS Y ACCESORIOS</v>
      </c>
      <c r="N3368" s="12" t="str">
        <f>+VLOOKUP(FACTURACION[[#This Row],[REFERENCIA]],CODINV,5,FALSE)</f>
        <v>HONEYWELL</v>
      </c>
      <c r="O3368" s="3">
        <v>5</v>
      </c>
      <c r="P3368" s="31">
        <v>80000</v>
      </c>
      <c r="Q3368" s="24">
        <f>+FACTURACION[[#This Row],[CANTIDAD]]*FACTURACION[[#This Row],[VR UNITARIO]]/1000</f>
        <v>400</v>
      </c>
      <c r="R3368" s="3" t="str">
        <f>+VLOOKUP(FACTURACION[[#This Row],[NIT]],TABLACLIENTE,5,FALSE)</f>
        <v>MEDELLIN</v>
      </c>
    </row>
    <row r="3369" spans="3:18">
      <c r="C3369" s="29">
        <v>2016</v>
      </c>
      <c r="D3369" s="30" t="s">
        <v>85</v>
      </c>
      <c r="E3369" s="30">
        <f>MONTH(FACTURACION[[#This Row],[MES]]&amp;1)</f>
        <v>6</v>
      </c>
      <c r="F3369" s="223">
        <f>DATE(FACTURACION[[#This Row],[AÑO]],FACTURACION[[#This Row],[Mes numero]],1)</f>
        <v>42522</v>
      </c>
      <c r="G3369" s="160">
        <v>12056</v>
      </c>
      <c r="H3369" s="25">
        <v>800170118</v>
      </c>
      <c r="I3369" s="3" t="str">
        <f>+VLOOKUP(FACTURACION[[#This Row],[NIT]],TABLACLIENTE,2,FALSE)</f>
        <v>PROMOTORA DE GASES DEL SUR S A E S P (PROGASUR S.A. E.S.P.)</v>
      </c>
      <c r="J3369" s="3" t="s">
        <v>288</v>
      </c>
      <c r="K3369" s="12" t="str">
        <f>+VLOOKUP(FACTURACION[[#This Row],[REFERENCIA]],CODINV,2,FALSE)</f>
        <v>MANGA 4" S300 H7</v>
      </c>
      <c r="L3369" s="12" t="str">
        <f>IF(VLOOKUP(FACTURACION[[#This Row],[REFERENCIA]],CODINV,3,FALSE)=0,"",VLOOKUP(FACTURACION[[#This Row],[REFERENCIA]],CODINV,3,FALSE))</f>
        <v>73404P001</v>
      </c>
      <c r="M3369" s="12" t="str">
        <f>+VLOOKUP(FACTURACION[[#This Row],[REFERENCIA]],CODINV,4,FALSE)</f>
        <v>MANGAS</v>
      </c>
      <c r="N3369" s="12" t="str">
        <f>+VLOOKUP(FACTURACION[[#This Row],[REFERENCIA]],CODINV,5,FALSE)</f>
        <v>HONEYWELL</v>
      </c>
      <c r="O3369" s="3">
        <v>3</v>
      </c>
      <c r="P3369" s="31">
        <v>1023861</v>
      </c>
      <c r="Q3369" s="24">
        <f>+FACTURACION[[#This Row],[CANTIDAD]]*FACTURACION[[#This Row],[VR UNITARIO]]/1000</f>
        <v>3071.5830000000001</v>
      </c>
      <c r="R3369" s="3" t="str">
        <f>+VLOOKUP(FACTURACION[[#This Row],[NIT]],TABLACLIENTE,5,FALSE)</f>
        <v>BOGOTÁ D.C.</v>
      </c>
    </row>
    <row r="3370" spans="3:18">
      <c r="C3370" s="29">
        <v>2016</v>
      </c>
      <c r="D3370" s="30" t="s">
        <v>85</v>
      </c>
      <c r="E3370" s="30">
        <f>MONTH(FACTURACION[[#This Row],[MES]]&amp;1)</f>
        <v>6</v>
      </c>
      <c r="F3370" s="223">
        <f>DATE(FACTURACION[[#This Row],[AÑO]],FACTURACION[[#This Row],[Mes numero]],1)</f>
        <v>42522</v>
      </c>
      <c r="G3370" s="160">
        <v>12056</v>
      </c>
      <c r="H3370" s="25">
        <v>800170118</v>
      </c>
      <c r="I3370" s="3" t="str">
        <f>+VLOOKUP(FACTURACION[[#This Row],[NIT]],TABLACLIENTE,2,FALSE)</f>
        <v>PROMOTORA DE GASES DEL SUR S A E S P (PROGASUR S.A. E.S.P.)</v>
      </c>
      <c r="J3370" s="3" t="s">
        <v>569</v>
      </c>
      <c r="K3370" s="12" t="str">
        <f>+VLOOKUP(FACTURACION[[#This Row],[REFERENCIA]],CODINV,2,FALSE)</f>
        <v>MANGA 2" S600 H7</v>
      </c>
      <c r="L3370" s="12" t="str">
        <f>IF(VLOOKUP(FACTURACION[[#This Row],[REFERENCIA]],CODINV,3,FALSE)=0,"",VLOOKUP(FACTURACION[[#This Row],[REFERENCIA]],CODINV,3,FALSE))</f>
        <v>73677P001</v>
      </c>
      <c r="M3370" s="12" t="str">
        <f>+VLOOKUP(FACTURACION[[#This Row],[REFERENCIA]],CODINV,4,FALSE)</f>
        <v>MANGAS</v>
      </c>
      <c r="N3370" s="12" t="str">
        <f>+VLOOKUP(FACTURACION[[#This Row],[REFERENCIA]],CODINV,5,FALSE)</f>
        <v>HONEYWELL</v>
      </c>
      <c r="O3370" s="3">
        <v>7</v>
      </c>
      <c r="P3370" s="31">
        <v>547236</v>
      </c>
      <c r="Q3370" s="24">
        <f>+FACTURACION[[#This Row],[CANTIDAD]]*FACTURACION[[#This Row],[VR UNITARIO]]/1000</f>
        <v>3830.652</v>
      </c>
      <c r="R3370" s="3" t="str">
        <f>+VLOOKUP(FACTURACION[[#This Row],[NIT]],TABLACLIENTE,5,FALSE)</f>
        <v>BOGOTÁ D.C.</v>
      </c>
    </row>
    <row r="3371" spans="3:18">
      <c r="C3371" s="29">
        <v>2016</v>
      </c>
      <c r="D3371" s="30" t="s">
        <v>85</v>
      </c>
      <c r="E3371" s="30">
        <f>MONTH(FACTURACION[[#This Row],[MES]]&amp;1)</f>
        <v>6</v>
      </c>
      <c r="F3371" s="223">
        <f>DATE(FACTURACION[[#This Row],[AÑO]],FACTURACION[[#This Row],[Mes numero]],1)</f>
        <v>42522</v>
      </c>
      <c r="G3371" s="160">
        <v>12056</v>
      </c>
      <c r="H3371" s="25">
        <v>800170118</v>
      </c>
      <c r="I3371" s="3" t="str">
        <f>+VLOOKUP(FACTURACION[[#This Row],[NIT]],TABLACLIENTE,2,FALSE)</f>
        <v>PROMOTORA DE GASES DEL SUR S A E S P (PROGASUR S.A. E.S.P.)</v>
      </c>
      <c r="J3371" s="3" t="s">
        <v>582</v>
      </c>
      <c r="K3371" s="12" t="str">
        <f>+VLOOKUP(FACTURACION[[#This Row],[REFERENCIA]],CODINV,2,FALSE)</f>
        <v>FILTER INSPIRATOR</v>
      </c>
      <c r="L3371" s="12" t="str">
        <f>IF(VLOOKUP(FACTURACION[[#This Row],[REFERENCIA]],CODINV,3,FALSE)=0,"",VLOOKUP(FACTURACION[[#This Row],[REFERENCIA]],CODINV,3,FALSE))</f>
        <v>74074P001</v>
      </c>
      <c r="M3371" s="12" t="str">
        <f>+VLOOKUP(FACTURACION[[#This Row],[REFERENCIA]],CODINV,4,FALSE)</f>
        <v>FILTROS</v>
      </c>
      <c r="N3371" s="12" t="str">
        <f>+VLOOKUP(FACTURACION[[#This Row],[REFERENCIA]],CODINV,5,FALSE)</f>
        <v>HONEYWELL</v>
      </c>
      <c r="O3371" s="3">
        <v>27</v>
      </c>
      <c r="P3371" s="31">
        <v>80909</v>
      </c>
      <c r="Q3371" s="24">
        <f>+FACTURACION[[#This Row],[CANTIDAD]]*FACTURACION[[#This Row],[VR UNITARIO]]/1000</f>
        <v>2184.5430000000001</v>
      </c>
      <c r="R3371" s="3" t="str">
        <f>+VLOOKUP(FACTURACION[[#This Row],[NIT]],TABLACLIENTE,5,FALSE)</f>
        <v>BOGOTÁ D.C.</v>
      </c>
    </row>
    <row r="3372" spans="3:18">
      <c r="C3372" s="29">
        <v>2016</v>
      </c>
      <c r="D3372" s="30" t="s">
        <v>85</v>
      </c>
      <c r="E3372" s="30">
        <f>MONTH(FACTURACION[[#This Row],[MES]]&amp;1)</f>
        <v>6</v>
      </c>
      <c r="F3372" s="223">
        <f>DATE(FACTURACION[[#This Row],[AÑO]],FACTURACION[[#This Row],[Mes numero]],1)</f>
        <v>42522</v>
      </c>
      <c r="G3372" s="160">
        <v>12089</v>
      </c>
      <c r="H3372" s="25">
        <v>890908643</v>
      </c>
      <c r="I3372" s="3" t="str">
        <f>+VLOOKUP(FACTURACION[[#This Row],[NIT]],TABLACLIENTE,2,FALSE)</f>
        <v>GASES DE ANTIOQUIA S.A. E.S.P.  (GAS ANTIOQUIA S.A. E.S.P.)</v>
      </c>
      <c r="J3372" s="3" t="s">
        <v>922</v>
      </c>
      <c r="K3372" s="12" t="str">
        <f>+VLOOKUP(FACTURACION[[#This Row],[REFERENCIA]],CODINV,2,FALSE)</f>
        <v>IMPLEMENTADOR (TECNICO)</v>
      </c>
      <c r="L3372" s="12" t="str">
        <f>IF(VLOOKUP(FACTURACION[[#This Row],[REFERENCIA]],CODINV,3,FALSE)=0,"",VLOOKUP(FACTURACION[[#This Row],[REFERENCIA]],CODINV,3,FALSE))</f>
        <v>72-038-0011</v>
      </c>
      <c r="M3372" s="12" t="str">
        <f>+VLOOKUP(FACTURACION[[#This Row],[REFERENCIA]],CODINV,4,FALSE)</f>
        <v>REPUESTOS Y ACCESORIOS</v>
      </c>
      <c r="N3372" s="12" t="str">
        <f>+VLOOKUP(FACTURACION[[#This Row],[REFERENCIA]],CODINV,5,FALSE)</f>
        <v>PEGASUS</v>
      </c>
      <c r="O3372" s="3">
        <v>1</v>
      </c>
      <c r="P3372" s="31">
        <v>547012</v>
      </c>
      <c r="Q3372" s="24">
        <f>+FACTURACION[[#This Row],[CANTIDAD]]*FACTURACION[[#This Row],[VR UNITARIO]]/1000</f>
        <v>547.01199999999994</v>
      </c>
      <c r="R3372" s="3" t="str">
        <f>+VLOOKUP(FACTURACION[[#This Row],[NIT]],TABLACLIENTE,5,FALSE)</f>
        <v>MEDELLIN</v>
      </c>
    </row>
    <row r="3373" spans="3:18">
      <c r="C3373" s="29">
        <v>2016</v>
      </c>
      <c r="D3373" s="30" t="s">
        <v>85</v>
      </c>
      <c r="E3373" s="30">
        <f>MONTH(FACTURACION[[#This Row],[MES]]&amp;1)</f>
        <v>6</v>
      </c>
      <c r="F3373" s="223">
        <f>DATE(FACTURACION[[#This Row],[AÑO]],FACTURACION[[#This Row],[Mes numero]],1)</f>
        <v>42522</v>
      </c>
      <c r="G3373" s="160">
        <v>12090</v>
      </c>
      <c r="H3373" s="25">
        <v>890908643</v>
      </c>
      <c r="I3373" s="3" t="str">
        <f>+VLOOKUP(FACTURACION[[#This Row],[NIT]],TABLACLIENTE,2,FALSE)</f>
        <v>GASES DE ANTIOQUIA S.A. E.S.P.  (GAS ANTIOQUIA S.A. E.S.P.)</v>
      </c>
      <c r="J3373" s="3" t="s">
        <v>922</v>
      </c>
      <c r="K3373" s="12" t="str">
        <f>+VLOOKUP(FACTURACION[[#This Row],[REFERENCIA]],CODINV,2,FALSE)</f>
        <v>IMPLEMENTADOR (TECNICO)</v>
      </c>
      <c r="L3373" s="12" t="str">
        <f>IF(VLOOKUP(FACTURACION[[#This Row],[REFERENCIA]],CODINV,3,FALSE)=0,"",VLOOKUP(FACTURACION[[#This Row],[REFERENCIA]],CODINV,3,FALSE))</f>
        <v>72-038-0011</v>
      </c>
      <c r="M3373" s="12" t="str">
        <f>+VLOOKUP(FACTURACION[[#This Row],[REFERENCIA]],CODINV,4,FALSE)</f>
        <v>REPUESTOS Y ACCESORIOS</v>
      </c>
      <c r="N3373" s="12" t="str">
        <f>+VLOOKUP(FACTURACION[[#This Row],[REFERENCIA]],CODINV,5,FALSE)</f>
        <v>PEGASUS</v>
      </c>
      <c r="O3373" s="3">
        <v>8</v>
      </c>
      <c r="P3373" s="31">
        <v>495074</v>
      </c>
      <c r="Q3373" s="24">
        <f>+FACTURACION[[#This Row],[CANTIDAD]]*FACTURACION[[#This Row],[VR UNITARIO]]/1000</f>
        <v>3960.5920000000001</v>
      </c>
      <c r="R3373" s="3" t="str">
        <f>+VLOOKUP(FACTURACION[[#This Row],[NIT]],TABLACLIENTE,5,FALSE)</f>
        <v>MEDELLIN</v>
      </c>
    </row>
    <row r="3374" spans="3:18">
      <c r="C3374" s="29">
        <v>2016</v>
      </c>
      <c r="D3374" s="30" t="s">
        <v>85</v>
      </c>
      <c r="E3374" s="30">
        <f>MONTH(FACTURACION[[#This Row],[MES]]&amp;1)</f>
        <v>6</v>
      </c>
      <c r="F3374" s="223">
        <f>DATE(FACTURACION[[#This Row],[AÑO]],FACTURACION[[#This Row],[Mes numero]],1)</f>
        <v>42522</v>
      </c>
      <c r="G3374" s="160">
        <v>12030</v>
      </c>
      <c r="H3374" s="25">
        <v>800074033</v>
      </c>
      <c r="I3374" s="3" t="str">
        <f>+VLOOKUP(FACTURACION[[#This Row],[NIT]],TABLACLIENTE,2,FALSE)</f>
        <v>COMPAÑIAS ASOCIADAS DE GAS S.A. E.S.P (ASOGAS SA ESP)</v>
      </c>
      <c r="J3374" s="3" t="s">
        <v>119</v>
      </c>
      <c r="K3374" s="12" t="str">
        <f>+VLOOKUP(FACTURACION[[#This Row],[REFERENCIA]],CODINV,2,FALSE)</f>
        <v>CONVERTIDOR RS-422/485 TROYA MASICO</v>
      </c>
      <c r="L3374" s="12" t="str">
        <f>IF(VLOOKUP(FACTURACION[[#This Row],[REFERENCIA]],CODINV,3,FALSE)=0,"",VLOOKUP(FACTURACION[[#This Row],[REFERENCIA]],CODINV,3,FALSE))</f>
        <v>72-022-0049YY</v>
      </c>
      <c r="M3374" s="12" t="str">
        <f>+VLOOKUP(FACTURACION[[#This Row],[REFERENCIA]],CODINV,4,FALSE)</f>
        <v>REPUESTOS Y ACCESORIOS</v>
      </c>
      <c r="N3374" s="12" t="str">
        <f>+VLOOKUP(FACTURACION[[#This Row],[REFERENCIA]],CODINV,5,FALSE)</f>
        <v>RED SEAL MEASUREMENT</v>
      </c>
      <c r="O3374" s="3">
        <v>3</v>
      </c>
      <c r="P3374" s="31">
        <v>577765</v>
      </c>
      <c r="Q3374" s="24">
        <f>+FACTURACION[[#This Row],[CANTIDAD]]*FACTURACION[[#This Row],[VR UNITARIO]]/1000</f>
        <v>1733.2950000000001</v>
      </c>
      <c r="R3374" s="3" t="str">
        <f>+VLOOKUP(FACTURACION[[#This Row],[NIT]],TABLACLIENTE,5,FALSE)</f>
        <v>MOSQUERA</v>
      </c>
    </row>
    <row r="3375" spans="3:18">
      <c r="C3375" s="29">
        <v>2016</v>
      </c>
      <c r="D3375" s="30" t="s">
        <v>85</v>
      </c>
      <c r="E3375" s="30">
        <f>MONTH(FACTURACION[[#This Row],[MES]]&amp;1)</f>
        <v>6</v>
      </c>
      <c r="F3375" s="223">
        <f>DATE(FACTURACION[[#This Row],[AÑO]],FACTURACION[[#This Row],[Mes numero]],1)</f>
        <v>42522</v>
      </c>
      <c r="G3375" s="160">
        <v>12087</v>
      </c>
      <c r="H3375" s="25">
        <v>890310688</v>
      </c>
      <c r="I3375" s="3" t="str">
        <f>+VLOOKUP(FACTURACION[[#This Row],[NIT]],TABLACLIENTE,2,FALSE)</f>
        <v>COLGAS DE OCCIDENTE S.A. E.S.P.</v>
      </c>
      <c r="J3375" s="3" t="s">
        <v>258</v>
      </c>
      <c r="K3375" s="12" t="str">
        <f>+VLOOKUP(FACTURACION[[#This Row],[REFERENCIA]],CODINV,2,FALSE)</f>
        <v>LICENCIA PREMIUM TROYA III</v>
      </c>
      <c r="L3375" s="12" t="str">
        <f>IF(VLOOKUP(FACTURACION[[#This Row],[REFERENCIA]],CODINV,3,FALSE)=0,"",VLOOKUP(FACTURACION[[#This Row],[REFERENCIA]],CODINV,3,FALSE))</f>
        <v>720370001YY</v>
      </c>
      <c r="M3375" s="12" t="str">
        <f>+VLOOKUP(FACTURACION[[#This Row],[REFERENCIA]],CODINV,4,FALSE)</f>
        <v>REPUESTOS Y ACCESORIOS</v>
      </c>
      <c r="N3375" s="12" t="str">
        <f>+VLOOKUP(FACTURACION[[#This Row],[REFERENCIA]],CODINV,5,FALSE)</f>
        <v>RED SEAL MEASUREMENT</v>
      </c>
      <c r="O3375" s="3">
        <v>3</v>
      </c>
      <c r="P3375" s="31">
        <v>1039060</v>
      </c>
      <c r="Q3375" s="24">
        <f>+FACTURACION[[#This Row],[CANTIDAD]]*FACTURACION[[#This Row],[VR UNITARIO]]/1000</f>
        <v>3117.18</v>
      </c>
      <c r="R3375" s="3" t="str">
        <f>+VLOOKUP(FACTURACION[[#This Row],[NIT]],TABLACLIENTE,5,FALSE)</f>
        <v>CALI</v>
      </c>
    </row>
    <row r="3376" spans="3:18">
      <c r="C3376" s="29">
        <v>2016</v>
      </c>
      <c r="D3376" s="30" t="s">
        <v>85</v>
      </c>
      <c r="E3376" s="30">
        <f>MONTH(FACTURACION[[#This Row],[MES]]&amp;1)</f>
        <v>6</v>
      </c>
      <c r="F3376" s="223">
        <f>DATE(FACTURACION[[#This Row],[AÑO]],FACTURACION[[#This Row],[Mes numero]],1)</f>
        <v>42522</v>
      </c>
      <c r="G3376" s="160">
        <v>12092</v>
      </c>
      <c r="H3376" s="25">
        <v>800074033</v>
      </c>
      <c r="I3376" s="3" t="str">
        <f>+VLOOKUP(FACTURACION[[#This Row],[NIT]],TABLACLIENTE,2,FALSE)</f>
        <v>COMPAÑIAS ASOCIADAS DE GAS S.A. E.S.P (ASOGAS SA ESP)</v>
      </c>
      <c r="J3376" s="3" t="s">
        <v>258</v>
      </c>
      <c r="K3376" s="12" t="str">
        <f>+VLOOKUP(FACTURACION[[#This Row],[REFERENCIA]],CODINV,2,FALSE)</f>
        <v>LICENCIA PREMIUM TROYA III</v>
      </c>
      <c r="L3376" s="12" t="str">
        <f>IF(VLOOKUP(FACTURACION[[#This Row],[REFERENCIA]],CODINV,3,FALSE)=0,"",VLOOKUP(FACTURACION[[#This Row],[REFERENCIA]],CODINV,3,FALSE))</f>
        <v>720370001YY</v>
      </c>
      <c r="M3376" s="12" t="str">
        <f>+VLOOKUP(FACTURACION[[#This Row],[REFERENCIA]],CODINV,4,FALSE)</f>
        <v>REPUESTOS Y ACCESORIOS</v>
      </c>
      <c r="N3376" s="12" t="str">
        <f>+VLOOKUP(FACTURACION[[#This Row],[REFERENCIA]],CODINV,5,FALSE)</f>
        <v>RED SEAL MEASUREMENT</v>
      </c>
      <c r="O3376" s="3">
        <v>4</v>
      </c>
      <c r="P3376" s="31">
        <v>1021115</v>
      </c>
      <c r="Q3376" s="24">
        <f>+FACTURACION[[#This Row],[CANTIDAD]]*FACTURACION[[#This Row],[VR UNITARIO]]/1000</f>
        <v>4084.46</v>
      </c>
      <c r="R3376" s="3" t="str">
        <f>+VLOOKUP(FACTURACION[[#This Row],[NIT]],TABLACLIENTE,5,FALSE)</f>
        <v>MOSQUERA</v>
      </c>
    </row>
    <row r="3377" spans="3:18">
      <c r="C3377" s="29">
        <v>2016</v>
      </c>
      <c r="D3377" s="30" t="s">
        <v>85</v>
      </c>
      <c r="E3377" s="30">
        <f>MONTH(FACTURACION[[#This Row],[MES]]&amp;1)</f>
        <v>6</v>
      </c>
      <c r="F3377" s="223">
        <f>DATE(FACTURACION[[#This Row],[AÑO]],FACTURACION[[#This Row],[Mes numero]],1)</f>
        <v>42522</v>
      </c>
      <c r="G3377" s="160">
        <v>12088</v>
      </c>
      <c r="H3377" s="25">
        <v>890908643</v>
      </c>
      <c r="I3377" s="3" t="str">
        <f>+VLOOKUP(FACTURACION[[#This Row],[NIT]],TABLACLIENTE,2,FALSE)</f>
        <v>GASES DE ANTIOQUIA S.A. E.S.P.  (GAS ANTIOQUIA S.A. E.S.P.)</v>
      </c>
      <c r="J3377" s="3" t="s">
        <v>258</v>
      </c>
      <c r="K3377" s="12" t="str">
        <f>+VLOOKUP(FACTURACION[[#This Row],[REFERENCIA]],CODINV,2,FALSE)</f>
        <v>LICENCIA PREMIUM TROYA III</v>
      </c>
      <c r="L3377" s="12" t="str">
        <f>IF(VLOOKUP(FACTURACION[[#This Row],[REFERENCIA]],CODINV,3,FALSE)=0,"",VLOOKUP(FACTURACION[[#This Row],[REFERENCIA]],CODINV,3,FALSE))</f>
        <v>720370001YY</v>
      </c>
      <c r="M3377" s="12" t="str">
        <f>+VLOOKUP(FACTURACION[[#This Row],[REFERENCIA]],CODINV,4,FALSE)</f>
        <v>REPUESTOS Y ACCESORIOS</v>
      </c>
      <c r="N3377" s="12" t="str">
        <f>+VLOOKUP(FACTURACION[[#This Row],[REFERENCIA]],CODINV,5,FALSE)</f>
        <v>RED SEAL MEASUREMENT</v>
      </c>
      <c r="O3377" s="3">
        <v>1</v>
      </c>
      <c r="P3377" s="31">
        <v>1013044</v>
      </c>
      <c r="Q3377" s="24">
        <f>+FACTURACION[[#This Row],[CANTIDAD]]*FACTURACION[[#This Row],[VR UNITARIO]]/1000</f>
        <v>1013.044</v>
      </c>
      <c r="R3377" s="3" t="str">
        <f>+VLOOKUP(FACTURACION[[#This Row],[NIT]],TABLACLIENTE,5,FALSE)</f>
        <v>MEDELLIN</v>
      </c>
    </row>
    <row r="3378" spans="3:18">
      <c r="C3378" s="29">
        <v>2016</v>
      </c>
      <c r="D3378" s="30" t="s">
        <v>85</v>
      </c>
      <c r="E3378" s="30">
        <f>MONTH(FACTURACION[[#This Row],[MES]]&amp;1)</f>
        <v>6</v>
      </c>
      <c r="F3378" s="223">
        <f>DATE(FACTURACION[[#This Row],[AÑO]],FACTURACION[[#This Row],[Mes numero]],1)</f>
        <v>42522</v>
      </c>
      <c r="G3378" s="160">
        <v>12030</v>
      </c>
      <c r="H3378" s="25">
        <v>800074033</v>
      </c>
      <c r="I3378" s="3" t="str">
        <f>+VLOOKUP(FACTURACION[[#This Row],[NIT]],TABLACLIENTE,2,FALSE)</f>
        <v>COMPAÑIAS ASOCIADAS DE GAS S.A. E.S.P (ASOGAS SA ESP)</v>
      </c>
      <c r="J3378" s="3" t="s">
        <v>259</v>
      </c>
      <c r="K3378" s="12" t="str">
        <f>+VLOOKUP(FACTURACION[[#This Row],[REFERENCIA]],CODINV,2,FALSE)</f>
        <v>KIT CONVERSION TROYA III</v>
      </c>
      <c r="L3378" s="12" t="str">
        <f>IF(VLOOKUP(FACTURACION[[#This Row],[REFERENCIA]],CODINV,3,FALSE)=0,"",VLOOKUP(FACTURACION[[#This Row],[REFERENCIA]],CODINV,3,FALSE))</f>
        <v>72-037-001YY</v>
      </c>
      <c r="M3378" s="12" t="str">
        <f>+VLOOKUP(FACTURACION[[#This Row],[REFERENCIA]],CODINV,4,FALSE)</f>
        <v>REPUESTOS Y ACCESORIOS</v>
      </c>
      <c r="N3378" s="12" t="str">
        <f>+VLOOKUP(FACTURACION[[#This Row],[REFERENCIA]],CODINV,5,FALSE)</f>
        <v>RED SEAL MEASUREMENT</v>
      </c>
      <c r="O3378" s="3">
        <v>28</v>
      </c>
      <c r="P3378" s="31">
        <v>1733294</v>
      </c>
      <c r="Q3378" s="24">
        <f>+FACTURACION[[#This Row],[CANTIDAD]]*FACTURACION[[#This Row],[VR UNITARIO]]/1000</f>
        <v>48532.232000000004</v>
      </c>
      <c r="R3378" s="3" t="str">
        <f>+VLOOKUP(FACTURACION[[#This Row],[NIT]],TABLACLIENTE,5,FALSE)</f>
        <v>MOSQUERA</v>
      </c>
    </row>
    <row r="3379" spans="3:18">
      <c r="C3379" s="29">
        <v>2016</v>
      </c>
      <c r="D3379" s="30" t="s">
        <v>85</v>
      </c>
      <c r="E3379" s="30">
        <f>MONTH(FACTURACION[[#This Row],[MES]]&amp;1)</f>
        <v>6</v>
      </c>
      <c r="F3379" s="223">
        <f>DATE(FACTURACION[[#This Row],[AÑO]],FACTURACION[[#This Row],[Mes numero]],1)</f>
        <v>42522</v>
      </c>
      <c r="G3379" s="160">
        <v>12067</v>
      </c>
      <c r="H3379" s="25">
        <v>830137252</v>
      </c>
      <c r="I3379" s="3" t="str">
        <f>+VLOOKUP(FACTURACION[[#This Row],[NIT]],TABLACLIENTE,2,FALSE)</f>
        <v>SAGENCO SAS</v>
      </c>
      <c r="J3379" s="3" t="s">
        <v>31</v>
      </c>
      <c r="K3379" s="12" t="str">
        <f>+VLOOKUP(FACTURACION[[#This Row],[REFERENCIA]],CODINV,2,FALSE)</f>
        <v>KIT DE RETORNO PARA MULTIVALVULA</v>
      </c>
      <c r="L3379" s="12" t="str">
        <f>IF(VLOOKUP(FACTURACION[[#This Row],[REFERENCIA]],CODINV,3,FALSE)=0,"",VLOOKUP(FACTURACION[[#This Row],[REFERENCIA]],CODINV,3,FALSE))</f>
        <v>8475-51A</v>
      </c>
      <c r="M3379" s="12" t="str">
        <f>+VLOOKUP(FACTURACION[[#This Row],[REFERENCIA]],CODINV,4,FALSE)</f>
        <v>REPUESTOS Y ACCESORIOS</v>
      </c>
      <c r="N3379" s="12" t="str">
        <f>+VLOOKUP(FACTURACION[[#This Row],[REFERENCIA]],CODINV,5,FALSE)</f>
        <v>REGO</v>
      </c>
      <c r="O3379" s="3">
        <v>1</v>
      </c>
      <c r="P3379" s="31">
        <v>42000</v>
      </c>
      <c r="Q3379" s="24">
        <f>+FACTURACION[[#This Row],[CANTIDAD]]*FACTURACION[[#This Row],[VR UNITARIO]]/1000</f>
        <v>42</v>
      </c>
      <c r="R3379" s="3" t="str">
        <f>+VLOOKUP(FACTURACION[[#This Row],[NIT]],TABLACLIENTE,5,FALSE)</f>
        <v>BOGOTÁ D.C.</v>
      </c>
    </row>
    <row r="3380" spans="3:18">
      <c r="C3380" s="29">
        <v>2016</v>
      </c>
      <c r="D3380" s="30" t="s">
        <v>85</v>
      </c>
      <c r="E3380" s="30">
        <f>MONTH(FACTURACION[[#This Row],[MES]]&amp;1)</f>
        <v>6</v>
      </c>
      <c r="F3380" s="223">
        <f>DATE(FACTURACION[[#This Row],[AÑO]],FACTURACION[[#This Row],[Mes numero]],1)</f>
        <v>42522</v>
      </c>
      <c r="G3380" s="160">
        <v>12099</v>
      </c>
      <c r="H3380" s="25">
        <v>830137252</v>
      </c>
      <c r="I3380" s="3" t="str">
        <f>+VLOOKUP(FACTURACION[[#This Row],[NIT]],TABLACLIENTE,2,FALSE)</f>
        <v>SAGENCO SAS</v>
      </c>
      <c r="J3380" s="3" t="s">
        <v>31</v>
      </c>
      <c r="K3380" s="12" t="str">
        <f>+VLOOKUP(FACTURACION[[#This Row],[REFERENCIA]],CODINV,2,FALSE)</f>
        <v>KIT DE RETORNO PARA MULTIVALVULA</v>
      </c>
      <c r="L3380" s="12" t="str">
        <f>IF(VLOOKUP(FACTURACION[[#This Row],[REFERENCIA]],CODINV,3,FALSE)=0,"",VLOOKUP(FACTURACION[[#This Row],[REFERENCIA]],CODINV,3,FALSE))</f>
        <v>8475-51A</v>
      </c>
      <c r="M3380" s="12" t="str">
        <f>+VLOOKUP(FACTURACION[[#This Row],[REFERENCIA]],CODINV,4,FALSE)</f>
        <v>REPUESTOS Y ACCESORIOS</v>
      </c>
      <c r="N3380" s="12" t="str">
        <f>+VLOOKUP(FACTURACION[[#This Row],[REFERENCIA]],CODINV,5,FALSE)</f>
        <v>REGO</v>
      </c>
      <c r="O3380" s="3">
        <v>1</v>
      </c>
      <c r="P3380" s="31">
        <v>38000</v>
      </c>
      <c r="Q3380" s="24">
        <f>+FACTURACION[[#This Row],[CANTIDAD]]*FACTURACION[[#This Row],[VR UNITARIO]]/1000</f>
        <v>38</v>
      </c>
      <c r="R3380" s="3" t="str">
        <f>+VLOOKUP(FACTURACION[[#This Row],[NIT]],TABLACLIENTE,5,FALSE)</f>
        <v>BOGOTÁ D.C.</v>
      </c>
    </row>
    <row r="3381" spans="3:18">
      <c r="C3381" s="29">
        <v>2016</v>
      </c>
      <c r="D3381" s="30" t="s">
        <v>85</v>
      </c>
      <c r="E3381" s="30">
        <f>MONTH(FACTURACION[[#This Row],[MES]]&amp;1)</f>
        <v>6</v>
      </c>
      <c r="F3381" s="223">
        <f>DATE(FACTURACION[[#This Row],[AÑO]],FACTURACION[[#This Row],[Mes numero]],1)</f>
        <v>42522</v>
      </c>
      <c r="G3381" s="160">
        <v>12065</v>
      </c>
      <c r="H3381" s="25">
        <v>830137252</v>
      </c>
      <c r="I3381" s="3" t="str">
        <f>+VLOOKUP(FACTURACION[[#This Row],[NIT]],TABLACLIENTE,2,FALSE)</f>
        <v>SAGENCO SAS</v>
      </c>
      <c r="J3381" s="3" t="s">
        <v>165</v>
      </c>
      <c r="K3381" s="12" t="str">
        <f>+VLOOKUP(FACTURACION[[#This Row],[REFERENCIA]],CODINV,2,FALSE)</f>
        <v>KIT DE EMPAQUE RETORNO</v>
      </c>
      <c r="L3381" s="12" t="str">
        <f>IF(VLOOKUP(FACTURACION[[#This Row],[REFERENCIA]],CODINV,3,FALSE)=0,"",VLOOKUP(FACTURACION[[#This Row],[REFERENCIA]],CODINV,3,FALSE))</f>
        <v>8475-81A</v>
      </c>
      <c r="M3381" s="12" t="str">
        <f>+VLOOKUP(FACTURACION[[#This Row],[REFERENCIA]],CODINV,4,FALSE)</f>
        <v>REPUESTOS Y ACCESORIOS</v>
      </c>
      <c r="N3381" s="12" t="str">
        <f>+VLOOKUP(FACTURACION[[#This Row],[REFERENCIA]],CODINV,5,FALSE)</f>
        <v>REGO</v>
      </c>
      <c r="O3381" s="3">
        <v>1</v>
      </c>
      <c r="P3381" s="31">
        <v>15000</v>
      </c>
      <c r="Q3381" s="24">
        <f>+FACTURACION[[#This Row],[CANTIDAD]]*FACTURACION[[#This Row],[VR UNITARIO]]/1000</f>
        <v>15</v>
      </c>
      <c r="R3381" s="3" t="str">
        <f>+VLOOKUP(FACTURACION[[#This Row],[NIT]],TABLACLIENTE,5,FALSE)</f>
        <v>BOGOTÁ D.C.</v>
      </c>
    </row>
    <row r="3382" spans="3:18">
      <c r="C3382" s="29">
        <v>2016</v>
      </c>
      <c r="D3382" s="30" t="s">
        <v>85</v>
      </c>
      <c r="E3382" s="30">
        <f>MONTH(FACTURACION[[#This Row],[MES]]&amp;1)</f>
        <v>6</v>
      </c>
      <c r="F3382" s="223">
        <f>DATE(FACTURACION[[#This Row],[AÑO]],FACTURACION[[#This Row],[Mes numero]],1)</f>
        <v>42522</v>
      </c>
      <c r="G3382" s="160">
        <v>12070</v>
      </c>
      <c r="H3382" s="25">
        <v>830137252</v>
      </c>
      <c r="I3382" s="3" t="str">
        <f>+VLOOKUP(FACTURACION[[#This Row],[NIT]],TABLACLIENTE,2,FALSE)</f>
        <v>SAGENCO SAS</v>
      </c>
      <c r="J3382" s="3" t="s">
        <v>165</v>
      </c>
      <c r="K3382" s="12" t="str">
        <f>+VLOOKUP(FACTURACION[[#This Row],[REFERENCIA]],CODINV,2,FALSE)</f>
        <v>KIT DE EMPAQUE RETORNO</v>
      </c>
      <c r="L3382" s="12" t="str">
        <f>IF(VLOOKUP(FACTURACION[[#This Row],[REFERENCIA]],CODINV,3,FALSE)=0,"",VLOOKUP(FACTURACION[[#This Row],[REFERENCIA]],CODINV,3,FALSE))</f>
        <v>8475-81A</v>
      </c>
      <c r="M3382" s="12" t="str">
        <f>+VLOOKUP(FACTURACION[[#This Row],[REFERENCIA]],CODINV,4,FALSE)</f>
        <v>REPUESTOS Y ACCESORIOS</v>
      </c>
      <c r="N3382" s="12" t="str">
        <f>+VLOOKUP(FACTURACION[[#This Row],[REFERENCIA]],CODINV,5,FALSE)</f>
        <v>REGO</v>
      </c>
      <c r="O3382" s="3">
        <v>1</v>
      </c>
      <c r="P3382" s="31">
        <v>15000</v>
      </c>
      <c r="Q3382" s="24">
        <f>+FACTURACION[[#This Row],[CANTIDAD]]*FACTURACION[[#This Row],[VR UNITARIO]]/1000</f>
        <v>15</v>
      </c>
      <c r="R3382" s="3" t="str">
        <f>+VLOOKUP(FACTURACION[[#This Row],[NIT]],TABLACLIENTE,5,FALSE)</f>
        <v>BOGOTÁ D.C.</v>
      </c>
    </row>
    <row r="3383" spans="3:18">
      <c r="C3383" s="29">
        <v>2016</v>
      </c>
      <c r="D3383" s="30" t="s">
        <v>85</v>
      </c>
      <c r="E3383" s="30">
        <f>MONTH(FACTURACION[[#This Row],[MES]]&amp;1)</f>
        <v>6</v>
      </c>
      <c r="F3383" s="223">
        <f>DATE(FACTURACION[[#This Row],[AÑO]],FACTURACION[[#This Row],[Mes numero]],1)</f>
        <v>42522</v>
      </c>
      <c r="G3383" s="160">
        <v>12026</v>
      </c>
      <c r="H3383" s="25">
        <v>900396759</v>
      </c>
      <c r="I3383" s="3" t="str">
        <f>+VLOOKUP(FACTURACION[[#This Row],[NIT]],TABLACLIENTE,2,FALSE)</f>
        <v>CHILCO DISTRIBUIDORA DE GAS Y ENERGIA S.A.S. E.S.P.</v>
      </c>
      <c r="J3383" s="3" t="s">
        <v>169</v>
      </c>
      <c r="K3383" s="12" t="str">
        <f>+VLOOKUP(FACTURACION[[#This Row],[REFERENCIA]],CODINV,2,FALSE)</f>
        <v>VALVULA DE ALIVIO HIDROSTATICA 1/4"</v>
      </c>
      <c r="L3383" s="12" t="str">
        <f>IF(VLOOKUP(FACTURACION[[#This Row],[REFERENCIA]],CODINV,3,FALSE)=0,"",VLOOKUP(FACTURACION[[#This Row],[REFERENCIA]],CODINV,3,FALSE))</f>
        <v>3127U</v>
      </c>
      <c r="M3383" s="12" t="str">
        <f>+VLOOKUP(FACTURACION[[#This Row],[REFERENCIA]],CODINV,4,FALSE)</f>
        <v>VÁLVULAS Y MULTIVÁLVULAS</v>
      </c>
      <c r="N3383" s="12" t="str">
        <f>+VLOOKUP(FACTURACION[[#This Row],[REFERENCIA]],CODINV,5,FALSE)</f>
        <v>REGO</v>
      </c>
      <c r="O3383" s="3">
        <v>1</v>
      </c>
      <c r="P3383" s="31">
        <v>42700</v>
      </c>
      <c r="Q3383" s="24">
        <f>+FACTURACION[[#This Row],[CANTIDAD]]*FACTURACION[[#This Row],[VR UNITARIO]]/1000</f>
        <v>42.7</v>
      </c>
      <c r="R3383" s="3" t="str">
        <f>+VLOOKUP(FACTURACION[[#This Row],[NIT]],TABLACLIENTE,5,FALSE)</f>
        <v>BOGOTÁ D.C.</v>
      </c>
    </row>
    <row r="3384" spans="3:18">
      <c r="C3384" s="29">
        <v>2016</v>
      </c>
      <c r="D3384" s="30" t="s">
        <v>85</v>
      </c>
      <c r="E3384" s="30">
        <f>MONTH(FACTURACION[[#This Row],[MES]]&amp;1)</f>
        <v>6</v>
      </c>
      <c r="F3384" s="223">
        <f>DATE(FACTURACION[[#This Row],[AÑO]],FACTURACION[[#This Row],[Mes numero]],1)</f>
        <v>42522</v>
      </c>
      <c r="G3384" s="160">
        <v>12099</v>
      </c>
      <c r="H3384" s="25">
        <v>830137252</v>
      </c>
      <c r="I3384" s="3" t="str">
        <f>+VLOOKUP(FACTURACION[[#This Row],[NIT]],TABLACLIENTE,2,FALSE)</f>
        <v>SAGENCO SAS</v>
      </c>
      <c r="J3384" s="3" t="s">
        <v>273</v>
      </c>
      <c r="K3384" s="12" t="str">
        <f>+VLOOKUP(FACTURACION[[#This Row],[REFERENCIA]],CODINV,2,FALSE)</f>
        <v>VALVULA DE ALIVIO EXTERNA 3/4" NPT</v>
      </c>
      <c r="L3384" s="12" t="str">
        <f>IF(VLOOKUP(FACTURACION[[#This Row],[REFERENCIA]],CODINV,3,FALSE)=0,"",VLOOKUP(FACTURACION[[#This Row],[REFERENCIA]],CODINV,3,FALSE))</f>
        <v>3131G</v>
      </c>
      <c r="M3384" s="12" t="str">
        <f>+VLOOKUP(FACTURACION[[#This Row],[REFERENCIA]],CODINV,4,FALSE)</f>
        <v>VÁLVULAS Y MULTIVÁLVULAS</v>
      </c>
      <c r="N3384" s="12" t="str">
        <f>+VLOOKUP(FACTURACION[[#This Row],[REFERENCIA]],CODINV,5,FALSE)</f>
        <v>REGO</v>
      </c>
      <c r="O3384" s="3">
        <v>1</v>
      </c>
      <c r="P3384" s="31">
        <v>125000</v>
      </c>
      <c r="Q3384" s="24">
        <f>+FACTURACION[[#This Row],[CANTIDAD]]*FACTURACION[[#This Row],[VR UNITARIO]]/1000</f>
        <v>125</v>
      </c>
      <c r="R3384" s="3" t="str">
        <f>+VLOOKUP(FACTURACION[[#This Row],[NIT]],TABLACLIENTE,5,FALSE)</f>
        <v>BOGOTÁ D.C.</v>
      </c>
    </row>
    <row r="3385" spans="3:18">
      <c r="C3385" s="29">
        <v>2016</v>
      </c>
      <c r="D3385" s="30" t="s">
        <v>85</v>
      </c>
      <c r="E3385" s="30">
        <f>MONTH(FACTURACION[[#This Row],[MES]]&amp;1)</f>
        <v>6</v>
      </c>
      <c r="F3385" s="223">
        <f>DATE(FACTURACION[[#This Row],[AÑO]],FACTURACION[[#This Row],[Mes numero]],1)</f>
        <v>42522</v>
      </c>
      <c r="G3385" s="160">
        <v>12034</v>
      </c>
      <c r="H3385" s="25">
        <v>830137252</v>
      </c>
      <c r="I3385" s="3" t="str">
        <f>+VLOOKUP(FACTURACION[[#This Row],[NIT]],TABLACLIENTE,2,FALSE)</f>
        <v>SAGENCO SAS</v>
      </c>
      <c r="J3385" s="3" t="s">
        <v>469</v>
      </c>
      <c r="K3385" s="12" t="str">
        <f>+VLOOKUP(FACTURACION[[#This Row],[REFERENCIA]],CODINV,2,FALSE)</f>
        <v>VALVULA DE ALIVIO EXTERNA 1 1/4"</v>
      </c>
      <c r="L3385" s="12" t="str">
        <f>IF(VLOOKUP(FACTURACION[[#This Row],[REFERENCIA]],CODINV,3,FALSE)=0,"",VLOOKUP(FACTURACION[[#This Row],[REFERENCIA]],CODINV,3,FALSE))</f>
        <v>3132G</v>
      </c>
      <c r="M3385" s="12" t="str">
        <f>+VLOOKUP(FACTURACION[[#This Row],[REFERENCIA]],CODINV,4,FALSE)</f>
        <v>VÁLVULAS Y MULTIVÁLVULAS</v>
      </c>
      <c r="N3385" s="12" t="str">
        <f>+VLOOKUP(FACTURACION[[#This Row],[REFERENCIA]],CODINV,5,FALSE)</f>
        <v>REGO</v>
      </c>
      <c r="O3385" s="3">
        <v>1</v>
      </c>
      <c r="P3385" s="31">
        <v>300000</v>
      </c>
      <c r="Q3385" s="24">
        <f>+FACTURACION[[#This Row],[CANTIDAD]]*FACTURACION[[#This Row],[VR UNITARIO]]/1000</f>
        <v>300</v>
      </c>
      <c r="R3385" s="3" t="str">
        <f>+VLOOKUP(FACTURACION[[#This Row],[NIT]],TABLACLIENTE,5,FALSE)</f>
        <v>BOGOTÁ D.C.</v>
      </c>
    </row>
    <row r="3386" spans="3:18">
      <c r="C3386" s="29">
        <v>2016</v>
      </c>
      <c r="D3386" s="30" t="s">
        <v>85</v>
      </c>
      <c r="E3386" s="30">
        <f>MONTH(FACTURACION[[#This Row],[MES]]&amp;1)</f>
        <v>6</v>
      </c>
      <c r="F3386" s="223">
        <f>DATE(FACTURACION[[#This Row],[AÑO]],FACTURACION[[#This Row],[Mes numero]],1)</f>
        <v>42522</v>
      </c>
      <c r="G3386" s="160">
        <v>12049</v>
      </c>
      <c r="H3386" s="25">
        <v>830137252</v>
      </c>
      <c r="I3386" s="3" t="str">
        <f>+VLOOKUP(FACTURACION[[#This Row],[NIT]],TABLACLIENTE,2,FALSE)</f>
        <v>SAGENCO SAS</v>
      </c>
      <c r="J3386" s="3" t="s">
        <v>469</v>
      </c>
      <c r="K3386" s="12" t="str">
        <f>+VLOOKUP(FACTURACION[[#This Row],[REFERENCIA]],CODINV,2,FALSE)</f>
        <v>VALVULA DE ALIVIO EXTERNA 1 1/4"</v>
      </c>
      <c r="L3386" s="12" t="str">
        <f>IF(VLOOKUP(FACTURACION[[#This Row],[REFERENCIA]],CODINV,3,FALSE)=0,"",VLOOKUP(FACTURACION[[#This Row],[REFERENCIA]],CODINV,3,FALSE))</f>
        <v>3132G</v>
      </c>
      <c r="M3386" s="12" t="str">
        <f>+VLOOKUP(FACTURACION[[#This Row],[REFERENCIA]],CODINV,4,FALSE)</f>
        <v>VÁLVULAS Y MULTIVÁLVULAS</v>
      </c>
      <c r="N3386" s="12" t="str">
        <f>+VLOOKUP(FACTURACION[[#This Row],[REFERENCIA]],CODINV,5,FALSE)</f>
        <v>REGO</v>
      </c>
      <c r="O3386" s="3">
        <v>1</v>
      </c>
      <c r="P3386" s="31">
        <v>300000</v>
      </c>
      <c r="Q3386" s="24">
        <f>+FACTURACION[[#This Row],[CANTIDAD]]*FACTURACION[[#This Row],[VR UNITARIO]]/1000</f>
        <v>300</v>
      </c>
      <c r="R3386" s="3" t="str">
        <f>+VLOOKUP(FACTURACION[[#This Row],[NIT]],TABLACLIENTE,5,FALSE)</f>
        <v>BOGOTÁ D.C.</v>
      </c>
    </row>
    <row r="3387" spans="3:18">
      <c r="C3387" s="29">
        <v>2016</v>
      </c>
      <c r="D3387" s="30" t="s">
        <v>85</v>
      </c>
      <c r="E3387" s="30">
        <f>MONTH(FACTURACION[[#This Row],[MES]]&amp;1)</f>
        <v>6</v>
      </c>
      <c r="F3387" s="223">
        <f>DATE(FACTURACION[[#This Row],[AÑO]],FACTURACION[[#This Row],[Mes numero]],1)</f>
        <v>42522</v>
      </c>
      <c r="G3387" s="160">
        <v>12065</v>
      </c>
      <c r="H3387" s="25">
        <v>830137252</v>
      </c>
      <c r="I3387" s="3" t="str">
        <f>+VLOOKUP(FACTURACION[[#This Row],[NIT]],TABLACLIENTE,2,FALSE)</f>
        <v>SAGENCO SAS</v>
      </c>
      <c r="J3387" s="3" t="s">
        <v>469</v>
      </c>
      <c r="K3387" s="12" t="str">
        <f>+VLOOKUP(FACTURACION[[#This Row],[REFERENCIA]],CODINV,2,FALSE)</f>
        <v>VALVULA DE ALIVIO EXTERNA 1 1/4"</v>
      </c>
      <c r="L3387" s="12" t="str">
        <f>IF(VLOOKUP(FACTURACION[[#This Row],[REFERENCIA]],CODINV,3,FALSE)=0,"",VLOOKUP(FACTURACION[[#This Row],[REFERENCIA]],CODINV,3,FALSE))</f>
        <v>3132G</v>
      </c>
      <c r="M3387" s="12" t="str">
        <f>+VLOOKUP(FACTURACION[[#This Row],[REFERENCIA]],CODINV,4,FALSE)</f>
        <v>VÁLVULAS Y MULTIVÁLVULAS</v>
      </c>
      <c r="N3387" s="12" t="str">
        <f>+VLOOKUP(FACTURACION[[#This Row],[REFERENCIA]],CODINV,5,FALSE)</f>
        <v>REGO</v>
      </c>
      <c r="O3387" s="3">
        <v>1</v>
      </c>
      <c r="P3387" s="31">
        <v>300000</v>
      </c>
      <c r="Q3387" s="24">
        <f>+FACTURACION[[#This Row],[CANTIDAD]]*FACTURACION[[#This Row],[VR UNITARIO]]/1000</f>
        <v>300</v>
      </c>
      <c r="R3387" s="3" t="str">
        <f>+VLOOKUP(FACTURACION[[#This Row],[NIT]],TABLACLIENTE,5,FALSE)</f>
        <v>BOGOTÁ D.C.</v>
      </c>
    </row>
    <row r="3388" spans="3:18">
      <c r="C3388" s="29">
        <v>2016</v>
      </c>
      <c r="D3388" s="30" t="s">
        <v>85</v>
      </c>
      <c r="E3388" s="30">
        <f>MONTH(FACTURACION[[#This Row],[MES]]&amp;1)</f>
        <v>6</v>
      </c>
      <c r="F3388" s="223">
        <f>DATE(FACTURACION[[#This Row],[AÑO]],FACTURACION[[#This Row],[Mes numero]],1)</f>
        <v>42522</v>
      </c>
      <c r="G3388" s="160">
        <v>12026</v>
      </c>
      <c r="H3388" s="25">
        <v>900396759</v>
      </c>
      <c r="I3388" s="3" t="str">
        <f>+VLOOKUP(FACTURACION[[#This Row],[NIT]],TABLACLIENTE,2,FALSE)</f>
        <v>CHILCO DISTRIBUIDORA DE GAS Y ENERGIA S.A.S. E.S.P.</v>
      </c>
      <c r="J3388" s="3" t="s">
        <v>841</v>
      </c>
      <c r="K3388" s="12" t="str">
        <f>+VLOOKUP(FACTURACION[[#This Row],[REFERENCIA]],CODINV,2,FALSE)</f>
        <v>VALVULA ANGULAR 3/4"</v>
      </c>
      <c r="L3388" s="12" t="str">
        <f>IF(VLOOKUP(FACTURACION[[#This Row],[REFERENCIA]],CODINV,3,FALSE)=0,"",VLOOKUP(FACTURACION[[#This Row],[REFERENCIA]],CODINV,3,FALSE))</f>
        <v>7706P</v>
      </c>
      <c r="M3388" s="12" t="str">
        <f>+VLOOKUP(FACTURACION[[#This Row],[REFERENCIA]],CODINV,4,FALSE)</f>
        <v>VÁLVULAS Y MULTIVÁLVULAS</v>
      </c>
      <c r="N3388" s="12" t="str">
        <f>+VLOOKUP(FACTURACION[[#This Row],[REFERENCIA]],CODINV,5,FALSE)</f>
        <v>REGO</v>
      </c>
      <c r="O3388" s="3">
        <v>3</v>
      </c>
      <c r="P3388" s="31">
        <v>245000</v>
      </c>
      <c r="Q3388" s="24">
        <f>+FACTURACION[[#This Row],[CANTIDAD]]*FACTURACION[[#This Row],[VR UNITARIO]]/1000</f>
        <v>735</v>
      </c>
      <c r="R3388" s="3" t="str">
        <f>+VLOOKUP(FACTURACION[[#This Row],[NIT]],TABLACLIENTE,5,FALSE)</f>
        <v>BOGOTÁ D.C.</v>
      </c>
    </row>
    <row r="3389" spans="3:18">
      <c r="C3389" s="29">
        <v>2016</v>
      </c>
      <c r="D3389" s="30" t="s">
        <v>85</v>
      </c>
      <c r="E3389" s="30">
        <f>MONTH(FACTURACION[[#This Row],[MES]]&amp;1)</f>
        <v>6</v>
      </c>
      <c r="F3389" s="223">
        <f>DATE(FACTURACION[[#This Row],[AÑO]],FACTURACION[[#This Row],[Mes numero]],1)</f>
        <v>42522</v>
      </c>
      <c r="G3389" s="160">
        <v>12058</v>
      </c>
      <c r="H3389" s="25">
        <v>800074033</v>
      </c>
      <c r="I3389" s="3" t="str">
        <f>+VLOOKUP(FACTURACION[[#This Row],[NIT]],TABLACLIENTE,2,FALSE)</f>
        <v>COMPAÑIAS ASOCIADAS DE GAS S.A. E.S.P (ASOGAS SA ESP)</v>
      </c>
      <c r="J3389" s="3" t="s">
        <v>38</v>
      </c>
      <c r="K3389" s="12" t="str">
        <f>+VLOOKUP(FACTURACION[[#This Row],[REFERENCIA]],CODINV,2,FALSE)</f>
        <v>VALVULA DE GLOBO 3/4" ANILLO V</v>
      </c>
      <c r="L3389" s="12" t="str">
        <f>IF(VLOOKUP(FACTURACION[[#This Row],[REFERENCIA]],CODINV,3,FALSE)=0,"",VLOOKUP(FACTURACION[[#This Row],[REFERENCIA]],CODINV,3,FALSE))</f>
        <v>A7705P</v>
      </c>
      <c r="M3389" s="12" t="str">
        <f>+VLOOKUP(FACTURACION[[#This Row],[REFERENCIA]],CODINV,4,FALSE)</f>
        <v>VÁLVULAS Y MULTIVÁLVULAS</v>
      </c>
      <c r="N3389" s="12" t="str">
        <f>+VLOOKUP(FACTURACION[[#This Row],[REFERENCIA]],CODINV,5,FALSE)</f>
        <v>REGO</v>
      </c>
      <c r="O3389" s="3">
        <v>2</v>
      </c>
      <c r="P3389" s="31">
        <v>236000</v>
      </c>
      <c r="Q3389" s="24">
        <f>+FACTURACION[[#This Row],[CANTIDAD]]*FACTURACION[[#This Row],[VR UNITARIO]]/1000</f>
        <v>472</v>
      </c>
      <c r="R3389" s="3" t="str">
        <f>+VLOOKUP(FACTURACION[[#This Row],[NIT]],TABLACLIENTE,5,FALSE)</f>
        <v>MOSQUERA</v>
      </c>
    </row>
    <row r="3390" spans="3:18">
      <c r="C3390" s="29">
        <v>2016</v>
      </c>
      <c r="D3390" s="30" t="s">
        <v>85</v>
      </c>
      <c r="E3390" s="30">
        <f>MONTH(FACTURACION[[#This Row],[MES]]&amp;1)</f>
        <v>6</v>
      </c>
      <c r="F3390" s="223">
        <f>DATE(FACTURACION[[#This Row],[AÑO]],FACTURACION[[#This Row],[Mes numero]],1)</f>
        <v>42522</v>
      </c>
      <c r="G3390" s="160">
        <v>12099</v>
      </c>
      <c r="H3390" s="25">
        <v>830137252</v>
      </c>
      <c r="I3390" s="3" t="str">
        <f>+VLOOKUP(FACTURACION[[#This Row],[NIT]],TABLACLIENTE,2,FALSE)</f>
        <v>SAGENCO SAS</v>
      </c>
      <c r="J3390" s="3" t="s">
        <v>38</v>
      </c>
      <c r="K3390" s="12" t="str">
        <f>+VLOOKUP(FACTURACION[[#This Row],[REFERENCIA]],CODINV,2,FALSE)</f>
        <v>VALVULA DE GLOBO 3/4" ANILLO V</v>
      </c>
      <c r="L3390" s="12" t="str">
        <f>IF(VLOOKUP(FACTURACION[[#This Row],[REFERENCIA]],CODINV,3,FALSE)=0,"",VLOOKUP(FACTURACION[[#This Row],[REFERENCIA]],CODINV,3,FALSE))</f>
        <v>A7705P</v>
      </c>
      <c r="M3390" s="12" t="str">
        <f>+VLOOKUP(FACTURACION[[#This Row],[REFERENCIA]],CODINV,4,FALSE)</f>
        <v>VÁLVULAS Y MULTIVÁLVULAS</v>
      </c>
      <c r="N3390" s="12" t="str">
        <f>+VLOOKUP(FACTURACION[[#This Row],[REFERENCIA]],CODINV,5,FALSE)</f>
        <v>REGO</v>
      </c>
      <c r="O3390" s="3">
        <v>1</v>
      </c>
      <c r="P3390" s="31">
        <v>236000</v>
      </c>
      <c r="Q3390" s="24">
        <f>+FACTURACION[[#This Row],[CANTIDAD]]*FACTURACION[[#This Row],[VR UNITARIO]]/1000</f>
        <v>236</v>
      </c>
      <c r="R3390" s="3" t="str">
        <f>+VLOOKUP(FACTURACION[[#This Row],[NIT]],TABLACLIENTE,5,FALSE)</f>
        <v>BOGOTÁ D.C.</v>
      </c>
    </row>
    <row r="3391" spans="3:18">
      <c r="C3391" s="29">
        <v>2016</v>
      </c>
      <c r="D3391" s="30" t="s">
        <v>85</v>
      </c>
      <c r="E3391" s="30">
        <f>MONTH(FACTURACION[[#This Row],[MES]]&amp;1)</f>
        <v>6</v>
      </c>
      <c r="F3391" s="223">
        <f>DATE(FACTURACION[[#This Row],[AÑO]],FACTURACION[[#This Row],[Mes numero]],1)</f>
        <v>42522</v>
      </c>
      <c r="G3391" s="160">
        <v>12049</v>
      </c>
      <c r="H3391" s="25">
        <v>830137252</v>
      </c>
      <c r="I3391" s="3" t="str">
        <f>+VLOOKUP(FACTURACION[[#This Row],[NIT]],TABLACLIENTE,2,FALSE)</f>
        <v>SAGENCO SAS</v>
      </c>
      <c r="J3391" s="3" t="s">
        <v>36</v>
      </c>
      <c r="K3391" s="12" t="str">
        <f>+VLOOKUP(FACTURACION[[#This Row],[REFERENCIA]],CODINV,2,FALSE)</f>
        <v>VALVULA DE EXCESO DE FLUJO 3/4"</v>
      </c>
      <c r="L3391" s="12" t="str">
        <f>IF(VLOOKUP(FACTURACION[[#This Row],[REFERENCIA]],CODINV,3,FALSE)=0,"",VLOOKUP(FACTURACION[[#This Row],[REFERENCIA]],CODINV,3,FALSE))</f>
        <v>3272G</v>
      </c>
      <c r="M3391" s="12" t="str">
        <f>+VLOOKUP(FACTURACION[[#This Row],[REFERENCIA]],CODINV,4,FALSE)</f>
        <v>VÁLVULAS Y MULTIVÁLVULAS</v>
      </c>
      <c r="N3391" s="12" t="str">
        <f>+VLOOKUP(FACTURACION[[#This Row],[REFERENCIA]],CODINV,5,FALSE)</f>
        <v>REGO</v>
      </c>
      <c r="O3391" s="3">
        <v>1</v>
      </c>
      <c r="P3391" s="31">
        <v>55200</v>
      </c>
      <c r="Q3391" s="24">
        <f>+FACTURACION[[#This Row],[CANTIDAD]]*FACTURACION[[#This Row],[VR UNITARIO]]/1000</f>
        <v>55.2</v>
      </c>
      <c r="R3391" s="3" t="str">
        <f>+VLOOKUP(FACTURACION[[#This Row],[NIT]],TABLACLIENTE,5,FALSE)</f>
        <v>BOGOTÁ D.C.</v>
      </c>
    </row>
    <row r="3392" spans="3:18">
      <c r="C3392" s="29">
        <v>2016</v>
      </c>
      <c r="D3392" s="30" t="s">
        <v>85</v>
      </c>
      <c r="E3392" s="30">
        <f>MONTH(FACTURACION[[#This Row],[MES]]&amp;1)</f>
        <v>6</v>
      </c>
      <c r="F3392" s="223">
        <f>DATE(FACTURACION[[#This Row],[AÑO]],FACTURACION[[#This Row],[Mes numero]],1)</f>
        <v>42522</v>
      </c>
      <c r="G3392" s="160">
        <v>12070</v>
      </c>
      <c r="H3392" s="25">
        <v>830137252</v>
      </c>
      <c r="I3392" s="3" t="str">
        <f>+VLOOKUP(FACTURACION[[#This Row],[NIT]],TABLACLIENTE,2,FALSE)</f>
        <v>SAGENCO SAS</v>
      </c>
      <c r="J3392" s="3" t="s">
        <v>36</v>
      </c>
      <c r="K3392" s="12" t="str">
        <f>+VLOOKUP(FACTURACION[[#This Row],[REFERENCIA]],CODINV,2,FALSE)</f>
        <v>VALVULA DE EXCESO DE FLUJO 3/4"</v>
      </c>
      <c r="L3392" s="12" t="str">
        <f>IF(VLOOKUP(FACTURACION[[#This Row],[REFERENCIA]],CODINV,3,FALSE)=0,"",VLOOKUP(FACTURACION[[#This Row],[REFERENCIA]],CODINV,3,FALSE))</f>
        <v>3272G</v>
      </c>
      <c r="M3392" s="12" t="str">
        <f>+VLOOKUP(FACTURACION[[#This Row],[REFERENCIA]],CODINV,4,FALSE)</f>
        <v>VÁLVULAS Y MULTIVÁLVULAS</v>
      </c>
      <c r="N3392" s="12" t="str">
        <f>+VLOOKUP(FACTURACION[[#This Row],[REFERENCIA]],CODINV,5,FALSE)</f>
        <v>REGO</v>
      </c>
      <c r="O3392" s="3">
        <v>1</v>
      </c>
      <c r="P3392" s="31">
        <v>55200</v>
      </c>
      <c r="Q3392" s="24">
        <f>+FACTURACION[[#This Row],[CANTIDAD]]*FACTURACION[[#This Row],[VR UNITARIO]]/1000</f>
        <v>55.2</v>
      </c>
      <c r="R3392" s="3" t="str">
        <f>+VLOOKUP(FACTURACION[[#This Row],[NIT]],TABLACLIENTE,5,FALSE)</f>
        <v>BOGOTÁ D.C.</v>
      </c>
    </row>
    <row r="3393" spans="3:18">
      <c r="C3393" s="29">
        <v>2016</v>
      </c>
      <c r="D3393" s="30" t="s">
        <v>85</v>
      </c>
      <c r="E3393" s="30">
        <f>MONTH(FACTURACION[[#This Row],[MES]]&amp;1)</f>
        <v>6</v>
      </c>
      <c r="F3393" s="223">
        <f>DATE(FACTURACION[[#This Row],[AÑO]],FACTURACION[[#This Row],[Mes numero]],1)</f>
        <v>42522</v>
      </c>
      <c r="G3393" s="160">
        <v>12097</v>
      </c>
      <c r="H3393" s="25">
        <v>830137252</v>
      </c>
      <c r="I3393" s="3" t="str">
        <f>+VLOOKUP(FACTURACION[[#This Row],[NIT]],TABLACLIENTE,2,FALSE)</f>
        <v>SAGENCO SAS</v>
      </c>
      <c r="J3393" s="3" t="s">
        <v>163</v>
      </c>
      <c r="K3393" s="12" t="str">
        <f>+VLOOKUP(FACTURACION[[#This Row],[REFERENCIA]],CODINV,2,FALSE)</f>
        <v>VALVULA DE LLENADO 1 1/4"</v>
      </c>
      <c r="L3393" s="12" t="str">
        <f>IF(VLOOKUP(FACTURACION[[#This Row],[REFERENCIA]],CODINV,3,FALSE)=0,"",VLOOKUP(FACTURACION[[#This Row],[REFERENCIA]],CODINV,3,FALSE))</f>
        <v>7579</v>
      </c>
      <c r="M3393" s="12" t="str">
        <f>+VLOOKUP(FACTURACION[[#This Row],[REFERENCIA]],CODINV,4,FALSE)</f>
        <v>VÁLVULAS Y MULTIVÁLVULAS</v>
      </c>
      <c r="N3393" s="12" t="str">
        <f>+VLOOKUP(FACTURACION[[#This Row],[REFERENCIA]],CODINV,5,FALSE)</f>
        <v>REGO</v>
      </c>
      <c r="O3393" s="3">
        <v>1</v>
      </c>
      <c r="P3393" s="31">
        <v>95000</v>
      </c>
      <c r="Q3393" s="24">
        <f>+FACTURACION[[#This Row],[CANTIDAD]]*FACTURACION[[#This Row],[VR UNITARIO]]/1000</f>
        <v>95</v>
      </c>
      <c r="R3393" s="3" t="str">
        <f>+VLOOKUP(FACTURACION[[#This Row],[NIT]],TABLACLIENTE,5,FALSE)</f>
        <v>BOGOTÁ D.C.</v>
      </c>
    </row>
    <row r="3394" spans="3:18">
      <c r="C3394" s="29">
        <v>2016</v>
      </c>
      <c r="D3394" s="30" t="s">
        <v>85</v>
      </c>
      <c r="E3394" s="30">
        <f>MONTH(FACTURACION[[#This Row],[MES]]&amp;1)</f>
        <v>6</v>
      </c>
      <c r="F3394" s="223">
        <f>DATE(FACTURACION[[#This Row],[AÑO]],FACTURACION[[#This Row],[Mes numero]],1)</f>
        <v>42522</v>
      </c>
      <c r="G3394" s="160">
        <v>12026</v>
      </c>
      <c r="H3394" s="25">
        <v>900396759</v>
      </c>
      <c r="I3394" s="3" t="str">
        <f>+VLOOKUP(FACTURACION[[#This Row],[NIT]],TABLACLIENTE,2,FALSE)</f>
        <v>CHILCO DISTRIBUIDORA DE GAS Y ENERGIA S.A.S. E.S.P.</v>
      </c>
      <c r="J3394" s="3" t="s">
        <v>110</v>
      </c>
      <c r="K3394" s="12" t="str">
        <f>+VLOOKUP(FACTURACION[[#This Row],[REFERENCIA]],CODINV,2,FALSE)</f>
        <v>ADAPTADOR ESTILO UNION</v>
      </c>
      <c r="L3394" s="12" t="str">
        <f>IF(VLOOKUP(FACTURACION[[#This Row],[REFERENCIA]],CODINV,3,FALSE)=0,"",VLOOKUP(FACTURACION[[#This Row],[REFERENCIA]],CODINV,3,FALSE))</f>
        <v>7590U-10</v>
      </c>
      <c r="M3394" s="12" t="str">
        <f>+VLOOKUP(FACTURACION[[#This Row],[REFERENCIA]],CODINV,4,FALSE)</f>
        <v>REPUESTOS Y ACCESORIOS</v>
      </c>
      <c r="N3394" s="12" t="str">
        <f>+VLOOKUP(FACTURACION[[#This Row],[REFERENCIA]],CODINV,5,FALSE)</f>
        <v>REGO</v>
      </c>
      <c r="O3394" s="3">
        <v>2</v>
      </c>
      <c r="P3394" s="31">
        <v>46800</v>
      </c>
      <c r="Q3394" s="24">
        <f>+FACTURACION[[#This Row],[CANTIDAD]]*FACTURACION[[#This Row],[VR UNITARIO]]/1000</f>
        <v>93.6</v>
      </c>
      <c r="R3394" s="3" t="str">
        <f>+VLOOKUP(FACTURACION[[#This Row],[NIT]],TABLACLIENTE,5,FALSE)</f>
        <v>BOGOTÁ D.C.</v>
      </c>
    </row>
    <row r="3395" spans="3:18">
      <c r="C3395" s="29">
        <v>2016</v>
      </c>
      <c r="D3395" s="30" t="s">
        <v>85</v>
      </c>
      <c r="E3395" s="30">
        <f>MONTH(FACTURACION[[#This Row],[MES]]&amp;1)</f>
        <v>6</v>
      </c>
      <c r="F3395" s="223">
        <f>DATE(FACTURACION[[#This Row],[AÑO]],FACTURACION[[#This Row],[Mes numero]],1)</f>
        <v>42522</v>
      </c>
      <c r="G3395" s="160">
        <v>12035</v>
      </c>
      <c r="H3395" s="25">
        <v>890501073</v>
      </c>
      <c r="I3395" s="3" t="str">
        <f>+VLOOKUP(FACTURACION[[#This Row],[NIT]],TABLACLIENTE,2,FALSE)</f>
        <v>COMERCIAL INDUSTRIAL NACIONAL S.A. CINSA</v>
      </c>
      <c r="J3395" s="3" t="s">
        <v>432</v>
      </c>
      <c r="K3395" s="12" t="str">
        <f>+VLOOKUP(FACTURACION[[#This Row],[REFERENCIA]],CODINV,2,FALSE)</f>
        <v>VALVULA DE CHEQUE 2" TIPO COPA</v>
      </c>
      <c r="L3395" s="12" t="str">
        <f>IF(VLOOKUP(FACTURACION[[#This Row],[REFERENCIA]],CODINV,3,FALSE)=0,"",VLOOKUP(FACTURACION[[#This Row],[REFERENCIA]],CODINV,3,FALSE))</f>
        <v>A3186</v>
      </c>
      <c r="M3395" s="12" t="str">
        <f>+VLOOKUP(FACTURACION[[#This Row],[REFERENCIA]],CODINV,4,FALSE)</f>
        <v>VÁLVULAS Y MULTIVÁLVULAS</v>
      </c>
      <c r="N3395" s="12" t="str">
        <f>+VLOOKUP(FACTURACION[[#This Row],[REFERENCIA]],CODINV,5,FALSE)</f>
        <v>REGO</v>
      </c>
      <c r="O3395" s="3">
        <v>1</v>
      </c>
      <c r="P3395" s="31">
        <v>284722</v>
      </c>
      <c r="Q3395" s="24">
        <f>+FACTURACION[[#This Row],[CANTIDAD]]*FACTURACION[[#This Row],[VR UNITARIO]]/1000</f>
        <v>284.72199999999998</v>
      </c>
      <c r="R3395" s="3" t="str">
        <f>+VLOOKUP(FACTURACION[[#This Row],[NIT]],TABLACLIENTE,5,FALSE)</f>
        <v>CUCUTA</v>
      </c>
    </row>
    <row r="3396" spans="3:18">
      <c r="C3396" s="29">
        <v>2016</v>
      </c>
      <c r="D3396" s="30" t="s">
        <v>85</v>
      </c>
      <c r="E3396" s="30">
        <f>MONTH(FACTURACION[[#This Row],[MES]]&amp;1)</f>
        <v>6</v>
      </c>
      <c r="F3396" s="223">
        <f>DATE(FACTURACION[[#This Row],[AÑO]],FACTURACION[[#This Row],[Mes numero]],1)</f>
        <v>42522</v>
      </c>
      <c r="G3396" s="160">
        <v>12053</v>
      </c>
      <c r="H3396" s="25">
        <v>900396759</v>
      </c>
      <c r="I3396" s="3" t="str">
        <f>+VLOOKUP(FACTURACION[[#This Row],[NIT]],TABLACLIENTE,2,FALSE)</f>
        <v>CHILCO DISTRIBUIDORA DE GAS Y ENERGIA S.A.S. E.S.P.</v>
      </c>
      <c r="J3396" s="3" t="s">
        <v>92</v>
      </c>
      <c r="K3396" s="12" t="str">
        <f>+VLOOKUP(FACTURACION[[#This Row],[REFERENCIA]],CODINV,2,FALSE)</f>
        <v>VALVULA DE EXCESO DE FLUJO 2"</v>
      </c>
      <c r="L3396" s="12" t="str">
        <f>IF(VLOOKUP(FACTURACION[[#This Row],[REFERENCIA]],CODINV,3,FALSE)=0,"",VLOOKUP(FACTURACION[[#This Row],[REFERENCIA]],CODINV,3,FALSE))</f>
        <v>A3292C</v>
      </c>
      <c r="M3396" s="12" t="str">
        <f>+VLOOKUP(FACTURACION[[#This Row],[REFERENCIA]],CODINV,4,FALSE)</f>
        <v>VÁLVULAS Y MULTIVÁLVULAS</v>
      </c>
      <c r="N3396" s="12" t="str">
        <f>+VLOOKUP(FACTURACION[[#This Row],[REFERENCIA]],CODINV,5,FALSE)</f>
        <v>REGO</v>
      </c>
      <c r="O3396" s="3">
        <v>1</v>
      </c>
      <c r="P3396" s="31">
        <v>228571</v>
      </c>
      <c r="Q3396" s="24">
        <f>+FACTURACION[[#This Row],[CANTIDAD]]*FACTURACION[[#This Row],[VR UNITARIO]]/1000</f>
        <v>228.571</v>
      </c>
      <c r="R3396" s="3" t="str">
        <f>+VLOOKUP(FACTURACION[[#This Row],[NIT]],TABLACLIENTE,5,FALSE)</f>
        <v>BOGOTÁ D.C.</v>
      </c>
    </row>
    <row r="3397" spans="3:18">
      <c r="C3397" s="29">
        <v>2016</v>
      </c>
      <c r="D3397" s="30" t="s">
        <v>85</v>
      </c>
      <c r="E3397" s="30">
        <f>MONTH(FACTURACION[[#This Row],[MES]]&amp;1)</f>
        <v>6</v>
      </c>
      <c r="F3397" s="223">
        <f>DATE(FACTURACION[[#This Row],[AÑO]],FACTURACION[[#This Row],[Mes numero]],1)</f>
        <v>42522</v>
      </c>
      <c r="G3397" s="160">
        <v>12053</v>
      </c>
      <c r="H3397" s="25">
        <v>900396759</v>
      </c>
      <c r="I3397" s="3" t="str">
        <f>+VLOOKUP(FACTURACION[[#This Row],[NIT]],TABLACLIENTE,2,FALSE)</f>
        <v>CHILCO DISTRIBUIDORA DE GAS Y ENERGIA S.A.S. E.S.P.</v>
      </c>
      <c r="J3397" s="3" t="s">
        <v>227</v>
      </c>
      <c r="K3397" s="12" t="str">
        <f>+VLOOKUP(FACTURACION[[#This Row],[REFERENCIA]],CODINV,2,FALSE)</f>
        <v>TAPA CADENA Y ANILLO 2 1/4" ACME</v>
      </c>
      <c r="L3397" s="12" t="str">
        <f>IF(VLOOKUP(FACTURACION[[#This Row],[REFERENCIA]],CODINV,3,FALSE)=0,"",VLOOKUP(FACTURACION[[#This Row],[REFERENCIA]],CODINV,3,FALSE))</f>
        <v>3184-90</v>
      </c>
      <c r="M3397" s="12" t="str">
        <f>+VLOOKUP(FACTURACION[[#This Row],[REFERENCIA]],CODINV,4,FALSE)</f>
        <v>REPUESTOS Y ACCESORIOS</v>
      </c>
      <c r="N3397" s="12" t="str">
        <f>+VLOOKUP(FACTURACION[[#This Row],[REFERENCIA]],CODINV,5,FALSE)</f>
        <v>REGO</v>
      </c>
      <c r="O3397" s="3">
        <v>1</v>
      </c>
      <c r="P3397" s="31">
        <v>144616</v>
      </c>
      <c r="Q3397" s="24">
        <f>+FACTURACION[[#This Row],[CANTIDAD]]*FACTURACION[[#This Row],[VR UNITARIO]]/1000</f>
        <v>144.61600000000001</v>
      </c>
      <c r="R3397" s="3" t="str">
        <f>+VLOOKUP(FACTURACION[[#This Row],[NIT]],TABLACLIENTE,5,FALSE)</f>
        <v>BOGOTÁ D.C.</v>
      </c>
    </row>
    <row r="3398" spans="3:18">
      <c r="C3398" s="29">
        <v>2016</v>
      </c>
      <c r="D3398" s="30" t="s">
        <v>85</v>
      </c>
      <c r="E3398" s="30">
        <f>MONTH(FACTURACION[[#This Row],[MES]]&amp;1)</f>
        <v>6</v>
      </c>
      <c r="F3398" s="223">
        <f>DATE(FACTURACION[[#This Row],[AÑO]],FACTURACION[[#This Row],[Mes numero]],1)</f>
        <v>42522</v>
      </c>
      <c r="G3398" s="160">
        <v>12021</v>
      </c>
      <c r="H3398" s="25">
        <v>900569327</v>
      </c>
      <c r="I3398" s="3" t="str">
        <f>+VLOOKUP(FACTURACION[[#This Row],[NIT]],TABLACLIENTE,2,FALSE)</f>
        <v>ICG SERVICE SAS</v>
      </c>
      <c r="J3398" s="3" t="s">
        <v>348</v>
      </c>
      <c r="K3398" s="12" t="str">
        <f>+VLOOKUP(FACTURACION[[#This Row],[REFERENCIA]],CODINV,2,FALSE)</f>
        <v>ADAPTADOR POOL X 1/2" NPT</v>
      </c>
      <c r="L3398" s="12" t="str">
        <f>IF(VLOOKUP(FACTURACION[[#This Row],[REFERENCIA]],CODINV,3,FALSE)=0,"",VLOOKUP(FACTURACION[[#This Row],[REFERENCIA]],CODINV,3,FALSE))</f>
        <v>5761C</v>
      </c>
      <c r="M3398" s="12" t="str">
        <f>+VLOOKUP(FACTURACION[[#This Row],[REFERENCIA]],CODINV,4,FALSE)</f>
        <v>REPUESTOS Y ACCESORIOS</v>
      </c>
      <c r="N3398" s="12" t="str">
        <f>+VLOOKUP(FACTURACION[[#This Row],[REFERENCIA]],CODINV,5,FALSE)</f>
        <v>REGO</v>
      </c>
      <c r="O3398" s="3">
        <v>1</v>
      </c>
      <c r="P3398" s="31">
        <v>14000</v>
      </c>
      <c r="Q3398" s="24">
        <f>+FACTURACION[[#This Row],[CANTIDAD]]*FACTURACION[[#This Row],[VR UNITARIO]]/1000</f>
        <v>14</v>
      </c>
      <c r="R3398" s="3" t="str">
        <f>+VLOOKUP(FACTURACION[[#This Row],[NIT]],TABLACLIENTE,5,FALSE)</f>
        <v>BOGOTÁ D.C.</v>
      </c>
    </row>
    <row r="3399" spans="3:18">
      <c r="C3399" s="29">
        <v>2016</v>
      </c>
      <c r="D3399" s="30" t="s">
        <v>85</v>
      </c>
      <c r="E3399" s="30">
        <f>MONTH(FACTURACION[[#This Row],[MES]]&amp;1)</f>
        <v>6</v>
      </c>
      <c r="F3399" s="223">
        <f>DATE(FACTURACION[[#This Row],[AÑO]],FACTURACION[[#This Row],[Mes numero]],1)</f>
        <v>42522</v>
      </c>
      <c r="G3399" s="160">
        <v>12021</v>
      </c>
      <c r="H3399" s="25">
        <v>900569327</v>
      </c>
      <c r="I3399" s="3" t="str">
        <f>+VLOOKUP(FACTURACION[[#This Row],[NIT]],TABLACLIENTE,2,FALSE)</f>
        <v>ICG SERVICE SAS</v>
      </c>
      <c r="J3399" s="3" t="s">
        <v>350</v>
      </c>
      <c r="K3399" s="12" t="str">
        <f>+VLOOKUP(FACTURACION[[#This Row],[REFERENCIA]],CODINV,2,FALSE)</f>
        <v>ADAPTADOR 3/4" X POOL</v>
      </c>
      <c r="L3399" s="12" t="str">
        <f>IF(VLOOKUP(FACTURACION[[#This Row],[REFERENCIA]],CODINV,3,FALSE)=0,"",VLOOKUP(FACTURACION[[#This Row],[REFERENCIA]],CODINV,3,FALSE))</f>
        <v>5761D</v>
      </c>
      <c r="M3399" s="12" t="str">
        <f>+VLOOKUP(FACTURACION[[#This Row],[REFERENCIA]],CODINV,4,FALSE)</f>
        <v>REPUESTOS Y ACCESORIOS</v>
      </c>
      <c r="N3399" s="12" t="str">
        <f>+VLOOKUP(FACTURACION[[#This Row],[REFERENCIA]],CODINV,5,FALSE)</f>
        <v>REGO</v>
      </c>
      <c r="O3399" s="3">
        <v>1</v>
      </c>
      <c r="P3399" s="31">
        <v>14000</v>
      </c>
      <c r="Q3399" s="24">
        <f>+FACTURACION[[#This Row],[CANTIDAD]]*FACTURACION[[#This Row],[VR UNITARIO]]/1000</f>
        <v>14</v>
      </c>
      <c r="R3399" s="3" t="str">
        <f>+VLOOKUP(FACTURACION[[#This Row],[NIT]],TABLACLIENTE,5,FALSE)</f>
        <v>BOGOTÁ D.C.</v>
      </c>
    </row>
    <row r="3400" spans="3:18">
      <c r="C3400" s="29">
        <v>2016</v>
      </c>
      <c r="D3400" s="30" t="s">
        <v>85</v>
      </c>
      <c r="E3400" s="30">
        <f>MONTH(FACTURACION[[#This Row],[MES]]&amp;1)</f>
        <v>6</v>
      </c>
      <c r="F3400" s="223">
        <f>DATE(FACTURACION[[#This Row],[AÑO]],FACTURACION[[#This Row],[Mes numero]],1)</f>
        <v>42522</v>
      </c>
      <c r="G3400" s="160">
        <v>12053</v>
      </c>
      <c r="H3400" s="25">
        <v>900396759</v>
      </c>
      <c r="I3400" s="3" t="str">
        <f>+VLOOKUP(FACTURACION[[#This Row],[NIT]],TABLACLIENTE,2,FALSE)</f>
        <v>CHILCO DISTRIBUIDORA DE GAS Y ENERGIA S.A.S. E.S.P.</v>
      </c>
      <c r="J3400" s="3" t="s">
        <v>341</v>
      </c>
      <c r="K3400" s="12" t="str">
        <f>+VLOOKUP(FACTURACION[[#This Row],[REFERENCIA]],CODINV,2,FALSE)</f>
        <v>ADAPTADOR 2" X2 1/4" AC MACHO</v>
      </c>
      <c r="L3400" s="12" t="str">
        <f>IF(VLOOKUP(FACTURACION[[#This Row],[REFERENCIA]],CODINV,3,FALSE)=0,"",VLOOKUP(FACTURACION[[#This Row],[REFERENCIA]],CODINV,3,FALSE))</f>
        <v>5767H</v>
      </c>
      <c r="M3400" s="12" t="str">
        <f>+VLOOKUP(FACTURACION[[#This Row],[REFERENCIA]],CODINV,4,FALSE)</f>
        <v>REPUESTOS Y ACCESORIOS</v>
      </c>
      <c r="N3400" s="12" t="str">
        <f>+VLOOKUP(FACTURACION[[#This Row],[REFERENCIA]],CODINV,5,FALSE)</f>
        <v>REGO</v>
      </c>
      <c r="O3400" s="3">
        <v>1</v>
      </c>
      <c r="P3400" s="31">
        <v>213323</v>
      </c>
      <c r="Q3400" s="24">
        <f>+FACTURACION[[#This Row],[CANTIDAD]]*FACTURACION[[#This Row],[VR UNITARIO]]/1000</f>
        <v>213.32300000000001</v>
      </c>
      <c r="R3400" s="3" t="str">
        <f>+VLOOKUP(FACTURACION[[#This Row],[NIT]],TABLACLIENTE,5,FALSE)</f>
        <v>BOGOTÁ D.C.</v>
      </c>
    </row>
    <row r="3401" spans="3:18">
      <c r="C3401" s="29">
        <v>2016</v>
      </c>
      <c r="D3401" s="30" t="s">
        <v>85</v>
      </c>
      <c r="E3401" s="30">
        <f>MONTH(FACTURACION[[#This Row],[MES]]&amp;1)</f>
        <v>6</v>
      </c>
      <c r="F3401" s="223">
        <f>DATE(FACTURACION[[#This Row],[AÑO]],FACTURACION[[#This Row],[Mes numero]],1)</f>
        <v>42522</v>
      </c>
      <c r="G3401" s="160">
        <v>12021</v>
      </c>
      <c r="H3401" s="25">
        <v>900569327</v>
      </c>
      <c r="I3401" s="3" t="str">
        <f>+VLOOKUP(FACTURACION[[#This Row],[NIT]],TABLACLIENTE,2,FALSE)</f>
        <v>ICG SERVICE SAS</v>
      </c>
      <c r="J3401" s="3" t="s">
        <v>353</v>
      </c>
      <c r="K3401" s="12" t="str">
        <f>+VLOOKUP(FACTURACION[[#This Row],[REFERENCIA]],CODINV,2,FALSE)</f>
        <v>TRENZA POL-POL</v>
      </c>
      <c r="L3401" s="12" t="str">
        <f>IF(VLOOKUP(FACTURACION[[#This Row],[REFERENCIA]],CODINV,3,FALSE)=0,"",VLOOKUP(FACTURACION[[#This Row],[REFERENCIA]],CODINV,3,FALSE))</f>
        <v>912PS12</v>
      </c>
      <c r="M3401" s="12" t="str">
        <f>+VLOOKUP(FACTURACION[[#This Row],[REFERENCIA]],CODINV,4,FALSE)</f>
        <v>REPUESTOS Y ACCESORIOS</v>
      </c>
      <c r="N3401" s="12" t="str">
        <f>+VLOOKUP(FACTURACION[[#This Row],[REFERENCIA]],CODINV,5,FALSE)</f>
        <v>REGO</v>
      </c>
      <c r="O3401" s="3">
        <v>2</v>
      </c>
      <c r="P3401" s="31">
        <v>10000</v>
      </c>
      <c r="Q3401" s="24">
        <f>+FACTURACION[[#This Row],[CANTIDAD]]*FACTURACION[[#This Row],[VR UNITARIO]]/1000</f>
        <v>20</v>
      </c>
      <c r="R3401" s="3" t="str">
        <f>+VLOOKUP(FACTURACION[[#This Row],[NIT]],TABLACLIENTE,5,FALSE)</f>
        <v>BOGOTÁ D.C.</v>
      </c>
    </row>
    <row r="3402" spans="3:18">
      <c r="C3402" s="29">
        <v>2016</v>
      </c>
      <c r="D3402" s="30" t="s">
        <v>85</v>
      </c>
      <c r="E3402" s="30">
        <f>MONTH(FACTURACION[[#This Row],[MES]]&amp;1)</f>
        <v>6</v>
      </c>
      <c r="F3402" s="223">
        <f>DATE(FACTURACION[[#This Row],[AÑO]],FACTURACION[[#This Row],[Mes numero]],1)</f>
        <v>42522</v>
      </c>
      <c r="G3402" s="160">
        <v>12035</v>
      </c>
      <c r="H3402" s="25">
        <v>890501073</v>
      </c>
      <c r="I3402" s="3" t="str">
        <f>+VLOOKUP(FACTURACION[[#This Row],[NIT]],TABLACLIENTE,2,FALSE)</f>
        <v>COMERCIAL INDUSTRIAL NACIONAL S.A. CINSA</v>
      </c>
      <c r="J3402" s="3" t="s">
        <v>56</v>
      </c>
      <c r="K3402" s="12" t="str">
        <f>+VLOOKUP(FACTURACION[[#This Row],[REFERENCIA]],CODINV,2,FALSE)</f>
        <v xml:space="preserve"> VALVULA DE AGUJA DE  1/4"</v>
      </c>
      <c r="L3402" s="12" t="str">
        <f>IF(VLOOKUP(FACTURACION[[#This Row],[REFERENCIA]],CODINV,3,FALSE)=0,"",VLOOKUP(FACTURACION[[#This Row],[REFERENCIA]],CODINV,3,FALSE))</f>
        <v>1224WA</v>
      </c>
      <c r="M3402" s="12" t="str">
        <f>+VLOOKUP(FACTURACION[[#This Row],[REFERENCIA]],CODINV,4,FALSE)</f>
        <v>VÁLVULAS Y MULTIVÁLVULAS</v>
      </c>
      <c r="N3402" s="12" t="str">
        <f>+VLOOKUP(FACTURACION[[#This Row],[REFERENCIA]],CODINV,5,FALSE)</f>
        <v>REGO</v>
      </c>
      <c r="O3402" s="3">
        <v>2</v>
      </c>
      <c r="P3402" s="31">
        <v>45333</v>
      </c>
      <c r="Q3402" s="24">
        <f>+FACTURACION[[#This Row],[CANTIDAD]]*FACTURACION[[#This Row],[VR UNITARIO]]/1000</f>
        <v>90.665999999999997</v>
      </c>
      <c r="R3402" s="3" t="str">
        <f>+VLOOKUP(FACTURACION[[#This Row],[NIT]],TABLACLIENTE,5,FALSE)</f>
        <v>CUCUTA</v>
      </c>
    </row>
    <row r="3403" spans="3:18">
      <c r="C3403" s="29">
        <v>2016</v>
      </c>
      <c r="D3403" s="30" t="s">
        <v>85</v>
      </c>
      <c r="E3403" s="30">
        <f>MONTH(FACTURACION[[#This Row],[MES]]&amp;1)</f>
        <v>6</v>
      </c>
      <c r="F3403" s="223">
        <f>DATE(FACTURACION[[#This Row],[AÑO]],FACTURACION[[#This Row],[Mes numero]],1)</f>
        <v>42522</v>
      </c>
      <c r="G3403" s="160">
        <v>12053</v>
      </c>
      <c r="H3403" s="25">
        <v>900396759</v>
      </c>
      <c r="I3403" s="3" t="str">
        <f>+VLOOKUP(FACTURACION[[#This Row],[NIT]],TABLACLIENTE,2,FALSE)</f>
        <v>CHILCO DISTRIBUIDORA DE GAS Y ENERGIA S.A.S. E.S.P.</v>
      </c>
      <c r="J3403" s="3" t="s">
        <v>79</v>
      </c>
      <c r="K3403" s="12" t="str">
        <f>+VLOOKUP(FACTURACION[[#This Row],[REFERENCIA]],CODINV,2,FALSE)</f>
        <v>VALVULA MAXIMO NIVEL DE LLENADO 1/4"</v>
      </c>
      <c r="L3403" s="12" t="str">
        <f>IF(VLOOKUP(FACTURACION[[#This Row],[REFERENCIA]],CODINV,3,FALSE)=0,"",VLOOKUP(FACTURACION[[#This Row],[REFERENCIA]],CODINV,3,FALSE))</f>
        <v>3165CF12.0</v>
      </c>
      <c r="M3403" s="12" t="str">
        <f>+VLOOKUP(FACTURACION[[#This Row],[REFERENCIA]],CODINV,4,FALSE)</f>
        <v>VÁLVULAS Y MULTIVÁLVULAS</v>
      </c>
      <c r="N3403" s="12" t="str">
        <f>+VLOOKUP(FACTURACION[[#This Row],[REFERENCIA]],CODINV,5,FALSE)</f>
        <v>REGO</v>
      </c>
      <c r="O3403" s="3">
        <v>2</v>
      </c>
      <c r="P3403" s="31">
        <v>8000</v>
      </c>
      <c r="Q3403" s="24">
        <f>+FACTURACION[[#This Row],[CANTIDAD]]*FACTURACION[[#This Row],[VR UNITARIO]]/1000</f>
        <v>16</v>
      </c>
      <c r="R3403" s="3" t="str">
        <f>+VLOOKUP(FACTURACION[[#This Row],[NIT]],TABLACLIENTE,5,FALSE)</f>
        <v>BOGOTÁ D.C.</v>
      </c>
    </row>
    <row r="3404" spans="3:18">
      <c r="C3404" s="29">
        <v>2016</v>
      </c>
      <c r="D3404" s="30" t="s">
        <v>85</v>
      </c>
      <c r="E3404" s="30">
        <f>MONTH(FACTURACION[[#This Row],[MES]]&amp;1)</f>
        <v>6</v>
      </c>
      <c r="F3404" s="223">
        <f>DATE(FACTURACION[[#This Row],[AÑO]],FACTURACION[[#This Row],[Mes numero]],1)</f>
        <v>42522</v>
      </c>
      <c r="G3404" s="160">
        <v>12035</v>
      </c>
      <c r="H3404" s="25">
        <v>890501073</v>
      </c>
      <c r="I3404" s="3" t="str">
        <f>+VLOOKUP(FACTURACION[[#This Row],[NIT]],TABLACLIENTE,2,FALSE)</f>
        <v>COMERCIAL INDUSTRIAL NACIONAL S.A. CINSA</v>
      </c>
      <c r="J3404" s="3" t="s">
        <v>79</v>
      </c>
      <c r="K3404" s="12" t="str">
        <f>+VLOOKUP(FACTURACION[[#This Row],[REFERENCIA]],CODINV,2,FALSE)</f>
        <v>VALVULA MAXIMO NIVEL DE LLENADO 1/4"</v>
      </c>
      <c r="L3404" s="12" t="str">
        <f>IF(VLOOKUP(FACTURACION[[#This Row],[REFERENCIA]],CODINV,3,FALSE)=0,"",VLOOKUP(FACTURACION[[#This Row],[REFERENCIA]],CODINV,3,FALSE))</f>
        <v>3165CF12.0</v>
      </c>
      <c r="M3404" s="12" t="str">
        <f>+VLOOKUP(FACTURACION[[#This Row],[REFERENCIA]],CODINV,4,FALSE)</f>
        <v>VÁLVULAS Y MULTIVÁLVULAS</v>
      </c>
      <c r="N3404" s="12" t="str">
        <f>+VLOOKUP(FACTURACION[[#This Row],[REFERENCIA]],CODINV,5,FALSE)</f>
        <v>REGO</v>
      </c>
      <c r="O3404" s="3">
        <v>1</v>
      </c>
      <c r="P3404" s="31">
        <v>6839</v>
      </c>
      <c r="Q3404" s="24">
        <f>+FACTURACION[[#This Row],[CANTIDAD]]*FACTURACION[[#This Row],[VR UNITARIO]]/1000</f>
        <v>6.8390000000000004</v>
      </c>
      <c r="R3404" s="3" t="str">
        <f>+VLOOKUP(FACTURACION[[#This Row],[NIT]],TABLACLIENTE,5,FALSE)</f>
        <v>CUCUTA</v>
      </c>
    </row>
    <row r="3405" spans="3:18">
      <c r="C3405" s="29">
        <v>2016</v>
      </c>
      <c r="D3405" s="30" t="s">
        <v>85</v>
      </c>
      <c r="E3405" s="30">
        <f>MONTH(FACTURACION[[#This Row],[MES]]&amp;1)</f>
        <v>6</v>
      </c>
      <c r="F3405" s="223">
        <f>DATE(FACTURACION[[#This Row],[AÑO]],FACTURACION[[#This Row],[Mes numero]],1)</f>
        <v>42522</v>
      </c>
      <c r="G3405" s="160">
        <v>12097</v>
      </c>
      <c r="H3405" s="25">
        <v>830137252</v>
      </c>
      <c r="I3405" s="3" t="str">
        <f>+VLOOKUP(FACTURACION[[#This Row],[NIT]],TABLACLIENTE,2,FALSE)</f>
        <v>SAGENCO SAS</v>
      </c>
      <c r="J3405" s="3" t="s">
        <v>79</v>
      </c>
      <c r="K3405" s="12" t="str">
        <f>+VLOOKUP(FACTURACION[[#This Row],[REFERENCIA]],CODINV,2,FALSE)</f>
        <v>VALVULA MAXIMO NIVEL DE LLENADO 1/4"</v>
      </c>
      <c r="L3405" s="12" t="str">
        <f>IF(VLOOKUP(FACTURACION[[#This Row],[REFERENCIA]],CODINV,3,FALSE)=0,"",VLOOKUP(FACTURACION[[#This Row],[REFERENCIA]],CODINV,3,FALSE))</f>
        <v>3165CF12.0</v>
      </c>
      <c r="M3405" s="12" t="str">
        <f>+VLOOKUP(FACTURACION[[#This Row],[REFERENCIA]],CODINV,4,FALSE)</f>
        <v>VÁLVULAS Y MULTIVÁLVULAS</v>
      </c>
      <c r="N3405" s="12" t="str">
        <f>+VLOOKUP(FACTURACION[[#This Row],[REFERENCIA]],CODINV,5,FALSE)</f>
        <v>REGO</v>
      </c>
      <c r="O3405" s="3">
        <v>4</v>
      </c>
      <c r="P3405" s="31">
        <v>8000</v>
      </c>
      <c r="Q3405" s="24">
        <f>+FACTURACION[[#This Row],[CANTIDAD]]*FACTURACION[[#This Row],[VR UNITARIO]]/1000</f>
        <v>32</v>
      </c>
      <c r="R3405" s="3" t="str">
        <f>+VLOOKUP(FACTURACION[[#This Row],[NIT]],TABLACLIENTE,5,FALSE)</f>
        <v>BOGOTÁ D.C.</v>
      </c>
    </row>
    <row r="3406" spans="3:18">
      <c r="C3406" s="29">
        <v>2016</v>
      </c>
      <c r="D3406" s="30" t="s">
        <v>85</v>
      </c>
      <c r="E3406" s="30">
        <f>MONTH(FACTURACION[[#This Row],[MES]]&amp;1)</f>
        <v>6</v>
      </c>
      <c r="F3406" s="223">
        <f>DATE(FACTURACION[[#This Row],[AÑO]],FACTURACION[[#This Row],[Mes numero]],1)</f>
        <v>42522</v>
      </c>
      <c r="G3406" s="160">
        <v>12034</v>
      </c>
      <c r="H3406" s="25">
        <v>830137252</v>
      </c>
      <c r="I3406" s="3" t="str">
        <f>+VLOOKUP(FACTURACION[[#This Row],[NIT]],TABLACLIENTE,2,FALSE)</f>
        <v>SAGENCO SAS</v>
      </c>
      <c r="J3406" s="3" t="s">
        <v>167</v>
      </c>
      <c r="K3406" s="12" t="str">
        <f>+VLOOKUP(FACTURACION[[#This Row],[REFERENCIA]],CODINV,2,FALSE)</f>
        <v>KIT DE EMPAQUE LLENADO</v>
      </c>
      <c r="L3406" s="12" t="str">
        <f>IF(VLOOKUP(FACTURACION[[#This Row],[REFERENCIA]],CODINV,3,FALSE)=0,"",VLOOKUP(FACTURACION[[#This Row],[REFERENCIA]],CODINV,3,FALSE))</f>
        <v>8475-80</v>
      </c>
      <c r="M3406" s="12" t="str">
        <f>+VLOOKUP(FACTURACION[[#This Row],[REFERENCIA]],CODINV,4,FALSE)</f>
        <v>REPUESTOS Y ACCESORIOS</v>
      </c>
      <c r="N3406" s="12" t="str">
        <f>+VLOOKUP(FACTURACION[[#This Row],[REFERENCIA]],CODINV,5,FALSE)</f>
        <v>REGO</v>
      </c>
      <c r="O3406" s="3">
        <v>1</v>
      </c>
      <c r="P3406" s="31">
        <v>15000</v>
      </c>
      <c r="Q3406" s="24">
        <f>+FACTURACION[[#This Row],[CANTIDAD]]*FACTURACION[[#This Row],[VR UNITARIO]]/1000</f>
        <v>15</v>
      </c>
      <c r="R3406" s="3" t="str">
        <f>+VLOOKUP(FACTURACION[[#This Row],[NIT]],TABLACLIENTE,5,FALSE)</f>
        <v>BOGOTÁ D.C.</v>
      </c>
    </row>
    <row r="3407" spans="3:18">
      <c r="C3407" s="29">
        <v>2016</v>
      </c>
      <c r="D3407" s="30" t="s">
        <v>85</v>
      </c>
      <c r="E3407" s="30">
        <f>MONTH(FACTURACION[[#This Row],[MES]]&amp;1)</f>
        <v>6</v>
      </c>
      <c r="F3407" s="223">
        <f>DATE(FACTURACION[[#This Row],[AÑO]],FACTURACION[[#This Row],[Mes numero]],1)</f>
        <v>42522</v>
      </c>
      <c r="G3407" s="160">
        <v>12065</v>
      </c>
      <c r="H3407" s="25">
        <v>830137252</v>
      </c>
      <c r="I3407" s="3" t="str">
        <f>+VLOOKUP(FACTURACION[[#This Row],[NIT]],TABLACLIENTE,2,FALSE)</f>
        <v>SAGENCO SAS</v>
      </c>
      <c r="J3407" s="3" t="s">
        <v>167</v>
      </c>
      <c r="K3407" s="12" t="str">
        <f>+VLOOKUP(FACTURACION[[#This Row],[REFERENCIA]],CODINV,2,FALSE)</f>
        <v>KIT DE EMPAQUE LLENADO</v>
      </c>
      <c r="L3407" s="12" t="str">
        <f>IF(VLOOKUP(FACTURACION[[#This Row],[REFERENCIA]],CODINV,3,FALSE)=0,"",VLOOKUP(FACTURACION[[#This Row],[REFERENCIA]],CODINV,3,FALSE))</f>
        <v>8475-80</v>
      </c>
      <c r="M3407" s="12" t="str">
        <f>+VLOOKUP(FACTURACION[[#This Row],[REFERENCIA]],CODINV,4,FALSE)</f>
        <v>REPUESTOS Y ACCESORIOS</v>
      </c>
      <c r="N3407" s="12" t="str">
        <f>+VLOOKUP(FACTURACION[[#This Row],[REFERENCIA]],CODINV,5,FALSE)</f>
        <v>REGO</v>
      </c>
      <c r="O3407" s="3">
        <v>1</v>
      </c>
      <c r="P3407" s="31">
        <v>15000</v>
      </c>
      <c r="Q3407" s="24">
        <f>+FACTURACION[[#This Row],[CANTIDAD]]*FACTURACION[[#This Row],[VR UNITARIO]]/1000</f>
        <v>15</v>
      </c>
      <c r="R3407" s="3" t="str">
        <f>+VLOOKUP(FACTURACION[[#This Row],[NIT]],TABLACLIENTE,5,FALSE)</f>
        <v>BOGOTÁ D.C.</v>
      </c>
    </row>
    <row r="3408" spans="3:18">
      <c r="C3408" s="29">
        <v>2016</v>
      </c>
      <c r="D3408" s="30" t="s">
        <v>85</v>
      </c>
      <c r="E3408" s="30">
        <f>MONTH(FACTURACION[[#This Row],[MES]]&amp;1)</f>
        <v>6</v>
      </c>
      <c r="F3408" s="223">
        <f>DATE(FACTURACION[[#This Row],[AÑO]],FACTURACION[[#This Row],[Mes numero]],1)</f>
        <v>42522</v>
      </c>
      <c r="G3408" s="160">
        <v>12070</v>
      </c>
      <c r="H3408" s="25">
        <v>830137252</v>
      </c>
      <c r="I3408" s="3" t="str">
        <f>+VLOOKUP(FACTURACION[[#This Row],[NIT]],TABLACLIENTE,2,FALSE)</f>
        <v>SAGENCO SAS</v>
      </c>
      <c r="J3408" s="3" t="s">
        <v>167</v>
      </c>
      <c r="K3408" s="12" t="str">
        <f>+VLOOKUP(FACTURACION[[#This Row],[REFERENCIA]],CODINV,2,FALSE)</f>
        <v>KIT DE EMPAQUE LLENADO</v>
      </c>
      <c r="L3408" s="12" t="str">
        <f>IF(VLOOKUP(FACTURACION[[#This Row],[REFERENCIA]],CODINV,3,FALSE)=0,"",VLOOKUP(FACTURACION[[#This Row],[REFERENCIA]],CODINV,3,FALSE))</f>
        <v>8475-80</v>
      </c>
      <c r="M3408" s="12" t="str">
        <f>+VLOOKUP(FACTURACION[[#This Row],[REFERENCIA]],CODINV,4,FALSE)</f>
        <v>REPUESTOS Y ACCESORIOS</v>
      </c>
      <c r="N3408" s="12" t="str">
        <f>+VLOOKUP(FACTURACION[[#This Row],[REFERENCIA]],CODINV,5,FALSE)</f>
        <v>REGO</v>
      </c>
      <c r="O3408" s="3">
        <v>1</v>
      </c>
      <c r="P3408" s="31">
        <v>15000</v>
      </c>
      <c r="Q3408" s="24">
        <f>+FACTURACION[[#This Row],[CANTIDAD]]*FACTURACION[[#This Row],[VR UNITARIO]]/1000</f>
        <v>15</v>
      </c>
      <c r="R3408" s="3" t="str">
        <f>+VLOOKUP(FACTURACION[[#This Row],[NIT]],TABLACLIENTE,5,FALSE)</f>
        <v>BOGOTÁ D.C.</v>
      </c>
    </row>
    <row r="3409" spans="3:18">
      <c r="C3409" s="29">
        <v>2016</v>
      </c>
      <c r="D3409" s="30" t="s">
        <v>85</v>
      </c>
      <c r="E3409" s="30">
        <f>MONTH(FACTURACION[[#This Row],[MES]]&amp;1)</f>
        <v>6</v>
      </c>
      <c r="F3409" s="223">
        <f>DATE(FACTURACION[[#This Row],[AÑO]],FACTURACION[[#This Row],[Mes numero]],1)</f>
        <v>42522</v>
      </c>
      <c r="G3409" s="160">
        <v>12035</v>
      </c>
      <c r="H3409" s="25">
        <v>890501073</v>
      </c>
      <c r="I3409" s="3" t="str">
        <f>+VLOOKUP(FACTURACION[[#This Row],[NIT]],TABLACLIENTE,2,FALSE)</f>
        <v>COMERCIAL INDUSTRIAL NACIONAL S.A. CINSA</v>
      </c>
      <c r="J3409" s="3" t="s">
        <v>439</v>
      </c>
      <c r="K3409" s="12" t="str">
        <f>+VLOOKUP(FACTURACION[[#This Row],[REFERENCIA]],CODINV,2,FALSE)</f>
        <v>ANGLE VALVE</v>
      </c>
      <c r="L3409" s="12" t="str">
        <f>IF(VLOOKUP(FACTURACION[[#This Row],[REFERENCIA]],CODINV,3,FALSE)=0,"",VLOOKUP(FACTURACION[[#This Row],[REFERENCIA]],CODINV,3,FALSE))</f>
        <v>A2805C</v>
      </c>
      <c r="M3409" s="12" t="str">
        <f>+VLOOKUP(FACTURACION[[#This Row],[REFERENCIA]],CODINV,4,FALSE)</f>
        <v>REPUESTOS Y ACCESORIOS</v>
      </c>
      <c r="N3409" s="12" t="str">
        <f>+VLOOKUP(FACTURACION[[#This Row],[REFERENCIA]],CODINV,5,FALSE)</f>
        <v>REGO</v>
      </c>
      <c r="O3409" s="3">
        <v>1</v>
      </c>
      <c r="P3409" s="31">
        <v>201061</v>
      </c>
      <c r="Q3409" s="24">
        <f>+FACTURACION[[#This Row],[CANTIDAD]]*FACTURACION[[#This Row],[VR UNITARIO]]/1000</f>
        <v>201.06100000000001</v>
      </c>
      <c r="R3409" s="3" t="str">
        <f>+VLOOKUP(FACTURACION[[#This Row],[NIT]],TABLACLIENTE,5,FALSE)</f>
        <v>CUCUTA</v>
      </c>
    </row>
    <row r="3410" spans="3:18">
      <c r="C3410" s="29">
        <v>2016</v>
      </c>
      <c r="D3410" s="30" t="s">
        <v>85</v>
      </c>
      <c r="E3410" s="30">
        <f>MONTH(FACTURACION[[#This Row],[MES]]&amp;1)</f>
        <v>6</v>
      </c>
      <c r="F3410" s="223">
        <f>DATE(FACTURACION[[#This Row],[AÑO]],FACTURACION[[#This Row],[Mes numero]],1)</f>
        <v>42522</v>
      </c>
      <c r="G3410" s="160">
        <v>12053</v>
      </c>
      <c r="H3410" s="25">
        <v>900396759</v>
      </c>
      <c r="I3410" s="3" t="str">
        <f>+VLOOKUP(FACTURACION[[#This Row],[NIT]],TABLACLIENTE,2,FALSE)</f>
        <v>CHILCO DISTRIBUIDORA DE GAS Y ENERGIA S.A.S. E.S.P.</v>
      </c>
      <c r="J3410" s="3" t="s">
        <v>53</v>
      </c>
      <c r="K3410" s="12" t="str">
        <f>+VLOOKUP(FACTURACION[[#This Row],[REFERENCIA]],CODINV,2,FALSE)</f>
        <v>DIAL PARA ROTOGAGE DIAL FOR TOTAGAGE</v>
      </c>
      <c r="L3410" s="12" t="str">
        <f>IF(VLOOKUP(FACTURACION[[#This Row],[REFERENCIA]],CODINV,3,FALSE)=0,"",VLOOKUP(FACTURACION[[#This Row],[REFERENCIA]],CODINV,3,FALSE))</f>
        <v>A9091-18L</v>
      </c>
      <c r="M3410" s="12" t="str">
        <f>+VLOOKUP(FACTURACION[[#This Row],[REFERENCIA]],CODINV,4,FALSE)</f>
        <v>REPUESTOS Y ACCESORIOS</v>
      </c>
      <c r="N3410" s="12" t="str">
        <f>+VLOOKUP(FACTURACION[[#This Row],[REFERENCIA]],CODINV,5,FALSE)</f>
        <v>REGO</v>
      </c>
      <c r="O3410" s="3">
        <v>1</v>
      </c>
      <c r="P3410" s="31">
        <v>43241</v>
      </c>
      <c r="Q3410" s="24">
        <f>+FACTURACION[[#This Row],[CANTIDAD]]*FACTURACION[[#This Row],[VR UNITARIO]]/1000</f>
        <v>43.241</v>
      </c>
      <c r="R3410" s="3" t="str">
        <f>+VLOOKUP(FACTURACION[[#This Row],[NIT]],TABLACLIENTE,5,FALSE)</f>
        <v>BOGOTÁ D.C.</v>
      </c>
    </row>
    <row r="3411" spans="3:18">
      <c r="C3411" s="29">
        <v>2016</v>
      </c>
      <c r="D3411" s="30" t="s">
        <v>85</v>
      </c>
      <c r="E3411" s="30">
        <f>MONTH(FACTURACION[[#This Row],[MES]]&amp;1)</f>
        <v>6</v>
      </c>
      <c r="F3411" s="223">
        <f>DATE(FACTURACION[[#This Row],[AÑO]],FACTURACION[[#This Row],[Mes numero]],1)</f>
        <v>42522</v>
      </c>
      <c r="G3411" s="160">
        <v>12035</v>
      </c>
      <c r="H3411" s="25">
        <v>890501073</v>
      </c>
      <c r="I3411" s="3" t="str">
        <f>+VLOOKUP(FACTURACION[[#This Row],[NIT]],TABLACLIENTE,2,FALSE)</f>
        <v>COMERCIAL INDUSTRIAL NACIONAL S.A. CINSA</v>
      </c>
      <c r="J3411" s="3" t="s">
        <v>750</v>
      </c>
      <c r="K3411" s="12" t="str">
        <f>+VLOOKUP(FACTURACION[[#This Row],[REFERENCIA]],CODINV,2,FALSE)</f>
        <v>ROTOGAGE</v>
      </c>
      <c r="L3411" s="12" t="str">
        <f>IF(VLOOKUP(FACTURACION[[#This Row],[REFERENCIA]],CODINV,3,FALSE)=0,"",VLOOKUP(FACTURACION[[#This Row],[REFERENCIA]],CODINV,3,FALSE))</f>
        <v>A9094TS</v>
      </c>
      <c r="M3411" s="12" t="str">
        <f>+VLOOKUP(FACTURACION[[#This Row],[REFERENCIA]],CODINV,4,FALSE)</f>
        <v>MEDIDORES</v>
      </c>
      <c r="N3411" s="12" t="str">
        <f>+VLOOKUP(FACTURACION[[#This Row],[REFERENCIA]],CODINV,5,FALSE)</f>
        <v>REGO</v>
      </c>
      <c r="O3411" s="3">
        <v>1</v>
      </c>
      <c r="P3411" s="31">
        <v>1260000</v>
      </c>
      <c r="Q3411" s="24">
        <f>+FACTURACION[[#This Row],[CANTIDAD]]*FACTURACION[[#This Row],[VR UNITARIO]]/1000</f>
        <v>1260</v>
      </c>
      <c r="R3411" s="3" t="str">
        <f>+VLOOKUP(FACTURACION[[#This Row],[NIT]],TABLACLIENTE,5,FALSE)</f>
        <v>CUCUTA</v>
      </c>
    </row>
    <row r="3412" spans="3:18">
      <c r="C3412" s="29">
        <v>2016</v>
      </c>
      <c r="D3412" s="30" t="s">
        <v>85</v>
      </c>
      <c r="E3412" s="30">
        <f>MONTH(FACTURACION[[#This Row],[MES]]&amp;1)</f>
        <v>6</v>
      </c>
      <c r="F3412" s="223">
        <f>DATE(FACTURACION[[#This Row],[AÑO]],FACTURACION[[#This Row],[Mes numero]],1)</f>
        <v>42522</v>
      </c>
      <c r="G3412" s="160">
        <v>12037</v>
      </c>
      <c r="H3412" s="25">
        <v>890500726</v>
      </c>
      <c r="I3412" s="3" t="str">
        <f>+VLOOKUP(FACTURACION[[#This Row],[NIT]],TABLACLIENTE,2,FALSE)</f>
        <v>NORTESANTANDEREANA DE GAS S.A. E.S.P (NORGAS S.A. E.S.P.)</v>
      </c>
      <c r="J3412" s="3" t="s">
        <v>271</v>
      </c>
      <c r="K3412" s="12" t="str">
        <f>+VLOOKUP(FACTURACION[[#This Row],[REFERENCIA]],CODINV,2,FALSE)</f>
        <v>FLOTADOR 41" 1 1/4" NPT TA210A</v>
      </c>
      <c r="L3412" s="12" t="str">
        <f>IF(VLOOKUP(FACTURACION[[#This Row],[REFERENCIA]],CODINV,3,FALSE)=0,"",VLOOKUP(FACTURACION[[#This Row],[REFERENCIA]],CODINV,3,FALSE))</f>
        <v>TA210A</v>
      </c>
      <c r="M3412" s="12" t="str">
        <f>+VLOOKUP(FACTURACION[[#This Row],[REFERENCIA]],CODINV,4,FALSE)</f>
        <v>REPUESTOS Y ACCESORIOS</v>
      </c>
      <c r="N3412" s="12" t="str">
        <f>+VLOOKUP(FACTURACION[[#This Row],[REFERENCIA]],CODINV,5,FALSE)</f>
        <v>SQUIBB TAYLOR</v>
      </c>
      <c r="O3412" s="3">
        <v>4</v>
      </c>
      <c r="P3412" s="31">
        <v>105500</v>
      </c>
      <c r="Q3412" s="24">
        <f>+FACTURACION[[#This Row],[CANTIDAD]]*FACTURACION[[#This Row],[VR UNITARIO]]/1000</f>
        <v>422</v>
      </c>
      <c r="R3412" s="3" t="str">
        <f>+VLOOKUP(FACTURACION[[#This Row],[NIT]],TABLACLIENTE,5,FALSE)</f>
        <v>BUCARAMANGA</v>
      </c>
    </row>
    <row r="3413" spans="3:18">
      <c r="C3413" s="29">
        <v>2016</v>
      </c>
      <c r="D3413" s="30" t="s">
        <v>85</v>
      </c>
      <c r="E3413" s="30">
        <f>MONTH(FACTURACION[[#This Row],[MES]]&amp;1)</f>
        <v>6</v>
      </c>
      <c r="F3413" s="223">
        <f>DATE(FACTURACION[[#This Row],[AÑO]],FACTURACION[[#This Row],[Mes numero]],1)</f>
        <v>42522</v>
      </c>
      <c r="G3413" s="160">
        <v>12026</v>
      </c>
      <c r="H3413" s="25">
        <v>900396759</v>
      </c>
      <c r="I3413" s="3" t="str">
        <f>+VLOOKUP(FACTURACION[[#This Row],[NIT]],TABLACLIENTE,2,FALSE)</f>
        <v>CHILCO DISTRIBUIDORA DE GAS Y ENERGIA S.A.S. E.S.P.</v>
      </c>
      <c r="J3413" s="3" t="s">
        <v>241</v>
      </c>
      <c r="K3413" s="12" t="str">
        <f>+VLOOKUP(FACTURACION[[#This Row],[REFERENCIA]],CODINV,2,FALSE)</f>
        <v>MANOMETRO 0-300 PSI CON GLICERINA BAR 1/4</v>
      </c>
      <c r="L3413" s="12" t="str">
        <f>IF(VLOOKUP(FACTURACION[[#This Row],[REFERENCIA]],CODINV,3,FALSE)=0,"",VLOOKUP(FACTURACION[[#This Row],[REFERENCIA]],CODINV,3,FALSE))</f>
        <v>4270363</v>
      </c>
      <c r="M3413" s="12" t="str">
        <f>+VLOOKUP(FACTURACION[[#This Row],[REFERENCIA]],CODINV,4,FALSE)</f>
        <v>MEDIDORES</v>
      </c>
      <c r="N3413" s="12" t="str">
        <f>+VLOOKUP(FACTURACION[[#This Row],[REFERENCIA]],CODINV,5,FALSE)</f>
        <v>WIKA</v>
      </c>
      <c r="O3413" s="3">
        <v>2</v>
      </c>
      <c r="P3413" s="31">
        <v>47300</v>
      </c>
      <c r="Q3413" s="24">
        <f>+FACTURACION[[#This Row],[CANTIDAD]]*FACTURACION[[#This Row],[VR UNITARIO]]/1000</f>
        <v>94.6</v>
      </c>
      <c r="R3413" s="3" t="str">
        <f>+VLOOKUP(FACTURACION[[#This Row],[NIT]],TABLACLIENTE,5,FALSE)</f>
        <v>BOGOTÁ D.C.</v>
      </c>
    </row>
    <row r="3414" spans="3:18">
      <c r="C3414" s="29">
        <v>2016</v>
      </c>
      <c r="D3414" s="30" t="s">
        <v>85</v>
      </c>
      <c r="E3414" s="30">
        <f>MONTH(FACTURACION[[#This Row],[MES]]&amp;1)</f>
        <v>6</v>
      </c>
      <c r="F3414" s="223">
        <f>DATE(FACTURACION[[#This Row],[AÑO]],FACTURACION[[#This Row],[Mes numero]],1)</f>
        <v>42522</v>
      </c>
      <c r="G3414" s="160">
        <v>12035</v>
      </c>
      <c r="H3414" s="25">
        <v>890501073</v>
      </c>
      <c r="I3414" s="3" t="str">
        <f>+VLOOKUP(FACTURACION[[#This Row],[NIT]],TABLACLIENTE,2,FALSE)</f>
        <v>COMERCIAL INDUSTRIAL NACIONAL S.A. CINSA</v>
      </c>
      <c r="J3414" s="3" t="s">
        <v>241</v>
      </c>
      <c r="K3414" s="12" t="str">
        <f>+VLOOKUP(FACTURACION[[#This Row],[REFERENCIA]],CODINV,2,FALSE)</f>
        <v>MANOMETRO 0-300 PSI CON GLICERINA BAR 1/4</v>
      </c>
      <c r="L3414" s="12" t="str">
        <f>IF(VLOOKUP(FACTURACION[[#This Row],[REFERENCIA]],CODINV,3,FALSE)=0,"",VLOOKUP(FACTURACION[[#This Row],[REFERENCIA]],CODINV,3,FALSE))</f>
        <v>4270363</v>
      </c>
      <c r="M3414" s="12" t="str">
        <f>+VLOOKUP(FACTURACION[[#This Row],[REFERENCIA]],CODINV,4,FALSE)</f>
        <v>MEDIDORES</v>
      </c>
      <c r="N3414" s="12" t="str">
        <f>+VLOOKUP(FACTURACION[[#This Row],[REFERENCIA]],CODINV,5,FALSE)</f>
        <v>WIKA</v>
      </c>
      <c r="O3414" s="3">
        <v>1</v>
      </c>
      <c r="P3414" s="31">
        <v>49300</v>
      </c>
      <c r="Q3414" s="24">
        <f>+FACTURACION[[#This Row],[CANTIDAD]]*FACTURACION[[#This Row],[VR UNITARIO]]/1000</f>
        <v>49.3</v>
      </c>
      <c r="R3414" s="3" t="str">
        <f>+VLOOKUP(FACTURACION[[#This Row],[NIT]],TABLACLIENTE,5,FALSE)</f>
        <v>CUCUTA</v>
      </c>
    </row>
    <row r="3415" spans="3:18">
      <c r="C3415" s="29">
        <v>2016</v>
      </c>
      <c r="D3415" s="30" t="s">
        <v>85</v>
      </c>
      <c r="E3415" s="30">
        <f>MONTH(FACTURACION[[#This Row],[MES]]&amp;1)</f>
        <v>6</v>
      </c>
      <c r="F3415" s="223">
        <f>DATE(FACTURACION[[#This Row],[AÑO]],FACTURACION[[#This Row],[Mes numero]],1)</f>
        <v>42522</v>
      </c>
      <c r="G3415" s="160">
        <v>12065</v>
      </c>
      <c r="H3415" s="25">
        <v>830137252</v>
      </c>
      <c r="I3415" s="3" t="str">
        <f>+VLOOKUP(FACTURACION[[#This Row],[NIT]],TABLACLIENTE,2,FALSE)</f>
        <v>SAGENCO SAS</v>
      </c>
      <c r="J3415" s="3" t="s">
        <v>241</v>
      </c>
      <c r="K3415" s="12" t="str">
        <f>+VLOOKUP(FACTURACION[[#This Row],[REFERENCIA]],CODINV,2,FALSE)</f>
        <v>MANOMETRO 0-300 PSI CON GLICERINA BAR 1/4</v>
      </c>
      <c r="L3415" s="12" t="str">
        <f>IF(VLOOKUP(FACTURACION[[#This Row],[REFERENCIA]],CODINV,3,FALSE)=0,"",VLOOKUP(FACTURACION[[#This Row],[REFERENCIA]],CODINV,3,FALSE))</f>
        <v>4270363</v>
      </c>
      <c r="M3415" s="12" t="str">
        <f>+VLOOKUP(FACTURACION[[#This Row],[REFERENCIA]],CODINV,4,FALSE)</f>
        <v>MEDIDORES</v>
      </c>
      <c r="N3415" s="12" t="str">
        <f>+VLOOKUP(FACTURACION[[#This Row],[REFERENCIA]],CODINV,5,FALSE)</f>
        <v>WIKA</v>
      </c>
      <c r="O3415" s="3">
        <v>1</v>
      </c>
      <c r="P3415" s="31">
        <v>44500</v>
      </c>
      <c r="Q3415" s="24">
        <f>+FACTURACION[[#This Row],[CANTIDAD]]*FACTURACION[[#This Row],[VR UNITARIO]]/1000</f>
        <v>44.5</v>
      </c>
      <c r="R3415" s="3" t="str">
        <f>+VLOOKUP(FACTURACION[[#This Row],[NIT]],TABLACLIENTE,5,FALSE)</f>
        <v>BOGOTÁ D.C.</v>
      </c>
    </row>
    <row r="3416" spans="3:18">
      <c r="C3416" s="29">
        <v>2016</v>
      </c>
      <c r="D3416" s="30" t="s">
        <v>696</v>
      </c>
      <c r="E3416" s="30">
        <f>MONTH(FACTURACION[[#This Row],[MES]]&amp;1)</f>
        <v>7</v>
      </c>
      <c r="F3416" s="223">
        <f>DATE(FACTURACION[[#This Row],[AÑO]],FACTURACION[[#This Row],[Mes numero]],1)</f>
        <v>42552</v>
      </c>
      <c r="G3416" s="160">
        <v>12119</v>
      </c>
      <c r="H3416" s="25">
        <v>860004270</v>
      </c>
      <c r="I3416" s="3" t="str">
        <f>+VLOOKUP(FACTURACION[[#This Row],[NIT]],TABLACLIENTE,2,FALSE)</f>
        <v>E MC ALLISTER S A S</v>
      </c>
      <c r="J3416" s="3" t="s">
        <v>919</v>
      </c>
      <c r="K3416" s="12" t="str">
        <f>+VLOOKUP(FACTURACION[[#This Row],[REFERENCIA]],CODINV,2,FALSE)</f>
        <v>CONECTOR ACME MONTACARGAS 1 1/4"</v>
      </c>
      <c r="L3416" s="12" t="str">
        <f>IF(VLOOKUP(FACTURACION[[#This Row],[REFERENCIA]],CODINV,3,FALSE)=0,"",VLOOKUP(FACTURACION[[#This Row],[REFERENCIA]],CODINV,3,FALSE))</f>
        <v>1023</v>
      </c>
      <c r="M3416" s="12" t="str">
        <f>+VLOOKUP(FACTURACION[[#This Row],[REFERENCIA]],CODINV,4,FALSE)</f>
        <v>REPUESTOS Y ACCESORIOS</v>
      </c>
      <c r="N3416" s="12" t="str">
        <f>+VLOOKUP(FACTURACION[[#This Row],[REFERENCIA]],CODINV,5,FALSE)</f>
        <v>CAVAGNA</v>
      </c>
      <c r="O3416" s="3">
        <v>2</v>
      </c>
      <c r="P3416" s="31">
        <v>58000</v>
      </c>
      <c r="Q3416" s="24">
        <f>+FACTURACION[[#This Row],[CANTIDAD]]*FACTURACION[[#This Row],[VR UNITARIO]]/1000</f>
        <v>116</v>
      </c>
      <c r="R3416" s="3" t="str">
        <f>+VLOOKUP(FACTURACION[[#This Row],[NIT]],TABLACLIENTE,5,FALSE)</f>
        <v>BOGOTÁ D.C.</v>
      </c>
    </row>
    <row r="3417" spans="3:18">
      <c r="C3417" s="29">
        <v>2016</v>
      </c>
      <c r="D3417" s="30" t="s">
        <v>696</v>
      </c>
      <c r="E3417" s="30">
        <f>MONTH(FACTURACION[[#This Row],[MES]]&amp;1)</f>
        <v>7</v>
      </c>
      <c r="F3417" s="223">
        <f>DATE(FACTURACION[[#This Row],[AÑO]],FACTURACION[[#This Row],[Mes numero]],1)</f>
        <v>42552</v>
      </c>
      <c r="G3417" s="160">
        <v>12137</v>
      </c>
      <c r="H3417" s="25">
        <v>860004270</v>
      </c>
      <c r="I3417" s="3" t="str">
        <f>+VLOOKUP(FACTURACION[[#This Row],[NIT]],TABLACLIENTE,2,FALSE)</f>
        <v>E MC ALLISTER S A S</v>
      </c>
      <c r="J3417" s="3" t="s">
        <v>919</v>
      </c>
      <c r="K3417" s="12" t="str">
        <f>+VLOOKUP(FACTURACION[[#This Row],[REFERENCIA]],CODINV,2,FALSE)</f>
        <v>CONECTOR ACME MONTACARGAS 1 1/4"</v>
      </c>
      <c r="L3417" s="12" t="str">
        <f>IF(VLOOKUP(FACTURACION[[#This Row],[REFERENCIA]],CODINV,3,FALSE)=0,"",VLOOKUP(FACTURACION[[#This Row],[REFERENCIA]],CODINV,3,FALSE))</f>
        <v>1023</v>
      </c>
      <c r="M3417" s="12" t="str">
        <f>+VLOOKUP(FACTURACION[[#This Row],[REFERENCIA]],CODINV,4,FALSE)</f>
        <v>REPUESTOS Y ACCESORIOS</v>
      </c>
      <c r="N3417" s="12" t="str">
        <f>+VLOOKUP(FACTURACION[[#This Row],[REFERENCIA]],CODINV,5,FALSE)</f>
        <v>CAVAGNA</v>
      </c>
      <c r="O3417" s="3">
        <v>4</v>
      </c>
      <c r="P3417" s="31">
        <v>50300</v>
      </c>
      <c r="Q3417" s="24">
        <f>+FACTURACION[[#This Row],[CANTIDAD]]*FACTURACION[[#This Row],[VR UNITARIO]]/1000</f>
        <v>201.2</v>
      </c>
      <c r="R3417" s="3" t="str">
        <f>+VLOOKUP(FACTURACION[[#This Row],[NIT]],TABLACLIENTE,5,FALSE)</f>
        <v>BOGOTÁ D.C.</v>
      </c>
    </row>
    <row r="3418" spans="3:18">
      <c r="C3418" s="29">
        <v>2016</v>
      </c>
      <c r="D3418" s="30" t="s">
        <v>696</v>
      </c>
      <c r="E3418" s="30">
        <f>MONTH(FACTURACION[[#This Row],[MES]]&amp;1)</f>
        <v>7</v>
      </c>
      <c r="F3418" s="223">
        <f>DATE(FACTURACION[[#This Row],[AÑO]],FACTURACION[[#This Row],[Mes numero]],1)</f>
        <v>42552</v>
      </c>
      <c r="G3418" s="160">
        <v>12142</v>
      </c>
      <c r="H3418" s="25">
        <v>890500726</v>
      </c>
      <c r="I3418" s="3" t="str">
        <f>+VLOOKUP(FACTURACION[[#This Row],[NIT]],TABLACLIENTE,2,FALSE)</f>
        <v>NORTESANTANDEREANA DE GAS S.A. E.S.P (NORGAS S.A. E.S.P.)</v>
      </c>
      <c r="J3418" s="3" t="s">
        <v>421</v>
      </c>
      <c r="K3418" s="12" t="str">
        <f>+VLOOKUP(FACTURACION[[#This Row],[REFERENCIA]],CODINV,2,FALSE)</f>
        <v>VALVE SPINDLE TOPPART</v>
      </c>
      <c r="L3418" s="12">
        <f>IF(VLOOKUP(FACTURACION[[#This Row],[REFERENCIA]],CODINV,3,FALSE)=0,"",VLOOKUP(FACTURACION[[#This Row],[REFERENCIA]],CODINV,3,FALSE))</f>
        <v>1381100101</v>
      </c>
      <c r="M3418" s="12" t="str">
        <f>+VLOOKUP(FACTURACION[[#This Row],[REFERENCIA]],CODINV,4,FALSE)</f>
        <v>REPUESTOS Y ACCESORIOS</v>
      </c>
      <c r="N3418" s="12" t="str">
        <f>+VLOOKUP(FACTURACION[[#This Row],[REFERENCIA]],CODINV,5,FALSE)</f>
        <v>CAVAGNA</v>
      </c>
      <c r="O3418" s="3">
        <v>8</v>
      </c>
      <c r="P3418" s="31">
        <v>40383</v>
      </c>
      <c r="Q3418" s="24">
        <f>+FACTURACION[[#This Row],[CANTIDAD]]*FACTURACION[[#This Row],[VR UNITARIO]]/1000</f>
        <v>323.06400000000002</v>
      </c>
      <c r="R3418" s="3" t="str">
        <f>+VLOOKUP(FACTURACION[[#This Row],[NIT]],TABLACLIENTE,5,FALSE)</f>
        <v>BUCARAMANGA</v>
      </c>
    </row>
    <row r="3419" spans="3:18">
      <c r="C3419" s="29">
        <v>2016</v>
      </c>
      <c r="D3419" s="30" t="s">
        <v>696</v>
      </c>
      <c r="E3419" s="30">
        <f>MONTH(FACTURACION[[#This Row],[MES]]&amp;1)</f>
        <v>7</v>
      </c>
      <c r="F3419" s="223">
        <f>DATE(FACTURACION[[#This Row],[AÑO]],FACTURACION[[#This Row],[Mes numero]],1)</f>
        <v>42552</v>
      </c>
      <c r="G3419" s="160">
        <v>12142</v>
      </c>
      <c r="H3419" s="25">
        <v>890500726</v>
      </c>
      <c r="I3419" s="3" t="str">
        <f>+VLOOKUP(FACTURACION[[#This Row],[NIT]],TABLACLIENTE,2,FALSE)</f>
        <v>NORTESANTANDEREANA DE GAS S.A. E.S.P (NORGAS S.A. E.S.P.)</v>
      </c>
      <c r="J3419" s="3" t="s">
        <v>423</v>
      </c>
      <c r="K3419" s="12" t="str">
        <f>+VLOOKUP(FACTURACION[[#This Row],[REFERENCIA]],CODINV,2,FALSE)</f>
        <v>SEALING ORING VALVE SPINDLE</v>
      </c>
      <c r="L3419" s="12">
        <f>IF(VLOOKUP(FACTURACION[[#This Row],[REFERENCIA]],CODINV,3,FALSE)=0,"",VLOOKUP(FACTURACION[[#This Row],[REFERENCIA]],CODINV,3,FALSE))</f>
        <v>481102519</v>
      </c>
      <c r="M3419" s="12" t="str">
        <f>+VLOOKUP(FACTURACION[[#This Row],[REFERENCIA]],CODINV,4,FALSE)</f>
        <v>REPUESTOS Y ACCESORIOS</v>
      </c>
      <c r="N3419" s="12" t="str">
        <f>+VLOOKUP(FACTURACION[[#This Row],[REFERENCIA]],CODINV,5,FALSE)</f>
        <v>CAVAGNA</v>
      </c>
      <c r="O3419" s="3">
        <v>8</v>
      </c>
      <c r="P3419" s="31">
        <v>1115</v>
      </c>
      <c r="Q3419" s="24">
        <f>+FACTURACION[[#This Row],[CANTIDAD]]*FACTURACION[[#This Row],[VR UNITARIO]]/1000</f>
        <v>8.92</v>
      </c>
      <c r="R3419" s="3" t="str">
        <f>+VLOOKUP(FACTURACION[[#This Row],[NIT]],TABLACLIENTE,5,FALSE)</f>
        <v>BUCARAMANGA</v>
      </c>
    </row>
    <row r="3420" spans="3:18">
      <c r="C3420" s="29">
        <v>2016</v>
      </c>
      <c r="D3420" s="30" t="s">
        <v>696</v>
      </c>
      <c r="E3420" s="30">
        <f>MONTH(FACTURACION[[#This Row],[MES]]&amp;1)</f>
        <v>7</v>
      </c>
      <c r="F3420" s="223">
        <f>DATE(FACTURACION[[#This Row],[AÑO]],FACTURACION[[#This Row],[Mes numero]],1)</f>
        <v>42552</v>
      </c>
      <c r="G3420" s="160">
        <v>12142</v>
      </c>
      <c r="H3420" s="25">
        <v>890500726</v>
      </c>
      <c r="I3420" s="3" t="str">
        <f>+VLOOKUP(FACTURACION[[#This Row],[NIT]],TABLACLIENTE,2,FALSE)</f>
        <v>NORTESANTANDEREANA DE GAS S.A. E.S.P (NORGAS S.A. E.S.P.)</v>
      </c>
      <c r="J3420" s="3" t="s">
        <v>425</v>
      </c>
      <c r="K3420" s="12" t="str">
        <f>+VLOOKUP(FACTURACION[[#This Row],[REFERENCIA]],CODINV,2,FALSE)</f>
        <v>BUTTON PART FOR VALVE SPINDLE</v>
      </c>
      <c r="L3420" s="12">
        <f>IF(VLOOKUP(FACTURACION[[#This Row],[REFERENCIA]],CODINV,3,FALSE)=0,"",VLOOKUP(FACTURACION[[#This Row],[REFERENCIA]],CODINV,3,FALSE))</f>
        <v>17811000001</v>
      </c>
      <c r="M3420" s="12" t="str">
        <f>+VLOOKUP(FACTURACION[[#This Row],[REFERENCIA]],CODINV,4,FALSE)</f>
        <v>REPUESTOS Y ACCESORIOS</v>
      </c>
      <c r="N3420" s="12" t="str">
        <f>+VLOOKUP(FACTURACION[[#This Row],[REFERENCIA]],CODINV,5,FALSE)</f>
        <v>CAVAGNA</v>
      </c>
      <c r="O3420" s="3">
        <v>8</v>
      </c>
      <c r="P3420" s="31">
        <v>18502</v>
      </c>
      <c r="Q3420" s="24">
        <f>+FACTURACION[[#This Row],[CANTIDAD]]*FACTURACION[[#This Row],[VR UNITARIO]]/1000</f>
        <v>148.01599999999999</v>
      </c>
      <c r="R3420" s="3" t="str">
        <f>+VLOOKUP(FACTURACION[[#This Row],[NIT]],TABLACLIENTE,5,FALSE)</f>
        <v>BUCARAMANGA</v>
      </c>
    </row>
    <row r="3421" spans="3:18">
      <c r="C3421" s="29">
        <v>2016</v>
      </c>
      <c r="D3421" s="30" t="s">
        <v>696</v>
      </c>
      <c r="E3421" s="30">
        <f>MONTH(FACTURACION[[#This Row],[MES]]&amp;1)</f>
        <v>7</v>
      </c>
      <c r="F3421" s="223">
        <f>DATE(FACTURACION[[#This Row],[AÑO]],FACTURACION[[#This Row],[Mes numero]],1)</f>
        <v>42552</v>
      </c>
      <c r="G3421" s="160">
        <v>12142</v>
      </c>
      <c r="H3421" s="25">
        <v>890500726</v>
      </c>
      <c r="I3421" s="3" t="str">
        <f>+VLOOKUP(FACTURACION[[#This Row],[NIT]],TABLACLIENTE,2,FALSE)</f>
        <v>NORTESANTANDEREANA DE GAS S.A. E.S.P (NORGAS S.A. E.S.P.)</v>
      </c>
      <c r="J3421" s="3" t="s">
        <v>427</v>
      </c>
      <c r="K3421" s="12" t="str">
        <f>+VLOOKUP(FACTURACION[[#This Row],[REFERENCIA]],CODINV,2,FALSE)</f>
        <v>LLAVES DE GANCHO</v>
      </c>
      <c r="L3421" s="12" t="str">
        <f>IF(VLOOKUP(FACTURACION[[#This Row],[REFERENCIA]],CODINV,3,FALSE)=0,"",VLOOKUP(FACTURACION[[#This Row],[REFERENCIA]],CODINV,3,FALSE))</f>
        <v>V169S000</v>
      </c>
      <c r="M3421" s="12" t="str">
        <f>+VLOOKUP(FACTURACION[[#This Row],[REFERENCIA]],CODINV,4,FALSE)</f>
        <v>REPUESTOS Y ACCESORIOS</v>
      </c>
      <c r="N3421" s="12" t="str">
        <f>+VLOOKUP(FACTURACION[[#This Row],[REFERENCIA]],CODINV,5,FALSE)</f>
        <v>CAVAGNA</v>
      </c>
      <c r="O3421" s="3">
        <v>2</v>
      </c>
      <c r="P3421" s="31">
        <v>80000</v>
      </c>
      <c r="Q3421" s="24">
        <f>+FACTURACION[[#This Row],[CANTIDAD]]*FACTURACION[[#This Row],[VR UNITARIO]]/1000</f>
        <v>160</v>
      </c>
      <c r="R3421" s="3" t="str">
        <f>+VLOOKUP(FACTURACION[[#This Row],[NIT]],TABLACLIENTE,5,FALSE)</f>
        <v>BUCARAMANGA</v>
      </c>
    </row>
    <row r="3422" spans="3:18">
      <c r="C3422" s="29">
        <v>2016</v>
      </c>
      <c r="D3422" s="30" t="s">
        <v>696</v>
      </c>
      <c r="E3422" s="30">
        <f>MONTH(FACTURACION[[#This Row],[MES]]&amp;1)</f>
        <v>7</v>
      </c>
      <c r="F3422" s="223">
        <f>DATE(FACTURACION[[#This Row],[AÑO]],FACTURACION[[#This Row],[Mes numero]],1)</f>
        <v>42552</v>
      </c>
      <c r="G3422" s="160">
        <v>12144</v>
      </c>
      <c r="H3422" s="25">
        <v>891101577</v>
      </c>
      <c r="I3422" s="3" t="str">
        <f>+VLOOKUP(FACTURACION[[#This Row],[NIT]],TABLACLIENTE,2,FALSE)</f>
        <v>ALCANOS DE COLOMBIA S.A. E.S.P</v>
      </c>
      <c r="J3422" s="3" t="s">
        <v>20</v>
      </c>
      <c r="K3422" s="12" t="str">
        <f>+VLOOKUP(FACTURACION[[#This Row],[REFERENCIA]],CODINV,2,FALSE)</f>
        <v xml:space="preserve">MEDIDOR AC-250 C: 3/4" CON CONECTORES </v>
      </c>
      <c r="L3422" s="12" t="str">
        <f>IF(VLOOKUP(FACTURACION[[#This Row],[REFERENCIA]],CODINV,3,FALSE)=0,"",VLOOKUP(FACTURACION[[#This Row],[REFERENCIA]],CODINV,3,FALSE))</f>
        <v/>
      </c>
      <c r="M3422" s="12" t="str">
        <f>+VLOOKUP(FACTURACION[[#This Row],[REFERENCIA]],CODINV,4,FALSE)</f>
        <v>MEDIDORES</v>
      </c>
      <c r="N3422" s="12" t="str">
        <f>+VLOOKUP(FACTURACION[[#This Row],[REFERENCIA]],CODINV,5,FALSE)</f>
        <v>HONEYWELL</v>
      </c>
      <c r="O3422" s="3">
        <v>15</v>
      </c>
      <c r="P3422" s="31">
        <v>417799</v>
      </c>
      <c r="Q3422" s="24">
        <f>+FACTURACION[[#This Row],[CANTIDAD]]*FACTURACION[[#This Row],[VR UNITARIO]]/1000</f>
        <v>6266.9849999999997</v>
      </c>
      <c r="R3422" s="3" t="str">
        <f>+VLOOKUP(FACTURACION[[#This Row],[NIT]],TABLACLIENTE,5,FALSE)</f>
        <v>NEIVA</v>
      </c>
    </row>
    <row r="3423" spans="3:18">
      <c r="C3423" s="29">
        <v>2016</v>
      </c>
      <c r="D3423" s="30" t="s">
        <v>696</v>
      </c>
      <c r="E3423" s="30">
        <f>MONTH(FACTURACION[[#This Row],[MES]]&amp;1)</f>
        <v>7</v>
      </c>
      <c r="F3423" s="223">
        <f>DATE(FACTURACION[[#This Row],[AÑO]],FACTURACION[[#This Row],[Mes numero]],1)</f>
        <v>42552</v>
      </c>
      <c r="G3423" s="160">
        <v>12161</v>
      </c>
      <c r="H3423" s="25">
        <v>891101577</v>
      </c>
      <c r="I3423" s="3" t="str">
        <f>+VLOOKUP(FACTURACION[[#This Row],[NIT]],TABLACLIENTE,2,FALSE)</f>
        <v>ALCANOS DE COLOMBIA S.A. E.S.P</v>
      </c>
      <c r="J3423" s="3" t="s">
        <v>20</v>
      </c>
      <c r="K3423" s="12" t="str">
        <f>+VLOOKUP(FACTURACION[[#This Row],[REFERENCIA]],CODINV,2,FALSE)</f>
        <v xml:space="preserve">MEDIDOR AC-250 C: 3/4" CON CONECTORES </v>
      </c>
      <c r="L3423" s="12" t="str">
        <f>IF(VLOOKUP(FACTURACION[[#This Row],[REFERENCIA]],CODINV,3,FALSE)=0,"",VLOOKUP(FACTURACION[[#This Row],[REFERENCIA]],CODINV,3,FALSE))</f>
        <v/>
      </c>
      <c r="M3423" s="12" t="str">
        <f>+VLOOKUP(FACTURACION[[#This Row],[REFERENCIA]],CODINV,4,FALSE)</f>
        <v>MEDIDORES</v>
      </c>
      <c r="N3423" s="12" t="str">
        <f>+VLOOKUP(FACTURACION[[#This Row],[REFERENCIA]],CODINV,5,FALSE)</f>
        <v>HONEYWELL</v>
      </c>
      <c r="O3423" s="3">
        <v>20</v>
      </c>
      <c r="P3423" s="31">
        <v>414748</v>
      </c>
      <c r="Q3423" s="24">
        <f>+FACTURACION[[#This Row],[CANTIDAD]]*FACTURACION[[#This Row],[VR UNITARIO]]/1000</f>
        <v>8294.9599999999991</v>
      </c>
      <c r="R3423" s="3" t="str">
        <f>+VLOOKUP(FACTURACION[[#This Row],[NIT]],TABLACLIENTE,5,FALSE)</f>
        <v>NEIVA</v>
      </c>
    </row>
    <row r="3424" spans="3:18">
      <c r="C3424" s="29">
        <v>2016</v>
      </c>
      <c r="D3424" s="30" t="s">
        <v>696</v>
      </c>
      <c r="E3424" s="30">
        <f>MONTH(FACTURACION[[#This Row],[MES]]&amp;1)</f>
        <v>7</v>
      </c>
      <c r="F3424" s="223">
        <f>DATE(FACTURACION[[#This Row],[AÑO]],FACTURACION[[#This Row],[Mes numero]],1)</f>
        <v>42552</v>
      </c>
      <c r="G3424" s="160">
        <v>12105</v>
      </c>
      <c r="H3424" s="25">
        <v>800021272</v>
      </c>
      <c r="I3424" s="3" t="str">
        <f>+VLOOKUP(FACTURACION[[#This Row],[NIT]],TABLACLIENTE,2,FALSE)</f>
        <v>GASES DEL LLANO S.A. E.S.P (LLANOGAS S.A. E.S.P.)</v>
      </c>
      <c r="J3424" s="3" t="s">
        <v>20</v>
      </c>
      <c r="K3424" s="12" t="str">
        <f>+VLOOKUP(FACTURACION[[#This Row],[REFERENCIA]],CODINV,2,FALSE)</f>
        <v xml:space="preserve">MEDIDOR AC-250 C: 3/4" CON CONECTORES </v>
      </c>
      <c r="L3424" s="12" t="str">
        <f>IF(VLOOKUP(FACTURACION[[#This Row],[REFERENCIA]],CODINV,3,FALSE)=0,"",VLOOKUP(FACTURACION[[#This Row],[REFERENCIA]],CODINV,3,FALSE))</f>
        <v/>
      </c>
      <c r="M3424" s="12" t="str">
        <f>+VLOOKUP(FACTURACION[[#This Row],[REFERENCIA]],CODINV,4,FALSE)</f>
        <v>MEDIDORES</v>
      </c>
      <c r="N3424" s="12" t="str">
        <f>+VLOOKUP(FACTURACION[[#This Row],[REFERENCIA]],CODINV,5,FALSE)</f>
        <v>HONEYWELL</v>
      </c>
      <c r="O3424" s="3">
        <v>18</v>
      </c>
      <c r="P3424" s="31">
        <v>408661</v>
      </c>
      <c r="Q3424" s="24">
        <f>+FACTURACION[[#This Row],[CANTIDAD]]*FACTURACION[[#This Row],[VR UNITARIO]]/1000</f>
        <v>7355.8980000000001</v>
      </c>
      <c r="R3424" s="3" t="str">
        <f>+VLOOKUP(FACTURACION[[#This Row],[NIT]],TABLACLIENTE,5,FALSE)</f>
        <v>VILLAVICENCIO</v>
      </c>
    </row>
    <row r="3425" spans="3:18">
      <c r="C3425" s="29">
        <v>2016</v>
      </c>
      <c r="D3425" s="30" t="s">
        <v>696</v>
      </c>
      <c r="E3425" s="30">
        <f>MONTH(FACTURACION[[#This Row],[MES]]&amp;1)</f>
        <v>7</v>
      </c>
      <c r="F3425" s="223">
        <f>DATE(FACTURACION[[#This Row],[AÑO]],FACTURACION[[#This Row],[Mes numero]],1)</f>
        <v>42552</v>
      </c>
      <c r="G3425" s="160">
        <v>12135</v>
      </c>
      <c r="H3425" s="25">
        <v>890503900</v>
      </c>
      <c r="I3425" s="3" t="str">
        <f>+VLOOKUP(FACTURACION[[#This Row],[NIT]],TABLACLIENTE,2,FALSE)</f>
        <v>GASES DEL ORIENTE S.A. E.S.P.</v>
      </c>
      <c r="J3425" s="3" t="s">
        <v>20</v>
      </c>
      <c r="K3425" s="12" t="str">
        <f>+VLOOKUP(FACTURACION[[#This Row],[REFERENCIA]],CODINV,2,FALSE)</f>
        <v xml:space="preserve">MEDIDOR AC-250 C: 3/4" CON CONECTORES </v>
      </c>
      <c r="L3425" s="12" t="str">
        <f>IF(VLOOKUP(FACTURACION[[#This Row],[REFERENCIA]],CODINV,3,FALSE)=0,"",VLOOKUP(FACTURACION[[#This Row],[REFERENCIA]],CODINV,3,FALSE))</f>
        <v/>
      </c>
      <c r="M3425" s="12" t="str">
        <f>+VLOOKUP(FACTURACION[[#This Row],[REFERENCIA]],CODINV,4,FALSE)</f>
        <v>MEDIDORES</v>
      </c>
      <c r="N3425" s="12" t="str">
        <f>+VLOOKUP(FACTURACION[[#This Row],[REFERENCIA]],CODINV,5,FALSE)</f>
        <v>HONEYWELL</v>
      </c>
      <c r="O3425" s="3">
        <v>20</v>
      </c>
      <c r="P3425" s="31">
        <v>495528</v>
      </c>
      <c r="Q3425" s="24">
        <f>+FACTURACION[[#This Row],[CANTIDAD]]*FACTURACION[[#This Row],[VR UNITARIO]]/1000</f>
        <v>9910.56</v>
      </c>
      <c r="R3425" s="3" t="str">
        <f>+VLOOKUP(FACTURACION[[#This Row],[NIT]],TABLACLIENTE,5,FALSE)</f>
        <v>CUCUTA</v>
      </c>
    </row>
    <row r="3426" spans="3:18">
      <c r="C3426" s="29">
        <v>2016</v>
      </c>
      <c r="D3426" s="30" t="s">
        <v>696</v>
      </c>
      <c r="E3426" s="30">
        <f>MONTH(FACTURACION[[#This Row],[MES]]&amp;1)</f>
        <v>7</v>
      </c>
      <c r="F3426" s="223">
        <f>DATE(FACTURACION[[#This Row],[AÑO]],FACTURACION[[#This Row],[Mes numero]],1)</f>
        <v>42552</v>
      </c>
      <c r="G3426" s="160">
        <v>12147</v>
      </c>
      <c r="H3426" s="25">
        <v>900922760</v>
      </c>
      <c r="I3426" s="3" t="str">
        <f>+VLOOKUP(FACTURACION[[#This Row],[NIT]],TABLACLIENTE,2,FALSE)</f>
        <v>GLOBAL REDES &amp; OBRAS S.A.S. ESP  (GRO S.A.S. ESP)</v>
      </c>
      <c r="J3426" s="3" t="s">
        <v>20</v>
      </c>
      <c r="K3426" s="12" t="str">
        <f>+VLOOKUP(FACTURACION[[#This Row],[REFERENCIA]],CODINV,2,FALSE)</f>
        <v xml:space="preserve">MEDIDOR AC-250 C: 3/4" CON CONECTORES </v>
      </c>
      <c r="L3426" s="12" t="str">
        <f>IF(VLOOKUP(FACTURACION[[#This Row],[REFERENCIA]],CODINV,3,FALSE)=0,"",VLOOKUP(FACTURACION[[#This Row],[REFERENCIA]],CODINV,3,FALSE))</f>
        <v/>
      </c>
      <c r="M3426" s="12" t="str">
        <f>+VLOOKUP(FACTURACION[[#This Row],[REFERENCIA]],CODINV,4,FALSE)</f>
        <v>MEDIDORES</v>
      </c>
      <c r="N3426" s="12" t="str">
        <f>+VLOOKUP(FACTURACION[[#This Row],[REFERENCIA]],CODINV,5,FALSE)</f>
        <v>HONEYWELL</v>
      </c>
      <c r="O3426" s="3">
        <v>3</v>
      </c>
      <c r="P3426" s="31">
        <v>450000</v>
      </c>
      <c r="Q3426" s="24">
        <f>+FACTURACION[[#This Row],[CANTIDAD]]*FACTURACION[[#This Row],[VR UNITARIO]]/1000</f>
        <v>1350</v>
      </c>
      <c r="R3426" s="3" t="str">
        <f>+VLOOKUP(FACTURACION[[#This Row],[NIT]],TABLACLIENTE,5,FALSE)</f>
        <v>IBAGUE</v>
      </c>
    </row>
    <row r="3427" spans="3:18">
      <c r="C3427" s="29">
        <v>2016</v>
      </c>
      <c r="D3427" s="30" t="s">
        <v>696</v>
      </c>
      <c r="E3427" s="30">
        <f>MONTH(FACTURACION[[#This Row],[MES]]&amp;1)</f>
        <v>7</v>
      </c>
      <c r="F3427" s="223">
        <f>DATE(FACTURACION[[#This Row],[AÑO]],FACTURACION[[#This Row],[Mes numero]],1)</f>
        <v>42552</v>
      </c>
      <c r="G3427" s="160">
        <v>12140</v>
      </c>
      <c r="H3427" s="25">
        <v>900529302</v>
      </c>
      <c r="I3427" s="3" t="str">
        <f>+VLOOKUP(FACTURACION[[#This Row],[NIT]],TABLACLIENTE,2,FALSE)</f>
        <v>INDUGAS COLOMBIA S A S</v>
      </c>
      <c r="J3427" s="3" t="s">
        <v>20</v>
      </c>
      <c r="K3427" s="12" t="str">
        <f>+VLOOKUP(FACTURACION[[#This Row],[REFERENCIA]],CODINV,2,FALSE)</f>
        <v xml:space="preserve">MEDIDOR AC-250 C: 3/4" CON CONECTORES </v>
      </c>
      <c r="L3427" s="12" t="str">
        <f>IF(VLOOKUP(FACTURACION[[#This Row],[REFERENCIA]],CODINV,3,FALSE)=0,"",VLOOKUP(FACTURACION[[#This Row],[REFERENCIA]],CODINV,3,FALSE))</f>
        <v/>
      </c>
      <c r="M3427" s="12" t="str">
        <f>+VLOOKUP(FACTURACION[[#This Row],[REFERENCIA]],CODINV,4,FALSE)</f>
        <v>MEDIDORES</v>
      </c>
      <c r="N3427" s="12" t="str">
        <f>+VLOOKUP(FACTURACION[[#This Row],[REFERENCIA]],CODINV,5,FALSE)</f>
        <v>HONEYWELL</v>
      </c>
      <c r="O3427" s="3">
        <v>1</v>
      </c>
      <c r="P3427" s="31">
        <v>450000</v>
      </c>
      <c r="Q3427" s="24">
        <f>+FACTURACION[[#This Row],[CANTIDAD]]*FACTURACION[[#This Row],[VR UNITARIO]]/1000</f>
        <v>450</v>
      </c>
      <c r="R3427" s="3" t="str">
        <f>+VLOOKUP(FACTURACION[[#This Row],[NIT]],TABLACLIENTE,5,FALSE)</f>
        <v>BOGOTÁ D.C.</v>
      </c>
    </row>
    <row r="3428" spans="3:18">
      <c r="C3428" s="29">
        <v>2016</v>
      </c>
      <c r="D3428" s="30" t="s">
        <v>696</v>
      </c>
      <c r="E3428" s="30">
        <f>MONTH(FACTURACION[[#This Row],[MES]]&amp;1)</f>
        <v>7</v>
      </c>
      <c r="F3428" s="223">
        <f>DATE(FACTURACION[[#This Row],[AÑO]],FACTURACION[[#This Row],[Mes numero]],1)</f>
        <v>42552</v>
      </c>
      <c r="G3428" s="160">
        <v>12153</v>
      </c>
      <c r="H3428" s="25">
        <v>822001073</v>
      </c>
      <c r="I3428" s="3" t="str">
        <f>+VLOOKUP(FACTURACION[[#This Row],[NIT]],TABLACLIENTE,2,FALSE)</f>
        <v>MADIGAS INGENIEROS S.A. E.S.P.</v>
      </c>
      <c r="J3428" s="3" t="s">
        <v>20</v>
      </c>
      <c r="K3428" s="12" t="str">
        <f>+VLOOKUP(FACTURACION[[#This Row],[REFERENCIA]],CODINV,2,FALSE)</f>
        <v xml:space="preserve">MEDIDOR AC-250 C: 3/4" CON CONECTORES </v>
      </c>
      <c r="L3428" s="12" t="str">
        <f>IF(VLOOKUP(FACTURACION[[#This Row],[REFERENCIA]],CODINV,3,FALSE)=0,"",VLOOKUP(FACTURACION[[#This Row],[REFERENCIA]],CODINV,3,FALSE))</f>
        <v/>
      </c>
      <c r="M3428" s="12" t="str">
        <f>+VLOOKUP(FACTURACION[[#This Row],[REFERENCIA]],CODINV,4,FALSE)</f>
        <v>MEDIDORES</v>
      </c>
      <c r="N3428" s="12" t="str">
        <f>+VLOOKUP(FACTURACION[[#This Row],[REFERENCIA]],CODINV,5,FALSE)</f>
        <v>HONEYWELL</v>
      </c>
      <c r="O3428" s="3">
        <v>10</v>
      </c>
      <c r="P3428" s="31">
        <v>420000</v>
      </c>
      <c r="Q3428" s="24">
        <f>+FACTURACION[[#This Row],[CANTIDAD]]*FACTURACION[[#This Row],[VR UNITARIO]]/1000</f>
        <v>4200</v>
      </c>
      <c r="R3428" s="3" t="str">
        <f>+VLOOKUP(FACTURACION[[#This Row],[NIT]],TABLACLIENTE,5,FALSE)</f>
        <v>ACACIAS</v>
      </c>
    </row>
    <row r="3429" spans="3:18">
      <c r="C3429" s="29">
        <v>2016</v>
      </c>
      <c r="D3429" s="30" t="s">
        <v>696</v>
      </c>
      <c r="E3429" s="30">
        <f>MONTH(FACTURACION[[#This Row],[MES]]&amp;1)</f>
        <v>7</v>
      </c>
      <c r="F3429" s="223">
        <f>DATE(FACTURACION[[#This Row],[AÑO]],FACTURACION[[#This Row],[Mes numero]],1)</f>
        <v>42552</v>
      </c>
      <c r="G3429" s="160">
        <v>12154</v>
      </c>
      <c r="H3429" s="25">
        <v>822001073</v>
      </c>
      <c r="I3429" s="3" t="str">
        <f>+VLOOKUP(FACTURACION[[#This Row],[NIT]],TABLACLIENTE,2,FALSE)</f>
        <v>MADIGAS INGENIEROS S.A. E.S.P.</v>
      </c>
      <c r="J3429" s="3" t="s">
        <v>20</v>
      </c>
      <c r="K3429" s="12" t="str">
        <f>+VLOOKUP(FACTURACION[[#This Row],[REFERENCIA]],CODINV,2,FALSE)</f>
        <v xml:space="preserve">MEDIDOR AC-250 C: 3/4" CON CONECTORES </v>
      </c>
      <c r="L3429" s="12" t="str">
        <f>IF(VLOOKUP(FACTURACION[[#This Row],[REFERENCIA]],CODINV,3,FALSE)=0,"",VLOOKUP(FACTURACION[[#This Row],[REFERENCIA]],CODINV,3,FALSE))</f>
        <v/>
      </c>
      <c r="M3429" s="12" t="str">
        <f>+VLOOKUP(FACTURACION[[#This Row],[REFERENCIA]],CODINV,4,FALSE)</f>
        <v>MEDIDORES</v>
      </c>
      <c r="N3429" s="12" t="str">
        <f>+VLOOKUP(FACTURACION[[#This Row],[REFERENCIA]],CODINV,5,FALSE)</f>
        <v>HONEYWELL</v>
      </c>
      <c r="O3429" s="3">
        <v>10</v>
      </c>
      <c r="P3429" s="31">
        <v>420000</v>
      </c>
      <c r="Q3429" s="24">
        <f>+FACTURACION[[#This Row],[CANTIDAD]]*FACTURACION[[#This Row],[VR UNITARIO]]/1000</f>
        <v>4200</v>
      </c>
      <c r="R3429" s="3" t="str">
        <f>+VLOOKUP(FACTURACION[[#This Row],[NIT]],TABLACLIENTE,5,FALSE)</f>
        <v>ACACIAS</v>
      </c>
    </row>
    <row r="3430" spans="3:18">
      <c r="C3430" s="29">
        <v>2016</v>
      </c>
      <c r="D3430" s="30" t="s">
        <v>696</v>
      </c>
      <c r="E3430" s="30">
        <f>MONTH(FACTURACION[[#This Row],[MES]]&amp;1)</f>
        <v>7</v>
      </c>
      <c r="F3430" s="223">
        <f>DATE(FACTURACION[[#This Row],[AÑO]],FACTURACION[[#This Row],[Mes numero]],1)</f>
        <v>42552</v>
      </c>
      <c r="G3430" s="160">
        <v>12162</v>
      </c>
      <c r="H3430" s="25">
        <v>900468098</v>
      </c>
      <c r="I3430" s="3" t="str">
        <f>+VLOOKUP(FACTURACION[[#This Row],[NIT]],TABLACLIENTE,2,FALSE)</f>
        <v>SERVIGAS DEL LLANO COLOMBIANO S.A.S</v>
      </c>
      <c r="J3430" s="3" t="s">
        <v>20</v>
      </c>
      <c r="K3430" s="12" t="str">
        <f>+VLOOKUP(FACTURACION[[#This Row],[REFERENCIA]],CODINV,2,FALSE)</f>
        <v xml:space="preserve">MEDIDOR AC-250 C: 3/4" CON CONECTORES </v>
      </c>
      <c r="L3430" s="12" t="str">
        <f>IF(VLOOKUP(FACTURACION[[#This Row],[REFERENCIA]],CODINV,3,FALSE)=0,"",VLOOKUP(FACTURACION[[#This Row],[REFERENCIA]],CODINV,3,FALSE))</f>
        <v/>
      </c>
      <c r="M3430" s="12" t="str">
        <f>+VLOOKUP(FACTURACION[[#This Row],[REFERENCIA]],CODINV,4,FALSE)</f>
        <v>MEDIDORES</v>
      </c>
      <c r="N3430" s="12" t="str">
        <f>+VLOOKUP(FACTURACION[[#This Row],[REFERENCIA]],CODINV,5,FALSE)</f>
        <v>HONEYWELL</v>
      </c>
      <c r="O3430" s="3">
        <v>1</v>
      </c>
      <c r="P3430" s="31">
        <v>450000</v>
      </c>
      <c r="Q3430" s="24">
        <f>+FACTURACION[[#This Row],[CANTIDAD]]*FACTURACION[[#This Row],[VR UNITARIO]]/1000</f>
        <v>450</v>
      </c>
      <c r="R3430" s="3" t="str">
        <f>+VLOOKUP(FACTURACION[[#This Row],[NIT]],TABLACLIENTE,5,FALSE)</f>
        <v>CASANARE</v>
      </c>
    </row>
    <row r="3431" spans="3:18">
      <c r="C3431" s="29">
        <v>2016</v>
      </c>
      <c r="D3431" s="30" t="s">
        <v>696</v>
      </c>
      <c r="E3431" s="30">
        <f>MONTH(FACTURACION[[#This Row],[MES]]&amp;1)</f>
        <v>7</v>
      </c>
      <c r="F3431" s="223">
        <f>DATE(FACTURACION[[#This Row],[AÑO]],FACTURACION[[#This Row],[Mes numero]],1)</f>
        <v>42552</v>
      </c>
      <c r="G3431" s="160">
        <v>12120</v>
      </c>
      <c r="H3431" s="25">
        <v>830037628</v>
      </c>
      <c r="I3431" s="3" t="str">
        <f>+VLOOKUP(FACTURACION[[#This Row],[NIT]],TABLACLIENTE,2,FALSE)</f>
        <v>CONSTRUCCIONES TERMICAS LIMITADA CONSTRUTERM</v>
      </c>
      <c r="J3431" s="3" t="s">
        <v>21</v>
      </c>
      <c r="K3431" s="12" t="str">
        <f>+VLOOKUP(FACTURACION[[#This Row],[REFERENCIA]],CODINV,2,FALSE)</f>
        <v>MEDIDOR AC-630 C:1 1/4" MAOP 25PSIG CON CONECTORES</v>
      </c>
      <c r="L3431" s="12" t="str">
        <f>IF(VLOOKUP(FACTURACION[[#This Row],[REFERENCIA]],CODINV,3,FALSE)=0,"",VLOOKUP(FACTURACION[[#This Row],[REFERENCIA]],CODINV,3,FALSE))</f>
        <v/>
      </c>
      <c r="M3431" s="12" t="str">
        <f>+VLOOKUP(FACTURACION[[#This Row],[REFERENCIA]],CODINV,4,FALSE)</f>
        <v>MEDIDORES</v>
      </c>
      <c r="N3431" s="12" t="str">
        <f>+VLOOKUP(FACTURACION[[#This Row],[REFERENCIA]],CODINV,5,FALSE)</f>
        <v>HONEYWELL</v>
      </c>
      <c r="O3431" s="3">
        <v>1</v>
      </c>
      <c r="P3431" s="31">
        <v>1980000</v>
      </c>
      <c r="Q3431" s="24">
        <f>+FACTURACION[[#This Row],[CANTIDAD]]*FACTURACION[[#This Row],[VR UNITARIO]]/1000</f>
        <v>1980</v>
      </c>
      <c r="R3431" s="3" t="str">
        <f>+VLOOKUP(FACTURACION[[#This Row],[NIT]],TABLACLIENTE,5,FALSE)</f>
        <v>BOGOTÁ D.C.</v>
      </c>
    </row>
    <row r="3432" spans="3:18">
      <c r="C3432" s="29">
        <v>2016</v>
      </c>
      <c r="D3432" s="30" t="s">
        <v>696</v>
      </c>
      <c r="E3432" s="30">
        <f>MONTH(FACTURACION[[#This Row],[MES]]&amp;1)</f>
        <v>7</v>
      </c>
      <c r="F3432" s="223">
        <f>DATE(FACTURACION[[#This Row],[AÑO]],FACTURACION[[#This Row],[Mes numero]],1)</f>
        <v>42552</v>
      </c>
      <c r="G3432" s="160">
        <v>12138</v>
      </c>
      <c r="H3432" s="25">
        <v>804014885</v>
      </c>
      <c r="I3432" s="3" t="str">
        <f>+VLOOKUP(FACTURACION[[#This Row],[NIT]],TABLACLIENTE,2,FALSE)</f>
        <v>ESPIGAS S.A. E.S.P.</v>
      </c>
      <c r="J3432" s="3" t="s">
        <v>21</v>
      </c>
      <c r="K3432" s="12" t="str">
        <f>+VLOOKUP(FACTURACION[[#This Row],[REFERENCIA]],CODINV,2,FALSE)</f>
        <v>MEDIDOR AC-630 C:1 1/4" MAOP 25PSIG CON CONECTORES</v>
      </c>
      <c r="L3432" s="12" t="str">
        <f>IF(VLOOKUP(FACTURACION[[#This Row],[REFERENCIA]],CODINV,3,FALSE)=0,"",VLOOKUP(FACTURACION[[#This Row],[REFERENCIA]],CODINV,3,FALSE))</f>
        <v/>
      </c>
      <c r="M3432" s="12" t="str">
        <f>+VLOOKUP(FACTURACION[[#This Row],[REFERENCIA]],CODINV,4,FALSE)</f>
        <v>MEDIDORES</v>
      </c>
      <c r="N3432" s="12" t="str">
        <f>+VLOOKUP(FACTURACION[[#This Row],[REFERENCIA]],CODINV,5,FALSE)</f>
        <v>HONEYWELL</v>
      </c>
      <c r="O3432" s="3">
        <v>1</v>
      </c>
      <c r="P3432" s="31">
        <v>1820000</v>
      </c>
      <c r="Q3432" s="24">
        <f>+FACTURACION[[#This Row],[CANTIDAD]]*FACTURACION[[#This Row],[VR UNITARIO]]/1000</f>
        <v>1820</v>
      </c>
      <c r="R3432" s="3" t="str">
        <f>+VLOOKUP(FACTURACION[[#This Row],[NIT]],TABLACLIENTE,5,FALSE)</f>
        <v>BUCARAMANGA</v>
      </c>
    </row>
    <row r="3433" spans="3:18">
      <c r="C3433" s="29">
        <v>2016</v>
      </c>
      <c r="D3433" s="30" t="s">
        <v>696</v>
      </c>
      <c r="E3433" s="30">
        <f>MONTH(FACTURACION[[#This Row],[MES]]&amp;1)</f>
        <v>7</v>
      </c>
      <c r="F3433" s="223">
        <f>DATE(FACTURACION[[#This Row],[AÑO]],FACTURACION[[#This Row],[Mes numero]],1)</f>
        <v>42552</v>
      </c>
      <c r="G3433" s="160">
        <v>12139</v>
      </c>
      <c r="H3433" s="25">
        <v>890205952</v>
      </c>
      <c r="I3433" s="3" t="str">
        <f>+VLOOKUP(FACTURACION[[#This Row],[NIT]],TABLACLIENTE,2,FALSE)</f>
        <v>GAS NATURAL DEL ORIENTE S.A. E.S.P. (GASORIENTE S.A. E.S.P)</v>
      </c>
      <c r="J3433" s="3" t="s">
        <v>23</v>
      </c>
      <c r="K3433" s="12" t="str">
        <f>+VLOOKUP(FACTURACION[[#This Row],[REFERENCIA]],CODINV,2,FALSE)</f>
        <v>MEDIDOR AL-800 C:1 1/2" MAOP 20 PSIG CON CONECTORES</v>
      </c>
      <c r="L3433" s="12" t="str">
        <f>IF(VLOOKUP(FACTURACION[[#This Row],[REFERENCIA]],CODINV,3,FALSE)=0,"",VLOOKUP(FACTURACION[[#This Row],[REFERENCIA]],CODINV,3,FALSE))</f>
        <v/>
      </c>
      <c r="M3433" s="12" t="str">
        <f>+VLOOKUP(FACTURACION[[#This Row],[REFERENCIA]],CODINV,4,FALSE)</f>
        <v>MEDIDORES</v>
      </c>
      <c r="N3433" s="12" t="str">
        <f>+VLOOKUP(FACTURACION[[#This Row],[REFERENCIA]],CODINV,5,FALSE)</f>
        <v>HONEYWELL</v>
      </c>
      <c r="O3433" s="3">
        <v>2</v>
      </c>
      <c r="P3433" s="31">
        <v>2975679</v>
      </c>
      <c r="Q3433" s="24">
        <f>+FACTURACION[[#This Row],[CANTIDAD]]*FACTURACION[[#This Row],[VR UNITARIO]]/1000</f>
        <v>5951.3580000000002</v>
      </c>
      <c r="R3433" s="3" t="str">
        <f>+VLOOKUP(FACTURACION[[#This Row],[NIT]],TABLACLIENTE,5,FALSE)</f>
        <v>BUCARAMANGA</v>
      </c>
    </row>
    <row r="3434" spans="3:18">
      <c r="C3434" s="29">
        <v>2016</v>
      </c>
      <c r="D3434" s="30" t="s">
        <v>696</v>
      </c>
      <c r="E3434" s="30">
        <f>MONTH(FACTURACION[[#This Row],[MES]]&amp;1)</f>
        <v>7</v>
      </c>
      <c r="F3434" s="223">
        <f>DATE(FACTURACION[[#This Row],[AÑO]],FACTURACION[[#This Row],[Mes numero]],1)</f>
        <v>42552</v>
      </c>
      <c r="G3434" s="160">
        <v>12114</v>
      </c>
      <c r="H3434" s="25">
        <v>800202395</v>
      </c>
      <c r="I3434" s="3" t="str">
        <f>+VLOOKUP(FACTURACION[[#This Row],[NIT]],TABLACLIENTE,2,FALSE)</f>
        <v>EFIGAS GAS NATURAL S.A. E.S.P. (EFIGAS S.A. E.S.P.)</v>
      </c>
      <c r="J3434" s="3" t="s">
        <v>27</v>
      </c>
      <c r="K3434" s="12" t="str">
        <f>+VLOOKUP(FACTURACION[[#This Row],[REFERENCIA]],CODINV,2,FALSE)</f>
        <v>MEDIDOR AL-800 C:1 1/2" MAOP 100 PSIG</v>
      </c>
      <c r="L3434" s="12" t="str">
        <f>IF(VLOOKUP(FACTURACION[[#This Row],[REFERENCIA]],CODINV,3,FALSE)=0,"",VLOOKUP(FACTURACION[[#This Row],[REFERENCIA]],CODINV,3,FALSE))</f>
        <v/>
      </c>
      <c r="M3434" s="12" t="str">
        <f>+VLOOKUP(FACTURACION[[#This Row],[REFERENCIA]],CODINV,4,FALSE)</f>
        <v>MEDIDORES</v>
      </c>
      <c r="N3434" s="12" t="str">
        <f>+VLOOKUP(FACTURACION[[#This Row],[REFERENCIA]],CODINV,5,FALSE)</f>
        <v>HONEYWELL</v>
      </c>
      <c r="O3434" s="3">
        <v>1</v>
      </c>
      <c r="P3434" s="31">
        <v>5342956</v>
      </c>
      <c r="Q3434" s="24">
        <f>+FACTURACION[[#This Row],[CANTIDAD]]*FACTURACION[[#This Row],[VR UNITARIO]]/1000</f>
        <v>5342.9560000000001</v>
      </c>
      <c r="R3434" s="3" t="str">
        <f>+VLOOKUP(FACTURACION[[#This Row],[NIT]],TABLACLIENTE,5,FALSE)</f>
        <v>MANIZALES</v>
      </c>
    </row>
    <row r="3435" spans="3:18">
      <c r="C3435" s="29">
        <v>2016</v>
      </c>
      <c r="D3435" s="30" t="s">
        <v>696</v>
      </c>
      <c r="E3435" s="30">
        <f>MONTH(FACTURACION[[#This Row],[MES]]&amp;1)</f>
        <v>7</v>
      </c>
      <c r="F3435" s="223">
        <f>DATE(FACTURACION[[#This Row],[AÑO]],FACTURACION[[#This Row],[Mes numero]],1)</f>
        <v>42552</v>
      </c>
      <c r="G3435" s="160">
        <v>12115</v>
      </c>
      <c r="H3435" s="25">
        <v>800202395</v>
      </c>
      <c r="I3435" s="3" t="str">
        <f>+VLOOKUP(FACTURACION[[#This Row],[NIT]],TABLACLIENTE,2,FALSE)</f>
        <v>EFIGAS GAS NATURAL S.A. E.S.P. (EFIGAS S.A. E.S.P.)</v>
      </c>
      <c r="J3435" s="3" t="s">
        <v>27</v>
      </c>
      <c r="K3435" s="12" t="str">
        <f>+VLOOKUP(FACTURACION[[#This Row],[REFERENCIA]],CODINV,2,FALSE)</f>
        <v>MEDIDOR AL-800 C:1 1/2" MAOP 100 PSIG</v>
      </c>
      <c r="L3435" s="12" t="str">
        <f>IF(VLOOKUP(FACTURACION[[#This Row],[REFERENCIA]],CODINV,3,FALSE)=0,"",VLOOKUP(FACTURACION[[#This Row],[REFERENCIA]],CODINV,3,FALSE))</f>
        <v/>
      </c>
      <c r="M3435" s="12" t="str">
        <f>+VLOOKUP(FACTURACION[[#This Row],[REFERENCIA]],CODINV,4,FALSE)</f>
        <v>MEDIDORES</v>
      </c>
      <c r="N3435" s="12" t="str">
        <f>+VLOOKUP(FACTURACION[[#This Row],[REFERENCIA]],CODINV,5,FALSE)</f>
        <v>HONEYWELL</v>
      </c>
      <c r="O3435" s="3">
        <v>1</v>
      </c>
      <c r="P3435" s="31">
        <v>5342956</v>
      </c>
      <c r="Q3435" s="24">
        <f>+FACTURACION[[#This Row],[CANTIDAD]]*FACTURACION[[#This Row],[VR UNITARIO]]/1000</f>
        <v>5342.9560000000001</v>
      </c>
      <c r="R3435" s="3" t="str">
        <f>+VLOOKUP(FACTURACION[[#This Row],[NIT]],TABLACLIENTE,5,FALSE)</f>
        <v>MANIZALES</v>
      </c>
    </row>
    <row r="3436" spans="3:18">
      <c r="C3436" s="29">
        <v>2016</v>
      </c>
      <c r="D3436" s="30" t="s">
        <v>696</v>
      </c>
      <c r="E3436" s="30">
        <f>MONTH(FACTURACION[[#This Row],[MES]]&amp;1)</f>
        <v>7</v>
      </c>
      <c r="F3436" s="223">
        <f>DATE(FACTURACION[[#This Row],[AÑO]],FACTURACION[[#This Row],[Mes numero]],1)</f>
        <v>42552</v>
      </c>
      <c r="G3436" s="160">
        <v>12116</v>
      </c>
      <c r="H3436" s="25">
        <v>800202395</v>
      </c>
      <c r="I3436" s="3" t="str">
        <f>+VLOOKUP(FACTURACION[[#This Row],[NIT]],TABLACLIENTE,2,FALSE)</f>
        <v>EFIGAS GAS NATURAL S.A. E.S.P. (EFIGAS S.A. E.S.P.)</v>
      </c>
      <c r="J3436" s="3" t="s">
        <v>27</v>
      </c>
      <c r="K3436" s="12" t="str">
        <f>+VLOOKUP(FACTURACION[[#This Row],[REFERENCIA]],CODINV,2,FALSE)</f>
        <v>MEDIDOR AL-800 C:1 1/2" MAOP 100 PSIG</v>
      </c>
      <c r="L3436" s="12" t="str">
        <f>IF(VLOOKUP(FACTURACION[[#This Row],[REFERENCIA]],CODINV,3,FALSE)=0,"",VLOOKUP(FACTURACION[[#This Row],[REFERENCIA]],CODINV,3,FALSE))</f>
        <v/>
      </c>
      <c r="M3436" s="12" t="str">
        <f>+VLOOKUP(FACTURACION[[#This Row],[REFERENCIA]],CODINV,4,FALSE)</f>
        <v>MEDIDORES</v>
      </c>
      <c r="N3436" s="12" t="str">
        <f>+VLOOKUP(FACTURACION[[#This Row],[REFERENCIA]],CODINV,5,FALSE)</f>
        <v>HONEYWELL</v>
      </c>
      <c r="O3436" s="3">
        <v>1</v>
      </c>
      <c r="P3436" s="31">
        <v>5342956</v>
      </c>
      <c r="Q3436" s="24">
        <f>+FACTURACION[[#This Row],[CANTIDAD]]*FACTURACION[[#This Row],[VR UNITARIO]]/1000</f>
        <v>5342.9560000000001</v>
      </c>
      <c r="R3436" s="3" t="str">
        <f>+VLOOKUP(FACTURACION[[#This Row],[NIT]],TABLACLIENTE,5,FALSE)</f>
        <v>MANIZALES</v>
      </c>
    </row>
    <row r="3437" spans="3:18">
      <c r="C3437" s="29">
        <v>2016</v>
      </c>
      <c r="D3437" s="30" t="s">
        <v>696</v>
      </c>
      <c r="E3437" s="30">
        <f>MONTH(FACTURACION[[#This Row],[MES]]&amp;1)</f>
        <v>7</v>
      </c>
      <c r="F3437" s="223">
        <f>DATE(FACTURACION[[#This Row],[AÑO]],FACTURACION[[#This Row],[Mes numero]],1)</f>
        <v>42552</v>
      </c>
      <c r="G3437" s="160">
        <v>12139</v>
      </c>
      <c r="H3437" s="25">
        <v>890205952</v>
      </c>
      <c r="I3437" s="3" t="str">
        <f>+VLOOKUP(FACTURACION[[#This Row],[NIT]],TABLACLIENTE,2,FALSE)</f>
        <v>GAS NATURAL DEL ORIENTE S.A. E.S.P. (GASORIENTE S.A. E.S.P)</v>
      </c>
      <c r="J3437" s="3" t="s">
        <v>59</v>
      </c>
      <c r="K3437" s="12" t="str">
        <f>+VLOOKUP(FACTURACION[[#This Row],[REFERENCIA]],CODINV,2,FALSE)</f>
        <v>MEDIDOR AL-1000 C:1 1/2" MAOP 25 PSIG CON CONECTORES</v>
      </c>
      <c r="L3437" s="12" t="str">
        <f>IF(VLOOKUP(FACTURACION[[#This Row],[REFERENCIA]],CODINV,3,FALSE)=0,"",VLOOKUP(FACTURACION[[#This Row],[REFERENCIA]],CODINV,3,FALSE))</f>
        <v/>
      </c>
      <c r="M3437" s="12" t="str">
        <f>+VLOOKUP(FACTURACION[[#This Row],[REFERENCIA]],CODINV,4,FALSE)</f>
        <v>MEDIDORES</v>
      </c>
      <c r="N3437" s="12" t="str">
        <f>+VLOOKUP(FACTURACION[[#This Row],[REFERENCIA]],CODINV,5,FALSE)</f>
        <v>HONEYWELL</v>
      </c>
      <c r="O3437" s="3">
        <v>2</v>
      </c>
      <c r="P3437" s="31">
        <v>3999776</v>
      </c>
      <c r="Q3437" s="24">
        <f>+FACTURACION[[#This Row],[CANTIDAD]]*FACTURACION[[#This Row],[VR UNITARIO]]/1000</f>
        <v>7999.5519999999997</v>
      </c>
      <c r="R3437" s="3" t="str">
        <f>+VLOOKUP(FACTURACION[[#This Row],[NIT]],TABLACLIENTE,5,FALSE)</f>
        <v>BUCARAMANGA</v>
      </c>
    </row>
    <row r="3438" spans="3:18">
      <c r="C3438" s="29">
        <v>2016</v>
      </c>
      <c r="D3438" s="30" t="s">
        <v>696</v>
      </c>
      <c r="E3438" s="30">
        <f>MONTH(FACTURACION[[#This Row],[MES]]&amp;1)</f>
        <v>7</v>
      </c>
      <c r="F3438" s="223">
        <f>DATE(FACTURACION[[#This Row],[AÑO]],FACTURACION[[#This Row],[Mes numero]],1)</f>
        <v>42552</v>
      </c>
      <c r="G3438" s="160">
        <v>12114</v>
      </c>
      <c r="H3438" s="25">
        <v>800202395</v>
      </c>
      <c r="I3438" s="3" t="str">
        <f>+VLOOKUP(FACTURACION[[#This Row],[NIT]],TABLACLIENTE,2,FALSE)</f>
        <v>EFIGAS GAS NATURAL S.A. E.S.P. (EFIGAS S.A. E.S.P.)</v>
      </c>
      <c r="J3438" s="3" t="s">
        <v>921</v>
      </c>
      <c r="K3438" s="12" t="str">
        <f>+VLOOKUP(FACTURACION[[#This Row],[REFERENCIA]],CODINV,2,FALSE)</f>
        <v>MEDIDOR AL-1000 C:1 1/2" MAOP 100 PSIG</v>
      </c>
      <c r="L3438" s="12" t="str">
        <f>IF(VLOOKUP(FACTURACION[[#This Row],[REFERENCIA]],CODINV,3,FALSE)=0,"",VLOOKUP(FACTURACION[[#This Row],[REFERENCIA]],CODINV,3,FALSE))</f>
        <v/>
      </c>
      <c r="M3438" s="12" t="str">
        <f>+VLOOKUP(FACTURACION[[#This Row],[REFERENCIA]],CODINV,4,FALSE)</f>
        <v>MEDIDORES</v>
      </c>
      <c r="N3438" s="12" t="str">
        <f>+VLOOKUP(FACTURACION[[#This Row],[REFERENCIA]],CODINV,5,FALSE)</f>
        <v>HONEYWELL</v>
      </c>
      <c r="O3438" s="3">
        <v>1</v>
      </c>
      <c r="P3438" s="31">
        <v>6505218</v>
      </c>
      <c r="Q3438" s="24">
        <f>+FACTURACION[[#This Row],[CANTIDAD]]*FACTURACION[[#This Row],[VR UNITARIO]]/1000</f>
        <v>6505.2179999999998</v>
      </c>
      <c r="R3438" s="3" t="str">
        <f>+VLOOKUP(FACTURACION[[#This Row],[NIT]],TABLACLIENTE,5,FALSE)</f>
        <v>MANIZALES</v>
      </c>
    </row>
    <row r="3439" spans="3:18">
      <c r="C3439" s="29">
        <v>2016</v>
      </c>
      <c r="D3439" s="30" t="s">
        <v>696</v>
      </c>
      <c r="E3439" s="30">
        <f>MONTH(FACTURACION[[#This Row],[MES]]&amp;1)</f>
        <v>7</v>
      </c>
      <c r="F3439" s="223">
        <f>DATE(FACTURACION[[#This Row],[AÑO]],FACTURACION[[#This Row],[Mes numero]],1)</f>
        <v>42552</v>
      </c>
      <c r="G3439" s="160">
        <v>12115</v>
      </c>
      <c r="H3439" s="25">
        <v>800202395</v>
      </c>
      <c r="I3439" s="3" t="str">
        <f>+VLOOKUP(FACTURACION[[#This Row],[NIT]],TABLACLIENTE,2,FALSE)</f>
        <v>EFIGAS GAS NATURAL S.A. E.S.P. (EFIGAS S.A. E.S.P.)</v>
      </c>
      <c r="J3439" s="3" t="s">
        <v>921</v>
      </c>
      <c r="K3439" s="12" t="str">
        <f>+VLOOKUP(FACTURACION[[#This Row],[REFERENCIA]],CODINV,2,FALSE)</f>
        <v>MEDIDOR AL-1000 C:1 1/2" MAOP 100 PSIG</v>
      </c>
      <c r="L3439" s="12" t="str">
        <f>IF(VLOOKUP(FACTURACION[[#This Row],[REFERENCIA]],CODINV,3,FALSE)=0,"",VLOOKUP(FACTURACION[[#This Row],[REFERENCIA]],CODINV,3,FALSE))</f>
        <v/>
      </c>
      <c r="M3439" s="12" t="str">
        <f>+VLOOKUP(FACTURACION[[#This Row],[REFERENCIA]],CODINV,4,FALSE)</f>
        <v>MEDIDORES</v>
      </c>
      <c r="N3439" s="12" t="str">
        <f>+VLOOKUP(FACTURACION[[#This Row],[REFERENCIA]],CODINV,5,FALSE)</f>
        <v>HONEYWELL</v>
      </c>
      <c r="O3439" s="3">
        <v>1</v>
      </c>
      <c r="P3439" s="31">
        <v>6505218</v>
      </c>
      <c r="Q3439" s="24">
        <f>+FACTURACION[[#This Row],[CANTIDAD]]*FACTURACION[[#This Row],[VR UNITARIO]]/1000</f>
        <v>6505.2179999999998</v>
      </c>
      <c r="R3439" s="3" t="str">
        <f>+VLOOKUP(FACTURACION[[#This Row],[NIT]],TABLACLIENTE,5,FALSE)</f>
        <v>MANIZALES</v>
      </c>
    </row>
    <row r="3440" spans="3:18">
      <c r="C3440" s="29">
        <v>2016</v>
      </c>
      <c r="D3440" s="30" t="s">
        <v>696</v>
      </c>
      <c r="E3440" s="30">
        <f>MONTH(FACTURACION[[#This Row],[MES]]&amp;1)</f>
        <v>7</v>
      </c>
      <c r="F3440" s="223">
        <f>DATE(FACTURACION[[#This Row],[AÑO]],FACTURACION[[#This Row],[Mes numero]],1)</f>
        <v>42552</v>
      </c>
      <c r="G3440" s="160">
        <v>12116</v>
      </c>
      <c r="H3440" s="25">
        <v>800202395</v>
      </c>
      <c r="I3440" s="3" t="str">
        <f>+VLOOKUP(FACTURACION[[#This Row],[NIT]],TABLACLIENTE,2,FALSE)</f>
        <v>EFIGAS GAS NATURAL S.A. E.S.P. (EFIGAS S.A. E.S.P.)</v>
      </c>
      <c r="J3440" s="3" t="s">
        <v>921</v>
      </c>
      <c r="K3440" s="12" t="str">
        <f>+VLOOKUP(FACTURACION[[#This Row],[REFERENCIA]],CODINV,2,FALSE)</f>
        <v>MEDIDOR AL-1000 C:1 1/2" MAOP 100 PSIG</v>
      </c>
      <c r="L3440" s="12" t="str">
        <f>IF(VLOOKUP(FACTURACION[[#This Row],[REFERENCIA]],CODINV,3,FALSE)=0,"",VLOOKUP(FACTURACION[[#This Row],[REFERENCIA]],CODINV,3,FALSE))</f>
        <v/>
      </c>
      <c r="M3440" s="12" t="str">
        <f>+VLOOKUP(FACTURACION[[#This Row],[REFERENCIA]],CODINV,4,FALSE)</f>
        <v>MEDIDORES</v>
      </c>
      <c r="N3440" s="12" t="str">
        <f>+VLOOKUP(FACTURACION[[#This Row],[REFERENCIA]],CODINV,5,FALSE)</f>
        <v>HONEYWELL</v>
      </c>
      <c r="O3440" s="3">
        <v>1</v>
      </c>
      <c r="P3440" s="31">
        <v>6505218</v>
      </c>
      <c r="Q3440" s="24">
        <f>+FACTURACION[[#This Row],[CANTIDAD]]*FACTURACION[[#This Row],[VR UNITARIO]]/1000</f>
        <v>6505.2179999999998</v>
      </c>
      <c r="R3440" s="3" t="str">
        <f>+VLOOKUP(FACTURACION[[#This Row],[NIT]],TABLACLIENTE,5,FALSE)</f>
        <v>MANIZALES</v>
      </c>
    </row>
    <row r="3441" spans="3:18">
      <c r="C3441" s="29">
        <v>2016</v>
      </c>
      <c r="D3441" s="30" t="s">
        <v>696</v>
      </c>
      <c r="E3441" s="30">
        <f>MONTH(FACTURACION[[#This Row],[MES]]&amp;1)</f>
        <v>7</v>
      </c>
      <c r="F3441" s="223">
        <f>DATE(FACTURACION[[#This Row],[AÑO]],FACTURACION[[#This Row],[Mes numero]],1)</f>
        <v>42552</v>
      </c>
      <c r="G3441" s="160">
        <v>12117</v>
      </c>
      <c r="H3441" s="25">
        <v>800202395</v>
      </c>
      <c r="I3441" s="3" t="str">
        <f>+VLOOKUP(FACTURACION[[#This Row],[NIT]],TABLACLIENTE,2,FALSE)</f>
        <v>EFIGAS GAS NATURAL S.A. E.S.P. (EFIGAS S.A. E.S.P.)</v>
      </c>
      <c r="J3441" s="3" t="s">
        <v>262</v>
      </c>
      <c r="K3441" s="12" t="str">
        <f>+VLOOKUP(FACTURACION[[#This Row],[REFERENCIA]],CODINV,2,FALSE)</f>
        <v>MEDIDOR AL-425 C:1 1/4" MAOP 25 PSIG</v>
      </c>
      <c r="L3441" s="12" t="str">
        <f>IF(VLOOKUP(FACTURACION[[#This Row],[REFERENCIA]],CODINV,3,FALSE)=0,"",VLOOKUP(FACTURACION[[#This Row],[REFERENCIA]],CODINV,3,FALSE))</f>
        <v/>
      </c>
      <c r="M3441" s="12" t="str">
        <f>+VLOOKUP(FACTURACION[[#This Row],[REFERENCIA]],CODINV,4,FALSE)</f>
        <v>MEDIDORES</v>
      </c>
      <c r="N3441" s="12" t="str">
        <f>+VLOOKUP(FACTURACION[[#This Row],[REFERENCIA]],CODINV,5,FALSE)</f>
        <v>HONEYWELL</v>
      </c>
      <c r="O3441" s="3">
        <v>3</v>
      </c>
      <c r="P3441" s="31">
        <v>723914</v>
      </c>
      <c r="Q3441" s="24">
        <f>+FACTURACION[[#This Row],[CANTIDAD]]*FACTURACION[[#This Row],[VR UNITARIO]]/1000</f>
        <v>2171.7420000000002</v>
      </c>
      <c r="R3441" s="3" t="str">
        <f>+VLOOKUP(FACTURACION[[#This Row],[NIT]],TABLACLIENTE,5,FALSE)</f>
        <v>MANIZALES</v>
      </c>
    </row>
    <row r="3442" spans="3:18">
      <c r="C3442" s="29">
        <v>2016</v>
      </c>
      <c r="D3442" s="30" t="s">
        <v>696</v>
      </c>
      <c r="E3442" s="30">
        <f>MONTH(FACTURACION[[#This Row],[MES]]&amp;1)</f>
        <v>7</v>
      </c>
      <c r="F3442" s="223">
        <f>DATE(FACTURACION[[#This Row],[AÑO]],FACTURACION[[#This Row],[Mes numero]],1)</f>
        <v>42552</v>
      </c>
      <c r="G3442" s="160">
        <v>12118</v>
      </c>
      <c r="H3442" s="25">
        <v>800202395</v>
      </c>
      <c r="I3442" s="3" t="str">
        <f>+VLOOKUP(FACTURACION[[#This Row],[NIT]],TABLACLIENTE,2,FALSE)</f>
        <v>EFIGAS GAS NATURAL S.A. E.S.P. (EFIGAS S.A. E.S.P.)</v>
      </c>
      <c r="J3442" s="3" t="s">
        <v>262</v>
      </c>
      <c r="K3442" s="12" t="str">
        <f>+VLOOKUP(FACTURACION[[#This Row],[REFERENCIA]],CODINV,2,FALSE)</f>
        <v>MEDIDOR AL-425 C:1 1/4" MAOP 25 PSIG</v>
      </c>
      <c r="L3442" s="12" t="str">
        <f>IF(VLOOKUP(FACTURACION[[#This Row],[REFERENCIA]],CODINV,3,FALSE)=0,"",VLOOKUP(FACTURACION[[#This Row],[REFERENCIA]],CODINV,3,FALSE))</f>
        <v/>
      </c>
      <c r="M3442" s="12" t="str">
        <f>+VLOOKUP(FACTURACION[[#This Row],[REFERENCIA]],CODINV,4,FALSE)</f>
        <v>MEDIDORES</v>
      </c>
      <c r="N3442" s="12" t="str">
        <f>+VLOOKUP(FACTURACION[[#This Row],[REFERENCIA]],CODINV,5,FALSE)</f>
        <v>HONEYWELL</v>
      </c>
      <c r="O3442" s="3">
        <v>3</v>
      </c>
      <c r="P3442" s="31">
        <v>723914</v>
      </c>
      <c r="Q3442" s="24">
        <f>+FACTURACION[[#This Row],[CANTIDAD]]*FACTURACION[[#This Row],[VR UNITARIO]]/1000</f>
        <v>2171.7420000000002</v>
      </c>
      <c r="R3442" s="3" t="str">
        <f>+VLOOKUP(FACTURACION[[#This Row],[NIT]],TABLACLIENTE,5,FALSE)</f>
        <v>MANIZALES</v>
      </c>
    </row>
    <row r="3443" spans="3:18">
      <c r="C3443" s="29">
        <v>2016</v>
      </c>
      <c r="D3443" s="30" t="s">
        <v>696</v>
      </c>
      <c r="E3443" s="30">
        <f>MONTH(FACTURACION[[#This Row],[MES]]&amp;1)</f>
        <v>7</v>
      </c>
      <c r="F3443" s="223">
        <f>DATE(FACTURACION[[#This Row],[AÑO]],FACTURACION[[#This Row],[Mes numero]],1)</f>
        <v>42552</v>
      </c>
      <c r="G3443" s="160">
        <v>12104</v>
      </c>
      <c r="H3443" s="25">
        <v>890400869</v>
      </c>
      <c r="I3443" s="3" t="str">
        <f>+VLOOKUP(FACTURACION[[#This Row],[NIT]],TABLACLIENTE,2,FALSE)</f>
        <v>SURTIDORA DE GAS DEL CARIBE S.A. E.S.P. (SURTIGAS S.A. E.S.P.)</v>
      </c>
      <c r="J3443" s="3" t="s">
        <v>262</v>
      </c>
      <c r="K3443" s="12" t="str">
        <f>+VLOOKUP(FACTURACION[[#This Row],[REFERENCIA]],CODINV,2,FALSE)</f>
        <v>MEDIDOR AL-425 C:1 1/4" MAOP 25 PSIG</v>
      </c>
      <c r="L3443" s="12" t="str">
        <f>IF(VLOOKUP(FACTURACION[[#This Row],[REFERENCIA]],CODINV,3,FALSE)=0,"",VLOOKUP(FACTURACION[[#This Row],[REFERENCIA]],CODINV,3,FALSE))</f>
        <v/>
      </c>
      <c r="M3443" s="12" t="str">
        <f>+VLOOKUP(FACTURACION[[#This Row],[REFERENCIA]],CODINV,4,FALSE)</f>
        <v>MEDIDORES</v>
      </c>
      <c r="N3443" s="12" t="str">
        <f>+VLOOKUP(FACTURACION[[#This Row],[REFERENCIA]],CODINV,5,FALSE)</f>
        <v>HONEYWELL</v>
      </c>
      <c r="O3443" s="3">
        <v>10</v>
      </c>
      <c r="P3443" s="31">
        <v>700562</v>
      </c>
      <c r="Q3443" s="24">
        <f>+FACTURACION[[#This Row],[CANTIDAD]]*FACTURACION[[#This Row],[VR UNITARIO]]/1000</f>
        <v>7005.62</v>
      </c>
      <c r="R3443" s="3" t="str">
        <f>+VLOOKUP(FACTURACION[[#This Row],[NIT]],TABLACLIENTE,5,FALSE)</f>
        <v>CARTAGENA</v>
      </c>
    </row>
    <row r="3444" spans="3:18">
      <c r="C3444" s="29">
        <v>2016</v>
      </c>
      <c r="D3444" s="30" t="s">
        <v>696</v>
      </c>
      <c r="E3444" s="30">
        <f>MONTH(FACTURACION[[#This Row],[MES]]&amp;1)</f>
        <v>7</v>
      </c>
      <c r="F3444" s="223">
        <f>DATE(FACTURACION[[#This Row],[AÑO]],FACTURACION[[#This Row],[Mes numero]],1)</f>
        <v>42552</v>
      </c>
      <c r="G3444" s="160">
        <v>12136</v>
      </c>
      <c r="H3444" s="25">
        <v>860510723</v>
      </c>
      <c r="I3444" s="3" t="str">
        <f>+VLOOKUP(FACTURACION[[#This Row],[NIT]],TABLACLIENTE,2,FALSE)</f>
        <v>SAENA DE COLOMBIA S.A.</v>
      </c>
      <c r="J3444" s="3" t="s">
        <v>198</v>
      </c>
      <c r="K3444" s="12" t="str">
        <f>+VLOOKUP(FACTURACION[[#This Row],[REFERENCIA]],CODINV,2,FALSE)</f>
        <v>REG. 1813C-HC C. 1 1/4" R: 6-15" O: 1/2</v>
      </c>
      <c r="L3444" s="12" t="str">
        <f>IF(VLOOKUP(FACTURACION[[#This Row],[REFERENCIA]],CODINV,3,FALSE)=0,"",VLOOKUP(FACTURACION[[#This Row],[REFERENCIA]],CODINV,3,FALSE))</f>
        <v/>
      </c>
      <c r="M3444" s="12" t="str">
        <f>+VLOOKUP(FACTURACION[[#This Row],[REFERENCIA]],CODINV,4,FALSE)</f>
        <v>REGULADORES</v>
      </c>
      <c r="N3444" s="12" t="str">
        <f>+VLOOKUP(FACTURACION[[#This Row],[REFERENCIA]],CODINV,5,FALSE)</f>
        <v>HONEYWELL</v>
      </c>
      <c r="O3444" s="3">
        <v>4</v>
      </c>
      <c r="P3444" s="31">
        <v>185000</v>
      </c>
      <c r="Q3444" s="24">
        <f>+FACTURACION[[#This Row],[CANTIDAD]]*FACTURACION[[#This Row],[VR UNITARIO]]/1000</f>
        <v>740</v>
      </c>
      <c r="R3444" s="3" t="str">
        <f>+VLOOKUP(FACTURACION[[#This Row],[NIT]],TABLACLIENTE,5,FALSE)</f>
        <v>BOGOTÁ D.C.</v>
      </c>
    </row>
    <row r="3445" spans="3:18">
      <c r="C3445" s="29">
        <v>2016</v>
      </c>
      <c r="D3445" s="30" t="s">
        <v>696</v>
      </c>
      <c r="E3445" s="30">
        <f>MONTH(FACTURACION[[#This Row],[MES]]&amp;1)</f>
        <v>7</v>
      </c>
      <c r="F3445" s="223">
        <f>DATE(FACTURACION[[#This Row],[AÑO]],FACTURACION[[#This Row],[Mes numero]],1)</f>
        <v>42552</v>
      </c>
      <c r="G3445" s="160">
        <v>12150</v>
      </c>
      <c r="H3445" s="25">
        <v>830088556</v>
      </c>
      <c r="I3445" s="3" t="str">
        <f>+VLOOKUP(FACTURACION[[#This Row],[NIT]],TABLACLIENTE,2,FALSE)</f>
        <v>COMPAÑIA NACIONAL DE CALDERAS LTDA</v>
      </c>
      <c r="J3445" s="3" t="s">
        <v>926</v>
      </c>
      <c r="K3445" s="12" t="str">
        <f>+VLOOKUP(FACTURACION[[#This Row],[REFERENCIA]],CODINV,2,FALSE)</f>
        <v>REG. 1813B2 C: 1 R: 6-15 O: 1/2</v>
      </c>
      <c r="L3445" s="12" t="str">
        <f>IF(VLOOKUP(FACTURACION[[#This Row],[REFERENCIA]],CODINV,3,FALSE)=0,"",VLOOKUP(FACTURACION[[#This Row],[REFERENCIA]],CODINV,3,FALSE))</f>
        <v/>
      </c>
      <c r="M3445" s="12" t="str">
        <f>+VLOOKUP(FACTURACION[[#This Row],[REFERENCIA]],CODINV,4,FALSE)</f>
        <v>REGULADORES</v>
      </c>
      <c r="N3445" s="12" t="str">
        <f>+VLOOKUP(FACTURACION[[#This Row],[REFERENCIA]],CODINV,5,FALSE)</f>
        <v>HONEYWELL</v>
      </c>
      <c r="O3445" s="3">
        <v>1</v>
      </c>
      <c r="P3445" s="31">
        <v>130000</v>
      </c>
      <c r="Q3445" s="24">
        <f>+FACTURACION[[#This Row],[CANTIDAD]]*FACTURACION[[#This Row],[VR UNITARIO]]/1000</f>
        <v>130</v>
      </c>
      <c r="R3445" s="3" t="str">
        <f>+VLOOKUP(FACTURACION[[#This Row],[NIT]],TABLACLIENTE,5,FALSE)</f>
        <v>BOGOTÁ D.C.</v>
      </c>
    </row>
    <row r="3446" spans="3:18">
      <c r="C3446" s="29">
        <v>2016</v>
      </c>
      <c r="D3446" s="30" t="s">
        <v>696</v>
      </c>
      <c r="E3446" s="30">
        <f>MONTH(FACTURACION[[#This Row],[MES]]&amp;1)</f>
        <v>7</v>
      </c>
      <c r="F3446" s="223">
        <f>DATE(FACTURACION[[#This Row],[AÑO]],FACTURACION[[#This Row],[Mes numero]],1)</f>
        <v>42552</v>
      </c>
      <c r="G3446" s="160">
        <v>12171</v>
      </c>
      <c r="H3446" s="25">
        <v>800134497</v>
      </c>
      <c r="I3446" s="3" t="str">
        <f>+VLOOKUP(FACTURACION[[#This Row],[NIT]],TABLACLIENTE,2,FALSE)</f>
        <v>AVICOLA MILUC SAS</v>
      </c>
      <c r="J3446" s="3" t="s">
        <v>6</v>
      </c>
      <c r="K3446" s="12" t="str">
        <f>+VLOOKUP(FACTURACION[[#This Row],[REFERENCIA]],CODINV,2,FALSE)</f>
        <v>REG.1813C C:3/4" R:6-15" O:1/2</v>
      </c>
      <c r="L3446" s="12" t="str">
        <f>IF(VLOOKUP(FACTURACION[[#This Row],[REFERENCIA]],CODINV,3,FALSE)=0,"",VLOOKUP(FACTURACION[[#This Row],[REFERENCIA]],CODINV,3,FALSE))</f>
        <v/>
      </c>
      <c r="M3446" s="12" t="str">
        <f>+VLOOKUP(FACTURACION[[#This Row],[REFERENCIA]],CODINV,4,FALSE)</f>
        <v>REGULADORES</v>
      </c>
      <c r="N3446" s="12" t="str">
        <f>+VLOOKUP(FACTURACION[[#This Row],[REFERENCIA]],CODINV,5,FALSE)</f>
        <v>HONEYWELL</v>
      </c>
      <c r="O3446" s="3">
        <v>2</v>
      </c>
      <c r="P3446" s="31">
        <v>145000</v>
      </c>
      <c r="Q3446" s="24">
        <f>+FACTURACION[[#This Row],[CANTIDAD]]*FACTURACION[[#This Row],[VR UNITARIO]]/1000</f>
        <v>290</v>
      </c>
      <c r="R3446" s="3" t="str">
        <f>+VLOOKUP(FACTURACION[[#This Row],[NIT]],TABLACLIENTE,5,FALSE)</f>
        <v>BOGOTÁ D.C.</v>
      </c>
    </row>
    <row r="3447" spans="3:18">
      <c r="C3447" s="29">
        <v>2016</v>
      </c>
      <c r="D3447" s="30" t="s">
        <v>696</v>
      </c>
      <c r="E3447" s="30">
        <f>MONTH(FACTURACION[[#This Row],[MES]]&amp;1)</f>
        <v>7</v>
      </c>
      <c r="F3447" s="223">
        <f>DATE(FACTURACION[[#This Row],[AÑO]],FACTURACION[[#This Row],[Mes numero]],1)</f>
        <v>42552</v>
      </c>
      <c r="G3447" s="160">
        <v>12135</v>
      </c>
      <c r="H3447" s="25">
        <v>890503900</v>
      </c>
      <c r="I3447" s="3" t="str">
        <f>+VLOOKUP(FACTURACION[[#This Row],[NIT]],TABLACLIENTE,2,FALSE)</f>
        <v>GASES DEL ORIENTE S.A. E.S.P.</v>
      </c>
      <c r="J3447" s="3" t="s">
        <v>6</v>
      </c>
      <c r="K3447" s="12" t="str">
        <f>+VLOOKUP(FACTURACION[[#This Row],[REFERENCIA]],CODINV,2,FALSE)</f>
        <v>REG.1813C C:3/4" R:6-15" O:1/2</v>
      </c>
      <c r="L3447" s="12" t="str">
        <f>IF(VLOOKUP(FACTURACION[[#This Row],[REFERENCIA]],CODINV,3,FALSE)=0,"",VLOOKUP(FACTURACION[[#This Row],[REFERENCIA]],CODINV,3,FALSE))</f>
        <v/>
      </c>
      <c r="M3447" s="12" t="str">
        <f>+VLOOKUP(FACTURACION[[#This Row],[REFERENCIA]],CODINV,4,FALSE)</f>
        <v>REGULADORES</v>
      </c>
      <c r="N3447" s="12" t="str">
        <f>+VLOOKUP(FACTURACION[[#This Row],[REFERENCIA]],CODINV,5,FALSE)</f>
        <v>HONEYWELL</v>
      </c>
      <c r="O3447" s="3">
        <v>50</v>
      </c>
      <c r="P3447" s="31">
        <v>156166</v>
      </c>
      <c r="Q3447" s="24">
        <f>+FACTURACION[[#This Row],[CANTIDAD]]*FACTURACION[[#This Row],[VR UNITARIO]]/1000</f>
        <v>7808.3</v>
      </c>
      <c r="R3447" s="3" t="str">
        <f>+VLOOKUP(FACTURACION[[#This Row],[NIT]],TABLACLIENTE,5,FALSE)</f>
        <v>CUCUTA</v>
      </c>
    </row>
    <row r="3448" spans="3:18">
      <c r="C3448" s="29">
        <v>2016</v>
      </c>
      <c r="D3448" s="30" t="s">
        <v>696</v>
      </c>
      <c r="E3448" s="30">
        <f>MONTH(FACTURACION[[#This Row],[MES]]&amp;1)</f>
        <v>7</v>
      </c>
      <c r="F3448" s="223">
        <f>DATE(FACTURACION[[#This Row],[AÑO]],FACTURACION[[#This Row],[Mes numero]],1)</f>
        <v>42552</v>
      </c>
      <c r="G3448" s="160">
        <v>12107</v>
      </c>
      <c r="H3448" s="25">
        <v>890500726</v>
      </c>
      <c r="I3448" s="3" t="str">
        <f>+VLOOKUP(FACTURACION[[#This Row],[NIT]],TABLACLIENTE,2,FALSE)</f>
        <v>NORTESANTANDEREANA DE GAS S.A. E.S.P (NORGAS S.A. E.S.P.)</v>
      </c>
      <c r="J3448" s="3" t="s">
        <v>6</v>
      </c>
      <c r="K3448" s="12" t="str">
        <f>+VLOOKUP(FACTURACION[[#This Row],[REFERENCIA]],CODINV,2,FALSE)</f>
        <v>REG.1813C C:3/4" R:6-15" O:1/2</v>
      </c>
      <c r="L3448" s="12" t="str">
        <f>IF(VLOOKUP(FACTURACION[[#This Row],[REFERENCIA]],CODINV,3,FALSE)=0,"",VLOOKUP(FACTURACION[[#This Row],[REFERENCIA]],CODINV,3,FALSE))</f>
        <v/>
      </c>
      <c r="M3448" s="12" t="str">
        <f>+VLOOKUP(FACTURACION[[#This Row],[REFERENCIA]],CODINV,4,FALSE)</f>
        <v>REGULADORES</v>
      </c>
      <c r="N3448" s="12" t="str">
        <f>+VLOOKUP(FACTURACION[[#This Row],[REFERENCIA]],CODINV,5,FALSE)</f>
        <v>HONEYWELL</v>
      </c>
      <c r="O3448" s="3">
        <v>1</v>
      </c>
      <c r="P3448" s="31">
        <v>135000</v>
      </c>
      <c r="Q3448" s="24">
        <f>+FACTURACION[[#This Row],[CANTIDAD]]*FACTURACION[[#This Row],[VR UNITARIO]]/1000</f>
        <v>135</v>
      </c>
      <c r="R3448" s="3" t="str">
        <f>+VLOOKUP(FACTURACION[[#This Row],[NIT]],TABLACLIENTE,5,FALSE)</f>
        <v>BUCARAMANGA</v>
      </c>
    </row>
    <row r="3449" spans="3:18">
      <c r="C3449" s="29">
        <v>2016</v>
      </c>
      <c r="D3449" s="30" t="s">
        <v>696</v>
      </c>
      <c r="E3449" s="30">
        <f>MONTH(FACTURACION[[#This Row],[MES]]&amp;1)</f>
        <v>7</v>
      </c>
      <c r="F3449" s="223">
        <f>DATE(FACTURACION[[#This Row],[AÑO]],FACTURACION[[#This Row],[Mes numero]],1)</f>
        <v>42552</v>
      </c>
      <c r="G3449" s="160">
        <v>12111</v>
      </c>
      <c r="H3449" s="25">
        <v>890500726</v>
      </c>
      <c r="I3449" s="3" t="str">
        <f>+VLOOKUP(FACTURACION[[#This Row],[NIT]],TABLACLIENTE,2,FALSE)</f>
        <v>NORTESANTANDEREANA DE GAS S.A. E.S.P (NORGAS S.A. E.S.P.)</v>
      </c>
      <c r="J3449" s="3" t="s">
        <v>6</v>
      </c>
      <c r="K3449" s="12" t="str">
        <f>+VLOOKUP(FACTURACION[[#This Row],[REFERENCIA]],CODINV,2,FALSE)</f>
        <v>REG.1813C C:3/4" R:6-15" O:1/2</v>
      </c>
      <c r="L3449" s="12" t="str">
        <f>IF(VLOOKUP(FACTURACION[[#This Row],[REFERENCIA]],CODINV,3,FALSE)=0,"",VLOOKUP(FACTURACION[[#This Row],[REFERENCIA]],CODINV,3,FALSE))</f>
        <v/>
      </c>
      <c r="M3449" s="12" t="str">
        <f>+VLOOKUP(FACTURACION[[#This Row],[REFERENCIA]],CODINV,4,FALSE)</f>
        <v>REGULADORES</v>
      </c>
      <c r="N3449" s="12" t="str">
        <f>+VLOOKUP(FACTURACION[[#This Row],[REFERENCIA]],CODINV,5,FALSE)</f>
        <v>HONEYWELL</v>
      </c>
      <c r="O3449" s="3">
        <v>15</v>
      </c>
      <c r="P3449" s="31">
        <v>135000</v>
      </c>
      <c r="Q3449" s="24">
        <f>+FACTURACION[[#This Row],[CANTIDAD]]*FACTURACION[[#This Row],[VR UNITARIO]]/1000</f>
        <v>2025</v>
      </c>
      <c r="R3449" s="3" t="str">
        <f>+VLOOKUP(FACTURACION[[#This Row],[NIT]],TABLACLIENTE,5,FALSE)</f>
        <v>BUCARAMANGA</v>
      </c>
    </row>
    <row r="3450" spans="3:18">
      <c r="C3450" s="29">
        <v>2016</v>
      </c>
      <c r="D3450" s="30" t="s">
        <v>696</v>
      </c>
      <c r="E3450" s="30">
        <f>MONTH(FACTURACION[[#This Row],[MES]]&amp;1)</f>
        <v>7</v>
      </c>
      <c r="F3450" s="223">
        <f>DATE(FACTURACION[[#This Row],[AÑO]],FACTURACION[[#This Row],[Mes numero]],1)</f>
        <v>42552</v>
      </c>
      <c r="G3450" s="160">
        <v>12163</v>
      </c>
      <c r="H3450" s="25">
        <v>890500726</v>
      </c>
      <c r="I3450" s="3" t="str">
        <f>+VLOOKUP(FACTURACION[[#This Row],[NIT]],TABLACLIENTE,2,FALSE)</f>
        <v>NORTESANTANDEREANA DE GAS S.A. E.S.P (NORGAS S.A. E.S.P.)</v>
      </c>
      <c r="J3450" s="3" t="s">
        <v>6</v>
      </c>
      <c r="K3450" s="12" t="str">
        <f>+VLOOKUP(FACTURACION[[#This Row],[REFERENCIA]],CODINV,2,FALSE)</f>
        <v>REG.1813C C:3/4" R:6-15" O:1/2</v>
      </c>
      <c r="L3450" s="12" t="str">
        <f>IF(VLOOKUP(FACTURACION[[#This Row],[REFERENCIA]],CODINV,3,FALSE)=0,"",VLOOKUP(FACTURACION[[#This Row],[REFERENCIA]],CODINV,3,FALSE))</f>
        <v/>
      </c>
      <c r="M3450" s="12" t="str">
        <f>+VLOOKUP(FACTURACION[[#This Row],[REFERENCIA]],CODINV,4,FALSE)</f>
        <v>REGULADORES</v>
      </c>
      <c r="N3450" s="12" t="str">
        <f>+VLOOKUP(FACTURACION[[#This Row],[REFERENCIA]],CODINV,5,FALSE)</f>
        <v>HONEYWELL</v>
      </c>
      <c r="O3450" s="3">
        <v>3</v>
      </c>
      <c r="P3450" s="31">
        <v>135000</v>
      </c>
      <c r="Q3450" s="24">
        <f>+FACTURACION[[#This Row],[CANTIDAD]]*FACTURACION[[#This Row],[VR UNITARIO]]/1000</f>
        <v>405</v>
      </c>
      <c r="R3450" s="3" t="str">
        <f>+VLOOKUP(FACTURACION[[#This Row],[NIT]],TABLACLIENTE,5,FALSE)</f>
        <v>BUCARAMANGA</v>
      </c>
    </row>
    <row r="3451" spans="3:18">
      <c r="C3451" s="29">
        <v>2016</v>
      </c>
      <c r="D3451" s="30" t="s">
        <v>696</v>
      </c>
      <c r="E3451" s="30">
        <f>MONTH(FACTURACION[[#This Row],[MES]]&amp;1)</f>
        <v>7</v>
      </c>
      <c r="F3451" s="223">
        <f>DATE(FACTURACION[[#This Row],[AÑO]],FACTURACION[[#This Row],[Mes numero]],1)</f>
        <v>42552</v>
      </c>
      <c r="G3451" s="160">
        <v>12136</v>
      </c>
      <c r="H3451" s="25">
        <v>860510723</v>
      </c>
      <c r="I3451" s="3" t="str">
        <f>+VLOOKUP(FACTURACION[[#This Row],[NIT]],TABLACLIENTE,2,FALSE)</f>
        <v>SAENA DE COLOMBIA S.A.</v>
      </c>
      <c r="J3451" s="3" t="s">
        <v>6</v>
      </c>
      <c r="K3451" s="12" t="str">
        <f>+VLOOKUP(FACTURACION[[#This Row],[REFERENCIA]],CODINV,2,FALSE)</f>
        <v>REG.1813C C:3/4" R:6-15" O:1/2</v>
      </c>
      <c r="L3451" s="12" t="str">
        <f>IF(VLOOKUP(FACTURACION[[#This Row],[REFERENCIA]],CODINV,3,FALSE)=0,"",VLOOKUP(FACTURACION[[#This Row],[REFERENCIA]],CODINV,3,FALSE))</f>
        <v/>
      </c>
      <c r="M3451" s="12" t="str">
        <f>+VLOOKUP(FACTURACION[[#This Row],[REFERENCIA]],CODINV,4,FALSE)</f>
        <v>REGULADORES</v>
      </c>
      <c r="N3451" s="12" t="str">
        <f>+VLOOKUP(FACTURACION[[#This Row],[REFERENCIA]],CODINV,5,FALSE)</f>
        <v>HONEYWELL</v>
      </c>
      <c r="O3451" s="3">
        <v>8</v>
      </c>
      <c r="P3451" s="31">
        <v>145000</v>
      </c>
      <c r="Q3451" s="24">
        <f>+FACTURACION[[#This Row],[CANTIDAD]]*FACTURACION[[#This Row],[VR UNITARIO]]/1000</f>
        <v>1160</v>
      </c>
      <c r="R3451" s="3" t="str">
        <f>+VLOOKUP(FACTURACION[[#This Row],[NIT]],TABLACLIENTE,5,FALSE)</f>
        <v>BOGOTÁ D.C.</v>
      </c>
    </row>
    <row r="3452" spans="3:18">
      <c r="C3452" s="29">
        <v>2016</v>
      </c>
      <c r="D3452" s="30" t="s">
        <v>696</v>
      </c>
      <c r="E3452" s="30">
        <f>MONTH(FACTURACION[[#This Row],[MES]]&amp;1)</f>
        <v>7</v>
      </c>
      <c r="F3452" s="223">
        <f>DATE(FACTURACION[[#This Row],[AÑO]],FACTURACION[[#This Row],[Mes numero]],1)</f>
        <v>42552</v>
      </c>
      <c r="G3452" s="160">
        <v>12158</v>
      </c>
      <c r="H3452" s="25">
        <v>830137252</v>
      </c>
      <c r="I3452" s="3" t="str">
        <f>+VLOOKUP(FACTURACION[[#This Row],[NIT]],TABLACLIENTE,2,FALSE)</f>
        <v>SAGENCO SAS</v>
      </c>
      <c r="J3452" s="3" t="s">
        <v>928</v>
      </c>
      <c r="K3452" s="12" t="str">
        <f>+VLOOKUP(FACTURACION[[#This Row],[REFERENCIA]],CODINV,2,FALSE)</f>
        <v>REG. 1813C C: 3/4" R: 42-2" PSI O: 1/2</v>
      </c>
      <c r="L3452" s="12" t="str">
        <f>IF(VLOOKUP(FACTURACION[[#This Row],[REFERENCIA]],CODINV,3,FALSE)=0,"",VLOOKUP(FACTURACION[[#This Row],[REFERENCIA]],CODINV,3,FALSE))</f>
        <v/>
      </c>
      <c r="M3452" s="12" t="str">
        <f>+VLOOKUP(FACTURACION[[#This Row],[REFERENCIA]],CODINV,4,FALSE)</f>
        <v>REGULADORES</v>
      </c>
      <c r="N3452" s="12" t="str">
        <f>+VLOOKUP(FACTURACION[[#This Row],[REFERENCIA]],CODINV,5,FALSE)</f>
        <v>HONEYWELL</v>
      </c>
      <c r="O3452" s="3">
        <v>1</v>
      </c>
      <c r="P3452" s="31">
        <v>135000</v>
      </c>
      <c r="Q3452" s="24">
        <f>+FACTURACION[[#This Row],[CANTIDAD]]*FACTURACION[[#This Row],[VR UNITARIO]]/1000</f>
        <v>135</v>
      </c>
      <c r="R3452" s="3" t="str">
        <f>+VLOOKUP(FACTURACION[[#This Row],[NIT]],TABLACLIENTE,5,FALSE)</f>
        <v>BOGOTÁ D.C.</v>
      </c>
    </row>
    <row r="3453" spans="3:18">
      <c r="C3453" s="29">
        <v>2016</v>
      </c>
      <c r="D3453" s="30" t="s">
        <v>696</v>
      </c>
      <c r="E3453" s="30">
        <f>MONTH(FACTURACION[[#This Row],[MES]]&amp;1)</f>
        <v>7</v>
      </c>
      <c r="F3453" s="223">
        <f>DATE(FACTURACION[[#This Row],[AÑO]],FACTURACION[[#This Row],[Mes numero]],1)</f>
        <v>42552</v>
      </c>
      <c r="G3453" s="160">
        <v>12120</v>
      </c>
      <c r="H3453" s="25">
        <v>830037628</v>
      </c>
      <c r="I3453" s="3" t="str">
        <f>+VLOOKUP(FACTURACION[[#This Row],[NIT]],TABLACLIENTE,2,FALSE)</f>
        <v>CONSTRUCCIONES TERMICAS LIMITADA CONSTRUTERM</v>
      </c>
      <c r="J3453" s="3" t="s">
        <v>5</v>
      </c>
      <c r="K3453" s="12" t="str">
        <f>+VLOOKUP(FACTURACION[[#This Row],[REFERENCIA]],CODINV,2,FALSE)</f>
        <v>REG. 1800 CPB2 1 1-4· O: 5/16" R: STD</v>
      </c>
      <c r="L3453" s="12" t="str">
        <f>IF(VLOOKUP(FACTURACION[[#This Row],[REFERENCIA]],CODINV,3,FALSE)=0,"",VLOOKUP(FACTURACION[[#This Row],[REFERENCIA]],CODINV,3,FALSE))</f>
        <v/>
      </c>
      <c r="M3453" s="12" t="str">
        <f>+VLOOKUP(FACTURACION[[#This Row],[REFERENCIA]],CODINV,4,FALSE)</f>
        <v>REGULADORES</v>
      </c>
      <c r="N3453" s="12" t="str">
        <f>+VLOOKUP(FACTURACION[[#This Row],[REFERENCIA]],CODINV,5,FALSE)</f>
        <v>HONEYWELL</v>
      </c>
      <c r="O3453" s="3">
        <v>1</v>
      </c>
      <c r="P3453" s="31">
        <v>690000</v>
      </c>
      <c r="Q3453" s="24">
        <f>+FACTURACION[[#This Row],[CANTIDAD]]*FACTURACION[[#This Row],[VR UNITARIO]]/1000</f>
        <v>690</v>
      </c>
      <c r="R3453" s="3" t="str">
        <f>+VLOOKUP(FACTURACION[[#This Row],[NIT]],TABLACLIENTE,5,FALSE)</f>
        <v>BOGOTÁ D.C.</v>
      </c>
    </row>
    <row r="3454" spans="3:18">
      <c r="C3454" s="29">
        <v>2016</v>
      </c>
      <c r="D3454" s="30" t="s">
        <v>696</v>
      </c>
      <c r="E3454" s="30">
        <f>MONTH(FACTURACION[[#This Row],[MES]]&amp;1)</f>
        <v>7</v>
      </c>
      <c r="F3454" s="223">
        <f>DATE(FACTURACION[[#This Row],[AÑO]],FACTURACION[[#This Row],[Mes numero]],1)</f>
        <v>42552</v>
      </c>
      <c r="G3454" s="160">
        <v>12141</v>
      </c>
      <c r="H3454" s="25">
        <v>800074033</v>
      </c>
      <c r="I3454" s="3" t="str">
        <f>+VLOOKUP(FACTURACION[[#This Row],[NIT]],TABLACLIENTE,2,FALSE)</f>
        <v>COMPAÑIAS ASOCIADAS DE GAS S.A. E.S.P (ASOGAS SA ESP)</v>
      </c>
      <c r="J3454" s="3" t="s">
        <v>910</v>
      </c>
      <c r="K3454" s="12" t="str">
        <f>+VLOOKUP(FACTURACION[[#This Row],[REFERENCIA]],CODINV,2,FALSE)</f>
        <v>REGULADOR 1805PFM C: 2" O: 1 1/4 R: 1-2.4</v>
      </c>
      <c r="L3454" s="12" t="str">
        <f>IF(VLOOKUP(FACTURACION[[#This Row],[REFERENCIA]],CODINV,3,FALSE)=0,"",VLOOKUP(FACTURACION[[#This Row],[REFERENCIA]],CODINV,3,FALSE))</f>
        <v>RMQT2A2H1021A20</v>
      </c>
      <c r="M3454" s="12" t="str">
        <f>+VLOOKUP(FACTURACION[[#This Row],[REFERENCIA]],CODINV,4,FALSE)</f>
        <v>REGULADORES</v>
      </c>
      <c r="N3454" s="12" t="str">
        <f>+VLOOKUP(FACTURACION[[#This Row],[REFERENCIA]],CODINV,5,FALSE)</f>
        <v>HONEYWELL</v>
      </c>
      <c r="O3454" s="3">
        <v>1</v>
      </c>
      <c r="P3454" s="31">
        <v>2650000</v>
      </c>
      <c r="Q3454" s="24">
        <f>+FACTURACION[[#This Row],[CANTIDAD]]*FACTURACION[[#This Row],[VR UNITARIO]]/1000</f>
        <v>2650</v>
      </c>
      <c r="R3454" s="3" t="str">
        <f>+VLOOKUP(FACTURACION[[#This Row],[NIT]],TABLACLIENTE,5,FALSE)</f>
        <v>MOSQUERA</v>
      </c>
    </row>
    <row r="3455" spans="3:18">
      <c r="C3455" s="29">
        <v>2016</v>
      </c>
      <c r="D3455" s="30" t="s">
        <v>696</v>
      </c>
      <c r="E3455" s="30">
        <f>MONTH(FACTURACION[[#This Row],[MES]]&amp;1)</f>
        <v>7</v>
      </c>
      <c r="F3455" s="223">
        <f>DATE(FACTURACION[[#This Row],[AÑO]],FACTURACION[[#This Row],[Mes numero]],1)</f>
        <v>42552</v>
      </c>
      <c r="G3455" s="160">
        <v>12136</v>
      </c>
      <c r="H3455" s="25">
        <v>860510723</v>
      </c>
      <c r="I3455" s="3" t="str">
        <f>+VLOOKUP(FACTURACION[[#This Row],[NIT]],TABLACLIENTE,2,FALSE)</f>
        <v>SAENA DE COLOMBIA S.A.</v>
      </c>
      <c r="J3455" s="3" t="s">
        <v>910</v>
      </c>
      <c r="K3455" s="12" t="str">
        <f>+VLOOKUP(FACTURACION[[#This Row],[REFERENCIA]],CODINV,2,FALSE)</f>
        <v>REGULADOR 1805PFM C: 2" O: 1 1/4 R: 1-2.4</v>
      </c>
      <c r="L3455" s="12" t="str">
        <f>IF(VLOOKUP(FACTURACION[[#This Row],[REFERENCIA]],CODINV,3,FALSE)=0,"",VLOOKUP(FACTURACION[[#This Row],[REFERENCIA]],CODINV,3,FALSE))</f>
        <v>RMQT2A2H1021A20</v>
      </c>
      <c r="M3455" s="12" t="str">
        <f>+VLOOKUP(FACTURACION[[#This Row],[REFERENCIA]],CODINV,4,FALSE)</f>
        <v>REGULADORES</v>
      </c>
      <c r="N3455" s="12" t="str">
        <f>+VLOOKUP(FACTURACION[[#This Row],[REFERENCIA]],CODINV,5,FALSE)</f>
        <v>HONEYWELL</v>
      </c>
      <c r="O3455" s="3">
        <v>1</v>
      </c>
      <c r="P3455" s="31">
        <v>2650000</v>
      </c>
      <c r="Q3455" s="24">
        <f>+FACTURACION[[#This Row],[CANTIDAD]]*FACTURACION[[#This Row],[VR UNITARIO]]/1000</f>
        <v>2650</v>
      </c>
      <c r="R3455" s="3" t="str">
        <f>+VLOOKUP(FACTURACION[[#This Row],[NIT]],TABLACLIENTE,5,FALSE)</f>
        <v>BOGOTÁ D.C.</v>
      </c>
    </row>
    <row r="3456" spans="3:18">
      <c r="C3456" s="29">
        <v>2016</v>
      </c>
      <c r="D3456" s="30" t="s">
        <v>696</v>
      </c>
      <c r="E3456" s="30">
        <f>MONTH(FACTURACION[[#This Row],[MES]]&amp;1)</f>
        <v>7</v>
      </c>
      <c r="F3456" s="223">
        <f>DATE(FACTURACION[[#This Row],[AÑO]],FACTURACION[[#This Row],[Mes numero]],1)</f>
        <v>42552</v>
      </c>
      <c r="G3456" s="160">
        <v>12156</v>
      </c>
      <c r="H3456" s="25">
        <v>890500726</v>
      </c>
      <c r="I3456" s="3" t="str">
        <f>+VLOOKUP(FACTURACION[[#This Row],[NIT]],TABLACLIENTE,2,FALSE)</f>
        <v>NORTESANTANDEREANA DE GAS S.A. E.S.P (NORGAS S.A. E.S.P.)</v>
      </c>
      <c r="J3456" s="3" t="s">
        <v>28</v>
      </c>
      <c r="K3456" s="12" t="str">
        <f>+VLOOKUP(FACTURACION[[#This Row],[REFERENCIA]],CODINV,2,FALSE)</f>
        <v>REGULADOR SR 113 3/4 R: 7-12 O:1/4</v>
      </c>
      <c r="L3456" s="12" t="str">
        <f>IF(VLOOKUP(FACTURACION[[#This Row],[REFERENCIA]],CODINV,3,FALSE)=0,"",VLOOKUP(FACTURACION[[#This Row],[REFERENCIA]],CODINV,3,FALSE))</f>
        <v/>
      </c>
      <c r="M3456" s="12" t="str">
        <f>+VLOOKUP(FACTURACION[[#This Row],[REFERENCIA]],CODINV,4,FALSE)</f>
        <v>REGULADORES</v>
      </c>
      <c r="N3456" s="12" t="str">
        <f>+VLOOKUP(FACTURACION[[#This Row],[REFERENCIA]],CODINV,5,FALSE)</f>
        <v>HONEYWELL</v>
      </c>
      <c r="O3456" s="3">
        <v>5</v>
      </c>
      <c r="P3456" s="31">
        <v>130000</v>
      </c>
      <c r="Q3456" s="24">
        <f>+FACTURACION[[#This Row],[CANTIDAD]]*FACTURACION[[#This Row],[VR UNITARIO]]/1000</f>
        <v>650</v>
      </c>
      <c r="R3456" s="3" t="str">
        <f>+VLOOKUP(FACTURACION[[#This Row],[NIT]],TABLACLIENTE,5,FALSE)</f>
        <v>BUCARAMANGA</v>
      </c>
    </row>
    <row r="3457" spans="3:18">
      <c r="C3457" s="29">
        <v>2016</v>
      </c>
      <c r="D3457" s="30" t="s">
        <v>696</v>
      </c>
      <c r="E3457" s="30">
        <f>MONTH(FACTURACION[[#This Row],[MES]]&amp;1)</f>
        <v>7</v>
      </c>
      <c r="F3457" s="223">
        <f>DATE(FACTURACION[[#This Row],[AÑO]],FACTURACION[[#This Row],[Mes numero]],1)</f>
        <v>42552</v>
      </c>
      <c r="G3457" s="160">
        <v>12121</v>
      </c>
      <c r="H3457" s="25">
        <v>890105526</v>
      </c>
      <c r="I3457" s="3" t="str">
        <f>+VLOOKUP(FACTURACION[[#This Row],[NIT]],TABLACLIENTE,2,FALSE)</f>
        <v>PROMIGAS S.A. E.S.P.</v>
      </c>
      <c r="J3457" s="3" t="s">
        <v>66</v>
      </c>
      <c r="K3457" s="12" t="str">
        <f>+VLOOKUP(FACTURACION[[#This Row],[REFERENCIA]],CODINV,2,FALSE)</f>
        <v>AFV 2" S600 FO</v>
      </c>
      <c r="L3457" s="12" t="str">
        <f>IF(VLOOKUP(FACTURACION[[#This Row],[REFERENCIA]],CODINV,3,FALSE)=0,"",VLOOKUP(FACTURACION[[#This Row],[REFERENCIA]],CODINV,3,FALSE))</f>
        <v/>
      </c>
      <c r="M3457" s="12" t="str">
        <f>+VLOOKUP(FACTURACION[[#This Row],[REFERENCIA]],CODINV,4,FALSE)</f>
        <v>REGULADORES</v>
      </c>
      <c r="N3457" s="12" t="str">
        <f>+VLOOKUP(FACTURACION[[#This Row],[REFERENCIA]],CODINV,5,FALSE)</f>
        <v>HONEYWELL</v>
      </c>
      <c r="O3457" s="3">
        <v>1</v>
      </c>
      <c r="P3457" s="31">
        <v>5991150</v>
      </c>
      <c r="Q3457" s="24">
        <f>+FACTURACION[[#This Row],[CANTIDAD]]*FACTURACION[[#This Row],[VR UNITARIO]]/1000</f>
        <v>5991.15</v>
      </c>
      <c r="R3457" s="3" t="str">
        <f>+VLOOKUP(FACTURACION[[#This Row],[NIT]],TABLACLIENTE,5,FALSE)</f>
        <v>BARRANQUILLA</v>
      </c>
    </row>
    <row r="3458" spans="3:18">
      <c r="C3458" s="29">
        <v>2016</v>
      </c>
      <c r="D3458" s="30" t="s">
        <v>696</v>
      </c>
      <c r="E3458" s="30">
        <f>MONTH(FACTURACION[[#This Row],[MES]]&amp;1)</f>
        <v>7</v>
      </c>
      <c r="F3458" s="223">
        <f>DATE(FACTURACION[[#This Row],[AÑO]],FACTURACION[[#This Row],[Mes numero]],1)</f>
        <v>42552</v>
      </c>
      <c r="G3458" s="160">
        <v>12148</v>
      </c>
      <c r="H3458" s="25">
        <v>890400869</v>
      </c>
      <c r="I3458" s="3" t="str">
        <f>+VLOOKUP(FACTURACION[[#This Row],[NIT]],TABLACLIENTE,2,FALSE)</f>
        <v>SURTIDORA DE GAS DEL CARIBE S.A. E.S.P. (SURTIGAS S.A. E.S.P.)</v>
      </c>
      <c r="J3458" s="3" t="s">
        <v>24</v>
      </c>
      <c r="K3458" s="12" t="str">
        <f>+VLOOKUP(FACTURACION[[#This Row],[REFERENCIA]],CODINV,2,FALSE)</f>
        <v>AFV 2" S300 F.O Y CL INS ZSC100</v>
      </c>
      <c r="L3458" s="12" t="str">
        <f>IF(VLOOKUP(FACTURACION[[#This Row],[REFERENCIA]],CODINV,3,FALSE)=0,"",VLOOKUP(FACTURACION[[#This Row],[REFERENCIA]],CODINV,3,FALSE))</f>
        <v/>
      </c>
      <c r="M3458" s="12" t="str">
        <f>+VLOOKUP(FACTURACION[[#This Row],[REFERENCIA]],CODINV,4,FALSE)</f>
        <v>REGULADORES</v>
      </c>
      <c r="N3458" s="12" t="str">
        <f>+VLOOKUP(FACTURACION[[#This Row],[REFERENCIA]],CODINV,5,FALSE)</f>
        <v>HONEYWELL</v>
      </c>
      <c r="O3458" s="3">
        <v>5</v>
      </c>
      <c r="P3458" s="31">
        <v>6784750</v>
      </c>
      <c r="Q3458" s="24">
        <f>+FACTURACION[[#This Row],[CANTIDAD]]*FACTURACION[[#This Row],[VR UNITARIO]]/1000</f>
        <v>33923.75</v>
      </c>
      <c r="R3458" s="3" t="str">
        <f>+VLOOKUP(FACTURACION[[#This Row],[NIT]],TABLACLIENTE,5,FALSE)</f>
        <v>CARTAGENA</v>
      </c>
    </row>
    <row r="3459" spans="3:18">
      <c r="C3459" s="29">
        <v>2016</v>
      </c>
      <c r="D3459" s="30" t="s">
        <v>696</v>
      </c>
      <c r="E3459" s="30">
        <f>MONTH(FACTURACION[[#This Row],[MES]]&amp;1)</f>
        <v>7</v>
      </c>
      <c r="F3459" s="223">
        <f>DATE(FACTURACION[[#This Row],[AÑO]],FACTURACION[[#This Row],[Mes numero]],1)</f>
        <v>42552</v>
      </c>
      <c r="G3459" s="160">
        <v>12125</v>
      </c>
      <c r="H3459" s="25">
        <v>890400869</v>
      </c>
      <c r="I3459" s="3" t="str">
        <f>+VLOOKUP(FACTURACION[[#This Row],[NIT]],TABLACLIENTE,2,FALSE)</f>
        <v>SURTIDORA DE GAS DEL CARIBE S.A. E.S.P. (SURTIGAS S.A. E.S.P.)</v>
      </c>
      <c r="J3459" s="3" t="s">
        <v>40</v>
      </c>
      <c r="K3459" s="12" t="str">
        <f>+VLOOKUP(FACTURACION[[#This Row],[REFERENCIA]],CODINV,2,FALSE)</f>
        <v>AFV 2" S600 FO Y CL INS ZSC320-100</v>
      </c>
      <c r="L3459" s="12" t="str">
        <f>IF(VLOOKUP(FACTURACION[[#This Row],[REFERENCIA]],CODINV,3,FALSE)=0,"",VLOOKUP(FACTURACION[[#This Row],[REFERENCIA]],CODINV,3,FALSE))</f>
        <v/>
      </c>
      <c r="M3459" s="12" t="str">
        <f>+VLOOKUP(FACTURACION[[#This Row],[REFERENCIA]],CODINV,4,FALSE)</f>
        <v>REGULADORES</v>
      </c>
      <c r="N3459" s="12" t="str">
        <f>+VLOOKUP(FACTURACION[[#This Row],[REFERENCIA]],CODINV,5,FALSE)</f>
        <v>HONEYWELL</v>
      </c>
      <c r="O3459" s="3">
        <v>2</v>
      </c>
      <c r="P3459" s="31">
        <v>8455579</v>
      </c>
      <c r="Q3459" s="24">
        <f>+FACTURACION[[#This Row],[CANTIDAD]]*FACTURACION[[#This Row],[VR UNITARIO]]/1000</f>
        <v>16911.157999999999</v>
      </c>
      <c r="R3459" s="3" t="str">
        <f>+VLOOKUP(FACTURACION[[#This Row],[NIT]],TABLACLIENTE,5,FALSE)</f>
        <v>CARTAGENA</v>
      </c>
    </row>
    <row r="3460" spans="3:18">
      <c r="C3460" s="29">
        <v>2016</v>
      </c>
      <c r="D3460" s="30" t="s">
        <v>696</v>
      </c>
      <c r="E3460" s="30">
        <f>MONTH(FACTURACION[[#This Row],[MES]]&amp;1)</f>
        <v>7</v>
      </c>
      <c r="F3460" s="223">
        <f>DATE(FACTURACION[[#This Row],[AÑO]],FACTURACION[[#This Row],[Mes numero]],1)</f>
        <v>42552</v>
      </c>
      <c r="G3460" s="160">
        <v>12134</v>
      </c>
      <c r="H3460" s="25">
        <v>800167643</v>
      </c>
      <c r="I3460" s="3" t="str">
        <f>+VLOOKUP(FACTURACION[[#This Row],[NIT]],TABLACLIENTE,2,FALSE)</f>
        <v>GASES DE OCCIDENTE S.A. E.S.P. (GDO)</v>
      </c>
      <c r="J3460" s="3" t="s">
        <v>65</v>
      </c>
      <c r="K3460" s="12" t="str">
        <f>+VLOOKUP(FACTURACION[[#This Row],[REFERENCIA]],CODINV,2,FALSE)</f>
        <v>CONTROL LOOP ZSC-100 BM INSPIRATOR</v>
      </c>
      <c r="L3460" s="12" t="str">
        <f>IF(VLOOKUP(FACTURACION[[#This Row],[REFERENCIA]],CODINV,3,FALSE)=0,"",VLOOKUP(FACTURACION[[#This Row],[REFERENCIA]],CODINV,3,FALSE))</f>
        <v/>
      </c>
      <c r="M3460" s="12" t="str">
        <f>+VLOOKUP(FACTURACION[[#This Row],[REFERENCIA]],CODINV,4,FALSE)</f>
        <v>REGULADORES</v>
      </c>
      <c r="N3460" s="12" t="str">
        <f>+VLOOKUP(FACTURACION[[#This Row],[REFERENCIA]],CODINV,5,FALSE)</f>
        <v>HONEYWELL</v>
      </c>
      <c r="O3460" s="3">
        <v>9</v>
      </c>
      <c r="P3460" s="31">
        <v>3431156</v>
      </c>
      <c r="Q3460" s="24">
        <f>+FACTURACION[[#This Row],[CANTIDAD]]*FACTURACION[[#This Row],[VR UNITARIO]]/1000</f>
        <v>30880.403999999999</v>
      </c>
      <c r="R3460" s="3" t="str">
        <f>+VLOOKUP(FACTURACION[[#This Row],[NIT]],TABLACLIENTE,5,FALSE)</f>
        <v>CALI</v>
      </c>
    </row>
    <row r="3461" spans="3:18">
      <c r="C3461" s="29">
        <v>2016</v>
      </c>
      <c r="D3461" s="30" t="s">
        <v>696</v>
      </c>
      <c r="E3461" s="30">
        <f>MONTH(FACTURACION[[#This Row],[MES]]&amp;1)</f>
        <v>7</v>
      </c>
      <c r="F3461" s="223">
        <f>DATE(FACTURACION[[#This Row],[AÑO]],FACTURACION[[#This Row],[Mes numero]],1)</f>
        <v>42552</v>
      </c>
      <c r="G3461" s="160">
        <v>12149</v>
      </c>
      <c r="H3461" s="25">
        <v>890400869</v>
      </c>
      <c r="I3461" s="3" t="str">
        <f>+VLOOKUP(FACTURACION[[#This Row],[NIT]],TABLACLIENTE,2,FALSE)</f>
        <v>SURTIDORA DE GAS DEL CARIBE S.A. E.S.P. (SURTIGAS S.A. E.S.P.)</v>
      </c>
      <c r="J3461" s="3" t="s">
        <v>714</v>
      </c>
      <c r="K3461" s="12" t="str">
        <f>+VLOOKUP(FACTURACION[[#This Row],[REFERENCIA]],CODINV,2,FALSE)</f>
        <v>PILOTO ZSC 100</v>
      </c>
      <c r="L3461" s="12" t="str">
        <f>IF(VLOOKUP(FACTURACION[[#This Row],[REFERENCIA]],CODINV,3,FALSE)=0,"",VLOOKUP(FACTURACION[[#This Row],[REFERENCIA]],CODINV,3,FALSE))</f>
        <v>RRAC102A1A1A1</v>
      </c>
      <c r="M3461" s="12" t="str">
        <f>+VLOOKUP(FACTURACION[[#This Row],[REFERENCIA]],CODINV,4,FALSE)</f>
        <v>REGULADORES</v>
      </c>
      <c r="N3461" s="12" t="str">
        <f>+VLOOKUP(FACTURACION[[#This Row],[REFERENCIA]],CODINV,5,FALSE)</f>
        <v>HONEYWELL</v>
      </c>
      <c r="O3461" s="3">
        <v>4</v>
      </c>
      <c r="P3461" s="31">
        <v>1726763</v>
      </c>
      <c r="Q3461" s="24">
        <f>+FACTURACION[[#This Row],[CANTIDAD]]*FACTURACION[[#This Row],[VR UNITARIO]]/1000</f>
        <v>6907.0519999999997</v>
      </c>
      <c r="R3461" s="3" t="str">
        <f>+VLOOKUP(FACTURACION[[#This Row],[NIT]],TABLACLIENTE,5,FALSE)</f>
        <v>CARTAGENA</v>
      </c>
    </row>
    <row r="3462" spans="3:18">
      <c r="C3462" s="29">
        <v>2016</v>
      </c>
      <c r="D3462" s="30" t="s">
        <v>696</v>
      </c>
      <c r="E3462" s="30">
        <f>MONTH(FACTURACION[[#This Row],[MES]]&amp;1)</f>
        <v>7</v>
      </c>
      <c r="F3462" s="223">
        <f>DATE(FACTURACION[[#This Row],[AÑO]],FACTURACION[[#This Row],[Mes numero]],1)</f>
        <v>42552</v>
      </c>
      <c r="G3462" s="160">
        <v>12164</v>
      </c>
      <c r="H3462" s="25">
        <v>900370892</v>
      </c>
      <c r="I3462" s="3" t="str">
        <f>+VLOOKUP(FACTURACION[[#This Row],[NIT]],TABLACLIENTE,2,FALSE)</f>
        <v>COLOMBIANA DE PROYECTOS DE INGENIERIA S.A.S. (COLPROING S.A.S.)</v>
      </c>
      <c r="J3462" s="3" t="s">
        <v>43</v>
      </c>
      <c r="K3462" s="12" t="str">
        <f>+VLOOKUP(FACTURACION[[#This Row],[REFERENCIA]],CODINV,2,FALSE)</f>
        <v>RES 6-15" W.C. PURPURA</v>
      </c>
      <c r="L3462" s="12" t="str">
        <f>IF(VLOOKUP(FACTURACION[[#This Row],[REFERENCIA]],CODINV,3,FALSE)=0,"",VLOOKUP(FACTURACION[[#This Row],[REFERENCIA]],CODINV,3,FALSE))</f>
        <v>70017P042</v>
      </c>
      <c r="M3462" s="12" t="str">
        <f>+VLOOKUP(FACTURACION[[#This Row],[REFERENCIA]],CODINV,4,FALSE)</f>
        <v>REPUESTOS Y ACCESORIOS</v>
      </c>
      <c r="N3462" s="12" t="str">
        <f>+VLOOKUP(FACTURACION[[#This Row],[REFERENCIA]],CODINV,5,FALSE)</f>
        <v>HONEYWELL</v>
      </c>
      <c r="O3462" s="3">
        <v>1</v>
      </c>
      <c r="P3462" s="31">
        <v>15000</v>
      </c>
      <c r="Q3462" s="24">
        <f>+FACTURACION[[#This Row],[CANTIDAD]]*FACTURACION[[#This Row],[VR UNITARIO]]/1000</f>
        <v>15</v>
      </c>
      <c r="R3462" s="3" t="str">
        <f>+VLOOKUP(FACTURACION[[#This Row],[NIT]],TABLACLIENTE,5,FALSE)</f>
        <v>BOGOTÁ D.C.</v>
      </c>
    </row>
    <row r="3463" spans="3:18">
      <c r="C3463" s="29">
        <v>2016</v>
      </c>
      <c r="D3463" s="30" t="s">
        <v>696</v>
      </c>
      <c r="E3463" s="30">
        <f>MONTH(FACTURACION[[#This Row],[MES]]&amp;1)</f>
        <v>7</v>
      </c>
      <c r="F3463" s="223">
        <f>DATE(FACTURACION[[#This Row],[AÑO]],FACTURACION[[#This Row],[Mes numero]],1)</f>
        <v>42552</v>
      </c>
      <c r="G3463" s="160">
        <v>12155</v>
      </c>
      <c r="H3463" s="25">
        <v>900370892</v>
      </c>
      <c r="I3463" s="3" t="str">
        <f>+VLOOKUP(FACTURACION[[#This Row],[NIT]],TABLACLIENTE,2,FALSE)</f>
        <v>COLOMBIANA DE PROYECTOS DE INGENIERIA S.A.S. (COLPROING S.A.S.)</v>
      </c>
      <c r="J3463" s="3" t="s">
        <v>1</v>
      </c>
      <c r="K3463" s="12" t="str">
        <f>+VLOOKUP(FACTURACION[[#This Row],[REFERENCIA]],CODINV,2,FALSE)</f>
        <v>RES 12-28" W.C. BLANCO</v>
      </c>
      <c r="L3463" s="12" t="str">
        <f>IF(VLOOKUP(FACTURACION[[#This Row],[REFERENCIA]],CODINV,3,FALSE)=0,"",VLOOKUP(FACTURACION[[#This Row],[REFERENCIA]],CODINV,3,FALSE))</f>
        <v>70017P060</v>
      </c>
      <c r="M3463" s="12" t="str">
        <f>+VLOOKUP(FACTURACION[[#This Row],[REFERENCIA]],CODINV,4,FALSE)</f>
        <v>REPUESTOS Y ACCESORIOS</v>
      </c>
      <c r="N3463" s="12" t="str">
        <f>+VLOOKUP(FACTURACION[[#This Row],[REFERENCIA]],CODINV,5,FALSE)</f>
        <v>HONEYWELL</v>
      </c>
      <c r="O3463" s="3">
        <v>1</v>
      </c>
      <c r="P3463" s="31">
        <v>15000</v>
      </c>
      <c r="Q3463" s="24">
        <f>+FACTURACION[[#This Row],[CANTIDAD]]*FACTURACION[[#This Row],[VR UNITARIO]]/1000</f>
        <v>15</v>
      </c>
      <c r="R3463" s="3" t="str">
        <f>+VLOOKUP(FACTURACION[[#This Row],[NIT]],TABLACLIENTE,5,FALSE)</f>
        <v>BOGOTÁ D.C.</v>
      </c>
    </row>
    <row r="3464" spans="3:18">
      <c r="C3464" s="29">
        <v>2016</v>
      </c>
      <c r="D3464" s="30" t="s">
        <v>696</v>
      </c>
      <c r="E3464" s="30">
        <f>MONTH(FACTURACION[[#This Row],[MES]]&amp;1)</f>
        <v>7</v>
      </c>
      <c r="F3464" s="223">
        <f>DATE(FACTURACION[[#This Row],[AÑO]],FACTURACION[[#This Row],[Mes numero]],1)</f>
        <v>42552</v>
      </c>
      <c r="G3464" s="160">
        <v>12170</v>
      </c>
      <c r="H3464" s="25">
        <v>900103215</v>
      </c>
      <c r="I3464" s="3" t="str">
        <f>+VLOOKUP(FACTURACION[[#This Row],[NIT]],TABLACLIENTE,2,FALSE)</f>
        <v>ACTIVIDADES Y SERVICIOS DE CONSTRUCCION LTDA (ACSECO LTDA.)</v>
      </c>
      <c r="J3464" s="3" t="s">
        <v>132</v>
      </c>
      <c r="K3464" s="12" t="str">
        <f>+VLOOKUP(FACTURACION[[#This Row],[REFERENCIA]],CODINV,2,FALSE)</f>
        <v>KIT REPARACION BUNA N 80</v>
      </c>
      <c r="L3464" s="12" t="str">
        <f>IF(VLOOKUP(FACTURACION[[#This Row],[REFERENCIA]],CODINV,3,FALSE)=0,"",VLOOKUP(FACTURACION[[#This Row],[REFERENCIA]],CODINV,3,FALSE))</f>
        <v>73914K010</v>
      </c>
      <c r="M3464" s="12" t="str">
        <f>+VLOOKUP(FACTURACION[[#This Row],[REFERENCIA]],CODINV,4,FALSE)</f>
        <v>REPUESTOS Y ACCESORIOS</v>
      </c>
      <c r="N3464" s="12" t="str">
        <f>+VLOOKUP(FACTURACION[[#This Row],[REFERENCIA]],CODINV,5,FALSE)</f>
        <v>HONEYWELL</v>
      </c>
      <c r="O3464" s="3">
        <v>24</v>
      </c>
      <c r="P3464" s="31">
        <v>80000</v>
      </c>
      <c r="Q3464" s="24">
        <f>+FACTURACION[[#This Row],[CANTIDAD]]*FACTURACION[[#This Row],[VR UNITARIO]]/1000</f>
        <v>1920</v>
      </c>
      <c r="R3464" s="3" t="str">
        <f>+VLOOKUP(FACTURACION[[#This Row],[NIT]],TABLACLIENTE,5,FALSE)</f>
        <v>BOGOTÁ D.C.</v>
      </c>
    </row>
    <row r="3465" spans="3:18">
      <c r="C3465" s="29">
        <v>2016</v>
      </c>
      <c r="D3465" s="30" t="s">
        <v>696</v>
      </c>
      <c r="E3465" s="30">
        <f>MONTH(FACTURACION[[#This Row],[MES]]&amp;1)</f>
        <v>7</v>
      </c>
      <c r="F3465" s="223">
        <f>DATE(FACTURACION[[#This Row],[AÑO]],FACTURACION[[#This Row],[Mes numero]],1)</f>
        <v>42552</v>
      </c>
      <c r="G3465" s="160">
        <v>12130</v>
      </c>
      <c r="H3465" s="25">
        <v>891101577</v>
      </c>
      <c r="I3465" s="3" t="str">
        <f>+VLOOKUP(FACTURACION[[#This Row],[NIT]],TABLACLIENTE,2,FALSE)</f>
        <v>ALCANOS DE COLOMBIA S.A. E.S.P</v>
      </c>
      <c r="J3465" s="3" t="s">
        <v>132</v>
      </c>
      <c r="K3465" s="12" t="str">
        <f>+VLOOKUP(FACTURACION[[#This Row],[REFERENCIA]],CODINV,2,FALSE)</f>
        <v>KIT REPARACION BUNA N 80</v>
      </c>
      <c r="L3465" s="12" t="str">
        <f>IF(VLOOKUP(FACTURACION[[#This Row],[REFERENCIA]],CODINV,3,FALSE)=0,"",VLOOKUP(FACTURACION[[#This Row],[REFERENCIA]],CODINV,3,FALSE))</f>
        <v>73914K010</v>
      </c>
      <c r="M3465" s="12" t="str">
        <f>+VLOOKUP(FACTURACION[[#This Row],[REFERENCIA]],CODINV,4,FALSE)</f>
        <v>REPUESTOS Y ACCESORIOS</v>
      </c>
      <c r="N3465" s="12" t="str">
        <f>+VLOOKUP(FACTURACION[[#This Row],[REFERENCIA]],CODINV,5,FALSE)</f>
        <v>HONEYWELL</v>
      </c>
      <c r="O3465" s="3">
        <v>30</v>
      </c>
      <c r="P3465" s="31">
        <v>108115</v>
      </c>
      <c r="Q3465" s="24">
        <f>+FACTURACION[[#This Row],[CANTIDAD]]*FACTURACION[[#This Row],[VR UNITARIO]]/1000</f>
        <v>3243.45</v>
      </c>
      <c r="R3465" s="3" t="str">
        <f>+VLOOKUP(FACTURACION[[#This Row],[NIT]],TABLACLIENTE,5,FALSE)</f>
        <v>NEIVA</v>
      </c>
    </row>
    <row r="3466" spans="3:18">
      <c r="C3466" s="29">
        <v>2016</v>
      </c>
      <c r="D3466" s="30" t="s">
        <v>696</v>
      </c>
      <c r="E3466" s="30">
        <f>MONTH(FACTURACION[[#This Row],[MES]]&amp;1)</f>
        <v>7</v>
      </c>
      <c r="F3466" s="223">
        <f>DATE(FACTURACION[[#This Row],[AÑO]],FACTURACION[[#This Row],[Mes numero]],1)</f>
        <v>42552</v>
      </c>
      <c r="G3466" s="160">
        <v>12129</v>
      </c>
      <c r="H3466" s="25">
        <v>800170118</v>
      </c>
      <c r="I3466" s="3" t="str">
        <f>+VLOOKUP(FACTURACION[[#This Row],[NIT]],TABLACLIENTE,2,FALSE)</f>
        <v>PROMOTORA DE GASES DEL SUR S A E S P (PROGASUR S.A. E.S.P.)</v>
      </c>
      <c r="J3466" s="3" t="s">
        <v>132</v>
      </c>
      <c r="K3466" s="12" t="str">
        <f>+VLOOKUP(FACTURACION[[#This Row],[REFERENCIA]],CODINV,2,FALSE)</f>
        <v>KIT REPARACION BUNA N 80</v>
      </c>
      <c r="L3466" s="12" t="str">
        <f>IF(VLOOKUP(FACTURACION[[#This Row],[REFERENCIA]],CODINV,3,FALSE)=0,"",VLOOKUP(FACTURACION[[#This Row],[REFERENCIA]],CODINV,3,FALSE))</f>
        <v>73914K010</v>
      </c>
      <c r="M3466" s="12" t="str">
        <f>+VLOOKUP(FACTURACION[[#This Row],[REFERENCIA]],CODINV,4,FALSE)</f>
        <v>REPUESTOS Y ACCESORIOS</v>
      </c>
      <c r="N3466" s="12" t="str">
        <f>+VLOOKUP(FACTURACION[[#This Row],[REFERENCIA]],CODINV,5,FALSE)</f>
        <v>HONEYWELL</v>
      </c>
      <c r="O3466" s="3">
        <v>30</v>
      </c>
      <c r="P3466" s="31">
        <v>78083</v>
      </c>
      <c r="Q3466" s="24">
        <f>+FACTURACION[[#This Row],[CANTIDAD]]*FACTURACION[[#This Row],[VR UNITARIO]]/1000</f>
        <v>2342.4899999999998</v>
      </c>
      <c r="R3466" s="3" t="str">
        <f>+VLOOKUP(FACTURACION[[#This Row],[NIT]],TABLACLIENTE,5,FALSE)</f>
        <v>BOGOTÁ D.C.</v>
      </c>
    </row>
    <row r="3467" spans="3:18">
      <c r="C3467" s="29">
        <v>2016</v>
      </c>
      <c r="D3467" s="30" t="s">
        <v>696</v>
      </c>
      <c r="E3467" s="30">
        <f>MONTH(FACTURACION[[#This Row],[MES]]&amp;1)</f>
        <v>7</v>
      </c>
      <c r="F3467" s="223">
        <f>DATE(FACTURACION[[#This Row],[AÑO]],FACTURACION[[#This Row],[Mes numero]],1)</f>
        <v>42552</v>
      </c>
      <c r="G3467" s="160">
        <v>12130</v>
      </c>
      <c r="H3467" s="25">
        <v>891101577</v>
      </c>
      <c r="I3467" s="3" t="str">
        <f>+VLOOKUP(FACTURACION[[#This Row],[NIT]],TABLACLIENTE,2,FALSE)</f>
        <v>ALCANOS DE COLOMBIA S.A. E.S.P</v>
      </c>
      <c r="J3467" s="3" t="s">
        <v>61</v>
      </c>
      <c r="K3467" s="12" t="str">
        <f>+VLOOKUP(FACTURACION[[#This Row],[REFERENCIA]],CODINV,2,FALSE)</f>
        <v>MANGA 2" S300 H7</v>
      </c>
      <c r="L3467" s="12" t="str">
        <f>IF(VLOOKUP(FACTURACION[[#This Row],[REFERENCIA]],CODINV,3,FALSE)=0,"",VLOOKUP(FACTURACION[[#This Row],[REFERENCIA]],CODINV,3,FALSE))</f>
        <v>73404P002</v>
      </c>
      <c r="M3467" s="12" t="str">
        <f>+VLOOKUP(FACTURACION[[#This Row],[REFERENCIA]],CODINV,4,FALSE)</f>
        <v>MANGAS</v>
      </c>
      <c r="N3467" s="12" t="str">
        <f>+VLOOKUP(FACTURACION[[#This Row],[REFERENCIA]],CODINV,5,FALSE)</f>
        <v>HONEYWELL</v>
      </c>
      <c r="O3467" s="3">
        <v>30</v>
      </c>
      <c r="P3467" s="31">
        <v>420448</v>
      </c>
      <c r="Q3467" s="24">
        <f>+FACTURACION[[#This Row],[CANTIDAD]]*FACTURACION[[#This Row],[VR UNITARIO]]/1000</f>
        <v>12613.44</v>
      </c>
      <c r="R3467" s="3" t="str">
        <f>+VLOOKUP(FACTURACION[[#This Row],[NIT]],TABLACLIENTE,5,FALSE)</f>
        <v>NEIVA</v>
      </c>
    </row>
    <row r="3468" spans="3:18">
      <c r="C3468" s="29">
        <v>2016</v>
      </c>
      <c r="D3468" s="30" t="s">
        <v>696</v>
      </c>
      <c r="E3468" s="30">
        <f>MONTH(FACTURACION[[#This Row],[MES]]&amp;1)</f>
        <v>7</v>
      </c>
      <c r="F3468" s="223">
        <f>DATE(FACTURACION[[#This Row],[AÑO]],FACTURACION[[#This Row],[Mes numero]],1)</f>
        <v>42552</v>
      </c>
      <c r="G3468" s="160">
        <v>12128</v>
      </c>
      <c r="H3468" s="25">
        <v>900917971</v>
      </c>
      <c r="I3468" s="3" t="str">
        <f>+VLOOKUP(FACTURACION[[#This Row],[NIT]],TABLACLIENTE,2,FALSE)</f>
        <v>ELECTROENGINEER S.A.S</v>
      </c>
      <c r="J3468" s="3" t="s">
        <v>61</v>
      </c>
      <c r="K3468" s="12" t="str">
        <f>+VLOOKUP(FACTURACION[[#This Row],[REFERENCIA]],CODINV,2,FALSE)</f>
        <v>MANGA 2" S300 H7</v>
      </c>
      <c r="L3468" s="12" t="str">
        <f>IF(VLOOKUP(FACTURACION[[#This Row],[REFERENCIA]],CODINV,3,FALSE)=0,"",VLOOKUP(FACTURACION[[#This Row],[REFERENCIA]],CODINV,3,FALSE))</f>
        <v>73404P002</v>
      </c>
      <c r="M3468" s="12" t="str">
        <f>+VLOOKUP(FACTURACION[[#This Row],[REFERENCIA]],CODINV,4,FALSE)</f>
        <v>MANGAS</v>
      </c>
      <c r="N3468" s="12" t="str">
        <f>+VLOOKUP(FACTURACION[[#This Row],[REFERENCIA]],CODINV,5,FALSE)</f>
        <v>HONEYWELL</v>
      </c>
      <c r="O3468" s="3">
        <v>31</v>
      </c>
      <c r="P3468" s="31">
        <v>420142</v>
      </c>
      <c r="Q3468" s="24">
        <f>+FACTURACION[[#This Row],[CANTIDAD]]*FACTURACION[[#This Row],[VR UNITARIO]]/1000</f>
        <v>13024.402</v>
      </c>
      <c r="R3468" s="3" t="str">
        <f>+VLOOKUP(FACTURACION[[#This Row],[NIT]],TABLACLIENTE,5,FALSE)</f>
        <v>VILLAVICENCIO</v>
      </c>
    </row>
    <row r="3469" spans="3:18">
      <c r="C3469" s="29">
        <v>2016</v>
      </c>
      <c r="D3469" s="30" t="s">
        <v>696</v>
      </c>
      <c r="E3469" s="30">
        <f>MONTH(FACTURACION[[#This Row],[MES]]&amp;1)</f>
        <v>7</v>
      </c>
      <c r="F3469" s="223">
        <f>DATE(FACTURACION[[#This Row],[AÑO]],FACTURACION[[#This Row],[Mes numero]],1)</f>
        <v>42552</v>
      </c>
      <c r="G3469" s="160">
        <v>12132</v>
      </c>
      <c r="H3469" s="25">
        <v>890101691</v>
      </c>
      <c r="I3469" s="3" t="str">
        <f>+VLOOKUP(FACTURACION[[#This Row],[NIT]],TABLACLIENTE,2,FALSE)</f>
        <v>GASES DEL CARIBE S.A.E.S.P. (GASCARIBE S.A E.S.P.)</v>
      </c>
      <c r="J3469" s="3" t="s">
        <v>61</v>
      </c>
      <c r="K3469" s="12" t="str">
        <f>+VLOOKUP(FACTURACION[[#This Row],[REFERENCIA]],CODINV,2,FALSE)</f>
        <v>MANGA 2" S300 H7</v>
      </c>
      <c r="L3469" s="12" t="str">
        <f>IF(VLOOKUP(FACTURACION[[#This Row],[REFERENCIA]],CODINV,3,FALSE)=0,"",VLOOKUP(FACTURACION[[#This Row],[REFERENCIA]],CODINV,3,FALSE))</f>
        <v>73404P002</v>
      </c>
      <c r="M3469" s="12" t="str">
        <f>+VLOOKUP(FACTURACION[[#This Row],[REFERENCIA]],CODINV,4,FALSE)</f>
        <v>MANGAS</v>
      </c>
      <c r="N3469" s="12" t="str">
        <f>+VLOOKUP(FACTURACION[[#This Row],[REFERENCIA]],CODINV,5,FALSE)</f>
        <v>HONEYWELL</v>
      </c>
      <c r="O3469" s="3">
        <v>26</v>
      </c>
      <c r="P3469" s="31">
        <v>411438</v>
      </c>
      <c r="Q3469" s="24">
        <f>+FACTURACION[[#This Row],[CANTIDAD]]*FACTURACION[[#This Row],[VR UNITARIO]]/1000</f>
        <v>10697.388000000001</v>
      </c>
      <c r="R3469" s="3" t="str">
        <f>+VLOOKUP(FACTURACION[[#This Row],[NIT]],TABLACLIENTE,5,FALSE)</f>
        <v>BARRANQUILLA</v>
      </c>
    </row>
    <row r="3470" spans="3:18">
      <c r="C3470" s="29">
        <v>2016</v>
      </c>
      <c r="D3470" s="30" t="s">
        <v>696</v>
      </c>
      <c r="E3470" s="30">
        <f>MONTH(FACTURACION[[#This Row],[MES]]&amp;1)</f>
        <v>7</v>
      </c>
      <c r="F3470" s="223">
        <f>DATE(FACTURACION[[#This Row],[AÑO]],FACTURACION[[#This Row],[Mes numero]],1)</f>
        <v>42552</v>
      </c>
      <c r="G3470" s="160">
        <v>12129</v>
      </c>
      <c r="H3470" s="25">
        <v>800170118</v>
      </c>
      <c r="I3470" s="3" t="str">
        <f>+VLOOKUP(FACTURACION[[#This Row],[NIT]],TABLACLIENTE,2,FALSE)</f>
        <v>PROMOTORA DE GASES DEL SUR S A E S P (PROGASUR S.A. E.S.P.)</v>
      </c>
      <c r="J3470" s="3" t="s">
        <v>61</v>
      </c>
      <c r="K3470" s="12" t="str">
        <f>+VLOOKUP(FACTURACION[[#This Row],[REFERENCIA]],CODINV,2,FALSE)</f>
        <v>MANGA 2" S300 H7</v>
      </c>
      <c r="L3470" s="12" t="str">
        <f>IF(VLOOKUP(FACTURACION[[#This Row],[REFERENCIA]],CODINV,3,FALSE)=0,"",VLOOKUP(FACTURACION[[#This Row],[REFERENCIA]],CODINV,3,FALSE))</f>
        <v>73404P002</v>
      </c>
      <c r="M3470" s="12" t="str">
        <f>+VLOOKUP(FACTURACION[[#This Row],[REFERENCIA]],CODINV,4,FALSE)</f>
        <v>MANGAS</v>
      </c>
      <c r="N3470" s="12" t="str">
        <f>+VLOOKUP(FACTURACION[[#This Row],[REFERENCIA]],CODINV,5,FALSE)</f>
        <v>HONEYWELL</v>
      </c>
      <c r="O3470" s="3">
        <v>13</v>
      </c>
      <c r="P3470" s="31">
        <v>420448</v>
      </c>
      <c r="Q3470" s="24">
        <f>+FACTURACION[[#This Row],[CANTIDAD]]*FACTURACION[[#This Row],[VR UNITARIO]]/1000</f>
        <v>5465.8239999999996</v>
      </c>
      <c r="R3470" s="3" t="str">
        <f>+VLOOKUP(FACTURACION[[#This Row],[NIT]],TABLACLIENTE,5,FALSE)</f>
        <v>BOGOTÁ D.C.</v>
      </c>
    </row>
    <row r="3471" spans="3:18">
      <c r="C3471" s="29">
        <v>2016</v>
      </c>
      <c r="D3471" s="30" t="s">
        <v>696</v>
      </c>
      <c r="E3471" s="30">
        <f>MONTH(FACTURACION[[#This Row],[MES]]&amp;1)</f>
        <v>7</v>
      </c>
      <c r="F3471" s="223">
        <f>DATE(FACTURACION[[#This Row],[AÑO]],FACTURACION[[#This Row],[Mes numero]],1)</f>
        <v>42552</v>
      </c>
      <c r="G3471" s="160">
        <v>12133</v>
      </c>
      <c r="H3471" s="25">
        <v>890101691</v>
      </c>
      <c r="I3471" s="3" t="str">
        <f>+VLOOKUP(FACTURACION[[#This Row],[NIT]],TABLACLIENTE,2,FALSE)</f>
        <v>GASES DEL CARIBE S.A.E.S.P. (GASCARIBE S.A E.S.P.)</v>
      </c>
      <c r="J3471" s="3" t="s">
        <v>183</v>
      </c>
      <c r="K3471" s="12" t="str">
        <f>+VLOOKUP(FACTURACION[[#This Row],[REFERENCIA]],CODINV,2,FALSE)</f>
        <v>MANGA 2" S300 H5</v>
      </c>
      <c r="L3471" s="12" t="str">
        <f>IF(VLOOKUP(FACTURACION[[#This Row],[REFERENCIA]],CODINV,3,FALSE)=0,"",VLOOKUP(FACTURACION[[#This Row],[REFERENCIA]],CODINV,3,FALSE))</f>
        <v>73404P008</v>
      </c>
      <c r="M3471" s="12" t="str">
        <f>+VLOOKUP(FACTURACION[[#This Row],[REFERENCIA]],CODINV,4,FALSE)</f>
        <v>MANGAS</v>
      </c>
      <c r="N3471" s="12" t="str">
        <f>+VLOOKUP(FACTURACION[[#This Row],[REFERENCIA]],CODINV,5,FALSE)</f>
        <v>HONEYWELL</v>
      </c>
      <c r="O3471" s="3">
        <v>10</v>
      </c>
      <c r="P3471" s="31">
        <v>486518</v>
      </c>
      <c r="Q3471" s="24">
        <f>+FACTURACION[[#This Row],[CANTIDAD]]*FACTURACION[[#This Row],[VR UNITARIO]]/1000</f>
        <v>4865.18</v>
      </c>
      <c r="R3471" s="3" t="str">
        <f>+VLOOKUP(FACTURACION[[#This Row],[NIT]],TABLACLIENTE,5,FALSE)</f>
        <v>BARRANQUILLA</v>
      </c>
    </row>
    <row r="3472" spans="3:18">
      <c r="C3472" s="29">
        <v>2016</v>
      </c>
      <c r="D3472" s="30" t="s">
        <v>696</v>
      </c>
      <c r="E3472" s="30">
        <f>MONTH(FACTURACION[[#This Row],[MES]]&amp;1)</f>
        <v>7</v>
      </c>
      <c r="F3472" s="223">
        <f>DATE(FACTURACION[[#This Row],[AÑO]],FACTURACION[[#This Row],[Mes numero]],1)</f>
        <v>42552</v>
      </c>
      <c r="G3472" s="160">
        <v>12124</v>
      </c>
      <c r="H3472" s="25">
        <v>890400869</v>
      </c>
      <c r="I3472" s="3" t="str">
        <f>+VLOOKUP(FACTURACION[[#This Row],[NIT]],TABLACLIENTE,2,FALSE)</f>
        <v>SURTIDORA DE GAS DEL CARIBE S.A. E.S.P. (SURTIGAS S.A. E.S.P.)</v>
      </c>
      <c r="J3472" s="3" t="s">
        <v>183</v>
      </c>
      <c r="K3472" s="12" t="str">
        <f>+VLOOKUP(FACTURACION[[#This Row],[REFERENCIA]],CODINV,2,FALSE)</f>
        <v>MANGA 2" S300 H5</v>
      </c>
      <c r="L3472" s="12" t="str">
        <f>IF(VLOOKUP(FACTURACION[[#This Row],[REFERENCIA]],CODINV,3,FALSE)=0,"",VLOOKUP(FACTURACION[[#This Row],[REFERENCIA]],CODINV,3,FALSE))</f>
        <v>73404P008</v>
      </c>
      <c r="M3472" s="12" t="str">
        <f>+VLOOKUP(FACTURACION[[#This Row],[REFERENCIA]],CODINV,4,FALSE)</f>
        <v>MANGAS</v>
      </c>
      <c r="N3472" s="12" t="str">
        <f>+VLOOKUP(FACTURACION[[#This Row],[REFERENCIA]],CODINV,5,FALSE)</f>
        <v>HONEYWELL</v>
      </c>
      <c r="O3472" s="3">
        <v>6</v>
      </c>
      <c r="P3472" s="31">
        <v>453931</v>
      </c>
      <c r="Q3472" s="24">
        <f>+FACTURACION[[#This Row],[CANTIDAD]]*FACTURACION[[#This Row],[VR UNITARIO]]/1000</f>
        <v>2723.5859999999998</v>
      </c>
      <c r="R3472" s="3" t="str">
        <f>+VLOOKUP(FACTURACION[[#This Row],[NIT]],TABLACLIENTE,5,FALSE)</f>
        <v>CARTAGENA</v>
      </c>
    </row>
    <row r="3473" spans="3:18">
      <c r="C3473" s="29">
        <v>2016</v>
      </c>
      <c r="D3473" s="30" t="s">
        <v>696</v>
      </c>
      <c r="E3473" s="30">
        <f>MONTH(FACTURACION[[#This Row],[MES]]&amp;1)</f>
        <v>7</v>
      </c>
      <c r="F3473" s="223">
        <f>DATE(FACTURACION[[#This Row],[AÑO]],FACTURACION[[#This Row],[Mes numero]],1)</f>
        <v>42552</v>
      </c>
      <c r="G3473" s="160">
        <v>12127</v>
      </c>
      <c r="H3473" s="25">
        <v>900917971</v>
      </c>
      <c r="I3473" s="3" t="str">
        <f>+VLOOKUP(FACTURACION[[#This Row],[NIT]],TABLACLIENTE,2,FALSE)</f>
        <v>ELECTROENGINEER S.A.S</v>
      </c>
      <c r="J3473" s="3" t="s">
        <v>288</v>
      </c>
      <c r="K3473" s="12" t="str">
        <f>+VLOOKUP(FACTURACION[[#This Row],[REFERENCIA]],CODINV,2,FALSE)</f>
        <v>MANGA 4" S300 H7</v>
      </c>
      <c r="L3473" s="12" t="str">
        <f>IF(VLOOKUP(FACTURACION[[#This Row],[REFERENCIA]],CODINV,3,FALSE)=0,"",VLOOKUP(FACTURACION[[#This Row],[REFERENCIA]],CODINV,3,FALSE))</f>
        <v>73404P001</v>
      </c>
      <c r="M3473" s="12" t="str">
        <f>+VLOOKUP(FACTURACION[[#This Row],[REFERENCIA]],CODINV,4,FALSE)</f>
        <v>MANGAS</v>
      </c>
      <c r="N3473" s="12" t="str">
        <f>+VLOOKUP(FACTURACION[[#This Row],[REFERENCIA]],CODINV,5,FALSE)</f>
        <v>HONEYWELL</v>
      </c>
      <c r="O3473" s="3">
        <v>6</v>
      </c>
      <c r="P3473" s="31">
        <v>935902</v>
      </c>
      <c r="Q3473" s="24">
        <f>+FACTURACION[[#This Row],[CANTIDAD]]*FACTURACION[[#This Row],[VR UNITARIO]]/1000</f>
        <v>5615.4120000000003</v>
      </c>
      <c r="R3473" s="3" t="str">
        <f>+VLOOKUP(FACTURACION[[#This Row],[NIT]],TABLACLIENTE,5,FALSE)</f>
        <v>VILLAVICENCIO</v>
      </c>
    </row>
    <row r="3474" spans="3:18">
      <c r="C3474" s="29">
        <v>2016</v>
      </c>
      <c r="D3474" s="30" t="s">
        <v>696</v>
      </c>
      <c r="E3474" s="30">
        <f>MONTH(FACTURACION[[#This Row],[MES]]&amp;1)</f>
        <v>7</v>
      </c>
      <c r="F3474" s="223">
        <f>DATE(FACTURACION[[#This Row],[AÑO]],FACTURACION[[#This Row],[Mes numero]],1)</f>
        <v>42552</v>
      </c>
      <c r="G3474" s="160">
        <v>12129</v>
      </c>
      <c r="H3474" s="25">
        <v>800170118</v>
      </c>
      <c r="I3474" s="3" t="str">
        <f>+VLOOKUP(FACTURACION[[#This Row],[NIT]],TABLACLIENTE,2,FALSE)</f>
        <v>PROMOTORA DE GASES DEL SUR S A E S P (PROGASUR S.A. E.S.P.)</v>
      </c>
      <c r="J3474" s="3" t="s">
        <v>288</v>
      </c>
      <c r="K3474" s="12" t="str">
        <f>+VLOOKUP(FACTURACION[[#This Row],[REFERENCIA]],CODINV,2,FALSE)</f>
        <v>MANGA 4" S300 H7</v>
      </c>
      <c r="L3474" s="12" t="str">
        <f>IF(VLOOKUP(FACTURACION[[#This Row],[REFERENCIA]],CODINV,3,FALSE)=0,"",VLOOKUP(FACTURACION[[#This Row],[REFERENCIA]],CODINV,3,FALSE))</f>
        <v>73404P001</v>
      </c>
      <c r="M3474" s="12" t="str">
        <f>+VLOOKUP(FACTURACION[[#This Row],[REFERENCIA]],CODINV,4,FALSE)</f>
        <v>MANGAS</v>
      </c>
      <c r="N3474" s="12" t="str">
        <f>+VLOOKUP(FACTURACION[[#This Row],[REFERENCIA]],CODINV,5,FALSE)</f>
        <v>HONEYWELL</v>
      </c>
      <c r="O3474" s="3">
        <v>1</v>
      </c>
      <c r="P3474" s="31">
        <v>1045114</v>
      </c>
      <c r="Q3474" s="24">
        <f>+FACTURACION[[#This Row],[CANTIDAD]]*FACTURACION[[#This Row],[VR UNITARIO]]/1000</f>
        <v>1045.114</v>
      </c>
      <c r="R3474" s="3" t="str">
        <f>+VLOOKUP(FACTURACION[[#This Row],[NIT]],TABLACLIENTE,5,FALSE)</f>
        <v>BOGOTÁ D.C.</v>
      </c>
    </row>
    <row r="3475" spans="3:18">
      <c r="C3475" s="29">
        <v>2016</v>
      </c>
      <c r="D3475" s="30" t="s">
        <v>696</v>
      </c>
      <c r="E3475" s="30">
        <f>MONTH(FACTURACION[[#This Row],[MES]]&amp;1)</f>
        <v>7</v>
      </c>
      <c r="F3475" s="223">
        <f>DATE(FACTURACION[[#This Row],[AÑO]],FACTURACION[[#This Row],[Mes numero]],1)</f>
        <v>42552</v>
      </c>
      <c r="G3475" s="160">
        <v>12125</v>
      </c>
      <c r="H3475" s="25">
        <v>890400869</v>
      </c>
      <c r="I3475" s="3" t="str">
        <f>+VLOOKUP(FACTURACION[[#This Row],[NIT]],TABLACLIENTE,2,FALSE)</f>
        <v>SURTIDORA DE GAS DEL CARIBE S.A. E.S.P. (SURTIGAS S.A. E.S.P.)</v>
      </c>
      <c r="J3475" s="3" t="s">
        <v>569</v>
      </c>
      <c r="K3475" s="12" t="str">
        <f>+VLOOKUP(FACTURACION[[#This Row],[REFERENCIA]],CODINV,2,FALSE)</f>
        <v>MANGA 2" S600 H7</v>
      </c>
      <c r="L3475" s="12" t="str">
        <f>IF(VLOOKUP(FACTURACION[[#This Row],[REFERENCIA]],CODINV,3,FALSE)=0,"",VLOOKUP(FACTURACION[[#This Row],[REFERENCIA]],CODINV,3,FALSE))</f>
        <v>73677P001</v>
      </c>
      <c r="M3475" s="12" t="str">
        <f>+VLOOKUP(FACTURACION[[#This Row],[REFERENCIA]],CODINV,4,FALSE)</f>
        <v>MANGAS</v>
      </c>
      <c r="N3475" s="12" t="str">
        <f>+VLOOKUP(FACTURACION[[#This Row],[REFERENCIA]],CODINV,5,FALSE)</f>
        <v>HONEYWELL</v>
      </c>
      <c r="O3475" s="3">
        <v>10</v>
      </c>
      <c r="P3475" s="31">
        <v>495467</v>
      </c>
      <c r="Q3475" s="24">
        <f>+FACTURACION[[#This Row],[CANTIDAD]]*FACTURACION[[#This Row],[VR UNITARIO]]/1000</f>
        <v>4954.67</v>
      </c>
      <c r="R3475" s="3" t="str">
        <f>+VLOOKUP(FACTURACION[[#This Row],[NIT]],TABLACLIENTE,5,FALSE)</f>
        <v>CARTAGENA</v>
      </c>
    </row>
    <row r="3476" spans="3:18">
      <c r="C3476" s="29">
        <v>2016</v>
      </c>
      <c r="D3476" s="30" t="s">
        <v>696</v>
      </c>
      <c r="E3476" s="30">
        <f>MONTH(FACTURACION[[#This Row],[MES]]&amp;1)</f>
        <v>7</v>
      </c>
      <c r="F3476" s="223">
        <f>DATE(FACTURACION[[#This Row],[AÑO]],FACTURACION[[#This Row],[Mes numero]],1)</f>
        <v>42552</v>
      </c>
      <c r="G3476" s="160">
        <v>12130</v>
      </c>
      <c r="H3476" s="25">
        <v>891101577</v>
      </c>
      <c r="I3476" s="3" t="str">
        <f>+VLOOKUP(FACTURACION[[#This Row],[NIT]],TABLACLIENTE,2,FALSE)</f>
        <v>ALCANOS DE COLOMBIA S.A. E.S.P</v>
      </c>
      <c r="J3476" s="3" t="s">
        <v>886</v>
      </c>
      <c r="K3476" s="12" t="str">
        <f>+VLOOKUP(FACTURACION[[#This Row],[REFERENCIA]],CODINV,2,FALSE)</f>
        <v>FILTER ASSEMBLY (COMPOSITE)</v>
      </c>
      <c r="L3476" s="12" t="str">
        <f>IF(VLOOKUP(FACTURACION[[#This Row],[REFERENCIA]],CODINV,3,FALSE)=0,"",VLOOKUP(FACTURACION[[#This Row],[REFERENCIA]],CODINV,3,FALSE))</f>
        <v>78480P001</v>
      </c>
      <c r="M3476" s="12" t="str">
        <f>+VLOOKUP(FACTURACION[[#This Row],[REFERENCIA]],CODINV,4,FALSE)</f>
        <v>FILTROS</v>
      </c>
      <c r="N3476" s="12" t="str">
        <f>+VLOOKUP(FACTURACION[[#This Row],[REFERENCIA]],CODINV,5,FALSE)</f>
        <v>HONEYWELL</v>
      </c>
      <c r="O3476" s="3">
        <v>60</v>
      </c>
      <c r="P3476" s="31">
        <v>45048</v>
      </c>
      <c r="Q3476" s="24">
        <f>+FACTURACION[[#This Row],[CANTIDAD]]*FACTURACION[[#This Row],[VR UNITARIO]]/1000</f>
        <v>2702.88</v>
      </c>
      <c r="R3476" s="3" t="str">
        <f>+VLOOKUP(FACTURACION[[#This Row],[NIT]],TABLACLIENTE,5,FALSE)</f>
        <v>NEIVA</v>
      </c>
    </row>
    <row r="3477" spans="3:18">
      <c r="C3477" s="29">
        <v>2016</v>
      </c>
      <c r="D3477" s="30" t="s">
        <v>696</v>
      </c>
      <c r="E3477" s="30">
        <f>MONTH(FACTURACION[[#This Row],[MES]]&amp;1)</f>
        <v>7</v>
      </c>
      <c r="F3477" s="223">
        <f>DATE(FACTURACION[[#This Row],[AÑO]],FACTURACION[[#This Row],[Mes numero]],1)</f>
        <v>42552</v>
      </c>
      <c r="G3477" s="160">
        <v>12131</v>
      </c>
      <c r="H3477" s="25">
        <v>891101577</v>
      </c>
      <c r="I3477" s="3" t="str">
        <f>+VLOOKUP(FACTURACION[[#This Row],[NIT]],TABLACLIENTE,2,FALSE)</f>
        <v>ALCANOS DE COLOMBIA S.A. E.S.P</v>
      </c>
      <c r="J3477" s="3" t="s">
        <v>886</v>
      </c>
      <c r="K3477" s="12" t="str">
        <f>+VLOOKUP(FACTURACION[[#This Row],[REFERENCIA]],CODINV,2,FALSE)</f>
        <v>FILTER ASSEMBLY (COMPOSITE)</v>
      </c>
      <c r="L3477" s="12" t="str">
        <f>IF(VLOOKUP(FACTURACION[[#This Row],[REFERENCIA]],CODINV,3,FALSE)=0,"",VLOOKUP(FACTURACION[[#This Row],[REFERENCIA]],CODINV,3,FALSE))</f>
        <v>78480P001</v>
      </c>
      <c r="M3477" s="12" t="str">
        <f>+VLOOKUP(FACTURACION[[#This Row],[REFERENCIA]],CODINV,4,FALSE)</f>
        <v>FILTROS</v>
      </c>
      <c r="N3477" s="12" t="str">
        <f>+VLOOKUP(FACTURACION[[#This Row],[REFERENCIA]],CODINV,5,FALSE)</f>
        <v>HONEYWELL</v>
      </c>
      <c r="O3477" s="3">
        <v>50</v>
      </c>
      <c r="P3477" s="31">
        <v>81086</v>
      </c>
      <c r="Q3477" s="24">
        <f>+FACTURACION[[#This Row],[CANTIDAD]]*FACTURACION[[#This Row],[VR UNITARIO]]/1000</f>
        <v>4054.3</v>
      </c>
      <c r="R3477" s="3" t="str">
        <f>+VLOOKUP(FACTURACION[[#This Row],[NIT]],TABLACLIENTE,5,FALSE)</f>
        <v>NEIVA</v>
      </c>
    </row>
    <row r="3478" spans="3:18">
      <c r="C3478" s="29">
        <v>2016</v>
      </c>
      <c r="D3478" s="30" t="s">
        <v>696</v>
      </c>
      <c r="E3478" s="30">
        <f>MONTH(FACTURACION[[#This Row],[MES]]&amp;1)</f>
        <v>7</v>
      </c>
      <c r="F3478" s="223">
        <f>DATE(FACTURACION[[#This Row],[AÑO]],FACTURACION[[#This Row],[Mes numero]],1)</f>
        <v>42552</v>
      </c>
      <c r="G3478" s="160">
        <v>12159</v>
      </c>
      <c r="H3478" s="25">
        <v>800167643</v>
      </c>
      <c r="I3478" s="3" t="str">
        <f>+VLOOKUP(FACTURACION[[#This Row],[NIT]],TABLACLIENTE,2,FALSE)</f>
        <v>GASES DE OCCIDENTE S.A. E.S.P. (GDO)</v>
      </c>
      <c r="J3478" s="3" t="s">
        <v>558</v>
      </c>
      <c r="K3478" s="12" t="str">
        <f>+VLOOKUP(FACTURACION[[#This Row],[REFERENCIA]],CODINV,2,FALSE)</f>
        <v>BLOCK MANIFOLD INSPIRATOR</v>
      </c>
      <c r="L3478" s="12" t="str">
        <f>IF(VLOOKUP(FACTURACION[[#This Row],[REFERENCIA]],CODINV,3,FALSE)=0,"",VLOOKUP(FACTURACION[[#This Row],[REFERENCIA]],CODINV,3,FALSE))</f>
        <v>74067K001</v>
      </c>
      <c r="M3478" s="12" t="str">
        <f>+VLOOKUP(FACTURACION[[#This Row],[REFERENCIA]],CODINV,4,FALSE)</f>
        <v>REPUESTOS Y ACCESORIOS</v>
      </c>
      <c r="N3478" s="12" t="str">
        <f>+VLOOKUP(FACTURACION[[#This Row],[REFERENCIA]],CODINV,5,FALSE)</f>
        <v>HONEYWELL</v>
      </c>
      <c r="O3478" s="3">
        <v>2</v>
      </c>
      <c r="P3478" s="31">
        <v>870000</v>
      </c>
      <c r="Q3478" s="24">
        <f>+FACTURACION[[#This Row],[CANTIDAD]]*FACTURACION[[#This Row],[VR UNITARIO]]/1000</f>
        <v>1740</v>
      </c>
      <c r="R3478" s="3" t="str">
        <f>+VLOOKUP(FACTURACION[[#This Row],[NIT]],TABLACLIENTE,5,FALSE)</f>
        <v>CALI</v>
      </c>
    </row>
    <row r="3479" spans="3:18">
      <c r="C3479" s="29">
        <v>2016</v>
      </c>
      <c r="D3479" s="30" t="s">
        <v>696</v>
      </c>
      <c r="E3479" s="30">
        <f>MONTH(FACTURACION[[#This Row],[MES]]&amp;1)</f>
        <v>7</v>
      </c>
      <c r="F3479" s="223">
        <f>DATE(FACTURACION[[#This Row],[AÑO]],FACTURACION[[#This Row],[Mes numero]],1)</f>
        <v>42552</v>
      </c>
      <c r="G3479" s="160">
        <v>12110</v>
      </c>
      <c r="H3479" s="25">
        <v>800074033</v>
      </c>
      <c r="I3479" s="3" t="str">
        <f>+VLOOKUP(FACTURACION[[#This Row],[NIT]],TABLACLIENTE,2,FALSE)</f>
        <v>COMPAÑIAS ASOCIADAS DE GAS S.A. E.S.P (ASOGAS SA ESP)</v>
      </c>
      <c r="J3479" s="3" t="s">
        <v>477</v>
      </c>
      <c r="K3479" s="12" t="str">
        <f>+VLOOKUP(FACTURACION[[#This Row],[REFERENCIA]],CODINV,2,FALSE)</f>
        <v>VALV. EXC. FLUJO. 2X2"  X 1 1/4" NPT</v>
      </c>
      <c r="L3479" s="12" t="str">
        <f>IF(VLOOKUP(FACTURACION[[#This Row],[REFERENCIA]],CODINV,3,FALSE)=0,"",VLOOKUP(FACTURACION[[#This Row],[REFERENCIA]],CODINV,3,FALSE))</f>
        <v>F-190</v>
      </c>
      <c r="M3479" s="12" t="str">
        <f>+VLOOKUP(FACTURACION[[#This Row],[REFERENCIA]],CODINV,4,FALSE)</f>
        <v>REPUESTOS Y ACCESORIOS</v>
      </c>
      <c r="N3479" s="12" t="str">
        <f>+VLOOKUP(FACTURACION[[#This Row],[REFERENCIA]],CODINV,5,FALSE)</f>
        <v>FISHER</v>
      </c>
      <c r="O3479" s="3">
        <v>1</v>
      </c>
      <c r="P3479" s="31">
        <v>150000</v>
      </c>
      <c r="Q3479" s="24">
        <f>+FACTURACION[[#This Row],[CANTIDAD]]*FACTURACION[[#This Row],[VR UNITARIO]]/1000</f>
        <v>150</v>
      </c>
      <c r="R3479" s="3" t="str">
        <f>+VLOOKUP(FACTURACION[[#This Row],[NIT]],TABLACLIENTE,5,FALSE)</f>
        <v>MOSQUERA</v>
      </c>
    </row>
    <row r="3480" spans="3:18">
      <c r="C3480" s="29">
        <v>2016</v>
      </c>
      <c r="D3480" s="30" t="s">
        <v>696</v>
      </c>
      <c r="E3480" s="30">
        <f>MONTH(FACTURACION[[#This Row],[MES]]&amp;1)</f>
        <v>7</v>
      </c>
      <c r="F3480" s="223">
        <f>DATE(FACTURACION[[#This Row],[AÑO]],FACTURACION[[#This Row],[Mes numero]],1)</f>
        <v>42552</v>
      </c>
      <c r="G3480" s="160">
        <v>12157</v>
      </c>
      <c r="H3480" s="25">
        <v>800074033</v>
      </c>
      <c r="I3480" s="3" t="str">
        <f>+VLOOKUP(FACTURACION[[#This Row],[NIT]],TABLACLIENTE,2,FALSE)</f>
        <v>COMPAÑIAS ASOCIADAS DE GAS S.A. E.S.P (ASOGAS SA ESP)</v>
      </c>
      <c r="J3480" s="3" t="s">
        <v>477</v>
      </c>
      <c r="K3480" s="12" t="str">
        <f>+VLOOKUP(FACTURACION[[#This Row],[REFERENCIA]],CODINV,2,FALSE)</f>
        <v>VALV. EXC. FLUJO. 2X2"  X 1 1/4" NPT</v>
      </c>
      <c r="L3480" s="12" t="str">
        <f>IF(VLOOKUP(FACTURACION[[#This Row],[REFERENCIA]],CODINV,3,FALSE)=0,"",VLOOKUP(FACTURACION[[#This Row],[REFERENCIA]],CODINV,3,FALSE))</f>
        <v>F-190</v>
      </c>
      <c r="M3480" s="12" t="str">
        <f>+VLOOKUP(FACTURACION[[#This Row],[REFERENCIA]],CODINV,4,FALSE)</f>
        <v>REPUESTOS Y ACCESORIOS</v>
      </c>
      <c r="N3480" s="12" t="str">
        <f>+VLOOKUP(FACTURACION[[#This Row],[REFERENCIA]],CODINV,5,FALSE)</f>
        <v>FISHER</v>
      </c>
      <c r="O3480" s="3">
        <v>1</v>
      </c>
      <c r="P3480" s="31">
        <v>150000</v>
      </c>
      <c r="Q3480" s="24">
        <f>+FACTURACION[[#This Row],[CANTIDAD]]*FACTURACION[[#This Row],[VR UNITARIO]]/1000</f>
        <v>150</v>
      </c>
      <c r="R3480" s="3" t="str">
        <f>+VLOOKUP(FACTURACION[[#This Row],[NIT]],TABLACLIENTE,5,FALSE)</f>
        <v>MOSQUERA</v>
      </c>
    </row>
    <row r="3481" spans="3:18">
      <c r="C3481" s="29">
        <v>2016</v>
      </c>
      <c r="D3481" s="30" t="s">
        <v>696</v>
      </c>
      <c r="E3481" s="30">
        <f>MONTH(FACTURACION[[#This Row],[MES]]&amp;1)</f>
        <v>7</v>
      </c>
      <c r="F3481" s="223">
        <f>DATE(FACTURACION[[#This Row],[AÑO]],FACTURACION[[#This Row],[Mes numero]],1)</f>
        <v>42552</v>
      </c>
      <c r="G3481" s="160">
        <v>12113</v>
      </c>
      <c r="H3481" s="25">
        <v>890310688</v>
      </c>
      <c r="I3481" s="3" t="str">
        <f>+VLOOKUP(FACTURACION[[#This Row],[NIT]],TABLACLIENTE,2,FALSE)</f>
        <v>COLGAS DE OCCIDENTE S.A. E.S.P.</v>
      </c>
      <c r="J3481" s="3" t="s">
        <v>922</v>
      </c>
      <c r="K3481" s="12" t="str">
        <f>+VLOOKUP(FACTURACION[[#This Row],[REFERENCIA]],CODINV,2,FALSE)</f>
        <v>IMPLEMENTADOR (TECNICO)</v>
      </c>
      <c r="L3481" s="12" t="str">
        <f>IF(VLOOKUP(FACTURACION[[#This Row],[REFERENCIA]],CODINV,3,FALSE)=0,"",VLOOKUP(FACTURACION[[#This Row],[REFERENCIA]],CODINV,3,FALSE))</f>
        <v>72-038-0011</v>
      </c>
      <c r="M3481" s="12" t="str">
        <f>+VLOOKUP(FACTURACION[[#This Row],[REFERENCIA]],CODINV,4,FALSE)</f>
        <v>REPUESTOS Y ACCESORIOS</v>
      </c>
      <c r="N3481" s="12" t="str">
        <f>+VLOOKUP(FACTURACION[[#This Row],[REFERENCIA]],CODINV,5,FALSE)</f>
        <v>PEGASUS</v>
      </c>
      <c r="O3481" s="3">
        <v>8</v>
      </c>
      <c r="P3481" s="31">
        <v>519902</v>
      </c>
      <c r="Q3481" s="24">
        <f>+FACTURACION[[#This Row],[CANTIDAD]]*FACTURACION[[#This Row],[VR UNITARIO]]/1000</f>
        <v>4159.2160000000003</v>
      </c>
      <c r="R3481" s="3" t="str">
        <f>+VLOOKUP(FACTURACION[[#This Row],[NIT]],TABLACLIENTE,5,FALSE)</f>
        <v>CALI</v>
      </c>
    </row>
    <row r="3482" spans="3:18">
      <c r="C3482" s="29">
        <v>2016</v>
      </c>
      <c r="D3482" s="30" t="s">
        <v>696</v>
      </c>
      <c r="E3482" s="30">
        <f>MONTH(FACTURACION[[#This Row],[MES]]&amp;1)</f>
        <v>7</v>
      </c>
      <c r="F3482" s="223">
        <f>DATE(FACTURACION[[#This Row],[AÑO]],FACTURACION[[#This Row],[Mes numero]],1)</f>
        <v>42552</v>
      </c>
      <c r="G3482" s="160">
        <v>12168</v>
      </c>
      <c r="H3482" s="25">
        <v>800074033</v>
      </c>
      <c r="I3482" s="3" t="str">
        <f>+VLOOKUP(FACTURACION[[#This Row],[NIT]],TABLACLIENTE,2,FALSE)</f>
        <v>COMPAÑIAS ASOCIADAS DE GAS S.A. E.S.P (ASOGAS SA ESP)</v>
      </c>
      <c r="J3482" s="3" t="s">
        <v>922</v>
      </c>
      <c r="K3482" s="12" t="str">
        <f>+VLOOKUP(FACTURACION[[#This Row],[REFERENCIA]],CODINV,2,FALSE)</f>
        <v>IMPLEMENTADOR (TECNICO)</v>
      </c>
      <c r="L3482" s="12" t="str">
        <f>IF(VLOOKUP(FACTURACION[[#This Row],[REFERENCIA]],CODINV,3,FALSE)=0,"",VLOOKUP(FACTURACION[[#This Row],[REFERENCIA]],CODINV,3,FALSE))</f>
        <v>72-038-0011</v>
      </c>
      <c r="M3482" s="12" t="str">
        <f>+VLOOKUP(FACTURACION[[#This Row],[REFERENCIA]],CODINV,4,FALSE)</f>
        <v>REPUESTOS Y ACCESORIOS</v>
      </c>
      <c r="N3482" s="12" t="str">
        <f>+VLOOKUP(FACTURACION[[#This Row],[REFERENCIA]],CODINV,5,FALSE)</f>
        <v>PEGASUS</v>
      </c>
      <c r="O3482" s="3">
        <v>7</v>
      </c>
      <c r="P3482" s="31">
        <v>500250</v>
      </c>
      <c r="Q3482" s="24">
        <f>+FACTURACION[[#This Row],[CANTIDAD]]*FACTURACION[[#This Row],[VR UNITARIO]]/1000</f>
        <v>3501.75</v>
      </c>
      <c r="R3482" s="3" t="str">
        <f>+VLOOKUP(FACTURACION[[#This Row],[NIT]],TABLACLIENTE,5,FALSE)</f>
        <v>MOSQUERA</v>
      </c>
    </row>
    <row r="3483" spans="3:18">
      <c r="C3483" s="29">
        <v>2016</v>
      </c>
      <c r="D3483" s="30" t="s">
        <v>696</v>
      </c>
      <c r="E3483" s="30">
        <f>MONTH(FACTURACION[[#This Row],[MES]]&amp;1)</f>
        <v>7</v>
      </c>
      <c r="F3483" s="223">
        <f>DATE(FACTURACION[[#This Row],[AÑO]],FACTURACION[[#This Row],[Mes numero]],1)</f>
        <v>42552</v>
      </c>
      <c r="G3483" s="160">
        <v>12167</v>
      </c>
      <c r="H3483" s="25">
        <v>890200919</v>
      </c>
      <c r="I3483" s="3" t="str">
        <f>+VLOOKUP(FACTURACION[[#This Row],[NIT]],TABLACLIENTE,2,FALSE)</f>
        <v>GAS DE SANTANDER S.A. E.S.P.</v>
      </c>
      <c r="J3483" s="3" t="s">
        <v>922</v>
      </c>
      <c r="K3483" s="12" t="str">
        <f>+VLOOKUP(FACTURACION[[#This Row],[REFERENCIA]],CODINV,2,FALSE)</f>
        <v>IMPLEMENTADOR (TECNICO)</v>
      </c>
      <c r="L3483" s="12" t="str">
        <f>IF(VLOOKUP(FACTURACION[[#This Row],[REFERENCIA]],CODINV,3,FALSE)=0,"",VLOOKUP(FACTURACION[[#This Row],[REFERENCIA]],CODINV,3,FALSE))</f>
        <v>72-038-0011</v>
      </c>
      <c r="M3483" s="12" t="str">
        <f>+VLOOKUP(FACTURACION[[#This Row],[REFERENCIA]],CODINV,4,FALSE)</f>
        <v>REPUESTOS Y ACCESORIOS</v>
      </c>
      <c r="N3483" s="12" t="str">
        <f>+VLOOKUP(FACTURACION[[#This Row],[REFERENCIA]],CODINV,5,FALSE)</f>
        <v>PEGASUS</v>
      </c>
      <c r="O3483" s="3">
        <v>8</v>
      </c>
      <c r="P3483" s="31">
        <v>500250</v>
      </c>
      <c r="Q3483" s="24">
        <f>+FACTURACION[[#This Row],[CANTIDAD]]*FACTURACION[[#This Row],[VR UNITARIO]]/1000</f>
        <v>4002</v>
      </c>
      <c r="R3483" s="3" t="str">
        <f>+VLOOKUP(FACTURACION[[#This Row],[NIT]],TABLACLIENTE,5,FALSE)</f>
        <v>GIRON</v>
      </c>
    </row>
    <row r="3484" spans="3:18">
      <c r="C3484" s="29">
        <v>2016</v>
      </c>
      <c r="D3484" s="30" t="s">
        <v>696</v>
      </c>
      <c r="E3484" s="30">
        <f>MONTH(FACTURACION[[#This Row],[MES]]&amp;1)</f>
        <v>7</v>
      </c>
      <c r="F3484" s="223">
        <f>DATE(FACTURACION[[#This Row],[AÑO]],FACTURACION[[#This Row],[Mes numero]],1)</f>
        <v>42552</v>
      </c>
      <c r="G3484" s="160">
        <v>12109</v>
      </c>
      <c r="H3484" s="25">
        <v>800074033</v>
      </c>
      <c r="I3484" s="3" t="str">
        <f>+VLOOKUP(FACTURACION[[#This Row],[NIT]],TABLACLIENTE,2,FALSE)</f>
        <v>COMPAÑIAS ASOCIADAS DE GAS S.A. E.S.P (ASOGAS SA ESP)</v>
      </c>
      <c r="J3484" s="3" t="s">
        <v>119</v>
      </c>
      <c r="K3484" s="12" t="str">
        <f>+VLOOKUP(FACTURACION[[#This Row],[REFERENCIA]],CODINV,2,FALSE)</f>
        <v>CONVERTIDOR RS-422/485 TROYA MASICO</v>
      </c>
      <c r="L3484" s="12" t="str">
        <f>IF(VLOOKUP(FACTURACION[[#This Row],[REFERENCIA]],CODINV,3,FALSE)=0,"",VLOOKUP(FACTURACION[[#This Row],[REFERENCIA]],CODINV,3,FALSE))</f>
        <v>72-022-0049YY</v>
      </c>
      <c r="M3484" s="12" t="str">
        <f>+VLOOKUP(FACTURACION[[#This Row],[REFERENCIA]],CODINV,4,FALSE)</f>
        <v>REPUESTOS Y ACCESORIOS</v>
      </c>
      <c r="N3484" s="12" t="str">
        <f>+VLOOKUP(FACTURACION[[#This Row],[REFERENCIA]],CODINV,5,FALSE)</f>
        <v>RED SEAL MEASUREMENT</v>
      </c>
      <c r="O3484" s="3">
        <v>1</v>
      </c>
      <c r="P3484" s="31">
        <v>561969</v>
      </c>
      <c r="Q3484" s="24">
        <f>+FACTURACION[[#This Row],[CANTIDAD]]*FACTURACION[[#This Row],[VR UNITARIO]]/1000</f>
        <v>561.96900000000005</v>
      </c>
      <c r="R3484" s="3" t="str">
        <f>+VLOOKUP(FACTURACION[[#This Row],[NIT]],TABLACLIENTE,5,FALSE)</f>
        <v>MOSQUERA</v>
      </c>
    </row>
    <row r="3485" spans="3:18">
      <c r="C3485" s="29">
        <v>2016</v>
      </c>
      <c r="D3485" s="30" t="s">
        <v>696</v>
      </c>
      <c r="E3485" s="30">
        <f>MONTH(FACTURACION[[#This Row],[MES]]&amp;1)</f>
        <v>7</v>
      </c>
      <c r="F3485" s="223">
        <f>DATE(FACTURACION[[#This Row],[AÑO]],FACTURACION[[#This Row],[Mes numero]],1)</f>
        <v>42552</v>
      </c>
      <c r="G3485" s="160">
        <v>12108</v>
      </c>
      <c r="H3485" s="25">
        <v>890200919</v>
      </c>
      <c r="I3485" s="3" t="str">
        <f>+VLOOKUP(FACTURACION[[#This Row],[NIT]],TABLACLIENTE,2,FALSE)</f>
        <v>GAS DE SANTANDER S.A. E.S.P.</v>
      </c>
      <c r="J3485" s="3" t="s">
        <v>119</v>
      </c>
      <c r="K3485" s="12" t="str">
        <f>+VLOOKUP(FACTURACION[[#This Row],[REFERENCIA]],CODINV,2,FALSE)</f>
        <v>CONVERTIDOR RS-422/485 TROYA MASICO</v>
      </c>
      <c r="L3485" s="12" t="str">
        <f>IF(VLOOKUP(FACTURACION[[#This Row],[REFERENCIA]],CODINV,3,FALSE)=0,"",VLOOKUP(FACTURACION[[#This Row],[REFERENCIA]],CODINV,3,FALSE))</f>
        <v>72-022-0049YY</v>
      </c>
      <c r="M3485" s="12" t="str">
        <f>+VLOOKUP(FACTURACION[[#This Row],[REFERENCIA]],CODINV,4,FALSE)</f>
        <v>REPUESTOS Y ACCESORIOS</v>
      </c>
      <c r="N3485" s="12" t="str">
        <f>+VLOOKUP(FACTURACION[[#This Row],[REFERENCIA]],CODINV,5,FALSE)</f>
        <v>RED SEAL MEASUREMENT</v>
      </c>
      <c r="O3485" s="3">
        <v>4</v>
      </c>
      <c r="P3485" s="31">
        <v>555936</v>
      </c>
      <c r="Q3485" s="24">
        <f>+FACTURACION[[#This Row],[CANTIDAD]]*FACTURACION[[#This Row],[VR UNITARIO]]/1000</f>
        <v>2223.7440000000001</v>
      </c>
      <c r="R3485" s="3" t="str">
        <f>+VLOOKUP(FACTURACION[[#This Row],[NIT]],TABLACLIENTE,5,FALSE)</f>
        <v>GIRON</v>
      </c>
    </row>
    <row r="3486" spans="3:18">
      <c r="C3486" s="29">
        <v>2016</v>
      </c>
      <c r="D3486" s="30" t="s">
        <v>696</v>
      </c>
      <c r="E3486" s="30">
        <f>MONTH(FACTURACION[[#This Row],[MES]]&amp;1)</f>
        <v>7</v>
      </c>
      <c r="F3486" s="223">
        <f>DATE(FACTURACION[[#This Row],[AÑO]],FACTURACION[[#This Row],[Mes numero]],1)</f>
        <v>42552</v>
      </c>
      <c r="G3486" s="160">
        <v>12166</v>
      </c>
      <c r="H3486" s="25">
        <v>890200919</v>
      </c>
      <c r="I3486" s="3" t="str">
        <f>+VLOOKUP(FACTURACION[[#This Row],[NIT]],TABLACLIENTE,2,FALSE)</f>
        <v>GAS DE SANTANDER S.A. E.S.P.</v>
      </c>
      <c r="J3486" s="3" t="s">
        <v>258</v>
      </c>
      <c r="K3486" s="12" t="str">
        <f>+VLOOKUP(FACTURACION[[#This Row],[REFERENCIA]],CODINV,2,FALSE)</f>
        <v>LICENCIA PREMIUM TROYA III</v>
      </c>
      <c r="L3486" s="12" t="str">
        <f>IF(VLOOKUP(FACTURACION[[#This Row],[REFERENCIA]],CODINV,3,FALSE)=0,"",VLOOKUP(FACTURACION[[#This Row],[REFERENCIA]],CODINV,3,FALSE))</f>
        <v>720370001YY</v>
      </c>
      <c r="M3486" s="12" t="str">
        <f>+VLOOKUP(FACTURACION[[#This Row],[REFERENCIA]],CODINV,4,FALSE)</f>
        <v>REPUESTOS Y ACCESORIOS</v>
      </c>
      <c r="N3486" s="12" t="str">
        <f>+VLOOKUP(FACTURACION[[#This Row],[REFERENCIA]],CODINV,5,FALSE)</f>
        <v>RED SEAL MEASUREMENT</v>
      </c>
      <c r="O3486" s="3">
        <v>4</v>
      </c>
      <c r="P3486" s="31">
        <v>1000501</v>
      </c>
      <c r="Q3486" s="24">
        <f>+FACTURACION[[#This Row],[CANTIDAD]]*FACTURACION[[#This Row],[VR UNITARIO]]/1000</f>
        <v>4002.0039999999999</v>
      </c>
      <c r="R3486" s="3" t="str">
        <f>+VLOOKUP(FACTURACION[[#This Row],[NIT]],TABLACLIENTE,5,FALSE)</f>
        <v>GIRON</v>
      </c>
    </row>
    <row r="3487" spans="3:18">
      <c r="C3487" s="29">
        <v>2016</v>
      </c>
      <c r="D3487" s="30" t="s">
        <v>696</v>
      </c>
      <c r="E3487" s="30">
        <f>MONTH(FACTURACION[[#This Row],[MES]]&amp;1)</f>
        <v>7</v>
      </c>
      <c r="F3487" s="223">
        <f>DATE(FACTURACION[[#This Row],[AÑO]],FACTURACION[[#This Row],[Mes numero]],1)</f>
        <v>42552</v>
      </c>
      <c r="G3487" s="160">
        <v>12108</v>
      </c>
      <c r="H3487" s="25">
        <v>890200919</v>
      </c>
      <c r="I3487" s="3" t="str">
        <f>+VLOOKUP(FACTURACION[[#This Row],[NIT]],TABLACLIENTE,2,FALSE)</f>
        <v>GAS DE SANTANDER S.A. E.S.P.</v>
      </c>
      <c r="J3487" s="3" t="s">
        <v>259</v>
      </c>
      <c r="K3487" s="12" t="str">
        <f>+VLOOKUP(FACTURACION[[#This Row],[REFERENCIA]],CODINV,2,FALSE)</f>
        <v>KIT CONVERSION TROYA III</v>
      </c>
      <c r="L3487" s="12" t="str">
        <f>IF(VLOOKUP(FACTURACION[[#This Row],[REFERENCIA]],CODINV,3,FALSE)=0,"",VLOOKUP(FACTURACION[[#This Row],[REFERENCIA]],CODINV,3,FALSE))</f>
        <v>72-037-001YY</v>
      </c>
      <c r="M3487" s="12" t="str">
        <f>+VLOOKUP(FACTURACION[[#This Row],[REFERENCIA]],CODINV,4,FALSE)</f>
        <v>REPUESTOS Y ACCESORIOS</v>
      </c>
      <c r="N3487" s="12" t="str">
        <f>+VLOOKUP(FACTURACION[[#This Row],[REFERENCIA]],CODINV,5,FALSE)</f>
        <v>RED SEAL MEASUREMENT</v>
      </c>
      <c r="O3487" s="3">
        <v>40</v>
      </c>
      <c r="P3487" s="31">
        <v>1667808</v>
      </c>
      <c r="Q3487" s="24">
        <f>+FACTURACION[[#This Row],[CANTIDAD]]*FACTURACION[[#This Row],[VR UNITARIO]]/1000</f>
        <v>66712.320000000007</v>
      </c>
      <c r="R3487" s="3" t="str">
        <f>+VLOOKUP(FACTURACION[[#This Row],[NIT]],TABLACLIENTE,5,FALSE)</f>
        <v>GIRON</v>
      </c>
    </row>
    <row r="3488" spans="3:18">
      <c r="C3488" s="29">
        <v>2016</v>
      </c>
      <c r="D3488" s="30" t="s">
        <v>696</v>
      </c>
      <c r="E3488" s="30">
        <f>MONTH(FACTURACION[[#This Row],[MES]]&amp;1)</f>
        <v>7</v>
      </c>
      <c r="F3488" s="223">
        <f>DATE(FACTURACION[[#This Row],[AÑO]],FACTURACION[[#This Row],[Mes numero]],1)</f>
        <v>42552</v>
      </c>
      <c r="G3488" s="160">
        <v>12163</v>
      </c>
      <c r="H3488" s="25">
        <v>890500726</v>
      </c>
      <c r="I3488" s="3" t="str">
        <f>+VLOOKUP(FACTURACION[[#This Row],[NIT]],TABLACLIENTE,2,FALSE)</f>
        <v>NORTESANTANDEREANA DE GAS S.A. E.S.P (NORGAS S.A. E.S.P.)</v>
      </c>
      <c r="J3488" s="3" t="s">
        <v>394</v>
      </c>
      <c r="K3488" s="12" t="str">
        <f>+VLOOKUP(FACTURACION[[#This Row],[REFERENCIA]],CODINV,2,FALSE)</f>
        <v>REGULADOR 1/2" PRIMERA ETAPA 10 PSI</v>
      </c>
      <c r="L3488" s="12" t="str">
        <f>IF(VLOOKUP(FACTURACION[[#This Row],[REFERENCIA]],CODINV,3,FALSE)=0,"",VLOOKUP(FACTURACION[[#This Row],[REFERENCIA]],CODINV,3,FALSE))</f>
        <v>LV4403TR4</v>
      </c>
      <c r="M3488" s="12" t="str">
        <f>+VLOOKUP(FACTURACION[[#This Row],[REFERENCIA]],CODINV,4,FALSE)</f>
        <v>REGULADORES</v>
      </c>
      <c r="N3488" s="12" t="str">
        <f>+VLOOKUP(FACTURACION[[#This Row],[REFERENCIA]],CODINV,5,FALSE)</f>
        <v>REGO</v>
      </c>
      <c r="O3488" s="3">
        <v>1</v>
      </c>
      <c r="P3488" s="31">
        <v>110000</v>
      </c>
      <c r="Q3488" s="24">
        <f>+FACTURACION[[#This Row],[CANTIDAD]]*FACTURACION[[#This Row],[VR UNITARIO]]/1000</f>
        <v>110</v>
      </c>
      <c r="R3488" s="3" t="str">
        <f>+VLOOKUP(FACTURACION[[#This Row],[NIT]],TABLACLIENTE,5,FALSE)</f>
        <v>BUCARAMANGA</v>
      </c>
    </row>
    <row r="3489" spans="3:18">
      <c r="C3489" s="29">
        <v>2016</v>
      </c>
      <c r="D3489" s="30" t="s">
        <v>696</v>
      </c>
      <c r="E3489" s="30">
        <f>MONTH(FACTURACION[[#This Row],[MES]]&amp;1)</f>
        <v>7</v>
      </c>
      <c r="F3489" s="223">
        <f>DATE(FACTURACION[[#This Row],[AÑO]],FACTURACION[[#This Row],[Mes numero]],1)</f>
        <v>42552</v>
      </c>
      <c r="G3489" s="160">
        <v>12107</v>
      </c>
      <c r="H3489" s="25">
        <v>890500726</v>
      </c>
      <c r="I3489" s="3" t="str">
        <f>+VLOOKUP(FACTURACION[[#This Row],[NIT]],TABLACLIENTE,2,FALSE)</f>
        <v>NORTESANTANDEREANA DE GAS S.A. E.S.P (NORGAS S.A. E.S.P.)</v>
      </c>
      <c r="J3489" s="3" t="s">
        <v>35</v>
      </c>
      <c r="K3489" s="12" t="str">
        <f>+VLOOKUP(FACTURACION[[#This Row],[REFERENCIA]],CODINV,2,FALSE)</f>
        <v>REGULADOR 3/4"  PRIMERA ETAPA POL</v>
      </c>
      <c r="L3489" s="12" t="str">
        <f>IF(VLOOKUP(FACTURACION[[#This Row],[REFERENCIA]],CODINV,3,FALSE)=0,"",VLOOKUP(FACTURACION[[#This Row],[REFERENCIA]],CODINV,3,FALSE))</f>
        <v>LV4403TR96</v>
      </c>
      <c r="M3489" s="12" t="str">
        <f>+VLOOKUP(FACTURACION[[#This Row],[REFERENCIA]],CODINV,4,FALSE)</f>
        <v>REGULADORES</v>
      </c>
      <c r="N3489" s="12" t="str">
        <f>+VLOOKUP(FACTURACION[[#This Row],[REFERENCIA]],CODINV,5,FALSE)</f>
        <v>REGO</v>
      </c>
      <c r="O3489" s="3">
        <v>1</v>
      </c>
      <c r="P3489" s="31">
        <v>129000</v>
      </c>
      <c r="Q3489" s="24">
        <f>+FACTURACION[[#This Row],[CANTIDAD]]*FACTURACION[[#This Row],[VR UNITARIO]]/1000</f>
        <v>129</v>
      </c>
      <c r="R3489" s="3" t="str">
        <f>+VLOOKUP(FACTURACION[[#This Row],[NIT]],TABLACLIENTE,5,FALSE)</f>
        <v>BUCARAMANGA</v>
      </c>
    </row>
    <row r="3490" spans="3:18">
      <c r="C3490" s="29">
        <v>2016</v>
      </c>
      <c r="D3490" s="30" t="s">
        <v>696</v>
      </c>
      <c r="E3490" s="30">
        <f>MONTH(FACTURACION[[#This Row],[MES]]&amp;1)</f>
        <v>7</v>
      </c>
      <c r="F3490" s="223">
        <f>DATE(FACTURACION[[#This Row],[AÑO]],FACTURACION[[#This Row],[Mes numero]],1)</f>
        <v>42552</v>
      </c>
      <c r="G3490" s="160">
        <v>12146</v>
      </c>
      <c r="H3490" s="25">
        <v>830137252</v>
      </c>
      <c r="I3490" s="3" t="str">
        <f>+VLOOKUP(FACTURACION[[#This Row],[NIT]],TABLACLIENTE,2,FALSE)</f>
        <v>SAGENCO SAS</v>
      </c>
      <c r="J3490" s="3" t="s">
        <v>35</v>
      </c>
      <c r="K3490" s="12" t="str">
        <f>+VLOOKUP(FACTURACION[[#This Row],[REFERENCIA]],CODINV,2,FALSE)</f>
        <v>REGULADOR 3/4"  PRIMERA ETAPA POL</v>
      </c>
      <c r="L3490" s="12" t="str">
        <f>IF(VLOOKUP(FACTURACION[[#This Row],[REFERENCIA]],CODINV,3,FALSE)=0,"",VLOOKUP(FACTURACION[[#This Row],[REFERENCIA]],CODINV,3,FALSE))</f>
        <v>LV4403TR96</v>
      </c>
      <c r="M3490" s="12" t="str">
        <f>+VLOOKUP(FACTURACION[[#This Row],[REFERENCIA]],CODINV,4,FALSE)</f>
        <v>REGULADORES</v>
      </c>
      <c r="N3490" s="12" t="str">
        <f>+VLOOKUP(FACTURACION[[#This Row],[REFERENCIA]],CODINV,5,FALSE)</f>
        <v>REGO</v>
      </c>
      <c r="O3490" s="3">
        <v>1</v>
      </c>
      <c r="P3490" s="31">
        <v>120000</v>
      </c>
      <c r="Q3490" s="24">
        <f>+FACTURACION[[#This Row],[CANTIDAD]]*FACTURACION[[#This Row],[VR UNITARIO]]/1000</f>
        <v>120</v>
      </c>
      <c r="R3490" s="3" t="str">
        <f>+VLOOKUP(FACTURACION[[#This Row],[NIT]],TABLACLIENTE,5,FALSE)</f>
        <v>BOGOTÁ D.C.</v>
      </c>
    </row>
    <row r="3491" spans="3:18">
      <c r="C3491" s="29">
        <v>2016</v>
      </c>
      <c r="D3491" s="30" t="s">
        <v>696</v>
      </c>
      <c r="E3491" s="30">
        <f>MONTH(FACTURACION[[#This Row],[MES]]&amp;1)</f>
        <v>7</v>
      </c>
      <c r="F3491" s="223">
        <f>DATE(FACTURACION[[#This Row],[AÑO]],FACTURACION[[#This Row],[Mes numero]],1)</f>
        <v>42552</v>
      </c>
      <c r="G3491" s="160">
        <v>12146</v>
      </c>
      <c r="H3491" s="25">
        <v>830137252</v>
      </c>
      <c r="I3491" s="3" t="str">
        <f>+VLOOKUP(FACTURACION[[#This Row],[NIT]],TABLACLIENTE,2,FALSE)</f>
        <v>SAGENCO SAS</v>
      </c>
      <c r="J3491" s="3" t="s">
        <v>30</v>
      </c>
      <c r="K3491" s="12" t="str">
        <f>+VLOOKUP(FACTURACION[[#This Row],[REFERENCIA]],CODINV,2,FALSE)</f>
        <v>KIT DE SERVICIO PARA MULTIVALVULA</v>
      </c>
      <c r="L3491" s="12" t="str">
        <f>IF(VLOOKUP(FACTURACION[[#This Row],[REFERENCIA]],CODINV,3,FALSE)=0,"",VLOOKUP(FACTURACION[[#This Row],[REFERENCIA]],CODINV,3,FALSE))</f>
        <v>19104-50</v>
      </c>
      <c r="M3491" s="12" t="str">
        <f>+VLOOKUP(FACTURACION[[#This Row],[REFERENCIA]],CODINV,4,FALSE)</f>
        <v>REPUESTOS Y ACCESORIOS</v>
      </c>
      <c r="N3491" s="12" t="str">
        <f>+VLOOKUP(FACTURACION[[#This Row],[REFERENCIA]],CODINV,5,FALSE)</f>
        <v>REGO</v>
      </c>
      <c r="O3491" s="3">
        <v>1</v>
      </c>
      <c r="P3491" s="31">
        <v>39000</v>
      </c>
      <c r="Q3491" s="24">
        <f>+FACTURACION[[#This Row],[CANTIDAD]]*FACTURACION[[#This Row],[VR UNITARIO]]/1000</f>
        <v>39</v>
      </c>
      <c r="R3491" s="3" t="str">
        <f>+VLOOKUP(FACTURACION[[#This Row],[NIT]],TABLACLIENTE,5,FALSE)</f>
        <v>BOGOTÁ D.C.</v>
      </c>
    </row>
    <row r="3492" spans="3:18">
      <c r="C3492" s="29">
        <v>2016</v>
      </c>
      <c r="D3492" s="30" t="s">
        <v>696</v>
      </c>
      <c r="E3492" s="30">
        <f>MONTH(FACTURACION[[#This Row],[MES]]&amp;1)</f>
        <v>7</v>
      </c>
      <c r="F3492" s="223">
        <f>DATE(FACTURACION[[#This Row],[AÑO]],FACTURACION[[#This Row],[Mes numero]],1)</f>
        <v>42552</v>
      </c>
      <c r="G3492" s="160">
        <v>12112</v>
      </c>
      <c r="H3492" s="25">
        <v>890500726</v>
      </c>
      <c r="I3492" s="3" t="str">
        <f>+VLOOKUP(FACTURACION[[#This Row],[NIT]],TABLACLIENTE,2,FALSE)</f>
        <v>NORTESANTANDEREANA DE GAS S.A. E.S.P (NORGAS S.A. E.S.P.)</v>
      </c>
      <c r="J3492" s="3" t="s">
        <v>98</v>
      </c>
      <c r="K3492" s="12" t="str">
        <f>+VLOOKUP(FACTURACION[[#This Row],[REFERENCIA]],CODINV,2,FALSE)</f>
        <v>MULTIVALVULA 1".</v>
      </c>
      <c r="L3492" s="12" t="str">
        <f>IF(VLOOKUP(FACTURACION[[#This Row],[REFERENCIA]],CODINV,3,FALSE)=0,"",VLOOKUP(FACTURACION[[#This Row],[REFERENCIA]],CODINV,3,FALSE))</f>
        <v>6542R12.0</v>
      </c>
      <c r="M3492" s="12" t="str">
        <f>+VLOOKUP(FACTURACION[[#This Row],[REFERENCIA]],CODINV,4,FALSE)</f>
        <v>VÁLVULAS Y MULTIVÁLVULAS</v>
      </c>
      <c r="N3492" s="12" t="str">
        <f>+VLOOKUP(FACTURACION[[#This Row],[REFERENCIA]],CODINV,5,FALSE)</f>
        <v>REGO</v>
      </c>
      <c r="O3492" s="3">
        <v>4</v>
      </c>
      <c r="P3492" s="31">
        <v>299000</v>
      </c>
      <c r="Q3492" s="24">
        <f>+FACTURACION[[#This Row],[CANTIDAD]]*FACTURACION[[#This Row],[VR UNITARIO]]/1000</f>
        <v>1196</v>
      </c>
      <c r="R3492" s="3" t="str">
        <f>+VLOOKUP(FACTURACION[[#This Row],[NIT]],TABLACLIENTE,5,FALSE)</f>
        <v>BUCARAMANGA</v>
      </c>
    </row>
    <row r="3493" spans="3:18">
      <c r="C3493" s="29">
        <v>2016</v>
      </c>
      <c r="D3493" s="30" t="s">
        <v>696</v>
      </c>
      <c r="E3493" s="30">
        <f>MONTH(FACTURACION[[#This Row],[MES]]&amp;1)</f>
        <v>7</v>
      </c>
      <c r="F3493" s="223">
        <f>DATE(FACTURACION[[#This Row],[AÑO]],FACTURACION[[#This Row],[Mes numero]],1)</f>
        <v>42552</v>
      </c>
      <c r="G3493" s="160">
        <v>12146</v>
      </c>
      <c r="H3493" s="25">
        <v>830137252</v>
      </c>
      <c r="I3493" s="3" t="str">
        <f>+VLOOKUP(FACTURACION[[#This Row],[NIT]],TABLACLIENTE,2,FALSE)</f>
        <v>SAGENCO SAS</v>
      </c>
      <c r="J3493" s="3" t="s">
        <v>31</v>
      </c>
      <c r="K3493" s="12" t="str">
        <f>+VLOOKUP(FACTURACION[[#This Row],[REFERENCIA]],CODINV,2,FALSE)</f>
        <v>KIT DE RETORNO PARA MULTIVALVULA</v>
      </c>
      <c r="L3493" s="12" t="str">
        <f>IF(VLOOKUP(FACTURACION[[#This Row],[REFERENCIA]],CODINV,3,FALSE)=0,"",VLOOKUP(FACTURACION[[#This Row],[REFERENCIA]],CODINV,3,FALSE))</f>
        <v>8475-51A</v>
      </c>
      <c r="M3493" s="12" t="str">
        <f>+VLOOKUP(FACTURACION[[#This Row],[REFERENCIA]],CODINV,4,FALSE)</f>
        <v>REPUESTOS Y ACCESORIOS</v>
      </c>
      <c r="N3493" s="12" t="str">
        <f>+VLOOKUP(FACTURACION[[#This Row],[REFERENCIA]],CODINV,5,FALSE)</f>
        <v>REGO</v>
      </c>
      <c r="O3493" s="3">
        <v>1</v>
      </c>
      <c r="P3493" s="31">
        <v>42000</v>
      </c>
      <c r="Q3493" s="24">
        <f>+FACTURACION[[#This Row],[CANTIDAD]]*FACTURACION[[#This Row],[VR UNITARIO]]/1000</f>
        <v>42</v>
      </c>
      <c r="R3493" s="3" t="str">
        <f>+VLOOKUP(FACTURACION[[#This Row],[NIT]],TABLACLIENTE,5,FALSE)</f>
        <v>BOGOTÁ D.C.</v>
      </c>
    </row>
    <row r="3494" spans="3:18">
      <c r="C3494" s="29">
        <v>2016</v>
      </c>
      <c r="D3494" s="30" t="s">
        <v>696</v>
      </c>
      <c r="E3494" s="30">
        <f>MONTH(FACTURACION[[#This Row],[MES]]&amp;1)</f>
        <v>7</v>
      </c>
      <c r="F3494" s="223">
        <f>DATE(FACTURACION[[#This Row],[AÑO]],FACTURACION[[#This Row],[Mes numero]],1)</f>
        <v>42552</v>
      </c>
      <c r="G3494" s="160">
        <v>12145</v>
      </c>
      <c r="H3494" s="25">
        <v>830137252</v>
      </c>
      <c r="I3494" s="3" t="str">
        <f>+VLOOKUP(FACTURACION[[#This Row],[NIT]],TABLACLIENTE,2,FALSE)</f>
        <v>SAGENCO SAS</v>
      </c>
      <c r="J3494" s="3" t="s">
        <v>112</v>
      </c>
      <c r="K3494" s="12" t="str">
        <f>+VLOOKUP(FACTURACION[[#This Row],[REFERENCIA]],CODINV,2,FALSE)</f>
        <v>VALVULA DE ALIVIO SEMINTERNA DE 1"</v>
      </c>
      <c r="L3494" s="12" t="str">
        <f>IF(VLOOKUP(FACTURACION[[#This Row],[REFERENCIA]],CODINV,3,FALSE)=0,"",VLOOKUP(FACTURACION[[#This Row],[REFERENCIA]],CODINV,3,FALSE))</f>
        <v>8684G</v>
      </c>
      <c r="M3494" s="12" t="str">
        <f>+VLOOKUP(FACTURACION[[#This Row],[REFERENCIA]],CODINV,4,FALSE)</f>
        <v>VÁLVULAS Y MULTIVÁLVULAS</v>
      </c>
      <c r="N3494" s="12" t="str">
        <f>+VLOOKUP(FACTURACION[[#This Row],[REFERENCIA]],CODINV,5,FALSE)</f>
        <v>REGO</v>
      </c>
      <c r="O3494" s="3">
        <v>3</v>
      </c>
      <c r="P3494" s="31">
        <v>45000</v>
      </c>
      <c r="Q3494" s="24">
        <f>+FACTURACION[[#This Row],[CANTIDAD]]*FACTURACION[[#This Row],[VR UNITARIO]]/1000</f>
        <v>135</v>
      </c>
      <c r="R3494" s="3" t="str">
        <f>+VLOOKUP(FACTURACION[[#This Row],[NIT]],TABLACLIENTE,5,FALSE)</f>
        <v>BOGOTÁ D.C.</v>
      </c>
    </row>
    <row r="3495" spans="3:18">
      <c r="C3495" s="29">
        <v>2016</v>
      </c>
      <c r="D3495" s="30" t="s">
        <v>696</v>
      </c>
      <c r="E3495" s="30">
        <f>MONTH(FACTURACION[[#This Row],[MES]]&amp;1)</f>
        <v>7</v>
      </c>
      <c r="F3495" s="223">
        <f>DATE(FACTURACION[[#This Row],[AÑO]],FACTURACION[[#This Row],[Mes numero]],1)</f>
        <v>42552</v>
      </c>
      <c r="G3495" s="160">
        <v>12143</v>
      </c>
      <c r="H3495" s="25">
        <v>830137252</v>
      </c>
      <c r="I3495" s="3" t="str">
        <f>+VLOOKUP(FACTURACION[[#This Row],[NIT]],TABLACLIENTE,2,FALSE)</f>
        <v>SAGENCO SAS</v>
      </c>
      <c r="J3495" s="3" t="s">
        <v>190</v>
      </c>
      <c r="K3495" s="12" t="str">
        <f>+VLOOKUP(FACTURACION[[#This Row],[REFERENCIA]],CODINV,2,FALSE)</f>
        <v>VALVULA DE GLOBO 3/4" RECTA</v>
      </c>
      <c r="L3495" s="12" t="str">
        <f>IF(VLOOKUP(FACTURACION[[#This Row],[REFERENCIA]],CODINV,3,FALSE)=0,"",VLOOKUP(FACTURACION[[#This Row],[REFERENCIA]],CODINV,3,FALSE))</f>
        <v>7705P</v>
      </c>
      <c r="M3495" s="12" t="str">
        <f>+VLOOKUP(FACTURACION[[#This Row],[REFERENCIA]],CODINV,4,FALSE)</f>
        <v>VÁLVULAS Y MULTIVÁLVULAS</v>
      </c>
      <c r="N3495" s="12" t="str">
        <f>+VLOOKUP(FACTURACION[[#This Row],[REFERENCIA]],CODINV,5,FALSE)</f>
        <v>REGO</v>
      </c>
      <c r="O3495" s="3">
        <v>1</v>
      </c>
      <c r="P3495" s="31">
        <v>236000</v>
      </c>
      <c r="Q3495" s="24">
        <f>+FACTURACION[[#This Row],[CANTIDAD]]*FACTURACION[[#This Row],[VR UNITARIO]]/1000</f>
        <v>236</v>
      </c>
      <c r="R3495" s="3" t="str">
        <f>+VLOOKUP(FACTURACION[[#This Row],[NIT]],TABLACLIENTE,5,FALSE)</f>
        <v>BOGOTÁ D.C.</v>
      </c>
    </row>
    <row r="3496" spans="3:18">
      <c r="C3496" s="29">
        <v>2016</v>
      </c>
      <c r="D3496" s="30" t="s">
        <v>696</v>
      </c>
      <c r="E3496" s="30">
        <f>MONTH(FACTURACION[[#This Row],[MES]]&amp;1)</f>
        <v>7</v>
      </c>
      <c r="F3496" s="223">
        <f>DATE(FACTURACION[[#This Row],[AÑO]],FACTURACION[[#This Row],[Mes numero]],1)</f>
        <v>42552</v>
      </c>
      <c r="G3496" s="160">
        <v>12172</v>
      </c>
      <c r="H3496" s="25">
        <v>830137252</v>
      </c>
      <c r="I3496" s="3" t="str">
        <f>+VLOOKUP(FACTURACION[[#This Row],[NIT]],TABLACLIENTE,2,FALSE)</f>
        <v>SAGENCO SAS</v>
      </c>
      <c r="J3496" s="3" t="s">
        <v>190</v>
      </c>
      <c r="K3496" s="12" t="str">
        <f>+VLOOKUP(FACTURACION[[#This Row],[REFERENCIA]],CODINV,2,FALSE)</f>
        <v>VALVULA DE GLOBO 3/4" RECTA</v>
      </c>
      <c r="L3496" s="12" t="str">
        <f>IF(VLOOKUP(FACTURACION[[#This Row],[REFERENCIA]],CODINV,3,FALSE)=0,"",VLOOKUP(FACTURACION[[#This Row],[REFERENCIA]],CODINV,3,FALSE))</f>
        <v>7705P</v>
      </c>
      <c r="M3496" s="12" t="str">
        <f>+VLOOKUP(FACTURACION[[#This Row],[REFERENCIA]],CODINV,4,FALSE)</f>
        <v>VÁLVULAS Y MULTIVÁLVULAS</v>
      </c>
      <c r="N3496" s="12" t="str">
        <f>+VLOOKUP(FACTURACION[[#This Row],[REFERENCIA]],CODINV,5,FALSE)</f>
        <v>REGO</v>
      </c>
      <c r="O3496" s="3">
        <v>1</v>
      </c>
      <c r="P3496" s="31">
        <v>244000</v>
      </c>
      <c r="Q3496" s="24">
        <f>+FACTURACION[[#This Row],[CANTIDAD]]*FACTURACION[[#This Row],[VR UNITARIO]]/1000</f>
        <v>244</v>
      </c>
      <c r="R3496" s="3" t="str">
        <f>+VLOOKUP(FACTURACION[[#This Row],[NIT]],TABLACLIENTE,5,FALSE)</f>
        <v>BOGOTÁ D.C.</v>
      </c>
    </row>
    <row r="3497" spans="3:18">
      <c r="C3497" s="29">
        <v>2016</v>
      </c>
      <c r="D3497" s="30" t="s">
        <v>696</v>
      </c>
      <c r="E3497" s="30">
        <f>MONTH(FACTURACION[[#This Row],[MES]]&amp;1)</f>
        <v>7</v>
      </c>
      <c r="F3497" s="223">
        <f>DATE(FACTURACION[[#This Row],[AÑO]],FACTURACION[[#This Row],[Mes numero]],1)</f>
        <v>42552</v>
      </c>
      <c r="G3497" s="160">
        <v>12169</v>
      </c>
      <c r="H3497" s="25">
        <v>900396759</v>
      </c>
      <c r="I3497" s="3" t="str">
        <f>+VLOOKUP(FACTURACION[[#This Row],[NIT]],TABLACLIENTE,2,FALSE)</f>
        <v>CHILCO DISTRIBUIDORA DE GAS Y ENERGIA S.A.S. E.S.P.</v>
      </c>
      <c r="J3497" s="3" t="s">
        <v>450</v>
      </c>
      <c r="K3497" s="12" t="str">
        <f>+VLOOKUP(FACTURACION[[#This Row],[REFERENCIA]],CODINV,2,FALSE)</f>
        <v>VALVULA GLOBO SELLO ANILLO V 1 1/4" NPT</v>
      </c>
      <c r="L3497" s="12" t="str">
        <f>IF(VLOOKUP(FACTURACION[[#This Row],[REFERENCIA]],CODINV,3,FALSE)=0,"",VLOOKUP(FACTURACION[[#This Row],[REFERENCIA]],CODINV,3,FALSE))</f>
        <v>A7510BP</v>
      </c>
      <c r="M3497" s="12" t="str">
        <f>+VLOOKUP(FACTURACION[[#This Row],[REFERENCIA]],CODINV,4,FALSE)</f>
        <v>VÁLVULAS Y MULTIVÁLVULAS</v>
      </c>
      <c r="N3497" s="12" t="str">
        <f>+VLOOKUP(FACTURACION[[#This Row],[REFERENCIA]],CODINV,5,FALSE)</f>
        <v>REGO</v>
      </c>
      <c r="O3497" s="3">
        <v>1</v>
      </c>
      <c r="P3497" s="31">
        <v>399000</v>
      </c>
      <c r="Q3497" s="24">
        <f>+FACTURACION[[#This Row],[CANTIDAD]]*FACTURACION[[#This Row],[VR UNITARIO]]/1000</f>
        <v>399</v>
      </c>
      <c r="R3497" s="3" t="str">
        <f>+VLOOKUP(FACTURACION[[#This Row],[NIT]],TABLACLIENTE,5,FALSE)</f>
        <v>BOGOTÁ D.C.</v>
      </c>
    </row>
    <row r="3498" spans="3:18">
      <c r="C3498" s="29">
        <v>2016</v>
      </c>
      <c r="D3498" s="30" t="s">
        <v>696</v>
      </c>
      <c r="E3498" s="30">
        <f>MONTH(FACTURACION[[#This Row],[MES]]&amp;1)</f>
        <v>7</v>
      </c>
      <c r="F3498" s="223">
        <f>DATE(FACTURACION[[#This Row],[AÑO]],FACTURACION[[#This Row],[Mes numero]],1)</f>
        <v>42552</v>
      </c>
      <c r="G3498" s="160">
        <v>12172</v>
      </c>
      <c r="H3498" s="25">
        <v>830137252</v>
      </c>
      <c r="I3498" s="3" t="str">
        <f>+VLOOKUP(FACTURACION[[#This Row],[NIT]],TABLACLIENTE,2,FALSE)</f>
        <v>SAGENCO SAS</v>
      </c>
      <c r="J3498" s="3" t="s">
        <v>36</v>
      </c>
      <c r="K3498" s="12" t="str">
        <f>+VLOOKUP(FACTURACION[[#This Row],[REFERENCIA]],CODINV,2,FALSE)</f>
        <v>VALVULA DE EXCESO DE FLUJO 3/4"</v>
      </c>
      <c r="L3498" s="12" t="str">
        <f>IF(VLOOKUP(FACTURACION[[#This Row],[REFERENCIA]],CODINV,3,FALSE)=0,"",VLOOKUP(FACTURACION[[#This Row],[REFERENCIA]],CODINV,3,FALSE))</f>
        <v>3272G</v>
      </c>
      <c r="M3498" s="12" t="str">
        <f>+VLOOKUP(FACTURACION[[#This Row],[REFERENCIA]],CODINV,4,FALSE)</f>
        <v>VÁLVULAS Y MULTIVÁLVULAS</v>
      </c>
      <c r="N3498" s="12" t="str">
        <f>+VLOOKUP(FACTURACION[[#This Row],[REFERENCIA]],CODINV,5,FALSE)</f>
        <v>REGO</v>
      </c>
      <c r="O3498" s="3">
        <v>1</v>
      </c>
      <c r="P3498" s="31">
        <v>55200</v>
      </c>
      <c r="Q3498" s="24">
        <f>+FACTURACION[[#This Row],[CANTIDAD]]*FACTURACION[[#This Row],[VR UNITARIO]]/1000</f>
        <v>55.2</v>
      </c>
      <c r="R3498" s="3" t="str">
        <f>+VLOOKUP(FACTURACION[[#This Row],[NIT]],TABLACLIENTE,5,FALSE)</f>
        <v>BOGOTÁ D.C.</v>
      </c>
    </row>
    <row r="3499" spans="3:18">
      <c r="C3499" s="29">
        <v>2016</v>
      </c>
      <c r="D3499" s="30" t="s">
        <v>696</v>
      </c>
      <c r="E3499" s="30">
        <f>MONTH(FACTURACION[[#This Row],[MES]]&amp;1)</f>
        <v>7</v>
      </c>
      <c r="F3499" s="223">
        <f>DATE(FACTURACION[[#This Row],[AÑO]],FACTURACION[[#This Row],[Mes numero]],1)</f>
        <v>42552</v>
      </c>
      <c r="G3499" s="160">
        <v>12169</v>
      </c>
      <c r="H3499" s="25">
        <v>900396759</v>
      </c>
      <c r="I3499" s="3" t="str">
        <f>+VLOOKUP(FACTURACION[[#This Row],[NIT]],TABLACLIENTE,2,FALSE)</f>
        <v>CHILCO DISTRIBUIDORA DE GAS Y ENERGIA S.A.S. E.S.P.</v>
      </c>
      <c r="J3499" s="3" t="s">
        <v>80</v>
      </c>
      <c r="K3499" s="12" t="str">
        <f>+VLOOKUP(FACTURACION[[#This Row],[REFERENCIA]],CODINV,2,FALSE)</f>
        <v>VALVULA EXCESO DE FLUJO 1 1/4"</v>
      </c>
      <c r="L3499" s="12" t="str">
        <f>IF(VLOOKUP(FACTURACION[[#This Row],[REFERENCIA]],CODINV,3,FALSE)=0,"",VLOOKUP(FACTURACION[[#This Row],[REFERENCIA]],CODINV,3,FALSE))</f>
        <v>3282C</v>
      </c>
      <c r="M3499" s="12" t="str">
        <f>+VLOOKUP(FACTURACION[[#This Row],[REFERENCIA]],CODINV,4,FALSE)</f>
        <v>VÁLVULAS Y MULTIVÁLVULAS</v>
      </c>
      <c r="N3499" s="12" t="str">
        <f>+VLOOKUP(FACTURACION[[#This Row],[REFERENCIA]],CODINV,5,FALSE)</f>
        <v>REGO</v>
      </c>
      <c r="O3499" s="3">
        <v>1</v>
      </c>
      <c r="P3499" s="31">
        <v>99000</v>
      </c>
      <c r="Q3499" s="24">
        <f>+FACTURACION[[#This Row],[CANTIDAD]]*FACTURACION[[#This Row],[VR UNITARIO]]/1000</f>
        <v>99</v>
      </c>
      <c r="R3499" s="3" t="str">
        <f>+VLOOKUP(FACTURACION[[#This Row],[NIT]],TABLACLIENTE,5,FALSE)</f>
        <v>BOGOTÁ D.C.</v>
      </c>
    </row>
    <row r="3500" spans="3:18">
      <c r="C3500" s="29">
        <v>2016</v>
      </c>
      <c r="D3500" s="30" t="s">
        <v>696</v>
      </c>
      <c r="E3500" s="30">
        <f>MONTH(FACTURACION[[#This Row],[MES]]&amp;1)</f>
        <v>7</v>
      </c>
      <c r="F3500" s="223">
        <f>DATE(FACTURACION[[#This Row],[AÑO]],FACTURACION[[#This Row],[Mes numero]],1)</f>
        <v>42552</v>
      </c>
      <c r="G3500" s="160">
        <v>12146</v>
      </c>
      <c r="H3500" s="25">
        <v>830137252</v>
      </c>
      <c r="I3500" s="3" t="str">
        <f>+VLOOKUP(FACTURACION[[#This Row],[NIT]],TABLACLIENTE,2,FALSE)</f>
        <v>SAGENCO SAS</v>
      </c>
      <c r="J3500" s="3" t="s">
        <v>105</v>
      </c>
      <c r="K3500" s="12" t="str">
        <f>+VLOOKUP(FACTURACION[[#This Row],[REFERENCIA]],CODINV,2,FALSE)</f>
        <v>VALVULA CHECK LOOK  3/4"M X 3/4"F</v>
      </c>
      <c r="L3500" s="12" t="str">
        <f>IF(VLOOKUP(FACTURACION[[#This Row],[REFERENCIA]],CODINV,3,FALSE)=0,"",VLOOKUP(FACTURACION[[#This Row],[REFERENCIA]],CODINV,3,FALSE))</f>
        <v>7572FC</v>
      </c>
      <c r="M3500" s="12" t="str">
        <f>+VLOOKUP(FACTURACION[[#This Row],[REFERENCIA]],CODINV,4,FALSE)</f>
        <v>VÁLVULAS Y MULTIVÁLVULAS</v>
      </c>
      <c r="N3500" s="12" t="str">
        <f>+VLOOKUP(FACTURACION[[#This Row],[REFERENCIA]],CODINV,5,FALSE)</f>
        <v>REGO</v>
      </c>
      <c r="O3500" s="3">
        <v>1</v>
      </c>
      <c r="P3500" s="31">
        <v>62000</v>
      </c>
      <c r="Q3500" s="24">
        <f>+FACTURACION[[#This Row],[CANTIDAD]]*FACTURACION[[#This Row],[VR UNITARIO]]/1000</f>
        <v>62</v>
      </c>
      <c r="R3500" s="3" t="str">
        <f>+VLOOKUP(FACTURACION[[#This Row],[NIT]],TABLACLIENTE,5,FALSE)</f>
        <v>BOGOTÁ D.C.</v>
      </c>
    </row>
    <row r="3501" spans="3:18">
      <c r="C3501" s="29">
        <v>2016</v>
      </c>
      <c r="D3501" s="30" t="s">
        <v>696</v>
      </c>
      <c r="E3501" s="30">
        <f>MONTH(FACTURACION[[#This Row],[MES]]&amp;1)</f>
        <v>7</v>
      </c>
      <c r="F3501" s="223">
        <f>DATE(FACTURACION[[#This Row],[AÑO]],FACTURACION[[#This Row],[Mes numero]],1)</f>
        <v>42552</v>
      </c>
      <c r="G3501" s="160">
        <v>12143</v>
      </c>
      <c r="H3501" s="25">
        <v>830137252</v>
      </c>
      <c r="I3501" s="3" t="str">
        <f>+VLOOKUP(FACTURACION[[#This Row],[NIT]],TABLACLIENTE,2,FALSE)</f>
        <v>SAGENCO SAS</v>
      </c>
      <c r="J3501" s="3" t="s">
        <v>163</v>
      </c>
      <c r="K3501" s="12" t="str">
        <f>+VLOOKUP(FACTURACION[[#This Row],[REFERENCIA]],CODINV,2,FALSE)</f>
        <v>VALVULA DE LLENADO 1 1/4"</v>
      </c>
      <c r="L3501" s="12" t="str">
        <f>IF(VLOOKUP(FACTURACION[[#This Row],[REFERENCIA]],CODINV,3,FALSE)=0,"",VLOOKUP(FACTURACION[[#This Row],[REFERENCIA]],CODINV,3,FALSE))</f>
        <v>7579</v>
      </c>
      <c r="M3501" s="12" t="str">
        <f>+VLOOKUP(FACTURACION[[#This Row],[REFERENCIA]],CODINV,4,FALSE)</f>
        <v>VÁLVULAS Y MULTIVÁLVULAS</v>
      </c>
      <c r="N3501" s="12" t="str">
        <f>+VLOOKUP(FACTURACION[[#This Row],[REFERENCIA]],CODINV,5,FALSE)</f>
        <v>REGO</v>
      </c>
      <c r="O3501" s="3">
        <v>1</v>
      </c>
      <c r="P3501" s="31">
        <v>95000</v>
      </c>
      <c r="Q3501" s="24">
        <f>+FACTURACION[[#This Row],[CANTIDAD]]*FACTURACION[[#This Row],[VR UNITARIO]]/1000</f>
        <v>95</v>
      </c>
      <c r="R3501" s="3" t="str">
        <f>+VLOOKUP(FACTURACION[[#This Row],[NIT]],TABLACLIENTE,5,FALSE)</f>
        <v>BOGOTÁ D.C.</v>
      </c>
    </row>
    <row r="3502" spans="3:18">
      <c r="C3502" s="29">
        <v>2016</v>
      </c>
      <c r="D3502" s="30" t="s">
        <v>696</v>
      </c>
      <c r="E3502" s="30">
        <f>MONTH(FACTURACION[[#This Row],[MES]]&amp;1)</f>
        <v>7</v>
      </c>
      <c r="F3502" s="223">
        <f>DATE(FACTURACION[[#This Row],[AÑO]],FACTURACION[[#This Row],[Mes numero]],1)</f>
        <v>42552</v>
      </c>
      <c r="G3502" s="160">
        <v>12145</v>
      </c>
      <c r="H3502" s="25">
        <v>830137252</v>
      </c>
      <c r="I3502" s="3" t="str">
        <f>+VLOOKUP(FACTURACION[[#This Row],[NIT]],TABLACLIENTE,2,FALSE)</f>
        <v>SAGENCO SAS</v>
      </c>
      <c r="J3502" s="3" t="s">
        <v>163</v>
      </c>
      <c r="K3502" s="12" t="str">
        <f>+VLOOKUP(FACTURACION[[#This Row],[REFERENCIA]],CODINV,2,FALSE)</f>
        <v>VALVULA DE LLENADO 1 1/4"</v>
      </c>
      <c r="L3502" s="12" t="str">
        <f>IF(VLOOKUP(FACTURACION[[#This Row],[REFERENCIA]],CODINV,3,FALSE)=0,"",VLOOKUP(FACTURACION[[#This Row],[REFERENCIA]],CODINV,3,FALSE))</f>
        <v>7579</v>
      </c>
      <c r="M3502" s="12" t="str">
        <f>+VLOOKUP(FACTURACION[[#This Row],[REFERENCIA]],CODINV,4,FALSE)</f>
        <v>VÁLVULAS Y MULTIVÁLVULAS</v>
      </c>
      <c r="N3502" s="12" t="str">
        <f>+VLOOKUP(FACTURACION[[#This Row],[REFERENCIA]],CODINV,5,FALSE)</f>
        <v>REGO</v>
      </c>
      <c r="O3502" s="3">
        <v>1</v>
      </c>
      <c r="P3502" s="31">
        <v>95000</v>
      </c>
      <c r="Q3502" s="24">
        <f>+FACTURACION[[#This Row],[CANTIDAD]]*FACTURACION[[#This Row],[VR UNITARIO]]/1000</f>
        <v>95</v>
      </c>
      <c r="R3502" s="3" t="str">
        <f>+VLOOKUP(FACTURACION[[#This Row],[NIT]],TABLACLIENTE,5,FALSE)</f>
        <v>BOGOTÁ D.C.</v>
      </c>
    </row>
    <row r="3503" spans="3:18">
      <c r="C3503" s="29">
        <v>2016</v>
      </c>
      <c r="D3503" s="30" t="s">
        <v>696</v>
      </c>
      <c r="E3503" s="30">
        <f>MONTH(FACTURACION[[#This Row],[MES]]&amp;1)</f>
        <v>7</v>
      </c>
      <c r="F3503" s="223">
        <f>DATE(FACTURACION[[#This Row],[AÑO]],FACTURACION[[#This Row],[Mes numero]],1)</f>
        <v>42552</v>
      </c>
      <c r="G3503" s="160">
        <v>12163</v>
      </c>
      <c r="H3503" s="25">
        <v>890500726</v>
      </c>
      <c r="I3503" s="3" t="str">
        <f>+VLOOKUP(FACTURACION[[#This Row],[NIT]],TABLACLIENTE,2,FALSE)</f>
        <v>NORTESANTANDEREANA DE GAS S.A. E.S.P (NORGAS S.A. E.S.P.)</v>
      </c>
      <c r="J3503" s="3" t="s">
        <v>113</v>
      </c>
      <c r="K3503" s="12" t="str">
        <f>+VLOOKUP(FACTURACION[[#This Row],[REFERENCIA]],CODINV,2,FALSE)</f>
        <v>VALVULA CHEK LOCK 3/4"</v>
      </c>
      <c r="L3503" s="12" t="str">
        <f>IF(VLOOKUP(FACTURACION[[#This Row],[REFERENCIA]],CODINV,3,FALSE)=0,"",VLOOKUP(FACTURACION[[#This Row],[REFERENCIA]],CODINV,3,FALSE))</f>
        <v>7590U</v>
      </c>
      <c r="M3503" s="12" t="str">
        <f>+VLOOKUP(FACTURACION[[#This Row],[REFERENCIA]],CODINV,4,FALSE)</f>
        <v>VÁLVULAS Y MULTIVÁLVULAS</v>
      </c>
      <c r="N3503" s="12" t="str">
        <f>+VLOOKUP(FACTURACION[[#This Row],[REFERENCIA]],CODINV,5,FALSE)</f>
        <v>REGO</v>
      </c>
      <c r="O3503" s="3">
        <v>1</v>
      </c>
      <c r="P3503" s="31">
        <v>59900</v>
      </c>
      <c r="Q3503" s="24">
        <f>+FACTURACION[[#This Row],[CANTIDAD]]*FACTURACION[[#This Row],[VR UNITARIO]]/1000</f>
        <v>59.9</v>
      </c>
      <c r="R3503" s="3" t="str">
        <f>+VLOOKUP(FACTURACION[[#This Row],[NIT]],TABLACLIENTE,5,FALSE)</f>
        <v>BUCARAMANGA</v>
      </c>
    </row>
    <row r="3504" spans="3:18">
      <c r="C3504" s="29">
        <v>2016</v>
      </c>
      <c r="D3504" s="30" t="s">
        <v>696</v>
      </c>
      <c r="E3504" s="30">
        <f>MONTH(FACTURACION[[#This Row],[MES]]&amp;1)</f>
        <v>7</v>
      </c>
      <c r="F3504" s="223">
        <f>DATE(FACTURACION[[#This Row],[AÑO]],FACTURACION[[#This Row],[Mes numero]],1)</f>
        <v>42552</v>
      </c>
      <c r="G3504" s="160">
        <v>12165</v>
      </c>
      <c r="H3504" s="25">
        <v>900396759</v>
      </c>
      <c r="I3504" s="3" t="str">
        <f>+VLOOKUP(FACTURACION[[#This Row],[NIT]],TABLACLIENTE,2,FALSE)</f>
        <v>CHILCO DISTRIBUIDORA DE GAS Y ENERGIA S.A.S. E.S.P.</v>
      </c>
      <c r="J3504" s="3" t="s">
        <v>110</v>
      </c>
      <c r="K3504" s="12" t="str">
        <f>+VLOOKUP(FACTURACION[[#This Row],[REFERENCIA]],CODINV,2,FALSE)</f>
        <v>ADAPTADOR ESTILO UNION</v>
      </c>
      <c r="L3504" s="12" t="str">
        <f>IF(VLOOKUP(FACTURACION[[#This Row],[REFERENCIA]],CODINV,3,FALSE)=0,"",VLOOKUP(FACTURACION[[#This Row],[REFERENCIA]],CODINV,3,FALSE))</f>
        <v>7590U-10</v>
      </c>
      <c r="M3504" s="12" t="str">
        <f>+VLOOKUP(FACTURACION[[#This Row],[REFERENCIA]],CODINV,4,FALSE)</f>
        <v>REPUESTOS Y ACCESORIOS</v>
      </c>
      <c r="N3504" s="12" t="str">
        <f>+VLOOKUP(FACTURACION[[#This Row],[REFERENCIA]],CODINV,5,FALSE)</f>
        <v>REGO</v>
      </c>
      <c r="O3504" s="3">
        <v>1</v>
      </c>
      <c r="P3504" s="31">
        <v>40000</v>
      </c>
      <c r="Q3504" s="24">
        <f>+FACTURACION[[#This Row],[CANTIDAD]]*FACTURACION[[#This Row],[VR UNITARIO]]/1000</f>
        <v>40</v>
      </c>
      <c r="R3504" s="3" t="str">
        <f>+VLOOKUP(FACTURACION[[#This Row],[NIT]],TABLACLIENTE,5,FALSE)</f>
        <v>BOGOTÁ D.C.</v>
      </c>
    </row>
    <row r="3505" spans="3:18">
      <c r="C3505" s="29">
        <v>2016</v>
      </c>
      <c r="D3505" s="30" t="s">
        <v>696</v>
      </c>
      <c r="E3505" s="30">
        <f>MONTH(FACTURACION[[#This Row],[MES]]&amp;1)</f>
        <v>7</v>
      </c>
      <c r="F3505" s="223">
        <f>DATE(FACTURACION[[#This Row],[AÑO]],FACTURACION[[#This Row],[Mes numero]],1)</f>
        <v>42552</v>
      </c>
      <c r="G3505" s="160">
        <v>12106</v>
      </c>
      <c r="H3505" s="25">
        <v>900396759</v>
      </c>
      <c r="I3505" s="3" t="str">
        <f>+VLOOKUP(FACTURACION[[#This Row],[NIT]],TABLACLIENTE,2,FALSE)</f>
        <v>CHILCO DISTRIBUIDORA DE GAS Y ENERGIA S.A.S. E.S.P.</v>
      </c>
      <c r="J3505" s="3" t="s">
        <v>232</v>
      </c>
      <c r="K3505" s="12" t="str">
        <f>+VLOOKUP(FACTURACION[[#This Row],[REFERENCIA]],CODINV,2,FALSE)</f>
        <v>TAPA ACME 1 3/4"</v>
      </c>
      <c r="L3505" s="12" t="str">
        <f>IF(VLOOKUP(FACTURACION[[#This Row],[REFERENCIA]],CODINV,3,FALSE)=0,"",VLOOKUP(FACTURACION[[#This Row],[REFERENCIA]],CODINV,3,FALSE))</f>
        <v>3175P</v>
      </c>
      <c r="M3505" s="12" t="str">
        <f>+VLOOKUP(FACTURACION[[#This Row],[REFERENCIA]],CODINV,4,FALSE)</f>
        <v>REPUESTOS Y ACCESORIOS</v>
      </c>
      <c r="N3505" s="12" t="str">
        <f>+VLOOKUP(FACTURACION[[#This Row],[REFERENCIA]],CODINV,5,FALSE)</f>
        <v>REGO</v>
      </c>
      <c r="O3505" s="3">
        <v>1</v>
      </c>
      <c r="P3505" s="31">
        <v>71279</v>
      </c>
      <c r="Q3505" s="24">
        <f>+FACTURACION[[#This Row],[CANTIDAD]]*FACTURACION[[#This Row],[VR UNITARIO]]/1000</f>
        <v>71.278999999999996</v>
      </c>
      <c r="R3505" s="3" t="str">
        <f>+VLOOKUP(FACTURACION[[#This Row],[NIT]],TABLACLIENTE,5,FALSE)</f>
        <v>BOGOTÁ D.C.</v>
      </c>
    </row>
    <row r="3506" spans="3:18">
      <c r="C3506" s="29">
        <v>2016</v>
      </c>
      <c r="D3506" s="30" t="s">
        <v>696</v>
      </c>
      <c r="E3506" s="30">
        <f>MONTH(FACTURACION[[#This Row],[MES]]&amp;1)</f>
        <v>7</v>
      </c>
      <c r="F3506" s="223">
        <f>DATE(FACTURACION[[#This Row],[AÑO]],FACTURACION[[#This Row],[Mes numero]],1)</f>
        <v>42552</v>
      </c>
      <c r="G3506" s="160">
        <v>12151</v>
      </c>
      <c r="H3506" s="25">
        <v>890200919</v>
      </c>
      <c r="I3506" s="3" t="str">
        <f>+VLOOKUP(FACTURACION[[#This Row],[NIT]],TABLACLIENTE,2,FALSE)</f>
        <v>GAS DE SANTANDER S.A. E.S.P.</v>
      </c>
      <c r="J3506" s="3" t="s">
        <v>303</v>
      </c>
      <c r="K3506" s="12" t="str">
        <f>+VLOOKUP(FACTURACION[[#This Row],[REFERENCIA]],CODINV,2,FALSE)</f>
        <v>CONECTADOR DE LLENADO POL X 3/8" NPTM</v>
      </c>
      <c r="L3506" s="12" t="str">
        <f>IF(VLOOKUP(FACTURACION[[#This Row],[REFERENCIA]],CODINV,3,FALSE)=0,"",VLOOKUP(FACTURACION[[#This Row],[REFERENCIA]],CODINV,3,FALSE))</f>
        <v>7193D10</v>
      </c>
      <c r="M3506" s="12" t="str">
        <f>+VLOOKUP(FACTURACION[[#This Row],[REFERENCIA]],CODINV,4,FALSE)</f>
        <v>REPUESTOS Y ACCESORIOS</v>
      </c>
      <c r="N3506" s="12" t="str">
        <f>+VLOOKUP(FACTURACION[[#This Row],[REFERENCIA]],CODINV,5,FALSE)</f>
        <v>REGO</v>
      </c>
      <c r="O3506" s="3">
        <v>2</v>
      </c>
      <c r="P3506" s="31">
        <v>125000</v>
      </c>
      <c r="Q3506" s="24">
        <f>+FACTURACION[[#This Row],[CANTIDAD]]*FACTURACION[[#This Row],[VR UNITARIO]]/1000</f>
        <v>250</v>
      </c>
      <c r="R3506" s="3" t="str">
        <f>+VLOOKUP(FACTURACION[[#This Row],[NIT]],TABLACLIENTE,5,FALSE)</f>
        <v>GIRON</v>
      </c>
    </row>
    <row r="3507" spans="3:18">
      <c r="C3507" s="29">
        <v>2016</v>
      </c>
      <c r="D3507" s="30" t="s">
        <v>701</v>
      </c>
      <c r="E3507" s="30">
        <f>MONTH(FACTURACION[[#This Row],[MES]]&amp;1)</f>
        <v>8</v>
      </c>
      <c r="F3507" s="223">
        <f>DATE(FACTURACION[[#This Row],[AÑO]],FACTURACION[[#This Row],[Mes numero]],1)</f>
        <v>42583</v>
      </c>
      <c r="G3507" s="160">
        <v>12231</v>
      </c>
      <c r="H3507" s="25">
        <v>900396759</v>
      </c>
      <c r="I3507" s="3" t="str">
        <f>+VLOOKUP(FACTURACION[[#This Row],[NIT]],TABLACLIENTE,2,FALSE)</f>
        <v>CHILCO DISTRIBUIDORA DE GAS Y ENERGIA S.A.S. E.S.P.</v>
      </c>
      <c r="J3507" s="3" t="s">
        <v>931</v>
      </c>
      <c r="K3507" s="12" t="str">
        <f>+VLOOKUP(FACTURACION[[#This Row],[REFERENCIA]],CODINV,2,FALSE)</f>
        <v>VAPORIZADOR 320H GPM FUEGO DIRECTO</v>
      </c>
      <c r="L3507" s="12" t="str">
        <f>IF(VLOOKUP(FACTURACION[[#This Row],[REFERENCIA]],CODINV,3,FALSE)=0,"",VLOOKUP(FACTURACION[[#This Row],[REFERENCIA]],CODINV,3,FALSE))</f>
        <v/>
      </c>
      <c r="M3507" s="12" t="str">
        <f>+VLOOKUP(FACTURACION[[#This Row],[REFERENCIA]],CODINV,4,FALSE)</f>
        <v>VAPORIZADORES</v>
      </c>
      <c r="N3507" s="12" t="str">
        <f>+VLOOKUP(FACTURACION[[#This Row],[REFERENCIA]],CODINV,5,FALSE)</f>
        <v>ALGAS SDI</v>
      </c>
      <c r="O3507" s="3">
        <v>2</v>
      </c>
      <c r="P3507" s="31">
        <v>44383067</v>
      </c>
      <c r="Q3507" s="24">
        <f>+FACTURACION[[#This Row],[CANTIDAD]]*FACTURACION[[#This Row],[VR UNITARIO]]/1000</f>
        <v>88766.134000000005</v>
      </c>
      <c r="R3507" s="3" t="str">
        <f>+VLOOKUP(FACTURACION[[#This Row],[NIT]],TABLACLIENTE,5,FALSE)</f>
        <v>BOGOTÁ D.C.</v>
      </c>
    </row>
    <row r="3508" spans="3:18">
      <c r="C3508" s="29">
        <v>2016</v>
      </c>
      <c r="D3508" s="30" t="s">
        <v>701</v>
      </c>
      <c r="E3508" s="30">
        <f>MONTH(FACTURACION[[#This Row],[MES]]&amp;1)</f>
        <v>8</v>
      </c>
      <c r="F3508" s="223">
        <f>DATE(FACTURACION[[#This Row],[AÑO]],FACTURACION[[#This Row],[Mes numero]],1)</f>
        <v>42583</v>
      </c>
      <c r="G3508" s="160">
        <v>12224</v>
      </c>
      <c r="H3508" s="25">
        <v>900396759</v>
      </c>
      <c r="I3508" s="3" t="str">
        <f>+VLOOKUP(FACTURACION[[#This Row],[NIT]],TABLACLIENTE,2,FALSE)</f>
        <v>CHILCO DISTRIBUIDORA DE GAS Y ENERGIA S.A.S. E.S.P.</v>
      </c>
      <c r="J3508" s="3" t="s">
        <v>460</v>
      </c>
      <c r="K3508" s="12" t="str">
        <f>+VLOOKUP(FACTURACION[[#This Row],[REFERENCIA]],CODINV,2,FALSE)</f>
        <v>VALV.ALIVIO INTERNA 2"</v>
      </c>
      <c r="L3508" s="12" t="str">
        <f>IF(VLOOKUP(FACTURACION[[#This Row],[REFERENCIA]],CODINV,3,FALSE)=0,"",VLOOKUP(FACTURACION[[#This Row],[REFERENCIA]],CODINV,3,FALSE))</f>
        <v>MEV200FIR/250</v>
      </c>
      <c r="M3508" s="12" t="str">
        <f>+VLOOKUP(FACTURACION[[#This Row],[REFERENCIA]],CODINV,4,FALSE)</f>
        <v>VÁLVULAS Y MULTIVÁLVULAS</v>
      </c>
      <c r="N3508" s="12" t="str">
        <f>+VLOOKUP(FACTURACION[[#This Row],[REFERENCIA]],CODINV,5,FALSE)</f>
        <v>CAVAGNA</v>
      </c>
      <c r="O3508" s="3">
        <v>1</v>
      </c>
      <c r="P3508" s="31">
        <v>520000</v>
      </c>
      <c r="Q3508" s="24">
        <f>+FACTURACION[[#This Row],[CANTIDAD]]*FACTURACION[[#This Row],[VR UNITARIO]]/1000</f>
        <v>520</v>
      </c>
      <c r="R3508" s="3" t="str">
        <f>+VLOOKUP(FACTURACION[[#This Row],[NIT]],TABLACLIENTE,5,FALSE)</f>
        <v>BOGOTÁ D.C.</v>
      </c>
    </row>
    <row r="3509" spans="3:18">
      <c r="C3509" s="29">
        <v>2016</v>
      </c>
      <c r="D3509" s="30" t="s">
        <v>701</v>
      </c>
      <c r="E3509" s="30">
        <f>MONTH(FACTURACION[[#This Row],[MES]]&amp;1)</f>
        <v>8</v>
      </c>
      <c r="F3509" s="223">
        <f>DATE(FACTURACION[[#This Row],[AÑO]],FACTURACION[[#This Row],[Mes numero]],1)</f>
        <v>42583</v>
      </c>
      <c r="G3509" s="160">
        <v>12191</v>
      </c>
      <c r="H3509" s="25">
        <v>800074033</v>
      </c>
      <c r="I3509" s="3" t="str">
        <f>+VLOOKUP(FACTURACION[[#This Row],[NIT]],TABLACLIENTE,2,FALSE)</f>
        <v>COMPAÑIAS ASOCIADAS DE GAS S.A. E.S.P (ASOGAS SA ESP)</v>
      </c>
      <c r="J3509" s="3" t="s">
        <v>919</v>
      </c>
      <c r="K3509" s="12" t="str">
        <f>+VLOOKUP(FACTURACION[[#This Row],[REFERENCIA]],CODINV,2,FALSE)</f>
        <v>CONECTOR ACME MONTACARGAS 1 1/4"</v>
      </c>
      <c r="L3509" s="12" t="str">
        <f>IF(VLOOKUP(FACTURACION[[#This Row],[REFERENCIA]],CODINV,3,FALSE)=0,"",VLOOKUP(FACTURACION[[#This Row],[REFERENCIA]],CODINV,3,FALSE))</f>
        <v>1023</v>
      </c>
      <c r="M3509" s="12" t="str">
        <f>+VLOOKUP(FACTURACION[[#This Row],[REFERENCIA]],CODINV,4,FALSE)</f>
        <v>REPUESTOS Y ACCESORIOS</v>
      </c>
      <c r="N3509" s="12" t="str">
        <f>+VLOOKUP(FACTURACION[[#This Row],[REFERENCIA]],CODINV,5,FALSE)</f>
        <v>CAVAGNA</v>
      </c>
      <c r="O3509" s="3">
        <v>5</v>
      </c>
      <c r="P3509" s="31">
        <v>43000</v>
      </c>
      <c r="Q3509" s="24">
        <f>+FACTURACION[[#This Row],[CANTIDAD]]*FACTURACION[[#This Row],[VR UNITARIO]]/1000</f>
        <v>215</v>
      </c>
      <c r="R3509" s="3" t="str">
        <f>+VLOOKUP(FACTURACION[[#This Row],[NIT]],TABLACLIENTE,5,FALSE)</f>
        <v>MOSQUERA</v>
      </c>
    </row>
    <row r="3510" spans="3:18">
      <c r="C3510" s="29">
        <v>2016</v>
      </c>
      <c r="D3510" s="30" t="s">
        <v>701</v>
      </c>
      <c r="E3510" s="30">
        <f>MONTH(FACTURACION[[#This Row],[MES]]&amp;1)</f>
        <v>8</v>
      </c>
      <c r="F3510" s="223">
        <f>DATE(FACTURACION[[#This Row],[AÑO]],FACTURACION[[#This Row],[Mes numero]],1)</f>
        <v>42583</v>
      </c>
      <c r="G3510" s="160">
        <v>12193</v>
      </c>
      <c r="H3510" s="25">
        <v>890200919</v>
      </c>
      <c r="I3510" s="3" t="str">
        <f>+VLOOKUP(FACTURACION[[#This Row],[NIT]],TABLACLIENTE,2,FALSE)</f>
        <v>GAS DE SANTANDER S.A. E.S.P.</v>
      </c>
      <c r="J3510" s="3" t="s">
        <v>122</v>
      </c>
      <c r="K3510" s="12" t="str">
        <f>+VLOOKUP(FACTURACION[[#This Row],[REFERENCIA]],CODINV,2,FALSE)</f>
        <v>EMPAQUES PARA PISTONES DE LLENADO</v>
      </c>
      <c r="L3510" s="12" t="str">
        <f>IF(VLOOKUP(FACTURACION[[#This Row],[REFERENCIA]],CODINV,3,FALSE)=0,"",VLOOKUP(FACTURACION[[#This Row],[REFERENCIA]],CODINV,3,FALSE))</f>
        <v/>
      </c>
      <c r="M3510" s="12" t="str">
        <f>+VLOOKUP(FACTURACION[[#This Row],[REFERENCIA]],CODINV,4,FALSE)</f>
        <v>REPUESTOS Y ACCESORIOS</v>
      </c>
      <c r="N3510" s="12" t="str">
        <f>+VLOOKUP(FACTURACION[[#This Row],[REFERENCIA]],CODINV,5,FALSE)</f>
        <v>CAVAGNA</v>
      </c>
      <c r="O3510" s="3">
        <v>300</v>
      </c>
      <c r="P3510" s="31">
        <v>2350</v>
      </c>
      <c r="Q3510" s="24">
        <f>+FACTURACION[[#This Row],[CANTIDAD]]*FACTURACION[[#This Row],[VR UNITARIO]]/1000</f>
        <v>705</v>
      </c>
      <c r="R3510" s="3" t="str">
        <f>+VLOOKUP(FACTURACION[[#This Row],[NIT]],TABLACLIENTE,5,FALSE)</f>
        <v>GIRON</v>
      </c>
    </row>
    <row r="3511" spans="3:18">
      <c r="C3511" s="29">
        <v>2016</v>
      </c>
      <c r="D3511" s="30" t="s">
        <v>701</v>
      </c>
      <c r="E3511" s="30">
        <f>MONTH(FACTURACION[[#This Row],[MES]]&amp;1)</f>
        <v>8</v>
      </c>
      <c r="F3511" s="223">
        <f>DATE(FACTURACION[[#This Row],[AÑO]],FACTURACION[[#This Row],[Mes numero]],1)</f>
        <v>42583</v>
      </c>
      <c r="G3511" s="160">
        <v>12221</v>
      </c>
      <c r="H3511" s="25">
        <v>890400869</v>
      </c>
      <c r="I3511" s="3" t="str">
        <f>+VLOOKUP(FACTURACION[[#This Row],[NIT]],TABLACLIENTE,2,FALSE)</f>
        <v>SURTIDORA DE GAS DEL CARIBE S.A. E.S.P. (SURTIGAS S.A. E.S.P.)</v>
      </c>
      <c r="J3511" s="3" t="s">
        <v>108</v>
      </c>
      <c r="K3511" s="12" t="str">
        <f>+VLOOKUP(FACTURACION[[#This Row],[REFERENCIA]],CODINV,2,FALSE)</f>
        <v>MEDIDOR BK G4 C:1/2"</v>
      </c>
      <c r="L3511" s="12" t="str">
        <f>IF(VLOOKUP(FACTURACION[[#This Row],[REFERENCIA]],CODINV,3,FALSE)=0,"",VLOOKUP(FACTURACION[[#This Row],[REFERENCIA]],CODINV,3,FALSE))</f>
        <v>G4K MT 152MM</v>
      </c>
      <c r="M3511" s="12" t="str">
        <f>+VLOOKUP(FACTURACION[[#This Row],[REFERENCIA]],CODINV,4,FALSE)</f>
        <v>MEDIDORES</v>
      </c>
      <c r="N3511" s="12" t="str">
        <f>+VLOOKUP(FACTURACION[[#This Row],[REFERENCIA]],CODINV,5,FALSE)</f>
        <v>HONEYWELL</v>
      </c>
      <c r="O3511" s="3">
        <v>150</v>
      </c>
      <c r="P3511" s="31">
        <v>191972</v>
      </c>
      <c r="Q3511" s="24">
        <f>+FACTURACION[[#This Row],[CANTIDAD]]*FACTURACION[[#This Row],[VR UNITARIO]]/1000</f>
        <v>28795.8</v>
      </c>
      <c r="R3511" s="3" t="str">
        <f>+VLOOKUP(FACTURACION[[#This Row],[NIT]],TABLACLIENTE,5,FALSE)</f>
        <v>CARTAGENA</v>
      </c>
    </row>
    <row r="3512" spans="3:18">
      <c r="C3512" s="29">
        <v>2016</v>
      </c>
      <c r="D3512" s="30" t="s">
        <v>701</v>
      </c>
      <c r="E3512" s="30">
        <f>MONTH(FACTURACION[[#This Row],[MES]]&amp;1)</f>
        <v>8</v>
      </c>
      <c r="F3512" s="223">
        <f>DATE(FACTURACION[[#This Row],[AÑO]],FACTURACION[[#This Row],[Mes numero]],1)</f>
        <v>42583</v>
      </c>
      <c r="G3512" s="160">
        <v>12195</v>
      </c>
      <c r="H3512" s="25">
        <v>891101577</v>
      </c>
      <c r="I3512" s="3" t="str">
        <f>+VLOOKUP(FACTURACION[[#This Row],[NIT]],TABLACLIENTE,2,FALSE)</f>
        <v>ALCANOS DE COLOMBIA S.A. E.S.P</v>
      </c>
      <c r="J3512" s="3" t="s">
        <v>20</v>
      </c>
      <c r="K3512" s="12" t="str">
        <f>+VLOOKUP(FACTURACION[[#This Row],[REFERENCIA]],CODINV,2,FALSE)</f>
        <v xml:space="preserve">MEDIDOR AC-250 C: 3/4" CON CONECTORES </v>
      </c>
      <c r="L3512" s="12" t="str">
        <f>IF(VLOOKUP(FACTURACION[[#This Row],[REFERENCIA]],CODINV,3,FALSE)=0,"",VLOOKUP(FACTURACION[[#This Row],[REFERENCIA]],CODINV,3,FALSE))</f>
        <v/>
      </c>
      <c r="M3512" s="12" t="str">
        <f>+VLOOKUP(FACTURACION[[#This Row],[REFERENCIA]],CODINV,4,FALSE)</f>
        <v>MEDIDORES</v>
      </c>
      <c r="N3512" s="12" t="str">
        <f>+VLOOKUP(FACTURACION[[#This Row],[REFERENCIA]],CODINV,5,FALSE)</f>
        <v>HONEYWELL</v>
      </c>
      <c r="O3512" s="3">
        <v>7</v>
      </c>
      <c r="P3512" s="31">
        <v>440126</v>
      </c>
      <c r="Q3512" s="24">
        <f>+FACTURACION[[#This Row],[CANTIDAD]]*FACTURACION[[#This Row],[VR UNITARIO]]/1000</f>
        <v>3080.8820000000001</v>
      </c>
      <c r="R3512" s="3" t="str">
        <f>+VLOOKUP(FACTURACION[[#This Row],[NIT]],TABLACLIENTE,5,FALSE)</f>
        <v>NEIVA</v>
      </c>
    </row>
    <row r="3513" spans="3:18">
      <c r="C3513" s="29">
        <v>2016</v>
      </c>
      <c r="D3513" s="30" t="s">
        <v>701</v>
      </c>
      <c r="E3513" s="30">
        <f>MONTH(FACTURACION[[#This Row],[MES]]&amp;1)</f>
        <v>8</v>
      </c>
      <c r="F3513" s="223">
        <f>DATE(FACTURACION[[#This Row],[AÑO]],FACTURACION[[#This Row],[Mes numero]],1)</f>
        <v>42583</v>
      </c>
      <c r="G3513" s="160">
        <v>12196</v>
      </c>
      <c r="H3513" s="25">
        <v>891101577</v>
      </c>
      <c r="I3513" s="3" t="str">
        <f>+VLOOKUP(FACTURACION[[#This Row],[NIT]],TABLACLIENTE,2,FALSE)</f>
        <v>ALCANOS DE COLOMBIA S.A. E.S.P</v>
      </c>
      <c r="J3513" s="3" t="s">
        <v>20</v>
      </c>
      <c r="K3513" s="12" t="str">
        <f>+VLOOKUP(FACTURACION[[#This Row],[REFERENCIA]],CODINV,2,FALSE)</f>
        <v xml:space="preserve">MEDIDOR AC-250 C: 3/4" CON CONECTORES </v>
      </c>
      <c r="L3513" s="12" t="str">
        <f>IF(VLOOKUP(FACTURACION[[#This Row],[REFERENCIA]],CODINV,3,FALSE)=0,"",VLOOKUP(FACTURACION[[#This Row],[REFERENCIA]],CODINV,3,FALSE))</f>
        <v/>
      </c>
      <c r="M3513" s="12" t="str">
        <f>+VLOOKUP(FACTURACION[[#This Row],[REFERENCIA]],CODINV,4,FALSE)</f>
        <v>MEDIDORES</v>
      </c>
      <c r="N3513" s="12" t="str">
        <f>+VLOOKUP(FACTURACION[[#This Row],[REFERENCIA]],CODINV,5,FALSE)</f>
        <v>HONEYWELL</v>
      </c>
      <c r="O3513" s="3">
        <v>5</v>
      </c>
      <c r="P3513" s="31">
        <v>440126</v>
      </c>
      <c r="Q3513" s="24">
        <f>+FACTURACION[[#This Row],[CANTIDAD]]*FACTURACION[[#This Row],[VR UNITARIO]]/1000</f>
        <v>2200.63</v>
      </c>
      <c r="R3513" s="3" t="str">
        <f>+VLOOKUP(FACTURACION[[#This Row],[NIT]],TABLACLIENTE,5,FALSE)</f>
        <v>NEIVA</v>
      </c>
    </row>
    <row r="3514" spans="3:18">
      <c r="C3514" s="29">
        <v>2016</v>
      </c>
      <c r="D3514" s="30" t="s">
        <v>701</v>
      </c>
      <c r="E3514" s="30">
        <f>MONTH(FACTURACION[[#This Row],[MES]]&amp;1)</f>
        <v>8</v>
      </c>
      <c r="F3514" s="223">
        <f>DATE(FACTURACION[[#This Row],[AÑO]],FACTURACION[[#This Row],[Mes numero]],1)</f>
        <v>42583</v>
      </c>
      <c r="G3514" s="160">
        <v>12197</v>
      </c>
      <c r="H3514" s="25">
        <v>891101577</v>
      </c>
      <c r="I3514" s="3" t="str">
        <f>+VLOOKUP(FACTURACION[[#This Row],[NIT]],TABLACLIENTE,2,FALSE)</f>
        <v>ALCANOS DE COLOMBIA S.A. E.S.P</v>
      </c>
      <c r="J3514" s="3" t="s">
        <v>20</v>
      </c>
      <c r="K3514" s="12" t="str">
        <f>+VLOOKUP(FACTURACION[[#This Row],[REFERENCIA]],CODINV,2,FALSE)</f>
        <v xml:space="preserve">MEDIDOR AC-250 C: 3/4" CON CONECTORES </v>
      </c>
      <c r="L3514" s="12" t="str">
        <f>IF(VLOOKUP(FACTURACION[[#This Row],[REFERENCIA]],CODINV,3,FALSE)=0,"",VLOOKUP(FACTURACION[[#This Row],[REFERENCIA]],CODINV,3,FALSE))</f>
        <v/>
      </c>
      <c r="M3514" s="12" t="str">
        <f>+VLOOKUP(FACTURACION[[#This Row],[REFERENCIA]],CODINV,4,FALSE)</f>
        <v>MEDIDORES</v>
      </c>
      <c r="N3514" s="12" t="str">
        <f>+VLOOKUP(FACTURACION[[#This Row],[REFERENCIA]],CODINV,5,FALSE)</f>
        <v>HONEYWELL</v>
      </c>
      <c r="O3514" s="3">
        <v>5</v>
      </c>
      <c r="P3514" s="31">
        <v>440126</v>
      </c>
      <c r="Q3514" s="24">
        <f>+FACTURACION[[#This Row],[CANTIDAD]]*FACTURACION[[#This Row],[VR UNITARIO]]/1000</f>
        <v>2200.63</v>
      </c>
      <c r="R3514" s="3" t="str">
        <f>+VLOOKUP(FACTURACION[[#This Row],[NIT]],TABLACLIENTE,5,FALSE)</f>
        <v>NEIVA</v>
      </c>
    </row>
    <row r="3515" spans="3:18">
      <c r="C3515" s="29">
        <v>2016</v>
      </c>
      <c r="D3515" s="30" t="s">
        <v>701</v>
      </c>
      <c r="E3515" s="30">
        <f>MONTH(FACTURACION[[#This Row],[MES]]&amp;1)</f>
        <v>8</v>
      </c>
      <c r="F3515" s="223">
        <f>DATE(FACTURACION[[#This Row],[AÑO]],FACTURACION[[#This Row],[Mes numero]],1)</f>
        <v>42583</v>
      </c>
      <c r="G3515" s="160">
        <v>12198</v>
      </c>
      <c r="H3515" s="25">
        <v>891101577</v>
      </c>
      <c r="I3515" s="3" t="str">
        <f>+VLOOKUP(FACTURACION[[#This Row],[NIT]],TABLACLIENTE,2,FALSE)</f>
        <v>ALCANOS DE COLOMBIA S.A. E.S.P</v>
      </c>
      <c r="J3515" s="3" t="s">
        <v>20</v>
      </c>
      <c r="K3515" s="12" t="str">
        <f>+VLOOKUP(FACTURACION[[#This Row],[REFERENCIA]],CODINV,2,FALSE)</f>
        <v xml:space="preserve">MEDIDOR AC-250 C: 3/4" CON CONECTORES </v>
      </c>
      <c r="L3515" s="12" t="str">
        <f>IF(VLOOKUP(FACTURACION[[#This Row],[REFERENCIA]],CODINV,3,FALSE)=0,"",VLOOKUP(FACTURACION[[#This Row],[REFERENCIA]],CODINV,3,FALSE))</f>
        <v/>
      </c>
      <c r="M3515" s="12" t="str">
        <f>+VLOOKUP(FACTURACION[[#This Row],[REFERENCIA]],CODINV,4,FALSE)</f>
        <v>MEDIDORES</v>
      </c>
      <c r="N3515" s="12" t="str">
        <f>+VLOOKUP(FACTURACION[[#This Row],[REFERENCIA]],CODINV,5,FALSE)</f>
        <v>HONEYWELL</v>
      </c>
      <c r="O3515" s="3">
        <v>5</v>
      </c>
      <c r="P3515" s="31">
        <v>440126</v>
      </c>
      <c r="Q3515" s="24">
        <f>+FACTURACION[[#This Row],[CANTIDAD]]*FACTURACION[[#This Row],[VR UNITARIO]]/1000</f>
        <v>2200.63</v>
      </c>
      <c r="R3515" s="3" t="str">
        <f>+VLOOKUP(FACTURACION[[#This Row],[NIT]],TABLACLIENTE,5,FALSE)</f>
        <v>NEIVA</v>
      </c>
    </row>
    <row r="3516" spans="3:18">
      <c r="C3516" s="29">
        <v>2016</v>
      </c>
      <c r="D3516" s="30" t="s">
        <v>701</v>
      </c>
      <c r="E3516" s="30">
        <f>MONTH(FACTURACION[[#This Row],[MES]]&amp;1)</f>
        <v>8</v>
      </c>
      <c r="F3516" s="223">
        <f>DATE(FACTURACION[[#This Row],[AÑO]],FACTURACION[[#This Row],[Mes numero]],1)</f>
        <v>42583</v>
      </c>
      <c r="G3516" s="160">
        <v>12189</v>
      </c>
      <c r="H3516" s="25">
        <v>800021272</v>
      </c>
      <c r="I3516" s="3" t="str">
        <f>+VLOOKUP(FACTURACION[[#This Row],[NIT]],TABLACLIENTE,2,FALSE)</f>
        <v>GASES DEL LLANO S.A. E.S.P (LLANOGAS S.A. E.S.P.)</v>
      </c>
      <c r="J3516" s="3" t="s">
        <v>20</v>
      </c>
      <c r="K3516" s="12" t="str">
        <f>+VLOOKUP(FACTURACION[[#This Row],[REFERENCIA]],CODINV,2,FALSE)</f>
        <v xml:space="preserve">MEDIDOR AC-250 C: 3/4" CON CONECTORES </v>
      </c>
      <c r="L3516" s="12" t="str">
        <f>IF(VLOOKUP(FACTURACION[[#This Row],[REFERENCIA]],CODINV,3,FALSE)=0,"",VLOOKUP(FACTURACION[[#This Row],[REFERENCIA]],CODINV,3,FALSE))</f>
        <v/>
      </c>
      <c r="M3516" s="12" t="str">
        <f>+VLOOKUP(FACTURACION[[#This Row],[REFERENCIA]],CODINV,4,FALSE)</f>
        <v>MEDIDORES</v>
      </c>
      <c r="N3516" s="12" t="str">
        <f>+VLOOKUP(FACTURACION[[#This Row],[REFERENCIA]],CODINV,5,FALSE)</f>
        <v>HONEYWELL</v>
      </c>
      <c r="O3516" s="3">
        <v>20</v>
      </c>
      <c r="P3516" s="31">
        <v>431873</v>
      </c>
      <c r="Q3516" s="24">
        <f>+FACTURACION[[#This Row],[CANTIDAD]]*FACTURACION[[#This Row],[VR UNITARIO]]/1000</f>
        <v>8637.4599999999991</v>
      </c>
      <c r="R3516" s="3" t="str">
        <f>+VLOOKUP(FACTURACION[[#This Row],[NIT]],TABLACLIENTE,5,FALSE)</f>
        <v>VILLAVICENCIO</v>
      </c>
    </row>
    <row r="3517" spans="3:18">
      <c r="C3517" s="29">
        <v>2016</v>
      </c>
      <c r="D3517" s="30" t="s">
        <v>701</v>
      </c>
      <c r="E3517" s="30">
        <f>MONTH(FACTURACION[[#This Row],[MES]]&amp;1)</f>
        <v>8</v>
      </c>
      <c r="F3517" s="223">
        <f>DATE(FACTURACION[[#This Row],[AÑO]],FACTURACION[[#This Row],[Mes numero]],1)</f>
        <v>42583</v>
      </c>
      <c r="G3517" s="160">
        <v>12241</v>
      </c>
      <c r="H3517" s="25">
        <v>830109199</v>
      </c>
      <c r="I3517" s="3" t="str">
        <f>+VLOOKUP(FACTURACION[[#This Row],[NIT]],TABLACLIENTE,2,FALSE)</f>
        <v>ENGINEERING CO (ENGECO LIMITADA)</v>
      </c>
      <c r="J3517" s="3" t="s">
        <v>21</v>
      </c>
      <c r="K3517" s="12" t="str">
        <f>+VLOOKUP(FACTURACION[[#This Row],[REFERENCIA]],CODINV,2,FALSE)</f>
        <v>MEDIDOR AC-630 C:1 1/4" MAOP 25PSIG CON CONECTORES</v>
      </c>
      <c r="L3517" s="12" t="str">
        <f>IF(VLOOKUP(FACTURACION[[#This Row],[REFERENCIA]],CODINV,3,FALSE)=0,"",VLOOKUP(FACTURACION[[#This Row],[REFERENCIA]],CODINV,3,FALSE))</f>
        <v/>
      </c>
      <c r="M3517" s="12" t="str">
        <f>+VLOOKUP(FACTURACION[[#This Row],[REFERENCIA]],CODINV,4,FALSE)</f>
        <v>MEDIDORES</v>
      </c>
      <c r="N3517" s="12" t="str">
        <f>+VLOOKUP(FACTURACION[[#This Row],[REFERENCIA]],CODINV,5,FALSE)</f>
        <v>HONEYWELL</v>
      </c>
      <c r="O3517" s="3">
        <v>1</v>
      </c>
      <c r="P3517" s="31">
        <v>1780000</v>
      </c>
      <c r="Q3517" s="24">
        <f>+FACTURACION[[#This Row],[CANTIDAD]]*FACTURACION[[#This Row],[VR UNITARIO]]/1000</f>
        <v>1780</v>
      </c>
      <c r="R3517" s="3" t="str">
        <f>+VLOOKUP(FACTURACION[[#This Row],[NIT]],TABLACLIENTE,5,FALSE)</f>
        <v>BOGOTÁ D.C.</v>
      </c>
    </row>
    <row r="3518" spans="3:18">
      <c r="C3518" s="29">
        <v>2016</v>
      </c>
      <c r="D3518" s="30" t="s">
        <v>701</v>
      </c>
      <c r="E3518" s="30">
        <f>MONTH(FACTURACION[[#This Row],[MES]]&amp;1)</f>
        <v>8</v>
      </c>
      <c r="F3518" s="223">
        <f>DATE(FACTURACION[[#This Row],[AÑO]],FACTURACION[[#This Row],[Mes numero]],1)</f>
        <v>42583</v>
      </c>
      <c r="G3518" s="160">
        <v>12188</v>
      </c>
      <c r="H3518" s="25">
        <v>800021272</v>
      </c>
      <c r="I3518" s="3" t="str">
        <f>+VLOOKUP(FACTURACION[[#This Row],[NIT]],TABLACLIENTE,2,FALSE)</f>
        <v>GASES DEL LLANO S.A. E.S.P (LLANOGAS S.A. E.S.P.)</v>
      </c>
      <c r="J3518" s="3" t="s">
        <v>21</v>
      </c>
      <c r="K3518" s="12" t="str">
        <f>+VLOOKUP(FACTURACION[[#This Row],[REFERENCIA]],CODINV,2,FALSE)</f>
        <v>MEDIDOR AC-630 C:1 1/4" MAOP 25PSIG CON CONECTORES</v>
      </c>
      <c r="L3518" s="12" t="str">
        <f>IF(VLOOKUP(FACTURACION[[#This Row],[REFERENCIA]],CODINV,3,FALSE)=0,"",VLOOKUP(FACTURACION[[#This Row],[REFERENCIA]],CODINV,3,FALSE))</f>
        <v/>
      </c>
      <c r="M3518" s="12" t="str">
        <f>+VLOOKUP(FACTURACION[[#This Row],[REFERENCIA]],CODINV,4,FALSE)</f>
        <v>MEDIDORES</v>
      </c>
      <c r="N3518" s="12" t="str">
        <f>+VLOOKUP(FACTURACION[[#This Row],[REFERENCIA]],CODINV,5,FALSE)</f>
        <v>HONEYWELL</v>
      </c>
      <c r="O3518" s="3">
        <v>2</v>
      </c>
      <c r="P3518" s="31">
        <v>2008211</v>
      </c>
      <c r="Q3518" s="24">
        <f>+FACTURACION[[#This Row],[CANTIDAD]]*FACTURACION[[#This Row],[VR UNITARIO]]/1000</f>
        <v>4016.422</v>
      </c>
      <c r="R3518" s="3" t="str">
        <f>+VLOOKUP(FACTURACION[[#This Row],[NIT]],TABLACLIENTE,5,FALSE)</f>
        <v>VILLAVICENCIO</v>
      </c>
    </row>
    <row r="3519" spans="3:18">
      <c r="C3519" s="29">
        <v>2016</v>
      </c>
      <c r="D3519" s="30" t="s">
        <v>701</v>
      </c>
      <c r="E3519" s="30">
        <f>MONTH(FACTURACION[[#This Row],[MES]]&amp;1)</f>
        <v>8</v>
      </c>
      <c r="F3519" s="223">
        <f>DATE(FACTURACION[[#This Row],[AÑO]],FACTURACION[[#This Row],[Mes numero]],1)</f>
        <v>42583</v>
      </c>
      <c r="G3519" s="160">
        <v>12244</v>
      </c>
      <c r="H3519" s="25">
        <v>800021272</v>
      </c>
      <c r="I3519" s="3" t="str">
        <f>+VLOOKUP(FACTURACION[[#This Row],[NIT]],TABLACLIENTE,2,FALSE)</f>
        <v>GASES DEL LLANO S.A. E.S.P (LLANOGAS S.A. E.S.P.)</v>
      </c>
      <c r="J3519" s="3" t="s">
        <v>21</v>
      </c>
      <c r="K3519" s="12" t="str">
        <f>+VLOOKUP(FACTURACION[[#This Row],[REFERENCIA]],CODINV,2,FALSE)</f>
        <v>MEDIDOR AC-630 C:1 1/4" MAOP 25PSIG CON CONECTORES</v>
      </c>
      <c r="L3519" s="12" t="str">
        <f>IF(VLOOKUP(FACTURACION[[#This Row],[REFERENCIA]],CODINV,3,FALSE)=0,"",VLOOKUP(FACTURACION[[#This Row],[REFERENCIA]],CODINV,3,FALSE))</f>
        <v/>
      </c>
      <c r="M3519" s="12" t="str">
        <f>+VLOOKUP(FACTURACION[[#This Row],[REFERENCIA]],CODINV,4,FALSE)</f>
        <v>MEDIDORES</v>
      </c>
      <c r="N3519" s="12" t="str">
        <f>+VLOOKUP(FACTURACION[[#This Row],[REFERENCIA]],CODINV,5,FALSE)</f>
        <v>HONEYWELL</v>
      </c>
      <c r="O3519" s="3">
        <v>2</v>
      </c>
      <c r="P3519" s="31">
        <v>1336415.49</v>
      </c>
      <c r="Q3519" s="24">
        <f>+FACTURACION[[#This Row],[CANTIDAD]]*FACTURACION[[#This Row],[VR UNITARIO]]/1000</f>
        <v>2672.8309800000002</v>
      </c>
      <c r="R3519" s="3" t="str">
        <f>+VLOOKUP(FACTURACION[[#This Row],[NIT]],TABLACLIENTE,5,FALSE)</f>
        <v>VILLAVICENCIO</v>
      </c>
    </row>
    <row r="3520" spans="3:18">
      <c r="C3520" s="29">
        <v>2016</v>
      </c>
      <c r="D3520" s="30" t="s">
        <v>701</v>
      </c>
      <c r="E3520" s="30">
        <f>MONTH(FACTURACION[[#This Row],[MES]]&amp;1)</f>
        <v>8</v>
      </c>
      <c r="F3520" s="223">
        <f>DATE(FACTURACION[[#This Row],[AÑO]],FACTURACION[[#This Row],[Mes numero]],1)</f>
        <v>42583</v>
      </c>
      <c r="G3520" s="160">
        <v>12184</v>
      </c>
      <c r="H3520" s="25">
        <v>890400869</v>
      </c>
      <c r="I3520" s="3" t="str">
        <f>+VLOOKUP(FACTURACION[[#This Row],[NIT]],TABLACLIENTE,2,FALSE)</f>
        <v>SURTIDORA DE GAS DEL CARIBE S.A. E.S.P. (SURTIGAS S.A. E.S.P.)</v>
      </c>
      <c r="J3520" s="3" t="s">
        <v>21</v>
      </c>
      <c r="K3520" s="12" t="str">
        <f>+VLOOKUP(FACTURACION[[#This Row],[REFERENCIA]],CODINV,2,FALSE)</f>
        <v>MEDIDOR AC-630 C:1 1/4" MAOP 25PSIG CON CONECTORES</v>
      </c>
      <c r="L3520" s="12" t="str">
        <f>IF(VLOOKUP(FACTURACION[[#This Row],[REFERENCIA]],CODINV,3,FALSE)=0,"",VLOOKUP(FACTURACION[[#This Row],[REFERENCIA]],CODINV,3,FALSE))</f>
        <v/>
      </c>
      <c r="M3520" s="12" t="str">
        <f>+VLOOKUP(FACTURACION[[#This Row],[REFERENCIA]],CODINV,4,FALSE)</f>
        <v>MEDIDORES</v>
      </c>
      <c r="N3520" s="12" t="str">
        <f>+VLOOKUP(FACTURACION[[#This Row],[REFERENCIA]],CODINV,5,FALSE)</f>
        <v>HONEYWELL</v>
      </c>
      <c r="O3520" s="3">
        <v>2</v>
      </c>
      <c r="P3520" s="31">
        <v>1970000</v>
      </c>
      <c r="Q3520" s="24">
        <f>+FACTURACION[[#This Row],[CANTIDAD]]*FACTURACION[[#This Row],[VR UNITARIO]]/1000</f>
        <v>3940</v>
      </c>
      <c r="R3520" s="3" t="str">
        <f>+VLOOKUP(FACTURACION[[#This Row],[NIT]],TABLACLIENTE,5,FALSE)</f>
        <v>CARTAGENA</v>
      </c>
    </row>
    <row r="3521" spans="3:18">
      <c r="C3521" s="29">
        <v>2016</v>
      </c>
      <c r="D3521" s="30" t="s">
        <v>701</v>
      </c>
      <c r="E3521" s="30">
        <f>MONTH(FACTURACION[[#This Row],[MES]]&amp;1)</f>
        <v>8</v>
      </c>
      <c r="F3521" s="223">
        <f>DATE(FACTURACION[[#This Row],[AÑO]],FACTURACION[[#This Row],[Mes numero]],1)</f>
        <v>42583</v>
      </c>
      <c r="G3521" s="160">
        <v>12183</v>
      </c>
      <c r="H3521" s="25">
        <v>900491805</v>
      </c>
      <c r="I3521" s="3" t="str">
        <f>+VLOOKUP(FACTURACION[[#This Row],[NIT]],TABLACLIENTE,2,FALSE)</f>
        <v>CONSTRUCCIONES LOPEZ&amp;CASTRO S.A.S.</v>
      </c>
      <c r="J3521" s="3" t="s">
        <v>23</v>
      </c>
      <c r="K3521" s="12" t="str">
        <f>+VLOOKUP(FACTURACION[[#This Row],[REFERENCIA]],CODINV,2,FALSE)</f>
        <v>MEDIDOR AL-800 C:1 1/2" MAOP 20 PSIG CON CONECTORES</v>
      </c>
      <c r="L3521" s="12" t="str">
        <f>IF(VLOOKUP(FACTURACION[[#This Row],[REFERENCIA]],CODINV,3,FALSE)=0,"",VLOOKUP(FACTURACION[[#This Row],[REFERENCIA]],CODINV,3,FALSE))</f>
        <v/>
      </c>
      <c r="M3521" s="12" t="str">
        <f>+VLOOKUP(FACTURACION[[#This Row],[REFERENCIA]],CODINV,4,FALSE)</f>
        <v>MEDIDORES</v>
      </c>
      <c r="N3521" s="12" t="str">
        <f>+VLOOKUP(FACTURACION[[#This Row],[REFERENCIA]],CODINV,5,FALSE)</f>
        <v>HONEYWELL</v>
      </c>
      <c r="O3521" s="3">
        <v>1</v>
      </c>
      <c r="P3521" s="31">
        <v>2950000</v>
      </c>
      <c r="Q3521" s="24">
        <f>+FACTURACION[[#This Row],[CANTIDAD]]*FACTURACION[[#This Row],[VR UNITARIO]]/1000</f>
        <v>2950</v>
      </c>
      <c r="R3521" s="3" t="str">
        <f>+VLOOKUP(FACTURACION[[#This Row],[NIT]],TABLACLIENTE,5,FALSE)</f>
        <v>CARTAGENA</v>
      </c>
    </row>
    <row r="3522" spans="3:18">
      <c r="C3522" s="29">
        <v>2016</v>
      </c>
      <c r="D3522" s="30" t="s">
        <v>701</v>
      </c>
      <c r="E3522" s="30">
        <f>MONTH(FACTURACION[[#This Row],[MES]]&amp;1)</f>
        <v>8</v>
      </c>
      <c r="F3522" s="223">
        <f>DATE(FACTURACION[[#This Row],[AÑO]],FACTURACION[[#This Row],[Mes numero]],1)</f>
        <v>42583</v>
      </c>
      <c r="G3522" s="160">
        <v>12217</v>
      </c>
      <c r="H3522" s="25">
        <v>890503900</v>
      </c>
      <c r="I3522" s="3" t="str">
        <f>+VLOOKUP(FACTURACION[[#This Row],[NIT]],TABLACLIENTE,2,FALSE)</f>
        <v>GASES DEL ORIENTE S.A. E.S.P.</v>
      </c>
      <c r="J3522" s="3" t="s">
        <v>883</v>
      </c>
      <c r="K3522" s="12" t="str">
        <f>+VLOOKUP(FACTURACION[[#This Row],[REFERENCIA]],CODINV,2,FALSE)</f>
        <v>TURBINA 3GT 1440 PSI</v>
      </c>
      <c r="L3522" s="12" t="str">
        <f>IF(VLOOKUP(FACTURACION[[#This Row],[REFERENCIA]],CODINV,3,FALSE)=0,"",VLOOKUP(FACTURACION[[#This Row],[REFERENCIA]],CODINV,3,FALSE))</f>
        <v/>
      </c>
      <c r="M3522" s="12" t="str">
        <f>+VLOOKUP(FACTURACION[[#This Row],[REFERENCIA]],CODINV,4,FALSE)</f>
        <v>MEDIDORES</v>
      </c>
      <c r="N3522" s="12" t="str">
        <f>+VLOOKUP(FACTURACION[[#This Row],[REFERENCIA]],CODINV,5,FALSE)</f>
        <v>HONEYWELL</v>
      </c>
      <c r="O3522" s="3">
        <v>1</v>
      </c>
      <c r="P3522" s="31">
        <v>17422933</v>
      </c>
      <c r="Q3522" s="24">
        <f>+FACTURACION[[#This Row],[CANTIDAD]]*FACTURACION[[#This Row],[VR UNITARIO]]/1000</f>
        <v>17422.933000000001</v>
      </c>
      <c r="R3522" s="3" t="str">
        <f>+VLOOKUP(FACTURACION[[#This Row],[NIT]],TABLACLIENTE,5,FALSE)</f>
        <v>CUCUTA</v>
      </c>
    </row>
    <row r="3523" spans="3:18">
      <c r="C3523" s="29">
        <v>2016</v>
      </c>
      <c r="D3523" s="30" t="s">
        <v>701</v>
      </c>
      <c r="E3523" s="30">
        <f>MONTH(FACTURACION[[#This Row],[MES]]&amp;1)</f>
        <v>8</v>
      </c>
      <c r="F3523" s="223">
        <f>DATE(FACTURACION[[#This Row],[AÑO]],FACTURACION[[#This Row],[Mes numero]],1)</f>
        <v>42583</v>
      </c>
      <c r="G3523" s="160">
        <v>12209</v>
      </c>
      <c r="H3523" s="25">
        <v>800167643</v>
      </c>
      <c r="I3523" s="3" t="str">
        <f>+VLOOKUP(FACTURACION[[#This Row],[NIT]],TABLACLIENTE,2,FALSE)</f>
        <v>GASES DE OCCIDENTE S.A. E.S.P. (GDO)</v>
      </c>
      <c r="J3523" s="3" t="s">
        <v>215</v>
      </c>
      <c r="K3523" s="12" t="str">
        <f>+VLOOKUP(FACTURACION[[#This Row],[REFERENCIA]],CODINV,2,FALSE)</f>
        <v>COUPLING ELSTER MECANICO 1/2 IPS</v>
      </c>
      <c r="L3523" s="12" t="str">
        <f>IF(VLOOKUP(FACTURACION[[#This Row],[REFERENCIA]],CODINV,3,FALSE)=0,"",VLOOKUP(FACTURACION[[#This Row],[REFERENCIA]],CODINV,3,FALSE))</f>
        <v>50740</v>
      </c>
      <c r="M3523" s="12" t="str">
        <f>+VLOOKUP(FACTURACION[[#This Row],[REFERENCIA]],CODINV,4,FALSE)</f>
        <v>REPUESTOS Y ACCESORIOS</v>
      </c>
      <c r="N3523" s="12" t="str">
        <f>+VLOOKUP(FACTURACION[[#This Row],[REFERENCIA]],CODINV,5,FALSE)</f>
        <v>HONEYWELL</v>
      </c>
      <c r="O3523" s="3">
        <v>150</v>
      </c>
      <c r="P3523" s="31">
        <v>112754</v>
      </c>
      <c r="Q3523" s="24">
        <f>+FACTURACION[[#This Row],[CANTIDAD]]*FACTURACION[[#This Row],[VR UNITARIO]]/1000</f>
        <v>16913.099999999999</v>
      </c>
      <c r="R3523" s="3" t="str">
        <f>+VLOOKUP(FACTURACION[[#This Row],[NIT]],TABLACLIENTE,5,FALSE)</f>
        <v>CALI</v>
      </c>
    </row>
    <row r="3524" spans="3:18">
      <c r="C3524" s="29">
        <v>2016</v>
      </c>
      <c r="D3524" s="30" t="s">
        <v>701</v>
      </c>
      <c r="E3524" s="30">
        <f>MONTH(FACTURACION[[#This Row],[MES]]&amp;1)</f>
        <v>8</v>
      </c>
      <c r="F3524" s="223">
        <f>DATE(FACTURACION[[#This Row],[AÑO]],FACTURACION[[#This Row],[Mes numero]],1)</f>
        <v>42583</v>
      </c>
      <c r="G3524" s="160">
        <v>12210</v>
      </c>
      <c r="H3524" s="25">
        <v>890101691</v>
      </c>
      <c r="I3524" s="3" t="str">
        <f>+VLOOKUP(FACTURACION[[#This Row],[NIT]],TABLACLIENTE,2,FALSE)</f>
        <v>GASES DEL CARIBE S.A.E.S.P. (GASCARIBE S.A E.S.P.)</v>
      </c>
      <c r="J3524" s="3" t="s">
        <v>215</v>
      </c>
      <c r="K3524" s="12" t="str">
        <f>+VLOOKUP(FACTURACION[[#This Row],[REFERENCIA]],CODINV,2,FALSE)</f>
        <v>COUPLING ELSTER MECANICO 1/2 IPS</v>
      </c>
      <c r="L3524" s="12" t="str">
        <f>IF(VLOOKUP(FACTURACION[[#This Row],[REFERENCIA]],CODINV,3,FALSE)=0,"",VLOOKUP(FACTURACION[[#This Row],[REFERENCIA]],CODINV,3,FALSE))</f>
        <v>50740</v>
      </c>
      <c r="M3524" s="12" t="str">
        <f>+VLOOKUP(FACTURACION[[#This Row],[REFERENCIA]],CODINV,4,FALSE)</f>
        <v>REPUESTOS Y ACCESORIOS</v>
      </c>
      <c r="N3524" s="12" t="str">
        <f>+VLOOKUP(FACTURACION[[#This Row],[REFERENCIA]],CODINV,5,FALSE)</f>
        <v>HONEYWELL</v>
      </c>
      <c r="O3524" s="3">
        <v>17</v>
      </c>
      <c r="P3524" s="31">
        <v>119000</v>
      </c>
      <c r="Q3524" s="24">
        <f>+FACTURACION[[#This Row],[CANTIDAD]]*FACTURACION[[#This Row],[VR UNITARIO]]/1000</f>
        <v>2023</v>
      </c>
      <c r="R3524" s="3" t="str">
        <f>+VLOOKUP(FACTURACION[[#This Row],[NIT]],TABLACLIENTE,5,FALSE)</f>
        <v>BARRANQUILLA</v>
      </c>
    </row>
    <row r="3525" spans="3:18">
      <c r="C3525" s="29">
        <v>2016</v>
      </c>
      <c r="D3525" s="30" t="s">
        <v>701</v>
      </c>
      <c r="E3525" s="30">
        <f>MONTH(FACTURACION[[#This Row],[MES]]&amp;1)</f>
        <v>8</v>
      </c>
      <c r="F3525" s="223">
        <f>DATE(FACTURACION[[#This Row],[AÑO]],FACTURACION[[#This Row],[Mes numero]],1)</f>
        <v>42583</v>
      </c>
      <c r="G3525" s="160">
        <v>12211</v>
      </c>
      <c r="H3525" s="25">
        <v>890101691</v>
      </c>
      <c r="I3525" s="3" t="str">
        <f>+VLOOKUP(FACTURACION[[#This Row],[NIT]],TABLACLIENTE,2,FALSE)</f>
        <v>GASES DEL CARIBE S.A.E.S.P. (GASCARIBE S.A E.S.P.)</v>
      </c>
      <c r="J3525" s="3" t="s">
        <v>215</v>
      </c>
      <c r="K3525" s="12" t="str">
        <f>+VLOOKUP(FACTURACION[[#This Row],[REFERENCIA]],CODINV,2,FALSE)</f>
        <v>COUPLING ELSTER MECANICO 1/2 IPS</v>
      </c>
      <c r="L3525" s="12" t="str">
        <f>IF(VLOOKUP(FACTURACION[[#This Row],[REFERENCIA]],CODINV,3,FALSE)=0,"",VLOOKUP(FACTURACION[[#This Row],[REFERENCIA]],CODINV,3,FALSE))</f>
        <v>50740</v>
      </c>
      <c r="M3525" s="12" t="str">
        <f>+VLOOKUP(FACTURACION[[#This Row],[REFERENCIA]],CODINV,4,FALSE)</f>
        <v>REPUESTOS Y ACCESORIOS</v>
      </c>
      <c r="N3525" s="12" t="str">
        <f>+VLOOKUP(FACTURACION[[#This Row],[REFERENCIA]],CODINV,5,FALSE)</f>
        <v>HONEYWELL</v>
      </c>
      <c r="O3525" s="3">
        <v>800</v>
      </c>
      <c r="P3525" s="31">
        <v>111035</v>
      </c>
      <c r="Q3525" s="24">
        <f>+FACTURACION[[#This Row],[CANTIDAD]]*FACTURACION[[#This Row],[VR UNITARIO]]/1000</f>
        <v>88828</v>
      </c>
      <c r="R3525" s="3" t="str">
        <f>+VLOOKUP(FACTURACION[[#This Row],[NIT]],TABLACLIENTE,5,FALSE)</f>
        <v>BARRANQUILLA</v>
      </c>
    </row>
    <row r="3526" spans="3:18">
      <c r="C3526" s="29">
        <v>2016</v>
      </c>
      <c r="D3526" s="30" t="s">
        <v>701</v>
      </c>
      <c r="E3526" s="30">
        <f>MONTH(FACTURACION[[#This Row],[MES]]&amp;1)</f>
        <v>8</v>
      </c>
      <c r="F3526" s="223">
        <f>DATE(FACTURACION[[#This Row],[AÑO]],FACTURACION[[#This Row],[Mes numero]],1)</f>
        <v>42583</v>
      </c>
      <c r="G3526" s="160">
        <v>12209</v>
      </c>
      <c r="H3526" s="25">
        <v>800167643</v>
      </c>
      <c r="I3526" s="3" t="str">
        <f>+VLOOKUP(FACTURACION[[#This Row],[NIT]],TABLACLIENTE,2,FALSE)</f>
        <v>GASES DE OCCIDENTE S.A. E.S.P. (GDO)</v>
      </c>
      <c r="J3526" s="3" t="s">
        <v>489</v>
      </c>
      <c r="K3526" s="12" t="str">
        <f>+VLOOKUP(FACTURACION[[#This Row],[REFERENCIA]],CODINV,2,FALSE)</f>
        <v>COUPLING MECANICO ELSTER 1/2</v>
      </c>
      <c r="L3526" s="12" t="str">
        <f>IF(VLOOKUP(FACTURACION[[#This Row],[REFERENCIA]],CODINV,3,FALSE)=0,"",VLOOKUP(FACTURACION[[#This Row],[REFERENCIA]],CODINV,3,FALSE))</f>
        <v>50056</v>
      </c>
      <c r="M3526" s="12" t="str">
        <f>+VLOOKUP(FACTURACION[[#This Row],[REFERENCIA]],CODINV,4,FALSE)</f>
        <v>REPUESTOS Y ACCESORIOS</v>
      </c>
      <c r="N3526" s="12" t="str">
        <f>+VLOOKUP(FACTURACION[[#This Row],[REFERENCIA]],CODINV,5,FALSE)</f>
        <v>HONEYWELL</v>
      </c>
      <c r="O3526" s="3">
        <v>60</v>
      </c>
      <c r="P3526" s="31">
        <v>55314</v>
      </c>
      <c r="Q3526" s="24">
        <f>+FACTURACION[[#This Row],[CANTIDAD]]*FACTURACION[[#This Row],[VR UNITARIO]]/1000</f>
        <v>3318.84</v>
      </c>
      <c r="R3526" s="3" t="str">
        <f>+VLOOKUP(FACTURACION[[#This Row],[NIT]],TABLACLIENTE,5,FALSE)</f>
        <v>CALI</v>
      </c>
    </row>
    <row r="3527" spans="3:18">
      <c r="C3527" s="29">
        <v>2016</v>
      </c>
      <c r="D3527" s="30" t="s">
        <v>701</v>
      </c>
      <c r="E3527" s="30">
        <f>MONTH(FACTURACION[[#This Row],[MES]]&amp;1)</f>
        <v>8</v>
      </c>
      <c r="F3527" s="223">
        <f>DATE(FACTURACION[[#This Row],[AÑO]],FACTURACION[[#This Row],[Mes numero]],1)</f>
        <v>42583</v>
      </c>
      <c r="G3527" s="160">
        <v>12211</v>
      </c>
      <c r="H3527" s="25">
        <v>890101691</v>
      </c>
      <c r="I3527" s="3" t="str">
        <f>+VLOOKUP(FACTURACION[[#This Row],[NIT]],TABLACLIENTE,2,FALSE)</f>
        <v>GASES DEL CARIBE S.A.E.S.P. (GASCARIBE S.A E.S.P.)</v>
      </c>
      <c r="J3527" s="3" t="s">
        <v>489</v>
      </c>
      <c r="K3527" s="12" t="str">
        <f>+VLOOKUP(FACTURACION[[#This Row],[REFERENCIA]],CODINV,2,FALSE)</f>
        <v>COUPLING MECANICO ELSTER 1/2</v>
      </c>
      <c r="L3527" s="12" t="str">
        <f>IF(VLOOKUP(FACTURACION[[#This Row],[REFERENCIA]],CODINV,3,FALSE)=0,"",VLOOKUP(FACTURACION[[#This Row],[REFERENCIA]],CODINV,3,FALSE))</f>
        <v>50056</v>
      </c>
      <c r="M3527" s="12" t="str">
        <f>+VLOOKUP(FACTURACION[[#This Row],[REFERENCIA]],CODINV,4,FALSE)</f>
        <v>REPUESTOS Y ACCESORIOS</v>
      </c>
      <c r="N3527" s="12" t="str">
        <f>+VLOOKUP(FACTURACION[[#This Row],[REFERENCIA]],CODINV,5,FALSE)</f>
        <v>HONEYWELL</v>
      </c>
      <c r="O3527" s="3">
        <v>200</v>
      </c>
      <c r="P3527" s="31">
        <v>55314</v>
      </c>
      <c r="Q3527" s="24">
        <f>+FACTURACION[[#This Row],[CANTIDAD]]*FACTURACION[[#This Row],[VR UNITARIO]]/1000</f>
        <v>11062.8</v>
      </c>
      <c r="R3527" s="3" t="str">
        <f>+VLOOKUP(FACTURACION[[#This Row],[NIT]],TABLACLIENTE,5,FALSE)</f>
        <v>BARRANQUILLA</v>
      </c>
    </row>
    <row r="3528" spans="3:18">
      <c r="C3528" s="29">
        <v>2016</v>
      </c>
      <c r="D3528" s="30" t="s">
        <v>701</v>
      </c>
      <c r="E3528" s="30">
        <f>MONTH(FACTURACION[[#This Row],[MES]]&amp;1)</f>
        <v>8</v>
      </c>
      <c r="F3528" s="223">
        <f>DATE(FACTURACION[[#This Row],[AÑO]],FACTURACION[[#This Row],[Mes numero]],1)</f>
        <v>42583</v>
      </c>
      <c r="G3528" s="160">
        <v>12209</v>
      </c>
      <c r="H3528" s="25">
        <v>800167643</v>
      </c>
      <c r="I3528" s="3" t="str">
        <f>+VLOOKUP(FACTURACION[[#This Row],[NIT]],TABLACLIENTE,2,FALSE)</f>
        <v>GASES DE OCCIDENTE S.A. E.S.P. (GDO)</v>
      </c>
      <c r="J3528" s="3" t="s">
        <v>217</v>
      </c>
      <c r="K3528" s="12" t="str">
        <f>+VLOOKUP(FACTURACION[[#This Row],[REFERENCIA]],CODINV,2,FALSE)</f>
        <v>COUPLING ELSTER MECANICO DE 3/4 IPS</v>
      </c>
      <c r="L3528" s="12" t="str">
        <f>IF(VLOOKUP(FACTURACION[[#This Row],[REFERENCIA]],CODINV,3,FALSE)=0,"",VLOOKUP(FACTURACION[[#This Row],[REFERENCIA]],CODINV,3,FALSE))</f>
        <v>50175</v>
      </c>
      <c r="M3528" s="12" t="str">
        <f>+VLOOKUP(FACTURACION[[#This Row],[REFERENCIA]],CODINV,4,FALSE)</f>
        <v>REPUESTOS Y ACCESORIOS</v>
      </c>
      <c r="N3528" s="12" t="str">
        <f>+VLOOKUP(FACTURACION[[#This Row],[REFERENCIA]],CODINV,5,FALSE)</f>
        <v>HONEYWELL</v>
      </c>
      <c r="O3528" s="3">
        <v>200</v>
      </c>
      <c r="P3528" s="31">
        <v>89463</v>
      </c>
      <c r="Q3528" s="24">
        <f>+FACTURACION[[#This Row],[CANTIDAD]]*FACTURACION[[#This Row],[VR UNITARIO]]/1000</f>
        <v>17892.599999999999</v>
      </c>
      <c r="R3528" s="3" t="str">
        <f>+VLOOKUP(FACTURACION[[#This Row],[NIT]],TABLACLIENTE,5,FALSE)</f>
        <v>CALI</v>
      </c>
    </row>
    <row r="3529" spans="3:18">
      <c r="C3529" s="29">
        <v>2016</v>
      </c>
      <c r="D3529" s="30" t="s">
        <v>701</v>
      </c>
      <c r="E3529" s="30">
        <f>MONTH(FACTURACION[[#This Row],[MES]]&amp;1)</f>
        <v>8</v>
      </c>
      <c r="F3529" s="223">
        <f>DATE(FACTURACION[[#This Row],[AÑO]],FACTURACION[[#This Row],[Mes numero]],1)</f>
        <v>42583</v>
      </c>
      <c r="G3529" s="160">
        <v>12211</v>
      </c>
      <c r="H3529" s="25">
        <v>890101691</v>
      </c>
      <c r="I3529" s="3" t="str">
        <f>+VLOOKUP(FACTURACION[[#This Row],[NIT]],TABLACLIENTE,2,FALSE)</f>
        <v>GASES DEL CARIBE S.A.E.S.P. (GASCARIBE S.A E.S.P.)</v>
      </c>
      <c r="J3529" s="3" t="s">
        <v>217</v>
      </c>
      <c r="K3529" s="12" t="str">
        <f>+VLOOKUP(FACTURACION[[#This Row],[REFERENCIA]],CODINV,2,FALSE)</f>
        <v>COUPLING ELSTER MECANICO DE 3/4 IPS</v>
      </c>
      <c r="L3529" s="12" t="str">
        <f>IF(VLOOKUP(FACTURACION[[#This Row],[REFERENCIA]],CODINV,3,FALSE)=0,"",VLOOKUP(FACTURACION[[#This Row],[REFERENCIA]],CODINV,3,FALSE))</f>
        <v>50175</v>
      </c>
      <c r="M3529" s="12" t="str">
        <f>+VLOOKUP(FACTURACION[[#This Row],[REFERENCIA]],CODINV,4,FALSE)</f>
        <v>REPUESTOS Y ACCESORIOS</v>
      </c>
      <c r="N3529" s="12" t="str">
        <f>+VLOOKUP(FACTURACION[[#This Row],[REFERENCIA]],CODINV,5,FALSE)</f>
        <v>HONEYWELL</v>
      </c>
      <c r="O3529" s="3">
        <v>350</v>
      </c>
      <c r="P3529" s="31">
        <v>87454</v>
      </c>
      <c r="Q3529" s="24">
        <f>+FACTURACION[[#This Row],[CANTIDAD]]*FACTURACION[[#This Row],[VR UNITARIO]]/1000</f>
        <v>30608.9</v>
      </c>
      <c r="R3529" s="3" t="str">
        <f>+VLOOKUP(FACTURACION[[#This Row],[NIT]],TABLACLIENTE,5,FALSE)</f>
        <v>BARRANQUILLA</v>
      </c>
    </row>
    <row r="3530" spans="3:18">
      <c r="C3530" s="29">
        <v>2016</v>
      </c>
      <c r="D3530" s="30" t="s">
        <v>701</v>
      </c>
      <c r="E3530" s="30">
        <f>MONTH(FACTURACION[[#This Row],[MES]]&amp;1)</f>
        <v>8</v>
      </c>
      <c r="F3530" s="223">
        <f>DATE(FACTURACION[[#This Row],[AÑO]],FACTURACION[[#This Row],[Mes numero]],1)</f>
        <v>42583</v>
      </c>
      <c r="G3530" s="160">
        <v>12229</v>
      </c>
      <c r="H3530" s="25">
        <v>891101577</v>
      </c>
      <c r="I3530" s="3" t="str">
        <f>+VLOOKUP(FACTURACION[[#This Row],[NIT]],TABLACLIENTE,2,FALSE)</f>
        <v>ALCANOS DE COLOMBIA S.A. E.S.P</v>
      </c>
      <c r="J3530" s="3" t="s">
        <v>198</v>
      </c>
      <c r="K3530" s="12" t="str">
        <f>+VLOOKUP(FACTURACION[[#This Row],[REFERENCIA]],CODINV,2,FALSE)</f>
        <v>REG. 1813C-HC C. 1 1/4" R: 6-15" O: 1/2</v>
      </c>
      <c r="L3530" s="12" t="str">
        <f>IF(VLOOKUP(FACTURACION[[#This Row],[REFERENCIA]],CODINV,3,FALSE)=0,"",VLOOKUP(FACTURACION[[#This Row],[REFERENCIA]],CODINV,3,FALSE))</f>
        <v/>
      </c>
      <c r="M3530" s="12" t="str">
        <f>+VLOOKUP(FACTURACION[[#This Row],[REFERENCIA]],CODINV,4,FALSE)</f>
        <v>REGULADORES</v>
      </c>
      <c r="N3530" s="12" t="str">
        <f>+VLOOKUP(FACTURACION[[#This Row],[REFERENCIA]],CODINV,5,FALSE)</f>
        <v>HONEYWELL</v>
      </c>
      <c r="O3530" s="3">
        <v>60</v>
      </c>
      <c r="P3530" s="31">
        <v>176000</v>
      </c>
      <c r="Q3530" s="24">
        <f>+FACTURACION[[#This Row],[CANTIDAD]]*FACTURACION[[#This Row],[VR UNITARIO]]/1000</f>
        <v>10560</v>
      </c>
      <c r="R3530" s="3" t="str">
        <f>+VLOOKUP(FACTURACION[[#This Row],[NIT]],TABLACLIENTE,5,FALSE)</f>
        <v>NEIVA</v>
      </c>
    </row>
    <row r="3531" spans="3:18">
      <c r="C3531" s="29">
        <v>2016</v>
      </c>
      <c r="D3531" s="30" t="s">
        <v>701</v>
      </c>
      <c r="E3531" s="30">
        <f>MONTH(FACTURACION[[#This Row],[MES]]&amp;1)</f>
        <v>8</v>
      </c>
      <c r="F3531" s="223">
        <f>DATE(FACTURACION[[#This Row],[AÑO]],FACTURACION[[#This Row],[Mes numero]],1)</f>
        <v>42583</v>
      </c>
      <c r="G3531" s="160">
        <v>12194</v>
      </c>
      <c r="H3531" s="25">
        <v>860510723</v>
      </c>
      <c r="I3531" s="3" t="str">
        <f>+VLOOKUP(FACTURACION[[#This Row],[NIT]],TABLACLIENTE,2,FALSE)</f>
        <v>SAENA DE COLOMBIA S.A.</v>
      </c>
      <c r="J3531" s="3" t="s">
        <v>198</v>
      </c>
      <c r="K3531" s="12" t="str">
        <f>+VLOOKUP(FACTURACION[[#This Row],[REFERENCIA]],CODINV,2,FALSE)</f>
        <v>REG. 1813C-HC C. 1 1/4" R: 6-15" O: 1/2</v>
      </c>
      <c r="L3531" s="12" t="str">
        <f>IF(VLOOKUP(FACTURACION[[#This Row],[REFERENCIA]],CODINV,3,FALSE)=0,"",VLOOKUP(FACTURACION[[#This Row],[REFERENCIA]],CODINV,3,FALSE))</f>
        <v/>
      </c>
      <c r="M3531" s="12" t="str">
        <f>+VLOOKUP(FACTURACION[[#This Row],[REFERENCIA]],CODINV,4,FALSE)</f>
        <v>REGULADORES</v>
      </c>
      <c r="N3531" s="12" t="str">
        <f>+VLOOKUP(FACTURACION[[#This Row],[REFERENCIA]],CODINV,5,FALSE)</f>
        <v>HONEYWELL</v>
      </c>
      <c r="O3531" s="3">
        <v>4</v>
      </c>
      <c r="P3531" s="31">
        <v>179000</v>
      </c>
      <c r="Q3531" s="24">
        <f>+FACTURACION[[#This Row],[CANTIDAD]]*FACTURACION[[#This Row],[VR UNITARIO]]/1000</f>
        <v>716</v>
      </c>
      <c r="R3531" s="3" t="str">
        <f>+VLOOKUP(FACTURACION[[#This Row],[NIT]],TABLACLIENTE,5,FALSE)</f>
        <v>BOGOTÁ D.C.</v>
      </c>
    </row>
    <row r="3532" spans="3:18">
      <c r="C3532" s="29">
        <v>2016</v>
      </c>
      <c r="D3532" s="30" t="s">
        <v>701</v>
      </c>
      <c r="E3532" s="30">
        <f>MONTH(FACTURACION[[#This Row],[MES]]&amp;1)</f>
        <v>8</v>
      </c>
      <c r="F3532" s="223">
        <f>DATE(FACTURACION[[#This Row],[AÑO]],FACTURACION[[#This Row],[Mes numero]],1)</f>
        <v>42583</v>
      </c>
      <c r="G3532" s="160">
        <v>12242</v>
      </c>
      <c r="H3532" s="25">
        <v>860510723</v>
      </c>
      <c r="I3532" s="3" t="str">
        <f>+VLOOKUP(FACTURACION[[#This Row],[NIT]],TABLACLIENTE,2,FALSE)</f>
        <v>SAENA DE COLOMBIA S.A.</v>
      </c>
      <c r="J3532" s="3" t="s">
        <v>198</v>
      </c>
      <c r="K3532" s="12" t="str">
        <f>+VLOOKUP(FACTURACION[[#This Row],[REFERENCIA]],CODINV,2,FALSE)</f>
        <v>REG. 1813C-HC C. 1 1/4" R: 6-15" O: 1/2</v>
      </c>
      <c r="L3532" s="12" t="str">
        <f>IF(VLOOKUP(FACTURACION[[#This Row],[REFERENCIA]],CODINV,3,FALSE)=0,"",VLOOKUP(FACTURACION[[#This Row],[REFERENCIA]],CODINV,3,FALSE))</f>
        <v/>
      </c>
      <c r="M3532" s="12" t="str">
        <f>+VLOOKUP(FACTURACION[[#This Row],[REFERENCIA]],CODINV,4,FALSE)</f>
        <v>REGULADORES</v>
      </c>
      <c r="N3532" s="12" t="str">
        <f>+VLOOKUP(FACTURACION[[#This Row],[REFERENCIA]],CODINV,5,FALSE)</f>
        <v>HONEYWELL</v>
      </c>
      <c r="O3532" s="3">
        <v>4</v>
      </c>
      <c r="P3532" s="31">
        <v>175000</v>
      </c>
      <c r="Q3532" s="24">
        <f>+FACTURACION[[#This Row],[CANTIDAD]]*FACTURACION[[#This Row],[VR UNITARIO]]/1000</f>
        <v>700</v>
      </c>
      <c r="R3532" s="3" t="str">
        <f>+VLOOKUP(FACTURACION[[#This Row],[NIT]],TABLACLIENTE,5,FALSE)</f>
        <v>BOGOTÁ D.C.</v>
      </c>
    </row>
    <row r="3533" spans="3:18">
      <c r="C3533" s="29">
        <v>2016</v>
      </c>
      <c r="D3533" s="30" t="s">
        <v>701</v>
      </c>
      <c r="E3533" s="30">
        <f>MONTH(FACTURACION[[#This Row],[MES]]&amp;1)</f>
        <v>8</v>
      </c>
      <c r="F3533" s="223">
        <f>DATE(FACTURACION[[#This Row],[AÑO]],FACTURACION[[#This Row],[Mes numero]],1)</f>
        <v>42583</v>
      </c>
      <c r="G3533" s="160">
        <v>12240</v>
      </c>
      <c r="H3533" s="25">
        <v>830088556</v>
      </c>
      <c r="I3533" s="3" t="str">
        <f>+VLOOKUP(FACTURACION[[#This Row],[NIT]],TABLACLIENTE,2,FALSE)</f>
        <v>COMPAÑIA NACIONAL DE CALDERAS LTDA</v>
      </c>
      <c r="J3533" s="3" t="s">
        <v>6</v>
      </c>
      <c r="K3533" s="12" t="str">
        <f>+VLOOKUP(FACTURACION[[#This Row],[REFERENCIA]],CODINV,2,FALSE)</f>
        <v>REG.1813C C:3/4" R:6-15" O:1/2</v>
      </c>
      <c r="L3533" s="12" t="str">
        <f>IF(VLOOKUP(FACTURACION[[#This Row],[REFERENCIA]],CODINV,3,FALSE)=0,"",VLOOKUP(FACTURACION[[#This Row],[REFERENCIA]],CODINV,3,FALSE))</f>
        <v/>
      </c>
      <c r="M3533" s="12" t="str">
        <f>+VLOOKUP(FACTURACION[[#This Row],[REFERENCIA]],CODINV,4,FALSE)</f>
        <v>REGULADORES</v>
      </c>
      <c r="N3533" s="12" t="str">
        <f>+VLOOKUP(FACTURACION[[#This Row],[REFERENCIA]],CODINV,5,FALSE)</f>
        <v>HONEYWELL</v>
      </c>
      <c r="O3533" s="3">
        <v>1</v>
      </c>
      <c r="P3533" s="31">
        <v>150000</v>
      </c>
      <c r="Q3533" s="24">
        <f>+FACTURACION[[#This Row],[CANTIDAD]]*FACTURACION[[#This Row],[VR UNITARIO]]/1000</f>
        <v>150</v>
      </c>
      <c r="R3533" s="3" t="str">
        <f>+VLOOKUP(FACTURACION[[#This Row],[NIT]],TABLACLIENTE,5,FALSE)</f>
        <v>BOGOTÁ D.C.</v>
      </c>
    </row>
    <row r="3534" spans="3:18">
      <c r="C3534" s="29">
        <v>2016</v>
      </c>
      <c r="D3534" s="30" t="s">
        <v>701</v>
      </c>
      <c r="E3534" s="30">
        <f>MONTH(FACTURACION[[#This Row],[MES]]&amp;1)</f>
        <v>8</v>
      </c>
      <c r="F3534" s="223">
        <f>DATE(FACTURACION[[#This Row],[AÑO]],FACTURACION[[#This Row],[Mes numero]],1)</f>
        <v>42583</v>
      </c>
      <c r="G3534" s="160">
        <v>12194</v>
      </c>
      <c r="H3534" s="25">
        <v>860510723</v>
      </c>
      <c r="I3534" s="3" t="str">
        <f>+VLOOKUP(FACTURACION[[#This Row],[NIT]],TABLACLIENTE,2,FALSE)</f>
        <v>SAENA DE COLOMBIA S.A.</v>
      </c>
      <c r="J3534" s="3" t="s">
        <v>6</v>
      </c>
      <c r="K3534" s="12" t="str">
        <f>+VLOOKUP(FACTURACION[[#This Row],[REFERENCIA]],CODINV,2,FALSE)</f>
        <v>REG.1813C C:3/4" R:6-15" O:1/2</v>
      </c>
      <c r="L3534" s="12" t="str">
        <f>IF(VLOOKUP(FACTURACION[[#This Row],[REFERENCIA]],CODINV,3,FALSE)=0,"",VLOOKUP(FACTURACION[[#This Row],[REFERENCIA]],CODINV,3,FALSE))</f>
        <v/>
      </c>
      <c r="M3534" s="12" t="str">
        <f>+VLOOKUP(FACTURACION[[#This Row],[REFERENCIA]],CODINV,4,FALSE)</f>
        <v>REGULADORES</v>
      </c>
      <c r="N3534" s="12" t="str">
        <f>+VLOOKUP(FACTURACION[[#This Row],[REFERENCIA]],CODINV,5,FALSE)</f>
        <v>HONEYWELL</v>
      </c>
      <c r="O3534" s="3">
        <v>4</v>
      </c>
      <c r="P3534" s="31">
        <v>145000</v>
      </c>
      <c r="Q3534" s="24">
        <f>+FACTURACION[[#This Row],[CANTIDAD]]*FACTURACION[[#This Row],[VR UNITARIO]]/1000</f>
        <v>580</v>
      </c>
      <c r="R3534" s="3" t="str">
        <f>+VLOOKUP(FACTURACION[[#This Row],[NIT]],TABLACLIENTE,5,FALSE)</f>
        <v>BOGOTÁ D.C.</v>
      </c>
    </row>
    <row r="3535" spans="3:18">
      <c r="C3535" s="29">
        <v>2016</v>
      </c>
      <c r="D3535" s="30" t="s">
        <v>701</v>
      </c>
      <c r="E3535" s="30">
        <f>MONTH(FACTURACION[[#This Row],[MES]]&amp;1)</f>
        <v>8</v>
      </c>
      <c r="F3535" s="223">
        <f>DATE(FACTURACION[[#This Row],[AÑO]],FACTURACION[[#This Row],[Mes numero]],1)</f>
        <v>42583</v>
      </c>
      <c r="G3535" s="160">
        <v>12225</v>
      </c>
      <c r="H3535" s="25">
        <v>830094081</v>
      </c>
      <c r="I3535" s="3" t="str">
        <f>+VLOOKUP(FACTURACION[[#This Row],[NIT]],TABLACLIENTE,2,FALSE)</f>
        <v>TOTALTEK LIMITADA</v>
      </c>
      <c r="J3535" s="3" t="s">
        <v>6</v>
      </c>
      <c r="K3535" s="12" t="str">
        <f>+VLOOKUP(FACTURACION[[#This Row],[REFERENCIA]],CODINV,2,FALSE)</f>
        <v>REG.1813C C:3/4" R:6-15" O:1/2</v>
      </c>
      <c r="L3535" s="12" t="str">
        <f>IF(VLOOKUP(FACTURACION[[#This Row],[REFERENCIA]],CODINV,3,FALSE)=0,"",VLOOKUP(FACTURACION[[#This Row],[REFERENCIA]],CODINV,3,FALSE))</f>
        <v/>
      </c>
      <c r="M3535" s="12" t="str">
        <f>+VLOOKUP(FACTURACION[[#This Row],[REFERENCIA]],CODINV,4,FALSE)</f>
        <v>REGULADORES</v>
      </c>
      <c r="N3535" s="12" t="str">
        <f>+VLOOKUP(FACTURACION[[#This Row],[REFERENCIA]],CODINV,5,FALSE)</f>
        <v>HONEYWELL</v>
      </c>
      <c r="O3535" s="3">
        <v>1</v>
      </c>
      <c r="P3535" s="31">
        <v>155000</v>
      </c>
      <c r="Q3535" s="24">
        <f>+FACTURACION[[#This Row],[CANTIDAD]]*FACTURACION[[#This Row],[VR UNITARIO]]/1000</f>
        <v>155</v>
      </c>
      <c r="R3535" s="3" t="str">
        <f>+VLOOKUP(FACTURACION[[#This Row],[NIT]],TABLACLIENTE,5,FALSE)</f>
        <v>BOGOTÁ D.C.</v>
      </c>
    </row>
    <row r="3536" spans="3:18">
      <c r="C3536" s="37">
        <v>2016</v>
      </c>
      <c r="D3536" s="38" t="s">
        <v>701</v>
      </c>
      <c r="E3536" s="38">
        <f>MONTH(FACTURACION[[#This Row],[MES]]&amp;1)</f>
        <v>8</v>
      </c>
      <c r="F3536" s="223">
        <f>DATE(FACTURACION[[#This Row],[AÑO]],FACTURACION[[#This Row],[Mes numero]],1)</f>
        <v>42583</v>
      </c>
      <c r="G3536" s="160">
        <v>12205</v>
      </c>
      <c r="H3536" s="39">
        <v>900255894</v>
      </c>
      <c r="I3536" s="40" t="str">
        <f>+VLOOKUP(FACTURACION[[#This Row],[NIT]],TABLACLIENTE,2,FALSE)</f>
        <v>INSTALACIONES HIDROSANITARIAS CARDENAS E.U.</v>
      </c>
      <c r="J3536" s="41" t="s">
        <v>6</v>
      </c>
      <c r="K3536" s="12" t="str">
        <f>+VLOOKUP(FACTURACION[[#This Row],[REFERENCIA]],CODINV,2,FALSE)</f>
        <v>REG.1813C C:3/4" R:6-15" O:1/2</v>
      </c>
      <c r="L3536" s="12" t="str">
        <f>IF(VLOOKUP(FACTURACION[[#This Row],[REFERENCIA]],CODINV,3,FALSE)=0,"",VLOOKUP(FACTURACION[[#This Row],[REFERENCIA]],CODINV,3,FALSE))</f>
        <v/>
      </c>
      <c r="M3536" s="12" t="str">
        <f>+VLOOKUP(FACTURACION[[#This Row],[REFERENCIA]],CODINV,4,FALSE)</f>
        <v>REGULADORES</v>
      </c>
      <c r="N3536" s="12" t="str">
        <f>+VLOOKUP(FACTURACION[[#This Row],[REFERENCIA]],CODINV,5,FALSE)</f>
        <v>HONEYWELL</v>
      </c>
      <c r="O3536" s="41">
        <v>3</v>
      </c>
      <c r="P3536" s="42">
        <v>152000</v>
      </c>
      <c r="Q3536" s="43">
        <f>+FACTURACION[[#This Row],[CANTIDAD]]*FACTURACION[[#This Row],[VR UNITARIO]]/1000</f>
        <v>456</v>
      </c>
      <c r="R3536" s="3" t="str">
        <f>+VLOOKUP(FACTURACION[[#This Row],[NIT]],TABLACLIENTE,5,FALSE)</f>
        <v>BOGOTÁ D.C.</v>
      </c>
    </row>
    <row r="3537" spans="3:18">
      <c r="C3537" s="29">
        <v>2016</v>
      </c>
      <c r="D3537" s="30" t="s">
        <v>701</v>
      </c>
      <c r="E3537" s="30">
        <f>MONTH(FACTURACION[[#This Row],[MES]]&amp;1)</f>
        <v>8</v>
      </c>
      <c r="F3537" s="223">
        <f>DATE(FACTURACION[[#This Row],[AÑO]],FACTURACION[[#This Row],[Mes numero]],1)</f>
        <v>42583</v>
      </c>
      <c r="G3537" s="160">
        <v>12243</v>
      </c>
      <c r="H3537" s="25">
        <v>830058251</v>
      </c>
      <c r="I3537" s="3" t="str">
        <f>+VLOOKUP(FACTURACION[[#This Row],[NIT]],TABLACLIENTE,2,FALSE)</f>
        <v>IMS INGENIERIA S.A.S</v>
      </c>
      <c r="J3537" s="3" t="s">
        <v>771</v>
      </c>
      <c r="K3537" s="12" t="str">
        <f>+VLOOKUP(FACTURACION[[#This Row],[REFERENCIA]],CODINV,2,FALSE)</f>
        <v>REG. 1813C C: 3/4" R: 12-28" O: 1/2</v>
      </c>
      <c r="L3537" s="12" t="str">
        <f>IF(VLOOKUP(FACTURACION[[#This Row],[REFERENCIA]],CODINV,3,FALSE)=0,"",VLOOKUP(FACTURACION[[#This Row],[REFERENCIA]],CODINV,3,FALSE))</f>
        <v/>
      </c>
      <c r="M3537" s="12" t="str">
        <f>+VLOOKUP(FACTURACION[[#This Row],[REFERENCIA]],CODINV,4,FALSE)</f>
        <v>REGULADORES</v>
      </c>
      <c r="N3537" s="12" t="str">
        <f>+VLOOKUP(FACTURACION[[#This Row],[REFERENCIA]],CODINV,5,FALSE)</f>
        <v>HONEYWELL</v>
      </c>
      <c r="O3537" s="3">
        <v>1</v>
      </c>
      <c r="P3537" s="31">
        <v>150000</v>
      </c>
      <c r="Q3537" s="24">
        <f>+FACTURACION[[#This Row],[CANTIDAD]]*FACTURACION[[#This Row],[VR UNITARIO]]/1000</f>
        <v>150</v>
      </c>
      <c r="R3537" s="3" t="str">
        <f>+VLOOKUP(FACTURACION[[#This Row],[NIT]],TABLACLIENTE,5,FALSE)</f>
        <v>BOGOTÁ D.C.</v>
      </c>
    </row>
    <row r="3538" spans="3:18">
      <c r="C3538" s="29">
        <v>2016</v>
      </c>
      <c r="D3538" s="30" t="s">
        <v>701</v>
      </c>
      <c r="E3538" s="30">
        <f>MONTH(FACTURACION[[#This Row],[MES]]&amp;1)</f>
        <v>8</v>
      </c>
      <c r="F3538" s="223">
        <f>DATE(FACTURACION[[#This Row],[AÑO]],FACTURACION[[#This Row],[Mes numero]],1)</f>
        <v>42583</v>
      </c>
      <c r="G3538" s="160">
        <v>12179</v>
      </c>
      <c r="H3538" s="25">
        <v>890208316</v>
      </c>
      <c r="I3538" s="3" t="str">
        <f>+VLOOKUP(FACTURACION[[#This Row],[NIT]],TABLACLIENTE,2,FALSE)</f>
        <v xml:space="preserve">METROGAS DE COLOMBIA S.A. E.S.P.  (METROGAS S.A. E.S.P)
</v>
      </c>
      <c r="J3538" s="3" t="s">
        <v>5</v>
      </c>
      <c r="K3538" s="12" t="str">
        <f>+VLOOKUP(FACTURACION[[#This Row],[REFERENCIA]],CODINV,2,FALSE)</f>
        <v>REG. 1800 CPB2 1 1-4· O: 5/16" R: STD</v>
      </c>
      <c r="L3538" s="12" t="str">
        <f>IF(VLOOKUP(FACTURACION[[#This Row],[REFERENCIA]],CODINV,3,FALSE)=0,"",VLOOKUP(FACTURACION[[#This Row],[REFERENCIA]],CODINV,3,FALSE))</f>
        <v/>
      </c>
      <c r="M3538" s="12" t="str">
        <f>+VLOOKUP(FACTURACION[[#This Row],[REFERENCIA]],CODINV,4,FALSE)</f>
        <v>REGULADORES</v>
      </c>
      <c r="N3538" s="12" t="str">
        <f>+VLOOKUP(FACTURACION[[#This Row],[REFERENCIA]],CODINV,5,FALSE)</f>
        <v>HONEYWELL</v>
      </c>
      <c r="O3538" s="3">
        <v>2</v>
      </c>
      <c r="P3538" s="31">
        <v>650000</v>
      </c>
      <c r="Q3538" s="24">
        <f>+FACTURACION[[#This Row],[CANTIDAD]]*FACTURACION[[#This Row],[VR UNITARIO]]/1000</f>
        <v>1300</v>
      </c>
      <c r="R3538" s="3" t="str">
        <f>+VLOOKUP(FACTURACION[[#This Row],[NIT]],TABLACLIENTE,5,FALSE)</f>
        <v>FLORIDABLANCA</v>
      </c>
    </row>
    <row r="3539" spans="3:18">
      <c r="C3539" s="29">
        <v>2016</v>
      </c>
      <c r="D3539" s="30" t="s">
        <v>701</v>
      </c>
      <c r="E3539" s="30">
        <f>MONTH(FACTURACION[[#This Row],[MES]]&amp;1)</f>
        <v>8</v>
      </c>
      <c r="F3539" s="223">
        <f>DATE(FACTURACION[[#This Row],[AÑO]],FACTURACION[[#This Row],[Mes numero]],1)</f>
        <v>42583</v>
      </c>
      <c r="G3539" s="160">
        <v>12181</v>
      </c>
      <c r="H3539" s="25">
        <v>890500726</v>
      </c>
      <c r="I3539" s="3" t="str">
        <f>+VLOOKUP(FACTURACION[[#This Row],[NIT]],TABLACLIENTE,2,FALSE)</f>
        <v>NORTESANTANDEREANA DE GAS S.A. E.S.P (NORGAS S.A. E.S.P.)</v>
      </c>
      <c r="J3539" s="3" t="s">
        <v>28</v>
      </c>
      <c r="K3539" s="12" t="str">
        <f>+VLOOKUP(FACTURACION[[#This Row],[REFERENCIA]],CODINV,2,FALSE)</f>
        <v>REGULADOR SR 113 3/4 R: 7-12 O:1/4</v>
      </c>
      <c r="L3539" s="12" t="str">
        <f>IF(VLOOKUP(FACTURACION[[#This Row],[REFERENCIA]],CODINV,3,FALSE)=0,"",VLOOKUP(FACTURACION[[#This Row],[REFERENCIA]],CODINV,3,FALSE))</f>
        <v/>
      </c>
      <c r="M3539" s="12" t="str">
        <f>+VLOOKUP(FACTURACION[[#This Row],[REFERENCIA]],CODINV,4,FALSE)</f>
        <v>REGULADORES</v>
      </c>
      <c r="N3539" s="12" t="str">
        <f>+VLOOKUP(FACTURACION[[#This Row],[REFERENCIA]],CODINV,5,FALSE)</f>
        <v>HONEYWELL</v>
      </c>
      <c r="O3539" s="3">
        <v>10</v>
      </c>
      <c r="P3539" s="31">
        <v>130000</v>
      </c>
      <c r="Q3539" s="24">
        <f>+FACTURACION[[#This Row],[CANTIDAD]]*FACTURACION[[#This Row],[VR UNITARIO]]/1000</f>
        <v>1300</v>
      </c>
      <c r="R3539" s="3" t="str">
        <f>+VLOOKUP(FACTURACION[[#This Row],[NIT]],TABLACLIENTE,5,FALSE)</f>
        <v>BUCARAMANGA</v>
      </c>
    </row>
    <row r="3540" spans="3:18">
      <c r="C3540" s="29">
        <v>2016</v>
      </c>
      <c r="D3540" s="30" t="s">
        <v>701</v>
      </c>
      <c r="E3540" s="30">
        <f>MONTH(FACTURACION[[#This Row],[MES]]&amp;1)</f>
        <v>8</v>
      </c>
      <c r="F3540" s="223">
        <f>DATE(FACTURACION[[#This Row],[AÑO]],FACTURACION[[#This Row],[Mes numero]],1)</f>
        <v>42583</v>
      </c>
      <c r="G3540" s="160">
        <v>12219</v>
      </c>
      <c r="H3540" s="25">
        <v>860053840</v>
      </c>
      <c r="I3540" s="3" t="str">
        <f>+VLOOKUP(FACTURACION[[#This Row],[NIT]],TABLACLIENTE,2,FALSE)</f>
        <v>TECNIK LTDA</v>
      </c>
      <c r="J3540" s="3" t="s">
        <v>28</v>
      </c>
      <c r="K3540" s="12" t="str">
        <f>+VLOOKUP(FACTURACION[[#This Row],[REFERENCIA]],CODINV,2,FALSE)</f>
        <v>REGULADOR SR 113 3/4 R: 7-12 O:1/4</v>
      </c>
      <c r="L3540" s="12" t="str">
        <f>IF(VLOOKUP(FACTURACION[[#This Row],[REFERENCIA]],CODINV,3,FALSE)=0,"",VLOOKUP(FACTURACION[[#This Row],[REFERENCIA]],CODINV,3,FALSE))</f>
        <v/>
      </c>
      <c r="M3540" s="12" t="str">
        <f>+VLOOKUP(FACTURACION[[#This Row],[REFERENCIA]],CODINV,4,FALSE)</f>
        <v>REGULADORES</v>
      </c>
      <c r="N3540" s="12" t="str">
        <f>+VLOOKUP(FACTURACION[[#This Row],[REFERENCIA]],CODINV,5,FALSE)</f>
        <v>HONEYWELL</v>
      </c>
      <c r="O3540" s="3">
        <v>1</v>
      </c>
      <c r="P3540" s="31">
        <v>130000</v>
      </c>
      <c r="Q3540" s="24">
        <f>+FACTURACION[[#This Row],[CANTIDAD]]*FACTURACION[[#This Row],[VR UNITARIO]]/1000</f>
        <v>130</v>
      </c>
      <c r="R3540" s="3" t="str">
        <f>+VLOOKUP(FACTURACION[[#This Row],[NIT]],TABLACLIENTE,5,FALSE)</f>
        <v>BOGOTÁ D.C.</v>
      </c>
    </row>
    <row r="3541" spans="3:18">
      <c r="C3541" s="29">
        <v>2016</v>
      </c>
      <c r="D3541" s="30" t="s">
        <v>701</v>
      </c>
      <c r="E3541" s="30">
        <f>MONTH(FACTURACION[[#This Row],[MES]]&amp;1)</f>
        <v>8</v>
      </c>
      <c r="F3541" s="223">
        <f>DATE(FACTURACION[[#This Row],[AÑO]],FACTURACION[[#This Row],[Mes numero]],1)</f>
        <v>42583</v>
      </c>
      <c r="G3541" s="160">
        <v>12215</v>
      </c>
      <c r="H3541" s="25">
        <v>891101577</v>
      </c>
      <c r="I3541" s="3" t="str">
        <f>+VLOOKUP(FACTURACION[[#This Row],[NIT]],TABLACLIENTE,2,FALSE)</f>
        <v>ALCANOS DE COLOMBIA S.A. E.S.P</v>
      </c>
      <c r="J3541" s="3" t="s">
        <v>930</v>
      </c>
      <c r="K3541" s="12" t="str">
        <f>+VLOOKUP(FACTURACION[[#This Row],[REFERENCIA]],CODINV,2,FALSE)</f>
        <v>ROTOR SHAFT 6 GTS TURBINE</v>
      </c>
      <c r="L3541" s="12" t="str">
        <f>IF(VLOOKUP(FACTURACION[[#This Row],[REFERENCIA]],CODINV,3,FALSE)=0,"",VLOOKUP(FACTURACION[[#This Row],[REFERENCIA]],CODINV,3,FALSE))</f>
        <v>RZA56187P246</v>
      </c>
      <c r="M3541" s="12" t="str">
        <f>+VLOOKUP(FACTURACION[[#This Row],[REFERENCIA]],CODINV,4,FALSE)</f>
        <v>REPUESTOS Y ACCESORIOS</v>
      </c>
      <c r="N3541" s="12" t="str">
        <f>+VLOOKUP(FACTURACION[[#This Row],[REFERENCIA]],CODINV,5,FALSE)</f>
        <v>HONEYWELL</v>
      </c>
      <c r="O3541" s="3">
        <v>1</v>
      </c>
      <c r="P3541" s="31">
        <v>698081</v>
      </c>
      <c r="Q3541" s="24">
        <f>+FACTURACION[[#This Row],[CANTIDAD]]*FACTURACION[[#This Row],[VR UNITARIO]]/1000</f>
        <v>698.08100000000002</v>
      </c>
      <c r="R3541" s="3" t="str">
        <f>+VLOOKUP(FACTURACION[[#This Row],[NIT]],TABLACLIENTE,5,FALSE)</f>
        <v>NEIVA</v>
      </c>
    </row>
    <row r="3542" spans="3:18">
      <c r="C3542" s="29">
        <v>2016</v>
      </c>
      <c r="D3542" s="30" t="s">
        <v>701</v>
      </c>
      <c r="E3542" s="30">
        <f>MONTH(FACTURACION[[#This Row],[MES]]&amp;1)</f>
        <v>8</v>
      </c>
      <c r="F3542" s="223">
        <f>DATE(FACTURACION[[#This Row],[AÑO]],FACTURACION[[#This Row],[Mes numero]],1)</f>
        <v>42583</v>
      </c>
      <c r="G3542" s="160">
        <v>12200</v>
      </c>
      <c r="H3542" s="25">
        <v>800167643</v>
      </c>
      <c r="I3542" s="3" t="str">
        <f>+VLOOKUP(FACTURACION[[#This Row],[NIT]],TABLACLIENTE,2,FALSE)</f>
        <v>GASES DE OCCIDENTE S.A. E.S.P. (GDO)</v>
      </c>
      <c r="J3542" s="3" t="s">
        <v>132</v>
      </c>
      <c r="K3542" s="12" t="str">
        <f>+VLOOKUP(FACTURACION[[#This Row],[REFERENCIA]],CODINV,2,FALSE)</f>
        <v>KIT REPARACION BUNA N 80</v>
      </c>
      <c r="L3542" s="12" t="str">
        <f>IF(VLOOKUP(FACTURACION[[#This Row],[REFERENCIA]],CODINV,3,FALSE)=0,"",VLOOKUP(FACTURACION[[#This Row],[REFERENCIA]],CODINV,3,FALSE))</f>
        <v>73914K010</v>
      </c>
      <c r="M3542" s="12" t="str">
        <f>+VLOOKUP(FACTURACION[[#This Row],[REFERENCIA]],CODINV,4,FALSE)</f>
        <v>REPUESTOS Y ACCESORIOS</v>
      </c>
      <c r="N3542" s="12" t="str">
        <f>+VLOOKUP(FACTURACION[[#This Row],[REFERENCIA]],CODINV,5,FALSE)</f>
        <v>HONEYWELL</v>
      </c>
      <c r="O3542" s="3">
        <v>40</v>
      </c>
      <c r="P3542" s="31">
        <v>98554.559999999998</v>
      </c>
      <c r="Q3542" s="24">
        <f>+FACTURACION[[#This Row],[CANTIDAD]]*FACTURACION[[#This Row],[VR UNITARIO]]/1000</f>
        <v>3942.1823999999997</v>
      </c>
      <c r="R3542" s="3" t="str">
        <f>+VLOOKUP(FACTURACION[[#This Row],[NIT]],TABLACLIENTE,5,FALSE)</f>
        <v>CALI</v>
      </c>
    </row>
    <row r="3543" spans="3:18">
      <c r="C3543" s="29">
        <v>2016</v>
      </c>
      <c r="D3543" s="30" t="s">
        <v>701</v>
      </c>
      <c r="E3543" s="30">
        <f>MONTH(FACTURACION[[#This Row],[MES]]&amp;1)</f>
        <v>8</v>
      </c>
      <c r="F3543" s="223">
        <f>DATE(FACTURACION[[#This Row],[AÑO]],FACTURACION[[#This Row],[Mes numero]],1)</f>
        <v>42583</v>
      </c>
      <c r="G3543" s="160">
        <v>12216</v>
      </c>
      <c r="H3543" s="25">
        <v>900134459</v>
      </c>
      <c r="I3543" s="3" t="str">
        <f>+VLOOKUP(FACTURACION[[#This Row],[NIT]],TABLACLIENTE,2,FALSE)</f>
        <v>TRANSPORTADORA DE GAS INTERNACIONAL S.A. ESP (TGI S.A. E.S.P.)</v>
      </c>
      <c r="J3543" s="3" t="s">
        <v>132</v>
      </c>
      <c r="K3543" s="12" t="str">
        <f>+VLOOKUP(FACTURACION[[#This Row],[REFERENCIA]],CODINV,2,FALSE)</f>
        <v>KIT REPARACION BUNA N 80</v>
      </c>
      <c r="L3543" s="12" t="str">
        <f>IF(VLOOKUP(FACTURACION[[#This Row],[REFERENCIA]],CODINV,3,FALSE)=0,"",VLOOKUP(FACTURACION[[#This Row],[REFERENCIA]],CODINV,3,FALSE))</f>
        <v>73914K010</v>
      </c>
      <c r="M3543" s="12" t="str">
        <f>+VLOOKUP(FACTURACION[[#This Row],[REFERENCIA]],CODINV,4,FALSE)</f>
        <v>REPUESTOS Y ACCESORIOS</v>
      </c>
      <c r="N3543" s="12" t="str">
        <f>+VLOOKUP(FACTURACION[[#This Row],[REFERENCIA]],CODINV,5,FALSE)</f>
        <v>HONEYWELL</v>
      </c>
      <c r="O3543" s="3">
        <v>30</v>
      </c>
      <c r="P3543" s="31">
        <v>93077</v>
      </c>
      <c r="Q3543" s="24">
        <f>+FACTURACION[[#This Row],[CANTIDAD]]*FACTURACION[[#This Row],[VR UNITARIO]]/1000</f>
        <v>2792.31</v>
      </c>
      <c r="R3543" s="3" t="str">
        <f>+VLOOKUP(FACTURACION[[#This Row],[NIT]],TABLACLIENTE,5,FALSE)</f>
        <v>BOGOTÁ D.C.</v>
      </c>
    </row>
    <row r="3544" spans="3:18">
      <c r="C3544" s="29">
        <v>2016</v>
      </c>
      <c r="D3544" s="30" t="s">
        <v>701</v>
      </c>
      <c r="E3544" s="30">
        <f>MONTH(FACTURACION[[#This Row],[MES]]&amp;1)</f>
        <v>8</v>
      </c>
      <c r="F3544" s="223">
        <f>DATE(FACTURACION[[#This Row],[AÑO]],FACTURACION[[#This Row],[Mes numero]],1)</f>
        <v>42583</v>
      </c>
      <c r="G3544" s="160">
        <v>12212</v>
      </c>
      <c r="H3544" s="25">
        <v>890101691</v>
      </c>
      <c r="I3544" s="3" t="str">
        <f>+VLOOKUP(FACTURACION[[#This Row],[NIT]],TABLACLIENTE,2,FALSE)</f>
        <v>GASES DEL CARIBE S.A.E.S.P. (GASCARIBE S.A E.S.P.)</v>
      </c>
      <c r="J3544" s="3" t="s">
        <v>218</v>
      </c>
      <c r="K3544" s="12" t="str">
        <f>+VLOOKUP(FACTURACION[[#This Row],[REFERENCIA]],CODINV,2,FALSE)</f>
        <v>MANGA 2" S600 B7</v>
      </c>
      <c r="L3544" s="12" t="str">
        <f>IF(VLOOKUP(FACTURACION[[#This Row],[REFERENCIA]],CODINV,3,FALSE)=0,"",VLOOKUP(FACTURACION[[#This Row],[REFERENCIA]],CODINV,3,FALSE))</f>
        <v>73677P007</v>
      </c>
      <c r="M3544" s="12" t="str">
        <f>+VLOOKUP(FACTURACION[[#This Row],[REFERENCIA]],CODINV,4,FALSE)</f>
        <v>MANGAS</v>
      </c>
      <c r="N3544" s="12" t="str">
        <f>+VLOOKUP(FACTURACION[[#This Row],[REFERENCIA]],CODINV,5,FALSE)</f>
        <v>HONEYWELL</v>
      </c>
      <c r="O3544" s="3">
        <v>30</v>
      </c>
      <c r="P3544" s="31">
        <v>492003</v>
      </c>
      <c r="Q3544" s="24">
        <f>+FACTURACION[[#This Row],[CANTIDAD]]*FACTURACION[[#This Row],[VR UNITARIO]]/1000</f>
        <v>14760.09</v>
      </c>
      <c r="R3544" s="3" t="str">
        <f>+VLOOKUP(FACTURACION[[#This Row],[NIT]],TABLACLIENTE,5,FALSE)</f>
        <v>BARRANQUILLA</v>
      </c>
    </row>
    <row r="3545" spans="3:18">
      <c r="C3545" s="29">
        <v>2016</v>
      </c>
      <c r="D3545" s="30" t="s">
        <v>701</v>
      </c>
      <c r="E3545" s="30">
        <f>MONTH(FACTURACION[[#This Row],[MES]]&amp;1)</f>
        <v>8</v>
      </c>
      <c r="F3545" s="223">
        <f>DATE(FACTURACION[[#This Row],[AÑO]],FACTURACION[[#This Row],[Mes numero]],1)</f>
        <v>42583</v>
      </c>
      <c r="G3545" s="160">
        <v>12199</v>
      </c>
      <c r="H3545" s="25">
        <v>891101577</v>
      </c>
      <c r="I3545" s="3" t="str">
        <f>+VLOOKUP(FACTURACION[[#This Row],[NIT]],TABLACLIENTE,2,FALSE)</f>
        <v>ALCANOS DE COLOMBIA S.A. E.S.P</v>
      </c>
      <c r="J3545" s="3" t="s">
        <v>886</v>
      </c>
      <c r="K3545" s="12" t="str">
        <f>+VLOOKUP(FACTURACION[[#This Row],[REFERENCIA]],CODINV,2,FALSE)</f>
        <v>FILTER ASSEMBLY (COMPOSITE)</v>
      </c>
      <c r="L3545" s="12" t="str">
        <f>IF(VLOOKUP(FACTURACION[[#This Row],[REFERENCIA]],CODINV,3,FALSE)=0,"",VLOOKUP(FACTURACION[[#This Row],[REFERENCIA]],CODINV,3,FALSE))</f>
        <v>78480P001</v>
      </c>
      <c r="M3545" s="12" t="str">
        <f>+VLOOKUP(FACTURACION[[#This Row],[REFERENCIA]],CODINV,4,FALSE)</f>
        <v>FILTROS</v>
      </c>
      <c r="N3545" s="12" t="str">
        <f>+VLOOKUP(FACTURACION[[#This Row],[REFERENCIA]],CODINV,5,FALSE)</f>
        <v>HONEYWELL</v>
      </c>
      <c r="O3545" s="3">
        <v>50</v>
      </c>
      <c r="P3545" s="31">
        <v>83982</v>
      </c>
      <c r="Q3545" s="24">
        <f>+FACTURACION[[#This Row],[CANTIDAD]]*FACTURACION[[#This Row],[VR UNITARIO]]/1000</f>
        <v>4199.1000000000004</v>
      </c>
      <c r="R3545" s="3" t="str">
        <f>+VLOOKUP(FACTURACION[[#This Row],[NIT]],TABLACLIENTE,5,FALSE)</f>
        <v>NEIVA</v>
      </c>
    </row>
    <row r="3546" spans="3:18">
      <c r="C3546" s="29">
        <v>2016</v>
      </c>
      <c r="D3546" s="30" t="s">
        <v>701</v>
      </c>
      <c r="E3546" s="30">
        <f>MONTH(FACTURACION[[#This Row],[MES]]&amp;1)</f>
        <v>8</v>
      </c>
      <c r="F3546" s="223">
        <f>DATE(FACTURACION[[#This Row],[AÑO]],FACTURACION[[#This Row],[Mes numero]],1)</f>
        <v>42583</v>
      </c>
      <c r="G3546" s="160">
        <v>12218</v>
      </c>
      <c r="H3546" s="25">
        <v>890503900</v>
      </c>
      <c r="I3546" s="3" t="str">
        <f>+VLOOKUP(FACTURACION[[#This Row],[NIT]],TABLACLIENTE,2,FALSE)</f>
        <v>GASES DEL ORIENTE S.A. E.S.P.</v>
      </c>
      <c r="J3546" s="3" t="s">
        <v>886</v>
      </c>
      <c r="K3546" s="12" t="str">
        <f>+VLOOKUP(FACTURACION[[#This Row],[REFERENCIA]],CODINV,2,FALSE)</f>
        <v>FILTER ASSEMBLY (COMPOSITE)</v>
      </c>
      <c r="L3546" s="12" t="str">
        <f>IF(VLOOKUP(FACTURACION[[#This Row],[REFERENCIA]],CODINV,3,FALSE)=0,"",VLOOKUP(FACTURACION[[#This Row],[REFERENCIA]],CODINV,3,FALSE))</f>
        <v>78480P001</v>
      </c>
      <c r="M3546" s="12" t="str">
        <f>+VLOOKUP(FACTURACION[[#This Row],[REFERENCIA]],CODINV,4,FALSE)</f>
        <v>FILTROS</v>
      </c>
      <c r="N3546" s="12" t="str">
        <f>+VLOOKUP(FACTURACION[[#This Row],[REFERENCIA]],CODINV,5,FALSE)</f>
        <v>HONEYWELL</v>
      </c>
      <c r="O3546" s="3">
        <v>29</v>
      </c>
      <c r="P3546" s="31">
        <v>55265</v>
      </c>
      <c r="Q3546" s="24">
        <f>+FACTURACION[[#This Row],[CANTIDAD]]*FACTURACION[[#This Row],[VR UNITARIO]]/1000</f>
        <v>1602.6849999999999</v>
      </c>
      <c r="R3546" s="3" t="str">
        <f>+VLOOKUP(FACTURACION[[#This Row],[NIT]],TABLACLIENTE,5,FALSE)</f>
        <v>CUCUTA</v>
      </c>
    </row>
    <row r="3547" spans="3:18">
      <c r="C3547" s="29">
        <v>2016</v>
      </c>
      <c r="D3547" s="30" t="s">
        <v>701</v>
      </c>
      <c r="E3547" s="30">
        <f>MONTH(FACTURACION[[#This Row],[MES]]&amp;1)</f>
        <v>8</v>
      </c>
      <c r="F3547" s="223">
        <f>DATE(FACTURACION[[#This Row],[AÑO]],FACTURACION[[#This Row],[Mes numero]],1)</f>
        <v>42583</v>
      </c>
      <c r="G3547" s="160">
        <v>12218</v>
      </c>
      <c r="H3547" s="25">
        <v>890503900</v>
      </c>
      <c r="I3547" s="3" t="str">
        <f>+VLOOKUP(FACTURACION[[#This Row],[NIT]],TABLACLIENTE,2,FALSE)</f>
        <v>GASES DEL ORIENTE S.A. E.S.P.</v>
      </c>
      <c r="J3547" s="3" t="s">
        <v>200</v>
      </c>
      <c r="K3547" s="12" t="str">
        <f>+VLOOKUP(FACTURACION[[#This Row],[REFERENCIA]],CODINV,2,FALSE)</f>
        <v>MANIFOLD PLUG KIT</v>
      </c>
      <c r="L3547" s="12" t="str">
        <f>IF(VLOOKUP(FACTURACION[[#This Row],[REFERENCIA]],CODINV,3,FALSE)=0,"",VLOOKUP(FACTURACION[[#This Row],[REFERENCIA]],CODINV,3,FALSE))</f>
        <v>74036K001</v>
      </c>
      <c r="M3547" s="12" t="str">
        <f>+VLOOKUP(FACTURACION[[#This Row],[REFERENCIA]],CODINV,4,FALSE)</f>
        <v>REPUESTOS Y ACCESORIOS</v>
      </c>
      <c r="N3547" s="12" t="str">
        <f>+VLOOKUP(FACTURACION[[#This Row],[REFERENCIA]],CODINV,5,FALSE)</f>
        <v>HONEYWELL</v>
      </c>
      <c r="O3547" s="3">
        <v>9</v>
      </c>
      <c r="P3547" s="31">
        <v>46539</v>
      </c>
      <c r="Q3547" s="24">
        <f>+FACTURACION[[#This Row],[CANTIDAD]]*FACTURACION[[#This Row],[VR UNITARIO]]/1000</f>
        <v>418.851</v>
      </c>
      <c r="R3547" s="3" t="str">
        <f>+VLOOKUP(FACTURACION[[#This Row],[NIT]],TABLACLIENTE,5,FALSE)</f>
        <v>CUCUTA</v>
      </c>
    </row>
    <row r="3548" spans="3:18">
      <c r="C3548" s="29">
        <v>2016</v>
      </c>
      <c r="D3548" s="30" t="s">
        <v>701</v>
      </c>
      <c r="E3548" s="30">
        <f>MONTH(FACTURACION[[#This Row],[MES]]&amp;1)</f>
        <v>8</v>
      </c>
      <c r="F3548" s="223">
        <f>DATE(FACTURACION[[#This Row],[AÑO]],FACTURACION[[#This Row],[Mes numero]],1)</f>
        <v>42583</v>
      </c>
      <c r="G3548" s="160">
        <v>12218</v>
      </c>
      <c r="H3548" s="25">
        <v>890503900</v>
      </c>
      <c r="I3548" s="3" t="str">
        <f>+VLOOKUP(FACTURACION[[#This Row],[NIT]],TABLACLIENTE,2,FALSE)</f>
        <v>GASES DEL ORIENTE S.A. E.S.P.</v>
      </c>
      <c r="J3548" s="3" t="s">
        <v>576</v>
      </c>
      <c r="K3548" s="12" t="str">
        <f>+VLOOKUP(FACTURACION[[#This Row],[REFERENCIA]],CODINV,2,FALSE)</f>
        <v>KIT AFV INSP. MANIFOLD PLUG</v>
      </c>
      <c r="L3548" s="12" t="str">
        <f>IF(VLOOKUP(FACTURACION[[#This Row],[REFERENCIA]],CODINV,3,FALSE)=0,"",VLOOKUP(FACTURACION[[#This Row],[REFERENCIA]],CODINV,3,FALSE))</f>
        <v>74036K002</v>
      </c>
      <c r="M3548" s="12" t="str">
        <f>+VLOOKUP(FACTURACION[[#This Row],[REFERENCIA]],CODINV,4,FALSE)</f>
        <v>REPUESTOS Y ACCESORIOS</v>
      </c>
      <c r="N3548" s="12" t="str">
        <f>+VLOOKUP(FACTURACION[[#This Row],[REFERENCIA]],CODINV,5,FALSE)</f>
        <v>HONEYWELL</v>
      </c>
      <c r="O3548" s="3">
        <v>13</v>
      </c>
      <c r="P3548" s="31">
        <v>17452</v>
      </c>
      <c r="Q3548" s="24">
        <f>+FACTURACION[[#This Row],[CANTIDAD]]*FACTURACION[[#This Row],[VR UNITARIO]]/1000</f>
        <v>226.876</v>
      </c>
      <c r="R3548" s="3" t="str">
        <f>+VLOOKUP(FACTURACION[[#This Row],[NIT]],TABLACLIENTE,5,FALSE)</f>
        <v>CUCUTA</v>
      </c>
    </row>
    <row r="3549" spans="3:18">
      <c r="C3549" s="29">
        <v>2016</v>
      </c>
      <c r="D3549" s="30" t="s">
        <v>701</v>
      </c>
      <c r="E3549" s="30">
        <f>MONTH(FACTURACION[[#This Row],[MES]]&amp;1)</f>
        <v>8</v>
      </c>
      <c r="F3549" s="223">
        <f>DATE(FACTURACION[[#This Row],[AÑO]],FACTURACION[[#This Row],[Mes numero]],1)</f>
        <v>42583</v>
      </c>
      <c r="G3549" s="160">
        <v>12218</v>
      </c>
      <c r="H3549" s="25">
        <v>890503900</v>
      </c>
      <c r="I3549" s="3" t="str">
        <f>+VLOOKUP(FACTURACION[[#This Row],[NIT]],TABLACLIENTE,2,FALSE)</f>
        <v>GASES DEL ORIENTE S.A. E.S.P.</v>
      </c>
      <c r="J3549" s="3" t="s">
        <v>582</v>
      </c>
      <c r="K3549" s="12" t="str">
        <f>+VLOOKUP(FACTURACION[[#This Row],[REFERENCIA]],CODINV,2,FALSE)</f>
        <v>FILTER INSPIRATOR</v>
      </c>
      <c r="L3549" s="12" t="str">
        <f>IF(VLOOKUP(FACTURACION[[#This Row],[REFERENCIA]],CODINV,3,FALSE)=0,"",VLOOKUP(FACTURACION[[#This Row],[REFERENCIA]],CODINV,3,FALSE))</f>
        <v>74074P001</v>
      </c>
      <c r="M3549" s="12" t="str">
        <f>+VLOOKUP(FACTURACION[[#This Row],[REFERENCIA]],CODINV,4,FALSE)</f>
        <v>FILTROS</v>
      </c>
      <c r="N3549" s="12" t="str">
        <f>+VLOOKUP(FACTURACION[[#This Row],[REFERENCIA]],CODINV,5,FALSE)</f>
        <v>HONEYWELL</v>
      </c>
      <c r="O3549" s="3">
        <v>15</v>
      </c>
      <c r="P3549" s="31">
        <v>279232</v>
      </c>
      <c r="Q3549" s="24">
        <f>+FACTURACION[[#This Row],[CANTIDAD]]*FACTURACION[[#This Row],[VR UNITARIO]]/1000</f>
        <v>4188.4799999999996</v>
      </c>
      <c r="R3549" s="3" t="str">
        <f>+VLOOKUP(FACTURACION[[#This Row],[NIT]],TABLACLIENTE,5,FALSE)</f>
        <v>CUCUTA</v>
      </c>
    </row>
    <row r="3550" spans="3:18">
      <c r="C3550" s="29">
        <v>2016</v>
      </c>
      <c r="D3550" s="30" t="s">
        <v>701</v>
      </c>
      <c r="E3550" s="30">
        <f>MONTH(FACTURACION[[#This Row],[MES]]&amp;1)</f>
        <v>8</v>
      </c>
      <c r="F3550" s="223">
        <f>DATE(FACTURACION[[#This Row],[AÑO]],FACTURACION[[#This Row],[Mes numero]],1)</f>
        <v>42583</v>
      </c>
      <c r="G3550" s="160">
        <v>12214</v>
      </c>
      <c r="H3550" s="25">
        <v>890101691</v>
      </c>
      <c r="I3550" s="3" t="str">
        <f>+VLOOKUP(FACTURACION[[#This Row],[NIT]],TABLACLIENTE,2,FALSE)</f>
        <v>GASES DEL CARIBE S.A.E.S.P. (GASCARIBE S.A E.S.P.)</v>
      </c>
      <c r="J3550" s="2" t="s">
        <v>1246</v>
      </c>
      <c r="K3550" s="12" t="str">
        <f>+VLOOKUP(FACTURACION[[#This Row],[REFERENCIA]],CODINV,2,FALSE)</f>
        <v>FILTRO CFR 1" 160 PSI 5 MIC</v>
      </c>
      <c r="L3550" s="12" t="str">
        <f>IF(VLOOKUP(FACTURACION[[#This Row],[REFERENCIA]],CODINV,3,FALSE)=0,"",VLOOKUP(FACTURACION[[#This Row],[REFERENCIA]],CODINV,3,FALSE))</f>
        <v>RQAA2AOA1A1</v>
      </c>
      <c r="M3550" s="12" t="str">
        <f>+VLOOKUP(FACTURACION[[#This Row],[REFERENCIA]],CODINV,4,FALSE)</f>
        <v>FILTROS</v>
      </c>
      <c r="N3550" s="12" t="str">
        <f>+VLOOKUP(FACTURACION[[#This Row],[REFERENCIA]],CODINV,5,FALSE)</f>
        <v>HONEYWELL</v>
      </c>
      <c r="O3550" s="3">
        <v>10</v>
      </c>
      <c r="P3550" s="31">
        <v>261140</v>
      </c>
      <c r="Q3550" s="24">
        <f>+FACTURACION[[#This Row],[CANTIDAD]]*FACTURACION[[#This Row],[VR UNITARIO]]/1000</f>
        <v>2611.4</v>
      </c>
      <c r="R3550" s="3" t="str">
        <f>+VLOOKUP(FACTURACION[[#This Row],[NIT]],TABLACLIENTE,5,FALSE)</f>
        <v>BARRANQUILLA</v>
      </c>
    </row>
    <row r="3551" spans="3:18">
      <c r="C3551" s="29">
        <v>2016</v>
      </c>
      <c r="D3551" s="30" t="s">
        <v>701</v>
      </c>
      <c r="E3551" s="30">
        <f>MONTH(FACTURACION[[#This Row],[MES]]&amp;1)</f>
        <v>8</v>
      </c>
      <c r="F3551" s="223">
        <f>DATE(FACTURACION[[#This Row],[AÑO]],FACTURACION[[#This Row],[Mes numero]],1)</f>
        <v>42583</v>
      </c>
      <c r="G3551" s="160">
        <v>12213</v>
      </c>
      <c r="H3551" s="25">
        <v>890101691</v>
      </c>
      <c r="I3551" s="3" t="str">
        <f>+VLOOKUP(FACTURACION[[#This Row],[NIT]],TABLACLIENTE,2,FALSE)</f>
        <v>GASES DEL CARIBE S.A.E.S.P. (GASCARIBE S.A E.S.P.)</v>
      </c>
      <c r="J3551" s="3" t="s">
        <v>560</v>
      </c>
      <c r="K3551" s="12" t="str">
        <f>+VLOOKUP(FACTURACION[[#This Row],[REFERENCIA]],CODINV,2,FALSE)</f>
        <v>ELEM 10 MIC 2&amp;3 CFR</v>
      </c>
      <c r="L3551" s="12" t="str">
        <f>IF(VLOOKUP(FACTURACION[[#This Row],[REFERENCIA]],CODINV,3,FALSE)=0,"",VLOOKUP(FACTURACION[[#This Row],[REFERENCIA]],CODINV,3,FALSE))</f>
        <v>78155P017</v>
      </c>
      <c r="M3551" s="12" t="str">
        <f>+VLOOKUP(FACTURACION[[#This Row],[REFERENCIA]],CODINV,4,FALSE)</f>
        <v>REPUESTOS Y ACCESORIOS</v>
      </c>
      <c r="N3551" s="12" t="str">
        <f>+VLOOKUP(FACTURACION[[#This Row],[REFERENCIA]],CODINV,5,FALSE)</f>
        <v>HONEYWELL</v>
      </c>
      <c r="O3551" s="3">
        <v>10</v>
      </c>
      <c r="P3551" s="31">
        <v>254735</v>
      </c>
      <c r="Q3551" s="24">
        <f>+FACTURACION[[#This Row],[CANTIDAD]]*FACTURACION[[#This Row],[VR UNITARIO]]/1000</f>
        <v>2547.35</v>
      </c>
      <c r="R3551" s="3" t="str">
        <f>+VLOOKUP(FACTURACION[[#This Row],[NIT]],TABLACLIENTE,5,FALSE)</f>
        <v>BARRANQUILLA</v>
      </c>
    </row>
    <row r="3552" spans="3:18">
      <c r="C3552" s="29">
        <v>2016</v>
      </c>
      <c r="D3552" s="30" t="s">
        <v>701</v>
      </c>
      <c r="E3552" s="30">
        <f>MONTH(FACTURACION[[#This Row],[MES]]&amp;1)</f>
        <v>8</v>
      </c>
      <c r="F3552" s="223">
        <f>DATE(FACTURACION[[#This Row],[AÑO]],FACTURACION[[#This Row],[Mes numero]],1)</f>
        <v>42583</v>
      </c>
      <c r="G3552" s="160">
        <v>12180</v>
      </c>
      <c r="H3552" s="25">
        <v>890500726</v>
      </c>
      <c r="I3552" s="3" t="str">
        <f>+VLOOKUP(FACTURACION[[#This Row],[NIT]],TABLACLIENTE,2,FALSE)</f>
        <v>NORTESANTANDEREANA DE GAS S.A. E.S.P (NORGAS S.A. E.S.P.)</v>
      </c>
      <c r="J3552" s="3" t="s">
        <v>258</v>
      </c>
      <c r="K3552" s="12" t="str">
        <f>+VLOOKUP(FACTURACION[[#This Row],[REFERENCIA]],CODINV,2,FALSE)</f>
        <v>LICENCIA PREMIUM TROYA III</v>
      </c>
      <c r="L3552" s="12" t="str">
        <f>IF(VLOOKUP(FACTURACION[[#This Row],[REFERENCIA]],CODINV,3,FALSE)=0,"",VLOOKUP(FACTURACION[[#This Row],[REFERENCIA]],CODINV,3,FALSE))</f>
        <v>720370001YY</v>
      </c>
      <c r="M3552" s="12" t="str">
        <f>+VLOOKUP(FACTURACION[[#This Row],[REFERENCIA]],CODINV,4,FALSE)</f>
        <v>REPUESTOS Y ACCESORIOS</v>
      </c>
      <c r="N3552" s="12" t="str">
        <f>+VLOOKUP(FACTURACION[[#This Row],[REFERENCIA]],CODINV,5,FALSE)</f>
        <v>RED SEAL MEASUREMENT</v>
      </c>
      <c r="O3552" s="3">
        <v>1</v>
      </c>
      <c r="P3552" s="31">
        <v>1267015</v>
      </c>
      <c r="Q3552" s="24">
        <f>+FACTURACION[[#This Row],[CANTIDAD]]*FACTURACION[[#This Row],[VR UNITARIO]]/1000</f>
        <v>1267.0150000000001</v>
      </c>
      <c r="R3552" s="3" t="str">
        <f>+VLOOKUP(FACTURACION[[#This Row],[NIT]],TABLACLIENTE,5,FALSE)</f>
        <v>BUCARAMANGA</v>
      </c>
    </row>
    <row r="3553" spans="3:18">
      <c r="C3553" s="29">
        <v>2016</v>
      </c>
      <c r="D3553" s="30" t="s">
        <v>701</v>
      </c>
      <c r="E3553" s="30">
        <f>MONTH(FACTURACION[[#This Row],[MES]]&amp;1)</f>
        <v>8</v>
      </c>
      <c r="F3553" s="223">
        <f>DATE(FACTURACION[[#This Row],[AÑO]],FACTURACION[[#This Row],[Mes numero]],1)</f>
        <v>42583</v>
      </c>
      <c r="G3553" s="160">
        <v>12226</v>
      </c>
      <c r="H3553" s="25">
        <v>890310688</v>
      </c>
      <c r="I3553" s="3" t="str">
        <f>+VLOOKUP(FACTURACION[[#This Row],[NIT]],TABLACLIENTE,2,FALSE)</f>
        <v>COLGAS DE OCCIDENTE S.A. E.S.P.</v>
      </c>
      <c r="J3553" s="3" t="s">
        <v>259</v>
      </c>
      <c r="K3553" s="12" t="str">
        <f>+VLOOKUP(FACTURACION[[#This Row],[REFERENCIA]],CODINV,2,FALSE)</f>
        <v>KIT CONVERSION TROYA III</v>
      </c>
      <c r="L3553" s="12" t="str">
        <f>IF(VLOOKUP(FACTURACION[[#This Row],[REFERENCIA]],CODINV,3,FALSE)=0,"",VLOOKUP(FACTURACION[[#This Row],[REFERENCIA]],CODINV,3,FALSE))</f>
        <v>72-037-001YY</v>
      </c>
      <c r="M3553" s="12" t="str">
        <f>+VLOOKUP(FACTURACION[[#This Row],[REFERENCIA]],CODINV,4,FALSE)</f>
        <v>REPUESTOS Y ACCESORIOS</v>
      </c>
      <c r="N3553" s="12" t="str">
        <f>+VLOOKUP(FACTURACION[[#This Row],[REFERENCIA]],CODINV,5,FALSE)</f>
        <v>RED SEAL MEASUREMENT</v>
      </c>
      <c r="O3553" s="3">
        <v>4</v>
      </c>
      <c r="P3553" s="31">
        <v>1798000</v>
      </c>
      <c r="Q3553" s="24">
        <f>+FACTURACION[[#This Row],[CANTIDAD]]*FACTURACION[[#This Row],[VR UNITARIO]]/1000</f>
        <v>7192</v>
      </c>
      <c r="R3553" s="3" t="str">
        <f>+VLOOKUP(FACTURACION[[#This Row],[NIT]],TABLACLIENTE,5,FALSE)</f>
        <v>CALI</v>
      </c>
    </row>
    <row r="3554" spans="3:18">
      <c r="C3554" s="29">
        <v>2016</v>
      </c>
      <c r="D3554" s="30" t="s">
        <v>701</v>
      </c>
      <c r="E3554" s="30">
        <f>MONTH(FACTURACION[[#This Row],[MES]]&amp;1)</f>
        <v>8</v>
      </c>
      <c r="F3554" s="223">
        <f>DATE(FACTURACION[[#This Row],[AÑO]],FACTURACION[[#This Row],[Mes numero]],1)</f>
        <v>42583</v>
      </c>
      <c r="G3554" s="160">
        <v>12204</v>
      </c>
      <c r="H3554" s="25">
        <v>800074033</v>
      </c>
      <c r="I3554" s="3" t="str">
        <f>+VLOOKUP(FACTURACION[[#This Row],[NIT]],TABLACLIENTE,2,FALSE)</f>
        <v>COMPAÑIAS ASOCIADAS DE GAS S.A. E.S.P (ASOGAS SA ESP)</v>
      </c>
      <c r="J3554" s="3" t="s">
        <v>259</v>
      </c>
      <c r="K3554" s="12" t="str">
        <f>+VLOOKUP(FACTURACION[[#This Row],[REFERENCIA]],CODINV,2,FALSE)</f>
        <v>KIT CONVERSION TROYA III</v>
      </c>
      <c r="L3554" s="12" t="str">
        <f>IF(VLOOKUP(FACTURACION[[#This Row],[REFERENCIA]],CODINV,3,FALSE)=0,"",VLOOKUP(FACTURACION[[#This Row],[REFERENCIA]],CODINV,3,FALSE))</f>
        <v>72-037-001YY</v>
      </c>
      <c r="M3554" s="12" t="str">
        <f>+VLOOKUP(FACTURACION[[#This Row],[REFERENCIA]],CODINV,4,FALSE)</f>
        <v>REPUESTOS Y ACCESORIOS</v>
      </c>
      <c r="N3554" s="12" t="str">
        <f>+VLOOKUP(FACTURACION[[#This Row],[REFERENCIA]],CODINV,5,FALSE)</f>
        <v>RED SEAL MEASUREMENT</v>
      </c>
      <c r="O3554" s="3">
        <v>4</v>
      </c>
      <c r="P3554" s="31">
        <v>1770624</v>
      </c>
      <c r="Q3554" s="24">
        <f>+FACTURACION[[#This Row],[CANTIDAD]]*FACTURACION[[#This Row],[VR UNITARIO]]/1000</f>
        <v>7082.4960000000001</v>
      </c>
      <c r="R3554" s="3" t="str">
        <f>+VLOOKUP(FACTURACION[[#This Row],[NIT]],TABLACLIENTE,5,FALSE)</f>
        <v>MOSQUERA</v>
      </c>
    </row>
    <row r="3555" spans="3:18">
      <c r="C3555" s="29">
        <v>2016</v>
      </c>
      <c r="D3555" s="30" t="s">
        <v>701</v>
      </c>
      <c r="E3555" s="30">
        <f>MONTH(FACTURACION[[#This Row],[MES]]&amp;1)</f>
        <v>8</v>
      </c>
      <c r="F3555" s="223">
        <f>DATE(FACTURACION[[#This Row],[AÑO]],FACTURACION[[#This Row],[Mes numero]],1)</f>
        <v>42583</v>
      </c>
      <c r="G3555" s="160">
        <v>12222</v>
      </c>
      <c r="H3555" s="25">
        <v>900396759</v>
      </c>
      <c r="I3555" s="3" t="str">
        <f>+VLOOKUP(FACTURACION[[#This Row],[NIT]],TABLACLIENTE,2,FALSE)</f>
        <v>CHILCO DISTRIBUIDORA DE GAS Y ENERGIA S.A.S. E.S.P.</v>
      </c>
      <c r="J3555" s="3" t="s">
        <v>311</v>
      </c>
      <c r="K3555" s="12" t="str">
        <f>+VLOOKUP(FACTURACION[[#This Row],[REFERENCIA]],CODINV,2,FALSE)</f>
        <v>MANGUERA TRENZA 1/2"</v>
      </c>
      <c r="L3555" s="12" t="str">
        <f>IF(VLOOKUP(FACTURACION[[#This Row],[REFERENCIA]],CODINV,3,FALSE)=0,"",VLOOKUP(FACTURACION[[#This Row],[REFERENCIA]],CODINV,3,FALSE))</f>
        <v/>
      </c>
      <c r="M3555" s="12" t="str">
        <f>+VLOOKUP(FACTURACION[[#This Row],[REFERENCIA]],CODINV,4,FALSE)</f>
        <v>REPUESTOS Y ACCESORIOS</v>
      </c>
      <c r="N3555" s="12" t="str">
        <f>+VLOOKUP(FACTURACION[[#This Row],[REFERENCIA]],CODINV,5,FALSE)</f>
        <v>PARKER</v>
      </c>
      <c r="O3555" s="3">
        <v>1</v>
      </c>
      <c r="P3555" s="31">
        <v>30000</v>
      </c>
      <c r="Q3555" s="24">
        <f>+FACTURACION[[#This Row],[CANTIDAD]]*FACTURACION[[#This Row],[VR UNITARIO]]/1000</f>
        <v>30</v>
      </c>
      <c r="R3555" s="3" t="str">
        <f>+VLOOKUP(FACTURACION[[#This Row],[NIT]],TABLACLIENTE,5,FALSE)</f>
        <v>BOGOTÁ D.C.</v>
      </c>
    </row>
    <row r="3556" spans="3:18">
      <c r="C3556" s="37">
        <v>2016</v>
      </c>
      <c r="D3556" s="38" t="s">
        <v>701</v>
      </c>
      <c r="E3556" s="38">
        <f>MONTH(FACTURACION[[#This Row],[MES]]&amp;1)</f>
        <v>8</v>
      </c>
      <c r="F3556" s="223">
        <f>DATE(FACTURACION[[#This Row],[AÑO]],FACTURACION[[#This Row],[Mes numero]],1)</f>
        <v>42583</v>
      </c>
      <c r="G3556" s="160">
        <v>12205</v>
      </c>
      <c r="H3556" s="39">
        <v>900255894</v>
      </c>
      <c r="I3556" s="40" t="str">
        <f>+VLOOKUP(FACTURACION[[#This Row],[NIT]],TABLACLIENTE,2,FALSE)</f>
        <v>INSTALACIONES HIDROSANITARIAS CARDENAS E.U.</v>
      </c>
      <c r="J3556" s="41" t="s">
        <v>35</v>
      </c>
      <c r="K3556" s="12" t="str">
        <f>+VLOOKUP(FACTURACION[[#This Row],[REFERENCIA]],CODINV,2,FALSE)</f>
        <v>REGULADOR 3/4"  PRIMERA ETAPA POL</v>
      </c>
      <c r="L3556" s="12" t="str">
        <f>IF(VLOOKUP(FACTURACION[[#This Row],[REFERENCIA]],CODINV,3,FALSE)=0,"",VLOOKUP(FACTURACION[[#This Row],[REFERENCIA]],CODINV,3,FALSE))</f>
        <v>LV4403TR96</v>
      </c>
      <c r="M3556" s="12" t="str">
        <f>+VLOOKUP(FACTURACION[[#This Row],[REFERENCIA]],CODINV,4,FALSE)</f>
        <v>REGULADORES</v>
      </c>
      <c r="N3556" s="12" t="str">
        <f>+VLOOKUP(FACTURACION[[#This Row],[REFERENCIA]],CODINV,5,FALSE)</f>
        <v>REGO</v>
      </c>
      <c r="O3556" s="41">
        <v>1</v>
      </c>
      <c r="P3556" s="42">
        <v>130000</v>
      </c>
      <c r="Q3556" s="43">
        <f>+FACTURACION[[#This Row],[CANTIDAD]]*FACTURACION[[#This Row],[VR UNITARIO]]/1000</f>
        <v>130</v>
      </c>
      <c r="R3556" s="3" t="str">
        <f>+VLOOKUP(FACTURACION[[#This Row],[NIT]],TABLACLIENTE,5,FALSE)</f>
        <v>BOGOTÁ D.C.</v>
      </c>
    </row>
    <row r="3557" spans="3:18">
      <c r="C3557" s="29">
        <v>2016</v>
      </c>
      <c r="D3557" s="30" t="s">
        <v>701</v>
      </c>
      <c r="E3557" s="30">
        <f>MONTH(FACTURACION[[#This Row],[MES]]&amp;1)</f>
        <v>8</v>
      </c>
      <c r="F3557" s="223">
        <f>DATE(FACTURACION[[#This Row],[AÑO]],FACTURACION[[#This Row],[Mes numero]],1)</f>
        <v>42583</v>
      </c>
      <c r="G3557" s="160">
        <v>12201</v>
      </c>
      <c r="H3557" s="25">
        <v>900396759</v>
      </c>
      <c r="I3557" s="3" t="str">
        <f>+VLOOKUP(FACTURACION[[#This Row],[NIT]],TABLACLIENTE,2,FALSE)</f>
        <v>CHILCO DISTRIBUIDORA DE GAS Y ENERGIA S.A.S. E.S.P.</v>
      </c>
      <c r="J3557" s="3" t="s">
        <v>458</v>
      </c>
      <c r="K3557" s="12" t="str">
        <f>+VLOOKUP(FACTURACION[[#This Row],[REFERENCIA]],CODINV,2,FALSE)</f>
        <v>SERVICE VALVE</v>
      </c>
      <c r="L3557" s="12" t="str">
        <f>IF(VLOOKUP(FACTURACION[[#This Row],[REFERENCIA]],CODINV,3,FALSE)=0,"",VLOOKUP(FACTURACION[[#This Row],[REFERENCIA]],CODINV,3,FALSE))</f>
        <v>9101H5</v>
      </c>
      <c r="M3557" s="12" t="str">
        <f>+VLOOKUP(FACTURACION[[#This Row],[REFERENCIA]],CODINV,4,FALSE)</f>
        <v>VÁLVULAS Y MULTIVÁLVULAS</v>
      </c>
      <c r="N3557" s="12" t="str">
        <f>+VLOOKUP(FACTURACION[[#This Row],[REFERENCIA]],CODINV,5,FALSE)</f>
        <v>REGO</v>
      </c>
      <c r="O3557" s="3">
        <v>1</v>
      </c>
      <c r="P3557" s="31">
        <v>30000</v>
      </c>
      <c r="Q3557" s="24">
        <f>+FACTURACION[[#This Row],[CANTIDAD]]*FACTURACION[[#This Row],[VR UNITARIO]]/1000</f>
        <v>30</v>
      </c>
      <c r="R3557" s="3" t="str">
        <f>+VLOOKUP(FACTURACION[[#This Row],[NIT]],TABLACLIENTE,5,FALSE)</f>
        <v>BOGOTÁ D.C.</v>
      </c>
    </row>
    <row r="3558" spans="3:18">
      <c r="C3558" s="29">
        <v>2016</v>
      </c>
      <c r="D3558" s="30" t="s">
        <v>701</v>
      </c>
      <c r="E3558" s="30">
        <f>MONTH(FACTURACION[[#This Row],[MES]]&amp;1)</f>
        <v>8</v>
      </c>
      <c r="F3558" s="223">
        <f>DATE(FACTURACION[[#This Row],[AÑO]],FACTURACION[[#This Row],[Mes numero]],1)</f>
        <v>42583</v>
      </c>
      <c r="G3558" s="160">
        <v>12190</v>
      </c>
      <c r="H3558" s="25">
        <v>890310688</v>
      </c>
      <c r="I3558" s="3" t="str">
        <f>+VLOOKUP(FACTURACION[[#This Row],[NIT]],TABLACLIENTE,2,FALSE)</f>
        <v>COLGAS DE OCCIDENTE S.A. E.S.P.</v>
      </c>
      <c r="J3558" s="3" t="s">
        <v>98</v>
      </c>
      <c r="K3558" s="12" t="str">
        <f>+VLOOKUP(FACTURACION[[#This Row],[REFERENCIA]],CODINV,2,FALSE)</f>
        <v>MULTIVALVULA 1".</v>
      </c>
      <c r="L3558" s="12" t="str">
        <f>IF(VLOOKUP(FACTURACION[[#This Row],[REFERENCIA]],CODINV,3,FALSE)=0,"",VLOOKUP(FACTURACION[[#This Row],[REFERENCIA]],CODINV,3,FALSE))</f>
        <v>6542R12.0</v>
      </c>
      <c r="M3558" s="12" t="str">
        <f>+VLOOKUP(FACTURACION[[#This Row],[REFERENCIA]],CODINV,4,FALSE)</f>
        <v>VÁLVULAS Y MULTIVÁLVULAS</v>
      </c>
      <c r="N3558" s="12" t="str">
        <f>+VLOOKUP(FACTURACION[[#This Row],[REFERENCIA]],CODINV,5,FALSE)</f>
        <v>REGO</v>
      </c>
      <c r="O3558" s="3">
        <v>3</v>
      </c>
      <c r="P3558" s="31">
        <v>308000</v>
      </c>
      <c r="Q3558" s="24">
        <f>+FACTURACION[[#This Row],[CANTIDAD]]*FACTURACION[[#This Row],[VR UNITARIO]]/1000</f>
        <v>924</v>
      </c>
      <c r="R3558" s="3" t="str">
        <f>+VLOOKUP(FACTURACION[[#This Row],[NIT]],TABLACLIENTE,5,FALSE)</f>
        <v>CALI</v>
      </c>
    </row>
    <row r="3559" spans="3:18">
      <c r="C3559" s="29">
        <v>2016</v>
      </c>
      <c r="D3559" s="30" t="s">
        <v>701</v>
      </c>
      <c r="E3559" s="30">
        <f>MONTH(FACTURACION[[#This Row],[MES]]&amp;1)</f>
        <v>8</v>
      </c>
      <c r="F3559" s="223">
        <f>DATE(FACTURACION[[#This Row],[AÑO]],FACTURACION[[#This Row],[Mes numero]],1)</f>
        <v>42583</v>
      </c>
      <c r="G3559" s="160">
        <v>12206</v>
      </c>
      <c r="H3559" s="25">
        <v>830137252</v>
      </c>
      <c r="I3559" s="3" t="str">
        <f>+VLOOKUP(FACTURACION[[#This Row],[NIT]],TABLACLIENTE,2,FALSE)</f>
        <v>SAGENCO SAS</v>
      </c>
      <c r="J3559" s="3" t="s">
        <v>165</v>
      </c>
      <c r="K3559" s="12" t="str">
        <f>+VLOOKUP(FACTURACION[[#This Row],[REFERENCIA]],CODINV,2,FALSE)</f>
        <v>KIT DE EMPAQUE RETORNO</v>
      </c>
      <c r="L3559" s="12" t="str">
        <f>IF(VLOOKUP(FACTURACION[[#This Row],[REFERENCIA]],CODINV,3,FALSE)=0,"",VLOOKUP(FACTURACION[[#This Row],[REFERENCIA]],CODINV,3,FALSE))</f>
        <v>8475-81A</v>
      </c>
      <c r="M3559" s="12" t="str">
        <f>+VLOOKUP(FACTURACION[[#This Row],[REFERENCIA]],CODINV,4,FALSE)</f>
        <v>REPUESTOS Y ACCESORIOS</v>
      </c>
      <c r="N3559" s="12" t="str">
        <f>+VLOOKUP(FACTURACION[[#This Row],[REFERENCIA]],CODINV,5,FALSE)</f>
        <v>REGO</v>
      </c>
      <c r="O3559" s="3">
        <v>1</v>
      </c>
      <c r="P3559" s="31">
        <v>15000</v>
      </c>
      <c r="Q3559" s="24">
        <f>+FACTURACION[[#This Row],[CANTIDAD]]*FACTURACION[[#This Row],[VR UNITARIO]]/1000</f>
        <v>15</v>
      </c>
      <c r="R3559" s="3" t="str">
        <f>+VLOOKUP(FACTURACION[[#This Row],[NIT]],TABLACLIENTE,5,FALSE)</f>
        <v>BOGOTÁ D.C.</v>
      </c>
    </row>
    <row r="3560" spans="3:18">
      <c r="C3560" s="29">
        <v>2016</v>
      </c>
      <c r="D3560" s="30" t="s">
        <v>701</v>
      </c>
      <c r="E3560" s="30">
        <f>MONTH(FACTURACION[[#This Row],[MES]]&amp;1)</f>
        <v>8</v>
      </c>
      <c r="F3560" s="223">
        <f>DATE(FACTURACION[[#This Row],[AÑO]],FACTURACION[[#This Row],[Mes numero]],1)</f>
        <v>42583</v>
      </c>
      <c r="G3560" s="160">
        <v>12222</v>
      </c>
      <c r="H3560" s="25">
        <v>900396759</v>
      </c>
      <c r="I3560" s="3" t="str">
        <f>+VLOOKUP(FACTURACION[[#This Row],[NIT]],TABLACLIENTE,2,FALSE)</f>
        <v>CHILCO DISTRIBUIDORA DE GAS Y ENERGIA S.A.S. E.S.P.</v>
      </c>
      <c r="J3560" s="3" t="s">
        <v>169</v>
      </c>
      <c r="K3560" s="12" t="str">
        <f>+VLOOKUP(FACTURACION[[#This Row],[REFERENCIA]],CODINV,2,FALSE)</f>
        <v>VALVULA DE ALIVIO HIDROSTATICA 1/4"</v>
      </c>
      <c r="L3560" s="12" t="str">
        <f>IF(VLOOKUP(FACTURACION[[#This Row],[REFERENCIA]],CODINV,3,FALSE)=0,"",VLOOKUP(FACTURACION[[#This Row],[REFERENCIA]],CODINV,3,FALSE))</f>
        <v>3127U</v>
      </c>
      <c r="M3560" s="12" t="str">
        <f>+VLOOKUP(FACTURACION[[#This Row],[REFERENCIA]],CODINV,4,FALSE)</f>
        <v>VÁLVULAS Y MULTIVÁLVULAS</v>
      </c>
      <c r="N3560" s="12" t="str">
        <f>+VLOOKUP(FACTURACION[[#This Row],[REFERENCIA]],CODINV,5,FALSE)</f>
        <v>REGO</v>
      </c>
      <c r="O3560" s="3">
        <v>1</v>
      </c>
      <c r="P3560" s="31">
        <v>37000</v>
      </c>
      <c r="Q3560" s="24">
        <f>+FACTURACION[[#This Row],[CANTIDAD]]*FACTURACION[[#This Row],[VR UNITARIO]]/1000</f>
        <v>37</v>
      </c>
      <c r="R3560" s="3" t="str">
        <f>+VLOOKUP(FACTURACION[[#This Row],[NIT]],TABLACLIENTE,5,FALSE)</f>
        <v>BOGOTÁ D.C.</v>
      </c>
    </row>
    <row r="3561" spans="3:18">
      <c r="C3561" s="29">
        <v>2016</v>
      </c>
      <c r="D3561" s="30" t="s">
        <v>701</v>
      </c>
      <c r="E3561" s="30">
        <f>MONTH(FACTURACION[[#This Row],[MES]]&amp;1)</f>
        <v>8</v>
      </c>
      <c r="F3561" s="223">
        <f>DATE(FACTURACION[[#This Row],[AÑO]],FACTURACION[[#This Row],[Mes numero]],1)</f>
        <v>42583</v>
      </c>
      <c r="G3561" s="160">
        <v>12230</v>
      </c>
      <c r="H3561" s="25">
        <v>830137252</v>
      </c>
      <c r="I3561" s="3" t="str">
        <f>+VLOOKUP(FACTURACION[[#This Row],[NIT]],TABLACLIENTE,2,FALSE)</f>
        <v>SAGENCO SAS</v>
      </c>
      <c r="J3561" s="3" t="s">
        <v>169</v>
      </c>
      <c r="K3561" s="12" t="str">
        <f>+VLOOKUP(FACTURACION[[#This Row],[REFERENCIA]],CODINV,2,FALSE)</f>
        <v>VALVULA DE ALIVIO HIDROSTATICA 1/4"</v>
      </c>
      <c r="L3561" s="12" t="str">
        <f>IF(VLOOKUP(FACTURACION[[#This Row],[REFERENCIA]],CODINV,3,FALSE)=0,"",VLOOKUP(FACTURACION[[#This Row],[REFERENCIA]],CODINV,3,FALSE))</f>
        <v>3127U</v>
      </c>
      <c r="M3561" s="12" t="str">
        <f>+VLOOKUP(FACTURACION[[#This Row],[REFERENCIA]],CODINV,4,FALSE)</f>
        <v>VÁLVULAS Y MULTIVÁLVULAS</v>
      </c>
      <c r="N3561" s="12" t="str">
        <f>+VLOOKUP(FACTURACION[[#This Row],[REFERENCIA]],CODINV,5,FALSE)</f>
        <v>REGO</v>
      </c>
      <c r="O3561" s="3">
        <v>1</v>
      </c>
      <c r="P3561" s="31">
        <v>37000</v>
      </c>
      <c r="Q3561" s="24">
        <f>+FACTURACION[[#This Row],[CANTIDAD]]*FACTURACION[[#This Row],[VR UNITARIO]]/1000</f>
        <v>37</v>
      </c>
      <c r="R3561" s="3" t="str">
        <f>+VLOOKUP(FACTURACION[[#This Row],[NIT]],TABLACLIENTE,5,FALSE)</f>
        <v>BOGOTÁ D.C.</v>
      </c>
    </row>
    <row r="3562" spans="3:18">
      <c r="C3562" s="29">
        <v>2016</v>
      </c>
      <c r="D3562" s="30" t="s">
        <v>701</v>
      </c>
      <c r="E3562" s="30">
        <f>MONTH(FACTURACION[[#This Row],[MES]]&amp;1)</f>
        <v>8</v>
      </c>
      <c r="F3562" s="223">
        <f>DATE(FACTURACION[[#This Row],[AÑO]],FACTURACION[[#This Row],[Mes numero]],1)</f>
        <v>42583</v>
      </c>
      <c r="G3562" s="160">
        <v>12234</v>
      </c>
      <c r="H3562" s="25">
        <v>860510723</v>
      </c>
      <c r="I3562" s="3" t="str">
        <f>+VLOOKUP(FACTURACION[[#This Row],[NIT]],TABLACLIENTE,2,FALSE)</f>
        <v>SAENA DE COLOMBIA S.A.</v>
      </c>
      <c r="J3562" s="3" t="s">
        <v>273</v>
      </c>
      <c r="K3562" s="12" t="str">
        <f>+VLOOKUP(FACTURACION[[#This Row],[REFERENCIA]],CODINV,2,FALSE)</f>
        <v>VALVULA DE ALIVIO EXTERNA 3/4" NPT</v>
      </c>
      <c r="L3562" s="12" t="str">
        <f>IF(VLOOKUP(FACTURACION[[#This Row],[REFERENCIA]],CODINV,3,FALSE)=0,"",VLOOKUP(FACTURACION[[#This Row],[REFERENCIA]],CODINV,3,FALSE))</f>
        <v>3131G</v>
      </c>
      <c r="M3562" s="12" t="str">
        <f>+VLOOKUP(FACTURACION[[#This Row],[REFERENCIA]],CODINV,4,FALSE)</f>
        <v>VÁLVULAS Y MULTIVÁLVULAS</v>
      </c>
      <c r="N3562" s="12" t="str">
        <f>+VLOOKUP(FACTURACION[[#This Row],[REFERENCIA]],CODINV,5,FALSE)</f>
        <v>REGO</v>
      </c>
      <c r="O3562" s="3">
        <v>2</v>
      </c>
      <c r="P3562" s="31">
        <v>125000</v>
      </c>
      <c r="Q3562" s="24">
        <f>+FACTURACION[[#This Row],[CANTIDAD]]*FACTURACION[[#This Row],[VR UNITARIO]]/1000</f>
        <v>250</v>
      </c>
      <c r="R3562" s="3" t="str">
        <f>+VLOOKUP(FACTURACION[[#This Row],[NIT]],TABLACLIENTE,5,FALSE)</f>
        <v>BOGOTÁ D.C.</v>
      </c>
    </row>
    <row r="3563" spans="3:18">
      <c r="C3563" s="29">
        <v>2016</v>
      </c>
      <c r="D3563" s="30" t="s">
        <v>701</v>
      </c>
      <c r="E3563" s="30">
        <f>MONTH(FACTURACION[[#This Row],[MES]]&amp;1)</f>
        <v>8</v>
      </c>
      <c r="F3563" s="223">
        <f>DATE(FACTURACION[[#This Row],[AÑO]],FACTURACION[[#This Row],[Mes numero]],1)</f>
        <v>42583</v>
      </c>
      <c r="G3563" s="160">
        <v>12182</v>
      </c>
      <c r="H3563" s="25">
        <v>890500726</v>
      </c>
      <c r="I3563" s="3" t="str">
        <f>+VLOOKUP(FACTURACION[[#This Row],[NIT]],TABLACLIENTE,2,FALSE)</f>
        <v>NORTESANTANDEREANA DE GAS S.A. E.S.P (NORGAS S.A. E.S.P.)</v>
      </c>
      <c r="J3563" s="3" t="s">
        <v>112</v>
      </c>
      <c r="K3563" s="12" t="str">
        <f>+VLOOKUP(FACTURACION[[#This Row],[REFERENCIA]],CODINV,2,FALSE)</f>
        <v>VALVULA DE ALIVIO SEMINTERNA DE 1"</v>
      </c>
      <c r="L3563" s="12" t="str">
        <f>IF(VLOOKUP(FACTURACION[[#This Row],[REFERENCIA]],CODINV,3,FALSE)=0,"",VLOOKUP(FACTURACION[[#This Row],[REFERENCIA]],CODINV,3,FALSE))</f>
        <v>8684G</v>
      </c>
      <c r="M3563" s="12" t="str">
        <f>+VLOOKUP(FACTURACION[[#This Row],[REFERENCIA]],CODINV,4,FALSE)</f>
        <v>VÁLVULAS Y MULTIVÁLVULAS</v>
      </c>
      <c r="N3563" s="12" t="str">
        <f>+VLOOKUP(FACTURACION[[#This Row],[REFERENCIA]],CODINV,5,FALSE)</f>
        <v>REGO</v>
      </c>
      <c r="O3563" s="3">
        <v>1</v>
      </c>
      <c r="P3563" s="31">
        <v>70000</v>
      </c>
      <c r="Q3563" s="24">
        <f>+FACTURACION[[#This Row],[CANTIDAD]]*FACTURACION[[#This Row],[VR UNITARIO]]/1000</f>
        <v>70</v>
      </c>
      <c r="R3563" s="3" t="str">
        <f>+VLOOKUP(FACTURACION[[#This Row],[NIT]],TABLACLIENTE,5,FALSE)</f>
        <v>BUCARAMANGA</v>
      </c>
    </row>
    <row r="3564" spans="3:18">
      <c r="C3564" s="29">
        <v>2016</v>
      </c>
      <c r="D3564" s="30" t="s">
        <v>701</v>
      </c>
      <c r="E3564" s="30">
        <f>MONTH(FACTURACION[[#This Row],[MES]]&amp;1)</f>
        <v>8</v>
      </c>
      <c r="F3564" s="223">
        <f>DATE(FACTURACION[[#This Row],[AÑO]],FACTURACION[[#This Row],[Mes numero]],1)</f>
        <v>42583</v>
      </c>
      <c r="G3564" s="160">
        <v>12224</v>
      </c>
      <c r="H3564" s="25">
        <v>900396759</v>
      </c>
      <c r="I3564" s="3" t="str">
        <f>+VLOOKUP(FACTURACION[[#This Row],[NIT]],TABLACLIENTE,2,FALSE)</f>
        <v>CHILCO DISTRIBUIDORA DE GAS Y ENERGIA S.A.S. E.S.P.</v>
      </c>
      <c r="J3564" s="3" t="s">
        <v>239</v>
      </c>
      <c r="K3564" s="12" t="str">
        <f>+VLOOKUP(FACTURACION[[#This Row],[REFERENCIA]],CODINV,2,FALSE)</f>
        <v>VALVULA DE ALIVIO INTERNA 2"</v>
      </c>
      <c r="L3564" s="12" t="str">
        <f>IF(VLOOKUP(FACTURACION[[#This Row],[REFERENCIA]],CODINV,3,FALSE)=0,"",VLOOKUP(FACTURACION[[#This Row],[REFERENCIA]],CODINV,3,FALSE))</f>
        <v>A8434G</v>
      </c>
      <c r="M3564" s="12" t="str">
        <f>+VLOOKUP(FACTURACION[[#This Row],[REFERENCIA]],CODINV,4,FALSE)</f>
        <v>VÁLVULAS Y MULTIVÁLVULAS</v>
      </c>
      <c r="N3564" s="12" t="str">
        <f>+VLOOKUP(FACTURACION[[#This Row],[REFERENCIA]],CODINV,5,FALSE)</f>
        <v>REGO</v>
      </c>
      <c r="O3564" s="3">
        <v>1</v>
      </c>
      <c r="P3564" s="31">
        <v>499000</v>
      </c>
      <c r="Q3564" s="24">
        <f>+FACTURACION[[#This Row],[CANTIDAD]]*FACTURACION[[#This Row],[VR UNITARIO]]/1000</f>
        <v>499</v>
      </c>
      <c r="R3564" s="3" t="str">
        <f>+VLOOKUP(FACTURACION[[#This Row],[NIT]],TABLACLIENTE,5,FALSE)</f>
        <v>BOGOTÁ D.C.</v>
      </c>
    </row>
    <row r="3565" spans="3:18">
      <c r="C3565" s="29">
        <v>2016</v>
      </c>
      <c r="D3565" s="30" t="s">
        <v>701</v>
      </c>
      <c r="E3565" s="30">
        <f>MONTH(FACTURACION[[#This Row],[MES]]&amp;1)</f>
        <v>8</v>
      </c>
      <c r="F3565" s="223">
        <f>DATE(FACTURACION[[#This Row],[AÑO]],FACTURACION[[#This Row],[Mes numero]],1)</f>
        <v>42583</v>
      </c>
      <c r="G3565" s="160">
        <v>12192</v>
      </c>
      <c r="H3565" s="25">
        <v>800074033</v>
      </c>
      <c r="I3565" s="3" t="str">
        <f>+VLOOKUP(FACTURACION[[#This Row],[NIT]],TABLACLIENTE,2,FALSE)</f>
        <v>COMPAÑIAS ASOCIADAS DE GAS S.A. E.S.P (ASOGAS SA ESP)</v>
      </c>
      <c r="J3565" s="3" t="s">
        <v>190</v>
      </c>
      <c r="K3565" s="12" t="str">
        <f>+VLOOKUP(FACTURACION[[#This Row],[REFERENCIA]],CODINV,2,FALSE)</f>
        <v>VALVULA DE GLOBO 3/4" RECTA</v>
      </c>
      <c r="L3565" s="12" t="str">
        <f>IF(VLOOKUP(FACTURACION[[#This Row],[REFERENCIA]],CODINV,3,FALSE)=0,"",VLOOKUP(FACTURACION[[#This Row],[REFERENCIA]],CODINV,3,FALSE))</f>
        <v>7705P</v>
      </c>
      <c r="M3565" s="12" t="str">
        <f>+VLOOKUP(FACTURACION[[#This Row],[REFERENCIA]],CODINV,4,FALSE)</f>
        <v>VÁLVULAS Y MULTIVÁLVULAS</v>
      </c>
      <c r="N3565" s="12" t="str">
        <f>+VLOOKUP(FACTURACION[[#This Row],[REFERENCIA]],CODINV,5,FALSE)</f>
        <v>REGO</v>
      </c>
      <c r="O3565" s="3">
        <v>3</v>
      </c>
      <c r="P3565" s="31">
        <v>244000</v>
      </c>
      <c r="Q3565" s="24">
        <f>+FACTURACION[[#This Row],[CANTIDAD]]*FACTURACION[[#This Row],[VR UNITARIO]]/1000</f>
        <v>732</v>
      </c>
      <c r="R3565" s="3" t="str">
        <f>+VLOOKUP(FACTURACION[[#This Row],[NIT]],TABLACLIENTE,5,FALSE)</f>
        <v>MOSQUERA</v>
      </c>
    </row>
    <row r="3566" spans="3:18">
      <c r="C3566" s="29">
        <v>2016</v>
      </c>
      <c r="D3566" s="30" t="s">
        <v>701</v>
      </c>
      <c r="E3566" s="30">
        <f>MONTH(FACTURACION[[#This Row],[MES]]&amp;1)</f>
        <v>8</v>
      </c>
      <c r="F3566" s="223">
        <f>DATE(FACTURACION[[#This Row],[AÑO]],FACTURACION[[#This Row],[Mes numero]],1)</f>
        <v>42583</v>
      </c>
      <c r="G3566" s="160">
        <v>12230</v>
      </c>
      <c r="H3566" s="25">
        <v>830137252</v>
      </c>
      <c r="I3566" s="3" t="str">
        <f>+VLOOKUP(FACTURACION[[#This Row],[NIT]],TABLACLIENTE,2,FALSE)</f>
        <v>SAGENCO SAS</v>
      </c>
      <c r="J3566" s="3" t="s">
        <v>190</v>
      </c>
      <c r="K3566" s="12" t="str">
        <f>+VLOOKUP(FACTURACION[[#This Row],[REFERENCIA]],CODINV,2,FALSE)</f>
        <v>VALVULA DE GLOBO 3/4" RECTA</v>
      </c>
      <c r="L3566" s="12" t="str">
        <f>IF(VLOOKUP(FACTURACION[[#This Row],[REFERENCIA]],CODINV,3,FALSE)=0,"",VLOOKUP(FACTURACION[[#This Row],[REFERENCIA]],CODINV,3,FALSE))</f>
        <v>7705P</v>
      </c>
      <c r="M3566" s="12" t="str">
        <f>+VLOOKUP(FACTURACION[[#This Row],[REFERENCIA]],CODINV,4,FALSE)</f>
        <v>VÁLVULAS Y MULTIVÁLVULAS</v>
      </c>
      <c r="N3566" s="12" t="str">
        <f>+VLOOKUP(FACTURACION[[#This Row],[REFERENCIA]],CODINV,5,FALSE)</f>
        <v>REGO</v>
      </c>
      <c r="O3566" s="3">
        <v>1</v>
      </c>
      <c r="P3566" s="31">
        <v>245000</v>
      </c>
      <c r="Q3566" s="24">
        <f>+FACTURACION[[#This Row],[CANTIDAD]]*FACTURACION[[#This Row],[VR UNITARIO]]/1000</f>
        <v>245</v>
      </c>
      <c r="R3566" s="3" t="str">
        <f>+VLOOKUP(FACTURACION[[#This Row],[NIT]],TABLACLIENTE,5,FALSE)</f>
        <v>BOGOTÁ D.C.</v>
      </c>
    </row>
    <row r="3567" spans="3:18">
      <c r="C3567" s="29">
        <v>2016</v>
      </c>
      <c r="D3567" s="30" t="s">
        <v>701</v>
      </c>
      <c r="E3567" s="30">
        <f>MONTH(FACTURACION[[#This Row],[MES]]&amp;1)</f>
        <v>8</v>
      </c>
      <c r="F3567" s="223">
        <f>DATE(FACTURACION[[#This Row],[AÑO]],FACTURACION[[#This Row],[Mes numero]],1)</f>
        <v>42583</v>
      </c>
      <c r="G3567" s="160">
        <v>12232</v>
      </c>
      <c r="H3567" s="25">
        <v>830137252</v>
      </c>
      <c r="I3567" s="3" t="str">
        <f>+VLOOKUP(FACTURACION[[#This Row],[NIT]],TABLACLIENTE,2,FALSE)</f>
        <v>SAGENCO SAS</v>
      </c>
      <c r="J3567" s="3" t="s">
        <v>841</v>
      </c>
      <c r="K3567" s="12" t="str">
        <f>+VLOOKUP(FACTURACION[[#This Row],[REFERENCIA]],CODINV,2,FALSE)</f>
        <v>VALVULA ANGULAR 3/4"</v>
      </c>
      <c r="L3567" s="12" t="str">
        <f>IF(VLOOKUP(FACTURACION[[#This Row],[REFERENCIA]],CODINV,3,FALSE)=0,"",VLOOKUP(FACTURACION[[#This Row],[REFERENCIA]],CODINV,3,FALSE))</f>
        <v>7706P</v>
      </c>
      <c r="M3567" s="12" t="str">
        <f>+VLOOKUP(FACTURACION[[#This Row],[REFERENCIA]],CODINV,4,FALSE)</f>
        <v>VÁLVULAS Y MULTIVÁLVULAS</v>
      </c>
      <c r="N3567" s="12" t="str">
        <f>+VLOOKUP(FACTURACION[[#This Row],[REFERENCIA]],CODINV,5,FALSE)</f>
        <v>REGO</v>
      </c>
      <c r="O3567" s="3">
        <v>1</v>
      </c>
      <c r="P3567" s="31">
        <v>220000</v>
      </c>
      <c r="Q3567" s="24">
        <f>+FACTURACION[[#This Row],[CANTIDAD]]*FACTURACION[[#This Row],[VR UNITARIO]]/1000</f>
        <v>220</v>
      </c>
      <c r="R3567" s="3" t="str">
        <f>+VLOOKUP(FACTURACION[[#This Row],[NIT]],TABLACLIENTE,5,FALSE)</f>
        <v>BOGOTÁ D.C.</v>
      </c>
    </row>
    <row r="3568" spans="3:18">
      <c r="C3568" s="29">
        <v>2016</v>
      </c>
      <c r="D3568" s="30" t="s">
        <v>701</v>
      </c>
      <c r="E3568" s="30">
        <f>MONTH(FACTURACION[[#This Row],[MES]]&amp;1)</f>
        <v>8</v>
      </c>
      <c r="F3568" s="223">
        <f>DATE(FACTURACION[[#This Row],[AÑO]],FACTURACION[[#This Row],[Mes numero]],1)</f>
        <v>42583</v>
      </c>
      <c r="G3568" s="160">
        <v>12202</v>
      </c>
      <c r="H3568" s="25">
        <v>800074033</v>
      </c>
      <c r="I3568" s="3" t="str">
        <f>+VLOOKUP(FACTURACION[[#This Row],[NIT]],TABLACLIENTE,2,FALSE)</f>
        <v>COMPAÑIAS ASOCIADAS DE GAS S.A. E.S.P (ASOGAS SA ESP)</v>
      </c>
      <c r="J3568" s="3" t="s">
        <v>448</v>
      </c>
      <c r="K3568" s="12" t="str">
        <f>+VLOOKUP(FACTURACION[[#This Row],[REFERENCIA]],CODINV,2,FALSE)</f>
        <v>VALVULA DE GLOBO 1"</v>
      </c>
      <c r="L3568" s="12" t="str">
        <f>IF(VLOOKUP(FACTURACION[[#This Row],[REFERENCIA]],CODINV,3,FALSE)=0,"",VLOOKUP(FACTURACION[[#This Row],[REFERENCIA]],CODINV,3,FALSE))</f>
        <v>A7507AP</v>
      </c>
      <c r="M3568" s="12" t="str">
        <f>+VLOOKUP(FACTURACION[[#This Row],[REFERENCIA]],CODINV,4,FALSE)</f>
        <v>VÁLVULAS Y MULTIVÁLVULAS</v>
      </c>
      <c r="N3568" s="12" t="str">
        <f>+VLOOKUP(FACTURACION[[#This Row],[REFERENCIA]],CODINV,5,FALSE)</f>
        <v>REGO</v>
      </c>
      <c r="O3568" s="3">
        <v>1</v>
      </c>
      <c r="P3568" s="31">
        <v>340000</v>
      </c>
      <c r="Q3568" s="24">
        <f>+FACTURACION[[#This Row],[CANTIDAD]]*FACTURACION[[#This Row],[VR UNITARIO]]/1000</f>
        <v>340</v>
      </c>
      <c r="R3568" s="3" t="str">
        <f>+VLOOKUP(FACTURACION[[#This Row],[NIT]],TABLACLIENTE,5,FALSE)</f>
        <v>MOSQUERA</v>
      </c>
    </row>
    <row r="3569" spans="3:18">
      <c r="C3569" s="29">
        <v>2016</v>
      </c>
      <c r="D3569" s="30" t="s">
        <v>701</v>
      </c>
      <c r="E3569" s="30">
        <f>MONTH(FACTURACION[[#This Row],[MES]]&amp;1)</f>
        <v>8</v>
      </c>
      <c r="F3569" s="223">
        <f>DATE(FACTURACION[[#This Row],[AÑO]],FACTURACION[[#This Row],[Mes numero]],1)</f>
        <v>42583</v>
      </c>
      <c r="G3569" s="160">
        <v>12230</v>
      </c>
      <c r="H3569" s="25">
        <v>830137252</v>
      </c>
      <c r="I3569" s="3" t="str">
        <f>+VLOOKUP(FACTURACION[[#This Row],[NIT]],TABLACLIENTE,2,FALSE)</f>
        <v>SAGENCO SAS</v>
      </c>
      <c r="J3569" s="3" t="s">
        <v>448</v>
      </c>
      <c r="K3569" s="12" t="str">
        <f>+VLOOKUP(FACTURACION[[#This Row],[REFERENCIA]],CODINV,2,FALSE)</f>
        <v>VALVULA DE GLOBO 1"</v>
      </c>
      <c r="L3569" s="12" t="str">
        <f>IF(VLOOKUP(FACTURACION[[#This Row],[REFERENCIA]],CODINV,3,FALSE)=0,"",VLOOKUP(FACTURACION[[#This Row],[REFERENCIA]],CODINV,3,FALSE))</f>
        <v>A7507AP</v>
      </c>
      <c r="M3569" s="12" t="str">
        <f>+VLOOKUP(FACTURACION[[#This Row],[REFERENCIA]],CODINV,4,FALSE)</f>
        <v>VÁLVULAS Y MULTIVÁLVULAS</v>
      </c>
      <c r="N3569" s="12" t="str">
        <f>+VLOOKUP(FACTURACION[[#This Row],[REFERENCIA]],CODINV,5,FALSE)</f>
        <v>REGO</v>
      </c>
      <c r="O3569" s="3">
        <v>1</v>
      </c>
      <c r="P3569" s="31">
        <v>353000</v>
      </c>
      <c r="Q3569" s="24">
        <f>+FACTURACION[[#This Row],[CANTIDAD]]*FACTURACION[[#This Row],[VR UNITARIO]]/1000</f>
        <v>353</v>
      </c>
      <c r="R3569" s="3" t="str">
        <f>+VLOOKUP(FACTURACION[[#This Row],[NIT]],TABLACLIENTE,5,FALSE)</f>
        <v>BOGOTÁ D.C.</v>
      </c>
    </row>
    <row r="3570" spans="3:18">
      <c r="C3570" s="29">
        <v>2016</v>
      </c>
      <c r="D3570" s="30" t="s">
        <v>701</v>
      </c>
      <c r="E3570" s="30">
        <f>MONTH(FACTURACION[[#This Row],[MES]]&amp;1)</f>
        <v>8</v>
      </c>
      <c r="F3570" s="223">
        <f>DATE(FACTURACION[[#This Row],[AÑO]],FACTURACION[[#This Row],[Mes numero]],1)</f>
        <v>42583</v>
      </c>
      <c r="G3570" s="160">
        <v>12203</v>
      </c>
      <c r="H3570" s="25">
        <v>860510723</v>
      </c>
      <c r="I3570" s="3" t="str">
        <f>+VLOOKUP(FACTURACION[[#This Row],[NIT]],TABLACLIENTE,2,FALSE)</f>
        <v>SAENA DE COLOMBIA S.A.</v>
      </c>
      <c r="J3570" s="3" t="s">
        <v>93</v>
      </c>
      <c r="K3570" s="12" t="str">
        <f>+VLOOKUP(FACTURACION[[#This Row],[REFERENCIA]],CODINV,2,FALSE)</f>
        <v>VALVULA DE GLOBO 2"</v>
      </c>
      <c r="L3570" s="12" t="str">
        <f>IF(VLOOKUP(FACTURACION[[#This Row],[REFERENCIA]],CODINV,3,FALSE)=0,"",VLOOKUP(FACTURACION[[#This Row],[REFERENCIA]],CODINV,3,FALSE))</f>
        <v>A7513AP</v>
      </c>
      <c r="M3570" s="12" t="str">
        <f>+VLOOKUP(FACTURACION[[#This Row],[REFERENCIA]],CODINV,4,FALSE)</f>
        <v>VÁLVULAS Y MULTIVÁLVULAS</v>
      </c>
      <c r="N3570" s="12" t="str">
        <f>+VLOOKUP(FACTURACION[[#This Row],[REFERENCIA]],CODINV,5,FALSE)</f>
        <v>REGO</v>
      </c>
      <c r="O3570" s="3">
        <v>2</v>
      </c>
      <c r="P3570" s="31">
        <v>598000</v>
      </c>
      <c r="Q3570" s="24">
        <f>+FACTURACION[[#This Row],[CANTIDAD]]*FACTURACION[[#This Row],[VR UNITARIO]]/1000</f>
        <v>1196</v>
      </c>
      <c r="R3570" s="3" t="str">
        <f>+VLOOKUP(FACTURACION[[#This Row],[NIT]],TABLACLIENTE,5,FALSE)</f>
        <v>BOGOTÁ D.C.</v>
      </c>
    </row>
    <row r="3571" spans="3:18">
      <c r="C3571" s="29">
        <v>2016</v>
      </c>
      <c r="D3571" s="30" t="s">
        <v>701</v>
      </c>
      <c r="E3571" s="30">
        <f>MONTH(FACTURACION[[#This Row],[MES]]&amp;1)</f>
        <v>8</v>
      </c>
      <c r="F3571" s="223">
        <f>DATE(FACTURACION[[#This Row],[AÑO]],FACTURACION[[#This Row],[Mes numero]],1)</f>
        <v>42583</v>
      </c>
      <c r="G3571" s="160">
        <v>12192</v>
      </c>
      <c r="H3571" s="25">
        <v>800074033</v>
      </c>
      <c r="I3571" s="3" t="str">
        <f>+VLOOKUP(FACTURACION[[#This Row],[NIT]],TABLACLIENTE,2,FALSE)</f>
        <v>COMPAÑIAS ASOCIADAS DE GAS S.A. E.S.P (ASOGAS SA ESP)</v>
      </c>
      <c r="J3571" s="3" t="s">
        <v>36</v>
      </c>
      <c r="K3571" s="12" t="str">
        <f>+VLOOKUP(FACTURACION[[#This Row],[REFERENCIA]],CODINV,2,FALSE)</f>
        <v>VALVULA DE EXCESO DE FLUJO 3/4"</v>
      </c>
      <c r="L3571" s="12" t="str">
        <f>IF(VLOOKUP(FACTURACION[[#This Row],[REFERENCIA]],CODINV,3,FALSE)=0,"",VLOOKUP(FACTURACION[[#This Row],[REFERENCIA]],CODINV,3,FALSE))</f>
        <v>3272G</v>
      </c>
      <c r="M3571" s="12" t="str">
        <f>+VLOOKUP(FACTURACION[[#This Row],[REFERENCIA]],CODINV,4,FALSE)</f>
        <v>VÁLVULAS Y MULTIVÁLVULAS</v>
      </c>
      <c r="N3571" s="12" t="str">
        <f>+VLOOKUP(FACTURACION[[#This Row],[REFERENCIA]],CODINV,5,FALSE)</f>
        <v>REGO</v>
      </c>
      <c r="O3571" s="3">
        <v>3</v>
      </c>
      <c r="P3571" s="31">
        <v>55100</v>
      </c>
      <c r="Q3571" s="24">
        <f>+FACTURACION[[#This Row],[CANTIDAD]]*FACTURACION[[#This Row],[VR UNITARIO]]/1000</f>
        <v>165.3</v>
      </c>
      <c r="R3571" s="3" t="str">
        <f>+VLOOKUP(FACTURACION[[#This Row],[NIT]],TABLACLIENTE,5,FALSE)</f>
        <v>MOSQUERA</v>
      </c>
    </row>
    <row r="3572" spans="3:18">
      <c r="C3572" s="29">
        <v>2016</v>
      </c>
      <c r="D3572" s="30" t="s">
        <v>701</v>
      </c>
      <c r="E3572" s="30">
        <f>MONTH(FACTURACION[[#This Row],[MES]]&amp;1)</f>
        <v>8</v>
      </c>
      <c r="F3572" s="223">
        <f>DATE(FACTURACION[[#This Row],[AÑO]],FACTURACION[[#This Row],[Mes numero]],1)</f>
        <v>42583</v>
      </c>
      <c r="G3572" s="160">
        <v>12230</v>
      </c>
      <c r="H3572" s="25">
        <v>830137252</v>
      </c>
      <c r="I3572" s="3" t="str">
        <f>+VLOOKUP(FACTURACION[[#This Row],[NIT]],TABLACLIENTE,2,FALSE)</f>
        <v>SAGENCO SAS</v>
      </c>
      <c r="J3572" s="3" t="s">
        <v>36</v>
      </c>
      <c r="K3572" s="12" t="str">
        <f>+VLOOKUP(FACTURACION[[#This Row],[REFERENCIA]],CODINV,2,FALSE)</f>
        <v>VALVULA DE EXCESO DE FLUJO 3/4"</v>
      </c>
      <c r="L3572" s="12" t="str">
        <f>IF(VLOOKUP(FACTURACION[[#This Row],[REFERENCIA]],CODINV,3,FALSE)=0,"",VLOOKUP(FACTURACION[[#This Row],[REFERENCIA]],CODINV,3,FALSE))</f>
        <v>3272G</v>
      </c>
      <c r="M3572" s="12" t="str">
        <f>+VLOOKUP(FACTURACION[[#This Row],[REFERENCIA]],CODINV,4,FALSE)</f>
        <v>VÁLVULAS Y MULTIVÁLVULAS</v>
      </c>
      <c r="N3572" s="12" t="str">
        <f>+VLOOKUP(FACTURACION[[#This Row],[REFERENCIA]],CODINV,5,FALSE)</f>
        <v>REGO</v>
      </c>
      <c r="O3572" s="3">
        <v>1</v>
      </c>
      <c r="P3572" s="31">
        <v>55200</v>
      </c>
      <c r="Q3572" s="24">
        <f>+FACTURACION[[#This Row],[CANTIDAD]]*FACTURACION[[#This Row],[VR UNITARIO]]/1000</f>
        <v>55.2</v>
      </c>
      <c r="R3572" s="3" t="str">
        <f>+VLOOKUP(FACTURACION[[#This Row],[NIT]],TABLACLIENTE,5,FALSE)</f>
        <v>BOGOTÁ D.C.</v>
      </c>
    </row>
    <row r="3573" spans="3:18">
      <c r="C3573" s="29">
        <v>2016</v>
      </c>
      <c r="D3573" s="30" t="s">
        <v>701</v>
      </c>
      <c r="E3573" s="30">
        <f>MONTH(FACTURACION[[#This Row],[MES]]&amp;1)</f>
        <v>8</v>
      </c>
      <c r="F3573" s="223">
        <f>DATE(FACTURACION[[#This Row],[AÑO]],FACTURACION[[#This Row],[Mes numero]],1)</f>
        <v>42583</v>
      </c>
      <c r="G3573" s="160">
        <v>12233</v>
      </c>
      <c r="H3573" s="25">
        <v>900520280</v>
      </c>
      <c r="I3573" s="3" t="str">
        <f>+VLOOKUP(FACTURACION[[#This Row],[NIT]],TABLACLIENTE,2,FALSE)</f>
        <v>ENERGY SOLUTION SERVICES SAS</v>
      </c>
      <c r="J3573" s="3" t="s">
        <v>113</v>
      </c>
      <c r="K3573" s="12" t="str">
        <f>+VLOOKUP(FACTURACION[[#This Row],[REFERENCIA]],CODINV,2,FALSE)</f>
        <v>VALVULA CHEK LOCK 3/4"</v>
      </c>
      <c r="L3573" s="12" t="str">
        <f>IF(VLOOKUP(FACTURACION[[#This Row],[REFERENCIA]],CODINV,3,FALSE)=0,"",VLOOKUP(FACTURACION[[#This Row],[REFERENCIA]],CODINV,3,FALSE))</f>
        <v>7590U</v>
      </c>
      <c r="M3573" s="12" t="str">
        <f>+VLOOKUP(FACTURACION[[#This Row],[REFERENCIA]],CODINV,4,FALSE)</f>
        <v>VÁLVULAS Y MULTIVÁLVULAS</v>
      </c>
      <c r="N3573" s="12" t="str">
        <f>+VLOOKUP(FACTURACION[[#This Row],[REFERENCIA]],CODINV,5,FALSE)</f>
        <v>REGO</v>
      </c>
      <c r="O3573" s="3">
        <v>4</v>
      </c>
      <c r="P3573" s="31">
        <v>61000</v>
      </c>
      <c r="Q3573" s="24">
        <f>+FACTURACION[[#This Row],[CANTIDAD]]*FACTURACION[[#This Row],[VR UNITARIO]]/1000</f>
        <v>244</v>
      </c>
      <c r="R3573" s="3" t="str">
        <f>+VLOOKUP(FACTURACION[[#This Row],[NIT]],TABLACLIENTE,5,FALSE)</f>
        <v>BOGOTÁ D.C.</v>
      </c>
    </row>
    <row r="3574" spans="3:18">
      <c r="C3574" s="29">
        <v>2016</v>
      </c>
      <c r="D3574" s="30" t="s">
        <v>701</v>
      </c>
      <c r="E3574" s="30">
        <f>MONTH(FACTURACION[[#This Row],[MES]]&amp;1)</f>
        <v>8</v>
      </c>
      <c r="F3574" s="223">
        <f>DATE(FACTURACION[[#This Row],[AÑO]],FACTURACION[[#This Row],[Mes numero]],1)</f>
        <v>42583</v>
      </c>
      <c r="G3574" s="160">
        <v>12194</v>
      </c>
      <c r="H3574" s="25">
        <v>860510723</v>
      </c>
      <c r="I3574" s="3" t="str">
        <f>+VLOOKUP(FACTURACION[[#This Row],[NIT]],TABLACLIENTE,2,FALSE)</f>
        <v>SAENA DE COLOMBIA S.A.</v>
      </c>
      <c r="J3574" s="3" t="s">
        <v>113</v>
      </c>
      <c r="K3574" s="12" t="str">
        <f>+VLOOKUP(FACTURACION[[#This Row],[REFERENCIA]],CODINV,2,FALSE)</f>
        <v>VALVULA CHEK LOCK 3/4"</v>
      </c>
      <c r="L3574" s="12" t="str">
        <f>IF(VLOOKUP(FACTURACION[[#This Row],[REFERENCIA]],CODINV,3,FALSE)=0,"",VLOOKUP(FACTURACION[[#This Row],[REFERENCIA]],CODINV,3,FALSE))</f>
        <v>7590U</v>
      </c>
      <c r="M3574" s="12" t="str">
        <f>+VLOOKUP(FACTURACION[[#This Row],[REFERENCIA]],CODINV,4,FALSE)</f>
        <v>VÁLVULAS Y MULTIVÁLVULAS</v>
      </c>
      <c r="N3574" s="12" t="str">
        <f>+VLOOKUP(FACTURACION[[#This Row],[REFERENCIA]],CODINV,5,FALSE)</f>
        <v>REGO</v>
      </c>
      <c r="O3574" s="3">
        <v>10</v>
      </c>
      <c r="P3574" s="31">
        <v>56600</v>
      </c>
      <c r="Q3574" s="24">
        <f>+FACTURACION[[#This Row],[CANTIDAD]]*FACTURACION[[#This Row],[VR UNITARIO]]/1000</f>
        <v>566</v>
      </c>
      <c r="R3574" s="3" t="str">
        <f>+VLOOKUP(FACTURACION[[#This Row],[NIT]],TABLACLIENTE,5,FALSE)</f>
        <v>BOGOTÁ D.C.</v>
      </c>
    </row>
    <row r="3575" spans="3:18">
      <c r="C3575" s="29">
        <v>2016</v>
      </c>
      <c r="D3575" s="30" t="s">
        <v>701</v>
      </c>
      <c r="E3575" s="30">
        <f>MONTH(FACTURACION[[#This Row],[MES]]&amp;1)</f>
        <v>8</v>
      </c>
      <c r="F3575" s="223">
        <f>DATE(FACTURACION[[#This Row],[AÑO]],FACTURACION[[#This Row],[Mes numero]],1)</f>
        <v>42583</v>
      </c>
      <c r="G3575" s="160">
        <v>12242</v>
      </c>
      <c r="H3575" s="25">
        <v>860510723</v>
      </c>
      <c r="I3575" s="3" t="str">
        <f>+VLOOKUP(FACTURACION[[#This Row],[NIT]],TABLACLIENTE,2,FALSE)</f>
        <v>SAENA DE COLOMBIA S.A.</v>
      </c>
      <c r="J3575" s="3" t="s">
        <v>113</v>
      </c>
      <c r="K3575" s="12" t="str">
        <f>+VLOOKUP(FACTURACION[[#This Row],[REFERENCIA]],CODINV,2,FALSE)</f>
        <v>VALVULA CHEK LOCK 3/4"</v>
      </c>
      <c r="L3575" s="12" t="str">
        <f>IF(VLOOKUP(FACTURACION[[#This Row],[REFERENCIA]],CODINV,3,FALSE)=0,"",VLOOKUP(FACTURACION[[#This Row],[REFERENCIA]],CODINV,3,FALSE))</f>
        <v>7590U</v>
      </c>
      <c r="M3575" s="12" t="str">
        <f>+VLOOKUP(FACTURACION[[#This Row],[REFERENCIA]],CODINV,4,FALSE)</f>
        <v>VÁLVULAS Y MULTIVÁLVULAS</v>
      </c>
      <c r="N3575" s="12" t="str">
        <f>+VLOOKUP(FACTURACION[[#This Row],[REFERENCIA]],CODINV,5,FALSE)</f>
        <v>REGO</v>
      </c>
      <c r="O3575" s="3">
        <v>5</v>
      </c>
      <c r="P3575" s="31">
        <v>59000</v>
      </c>
      <c r="Q3575" s="24">
        <f>+FACTURACION[[#This Row],[CANTIDAD]]*FACTURACION[[#This Row],[VR UNITARIO]]/1000</f>
        <v>295</v>
      </c>
      <c r="R3575" s="3" t="str">
        <f>+VLOOKUP(FACTURACION[[#This Row],[NIT]],TABLACLIENTE,5,FALSE)</f>
        <v>BOGOTÁ D.C.</v>
      </c>
    </row>
    <row r="3576" spans="3:18">
      <c r="C3576" s="29">
        <v>2016</v>
      </c>
      <c r="D3576" s="30" t="s">
        <v>701</v>
      </c>
      <c r="E3576" s="30">
        <f>MONTH(FACTURACION[[#This Row],[MES]]&amp;1)</f>
        <v>8</v>
      </c>
      <c r="F3576" s="223">
        <f>DATE(FACTURACION[[#This Row],[AÑO]],FACTURACION[[#This Row],[Mes numero]],1)</f>
        <v>42583</v>
      </c>
      <c r="G3576" s="160">
        <v>12222</v>
      </c>
      <c r="H3576" s="25">
        <v>900396759</v>
      </c>
      <c r="I3576" s="3" t="str">
        <f>+VLOOKUP(FACTURACION[[#This Row],[NIT]],TABLACLIENTE,2,FALSE)</f>
        <v>CHILCO DISTRIBUIDORA DE GAS Y ENERGIA S.A.S. E.S.P.</v>
      </c>
      <c r="J3576" s="3" t="s">
        <v>336</v>
      </c>
      <c r="K3576" s="12" t="str">
        <f>+VLOOKUP(FACTURACION[[#This Row],[REFERENCIA]],CODINV,2,FALSE)</f>
        <v>ADAPTADOR POL C 1/2" NPT</v>
      </c>
      <c r="L3576" s="12" t="str">
        <f>IF(VLOOKUP(FACTURACION[[#This Row],[REFERENCIA]],CODINV,3,FALSE)=0,"",VLOOKUP(FACTURACION[[#This Row],[REFERENCIA]],CODINV,3,FALSE))</f>
        <v>2906G</v>
      </c>
      <c r="M3576" s="12" t="str">
        <f>+VLOOKUP(FACTURACION[[#This Row],[REFERENCIA]],CODINV,4,FALSE)</f>
        <v>REPUESTOS Y ACCESORIOS</v>
      </c>
      <c r="N3576" s="12" t="str">
        <f>+VLOOKUP(FACTURACION[[#This Row],[REFERENCIA]],CODINV,5,FALSE)</f>
        <v>REGO</v>
      </c>
      <c r="O3576" s="3">
        <v>1</v>
      </c>
      <c r="P3576" s="31">
        <v>17000</v>
      </c>
      <c r="Q3576" s="24">
        <f>+FACTURACION[[#This Row],[CANTIDAD]]*FACTURACION[[#This Row],[VR UNITARIO]]/1000</f>
        <v>17</v>
      </c>
      <c r="R3576" s="3" t="str">
        <f>+VLOOKUP(FACTURACION[[#This Row],[NIT]],TABLACLIENTE,5,FALSE)</f>
        <v>BOGOTÁ D.C.</v>
      </c>
    </row>
    <row r="3577" spans="3:18">
      <c r="C3577" s="29">
        <v>2016</v>
      </c>
      <c r="D3577" s="30" t="s">
        <v>701</v>
      </c>
      <c r="E3577" s="30">
        <f>MONTH(FACTURACION[[#This Row],[MES]]&amp;1)</f>
        <v>8</v>
      </c>
      <c r="F3577" s="223">
        <f>DATE(FACTURACION[[#This Row],[AÑO]],FACTURACION[[#This Row],[Mes numero]],1)</f>
        <v>42583</v>
      </c>
      <c r="G3577" s="160">
        <v>12223</v>
      </c>
      <c r="H3577" s="25">
        <v>900396759</v>
      </c>
      <c r="I3577" s="3" t="str">
        <f>+VLOOKUP(FACTURACION[[#This Row],[NIT]],TABLACLIENTE,2,FALSE)</f>
        <v>CHILCO DISTRIBUIDORA DE GAS Y ENERGIA S.A.S. E.S.P.</v>
      </c>
      <c r="J3577" s="3" t="s">
        <v>346</v>
      </c>
      <c r="K3577" s="12" t="str">
        <f>+VLOOKUP(FACTURACION[[#This Row],[REFERENCIA]],CODINV,2,FALSE)</f>
        <v>POL DE NARIZ CON EXCESO DE FLUJO</v>
      </c>
      <c r="L3577" s="12" t="str">
        <f>IF(VLOOKUP(FACTURACION[[#This Row],[REFERENCIA]],CODINV,3,FALSE)=0,"",VLOOKUP(FACTURACION[[#This Row],[REFERENCIA]],CODINV,3,FALSE))</f>
        <v>3199W</v>
      </c>
      <c r="M3577" s="12" t="str">
        <f>+VLOOKUP(FACTURACION[[#This Row],[REFERENCIA]],CODINV,4,FALSE)</f>
        <v>REPUESTOS Y ACCESORIOS</v>
      </c>
      <c r="N3577" s="12" t="str">
        <f>+VLOOKUP(FACTURACION[[#This Row],[REFERENCIA]],CODINV,5,FALSE)</f>
        <v>REGO</v>
      </c>
      <c r="O3577" s="3">
        <v>1</v>
      </c>
      <c r="P3577" s="31">
        <v>24500</v>
      </c>
      <c r="Q3577" s="24">
        <f>+FACTURACION[[#This Row],[CANTIDAD]]*FACTURACION[[#This Row],[VR UNITARIO]]/1000</f>
        <v>24.5</v>
      </c>
      <c r="R3577" s="3" t="str">
        <f>+VLOOKUP(FACTURACION[[#This Row],[NIT]],TABLACLIENTE,5,FALSE)</f>
        <v>BOGOTÁ D.C.</v>
      </c>
    </row>
    <row r="3578" spans="3:18">
      <c r="C3578" s="29">
        <v>2016</v>
      </c>
      <c r="D3578" s="30" t="s">
        <v>701</v>
      </c>
      <c r="E3578" s="30">
        <f>MONTH(FACTURACION[[#This Row],[MES]]&amp;1)</f>
        <v>8</v>
      </c>
      <c r="F3578" s="223">
        <f>DATE(FACTURACION[[#This Row],[AÑO]],FACTURACION[[#This Row],[Mes numero]],1)</f>
        <v>42583</v>
      </c>
      <c r="G3578" s="160">
        <v>12220</v>
      </c>
      <c r="H3578" s="25">
        <v>800074033</v>
      </c>
      <c r="I3578" s="3" t="str">
        <f>+VLOOKUP(FACTURACION[[#This Row],[NIT]],TABLACLIENTE,2,FALSE)</f>
        <v>COMPAÑIAS ASOCIADAS DE GAS S.A. E.S.P (ASOGAS SA ESP)</v>
      </c>
      <c r="J3578" s="3" t="s">
        <v>97</v>
      </c>
      <c r="K3578" s="12" t="str">
        <f>+VLOOKUP(FACTURACION[[#This Row],[REFERENCIA]],CODINV,2,FALSE)</f>
        <v>ADAPTADOR 1 3/4" AC X 1" NPTM (ACERO)</v>
      </c>
      <c r="L3578" s="12" t="str">
        <f>IF(VLOOKUP(FACTURACION[[#This Row],[REFERENCIA]],CODINV,3,FALSE)=0,"",VLOOKUP(FACTURACION[[#This Row],[REFERENCIA]],CODINV,3,FALSE))</f>
        <v>A5765E</v>
      </c>
      <c r="M3578" s="12" t="str">
        <f>+VLOOKUP(FACTURACION[[#This Row],[REFERENCIA]],CODINV,4,FALSE)</f>
        <v>REPUESTOS Y ACCESORIOS</v>
      </c>
      <c r="N3578" s="12" t="str">
        <f>+VLOOKUP(FACTURACION[[#This Row],[REFERENCIA]],CODINV,5,FALSE)</f>
        <v>REGO</v>
      </c>
      <c r="O3578" s="3">
        <v>1</v>
      </c>
      <c r="P3578" s="31">
        <v>38000</v>
      </c>
      <c r="Q3578" s="24">
        <f>+FACTURACION[[#This Row],[CANTIDAD]]*FACTURACION[[#This Row],[VR UNITARIO]]/1000</f>
        <v>38</v>
      </c>
      <c r="R3578" s="3" t="str">
        <f>+VLOOKUP(FACTURACION[[#This Row],[NIT]],TABLACLIENTE,5,FALSE)</f>
        <v>MOSQUERA</v>
      </c>
    </row>
    <row r="3579" spans="3:18">
      <c r="C3579" s="29">
        <v>2016</v>
      </c>
      <c r="D3579" s="30" t="s">
        <v>701</v>
      </c>
      <c r="E3579" s="30">
        <f>MONTH(FACTURACION[[#This Row],[MES]]&amp;1)</f>
        <v>8</v>
      </c>
      <c r="F3579" s="223">
        <f>DATE(FACTURACION[[#This Row],[AÑO]],FACTURACION[[#This Row],[Mes numero]],1)</f>
        <v>42583</v>
      </c>
      <c r="G3579" s="160">
        <v>12230</v>
      </c>
      <c r="H3579" s="25">
        <v>830137252</v>
      </c>
      <c r="I3579" s="3" t="str">
        <f>+VLOOKUP(FACTURACION[[#This Row],[NIT]],TABLACLIENTE,2,FALSE)</f>
        <v>SAGENCO SAS</v>
      </c>
      <c r="J3579" s="3" t="s">
        <v>79</v>
      </c>
      <c r="K3579" s="12" t="str">
        <f>+VLOOKUP(FACTURACION[[#This Row],[REFERENCIA]],CODINV,2,FALSE)</f>
        <v>VALVULA MAXIMO NIVEL DE LLENADO 1/4"</v>
      </c>
      <c r="L3579" s="12" t="str">
        <f>IF(VLOOKUP(FACTURACION[[#This Row],[REFERENCIA]],CODINV,3,FALSE)=0,"",VLOOKUP(FACTURACION[[#This Row],[REFERENCIA]],CODINV,3,FALSE))</f>
        <v>3165CF12.0</v>
      </c>
      <c r="M3579" s="12" t="str">
        <f>+VLOOKUP(FACTURACION[[#This Row],[REFERENCIA]],CODINV,4,FALSE)</f>
        <v>VÁLVULAS Y MULTIVÁLVULAS</v>
      </c>
      <c r="N3579" s="12" t="str">
        <f>+VLOOKUP(FACTURACION[[#This Row],[REFERENCIA]],CODINV,5,FALSE)</f>
        <v>REGO</v>
      </c>
      <c r="O3579" s="3">
        <v>1</v>
      </c>
      <c r="P3579" s="31">
        <v>8000</v>
      </c>
      <c r="Q3579" s="24">
        <f>+FACTURACION[[#This Row],[CANTIDAD]]*FACTURACION[[#This Row],[VR UNITARIO]]/1000</f>
        <v>8</v>
      </c>
      <c r="R3579" s="3" t="str">
        <f>+VLOOKUP(FACTURACION[[#This Row],[NIT]],TABLACLIENTE,5,FALSE)</f>
        <v>BOGOTÁ D.C.</v>
      </c>
    </row>
    <row r="3580" spans="3:18">
      <c r="C3580" s="29">
        <v>2016</v>
      </c>
      <c r="D3580" s="30" t="s">
        <v>701</v>
      </c>
      <c r="E3580" s="30">
        <f>MONTH(FACTURACION[[#This Row],[MES]]&amp;1)</f>
        <v>8</v>
      </c>
      <c r="F3580" s="223">
        <f>DATE(FACTURACION[[#This Row],[AÑO]],FACTURACION[[#This Row],[Mes numero]],1)</f>
        <v>42583</v>
      </c>
      <c r="G3580" s="160">
        <v>12206</v>
      </c>
      <c r="H3580" s="25">
        <v>830137252</v>
      </c>
      <c r="I3580" s="3" t="str">
        <f>+VLOOKUP(FACTURACION[[#This Row],[NIT]],TABLACLIENTE,2,FALSE)</f>
        <v>SAGENCO SAS</v>
      </c>
      <c r="J3580" s="3" t="s">
        <v>167</v>
      </c>
      <c r="K3580" s="12" t="str">
        <f>+VLOOKUP(FACTURACION[[#This Row],[REFERENCIA]],CODINV,2,FALSE)</f>
        <v>KIT DE EMPAQUE LLENADO</v>
      </c>
      <c r="L3580" s="12" t="str">
        <f>IF(VLOOKUP(FACTURACION[[#This Row],[REFERENCIA]],CODINV,3,FALSE)=0,"",VLOOKUP(FACTURACION[[#This Row],[REFERENCIA]],CODINV,3,FALSE))</f>
        <v>8475-80</v>
      </c>
      <c r="M3580" s="12" t="str">
        <f>+VLOOKUP(FACTURACION[[#This Row],[REFERENCIA]],CODINV,4,FALSE)</f>
        <v>REPUESTOS Y ACCESORIOS</v>
      </c>
      <c r="N3580" s="12" t="str">
        <f>+VLOOKUP(FACTURACION[[#This Row],[REFERENCIA]],CODINV,5,FALSE)</f>
        <v>REGO</v>
      </c>
      <c r="O3580" s="3">
        <v>1</v>
      </c>
      <c r="P3580" s="31">
        <v>15000</v>
      </c>
      <c r="Q3580" s="24">
        <f>+FACTURACION[[#This Row],[CANTIDAD]]*FACTURACION[[#This Row],[VR UNITARIO]]/1000</f>
        <v>15</v>
      </c>
      <c r="R3580" s="3" t="str">
        <f>+VLOOKUP(FACTURACION[[#This Row],[NIT]],TABLACLIENTE,5,FALSE)</f>
        <v>BOGOTÁ D.C.</v>
      </c>
    </row>
    <row r="3581" spans="3:18">
      <c r="C3581" s="29">
        <v>2016</v>
      </c>
      <c r="D3581" s="30" t="s">
        <v>701</v>
      </c>
      <c r="E3581" s="30">
        <f>MONTH(FACTURACION[[#This Row],[MES]]&amp;1)</f>
        <v>8</v>
      </c>
      <c r="F3581" s="223">
        <f>DATE(FACTURACION[[#This Row],[AÑO]],FACTURACION[[#This Row],[Mes numero]],1)</f>
        <v>42583</v>
      </c>
      <c r="G3581" s="160">
        <v>12234</v>
      </c>
      <c r="H3581" s="25">
        <v>860510723</v>
      </c>
      <c r="I3581" s="3" t="str">
        <f>+VLOOKUP(FACTURACION[[#This Row],[NIT]],TABLACLIENTE,2,FALSE)</f>
        <v>SAENA DE COLOMBIA S.A.</v>
      </c>
      <c r="J3581" s="3" t="s">
        <v>380</v>
      </c>
      <c r="K3581" s="12" t="str">
        <f>+VLOOKUP(FACTURACION[[#This Row],[REFERENCIA]],CODINV,2,FALSE)</f>
        <v>ROTOGAGE DIAMETRO INTERNO 100" 147"</v>
      </c>
      <c r="L3581" s="12" t="str">
        <f>IF(VLOOKUP(FACTURACION[[#This Row],[REFERENCIA]],CODINV,3,FALSE)=0,"",VLOOKUP(FACTURACION[[#This Row],[REFERENCIA]],CODINV,3,FALSE))</f>
        <v>A9095RS</v>
      </c>
      <c r="M3581" s="12" t="str">
        <f>+VLOOKUP(FACTURACION[[#This Row],[REFERENCIA]],CODINV,4,FALSE)</f>
        <v>MEDIDORES</v>
      </c>
      <c r="N3581" s="12" t="str">
        <f>+VLOOKUP(FACTURACION[[#This Row],[REFERENCIA]],CODINV,5,FALSE)</f>
        <v>REGO</v>
      </c>
      <c r="O3581" s="3">
        <v>1</v>
      </c>
      <c r="P3581" s="31">
        <v>850000</v>
      </c>
      <c r="Q3581" s="24">
        <f>+FACTURACION[[#This Row],[CANTIDAD]]*FACTURACION[[#This Row],[VR UNITARIO]]/1000</f>
        <v>850</v>
      </c>
      <c r="R3581" s="3" t="str">
        <f>+VLOOKUP(FACTURACION[[#This Row],[NIT]],TABLACLIENTE,5,FALSE)</f>
        <v>BOGOTÁ D.C.</v>
      </c>
    </row>
    <row r="3582" spans="3:18">
      <c r="C3582" s="29">
        <v>2016</v>
      </c>
      <c r="D3582" s="30" t="s">
        <v>702</v>
      </c>
      <c r="E3582" s="30">
        <f>MONTH(FACTURACION[[#This Row],[MES]]&amp;1)</f>
        <v>9</v>
      </c>
      <c r="F3582" s="223">
        <f>DATE(FACTURACION[[#This Row],[AÑO]],FACTURACION[[#This Row],[Mes numero]],1)</f>
        <v>42614</v>
      </c>
      <c r="G3582" s="160">
        <v>12306</v>
      </c>
      <c r="H3582" s="25">
        <v>900396759</v>
      </c>
      <c r="I3582" s="3" t="str">
        <f>+VLOOKUP(FACTURACION[[#This Row],[NIT]],TABLACLIENTE,2,FALSE)</f>
        <v>CHILCO DISTRIBUIDORA DE GAS Y ENERGIA S.A.S. E.S.P.</v>
      </c>
      <c r="J3582" s="3" t="s">
        <v>46</v>
      </c>
      <c r="K3582" s="12" t="str">
        <f>+VLOOKUP(FACTURACION[[#This Row],[REFERENCIA]],CODINV,2,FALSE)</f>
        <v>REGULADOR ALTA PRESION  5-35 PSI 1/2 NPT</v>
      </c>
      <c r="L3582" s="12" t="str">
        <f>IF(VLOOKUP(FACTURACION[[#This Row],[REFERENCIA]],CODINV,3,FALSE)=0,"",VLOOKUP(FACTURACION[[#This Row],[REFERENCIA]],CODINV,3,FALSE))</f>
        <v/>
      </c>
      <c r="M3582" s="12" t="str">
        <f>+VLOOKUP(FACTURACION[[#This Row],[REFERENCIA]],CODINV,4,FALSE)</f>
        <v>REGULADORES</v>
      </c>
      <c r="N3582" s="12" t="str">
        <f>+VLOOKUP(FACTURACION[[#This Row],[REFERENCIA]],CODINV,5,FALSE)</f>
        <v>CAVAGNA</v>
      </c>
      <c r="O3582" s="3">
        <v>1</v>
      </c>
      <c r="P3582" s="31">
        <v>230000</v>
      </c>
      <c r="Q3582" s="24">
        <f>+FACTURACION[[#This Row],[CANTIDAD]]*FACTURACION[[#This Row],[VR UNITARIO]]/1000</f>
        <v>230</v>
      </c>
      <c r="R3582" s="3" t="str">
        <f>+VLOOKUP(FACTURACION[[#This Row],[NIT]],TABLACLIENTE,5,FALSE)</f>
        <v>BOGOTÁ D.C.</v>
      </c>
    </row>
    <row r="3583" spans="3:18">
      <c r="C3583" s="29">
        <v>2016</v>
      </c>
      <c r="D3583" s="30" t="s">
        <v>702</v>
      </c>
      <c r="E3583" s="30">
        <f>MONTH(FACTURACION[[#This Row],[MES]]&amp;1)</f>
        <v>9</v>
      </c>
      <c r="F3583" s="223">
        <f>DATE(FACTURACION[[#This Row],[AÑO]],FACTURACION[[#This Row],[Mes numero]],1)</f>
        <v>42614</v>
      </c>
      <c r="G3583" s="160">
        <v>12313</v>
      </c>
      <c r="H3583" s="25">
        <v>800074033</v>
      </c>
      <c r="I3583" s="3" t="str">
        <f>+VLOOKUP(FACTURACION[[#This Row],[NIT]],TABLACLIENTE,2,FALSE)</f>
        <v>COMPAÑIAS ASOCIADAS DE GAS S.A. E.S.P (ASOGAS SA ESP)</v>
      </c>
      <c r="J3583" s="3" t="s">
        <v>46</v>
      </c>
      <c r="K3583" s="12" t="str">
        <f>+VLOOKUP(FACTURACION[[#This Row],[REFERENCIA]],CODINV,2,FALSE)</f>
        <v>REGULADOR ALTA PRESION  5-35 PSI 1/2 NPT</v>
      </c>
      <c r="L3583" s="12" t="str">
        <f>IF(VLOOKUP(FACTURACION[[#This Row],[REFERENCIA]],CODINV,3,FALSE)=0,"",VLOOKUP(FACTURACION[[#This Row],[REFERENCIA]],CODINV,3,FALSE))</f>
        <v/>
      </c>
      <c r="M3583" s="12" t="str">
        <f>+VLOOKUP(FACTURACION[[#This Row],[REFERENCIA]],CODINV,4,FALSE)</f>
        <v>REGULADORES</v>
      </c>
      <c r="N3583" s="12" t="str">
        <f>+VLOOKUP(FACTURACION[[#This Row],[REFERENCIA]],CODINV,5,FALSE)</f>
        <v>CAVAGNA</v>
      </c>
      <c r="O3583" s="3">
        <v>2</v>
      </c>
      <c r="P3583" s="31">
        <v>230000</v>
      </c>
      <c r="Q3583" s="24">
        <f>+FACTURACION[[#This Row],[CANTIDAD]]*FACTURACION[[#This Row],[VR UNITARIO]]/1000</f>
        <v>460</v>
      </c>
      <c r="R3583" s="3" t="str">
        <f>+VLOOKUP(FACTURACION[[#This Row],[NIT]],TABLACLIENTE,5,FALSE)</f>
        <v>MOSQUERA</v>
      </c>
    </row>
    <row r="3584" spans="3:18">
      <c r="C3584" s="29">
        <v>2016</v>
      </c>
      <c r="D3584" s="30" t="s">
        <v>702</v>
      </c>
      <c r="E3584" s="30">
        <f>MONTH(FACTURACION[[#This Row],[MES]]&amp;1)</f>
        <v>9</v>
      </c>
      <c r="F3584" s="223">
        <f>DATE(FACTURACION[[#This Row],[AÑO]],FACTURACION[[#This Row],[Mes numero]],1)</f>
        <v>42614</v>
      </c>
      <c r="G3584" s="160">
        <v>12314</v>
      </c>
      <c r="H3584" s="25">
        <v>800074033</v>
      </c>
      <c r="I3584" s="3" t="str">
        <f>+VLOOKUP(FACTURACION[[#This Row],[NIT]],TABLACLIENTE,2,FALSE)</f>
        <v>COMPAÑIAS ASOCIADAS DE GAS S.A. E.S.P (ASOGAS SA ESP)</v>
      </c>
      <c r="J3584" s="3" t="s">
        <v>919</v>
      </c>
      <c r="K3584" s="12" t="str">
        <f>+VLOOKUP(FACTURACION[[#This Row],[REFERENCIA]],CODINV,2,FALSE)</f>
        <v>CONECTOR ACME MONTACARGAS 1 1/4"</v>
      </c>
      <c r="L3584" s="12" t="str">
        <f>IF(VLOOKUP(FACTURACION[[#This Row],[REFERENCIA]],CODINV,3,FALSE)=0,"",VLOOKUP(FACTURACION[[#This Row],[REFERENCIA]],CODINV,3,FALSE))</f>
        <v>1023</v>
      </c>
      <c r="M3584" s="12" t="str">
        <f>+VLOOKUP(FACTURACION[[#This Row],[REFERENCIA]],CODINV,4,FALSE)</f>
        <v>REPUESTOS Y ACCESORIOS</v>
      </c>
      <c r="N3584" s="12" t="str">
        <f>+VLOOKUP(FACTURACION[[#This Row],[REFERENCIA]],CODINV,5,FALSE)</f>
        <v>CAVAGNA</v>
      </c>
      <c r="O3584" s="3">
        <v>2</v>
      </c>
      <c r="P3584" s="31">
        <v>42000</v>
      </c>
      <c r="Q3584" s="24">
        <f>+FACTURACION[[#This Row],[CANTIDAD]]*FACTURACION[[#This Row],[VR UNITARIO]]/1000</f>
        <v>84</v>
      </c>
      <c r="R3584" s="3" t="str">
        <f>+VLOOKUP(FACTURACION[[#This Row],[NIT]],TABLACLIENTE,5,FALSE)</f>
        <v>MOSQUERA</v>
      </c>
    </row>
    <row r="3585" spans="3:18">
      <c r="C3585" s="29">
        <v>2016</v>
      </c>
      <c r="D3585" s="30" t="s">
        <v>702</v>
      </c>
      <c r="E3585" s="30">
        <f>MONTH(FACTURACION[[#This Row],[MES]]&amp;1)</f>
        <v>9</v>
      </c>
      <c r="F3585" s="223">
        <f>DATE(FACTURACION[[#This Row],[AÑO]],FACTURACION[[#This Row],[Mes numero]],1)</f>
        <v>42614</v>
      </c>
      <c r="G3585" s="160">
        <v>12303</v>
      </c>
      <c r="H3585" s="25">
        <v>900520280</v>
      </c>
      <c r="I3585" s="3" t="str">
        <f>+VLOOKUP(FACTURACION[[#This Row],[NIT]],TABLACLIENTE,2,FALSE)</f>
        <v>ENERGY SOLUTION SERVICES SAS</v>
      </c>
      <c r="J3585" s="3" t="s">
        <v>193</v>
      </c>
      <c r="K3585" s="12" t="str">
        <f>+VLOOKUP(FACTURACION[[#This Row],[REFERENCIA]],CODINV,2,FALSE)</f>
        <v>COUPLING3/4"HB*3/4"MNPT-STL</v>
      </c>
      <c r="L3585" s="12" t="str">
        <f>IF(VLOOKUP(FACTURACION[[#This Row],[REFERENCIA]],CODINV,3,FALSE)=0,"",VLOOKUP(FACTURACION[[#This Row],[REFERENCIA]],CODINV,3,FALSE))</f>
        <v>ME3162-12</v>
      </c>
      <c r="M3585" s="12" t="str">
        <f>+VLOOKUP(FACTURACION[[#This Row],[REFERENCIA]],CODINV,4,FALSE)</f>
        <v>REPUESTOS Y ACCESORIOS</v>
      </c>
      <c r="N3585" s="12" t="str">
        <f>+VLOOKUP(FACTURACION[[#This Row],[REFERENCIA]],CODINV,5,FALSE)</f>
        <v>CAVAGNA</v>
      </c>
      <c r="O3585" s="3">
        <v>4</v>
      </c>
      <c r="P3585" s="31">
        <v>90000</v>
      </c>
      <c r="Q3585" s="24">
        <f>+FACTURACION[[#This Row],[CANTIDAD]]*FACTURACION[[#This Row],[VR UNITARIO]]/1000</f>
        <v>360</v>
      </c>
      <c r="R3585" s="3" t="str">
        <f>+VLOOKUP(FACTURACION[[#This Row],[NIT]],TABLACLIENTE,5,FALSE)</f>
        <v>BOGOTÁ D.C.</v>
      </c>
    </row>
    <row r="3586" spans="3:18">
      <c r="C3586" s="29">
        <v>2016</v>
      </c>
      <c r="D3586" s="30" t="s">
        <v>702</v>
      </c>
      <c r="E3586" s="30">
        <f>MONTH(FACTURACION[[#This Row],[MES]]&amp;1)</f>
        <v>9</v>
      </c>
      <c r="F3586" s="223">
        <f>DATE(FACTURACION[[#This Row],[AÑO]],FACTURACION[[#This Row],[Mes numero]],1)</f>
        <v>42614</v>
      </c>
      <c r="G3586" s="160">
        <v>12248</v>
      </c>
      <c r="H3586" s="25">
        <v>890400869</v>
      </c>
      <c r="I3586" s="3" t="str">
        <f>+VLOOKUP(FACTURACION[[#This Row],[NIT]],TABLACLIENTE,2,FALSE)</f>
        <v>SURTIDORA DE GAS DEL CARIBE S.A. E.S.P. (SURTIGAS S.A. E.S.P.)</v>
      </c>
      <c r="J3586" s="3" t="s">
        <v>108</v>
      </c>
      <c r="K3586" s="12" t="str">
        <f>+VLOOKUP(FACTURACION[[#This Row],[REFERENCIA]],CODINV,2,FALSE)</f>
        <v>MEDIDOR BK G4 C:1/2"</v>
      </c>
      <c r="L3586" s="12" t="str">
        <f>IF(VLOOKUP(FACTURACION[[#This Row],[REFERENCIA]],CODINV,3,FALSE)=0,"",VLOOKUP(FACTURACION[[#This Row],[REFERENCIA]],CODINV,3,FALSE))</f>
        <v>G4K MT 152MM</v>
      </c>
      <c r="M3586" s="12" t="str">
        <f>+VLOOKUP(FACTURACION[[#This Row],[REFERENCIA]],CODINV,4,FALSE)</f>
        <v>MEDIDORES</v>
      </c>
      <c r="N3586" s="12" t="str">
        <f>+VLOOKUP(FACTURACION[[#This Row],[REFERENCIA]],CODINV,5,FALSE)</f>
        <v>HONEYWELL</v>
      </c>
      <c r="O3586" s="3">
        <v>150</v>
      </c>
      <c r="P3586" s="31">
        <v>195199</v>
      </c>
      <c r="Q3586" s="24">
        <f>+FACTURACION[[#This Row],[CANTIDAD]]*FACTURACION[[#This Row],[VR UNITARIO]]/1000</f>
        <v>29279.85</v>
      </c>
      <c r="R3586" s="3" t="str">
        <f>+VLOOKUP(FACTURACION[[#This Row],[NIT]],TABLACLIENTE,5,FALSE)</f>
        <v>CARTAGENA</v>
      </c>
    </row>
    <row r="3587" spans="3:18">
      <c r="C3587" s="29">
        <v>2016</v>
      </c>
      <c r="D3587" s="30" t="s">
        <v>702</v>
      </c>
      <c r="E3587" s="30">
        <f>MONTH(FACTURACION[[#This Row],[MES]]&amp;1)</f>
        <v>9</v>
      </c>
      <c r="F3587" s="223">
        <f>DATE(FACTURACION[[#This Row],[AÑO]],FACTURACION[[#This Row],[Mes numero]],1)</f>
        <v>42614</v>
      </c>
      <c r="G3587" s="160">
        <v>12271</v>
      </c>
      <c r="H3587" s="25">
        <v>891101577</v>
      </c>
      <c r="I3587" s="3" t="str">
        <f>+VLOOKUP(FACTURACION[[#This Row],[NIT]],TABLACLIENTE,2,FALSE)</f>
        <v>ALCANOS DE COLOMBIA S.A. E.S.P</v>
      </c>
      <c r="J3587" s="3" t="s">
        <v>20</v>
      </c>
      <c r="K3587" s="12" t="str">
        <f>+VLOOKUP(FACTURACION[[#This Row],[REFERENCIA]],CODINV,2,FALSE)</f>
        <v xml:space="preserve">MEDIDOR AC-250 C: 3/4" CON CONECTORES </v>
      </c>
      <c r="L3587" s="12" t="str">
        <f>IF(VLOOKUP(FACTURACION[[#This Row],[REFERENCIA]],CODINV,3,FALSE)=0,"",VLOOKUP(FACTURACION[[#This Row],[REFERENCIA]],CODINV,3,FALSE))</f>
        <v/>
      </c>
      <c r="M3587" s="12" t="str">
        <f>+VLOOKUP(FACTURACION[[#This Row],[REFERENCIA]],CODINV,4,FALSE)</f>
        <v>MEDIDORES</v>
      </c>
      <c r="N3587" s="12" t="str">
        <f>+VLOOKUP(FACTURACION[[#This Row],[REFERENCIA]],CODINV,5,FALSE)</f>
        <v>HONEYWELL</v>
      </c>
      <c r="O3587" s="3">
        <v>5</v>
      </c>
      <c r="P3587" s="31">
        <v>410250</v>
      </c>
      <c r="Q3587" s="24">
        <f>+FACTURACION[[#This Row],[CANTIDAD]]*FACTURACION[[#This Row],[VR UNITARIO]]/1000</f>
        <v>2051.25</v>
      </c>
      <c r="R3587" s="3" t="str">
        <f>+VLOOKUP(FACTURACION[[#This Row],[NIT]],TABLACLIENTE,5,FALSE)</f>
        <v>NEIVA</v>
      </c>
    </row>
    <row r="3588" spans="3:18">
      <c r="C3588" s="29">
        <v>2016</v>
      </c>
      <c r="D3588" s="30" t="s">
        <v>702</v>
      </c>
      <c r="E3588" s="30">
        <f>MONTH(FACTURACION[[#This Row],[MES]]&amp;1)</f>
        <v>9</v>
      </c>
      <c r="F3588" s="223">
        <f>DATE(FACTURACION[[#This Row],[AÑO]],FACTURACION[[#This Row],[Mes numero]],1)</f>
        <v>42614</v>
      </c>
      <c r="G3588" s="160">
        <v>12311</v>
      </c>
      <c r="H3588" s="25">
        <v>891101577</v>
      </c>
      <c r="I3588" s="3" t="str">
        <f>+VLOOKUP(FACTURACION[[#This Row],[NIT]],TABLACLIENTE,2,FALSE)</f>
        <v>ALCANOS DE COLOMBIA S.A. E.S.P</v>
      </c>
      <c r="J3588" s="3" t="s">
        <v>20</v>
      </c>
      <c r="K3588" s="12" t="str">
        <f>+VLOOKUP(FACTURACION[[#This Row],[REFERENCIA]],CODINV,2,FALSE)</f>
        <v xml:space="preserve">MEDIDOR AC-250 C: 3/4" CON CONECTORES </v>
      </c>
      <c r="L3588" s="12" t="str">
        <f>IF(VLOOKUP(FACTURACION[[#This Row],[REFERENCIA]],CODINV,3,FALSE)=0,"",VLOOKUP(FACTURACION[[#This Row],[REFERENCIA]],CODINV,3,FALSE))</f>
        <v/>
      </c>
      <c r="M3588" s="12" t="str">
        <f>+VLOOKUP(FACTURACION[[#This Row],[REFERENCIA]],CODINV,4,FALSE)</f>
        <v>MEDIDORES</v>
      </c>
      <c r="N3588" s="12" t="str">
        <f>+VLOOKUP(FACTURACION[[#This Row],[REFERENCIA]],CODINV,5,FALSE)</f>
        <v>HONEYWELL</v>
      </c>
      <c r="O3588" s="3">
        <v>5</v>
      </c>
      <c r="P3588" s="31">
        <v>409522</v>
      </c>
      <c r="Q3588" s="24">
        <f>+FACTURACION[[#This Row],[CANTIDAD]]*FACTURACION[[#This Row],[VR UNITARIO]]/1000</f>
        <v>2047.61</v>
      </c>
      <c r="R3588" s="3" t="str">
        <f>+VLOOKUP(FACTURACION[[#This Row],[NIT]],TABLACLIENTE,5,FALSE)</f>
        <v>NEIVA</v>
      </c>
    </row>
    <row r="3589" spans="3:18">
      <c r="C3589" s="29">
        <v>2016</v>
      </c>
      <c r="D3589" s="30" t="s">
        <v>702</v>
      </c>
      <c r="E3589" s="30">
        <f>MONTH(FACTURACION[[#This Row],[MES]]&amp;1)</f>
        <v>9</v>
      </c>
      <c r="F3589" s="223">
        <f>DATE(FACTURACION[[#This Row],[AÑO]],FACTURACION[[#This Row],[Mes numero]],1)</f>
        <v>42614</v>
      </c>
      <c r="G3589" s="160">
        <v>12309</v>
      </c>
      <c r="H3589" s="25">
        <v>804014885</v>
      </c>
      <c r="I3589" s="3" t="str">
        <f>+VLOOKUP(FACTURACION[[#This Row],[NIT]],TABLACLIENTE,2,FALSE)</f>
        <v>ESPIGAS S.A. E.S.P.</v>
      </c>
      <c r="J3589" s="3" t="s">
        <v>20</v>
      </c>
      <c r="K3589" s="12" t="str">
        <f>+VLOOKUP(FACTURACION[[#This Row],[REFERENCIA]],CODINV,2,FALSE)</f>
        <v xml:space="preserve">MEDIDOR AC-250 C: 3/4" CON CONECTORES </v>
      </c>
      <c r="L3589" s="12" t="str">
        <f>IF(VLOOKUP(FACTURACION[[#This Row],[REFERENCIA]],CODINV,3,FALSE)=0,"",VLOOKUP(FACTURACION[[#This Row],[REFERENCIA]],CODINV,3,FALSE))</f>
        <v/>
      </c>
      <c r="M3589" s="12" t="str">
        <f>+VLOOKUP(FACTURACION[[#This Row],[REFERENCIA]],CODINV,4,FALSE)</f>
        <v>MEDIDORES</v>
      </c>
      <c r="N3589" s="12" t="str">
        <f>+VLOOKUP(FACTURACION[[#This Row],[REFERENCIA]],CODINV,5,FALSE)</f>
        <v>HONEYWELL</v>
      </c>
      <c r="O3589" s="3">
        <v>3</v>
      </c>
      <c r="P3589" s="31">
        <v>450000</v>
      </c>
      <c r="Q3589" s="24">
        <f>+FACTURACION[[#This Row],[CANTIDAD]]*FACTURACION[[#This Row],[VR UNITARIO]]/1000</f>
        <v>1350</v>
      </c>
      <c r="R3589" s="3" t="str">
        <f>+VLOOKUP(FACTURACION[[#This Row],[NIT]],TABLACLIENTE,5,FALSE)</f>
        <v>BUCARAMANGA</v>
      </c>
    </row>
    <row r="3590" spans="3:18">
      <c r="C3590" s="29">
        <v>2016</v>
      </c>
      <c r="D3590" s="30" t="s">
        <v>702</v>
      </c>
      <c r="E3590" s="30">
        <f>MONTH(FACTURACION[[#This Row],[MES]]&amp;1)</f>
        <v>9</v>
      </c>
      <c r="F3590" s="223">
        <f>DATE(FACTURACION[[#This Row],[AÑO]],FACTURACION[[#This Row],[Mes numero]],1)</f>
        <v>42614</v>
      </c>
      <c r="G3590" s="160">
        <v>12266</v>
      </c>
      <c r="H3590" s="25">
        <v>890503900</v>
      </c>
      <c r="I3590" s="3" t="str">
        <f>+VLOOKUP(FACTURACION[[#This Row],[NIT]],TABLACLIENTE,2,FALSE)</f>
        <v>GASES DEL ORIENTE S.A. E.S.P.</v>
      </c>
      <c r="J3590" s="3" t="s">
        <v>20</v>
      </c>
      <c r="K3590" s="12" t="str">
        <f>+VLOOKUP(FACTURACION[[#This Row],[REFERENCIA]],CODINV,2,FALSE)</f>
        <v xml:space="preserve">MEDIDOR AC-250 C: 3/4" CON CONECTORES </v>
      </c>
      <c r="L3590" s="12" t="str">
        <f>IF(VLOOKUP(FACTURACION[[#This Row],[REFERENCIA]],CODINV,3,FALSE)=0,"",VLOOKUP(FACTURACION[[#This Row],[REFERENCIA]],CODINV,3,FALSE))</f>
        <v/>
      </c>
      <c r="M3590" s="12" t="str">
        <f>+VLOOKUP(FACTURACION[[#This Row],[REFERENCIA]],CODINV,4,FALSE)</f>
        <v>MEDIDORES</v>
      </c>
      <c r="N3590" s="12" t="str">
        <f>+VLOOKUP(FACTURACION[[#This Row],[REFERENCIA]],CODINV,5,FALSE)</f>
        <v>HONEYWELL</v>
      </c>
      <c r="O3590" s="3">
        <v>10</v>
      </c>
      <c r="P3590" s="31">
        <v>398458</v>
      </c>
      <c r="Q3590" s="24">
        <f>+FACTURACION[[#This Row],[CANTIDAD]]*FACTURACION[[#This Row],[VR UNITARIO]]/1000</f>
        <v>3984.58</v>
      </c>
      <c r="R3590" s="3" t="str">
        <f>+VLOOKUP(FACTURACION[[#This Row],[NIT]],TABLACLIENTE,5,FALSE)</f>
        <v>CUCUTA</v>
      </c>
    </row>
    <row r="3591" spans="3:18">
      <c r="C3591" s="29">
        <v>2016</v>
      </c>
      <c r="D3591" s="30" t="s">
        <v>702</v>
      </c>
      <c r="E3591" s="30">
        <f>MONTH(FACTURACION[[#This Row],[MES]]&amp;1)</f>
        <v>9</v>
      </c>
      <c r="F3591" s="223">
        <f>DATE(FACTURACION[[#This Row],[AÑO]],FACTURACION[[#This Row],[Mes numero]],1)</f>
        <v>42614</v>
      </c>
      <c r="G3591" s="160">
        <v>12312</v>
      </c>
      <c r="H3591" s="25">
        <v>804011800</v>
      </c>
      <c r="I3591" s="3" t="str">
        <f>+VLOOKUP(FACTURACION[[#This Row],[NIT]],TABLACLIENTE,2,FALSE)</f>
        <v>INGENIERIA Y SERVICIOS S.A E.S.P.</v>
      </c>
      <c r="J3591" s="3" t="s">
        <v>20</v>
      </c>
      <c r="K3591" s="12" t="str">
        <f>+VLOOKUP(FACTURACION[[#This Row],[REFERENCIA]],CODINV,2,FALSE)</f>
        <v xml:space="preserve">MEDIDOR AC-250 C: 3/4" CON CONECTORES </v>
      </c>
      <c r="L3591" s="12" t="str">
        <f>IF(VLOOKUP(FACTURACION[[#This Row],[REFERENCIA]],CODINV,3,FALSE)=0,"",VLOOKUP(FACTURACION[[#This Row],[REFERENCIA]],CODINV,3,FALSE))</f>
        <v/>
      </c>
      <c r="M3591" s="12" t="str">
        <f>+VLOOKUP(FACTURACION[[#This Row],[REFERENCIA]],CODINV,4,FALSE)</f>
        <v>MEDIDORES</v>
      </c>
      <c r="N3591" s="12" t="str">
        <f>+VLOOKUP(FACTURACION[[#This Row],[REFERENCIA]],CODINV,5,FALSE)</f>
        <v>HONEYWELL</v>
      </c>
      <c r="O3591" s="3">
        <v>1</v>
      </c>
      <c r="P3591" s="31">
        <v>450000</v>
      </c>
      <c r="Q3591" s="24">
        <f>+FACTURACION[[#This Row],[CANTIDAD]]*FACTURACION[[#This Row],[VR UNITARIO]]/1000</f>
        <v>450</v>
      </c>
      <c r="R3591" s="3" t="str">
        <f>+VLOOKUP(FACTURACION[[#This Row],[NIT]],TABLACLIENTE,5,FALSE)</f>
        <v>BOGOTÁ D.C.</v>
      </c>
    </row>
    <row r="3592" spans="3:18">
      <c r="C3592" s="29">
        <v>2016</v>
      </c>
      <c r="D3592" s="30" t="s">
        <v>702</v>
      </c>
      <c r="E3592" s="30">
        <f>MONTH(FACTURACION[[#This Row],[MES]]&amp;1)</f>
        <v>9</v>
      </c>
      <c r="F3592" s="223">
        <f>DATE(FACTURACION[[#This Row],[AÑO]],FACTURACION[[#This Row],[Mes numero]],1)</f>
        <v>42614</v>
      </c>
      <c r="G3592" s="160">
        <v>12320</v>
      </c>
      <c r="H3592" s="25">
        <v>822001073</v>
      </c>
      <c r="I3592" s="3" t="str">
        <f>+VLOOKUP(FACTURACION[[#This Row],[NIT]],TABLACLIENTE,2,FALSE)</f>
        <v>MADIGAS INGENIEROS S.A. E.S.P.</v>
      </c>
      <c r="J3592" s="3" t="s">
        <v>20</v>
      </c>
      <c r="K3592" s="12" t="str">
        <f>+VLOOKUP(FACTURACION[[#This Row],[REFERENCIA]],CODINV,2,FALSE)</f>
        <v xml:space="preserve">MEDIDOR AC-250 C: 3/4" CON CONECTORES </v>
      </c>
      <c r="L3592" s="12" t="str">
        <f>IF(VLOOKUP(FACTURACION[[#This Row],[REFERENCIA]],CODINV,3,FALSE)=0,"",VLOOKUP(FACTURACION[[#This Row],[REFERENCIA]],CODINV,3,FALSE))</f>
        <v/>
      </c>
      <c r="M3592" s="12" t="str">
        <f>+VLOOKUP(FACTURACION[[#This Row],[REFERENCIA]],CODINV,4,FALSE)</f>
        <v>MEDIDORES</v>
      </c>
      <c r="N3592" s="12" t="str">
        <f>+VLOOKUP(FACTURACION[[#This Row],[REFERENCIA]],CODINV,5,FALSE)</f>
        <v>HONEYWELL</v>
      </c>
      <c r="O3592" s="3">
        <v>4</v>
      </c>
      <c r="P3592" s="31">
        <v>450000</v>
      </c>
      <c r="Q3592" s="24">
        <f>+FACTURACION[[#This Row],[CANTIDAD]]*FACTURACION[[#This Row],[VR UNITARIO]]/1000</f>
        <v>1800</v>
      </c>
      <c r="R3592" s="3" t="str">
        <f>+VLOOKUP(FACTURACION[[#This Row],[NIT]],TABLACLIENTE,5,FALSE)</f>
        <v>ACACIAS</v>
      </c>
    </row>
    <row r="3593" spans="3:18">
      <c r="C3593" s="29">
        <v>2016</v>
      </c>
      <c r="D3593" s="30" t="s">
        <v>702</v>
      </c>
      <c r="E3593" s="30">
        <f>MONTH(FACTURACION[[#This Row],[MES]]&amp;1)</f>
        <v>9</v>
      </c>
      <c r="F3593" s="223">
        <f>DATE(FACTURACION[[#This Row],[AÑO]],FACTURACION[[#This Row],[Mes numero]],1)</f>
        <v>42614</v>
      </c>
      <c r="G3593" s="160">
        <v>12266</v>
      </c>
      <c r="H3593" s="25">
        <v>890503900</v>
      </c>
      <c r="I3593" s="3" t="str">
        <f>+VLOOKUP(FACTURACION[[#This Row],[NIT]],TABLACLIENTE,2,FALSE)</f>
        <v>GASES DEL ORIENTE S.A. E.S.P.</v>
      </c>
      <c r="J3593" s="3" t="s">
        <v>23</v>
      </c>
      <c r="K3593" s="12" t="str">
        <f>+VLOOKUP(FACTURACION[[#This Row],[REFERENCIA]],CODINV,2,FALSE)</f>
        <v>MEDIDOR AL-800 C:1 1/2" MAOP 20 PSIG CON CONECTORES</v>
      </c>
      <c r="L3593" s="12" t="str">
        <f>IF(VLOOKUP(FACTURACION[[#This Row],[REFERENCIA]],CODINV,3,FALSE)=0,"",VLOOKUP(FACTURACION[[#This Row],[REFERENCIA]],CODINV,3,FALSE))</f>
        <v/>
      </c>
      <c r="M3593" s="12" t="str">
        <f>+VLOOKUP(FACTURACION[[#This Row],[REFERENCIA]],CODINV,4,FALSE)</f>
        <v>MEDIDORES</v>
      </c>
      <c r="N3593" s="12" t="str">
        <f>+VLOOKUP(FACTURACION[[#This Row],[REFERENCIA]],CODINV,5,FALSE)</f>
        <v>HONEYWELL</v>
      </c>
      <c r="O3593" s="3">
        <v>1</v>
      </c>
      <c r="P3593" s="31">
        <v>2646901</v>
      </c>
      <c r="Q3593" s="24">
        <f>+FACTURACION[[#This Row],[CANTIDAD]]*FACTURACION[[#This Row],[VR UNITARIO]]/1000</f>
        <v>2646.9009999999998</v>
      </c>
      <c r="R3593" s="3" t="str">
        <f>+VLOOKUP(FACTURACION[[#This Row],[NIT]],TABLACLIENTE,5,FALSE)</f>
        <v>CUCUTA</v>
      </c>
    </row>
    <row r="3594" spans="3:18">
      <c r="C3594" s="29">
        <v>2016</v>
      </c>
      <c r="D3594" s="30" t="s">
        <v>702</v>
      </c>
      <c r="E3594" s="30">
        <f>MONTH(FACTURACION[[#This Row],[MES]]&amp;1)</f>
        <v>9</v>
      </c>
      <c r="F3594" s="223">
        <f>DATE(FACTURACION[[#This Row],[AÑO]],FACTURACION[[#This Row],[Mes numero]],1)</f>
        <v>42614</v>
      </c>
      <c r="G3594" s="160">
        <v>12320</v>
      </c>
      <c r="H3594" s="25">
        <v>822001073</v>
      </c>
      <c r="I3594" s="3" t="str">
        <f>+VLOOKUP(FACTURACION[[#This Row],[NIT]],TABLACLIENTE,2,FALSE)</f>
        <v>MADIGAS INGENIEROS S.A. E.S.P.</v>
      </c>
      <c r="J3594" s="3" t="s">
        <v>23</v>
      </c>
      <c r="K3594" s="12" t="str">
        <f>+VLOOKUP(FACTURACION[[#This Row],[REFERENCIA]],CODINV,2,FALSE)</f>
        <v>MEDIDOR AL-800 C:1 1/2" MAOP 20 PSIG CON CONECTORES</v>
      </c>
      <c r="L3594" s="12" t="str">
        <f>IF(VLOOKUP(FACTURACION[[#This Row],[REFERENCIA]],CODINV,3,FALSE)=0,"",VLOOKUP(FACTURACION[[#This Row],[REFERENCIA]],CODINV,3,FALSE))</f>
        <v/>
      </c>
      <c r="M3594" s="12" t="str">
        <f>+VLOOKUP(FACTURACION[[#This Row],[REFERENCIA]],CODINV,4,FALSE)</f>
        <v>MEDIDORES</v>
      </c>
      <c r="N3594" s="12" t="str">
        <f>+VLOOKUP(FACTURACION[[#This Row],[REFERENCIA]],CODINV,5,FALSE)</f>
        <v>HONEYWELL</v>
      </c>
      <c r="O3594" s="3">
        <v>1</v>
      </c>
      <c r="P3594" s="31">
        <v>1920000</v>
      </c>
      <c r="Q3594" s="24">
        <f>+FACTURACION[[#This Row],[CANTIDAD]]*FACTURACION[[#This Row],[VR UNITARIO]]/1000</f>
        <v>1920</v>
      </c>
      <c r="R3594" s="3" t="str">
        <f>+VLOOKUP(FACTURACION[[#This Row],[NIT]],TABLACLIENTE,5,FALSE)</f>
        <v>ACACIAS</v>
      </c>
    </row>
    <row r="3595" spans="3:18">
      <c r="C3595" s="29">
        <v>2016</v>
      </c>
      <c r="D3595" s="30" t="s">
        <v>702</v>
      </c>
      <c r="E3595" s="30">
        <f>MONTH(FACTURACION[[#This Row],[MES]]&amp;1)</f>
        <v>9</v>
      </c>
      <c r="F3595" s="223">
        <f>DATE(FACTURACION[[#This Row],[AÑO]],FACTURACION[[#This Row],[Mes numero]],1)</f>
        <v>42614</v>
      </c>
      <c r="G3595" s="160">
        <v>12266</v>
      </c>
      <c r="H3595" s="25">
        <v>890503900</v>
      </c>
      <c r="I3595" s="3" t="str">
        <f>+VLOOKUP(FACTURACION[[#This Row],[NIT]],TABLACLIENTE,2,FALSE)</f>
        <v>GASES DEL ORIENTE S.A. E.S.P.</v>
      </c>
      <c r="J3595" s="3" t="s">
        <v>59</v>
      </c>
      <c r="K3595" s="12" t="str">
        <f>+VLOOKUP(FACTURACION[[#This Row],[REFERENCIA]],CODINV,2,FALSE)</f>
        <v>MEDIDOR AL-1000 C:1 1/2" MAOP 25 PSIG CON CONECTORES</v>
      </c>
      <c r="L3595" s="12" t="str">
        <f>IF(VLOOKUP(FACTURACION[[#This Row],[REFERENCIA]],CODINV,3,FALSE)=0,"",VLOOKUP(FACTURACION[[#This Row],[REFERENCIA]],CODINV,3,FALSE))</f>
        <v/>
      </c>
      <c r="M3595" s="12" t="str">
        <f>+VLOOKUP(FACTURACION[[#This Row],[REFERENCIA]],CODINV,4,FALSE)</f>
        <v>MEDIDORES</v>
      </c>
      <c r="N3595" s="12" t="str">
        <f>+VLOOKUP(FACTURACION[[#This Row],[REFERENCIA]],CODINV,5,FALSE)</f>
        <v>HONEYWELL</v>
      </c>
      <c r="O3595" s="3">
        <v>1</v>
      </c>
      <c r="P3595" s="31">
        <v>3586124</v>
      </c>
      <c r="Q3595" s="24">
        <f>+FACTURACION[[#This Row],[CANTIDAD]]*FACTURACION[[#This Row],[VR UNITARIO]]/1000</f>
        <v>3586.1239999999998</v>
      </c>
      <c r="R3595" s="3" t="str">
        <f>+VLOOKUP(FACTURACION[[#This Row],[NIT]],TABLACLIENTE,5,FALSE)</f>
        <v>CUCUTA</v>
      </c>
    </row>
    <row r="3596" spans="3:18">
      <c r="C3596" s="29">
        <v>2016</v>
      </c>
      <c r="D3596" s="30" t="s">
        <v>702</v>
      </c>
      <c r="E3596" s="30">
        <f>MONTH(FACTURACION[[#This Row],[MES]]&amp;1)</f>
        <v>9</v>
      </c>
      <c r="F3596" s="223">
        <f>DATE(FACTURACION[[#This Row],[AÑO]],FACTURACION[[#This Row],[Mes numero]],1)</f>
        <v>42614</v>
      </c>
      <c r="G3596" s="160">
        <v>12291</v>
      </c>
      <c r="H3596" s="25">
        <v>891101577</v>
      </c>
      <c r="I3596" s="3" t="str">
        <f>+VLOOKUP(FACTURACION[[#This Row],[NIT]],TABLACLIENTE,2,FALSE)</f>
        <v>ALCANOS DE COLOMBIA S.A. E.S.P</v>
      </c>
      <c r="J3596" s="3" t="s">
        <v>262</v>
      </c>
      <c r="K3596" s="12" t="str">
        <f>+VLOOKUP(FACTURACION[[#This Row],[REFERENCIA]],CODINV,2,FALSE)</f>
        <v>MEDIDOR AL-425 C:1 1/4" MAOP 25 PSIG</v>
      </c>
      <c r="L3596" s="12" t="str">
        <f>IF(VLOOKUP(FACTURACION[[#This Row],[REFERENCIA]],CODINV,3,FALSE)=0,"",VLOOKUP(FACTURACION[[#This Row],[REFERENCIA]],CODINV,3,FALSE))</f>
        <v/>
      </c>
      <c r="M3596" s="12" t="str">
        <f>+VLOOKUP(FACTURACION[[#This Row],[REFERENCIA]],CODINV,4,FALSE)</f>
        <v>MEDIDORES</v>
      </c>
      <c r="N3596" s="12" t="str">
        <f>+VLOOKUP(FACTURACION[[#This Row],[REFERENCIA]],CODINV,5,FALSE)</f>
        <v>HONEYWELL</v>
      </c>
      <c r="O3596" s="3">
        <v>5</v>
      </c>
      <c r="P3596" s="31">
        <v>664101</v>
      </c>
      <c r="Q3596" s="24">
        <f>+FACTURACION[[#This Row],[CANTIDAD]]*FACTURACION[[#This Row],[VR UNITARIO]]/1000</f>
        <v>3320.5050000000001</v>
      </c>
      <c r="R3596" s="3" t="str">
        <f>+VLOOKUP(FACTURACION[[#This Row],[NIT]],TABLACLIENTE,5,FALSE)</f>
        <v>NEIVA</v>
      </c>
    </row>
    <row r="3597" spans="3:18">
      <c r="C3597" s="29">
        <v>2016</v>
      </c>
      <c r="D3597" s="30" t="s">
        <v>702</v>
      </c>
      <c r="E3597" s="30">
        <f>MONTH(FACTURACION[[#This Row],[MES]]&amp;1)</f>
        <v>9</v>
      </c>
      <c r="F3597" s="223">
        <f>DATE(FACTURACION[[#This Row],[AÑO]],FACTURACION[[#This Row],[Mes numero]],1)</f>
        <v>42614</v>
      </c>
      <c r="G3597" s="160">
        <v>12292</v>
      </c>
      <c r="H3597" s="25">
        <v>891101577</v>
      </c>
      <c r="I3597" s="3" t="str">
        <f>+VLOOKUP(FACTURACION[[#This Row],[NIT]],TABLACLIENTE,2,FALSE)</f>
        <v>ALCANOS DE COLOMBIA S.A. E.S.P</v>
      </c>
      <c r="J3597" s="3" t="s">
        <v>262</v>
      </c>
      <c r="K3597" s="12" t="str">
        <f>+VLOOKUP(FACTURACION[[#This Row],[REFERENCIA]],CODINV,2,FALSE)</f>
        <v>MEDIDOR AL-425 C:1 1/4" MAOP 25 PSIG</v>
      </c>
      <c r="L3597" s="12" t="str">
        <f>IF(VLOOKUP(FACTURACION[[#This Row],[REFERENCIA]],CODINV,3,FALSE)=0,"",VLOOKUP(FACTURACION[[#This Row],[REFERENCIA]],CODINV,3,FALSE))</f>
        <v/>
      </c>
      <c r="M3597" s="12" t="str">
        <f>+VLOOKUP(FACTURACION[[#This Row],[REFERENCIA]],CODINV,4,FALSE)</f>
        <v>MEDIDORES</v>
      </c>
      <c r="N3597" s="12" t="str">
        <f>+VLOOKUP(FACTURACION[[#This Row],[REFERENCIA]],CODINV,5,FALSE)</f>
        <v>HONEYWELL</v>
      </c>
      <c r="O3597" s="3">
        <v>20</v>
      </c>
      <c r="P3597" s="31">
        <v>664101</v>
      </c>
      <c r="Q3597" s="24">
        <f>+FACTURACION[[#This Row],[CANTIDAD]]*FACTURACION[[#This Row],[VR UNITARIO]]/1000</f>
        <v>13282.02</v>
      </c>
      <c r="R3597" s="3" t="str">
        <f>+VLOOKUP(FACTURACION[[#This Row],[NIT]],TABLACLIENTE,5,FALSE)</f>
        <v>NEIVA</v>
      </c>
    </row>
    <row r="3598" spans="3:18">
      <c r="C3598" s="29">
        <v>2016</v>
      </c>
      <c r="D3598" s="30" t="s">
        <v>702</v>
      </c>
      <c r="E3598" s="30">
        <f>MONTH(FACTURACION[[#This Row],[MES]]&amp;1)</f>
        <v>9</v>
      </c>
      <c r="F3598" s="223">
        <f>DATE(FACTURACION[[#This Row],[AÑO]],FACTURACION[[#This Row],[Mes numero]],1)</f>
        <v>42614</v>
      </c>
      <c r="G3598" s="160">
        <v>12315</v>
      </c>
      <c r="H3598" s="25">
        <v>900950504</v>
      </c>
      <c r="I3598" s="3" t="str">
        <f>+VLOOKUP(FACTURACION[[#This Row],[NIT]],TABLACLIENTE,2,FALSE)</f>
        <v>DAMASA DE COLOMBIA S A S</v>
      </c>
      <c r="J3598" s="3" t="s">
        <v>262</v>
      </c>
      <c r="K3598" s="12" t="str">
        <f>+VLOOKUP(FACTURACION[[#This Row],[REFERENCIA]],CODINV,2,FALSE)</f>
        <v>MEDIDOR AL-425 C:1 1/4" MAOP 25 PSIG</v>
      </c>
      <c r="L3598" s="12" t="str">
        <f>IF(VLOOKUP(FACTURACION[[#This Row],[REFERENCIA]],CODINV,3,FALSE)=0,"",VLOOKUP(FACTURACION[[#This Row],[REFERENCIA]],CODINV,3,FALSE))</f>
        <v/>
      </c>
      <c r="M3598" s="12" t="str">
        <f>+VLOOKUP(FACTURACION[[#This Row],[REFERENCIA]],CODINV,4,FALSE)</f>
        <v>MEDIDORES</v>
      </c>
      <c r="N3598" s="12" t="str">
        <f>+VLOOKUP(FACTURACION[[#This Row],[REFERENCIA]],CODINV,5,FALSE)</f>
        <v>HONEYWELL</v>
      </c>
      <c r="O3598" s="3">
        <v>1</v>
      </c>
      <c r="P3598" s="31">
        <v>615442</v>
      </c>
      <c r="Q3598" s="24">
        <f>+FACTURACION[[#This Row],[CANTIDAD]]*FACTURACION[[#This Row],[VR UNITARIO]]/1000</f>
        <v>615.44200000000001</v>
      </c>
      <c r="R3598" s="3" t="str">
        <f>+VLOOKUP(FACTURACION[[#This Row],[NIT]],TABLACLIENTE,5,FALSE)</f>
        <v>BOGOTÁ D.C.</v>
      </c>
    </row>
    <row r="3599" spans="3:18">
      <c r="C3599" s="29">
        <v>2016</v>
      </c>
      <c r="D3599" s="30" t="s">
        <v>702</v>
      </c>
      <c r="E3599" s="30">
        <f>MONTH(FACTURACION[[#This Row],[MES]]&amp;1)</f>
        <v>9</v>
      </c>
      <c r="F3599" s="223">
        <f>DATE(FACTURACION[[#This Row],[AÑO]],FACTURACION[[#This Row],[Mes numero]],1)</f>
        <v>42614</v>
      </c>
      <c r="G3599" s="160">
        <v>12295</v>
      </c>
      <c r="H3599" s="25">
        <v>800202395</v>
      </c>
      <c r="I3599" s="3" t="str">
        <f>+VLOOKUP(FACTURACION[[#This Row],[NIT]],TABLACLIENTE,2,FALSE)</f>
        <v>EFIGAS GAS NATURAL S.A. E.S.P. (EFIGAS S.A. E.S.P.)</v>
      </c>
      <c r="J3599" s="3" t="s">
        <v>262</v>
      </c>
      <c r="K3599" s="12" t="str">
        <f>+VLOOKUP(FACTURACION[[#This Row],[REFERENCIA]],CODINV,2,FALSE)</f>
        <v>MEDIDOR AL-425 C:1 1/4" MAOP 25 PSIG</v>
      </c>
      <c r="L3599" s="12" t="str">
        <f>IF(VLOOKUP(FACTURACION[[#This Row],[REFERENCIA]],CODINV,3,FALSE)=0,"",VLOOKUP(FACTURACION[[#This Row],[REFERENCIA]],CODINV,3,FALSE))</f>
        <v/>
      </c>
      <c r="M3599" s="12" t="str">
        <f>+VLOOKUP(FACTURACION[[#This Row],[REFERENCIA]],CODINV,4,FALSE)</f>
        <v>MEDIDORES</v>
      </c>
      <c r="N3599" s="12" t="str">
        <f>+VLOOKUP(FACTURACION[[#This Row],[REFERENCIA]],CODINV,5,FALSE)</f>
        <v>HONEYWELL</v>
      </c>
      <c r="O3599" s="3">
        <v>5</v>
      </c>
      <c r="P3599" s="31">
        <v>733232</v>
      </c>
      <c r="Q3599" s="24">
        <f>+FACTURACION[[#This Row],[CANTIDAD]]*FACTURACION[[#This Row],[VR UNITARIO]]/1000</f>
        <v>3666.16</v>
      </c>
      <c r="R3599" s="3" t="str">
        <f>+VLOOKUP(FACTURACION[[#This Row],[NIT]],TABLACLIENTE,5,FALSE)</f>
        <v>MANIZALES</v>
      </c>
    </row>
    <row r="3600" spans="3:18">
      <c r="C3600" s="29">
        <v>2016</v>
      </c>
      <c r="D3600" s="30" t="s">
        <v>702</v>
      </c>
      <c r="E3600" s="30">
        <f>MONTH(FACTURACION[[#This Row],[MES]]&amp;1)</f>
        <v>9</v>
      </c>
      <c r="F3600" s="223">
        <f>DATE(FACTURACION[[#This Row],[AÑO]],FACTURACION[[#This Row],[Mes numero]],1)</f>
        <v>42614</v>
      </c>
      <c r="G3600" s="160">
        <v>12296</v>
      </c>
      <c r="H3600" s="25">
        <v>800202395</v>
      </c>
      <c r="I3600" s="3" t="str">
        <f>+VLOOKUP(FACTURACION[[#This Row],[NIT]],TABLACLIENTE,2,FALSE)</f>
        <v>EFIGAS GAS NATURAL S.A. E.S.P. (EFIGAS S.A. E.S.P.)</v>
      </c>
      <c r="J3600" s="3" t="s">
        <v>262</v>
      </c>
      <c r="K3600" s="12" t="str">
        <f>+VLOOKUP(FACTURACION[[#This Row],[REFERENCIA]],CODINV,2,FALSE)</f>
        <v>MEDIDOR AL-425 C:1 1/4" MAOP 25 PSIG</v>
      </c>
      <c r="L3600" s="12" t="str">
        <f>IF(VLOOKUP(FACTURACION[[#This Row],[REFERENCIA]],CODINV,3,FALSE)=0,"",VLOOKUP(FACTURACION[[#This Row],[REFERENCIA]],CODINV,3,FALSE))</f>
        <v/>
      </c>
      <c r="M3600" s="12" t="str">
        <f>+VLOOKUP(FACTURACION[[#This Row],[REFERENCIA]],CODINV,4,FALSE)</f>
        <v>MEDIDORES</v>
      </c>
      <c r="N3600" s="12" t="str">
        <f>+VLOOKUP(FACTURACION[[#This Row],[REFERENCIA]],CODINV,5,FALSE)</f>
        <v>HONEYWELL</v>
      </c>
      <c r="O3600" s="3">
        <v>5</v>
      </c>
      <c r="P3600" s="31">
        <v>733232</v>
      </c>
      <c r="Q3600" s="24">
        <f>+FACTURACION[[#This Row],[CANTIDAD]]*FACTURACION[[#This Row],[VR UNITARIO]]/1000</f>
        <v>3666.16</v>
      </c>
      <c r="R3600" s="3" t="str">
        <f>+VLOOKUP(FACTURACION[[#This Row],[NIT]],TABLACLIENTE,5,FALSE)</f>
        <v>MANIZALES</v>
      </c>
    </row>
    <row r="3601" spans="3:18">
      <c r="C3601" s="29">
        <v>2016</v>
      </c>
      <c r="D3601" s="30" t="s">
        <v>702</v>
      </c>
      <c r="E3601" s="30">
        <f>MONTH(FACTURACION[[#This Row],[MES]]&amp;1)</f>
        <v>9</v>
      </c>
      <c r="F3601" s="223">
        <f>DATE(FACTURACION[[#This Row],[AÑO]],FACTURACION[[#This Row],[Mes numero]],1)</f>
        <v>42614</v>
      </c>
      <c r="G3601" s="160">
        <v>12279</v>
      </c>
      <c r="H3601" s="25">
        <v>800167643</v>
      </c>
      <c r="I3601" s="3" t="str">
        <f>+VLOOKUP(FACTURACION[[#This Row],[NIT]],TABLACLIENTE,2,FALSE)</f>
        <v>GASES DE OCCIDENTE S.A. E.S.P. (GDO)</v>
      </c>
      <c r="J3601" s="3" t="s">
        <v>262</v>
      </c>
      <c r="K3601" s="12" t="str">
        <f>+VLOOKUP(FACTURACION[[#This Row],[REFERENCIA]],CODINV,2,FALSE)</f>
        <v>MEDIDOR AL-425 C:1 1/4" MAOP 25 PSIG</v>
      </c>
      <c r="L3601" s="12" t="str">
        <f>IF(VLOOKUP(FACTURACION[[#This Row],[REFERENCIA]],CODINV,3,FALSE)=0,"",VLOOKUP(FACTURACION[[#This Row],[REFERENCIA]],CODINV,3,FALSE))</f>
        <v/>
      </c>
      <c r="M3601" s="12" t="str">
        <f>+VLOOKUP(FACTURACION[[#This Row],[REFERENCIA]],CODINV,4,FALSE)</f>
        <v>MEDIDORES</v>
      </c>
      <c r="N3601" s="12" t="str">
        <f>+VLOOKUP(FACTURACION[[#This Row],[REFERENCIA]],CODINV,5,FALSE)</f>
        <v>HONEYWELL</v>
      </c>
      <c r="O3601" s="3">
        <v>70</v>
      </c>
      <c r="P3601" s="31">
        <v>642746</v>
      </c>
      <c r="Q3601" s="24">
        <f>+FACTURACION[[#This Row],[CANTIDAD]]*FACTURACION[[#This Row],[VR UNITARIO]]/1000</f>
        <v>44992.22</v>
      </c>
      <c r="R3601" s="3" t="str">
        <f>+VLOOKUP(FACTURACION[[#This Row],[NIT]],TABLACLIENTE,5,FALSE)</f>
        <v>CALI</v>
      </c>
    </row>
    <row r="3602" spans="3:18">
      <c r="C3602" s="29">
        <v>2016</v>
      </c>
      <c r="D3602" s="30" t="s">
        <v>702</v>
      </c>
      <c r="E3602" s="30">
        <f>MONTH(FACTURACION[[#This Row],[MES]]&amp;1)</f>
        <v>9</v>
      </c>
      <c r="F3602" s="223">
        <f>DATE(FACTURACION[[#This Row],[AÑO]],FACTURACION[[#This Row],[Mes numero]],1)</f>
        <v>42614</v>
      </c>
      <c r="G3602" s="160">
        <v>12278</v>
      </c>
      <c r="H3602" s="25">
        <v>800021272</v>
      </c>
      <c r="I3602" s="3" t="str">
        <f>+VLOOKUP(FACTURACION[[#This Row],[NIT]],TABLACLIENTE,2,FALSE)</f>
        <v>GASES DEL LLANO S.A. E.S.P (LLANOGAS S.A. E.S.P.)</v>
      </c>
      <c r="J3602" s="3" t="s">
        <v>262</v>
      </c>
      <c r="K3602" s="12" t="str">
        <f>+VLOOKUP(FACTURACION[[#This Row],[REFERENCIA]],CODINV,2,FALSE)</f>
        <v>MEDIDOR AL-425 C:1 1/4" MAOP 25 PSIG</v>
      </c>
      <c r="L3602" s="12" t="str">
        <f>IF(VLOOKUP(FACTURACION[[#This Row],[REFERENCIA]],CODINV,3,FALSE)=0,"",VLOOKUP(FACTURACION[[#This Row],[REFERENCIA]],CODINV,3,FALSE))</f>
        <v/>
      </c>
      <c r="M3602" s="12" t="str">
        <f>+VLOOKUP(FACTURACION[[#This Row],[REFERENCIA]],CODINV,4,FALSE)</f>
        <v>MEDIDORES</v>
      </c>
      <c r="N3602" s="12" t="str">
        <f>+VLOOKUP(FACTURACION[[#This Row],[REFERENCIA]],CODINV,5,FALSE)</f>
        <v>HONEYWELL</v>
      </c>
      <c r="O3602" s="3">
        <v>16</v>
      </c>
      <c r="P3602" s="31">
        <v>737217</v>
      </c>
      <c r="Q3602" s="24">
        <f>+FACTURACION[[#This Row],[CANTIDAD]]*FACTURACION[[#This Row],[VR UNITARIO]]/1000</f>
        <v>11795.472</v>
      </c>
      <c r="R3602" s="3" t="str">
        <f>+VLOOKUP(FACTURACION[[#This Row],[NIT]],TABLACLIENTE,5,FALSE)</f>
        <v>VILLAVICENCIO</v>
      </c>
    </row>
    <row r="3603" spans="3:18">
      <c r="C3603" s="29">
        <v>2016</v>
      </c>
      <c r="D3603" s="30" t="s">
        <v>702</v>
      </c>
      <c r="E3603" s="30">
        <f>MONTH(FACTURACION[[#This Row],[MES]]&amp;1)</f>
        <v>9</v>
      </c>
      <c r="F3603" s="223">
        <f>DATE(FACTURACION[[#This Row],[AÑO]],FACTURACION[[#This Row],[Mes numero]],1)</f>
        <v>42614</v>
      </c>
      <c r="G3603" s="160">
        <v>12297</v>
      </c>
      <c r="H3603" s="25">
        <v>890503900</v>
      </c>
      <c r="I3603" s="3" t="str">
        <f>+VLOOKUP(FACTURACION[[#This Row],[NIT]],TABLACLIENTE,2,FALSE)</f>
        <v>GASES DEL ORIENTE S.A. E.S.P.</v>
      </c>
      <c r="J3603" s="3" t="s">
        <v>262</v>
      </c>
      <c r="K3603" s="12" t="str">
        <f>+VLOOKUP(FACTURACION[[#This Row],[REFERENCIA]],CODINV,2,FALSE)</f>
        <v>MEDIDOR AL-425 C:1 1/4" MAOP 25 PSIG</v>
      </c>
      <c r="L3603" s="12" t="str">
        <f>IF(VLOOKUP(FACTURACION[[#This Row],[REFERENCIA]],CODINV,3,FALSE)=0,"",VLOOKUP(FACTURACION[[#This Row],[REFERENCIA]],CODINV,3,FALSE))</f>
        <v/>
      </c>
      <c r="M3603" s="12" t="str">
        <f>+VLOOKUP(FACTURACION[[#This Row],[REFERENCIA]],CODINV,4,FALSE)</f>
        <v>MEDIDORES</v>
      </c>
      <c r="N3603" s="12" t="str">
        <f>+VLOOKUP(FACTURACION[[#This Row],[REFERENCIA]],CODINV,5,FALSE)</f>
        <v>HONEYWELL</v>
      </c>
      <c r="O3603" s="3">
        <v>2</v>
      </c>
      <c r="P3603" s="31">
        <v>736188</v>
      </c>
      <c r="Q3603" s="24">
        <f>+FACTURACION[[#This Row],[CANTIDAD]]*FACTURACION[[#This Row],[VR UNITARIO]]/1000</f>
        <v>1472.376</v>
      </c>
      <c r="R3603" s="3" t="str">
        <f>+VLOOKUP(FACTURACION[[#This Row],[NIT]],TABLACLIENTE,5,FALSE)</f>
        <v>CUCUTA</v>
      </c>
    </row>
    <row r="3604" spans="3:18">
      <c r="C3604" s="29">
        <v>2016</v>
      </c>
      <c r="D3604" s="30" t="s">
        <v>702</v>
      </c>
      <c r="E3604" s="30">
        <f>MONTH(FACTURACION[[#This Row],[MES]]&amp;1)</f>
        <v>9</v>
      </c>
      <c r="F3604" s="223">
        <f>DATE(FACTURACION[[#This Row],[AÑO]],FACTURACION[[#This Row],[Mes numero]],1)</f>
        <v>42614</v>
      </c>
      <c r="G3604" s="160">
        <v>12298</v>
      </c>
      <c r="H3604" s="25">
        <v>890503900</v>
      </c>
      <c r="I3604" s="3" t="str">
        <f>+VLOOKUP(FACTURACION[[#This Row],[NIT]],TABLACLIENTE,2,FALSE)</f>
        <v>GASES DEL ORIENTE S.A. E.S.P.</v>
      </c>
      <c r="J3604" s="3" t="s">
        <v>262</v>
      </c>
      <c r="K3604" s="12" t="str">
        <f>+VLOOKUP(FACTURACION[[#This Row],[REFERENCIA]],CODINV,2,FALSE)</f>
        <v>MEDIDOR AL-425 C:1 1/4" MAOP 25 PSIG</v>
      </c>
      <c r="L3604" s="12" t="str">
        <f>IF(VLOOKUP(FACTURACION[[#This Row],[REFERENCIA]],CODINV,3,FALSE)=0,"",VLOOKUP(FACTURACION[[#This Row],[REFERENCIA]],CODINV,3,FALSE))</f>
        <v/>
      </c>
      <c r="M3604" s="12" t="str">
        <f>+VLOOKUP(FACTURACION[[#This Row],[REFERENCIA]],CODINV,4,FALSE)</f>
        <v>MEDIDORES</v>
      </c>
      <c r="N3604" s="12" t="str">
        <f>+VLOOKUP(FACTURACION[[#This Row],[REFERENCIA]],CODINV,5,FALSE)</f>
        <v>HONEYWELL</v>
      </c>
      <c r="O3604" s="3">
        <v>3</v>
      </c>
      <c r="P3604" s="31">
        <v>709579</v>
      </c>
      <c r="Q3604" s="24">
        <f>+FACTURACION[[#This Row],[CANTIDAD]]*FACTURACION[[#This Row],[VR UNITARIO]]/1000</f>
        <v>2128.7370000000001</v>
      </c>
      <c r="R3604" s="3" t="str">
        <f>+VLOOKUP(FACTURACION[[#This Row],[NIT]],TABLACLIENTE,5,FALSE)</f>
        <v>CUCUTA</v>
      </c>
    </row>
    <row r="3605" spans="3:18">
      <c r="C3605" s="29">
        <v>2016</v>
      </c>
      <c r="D3605" s="30" t="s">
        <v>702</v>
      </c>
      <c r="E3605" s="30">
        <f>MONTH(FACTURACION[[#This Row],[MES]]&amp;1)</f>
        <v>9</v>
      </c>
      <c r="F3605" s="223">
        <f>DATE(FACTURACION[[#This Row],[AÑO]],FACTURACION[[#This Row],[Mes numero]],1)</f>
        <v>42614</v>
      </c>
      <c r="G3605" s="160">
        <v>12310</v>
      </c>
      <c r="H3605" s="25">
        <v>860510723</v>
      </c>
      <c r="I3605" s="3" t="str">
        <f>+VLOOKUP(FACTURACION[[#This Row],[NIT]],TABLACLIENTE,2,FALSE)</f>
        <v>SAENA DE COLOMBIA S.A.</v>
      </c>
      <c r="J3605" s="3" t="s">
        <v>262</v>
      </c>
      <c r="K3605" s="12" t="str">
        <f>+VLOOKUP(FACTURACION[[#This Row],[REFERENCIA]],CODINV,2,FALSE)</f>
        <v>MEDIDOR AL-425 C:1 1/4" MAOP 25 PSIG</v>
      </c>
      <c r="L3605" s="12" t="str">
        <f>IF(VLOOKUP(FACTURACION[[#This Row],[REFERENCIA]],CODINV,3,FALSE)=0,"",VLOOKUP(FACTURACION[[#This Row],[REFERENCIA]],CODINV,3,FALSE))</f>
        <v/>
      </c>
      <c r="M3605" s="12" t="str">
        <f>+VLOOKUP(FACTURACION[[#This Row],[REFERENCIA]],CODINV,4,FALSE)</f>
        <v>MEDIDORES</v>
      </c>
      <c r="N3605" s="12" t="str">
        <f>+VLOOKUP(FACTURACION[[#This Row],[REFERENCIA]],CODINV,5,FALSE)</f>
        <v>HONEYWELL</v>
      </c>
      <c r="O3605" s="3">
        <v>1</v>
      </c>
      <c r="P3605" s="31">
        <v>705000</v>
      </c>
      <c r="Q3605" s="24">
        <f>+FACTURACION[[#This Row],[CANTIDAD]]*FACTURACION[[#This Row],[VR UNITARIO]]/1000</f>
        <v>705</v>
      </c>
      <c r="R3605" s="3" t="str">
        <f>+VLOOKUP(FACTURACION[[#This Row],[NIT]],TABLACLIENTE,5,FALSE)</f>
        <v>BOGOTÁ D.C.</v>
      </c>
    </row>
    <row r="3606" spans="3:18">
      <c r="C3606" s="29">
        <v>2016</v>
      </c>
      <c r="D3606" s="30" t="s">
        <v>702</v>
      </c>
      <c r="E3606" s="30">
        <f>MONTH(FACTURACION[[#This Row],[MES]]&amp;1)</f>
        <v>9</v>
      </c>
      <c r="F3606" s="223">
        <f>DATE(FACTURACION[[#This Row],[AÑO]],FACTURACION[[#This Row],[Mes numero]],1)</f>
        <v>42614</v>
      </c>
      <c r="G3606" s="160">
        <v>12287</v>
      </c>
      <c r="H3606" s="25">
        <v>890101691</v>
      </c>
      <c r="I3606" s="3" t="str">
        <f>+VLOOKUP(FACTURACION[[#This Row],[NIT]],TABLACLIENTE,2,FALSE)</f>
        <v>GASES DEL CARIBE S.A.E.S.P. (GASCARIBE S.A E.S.P.)</v>
      </c>
      <c r="J3606" s="3" t="s">
        <v>215</v>
      </c>
      <c r="K3606" s="12" t="str">
        <f>+VLOOKUP(FACTURACION[[#This Row],[REFERENCIA]],CODINV,2,FALSE)</f>
        <v>COUPLING ELSTER MECANICO 1/2 IPS</v>
      </c>
      <c r="L3606" s="12" t="str">
        <f>IF(VLOOKUP(FACTURACION[[#This Row],[REFERENCIA]],CODINV,3,FALSE)=0,"",VLOOKUP(FACTURACION[[#This Row],[REFERENCIA]],CODINV,3,FALSE))</f>
        <v>50740</v>
      </c>
      <c r="M3606" s="12" t="str">
        <f>+VLOOKUP(FACTURACION[[#This Row],[REFERENCIA]],CODINV,4,FALSE)</f>
        <v>REPUESTOS Y ACCESORIOS</v>
      </c>
      <c r="N3606" s="12" t="str">
        <f>+VLOOKUP(FACTURACION[[#This Row],[REFERENCIA]],CODINV,5,FALSE)</f>
        <v>HONEYWELL</v>
      </c>
      <c r="O3606" s="3">
        <v>133</v>
      </c>
      <c r="P3606" s="31">
        <v>112074</v>
      </c>
      <c r="Q3606" s="24">
        <f>+FACTURACION[[#This Row],[CANTIDAD]]*FACTURACION[[#This Row],[VR UNITARIO]]/1000</f>
        <v>14905.842000000001</v>
      </c>
      <c r="R3606" s="3" t="str">
        <f>+VLOOKUP(FACTURACION[[#This Row],[NIT]],TABLACLIENTE,5,FALSE)</f>
        <v>BARRANQUILLA</v>
      </c>
    </row>
    <row r="3607" spans="3:18">
      <c r="C3607" s="29">
        <v>2016</v>
      </c>
      <c r="D3607" s="30" t="s">
        <v>702</v>
      </c>
      <c r="E3607" s="30">
        <f>MONTH(FACTURACION[[#This Row],[MES]]&amp;1)</f>
        <v>9</v>
      </c>
      <c r="F3607" s="223">
        <f>DATE(FACTURACION[[#This Row],[AÑO]],FACTURACION[[#This Row],[Mes numero]],1)</f>
        <v>42614</v>
      </c>
      <c r="G3607" s="160">
        <v>12287</v>
      </c>
      <c r="H3607" s="25">
        <v>890101691</v>
      </c>
      <c r="I3607" s="3" t="str">
        <f>+VLOOKUP(FACTURACION[[#This Row],[NIT]],TABLACLIENTE,2,FALSE)</f>
        <v>GASES DEL CARIBE S.A.E.S.P. (GASCARIBE S.A E.S.P.)</v>
      </c>
      <c r="J3607" s="3" t="s">
        <v>489</v>
      </c>
      <c r="K3607" s="12" t="str">
        <f>+VLOOKUP(FACTURACION[[#This Row],[REFERENCIA]],CODINV,2,FALSE)</f>
        <v>COUPLING MECANICO ELSTER 1/2</v>
      </c>
      <c r="L3607" s="12" t="str">
        <f>IF(VLOOKUP(FACTURACION[[#This Row],[REFERENCIA]],CODINV,3,FALSE)=0,"",VLOOKUP(FACTURACION[[#This Row],[REFERENCIA]],CODINV,3,FALSE))</f>
        <v>50056</v>
      </c>
      <c r="M3607" s="12" t="str">
        <f>+VLOOKUP(FACTURACION[[#This Row],[REFERENCIA]],CODINV,4,FALSE)</f>
        <v>REPUESTOS Y ACCESORIOS</v>
      </c>
      <c r="N3607" s="12" t="str">
        <f>+VLOOKUP(FACTURACION[[#This Row],[REFERENCIA]],CODINV,5,FALSE)</f>
        <v>HONEYWELL</v>
      </c>
      <c r="O3607" s="3">
        <v>274</v>
      </c>
      <c r="P3607" s="31">
        <v>55831</v>
      </c>
      <c r="Q3607" s="24">
        <f>+FACTURACION[[#This Row],[CANTIDAD]]*FACTURACION[[#This Row],[VR UNITARIO]]/1000</f>
        <v>15297.694</v>
      </c>
      <c r="R3607" s="3" t="str">
        <f>+VLOOKUP(FACTURACION[[#This Row],[NIT]],TABLACLIENTE,5,FALSE)</f>
        <v>BARRANQUILLA</v>
      </c>
    </row>
    <row r="3608" spans="3:18">
      <c r="C3608" s="29">
        <v>2016</v>
      </c>
      <c r="D3608" s="30" t="s">
        <v>702</v>
      </c>
      <c r="E3608" s="30">
        <f>MONTH(FACTURACION[[#This Row],[MES]]&amp;1)</f>
        <v>9</v>
      </c>
      <c r="F3608" s="223">
        <f>DATE(FACTURACION[[#This Row],[AÑO]],FACTURACION[[#This Row],[Mes numero]],1)</f>
        <v>42614</v>
      </c>
      <c r="G3608" s="160">
        <v>12258</v>
      </c>
      <c r="H3608" s="25">
        <v>800074033</v>
      </c>
      <c r="I3608" s="3" t="str">
        <f>+VLOOKUP(FACTURACION[[#This Row],[NIT]],TABLACLIENTE,2,FALSE)</f>
        <v>COMPAÑIAS ASOCIADAS DE GAS S.A. E.S.P (ASOGAS SA ESP)</v>
      </c>
      <c r="J3608" s="3" t="s">
        <v>198</v>
      </c>
      <c r="K3608" s="12" t="str">
        <f>+VLOOKUP(FACTURACION[[#This Row],[REFERENCIA]],CODINV,2,FALSE)</f>
        <v>REG. 1813C-HC C. 1 1/4" R: 6-15" O: 1/2</v>
      </c>
      <c r="L3608" s="12" t="str">
        <f>IF(VLOOKUP(FACTURACION[[#This Row],[REFERENCIA]],CODINV,3,FALSE)=0,"",VLOOKUP(FACTURACION[[#This Row],[REFERENCIA]],CODINV,3,FALSE))</f>
        <v/>
      </c>
      <c r="M3608" s="12" t="str">
        <f>+VLOOKUP(FACTURACION[[#This Row],[REFERENCIA]],CODINV,4,FALSE)</f>
        <v>REGULADORES</v>
      </c>
      <c r="N3608" s="12" t="str">
        <f>+VLOOKUP(FACTURACION[[#This Row],[REFERENCIA]],CODINV,5,FALSE)</f>
        <v>HONEYWELL</v>
      </c>
      <c r="O3608" s="3">
        <v>1</v>
      </c>
      <c r="P3608" s="31">
        <v>185000</v>
      </c>
      <c r="Q3608" s="24">
        <f>+FACTURACION[[#This Row],[CANTIDAD]]*FACTURACION[[#This Row],[VR UNITARIO]]/1000</f>
        <v>185</v>
      </c>
      <c r="R3608" s="3" t="str">
        <f>+VLOOKUP(FACTURACION[[#This Row],[NIT]],TABLACLIENTE,5,FALSE)</f>
        <v>MOSQUERA</v>
      </c>
    </row>
    <row r="3609" spans="3:18">
      <c r="C3609" s="29">
        <v>2016</v>
      </c>
      <c r="D3609" s="30" t="s">
        <v>702</v>
      </c>
      <c r="E3609" s="30">
        <f>MONTH(FACTURACION[[#This Row],[MES]]&amp;1)</f>
        <v>9</v>
      </c>
      <c r="F3609" s="223">
        <f>DATE(FACTURACION[[#This Row],[AÑO]],FACTURACION[[#This Row],[Mes numero]],1)</f>
        <v>42614</v>
      </c>
      <c r="G3609" s="160">
        <v>12267</v>
      </c>
      <c r="H3609" s="25">
        <v>800202395</v>
      </c>
      <c r="I3609" s="3" t="str">
        <f>+VLOOKUP(FACTURACION[[#This Row],[NIT]],TABLACLIENTE,2,FALSE)</f>
        <v>EFIGAS GAS NATURAL S.A. E.S.P. (EFIGAS S.A. E.S.P.)</v>
      </c>
      <c r="J3609" s="3" t="s">
        <v>198</v>
      </c>
      <c r="K3609" s="12" t="str">
        <f>+VLOOKUP(FACTURACION[[#This Row],[REFERENCIA]],CODINV,2,FALSE)</f>
        <v>REG. 1813C-HC C. 1 1/4" R: 6-15" O: 1/2</v>
      </c>
      <c r="L3609" s="12" t="str">
        <f>IF(VLOOKUP(FACTURACION[[#This Row],[REFERENCIA]],CODINV,3,FALSE)=0,"",VLOOKUP(FACTURACION[[#This Row],[REFERENCIA]],CODINV,3,FALSE))</f>
        <v/>
      </c>
      <c r="M3609" s="12" t="str">
        <f>+VLOOKUP(FACTURACION[[#This Row],[REFERENCIA]],CODINV,4,FALSE)</f>
        <v>REGULADORES</v>
      </c>
      <c r="N3609" s="12" t="str">
        <f>+VLOOKUP(FACTURACION[[#This Row],[REFERENCIA]],CODINV,5,FALSE)</f>
        <v>HONEYWELL</v>
      </c>
      <c r="O3609" s="3">
        <v>5</v>
      </c>
      <c r="P3609" s="31">
        <v>175000</v>
      </c>
      <c r="Q3609" s="24">
        <f>+FACTURACION[[#This Row],[CANTIDAD]]*FACTURACION[[#This Row],[VR UNITARIO]]/1000</f>
        <v>875</v>
      </c>
      <c r="R3609" s="3" t="str">
        <f>+VLOOKUP(FACTURACION[[#This Row],[NIT]],TABLACLIENTE,5,FALSE)</f>
        <v>MANIZALES</v>
      </c>
    </row>
    <row r="3610" spans="3:18">
      <c r="C3610" s="29">
        <v>2016</v>
      </c>
      <c r="D3610" s="30" t="s">
        <v>702</v>
      </c>
      <c r="E3610" s="30">
        <f>MONTH(FACTURACION[[#This Row],[MES]]&amp;1)</f>
        <v>9</v>
      </c>
      <c r="F3610" s="223">
        <f>DATE(FACTURACION[[#This Row],[AÑO]],FACTURACION[[#This Row],[Mes numero]],1)</f>
        <v>42614</v>
      </c>
      <c r="G3610" s="160">
        <v>12268</v>
      </c>
      <c r="H3610" s="25">
        <v>800202395</v>
      </c>
      <c r="I3610" s="3" t="str">
        <f>+VLOOKUP(FACTURACION[[#This Row],[NIT]],TABLACLIENTE,2,FALSE)</f>
        <v>EFIGAS GAS NATURAL S.A. E.S.P. (EFIGAS S.A. E.S.P.)</v>
      </c>
      <c r="J3610" s="3" t="s">
        <v>198</v>
      </c>
      <c r="K3610" s="12" t="str">
        <f>+VLOOKUP(FACTURACION[[#This Row],[REFERENCIA]],CODINV,2,FALSE)</f>
        <v>REG. 1813C-HC C. 1 1/4" R: 6-15" O: 1/2</v>
      </c>
      <c r="L3610" s="12" t="str">
        <f>IF(VLOOKUP(FACTURACION[[#This Row],[REFERENCIA]],CODINV,3,FALSE)=0,"",VLOOKUP(FACTURACION[[#This Row],[REFERENCIA]],CODINV,3,FALSE))</f>
        <v/>
      </c>
      <c r="M3610" s="12" t="str">
        <f>+VLOOKUP(FACTURACION[[#This Row],[REFERENCIA]],CODINV,4,FALSE)</f>
        <v>REGULADORES</v>
      </c>
      <c r="N3610" s="12" t="str">
        <f>+VLOOKUP(FACTURACION[[#This Row],[REFERENCIA]],CODINV,5,FALSE)</f>
        <v>HONEYWELL</v>
      </c>
      <c r="O3610" s="3">
        <v>5</v>
      </c>
      <c r="P3610" s="31">
        <v>175000</v>
      </c>
      <c r="Q3610" s="24">
        <f>+FACTURACION[[#This Row],[CANTIDAD]]*FACTURACION[[#This Row],[VR UNITARIO]]/1000</f>
        <v>875</v>
      </c>
      <c r="R3610" s="3" t="str">
        <f>+VLOOKUP(FACTURACION[[#This Row],[NIT]],TABLACLIENTE,5,FALSE)</f>
        <v>MANIZALES</v>
      </c>
    </row>
    <row r="3611" spans="3:18">
      <c r="C3611" s="29">
        <v>2016</v>
      </c>
      <c r="D3611" s="30" t="s">
        <v>702</v>
      </c>
      <c r="E3611" s="30">
        <f>MONTH(FACTURACION[[#This Row],[MES]]&amp;1)</f>
        <v>9</v>
      </c>
      <c r="F3611" s="223">
        <f>DATE(FACTURACION[[#This Row],[AÑO]],FACTURACION[[#This Row],[Mes numero]],1)</f>
        <v>42614</v>
      </c>
      <c r="G3611" s="160">
        <v>12269</v>
      </c>
      <c r="H3611" s="25">
        <v>800202395</v>
      </c>
      <c r="I3611" s="3" t="str">
        <f>+VLOOKUP(FACTURACION[[#This Row],[NIT]],TABLACLIENTE,2,FALSE)</f>
        <v>EFIGAS GAS NATURAL S.A. E.S.P. (EFIGAS S.A. E.S.P.)</v>
      </c>
      <c r="J3611" s="3" t="s">
        <v>198</v>
      </c>
      <c r="K3611" s="12" t="str">
        <f>+VLOOKUP(FACTURACION[[#This Row],[REFERENCIA]],CODINV,2,FALSE)</f>
        <v>REG. 1813C-HC C. 1 1/4" R: 6-15" O: 1/2</v>
      </c>
      <c r="L3611" s="12" t="str">
        <f>IF(VLOOKUP(FACTURACION[[#This Row],[REFERENCIA]],CODINV,3,FALSE)=0,"",VLOOKUP(FACTURACION[[#This Row],[REFERENCIA]],CODINV,3,FALSE))</f>
        <v/>
      </c>
      <c r="M3611" s="12" t="str">
        <f>+VLOOKUP(FACTURACION[[#This Row],[REFERENCIA]],CODINV,4,FALSE)</f>
        <v>REGULADORES</v>
      </c>
      <c r="N3611" s="12" t="str">
        <f>+VLOOKUP(FACTURACION[[#This Row],[REFERENCIA]],CODINV,5,FALSE)</f>
        <v>HONEYWELL</v>
      </c>
      <c r="O3611" s="3">
        <v>1</v>
      </c>
      <c r="P3611" s="31">
        <v>175000</v>
      </c>
      <c r="Q3611" s="24">
        <f>+FACTURACION[[#This Row],[CANTIDAD]]*FACTURACION[[#This Row],[VR UNITARIO]]/1000</f>
        <v>175</v>
      </c>
      <c r="R3611" s="3" t="str">
        <f>+VLOOKUP(FACTURACION[[#This Row],[NIT]],TABLACLIENTE,5,FALSE)</f>
        <v>MANIZALES</v>
      </c>
    </row>
    <row r="3612" spans="3:18">
      <c r="C3612" s="29">
        <v>2016</v>
      </c>
      <c r="D3612" s="30" t="s">
        <v>702</v>
      </c>
      <c r="E3612" s="30">
        <f>MONTH(FACTURACION[[#This Row],[MES]]&amp;1)</f>
        <v>9</v>
      </c>
      <c r="F3612" s="223">
        <f>DATE(FACTURACION[[#This Row],[AÑO]],FACTURACION[[#This Row],[Mes numero]],1)</f>
        <v>42614</v>
      </c>
      <c r="G3612" s="160">
        <v>12267</v>
      </c>
      <c r="H3612" s="25">
        <v>800202395</v>
      </c>
      <c r="I3612" s="3" t="str">
        <f>+VLOOKUP(FACTURACION[[#This Row],[NIT]],TABLACLIENTE,2,FALSE)</f>
        <v>EFIGAS GAS NATURAL S.A. E.S.P. (EFIGAS S.A. E.S.P.)</v>
      </c>
      <c r="J3612" s="3" t="s">
        <v>199</v>
      </c>
      <c r="K3612" s="12" t="str">
        <f>+VLOOKUP(FACTURACION[[#This Row],[REFERENCIA]],CODINV,2,FALSE)</f>
        <v>REG. 1813C-HC C: 1 1/4 R: 42-2" PSI O: 1/2</v>
      </c>
      <c r="L3612" s="12" t="str">
        <f>IF(VLOOKUP(FACTURACION[[#This Row],[REFERENCIA]],CODINV,3,FALSE)=0,"",VLOOKUP(FACTURACION[[#This Row],[REFERENCIA]],CODINV,3,FALSE))</f>
        <v/>
      </c>
      <c r="M3612" s="12" t="str">
        <f>+VLOOKUP(FACTURACION[[#This Row],[REFERENCIA]],CODINV,4,FALSE)</f>
        <v>REGULADORES</v>
      </c>
      <c r="N3612" s="12" t="str">
        <f>+VLOOKUP(FACTURACION[[#This Row],[REFERENCIA]],CODINV,5,FALSE)</f>
        <v>HONEYWELL</v>
      </c>
      <c r="O3612" s="3">
        <v>5</v>
      </c>
      <c r="P3612" s="31">
        <v>175000</v>
      </c>
      <c r="Q3612" s="24">
        <f>+FACTURACION[[#This Row],[CANTIDAD]]*FACTURACION[[#This Row],[VR UNITARIO]]/1000</f>
        <v>875</v>
      </c>
      <c r="R3612" s="3" t="str">
        <f>+VLOOKUP(FACTURACION[[#This Row],[NIT]],TABLACLIENTE,5,FALSE)</f>
        <v>MANIZALES</v>
      </c>
    </row>
    <row r="3613" spans="3:18">
      <c r="C3613" s="29">
        <v>2016</v>
      </c>
      <c r="D3613" s="30" t="s">
        <v>702</v>
      </c>
      <c r="E3613" s="30">
        <f>MONTH(FACTURACION[[#This Row],[MES]]&amp;1)</f>
        <v>9</v>
      </c>
      <c r="F3613" s="223">
        <f>DATE(FACTURACION[[#This Row],[AÑO]],FACTURACION[[#This Row],[Mes numero]],1)</f>
        <v>42614</v>
      </c>
      <c r="G3613" s="160">
        <v>12268</v>
      </c>
      <c r="H3613" s="25">
        <v>800202395</v>
      </c>
      <c r="I3613" s="3" t="str">
        <f>+VLOOKUP(FACTURACION[[#This Row],[NIT]],TABLACLIENTE,2,FALSE)</f>
        <v>EFIGAS GAS NATURAL S.A. E.S.P. (EFIGAS S.A. E.S.P.)</v>
      </c>
      <c r="J3613" s="3" t="s">
        <v>199</v>
      </c>
      <c r="K3613" s="12" t="str">
        <f>+VLOOKUP(FACTURACION[[#This Row],[REFERENCIA]],CODINV,2,FALSE)</f>
        <v>REG. 1813C-HC C: 1 1/4 R: 42-2" PSI O: 1/2</v>
      </c>
      <c r="L3613" s="12" t="str">
        <f>IF(VLOOKUP(FACTURACION[[#This Row],[REFERENCIA]],CODINV,3,FALSE)=0,"",VLOOKUP(FACTURACION[[#This Row],[REFERENCIA]],CODINV,3,FALSE))</f>
        <v/>
      </c>
      <c r="M3613" s="12" t="str">
        <f>+VLOOKUP(FACTURACION[[#This Row],[REFERENCIA]],CODINV,4,FALSE)</f>
        <v>REGULADORES</v>
      </c>
      <c r="N3613" s="12" t="str">
        <f>+VLOOKUP(FACTURACION[[#This Row],[REFERENCIA]],CODINV,5,FALSE)</f>
        <v>HONEYWELL</v>
      </c>
      <c r="O3613" s="3">
        <v>5</v>
      </c>
      <c r="P3613" s="31">
        <v>175000</v>
      </c>
      <c r="Q3613" s="24">
        <f>+FACTURACION[[#This Row],[CANTIDAD]]*FACTURACION[[#This Row],[VR UNITARIO]]/1000</f>
        <v>875</v>
      </c>
      <c r="R3613" s="3" t="str">
        <f>+VLOOKUP(FACTURACION[[#This Row],[NIT]],TABLACLIENTE,5,FALSE)</f>
        <v>MANIZALES</v>
      </c>
    </row>
    <row r="3614" spans="3:18">
      <c r="C3614" s="29">
        <v>2016</v>
      </c>
      <c r="D3614" s="30" t="s">
        <v>702</v>
      </c>
      <c r="E3614" s="30">
        <f>MONTH(FACTURACION[[#This Row],[MES]]&amp;1)</f>
        <v>9</v>
      </c>
      <c r="F3614" s="223">
        <f>DATE(FACTURACION[[#This Row],[AÑO]],FACTURACION[[#This Row],[Mes numero]],1)</f>
        <v>42614</v>
      </c>
      <c r="G3614" s="160">
        <v>12269</v>
      </c>
      <c r="H3614" s="25">
        <v>800202395</v>
      </c>
      <c r="I3614" s="3" t="str">
        <f>+VLOOKUP(FACTURACION[[#This Row],[NIT]],TABLACLIENTE,2,FALSE)</f>
        <v>EFIGAS GAS NATURAL S.A. E.S.P. (EFIGAS S.A. E.S.P.)</v>
      </c>
      <c r="J3614" s="3" t="s">
        <v>199</v>
      </c>
      <c r="K3614" s="12" t="str">
        <f>+VLOOKUP(FACTURACION[[#This Row],[REFERENCIA]],CODINV,2,FALSE)</f>
        <v>REG. 1813C-HC C: 1 1/4 R: 42-2" PSI O: 1/2</v>
      </c>
      <c r="L3614" s="12" t="str">
        <f>IF(VLOOKUP(FACTURACION[[#This Row],[REFERENCIA]],CODINV,3,FALSE)=0,"",VLOOKUP(FACTURACION[[#This Row],[REFERENCIA]],CODINV,3,FALSE))</f>
        <v/>
      </c>
      <c r="M3614" s="12" t="str">
        <f>+VLOOKUP(FACTURACION[[#This Row],[REFERENCIA]],CODINV,4,FALSE)</f>
        <v>REGULADORES</v>
      </c>
      <c r="N3614" s="12" t="str">
        <f>+VLOOKUP(FACTURACION[[#This Row],[REFERENCIA]],CODINV,5,FALSE)</f>
        <v>HONEYWELL</v>
      </c>
      <c r="O3614" s="3">
        <v>5</v>
      </c>
      <c r="P3614" s="31">
        <v>175000</v>
      </c>
      <c r="Q3614" s="24">
        <f>+FACTURACION[[#This Row],[CANTIDAD]]*FACTURACION[[#This Row],[VR UNITARIO]]/1000</f>
        <v>875</v>
      </c>
      <c r="R3614" s="3" t="str">
        <f>+VLOOKUP(FACTURACION[[#This Row],[NIT]],TABLACLIENTE,5,FALSE)</f>
        <v>MANIZALES</v>
      </c>
    </row>
    <row r="3615" spans="3:18">
      <c r="C3615" s="29">
        <v>2016</v>
      </c>
      <c r="D3615" s="30" t="s">
        <v>702</v>
      </c>
      <c r="E3615" s="30">
        <f>MONTH(FACTURACION[[#This Row],[MES]]&amp;1)</f>
        <v>9</v>
      </c>
      <c r="F3615" s="223">
        <f>DATE(FACTURACION[[#This Row],[AÑO]],FACTURACION[[#This Row],[Mes numero]],1)</f>
        <v>42614</v>
      </c>
      <c r="G3615" s="160">
        <v>12276</v>
      </c>
      <c r="H3615" s="25">
        <v>900950504</v>
      </c>
      <c r="I3615" s="3" t="str">
        <f>+VLOOKUP(FACTURACION[[#This Row],[NIT]],TABLACLIENTE,2,FALSE)</f>
        <v>DAMASA DE COLOMBIA S A S</v>
      </c>
      <c r="J3615" s="3" t="s">
        <v>935</v>
      </c>
      <c r="K3615" s="12" t="str">
        <f>+VLOOKUP(FACTURACION[[#This Row],[REFERENCIA]],CODINV,2,FALSE)</f>
        <v>REG 1813B2 C: 1" O: 1/2 R: 6-15</v>
      </c>
      <c r="L3615" s="12" t="str">
        <f>IF(VLOOKUP(FACTURACION[[#This Row],[REFERENCIA]],CODINV,3,FALSE)=0,"",VLOOKUP(FACTURACION[[#This Row],[REFERENCIA]],CODINV,3,FALSE))</f>
        <v/>
      </c>
      <c r="M3615" s="12" t="str">
        <f>+VLOOKUP(FACTURACION[[#This Row],[REFERENCIA]],CODINV,4,FALSE)</f>
        <v>REGULADORES</v>
      </c>
      <c r="N3615" s="12" t="str">
        <f>+VLOOKUP(FACTURACION[[#This Row],[REFERENCIA]],CODINV,5,FALSE)</f>
        <v>HONEYWELL</v>
      </c>
      <c r="O3615" s="3">
        <v>2</v>
      </c>
      <c r="P3615" s="31">
        <v>130000</v>
      </c>
      <c r="Q3615" s="24">
        <f>+FACTURACION[[#This Row],[CANTIDAD]]*FACTURACION[[#This Row],[VR UNITARIO]]/1000</f>
        <v>260</v>
      </c>
      <c r="R3615" s="3" t="str">
        <f>+VLOOKUP(FACTURACION[[#This Row],[NIT]],TABLACLIENTE,5,FALSE)</f>
        <v>BOGOTÁ D.C.</v>
      </c>
    </row>
    <row r="3616" spans="3:18">
      <c r="C3616" s="29">
        <v>2016</v>
      </c>
      <c r="D3616" s="30" t="s">
        <v>702</v>
      </c>
      <c r="E3616" s="30">
        <f>MONTH(FACTURACION[[#This Row],[MES]]&amp;1)</f>
        <v>9</v>
      </c>
      <c r="F3616" s="223">
        <f>DATE(FACTURACION[[#This Row],[AÑO]],FACTURACION[[#This Row],[Mes numero]],1)</f>
        <v>42614</v>
      </c>
      <c r="G3616" s="160">
        <v>12276</v>
      </c>
      <c r="H3616" s="25">
        <v>900950504</v>
      </c>
      <c r="I3616" s="3" t="str">
        <f>+VLOOKUP(FACTURACION[[#This Row],[NIT]],TABLACLIENTE,2,FALSE)</f>
        <v>DAMASA DE COLOMBIA S A S</v>
      </c>
      <c r="J3616" s="3" t="s">
        <v>6</v>
      </c>
      <c r="K3616" s="12" t="str">
        <f>+VLOOKUP(FACTURACION[[#This Row],[REFERENCIA]],CODINV,2,FALSE)</f>
        <v>REG.1813C C:3/4" R:6-15" O:1/2</v>
      </c>
      <c r="L3616" s="12" t="str">
        <f>IF(VLOOKUP(FACTURACION[[#This Row],[REFERENCIA]],CODINV,3,FALSE)=0,"",VLOOKUP(FACTURACION[[#This Row],[REFERENCIA]],CODINV,3,FALSE))</f>
        <v/>
      </c>
      <c r="M3616" s="12" t="str">
        <f>+VLOOKUP(FACTURACION[[#This Row],[REFERENCIA]],CODINV,4,FALSE)</f>
        <v>REGULADORES</v>
      </c>
      <c r="N3616" s="12" t="str">
        <f>+VLOOKUP(FACTURACION[[#This Row],[REFERENCIA]],CODINV,5,FALSE)</f>
        <v>HONEYWELL</v>
      </c>
      <c r="O3616" s="3">
        <v>1</v>
      </c>
      <c r="P3616" s="31">
        <v>130000</v>
      </c>
      <c r="Q3616" s="24">
        <f>+FACTURACION[[#This Row],[CANTIDAD]]*FACTURACION[[#This Row],[VR UNITARIO]]/1000</f>
        <v>130</v>
      </c>
      <c r="R3616" s="3" t="str">
        <f>+VLOOKUP(FACTURACION[[#This Row],[NIT]],TABLACLIENTE,5,FALSE)</f>
        <v>BOGOTÁ D.C.</v>
      </c>
    </row>
    <row r="3617" spans="3:18">
      <c r="C3617" s="29">
        <v>2016</v>
      </c>
      <c r="D3617" s="30" t="s">
        <v>702</v>
      </c>
      <c r="E3617" s="30">
        <f>MONTH(FACTURACION[[#This Row],[MES]]&amp;1)</f>
        <v>9</v>
      </c>
      <c r="F3617" s="223">
        <f>DATE(FACTURACION[[#This Row],[AÑO]],FACTURACION[[#This Row],[Mes numero]],1)</f>
        <v>42614</v>
      </c>
      <c r="G3617" s="160">
        <v>12267</v>
      </c>
      <c r="H3617" s="25">
        <v>800202395</v>
      </c>
      <c r="I3617" s="3" t="str">
        <f>+VLOOKUP(FACTURACION[[#This Row],[NIT]],TABLACLIENTE,2,FALSE)</f>
        <v>EFIGAS GAS NATURAL S.A. E.S.P. (EFIGAS S.A. E.S.P.)</v>
      </c>
      <c r="J3617" s="3" t="s">
        <v>5</v>
      </c>
      <c r="K3617" s="12" t="str">
        <f>+VLOOKUP(FACTURACION[[#This Row],[REFERENCIA]],CODINV,2,FALSE)</f>
        <v>REG. 1800 CPB2 1 1-4· O: 5/16" R: STD</v>
      </c>
      <c r="L3617" s="12" t="str">
        <f>IF(VLOOKUP(FACTURACION[[#This Row],[REFERENCIA]],CODINV,3,FALSE)=0,"",VLOOKUP(FACTURACION[[#This Row],[REFERENCIA]],CODINV,3,FALSE))</f>
        <v/>
      </c>
      <c r="M3617" s="12" t="str">
        <f>+VLOOKUP(FACTURACION[[#This Row],[REFERENCIA]],CODINV,4,FALSE)</f>
        <v>REGULADORES</v>
      </c>
      <c r="N3617" s="12" t="str">
        <f>+VLOOKUP(FACTURACION[[#This Row],[REFERENCIA]],CODINV,5,FALSE)</f>
        <v>HONEYWELL</v>
      </c>
      <c r="O3617" s="3">
        <v>10</v>
      </c>
      <c r="P3617" s="31">
        <v>620000</v>
      </c>
      <c r="Q3617" s="24">
        <f>+FACTURACION[[#This Row],[CANTIDAD]]*FACTURACION[[#This Row],[VR UNITARIO]]/1000</f>
        <v>6200</v>
      </c>
      <c r="R3617" s="3" t="str">
        <f>+VLOOKUP(FACTURACION[[#This Row],[NIT]],TABLACLIENTE,5,FALSE)</f>
        <v>MANIZALES</v>
      </c>
    </row>
    <row r="3618" spans="3:18">
      <c r="C3618" s="29">
        <v>2016</v>
      </c>
      <c r="D3618" s="30" t="s">
        <v>702</v>
      </c>
      <c r="E3618" s="30">
        <f>MONTH(FACTURACION[[#This Row],[MES]]&amp;1)</f>
        <v>9</v>
      </c>
      <c r="F3618" s="223">
        <f>DATE(FACTURACION[[#This Row],[AÑO]],FACTURACION[[#This Row],[Mes numero]],1)</f>
        <v>42614</v>
      </c>
      <c r="G3618" s="160">
        <v>12268</v>
      </c>
      <c r="H3618" s="25">
        <v>800202395</v>
      </c>
      <c r="I3618" s="3" t="str">
        <f>+VLOOKUP(FACTURACION[[#This Row],[NIT]],TABLACLIENTE,2,FALSE)</f>
        <v>EFIGAS GAS NATURAL S.A. E.S.P. (EFIGAS S.A. E.S.P.)</v>
      </c>
      <c r="J3618" s="3" t="s">
        <v>5</v>
      </c>
      <c r="K3618" s="12" t="str">
        <f>+VLOOKUP(FACTURACION[[#This Row],[REFERENCIA]],CODINV,2,FALSE)</f>
        <v>REG. 1800 CPB2 1 1-4· O: 5/16" R: STD</v>
      </c>
      <c r="L3618" s="12" t="str">
        <f>IF(VLOOKUP(FACTURACION[[#This Row],[REFERENCIA]],CODINV,3,FALSE)=0,"",VLOOKUP(FACTURACION[[#This Row],[REFERENCIA]],CODINV,3,FALSE))</f>
        <v/>
      </c>
      <c r="M3618" s="12" t="str">
        <f>+VLOOKUP(FACTURACION[[#This Row],[REFERENCIA]],CODINV,4,FALSE)</f>
        <v>REGULADORES</v>
      </c>
      <c r="N3618" s="12" t="str">
        <f>+VLOOKUP(FACTURACION[[#This Row],[REFERENCIA]],CODINV,5,FALSE)</f>
        <v>HONEYWELL</v>
      </c>
      <c r="O3618" s="3">
        <v>10</v>
      </c>
      <c r="P3618" s="31">
        <v>620000</v>
      </c>
      <c r="Q3618" s="24">
        <f>+FACTURACION[[#This Row],[CANTIDAD]]*FACTURACION[[#This Row],[VR UNITARIO]]/1000</f>
        <v>6200</v>
      </c>
      <c r="R3618" s="3" t="str">
        <f>+VLOOKUP(FACTURACION[[#This Row],[NIT]],TABLACLIENTE,5,FALSE)</f>
        <v>MANIZALES</v>
      </c>
    </row>
    <row r="3619" spans="3:18">
      <c r="C3619" s="29">
        <v>2016</v>
      </c>
      <c r="D3619" s="30" t="s">
        <v>702</v>
      </c>
      <c r="E3619" s="30">
        <f>MONTH(FACTURACION[[#This Row],[MES]]&amp;1)</f>
        <v>9</v>
      </c>
      <c r="F3619" s="223">
        <f>DATE(FACTURACION[[#This Row],[AÑO]],FACTURACION[[#This Row],[Mes numero]],1)</f>
        <v>42614</v>
      </c>
      <c r="G3619" s="160">
        <v>12269</v>
      </c>
      <c r="H3619" s="25">
        <v>800202395</v>
      </c>
      <c r="I3619" s="3" t="str">
        <f>+VLOOKUP(FACTURACION[[#This Row],[NIT]],TABLACLIENTE,2,FALSE)</f>
        <v>EFIGAS GAS NATURAL S.A. E.S.P. (EFIGAS S.A. E.S.P.)</v>
      </c>
      <c r="J3619" s="3" t="s">
        <v>5</v>
      </c>
      <c r="K3619" s="12" t="str">
        <f>+VLOOKUP(FACTURACION[[#This Row],[REFERENCIA]],CODINV,2,FALSE)</f>
        <v>REG. 1800 CPB2 1 1-4· O: 5/16" R: STD</v>
      </c>
      <c r="L3619" s="12" t="str">
        <f>IF(VLOOKUP(FACTURACION[[#This Row],[REFERENCIA]],CODINV,3,FALSE)=0,"",VLOOKUP(FACTURACION[[#This Row],[REFERENCIA]],CODINV,3,FALSE))</f>
        <v/>
      </c>
      <c r="M3619" s="12" t="str">
        <f>+VLOOKUP(FACTURACION[[#This Row],[REFERENCIA]],CODINV,4,FALSE)</f>
        <v>REGULADORES</v>
      </c>
      <c r="N3619" s="12" t="str">
        <f>+VLOOKUP(FACTURACION[[#This Row],[REFERENCIA]],CODINV,5,FALSE)</f>
        <v>HONEYWELL</v>
      </c>
      <c r="O3619" s="3">
        <v>10</v>
      </c>
      <c r="P3619" s="31">
        <v>620000</v>
      </c>
      <c r="Q3619" s="24">
        <f>+FACTURACION[[#This Row],[CANTIDAD]]*FACTURACION[[#This Row],[VR UNITARIO]]/1000</f>
        <v>6200</v>
      </c>
      <c r="R3619" s="3" t="str">
        <f>+VLOOKUP(FACTURACION[[#This Row],[NIT]],TABLACLIENTE,5,FALSE)</f>
        <v>MANIZALES</v>
      </c>
    </row>
    <row r="3620" spans="3:18">
      <c r="C3620" s="29">
        <v>2016</v>
      </c>
      <c r="D3620" s="30" t="s">
        <v>702</v>
      </c>
      <c r="E3620" s="30">
        <f>MONTH(FACTURACION[[#This Row],[MES]]&amp;1)</f>
        <v>9</v>
      </c>
      <c r="F3620" s="223">
        <f>DATE(FACTURACION[[#This Row],[AÑO]],FACTURACION[[#This Row],[Mes numero]],1)</f>
        <v>42614</v>
      </c>
      <c r="G3620" s="160">
        <v>12289</v>
      </c>
      <c r="H3620" s="25">
        <v>890101691</v>
      </c>
      <c r="I3620" s="3" t="str">
        <f>+VLOOKUP(FACTURACION[[#This Row],[NIT]],TABLACLIENTE,2,FALSE)</f>
        <v>GASES DEL CARIBE S.A.E.S.P. (GASCARIBE S.A E.S.P.)</v>
      </c>
      <c r="J3620" s="3" t="s">
        <v>906</v>
      </c>
      <c r="K3620" s="12" t="str">
        <f>+VLOOKUP(FACTURACION[[#This Row],[REFERENCIA]],CODINV,2,FALSE)</f>
        <v>REG. 1883 CPB2 C: 1 1/4" O: 3/8 R:STD</v>
      </c>
      <c r="L3620" s="12" t="str">
        <f>IF(VLOOKUP(FACTURACION[[#This Row],[REFERENCIA]],CODINV,3,FALSE)=0,"",VLOOKUP(FACTURACION[[#This Row],[REFERENCIA]],CODINV,3,FALSE))</f>
        <v/>
      </c>
      <c r="M3620" s="12" t="str">
        <f>+VLOOKUP(FACTURACION[[#This Row],[REFERENCIA]],CODINV,4,FALSE)</f>
        <v>REGULADORES</v>
      </c>
      <c r="N3620" s="12" t="str">
        <f>+VLOOKUP(FACTURACION[[#This Row],[REFERENCIA]],CODINV,5,FALSE)</f>
        <v>HONEYWELL</v>
      </c>
      <c r="O3620" s="3">
        <v>10</v>
      </c>
      <c r="P3620" s="31">
        <v>1137199</v>
      </c>
      <c r="Q3620" s="24">
        <f>+FACTURACION[[#This Row],[CANTIDAD]]*FACTURACION[[#This Row],[VR UNITARIO]]/1000</f>
        <v>11371.99</v>
      </c>
      <c r="R3620" s="3" t="str">
        <f>+VLOOKUP(FACTURACION[[#This Row],[NIT]],TABLACLIENTE,5,FALSE)</f>
        <v>BARRANQUILLA</v>
      </c>
    </row>
    <row r="3621" spans="3:18">
      <c r="C3621" s="29">
        <v>2016</v>
      </c>
      <c r="D3621" s="30" t="s">
        <v>702</v>
      </c>
      <c r="E3621" s="30">
        <f>MONTH(FACTURACION[[#This Row],[MES]]&amp;1)</f>
        <v>9</v>
      </c>
      <c r="F3621" s="223">
        <f>DATE(FACTURACION[[#This Row],[AÑO]],FACTURACION[[#This Row],[Mes numero]],1)</f>
        <v>42614</v>
      </c>
      <c r="G3621" s="160">
        <v>12262</v>
      </c>
      <c r="H3621" s="25">
        <v>900950504</v>
      </c>
      <c r="I3621" s="3" t="str">
        <f>+VLOOKUP(FACTURACION[[#This Row],[NIT]],TABLACLIENTE,2,FALSE)</f>
        <v>DAMASA DE COLOMBIA S A S</v>
      </c>
      <c r="J3621" s="3" t="s">
        <v>907</v>
      </c>
      <c r="K3621" s="12" t="str">
        <f>+VLOOKUP(FACTURACION[[#This Row],[REFERENCIA]],CODINV,2,FALSE)</f>
        <v>REG. 1813B C: 2" R: 14.5 -28" O: 5/8</v>
      </c>
      <c r="L3621" s="12" t="str">
        <f>IF(VLOOKUP(FACTURACION[[#This Row],[REFERENCIA]],CODINV,3,FALSE)=0,"",VLOOKUP(FACTURACION[[#This Row],[REFERENCIA]],CODINV,3,FALSE))</f>
        <v/>
      </c>
      <c r="M3621" s="12" t="str">
        <f>+VLOOKUP(FACTURACION[[#This Row],[REFERENCIA]],CODINV,4,FALSE)</f>
        <v>REGULADORES</v>
      </c>
      <c r="N3621" s="12" t="str">
        <f>+VLOOKUP(FACTURACION[[#This Row],[REFERENCIA]],CODINV,5,FALSE)</f>
        <v>HONEYWELL</v>
      </c>
      <c r="O3621" s="3">
        <v>1</v>
      </c>
      <c r="P3621" s="31">
        <v>1780000</v>
      </c>
      <c r="Q3621" s="24">
        <f>+FACTURACION[[#This Row],[CANTIDAD]]*FACTURACION[[#This Row],[VR UNITARIO]]/1000</f>
        <v>1780</v>
      </c>
      <c r="R3621" s="3" t="str">
        <f>+VLOOKUP(FACTURACION[[#This Row],[NIT]],TABLACLIENTE,5,FALSE)</f>
        <v>BOGOTÁ D.C.</v>
      </c>
    </row>
    <row r="3622" spans="3:18">
      <c r="C3622" s="29">
        <v>2016</v>
      </c>
      <c r="D3622" s="30" t="s">
        <v>702</v>
      </c>
      <c r="E3622" s="30">
        <f>MONTH(FACTURACION[[#This Row],[MES]]&amp;1)</f>
        <v>9</v>
      </c>
      <c r="F3622" s="223">
        <f>DATE(FACTURACION[[#This Row],[AÑO]],FACTURACION[[#This Row],[Mes numero]],1)</f>
        <v>42614</v>
      </c>
      <c r="G3622" s="160">
        <v>12245</v>
      </c>
      <c r="H3622" s="25">
        <v>860510723</v>
      </c>
      <c r="I3622" s="3" t="str">
        <f>+VLOOKUP(FACTURACION[[#This Row],[NIT]],TABLACLIENTE,2,FALSE)</f>
        <v>SAENA DE COLOMBIA S.A.</v>
      </c>
      <c r="J3622" s="3" t="s">
        <v>907</v>
      </c>
      <c r="K3622" s="12" t="str">
        <f>+VLOOKUP(FACTURACION[[#This Row],[REFERENCIA]],CODINV,2,FALSE)</f>
        <v>REG. 1813B C: 2" R: 14.5 -28" O: 5/8</v>
      </c>
      <c r="L3622" s="12" t="str">
        <f>IF(VLOOKUP(FACTURACION[[#This Row],[REFERENCIA]],CODINV,3,FALSE)=0,"",VLOOKUP(FACTURACION[[#This Row],[REFERENCIA]],CODINV,3,FALSE))</f>
        <v/>
      </c>
      <c r="M3622" s="12" t="str">
        <f>+VLOOKUP(FACTURACION[[#This Row],[REFERENCIA]],CODINV,4,FALSE)</f>
        <v>REGULADORES</v>
      </c>
      <c r="N3622" s="12" t="str">
        <f>+VLOOKUP(FACTURACION[[#This Row],[REFERENCIA]],CODINV,5,FALSE)</f>
        <v>HONEYWELL</v>
      </c>
      <c r="O3622" s="3">
        <v>1</v>
      </c>
      <c r="P3622" s="31">
        <v>1920000</v>
      </c>
      <c r="Q3622" s="24">
        <f>+FACTURACION[[#This Row],[CANTIDAD]]*FACTURACION[[#This Row],[VR UNITARIO]]/1000</f>
        <v>1920</v>
      </c>
      <c r="R3622" s="3" t="str">
        <f>+VLOOKUP(FACTURACION[[#This Row],[NIT]],TABLACLIENTE,5,FALSE)</f>
        <v>BOGOTÁ D.C.</v>
      </c>
    </row>
    <row r="3623" spans="3:18">
      <c r="C3623" s="29">
        <v>2016</v>
      </c>
      <c r="D3623" s="30" t="s">
        <v>702</v>
      </c>
      <c r="E3623" s="30">
        <f>MONTH(FACTURACION[[#This Row],[MES]]&amp;1)</f>
        <v>9</v>
      </c>
      <c r="F3623" s="223">
        <f>DATE(FACTURACION[[#This Row],[AÑO]],FACTURACION[[#This Row],[Mes numero]],1)</f>
        <v>42614</v>
      </c>
      <c r="G3623" s="160">
        <v>12251</v>
      </c>
      <c r="H3623" s="25">
        <v>860508892</v>
      </c>
      <c r="I3623" s="3" t="str">
        <f>+VLOOKUP(FACTURACION[[#This Row],[NIT]],TABLACLIENTE,2,FALSE)</f>
        <v>COMPAÑIA DE ALMACENAMIENTO DE GAS SOCIEDAD ANONIMA EMPRESA DE SERVICIOS PUBLICOS (ALMAGAS S.A. E.S.P.)</v>
      </c>
      <c r="J3623" s="3" t="s">
        <v>909</v>
      </c>
      <c r="K3623" s="12" t="str">
        <f>+VLOOKUP(FACTURACION[[#This Row],[REFERENCIA]],CODINV,2,FALSE)</f>
        <v>REGULADOR 1804PFM C: 2" O: 7/8 R: 2-30</v>
      </c>
      <c r="L3623" s="12" t="str">
        <f>IF(VLOOKUP(FACTURACION[[#This Row],[REFERENCIA]],CODINV,3,FALSE)=0,"",VLOOKUP(FACTURACION[[#This Row],[REFERENCIA]],CODINV,3,FALSE))</f>
        <v>RMQN2ABF1021A20</v>
      </c>
      <c r="M3623" s="12" t="str">
        <f>+VLOOKUP(FACTURACION[[#This Row],[REFERENCIA]],CODINV,4,FALSE)</f>
        <v>REGULADORES</v>
      </c>
      <c r="N3623" s="12" t="str">
        <f>+VLOOKUP(FACTURACION[[#This Row],[REFERENCIA]],CODINV,5,FALSE)</f>
        <v>HONEYWELL</v>
      </c>
      <c r="O3623" s="3">
        <v>2</v>
      </c>
      <c r="P3623" s="31">
        <v>2650000</v>
      </c>
      <c r="Q3623" s="24">
        <f>+FACTURACION[[#This Row],[CANTIDAD]]*FACTURACION[[#This Row],[VR UNITARIO]]/1000</f>
        <v>5300</v>
      </c>
      <c r="R3623" s="3" t="str">
        <f>+VLOOKUP(FACTURACION[[#This Row],[NIT]],TABLACLIENTE,5,FALSE)</f>
        <v>BOGOTÁ D.C.</v>
      </c>
    </row>
    <row r="3624" spans="3:18">
      <c r="C3624" s="29">
        <v>2016</v>
      </c>
      <c r="D3624" s="30" t="s">
        <v>702</v>
      </c>
      <c r="E3624" s="30">
        <f>MONTH(FACTURACION[[#This Row],[MES]]&amp;1)</f>
        <v>9</v>
      </c>
      <c r="F3624" s="223">
        <f>DATE(FACTURACION[[#This Row],[AÑO]],FACTURACION[[#This Row],[Mes numero]],1)</f>
        <v>42614</v>
      </c>
      <c r="G3624" s="160">
        <v>12315</v>
      </c>
      <c r="H3624" s="25">
        <v>900950504</v>
      </c>
      <c r="I3624" s="3" t="str">
        <f>+VLOOKUP(FACTURACION[[#This Row],[NIT]],TABLACLIENTE,2,FALSE)</f>
        <v>DAMASA DE COLOMBIA S A S</v>
      </c>
      <c r="J3624" s="3" t="s">
        <v>71</v>
      </c>
      <c r="K3624" s="12" t="str">
        <f>+VLOOKUP(FACTURACION[[#This Row],[REFERENCIA]],CODINV,2,FALSE)</f>
        <v>REG 1813B2 C: 1 1/4" R: 6-15" O: 3/8</v>
      </c>
      <c r="L3624" s="12" t="str">
        <f>IF(VLOOKUP(FACTURACION[[#This Row],[REFERENCIA]],CODINV,3,FALSE)=0,"",VLOOKUP(FACTURACION[[#This Row],[REFERENCIA]],CODINV,3,FALSE))</f>
        <v>1813B</v>
      </c>
      <c r="M3624" s="12" t="str">
        <f>+VLOOKUP(FACTURACION[[#This Row],[REFERENCIA]],CODINV,4,FALSE)</f>
        <v>REGULADORES</v>
      </c>
      <c r="N3624" s="12" t="str">
        <f>+VLOOKUP(FACTURACION[[#This Row],[REFERENCIA]],CODINV,5,FALSE)</f>
        <v>HONEYWELL</v>
      </c>
      <c r="O3624" s="3">
        <v>1</v>
      </c>
      <c r="P3624" s="31">
        <v>130000</v>
      </c>
      <c r="Q3624" s="24">
        <f>+FACTURACION[[#This Row],[CANTIDAD]]*FACTURACION[[#This Row],[VR UNITARIO]]/1000</f>
        <v>130</v>
      </c>
      <c r="R3624" s="3" t="str">
        <f>+VLOOKUP(FACTURACION[[#This Row],[NIT]],TABLACLIENTE,5,FALSE)</f>
        <v>BOGOTÁ D.C.</v>
      </c>
    </row>
    <row r="3625" spans="3:18">
      <c r="C3625" s="29">
        <v>2016</v>
      </c>
      <c r="D3625" s="30" t="s">
        <v>702</v>
      </c>
      <c r="E3625" s="30">
        <f>MONTH(FACTURACION[[#This Row],[MES]]&amp;1)</f>
        <v>9</v>
      </c>
      <c r="F3625" s="223">
        <f>DATE(FACTURACION[[#This Row],[AÑO]],FACTURACION[[#This Row],[Mes numero]],1)</f>
        <v>42614</v>
      </c>
      <c r="G3625" s="160">
        <v>12307</v>
      </c>
      <c r="H3625" s="25">
        <v>860053840</v>
      </c>
      <c r="I3625" s="3" t="str">
        <f>+VLOOKUP(FACTURACION[[#This Row],[NIT]],TABLACLIENTE,2,FALSE)</f>
        <v>TECNIK LTDA</v>
      </c>
      <c r="J3625" s="3" t="s">
        <v>28</v>
      </c>
      <c r="K3625" s="12" t="str">
        <f>+VLOOKUP(FACTURACION[[#This Row],[REFERENCIA]],CODINV,2,FALSE)</f>
        <v>REGULADOR SR 113 3/4 R: 7-12 O:1/4</v>
      </c>
      <c r="L3625" s="12" t="str">
        <f>IF(VLOOKUP(FACTURACION[[#This Row],[REFERENCIA]],CODINV,3,FALSE)=0,"",VLOOKUP(FACTURACION[[#This Row],[REFERENCIA]],CODINV,3,FALSE))</f>
        <v/>
      </c>
      <c r="M3625" s="12" t="str">
        <f>+VLOOKUP(FACTURACION[[#This Row],[REFERENCIA]],CODINV,4,FALSE)</f>
        <v>REGULADORES</v>
      </c>
      <c r="N3625" s="12" t="str">
        <f>+VLOOKUP(FACTURACION[[#This Row],[REFERENCIA]],CODINV,5,FALSE)</f>
        <v>HONEYWELL</v>
      </c>
      <c r="O3625" s="3">
        <v>1</v>
      </c>
      <c r="P3625" s="31">
        <v>130000</v>
      </c>
      <c r="Q3625" s="24">
        <f>+FACTURACION[[#This Row],[CANTIDAD]]*FACTURACION[[#This Row],[VR UNITARIO]]/1000</f>
        <v>130</v>
      </c>
      <c r="R3625" s="3" t="str">
        <f>+VLOOKUP(FACTURACION[[#This Row],[NIT]],TABLACLIENTE,5,FALSE)</f>
        <v>BOGOTÁ D.C.</v>
      </c>
    </row>
    <row r="3626" spans="3:18">
      <c r="C3626" s="29">
        <v>2016</v>
      </c>
      <c r="D3626" s="30" t="s">
        <v>702</v>
      </c>
      <c r="E3626" s="30">
        <f>MONTH(FACTURACION[[#This Row],[MES]]&amp;1)</f>
        <v>9</v>
      </c>
      <c r="F3626" s="223">
        <f>DATE(FACTURACION[[#This Row],[AÑO]],FACTURACION[[#This Row],[Mes numero]],1)</f>
        <v>42614</v>
      </c>
      <c r="G3626" s="160">
        <v>12274</v>
      </c>
      <c r="H3626" s="25">
        <v>830053934</v>
      </c>
      <c r="I3626" s="3" t="str">
        <f>+VLOOKUP(FACTURACION[[#This Row],[NIT]],TABLACLIENTE,2,FALSE)</f>
        <v>CASAGAS SAS</v>
      </c>
      <c r="J3626" s="3" t="s">
        <v>759</v>
      </c>
      <c r="K3626" s="12" t="str">
        <f>+VLOOKUP(FACTURACION[[#This Row],[REFERENCIA]],CODINV,2,FALSE)</f>
        <v>REGULADOR SR 113 3/4 R:13-16 WC OR 1/4</v>
      </c>
      <c r="L3626" s="12" t="str">
        <f>IF(VLOOKUP(FACTURACION[[#This Row],[REFERENCIA]],CODINV,3,FALSE)=0,"",VLOOKUP(FACTURACION[[#This Row],[REFERENCIA]],CODINV,3,FALSE))</f>
        <v/>
      </c>
      <c r="M3626" s="12" t="str">
        <f>+VLOOKUP(FACTURACION[[#This Row],[REFERENCIA]],CODINV,4,FALSE)</f>
        <v>REGULADORES</v>
      </c>
      <c r="N3626" s="12" t="str">
        <f>+VLOOKUP(FACTURACION[[#This Row],[REFERENCIA]],CODINV,5,FALSE)</f>
        <v>HONEYWELL</v>
      </c>
      <c r="O3626" s="3">
        <v>1</v>
      </c>
      <c r="P3626" s="31">
        <v>130000</v>
      </c>
      <c r="Q3626" s="24">
        <f>+FACTURACION[[#This Row],[CANTIDAD]]*FACTURACION[[#This Row],[VR UNITARIO]]/1000</f>
        <v>130</v>
      </c>
      <c r="R3626" s="3" t="str">
        <f>+VLOOKUP(FACTURACION[[#This Row],[NIT]],TABLACLIENTE,5,FALSE)</f>
        <v>BOGOTÁ D.C.</v>
      </c>
    </row>
    <row r="3627" spans="3:18">
      <c r="C3627" s="29">
        <v>2016</v>
      </c>
      <c r="D3627" s="30" t="s">
        <v>702</v>
      </c>
      <c r="E3627" s="30">
        <f>MONTH(FACTURACION[[#This Row],[MES]]&amp;1)</f>
        <v>9</v>
      </c>
      <c r="F3627" s="223">
        <f>DATE(FACTURACION[[#This Row],[AÑO]],FACTURACION[[#This Row],[Mes numero]],1)</f>
        <v>42614</v>
      </c>
      <c r="G3627" s="160">
        <v>12316</v>
      </c>
      <c r="H3627" s="25">
        <v>900103215</v>
      </c>
      <c r="I3627" s="3" t="str">
        <f>+VLOOKUP(FACTURACION[[#This Row],[NIT]],TABLACLIENTE,2,FALSE)</f>
        <v>ACTIVIDADES Y SERVICIOS DE CONSTRUCCION LTDA (ACSECO LTDA.)</v>
      </c>
      <c r="J3627" s="3" t="s">
        <v>63</v>
      </c>
      <c r="K3627" s="12" t="str">
        <f>+VLOOKUP(FACTURACION[[#This Row],[REFERENCIA]],CODINV,2,FALSE)</f>
        <v>AFV 2" S300 FO</v>
      </c>
      <c r="L3627" s="12" t="str">
        <f>IF(VLOOKUP(FACTURACION[[#This Row],[REFERENCIA]],CODINV,3,FALSE)=0,"",VLOOKUP(FACTURACION[[#This Row],[REFERENCIA]],CODINV,3,FALSE))</f>
        <v/>
      </c>
      <c r="M3627" s="12" t="str">
        <f>+VLOOKUP(FACTURACION[[#This Row],[REFERENCIA]],CODINV,4,FALSE)</f>
        <v>REGULADORES</v>
      </c>
      <c r="N3627" s="12" t="str">
        <f>+VLOOKUP(FACTURACION[[#This Row],[REFERENCIA]],CODINV,5,FALSE)</f>
        <v>HONEYWELL</v>
      </c>
      <c r="O3627" s="3">
        <v>4</v>
      </c>
      <c r="P3627" s="31">
        <v>3074589</v>
      </c>
      <c r="Q3627" s="24">
        <f>+FACTURACION[[#This Row],[CANTIDAD]]*FACTURACION[[#This Row],[VR UNITARIO]]/1000</f>
        <v>12298.356</v>
      </c>
      <c r="R3627" s="3" t="str">
        <f>+VLOOKUP(FACTURACION[[#This Row],[NIT]],TABLACLIENTE,5,FALSE)</f>
        <v>BOGOTÁ D.C.</v>
      </c>
    </row>
    <row r="3628" spans="3:18">
      <c r="C3628" s="29">
        <v>2016</v>
      </c>
      <c r="D3628" s="30" t="s">
        <v>702</v>
      </c>
      <c r="E3628" s="30">
        <f>MONTH(FACTURACION[[#This Row],[MES]]&amp;1)</f>
        <v>9</v>
      </c>
      <c r="F3628" s="223">
        <f>DATE(FACTURACION[[#This Row],[AÑO]],FACTURACION[[#This Row],[Mes numero]],1)</f>
        <v>42614</v>
      </c>
      <c r="G3628" s="160">
        <v>12282</v>
      </c>
      <c r="H3628" s="25">
        <v>800167643</v>
      </c>
      <c r="I3628" s="3" t="str">
        <f>+VLOOKUP(FACTURACION[[#This Row],[NIT]],TABLACLIENTE,2,FALSE)</f>
        <v>GASES DE OCCIDENTE S.A. E.S.P. (GDO)</v>
      </c>
      <c r="J3628" s="3" t="s">
        <v>63</v>
      </c>
      <c r="K3628" s="12" t="str">
        <f>+VLOOKUP(FACTURACION[[#This Row],[REFERENCIA]],CODINV,2,FALSE)</f>
        <v>AFV 2" S300 FO</v>
      </c>
      <c r="L3628" s="12" t="str">
        <f>IF(VLOOKUP(FACTURACION[[#This Row],[REFERENCIA]],CODINV,3,FALSE)=0,"",VLOOKUP(FACTURACION[[#This Row],[REFERENCIA]],CODINV,3,FALSE))</f>
        <v/>
      </c>
      <c r="M3628" s="12" t="str">
        <f>+VLOOKUP(FACTURACION[[#This Row],[REFERENCIA]],CODINV,4,FALSE)</f>
        <v>REGULADORES</v>
      </c>
      <c r="N3628" s="12" t="str">
        <f>+VLOOKUP(FACTURACION[[#This Row],[REFERENCIA]],CODINV,5,FALSE)</f>
        <v>HONEYWELL</v>
      </c>
      <c r="O3628" s="3">
        <v>6</v>
      </c>
      <c r="P3628" s="31">
        <v>3240188</v>
      </c>
      <c r="Q3628" s="24">
        <f>+FACTURACION[[#This Row],[CANTIDAD]]*FACTURACION[[#This Row],[VR UNITARIO]]/1000</f>
        <v>19441.128000000001</v>
      </c>
      <c r="R3628" s="3" t="str">
        <f>+VLOOKUP(FACTURACION[[#This Row],[NIT]],TABLACLIENTE,5,FALSE)</f>
        <v>CALI</v>
      </c>
    </row>
    <row r="3629" spans="3:18">
      <c r="C3629" s="29">
        <v>2016</v>
      </c>
      <c r="D3629" s="30" t="s">
        <v>702</v>
      </c>
      <c r="E3629" s="30">
        <f>MONTH(FACTURACION[[#This Row],[MES]]&amp;1)</f>
        <v>9</v>
      </c>
      <c r="F3629" s="223">
        <f>DATE(FACTURACION[[#This Row],[AÑO]],FACTURACION[[#This Row],[Mes numero]],1)</f>
        <v>42614</v>
      </c>
      <c r="G3629" s="160">
        <v>12299</v>
      </c>
      <c r="H3629" s="25">
        <v>890208316</v>
      </c>
      <c r="I3629" s="3" t="str">
        <f>+VLOOKUP(FACTURACION[[#This Row],[NIT]],TABLACLIENTE,2,FALSE)</f>
        <v xml:space="preserve">METROGAS DE COLOMBIA S.A. E.S.P.  (METROGAS S.A. E.S.P)
</v>
      </c>
      <c r="J3629" s="3" t="s">
        <v>63</v>
      </c>
      <c r="K3629" s="12" t="str">
        <f>+VLOOKUP(FACTURACION[[#This Row],[REFERENCIA]],CODINV,2,FALSE)</f>
        <v>AFV 2" S300 FO</v>
      </c>
      <c r="L3629" s="12" t="str">
        <f>IF(VLOOKUP(FACTURACION[[#This Row],[REFERENCIA]],CODINV,3,FALSE)=0,"",VLOOKUP(FACTURACION[[#This Row],[REFERENCIA]],CODINV,3,FALSE))</f>
        <v/>
      </c>
      <c r="M3629" s="12" t="str">
        <f>+VLOOKUP(FACTURACION[[#This Row],[REFERENCIA]],CODINV,4,FALSE)</f>
        <v>REGULADORES</v>
      </c>
      <c r="N3629" s="12" t="str">
        <f>+VLOOKUP(FACTURACION[[#This Row],[REFERENCIA]],CODINV,5,FALSE)</f>
        <v>HONEYWELL</v>
      </c>
      <c r="O3629" s="3">
        <v>2</v>
      </c>
      <c r="P3629" s="31">
        <v>3104409</v>
      </c>
      <c r="Q3629" s="24">
        <f>+FACTURACION[[#This Row],[CANTIDAD]]*FACTURACION[[#This Row],[VR UNITARIO]]/1000</f>
        <v>6208.8180000000002</v>
      </c>
      <c r="R3629" s="3" t="str">
        <f>+VLOOKUP(FACTURACION[[#This Row],[NIT]],TABLACLIENTE,5,FALSE)</f>
        <v>FLORIDABLANCA</v>
      </c>
    </row>
    <row r="3630" spans="3:18">
      <c r="C3630" s="29">
        <v>2016</v>
      </c>
      <c r="D3630" s="30" t="s">
        <v>702</v>
      </c>
      <c r="E3630" s="30">
        <f>MONTH(FACTURACION[[#This Row],[MES]]&amp;1)</f>
        <v>9</v>
      </c>
      <c r="F3630" s="223">
        <f>DATE(FACTURACION[[#This Row],[AÑO]],FACTURACION[[#This Row],[Mes numero]],1)</f>
        <v>42614</v>
      </c>
      <c r="G3630" s="160">
        <v>12301</v>
      </c>
      <c r="H3630" s="25">
        <v>890105526</v>
      </c>
      <c r="I3630" s="3" t="str">
        <f>+VLOOKUP(FACTURACION[[#This Row],[NIT]],TABLACLIENTE,2,FALSE)</f>
        <v>PROMIGAS S.A. E.S.P.</v>
      </c>
      <c r="J3630" s="3" t="s">
        <v>63</v>
      </c>
      <c r="K3630" s="12" t="str">
        <f>+VLOOKUP(FACTURACION[[#This Row],[REFERENCIA]],CODINV,2,FALSE)</f>
        <v>AFV 2" S300 FO</v>
      </c>
      <c r="L3630" s="12" t="str">
        <f>IF(VLOOKUP(FACTURACION[[#This Row],[REFERENCIA]],CODINV,3,FALSE)=0,"",VLOOKUP(FACTURACION[[#This Row],[REFERENCIA]],CODINV,3,FALSE))</f>
        <v/>
      </c>
      <c r="M3630" s="12" t="str">
        <f>+VLOOKUP(FACTURACION[[#This Row],[REFERENCIA]],CODINV,4,FALSE)</f>
        <v>REGULADORES</v>
      </c>
      <c r="N3630" s="12" t="str">
        <f>+VLOOKUP(FACTURACION[[#This Row],[REFERENCIA]],CODINV,5,FALSE)</f>
        <v>HONEYWELL</v>
      </c>
      <c r="O3630" s="3">
        <v>4</v>
      </c>
      <c r="P3630" s="31">
        <v>3015712</v>
      </c>
      <c r="Q3630" s="24">
        <f>+FACTURACION[[#This Row],[CANTIDAD]]*FACTURACION[[#This Row],[VR UNITARIO]]/1000</f>
        <v>12062.848</v>
      </c>
      <c r="R3630" s="3" t="str">
        <f>+VLOOKUP(FACTURACION[[#This Row],[NIT]],TABLACLIENTE,5,FALSE)</f>
        <v>BARRANQUILLA</v>
      </c>
    </row>
    <row r="3631" spans="3:18">
      <c r="C3631" s="29">
        <v>2016</v>
      </c>
      <c r="D3631" s="30" t="s">
        <v>702</v>
      </c>
      <c r="E3631" s="30">
        <f>MONTH(FACTURACION[[#This Row],[MES]]&amp;1)</f>
        <v>9</v>
      </c>
      <c r="F3631" s="223">
        <f>DATE(FACTURACION[[#This Row],[AÑO]],FACTURACION[[#This Row],[Mes numero]],1)</f>
        <v>42614</v>
      </c>
      <c r="G3631" s="160">
        <v>12250</v>
      </c>
      <c r="H3631" s="25">
        <v>890208316</v>
      </c>
      <c r="I3631" s="3" t="str">
        <f>+VLOOKUP(FACTURACION[[#This Row],[NIT]],TABLACLIENTE,2,FALSE)</f>
        <v xml:space="preserve">METROGAS DE COLOMBIA S.A. E.S.P.  (METROGAS S.A. E.S.P)
</v>
      </c>
      <c r="J3631" s="3" t="s">
        <v>66</v>
      </c>
      <c r="K3631" s="12" t="str">
        <f>+VLOOKUP(FACTURACION[[#This Row],[REFERENCIA]],CODINV,2,FALSE)</f>
        <v>AFV 2" S600 FO</v>
      </c>
      <c r="L3631" s="12" t="str">
        <f>IF(VLOOKUP(FACTURACION[[#This Row],[REFERENCIA]],CODINV,3,FALSE)=0,"",VLOOKUP(FACTURACION[[#This Row],[REFERENCIA]],CODINV,3,FALSE))</f>
        <v/>
      </c>
      <c r="M3631" s="12" t="str">
        <f>+VLOOKUP(FACTURACION[[#This Row],[REFERENCIA]],CODINV,4,FALSE)</f>
        <v>REGULADORES</v>
      </c>
      <c r="N3631" s="12" t="str">
        <f>+VLOOKUP(FACTURACION[[#This Row],[REFERENCIA]],CODINV,5,FALSE)</f>
        <v>HONEYWELL</v>
      </c>
      <c r="O3631" s="3">
        <v>2</v>
      </c>
      <c r="P3631" s="31">
        <v>4806922</v>
      </c>
      <c r="Q3631" s="24">
        <f>+FACTURACION[[#This Row],[CANTIDAD]]*FACTURACION[[#This Row],[VR UNITARIO]]/1000</f>
        <v>9613.8439999999991</v>
      </c>
      <c r="R3631" s="3" t="str">
        <f>+VLOOKUP(FACTURACION[[#This Row],[NIT]],TABLACLIENTE,5,FALSE)</f>
        <v>FLORIDABLANCA</v>
      </c>
    </row>
    <row r="3632" spans="3:18">
      <c r="C3632" s="29">
        <v>2016</v>
      </c>
      <c r="D3632" s="30" t="s">
        <v>702</v>
      </c>
      <c r="E3632" s="30">
        <f>MONTH(FACTURACION[[#This Row],[MES]]&amp;1)</f>
        <v>9</v>
      </c>
      <c r="F3632" s="223">
        <f>DATE(FACTURACION[[#This Row],[AÑO]],FACTURACION[[#This Row],[Mes numero]],1)</f>
        <v>42614</v>
      </c>
      <c r="G3632" s="160">
        <v>12281</v>
      </c>
      <c r="H3632" s="25">
        <v>800167643</v>
      </c>
      <c r="I3632" s="3" t="str">
        <f>+VLOOKUP(FACTURACION[[#This Row],[NIT]],TABLACLIENTE,2,FALSE)</f>
        <v>GASES DE OCCIDENTE S.A. E.S.P. (GDO)</v>
      </c>
      <c r="J3632" s="3" t="s">
        <v>24</v>
      </c>
      <c r="K3632" s="12" t="str">
        <f>+VLOOKUP(FACTURACION[[#This Row],[REFERENCIA]],CODINV,2,FALSE)</f>
        <v>AFV 2" S300 F.O Y CL INS ZSC100</v>
      </c>
      <c r="L3632" s="12" t="str">
        <f>IF(VLOOKUP(FACTURACION[[#This Row],[REFERENCIA]],CODINV,3,FALSE)=0,"",VLOOKUP(FACTURACION[[#This Row],[REFERENCIA]],CODINV,3,FALSE))</f>
        <v/>
      </c>
      <c r="M3632" s="12" t="str">
        <f>+VLOOKUP(FACTURACION[[#This Row],[REFERENCIA]],CODINV,4,FALSE)</f>
        <v>REGULADORES</v>
      </c>
      <c r="N3632" s="12" t="str">
        <f>+VLOOKUP(FACTURACION[[#This Row],[REFERENCIA]],CODINV,5,FALSE)</f>
        <v>HONEYWELL</v>
      </c>
      <c r="O3632" s="3">
        <v>2</v>
      </c>
      <c r="P3632" s="31">
        <v>6070151</v>
      </c>
      <c r="Q3632" s="24">
        <f>+FACTURACION[[#This Row],[CANTIDAD]]*FACTURACION[[#This Row],[VR UNITARIO]]/1000</f>
        <v>12140.302</v>
      </c>
      <c r="R3632" s="3" t="str">
        <f>+VLOOKUP(FACTURACION[[#This Row],[NIT]],TABLACLIENTE,5,FALSE)</f>
        <v>CALI</v>
      </c>
    </row>
    <row r="3633" spans="3:18">
      <c r="C3633" s="29">
        <v>2016</v>
      </c>
      <c r="D3633" s="30" t="s">
        <v>702</v>
      </c>
      <c r="E3633" s="30">
        <f>MONTH(FACTURACION[[#This Row],[MES]]&amp;1)</f>
        <v>9</v>
      </c>
      <c r="F3633" s="223">
        <f>DATE(FACTURACION[[#This Row],[AÑO]],FACTURACION[[#This Row],[Mes numero]],1)</f>
        <v>42614</v>
      </c>
      <c r="G3633" s="160">
        <v>12300</v>
      </c>
      <c r="H3633" s="25">
        <v>890105526</v>
      </c>
      <c r="I3633" s="3" t="str">
        <f>+VLOOKUP(FACTURACION[[#This Row],[NIT]],TABLACLIENTE,2,FALSE)</f>
        <v>PROMIGAS S.A. E.S.P.</v>
      </c>
      <c r="J3633" s="3" t="s">
        <v>24</v>
      </c>
      <c r="K3633" s="12" t="str">
        <f>+VLOOKUP(FACTURACION[[#This Row],[REFERENCIA]],CODINV,2,FALSE)</f>
        <v>AFV 2" S300 F.O Y CL INS ZSC100</v>
      </c>
      <c r="L3633" s="12" t="str">
        <f>IF(VLOOKUP(FACTURACION[[#This Row],[REFERENCIA]],CODINV,3,FALSE)=0,"",VLOOKUP(FACTURACION[[#This Row],[REFERENCIA]],CODINV,3,FALSE))</f>
        <v/>
      </c>
      <c r="M3633" s="12" t="str">
        <f>+VLOOKUP(FACTURACION[[#This Row],[REFERENCIA]],CODINV,4,FALSE)</f>
        <v>REGULADORES</v>
      </c>
      <c r="N3633" s="12" t="str">
        <f>+VLOOKUP(FACTURACION[[#This Row],[REFERENCIA]],CODINV,5,FALSE)</f>
        <v>HONEYWELL</v>
      </c>
      <c r="O3633" s="3">
        <v>2</v>
      </c>
      <c r="P3633" s="31">
        <v>7539279</v>
      </c>
      <c r="Q3633" s="24">
        <f>+FACTURACION[[#This Row],[CANTIDAD]]*FACTURACION[[#This Row],[VR UNITARIO]]/1000</f>
        <v>15078.558000000001</v>
      </c>
      <c r="R3633" s="3" t="str">
        <f>+VLOOKUP(FACTURACION[[#This Row],[NIT]],TABLACLIENTE,5,FALSE)</f>
        <v>BARRANQUILLA</v>
      </c>
    </row>
    <row r="3634" spans="3:18">
      <c r="C3634" s="29">
        <v>2016</v>
      </c>
      <c r="D3634" s="30" t="s">
        <v>702</v>
      </c>
      <c r="E3634" s="30">
        <f>MONTH(FACTURACION[[#This Row],[MES]]&amp;1)</f>
        <v>9</v>
      </c>
      <c r="F3634" s="223">
        <f>DATE(FACTURACION[[#This Row],[AÑO]],FACTURACION[[#This Row],[Mes numero]],1)</f>
        <v>42614</v>
      </c>
      <c r="G3634" s="160">
        <v>12304</v>
      </c>
      <c r="H3634" s="25">
        <v>830085008</v>
      </c>
      <c r="I3634" s="3" t="str">
        <f>+VLOOKUP(FACTURACION[[#This Row],[NIT]],TABLACLIENTE,2,FALSE)</f>
        <v>COMBUSTIBLES UNIGAS S.A.S.</v>
      </c>
      <c r="J3634" s="3" t="s">
        <v>880</v>
      </c>
      <c r="K3634" s="12" t="str">
        <f>+VLOOKUP(FACTURACION[[#This Row],[REFERENCIA]],CODINV,2,FALSE)</f>
        <v>AFV 2" S300 FO Y CL INS ZSC320-100</v>
      </c>
      <c r="L3634" s="12" t="str">
        <f>IF(VLOOKUP(FACTURACION[[#This Row],[REFERENCIA]],CODINV,3,FALSE)=0,"",VLOOKUP(FACTURACION[[#This Row],[REFERENCIA]],CODINV,3,FALSE))</f>
        <v/>
      </c>
      <c r="M3634" s="12" t="str">
        <f>+VLOOKUP(FACTURACION[[#This Row],[REFERENCIA]],CODINV,4,FALSE)</f>
        <v>REGULADORES</v>
      </c>
      <c r="N3634" s="12" t="str">
        <f>+VLOOKUP(FACTURACION[[#This Row],[REFERENCIA]],CODINV,5,FALSE)</f>
        <v>HONEYWELL</v>
      </c>
      <c r="O3634" s="3">
        <v>1</v>
      </c>
      <c r="P3634" s="31">
        <v>6118414</v>
      </c>
      <c r="Q3634" s="24">
        <f>+FACTURACION[[#This Row],[CANTIDAD]]*FACTURACION[[#This Row],[VR UNITARIO]]/1000</f>
        <v>6118.4139999999998</v>
      </c>
      <c r="R3634" s="3" t="str">
        <f>+VLOOKUP(FACTURACION[[#This Row],[NIT]],TABLACLIENTE,5,FALSE)</f>
        <v>BOGOTÁ D.C.</v>
      </c>
    </row>
    <row r="3635" spans="3:18">
      <c r="C3635" s="29">
        <v>2016</v>
      </c>
      <c r="D3635" s="30" t="s">
        <v>702</v>
      </c>
      <c r="E3635" s="30">
        <f>MONTH(FACTURACION[[#This Row],[MES]]&amp;1)</f>
        <v>9</v>
      </c>
      <c r="F3635" s="223">
        <f>DATE(FACTURACION[[#This Row],[AÑO]],FACTURACION[[#This Row],[Mes numero]],1)</f>
        <v>42614</v>
      </c>
      <c r="G3635" s="160">
        <v>12250</v>
      </c>
      <c r="H3635" s="25">
        <v>890208316</v>
      </c>
      <c r="I3635" s="3" t="str">
        <f>+VLOOKUP(FACTURACION[[#This Row],[NIT]],TABLACLIENTE,2,FALSE)</f>
        <v xml:space="preserve">METROGAS DE COLOMBIA S.A. E.S.P.  (METROGAS S.A. E.S.P)
</v>
      </c>
      <c r="J3635" s="3" t="s">
        <v>713</v>
      </c>
      <c r="K3635" s="12" t="str">
        <f>+VLOOKUP(FACTURACION[[#This Row],[REFERENCIA]],CODINV,2,FALSE)</f>
        <v>CONTROL LOOP ZSC-100 BM COMPOSITE</v>
      </c>
      <c r="L3635" s="12" t="str">
        <f>IF(VLOOKUP(FACTURACION[[#This Row],[REFERENCIA]],CODINV,3,FALSE)=0,"",VLOOKUP(FACTURACION[[#This Row],[REFERENCIA]],CODINV,3,FALSE))</f>
        <v/>
      </c>
      <c r="M3635" s="12" t="str">
        <f>+VLOOKUP(FACTURACION[[#This Row],[REFERENCIA]],CODINV,4,FALSE)</f>
        <v>REGULADORES</v>
      </c>
      <c r="N3635" s="12" t="str">
        <f>+VLOOKUP(FACTURACION[[#This Row],[REFERENCIA]],CODINV,5,FALSE)</f>
        <v>HONEYWELL</v>
      </c>
      <c r="O3635" s="3">
        <v>2</v>
      </c>
      <c r="P3635" s="31">
        <v>3253316</v>
      </c>
      <c r="Q3635" s="24">
        <f>+FACTURACION[[#This Row],[CANTIDAD]]*FACTURACION[[#This Row],[VR UNITARIO]]/1000</f>
        <v>6506.6319999999996</v>
      </c>
      <c r="R3635" s="3" t="str">
        <f>+VLOOKUP(FACTURACION[[#This Row],[NIT]],TABLACLIENTE,5,FALSE)</f>
        <v>FLORIDABLANCA</v>
      </c>
    </row>
    <row r="3636" spans="3:18">
      <c r="C3636" s="29">
        <v>2016</v>
      </c>
      <c r="D3636" s="30" t="s">
        <v>702</v>
      </c>
      <c r="E3636" s="30">
        <f>MONTH(FACTURACION[[#This Row],[MES]]&amp;1)</f>
        <v>9</v>
      </c>
      <c r="F3636" s="223">
        <f>DATE(FACTURACION[[#This Row],[AÑO]],FACTURACION[[#This Row],[Mes numero]],1)</f>
        <v>42614</v>
      </c>
      <c r="G3636" s="160">
        <v>12250</v>
      </c>
      <c r="H3636" s="25">
        <v>890208316</v>
      </c>
      <c r="I3636" s="3" t="str">
        <f>+VLOOKUP(FACTURACION[[#This Row],[NIT]],TABLACLIENTE,2,FALSE)</f>
        <v xml:space="preserve">METROGAS DE COLOMBIA S.A. E.S.P.  (METROGAS S.A. E.S.P)
</v>
      </c>
      <c r="J3636" s="3" t="s">
        <v>805</v>
      </c>
      <c r="K3636" s="12" t="str">
        <f>+VLOOKUP(FACTURACION[[#This Row],[REFERENCIA]],CODINV,2,FALSE)</f>
        <v>CONTROL LOOP Z320-100 BM COMPOSITE</v>
      </c>
      <c r="L3636" s="12" t="str">
        <f>IF(VLOOKUP(FACTURACION[[#This Row],[REFERENCIA]],CODINV,3,FALSE)=0,"",VLOOKUP(FACTURACION[[#This Row],[REFERENCIA]],CODINV,3,FALSE))</f>
        <v/>
      </c>
      <c r="M3636" s="12" t="str">
        <f>+VLOOKUP(FACTURACION[[#This Row],[REFERENCIA]],CODINV,4,FALSE)</f>
        <v>REGULADORES</v>
      </c>
      <c r="N3636" s="12" t="str">
        <f>+VLOOKUP(FACTURACION[[#This Row],[REFERENCIA]],CODINV,5,FALSE)</f>
        <v>HONEYWELL</v>
      </c>
      <c r="O3636" s="3">
        <v>2</v>
      </c>
      <c r="P3636" s="31">
        <v>3725638</v>
      </c>
      <c r="Q3636" s="24">
        <f>+FACTURACION[[#This Row],[CANTIDAD]]*FACTURACION[[#This Row],[VR UNITARIO]]/1000</f>
        <v>7451.2759999999998</v>
      </c>
      <c r="R3636" s="3" t="str">
        <f>+VLOOKUP(FACTURACION[[#This Row],[NIT]],TABLACLIENTE,5,FALSE)</f>
        <v>FLORIDABLANCA</v>
      </c>
    </row>
    <row r="3637" spans="3:18">
      <c r="C3637" s="29">
        <v>2016</v>
      </c>
      <c r="D3637" s="30" t="s">
        <v>702</v>
      </c>
      <c r="E3637" s="30">
        <f>MONTH(FACTURACION[[#This Row],[MES]]&amp;1)</f>
        <v>9</v>
      </c>
      <c r="F3637" s="223">
        <f>DATE(FACTURACION[[#This Row],[AÑO]],FACTURACION[[#This Row],[Mes numero]],1)</f>
        <v>42614</v>
      </c>
      <c r="G3637" s="160">
        <v>12316</v>
      </c>
      <c r="H3637" s="25">
        <v>900103215</v>
      </c>
      <c r="I3637" s="3" t="str">
        <f>+VLOOKUP(FACTURACION[[#This Row],[NIT]],TABLACLIENTE,2,FALSE)</f>
        <v>ACTIVIDADES Y SERVICIOS DE CONSTRUCCION LTDA (ACSECO LTDA.)</v>
      </c>
      <c r="J3637" s="3" t="s">
        <v>65</v>
      </c>
      <c r="K3637" s="12" t="str">
        <f>+VLOOKUP(FACTURACION[[#This Row],[REFERENCIA]],CODINV,2,FALSE)</f>
        <v>CONTROL LOOP ZSC-100 BM INSPIRATOR</v>
      </c>
      <c r="L3637" s="12" t="str">
        <f>IF(VLOOKUP(FACTURACION[[#This Row],[REFERENCIA]],CODINV,3,FALSE)=0,"",VLOOKUP(FACTURACION[[#This Row],[REFERENCIA]],CODINV,3,FALSE))</f>
        <v/>
      </c>
      <c r="M3637" s="12" t="str">
        <f>+VLOOKUP(FACTURACION[[#This Row],[REFERENCIA]],CODINV,4,FALSE)</f>
        <v>REGULADORES</v>
      </c>
      <c r="N3637" s="12" t="str">
        <f>+VLOOKUP(FACTURACION[[#This Row],[REFERENCIA]],CODINV,5,FALSE)</f>
        <v>HONEYWELL</v>
      </c>
      <c r="O3637" s="3">
        <v>4</v>
      </c>
      <c r="P3637" s="31">
        <v>3220998</v>
      </c>
      <c r="Q3637" s="24">
        <f>+FACTURACION[[#This Row],[CANTIDAD]]*FACTURACION[[#This Row],[VR UNITARIO]]/1000</f>
        <v>12883.992</v>
      </c>
      <c r="R3637" s="3" t="str">
        <f>+VLOOKUP(FACTURACION[[#This Row],[NIT]],TABLACLIENTE,5,FALSE)</f>
        <v>BOGOTÁ D.C.</v>
      </c>
    </row>
    <row r="3638" spans="3:18">
      <c r="C3638" s="29">
        <v>2016</v>
      </c>
      <c r="D3638" s="30" t="s">
        <v>702</v>
      </c>
      <c r="E3638" s="30">
        <f>MONTH(FACTURACION[[#This Row],[MES]]&amp;1)</f>
        <v>9</v>
      </c>
      <c r="F3638" s="223">
        <f>DATE(FACTURACION[[#This Row],[AÑO]],FACTURACION[[#This Row],[Mes numero]],1)</f>
        <v>42614</v>
      </c>
      <c r="G3638" s="160">
        <v>12280</v>
      </c>
      <c r="H3638" s="25">
        <v>800167643</v>
      </c>
      <c r="I3638" s="3" t="str">
        <f>+VLOOKUP(FACTURACION[[#This Row],[NIT]],TABLACLIENTE,2,FALSE)</f>
        <v>GASES DE OCCIDENTE S.A. E.S.P. (GDO)</v>
      </c>
      <c r="J3638" s="3" t="s">
        <v>65</v>
      </c>
      <c r="K3638" s="12" t="str">
        <f>+VLOOKUP(FACTURACION[[#This Row],[REFERENCIA]],CODINV,2,FALSE)</f>
        <v>CONTROL LOOP ZSC-100 BM INSPIRATOR</v>
      </c>
      <c r="L3638" s="12" t="str">
        <f>IF(VLOOKUP(FACTURACION[[#This Row],[REFERENCIA]],CODINV,3,FALSE)=0,"",VLOOKUP(FACTURACION[[#This Row],[REFERENCIA]],CODINV,3,FALSE))</f>
        <v/>
      </c>
      <c r="M3638" s="12" t="str">
        <f>+VLOOKUP(FACTURACION[[#This Row],[REFERENCIA]],CODINV,4,FALSE)</f>
        <v>REGULADORES</v>
      </c>
      <c r="N3638" s="12" t="str">
        <f>+VLOOKUP(FACTURACION[[#This Row],[REFERENCIA]],CODINV,5,FALSE)</f>
        <v>HONEYWELL</v>
      </c>
      <c r="O3638" s="3">
        <v>6</v>
      </c>
      <c r="P3638" s="31">
        <v>3396253</v>
      </c>
      <c r="Q3638" s="24">
        <f>+FACTURACION[[#This Row],[CANTIDAD]]*FACTURACION[[#This Row],[VR UNITARIO]]/1000</f>
        <v>20377.518</v>
      </c>
      <c r="R3638" s="3" t="str">
        <f>+VLOOKUP(FACTURACION[[#This Row],[NIT]],TABLACLIENTE,5,FALSE)</f>
        <v>CALI</v>
      </c>
    </row>
    <row r="3639" spans="3:18">
      <c r="C3639" s="29">
        <v>2016</v>
      </c>
      <c r="D3639" s="30" t="s">
        <v>702</v>
      </c>
      <c r="E3639" s="30">
        <f>MONTH(FACTURACION[[#This Row],[MES]]&amp;1)</f>
        <v>9</v>
      </c>
      <c r="F3639" s="223">
        <f>DATE(FACTURACION[[#This Row],[AÑO]],FACTURACION[[#This Row],[Mes numero]],1)</f>
        <v>42614</v>
      </c>
      <c r="G3639" s="160">
        <v>12252</v>
      </c>
      <c r="H3639" s="25">
        <v>830137252</v>
      </c>
      <c r="I3639" s="3" t="str">
        <f>+VLOOKUP(FACTURACION[[#This Row],[NIT]],TABLACLIENTE,2,FALSE)</f>
        <v>SAGENCO SAS</v>
      </c>
      <c r="J3639" s="3" t="s">
        <v>252</v>
      </c>
      <c r="K3639" s="12" t="str">
        <f>+VLOOKUP(FACTURACION[[#This Row],[REFERENCIA]],CODINV,2,FALSE)</f>
        <v>RES 42-2" PSIG ROJO-ROJO</v>
      </c>
      <c r="L3639" s="12" t="str">
        <f>IF(VLOOKUP(FACTURACION[[#This Row],[REFERENCIA]],CODINV,3,FALSE)=0,"",VLOOKUP(FACTURACION[[#This Row],[REFERENCIA]],CODINV,3,FALSE))</f>
        <v>70017P049</v>
      </c>
      <c r="M3639" s="12" t="str">
        <f>+VLOOKUP(FACTURACION[[#This Row],[REFERENCIA]],CODINV,4,FALSE)</f>
        <v>REPUESTOS Y ACCESORIOS</v>
      </c>
      <c r="N3639" s="12" t="str">
        <f>+VLOOKUP(FACTURACION[[#This Row],[REFERENCIA]],CODINV,5,FALSE)</f>
        <v>HONEYWELL</v>
      </c>
      <c r="O3639" s="3">
        <v>1</v>
      </c>
      <c r="P3639" s="31">
        <v>15000</v>
      </c>
      <c r="Q3639" s="24">
        <f>+FACTURACION[[#This Row],[CANTIDAD]]*FACTURACION[[#This Row],[VR UNITARIO]]/1000</f>
        <v>15</v>
      </c>
      <c r="R3639" s="3" t="str">
        <f>+VLOOKUP(FACTURACION[[#This Row],[NIT]],TABLACLIENTE,5,FALSE)</f>
        <v>BOGOTÁ D.C.</v>
      </c>
    </row>
    <row r="3640" spans="3:18">
      <c r="C3640" s="29">
        <v>2016</v>
      </c>
      <c r="D3640" s="30" t="s">
        <v>702</v>
      </c>
      <c r="E3640" s="30">
        <f>MONTH(FACTURACION[[#This Row],[MES]]&amp;1)</f>
        <v>9</v>
      </c>
      <c r="F3640" s="223">
        <f>DATE(FACTURACION[[#This Row],[AÑO]],FACTURACION[[#This Row],[Mes numero]],1)</f>
        <v>42614</v>
      </c>
      <c r="G3640" s="160">
        <v>12284</v>
      </c>
      <c r="H3640" s="25">
        <v>830058251</v>
      </c>
      <c r="I3640" s="3" t="str">
        <f>+VLOOKUP(FACTURACION[[#This Row],[NIT]],TABLACLIENTE,2,FALSE)</f>
        <v>IMS INGENIERIA S.A.S</v>
      </c>
      <c r="J3640" s="3" t="s">
        <v>828</v>
      </c>
      <c r="K3640" s="12" t="str">
        <f>+VLOOKUP(FACTURACION[[#This Row],[REFERENCIA]],CODINV,2,FALSE)</f>
        <v xml:space="preserve">
ORIFICE VALVES 1/4", 1213B2</v>
      </c>
      <c r="L3640" s="12" t="str">
        <f>IF(VLOOKUP(FACTURACION[[#This Row],[REFERENCIA]],CODINV,3,FALSE)=0,"",VLOOKUP(FACTURACION[[#This Row],[REFERENCIA]],CODINV,3,FALSE))</f>
        <v>72494P043</v>
      </c>
      <c r="M3640" s="12" t="str">
        <f>+VLOOKUP(FACTURACION[[#This Row],[REFERENCIA]],CODINV,4,FALSE)</f>
        <v>REPUESTOS Y ACCESORIOS</v>
      </c>
      <c r="N3640" s="12" t="str">
        <f>+VLOOKUP(FACTURACION[[#This Row],[REFERENCIA]],CODINV,5,FALSE)</f>
        <v>HONEYWELL</v>
      </c>
      <c r="O3640" s="3">
        <v>1</v>
      </c>
      <c r="P3640" s="31">
        <v>16000</v>
      </c>
      <c r="Q3640" s="24">
        <f>+FACTURACION[[#This Row],[CANTIDAD]]*FACTURACION[[#This Row],[VR UNITARIO]]/1000</f>
        <v>16</v>
      </c>
      <c r="R3640" s="3" t="str">
        <f>+VLOOKUP(FACTURACION[[#This Row],[NIT]],TABLACLIENTE,5,FALSE)</f>
        <v>BOGOTÁ D.C.</v>
      </c>
    </row>
    <row r="3641" spans="3:18">
      <c r="C3641" s="29">
        <v>2016</v>
      </c>
      <c r="D3641" s="30" t="s">
        <v>702</v>
      </c>
      <c r="E3641" s="30">
        <f>MONTH(FACTURACION[[#This Row],[MES]]&amp;1)</f>
        <v>9</v>
      </c>
      <c r="F3641" s="223">
        <f>DATE(FACTURACION[[#This Row],[AÑO]],FACTURACION[[#This Row],[Mes numero]],1)</f>
        <v>42614</v>
      </c>
      <c r="G3641" s="160">
        <v>12285</v>
      </c>
      <c r="H3641" s="25">
        <v>900917971</v>
      </c>
      <c r="I3641" s="3" t="str">
        <f>+VLOOKUP(FACTURACION[[#This Row],[NIT]],TABLACLIENTE,2,FALSE)</f>
        <v>ELECTROENGINEER S.A.S</v>
      </c>
      <c r="J3641" s="3" t="s">
        <v>180</v>
      </c>
      <c r="K3641" s="12" t="str">
        <f>+VLOOKUP(FACTURACION[[#This Row],[REFERENCIA]],CODINV,2,FALSE)</f>
        <v>O-RING, 0.38OD x.25ID BUNA 70</v>
      </c>
      <c r="L3641" s="12" t="str">
        <f>IF(VLOOKUP(FACTURACION[[#This Row],[REFERENCIA]],CODINV,3,FALSE)=0,"",VLOOKUP(FACTURACION[[#This Row],[REFERENCIA]],CODINV,3,FALSE))</f>
        <v>42710P146</v>
      </c>
      <c r="M3641" s="12" t="str">
        <f>+VLOOKUP(FACTURACION[[#This Row],[REFERENCIA]],CODINV,4,FALSE)</f>
        <v>REPUESTOS Y ACCESORIOS</v>
      </c>
      <c r="N3641" s="12" t="str">
        <f>+VLOOKUP(FACTURACION[[#This Row],[REFERENCIA]],CODINV,5,FALSE)</f>
        <v>HONEYWELL</v>
      </c>
      <c r="O3641" s="3">
        <v>400</v>
      </c>
      <c r="P3641" s="31">
        <v>2679</v>
      </c>
      <c r="Q3641" s="24">
        <f>+FACTURACION[[#This Row],[CANTIDAD]]*FACTURACION[[#This Row],[VR UNITARIO]]/1000</f>
        <v>1071.5999999999999</v>
      </c>
      <c r="R3641" s="3" t="str">
        <f>+VLOOKUP(FACTURACION[[#This Row],[NIT]],TABLACLIENTE,5,FALSE)</f>
        <v>VILLAVICENCIO</v>
      </c>
    </row>
    <row r="3642" spans="3:18">
      <c r="C3642" s="29">
        <v>2016</v>
      </c>
      <c r="D3642" s="30" t="s">
        <v>702</v>
      </c>
      <c r="E3642" s="30">
        <f>MONTH(FACTURACION[[#This Row],[MES]]&amp;1)</f>
        <v>9</v>
      </c>
      <c r="F3642" s="223">
        <f>DATE(FACTURACION[[#This Row],[AÑO]],FACTURACION[[#This Row],[Mes numero]],1)</f>
        <v>42614</v>
      </c>
      <c r="G3642" s="160">
        <v>12317</v>
      </c>
      <c r="H3642" s="25">
        <v>900103215</v>
      </c>
      <c r="I3642" s="3" t="str">
        <f>+VLOOKUP(FACTURACION[[#This Row],[NIT]],TABLACLIENTE,2,FALSE)</f>
        <v>ACTIVIDADES Y SERVICIOS DE CONSTRUCCION LTDA (ACSECO LTDA.)</v>
      </c>
      <c r="J3642" s="3" t="s">
        <v>151</v>
      </c>
      <c r="K3642" s="12" t="str">
        <f>+VLOOKUP(FACTURACION[[#This Row],[REFERENCIA]],CODINV,2,FALSE)</f>
        <v>DIAFRAGMA BUNA Z-138</v>
      </c>
      <c r="L3642" s="12" t="str">
        <f>IF(VLOOKUP(FACTURACION[[#This Row],[REFERENCIA]],CODINV,3,FALSE)=0,"",VLOOKUP(FACTURACION[[#This Row],[REFERENCIA]],CODINV,3,FALSE))</f>
        <v>70170P028</v>
      </c>
      <c r="M3642" s="12" t="str">
        <f>+VLOOKUP(FACTURACION[[#This Row],[REFERENCIA]],CODINV,4,FALSE)</f>
        <v>REPUESTOS Y ACCESORIOS</v>
      </c>
      <c r="N3642" s="12" t="str">
        <f>+VLOOKUP(FACTURACION[[#This Row],[REFERENCIA]],CODINV,5,FALSE)</f>
        <v>HONEYWELL</v>
      </c>
      <c r="O3642" s="3">
        <v>30</v>
      </c>
      <c r="P3642" s="31">
        <v>19000</v>
      </c>
      <c r="Q3642" s="24">
        <f>+FACTURACION[[#This Row],[CANTIDAD]]*FACTURACION[[#This Row],[VR UNITARIO]]/1000</f>
        <v>570</v>
      </c>
      <c r="R3642" s="3" t="str">
        <f>+VLOOKUP(FACTURACION[[#This Row],[NIT]],TABLACLIENTE,5,FALSE)</f>
        <v>BOGOTÁ D.C.</v>
      </c>
    </row>
    <row r="3643" spans="3:18">
      <c r="C3643" s="29">
        <v>2016</v>
      </c>
      <c r="D3643" s="30" t="s">
        <v>702</v>
      </c>
      <c r="E3643" s="30">
        <f>MONTH(FACTURACION[[#This Row],[MES]]&amp;1)</f>
        <v>9</v>
      </c>
      <c r="F3643" s="223">
        <f>DATE(FACTURACION[[#This Row],[AÑO]],FACTURACION[[#This Row],[Mes numero]],1)</f>
        <v>42614</v>
      </c>
      <c r="G3643" s="160">
        <v>12317</v>
      </c>
      <c r="H3643" s="25">
        <v>900103215</v>
      </c>
      <c r="I3643" s="3" t="str">
        <f>+VLOOKUP(FACTURACION[[#This Row],[NIT]],TABLACLIENTE,2,FALSE)</f>
        <v>ACTIVIDADES Y SERVICIOS DE CONSTRUCCION LTDA (ACSECO LTDA.)</v>
      </c>
      <c r="J3643" s="3" t="s">
        <v>132</v>
      </c>
      <c r="K3643" s="12" t="str">
        <f>+VLOOKUP(FACTURACION[[#This Row],[REFERENCIA]],CODINV,2,FALSE)</f>
        <v>KIT REPARACION BUNA N 80</v>
      </c>
      <c r="L3643" s="12" t="str">
        <f>IF(VLOOKUP(FACTURACION[[#This Row],[REFERENCIA]],CODINV,3,FALSE)=0,"",VLOOKUP(FACTURACION[[#This Row],[REFERENCIA]],CODINV,3,FALSE))</f>
        <v>73914K010</v>
      </c>
      <c r="M3643" s="12" t="str">
        <f>+VLOOKUP(FACTURACION[[#This Row],[REFERENCIA]],CODINV,4,FALSE)</f>
        <v>REPUESTOS Y ACCESORIOS</v>
      </c>
      <c r="N3643" s="12" t="str">
        <f>+VLOOKUP(FACTURACION[[#This Row],[REFERENCIA]],CODINV,5,FALSE)</f>
        <v>HONEYWELL</v>
      </c>
      <c r="O3643" s="3">
        <v>5</v>
      </c>
      <c r="P3643" s="31">
        <v>80000</v>
      </c>
      <c r="Q3643" s="24">
        <f>+FACTURACION[[#This Row],[CANTIDAD]]*FACTURACION[[#This Row],[VR UNITARIO]]/1000</f>
        <v>400</v>
      </c>
      <c r="R3643" s="3" t="str">
        <f>+VLOOKUP(FACTURACION[[#This Row],[NIT]],TABLACLIENTE,5,FALSE)</f>
        <v>BOGOTÁ D.C.</v>
      </c>
    </row>
    <row r="3644" spans="3:18">
      <c r="C3644" s="29">
        <v>2016</v>
      </c>
      <c r="D3644" s="30" t="s">
        <v>702</v>
      </c>
      <c r="E3644" s="30">
        <f>MONTH(FACTURACION[[#This Row],[MES]]&amp;1)</f>
        <v>9</v>
      </c>
      <c r="F3644" s="223">
        <f>DATE(FACTURACION[[#This Row],[AÑO]],FACTURACION[[#This Row],[Mes numero]],1)</f>
        <v>42614</v>
      </c>
      <c r="G3644" s="160">
        <v>12283</v>
      </c>
      <c r="H3644" s="25">
        <v>800167643</v>
      </c>
      <c r="I3644" s="3" t="str">
        <f>+VLOOKUP(FACTURACION[[#This Row],[NIT]],TABLACLIENTE,2,FALSE)</f>
        <v>GASES DE OCCIDENTE S.A. E.S.P. (GDO)</v>
      </c>
      <c r="J3644" s="3" t="s">
        <v>132</v>
      </c>
      <c r="K3644" s="12" t="str">
        <f>+VLOOKUP(FACTURACION[[#This Row],[REFERENCIA]],CODINV,2,FALSE)</f>
        <v>KIT REPARACION BUNA N 80</v>
      </c>
      <c r="L3644" s="12" t="str">
        <f>IF(VLOOKUP(FACTURACION[[#This Row],[REFERENCIA]],CODINV,3,FALSE)=0,"",VLOOKUP(FACTURACION[[#This Row],[REFERENCIA]],CODINV,3,FALSE))</f>
        <v>73914K010</v>
      </c>
      <c r="M3644" s="12" t="str">
        <f>+VLOOKUP(FACTURACION[[#This Row],[REFERENCIA]],CODINV,4,FALSE)</f>
        <v>REPUESTOS Y ACCESORIOS</v>
      </c>
      <c r="N3644" s="12" t="str">
        <f>+VLOOKUP(FACTURACION[[#This Row],[REFERENCIA]],CODINV,5,FALSE)</f>
        <v>HONEYWELL</v>
      </c>
      <c r="O3644" s="3">
        <v>30</v>
      </c>
      <c r="P3644" s="31">
        <v>95125</v>
      </c>
      <c r="Q3644" s="24">
        <f>+FACTURACION[[#This Row],[CANTIDAD]]*FACTURACION[[#This Row],[VR UNITARIO]]/1000</f>
        <v>2853.75</v>
      </c>
      <c r="R3644" s="3" t="str">
        <f>+VLOOKUP(FACTURACION[[#This Row],[NIT]],TABLACLIENTE,5,FALSE)</f>
        <v>CALI</v>
      </c>
    </row>
    <row r="3645" spans="3:18">
      <c r="C3645" s="29">
        <v>2016</v>
      </c>
      <c r="D3645" s="30" t="s">
        <v>702</v>
      </c>
      <c r="E3645" s="30">
        <f>MONTH(FACTURACION[[#This Row],[MES]]&amp;1)</f>
        <v>9</v>
      </c>
      <c r="F3645" s="223">
        <f>DATE(FACTURACION[[#This Row],[AÑO]],FACTURACION[[#This Row],[Mes numero]],1)</f>
        <v>42614</v>
      </c>
      <c r="G3645" s="160">
        <v>12317</v>
      </c>
      <c r="H3645" s="25">
        <v>900103215</v>
      </c>
      <c r="I3645" s="3" t="str">
        <f>+VLOOKUP(FACTURACION[[#This Row],[NIT]],TABLACLIENTE,2,FALSE)</f>
        <v>ACTIVIDADES Y SERVICIOS DE CONSTRUCCION LTDA (ACSECO LTDA.)</v>
      </c>
      <c r="J3645" s="3" t="s">
        <v>274</v>
      </c>
      <c r="K3645" s="12" t="str">
        <f>+VLOOKUP(FACTURACION[[#This Row],[REFERENCIA]],CODINV,2,FALSE)</f>
        <v>SEAT DISC BUNA 80</v>
      </c>
      <c r="L3645" s="12" t="str">
        <f>IF(VLOOKUP(FACTURACION[[#This Row],[REFERENCIA]],CODINV,3,FALSE)=0,"",VLOOKUP(FACTURACION[[#This Row],[REFERENCIA]],CODINV,3,FALSE))</f>
        <v>70041P002</v>
      </c>
      <c r="M3645" s="12" t="str">
        <f>+VLOOKUP(FACTURACION[[#This Row],[REFERENCIA]],CODINV,4,FALSE)</f>
        <v>REPUESTOS Y ACCESORIOS</v>
      </c>
      <c r="N3645" s="12" t="str">
        <f>+VLOOKUP(FACTURACION[[#This Row],[REFERENCIA]],CODINV,5,FALSE)</f>
        <v>HONEYWELL</v>
      </c>
      <c r="O3645" s="3">
        <v>30</v>
      </c>
      <c r="P3645" s="31">
        <v>25000</v>
      </c>
      <c r="Q3645" s="24">
        <f>+FACTURACION[[#This Row],[CANTIDAD]]*FACTURACION[[#This Row],[VR UNITARIO]]/1000</f>
        <v>750</v>
      </c>
      <c r="R3645" s="3" t="str">
        <f>+VLOOKUP(FACTURACION[[#This Row],[NIT]],TABLACLIENTE,5,FALSE)</f>
        <v>BOGOTÁ D.C.</v>
      </c>
    </row>
    <row r="3646" spans="3:18">
      <c r="C3646" s="29">
        <v>2016</v>
      </c>
      <c r="D3646" s="30" t="s">
        <v>702</v>
      </c>
      <c r="E3646" s="30">
        <f>MONTH(FACTURACION[[#This Row],[MES]]&amp;1)</f>
        <v>9</v>
      </c>
      <c r="F3646" s="223">
        <f>DATE(FACTURACION[[#This Row],[AÑO]],FACTURACION[[#This Row],[Mes numero]],1)</f>
        <v>42614</v>
      </c>
      <c r="G3646" s="160">
        <v>12293</v>
      </c>
      <c r="H3646" s="25">
        <v>891101577</v>
      </c>
      <c r="I3646" s="3" t="str">
        <f>+VLOOKUP(FACTURACION[[#This Row],[NIT]],TABLACLIENTE,2,FALSE)</f>
        <v>ALCANOS DE COLOMBIA S.A. E.S.P</v>
      </c>
      <c r="J3646" s="3" t="s">
        <v>61</v>
      </c>
      <c r="K3646" s="12" t="str">
        <f>+VLOOKUP(FACTURACION[[#This Row],[REFERENCIA]],CODINV,2,FALSE)</f>
        <v>MANGA 2" S300 H7</v>
      </c>
      <c r="L3646" s="12" t="str">
        <f>IF(VLOOKUP(FACTURACION[[#This Row],[REFERENCIA]],CODINV,3,FALSE)=0,"",VLOOKUP(FACTURACION[[#This Row],[REFERENCIA]],CODINV,3,FALSE))</f>
        <v>73404P002</v>
      </c>
      <c r="M3646" s="12" t="str">
        <f>+VLOOKUP(FACTURACION[[#This Row],[REFERENCIA]],CODINV,4,FALSE)</f>
        <v>MANGAS</v>
      </c>
      <c r="N3646" s="12" t="str">
        <f>+VLOOKUP(FACTURACION[[#This Row],[REFERENCIA]],CODINV,5,FALSE)</f>
        <v>HONEYWELL</v>
      </c>
      <c r="O3646" s="3">
        <v>30</v>
      </c>
      <c r="P3646" s="31">
        <v>411390</v>
      </c>
      <c r="Q3646" s="24">
        <f>+FACTURACION[[#This Row],[CANTIDAD]]*FACTURACION[[#This Row],[VR UNITARIO]]/1000</f>
        <v>12341.7</v>
      </c>
      <c r="R3646" s="3" t="str">
        <f>+VLOOKUP(FACTURACION[[#This Row],[NIT]],TABLACLIENTE,5,FALSE)</f>
        <v>NEIVA</v>
      </c>
    </row>
    <row r="3647" spans="3:18">
      <c r="C3647" s="29">
        <v>2016</v>
      </c>
      <c r="D3647" s="30" t="s">
        <v>702</v>
      </c>
      <c r="E3647" s="30">
        <f>MONTH(FACTURACION[[#This Row],[MES]]&amp;1)</f>
        <v>9</v>
      </c>
      <c r="F3647" s="223">
        <f>DATE(FACTURACION[[#This Row],[AÑO]],FACTURACION[[#This Row],[Mes numero]],1)</f>
        <v>42614</v>
      </c>
      <c r="G3647" s="160">
        <v>12286</v>
      </c>
      <c r="H3647" s="25">
        <v>900917971</v>
      </c>
      <c r="I3647" s="3" t="str">
        <f>+VLOOKUP(FACTURACION[[#This Row],[NIT]],TABLACLIENTE,2,FALSE)</f>
        <v>ELECTROENGINEER S.A.S</v>
      </c>
      <c r="J3647" s="3" t="s">
        <v>61</v>
      </c>
      <c r="K3647" s="12" t="str">
        <f>+VLOOKUP(FACTURACION[[#This Row],[REFERENCIA]],CODINV,2,FALSE)</f>
        <v>MANGA 2" S300 H7</v>
      </c>
      <c r="L3647" s="12" t="str">
        <f>IF(VLOOKUP(FACTURACION[[#This Row],[REFERENCIA]],CODINV,3,FALSE)=0,"",VLOOKUP(FACTURACION[[#This Row],[REFERENCIA]],CODINV,3,FALSE))</f>
        <v>73404P002</v>
      </c>
      <c r="M3647" s="12" t="str">
        <f>+VLOOKUP(FACTURACION[[#This Row],[REFERENCIA]],CODINV,4,FALSE)</f>
        <v>MANGAS</v>
      </c>
      <c r="N3647" s="12" t="str">
        <f>+VLOOKUP(FACTURACION[[#This Row],[REFERENCIA]],CODINV,5,FALSE)</f>
        <v>HONEYWELL</v>
      </c>
      <c r="O3647" s="3">
        <v>23</v>
      </c>
      <c r="P3647" s="31">
        <v>431548</v>
      </c>
      <c r="Q3647" s="24">
        <f>+FACTURACION[[#This Row],[CANTIDAD]]*FACTURACION[[#This Row],[VR UNITARIO]]/1000</f>
        <v>9925.6039999999994</v>
      </c>
      <c r="R3647" s="3" t="str">
        <f>+VLOOKUP(FACTURACION[[#This Row],[NIT]],TABLACLIENTE,5,FALSE)</f>
        <v>VILLAVICENCIO</v>
      </c>
    </row>
    <row r="3648" spans="3:18">
      <c r="C3648" s="29">
        <v>2016</v>
      </c>
      <c r="D3648" s="30" t="s">
        <v>702</v>
      </c>
      <c r="E3648" s="30">
        <f>MONTH(FACTURACION[[#This Row],[MES]]&amp;1)</f>
        <v>9</v>
      </c>
      <c r="F3648" s="223">
        <f>DATE(FACTURACION[[#This Row],[AÑO]],FACTURACION[[#This Row],[Mes numero]],1)</f>
        <v>42614</v>
      </c>
      <c r="G3648" s="160">
        <v>12288</v>
      </c>
      <c r="H3648" s="25">
        <v>890101691</v>
      </c>
      <c r="I3648" s="3" t="str">
        <f>+VLOOKUP(FACTURACION[[#This Row],[NIT]],TABLACLIENTE,2,FALSE)</f>
        <v>GASES DEL CARIBE S.A.E.S.P. (GASCARIBE S.A E.S.P.)</v>
      </c>
      <c r="J3648" s="3" t="s">
        <v>61</v>
      </c>
      <c r="K3648" s="12" t="str">
        <f>+VLOOKUP(FACTURACION[[#This Row],[REFERENCIA]],CODINV,2,FALSE)</f>
        <v>MANGA 2" S300 H7</v>
      </c>
      <c r="L3648" s="12" t="str">
        <f>IF(VLOOKUP(FACTURACION[[#This Row],[REFERENCIA]],CODINV,3,FALSE)=0,"",VLOOKUP(FACTURACION[[#This Row],[REFERENCIA]],CODINV,3,FALSE))</f>
        <v>73404P002</v>
      </c>
      <c r="M3648" s="12" t="str">
        <f>+VLOOKUP(FACTURACION[[#This Row],[REFERENCIA]],CODINV,4,FALSE)</f>
        <v>MANGAS</v>
      </c>
      <c r="N3648" s="12" t="str">
        <f>+VLOOKUP(FACTURACION[[#This Row],[REFERENCIA]],CODINV,5,FALSE)</f>
        <v>HONEYWELL</v>
      </c>
      <c r="O3648" s="3">
        <v>20</v>
      </c>
      <c r="P3648" s="31">
        <v>449590</v>
      </c>
      <c r="Q3648" s="24">
        <f>+FACTURACION[[#This Row],[CANTIDAD]]*FACTURACION[[#This Row],[VR UNITARIO]]/1000</f>
        <v>8991.7999999999993</v>
      </c>
      <c r="R3648" s="3" t="str">
        <f>+VLOOKUP(FACTURACION[[#This Row],[NIT]],TABLACLIENTE,5,FALSE)</f>
        <v>BARRANQUILLA</v>
      </c>
    </row>
    <row r="3649" spans="3:18">
      <c r="C3649" s="29">
        <v>2016</v>
      </c>
      <c r="D3649" s="30" t="s">
        <v>702</v>
      </c>
      <c r="E3649" s="30">
        <f>MONTH(FACTURACION[[#This Row],[MES]]&amp;1)</f>
        <v>9</v>
      </c>
      <c r="F3649" s="223">
        <f>DATE(FACTURACION[[#This Row],[AÑO]],FACTURACION[[#This Row],[Mes numero]],1)</f>
        <v>42614</v>
      </c>
      <c r="G3649" s="160">
        <v>12290</v>
      </c>
      <c r="H3649" s="25">
        <v>890101691</v>
      </c>
      <c r="I3649" s="3" t="str">
        <f>+VLOOKUP(FACTURACION[[#This Row],[NIT]],TABLACLIENTE,2,FALSE)</f>
        <v>GASES DEL CARIBE S.A.E.S.P. (GASCARIBE S.A E.S.P.)</v>
      </c>
      <c r="J3649" s="3" t="s">
        <v>61</v>
      </c>
      <c r="K3649" s="12" t="str">
        <f>+VLOOKUP(FACTURACION[[#This Row],[REFERENCIA]],CODINV,2,FALSE)</f>
        <v>MANGA 2" S300 H7</v>
      </c>
      <c r="L3649" s="12" t="str">
        <f>IF(VLOOKUP(FACTURACION[[#This Row],[REFERENCIA]],CODINV,3,FALSE)=0,"",VLOOKUP(FACTURACION[[#This Row],[REFERENCIA]],CODINV,3,FALSE))</f>
        <v>73404P002</v>
      </c>
      <c r="M3649" s="12" t="str">
        <f>+VLOOKUP(FACTURACION[[#This Row],[REFERENCIA]],CODINV,4,FALSE)</f>
        <v>MANGAS</v>
      </c>
      <c r="N3649" s="12" t="str">
        <f>+VLOOKUP(FACTURACION[[#This Row],[REFERENCIA]],CODINV,5,FALSE)</f>
        <v>HONEYWELL</v>
      </c>
      <c r="O3649" s="3">
        <v>14</v>
      </c>
      <c r="P3649" s="31">
        <v>402574</v>
      </c>
      <c r="Q3649" s="24">
        <f>+FACTURACION[[#This Row],[CANTIDAD]]*FACTURACION[[#This Row],[VR UNITARIO]]/1000</f>
        <v>5636.0360000000001</v>
      </c>
      <c r="R3649" s="3" t="str">
        <f>+VLOOKUP(FACTURACION[[#This Row],[NIT]],TABLACLIENTE,5,FALSE)</f>
        <v>BARRANQUILLA</v>
      </c>
    </row>
    <row r="3650" spans="3:18">
      <c r="C3650" s="29">
        <v>2016</v>
      </c>
      <c r="D3650" s="30" t="s">
        <v>702</v>
      </c>
      <c r="E3650" s="30">
        <f>MONTH(FACTURACION[[#This Row],[MES]]&amp;1)</f>
        <v>9</v>
      </c>
      <c r="F3650" s="223">
        <f>DATE(FACTURACION[[#This Row],[AÑO]],FACTURACION[[#This Row],[Mes numero]],1)</f>
        <v>42614</v>
      </c>
      <c r="G3650" s="160">
        <v>12293</v>
      </c>
      <c r="H3650" s="25">
        <v>891101577</v>
      </c>
      <c r="I3650" s="3" t="str">
        <f>+VLOOKUP(FACTURACION[[#This Row],[NIT]],TABLACLIENTE,2,FALSE)</f>
        <v>ALCANOS DE COLOMBIA S.A. E.S.P</v>
      </c>
      <c r="J3650" s="3" t="s">
        <v>183</v>
      </c>
      <c r="K3650" s="12" t="str">
        <f>+VLOOKUP(FACTURACION[[#This Row],[REFERENCIA]],CODINV,2,FALSE)</f>
        <v>MANGA 2" S300 H5</v>
      </c>
      <c r="L3650" s="12" t="str">
        <f>IF(VLOOKUP(FACTURACION[[#This Row],[REFERENCIA]],CODINV,3,FALSE)=0,"",VLOOKUP(FACTURACION[[#This Row],[REFERENCIA]],CODINV,3,FALSE))</f>
        <v>73404P008</v>
      </c>
      <c r="M3650" s="12" t="str">
        <f>+VLOOKUP(FACTURACION[[#This Row],[REFERENCIA]],CODINV,4,FALSE)</f>
        <v>MANGAS</v>
      </c>
      <c r="N3650" s="12" t="str">
        <f>+VLOOKUP(FACTURACION[[#This Row],[REFERENCIA]],CODINV,5,FALSE)</f>
        <v>HONEYWELL</v>
      </c>
      <c r="O3650" s="3">
        <v>10</v>
      </c>
      <c r="P3650" s="31">
        <v>452529</v>
      </c>
      <c r="Q3650" s="24">
        <f>+FACTURACION[[#This Row],[CANTIDAD]]*FACTURACION[[#This Row],[VR UNITARIO]]/1000</f>
        <v>4525.29</v>
      </c>
      <c r="R3650" s="3" t="str">
        <f>+VLOOKUP(FACTURACION[[#This Row],[NIT]],TABLACLIENTE,5,FALSE)</f>
        <v>NEIVA</v>
      </c>
    </row>
    <row r="3651" spans="3:18">
      <c r="C3651" s="29">
        <v>2016</v>
      </c>
      <c r="D3651" s="30" t="s">
        <v>702</v>
      </c>
      <c r="E3651" s="30">
        <f>MONTH(FACTURACION[[#This Row],[MES]]&amp;1)</f>
        <v>9</v>
      </c>
      <c r="F3651" s="223">
        <f>DATE(FACTURACION[[#This Row],[AÑO]],FACTURACION[[#This Row],[Mes numero]],1)</f>
        <v>42614</v>
      </c>
      <c r="G3651" s="160">
        <v>12265</v>
      </c>
      <c r="H3651" s="25">
        <v>891101577</v>
      </c>
      <c r="I3651" s="3" t="str">
        <f>+VLOOKUP(FACTURACION[[#This Row],[NIT]],TABLACLIENTE,2,FALSE)</f>
        <v>ALCANOS DE COLOMBIA S.A. E.S.P</v>
      </c>
      <c r="J3651" s="3" t="s">
        <v>569</v>
      </c>
      <c r="K3651" s="12" t="str">
        <f>+VLOOKUP(FACTURACION[[#This Row],[REFERENCIA]],CODINV,2,FALSE)</f>
        <v>MANGA 2" S600 H7</v>
      </c>
      <c r="L3651" s="12" t="str">
        <f>IF(VLOOKUP(FACTURACION[[#This Row],[REFERENCIA]],CODINV,3,FALSE)=0,"",VLOOKUP(FACTURACION[[#This Row],[REFERENCIA]],CODINV,3,FALSE))</f>
        <v>73677P001</v>
      </c>
      <c r="M3651" s="12" t="str">
        <f>+VLOOKUP(FACTURACION[[#This Row],[REFERENCIA]],CODINV,4,FALSE)</f>
        <v>MANGAS</v>
      </c>
      <c r="N3651" s="12" t="str">
        <f>+VLOOKUP(FACTURACION[[#This Row],[REFERENCIA]],CODINV,5,FALSE)</f>
        <v>HONEYWELL</v>
      </c>
      <c r="O3651" s="3">
        <v>9</v>
      </c>
      <c r="P3651" s="31">
        <v>455381</v>
      </c>
      <c r="Q3651" s="24">
        <f>+FACTURACION[[#This Row],[CANTIDAD]]*FACTURACION[[#This Row],[VR UNITARIO]]/1000</f>
        <v>4098.4290000000001</v>
      </c>
      <c r="R3651" s="3" t="str">
        <f>+VLOOKUP(FACTURACION[[#This Row],[NIT]],TABLACLIENTE,5,FALSE)</f>
        <v>NEIVA</v>
      </c>
    </row>
    <row r="3652" spans="3:18">
      <c r="C3652" s="29">
        <v>2016</v>
      </c>
      <c r="D3652" s="30" t="s">
        <v>702</v>
      </c>
      <c r="E3652" s="30">
        <f>MONTH(FACTURACION[[#This Row],[MES]]&amp;1)</f>
        <v>9</v>
      </c>
      <c r="F3652" s="223">
        <f>DATE(FACTURACION[[#This Row],[AÑO]],FACTURACION[[#This Row],[Mes numero]],1)</f>
        <v>42614</v>
      </c>
      <c r="G3652" s="160">
        <v>12249</v>
      </c>
      <c r="H3652" s="25">
        <v>890908643</v>
      </c>
      <c r="I3652" s="3" t="str">
        <f>+VLOOKUP(FACTURACION[[#This Row],[NIT]],TABLACLIENTE,2,FALSE)</f>
        <v>GASES DE ANTIOQUIA S.A. E.S.P.  (GAS ANTIOQUIA S.A. E.S.P.)</v>
      </c>
      <c r="J3652" s="3" t="s">
        <v>333</v>
      </c>
      <c r="K3652" s="12" t="str">
        <f>+VLOOKUP(FACTURACION[[#This Row],[REFERENCIA]],CODINV,2,FALSE)</f>
        <v>CONECT MANGUERA 2 1/4" ACME X 1 1/4"</v>
      </c>
      <c r="L3652" s="12" t="str">
        <f>IF(VLOOKUP(FACTURACION[[#This Row],[REFERENCIA]],CODINV,3,FALSE)=0,"",VLOOKUP(FACTURACION[[#This Row],[REFERENCIA]],CODINV,3,FALSE))</f>
        <v/>
      </c>
      <c r="M3652" s="12" t="str">
        <f>+VLOOKUP(FACTURACION[[#This Row],[REFERENCIA]],CODINV,4,FALSE)</f>
        <v>REPUESTOS Y ACCESORIOS</v>
      </c>
      <c r="N3652" s="12" t="str">
        <f>+VLOOKUP(FACTURACION[[#This Row],[REFERENCIA]],CODINV,5,FALSE)</f>
        <v>FISHER</v>
      </c>
      <c r="O3652" s="3">
        <v>1</v>
      </c>
      <c r="P3652" s="31">
        <v>160000</v>
      </c>
      <c r="Q3652" s="24">
        <f>+FACTURACION[[#This Row],[CANTIDAD]]*FACTURACION[[#This Row],[VR UNITARIO]]/1000</f>
        <v>160</v>
      </c>
      <c r="R3652" s="3" t="str">
        <f>+VLOOKUP(FACTURACION[[#This Row],[NIT]],TABLACLIENTE,5,FALSE)</f>
        <v>MEDELLIN</v>
      </c>
    </row>
    <row r="3653" spans="3:18">
      <c r="C3653" s="29">
        <v>2016</v>
      </c>
      <c r="D3653" s="30" t="s">
        <v>702</v>
      </c>
      <c r="E3653" s="30">
        <f>MONTH(FACTURACION[[#This Row],[MES]]&amp;1)</f>
        <v>9</v>
      </c>
      <c r="F3653" s="223">
        <f>DATE(FACTURACION[[#This Row],[AÑO]],FACTURACION[[#This Row],[Mes numero]],1)</f>
        <v>42614</v>
      </c>
      <c r="G3653" s="160">
        <v>12253</v>
      </c>
      <c r="H3653" s="25">
        <v>890310688</v>
      </c>
      <c r="I3653" s="3" t="str">
        <f>+VLOOKUP(FACTURACION[[#This Row],[NIT]],TABLACLIENTE,2,FALSE)</f>
        <v>COLGAS DE OCCIDENTE S.A. E.S.P.</v>
      </c>
      <c r="J3653" s="3" t="s">
        <v>739</v>
      </c>
      <c r="K3653" s="12" t="str">
        <f>+VLOOKUP(FACTURACION[[#This Row],[REFERENCIA]],CODINV,2,FALSE)</f>
        <v>LICENCIA PREMIUM RI 505</v>
      </c>
      <c r="L3653" s="12" t="str">
        <f>IF(VLOOKUP(FACTURACION[[#This Row],[REFERENCIA]],CODINV,3,FALSE)=0,"",VLOOKUP(FACTURACION[[#This Row],[REFERENCIA]],CODINV,3,FALSE))</f>
        <v/>
      </c>
      <c r="M3653" s="12" t="str">
        <f>+VLOOKUP(FACTURACION[[#This Row],[REFERENCIA]],CODINV,4,FALSE)</f>
        <v>REPUESTOS Y ACCESORIOS</v>
      </c>
      <c r="N3653" s="12" t="str">
        <f>+VLOOKUP(FACTURACION[[#This Row],[REFERENCIA]],CODINV,5,FALSE)</f>
        <v>RED SEAL MEASUREMENT</v>
      </c>
      <c r="O3653" s="3">
        <v>1</v>
      </c>
      <c r="P3653" s="31">
        <v>1138661</v>
      </c>
      <c r="Q3653" s="24">
        <f>+FACTURACION[[#This Row],[CANTIDAD]]*FACTURACION[[#This Row],[VR UNITARIO]]/1000</f>
        <v>1138.6610000000001</v>
      </c>
      <c r="R3653" s="3" t="str">
        <f>+VLOOKUP(FACTURACION[[#This Row],[NIT]],TABLACLIENTE,5,FALSE)</f>
        <v>CALI</v>
      </c>
    </row>
    <row r="3654" spans="3:18">
      <c r="C3654" s="29">
        <v>2016</v>
      </c>
      <c r="D3654" s="30" t="s">
        <v>702</v>
      </c>
      <c r="E3654" s="30">
        <f>MONTH(FACTURACION[[#This Row],[MES]]&amp;1)</f>
        <v>9</v>
      </c>
      <c r="F3654" s="223">
        <f>DATE(FACTURACION[[#This Row],[AÑO]],FACTURACION[[#This Row],[Mes numero]],1)</f>
        <v>42614</v>
      </c>
      <c r="G3654" s="160">
        <v>12305</v>
      </c>
      <c r="H3654" s="25">
        <v>800074033</v>
      </c>
      <c r="I3654" s="3" t="str">
        <f>+VLOOKUP(FACTURACION[[#This Row],[NIT]],TABLACLIENTE,2,FALSE)</f>
        <v>COMPAÑIAS ASOCIADAS DE GAS S.A. E.S.P (ASOGAS SA ESP)</v>
      </c>
      <c r="J3654" s="3" t="s">
        <v>933</v>
      </c>
      <c r="K3654" s="12" t="str">
        <f>+VLOOKUP(FACTURACION[[#This Row],[REFERENCIA]],CODINV,2,FALSE)</f>
        <v>LOAD CELL 150LB</v>
      </c>
      <c r="L3654" s="12" t="str">
        <f>IF(VLOOKUP(FACTURACION[[#This Row],[REFERENCIA]],CODINV,3,FALSE)=0,"",VLOOKUP(FACTURACION[[#This Row],[REFERENCIA]],CODINV,3,FALSE))</f>
        <v>72-014-000-3YY</v>
      </c>
      <c r="M3654" s="12" t="str">
        <f>+VLOOKUP(FACTURACION[[#This Row],[REFERENCIA]],CODINV,4,FALSE)</f>
        <v>REPUESTOS Y ACCESORIOS</v>
      </c>
      <c r="N3654" s="12" t="str">
        <f>+VLOOKUP(FACTURACION[[#This Row],[REFERENCIA]],CODINV,5,FALSE)</f>
        <v>RED SEAL MEASUREMENT</v>
      </c>
      <c r="O3654" s="3">
        <v>1</v>
      </c>
      <c r="P3654" s="31">
        <v>1231400</v>
      </c>
      <c r="Q3654" s="24">
        <f>+FACTURACION[[#This Row],[CANTIDAD]]*FACTURACION[[#This Row],[VR UNITARIO]]/1000</f>
        <v>1231.4000000000001</v>
      </c>
      <c r="R3654" s="3" t="str">
        <f>+VLOOKUP(FACTURACION[[#This Row],[NIT]],TABLACLIENTE,5,FALSE)</f>
        <v>MOSQUERA</v>
      </c>
    </row>
    <row r="3655" spans="3:18">
      <c r="C3655" s="29">
        <v>2016</v>
      </c>
      <c r="D3655" s="30" t="s">
        <v>702</v>
      </c>
      <c r="E3655" s="30">
        <f>MONTH(FACTURACION[[#This Row],[MES]]&amp;1)</f>
        <v>9</v>
      </c>
      <c r="F3655" s="223">
        <f>DATE(FACTURACION[[#This Row],[AÑO]],FACTURACION[[#This Row],[Mes numero]],1)</f>
        <v>42614</v>
      </c>
      <c r="G3655" s="160">
        <v>12261</v>
      </c>
      <c r="H3655" s="25">
        <v>800074033</v>
      </c>
      <c r="I3655" s="3" t="str">
        <f>+VLOOKUP(FACTURACION[[#This Row],[NIT]],TABLACLIENTE,2,FALSE)</f>
        <v>COMPAÑIAS ASOCIADAS DE GAS S.A. E.S.P (ASOGAS SA ESP)</v>
      </c>
      <c r="J3655" s="3" t="s">
        <v>259</v>
      </c>
      <c r="K3655" s="12" t="str">
        <f>+VLOOKUP(FACTURACION[[#This Row],[REFERENCIA]],CODINV,2,FALSE)</f>
        <v>KIT CONVERSION TROYA III</v>
      </c>
      <c r="L3655" s="12" t="str">
        <f>IF(VLOOKUP(FACTURACION[[#This Row],[REFERENCIA]],CODINV,3,FALSE)=0,"",VLOOKUP(FACTURACION[[#This Row],[REFERENCIA]],CODINV,3,FALSE))</f>
        <v>72-037-001YY</v>
      </c>
      <c r="M3655" s="12" t="str">
        <f>+VLOOKUP(FACTURACION[[#This Row],[REFERENCIA]],CODINV,4,FALSE)</f>
        <v>REPUESTOS Y ACCESORIOS</v>
      </c>
      <c r="N3655" s="12" t="str">
        <f>+VLOOKUP(FACTURACION[[#This Row],[REFERENCIA]],CODINV,5,FALSE)</f>
        <v>RED SEAL MEASUREMENT</v>
      </c>
      <c r="O3655" s="3">
        <v>2</v>
      </c>
      <c r="P3655" s="31">
        <v>1647420</v>
      </c>
      <c r="Q3655" s="24">
        <f>+FACTURACION[[#This Row],[CANTIDAD]]*FACTURACION[[#This Row],[VR UNITARIO]]/1000</f>
        <v>3294.84</v>
      </c>
      <c r="R3655" s="3" t="str">
        <f>+VLOOKUP(FACTURACION[[#This Row],[NIT]],TABLACLIENTE,5,FALSE)</f>
        <v>MOSQUERA</v>
      </c>
    </row>
    <row r="3656" spans="3:18">
      <c r="C3656" s="29">
        <v>2016</v>
      </c>
      <c r="D3656" s="30" t="s">
        <v>702</v>
      </c>
      <c r="E3656" s="30">
        <f>MONTH(FACTURACION[[#This Row],[MES]]&amp;1)</f>
        <v>9</v>
      </c>
      <c r="F3656" s="223">
        <f>DATE(FACTURACION[[#This Row],[AÑO]],FACTURACION[[#This Row],[Mes numero]],1)</f>
        <v>42614</v>
      </c>
      <c r="G3656" s="160">
        <v>12249</v>
      </c>
      <c r="H3656" s="25">
        <v>890908643</v>
      </c>
      <c r="I3656" s="3" t="str">
        <f>+VLOOKUP(FACTURACION[[#This Row],[NIT]],TABLACLIENTE,2,FALSE)</f>
        <v>GASES DE ANTIOQUIA S.A. E.S.P.  (GAS ANTIOQUIA S.A. E.S.P.)</v>
      </c>
      <c r="J3656" s="3" t="s">
        <v>932</v>
      </c>
      <c r="K3656" s="12" t="str">
        <f>+VLOOKUP(FACTURACION[[#This Row],[REFERENCIA]],CODINV,2,FALSE)</f>
        <v>FILTRO Y 2" PYPESA</v>
      </c>
      <c r="L3656" s="12" t="str">
        <f>IF(VLOOKUP(FACTURACION[[#This Row],[REFERENCIA]],CODINV,3,FALSE)=0,"",VLOOKUP(FACTURACION[[#This Row],[REFERENCIA]],CODINV,3,FALSE))</f>
        <v>00IE668F</v>
      </c>
      <c r="M3656" s="12" t="str">
        <f>+VLOOKUP(FACTURACION[[#This Row],[REFERENCIA]],CODINV,4,FALSE)</f>
        <v>FILTROS</v>
      </c>
      <c r="N3656" s="12" t="str">
        <f>+VLOOKUP(FACTURACION[[#This Row],[REFERENCIA]],CODINV,5,FALSE)</f>
        <v>PYPESA</v>
      </c>
      <c r="O3656" s="3">
        <v>1</v>
      </c>
      <c r="P3656" s="31">
        <v>270000</v>
      </c>
      <c r="Q3656" s="24">
        <f>+FACTURACION[[#This Row],[CANTIDAD]]*FACTURACION[[#This Row],[VR UNITARIO]]/1000</f>
        <v>270</v>
      </c>
      <c r="R3656" s="3" t="str">
        <f>+VLOOKUP(FACTURACION[[#This Row],[NIT]],TABLACLIENTE,5,FALSE)</f>
        <v>MEDELLIN</v>
      </c>
    </row>
    <row r="3657" spans="3:18">
      <c r="C3657" s="29">
        <v>2016</v>
      </c>
      <c r="D3657" s="30" t="s">
        <v>702</v>
      </c>
      <c r="E3657" s="30">
        <f>MONTH(FACTURACION[[#This Row],[MES]]&amp;1)</f>
        <v>9</v>
      </c>
      <c r="F3657" s="223">
        <f>DATE(FACTURACION[[#This Row],[AÑO]],FACTURACION[[#This Row],[Mes numero]],1)</f>
        <v>42614</v>
      </c>
      <c r="G3657" s="160">
        <v>12264</v>
      </c>
      <c r="H3657" s="25">
        <v>830137252</v>
      </c>
      <c r="I3657" s="3" t="str">
        <f>+VLOOKUP(FACTURACION[[#This Row],[NIT]],TABLACLIENTE,2,FALSE)</f>
        <v>SAGENCO SAS</v>
      </c>
      <c r="J3657" s="3" t="s">
        <v>30</v>
      </c>
      <c r="K3657" s="12" t="str">
        <f>+VLOOKUP(FACTURACION[[#This Row],[REFERENCIA]],CODINV,2,FALSE)</f>
        <v>KIT DE SERVICIO PARA MULTIVALVULA</v>
      </c>
      <c r="L3657" s="12" t="str">
        <f>IF(VLOOKUP(FACTURACION[[#This Row],[REFERENCIA]],CODINV,3,FALSE)=0,"",VLOOKUP(FACTURACION[[#This Row],[REFERENCIA]],CODINV,3,FALSE))</f>
        <v>19104-50</v>
      </c>
      <c r="M3657" s="12" t="str">
        <f>+VLOOKUP(FACTURACION[[#This Row],[REFERENCIA]],CODINV,4,FALSE)</f>
        <v>REPUESTOS Y ACCESORIOS</v>
      </c>
      <c r="N3657" s="12" t="str">
        <f>+VLOOKUP(FACTURACION[[#This Row],[REFERENCIA]],CODINV,5,FALSE)</f>
        <v>REGO</v>
      </c>
      <c r="O3657" s="3">
        <v>1</v>
      </c>
      <c r="P3657" s="31">
        <v>39000</v>
      </c>
      <c r="Q3657" s="24">
        <f>+FACTURACION[[#This Row],[CANTIDAD]]*FACTURACION[[#This Row],[VR UNITARIO]]/1000</f>
        <v>39</v>
      </c>
      <c r="R3657" s="3" t="str">
        <f>+VLOOKUP(FACTURACION[[#This Row],[NIT]],TABLACLIENTE,5,FALSE)</f>
        <v>BOGOTÁ D.C.</v>
      </c>
    </row>
    <row r="3658" spans="3:18">
      <c r="C3658" s="29">
        <v>2016</v>
      </c>
      <c r="D3658" s="30" t="s">
        <v>702</v>
      </c>
      <c r="E3658" s="30">
        <f>MONTH(FACTURACION[[#This Row],[MES]]&amp;1)</f>
        <v>9</v>
      </c>
      <c r="F3658" s="223">
        <f>DATE(FACTURACION[[#This Row],[AÑO]],FACTURACION[[#This Row],[Mes numero]],1)</f>
        <v>42614</v>
      </c>
      <c r="G3658" s="160">
        <v>12273</v>
      </c>
      <c r="H3658" s="25">
        <v>830137252</v>
      </c>
      <c r="I3658" s="3" t="str">
        <f>+VLOOKUP(FACTURACION[[#This Row],[NIT]],TABLACLIENTE,2,FALSE)</f>
        <v>SAGENCO SAS</v>
      </c>
      <c r="J3658" s="3" t="s">
        <v>30</v>
      </c>
      <c r="K3658" s="12" t="str">
        <f>+VLOOKUP(FACTURACION[[#This Row],[REFERENCIA]],CODINV,2,FALSE)</f>
        <v>KIT DE SERVICIO PARA MULTIVALVULA</v>
      </c>
      <c r="L3658" s="12" t="str">
        <f>IF(VLOOKUP(FACTURACION[[#This Row],[REFERENCIA]],CODINV,3,FALSE)=0,"",VLOOKUP(FACTURACION[[#This Row],[REFERENCIA]],CODINV,3,FALSE))</f>
        <v>19104-50</v>
      </c>
      <c r="M3658" s="12" t="str">
        <f>+VLOOKUP(FACTURACION[[#This Row],[REFERENCIA]],CODINV,4,FALSE)</f>
        <v>REPUESTOS Y ACCESORIOS</v>
      </c>
      <c r="N3658" s="12" t="str">
        <f>+VLOOKUP(FACTURACION[[#This Row],[REFERENCIA]],CODINV,5,FALSE)</f>
        <v>REGO</v>
      </c>
      <c r="O3658" s="3">
        <v>1</v>
      </c>
      <c r="P3658" s="31">
        <v>39000</v>
      </c>
      <c r="Q3658" s="24">
        <f>+FACTURACION[[#This Row],[CANTIDAD]]*FACTURACION[[#This Row],[VR UNITARIO]]/1000</f>
        <v>39</v>
      </c>
      <c r="R3658" s="3" t="str">
        <f>+VLOOKUP(FACTURACION[[#This Row],[NIT]],TABLACLIENTE,5,FALSE)</f>
        <v>BOGOTÁ D.C.</v>
      </c>
    </row>
    <row r="3659" spans="3:18">
      <c r="C3659" s="29">
        <v>2016</v>
      </c>
      <c r="D3659" s="30" t="s">
        <v>702</v>
      </c>
      <c r="E3659" s="30">
        <f>MONTH(FACTURACION[[#This Row],[MES]]&amp;1)</f>
        <v>9</v>
      </c>
      <c r="F3659" s="223">
        <f>DATE(FACTURACION[[#This Row],[AÑO]],FACTURACION[[#This Row],[Mes numero]],1)</f>
        <v>42614</v>
      </c>
      <c r="G3659" s="160">
        <v>12302</v>
      </c>
      <c r="H3659" s="25">
        <v>890500726</v>
      </c>
      <c r="I3659" s="3" t="str">
        <f>+VLOOKUP(FACTURACION[[#This Row],[NIT]],TABLACLIENTE,2,FALSE)</f>
        <v>NORTESANTANDEREANA DE GAS S.A. E.S.P (NORGAS S.A. E.S.P.)</v>
      </c>
      <c r="J3659" s="3" t="s">
        <v>98</v>
      </c>
      <c r="K3659" s="12" t="str">
        <f>+VLOOKUP(FACTURACION[[#This Row],[REFERENCIA]],CODINV,2,FALSE)</f>
        <v>MULTIVALVULA 1".</v>
      </c>
      <c r="L3659" s="12" t="str">
        <f>IF(VLOOKUP(FACTURACION[[#This Row],[REFERENCIA]],CODINV,3,FALSE)=0,"",VLOOKUP(FACTURACION[[#This Row],[REFERENCIA]],CODINV,3,FALSE))</f>
        <v>6542R12.0</v>
      </c>
      <c r="M3659" s="12" t="str">
        <f>+VLOOKUP(FACTURACION[[#This Row],[REFERENCIA]],CODINV,4,FALSE)</f>
        <v>VÁLVULAS Y MULTIVÁLVULAS</v>
      </c>
      <c r="N3659" s="12" t="str">
        <f>+VLOOKUP(FACTURACION[[#This Row],[REFERENCIA]],CODINV,5,FALSE)</f>
        <v>REGO</v>
      </c>
      <c r="O3659" s="3">
        <v>2</v>
      </c>
      <c r="P3659" s="31">
        <v>302000</v>
      </c>
      <c r="Q3659" s="24">
        <f>+FACTURACION[[#This Row],[CANTIDAD]]*FACTURACION[[#This Row],[VR UNITARIO]]/1000</f>
        <v>604</v>
      </c>
      <c r="R3659" s="3" t="str">
        <f>+VLOOKUP(FACTURACION[[#This Row],[NIT]],TABLACLIENTE,5,FALSE)</f>
        <v>BUCARAMANGA</v>
      </c>
    </row>
    <row r="3660" spans="3:18">
      <c r="C3660" s="29">
        <v>2016</v>
      </c>
      <c r="D3660" s="30" t="s">
        <v>702</v>
      </c>
      <c r="E3660" s="30">
        <f>MONTH(FACTURACION[[#This Row],[MES]]&amp;1)</f>
        <v>9</v>
      </c>
      <c r="F3660" s="223">
        <f>DATE(FACTURACION[[#This Row],[AÑO]],FACTURACION[[#This Row],[Mes numero]],1)</f>
        <v>42614</v>
      </c>
      <c r="G3660" s="160">
        <v>12264</v>
      </c>
      <c r="H3660" s="25">
        <v>830137252</v>
      </c>
      <c r="I3660" s="3" t="str">
        <f>+VLOOKUP(FACTURACION[[#This Row],[NIT]],TABLACLIENTE,2,FALSE)</f>
        <v>SAGENCO SAS</v>
      </c>
      <c r="J3660" s="3" t="s">
        <v>31</v>
      </c>
      <c r="K3660" s="12" t="str">
        <f>+VLOOKUP(FACTURACION[[#This Row],[REFERENCIA]],CODINV,2,FALSE)</f>
        <v>KIT DE RETORNO PARA MULTIVALVULA</v>
      </c>
      <c r="L3660" s="12" t="str">
        <f>IF(VLOOKUP(FACTURACION[[#This Row],[REFERENCIA]],CODINV,3,FALSE)=0,"",VLOOKUP(FACTURACION[[#This Row],[REFERENCIA]],CODINV,3,FALSE))</f>
        <v>8475-51A</v>
      </c>
      <c r="M3660" s="12" t="str">
        <f>+VLOOKUP(FACTURACION[[#This Row],[REFERENCIA]],CODINV,4,FALSE)</f>
        <v>REPUESTOS Y ACCESORIOS</v>
      </c>
      <c r="N3660" s="12" t="str">
        <f>+VLOOKUP(FACTURACION[[#This Row],[REFERENCIA]],CODINV,5,FALSE)</f>
        <v>REGO</v>
      </c>
      <c r="O3660" s="3">
        <v>1</v>
      </c>
      <c r="P3660" s="31">
        <v>42000</v>
      </c>
      <c r="Q3660" s="24">
        <f>+FACTURACION[[#This Row],[CANTIDAD]]*FACTURACION[[#This Row],[VR UNITARIO]]/1000</f>
        <v>42</v>
      </c>
      <c r="R3660" s="3" t="str">
        <f>+VLOOKUP(FACTURACION[[#This Row],[NIT]],TABLACLIENTE,5,FALSE)</f>
        <v>BOGOTÁ D.C.</v>
      </c>
    </row>
    <row r="3661" spans="3:18">
      <c r="C3661" s="29">
        <v>2016</v>
      </c>
      <c r="D3661" s="30" t="s">
        <v>702</v>
      </c>
      <c r="E3661" s="30">
        <f>MONTH(FACTURACION[[#This Row],[MES]]&amp;1)</f>
        <v>9</v>
      </c>
      <c r="F3661" s="223">
        <f>DATE(FACTURACION[[#This Row],[AÑO]],FACTURACION[[#This Row],[Mes numero]],1)</f>
        <v>42614</v>
      </c>
      <c r="G3661" s="160">
        <v>12273</v>
      </c>
      <c r="H3661" s="25">
        <v>830137252</v>
      </c>
      <c r="I3661" s="3" t="str">
        <f>+VLOOKUP(FACTURACION[[#This Row],[NIT]],TABLACLIENTE,2,FALSE)</f>
        <v>SAGENCO SAS</v>
      </c>
      <c r="J3661" s="3" t="s">
        <v>31</v>
      </c>
      <c r="K3661" s="12" t="str">
        <f>+VLOOKUP(FACTURACION[[#This Row],[REFERENCIA]],CODINV,2,FALSE)</f>
        <v>KIT DE RETORNO PARA MULTIVALVULA</v>
      </c>
      <c r="L3661" s="12" t="str">
        <f>IF(VLOOKUP(FACTURACION[[#This Row],[REFERENCIA]],CODINV,3,FALSE)=0,"",VLOOKUP(FACTURACION[[#This Row],[REFERENCIA]],CODINV,3,FALSE))</f>
        <v>8475-51A</v>
      </c>
      <c r="M3661" s="12" t="str">
        <f>+VLOOKUP(FACTURACION[[#This Row],[REFERENCIA]],CODINV,4,FALSE)</f>
        <v>REPUESTOS Y ACCESORIOS</v>
      </c>
      <c r="N3661" s="12" t="str">
        <f>+VLOOKUP(FACTURACION[[#This Row],[REFERENCIA]],CODINV,5,FALSE)</f>
        <v>REGO</v>
      </c>
      <c r="O3661" s="3">
        <v>1</v>
      </c>
      <c r="P3661" s="31">
        <v>35000</v>
      </c>
      <c r="Q3661" s="24">
        <f>+FACTURACION[[#This Row],[CANTIDAD]]*FACTURACION[[#This Row],[VR UNITARIO]]/1000</f>
        <v>35</v>
      </c>
      <c r="R3661" s="3" t="str">
        <f>+VLOOKUP(FACTURACION[[#This Row],[NIT]],TABLACLIENTE,5,FALSE)</f>
        <v>BOGOTÁ D.C.</v>
      </c>
    </row>
    <row r="3662" spans="3:18">
      <c r="C3662" s="29">
        <v>2016</v>
      </c>
      <c r="D3662" s="30" t="s">
        <v>702</v>
      </c>
      <c r="E3662" s="30">
        <f>MONTH(FACTURACION[[#This Row],[MES]]&amp;1)</f>
        <v>9</v>
      </c>
      <c r="F3662" s="223">
        <f>DATE(FACTURACION[[#This Row],[AÑO]],FACTURACION[[#This Row],[Mes numero]],1)</f>
        <v>42614</v>
      </c>
      <c r="G3662" s="160">
        <v>12263</v>
      </c>
      <c r="H3662" s="25">
        <v>900950504</v>
      </c>
      <c r="I3662" s="3" t="str">
        <f>+VLOOKUP(FACTURACION[[#This Row],[NIT]],TABLACLIENTE,2,FALSE)</f>
        <v>DAMASA DE COLOMBIA S A S</v>
      </c>
      <c r="J3662" s="3" t="s">
        <v>169</v>
      </c>
      <c r="K3662" s="12" t="str">
        <f>+VLOOKUP(FACTURACION[[#This Row],[REFERENCIA]],CODINV,2,FALSE)</f>
        <v>VALVULA DE ALIVIO HIDROSTATICA 1/4"</v>
      </c>
      <c r="L3662" s="12" t="str">
        <f>IF(VLOOKUP(FACTURACION[[#This Row],[REFERENCIA]],CODINV,3,FALSE)=0,"",VLOOKUP(FACTURACION[[#This Row],[REFERENCIA]],CODINV,3,FALSE))</f>
        <v>3127U</v>
      </c>
      <c r="M3662" s="12" t="str">
        <f>+VLOOKUP(FACTURACION[[#This Row],[REFERENCIA]],CODINV,4,FALSE)</f>
        <v>VÁLVULAS Y MULTIVÁLVULAS</v>
      </c>
      <c r="N3662" s="12" t="str">
        <f>+VLOOKUP(FACTURACION[[#This Row],[REFERENCIA]],CODINV,5,FALSE)</f>
        <v>REGO</v>
      </c>
      <c r="O3662" s="3">
        <v>1</v>
      </c>
      <c r="P3662" s="31">
        <v>39000</v>
      </c>
      <c r="Q3662" s="24">
        <f>+FACTURACION[[#This Row],[CANTIDAD]]*FACTURACION[[#This Row],[VR UNITARIO]]/1000</f>
        <v>39</v>
      </c>
      <c r="R3662" s="3" t="str">
        <f>+VLOOKUP(FACTURACION[[#This Row],[NIT]],TABLACLIENTE,5,FALSE)</f>
        <v>BOGOTÁ D.C.</v>
      </c>
    </row>
    <row r="3663" spans="3:18">
      <c r="C3663" s="29">
        <v>2016</v>
      </c>
      <c r="D3663" s="30" t="s">
        <v>702</v>
      </c>
      <c r="E3663" s="30">
        <f>MONTH(FACTURACION[[#This Row],[MES]]&amp;1)</f>
        <v>9</v>
      </c>
      <c r="F3663" s="223">
        <f>DATE(FACTURACION[[#This Row],[AÑO]],FACTURACION[[#This Row],[Mes numero]],1)</f>
        <v>42614</v>
      </c>
      <c r="G3663" s="160">
        <v>12249</v>
      </c>
      <c r="H3663" s="25">
        <v>890908643</v>
      </c>
      <c r="I3663" s="3" t="str">
        <f>+VLOOKUP(FACTURACION[[#This Row],[NIT]],TABLACLIENTE,2,FALSE)</f>
        <v>GASES DE ANTIOQUIA S.A. E.S.P.  (GAS ANTIOQUIA S.A. E.S.P.)</v>
      </c>
      <c r="J3663" s="3" t="s">
        <v>169</v>
      </c>
      <c r="K3663" s="12" t="str">
        <f>+VLOOKUP(FACTURACION[[#This Row],[REFERENCIA]],CODINV,2,FALSE)</f>
        <v>VALVULA DE ALIVIO HIDROSTATICA 1/4"</v>
      </c>
      <c r="L3663" s="12" t="str">
        <f>IF(VLOOKUP(FACTURACION[[#This Row],[REFERENCIA]],CODINV,3,FALSE)=0,"",VLOOKUP(FACTURACION[[#This Row],[REFERENCIA]],CODINV,3,FALSE))</f>
        <v>3127U</v>
      </c>
      <c r="M3663" s="12" t="str">
        <f>+VLOOKUP(FACTURACION[[#This Row],[REFERENCIA]],CODINV,4,FALSE)</f>
        <v>VÁLVULAS Y MULTIVÁLVULAS</v>
      </c>
      <c r="N3663" s="12" t="str">
        <f>+VLOOKUP(FACTURACION[[#This Row],[REFERENCIA]],CODINV,5,FALSE)</f>
        <v>REGO</v>
      </c>
      <c r="O3663" s="3">
        <v>3</v>
      </c>
      <c r="P3663" s="31">
        <v>37000</v>
      </c>
      <c r="Q3663" s="24">
        <f>+FACTURACION[[#This Row],[CANTIDAD]]*FACTURACION[[#This Row],[VR UNITARIO]]/1000</f>
        <v>111</v>
      </c>
      <c r="R3663" s="3" t="str">
        <f>+VLOOKUP(FACTURACION[[#This Row],[NIT]],TABLACLIENTE,5,FALSE)</f>
        <v>MEDELLIN</v>
      </c>
    </row>
    <row r="3664" spans="3:18">
      <c r="C3664" s="29">
        <v>2016</v>
      </c>
      <c r="D3664" s="30" t="s">
        <v>702</v>
      </c>
      <c r="E3664" s="30">
        <f>MONTH(FACTURACION[[#This Row],[MES]]&amp;1)</f>
        <v>9</v>
      </c>
      <c r="F3664" s="223">
        <f>DATE(FACTURACION[[#This Row],[AÑO]],FACTURACION[[#This Row],[Mes numero]],1)</f>
        <v>42614</v>
      </c>
      <c r="G3664" s="160">
        <v>12257</v>
      </c>
      <c r="H3664" s="25">
        <v>900569327</v>
      </c>
      <c r="I3664" s="3" t="str">
        <f>+VLOOKUP(FACTURACION[[#This Row],[NIT]],TABLACLIENTE,2,FALSE)</f>
        <v>ICG SERVICE SAS</v>
      </c>
      <c r="J3664" s="3" t="s">
        <v>169</v>
      </c>
      <c r="K3664" s="12" t="str">
        <f>+VLOOKUP(FACTURACION[[#This Row],[REFERENCIA]],CODINV,2,FALSE)</f>
        <v>VALVULA DE ALIVIO HIDROSTATICA 1/4"</v>
      </c>
      <c r="L3664" s="12" t="str">
        <f>IF(VLOOKUP(FACTURACION[[#This Row],[REFERENCIA]],CODINV,3,FALSE)=0,"",VLOOKUP(FACTURACION[[#This Row],[REFERENCIA]],CODINV,3,FALSE))</f>
        <v>3127U</v>
      </c>
      <c r="M3664" s="12" t="str">
        <f>+VLOOKUP(FACTURACION[[#This Row],[REFERENCIA]],CODINV,4,FALSE)</f>
        <v>VÁLVULAS Y MULTIVÁLVULAS</v>
      </c>
      <c r="N3664" s="12" t="str">
        <f>+VLOOKUP(FACTURACION[[#This Row],[REFERENCIA]],CODINV,5,FALSE)</f>
        <v>REGO</v>
      </c>
      <c r="O3664" s="3">
        <v>2</v>
      </c>
      <c r="P3664" s="31">
        <v>38000</v>
      </c>
      <c r="Q3664" s="24">
        <f>+FACTURACION[[#This Row],[CANTIDAD]]*FACTURACION[[#This Row],[VR UNITARIO]]/1000</f>
        <v>76</v>
      </c>
      <c r="R3664" s="3" t="str">
        <f>+VLOOKUP(FACTURACION[[#This Row],[NIT]],TABLACLIENTE,5,FALSE)</f>
        <v>BOGOTÁ D.C.</v>
      </c>
    </row>
    <row r="3665" spans="3:18">
      <c r="C3665" s="29">
        <v>2016</v>
      </c>
      <c r="D3665" s="30" t="s">
        <v>702</v>
      </c>
      <c r="E3665" s="30">
        <f>MONTH(FACTURACION[[#This Row],[MES]]&amp;1)</f>
        <v>9</v>
      </c>
      <c r="F3665" s="223">
        <f>DATE(FACTURACION[[#This Row],[AÑO]],FACTURACION[[#This Row],[Mes numero]],1)</f>
        <v>42614</v>
      </c>
      <c r="G3665" s="160">
        <v>12294</v>
      </c>
      <c r="H3665" s="25">
        <v>860508892</v>
      </c>
      <c r="I3665" s="3" t="str">
        <f>+VLOOKUP(FACTURACION[[#This Row],[NIT]],TABLACLIENTE,2,FALSE)</f>
        <v>COMPAÑIA DE ALMACENAMIENTO DE GAS SOCIEDAD ANONIMA EMPRESA DE SERVICIOS PUBLICOS (ALMAGAS S.A. E.S.P.)</v>
      </c>
      <c r="J3665" s="3" t="s">
        <v>273</v>
      </c>
      <c r="K3665" s="12" t="str">
        <f>+VLOOKUP(FACTURACION[[#This Row],[REFERENCIA]],CODINV,2,FALSE)</f>
        <v>VALVULA DE ALIVIO EXTERNA 3/4" NPT</v>
      </c>
      <c r="L3665" s="12" t="str">
        <f>IF(VLOOKUP(FACTURACION[[#This Row],[REFERENCIA]],CODINV,3,FALSE)=0,"",VLOOKUP(FACTURACION[[#This Row],[REFERENCIA]],CODINV,3,FALSE))</f>
        <v>3131G</v>
      </c>
      <c r="M3665" s="12" t="str">
        <f>+VLOOKUP(FACTURACION[[#This Row],[REFERENCIA]],CODINV,4,FALSE)</f>
        <v>VÁLVULAS Y MULTIVÁLVULAS</v>
      </c>
      <c r="N3665" s="12" t="str">
        <f>+VLOOKUP(FACTURACION[[#This Row],[REFERENCIA]],CODINV,5,FALSE)</f>
        <v>REGO</v>
      </c>
      <c r="O3665" s="3">
        <v>1</v>
      </c>
      <c r="P3665" s="31">
        <v>120000</v>
      </c>
      <c r="Q3665" s="24">
        <f>+FACTURACION[[#This Row],[CANTIDAD]]*FACTURACION[[#This Row],[VR UNITARIO]]/1000</f>
        <v>120</v>
      </c>
      <c r="R3665" s="3" t="str">
        <f>+VLOOKUP(FACTURACION[[#This Row],[NIT]],TABLACLIENTE,5,FALSE)</f>
        <v>BOGOTÁ D.C.</v>
      </c>
    </row>
    <row r="3666" spans="3:18">
      <c r="C3666" s="29">
        <v>2016</v>
      </c>
      <c r="D3666" s="30" t="s">
        <v>702</v>
      </c>
      <c r="E3666" s="30">
        <f>MONTH(FACTURACION[[#This Row],[MES]]&amp;1)</f>
        <v>9</v>
      </c>
      <c r="F3666" s="223">
        <f>DATE(FACTURACION[[#This Row],[AÑO]],FACTURACION[[#This Row],[Mes numero]],1)</f>
        <v>42614</v>
      </c>
      <c r="G3666" s="160">
        <v>12260</v>
      </c>
      <c r="H3666" s="25">
        <v>890500726</v>
      </c>
      <c r="I3666" s="3" t="str">
        <f>+VLOOKUP(FACTURACION[[#This Row],[NIT]],TABLACLIENTE,2,FALSE)</f>
        <v>NORTESANTANDEREANA DE GAS S.A. E.S.P (NORGAS S.A. E.S.P.)</v>
      </c>
      <c r="J3666" s="3" t="s">
        <v>112</v>
      </c>
      <c r="K3666" s="12" t="str">
        <f>+VLOOKUP(FACTURACION[[#This Row],[REFERENCIA]],CODINV,2,FALSE)</f>
        <v>VALVULA DE ALIVIO SEMINTERNA DE 1"</v>
      </c>
      <c r="L3666" s="12" t="str">
        <f>IF(VLOOKUP(FACTURACION[[#This Row],[REFERENCIA]],CODINV,3,FALSE)=0,"",VLOOKUP(FACTURACION[[#This Row],[REFERENCIA]],CODINV,3,FALSE))</f>
        <v>8684G</v>
      </c>
      <c r="M3666" s="12" t="str">
        <f>+VLOOKUP(FACTURACION[[#This Row],[REFERENCIA]],CODINV,4,FALSE)</f>
        <v>VÁLVULAS Y MULTIVÁLVULAS</v>
      </c>
      <c r="N3666" s="12" t="str">
        <f>+VLOOKUP(FACTURACION[[#This Row],[REFERENCIA]],CODINV,5,FALSE)</f>
        <v>REGO</v>
      </c>
      <c r="O3666" s="3">
        <v>1</v>
      </c>
      <c r="P3666" s="31">
        <v>68000</v>
      </c>
      <c r="Q3666" s="24">
        <f>+FACTURACION[[#This Row],[CANTIDAD]]*FACTURACION[[#This Row],[VR UNITARIO]]/1000</f>
        <v>68</v>
      </c>
      <c r="R3666" s="3" t="str">
        <f>+VLOOKUP(FACTURACION[[#This Row],[NIT]],TABLACLIENTE,5,FALSE)</f>
        <v>BUCARAMANGA</v>
      </c>
    </row>
    <row r="3667" spans="3:18">
      <c r="C3667" s="29">
        <v>2016</v>
      </c>
      <c r="D3667" s="30" t="s">
        <v>702</v>
      </c>
      <c r="E3667" s="30">
        <f>MONTH(FACTURACION[[#This Row],[MES]]&amp;1)</f>
        <v>9</v>
      </c>
      <c r="F3667" s="223">
        <f>DATE(FACTURACION[[#This Row],[AÑO]],FACTURACION[[#This Row],[Mes numero]],1)</f>
        <v>42614</v>
      </c>
      <c r="G3667" s="160">
        <v>12259</v>
      </c>
      <c r="H3667" s="25">
        <v>900175830</v>
      </c>
      <c r="I3667" s="3" t="str">
        <f>+VLOOKUP(FACTURACION[[#This Row],[NIT]],TABLACLIENTE,2,FALSE)</f>
        <v xml:space="preserve">COMBUSTIBLES LIQUIDOS DE COLOMBIA S.A E.S.P  (CLC S.A E.S.P)
</v>
      </c>
      <c r="J3667" s="3" t="s">
        <v>78</v>
      </c>
      <c r="K3667" s="12" t="str">
        <f>+VLOOKUP(FACTURACION[[#This Row],[REFERENCIA]],CODINV,2,FALSE)</f>
        <v>VALVULA DE ALIVIO SEMINTERNA 1 1/4"</v>
      </c>
      <c r="L3667" s="12" t="str">
        <f>IF(VLOOKUP(FACTURACION[[#This Row],[REFERENCIA]],CODINV,3,FALSE)=0,"",VLOOKUP(FACTURACION[[#This Row],[REFERENCIA]],CODINV,3,FALSE))</f>
        <v>8685G</v>
      </c>
      <c r="M3667" s="12" t="str">
        <f>+VLOOKUP(FACTURACION[[#This Row],[REFERENCIA]],CODINV,4,FALSE)</f>
        <v>VÁLVULAS Y MULTIVÁLVULAS</v>
      </c>
      <c r="N3667" s="12" t="str">
        <f>+VLOOKUP(FACTURACION[[#This Row],[REFERENCIA]],CODINV,5,FALSE)</f>
        <v>REGO</v>
      </c>
      <c r="O3667" s="3">
        <v>1</v>
      </c>
      <c r="P3667" s="31">
        <v>145000</v>
      </c>
      <c r="Q3667" s="24">
        <f>+FACTURACION[[#This Row],[CANTIDAD]]*FACTURACION[[#This Row],[VR UNITARIO]]/1000</f>
        <v>145</v>
      </c>
      <c r="R3667" s="3" t="str">
        <f>+VLOOKUP(FACTURACION[[#This Row],[NIT]],TABLACLIENTE,5,FALSE)</f>
        <v>BOGOTÁ D.C.</v>
      </c>
    </row>
    <row r="3668" spans="3:18">
      <c r="C3668" s="29">
        <v>2016</v>
      </c>
      <c r="D3668" s="30" t="s">
        <v>702</v>
      </c>
      <c r="E3668" s="30">
        <f>MONTH(FACTURACION[[#This Row],[MES]]&amp;1)</f>
        <v>9</v>
      </c>
      <c r="F3668" s="223">
        <f>DATE(FACTURACION[[#This Row],[AÑO]],FACTURACION[[#This Row],[Mes numero]],1)</f>
        <v>42614</v>
      </c>
      <c r="G3668" s="160">
        <v>12249</v>
      </c>
      <c r="H3668" s="25">
        <v>890908643</v>
      </c>
      <c r="I3668" s="3" t="str">
        <f>+VLOOKUP(FACTURACION[[#This Row],[NIT]],TABLACLIENTE,2,FALSE)</f>
        <v>GASES DE ANTIOQUIA S.A. E.S.P.  (GAS ANTIOQUIA S.A. E.S.P.)</v>
      </c>
      <c r="J3668" s="3" t="s">
        <v>74</v>
      </c>
      <c r="K3668" s="12" t="str">
        <f>+VLOOKUP(FACTURACION[[#This Row],[REFERENCIA]],CODINV,2,FALSE)</f>
        <v>VALVULA DE GLOBLO DE 1 1/4" NPT</v>
      </c>
      <c r="L3668" s="12" t="str">
        <f>IF(VLOOKUP(FACTURACION[[#This Row],[REFERENCIA]],CODINV,3,FALSE)=0,"",VLOOKUP(FACTURACION[[#This Row],[REFERENCIA]],CODINV,3,FALSE))</f>
        <v>A7509BP</v>
      </c>
      <c r="M3668" s="12" t="str">
        <f>+VLOOKUP(FACTURACION[[#This Row],[REFERENCIA]],CODINV,4,FALSE)</f>
        <v>VÁLVULAS Y MULTIVÁLVULAS</v>
      </c>
      <c r="N3668" s="12" t="str">
        <f>+VLOOKUP(FACTURACION[[#This Row],[REFERENCIA]],CODINV,5,FALSE)</f>
        <v>REGO</v>
      </c>
      <c r="O3668" s="3">
        <v>2</v>
      </c>
      <c r="P3668" s="31">
        <v>390000</v>
      </c>
      <c r="Q3668" s="24">
        <f>+FACTURACION[[#This Row],[CANTIDAD]]*FACTURACION[[#This Row],[VR UNITARIO]]/1000</f>
        <v>780</v>
      </c>
      <c r="R3668" s="3" t="str">
        <f>+VLOOKUP(FACTURACION[[#This Row],[NIT]],TABLACLIENTE,5,FALSE)</f>
        <v>MEDELLIN</v>
      </c>
    </row>
    <row r="3669" spans="3:18">
      <c r="C3669" s="29">
        <v>2016</v>
      </c>
      <c r="D3669" s="30" t="s">
        <v>702</v>
      </c>
      <c r="E3669" s="30">
        <f>MONTH(FACTURACION[[#This Row],[MES]]&amp;1)</f>
        <v>9</v>
      </c>
      <c r="F3669" s="223">
        <f>DATE(FACTURACION[[#This Row],[AÑO]],FACTURACION[[#This Row],[Mes numero]],1)</f>
        <v>42614</v>
      </c>
      <c r="G3669" s="160">
        <v>12272</v>
      </c>
      <c r="H3669" s="25">
        <v>900396759</v>
      </c>
      <c r="I3669" s="3" t="str">
        <f>+VLOOKUP(FACTURACION[[#This Row],[NIT]],TABLACLIENTE,2,FALSE)</f>
        <v>CHILCO DISTRIBUIDORA DE GAS Y ENERGIA S.A.S. E.S.P.</v>
      </c>
      <c r="J3669" s="3" t="s">
        <v>450</v>
      </c>
      <c r="K3669" s="12" t="str">
        <f>+VLOOKUP(FACTURACION[[#This Row],[REFERENCIA]],CODINV,2,FALSE)</f>
        <v>VALVULA GLOBO SELLO ANILLO V 1 1/4" NPT</v>
      </c>
      <c r="L3669" s="12" t="str">
        <f>IF(VLOOKUP(FACTURACION[[#This Row],[REFERENCIA]],CODINV,3,FALSE)=0,"",VLOOKUP(FACTURACION[[#This Row],[REFERENCIA]],CODINV,3,FALSE))</f>
        <v>A7510BP</v>
      </c>
      <c r="M3669" s="12" t="str">
        <f>+VLOOKUP(FACTURACION[[#This Row],[REFERENCIA]],CODINV,4,FALSE)</f>
        <v>VÁLVULAS Y MULTIVÁLVULAS</v>
      </c>
      <c r="N3669" s="12" t="str">
        <f>+VLOOKUP(FACTURACION[[#This Row],[REFERENCIA]],CODINV,5,FALSE)</f>
        <v>REGO</v>
      </c>
      <c r="O3669" s="3">
        <v>1</v>
      </c>
      <c r="P3669" s="31">
        <v>399000</v>
      </c>
      <c r="Q3669" s="24">
        <f>+FACTURACION[[#This Row],[CANTIDAD]]*FACTURACION[[#This Row],[VR UNITARIO]]/1000</f>
        <v>399</v>
      </c>
      <c r="R3669" s="3" t="str">
        <f>+VLOOKUP(FACTURACION[[#This Row],[NIT]],TABLACLIENTE,5,FALSE)</f>
        <v>BOGOTÁ D.C.</v>
      </c>
    </row>
    <row r="3670" spans="3:18">
      <c r="C3670" s="29">
        <v>2016</v>
      </c>
      <c r="D3670" s="30" t="s">
        <v>702</v>
      </c>
      <c r="E3670" s="30">
        <f>MONTH(FACTURACION[[#This Row],[MES]]&amp;1)</f>
        <v>9</v>
      </c>
      <c r="F3670" s="223">
        <f>DATE(FACTURACION[[#This Row],[AÑO]],FACTURACION[[#This Row],[Mes numero]],1)</f>
        <v>42614</v>
      </c>
      <c r="G3670" s="160">
        <v>12249</v>
      </c>
      <c r="H3670" s="25">
        <v>890908643</v>
      </c>
      <c r="I3670" s="3" t="str">
        <f>+VLOOKUP(FACTURACION[[#This Row],[NIT]],TABLACLIENTE,2,FALSE)</f>
        <v>GASES DE ANTIOQUIA S.A. E.S.P.  (GAS ANTIOQUIA S.A. E.S.P.)</v>
      </c>
      <c r="J3670" s="3" t="s">
        <v>450</v>
      </c>
      <c r="K3670" s="12" t="str">
        <f>+VLOOKUP(FACTURACION[[#This Row],[REFERENCIA]],CODINV,2,FALSE)</f>
        <v>VALVULA GLOBO SELLO ANILLO V 1 1/4" NPT</v>
      </c>
      <c r="L3670" s="12" t="str">
        <f>IF(VLOOKUP(FACTURACION[[#This Row],[REFERENCIA]],CODINV,3,FALSE)=0,"",VLOOKUP(FACTURACION[[#This Row],[REFERENCIA]],CODINV,3,FALSE))</f>
        <v>A7510BP</v>
      </c>
      <c r="M3670" s="12" t="str">
        <f>+VLOOKUP(FACTURACION[[#This Row],[REFERENCIA]],CODINV,4,FALSE)</f>
        <v>VÁLVULAS Y MULTIVÁLVULAS</v>
      </c>
      <c r="N3670" s="12" t="str">
        <f>+VLOOKUP(FACTURACION[[#This Row],[REFERENCIA]],CODINV,5,FALSE)</f>
        <v>REGO</v>
      </c>
      <c r="O3670" s="3">
        <v>1</v>
      </c>
      <c r="P3670" s="31">
        <v>540000</v>
      </c>
      <c r="Q3670" s="24">
        <f>+FACTURACION[[#This Row],[CANTIDAD]]*FACTURACION[[#This Row],[VR UNITARIO]]/1000</f>
        <v>540</v>
      </c>
      <c r="R3670" s="3" t="str">
        <f>+VLOOKUP(FACTURACION[[#This Row],[NIT]],TABLACLIENTE,5,FALSE)</f>
        <v>MEDELLIN</v>
      </c>
    </row>
    <row r="3671" spans="3:18">
      <c r="C3671" s="29">
        <v>2016</v>
      </c>
      <c r="D3671" s="30" t="s">
        <v>702</v>
      </c>
      <c r="E3671" s="30">
        <f>MONTH(FACTURACION[[#This Row],[MES]]&amp;1)</f>
        <v>9</v>
      </c>
      <c r="F3671" s="223">
        <f>DATE(FACTURACION[[#This Row],[AÑO]],FACTURACION[[#This Row],[Mes numero]],1)</f>
        <v>42614</v>
      </c>
      <c r="G3671" s="160">
        <v>12249</v>
      </c>
      <c r="H3671" s="25">
        <v>890908643</v>
      </c>
      <c r="I3671" s="3" t="str">
        <f>+VLOOKUP(FACTURACION[[#This Row],[NIT]],TABLACLIENTE,2,FALSE)</f>
        <v>GASES DE ANTIOQUIA S.A. E.S.P.  (GAS ANTIOQUIA S.A. E.S.P.)</v>
      </c>
      <c r="J3671" s="3" t="s">
        <v>93</v>
      </c>
      <c r="K3671" s="12" t="str">
        <f>+VLOOKUP(FACTURACION[[#This Row],[REFERENCIA]],CODINV,2,FALSE)</f>
        <v>VALVULA DE GLOBO 2"</v>
      </c>
      <c r="L3671" s="12" t="str">
        <f>IF(VLOOKUP(FACTURACION[[#This Row],[REFERENCIA]],CODINV,3,FALSE)=0,"",VLOOKUP(FACTURACION[[#This Row],[REFERENCIA]],CODINV,3,FALSE))</f>
        <v>A7513AP</v>
      </c>
      <c r="M3671" s="12" t="str">
        <f>+VLOOKUP(FACTURACION[[#This Row],[REFERENCIA]],CODINV,4,FALSE)</f>
        <v>VÁLVULAS Y MULTIVÁLVULAS</v>
      </c>
      <c r="N3671" s="12" t="str">
        <f>+VLOOKUP(FACTURACION[[#This Row],[REFERENCIA]],CODINV,5,FALSE)</f>
        <v>REGO</v>
      </c>
      <c r="O3671" s="3">
        <v>2</v>
      </c>
      <c r="P3671" s="31">
        <v>590000</v>
      </c>
      <c r="Q3671" s="24">
        <f>+FACTURACION[[#This Row],[CANTIDAD]]*FACTURACION[[#This Row],[VR UNITARIO]]/1000</f>
        <v>1180</v>
      </c>
      <c r="R3671" s="3" t="str">
        <f>+VLOOKUP(FACTURACION[[#This Row],[NIT]],TABLACLIENTE,5,FALSE)</f>
        <v>MEDELLIN</v>
      </c>
    </row>
    <row r="3672" spans="3:18">
      <c r="C3672" s="29">
        <v>2016</v>
      </c>
      <c r="D3672" s="30" t="s">
        <v>702</v>
      </c>
      <c r="E3672" s="30">
        <f>MONTH(FACTURACION[[#This Row],[MES]]&amp;1)</f>
        <v>9</v>
      </c>
      <c r="F3672" s="223">
        <f>DATE(FACTURACION[[#This Row],[AÑO]],FACTURACION[[#This Row],[Mes numero]],1)</f>
        <v>42614</v>
      </c>
      <c r="G3672" s="160">
        <v>12273</v>
      </c>
      <c r="H3672" s="25">
        <v>830137252</v>
      </c>
      <c r="I3672" s="3" t="str">
        <f>+VLOOKUP(FACTURACION[[#This Row],[NIT]],TABLACLIENTE,2,FALSE)</f>
        <v>SAGENCO SAS</v>
      </c>
      <c r="J3672" s="3" t="s">
        <v>38</v>
      </c>
      <c r="K3672" s="12" t="str">
        <f>+VLOOKUP(FACTURACION[[#This Row],[REFERENCIA]],CODINV,2,FALSE)</f>
        <v>VALVULA DE GLOBO 3/4" ANILLO V</v>
      </c>
      <c r="L3672" s="12" t="str">
        <f>IF(VLOOKUP(FACTURACION[[#This Row],[REFERENCIA]],CODINV,3,FALSE)=0,"",VLOOKUP(FACTURACION[[#This Row],[REFERENCIA]],CODINV,3,FALSE))</f>
        <v>A7705P</v>
      </c>
      <c r="M3672" s="12" t="str">
        <f>+VLOOKUP(FACTURACION[[#This Row],[REFERENCIA]],CODINV,4,FALSE)</f>
        <v>VÁLVULAS Y MULTIVÁLVULAS</v>
      </c>
      <c r="N3672" s="12" t="str">
        <f>+VLOOKUP(FACTURACION[[#This Row],[REFERENCIA]],CODINV,5,FALSE)</f>
        <v>REGO</v>
      </c>
      <c r="O3672" s="3">
        <v>1</v>
      </c>
      <c r="P3672" s="31">
        <v>240000</v>
      </c>
      <c r="Q3672" s="24">
        <f>+FACTURACION[[#This Row],[CANTIDAD]]*FACTURACION[[#This Row],[VR UNITARIO]]/1000</f>
        <v>240</v>
      </c>
      <c r="R3672" s="3" t="str">
        <f>+VLOOKUP(FACTURACION[[#This Row],[NIT]],TABLACLIENTE,5,FALSE)</f>
        <v>BOGOTÁ D.C.</v>
      </c>
    </row>
    <row r="3673" spans="3:18">
      <c r="C3673" s="29">
        <v>2016</v>
      </c>
      <c r="D3673" s="30" t="s">
        <v>702</v>
      </c>
      <c r="E3673" s="30">
        <f>MONTH(FACTURACION[[#This Row],[MES]]&amp;1)</f>
        <v>9</v>
      </c>
      <c r="F3673" s="223">
        <f>DATE(FACTURACION[[#This Row],[AÑO]],FACTURACION[[#This Row],[Mes numero]],1)</f>
        <v>42614</v>
      </c>
      <c r="G3673" s="160">
        <v>12264</v>
      </c>
      <c r="H3673" s="25">
        <v>830137252</v>
      </c>
      <c r="I3673" s="3" t="str">
        <f>+VLOOKUP(FACTURACION[[#This Row],[NIT]],TABLACLIENTE,2,FALSE)</f>
        <v>SAGENCO SAS</v>
      </c>
      <c r="J3673" s="3" t="s">
        <v>36</v>
      </c>
      <c r="K3673" s="12" t="str">
        <f>+VLOOKUP(FACTURACION[[#This Row],[REFERENCIA]],CODINV,2,FALSE)</f>
        <v>VALVULA DE EXCESO DE FLUJO 3/4"</v>
      </c>
      <c r="L3673" s="12" t="str">
        <f>IF(VLOOKUP(FACTURACION[[#This Row],[REFERENCIA]],CODINV,3,FALSE)=0,"",VLOOKUP(FACTURACION[[#This Row],[REFERENCIA]],CODINV,3,FALSE))</f>
        <v>3272G</v>
      </c>
      <c r="M3673" s="12" t="str">
        <f>+VLOOKUP(FACTURACION[[#This Row],[REFERENCIA]],CODINV,4,FALSE)</f>
        <v>VÁLVULAS Y MULTIVÁLVULAS</v>
      </c>
      <c r="N3673" s="12" t="str">
        <f>+VLOOKUP(FACTURACION[[#This Row],[REFERENCIA]],CODINV,5,FALSE)</f>
        <v>REGO</v>
      </c>
      <c r="O3673" s="3">
        <v>1</v>
      </c>
      <c r="P3673" s="31">
        <v>55200</v>
      </c>
      <c r="Q3673" s="24">
        <f>+FACTURACION[[#This Row],[CANTIDAD]]*FACTURACION[[#This Row],[VR UNITARIO]]/1000</f>
        <v>55.2</v>
      </c>
      <c r="R3673" s="3" t="str">
        <f>+VLOOKUP(FACTURACION[[#This Row],[NIT]],TABLACLIENTE,5,FALSE)</f>
        <v>BOGOTÁ D.C.</v>
      </c>
    </row>
    <row r="3674" spans="3:18">
      <c r="C3674" s="29">
        <v>2016</v>
      </c>
      <c r="D3674" s="30" t="s">
        <v>702</v>
      </c>
      <c r="E3674" s="30">
        <f>MONTH(FACTURACION[[#This Row],[MES]]&amp;1)</f>
        <v>9</v>
      </c>
      <c r="F3674" s="223">
        <f>DATE(FACTURACION[[#This Row],[AÑO]],FACTURACION[[#This Row],[Mes numero]],1)</f>
        <v>42614</v>
      </c>
      <c r="G3674" s="160">
        <v>12272</v>
      </c>
      <c r="H3674" s="25">
        <v>900396759</v>
      </c>
      <c r="I3674" s="3" t="str">
        <f>+VLOOKUP(FACTURACION[[#This Row],[NIT]],TABLACLIENTE,2,FALSE)</f>
        <v>CHILCO DISTRIBUIDORA DE GAS Y ENERGIA S.A.S. E.S.P.</v>
      </c>
      <c r="J3674" s="3" t="s">
        <v>80</v>
      </c>
      <c r="K3674" s="12" t="str">
        <f>+VLOOKUP(FACTURACION[[#This Row],[REFERENCIA]],CODINV,2,FALSE)</f>
        <v>VALVULA EXCESO DE FLUJO 1 1/4"</v>
      </c>
      <c r="L3674" s="12" t="str">
        <f>IF(VLOOKUP(FACTURACION[[#This Row],[REFERENCIA]],CODINV,3,FALSE)=0,"",VLOOKUP(FACTURACION[[#This Row],[REFERENCIA]],CODINV,3,FALSE))</f>
        <v>3282C</v>
      </c>
      <c r="M3674" s="12" t="str">
        <f>+VLOOKUP(FACTURACION[[#This Row],[REFERENCIA]],CODINV,4,FALSE)</f>
        <v>VÁLVULAS Y MULTIVÁLVULAS</v>
      </c>
      <c r="N3674" s="12" t="str">
        <f>+VLOOKUP(FACTURACION[[#This Row],[REFERENCIA]],CODINV,5,FALSE)</f>
        <v>REGO</v>
      </c>
      <c r="O3674" s="3">
        <v>1</v>
      </c>
      <c r="P3674" s="31">
        <v>99000</v>
      </c>
      <c r="Q3674" s="24">
        <f>+FACTURACION[[#This Row],[CANTIDAD]]*FACTURACION[[#This Row],[VR UNITARIO]]/1000</f>
        <v>99</v>
      </c>
      <c r="R3674" s="3" t="str">
        <f>+VLOOKUP(FACTURACION[[#This Row],[NIT]],TABLACLIENTE,5,FALSE)</f>
        <v>BOGOTÁ D.C.</v>
      </c>
    </row>
    <row r="3675" spans="3:18">
      <c r="C3675" s="29">
        <v>2016</v>
      </c>
      <c r="D3675" s="30" t="s">
        <v>702</v>
      </c>
      <c r="E3675" s="30">
        <f>MONTH(FACTURACION[[#This Row],[MES]]&amp;1)</f>
        <v>9</v>
      </c>
      <c r="F3675" s="223">
        <f>DATE(FACTURACION[[#This Row],[AÑO]],FACTURACION[[#This Row],[Mes numero]],1)</f>
        <v>42614</v>
      </c>
      <c r="G3675" s="160">
        <v>12259</v>
      </c>
      <c r="H3675" s="25">
        <v>900175830</v>
      </c>
      <c r="I3675" s="3" t="str">
        <f>+VLOOKUP(FACTURACION[[#This Row],[NIT]],TABLACLIENTE,2,FALSE)</f>
        <v xml:space="preserve">COMBUSTIBLES LIQUIDOS DE COLOMBIA S.A E.S.P  (CLC S.A E.S.P)
</v>
      </c>
      <c r="J3675" s="3" t="s">
        <v>163</v>
      </c>
      <c r="K3675" s="12" t="str">
        <f>+VLOOKUP(FACTURACION[[#This Row],[REFERENCIA]],CODINV,2,FALSE)</f>
        <v>VALVULA DE LLENADO 1 1/4"</v>
      </c>
      <c r="L3675" s="12" t="str">
        <f>IF(VLOOKUP(FACTURACION[[#This Row],[REFERENCIA]],CODINV,3,FALSE)=0,"",VLOOKUP(FACTURACION[[#This Row],[REFERENCIA]],CODINV,3,FALSE))</f>
        <v>7579</v>
      </c>
      <c r="M3675" s="12" t="str">
        <f>+VLOOKUP(FACTURACION[[#This Row],[REFERENCIA]],CODINV,4,FALSE)</f>
        <v>VÁLVULAS Y MULTIVÁLVULAS</v>
      </c>
      <c r="N3675" s="12" t="str">
        <f>+VLOOKUP(FACTURACION[[#This Row],[REFERENCIA]],CODINV,5,FALSE)</f>
        <v>REGO</v>
      </c>
      <c r="O3675" s="3">
        <v>1</v>
      </c>
      <c r="P3675" s="31">
        <v>82000</v>
      </c>
      <c r="Q3675" s="24">
        <f>+FACTURACION[[#This Row],[CANTIDAD]]*FACTURACION[[#This Row],[VR UNITARIO]]/1000</f>
        <v>82</v>
      </c>
      <c r="R3675" s="3" t="str">
        <f>+VLOOKUP(FACTURACION[[#This Row],[NIT]],TABLACLIENTE,5,FALSE)</f>
        <v>BOGOTÁ D.C.</v>
      </c>
    </row>
    <row r="3676" spans="3:18">
      <c r="C3676" s="29">
        <v>2016</v>
      </c>
      <c r="D3676" s="30" t="s">
        <v>702</v>
      </c>
      <c r="E3676" s="30">
        <f>MONTH(FACTURACION[[#This Row],[MES]]&amp;1)</f>
        <v>9</v>
      </c>
      <c r="F3676" s="223">
        <f>DATE(FACTURACION[[#This Row],[AÑO]],FACTURACION[[#This Row],[Mes numero]],1)</f>
        <v>42614</v>
      </c>
      <c r="G3676" s="160">
        <v>12259</v>
      </c>
      <c r="H3676" s="25">
        <v>900175830</v>
      </c>
      <c r="I3676" s="3" t="str">
        <f>+VLOOKUP(FACTURACION[[#This Row],[NIT]],TABLACLIENTE,2,FALSE)</f>
        <v xml:space="preserve">COMBUSTIBLES LIQUIDOS DE COLOMBIA S.A E.S.P  (CLC S.A E.S.P)
</v>
      </c>
      <c r="J3676" s="3" t="s">
        <v>113</v>
      </c>
      <c r="K3676" s="12" t="str">
        <f>+VLOOKUP(FACTURACION[[#This Row],[REFERENCIA]],CODINV,2,FALSE)</f>
        <v>VALVULA CHEK LOCK 3/4"</v>
      </c>
      <c r="L3676" s="12" t="str">
        <f>IF(VLOOKUP(FACTURACION[[#This Row],[REFERENCIA]],CODINV,3,FALSE)=0,"",VLOOKUP(FACTURACION[[#This Row],[REFERENCIA]],CODINV,3,FALSE))</f>
        <v>7590U</v>
      </c>
      <c r="M3676" s="12" t="str">
        <f>+VLOOKUP(FACTURACION[[#This Row],[REFERENCIA]],CODINV,4,FALSE)</f>
        <v>VÁLVULAS Y MULTIVÁLVULAS</v>
      </c>
      <c r="N3676" s="12" t="str">
        <f>+VLOOKUP(FACTURACION[[#This Row],[REFERENCIA]],CODINV,5,FALSE)</f>
        <v>REGO</v>
      </c>
      <c r="O3676" s="3">
        <v>1</v>
      </c>
      <c r="P3676" s="31">
        <v>60500</v>
      </c>
      <c r="Q3676" s="24">
        <f>+FACTURACION[[#This Row],[CANTIDAD]]*FACTURACION[[#This Row],[VR UNITARIO]]/1000</f>
        <v>60.5</v>
      </c>
      <c r="R3676" s="3" t="str">
        <f>+VLOOKUP(FACTURACION[[#This Row],[NIT]],TABLACLIENTE,5,FALSE)</f>
        <v>BOGOTÁ D.C.</v>
      </c>
    </row>
    <row r="3677" spans="3:18">
      <c r="C3677" s="29">
        <v>2016</v>
      </c>
      <c r="D3677" s="30" t="s">
        <v>702</v>
      </c>
      <c r="E3677" s="30">
        <f>MONTH(FACTURACION[[#This Row],[MES]]&amp;1)</f>
        <v>9</v>
      </c>
      <c r="F3677" s="223">
        <f>DATE(FACTURACION[[#This Row],[AÑO]],FACTURACION[[#This Row],[Mes numero]],1)</f>
        <v>42614</v>
      </c>
      <c r="G3677" s="160">
        <v>12275</v>
      </c>
      <c r="H3677" s="25">
        <v>900396759</v>
      </c>
      <c r="I3677" s="3" t="str">
        <f>+VLOOKUP(FACTURACION[[#This Row],[NIT]],TABLACLIENTE,2,FALSE)</f>
        <v>CHILCO DISTRIBUIDORA DE GAS Y ENERGIA S.A.S. E.S.P.</v>
      </c>
      <c r="J3677" s="3" t="s">
        <v>110</v>
      </c>
      <c r="K3677" s="12" t="str">
        <f>+VLOOKUP(FACTURACION[[#This Row],[REFERENCIA]],CODINV,2,FALSE)</f>
        <v>ADAPTADOR ESTILO UNION</v>
      </c>
      <c r="L3677" s="12" t="str">
        <f>IF(VLOOKUP(FACTURACION[[#This Row],[REFERENCIA]],CODINV,3,FALSE)=0,"",VLOOKUP(FACTURACION[[#This Row],[REFERENCIA]],CODINV,3,FALSE))</f>
        <v>7590U-10</v>
      </c>
      <c r="M3677" s="12" t="str">
        <f>+VLOOKUP(FACTURACION[[#This Row],[REFERENCIA]],CODINV,4,FALSE)</f>
        <v>REPUESTOS Y ACCESORIOS</v>
      </c>
      <c r="N3677" s="12" t="str">
        <f>+VLOOKUP(FACTURACION[[#This Row],[REFERENCIA]],CODINV,5,FALSE)</f>
        <v>REGO</v>
      </c>
      <c r="O3677" s="3">
        <v>1</v>
      </c>
      <c r="P3677" s="31">
        <v>42000</v>
      </c>
      <c r="Q3677" s="24">
        <f>+FACTURACION[[#This Row],[CANTIDAD]]*FACTURACION[[#This Row],[VR UNITARIO]]/1000</f>
        <v>42</v>
      </c>
      <c r="R3677" s="3" t="str">
        <f>+VLOOKUP(FACTURACION[[#This Row],[NIT]],TABLACLIENTE,5,FALSE)</f>
        <v>BOGOTÁ D.C.</v>
      </c>
    </row>
    <row r="3678" spans="3:18">
      <c r="C3678" s="29">
        <v>2016</v>
      </c>
      <c r="D3678" s="30" t="s">
        <v>702</v>
      </c>
      <c r="E3678" s="30">
        <f>MONTH(FACTURACION[[#This Row],[MES]]&amp;1)</f>
        <v>9</v>
      </c>
      <c r="F3678" s="223">
        <f>DATE(FACTURACION[[#This Row],[AÑO]],FACTURACION[[#This Row],[Mes numero]],1)</f>
        <v>42614</v>
      </c>
      <c r="G3678" s="160">
        <v>12308</v>
      </c>
      <c r="H3678" s="25">
        <v>900164715</v>
      </c>
      <c r="I3678" s="3" t="str">
        <f>+VLOOKUP(FACTURACION[[#This Row],[NIT]],TABLACLIENTE,2,FALSE)</f>
        <v>COMPAÑIA TRANSPORTADORA DE COLOMBIA S.A. (COTRANSCOL S.A.)</v>
      </c>
      <c r="J3678" s="3" t="s">
        <v>463</v>
      </c>
      <c r="K3678" s="12" t="str">
        <f>+VLOOKUP(FACTURACION[[#This Row],[REFERENCIA]],CODINV,2,FALSE)</f>
        <v>VALVULA INTERNA ROSCADA 2" 250GPM</v>
      </c>
      <c r="L3678" s="12" t="str">
        <f>IF(VLOOKUP(FACTURACION[[#This Row],[REFERENCIA]],CODINV,3,FALSE)=0,"",VLOOKUP(FACTURACION[[#This Row],[REFERENCIA]],CODINV,3,FALSE))</f>
        <v>A3242R250</v>
      </c>
      <c r="M3678" s="12" t="str">
        <f>+VLOOKUP(FACTURACION[[#This Row],[REFERENCIA]],CODINV,4,FALSE)</f>
        <v>VÁLVULAS Y MULTIVÁLVULAS</v>
      </c>
      <c r="N3678" s="12" t="str">
        <f>+VLOOKUP(FACTURACION[[#This Row],[REFERENCIA]],CODINV,5,FALSE)</f>
        <v>REGO</v>
      </c>
      <c r="O3678" s="3">
        <v>1</v>
      </c>
      <c r="P3678" s="31">
        <v>1899000</v>
      </c>
      <c r="Q3678" s="24">
        <f>+FACTURACION[[#This Row],[CANTIDAD]]*FACTURACION[[#This Row],[VR UNITARIO]]/1000</f>
        <v>1899</v>
      </c>
      <c r="R3678" s="3" t="str">
        <f>+VLOOKUP(FACTURACION[[#This Row],[NIT]],TABLACLIENTE,5,FALSE)</f>
        <v>GIRON</v>
      </c>
    </row>
    <row r="3679" spans="3:18">
      <c r="C3679" s="29">
        <v>2016</v>
      </c>
      <c r="D3679" s="30" t="s">
        <v>702</v>
      </c>
      <c r="E3679" s="30">
        <f>MONTH(FACTURACION[[#This Row],[MES]]&amp;1)</f>
        <v>9</v>
      </c>
      <c r="F3679" s="223">
        <f>DATE(FACTURACION[[#This Row],[AÑO]],FACTURACION[[#This Row],[Mes numero]],1)</f>
        <v>42614</v>
      </c>
      <c r="G3679" s="160">
        <v>12277</v>
      </c>
      <c r="H3679" s="25">
        <v>900396759</v>
      </c>
      <c r="I3679" s="3" t="str">
        <f>+VLOOKUP(FACTURACION[[#This Row],[NIT]],TABLACLIENTE,2,FALSE)</f>
        <v>CHILCO DISTRIBUIDORA DE GAS Y ENERGIA S.A.S. E.S.P.</v>
      </c>
      <c r="J3679" s="3" t="s">
        <v>346</v>
      </c>
      <c r="K3679" s="12" t="str">
        <f>+VLOOKUP(FACTURACION[[#This Row],[REFERENCIA]],CODINV,2,FALSE)</f>
        <v>POL DE NARIZ CON EXCESO DE FLUJO</v>
      </c>
      <c r="L3679" s="12" t="str">
        <f>IF(VLOOKUP(FACTURACION[[#This Row],[REFERENCIA]],CODINV,3,FALSE)=0,"",VLOOKUP(FACTURACION[[#This Row],[REFERENCIA]],CODINV,3,FALSE))</f>
        <v>3199W</v>
      </c>
      <c r="M3679" s="12" t="str">
        <f>+VLOOKUP(FACTURACION[[#This Row],[REFERENCIA]],CODINV,4,FALSE)</f>
        <v>REPUESTOS Y ACCESORIOS</v>
      </c>
      <c r="N3679" s="12" t="str">
        <f>+VLOOKUP(FACTURACION[[#This Row],[REFERENCIA]],CODINV,5,FALSE)</f>
        <v>REGO</v>
      </c>
      <c r="O3679" s="3">
        <v>1</v>
      </c>
      <c r="P3679" s="31">
        <v>30000</v>
      </c>
      <c r="Q3679" s="24">
        <f>+FACTURACION[[#This Row],[CANTIDAD]]*FACTURACION[[#This Row],[VR UNITARIO]]/1000</f>
        <v>30</v>
      </c>
      <c r="R3679" s="3" t="str">
        <f>+VLOOKUP(FACTURACION[[#This Row],[NIT]],TABLACLIENTE,5,FALSE)</f>
        <v>BOGOTÁ D.C.</v>
      </c>
    </row>
    <row r="3680" spans="3:18">
      <c r="C3680" s="29">
        <v>2016</v>
      </c>
      <c r="D3680" s="30" t="s">
        <v>702</v>
      </c>
      <c r="E3680" s="30">
        <f>MONTH(FACTURACION[[#This Row],[MES]]&amp;1)</f>
        <v>9</v>
      </c>
      <c r="F3680" s="223">
        <f>DATE(FACTURACION[[#This Row],[AÑO]],FACTURACION[[#This Row],[Mes numero]],1)</f>
        <v>42614</v>
      </c>
      <c r="G3680" s="160">
        <v>12257</v>
      </c>
      <c r="H3680" s="25">
        <v>900569327</v>
      </c>
      <c r="I3680" s="3" t="str">
        <f>+VLOOKUP(FACTURACION[[#This Row],[NIT]],TABLACLIENTE,2,FALSE)</f>
        <v>ICG SERVICE SAS</v>
      </c>
      <c r="J3680" s="3" t="s">
        <v>353</v>
      </c>
      <c r="K3680" s="12" t="str">
        <f>+VLOOKUP(FACTURACION[[#This Row],[REFERENCIA]],CODINV,2,FALSE)</f>
        <v>TRENZA POL-POL</v>
      </c>
      <c r="L3680" s="12" t="str">
        <f>IF(VLOOKUP(FACTURACION[[#This Row],[REFERENCIA]],CODINV,3,FALSE)=0,"",VLOOKUP(FACTURACION[[#This Row],[REFERENCIA]],CODINV,3,FALSE))</f>
        <v>912PS12</v>
      </c>
      <c r="M3680" s="12" t="str">
        <f>+VLOOKUP(FACTURACION[[#This Row],[REFERENCIA]],CODINV,4,FALSE)</f>
        <v>REPUESTOS Y ACCESORIOS</v>
      </c>
      <c r="N3680" s="12" t="str">
        <f>+VLOOKUP(FACTURACION[[#This Row],[REFERENCIA]],CODINV,5,FALSE)</f>
        <v>REGO</v>
      </c>
      <c r="O3680" s="3">
        <v>1</v>
      </c>
      <c r="P3680" s="31">
        <v>15000</v>
      </c>
      <c r="Q3680" s="24">
        <f>+FACTURACION[[#This Row],[CANTIDAD]]*FACTURACION[[#This Row],[VR UNITARIO]]/1000</f>
        <v>15</v>
      </c>
      <c r="R3680" s="3" t="str">
        <f>+VLOOKUP(FACTURACION[[#This Row],[NIT]],TABLACLIENTE,5,FALSE)</f>
        <v>BOGOTÁ D.C.</v>
      </c>
    </row>
    <row r="3681" spans="3:18">
      <c r="C3681" s="29">
        <v>2016</v>
      </c>
      <c r="D3681" s="30" t="s">
        <v>702</v>
      </c>
      <c r="E3681" s="30">
        <f>MONTH(FACTURACION[[#This Row],[MES]]&amp;1)</f>
        <v>9</v>
      </c>
      <c r="F3681" s="223">
        <f>DATE(FACTURACION[[#This Row],[AÑO]],FACTURACION[[#This Row],[Mes numero]],1)</f>
        <v>42614</v>
      </c>
      <c r="G3681" s="160">
        <v>12257</v>
      </c>
      <c r="H3681" s="25">
        <v>900569327</v>
      </c>
      <c r="I3681" s="3" t="str">
        <f>+VLOOKUP(FACTURACION[[#This Row],[NIT]],TABLACLIENTE,2,FALSE)</f>
        <v>ICG SERVICE SAS</v>
      </c>
      <c r="J3681" s="3" t="s">
        <v>56</v>
      </c>
      <c r="K3681" s="12" t="str">
        <f>+VLOOKUP(FACTURACION[[#This Row],[REFERENCIA]],CODINV,2,FALSE)</f>
        <v xml:space="preserve"> VALVULA DE AGUJA DE  1/4"</v>
      </c>
      <c r="L3681" s="12" t="str">
        <f>IF(VLOOKUP(FACTURACION[[#This Row],[REFERENCIA]],CODINV,3,FALSE)=0,"",VLOOKUP(FACTURACION[[#This Row],[REFERENCIA]],CODINV,3,FALSE))</f>
        <v>1224WA</v>
      </c>
      <c r="M3681" s="12" t="str">
        <f>+VLOOKUP(FACTURACION[[#This Row],[REFERENCIA]],CODINV,4,FALSE)</f>
        <v>VÁLVULAS Y MULTIVÁLVULAS</v>
      </c>
      <c r="N3681" s="12" t="str">
        <f>+VLOOKUP(FACTURACION[[#This Row],[REFERENCIA]],CODINV,5,FALSE)</f>
        <v>REGO</v>
      </c>
      <c r="O3681" s="3">
        <v>2</v>
      </c>
      <c r="P3681" s="31">
        <v>47000</v>
      </c>
      <c r="Q3681" s="24">
        <f>+FACTURACION[[#This Row],[CANTIDAD]]*FACTURACION[[#This Row],[VR UNITARIO]]/1000</f>
        <v>94</v>
      </c>
      <c r="R3681" s="3" t="str">
        <f>+VLOOKUP(FACTURACION[[#This Row],[NIT]],TABLACLIENTE,5,FALSE)</f>
        <v>BOGOTÁ D.C.</v>
      </c>
    </row>
    <row r="3682" spans="3:18">
      <c r="C3682" s="29">
        <v>2016</v>
      </c>
      <c r="D3682" s="30" t="s">
        <v>702</v>
      </c>
      <c r="E3682" s="30">
        <f>MONTH(FACTURACION[[#This Row],[MES]]&amp;1)</f>
        <v>9</v>
      </c>
      <c r="F3682" s="223">
        <f>DATE(FACTURACION[[#This Row],[AÑO]],FACTURACION[[#This Row],[Mes numero]],1)</f>
        <v>42614</v>
      </c>
      <c r="G3682" s="160">
        <v>12260</v>
      </c>
      <c r="H3682" s="25">
        <v>890500726</v>
      </c>
      <c r="I3682" s="3" t="str">
        <f>+VLOOKUP(FACTURACION[[#This Row],[NIT]],TABLACLIENTE,2,FALSE)</f>
        <v>NORTESANTANDEREANA DE GAS S.A. E.S.P (NORGAS S.A. E.S.P.)</v>
      </c>
      <c r="J3682" s="3" t="s">
        <v>56</v>
      </c>
      <c r="K3682" s="12" t="str">
        <f>+VLOOKUP(FACTURACION[[#This Row],[REFERENCIA]],CODINV,2,FALSE)</f>
        <v xml:space="preserve"> VALVULA DE AGUJA DE  1/4"</v>
      </c>
      <c r="L3682" s="12" t="str">
        <f>IF(VLOOKUP(FACTURACION[[#This Row],[REFERENCIA]],CODINV,3,FALSE)=0,"",VLOOKUP(FACTURACION[[#This Row],[REFERENCIA]],CODINV,3,FALSE))</f>
        <v>1224WA</v>
      </c>
      <c r="M3682" s="12" t="str">
        <f>+VLOOKUP(FACTURACION[[#This Row],[REFERENCIA]],CODINV,4,FALSE)</f>
        <v>VÁLVULAS Y MULTIVÁLVULAS</v>
      </c>
      <c r="N3682" s="12" t="str">
        <f>+VLOOKUP(FACTURACION[[#This Row],[REFERENCIA]],CODINV,5,FALSE)</f>
        <v>REGO</v>
      </c>
      <c r="O3682" s="3">
        <v>1</v>
      </c>
      <c r="P3682" s="31">
        <v>46500</v>
      </c>
      <c r="Q3682" s="24">
        <f>+FACTURACION[[#This Row],[CANTIDAD]]*FACTURACION[[#This Row],[VR UNITARIO]]/1000</f>
        <v>46.5</v>
      </c>
      <c r="R3682" s="3" t="str">
        <f>+VLOOKUP(FACTURACION[[#This Row],[NIT]],TABLACLIENTE,5,FALSE)</f>
        <v>BUCARAMANGA</v>
      </c>
    </row>
    <row r="3683" spans="3:18">
      <c r="C3683" s="29">
        <v>2016</v>
      </c>
      <c r="D3683" s="30" t="s">
        <v>702</v>
      </c>
      <c r="E3683" s="30">
        <f>MONTH(FACTURACION[[#This Row],[MES]]&amp;1)</f>
        <v>9</v>
      </c>
      <c r="F3683" s="223">
        <f>DATE(FACTURACION[[#This Row],[AÑO]],FACTURACION[[#This Row],[Mes numero]],1)</f>
        <v>42614</v>
      </c>
      <c r="G3683" s="160">
        <v>12315</v>
      </c>
      <c r="H3683" s="25">
        <v>900950504</v>
      </c>
      <c r="I3683" s="3" t="str">
        <f>+VLOOKUP(FACTURACION[[#This Row],[NIT]],TABLACLIENTE,2,FALSE)</f>
        <v>DAMASA DE COLOMBIA S A S</v>
      </c>
      <c r="J3683" s="3" t="s">
        <v>196</v>
      </c>
      <c r="K3683" s="12" t="str">
        <f>+VLOOKUP(FACTURACION[[#This Row],[REFERENCIA]],CODINV,2,FALSE)</f>
        <v>VALVULA DE VENTEO 1/4"</v>
      </c>
      <c r="L3683" s="12" t="str">
        <f>IF(VLOOKUP(FACTURACION[[#This Row],[REFERENCIA]],CODINV,3,FALSE)=0,"",VLOOKUP(FACTURACION[[#This Row],[REFERENCIA]],CODINV,3,FALSE))</f>
        <v>3165C</v>
      </c>
      <c r="M3683" s="12" t="str">
        <f>+VLOOKUP(FACTURACION[[#This Row],[REFERENCIA]],CODINV,4,FALSE)</f>
        <v>VÁLVULAS Y MULTIVÁLVULAS</v>
      </c>
      <c r="N3683" s="12" t="str">
        <f>+VLOOKUP(FACTURACION[[#This Row],[REFERENCIA]],CODINV,5,FALSE)</f>
        <v>REGO</v>
      </c>
      <c r="O3683" s="3">
        <v>5</v>
      </c>
      <c r="P3683" s="31">
        <v>6000</v>
      </c>
      <c r="Q3683" s="24">
        <f>+FACTURACION[[#This Row],[CANTIDAD]]*FACTURACION[[#This Row],[VR UNITARIO]]/1000</f>
        <v>30</v>
      </c>
      <c r="R3683" s="3" t="str">
        <f>+VLOOKUP(FACTURACION[[#This Row],[NIT]],TABLACLIENTE,5,FALSE)</f>
        <v>BOGOTÁ D.C.</v>
      </c>
    </row>
    <row r="3684" spans="3:18">
      <c r="C3684" s="29">
        <v>2016</v>
      </c>
      <c r="D3684" s="30" t="s">
        <v>702</v>
      </c>
      <c r="E3684" s="30">
        <f>MONTH(FACTURACION[[#This Row],[MES]]&amp;1)</f>
        <v>9</v>
      </c>
      <c r="F3684" s="223">
        <f>DATE(FACTURACION[[#This Row],[AÑO]],FACTURACION[[#This Row],[Mes numero]],1)</f>
        <v>42614</v>
      </c>
      <c r="G3684" s="160">
        <v>12257</v>
      </c>
      <c r="H3684" s="25">
        <v>900569327</v>
      </c>
      <c r="I3684" s="3" t="str">
        <f>+VLOOKUP(FACTURACION[[#This Row],[NIT]],TABLACLIENTE,2,FALSE)</f>
        <v>ICG SERVICE SAS</v>
      </c>
      <c r="J3684" s="3" t="s">
        <v>196</v>
      </c>
      <c r="K3684" s="12" t="str">
        <f>+VLOOKUP(FACTURACION[[#This Row],[REFERENCIA]],CODINV,2,FALSE)</f>
        <v>VALVULA DE VENTEO 1/4"</v>
      </c>
      <c r="L3684" s="12" t="str">
        <f>IF(VLOOKUP(FACTURACION[[#This Row],[REFERENCIA]],CODINV,3,FALSE)=0,"",VLOOKUP(FACTURACION[[#This Row],[REFERENCIA]],CODINV,3,FALSE))</f>
        <v>3165C</v>
      </c>
      <c r="M3684" s="12" t="str">
        <f>+VLOOKUP(FACTURACION[[#This Row],[REFERENCIA]],CODINV,4,FALSE)</f>
        <v>VÁLVULAS Y MULTIVÁLVULAS</v>
      </c>
      <c r="N3684" s="12" t="str">
        <f>+VLOOKUP(FACTURACION[[#This Row],[REFERENCIA]],CODINV,5,FALSE)</f>
        <v>REGO</v>
      </c>
      <c r="O3684" s="3">
        <v>1</v>
      </c>
      <c r="P3684" s="31">
        <v>7000</v>
      </c>
      <c r="Q3684" s="24">
        <f>+FACTURACION[[#This Row],[CANTIDAD]]*FACTURACION[[#This Row],[VR UNITARIO]]/1000</f>
        <v>7</v>
      </c>
      <c r="R3684" s="3" t="str">
        <f>+VLOOKUP(FACTURACION[[#This Row],[NIT]],TABLACLIENTE,5,FALSE)</f>
        <v>BOGOTÁ D.C.</v>
      </c>
    </row>
    <row r="3685" spans="3:18">
      <c r="C3685" s="29">
        <v>2016</v>
      </c>
      <c r="D3685" s="30" t="s">
        <v>702</v>
      </c>
      <c r="E3685" s="30">
        <f>MONTH(FACTURACION[[#This Row],[MES]]&amp;1)</f>
        <v>9</v>
      </c>
      <c r="F3685" s="223">
        <f>DATE(FACTURACION[[#This Row],[AÑO]],FACTURACION[[#This Row],[Mes numero]],1)</f>
        <v>42614</v>
      </c>
      <c r="G3685" s="160">
        <v>12263</v>
      </c>
      <c r="H3685" s="25">
        <v>900950504</v>
      </c>
      <c r="I3685" s="3" t="str">
        <f>+VLOOKUP(FACTURACION[[#This Row],[NIT]],TABLACLIENTE,2,FALSE)</f>
        <v>DAMASA DE COLOMBIA S A S</v>
      </c>
      <c r="J3685" s="3" t="s">
        <v>79</v>
      </c>
      <c r="K3685" s="12" t="str">
        <f>+VLOOKUP(FACTURACION[[#This Row],[REFERENCIA]],CODINV,2,FALSE)</f>
        <v>VALVULA MAXIMO NIVEL DE LLENADO 1/4"</v>
      </c>
      <c r="L3685" s="12" t="str">
        <f>IF(VLOOKUP(FACTURACION[[#This Row],[REFERENCIA]],CODINV,3,FALSE)=0,"",VLOOKUP(FACTURACION[[#This Row],[REFERENCIA]],CODINV,3,FALSE))</f>
        <v>3165CF12.0</v>
      </c>
      <c r="M3685" s="12" t="str">
        <f>+VLOOKUP(FACTURACION[[#This Row],[REFERENCIA]],CODINV,4,FALSE)</f>
        <v>VÁLVULAS Y MULTIVÁLVULAS</v>
      </c>
      <c r="N3685" s="12" t="str">
        <f>+VLOOKUP(FACTURACION[[#This Row],[REFERENCIA]],CODINV,5,FALSE)</f>
        <v>REGO</v>
      </c>
      <c r="O3685" s="3">
        <v>5</v>
      </c>
      <c r="P3685" s="31">
        <v>7000</v>
      </c>
      <c r="Q3685" s="24">
        <f>+FACTURACION[[#This Row],[CANTIDAD]]*FACTURACION[[#This Row],[VR UNITARIO]]/1000</f>
        <v>35</v>
      </c>
      <c r="R3685" s="3" t="str">
        <f>+VLOOKUP(FACTURACION[[#This Row],[NIT]],TABLACLIENTE,5,FALSE)</f>
        <v>BOGOTÁ D.C.</v>
      </c>
    </row>
    <row r="3686" spans="3:18">
      <c r="C3686" s="29">
        <v>2016</v>
      </c>
      <c r="D3686" s="30" t="s">
        <v>702</v>
      </c>
      <c r="E3686" s="30">
        <f>MONTH(FACTURACION[[#This Row],[MES]]&amp;1)</f>
        <v>9</v>
      </c>
      <c r="F3686" s="223">
        <f>DATE(FACTURACION[[#This Row],[AÑO]],FACTURACION[[#This Row],[Mes numero]],1)</f>
        <v>42614</v>
      </c>
      <c r="G3686" s="160">
        <v>12257</v>
      </c>
      <c r="H3686" s="25">
        <v>900569327</v>
      </c>
      <c r="I3686" s="3" t="str">
        <f>+VLOOKUP(FACTURACION[[#This Row],[NIT]],TABLACLIENTE,2,FALSE)</f>
        <v>ICG SERVICE SAS</v>
      </c>
      <c r="J3686" s="3" t="s">
        <v>79</v>
      </c>
      <c r="K3686" s="12" t="str">
        <f>+VLOOKUP(FACTURACION[[#This Row],[REFERENCIA]],CODINV,2,FALSE)</f>
        <v>VALVULA MAXIMO NIVEL DE LLENADO 1/4"</v>
      </c>
      <c r="L3686" s="12" t="str">
        <f>IF(VLOOKUP(FACTURACION[[#This Row],[REFERENCIA]],CODINV,3,FALSE)=0,"",VLOOKUP(FACTURACION[[#This Row],[REFERENCIA]],CODINV,3,FALSE))</f>
        <v>3165CF12.0</v>
      </c>
      <c r="M3686" s="12" t="str">
        <f>+VLOOKUP(FACTURACION[[#This Row],[REFERENCIA]],CODINV,4,FALSE)</f>
        <v>VÁLVULAS Y MULTIVÁLVULAS</v>
      </c>
      <c r="N3686" s="12" t="str">
        <f>+VLOOKUP(FACTURACION[[#This Row],[REFERENCIA]],CODINV,5,FALSE)</f>
        <v>REGO</v>
      </c>
      <c r="O3686" s="3">
        <v>1</v>
      </c>
      <c r="P3686" s="31">
        <v>9000</v>
      </c>
      <c r="Q3686" s="24">
        <f>+FACTURACION[[#This Row],[CANTIDAD]]*FACTURACION[[#This Row],[VR UNITARIO]]/1000</f>
        <v>9</v>
      </c>
      <c r="R3686" s="3" t="str">
        <f>+VLOOKUP(FACTURACION[[#This Row],[NIT]],TABLACLIENTE,5,FALSE)</f>
        <v>BOGOTÁ D.C.</v>
      </c>
    </row>
    <row r="3687" spans="3:18">
      <c r="C3687" s="29">
        <v>2016</v>
      </c>
      <c r="D3687" s="30" t="s">
        <v>702</v>
      </c>
      <c r="E3687" s="30">
        <f>MONTH(FACTURACION[[#This Row],[MES]]&amp;1)</f>
        <v>9</v>
      </c>
      <c r="F3687" s="223">
        <f>DATE(FACTURACION[[#This Row],[AÑO]],FACTURACION[[#This Row],[Mes numero]],1)</f>
        <v>42614</v>
      </c>
      <c r="G3687" s="160">
        <v>12249</v>
      </c>
      <c r="H3687" s="25">
        <v>890908643</v>
      </c>
      <c r="I3687" s="3" t="str">
        <f>+VLOOKUP(FACTURACION[[#This Row],[NIT]],TABLACLIENTE,2,FALSE)</f>
        <v>GASES DE ANTIOQUIA S.A. E.S.P.  (GAS ANTIOQUIA S.A. E.S.P.)</v>
      </c>
      <c r="J3687" s="3" t="s">
        <v>221</v>
      </c>
      <c r="K3687" s="12" t="str">
        <f>+VLOOKUP(FACTURACION[[#This Row],[REFERENCIA]],CODINV,2,FALSE)</f>
        <v>VALVULA ESV 1 1/4"</v>
      </c>
      <c r="L3687" s="12" t="str">
        <f>IF(VLOOKUP(FACTURACION[[#This Row],[REFERENCIA]],CODINV,3,FALSE)=0,"",VLOOKUP(FACTURACION[[#This Row],[REFERENCIA]],CODINV,3,FALSE))</f>
        <v>6010</v>
      </c>
      <c r="M3687" s="12" t="str">
        <f>+VLOOKUP(FACTURACION[[#This Row],[REFERENCIA]],CODINV,4,FALSE)</f>
        <v>VÁLVULAS Y MULTIVÁLVULAS</v>
      </c>
      <c r="N3687" s="12" t="str">
        <f>+VLOOKUP(FACTURACION[[#This Row],[REFERENCIA]],CODINV,5,FALSE)</f>
        <v>REGO</v>
      </c>
      <c r="O3687" s="3">
        <v>1</v>
      </c>
      <c r="P3687" s="31">
        <v>1260000</v>
      </c>
      <c r="Q3687" s="24">
        <f>+FACTURACION[[#This Row],[CANTIDAD]]*FACTURACION[[#This Row],[VR UNITARIO]]/1000</f>
        <v>1260</v>
      </c>
      <c r="R3687" s="3" t="str">
        <f>+VLOOKUP(FACTURACION[[#This Row],[NIT]],TABLACLIENTE,5,FALSE)</f>
        <v>MEDELLIN</v>
      </c>
    </row>
    <row r="3688" spans="3:18">
      <c r="C3688" s="29">
        <v>2016</v>
      </c>
      <c r="D3688" s="30" t="s">
        <v>702</v>
      </c>
      <c r="E3688" s="30">
        <f>MONTH(FACTURACION[[#This Row],[MES]]&amp;1)</f>
        <v>9</v>
      </c>
      <c r="F3688" s="223">
        <f>DATE(FACTURACION[[#This Row],[AÑO]],FACTURACION[[#This Row],[Mes numero]],1)</f>
        <v>42614</v>
      </c>
      <c r="G3688" s="160">
        <v>12249</v>
      </c>
      <c r="H3688" s="25">
        <v>890908643</v>
      </c>
      <c r="I3688" s="3" t="str">
        <f>+VLOOKUP(FACTURACION[[#This Row],[NIT]],TABLACLIENTE,2,FALSE)</f>
        <v>GASES DE ANTIOQUIA S.A. E.S.P.  (GAS ANTIOQUIA S.A. E.S.P.)</v>
      </c>
      <c r="J3688" s="3" t="s">
        <v>68</v>
      </c>
      <c r="K3688" s="12" t="str">
        <f>+VLOOKUP(FACTURACION[[#This Row],[REFERENCIA]],CODINV,2,FALSE)</f>
        <v>VALVULA DE CIERRE DE EMERENCIA 2"</v>
      </c>
      <c r="L3688" s="12" t="str">
        <f>IF(VLOOKUP(FACTURACION[[#This Row],[REFERENCIA]],CODINV,3,FALSE)=0,"",VLOOKUP(FACTURACION[[#This Row],[REFERENCIA]],CODINV,3,FALSE))</f>
        <v>6016</v>
      </c>
      <c r="M3688" s="12" t="str">
        <f>+VLOOKUP(FACTURACION[[#This Row],[REFERENCIA]],CODINV,4,FALSE)</f>
        <v>VÁLVULAS Y MULTIVÁLVULAS</v>
      </c>
      <c r="N3688" s="12" t="str">
        <f>+VLOOKUP(FACTURACION[[#This Row],[REFERENCIA]],CODINV,5,FALSE)</f>
        <v>REGO</v>
      </c>
      <c r="O3688" s="3">
        <v>1</v>
      </c>
      <c r="P3688" s="31">
        <v>2450000</v>
      </c>
      <c r="Q3688" s="24">
        <f>+FACTURACION[[#This Row],[CANTIDAD]]*FACTURACION[[#This Row],[VR UNITARIO]]/1000</f>
        <v>2450</v>
      </c>
      <c r="R3688" s="3" t="str">
        <f>+VLOOKUP(FACTURACION[[#This Row],[NIT]],TABLACLIENTE,5,FALSE)</f>
        <v>MEDELLIN</v>
      </c>
    </row>
    <row r="3689" spans="3:18">
      <c r="C3689" s="29">
        <v>2016</v>
      </c>
      <c r="D3689" s="30" t="s">
        <v>702</v>
      </c>
      <c r="E3689" s="30">
        <f>MONTH(FACTURACION[[#This Row],[MES]]&amp;1)</f>
        <v>9</v>
      </c>
      <c r="F3689" s="223">
        <f>DATE(FACTURACION[[#This Row],[AÑO]],FACTURACION[[#This Row],[Mes numero]],1)</f>
        <v>42614</v>
      </c>
      <c r="G3689" s="160">
        <v>12264</v>
      </c>
      <c r="H3689" s="25">
        <v>830137252</v>
      </c>
      <c r="I3689" s="3" t="str">
        <f>+VLOOKUP(FACTURACION[[#This Row],[NIT]],TABLACLIENTE,2,FALSE)</f>
        <v>SAGENCO SAS</v>
      </c>
      <c r="J3689" s="3" t="s">
        <v>167</v>
      </c>
      <c r="K3689" s="12" t="str">
        <f>+VLOOKUP(FACTURACION[[#This Row],[REFERENCIA]],CODINV,2,FALSE)</f>
        <v>KIT DE EMPAQUE LLENADO</v>
      </c>
      <c r="L3689" s="12" t="str">
        <f>IF(VLOOKUP(FACTURACION[[#This Row],[REFERENCIA]],CODINV,3,FALSE)=0,"",VLOOKUP(FACTURACION[[#This Row],[REFERENCIA]],CODINV,3,FALSE))</f>
        <v>8475-80</v>
      </c>
      <c r="M3689" s="12" t="str">
        <f>+VLOOKUP(FACTURACION[[#This Row],[REFERENCIA]],CODINV,4,FALSE)</f>
        <v>REPUESTOS Y ACCESORIOS</v>
      </c>
      <c r="N3689" s="12" t="str">
        <f>+VLOOKUP(FACTURACION[[#This Row],[REFERENCIA]],CODINV,5,FALSE)</f>
        <v>REGO</v>
      </c>
      <c r="O3689" s="3">
        <v>1</v>
      </c>
      <c r="P3689" s="31">
        <v>15000</v>
      </c>
      <c r="Q3689" s="24">
        <f>+FACTURACION[[#This Row],[CANTIDAD]]*FACTURACION[[#This Row],[VR UNITARIO]]/1000</f>
        <v>15</v>
      </c>
      <c r="R3689" s="3" t="str">
        <f>+VLOOKUP(FACTURACION[[#This Row],[NIT]],TABLACLIENTE,5,FALSE)</f>
        <v>BOGOTÁ D.C.</v>
      </c>
    </row>
    <row r="3690" spans="3:18">
      <c r="C3690" s="29">
        <v>2016</v>
      </c>
      <c r="D3690" s="30" t="s">
        <v>702</v>
      </c>
      <c r="E3690" s="30">
        <f>MONTH(FACTURACION[[#This Row],[MES]]&amp;1)</f>
        <v>9</v>
      </c>
      <c r="F3690" s="223">
        <f>DATE(FACTURACION[[#This Row],[AÑO]],FACTURACION[[#This Row],[Mes numero]],1)</f>
        <v>42614</v>
      </c>
      <c r="G3690" s="160">
        <v>12255</v>
      </c>
      <c r="H3690" s="25">
        <v>830053934</v>
      </c>
      <c r="I3690" s="3" t="str">
        <f>+VLOOKUP(FACTURACION[[#This Row],[NIT]],TABLACLIENTE,2,FALSE)</f>
        <v>CASAGAS SAS</v>
      </c>
      <c r="J3690" s="3" t="s">
        <v>934</v>
      </c>
      <c r="K3690" s="12" t="str">
        <f>+VLOOKUP(FACTURACION[[#This Row],[REFERENCIA]],CODINV,2,FALSE)</f>
        <v>TANQUES VERTICAL 454 LT 30"</v>
      </c>
      <c r="L3690" s="12" t="str">
        <f>IF(VLOOKUP(FACTURACION[[#This Row],[REFERENCIA]],CODINV,3,FALSE)=0,"",VLOOKUP(FACTURACION[[#This Row],[REFERENCIA]],CODINV,3,FALSE))</f>
        <v/>
      </c>
      <c r="M3690" s="12" t="str">
        <f>+VLOOKUP(FACTURACION[[#This Row],[REFERENCIA]],CODINV,4,FALSE)</f>
        <v>TANQUES</v>
      </c>
      <c r="N3690" s="12" t="str">
        <f>+VLOOKUP(FACTURACION[[#This Row],[REFERENCIA]],CODINV,5,FALSE)</f>
        <v>PROTANEGAS (TRINITY)</v>
      </c>
      <c r="O3690" s="3">
        <v>1</v>
      </c>
      <c r="P3690" s="31">
        <v>2200000</v>
      </c>
      <c r="Q3690" s="24">
        <f>+FACTURACION[[#This Row],[CANTIDAD]]*FACTURACION[[#This Row],[VR UNITARIO]]/1000</f>
        <v>2200</v>
      </c>
      <c r="R3690" s="3" t="str">
        <f>+VLOOKUP(FACTURACION[[#This Row],[NIT]],TABLACLIENTE,5,FALSE)</f>
        <v>BOGOTÁ D.C.</v>
      </c>
    </row>
    <row r="3691" spans="3:18">
      <c r="C3691" s="29">
        <v>2016</v>
      </c>
      <c r="D3691" s="30" t="s">
        <v>703</v>
      </c>
      <c r="E3691" s="30">
        <f>MONTH(FACTURACION[[#This Row],[MES]]&amp;1)</f>
        <v>10</v>
      </c>
      <c r="F3691" s="223">
        <f>DATE(FACTURACION[[#This Row],[AÑO]],FACTURACION[[#This Row],[Mes numero]],1)</f>
        <v>42644</v>
      </c>
      <c r="G3691" s="160">
        <v>12375</v>
      </c>
      <c r="H3691" s="25">
        <v>800074033</v>
      </c>
      <c r="I3691" s="3" t="str">
        <f>+VLOOKUP(FACTURACION[[#This Row],[NIT]],TABLACLIENTE,2,FALSE)</f>
        <v>COMPAÑIAS ASOCIADAS DE GAS S.A. E.S.P (ASOGAS SA ESP)</v>
      </c>
      <c r="J3691" s="3" t="s">
        <v>128</v>
      </c>
      <c r="K3691" s="12" t="str">
        <f>+VLOOKUP(FACTURACION[[#This Row],[REFERENCIA]],CODINV,2,FALSE)</f>
        <v>VAPORIZADOR 80 GPM FUEGO DIRECTO</v>
      </c>
      <c r="L3691" s="12" t="str">
        <f>IF(VLOOKUP(FACTURACION[[#This Row],[REFERENCIA]],CODINV,3,FALSE)=0,"",VLOOKUP(FACTURACION[[#This Row],[REFERENCIA]],CODINV,3,FALSE))</f>
        <v>80/40H-07</v>
      </c>
      <c r="M3691" s="12" t="str">
        <f>+VLOOKUP(FACTURACION[[#This Row],[REFERENCIA]],CODINV,4,FALSE)</f>
        <v>VAPORIZADORES</v>
      </c>
      <c r="N3691" s="12" t="str">
        <f>+VLOOKUP(FACTURACION[[#This Row],[REFERENCIA]],CODINV,5,FALSE)</f>
        <v>ALGAS SDI</v>
      </c>
      <c r="O3691" s="3">
        <v>1</v>
      </c>
      <c r="P3691" s="31">
        <v>13710000</v>
      </c>
      <c r="Q3691" s="24">
        <f>+FACTURACION[[#This Row],[CANTIDAD]]*FACTURACION[[#This Row],[VR UNITARIO]]/1000</f>
        <v>13710</v>
      </c>
      <c r="R3691" s="3" t="str">
        <f>+VLOOKUP(FACTURACION[[#This Row],[NIT]],TABLACLIENTE,5,FALSE)</f>
        <v>MOSQUERA</v>
      </c>
    </row>
    <row r="3692" spans="3:18">
      <c r="C3692" s="29">
        <v>2016</v>
      </c>
      <c r="D3692" s="30" t="s">
        <v>703</v>
      </c>
      <c r="E3692" s="30">
        <f>MONTH(FACTURACION[[#This Row],[MES]]&amp;1)</f>
        <v>10</v>
      </c>
      <c r="F3692" s="223">
        <f>DATE(FACTURACION[[#This Row],[AÑO]],FACTURACION[[#This Row],[Mes numero]],1)</f>
        <v>42644</v>
      </c>
      <c r="G3692" s="160">
        <v>12352</v>
      </c>
      <c r="H3692" s="25">
        <v>891101577</v>
      </c>
      <c r="I3692" s="3" t="str">
        <f>+VLOOKUP(FACTURACION[[#This Row],[NIT]],TABLACLIENTE,2,FALSE)</f>
        <v>ALCANOS DE COLOMBIA S.A. E.S.P</v>
      </c>
      <c r="J3692" s="3" t="s">
        <v>942</v>
      </c>
      <c r="K3692" s="12" t="str">
        <f>+VLOOKUP(FACTURACION[[#This Row],[REFERENCIA]],CODINV,2,FALSE)</f>
        <v>BY-PASS BV 2"</v>
      </c>
      <c r="L3692" s="12" t="str">
        <f>IF(VLOOKUP(FACTURACION[[#This Row],[REFERENCIA]],CODINV,3,FALSE)=0,"",VLOOKUP(FACTURACION[[#This Row],[REFERENCIA]],CODINV,3,FALSE))</f>
        <v/>
      </c>
      <c r="M3692" s="12" t="str">
        <f>+VLOOKUP(FACTURACION[[#This Row],[REFERENCIA]],CODINV,4,FALSE)</f>
        <v>VÁLVULAS Y MULTIVÁLVULAS</v>
      </c>
      <c r="N3692" s="12" t="str">
        <f>+VLOOKUP(FACTURACION[[#This Row],[REFERENCIA]],CODINV,5,FALSE)</f>
        <v>BLACKMER</v>
      </c>
      <c r="O3692" s="3">
        <v>1</v>
      </c>
      <c r="P3692" s="31">
        <v>1576452</v>
      </c>
      <c r="Q3692" s="24">
        <f>+FACTURACION[[#This Row],[CANTIDAD]]*FACTURACION[[#This Row],[VR UNITARIO]]/1000</f>
        <v>1576.452</v>
      </c>
      <c r="R3692" s="3" t="str">
        <f>+VLOOKUP(FACTURACION[[#This Row],[NIT]],TABLACLIENTE,5,FALSE)</f>
        <v>NEIVA</v>
      </c>
    </row>
    <row r="3693" spans="3:18">
      <c r="C3693" s="29">
        <v>2016</v>
      </c>
      <c r="D3693" s="30" t="s">
        <v>703</v>
      </c>
      <c r="E3693" s="30">
        <f>MONTH(FACTURACION[[#This Row],[MES]]&amp;1)</f>
        <v>10</v>
      </c>
      <c r="F3693" s="223">
        <f>DATE(FACTURACION[[#This Row],[AÑO]],FACTURACION[[#This Row],[Mes numero]],1)</f>
        <v>42644</v>
      </c>
      <c r="G3693" s="160">
        <v>12372</v>
      </c>
      <c r="H3693" s="25">
        <v>890500726</v>
      </c>
      <c r="I3693" s="3" t="str">
        <f>+VLOOKUP(FACTURACION[[#This Row],[NIT]],TABLACLIENTE,2,FALSE)</f>
        <v>NORTESANTANDEREANA DE GAS S.A. E.S.P (NORGAS S.A. E.S.P.)</v>
      </c>
      <c r="J3693" s="3" t="s">
        <v>958</v>
      </c>
      <c r="K3693" s="12" t="str">
        <f>+VLOOKUP(FACTURACION[[#This Row],[REFERENCIA]],CODINV,2,FALSE)</f>
        <v>KIT REPARACION PARA BOMBA BLACKMER 2"</v>
      </c>
      <c r="L3693" s="12" t="str">
        <f>IF(VLOOKUP(FACTURACION[[#This Row],[REFERENCIA]],CODINV,3,FALSE)=0,"",VLOOKUP(FACTURACION[[#This Row],[REFERENCIA]],CODINV,3,FALSE))</f>
        <v/>
      </c>
      <c r="M3693" s="12" t="str">
        <f>+VLOOKUP(FACTURACION[[#This Row],[REFERENCIA]],CODINV,4,FALSE)</f>
        <v>REPUESTOS Y ACCESORIOS</v>
      </c>
      <c r="N3693" s="12" t="str">
        <f>+VLOOKUP(FACTURACION[[#This Row],[REFERENCIA]],CODINV,5,FALSE)</f>
        <v>BLACKMER</v>
      </c>
      <c r="O3693" s="3">
        <v>2</v>
      </c>
      <c r="P3693" s="31">
        <v>2253000</v>
      </c>
      <c r="Q3693" s="24">
        <f>+FACTURACION[[#This Row],[CANTIDAD]]*FACTURACION[[#This Row],[VR UNITARIO]]/1000</f>
        <v>4506</v>
      </c>
      <c r="R3693" s="3" t="str">
        <f>+VLOOKUP(FACTURACION[[#This Row],[NIT]],TABLACLIENTE,5,FALSE)</f>
        <v>BUCARAMANGA</v>
      </c>
    </row>
    <row r="3694" spans="3:18">
      <c r="C3694" s="29">
        <v>2016</v>
      </c>
      <c r="D3694" s="30" t="s">
        <v>703</v>
      </c>
      <c r="E3694" s="30">
        <f>MONTH(FACTURACION[[#This Row],[MES]]&amp;1)</f>
        <v>10</v>
      </c>
      <c r="F3694" s="223">
        <f>DATE(FACTURACION[[#This Row],[AÑO]],FACTURACION[[#This Row],[Mes numero]],1)</f>
        <v>42644</v>
      </c>
      <c r="G3694" s="160">
        <v>12372</v>
      </c>
      <c r="H3694" s="25">
        <v>890500726</v>
      </c>
      <c r="I3694" s="3" t="str">
        <f>+VLOOKUP(FACTURACION[[#This Row],[NIT]],TABLACLIENTE,2,FALSE)</f>
        <v>NORTESANTANDEREANA DE GAS S.A. E.S.P (NORGAS S.A. E.S.P.)</v>
      </c>
      <c r="J3694" s="3" t="s">
        <v>948</v>
      </c>
      <c r="K3694" s="12" t="str">
        <f>+VLOOKUP(FACTURACION[[#This Row],[REFERENCIA]],CODINV,2,FALSE)</f>
        <v>CAMISA PARA BOMBA BLACKMER 2"</v>
      </c>
      <c r="L3694" s="12" t="str">
        <f>IF(VLOOKUP(FACTURACION[[#This Row],[REFERENCIA]],CODINV,3,FALSE)=0,"",VLOOKUP(FACTURACION[[#This Row],[REFERENCIA]],CODINV,3,FALSE))</f>
        <v/>
      </c>
      <c r="M3694" s="12" t="str">
        <f>+VLOOKUP(FACTURACION[[#This Row],[REFERENCIA]],CODINV,4,FALSE)</f>
        <v>REPUESTOS Y ACCESORIOS</v>
      </c>
      <c r="N3694" s="12" t="str">
        <f>+VLOOKUP(FACTURACION[[#This Row],[REFERENCIA]],CODINV,5,FALSE)</f>
        <v>BLACKMER</v>
      </c>
      <c r="O3694" s="3">
        <v>1</v>
      </c>
      <c r="P3694" s="31">
        <v>747000</v>
      </c>
      <c r="Q3694" s="24">
        <f>+FACTURACION[[#This Row],[CANTIDAD]]*FACTURACION[[#This Row],[VR UNITARIO]]/1000</f>
        <v>747</v>
      </c>
      <c r="R3694" s="3" t="str">
        <f>+VLOOKUP(FACTURACION[[#This Row],[NIT]],TABLACLIENTE,5,FALSE)</f>
        <v>BUCARAMANGA</v>
      </c>
    </row>
    <row r="3695" spans="3:18">
      <c r="C3695" s="29">
        <v>2016</v>
      </c>
      <c r="D3695" s="30" t="s">
        <v>703</v>
      </c>
      <c r="E3695" s="30">
        <f>MONTH(FACTURACION[[#This Row],[MES]]&amp;1)</f>
        <v>10</v>
      </c>
      <c r="F3695" s="223">
        <f>DATE(FACTURACION[[#This Row],[AÑO]],FACTURACION[[#This Row],[Mes numero]],1)</f>
        <v>42644</v>
      </c>
      <c r="G3695" s="160">
        <v>12362</v>
      </c>
      <c r="H3695" s="25">
        <v>900362180</v>
      </c>
      <c r="I3695" s="3" t="str">
        <f>+VLOOKUP(FACTURACION[[#This Row],[NIT]],TABLACLIENTE,2,FALSE)</f>
        <v xml:space="preserve">EQUIPOS Y SERVICIOS ALOSAN S A S </v>
      </c>
      <c r="J3695" s="3" t="s">
        <v>708</v>
      </c>
      <c r="K3695" s="12" t="str">
        <f>+VLOOKUP(FACTURACION[[#This Row],[REFERENCIA]],CODINV,2,FALSE)</f>
        <v>REGULADOR PRIMERA ETAPA 1-15 PSI A1/4 NPT</v>
      </c>
      <c r="L3695" s="12" t="str">
        <f>IF(VLOOKUP(FACTURACION[[#This Row],[REFERENCIA]],CODINV,3,FALSE)=0,"",VLOOKUP(FACTURACION[[#This Row],[REFERENCIA]],CODINV,3,FALSE))</f>
        <v>902</v>
      </c>
      <c r="M3695" s="12" t="str">
        <f>+VLOOKUP(FACTURACION[[#This Row],[REFERENCIA]],CODINV,4,FALSE)</f>
        <v>REGULADORES</v>
      </c>
      <c r="N3695" s="12" t="str">
        <f>+VLOOKUP(FACTURACION[[#This Row],[REFERENCIA]],CODINV,5,FALSE)</f>
        <v>CAVAGNA</v>
      </c>
      <c r="O3695" s="3">
        <v>1</v>
      </c>
      <c r="P3695" s="31">
        <v>70000</v>
      </c>
      <c r="Q3695" s="24">
        <f>+FACTURACION[[#This Row],[CANTIDAD]]*FACTURACION[[#This Row],[VR UNITARIO]]/1000</f>
        <v>70</v>
      </c>
      <c r="R3695" s="3" t="str">
        <f>+VLOOKUP(FACTURACION[[#This Row],[NIT]],TABLACLIENTE,5,FALSE)</f>
        <v>BOGOTÁ D.C.</v>
      </c>
    </row>
    <row r="3696" spans="3:18">
      <c r="C3696" s="29">
        <v>2016</v>
      </c>
      <c r="D3696" s="30" t="s">
        <v>703</v>
      </c>
      <c r="E3696" s="30">
        <f>MONTH(FACTURACION[[#This Row],[MES]]&amp;1)</f>
        <v>10</v>
      </c>
      <c r="F3696" s="223">
        <f>DATE(FACTURACION[[#This Row],[AÑO]],FACTURACION[[#This Row],[Mes numero]],1)</f>
        <v>42644</v>
      </c>
      <c r="G3696" s="160">
        <v>12369</v>
      </c>
      <c r="H3696" s="25">
        <v>891101577</v>
      </c>
      <c r="I3696" s="3" t="str">
        <f>+VLOOKUP(FACTURACION[[#This Row],[NIT]],TABLACLIENTE,2,FALSE)</f>
        <v>ALCANOS DE COLOMBIA S.A. E.S.P</v>
      </c>
      <c r="J3696" s="3" t="s">
        <v>959</v>
      </c>
      <c r="K3696" s="12" t="str">
        <f>+VLOOKUP(FACTURACION[[#This Row],[REFERENCIA]],CODINV,2,FALSE)</f>
        <v>FILTRO Y 3" MESH 40</v>
      </c>
      <c r="L3696" s="12" t="str">
        <f>IF(VLOOKUP(FACTURACION[[#This Row],[REFERENCIA]],CODINV,3,FALSE)=0,"",VLOOKUP(FACTURACION[[#This Row],[REFERENCIA]],CODINV,3,FALSE))</f>
        <v>ME656S-3F</v>
      </c>
      <c r="M3696" s="12" t="str">
        <f>+VLOOKUP(FACTURACION[[#This Row],[REFERENCIA]],CODINV,4,FALSE)</f>
        <v>FILTROS</v>
      </c>
      <c r="N3696" s="12" t="str">
        <f>+VLOOKUP(FACTURACION[[#This Row],[REFERENCIA]],CODINV,5,FALSE)</f>
        <v>CAVAGNA</v>
      </c>
      <c r="O3696" s="3">
        <v>2</v>
      </c>
      <c r="P3696" s="31">
        <v>1610782</v>
      </c>
      <c r="Q3696" s="24">
        <f>+FACTURACION[[#This Row],[CANTIDAD]]*FACTURACION[[#This Row],[VR UNITARIO]]/1000</f>
        <v>3221.5639999999999</v>
      </c>
      <c r="R3696" s="3" t="str">
        <f>+VLOOKUP(FACTURACION[[#This Row],[NIT]],TABLACLIENTE,5,FALSE)</f>
        <v>NEIVA</v>
      </c>
    </row>
    <row r="3697" spans="3:18">
      <c r="C3697" s="29">
        <v>2016</v>
      </c>
      <c r="D3697" s="30" t="s">
        <v>703</v>
      </c>
      <c r="E3697" s="30">
        <f>MONTH(FACTURACION[[#This Row],[MES]]&amp;1)</f>
        <v>10</v>
      </c>
      <c r="F3697" s="223">
        <f>DATE(FACTURACION[[#This Row],[AÑO]],FACTURACION[[#This Row],[Mes numero]],1)</f>
        <v>42644</v>
      </c>
      <c r="G3697" s="160">
        <v>12358</v>
      </c>
      <c r="H3697" s="25">
        <v>891101577</v>
      </c>
      <c r="I3697" s="3" t="str">
        <f>+VLOOKUP(FACTURACION[[#This Row],[NIT]],TABLACLIENTE,2,FALSE)</f>
        <v>ALCANOS DE COLOMBIA S.A. E.S.P</v>
      </c>
      <c r="J3697" s="3" t="s">
        <v>20</v>
      </c>
      <c r="K3697" s="12" t="str">
        <f>+VLOOKUP(FACTURACION[[#This Row],[REFERENCIA]],CODINV,2,FALSE)</f>
        <v xml:space="preserve">MEDIDOR AC-250 C: 3/4" CON CONECTORES </v>
      </c>
      <c r="L3697" s="12" t="str">
        <f>IF(VLOOKUP(FACTURACION[[#This Row],[REFERENCIA]],CODINV,3,FALSE)=0,"",VLOOKUP(FACTURACION[[#This Row],[REFERENCIA]],CODINV,3,FALSE))</f>
        <v/>
      </c>
      <c r="M3697" s="12" t="str">
        <f>+VLOOKUP(FACTURACION[[#This Row],[REFERENCIA]],CODINV,4,FALSE)</f>
        <v>MEDIDORES</v>
      </c>
      <c r="N3697" s="12" t="str">
        <f>+VLOOKUP(FACTURACION[[#This Row],[REFERENCIA]],CODINV,5,FALSE)</f>
        <v>HONEYWELL</v>
      </c>
      <c r="O3697" s="3">
        <v>10</v>
      </c>
      <c r="P3697" s="31">
        <v>413064</v>
      </c>
      <c r="Q3697" s="24">
        <f>+FACTURACION[[#This Row],[CANTIDAD]]*FACTURACION[[#This Row],[VR UNITARIO]]/1000</f>
        <v>4130.6400000000003</v>
      </c>
      <c r="R3697" s="3" t="str">
        <f>+VLOOKUP(FACTURACION[[#This Row],[NIT]],TABLACLIENTE,5,FALSE)</f>
        <v>NEIVA</v>
      </c>
    </row>
    <row r="3698" spans="3:18">
      <c r="C3698" s="29">
        <v>2016</v>
      </c>
      <c r="D3698" s="30" t="s">
        <v>703</v>
      </c>
      <c r="E3698" s="30">
        <f>MONTH(FACTURACION[[#This Row],[MES]]&amp;1)</f>
        <v>10</v>
      </c>
      <c r="F3698" s="223">
        <f>DATE(FACTURACION[[#This Row],[AÑO]],FACTURACION[[#This Row],[Mes numero]],1)</f>
        <v>42644</v>
      </c>
      <c r="G3698" s="160">
        <v>12361</v>
      </c>
      <c r="H3698" s="25">
        <v>830130648</v>
      </c>
      <c r="I3698" s="3" t="str">
        <f>+VLOOKUP(FACTURACION[[#This Row],[NIT]],TABLACLIENTE,2,FALSE)</f>
        <v>COMPAÑÍA DE SERVICIOS PUBLICOS S.A. E.S.P (CODEGAS S.A. E.S.P.)</v>
      </c>
      <c r="J3698" s="3" t="s">
        <v>20</v>
      </c>
      <c r="K3698" s="12" t="str">
        <f>+VLOOKUP(FACTURACION[[#This Row],[REFERENCIA]],CODINV,2,FALSE)</f>
        <v xml:space="preserve">MEDIDOR AC-250 C: 3/4" CON CONECTORES </v>
      </c>
      <c r="L3698" s="12" t="str">
        <f>IF(VLOOKUP(FACTURACION[[#This Row],[REFERENCIA]],CODINV,3,FALSE)=0,"",VLOOKUP(FACTURACION[[#This Row],[REFERENCIA]],CODINV,3,FALSE))</f>
        <v/>
      </c>
      <c r="M3698" s="12" t="str">
        <f>+VLOOKUP(FACTURACION[[#This Row],[REFERENCIA]],CODINV,4,FALSE)</f>
        <v>MEDIDORES</v>
      </c>
      <c r="N3698" s="12" t="str">
        <f>+VLOOKUP(FACTURACION[[#This Row],[REFERENCIA]],CODINV,5,FALSE)</f>
        <v>HONEYWELL</v>
      </c>
      <c r="O3698" s="3">
        <v>1</v>
      </c>
      <c r="P3698" s="31">
        <v>420000</v>
      </c>
      <c r="Q3698" s="24">
        <f>+FACTURACION[[#This Row],[CANTIDAD]]*FACTURACION[[#This Row],[VR UNITARIO]]/1000</f>
        <v>420</v>
      </c>
      <c r="R3698" s="3" t="str">
        <f>+VLOOKUP(FACTURACION[[#This Row],[NIT]],TABLACLIENTE,5,FALSE)</f>
        <v>MADRID</v>
      </c>
    </row>
    <row r="3699" spans="3:18">
      <c r="C3699" s="29">
        <v>2016</v>
      </c>
      <c r="D3699" s="30" t="s">
        <v>703</v>
      </c>
      <c r="E3699" s="30">
        <f>MONTH(FACTURACION[[#This Row],[MES]]&amp;1)</f>
        <v>10</v>
      </c>
      <c r="F3699" s="223">
        <f>DATE(FACTURACION[[#This Row],[AÑO]],FACTURACION[[#This Row],[Mes numero]],1)</f>
        <v>42644</v>
      </c>
      <c r="G3699" s="160">
        <v>12344</v>
      </c>
      <c r="H3699" s="25">
        <v>800021272</v>
      </c>
      <c r="I3699" s="3" t="str">
        <f>+VLOOKUP(FACTURACION[[#This Row],[NIT]],TABLACLIENTE,2,FALSE)</f>
        <v>GASES DEL LLANO S.A. E.S.P (LLANOGAS S.A. E.S.P.)</v>
      </c>
      <c r="J3699" s="3" t="s">
        <v>20</v>
      </c>
      <c r="K3699" s="12" t="str">
        <f>+VLOOKUP(FACTURACION[[#This Row],[REFERENCIA]],CODINV,2,FALSE)</f>
        <v xml:space="preserve">MEDIDOR AC-250 C: 3/4" CON CONECTORES </v>
      </c>
      <c r="L3699" s="12" t="str">
        <f>IF(VLOOKUP(FACTURACION[[#This Row],[REFERENCIA]],CODINV,3,FALSE)=0,"",VLOOKUP(FACTURACION[[#This Row],[REFERENCIA]],CODINV,3,FALSE))</f>
        <v/>
      </c>
      <c r="M3699" s="12" t="str">
        <f>+VLOOKUP(FACTURACION[[#This Row],[REFERENCIA]],CODINV,4,FALSE)</f>
        <v>MEDIDORES</v>
      </c>
      <c r="N3699" s="12" t="str">
        <f>+VLOOKUP(FACTURACION[[#This Row],[REFERENCIA]],CODINV,5,FALSE)</f>
        <v>HONEYWELL</v>
      </c>
      <c r="O3699" s="3">
        <v>20</v>
      </c>
      <c r="P3699" s="31">
        <v>415090</v>
      </c>
      <c r="Q3699" s="24">
        <f>+FACTURACION[[#This Row],[CANTIDAD]]*FACTURACION[[#This Row],[VR UNITARIO]]/1000</f>
        <v>8301.7999999999993</v>
      </c>
      <c r="R3699" s="3" t="str">
        <f>+VLOOKUP(FACTURACION[[#This Row],[NIT]],TABLACLIENTE,5,FALSE)</f>
        <v>VILLAVICENCIO</v>
      </c>
    </row>
    <row r="3700" spans="3:18">
      <c r="C3700" s="29">
        <v>2016</v>
      </c>
      <c r="D3700" s="30" t="s">
        <v>703</v>
      </c>
      <c r="E3700" s="30">
        <f>MONTH(FACTURACION[[#This Row],[MES]]&amp;1)</f>
        <v>10</v>
      </c>
      <c r="F3700" s="223">
        <f>DATE(FACTURACION[[#This Row],[AÑO]],FACTURACION[[#This Row],[Mes numero]],1)</f>
        <v>42644</v>
      </c>
      <c r="G3700" s="160">
        <v>12326</v>
      </c>
      <c r="H3700" s="25">
        <v>900950504</v>
      </c>
      <c r="I3700" s="3" t="str">
        <f>+VLOOKUP(FACTURACION[[#This Row],[NIT]],TABLACLIENTE,2,FALSE)</f>
        <v>DAMASA DE COLOMBIA S A S</v>
      </c>
      <c r="J3700" s="3" t="s">
        <v>21</v>
      </c>
      <c r="K3700" s="12" t="str">
        <f>+VLOOKUP(FACTURACION[[#This Row],[REFERENCIA]],CODINV,2,FALSE)</f>
        <v>MEDIDOR AC-630 C:1 1/4" MAOP 25PSIG CON CONECTORES</v>
      </c>
      <c r="L3700" s="12" t="str">
        <f>IF(VLOOKUP(FACTURACION[[#This Row],[REFERENCIA]],CODINV,3,FALSE)=0,"",VLOOKUP(FACTURACION[[#This Row],[REFERENCIA]],CODINV,3,FALSE))</f>
        <v/>
      </c>
      <c r="M3700" s="12" t="str">
        <f>+VLOOKUP(FACTURACION[[#This Row],[REFERENCIA]],CODINV,4,FALSE)</f>
        <v>MEDIDORES</v>
      </c>
      <c r="N3700" s="12" t="str">
        <f>+VLOOKUP(FACTURACION[[#This Row],[REFERENCIA]],CODINV,5,FALSE)</f>
        <v>HONEYWELL</v>
      </c>
      <c r="O3700" s="3">
        <v>2</v>
      </c>
      <c r="P3700" s="31">
        <v>1900000</v>
      </c>
      <c r="Q3700" s="24">
        <f>+FACTURACION[[#This Row],[CANTIDAD]]*FACTURACION[[#This Row],[VR UNITARIO]]/1000</f>
        <v>3800</v>
      </c>
      <c r="R3700" s="3" t="str">
        <f>+VLOOKUP(FACTURACION[[#This Row],[NIT]],TABLACLIENTE,5,FALSE)</f>
        <v>BOGOTÁ D.C.</v>
      </c>
    </row>
    <row r="3701" spans="3:18">
      <c r="C3701" s="29">
        <v>2016</v>
      </c>
      <c r="D3701" s="30" t="s">
        <v>703</v>
      </c>
      <c r="E3701" s="30">
        <f>MONTH(FACTURACION[[#This Row],[MES]]&amp;1)</f>
        <v>10</v>
      </c>
      <c r="F3701" s="223">
        <f>DATE(FACTURACION[[#This Row],[AÑO]],FACTURACION[[#This Row],[Mes numero]],1)</f>
        <v>42644</v>
      </c>
      <c r="G3701" s="160">
        <v>12342</v>
      </c>
      <c r="H3701" s="25">
        <v>800021272</v>
      </c>
      <c r="I3701" s="3" t="str">
        <f>+VLOOKUP(FACTURACION[[#This Row],[NIT]],TABLACLIENTE,2,FALSE)</f>
        <v>GASES DEL LLANO S.A. E.S.P (LLANOGAS S.A. E.S.P.)</v>
      </c>
      <c r="J3701" s="3" t="s">
        <v>21</v>
      </c>
      <c r="K3701" s="12" t="str">
        <f>+VLOOKUP(FACTURACION[[#This Row],[REFERENCIA]],CODINV,2,FALSE)</f>
        <v>MEDIDOR AC-630 C:1 1/4" MAOP 25PSIG CON CONECTORES</v>
      </c>
      <c r="L3701" s="12" t="str">
        <f>IF(VLOOKUP(FACTURACION[[#This Row],[REFERENCIA]],CODINV,3,FALSE)=0,"",VLOOKUP(FACTURACION[[#This Row],[REFERENCIA]],CODINV,3,FALSE))</f>
        <v/>
      </c>
      <c r="M3701" s="12" t="str">
        <f>+VLOOKUP(FACTURACION[[#This Row],[REFERENCIA]],CODINV,4,FALSE)</f>
        <v>MEDIDORES</v>
      </c>
      <c r="N3701" s="12" t="str">
        <f>+VLOOKUP(FACTURACION[[#This Row],[REFERENCIA]],CODINV,5,FALSE)</f>
        <v>HONEYWELL</v>
      </c>
      <c r="O3701" s="3">
        <v>2</v>
      </c>
      <c r="P3701" s="31">
        <v>1930169</v>
      </c>
      <c r="Q3701" s="24">
        <f>+FACTURACION[[#This Row],[CANTIDAD]]*FACTURACION[[#This Row],[VR UNITARIO]]/1000</f>
        <v>3860.3380000000002</v>
      </c>
      <c r="R3701" s="3" t="str">
        <f>+VLOOKUP(FACTURACION[[#This Row],[NIT]],TABLACLIENTE,5,FALSE)</f>
        <v>VILLAVICENCIO</v>
      </c>
    </row>
    <row r="3702" spans="3:18">
      <c r="C3702" s="29">
        <v>2016</v>
      </c>
      <c r="D3702" s="30" t="s">
        <v>703</v>
      </c>
      <c r="E3702" s="30">
        <f>MONTH(FACTURACION[[#This Row],[MES]]&amp;1)</f>
        <v>10</v>
      </c>
      <c r="F3702" s="223">
        <f>DATE(FACTURACION[[#This Row],[AÑO]],FACTURACION[[#This Row],[Mes numero]],1)</f>
        <v>42644</v>
      </c>
      <c r="G3702" s="160">
        <v>12329</v>
      </c>
      <c r="H3702" s="25">
        <v>890400869</v>
      </c>
      <c r="I3702" s="3" t="str">
        <f>+VLOOKUP(FACTURACION[[#This Row],[NIT]],TABLACLIENTE,2,FALSE)</f>
        <v>SURTIDORA DE GAS DEL CARIBE S.A. E.S.P. (SURTIGAS S.A. E.S.P.)</v>
      </c>
      <c r="J3702" s="3" t="s">
        <v>21</v>
      </c>
      <c r="K3702" s="12" t="str">
        <f>+VLOOKUP(FACTURACION[[#This Row],[REFERENCIA]],CODINV,2,FALSE)</f>
        <v>MEDIDOR AC-630 C:1 1/4" MAOP 25PSIG CON CONECTORES</v>
      </c>
      <c r="L3702" s="12" t="str">
        <f>IF(VLOOKUP(FACTURACION[[#This Row],[REFERENCIA]],CODINV,3,FALSE)=0,"",VLOOKUP(FACTURACION[[#This Row],[REFERENCIA]],CODINV,3,FALSE))</f>
        <v/>
      </c>
      <c r="M3702" s="12" t="str">
        <f>+VLOOKUP(FACTURACION[[#This Row],[REFERENCIA]],CODINV,4,FALSE)</f>
        <v>MEDIDORES</v>
      </c>
      <c r="N3702" s="12" t="str">
        <f>+VLOOKUP(FACTURACION[[#This Row],[REFERENCIA]],CODINV,5,FALSE)</f>
        <v>HONEYWELL</v>
      </c>
      <c r="O3702" s="3">
        <v>10</v>
      </c>
      <c r="P3702" s="31">
        <v>1814450</v>
      </c>
      <c r="Q3702" s="24">
        <f>+FACTURACION[[#This Row],[CANTIDAD]]*FACTURACION[[#This Row],[VR UNITARIO]]/1000</f>
        <v>18144.5</v>
      </c>
      <c r="R3702" s="3" t="str">
        <f>+VLOOKUP(FACTURACION[[#This Row],[NIT]],TABLACLIENTE,5,FALSE)</f>
        <v>CARTAGENA</v>
      </c>
    </row>
    <row r="3703" spans="3:18">
      <c r="C3703" s="29">
        <v>2016</v>
      </c>
      <c r="D3703" s="30" t="s">
        <v>703</v>
      </c>
      <c r="E3703" s="30">
        <f>MONTH(FACTURACION[[#This Row],[MES]]&amp;1)</f>
        <v>10</v>
      </c>
      <c r="F3703" s="223">
        <f>DATE(FACTURACION[[#This Row],[AÑO]],FACTURACION[[#This Row],[Mes numero]],1)</f>
        <v>42644</v>
      </c>
      <c r="G3703" s="160">
        <v>12329</v>
      </c>
      <c r="H3703" s="25">
        <v>890400869</v>
      </c>
      <c r="I3703" s="3" t="str">
        <f>+VLOOKUP(FACTURACION[[#This Row],[NIT]],TABLACLIENTE,2,FALSE)</f>
        <v>SURTIDORA DE GAS DEL CARIBE S.A. E.S.P. (SURTIGAS S.A. E.S.P.)</v>
      </c>
      <c r="J3703" s="3" t="s">
        <v>59</v>
      </c>
      <c r="K3703" s="12" t="str">
        <f>+VLOOKUP(FACTURACION[[#This Row],[REFERENCIA]],CODINV,2,FALSE)</f>
        <v>MEDIDOR AL-1000 C:1 1/2" MAOP 25 PSIG CON CONECTORES</v>
      </c>
      <c r="L3703" s="12" t="str">
        <f>IF(VLOOKUP(FACTURACION[[#This Row],[REFERENCIA]],CODINV,3,FALSE)=0,"",VLOOKUP(FACTURACION[[#This Row],[REFERENCIA]],CODINV,3,FALSE))</f>
        <v/>
      </c>
      <c r="M3703" s="12" t="str">
        <f>+VLOOKUP(FACTURACION[[#This Row],[REFERENCIA]],CODINV,4,FALSE)</f>
        <v>MEDIDORES</v>
      </c>
      <c r="N3703" s="12" t="str">
        <f>+VLOOKUP(FACTURACION[[#This Row],[REFERENCIA]],CODINV,5,FALSE)</f>
        <v>HONEYWELL</v>
      </c>
      <c r="O3703" s="3">
        <v>3</v>
      </c>
      <c r="P3703" s="31">
        <v>3554019</v>
      </c>
      <c r="Q3703" s="24">
        <f>+FACTURACION[[#This Row],[CANTIDAD]]*FACTURACION[[#This Row],[VR UNITARIO]]/1000</f>
        <v>10662.057000000001</v>
      </c>
      <c r="R3703" s="3" t="str">
        <f>+VLOOKUP(FACTURACION[[#This Row],[NIT]],TABLACLIENTE,5,FALSE)</f>
        <v>CARTAGENA</v>
      </c>
    </row>
    <row r="3704" spans="3:18">
      <c r="C3704" s="29">
        <v>2016</v>
      </c>
      <c r="D3704" s="30" t="s">
        <v>703</v>
      </c>
      <c r="E3704" s="30">
        <f>MONTH(FACTURACION[[#This Row],[MES]]&amp;1)</f>
        <v>10</v>
      </c>
      <c r="F3704" s="223">
        <f>DATE(FACTURACION[[#This Row],[AÑO]],FACTURACION[[#This Row],[Mes numero]],1)</f>
        <v>42644</v>
      </c>
      <c r="G3704" s="160">
        <v>12343</v>
      </c>
      <c r="H3704" s="25">
        <v>800167643</v>
      </c>
      <c r="I3704" s="3" t="str">
        <f>+VLOOKUP(FACTURACION[[#This Row],[NIT]],TABLACLIENTE,2,FALSE)</f>
        <v>GASES DE OCCIDENTE S.A. E.S.P. (GDO)</v>
      </c>
      <c r="J3704" s="3" t="s">
        <v>262</v>
      </c>
      <c r="K3704" s="12" t="str">
        <f>+VLOOKUP(FACTURACION[[#This Row],[REFERENCIA]],CODINV,2,FALSE)</f>
        <v>MEDIDOR AL-425 C:1 1/4" MAOP 25 PSIG</v>
      </c>
      <c r="L3704" s="12" t="str">
        <f>IF(VLOOKUP(FACTURACION[[#This Row],[REFERENCIA]],CODINV,3,FALSE)=0,"",VLOOKUP(FACTURACION[[#This Row],[REFERENCIA]],CODINV,3,FALSE))</f>
        <v/>
      </c>
      <c r="M3704" s="12" t="str">
        <f>+VLOOKUP(FACTURACION[[#This Row],[REFERENCIA]],CODINV,4,FALSE)</f>
        <v>MEDIDORES</v>
      </c>
      <c r="N3704" s="12" t="str">
        <f>+VLOOKUP(FACTURACION[[#This Row],[REFERENCIA]],CODINV,5,FALSE)</f>
        <v>HONEYWELL</v>
      </c>
      <c r="O3704" s="3">
        <v>30</v>
      </c>
      <c r="P3704" s="31">
        <v>641077</v>
      </c>
      <c r="Q3704" s="24">
        <f>+FACTURACION[[#This Row],[CANTIDAD]]*FACTURACION[[#This Row],[VR UNITARIO]]/1000</f>
        <v>19232.310000000001</v>
      </c>
      <c r="R3704" s="3" t="str">
        <f>+VLOOKUP(FACTURACION[[#This Row],[NIT]],TABLACLIENTE,5,FALSE)</f>
        <v>CALI</v>
      </c>
    </row>
    <row r="3705" spans="3:18">
      <c r="C3705" s="29">
        <v>2016</v>
      </c>
      <c r="D3705" s="30" t="s">
        <v>703</v>
      </c>
      <c r="E3705" s="30">
        <f>MONTH(FACTURACION[[#This Row],[MES]]&amp;1)</f>
        <v>10</v>
      </c>
      <c r="F3705" s="223">
        <f>DATE(FACTURACION[[#This Row],[AÑO]],FACTURACION[[#This Row],[Mes numero]],1)</f>
        <v>42644</v>
      </c>
      <c r="G3705" s="160">
        <v>12344</v>
      </c>
      <c r="H3705" s="25">
        <v>800021272</v>
      </c>
      <c r="I3705" s="3" t="str">
        <f>+VLOOKUP(FACTURACION[[#This Row],[NIT]],TABLACLIENTE,2,FALSE)</f>
        <v>GASES DEL LLANO S.A. E.S.P (LLANOGAS S.A. E.S.P.)</v>
      </c>
      <c r="J3705" s="3" t="s">
        <v>262</v>
      </c>
      <c r="K3705" s="12" t="str">
        <f>+VLOOKUP(FACTURACION[[#This Row],[REFERENCIA]],CODINV,2,FALSE)</f>
        <v>MEDIDOR AL-425 C:1 1/4" MAOP 25 PSIG</v>
      </c>
      <c r="L3705" s="12" t="str">
        <f>IF(VLOOKUP(FACTURACION[[#This Row],[REFERENCIA]],CODINV,3,FALSE)=0,"",VLOOKUP(FACTURACION[[#This Row],[REFERENCIA]],CODINV,3,FALSE))</f>
        <v/>
      </c>
      <c r="M3705" s="12" t="str">
        <f>+VLOOKUP(FACTURACION[[#This Row],[REFERENCIA]],CODINV,4,FALSE)</f>
        <v>MEDIDORES</v>
      </c>
      <c r="N3705" s="12" t="str">
        <f>+VLOOKUP(FACTURACION[[#This Row],[REFERENCIA]],CODINV,5,FALSE)</f>
        <v>HONEYWELL</v>
      </c>
      <c r="O3705" s="3">
        <v>2</v>
      </c>
      <c r="P3705" s="31">
        <v>735303</v>
      </c>
      <c r="Q3705" s="24">
        <f>+FACTURACION[[#This Row],[CANTIDAD]]*FACTURACION[[#This Row],[VR UNITARIO]]/1000</f>
        <v>1470.606</v>
      </c>
      <c r="R3705" s="3" t="str">
        <f>+VLOOKUP(FACTURACION[[#This Row],[NIT]],TABLACLIENTE,5,FALSE)</f>
        <v>VILLAVICENCIO</v>
      </c>
    </row>
    <row r="3706" spans="3:18">
      <c r="C3706" s="29">
        <v>2016</v>
      </c>
      <c r="D3706" s="30" t="s">
        <v>703</v>
      </c>
      <c r="E3706" s="30">
        <f>MONTH(FACTURACION[[#This Row],[MES]]&amp;1)</f>
        <v>10</v>
      </c>
      <c r="F3706" s="223">
        <f>DATE(FACTURACION[[#This Row],[AÑO]],FACTURACION[[#This Row],[Mes numero]],1)</f>
        <v>42644</v>
      </c>
      <c r="G3706" s="160">
        <v>12346</v>
      </c>
      <c r="H3706" s="25">
        <v>800167643</v>
      </c>
      <c r="I3706" s="3" t="str">
        <f>+VLOOKUP(FACTURACION[[#This Row],[NIT]],TABLACLIENTE,2,FALSE)</f>
        <v>GASES DE OCCIDENTE S.A. E.S.P. (GDO)</v>
      </c>
      <c r="J3706" s="3" t="s">
        <v>491</v>
      </c>
      <c r="K3706" s="12" t="str">
        <f>+VLOOKUP(FACTURACION[[#This Row],[REFERENCIA]],CODINV,2,FALSE)</f>
        <v>COUPLING MECANICO ELSTER 2" IPS</v>
      </c>
      <c r="L3706" s="12" t="str">
        <f>IF(VLOOKUP(FACTURACION[[#This Row],[REFERENCIA]],CODINV,3,FALSE)=0,"",VLOOKUP(FACTURACION[[#This Row],[REFERENCIA]],CODINV,3,FALSE))</f>
        <v>50314</v>
      </c>
      <c r="M3706" s="12" t="str">
        <f>+VLOOKUP(FACTURACION[[#This Row],[REFERENCIA]],CODINV,4,FALSE)</f>
        <v>REPUESTOS Y ACCESORIOS</v>
      </c>
      <c r="N3706" s="12" t="str">
        <f>+VLOOKUP(FACTURACION[[#This Row],[REFERENCIA]],CODINV,5,FALSE)</f>
        <v>HONEYWELL</v>
      </c>
      <c r="O3706" s="3">
        <v>10</v>
      </c>
      <c r="P3706" s="31">
        <v>195962</v>
      </c>
      <c r="Q3706" s="24">
        <f>+FACTURACION[[#This Row],[CANTIDAD]]*FACTURACION[[#This Row],[VR UNITARIO]]/1000</f>
        <v>1959.62</v>
      </c>
      <c r="R3706" s="3" t="str">
        <f>+VLOOKUP(FACTURACION[[#This Row],[NIT]],TABLACLIENTE,5,FALSE)</f>
        <v>CALI</v>
      </c>
    </row>
    <row r="3707" spans="3:18">
      <c r="C3707" s="29">
        <v>2016</v>
      </c>
      <c r="D3707" s="30" t="s">
        <v>703</v>
      </c>
      <c r="E3707" s="30">
        <f>MONTH(FACTURACION[[#This Row],[MES]]&amp;1)</f>
        <v>10</v>
      </c>
      <c r="F3707" s="223">
        <f>DATE(FACTURACION[[#This Row],[AÑO]],FACTURACION[[#This Row],[Mes numero]],1)</f>
        <v>42644</v>
      </c>
      <c r="G3707" s="160">
        <v>12334</v>
      </c>
      <c r="H3707" s="25">
        <v>860510723</v>
      </c>
      <c r="I3707" s="3" t="str">
        <f>+VLOOKUP(FACTURACION[[#This Row],[NIT]],TABLACLIENTE,2,FALSE)</f>
        <v>SAENA DE COLOMBIA S.A.</v>
      </c>
      <c r="J3707" s="3" t="s">
        <v>159</v>
      </c>
      <c r="K3707" s="12" t="str">
        <f>+VLOOKUP(FACTURACION[[#This Row],[REFERENCIA]],CODINV,2,FALSE)</f>
        <v>REG 1813B2 C:1 R:12-28 O: 1/2</v>
      </c>
      <c r="L3707" s="12" t="str">
        <f>IF(VLOOKUP(FACTURACION[[#This Row],[REFERENCIA]],CODINV,3,FALSE)=0,"",VLOOKUP(FACTURACION[[#This Row],[REFERENCIA]],CODINV,3,FALSE))</f>
        <v/>
      </c>
      <c r="M3707" s="12" t="str">
        <f>+VLOOKUP(FACTURACION[[#This Row],[REFERENCIA]],CODINV,4,FALSE)</f>
        <v>REGULADORES</v>
      </c>
      <c r="N3707" s="12" t="str">
        <f>+VLOOKUP(FACTURACION[[#This Row],[REFERENCIA]],CODINV,5,FALSE)</f>
        <v>HONEYWELL</v>
      </c>
      <c r="O3707" s="3">
        <v>2</v>
      </c>
      <c r="P3707" s="31">
        <v>145000</v>
      </c>
      <c r="Q3707" s="24">
        <f>+FACTURACION[[#This Row],[CANTIDAD]]*FACTURACION[[#This Row],[VR UNITARIO]]/1000</f>
        <v>290</v>
      </c>
      <c r="R3707" s="3" t="str">
        <f>+VLOOKUP(FACTURACION[[#This Row],[NIT]],TABLACLIENTE,5,FALSE)</f>
        <v>BOGOTÁ D.C.</v>
      </c>
    </row>
    <row r="3708" spans="3:18">
      <c r="C3708" s="29">
        <v>2016</v>
      </c>
      <c r="D3708" s="30" t="s">
        <v>703</v>
      </c>
      <c r="E3708" s="30">
        <f>MONTH(FACTURACION[[#This Row],[MES]]&amp;1)</f>
        <v>10</v>
      </c>
      <c r="F3708" s="223">
        <f>DATE(FACTURACION[[#This Row],[AÑO]],FACTURACION[[#This Row],[Mes numero]],1)</f>
        <v>42644</v>
      </c>
      <c r="G3708" s="160">
        <v>12353</v>
      </c>
      <c r="H3708" s="25">
        <v>860510723</v>
      </c>
      <c r="I3708" s="3" t="str">
        <f>+VLOOKUP(FACTURACION[[#This Row],[NIT]],TABLACLIENTE,2,FALSE)</f>
        <v>SAENA DE COLOMBIA S.A.</v>
      </c>
      <c r="J3708" s="3" t="s">
        <v>159</v>
      </c>
      <c r="K3708" s="12" t="str">
        <f>+VLOOKUP(FACTURACION[[#This Row],[REFERENCIA]],CODINV,2,FALSE)</f>
        <v>REG 1813B2 C:1 R:12-28 O: 1/2</v>
      </c>
      <c r="L3708" s="12" t="str">
        <f>IF(VLOOKUP(FACTURACION[[#This Row],[REFERENCIA]],CODINV,3,FALSE)=0,"",VLOOKUP(FACTURACION[[#This Row],[REFERENCIA]],CODINV,3,FALSE))</f>
        <v/>
      </c>
      <c r="M3708" s="12" t="str">
        <f>+VLOOKUP(FACTURACION[[#This Row],[REFERENCIA]],CODINV,4,FALSE)</f>
        <v>REGULADORES</v>
      </c>
      <c r="N3708" s="12" t="str">
        <f>+VLOOKUP(FACTURACION[[#This Row],[REFERENCIA]],CODINV,5,FALSE)</f>
        <v>HONEYWELL</v>
      </c>
      <c r="O3708" s="3">
        <v>2</v>
      </c>
      <c r="P3708" s="31">
        <v>145000</v>
      </c>
      <c r="Q3708" s="24">
        <f>+FACTURACION[[#This Row],[CANTIDAD]]*FACTURACION[[#This Row],[VR UNITARIO]]/1000</f>
        <v>290</v>
      </c>
      <c r="R3708" s="3" t="str">
        <f>+VLOOKUP(FACTURACION[[#This Row],[NIT]],TABLACLIENTE,5,FALSE)</f>
        <v>BOGOTÁ D.C.</v>
      </c>
    </row>
    <row r="3709" spans="3:18">
      <c r="C3709" s="29">
        <v>2016</v>
      </c>
      <c r="D3709" s="30" t="s">
        <v>703</v>
      </c>
      <c r="E3709" s="30">
        <f>MONTH(FACTURACION[[#This Row],[MES]]&amp;1)</f>
        <v>10</v>
      </c>
      <c r="F3709" s="223">
        <f>DATE(FACTURACION[[#This Row],[AÑO]],FACTURACION[[#This Row],[Mes numero]],1)</f>
        <v>42644</v>
      </c>
      <c r="G3709" s="160">
        <v>12356</v>
      </c>
      <c r="H3709" s="25">
        <v>860510723</v>
      </c>
      <c r="I3709" s="3" t="str">
        <f>+VLOOKUP(FACTURACION[[#This Row],[NIT]],TABLACLIENTE,2,FALSE)</f>
        <v>SAENA DE COLOMBIA S.A.</v>
      </c>
      <c r="J3709" s="3" t="s">
        <v>960</v>
      </c>
      <c r="K3709" s="12" t="str">
        <f>+VLOOKUP(FACTURACION[[#This Row],[REFERENCIA]],CODINV,2,FALSE)</f>
        <v>REG. 1800 CPB2 1" O: 5/16 R: STD</v>
      </c>
      <c r="L3709" s="12" t="str">
        <f>IF(VLOOKUP(FACTURACION[[#This Row],[REFERENCIA]],CODINV,3,FALSE)=0,"",VLOOKUP(FACTURACION[[#This Row],[REFERENCIA]],CODINV,3,FALSE))</f>
        <v/>
      </c>
      <c r="M3709" s="12" t="str">
        <f>+VLOOKUP(FACTURACION[[#This Row],[REFERENCIA]],CODINV,4,FALSE)</f>
        <v>REGULADORES</v>
      </c>
      <c r="N3709" s="12" t="str">
        <f>+VLOOKUP(FACTURACION[[#This Row],[REFERENCIA]],CODINV,5,FALSE)</f>
        <v>HONEYWELL</v>
      </c>
      <c r="O3709" s="3">
        <v>1</v>
      </c>
      <c r="P3709" s="31">
        <v>690000</v>
      </c>
      <c r="Q3709" s="24">
        <f>+FACTURACION[[#This Row],[CANTIDAD]]*FACTURACION[[#This Row],[VR UNITARIO]]/1000</f>
        <v>690</v>
      </c>
      <c r="R3709" s="3" t="str">
        <f>+VLOOKUP(FACTURACION[[#This Row],[NIT]],TABLACLIENTE,5,FALSE)</f>
        <v>BOGOTÁ D.C.</v>
      </c>
    </row>
    <row r="3710" spans="3:18">
      <c r="C3710" s="29">
        <v>2016</v>
      </c>
      <c r="D3710" s="30" t="s">
        <v>703</v>
      </c>
      <c r="E3710" s="30">
        <f>MONTH(FACTURACION[[#This Row],[MES]]&amp;1)</f>
        <v>10</v>
      </c>
      <c r="F3710" s="223">
        <f>DATE(FACTURACION[[#This Row],[AÑO]],FACTURACION[[#This Row],[Mes numero]],1)</f>
        <v>42644</v>
      </c>
      <c r="G3710" s="160">
        <v>12337</v>
      </c>
      <c r="H3710" s="25">
        <v>830037628</v>
      </c>
      <c r="I3710" s="3" t="str">
        <f>+VLOOKUP(FACTURACION[[#This Row],[NIT]],TABLACLIENTE,2,FALSE)</f>
        <v>CONSTRUCCIONES TERMICAS LIMITADA CONSTRUTERM</v>
      </c>
      <c r="J3710" s="3" t="s">
        <v>905</v>
      </c>
      <c r="K3710" s="12" t="str">
        <f>+VLOOKUP(FACTURACION[[#This Row],[REFERENCIA]],CODINV,2,FALSE)</f>
        <v>REG. 1800 CPB2 1" O:1/2 R:STD</v>
      </c>
      <c r="L3710" s="12" t="str">
        <f>IF(VLOOKUP(FACTURACION[[#This Row],[REFERENCIA]],CODINV,3,FALSE)=0,"",VLOOKUP(FACTURACION[[#This Row],[REFERENCIA]],CODINV,3,FALSE))</f>
        <v/>
      </c>
      <c r="M3710" s="12" t="str">
        <f>+VLOOKUP(FACTURACION[[#This Row],[REFERENCIA]],CODINV,4,FALSE)</f>
        <v>REGULADORES</v>
      </c>
      <c r="N3710" s="12" t="str">
        <f>+VLOOKUP(FACTURACION[[#This Row],[REFERENCIA]],CODINV,5,FALSE)</f>
        <v>HONEYWELL</v>
      </c>
      <c r="O3710" s="3">
        <v>1</v>
      </c>
      <c r="P3710" s="31">
        <v>700000</v>
      </c>
      <c r="Q3710" s="24">
        <f>+FACTURACION[[#This Row],[CANTIDAD]]*FACTURACION[[#This Row],[VR UNITARIO]]/1000</f>
        <v>700</v>
      </c>
      <c r="R3710" s="3" t="str">
        <f>+VLOOKUP(FACTURACION[[#This Row],[NIT]],TABLACLIENTE,5,FALSE)</f>
        <v>BOGOTÁ D.C.</v>
      </c>
    </row>
    <row r="3711" spans="3:18">
      <c r="C3711" s="29">
        <v>2016</v>
      </c>
      <c r="D3711" s="30" t="s">
        <v>703</v>
      </c>
      <c r="E3711" s="30">
        <f>MONTH(FACTURACION[[#This Row],[MES]]&amp;1)</f>
        <v>10</v>
      </c>
      <c r="F3711" s="223">
        <f>DATE(FACTURACION[[#This Row],[AÑO]],FACTURACION[[#This Row],[Mes numero]],1)</f>
        <v>42644</v>
      </c>
      <c r="G3711" s="160">
        <v>12377</v>
      </c>
      <c r="H3711" s="25">
        <v>822001073</v>
      </c>
      <c r="I3711" s="3" t="str">
        <f>+VLOOKUP(FACTURACION[[#This Row],[NIT]],TABLACLIENTE,2,FALSE)</f>
        <v>MADIGAS INGENIEROS S.A. E.S.P.</v>
      </c>
      <c r="J3711" s="3" t="s">
        <v>5</v>
      </c>
      <c r="K3711" s="12" t="str">
        <f>+VLOOKUP(FACTURACION[[#This Row],[REFERENCIA]],CODINV,2,FALSE)</f>
        <v>REG. 1800 CPB2 1 1-4· O: 5/16" R: STD</v>
      </c>
      <c r="L3711" s="12" t="str">
        <f>IF(VLOOKUP(FACTURACION[[#This Row],[REFERENCIA]],CODINV,3,FALSE)=0,"",VLOOKUP(FACTURACION[[#This Row],[REFERENCIA]],CODINV,3,FALSE))</f>
        <v/>
      </c>
      <c r="M3711" s="12" t="str">
        <f>+VLOOKUP(FACTURACION[[#This Row],[REFERENCIA]],CODINV,4,FALSE)</f>
        <v>REGULADORES</v>
      </c>
      <c r="N3711" s="12" t="str">
        <f>+VLOOKUP(FACTURACION[[#This Row],[REFERENCIA]],CODINV,5,FALSE)</f>
        <v>HONEYWELL</v>
      </c>
      <c r="O3711" s="3">
        <v>2</v>
      </c>
      <c r="P3711" s="31">
        <v>768000</v>
      </c>
      <c r="Q3711" s="24">
        <f>+FACTURACION[[#This Row],[CANTIDAD]]*FACTURACION[[#This Row],[VR UNITARIO]]/1000</f>
        <v>1536</v>
      </c>
      <c r="R3711" s="3" t="str">
        <f>+VLOOKUP(FACTURACION[[#This Row],[NIT]],TABLACLIENTE,5,FALSE)</f>
        <v>ACACIAS</v>
      </c>
    </row>
    <row r="3712" spans="3:18">
      <c r="C3712" s="29">
        <v>2016</v>
      </c>
      <c r="D3712" s="30" t="s">
        <v>703</v>
      </c>
      <c r="E3712" s="30">
        <f>MONTH(FACTURACION[[#This Row],[MES]]&amp;1)</f>
        <v>10</v>
      </c>
      <c r="F3712" s="223">
        <f>DATE(FACTURACION[[#This Row],[AÑO]],FACTURACION[[#This Row],[Mes numero]],1)</f>
        <v>42644</v>
      </c>
      <c r="G3712" s="160">
        <v>12353</v>
      </c>
      <c r="H3712" s="25">
        <v>860510723</v>
      </c>
      <c r="I3712" s="3" t="str">
        <f>+VLOOKUP(FACTURACION[[#This Row],[NIT]],TABLACLIENTE,2,FALSE)</f>
        <v>SAENA DE COLOMBIA S.A.</v>
      </c>
      <c r="J3712" s="3" t="s">
        <v>5</v>
      </c>
      <c r="K3712" s="12" t="str">
        <f>+VLOOKUP(FACTURACION[[#This Row],[REFERENCIA]],CODINV,2,FALSE)</f>
        <v>REG. 1800 CPB2 1 1-4· O: 5/16" R: STD</v>
      </c>
      <c r="L3712" s="12" t="str">
        <f>IF(VLOOKUP(FACTURACION[[#This Row],[REFERENCIA]],CODINV,3,FALSE)=0,"",VLOOKUP(FACTURACION[[#This Row],[REFERENCIA]],CODINV,3,FALSE))</f>
        <v/>
      </c>
      <c r="M3712" s="12" t="str">
        <f>+VLOOKUP(FACTURACION[[#This Row],[REFERENCIA]],CODINV,4,FALSE)</f>
        <v>REGULADORES</v>
      </c>
      <c r="N3712" s="12" t="str">
        <f>+VLOOKUP(FACTURACION[[#This Row],[REFERENCIA]],CODINV,5,FALSE)</f>
        <v>HONEYWELL</v>
      </c>
      <c r="O3712" s="3">
        <v>1</v>
      </c>
      <c r="P3712" s="31">
        <v>560000</v>
      </c>
      <c r="Q3712" s="24">
        <f>+FACTURACION[[#This Row],[CANTIDAD]]*FACTURACION[[#This Row],[VR UNITARIO]]/1000</f>
        <v>560</v>
      </c>
      <c r="R3712" s="3" t="str">
        <f>+VLOOKUP(FACTURACION[[#This Row],[NIT]],TABLACLIENTE,5,FALSE)</f>
        <v>BOGOTÁ D.C.</v>
      </c>
    </row>
    <row r="3713" spans="3:18">
      <c r="C3713" s="29">
        <v>2016</v>
      </c>
      <c r="D3713" s="30" t="s">
        <v>703</v>
      </c>
      <c r="E3713" s="30">
        <f>MONTH(FACTURACION[[#This Row],[MES]]&amp;1)</f>
        <v>10</v>
      </c>
      <c r="F3713" s="223">
        <f>DATE(FACTURACION[[#This Row],[AÑO]],FACTURACION[[#This Row],[Mes numero]],1)</f>
        <v>42644</v>
      </c>
      <c r="G3713" s="160">
        <v>12359</v>
      </c>
      <c r="H3713" s="20">
        <v>900257051</v>
      </c>
      <c r="I3713" s="2" t="str">
        <f>+VLOOKUP(FACTURACION[[#This Row],[NIT]],TABLACLIENTE,2,FALSE)</f>
        <v>GRUPO GEMLSA SAS</v>
      </c>
      <c r="J3713" s="3" t="s">
        <v>1</v>
      </c>
      <c r="K3713" s="12" t="str">
        <f>+VLOOKUP(FACTURACION[[#This Row],[REFERENCIA]],CODINV,2,FALSE)</f>
        <v>RES 12-28" W.C. BLANCO</v>
      </c>
      <c r="L3713" s="12" t="str">
        <f>IF(VLOOKUP(FACTURACION[[#This Row],[REFERENCIA]],CODINV,3,FALSE)=0,"",VLOOKUP(FACTURACION[[#This Row],[REFERENCIA]],CODINV,3,FALSE))</f>
        <v>70017P060</v>
      </c>
      <c r="M3713" s="12" t="str">
        <f>+VLOOKUP(FACTURACION[[#This Row],[REFERENCIA]],CODINV,4,FALSE)</f>
        <v>REPUESTOS Y ACCESORIOS</v>
      </c>
      <c r="N3713" s="12" t="str">
        <f>+VLOOKUP(FACTURACION[[#This Row],[REFERENCIA]],CODINV,5,FALSE)</f>
        <v>HONEYWELL</v>
      </c>
      <c r="O3713" s="3">
        <v>1</v>
      </c>
      <c r="P3713" s="31">
        <v>15000</v>
      </c>
      <c r="Q3713" s="24">
        <f>+FACTURACION[[#This Row],[CANTIDAD]]*FACTURACION[[#This Row],[VR UNITARIO]]/1000</f>
        <v>15</v>
      </c>
      <c r="R3713" s="3" t="str">
        <f>+VLOOKUP(FACTURACION[[#This Row],[NIT]],TABLACLIENTE,5,FALSE)</f>
        <v>BOGOTÁ D.C.</v>
      </c>
    </row>
    <row r="3714" spans="3:18">
      <c r="C3714" s="29">
        <v>2016</v>
      </c>
      <c r="D3714" s="30" t="s">
        <v>703</v>
      </c>
      <c r="E3714" s="30">
        <f>MONTH(FACTURACION[[#This Row],[MES]]&amp;1)</f>
        <v>10</v>
      </c>
      <c r="F3714" s="223">
        <f>DATE(FACTURACION[[#This Row],[AÑO]],FACTURACION[[#This Row],[Mes numero]],1)</f>
        <v>42644</v>
      </c>
      <c r="G3714" s="160">
        <v>12351</v>
      </c>
      <c r="H3714" s="25">
        <v>891101577</v>
      </c>
      <c r="I3714" s="3" t="str">
        <f>+VLOOKUP(FACTURACION[[#This Row],[NIT]],TABLACLIENTE,2,FALSE)</f>
        <v>ALCANOS DE COLOMBIA S.A. E.S.P</v>
      </c>
      <c r="J3714" s="3" t="s">
        <v>598</v>
      </c>
      <c r="K3714" s="12" t="str">
        <f>+VLOOKUP(FACTURACION[[#This Row],[REFERENCIA]],CODINV,2,FALSE)</f>
        <v>ORIFICE VALVE, 3/8". THE ALUMINUM ORIFICE WILL BE DYED LIGHT BLUE.</v>
      </c>
      <c r="L3714" s="12" t="str">
        <f>IF(VLOOKUP(FACTURACION[[#This Row],[REFERENCIA]],CODINV,3,FALSE)=0,"",VLOOKUP(FACTURACION[[#This Row],[REFERENCIA]],CODINV,3,FALSE))</f>
        <v>72494P023</v>
      </c>
      <c r="M3714" s="12" t="str">
        <f>+VLOOKUP(FACTURACION[[#This Row],[REFERENCIA]],CODINV,4,FALSE)</f>
        <v>REPUESTOS Y ACCESORIOS</v>
      </c>
      <c r="N3714" s="12" t="str">
        <f>+VLOOKUP(FACTURACION[[#This Row],[REFERENCIA]],CODINV,5,FALSE)</f>
        <v>HONEYWELL</v>
      </c>
      <c r="O3714" s="3">
        <v>5</v>
      </c>
      <c r="P3714" s="31">
        <v>45000</v>
      </c>
      <c r="Q3714" s="24">
        <f>+FACTURACION[[#This Row],[CANTIDAD]]*FACTURACION[[#This Row],[VR UNITARIO]]/1000</f>
        <v>225</v>
      </c>
      <c r="R3714" s="3" t="str">
        <f>+VLOOKUP(FACTURACION[[#This Row],[NIT]],TABLACLIENTE,5,FALSE)</f>
        <v>NEIVA</v>
      </c>
    </row>
    <row r="3715" spans="3:18">
      <c r="C3715" s="29">
        <v>2016</v>
      </c>
      <c r="D3715" s="30" t="s">
        <v>703</v>
      </c>
      <c r="E3715" s="30">
        <f>MONTH(FACTURACION[[#This Row],[MES]]&amp;1)</f>
        <v>10</v>
      </c>
      <c r="F3715" s="223">
        <f>DATE(FACTURACION[[#This Row],[AÑO]],FACTURACION[[#This Row],[Mes numero]],1)</f>
        <v>42644</v>
      </c>
      <c r="G3715" s="160">
        <v>12351</v>
      </c>
      <c r="H3715" s="25">
        <v>891101577</v>
      </c>
      <c r="I3715" s="3" t="str">
        <f>+VLOOKUP(FACTURACION[[#This Row],[NIT]],TABLACLIENTE,2,FALSE)</f>
        <v>ALCANOS DE COLOMBIA S.A. E.S.P</v>
      </c>
      <c r="J3715" s="3" t="s">
        <v>599</v>
      </c>
      <c r="K3715" s="12" t="str">
        <f>+VLOOKUP(FACTURACION[[#This Row],[REFERENCIA]],CODINV,2,FALSE)</f>
        <v>ORIFICE VALVE 1/2" THE ALUMINUM ORIFICE WILL BE DYED ORANGE.</v>
      </c>
      <c r="L3715" s="12" t="str">
        <f>IF(VLOOKUP(FACTURACION[[#This Row],[REFERENCIA]],CODINV,3,FALSE)=0,"",VLOOKUP(FACTURACION[[#This Row],[REFERENCIA]],CODINV,3,FALSE))</f>
        <v>72494P025</v>
      </c>
      <c r="M3715" s="12" t="str">
        <f>+VLOOKUP(FACTURACION[[#This Row],[REFERENCIA]],CODINV,4,FALSE)</f>
        <v>REPUESTOS Y ACCESORIOS</v>
      </c>
      <c r="N3715" s="12" t="str">
        <f>+VLOOKUP(FACTURACION[[#This Row],[REFERENCIA]],CODINV,5,FALSE)</f>
        <v>HONEYWELL</v>
      </c>
      <c r="O3715" s="3">
        <v>5</v>
      </c>
      <c r="P3715" s="31">
        <v>15000</v>
      </c>
      <c r="Q3715" s="24">
        <f>+FACTURACION[[#This Row],[CANTIDAD]]*FACTURACION[[#This Row],[VR UNITARIO]]/1000</f>
        <v>75</v>
      </c>
      <c r="R3715" s="3" t="str">
        <f>+VLOOKUP(FACTURACION[[#This Row],[NIT]],TABLACLIENTE,5,FALSE)</f>
        <v>NEIVA</v>
      </c>
    </row>
    <row r="3716" spans="3:18">
      <c r="C3716" s="29">
        <v>2016</v>
      </c>
      <c r="D3716" s="30" t="s">
        <v>703</v>
      </c>
      <c r="E3716" s="30">
        <f>MONTH(FACTURACION[[#This Row],[MES]]&amp;1)</f>
        <v>10</v>
      </c>
      <c r="F3716" s="223">
        <f>DATE(FACTURACION[[#This Row],[AÑO]],FACTURACION[[#This Row],[Mes numero]],1)</f>
        <v>42644</v>
      </c>
      <c r="G3716" s="160">
        <v>12341</v>
      </c>
      <c r="H3716" s="20">
        <v>900257051</v>
      </c>
      <c r="I3716" s="2" t="str">
        <f>+VLOOKUP(FACTURACION[[#This Row],[NIT]],TABLACLIENTE,2,FALSE)</f>
        <v>GRUPO GEMLSA SAS</v>
      </c>
      <c r="J3716" s="3" t="s">
        <v>610</v>
      </c>
      <c r="K3716" s="12" t="str">
        <f>+VLOOKUP(FACTURACION[[#This Row],[REFERENCIA]],CODINV,2,FALSE)</f>
        <v>RES 14.5-28" W.C.VERDE</v>
      </c>
      <c r="L3716" s="12" t="str">
        <f>IF(VLOOKUP(FACTURACION[[#This Row],[REFERENCIA]],CODINV,3,FALSE)=0,"",VLOOKUP(FACTURACION[[#This Row],[REFERENCIA]],CODINV,3,FALSE))</f>
        <v>71424P020</v>
      </c>
      <c r="M3716" s="12" t="str">
        <f>+VLOOKUP(FACTURACION[[#This Row],[REFERENCIA]],CODINV,4,FALSE)</f>
        <v>REPUESTOS Y ACCESORIOS</v>
      </c>
      <c r="N3716" s="12" t="str">
        <f>+VLOOKUP(FACTURACION[[#This Row],[REFERENCIA]],CODINV,5,FALSE)</f>
        <v>HONEYWELL</v>
      </c>
      <c r="O3716" s="3">
        <v>1</v>
      </c>
      <c r="P3716" s="31">
        <v>45000</v>
      </c>
      <c r="Q3716" s="24">
        <f>+FACTURACION[[#This Row],[CANTIDAD]]*FACTURACION[[#This Row],[VR UNITARIO]]/1000</f>
        <v>45</v>
      </c>
      <c r="R3716" s="3" t="str">
        <f>+VLOOKUP(FACTURACION[[#This Row],[NIT]],TABLACLIENTE,5,FALSE)</f>
        <v>BOGOTÁ D.C.</v>
      </c>
    </row>
    <row r="3717" spans="3:18">
      <c r="C3717" s="29">
        <v>2016</v>
      </c>
      <c r="D3717" s="30" t="s">
        <v>703</v>
      </c>
      <c r="E3717" s="30">
        <f>MONTH(FACTURACION[[#This Row],[MES]]&amp;1)</f>
        <v>10</v>
      </c>
      <c r="F3717" s="223">
        <f>DATE(FACTURACION[[#This Row],[AÑO]],FACTURACION[[#This Row],[Mes numero]],1)</f>
        <v>42644</v>
      </c>
      <c r="G3717" s="160">
        <v>12341</v>
      </c>
      <c r="H3717" s="20">
        <v>900257051</v>
      </c>
      <c r="I3717" s="2" t="str">
        <f>+VLOOKUP(FACTURACION[[#This Row],[NIT]],TABLACLIENTE,2,FALSE)</f>
        <v>GRUPO GEMLSA SAS</v>
      </c>
      <c r="J3717" s="3" t="s">
        <v>620</v>
      </c>
      <c r="K3717" s="12" t="str">
        <f>+VLOOKUP(FACTURACION[[#This Row],[REFERENCIA]],CODINV,2,FALSE)</f>
        <v>ORIFICIO 1"</v>
      </c>
      <c r="L3717" s="12" t="str">
        <f>IF(VLOOKUP(FACTURACION[[#This Row],[REFERENCIA]],CODINV,3,FALSE)=0,"",VLOOKUP(FACTURACION[[#This Row],[REFERENCIA]],CODINV,3,FALSE))</f>
        <v>72983P016</v>
      </c>
      <c r="M3717" s="12" t="str">
        <f>+VLOOKUP(FACTURACION[[#This Row],[REFERENCIA]],CODINV,4,FALSE)</f>
        <v>REPUESTOS Y ACCESORIOS</v>
      </c>
      <c r="N3717" s="12" t="str">
        <f>+VLOOKUP(FACTURACION[[#This Row],[REFERENCIA]],CODINV,5,FALSE)</f>
        <v>HONEYWELL</v>
      </c>
      <c r="O3717" s="3">
        <v>1</v>
      </c>
      <c r="P3717" s="31">
        <v>50000</v>
      </c>
      <c r="Q3717" s="24">
        <f>+FACTURACION[[#This Row],[CANTIDAD]]*FACTURACION[[#This Row],[VR UNITARIO]]/1000</f>
        <v>50</v>
      </c>
      <c r="R3717" s="3" t="str">
        <f>+VLOOKUP(FACTURACION[[#This Row],[NIT]],TABLACLIENTE,5,FALSE)</f>
        <v>BOGOTÁ D.C.</v>
      </c>
    </row>
    <row r="3718" spans="3:18">
      <c r="C3718" s="29">
        <v>2016</v>
      </c>
      <c r="D3718" s="30" t="s">
        <v>703</v>
      </c>
      <c r="E3718" s="30">
        <f>MONTH(FACTURACION[[#This Row],[MES]]&amp;1)</f>
        <v>10</v>
      </c>
      <c r="F3718" s="223">
        <f>DATE(FACTURACION[[#This Row],[AÑO]],FACTURACION[[#This Row],[Mes numero]],1)</f>
        <v>42644</v>
      </c>
      <c r="G3718" s="160">
        <v>12373</v>
      </c>
      <c r="H3718" s="25">
        <v>900103215</v>
      </c>
      <c r="I3718" s="3" t="str">
        <f>+VLOOKUP(FACTURACION[[#This Row],[NIT]],TABLACLIENTE,2,FALSE)</f>
        <v>ACTIVIDADES Y SERVICIOS DE CONSTRUCCION LTDA (ACSECO LTDA.)</v>
      </c>
      <c r="J3718" s="3" t="s">
        <v>586</v>
      </c>
      <c r="K3718" s="12" t="str">
        <f>+VLOOKUP(FACTURACION[[#This Row],[REFERENCIA]],CODINV,2,FALSE)</f>
        <v>RES 200-325 BLANCO-ROJO</v>
      </c>
      <c r="L3718" s="12" t="str">
        <f>IF(VLOOKUP(FACTURACION[[#This Row],[REFERENCIA]],CODINV,3,FALSE)=0,"",VLOOKUP(FACTURACION[[#This Row],[REFERENCIA]],CODINV,3,FALSE))</f>
        <v>71411P046</v>
      </c>
      <c r="M3718" s="12" t="str">
        <f>+VLOOKUP(FACTURACION[[#This Row],[REFERENCIA]],CODINV,4,FALSE)</f>
        <v>REPUESTOS Y ACCESORIOS</v>
      </c>
      <c r="N3718" s="12" t="str">
        <f>+VLOOKUP(FACTURACION[[#This Row],[REFERENCIA]],CODINV,5,FALSE)</f>
        <v>HONEYWELL</v>
      </c>
      <c r="O3718" s="3">
        <v>4</v>
      </c>
      <c r="P3718" s="31">
        <v>40000</v>
      </c>
      <c r="Q3718" s="24">
        <f>+FACTURACION[[#This Row],[CANTIDAD]]*FACTURACION[[#This Row],[VR UNITARIO]]/1000</f>
        <v>160</v>
      </c>
      <c r="R3718" s="3" t="str">
        <f>+VLOOKUP(FACTURACION[[#This Row],[NIT]],TABLACLIENTE,5,FALSE)</f>
        <v>BOGOTÁ D.C.</v>
      </c>
    </row>
    <row r="3719" spans="3:18">
      <c r="C3719" s="29">
        <v>2016</v>
      </c>
      <c r="D3719" s="30" t="s">
        <v>703</v>
      </c>
      <c r="E3719" s="30">
        <f>MONTH(FACTURACION[[#This Row],[MES]]&amp;1)</f>
        <v>10</v>
      </c>
      <c r="F3719" s="223">
        <f>DATE(FACTURACION[[#This Row],[AÑO]],FACTURACION[[#This Row],[Mes numero]],1)</f>
        <v>42644</v>
      </c>
      <c r="G3719" s="160">
        <v>12380</v>
      </c>
      <c r="H3719" s="25">
        <v>900103215</v>
      </c>
      <c r="I3719" s="3" t="str">
        <f>+VLOOKUP(FACTURACION[[#This Row],[NIT]],TABLACLIENTE,2,FALSE)</f>
        <v>ACTIVIDADES Y SERVICIOS DE CONSTRUCCION LTDA (ACSECO LTDA.)</v>
      </c>
      <c r="J3719" s="3" t="s">
        <v>277</v>
      </c>
      <c r="K3719" s="12" t="str">
        <f>+VLOOKUP(FACTURACION[[#This Row],[REFERENCIA]],CODINV,2,FALSE)</f>
        <v>ORIFICIO 3/32"</v>
      </c>
      <c r="L3719" s="12" t="str">
        <f>IF(VLOOKUP(FACTURACION[[#This Row],[REFERENCIA]],CODINV,3,FALSE)=0,"",VLOOKUP(FACTURACION[[#This Row],[REFERENCIA]],CODINV,3,FALSE))</f>
        <v>70033P001</v>
      </c>
      <c r="M3719" s="12" t="str">
        <f>+VLOOKUP(FACTURACION[[#This Row],[REFERENCIA]],CODINV,4,FALSE)</f>
        <v>REPUESTOS Y ACCESORIOS</v>
      </c>
      <c r="N3719" s="12" t="str">
        <f>+VLOOKUP(FACTURACION[[#This Row],[REFERENCIA]],CODINV,5,FALSE)</f>
        <v>HONEYWELL</v>
      </c>
      <c r="O3719" s="3">
        <v>2</v>
      </c>
      <c r="P3719" s="31">
        <v>17000</v>
      </c>
      <c r="Q3719" s="24">
        <f>+FACTURACION[[#This Row],[CANTIDAD]]*FACTURACION[[#This Row],[VR UNITARIO]]/1000</f>
        <v>34</v>
      </c>
      <c r="R3719" s="3" t="str">
        <f>+VLOOKUP(FACTURACION[[#This Row],[NIT]],TABLACLIENTE,5,FALSE)</f>
        <v>BOGOTÁ D.C.</v>
      </c>
    </row>
    <row r="3720" spans="3:18">
      <c r="C3720" s="29">
        <v>2016</v>
      </c>
      <c r="D3720" s="30" t="s">
        <v>703</v>
      </c>
      <c r="E3720" s="30">
        <f>MONTH(FACTURACION[[#This Row],[MES]]&amp;1)</f>
        <v>10</v>
      </c>
      <c r="F3720" s="223">
        <f>DATE(FACTURACION[[#This Row],[AÑO]],FACTURACION[[#This Row],[Mes numero]],1)</f>
        <v>42644</v>
      </c>
      <c r="G3720" s="160">
        <v>12360</v>
      </c>
      <c r="H3720" s="25">
        <v>900103215</v>
      </c>
      <c r="I3720" s="3" t="str">
        <f>+VLOOKUP(FACTURACION[[#This Row],[NIT]],TABLACLIENTE,2,FALSE)</f>
        <v>ACTIVIDADES Y SERVICIOS DE CONSTRUCCION LTDA (ACSECO LTDA.)</v>
      </c>
      <c r="J3720" s="3" t="s">
        <v>151</v>
      </c>
      <c r="K3720" s="12" t="str">
        <f>+VLOOKUP(FACTURACION[[#This Row],[REFERENCIA]],CODINV,2,FALSE)</f>
        <v>DIAFRAGMA BUNA Z-138</v>
      </c>
      <c r="L3720" s="12" t="str">
        <f>IF(VLOOKUP(FACTURACION[[#This Row],[REFERENCIA]],CODINV,3,FALSE)=0,"",VLOOKUP(FACTURACION[[#This Row],[REFERENCIA]],CODINV,3,FALSE))</f>
        <v>70170P028</v>
      </c>
      <c r="M3720" s="12" t="str">
        <f>+VLOOKUP(FACTURACION[[#This Row],[REFERENCIA]],CODINV,4,FALSE)</f>
        <v>REPUESTOS Y ACCESORIOS</v>
      </c>
      <c r="N3720" s="12" t="str">
        <f>+VLOOKUP(FACTURACION[[#This Row],[REFERENCIA]],CODINV,5,FALSE)</f>
        <v>HONEYWELL</v>
      </c>
      <c r="O3720" s="3">
        <v>30</v>
      </c>
      <c r="P3720" s="31">
        <v>19000</v>
      </c>
      <c r="Q3720" s="24">
        <f>+FACTURACION[[#This Row],[CANTIDAD]]*FACTURACION[[#This Row],[VR UNITARIO]]/1000</f>
        <v>570</v>
      </c>
      <c r="R3720" s="3" t="str">
        <f>+VLOOKUP(FACTURACION[[#This Row],[NIT]],TABLACLIENTE,5,FALSE)</f>
        <v>BOGOTÁ D.C.</v>
      </c>
    </row>
    <row r="3721" spans="3:18">
      <c r="C3721" s="29">
        <v>2016</v>
      </c>
      <c r="D3721" s="30" t="s">
        <v>703</v>
      </c>
      <c r="E3721" s="30">
        <f>MONTH(FACTURACION[[#This Row],[MES]]&amp;1)</f>
        <v>10</v>
      </c>
      <c r="F3721" s="223">
        <f>DATE(FACTURACION[[#This Row],[AÑO]],FACTURACION[[#This Row],[Mes numero]],1)</f>
        <v>42644</v>
      </c>
      <c r="G3721" s="160">
        <v>12380</v>
      </c>
      <c r="H3721" s="25">
        <v>900103215</v>
      </c>
      <c r="I3721" s="3" t="str">
        <f>+VLOOKUP(FACTURACION[[#This Row],[NIT]],TABLACLIENTE,2,FALSE)</f>
        <v>ACTIVIDADES Y SERVICIOS DE CONSTRUCCION LTDA (ACSECO LTDA.)</v>
      </c>
      <c r="J3721" s="3" t="s">
        <v>151</v>
      </c>
      <c r="K3721" s="12" t="str">
        <f>+VLOOKUP(FACTURACION[[#This Row],[REFERENCIA]],CODINV,2,FALSE)</f>
        <v>DIAFRAGMA BUNA Z-138</v>
      </c>
      <c r="L3721" s="12" t="str">
        <f>IF(VLOOKUP(FACTURACION[[#This Row],[REFERENCIA]],CODINV,3,FALSE)=0,"",VLOOKUP(FACTURACION[[#This Row],[REFERENCIA]],CODINV,3,FALSE))</f>
        <v>70170P028</v>
      </c>
      <c r="M3721" s="12" t="str">
        <f>+VLOOKUP(FACTURACION[[#This Row],[REFERENCIA]],CODINV,4,FALSE)</f>
        <v>REPUESTOS Y ACCESORIOS</v>
      </c>
      <c r="N3721" s="12" t="str">
        <f>+VLOOKUP(FACTURACION[[#This Row],[REFERENCIA]],CODINV,5,FALSE)</f>
        <v>HONEYWELL</v>
      </c>
      <c r="O3721" s="3">
        <v>30</v>
      </c>
      <c r="P3721" s="31">
        <v>19000</v>
      </c>
      <c r="Q3721" s="24">
        <f>+FACTURACION[[#This Row],[CANTIDAD]]*FACTURACION[[#This Row],[VR UNITARIO]]/1000</f>
        <v>570</v>
      </c>
      <c r="R3721" s="3" t="str">
        <f>+VLOOKUP(FACTURACION[[#This Row],[NIT]],TABLACLIENTE,5,FALSE)</f>
        <v>BOGOTÁ D.C.</v>
      </c>
    </row>
    <row r="3722" spans="3:18">
      <c r="C3722" s="29">
        <v>2016</v>
      </c>
      <c r="D3722" s="30" t="s">
        <v>703</v>
      </c>
      <c r="E3722" s="30">
        <f>MONTH(FACTURACION[[#This Row],[MES]]&amp;1)</f>
        <v>10</v>
      </c>
      <c r="F3722" s="223">
        <f>DATE(FACTURACION[[#This Row],[AÑO]],FACTURACION[[#This Row],[Mes numero]],1)</f>
        <v>42644</v>
      </c>
      <c r="G3722" s="160">
        <v>12349</v>
      </c>
      <c r="H3722" s="25">
        <v>890105526</v>
      </c>
      <c r="I3722" s="3" t="str">
        <f>+VLOOKUP(FACTURACION[[#This Row],[NIT]],TABLACLIENTE,2,FALSE)</f>
        <v>PROMIGAS S.A. E.S.P.</v>
      </c>
      <c r="J3722" s="3" t="s">
        <v>151</v>
      </c>
      <c r="K3722" s="12" t="str">
        <f>+VLOOKUP(FACTURACION[[#This Row],[REFERENCIA]],CODINV,2,FALSE)</f>
        <v>DIAFRAGMA BUNA Z-138</v>
      </c>
      <c r="L3722" s="12" t="str">
        <f>IF(VLOOKUP(FACTURACION[[#This Row],[REFERENCIA]],CODINV,3,FALSE)=0,"",VLOOKUP(FACTURACION[[#This Row],[REFERENCIA]],CODINV,3,FALSE))</f>
        <v>70170P028</v>
      </c>
      <c r="M3722" s="12" t="str">
        <f>+VLOOKUP(FACTURACION[[#This Row],[REFERENCIA]],CODINV,4,FALSE)</f>
        <v>REPUESTOS Y ACCESORIOS</v>
      </c>
      <c r="N3722" s="12" t="str">
        <f>+VLOOKUP(FACTURACION[[#This Row],[REFERENCIA]],CODINV,5,FALSE)</f>
        <v>HONEYWELL</v>
      </c>
      <c r="O3722" s="3">
        <v>60</v>
      </c>
      <c r="P3722" s="31">
        <v>15400</v>
      </c>
      <c r="Q3722" s="24">
        <f>+FACTURACION[[#This Row],[CANTIDAD]]*FACTURACION[[#This Row],[VR UNITARIO]]/1000</f>
        <v>924</v>
      </c>
      <c r="R3722" s="3" t="str">
        <f>+VLOOKUP(FACTURACION[[#This Row],[NIT]],TABLACLIENTE,5,FALSE)</f>
        <v>BARRANQUILLA</v>
      </c>
    </row>
    <row r="3723" spans="3:18">
      <c r="C3723" s="29">
        <v>2016</v>
      </c>
      <c r="D3723" s="30" t="s">
        <v>703</v>
      </c>
      <c r="E3723" s="30">
        <f>MONTH(FACTURACION[[#This Row],[MES]]&amp;1)</f>
        <v>10</v>
      </c>
      <c r="F3723" s="223">
        <f>DATE(FACTURACION[[#This Row],[AÑO]],FACTURACION[[#This Row],[Mes numero]],1)</f>
        <v>42644</v>
      </c>
      <c r="G3723" s="160">
        <v>12380</v>
      </c>
      <c r="H3723" s="25">
        <v>900103215</v>
      </c>
      <c r="I3723" s="3" t="str">
        <f>+VLOOKUP(FACTURACION[[#This Row],[NIT]],TABLACLIENTE,2,FALSE)</f>
        <v>ACTIVIDADES Y SERVICIOS DE CONSTRUCCION LTDA (ACSECO LTDA.)</v>
      </c>
      <c r="J3723" s="3" t="s">
        <v>274</v>
      </c>
      <c r="K3723" s="12" t="str">
        <f>+VLOOKUP(FACTURACION[[#This Row],[REFERENCIA]],CODINV,2,FALSE)</f>
        <v>SEAT DISC BUNA 80</v>
      </c>
      <c r="L3723" s="12" t="str">
        <f>IF(VLOOKUP(FACTURACION[[#This Row],[REFERENCIA]],CODINV,3,FALSE)=0,"",VLOOKUP(FACTURACION[[#This Row],[REFERENCIA]],CODINV,3,FALSE))</f>
        <v>70041P002</v>
      </c>
      <c r="M3723" s="12" t="str">
        <f>+VLOOKUP(FACTURACION[[#This Row],[REFERENCIA]],CODINV,4,FALSE)</f>
        <v>REPUESTOS Y ACCESORIOS</v>
      </c>
      <c r="N3723" s="12" t="str">
        <f>+VLOOKUP(FACTURACION[[#This Row],[REFERENCIA]],CODINV,5,FALSE)</f>
        <v>HONEYWELL</v>
      </c>
      <c r="O3723" s="3">
        <v>5</v>
      </c>
      <c r="P3723" s="31">
        <v>22000</v>
      </c>
      <c r="Q3723" s="24">
        <f>+FACTURACION[[#This Row],[CANTIDAD]]*FACTURACION[[#This Row],[VR UNITARIO]]/1000</f>
        <v>110</v>
      </c>
      <c r="R3723" s="3" t="str">
        <f>+VLOOKUP(FACTURACION[[#This Row],[NIT]],TABLACLIENTE,5,FALSE)</f>
        <v>BOGOTÁ D.C.</v>
      </c>
    </row>
    <row r="3724" spans="3:18">
      <c r="C3724" s="29">
        <v>2016</v>
      </c>
      <c r="D3724" s="30" t="s">
        <v>703</v>
      </c>
      <c r="E3724" s="30">
        <f>MONTH(FACTURACION[[#This Row],[MES]]&amp;1)</f>
        <v>10</v>
      </c>
      <c r="F3724" s="223">
        <f>DATE(FACTURACION[[#This Row],[AÑO]],FACTURACION[[#This Row],[Mes numero]],1)</f>
        <v>42644</v>
      </c>
      <c r="G3724" s="160">
        <v>12374</v>
      </c>
      <c r="H3724" s="25">
        <v>800074033</v>
      </c>
      <c r="I3724" s="3" t="str">
        <f>+VLOOKUP(FACTURACION[[#This Row],[NIT]],TABLACLIENTE,2,FALSE)</f>
        <v>COMPAÑIAS ASOCIADAS DE GAS S.A. E.S.P (ASOGAS SA ESP)</v>
      </c>
      <c r="J3724" s="3" t="s">
        <v>477</v>
      </c>
      <c r="K3724" s="12" t="str">
        <f>+VLOOKUP(FACTURACION[[#This Row],[REFERENCIA]],CODINV,2,FALSE)</f>
        <v>VALV. EXC. FLUJO. 2X2"  X 1 1/4" NPT</v>
      </c>
      <c r="L3724" s="12" t="str">
        <f>IF(VLOOKUP(FACTURACION[[#This Row],[REFERENCIA]],CODINV,3,FALSE)=0,"",VLOOKUP(FACTURACION[[#This Row],[REFERENCIA]],CODINV,3,FALSE))</f>
        <v>F-190</v>
      </c>
      <c r="M3724" s="12" t="str">
        <f>+VLOOKUP(FACTURACION[[#This Row],[REFERENCIA]],CODINV,4,FALSE)</f>
        <v>REPUESTOS Y ACCESORIOS</v>
      </c>
      <c r="N3724" s="12" t="str">
        <f>+VLOOKUP(FACTURACION[[#This Row],[REFERENCIA]],CODINV,5,FALSE)</f>
        <v>FISHER</v>
      </c>
      <c r="O3724" s="3">
        <v>1</v>
      </c>
      <c r="P3724" s="31">
        <v>150000</v>
      </c>
      <c r="Q3724" s="24">
        <f>+FACTURACION[[#This Row],[CANTIDAD]]*FACTURACION[[#This Row],[VR UNITARIO]]/1000</f>
        <v>150</v>
      </c>
      <c r="R3724" s="3" t="str">
        <f>+VLOOKUP(FACTURACION[[#This Row],[NIT]],TABLACLIENTE,5,FALSE)</f>
        <v>MOSQUERA</v>
      </c>
    </row>
    <row r="3725" spans="3:18">
      <c r="C3725" s="29">
        <v>2016</v>
      </c>
      <c r="D3725" s="30" t="s">
        <v>703</v>
      </c>
      <c r="E3725" s="30">
        <f>MONTH(FACTURACION[[#This Row],[MES]]&amp;1)</f>
        <v>10</v>
      </c>
      <c r="F3725" s="223">
        <f>DATE(FACTURACION[[#This Row],[AÑO]],FACTURACION[[#This Row],[Mes numero]],1)</f>
        <v>42644</v>
      </c>
      <c r="G3725" s="160">
        <v>12335</v>
      </c>
      <c r="H3725" s="25">
        <v>800134497</v>
      </c>
      <c r="I3725" s="3" t="str">
        <f>+VLOOKUP(FACTURACION[[#This Row],[NIT]],TABLACLIENTE,2,FALSE)</f>
        <v>AVICOLA MILUC SAS</v>
      </c>
      <c r="J3725" s="3" t="s">
        <v>382</v>
      </c>
      <c r="K3725" s="12" t="str">
        <f>+VLOOKUP(FACTURACION[[#This Row],[REFERENCIA]],CODINV,2,FALSE)</f>
        <v>MANOMETEO J-501</v>
      </c>
      <c r="L3725" s="12" t="str">
        <f>IF(VLOOKUP(FACTURACION[[#This Row],[REFERENCIA]],CODINV,3,FALSE)=0,"",VLOOKUP(FACTURACION[[#This Row],[REFERENCIA]],CODINV,3,FALSE))</f>
        <v>J-501</v>
      </c>
      <c r="M3725" s="12" t="str">
        <f>+VLOOKUP(FACTURACION[[#This Row],[REFERENCIA]],CODINV,4,FALSE)</f>
        <v>MEDIDORES</v>
      </c>
      <c r="N3725" s="12" t="str">
        <f>+VLOOKUP(FACTURACION[[#This Row],[REFERENCIA]],CODINV,5,FALSE)</f>
        <v>FISHER</v>
      </c>
      <c r="O3725" s="3">
        <v>1</v>
      </c>
      <c r="P3725" s="31">
        <v>35000</v>
      </c>
      <c r="Q3725" s="24">
        <f>+FACTURACION[[#This Row],[CANTIDAD]]*FACTURACION[[#This Row],[VR UNITARIO]]/1000</f>
        <v>35</v>
      </c>
      <c r="R3725" s="3" t="str">
        <f>+VLOOKUP(FACTURACION[[#This Row],[NIT]],TABLACLIENTE,5,FALSE)</f>
        <v>BOGOTÁ D.C.</v>
      </c>
    </row>
    <row r="3726" spans="3:18">
      <c r="C3726" s="29">
        <v>2016</v>
      </c>
      <c r="D3726" s="30" t="s">
        <v>703</v>
      </c>
      <c r="E3726" s="30">
        <f>MONTH(FACTURACION[[#This Row],[MES]]&amp;1)</f>
        <v>10</v>
      </c>
      <c r="F3726" s="223">
        <f>DATE(FACTURACION[[#This Row],[AÑO]],FACTURACION[[#This Row],[Mes numero]],1)</f>
        <v>42644</v>
      </c>
      <c r="G3726" s="160">
        <v>12354</v>
      </c>
      <c r="H3726" s="25">
        <v>800074033</v>
      </c>
      <c r="I3726" s="3" t="str">
        <f>+VLOOKUP(FACTURACION[[#This Row],[NIT]],TABLACLIENTE,2,FALSE)</f>
        <v>COMPAÑIAS ASOCIADAS DE GAS S.A. E.S.P (ASOGAS SA ESP)</v>
      </c>
      <c r="J3726" s="3" t="s">
        <v>334</v>
      </c>
      <c r="K3726" s="12" t="str">
        <f>+VLOOKUP(FACTURACION[[#This Row],[REFERENCIA]],CODINV,2,FALSE)</f>
        <v>CONECT MANGUERA 1 3/4" ACME X 1" NPT</v>
      </c>
      <c r="L3726" s="12" t="str">
        <f>IF(VLOOKUP(FACTURACION[[#This Row],[REFERENCIA]],CODINV,3,FALSE)=0,"",VLOOKUP(FACTURACION[[#This Row],[REFERENCIA]],CODINV,3,FALSE))</f>
        <v/>
      </c>
      <c r="M3726" s="12" t="str">
        <f>+VLOOKUP(FACTURACION[[#This Row],[REFERENCIA]],CODINV,4,FALSE)</f>
        <v>REPUESTOS Y ACCESORIOS</v>
      </c>
      <c r="N3726" s="12" t="str">
        <f>+VLOOKUP(FACTURACION[[#This Row],[REFERENCIA]],CODINV,5,FALSE)</f>
        <v>FISHER</v>
      </c>
      <c r="O3726" s="3">
        <v>1</v>
      </c>
      <c r="P3726" s="31">
        <v>46331</v>
      </c>
      <c r="Q3726" s="24">
        <f>+FACTURACION[[#This Row],[CANTIDAD]]*FACTURACION[[#This Row],[VR UNITARIO]]/1000</f>
        <v>46.331000000000003</v>
      </c>
      <c r="R3726" s="3" t="str">
        <f>+VLOOKUP(FACTURACION[[#This Row],[NIT]],TABLACLIENTE,5,FALSE)</f>
        <v>MOSQUERA</v>
      </c>
    </row>
    <row r="3727" spans="3:18">
      <c r="C3727" s="29">
        <v>2016</v>
      </c>
      <c r="D3727" s="30" t="s">
        <v>703</v>
      </c>
      <c r="E3727" s="30">
        <f>MONTH(FACTURACION[[#This Row],[MES]]&amp;1)</f>
        <v>10</v>
      </c>
      <c r="F3727" s="223">
        <f>DATE(FACTURACION[[#This Row],[AÑO]],FACTURACION[[#This Row],[Mes numero]],1)</f>
        <v>42644</v>
      </c>
      <c r="G3727" s="160">
        <v>12366</v>
      </c>
      <c r="H3727" s="25">
        <v>890310688</v>
      </c>
      <c r="I3727" s="3" t="str">
        <f>+VLOOKUP(FACTURACION[[#This Row],[NIT]],TABLACLIENTE,2,FALSE)</f>
        <v>COLGAS DE OCCIDENTE S.A. E.S.P.</v>
      </c>
      <c r="J3727" s="3" t="s">
        <v>913</v>
      </c>
      <c r="K3727" s="12" t="str">
        <f>+VLOOKUP(FACTURACION[[#This Row],[REFERENCIA]],CODINV,2,FALSE)</f>
        <v>TECLADO</v>
      </c>
      <c r="L3727" s="12" t="str">
        <f>IF(VLOOKUP(FACTURACION[[#This Row],[REFERENCIA]],CODINV,3,FALSE)=0,"",VLOOKUP(FACTURACION[[#This Row],[REFERENCIA]],CODINV,3,FALSE))</f>
        <v/>
      </c>
      <c r="M3727" s="12" t="str">
        <f>+VLOOKUP(FACTURACION[[#This Row],[REFERENCIA]],CODINV,4,FALSE)</f>
        <v>REPUESTOS Y ACCESORIOS</v>
      </c>
      <c r="N3727" s="12" t="str">
        <f>+VLOOKUP(FACTURACION[[#This Row],[REFERENCIA]],CODINV,5,FALSE)</f>
        <v>RED SEAL MEASUREMENT</v>
      </c>
      <c r="O3727" s="3">
        <v>5</v>
      </c>
      <c r="P3727" s="31">
        <v>225820</v>
      </c>
      <c r="Q3727" s="24">
        <f>+FACTURACION[[#This Row],[CANTIDAD]]*FACTURACION[[#This Row],[VR UNITARIO]]/1000</f>
        <v>1129.0999999999999</v>
      </c>
      <c r="R3727" s="3" t="str">
        <f>+VLOOKUP(FACTURACION[[#This Row],[NIT]],TABLACLIENTE,5,FALSE)</f>
        <v>CALI</v>
      </c>
    </row>
    <row r="3728" spans="3:18">
      <c r="C3728" s="29">
        <v>2016</v>
      </c>
      <c r="D3728" s="30" t="s">
        <v>703</v>
      </c>
      <c r="E3728" s="30">
        <f>MONTH(FACTURACION[[#This Row],[MES]]&amp;1)</f>
        <v>10</v>
      </c>
      <c r="F3728" s="223">
        <f>DATE(FACTURACION[[#This Row],[AÑO]],FACTURACION[[#This Row],[Mes numero]],1)</f>
        <v>42644</v>
      </c>
      <c r="G3728" s="160">
        <v>12333</v>
      </c>
      <c r="H3728" s="25">
        <v>800074033</v>
      </c>
      <c r="I3728" s="3" t="str">
        <f>+VLOOKUP(FACTURACION[[#This Row],[NIT]],TABLACLIENTE,2,FALSE)</f>
        <v>COMPAÑIAS ASOCIADAS DE GAS S.A. E.S.P (ASOGAS SA ESP)</v>
      </c>
      <c r="J3728" s="3" t="s">
        <v>259</v>
      </c>
      <c r="K3728" s="12" t="str">
        <f>+VLOOKUP(FACTURACION[[#This Row],[REFERENCIA]],CODINV,2,FALSE)</f>
        <v>KIT CONVERSION TROYA III</v>
      </c>
      <c r="L3728" s="12" t="str">
        <f>IF(VLOOKUP(FACTURACION[[#This Row],[REFERENCIA]],CODINV,3,FALSE)=0,"",VLOOKUP(FACTURACION[[#This Row],[REFERENCIA]],CODINV,3,FALSE))</f>
        <v>72-037-001YY</v>
      </c>
      <c r="M3728" s="12" t="str">
        <f>+VLOOKUP(FACTURACION[[#This Row],[REFERENCIA]],CODINV,4,FALSE)</f>
        <v>REPUESTOS Y ACCESORIOS</v>
      </c>
      <c r="N3728" s="12" t="str">
        <f>+VLOOKUP(FACTURACION[[#This Row],[REFERENCIA]],CODINV,5,FALSE)</f>
        <v>RED SEAL MEASUREMENT</v>
      </c>
      <c r="O3728" s="3">
        <v>4</v>
      </c>
      <c r="P3728" s="31">
        <v>1750000</v>
      </c>
      <c r="Q3728" s="24">
        <f>+FACTURACION[[#This Row],[CANTIDAD]]*FACTURACION[[#This Row],[VR UNITARIO]]/1000</f>
        <v>7000</v>
      </c>
      <c r="R3728" s="3" t="str">
        <f>+VLOOKUP(FACTURACION[[#This Row],[NIT]],TABLACLIENTE,5,FALSE)</f>
        <v>MOSQUERA</v>
      </c>
    </row>
    <row r="3729" spans="3:18">
      <c r="C3729" s="29">
        <v>2016</v>
      </c>
      <c r="D3729" s="30" t="s">
        <v>703</v>
      </c>
      <c r="E3729" s="30">
        <f>MONTH(FACTURACION[[#This Row],[MES]]&amp;1)</f>
        <v>10</v>
      </c>
      <c r="F3729" s="223">
        <f>DATE(FACTURACION[[#This Row],[AÑO]],FACTURACION[[#This Row],[Mes numero]],1)</f>
        <v>42644</v>
      </c>
      <c r="G3729" s="160">
        <v>12338</v>
      </c>
      <c r="H3729" s="25">
        <v>890908643</v>
      </c>
      <c r="I3729" s="3" t="str">
        <f>+VLOOKUP(FACTURACION[[#This Row],[NIT]],TABLACLIENTE,2,FALSE)</f>
        <v>GASES DE ANTIOQUIA S.A. E.S.P.  (GAS ANTIOQUIA S.A. E.S.P.)</v>
      </c>
      <c r="J3729" s="3" t="s">
        <v>259</v>
      </c>
      <c r="K3729" s="12" t="str">
        <f>+VLOOKUP(FACTURACION[[#This Row],[REFERENCIA]],CODINV,2,FALSE)</f>
        <v>KIT CONVERSION TROYA III</v>
      </c>
      <c r="L3729" s="12" t="str">
        <f>IF(VLOOKUP(FACTURACION[[#This Row],[REFERENCIA]],CODINV,3,FALSE)=0,"",VLOOKUP(FACTURACION[[#This Row],[REFERENCIA]],CODINV,3,FALSE))</f>
        <v>72-037-001YY</v>
      </c>
      <c r="M3729" s="12" t="str">
        <f>+VLOOKUP(FACTURACION[[#This Row],[REFERENCIA]],CODINV,4,FALSE)</f>
        <v>REPUESTOS Y ACCESORIOS</v>
      </c>
      <c r="N3729" s="12" t="str">
        <f>+VLOOKUP(FACTURACION[[#This Row],[REFERENCIA]],CODINV,5,FALSE)</f>
        <v>RED SEAL MEASUREMENT</v>
      </c>
      <c r="O3729" s="3">
        <v>2</v>
      </c>
      <c r="P3729" s="31">
        <v>1750000</v>
      </c>
      <c r="Q3729" s="24">
        <f>+FACTURACION[[#This Row],[CANTIDAD]]*FACTURACION[[#This Row],[VR UNITARIO]]/1000</f>
        <v>3500</v>
      </c>
      <c r="R3729" s="3" t="str">
        <f>+VLOOKUP(FACTURACION[[#This Row],[NIT]],TABLACLIENTE,5,FALSE)</f>
        <v>MEDELLIN</v>
      </c>
    </row>
    <row r="3730" spans="3:18">
      <c r="C3730" s="29">
        <v>2016</v>
      </c>
      <c r="D3730" s="30" t="s">
        <v>703</v>
      </c>
      <c r="E3730" s="30">
        <f>MONTH(FACTURACION[[#This Row],[MES]]&amp;1)</f>
        <v>10</v>
      </c>
      <c r="F3730" s="223">
        <f>DATE(FACTURACION[[#This Row],[AÑO]],FACTURACION[[#This Row],[Mes numero]],1)</f>
        <v>42644</v>
      </c>
      <c r="G3730" s="160">
        <v>12335</v>
      </c>
      <c r="H3730" s="25">
        <v>800134497</v>
      </c>
      <c r="I3730" s="3" t="str">
        <f>+VLOOKUP(FACTURACION[[#This Row],[NIT]],TABLACLIENTE,2,FALSE)</f>
        <v>AVICOLA MILUC SAS</v>
      </c>
      <c r="J3730" s="3" t="s">
        <v>751</v>
      </c>
      <c r="K3730" s="12" t="str">
        <f>+VLOOKUP(FACTURACION[[#This Row],[REFERENCIA]],CODINV,2,FALSE)</f>
        <v>REGULADOR ALTA PRESION 1/4" NPT 1-15 PSI</v>
      </c>
      <c r="L3730" s="12" t="str">
        <f>IF(VLOOKUP(FACTURACION[[#This Row],[REFERENCIA]],CODINV,3,FALSE)=0,"",VLOOKUP(FACTURACION[[#This Row],[REFERENCIA]],CODINV,3,FALSE))</f>
        <v>597FA</v>
      </c>
      <c r="M3730" s="12" t="str">
        <f>+VLOOKUP(FACTURACION[[#This Row],[REFERENCIA]],CODINV,4,FALSE)</f>
        <v>REGULADORES</v>
      </c>
      <c r="N3730" s="12" t="str">
        <f>+VLOOKUP(FACTURACION[[#This Row],[REFERENCIA]],CODINV,5,FALSE)</f>
        <v>REGO</v>
      </c>
      <c r="O3730" s="3">
        <v>1</v>
      </c>
      <c r="P3730" s="31">
        <v>85000</v>
      </c>
      <c r="Q3730" s="24">
        <f>+FACTURACION[[#This Row],[CANTIDAD]]*FACTURACION[[#This Row],[VR UNITARIO]]/1000</f>
        <v>85</v>
      </c>
      <c r="R3730" s="3" t="str">
        <f>+VLOOKUP(FACTURACION[[#This Row],[NIT]],TABLACLIENTE,5,FALSE)</f>
        <v>BOGOTÁ D.C.</v>
      </c>
    </row>
    <row r="3731" spans="3:18">
      <c r="C3731" s="29">
        <v>2016</v>
      </c>
      <c r="D3731" s="30" t="s">
        <v>703</v>
      </c>
      <c r="E3731" s="30">
        <f>MONTH(FACTURACION[[#This Row],[MES]]&amp;1)</f>
        <v>10</v>
      </c>
      <c r="F3731" s="223">
        <f>DATE(FACTURACION[[#This Row],[AÑO]],FACTURACION[[#This Row],[Mes numero]],1)</f>
        <v>42644</v>
      </c>
      <c r="G3731" s="160">
        <v>12355</v>
      </c>
      <c r="H3731" s="25">
        <v>800134497</v>
      </c>
      <c r="I3731" s="3" t="str">
        <f>+VLOOKUP(FACTURACION[[#This Row],[NIT]],TABLACLIENTE,2,FALSE)</f>
        <v>AVICOLA MILUC SAS</v>
      </c>
      <c r="J3731" s="3" t="s">
        <v>751</v>
      </c>
      <c r="K3731" s="12" t="str">
        <f>+VLOOKUP(FACTURACION[[#This Row],[REFERENCIA]],CODINV,2,FALSE)</f>
        <v>REGULADOR ALTA PRESION 1/4" NPT 1-15 PSI</v>
      </c>
      <c r="L3731" s="12" t="str">
        <f>IF(VLOOKUP(FACTURACION[[#This Row],[REFERENCIA]],CODINV,3,FALSE)=0,"",VLOOKUP(FACTURACION[[#This Row],[REFERENCIA]],CODINV,3,FALSE))</f>
        <v>597FA</v>
      </c>
      <c r="M3731" s="12" t="str">
        <f>+VLOOKUP(FACTURACION[[#This Row],[REFERENCIA]],CODINV,4,FALSE)</f>
        <v>REGULADORES</v>
      </c>
      <c r="N3731" s="12" t="str">
        <f>+VLOOKUP(FACTURACION[[#This Row],[REFERENCIA]],CODINV,5,FALSE)</f>
        <v>REGO</v>
      </c>
      <c r="O3731" s="3">
        <v>5</v>
      </c>
      <c r="P3731" s="31">
        <v>85000</v>
      </c>
      <c r="Q3731" s="24">
        <f>+FACTURACION[[#This Row],[CANTIDAD]]*FACTURACION[[#This Row],[VR UNITARIO]]/1000</f>
        <v>425</v>
      </c>
      <c r="R3731" s="3" t="str">
        <f>+VLOOKUP(FACTURACION[[#This Row],[NIT]],TABLACLIENTE,5,FALSE)</f>
        <v>BOGOTÁ D.C.</v>
      </c>
    </row>
    <row r="3732" spans="3:18">
      <c r="C3732" s="29">
        <v>2016</v>
      </c>
      <c r="D3732" s="30" t="s">
        <v>703</v>
      </c>
      <c r="E3732" s="30">
        <f>MONTH(FACTURACION[[#This Row],[MES]]&amp;1)</f>
        <v>10</v>
      </c>
      <c r="F3732" s="223">
        <f>DATE(FACTURACION[[#This Row],[AÑO]],FACTURACION[[#This Row],[Mes numero]],1)</f>
        <v>42644</v>
      </c>
      <c r="G3732" s="160">
        <v>12382</v>
      </c>
      <c r="H3732" s="25">
        <v>830137252</v>
      </c>
      <c r="I3732" s="3" t="str">
        <f>+VLOOKUP(FACTURACION[[#This Row],[NIT]],TABLACLIENTE,2,FALSE)</f>
        <v>SAGENCO SAS</v>
      </c>
      <c r="J3732" s="3" t="s">
        <v>106</v>
      </c>
      <c r="K3732" s="12" t="str">
        <f>+VLOOKUP(FACTURACION[[#This Row],[REFERENCIA]],CODINV,2,FALSE)</f>
        <v>MULTIVALVE / MULTIVALVULA 3/4"</v>
      </c>
      <c r="L3732" s="12" t="str">
        <f>IF(VLOOKUP(FACTURACION[[#This Row],[REFERENCIA]],CODINV,3,FALSE)=0,"",VLOOKUP(FACTURACION[[#This Row],[REFERENCIA]],CODINV,3,FALSE))</f>
        <v>7556R12.0</v>
      </c>
      <c r="M3732" s="12" t="str">
        <f>+VLOOKUP(FACTURACION[[#This Row],[REFERENCIA]],CODINV,4,FALSE)</f>
        <v>VÁLVULAS Y MULTIVÁLVULAS</v>
      </c>
      <c r="N3732" s="12" t="str">
        <f>+VLOOKUP(FACTURACION[[#This Row],[REFERENCIA]],CODINV,5,FALSE)</f>
        <v>REGO</v>
      </c>
      <c r="O3732" s="3">
        <v>1</v>
      </c>
      <c r="P3732" s="31">
        <v>160000</v>
      </c>
      <c r="Q3732" s="24">
        <f>+FACTURACION[[#This Row],[CANTIDAD]]*FACTURACION[[#This Row],[VR UNITARIO]]/1000</f>
        <v>160</v>
      </c>
      <c r="R3732" s="3" t="str">
        <f>+VLOOKUP(FACTURACION[[#This Row],[NIT]],TABLACLIENTE,5,FALSE)</f>
        <v>BOGOTÁ D.C.</v>
      </c>
    </row>
    <row r="3733" spans="3:18">
      <c r="C3733" s="29">
        <v>2016</v>
      </c>
      <c r="D3733" s="30" t="s">
        <v>703</v>
      </c>
      <c r="E3733" s="30">
        <f>MONTH(FACTURACION[[#This Row],[MES]]&amp;1)</f>
        <v>10</v>
      </c>
      <c r="F3733" s="223">
        <f>DATE(FACTURACION[[#This Row],[AÑO]],FACTURACION[[#This Row],[Mes numero]],1)</f>
        <v>42644</v>
      </c>
      <c r="G3733" s="160">
        <v>12382</v>
      </c>
      <c r="H3733" s="25">
        <v>830137252</v>
      </c>
      <c r="I3733" s="3" t="str">
        <f>+VLOOKUP(FACTURACION[[#This Row],[NIT]],TABLACLIENTE,2,FALSE)</f>
        <v>SAGENCO SAS</v>
      </c>
      <c r="J3733" s="3" t="s">
        <v>165</v>
      </c>
      <c r="K3733" s="12" t="str">
        <f>+VLOOKUP(FACTURACION[[#This Row],[REFERENCIA]],CODINV,2,FALSE)</f>
        <v>KIT DE EMPAQUE RETORNO</v>
      </c>
      <c r="L3733" s="12" t="str">
        <f>IF(VLOOKUP(FACTURACION[[#This Row],[REFERENCIA]],CODINV,3,FALSE)=0,"",VLOOKUP(FACTURACION[[#This Row],[REFERENCIA]],CODINV,3,FALSE))</f>
        <v>8475-81A</v>
      </c>
      <c r="M3733" s="12" t="str">
        <f>+VLOOKUP(FACTURACION[[#This Row],[REFERENCIA]],CODINV,4,FALSE)</f>
        <v>REPUESTOS Y ACCESORIOS</v>
      </c>
      <c r="N3733" s="12" t="str">
        <f>+VLOOKUP(FACTURACION[[#This Row],[REFERENCIA]],CODINV,5,FALSE)</f>
        <v>REGO</v>
      </c>
      <c r="O3733" s="3">
        <v>1</v>
      </c>
      <c r="P3733" s="31">
        <v>15000</v>
      </c>
      <c r="Q3733" s="24">
        <f>+FACTURACION[[#This Row],[CANTIDAD]]*FACTURACION[[#This Row],[VR UNITARIO]]/1000</f>
        <v>15</v>
      </c>
      <c r="R3733" s="3" t="str">
        <f>+VLOOKUP(FACTURACION[[#This Row],[NIT]],TABLACLIENTE,5,FALSE)</f>
        <v>BOGOTÁ D.C.</v>
      </c>
    </row>
    <row r="3734" spans="3:18">
      <c r="C3734" s="29">
        <v>2016</v>
      </c>
      <c r="D3734" s="30" t="s">
        <v>703</v>
      </c>
      <c r="E3734" s="30">
        <f>MONTH(FACTURACION[[#This Row],[MES]]&amp;1)</f>
        <v>10</v>
      </c>
      <c r="F3734" s="223">
        <f>DATE(FACTURACION[[#This Row],[AÑO]],FACTURACION[[#This Row],[Mes numero]],1)</f>
        <v>42644</v>
      </c>
      <c r="G3734" s="160">
        <v>12352</v>
      </c>
      <c r="H3734" s="25">
        <v>891101577</v>
      </c>
      <c r="I3734" s="3" t="str">
        <f>+VLOOKUP(FACTURACION[[#This Row],[NIT]],TABLACLIENTE,2,FALSE)</f>
        <v>ALCANOS DE COLOMBIA S.A. E.S.P</v>
      </c>
      <c r="J3734" s="3" t="s">
        <v>169</v>
      </c>
      <c r="K3734" s="12" t="str">
        <f>+VLOOKUP(FACTURACION[[#This Row],[REFERENCIA]],CODINV,2,FALSE)</f>
        <v>VALVULA DE ALIVIO HIDROSTATICA 1/4"</v>
      </c>
      <c r="L3734" s="12" t="str">
        <f>IF(VLOOKUP(FACTURACION[[#This Row],[REFERENCIA]],CODINV,3,FALSE)=0,"",VLOOKUP(FACTURACION[[#This Row],[REFERENCIA]],CODINV,3,FALSE))</f>
        <v>3127U</v>
      </c>
      <c r="M3734" s="12" t="str">
        <f>+VLOOKUP(FACTURACION[[#This Row],[REFERENCIA]],CODINV,4,FALSE)</f>
        <v>VÁLVULAS Y MULTIVÁLVULAS</v>
      </c>
      <c r="N3734" s="12" t="str">
        <f>+VLOOKUP(FACTURACION[[#This Row],[REFERENCIA]],CODINV,5,FALSE)</f>
        <v>REGO</v>
      </c>
      <c r="O3734" s="3">
        <v>10</v>
      </c>
      <c r="P3734" s="31">
        <v>40358</v>
      </c>
      <c r="Q3734" s="24">
        <f>+FACTURACION[[#This Row],[CANTIDAD]]*FACTURACION[[#This Row],[VR UNITARIO]]/1000</f>
        <v>403.58</v>
      </c>
      <c r="R3734" s="3" t="str">
        <f>+VLOOKUP(FACTURACION[[#This Row],[NIT]],TABLACLIENTE,5,FALSE)</f>
        <v>NEIVA</v>
      </c>
    </row>
    <row r="3735" spans="3:18">
      <c r="C3735" s="29">
        <v>2016</v>
      </c>
      <c r="D3735" s="30" t="s">
        <v>703</v>
      </c>
      <c r="E3735" s="30">
        <f>MONTH(FACTURACION[[#This Row],[MES]]&amp;1)</f>
        <v>10</v>
      </c>
      <c r="F3735" s="223">
        <f>DATE(FACTURACION[[#This Row],[AÑO]],FACTURACION[[#This Row],[Mes numero]],1)</f>
        <v>42644</v>
      </c>
      <c r="G3735" s="160">
        <v>12376</v>
      </c>
      <c r="H3735" s="25">
        <v>830137252</v>
      </c>
      <c r="I3735" s="3" t="str">
        <f>+VLOOKUP(FACTURACION[[#This Row],[NIT]],TABLACLIENTE,2,FALSE)</f>
        <v>SAGENCO SAS</v>
      </c>
      <c r="J3735" s="3" t="s">
        <v>169</v>
      </c>
      <c r="K3735" s="12" t="str">
        <f>+VLOOKUP(FACTURACION[[#This Row],[REFERENCIA]],CODINV,2,FALSE)</f>
        <v>VALVULA DE ALIVIO HIDROSTATICA 1/4"</v>
      </c>
      <c r="L3735" s="12" t="str">
        <f>IF(VLOOKUP(FACTURACION[[#This Row],[REFERENCIA]],CODINV,3,FALSE)=0,"",VLOOKUP(FACTURACION[[#This Row],[REFERENCIA]],CODINV,3,FALSE))</f>
        <v>3127U</v>
      </c>
      <c r="M3735" s="12" t="str">
        <f>+VLOOKUP(FACTURACION[[#This Row],[REFERENCIA]],CODINV,4,FALSE)</f>
        <v>VÁLVULAS Y MULTIVÁLVULAS</v>
      </c>
      <c r="N3735" s="12" t="str">
        <f>+VLOOKUP(FACTURACION[[#This Row],[REFERENCIA]],CODINV,5,FALSE)</f>
        <v>REGO</v>
      </c>
      <c r="O3735" s="3">
        <v>1</v>
      </c>
      <c r="P3735" s="31">
        <v>52000</v>
      </c>
      <c r="Q3735" s="24">
        <f>+FACTURACION[[#This Row],[CANTIDAD]]*FACTURACION[[#This Row],[VR UNITARIO]]/1000</f>
        <v>52</v>
      </c>
      <c r="R3735" s="3" t="str">
        <f>+VLOOKUP(FACTURACION[[#This Row],[NIT]],TABLACLIENTE,5,FALSE)</f>
        <v>BOGOTÁ D.C.</v>
      </c>
    </row>
    <row r="3736" spans="3:18">
      <c r="C3736" s="29">
        <v>2016</v>
      </c>
      <c r="D3736" s="30" t="s">
        <v>703</v>
      </c>
      <c r="E3736" s="30">
        <f>MONTH(FACTURACION[[#This Row],[MES]]&amp;1)</f>
        <v>10</v>
      </c>
      <c r="F3736" s="223">
        <f>DATE(FACTURACION[[#This Row],[AÑO]],FACTURACION[[#This Row],[Mes numero]],1)</f>
        <v>42644</v>
      </c>
      <c r="G3736" s="160">
        <v>12352</v>
      </c>
      <c r="H3736" s="25">
        <v>891101577</v>
      </c>
      <c r="I3736" s="3" t="str">
        <f>+VLOOKUP(FACTURACION[[#This Row],[NIT]],TABLACLIENTE,2,FALSE)</f>
        <v>ALCANOS DE COLOMBIA S.A. E.S.P</v>
      </c>
      <c r="J3736" s="3" t="s">
        <v>468</v>
      </c>
      <c r="K3736" s="12" t="str">
        <f>+VLOOKUP(FACTURACION[[#This Row],[REFERENCIA]],CODINV,2,FALSE)</f>
        <v>VALVULA DE ALIVIO HIDROSTATICA 1/2"</v>
      </c>
      <c r="L3736" s="12" t="str">
        <f>IF(VLOOKUP(FACTURACION[[#This Row],[REFERENCIA]],CODINV,3,FALSE)=0,"",VLOOKUP(FACTURACION[[#This Row],[REFERENCIA]],CODINV,3,FALSE))</f>
        <v>3129U</v>
      </c>
      <c r="M3736" s="12" t="str">
        <f>+VLOOKUP(FACTURACION[[#This Row],[REFERENCIA]],CODINV,4,FALSE)</f>
        <v>VÁLVULAS Y MULTIVÁLVULAS</v>
      </c>
      <c r="N3736" s="12" t="str">
        <f>+VLOOKUP(FACTURACION[[#This Row],[REFERENCIA]],CODINV,5,FALSE)</f>
        <v>REGO</v>
      </c>
      <c r="O3736" s="3">
        <v>2</v>
      </c>
      <c r="P3736" s="31">
        <v>68478</v>
      </c>
      <c r="Q3736" s="24">
        <f>+FACTURACION[[#This Row],[CANTIDAD]]*FACTURACION[[#This Row],[VR UNITARIO]]/1000</f>
        <v>136.95599999999999</v>
      </c>
      <c r="R3736" s="3" t="str">
        <f>+VLOOKUP(FACTURACION[[#This Row],[NIT]],TABLACLIENTE,5,FALSE)</f>
        <v>NEIVA</v>
      </c>
    </row>
    <row r="3737" spans="3:18">
      <c r="C3737" s="29">
        <v>2016</v>
      </c>
      <c r="D3737" s="30" t="s">
        <v>703</v>
      </c>
      <c r="E3737" s="30">
        <f>MONTH(FACTURACION[[#This Row],[MES]]&amp;1)</f>
        <v>10</v>
      </c>
      <c r="F3737" s="223">
        <f>DATE(FACTURACION[[#This Row],[AÑO]],FACTURACION[[#This Row],[Mes numero]],1)</f>
        <v>42644</v>
      </c>
      <c r="G3737" s="160">
        <v>12364</v>
      </c>
      <c r="H3737" s="25">
        <v>800074033</v>
      </c>
      <c r="I3737" s="3" t="str">
        <f>+VLOOKUP(FACTURACION[[#This Row],[NIT]],TABLACLIENTE,2,FALSE)</f>
        <v>COMPAÑIAS ASOCIADAS DE GAS S.A. E.S.P (ASOGAS SA ESP)</v>
      </c>
      <c r="J3737" s="3" t="s">
        <v>273</v>
      </c>
      <c r="K3737" s="12" t="str">
        <f>+VLOOKUP(FACTURACION[[#This Row],[REFERENCIA]],CODINV,2,FALSE)</f>
        <v>VALVULA DE ALIVIO EXTERNA 3/4" NPT</v>
      </c>
      <c r="L3737" s="12" t="str">
        <f>IF(VLOOKUP(FACTURACION[[#This Row],[REFERENCIA]],CODINV,3,FALSE)=0,"",VLOOKUP(FACTURACION[[#This Row],[REFERENCIA]],CODINV,3,FALSE))</f>
        <v>3131G</v>
      </c>
      <c r="M3737" s="12" t="str">
        <f>+VLOOKUP(FACTURACION[[#This Row],[REFERENCIA]],CODINV,4,FALSE)</f>
        <v>VÁLVULAS Y MULTIVÁLVULAS</v>
      </c>
      <c r="N3737" s="12" t="str">
        <f>+VLOOKUP(FACTURACION[[#This Row],[REFERENCIA]],CODINV,5,FALSE)</f>
        <v>REGO</v>
      </c>
      <c r="O3737" s="3">
        <v>1</v>
      </c>
      <c r="P3737" s="31">
        <v>124000</v>
      </c>
      <c r="Q3737" s="24">
        <f>+FACTURACION[[#This Row],[CANTIDAD]]*FACTURACION[[#This Row],[VR UNITARIO]]/1000</f>
        <v>124</v>
      </c>
      <c r="R3737" s="3" t="str">
        <f>+VLOOKUP(FACTURACION[[#This Row],[NIT]],TABLACLIENTE,5,FALSE)</f>
        <v>MOSQUERA</v>
      </c>
    </row>
    <row r="3738" spans="3:18">
      <c r="C3738" s="29">
        <v>2016</v>
      </c>
      <c r="D3738" s="30" t="s">
        <v>703</v>
      </c>
      <c r="E3738" s="30">
        <f>MONTH(FACTURACION[[#This Row],[MES]]&amp;1)</f>
        <v>10</v>
      </c>
      <c r="F3738" s="223">
        <f>DATE(FACTURACION[[#This Row],[AÑO]],FACTURACION[[#This Row],[Mes numero]],1)</f>
        <v>42644</v>
      </c>
      <c r="G3738" s="160">
        <v>12332</v>
      </c>
      <c r="H3738" s="25">
        <v>890200919</v>
      </c>
      <c r="I3738" s="3" t="str">
        <f>+VLOOKUP(FACTURACION[[#This Row],[NIT]],TABLACLIENTE,2,FALSE)</f>
        <v>GAS DE SANTANDER S.A. E.S.P.</v>
      </c>
      <c r="J3738" s="3" t="s">
        <v>281</v>
      </c>
      <c r="K3738" s="12" t="str">
        <f>+VLOOKUP(FACTURACION[[#This Row],[REFERENCIA]],CODINV,2,FALSE)</f>
        <v>VALVULA DE ALIVIO SEMIINTERNA 2" - 250</v>
      </c>
      <c r="L3738" s="12" t="str">
        <f>IF(VLOOKUP(FACTURACION[[#This Row],[REFERENCIA]],CODINV,3,FALSE)=0,"",VLOOKUP(FACTURACION[[#This Row],[REFERENCIA]],CODINV,3,FALSE))</f>
        <v>7534G</v>
      </c>
      <c r="M3738" s="12" t="str">
        <f>+VLOOKUP(FACTURACION[[#This Row],[REFERENCIA]],CODINV,4,FALSE)</f>
        <v>VÁLVULAS Y MULTIVÁLVULAS</v>
      </c>
      <c r="N3738" s="12" t="str">
        <f>+VLOOKUP(FACTURACION[[#This Row],[REFERENCIA]],CODINV,5,FALSE)</f>
        <v>REGO</v>
      </c>
      <c r="O3738" s="3">
        <v>3</v>
      </c>
      <c r="P3738" s="31">
        <v>950000</v>
      </c>
      <c r="Q3738" s="24">
        <f>+FACTURACION[[#This Row],[CANTIDAD]]*FACTURACION[[#This Row],[VR UNITARIO]]/1000</f>
        <v>2850</v>
      </c>
      <c r="R3738" s="3" t="str">
        <f>+VLOOKUP(FACTURACION[[#This Row],[NIT]],TABLACLIENTE,5,FALSE)</f>
        <v>GIRON</v>
      </c>
    </row>
    <row r="3739" spans="3:18">
      <c r="C3739" s="29">
        <v>2016</v>
      </c>
      <c r="D3739" s="30" t="s">
        <v>703</v>
      </c>
      <c r="E3739" s="30">
        <f>MONTH(FACTURACION[[#This Row],[MES]]&amp;1)</f>
        <v>10</v>
      </c>
      <c r="F3739" s="223">
        <f>DATE(FACTURACION[[#This Row],[AÑO]],FACTURACION[[#This Row],[Mes numero]],1)</f>
        <v>42644</v>
      </c>
      <c r="G3739" s="160">
        <v>12347</v>
      </c>
      <c r="H3739" s="25">
        <v>890310688</v>
      </c>
      <c r="I3739" s="3" t="str">
        <f>+VLOOKUP(FACTURACION[[#This Row],[NIT]],TABLACLIENTE,2,FALSE)</f>
        <v>COLGAS DE OCCIDENTE S.A. E.S.P.</v>
      </c>
      <c r="J3739" s="3" t="s">
        <v>112</v>
      </c>
      <c r="K3739" s="12" t="str">
        <f>+VLOOKUP(FACTURACION[[#This Row],[REFERENCIA]],CODINV,2,FALSE)</f>
        <v>VALVULA DE ALIVIO SEMINTERNA DE 1"</v>
      </c>
      <c r="L3739" s="12" t="str">
        <f>IF(VLOOKUP(FACTURACION[[#This Row],[REFERENCIA]],CODINV,3,FALSE)=0,"",VLOOKUP(FACTURACION[[#This Row],[REFERENCIA]],CODINV,3,FALSE))</f>
        <v>8684G</v>
      </c>
      <c r="M3739" s="12" t="str">
        <f>+VLOOKUP(FACTURACION[[#This Row],[REFERENCIA]],CODINV,4,FALSE)</f>
        <v>VÁLVULAS Y MULTIVÁLVULAS</v>
      </c>
      <c r="N3739" s="12" t="str">
        <f>+VLOOKUP(FACTURACION[[#This Row],[REFERENCIA]],CODINV,5,FALSE)</f>
        <v>REGO</v>
      </c>
      <c r="O3739" s="3">
        <v>1</v>
      </c>
      <c r="P3739" s="31">
        <v>75000</v>
      </c>
      <c r="Q3739" s="24">
        <f>+FACTURACION[[#This Row],[CANTIDAD]]*FACTURACION[[#This Row],[VR UNITARIO]]/1000</f>
        <v>75</v>
      </c>
      <c r="R3739" s="3" t="str">
        <f>+VLOOKUP(FACTURACION[[#This Row],[NIT]],TABLACLIENTE,5,FALSE)</f>
        <v>CALI</v>
      </c>
    </row>
    <row r="3740" spans="3:18">
      <c r="C3740" s="29">
        <v>2016</v>
      </c>
      <c r="D3740" s="30" t="s">
        <v>703</v>
      </c>
      <c r="E3740" s="30">
        <f>MONTH(FACTURACION[[#This Row],[MES]]&amp;1)</f>
        <v>10</v>
      </c>
      <c r="F3740" s="223">
        <f>DATE(FACTURACION[[#This Row],[AÑO]],FACTURACION[[#This Row],[Mes numero]],1)</f>
        <v>42644</v>
      </c>
      <c r="G3740" s="160">
        <v>12352</v>
      </c>
      <c r="H3740" s="25">
        <v>891101577</v>
      </c>
      <c r="I3740" s="3" t="str">
        <f>+VLOOKUP(FACTURACION[[#This Row],[NIT]],TABLACLIENTE,2,FALSE)</f>
        <v>ALCANOS DE COLOMBIA S.A. E.S.P</v>
      </c>
      <c r="J3740" s="3" t="s">
        <v>74</v>
      </c>
      <c r="K3740" s="12" t="str">
        <f>+VLOOKUP(FACTURACION[[#This Row],[REFERENCIA]],CODINV,2,FALSE)</f>
        <v>VALVULA DE GLOBLO DE 1 1/4" NPT</v>
      </c>
      <c r="L3740" s="12" t="str">
        <f>IF(VLOOKUP(FACTURACION[[#This Row],[REFERENCIA]],CODINV,3,FALSE)=0,"",VLOOKUP(FACTURACION[[#This Row],[REFERENCIA]],CODINV,3,FALSE))</f>
        <v>A7509BP</v>
      </c>
      <c r="M3740" s="12" t="str">
        <f>+VLOOKUP(FACTURACION[[#This Row],[REFERENCIA]],CODINV,4,FALSE)</f>
        <v>VÁLVULAS Y MULTIVÁLVULAS</v>
      </c>
      <c r="N3740" s="12" t="str">
        <f>+VLOOKUP(FACTURACION[[#This Row],[REFERENCIA]],CODINV,5,FALSE)</f>
        <v>REGO</v>
      </c>
      <c r="O3740" s="3">
        <v>2</v>
      </c>
      <c r="P3740" s="31">
        <v>390471</v>
      </c>
      <c r="Q3740" s="24">
        <f>+FACTURACION[[#This Row],[CANTIDAD]]*FACTURACION[[#This Row],[VR UNITARIO]]/1000</f>
        <v>780.94200000000001</v>
      </c>
      <c r="R3740" s="3" t="str">
        <f>+VLOOKUP(FACTURACION[[#This Row],[NIT]],TABLACLIENTE,5,FALSE)</f>
        <v>NEIVA</v>
      </c>
    </row>
    <row r="3741" spans="3:18">
      <c r="C3741" s="29">
        <v>2016</v>
      </c>
      <c r="D3741" s="30" t="s">
        <v>703</v>
      </c>
      <c r="E3741" s="30">
        <f>MONTH(FACTURACION[[#This Row],[MES]]&amp;1)</f>
        <v>10</v>
      </c>
      <c r="F3741" s="223">
        <f>DATE(FACTURACION[[#This Row],[AÑO]],FACTURACION[[#This Row],[Mes numero]],1)</f>
        <v>42644</v>
      </c>
      <c r="G3741" s="160">
        <v>12331</v>
      </c>
      <c r="H3741" s="25">
        <v>900396759</v>
      </c>
      <c r="I3741" s="3" t="str">
        <f>+VLOOKUP(FACTURACION[[#This Row],[NIT]],TABLACLIENTE,2,FALSE)</f>
        <v>CHILCO DISTRIBUIDORA DE GAS Y ENERGIA S.A.S. E.S.P.</v>
      </c>
      <c r="J3741" s="3" t="s">
        <v>450</v>
      </c>
      <c r="K3741" s="12" t="str">
        <f>+VLOOKUP(FACTURACION[[#This Row],[REFERENCIA]],CODINV,2,FALSE)</f>
        <v>VALVULA GLOBO SELLO ANILLO V 1 1/4" NPT</v>
      </c>
      <c r="L3741" s="12" t="str">
        <f>IF(VLOOKUP(FACTURACION[[#This Row],[REFERENCIA]],CODINV,3,FALSE)=0,"",VLOOKUP(FACTURACION[[#This Row],[REFERENCIA]],CODINV,3,FALSE))</f>
        <v>A7510BP</v>
      </c>
      <c r="M3741" s="12" t="str">
        <f>+VLOOKUP(FACTURACION[[#This Row],[REFERENCIA]],CODINV,4,FALSE)</f>
        <v>VÁLVULAS Y MULTIVÁLVULAS</v>
      </c>
      <c r="N3741" s="12" t="str">
        <f>+VLOOKUP(FACTURACION[[#This Row],[REFERENCIA]],CODINV,5,FALSE)</f>
        <v>REGO</v>
      </c>
      <c r="O3741" s="3">
        <v>1</v>
      </c>
      <c r="P3741" s="31">
        <v>580000</v>
      </c>
      <c r="Q3741" s="24">
        <f>+FACTURACION[[#This Row],[CANTIDAD]]*FACTURACION[[#This Row],[VR UNITARIO]]/1000</f>
        <v>580</v>
      </c>
      <c r="R3741" s="3" t="str">
        <f>+VLOOKUP(FACTURACION[[#This Row],[NIT]],TABLACLIENTE,5,FALSE)</f>
        <v>BOGOTÁ D.C.</v>
      </c>
    </row>
    <row r="3742" spans="3:18">
      <c r="C3742" s="29">
        <v>2016</v>
      </c>
      <c r="D3742" s="30" t="s">
        <v>703</v>
      </c>
      <c r="E3742" s="30">
        <f>MONTH(FACTURACION[[#This Row],[MES]]&amp;1)</f>
        <v>10</v>
      </c>
      <c r="F3742" s="223">
        <f>DATE(FACTURACION[[#This Row],[AÑO]],FACTURACION[[#This Row],[Mes numero]],1)</f>
        <v>42644</v>
      </c>
      <c r="G3742" s="160">
        <v>12350</v>
      </c>
      <c r="H3742" s="25">
        <v>900164715</v>
      </c>
      <c r="I3742" s="3" t="str">
        <f>+VLOOKUP(FACTURACION[[#This Row],[NIT]],TABLACLIENTE,2,FALSE)</f>
        <v>COMPAÑIA TRANSPORTADORA DE COLOMBIA S.A. (COTRANSCOL S.A.)</v>
      </c>
      <c r="J3742" s="2" t="s">
        <v>4219</v>
      </c>
      <c r="K3742" s="12" t="str">
        <f>+VLOOKUP(FACTURACION[[#This Row],[REFERENCIA]],CODINV,2,FALSE)</f>
        <v>KIT REPARACION VALV. GLOBO 2"</v>
      </c>
      <c r="L3742" s="12" t="str">
        <f>IF(VLOOKUP(FACTURACION[[#This Row],[REFERENCIA]],CODINV,3,FALSE)=0,"",VLOOKUP(FACTURACION[[#This Row],[REFERENCIA]],CODINV,3,FALSE))</f>
        <v>A7513-50</v>
      </c>
      <c r="M3742" s="12" t="str">
        <f>+VLOOKUP(FACTURACION[[#This Row],[REFERENCIA]],CODINV,4,FALSE)</f>
        <v>REPUESTOS Y ACCESORIOS</v>
      </c>
      <c r="N3742" s="12" t="str">
        <f>+VLOOKUP(FACTURACION[[#This Row],[REFERENCIA]],CODINV,5,FALSE)</f>
        <v>REGO</v>
      </c>
      <c r="O3742" s="3">
        <v>24</v>
      </c>
      <c r="P3742" s="31">
        <v>68478</v>
      </c>
      <c r="Q3742" s="24">
        <f>+FACTURACION[[#This Row],[CANTIDAD]]*FACTURACION[[#This Row],[VR UNITARIO]]/1000</f>
        <v>1643.472</v>
      </c>
      <c r="R3742" s="3" t="str">
        <f>+VLOOKUP(FACTURACION[[#This Row],[NIT]],TABLACLIENTE,5,FALSE)</f>
        <v>GIRON</v>
      </c>
    </row>
    <row r="3743" spans="3:18">
      <c r="C3743" s="29">
        <v>2016</v>
      </c>
      <c r="D3743" s="30" t="s">
        <v>703</v>
      </c>
      <c r="E3743" s="30">
        <f>MONTH(FACTURACION[[#This Row],[MES]]&amp;1)</f>
        <v>10</v>
      </c>
      <c r="F3743" s="223">
        <f>DATE(FACTURACION[[#This Row],[AÑO]],FACTURACION[[#This Row],[Mes numero]],1)</f>
        <v>42644</v>
      </c>
      <c r="G3743" s="160">
        <v>12352</v>
      </c>
      <c r="H3743" s="25">
        <v>891101577</v>
      </c>
      <c r="I3743" s="3" t="str">
        <f>+VLOOKUP(FACTURACION[[#This Row],[NIT]],TABLACLIENTE,2,FALSE)</f>
        <v>ALCANOS DE COLOMBIA S.A. E.S.P</v>
      </c>
      <c r="J3743" s="3" t="s">
        <v>93</v>
      </c>
      <c r="K3743" s="12" t="str">
        <f>+VLOOKUP(FACTURACION[[#This Row],[REFERENCIA]],CODINV,2,FALSE)</f>
        <v>VALVULA DE GLOBO 2"</v>
      </c>
      <c r="L3743" s="12" t="str">
        <f>IF(VLOOKUP(FACTURACION[[#This Row],[REFERENCIA]],CODINV,3,FALSE)=0,"",VLOOKUP(FACTURACION[[#This Row],[REFERENCIA]],CODINV,3,FALSE))</f>
        <v>A7513AP</v>
      </c>
      <c r="M3743" s="12" t="str">
        <f>+VLOOKUP(FACTURACION[[#This Row],[REFERENCIA]],CODINV,4,FALSE)</f>
        <v>VÁLVULAS Y MULTIVÁLVULAS</v>
      </c>
      <c r="N3743" s="12" t="str">
        <f>+VLOOKUP(FACTURACION[[#This Row],[REFERENCIA]],CODINV,5,FALSE)</f>
        <v>REGO</v>
      </c>
      <c r="O3743" s="3">
        <v>2</v>
      </c>
      <c r="P3743" s="31">
        <v>579878</v>
      </c>
      <c r="Q3743" s="24">
        <f>+FACTURACION[[#This Row],[CANTIDAD]]*FACTURACION[[#This Row],[VR UNITARIO]]/1000</f>
        <v>1159.7560000000001</v>
      </c>
      <c r="R3743" s="3" t="str">
        <f>+VLOOKUP(FACTURACION[[#This Row],[NIT]],TABLACLIENTE,5,FALSE)</f>
        <v>NEIVA</v>
      </c>
    </row>
    <row r="3744" spans="3:18">
      <c r="C3744" s="29">
        <v>2016</v>
      </c>
      <c r="D3744" s="30" t="s">
        <v>703</v>
      </c>
      <c r="E3744" s="30">
        <f>MONTH(FACTURACION[[#This Row],[MES]]&amp;1)</f>
        <v>10</v>
      </c>
      <c r="F3744" s="223">
        <f>DATE(FACTURACION[[#This Row],[AÑO]],FACTURACION[[#This Row],[Mes numero]],1)</f>
        <v>42644</v>
      </c>
      <c r="G3744" s="160">
        <v>12352</v>
      </c>
      <c r="H3744" s="25">
        <v>891101577</v>
      </c>
      <c r="I3744" s="3" t="str">
        <f>+VLOOKUP(FACTURACION[[#This Row],[NIT]],TABLACLIENTE,2,FALSE)</f>
        <v>ALCANOS DE COLOMBIA S.A. E.S.P</v>
      </c>
      <c r="J3744" s="3" t="s">
        <v>961</v>
      </c>
      <c r="K3744" s="12" t="str">
        <f>+VLOOKUP(FACTURACION[[#This Row],[REFERENCIA]],CODINV,2,FALSE)</f>
        <v>VALVULA GLOBO SELL "V" BRIDA 2"</v>
      </c>
      <c r="L3744" s="12" t="str">
        <f>IF(VLOOKUP(FACTURACION[[#This Row],[REFERENCIA]],CODINV,3,FALSE)=0,"",VLOOKUP(FACTURACION[[#This Row],[REFERENCIA]],CODINV,3,FALSE))</f>
        <v/>
      </c>
      <c r="M3744" s="12" t="str">
        <f>+VLOOKUP(FACTURACION[[#This Row],[REFERENCIA]],CODINV,4,FALSE)</f>
        <v>VÁLVULAS Y MULTIVÁLVULAS</v>
      </c>
      <c r="N3744" s="12" t="str">
        <f>+VLOOKUP(FACTURACION[[#This Row],[REFERENCIA]],CODINV,5,FALSE)</f>
        <v>REGO</v>
      </c>
      <c r="O3744" s="3">
        <v>2</v>
      </c>
      <c r="P3744" s="31">
        <v>2476866</v>
      </c>
      <c r="Q3744" s="24">
        <f>+FACTURACION[[#This Row],[CANTIDAD]]*FACTURACION[[#This Row],[VR UNITARIO]]/1000</f>
        <v>4953.732</v>
      </c>
      <c r="R3744" s="3" t="str">
        <f>+VLOOKUP(FACTURACION[[#This Row],[NIT]],TABLACLIENTE,5,FALSE)</f>
        <v>NEIVA</v>
      </c>
    </row>
    <row r="3745" spans="3:18">
      <c r="C3745" s="29">
        <v>2016</v>
      </c>
      <c r="D3745" s="30" t="s">
        <v>703</v>
      </c>
      <c r="E3745" s="30">
        <f>MONTH(FACTURACION[[#This Row],[MES]]&amp;1)</f>
        <v>10</v>
      </c>
      <c r="F3745" s="223">
        <f>DATE(FACTURACION[[#This Row],[AÑO]],FACTURACION[[#This Row],[Mes numero]],1)</f>
        <v>42644</v>
      </c>
      <c r="G3745" s="160">
        <v>12348</v>
      </c>
      <c r="H3745" s="25">
        <v>900164715</v>
      </c>
      <c r="I3745" s="3" t="str">
        <f>+VLOOKUP(FACTURACION[[#This Row],[NIT]],TABLACLIENTE,2,FALSE)</f>
        <v>COMPAÑIA TRANSPORTADORA DE COLOMBIA S.A. (COTRANSCOL S.A.)</v>
      </c>
      <c r="J3745" s="3" t="s">
        <v>428</v>
      </c>
      <c r="K3745" s="12" t="str">
        <f>+VLOOKUP(FACTURACION[[#This Row],[REFERENCIA]],CODINV,2,FALSE)</f>
        <v>KIT REPARACION VALVULA 7517,7518</v>
      </c>
      <c r="L3745" s="12" t="str">
        <f>IF(VLOOKUP(FACTURACION[[#This Row],[REFERENCIA]],CODINV,3,FALSE)=0,"",VLOOKUP(FACTURACION[[#This Row],[REFERENCIA]],CODINV,3,FALSE))</f>
        <v>A7515-50</v>
      </c>
      <c r="M3745" s="12" t="str">
        <f>+VLOOKUP(FACTURACION[[#This Row],[REFERENCIA]],CODINV,4,FALSE)</f>
        <v>REPUESTOS Y ACCESORIOS</v>
      </c>
      <c r="N3745" s="12" t="str">
        <f>+VLOOKUP(FACTURACION[[#This Row],[REFERENCIA]],CODINV,5,FALSE)</f>
        <v>REGO</v>
      </c>
      <c r="O3745" s="3">
        <v>7</v>
      </c>
      <c r="P3745" s="31">
        <v>89000</v>
      </c>
      <c r="Q3745" s="24">
        <f>+FACTURACION[[#This Row],[CANTIDAD]]*FACTURACION[[#This Row],[VR UNITARIO]]/1000</f>
        <v>623</v>
      </c>
      <c r="R3745" s="3" t="str">
        <f>+VLOOKUP(FACTURACION[[#This Row],[NIT]],TABLACLIENTE,5,FALSE)</f>
        <v>GIRON</v>
      </c>
    </row>
    <row r="3746" spans="3:18">
      <c r="C3746" s="29">
        <v>2016</v>
      </c>
      <c r="D3746" s="30" t="s">
        <v>703</v>
      </c>
      <c r="E3746" s="30">
        <f>MONTH(FACTURACION[[#This Row],[MES]]&amp;1)</f>
        <v>10</v>
      </c>
      <c r="F3746" s="223">
        <f>DATE(FACTURACION[[#This Row],[AÑO]],FACTURACION[[#This Row],[Mes numero]],1)</f>
        <v>42644</v>
      </c>
      <c r="G3746" s="160">
        <v>12352</v>
      </c>
      <c r="H3746" s="25">
        <v>891101577</v>
      </c>
      <c r="I3746" s="3" t="str">
        <f>+VLOOKUP(FACTURACION[[#This Row],[NIT]],TABLACLIENTE,2,FALSE)</f>
        <v>ALCANOS DE COLOMBIA S.A. E.S.P</v>
      </c>
      <c r="J3746" s="3" t="s">
        <v>951</v>
      </c>
      <c r="K3746" s="12" t="str">
        <f>+VLOOKUP(FACTURACION[[#This Row],[REFERENCIA]],CODINV,2,FALSE)</f>
        <v>VALVULA DE GLOBO 3" BRIDADA SELLO ANILLO "V"</v>
      </c>
      <c r="L3746" s="12" t="str">
        <f>IF(VLOOKUP(FACTURACION[[#This Row],[REFERENCIA]],CODINV,3,FALSE)=0,"",VLOOKUP(FACTURACION[[#This Row],[REFERENCIA]],CODINV,3,FALSE))</f>
        <v>A7517FP</v>
      </c>
      <c r="M3746" s="12" t="str">
        <f>+VLOOKUP(FACTURACION[[#This Row],[REFERENCIA]],CODINV,4,FALSE)</f>
        <v>VÁLVULAS Y MULTIVÁLVULAS</v>
      </c>
      <c r="N3746" s="12" t="str">
        <f>+VLOOKUP(FACTURACION[[#This Row],[REFERENCIA]],CODINV,5,FALSE)</f>
        <v>REGO</v>
      </c>
      <c r="O3746" s="3">
        <v>2</v>
      </c>
      <c r="P3746" s="31">
        <v>4778894</v>
      </c>
      <c r="Q3746" s="24">
        <f>+FACTURACION[[#This Row],[CANTIDAD]]*FACTURACION[[#This Row],[VR UNITARIO]]/1000</f>
        <v>9557.7880000000005</v>
      </c>
      <c r="R3746" s="3" t="str">
        <f>+VLOOKUP(FACTURACION[[#This Row],[NIT]],TABLACLIENTE,5,FALSE)</f>
        <v>NEIVA</v>
      </c>
    </row>
    <row r="3747" spans="3:18">
      <c r="C3747" s="29">
        <v>2016</v>
      </c>
      <c r="D3747" s="30" t="s">
        <v>703</v>
      </c>
      <c r="E3747" s="30">
        <f>MONTH(FACTURACION[[#This Row],[MES]]&amp;1)</f>
        <v>10</v>
      </c>
      <c r="F3747" s="223">
        <f>DATE(FACTURACION[[#This Row],[AÑO]],FACTURACION[[#This Row],[Mes numero]],1)</f>
        <v>42644</v>
      </c>
      <c r="G3747" s="160">
        <v>12357</v>
      </c>
      <c r="H3747" s="25">
        <v>800074033</v>
      </c>
      <c r="I3747" s="3" t="str">
        <f>+VLOOKUP(FACTURACION[[#This Row],[NIT]],TABLACLIENTE,2,FALSE)</f>
        <v>COMPAÑIAS ASOCIADAS DE GAS S.A. E.S.P (ASOGAS SA ESP)</v>
      </c>
      <c r="J3747" s="3" t="s">
        <v>38</v>
      </c>
      <c r="K3747" s="12" t="str">
        <f>+VLOOKUP(FACTURACION[[#This Row],[REFERENCIA]],CODINV,2,FALSE)</f>
        <v>VALVULA DE GLOBO 3/4" ANILLO V</v>
      </c>
      <c r="L3747" s="12" t="str">
        <f>IF(VLOOKUP(FACTURACION[[#This Row],[REFERENCIA]],CODINV,3,FALSE)=0,"",VLOOKUP(FACTURACION[[#This Row],[REFERENCIA]],CODINV,3,FALSE))</f>
        <v>A7705P</v>
      </c>
      <c r="M3747" s="12" t="str">
        <f>+VLOOKUP(FACTURACION[[#This Row],[REFERENCIA]],CODINV,4,FALSE)</f>
        <v>VÁLVULAS Y MULTIVÁLVULAS</v>
      </c>
      <c r="N3747" s="12" t="str">
        <f>+VLOOKUP(FACTURACION[[#This Row],[REFERENCIA]],CODINV,5,FALSE)</f>
        <v>REGO</v>
      </c>
      <c r="O3747" s="3">
        <v>1</v>
      </c>
      <c r="P3747" s="31">
        <v>240000</v>
      </c>
      <c r="Q3747" s="24">
        <f>+FACTURACION[[#This Row],[CANTIDAD]]*FACTURACION[[#This Row],[VR UNITARIO]]/1000</f>
        <v>240</v>
      </c>
      <c r="R3747" s="3" t="str">
        <f>+VLOOKUP(FACTURACION[[#This Row],[NIT]],TABLACLIENTE,5,FALSE)</f>
        <v>MOSQUERA</v>
      </c>
    </row>
    <row r="3748" spans="3:18">
      <c r="C3748" s="29">
        <v>2016</v>
      </c>
      <c r="D3748" s="30" t="s">
        <v>703</v>
      </c>
      <c r="E3748" s="30">
        <f>MONTH(FACTURACION[[#This Row],[MES]]&amp;1)</f>
        <v>10</v>
      </c>
      <c r="F3748" s="223">
        <f>DATE(FACTURACION[[#This Row],[AÑO]],FACTURACION[[#This Row],[Mes numero]],1)</f>
        <v>42644</v>
      </c>
      <c r="G3748" s="160">
        <v>12357</v>
      </c>
      <c r="H3748" s="25">
        <v>800074033</v>
      </c>
      <c r="I3748" s="3" t="str">
        <f>+VLOOKUP(FACTURACION[[#This Row],[NIT]],TABLACLIENTE,2,FALSE)</f>
        <v>COMPAÑIAS ASOCIADAS DE GAS S.A. E.S.P (ASOGAS SA ESP)</v>
      </c>
      <c r="J3748" s="3" t="s">
        <v>36</v>
      </c>
      <c r="K3748" s="12" t="str">
        <f>+VLOOKUP(FACTURACION[[#This Row],[REFERENCIA]],CODINV,2,FALSE)</f>
        <v>VALVULA DE EXCESO DE FLUJO 3/4"</v>
      </c>
      <c r="L3748" s="12" t="str">
        <f>IF(VLOOKUP(FACTURACION[[#This Row],[REFERENCIA]],CODINV,3,FALSE)=0,"",VLOOKUP(FACTURACION[[#This Row],[REFERENCIA]],CODINV,3,FALSE))</f>
        <v>3272G</v>
      </c>
      <c r="M3748" s="12" t="str">
        <f>+VLOOKUP(FACTURACION[[#This Row],[REFERENCIA]],CODINV,4,FALSE)</f>
        <v>VÁLVULAS Y MULTIVÁLVULAS</v>
      </c>
      <c r="N3748" s="12" t="str">
        <f>+VLOOKUP(FACTURACION[[#This Row],[REFERENCIA]],CODINV,5,FALSE)</f>
        <v>REGO</v>
      </c>
      <c r="O3748" s="3">
        <v>1</v>
      </c>
      <c r="P3748" s="31">
        <v>65300</v>
      </c>
      <c r="Q3748" s="24">
        <f>+FACTURACION[[#This Row],[CANTIDAD]]*FACTURACION[[#This Row],[VR UNITARIO]]/1000</f>
        <v>65.3</v>
      </c>
      <c r="R3748" s="3" t="str">
        <f>+VLOOKUP(FACTURACION[[#This Row],[NIT]],TABLACLIENTE,5,FALSE)</f>
        <v>MOSQUERA</v>
      </c>
    </row>
    <row r="3749" spans="3:18">
      <c r="C3749" s="29">
        <v>2016</v>
      </c>
      <c r="D3749" s="30" t="s">
        <v>703</v>
      </c>
      <c r="E3749" s="30">
        <f>MONTH(FACTURACION[[#This Row],[MES]]&amp;1)</f>
        <v>10</v>
      </c>
      <c r="F3749" s="223">
        <f>DATE(FACTURACION[[#This Row],[AÑO]],FACTURACION[[#This Row],[Mes numero]],1)</f>
        <v>42644</v>
      </c>
      <c r="G3749" s="160">
        <v>12331</v>
      </c>
      <c r="H3749" s="25">
        <v>900396759</v>
      </c>
      <c r="I3749" s="3" t="str">
        <f>+VLOOKUP(FACTURACION[[#This Row],[NIT]],TABLACLIENTE,2,FALSE)</f>
        <v>CHILCO DISTRIBUIDORA DE GAS Y ENERGIA S.A.S. E.S.P.</v>
      </c>
      <c r="J3749" s="3" t="s">
        <v>80</v>
      </c>
      <c r="K3749" s="12" t="str">
        <f>+VLOOKUP(FACTURACION[[#This Row],[REFERENCIA]],CODINV,2,FALSE)</f>
        <v>VALVULA EXCESO DE FLUJO 1 1/4"</v>
      </c>
      <c r="L3749" s="12" t="str">
        <f>IF(VLOOKUP(FACTURACION[[#This Row],[REFERENCIA]],CODINV,3,FALSE)=0,"",VLOOKUP(FACTURACION[[#This Row],[REFERENCIA]],CODINV,3,FALSE))</f>
        <v>3282C</v>
      </c>
      <c r="M3749" s="12" t="str">
        <f>+VLOOKUP(FACTURACION[[#This Row],[REFERENCIA]],CODINV,4,FALSE)</f>
        <v>VÁLVULAS Y MULTIVÁLVULAS</v>
      </c>
      <c r="N3749" s="12" t="str">
        <f>+VLOOKUP(FACTURACION[[#This Row],[REFERENCIA]],CODINV,5,FALSE)</f>
        <v>REGO</v>
      </c>
      <c r="O3749" s="3">
        <v>1</v>
      </c>
      <c r="P3749" s="31">
        <v>149000</v>
      </c>
      <c r="Q3749" s="24">
        <f>+FACTURACION[[#This Row],[CANTIDAD]]*FACTURACION[[#This Row],[VR UNITARIO]]/1000</f>
        <v>149</v>
      </c>
      <c r="R3749" s="3" t="str">
        <f>+VLOOKUP(FACTURACION[[#This Row],[NIT]],TABLACLIENTE,5,FALSE)</f>
        <v>BOGOTÁ D.C.</v>
      </c>
    </row>
    <row r="3750" spans="3:18">
      <c r="C3750" s="29">
        <v>2016</v>
      </c>
      <c r="D3750" s="30" t="s">
        <v>703</v>
      </c>
      <c r="E3750" s="30">
        <f>MONTH(FACTURACION[[#This Row],[MES]]&amp;1)</f>
        <v>10</v>
      </c>
      <c r="F3750" s="223">
        <f>DATE(FACTURACION[[#This Row],[AÑO]],FACTURACION[[#This Row],[Mes numero]],1)</f>
        <v>42644</v>
      </c>
      <c r="G3750" s="160">
        <v>12354</v>
      </c>
      <c r="H3750" s="25">
        <v>800074033</v>
      </c>
      <c r="I3750" s="3" t="str">
        <f>+VLOOKUP(FACTURACION[[#This Row],[NIT]],TABLACLIENTE,2,FALSE)</f>
        <v>COMPAÑIAS ASOCIADAS DE GAS S.A. E.S.P (ASOGAS SA ESP)</v>
      </c>
      <c r="J3750" s="3" t="s">
        <v>105</v>
      </c>
      <c r="K3750" s="12" t="str">
        <f>+VLOOKUP(FACTURACION[[#This Row],[REFERENCIA]],CODINV,2,FALSE)</f>
        <v>VALVULA CHECK LOOK  3/4"M X 3/4"F</v>
      </c>
      <c r="L3750" s="12" t="str">
        <f>IF(VLOOKUP(FACTURACION[[#This Row],[REFERENCIA]],CODINV,3,FALSE)=0,"",VLOOKUP(FACTURACION[[#This Row],[REFERENCIA]],CODINV,3,FALSE))</f>
        <v>7572FC</v>
      </c>
      <c r="M3750" s="12" t="str">
        <f>+VLOOKUP(FACTURACION[[#This Row],[REFERENCIA]],CODINV,4,FALSE)</f>
        <v>VÁLVULAS Y MULTIVÁLVULAS</v>
      </c>
      <c r="N3750" s="12" t="str">
        <f>+VLOOKUP(FACTURACION[[#This Row],[REFERENCIA]],CODINV,5,FALSE)</f>
        <v>REGO</v>
      </c>
      <c r="O3750" s="3">
        <v>1</v>
      </c>
      <c r="P3750" s="31">
        <v>61900</v>
      </c>
      <c r="Q3750" s="24">
        <f>+FACTURACION[[#This Row],[CANTIDAD]]*FACTURACION[[#This Row],[VR UNITARIO]]/1000</f>
        <v>61.9</v>
      </c>
      <c r="R3750" s="3" t="str">
        <f>+VLOOKUP(FACTURACION[[#This Row],[NIT]],TABLACLIENTE,5,FALSE)</f>
        <v>MOSQUERA</v>
      </c>
    </row>
    <row r="3751" spans="3:18">
      <c r="C3751" s="29">
        <v>2016</v>
      </c>
      <c r="D3751" s="30" t="s">
        <v>703</v>
      </c>
      <c r="E3751" s="30">
        <f>MONTH(FACTURACION[[#This Row],[MES]]&amp;1)</f>
        <v>10</v>
      </c>
      <c r="F3751" s="223">
        <f>DATE(FACTURACION[[#This Row],[AÑO]],FACTURACION[[#This Row],[Mes numero]],1)</f>
        <v>42644</v>
      </c>
      <c r="G3751" s="160">
        <v>12382</v>
      </c>
      <c r="H3751" s="25">
        <v>830137252</v>
      </c>
      <c r="I3751" s="3" t="str">
        <f>+VLOOKUP(FACTURACION[[#This Row],[NIT]],TABLACLIENTE,2,FALSE)</f>
        <v>SAGENCO SAS</v>
      </c>
      <c r="J3751" s="3" t="s">
        <v>105</v>
      </c>
      <c r="K3751" s="12" t="str">
        <f>+VLOOKUP(FACTURACION[[#This Row],[REFERENCIA]],CODINV,2,FALSE)</f>
        <v>VALVULA CHECK LOOK  3/4"M X 3/4"F</v>
      </c>
      <c r="L3751" s="12" t="str">
        <f>IF(VLOOKUP(FACTURACION[[#This Row],[REFERENCIA]],CODINV,3,FALSE)=0,"",VLOOKUP(FACTURACION[[#This Row],[REFERENCIA]],CODINV,3,FALSE))</f>
        <v>7572FC</v>
      </c>
      <c r="M3751" s="12" t="str">
        <f>+VLOOKUP(FACTURACION[[#This Row],[REFERENCIA]],CODINV,4,FALSE)</f>
        <v>VÁLVULAS Y MULTIVÁLVULAS</v>
      </c>
      <c r="N3751" s="12" t="str">
        <f>+VLOOKUP(FACTURACION[[#This Row],[REFERENCIA]],CODINV,5,FALSE)</f>
        <v>REGO</v>
      </c>
      <c r="O3751" s="3">
        <v>1</v>
      </c>
      <c r="P3751" s="31">
        <v>62000</v>
      </c>
      <c r="Q3751" s="24">
        <f>+FACTURACION[[#This Row],[CANTIDAD]]*FACTURACION[[#This Row],[VR UNITARIO]]/1000</f>
        <v>62</v>
      </c>
      <c r="R3751" s="3" t="str">
        <f>+VLOOKUP(FACTURACION[[#This Row],[NIT]],TABLACLIENTE,5,FALSE)</f>
        <v>BOGOTÁ D.C.</v>
      </c>
    </row>
    <row r="3752" spans="3:18">
      <c r="C3752" s="29">
        <v>2016</v>
      </c>
      <c r="D3752" s="30" t="s">
        <v>703</v>
      </c>
      <c r="E3752" s="30">
        <f>MONTH(FACTURACION[[#This Row],[MES]]&amp;1)</f>
        <v>10</v>
      </c>
      <c r="F3752" s="223">
        <f>DATE(FACTURACION[[#This Row],[AÑO]],FACTURACION[[#This Row],[Mes numero]],1)</f>
        <v>42644</v>
      </c>
      <c r="G3752" s="160">
        <v>12357</v>
      </c>
      <c r="H3752" s="25">
        <v>800074033</v>
      </c>
      <c r="I3752" s="3" t="str">
        <f>+VLOOKUP(FACTURACION[[#This Row],[NIT]],TABLACLIENTE,2,FALSE)</f>
        <v>COMPAÑIAS ASOCIADAS DE GAS S.A. E.S.P (ASOGAS SA ESP)</v>
      </c>
      <c r="J3752" s="3" t="s">
        <v>163</v>
      </c>
      <c r="K3752" s="12" t="str">
        <f>+VLOOKUP(FACTURACION[[#This Row],[REFERENCIA]],CODINV,2,FALSE)</f>
        <v>VALVULA DE LLENADO 1 1/4"</v>
      </c>
      <c r="L3752" s="12" t="str">
        <f>IF(VLOOKUP(FACTURACION[[#This Row],[REFERENCIA]],CODINV,3,FALSE)=0,"",VLOOKUP(FACTURACION[[#This Row],[REFERENCIA]],CODINV,3,FALSE))</f>
        <v>7579</v>
      </c>
      <c r="M3752" s="12" t="str">
        <f>+VLOOKUP(FACTURACION[[#This Row],[REFERENCIA]],CODINV,4,FALSE)</f>
        <v>VÁLVULAS Y MULTIVÁLVULAS</v>
      </c>
      <c r="N3752" s="12" t="str">
        <f>+VLOOKUP(FACTURACION[[#This Row],[REFERENCIA]],CODINV,5,FALSE)</f>
        <v>REGO</v>
      </c>
      <c r="O3752" s="3">
        <v>1</v>
      </c>
      <c r="P3752" s="31">
        <v>79500</v>
      </c>
      <c r="Q3752" s="24">
        <f>+FACTURACION[[#This Row],[CANTIDAD]]*FACTURACION[[#This Row],[VR UNITARIO]]/1000</f>
        <v>79.5</v>
      </c>
      <c r="R3752" s="3" t="str">
        <f>+VLOOKUP(FACTURACION[[#This Row],[NIT]],TABLACLIENTE,5,FALSE)</f>
        <v>MOSQUERA</v>
      </c>
    </row>
    <row r="3753" spans="3:18">
      <c r="C3753" s="29">
        <v>2016</v>
      </c>
      <c r="D3753" s="30" t="s">
        <v>703</v>
      </c>
      <c r="E3753" s="30">
        <f>MONTH(FACTURACION[[#This Row],[MES]]&amp;1)</f>
        <v>10</v>
      </c>
      <c r="F3753" s="223">
        <f>DATE(FACTURACION[[#This Row],[AÑO]],FACTURACION[[#This Row],[Mes numero]],1)</f>
        <v>42644</v>
      </c>
      <c r="G3753" s="160">
        <v>12379</v>
      </c>
      <c r="H3753" s="25">
        <v>800074033</v>
      </c>
      <c r="I3753" s="3" t="str">
        <f>+VLOOKUP(FACTURACION[[#This Row],[NIT]],TABLACLIENTE,2,FALSE)</f>
        <v>COMPAÑIAS ASOCIADAS DE GAS S.A. E.S.P (ASOGAS SA ESP)</v>
      </c>
      <c r="J3753" s="3" t="s">
        <v>110</v>
      </c>
      <c r="K3753" s="12" t="str">
        <f>+VLOOKUP(FACTURACION[[#This Row],[REFERENCIA]],CODINV,2,FALSE)</f>
        <v>ADAPTADOR ESTILO UNION</v>
      </c>
      <c r="L3753" s="12" t="str">
        <f>IF(VLOOKUP(FACTURACION[[#This Row],[REFERENCIA]],CODINV,3,FALSE)=0,"",VLOOKUP(FACTURACION[[#This Row],[REFERENCIA]],CODINV,3,FALSE))</f>
        <v>7590U-10</v>
      </c>
      <c r="M3753" s="12" t="str">
        <f>+VLOOKUP(FACTURACION[[#This Row],[REFERENCIA]],CODINV,4,FALSE)</f>
        <v>REPUESTOS Y ACCESORIOS</v>
      </c>
      <c r="N3753" s="12" t="str">
        <f>+VLOOKUP(FACTURACION[[#This Row],[REFERENCIA]],CODINV,5,FALSE)</f>
        <v>REGO</v>
      </c>
      <c r="O3753" s="3">
        <v>1</v>
      </c>
      <c r="P3753" s="31">
        <v>40000</v>
      </c>
      <c r="Q3753" s="24">
        <f>+FACTURACION[[#This Row],[CANTIDAD]]*FACTURACION[[#This Row],[VR UNITARIO]]/1000</f>
        <v>40</v>
      </c>
      <c r="R3753" s="3" t="str">
        <f>+VLOOKUP(FACTURACION[[#This Row],[NIT]],TABLACLIENTE,5,FALSE)</f>
        <v>MOSQUERA</v>
      </c>
    </row>
    <row r="3754" spans="3:18">
      <c r="C3754" s="29">
        <v>2016</v>
      </c>
      <c r="D3754" s="30" t="s">
        <v>703</v>
      </c>
      <c r="E3754" s="30">
        <f>MONTH(FACTURACION[[#This Row],[MES]]&amp;1)</f>
        <v>10</v>
      </c>
      <c r="F3754" s="223">
        <f>DATE(FACTURACION[[#This Row],[AÑO]],FACTURACION[[#This Row],[Mes numero]],1)</f>
        <v>42644</v>
      </c>
      <c r="G3754" s="160">
        <v>12356</v>
      </c>
      <c r="H3754" s="25">
        <v>860510723</v>
      </c>
      <c r="I3754" s="3" t="str">
        <f>+VLOOKUP(FACTURACION[[#This Row],[NIT]],TABLACLIENTE,2,FALSE)</f>
        <v>SAENA DE COLOMBIA S.A.</v>
      </c>
      <c r="J3754" s="3" t="s">
        <v>324</v>
      </c>
      <c r="K3754" s="12" t="str">
        <f>+VLOOKUP(FACTURACION[[#This Row],[REFERENCIA]],CODINV,2,FALSE)</f>
        <v>VALVULA CHECK 3"TIPO COPA</v>
      </c>
      <c r="L3754" s="12" t="str">
        <f>IF(VLOOKUP(FACTURACION[[#This Row],[REFERENCIA]],CODINV,3,FALSE)=0,"",VLOOKUP(FACTURACION[[#This Row],[REFERENCIA]],CODINV,3,FALSE))</f>
        <v>A3196</v>
      </c>
      <c r="M3754" s="12" t="str">
        <f>+VLOOKUP(FACTURACION[[#This Row],[REFERENCIA]],CODINV,4,FALSE)</f>
        <v>VÁLVULAS Y MULTIVÁLVULAS</v>
      </c>
      <c r="N3754" s="12" t="str">
        <f>+VLOOKUP(FACTURACION[[#This Row],[REFERENCIA]],CODINV,5,FALSE)</f>
        <v>REGO</v>
      </c>
      <c r="O3754" s="3">
        <v>1</v>
      </c>
      <c r="P3754" s="31">
        <v>790000</v>
      </c>
      <c r="Q3754" s="24">
        <f>+FACTURACION[[#This Row],[CANTIDAD]]*FACTURACION[[#This Row],[VR UNITARIO]]/1000</f>
        <v>790</v>
      </c>
      <c r="R3754" s="3" t="str">
        <f>+VLOOKUP(FACTURACION[[#This Row],[NIT]],TABLACLIENTE,5,FALSE)</f>
        <v>BOGOTÁ D.C.</v>
      </c>
    </row>
    <row r="3755" spans="3:18">
      <c r="C3755" s="29">
        <v>2016</v>
      </c>
      <c r="D3755" s="30" t="s">
        <v>703</v>
      </c>
      <c r="E3755" s="30">
        <f>MONTH(FACTURACION[[#This Row],[MES]]&amp;1)</f>
        <v>10</v>
      </c>
      <c r="F3755" s="223">
        <f>DATE(FACTURACION[[#This Row],[AÑO]],FACTURACION[[#This Row],[Mes numero]],1)</f>
        <v>42644</v>
      </c>
      <c r="G3755" s="160">
        <v>12352</v>
      </c>
      <c r="H3755" s="25">
        <v>891101577</v>
      </c>
      <c r="I3755" s="3" t="str">
        <f>+VLOOKUP(FACTURACION[[#This Row],[NIT]],TABLACLIENTE,2,FALSE)</f>
        <v>ALCANOS DE COLOMBIA S.A. E.S.P</v>
      </c>
      <c r="J3755" s="3" t="s">
        <v>463</v>
      </c>
      <c r="K3755" s="12" t="str">
        <f>+VLOOKUP(FACTURACION[[#This Row],[REFERENCIA]],CODINV,2,FALSE)</f>
        <v>VALVULA INTERNA ROSCADA 2" 250GPM</v>
      </c>
      <c r="L3755" s="12" t="str">
        <f>IF(VLOOKUP(FACTURACION[[#This Row],[REFERENCIA]],CODINV,3,FALSE)=0,"",VLOOKUP(FACTURACION[[#This Row],[REFERENCIA]],CODINV,3,FALSE))</f>
        <v>A3242R250</v>
      </c>
      <c r="M3755" s="12" t="str">
        <f>+VLOOKUP(FACTURACION[[#This Row],[REFERENCIA]],CODINV,4,FALSE)</f>
        <v>VÁLVULAS Y MULTIVÁLVULAS</v>
      </c>
      <c r="N3755" s="12" t="str">
        <f>+VLOOKUP(FACTURACION[[#This Row],[REFERENCIA]],CODINV,5,FALSE)</f>
        <v>REGO</v>
      </c>
      <c r="O3755" s="3">
        <v>1</v>
      </c>
      <c r="P3755" s="31">
        <v>2007718</v>
      </c>
      <c r="Q3755" s="24">
        <f>+FACTURACION[[#This Row],[CANTIDAD]]*FACTURACION[[#This Row],[VR UNITARIO]]/1000</f>
        <v>2007.7180000000001</v>
      </c>
      <c r="R3755" s="3" t="str">
        <f>+VLOOKUP(FACTURACION[[#This Row],[NIT]],TABLACLIENTE,5,FALSE)</f>
        <v>NEIVA</v>
      </c>
    </row>
    <row r="3756" spans="3:18">
      <c r="C3756" s="29">
        <v>2016</v>
      </c>
      <c r="D3756" s="30" t="s">
        <v>703</v>
      </c>
      <c r="E3756" s="30">
        <f>MONTH(FACTURACION[[#This Row],[MES]]&amp;1)</f>
        <v>10</v>
      </c>
      <c r="F3756" s="223">
        <f>DATE(FACTURACION[[#This Row],[AÑO]],FACTURACION[[#This Row],[Mes numero]],1)</f>
        <v>42644</v>
      </c>
      <c r="G3756" s="160">
        <v>12352</v>
      </c>
      <c r="H3756" s="25">
        <v>891101577</v>
      </c>
      <c r="I3756" s="3" t="str">
        <f>+VLOOKUP(FACTURACION[[#This Row],[NIT]],TABLACLIENTE,2,FALSE)</f>
        <v>ALCANOS DE COLOMBIA S.A. E.S.P</v>
      </c>
      <c r="J3756" s="3" t="s">
        <v>962</v>
      </c>
      <c r="K3756" s="12" t="str">
        <f>+VLOOKUP(FACTURACION[[#This Row],[REFERENCIA]],CODINV,2,FALSE)</f>
        <v>VALVULA INTERNA 3"</v>
      </c>
      <c r="L3756" s="12" t="str">
        <f>IF(VLOOKUP(FACTURACION[[#This Row],[REFERENCIA]],CODINV,3,FALSE)=0,"",VLOOKUP(FACTURACION[[#This Row],[REFERENCIA]],CODINV,3,FALSE))</f>
        <v/>
      </c>
      <c r="M3756" s="12" t="str">
        <f>+VLOOKUP(FACTURACION[[#This Row],[REFERENCIA]],CODINV,4,FALSE)</f>
        <v>VÁLVULAS Y MULTIVÁLVULAS</v>
      </c>
      <c r="N3756" s="12" t="str">
        <f>+VLOOKUP(FACTURACION[[#This Row],[REFERENCIA]],CODINV,5,FALSE)</f>
        <v>REGO</v>
      </c>
      <c r="O3756" s="3">
        <v>2</v>
      </c>
      <c r="P3756" s="31">
        <v>2170900</v>
      </c>
      <c r="Q3756" s="24">
        <f>+FACTURACION[[#This Row],[CANTIDAD]]*FACTURACION[[#This Row],[VR UNITARIO]]/1000</f>
        <v>4341.8</v>
      </c>
      <c r="R3756" s="3" t="str">
        <f>+VLOOKUP(FACTURACION[[#This Row],[NIT]],TABLACLIENTE,5,FALSE)</f>
        <v>NEIVA</v>
      </c>
    </row>
    <row r="3757" spans="3:18">
      <c r="C3757" s="29">
        <v>2016</v>
      </c>
      <c r="D3757" s="30" t="s">
        <v>703</v>
      </c>
      <c r="E3757" s="30">
        <f>MONTH(FACTURACION[[#This Row],[MES]]&amp;1)</f>
        <v>10</v>
      </c>
      <c r="F3757" s="223">
        <f>DATE(FACTURACION[[#This Row],[AÑO]],FACTURACION[[#This Row],[Mes numero]],1)</f>
        <v>42644</v>
      </c>
      <c r="G3757" s="160">
        <v>12378</v>
      </c>
      <c r="H3757" s="25">
        <v>900950504</v>
      </c>
      <c r="I3757" s="3" t="str">
        <f>+VLOOKUP(FACTURACION[[#This Row],[NIT]],TABLACLIENTE,2,FALSE)</f>
        <v>DAMASA DE COLOMBIA S A S</v>
      </c>
      <c r="J3757" s="3" t="s">
        <v>92</v>
      </c>
      <c r="K3757" s="12" t="str">
        <f>+VLOOKUP(FACTURACION[[#This Row],[REFERENCIA]],CODINV,2,FALSE)</f>
        <v>VALVULA DE EXCESO DE FLUJO 2"</v>
      </c>
      <c r="L3757" s="12" t="str">
        <f>IF(VLOOKUP(FACTURACION[[#This Row],[REFERENCIA]],CODINV,3,FALSE)=0,"",VLOOKUP(FACTURACION[[#This Row],[REFERENCIA]],CODINV,3,FALSE))</f>
        <v>A3292C</v>
      </c>
      <c r="M3757" s="12" t="str">
        <f>+VLOOKUP(FACTURACION[[#This Row],[REFERENCIA]],CODINV,4,FALSE)</f>
        <v>VÁLVULAS Y MULTIVÁLVULAS</v>
      </c>
      <c r="N3757" s="12" t="str">
        <f>+VLOOKUP(FACTURACION[[#This Row],[REFERENCIA]],CODINV,5,FALSE)</f>
        <v>REGO</v>
      </c>
      <c r="O3757" s="3">
        <v>1</v>
      </c>
      <c r="P3757" s="31">
        <v>199000</v>
      </c>
      <c r="Q3757" s="24">
        <f>+FACTURACION[[#This Row],[CANTIDAD]]*FACTURACION[[#This Row],[VR UNITARIO]]/1000</f>
        <v>199</v>
      </c>
      <c r="R3757" s="3" t="str">
        <f>+VLOOKUP(FACTURACION[[#This Row],[NIT]],TABLACLIENTE,5,FALSE)</f>
        <v>BOGOTÁ D.C.</v>
      </c>
    </row>
    <row r="3758" spans="3:18">
      <c r="C3758" s="29">
        <v>2016</v>
      </c>
      <c r="D3758" s="30" t="s">
        <v>703</v>
      </c>
      <c r="E3758" s="30">
        <f>MONTH(FACTURACION[[#This Row],[MES]]&amp;1)</f>
        <v>10</v>
      </c>
      <c r="F3758" s="223">
        <f>DATE(FACTURACION[[#This Row],[AÑO]],FACTURACION[[#This Row],[Mes numero]],1)</f>
        <v>42644</v>
      </c>
      <c r="G3758" s="160">
        <v>12330</v>
      </c>
      <c r="H3758" s="25">
        <v>890500726</v>
      </c>
      <c r="I3758" s="3" t="str">
        <f>+VLOOKUP(FACTURACION[[#This Row],[NIT]],TABLACLIENTE,2,FALSE)</f>
        <v>NORTESANTANDEREANA DE GAS S.A. E.S.P (NORGAS S.A. E.S.P.)</v>
      </c>
      <c r="J3758" s="3" t="s">
        <v>92</v>
      </c>
      <c r="K3758" s="12" t="str">
        <f>+VLOOKUP(FACTURACION[[#This Row],[REFERENCIA]],CODINV,2,FALSE)</f>
        <v>VALVULA DE EXCESO DE FLUJO 2"</v>
      </c>
      <c r="L3758" s="12" t="str">
        <f>IF(VLOOKUP(FACTURACION[[#This Row],[REFERENCIA]],CODINV,3,FALSE)=0,"",VLOOKUP(FACTURACION[[#This Row],[REFERENCIA]],CODINV,3,FALSE))</f>
        <v>A3292C</v>
      </c>
      <c r="M3758" s="12" t="str">
        <f>+VLOOKUP(FACTURACION[[#This Row],[REFERENCIA]],CODINV,4,FALSE)</f>
        <v>VÁLVULAS Y MULTIVÁLVULAS</v>
      </c>
      <c r="N3758" s="12" t="str">
        <f>+VLOOKUP(FACTURACION[[#This Row],[REFERENCIA]],CODINV,5,FALSE)</f>
        <v>REGO</v>
      </c>
      <c r="O3758" s="3">
        <v>2</v>
      </c>
      <c r="P3758" s="31">
        <v>206000</v>
      </c>
      <c r="Q3758" s="24">
        <f>+FACTURACION[[#This Row],[CANTIDAD]]*FACTURACION[[#This Row],[VR UNITARIO]]/1000</f>
        <v>412</v>
      </c>
      <c r="R3758" s="3" t="str">
        <f>+VLOOKUP(FACTURACION[[#This Row],[NIT]],TABLACLIENTE,5,FALSE)</f>
        <v>BUCARAMANGA</v>
      </c>
    </row>
    <row r="3759" spans="3:18">
      <c r="C3759" s="29">
        <v>2016</v>
      </c>
      <c r="D3759" s="30" t="s">
        <v>703</v>
      </c>
      <c r="E3759" s="30">
        <f>MONTH(FACTURACION[[#This Row],[MES]]&amp;1)</f>
        <v>10</v>
      </c>
      <c r="F3759" s="223">
        <f>DATE(FACTURACION[[#This Row],[AÑO]],FACTURACION[[#This Row],[Mes numero]],1)</f>
        <v>42644</v>
      </c>
      <c r="G3759" s="160">
        <v>12368</v>
      </c>
      <c r="H3759" s="25">
        <v>860510723</v>
      </c>
      <c r="I3759" s="3" t="str">
        <f>+VLOOKUP(FACTURACION[[#This Row],[NIT]],TABLACLIENTE,2,FALSE)</f>
        <v>SAENA DE COLOMBIA S.A.</v>
      </c>
      <c r="J3759" s="3" t="s">
        <v>413</v>
      </c>
      <c r="K3759" s="12" t="str">
        <f>+VLOOKUP(FACTURACION[[#This Row],[REFERENCIA]],CODINV,2,FALSE)</f>
        <v>KIT RESORTE A3212R K250</v>
      </c>
      <c r="L3759" s="12" t="str">
        <f>IF(VLOOKUP(FACTURACION[[#This Row],[REFERENCIA]],CODINV,3,FALSE)=0,"",VLOOKUP(FACTURACION[[#This Row],[REFERENCIA]],CODINV,3,FALSE))</f>
        <v>A3212RK250</v>
      </c>
      <c r="M3759" s="12" t="str">
        <f>+VLOOKUP(FACTURACION[[#This Row],[REFERENCIA]],CODINV,4,FALSE)</f>
        <v>REPUESTOS Y ACCESORIOS</v>
      </c>
      <c r="N3759" s="12" t="str">
        <f>+VLOOKUP(FACTURACION[[#This Row],[REFERENCIA]],CODINV,5,FALSE)</f>
        <v>REGO</v>
      </c>
      <c r="O3759" s="3">
        <v>1</v>
      </c>
      <c r="P3759" s="31">
        <v>80000</v>
      </c>
      <c r="Q3759" s="24">
        <f>+FACTURACION[[#This Row],[CANTIDAD]]*FACTURACION[[#This Row],[VR UNITARIO]]/1000</f>
        <v>80</v>
      </c>
      <c r="R3759" s="3" t="str">
        <f>+VLOOKUP(FACTURACION[[#This Row],[NIT]],TABLACLIENTE,5,FALSE)</f>
        <v>BOGOTÁ D.C.</v>
      </c>
    </row>
    <row r="3760" spans="3:18">
      <c r="C3760" s="29">
        <v>2016</v>
      </c>
      <c r="D3760" s="30" t="s">
        <v>703</v>
      </c>
      <c r="E3760" s="30">
        <f>MONTH(FACTURACION[[#This Row],[MES]]&amp;1)</f>
        <v>10</v>
      </c>
      <c r="F3760" s="223">
        <f>DATE(FACTURACION[[#This Row],[AÑO]],FACTURACION[[#This Row],[Mes numero]],1)</f>
        <v>42644</v>
      </c>
      <c r="G3760" s="160">
        <v>12354</v>
      </c>
      <c r="H3760" s="25">
        <v>800074033</v>
      </c>
      <c r="I3760" s="3" t="str">
        <f>+VLOOKUP(FACTURACION[[#This Row],[NIT]],TABLACLIENTE,2,FALSE)</f>
        <v>COMPAÑIAS ASOCIADAS DE GAS S.A. E.S.P (ASOGAS SA ESP)</v>
      </c>
      <c r="J3760" s="3" t="s">
        <v>357</v>
      </c>
      <c r="K3760" s="12" t="str">
        <f>+VLOOKUP(FACTURACION[[#This Row],[REFERENCIA]],CODINV,2,FALSE)</f>
        <v>CONECTOR MANGUERA 1/2" NPT X 1 1/4"</v>
      </c>
      <c r="L3760" s="12" t="str">
        <f>IF(VLOOKUP(FACTURACION[[#This Row],[REFERENCIA]],CODINV,3,FALSE)=0,"",VLOOKUP(FACTURACION[[#This Row],[REFERENCIA]],CODINV,3,FALSE))</f>
        <v>3171A</v>
      </c>
      <c r="M3760" s="12" t="str">
        <f>+VLOOKUP(FACTURACION[[#This Row],[REFERENCIA]],CODINV,4,FALSE)</f>
        <v>REPUESTOS Y ACCESORIOS</v>
      </c>
      <c r="N3760" s="12" t="str">
        <f>+VLOOKUP(FACTURACION[[#This Row],[REFERENCIA]],CODINV,5,FALSE)</f>
        <v>REGO</v>
      </c>
      <c r="O3760" s="3">
        <v>2</v>
      </c>
      <c r="P3760" s="31">
        <v>42600</v>
      </c>
      <c r="Q3760" s="24">
        <f>+FACTURACION[[#This Row],[CANTIDAD]]*FACTURACION[[#This Row],[VR UNITARIO]]/1000</f>
        <v>85.2</v>
      </c>
      <c r="R3760" s="3" t="str">
        <f>+VLOOKUP(FACTURACION[[#This Row],[NIT]],TABLACLIENTE,5,FALSE)</f>
        <v>MOSQUERA</v>
      </c>
    </row>
    <row r="3761" spans="3:18">
      <c r="C3761" s="29">
        <v>2016</v>
      </c>
      <c r="D3761" s="30" t="s">
        <v>703</v>
      </c>
      <c r="E3761" s="30">
        <f>MONTH(FACTURACION[[#This Row],[MES]]&amp;1)</f>
        <v>10</v>
      </c>
      <c r="F3761" s="223">
        <f>DATE(FACTURACION[[#This Row],[AÑO]],FACTURACION[[#This Row],[Mes numero]],1)</f>
        <v>42644</v>
      </c>
      <c r="G3761" s="160">
        <v>12370</v>
      </c>
      <c r="H3761" s="25">
        <v>900950504</v>
      </c>
      <c r="I3761" s="3" t="str">
        <f>+VLOOKUP(FACTURACION[[#This Row],[NIT]],TABLACLIENTE,2,FALSE)</f>
        <v>DAMASA DE COLOMBIA S A S</v>
      </c>
      <c r="J3761" s="3" t="s">
        <v>232</v>
      </c>
      <c r="K3761" s="12" t="str">
        <f>+VLOOKUP(FACTURACION[[#This Row],[REFERENCIA]],CODINV,2,FALSE)</f>
        <v>TAPA ACME 1 3/4"</v>
      </c>
      <c r="L3761" s="12" t="str">
        <f>IF(VLOOKUP(FACTURACION[[#This Row],[REFERENCIA]],CODINV,3,FALSE)=0,"",VLOOKUP(FACTURACION[[#This Row],[REFERENCIA]],CODINV,3,FALSE))</f>
        <v>3175P</v>
      </c>
      <c r="M3761" s="12" t="str">
        <f>+VLOOKUP(FACTURACION[[#This Row],[REFERENCIA]],CODINV,4,FALSE)</f>
        <v>REPUESTOS Y ACCESORIOS</v>
      </c>
      <c r="N3761" s="12" t="str">
        <f>+VLOOKUP(FACTURACION[[#This Row],[REFERENCIA]],CODINV,5,FALSE)</f>
        <v>REGO</v>
      </c>
      <c r="O3761" s="3">
        <v>1</v>
      </c>
      <c r="P3761" s="31">
        <v>67000</v>
      </c>
      <c r="Q3761" s="24">
        <f>+FACTURACION[[#This Row],[CANTIDAD]]*FACTURACION[[#This Row],[VR UNITARIO]]/1000</f>
        <v>67</v>
      </c>
      <c r="R3761" s="3" t="str">
        <f>+VLOOKUP(FACTURACION[[#This Row],[NIT]],TABLACLIENTE,5,FALSE)</f>
        <v>BOGOTÁ D.C.</v>
      </c>
    </row>
    <row r="3762" spans="3:18">
      <c r="C3762" s="29">
        <v>2016</v>
      </c>
      <c r="D3762" s="30" t="s">
        <v>703</v>
      </c>
      <c r="E3762" s="30">
        <f>MONTH(FACTURACION[[#This Row],[MES]]&amp;1)</f>
        <v>10</v>
      </c>
      <c r="F3762" s="223">
        <f>DATE(FACTURACION[[#This Row],[AÑO]],FACTURACION[[#This Row],[Mes numero]],1)</f>
        <v>42644</v>
      </c>
      <c r="G3762" s="160">
        <v>12370</v>
      </c>
      <c r="H3762" s="25">
        <v>900950504</v>
      </c>
      <c r="I3762" s="3" t="str">
        <f>+VLOOKUP(FACTURACION[[#This Row],[NIT]],TABLACLIENTE,2,FALSE)</f>
        <v>DAMASA DE COLOMBIA S A S</v>
      </c>
      <c r="J3762" s="3" t="s">
        <v>227</v>
      </c>
      <c r="K3762" s="12" t="str">
        <f>+VLOOKUP(FACTURACION[[#This Row],[REFERENCIA]],CODINV,2,FALSE)</f>
        <v>TAPA CADENA Y ANILLO 2 1/4" ACME</v>
      </c>
      <c r="L3762" s="12" t="str">
        <f>IF(VLOOKUP(FACTURACION[[#This Row],[REFERENCIA]],CODINV,3,FALSE)=0,"",VLOOKUP(FACTURACION[[#This Row],[REFERENCIA]],CODINV,3,FALSE))</f>
        <v>3184-90</v>
      </c>
      <c r="M3762" s="12" t="str">
        <f>+VLOOKUP(FACTURACION[[#This Row],[REFERENCIA]],CODINV,4,FALSE)</f>
        <v>REPUESTOS Y ACCESORIOS</v>
      </c>
      <c r="N3762" s="12" t="str">
        <f>+VLOOKUP(FACTURACION[[#This Row],[REFERENCIA]],CODINV,5,FALSE)</f>
        <v>REGO</v>
      </c>
      <c r="O3762" s="3">
        <v>1</v>
      </c>
      <c r="P3762" s="31">
        <v>136000</v>
      </c>
      <c r="Q3762" s="24">
        <f>+FACTURACION[[#This Row],[CANTIDAD]]*FACTURACION[[#This Row],[VR UNITARIO]]/1000</f>
        <v>136</v>
      </c>
      <c r="R3762" s="3" t="str">
        <f>+VLOOKUP(FACTURACION[[#This Row],[NIT]],TABLACLIENTE,5,FALSE)</f>
        <v>BOGOTÁ D.C.</v>
      </c>
    </row>
    <row r="3763" spans="3:18">
      <c r="C3763" s="29">
        <v>2016</v>
      </c>
      <c r="D3763" s="30" t="s">
        <v>703</v>
      </c>
      <c r="E3763" s="30">
        <f>MONTH(FACTURACION[[#This Row],[MES]]&amp;1)</f>
        <v>10</v>
      </c>
      <c r="F3763" s="223">
        <f>DATE(FACTURACION[[#This Row],[AÑO]],FACTURACION[[#This Row],[Mes numero]],1)</f>
        <v>42644</v>
      </c>
      <c r="G3763" s="160">
        <v>12370</v>
      </c>
      <c r="H3763" s="25">
        <v>900950504</v>
      </c>
      <c r="I3763" s="3" t="str">
        <f>+VLOOKUP(FACTURACION[[#This Row],[NIT]],TABLACLIENTE,2,FALSE)</f>
        <v>DAMASA DE COLOMBIA S A S</v>
      </c>
      <c r="J3763" s="3" t="s">
        <v>236</v>
      </c>
      <c r="K3763" s="12" t="str">
        <f>+VLOOKUP(FACTURACION[[#This Row],[REFERENCIA]],CODINV,2,FALSE)</f>
        <v>ADAPTADOR 1 3/4"ACME X 1 1/4" NPT BRONCE</v>
      </c>
      <c r="L3763" s="12" t="str">
        <f>IF(VLOOKUP(FACTURACION[[#This Row],[REFERENCIA]],CODINV,3,FALSE)=0,"",VLOOKUP(FACTURACION[[#This Row],[REFERENCIA]],CODINV,3,FALSE))</f>
        <v>5765F</v>
      </c>
      <c r="M3763" s="12" t="str">
        <f>+VLOOKUP(FACTURACION[[#This Row],[REFERENCIA]],CODINV,4,FALSE)</f>
        <v>REPUESTOS Y ACCESORIOS</v>
      </c>
      <c r="N3763" s="12" t="str">
        <f>+VLOOKUP(FACTURACION[[#This Row],[REFERENCIA]],CODINV,5,FALSE)</f>
        <v>REGO</v>
      </c>
      <c r="O3763" s="3">
        <v>1</v>
      </c>
      <c r="P3763" s="31">
        <v>40000</v>
      </c>
      <c r="Q3763" s="24">
        <f>+FACTURACION[[#This Row],[CANTIDAD]]*FACTURACION[[#This Row],[VR UNITARIO]]/1000</f>
        <v>40</v>
      </c>
      <c r="R3763" s="3" t="str">
        <f>+VLOOKUP(FACTURACION[[#This Row],[NIT]],TABLACLIENTE,5,FALSE)</f>
        <v>BOGOTÁ D.C.</v>
      </c>
    </row>
    <row r="3764" spans="3:18">
      <c r="C3764" s="29">
        <v>2016</v>
      </c>
      <c r="D3764" s="30" t="s">
        <v>703</v>
      </c>
      <c r="E3764" s="30">
        <f>MONTH(FACTURACION[[#This Row],[MES]]&amp;1)</f>
        <v>10</v>
      </c>
      <c r="F3764" s="223">
        <f>DATE(FACTURACION[[#This Row],[AÑO]],FACTURACION[[#This Row],[Mes numero]],1)</f>
        <v>42644</v>
      </c>
      <c r="G3764" s="160">
        <v>12354</v>
      </c>
      <c r="H3764" s="25">
        <v>800074033</v>
      </c>
      <c r="I3764" s="3" t="str">
        <f>+VLOOKUP(FACTURACION[[#This Row],[NIT]],TABLACLIENTE,2,FALSE)</f>
        <v>COMPAÑIAS ASOCIADAS DE GAS S.A. E.S.P (ASOGAS SA ESP)</v>
      </c>
      <c r="J3764" s="3" t="s">
        <v>338</v>
      </c>
      <c r="K3764" s="12" t="str">
        <f>+VLOOKUP(FACTURACION[[#This Row],[REFERENCIA]],CODINV,2,FALSE)</f>
        <v>ACOPLE 1 3/4" AC X 1 3/4" AC M</v>
      </c>
      <c r="L3764" s="12" t="str">
        <f>IF(VLOOKUP(FACTURACION[[#This Row],[REFERENCIA]],CODINV,3,FALSE)=0,"",VLOOKUP(FACTURACION[[#This Row],[REFERENCIA]],CODINV,3,FALSE))</f>
        <v>5765M</v>
      </c>
      <c r="M3764" s="12" t="str">
        <f>+VLOOKUP(FACTURACION[[#This Row],[REFERENCIA]],CODINV,4,FALSE)</f>
        <v>REPUESTOS Y ACCESORIOS</v>
      </c>
      <c r="N3764" s="12" t="str">
        <f>+VLOOKUP(FACTURACION[[#This Row],[REFERENCIA]],CODINV,5,FALSE)</f>
        <v>REGO</v>
      </c>
      <c r="O3764" s="3">
        <v>1</v>
      </c>
      <c r="P3764" s="31">
        <v>43287</v>
      </c>
      <c r="Q3764" s="24">
        <f>+FACTURACION[[#This Row],[CANTIDAD]]*FACTURACION[[#This Row],[VR UNITARIO]]/1000</f>
        <v>43.286999999999999</v>
      </c>
      <c r="R3764" s="3" t="str">
        <f>+VLOOKUP(FACTURACION[[#This Row],[NIT]],TABLACLIENTE,5,FALSE)</f>
        <v>MOSQUERA</v>
      </c>
    </row>
    <row r="3765" spans="3:18">
      <c r="C3765" s="29">
        <v>2016</v>
      </c>
      <c r="D3765" s="30" t="s">
        <v>703</v>
      </c>
      <c r="E3765" s="30">
        <f>MONTH(FACTURACION[[#This Row],[MES]]&amp;1)</f>
        <v>10</v>
      </c>
      <c r="F3765" s="223">
        <f>DATE(FACTURACION[[#This Row],[AÑO]],FACTURACION[[#This Row],[Mes numero]],1)</f>
        <v>42644</v>
      </c>
      <c r="G3765" s="160">
        <v>12354</v>
      </c>
      <c r="H3765" s="25">
        <v>800074033</v>
      </c>
      <c r="I3765" s="3" t="str">
        <f>+VLOOKUP(FACTURACION[[#This Row],[NIT]],TABLACLIENTE,2,FALSE)</f>
        <v>COMPAÑIAS ASOCIADAS DE GAS S.A. E.S.P (ASOGAS SA ESP)</v>
      </c>
      <c r="J3765" s="3" t="s">
        <v>178</v>
      </c>
      <c r="K3765" s="12" t="str">
        <f>+VLOOKUP(FACTURACION[[#This Row],[REFERENCIA]],CODINV,2,FALSE)</f>
        <v>ADAPTADOR CHEK LOK 3/4" NPT MXM</v>
      </c>
      <c r="L3765" s="12" t="str">
        <f>IF(VLOOKUP(FACTURACION[[#This Row],[REFERENCIA]],CODINV,3,FALSE)=0,"",VLOOKUP(FACTURACION[[#This Row],[REFERENCIA]],CODINV,3,FALSE))</f>
        <v>7572C-15A</v>
      </c>
      <c r="M3765" s="12" t="str">
        <f>+VLOOKUP(FACTURACION[[#This Row],[REFERENCIA]],CODINV,4,FALSE)</f>
        <v>REPUESTOS Y ACCESORIOS</v>
      </c>
      <c r="N3765" s="12" t="str">
        <f>+VLOOKUP(FACTURACION[[#This Row],[REFERENCIA]],CODINV,5,FALSE)</f>
        <v>REGO</v>
      </c>
      <c r="O3765" s="3">
        <v>2</v>
      </c>
      <c r="P3765" s="31">
        <v>29939</v>
      </c>
      <c r="Q3765" s="24">
        <f>+FACTURACION[[#This Row],[CANTIDAD]]*FACTURACION[[#This Row],[VR UNITARIO]]/1000</f>
        <v>59.878</v>
      </c>
      <c r="R3765" s="3" t="str">
        <f>+VLOOKUP(FACTURACION[[#This Row],[NIT]],TABLACLIENTE,5,FALSE)</f>
        <v>MOSQUERA</v>
      </c>
    </row>
    <row r="3766" spans="3:18">
      <c r="C3766" s="29">
        <v>2016</v>
      </c>
      <c r="D3766" s="30" t="s">
        <v>703</v>
      </c>
      <c r="E3766" s="30">
        <f>MONTH(FACTURACION[[#This Row],[MES]]&amp;1)</f>
        <v>10</v>
      </c>
      <c r="F3766" s="223">
        <f>DATE(FACTURACION[[#This Row],[AÑO]],FACTURACION[[#This Row],[Mes numero]],1)</f>
        <v>42644</v>
      </c>
      <c r="G3766" s="160">
        <v>12354</v>
      </c>
      <c r="H3766" s="25">
        <v>800074033</v>
      </c>
      <c r="I3766" s="3" t="str">
        <f>+VLOOKUP(FACTURACION[[#This Row],[NIT]],TABLACLIENTE,2,FALSE)</f>
        <v>COMPAÑIAS ASOCIADAS DE GAS S.A. E.S.P (ASOGAS SA ESP)</v>
      </c>
      <c r="J3766" s="3" t="s">
        <v>242</v>
      </c>
      <c r="K3766" s="12" t="str">
        <f>+VLOOKUP(FACTURACION[[#This Row],[REFERENCIA]],CODINV,2,FALSE)</f>
        <v>ACOPLE MANGUERA 1"X1 3/4" AC TIPO A</v>
      </c>
      <c r="L3766" s="12" t="str">
        <f>IF(VLOOKUP(FACTURACION[[#This Row],[REFERENCIA]],CODINV,3,FALSE)=0,"",VLOOKUP(FACTURACION[[#This Row],[REFERENCIA]],CODINV,3,FALSE))</f>
        <v>A3175A</v>
      </c>
      <c r="M3766" s="12" t="str">
        <f>+VLOOKUP(FACTURACION[[#This Row],[REFERENCIA]],CODINV,4,FALSE)</f>
        <v>REPUESTOS Y ACCESORIOS</v>
      </c>
      <c r="N3766" s="12" t="str">
        <f>+VLOOKUP(FACTURACION[[#This Row],[REFERENCIA]],CODINV,5,FALSE)</f>
        <v>REGO</v>
      </c>
      <c r="O3766" s="3">
        <v>1</v>
      </c>
      <c r="P3766" s="31">
        <v>113464</v>
      </c>
      <c r="Q3766" s="24">
        <f>+FACTURACION[[#This Row],[CANTIDAD]]*FACTURACION[[#This Row],[VR UNITARIO]]/1000</f>
        <v>113.464</v>
      </c>
      <c r="R3766" s="3" t="str">
        <f>+VLOOKUP(FACTURACION[[#This Row],[NIT]],TABLACLIENTE,5,FALSE)</f>
        <v>MOSQUERA</v>
      </c>
    </row>
    <row r="3767" spans="3:18">
      <c r="C3767" s="29">
        <v>2016</v>
      </c>
      <c r="D3767" s="30" t="s">
        <v>703</v>
      </c>
      <c r="E3767" s="30">
        <f>MONTH(FACTURACION[[#This Row],[MES]]&amp;1)</f>
        <v>10</v>
      </c>
      <c r="F3767" s="223">
        <f>DATE(FACTURACION[[#This Row],[AÑO]],FACTURACION[[#This Row],[Mes numero]],1)</f>
        <v>42644</v>
      </c>
      <c r="G3767" s="160">
        <v>12354</v>
      </c>
      <c r="H3767" s="25">
        <v>800074033</v>
      </c>
      <c r="I3767" s="3" t="str">
        <f>+VLOOKUP(FACTURACION[[#This Row],[NIT]],TABLACLIENTE,2,FALSE)</f>
        <v>COMPAÑIAS ASOCIADAS DE GAS S.A. E.S.P (ASOGAS SA ESP)</v>
      </c>
      <c r="J3767" s="3" t="s">
        <v>95</v>
      </c>
      <c r="K3767" s="12" t="str">
        <f>+VLOOKUP(FACTURACION[[#This Row],[REFERENCIA]],CODINV,2,FALSE)</f>
        <v>ADAPTADOR 1 3/4" ACME X 3/4" NPT</v>
      </c>
      <c r="L3767" s="12" t="str">
        <f>IF(VLOOKUP(FACTURACION[[#This Row],[REFERENCIA]],CODINV,3,FALSE)=0,"",VLOOKUP(FACTURACION[[#This Row],[REFERENCIA]],CODINV,3,FALSE))</f>
        <v>A5765D</v>
      </c>
      <c r="M3767" s="12" t="str">
        <f>+VLOOKUP(FACTURACION[[#This Row],[REFERENCIA]],CODINV,4,FALSE)</f>
        <v>REPUESTOS Y ACCESORIOS</v>
      </c>
      <c r="N3767" s="12" t="str">
        <f>+VLOOKUP(FACTURACION[[#This Row],[REFERENCIA]],CODINV,5,FALSE)</f>
        <v>REGO</v>
      </c>
      <c r="O3767" s="3">
        <v>3</v>
      </c>
      <c r="P3767" s="31">
        <v>60189</v>
      </c>
      <c r="Q3767" s="24">
        <f>+FACTURACION[[#This Row],[CANTIDAD]]*FACTURACION[[#This Row],[VR UNITARIO]]/1000</f>
        <v>180.56700000000001</v>
      </c>
      <c r="R3767" s="3" t="str">
        <f>+VLOOKUP(FACTURACION[[#This Row],[NIT]],TABLACLIENTE,5,FALSE)</f>
        <v>MOSQUERA</v>
      </c>
    </row>
    <row r="3768" spans="3:18">
      <c r="C3768" s="29">
        <v>2016</v>
      </c>
      <c r="D3768" s="30" t="s">
        <v>703</v>
      </c>
      <c r="E3768" s="30">
        <f>MONTH(FACTURACION[[#This Row],[MES]]&amp;1)</f>
        <v>10</v>
      </c>
      <c r="F3768" s="223">
        <f>DATE(FACTURACION[[#This Row],[AÑO]],FACTURACION[[#This Row],[Mes numero]],1)</f>
        <v>42644</v>
      </c>
      <c r="G3768" s="160">
        <v>12363</v>
      </c>
      <c r="H3768" s="25">
        <v>890500726</v>
      </c>
      <c r="I3768" s="3" t="str">
        <f>+VLOOKUP(FACTURACION[[#This Row],[NIT]],TABLACLIENTE,2,FALSE)</f>
        <v>NORTESANTANDEREANA DE GAS S.A. E.S.P (NORGAS S.A. E.S.P.)</v>
      </c>
      <c r="J3768" s="3" t="s">
        <v>97</v>
      </c>
      <c r="K3768" s="12" t="str">
        <f>+VLOOKUP(FACTURACION[[#This Row],[REFERENCIA]],CODINV,2,FALSE)</f>
        <v>ADAPTADOR 1 3/4" AC X 1" NPTM (ACERO)</v>
      </c>
      <c r="L3768" s="12" t="str">
        <f>IF(VLOOKUP(FACTURACION[[#This Row],[REFERENCIA]],CODINV,3,FALSE)=0,"",VLOOKUP(FACTURACION[[#This Row],[REFERENCIA]],CODINV,3,FALSE))</f>
        <v>A5765E</v>
      </c>
      <c r="M3768" s="12" t="str">
        <f>+VLOOKUP(FACTURACION[[#This Row],[REFERENCIA]],CODINV,4,FALSE)</f>
        <v>REPUESTOS Y ACCESORIOS</v>
      </c>
      <c r="N3768" s="12" t="str">
        <f>+VLOOKUP(FACTURACION[[#This Row],[REFERENCIA]],CODINV,5,FALSE)</f>
        <v>REGO</v>
      </c>
      <c r="O3768" s="3">
        <v>1</v>
      </c>
      <c r="P3768" s="31">
        <v>42000</v>
      </c>
      <c r="Q3768" s="24">
        <f>+FACTURACION[[#This Row],[CANTIDAD]]*FACTURACION[[#This Row],[VR UNITARIO]]/1000</f>
        <v>42</v>
      </c>
      <c r="R3768" s="3" t="str">
        <f>+VLOOKUP(FACTURACION[[#This Row],[NIT]],TABLACLIENTE,5,FALSE)</f>
        <v>BUCARAMANGA</v>
      </c>
    </row>
    <row r="3769" spans="3:18">
      <c r="C3769" s="29">
        <v>2016</v>
      </c>
      <c r="D3769" s="30" t="s">
        <v>703</v>
      </c>
      <c r="E3769" s="30">
        <f>MONTH(FACTURACION[[#This Row],[MES]]&amp;1)</f>
        <v>10</v>
      </c>
      <c r="F3769" s="223">
        <f>DATE(FACTURACION[[#This Row],[AÑO]],FACTURACION[[#This Row],[Mes numero]],1)</f>
        <v>42644</v>
      </c>
      <c r="G3769" s="160">
        <v>12363</v>
      </c>
      <c r="H3769" s="25">
        <v>890500726</v>
      </c>
      <c r="I3769" s="3" t="str">
        <f>+VLOOKUP(FACTURACION[[#This Row],[NIT]],TABLACLIENTE,2,FALSE)</f>
        <v>NORTESANTANDEREANA DE GAS S.A. E.S.P (NORGAS S.A. E.S.P.)</v>
      </c>
      <c r="J3769" s="3" t="s">
        <v>56</v>
      </c>
      <c r="K3769" s="12" t="str">
        <f>+VLOOKUP(FACTURACION[[#This Row],[REFERENCIA]],CODINV,2,FALSE)</f>
        <v xml:space="preserve"> VALVULA DE AGUJA DE  1/4"</v>
      </c>
      <c r="L3769" s="12" t="str">
        <f>IF(VLOOKUP(FACTURACION[[#This Row],[REFERENCIA]],CODINV,3,FALSE)=0,"",VLOOKUP(FACTURACION[[#This Row],[REFERENCIA]],CODINV,3,FALSE))</f>
        <v>1224WA</v>
      </c>
      <c r="M3769" s="12" t="str">
        <f>+VLOOKUP(FACTURACION[[#This Row],[REFERENCIA]],CODINV,4,FALSE)</f>
        <v>VÁLVULAS Y MULTIVÁLVULAS</v>
      </c>
      <c r="N3769" s="12" t="str">
        <f>+VLOOKUP(FACTURACION[[#This Row],[REFERENCIA]],CODINV,5,FALSE)</f>
        <v>REGO</v>
      </c>
      <c r="O3769" s="3">
        <v>3</v>
      </c>
      <c r="P3769" s="31">
        <v>45000</v>
      </c>
      <c r="Q3769" s="24">
        <f>+FACTURACION[[#This Row],[CANTIDAD]]*FACTURACION[[#This Row],[VR UNITARIO]]/1000</f>
        <v>135</v>
      </c>
      <c r="R3769" s="3" t="str">
        <f>+VLOOKUP(FACTURACION[[#This Row],[NIT]],TABLACLIENTE,5,FALSE)</f>
        <v>BUCARAMANGA</v>
      </c>
    </row>
    <row r="3770" spans="3:18">
      <c r="C3770" s="29">
        <v>2016</v>
      </c>
      <c r="D3770" s="30" t="s">
        <v>703</v>
      </c>
      <c r="E3770" s="30">
        <f>MONTH(FACTURACION[[#This Row],[MES]]&amp;1)</f>
        <v>10</v>
      </c>
      <c r="F3770" s="223">
        <f>DATE(FACTURACION[[#This Row],[AÑO]],FACTURACION[[#This Row],[Mes numero]],1)</f>
        <v>42644</v>
      </c>
      <c r="G3770" s="160">
        <v>12352</v>
      </c>
      <c r="H3770" s="25">
        <v>891101577</v>
      </c>
      <c r="I3770" s="3" t="str">
        <f>+VLOOKUP(FACTURACION[[#This Row],[NIT]],TABLACLIENTE,2,FALSE)</f>
        <v>ALCANOS DE COLOMBIA S.A. E.S.P</v>
      </c>
      <c r="J3770" s="3" t="s">
        <v>196</v>
      </c>
      <c r="K3770" s="12" t="str">
        <f>+VLOOKUP(FACTURACION[[#This Row],[REFERENCIA]],CODINV,2,FALSE)</f>
        <v>VALVULA DE VENTEO 1/4"</v>
      </c>
      <c r="L3770" s="12" t="str">
        <f>IF(VLOOKUP(FACTURACION[[#This Row],[REFERENCIA]],CODINV,3,FALSE)=0,"",VLOOKUP(FACTURACION[[#This Row],[REFERENCIA]],CODINV,3,FALSE))</f>
        <v>3165C</v>
      </c>
      <c r="M3770" s="12" t="str">
        <f>+VLOOKUP(FACTURACION[[#This Row],[REFERENCIA]],CODINV,4,FALSE)</f>
        <v>VÁLVULAS Y MULTIVÁLVULAS</v>
      </c>
      <c r="N3770" s="12" t="str">
        <f>+VLOOKUP(FACTURACION[[#This Row],[REFERENCIA]],CODINV,5,FALSE)</f>
        <v>REGO</v>
      </c>
      <c r="O3770" s="3">
        <v>5</v>
      </c>
      <c r="P3770" s="31">
        <v>5828</v>
      </c>
      <c r="Q3770" s="24">
        <f>+FACTURACION[[#This Row],[CANTIDAD]]*FACTURACION[[#This Row],[VR UNITARIO]]/1000</f>
        <v>29.14</v>
      </c>
      <c r="R3770" s="3" t="str">
        <f>+VLOOKUP(FACTURACION[[#This Row],[NIT]],TABLACLIENTE,5,FALSE)</f>
        <v>NEIVA</v>
      </c>
    </row>
    <row r="3771" spans="3:18">
      <c r="C3771" s="29">
        <v>2016</v>
      </c>
      <c r="D3771" s="30" t="s">
        <v>703</v>
      </c>
      <c r="E3771" s="30">
        <f>MONTH(FACTURACION[[#This Row],[MES]]&amp;1)</f>
        <v>10</v>
      </c>
      <c r="F3771" s="223">
        <f>DATE(FACTURACION[[#This Row],[AÑO]],FACTURACION[[#This Row],[Mes numero]],1)</f>
        <v>42644</v>
      </c>
      <c r="G3771" s="160">
        <v>12363</v>
      </c>
      <c r="H3771" s="25">
        <v>890500726</v>
      </c>
      <c r="I3771" s="3" t="str">
        <f>+VLOOKUP(FACTURACION[[#This Row],[NIT]],TABLACLIENTE,2,FALSE)</f>
        <v>NORTESANTANDEREANA DE GAS S.A. E.S.P (NORGAS S.A. E.S.P.)</v>
      </c>
      <c r="J3771" s="3" t="s">
        <v>196</v>
      </c>
      <c r="K3771" s="12" t="str">
        <f>+VLOOKUP(FACTURACION[[#This Row],[REFERENCIA]],CODINV,2,FALSE)</f>
        <v>VALVULA DE VENTEO 1/4"</v>
      </c>
      <c r="L3771" s="12" t="str">
        <f>IF(VLOOKUP(FACTURACION[[#This Row],[REFERENCIA]],CODINV,3,FALSE)=0,"",VLOOKUP(FACTURACION[[#This Row],[REFERENCIA]],CODINV,3,FALSE))</f>
        <v>3165C</v>
      </c>
      <c r="M3771" s="12" t="str">
        <f>+VLOOKUP(FACTURACION[[#This Row],[REFERENCIA]],CODINV,4,FALSE)</f>
        <v>VÁLVULAS Y MULTIVÁLVULAS</v>
      </c>
      <c r="N3771" s="12" t="str">
        <f>+VLOOKUP(FACTURACION[[#This Row],[REFERENCIA]],CODINV,5,FALSE)</f>
        <v>REGO</v>
      </c>
      <c r="O3771" s="3">
        <v>3</v>
      </c>
      <c r="P3771" s="31">
        <v>5500</v>
      </c>
      <c r="Q3771" s="24">
        <f>+FACTURACION[[#This Row],[CANTIDAD]]*FACTURACION[[#This Row],[VR UNITARIO]]/1000</f>
        <v>16.5</v>
      </c>
      <c r="R3771" s="3" t="str">
        <f>+VLOOKUP(FACTURACION[[#This Row],[NIT]],TABLACLIENTE,5,FALSE)</f>
        <v>BUCARAMANGA</v>
      </c>
    </row>
    <row r="3772" spans="3:18">
      <c r="C3772" s="29">
        <v>2016</v>
      </c>
      <c r="D3772" s="30" t="s">
        <v>703</v>
      </c>
      <c r="E3772" s="30">
        <f>MONTH(FACTURACION[[#This Row],[MES]]&amp;1)</f>
        <v>10</v>
      </c>
      <c r="F3772" s="223">
        <f>DATE(FACTURACION[[#This Row],[AÑO]],FACTURACION[[#This Row],[Mes numero]],1)</f>
        <v>42644</v>
      </c>
      <c r="G3772" s="160">
        <v>12367</v>
      </c>
      <c r="H3772" s="25">
        <v>830137252</v>
      </c>
      <c r="I3772" s="3" t="str">
        <f>+VLOOKUP(FACTURACION[[#This Row],[NIT]],TABLACLIENTE,2,FALSE)</f>
        <v>SAGENCO SAS</v>
      </c>
      <c r="J3772" s="3" t="s">
        <v>79</v>
      </c>
      <c r="K3772" s="12" t="str">
        <f>+VLOOKUP(FACTURACION[[#This Row],[REFERENCIA]],CODINV,2,FALSE)</f>
        <v>VALVULA MAXIMO NIVEL DE LLENADO 1/4"</v>
      </c>
      <c r="L3772" s="12" t="str">
        <f>IF(VLOOKUP(FACTURACION[[#This Row],[REFERENCIA]],CODINV,3,FALSE)=0,"",VLOOKUP(FACTURACION[[#This Row],[REFERENCIA]],CODINV,3,FALSE))</f>
        <v>3165CF12.0</v>
      </c>
      <c r="M3772" s="12" t="str">
        <f>+VLOOKUP(FACTURACION[[#This Row],[REFERENCIA]],CODINV,4,FALSE)</f>
        <v>VÁLVULAS Y MULTIVÁLVULAS</v>
      </c>
      <c r="N3772" s="12" t="str">
        <f>+VLOOKUP(FACTURACION[[#This Row],[REFERENCIA]],CODINV,5,FALSE)</f>
        <v>REGO</v>
      </c>
      <c r="O3772" s="3">
        <v>2</v>
      </c>
      <c r="P3772" s="31">
        <v>9000</v>
      </c>
      <c r="Q3772" s="24">
        <f>+FACTURACION[[#This Row],[CANTIDAD]]*FACTURACION[[#This Row],[VR UNITARIO]]/1000</f>
        <v>18</v>
      </c>
      <c r="R3772" s="3" t="str">
        <f>+VLOOKUP(FACTURACION[[#This Row],[NIT]],TABLACLIENTE,5,FALSE)</f>
        <v>BOGOTÁ D.C.</v>
      </c>
    </row>
    <row r="3773" spans="3:18">
      <c r="C3773" s="29">
        <v>2016</v>
      </c>
      <c r="D3773" s="30" t="s">
        <v>703</v>
      </c>
      <c r="E3773" s="30">
        <f>MONTH(FACTURACION[[#This Row],[MES]]&amp;1)</f>
        <v>10</v>
      </c>
      <c r="F3773" s="223">
        <f>DATE(FACTURACION[[#This Row],[AÑO]],FACTURACION[[#This Row],[Mes numero]],1)</f>
        <v>42644</v>
      </c>
      <c r="G3773" s="160">
        <v>12382</v>
      </c>
      <c r="H3773" s="25">
        <v>830137252</v>
      </c>
      <c r="I3773" s="3" t="str">
        <f>+VLOOKUP(FACTURACION[[#This Row],[NIT]],TABLACLIENTE,2,FALSE)</f>
        <v>SAGENCO SAS</v>
      </c>
      <c r="J3773" s="3" t="s">
        <v>167</v>
      </c>
      <c r="K3773" s="12" t="str">
        <f>+VLOOKUP(FACTURACION[[#This Row],[REFERENCIA]],CODINV,2,FALSE)</f>
        <v>KIT DE EMPAQUE LLENADO</v>
      </c>
      <c r="L3773" s="12" t="str">
        <f>IF(VLOOKUP(FACTURACION[[#This Row],[REFERENCIA]],CODINV,3,FALSE)=0,"",VLOOKUP(FACTURACION[[#This Row],[REFERENCIA]],CODINV,3,FALSE))</f>
        <v>8475-80</v>
      </c>
      <c r="M3773" s="12" t="str">
        <f>+VLOOKUP(FACTURACION[[#This Row],[REFERENCIA]],CODINV,4,FALSE)</f>
        <v>REPUESTOS Y ACCESORIOS</v>
      </c>
      <c r="N3773" s="12" t="str">
        <f>+VLOOKUP(FACTURACION[[#This Row],[REFERENCIA]],CODINV,5,FALSE)</f>
        <v>REGO</v>
      </c>
      <c r="O3773" s="3">
        <v>1</v>
      </c>
      <c r="P3773" s="31">
        <v>15000</v>
      </c>
      <c r="Q3773" s="24">
        <f>+FACTURACION[[#This Row],[CANTIDAD]]*FACTURACION[[#This Row],[VR UNITARIO]]/1000</f>
        <v>15</v>
      </c>
      <c r="R3773" s="3" t="str">
        <f>+VLOOKUP(FACTURACION[[#This Row],[NIT]],TABLACLIENTE,5,FALSE)</f>
        <v>BOGOTÁ D.C.</v>
      </c>
    </row>
    <row r="3774" spans="3:18">
      <c r="C3774" s="29">
        <v>2016</v>
      </c>
      <c r="D3774" s="30" t="s">
        <v>703</v>
      </c>
      <c r="E3774" s="30">
        <f>MONTH(FACTURACION[[#This Row],[MES]]&amp;1)</f>
        <v>10</v>
      </c>
      <c r="F3774" s="223">
        <f>DATE(FACTURACION[[#This Row],[AÑO]],FACTURACION[[#This Row],[Mes numero]],1)</f>
        <v>42644</v>
      </c>
      <c r="G3774" s="160">
        <v>12352</v>
      </c>
      <c r="H3774" s="25">
        <v>891101577</v>
      </c>
      <c r="I3774" s="3" t="str">
        <f>+VLOOKUP(FACTURACION[[#This Row],[NIT]],TABLACLIENTE,2,FALSE)</f>
        <v>ALCANOS DE COLOMBIA S.A. E.S.P</v>
      </c>
      <c r="J3774" s="3" t="s">
        <v>307</v>
      </c>
      <c r="K3774" s="12" t="str">
        <f>+VLOOKUP(FACTURACION[[#This Row],[REFERENCIA]],CODINV,2,FALSE)</f>
        <v>INDICADOR DE FLUJO</v>
      </c>
      <c r="L3774" s="12" t="str">
        <f>IF(VLOOKUP(FACTURACION[[#This Row],[REFERENCIA]],CODINV,3,FALSE)=0,"",VLOOKUP(FACTURACION[[#This Row],[REFERENCIA]],CODINV,3,FALSE))</f>
        <v>A7796</v>
      </c>
      <c r="M3774" s="12" t="str">
        <f>+VLOOKUP(FACTURACION[[#This Row],[REFERENCIA]],CODINV,4,FALSE)</f>
        <v>REPUESTOS Y ACCESORIOS</v>
      </c>
      <c r="N3774" s="12" t="str">
        <f>+VLOOKUP(FACTURACION[[#This Row],[REFERENCIA]],CODINV,5,FALSE)</f>
        <v>REGO</v>
      </c>
      <c r="O3774" s="3">
        <v>2</v>
      </c>
      <c r="P3774" s="31">
        <v>2389447</v>
      </c>
      <c r="Q3774" s="24">
        <f>+FACTURACION[[#This Row],[CANTIDAD]]*FACTURACION[[#This Row],[VR UNITARIO]]/1000</f>
        <v>4778.8940000000002</v>
      </c>
      <c r="R3774" s="3" t="str">
        <f>+VLOOKUP(FACTURACION[[#This Row],[NIT]],TABLACLIENTE,5,FALSE)</f>
        <v>NEIVA</v>
      </c>
    </row>
    <row r="3775" spans="3:18">
      <c r="C3775" s="29">
        <v>2016</v>
      </c>
      <c r="D3775" s="30" t="s">
        <v>703</v>
      </c>
      <c r="E3775" s="30">
        <f>MONTH(FACTURACION[[#This Row],[MES]]&amp;1)</f>
        <v>10</v>
      </c>
      <c r="F3775" s="223">
        <f>DATE(FACTURACION[[#This Row],[AÑO]],FACTURACION[[#This Row],[Mes numero]],1)</f>
        <v>42644</v>
      </c>
      <c r="G3775" s="160">
        <v>12345</v>
      </c>
      <c r="H3775" s="25">
        <v>890908643</v>
      </c>
      <c r="I3775" s="3" t="str">
        <f>+VLOOKUP(FACTURACION[[#This Row],[NIT]],TABLACLIENTE,2,FALSE)</f>
        <v>GASES DE ANTIOQUIA S.A. E.S.P.  (GAS ANTIOQUIA S.A. E.S.P.)</v>
      </c>
      <c r="J3775" s="3" t="s">
        <v>53</v>
      </c>
      <c r="K3775" s="12" t="str">
        <f>+VLOOKUP(FACTURACION[[#This Row],[REFERENCIA]],CODINV,2,FALSE)</f>
        <v>DIAL PARA ROTOGAGE DIAL FOR TOTAGAGE</v>
      </c>
      <c r="L3775" s="12" t="str">
        <f>IF(VLOOKUP(FACTURACION[[#This Row],[REFERENCIA]],CODINV,3,FALSE)=0,"",VLOOKUP(FACTURACION[[#This Row],[REFERENCIA]],CODINV,3,FALSE))</f>
        <v>A9091-18L</v>
      </c>
      <c r="M3775" s="12" t="str">
        <f>+VLOOKUP(FACTURACION[[#This Row],[REFERENCIA]],CODINV,4,FALSE)</f>
        <v>REPUESTOS Y ACCESORIOS</v>
      </c>
      <c r="N3775" s="12" t="str">
        <f>+VLOOKUP(FACTURACION[[#This Row],[REFERENCIA]],CODINV,5,FALSE)</f>
        <v>REGO</v>
      </c>
      <c r="O3775" s="3">
        <v>2</v>
      </c>
      <c r="P3775" s="31">
        <v>45000</v>
      </c>
      <c r="Q3775" s="24">
        <f>+FACTURACION[[#This Row],[CANTIDAD]]*FACTURACION[[#This Row],[VR UNITARIO]]/1000</f>
        <v>90</v>
      </c>
      <c r="R3775" s="3" t="str">
        <f>+VLOOKUP(FACTURACION[[#This Row],[NIT]],TABLACLIENTE,5,FALSE)</f>
        <v>MEDELLIN</v>
      </c>
    </row>
    <row r="3776" spans="3:18">
      <c r="C3776" s="29">
        <v>2016</v>
      </c>
      <c r="D3776" s="30" t="s">
        <v>703</v>
      </c>
      <c r="E3776" s="30">
        <f>MONTH(FACTURACION[[#This Row],[MES]]&amp;1)</f>
        <v>10</v>
      </c>
      <c r="F3776" s="223">
        <f>DATE(FACTURACION[[#This Row],[AÑO]],FACTURACION[[#This Row],[Mes numero]],1)</f>
        <v>42644</v>
      </c>
      <c r="G3776" s="160">
        <v>12345</v>
      </c>
      <c r="H3776" s="25">
        <v>890908643</v>
      </c>
      <c r="I3776" s="3" t="str">
        <f>+VLOOKUP(FACTURACION[[#This Row],[NIT]],TABLACLIENTE,2,FALSE)</f>
        <v>GASES DE ANTIOQUIA S.A. E.S.P.  (GAS ANTIOQUIA S.A. E.S.P.)</v>
      </c>
      <c r="J3776" s="3" t="s">
        <v>315</v>
      </c>
      <c r="K3776" s="12" t="str">
        <f>+VLOOKUP(FACTURACION[[#This Row],[REFERENCIA]],CODINV,2,FALSE)</f>
        <v>ROTAGE/ROTAGE</v>
      </c>
      <c r="L3776" s="12" t="str">
        <f>IF(VLOOKUP(FACTURACION[[#This Row],[REFERENCIA]],CODINV,3,FALSE)=0,"",VLOOKUP(FACTURACION[[#This Row],[REFERENCIA]],CODINV,3,FALSE))</f>
        <v>A9095TS</v>
      </c>
      <c r="M3776" s="12" t="str">
        <f>+VLOOKUP(FACTURACION[[#This Row],[REFERENCIA]],CODINV,4,FALSE)</f>
        <v>MEDIDORES</v>
      </c>
      <c r="N3776" s="12" t="str">
        <f>+VLOOKUP(FACTURACION[[#This Row],[REFERENCIA]],CODINV,5,FALSE)</f>
        <v>REGO</v>
      </c>
      <c r="O3776" s="3">
        <v>2</v>
      </c>
      <c r="P3776" s="31">
        <v>1100000</v>
      </c>
      <c r="Q3776" s="24">
        <f>+FACTURACION[[#This Row],[CANTIDAD]]*FACTURACION[[#This Row],[VR UNITARIO]]/1000</f>
        <v>2200</v>
      </c>
      <c r="R3776" s="3" t="str">
        <f>+VLOOKUP(FACTURACION[[#This Row],[NIT]],TABLACLIENTE,5,FALSE)</f>
        <v>MEDELLIN</v>
      </c>
    </row>
    <row r="3777" spans="3:18">
      <c r="C3777" s="29">
        <v>2016</v>
      </c>
      <c r="D3777" s="30" t="s">
        <v>703</v>
      </c>
      <c r="E3777" s="30">
        <f>MONTH(FACTURACION[[#This Row],[MES]]&amp;1)</f>
        <v>10</v>
      </c>
      <c r="F3777" s="223">
        <f>DATE(FACTURACION[[#This Row],[AÑO]],FACTURACION[[#This Row],[Mes numero]],1)</f>
        <v>42644</v>
      </c>
      <c r="G3777" s="160">
        <v>12352</v>
      </c>
      <c r="H3777" s="25">
        <v>891101577</v>
      </c>
      <c r="I3777" s="3" t="str">
        <f>+VLOOKUP(FACTURACION[[#This Row],[NIT]],TABLACLIENTE,2,FALSE)</f>
        <v>ALCANOS DE COLOMBIA S.A. E.S.P</v>
      </c>
      <c r="J3777" s="3" t="s">
        <v>4124</v>
      </c>
      <c r="K3777" s="12" t="str">
        <f>+VLOOKUP(FACTURACION[[#This Row],[REFERENCIA]],CODINV,2,FALSE)</f>
        <v>MANGUERA TRENZA 3/16"</v>
      </c>
      <c r="L3777" s="12" t="str">
        <f>IF(VLOOKUP(FACTURACION[[#This Row],[REFERENCIA]],CODINV,3,FALSE)=0,"",VLOOKUP(FACTURACION[[#This Row],[REFERENCIA]],CODINV,3,FALSE))</f>
        <v/>
      </c>
      <c r="M3777" s="12" t="str">
        <f>+VLOOKUP(FACTURACION[[#This Row],[REFERENCIA]],CODINV,4,FALSE)</f>
        <v>REPUESTOS Y ACCESORIOS</v>
      </c>
      <c r="N3777" s="12" t="str">
        <f>+VLOOKUP(FACTURACION[[#This Row],[REFERENCIA]],CODINV,5,FALSE)</f>
        <v>PARKER</v>
      </c>
      <c r="O3777" s="3">
        <v>2</v>
      </c>
      <c r="P3777" s="31">
        <v>364245</v>
      </c>
      <c r="Q3777" s="24">
        <f>+FACTURACION[[#This Row],[CANTIDAD]]*FACTURACION[[#This Row],[VR UNITARIO]]/1000</f>
        <v>728.49</v>
      </c>
      <c r="R3777" s="3" t="str">
        <f>+VLOOKUP(FACTURACION[[#This Row],[NIT]],TABLACLIENTE,5,FALSE)</f>
        <v>NEIVA</v>
      </c>
    </row>
    <row r="3778" spans="3:18">
      <c r="C3778" s="29">
        <v>2016</v>
      </c>
      <c r="D3778" s="30" t="s">
        <v>704</v>
      </c>
      <c r="E3778" s="30">
        <f>MONTH(FACTURACION[[#This Row],[MES]]&amp;1)</f>
        <v>11</v>
      </c>
      <c r="F3778" s="223">
        <f>DATE(FACTURACION[[#This Row],[AÑO]],FACTURACION[[#This Row],[Mes numero]],1)</f>
        <v>42675</v>
      </c>
      <c r="G3778" s="160">
        <v>12442</v>
      </c>
      <c r="H3778" s="25">
        <v>800074033</v>
      </c>
      <c r="I3778" s="3" t="str">
        <f>+VLOOKUP(FACTURACION[[#This Row],[NIT]],TABLACLIENTE,2,FALSE)</f>
        <v>COMPAÑIAS ASOCIADAS DE GAS S.A. E.S.P (ASOGAS SA ESP)</v>
      </c>
      <c r="J3778" s="3" t="s">
        <v>708</v>
      </c>
      <c r="K3778" s="12" t="str">
        <f>+VLOOKUP(FACTURACION[[#This Row],[REFERENCIA]],CODINV,2,FALSE)</f>
        <v>REGULADOR PRIMERA ETAPA 1-15 PSI A1/4 NPT</v>
      </c>
      <c r="L3778" s="12" t="str">
        <f>IF(VLOOKUP(FACTURACION[[#This Row],[REFERENCIA]],CODINV,3,FALSE)=0,"",VLOOKUP(FACTURACION[[#This Row],[REFERENCIA]],CODINV,3,FALSE))</f>
        <v>902</v>
      </c>
      <c r="M3778" s="12" t="str">
        <f>+VLOOKUP(FACTURACION[[#This Row],[REFERENCIA]],CODINV,4,FALSE)</f>
        <v>REGULADORES</v>
      </c>
      <c r="N3778" s="12" t="str">
        <f>+VLOOKUP(FACTURACION[[#This Row],[REFERENCIA]],CODINV,5,FALSE)</f>
        <v>CAVAGNA</v>
      </c>
      <c r="O3778" s="3">
        <v>4</v>
      </c>
      <c r="P3778" s="31">
        <v>67000</v>
      </c>
      <c r="Q3778" s="24">
        <f>+FACTURACION[[#This Row],[CANTIDAD]]*FACTURACION[[#This Row],[VR UNITARIO]]/1000</f>
        <v>268</v>
      </c>
      <c r="R3778" s="3" t="str">
        <f>+VLOOKUP(FACTURACION[[#This Row],[NIT]],TABLACLIENTE,5,FALSE)</f>
        <v>MOSQUERA</v>
      </c>
    </row>
    <row r="3779" spans="3:18">
      <c r="C3779" s="29">
        <v>2016</v>
      </c>
      <c r="D3779" s="30" t="s">
        <v>704</v>
      </c>
      <c r="E3779" s="30">
        <f>MONTH(FACTURACION[[#This Row],[MES]]&amp;1)</f>
        <v>11</v>
      </c>
      <c r="F3779" s="223">
        <f>DATE(FACTURACION[[#This Row],[AÑO]],FACTURACION[[#This Row],[Mes numero]],1)</f>
        <v>42675</v>
      </c>
      <c r="G3779" s="160">
        <v>12457</v>
      </c>
      <c r="H3779" s="25">
        <v>900362180</v>
      </c>
      <c r="I3779" s="3" t="str">
        <f>+VLOOKUP(FACTURACION[[#This Row],[NIT]],TABLACLIENTE,2,FALSE)</f>
        <v xml:space="preserve">EQUIPOS Y SERVICIOS ALOSAN S A S </v>
      </c>
      <c r="J3779" s="3" t="s">
        <v>708</v>
      </c>
      <c r="K3779" s="12" t="str">
        <f>+VLOOKUP(FACTURACION[[#This Row],[REFERENCIA]],CODINV,2,FALSE)</f>
        <v>REGULADOR PRIMERA ETAPA 1-15 PSI A1/4 NPT</v>
      </c>
      <c r="L3779" s="12" t="str">
        <f>IF(VLOOKUP(FACTURACION[[#This Row],[REFERENCIA]],CODINV,3,FALSE)=0,"",VLOOKUP(FACTURACION[[#This Row],[REFERENCIA]],CODINV,3,FALSE))</f>
        <v>902</v>
      </c>
      <c r="M3779" s="12" t="str">
        <f>+VLOOKUP(FACTURACION[[#This Row],[REFERENCIA]],CODINV,4,FALSE)</f>
        <v>REGULADORES</v>
      </c>
      <c r="N3779" s="12" t="str">
        <f>+VLOOKUP(FACTURACION[[#This Row],[REFERENCIA]],CODINV,5,FALSE)</f>
        <v>CAVAGNA</v>
      </c>
      <c r="O3779" s="3">
        <v>3</v>
      </c>
      <c r="P3779" s="31">
        <v>70000</v>
      </c>
      <c r="Q3779" s="24">
        <f>+FACTURACION[[#This Row],[CANTIDAD]]*FACTURACION[[#This Row],[VR UNITARIO]]/1000</f>
        <v>210</v>
      </c>
      <c r="R3779" s="3" t="str">
        <f>+VLOOKUP(FACTURACION[[#This Row],[NIT]],TABLACLIENTE,5,FALSE)</f>
        <v>BOGOTÁ D.C.</v>
      </c>
    </row>
    <row r="3780" spans="3:18">
      <c r="C3780" s="29">
        <v>2016</v>
      </c>
      <c r="D3780" s="30" t="s">
        <v>704</v>
      </c>
      <c r="E3780" s="30">
        <f>MONTH(FACTURACION[[#This Row],[MES]]&amp;1)</f>
        <v>11</v>
      </c>
      <c r="F3780" s="223">
        <f>DATE(FACTURACION[[#This Row],[AÑO]],FACTURACION[[#This Row],[Mes numero]],1)</f>
        <v>42675</v>
      </c>
      <c r="G3780" s="160">
        <v>12435</v>
      </c>
      <c r="H3780" s="25">
        <v>800074033</v>
      </c>
      <c r="I3780" s="3" t="str">
        <f>+VLOOKUP(FACTURACION[[#This Row],[NIT]],TABLACLIENTE,2,FALSE)</f>
        <v>COMPAÑIAS ASOCIADAS DE GAS S.A. E.S.P (ASOGAS SA ESP)</v>
      </c>
      <c r="J3780" s="3" t="s">
        <v>46</v>
      </c>
      <c r="K3780" s="12" t="str">
        <f>+VLOOKUP(FACTURACION[[#This Row],[REFERENCIA]],CODINV,2,FALSE)</f>
        <v>REGULADOR ALTA PRESION  5-35 PSI 1/2 NPT</v>
      </c>
      <c r="L3780" s="12" t="str">
        <f>IF(VLOOKUP(FACTURACION[[#This Row],[REFERENCIA]],CODINV,3,FALSE)=0,"",VLOOKUP(FACTURACION[[#This Row],[REFERENCIA]],CODINV,3,FALSE))</f>
        <v/>
      </c>
      <c r="M3780" s="12" t="str">
        <f>+VLOOKUP(FACTURACION[[#This Row],[REFERENCIA]],CODINV,4,FALSE)</f>
        <v>REGULADORES</v>
      </c>
      <c r="N3780" s="12" t="str">
        <f>+VLOOKUP(FACTURACION[[#This Row],[REFERENCIA]],CODINV,5,FALSE)</f>
        <v>CAVAGNA</v>
      </c>
      <c r="O3780" s="3">
        <v>8</v>
      </c>
      <c r="P3780" s="31">
        <v>240000</v>
      </c>
      <c r="Q3780" s="24">
        <f>+FACTURACION[[#This Row],[CANTIDAD]]*FACTURACION[[#This Row],[VR UNITARIO]]/1000</f>
        <v>1920</v>
      </c>
      <c r="R3780" s="3" t="str">
        <f>+VLOOKUP(FACTURACION[[#This Row],[NIT]],TABLACLIENTE,5,FALSE)</f>
        <v>MOSQUERA</v>
      </c>
    </row>
    <row r="3781" spans="3:18">
      <c r="C3781" s="29">
        <v>2016</v>
      </c>
      <c r="D3781" s="30" t="s">
        <v>704</v>
      </c>
      <c r="E3781" s="30">
        <f>MONTH(FACTURACION[[#This Row],[MES]]&amp;1)</f>
        <v>11</v>
      </c>
      <c r="F3781" s="223">
        <f>DATE(FACTURACION[[#This Row],[AÑO]],FACTURACION[[#This Row],[Mes numero]],1)</f>
        <v>42675</v>
      </c>
      <c r="G3781" s="160">
        <v>12447</v>
      </c>
      <c r="H3781" s="25">
        <v>800074033</v>
      </c>
      <c r="I3781" s="3" t="str">
        <f>+VLOOKUP(FACTURACION[[#This Row],[NIT]],TABLACLIENTE,2,FALSE)</f>
        <v>COMPAÑIAS ASOCIADAS DE GAS S.A. E.S.P (ASOGAS SA ESP)</v>
      </c>
      <c r="J3781" s="3" t="s">
        <v>46</v>
      </c>
      <c r="K3781" s="12" t="str">
        <f>+VLOOKUP(FACTURACION[[#This Row],[REFERENCIA]],CODINV,2,FALSE)</f>
        <v>REGULADOR ALTA PRESION  5-35 PSI 1/2 NPT</v>
      </c>
      <c r="L3781" s="12" t="str">
        <f>IF(VLOOKUP(FACTURACION[[#This Row],[REFERENCIA]],CODINV,3,FALSE)=0,"",VLOOKUP(FACTURACION[[#This Row],[REFERENCIA]],CODINV,3,FALSE))</f>
        <v/>
      </c>
      <c r="M3781" s="12" t="str">
        <f>+VLOOKUP(FACTURACION[[#This Row],[REFERENCIA]],CODINV,4,FALSE)</f>
        <v>REGULADORES</v>
      </c>
      <c r="N3781" s="12" t="str">
        <f>+VLOOKUP(FACTURACION[[#This Row],[REFERENCIA]],CODINV,5,FALSE)</f>
        <v>CAVAGNA</v>
      </c>
      <c r="O3781" s="3">
        <v>3</v>
      </c>
      <c r="P3781" s="31">
        <v>240000</v>
      </c>
      <c r="Q3781" s="24">
        <f>+FACTURACION[[#This Row],[CANTIDAD]]*FACTURACION[[#This Row],[VR UNITARIO]]/1000</f>
        <v>720</v>
      </c>
      <c r="R3781" s="3" t="str">
        <f>+VLOOKUP(FACTURACION[[#This Row],[NIT]],TABLACLIENTE,5,FALSE)</f>
        <v>MOSQUERA</v>
      </c>
    </row>
    <row r="3782" spans="3:18">
      <c r="C3782" s="29">
        <v>2016</v>
      </c>
      <c r="D3782" s="30" t="s">
        <v>704</v>
      </c>
      <c r="E3782" s="30">
        <f>MONTH(FACTURACION[[#This Row],[MES]]&amp;1)</f>
        <v>11</v>
      </c>
      <c r="F3782" s="223">
        <f>DATE(FACTURACION[[#This Row],[AÑO]],FACTURACION[[#This Row],[Mes numero]],1)</f>
        <v>42675</v>
      </c>
      <c r="G3782" s="160">
        <v>12438</v>
      </c>
      <c r="H3782" s="25">
        <v>890400869</v>
      </c>
      <c r="I3782" s="3" t="str">
        <f>+VLOOKUP(FACTURACION[[#This Row],[NIT]],TABLACLIENTE,2,FALSE)</f>
        <v>SURTIDORA DE GAS DEL CARIBE S.A. E.S.P. (SURTIGAS S.A. E.S.P.)</v>
      </c>
      <c r="J3782" s="3" t="s">
        <v>108</v>
      </c>
      <c r="K3782" s="12" t="str">
        <f>+VLOOKUP(FACTURACION[[#This Row],[REFERENCIA]],CODINV,2,FALSE)</f>
        <v>MEDIDOR BK G4 C:1/2"</v>
      </c>
      <c r="L3782" s="12" t="str">
        <f>IF(VLOOKUP(FACTURACION[[#This Row],[REFERENCIA]],CODINV,3,FALSE)=0,"",VLOOKUP(FACTURACION[[#This Row],[REFERENCIA]],CODINV,3,FALSE))</f>
        <v>G4K MT 152MM</v>
      </c>
      <c r="M3782" s="12" t="str">
        <f>+VLOOKUP(FACTURACION[[#This Row],[REFERENCIA]],CODINV,4,FALSE)</f>
        <v>MEDIDORES</v>
      </c>
      <c r="N3782" s="12" t="str">
        <f>+VLOOKUP(FACTURACION[[#This Row],[REFERENCIA]],CODINV,5,FALSE)</f>
        <v>HONEYWELL</v>
      </c>
      <c r="O3782" s="3">
        <v>300</v>
      </c>
      <c r="P3782" s="31">
        <v>206244</v>
      </c>
      <c r="Q3782" s="24">
        <f>+FACTURACION[[#This Row],[CANTIDAD]]*FACTURACION[[#This Row],[VR UNITARIO]]/1000</f>
        <v>61873.2</v>
      </c>
      <c r="R3782" s="3" t="str">
        <f>+VLOOKUP(FACTURACION[[#This Row],[NIT]],TABLACLIENTE,5,FALSE)</f>
        <v>CARTAGENA</v>
      </c>
    </row>
    <row r="3783" spans="3:18">
      <c r="C3783" s="29">
        <v>2016</v>
      </c>
      <c r="D3783" s="30" t="s">
        <v>704</v>
      </c>
      <c r="E3783" s="30">
        <f>MONTH(FACTURACION[[#This Row],[MES]]&amp;1)</f>
        <v>11</v>
      </c>
      <c r="F3783" s="223">
        <f>DATE(FACTURACION[[#This Row],[AÑO]],FACTURACION[[#This Row],[Mes numero]],1)</f>
        <v>42675</v>
      </c>
      <c r="G3783" s="160">
        <v>12393</v>
      </c>
      <c r="H3783" s="25">
        <v>891101577</v>
      </c>
      <c r="I3783" s="3" t="str">
        <f>+VLOOKUP(FACTURACION[[#This Row],[NIT]],TABLACLIENTE,2,FALSE)</f>
        <v>ALCANOS DE COLOMBIA S.A. E.S.P</v>
      </c>
      <c r="J3783" s="3" t="s">
        <v>20</v>
      </c>
      <c r="K3783" s="12" t="str">
        <f>+VLOOKUP(FACTURACION[[#This Row],[REFERENCIA]],CODINV,2,FALSE)</f>
        <v xml:space="preserve">MEDIDOR AC-250 C: 3/4" CON CONECTORES </v>
      </c>
      <c r="L3783" s="12" t="str">
        <f>IF(VLOOKUP(FACTURACION[[#This Row],[REFERENCIA]],CODINV,3,FALSE)=0,"",VLOOKUP(FACTURACION[[#This Row],[REFERENCIA]],CODINV,3,FALSE))</f>
        <v/>
      </c>
      <c r="M3783" s="12" t="str">
        <f>+VLOOKUP(FACTURACION[[#This Row],[REFERENCIA]],CODINV,4,FALSE)</f>
        <v>MEDIDORES</v>
      </c>
      <c r="N3783" s="12" t="str">
        <f>+VLOOKUP(FACTURACION[[#This Row],[REFERENCIA]],CODINV,5,FALSE)</f>
        <v>HONEYWELL</v>
      </c>
      <c r="O3783" s="3">
        <v>9</v>
      </c>
      <c r="P3783" s="31">
        <v>428275</v>
      </c>
      <c r="Q3783" s="24">
        <f>+FACTURACION[[#This Row],[CANTIDAD]]*FACTURACION[[#This Row],[VR UNITARIO]]/1000</f>
        <v>3854.4749999999999</v>
      </c>
      <c r="R3783" s="3" t="str">
        <f>+VLOOKUP(FACTURACION[[#This Row],[NIT]],TABLACLIENTE,5,FALSE)</f>
        <v>NEIVA</v>
      </c>
    </row>
    <row r="3784" spans="3:18">
      <c r="C3784" s="29">
        <v>2016</v>
      </c>
      <c r="D3784" s="30" t="s">
        <v>704</v>
      </c>
      <c r="E3784" s="30">
        <f>MONTH(FACTURACION[[#This Row],[MES]]&amp;1)</f>
        <v>11</v>
      </c>
      <c r="F3784" s="223">
        <f>DATE(FACTURACION[[#This Row],[AÑO]],FACTURACION[[#This Row],[Mes numero]],1)</f>
        <v>42675</v>
      </c>
      <c r="G3784" s="160">
        <v>12394</v>
      </c>
      <c r="H3784" s="25">
        <v>891101577</v>
      </c>
      <c r="I3784" s="3" t="str">
        <f>+VLOOKUP(FACTURACION[[#This Row],[NIT]],TABLACLIENTE,2,FALSE)</f>
        <v>ALCANOS DE COLOMBIA S.A. E.S.P</v>
      </c>
      <c r="J3784" s="3" t="s">
        <v>20</v>
      </c>
      <c r="K3784" s="12" t="str">
        <f>+VLOOKUP(FACTURACION[[#This Row],[REFERENCIA]],CODINV,2,FALSE)</f>
        <v xml:space="preserve">MEDIDOR AC-250 C: 3/4" CON CONECTORES </v>
      </c>
      <c r="L3784" s="12" t="str">
        <f>IF(VLOOKUP(FACTURACION[[#This Row],[REFERENCIA]],CODINV,3,FALSE)=0,"",VLOOKUP(FACTURACION[[#This Row],[REFERENCIA]],CODINV,3,FALSE))</f>
        <v/>
      </c>
      <c r="M3784" s="12" t="str">
        <f>+VLOOKUP(FACTURACION[[#This Row],[REFERENCIA]],CODINV,4,FALSE)</f>
        <v>MEDIDORES</v>
      </c>
      <c r="N3784" s="12" t="str">
        <f>+VLOOKUP(FACTURACION[[#This Row],[REFERENCIA]],CODINV,5,FALSE)</f>
        <v>HONEYWELL</v>
      </c>
      <c r="O3784" s="3">
        <v>20</v>
      </c>
      <c r="P3784" s="31">
        <v>428275</v>
      </c>
      <c r="Q3784" s="24">
        <f>+FACTURACION[[#This Row],[CANTIDAD]]*FACTURACION[[#This Row],[VR UNITARIO]]/1000</f>
        <v>8565.5</v>
      </c>
      <c r="R3784" s="3" t="str">
        <f>+VLOOKUP(FACTURACION[[#This Row],[NIT]],TABLACLIENTE,5,FALSE)</f>
        <v>NEIVA</v>
      </c>
    </row>
    <row r="3785" spans="3:18">
      <c r="C3785" s="29">
        <v>2016</v>
      </c>
      <c r="D3785" s="30" t="s">
        <v>704</v>
      </c>
      <c r="E3785" s="30">
        <f>MONTH(FACTURACION[[#This Row],[MES]]&amp;1)</f>
        <v>11</v>
      </c>
      <c r="F3785" s="223">
        <f>DATE(FACTURACION[[#This Row],[AÑO]],FACTURACION[[#This Row],[Mes numero]],1)</f>
        <v>42675</v>
      </c>
      <c r="G3785" s="160">
        <v>12395</v>
      </c>
      <c r="H3785" s="25">
        <v>891101577</v>
      </c>
      <c r="I3785" s="3" t="str">
        <f>+VLOOKUP(FACTURACION[[#This Row],[NIT]],TABLACLIENTE,2,FALSE)</f>
        <v>ALCANOS DE COLOMBIA S.A. E.S.P</v>
      </c>
      <c r="J3785" s="3" t="s">
        <v>20</v>
      </c>
      <c r="K3785" s="12" t="str">
        <f>+VLOOKUP(FACTURACION[[#This Row],[REFERENCIA]],CODINV,2,FALSE)</f>
        <v xml:space="preserve">MEDIDOR AC-250 C: 3/4" CON CONECTORES </v>
      </c>
      <c r="L3785" s="12" t="str">
        <f>IF(VLOOKUP(FACTURACION[[#This Row],[REFERENCIA]],CODINV,3,FALSE)=0,"",VLOOKUP(FACTURACION[[#This Row],[REFERENCIA]],CODINV,3,FALSE))</f>
        <v/>
      </c>
      <c r="M3785" s="12" t="str">
        <f>+VLOOKUP(FACTURACION[[#This Row],[REFERENCIA]],CODINV,4,FALSE)</f>
        <v>MEDIDORES</v>
      </c>
      <c r="N3785" s="12" t="str">
        <f>+VLOOKUP(FACTURACION[[#This Row],[REFERENCIA]],CODINV,5,FALSE)</f>
        <v>HONEYWELL</v>
      </c>
      <c r="O3785" s="3">
        <v>7</v>
      </c>
      <c r="P3785" s="31">
        <v>428275</v>
      </c>
      <c r="Q3785" s="24">
        <f>+FACTURACION[[#This Row],[CANTIDAD]]*FACTURACION[[#This Row],[VR UNITARIO]]/1000</f>
        <v>2997.9250000000002</v>
      </c>
      <c r="R3785" s="3" t="str">
        <f>+VLOOKUP(FACTURACION[[#This Row],[NIT]],TABLACLIENTE,5,FALSE)</f>
        <v>NEIVA</v>
      </c>
    </row>
    <row r="3786" spans="3:18">
      <c r="C3786" s="29">
        <v>2016</v>
      </c>
      <c r="D3786" s="30" t="s">
        <v>704</v>
      </c>
      <c r="E3786" s="30">
        <f>MONTH(FACTURACION[[#This Row],[MES]]&amp;1)</f>
        <v>11</v>
      </c>
      <c r="F3786" s="223">
        <f>DATE(FACTURACION[[#This Row],[AÑO]],FACTURACION[[#This Row],[Mes numero]],1)</f>
        <v>42675</v>
      </c>
      <c r="G3786" s="160">
        <v>12398</v>
      </c>
      <c r="H3786" s="25">
        <v>800021272</v>
      </c>
      <c r="I3786" s="3" t="str">
        <f>+VLOOKUP(FACTURACION[[#This Row],[NIT]],TABLACLIENTE,2,FALSE)</f>
        <v>GASES DEL LLANO S.A. E.S.P (LLANOGAS S.A. E.S.P.)</v>
      </c>
      <c r="J3786" s="3" t="s">
        <v>20</v>
      </c>
      <c r="K3786" s="12" t="str">
        <f>+VLOOKUP(FACTURACION[[#This Row],[REFERENCIA]],CODINV,2,FALSE)</f>
        <v xml:space="preserve">MEDIDOR AC-250 C: 3/4" CON CONECTORES </v>
      </c>
      <c r="L3786" s="12" t="str">
        <f>IF(VLOOKUP(FACTURACION[[#This Row],[REFERENCIA]],CODINV,3,FALSE)=0,"",VLOOKUP(FACTURACION[[#This Row],[REFERENCIA]],CODINV,3,FALSE))</f>
        <v/>
      </c>
      <c r="M3786" s="12" t="str">
        <f>+VLOOKUP(FACTURACION[[#This Row],[REFERENCIA]],CODINV,4,FALSE)</f>
        <v>MEDIDORES</v>
      </c>
      <c r="N3786" s="12" t="str">
        <f>+VLOOKUP(FACTURACION[[#This Row],[REFERENCIA]],CODINV,5,FALSE)</f>
        <v>HONEYWELL</v>
      </c>
      <c r="O3786" s="3">
        <v>15</v>
      </c>
      <c r="P3786" s="31">
        <v>423735</v>
      </c>
      <c r="Q3786" s="24">
        <f>+FACTURACION[[#This Row],[CANTIDAD]]*FACTURACION[[#This Row],[VR UNITARIO]]/1000</f>
        <v>6356.0249999999996</v>
      </c>
      <c r="R3786" s="3" t="str">
        <f>+VLOOKUP(FACTURACION[[#This Row],[NIT]],TABLACLIENTE,5,FALSE)</f>
        <v>VILLAVICENCIO</v>
      </c>
    </row>
    <row r="3787" spans="3:18">
      <c r="C3787" s="29">
        <v>2016</v>
      </c>
      <c r="D3787" s="30" t="s">
        <v>704</v>
      </c>
      <c r="E3787" s="30">
        <f>MONTH(FACTURACION[[#This Row],[MES]]&amp;1)</f>
        <v>11</v>
      </c>
      <c r="F3787" s="223">
        <f>DATE(FACTURACION[[#This Row],[AÑO]],FACTURACION[[#This Row],[Mes numero]],1)</f>
        <v>42675</v>
      </c>
      <c r="G3787" s="160">
        <v>12415</v>
      </c>
      <c r="H3787" s="25">
        <v>860510315</v>
      </c>
      <c r="I3787" s="3" t="str">
        <f>+VLOOKUP(FACTURACION[[#This Row],[NIT]],TABLACLIENTE,2,FALSE)</f>
        <v>INVERSIONES ALIS SAS</v>
      </c>
      <c r="J3787" s="3" t="s">
        <v>20</v>
      </c>
      <c r="K3787" s="12" t="str">
        <f>+VLOOKUP(FACTURACION[[#This Row],[REFERENCIA]],CODINV,2,FALSE)</f>
        <v xml:space="preserve">MEDIDOR AC-250 C: 3/4" CON CONECTORES </v>
      </c>
      <c r="L3787" s="12" t="str">
        <f>IF(VLOOKUP(FACTURACION[[#This Row],[REFERENCIA]],CODINV,3,FALSE)=0,"",VLOOKUP(FACTURACION[[#This Row],[REFERENCIA]],CODINV,3,FALSE))</f>
        <v/>
      </c>
      <c r="M3787" s="12" t="str">
        <f>+VLOOKUP(FACTURACION[[#This Row],[REFERENCIA]],CODINV,4,FALSE)</f>
        <v>MEDIDORES</v>
      </c>
      <c r="N3787" s="12" t="str">
        <f>+VLOOKUP(FACTURACION[[#This Row],[REFERENCIA]],CODINV,5,FALSE)</f>
        <v>HONEYWELL</v>
      </c>
      <c r="O3787" s="3">
        <v>10</v>
      </c>
      <c r="P3787" s="31">
        <v>429957</v>
      </c>
      <c r="Q3787" s="24">
        <f>+FACTURACION[[#This Row],[CANTIDAD]]*FACTURACION[[#This Row],[VR UNITARIO]]/1000</f>
        <v>4299.57</v>
      </c>
      <c r="R3787" s="3" t="str">
        <f>+VLOOKUP(FACTURACION[[#This Row],[NIT]],TABLACLIENTE,5,FALSE)</f>
        <v>VILLAVICENCIO</v>
      </c>
    </row>
    <row r="3788" spans="3:18">
      <c r="C3788" s="29">
        <v>2016</v>
      </c>
      <c r="D3788" s="30" t="s">
        <v>704</v>
      </c>
      <c r="E3788" s="30">
        <f>MONTH(FACTURACION[[#This Row],[MES]]&amp;1)</f>
        <v>11</v>
      </c>
      <c r="F3788" s="223">
        <f>DATE(FACTURACION[[#This Row],[AÑO]],FACTURACION[[#This Row],[Mes numero]],1)</f>
        <v>42675</v>
      </c>
      <c r="G3788" s="160">
        <v>12418</v>
      </c>
      <c r="H3788" s="25">
        <v>822001073</v>
      </c>
      <c r="I3788" s="3" t="str">
        <f>+VLOOKUP(FACTURACION[[#This Row],[NIT]],TABLACLIENTE,2,FALSE)</f>
        <v>MADIGAS INGENIEROS S.A. E.S.P.</v>
      </c>
      <c r="J3788" s="3" t="s">
        <v>20</v>
      </c>
      <c r="K3788" s="12" t="str">
        <f>+VLOOKUP(FACTURACION[[#This Row],[REFERENCIA]],CODINV,2,FALSE)</f>
        <v xml:space="preserve">MEDIDOR AC-250 C: 3/4" CON CONECTORES </v>
      </c>
      <c r="L3788" s="12" t="str">
        <f>IF(VLOOKUP(FACTURACION[[#This Row],[REFERENCIA]],CODINV,3,FALSE)=0,"",VLOOKUP(FACTURACION[[#This Row],[REFERENCIA]],CODINV,3,FALSE))</f>
        <v/>
      </c>
      <c r="M3788" s="12" t="str">
        <f>+VLOOKUP(FACTURACION[[#This Row],[REFERENCIA]],CODINV,4,FALSE)</f>
        <v>MEDIDORES</v>
      </c>
      <c r="N3788" s="12" t="str">
        <f>+VLOOKUP(FACTURACION[[#This Row],[REFERENCIA]],CODINV,5,FALSE)</f>
        <v>HONEYWELL</v>
      </c>
      <c r="O3788" s="3">
        <v>10</v>
      </c>
      <c r="P3788" s="31">
        <v>450000</v>
      </c>
      <c r="Q3788" s="24">
        <f>+FACTURACION[[#This Row],[CANTIDAD]]*FACTURACION[[#This Row],[VR UNITARIO]]/1000</f>
        <v>4500</v>
      </c>
      <c r="R3788" s="3" t="str">
        <f>+VLOOKUP(FACTURACION[[#This Row],[NIT]],TABLACLIENTE,5,FALSE)</f>
        <v>ACACIAS</v>
      </c>
    </row>
    <row r="3789" spans="3:18">
      <c r="C3789" s="29">
        <v>2016</v>
      </c>
      <c r="D3789" s="30" t="s">
        <v>704</v>
      </c>
      <c r="E3789" s="30">
        <f>MONTH(FACTURACION[[#This Row],[MES]]&amp;1)</f>
        <v>11</v>
      </c>
      <c r="F3789" s="223">
        <f>DATE(FACTURACION[[#This Row],[AÑO]],FACTURACION[[#This Row],[Mes numero]],1)</f>
        <v>42675</v>
      </c>
      <c r="G3789" s="160">
        <v>12416</v>
      </c>
      <c r="H3789" s="25">
        <v>890500726</v>
      </c>
      <c r="I3789" s="3" t="str">
        <f>+VLOOKUP(FACTURACION[[#This Row],[NIT]],TABLACLIENTE,2,FALSE)</f>
        <v>NORTESANTANDEREANA DE GAS S.A. E.S.P (NORGAS S.A. E.S.P.)</v>
      </c>
      <c r="J3789" s="3" t="s">
        <v>20</v>
      </c>
      <c r="K3789" s="12" t="str">
        <f>+VLOOKUP(FACTURACION[[#This Row],[REFERENCIA]],CODINV,2,FALSE)</f>
        <v xml:space="preserve">MEDIDOR AC-250 C: 3/4" CON CONECTORES </v>
      </c>
      <c r="L3789" s="12" t="str">
        <f>IF(VLOOKUP(FACTURACION[[#This Row],[REFERENCIA]],CODINV,3,FALSE)=0,"",VLOOKUP(FACTURACION[[#This Row],[REFERENCIA]],CODINV,3,FALSE))</f>
        <v/>
      </c>
      <c r="M3789" s="12" t="str">
        <f>+VLOOKUP(FACTURACION[[#This Row],[REFERENCIA]],CODINV,4,FALSE)</f>
        <v>MEDIDORES</v>
      </c>
      <c r="N3789" s="12" t="str">
        <f>+VLOOKUP(FACTURACION[[#This Row],[REFERENCIA]],CODINV,5,FALSE)</f>
        <v>HONEYWELL</v>
      </c>
      <c r="O3789" s="3">
        <v>2</v>
      </c>
      <c r="P3789" s="31">
        <v>430000</v>
      </c>
      <c r="Q3789" s="24">
        <f>+FACTURACION[[#This Row],[CANTIDAD]]*FACTURACION[[#This Row],[VR UNITARIO]]/1000</f>
        <v>860</v>
      </c>
      <c r="R3789" s="3" t="str">
        <f>+VLOOKUP(FACTURACION[[#This Row],[NIT]],TABLACLIENTE,5,FALSE)</f>
        <v>BUCARAMANGA</v>
      </c>
    </row>
    <row r="3790" spans="3:18">
      <c r="C3790" s="29">
        <v>2016</v>
      </c>
      <c r="D3790" s="30" t="s">
        <v>704</v>
      </c>
      <c r="E3790" s="30">
        <f>MONTH(FACTURACION[[#This Row],[MES]]&amp;1)</f>
        <v>11</v>
      </c>
      <c r="F3790" s="223">
        <f>DATE(FACTURACION[[#This Row],[AÑO]],FACTURACION[[#This Row],[Mes numero]],1)</f>
        <v>42675</v>
      </c>
      <c r="G3790" s="160">
        <v>12446</v>
      </c>
      <c r="H3790" s="25">
        <v>800074033</v>
      </c>
      <c r="I3790" s="3" t="str">
        <f>+VLOOKUP(FACTURACION[[#This Row],[NIT]],TABLACLIENTE,2,FALSE)</f>
        <v>COMPAÑIAS ASOCIADAS DE GAS S.A. E.S.P (ASOGAS SA ESP)</v>
      </c>
      <c r="J3790" s="3" t="s">
        <v>21</v>
      </c>
      <c r="K3790" s="12" t="str">
        <f>+VLOOKUP(FACTURACION[[#This Row],[REFERENCIA]],CODINV,2,FALSE)</f>
        <v>MEDIDOR AC-630 C:1 1/4" MAOP 25PSIG CON CONECTORES</v>
      </c>
      <c r="L3790" s="12" t="str">
        <f>IF(VLOOKUP(FACTURACION[[#This Row],[REFERENCIA]],CODINV,3,FALSE)=0,"",VLOOKUP(FACTURACION[[#This Row],[REFERENCIA]],CODINV,3,FALSE))</f>
        <v/>
      </c>
      <c r="M3790" s="12" t="str">
        <f>+VLOOKUP(FACTURACION[[#This Row],[REFERENCIA]],CODINV,4,FALSE)</f>
        <v>MEDIDORES</v>
      </c>
      <c r="N3790" s="12" t="str">
        <f>+VLOOKUP(FACTURACION[[#This Row],[REFERENCIA]],CODINV,5,FALSE)</f>
        <v>HONEYWELL</v>
      </c>
      <c r="O3790" s="3">
        <v>1</v>
      </c>
      <c r="P3790" s="31">
        <v>1890000</v>
      </c>
      <c r="Q3790" s="24">
        <f>+FACTURACION[[#This Row],[CANTIDAD]]*FACTURACION[[#This Row],[VR UNITARIO]]/1000</f>
        <v>1890</v>
      </c>
      <c r="R3790" s="3" t="str">
        <f>+VLOOKUP(FACTURACION[[#This Row],[NIT]],TABLACLIENTE,5,FALSE)</f>
        <v>MOSQUERA</v>
      </c>
    </row>
    <row r="3791" spans="3:18">
      <c r="C3791" s="29">
        <v>2016</v>
      </c>
      <c r="D3791" s="30" t="s">
        <v>704</v>
      </c>
      <c r="E3791" s="30">
        <f>MONTH(FACTURACION[[#This Row],[MES]]&amp;1)</f>
        <v>11</v>
      </c>
      <c r="F3791" s="223">
        <f>DATE(FACTURACION[[#This Row],[AÑO]],FACTURACION[[#This Row],[Mes numero]],1)</f>
        <v>42675</v>
      </c>
      <c r="G3791" s="160">
        <v>12418</v>
      </c>
      <c r="H3791" s="25">
        <v>822001073</v>
      </c>
      <c r="I3791" s="3" t="str">
        <f>+VLOOKUP(FACTURACION[[#This Row],[NIT]],TABLACLIENTE,2,FALSE)</f>
        <v>MADIGAS INGENIEROS S.A. E.S.P.</v>
      </c>
      <c r="J3791" s="3" t="s">
        <v>21</v>
      </c>
      <c r="K3791" s="12" t="str">
        <f>+VLOOKUP(FACTURACION[[#This Row],[REFERENCIA]],CODINV,2,FALSE)</f>
        <v>MEDIDOR AC-630 C:1 1/4" MAOP 25PSIG CON CONECTORES</v>
      </c>
      <c r="L3791" s="12" t="str">
        <f>IF(VLOOKUP(FACTURACION[[#This Row],[REFERENCIA]],CODINV,3,FALSE)=0,"",VLOOKUP(FACTURACION[[#This Row],[REFERENCIA]],CODINV,3,FALSE))</f>
        <v/>
      </c>
      <c r="M3791" s="12" t="str">
        <f>+VLOOKUP(FACTURACION[[#This Row],[REFERENCIA]],CODINV,4,FALSE)</f>
        <v>MEDIDORES</v>
      </c>
      <c r="N3791" s="12" t="str">
        <f>+VLOOKUP(FACTURACION[[#This Row],[REFERENCIA]],CODINV,5,FALSE)</f>
        <v>HONEYWELL</v>
      </c>
      <c r="O3791" s="3">
        <v>1</v>
      </c>
      <c r="P3791" s="31">
        <v>1920000</v>
      </c>
      <c r="Q3791" s="24">
        <f>+FACTURACION[[#This Row],[CANTIDAD]]*FACTURACION[[#This Row],[VR UNITARIO]]/1000</f>
        <v>1920</v>
      </c>
      <c r="R3791" s="3" t="str">
        <f>+VLOOKUP(FACTURACION[[#This Row],[NIT]],TABLACLIENTE,5,FALSE)</f>
        <v>ACACIAS</v>
      </c>
    </row>
    <row r="3792" spans="3:18">
      <c r="C3792" s="29">
        <v>2016</v>
      </c>
      <c r="D3792" s="30" t="s">
        <v>704</v>
      </c>
      <c r="E3792" s="30">
        <f>MONTH(FACTURACION[[#This Row],[MES]]&amp;1)</f>
        <v>11</v>
      </c>
      <c r="F3792" s="223">
        <f>DATE(FACTURACION[[#This Row],[AÑO]],FACTURACION[[#This Row],[Mes numero]],1)</f>
        <v>42675</v>
      </c>
      <c r="G3792" s="160">
        <v>12413</v>
      </c>
      <c r="H3792" s="25">
        <v>800202395</v>
      </c>
      <c r="I3792" s="3" t="str">
        <f>+VLOOKUP(FACTURACION[[#This Row],[NIT]],TABLACLIENTE,2,FALSE)</f>
        <v>EFIGAS GAS NATURAL S.A. E.S.P. (EFIGAS S.A. E.S.P.)</v>
      </c>
      <c r="J3792" s="3" t="s">
        <v>23</v>
      </c>
      <c r="K3792" s="12" t="str">
        <f>+VLOOKUP(FACTURACION[[#This Row],[REFERENCIA]],CODINV,2,FALSE)</f>
        <v>MEDIDOR AL-800 C:1 1/2" MAOP 20 PSIG CON CONECTORES</v>
      </c>
      <c r="L3792" s="12" t="str">
        <f>IF(VLOOKUP(FACTURACION[[#This Row],[REFERENCIA]],CODINV,3,FALSE)=0,"",VLOOKUP(FACTURACION[[#This Row],[REFERENCIA]],CODINV,3,FALSE))</f>
        <v/>
      </c>
      <c r="M3792" s="12" t="str">
        <f>+VLOOKUP(FACTURACION[[#This Row],[REFERENCIA]],CODINV,4,FALSE)</f>
        <v>MEDIDORES</v>
      </c>
      <c r="N3792" s="12" t="str">
        <f>+VLOOKUP(FACTURACION[[#This Row],[REFERENCIA]],CODINV,5,FALSE)</f>
        <v>HONEYWELL</v>
      </c>
      <c r="O3792" s="3">
        <v>2</v>
      </c>
      <c r="P3792" s="31">
        <v>2900000</v>
      </c>
      <c r="Q3792" s="24">
        <f>+FACTURACION[[#This Row],[CANTIDAD]]*FACTURACION[[#This Row],[VR UNITARIO]]/1000</f>
        <v>5800</v>
      </c>
      <c r="R3792" s="3" t="str">
        <f>+VLOOKUP(FACTURACION[[#This Row],[NIT]],TABLACLIENTE,5,FALSE)</f>
        <v>MANIZALES</v>
      </c>
    </row>
    <row r="3793" spans="3:18">
      <c r="C3793" s="29">
        <v>2016</v>
      </c>
      <c r="D3793" s="30" t="s">
        <v>704</v>
      </c>
      <c r="E3793" s="30">
        <f>MONTH(FACTURACION[[#This Row],[MES]]&amp;1)</f>
        <v>11</v>
      </c>
      <c r="F3793" s="223">
        <f>DATE(FACTURACION[[#This Row],[AÑO]],FACTURACION[[#This Row],[Mes numero]],1)</f>
        <v>42675</v>
      </c>
      <c r="G3793" s="160">
        <v>12414</v>
      </c>
      <c r="H3793" s="25">
        <v>800202395</v>
      </c>
      <c r="I3793" s="3" t="str">
        <f>+VLOOKUP(FACTURACION[[#This Row],[NIT]],TABLACLIENTE,2,FALSE)</f>
        <v>EFIGAS GAS NATURAL S.A. E.S.P. (EFIGAS S.A. E.S.P.)</v>
      </c>
      <c r="J3793" s="3" t="s">
        <v>23</v>
      </c>
      <c r="K3793" s="12" t="str">
        <f>+VLOOKUP(FACTURACION[[#This Row],[REFERENCIA]],CODINV,2,FALSE)</f>
        <v>MEDIDOR AL-800 C:1 1/2" MAOP 20 PSIG CON CONECTORES</v>
      </c>
      <c r="L3793" s="12" t="str">
        <f>IF(VLOOKUP(FACTURACION[[#This Row],[REFERENCIA]],CODINV,3,FALSE)=0,"",VLOOKUP(FACTURACION[[#This Row],[REFERENCIA]],CODINV,3,FALSE))</f>
        <v/>
      </c>
      <c r="M3793" s="12" t="str">
        <f>+VLOOKUP(FACTURACION[[#This Row],[REFERENCIA]],CODINV,4,FALSE)</f>
        <v>MEDIDORES</v>
      </c>
      <c r="N3793" s="12" t="str">
        <f>+VLOOKUP(FACTURACION[[#This Row],[REFERENCIA]],CODINV,5,FALSE)</f>
        <v>HONEYWELL</v>
      </c>
      <c r="O3793" s="3">
        <v>2</v>
      </c>
      <c r="P3793" s="31">
        <v>2900000</v>
      </c>
      <c r="Q3793" s="24">
        <f>+FACTURACION[[#This Row],[CANTIDAD]]*FACTURACION[[#This Row],[VR UNITARIO]]/1000</f>
        <v>5800</v>
      </c>
      <c r="R3793" s="3" t="str">
        <f>+VLOOKUP(FACTURACION[[#This Row],[NIT]],TABLACLIENTE,5,FALSE)</f>
        <v>MANIZALES</v>
      </c>
    </row>
    <row r="3794" spans="3:18">
      <c r="C3794" s="29">
        <v>2016</v>
      </c>
      <c r="D3794" s="30" t="s">
        <v>704</v>
      </c>
      <c r="E3794" s="30">
        <f>MONTH(FACTURACION[[#This Row],[MES]]&amp;1)</f>
        <v>11</v>
      </c>
      <c r="F3794" s="223">
        <f>DATE(FACTURACION[[#This Row],[AÑO]],FACTURACION[[#This Row],[Mes numero]],1)</f>
        <v>42675</v>
      </c>
      <c r="G3794" s="160">
        <v>12394</v>
      </c>
      <c r="H3794" s="25">
        <v>891101577</v>
      </c>
      <c r="I3794" s="3" t="str">
        <f>+VLOOKUP(FACTURACION[[#This Row],[NIT]],TABLACLIENTE,2,FALSE)</f>
        <v>ALCANOS DE COLOMBIA S.A. E.S.P</v>
      </c>
      <c r="J3794" s="3" t="s">
        <v>262</v>
      </c>
      <c r="K3794" s="12" t="str">
        <f>+VLOOKUP(FACTURACION[[#This Row],[REFERENCIA]],CODINV,2,FALSE)</f>
        <v>MEDIDOR AL-425 C:1 1/4" MAOP 25 PSIG</v>
      </c>
      <c r="L3794" s="12" t="str">
        <f>IF(VLOOKUP(FACTURACION[[#This Row],[REFERENCIA]],CODINV,3,FALSE)=0,"",VLOOKUP(FACTURACION[[#This Row],[REFERENCIA]],CODINV,3,FALSE))</f>
        <v/>
      </c>
      <c r="M3794" s="12" t="str">
        <f>+VLOOKUP(FACTURACION[[#This Row],[REFERENCIA]],CODINV,4,FALSE)</f>
        <v>MEDIDORES</v>
      </c>
      <c r="N3794" s="12" t="str">
        <f>+VLOOKUP(FACTURACION[[#This Row],[REFERENCIA]],CODINV,5,FALSE)</f>
        <v>HONEYWELL</v>
      </c>
      <c r="O3794" s="3">
        <v>5</v>
      </c>
      <c r="P3794" s="31">
        <v>684030</v>
      </c>
      <c r="Q3794" s="24">
        <f>+FACTURACION[[#This Row],[CANTIDAD]]*FACTURACION[[#This Row],[VR UNITARIO]]/1000</f>
        <v>3420.15</v>
      </c>
      <c r="R3794" s="3" t="str">
        <f>+VLOOKUP(FACTURACION[[#This Row],[NIT]],TABLACLIENTE,5,FALSE)</f>
        <v>NEIVA</v>
      </c>
    </row>
    <row r="3795" spans="3:18">
      <c r="C3795" s="29">
        <v>2016</v>
      </c>
      <c r="D3795" s="30" t="s">
        <v>704</v>
      </c>
      <c r="E3795" s="30">
        <f>MONTH(FACTURACION[[#This Row],[MES]]&amp;1)</f>
        <v>11</v>
      </c>
      <c r="F3795" s="223">
        <f>DATE(FACTURACION[[#This Row],[AÑO]],FACTURACION[[#This Row],[Mes numero]],1)</f>
        <v>42675</v>
      </c>
      <c r="G3795" s="160">
        <v>12397</v>
      </c>
      <c r="H3795" s="25">
        <v>891101577</v>
      </c>
      <c r="I3795" s="3" t="str">
        <f>+VLOOKUP(FACTURACION[[#This Row],[NIT]],TABLACLIENTE,2,FALSE)</f>
        <v>ALCANOS DE COLOMBIA S.A. E.S.P</v>
      </c>
      <c r="J3795" s="3" t="s">
        <v>262</v>
      </c>
      <c r="K3795" s="12" t="str">
        <f>+VLOOKUP(FACTURACION[[#This Row],[REFERENCIA]],CODINV,2,FALSE)</f>
        <v>MEDIDOR AL-425 C:1 1/4" MAOP 25 PSIG</v>
      </c>
      <c r="L3795" s="12" t="str">
        <f>IF(VLOOKUP(FACTURACION[[#This Row],[REFERENCIA]],CODINV,3,FALSE)=0,"",VLOOKUP(FACTURACION[[#This Row],[REFERENCIA]],CODINV,3,FALSE))</f>
        <v/>
      </c>
      <c r="M3795" s="12" t="str">
        <f>+VLOOKUP(FACTURACION[[#This Row],[REFERENCIA]],CODINV,4,FALSE)</f>
        <v>MEDIDORES</v>
      </c>
      <c r="N3795" s="12" t="str">
        <f>+VLOOKUP(FACTURACION[[#This Row],[REFERENCIA]],CODINV,5,FALSE)</f>
        <v>HONEYWELL</v>
      </c>
      <c r="O3795" s="3">
        <v>5</v>
      </c>
      <c r="P3795" s="31">
        <v>684030</v>
      </c>
      <c r="Q3795" s="24">
        <f>+FACTURACION[[#This Row],[CANTIDAD]]*FACTURACION[[#This Row],[VR UNITARIO]]/1000</f>
        <v>3420.15</v>
      </c>
      <c r="R3795" s="3" t="str">
        <f>+VLOOKUP(FACTURACION[[#This Row],[NIT]],TABLACLIENTE,5,FALSE)</f>
        <v>NEIVA</v>
      </c>
    </row>
    <row r="3796" spans="3:18">
      <c r="C3796" s="29">
        <v>2016</v>
      </c>
      <c r="D3796" s="30" t="s">
        <v>704</v>
      </c>
      <c r="E3796" s="30">
        <f>MONTH(FACTURACION[[#This Row],[MES]]&amp;1)</f>
        <v>11</v>
      </c>
      <c r="F3796" s="223">
        <f>DATE(FACTURACION[[#This Row],[AÑO]],FACTURACION[[#This Row],[Mes numero]],1)</f>
        <v>42675</v>
      </c>
      <c r="G3796" s="160">
        <v>12392</v>
      </c>
      <c r="H3796" s="25">
        <v>900491805</v>
      </c>
      <c r="I3796" s="3" t="str">
        <f>+VLOOKUP(FACTURACION[[#This Row],[NIT]],TABLACLIENTE,2,FALSE)</f>
        <v>CONSTRUCCIONES LOPEZ&amp;CASTRO S.A.S.</v>
      </c>
      <c r="J3796" s="3" t="s">
        <v>262</v>
      </c>
      <c r="K3796" s="12" t="str">
        <f>+VLOOKUP(FACTURACION[[#This Row],[REFERENCIA]],CODINV,2,FALSE)</f>
        <v>MEDIDOR AL-425 C:1 1/4" MAOP 25 PSIG</v>
      </c>
      <c r="L3796" s="12" t="str">
        <f>IF(VLOOKUP(FACTURACION[[#This Row],[REFERENCIA]],CODINV,3,FALSE)=0,"",VLOOKUP(FACTURACION[[#This Row],[REFERENCIA]],CODINV,3,FALSE))</f>
        <v/>
      </c>
      <c r="M3796" s="12" t="str">
        <f>+VLOOKUP(FACTURACION[[#This Row],[REFERENCIA]],CODINV,4,FALSE)</f>
        <v>MEDIDORES</v>
      </c>
      <c r="N3796" s="12" t="str">
        <f>+VLOOKUP(FACTURACION[[#This Row],[REFERENCIA]],CODINV,5,FALSE)</f>
        <v>HONEYWELL</v>
      </c>
      <c r="O3796" s="3">
        <v>1</v>
      </c>
      <c r="P3796" s="31">
        <v>720000</v>
      </c>
      <c r="Q3796" s="24">
        <f>+FACTURACION[[#This Row],[CANTIDAD]]*FACTURACION[[#This Row],[VR UNITARIO]]/1000</f>
        <v>720</v>
      </c>
      <c r="R3796" s="3" t="str">
        <f>+VLOOKUP(FACTURACION[[#This Row],[NIT]],TABLACLIENTE,5,FALSE)</f>
        <v>CARTAGENA</v>
      </c>
    </row>
    <row r="3797" spans="3:18">
      <c r="C3797" s="29">
        <v>2016</v>
      </c>
      <c r="D3797" s="30" t="s">
        <v>704</v>
      </c>
      <c r="E3797" s="30">
        <f>MONTH(FACTURACION[[#This Row],[MES]]&amp;1)</f>
        <v>11</v>
      </c>
      <c r="F3797" s="223">
        <f>DATE(FACTURACION[[#This Row],[AÑO]],FACTURACION[[#This Row],[Mes numero]],1)</f>
        <v>42675</v>
      </c>
      <c r="G3797" s="160">
        <v>12424</v>
      </c>
      <c r="H3797" s="25">
        <v>900950504</v>
      </c>
      <c r="I3797" s="3" t="str">
        <f>+VLOOKUP(FACTURACION[[#This Row],[NIT]],TABLACLIENTE,2,FALSE)</f>
        <v>DAMASA DE COLOMBIA S A S</v>
      </c>
      <c r="J3797" s="3" t="s">
        <v>262</v>
      </c>
      <c r="K3797" s="12" t="str">
        <f>+VLOOKUP(FACTURACION[[#This Row],[REFERENCIA]],CODINV,2,FALSE)</f>
        <v>MEDIDOR AL-425 C:1 1/4" MAOP 25 PSIG</v>
      </c>
      <c r="L3797" s="12" t="str">
        <f>IF(VLOOKUP(FACTURACION[[#This Row],[REFERENCIA]],CODINV,3,FALSE)=0,"",VLOOKUP(FACTURACION[[#This Row],[REFERENCIA]],CODINV,3,FALSE))</f>
        <v/>
      </c>
      <c r="M3797" s="12" t="str">
        <f>+VLOOKUP(FACTURACION[[#This Row],[REFERENCIA]],CODINV,4,FALSE)</f>
        <v>MEDIDORES</v>
      </c>
      <c r="N3797" s="12" t="str">
        <f>+VLOOKUP(FACTURACION[[#This Row],[REFERENCIA]],CODINV,5,FALSE)</f>
        <v>HONEYWELL</v>
      </c>
      <c r="O3797" s="3">
        <v>3</v>
      </c>
      <c r="P3797" s="31">
        <v>660136</v>
      </c>
      <c r="Q3797" s="24">
        <f>+FACTURACION[[#This Row],[CANTIDAD]]*FACTURACION[[#This Row],[VR UNITARIO]]/1000</f>
        <v>1980.4079999999999</v>
      </c>
      <c r="R3797" s="3" t="str">
        <f>+VLOOKUP(FACTURACION[[#This Row],[NIT]],TABLACLIENTE,5,FALSE)</f>
        <v>BOGOTÁ D.C.</v>
      </c>
    </row>
    <row r="3798" spans="3:18">
      <c r="C3798" s="29">
        <v>2016</v>
      </c>
      <c r="D3798" s="30" t="s">
        <v>704</v>
      </c>
      <c r="E3798" s="30">
        <f>MONTH(FACTURACION[[#This Row],[MES]]&amp;1)</f>
        <v>11</v>
      </c>
      <c r="F3798" s="223">
        <f>DATE(FACTURACION[[#This Row],[AÑO]],FACTURACION[[#This Row],[Mes numero]],1)</f>
        <v>42675</v>
      </c>
      <c r="G3798" s="160">
        <v>12391</v>
      </c>
      <c r="H3798" s="25">
        <v>800021272</v>
      </c>
      <c r="I3798" s="3" t="str">
        <f>+VLOOKUP(FACTURACION[[#This Row],[NIT]],TABLACLIENTE,2,FALSE)</f>
        <v>GASES DEL LLANO S.A. E.S.P (LLANOGAS S.A. E.S.P.)</v>
      </c>
      <c r="J3798" s="3" t="s">
        <v>262</v>
      </c>
      <c r="K3798" s="12" t="str">
        <f>+VLOOKUP(FACTURACION[[#This Row],[REFERENCIA]],CODINV,2,FALSE)</f>
        <v>MEDIDOR AL-425 C:1 1/4" MAOP 25 PSIG</v>
      </c>
      <c r="L3798" s="12" t="str">
        <f>IF(VLOOKUP(FACTURACION[[#This Row],[REFERENCIA]],CODINV,3,FALSE)=0,"",VLOOKUP(FACTURACION[[#This Row],[REFERENCIA]],CODINV,3,FALSE))</f>
        <v/>
      </c>
      <c r="M3798" s="12" t="str">
        <f>+VLOOKUP(FACTURACION[[#This Row],[REFERENCIA]],CODINV,4,FALSE)</f>
        <v>MEDIDORES</v>
      </c>
      <c r="N3798" s="12" t="str">
        <f>+VLOOKUP(FACTURACION[[#This Row],[REFERENCIA]],CODINV,5,FALSE)</f>
        <v>HONEYWELL</v>
      </c>
      <c r="O3798" s="3">
        <v>5</v>
      </c>
      <c r="P3798" s="31">
        <v>750617</v>
      </c>
      <c r="Q3798" s="24">
        <f>+FACTURACION[[#This Row],[CANTIDAD]]*FACTURACION[[#This Row],[VR UNITARIO]]/1000</f>
        <v>3753.085</v>
      </c>
      <c r="R3798" s="3" t="str">
        <f>+VLOOKUP(FACTURACION[[#This Row],[NIT]],TABLACLIENTE,5,FALSE)</f>
        <v>VILLAVICENCIO</v>
      </c>
    </row>
    <row r="3799" spans="3:18">
      <c r="C3799" s="29">
        <v>2016</v>
      </c>
      <c r="D3799" s="30" t="s">
        <v>704</v>
      </c>
      <c r="E3799" s="30">
        <f>MONTH(FACTURACION[[#This Row],[MES]]&amp;1)</f>
        <v>11</v>
      </c>
      <c r="F3799" s="223">
        <f>DATE(FACTURACION[[#This Row],[AÑO]],FACTURACION[[#This Row],[Mes numero]],1)</f>
        <v>42675</v>
      </c>
      <c r="G3799" s="160">
        <v>12445</v>
      </c>
      <c r="H3799" s="25">
        <v>804014885</v>
      </c>
      <c r="I3799" s="3" t="str">
        <f>+VLOOKUP(FACTURACION[[#This Row],[NIT]],TABLACLIENTE,2,FALSE)</f>
        <v>ESPIGAS S.A. E.S.P.</v>
      </c>
      <c r="J3799" s="3" t="s">
        <v>840</v>
      </c>
      <c r="K3799" s="12" t="str">
        <f>+VLOOKUP(FACTURACION[[#This Row],[REFERENCIA]],CODINV,2,FALSE)</f>
        <v>MEDIDOR ROTATIVO G-65 R.ABO</v>
      </c>
      <c r="L3799" s="12" t="str">
        <f>IF(VLOOKUP(FACTURACION[[#This Row],[REFERENCIA]],CODINV,3,FALSE)=0,"",VLOOKUP(FACTURACION[[#This Row],[REFERENCIA]],CODINV,3,FALSE))</f>
        <v>RRR0065DHG</v>
      </c>
      <c r="M3799" s="12" t="str">
        <f>+VLOOKUP(FACTURACION[[#This Row],[REFERENCIA]],CODINV,4,FALSE)</f>
        <v>MEDIDORES</v>
      </c>
      <c r="N3799" s="12" t="str">
        <f>+VLOOKUP(FACTURACION[[#This Row],[REFERENCIA]],CODINV,5,FALSE)</f>
        <v>HONEYWELL</v>
      </c>
      <c r="O3799" s="3">
        <v>2</v>
      </c>
      <c r="P3799" s="31">
        <v>4900000</v>
      </c>
      <c r="Q3799" s="24">
        <f>+FACTURACION[[#This Row],[CANTIDAD]]*FACTURACION[[#This Row],[VR UNITARIO]]/1000</f>
        <v>9800</v>
      </c>
      <c r="R3799" s="3" t="str">
        <f>+VLOOKUP(FACTURACION[[#This Row],[NIT]],TABLACLIENTE,5,FALSE)</f>
        <v>BUCARAMANGA</v>
      </c>
    </row>
    <row r="3800" spans="3:18">
      <c r="C3800" s="29">
        <v>2016</v>
      </c>
      <c r="D3800" s="30" t="s">
        <v>704</v>
      </c>
      <c r="E3800" s="30">
        <f>MONTH(FACTURACION[[#This Row],[MES]]&amp;1)</f>
        <v>11</v>
      </c>
      <c r="F3800" s="223">
        <f>DATE(FACTURACION[[#This Row],[AÑO]],FACTURACION[[#This Row],[Mes numero]],1)</f>
        <v>42675</v>
      </c>
      <c r="G3800" s="160">
        <v>12407</v>
      </c>
      <c r="H3800" s="25">
        <v>890503900</v>
      </c>
      <c r="I3800" s="3" t="str">
        <f>+VLOOKUP(FACTURACION[[#This Row],[NIT]],TABLACLIENTE,2,FALSE)</f>
        <v>GASES DEL ORIENTE S.A. E.S.P.</v>
      </c>
      <c r="J3800" s="3" t="s">
        <v>977</v>
      </c>
      <c r="K3800" s="12" t="str">
        <f>+VLOOKUP(FACTURACION[[#This Row],[REFERENCIA]],CODINV,2,FALSE)</f>
        <v>REG. 1813C C: 3/4" R: 6-15" O: 3/16</v>
      </c>
      <c r="L3800" s="12" t="str">
        <f>IF(VLOOKUP(FACTURACION[[#This Row],[REFERENCIA]],CODINV,3,FALSE)=0,"",VLOOKUP(FACTURACION[[#This Row],[REFERENCIA]],CODINV,3,FALSE))</f>
        <v/>
      </c>
      <c r="M3800" s="12" t="str">
        <f>+VLOOKUP(FACTURACION[[#This Row],[REFERENCIA]],CODINV,4,FALSE)</f>
        <v>REGULADORES</v>
      </c>
      <c r="N3800" s="12" t="str">
        <f>+VLOOKUP(FACTURACION[[#This Row],[REFERENCIA]],CODINV,5,FALSE)</f>
        <v>HONEYWELL</v>
      </c>
      <c r="O3800" s="3">
        <v>50</v>
      </c>
      <c r="P3800" s="31">
        <v>159668</v>
      </c>
      <c r="Q3800" s="24">
        <f>+FACTURACION[[#This Row],[CANTIDAD]]*FACTURACION[[#This Row],[VR UNITARIO]]/1000</f>
        <v>7983.4</v>
      </c>
      <c r="R3800" s="3" t="str">
        <f>+VLOOKUP(FACTURACION[[#This Row],[NIT]],TABLACLIENTE,5,FALSE)</f>
        <v>CUCUTA</v>
      </c>
    </row>
    <row r="3801" spans="3:18">
      <c r="C3801" s="29">
        <v>2016</v>
      </c>
      <c r="D3801" s="30" t="s">
        <v>704</v>
      </c>
      <c r="E3801" s="30">
        <f>MONTH(FACTURACION[[#This Row],[MES]]&amp;1)</f>
        <v>11</v>
      </c>
      <c r="F3801" s="223">
        <f>DATE(FACTURACION[[#This Row],[AÑO]],FACTURACION[[#This Row],[Mes numero]],1)</f>
        <v>42675</v>
      </c>
      <c r="G3801" s="160">
        <v>12409</v>
      </c>
      <c r="H3801" s="25">
        <v>890503900</v>
      </c>
      <c r="I3801" s="3" t="str">
        <f>+VLOOKUP(FACTURACION[[#This Row],[NIT]],TABLACLIENTE,2,FALSE)</f>
        <v>GASES DEL ORIENTE S.A. E.S.P.</v>
      </c>
      <c r="J3801" s="3" t="s">
        <v>977</v>
      </c>
      <c r="K3801" s="12" t="str">
        <f>+VLOOKUP(FACTURACION[[#This Row],[REFERENCIA]],CODINV,2,FALSE)</f>
        <v>REG. 1813C C: 3/4" R: 6-15" O: 3/16</v>
      </c>
      <c r="L3801" s="12" t="str">
        <f>IF(VLOOKUP(FACTURACION[[#This Row],[REFERENCIA]],CODINV,3,FALSE)=0,"",VLOOKUP(FACTURACION[[#This Row],[REFERENCIA]],CODINV,3,FALSE))</f>
        <v/>
      </c>
      <c r="M3801" s="12" t="str">
        <f>+VLOOKUP(FACTURACION[[#This Row],[REFERENCIA]],CODINV,4,FALSE)</f>
        <v>REGULADORES</v>
      </c>
      <c r="N3801" s="12" t="str">
        <f>+VLOOKUP(FACTURACION[[#This Row],[REFERENCIA]],CODINV,5,FALSE)</f>
        <v>HONEYWELL</v>
      </c>
      <c r="O3801" s="3">
        <v>12</v>
      </c>
      <c r="P3801" s="31">
        <v>159668</v>
      </c>
      <c r="Q3801" s="24">
        <f>+FACTURACION[[#This Row],[CANTIDAD]]*FACTURACION[[#This Row],[VR UNITARIO]]/1000</f>
        <v>1916.0160000000001</v>
      </c>
      <c r="R3801" s="3" t="str">
        <f>+VLOOKUP(FACTURACION[[#This Row],[NIT]],TABLACLIENTE,5,FALSE)</f>
        <v>CUCUTA</v>
      </c>
    </row>
    <row r="3802" spans="3:18">
      <c r="C3802" s="29">
        <v>2016</v>
      </c>
      <c r="D3802" s="30" t="s">
        <v>704</v>
      </c>
      <c r="E3802" s="30">
        <f>MONTH(FACTURACION[[#This Row],[MES]]&amp;1)</f>
        <v>11</v>
      </c>
      <c r="F3802" s="223">
        <f>DATE(FACTURACION[[#This Row],[AÑO]],FACTURACION[[#This Row],[Mes numero]],1)</f>
        <v>42675</v>
      </c>
      <c r="G3802" s="160">
        <v>12422</v>
      </c>
      <c r="H3802" s="25">
        <v>900950504</v>
      </c>
      <c r="I3802" s="3" t="str">
        <f>+VLOOKUP(FACTURACION[[#This Row],[NIT]],TABLACLIENTE,2,FALSE)</f>
        <v>DAMASA DE COLOMBIA S A S</v>
      </c>
      <c r="J3802" s="3" t="s">
        <v>6</v>
      </c>
      <c r="K3802" s="12" t="str">
        <f>+VLOOKUP(FACTURACION[[#This Row],[REFERENCIA]],CODINV,2,FALSE)</f>
        <v>REG.1813C C:3/4" R:6-15" O:1/2</v>
      </c>
      <c r="L3802" s="12" t="str">
        <f>IF(VLOOKUP(FACTURACION[[#This Row],[REFERENCIA]],CODINV,3,FALSE)=0,"",VLOOKUP(FACTURACION[[#This Row],[REFERENCIA]],CODINV,3,FALSE))</f>
        <v/>
      </c>
      <c r="M3802" s="12" t="str">
        <f>+VLOOKUP(FACTURACION[[#This Row],[REFERENCIA]],CODINV,4,FALSE)</f>
        <v>REGULADORES</v>
      </c>
      <c r="N3802" s="12" t="str">
        <f>+VLOOKUP(FACTURACION[[#This Row],[REFERENCIA]],CODINV,5,FALSE)</f>
        <v>HONEYWELL</v>
      </c>
      <c r="O3802" s="3">
        <v>16</v>
      </c>
      <c r="P3802" s="31">
        <v>145000</v>
      </c>
      <c r="Q3802" s="24">
        <f>+FACTURACION[[#This Row],[CANTIDAD]]*FACTURACION[[#This Row],[VR UNITARIO]]/1000</f>
        <v>2320</v>
      </c>
      <c r="R3802" s="3" t="str">
        <f>+VLOOKUP(FACTURACION[[#This Row],[NIT]],TABLACLIENTE,5,FALSE)</f>
        <v>BOGOTÁ D.C.</v>
      </c>
    </row>
    <row r="3803" spans="3:18">
      <c r="C3803" s="29">
        <v>2016</v>
      </c>
      <c r="D3803" s="30" t="s">
        <v>704</v>
      </c>
      <c r="E3803" s="30">
        <f>MONTH(FACTURACION[[#This Row],[MES]]&amp;1)</f>
        <v>11</v>
      </c>
      <c r="F3803" s="223">
        <f>DATE(FACTURACION[[#This Row],[AÑO]],FACTURACION[[#This Row],[Mes numero]],1)</f>
        <v>42675</v>
      </c>
      <c r="G3803" s="160">
        <v>12409</v>
      </c>
      <c r="H3803" s="25">
        <v>890503900</v>
      </c>
      <c r="I3803" s="3" t="str">
        <f>+VLOOKUP(FACTURACION[[#This Row],[NIT]],TABLACLIENTE,2,FALSE)</f>
        <v>GASES DEL ORIENTE S.A. E.S.P.</v>
      </c>
      <c r="J3803" s="3" t="s">
        <v>6</v>
      </c>
      <c r="K3803" s="12" t="str">
        <f>+VLOOKUP(FACTURACION[[#This Row],[REFERENCIA]],CODINV,2,FALSE)</f>
        <v>REG.1813C C:3/4" R:6-15" O:1/2</v>
      </c>
      <c r="L3803" s="12" t="str">
        <f>IF(VLOOKUP(FACTURACION[[#This Row],[REFERENCIA]],CODINV,3,FALSE)=0,"",VLOOKUP(FACTURACION[[#This Row],[REFERENCIA]],CODINV,3,FALSE))</f>
        <v/>
      </c>
      <c r="M3803" s="12" t="str">
        <f>+VLOOKUP(FACTURACION[[#This Row],[REFERENCIA]],CODINV,4,FALSE)</f>
        <v>REGULADORES</v>
      </c>
      <c r="N3803" s="12" t="str">
        <f>+VLOOKUP(FACTURACION[[#This Row],[REFERENCIA]],CODINV,5,FALSE)</f>
        <v>HONEYWELL</v>
      </c>
      <c r="O3803" s="3">
        <v>25</v>
      </c>
      <c r="P3803" s="31">
        <v>159668</v>
      </c>
      <c r="Q3803" s="24">
        <f>+FACTURACION[[#This Row],[CANTIDAD]]*FACTURACION[[#This Row],[VR UNITARIO]]/1000</f>
        <v>3991.7</v>
      </c>
      <c r="R3803" s="3" t="str">
        <f>+VLOOKUP(FACTURACION[[#This Row],[NIT]],TABLACLIENTE,5,FALSE)</f>
        <v>CUCUTA</v>
      </c>
    </row>
    <row r="3804" spans="3:18">
      <c r="C3804" s="29">
        <v>2016</v>
      </c>
      <c r="D3804" s="30" t="s">
        <v>704</v>
      </c>
      <c r="E3804" s="30">
        <f>MONTH(FACTURACION[[#This Row],[MES]]&amp;1)</f>
        <v>11</v>
      </c>
      <c r="F3804" s="223">
        <f>DATE(FACTURACION[[#This Row],[AÑO]],FACTURACION[[#This Row],[Mes numero]],1)</f>
        <v>42675</v>
      </c>
      <c r="G3804" s="160">
        <v>12437</v>
      </c>
      <c r="H3804" s="25">
        <v>890500726</v>
      </c>
      <c r="I3804" s="3" t="str">
        <f>+VLOOKUP(FACTURACION[[#This Row],[NIT]],TABLACLIENTE,2,FALSE)</f>
        <v>NORTESANTANDEREANA DE GAS S.A. E.S.P (NORGAS S.A. E.S.P.)</v>
      </c>
      <c r="J3804" s="3" t="s">
        <v>6</v>
      </c>
      <c r="K3804" s="12" t="str">
        <f>+VLOOKUP(FACTURACION[[#This Row],[REFERENCIA]],CODINV,2,FALSE)</f>
        <v>REG.1813C C:3/4" R:6-15" O:1/2</v>
      </c>
      <c r="L3804" s="12" t="str">
        <f>IF(VLOOKUP(FACTURACION[[#This Row],[REFERENCIA]],CODINV,3,FALSE)=0,"",VLOOKUP(FACTURACION[[#This Row],[REFERENCIA]],CODINV,3,FALSE))</f>
        <v/>
      </c>
      <c r="M3804" s="12" t="str">
        <f>+VLOOKUP(FACTURACION[[#This Row],[REFERENCIA]],CODINV,4,FALSE)</f>
        <v>REGULADORES</v>
      </c>
      <c r="N3804" s="12" t="str">
        <f>+VLOOKUP(FACTURACION[[#This Row],[REFERENCIA]],CODINV,5,FALSE)</f>
        <v>HONEYWELL</v>
      </c>
      <c r="O3804" s="3">
        <v>2</v>
      </c>
      <c r="P3804" s="31">
        <v>150000</v>
      </c>
      <c r="Q3804" s="24">
        <f>+FACTURACION[[#This Row],[CANTIDAD]]*FACTURACION[[#This Row],[VR UNITARIO]]/1000</f>
        <v>300</v>
      </c>
      <c r="R3804" s="3" t="str">
        <f>+VLOOKUP(FACTURACION[[#This Row],[NIT]],TABLACLIENTE,5,FALSE)</f>
        <v>BUCARAMANGA</v>
      </c>
    </row>
    <row r="3805" spans="3:18">
      <c r="C3805" s="29">
        <v>2016</v>
      </c>
      <c r="D3805" s="30" t="s">
        <v>704</v>
      </c>
      <c r="E3805" s="30">
        <f>MONTH(FACTURACION[[#This Row],[MES]]&amp;1)</f>
        <v>11</v>
      </c>
      <c r="F3805" s="223">
        <f>DATE(FACTURACION[[#This Row],[AÑO]],FACTURACION[[#This Row],[Mes numero]],1)</f>
        <v>42675</v>
      </c>
      <c r="G3805" s="160">
        <v>12406</v>
      </c>
      <c r="H3805" s="25">
        <v>860510723</v>
      </c>
      <c r="I3805" s="3" t="str">
        <f>+VLOOKUP(FACTURACION[[#This Row],[NIT]],TABLACLIENTE,2,FALSE)</f>
        <v>SAENA DE COLOMBIA S.A.</v>
      </c>
      <c r="J3805" s="3" t="s">
        <v>6</v>
      </c>
      <c r="K3805" s="12" t="str">
        <f>+VLOOKUP(FACTURACION[[#This Row],[REFERENCIA]],CODINV,2,FALSE)</f>
        <v>REG.1813C C:3/4" R:6-15" O:1/2</v>
      </c>
      <c r="L3805" s="12" t="str">
        <f>IF(VLOOKUP(FACTURACION[[#This Row],[REFERENCIA]],CODINV,3,FALSE)=0,"",VLOOKUP(FACTURACION[[#This Row],[REFERENCIA]],CODINV,3,FALSE))</f>
        <v/>
      </c>
      <c r="M3805" s="12" t="str">
        <f>+VLOOKUP(FACTURACION[[#This Row],[REFERENCIA]],CODINV,4,FALSE)</f>
        <v>REGULADORES</v>
      </c>
      <c r="N3805" s="12" t="str">
        <f>+VLOOKUP(FACTURACION[[#This Row],[REFERENCIA]],CODINV,5,FALSE)</f>
        <v>HONEYWELL</v>
      </c>
      <c r="O3805" s="3">
        <v>8</v>
      </c>
      <c r="P3805" s="31">
        <v>145000</v>
      </c>
      <c r="Q3805" s="24">
        <f>+FACTURACION[[#This Row],[CANTIDAD]]*FACTURACION[[#This Row],[VR UNITARIO]]/1000</f>
        <v>1160</v>
      </c>
      <c r="R3805" s="3" t="str">
        <f>+VLOOKUP(FACTURACION[[#This Row],[NIT]],TABLACLIENTE,5,FALSE)</f>
        <v>BOGOTÁ D.C.</v>
      </c>
    </row>
    <row r="3806" spans="3:18">
      <c r="C3806" s="29">
        <v>2016</v>
      </c>
      <c r="D3806" s="30" t="s">
        <v>704</v>
      </c>
      <c r="E3806" s="30">
        <f>MONTH(FACTURACION[[#This Row],[MES]]&amp;1)</f>
        <v>11</v>
      </c>
      <c r="F3806" s="223">
        <f>DATE(FACTURACION[[#This Row],[AÑO]],FACTURACION[[#This Row],[Mes numero]],1)</f>
        <v>42675</v>
      </c>
      <c r="G3806" s="160">
        <v>12456</v>
      </c>
      <c r="H3806" s="25">
        <v>860510723</v>
      </c>
      <c r="I3806" s="3" t="str">
        <f>+VLOOKUP(FACTURACION[[#This Row],[NIT]],TABLACLIENTE,2,FALSE)</f>
        <v>SAENA DE COLOMBIA S.A.</v>
      </c>
      <c r="J3806" s="3" t="s">
        <v>6</v>
      </c>
      <c r="K3806" s="12" t="str">
        <f>+VLOOKUP(FACTURACION[[#This Row],[REFERENCIA]],CODINV,2,FALSE)</f>
        <v>REG.1813C C:3/4" R:6-15" O:1/2</v>
      </c>
      <c r="L3806" s="12" t="str">
        <f>IF(VLOOKUP(FACTURACION[[#This Row],[REFERENCIA]],CODINV,3,FALSE)=0,"",VLOOKUP(FACTURACION[[#This Row],[REFERENCIA]],CODINV,3,FALSE))</f>
        <v/>
      </c>
      <c r="M3806" s="12" t="str">
        <f>+VLOOKUP(FACTURACION[[#This Row],[REFERENCIA]],CODINV,4,FALSE)</f>
        <v>REGULADORES</v>
      </c>
      <c r="N3806" s="12" t="str">
        <f>+VLOOKUP(FACTURACION[[#This Row],[REFERENCIA]],CODINV,5,FALSE)</f>
        <v>HONEYWELL</v>
      </c>
      <c r="O3806" s="3">
        <v>8</v>
      </c>
      <c r="P3806" s="31">
        <v>145000</v>
      </c>
      <c r="Q3806" s="24">
        <f>+FACTURACION[[#This Row],[CANTIDAD]]*FACTURACION[[#This Row],[VR UNITARIO]]/1000</f>
        <v>1160</v>
      </c>
      <c r="R3806" s="3" t="str">
        <f>+VLOOKUP(FACTURACION[[#This Row],[NIT]],TABLACLIENTE,5,FALSE)</f>
        <v>BOGOTÁ D.C.</v>
      </c>
    </row>
    <row r="3807" spans="3:18">
      <c r="C3807" s="29">
        <v>2016</v>
      </c>
      <c r="D3807" s="30" t="s">
        <v>704</v>
      </c>
      <c r="E3807" s="30">
        <f>MONTH(FACTURACION[[#This Row],[MES]]&amp;1)</f>
        <v>11</v>
      </c>
      <c r="F3807" s="223">
        <f>DATE(FACTURACION[[#This Row],[AÑO]],FACTURACION[[#This Row],[Mes numero]],1)</f>
        <v>42675</v>
      </c>
      <c r="G3807" s="160">
        <v>12436</v>
      </c>
      <c r="H3807" s="25">
        <v>800202395</v>
      </c>
      <c r="I3807" s="3" t="str">
        <f>+VLOOKUP(FACTURACION[[#This Row],[NIT]],TABLACLIENTE,2,FALSE)</f>
        <v>EFIGAS GAS NATURAL S.A. E.S.P. (EFIGAS S.A. E.S.P.)</v>
      </c>
      <c r="J3807" s="3" t="s">
        <v>5</v>
      </c>
      <c r="K3807" s="12" t="str">
        <f>+VLOOKUP(FACTURACION[[#This Row],[REFERENCIA]],CODINV,2,FALSE)</f>
        <v>REG. 1800 CPB2 1 1-4· O: 5/16" R: STD</v>
      </c>
      <c r="L3807" s="12" t="str">
        <f>IF(VLOOKUP(FACTURACION[[#This Row],[REFERENCIA]],CODINV,3,FALSE)=0,"",VLOOKUP(FACTURACION[[#This Row],[REFERENCIA]],CODINV,3,FALSE))</f>
        <v/>
      </c>
      <c r="M3807" s="12" t="str">
        <f>+VLOOKUP(FACTURACION[[#This Row],[REFERENCIA]],CODINV,4,FALSE)</f>
        <v>REGULADORES</v>
      </c>
      <c r="N3807" s="12" t="str">
        <f>+VLOOKUP(FACTURACION[[#This Row],[REFERENCIA]],CODINV,5,FALSE)</f>
        <v>HONEYWELL</v>
      </c>
      <c r="O3807" s="3">
        <v>10</v>
      </c>
      <c r="P3807" s="31">
        <v>620000</v>
      </c>
      <c r="Q3807" s="24">
        <f>+FACTURACION[[#This Row],[CANTIDAD]]*FACTURACION[[#This Row],[VR UNITARIO]]/1000</f>
        <v>6200</v>
      </c>
      <c r="R3807" s="3" t="str">
        <f>+VLOOKUP(FACTURACION[[#This Row],[NIT]],TABLACLIENTE,5,FALSE)</f>
        <v>MANIZALES</v>
      </c>
    </row>
    <row r="3808" spans="3:18">
      <c r="C3808" s="29">
        <v>2016</v>
      </c>
      <c r="D3808" s="30" t="s">
        <v>704</v>
      </c>
      <c r="E3808" s="30">
        <f>MONTH(FACTURACION[[#This Row],[MES]]&amp;1)</f>
        <v>11</v>
      </c>
      <c r="F3808" s="223">
        <f>DATE(FACTURACION[[#This Row],[AÑO]],FACTURACION[[#This Row],[Mes numero]],1)</f>
        <v>42675</v>
      </c>
      <c r="G3808" s="160">
        <v>12443</v>
      </c>
      <c r="H3808" s="25">
        <v>860510723</v>
      </c>
      <c r="I3808" s="3" t="str">
        <f>+VLOOKUP(FACTURACION[[#This Row],[NIT]],TABLACLIENTE,2,FALSE)</f>
        <v>SAENA DE COLOMBIA S.A.</v>
      </c>
      <c r="J3808" s="3" t="s">
        <v>5</v>
      </c>
      <c r="K3808" s="12" t="str">
        <f>+VLOOKUP(FACTURACION[[#This Row],[REFERENCIA]],CODINV,2,FALSE)</f>
        <v>REG. 1800 CPB2 1 1-4· O: 5/16" R: STD</v>
      </c>
      <c r="L3808" s="12" t="str">
        <f>IF(VLOOKUP(FACTURACION[[#This Row],[REFERENCIA]],CODINV,3,FALSE)=0,"",VLOOKUP(FACTURACION[[#This Row],[REFERENCIA]],CODINV,3,FALSE))</f>
        <v/>
      </c>
      <c r="M3808" s="12" t="str">
        <f>+VLOOKUP(FACTURACION[[#This Row],[REFERENCIA]],CODINV,4,FALSE)</f>
        <v>REGULADORES</v>
      </c>
      <c r="N3808" s="12" t="str">
        <f>+VLOOKUP(FACTURACION[[#This Row],[REFERENCIA]],CODINV,5,FALSE)</f>
        <v>HONEYWELL</v>
      </c>
      <c r="O3808" s="3">
        <v>3</v>
      </c>
      <c r="P3808" s="31">
        <v>620000</v>
      </c>
      <c r="Q3808" s="24">
        <f>+FACTURACION[[#This Row],[CANTIDAD]]*FACTURACION[[#This Row],[VR UNITARIO]]/1000</f>
        <v>1860</v>
      </c>
      <c r="R3808" s="3" t="str">
        <f>+VLOOKUP(FACTURACION[[#This Row],[NIT]],TABLACLIENTE,5,FALSE)</f>
        <v>BOGOTÁ D.C.</v>
      </c>
    </row>
    <row r="3809" spans="3:18">
      <c r="C3809" s="29">
        <v>2016</v>
      </c>
      <c r="D3809" s="30" t="s">
        <v>704</v>
      </c>
      <c r="E3809" s="30">
        <f>MONTH(FACTURACION[[#This Row],[MES]]&amp;1)</f>
        <v>11</v>
      </c>
      <c r="F3809" s="223">
        <f>DATE(FACTURACION[[#This Row],[AÑO]],FACTURACION[[#This Row],[Mes numero]],1)</f>
        <v>42675</v>
      </c>
      <c r="G3809" s="160">
        <v>12451</v>
      </c>
      <c r="H3809" s="25">
        <v>811038372</v>
      </c>
      <c r="I3809" s="3" t="str">
        <f>+VLOOKUP(FACTURACION[[#This Row],[NIT]],TABLACLIENTE,2,FALSE)</f>
        <v>TECNOLOGIA INSTRUMENTACION Y GAS S.A.S.</v>
      </c>
      <c r="J3809" s="3" t="s">
        <v>906</v>
      </c>
      <c r="K3809" s="12" t="str">
        <f>+VLOOKUP(FACTURACION[[#This Row],[REFERENCIA]],CODINV,2,FALSE)</f>
        <v>REG. 1883 CPB2 C: 1 1/4" O: 3/8 R:STD</v>
      </c>
      <c r="L3809" s="12" t="str">
        <f>IF(VLOOKUP(FACTURACION[[#This Row],[REFERENCIA]],CODINV,3,FALSE)=0,"",VLOOKUP(FACTURACION[[#This Row],[REFERENCIA]],CODINV,3,FALSE))</f>
        <v/>
      </c>
      <c r="M3809" s="12" t="str">
        <f>+VLOOKUP(FACTURACION[[#This Row],[REFERENCIA]],CODINV,4,FALSE)</f>
        <v>REGULADORES</v>
      </c>
      <c r="N3809" s="12" t="str">
        <f>+VLOOKUP(FACTURACION[[#This Row],[REFERENCIA]],CODINV,5,FALSE)</f>
        <v>HONEYWELL</v>
      </c>
      <c r="O3809" s="3">
        <v>1</v>
      </c>
      <c r="P3809" s="31">
        <v>1040000</v>
      </c>
      <c r="Q3809" s="24">
        <f>+FACTURACION[[#This Row],[CANTIDAD]]*FACTURACION[[#This Row],[VR UNITARIO]]/1000</f>
        <v>1040</v>
      </c>
      <c r="R3809" s="3" t="str">
        <f>+VLOOKUP(FACTURACION[[#This Row],[NIT]],TABLACLIENTE,5,FALSE)</f>
        <v>MEDELLIN</v>
      </c>
    </row>
    <row r="3810" spans="3:18">
      <c r="C3810" s="29">
        <v>2016</v>
      </c>
      <c r="D3810" s="30" t="s">
        <v>704</v>
      </c>
      <c r="E3810" s="30">
        <f>MONTH(FACTURACION[[#This Row],[MES]]&amp;1)</f>
        <v>11</v>
      </c>
      <c r="F3810" s="223">
        <f>DATE(FACTURACION[[#This Row],[AÑO]],FACTURACION[[#This Row],[Mes numero]],1)</f>
        <v>42675</v>
      </c>
      <c r="G3810" s="160">
        <v>12433</v>
      </c>
      <c r="H3810" s="25">
        <v>830053934</v>
      </c>
      <c r="I3810" s="3" t="str">
        <f>+VLOOKUP(FACTURACION[[#This Row],[NIT]],TABLACLIENTE,2,FALSE)</f>
        <v>CASAGAS SAS</v>
      </c>
      <c r="J3810" s="3" t="s">
        <v>28</v>
      </c>
      <c r="K3810" s="12" t="str">
        <f>+VLOOKUP(FACTURACION[[#This Row],[REFERENCIA]],CODINV,2,FALSE)</f>
        <v>REGULADOR SR 113 3/4 R: 7-12 O:1/4</v>
      </c>
      <c r="L3810" s="12" t="str">
        <f>IF(VLOOKUP(FACTURACION[[#This Row],[REFERENCIA]],CODINV,3,FALSE)=0,"",VLOOKUP(FACTURACION[[#This Row],[REFERENCIA]],CODINV,3,FALSE))</f>
        <v/>
      </c>
      <c r="M3810" s="12" t="str">
        <f>+VLOOKUP(FACTURACION[[#This Row],[REFERENCIA]],CODINV,4,FALSE)</f>
        <v>REGULADORES</v>
      </c>
      <c r="N3810" s="12" t="str">
        <f>+VLOOKUP(FACTURACION[[#This Row],[REFERENCIA]],CODINV,5,FALSE)</f>
        <v>HONEYWELL</v>
      </c>
      <c r="O3810" s="3">
        <v>1</v>
      </c>
      <c r="P3810" s="31">
        <v>121000</v>
      </c>
      <c r="Q3810" s="24">
        <f>+FACTURACION[[#This Row],[CANTIDAD]]*FACTURACION[[#This Row],[VR UNITARIO]]/1000</f>
        <v>121</v>
      </c>
      <c r="R3810" s="3" t="str">
        <f>+VLOOKUP(FACTURACION[[#This Row],[NIT]],TABLACLIENTE,5,FALSE)</f>
        <v>BOGOTÁ D.C.</v>
      </c>
    </row>
    <row r="3811" spans="3:18">
      <c r="C3811" s="29">
        <v>2016</v>
      </c>
      <c r="D3811" s="30" t="s">
        <v>704</v>
      </c>
      <c r="E3811" s="30">
        <f>MONTH(FACTURACION[[#This Row],[MES]]&amp;1)</f>
        <v>11</v>
      </c>
      <c r="F3811" s="223">
        <f>DATE(FACTURACION[[#This Row],[AÑO]],FACTURACION[[#This Row],[Mes numero]],1)</f>
        <v>42675</v>
      </c>
      <c r="G3811" s="160">
        <v>12418</v>
      </c>
      <c r="H3811" s="25">
        <v>822001073</v>
      </c>
      <c r="I3811" s="3" t="str">
        <f>+VLOOKUP(FACTURACION[[#This Row],[NIT]],TABLACLIENTE,2,FALSE)</f>
        <v>MADIGAS INGENIEROS S.A. E.S.P.</v>
      </c>
      <c r="J3811" s="3" t="s">
        <v>28</v>
      </c>
      <c r="K3811" s="12" t="str">
        <f>+VLOOKUP(FACTURACION[[#This Row],[REFERENCIA]],CODINV,2,FALSE)</f>
        <v>REGULADOR SR 113 3/4 R: 7-12 O:1/4</v>
      </c>
      <c r="L3811" s="12" t="str">
        <f>IF(VLOOKUP(FACTURACION[[#This Row],[REFERENCIA]],CODINV,3,FALSE)=0,"",VLOOKUP(FACTURACION[[#This Row],[REFERENCIA]],CODINV,3,FALSE))</f>
        <v/>
      </c>
      <c r="M3811" s="12" t="str">
        <f>+VLOOKUP(FACTURACION[[#This Row],[REFERENCIA]],CODINV,4,FALSE)</f>
        <v>REGULADORES</v>
      </c>
      <c r="N3811" s="12" t="str">
        <f>+VLOOKUP(FACTURACION[[#This Row],[REFERENCIA]],CODINV,5,FALSE)</f>
        <v>HONEYWELL</v>
      </c>
      <c r="O3811" s="3">
        <v>15</v>
      </c>
      <c r="P3811" s="31">
        <v>129000</v>
      </c>
      <c r="Q3811" s="24">
        <f>+FACTURACION[[#This Row],[CANTIDAD]]*FACTURACION[[#This Row],[VR UNITARIO]]/1000</f>
        <v>1935</v>
      </c>
      <c r="R3811" s="3" t="str">
        <f>+VLOOKUP(FACTURACION[[#This Row],[NIT]],TABLACLIENTE,5,FALSE)</f>
        <v>ACACIAS</v>
      </c>
    </row>
    <row r="3812" spans="3:18">
      <c r="C3812" s="29">
        <v>2016</v>
      </c>
      <c r="D3812" s="30" t="s">
        <v>704</v>
      </c>
      <c r="E3812" s="30">
        <f>MONTH(FACTURACION[[#This Row],[MES]]&amp;1)</f>
        <v>11</v>
      </c>
      <c r="F3812" s="223">
        <f>DATE(FACTURACION[[#This Row],[AÑO]],FACTURACION[[#This Row],[Mes numero]],1)</f>
        <v>42675</v>
      </c>
      <c r="G3812" s="160">
        <v>12412</v>
      </c>
      <c r="H3812" s="25">
        <v>890400869</v>
      </c>
      <c r="I3812" s="3" t="str">
        <f>+VLOOKUP(FACTURACION[[#This Row],[NIT]],TABLACLIENTE,2,FALSE)</f>
        <v>SURTIDORA DE GAS DEL CARIBE S.A. E.S.P. (SURTIGAS S.A. E.S.P.)</v>
      </c>
      <c r="J3812" s="3" t="s">
        <v>28</v>
      </c>
      <c r="K3812" s="12" t="str">
        <f>+VLOOKUP(FACTURACION[[#This Row],[REFERENCIA]],CODINV,2,FALSE)</f>
        <v>REGULADOR SR 113 3/4 R: 7-12 O:1/4</v>
      </c>
      <c r="L3812" s="12" t="str">
        <f>IF(VLOOKUP(FACTURACION[[#This Row],[REFERENCIA]],CODINV,3,FALSE)=0,"",VLOOKUP(FACTURACION[[#This Row],[REFERENCIA]],CODINV,3,FALSE))</f>
        <v/>
      </c>
      <c r="M3812" s="12" t="str">
        <f>+VLOOKUP(FACTURACION[[#This Row],[REFERENCIA]],CODINV,4,FALSE)</f>
        <v>REGULADORES</v>
      </c>
      <c r="N3812" s="12" t="str">
        <f>+VLOOKUP(FACTURACION[[#This Row],[REFERENCIA]],CODINV,5,FALSE)</f>
        <v>HONEYWELL</v>
      </c>
      <c r="O3812" s="3">
        <v>50</v>
      </c>
      <c r="P3812" s="31">
        <v>133594</v>
      </c>
      <c r="Q3812" s="24">
        <f>+FACTURACION[[#This Row],[CANTIDAD]]*FACTURACION[[#This Row],[VR UNITARIO]]/1000</f>
        <v>6679.7</v>
      </c>
      <c r="R3812" s="3" t="str">
        <f>+VLOOKUP(FACTURACION[[#This Row],[NIT]],TABLACLIENTE,5,FALSE)</f>
        <v>CARTAGENA</v>
      </c>
    </row>
    <row r="3813" spans="3:18">
      <c r="C3813" s="29">
        <v>2016</v>
      </c>
      <c r="D3813" s="30" t="s">
        <v>704</v>
      </c>
      <c r="E3813" s="30">
        <f>MONTH(FACTURACION[[#This Row],[MES]]&amp;1)</f>
        <v>11</v>
      </c>
      <c r="F3813" s="223">
        <f>DATE(FACTURACION[[#This Row],[AÑO]],FACTURACION[[#This Row],[Mes numero]],1)</f>
        <v>42675</v>
      </c>
      <c r="G3813" s="160">
        <v>12390</v>
      </c>
      <c r="H3813" s="25">
        <v>860053840</v>
      </c>
      <c r="I3813" s="3" t="str">
        <f>+VLOOKUP(FACTURACION[[#This Row],[NIT]],TABLACLIENTE,2,FALSE)</f>
        <v>TECNIK LTDA</v>
      </c>
      <c r="J3813" s="3" t="s">
        <v>28</v>
      </c>
      <c r="K3813" s="12" t="str">
        <f>+VLOOKUP(FACTURACION[[#This Row],[REFERENCIA]],CODINV,2,FALSE)</f>
        <v>REGULADOR SR 113 3/4 R: 7-12 O:1/4</v>
      </c>
      <c r="L3813" s="12" t="str">
        <f>IF(VLOOKUP(FACTURACION[[#This Row],[REFERENCIA]],CODINV,3,FALSE)=0,"",VLOOKUP(FACTURACION[[#This Row],[REFERENCIA]],CODINV,3,FALSE))</f>
        <v/>
      </c>
      <c r="M3813" s="12" t="str">
        <f>+VLOOKUP(FACTURACION[[#This Row],[REFERENCIA]],CODINV,4,FALSE)</f>
        <v>REGULADORES</v>
      </c>
      <c r="N3813" s="12" t="str">
        <f>+VLOOKUP(FACTURACION[[#This Row],[REFERENCIA]],CODINV,5,FALSE)</f>
        <v>HONEYWELL</v>
      </c>
      <c r="O3813" s="3">
        <v>1</v>
      </c>
      <c r="P3813" s="31">
        <v>130000</v>
      </c>
      <c r="Q3813" s="24">
        <f>+FACTURACION[[#This Row],[CANTIDAD]]*FACTURACION[[#This Row],[VR UNITARIO]]/1000</f>
        <v>130</v>
      </c>
      <c r="R3813" s="3" t="str">
        <f>+VLOOKUP(FACTURACION[[#This Row],[NIT]],TABLACLIENTE,5,FALSE)</f>
        <v>BOGOTÁ D.C.</v>
      </c>
    </row>
    <row r="3814" spans="3:18">
      <c r="C3814" s="29">
        <v>2016</v>
      </c>
      <c r="D3814" s="30" t="s">
        <v>704</v>
      </c>
      <c r="E3814" s="30">
        <f>MONTH(FACTURACION[[#This Row],[MES]]&amp;1)</f>
        <v>11</v>
      </c>
      <c r="F3814" s="223">
        <f>DATE(FACTURACION[[#This Row],[AÑO]],FACTURACION[[#This Row],[Mes numero]],1)</f>
        <v>42675</v>
      </c>
      <c r="G3814" s="160">
        <v>12444</v>
      </c>
      <c r="H3814" s="25">
        <v>890208316</v>
      </c>
      <c r="I3814" s="3" t="str">
        <f>+VLOOKUP(FACTURACION[[#This Row],[NIT]],TABLACLIENTE,2,FALSE)</f>
        <v xml:space="preserve">METROGAS DE COLOMBIA S.A. E.S.P.  (METROGAS S.A. E.S.P)
</v>
      </c>
      <c r="J3814" s="3" t="s">
        <v>63</v>
      </c>
      <c r="K3814" s="12" t="str">
        <f>+VLOOKUP(FACTURACION[[#This Row],[REFERENCIA]],CODINV,2,FALSE)</f>
        <v>AFV 2" S300 FO</v>
      </c>
      <c r="L3814" s="12" t="str">
        <f>IF(VLOOKUP(FACTURACION[[#This Row],[REFERENCIA]],CODINV,3,FALSE)=0,"",VLOOKUP(FACTURACION[[#This Row],[REFERENCIA]],CODINV,3,FALSE))</f>
        <v/>
      </c>
      <c r="M3814" s="12" t="str">
        <f>+VLOOKUP(FACTURACION[[#This Row],[REFERENCIA]],CODINV,4,FALSE)</f>
        <v>REGULADORES</v>
      </c>
      <c r="N3814" s="12" t="str">
        <f>+VLOOKUP(FACTURACION[[#This Row],[REFERENCIA]],CODINV,5,FALSE)</f>
        <v>HONEYWELL</v>
      </c>
      <c r="O3814" s="3">
        <v>2</v>
      </c>
      <c r="P3814" s="31">
        <v>3198363</v>
      </c>
      <c r="Q3814" s="24">
        <f>+FACTURACION[[#This Row],[CANTIDAD]]*FACTURACION[[#This Row],[VR UNITARIO]]/1000</f>
        <v>6396.7259999999997</v>
      </c>
      <c r="R3814" s="3" t="str">
        <f>+VLOOKUP(FACTURACION[[#This Row],[NIT]],TABLACLIENTE,5,FALSE)</f>
        <v>FLORIDABLANCA</v>
      </c>
    </row>
    <row r="3815" spans="3:18">
      <c r="C3815" s="29">
        <v>2016</v>
      </c>
      <c r="D3815" s="30" t="s">
        <v>704</v>
      </c>
      <c r="E3815" s="30">
        <f>MONTH(FACTURACION[[#This Row],[MES]]&amp;1)</f>
        <v>11</v>
      </c>
      <c r="F3815" s="223">
        <f>DATE(FACTURACION[[#This Row],[AÑO]],FACTURACION[[#This Row],[Mes numero]],1)</f>
        <v>42675</v>
      </c>
      <c r="G3815" s="160">
        <v>12420</v>
      </c>
      <c r="H3815" s="25">
        <v>892115036</v>
      </c>
      <c r="I3815" s="3" t="str">
        <f>+VLOOKUP(FACTURACION[[#This Row],[NIT]],TABLACLIENTE,2,FALSE)</f>
        <v>GASES DE LA GUAJIRA S.A. E. S. P. (GASGUAJIRA S.A. E.S.P.)</v>
      </c>
      <c r="J3815" s="3" t="s">
        <v>66</v>
      </c>
      <c r="K3815" s="12" t="str">
        <f>+VLOOKUP(FACTURACION[[#This Row],[REFERENCIA]],CODINV,2,FALSE)</f>
        <v>AFV 2" S600 FO</v>
      </c>
      <c r="L3815" s="12" t="str">
        <f>IF(VLOOKUP(FACTURACION[[#This Row],[REFERENCIA]],CODINV,3,FALSE)=0,"",VLOOKUP(FACTURACION[[#This Row],[REFERENCIA]],CODINV,3,FALSE))</f>
        <v/>
      </c>
      <c r="M3815" s="12" t="str">
        <f>+VLOOKUP(FACTURACION[[#This Row],[REFERENCIA]],CODINV,4,FALSE)</f>
        <v>REGULADORES</v>
      </c>
      <c r="N3815" s="12" t="str">
        <f>+VLOOKUP(FACTURACION[[#This Row],[REFERENCIA]],CODINV,5,FALSE)</f>
        <v>HONEYWELL</v>
      </c>
      <c r="O3815" s="3">
        <v>2</v>
      </c>
      <c r="P3815" s="31">
        <v>4950149</v>
      </c>
      <c r="Q3815" s="24">
        <f>+FACTURACION[[#This Row],[CANTIDAD]]*FACTURACION[[#This Row],[VR UNITARIO]]/1000</f>
        <v>9900.2980000000007</v>
      </c>
      <c r="R3815" s="3" t="str">
        <f>+VLOOKUP(FACTURACION[[#This Row],[NIT]],TABLACLIENTE,5,FALSE)</f>
        <v>RIOHACHA</v>
      </c>
    </row>
    <row r="3816" spans="3:18">
      <c r="C3816" s="29">
        <v>2016</v>
      </c>
      <c r="D3816" s="30" t="s">
        <v>704</v>
      </c>
      <c r="E3816" s="30">
        <f>MONTH(FACTURACION[[#This Row],[MES]]&amp;1)</f>
        <v>11</v>
      </c>
      <c r="F3816" s="223">
        <f>DATE(FACTURACION[[#This Row],[AÑO]],FACTURACION[[#This Row],[Mes numero]],1)</f>
        <v>42675</v>
      </c>
      <c r="G3816" s="160">
        <v>12434</v>
      </c>
      <c r="H3816" s="25">
        <v>890400869</v>
      </c>
      <c r="I3816" s="3" t="str">
        <f>+VLOOKUP(FACTURACION[[#This Row],[NIT]],TABLACLIENTE,2,FALSE)</f>
        <v>SURTIDORA DE GAS DEL CARIBE S.A. E.S.P. (SURTIGAS S.A. E.S.P.)</v>
      </c>
      <c r="J3816" s="3" t="s">
        <v>24</v>
      </c>
      <c r="K3816" s="12" t="str">
        <f>+VLOOKUP(FACTURACION[[#This Row],[REFERENCIA]],CODINV,2,FALSE)</f>
        <v>AFV 2" S300 F.O Y CL INS ZSC100</v>
      </c>
      <c r="L3816" s="12" t="str">
        <f>IF(VLOOKUP(FACTURACION[[#This Row],[REFERENCIA]],CODINV,3,FALSE)=0,"",VLOOKUP(FACTURACION[[#This Row],[REFERENCIA]],CODINV,3,FALSE))</f>
        <v/>
      </c>
      <c r="M3816" s="12" t="str">
        <f>+VLOOKUP(FACTURACION[[#This Row],[REFERENCIA]],CODINV,4,FALSE)</f>
        <v>REGULADORES</v>
      </c>
      <c r="N3816" s="12" t="str">
        <f>+VLOOKUP(FACTURACION[[#This Row],[REFERENCIA]],CODINV,5,FALSE)</f>
        <v>HONEYWELL</v>
      </c>
      <c r="O3816" s="3">
        <v>2</v>
      </c>
      <c r="P3816" s="31">
        <v>6626664</v>
      </c>
      <c r="Q3816" s="24">
        <f>+FACTURACION[[#This Row],[CANTIDAD]]*FACTURACION[[#This Row],[VR UNITARIO]]/1000</f>
        <v>13253.328</v>
      </c>
      <c r="R3816" s="3" t="str">
        <f>+VLOOKUP(FACTURACION[[#This Row],[NIT]],TABLACLIENTE,5,FALSE)</f>
        <v>CARTAGENA</v>
      </c>
    </row>
    <row r="3817" spans="3:18">
      <c r="C3817" s="29">
        <v>2016</v>
      </c>
      <c r="D3817" s="30" t="s">
        <v>704</v>
      </c>
      <c r="E3817" s="30">
        <f>MONTH(FACTURACION[[#This Row],[MES]]&amp;1)</f>
        <v>11</v>
      </c>
      <c r="F3817" s="223">
        <f>DATE(FACTURACION[[#This Row],[AÑO]],FACTURACION[[#This Row],[Mes numero]],1)</f>
        <v>42675</v>
      </c>
      <c r="G3817" s="160">
        <v>12389</v>
      </c>
      <c r="H3817" s="25">
        <v>890400869</v>
      </c>
      <c r="I3817" s="3" t="str">
        <f>+VLOOKUP(FACTURACION[[#This Row],[NIT]],TABLACLIENTE,2,FALSE)</f>
        <v>SURTIDORA DE GAS DEL CARIBE S.A. E.S.P. (SURTIGAS S.A. E.S.P.)</v>
      </c>
      <c r="J3817" s="2" t="s">
        <v>735</v>
      </c>
      <c r="K3817" s="12" t="str">
        <f>+VLOOKUP(FACTURACION[[#This Row],[REFERENCIA]],CODINV,2,FALSE)</f>
        <v>AFV 2" S600 FO Y CL COMP ZSC320-100</v>
      </c>
      <c r="L3817" s="12" t="str">
        <f>IF(VLOOKUP(FACTURACION[[#This Row],[REFERENCIA]],CODINV,3,FALSE)=0,"",VLOOKUP(FACTURACION[[#This Row],[REFERENCIA]],CODINV,3,FALSE))</f>
        <v/>
      </c>
      <c r="M3817" s="12" t="str">
        <f>+VLOOKUP(FACTURACION[[#This Row],[REFERENCIA]],CODINV,4,FALSE)</f>
        <v>REGULADORES</v>
      </c>
      <c r="N3817" s="12" t="str">
        <f>+VLOOKUP(FACTURACION[[#This Row],[REFERENCIA]],CODINV,5,FALSE)</f>
        <v>HONEYWELL</v>
      </c>
      <c r="O3817" s="3">
        <v>2</v>
      </c>
      <c r="P3817" s="31">
        <v>8644820</v>
      </c>
      <c r="Q3817" s="24">
        <f>+FACTURACION[[#This Row],[CANTIDAD]]*FACTURACION[[#This Row],[VR UNITARIO]]/1000</f>
        <v>17289.64</v>
      </c>
      <c r="R3817" s="3" t="str">
        <f>+VLOOKUP(FACTURACION[[#This Row],[NIT]],TABLACLIENTE,5,FALSE)</f>
        <v>CARTAGENA</v>
      </c>
    </row>
    <row r="3818" spans="3:18">
      <c r="C3818" s="29">
        <v>2016</v>
      </c>
      <c r="D3818" s="30" t="s">
        <v>704</v>
      </c>
      <c r="E3818" s="30">
        <f>MONTH(FACTURACION[[#This Row],[MES]]&amp;1)</f>
        <v>11</v>
      </c>
      <c r="F3818" s="223">
        <f>DATE(FACTURACION[[#This Row],[AÑO]],FACTURACION[[#This Row],[Mes numero]],1)</f>
        <v>42675</v>
      </c>
      <c r="G3818" s="160">
        <v>12444</v>
      </c>
      <c r="H3818" s="25">
        <v>890208316</v>
      </c>
      <c r="I3818" s="3" t="str">
        <f>+VLOOKUP(FACTURACION[[#This Row],[NIT]],TABLACLIENTE,2,FALSE)</f>
        <v xml:space="preserve">METROGAS DE COLOMBIA S.A. E.S.P.  (METROGAS S.A. E.S.P)
</v>
      </c>
      <c r="J3818" s="3" t="s">
        <v>713</v>
      </c>
      <c r="K3818" s="12" t="str">
        <f>+VLOOKUP(FACTURACION[[#This Row],[REFERENCIA]],CODINV,2,FALSE)</f>
        <v>CONTROL LOOP ZSC-100 BM COMPOSITE</v>
      </c>
      <c r="L3818" s="12" t="str">
        <f>IF(VLOOKUP(FACTURACION[[#This Row],[REFERENCIA]],CODINV,3,FALSE)=0,"",VLOOKUP(FACTURACION[[#This Row],[REFERENCIA]],CODINV,3,FALSE))</f>
        <v/>
      </c>
      <c r="M3818" s="12" t="str">
        <f>+VLOOKUP(FACTURACION[[#This Row],[REFERENCIA]],CODINV,4,FALSE)</f>
        <v>REGULADORES</v>
      </c>
      <c r="N3818" s="12" t="str">
        <f>+VLOOKUP(FACTURACION[[#This Row],[REFERENCIA]],CODINV,5,FALSE)</f>
        <v>HONEYWELL</v>
      </c>
      <c r="O3818" s="3">
        <v>2</v>
      </c>
      <c r="P3818" s="31">
        <v>3496250</v>
      </c>
      <c r="Q3818" s="24">
        <f>+FACTURACION[[#This Row],[CANTIDAD]]*FACTURACION[[#This Row],[VR UNITARIO]]/1000</f>
        <v>6992.5</v>
      </c>
      <c r="R3818" s="3" t="str">
        <f>+VLOOKUP(FACTURACION[[#This Row],[NIT]],TABLACLIENTE,5,FALSE)</f>
        <v>FLORIDABLANCA</v>
      </c>
    </row>
    <row r="3819" spans="3:18">
      <c r="C3819" s="29">
        <v>2016</v>
      </c>
      <c r="D3819" s="30" t="s">
        <v>704</v>
      </c>
      <c r="E3819" s="30">
        <f>MONTH(FACTURACION[[#This Row],[MES]]&amp;1)</f>
        <v>11</v>
      </c>
      <c r="F3819" s="223">
        <f>DATE(FACTURACION[[#This Row],[AÑO]],FACTURACION[[#This Row],[Mes numero]],1)</f>
        <v>42675</v>
      </c>
      <c r="G3819" s="160">
        <v>12420</v>
      </c>
      <c r="H3819" s="25">
        <v>892115036</v>
      </c>
      <c r="I3819" s="3" t="str">
        <f>+VLOOKUP(FACTURACION[[#This Row],[NIT]],TABLACLIENTE,2,FALSE)</f>
        <v>GASES DE LA GUAJIRA S.A. E. S. P. (GASGUAJIRA S.A. E.S.P.)</v>
      </c>
      <c r="J3819" s="3" t="s">
        <v>294</v>
      </c>
      <c r="K3819" s="12" t="str">
        <f>+VLOOKUP(FACTURACION[[#This Row],[REFERENCIA]],CODINV,2,FALSE)</f>
        <v>CONTROL LOOP Z320-100 BM INSPIRATOR</v>
      </c>
      <c r="L3819" s="12" t="str">
        <f>IF(VLOOKUP(FACTURACION[[#This Row],[REFERENCIA]],CODINV,3,FALSE)=0,"",VLOOKUP(FACTURACION[[#This Row],[REFERENCIA]],CODINV,3,FALSE))</f>
        <v/>
      </c>
      <c r="M3819" s="12" t="str">
        <f>+VLOOKUP(FACTURACION[[#This Row],[REFERENCIA]],CODINV,4,FALSE)</f>
        <v>REGULADORES</v>
      </c>
      <c r="N3819" s="12" t="str">
        <f>+VLOOKUP(FACTURACION[[#This Row],[REFERENCIA]],CODINV,5,FALSE)</f>
        <v>HONEYWELL</v>
      </c>
      <c r="O3819" s="3">
        <v>2</v>
      </c>
      <c r="P3819" s="31">
        <v>3413568</v>
      </c>
      <c r="Q3819" s="24">
        <f>+FACTURACION[[#This Row],[CANTIDAD]]*FACTURACION[[#This Row],[VR UNITARIO]]/1000</f>
        <v>6827.1360000000004</v>
      </c>
      <c r="R3819" s="3" t="str">
        <f>+VLOOKUP(FACTURACION[[#This Row],[NIT]],TABLACLIENTE,5,FALSE)</f>
        <v>RIOHACHA</v>
      </c>
    </row>
    <row r="3820" spans="3:18">
      <c r="C3820" s="29">
        <v>2016</v>
      </c>
      <c r="D3820" s="30" t="s">
        <v>704</v>
      </c>
      <c r="E3820" s="30">
        <f>MONTH(FACTURACION[[#This Row],[MES]]&amp;1)</f>
        <v>11</v>
      </c>
      <c r="F3820" s="223">
        <f>DATE(FACTURACION[[#This Row],[AÑO]],FACTURACION[[#This Row],[Mes numero]],1)</f>
        <v>42675</v>
      </c>
      <c r="G3820" s="160">
        <v>12400</v>
      </c>
      <c r="H3820" s="25">
        <v>800167643</v>
      </c>
      <c r="I3820" s="3" t="str">
        <f>+VLOOKUP(FACTURACION[[#This Row],[NIT]],TABLACLIENTE,2,FALSE)</f>
        <v>GASES DE OCCIDENTE S.A. E.S.P. (GDO)</v>
      </c>
      <c r="J3820" s="3" t="s">
        <v>518</v>
      </c>
      <c r="K3820" s="12" t="str">
        <f>+VLOOKUP(FACTURACION[[#This Row],[REFERENCIA]],CODINV,2,FALSE)</f>
        <v>INDEX, 0.5M3, 6 DIGIT</v>
      </c>
      <c r="L3820" s="12" t="str">
        <f>IF(VLOOKUP(FACTURACION[[#This Row],[REFERENCIA]],CODINV,3,FALSE)=0,"",VLOOKUP(FACTURACION[[#This Row],[REFERENCIA]],CODINV,3,FALSE))</f>
        <v>52142G013</v>
      </c>
      <c r="M3820" s="12" t="str">
        <f>+VLOOKUP(FACTURACION[[#This Row],[REFERENCIA]],CODINV,4,FALSE)</f>
        <v>REPUESTOS Y ACCESORIOS</v>
      </c>
      <c r="N3820" s="12" t="str">
        <f>+VLOOKUP(FACTURACION[[#This Row],[REFERENCIA]],CODINV,5,FALSE)</f>
        <v>HONEYWELL</v>
      </c>
      <c r="O3820" s="3">
        <v>15</v>
      </c>
      <c r="P3820" s="31">
        <v>61411</v>
      </c>
      <c r="Q3820" s="24">
        <f>+FACTURACION[[#This Row],[CANTIDAD]]*FACTURACION[[#This Row],[VR UNITARIO]]/1000</f>
        <v>921.16499999999996</v>
      </c>
      <c r="R3820" s="3" t="str">
        <f>+VLOOKUP(FACTURACION[[#This Row],[NIT]],TABLACLIENTE,5,FALSE)</f>
        <v>CALI</v>
      </c>
    </row>
    <row r="3821" spans="3:18">
      <c r="C3821" s="29">
        <v>2016</v>
      </c>
      <c r="D3821" s="30" t="s">
        <v>704</v>
      </c>
      <c r="E3821" s="30">
        <f>MONTH(FACTURACION[[#This Row],[MES]]&amp;1)</f>
        <v>11</v>
      </c>
      <c r="F3821" s="223">
        <f>DATE(FACTURACION[[#This Row],[AÑO]],FACTURACION[[#This Row],[Mes numero]],1)</f>
        <v>42675</v>
      </c>
      <c r="G3821" s="160">
        <v>12430</v>
      </c>
      <c r="H3821" s="25">
        <v>891101577</v>
      </c>
      <c r="I3821" s="3" t="str">
        <f>+VLOOKUP(FACTURACION[[#This Row],[NIT]],TABLACLIENTE,2,FALSE)</f>
        <v>ALCANOS DE COLOMBIA S.A. E.S.P</v>
      </c>
      <c r="J3821" s="3" t="s">
        <v>520</v>
      </c>
      <c r="K3821" s="12" t="str">
        <f>+VLOOKUP(FACTURACION[[#This Row],[REFERENCIA]],CODINV,2,FALSE)</f>
        <v>SEAL SECURITY</v>
      </c>
      <c r="L3821" s="12" t="str">
        <f>IF(VLOOKUP(FACTURACION[[#This Row],[REFERENCIA]],CODINV,3,FALSE)=0,"",VLOOKUP(FACTURACION[[#This Row],[REFERENCIA]],CODINV,3,FALSE))</f>
        <v>52548P010</v>
      </c>
      <c r="M3821" s="12" t="str">
        <f>+VLOOKUP(FACTURACION[[#This Row],[REFERENCIA]],CODINV,4,FALSE)</f>
        <v>REPUESTOS Y ACCESORIOS</v>
      </c>
      <c r="N3821" s="12" t="str">
        <f>+VLOOKUP(FACTURACION[[#This Row],[REFERENCIA]],CODINV,5,FALSE)</f>
        <v>HONEYWELL</v>
      </c>
      <c r="O3821" s="3">
        <v>40</v>
      </c>
      <c r="P3821" s="31">
        <v>2000</v>
      </c>
      <c r="Q3821" s="24">
        <f>+FACTURACION[[#This Row],[CANTIDAD]]*FACTURACION[[#This Row],[VR UNITARIO]]/1000</f>
        <v>80</v>
      </c>
      <c r="R3821" s="3" t="str">
        <f>+VLOOKUP(FACTURACION[[#This Row],[NIT]],TABLACLIENTE,5,FALSE)</f>
        <v>NEIVA</v>
      </c>
    </row>
    <row r="3822" spans="3:18">
      <c r="C3822" s="29">
        <v>2016</v>
      </c>
      <c r="D3822" s="30" t="s">
        <v>704</v>
      </c>
      <c r="E3822" s="30">
        <f>MONTH(FACTURACION[[#This Row],[MES]]&amp;1)</f>
        <v>11</v>
      </c>
      <c r="F3822" s="223">
        <f>DATE(FACTURACION[[#This Row],[AÑO]],FACTURACION[[#This Row],[Mes numero]],1)</f>
        <v>42675</v>
      </c>
      <c r="G3822" s="160">
        <v>12402</v>
      </c>
      <c r="H3822" s="25">
        <v>800167643</v>
      </c>
      <c r="I3822" s="3" t="str">
        <f>+VLOOKUP(FACTURACION[[#This Row],[NIT]],TABLACLIENTE,2,FALSE)</f>
        <v>GASES DE OCCIDENTE S.A. E.S.P. (GDO)</v>
      </c>
      <c r="J3822" s="3" t="s">
        <v>538</v>
      </c>
      <c r="K3822" s="12" t="str">
        <f>+VLOOKUP(FACTURACION[[#This Row],[REFERENCIA]],CODINV,2,FALSE)</f>
        <v>GEAR &amp; HUB 42 DRIVE</v>
      </c>
      <c r="L3822" s="12" t="str">
        <f>IF(VLOOKUP(FACTURACION[[#This Row],[REFERENCIA]],CODINV,3,FALSE)=0,"",VLOOKUP(FACTURACION[[#This Row],[REFERENCIA]],CODINV,3,FALSE))</f>
        <v>43354G055</v>
      </c>
      <c r="M3822" s="12" t="str">
        <f>+VLOOKUP(FACTURACION[[#This Row],[REFERENCIA]],CODINV,4,FALSE)</f>
        <v>REPUESTOS Y ACCESORIOS</v>
      </c>
      <c r="N3822" s="12" t="str">
        <f>+VLOOKUP(FACTURACION[[#This Row],[REFERENCIA]],CODINV,5,FALSE)</f>
        <v>HONEYWELL</v>
      </c>
      <c r="O3822" s="3">
        <v>3</v>
      </c>
      <c r="P3822" s="31">
        <v>182267</v>
      </c>
      <c r="Q3822" s="24">
        <f>+FACTURACION[[#This Row],[CANTIDAD]]*FACTURACION[[#This Row],[VR UNITARIO]]/1000</f>
        <v>546.80100000000004</v>
      </c>
      <c r="R3822" s="3" t="str">
        <f>+VLOOKUP(FACTURACION[[#This Row],[NIT]],TABLACLIENTE,5,FALSE)</f>
        <v>CALI</v>
      </c>
    </row>
    <row r="3823" spans="3:18">
      <c r="C3823" s="29">
        <v>2016</v>
      </c>
      <c r="D3823" s="30" t="s">
        <v>704</v>
      </c>
      <c r="E3823" s="30">
        <f>MONTH(FACTURACION[[#This Row],[MES]]&amp;1)</f>
        <v>11</v>
      </c>
      <c r="F3823" s="223">
        <f>DATE(FACTURACION[[#This Row],[AÑO]],FACTURACION[[#This Row],[Mes numero]],1)</f>
        <v>42675</v>
      </c>
      <c r="G3823" s="160">
        <v>12402</v>
      </c>
      <c r="H3823" s="25">
        <v>800167643</v>
      </c>
      <c r="I3823" s="3" t="str">
        <f>+VLOOKUP(FACTURACION[[#This Row],[NIT]],TABLACLIENTE,2,FALSE)</f>
        <v>GASES DE OCCIDENTE S.A. E.S.P. (GDO)</v>
      </c>
      <c r="J3823" s="3" t="s">
        <v>248</v>
      </c>
      <c r="K3823" s="12" t="str">
        <f>+VLOOKUP(FACTURACION[[#This Row],[REFERENCIA]],CODINV,2,FALSE)</f>
        <v>GEAR &amp; HUB 43 DRIVE</v>
      </c>
      <c r="L3823" s="12" t="str">
        <f>IF(VLOOKUP(FACTURACION[[#This Row],[REFERENCIA]],CODINV,3,FALSE)=0,"",VLOOKUP(FACTURACION[[#This Row],[REFERENCIA]],CODINV,3,FALSE))</f>
        <v>43354G056</v>
      </c>
      <c r="M3823" s="12" t="str">
        <f>+VLOOKUP(FACTURACION[[#This Row],[REFERENCIA]],CODINV,4,FALSE)</f>
        <v>REPUESTOS Y ACCESORIOS</v>
      </c>
      <c r="N3823" s="12" t="str">
        <f>+VLOOKUP(FACTURACION[[#This Row],[REFERENCIA]],CODINV,5,FALSE)</f>
        <v>HONEYWELL</v>
      </c>
      <c r="O3823" s="3">
        <v>3</v>
      </c>
      <c r="P3823" s="31">
        <v>195133</v>
      </c>
      <c r="Q3823" s="24">
        <f>+FACTURACION[[#This Row],[CANTIDAD]]*FACTURACION[[#This Row],[VR UNITARIO]]/1000</f>
        <v>585.399</v>
      </c>
      <c r="R3823" s="3" t="str">
        <f>+VLOOKUP(FACTURACION[[#This Row],[NIT]],TABLACLIENTE,5,FALSE)</f>
        <v>CALI</v>
      </c>
    </row>
    <row r="3824" spans="3:18">
      <c r="C3824" s="29">
        <v>2016</v>
      </c>
      <c r="D3824" s="30" t="s">
        <v>704</v>
      </c>
      <c r="E3824" s="30">
        <f>MONTH(FACTURACION[[#This Row],[MES]]&amp;1)</f>
        <v>11</v>
      </c>
      <c r="F3824" s="223">
        <f>DATE(FACTURACION[[#This Row],[AÑO]],FACTURACION[[#This Row],[Mes numero]],1)</f>
        <v>42675</v>
      </c>
      <c r="G3824" s="160">
        <v>12402</v>
      </c>
      <c r="H3824" s="25">
        <v>800167643</v>
      </c>
      <c r="I3824" s="3" t="str">
        <f>+VLOOKUP(FACTURACION[[#This Row],[NIT]],TABLACLIENTE,2,FALSE)</f>
        <v>GASES DE OCCIDENTE S.A. E.S.P. (GDO)</v>
      </c>
      <c r="J3824" s="3" t="s">
        <v>540</v>
      </c>
      <c r="K3824" s="12" t="str">
        <f>+VLOOKUP(FACTURACION[[#This Row],[REFERENCIA]],CODINV,2,FALSE)</f>
        <v>GEAR &amp; HUB 44 DRIVE</v>
      </c>
      <c r="L3824" s="12" t="str">
        <f>IF(VLOOKUP(FACTURACION[[#This Row],[REFERENCIA]],CODINV,3,FALSE)=0,"",VLOOKUP(FACTURACION[[#This Row],[REFERENCIA]],CODINV,3,FALSE))</f>
        <v>43354G057</v>
      </c>
      <c r="M3824" s="12" t="str">
        <f>+VLOOKUP(FACTURACION[[#This Row],[REFERENCIA]],CODINV,4,FALSE)</f>
        <v>REPUESTOS Y ACCESORIOS</v>
      </c>
      <c r="N3824" s="12" t="str">
        <f>+VLOOKUP(FACTURACION[[#This Row],[REFERENCIA]],CODINV,5,FALSE)</f>
        <v>HONEYWELL</v>
      </c>
      <c r="O3824" s="3">
        <v>3</v>
      </c>
      <c r="P3824" s="31">
        <v>195133</v>
      </c>
      <c r="Q3824" s="24">
        <f>+FACTURACION[[#This Row],[CANTIDAD]]*FACTURACION[[#This Row],[VR UNITARIO]]/1000</f>
        <v>585.399</v>
      </c>
      <c r="R3824" s="3" t="str">
        <f>+VLOOKUP(FACTURACION[[#This Row],[NIT]],TABLACLIENTE,5,FALSE)</f>
        <v>CALI</v>
      </c>
    </row>
    <row r="3825" spans="3:18">
      <c r="C3825" s="29">
        <v>2016</v>
      </c>
      <c r="D3825" s="30" t="s">
        <v>704</v>
      </c>
      <c r="E3825" s="30">
        <f>MONTH(FACTURACION[[#This Row],[MES]]&amp;1)</f>
        <v>11</v>
      </c>
      <c r="F3825" s="223">
        <f>DATE(FACTURACION[[#This Row],[AÑO]],FACTURACION[[#This Row],[Mes numero]],1)</f>
        <v>42675</v>
      </c>
      <c r="G3825" s="160">
        <v>12402</v>
      </c>
      <c r="H3825" s="25">
        <v>800167643</v>
      </c>
      <c r="I3825" s="3" t="str">
        <f>+VLOOKUP(FACTURACION[[#This Row],[NIT]],TABLACLIENTE,2,FALSE)</f>
        <v>GASES DE OCCIDENTE S.A. E.S.P. (GDO)</v>
      </c>
      <c r="J3825" s="3" t="s">
        <v>968</v>
      </c>
      <c r="K3825" s="12" t="str">
        <f>+VLOOKUP(FACTURACION[[#This Row],[REFERENCIA]],CODINV,2,FALSE)</f>
        <v>GEAR &amp; HUB 45 DRIVE</v>
      </c>
      <c r="L3825" s="12" t="str">
        <f>IF(VLOOKUP(FACTURACION[[#This Row],[REFERENCIA]],CODINV,3,FALSE)=0,"",VLOOKUP(FACTURACION[[#This Row],[REFERENCIA]],CODINV,3,FALSE))</f>
        <v>43354G058</v>
      </c>
      <c r="M3825" s="12" t="str">
        <f>+VLOOKUP(FACTURACION[[#This Row],[REFERENCIA]],CODINV,4,FALSE)</f>
        <v>REPUESTOS Y ACCESORIOS</v>
      </c>
      <c r="N3825" s="12" t="str">
        <f>+VLOOKUP(FACTURACION[[#This Row],[REFERENCIA]],CODINV,5,FALSE)</f>
        <v>HONEYWELL</v>
      </c>
      <c r="O3825" s="3">
        <v>3</v>
      </c>
      <c r="P3825" s="31">
        <v>197067</v>
      </c>
      <c r="Q3825" s="24">
        <f>+FACTURACION[[#This Row],[CANTIDAD]]*FACTURACION[[#This Row],[VR UNITARIO]]/1000</f>
        <v>591.20100000000002</v>
      </c>
      <c r="R3825" s="3" t="str">
        <f>+VLOOKUP(FACTURACION[[#This Row],[NIT]],TABLACLIENTE,5,FALSE)</f>
        <v>CALI</v>
      </c>
    </row>
    <row r="3826" spans="3:18">
      <c r="C3826" s="29">
        <v>2016</v>
      </c>
      <c r="D3826" s="30" t="s">
        <v>704</v>
      </c>
      <c r="E3826" s="30">
        <f>MONTH(FACTURACION[[#This Row],[MES]]&amp;1)</f>
        <v>11</v>
      </c>
      <c r="F3826" s="223">
        <f>DATE(FACTURACION[[#This Row],[AÑO]],FACTURACION[[#This Row],[Mes numero]],1)</f>
        <v>42675</v>
      </c>
      <c r="G3826" s="160">
        <v>12402</v>
      </c>
      <c r="H3826" s="25">
        <v>800167643</v>
      </c>
      <c r="I3826" s="3" t="str">
        <f>+VLOOKUP(FACTURACION[[#This Row],[NIT]],TABLACLIENTE,2,FALSE)</f>
        <v>GASES DE OCCIDENTE S.A. E.S.P. (GDO)</v>
      </c>
      <c r="J3826" s="3" t="s">
        <v>969</v>
      </c>
      <c r="K3826" s="12" t="str">
        <f>+VLOOKUP(FACTURACION[[#This Row],[REFERENCIA]],CODINV,2,FALSE)</f>
        <v>GEAR &amp; HUB 46 DRIVE</v>
      </c>
      <c r="L3826" s="12" t="str">
        <f>IF(VLOOKUP(FACTURACION[[#This Row],[REFERENCIA]],CODINV,3,FALSE)=0,"",VLOOKUP(FACTURACION[[#This Row],[REFERENCIA]],CODINV,3,FALSE))</f>
        <v>43354G059</v>
      </c>
      <c r="M3826" s="12" t="str">
        <f>+VLOOKUP(FACTURACION[[#This Row],[REFERENCIA]],CODINV,4,FALSE)</f>
        <v>REPUESTOS Y ACCESORIOS</v>
      </c>
      <c r="N3826" s="12" t="str">
        <f>+VLOOKUP(FACTURACION[[#This Row],[REFERENCIA]],CODINV,5,FALSE)</f>
        <v>HONEYWELL</v>
      </c>
      <c r="O3826" s="3">
        <v>3</v>
      </c>
      <c r="P3826" s="31">
        <v>194826</v>
      </c>
      <c r="Q3826" s="24">
        <f>+FACTURACION[[#This Row],[CANTIDAD]]*FACTURACION[[#This Row],[VR UNITARIO]]/1000</f>
        <v>584.47799999999995</v>
      </c>
      <c r="R3826" s="3" t="str">
        <f>+VLOOKUP(FACTURACION[[#This Row],[NIT]],TABLACLIENTE,5,FALSE)</f>
        <v>CALI</v>
      </c>
    </row>
    <row r="3827" spans="3:18">
      <c r="C3827" s="29">
        <v>2016</v>
      </c>
      <c r="D3827" s="30" t="s">
        <v>704</v>
      </c>
      <c r="E3827" s="30">
        <f>MONTH(FACTURACION[[#This Row],[MES]]&amp;1)</f>
        <v>11</v>
      </c>
      <c r="F3827" s="223">
        <f>DATE(FACTURACION[[#This Row],[AÑO]],FACTURACION[[#This Row],[Mes numero]],1)</f>
        <v>42675</v>
      </c>
      <c r="G3827" s="160">
        <v>12402</v>
      </c>
      <c r="H3827" s="25">
        <v>800167643</v>
      </c>
      <c r="I3827" s="3" t="str">
        <f>+VLOOKUP(FACTURACION[[#This Row],[NIT]],TABLACLIENTE,2,FALSE)</f>
        <v>GASES DE OCCIDENTE S.A. E.S.P. (GDO)</v>
      </c>
      <c r="J3827" s="3" t="s">
        <v>970</v>
      </c>
      <c r="K3827" s="12" t="str">
        <f>+VLOOKUP(FACTURACION[[#This Row],[REFERENCIA]],CODINV,2,FALSE)</f>
        <v>GEAR &amp; HUB 47 DRIVE</v>
      </c>
      <c r="L3827" s="12" t="str">
        <f>IF(VLOOKUP(FACTURACION[[#This Row],[REFERENCIA]],CODINV,3,FALSE)=0,"",VLOOKUP(FACTURACION[[#This Row],[REFERENCIA]],CODINV,3,FALSE))</f>
        <v>43354G060</v>
      </c>
      <c r="M3827" s="12" t="str">
        <f>+VLOOKUP(FACTURACION[[#This Row],[REFERENCIA]],CODINV,4,FALSE)</f>
        <v>REPUESTOS Y ACCESORIOS</v>
      </c>
      <c r="N3827" s="12" t="str">
        <f>+VLOOKUP(FACTURACION[[#This Row],[REFERENCIA]],CODINV,5,FALSE)</f>
        <v>HONEYWELL</v>
      </c>
      <c r="O3827" s="3">
        <v>3</v>
      </c>
      <c r="P3827" s="31">
        <v>194826</v>
      </c>
      <c r="Q3827" s="24">
        <f>+FACTURACION[[#This Row],[CANTIDAD]]*FACTURACION[[#This Row],[VR UNITARIO]]/1000</f>
        <v>584.47799999999995</v>
      </c>
      <c r="R3827" s="3" t="str">
        <f>+VLOOKUP(FACTURACION[[#This Row],[NIT]],TABLACLIENTE,5,FALSE)</f>
        <v>CALI</v>
      </c>
    </row>
    <row r="3828" spans="3:18">
      <c r="C3828" s="29">
        <v>2016</v>
      </c>
      <c r="D3828" s="30" t="s">
        <v>704</v>
      </c>
      <c r="E3828" s="30">
        <f>MONTH(FACTURACION[[#This Row],[MES]]&amp;1)</f>
        <v>11</v>
      </c>
      <c r="F3828" s="223">
        <f>DATE(FACTURACION[[#This Row],[AÑO]],FACTURACION[[#This Row],[Mes numero]],1)</f>
        <v>42675</v>
      </c>
      <c r="G3828" s="160">
        <v>12402</v>
      </c>
      <c r="H3828" s="25">
        <v>800167643</v>
      </c>
      <c r="I3828" s="3" t="str">
        <f>+VLOOKUP(FACTURACION[[#This Row],[NIT]],TABLACLIENTE,2,FALSE)</f>
        <v>GASES DE OCCIDENTE S.A. E.S.P. (GDO)</v>
      </c>
      <c r="J3828" s="3" t="s">
        <v>542</v>
      </c>
      <c r="K3828" s="12" t="str">
        <f>+VLOOKUP(FACTURACION[[#This Row],[REFERENCIA]],CODINV,2,FALSE)</f>
        <v>GEAR &amp; HUB 57 DRIVE</v>
      </c>
      <c r="L3828" s="12" t="str">
        <f>IF(VLOOKUP(FACTURACION[[#This Row],[REFERENCIA]],CODINV,3,FALSE)=0,"",VLOOKUP(FACTURACION[[#This Row],[REFERENCIA]],CODINV,3,FALSE))</f>
        <v>43354G061</v>
      </c>
      <c r="M3828" s="12" t="str">
        <f>+VLOOKUP(FACTURACION[[#This Row],[REFERENCIA]],CODINV,4,FALSE)</f>
        <v>REPUESTOS Y ACCESORIOS</v>
      </c>
      <c r="N3828" s="12" t="str">
        <f>+VLOOKUP(FACTURACION[[#This Row],[REFERENCIA]],CODINV,5,FALSE)</f>
        <v>HONEYWELL</v>
      </c>
      <c r="O3828" s="3">
        <v>3</v>
      </c>
      <c r="P3828" s="31">
        <v>121778</v>
      </c>
      <c r="Q3828" s="24">
        <f>+FACTURACION[[#This Row],[CANTIDAD]]*FACTURACION[[#This Row],[VR UNITARIO]]/1000</f>
        <v>365.334</v>
      </c>
      <c r="R3828" s="3" t="str">
        <f>+VLOOKUP(FACTURACION[[#This Row],[NIT]],TABLACLIENTE,5,FALSE)</f>
        <v>CALI</v>
      </c>
    </row>
    <row r="3829" spans="3:18">
      <c r="C3829" s="29">
        <v>2016</v>
      </c>
      <c r="D3829" s="30" t="s">
        <v>704</v>
      </c>
      <c r="E3829" s="30">
        <f>MONTH(FACTURACION[[#This Row],[MES]]&amp;1)</f>
        <v>11</v>
      </c>
      <c r="F3829" s="223">
        <f>DATE(FACTURACION[[#This Row],[AÑO]],FACTURACION[[#This Row],[Mes numero]],1)</f>
        <v>42675</v>
      </c>
      <c r="G3829" s="160">
        <v>12402</v>
      </c>
      <c r="H3829" s="25">
        <v>800167643</v>
      </c>
      <c r="I3829" s="3" t="str">
        <f>+VLOOKUP(FACTURACION[[#This Row],[NIT]],TABLACLIENTE,2,FALSE)</f>
        <v>GASES DE OCCIDENTE S.A. E.S.P. (GDO)</v>
      </c>
      <c r="J3829" s="3" t="s">
        <v>544</v>
      </c>
      <c r="K3829" s="12" t="str">
        <f>+VLOOKUP(FACTURACION[[#This Row],[REFERENCIA]],CODINV,2,FALSE)</f>
        <v>GEAR &amp; HUB 58 DRIVE</v>
      </c>
      <c r="L3829" s="12" t="str">
        <f>IF(VLOOKUP(FACTURACION[[#This Row],[REFERENCIA]],CODINV,3,FALSE)=0,"",VLOOKUP(FACTURACION[[#This Row],[REFERENCIA]],CODINV,3,FALSE))</f>
        <v>43354G062</v>
      </c>
      <c r="M3829" s="12" t="str">
        <f>+VLOOKUP(FACTURACION[[#This Row],[REFERENCIA]],CODINV,4,FALSE)</f>
        <v>REPUESTOS Y ACCESORIOS</v>
      </c>
      <c r="N3829" s="12" t="str">
        <f>+VLOOKUP(FACTURACION[[#This Row],[REFERENCIA]],CODINV,5,FALSE)</f>
        <v>HONEYWELL</v>
      </c>
      <c r="O3829" s="3">
        <v>3</v>
      </c>
      <c r="P3829" s="31">
        <v>205849</v>
      </c>
      <c r="Q3829" s="24">
        <f>+FACTURACION[[#This Row],[CANTIDAD]]*FACTURACION[[#This Row],[VR UNITARIO]]/1000</f>
        <v>617.54700000000003</v>
      </c>
      <c r="R3829" s="3" t="str">
        <f>+VLOOKUP(FACTURACION[[#This Row],[NIT]],TABLACLIENTE,5,FALSE)</f>
        <v>CALI</v>
      </c>
    </row>
    <row r="3830" spans="3:18">
      <c r="C3830" s="29">
        <v>2016</v>
      </c>
      <c r="D3830" s="30" t="s">
        <v>704</v>
      </c>
      <c r="E3830" s="30">
        <f>MONTH(FACTURACION[[#This Row],[MES]]&amp;1)</f>
        <v>11</v>
      </c>
      <c r="F3830" s="223">
        <f>DATE(FACTURACION[[#This Row],[AÑO]],FACTURACION[[#This Row],[Mes numero]],1)</f>
        <v>42675</v>
      </c>
      <c r="G3830" s="160">
        <v>12402</v>
      </c>
      <c r="H3830" s="25">
        <v>800167643</v>
      </c>
      <c r="I3830" s="3" t="str">
        <f>+VLOOKUP(FACTURACION[[#This Row],[NIT]],TABLACLIENTE,2,FALSE)</f>
        <v>GASES DE OCCIDENTE S.A. E.S.P. (GDO)</v>
      </c>
      <c r="J3830" s="3" t="s">
        <v>971</v>
      </c>
      <c r="K3830" s="12" t="str">
        <f>+VLOOKUP(FACTURACION[[#This Row],[REFERENCIA]],CODINV,2,FALSE)</f>
        <v>GEAR &amp; HUB 59 DRIVE</v>
      </c>
      <c r="L3830" s="12" t="str">
        <f>IF(VLOOKUP(FACTURACION[[#This Row],[REFERENCIA]],CODINV,3,FALSE)=0,"",VLOOKUP(FACTURACION[[#This Row],[REFERENCIA]],CODINV,3,FALSE))</f>
        <v>43354G063</v>
      </c>
      <c r="M3830" s="12" t="str">
        <f>+VLOOKUP(FACTURACION[[#This Row],[REFERENCIA]],CODINV,4,FALSE)</f>
        <v>REPUESTOS Y ACCESORIOS</v>
      </c>
      <c r="N3830" s="12" t="str">
        <f>+VLOOKUP(FACTURACION[[#This Row],[REFERENCIA]],CODINV,5,FALSE)</f>
        <v>HONEYWELL</v>
      </c>
      <c r="O3830" s="3">
        <v>3</v>
      </c>
      <c r="P3830" s="31">
        <v>205849</v>
      </c>
      <c r="Q3830" s="24">
        <f>+FACTURACION[[#This Row],[CANTIDAD]]*FACTURACION[[#This Row],[VR UNITARIO]]/1000</f>
        <v>617.54700000000003</v>
      </c>
      <c r="R3830" s="3" t="str">
        <f>+VLOOKUP(FACTURACION[[#This Row],[NIT]],TABLACLIENTE,5,FALSE)</f>
        <v>CALI</v>
      </c>
    </row>
    <row r="3831" spans="3:18">
      <c r="C3831" s="29">
        <v>2016</v>
      </c>
      <c r="D3831" s="30" t="s">
        <v>704</v>
      </c>
      <c r="E3831" s="30">
        <f>MONTH(FACTURACION[[#This Row],[MES]]&amp;1)</f>
        <v>11</v>
      </c>
      <c r="F3831" s="223">
        <f>DATE(FACTURACION[[#This Row],[AÑO]],FACTURACION[[#This Row],[Mes numero]],1)</f>
        <v>42675</v>
      </c>
      <c r="G3831" s="160">
        <v>12402</v>
      </c>
      <c r="H3831" s="25">
        <v>800167643</v>
      </c>
      <c r="I3831" s="3" t="str">
        <f>+VLOOKUP(FACTURACION[[#This Row],[NIT]],TABLACLIENTE,2,FALSE)</f>
        <v>GASES DE OCCIDENTE S.A. E.S.P. (GDO)</v>
      </c>
      <c r="J3831" s="3" t="s">
        <v>972</v>
      </c>
      <c r="K3831" s="12" t="str">
        <f>+VLOOKUP(FACTURACION[[#This Row],[REFERENCIA]],CODINV,2,FALSE)</f>
        <v>GEAR &amp; HUB 60 DRIVE</v>
      </c>
      <c r="L3831" s="12" t="str">
        <f>IF(VLOOKUP(FACTURACION[[#This Row],[REFERENCIA]],CODINV,3,FALSE)=0,"",VLOOKUP(FACTURACION[[#This Row],[REFERENCIA]],CODINV,3,FALSE))</f>
        <v>43354G064</v>
      </c>
      <c r="M3831" s="12" t="str">
        <f>+VLOOKUP(FACTURACION[[#This Row],[REFERENCIA]],CODINV,4,FALSE)</f>
        <v>REPUESTOS Y ACCESORIOS</v>
      </c>
      <c r="N3831" s="12" t="str">
        <f>+VLOOKUP(FACTURACION[[#This Row],[REFERENCIA]],CODINV,5,FALSE)</f>
        <v>HONEYWELL</v>
      </c>
      <c r="O3831" s="3">
        <v>3</v>
      </c>
      <c r="P3831" s="31">
        <v>205949</v>
      </c>
      <c r="Q3831" s="24">
        <f>+FACTURACION[[#This Row],[CANTIDAD]]*FACTURACION[[#This Row],[VR UNITARIO]]/1000</f>
        <v>617.84699999999998</v>
      </c>
      <c r="R3831" s="3" t="str">
        <f>+VLOOKUP(FACTURACION[[#This Row],[NIT]],TABLACLIENTE,5,FALSE)</f>
        <v>CALI</v>
      </c>
    </row>
    <row r="3832" spans="3:18">
      <c r="C3832" s="29">
        <v>2016</v>
      </c>
      <c r="D3832" s="30" t="s">
        <v>704</v>
      </c>
      <c r="E3832" s="30">
        <f>MONTH(FACTURACION[[#This Row],[MES]]&amp;1)</f>
        <v>11</v>
      </c>
      <c r="F3832" s="223">
        <f>DATE(FACTURACION[[#This Row],[AÑO]],FACTURACION[[#This Row],[Mes numero]],1)</f>
        <v>42675</v>
      </c>
      <c r="G3832" s="160">
        <v>12402</v>
      </c>
      <c r="H3832" s="25">
        <v>800167643</v>
      </c>
      <c r="I3832" s="3" t="str">
        <f>+VLOOKUP(FACTURACION[[#This Row],[NIT]],TABLACLIENTE,2,FALSE)</f>
        <v>GASES DE OCCIDENTE S.A. E.S.P. (GDO)</v>
      </c>
      <c r="J3832" s="3" t="s">
        <v>246</v>
      </c>
      <c r="K3832" s="12" t="str">
        <f>+VLOOKUP(FACTURACION[[#This Row],[REFERENCIA]],CODINV,2,FALSE)</f>
        <v>GEAR &amp; HUB 61 DRIVE</v>
      </c>
      <c r="L3832" s="12" t="str">
        <f>IF(VLOOKUP(FACTURACION[[#This Row],[REFERENCIA]],CODINV,3,FALSE)=0,"",VLOOKUP(FACTURACION[[#This Row],[REFERENCIA]],CODINV,3,FALSE))</f>
        <v>43354G098</v>
      </c>
      <c r="M3832" s="12" t="str">
        <f>+VLOOKUP(FACTURACION[[#This Row],[REFERENCIA]],CODINV,4,FALSE)</f>
        <v>REPUESTOS Y ACCESORIOS</v>
      </c>
      <c r="N3832" s="12" t="str">
        <f>+VLOOKUP(FACTURACION[[#This Row],[REFERENCIA]],CODINV,5,FALSE)</f>
        <v>HONEYWELL</v>
      </c>
      <c r="O3832" s="3">
        <v>3</v>
      </c>
      <c r="P3832" s="31">
        <v>116834</v>
      </c>
      <c r="Q3832" s="24">
        <f>+FACTURACION[[#This Row],[CANTIDAD]]*FACTURACION[[#This Row],[VR UNITARIO]]/1000</f>
        <v>350.50200000000001</v>
      </c>
      <c r="R3832" s="3" t="str">
        <f>+VLOOKUP(FACTURACION[[#This Row],[NIT]],TABLACLIENTE,5,FALSE)</f>
        <v>CALI</v>
      </c>
    </row>
    <row r="3833" spans="3:18">
      <c r="C3833" s="29">
        <v>2016</v>
      </c>
      <c r="D3833" s="30" t="s">
        <v>704</v>
      </c>
      <c r="E3833" s="30">
        <f>MONTH(FACTURACION[[#This Row],[MES]]&amp;1)</f>
        <v>11</v>
      </c>
      <c r="F3833" s="223">
        <f>DATE(FACTURACION[[#This Row],[AÑO]],FACTURACION[[#This Row],[Mes numero]],1)</f>
        <v>42675</v>
      </c>
      <c r="G3833" s="160">
        <v>12402</v>
      </c>
      <c r="H3833" s="25">
        <v>800167643</v>
      </c>
      <c r="I3833" s="3" t="str">
        <f>+VLOOKUP(FACTURACION[[#This Row],[NIT]],TABLACLIENTE,2,FALSE)</f>
        <v>GASES DE OCCIDENTE S.A. E.S.P. (GDO)</v>
      </c>
      <c r="J3833" s="3" t="s">
        <v>546</v>
      </c>
      <c r="K3833" s="12" t="str">
        <f>+VLOOKUP(FACTURACION[[#This Row],[REFERENCIA]],CODINV,2,FALSE)</f>
        <v>GEAR &amp; HUB 63 DRIVE</v>
      </c>
      <c r="L3833" s="12" t="str">
        <f>IF(VLOOKUP(FACTURACION[[#This Row],[REFERENCIA]],CODINV,3,FALSE)=0,"",VLOOKUP(FACTURACION[[#This Row],[REFERENCIA]],CODINV,3,FALSE))</f>
        <v>43354G100</v>
      </c>
      <c r="M3833" s="12" t="str">
        <f>+VLOOKUP(FACTURACION[[#This Row],[REFERENCIA]],CODINV,4,FALSE)</f>
        <v>REPUESTOS Y ACCESORIOS</v>
      </c>
      <c r="N3833" s="12" t="str">
        <f>+VLOOKUP(FACTURACION[[#This Row],[REFERENCIA]],CODINV,5,FALSE)</f>
        <v>HONEYWELL</v>
      </c>
      <c r="O3833" s="3">
        <v>3</v>
      </c>
      <c r="P3833" s="31">
        <v>205849</v>
      </c>
      <c r="Q3833" s="24">
        <f>+FACTURACION[[#This Row],[CANTIDAD]]*FACTURACION[[#This Row],[VR UNITARIO]]/1000</f>
        <v>617.54700000000003</v>
      </c>
      <c r="R3833" s="3" t="str">
        <f>+VLOOKUP(FACTURACION[[#This Row],[NIT]],TABLACLIENTE,5,FALSE)</f>
        <v>CALI</v>
      </c>
    </row>
    <row r="3834" spans="3:18">
      <c r="C3834" s="29">
        <v>2016</v>
      </c>
      <c r="D3834" s="30" t="s">
        <v>704</v>
      </c>
      <c r="E3834" s="30">
        <f>MONTH(FACTURACION[[#This Row],[MES]]&amp;1)</f>
        <v>11</v>
      </c>
      <c r="F3834" s="223">
        <f>DATE(FACTURACION[[#This Row],[AÑO]],FACTURACION[[#This Row],[Mes numero]],1)</f>
        <v>42675</v>
      </c>
      <c r="G3834" s="160">
        <v>12454</v>
      </c>
      <c r="H3834" s="25">
        <v>800167643</v>
      </c>
      <c r="I3834" s="3" t="str">
        <f>+VLOOKUP(FACTURACION[[#This Row],[NIT]],TABLACLIENTE,2,FALSE)</f>
        <v>GASES DE OCCIDENTE S.A. E.S.P. (GDO)</v>
      </c>
      <c r="J3834" s="3" t="s">
        <v>550</v>
      </c>
      <c r="K3834" s="12" t="str">
        <f>+VLOOKUP(FACTURACION[[#This Row],[REFERENCIA]],CODINV,2,FALSE)</f>
        <v>WRIGLER CMT 3GT</v>
      </c>
      <c r="L3834" s="12" t="str">
        <f>IF(VLOOKUP(FACTURACION[[#This Row],[REFERENCIA]],CODINV,3,FALSE)=0,"",VLOOKUP(FACTURACION[[#This Row],[REFERENCIA]],CODINV,3,FALSE))</f>
        <v>16233P010</v>
      </c>
      <c r="M3834" s="12" t="str">
        <f>+VLOOKUP(FACTURACION[[#This Row],[REFERENCIA]],CODINV,4,FALSE)</f>
        <v>REPUESTOS Y ACCESORIOS</v>
      </c>
      <c r="N3834" s="12" t="str">
        <f>+VLOOKUP(FACTURACION[[#This Row],[REFERENCIA]],CODINV,5,FALSE)</f>
        <v>HONEYWELL</v>
      </c>
      <c r="O3834" s="3">
        <v>2</v>
      </c>
      <c r="P3834" s="31">
        <v>35000</v>
      </c>
      <c r="Q3834" s="24">
        <f>+FACTURACION[[#This Row],[CANTIDAD]]*FACTURACION[[#This Row],[VR UNITARIO]]/1000</f>
        <v>70</v>
      </c>
      <c r="R3834" s="3" t="str">
        <f>+VLOOKUP(FACTURACION[[#This Row],[NIT]],TABLACLIENTE,5,FALSE)</f>
        <v>CALI</v>
      </c>
    </row>
    <row r="3835" spans="3:18">
      <c r="C3835" s="29">
        <v>2016</v>
      </c>
      <c r="D3835" s="30" t="s">
        <v>704</v>
      </c>
      <c r="E3835" s="30">
        <f>MONTH(FACTURACION[[#This Row],[MES]]&amp;1)</f>
        <v>11</v>
      </c>
      <c r="F3835" s="223">
        <f>DATE(FACTURACION[[#This Row],[AÑO]],FACTURACION[[#This Row],[Mes numero]],1)</f>
        <v>42675</v>
      </c>
      <c r="G3835" s="160">
        <v>12402</v>
      </c>
      <c r="H3835" s="25">
        <v>800167643</v>
      </c>
      <c r="I3835" s="3" t="str">
        <f>+VLOOKUP(FACTURACION[[#This Row],[NIT]],TABLACLIENTE,2,FALSE)</f>
        <v>GASES DE OCCIDENTE S.A. E.S.P. (GDO)</v>
      </c>
      <c r="J3835" s="3" t="s">
        <v>772</v>
      </c>
      <c r="K3835" s="12" t="str">
        <f>+VLOOKUP(FACTURACION[[#This Row],[REFERENCIA]],CODINV,2,FALSE)</f>
        <v>GEAR HUB 62T DRIVEN</v>
      </c>
      <c r="L3835" s="12" t="str">
        <f>IF(VLOOKUP(FACTURACION[[#This Row],[REFERENCIA]],CODINV,3,FALSE)=0,"",VLOOKUP(FACTURACION[[#This Row],[REFERENCIA]],CODINV,3,FALSE))</f>
        <v>43354G099</v>
      </c>
      <c r="M3835" s="12" t="str">
        <f>+VLOOKUP(FACTURACION[[#This Row],[REFERENCIA]],CODINV,4,FALSE)</f>
        <v>REPUESTOS Y ACCESORIOS</v>
      </c>
      <c r="N3835" s="12" t="str">
        <f>+VLOOKUP(FACTURACION[[#This Row],[REFERENCIA]],CODINV,5,FALSE)</f>
        <v>HONEYWELL</v>
      </c>
      <c r="O3835" s="3">
        <v>3</v>
      </c>
      <c r="P3835" s="31">
        <v>205849</v>
      </c>
      <c r="Q3835" s="24">
        <f>+FACTURACION[[#This Row],[CANTIDAD]]*FACTURACION[[#This Row],[VR UNITARIO]]/1000</f>
        <v>617.54700000000003</v>
      </c>
      <c r="R3835" s="3" t="str">
        <f>+VLOOKUP(FACTURACION[[#This Row],[NIT]],TABLACLIENTE,5,FALSE)</f>
        <v>CALI</v>
      </c>
    </row>
    <row r="3836" spans="3:18">
      <c r="C3836" s="29">
        <v>2016</v>
      </c>
      <c r="D3836" s="30" t="s">
        <v>704</v>
      </c>
      <c r="E3836" s="30">
        <f>MONTH(FACTURACION[[#This Row],[MES]]&amp;1)</f>
        <v>11</v>
      </c>
      <c r="F3836" s="223">
        <f>DATE(FACTURACION[[#This Row],[AÑO]],FACTURACION[[#This Row],[Mes numero]],1)</f>
        <v>42675</v>
      </c>
      <c r="G3836" s="160">
        <v>12406</v>
      </c>
      <c r="H3836" s="25">
        <v>860510723</v>
      </c>
      <c r="I3836" s="3" t="str">
        <f>+VLOOKUP(FACTURACION[[#This Row],[NIT]],TABLACLIENTE,2,FALSE)</f>
        <v>SAENA DE COLOMBIA S.A.</v>
      </c>
      <c r="J3836" s="3" t="s">
        <v>1</v>
      </c>
      <c r="K3836" s="12" t="str">
        <f>+VLOOKUP(FACTURACION[[#This Row],[REFERENCIA]],CODINV,2,FALSE)</f>
        <v>RES 12-28" W.C. BLANCO</v>
      </c>
      <c r="L3836" s="12" t="str">
        <f>IF(VLOOKUP(FACTURACION[[#This Row],[REFERENCIA]],CODINV,3,FALSE)=0,"",VLOOKUP(FACTURACION[[#This Row],[REFERENCIA]],CODINV,3,FALSE))</f>
        <v>70017P060</v>
      </c>
      <c r="M3836" s="12" t="str">
        <f>+VLOOKUP(FACTURACION[[#This Row],[REFERENCIA]],CODINV,4,FALSE)</f>
        <v>REPUESTOS Y ACCESORIOS</v>
      </c>
      <c r="N3836" s="12" t="str">
        <f>+VLOOKUP(FACTURACION[[#This Row],[REFERENCIA]],CODINV,5,FALSE)</f>
        <v>HONEYWELL</v>
      </c>
      <c r="O3836" s="3">
        <v>5</v>
      </c>
      <c r="P3836" s="31">
        <v>12000</v>
      </c>
      <c r="Q3836" s="24">
        <f>+FACTURACION[[#This Row],[CANTIDAD]]*FACTURACION[[#This Row],[VR UNITARIO]]/1000</f>
        <v>60</v>
      </c>
      <c r="R3836" s="3" t="str">
        <f>+VLOOKUP(FACTURACION[[#This Row],[NIT]],TABLACLIENTE,5,FALSE)</f>
        <v>BOGOTÁ D.C.</v>
      </c>
    </row>
    <row r="3837" spans="3:18">
      <c r="C3837" s="29">
        <v>2016</v>
      </c>
      <c r="D3837" s="30" t="s">
        <v>704</v>
      </c>
      <c r="E3837" s="30">
        <f>MONTH(FACTURACION[[#This Row],[MES]]&amp;1)</f>
        <v>11</v>
      </c>
      <c r="F3837" s="223">
        <f>DATE(FACTURACION[[#This Row],[AÑO]],FACTURACION[[#This Row],[Mes numero]],1)</f>
        <v>42675</v>
      </c>
      <c r="G3837" s="160">
        <v>12406</v>
      </c>
      <c r="H3837" s="25">
        <v>860510723</v>
      </c>
      <c r="I3837" s="3" t="str">
        <f>+VLOOKUP(FACTURACION[[#This Row],[NIT]],TABLACLIENTE,2,FALSE)</f>
        <v>SAENA DE COLOMBIA S.A.</v>
      </c>
      <c r="J3837" s="3" t="s">
        <v>252</v>
      </c>
      <c r="K3837" s="12" t="str">
        <f>+VLOOKUP(FACTURACION[[#This Row],[REFERENCIA]],CODINV,2,FALSE)</f>
        <v>RES 42-2" PSIG ROJO-ROJO</v>
      </c>
      <c r="L3837" s="12" t="str">
        <f>IF(VLOOKUP(FACTURACION[[#This Row],[REFERENCIA]],CODINV,3,FALSE)=0,"",VLOOKUP(FACTURACION[[#This Row],[REFERENCIA]],CODINV,3,FALSE))</f>
        <v>70017P049</v>
      </c>
      <c r="M3837" s="12" t="str">
        <f>+VLOOKUP(FACTURACION[[#This Row],[REFERENCIA]],CODINV,4,FALSE)</f>
        <v>REPUESTOS Y ACCESORIOS</v>
      </c>
      <c r="N3837" s="12" t="str">
        <f>+VLOOKUP(FACTURACION[[#This Row],[REFERENCIA]],CODINV,5,FALSE)</f>
        <v>HONEYWELL</v>
      </c>
      <c r="O3837" s="3">
        <v>10</v>
      </c>
      <c r="P3837" s="31">
        <v>16000</v>
      </c>
      <c r="Q3837" s="24">
        <f>+FACTURACION[[#This Row],[CANTIDAD]]*FACTURACION[[#This Row],[VR UNITARIO]]/1000</f>
        <v>160</v>
      </c>
      <c r="R3837" s="3" t="str">
        <f>+VLOOKUP(FACTURACION[[#This Row],[NIT]],TABLACLIENTE,5,FALSE)</f>
        <v>BOGOTÁ D.C.</v>
      </c>
    </row>
    <row r="3838" spans="3:18">
      <c r="C3838" s="29">
        <v>2016</v>
      </c>
      <c r="D3838" s="30" t="s">
        <v>704</v>
      </c>
      <c r="E3838" s="30">
        <f>MONTH(FACTURACION[[#This Row],[MES]]&amp;1)</f>
        <v>11</v>
      </c>
      <c r="F3838" s="223">
        <f>DATE(FACTURACION[[#This Row],[AÑO]],FACTURACION[[#This Row],[Mes numero]],1)</f>
        <v>42675</v>
      </c>
      <c r="G3838" s="160">
        <v>12399</v>
      </c>
      <c r="H3838" s="25">
        <v>800167643</v>
      </c>
      <c r="I3838" s="3" t="str">
        <f>+VLOOKUP(FACTURACION[[#This Row],[NIT]],TABLACLIENTE,2,FALSE)</f>
        <v>GASES DE OCCIDENTE S.A. E.S.P. (GDO)</v>
      </c>
      <c r="J3838" s="3" t="s">
        <v>604</v>
      </c>
      <c r="K3838" s="12" t="str">
        <f>+VLOOKUP(FACTURACION[[#This Row],[REFERENCIA]],CODINV,2,FALSE)</f>
        <v>DIAFRAGMA 1800CPB2</v>
      </c>
      <c r="L3838" s="12" t="str">
        <f>IF(VLOOKUP(FACTURACION[[#This Row],[REFERENCIA]],CODINV,3,FALSE)=0,"",VLOOKUP(FACTURACION[[#This Row],[REFERENCIA]],CODINV,3,FALSE))</f>
        <v>70014P186</v>
      </c>
      <c r="M3838" s="12" t="str">
        <f>+VLOOKUP(FACTURACION[[#This Row],[REFERENCIA]],CODINV,4,FALSE)</f>
        <v>REPUESTOS Y ACCESORIOS</v>
      </c>
      <c r="N3838" s="12" t="str">
        <f>+VLOOKUP(FACTURACION[[#This Row],[REFERENCIA]],CODINV,5,FALSE)</f>
        <v>HONEYWELL</v>
      </c>
      <c r="O3838" s="3">
        <v>22</v>
      </c>
      <c r="P3838" s="31">
        <v>56805</v>
      </c>
      <c r="Q3838" s="24">
        <f>+FACTURACION[[#This Row],[CANTIDAD]]*FACTURACION[[#This Row],[VR UNITARIO]]/1000</f>
        <v>1249.71</v>
      </c>
      <c r="R3838" s="3" t="str">
        <f>+VLOOKUP(FACTURACION[[#This Row],[NIT]],TABLACLIENTE,5,FALSE)</f>
        <v>CALI</v>
      </c>
    </row>
    <row r="3839" spans="3:18">
      <c r="C3839" s="29">
        <v>2016</v>
      </c>
      <c r="D3839" s="30" t="s">
        <v>704</v>
      </c>
      <c r="E3839" s="30">
        <f>MONTH(FACTURACION[[#This Row],[MES]]&amp;1)</f>
        <v>11</v>
      </c>
      <c r="F3839" s="223">
        <f>DATE(FACTURACION[[#This Row],[AÑO]],FACTURACION[[#This Row],[Mes numero]],1)</f>
        <v>42675</v>
      </c>
      <c r="G3839" s="160">
        <v>12400</v>
      </c>
      <c r="H3839" s="25">
        <v>800167643</v>
      </c>
      <c r="I3839" s="3" t="str">
        <f>+VLOOKUP(FACTURACION[[#This Row],[NIT]],TABLACLIENTE,2,FALSE)</f>
        <v>GASES DE OCCIDENTE S.A. E.S.P. (GDO)</v>
      </c>
      <c r="J3839" s="3" t="s">
        <v>620</v>
      </c>
      <c r="K3839" s="12" t="str">
        <f>+VLOOKUP(FACTURACION[[#This Row],[REFERENCIA]],CODINV,2,FALSE)</f>
        <v>ORIFICIO 1"</v>
      </c>
      <c r="L3839" s="12" t="str">
        <f>IF(VLOOKUP(FACTURACION[[#This Row],[REFERENCIA]],CODINV,3,FALSE)=0,"",VLOOKUP(FACTURACION[[#This Row],[REFERENCIA]],CODINV,3,FALSE))</f>
        <v>72983P016</v>
      </c>
      <c r="M3839" s="12" t="str">
        <f>+VLOOKUP(FACTURACION[[#This Row],[REFERENCIA]],CODINV,4,FALSE)</f>
        <v>REPUESTOS Y ACCESORIOS</v>
      </c>
      <c r="N3839" s="12" t="str">
        <f>+VLOOKUP(FACTURACION[[#This Row],[REFERENCIA]],CODINV,5,FALSE)</f>
        <v>HONEYWELL</v>
      </c>
      <c r="O3839" s="3">
        <v>5</v>
      </c>
      <c r="P3839" s="31">
        <v>92116</v>
      </c>
      <c r="Q3839" s="24">
        <f>+FACTURACION[[#This Row],[CANTIDAD]]*FACTURACION[[#This Row],[VR UNITARIO]]/1000</f>
        <v>460.58</v>
      </c>
      <c r="R3839" s="3" t="str">
        <f>+VLOOKUP(FACTURACION[[#This Row],[NIT]],TABLACLIENTE,5,FALSE)</f>
        <v>CALI</v>
      </c>
    </row>
    <row r="3840" spans="3:18">
      <c r="C3840" s="29">
        <v>2016</v>
      </c>
      <c r="D3840" s="30" t="s">
        <v>704</v>
      </c>
      <c r="E3840" s="30">
        <f>MONTH(FACTURACION[[#This Row],[MES]]&amp;1)</f>
        <v>11</v>
      </c>
      <c r="F3840" s="223">
        <f>DATE(FACTURACION[[#This Row],[AÑO]],FACTURACION[[#This Row],[Mes numero]],1)</f>
        <v>42675</v>
      </c>
      <c r="G3840" s="160">
        <v>12400</v>
      </c>
      <c r="H3840" s="25">
        <v>800167643</v>
      </c>
      <c r="I3840" s="3" t="str">
        <f>+VLOOKUP(FACTURACION[[#This Row],[NIT]],TABLACLIENTE,2,FALSE)</f>
        <v>GASES DE OCCIDENTE S.A. E.S.P. (GDO)</v>
      </c>
      <c r="J3840" s="3" t="s">
        <v>976</v>
      </c>
      <c r="K3840" s="12" t="str">
        <f>+VLOOKUP(FACTURACION[[#This Row],[REFERENCIA]],CODINV,2,FALSE)</f>
        <v>PILOT CASE KIT 16-30·,IRV</v>
      </c>
      <c r="L3840" s="12" t="str">
        <f>IF(VLOOKUP(FACTURACION[[#This Row],[REFERENCIA]],CODINV,3,FALSE)=0,"",VLOOKUP(FACTURACION[[#This Row],[REFERENCIA]],CODINV,3,FALSE))</f>
        <v/>
      </c>
      <c r="M3840" s="12" t="str">
        <f>+VLOOKUP(FACTURACION[[#This Row],[REFERENCIA]],CODINV,4,FALSE)</f>
        <v>REPUESTOS Y ACCESORIOS</v>
      </c>
      <c r="N3840" s="12" t="str">
        <f>+VLOOKUP(FACTURACION[[#This Row],[REFERENCIA]],CODINV,5,FALSE)</f>
        <v>HONEYWELL</v>
      </c>
      <c r="O3840" s="3">
        <v>5</v>
      </c>
      <c r="P3840" s="31">
        <v>549627</v>
      </c>
      <c r="Q3840" s="24">
        <f>+FACTURACION[[#This Row],[CANTIDAD]]*FACTURACION[[#This Row],[VR UNITARIO]]/1000</f>
        <v>2748.1350000000002</v>
      </c>
      <c r="R3840" s="3" t="str">
        <f>+VLOOKUP(FACTURACION[[#This Row],[NIT]],TABLACLIENTE,5,FALSE)</f>
        <v>CALI</v>
      </c>
    </row>
    <row r="3841" spans="3:18">
      <c r="C3841" s="29">
        <v>2016</v>
      </c>
      <c r="D3841" s="30" t="s">
        <v>704</v>
      </c>
      <c r="E3841" s="30">
        <f>MONTH(FACTURACION[[#This Row],[MES]]&amp;1)</f>
        <v>11</v>
      </c>
      <c r="F3841" s="223">
        <f>DATE(FACTURACION[[#This Row],[AÑO]],FACTURACION[[#This Row],[Mes numero]],1)</f>
        <v>42675</v>
      </c>
      <c r="G3841" s="160">
        <v>12400</v>
      </c>
      <c r="H3841" s="25">
        <v>800167643</v>
      </c>
      <c r="I3841" s="3" t="str">
        <f>+VLOOKUP(FACTURACION[[#This Row],[NIT]],TABLACLIENTE,2,FALSE)</f>
        <v>GASES DE OCCIDENTE S.A. E.S.P. (GDO)</v>
      </c>
      <c r="J3841" s="3" t="s">
        <v>975</v>
      </c>
      <c r="K3841" s="12" t="str">
        <f>+VLOOKUP(FACTURACION[[#This Row],[REFERENCIA]],CODINV,2,FALSE)</f>
        <v>SEAT DISC HOLDER SILVER</v>
      </c>
      <c r="L3841" s="12" t="str">
        <f>IF(VLOOKUP(FACTURACION[[#This Row],[REFERENCIA]],CODINV,3,FALSE)=0,"",VLOOKUP(FACTURACION[[#This Row],[REFERENCIA]],CODINV,3,FALSE))</f>
        <v/>
      </c>
      <c r="M3841" s="12" t="str">
        <f>+VLOOKUP(FACTURACION[[#This Row],[REFERENCIA]],CODINV,4,FALSE)</f>
        <v>REPUESTOS Y ACCESORIOS</v>
      </c>
      <c r="N3841" s="12" t="str">
        <f>+VLOOKUP(FACTURACION[[#This Row],[REFERENCIA]],CODINV,5,FALSE)</f>
        <v>HONEYWELL</v>
      </c>
      <c r="O3841" s="3">
        <v>10</v>
      </c>
      <c r="P3841" s="31">
        <v>18423</v>
      </c>
      <c r="Q3841" s="24">
        <f>+FACTURACION[[#This Row],[CANTIDAD]]*FACTURACION[[#This Row],[VR UNITARIO]]/1000</f>
        <v>184.23</v>
      </c>
      <c r="R3841" s="3" t="str">
        <f>+VLOOKUP(FACTURACION[[#This Row],[NIT]],TABLACLIENTE,5,FALSE)</f>
        <v>CALI</v>
      </c>
    </row>
    <row r="3842" spans="3:18">
      <c r="C3842" s="29">
        <v>2016</v>
      </c>
      <c r="D3842" s="30" t="s">
        <v>704</v>
      </c>
      <c r="E3842" s="30">
        <f>MONTH(FACTURACION[[#This Row],[MES]]&amp;1)</f>
        <v>11</v>
      </c>
      <c r="F3842" s="223">
        <f>DATE(FACTURACION[[#This Row],[AÑO]],FACTURACION[[#This Row],[Mes numero]],1)</f>
        <v>42675</v>
      </c>
      <c r="G3842" s="160">
        <v>12401</v>
      </c>
      <c r="H3842" s="25">
        <v>800167643</v>
      </c>
      <c r="I3842" s="3" t="str">
        <f>+VLOOKUP(FACTURACION[[#This Row],[NIT]],TABLACLIENTE,2,FALSE)</f>
        <v>GASES DE OCCIDENTE S.A. E.S.P. (GDO)</v>
      </c>
      <c r="J3842" s="3" t="s">
        <v>132</v>
      </c>
      <c r="K3842" s="12" t="str">
        <f>+VLOOKUP(FACTURACION[[#This Row],[REFERENCIA]],CODINV,2,FALSE)</f>
        <v>KIT REPARACION BUNA N 80</v>
      </c>
      <c r="L3842" s="12" t="str">
        <f>IF(VLOOKUP(FACTURACION[[#This Row],[REFERENCIA]],CODINV,3,FALSE)=0,"",VLOOKUP(FACTURACION[[#This Row],[REFERENCIA]],CODINV,3,FALSE))</f>
        <v>73914K010</v>
      </c>
      <c r="M3842" s="12" t="str">
        <f>+VLOOKUP(FACTURACION[[#This Row],[REFERENCIA]],CODINV,4,FALSE)</f>
        <v>REPUESTOS Y ACCESORIOS</v>
      </c>
      <c r="N3842" s="12" t="str">
        <f>+VLOOKUP(FACTURACION[[#This Row],[REFERENCIA]],CODINV,5,FALSE)</f>
        <v>HONEYWELL</v>
      </c>
      <c r="O3842" s="3">
        <v>10</v>
      </c>
      <c r="P3842" s="31">
        <v>98257</v>
      </c>
      <c r="Q3842" s="24">
        <f>+FACTURACION[[#This Row],[CANTIDAD]]*FACTURACION[[#This Row],[VR UNITARIO]]/1000</f>
        <v>982.57</v>
      </c>
      <c r="R3842" s="3" t="str">
        <f>+VLOOKUP(FACTURACION[[#This Row],[NIT]],TABLACLIENTE,5,FALSE)</f>
        <v>CALI</v>
      </c>
    </row>
    <row r="3843" spans="3:18">
      <c r="C3843" s="29">
        <v>2016</v>
      </c>
      <c r="D3843" s="30" t="s">
        <v>704</v>
      </c>
      <c r="E3843" s="30">
        <f>MONTH(FACTURACION[[#This Row],[MES]]&amp;1)</f>
        <v>11</v>
      </c>
      <c r="F3843" s="223">
        <f>DATE(FACTURACION[[#This Row],[AÑO]],FACTURACION[[#This Row],[Mes numero]],1)</f>
        <v>42675</v>
      </c>
      <c r="G3843" s="160">
        <v>12404</v>
      </c>
      <c r="H3843" s="25">
        <v>890101691</v>
      </c>
      <c r="I3843" s="3" t="str">
        <f>+VLOOKUP(FACTURACION[[#This Row],[NIT]],TABLACLIENTE,2,FALSE)</f>
        <v>GASES DEL CARIBE S.A.E.S.P. (GASCARIBE S.A E.S.P.)</v>
      </c>
      <c r="J3843" s="3" t="s">
        <v>61</v>
      </c>
      <c r="K3843" s="12" t="str">
        <f>+VLOOKUP(FACTURACION[[#This Row],[REFERENCIA]],CODINV,2,FALSE)</f>
        <v>MANGA 2" S300 H7</v>
      </c>
      <c r="L3843" s="12" t="str">
        <f>IF(VLOOKUP(FACTURACION[[#This Row],[REFERENCIA]],CODINV,3,FALSE)=0,"",VLOOKUP(FACTURACION[[#This Row],[REFERENCIA]],CODINV,3,FALSE))</f>
        <v>73404P002</v>
      </c>
      <c r="M3843" s="12" t="str">
        <f>+VLOOKUP(FACTURACION[[#This Row],[REFERENCIA]],CODINV,4,FALSE)</f>
        <v>MANGAS</v>
      </c>
      <c r="N3843" s="12" t="str">
        <f>+VLOOKUP(FACTURACION[[#This Row],[REFERENCIA]],CODINV,5,FALSE)</f>
        <v>HONEYWELL</v>
      </c>
      <c r="O3843" s="3">
        <v>20</v>
      </c>
      <c r="P3843" s="31">
        <v>469793</v>
      </c>
      <c r="Q3843" s="24">
        <f>+FACTURACION[[#This Row],[CANTIDAD]]*FACTURACION[[#This Row],[VR UNITARIO]]/1000</f>
        <v>9395.86</v>
      </c>
      <c r="R3843" s="3" t="str">
        <f>+VLOOKUP(FACTURACION[[#This Row],[NIT]],TABLACLIENTE,5,FALSE)</f>
        <v>BARRANQUILLA</v>
      </c>
    </row>
    <row r="3844" spans="3:18">
      <c r="C3844" s="29">
        <v>2016</v>
      </c>
      <c r="D3844" s="30" t="s">
        <v>704</v>
      </c>
      <c r="E3844" s="30">
        <f>MONTH(FACTURACION[[#This Row],[MES]]&amp;1)</f>
        <v>11</v>
      </c>
      <c r="F3844" s="223">
        <f>DATE(FACTURACION[[#This Row],[AÑO]],FACTURACION[[#This Row],[Mes numero]],1)</f>
        <v>42675</v>
      </c>
      <c r="G3844" s="160">
        <v>12403</v>
      </c>
      <c r="H3844" s="25">
        <v>800167643</v>
      </c>
      <c r="I3844" s="3" t="str">
        <f>+VLOOKUP(FACTURACION[[#This Row],[NIT]],TABLACLIENTE,2,FALSE)</f>
        <v>GASES DE OCCIDENTE S.A. E.S.P. (GDO)</v>
      </c>
      <c r="J3844" s="3" t="s">
        <v>183</v>
      </c>
      <c r="K3844" s="12" t="str">
        <f>+VLOOKUP(FACTURACION[[#This Row],[REFERENCIA]],CODINV,2,FALSE)</f>
        <v>MANGA 2" S300 H5</v>
      </c>
      <c r="L3844" s="12" t="str">
        <f>IF(VLOOKUP(FACTURACION[[#This Row],[REFERENCIA]],CODINV,3,FALSE)=0,"",VLOOKUP(FACTURACION[[#This Row],[REFERENCIA]],CODINV,3,FALSE))</f>
        <v>73404P008</v>
      </c>
      <c r="M3844" s="12" t="str">
        <f>+VLOOKUP(FACTURACION[[#This Row],[REFERENCIA]],CODINV,4,FALSE)</f>
        <v>MANGAS</v>
      </c>
      <c r="N3844" s="12" t="str">
        <f>+VLOOKUP(FACTURACION[[#This Row],[REFERENCIA]],CODINV,5,FALSE)</f>
        <v>HONEYWELL</v>
      </c>
      <c r="O3844" s="3">
        <v>90</v>
      </c>
      <c r="P3844" s="31">
        <v>472863</v>
      </c>
      <c r="Q3844" s="24">
        <f>+FACTURACION[[#This Row],[CANTIDAD]]*FACTURACION[[#This Row],[VR UNITARIO]]/1000</f>
        <v>42557.67</v>
      </c>
      <c r="R3844" s="3" t="str">
        <f>+VLOOKUP(FACTURACION[[#This Row],[NIT]],TABLACLIENTE,5,FALSE)</f>
        <v>CALI</v>
      </c>
    </row>
    <row r="3845" spans="3:18">
      <c r="C3845" s="29">
        <v>2016</v>
      </c>
      <c r="D3845" s="30" t="s">
        <v>704</v>
      </c>
      <c r="E3845" s="30">
        <f>MONTH(FACTURACION[[#This Row],[MES]]&amp;1)</f>
        <v>11</v>
      </c>
      <c r="F3845" s="223">
        <f>DATE(FACTURACION[[#This Row],[AÑO]],FACTURACION[[#This Row],[Mes numero]],1)</f>
        <v>42675</v>
      </c>
      <c r="G3845" s="160">
        <v>12405</v>
      </c>
      <c r="H3845" s="25">
        <v>890101691</v>
      </c>
      <c r="I3845" s="3" t="str">
        <f>+VLOOKUP(FACTURACION[[#This Row],[NIT]],TABLACLIENTE,2,FALSE)</f>
        <v>GASES DEL CARIBE S.A.E.S.P. (GASCARIBE S.A E.S.P.)</v>
      </c>
      <c r="J3845" s="3" t="s">
        <v>183</v>
      </c>
      <c r="K3845" s="12" t="str">
        <f>+VLOOKUP(FACTURACION[[#This Row],[REFERENCIA]],CODINV,2,FALSE)</f>
        <v>MANGA 2" S300 H5</v>
      </c>
      <c r="L3845" s="12" t="str">
        <f>IF(VLOOKUP(FACTURACION[[#This Row],[REFERENCIA]],CODINV,3,FALSE)=0,"",VLOOKUP(FACTURACION[[#This Row],[REFERENCIA]],CODINV,3,FALSE))</f>
        <v>73404P008</v>
      </c>
      <c r="M3845" s="12" t="str">
        <f>+VLOOKUP(FACTURACION[[#This Row],[REFERENCIA]],CODINV,4,FALSE)</f>
        <v>MANGAS</v>
      </c>
      <c r="N3845" s="12" t="str">
        <f>+VLOOKUP(FACTURACION[[#This Row],[REFERENCIA]],CODINV,5,FALSE)</f>
        <v>HONEYWELL</v>
      </c>
      <c r="O3845" s="3">
        <v>20</v>
      </c>
      <c r="P3845" s="31">
        <v>488216</v>
      </c>
      <c r="Q3845" s="24">
        <f>+FACTURACION[[#This Row],[CANTIDAD]]*FACTURACION[[#This Row],[VR UNITARIO]]/1000</f>
        <v>9764.32</v>
      </c>
      <c r="R3845" s="3" t="str">
        <f>+VLOOKUP(FACTURACION[[#This Row],[NIT]],TABLACLIENTE,5,FALSE)</f>
        <v>BARRANQUILLA</v>
      </c>
    </row>
    <row r="3846" spans="3:18">
      <c r="C3846" s="29">
        <v>2016</v>
      </c>
      <c r="D3846" s="30" t="s">
        <v>704</v>
      </c>
      <c r="E3846" s="30">
        <f>MONTH(FACTURACION[[#This Row],[MES]]&amp;1)</f>
        <v>11</v>
      </c>
      <c r="F3846" s="223">
        <f>DATE(FACTURACION[[#This Row],[AÑO]],FACTURACION[[#This Row],[Mes numero]],1)</f>
        <v>42675</v>
      </c>
      <c r="G3846" s="160">
        <v>12396</v>
      </c>
      <c r="H3846" s="25">
        <v>891101577</v>
      </c>
      <c r="I3846" s="3" t="str">
        <f>+VLOOKUP(FACTURACION[[#This Row],[NIT]],TABLACLIENTE,2,FALSE)</f>
        <v>ALCANOS DE COLOMBIA S.A. E.S.P</v>
      </c>
      <c r="J3846" s="3" t="s">
        <v>153</v>
      </c>
      <c r="K3846" s="12" t="str">
        <f>+VLOOKUP(FACTURACION[[#This Row],[REFERENCIA]],CODINV,2,FALSE)</f>
        <v>MANGA 3" S300 H7</v>
      </c>
      <c r="L3846" s="12" t="str">
        <f>IF(VLOOKUP(FACTURACION[[#This Row],[REFERENCIA]],CODINV,3,FALSE)=0,"",VLOOKUP(FACTURACION[[#This Row],[REFERENCIA]],CODINV,3,FALSE))</f>
        <v>73404P003</v>
      </c>
      <c r="M3846" s="12" t="str">
        <f>+VLOOKUP(FACTURACION[[#This Row],[REFERENCIA]],CODINV,4,FALSE)</f>
        <v>MANGAS</v>
      </c>
      <c r="N3846" s="12" t="str">
        <f>+VLOOKUP(FACTURACION[[#This Row],[REFERENCIA]],CODINV,5,FALSE)</f>
        <v>HONEYWELL</v>
      </c>
      <c r="O3846" s="3">
        <v>10</v>
      </c>
      <c r="P3846" s="31">
        <v>847470</v>
      </c>
      <c r="Q3846" s="24">
        <f>+FACTURACION[[#This Row],[CANTIDAD]]*FACTURACION[[#This Row],[VR UNITARIO]]/1000</f>
        <v>8474.7000000000007</v>
      </c>
      <c r="R3846" s="3" t="str">
        <f>+VLOOKUP(FACTURACION[[#This Row],[NIT]],TABLACLIENTE,5,FALSE)</f>
        <v>NEIVA</v>
      </c>
    </row>
    <row r="3847" spans="3:18">
      <c r="C3847" s="29">
        <v>2016</v>
      </c>
      <c r="D3847" s="30" t="s">
        <v>704</v>
      </c>
      <c r="E3847" s="30">
        <f>MONTH(FACTURACION[[#This Row],[MES]]&amp;1)</f>
        <v>11</v>
      </c>
      <c r="F3847" s="223">
        <f>DATE(FACTURACION[[#This Row],[AÑO]],FACTURACION[[#This Row],[Mes numero]],1)</f>
        <v>42675</v>
      </c>
      <c r="G3847" s="160">
        <v>12408</v>
      </c>
      <c r="H3847" s="25">
        <v>890503900</v>
      </c>
      <c r="I3847" s="3" t="str">
        <f>+VLOOKUP(FACTURACION[[#This Row],[NIT]],TABLACLIENTE,2,FALSE)</f>
        <v>GASES DEL ORIENTE S.A. E.S.P.</v>
      </c>
      <c r="J3847" s="3" t="s">
        <v>153</v>
      </c>
      <c r="K3847" s="12" t="str">
        <f>+VLOOKUP(FACTURACION[[#This Row],[REFERENCIA]],CODINV,2,FALSE)</f>
        <v>MANGA 3" S300 H7</v>
      </c>
      <c r="L3847" s="12" t="str">
        <f>IF(VLOOKUP(FACTURACION[[#This Row],[REFERENCIA]],CODINV,3,FALSE)=0,"",VLOOKUP(FACTURACION[[#This Row],[REFERENCIA]],CODINV,3,FALSE))</f>
        <v>73404P003</v>
      </c>
      <c r="M3847" s="12" t="str">
        <f>+VLOOKUP(FACTURACION[[#This Row],[REFERENCIA]],CODINV,4,FALSE)</f>
        <v>MANGAS</v>
      </c>
      <c r="N3847" s="12" t="str">
        <f>+VLOOKUP(FACTURACION[[#This Row],[REFERENCIA]],CODINV,5,FALSE)</f>
        <v>HONEYWELL</v>
      </c>
      <c r="O3847" s="3">
        <v>5</v>
      </c>
      <c r="P3847" s="31">
        <v>841328</v>
      </c>
      <c r="Q3847" s="24">
        <f>+FACTURACION[[#This Row],[CANTIDAD]]*FACTURACION[[#This Row],[VR UNITARIO]]/1000</f>
        <v>4206.6400000000003</v>
      </c>
      <c r="R3847" s="3" t="str">
        <f>+VLOOKUP(FACTURACION[[#This Row],[NIT]],TABLACLIENTE,5,FALSE)</f>
        <v>CUCUTA</v>
      </c>
    </row>
    <row r="3848" spans="3:18">
      <c r="C3848" s="29">
        <v>2016</v>
      </c>
      <c r="D3848" s="30" t="s">
        <v>704</v>
      </c>
      <c r="E3848" s="30">
        <f>MONTH(FACTURACION[[#This Row],[MES]]&amp;1)</f>
        <v>11</v>
      </c>
      <c r="F3848" s="223">
        <f>DATE(FACTURACION[[#This Row],[AÑO]],FACTURACION[[#This Row],[Mes numero]],1)</f>
        <v>42675</v>
      </c>
      <c r="G3848" s="160">
        <v>12403</v>
      </c>
      <c r="H3848" s="25">
        <v>800167643</v>
      </c>
      <c r="I3848" s="3" t="str">
        <f>+VLOOKUP(FACTURACION[[#This Row],[NIT]],TABLACLIENTE,2,FALSE)</f>
        <v>GASES DE OCCIDENTE S.A. E.S.P. (GDO)</v>
      </c>
      <c r="J3848" s="3" t="s">
        <v>142</v>
      </c>
      <c r="K3848" s="12" t="str">
        <f>+VLOOKUP(FACTURACION[[#This Row],[REFERENCIA]],CODINV,2,FALSE)</f>
        <v>MANGA 3" S300 H5</v>
      </c>
      <c r="L3848" s="12" t="str">
        <f>IF(VLOOKUP(FACTURACION[[#This Row],[REFERENCIA]],CODINV,3,FALSE)=0,"",VLOOKUP(FACTURACION[[#This Row],[REFERENCIA]],CODINV,3,FALSE))</f>
        <v>73404P009</v>
      </c>
      <c r="M3848" s="12" t="str">
        <f>+VLOOKUP(FACTURACION[[#This Row],[REFERENCIA]],CODINV,4,FALSE)</f>
        <v>MANGAS</v>
      </c>
      <c r="N3848" s="12" t="str">
        <f>+VLOOKUP(FACTURACION[[#This Row],[REFERENCIA]],CODINV,5,FALSE)</f>
        <v>HONEYWELL</v>
      </c>
      <c r="O3848" s="3">
        <v>30</v>
      </c>
      <c r="P3848" s="31">
        <v>764564</v>
      </c>
      <c r="Q3848" s="24">
        <f>+FACTURACION[[#This Row],[CANTIDAD]]*FACTURACION[[#This Row],[VR UNITARIO]]/1000</f>
        <v>22936.92</v>
      </c>
      <c r="R3848" s="3" t="str">
        <f>+VLOOKUP(FACTURACION[[#This Row],[NIT]],TABLACLIENTE,5,FALSE)</f>
        <v>CALI</v>
      </c>
    </row>
    <row r="3849" spans="3:18">
      <c r="C3849" s="29">
        <v>2016</v>
      </c>
      <c r="D3849" s="30" t="s">
        <v>704</v>
      </c>
      <c r="E3849" s="30">
        <f>MONTH(FACTURACION[[#This Row],[MES]]&amp;1)</f>
        <v>11</v>
      </c>
      <c r="F3849" s="223">
        <f>DATE(FACTURACION[[#This Row],[AÑO]],FACTURACION[[#This Row],[Mes numero]],1)</f>
        <v>42675</v>
      </c>
      <c r="G3849" s="160">
        <v>12396</v>
      </c>
      <c r="H3849" s="25">
        <v>891101577</v>
      </c>
      <c r="I3849" s="3" t="str">
        <f>+VLOOKUP(FACTURACION[[#This Row],[NIT]],TABLACLIENTE,2,FALSE)</f>
        <v>ALCANOS DE COLOMBIA S.A. E.S.P</v>
      </c>
      <c r="J3849" s="3" t="s">
        <v>288</v>
      </c>
      <c r="K3849" s="12" t="str">
        <f>+VLOOKUP(FACTURACION[[#This Row],[REFERENCIA]],CODINV,2,FALSE)</f>
        <v>MANGA 4" S300 H7</v>
      </c>
      <c r="L3849" s="12" t="str">
        <f>IF(VLOOKUP(FACTURACION[[#This Row],[REFERENCIA]],CODINV,3,FALSE)=0,"",VLOOKUP(FACTURACION[[#This Row],[REFERENCIA]],CODINV,3,FALSE))</f>
        <v>73404P001</v>
      </c>
      <c r="M3849" s="12" t="str">
        <f>+VLOOKUP(FACTURACION[[#This Row],[REFERENCIA]],CODINV,4,FALSE)</f>
        <v>MANGAS</v>
      </c>
      <c r="N3849" s="12" t="str">
        <f>+VLOOKUP(FACTURACION[[#This Row],[REFERENCIA]],CODINV,5,FALSE)</f>
        <v>HONEYWELL</v>
      </c>
      <c r="O3849" s="3">
        <v>10</v>
      </c>
      <c r="P3849" s="31">
        <v>974591</v>
      </c>
      <c r="Q3849" s="24">
        <f>+FACTURACION[[#This Row],[CANTIDAD]]*FACTURACION[[#This Row],[VR UNITARIO]]/1000</f>
        <v>9745.91</v>
      </c>
      <c r="R3849" s="3" t="str">
        <f>+VLOOKUP(FACTURACION[[#This Row],[NIT]],TABLACLIENTE,5,FALSE)</f>
        <v>NEIVA</v>
      </c>
    </row>
    <row r="3850" spans="3:18">
      <c r="C3850" s="29">
        <v>2016</v>
      </c>
      <c r="D3850" s="30" t="s">
        <v>704</v>
      </c>
      <c r="E3850" s="30">
        <f>MONTH(FACTURACION[[#This Row],[MES]]&amp;1)</f>
        <v>11</v>
      </c>
      <c r="F3850" s="223">
        <f>DATE(FACTURACION[[#This Row],[AÑO]],FACTURACION[[#This Row],[Mes numero]],1)</f>
        <v>42675</v>
      </c>
      <c r="G3850" s="160">
        <v>12408</v>
      </c>
      <c r="H3850" s="25">
        <v>890503900</v>
      </c>
      <c r="I3850" s="3" t="str">
        <f>+VLOOKUP(FACTURACION[[#This Row],[NIT]],TABLACLIENTE,2,FALSE)</f>
        <v>GASES DEL ORIENTE S.A. E.S.P.</v>
      </c>
      <c r="J3850" s="3" t="s">
        <v>288</v>
      </c>
      <c r="K3850" s="12" t="str">
        <f>+VLOOKUP(FACTURACION[[#This Row],[REFERENCIA]],CODINV,2,FALSE)</f>
        <v>MANGA 4" S300 H7</v>
      </c>
      <c r="L3850" s="12" t="str">
        <f>IF(VLOOKUP(FACTURACION[[#This Row],[REFERENCIA]],CODINV,3,FALSE)=0,"",VLOOKUP(FACTURACION[[#This Row],[REFERENCIA]],CODINV,3,FALSE))</f>
        <v>73404P001</v>
      </c>
      <c r="M3850" s="12" t="str">
        <f>+VLOOKUP(FACTURACION[[#This Row],[REFERENCIA]],CODINV,4,FALSE)</f>
        <v>MANGAS</v>
      </c>
      <c r="N3850" s="12" t="str">
        <f>+VLOOKUP(FACTURACION[[#This Row],[REFERENCIA]],CODINV,5,FALSE)</f>
        <v>HONEYWELL</v>
      </c>
      <c r="O3850" s="3">
        <v>3</v>
      </c>
      <c r="P3850" s="31">
        <v>1080380</v>
      </c>
      <c r="Q3850" s="24">
        <f>+FACTURACION[[#This Row],[CANTIDAD]]*FACTURACION[[#This Row],[VR UNITARIO]]/1000</f>
        <v>3241.14</v>
      </c>
      <c r="R3850" s="3" t="str">
        <f>+VLOOKUP(FACTURACION[[#This Row],[NIT]],TABLACLIENTE,5,FALSE)</f>
        <v>CUCUTA</v>
      </c>
    </row>
    <row r="3851" spans="3:18">
      <c r="C3851" s="29">
        <v>2016</v>
      </c>
      <c r="D3851" s="30" t="s">
        <v>704</v>
      </c>
      <c r="E3851" s="30">
        <f>MONTH(FACTURACION[[#This Row],[MES]]&amp;1)</f>
        <v>11</v>
      </c>
      <c r="F3851" s="223">
        <f>DATE(FACTURACION[[#This Row],[AÑO]],FACTURACION[[#This Row],[Mes numero]],1)</f>
        <v>42675</v>
      </c>
      <c r="G3851" s="160">
        <v>12411</v>
      </c>
      <c r="H3851" s="25">
        <v>890400869</v>
      </c>
      <c r="I3851" s="3" t="str">
        <f>+VLOOKUP(FACTURACION[[#This Row],[NIT]],TABLACLIENTE,2,FALSE)</f>
        <v>SURTIDORA DE GAS DEL CARIBE S.A. E.S.P. (SURTIGAS S.A. E.S.P.)</v>
      </c>
      <c r="J3851" s="3" t="s">
        <v>288</v>
      </c>
      <c r="K3851" s="12" t="str">
        <f>+VLOOKUP(FACTURACION[[#This Row],[REFERENCIA]],CODINV,2,FALSE)</f>
        <v>MANGA 4" S300 H7</v>
      </c>
      <c r="L3851" s="12" t="str">
        <f>IF(VLOOKUP(FACTURACION[[#This Row],[REFERENCIA]],CODINV,3,FALSE)=0,"",VLOOKUP(FACTURACION[[#This Row],[REFERENCIA]],CODINV,3,FALSE))</f>
        <v>73404P001</v>
      </c>
      <c r="M3851" s="12" t="str">
        <f>+VLOOKUP(FACTURACION[[#This Row],[REFERENCIA]],CODINV,4,FALSE)</f>
        <v>MANGAS</v>
      </c>
      <c r="N3851" s="12" t="str">
        <f>+VLOOKUP(FACTURACION[[#This Row],[REFERENCIA]],CODINV,5,FALSE)</f>
        <v>HONEYWELL</v>
      </c>
      <c r="O3851" s="3">
        <v>10</v>
      </c>
      <c r="P3851" s="31">
        <v>1057540</v>
      </c>
      <c r="Q3851" s="24">
        <f>+FACTURACION[[#This Row],[CANTIDAD]]*FACTURACION[[#This Row],[VR UNITARIO]]/1000</f>
        <v>10575.4</v>
      </c>
      <c r="R3851" s="3" t="str">
        <f>+VLOOKUP(FACTURACION[[#This Row],[NIT]],TABLACLIENTE,5,FALSE)</f>
        <v>CARTAGENA</v>
      </c>
    </row>
    <row r="3852" spans="3:18">
      <c r="C3852" s="29">
        <v>2016</v>
      </c>
      <c r="D3852" s="30" t="s">
        <v>704</v>
      </c>
      <c r="E3852" s="30">
        <f>MONTH(FACTURACION[[#This Row],[MES]]&amp;1)</f>
        <v>11</v>
      </c>
      <c r="F3852" s="223">
        <f>DATE(FACTURACION[[#This Row],[AÑO]],FACTURACION[[#This Row],[Mes numero]],1)</f>
        <v>42675</v>
      </c>
      <c r="G3852" s="160">
        <v>12396</v>
      </c>
      <c r="H3852" s="25">
        <v>891101577</v>
      </c>
      <c r="I3852" s="3" t="str">
        <f>+VLOOKUP(FACTURACION[[#This Row],[NIT]],TABLACLIENTE,2,FALSE)</f>
        <v>ALCANOS DE COLOMBIA S.A. E.S.P</v>
      </c>
      <c r="J3852" s="3" t="s">
        <v>569</v>
      </c>
      <c r="K3852" s="12" t="str">
        <f>+VLOOKUP(FACTURACION[[#This Row],[REFERENCIA]],CODINV,2,FALSE)</f>
        <v>MANGA 2" S600 H7</v>
      </c>
      <c r="L3852" s="12" t="str">
        <f>IF(VLOOKUP(FACTURACION[[#This Row],[REFERENCIA]],CODINV,3,FALSE)=0,"",VLOOKUP(FACTURACION[[#This Row],[REFERENCIA]],CODINV,3,FALSE))</f>
        <v>73677P001</v>
      </c>
      <c r="M3852" s="12" t="str">
        <f>+VLOOKUP(FACTURACION[[#This Row],[REFERENCIA]],CODINV,4,FALSE)</f>
        <v>MANGAS</v>
      </c>
      <c r="N3852" s="12" t="str">
        <f>+VLOOKUP(FACTURACION[[#This Row],[REFERENCIA]],CODINV,5,FALSE)</f>
        <v>HONEYWELL</v>
      </c>
      <c r="O3852" s="3">
        <v>11</v>
      </c>
      <c r="P3852" s="31">
        <v>484268</v>
      </c>
      <c r="Q3852" s="24">
        <f>+FACTURACION[[#This Row],[CANTIDAD]]*FACTURACION[[#This Row],[VR UNITARIO]]/1000</f>
        <v>5326.9480000000003</v>
      </c>
      <c r="R3852" s="3" t="str">
        <f>+VLOOKUP(FACTURACION[[#This Row],[NIT]],TABLACLIENTE,5,FALSE)</f>
        <v>NEIVA</v>
      </c>
    </row>
    <row r="3853" spans="3:18">
      <c r="C3853" s="29">
        <v>2016</v>
      </c>
      <c r="D3853" s="30" t="s">
        <v>704</v>
      </c>
      <c r="E3853" s="30">
        <f>MONTH(FACTURACION[[#This Row],[MES]]&amp;1)</f>
        <v>11</v>
      </c>
      <c r="F3853" s="223">
        <f>DATE(FACTURACION[[#This Row],[AÑO]],FACTURACION[[#This Row],[Mes numero]],1)</f>
        <v>42675</v>
      </c>
      <c r="G3853" s="160">
        <v>12408</v>
      </c>
      <c r="H3853" s="25">
        <v>890503900</v>
      </c>
      <c r="I3853" s="3" t="str">
        <f>+VLOOKUP(FACTURACION[[#This Row],[NIT]],TABLACLIENTE,2,FALSE)</f>
        <v>GASES DEL ORIENTE S.A. E.S.P.</v>
      </c>
      <c r="J3853" s="2" t="s">
        <v>1255</v>
      </c>
      <c r="K3853" s="12" t="str">
        <f>+VLOOKUP(FACTURACION[[#This Row],[REFERENCIA]],CODINV,2,FALSE)</f>
        <v>MANGA 4" S600 B7</v>
      </c>
      <c r="L3853" s="12" t="str">
        <f>IF(VLOOKUP(FACTURACION[[#This Row],[REFERENCIA]],CODINV,3,FALSE)=0,"",VLOOKUP(FACTURACION[[#This Row],[REFERENCIA]],CODINV,3,FALSE))</f>
        <v>73677P008</v>
      </c>
      <c r="M3853" s="12" t="str">
        <f>+VLOOKUP(FACTURACION[[#This Row],[REFERENCIA]],CODINV,4,FALSE)</f>
        <v>MANGAS</v>
      </c>
      <c r="N3853" s="12" t="str">
        <f>+VLOOKUP(FACTURACION[[#This Row],[REFERENCIA]],CODINV,5,FALSE)</f>
        <v>HONEYWELL</v>
      </c>
      <c r="O3853" s="3">
        <v>6</v>
      </c>
      <c r="P3853" s="31">
        <v>1344897</v>
      </c>
      <c r="Q3853" s="24">
        <f>+FACTURACION[[#This Row],[CANTIDAD]]*FACTURACION[[#This Row],[VR UNITARIO]]/1000</f>
        <v>8069.3819999999996</v>
      </c>
      <c r="R3853" s="3" t="str">
        <f>+VLOOKUP(FACTURACION[[#This Row],[NIT]],TABLACLIENTE,5,FALSE)</f>
        <v>CUCUTA</v>
      </c>
    </row>
    <row r="3854" spans="3:18">
      <c r="C3854" s="29">
        <v>2016</v>
      </c>
      <c r="D3854" s="30" t="s">
        <v>704</v>
      </c>
      <c r="E3854" s="30">
        <f>MONTH(FACTURACION[[#This Row],[MES]]&amp;1)</f>
        <v>11</v>
      </c>
      <c r="F3854" s="223">
        <f>DATE(FACTURACION[[#This Row],[AÑO]],FACTURACION[[#This Row],[Mes numero]],1)</f>
        <v>42675</v>
      </c>
      <c r="G3854" s="160">
        <v>12408</v>
      </c>
      <c r="H3854" s="25">
        <v>890503900</v>
      </c>
      <c r="I3854" s="3" t="str">
        <f>+VLOOKUP(FACTURACION[[#This Row],[NIT]],TABLACLIENTE,2,FALSE)</f>
        <v>GASES DEL ORIENTE S.A. E.S.P.</v>
      </c>
      <c r="J3854" s="3" t="s">
        <v>886</v>
      </c>
      <c r="K3854" s="12" t="str">
        <f>+VLOOKUP(FACTURACION[[#This Row],[REFERENCIA]],CODINV,2,FALSE)</f>
        <v>FILTER ASSEMBLY (COMPOSITE)</v>
      </c>
      <c r="L3854" s="12" t="str">
        <f>IF(VLOOKUP(FACTURACION[[#This Row],[REFERENCIA]],CODINV,3,FALSE)=0,"",VLOOKUP(FACTURACION[[#This Row],[REFERENCIA]],CODINV,3,FALSE))</f>
        <v>78480P001</v>
      </c>
      <c r="M3854" s="12" t="str">
        <f>+VLOOKUP(FACTURACION[[#This Row],[REFERENCIA]],CODINV,4,FALSE)</f>
        <v>FILTROS</v>
      </c>
      <c r="N3854" s="12" t="str">
        <f>+VLOOKUP(FACTURACION[[#This Row],[REFERENCIA]],CODINV,5,FALSE)</f>
        <v>HONEYWELL</v>
      </c>
      <c r="O3854" s="3">
        <v>21</v>
      </c>
      <c r="P3854" s="31">
        <v>58340</v>
      </c>
      <c r="Q3854" s="24">
        <f>+FACTURACION[[#This Row],[CANTIDAD]]*FACTURACION[[#This Row],[VR UNITARIO]]/1000</f>
        <v>1225.1400000000001</v>
      </c>
      <c r="R3854" s="3" t="str">
        <f>+VLOOKUP(FACTURACION[[#This Row],[NIT]],TABLACLIENTE,5,FALSE)</f>
        <v>CUCUTA</v>
      </c>
    </row>
    <row r="3855" spans="3:18">
      <c r="C3855" s="29">
        <v>2016</v>
      </c>
      <c r="D3855" s="30" t="s">
        <v>704</v>
      </c>
      <c r="E3855" s="30">
        <f>MONTH(FACTURACION[[#This Row],[MES]]&amp;1)</f>
        <v>11</v>
      </c>
      <c r="F3855" s="223">
        <f>DATE(FACTURACION[[#This Row],[AÑO]],FACTURACION[[#This Row],[Mes numero]],1)</f>
        <v>42675</v>
      </c>
      <c r="G3855" s="160">
        <v>12408</v>
      </c>
      <c r="H3855" s="25">
        <v>890503900</v>
      </c>
      <c r="I3855" s="3" t="str">
        <f>+VLOOKUP(FACTURACION[[#This Row],[NIT]],TABLACLIENTE,2,FALSE)</f>
        <v>GASES DEL ORIENTE S.A. E.S.P.</v>
      </c>
      <c r="J3855" s="3" t="s">
        <v>200</v>
      </c>
      <c r="K3855" s="12" t="str">
        <f>+VLOOKUP(FACTURACION[[#This Row],[REFERENCIA]],CODINV,2,FALSE)</f>
        <v>MANIFOLD PLUG KIT</v>
      </c>
      <c r="L3855" s="12" t="str">
        <f>IF(VLOOKUP(FACTURACION[[#This Row],[REFERENCIA]],CODINV,3,FALSE)=0,"",VLOOKUP(FACTURACION[[#This Row],[REFERENCIA]],CODINV,3,FALSE))</f>
        <v>74036K001</v>
      </c>
      <c r="M3855" s="12" t="str">
        <f>+VLOOKUP(FACTURACION[[#This Row],[REFERENCIA]],CODINV,4,FALSE)</f>
        <v>REPUESTOS Y ACCESORIOS</v>
      </c>
      <c r="N3855" s="12" t="str">
        <f>+VLOOKUP(FACTURACION[[#This Row],[REFERENCIA]],CODINV,5,FALSE)</f>
        <v>HONEYWELL</v>
      </c>
      <c r="O3855" s="3">
        <v>11</v>
      </c>
      <c r="P3855" s="31">
        <v>49129</v>
      </c>
      <c r="Q3855" s="24">
        <f>+FACTURACION[[#This Row],[CANTIDAD]]*FACTURACION[[#This Row],[VR UNITARIO]]/1000</f>
        <v>540.41899999999998</v>
      </c>
      <c r="R3855" s="3" t="str">
        <f>+VLOOKUP(FACTURACION[[#This Row],[NIT]],TABLACLIENTE,5,FALSE)</f>
        <v>CUCUTA</v>
      </c>
    </row>
    <row r="3856" spans="3:18">
      <c r="C3856" s="29">
        <v>2016</v>
      </c>
      <c r="D3856" s="30" t="s">
        <v>704</v>
      </c>
      <c r="E3856" s="30">
        <f>MONTH(FACTURACION[[#This Row],[MES]]&amp;1)</f>
        <v>11</v>
      </c>
      <c r="F3856" s="223">
        <f>DATE(FACTURACION[[#This Row],[AÑO]],FACTURACION[[#This Row],[Mes numero]],1)</f>
        <v>42675</v>
      </c>
      <c r="G3856" s="160">
        <v>12408</v>
      </c>
      <c r="H3856" s="25">
        <v>890503900</v>
      </c>
      <c r="I3856" s="3" t="str">
        <f>+VLOOKUP(FACTURACION[[#This Row],[NIT]],TABLACLIENTE,2,FALSE)</f>
        <v>GASES DEL ORIENTE S.A. E.S.P.</v>
      </c>
      <c r="J3856" s="3" t="s">
        <v>576</v>
      </c>
      <c r="K3856" s="12" t="str">
        <f>+VLOOKUP(FACTURACION[[#This Row],[REFERENCIA]],CODINV,2,FALSE)</f>
        <v>KIT AFV INSP. MANIFOLD PLUG</v>
      </c>
      <c r="L3856" s="12" t="str">
        <f>IF(VLOOKUP(FACTURACION[[#This Row],[REFERENCIA]],CODINV,3,FALSE)=0,"",VLOOKUP(FACTURACION[[#This Row],[REFERENCIA]],CODINV,3,FALSE))</f>
        <v>74036K002</v>
      </c>
      <c r="M3856" s="12" t="str">
        <f>+VLOOKUP(FACTURACION[[#This Row],[REFERENCIA]],CODINV,4,FALSE)</f>
        <v>REPUESTOS Y ACCESORIOS</v>
      </c>
      <c r="N3856" s="12" t="str">
        <f>+VLOOKUP(FACTURACION[[#This Row],[REFERENCIA]],CODINV,5,FALSE)</f>
        <v>HONEYWELL</v>
      </c>
      <c r="O3856" s="3">
        <v>27</v>
      </c>
      <c r="P3856" s="31">
        <v>18423</v>
      </c>
      <c r="Q3856" s="24">
        <f>+FACTURACION[[#This Row],[CANTIDAD]]*FACTURACION[[#This Row],[VR UNITARIO]]/1000</f>
        <v>497.42099999999999</v>
      </c>
      <c r="R3856" s="3" t="str">
        <f>+VLOOKUP(FACTURACION[[#This Row],[NIT]],TABLACLIENTE,5,FALSE)</f>
        <v>CUCUTA</v>
      </c>
    </row>
    <row r="3857" spans="3:18">
      <c r="C3857" s="29">
        <v>2016</v>
      </c>
      <c r="D3857" s="30" t="s">
        <v>704</v>
      </c>
      <c r="E3857" s="30">
        <f>MONTH(FACTURACION[[#This Row],[MES]]&amp;1)</f>
        <v>11</v>
      </c>
      <c r="F3857" s="223">
        <f>DATE(FACTURACION[[#This Row],[AÑO]],FACTURACION[[#This Row],[Mes numero]],1)</f>
        <v>42675</v>
      </c>
      <c r="G3857" s="160">
        <v>12408</v>
      </c>
      <c r="H3857" s="25">
        <v>890503900</v>
      </c>
      <c r="I3857" s="3" t="str">
        <f>+VLOOKUP(FACTURACION[[#This Row],[NIT]],TABLACLIENTE,2,FALSE)</f>
        <v>GASES DEL ORIENTE S.A. E.S.P.</v>
      </c>
      <c r="J3857" s="3" t="s">
        <v>582</v>
      </c>
      <c r="K3857" s="12" t="str">
        <f>+VLOOKUP(FACTURACION[[#This Row],[REFERENCIA]],CODINV,2,FALSE)</f>
        <v>FILTER INSPIRATOR</v>
      </c>
      <c r="L3857" s="12" t="str">
        <f>IF(VLOOKUP(FACTURACION[[#This Row],[REFERENCIA]],CODINV,3,FALSE)=0,"",VLOOKUP(FACTURACION[[#This Row],[REFERENCIA]],CODINV,3,FALSE))</f>
        <v>74074P001</v>
      </c>
      <c r="M3857" s="12" t="str">
        <f>+VLOOKUP(FACTURACION[[#This Row],[REFERENCIA]],CODINV,4,FALSE)</f>
        <v>FILTROS</v>
      </c>
      <c r="N3857" s="12" t="str">
        <f>+VLOOKUP(FACTURACION[[#This Row],[REFERENCIA]],CODINV,5,FALSE)</f>
        <v>HONEYWELL</v>
      </c>
      <c r="O3857" s="3">
        <v>12</v>
      </c>
      <c r="P3857" s="31">
        <v>294772</v>
      </c>
      <c r="Q3857" s="24">
        <f>+FACTURACION[[#This Row],[CANTIDAD]]*FACTURACION[[#This Row],[VR UNITARIO]]/1000</f>
        <v>3537.2640000000001</v>
      </c>
      <c r="R3857" s="3" t="str">
        <f>+VLOOKUP(FACTURACION[[#This Row],[NIT]],TABLACLIENTE,5,FALSE)</f>
        <v>CUCUTA</v>
      </c>
    </row>
    <row r="3858" spans="3:18">
      <c r="C3858" s="29">
        <v>2016</v>
      </c>
      <c r="D3858" s="30" t="s">
        <v>704</v>
      </c>
      <c r="E3858" s="30">
        <f>MONTH(FACTURACION[[#This Row],[MES]]&amp;1)</f>
        <v>11</v>
      </c>
      <c r="F3858" s="223">
        <f>DATE(FACTURACION[[#This Row],[AÑO]],FACTURACION[[#This Row],[Mes numero]],1)</f>
        <v>42675</v>
      </c>
      <c r="G3858" s="160">
        <v>12441</v>
      </c>
      <c r="H3858" s="25">
        <v>800074033</v>
      </c>
      <c r="I3858" s="3" t="str">
        <f>+VLOOKUP(FACTURACION[[#This Row],[NIT]],TABLACLIENTE,2,FALSE)</f>
        <v>COMPAÑIAS ASOCIADAS DE GAS S.A. E.S.P (ASOGAS SA ESP)</v>
      </c>
      <c r="J3858" s="3" t="s">
        <v>913</v>
      </c>
      <c r="K3858" s="12" t="str">
        <f>+VLOOKUP(FACTURACION[[#This Row],[REFERENCIA]],CODINV,2,FALSE)</f>
        <v>TECLADO</v>
      </c>
      <c r="L3858" s="12" t="str">
        <f>IF(VLOOKUP(FACTURACION[[#This Row],[REFERENCIA]],CODINV,3,FALSE)=0,"",VLOOKUP(FACTURACION[[#This Row],[REFERENCIA]],CODINV,3,FALSE))</f>
        <v/>
      </c>
      <c r="M3858" s="12" t="str">
        <f>+VLOOKUP(FACTURACION[[#This Row],[REFERENCIA]],CODINV,4,FALSE)</f>
        <v>REPUESTOS Y ACCESORIOS</v>
      </c>
      <c r="N3858" s="12" t="str">
        <f>+VLOOKUP(FACTURACION[[#This Row],[REFERENCIA]],CODINV,5,FALSE)</f>
        <v>RED SEAL MEASUREMENT</v>
      </c>
      <c r="O3858" s="3">
        <v>15</v>
      </c>
      <c r="P3858" s="31">
        <v>222000</v>
      </c>
      <c r="Q3858" s="24">
        <f>+FACTURACION[[#This Row],[CANTIDAD]]*FACTURACION[[#This Row],[VR UNITARIO]]/1000</f>
        <v>3330</v>
      </c>
      <c r="R3858" s="3" t="str">
        <f>+VLOOKUP(FACTURACION[[#This Row],[NIT]],TABLACLIENTE,5,FALSE)</f>
        <v>MOSQUERA</v>
      </c>
    </row>
    <row r="3859" spans="3:18">
      <c r="C3859" s="29">
        <v>2016</v>
      </c>
      <c r="D3859" s="30" t="s">
        <v>704</v>
      </c>
      <c r="E3859" s="30">
        <f>MONTH(FACTURACION[[#This Row],[MES]]&amp;1)</f>
        <v>11</v>
      </c>
      <c r="F3859" s="223">
        <f>DATE(FACTURACION[[#This Row],[AÑO]],FACTURACION[[#This Row],[Mes numero]],1)</f>
        <v>42675</v>
      </c>
      <c r="G3859" s="160">
        <v>12429</v>
      </c>
      <c r="H3859" s="25">
        <v>890310688</v>
      </c>
      <c r="I3859" s="3" t="str">
        <f>+VLOOKUP(FACTURACION[[#This Row],[NIT]],TABLACLIENTE,2,FALSE)</f>
        <v>COLGAS DE OCCIDENTE S.A. E.S.P.</v>
      </c>
      <c r="J3859" s="3" t="s">
        <v>949</v>
      </c>
      <c r="K3859" s="12" t="str">
        <f>+VLOOKUP(FACTURACION[[#This Row],[REFERENCIA]],CODINV,2,FALSE)</f>
        <v>SISTEMA DE RESPALDO SGCWEB</v>
      </c>
      <c r="L3859" s="12" t="str">
        <f>IF(VLOOKUP(FACTURACION[[#This Row],[REFERENCIA]],CODINV,3,FALSE)=0,"",VLOOKUP(FACTURACION[[#This Row],[REFERENCIA]],CODINV,3,FALSE))</f>
        <v/>
      </c>
      <c r="M3859" s="12" t="str">
        <f>+VLOOKUP(FACTURACION[[#This Row],[REFERENCIA]],CODINV,4,FALSE)</f>
        <v>REPUESTOS Y ACCESORIOS</v>
      </c>
      <c r="N3859" s="12" t="str">
        <f>+VLOOKUP(FACTURACION[[#This Row],[REFERENCIA]],CODINV,5,FALSE)</f>
        <v>PEGASUS</v>
      </c>
      <c r="O3859" s="3">
        <v>1</v>
      </c>
      <c r="P3859" s="31">
        <v>1381680</v>
      </c>
      <c r="Q3859" s="24">
        <f>+FACTURACION[[#This Row],[CANTIDAD]]*FACTURACION[[#This Row],[VR UNITARIO]]/1000</f>
        <v>1381.68</v>
      </c>
      <c r="R3859" s="3" t="str">
        <f>+VLOOKUP(FACTURACION[[#This Row],[NIT]],TABLACLIENTE,5,FALSE)</f>
        <v>CALI</v>
      </c>
    </row>
    <row r="3860" spans="3:18">
      <c r="C3860" s="29">
        <v>2016</v>
      </c>
      <c r="D3860" s="30" t="s">
        <v>704</v>
      </c>
      <c r="E3860" s="30">
        <f>MONTH(FACTURACION[[#This Row],[MES]]&amp;1)</f>
        <v>11</v>
      </c>
      <c r="F3860" s="223">
        <f>DATE(FACTURACION[[#This Row],[AÑO]],FACTURACION[[#This Row],[Mes numero]],1)</f>
        <v>42675</v>
      </c>
      <c r="G3860" s="160">
        <v>12449</v>
      </c>
      <c r="H3860" s="25">
        <v>890310688</v>
      </c>
      <c r="I3860" s="3" t="str">
        <f>+VLOOKUP(FACTURACION[[#This Row],[NIT]],TABLACLIENTE,2,FALSE)</f>
        <v>COLGAS DE OCCIDENTE S.A. E.S.P.</v>
      </c>
      <c r="J3860" s="3" t="s">
        <v>949</v>
      </c>
      <c r="K3860" s="12" t="str">
        <f>+VLOOKUP(FACTURACION[[#This Row],[REFERENCIA]],CODINV,2,FALSE)</f>
        <v>SISTEMA DE RESPALDO SGCWEB</v>
      </c>
      <c r="L3860" s="12" t="str">
        <f>IF(VLOOKUP(FACTURACION[[#This Row],[REFERENCIA]],CODINV,3,FALSE)=0,"",VLOOKUP(FACTURACION[[#This Row],[REFERENCIA]],CODINV,3,FALSE))</f>
        <v/>
      </c>
      <c r="M3860" s="12" t="str">
        <f>+VLOOKUP(FACTURACION[[#This Row],[REFERENCIA]],CODINV,4,FALSE)</f>
        <v>REPUESTOS Y ACCESORIOS</v>
      </c>
      <c r="N3860" s="12" t="str">
        <f>+VLOOKUP(FACTURACION[[#This Row],[REFERENCIA]],CODINV,5,FALSE)</f>
        <v>PEGASUS</v>
      </c>
      <c r="O3860" s="3">
        <v>1</v>
      </c>
      <c r="P3860" s="31">
        <v>1338947</v>
      </c>
      <c r="Q3860" s="24">
        <f>+FACTURACION[[#This Row],[CANTIDAD]]*FACTURACION[[#This Row],[VR UNITARIO]]/1000</f>
        <v>1338.9469999999999</v>
      </c>
      <c r="R3860" s="3" t="str">
        <f>+VLOOKUP(FACTURACION[[#This Row],[NIT]],TABLACLIENTE,5,FALSE)</f>
        <v>CALI</v>
      </c>
    </row>
    <row r="3861" spans="3:18">
      <c r="C3861" s="29">
        <v>2016</v>
      </c>
      <c r="D3861" s="30" t="s">
        <v>704</v>
      </c>
      <c r="E3861" s="30">
        <f>MONTH(FACTURACION[[#This Row],[MES]]&amp;1)</f>
        <v>11</v>
      </c>
      <c r="F3861" s="223">
        <f>DATE(FACTURACION[[#This Row],[AÑO]],FACTURACION[[#This Row],[Mes numero]],1)</f>
        <v>42675</v>
      </c>
      <c r="G3861" s="160">
        <v>12410</v>
      </c>
      <c r="H3861" s="25">
        <v>830137252</v>
      </c>
      <c r="I3861" s="3" t="str">
        <f>+VLOOKUP(FACTURACION[[#This Row],[NIT]],TABLACLIENTE,2,FALSE)</f>
        <v>SAGENCO SAS</v>
      </c>
      <c r="J3861" s="3" t="s">
        <v>30</v>
      </c>
      <c r="K3861" s="12" t="str">
        <f>+VLOOKUP(FACTURACION[[#This Row],[REFERENCIA]],CODINV,2,FALSE)</f>
        <v>KIT DE SERVICIO PARA MULTIVALVULA</v>
      </c>
      <c r="L3861" s="12" t="str">
        <f>IF(VLOOKUP(FACTURACION[[#This Row],[REFERENCIA]],CODINV,3,FALSE)=0,"",VLOOKUP(FACTURACION[[#This Row],[REFERENCIA]],CODINV,3,FALSE))</f>
        <v>19104-50</v>
      </c>
      <c r="M3861" s="12" t="str">
        <f>+VLOOKUP(FACTURACION[[#This Row],[REFERENCIA]],CODINV,4,FALSE)</f>
        <v>REPUESTOS Y ACCESORIOS</v>
      </c>
      <c r="N3861" s="12" t="str">
        <f>+VLOOKUP(FACTURACION[[#This Row],[REFERENCIA]],CODINV,5,FALSE)</f>
        <v>REGO</v>
      </c>
      <c r="O3861" s="3">
        <v>3</v>
      </c>
      <c r="P3861" s="31">
        <v>39000</v>
      </c>
      <c r="Q3861" s="24">
        <f>+FACTURACION[[#This Row],[CANTIDAD]]*FACTURACION[[#This Row],[VR UNITARIO]]/1000</f>
        <v>117</v>
      </c>
      <c r="R3861" s="3" t="str">
        <f>+VLOOKUP(FACTURACION[[#This Row],[NIT]],TABLACLIENTE,5,FALSE)</f>
        <v>BOGOTÁ D.C.</v>
      </c>
    </row>
    <row r="3862" spans="3:18">
      <c r="C3862" s="29">
        <v>2016</v>
      </c>
      <c r="D3862" s="30" t="s">
        <v>704</v>
      </c>
      <c r="E3862" s="30">
        <f>MONTH(FACTURACION[[#This Row],[MES]]&amp;1)</f>
        <v>11</v>
      </c>
      <c r="F3862" s="223">
        <f>DATE(FACTURACION[[#This Row],[AÑO]],FACTURACION[[#This Row],[Mes numero]],1)</f>
        <v>42675</v>
      </c>
      <c r="G3862" s="160">
        <v>12428</v>
      </c>
      <c r="H3862" s="25">
        <v>890310688</v>
      </c>
      <c r="I3862" s="3" t="str">
        <f>+VLOOKUP(FACTURACION[[#This Row],[NIT]],TABLACLIENTE,2,FALSE)</f>
        <v>COLGAS DE OCCIDENTE S.A. E.S.P.</v>
      </c>
      <c r="J3862" s="3" t="s">
        <v>98</v>
      </c>
      <c r="K3862" s="12" t="str">
        <f>+VLOOKUP(FACTURACION[[#This Row],[REFERENCIA]],CODINV,2,FALSE)</f>
        <v>MULTIVALVULA 1".</v>
      </c>
      <c r="L3862" s="12" t="str">
        <f>IF(VLOOKUP(FACTURACION[[#This Row],[REFERENCIA]],CODINV,3,FALSE)=0,"",VLOOKUP(FACTURACION[[#This Row],[REFERENCIA]],CODINV,3,FALSE))</f>
        <v>6542R12.0</v>
      </c>
      <c r="M3862" s="12" t="str">
        <f>+VLOOKUP(FACTURACION[[#This Row],[REFERENCIA]],CODINV,4,FALSE)</f>
        <v>VÁLVULAS Y MULTIVÁLVULAS</v>
      </c>
      <c r="N3862" s="12" t="str">
        <f>+VLOOKUP(FACTURACION[[#This Row],[REFERENCIA]],CODINV,5,FALSE)</f>
        <v>REGO</v>
      </c>
      <c r="O3862" s="3">
        <v>15</v>
      </c>
      <c r="P3862" s="31">
        <v>289600</v>
      </c>
      <c r="Q3862" s="24">
        <f>+FACTURACION[[#This Row],[CANTIDAD]]*FACTURACION[[#This Row],[VR UNITARIO]]/1000</f>
        <v>4344</v>
      </c>
      <c r="R3862" s="3" t="str">
        <f>+VLOOKUP(FACTURACION[[#This Row],[NIT]],TABLACLIENTE,5,FALSE)</f>
        <v>CALI</v>
      </c>
    </row>
    <row r="3863" spans="3:18">
      <c r="C3863" s="29">
        <v>2016</v>
      </c>
      <c r="D3863" s="30" t="s">
        <v>704</v>
      </c>
      <c r="E3863" s="30">
        <f>MONTH(FACTURACION[[#This Row],[MES]]&amp;1)</f>
        <v>11</v>
      </c>
      <c r="F3863" s="223">
        <f>DATE(FACTURACION[[#This Row],[AÑO]],FACTURACION[[#This Row],[Mes numero]],1)</f>
        <v>42675</v>
      </c>
      <c r="G3863" s="160">
        <v>12431</v>
      </c>
      <c r="H3863" s="25">
        <v>900396759</v>
      </c>
      <c r="I3863" s="3" t="str">
        <f>+VLOOKUP(FACTURACION[[#This Row],[NIT]],TABLACLIENTE,2,FALSE)</f>
        <v>CHILCO DISTRIBUIDORA DE GAS Y ENERGIA S.A.S. E.S.P.</v>
      </c>
      <c r="J3863" s="3" t="s">
        <v>31</v>
      </c>
      <c r="K3863" s="12" t="str">
        <f>+VLOOKUP(FACTURACION[[#This Row],[REFERENCIA]],CODINV,2,FALSE)</f>
        <v>KIT DE RETORNO PARA MULTIVALVULA</v>
      </c>
      <c r="L3863" s="12" t="str">
        <f>IF(VLOOKUP(FACTURACION[[#This Row],[REFERENCIA]],CODINV,3,FALSE)=0,"",VLOOKUP(FACTURACION[[#This Row],[REFERENCIA]],CODINV,3,FALSE))</f>
        <v>8475-51A</v>
      </c>
      <c r="M3863" s="12" t="str">
        <f>+VLOOKUP(FACTURACION[[#This Row],[REFERENCIA]],CODINV,4,FALSE)</f>
        <v>REPUESTOS Y ACCESORIOS</v>
      </c>
      <c r="N3863" s="12" t="str">
        <f>+VLOOKUP(FACTURACION[[#This Row],[REFERENCIA]],CODINV,5,FALSE)</f>
        <v>REGO</v>
      </c>
      <c r="O3863" s="3">
        <v>11</v>
      </c>
      <c r="P3863" s="31">
        <v>35000</v>
      </c>
      <c r="Q3863" s="24">
        <f>+FACTURACION[[#This Row],[CANTIDAD]]*FACTURACION[[#This Row],[VR UNITARIO]]/1000</f>
        <v>385</v>
      </c>
      <c r="R3863" s="3" t="str">
        <f>+VLOOKUP(FACTURACION[[#This Row],[NIT]],TABLACLIENTE,5,FALSE)</f>
        <v>BOGOTÁ D.C.</v>
      </c>
    </row>
    <row r="3864" spans="3:18">
      <c r="C3864" s="29">
        <v>2016</v>
      </c>
      <c r="D3864" s="30" t="s">
        <v>704</v>
      </c>
      <c r="E3864" s="30">
        <f>MONTH(FACTURACION[[#This Row],[MES]]&amp;1)</f>
        <v>11</v>
      </c>
      <c r="F3864" s="223">
        <f>DATE(FACTURACION[[#This Row],[AÑO]],FACTURACION[[#This Row],[Mes numero]],1)</f>
        <v>42675</v>
      </c>
      <c r="G3864" s="160">
        <v>12419</v>
      </c>
      <c r="H3864" s="25">
        <v>830137252</v>
      </c>
      <c r="I3864" s="3" t="str">
        <f>+VLOOKUP(FACTURACION[[#This Row],[NIT]],TABLACLIENTE,2,FALSE)</f>
        <v>SAGENCO SAS</v>
      </c>
      <c r="J3864" s="3" t="s">
        <v>31</v>
      </c>
      <c r="K3864" s="12" t="str">
        <f>+VLOOKUP(FACTURACION[[#This Row],[REFERENCIA]],CODINV,2,FALSE)</f>
        <v>KIT DE RETORNO PARA MULTIVALVULA</v>
      </c>
      <c r="L3864" s="12" t="str">
        <f>IF(VLOOKUP(FACTURACION[[#This Row],[REFERENCIA]],CODINV,3,FALSE)=0,"",VLOOKUP(FACTURACION[[#This Row],[REFERENCIA]],CODINV,3,FALSE))</f>
        <v>8475-51A</v>
      </c>
      <c r="M3864" s="12" t="str">
        <f>+VLOOKUP(FACTURACION[[#This Row],[REFERENCIA]],CODINV,4,FALSE)</f>
        <v>REPUESTOS Y ACCESORIOS</v>
      </c>
      <c r="N3864" s="12" t="str">
        <f>+VLOOKUP(FACTURACION[[#This Row],[REFERENCIA]],CODINV,5,FALSE)</f>
        <v>REGO</v>
      </c>
      <c r="O3864" s="3">
        <v>2</v>
      </c>
      <c r="P3864" s="31">
        <v>42000</v>
      </c>
      <c r="Q3864" s="24">
        <f>+FACTURACION[[#This Row],[CANTIDAD]]*FACTURACION[[#This Row],[VR UNITARIO]]/1000</f>
        <v>84</v>
      </c>
      <c r="R3864" s="3" t="str">
        <f>+VLOOKUP(FACTURACION[[#This Row],[NIT]],TABLACLIENTE,5,FALSE)</f>
        <v>BOGOTÁ D.C.</v>
      </c>
    </row>
    <row r="3865" spans="3:18">
      <c r="C3865" s="29">
        <v>2016</v>
      </c>
      <c r="D3865" s="30" t="s">
        <v>704</v>
      </c>
      <c r="E3865" s="30">
        <f>MONTH(FACTURACION[[#This Row],[MES]]&amp;1)</f>
        <v>11</v>
      </c>
      <c r="F3865" s="223">
        <f>DATE(FACTURACION[[#This Row],[AÑO]],FACTURACION[[#This Row],[Mes numero]],1)</f>
        <v>42675</v>
      </c>
      <c r="G3865" s="160">
        <v>12410</v>
      </c>
      <c r="H3865" s="25">
        <v>830137252</v>
      </c>
      <c r="I3865" s="3" t="str">
        <f>+VLOOKUP(FACTURACION[[#This Row],[NIT]],TABLACLIENTE,2,FALSE)</f>
        <v>SAGENCO SAS</v>
      </c>
      <c r="J3865" s="3" t="s">
        <v>165</v>
      </c>
      <c r="K3865" s="12" t="str">
        <f>+VLOOKUP(FACTURACION[[#This Row],[REFERENCIA]],CODINV,2,FALSE)</f>
        <v>KIT DE EMPAQUE RETORNO</v>
      </c>
      <c r="L3865" s="12" t="str">
        <f>IF(VLOOKUP(FACTURACION[[#This Row],[REFERENCIA]],CODINV,3,FALSE)=0,"",VLOOKUP(FACTURACION[[#This Row],[REFERENCIA]],CODINV,3,FALSE))</f>
        <v>8475-81A</v>
      </c>
      <c r="M3865" s="12" t="str">
        <f>+VLOOKUP(FACTURACION[[#This Row],[REFERENCIA]],CODINV,4,FALSE)</f>
        <v>REPUESTOS Y ACCESORIOS</v>
      </c>
      <c r="N3865" s="12" t="str">
        <f>+VLOOKUP(FACTURACION[[#This Row],[REFERENCIA]],CODINV,5,FALSE)</f>
        <v>REGO</v>
      </c>
      <c r="O3865" s="3">
        <v>2</v>
      </c>
      <c r="P3865" s="31">
        <v>15000</v>
      </c>
      <c r="Q3865" s="24">
        <f>+FACTURACION[[#This Row],[CANTIDAD]]*FACTURACION[[#This Row],[VR UNITARIO]]/1000</f>
        <v>30</v>
      </c>
      <c r="R3865" s="3" t="str">
        <f>+VLOOKUP(FACTURACION[[#This Row],[NIT]],TABLACLIENTE,5,FALSE)</f>
        <v>BOGOTÁ D.C.</v>
      </c>
    </row>
    <row r="3866" spans="3:18">
      <c r="C3866" s="29">
        <v>2016</v>
      </c>
      <c r="D3866" s="30" t="s">
        <v>704</v>
      </c>
      <c r="E3866" s="30">
        <f>MONTH(FACTURACION[[#This Row],[MES]]&amp;1)</f>
        <v>11</v>
      </c>
      <c r="F3866" s="223">
        <f>DATE(FACTURACION[[#This Row],[AÑO]],FACTURACION[[#This Row],[Mes numero]],1)</f>
        <v>42675</v>
      </c>
      <c r="G3866" s="160">
        <v>12427</v>
      </c>
      <c r="H3866" s="25">
        <v>890310688</v>
      </c>
      <c r="I3866" s="3" t="str">
        <f>+VLOOKUP(FACTURACION[[#This Row],[NIT]],TABLACLIENTE,2,FALSE)</f>
        <v>COLGAS DE OCCIDENTE S.A. E.S.P.</v>
      </c>
      <c r="J3866" s="3" t="s">
        <v>281</v>
      </c>
      <c r="K3866" s="12" t="str">
        <f>+VLOOKUP(FACTURACION[[#This Row],[REFERENCIA]],CODINV,2,FALSE)</f>
        <v>VALVULA DE ALIVIO SEMIINTERNA 2" - 250</v>
      </c>
      <c r="L3866" s="12" t="str">
        <f>IF(VLOOKUP(FACTURACION[[#This Row],[REFERENCIA]],CODINV,3,FALSE)=0,"",VLOOKUP(FACTURACION[[#This Row],[REFERENCIA]],CODINV,3,FALSE))</f>
        <v>7534G</v>
      </c>
      <c r="M3866" s="12" t="str">
        <f>+VLOOKUP(FACTURACION[[#This Row],[REFERENCIA]],CODINV,4,FALSE)</f>
        <v>VÁLVULAS Y MULTIVÁLVULAS</v>
      </c>
      <c r="N3866" s="12" t="str">
        <f>+VLOOKUP(FACTURACION[[#This Row],[REFERENCIA]],CODINV,5,FALSE)</f>
        <v>REGO</v>
      </c>
      <c r="O3866" s="3">
        <v>5</v>
      </c>
      <c r="P3866" s="31">
        <v>1065000</v>
      </c>
      <c r="Q3866" s="24">
        <f>+FACTURACION[[#This Row],[CANTIDAD]]*FACTURACION[[#This Row],[VR UNITARIO]]/1000</f>
        <v>5325</v>
      </c>
      <c r="R3866" s="3" t="str">
        <f>+VLOOKUP(FACTURACION[[#This Row],[NIT]],TABLACLIENTE,5,FALSE)</f>
        <v>CALI</v>
      </c>
    </row>
    <row r="3867" spans="3:18">
      <c r="C3867" s="29">
        <v>2016</v>
      </c>
      <c r="D3867" s="30" t="s">
        <v>704</v>
      </c>
      <c r="E3867" s="30">
        <f>MONTH(FACTURACION[[#This Row],[MES]]&amp;1)</f>
        <v>11</v>
      </c>
      <c r="F3867" s="223">
        <f>DATE(FACTURACION[[#This Row],[AÑO]],FACTURACION[[#This Row],[Mes numero]],1)</f>
        <v>42675</v>
      </c>
      <c r="G3867" s="160">
        <v>12417</v>
      </c>
      <c r="H3867" s="25">
        <v>890500726</v>
      </c>
      <c r="I3867" s="3" t="str">
        <f>+VLOOKUP(FACTURACION[[#This Row],[NIT]],TABLACLIENTE,2,FALSE)</f>
        <v>NORTESANTANDEREANA DE GAS S.A. E.S.P (NORGAS S.A. E.S.P.)</v>
      </c>
      <c r="J3867" s="3" t="s">
        <v>112</v>
      </c>
      <c r="K3867" s="12" t="str">
        <f>+VLOOKUP(FACTURACION[[#This Row],[REFERENCIA]],CODINV,2,FALSE)</f>
        <v>VALVULA DE ALIVIO SEMINTERNA DE 1"</v>
      </c>
      <c r="L3867" s="12" t="str">
        <f>IF(VLOOKUP(FACTURACION[[#This Row],[REFERENCIA]],CODINV,3,FALSE)=0,"",VLOOKUP(FACTURACION[[#This Row],[REFERENCIA]],CODINV,3,FALSE))</f>
        <v>8684G</v>
      </c>
      <c r="M3867" s="12" t="str">
        <f>+VLOOKUP(FACTURACION[[#This Row],[REFERENCIA]],CODINV,4,FALSE)</f>
        <v>VÁLVULAS Y MULTIVÁLVULAS</v>
      </c>
      <c r="N3867" s="12" t="str">
        <f>+VLOOKUP(FACTURACION[[#This Row],[REFERENCIA]],CODINV,5,FALSE)</f>
        <v>REGO</v>
      </c>
      <c r="O3867" s="3">
        <v>1</v>
      </c>
      <c r="P3867" s="31">
        <v>70000</v>
      </c>
      <c r="Q3867" s="24">
        <f>+FACTURACION[[#This Row],[CANTIDAD]]*FACTURACION[[#This Row],[VR UNITARIO]]/1000</f>
        <v>70</v>
      </c>
      <c r="R3867" s="3" t="str">
        <f>+VLOOKUP(FACTURACION[[#This Row],[NIT]],TABLACLIENTE,5,FALSE)</f>
        <v>BUCARAMANGA</v>
      </c>
    </row>
    <row r="3868" spans="3:18">
      <c r="C3868" s="29">
        <v>2016</v>
      </c>
      <c r="D3868" s="30" t="s">
        <v>704</v>
      </c>
      <c r="E3868" s="30">
        <f>MONTH(FACTURACION[[#This Row],[MES]]&amp;1)</f>
        <v>11</v>
      </c>
      <c r="F3868" s="223">
        <f>DATE(FACTURACION[[#This Row],[AÑO]],FACTURACION[[#This Row],[Mes numero]],1)</f>
        <v>42675</v>
      </c>
      <c r="G3868" s="160">
        <v>12437</v>
      </c>
      <c r="H3868" s="25">
        <v>890500726</v>
      </c>
      <c r="I3868" s="3" t="str">
        <f>+VLOOKUP(FACTURACION[[#This Row],[NIT]],TABLACLIENTE,2,FALSE)</f>
        <v>NORTESANTANDEREANA DE GAS S.A. E.S.P (NORGAS S.A. E.S.P.)</v>
      </c>
      <c r="J3868" s="3" t="s">
        <v>112</v>
      </c>
      <c r="K3868" s="12" t="str">
        <f>+VLOOKUP(FACTURACION[[#This Row],[REFERENCIA]],CODINV,2,FALSE)</f>
        <v>VALVULA DE ALIVIO SEMINTERNA DE 1"</v>
      </c>
      <c r="L3868" s="12" t="str">
        <f>IF(VLOOKUP(FACTURACION[[#This Row],[REFERENCIA]],CODINV,3,FALSE)=0,"",VLOOKUP(FACTURACION[[#This Row],[REFERENCIA]],CODINV,3,FALSE))</f>
        <v>8684G</v>
      </c>
      <c r="M3868" s="12" t="str">
        <f>+VLOOKUP(FACTURACION[[#This Row],[REFERENCIA]],CODINV,4,FALSE)</f>
        <v>VÁLVULAS Y MULTIVÁLVULAS</v>
      </c>
      <c r="N3868" s="12" t="str">
        <f>+VLOOKUP(FACTURACION[[#This Row],[REFERENCIA]],CODINV,5,FALSE)</f>
        <v>REGO</v>
      </c>
      <c r="O3868" s="3">
        <v>2</v>
      </c>
      <c r="P3868" s="31">
        <v>70000</v>
      </c>
      <c r="Q3868" s="24">
        <f>+FACTURACION[[#This Row],[CANTIDAD]]*FACTURACION[[#This Row],[VR UNITARIO]]/1000</f>
        <v>140</v>
      </c>
      <c r="R3868" s="3" t="str">
        <f>+VLOOKUP(FACTURACION[[#This Row],[NIT]],TABLACLIENTE,5,FALSE)</f>
        <v>BUCARAMANGA</v>
      </c>
    </row>
    <row r="3869" spans="3:18">
      <c r="C3869" s="29">
        <v>2016</v>
      </c>
      <c r="D3869" s="30" t="s">
        <v>704</v>
      </c>
      <c r="E3869" s="30">
        <f>MONTH(FACTURACION[[#This Row],[MES]]&amp;1)</f>
        <v>11</v>
      </c>
      <c r="F3869" s="223">
        <f>DATE(FACTURACION[[#This Row],[AÑO]],FACTURACION[[#This Row],[Mes numero]],1)</f>
        <v>42675</v>
      </c>
      <c r="G3869" s="160">
        <v>12428</v>
      </c>
      <c r="H3869" s="25">
        <v>890310688</v>
      </c>
      <c r="I3869" s="3" t="str">
        <f>+VLOOKUP(FACTURACION[[#This Row],[NIT]],TABLACLIENTE,2,FALSE)</f>
        <v>COLGAS DE OCCIDENTE S.A. E.S.P.</v>
      </c>
      <c r="J3869" s="3" t="s">
        <v>105</v>
      </c>
      <c r="K3869" s="12" t="str">
        <f>+VLOOKUP(FACTURACION[[#This Row],[REFERENCIA]],CODINV,2,FALSE)</f>
        <v>VALVULA CHECK LOOK  3/4"M X 3/4"F</v>
      </c>
      <c r="L3869" s="12" t="str">
        <f>IF(VLOOKUP(FACTURACION[[#This Row],[REFERENCIA]],CODINV,3,FALSE)=0,"",VLOOKUP(FACTURACION[[#This Row],[REFERENCIA]],CODINV,3,FALSE))</f>
        <v>7572FC</v>
      </c>
      <c r="M3869" s="12" t="str">
        <f>+VLOOKUP(FACTURACION[[#This Row],[REFERENCIA]],CODINV,4,FALSE)</f>
        <v>VÁLVULAS Y MULTIVÁLVULAS</v>
      </c>
      <c r="N3869" s="12" t="str">
        <f>+VLOOKUP(FACTURACION[[#This Row],[REFERENCIA]],CODINV,5,FALSE)</f>
        <v>REGO</v>
      </c>
      <c r="O3869" s="3">
        <v>5</v>
      </c>
      <c r="P3869" s="31">
        <v>59000</v>
      </c>
      <c r="Q3869" s="24">
        <f>+FACTURACION[[#This Row],[CANTIDAD]]*FACTURACION[[#This Row],[VR UNITARIO]]/1000</f>
        <v>295</v>
      </c>
      <c r="R3869" s="3" t="str">
        <f>+VLOOKUP(FACTURACION[[#This Row],[NIT]],TABLACLIENTE,5,FALSE)</f>
        <v>CALI</v>
      </c>
    </row>
    <row r="3870" spans="3:18">
      <c r="C3870" s="29">
        <v>2016</v>
      </c>
      <c r="D3870" s="30" t="s">
        <v>704</v>
      </c>
      <c r="E3870" s="30">
        <f>MONTH(FACTURACION[[#This Row],[MES]]&amp;1)</f>
        <v>11</v>
      </c>
      <c r="F3870" s="223">
        <f>DATE(FACTURACION[[#This Row],[AÑO]],FACTURACION[[#This Row],[Mes numero]],1)</f>
        <v>42675</v>
      </c>
      <c r="G3870" s="160">
        <v>12423</v>
      </c>
      <c r="H3870" s="25">
        <v>800074033</v>
      </c>
      <c r="I3870" s="3" t="str">
        <f>+VLOOKUP(FACTURACION[[#This Row],[NIT]],TABLACLIENTE,2,FALSE)</f>
        <v>COMPAÑIAS ASOCIADAS DE GAS S.A. E.S.P (ASOGAS SA ESP)</v>
      </c>
      <c r="J3870" s="3" t="s">
        <v>110</v>
      </c>
      <c r="K3870" s="12" t="str">
        <f>+VLOOKUP(FACTURACION[[#This Row],[REFERENCIA]],CODINV,2,FALSE)</f>
        <v>ADAPTADOR ESTILO UNION</v>
      </c>
      <c r="L3870" s="12" t="str">
        <f>IF(VLOOKUP(FACTURACION[[#This Row],[REFERENCIA]],CODINV,3,FALSE)=0,"",VLOOKUP(FACTURACION[[#This Row],[REFERENCIA]],CODINV,3,FALSE))</f>
        <v>7590U-10</v>
      </c>
      <c r="M3870" s="12" t="str">
        <f>+VLOOKUP(FACTURACION[[#This Row],[REFERENCIA]],CODINV,4,FALSE)</f>
        <v>REPUESTOS Y ACCESORIOS</v>
      </c>
      <c r="N3870" s="12" t="str">
        <f>+VLOOKUP(FACTURACION[[#This Row],[REFERENCIA]],CODINV,5,FALSE)</f>
        <v>REGO</v>
      </c>
      <c r="O3870" s="3">
        <v>1</v>
      </c>
      <c r="P3870" s="31">
        <v>40000</v>
      </c>
      <c r="Q3870" s="24">
        <f>+FACTURACION[[#This Row],[CANTIDAD]]*FACTURACION[[#This Row],[VR UNITARIO]]/1000</f>
        <v>40</v>
      </c>
      <c r="R3870" s="3" t="str">
        <f>+VLOOKUP(FACTURACION[[#This Row],[NIT]],TABLACLIENTE,5,FALSE)</f>
        <v>MOSQUERA</v>
      </c>
    </row>
    <row r="3871" spans="3:18">
      <c r="C3871" s="29">
        <v>2016</v>
      </c>
      <c r="D3871" s="30" t="s">
        <v>704</v>
      </c>
      <c r="E3871" s="30">
        <f>MONTH(FACTURACION[[#This Row],[MES]]&amp;1)</f>
        <v>11</v>
      </c>
      <c r="F3871" s="223">
        <f>DATE(FACTURACION[[#This Row],[AÑO]],FACTURACION[[#This Row],[Mes numero]],1)</f>
        <v>42675</v>
      </c>
      <c r="G3871" s="160">
        <v>12453</v>
      </c>
      <c r="H3871" s="25">
        <v>800074033</v>
      </c>
      <c r="I3871" s="3" t="str">
        <f>+VLOOKUP(FACTURACION[[#This Row],[NIT]],TABLACLIENTE,2,FALSE)</f>
        <v>COMPAÑIAS ASOCIADAS DE GAS S.A. E.S.P (ASOGAS SA ESP)</v>
      </c>
      <c r="J3871" s="3" t="s">
        <v>196</v>
      </c>
      <c r="K3871" s="12" t="str">
        <f>+VLOOKUP(FACTURACION[[#This Row],[REFERENCIA]],CODINV,2,FALSE)</f>
        <v>VALVULA DE VENTEO 1/4"</v>
      </c>
      <c r="L3871" s="12" t="str">
        <f>IF(VLOOKUP(FACTURACION[[#This Row],[REFERENCIA]],CODINV,3,FALSE)=0,"",VLOOKUP(FACTURACION[[#This Row],[REFERENCIA]],CODINV,3,FALSE))</f>
        <v>3165C</v>
      </c>
      <c r="M3871" s="12" t="str">
        <f>+VLOOKUP(FACTURACION[[#This Row],[REFERENCIA]],CODINV,4,FALSE)</f>
        <v>VÁLVULAS Y MULTIVÁLVULAS</v>
      </c>
      <c r="N3871" s="12" t="str">
        <f>+VLOOKUP(FACTURACION[[#This Row],[REFERENCIA]],CODINV,5,FALSE)</f>
        <v>REGO</v>
      </c>
      <c r="O3871" s="3">
        <v>1</v>
      </c>
      <c r="P3871" s="31">
        <v>7000</v>
      </c>
      <c r="Q3871" s="24">
        <f>+FACTURACION[[#This Row],[CANTIDAD]]*FACTURACION[[#This Row],[VR UNITARIO]]/1000</f>
        <v>7</v>
      </c>
      <c r="R3871" s="3" t="str">
        <f>+VLOOKUP(FACTURACION[[#This Row],[NIT]],TABLACLIENTE,5,FALSE)</f>
        <v>MOSQUERA</v>
      </c>
    </row>
    <row r="3872" spans="3:18">
      <c r="C3872" s="29">
        <v>2016</v>
      </c>
      <c r="D3872" s="30" t="s">
        <v>704</v>
      </c>
      <c r="E3872" s="30">
        <f>MONTH(FACTURACION[[#This Row],[MES]]&amp;1)</f>
        <v>11</v>
      </c>
      <c r="F3872" s="223">
        <f>DATE(FACTURACION[[#This Row],[AÑO]],FACTURACION[[#This Row],[Mes numero]],1)</f>
        <v>42675</v>
      </c>
      <c r="G3872" s="160">
        <v>12421</v>
      </c>
      <c r="H3872" s="25">
        <v>900950504</v>
      </c>
      <c r="I3872" s="3" t="str">
        <f>+VLOOKUP(FACTURACION[[#This Row],[NIT]],TABLACLIENTE,2,FALSE)</f>
        <v>DAMASA DE COLOMBIA S A S</v>
      </c>
      <c r="J3872" s="3" t="s">
        <v>303</v>
      </c>
      <c r="K3872" s="12" t="str">
        <f>+VLOOKUP(FACTURACION[[#This Row],[REFERENCIA]],CODINV,2,FALSE)</f>
        <v>CONECTADOR DE LLENADO POL X 3/8" NPTM</v>
      </c>
      <c r="L3872" s="12" t="str">
        <f>IF(VLOOKUP(FACTURACION[[#This Row],[REFERENCIA]],CODINV,3,FALSE)=0,"",VLOOKUP(FACTURACION[[#This Row],[REFERENCIA]],CODINV,3,FALSE))</f>
        <v>7193D10</v>
      </c>
      <c r="M3872" s="12" t="str">
        <f>+VLOOKUP(FACTURACION[[#This Row],[REFERENCIA]],CODINV,4,FALSE)</f>
        <v>REPUESTOS Y ACCESORIOS</v>
      </c>
      <c r="N3872" s="12" t="str">
        <f>+VLOOKUP(FACTURACION[[#This Row],[REFERENCIA]],CODINV,5,FALSE)</f>
        <v>REGO</v>
      </c>
      <c r="O3872" s="3">
        <v>10</v>
      </c>
      <c r="P3872" s="31">
        <v>120000</v>
      </c>
      <c r="Q3872" s="24">
        <f>+FACTURACION[[#This Row],[CANTIDAD]]*FACTURACION[[#This Row],[VR UNITARIO]]/1000</f>
        <v>1200</v>
      </c>
      <c r="R3872" s="3" t="str">
        <f>+VLOOKUP(FACTURACION[[#This Row],[NIT]],TABLACLIENTE,5,FALSE)</f>
        <v>BOGOTÁ D.C.</v>
      </c>
    </row>
    <row r="3873" spans="3:18">
      <c r="C3873" s="29">
        <v>2016</v>
      </c>
      <c r="D3873" s="30" t="s">
        <v>704</v>
      </c>
      <c r="E3873" s="30">
        <f>MONTH(FACTURACION[[#This Row],[MES]]&amp;1)</f>
        <v>11</v>
      </c>
      <c r="F3873" s="223">
        <f>DATE(FACTURACION[[#This Row],[AÑO]],FACTURACION[[#This Row],[Mes numero]],1)</f>
        <v>42675</v>
      </c>
      <c r="G3873" s="160">
        <v>12410</v>
      </c>
      <c r="H3873" s="25">
        <v>830137252</v>
      </c>
      <c r="I3873" s="3" t="str">
        <f>+VLOOKUP(FACTURACION[[#This Row],[NIT]],TABLACLIENTE,2,FALSE)</f>
        <v>SAGENCO SAS</v>
      </c>
      <c r="J3873" s="3" t="s">
        <v>167</v>
      </c>
      <c r="K3873" s="12" t="str">
        <f>+VLOOKUP(FACTURACION[[#This Row],[REFERENCIA]],CODINV,2,FALSE)</f>
        <v>KIT DE EMPAQUE LLENADO</v>
      </c>
      <c r="L3873" s="12" t="str">
        <f>IF(VLOOKUP(FACTURACION[[#This Row],[REFERENCIA]],CODINV,3,FALSE)=0,"",VLOOKUP(FACTURACION[[#This Row],[REFERENCIA]],CODINV,3,FALSE))</f>
        <v>8475-80</v>
      </c>
      <c r="M3873" s="12" t="str">
        <f>+VLOOKUP(FACTURACION[[#This Row],[REFERENCIA]],CODINV,4,FALSE)</f>
        <v>REPUESTOS Y ACCESORIOS</v>
      </c>
      <c r="N3873" s="12" t="str">
        <f>+VLOOKUP(FACTURACION[[#This Row],[REFERENCIA]],CODINV,5,FALSE)</f>
        <v>REGO</v>
      </c>
      <c r="O3873" s="3">
        <v>4</v>
      </c>
      <c r="P3873" s="31">
        <v>15000</v>
      </c>
      <c r="Q3873" s="24">
        <f>+FACTURACION[[#This Row],[CANTIDAD]]*FACTURACION[[#This Row],[VR UNITARIO]]/1000</f>
        <v>60</v>
      </c>
      <c r="R3873" s="3" t="str">
        <f>+VLOOKUP(FACTURACION[[#This Row],[NIT]],TABLACLIENTE,5,FALSE)</f>
        <v>BOGOTÁ D.C.</v>
      </c>
    </row>
    <row r="3874" spans="3:18">
      <c r="C3874" s="29">
        <v>2016</v>
      </c>
      <c r="D3874" s="30" t="s">
        <v>704</v>
      </c>
      <c r="E3874" s="30">
        <f>MONTH(FACTURACION[[#This Row],[MES]]&amp;1)</f>
        <v>11</v>
      </c>
      <c r="F3874" s="223">
        <f>DATE(FACTURACION[[#This Row],[AÑO]],FACTURACION[[#This Row],[Mes numero]],1)</f>
        <v>42675</v>
      </c>
      <c r="G3874" s="160">
        <v>12428</v>
      </c>
      <c r="H3874" s="25">
        <v>890310688</v>
      </c>
      <c r="I3874" s="3" t="str">
        <f>+VLOOKUP(FACTURACION[[#This Row],[NIT]],TABLACLIENTE,2,FALSE)</f>
        <v>COLGAS DE OCCIDENTE S.A. E.S.P.</v>
      </c>
      <c r="J3874" s="3" t="s">
        <v>953</v>
      </c>
      <c r="K3874" s="12" t="str">
        <f>+VLOOKUP(FACTURACION[[#This Row],[REFERENCIA]],CODINV,2,FALSE)</f>
        <v>FLOTADOR TAYLOR DE 1 1/4" TA160-A</v>
      </c>
      <c r="L3874" s="12" t="str">
        <f>IF(VLOOKUP(FACTURACION[[#This Row],[REFERENCIA]],CODINV,3,FALSE)=0,"",VLOOKUP(FACTURACION[[#This Row],[REFERENCIA]],CODINV,3,FALSE))</f>
        <v/>
      </c>
      <c r="M3874" s="12" t="str">
        <f>+VLOOKUP(FACTURACION[[#This Row],[REFERENCIA]],CODINV,4,FALSE)</f>
        <v>REPUESTOS Y ACCESORIOS</v>
      </c>
      <c r="N3874" s="12" t="str">
        <f>+VLOOKUP(FACTURACION[[#This Row],[REFERENCIA]],CODINV,5,FALSE)</f>
        <v>SQUIBB TAYLOR</v>
      </c>
      <c r="O3874" s="3">
        <v>15</v>
      </c>
      <c r="P3874" s="31">
        <v>138800</v>
      </c>
      <c r="Q3874" s="24">
        <f>+FACTURACION[[#This Row],[CANTIDAD]]*FACTURACION[[#This Row],[VR UNITARIO]]/1000</f>
        <v>2082</v>
      </c>
      <c r="R3874" s="3" t="str">
        <f>+VLOOKUP(FACTURACION[[#This Row],[NIT]],TABLACLIENTE,5,FALSE)</f>
        <v>CALI</v>
      </c>
    </row>
    <row r="3875" spans="3:18">
      <c r="C3875" s="29">
        <v>2016</v>
      </c>
      <c r="D3875" s="30" t="s">
        <v>704</v>
      </c>
      <c r="E3875" s="30">
        <f>MONTH(FACTURACION[[#This Row],[MES]]&amp;1)</f>
        <v>11</v>
      </c>
      <c r="F3875" s="223">
        <f>DATE(FACTURACION[[#This Row],[AÑO]],FACTURACION[[#This Row],[Mes numero]],1)</f>
        <v>42675</v>
      </c>
      <c r="G3875" s="160">
        <v>12431</v>
      </c>
      <c r="H3875" s="25">
        <v>900396759</v>
      </c>
      <c r="I3875" s="3" t="str">
        <f>+VLOOKUP(FACTURACION[[#This Row],[NIT]],TABLACLIENTE,2,FALSE)</f>
        <v>CHILCO DISTRIBUIDORA DE GAS Y ENERGIA S.A.S. E.S.P.</v>
      </c>
      <c r="J3875" s="3" t="s">
        <v>136</v>
      </c>
      <c r="K3875" s="12" t="str">
        <f>+VLOOKUP(FACTURACION[[#This Row],[REFERENCIA]],CODINV,2,FALSE)</f>
        <v>FLOTADOR 30" TANQUE 120 VERTICAL</v>
      </c>
      <c r="L3875" s="12" t="str">
        <f>IF(VLOOKUP(FACTURACION[[#This Row],[REFERENCIA]],CODINV,3,FALSE)=0,"",VLOOKUP(FACTURACION[[#This Row],[REFERENCIA]],CODINV,3,FALSE))</f>
        <v>HA254J</v>
      </c>
      <c r="M3875" s="12" t="str">
        <f>+VLOOKUP(FACTURACION[[#This Row],[REFERENCIA]],CODINV,4,FALSE)</f>
        <v>REPUESTOS Y ACCESORIOS</v>
      </c>
      <c r="N3875" s="12" t="str">
        <f>+VLOOKUP(FACTURACION[[#This Row],[REFERENCIA]],CODINV,5,FALSE)</f>
        <v>SQUIBB TAYLOR</v>
      </c>
      <c r="O3875" s="3">
        <v>3</v>
      </c>
      <c r="P3875" s="31">
        <v>140000</v>
      </c>
      <c r="Q3875" s="24">
        <f>+FACTURACION[[#This Row],[CANTIDAD]]*FACTURACION[[#This Row],[VR UNITARIO]]/1000</f>
        <v>420</v>
      </c>
      <c r="R3875" s="3" t="str">
        <f>+VLOOKUP(FACTURACION[[#This Row],[NIT]],TABLACLIENTE,5,FALSE)</f>
        <v>BOGOTÁ D.C.</v>
      </c>
    </row>
    <row r="3876" spans="3:18">
      <c r="C3876" s="29">
        <v>2016</v>
      </c>
      <c r="D3876" s="30" t="s">
        <v>704</v>
      </c>
      <c r="E3876" s="30">
        <f>MONTH(FACTURACION[[#This Row],[MES]]&amp;1)</f>
        <v>11</v>
      </c>
      <c r="F3876" s="223">
        <f>DATE(FACTURACION[[#This Row],[AÑO]],FACTURACION[[#This Row],[Mes numero]],1)</f>
        <v>42675</v>
      </c>
      <c r="G3876" s="160">
        <v>12431</v>
      </c>
      <c r="H3876" s="25">
        <v>900396759</v>
      </c>
      <c r="I3876" s="3" t="str">
        <f>+VLOOKUP(FACTURACION[[#This Row],[NIT]],TABLACLIENTE,2,FALSE)</f>
        <v>CHILCO DISTRIBUIDORA DE GAS Y ENERGIA S.A.S. E.S.P.</v>
      </c>
      <c r="J3876" s="3" t="s">
        <v>241</v>
      </c>
      <c r="K3876" s="12" t="str">
        <f>+VLOOKUP(FACTURACION[[#This Row],[REFERENCIA]],CODINV,2,FALSE)</f>
        <v>MANOMETRO 0-300 PSI CON GLICERINA BAR 1/4</v>
      </c>
      <c r="L3876" s="12" t="str">
        <f>IF(VLOOKUP(FACTURACION[[#This Row],[REFERENCIA]],CODINV,3,FALSE)=0,"",VLOOKUP(FACTURACION[[#This Row],[REFERENCIA]],CODINV,3,FALSE))</f>
        <v>4270363</v>
      </c>
      <c r="M3876" s="12" t="str">
        <f>+VLOOKUP(FACTURACION[[#This Row],[REFERENCIA]],CODINV,4,FALSE)</f>
        <v>MEDIDORES</v>
      </c>
      <c r="N3876" s="12" t="str">
        <f>+VLOOKUP(FACTURACION[[#This Row],[REFERENCIA]],CODINV,5,FALSE)</f>
        <v>WIKA</v>
      </c>
      <c r="O3876" s="3">
        <v>10</v>
      </c>
      <c r="P3876" s="31">
        <v>42000</v>
      </c>
      <c r="Q3876" s="24">
        <f>+FACTURACION[[#This Row],[CANTIDAD]]*FACTURACION[[#This Row],[VR UNITARIO]]/1000</f>
        <v>420</v>
      </c>
      <c r="R3876" s="3" t="str">
        <f>+VLOOKUP(FACTURACION[[#This Row],[NIT]],TABLACLIENTE,5,FALSE)</f>
        <v>BOGOTÁ D.C.</v>
      </c>
    </row>
    <row r="3877" spans="3:18">
      <c r="C3877" s="29">
        <v>2016</v>
      </c>
      <c r="D3877" s="30" t="s">
        <v>705</v>
      </c>
      <c r="E3877" s="30">
        <f>MONTH(FACTURACION[[#This Row],[MES]]&amp;1)</f>
        <v>12</v>
      </c>
      <c r="F3877" s="223">
        <f>DATE(FACTURACION[[#This Row],[AÑO]],FACTURACION[[#This Row],[Mes numero]],1)</f>
        <v>42705</v>
      </c>
      <c r="G3877" s="160">
        <v>12500</v>
      </c>
      <c r="H3877" s="25">
        <v>800074033</v>
      </c>
      <c r="I3877" s="3" t="str">
        <f>+VLOOKUP(FACTURACION[[#This Row],[NIT]],TABLACLIENTE,2,FALSE)</f>
        <v>COMPAÑIAS ASOCIADAS DE GAS S.A. E.S.P (ASOGAS SA ESP)</v>
      </c>
      <c r="J3877" s="3" t="s">
        <v>986</v>
      </c>
      <c r="K3877" s="12" t="str">
        <f>+VLOOKUP(FACTURACION[[#This Row],[REFERENCIA]],CODINV,2,FALSE)</f>
        <v>TERMOSTATO SIT ASDI STAT</v>
      </c>
      <c r="L3877" s="12" t="str">
        <f>IF(VLOOKUP(FACTURACION[[#This Row],[REFERENCIA]],CODINV,3,FALSE)=0,"",VLOOKUP(FACTURACION[[#This Row],[REFERENCIA]],CODINV,3,FALSE))</f>
        <v>41073</v>
      </c>
      <c r="M3877" s="12" t="str">
        <f>+VLOOKUP(FACTURACION[[#This Row],[REFERENCIA]],CODINV,4,FALSE)</f>
        <v>REPUESTOS Y ACCESORIOS</v>
      </c>
      <c r="N3877" s="12" t="str">
        <f>+VLOOKUP(FACTURACION[[#This Row],[REFERENCIA]],CODINV,5,FALSE)</f>
        <v>ALGAS SDI</v>
      </c>
      <c r="O3877" s="3">
        <v>1</v>
      </c>
      <c r="P3877" s="31">
        <v>1300000</v>
      </c>
      <c r="Q3877" s="24">
        <f>+FACTURACION[[#This Row],[CANTIDAD]]*FACTURACION[[#This Row],[VR UNITARIO]]/1000</f>
        <v>1300</v>
      </c>
      <c r="R3877" s="3" t="str">
        <f>+VLOOKUP(FACTURACION[[#This Row],[NIT]],TABLACLIENTE,5,FALSE)</f>
        <v>MOSQUERA</v>
      </c>
    </row>
    <row r="3878" spans="3:18">
      <c r="C3878" s="29">
        <v>2016</v>
      </c>
      <c r="D3878" s="30" t="s">
        <v>705</v>
      </c>
      <c r="E3878" s="30">
        <f>MONTH(FACTURACION[[#This Row],[MES]]&amp;1)</f>
        <v>12</v>
      </c>
      <c r="F3878" s="223">
        <f>DATE(FACTURACION[[#This Row],[AÑO]],FACTURACION[[#This Row],[Mes numero]],1)</f>
        <v>42705</v>
      </c>
      <c r="G3878" s="160">
        <v>12473</v>
      </c>
      <c r="H3878" s="25">
        <v>890200919</v>
      </c>
      <c r="I3878" s="3" t="str">
        <f>+VLOOKUP(FACTURACION[[#This Row],[NIT]],TABLACLIENTE,2,FALSE)</f>
        <v>GAS DE SANTANDER S.A. E.S.P.</v>
      </c>
      <c r="J3878" s="3" t="s">
        <v>973</v>
      </c>
      <c r="K3878" s="12" t="str">
        <f>+VLOOKUP(FACTURACION[[#This Row],[REFERENCIA]],CODINV,2,FALSE)</f>
        <v>KIT REPARACION BLACKMER PARA BOMBA 3"</v>
      </c>
      <c r="L3878" s="12" t="str">
        <f>IF(VLOOKUP(FACTURACION[[#This Row],[REFERENCIA]],CODINV,3,FALSE)=0,"",VLOOKUP(FACTURACION[[#This Row],[REFERENCIA]],CODINV,3,FALSE))</f>
        <v>898981</v>
      </c>
      <c r="M3878" s="12" t="str">
        <f>+VLOOKUP(FACTURACION[[#This Row],[REFERENCIA]],CODINV,4,FALSE)</f>
        <v>REPUESTOS Y ACCESORIOS</v>
      </c>
      <c r="N3878" s="12" t="str">
        <f>+VLOOKUP(FACTURACION[[#This Row],[REFERENCIA]],CODINV,5,FALSE)</f>
        <v>BLACKMER</v>
      </c>
      <c r="O3878" s="3">
        <v>1</v>
      </c>
      <c r="P3878" s="31">
        <v>3150836</v>
      </c>
      <c r="Q3878" s="24">
        <f>+FACTURACION[[#This Row],[CANTIDAD]]*FACTURACION[[#This Row],[VR UNITARIO]]/1000</f>
        <v>3150.8359999999998</v>
      </c>
      <c r="R3878" s="3" t="str">
        <f>+VLOOKUP(FACTURACION[[#This Row],[NIT]],TABLACLIENTE,5,FALSE)</f>
        <v>GIRON</v>
      </c>
    </row>
    <row r="3879" spans="3:18">
      <c r="C3879" s="29">
        <v>2016</v>
      </c>
      <c r="D3879" s="30" t="s">
        <v>705</v>
      </c>
      <c r="E3879" s="30">
        <f>MONTH(FACTURACION[[#This Row],[MES]]&amp;1)</f>
        <v>12</v>
      </c>
      <c r="F3879" s="223">
        <f>DATE(FACTURACION[[#This Row],[AÑO]],FACTURACION[[#This Row],[Mes numero]],1)</f>
        <v>42705</v>
      </c>
      <c r="G3879" s="160">
        <v>12493</v>
      </c>
      <c r="H3879" s="25">
        <v>900362180</v>
      </c>
      <c r="I3879" s="3" t="str">
        <f>+VLOOKUP(FACTURACION[[#This Row],[NIT]],TABLACLIENTE,2,FALSE)</f>
        <v xml:space="preserve">EQUIPOS Y SERVICIOS ALOSAN S A S </v>
      </c>
      <c r="J3879" s="3" t="s">
        <v>708</v>
      </c>
      <c r="K3879" s="12" t="str">
        <f>+VLOOKUP(FACTURACION[[#This Row],[REFERENCIA]],CODINV,2,FALSE)</f>
        <v>REGULADOR PRIMERA ETAPA 1-15 PSI A1/4 NPT</v>
      </c>
      <c r="L3879" s="12" t="str">
        <f>IF(VLOOKUP(FACTURACION[[#This Row],[REFERENCIA]],CODINV,3,FALSE)=0,"",VLOOKUP(FACTURACION[[#This Row],[REFERENCIA]],CODINV,3,FALSE))</f>
        <v>902</v>
      </c>
      <c r="M3879" s="12" t="str">
        <f>+VLOOKUP(FACTURACION[[#This Row],[REFERENCIA]],CODINV,4,FALSE)</f>
        <v>REGULADORES</v>
      </c>
      <c r="N3879" s="12" t="str">
        <f>+VLOOKUP(FACTURACION[[#This Row],[REFERENCIA]],CODINV,5,FALSE)</f>
        <v>CAVAGNA</v>
      </c>
      <c r="O3879" s="3">
        <v>10</v>
      </c>
      <c r="P3879" s="31">
        <v>70000</v>
      </c>
      <c r="Q3879" s="24">
        <f>+FACTURACION[[#This Row],[CANTIDAD]]*FACTURACION[[#This Row],[VR UNITARIO]]/1000</f>
        <v>700</v>
      </c>
      <c r="R3879" s="3" t="str">
        <f>+VLOOKUP(FACTURACION[[#This Row],[NIT]],TABLACLIENTE,5,FALSE)</f>
        <v>BOGOTÁ D.C.</v>
      </c>
    </row>
    <row r="3880" spans="3:18">
      <c r="C3880" s="29">
        <v>2016</v>
      </c>
      <c r="D3880" s="30" t="s">
        <v>705</v>
      </c>
      <c r="E3880" s="30">
        <f>MONTH(FACTURACION[[#This Row],[MES]]&amp;1)</f>
        <v>12</v>
      </c>
      <c r="F3880" s="223">
        <f>DATE(FACTURACION[[#This Row],[AÑO]],FACTURACION[[#This Row],[Mes numero]],1)</f>
        <v>42705</v>
      </c>
      <c r="G3880" s="160">
        <v>12503</v>
      </c>
      <c r="H3880" s="25">
        <v>890310688</v>
      </c>
      <c r="I3880" s="3" t="str">
        <f>+VLOOKUP(FACTURACION[[#This Row],[NIT]],TABLACLIENTE,2,FALSE)</f>
        <v>COLGAS DE OCCIDENTE S.A. E.S.P.</v>
      </c>
      <c r="J3880" s="3" t="s">
        <v>8</v>
      </c>
      <c r="K3880" s="12" t="str">
        <f>+VLOOKUP(FACTURACION[[#This Row],[REFERENCIA]],CODINV,2,FALSE)</f>
        <v>VALVULA ACCION RAPIDA.</v>
      </c>
      <c r="L3880" s="12" t="str">
        <f>IF(VLOOKUP(FACTURACION[[#This Row],[REFERENCIA]],CODINV,3,FALSE)=0,"",VLOOKUP(FACTURACION[[#This Row],[REFERENCIA]],CODINV,3,FALSE))</f>
        <v>ME791C</v>
      </c>
      <c r="M3880" s="12" t="str">
        <f>+VLOOKUP(FACTURACION[[#This Row],[REFERENCIA]],CODINV,4,FALSE)</f>
        <v>VÁLVULAS Y MULTIVÁLVULAS</v>
      </c>
      <c r="N3880" s="12" t="str">
        <f>+VLOOKUP(FACTURACION[[#This Row],[REFERENCIA]],CODINV,5,FALSE)</f>
        <v>CAVAGNA</v>
      </c>
      <c r="O3880" s="3">
        <v>10</v>
      </c>
      <c r="P3880" s="31">
        <v>75000</v>
      </c>
      <c r="Q3880" s="24">
        <f>+FACTURACION[[#This Row],[CANTIDAD]]*FACTURACION[[#This Row],[VR UNITARIO]]/1000</f>
        <v>750</v>
      </c>
      <c r="R3880" s="3" t="str">
        <f>+VLOOKUP(FACTURACION[[#This Row],[NIT]],TABLACLIENTE,5,FALSE)</f>
        <v>CALI</v>
      </c>
    </row>
    <row r="3881" spans="3:18">
      <c r="C3881" s="29">
        <v>2016</v>
      </c>
      <c r="D3881" s="30" t="s">
        <v>705</v>
      </c>
      <c r="E3881" s="30">
        <f>MONTH(FACTURACION[[#This Row],[MES]]&amp;1)</f>
        <v>12</v>
      </c>
      <c r="F3881" s="223">
        <f>DATE(FACTURACION[[#This Row],[AÑO]],FACTURACION[[#This Row],[Mes numero]],1)</f>
        <v>42705</v>
      </c>
      <c r="G3881" s="160">
        <v>12487</v>
      </c>
      <c r="H3881" s="25">
        <v>890500726</v>
      </c>
      <c r="I3881" s="3" t="str">
        <f>+VLOOKUP(FACTURACION[[#This Row],[NIT]],TABLACLIENTE,2,FALSE)</f>
        <v>NORTESANTANDEREANA DE GAS S.A. E.S.P (NORGAS S.A. E.S.P.)</v>
      </c>
      <c r="J3881" s="3" t="s">
        <v>122</v>
      </c>
      <c r="K3881" s="12" t="str">
        <f>+VLOOKUP(FACTURACION[[#This Row],[REFERENCIA]],CODINV,2,FALSE)</f>
        <v>EMPAQUES PARA PISTONES DE LLENADO</v>
      </c>
      <c r="L3881" s="12" t="str">
        <f>IF(VLOOKUP(FACTURACION[[#This Row],[REFERENCIA]],CODINV,3,FALSE)=0,"",VLOOKUP(FACTURACION[[#This Row],[REFERENCIA]],CODINV,3,FALSE))</f>
        <v/>
      </c>
      <c r="M3881" s="12" t="str">
        <f>+VLOOKUP(FACTURACION[[#This Row],[REFERENCIA]],CODINV,4,FALSE)</f>
        <v>REPUESTOS Y ACCESORIOS</v>
      </c>
      <c r="N3881" s="12" t="str">
        <f>+VLOOKUP(FACTURACION[[#This Row],[REFERENCIA]],CODINV,5,FALSE)</f>
        <v>CAVAGNA</v>
      </c>
      <c r="O3881" s="3">
        <v>50</v>
      </c>
      <c r="P3881" s="31">
        <v>2300</v>
      </c>
      <c r="Q3881" s="24">
        <f>+FACTURACION[[#This Row],[CANTIDAD]]*FACTURACION[[#This Row],[VR UNITARIO]]/1000</f>
        <v>115</v>
      </c>
      <c r="R3881" s="3" t="str">
        <f>+VLOOKUP(FACTURACION[[#This Row],[NIT]],TABLACLIENTE,5,FALSE)</f>
        <v>BUCARAMANGA</v>
      </c>
    </row>
    <row r="3882" spans="3:18">
      <c r="C3882" s="29">
        <v>2016</v>
      </c>
      <c r="D3882" s="30" t="s">
        <v>705</v>
      </c>
      <c r="E3882" s="30">
        <f>MONTH(FACTURACION[[#This Row],[MES]]&amp;1)</f>
        <v>12</v>
      </c>
      <c r="F3882" s="223">
        <f>DATE(FACTURACION[[#This Row],[AÑO]],FACTURACION[[#This Row],[Mes numero]],1)</f>
        <v>42705</v>
      </c>
      <c r="G3882" s="160">
        <v>12470</v>
      </c>
      <c r="H3882" s="25">
        <v>800074033</v>
      </c>
      <c r="I3882" s="3" t="str">
        <f>+VLOOKUP(FACTURACION[[#This Row],[NIT]],TABLACLIENTE,2,FALSE)</f>
        <v>COMPAÑIAS ASOCIADAS DE GAS S.A. E.S.P (ASOGAS SA ESP)</v>
      </c>
      <c r="J3882" s="3" t="s">
        <v>108</v>
      </c>
      <c r="K3882" s="12" t="str">
        <f>+VLOOKUP(FACTURACION[[#This Row],[REFERENCIA]],CODINV,2,FALSE)</f>
        <v>MEDIDOR BK G4 C:1/2"</v>
      </c>
      <c r="L3882" s="12" t="str">
        <f>IF(VLOOKUP(FACTURACION[[#This Row],[REFERENCIA]],CODINV,3,FALSE)=0,"",VLOOKUP(FACTURACION[[#This Row],[REFERENCIA]],CODINV,3,FALSE))</f>
        <v>G4K MT 152MM</v>
      </c>
      <c r="M3882" s="12" t="str">
        <f>+VLOOKUP(FACTURACION[[#This Row],[REFERENCIA]],CODINV,4,FALSE)</f>
        <v>MEDIDORES</v>
      </c>
      <c r="N3882" s="12" t="str">
        <f>+VLOOKUP(FACTURACION[[#This Row],[REFERENCIA]],CODINV,5,FALSE)</f>
        <v>HONEYWELL</v>
      </c>
      <c r="O3882" s="3">
        <v>1</v>
      </c>
      <c r="P3882" s="31">
        <v>185000</v>
      </c>
      <c r="Q3882" s="24">
        <f>+FACTURACION[[#This Row],[CANTIDAD]]*FACTURACION[[#This Row],[VR UNITARIO]]/1000</f>
        <v>185</v>
      </c>
      <c r="R3882" s="3" t="str">
        <f>+VLOOKUP(FACTURACION[[#This Row],[NIT]],TABLACLIENTE,5,FALSE)</f>
        <v>MOSQUERA</v>
      </c>
    </row>
    <row r="3883" spans="3:18">
      <c r="C3883" s="29">
        <v>2016</v>
      </c>
      <c r="D3883" s="30" t="s">
        <v>705</v>
      </c>
      <c r="E3883" s="30">
        <f>MONTH(FACTURACION[[#This Row],[MES]]&amp;1)</f>
        <v>12</v>
      </c>
      <c r="F3883" s="223">
        <f>DATE(FACTURACION[[#This Row],[AÑO]],FACTURACION[[#This Row],[Mes numero]],1)</f>
        <v>42705</v>
      </c>
      <c r="G3883" s="160">
        <v>12468</v>
      </c>
      <c r="H3883" s="25">
        <v>890400869</v>
      </c>
      <c r="I3883" s="3" t="str">
        <f>+VLOOKUP(FACTURACION[[#This Row],[NIT]],TABLACLIENTE,2,FALSE)</f>
        <v>SURTIDORA DE GAS DEL CARIBE S.A. E.S.P. (SURTIGAS S.A. E.S.P.)</v>
      </c>
      <c r="J3883" s="3" t="s">
        <v>108</v>
      </c>
      <c r="K3883" s="12" t="str">
        <f>+VLOOKUP(FACTURACION[[#This Row],[REFERENCIA]],CODINV,2,FALSE)</f>
        <v>MEDIDOR BK G4 C:1/2"</v>
      </c>
      <c r="L3883" s="12" t="str">
        <f>IF(VLOOKUP(FACTURACION[[#This Row],[REFERENCIA]],CODINV,3,FALSE)=0,"",VLOOKUP(FACTURACION[[#This Row],[REFERENCIA]],CODINV,3,FALSE))</f>
        <v>G4K MT 152MM</v>
      </c>
      <c r="M3883" s="12" t="str">
        <f>+VLOOKUP(FACTURACION[[#This Row],[REFERENCIA]],CODINV,4,FALSE)</f>
        <v>MEDIDORES</v>
      </c>
      <c r="N3883" s="12" t="str">
        <f>+VLOOKUP(FACTURACION[[#This Row],[REFERENCIA]],CODINV,5,FALSE)</f>
        <v>HONEYWELL</v>
      </c>
      <c r="O3883" s="3">
        <v>150</v>
      </c>
      <c r="P3883" s="31">
        <v>202510</v>
      </c>
      <c r="Q3883" s="24">
        <f>+FACTURACION[[#This Row],[CANTIDAD]]*FACTURACION[[#This Row],[VR UNITARIO]]/1000</f>
        <v>30376.5</v>
      </c>
      <c r="R3883" s="3" t="str">
        <f>+VLOOKUP(FACTURACION[[#This Row],[NIT]],TABLACLIENTE,5,FALSE)</f>
        <v>CARTAGENA</v>
      </c>
    </row>
    <row r="3884" spans="3:18">
      <c r="C3884" s="29">
        <v>2016</v>
      </c>
      <c r="D3884" s="30" t="s">
        <v>705</v>
      </c>
      <c r="E3884" s="30">
        <f>MONTH(FACTURACION[[#This Row],[MES]]&amp;1)</f>
        <v>12</v>
      </c>
      <c r="F3884" s="223">
        <f>DATE(FACTURACION[[#This Row],[AÑO]],FACTURACION[[#This Row],[Mes numero]],1)</f>
        <v>42705</v>
      </c>
      <c r="G3884" s="160">
        <v>12469</v>
      </c>
      <c r="H3884" s="25">
        <v>890400869</v>
      </c>
      <c r="I3884" s="3" t="str">
        <f>+VLOOKUP(FACTURACION[[#This Row],[NIT]],TABLACLIENTE,2,FALSE)</f>
        <v>SURTIDORA DE GAS DEL CARIBE S.A. E.S.P. (SURTIGAS S.A. E.S.P.)</v>
      </c>
      <c r="J3884" s="3" t="s">
        <v>108</v>
      </c>
      <c r="K3884" s="12" t="str">
        <f>+VLOOKUP(FACTURACION[[#This Row],[REFERENCIA]],CODINV,2,FALSE)</f>
        <v>MEDIDOR BK G4 C:1/2"</v>
      </c>
      <c r="L3884" s="12" t="str">
        <f>IF(VLOOKUP(FACTURACION[[#This Row],[REFERENCIA]],CODINV,3,FALSE)=0,"",VLOOKUP(FACTURACION[[#This Row],[REFERENCIA]],CODINV,3,FALSE))</f>
        <v>G4K MT 152MM</v>
      </c>
      <c r="M3884" s="12" t="str">
        <f>+VLOOKUP(FACTURACION[[#This Row],[REFERENCIA]],CODINV,4,FALSE)</f>
        <v>MEDIDORES</v>
      </c>
      <c r="N3884" s="12" t="str">
        <f>+VLOOKUP(FACTURACION[[#This Row],[REFERENCIA]],CODINV,5,FALSE)</f>
        <v>HONEYWELL</v>
      </c>
      <c r="O3884" s="3">
        <v>120</v>
      </c>
      <c r="P3884" s="31">
        <v>202510</v>
      </c>
      <c r="Q3884" s="24">
        <f>+FACTURACION[[#This Row],[CANTIDAD]]*FACTURACION[[#This Row],[VR UNITARIO]]/1000</f>
        <v>24301.200000000001</v>
      </c>
      <c r="R3884" s="3" t="str">
        <f>+VLOOKUP(FACTURACION[[#This Row],[NIT]],TABLACLIENTE,5,FALSE)</f>
        <v>CARTAGENA</v>
      </c>
    </row>
    <row r="3885" spans="3:18">
      <c r="C3885" s="29">
        <v>2016</v>
      </c>
      <c r="D3885" s="30" t="s">
        <v>705</v>
      </c>
      <c r="E3885" s="30">
        <f>MONTH(FACTURACION[[#This Row],[MES]]&amp;1)</f>
        <v>12</v>
      </c>
      <c r="F3885" s="223">
        <f>DATE(FACTURACION[[#This Row],[AÑO]],FACTURACION[[#This Row],[Mes numero]],1)</f>
        <v>42705</v>
      </c>
      <c r="G3885" s="160">
        <v>12514</v>
      </c>
      <c r="H3885" s="25">
        <v>800202395</v>
      </c>
      <c r="I3885" s="3" t="str">
        <f>+VLOOKUP(FACTURACION[[#This Row],[NIT]],TABLACLIENTE,2,FALSE)</f>
        <v>EFIGAS GAS NATURAL S.A. E.S.P. (EFIGAS S.A. E.S.P.)</v>
      </c>
      <c r="J3885" s="3" t="s">
        <v>20</v>
      </c>
      <c r="K3885" s="12" t="str">
        <f>+VLOOKUP(FACTURACION[[#This Row],[REFERENCIA]],CODINV,2,FALSE)</f>
        <v xml:space="preserve">MEDIDOR AC-250 C: 3/4" CON CONECTORES </v>
      </c>
      <c r="L3885" s="12" t="str">
        <f>IF(VLOOKUP(FACTURACION[[#This Row],[REFERENCIA]],CODINV,3,FALSE)=0,"",VLOOKUP(FACTURACION[[#This Row],[REFERENCIA]],CODINV,3,FALSE))</f>
        <v/>
      </c>
      <c r="M3885" s="12" t="str">
        <f>+VLOOKUP(FACTURACION[[#This Row],[REFERENCIA]],CODINV,4,FALSE)</f>
        <v>MEDIDORES</v>
      </c>
      <c r="N3885" s="12" t="str">
        <f>+VLOOKUP(FACTURACION[[#This Row],[REFERENCIA]],CODINV,5,FALSE)</f>
        <v>HONEYWELL</v>
      </c>
      <c r="O3885" s="3">
        <v>20</v>
      </c>
      <c r="P3885" s="31">
        <v>403180</v>
      </c>
      <c r="Q3885" s="24">
        <f>+FACTURACION[[#This Row],[CANTIDAD]]*FACTURACION[[#This Row],[VR UNITARIO]]/1000</f>
        <v>8063.6</v>
      </c>
      <c r="R3885" s="3" t="str">
        <f>+VLOOKUP(FACTURACION[[#This Row],[NIT]],TABLACLIENTE,5,FALSE)</f>
        <v>MANIZALES</v>
      </c>
    </row>
    <row r="3886" spans="3:18">
      <c r="C3886" s="29">
        <v>2016</v>
      </c>
      <c r="D3886" s="30" t="s">
        <v>705</v>
      </c>
      <c r="E3886" s="30">
        <f>MONTH(FACTURACION[[#This Row],[MES]]&amp;1)</f>
        <v>12</v>
      </c>
      <c r="F3886" s="223">
        <f>DATE(FACTURACION[[#This Row],[AÑO]],FACTURACION[[#This Row],[Mes numero]],1)</f>
        <v>42705</v>
      </c>
      <c r="G3886" s="160">
        <v>12533</v>
      </c>
      <c r="H3886" s="25">
        <v>890101691</v>
      </c>
      <c r="I3886" s="3" t="str">
        <f>+VLOOKUP(FACTURACION[[#This Row],[NIT]],TABLACLIENTE,2,FALSE)</f>
        <v>GASES DEL CARIBE S.A.E.S.P. (GASCARIBE S.A E.S.P.)</v>
      </c>
      <c r="J3886" s="3" t="s">
        <v>20</v>
      </c>
      <c r="K3886" s="12" t="str">
        <f>+VLOOKUP(FACTURACION[[#This Row],[REFERENCIA]],CODINV,2,FALSE)</f>
        <v xml:space="preserve">MEDIDOR AC-250 C: 3/4" CON CONECTORES </v>
      </c>
      <c r="L3886" s="12" t="str">
        <f>IF(VLOOKUP(FACTURACION[[#This Row],[REFERENCIA]],CODINV,3,FALSE)=0,"",VLOOKUP(FACTURACION[[#This Row],[REFERENCIA]],CODINV,3,FALSE))</f>
        <v/>
      </c>
      <c r="M3886" s="12" t="str">
        <f>+VLOOKUP(FACTURACION[[#This Row],[REFERENCIA]],CODINV,4,FALSE)</f>
        <v>MEDIDORES</v>
      </c>
      <c r="N3886" s="12" t="str">
        <f>+VLOOKUP(FACTURACION[[#This Row],[REFERENCIA]],CODINV,5,FALSE)</f>
        <v>HONEYWELL</v>
      </c>
      <c r="O3886" s="3">
        <v>30</v>
      </c>
      <c r="P3886" s="31">
        <v>313901</v>
      </c>
      <c r="Q3886" s="24">
        <f>+FACTURACION[[#This Row],[CANTIDAD]]*FACTURACION[[#This Row],[VR UNITARIO]]/1000</f>
        <v>9417.0300000000007</v>
      </c>
      <c r="R3886" s="3" t="str">
        <f>+VLOOKUP(FACTURACION[[#This Row],[NIT]],TABLACLIENTE,5,FALSE)</f>
        <v>BARRANQUILLA</v>
      </c>
    </row>
    <row r="3887" spans="3:18">
      <c r="C3887" s="29">
        <v>2016</v>
      </c>
      <c r="D3887" s="30" t="s">
        <v>705</v>
      </c>
      <c r="E3887" s="30">
        <f>MONTH(FACTURACION[[#This Row],[MES]]&amp;1)</f>
        <v>12</v>
      </c>
      <c r="F3887" s="223">
        <f>DATE(FACTURACION[[#This Row],[AÑO]],FACTURACION[[#This Row],[Mes numero]],1)</f>
        <v>42705</v>
      </c>
      <c r="G3887" s="160">
        <v>12483</v>
      </c>
      <c r="H3887" s="25">
        <v>800021272</v>
      </c>
      <c r="I3887" s="3" t="str">
        <f>+VLOOKUP(FACTURACION[[#This Row],[NIT]],TABLACLIENTE,2,FALSE)</f>
        <v>GASES DEL LLANO S.A. E.S.P (LLANOGAS S.A. E.S.P.)</v>
      </c>
      <c r="J3887" s="3" t="s">
        <v>20</v>
      </c>
      <c r="K3887" s="12" t="str">
        <f>+VLOOKUP(FACTURACION[[#This Row],[REFERENCIA]],CODINV,2,FALSE)</f>
        <v xml:space="preserve">MEDIDOR AC-250 C: 3/4" CON CONECTORES </v>
      </c>
      <c r="L3887" s="12" t="str">
        <f>IF(VLOOKUP(FACTURACION[[#This Row],[REFERENCIA]],CODINV,3,FALSE)=0,"",VLOOKUP(FACTURACION[[#This Row],[REFERENCIA]],CODINV,3,FALSE))</f>
        <v/>
      </c>
      <c r="M3887" s="12" t="str">
        <f>+VLOOKUP(FACTURACION[[#This Row],[REFERENCIA]],CODINV,4,FALSE)</f>
        <v>MEDIDORES</v>
      </c>
      <c r="N3887" s="12" t="str">
        <f>+VLOOKUP(FACTURACION[[#This Row],[REFERENCIA]],CODINV,5,FALSE)</f>
        <v>HONEYWELL</v>
      </c>
      <c r="O3887" s="3">
        <v>20</v>
      </c>
      <c r="P3887" s="31">
        <v>420392</v>
      </c>
      <c r="Q3887" s="24">
        <f>+FACTURACION[[#This Row],[CANTIDAD]]*FACTURACION[[#This Row],[VR UNITARIO]]/1000</f>
        <v>8407.84</v>
      </c>
      <c r="R3887" s="3" t="str">
        <f>+VLOOKUP(FACTURACION[[#This Row],[NIT]],TABLACLIENTE,5,FALSE)</f>
        <v>VILLAVICENCIO</v>
      </c>
    </row>
    <row r="3888" spans="3:18">
      <c r="C3888" s="29">
        <v>2016</v>
      </c>
      <c r="D3888" s="30" t="s">
        <v>705</v>
      </c>
      <c r="E3888" s="30">
        <f>MONTH(FACTURACION[[#This Row],[MES]]&amp;1)</f>
        <v>12</v>
      </c>
      <c r="F3888" s="223">
        <f>DATE(FACTURACION[[#This Row],[AÑO]],FACTURACION[[#This Row],[Mes numero]],1)</f>
        <v>42705</v>
      </c>
      <c r="G3888" s="160">
        <v>12462</v>
      </c>
      <c r="H3888" s="25">
        <v>890501073</v>
      </c>
      <c r="I3888" s="3" t="str">
        <f>+VLOOKUP(FACTURACION[[#This Row],[NIT]],TABLACLIENTE,2,FALSE)</f>
        <v>COMERCIAL INDUSTRIAL NACIONAL S.A. CINSA</v>
      </c>
      <c r="J3888" s="3" t="s">
        <v>21</v>
      </c>
      <c r="K3888" s="12" t="str">
        <f>+VLOOKUP(FACTURACION[[#This Row],[REFERENCIA]],CODINV,2,FALSE)</f>
        <v>MEDIDOR AC-630 C:1 1/4" MAOP 25PSIG CON CONECTORES</v>
      </c>
      <c r="L3888" s="12" t="str">
        <f>IF(VLOOKUP(FACTURACION[[#This Row],[REFERENCIA]],CODINV,3,FALSE)=0,"",VLOOKUP(FACTURACION[[#This Row],[REFERENCIA]],CODINV,3,FALSE))</f>
        <v/>
      </c>
      <c r="M3888" s="12" t="str">
        <f>+VLOOKUP(FACTURACION[[#This Row],[REFERENCIA]],CODINV,4,FALSE)</f>
        <v>MEDIDORES</v>
      </c>
      <c r="N3888" s="12" t="str">
        <f>+VLOOKUP(FACTURACION[[#This Row],[REFERENCIA]],CODINV,5,FALSE)</f>
        <v>HONEYWELL</v>
      </c>
      <c r="O3888" s="3">
        <v>2</v>
      </c>
      <c r="P3888" s="31">
        <v>1980000</v>
      </c>
      <c r="Q3888" s="24">
        <f>+FACTURACION[[#This Row],[CANTIDAD]]*FACTURACION[[#This Row],[VR UNITARIO]]/1000</f>
        <v>3960</v>
      </c>
      <c r="R3888" s="3" t="str">
        <f>+VLOOKUP(FACTURACION[[#This Row],[NIT]],TABLACLIENTE,5,FALSE)</f>
        <v>CUCUTA</v>
      </c>
    </row>
    <row r="3889" spans="3:18">
      <c r="C3889" s="29">
        <v>2016</v>
      </c>
      <c r="D3889" s="30" t="s">
        <v>705</v>
      </c>
      <c r="E3889" s="30">
        <f>MONTH(FACTURACION[[#This Row],[MES]]&amp;1)</f>
        <v>12</v>
      </c>
      <c r="F3889" s="223">
        <f>DATE(FACTURACION[[#This Row],[AÑO]],FACTURACION[[#This Row],[Mes numero]],1)</f>
        <v>42705</v>
      </c>
      <c r="G3889" s="160">
        <v>12511</v>
      </c>
      <c r="H3889" s="25">
        <v>800202395</v>
      </c>
      <c r="I3889" s="3" t="str">
        <f>+VLOOKUP(FACTURACION[[#This Row],[NIT]],TABLACLIENTE,2,FALSE)</f>
        <v>EFIGAS GAS NATURAL S.A. E.S.P. (EFIGAS S.A. E.S.P.)</v>
      </c>
      <c r="J3889" s="3" t="s">
        <v>27</v>
      </c>
      <c r="K3889" s="12" t="str">
        <f>+VLOOKUP(FACTURACION[[#This Row],[REFERENCIA]],CODINV,2,FALSE)</f>
        <v>MEDIDOR AL-800 C:1 1/2" MAOP 100 PSIG</v>
      </c>
      <c r="L3889" s="12" t="str">
        <f>IF(VLOOKUP(FACTURACION[[#This Row],[REFERENCIA]],CODINV,3,FALSE)=0,"",VLOOKUP(FACTURACION[[#This Row],[REFERENCIA]],CODINV,3,FALSE))</f>
        <v/>
      </c>
      <c r="M3889" s="12" t="str">
        <f>+VLOOKUP(FACTURACION[[#This Row],[REFERENCIA]],CODINV,4,FALSE)</f>
        <v>MEDIDORES</v>
      </c>
      <c r="N3889" s="12" t="str">
        <f>+VLOOKUP(FACTURACION[[#This Row],[REFERENCIA]],CODINV,5,FALSE)</f>
        <v>HONEYWELL</v>
      </c>
      <c r="O3889" s="3">
        <v>1</v>
      </c>
      <c r="P3889" s="31">
        <v>4650000</v>
      </c>
      <c r="Q3889" s="24">
        <f>+FACTURACION[[#This Row],[CANTIDAD]]*FACTURACION[[#This Row],[VR UNITARIO]]/1000</f>
        <v>4650</v>
      </c>
      <c r="R3889" s="3" t="str">
        <f>+VLOOKUP(FACTURACION[[#This Row],[NIT]],TABLACLIENTE,5,FALSE)</f>
        <v>MANIZALES</v>
      </c>
    </row>
    <row r="3890" spans="3:18">
      <c r="C3890" s="29">
        <v>2016</v>
      </c>
      <c r="D3890" s="30" t="s">
        <v>705</v>
      </c>
      <c r="E3890" s="30">
        <f>MONTH(FACTURACION[[#This Row],[MES]]&amp;1)</f>
        <v>12</v>
      </c>
      <c r="F3890" s="223">
        <f>DATE(FACTURACION[[#This Row],[AÑO]],FACTURACION[[#This Row],[Mes numero]],1)</f>
        <v>42705</v>
      </c>
      <c r="G3890" s="160">
        <v>12519</v>
      </c>
      <c r="H3890" s="25">
        <v>800202395</v>
      </c>
      <c r="I3890" s="3" t="str">
        <f>+VLOOKUP(FACTURACION[[#This Row],[NIT]],TABLACLIENTE,2,FALSE)</f>
        <v>EFIGAS GAS NATURAL S.A. E.S.P. (EFIGAS S.A. E.S.P.)</v>
      </c>
      <c r="J3890" s="3" t="s">
        <v>27</v>
      </c>
      <c r="K3890" s="12" t="str">
        <f>+VLOOKUP(FACTURACION[[#This Row],[REFERENCIA]],CODINV,2,FALSE)</f>
        <v>MEDIDOR AL-800 C:1 1/2" MAOP 100 PSIG</v>
      </c>
      <c r="L3890" s="12" t="str">
        <f>IF(VLOOKUP(FACTURACION[[#This Row],[REFERENCIA]],CODINV,3,FALSE)=0,"",VLOOKUP(FACTURACION[[#This Row],[REFERENCIA]],CODINV,3,FALSE))</f>
        <v/>
      </c>
      <c r="M3890" s="12" t="str">
        <f>+VLOOKUP(FACTURACION[[#This Row],[REFERENCIA]],CODINV,4,FALSE)</f>
        <v>MEDIDORES</v>
      </c>
      <c r="N3890" s="12" t="str">
        <f>+VLOOKUP(FACTURACION[[#This Row],[REFERENCIA]],CODINV,5,FALSE)</f>
        <v>HONEYWELL</v>
      </c>
      <c r="O3890" s="3">
        <v>1</v>
      </c>
      <c r="P3890" s="31">
        <v>4650000</v>
      </c>
      <c r="Q3890" s="24">
        <f>+FACTURACION[[#This Row],[CANTIDAD]]*FACTURACION[[#This Row],[VR UNITARIO]]/1000</f>
        <v>4650</v>
      </c>
      <c r="R3890" s="3" t="str">
        <f>+VLOOKUP(FACTURACION[[#This Row],[NIT]],TABLACLIENTE,5,FALSE)</f>
        <v>MANIZALES</v>
      </c>
    </row>
    <row r="3891" spans="3:18">
      <c r="C3891" s="29">
        <v>2016</v>
      </c>
      <c r="D3891" s="30" t="s">
        <v>705</v>
      </c>
      <c r="E3891" s="30">
        <f>MONTH(FACTURACION[[#This Row],[MES]]&amp;1)</f>
        <v>12</v>
      </c>
      <c r="F3891" s="223">
        <f>DATE(FACTURACION[[#This Row],[AÑO]],FACTURACION[[#This Row],[Mes numero]],1)</f>
        <v>42705</v>
      </c>
      <c r="G3891" s="160">
        <v>12520</v>
      </c>
      <c r="H3891" s="25">
        <v>800202395</v>
      </c>
      <c r="I3891" s="3" t="str">
        <f>+VLOOKUP(FACTURACION[[#This Row],[NIT]],TABLACLIENTE,2,FALSE)</f>
        <v>EFIGAS GAS NATURAL S.A. E.S.P. (EFIGAS S.A. E.S.P.)</v>
      </c>
      <c r="J3891" s="3" t="s">
        <v>27</v>
      </c>
      <c r="K3891" s="12" t="str">
        <f>+VLOOKUP(FACTURACION[[#This Row],[REFERENCIA]],CODINV,2,FALSE)</f>
        <v>MEDIDOR AL-800 C:1 1/2" MAOP 100 PSIG</v>
      </c>
      <c r="L3891" s="12" t="str">
        <f>IF(VLOOKUP(FACTURACION[[#This Row],[REFERENCIA]],CODINV,3,FALSE)=0,"",VLOOKUP(FACTURACION[[#This Row],[REFERENCIA]],CODINV,3,FALSE))</f>
        <v/>
      </c>
      <c r="M3891" s="12" t="str">
        <f>+VLOOKUP(FACTURACION[[#This Row],[REFERENCIA]],CODINV,4,FALSE)</f>
        <v>MEDIDORES</v>
      </c>
      <c r="N3891" s="12" t="str">
        <f>+VLOOKUP(FACTURACION[[#This Row],[REFERENCIA]],CODINV,5,FALSE)</f>
        <v>HONEYWELL</v>
      </c>
      <c r="O3891" s="3">
        <v>1</v>
      </c>
      <c r="P3891" s="31">
        <v>4650000</v>
      </c>
      <c r="Q3891" s="24">
        <f>+FACTURACION[[#This Row],[CANTIDAD]]*FACTURACION[[#This Row],[VR UNITARIO]]/1000</f>
        <v>4650</v>
      </c>
      <c r="R3891" s="3" t="str">
        <f>+VLOOKUP(FACTURACION[[#This Row],[NIT]],TABLACLIENTE,5,FALSE)</f>
        <v>MANIZALES</v>
      </c>
    </row>
    <row r="3892" spans="3:18">
      <c r="C3892" s="29">
        <v>2016</v>
      </c>
      <c r="D3892" s="30" t="s">
        <v>705</v>
      </c>
      <c r="E3892" s="30">
        <f>MONTH(FACTURACION[[#This Row],[MES]]&amp;1)</f>
        <v>12</v>
      </c>
      <c r="F3892" s="223">
        <f>DATE(FACTURACION[[#This Row],[AÑO]],FACTURACION[[#This Row],[Mes numero]],1)</f>
        <v>42705</v>
      </c>
      <c r="G3892" s="160">
        <v>12511</v>
      </c>
      <c r="H3892" s="25">
        <v>800202395</v>
      </c>
      <c r="I3892" s="3" t="str">
        <f>+VLOOKUP(FACTURACION[[#This Row],[NIT]],TABLACLIENTE,2,FALSE)</f>
        <v>EFIGAS GAS NATURAL S.A. E.S.P. (EFIGAS S.A. E.S.P.)</v>
      </c>
      <c r="J3892" s="3" t="s">
        <v>921</v>
      </c>
      <c r="K3892" s="12" t="str">
        <f>+VLOOKUP(FACTURACION[[#This Row],[REFERENCIA]],CODINV,2,FALSE)</f>
        <v>MEDIDOR AL-1000 C:1 1/2" MAOP 100 PSIG</v>
      </c>
      <c r="L3892" s="12" t="str">
        <f>IF(VLOOKUP(FACTURACION[[#This Row],[REFERENCIA]],CODINV,3,FALSE)=0,"",VLOOKUP(FACTURACION[[#This Row],[REFERENCIA]],CODINV,3,FALSE))</f>
        <v/>
      </c>
      <c r="M3892" s="12" t="str">
        <f>+VLOOKUP(FACTURACION[[#This Row],[REFERENCIA]],CODINV,4,FALSE)</f>
        <v>MEDIDORES</v>
      </c>
      <c r="N3892" s="12" t="str">
        <f>+VLOOKUP(FACTURACION[[#This Row],[REFERENCIA]],CODINV,5,FALSE)</f>
        <v>HONEYWELL</v>
      </c>
      <c r="O3892" s="3">
        <v>1</v>
      </c>
      <c r="P3892" s="31">
        <v>5800000</v>
      </c>
      <c r="Q3892" s="24">
        <f>+FACTURACION[[#This Row],[CANTIDAD]]*FACTURACION[[#This Row],[VR UNITARIO]]/1000</f>
        <v>5800</v>
      </c>
      <c r="R3892" s="3" t="str">
        <f>+VLOOKUP(FACTURACION[[#This Row],[NIT]],TABLACLIENTE,5,FALSE)</f>
        <v>MANIZALES</v>
      </c>
    </row>
    <row r="3893" spans="3:18">
      <c r="C3893" s="29">
        <v>2016</v>
      </c>
      <c r="D3893" s="30" t="s">
        <v>705</v>
      </c>
      <c r="E3893" s="30">
        <f>MONTH(FACTURACION[[#This Row],[MES]]&amp;1)</f>
        <v>12</v>
      </c>
      <c r="F3893" s="223">
        <f>DATE(FACTURACION[[#This Row],[AÑO]],FACTURACION[[#This Row],[Mes numero]],1)</f>
        <v>42705</v>
      </c>
      <c r="G3893" s="160">
        <v>12519</v>
      </c>
      <c r="H3893" s="25">
        <v>800202395</v>
      </c>
      <c r="I3893" s="3" t="str">
        <f>+VLOOKUP(FACTURACION[[#This Row],[NIT]],TABLACLIENTE,2,FALSE)</f>
        <v>EFIGAS GAS NATURAL S.A. E.S.P. (EFIGAS S.A. E.S.P.)</v>
      </c>
      <c r="J3893" s="3" t="s">
        <v>921</v>
      </c>
      <c r="K3893" s="12" t="str">
        <f>+VLOOKUP(FACTURACION[[#This Row],[REFERENCIA]],CODINV,2,FALSE)</f>
        <v>MEDIDOR AL-1000 C:1 1/2" MAOP 100 PSIG</v>
      </c>
      <c r="L3893" s="12" t="str">
        <f>IF(VLOOKUP(FACTURACION[[#This Row],[REFERENCIA]],CODINV,3,FALSE)=0,"",VLOOKUP(FACTURACION[[#This Row],[REFERENCIA]],CODINV,3,FALSE))</f>
        <v/>
      </c>
      <c r="M3893" s="12" t="str">
        <f>+VLOOKUP(FACTURACION[[#This Row],[REFERENCIA]],CODINV,4,FALSE)</f>
        <v>MEDIDORES</v>
      </c>
      <c r="N3893" s="12" t="str">
        <f>+VLOOKUP(FACTURACION[[#This Row],[REFERENCIA]],CODINV,5,FALSE)</f>
        <v>HONEYWELL</v>
      </c>
      <c r="O3893" s="3">
        <v>1</v>
      </c>
      <c r="P3893" s="31">
        <v>5800000</v>
      </c>
      <c r="Q3893" s="24">
        <f>+FACTURACION[[#This Row],[CANTIDAD]]*FACTURACION[[#This Row],[VR UNITARIO]]/1000</f>
        <v>5800</v>
      </c>
      <c r="R3893" s="3" t="str">
        <f>+VLOOKUP(FACTURACION[[#This Row],[NIT]],TABLACLIENTE,5,FALSE)</f>
        <v>MANIZALES</v>
      </c>
    </row>
    <row r="3894" spans="3:18">
      <c r="C3894" s="29">
        <v>2016</v>
      </c>
      <c r="D3894" s="30" t="s">
        <v>705</v>
      </c>
      <c r="E3894" s="30">
        <f>MONTH(FACTURACION[[#This Row],[MES]]&amp;1)</f>
        <v>12</v>
      </c>
      <c r="F3894" s="223">
        <f>DATE(FACTURACION[[#This Row],[AÑO]],FACTURACION[[#This Row],[Mes numero]],1)</f>
        <v>42705</v>
      </c>
      <c r="G3894" s="160">
        <v>12520</v>
      </c>
      <c r="H3894" s="25">
        <v>800202395</v>
      </c>
      <c r="I3894" s="3" t="str">
        <f>+VLOOKUP(FACTURACION[[#This Row],[NIT]],TABLACLIENTE,2,FALSE)</f>
        <v>EFIGAS GAS NATURAL S.A. E.S.P. (EFIGAS S.A. E.S.P.)</v>
      </c>
      <c r="J3894" s="3" t="s">
        <v>921</v>
      </c>
      <c r="K3894" s="12" t="str">
        <f>+VLOOKUP(FACTURACION[[#This Row],[REFERENCIA]],CODINV,2,FALSE)</f>
        <v>MEDIDOR AL-1000 C:1 1/2" MAOP 100 PSIG</v>
      </c>
      <c r="L3894" s="12" t="str">
        <f>IF(VLOOKUP(FACTURACION[[#This Row],[REFERENCIA]],CODINV,3,FALSE)=0,"",VLOOKUP(FACTURACION[[#This Row],[REFERENCIA]],CODINV,3,FALSE))</f>
        <v/>
      </c>
      <c r="M3894" s="12" t="str">
        <f>+VLOOKUP(FACTURACION[[#This Row],[REFERENCIA]],CODINV,4,FALSE)</f>
        <v>MEDIDORES</v>
      </c>
      <c r="N3894" s="12" t="str">
        <f>+VLOOKUP(FACTURACION[[#This Row],[REFERENCIA]],CODINV,5,FALSE)</f>
        <v>HONEYWELL</v>
      </c>
      <c r="O3894" s="3">
        <v>1</v>
      </c>
      <c r="P3894" s="31">
        <v>5800000</v>
      </c>
      <c r="Q3894" s="24">
        <f>+FACTURACION[[#This Row],[CANTIDAD]]*FACTURACION[[#This Row],[VR UNITARIO]]/1000</f>
        <v>5800</v>
      </c>
      <c r="R3894" s="3" t="str">
        <f>+VLOOKUP(FACTURACION[[#This Row],[NIT]],TABLACLIENTE,5,FALSE)</f>
        <v>MANIZALES</v>
      </c>
    </row>
    <row r="3895" spans="3:18">
      <c r="C3895" s="29">
        <v>2016</v>
      </c>
      <c r="D3895" s="30" t="s">
        <v>705</v>
      </c>
      <c r="E3895" s="30">
        <f>MONTH(FACTURACION[[#This Row],[MES]]&amp;1)</f>
        <v>12</v>
      </c>
      <c r="F3895" s="223">
        <f>DATE(FACTURACION[[#This Row],[AÑO]],FACTURACION[[#This Row],[Mes numero]],1)</f>
        <v>42705</v>
      </c>
      <c r="G3895" s="160">
        <v>12514</v>
      </c>
      <c r="H3895" s="25">
        <v>800202395</v>
      </c>
      <c r="I3895" s="3" t="str">
        <f>+VLOOKUP(FACTURACION[[#This Row],[NIT]],TABLACLIENTE,2,FALSE)</f>
        <v>EFIGAS GAS NATURAL S.A. E.S.P. (EFIGAS S.A. E.S.P.)</v>
      </c>
      <c r="J3895" s="3" t="s">
        <v>262</v>
      </c>
      <c r="K3895" s="12" t="str">
        <f>+VLOOKUP(FACTURACION[[#This Row],[REFERENCIA]],CODINV,2,FALSE)</f>
        <v>MEDIDOR AL-425 C:1 1/4" MAOP 25 PSIG</v>
      </c>
      <c r="L3895" s="12" t="str">
        <f>IF(VLOOKUP(FACTURACION[[#This Row],[REFERENCIA]],CODINV,3,FALSE)=0,"",VLOOKUP(FACTURACION[[#This Row],[REFERENCIA]],CODINV,3,FALSE))</f>
        <v/>
      </c>
      <c r="M3895" s="12" t="str">
        <f>+VLOOKUP(FACTURACION[[#This Row],[REFERENCIA]],CODINV,4,FALSE)</f>
        <v>MEDIDORES</v>
      </c>
      <c r="N3895" s="12" t="str">
        <f>+VLOOKUP(FACTURACION[[#This Row],[REFERENCIA]],CODINV,5,FALSE)</f>
        <v>HONEYWELL</v>
      </c>
      <c r="O3895" s="3">
        <v>5</v>
      </c>
      <c r="P3895" s="31">
        <v>735211</v>
      </c>
      <c r="Q3895" s="24">
        <f>+FACTURACION[[#This Row],[CANTIDAD]]*FACTURACION[[#This Row],[VR UNITARIO]]/1000</f>
        <v>3676.0549999999998</v>
      </c>
      <c r="R3895" s="3" t="str">
        <f>+VLOOKUP(FACTURACION[[#This Row],[NIT]],TABLACLIENTE,5,FALSE)</f>
        <v>MANIZALES</v>
      </c>
    </row>
    <row r="3896" spans="3:18">
      <c r="C3896" s="29">
        <v>2016</v>
      </c>
      <c r="D3896" s="30" t="s">
        <v>705</v>
      </c>
      <c r="E3896" s="30">
        <f>MONTH(FACTURACION[[#This Row],[MES]]&amp;1)</f>
        <v>12</v>
      </c>
      <c r="F3896" s="223">
        <f>DATE(FACTURACION[[#This Row],[AÑO]],FACTURACION[[#This Row],[Mes numero]],1)</f>
        <v>42705</v>
      </c>
      <c r="G3896" s="160">
        <v>12533</v>
      </c>
      <c r="H3896" s="25">
        <v>890101691</v>
      </c>
      <c r="I3896" s="3" t="str">
        <f>+VLOOKUP(FACTURACION[[#This Row],[NIT]],TABLACLIENTE,2,FALSE)</f>
        <v>GASES DEL CARIBE S.A.E.S.P. (GASCARIBE S.A E.S.P.)</v>
      </c>
      <c r="J3896" s="3" t="s">
        <v>262</v>
      </c>
      <c r="K3896" s="12" t="str">
        <f>+VLOOKUP(FACTURACION[[#This Row],[REFERENCIA]],CODINV,2,FALSE)</f>
        <v>MEDIDOR AL-425 C:1 1/4" MAOP 25 PSIG</v>
      </c>
      <c r="L3896" s="12" t="str">
        <f>IF(VLOOKUP(FACTURACION[[#This Row],[REFERENCIA]],CODINV,3,FALSE)=0,"",VLOOKUP(FACTURACION[[#This Row],[REFERENCIA]],CODINV,3,FALSE))</f>
        <v/>
      </c>
      <c r="M3896" s="12" t="str">
        <f>+VLOOKUP(FACTURACION[[#This Row],[REFERENCIA]],CODINV,4,FALSE)</f>
        <v>MEDIDORES</v>
      </c>
      <c r="N3896" s="12" t="str">
        <f>+VLOOKUP(FACTURACION[[#This Row],[REFERENCIA]],CODINV,5,FALSE)</f>
        <v>HONEYWELL</v>
      </c>
      <c r="O3896" s="3">
        <v>15</v>
      </c>
      <c r="P3896" s="31">
        <v>649210</v>
      </c>
      <c r="Q3896" s="24">
        <f>+FACTURACION[[#This Row],[CANTIDAD]]*FACTURACION[[#This Row],[VR UNITARIO]]/1000</f>
        <v>9738.15</v>
      </c>
      <c r="R3896" s="3" t="str">
        <f>+VLOOKUP(FACTURACION[[#This Row],[NIT]],TABLACLIENTE,5,FALSE)</f>
        <v>BARRANQUILLA</v>
      </c>
    </row>
    <row r="3897" spans="3:18">
      <c r="C3897" s="29">
        <v>2016</v>
      </c>
      <c r="D3897" s="30" t="s">
        <v>705</v>
      </c>
      <c r="E3897" s="30">
        <f>MONTH(FACTURACION[[#This Row],[MES]]&amp;1)</f>
        <v>12</v>
      </c>
      <c r="F3897" s="223">
        <f>DATE(FACTURACION[[#This Row],[AÑO]],FACTURACION[[#This Row],[Mes numero]],1)</f>
        <v>42705</v>
      </c>
      <c r="G3897" s="160">
        <v>12483</v>
      </c>
      <c r="H3897" s="25">
        <v>800021272</v>
      </c>
      <c r="I3897" s="3" t="str">
        <f>+VLOOKUP(FACTURACION[[#This Row],[NIT]],TABLACLIENTE,2,FALSE)</f>
        <v>GASES DEL LLANO S.A. E.S.P (LLANOGAS S.A. E.S.P.)</v>
      </c>
      <c r="J3897" s="3" t="s">
        <v>262</v>
      </c>
      <c r="K3897" s="12" t="str">
        <f>+VLOOKUP(FACTURACION[[#This Row],[REFERENCIA]],CODINV,2,FALSE)</f>
        <v>MEDIDOR AL-425 C:1 1/4" MAOP 25 PSIG</v>
      </c>
      <c r="L3897" s="12" t="str">
        <f>IF(VLOOKUP(FACTURACION[[#This Row],[REFERENCIA]],CODINV,3,FALSE)=0,"",VLOOKUP(FACTURACION[[#This Row],[REFERENCIA]],CODINV,3,FALSE))</f>
        <v/>
      </c>
      <c r="M3897" s="12" t="str">
        <f>+VLOOKUP(FACTURACION[[#This Row],[REFERENCIA]],CODINV,4,FALSE)</f>
        <v>MEDIDORES</v>
      </c>
      <c r="N3897" s="12" t="str">
        <f>+VLOOKUP(FACTURACION[[#This Row],[REFERENCIA]],CODINV,5,FALSE)</f>
        <v>HONEYWELL</v>
      </c>
      <c r="O3897" s="3">
        <v>4</v>
      </c>
      <c r="P3897" s="31">
        <v>744694</v>
      </c>
      <c r="Q3897" s="24">
        <f>+FACTURACION[[#This Row],[CANTIDAD]]*FACTURACION[[#This Row],[VR UNITARIO]]/1000</f>
        <v>2978.7759999999998</v>
      </c>
      <c r="R3897" s="3" t="str">
        <f>+VLOOKUP(FACTURACION[[#This Row],[NIT]],TABLACLIENTE,5,FALSE)</f>
        <v>VILLAVICENCIO</v>
      </c>
    </row>
    <row r="3898" spans="3:18">
      <c r="C3898" s="29">
        <v>2016</v>
      </c>
      <c r="D3898" s="30" t="s">
        <v>705</v>
      </c>
      <c r="E3898" s="30">
        <f>MONTH(FACTURACION[[#This Row],[MES]]&amp;1)</f>
        <v>12</v>
      </c>
      <c r="F3898" s="223">
        <f>DATE(FACTURACION[[#This Row],[AÑO]],FACTURACION[[#This Row],[Mes numero]],1)</f>
        <v>42705</v>
      </c>
      <c r="G3898" s="160">
        <v>12485</v>
      </c>
      <c r="H3898" s="25">
        <v>822001073</v>
      </c>
      <c r="I3898" s="3" t="str">
        <f>+VLOOKUP(FACTURACION[[#This Row],[NIT]],TABLACLIENTE,2,FALSE)</f>
        <v>MADIGAS INGENIEROS S.A. E.S.P.</v>
      </c>
      <c r="J3898" s="3" t="s">
        <v>262</v>
      </c>
      <c r="K3898" s="12" t="str">
        <f>+VLOOKUP(FACTURACION[[#This Row],[REFERENCIA]],CODINV,2,FALSE)</f>
        <v>MEDIDOR AL-425 C:1 1/4" MAOP 25 PSIG</v>
      </c>
      <c r="L3898" s="12" t="str">
        <f>IF(VLOOKUP(FACTURACION[[#This Row],[REFERENCIA]],CODINV,3,FALSE)=0,"",VLOOKUP(FACTURACION[[#This Row],[REFERENCIA]],CODINV,3,FALSE))</f>
        <v/>
      </c>
      <c r="M3898" s="12" t="str">
        <f>+VLOOKUP(FACTURACION[[#This Row],[REFERENCIA]],CODINV,4,FALSE)</f>
        <v>MEDIDORES</v>
      </c>
      <c r="N3898" s="12" t="str">
        <f>+VLOOKUP(FACTURACION[[#This Row],[REFERENCIA]],CODINV,5,FALSE)</f>
        <v>HONEYWELL</v>
      </c>
      <c r="O3898" s="3">
        <v>5</v>
      </c>
      <c r="P3898" s="31">
        <v>720000</v>
      </c>
      <c r="Q3898" s="24">
        <f>+FACTURACION[[#This Row],[CANTIDAD]]*FACTURACION[[#This Row],[VR UNITARIO]]/1000</f>
        <v>3600</v>
      </c>
      <c r="R3898" s="3" t="str">
        <f>+VLOOKUP(FACTURACION[[#This Row],[NIT]],TABLACLIENTE,5,FALSE)</f>
        <v>ACACIAS</v>
      </c>
    </row>
    <row r="3899" spans="3:18">
      <c r="C3899" s="29">
        <v>2016</v>
      </c>
      <c r="D3899" s="30" t="s">
        <v>705</v>
      </c>
      <c r="E3899" s="30">
        <f>MONTH(FACTURACION[[#This Row],[MES]]&amp;1)</f>
        <v>12</v>
      </c>
      <c r="F3899" s="223">
        <f>DATE(FACTURACION[[#This Row],[AÑO]],FACTURACION[[#This Row],[Mes numero]],1)</f>
        <v>42705</v>
      </c>
      <c r="G3899" s="160">
        <v>12482</v>
      </c>
      <c r="H3899" s="25">
        <v>890101691</v>
      </c>
      <c r="I3899" s="3" t="str">
        <f>+VLOOKUP(FACTURACION[[#This Row],[NIT]],TABLACLIENTE,2,FALSE)</f>
        <v>GASES DEL CARIBE S.A.E.S.P. (GASCARIBE S.A E.S.P.)</v>
      </c>
      <c r="J3899" s="3" t="s">
        <v>215</v>
      </c>
      <c r="K3899" s="12" t="str">
        <f>+VLOOKUP(FACTURACION[[#This Row],[REFERENCIA]],CODINV,2,FALSE)</f>
        <v>COUPLING ELSTER MECANICO 1/2 IPS</v>
      </c>
      <c r="L3899" s="12" t="str">
        <f>IF(VLOOKUP(FACTURACION[[#This Row],[REFERENCIA]],CODINV,3,FALSE)=0,"",VLOOKUP(FACTURACION[[#This Row],[REFERENCIA]],CODINV,3,FALSE))</f>
        <v>50740</v>
      </c>
      <c r="M3899" s="12" t="str">
        <f>+VLOOKUP(FACTURACION[[#This Row],[REFERENCIA]],CODINV,4,FALSE)</f>
        <v>REPUESTOS Y ACCESORIOS</v>
      </c>
      <c r="N3899" s="12" t="str">
        <f>+VLOOKUP(FACTURACION[[#This Row],[REFERENCIA]],CODINV,5,FALSE)</f>
        <v>HONEYWELL</v>
      </c>
      <c r="O3899" s="3">
        <v>567</v>
      </c>
      <c r="P3899" s="31">
        <v>114527</v>
      </c>
      <c r="Q3899" s="24">
        <f>+FACTURACION[[#This Row],[CANTIDAD]]*FACTURACION[[#This Row],[VR UNITARIO]]/1000</f>
        <v>64936.809000000001</v>
      </c>
      <c r="R3899" s="3" t="str">
        <f>+VLOOKUP(FACTURACION[[#This Row],[NIT]],TABLACLIENTE,5,FALSE)</f>
        <v>BARRANQUILLA</v>
      </c>
    </row>
    <row r="3900" spans="3:18">
      <c r="C3900" s="29">
        <v>2016</v>
      </c>
      <c r="D3900" s="30" t="s">
        <v>705</v>
      </c>
      <c r="E3900" s="30">
        <f>MONTH(FACTURACION[[#This Row],[MES]]&amp;1)</f>
        <v>12</v>
      </c>
      <c r="F3900" s="223">
        <f>DATE(FACTURACION[[#This Row],[AÑO]],FACTURACION[[#This Row],[Mes numero]],1)</f>
        <v>42705</v>
      </c>
      <c r="G3900" s="160">
        <v>12482</v>
      </c>
      <c r="H3900" s="25">
        <v>890101691</v>
      </c>
      <c r="I3900" s="3" t="str">
        <f>+VLOOKUP(FACTURACION[[#This Row],[NIT]],TABLACLIENTE,2,FALSE)</f>
        <v>GASES DEL CARIBE S.A.E.S.P. (GASCARIBE S.A E.S.P.)</v>
      </c>
      <c r="J3900" s="3" t="s">
        <v>489</v>
      </c>
      <c r="K3900" s="12" t="str">
        <f>+VLOOKUP(FACTURACION[[#This Row],[REFERENCIA]],CODINV,2,FALSE)</f>
        <v>COUPLING MECANICO ELSTER 1/2</v>
      </c>
      <c r="L3900" s="12" t="str">
        <f>IF(VLOOKUP(FACTURACION[[#This Row],[REFERENCIA]],CODINV,3,FALSE)=0,"",VLOOKUP(FACTURACION[[#This Row],[REFERENCIA]],CODINV,3,FALSE))</f>
        <v>50056</v>
      </c>
      <c r="M3900" s="12" t="str">
        <f>+VLOOKUP(FACTURACION[[#This Row],[REFERENCIA]],CODINV,4,FALSE)</f>
        <v>REPUESTOS Y ACCESORIOS</v>
      </c>
      <c r="N3900" s="12" t="str">
        <f>+VLOOKUP(FACTURACION[[#This Row],[REFERENCIA]],CODINV,5,FALSE)</f>
        <v>HONEYWELL</v>
      </c>
      <c r="O3900" s="3">
        <v>1</v>
      </c>
      <c r="P3900" s="31">
        <v>57053</v>
      </c>
      <c r="Q3900" s="24">
        <f>+FACTURACION[[#This Row],[CANTIDAD]]*FACTURACION[[#This Row],[VR UNITARIO]]/1000</f>
        <v>57.052999999999997</v>
      </c>
      <c r="R3900" s="3" t="str">
        <f>+VLOOKUP(FACTURACION[[#This Row],[NIT]],TABLACLIENTE,5,FALSE)</f>
        <v>BARRANQUILLA</v>
      </c>
    </row>
    <row r="3901" spans="3:18">
      <c r="C3901" s="29">
        <v>2016</v>
      </c>
      <c r="D3901" s="30" t="s">
        <v>705</v>
      </c>
      <c r="E3901" s="30">
        <f>MONTH(FACTURACION[[#This Row],[MES]]&amp;1)</f>
        <v>12</v>
      </c>
      <c r="F3901" s="223">
        <f>DATE(FACTURACION[[#This Row],[AÑO]],FACTURACION[[#This Row],[Mes numero]],1)</f>
        <v>42705</v>
      </c>
      <c r="G3901" s="160">
        <v>12479</v>
      </c>
      <c r="H3901" s="25">
        <v>800167643</v>
      </c>
      <c r="I3901" s="3" t="str">
        <f>+VLOOKUP(FACTURACION[[#This Row],[NIT]],TABLACLIENTE,2,FALSE)</f>
        <v>GASES DE OCCIDENTE S.A. E.S.P. (GDO)</v>
      </c>
      <c r="J3901" s="3" t="s">
        <v>491</v>
      </c>
      <c r="K3901" s="12" t="str">
        <f>+VLOOKUP(FACTURACION[[#This Row],[REFERENCIA]],CODINV,2,FALSE)</f>
        <v>COUPLING MECANICO ELSTER 2" IPS</v>
      </c>
      <c r="L3901" s="12" t="str">
        <f>IF(VLOOKUP(FACTURACION[[#This Row],[REFERENCIA]],CODINV,3,FALSE)=0,"",VLOOKUP(FACTURACION[[#This Row],[REFERENCIA]],CODINV,3,FALSE))</f>
        <v>50314</v>
      </c>
      <c r="M3901" s="12" t="str">
        <f>+VLOOKUP(FACTURACION[[#This Row],[REFERENCIA]],CODINV,4,FALSE)</f>
        <v>REPUESTOS Y ACCESORIOS</v>
      </c>
      <c r="N3901" s="12" t="str">
        <f>+VLOOKUP(FACTURACION[[#This Row],[REFERENCIA]],CODINV,5,FALSE)</f>
        <v>HONEYWELL</v>
      </c>
      <c r="O3901" s="3">
        <v>15</v>
      </c>
      <c r="P3901" s="31">
        <v>201188</v>
      </c>
      <c r="Q3901" s="24">
        <f>+FACTURACION[[#This Row],[CANTIDAD]]*FACTURACION[[#This Row],[VR UNITARIO]]/1000</f>
        <v>3017.82</v>
      </c>
      <c r="R3901" s="3" t="str">
        <f>+VLOOKUP(FACTURACION[[#This Row],[NIT]],TABLACLIENTE,5,FALSE)</f>
        <v>CALI</v>
      </c>
    </row>
    <row r="3902" spans="3:18">
      <c r="C3902" s="29">
        <v>2016</v>
      </c>
      <c r="D3902" s="30" t="s">
        <v>705</v>
      </c>
      <c r="E3902" s="30">
        <f>MONTH(FACTURACION[[#This Row],[MES]]&amp;1)</f>
        <v>12</v>
      </c>
      <c r="F3902" s="223">
        <f>DATE(FACTURACION[[#This Row],[AÑO]],FACTURACION[[#This Row],[Mes numero]],1)</f>
        <v>42705</v>
      </c>
      <c r="G3902" s="160">
        <v>12510</v>
      </c>
      <c r="H3902" s="25">
        <v>800202395</v>
      </c>
      <c r="I3902" s="3" t="str">
        <f>+VLOOKUP(FACTURACION[[#This Row],[NIT]],TABLACLIENTE,2,FALSE)</f>
        <v>EFIGAS GAS NATURAL S.A. E.S.P. (EFIGAS S.A. E.S.P.)</v>
      </c>
      <c r="J3902" s="3" t="s">
        <v>198</v>
      </c>
      <c r="K3902" s="12" t="str">
        <f>+VLOOKUP(FACTURACION[[#This Row],[REFERENCIA]],CODINV,2,FALSE)</f>
        <v>REG. 1813C-HC C. 1 1/4" R: 6-15" O: 1/2</v>
      </c>
      <c r="L3902" s="12" t="str">
        <f>IF(VLOOKUP(FACTURACION[[#This Row],[REFERENCIA]],CODINV,3,FALSE)=0,"",VLOOKUP(FACTURACION[[#This Row],[REFERENCIA]],CODINV,3,FALSE))</f>
        <v/>
      </c>
      <c r="M3902" s="12" t="str">
        <f>+VLOOKUP(FACTURACION[[#This Row],[REFERENCIA]],CODINV,4,FALSE)</f>
        <v>REGULADORES</v>
      </c>
      <c r="N3902" s="12" t="str">
        <f>+VLOOKUP(FACTURACION[[#This Row],[REFERENCIA]],CODINV,5,FALSE)</f>
        <v>HONEYWELL</v>
      </c>
      <c r="O3902" s="3">
        <v>5</v>
      </c>
      <c r="P3902" s="31">
        <v>175000</v>
      </c>
      <c r="Q3902" s="24">
        <f>+FACTURACION[[#This Row],[CANTIDAD]]*FACTURACION[[#This Row],[VR UNITARIO]]/1000</f>
        <v>875</v>
      </c>
      <c r="R3902" s="3" t="str">
        <f>+VLOOKUP(FACTURACION[[#This Row],[NIT]],TABLACLIENTE,5,FALSE)</f>
        <v>MANIZALES</v>
      </c>
    </row>
    <row r="3903" spans="3:18">
      <c r="C3903" s="29">
        <v>2016</v>
      </c>
      <c r="D3903" s="30" t="s">
        <v>705</v>
      </c>
      <c r="E3903" s="30">
        <f>MONTH(FACTURACION[[#This Row],[MES]]&amp;1)</f>
        <v>12</v>
      </c>
      <c r="F3903" s="223">
        <f>DATE(FACTURACION[[#This Row],[AÑO]],FACTURACION[[#This Row],[Mes numero]],1)</f>
        <v>42705</v>
      </c>
      <c r="G3903" s="160">
        <v>12515</v>
      </c>
      <c r="H3903" s="25">
        <v>800202395</v>
      </c>
      <c r="I3903" s="3" t="str">
        <f>+VLOOKUP(FACTURACION[[#This Row],[NIT]],TABLACLIENTE,2,FALSE)</f>
        <v>EFIGAS GAS NATURAL S.A. E.S.P. (EFIGAS S.A. E.S.P.)</v>
      </c>
      <c r="J3903" s="3" t="s">
        <v>198</v>
      </c>
      <c r="K3903" s="12" t="str">
        <f>+VLOOKUP(FACTURACION[[#This Row],[REFERENCIA]],CODINV,2,FALSE)</f>
        <v>REG. 1813C-HC C. 1 1/4" R: 6-15" O: 1/2</v>
      </c>
      <c r="L3903" s="12" t="str">
        <f>IF(VLOOKUP(FACTURACION[[#This Row],[REFERENCIA]],CODINV,3,FALSE)=0,"",VLOOKUP(FACTURACION[[#This Row],[REFERENCIA]],CODINV,3,FALSE))</f>
        <v/>
      </c>
      <c r="M3903" s="12" t="str">
        <f>+VLOOKUP(FACTURACION[[#This Row],[REFERENCIA]],CODINV,4,FALSE)</f>
        <v>REGULADORES</v>
      </c>
      <c r="N3903" s="12" t="str">
        <f>+VLOOKUP(FACTURACION[[#This Row],[REFERENCIA]],CODINV,5,FALSE)</f>
        <v>HONEYWELL</v>
      </c>
      <c r="O3903" s="3">
        <v>5</v>
      </c>
      <c r="P3903" s="31">
        <v>175000</v>
      </c>
      <c r="Q3903" s="24">
        <f>+FACTURACION[[#This Row],[CANTIDAD]]*FACTURACION[[#This Row],[VR UNITARIO]]/1000</f>
        <v>875</v>
      </c>
      <c r="R3903" s="3" t="str">
        <f>+VLOOKUP(FACTURACION[[#This Row],[NIT]],TABLACLIENTE,5,FALSE)</f>
        <v>MANIZALES</v>
      </c>
    </row>
    <row r="3904" spans="3:18">
      <c r="C3904" s="29">
        <v>2016</v>
      </c>
      <c r="D3904" s="30" t="s">
        <v>705</v>
      </c>
      <c r="E3904" s="30">
        <f>MONTH(FACTURACION[[#This Row],[MES]]&amp;1)</f>
        <v>12</v>
      </c>
      <c r="F3904" s="223">
        <f>DATE(FACTURACION[[#This Row],[AÑO]],FACTURACION[[#This Row],[Mes numero]],1)</f>
        <v>42705</v>
      </c>
      <c r="G3904" s="160">
        <v>12516</v>
      </c>
      <c r="H3904" s="25">
        <v>800202395</v>
      </c>
      <c r="I3904" s="3" t="str">
        <f>+VLOOKUP(FACTURACION[[#This Row],[NIT]],TABLACLIENTE,2,FALSE)</f>
        <v>EFIGAS GAS NATURAL S.A. E.S.P. (EFIGAS S.A. E.S.P.)</v>
      </c>
      <c r="J3904" s="3" t="s">
        <v>198</v>
      </c>
      <c r="K3904" s="12" t="str">
        <f>+VLOOKUP(FACTURACION[[#This Row],[REFERENCIA]],CODINV,2,FALSE)</f>
        <v>REG. 1813C-HC C. 1 1/4" R: 6-15" O: 1/2</v>
      </c>
      <c r="L3904" s="12" t="str">
        <f>IF(VLOOKUP(FACTURACION[[#This Row],[REFERENCIA]],CODINV,3,FALSE)=0,"",VLOOKUP(FACTURACION[[#This Row],[REFERENCIA]],CODINV,3,FALSE))</f>
        <v/>
      </c>
      <c r="M3904" s="12" t="str">
        <f>+VLOOKUP(FACTURACION[[#This Row],[REFERENCIA]],CODINV,4,FALSE)</f>
        <v>REGULADORES</v>
      </c>
      <c r="N3904" s="12" t="str">
        <f>+VLOOKUP(FACTURACION[[#This Row],[REFERENCIA]],CODINV,5,FALSE)</f>
        <v>HONEYWELL</v>
      </c>
      <c r="O3904" s="3">
        <v>4</v>
      </c>
      <c r="P3904" s="31">
        <v>175000</v>
      </c>
      <c r="Q3904" s="24">
        <f>+FACTURACION[[#This Row],[CANTIDAD]]*FACTURACION[[#This Row],[VR UNITARIO]]/1000</f>
        <v>700</v>
      </c>
      <c r="R3904" s="3" t="str">
        <f>+VLOOKUP(FACTURACION[[#This Row],[NIT]],TABLACLIENTE,5,FALSE)</f>
        <v>MANIZALES</v>
      </c>
    </row>
    <row r="3905" spans="3:18">
      <c r="C3905" s="29">
        <v>2016</v>
      </c>
      <c r="D3905" s="30" t="s">
        <v>705</v>
      </c>
      <c r="E3905" s="30">
        <f>MONTH(FACTURACION[[#This Row],[MES]]&amp;1)</f>
        <v>12</v>
      </c>
      <c r="F3905" s="223">
        <f>DATE(FACTURACION[[#This Row],[AÑO]],FACTURACION[[#This Row],[Mes numero]],1)</f>
        <v>42705</v>
      </c>
      <c r="G3905" s="160">
        <v>12517</v>
      </c>
      <c r="H3905" s="25">
        <v>800202395</v>
      </c>
      <c r="I3905" s="3" t="str">
        <f>+VLOOKUP(FACTURACION[[#This Row],[NIT]],TABLACLIENTE,2,FALSE)</f>
        <v>EFIGAS GAS NATURAL S.A. E.S.P. (EFIGAS S.A. E.S.P.)</v>
      </c>
      <c r="J3905" s="3" t="s">
        <v>198</v>
      </c>
      <c r="K3905" s="12" t="str">
        <f>+VLOOKUP(FACTURACION[[#This Row],[REFERENCIA]],CODINV,2,FALSE)</f>
        <v>REG. 1813C-HC C. 1 1/4" R: 6-15" O: 1/2</v>
      </c>
      <c r="L3905" s="12" t="str">
        <f>IF(VLOOKUP(FACTURACION[[#This Row],[REFERENCIA]],CODINV,3,FALSE)=0,"",VLOOKUP(FACTURACION[[#This Row],[REFERENCIA]],CODINV,3,FALSE))</f>
        <v/>
      </c>
      <c r="M3905" s="12" t="str">
        <f>+VLOOKUP(FACTURACION[[#This Row],[REFERENCIA]],CODINV,4,FALSE)</f>
        <v>REGULADORES</v>
      </c>
      <c r="N3905" s="12" t="str">
        <f>+VLOOKUP(FACTURACION[[#This Row],[REFERENCIA]],CODINV,5,FALSE)</f>
        <v>HONEYWELL</v>
      </c>
      <c r="O3905" s="3">
        <v>5</v>
      </c>
      <c r="P3905" s="31">
        <v>175000</v>
      </c>
      <c r="Q3905" s="24">
        <f>+FACTURACION[[#This Row],[CANTIDAD]]*FACTURACION[[#This Row],[VR UNITARIO]]/1000</f>
        <v>875</v>
      </c>
      <c r="R3905" s="3" t="str">
        <f>+VLOOKUP(FACTURACION[[#This Row],[NIT]],TABLACLIENTE,5,FALSE)</f>
        <v>MANIZALES</v>
      </c>
    </row>
    <row r="3906" spans="3:18">
      <c r="C3906" s="29">
        <v>2016</v>
      </c>
      <c r="D3906" s="30" t="s">
        <v>705</v>
      </c>
      <c r="E3906" s="30">
        <f>MONTH(FACTURACION[[#This Row],[MES]]&amp;1)</f>
        <v>12</v>
      </c>
      <c r="F3906" s="223">
        <f>DATE(FACTURACION[[#This Row],[AÑO]],FACTURACION[[#This Row],[Mes numero]],1)</f>
        <v>42705</v>
      </c>
      <c r="G3906" s="160">
        <v>12518</v>
      </c>
      <c r="H3906" s="25">
        <v>800202395</v>
      </c>
      <c r="I3906" s="3" t="str">
        <f>+VLOOKUP(FACTURACION[[#This Row],[NIT]],TABLACLIENTE,2,FALSE)</f>
        <v>EFIGAS GAS NATURAL S.A. E.S.P. (EFIGAS S.A. E.S.P.)</v>
      </c>
      <c r="J3906" s="3" t="s">
        <v>198</v>
      </c>
      <c r="K3906" s="12" t="str">
        <f>+VLOOKUP(FACTURACION[[#This Row],[REFERENCIA]],CODINV,2,FALSE)</f>
        <v>REG. 1813C-HC C. 1 1/4" R: 6-15" O: 1/2</v>
      </c>
      <c r="L3906" s="12" t="str">
        <f>IF(VLOOKUP(FACTURACION[[#This Row],[REFERENCIA]],CODINV,3,FALSE)=0,"",VLOOKUP(FACTURACION[[#This Row],[REFERENCIA]],CODINV,3,FALSE))</f>
        <v/>
      </c>
      <c r="M3906" s="12" t="str">
        <f>+VLOOKUP(FACTURACION[[#This Row],[REFERENCIA]],CODINV,4,FALSE)</f>
        <v>REGULADORES</v>
      </c>
      <c r="N3906" s="12" t="str">
        <f>+VLOOKUP(FACTURACION[[#This Row],[REFERENCIA]],CODINV,5,FALSE)</f>
        <v>HONEYWELL</v>
      </c>
      <c r="O3906" s="3">
        <v>10</v>
      </c>
      <c r="P3906" s="31">
        <v>175000</v>
      </c>
      <c r="Q3906" s="24">
        <f>+FACTURACION[[#This Row],[CANTIDAD]]*FACTURACION[[#This Row],[VR UNITARIO]]/1000</f>
        <v>1750</v>
      </c>
      <c r="R3906" s="3" t="str">
        <f>+VLOOKUP(FACTURACION[[#This Row],[NIT]],TABLACLIENTE,5,FALSE)</f>
        <v>MANIZALES</v>
      </c>
    </row>
    <row r="3907" spans="3:18">
      <c r="C3907" s="29">
        <v>2016</v>
      </c>
      <c r="D3907" s="30" t="s">
        <v>705</v>
      </c>
      <c r="E3907" s="30">
        <f>MONTH(FACTURACION[[#This Row],[MES]]&amp;1)</f>
        <v>12</v>
      </c>
      <c r="F3907" s="223">
        <f>DATE(FACTURACION[[#This Row],[AÑO]],FACTURACION[[#This Row],[Mes numero]],1)</f>
        <v>42705</v>
      </c>
      <c r="G3907" s="160">
        <v>12522</v>
      </c>
      <c r="H3907" s="25">
        <v>860510723</v>
      </c>
      <c r="I3907" s="3" t="str">
        <f>+VLOOKUP(FACTURACION[[#This Row],[NIT]],TABLACLIENTE,2,FALSE)</f>
        <v>SAENA DE COLOMBIA S.A.</v>
      </c>
      <c r="J3907" s="3" t="s">
        <v>198</v>
      </c>
      <c r="K3907" s="12" t="str">
        <f>+VLOOKUP(FACTURACION[[#This Row],[REFERENCIA]],CODINV,2,FALSE)</f>
        <v>REG. 1813C-HC C. 1 1/4" R: 6-15" O: 1/2</v>
      </c>
      <c r="L3907" s="12" t="str">
        <f>IF(VLOOKUP(FACTURACION[[#This Row],[REFERENCIA]],CODINV,3,FALSE)=0,"",VLOOKUP(FACTURACION[[#This Row],[REFERENCIA]],CODINV,3,FALSE))</f>
        <v/>
      </c>
      <c r="M3907" s="12" t="str">
        <f>+VLOOKUP(FACTURACION[[#This Row],[REFERENCIA]],CODINV,4,FALSE)</f>
        <v>REGULADORES</v>
      </c>
      <c r="N3907" s="12" t="str">
        <f>+VLOOKUP(FACTURACION[[#This Row],[REFERENCIA]],CODINV,5,FALSE)</f>
        <v>HONEYWELL</v>
      </c>
      <c r="O3907" s="3">
        <v>4</v>
      </c>
      <c r="P3907" s="31">
        <v>175000</v>
      </c>
      <c r="Q3907" s="24">
        <f>+FACTURACION[[#This Row],[CANTIDAD]]*FACTURACION[[#This Row],[VR UNITARIO]]/1000</f>
        <v>700</v>
      </c>
      <c r="R3907" s="3" t="str">
        <f>+VLOOKUP(FACTURACION[[#This Row],[NIT]],TABLACLIENTE,5,FALSE)</f>
        <v>BOGOTÁ D.C.</v>
      </c>
    </row>
    <row r="3908" spans="3:18">
      <c r="C3908" s="29">
        <v>2016</v>
      </c>
      <c r="D3908" s="30" t="s">
        <v>705</v>
      </c>
      <c r="E3908" s="30">
        <f>MONTH(FACTURACION[[#This Row],[MES]]&amp;1)</f>
        <v>12</v>
      </c>
      <c r="F3908" s="223">
        <f>DATE(FACTURACION[[#This Row],[AÑO]],FACTURACION[[#This Row],[Mes numero]],1)</f>
        <v>42705</v>
      </c>
      <c r="G3908" s="160">
        <v>12510</v>
      </c>
      <c r="H3908" s="25">
        <v>800202395</v>
      </c>
      <c r="I3908" s="3" t="str">
        <f>+VLOOKUP(FACTURACION[[#This Row],[NIT]],TABLACLIENTE,2,FALSE)</f>
        <v>EFIGAS GAS NATURAL S.A. E.S.P. (EFIGAS S.A. E.S.P.)</v>
      </c>
      <c r="J3908" s="3" t="s">
        <v>199</v>
      </c>
      <c r="K3908" s="12" t="str">
        <f>+VLOOKUP(FACTURACION[[#This Row],[REFERENCIA]],CODINV,2,FALSE)</f>
        <v>REG. 1813C-HC C: 1 1/4 R: 42-2" PSI O: 1/2</v>
      </c>
      <c r="L3908" s="12" t="str">
        <f>IF(VLOOKUP(FACTURACION[[#This Row],[REFERENCIA]],CODINV,3,FALSE)=0,"",VLOOKUP(FACTURACION[[#This Row],[REFERENCIA]],CODINV,3,FALSE))</f>
        <v/>
      </c>
      <c r="M3908" s="12" t="str">
        <f>+VLOOKUP(FACTURACION[[#This Row],[REFERENCIA]],CODINV,4,FALSE)</f>
        <v>REGULADORES</v>
      </c>
      <c r="N3908" s="12" t="str">
        <f>+VLOOKUP(FACTURACION[[#This Row],[REFERENCIA]],CODINV,5,FALSE)</f>
        <v>HONEYWELL</v>
      </c>
      <c r="O3908" s="3">
        <v>5</v>
      </c>
      <c r="P3908" s="31">
        <v>175000</v>
      </c>
      <c r="Q3908" s="24">
        <f>+FACTURACION[[#This Row],[CANTIDAD]]*FACTURACION[[#This Row],[VR UNITARIO]]/1000</f>
        <v>875</v>
      </c>
      <c r="R3908" s="3" t="str">
        <f>+VLOOKUP(FACTURACION[[#This Row],[NIT]],TABLACLIENTE,5,FALSE)</f>
        <v>MANIZALES</v>
      </c>
    </row>
    <row r="3909" spans="3:18">
      <c r="C3909" s="29">
        <v>2016</v>
      </c>
      <c r="D3909" s="30" t="s">
        <v>705</v>
      </c>
      <c r="E3909" s="30">
        <f>MONTH(FACTURACION[[#This Row],[MES]]&amp;1)</f>
        <v>12</v>
      </c>
      <c r="F3909" s="223">
        <f>DATE(FACTURACION[[#This Row],[AÑO]],FACTURACION[[#This Row],[Mes numero]],1)</f>
        <v>42705</v>
      </c>
      <c r="G3909" s="160">
        <v>12515</v>
      </c>
      <c r="H3909" s="25">
        <v>800202395</v>
      </c>
      <c r="I3909" s="3" t="str">
        <f>+VLOOKUP(FACTURACION[[#This Row],[NIT]],TABLACLIENTE,2,FALSE)</f>
        <v>EFIGAS GAS NATURAL S.A. E.S.P. (EFIGAS S.A. E.S.P.)</v>
      </c>
      <c r="J3909" s="3" t="s">
        <v>199</v>
      </c>
      <c r="K3909" s="12" t="str">
        <f>+VLOOKUP(FACTURACION[[#This Row],[REFERENCIA]],CODINV,2,FALSE)</f>
        <v>REG. 1813C-HC C: 1 1/4 R: 42-2" PSI O: 1/2</v>
      </c>
      <c r="L3909" s="12" t="str">
        <f>IF(VLOOKUP(FACTURACION[[#This Row],[REFERENCIA]],CODINV,3,FALSE)=0,"",VLOOKUP(FACTURACION[[#This Row],[REFERENCIA]],CODINV,3,FALSE))</f>
        <v/>
      </c>
      <c r="M3909" s="12" t="str">
        <f>+VLOOKUP(FACTURACION[[#This Row],[REFERENCIA]],CODINV,4,FALSE)</f>
        <v>REGULADORES</v>
      </c>
      <c r="N3909" s="12" t="str">
        <f>+VLOOKUP(FACTURACION[[#This Row],[REFERENCIA]],CODINV,5,FALSE)</f>
        <v>HONEYWELL</v>
      </c>
      <c r="O3909" s="3">
        <v>5</v>
      </c>
      <c r="P3909" s="31">
        <v>175000</v>
      </c>
      <c r="Q3909" s="24">
        <f>+FACTURACION[[#This Row],[CANTIDAD]]*FACTURACION[[#This Row],[VR UNITARIO]]/1000</f>
        <v>875</v>
      </c>
      <c r="R3909" s="3" t="str">
        <f>+VLOOKUP(FACTURACION[[#This Row],[NIT]],TABLACLIENTE,5,FALSE)</f>
        <v>MANIZALES</v>
      </c>
    </row>
    <row r="3910" spans="3:18">
      <c r="C3910" s="29">
        <v>2016</v>
      </c>
      <c r="D3910" s="30" t="s">
        <v>705</v>
      </c>
      <c r="E3910" s="30">
        <f>MONTH(FACTURACION[[#This Row],[MES]]&amp;1)</f>
        <v>12</v>
      </c>
      <c r="F3910" s="223">
        <f>DATE(FACTURACION[[#This Row],[AÑO]],FACTURACION[[#This Row],[Mes numero]],1)</f>
        <v>42705</v>
      </c>
      <c r="G3910" s="160">
        <v>12517</v>
      </c>
      <c r="H3910" s="25">
        <v>800202395</v>
      </c>
      <c r="I3910" s="3" t="str">
        <f>+VLOOKUP(FACTURACION[[#This Row],[NIT]],TABLACLIENTE,2,FALSE)</f>
        <v>EFIGAS GAS NATURAL S.A. E.S.P. (EFIGAS S.A. E.S.P.)</v>
      </c>
      <c r="J3910" s="3" t="s">
        <v>199</v>
      </c>
      <c r="K3910" s="12" t="str">
        <f>+VLOOKUP(FACTURACION[[#This Row],[REFERENCIA]],CODINV,2,FALSE)</f>
        <v>REG. 1813C-HC C: 1 1/4 R: 42-2" PSI O: 1/2</v>
      </c>
      <c r="L3910" s="12" t="str">
        <f>IF(VLOOKUP(FACTURACION[[#This Row],[REFERENCIA]],CODINV,3,FALSE)=0,"",VLOOKUP(FACTURACION[[#This Row],[REFERENCIA]],CODINV,3,FALSE))</f>
        <v/>
      </c>
      <c r="M3910" s="12" t="str">
        <f>+VLOOKUP(FACTURACION[[#This Row],[REFERENCIA]],CODINV,4,FALSE)</f>
        <v>REGULADORES</v>
      </c>
      <c r="N3910" s="12" t="str">
        <f>+VLOOKUP(FACTURACION[[#This Row],[REFERENCIA]],CODINV,5,FALSE)</f>
        <v>HONEYWELL</v>
      </c>
      <c r="O3910" s="3">
        <v>5</v>
      </c>
      <c r="P3910" s="31">
        <v>175000</v>
      </c>
      <c r="Q3910" s="24">
        <f>+FACTURACION[[#This Row],[CANTIDAD]]*FACTURACION[[#This Row],[VR UNITARIO]]/1000</f>
        <v>875</v>
      </c>
      <c r="R3910" s="3" t="str">
        <f>+VLOOKUP(FACTURACION[[#This Row],[NIT]],TABLACLIENTE,5,FALSE)</f>
        <v>MANIZALES</v>
      </c>
    </row>
    <row r="3911" spans="3:18">
      <c r="C3911" s="29">
        <v>2016</v>
      </c>
      <c r="D3911" s="30" t="s">
        <v>705</v>
      </c>
      <c r="E3911" s="30">
        <f>MONTH(FACTURACION[[#This Row],[MES]]&amp;1)</f>
        <v>12</v>
      </c>
      <c r="F3911" s="223">
        <f>DATE(FACTURACION[[#This Row],[AÑO]],FACTURACION[[#This Row],[Mes numero]],1)</f>
        <v>42705</v>
      </c>
      <c r="G3911" s="160">
        <v>12518</v>
      </c>
      <c r="H3911" s="25">
        <v>800202395</v>
      </c>
      <c r="I3911" s="3" t="str">
        <f>+VLOOKUP(FACTURACION[[#This Row],[NIT]],TABLACLIENTE,2,FALSE)</f>
        <v>EFIGAS GAS NATURAL S.A. E.S.P. (EFIGAS S.A. E.S.P.)</v>
      </c>
      <c r="J3911" s="3" t="s">
        <v>199</v>
      </c>
      <c r="K3911" s="12" t="str">
        <f>+VLOOKUP(FACTURACION[[#This Row],[REFERENCIA]],CODINV,2,FALSE)</f>
        <v>REG. 1813C-HC C: 1 1/4 R: 42-2" PSI O: 1/2</v>
      </c>
      <c r="L3911" s="12" t="str">
        <f>IF(VLOOKUP(FACTURACION[[#This Row],[REFERENCIA]],CODINV,3,FALSE)=0,"",VLOOKUP(FACTURACION[[#This Row],[REFERENCIA]],CODINV,3,FALSE))</f>
        <v/>
      </c>
      <c r="M3911" s="12" t="str">
        <f>+VLOOKUP(FACTURACION[[#This Row],[REFERENCIA]],CODINV,4,FALSE)</f>
        <v>REGULADORES</v>
      </c>
      <c r="N3911" s="12" t="str">
        <f>+VLOOKUP(FACTURACION[[#This Row],[REFERENCIA]],CODINV,5,FALSE)</f>
        <v>HONEYWELL</v>
      </c>
      <c r="O3911" s="3">
        <v>10</v>
      </c>
      <c r="P3911" s="31">
        <v>175000</v>
      </c>
      <c r="Q3911" s="24">
        <f>+FACTURACION[[#This Row],[CANTIDAD]]*FACTURACION[[#This Row],[VR UNITARIO]]/1000</f>
        <v>1750</v>
      </c>
      <c r="R3911" s="3" t="str">
        <f>+VLOOKUP(FACTURACION[[#This Row],[NIT]],TABLACLIENTE,5,FALSE)</f>
        <v>MANIZALES</v>
      </c>
    </row>
    <row r="3912" spans="3:18">
      <c r="C3912" s="29">
        <v>2016</v>
      </c>
      <c r="D3912" s="30" t="s">
        <v>705</v>
      </c>
      <c r="E3912" s="30">
        <f>MONTH(FACTURACION[[#This Row],[MES]]&amp;1)</f>
        <v>12</v>
      </c>
      <c r="F3912" s="223">
        <f>DATE(FACTURACION[[#This Row],[AÑO]],FACTURACION[[#This Row],[Mes numero]],1)</f>
        <v>42705</v>
      </c>
      <c r="G3912" s="160">
        <v>12528</v>
      </c>
      <c r="H3912" s="25">
        <v>830053934</v>
      </c>
      <c r="I3912" s="3" t="str">
        <f>+VLOOKUP(FACTURACION[[#This Row],[NIT]],TABLACLIENTE,2,FALSE)</f>
        <v>CASAGAS SAS</v>
      </c>
      <c r="J3912" s="3" t="s">
        <v>6</v>
      </c>
      <c r="K3912" s="12" t="str">
        <f>+VLOOKUP(FACTURACION[[#This Row],[REFERENCIA]],CODINV,2,FALSE)</f>
        <v>REG.1813C C:3/4" R:6-15" O:1/2</v>
      </c>
      <c r="L3912" s="12" t="str">
        <f>IF(VLOOKUP(FACTURACION[[#This Row],[REFERENCIA]],CODINV,3,FALSE)=0,"",VLOOKUP(FACTURACION[[#This Row],[REFERENCIA]],CODINV,3,FALSE))</f>
        <v/>
      </c>
      <c r="M3912" s="12" t="str">
        <f>+VLOOKUP(FACTURACION[[#This Row],[REFERENCIA]],CODINV,4,FALSE)</f>
        <v>REGULADORES</v>
      </c>
      <c r="N3912" s="12" t="str">
        <f>+VLOOKUP(FACTURACION[[#This Row],[REFERENCIA]],CODINV,5,FALSE)</f>
        <v>HONEYWELL</v>
      </c>
      <c r="O3912" s="3">
        <v>1</v>
      </c>
      <c r="P3912" s="31">
        <v>150000</v>
      </c>
      <c r="Q3912" s="24">
        <f>+FACTURACION[[#This Row],[CANTIDAD]]*FACTURACION[[#This Row],[VR UNITARIO]]/1000</f>
        <v>150</v>
      </c>
      <c r="R3912" s="3" t="str">
        <f>+VLOOKUP(FACTURACION[[#This Row],[NIT]],TABLACLIENTE,5,FALSE)</f>
        <v>BOGOTÁ D.C.</v>
      </c>
    </row>
    <row r="3913" spans="3:18">
      <c r="C3913" s="29">
        <v>2016</v>
      </c>
      <c r="D3913" s="30" t="s">
        <v>705</v>
      </c>
      <c r="E3913" s="30">
        <f>MONTH(FACTURACION[[#This Row],[MES]]&amp;1)</f>
        <v>12</v>
      </c>
      <c r="F3913" s="223">
        <f>DATE(FACTURACION[[#This Row],[AÑO]],FACTURACION[[#This Row],[Mes numero]],1)</f>
        <v>42705</v>
      </c>
      <c r="G3913" s="160">
        <v>12535</v>
      </c>
      <c r="H3913" s="25">
        <v>830043681</v>
      </c>
      <c r="I3913" s="3" t="str">
        <f>+VLOOKUP(FACTURACION[[#This Row],[NIT]],TABLACLIENTE,2,FALSE)</f>
        <v>INGENIERIA ELECTRONICA MARTINEZ LTDA (MELTRONIC LTDA)</v>
      </c>
      <c r="J3913" s="3" t="s">
        <v>6</v>
      </c>
      <c r="K3913" s="12" t="str">
        <f>+VLOOKUP(FACTURACION[[#This Row],[REFERENCIA]],CODINV,2,FALSE)</f>
        <v>REG.1813C C:3/4" R:6-15" O:1/2</v>
      </c>
      <c r="L3913" s="12" t="str">
        <f>IF(VLOOKUP(FACTURACION[[#This Row],[REFERENCIA]],CODINV,3,FALSE)=0,"",VLOOKUP(FACTURACION[[#This Row],[REFERENCIA]],CODINV,3,FALSE))</f>
        <v/>
      </c>
      <c r="M3913" s="12" t="str">
        <f>+VLOOKUP(FACTURACION[[#This Row],[REFERENCIA]],CODINV,4,FALSE)</f>
        <v>REGULADORES</v>
      </c>
      <c r="N3913" s="12" t="str">
        <f>+VLOOKUP(FACTURACION[[#This Row],[REFERENCIA]],CODINV,5,FALSE)</f>
        <v>HONEYWELL</v>
      </c>
      <c r="O3913" s="3">
        <v>1</v>
      </c>
      <c r="P3913" s="31">
        <v>148000</v>
      </c>
      <c r="Q3913" s="24">
        <f>+FACTURACION[[#This Row],[CANTIDAD]]*FACTURACION[[#This Row],[VR UNITARIO]]/1000</f>
        <v>148</v>
      </c>
      <c r="R3913" s="3" t="str">
        <f>+VLOOKUP(FACTURACION[[#This Row],[NIT]],TABLACLIENTE,5,FALSE)</f>
        <v>BOGOTÁ D.C.</v>
      </c>
    </row>
    <row r="3914" spans="3:18">
      <c r="C3914" s="29">
        <v>2016</v>
      </c>
      <c r="D3914" s="30" t="s">
        <v>705</v>
      </c>
      <c r="E3914" s="30">
        <f>MONTH(FACTURACION[[#This Row],[MES]]&amp;1)</f>
        <v>12</v>
      </c>
      <c r="F3914" s="223">
        <f>DATE(FACTURACION[[#This Row],[AÑO]],FACTURACION[[#This Row],[Mes numero]],1)</f>
        <v>42705</v>
      </c>
      <c r="G3914" s="160">
        <v>12534</v>
      </c>
      <c r="H3914" s="25">
        <v>860510723</v>
      </c>
      <c r="I3914" s="3" t="str">
        <f>+VLOOKUP(FACTURACION[[#This Row],[NIT]],TABLACLIENTE,2,FALSE)</f>
        <v>SAENA DE COLOMBIA S.A.</v>
      </c>
      <c r="J3914" s="3" t="s">
        <v>6</v>
      </c>
      <c r="K3914" s="12" t="str">
        <f>+VLOOKUP(FACTURACION[[#This Row],[REFERENCIA]],CODINV,2,FALSE)</f>
        <v>REG.1813C C:3/4" R:6-15" O:1/2</v>
      </c>
      <c r="L3914" s="12" t="str">
        <f>IF(VLOOKUP(FACTURACION[[#This Row],[REFERENCIA]],CODINV,3,FALSE)=0,"",VLOOKUP(FACTURACION[[#This Row],[REFERENCIA]],CODINV,3,FALSE))</f>
        <v/>
      </c>
      <c r="M3914" s="12" t="str">
        <f>+VLOOKUP(FACTURACION[[#This Row],[REFERENCIA]],CODINV,4,FALSE)</f>
        <v>REGULADORES</v>
      </c>
      <c r="N3914" s="12" t="str">
        <f>+VLOOKUP(FACTURACION[[#This Row],[REFERENCIA]],CODINV,5,FALSE)</f>
        <v>HONEYWELL</v>
      </c>
      <c r="O3914" s="3">
        <v>16</v>
      </c>
      <c r="P3914" s="31">
        <v>145000</v>
      </c>
      <c r="Q3914" s="24">
        <f>+FACTURACION[[#This Row],[CANTIDAD]]*FACTURACION[[#This Row],[VR UNITARIO]]/1000</f>
        <v>2320</v>
      </c>
      <c r="R3914" s="3" t="str">
        <f>+VLOOKUP(FACTURACION[[#This Row],[NIT]],TABLACLIENTE,5,FALSE)</f>
        <v>BOGOTÁ D.C.</v>
      </c>
    </row>
    <row r="3915" spans="3:18">
      <c r="C3915" s="29">
        <v>2016</v>
      </c>
      <c r="D3915" s="30" t="s">
        <v>705</v>
      </c>
      <c r="E3915" s="30">
        <f>MONTH(FACTURACION[[#This Row],[MES]]&amp;1)</f>
        <v>12</v>
      </c>
      <c r="F3915" s="223">
        <f>DATE(FACTURACION[[#This Row],[AÑO]],FACTURACION[[#This Row],[Mes numero]],1)</f>
        <v>42705</v>
      </c>
      <c r="G3915" s="160">
        <v>12522</v>
      </c>
      <c r="H3915" s="25">
        <v>860510723</v>
      </c>
      <c r="I3915" s="3" t="str">
        <f>+VLOOKUP(FACTURACION[[#This Row],[NIT]],TABLACLIENTE,2,FALSE)</f>
        <v>SAENA DE COLOMBIA S.A.</v>
      </c>
      <c r="J3915" s="3" t="s">
        <v>771</v>
      </c>
      <c r="K3915" s="12" t="str">
        <f>+VLOOKUP(FACTURACION[[#This Row],[REFERENCIA]],CODINV,2,FALSE)</f>
        <v>REG. 1813C C: 3/4" R: 12-28" O: 1/2</v>
      </c>
      <c r="L3915" s="12" t="str">
        <f>IF(VLOOKUP(FACTURACION[[#This Row],[REFERENCIA]],CODINV,3,FALSE)=0,"",VLOOKUP(FACTURACION[[#This Row],[REFERENCIA]],CODINV,3,FALSE))</f>
        <v/>
      </c>
      <c r="M3915" s="12" t="str">
        <f>+VLOOKUP(FACTURACION[[#This Row],[REFERENCIA]],CODINV,4,FALSE)</f>
        <v>REGULADORES</v>
      </c>
      <c r="N3915" s="12" t="str">
        <f>+VLOOKUP(FACTURACION[[#This Row],[REFERENCIA]],CODINV,5,FALSE)</f>
        <v>HONEYWELL</v>
      </c>
      <c r="O3915" s="3">
        <v>4</v>
      </c>
      <c r="P3915" s="31">
        <v>145000</v>
      </c>
      <c r="Q3915" s="24">
        <f>+FACTURACION[[#This Row],[CANTIDAD]]*FACTURACION[[#This Row],[VR UNITARIO]]/1000</f>
        <v>580</v>
      </c>
      <c r="R3915" s="3" t="str">
        <f>+VLOOKUP(FACTURACION[[#This Row],[NIT]],TABLACLIENTE,5,FALSE)</f>
        <v>BOGOTÁ D.C.</v>
      </c>
    </row>
    <row r="3916" spans="3:18">
      <c r="C3916" s="29">
        <v>2016</v>
      </c>
      <c r="D3916" s="30" t="s">
        <v>705</v>
      </c>
      <c r="E3916" s="30">
        <f>MONTH(FACTURACION[[#This Row],[MES]]&amp;1)</f>
        <v>12</v>
      </c>
      <c r="F3916" s="223">
        <f>DATE(FACTURACION[[#This Row],[AÑO]],FACTURACION[[#This Row],[Mes numero]],1)</f>
        <v>42705</v>
      </c>
      <c r="G3916" s="160">
        <v>12510</v>
      </c>
      <c r="H3916" s="25">
        <v>800202395</v>
      </c>
      <c r="I3916" s="3" t="str">
        <f>+VLOOKUP(FACTURACION[[#This Row],[NIT]],TABLACLIENTE,2,FALSE)</f>
        <v>EFIGAS GAS NATURAL S.A. E.S.P. (EFIGAS S.A. E.S.P.)</v>
      </c>
      <c r="J3916" s="3" t="s">
        <v>5</v>
      </c>
      <c r="K3916" s="12" t="str">
        <f>+VLOOKUP(FACTURACION[[#This Row],[REFERENCIA]],CODINV,2,FALSE)</f>
        <v>REG. 1800 CPB2 1 1-4· O: 5/16" R: STD</v>
      </c>
      <c r="L3916" s="12" t="str">
        <f>IF(VLOOKUP(FACTURACION[[#This Row],[REFERENCIA]],CODINV,3,FALSE)=0,"",VLOOKUP(FACTURACION[[#This Row],[REFERENCIA]],CODINV,3,FALSE))</f>
        <v/>
      </c>
      <c r="M3916" s="12" t="str">
        <f>+VLOOKUP(FACTURACION[[#This Row],[REFERENCIA]],CODINV,4,FALSE)</f>
        <v>REGULADORES</v>
      </c>
      <c r="N3916" s="12" t="str">
        <f>+VLOOKUP(FACTURACION[[#This Row],[REFERENCIA]],CODINV,5,FALSE)</f>
        <v>HONEYWELL</v>
      </c>
      <c r="O3916" s="3">
        <v>10</v>
      </c>
      <c r="P3916" s="31">
        <v>620000</v>
      </c>
      <c r="Q3916" s="24">
        <f>+FACTURACION[[#This Row],[CANTIDAD]]*FACTURACION[[#This Row],[VR UNITARIO]]/1000</f>
        <v>6200</v>
      </c>
      <c r="R3916" s="3" t="str">
        <f>+VLOOKUP(FACTURACION[[#This Row],[NIT]],TABLACLIENTE,5,FALSE)</f>
        <v>MANIZALES</v>
      </c>
    </row>
    <row r="3917" spans="3:18">
      <c r="C3917" s="29">
        <v>2016</v>
      </c>
      <c r="D3917" s="30" t="s">
        <v>705</v>
      </c>
      <c r="E3917" s="30">
        <f>MONTH(FACTURACION[[#This Row],[MES]]&amp;1)</f>
        <v>12</v>
      </c>
      <c r="F3917" s="223">
        <f>DATE(FACTURACION[[#This Row],[AÑO]],FACTURACION[[#This Row],[Mes numero]],1)</f>
        <v>42705</v>
      </c>
      <c r="G3917" s="160">
        <v>12515</v>
      </c>
      <c r="H3917" s="25">
        <v>800202395</v>
      </c>
      <c r="I3917" s="3" t="str">
        <f>+VLOOKUP(FACTURACION[[#This Row],[NIT]],TABLACLIENTE,2,FALSE)</f>
        <v>EFIGAS GAS NATURAL S.A. E.S.P. (EFIGAS S.A. E.S.P.)</v>
      </c>
      <c r="J3917" s="3" t="s">
        <v>5</v>
      </c>
      <c r="K3917" s="12" t="str">
        <f>+VLOOKUP(FACTURACION[[#This Row],[REFERENCIA]],CODINV,2,FALSE)</f>
        <v>REG. 1800 CPB2 1 1-4· O: 5/16" R: STD</v>
      </c>
      <c r="L3917" s="12" t="str">
        <f>IF(VLOOKUP(FACTURACION[[#This Row],[REFERENCIA]],CODINV,3,FALSE)=0,"",VLOOKUP(FACTURACION[[#This Row],[REFERENCIA]],CODINV,3,FALSE))</f>
        <v/>
      </c>
      <c r="M3917" s="12" t="str">
        <f>+VLOOKUP(FACTURACION[[#This Row],[REFERENCIA]],CODINV,4,FALSE)</f>
        <v>REGULADORES</v>
      </c>
      <c r="N3917" s="12" t="str">
        <f>+VLOOKUP(FACTURACION[[#This Row],[REFERENCIA]],CODINV,5,FALSE)</f>
        <v>HONEYWELL</v>
      </c>
      <c r="O3917" s="3">
        <v>10</v>
      </c>
      <c r="P3917" s="31">
        <v>620000</v>
      </c>
      <c r="Q3917" s="24">
        <f>+FACTURACION[[#This Row],[CANTIDAD]]*FACTURACION[[#This Row],[VR UNITARIO]]/1000</f>
        <v>6200</v>
      </c>
      <c r="R3917" s="3" t="str">
        <f>+VLOOKUP(FACTURACION[[#This Row],[NIT]],TABLACLIENTE,5,FALSE)</f>
        <v>MANIZALES</v>
      </c>
    </row>
    <row r="3918" spans="3:18">
      <c r="C3918" s="29">
        <v>2016</v>
      </c>
      <c r="D3918" s="30" t="s">
        <v>705</v>
      </c>
      <c r="E3918" s="30">
        <f>MONTH(FACTURACION[[#This Row],[MES]]&amp;1)</f>
        <v>12</v>
      </c>
      <c r="F3918" s="223">
        <f>DATE(FACTURACION[[#This Row],[AÑO]],FACTURACION[[#This Row],[Mes numero]],1)</f>
        <v>42705</v>
      </c>
      <c r="G3918" s="160">
        <v>12517</v>
      </c>
      <c r="H3918" s="25">
        <v>800202395</v>
      </c>
      <c r="I3918" s="3" t="str">
        <f>+VLOOKUP(FACTURACION[[#This Row],[NIT]],TABLACLIENTE,2,FALSE)</f>
        <v>EFIGAS GAS NATURAL S.A. E.S.P. (EFIGAS S.A. E.S.P.)</v>
      </c>
      <c r="J3918" s="3" t="s">
        <v>5</v>
      </c>
      <c r="K3918" s="12" t="str">
        <f>+VLOOKUP(FACTURACION[[#This Row],[REFERENCIA]],CODINV,2,FALSE)</f>
        <v>REG. 1800 CPB2 1 1-4· O: 5/16" R: STD</v>
      </c>
      <c r="L3918" s="12" t="str">
        <f>IF(VLOOKUP(FACTURACION[[#This Row],[REFERENCIA]],CODINV,3,FALSE)=0,"",VLOOKUP(FACTURACION[[#This Row],[REFERENCIA]],CODINV,3,FALSE))</f>
        <v/>
      </c>
      <c r="M3918" s="12" t="str">
        <f>+VLOOKUP(FACTURACION[[#This Row],[REFERENCIA]],CODINV,4,FALSE)</f>
        <v>REGULADORES</v>
      </c>
      <c r="N3918" s="12" t="str">
        <f>+VLOOKUP(FACTURACION[[#This Row],[REFERENCIA]],CODINV,5,FALSE)</f>
        <v>HONEYWELL</v>
      </c>
      <c r="O3918" s="3">
        <v>10</v>
      </c>
      <c r="P3918" s="31">
        <v>620000</v>
      </c>
      <c r="Q3918" s="24">
        <f>+FACTURACION[[#This Row],[CANTIDAD]]*FACTURACION[[#This Row],[VR UNITARIO]]/1000</f>
        <v>6200</v>
      </c>
      <c r="R3918" s="3" t="str">
        <f>+VLOOKUP(FACTURACION[[#This Row],[NIT]],TABLACLIENTE,5,FALSE)</f>
        <v>MANIZALES</v>
      </c>
    </row>
    <row r="3919" spans="3:18">
      <c r="C3919" s="29">
        <v>2016</v>
      </c>
      <c r="D3919" s="30" t="s">
        <v>705</v>
      </c>
      <c r="E3919" s="30">
        <f>MONTH(FACTURACION[[#This Row],[MES]]&amp;1)</f>
        <v>12</v>
      </c>
      <c r="F3919" s="223">
        <f>DATE(FACTURACION[[#This Row],[AÑO]],FACTURACION[[#This Row],[Mes numero]],1)</f>
        <v>42705</v>
      </c>
      <c r="G3919" s="160">
        <v>12518</v>
      </c>
      <c r="H3919" s="25">
        <v>800202395</v>
      </c>
      <c r="I3919" s="3" t="str">
        <f>+VLOOKUP(FACTURACION[[#This Row],[NIT]],TABLACLIENTE,2,FALSE)</f>
        <v>EFIGAS GAS NATURAL S.A. E.S.P. (EFIGAS S.A. E.S.P.)</v>
      </c>
      <c r="J3919" s="3" t="s">
        <v>5</v>
      </c>
      <c r="K3919" s="12" t="str">
        <f>+VLOOKUP(FACTURACION[[#This Row],[REFERENCIA]],CODINV,2,FALSE)</f>
        <v>REG. 1800 CPB2 1 1-4· O: 5/16" R: STD</v>
      </c>
      <c r="L3919" s="12" t="str">
        <f>IF(VLOOKUP(FACTURACION[[#This Row],[REFERENCIA]],CODINV,3,FALSE)=0,"",VLOOKUP(FACTURACION[[#This Row],[REFERENCIA]],CODINV,3,FALSE))</f>
        <v/>
      </c>
      <c r="M3919" s="12" t="str">
        <f>+VLOOKUP(FACTURACION[[#This Row],[REFERENCIA]],CODINV,4,FALSE)</f>
        <v>REGULADORES</v>
      </c>
      <c r="N3919" s="12" t="str">
        <f>+VLOOKUP(FACTURACION[[#This Row],[REFERENCIA]],CODINV,5,FALSE)</f>
        <v>HONEYWELL</v>
      </c>
      <c r="O3919" s="3">
        <v>10</v>
      </c>
      <c r="P3919" s="31">
        <v>620000</v>
      </c>
      <c r="Q3919" s="24">
        <f>+FACTURACION[[#This Row],[CANTIDAD]]*FACTURACION[[#This Row],[VR UNITARIO]]/1000</f>
        <v>6200</v>
      </c>
      <c r="R3919" s="3" t="str">
        <f>+VLOOKUP(FACTURACION[[#This Row],[NIT]],TABLACLIENTE,5,FALSE)</f>
        <v>MANIZALES</v>
      </c>
    </row>
    <row r="3920" spans="3:18">
      <c r="C3920" s="29">
        <v>2016</v>
      </c>
      <c r="D3920" s="30" t="s">
        <v>705</v>
      </c>
      <c r="E3920" s="30">
        <f>MONTH(FACTURACION[[#This Row],[MES]]&amp;1)</f>
        <v>12</v>
      </c>
      <c r="F3920" s="223">
        <f>DATE(FACTURACION[[#This Row],[AÑO]],FACTURACION[[#This Row],[Mes numero]],1)</f>
        <v>42705</v>
      </c>
      <c r="G3920" s="160">
        <v>12541</v>
      </c>
      <c r="H3920" s="25">
        <v>806012216</v>
      </c>
      <c r="I3920" s="3" t="str">
        <f>+VLOOKUP(FACTURACION[[#This Row],[NIT]],TABLACLIENTE,2,FALSE)</f>
        <v>MULTISERVICIOS OSORIO SAS</v>
      </c>
      <c r="J3920" s="3" t="s">
        <v>5</v>
      </c>
      <c r="K3920" s="12" t="str">
        <f>+VLOOKUP(FACTURACION[[#This Row],[REFERENCIA]],CODINV,2,FALSE)</f>
        <v>REG. 1800 CPB2 1 1-4· O: 5/16" R: STD</v>
      </c>
      <c r="L3920" s="12" t="str">
        <f>IF(VLOOKUP(FACTURACION[[#This Row],[REFERENCIA]],CODINV,3,FALSE)=0,"",VLOOKUP(FACTURACION[[#This Row],[REFERENCIA]],CODINV,3,FALSE))</f>
        <v/>
      </c>
      <c r="M3920" s="12" t="str">
        <f>+VLOOKUP(FACTURACION[[#This Row],[REFERENCIA]],CODINV,4,FALSE)</f>
        <v>REGULADORES</v>
      </c>
      <c r="N3920" s="12" t="str">
        <f>+VLOOKUP(FACTURACION[[#This Row],[REFERENCIA]],CODINV,5,FALSE)</f>
        <v>HONEYWELL</v>
      </c>
      <c r="O3920" s="3">
        <v>1</v>
      </c>
      <c r="P3920" s="31">
        <v>630000</v>
      </c>
      <c r="Q3920" s="24">
        <f>+FACTURACION[[#This Row],[CANTIDAD]]*FACTURACION[[#This Row],[VR UNITARIO]]/1000</f>
        <v>630</v>
      </c>
      <c r="R3920" s="3" t="str">
        <f>+VLOOKUP(FACTURACION[[#This Row],[NIT]],TABLACLIENTE,5,FALSE)</f>
        <v>CARTAGENA</v>
      </c>
    </row>
    <row r="3921" spans="3:18">
      <c r="C3921" s="29">
        <v>2016</v>
      </c>
      <c r="D3921" s="30" t="s">
        <v>705</v>
      </c>
      <c r="E3921" s="30">
        <f>MONTH(FACTURACION[[#This Row],[MES]]&amp;1)</f>
        <v>12</v>
      </c>
      <c r="F3921" s="223">
        <f>DATE(FACTURACION[[#This Row],[AÑO]],FACTURACION[[#This Row],[Mes numero]],1)</f>
        <v>42705</v>
      </c>
      <c r="G3921" s="160">
        <v>12531</v>
      </c>
      <c r="H3921" s="25">
        <v>890908643</v>
      </c>
      <c r="I3921" s="3" t="str">
        <f>+VLOOKUP(FACTURACION[[#This Row],[NIT]],TABLACLIENTE,2,FALSE)</f>
        <v>GASES DE ANTIOQUIA S.A. E.S.P.  (GAS ANTIOQUIA S.A. E.S.P.)</v>
      </c>
      <c r="J3921" s="3" t="s">
        <v>909</v>
      </c>
      <c r="K3921" s="12" t="str">
        <f>+VLOOKUP(FACTURACION[[#This Row],[REFERENCIA]],CODINV,2,FALSE)</f>
        <v>REGULADOR 1804PFM C: 2" O: 7/8 R: 2-30</v>
      </c>
      <c r="L3921" s="12" t="str">
        <f>IF(VLOOKUP(FACTURACION[[#This Row],[REFERENCIA]],CODINV,3,FALSE)=0,"",VLOOKUP(FACTURACION[[#This Row],[REFERENCIA]],CODINV,3,FALSE))</f>
        <v>RMQN2ABF1021A20</v>
      </c>
      <c r="M3921" s="12" t="str">
        <f>+VLOOKUP(FACTURACION[[#This Row],[REFERENCIA]],CODINV,4,FALSE)</f>
        <v>REGULADORES</v>
      </c>
      <c r="N3921" s="12" t="str">
        <f>+VLOOKUP(FACTURACION[[#This Row],[REFERENCIA]],CODINV,5,FALSE)</f>
        <v>HONEYWELL</v>
      </c>
      <c r="O3921" s="3">
        <v>1</v>
      </c>
      <c r="P3921" s="31">
        <v>2652522</v>
      </c>
      <c r="Q3921" s="24">
        <f>+FACTURACION[[#This Row],[CANTIDAD]]*FACTURACION[[#This Row],[VR UNITARIO]]/1000</f>
        <v>2652.5219999999999</v>
      </c>
      <c r="R3921" s="3" t="str">
        <f>+VLOOKUP(FACTURACION[[#This Row],[NIT]],TABLACLIENTE,5,FALSE)</f>
        <v>MEDELLIN</v>
      </c>
    </row>
    <row r="3922" spans="3:18">
      <c r="C3922" s="29">
        <v>2016</v>
      </c>
      <c r="D3922" s="30" t="s">
        <v>705</v>
      </c>
      <c r="E3922" s="30">
        <f>MONTH(FACTURACION[[#This Row],[MES]]&amp;1)</f>
        <v>12</v>
      </c>
      <c r="F3922" s="223">
        <f>DATE(FACTURACION[[#This Row],[AÑO]],FACTURACION[[#This Row],[Mes numero]],1)</f>
        <v>42705</v>
      </c>
      <c r="G3922" s="160">
        <v>12534</v>
      </c>
      <c r="H3922" s="25">
        <v>860510723</v>
      </c>
      <c r="I3922" s="3" t="str">
        <f>+VLOOKUP(FACTURACION[[#This Row],[NIT]],TABLACLIENTE,2,FALSE)</f>
        <v>SAENA DE COLOMBIA S.A.</v>
      </c>
      <c r="J3922" s="3" t="s">
        <v>28</v>
      </c>
      <c r="K3922" s="12" t="str">
        <f>+VLOOKUP(FACTURACION[[#This Row],[REFERENCIA]],CODINV,2,FALSE)</f>
        <v>REGULADOR SR 113 3/4 R: 7-12 O:1/4</v>
      </c>
      <c r="L3922" s="12" t="str">
        <f>IF(VLOOKUP(FACTURACION[[#This Row],[REFERENCIA]],CODINV,3,FALSE)=0,"",VLOOKUP(FACTURACION[[#This Row],[REFERENCIA]],CODINV,3,FALSE))</f>
        <v/>
      </c>
      <c r="M3922" s="12" t="str">
        <f>+VLOOKUP(FACTURACION[[#This Row],[REFERENCIA]],CODINV,4,FALSE)</f>
        <v>REGULADORES</v>
      </c>
      <c r="N3922" s="12" t="str">
        <f>+VLOOKUP(FACTURACION[[#This Row],[REFERENCIA]],CODINV,5,FALSE)</f>
        <v>HONEYWELL</v>
      </c>
      <c r="O3922" s="3">
        <v>2</v>
      </c>
      <c r="P3922" s="31">
        <v>140000</v>
      </c>
      <c r="Q3922" s="24">
        <f>+FACTURACION[[#This Row],[CANTIDAD]]*FACTURACION[[#This Row],[VR UNITARIO]]/1000</f>
        <v>280</v>
      </c>
      <c r="R3922" s="3" t="str">
        <f>+VLOOKUP(FACTURACION[[#This Row],[NIT]],TABLACLIENTE,5,FALSE)</f>
        <v>BOGOTÁ D.C.</v>
      </c>
    </row>
    <row r="3923" spans="3:18">
      <c r="C3923" s="29">
        <v>2016</v>
      </c>
      <c r="D3923" s="30" t="s">
        <v>705</v>
      </c>
      <c r="E3923" s="30">
        <f>MONTH(FACTURACION[[#This Row],[MES]]&amp;1)</f>
        <v>12</v>
      </c>
      <c r="F3923" s="223">
        <f>DATE(FACTURACION[[#This Row],[AÑO]],FACTURACION[[#This Row],[Mes numero]],1)</f>
        <v>42705</v>
      </c>
      <c r="G3923" s="160">
        <v>12512</v>
      </c>
      <c r="H3923" s="25">
        <v>892115036</v>
      </c>
      <c r="I3923" s="3" t="str">
        <f>+VLOOKUP(FACTURACION[[#This Row],[NIT]],TABLACLIENTE,2,FALSE)</f>
        <v>GASES DE LA GUAJIRA S.A. E. S. P. (GASGUAJIRA S.A. E.S.P.)</v>
      </c>
      <c r="J3923" s="3" t="s">
        <v>66</v>
      </c>
      <c r="K3923" s="12" t="str">
        <f>+VLOOKUP(FACTURACION[[#This Row],[REFERENCIA]],CODINV,2,FALSE)</f>
        <v>AFV 2" S600 FO</v>
      </c>
      <c r="L3923" s="12" t="str">
        <f>IF(VLOOKUP(FACTURACION[[#This Row],[REFERENCIA]],CODINV,3,FALSE)=0,"",VLOOKUP(FACTURACION[[#This Row],[REFERENCIA]],CODINV,3,FALSE))</f>
        <v/>
      </c>
      <c r="M3923" s="12" t="str">
        <f>+VLOOKUP(FACTURACION[[#This Row],[REFERENCIA]],CODINV,4,FALSE)</f>
        <v>REGULADORES</v>
      </c>
      <c r="N3923" s="12" t="str">
        <f>+VLOOKUP(FACTURACION[[#This Row],[REFERENCIA]],CODINV,5,FALSE)</f>
        <v>HONEYWELL</v>
      </c>
      <c r="O3923" s="3">
        <v>1</v>
      </c>
      <c r="P3923" s="31">
        <v>4950149</v>
      </c>
      <c r="Q3923" s="24">
        <f>+FACTURACION[[#This Row],[CANTIDAD]]*FACTURACION[[#This Row],[VR UNITARIO]]/1000</f>
        <v>4950.1490000000003</v>
      </c>
      <c r="R3923" s="3" t="str">
        <f>+VLOOKUP(FACTURACION[[#This Row],[NIT]],TABLACLIENTE,5,FALSE)</f>
        <v>RIOHACHA</v>
      </c>
    </row>
    <row r="3924" spans="3:18">
      <c r="C3924" s="29">
        <v>2016</v>
      </c>
      <c r="D3924" s="30" t="s">
        <v>705</v>
      </c>
      <c r="E3924" s="30">
        <f>MONTH(FACTURACION[[#This Row],[MES]]&amp;1)</f>
        <v>12</v>
      </c>
      <c r="F3924" s="223">
        <f>DATE(FACTURACION[[#This Row],[AÑO]],FACTURACION[[#This Row],[Mes numero]],1)</f>
        <v>42705</v>
      </c>
      <c r="G3924" s="160">
        <v>12526</v>
      </c>
      <c r="H3924" s="25">
        <v>890400869</v>
      </c>
      <c r="I3924" s="3" t="str">
        <f>+VLOOKUP(FACTURACION[[#This Row],[NIT]],TABLACLIENTE,2,FALSE)</f>
        <v>SURTIDORA DE GAS DEL CARIBE S.A. E.S.P. (SURTIGAS S.A. E.S.P.)</v>
      </c>
      <c r="J3924" s="3" t="s">
        <v>24</v>
      </c>
      <c r="K3924" s="12" t="str">
        <f>+VLOOKUP(FACTURACION[[#This Row],[REFERENCIA]],CODINV,2,FALSE)</f>
        <v>AFV 2" S300 F.O Y CL INS ZSC100</v>
      </c>
      <c r="L3924" s="12" t="str">
        <f>IF(VLOOKUP(FACTURACION[[#This Row],[REFERENCIA]],CODINV,3,FALSE)=0,"",VLOOKUP(FACTURACION[[#This Row],[REFERENCIA]],CODINV,3,FALSE))</f>
        <v/>
      </c>
      <c r="M3924" s="12" t="str">
        <f>+VLOOKUP(FACTURACION[[#This Row],[REFERENCIA]],CODINV,4,FALSE)</f>
        <v>REGULADORES</v>
      </c>
      <c r="N3924" s="12" t="str">
        <f>+VLOOKUP(FACTURACION[[#This Row],[REFERENCIA]],CODINV,5,FALSE)</f>
        <v>HONEYWELL</v>
      </c>
      <c r="O3924" s="3">
        <v>9</v>
      </c>
      <c r="P3924" s="31">
        <v>6601034</v>
      </c>
      <c r="Q3924" s="24">
        <f>+FACTURACION[[#This Row],[CANTIDAD]]*FACTURACION[[#This Row],[VR UNITARIO]]/1000</f>
        <v>59409.305999999997</v>
      </c>
      <c r="R3924" s="3" t="str">
        <f>+VLOOKUP(FACTURACION[[#This Row],[NIT]],TABLACLIENTE,5,FALSE)</f>
        <v>CARTAGENA</v>
      </c>
    </row>
    <row r="3925" spans="3:18">
      <c r="C3925" s="29">
        <v>2016</v>
      </c>
      <c r="D3925" s="30" t="s">
        <v>705</v>
      </c>
      <c r="E3925" s="30">
        <f>MONTH(FACTURACION[[#This Row],[MES]]&amp;1)</f>
        <v>12</v>
      </c>
      <c r="F3925" s="223">
        <f>DATE(FACTURACION[[#This Row],[AÑO]],FACTURACION[[#This Row],[Mes numero]],1)</f>
        <v>42705</v>
      </c>
      <c r="G3925" s="160">
        <v>12484</v>
      </c>
      <c r="H3925" s="25">
        <v>890400869</v>
      </c>
      <c r="I3925" s="3" t="str">
        <f>+VLOOKUP(FACTURACION[[#This Row],[NIT]],TABLACLIENTE,2,FALSE)</f>
        <v>SURTIDORA DE GAS DEL CARIBE S.A. E.S.P. (SURTIGAS S.A. E.S.P.)</v>
      </c>
      <c r="J3925" s="3" t="s">
        <v>40</v>
      </c>
      <c r="K3925" s="12" t="str">
        <f>+VLOOKUP(FACTURACION[[#This Row],[REFERENCIA]],CODINV,2,FALSE)</f>
        <v>AFV 2" S600 FO Y CL INS ZSC320-100</v>
      </c>
      <c r="L3925" s="12" t="str">
        <f>IF(VLOOKUP(FACTURACION[[#This Row],[REFERENCIA]],CODINV,3,FALSE)=0,"",VLOOKUP(FACTURACION[[#This Row],[REFERENCIA]],CODINV,3,FALSE))</f>
        <v/>
      </c>
      <c r="M3925" s="12" t="str">
        <f>+VLOOKUP(FACTURACION[[#This Row],[REFERENCIA]],CODINV,4,FALSE)</f>
        <v>REGULADORES</v>
      </c>
      <c r="N3925" s="12" t="str">
        <f>+VLOOKUP(FACTURACION[[#This Row],[REFERENCIA]],CODINV,5,FALSE)</f>
        <v>HONEYWELL</v>
      </c>
      <c r="O3925" s="3">
        <v>1</v>
      </c>
      <c r="P3925" s="31">
        <v>8657072</v>
      </c>
      <c r="Q3925" s="24">
        <f>+FACTURACION[[#This Row],[CANTIDAD]]*FACTURACION[[#This Row],[VR UNITARIO]]/1000</f>
        <v>8657.0720000000001</v>
      </c>
      <c r="R3925" s="3" t="str">
        <f>+VLOOKUP(FACTURACION[[#This Row],[NIT]],TABLACLIENTE,5,FALSE)</f>
        <v>CARTAGENA</v>
      </c>
    </row>
    <row r="3926" spans="3:18">
      <c r="C3926" s="29">
        <v>2016</v>
      </c>
      <c r="D3926" s="30" t="s">
        <v>705</v>
      </c>
      <c r="E3926" s="30">
        <f>MONTH(FACTURACION[[#This Row],[MES]]&amp;1)</f>
        <v>12</v>
      </c>
      <c r="F3926" s="223">
        <f>DATE(FACTURACION[[#This Row],[AÑO]],FACTURACION[[#This Row],[Mes numero]],1)</f>
        <v>42705</v>
      </c>
      <c r="G3926" s="160">
        <v>12512</v>
      </c>
      <c r="H3926" s="25">
        <v>892115036</v>
      </c>
      <c r="I3926" s="3" t="str">
        <f>+VLOOKUP(FACTURACION[[#This Row],[NIT]],TABLACLIENTE,2,FALSE)</f>
        <v>GASES DE LA GUAJIRA S.A. E. S. P. (GASGUAJIRA S.A. E.S.P.)</v>
      </c>
      <c r="J3926" s="3" t="s">
        <v>294</v>
      </c>
      <c r="K3926" s="12" t="str">
        <f>+VLOOKUP(FACTURACION[[#This Row],[REFERENCIA]],CODINV,2,FALSE)</f>
        <v>CONTROL LOOP Z320-100 BM INSPIRATOR</v>
      </c>
      <c r="L3926" s="12" t="str">
        <f>IF(VLOOKUP(FACTURACION[[#This Row],[REFERENCIA]],CODINV,3,FALSE)=0,"",VLOOKUP(FACTURACION[[#This Row],[REFERENCIA]],CODINV,3,FALSE))</f>
        <v/>
      </c>
      <c r="M3926" s="12" t="str">
        <f>+VLOOKUP(FACTURACION[[#This Row],[REFERENCIA]],CODINV,4,FALSE)</f>
        <v>REGULADORES</v>
      </c>
      <c r="N3926" s="12" t="str">
        <f>+VLOOKUP(FACTURACION[[#This Row],[REFERENCIA]],CODINV,5,FALSE)</f>
        <v>HONEYWELL</v>
      </c>
      <c r="O3926" s="3">
        <v>1</v>
      </c>
      <c r="P3926" s="31">
        <v>3413568</v>
      </c>
      <c r="Q3926" s="24">
        <f>+FACTURACION[[#This Row],[CANTIDAD]]*FACTURACION[[#This Row],[VR UNITARIO]]/1000</f>
        <v>3413.5680000000002</v>
      </c>
      <c r="R3926" s="3" t="str">
        <f>+VLOOKUP(FACTURACION[[#This Row],[NIT]],TABLACLIENTE,5,FALSE)</f>
        <v>RIOHACHA</v>
      </c>
    </row>
    <row r="3927" spans="3:18">
      <c r="C3927" s="29">
        <v>2016</v>
      </c>
      <c r="D3927" s="30" t="s">
        <v>705</v>
      </c>
      <c r="E3927" s="30">
        <f>MONTH(FACTURACION[[#This Row],[MES]]&amp;1)</f>
        <v>12</v>
      </c>
      <c r="F3927" s="223">
        <f>DATE(FACTURACION[[#This Row],[AÑO]],FACTURACION[[#This Row],[Mes numero]],1)</f>
        <v>42705</v>
      </c>
      <c r="G3927" s="160">
        <v>12521</v>
      </c>
      <c r="H3927" s="25">
        <v>800202395</v>
      </c>
      <c r="I3927" s="3" t="str">
        <f>+VLOOKUP(FACTURACION[[#This Row],[NIT]],TABLACLIENTE,2,FALSE)</f>
        <v>EFIGAS GAS NATURAL S.A. E.S.P. (EFIGAS S.A. E.S.P.)</v>
      </c>
      <c r="J3927" s="3" t="s">
        <v>526</v>
      </c>
      <c r="K3927" s="12" t="str">
        <f>+VLOOKUP(FACTURACION[[#This Row],[REFERENCIA]],CODINV,2,FALSE)</f>
        <v>LOBULO MEDIDOR RVG 65</v>
      </c>
      <c r="L3927" s="12" t="str">
        <f>IF(VLOOKUP(FACTURACION[[#This Row],[REFERENCIA]],CODINV,3,FALSE)=0,"",VLOOKUP(FACTURACION[[#This Row],[REFERENCIA]],CODINV,3,FALSE))</f>
        <v>73014317</v>
      </c>
      <c r="M3927" s="12" t="str">
        <f>+VLOOKUP(FACTURACION[[#This Row],[REFERENCIA]],CODINV,4,FALSE)</f>
        <v>REPUESTOS Y ACCESORIOS</v>
      </c>
      <c r="N3927" s="12" t="str">
        <f>+VLOOKUP(FACTURACION[[#This Row],[REFERENCIA]],CODINV,5,FALSE)</f>
        <v>HONEYWELL</v>
      </c>
      <c r="O3927" s="3">
        <v>2</v>
      </c>
      <c r="P3927" s="31">
        <v>387616</v>
      </c>
      <c r="Q3927" s="24">
        <f>+FACTURACION[[#This Row],[CANTIDAD]]*FACTURACION[[#This Row],[VR UNITARIO]]/1000</f>
        <v>775.23199999999997</v>
      </c>
      <c r="R3927" s="3" t="str">
        <f>+VLOOKUP(FACTURACION[[#This Row],[NIT]],TABLACLIENTE,5,FALSE)</f>
        <v>MANIZALES</v>
      </c>
    </row>
    <row r="3928" spans="3:18">
      <c r="C3928" s="29">
        <v>2016</v>
      </c>
      <c r="D3928" s="30" t="s">
        <v>705</v>
      </c>
      <c r="E3928" s="30">
        <f>MONTH(FACTURACION[[#This Row],[MES]]&amp;1)</f>
        <v>12</v>
      </c>
      <c r="F3928" s="223">
        <f>DATE(FACTURACION[[#This Row],[AÑO]],FACTURACION[[#This Row],[Mes numero]],1)</f>
        <v>42705</v>
      </c>
      <c r="G3928" s="160">
        <v>12529</v>
      </c>
      <c r="H3928" s="25">
        <v>800170118</v>
      </c>
      <c r="I3928" s="3" t="str">
        <f>+VLOOKUP(FACTURACION[[#This Row],[NIT]],TABLACLIENTE,2,FALSE)</f>
        <v>PROMOTORA DE GASES DEL SUR S A E S P (PROGASUR S.A. E.S.P.)</v>
      </c>
      <c r="J3928" s="3" t="s">
        <v>970</v>
      </c>
      <c r="K3928" s="12" t="str">
        <f>+VLOOKUP(FACTURACION[[#This Row],[REFERENCIA]],CODINV,2,FALSE)</f>
        <v>GEAR &amp; HUB 47 DRIVE</v>
      </c>
      <c r="L3928" s="12" t="str">
        <f>IF(VLOOKUP(FACTURACION[[#This Row],[REFERENCIA]],CODINV,3,FALSE)=0,"",VLOOKUP(FACTURACION[[#This Row],[REFERENCIA]],CODINV,3,FALSE))</f>
        <v>43354G060</v>
      </c>
      <c r="M3928" s="12" t="str">
        <f>+VLOOKUP(FACTURACION[[#This Row],[REFERENCIA]],CODINV,4,FALSE)</f>
        <v>REPUESTOS Y ACCESORIOS</v>
      </c>
      <c r="N3928" s="12" t="str">
        <f>+VLOOKUP(FACTURACION[[#This Row],[REFERENCIA]],CODINV,5,FALSE)</f>
        <v>HONEYWELL</v>
      </c>
      <c r="O3928" s="3">
        <v>1</v>
      </c>
      <c r="P3928" s="31">
        <v>170000</v>
      </c>
      <c r="Q3928" s="24">
        <f>+FACTURACION[[#This Row],[CANTIDAD]]*FACTURACION[[#This Row],[VR UNITARIO]]/1000</f>
        <v>170</v>
      </c>
      <c r="R3928" s="3" t="str">
        <f>+VLOOKUP(FACTURACION[[#This Row],[NIT]],TABLACLIENTE,5,FALSE)</f>
        <v>BOGOTÁ D.C.</v>
      </c>
    </row>
    <row r="3929" spans="3:18">
      <c r="C3929" s="29">
        <v>2016</v>
      </c>
      <c r="D3929" s="30" t="s">
        <v>705</v>
      </c>
      <c r="E3929" s="30">
        <f>MONTH(FACTURACION[[#This Row],[MES]]&amp;1)</f>
        <v>12</v>
      </c>
      <c r="F3929" s="223">
        <f>DATE(FACTURACION[[#This Row],[AÑO]],FACTURACION[[#This Row],[Mes numero]],1)</f>
        <v>42705</v>
      </c>
      <c r="G3929" s="160">
        <v>12529</v>
      </c>
      <c r="H3929" s="25">
        <v>800170118</v>
      </c>
      <c r="I3929" s="3" t="str">
        <f>+VLOOKUP(FACTURACION[[#This Row],[NIT]],TABLACLIENTE,2,FALSE)</f>
        <v>PROMOTORA DE GASES DEL SUR S A E S P (PROGASUR S.A. E.S.P.)</v>
      </c>
      <c r="J3929" s="3" t="s">
        <v>546</v>
      </c>
      <c r="K3929" s="12" t="str">
        <f>+VLOOKUP(FACTURACION[[#This Row],[REFERENCIA]],CODINV,2,FALSE)</f>
        <v>GEAR &amp; HUB 63 DRIVE</v>
      </c>
      <c r="L3929" s="12" t="str">
        <f>IF(VLOOKUP(FACTURACION[[#This Row],[REFERENCIA]],CODINV,3,FALSE)=0,"",VLOOKUP(FACTURACION[[#This Row],[REFERENCIA]],CODINV,3,FALSE))</f>
        <v>43354G100</v>
      </c>
      <c r="M3929" s="12" t="str">
        <f>+VLOOKUP(FACTURACION[[#This Row],[REFERENCIA]],CODINV,4,FALSE)</f>
        <v>REPUESTOS Y ACCESORIOS</v>
      </c>
      <c r="N3929" s="12" t="str">
        <f>+VLOOKUP(FACTURACION[[#This Row],[REFERENCIA]],CODINV,5,FALSE)</f>
        <v>HONEYWELL</v>
      </c>
      <c r="O3929" s="3">
        <v>1</v>
      </c>
      <c r="P3929" s="31">
        <v>170000</v>
      </c>
      <c r="Q3929" s="24">
        <f>+FACTURACION[[#This Row],[CANTIDAD]]*FACTURACION[[#This Row],[VR UNITARIO]]/1000</f>
        <v>170</v>
      </c>
      <c r="R3929" s="3" t="str">
        <f>+VLOOKUP(FACTURACION[[#This Row],[NIT]],TABLACLIENTE,5,FALSE)</f>
        <v>BOGOTÁ D.C.</v>
      </c>
    </row>
    <row r="3930" spans="3:18">
      <c r="C3930" s="29">
        <v>2016</v>
      </c>
      <c r="D3930" s="30" t="s">
        <v>705</v>
      </c>
      <c r="E3930" s="30">
        <f>MONTH(FACTURACION[[#This Row],[MES]]&amp;1)</f>
        <v>12</v>
      </c>
      <c r="F3930" s="223">
        <f>DATE(FACTURACION[[#This Row],[AÑO]],FACTURACION[[#This Row],[Mes numero]],1)</f>
        <v>42705</v>
      </c>
      <c r="G3930" s="160">
        <v>12463</v>
      </c>
      <c r="H3930" s="25">
        <v>800167643</v>
      </c>
      <c r="I3930" s="3" t="str">
        <f>+VLOOKUP(FACTURACION[[#This Row],[NIT]],TABLACLIENTE,2,FALSE)</f>
        <v>GASES DE OCCIDENTE S.A. E.S.P. (GDO)</v>
      </c>
      <c r="J3930" s="3" t="s">
        <v>876</v>
      </c>
      <c r="K3930" s="12" t="str">
        <f>+VLOOKUP(FACTURACION[[#This Row],[REFERENCIA]],CODINV,2,FALSE)</f>
        <v>OIL BOTTLE CHEMLUBE 201 320z</v>
      </c>
      <c r="L3930" s="12" t="str">
        <f>IF(VLOOKUP(FACTURACION[[#This Row],[REFERENCIA]],CODINV,3,FALSE)=0,"",VLOOKUP(FACTURACION[[#This Row],[REFERENCIA]],CODINV,3,FALSE))</f>
        <v>52240G005</v>
      </c>
      <c r="M3930" s="12" t="str">
        <f>+VLOOKUP(FACTURACION[[#This Row],[REFERENCIA]],CODINV,4,FALSE)</f>
        <v>REPUESTOS Y ACCESORIOS</v>
      </c>
      <c r="N3930" s="12" t="str">
        <f>+VLOOKUP(FACTURACION[[#This Row],[REFERENCIA]],CODINV,5,FALSE)</f>
        <v>HONEYWELL</v>
      </c>
      <c r="O3930" s="3">
        <v>1</v>
      </c>
      <c r="P3930" s="31">
        <v>436000</v>
      </c>
      <c r="Q3930" s="24">
        <f>+FACTURACION[[#This Row],[CANTIDAD]]*FACTURACION[[#This Row],[VR UNITARIO]]/1000</f>
        <v>436</v>
      </c>
      <c r="R3930" s="3" t="str">
        <f>+VLOOKUP(FACTURACION[[#This Row],[NIT]],TABLACLIENTE,5,FALSE)</f>
        <v>CALI</v>
      </c>
    </row>
    <row r="3931" spans="3:18">
      <c r="C3931" s="29">
        <v>2016</v>
      </c>
      <c r="D3931" s="30" t="s">
        <v>705</v>
      </c>
      <c r="E3931" s="30">
        <f>MONTH(FACTURACION[[#This Row],[MES]]&amp;1)</f>
        <v>12</v>
      </c>
      <c r="F3931" s="223">
        <f>DATE(FACTURACION[[#This Row],[AÑO]],FACTURACION[[#This Row],[Mes numero]],1)</f>
        <v>42705</v>
      </c>
      <c r="G3931" s="160">
        <v>12463</v>
      </c>
      <c r="H3931" s="25">
        <v>800167643</v>
      </c>
      <c r="I3931" s="3" t="str">
        <f>+VLOOKUP(FACTURACION[[#This Row],[NIT]],TABLACLIENTE,2,FALSE)</f>
        <v>GASES DE OCCIDENTE S.A. E.S.P. (GDO)</v>
      </c>
      <c r="J3931" s="3" t="s">
        <v>43</v>
      </c>
      <c r="K3931" s="12" t="str">
        <f>+VLOOKUP(FACTURACION[[#This Row],[REFERENCIA]],CODINV,2,FALSE)</f>
        <v>RES 6-15" W.C. PURPURA</v>
      </c>
      <c r="L3931" s="12" t="str">
        <f>IF(VLOOKUP(FACTURACION[[#This Row],[REFERENCIA]],CODINV,3,FALSE)=0,"",VLOOKUP(FACTURACION[[#This Row],[REFERENCIA]],CODINV,3,FALSE))</f>
        <v>70017P042</v>
      </c>
      <c r="M3931" s="12" t="str">
        <f>+VLOOKUP(FACTURACION[[#This Row],[REFERENCIA]],CODINV,4,FALSE)</f>
        <v>REPUESTOS Y ACCESORIOS</v>
      </c>
      <c r="N3931" s="12" t="str">
        <f>+VLOOKUP(FACTURACION[[#This Row],[REFERENCIA]],CODINV,5,FALSE)</f>
        <v>HONEYWELL</v>
      </c>
      <c r="O3931" s="3">
        <v>5</v>
      </c>
      <c r="P3931" s="31">
        <v>22000</v>
      </c>
      <c r="Q3931" s="24">
        <f>+FACTURACION[[#This Row],[CANTIDAD]]*FACTURACION[[#This Row],[VR UNITARIO]]/1000</f>
        <v>110</v>
      </c>
      <c r="R3931" s="3" t="str">
        <f>+VLOOKUP(FACTURACION[[#This Row],[NIT]],TABLACLIENTE,5,FALSE)</f>
        <v>CALI</v>
      </c>
    </row>
    <row r="3932" spans="3:18">
      <c r="C3932" s="29">
        <v>2016</v>
      </c>
      <c r="D3932" s="30" t="s">
        <v>705</v>
      </c>
      <c r="E3932" s="30">
        <f>MONTH(FACTURACION[[#This Row],[MES]]&amp;1)</f>
        <v>12</v>
      </c>
      <c r="F3932" s="223">
        <f>DATE(FACTURACION[[#This Row],[AÑO]],FACTURACION[[#This Row],[Mes numero]],1)</f>
        <v>42705</v>
      </c>
      <c r="G3932" s="160">
        <v>12465</v>
      </c>
      <c r="H3932" s="25">
        <v>830053934</v>
      </c>
      <c r="I3932" s="3" t="str">
        <f>+VLOOKUP(FACTURACION[[#This Row],[NIT]],TABLACLIENTE,2,FALSE)</f>
        <v>CASAGAS SAS</v>
      </c>
      <c r="J3932" s="3" t="s">
        <v>1</v>
      </c>
      <c r="K3932" s="12" t="str">
        <f>+VLOOKUP(FACTURACION[[#This Row],[REFERENCIA]],CODINV,2,FALSE)</f>
        <v>RES 12-28" W.C. BLANCO</v>
      </c>
      <c r="L3932" s="12" t="str">
        <f>IF(VLOOKUP(FACTURACION[[#This Row],[REFERENCIA]],CODINV,3,FALSE)=0,"",VLOOKUP(FACTURACION[[#This Row],[REFERENCIA]],CODINV,3,FALSE))</f>
        <v>70017P060</v>
      </c>
      <c r="M3932" s="12" t="str">
        <f>+VLOOKUP(FACTURACION[[#This Row],[REFERENCIA]],CODINV,4,FALSE)</f>
        <v>REPUESTOS Y ACCESORIOS</v>
      </c>
      <c r="N3932" s="12" t="str">
        <f>+VLOOKUP(FACTURACION[[#This Row],[REFERENCIA]],CODINV,5,FALSE)</f>
        <v>HONEYWELL</v>
      </c>
      <c r="O3932" s="3">
        <v>1</v>
      </c>
      <c r="P3932" s="31">
        <v>15000</v>
      </c>
      <c r="Q3932" s="24">
        <f>+FACTURACION[[#This Row],[CANTIDAD]]*FACTURACION[[#This Row],[VR UNITARIO]]/1000</f>
        <v>15</v>
      </c>
      <c r="R3932" s="3" t="str">
        <f>+VLOOKUP(FACTURACION[[#This Row],[NIT]],TABLACLIENTE,5,FALSE)</f>
        <v>BOGOTÁ D.C.</v>
      </c>
    </row>
    <row r="3933" spans="3:18">
      <c r="C3933" s="29">
        <v>2016</v>
      </c>
      <c r="D3933" s="30" t="s">
        <v>705</v>
      </c>
      <c r="E3933" s="30">
        <f>MONTH(FACTURACION[[#This Row],[MES]]&amp;1)</f>
        <v>12</v>
      </c>
      <c r="F3933" s="223">
        <f>DATE(FACTURACION[[#This Row],[AÑO]],FACTURACION[[#This Row],[Mes numero]],1)</f>
        <v>42705</v>
      </c>
      <c r="G3933" s="160">
        <v>12534</v>
      </c>
      <c r="H3933" s="25">
        <v>860510723</v>
      </c>
      <c r="I3933" s="3" t="str">
        <f>+VLOOKUP(FACTURACION[[#This Row],[NIT]],TABLACLIENTE,2,FALSE)</f>
        <v>SAENA DE COLOMBIA S.A.</v>
      </c>
      <c r="J3933" s="3" t="s">
        <v>1</v>
      </c>
      <c r="K3933" s="12" t="str">
        <f>+VLOOKUP(FACTURACION[[#This Row],[REFERENCIA]],CODINV,2,FALSE)</f>
        <v>RES 12-28" W.C. BLANCO</v>
      </c>
      <c r="L3933" s="12" t="str">
        <f>IF(VLOOKUP(FACTURACION[[#This Row],[REFERENCIA]],CODINV,3,FALSE)=0,"",VLOOKUP(FACTURACION[[#This Row],[REFERENCIA]],CODINV,3,FALSE))</f>
        <v>70017P060</v>
      </c>
      <c r="M3933" s="12" t="str">
        <f>+VLOOKUP(FACTURACION[[#This Row],[REFERENCIA]],CODINV,4,FALSE)</f>
        <v>REPUESTOS Y ACCESORIOS</v>
      </c>
      <c r="N3933" s="12" t="str">
        <f>+VLOOKUP(FACTURACION[[#This Row],[REFERENCIA]],CODINV,5,FALSE)</f>
        <v>HONEYWELL</v>
      </c>
      <c r="O3933" s="3">
        <v>2</v>
      </c>
      <c r="P3933" s="31">
        <v>15000</v>
      </c>
      <c r="Q3933" s="24">
        <f>+FACTURACION[[#This Row],[CANTIDAD]]*FACTURACION[[#This Row],[VR UNITARIO]]/1000</f>
        <v>30</v>
      </c>
      <c r="R3933" s="3" t="str">
        <f>+VLOOKUP(FACTURACION[[#This Row],[NIT]],TABLACLIENTE,5,FALSE)</f>
        <v>BOGOTÁ D.C.</v>
      </c>
    </row>
    <row r="3934" spans="3:18">
      <c r="C3934" s="29">
        <v>2016</v>
      </c>
      <c r="D3934" s="30" t="s">
        <v>705</v>
      </c>
      <c r="E3934" s="30">
        <f>MONTH(FACTURACION[[#This Row],[MES]]&amp;1)</f>
        <v>12</v>
      </c>
      <c r="F3934" s="223">
        <f>DATE(FACTURACION[[#This Row],[AÑO]],FACTURACION[[#This Row],[Mes numero]],1)</f>
        <v>42705</v>
      </c>
      <c r="G3934" s="160">
        <v>12532</v>
      </c>
      <c r="H3934" s="25">
        <v>900950504</v>
      </c>
      <c r="I3934" s="3" t="str">
        <f>+VLOOKUP(FACTURACION[[#This Row],[NIT]],TABLACLIENTE,2,FALSE)</f>
        <v>DAMASA DE COLOMBIA S A S</v>
      </c>
      <c r="J3934" s="3" t="s">
        <v>595</v>
      </c>
      <c r="K3934" s="12" t="str">
        <f>+VLOOKUP(FACTURACION[[#This Row],[REFERENCIA]],CODINV,2,FALSE)</f>
        <v>ORIFICE VALVE, 1/4". THE ALUMINUM ORIFICE WILL BE DYED YELLOW.</v>
      </c>
      <c r="L3934" s="12" t="str">
        <f>IF(VLOOKUP(FACTURACION[[#This Row],[REFERENCIA]],CODINV,3,FALSE)=0,"",VLOOKUP(FACTURACION[[#This Row],[REFERENCIA]],CODINV,3,FALSE))</f>
        <v>72494P021</v>
      </c>
      <c r="M3934" s="12" t="str">
        <f>+VLOOKUP(FACTURACION[[#This Row],[REFERENCIA]],CODINV,4,FALSE)</f>
        <v>REPUESTOS Y ACCESORIOS</v>
      </c>
      <c r="N3934" s="12" t="str">
        <f>+VLOOKUP(FACTURACION[[#This Row],[REFERENCIA]],CODINV,5,FALSE)</f>
        <v>HONEYWELL</v>
      </c>
      <c r="O3934" s="3">
        <v>4</v>
      </c>
      <c r="P3934" s="31">
        <v>16000</v>
      </c>
      <c r="Q3934" s="24">
        <f>+FACTURACION[[#This Row],[CANTIDAD]]*FACTURACION[[#This Row],[VR UNITARIO]]/1000</f>
        <v>64</v>
      </c>
      <c r="R3934" s="3" t="str">
        <f>+VLOOKUP(FACTURACION[[#This Row],[NIT]],TABLACLIENTE,5,FALSE)</f>
        <v>BOGOTÁ D.C.</v>
      </c>
    </row>
    <row r="3935" spans="3:18">
      <c r="C3935" s="29">
        <v>2016</v>
      </c>
      <c r="D3935" s="30" t="s">
        <v>705</v>
      </c>
      <c r="E3935" s="30">
        <f>MONTH(FACTURACION[[#This Row],[MES]]&amp;1)</f>
        <v>12</v>
      </c>
      <c r="F3935" s="223">
        <f>DATE(FACTURACION[[#This Row],[AÑO]],FACTURACION[[#This Row],[Mes numero]],1)</f>
        <v>42705</v>
      </c>
      <c r="G3935" s="160">
        <v>12465</v>
      </c>
      <c r="H3935" s="25">
        <v>830053934</v>
      </c>
      <c r="I3935" s="3" t="str">
        <f>+VLOOKUP(FACTURACION[[#This Row],[NIT]],TABLACLIENTE,2,FALSE)</f>
        <v>CASAGAS SAS</v>
      </c>
      <c r="J3935" s="3" t="s">
        <v>599</v>
      </c>
      <c r="K3935" s="12" t="str">
        <f>+VLOOKUP(FACTURACION[[#This Row],[REFERENCIA]],CODINV,2,FALSE)</f>
        <v>ORIFICE VALVE 1/2" THE ALUMINUM ORIFICE WILL BE DYED ORANGE.</v>
      </c>
      <c r="L3935" s="12" t="str">
        <f>IF(VLOOKUP(FACTURACION[[#This Row],[REFERENCIA]],CODINV,3,FALSE)=0,"",VLOOKUP(FACTURACION[[#This Row],[REFERENCIA]],CODINV,3,FALSE))</f>
        <v>72494P025</v>
      </c>
      <c r="M3935" s="12" t="str">
        <f>+VLOOKUP(FACTURACION[[#This Row],[REFERENCIA]],CODINV,4,FALSE)</f>
        <v>REPUESTOS Y ACCESORIOS</v>
      </c>
      <c r="N3935" s="12" t="str">
        <f>+VLOOKUP(FACTURACION[[#This Row],[REFERENCIA]],CODINV,5,FALSE)</f>
        <v>HONEYWELL</v>
      </c>
      <c r="O3935" s="3">
        <v>1</v>
      </c>
      <c r="P3935" s="31">
        <v>15000</v>
      </c>
      <c r="Q3935" s="24">
        <f>+FACTURACION[[#This Row],[CANTIDAD]]*FACTURACION[[#This Row],[VR UNITARIO]]/1000</f>
        <v>15</v>
      </c>
      <c r="R3935" s="3" t="str">
        <f>+VLOOKUP(FACTURACION[[#This Row],[NIT]],TABLACLIENTE,5,FALSE)</f>
        <v>BOGOTÁ D.C.</v>
      </c>
    </row>
    <row r="3936" spans="3:18">
      <c r="C3936" s="29">
        <v>2016</v>
      </c>
      <c r="D3936" s="30" t="s">
        <v>705</v>
      </c>
      <c r="E3936" s="30">
        <f>MONTH(FACTURACION[[#This Row],[MES]]&amp;1)</f>
        <v>12</v>
      </c>
      <c r="F3936" s="223">
        <f>DATE(FACTURACION[[#This Row],[AÑO]],FACTURACION[[#This Row],[Mes numero]],1)</f>
        <v>42705</v>
      </c>
      <c r="G3936" s="160">
        <v>12494</v>
      </c>
      <c r="H3936" s="25">
        <v>800007813</v>
      </c>
      <c r="I3936" s="3" t="str">
        <f>+VLOOKUP(FACTURACION[[#This Row],[NIT]],TABLACLIENTE,2,FALSE)</f>
        <v>VANTI S.A. E.S.P (VANTI)</v>
      </c>
      <c r="J3936" s="3" t="s">
        <v>180</v>
      </c>
      <c r="K3936" s="12" t="str">
        <f>+VLOOKUP(FACTURACION[[#This Row],[REFERENCIA]],CODINV,2,FALSE)</f>
        <v>O-RING, 0.38OD x.25ID BUNA 70</v>
      </c>
      <c r="L3936" s="12" t="str">
        <f>IF(VLOOKUP(FACTURACION[[#This Row],[REFERENCIA]],CODINV,3,FALSE)=0,"",VLOOKUP(FACTURACION[[#This Row],[REFERENCIA]],CODINV,3,FALSE))</f>
        <v>42710P146</v>
      </c>
      <c r="M3936" s="12" t="str">
        <f>+VLOOKUP(FACTURACION[[#This Row],[REFERENCIA]],CODINV,4,FALSE)</f>
        <v>REPUESTOS Y ACCESORIOS</v>
      </c>
      <c r="N3936" s="12" t="str">
        <f>+VLOOKUP(FACTURACION[[#This Row],[REFERENCIA]],CODINV,5,FALSE)</f>
        <v>HONEYWELL</v>
      </c>
      <c r="O3936" s="3">
        <v>50</v>
      </c>
      <c r="P3936" s="31">
        <v>3904</v>
      </c>
      <c r="Q3936" s="24">
        <f>+FACTURACION[[#This Row],[CANTIDAD]]*FACTURACION[[#This Row],[VR UNITARIO]]/1000</f>
        <v>195.2</v>
      </c>
      <c r="R3936" s="3" t="str">
        <f>+VLOOKUP(FACTURACION[[#This Row],[NIT]],TABLACLIENTE,5,FALSE)</f>
        <v>BOGOTÁ D.C.</v>
      </c>
    </row>
    <row r="3937" spans="3:18">
      <c r="C3937" s="29">
        <v>2016</v>
      </c>
      <c r="D3937" s="30" t="s">
        <v>705</v>
      </c>
      <c r="E3937" s="30">
        <f>MONTH(FACTURACION[[#This Row],[MES]]&amp;1)</f>
        <v>12</v>
      </c>
      <c r="F3937" s="223">
        <f>DATE(FACTURACION[[#This Row],[AÑO]],FACTURACION[[#This Row],[Mes numero]],1)</f>
        <v>42705</v>
      </c>
      <c r="G3937" s="160">
        <v>12490</v>
      </c>
      <c r="H3937" s="25">
        <v>800170118</v>
      </c>
      <c r="I3937" s="3" t="str">
        <f>+VLOOKUP(FACTURACION[[#This Row],[NIT]],TABLACLIENTE,2,FALSE)</f>
        <v>PROMOTORA DE GASES DEL SUR S A E S P (PROGASUR S.A. E.S.P.)</v>
      </c>
      <c r="J3937" s="3" t="s">
        <v>180</v>
      </c>
      <c r="K3937" s="12" t="str">
        <f>+VLOOKUP(FACTURACION[[#This Row],[REFERENCIA]],CODINV,2,FALSE)</f>
        <v>O-RING, 0.38OD x.25ID BUNA 70</v>
      </c>
      <c r="L3937" s="12" t="str">
        <f>IF(VLOOKUP(FACTURACION[[#This Row],[REFERENCIA]],CODINV,3,FALSE)=0,"",VLOOKUP(FACTURACION[[#This Row],[REFERENCIA]],CODINV,3,FALSE))</f>
        <v>42710P146</v>
      </c>
      <c r="M3937" s="12" t="str">
        <f>+VLOOKUP(FACTURACION[[#This Row],[REFERENCIA]],CODINV,4,FALSE)</f>
        <v>REPUESTOS Y ACCESORIOS</v>
      </c>
      <c r="N3937" s="12" t="str">
        <f>+VLOOKUP(FACTURACION[[#This Row],[REFERENCIA]],CODINV,5,FALSE)</f>
        <v>HONEYWELL</v>
      </c>
      <c r="O3937" s="3">
        <v>54</v>
      </c>
      <c r="P3937" s="31">
        <v>3003</v>
      </c>
      <c r="Q3937" s="24">
        <f>+FACTURACION[[#This Row],[CANTIDAD]]*FACTURACION[[#This Row],[VR UNITARIO]]/1000</f>
        <v>162.16200000000001</v>
      </c>
      <c r="R3937" s="3" t="str">
        <f>+VLOOKUP(FACTURACION[[#This Row],[NIT]],TABLACLIENTE,5,FALSE)</f>
        <v>BOGOTÁ D.C.</v>
      </c>
    </row>
    <row r="3938" spans="3:18">
      <c r="C3938" s="29">
        <v>2016</v>
      </c>
      <c r="D3938" s="30" t="s">
        <v>705</v>
      </c>
      <c r="E3938" s="30">
        <f>MONTH(FACTURACION[[#This Row],[MES]]&amp;1)</f>
        <v>12</v>
      </c>
      <c r="F3938" s="223">
        <f>DATE(FACTURACION[[#This Row],[AÑO]],FACTURACION[[#This Row],[Mes numero]],1)</f>
        <v>42705</v>
      </c>
      <c r="G3938" s="160">
        <v>12463</v>
      </c>
      <c r="H3938" s="25">
        <v>800167643</v>
      </c>
      <c r="I3938" s="3" t="str">
        <f>+VLOOKUP(FACTURACION[[#This Row],[NIT]],TABLACLIENTE,2,FALSE)</f>
        <v>GASES DE OCCIDENTE S.A. E.S.P. (GDO)</v>
      </c>
      <c r="J3938" s="3" t="s">
        <v>974</v>
      </c>
      <c r="K3938" s="12" t="str">
        <f>+VLOOKUP(FACTURACION[[#This Row],[REFERENCIA]],CODINV,2,FALSE)</f>
        <v>PILOT CASE KIT 2-30</v>
      </c>
      <c r="L3938" s="12" t="str">
        <f>IF(VLOOKUP(FACTURACION[[#This Row],[REFERENCIA]],CODINV,3,FALSE)=0,"",VLOOKUP(FACTURACION[[#This Row],[REFERENCIA]],CODINV,3,FALSE))</f>
        <v/>
      </c>
      <c r="M3938" s="12" t="str">
        <f>+VLOOKUP(FACTURACION[[#This Row],[REFERENCIA]],CODINV,4,FALSE)</f>
        <v>REPUESTOS Y ACCESORIOS</v>
      </c>
      <c r="N3938" s="12" t="str">
        <f>+VLOOKUP(FACTURACION[[#This Row],[REFERENCIA]],CODINV,5,FALSE)</f>
        <v>HONEYWELL</v>
      </c>
      <c r="O3938" s="3">
        <v>2</v>
      </c>
      <c r="P3938" s="31">
        <v>610000</v>
      </c>
      <c r="Q3938" s="24">
        <f>+FACTURACION[[#This Row],[CANTIDAD]]*FACTURACION[[#This Row],[VR UNITARIO]]/1000</f>
        <v>1220</v>
      </c>
      <c r="R3938" s="3" t="str">
        <f>+VLOOKUP(FACTURACION[[#This Row],[NIT]],TABLACLIENTE,5,FALSE)</f>
        <v>CALI</v>
      </c>
    </row>
    <row r="3939" spans="3:18">
      <c r="C3939" s="29">
        <v>2016</v>
      </c>
      <c r="D3939" s="30" t="s">
        <v>705</v>
      </c>
      <c r="E3939" s="30">
        <f>MONTH(FACTURACION[[#This Row],[MES]]&amp;1)</f>
        <v>12</v>
      </c>
      <c r="F3939" s="223">
        <f>DATE(FACTURACION[[#This Row],[AÑO]],FACTURACION[[#This Row],[Mes numero]],1)</f>
        <v>42705</v>
      </c>
      <c r="G3939" s="160">
        <v>12475</v>
      </c>
      <c r="H3939" s="25">
        <v>800167643</v>
      </c>
      <c r="I3939" s="3" t="str">
        <f>+VLOOKUP(FACTURACION[[#This Row],[NIT]],TABLACLIENTE,2,FALSE)</f>
        <v>GASES DE OCCIDENTE S.A. E.S.P. (GDO)</v>
      </c>
      <c r="J3939" s="3" t="s">
        <v>584</v>
      </c>
      <c r="K3939" s="12" t="str">
        <f>+VLOOKUP(FACTURACION[[#This Row],[REFERENCIA]],CODINV,2,FALSE)</f>
        <v>RES 2-10 PSIG CAFE-AZUL</v>
      </c>
      <c r="L3939" s="12" t="str">
        <f>IF(VLOOKUP(FACTURACION[[#This Row],[REFERENCIA]],CODINV,3,FALSE)=0,"",VLOOKUP(FACTURACION[[#This Row],[REFERENCIA]],CODINV,3,FALSE))</f>
        <v>41411P042</v>
      </c>
      <c r="M3939" s="12" t="str">
        <f>+VLOOKUP(FACTURACION[[#This Row],[REFERENCIA]],CODINV,4,FALSE)</f>
        <v>REPUESTOS Y ACCESORIOS</v>
      </c>
      <c r="N3939" s="12" t="str">
        <f>+VLOOKUP(FACTURACION[[#This Row],[REFERENCIA]],CODINV,5,FALSE)</f>
        <v>HONEYWELL</v>
      </c>
      <c r="O3939" s="3">
        <v>1</v>
      </c>
      <c r="P3939" s="31">
        <v>59000</v>
      </c>
      <c r="Q3939" s="24">
        <f>+FACTURACION[[#This Row],[CANTIDAD]]*FACTURACION[[#This Row],[VR UNITARIO]]/1000</f>
        <v>59</v>
      </c>
      <c r="R3939" s="3" t="str">
        <f>+VLOOKUP(FACTURACION[[#This Row],[NIT]],TABLACLIENTE,5,FALSE)</f>
        <v>CALI</v>
      </c>
    </row>
    <row r="3940" spans="3:18">
      <c r="C3940" s="29">
        <v>2016</v>
      </c>
      <c r="D3940" s="30" t="s">
        <v>705</v>
      </c>
      <c r="E3940" s="30">
        <f>MONTH(FACTURACION[[#This Row],[MES]]&amp;1)</f>
        <v>12</v>
      </c>
      <c r="F3940" s="223">
        <f>DATE(FACTURACION[[#This Row],[AÑO]],FACTURACION[[#This Row],[Mes numero]],1)</f>
        <v>42705</v>
      </c>
      <c r="G3940" s="160">
        <v>12475</v>
      </c>
      <c r="H3940" s="25">
        <v>800167643</v>
      </c>
      <c r="I3940" s="3" t="str">
        <f>+VLOOKUP(FACTURACION[[#This Row],[NIT]],TABLACLIENTE,2,FALSE)</f>
        <v>GASES DE OCCIDENTE S.A. E.S.P. (GDO)</v>
      </c>
      <c r="J3940" s="3" t="s">
        <v>585</v>
      </c>
      <c r="K3940" s="12" t="str">
        <f>+VLOOKUP(FACTURACION[[#This Row],[REFERENCIA]],CODINV,2,FALSE)</f>
        <v>RES 3-30 PSIG AMARILLO</v>
      </c>
      <c r="L3940" s="12" t="str">
        <f>IF(VLOOKUP(FACTURACION[[#This Row],[REFERENCIA]],CODINV,3,FALSE)=0,"",VLOOKUP(FACTURACION[[#This Row],[REFERENCIA]],CODINV,3,FALSE))</f>
        <v>71411P011</v>
      </c>
      <c r="M3940" s="12" t="str">
        <f>+VLOOKUP(FACTURACION[[#This Row],[REFERENCIA]],CODINV,4,FALSE)</f>
        <v>REPUESTOS Y ACCESORIOS</v>
      </c>
      <c r="N3940" s="12" t="str">
        <f>+VLOOKUP(FACTURACION[[#This Row],[REFERENCIA]],CODINV,5,FALSE)</f>
        <v>HONEYWELL</v>
      </c>
      <c r="O3940" s="3">
        <v>1</v>
      </c>
      <c r="P3940" s="31">
        <v>61000</v>
      </c>
      <c r="Q3940" s="24">
        <f>+FACTURACION[[#This Row],[CANTIDAD]]*FACTURACION[[#This Row],[VR UNITARIO]]/1000</f>
        <v>61</v>
      </c>
      <c r="R3940" s="3" t="str">
        <f>+VLOOKUP(FACTURACION[[#This Row],[NIT]],TABLACLIENTE,5,FALSE)</f>
        <v>CALI</v>
      </c>
    </row>
    <row r="3941" spans="3:18">
      <c r="C3941" s="29">
        <v>2016</v>
      </c>
      <c r="D3941" s="30" t="s">
        <v>705</v>
      </c>
      <c r="E3941" s="30">
        <f>MONTH(FACTURACION[[#This Row],[MES]]&amp;1)</f>
        <v>12</v>
      </c>
      <c r="F3941" s="223">
        <f>DATE(FACTURACION[[#This Row],[AÑO]],FACTURACION[[#This Row],[Mes numero]],1)</f>
        <v>42705</v>
      </c>
      <c r="G3941" s="160">
        <v>12494</v>
      </c>
      <c r="H3941" s="25">
        <v>800007813</v>
      </c>
      <c r="I3941" s="3" t="str">
        <f>+VLOOKUP(FACTURACION[[#This Row],[NIT]],TABLACLIENTE,2,FALSE)</f>
        <v>VANTI S.A. E.S.P (VANTI)</v>
      </c>
      <c r="J3941" s="3" t="s">
        <v>151</v>
      </c>
      <c r="K3941" s="12" t="str">
        <f>+VLOOKUP(FACTURACION[[#This Row],[REFERENCIA]],CODINV,2,FALSE)</f>
        <v>DIAFRAGMA BUNA Z-138</v>
      </c>
      <c r="L3941" s="12" t="str">
        <f>IF(VLOOKUP(FACTURACION[[#This Row],[REFERENCIA]],CODINV,3,FALSE)=0,"",VLOOKUP(FACTURACION[[#This Row],[REFERENCIA]],CODINV,3,FALSE))</f>
        <v>70170P028</v>
      </c>
      <c r="M3941" s="12" t="str">
        <f>+VLOOKUP(FACTURACION[[#This Row],[REFERENCIA]],CODINV,4,FALSE)</f>
        <v>REPUESTOS Y ACCESORIOS</v>
      </c>
      <c r="N3941" s="12" t="str">
        <f>+VLOOKUP(FACTURACION[[#This Row],[REFERENCIA]],CODINV,5,FALSE)</f>
        <v>HONEYWELL</v>
      </c>
      <c r="O3941" s="3">
        <v>55</v>
      </c>
      <c r="P3941" s="31">
        <v>21920</v>
      </c>
      <c r="Q3941" s="24">
        <f>+FACTURACION[[#This Row],[CANTIDAD]]*FACTURACION[[#This Row],[VR UNITARIO]]/1000</f>
        <v>1205.5999999999999</v>
      </c>
      <c r="R3941" s="3" t="str">
        <f>+VLOOKUP(FACTURACION[[#This Row],[NIT]],TABLACLIENTE,5,FALSE)</f>
        <v>BOGOTÁ D.C.</v>
      </c>
    </row>
    <row r="3942" spans="3:18">
      <c r="C3942" s="29">
        <v>2016</v>
      </c>
      <c r="D3942" s="30" t="s">
        <v>705</v>
      </c>
      <c r="E3942" s="30">
        <f>MONTH(FACTURACION[[#This Row],[MES]]&amp;1)</f>
        <v>12</v>
      </c>
      <c r="F3942" s="223">
        <f>DATE(FACTURACION[[#This Row],[AÑO]],FACTURACION[[#This Row],[Mes numero]],1)</f>
        <v>42705</v>
      </c>
      <c r="G3942" s="160">
        <v>12478</v>
      </c>
      <c r="H3942" s="25">
        <v>800167643</v>
      </c>
      <c r="I3942" s="3" t="str">
        <f>+VLOOKUP(FACTURACION[[#This Row],[NIT]],TABLACLIENTE,2,FALSE)</f>
        <v>GASES DE OCCIDENTE S.A. E.S.P. (GDO)</v>
      </c>
      <c r="J3942" s="3" t="s">
        <v>132</v>
      </c>
      <c r="K3942" s="12" t="str">
        <f>+VLOOKUP(FACTURACION[[#This Row],[REFERENCIA]],CODINV,2,FALSE)</f>
        <v>KIT REPARACION BUNA N 80</v>
      </c>
      <c r="L3942" s="12" t="str">
        <f>IF(VLOOKUP(FACTURACION[[#This Row],[REFERENCIA]],CODINV,3,FALSE)=0,"",VLOOKUP(FACTURACION[[#This Row],[REFERENCIA]],CODINV,3,FALSE))</f>
        <v>73914K010</v>
      </c>
      <c r="M3942" s="12" t="str">
        <f>+VLOOKUP(FACTURACION[[#This Row],[REFERENCIA]],CODINV,4,FALSE)</f>
        <v>REPUESTOS Y ACCESORIOS</v>
      </c>
      <c r="N3942" s="12" t="str">
        <f>+VLOOKUP(FACTURACION[[#This Row],[REFERENCIA]],CODINV,5,FALSE)</f>
        <v>HONEYWELL</v>
      </c>
      <c r="O3942" s="3">
        <v>40</v>
      </c>
      <c r="P3942" s="31">
        <v>96090</v>
      </c>
      <c r="Q3942" s="24">
        <f>+FACTURACION[[#This Row],[CANTIDAD]]*FACTURACION[[#This Row],[VR UNITARIO]]/1000</f>
        <v>3843.6</v>
      </c>
      <c r="R3942" s="3" t="str">
        <f>+VLOOKUP(FACTURACION[[#This Row],[NIT]],TABLACLIENTE,5,FALSE)</f>
        <v>CALI</v>
      </c>
    </row>
    <row r="3943" spans="3:18">
      <c r="C3943" s="29">
        <v>2016</v>
      </c>
      <c r="D3943" s="30" t="s">
        <v>705</v>
      </c>
      <c r="E3943" s="30">
        <f>MONTH(FACTURACION[[#This Row],[MES]]&amp;1)</f>
        <v>12</v>
      </c>
      <c r="F3943" s="223">
        <f>DATE(FACTURACION[[#This Row],[AÑO]],FACTURACION[[#This Row],[Mes numero]],1)</f>
        <v>42705</v>
      </c>
      <c r="G3943" s="160">
        <v>12480</v>
      </c>
      <c r="H3943" s="25">
        <v>800167643</v>
      </c>
      <c r="I3943" s="3" t="str">
        <f>+VLOOKUP(FACTURACION[[#This Row],[NIT]],TABLACLIENTE,2,FALSE)</f>
        <v>GASES DE OCCIDENTE S.A. E.S.P. (GDO)</v>
      </c>
      <c r="J3943" s="3" t="s">
        <v>132</v>
      </c>
      <c r="K3943" s="12" t="str">
        <f>+VLOOKUP(FACTURACION[[#This Row],[REFERENCIA]],CODINV,2,FALSE)</f>
        <v>KIT REPARACION BUNA N 80</v>
      </c>
      <c r="L3943" s="12" t="str">
        <f>IF(VLOOKUP(FACTURACION[[#This Row],[REFERENCIA]],CODINV,3,FALSE)=0,"",VLOOKUP(FACTURACION[[#This Row],[REFERENCIA]],CODINV,3,FALSE))</f>
        <v>73914K010</v>
      </c>
      <c r="M3943" s="12" t="str">
        <f>+VLOOKUP(FACTURACION[[#This Row],[REFERENCIA]],CODINV,4,FALSE)</f>
        <v>REPUESTOS Y ACCESORIOS</v>
      </c>
      <c r="N3943" s="12" t="str">
        <f>+VLOOKUP(FACTURACION[[#This Row],[REFERENCIA]],CODINV,5,FALSE)</f>
        <v>HONEYWELL</v>
      </c>
      <c r="O3943" s="3">
        <v>30</v>
      </c>
      <c r="P3943" s="31">
        <v>96090</v>
      </c>
      <c r="Q3943" s="24">
        <f>+FACTURACION[[#This Row],[CANTIDAD]]*FACTURACION[[#This Row],[VR UNITARIO]]/1000</f>
        <v>2882.7</v>
      </c>
      <c r="R3943" s="3" t="str">
        <f>+VLOOKUP(FACTURACION[[#This Row],[NIT]],TABLACLIENTE,5,FALSE)</f>
        <v>CALI</v>
      </c>
    </row>
    <row r="3944" spans="3:18">
      <c r="C3944" s="29">
        <v>2016</v>
      </c>
      <c r="D3944" s="30" t="s">
        <v>705</v>
      </c>
      <c r="E3944" s="30">
        <f>MONTH(FACTURACION[[#This Row],[MES]]&amp;1)</f>
        <v>12</v>
      </c>
      <c r="F3944" s="223">
        <f>DATE(FACTURACION[[#This Row],[AÑO]],FACTURACION[[#This Row],[Mes numero]],1)</f>
        <v>42705</v>
      </c>
      <c r="G3944" s="160">
        <v>12490</v>
      </c>
      <c r="H3944" s="25">
        <v>800170118</v>
      </c>
      <c r="I3944" s="3" t="str">
        <f>+VLOOKUP(FACTURACION[[#This Row],[NIT]],TABLACLIENTE,2,FALSE)</f>
        <v>PROMOTORA DE GASES DEL SUR S A E S P (PROGASUR S.A. E.S.P.)</v>
      </c>
      <c r="J3944" s="3" t="s">
        <v>132</v>
      </c>
      <c r="K3944" s="12" t="str">
        <f>+VLOOKUP(FACTURACION[[#This Row],[REFERENCIA]],CODINV,2,FALSE)</f>
        <v>KIT REPARACION BUNA N 80</v>
      </c>
      <c r="L3944" s="12" t="str">
        <f>IF(VLOOKUP(FACTURACION[[#This Row],[REFERENCIA]],CODINV,3,FALSE)=0,"",VLOOKUP(FACTURACION[[#This Row],[REFERENCIA]],CODINV,3,FALSE))</f>
        <v>73914K010</v>
      </c>
      <c r="M3944" s="12" t="str">
        <f>+VLOOKUP(FACTURACION[[#This Row],[REFERENCIA]],CODINV,4,FALSE)</f>
        <v>REPUESTOS Y ACCESORIOS</v>
      </c>
      <c r="N3944" s="12" t="str">
        <f>+VLOOKUP(FACTURACION[[#This Row],[REFERENCIA]],CODINV,5,FALSE)</f>
        <v>HONEYWELL</v>
      </c>
      <c r="O3944" s="3">
        <v>30</v>
      </c>
      <c r="P3944" s="31">
        <v>78073</v>
      </c>
      <c r="Q3944" s="24">
        <f>+FACTURACION[[#This Row],[CANTIDAD]]*FACTURACION[[#This Row],[VR UNITARIO]]/1000</f>
        <v>2342.19</v>
      </c>
      <c r="R3944" s="3" t="str">
        <f>+VLOOKUP(FACTURACION[[#This Row],[NIT]],TABLACLIENTE,5,FALSE)</f>
        <v>BOGOTÁ D.C.</v>
      </c>
    </row>
    <row r="3945" spans="3:18">
      <c r="C3945" s="29">
        <v>2016</v>
      </c>
      <c r="D3945" s="30" t="s">
        <v>705</v>
      </c>
      <c r="E3945" s="30">
        <f>MONTH(FACTURACION[[#This Row],[MES]]&amp;1)</f>
        <v>12</v>
      </c>
      <c r="F3945" s="223">
        <f>DATE(FACTURACION[[#This Row],[AÑO]],FACTURACION[[#This Row],[Mes numero]],1)</f>
        <v>42705</v>
      </c>
      <c r="G3945" s="160">
        <v>12486</v>
      </c>
      <c r="H3945" s="25">
        <v>900134459</v>
      </c>
      <c r="I3945" s="3" t="str">
        <f>+VLOOKUP(FACTURACION[[#This Row],[NIT]],TABLACLIENTE,2,FALSE)</f>
        <v>TRANSPORTADORA DE GAS INTERNACIONAL S.A. ESP (TGI S.A. E.S.P.)</v>
      </c>
      <c r="J3945" s="3" t="s">
        <v>132</v>
      </c>
      <c r="K3945" s="12" t="str">
        <f>+VLOOKUP(FACTURACION[[#This Row],[REFERENCIA]],CODINV,2,FALSE)</f>
        <v>KIT REPARACION BUNA N 80</v>
      </c>
      <c r="L3945" s="12" t="str">
        <f>IF(VLOOKUP(FACTURACION[[#This Row],[REFERENCIA]],CODINV,3,FALSE)=0,"",VLOOKUP(FACTURACION[[#This Row],[REFERENCIA]],CODINV,3,FALSE))</f>
        <v>73914K010</v>
      </c>
      <c r="M3945" s="12" t="str">
        <f>+VLOOKUP(FACTURACION[[#This Row],[REFERENCIA]],CODINV,4,FALSE)</f>
        <v>REPUESTOS Y ACCESORIOS</v>
      </c>
      <c r="N3945" s="12" t="str">
        <f>+VLOOKUP(FACTURACION[[#This Row],[REFERENCIA]],CODINV,5,FALSE)</f>
        <v>HONEYWELL</v>
      </c>
      <c r="O3945" s="3">
        <v>30</v>
      </c>
      <c r="P3945" s="31">
        <v>96090</v>
      </c>
      <c r="Q3945" s="24">
        <f>+FACTURACION[[#This Row],[CANTIDAD]]*FACTURACION[[#This Row],[VR UNITARIO]]/1000</f>
        <v>2882.7</v>
      </c>
      <c r="R3945" s="3" t="str">
        <f>+VLOOKUP(FACTURACION[[#This Row],[NIT]],TABLACLIENTE,5,FALSE)</f>
        <v>BOGOTÁ D.C.</v>
      </c>
    </row>
    <row r="3946" spans="3:18">
      <c r="C3946" s="29">
        <v>2016</v>
      </c>
      <c r="D3946" s="30" t="s">
        <v>705</v>
      </c>
      <c r="E3946" s="30">
        <f>MONTH(FACTURACION[[#This Row],[MES]]&amp;1)</f>
        <v>12</v>
      </c>
      <c r="F3946" s="223">
        <f>DATE(FACTURACION[[#This Row],[AÑO]],FACTURACION[[#This Row],[Mes numero]],1)</f>
        <v>42705</v>
      </c>
      <c r="G3946" s="160">
        <v>12508</v>
      </c>
      <c r="H3946" s="25">
        <v>900134459</v>
      </c>
      <c r="I3946" s="3" t="str">
        <f>+VLOOKUP(FACTURACION[[#This Row],[NIT]],TABLACLIENTE,2,FALSE)</f>
        <v>TRANSPORTADORA DE GAS INTERNACIONAL S.A. ESP (TGI S.A. E.S.P.)</v>
      </c>
      <c r="J3946" s="3" t="s">
        <v>132</v>
      </c>
      <c r="K3946" s="12" t="str">
        <f>+VLOOKUP(FACTURACION[[#This Row],[REFERENCIA]],CODINV,2,FALSE)</f>
        <v>KIT REPARACION BUNA N 80</v>
      </c>
      <c r="L3946" s="12" t="str">
        <f>IF(VLOOKUP(FACTURACION[[#This Row],[REFERENCIA]],CODINV,3,FALSE)=0,"",VLOOKUP(FACTURACION[[#This Row],[REFERENCIA]],CODINV,3,FALSE))</f>
        <v>73914K010</v>
      </c>
      <c r="M3946" s="12" t="str">
        <f>+VLOOKUP(FACTURACION[[#This Row],[REFERENCIA]],CODINV,4,FALSE)</f>
        <v>REPUESTOS Y ACCESORIOS</v>
      </c>
      <c r="N3946" s="12" t="str">
        <f>+VLOOKUP(FACTURACION[[#This Row],[REFERENCIA]],CODINV,5,FALSE)</f>
        <v>HONEYWELL</v>
      </c>
      <c r="O3946" s="3">
        <v>2</v>
      </c>
      <c r="P3946" s="31">
        <v>96090</v>
      </c>
      <c r="Q3946" s="24">
        <f>+FACTURACION[[#This Row],[CANTIDAD]]*FACTURACION[[#This Row],[VR UNITARIO]]/1000</f>
        <v>192.18</v>
      </c>
      <c r="R3946" s="3" t="str">
        <f>+VLOOKUP(FACTURACION[[#This Row],[NIT]],TABLACLIENTE,5,FALSE)</f>
        <v>BOGOTÁ D.C.</v>
      </c>
    </row>
    <row r="3947" spans="3:18">
      <c r="C3947" s="29">
        <v>2016</v>
      </c>
      <c r="D3947" s="30" t="s">
        <v>705</v>
      </c>
      <c r="E3947" s="30">
        <f>MONTH(FACTURACION[[#This Row],[MES]]&amp;1)</f>
        <v>12</v>
      </c>
      <c r="F3947" s="223">
        <f>DATE(FACTURACION[[#This Row],[AÑO]],FACTURACION[[#This Row],[Mes numero]],1)</f>
        <v>42705</v>
      </c>
      <c r="G3947" s="160">
        <v>12494</v>
      </c>
      <c r="H3947" s="25">
        <v>800007813</v>
      </c>
      <c r="I3947" s="3" t="str">
        <f>+VLOOKUP(FACTURACION[[#This Row],[NIT]],TABLACLIENTE,2,FALSE)</f>
        <v>VANTI S.A. E.S.P (VANTI)</v>
      </c>
      <c r="J3947" s="3" t="s">
        <v>188</v>
      </c>
      <c r="K3947" s="12" t="str">
        <f>+VLOOKUP(FACTURACION[[#This Row],[REFERENCIA]],CODINV,2,FALSE)</f>
        <v>SEAT DISC BUNA 90</v>
      </c>
      <c r="L3947" s="12" t="str">
        <f>IF(VLOOKUP(FACTURACION[[#This Row],[REFERENCIA]],CODINV,3,FALSE)=0,"",VLOOKUP(FACTURACION[[#This Row],[REFERENCIA]],CODINV,3,FALSE))</f>
        <v>70041P003</v>
      </c>
      <c r="M3947" s="12" t="str">
        <f>+VLOOKUP(FACTURACION[[#This Row],[REFERENCIA]],CODINV,4,FALSE)</f>
        <v>REPUESTOS Y ACCESORIOS</v>
      </c>
      <c r="N3947" s="12" t="str">
        <f>+VLOOKUP(FACTURACION[[#This Row],[REFERENCIA]],CODINV,5,FALSE)</f>
        <v>HONEYWELL</v>
      </c>
      <c r="O3947" s="3">
        <v>60</v>
      </c>
      <c r="P3947" s="31">
        <v>30028</v>
      </c>
      <c r="Q3947" s="24">
        <f>+FACTURACION[[#This Row],[CANTIDAD]]*FACTURACION[[#This Row],[VR UNITARIO]]/1000</f>
        <v>1801.68</v>
      </c>
      <c r="R3947" s="3" t="str">
        <f>+VLOOKUP(FACTURACION[[#This Row],[NIT]],TABLACLIENTE,5,FALSE)</f>
        <v>BOGOTÁ D.C.</v>
      </c>
    </row>
    <row r="3948" spans="3:18">
      <c r="C3948" s="29">
        <v>2016</v>
      </c>
      <c r="D3948" s="30" t="s">
        <v>705</v>
      </c>
      <c r="E3948" s="30">
        <f>MONTH(FACTURACION[[#This Row],[MES]]&amp;1)</f>
        <v>12</v>
      </c>
      <c r="F3948" s="223">
        <f>DATE(FACTURACION[[#This Row],[AÑO]],FACTURACION[[#This Row],[Mes numero]],1)</f>
        <v>42705</v>
      </c>
      <c r="G3948" s="160">
        <v>12494</v>
      </c>
      <c r="H3948" s="25">
        <v>800007813</v>
      </c>
      <c r="I3948" s="3" t="str">
        <f>+VLOOKUP(FACTURACION[[#This Row],[NIT]],TABLACLIENTE,2,FALSE)</f>
        <v>VANTI S.A. E.S.P (VANTI)</v>
      </c>
      <c r="J3948" s="3" t="s">
        <v>61</v>
      </c>
      <c r="K3948" s="12" t="str">
        <f>+VLOOKUP(FACTURACION[[#This Row],[REFERENCIA]],CODINV,2,FALSE)</f>
        <v>MANGA 2" S300 H7</v>
      </c>
      <c r="L3948" s="12" t="str">
        <f>IF(VLOOKUP(FACTURACION[[#This Row],[REFERENCIA]],CODINV,3,FALSE)=0,"",VLOOKUP(FACTURACION[[#This Row],[REFERENCIA]],CODINV,3,FALSE))</f>
        <v>73404P002</v>
      </c>
      <c r="M3948" s="12" t="str">
        <f>+VLOOKUP(FACTURACION[[#This Row],[REFERENCIA]],CODINV,4,FALSE)</f>
        <v>MANGAS</v>
      </c>
      <c r="N3948" s="12" t="str">
        <f>+VLOOKUP(FACTURACION[[#This Row],[REFERENCIA]],CODINV,5,FALSE)</f>
        <v>HONEYWELL</v>
      </c>
      <c r="O3948" s="3">
        <v>12</v>
      </c>
      <c r="P3948" s="31">
        <v>534498</v>
      </c>
      <c r="Q3948" s="24">
        <f>+FACTURACION[[#This Row],[CANTIDAD]]*FACTURACION[[#This Row],[VR UNITARIO]]/1000</f>
        <v>6413.9759999999997</v>
      </c>
      <c r="R3948" s="3" t="str">
        <f>+VLOOKUP(FACTURACION[[#This Row],[NIT]],TABLACLIENTE,5,FALSE)</f>
        <v>BOGOTÁ D.C.</v>
      </c>
    </row>
    <row r="3949" spans="3:18">
      <c r="C3949" s="29">
        <v>2016</v>
      </c>
      <c r="D3949" s="30" t="s">
        <v>705</v>
      </c>
      <c r="E3949" s="30">
        <f>MONTH(FACTURACION[[#This Row],[MES]]&amp;1)</f>
        <v>12</v>
      </c>
      <c r="F3949" s="223">
        <f>DATE(FACTURACION[[#This Row],[AÑO]],FACTURACION[[#This Row],[Mes numero]],1)</f>
        <v>42705</v>
      </c>
      <c r="G3949" s="160">
        <v>12481</v>
      </c>
      <c r="H3949" s="25">
        <v>890101691</v>
      </c>
      <c r="I3949" s="3" t="str">
        <f>+VLOOKUP(FACTURACION[[#This Row],[NIT]],TABLACLIENTE,2,FALSE)</f>
        <v>GASES DEL CARIBE S.A.E.S.P. (GASCARIBE S.A E.S.P.)</v>
      </c>
      <c r="J3949" s="3" t="s">
        <v>61</v>
      </c>
      <c r="K3949" s="12" t="str">
        <f>+VLOOKUP(FACTURACION[[#This Row],[REFERENCIA]],CODINV,2,FALSE)</f>
        <v>MANGA 2" S300 H7</v>
      </c>
      <c r="L3949" s="12" t="str">
        <f>IF(VLOOKUP(FACTURACION[[#This Row],[REFERENCIA]],CODINV,3,FALSE)=0,"",VLOOKUP(FACTURACION[[#This Row],[REFERENCIA]],CODINV,3,FALSE))</f>
        <v>73404P002</v>
      </c>
      <c r="M3949" s="12" t="str">
        <f>+VLOOKUP(FACTURACION[[#This Row],[REFERENCIA]],CODINV,4,FALSE)</f>
        <v>MANGAS</v>
      </c>
      <c r="N3949" s="12" t="str">
        <f>+VLOOKUP(FACTURACION[[#This Row],[REFERENCIA]],CODINV,5,FALSE)</f>
        <v>HONEYWELL</v>
      </c>
      <c r="O3949" s="3">
        <v>30</v>
      </c>
      <c r="P3949" s="31">
        <v>459428</v>
      </c>
      <c r="Q3949" s="24">
        <f>+FACTURACION[[#This Row],[CANTIDAD]]*FACTURACION[[#This Row],[VR UNITARIO]]/1000</f>
        <v>13782.84</v>
      </c>
      <c r="R3949" s="3" t="str">
        <f>+VLOOKUP(FACTURACION[[#This Row],[NIT]],TABLACLIENTE,5,FALSE)</f>
        <v>BARRANQUILLA</v>
      </c>
    </row>
    <row r="3950" spans="3:18">
      <c r="C3950" s="29">
        <v>2016</v>
      </c>
      <c r="D3950" s="30" t="s">
        <v>705</v>
      </c>
      <c r="E3950" s="30">
        <f>MONTH(FACTURACION[[#This Row],[MES]]&amp;1)</f>
        <v>12</v>
      </c>
      <c r="F3950" s="223">
        <f>DATE(FACTURACION[[#This Row],[AÑO]],FACTURACION[[#This Row],[Mes numero]],1)</f>
        <v>42705</v>
      </c>
      <c r="G3950" s="160">
        <v>12477</v>
      </c>
      <c r="H3950" s="25">
        <v>800170118</v>
      </c>
      <c r="I3950" s="3" t="str">
        <f>+VLOOKUP(FACTURACION[[#This Row],[NIT]],TABLACLIENTE,2,FALSE)</f>
        <v>PROMOTORA DE GASES DEL SUR S A E S P (PROGASUR S.A. E.S.P.)</v>
      </c>
      <c r="J3950" s="3" t="s">
        <v>61</v>
      </c>
      <c r="K3950" s="12" t="str">
        <f>+VLOOKUP(FACTURACION[[#This Row],[REFERENCIA]],CODINV,2,FALSE)</f>
        <v>MANGA 2" S300 H7</v>
      </c>
      <c r="L3950" s="12" t="str">
        <f>IF(VLOOKUP(FACTURACION[[#This Row],[REFERENCIA]],CODINV,3,FALSE)=0,"",VLOOKUP(FACTURACION[[#This Row],[REFERENCIA]],CODINV,3,FALSE))</f>
        <v>73404P002</v>
      </c>
      <c r="M3950" s="12" t="str">
        <f>+VLOOKUP(FACTURACION[[#This Row],[REFERENCIA]],CODINV,4,FALSE)</f>
        <v>MANGAS</v>
      </c>
      <c r="N3950" s="12" t="str">
        <f>+VLOOKUP(FACTURACION[[#This Row],[REFERENCIA]],CODINV,5,FALSE)</f>
        <v>HONEYWELL</v>
      </c>
      <c r="O3950" s="3">
        <v>1</v>
      </c>
      <c r="P3950" s="31">
        <v>420392</v>
      </c>
      <c r="Q3950" s="24">
        <f>+FACTURACION[[#This Row],[CANTIDAD]]*FACTURACION[[#This Row],[VR UNITARIO]]/1000</f>
        <v>420.392</v>
      </c>
      <c r="R3950" s="3" t="str">
        <f>+VLOOKUP(FACTURACION[[#This Row],[NIT]],TABLACLIENTE,5,FALSE)</f>
        <v>BOGOTÁ D.C.</v>
      </c>
    </row>
    <row r="3951" spans="3:18">
      <c r="C3951" s="29">
        <v>2016</v>
      </c>
      <c r="D3951" s="30" t="s">
        <v>705</v>
      </c>
      <c r="E3951" s="30">
        <f>MONTH(FACTURACION[[#This Row],[MES]]&amp;1)</f>
        <v>12</v>
      </c>
      <c r="F3951" s="223">
        <f>DATE(FACTURACION[[#This Row],[AÑO]],FACTURACION[[#This Row],[Mes numero]],1)</f>
        <v>42705</v>
      </c>
      <c r="G3951" s="160">
        <v>12490</v>
      </c>
      <c r="H3951" s="25">
        <v>800170118</v>
      </c>
      <c r="I3951" s="3" t="str">
        <f>+VLOOKUP(FACTURACION[[#This Row],[NIT]],TABLACLIENTE,2,FALSE)</f>
        <v>PROMOTORA DE GASES DEL SUR S A E S P (PROGASUR S.A. E.S.P.)</v>
      </c>
      <c r="J3951" s="3" t="s">
        <v>61</v>
      </c>
      <c r="K3951" s="12" t="str">
        <f>+VLOOKUP(FACTURACION[[#This Row],[REFERENCIA]],CODINV,2,FALSE)</f>
        <v>MANGA 2" S300 H7</v>
      </c>
      <c r="L3951" s="12" t="str">
        <f>IF(VLOOKUP(FACTURACION[[#This Row],[REFERENCIA]],CODINV,3,FALSE)=0,"",VLOOKUP(FACTURACION[[#This Row],[REFERENCIA]],CODINV,3,FALSE))</f>
        <v>73404P002</v>
      </c>
      <c r="M3951" s="12" t="str">
        <f>+VLOOKUP(FACTURACION[[#This Row],[REFERENCIA]],CODINV,4,FALSE)</f>
        <v>MANGAS</v>
      </c>
      <c r="N3951" s="12" t="str">
        <f>+VLOOKUP(FACTURACION[[#This Row],[REFERENCIA]],CODINV,5,FALSE)</f>
        <v>HONEYWELL</v>
      </c>
      <c r="O3951" s="3">
        <v>14</v>
      </c>
      <c r="P3951" s="31">
        <v>420392</v>
      </c>
      <c r="Q3951" s="24">
        <f>+FACTURACION[[#This Row],[CANTIDAD]]*FACTURACION[[#This Row],[VR UNITARIO]]/1000</f>
        <v>5885.4880000000003</v>
      </c>
      <c r="R3951" s="3" t="str">
        <f>+VLOOKUP(FACTURACION[[#This Row],[NIT]],TABLACLIENTE,5,FALSE)</f>
        <v>BOGOTÁ D.C.</v>
      </c>
    </row>
    <row r="3952" spans="3:18">
      <c r="C3952" s="29">
        <v>2016</v>
      </c>
      <c r="D3952" s="30" t="s">
        <v>705</v>
      </c>
      <c r="E3952" s="30">
        <f>MONTH(FACTURACION[[#This Row],[MES]]&amp;1)</f>
        <v>12</v>
      </c>
      <c r="F3952" s="223">
        <f>DATE(FACTURACION[[#This Row],[AÑO]],FACTURACION[[#This Row],[Mes numero]],1)</f>
        <v>42705</v>
      </c>
      <c r="G3952" s="160">
        <v>12490</v>
      </c>
      <c r="H3952" s="25">
        <v>800170118</v>
      </c>
      <c r="I3952" s="3" t="str">
        <f>+VLOOKUP(FACTURACION[[#This Row],[NIT]],TABLACLIENTE,2,FALSE)</f>
        <v>PROMOTORA DE GASES DEL SUR S A E S P (PROGASUR S.A. E.S.P.)</v>
      </c>
      <c r="J3952" s="3" t="s">
        <v>288</v>
      </c>
      <c r="K3952" s="12" t="str">
        <f>+VLOOKUP(FACTURACION[[#This Row],[REFERENCIA]],CODINV,2,FALSE)</f>
        <v>MANGA 4" S300 H7</v>
      </c>
      <c r="L3952" s="12" t="str">
        <f>IF(VLOOKUP(FACTURACION[[#This Row],[REFERENCIA]],CODINV,3,FALSE)=0,"",VLOOKUP(FACTURACION[[#This Row],[REFERENCIA]],CODINV,3,FALSE))</f>
        <v>73404P001</v>
      </c>
      <c r="M3952" s="12" t="str">
        <f>+VLOOKUP(FACTURACION[[#This Row],[REFERENCIA]],CODINV,4,FALSE)</f>
        <v>MANGAS</v>
      </c>
      <c r="N3952" s="12" t="str">
        <f>+VLOOKUP(FACTURACION[[#This Row],[REFERENCIA]],CODINV,5,FALSE)</f>
        <v>HONEYWELL</v>
      </c>
      <c r="O3952" s="3">
        <v>4</v>
      </c>
      <c r="P3952" s="31">
        <v>1044974</v>
      </c>
      <c r="Q3952" s="24">
        <f>+FACTURACION[[#This Row],[CANTIDAD]]*FACTURACION[[#This Row],[VR UNITARIO]]/1000</f>
        <v>4179.8959999999997</v>
      </c>
      <c r="R3952" s="3" t="str">
        <f>+VLOOKUP(FACTURACION[[#This Row],[NIT]],TABLACLIENTE,5,FALSE)</f>
        <v>BOGOTÁ D.C.</v>
      </c>
    </row>
    <row r="3953" spans="3:18">
      <c r="C3953" s="29">
        <v>2016</v>
      </c>
      <c r="D3953" s="30" t="s">
        <v>705</v>
      </c>
      <c r="E3953" s="30">
        <f>MONTH(FACTURACION[[#This Row],[MES]]&amp;1)</f>
        <v>12</v>
      </c>
      <c r="F3953" s="223">
        <f>DATE(FACTURACION[[#This Row],[AÑO]],FACTURACION[[#This Row],[Mes numero]],1)</f>
        <v>42705</v>
      </c>
      <c r="G3953" s="160">
        <v>12490</v>
      </c>
      <c r="H3953" s="25">
        <v>800170118</v>
      </c>
      <c r="I3953" s="3" t="str">
        <f>+VLOOKUP(FACTURACION[[#This Row],[NIT]],TABLACLIENTE,2,FALSE)</f>
        <v>PROMOTORA DE GASES DEL SUR S A E S P (PROGASUR S.A. E.S.P.)</v>
      </c>
      <c r="J3953" s="3" t="s">
        <v>569</v>
      </c>
      <c r="K3953" s="12" t="str">
        <f>+VLOOKUP(FACTURACION[[#This Row],[REFERENCIA]],CODINV,2,FALSE)</f>
        <v>MANGA 2" S600 H7</v>
      </c>
      <c r="L3953" s="12" t="str">
        <f>IF(VLOOKUP(FACTURACION[[#This Row],[REFERENCIA]],CODINV,3,FALSE)=0,"",VLOOKUP(FACTURACION[[#This Row],[REFERENCIA]],CODINV,3,FALSE))</f>
        <v>73677P001</v>
      </c>
      <c r="M3953" s="12" t="str">
        <f>+VLOOKUP(FACTURACION[[#This Row],[REFERENCIA]],CODINV,4,FALSE)</f>
        <v>MANGAS</v>
      </c>
      <c r="N3953" s="12" t="str">
        <f>+VLOOKUP(FACTURACION[[#This Row],[REFERENCIA]],CODINV,5,FALSE)</f>
        <v>HONEYWELL</v>
      </c>
      <c r="O3953" s="3">
        <v>7</v>
      </c>
      <c r="P3953" s="31">
        <v>558521</v>
      </c>
      <c r="Q3953" s="24">
        <f>+FACTURACION[[#This Row],[CANTIDAD]]*FACTURACION[[#This Row],[VR UNITARIO]]/1000</f>
        <v>3909.6469999999999</v>
      </c>
      <c r="R3953" s="3" t="str">
        <f>+VLOOKUP(FACTURACION[[#This Row],[NIT]],TABLACLIENTE,5,FALSE)</f>
        <v>BOGOTÁ D.C.</v>
      </c>
    </row>
    <row r="3954" spans="3:18">
      <c r="C3954" s="29">
        <v>2016</v>
      </c>
      <c r="D3954" s="30" t="s">
        <v>705</v>
      </c>
      <c r="E3954" s="30">
        <f>MONTH(FACTURACION[[#This Row],[MES]]&amp;1)</f>
        <v>12</v>
      </c>
      <c r="F3954" s="223">
        <f>DATE(FACTURACION[[#This Row],[AÑO]],FACTURACION[[#This Row],[Mes numero]],1)</f>
        <v>42705</v>
      </c>
      <c r="G3954" s="160">
        <v>12477</v>
      </c>
      <c r="H3954" s="25">
        <v>800170118</v>
      </c>
      <c r="I3954" s="3" t="str">
        <f>+VLOOKUP(FACTURACION[[#This Row],[NIT]],TABLACLIENTE,2,FALSE)</f>
        <v>PROMOTORA DE GASES DEL SUR S A E S P (PROGASUR S.A. E.S.P.)</v>
      </c>
      <c r="J3954" s="3" t="s">
        <v>732</v>
      </c>
      <c r="K3954" s="12" t="str">
        <f>+VLOOKUP(FACTURACION[[#This Row],[REFERENCIA]],CODINV,2,FALSE)</f>
        <v>MANGA 4" S600 H7</v>
      </c>
      <c r="L3954" s="12" t="str">
        <f>IF(VLOOKUP(FACTURACION[[#This Row],[REFERENCIA]],CODINV,3,FALSE)=0,"",VLOOKUP(FACTURACION[[#This Row],[REFERENCIA]],CODINV,3,FALSE))</f>
        <v>73677P003</v>
      </c>
      <c r="M3954" s="12" t="str">
        <f>+VLOOKUP(FACTURACION[[#This Row],[REFERENCIA]],CODINV,4,FALSE)</f>
        <v>MANGAS</v>
      </c>
      <c r="N3954" s="12" t="str">
        <f>+VLOOKUP(FACTURACION[[#This Row],[REFERENCIA]],CODINV,5,FALSE)</f>
        <v>HONEYWELL</v>
      </c>
      <c r="O3954" s="3">
        <v>2</v>
      </c>
      <c r="P3954" s="31">
        <v>1561456</v>
      </c>
      <c r="Q3954" s="24">
        <f>+FACTURACION[[#This Row],[CANTIDAD]]*FACTURACION[[#This Row],[VR UNITARIO]]/1000</f>
        <v>3122.9119999999998</v>
      </c>
      <c r="R3954" s="3" t="str">
        <f>+VLOOKUP(FACTURACION[[#This Row],[NIT]],TABLACLIENTE,5,FALSE)</f>
        <v>BOGOTÁ D.C.</v>
      </c>
    </row>
    <row r="3955" spans="3:18">
      <c r="C3955" s="29">
        <v>2016</v>
      </c>
      <c r="D3955" s="30" t="s">
        <v>705</v>
      </c>
      <c r="E3955" s="30">
        <f>MONTH(FACTURACION[[#This Row],[MES]]&amp;1)</f>
        <v>12</v>
      </c>
      <c r="F3955" s="223">
        <f>DATE(FACTURACION[[#This Row],[AÑO]],FACTURACION[[#This Row],[Mes numero]],1)</f>
        <v>42705</v>
      </c>
      <c r="G3955" s="160">
        <v>12494</v>
      </c>
      <c r="H3955" s="25">
        <v>800007813</v>
      </c>
      <c r="I3955" s="3" t="str">
        <f>+VLOOKUP(FACTURACION[[#This Row],[NIT]],TABLACLIENTE,2,FALSE)</f>
        <v>VANTI S.A. E.S.P (VANTI)</v>
      </c>
      <c r="J3955" s="3" t="s">
        <v>886</v>
      </c>
      <c r="K3955" s="12" t="str">
        <f>+VLOOKUP(FACTURACION[[#This Row],[REFERENCIA]],CODINV,2,FALSE)</f>
        <v>FILTER ASSEMBLY (COMPOSITE)</v>
      </c>
      <c r="L3955" s="12" t="str">
        <f>IF(VLOOKUP(FACTURACION[[#This Row],[REFERENCIA]],CODINV,3,FALSE)=0,"",VLOOKUP(FACTURACION[[#This Row],[REFERENCIA]],CODINV,3,FALSE))</f>
        <v>78480P001</v>
      </c>
      <c r="M3955" s="12" t="str">
        <f>+VLOOKUP(FACTURACION[[#This Row],[REFERENCIA]],CODINV,4,FALSE)</f>
        <v>FILTROS</v>
      </c>
      <c r="N3955" s="12" t="str">
        <f>+VLOOKUP(FACTURACION[[#This Row],[REFERENCIA]],CODINV,5,FALSE)</f>
        <v>HONEYWELL</v>
      </c>
      <c r="O3955" s="3">
        <v>20</v>
      </c>
      <c r="P3955" s="31">
        <v>81976</v>
      </c>
      <c r="Q3955" s="24">
        <f>+FACTURACION[[#This Row],[CANTIDAD]]*FACTURACION[[#This Row],[VR UNITARIO]]/1000</f>
        <v>1639.52</v>
      </c>
      <c r="R3955" s="3" t="str">
        <f>+VLOOKUP(FACTURACION[[#This Row],[NIT]],TABLACLIENTE,5,FALSE)</f>
        <v>BOGOTÁ D.C.</v>
      </c>
    </row>
    <row r="3956" spans="3:18">
      <c r="C3956" s="29">
        <v>2016</v>
      </c>
      <c r="D3956" s="30" t="s">
        <v>705</v>
      </c>
      <c r="E3956" s="30">
        <f>MONTH(FACTURACION[[#This Row],[MES]]&amp;1)</f>
        <v>12</v>
      </c>
      <c r="F3956" s="223">
        <f>DATE(FACTURACION[[#This Row],[AÑO]],FACTURACION[[#This Row],[Mes numero]],1)</f>
        <v>42705</v>
      </c>
      <c r="G3956" s="160">
        <v>12490</v>
      </c>
      <c r="H3956" s="25">
        <v>800170118</v>
      </c>
      <c r="I3956" s="3" t="str">
        <f>+VLOOKUP(FACTURACION[[#This Row],[NIT]],TABLACLIENTE,2,FALSE)</f>
        <v>PROMOTORA DE GASES DEL SUR S A E S P (PROGASUR S.A. E.S.P.)</v>
      </c>
      <c r="J3956" s="3" t="s">
        <v>886</v>
      </c>
      <c r="K3956" s="12" t="str">
        <f>+VLOOKUP(FACTURACION[[#This Row],[REFERENCIA]],CODINV,2,FALSE)</f>
        <v>FILTER ASSEMBLY (COMPOSITE)</v>
      </c>
      <c r="L3956" s="12" t="str">
        <f>IF(VLOOKUP(FACTURACION[[#This Row],[REFERENCIA]],CODINV,3,FALSE)=0,"",VLOOKUP(FACTURACION[[#This Row],[REFERENCIA]],CODINV,3,FALSE))</f>
        <v>78480P001</v>
      </c>
      <c r="M3956" s="12" t="str">
        <f>+VLOOKUP(FACTURACION[[#This Row],[REFERENCIA]],CODINV,4,FALSE)</f>
        <v>FILTROS</v>
      </c>
      <c r="N3956" s="12" t="str">
        <f>+VLOOKUP(FACTURACION[[#This Row],[REFERENCIA]],CODINV,5,FALSE)</f>
        <v>HONEYWELL</v>
      </c>
      <c r="O3956" s="3">
        <v>12</v>
      </c>
      <c r="P3956" s="31">
        <v>82577</v>
      </c>
      <c r="Q3956" s="24">
        <f>+FACTURACION[[#This Row],[CANTIDAD]]*FACTURACION[[#This Row],[VR UNITARIO]]/1000</f>
        <v>990.92399999999998</v>
      </c>
      <c r="R3956" s="3" t="str">
        <f>+VLOOKUP(FACTURACION[[#This Row],[NIT]],TABLACLIENTE,5,FALSE)</f>
        <v>BOGOTÁ D.C.</v>
      </c>
    </row>
    <row r="3957" spans="3:18">
      <c r="C3957" s="29">
        <v>2016</v>
      </c>
      <c r="D3957" s="30" t="s">
        <v>705</v>
      </c>
      <c r="E3957" s="30">
        <f>MONTH(FACTURACION[[#This Row],[MES]]&amp;1)</f>
        <v>12</v>
      </c>
      <c r="F3957" s="223">
        <f>DATE(FACTURACION[[#This Row],[AÑO]],FACTURACION[[#This Row],[Mes numero]],1)</f>
        <v>42705</v>
      </c>
      <c r="G3957" s="160">
        <v>12464</v>
      </c>
      <c r="H3957" s="25">
        <v>800167643</v>
      </c>
      <c r="I3957" s="3" t="str">
        <f>+VLOOKUP(FACTURACION[[#This Row],[NIT]],TABLACLIENTE,2,FALSE)</f>
        <v>GASES DE OCCIDENTE S.A. E.S.P. (GDO)</v>
      </c>
      <c r="J3957" s="3" t="s">
        <v>562</v>
      </c>
      <c r="K3957" s="12" t="str">
        <f>+VLOOKUP(FACTURACION[[#This Row],[REFERENCIA]],CODINV,2,FALSE)</f>
        <v>FILTER ELEMENT 25 MIC</v>
      </c>
      <c r="L3957" s="12" t="str">
        <f>IF(VLOOKUP(FACTURACION[[#This Row],[REFERENCIA]],CODINV,3,FALSE)=0,"",VLOOKUP(FACTURACION[[#This Row],[REFERENCIA]],CODINV,3,FALSE))</f>
        <v>78155P018</v>
      </c>
      <c r="M3957" s="12" t="str">
        <f>+VLOOKUP(FACTURACION[[#This Row],[REFERENCIA]],CODINV,4,FALSE)</f>
        <v>FILTROS</v>
      </c>
      <c r="N3957" s="12" t="str">
        <f>+VLOOKUP(FACTURACION[[#This Row],[REFERENCIA]],CODINV,5,FALSE)</f>
        <v>HONEYWELL</v>
      </c>
      <c r="O3957" s="3">
        <v>2</v>
      </c>
      <c r="P3957" s="31">
        <v>190000</v>
      </c>
      <c r="Q3957" s="24">
        <f>+FACTURACION[[#This Row],[CANTIDAD]]*FACTURACION[[#This Row],[VR UNITARIO]]/1000</f>
        <v>380</v>
      </c>
      <c r="R3957" s="3" t="str">
        <f>+VLOOKUP(FACTURACION[[#This Row],[NIT]],TABLACLIENTE,5,FALSE)</f>
        <v>CALI</v>
      </c>
    </row>
    <row r="3958" spans="3:18">
      <c r="C3958" s="29">
        <v>2016</v>
      </c>
      <c r="D3958" s="30" t="s">
        <v>705</v>
      </c>
      <c r="E3958" s="30">
        <f>MONTH(FACTURACION[[#This Row],[MES]]&amp;1)</f>
        <v>12</v>
      </c>
      <c r="F3958" s="223">
        <f>DATE(FACTURACION[[#This Row],[AÑO]],FACTURACION[[#This Row],[Mes numero]],1)</f>
        <v>42705</v>
      </c>
      <c r="G3958" s="160">
        <v>12464</v>
      </c>
      <c r="H3958" s="25">
        <v>800167643</v>
      </c>
      <c r="I3958" s="3" t="str">
        <f>+VLOOKUP(FACTURACION[[#This Row],[NIT]],TABLACLIENTE,2,FALSE)</f>
        <v>GASES DE OCCIDENTE S.A. E.S.P. (GDO)</v>
      </c>
      <c r="J3958" s="3" t="s">
        <v>563</v>
      </c>
      <c r="K3958" s="12" t="str">
        <f>+VLOOKUP(FACTURACION[[#This Row],[REFERENCIA]],CODINV,2,FALSE)</f>
        <v>FILTER ELEMNT 25 MIC</v>
      </c>
      <c r="L3958" s="12" t="str">
        <f>IF(VLOOKUP(FACTURACION[[#This Row],[REFERENCIA]],CODINV,3,FALSE)=0,"",VLOOKUP(FACTURACION[[#This Row],[REFERENCIA]],CODINV,3,FALSE))</f>
        <v>78155P020</v>
      </c>
      <c r="M3958" s="12" t="str">
        <f>+VLOOKUP(FACTURACION[[#This Row],[REFERENCIA]],CODINV,4,FALSE)</f>
        <v>FILTROS</v>
      </c>
      <c r="N3958" s="12" t="str">
        <f>+VLOOKUP(FACTURACION[[#This Row],[REFERENCIA]],CODINV,5,FALSE)</f>
        <v>HONEYWELL</v>
      </c>
      <c r="O3958" s="3">
        <v>1</v>
      </c>
      <c r="P3958" s="31">
        <v>212000</v>
      </c>
      <c r="Q3958" s="24">
        <f>+FACTURACION[[#This Row],[CANTIDAD]]*FACTURACION[[#This Row],[VR UNITARIO]]/1000</f>
        <v>212</v>
      </c>
      <c r="R3958" s="3" t="str">
        <f>+VLOOKUP(FACTURACION[[#This Row],[NIT]],TABLACLIENTE,5,FALSE)</f>
        <v>CALI</v>
      </c>
    </row>
    <row r="3959" spans="3:18">
      <c r="C3959" s="29">
        <v>2016</v>
      </c>
      <c r="D3959" s="30" t="s">
        <v>705</v>
      </c>
      <c r="E3959" s="30">
        <f>MONTH(FACTURACION[[#This Row],[MES]]&amp;1)</f>
        <v>12</v>
      </c>
      <c r="F3959" s="223">
        <f>DATE(FACTURACION[[#This Row],[AÑO]],FACTURACION[[#This Row],[Mes numero]],1)</f>
        <v>42705</v>
      </c>
      <c r="G3959" s="160">
        <v>12464</v>
      </c>
      <c r="H3959" s="25">
        <v>800167643</v>
      </c>
      <c r="I3959" s="3" t="str">
        <f>+VLOOKUP(FACTURACION[[#This Row],[NIT]],TABLACLIENTE,2,FALSE)</f>
        <v>GASES DE OCCIDENTE S.A. E.S.P. (GDO)</v>
      </c>
      <c r="J3959" s="3" t="s">
        <v>3981</v>
      </c>
      <c r="K3959" s="12" t="str">
        <f>+VLOOKUP(FACTURACION[[#This Row],[REFERENCIA]],CODINV,2,FALSE)</f>
        <v>FILTER ELEMENT 25 MIC 4-6"</v>
      </c>
      <c r="L3959" s="12" t="str">
        <f>IF(VLOOKUP(FACTURACION[[#This Row],[REFERENCIA]],CODINV,3,FALSE)=0,"",VLOOKUP(FACTURACION[[#This Row],[REFERENCIA]],CODINV,3,FALSE))</f>
        <v>78155P022</v>
      </c>
      <c r="M3959" s="12" t="str">
        <f>+VLOOKUP(FACTURACION[[#This Row],[REFERENCIA]],CODINV,4,FALSE)</f>
        <v>FILTROS</v>
      </c>
      <c r="N3959" s="12" t="str">
        <f>+VLOOKUP(FACTURACION[[#This Row],[REFERENCIA]],CODINV,5,FALSE)</f>
        <v>HONEYWELL</v>
      </c>
      <c r="O3959" s="3">
        <v>2</v>
      </c>
      <c r="P3959" s="31">
        <v>320000</v>
      </c>
      <c r="Q3959" s="24">
        <f>+FACTURACION[[#This Row],[CANTIDAD]]*FACTURACION[[#This Row],[VR UNITARIO]]/1000</f>
        <v>640</v>
      </c>
      <c r="R3959" s="3" t="str">
        <f>+VLOOKUP(FACTURACION[[#This Row],[NIT]],TABLACLIENTE,5,FALSE)</f>
        <v>CALI</v>
      </c>
    </row>
    <row r="3960" spans="3:18">
      <c r="C3960" s="29">
        <v>2016</v>
      </c>
      <c r="D3960" s="30" t="s">
        <v>705</v>
      </c>
      <c r="E3960" s="30">
        <f>MONTH(FACTURACION[[#This Row],[MES]]&amp;1)</f>
        <v>12</v>
      </c>
      <c r="F3960" s="223">
        <f>DATE(FACTURACION[[#This Row],[AÑO]],FACTURACION[[#This Row],[Mes numero]],1)</f>
        <v>42705</v>
      </c>
      <c r="G3960" s="160">
        <v>12466</v>
      </c>
      <c r="H3960" s="25">
        <v>890908643</v>
      </c>
      <c r="I3960" s="3" t="str">
        <f>+VLOOKUP(FACTURACION[[#This Row],[NIT]],TABLACLIENTE,2,FALSE)</f>
        <v>GASES DE ANTIOQUIA S.A. E.S.P.  (GAS ANTIOQUIA S.A. E.S.P.)</v>
      </c>
      <c r="J3960" s="3" t="s">
        <v>949</v>
      </c>
      <c r="K3960" s="12" t="str">
        <f>+VLOOKUP(FACTURACION[[#This Row],[REFERENCIA]],CODINV,2,FALSE)</f>
        <v>SISTEMA DE RESPALDO SGCWEB</v>
      </c>
      <c r="L3960" s="12" t="str">
        <f>IF(VLOOKUP(FACTURACION[[#This Row],[REFERENCIA]],CODINV,3,FALSE)=0,"",VLOOKUP(FACTURACION[[#This Row],[REFERENCIA]],CODINV,3,FALSE))</f>
        <v/>
      </c>
      <c r="M3960" s="12" t="str">
        <f>+VLOOKUP(FACTURACION[[#This Row],[REFERENCIA]],CODINV,4,FALSE)</f>
        <v>REPUESTOS Y ACCESORIOS</v>
      </c>
      <c r="N3960" s="12" t="str">
        <f>+VLOOKUP(FACTURACION[[#This Row],[REFERENCIA]],CODINV,5,FALSE)</f>
        <v>PEGASUS</v>
      </c>
      <c r="O3960" s="3">
        <v>1</v>
      </c>
      <c r="P3960" s="31">
        <v>1288703</v>
      </c>
      <c r="Q3960" s="24">
        <f>+FACTURACION[[#This Row],[CANTIDAD]]*FACTURACION[[#This Row],[VR UNITARIO]]/1000</f>
        <v>1288.703</v>
      </c>
      <c r="R3960" s="3" t="str">
        <f>+VLOOKUP(FACTURACION[[#This Row],[NIT]],TABLACLIENTE,5,FALSE)</f>
        <v>MEDELLIN</v>
      </c>
    </row>
    <row r="3961" spans="3:18">
      <c r="C3961" s="29">
        <v>2016</v>
      </c>
      <c r="D3961" s="30" t="s">
        <v>705</v>
      </c>
      <c r="E3961" s="30">
        <f>MONTH(FACTURACION[[#This Row],[MES]]&amp;1)</f>
        <v>12</v>
      </c>
      <c r="F3961" s="223">
        <f>DATE(FACTURACION[[#This Row],[AÑO]],FACTURACION[[#This Row],[Mes numero]],1)</f>
        <v>42705</v>
      </c>
      <c r="G3961" s="160">
        <v>12467</v>
      </c>
      <c r="H3961" s="25">
        <v>890908643</v>
      </c>
      <c r="I3961" s="3" t="str">
        <f>+VLOOKUP(FACTURACION[[#This Row],[NIT]],TABLACLIENTE,2,FALSE)</f>
        <v>GASES DE ANTIOQUIA S.A. E.S.P.  (GAS ANTIOQUIA S.A. E.S.P.)</v>
      </c>
      <c r="J3961" s="3" t="s">
        <v>966</v>
      </c>
      <c r="K3961" s="12" t="str">
        <f>+VLOOKUP(FACTURACION[[#This Row],[REFERENCIA]],CODINV,2,FALSE)</f>
        <v>SERVICIO DE INSTALACION LICENCIAS PE03-001-0026</v>
      </c>
      <c r="L3961" s="12">
        <f>IF(VLOOKUP(FACTURACION[[#This Row],[REFERENCIA]],CODINV,3,FALSE)=0,"",VLOOKUP(FACTURACION[[#This Row],[REFERENCIA]],CODINV,3,FALSE))</f>
        <v>30010026</v>
      </c>
      <c r="M3961" s="12" t="str">
        <f>+VLOOKUP(FACTURACION[[#This Row],[REFERENCIA]],CODINV,4,FALSE)</f>
        <v>REPUESTOS Y ACCESORIOS</v>
      </c>
      <c r="N3961" s="12" t="str">
        <f>+VLOOKUP(FACTURACION[[#This Row],[REFERENCIA]],CODINV,5,FALSE)</f>
        <v>PEGASUS</v>
      </c>
      <c r="O3961" s="3">
        <v>2</v>
      </c>
      <c r="P3961" s="31">
        <v>306834</v>
      </c>
      <c r="Q3961" s="24">
        <f>+FACTURACION[[#This Row],[CANTIDAD]]*FACTURACION[[#This Row],[VR UNITARIO]]/1000</f>
        <v>613.66800000000001</v>
      </c>
      <c r="R3961" s="3" t="str">
        <f>+VLOOKUP(FACTURACION[[#This Row],[NIT]],TABLACLIENTE,5,FALSE)</f>
        <v>MEDELLIN</v>
      </c>
    </row>
    <row r="3962" spans="3:18">
      <c r="C3962" s="29">
        <v>2016</v>
      </c>
      <c r="D3962" s="30" t="s">
        <v>705</v>
      </c>
      <c r="E3962" s="30">
        <f>MONTH(FACTURACION[[#This Row],[MES]]&amp;1)</f>
        <v>12</v>
      </c>
      <c r="F3962" s="223">
        <f>DATE(FACTURACION[[#This Row],[AÑO]],FACTURACION[[#This Row],[Mes numero]],1)</f>
        <v>42705</v>
      </c>
      <c r="G3962" s="160">
        <v>12524</v>
      </c>
      <c r="H3962" s="25">
        <v>890500726</v>
      </c>
      <c r="I3962" s="3" t="str">
        <f>+VLOOKUP(FACTURACION[[#This Row],[NIT]],TABLACLIENTE,2,FALSE)</f>
        <v>NORTESANTANDEREANA DE GAS S.A. E.S.P (NORGAS S.A. E.S.P.)</v>
      </c>
      <c r="J3962" s="3" t="s">
        <v>258</v>
      </c>
      <c r="K3962" s="12" t="str">
        <f>+VLOOKUP(FACTURACION[[#This Row],[REFERENCIA]],CODINV,2,FALSE)</f>
        <v>LICENCIA PREMIUM TROYA III</v>
      </c>
      <c r="L3962" s="12" t="str">
        <f>IF(VLOOKUP(FACTURACION[[#This Row],[REFERENCIA]],CODINV,3,FALSE)=0,"",VLOOKUP(FACTURACION[[#This Row],[REFERENCIA]],CODINV,3,FALSE))</f>
        <v>720370001YY</v>
      </c>
      <c r="M3962" s="12" t="str">
        <f>+VLOOKUP(FACTURACION[[#This Row],[REFERENCIA]],CODINV,4,FALSE)</f>
        <v>REPUESTOS Y ACCESORIOS</v>
      </c>
      <c r="N3962" s="12" t="str">
        <f>+VLOOKUP(FACTURACION[[#This Row],[REFERENCIA]],CODINV,5,FALSE)</f>
        <v>RED SEAL MEASUREMENT</v>
      </c>
      <c r="O3962" s="3">
        <v>1</v>
      </c>
      <c r="P3962" s="31">
        <v>1230193</v>
      </c>
      <c r="Q3962" s="24">
        <f>+FACTURACION[[#This Row],[CANTIDAD]]*FACTURACION[[#This Row],[VR UNITARIO]]/1000</f>
        <v>1230.193</v>
      </c>
      <c r="R3962" s="3" t="str">
        <f>+VLOOKUP(FACTURACION[[#This Row],[NIT]],TABLACLIENTE,5,FALSE)</f>
        <v>BUCARAMANGA</v>
      </c>
    </row>
    <row r="3963" spans="3:18">
      <c r="C3963" s="29">
        <v>2016</v>
      </c>
      <c r="D3963" s="30" t="s">
        <v>705</v>
      </c>
      <c r="E3963" s="30">
        <f>MONTH(FACTURACION[[#This Row],[MES]]&amp;1)</f>
        <v>12</v>
      </c>
      <c r="F3963" s="223">
        <f>DATE(FACTURACION[[#This Row],[AÑO]],FACTURACION[[#This Row],[Mes numero]],1)</f>
        <v>42705</v>
      </c>
      <c r="G3963" s="160">
        <v>12493</v>
      </c>
      <c r="H3963" s="25">
        <v>900362180</v>
      </c>
      <c r="I3963" s="3" t="str">
        <f>+VLOOKUP(FACTURACION[[#This Row],[NIT]],TABLACLIENTE,2,FALSE)</f>
        <v xml:space="preserve">EQUIPOS Y SERVICIOS ALOSAN S A S </v>
      </c>
      <c r="J3963" s="3" t="s">
        <v>751</v>
      </c>
      <c r="K3963" s="12" t="str">
        <f>+VLOOKUP(FACTURACION[[#This Row],[REFERENCIA]],CODINV,2,FALSE)</f>
        <v>REGULADOR ALTA PRESION 1/4" NPT 1-15 PSI</v>
      </c>
      <c r="L3963" s="12" t="str">
        <f>IF(VLOOKUP(FACTURACION[[#This Row],[REFERENCIA]],CODINV,3,FALSE)=0,"",VLOOKUP(FACTURACION[[#This Row],[REFERENCIA]],CODINV,3,FALSE))</f>
        <v>597FA</v>
      </c>
      <c r="M3963" s="12" t="str">
        <f>+VLOOKUP(FACTURACION[[#This Row],[REFERENCIA]],CODINV,4,FALSE)</f>
        <v>REGULADORES</v>
      </c>
      <c r="N3963" s="12" t="str">
        <f>+VLOOKUP(FACTURACION[[#This Row],[REFERENCIA]],CODINV,5,FALSE)</f>
        <v>REGO</v>
      </c>
      <c r="O3963" s="3">
        <v>2</v>
      </c>
      <c r="P3963" s="31">
        <v>103000</v>
      </c>
      <c r="Q3963" s="24">
        <f>+FACTURACION[[#This Row],[CANTIDAD]]*FACTURACION[[#This Row],[VR UNITARIO]]/1000</f>
        <v>206</v>
      </c>
      <c r="R3963" s="3" t="str">
        <f>+VLOOKUP(FACTURACION[[#This Row],[NIT]],TABLACLIENTE,5,FALSE)</f>
        <v>BOGOTÁ D.C.</v>
      </c>
    </row>
    <row r="3964" spans="3:18">
      <c r="C3964" s="29">
        <v>2016</v>
      </c>
      <c r="D3964" s="30" t="s">
        <v>705</v>
      </c>
      <c r="E3964" s="30">
        <f>MONTH(FACTURACION[[#This Row],[MES]]&amp;1)</f>
        <v>12</v>
      </c>
      <c r="F3964" s="223">
        <f>DATE(FACTURACION[[#This Row],[AÑO]],FACTURACION[[#This Row],[Mes numero]],1)</f>
        <v>42705</v>
      </c>
      <c r="G3964" s="160">
        <v>12504</v>
      </c>
      <c r="H3964" s="25">
        <v>830137252</v>
      </c>
      <c r="I3964" s="3" t="str">
        <f>+VLOOKUP(FACTURACION[[#This Row],[NIT]],TABLACLIENTE,2,FALSE)</f>
        <v>SAGENCO SAS</v>
      </c>
      <c r="J3964" s="3" t="s">
        <v>282</v>
      </c>
      <c r="K3964" s="12" t="str">
        <f>+VLOOKUP(FACTURACION[[#This Row],[REFERENCIA]],CODINV,2,FALSE)</f>
        <v>REGULADOR 3/4" PRIMERA ETAPA POL</v>
      </c>
      <c r="L3964" s="12" t="str">
        <f>IF(VLOOKUP(FACTURACION[[#This Row],[REFERENCIA]],CODINV,3,FALSE)=0,"",VLOOKUP(FACTURACION[[#This Row],[REFERENCIA]],CODINV,3,FALSE))</f>
        <v>L4403TR9</v>
      </c>
      <c r="M3964" s="12" t="str">
        <f>+VLOOKUP(FACTURACION[[#This Row],[REFERENCIA]],CODINV,4,FALSE)</f>
        <v>REGULADORES</v>
      </c>
      <c r="N3964" s="12" t="str">
        <f>+VLOOKUP(FACTURACION[[#This Row],[REFERENCIA]],CODINV,5,FALSE)</f>
        <v>REGO</v>
      </c>
      <c r="O3964" s="3">
        <v>1</v>
      </c>
      <c r="P3964" s="31">
        <v>120000</v>
      </c>
      <c r="Q3964" s="24">
        <f>+FACTURACION[[#This Row],[CANTIDAD]]*FACTURACION[[#This Row],[VR UNITARIO]]/1000</f>
        <v>120</v>
      </c>
      <c r="R3964" s="3" t="str">
        <f>+VLOOKUP(FACTURACION[[#This Row],[NIT]],TABLACLIENTE,5,FALSE)</f>
        <v>BOGOTÁ D.C.</v>
      </c>
    </row>
    <row r="3965" spans="3:18">
      <c r="C3965" s="29">
        <v>2016</v>
      </c>
      <c r="D3965" s="30" t="s">
        <v>705</v>
      </c>
      <c r="E3965" s="30">
        <f>MONTH(FACTURACION[[#This Row],[MES]]&amp;1)</f>
        <v>12</v>
      </c>
      <c r="F3965" s="223">
        <f>DATE(FACTURACION[[#This Row],[AÑO]],FACTURACION[[#This Row],[Mes numero]],1)</f>
        <v>42705</v>
      </c>
      <c r="G3965" s="160">
        <v>12525</v>
      </c>
      <c r="H3965" s="25">
        <v>890310688</v>
      </c>
      <c r="I3965" s="3" t="str">
        <f>+VLOOKUP(FACTURACION[[#This Row],[NIT]],TABLACLIENTE,2,FALSE)</f>
        <v>COLGAS DE OCCIDENTE S.A. E.S.P.</v>
      </c>
      <c r="J3965" s="3" t="s">
        <v>225</v>
      </c>
      <c r="K3965" s="12" t="str">
        <f>+VLOOKUP(FACTURACION[[#This Row],[REFERENCIA]],CODINV,2,FALSE)</f>
        <v>REGULADOR 3/4" SEGUNDA ETAPA</v>
      </c>
      <c r="L3965" s="12" t="str">
        <f>IF(VLOOKUP(FACTURACION[[#This Row],[REFERENCIA]],CODINV,3,FALSE)=0,"",VLOOKUP(FACTURACION[[#This Row],[REFERENCIA]],CODINV,3,FALSE))</f>
        <v>LV4403B66</v>
      </c>
      <c r="M3965" s="12" t="str">
        <f>+VLOOKUP(FACTURACION[[#This Row],[REFERENCIA]],CODINV,4,FALSE)</f>
        <v>REGULADORES</v>
      </c>
      <c r="N3965" s="12" t="str">
        <f>+VLOOKUP(FACTURACION[[#This Row],[REFERENCIA]],CODINV,5,FALSE)</f>
        <v>REGO</v>
      </c>
      <c r="O3965" s="3">
        <v>2</v>
      </c>
      <c r="P3965" s="31">
        <v>138000</v>
      </c>
      <c r="Q3965" s="24">
        <f>+FACTURACION[[#This Row],[CANTIDAD]]*FACTURACION[[#This Row],[VR UNITARIO]]/1000</f>
        <v>276</v>
      </c>
      <c r="R3965" s="3" t="str">
        <f>+VLOOKUP(FACTURACION[[#This Row],[NIT]],TABLACLIENTE,5,FALSE)</f>
        <v>CALI</v>
      </c>
    </row>
    <row r="3966" spans="3:18">
      <c r="C3966" s="29">
        <v>2016</v>
      </c>
      <c r="D3966" s="30" t="s">
        <v>705</v>
      </c>
      <c r="E3966" s="30">
        <f>MONTH(FACTURACION[[#This Row],[MES]]&amp;1)</f>
        <v>12</v>
      </c>
      <c r="F3966" s="223">
        <f>DATE(FACTURACION[[#This Row],[AÑO]],FACTURACION[[#This Row],[Mes numero]],1)</f>
        <v>42705</v>
      </c>
      <c r="G3966" s="160">
        <v>12465</v>
      </c>
      <c r="H3966" s="25">
        <v>830053934</v>
      </c>
      <c r="I3966" s="3" t="str">
        <f>+VLOOKUP(FACTURACION[[#This Row],[NIT]],TABLACLIENTE,2,FALSE)</f>
        <v>CASAGAS SAS</v>
      </c>
      <c r="J3966" s="3" t="s">
        <v>394</v>
      </c>
      <c r="K3966" s="12" t="str">
        <f>+VLOOKUP(FACTURACION[[#This Row],[REFERENCIA]],CODINV,2,FALSE)</f>
        <v>REGULADOR 1/2" PRIMERA ETAPA 10 PSI</v>
      </c>
      <c r="L3966" s="12" t="str">
        <f>IF(VLOOKUP(FACTURACION[[#This Row],[REFERENCIA]],CODINV,3,FALSE)=0,"",VLOOKUP(FACTURACION[[#This Row],[REFERENCIA]],CODINV,3,FALSE))</f>
        <v>LV4403TR4</v>
      </c>
      <c r="M3966" s="12" t="str">
        <f>+VLOOKUP(FACTURACION[[#This Row],[REFERENCIA]],CODINV,4,FALSE)</f>
        <v>REGULADORES</v>
      </c>
      <c r="N3966" s="12" t="str">
        <f>+VLOOKUP(FACTURACION[[#This Row],[REFERENCIA]],CODINV,5,FALSE)</f>
        <v>REGO</v>
      </c>
      <c r="O3966" s="3">
        <v>1</v>
      </c>
      <c r="P3966" s="31">
        <v>95000</v>
      </c>
      <c r="Q3966" s="24">
        <f>+FACTURACION[[#This Row],[CANTIDAD]]*FACTURACION[[#This Row],[VR UNITARIO]]/1000</f>
        <v>95</v>
      </c>
      <c r="R3966" s="3" t="str">
        <f>+VLOOKUP(FACTURACION[[#This Row],[NIT]],TABLACLIENTE,5,FALSE)</f>
        <v>BOGOTÁ D.C.</v>
      </c>
    </row>
    <row r="3967" spans="3:18">
      <c r="C3967" s="29">
        <v>2016</v>
      </c>
      <c r="D3967" s="30" t="s">
        <v>705</v>
      </c>
      <c r="E3967" s="30">
        <f>MONTH(FACTURACION[[#This Row],[MES]]&amp;1)</f>
        <v>12</v>
      </c>
      <c r="F3967" s="223">
        <f>DATE(FACTURACION[[#This Row],[AÑO]],FACTURACION[[#This Row],[Mes numero]],1)</f>
        <v>42705</v>
      </c>
      <c r="G3967" s="160">
        <v>12472</v>
      </c>
      <c r="H3967" s="25">
        <v>890500726</v>
      </c>
      <c r="I3967" s="3" t="str">
        <f>+VLOOKUP(FACTURACION[[#This Row],[NIT]],TABLACLIENTE,2,FALSE)</f>
        <v>NORTESANTANDEREANA DE GAS S.A. E.S.P (NORGAS S.A. E.S.P.)</v>
      </c>
      <c r="J3967" s="3" t="s">
        <v>466</v>
      </c>
      <c r="K3967" s="12" t="str">
        <f>+VLOOKUP(FACTURACION[[#This Row],[REFERENCIA]],CODINV,2,FALSE)</f>
        <v>VALVULA DE ALIVIO HIDROSTATICO DE 1/2" * 400 PSI</v>
      </c>
      <c r="L3967" s="12" t="str">
        <f>IF(VLOOKUP(FACTURACION[[#This Row],[REFERENCIA]],CODINV,3,FALSE)=0,"",VLOOKUP(FACTURACION[[#This Row],[REFERENCIA]],CODINV,3,FALSE))</f>
        <v>3129G</v>
      </c>
      <c r="M3967" s="12" t="str">
        <f>+VLOOKUP(FACTURACION[[#This Row],[REFERENCIA]],CODINV,4,FALSE)</f>
        <v>VÁLVULAS Y MULTIVÁLVULAS</v>
      </c>
      <c r="N3967" s="12" t="str">
        <f>+VLOOKUP(FACTURACION[[#This Row],[REFERENCIA]],CODINV,5,FALSE)</f>
        <v>REGO</v>
      </c>
      <c r="O3967" s="3">
        <v>2</v>
      </c>
      <c r="P3967" s="31">
        <v>71000</v>
      </c>
      <c r="Q3967" s="24">
        <f>+FACTURACION[[#This Row],[CANTIDAD]]*FACTURACION[[#This Row],[VR UNITARIO]]/1000</f>
        <v>142</v>
      </c>
      <c r="R3967" s="3" t="str">
        <f>+VLOOKUP(FACTURACION[[#This Row],[NIT]],TABLACLIENTE,5,FALSE)</f>
        <v>BUCARAMANGA</v>
      </c>
    </row>
    <row r="3968" spans="3:18">
      <c r="C3968" s="29">
        <v>2016</v>
      </c>
      <c r="D3968" s="30" t="s">
        <v>705</v>
      </c>
      <c r="E3968" s="30">
        <f>MONTH(FACTURACION[[#This Row],[MES]]&amp;1)</f>
        <v>12</v>
      </c>
      <c r="F3968" s="223">
        <f>DATE(FACTURACION[[#This Row],[AÑO]],FACTURACION[[#This Row],[Mes numero]],1)</f>
        <v>42705</v>
      </c>
      <c r="G3968" s="160">
        <v>12472</v>
      </c>
      <c r="H3968" s="25">
        <v>890500726</v>
      </c>
      <c r="I3968" s="3" t="str">
        <f>+VLOOKUP(FACTURACION[[#This Row],[NIT]],TABLACLIENTE,2,FALSE)</f>
        <v>NORTESANTANDEREANA DE GAS S.A. E.S.P (NORGAS S.A. E.S.P.)</v>
      </c>
      <c r="J3968" s="3" t="s">
        <v>468</v>
      </c>
      <c r="K3968" s="12" t="str">
        <f>+VLOOKUP(FACTURACION[[#This Row],[REFERENCIA]],CODINV,2,FALSE)</f>
        <v>VALVULA DE ALIVIO HIDROSTATICA 1/2"</v>
      </c>
      <c r="L3968" s="12" t="str">
        <f>IF(VLOOKUP(FACTURACION[[#This Row],[REFERENCIA]],CODINV,3,FALSE)=0,"",VLOOKUP(FACTURACION[[#This Row],[REFERENCIA]],CODINV,3,FALSE))</f>
        <v>3129U</v>
      </c>
      <c r="M3968" s="12" t="str">
        <f>+VLOOKUP(FACTURACION[[#This Row],[REFERENCIA]],CODINV,4,FALSE)</f>
        <v>VÁLVULAS Y MULTIVÁLVULAS</v>
      </c>
      <c r="N3968" s="12" t="str">
        <f>+VLOOKUP(FACTURACION[[#This Row],[REFERENCIA]],CODINV,5,FALSE)</f>
        <v>REGO</v>
      </c>
      <c r="O3968" s="3">
        <v>4</v>
      </c>
      <c r="P3968" s="31">
        <v>54600</v>
      </c>
      <c r="Q3968" s="24">
        <f>+FACTURACION[[#This Row],[CANTIDAD]]*FACTURACION[[#This Row],[VR UNITARIO]]/1000</f>
        <v>218.4</v>
      </c>
      <c r="R3968" s="3" t="str">
        <f>+VLOOKUP(FACTURACION[[#This Row],[NIT]],TABLACLIENTE,5,FALSE)</f>
        <v>BUCARAMANGA</v>
      </c>
    </row>
    <row r="3969" spans="3:18">
      <c r="C3969" s="29">
        <v>2016</v>
      </c>
      <c r="D3969" s="30" t="s">
        <v>705</v>
      </c>
      <c r="E3969" s="30">
        <f>MONTH(FACTURACION[[#This Row],[MES]]&amp;1)</f>
        <v>12</v>
      </c>
      <c r="F3969" s="223">
        <f>DATE(FACTURACION[[#This Row],[AÑO]],FACTURACION[[#This Row],[Mes numero]],1)</f>
        <v>42705</v>
      </c>
      <c r="G3969" s="160">
        <v>12476</v>
      </c>
      <c r="H3969" s="25">
        <v>890500726</v>
      </c>
      <c r="I3969" s="3" t="str">
        <f>+VLOOKUP(FACTURACION[[#This Row],[NIT]],TABLACLIENTE,2,FALSE)</f>
        <v>NORTESANTANDEREANA DE GAS S.A. E.S.P (NORGAS S.A. E.S.P.)</v>
      </c>
      <c r="J3969" s="3" t="s">
        <v>112</v>
      </c>
      <c r="K3969" s="12" t="str">
        <f>+VLOOKUP(FACTURACION[[#This Row],[REFERENCIA]],CODINV,2,FALSE)</f>
        <v>VALVULA DE ALIVIO SEMINTERNA DE 1"</v>
      </c>
      <c r="L3969" s="12" t="str">
        <f>IF(VLOOKUP(FACTURACION[[#This Row],[REFERENCIA]],CODINV,3,FALSE)=0,"",VLOOKUP(FACTURACION[[#This Row],[REFERENCIA]],CODINV,3,FALSE))</f>
        <v>8684G</v>
      </c>
      <c r="M3969" s="12" t="str">
        <f>+VLOOKUP(FACTURACION[[#This Row],[REFERENCIA]],CODINV,4,FALSE)</f>
        <v>VÁLVULAS Y MULTIVÁLVULAS</v>
      </c>
      <c r="N3969" s="12" t="str">
        <f>+VLOOKUP(FACTURACION[[#This Row],[REFERENCIA]],CODINV,5,FALSE)</f>
        <v>REGO</v>
      </c>
      <c r="O3969" s="3">
        <v>1</v>
      </c>
      <c r="P3969" s="31">
        <v>70000</v>
      </c>
      <c r="Q3969" s="24">
        <f>+FACTURACION[[#This Row],[CANTIDAD]]*FACTURACION[[#This Row],[VR UNITARIO]]/1000</f>
        <v>70</v>
      </c>
      <c r="R3969" s="3" t="str">
        <f>+VLOOKUP(FACTURACION[[#This Row],[NIT]],TABLACLIENTE,5,FALSE)</f>
        <v>BUCARAMANGA</v>
      </c>
    </row>
    <row r="3970" spans="3:18">
      <c r="C3970" s="29">
        <v>2016</v>
      </c>
      <c r="D3970" s="30" t="s">
        <v>705</v>
      </c>
      <c r="E3970" s="30">
        <f>MONTH(FACTURACION[[#This Row],[MES]]&amp;1)</f>
        <v>12</v>
      </c>
      <c r="F3970" s="223">
        <f>DATE(FACTURACION[[#This Row],[AÑO]],FACTURACION[[#This Row],[Mes numero]],1)</f>
        <v>42705</v>
      </c>
      <c r="G3970" s="160">
        <v>12539</v>
      </c>
      <c r="H3970" s="25">
        <v>890501073</v>
      </c>
      <c r="I3970" s="3" t="str">
        <f>+VLOOKUP(FACTURACION[[#This Row],[NIT]],TABLACLIENTE,2,FALSE)</f>
        <v>COMERCIAL INDUSTRIAL NACIONAL S.A. CINSA</v>
      </c>
      <c r="J3970" s="3" t="s">
        <v>74</v>
      </c>
      <c r="K3970" s="12" t="str">
        <f>+VLOOKUP(FACTURACION[[#This Row],[REFERENCIA]],CODINV,2,FALSE)</f>
        <v>VALVULA DE GLOBLO DE 1 1/4" NPT</v>
      </c>
      <c r="L3970" s="12" t="str">
        <f>IF(VLOOKUP(FACTURACION[[#This Row],[REFERENCIA]],CODINV,3,FALSE)=0,"",VLOOKUP(FACTURACION[[#This Row],[REFERENCIA]],CODINV,3,FALSE))</f>
        <v>A7509BP</v>
      </c>
      <c r="M3970" s="12" t="str">
        <f>+VLOOKUP(FACTURACION[[#This Row],[REFERENCIA]],CODINV,4,FALSE)</f>
        <v>VÁLVULAS Y MULTIVÁLVULAS</v>
      </c>
      <c r="N3970" s="12" t="str">
        <f>+VLOOKUP(FACTURACION[[#This Row],[REFERENCIA]],CODINV,5,FALSE)</f>
        <v>REGO</v>
      </c>
      <c r="O3970" s="3">
        <v>12</v>
      </c>
      <c r="P3970" s="31">
        <v>376792</v>
      </c>
      <c r="Q3970" s="24">
        <f>+FACTURACION[[#This Row],[CANTIDAD]]*FACTURACION[[#This Row],[VR UNITARIO]]/1000</f>
        <v>4521.5039999999999</v>
      </c>
      <c r="R3970" s="3" t="str">
        <f>+VLOOKUP(FACTURACION[[#This Row],[NIT]],TABLACLIENTE,5,FALSE)</f>
        <v>CUCUTA</v>
      </c>
    </row>
    <row r="3971" spans="3:18">
      <c r="C3971" s="29">
        <v>2016</v>
      </c>
      <c r="D3971" s="30" t="s">
        <v>705</v>
      </c>
      <c r="E3971" s="30">
        <f>MONTH(FACTURACION[[#This Row],[MES]]&amp;1)</f>
        <v>12</v>
      </c>
      <c r="F3971" s="223">
        <f>DATE(FACTURACION[[#This Row],[AÑO]],FACTURACION[[#This Row],[Mes numero]],1)</f>
        <v>42705</v>
      </c>
      <c r="G3971" s="160">
        <v>12539</v>
      </c>
      <c r="H3971" s="25">
        <v>890501073</v>
      </c>
      <c r="I3971" s="3" t="str">
        <f>+VLOOKUP(FACTURACION[[#This Row],[NIT]],TABLACLIENTE,2,FALSE)</f>
        <v>COMERCIAL INDUSTRIAL NACIONAL S.A. CINSA</v>
      </c>
      <c r="J3971" s="3" t="s">
        <v>93</v>
      </c>
      <c r="K3971" s="12" t="str">
        <f>+VLOOKUP(FACTURACION[[#This Row],[REFERENCIA]],CODINV,2,FALSE)</f>
        <v>VALVULA DE GLOBO 2"</v>
      </c>
      <c r="L3971" s="12" t="str">
        <f>IF(VLOOKUP(FACTURACION[[#This Row],[REFERENCIA]],CODINV,3,FALSE)=0,"",VLOOKUP(FACTURACION[[#This Row],[REFERENCIA]],CODINV,3,FALSE))</f>
        <v>A7513AP</v>
      </c>
      <c r="M3971" s="12" t="str">
        <f>+VLOOKUP(FACTURACION[[#This Row],[REFERENCIA]],CODINV,4,FALSE)</f>
        <v>VÁLVULAS Y MULTIVÁLVULAS</v>
      </c>
      <c r="N3971" s="12" t="str">
        <f>+VLOOKUP(FACTURACION[[#This Row],[REFERENCIA]],CODINV,5,FALSE)</f>
        <v>REGO</v>
      </c>
      <c r="O3971" s="3">
        <v>15</v>
      </c>
      <c r="P3971" s="31">
        <v>556222</v>
      </c>
      <c r="Q3971" s="24">
        <f>+FACTURACION[[#This Row],[CANTIDAD]]*FACTURACION[[#This Row],[VR UNITARIO]]/1000</f>
        <v>8343.33</v>
      </c>
      <c r="R3971" s="3" t="str">
        <f>+VLOOKUP(FACTURACION[[#This Row],[NIT]],TABLACLIENTE,5,FALSE)</f>
        <v>CUCUTA</v>
      </c>
    </row>
    <row r="3972" spans="3:18">
      <c r="C3972" s="29">
        <v>2016</v>
      </c>
      <c r="D3972" s="30" t="s">
        <v>705</v>
      </c>
      <c r="E3972" s="30">
        <f>MONTH(FACTURACION[[#This Row],[MES]]&amp;1)</f>
        <v>12</v>
      </c>
      <c r="F3972" s="223">
        <f>DATE(FACTURACION[[#This Row],[AÑO]],FACTURACION[[#This Row],[Mes numero]],1)</f>
        <v>42705</v>
      </c>
      <c r="G3972" s="160">
        <v>12505</v>
      </c>
      <c r="H3972" s="25">
        <v>800074033</v>
      </c>
      <c r="I3972" s="3" t="str">
        <f>+VLOOKUP(FACTURACION[[#This Row],[NIT]],TABLACLIENTE,2,FALSE)</f>
        <v>COMPAÑIAS ASOCIADAS DE GAS S.A. E.S.P (ASOGAS SA ESP)</v>
      </c>
      <c r="J3972" s="3" t="s">
        <v>110</v>
      </c>
      <c r="K3972" s="12" t="str">
        <f>+VLOOKUP(FACTURACION[[#This Row],[REFERENCIA]],CODINV,2,FALSE)</f>
        <v>ADAPTADOR ESTILO UNION</v>
      </c>
      <c r="L3972" s="12" t="str">
        <f>IF(VLOOKUP(FACTURACION[[#This Row],[REFERENCIA]],CODINV,3,FALSE)=0,"",VLOOKUP(FACTURACION[[#This Row],[REFERENCIA]],CODINV,3,FALSE))</f>
        <v>7590U-10</v>
      </c>
      <c r="M3972" s="12" t="str">
        <f>+VLOOKUP(FACTURACION[[#This Row],[REFERENCIA]],CODINV,4,FALSE)</f>
        <v>REPUESTOS Y ACCESORIOS</v>
      </c>
      <c r="N3972" s="12" t="str">
        <f>+VLOOKUP(FACTURACION[[#This Row],[REFERENCIA]],CODINV,5,FALSE)</f>
        <v>REGO</v>
      </c>
      <c r="O3972" s="3">
        <v>1</v>
      </c>
      <c r="P3972" s="31">
        <v>41000</v>
      </c>
      <c r="Q3972" s="24">
        <f>+FACTURACION[[#This Row],[CANTIDAD]]*FACTURACION[[#This Row],[VR UNITARIO]]/1000</f>
        <v>41</v>
      </c>
      <c r="R3972" s="3" t="str">
        <f>+VLOOKUP(FACTURACION[[#This Row],[NIT]],TABLACLIENTE,5,FALSE)</f>
        <v>MOSQUERA</v>
      </c>
    </row>
    <row r="3973" spans="3:18">
      <c r="C3973" s="29">
        <v>2016</v>
      </c>
      <c r="D3973" s="30" t="s">
        <v>705</v>
      </c>
      <c r="E3973" s="30">
        <f>MONTH(FACTURACION[[#This Row],[MES]]&amp;1)</f>
        <v>12</v>
      </c>
      <c r="F3973" s="223">
        <f>DATE(FACTURACION[[#This Row],[AÑO]],FACTURACION[[#This Row],[Mes numero]],1)</f>
        <v>42705</v>
      </c>
      <c r="G3973" s="160">
        <v>12488</v>
      </c>
      <c r="H3973" s="25">
        <v>800074033</v>
      </c>
      <c r="I3973" s="3" t="str">
        <f>+VLOOKUP(FACTURACION[[#This Row],[NIT]],TABLACLIENTE,2,FALSE)</f>
        <v>COMPAÑIAS ASOCIADAS DE GAS S.A. E.S.P (ASOGAS SA ESP)</v>
      </c>
      <c r="J3973" s="3" t="s">
        <v>432</v>
      </c>
      <c r="K3973" s="12" t="str">
        <f>+VLOOKUP(FACTURACION[[#This Row],[REFERENCIA]],CODINV,2,FALSE)</f>
        <v>VALVULA DE CHEQUE 2" TIPO COPA</v>
      </c>
      <c r="L3973" s="12" t="str">
        <f>IF(VLOOKUP(FACTURACION[[#This Row],[REFERENCIA]],CODINV,3,FALSE)=0,"",VLOOKUP(FACTURACION[[#This Row],[REFERENCIA]],CODINV,3,FALSE))</f>
        <v>A3186</v>
      </c>
      <c r="M3973" s="12" t="str">
        <f>+VLOOKUP(FACTURACION[[#This Row],[REFERENCIA]],CODINV,4,FALSE)</f>
        <v>VÁLVULAS Y MULTIVÁLVULAS</v>
      </c>
      <c r="N3973" s="12" t="str">
        <f>+VLOOKUP(FACTURACION[[#This Row],[REFERENCIA]],CODINV,5,FALSE)</f>
        <v>REGO</v>
      </c>
      <c r="O3973" s="3">
        <v>1</v>
      </c>
      <c r="P3973" s="31">
        <v>280000</v>
      </c>
      <c r="Q3973" s="24">
        <f>+FACTURACION[[#This Row],[CANTIDAD]]*FACTURACION[[#This Row],[VR UNITARIO]]/1000</f>
        <v>280</v>
      </c>
      <c r="R3973" s="3" t="str">
        <f>+VLOOKUP(FACTURACION[[#This Row],[NIT]],TABLACLIENTE,5,FALSE)</f>
        <v>MOSQUERA</v>
      </c>
    </row>
    <row r="3974" spans="3:18">
      <c r="C3974" s="29">
        <v>2016</v>
      </c>
      <c r="D3974" s="30" t="s">
        <v>705</v>
      </c>
      <c r="E3974" s="30">
        <f>MONTH(FACTURACION[[#This Row],[MES]]&amp;1)</f>
        <v>12</v>
      </c>
      <c r="F3974" s="223">
        <f>DATE(FACTURACION[[#This Row],[AÑO]],FACTURACION[[#This Row],[Mes numero]],1)</f>
        <v>42705</v>
      </c>
      <c r="G3974" s="160">
        <v>12539</v>
      </c>
      <c r="H3974" s="25">
        <v>890501073</v>
      </c>
      <c r="I3974" s="3" t="str">
        <f>+VLOOKUP(FACTURACION[[#This Row],[NIT]],TABLACLIENTE,2,FALSE)</f>
        <v>COMERCIAL INDUSTRIAL NACIONAL S.A. CINSA</v>
      </c>
      <c r="J3974" s="3" t="s">
        <v>92</v>
      </c>
      <c r="K3974" s="12" t="str">
        <f>+VLOOKUP(FACTURACION[[#This Row],[REFERENCIA]],CODINV,2,FALSE)</f>
        <v>VALVULA DE EXCESO DE FLUJO 2"</v>
      </c>
      <c r="L3974" s="12" t="str">
        <f>IF(VLOOKUP(FACTURACION[[#This Row],[REFERENCIA]],CODINV,3,FALSE)=0,"",VLOOKUP(FACTURACION[[#This Row],[REFERENCIA]],CODINV,3,FALSE))</f>
        <v>A3292C</v>
      </c>
      <c r="M3974" s="12" t="str">
        <f>+VLOOKUP(FACTURACION[[#This Row],[REFERENCIA]],CODINV,4,FALSE)</f>
        <v>VÁLVULAS Y MULTIVÁLVULAS</v>
      </c>
      <c r="N3974" s="12" t="str">
        <f>+VLOOKUP(FACTURACION[[#This Row],[REFERENCIA]],CODINV,5,FALSE)</f>
        <v>REGO</v>
      </c>
      <c r="O3974" s="3">
        <v>3</v>
      </c>
      <c r="P3974" s="31">
        <v>199257</v>
      </c>
      <c r="Q3974" s="24">
        <f>+FACTURACION[[#This Row],[CANTIDAD]]*FACTURACION[[#This Row],[VR UNITARIO]]/1000</f>
        <v>597.77099999999996</v>
      </c>
      <c r="R3974" s="3" t="str">
        <f>+VLOOKUP(FACTURACION[[#This Row],[NIT]],TABLACLIENTE,5,FALSE)</f>
        <v>CUCUTA</v>
      </c>
    </row>
    <row r="3975" spans="3:18">
      <c r="C3975" s="29">
        <v>2016</v>
      </c>
      <c r="D3975" s="30" t="s">
        <v>705</v>
      </c>
      <c r="E3975" s="30">
        <f>MONTH(FACTURACION[[#This Row],[MES]]&amp;1)</f>
        <v>12</v>
      </c>
      <c r="F3975" s="223">
        <f>DATE(FACTURACION[[#This Row],[AÑO]],FACTURACION[[#This Row],[Mes numero]],1)</f>
        <v>42705</v>
      </c>
      <c r="G3975" s="160">
        <v>12502</v>
      </c>
      <c r="H3975" s="25">
        <v>800074033</v>
      </c>
      <c r="I3975" s="3" t="str">
        <f>+VLOOKUP(FACTURACION[[#This Row],[NIT]],TABLACLIENTE,2,FALSE)</f>
        <v>COMPAÑIAS ASOCIADAS DE GAS S.A. E.S.P (ASOGAS SA ESP)</v>
      </c>
      <c r="J3975" s="3" t="s">
        <v>945</v>
      </c>
      <c r="K3975" s="12" t="str">
        <f>+VLOOKUP(FACTURACION[[#This Row],[REFERENCIA]],CODINV,2,FALSE)</f>
        <v>VALVULA DE EXCESO DE FLUJO PARA BRIDA 2"</v>
      </c>
      <c r="L3975" s="12" t="str">
        <f>IF(VLOOKUP(FACTURACION[[#This Row],[REFERENCIA]],CODINV,3,FALSE)=0,"",VLOOKUP(FACTURACION[[#This Row],[REFERENCIA]],CODINV,3,FALSE))</f>
        <v>A3500P4</v>
      </c>
      <c r="M3975" s="12" t="str">
        <f>+VLOOKUP(FACTURACION[[#This Row],[REFERENCIA]],CODINV,4,FALSE)</f>
        <v>VÁLVULAS Y MULTIVÁLVULAS</v>
      </c>
      <c r="N3975" s="12" t="str">
        <f>+VLOOKUP(FACTURACION[[#This Row],[REFERENCIA]],CODINV,5,FALSE)</f>
        <v>REGO</v>
      </c>
      <c r="O3975" s="3">
        <v>2</v>
      </c>
      <c r="P3975" s="31">
        <v>925000</v>
      </c>
      <c r="Q3975" s="24">
        <f>+FACTURACION[[#This Row],[CANTIDAD]]*FACTURACION[[#This Row],[VR UNITARIO]]/1000</f>
        <v>1850</v>
      </c>
      <c r="R3975" s="3" t="str">
        <f>+VLOOKUP(FACTURACION[[#This Row],[NIT]],TABLACLIENTE,5,FALSE)</f>
        <v>MOSQUERA</v>
      </c>
    </row>
    <row r="3976" spans="3:18">
      <c r="C3976" s="29">
        <v>2016</v>
      </c>
      <c r="D3976" s="30" t="s">
        <v>705</v>
      </c>
      <c r="E3976" s="30">
        <f>MONTH(FACTURACION[[#This Row],[MES]]&amp;1)</f>
        <v>12</v>
      </c>
      <c r="F3976" s="223">
        <f>DATE(FACTURACION[[#This Row],[AÑO]],FACTURACION[[#This Row],[Mes numero]],1)</f>
        <v>42705</v>
      </c>
      <c r="G3976" s="160">
        <v>12539</v>
      </c>
      <c r="H3976" s="25">
        <v>890501073</v>
      </c>
      <c r="I3976" s="3" t="str">
        <f>+VLOOKUP(FACTURACION[[#This Row],[NIT]],TABLACLIENTE,2,FALSE)</f>
        <v>COMERCIAL INDUSTRIAL NACIONAL S.A. CINSA</v>
      </c>
      <c r="J3976" s="3" t="s">
        <v>232</v>
      </c>
      <c r="K3976" s="12" t="str">
        <f>+VLOOKUP(FACTURACION[[#This Row],[REFERENCIA]],CODINV,2,FALSE)</f>
        <v>TAPA ACME 1 3/4"</v>
      </c>
      <c r="L3976" s="12" t="str">
        <f>IF(VLOOKUP(FACTURACION[[#This Row],[REFERENCIA]],CODINV,3,FALSE)=0,"",VLOOKUP(FACTURACION[[#This Row],[REFERENCIA]],CODINV,3,FALSE))</f>
        <v>3175P</v>
      </c>
      <c r="M3976" s="12" t="str">
        <f>+VLOOKUP(FACTURACION[[#This Row],[REFERENCIA]],CODINV,4,FALSE)</f>
        <v>REPUESTOS Y ACCESORIOS</v>
      </c>
      <c r="N3976" s="12" t="str">
        <f>+VLOOKUP(FACTURACION[[#This Row],[REFERENCIA]],CODINV,5,FALSE)</f>
        <v>REGO</v>
      </c>
      <c r="O3976" s="3">
        <v>9</v>
      </c>
      <c r="P3976" s="31">
        <v>62629</v>
      </c>
      <c r="Q3976" s="24">
        <f>+FACTURACION[[#This Row],[CANTIDAD]]*FACTURACION[[#This Row],[VR UNITARIO]]/1000</f>
        <v>563.66099999999994</v>
      </c>
      <c r="R3976" s="3" t="str">
        <f>+VLOOKUP(FACTURACION[[#This Row],[NIT]],TABLACLIENTE,5,FALSE)</f>
        <v>CUCUTA</v>
      </c>
    </row>
    <row r="3977" spans="3:18">
      <c r="C3977" s="29">
        <v>2016</v>
      </c>
      <c r="D3977" s="30" t="s">
        <v>705</v>
      </c>
      <c r="E3977" s="30">
        <f>MONTH(FACTURACION[[#This Row],[MES]]&amp;1)</f>
        <v>12</v>
      </c>
      <c r="F3977" s="223">
        <f>DATE(FACTURACION[[#This Row],[AÑO]],FACTURACION[[#This Row],[Mes numero]],1)</f>
        <v>42705</v>
      </c>
      <c r="G3977" s="160">
        <v>12539</v>
      </c>
      <c r="H3977" s="25">
        <v>890501073</v>
      </c>
      <c r="I3977" s="3" t="str">
        <f>+VLOOKUP(FACTURACION[[#This Row],[NIT]],TABLACLIENTE,2,FALSE)</f>
        <v>COMERCIAL INDUSTRIAL NACIONAL S.A. CINSA</v>
      </c>
      <c r="J3977" s="3" t="s">
        <v>227</v>
      </c>
      <c r="K3977" s="12" t="str">
        <f>+VLOOKUP(FACTURACION[[#This Row],[REFERENCIA]],CODINV,2,FALSE)</f>
        <v>TAPA CADENA Y ANILLO 2 1/4" ACME</v>
      </c>
      <c r="L3977" s="12" t="str">
        <f>IF(VLOOKUP(FACTURACION[[#This Row],[REFERENCIA]],CODINV,3,FALSE)=0,"",VLOOKUP(FACTURACION[[#This Row],[REFERENCIA]],CODINV,3,FALSE))</f>
        <v>3184-90</v>
      </c>
      <c r="M3977" s="12" t="str">
        <f>+VLOOKUP(FACTURACION[[#This Row],[REFERENCIA]],CODINV,4,FALSE)</f>
        <v>REPUESTOS Y ACCESORIOS</v>
      </c>
      <c r="N3977" s="12" t="str">
        <f>+VLOOKUP(FACTURACION[[#This Row],[REFERENCIA]],CODINV,5,FALSE)</f>
        <v>REGO</v>
      </c>
      <c r="O3977" s="3">
        <v>5</v>
      </c>
      <c r="P3977" s="31">
        <v>130097</v>
      </c>
      <c r="Q3977" s="24">
        <f>+FACTURACION[[#This Row],[CANTIDAD]]*FACTURACION[[#This Row],[VR UNITARIO]]/1000</f>
        <v>650.48500000000001</v>
      </c>
      <c r="R3977" s="3" t="str">
        <f>+VLOOKUP(FACTURACION[[#This Row],[NIT]],TABLACLIENTE,5,FALSE)</f>
        <v>CUCUTA</v>
      </c>
    </row>
    <row r="3978" spans="3:18">
      <c r="C3978" s="29">
        <v>2016</v>
      </c>
      <c r="D3978" s="30" t="s">
        <v>705</v>
      </c>
      <c r="E3978" s="30">
        <f>MONTH(FACTURACION[[#This Row],[MES]]&amp;1)</f>
        <v>12</v>
      </c>
      <c r="F3978" s="223">
        <f>DATE(FACTURACION[[#This Row],[AÑO]],FACTURACION[[#This Row],[Mes numero]],1)</f>
        <v>42705</v>
      </c>
      <c r="G3978" s="160">
        <v>12539</v>
      </c>
      <c r="H3978" s="25">
        <v>890501073</v>
      </c>
      <c r="I3978" s="3" t="str">
        <f>+VLOOKUP(FACTURACION[[#This Row],[NIT]],TABLACLIENTE,2,FALSE)</f>
        <v>COMERCIAL INDUSTRIAL NACIONAL S.A. CINSA</v>
      </c>
      <c r="J3978" s="3" t="s">
        <v>236</v>
      </c>
      <c r="K3978" s="12" t="str">
        <f>+VLOOKUP(FACTURACION[[#This Row],[REFERENCIA]],CODINV,2,FALSE)</f>
        <v>ADAPTADOR 1 3/4"ACME X 1 1/4" NPT BRONCE</v>
      </c>
      <c r="L3978" s="12" t="str">
        <f>IF(VLOOKUP(FACTURACION[[#This Row],[REFERENCIA]],CODINV,3,FALSE)=0,"",VLOOKUP(FACTURACION[[#This Row],[REFERENCIA]],CODINV,3,FALSE))</f>
        <v>5765F</v>
      </c>
      <c r="M3978" s="12" t="str">
        <f>+VLOOKUP(FACTURACION[[#This Row],[REFERENCIA]],CODINV,4,FALSE)</f>
        <v>REPUESTOS Y ACCESORIOS</v>
      </c>
      <c r="N3978" s="12" t="str">
        <f>+VLOOKUP(FACTURACION[[#This Row],[REFERENCIA]],CODINV,5,FALSE)</f>
        <v>REGO</v>
      </c>
      <c r="O3978" s="3">
        <v>12</v>
      </c>
      <c r="P3978" s="31">
        <v>36009</v>
      </c>
      <c r="Q3978" s="24">
        <f>+FACTURACION[[#This Row],[CANTIDAD]]*FACTURACION[[#This Row],[VR UNITARIO]]/1000</f>
        <v>432.108</v>
      </c>
      <c r="R3978" s="3" t="str">
        <f>+VLOOKUP(FACTURACION[[#This Row],[NIT]],TABLACLIENTE,5,FALSE)</f>
        <v>CUCUTA</v>
      </c>
    </row>
    <row r="3979" spans="3:18">
      <c r="C3979" s="29">
        <v>2016</v>
      </c>
      <c r="D3979" s="30" t="s">
        <v>705</v>
      </c>
      <c r="E3979" s="30">
        <f>MONTH(FACTURACION[[#This Row],[MES]]&amp;1)</f>
        <v>12</v>
      </c>
      <c r="F3979" s="223">
        <f>DATE(FACTURACION[[#This Row],[AÑO]],FACTURACION[[#This Row],[Mes numero]],1)</f>
        <v>42705</v>
      </c>
      <c r="G3979" s="160">
        <v>12506</v>
      </c>
      <c r="H3979" s="25">
        <v>800074033</v>
      </c>
      <c r="I3979" s="3" t="str">
        <f>+VLOOKUP(FACTURACION[[#This Row],[NIT]],TABLACLIENTE,2,FALSE)</f>
        <v>COMPAÑIAS ASOCIADAS DE GAS S.A. E.S.P (ASOGAS SA ESP)</v>
      </c>
      <c r="J3979" s="3" t="s">
        <v>212</v>
      </c>
      <c r="K3979" s="12" t="str">
        <f>+VLOOKUP(FACTURACION[[#This Row],[REFERENCIA]],CODINV,2,FALSE)</f>
        <v>SAFETY CONNECTOR</v>
      </c>
      <c r="L3979" s="12" t="str">
        <f>IF(VLOOKUP(FACTURACION[[#This Row],[REFERENCIA]],CODINV,3,FALSE)=0,"",VLOOKUP(FACTURACION[[#This Row],[REFERENCIA]],CODINV,3,FALSE))</f>
        <v>7141F</v>
      </c>
      <c r="M3979" s="12" t="str">
        <f>+VLOOKUP(FACTURACION[[#This Row],[REFERENCIA]],CODINV,4,FALSE)</f>
        <v>REPUESTOS Y ACCESORIOS</v>
      </c>
      <c r="N3979" s="12" t="str">
        <f>+VLOOKUP(FACTURACION[[#This Row],[REFERENCIA]],CODINV,5,FALSE)</f>
        <v>REGO</v>
      </c>
      <c r="O3979" s="3">
        <v>2</v>
      </c>
      <c r="P3979" s="31">
        <v>39000</v>
      </c>
      <c r="Q3979" s="24">
        <f>+FACTURACION[[#This Row],[CANTIDAD]]*FACTURACION[[#This Row],[VR UNITARIO]]/1000</f>
        <v>78</v>
      </c>
      <c r="R3979" s="3" t="str">
        <f>+VLOOKUP(FACTURACION[[#This Row],[NIT]],TABLACLIENTE,5,FALSE)</f>
        <v>MOSQUERA</v>
      </c>
    </row>
    <row r="3980" spans="3:18">
      <c r="C3980" s="29">
        <v>2016</v>
      </c>
      <c r="D3980" s="30" t="s">
        <v>705</v>
      </c>
      <c r="E3980" s="30">
        <f>MONTH(FACTURACION[[#This Row],[MES]]&amp;1)</f>
        <v>12</v>
      </c>
      <c r="F3980" s="223">
        <f>DATE(FACTURACION[[#This Row],[AÑO]],FACTURACION[[#This Row],[Mes numero]],1)</f>
        <v>42705</v>
      </c>
      <c r="G3980" s="160">
        <v>12513</v>
      </c>
      <c r="H3980" s="25">
        <v>860004270</v>
      </c>
      <c r="I3980" s="3" t="str">
        <f>+VLOOKUP(FACTURACION[[#This Row],[NIT]],TABLACLIENTE,2,FALSE)</f>
        <v>E MC ALLISTER S A S</v>
      </c>
      <c r="J3980" s="3" t="s">
        <v>212</v>
      </c>
      <c r="K3980" s="12" t="str">
        <f>+VLOOKUP(FACTURACION[[#This Row],[REFERENCIA]],CODINV,2,FALSE)</f>
        <v>SAFETY CONNECTOR</v>
      </c>
      <c r="L3980" s="12" t="str">
        <f>IF(VLOOKUP(FACTURACION[[#This Row],[REFERENCIA]],CODINV,3,FALSE)=0,"",VLOOKUP(FACTURACION[[#This Row],[REFERENCIA]],CODINV,3,FALSE))</f>
        <v>7141F</v>
      </c>
      <c r="M3980" s="12" t="str">
        <f>+VLOOKUP(FACTURACION[[#This Row],[REFERENCIA]],CODINV,4,FALSE)</f>
        <v>REPUESTOS Y ACCESORIOS</v>
      </c>
      <c r="N3980" s="12" t="str">
        <f>+VLOOKUP(FACTURACION[[#This Row],[REFERENCIA]],CODINV,5,FALSE)</f>
        <v>REGO</v>
      </c>
      <c r="O3980" s="3">
        <v>8</v>
      </c>
      <c r="P3980" s="31">
        <v>39000</v>
      </c>
      <c r="Q3980" s="24">
        <f>+FACTURACION[[#This Row],[CANTIDAD]]*FACTURACION[[#This Row],[VR UNITARIO]]/1000</f>
        <v>312</v>
      </c>
      <c r="R3980" s="3" t="str">
        <f>+VLOOKUP(FACTURACION[[#This Row],[NIT]],TABLACLIENTE,5,FALSE)</f>
        <v>BOGOTÁ D.C.</v>
      </c>
    </row>
    <row r="3981" spans="3:18">
      <c r="C3981" s="29">
        <v>2016</v>
      </c>
      <c r="D3981" s="30" t="s">
        <v>705</v>
      </c>
      <c r="E3981" s="30">
        <f>MONTH(FACTURACION[[#This Row],[MES]]&amp;1)</f>
        <v>12</v>
      </c>
      <c r="F3981" s="223">
        <f>DATE(FACTURACION[[#This Row],[AÑO]],FACTURACION[[#This Row],[Mes numero]],1)</f>
        <v>42705</v>
      </c>
      <c r="G3981" s="160">
        <v>12539</v>
      </c>
      <c r="H3981" s="25">
        <v>890501073</v>
      </c>
      <c r="I3981" s="3" t="str">
        <f>+VLOOKUP(FACTURACION[[#This Row],[NIT]],TABLACLIENTE,2,FALSE)</f>
        <v>COMERCIAL INDUSTRIAL NACIONAL S.A. CINSA</v>
      </c>
      <c r="J3981" s="3" t="s">
        <v>56</v>
      </c>
      <c r="K3981" s="12" t="str">
        <f>+VLOOKUP(FACTURACION[[#This Row],[REFERENCIA]],CODINV,2,FALSE)</f>
        <v xml:space="preserve"> VALVULA DE AGUJA DE  1/4"</v>
      </c>
      <c r="L3981" s="12" t="str">
        <f>IF(VLOOKUP(FACTURACION[[#This Row],[REFERENCIA]],CODINV,3,FALSE)=0,"",VLOOKUP(FACTURACION[[#This Row],[REFERENCIA]],CODINV,3,FALSE))</f>
        <v>1224WA</v>
      </c>
      <c r="M3981" s="12" t="str">
        <f>+VLOOKUP(FACTURACION[[#This Row],[REFERENCIA]],CODINV,4,FALSE)</f>
        <v>VÁLVULAS Y MULTIVÁLVULAS</v>
      </c>
      <c r="N3981" s="12" t="str">
        <f>+VLOOKUP(FACTURACION[[#This Row],[REFERENCIA]],CODINV,5,FALSE)</f>
        <v>REGO</v>
      </c>
      <c r="O3981" s="3">
        <v>12</v>
      </c>
      <c r="P3981" s="31">
        <v>63153</v>
      </c>
      <c r="Q3981" s="24">
        <f>+FACTURACION[[#This Row],[CANTIDAD]]*FACTURACION[[#This Row],[VR UNITARIO]]/1000</f>
        <v>757.83600000000001</v>
      </c>
      <c r="R3981" s="3" t="str">
        <f>+VLOOKUP(FACTURACION[[#This Row],[NIT]],TABLACLIENTE,5,FALSE)</f>
        <v>CUCUTA</v>
      </c>
    </row>
    <row r="3982" spans="3:18">
      <c r="C3982" s="29">
        <v>2016</v>
      </c>
      <c r="D3982" s="30" t="s">
        <v>705</v>
      </c>
      <c r="E3982" s="30">
        <f>MONTH(FACTURACION[[#This Row],[MES]]&amp;1)</f>
        <v>12</v>
      </c>
      <c r="F3982" s="223">
        <f>DATE(FACTURACION[[#This Row],[AÑO]],FACTURACION[[#This Row],[Mes numero]],1)</f>
        <v>42705</v>
      </c>
      <c r="G3982" s="160">
        <v>12539</v>
      </c>
      <c r="H3982" s="25">
        <v>890501073</v>
      </c>
      <c r="I3982" s="3" t="str">
        <f>+VLOOKUP(FACTURACION[[#This Row],[NIT]],TABLACLIENTE,2,FALSE)</f>
        <v>COMERCIAL INDUSTRIAL NACIONAL S.A. CINSA</v>
      </c>
      <c r="J3982" s="3" t="s">
        <v>196</v>
      </c>
      <c r="K3982" s="12" t="str">
        <f>+VLOOKUP(FACTURACION[[#This Row],[REFERENCIA]],CODINV,2,FALSE)</f>
        <v>VALVULA DE VENTEO 1/4"</v>
      </c>
      <c r="L3982" s="12" t="str">
        <f>IF(VLOOKUP(FACTURACION[[#This Row],[REFERENCIA]],CODINV,3,FALSE)=0,"",VLOOKUP(FACTURACION[[#This Row],[REFERENCIA]],CODINV,3,FALSE))</f>
        <v>3165C</v>
      </c>
      <c r="M3982" s="12" t="str">
        <f>+VLOOKUP(FACTURACION[[#This Row],[REFERENCIA]],CODINV,4,FALSE)</f>
        <v>VÁLVULAS Y MULTIVÁLVULAS</v>
      </c>
      <c r="N3982" s="12" t="str">
        <f>+VLOOKUP(FACTURACION[[#This Row],[REFERENCIA]],CODINV,5,FALSE)</f>
        <v>REGO</v>
      </c>
      <c r="O3982" s="3">
        <v>36</v>
      </c>
      <c r="P3982" s="31">
        <v>5161</v>
      </c>
      <c r="Q3982" s="24">
        <f>+FACTURACION[[#This Row],[CANTIDAD]]*FACTURACION[[#This Row],[VR UNITARIO]]/1000</f>
        <v>185.79599999999999</v>
      </c>
      <c r="R3982" s="3" t="str">
        <f>+VLOOKUP(FACTURACION[[#This Row],[NIT]],TABLACLIENTE,5,FALSE)</f>
        <v>CUCUTA</v>
      </c>
    </row>
    <row r="3983" spans="3:18">
      <c r="C3983" s="29">
        <v>2016</v>
      </c>
      <c r="D3983" s="30" t="s">
        <v>705</v>
      </c>
      <c r="E3983" s="30">
        <f>MONTH(FACTURACION[[#This Row],[MES]]&amp;1)</f>
        <v>12</v>
      </c>
      <c r="F3983" s="223">
        <f>DATE(FACTURACION[[#This Row],[AÑO]],FACTURACION[[#This Row],[Mes numero]],1)</f>
        <v>42705</v>
      </c>
      <c r="G3983" s="160">
        <v>12532</v>
      </c>
      <c r="H3983" s="25">
        <v>900950504</v>
      </c>
      <c r="I3983" s="3" t="str">
        <f>+VLOOKUP(FACTURACION[[#This Row],[NIT]],TABLACLIENTE,2,FALSE)</f>
        <v>DAMASA DE COLOMBIA S A S</v>
      </c>
      <c r="J3983" s="3" t="s">
        <v>196</v>
      </c>
      <c r="K3983" s="12" t="str">
        <f>+VLOOKUP(FACTURACION[[#This Row],[REFERENCIA]],CODINV,2,FALSE)</f>
        <v>VALVULA DE VENTEO 1/4"</v>
      </c>
      <c r="L3983" s="12" t="str">
        <f>IF(VLOOKUP(FACTURACION[[#This Row],[REFERENCIA]],CODINV,3,FALSE)=0,"",VLOOKUP(FACTURACION[[#This Row],[REFERENCIA]],CODINV,3,FALSE))</f>
        <v>3165C</v>
      </c>
      <c r="M3983" s="12" t="str">
        <f>+VLOOKUP(FACTURACION[[#This Row],[REFERENCIA]],CODINV,4,FALSE)</f>
        <v>VÁLVULAS Y MULTIVÁLVULAS</v>
      </c>
      <c r="N3983" s="12" t="str">
        <f>+VLOOKUP(FACTURACION[[#This Row],[REFERENCIA]],CODINV,5,FALSE)</f>
        <v>REGO</v>
      </c>
      <c r="O3983" s="3">
        <v>10</v>
      </c>
      <c r="P3983" s="31">
        <v>6000</v>
      </c>
      <c r="Q3983" s="24">
        <f>+FACTURACION[[#This Row],[CANTIDAD]]*FACTURACION[[#This Row],[VR UNITARIO]]/1000</f>
        <v>60</v>
      </c>
      <c r="R3983" s="3" t="str">
        <f>+VLOOKUP(FACTURACION[[#This Row],[NIT]],TABLACLIENTE,5,FALSE)</f>
        <v>BOGOTÁ D.C.</v>
      </c>
    </row>
    <row r="3984" spans="3:18">
      <c r="C3984" s="29">
        <v>2016</v>
      </c>
      <c r="D3984" s="30" t="s">
        <v>705</v>
      </c>
      <c r="E3984" s="30">
        <f>MONTH(FACTURACION[[#This Row],[MES]]&amp;1)</f>
        <v>12</v>
      </c>
      <c r="F3984" s="223">
        <f>DATE(FACTURACION[[#This Row],[AÑO]],FACTURACION[[#This Row],[Mes numero]],1)</f>
        <v>42705</v>
      </c>
      <c r="G3984" s="160">
        <v>12540</v>
      </c>
      <c r="H3984" s="25">
        <v>830137252</v>
      </c>
      <c r="I3984" s="3" t="str">
        <f>+VLOOKUP(FACTURACION[[#This Row],[NIT]],TABLACLIENTE,2,FALSE)</f>
        <v>SAGENCO SAS</v>
      </c>
      <c r="J3984" s="3" t="s">
        <v>79</v>
      </c>
      <c r="K3984" s="12" t="str">
        <f>+VLOOKUP(FACTURACION[[#This Row],[REFERENCIA]],CODINV,2,FALSE)</f>
        <v>VALVULA MAXIMO NIVEL DE LLENADO 1/4"</v>
      </c>
      <c r="L3984" s="12" t="str">
        <f>IF(VLOOKUP(FACTURACION[[#This Row],[REFERENCIA]],CODINV,3,FALSE)=0,"",VLOOKUP(FACTURACION[[#This Row],[REFERENCIA]],CODINV,3,FALSE))</f>
        <v>3165CF12.0</v>
      </c>
      <c r="M3984" s="12" t="str">
        <f>+VLOOKUP(FACTURACION[[#This Row],[REFERENCIA]],CODINV,4,FALSE)</f>
        <v>VÁLVULAS Y MULTIVÁLVULAS</v>
      </c>
      <c r="N3984" s="12" t="str">
        <f>+VLOOKUP(FACTURACION[[#This Row],[REFERENCIA]],CODINV,5,FALSE)</f>
        <v>REGO</v>
      </c>
      <c r="O3984" s="3">
        <v>2</v>
      </c>
      <c r="P3984" s="31">
        <v>8000</v>
      </c>
      <c r="Q3984" s="24">
        <f>+FACTURACION[[#This Row],[CANTIDAD]]*FACTURACION[[#This Row],[VR UNITARIO]]/1000</f>
        <v>16</v>
      </c>
      <c r="R3984" s="3" t="str">
        <f>+VLOOKUP(FACTURACION[[#This Row],[NIT]],TABLACLIENTE,5,FALSE)</f>
        <v>BOGOTÁ D.C.</v>
      </c>
    </row>
    <row r="3985" spans="3:18">
      <c r="C3985" s="29">
        <v>2016</v>
      </c>
      <c r="D3985" s="30" t="s">
        <v>705</v>
      </c>
      <c r="E3985" s="30">
        <f>MONTH(FACTURACION[[#This Row],[MES]]&amp;1)</f>
        <v>12</v>
      </c>
      <c r="F3985" s="223">
        <f>DATE(FACTURACION[[#This Row],[AÑO]],FACTURACION[[#This Row],[Mes numero]],1)</f>
        <v>42705</v>
      </c>
      <c r="G3985" s="160">
        <v>12539</v>
      </c>
      <c r="H3985" s="25">
        <v>890501073</v>
      </c>
      <c r="I3985" s="3" t="str">
        <f>+VLOOKUP(FACTURACION[[#This Row],[NIT]],TABLACLIENTE,2,FALSE)</f>
        <v>COMERCIAL INDUSTRIAL NACIONAL S.A. CINSA</v>
      </c>
      <c r="J3985" s="3" t="s">
        <v>221</v>
      </c>
      <c r="K3985" s="12" t="str">
        <f>+VLOOKUP(FACTURACION[[#This Row],[REFERENCIA]],CODINV,2,FALSE)</f>
        <v>VALVULA ESV 1 1/4"</v>
      </c>
      <c r="L3985" s="12" t="str">
        <f>IF(VLOOKUP(FACTURACION[[#This Row],[REFERENCIA]],CODINV,3,FALSE)=0,"",VLOOKUP(FACTURACION[[#This Row],[REFERENCIA]],CODINV,3,FALSE))</f>
        <v>6010</v>
      </c>
      <c r="M3985" s="12" t="str">
        <f>+VLOOKUP(FACTURACION[[#This Row],[REFERENCIA]],CODINV,4,FALSE)</f>
        <v>VÁLVULAS Y MULTIVÁLVULAS</v>
      </c>
      <c r="N3985" s="12" t="str">
        <f>+VLOOKUP(FACTURACION[[#This Row],[REFERENCIA]],CODINV,5,FALSE)</f>
        <v>REGO</v>
      </c>
      <c r="O3985" s="3">
        <v>1</v>
      </c>
      <c r="P3985" s="31">
        <v>1044072</v>
      </c>
      <c r="Q3985" s="24">
        <f>+FACTURACION[[#This Row],[CANTIDAD]]*FACTURACION[[#This Row],[VR UNITARIO]]/1000</f>
        <v>1044.0719999999999</v>
      </c>
      <c r="R3985" s="3" t="str">
        <f>+VLOOKUP(FACTURACION[[#This Row],[NIT]],TABLACLIENTE,5,FALSE)</f>
        <v>CUCUTA</v>
      </c>
    </row>
    <row r="3986" spans="3:18">
      <c r="C3986" s="29">
        <v>2016</v>
      </c>
      <c r="D3986" s="30" t="s">
        <v>705</v>
      </c>
      <c r="E3986" s="30">
        <f>MONTH(FACTURACION[[#This Row],[MES]]&amp;1)</f>
        <v>12</v>
      </c>
      <c r="F3986" s="223">
        <f>DATE(FACTURACION[[#This Row],[AÑO]],FACTURACION[[#This Row],[Mes numero]],1)</f>
        <v>42705</v>
      </c>
      <c r="G3986" s="160">
        <v>12539</v>
      </c>
      <c r="H3986" s="25">
        <v>890501073</v>
      </c>
      <c r="I3986" s="3" t="str">
        <f>+VLOOKUP(FACTURACION[[#This Row],[NIT]],TABLACLIENTE,2,FALSE)</f>
        <v>COMERCIAL INDUSTRIAL NACIONAL S.A. CINSA</v>
      </c>
      <c r="J3986" s="3" t="s">
        <v>68</v>
      </c>
      <c r="K3986" s="12" t="str">
        <f>+VLOOKUP(FACTURACION[[#This Row],[REFERENCIA]],CODINV,2,FALSE)</f>
        <v>VALVULA DE CIERRE DE EMERENCIA 2"</v>
      </c>
      <c r="L3986" s="12" t="str">
        <f>IF(VLOOKUP(FACTURACION[[#This Row],[REFERENCIA]],CODINV,3,FALSE)=0,"",VLOOKUP(FACTURACION[[#This Row],[REFERENCIA]],CODINV,3,FALSE))</f>
        <v>6016</v>
      </c>
      <c r="M3986" s="12" t="str">
        <f>+VLOOKUP(FACTURACION[[#This Row],[REFERENCIA]],CODINV,4,FALSE)</f>
        <v>VÁLVULAS Y MULTIVÁLVULAS</v>
      </c>
      <c r="N3986" s="12" t="str">
        <f>+VLOOKUP(FACTURACION[[#This Row],[REFERENCIA]],CODINV,5,FALSE)</f>
        <v>REGO</v>
      </c>
      <c r="O3986" s="3">
        <v>1</v>
      </c>
      <c r="P3986" s="31">
        <v>2307928</v>
      </c>
      <c r="Q3986" s="24">
        <f>+FACTURACION[[#This Row],[CANTIDAD]]*FACTURACION[[#This Row],[VR UNITARIO]]/1000</f>
        <v>2307.9279999999999</v>
      </c>
      <c r="R3986" s="3" t="str">
        <f>+VLOOKUP(FACTURACION[[#This Row],[NIT]],TABLACLIENTE,5,FALSE)</f>
        <v>CUCUTA</v>
      </c>
    </row>
    <row r="3987" spans="3:18">
      <c r="C3987" s="29">
        <v>2016</v>
      </c>
      <c r="D3987" s="30" t="s">
        <v>705</v>
      </c>
      <c r="E3987" s="30">
        <f>MONTH(FACTURACION[[#This Row],[MES]]&amp;1)</f>
        <v>12</v>
      </c>
      <c r="F3987" s="223">
        <f>DATE(FACTURACION[[#This Row],[AÑO]],FACTURACION[[#This Row],[Mes numero]],1)</f>
        <v>42705</v>
      </c>
      <c r="G3987" s="160">
        <v>12539</v>
      </c>
      <c r="H3987" s="25">
        <v>890501073</v>
      </c>
      <c r="I3987" s="3" t="str">
        <f>+VLOOKUP(FACTURACION[[#This Row],[NIT]],TABLACLIENTE,2,FALSE)</f>
        <v>COMERCIAL INDUSTRIAL NACIONAL S.A. CINSA</v>
      </c>
      <c r="J3987" s="3" t="s">
        <v>51</v>
      </c>
      <c r="K3987" s="12" t="str">
        <f>+VLOOKUP(FACTURACION[[#This Row],[REFERENCIA]],CODINV,2,FALSE)</f>
        <v>DIP TUBE 60"</v>
      </c>
      <c r="L3987" s="12" t="str">
        <f>IF(VLOOKUP(FACTURACION[[#This Row],[REFERENCIA]],CODINV,3,FALSE)=0,"",VLOOKUP(FACTURACION[[#This Row],[REFERENCIA]],CODINV,3,FALSE))</f>
        <v>A9091M60</v>
      </c>
      <c r="M3987" s="12" t="str">
        <f>+VLOOKUP(FACTURACION[[#This Row],[REFERENCIA]],CODINV,4,FALSE)</f>
        <v>REPUESTOS Y ACCESORIOS</v>
      </c>
      <c r="N3987" s="12" t="str">
        <f>+VLOOKUP(FACTURACION[[#This Row],[REFERENCIA]],CODINV,5,FALSE)</f>
        <v>REGO</v>
      </c>
      <c r="O3987" s="3">
        <v>12</v>
      </c>
      <c r="P3987" s="31">
        <v>181355</v>
      </c>
      <c r="Q3987" s="24">
        <f>+FACTURACION[[#This Row],[CANTIDAD]]*FACTURACION[[#This Row],[VR UNITARIO]]/1000</f>
        <v>2176.2600000000002</v>
      </c>
      <c r="R3987" s="3" t="str">
        <f>+VLOOKUP(FACTURACION[[#This Row],[NIT]],TABLACLIENTE,5,FALSE)</f>
        <v>CUCUTA</v>
      </c>
    </row>
    <row r="3988" spans="3:18">
      <c r="C3988" s="29">
        <v>2016</v>
      </c>
      <c r="D3988" s="30" t="s">
        <v>705</v>
      </c>
      <c r="E3988" s="30">
        <f>MONTH(FACTURACION[[#This Row],[MES]]&amp;1)</f>
        <v>12</v>
      </c>
      <c r="F3988" s="223">
        <f>DATE(FACTURACION[[#This Row],[AÑO]],FACTURACION[[#This Row],[Mes numero]],1)</f>
        <v>42705</v>
      </c>
      <c r="G3988" s="160">
        <v>12539</v>
      </c>
      <c r="H3988" s="25">
        <v>890501073</v>
      </c>
      <c r="I3988" s="3" t="str">
        <f>+VLOOKUP(FACTURACION[[#This Row],[NIT]],TABLACLIENTE,2,FALSE)</f>
        <v>COMERCIAL INDUSTRIAL NACIONAL S.A. CINSA</v>
      </c>
      <c r="J3988" s="3" t="s">
        <v>750</v>
      </c>
      <c r="K3988" s="12" t="str">
        <f>+VLOOKUP(FACTURACION[[#This Row],[REFERENCIA]],CODINV,2,FALSE)</f>
        <v>ROTOGAGE</v>
      </c>
      <c r="L3988" s="12" t="str">
        <f>IF(VLOOKUP(FACTURACION[[#This Row],[REFERENCIA]],CODINV,3,FALSE)=0,"",VLOOKUP(FACTURACION[[#This Row],[REFERENCIA]],CODINV,3,FALSE))</f>
        <v>A9094TS</v>
      </c>
      <c r="M3988" s="12" t="str">
        <f>+VLOOKUP(FACTURACION[[#This Row],[REFERENCIA]],CODINV,4,FALSE)</f>
        <v>MEDIDORES</v>
      </c>
      <c r="N3988" s="12" t="str">
        <f>+VLOOKUP(FACTURACION[[#This Row],[REFERENCIA]],CODINV,5,FALSE)</f>
        <v>REGO</v>
      </c>
      <c r="O3988" s="3">
        <v>5</v>
      </c>
      <c r="P3988" s="31">
        <v>1117576</v>
      </c>
      <c r="Q3988" s="24">
        <f>+FACTURACION[[#This Row],[CANTIDAD]]*FACTURACION[[#This Row],[VR UNITARIO]]/1000</f>
        <v>5587.88</v>
      </c>
      <c r="R3988" s="3" t="str">
        <f>+VLOOKUP(FACTURACION[[#This Row],[NIT]],TABLACLIENTE,5,FALSE)</f>
        <v>CUCUTA</v>
      </c>
    </row>
    <row r="3989" spans="3:18">
      <c r="C3989" s="29">
        <v>2016</v>
      </c>
      <c r="D3989" s="30" t="s">
        <v>705</v>
      </c>
      <c r="E3989" s="30">
        <f>MONTH(FACTURACION[[#This Row],[MES]]&amp;1)</f>
        <v>12</v>
      </c>
      <c r="F3989" s="223">
        <f>DATE(FACTURACION[[#This Row],[AÑO]],FACTURACION[[#This Row],[Mes numero]],1)</f>
        <v>42705</v>
      </c>
      <c r="G3989" s="160">
        <v>12471</v>
      </c>
      <c r="H3989" s="25">
        <v>900396759</v>
      </c>
      <c r="I3989" s="3" t="str">
        <f>+VLOOKUP(FACTURACION[[#This Row],[NIT]],TABLACLIENTE,2,FALSE)</f>
        <v>CHILCO DISTRIBUIDORA DE GAS Y ENERGIA S.A.S. E.S.P.</v>
      </c>
      <c r="J3989" s="3" t="s">
        <v>967</v>
      </c>
      <c r="K3989" s="12" t="str">
        <f>+VLOOKUP(FACTURACION[[#This Row],[REFERENCIA]],CODINV,2,FALSE)</f>
        <v>FLOTADOR 37"</v>
      </c>
      <c r="L3989" s="12" t="str">
        <f>IF(VLOOKUP(FACTURACION[[#This Row],[REFERENCIA]],CODINV,3,FALSE)=0,"",VLOOKUP(FACTURACION[[#This Row],[REFERENCIA]],CODINV,3,FALSE))</f>
        <v>JA192J</v>
      </c>
      <c r="M3989" s="12" t="str">
        <f>+VLOOKUP(FACTURACION[[#This Row],[REFERENCIA]],CODINV,4,FALSE)</f>
        <v>REPUESTOS Y ACCESORIOS</v>
      </c>
      <c r="N3989" s="12" t="str">
        <f>+VLOOKUP(FACTURACION[[#This Row],[REFERENCIA]],CODINV,5,FALSE)</f>
        <v>SQUIBB TAYLOR</v>
      </c>
      <c r="O3989" s="3">
        <v>3</v>
      </c>
      <c r="P3989" s="31">
        <v>132000</v>
      </c>
      <c r="Q3989" s="24">
        <f>+FACTURACION[[#This Row],[CANTIDAD]]*FACTURACION[[#This Row],[VR UNITARIO]]/1000</f>
        <v>396</v>
      </c>
      <c r="R3989" s="3" t="str">
        <f>+VLOOKUP(FACTURACION[[#This Row],[NIT]],TABLACLIENTE,5,FALSE)</f>
        <v>BOGOTÁ D.C.</v>
      </c>
    </row>
    <row r="3990" spans="3:18">
      <c r="C3990" s="29">
        <v>2016</v>
      </c>
      <c r="D3990" s="30" t="s">
        <v>705</v>
      </c>
      <c r="E3990" s="30">
        <f>MONTH(FACTURACION[[#This Row],[MES]]&amp;1)</f>
        <v>12</v>
      </c>
      <c r="F3990" s="223">
        <f>DATE(FACTURACION[[#This Row],[AÑO]],FACTURACION[[#This Row],[Mes numero]],1)</f>
        <v>42705</v>
      </c>
      <c r="G3990" s="160">
        <v>12539</v>
      </c>
      <c r="H3990" s="25">
        <v>890501073</v>
      </c>
      <c r="I3990" s="3" t="str">
        <f>+VLOOKUP(FACTURACION[[#This Row],[NIT]],TABLACLIENTE,2,FALSE)</f>
        <v>COMERCIAL INDUSTRIAL NACIONAL S.A. CINSA</v>
      </c>
      <c r="J3990" s="3" t="s">
        <v>241</v>
      </c>
      <c r="K3990" s="12" t="str">
        <f>+VLOOKUP(FACTURACION[[#This Row],[REFERENCIA]],CODINV,2,FALSE)</f>
        <v>MANOMETRO 0-300 PSI CON GLICERINA BAR 1/4</v>
      </c>
      <c r="L3990" s="12" t="str">
        <f>IF(VLOOKUP(FACTURACION[[#This Row],[REFERENCIA]],CODINV,3,FALSE)=0,"",VLOOKUP(FACTURACION[[#This Row],[REFERENCIA]],CODINV,3,FALSE))</f>
        <v>4270363</v>
      </c>
      <c r="M3990" s="12" t="str">
        <f>+VLOOKUP(FACTURACION[[#This Row],[REFERENCIA]],CODINV,4,FALSE)</f>
        <v>MEDIDORES</v>
      </c>
      <c r="N3990" s="12" t="str">
        <f>+VLOOKUP(FACTURACION[[#This Row],[REFERENCIA]],CODINV,5,FALSE)</f>
        <v>WIKA</v>
      </c>
      <c r="O3990" s="3">
        <v>12</v>
      </c>
      <c r="P3990" s="31">
        <v>43152</v>
      </c>
      <c r="Q3990" s="24">
        <f>+FACTURACION[[#This Row],[CANTIDAD]]*FACTURACION[[#This Row],[VR UNITARIO]]/1000</f>
        <v>517.82399999999996</v>
      </c>
      <c r="R3990" s="3" t="str">
        <f>+VLOOKUP(FACTURACION[[#This Row],[NIT]],TABLACLIENTE,5,FALSE)</f>
        <v>CUCUTA</v>
      </c>
    </row>
    <row r="3991" spans="3:18">
      <c r="C3991" s="29">
        <v>2017</v>
      </c>
      <c r="D3991" s="32" t="s">
        <v>229</v>
      </c>
      <c r="E3991" s="32">
        <f>MONTH(FACTURACION[[#This Row],[MES]]&amp;1)</f>
        <v>1</v>
      </c>
      <c r="F3991" s="223">
        <f>DATE(FACTURACION[[#This Row],[AÑO]],FACTURACION[[#This Row],[Mes numero]],1)</f>
        <v>42736</v>
      </c>
      <c r="G3991" s="161">
        <v>12573</v>
      </c>
      <c r="H3991" s="20">
        <v>800074033</v>
      </c>
      <c r="I3991" s="26" t="str">
        <f>+VLOOKUP(FACTURACION[[#This Row],[NIT]],TABLACLIENTE,2,FALSE)</f>
        <v>COMPAÑIAS ASOCIADAS DE GAS S.A. E.S.P (ASOGAS SA ESP)</v>
      </c>
      <c r="J3991" s="26" t="s">
        <v>986</v>
      </c>
      <c r="K3991" s="12" t="str">
        <f>+VLOOKUP(FACTURACION[[#This Row],[REFERENCIA]],CODINV,2,FALSE)</f>
        <v>TERMOSTATO SIT ASDI STAT</v>
      </c>
      <c r="L3991" s="12" t="str">
        <f>IF(VLOOKUP(FACTURACION[[#This Row],[REFERENCIA]],CODINV,3,FALSE)=0,"",VLOOKUP(FACTURACION[[#This Row],[REFERENCIA]],CODINV,3,FALSE))</f>
        <v>41073</v>
      </c>
      <c r="M3991" s="12" t="str">
        <f>+VLOOKUP(FACTURACION[[#This Row],[REFERENCIA]],CODINV,4,FALSE)</f>
        <v>REPUESTOS Y ACCESORIOS</v>
      </c>
      <c r="N3991" s="12" t="str">
        <f>+VLOOKUP(FACTURACION[[#This Row],[REFERENCIA]],CODINV,5,FALSE)</f>
        <v>ALGAS SDI</v>
      </c>
      <c r="O3991" s="3">
        <v>1</v>
      </c>
      <c r="P3991" s="31">
        <v>1380000</v>
      </c>
      <c r="Q3991" s="24">
        <f>+FACTURACION[[#This Row],[CANTIDAD]]*FACTURACION[[#This Row],[VR UNITARIO]]/1000</f>
        <v>1380</v>
      </c>
      <c r="R3991" s="3" t="str">
        <f>+VLOOKUP(FACTURACION[[#This Row],[NIT]],TABLACLIENTE,5,FALSE)</f>
        <v>MOSQUERA</v>
      </c>
    </row>
    <row r="3992" spans="3:18">
      <c r="C3992" s="29">
        <v>2017</v>
      </c>
      <c r="D3992" s="32" t="s">
        <v>229</v>
      </c>
      <c r="E3992" s="32">
        <f>MONTH(FACTURACION[[#This Row],[MES]]&amp;1)</f>
        <v>1</v>
      </c>
      <c r="F3992" s="223">
        <f>DATE(FACTURACION[[#This Row],[AÑO]],FACTURACION[[#This Row],[Mes numero]],1)</f>
        <v>42736</v>
      </c>
      <c r="G3992" s="161">
        <v>12584</v>
      </c>
      <c r="H3992" s="20">
        <v>800074033</v>
      </c>
      <c r="I3992" s="26" t="str">
        <f>+VLOOKUP(FACTURACION[[#This Row],[NIT]],TABLACLIENTE,2,FALSE)</f>
        <v>COMPAÑIAS ASOCIADAS DE GAS S.A. E.S.P (ASOGAS SA ESP)</v>
      </c>
      <c r="J3992" s="26" t="s">
        <v>991</v>
      </c>
      <c r="K3992" s="12" t="str">
        <f>+VLOOKUP(FACTURACION[[#This Row],[REFERENCIA]],CODINV,2,FALSE)</f>
        <v>TERMOCOPLE MOD 120/60 K15FA-36D</v>
      </c>
      <c r="L3992" s="12" t="str">
        <f>IF(VLOOKUP(FACTURACION[[#This Row],[REFERENCIA]],CODINV,3,FALSE)=0,"",VLOOKUP(FACTURACION[[#This Row],[REFERENCIA]],CODINV,3,FALSE))</f>
        <v>37050</v>
      </c>
      <c r="M3992" s="12" t="str">
        <f>+VLOOKUP(FACTURACION[[#This Row],[REFERENCIA]],CODINV,4,FALSE)</f>
        <v>REPUESTOS Y ACCESORIOS</v>
      </c>
      <c r="N3992" s="12" t="str">
        <f>+VLOOKUP(FACTURACION[[#This Row],[REFERENCIA]],CODINV,5,FALSE)</f>
        <v>ALGAS SDI</v>
      </c>
      <c r="O3992" s="3">
        <v>1</v>
      </c>
      <c r="P3992" s="31">
        <v>115000</v>
      </c>
      <c r="Q3992" s="24">
        <f>+FACTURACION[[#This Row],[CANTIDAD]]*FACTURACION[[#This Row],[VR UNITARIO]]/1000</f>
        <v>115</v>
      </c>
      <c r="R3992" s="3" t="str">
        <f>+VLOOKUP(FACTURACION[[#This Row],[NIT]],TABLACLIENTE,5,FALSE)</f>
        <v>MOSQUERA</v>
      </c>
    </row>
    <row r="3993" spans="3:18">
      <c r="C3993" s="29">
        <v>2017</v>
      </c>
      <c r="D3993" s="32" t="s">
        <v>229</v>
      </c>
      <c r="E3993" s="32">
        <f>MONTH(FACTURACION[[#This Row],[MES]]&amp;1)</f>
        <v>1</v>
      </c>
      <c r="F3993" s="223">
        <f>DATE(FACTURACION[[#This Row],[AÑO]],FACTURACION[[#This Row],[Mes numero]],1)</f>
        <v>42736</v>
      </c>
      <c r="G3993" s="161">
        <v>12590</v>
      </c>
      <c r="H3993" s="20">
        <v>890200919</v>
      </c>
      <c r="I3993" s="26" t="str">
        <f>+VLOOKUP(FACTURACION[[#This Row],[NIT]],TABLACLIENTE,2,FALSE)</f>
        <v>GAS DE SANTANDER S.A. E.S.P.</v>
      </c>
      <c r="J3993" s="26" t="s">
        <v>958</v>
      </c>
      <c r="K3993" s="12" t="str">
        <f>+VLOOKUP(FACTURACION[[#This Row],[REFERENCIA]],CODINV,2,FALSE)</f>
        <v>KIT REPARACION PARA BOMBA BLACKMER 2"</v>
      </c>
      <c r="L3993" s="12" t="str">
        <f>IF(VLOOKUP(FACTURACION[[#This Row],[REFERENCIA]],CODINV,3,FALSE)=0,"",VLOOKUP(FACTURACION[[#This Row],[REFERENCIA]],CODINV,3,FALSE))</f>
        <v/>
      </c>
      <c r="M3993" s="12" t="str">
        <f>+VLOOKUP(FACTURACION[[#This Row],[REFERENCIA]],CODINV,4,FALSE)</f>
        <v>REPUESTOS Y ACCESORIOS</v>
      </c>
      <c r="N3993" s="12" t="str">
        <f>+VLOOKUP(FACTURACION[[#This Row],[REFERENCIA]],CODINV,5,FALSE)</f>
        <v>BLACKMER</v>
      </c>
      <c r="O3993" s="3">
        <v>1</v>
      </c>
      <c r="P3993" s="31">
        <v>2260000</v>
      </c>
      <c r="Q3993" s="24">
        <f>+FACTURACION[[#This Row],[CANTIDAD]]*FACTURACION[[#This Row],[VR UNITARIO]]/1000</f>
        <v>2260</v>
      </c>
      <c r="R3993" s="3" t="str">
        <f>+VLOOKUP(FACTURACION[[#This Row],[NIT]],TABLACLIENTE,5,FALSE)</f>
        <v>GIRON</v>
      </c>
    </row>
    <row r="3994" spans="3:18">
      <c r="C3994" s="29">
        <v>2017</v>
      </c>
      <c r="D3994" s="32" t="s">
        <v>229</v>
      </c>
      <c r="E3994" s="32">
        <f>MONTH(FACTURACION[[#This Row],[MES]]&amp;1)</f>
        <v>1</v>
      </c>
      <c r="F3994" s="223">
        <f>DATE(FACTURACION[[#This Row],[AÑO]],FACTURACION[[#This Row],[Mes numero]],1)</f>
        <v>42736</v>
      </c>
      <c r="G3994" s="161">
        <v>12590</v>
      </c>
      <c r="H3994" s="20">
        <v>890200919</v>
      </c>
      <c r="I3994" s="26" t="str">
        <f>+VLOOKUP(FACTURACION[[#This Row],[NIT]],TABLACLIENTE,2,FALSE)</f>
        <v>GAS DE SANTANDER S.A. E.S.P.</v>
      </c>
      <c r="J3994" s="26" t="s">
        <v>948</v>
      </c>
      <c r="K3994" s="12" t="str">
        <f>+VLOOKUP(FACTURACION[[#This Row],[REFERENCIA]],CODINV,2,FALSE)</f>
        <v>CAMISA PARA BOMBA BLACKMER 2"</v>
      </c>
      <c r="L3994" s="12" t="str">
        <f>IF(VLOOKUP(FACTURACION[[#This Row],[REFERENCIA]],CODINV,3,FALSE)=0,"",VLOOKUP(FACTURACION[[#This Row],[REFERENCIA]],CODINV,3,FALSE))</f>
        <v/>
      </c>
      <c r="M3994" s="12" t="str">
        <f>+VLOOKUP(FACTURACION[[#This Row],[REFERENCIA]],CODINV,4,FALSE)</f>
        <v>REPUESTOS Y ACCESORIOS</v>
      </c>
      <c r="N3994" s="12" t="str">
        <f>+VLOOKUP(FACTURACION[[#This Row],[REFERENCIA]],CODINV,5,FALSE)</f>
        <v>BLACKMER</v>
      </c>
      <c r="O3994" s="3">
        <v>1</v>
      </c>
      <c r="P3994" s="31">
        <v>746000</v>
      </c>
      <c r="Q3994" s="24">
        <f>+FACTURACION[[#This Row],[CANTIDAD]]*FACTURACION[[#This Row],[VR UNITARIO]]/1000</f>
        <v>746</v>
      </c>
      <c r="R3994" s="3" t="str">
        <f>+VLOOKUP(FACTURACION[[#This Row],[NIT]],TABLACLIENTE,5,FALSE)</f>
        <v>GIRON</v>
      </c>
    </row>
    <row r="3995" spans="3:18">
      <c r="C3995" s="29">
        <v>2017</v>
      </c>
      <c r="D3995" s="32" t="s">
        <v>229</v>
      </c>
      <c r="E3995" s="32">
        <f>MONTH(FACTURACION[[#This Row],[MES]]&amp;1)</f>
        <v>1</v>
      </c>
      <c r="F3995" s="223">
        <f>DATE(FACTURACION[[#This Row],[AÑO]],FACTURACION[[#This Row],[Mes numero]],1)</f>
        <v>42736</v>
      </c>
      <c r="G3995" s="161">
        <v>12585</v>
      </c>
      <c r="H3995" s="20">
        <v>900362180</v>
      </c>
      <c r="I3995" s="26" t="str">
        <f>+VLOOKUP(FACTURACION[[#This Row],[NIT]],TABLACLIENTE,2,FALSE)</f>
        <v xml:space="preserve">EQUIPOS Y SERVICIOS ALOSAN S A S </v>
      </c>
      <c r="J3995" s="26" t="s">
        <v>708</v>
      </c>
      <c r="K3995" s="12" t="str">
        <f>+VLOOKUP(FACTURACION[[#This Row],[REFERENCIA]],CODINV,2,FALSE)</f>
        <v>REGULADOR PRIMERA ETAPA 1-15 PSI A1/4 NPT</v>
      </c>
      <c r="L3995" s="12" t="str">
        <f>IF(VLOOKUP(FACTURACION[[#This Row],[REFERENCIA]],CODINV,3,FALSE)=0,"",VLOOKUP(FACTURACION[[#This Row],[REFERENCIA]],CODINV,3,FALSE))</f>
        <v>902</v>
      </c>
      <c r="M3995" s="12" t="str">
        <f>+VLOOKUP(FACTURACION[[#This Row],[REFERENCIA]],CODINV,4,FALSE)</f>
        <v>REGULADORES</v>
      </c>
      <c r="N3995" s="12" t="str">
        <f>+VLOOKUP(FACTURACION[[#This Row],[REFERENCIA]],CODINV,5,FALSE)</f>
        <v>CAVAGNA</v>
      </c>
      <c r="O3995" s="3">
        <v>3</v>
      </c>
      <c r="P3995" s="31">
        <v>70000</v>
      </c>
      <c r="Q3995" s="24">
        <f>+FACTURACION[[#This Row],[CANTIDAD]]*FACTURACION[[#This Row],[VR UNITARIO]]/1000</f>
        <v>210</v>
      </c>
      <c r="R3995" s="3" t="str">
        <f>+VLOOKUP(FACTURACION[[#This Row],[NIT]],TABLACLIENTE,5,FALSE)</f>
        <v>BOGOTÁ D.C.</v>
      </c>
    </row>
    <row r="3996" spans="3:18">
      <c r="C3996" s="29">
        <v>2017</v>
      </c>
      <c r="D3996" s="32" t="s">
        <v>229</v>
      </c>
      <c r="E3996" s="32">
        <f>MONTH(FACTURACION[[#This Row],[MES]]&amp;1)</f>
        <v>1</v>
      </c>
      <c r="F3996" s="223">
        <f>DATE(FACTURACION[[#This Row],[AÑO]],FACTURACION[[#This Row],[Mes numero]],1)</f>
        <v>42736</v>
      </c>
      <c r="G3996" s="161">
        <v>12610</v>
      </c>
      <c r="H3996" s="25">
        <v>900396759</v>
      </c>
      <c r="I3996" s="3" t="str">
        <f>+VLOOKUP(FACTURACION[[#This Row],[NIT]],TABLACLIENTE,2,FALSE)</f>
        <v>CHILCO DISTRIBUIDORA DE GAS Y ENERGIA S.A.S. E.S.P.</v>
      </c>
      <c r="J3996" s="26" t="s">
        <v>992</v>
      </c>
      <c r="K3996" s="12" t="str">
        <f>+VLOOKUP(FACTURACION[[#This Row],[REFERENCIA]],CODINV,2,FALSE)</f>
        <v>KIT CORKEN 113CXA</v>
      </c>
      <c r="L3996" s="12" t="str">
        <f>IF(VLOOKUP(FACTURACION[[#This Row],[REFERENCIA]],CODINV,3,FALSE)=0,"",VLOOKUP(FACTURACION[[#This Row],[REFERENCIA]],CODINV,3,FALSE))</f>
        <v>113CXA</v>
      </c>
      <c r="M3996" s="12" t="str">
        <f>+VLOOKUP(FACTURACION[[#This Row],[REFERENCIA]],CODINV,4,FALSE)</f>
        <v>REPUESTOS Y ACCESORIOS</v>
      </c>
      <c r="N3996" s="12" t="str">
        <f>+VLOOKUP(FACTURACION[[#This Row],[REFERENCIA]],CODINV,5,FALSE)</f>
        <v>CORKEN</v>
      </c>
      <c r="O3996" s="3">
        <v>1</v>
      </c>
      <c r="P3996" s="31">
        <v>950000</v>
      </c>
      <c r="Q3996" s="24">
        <f>+FACTURACION[[#This Row],[CANTIDAD]]*FACTURACION[[#This Row],[VR UNITARIO]]/1000</f>
        <v>950</v>
      </c>
      <c r="R3996" s="3" t="str">
        <f>+VLOOKUP(FACTURACION[[#This Row],[NIT]],TABLACLIENTE,5,FALSE)</f>
        <v>BOGOTÁ D.C.</v>
      </c>
    </row>
    <row r="3997" spans="3:18">
      <c r="C3997" s="29">
        <v>2017</v>
      </c>
      <c r="D3997" s="32" t="s">
        <v>229</v>
      </c>
      <c r="E3997" s="32">
        <f>MONTH(FACTURACION[[#This Row],[MES]]&amp;1)</f>
        <v>1</v>
      </c>
      <c r="F3997" s="223">
        <f>DATE(FACTURACION[[#This Row],[AÑO]],FACTURACION[[#This Row],[Mes numero]],1)</f>
        <v>42736</v>
      </c>
      <c r="G3997" s="161">
        <v>12550</v>
      </c>
      <c r="H3997" s="20">
        <v>804014885</v>
      </c>
      <c r="I3997" s="26" t="str">
        <f>+VLOOKUP(FACTURACION[[#This Row],[NIT]],TABLACLIENTE,2,FALSE)</f>
        <v>ESPIGAS S.A. E.S.P.</v>
      </c>
      <c r="J3997" s="26" t="s">
        <v>23</v>
      </c>
      <c r="K3997" s="12" t="str">
        <f>+VLOOKUP(FACTURACION[[#This Row],[REFERENCIA]],CODINV,2,FALSE)</f>
        <v>MEDIDOR AL-800 C:1 1/2" MAOP 20 PSIG CON CONECTORES</v>
      </c>
      <c r="L3997" s="12" t="str">
        <f>IF(VLOOKUP(FACTURACION[[#This Row],[REFERENCIA]],CODINV,3,FALSE)=0,"",VLOOKUP(FACTURACION[[#This Row],[REFERENCIA]],CODINV,3,FALSE))</f>
        <v/>
      </c>
      <c r="M3997" s="12" t="str">
        <f>+VLOOKUP(FACTURACION[[#This Row],[REFERENCIA]],CODINV,4,FALSE)</f>
        <v>MEDIDORES</v>
      </c>
      <c r="N3997" s="12" t="str">
        <f>+VLOOKUP(FACTURACION[[#This Row],[REFERENCIA]],CODINV,5,FALSE)</f>
        <v>HONEYWELL</v>
      </c>
      <c r="O3997" s="3">
        <v>1</v>
      </c>
      <c r="P3997" s="31">
        <v>2930000</v>
      </c>
      <c r="Q3997" s="24">
        <f>+FACTURACION[[#This Row],[CANTIDAD]]*FACTURACION[[#This Row],[VR UNITARIO]]/1000</f>
        <v>2930</v>
      </c>
      <c r="R3997" s="3" t="str">
        <f>+VLOOKUP(FACTURACION[[#This Row],[NIT]],TABLACLIENTE,5,FALSE)</f>
        <v>BUCARAMANGA</v>
      </c>
    </row>
    <row r="3998" spans="3:18">
      <c r="C3998" s="29">
        <v>2017</v>
      </c>
      <c r="D3998" s="32" t="s">
        <v>229</v>
      </c>
      <c r="E3998" s="32">
        <f>MONTH(FACTURACION[[#This Row],[MES]]&amp;1)</f>
        <v>1</v>
      </c>
      <c r="F3998" s="223">
        <f>DATE(FACTURACION[[#This Row],[AÑO]],FACTURACION[[#This Row],[Mes numero]],1)</f>
        <v>42736</v>
      </c>
      <c r="G3998" s="161">
        <v>12597</v>
      </c>
      <c r="H3998" s="20">
        <v>860510723</v>
      </c>
      <c r="I3998" s="26" t="str">
        <f>+VLOOKUP(FACTURACION[[#This Row],[NIT]],TABLACLIENTE,2,FALSE)</f>
        <v>SAENA DE COLOMBIA S.A.</v>
      </c>
      <c r="J3998" s="26" t="s">
        <v>23</v>
      </c>
      <c r="K3998" s="12" t="str">
        <f>+VLOOKUP(FACTURACION[[#This Row],[REFERENCIA]],CODINV,2,FALSE)</f>
        <v>MEDIDOR AL-800 C:1 1/2" MAOP 20 PSIG CON CONECTORES</v>
      </c>
      <c r="L3998" s="12" t="str">
        <f>IF(VLOOKUP(FACTURACION[[#This Row],[REFERENCIA]],CODINV,3,FALSE)=0,"",VLOOKUP(FACTURACION[[#This Row],[REFERENCIA]],CODINV,3,FALSE))</f>
        <v/>
      </c>
      <c r="M3998" s="12" t="str">
        <f>+VLOOKUP(FACTURACION[[#This Row],[REFERENCIA]],CODINV,4,FALSE)</f>
        <v>MEDIDORES</v>
      </c>
      <c r="N3998" s="12" t="str">
        <f>+VLOOKUP(FACTURACION[[#This Row],[REFERENCIA]],CODINV,5,FALSE)</f>
        <v>HONEYWELL</v>
      </c>
      <c r="O3998" s="3">
        <v>1</v>
      </c>
      <c r="P3998" s="31">
        <v>2900000</v>
      </c>
      <c r="Q3998" s="24">
        <f>+FACTURACION[[#This Row],[CANTIDAD]]*FACTURACION[[#This Row],[VR UNITARIO]]/1000</f>
        <v>2900</v>
      </c>
      <c r="R3998" s="3" t="str">
        <f>+VLOOKUP(FACTURACION[[#This Row],[NIT]],TABLACLIENTE,5,FALSE)</f>
        <v>BOGOTÁ D.C.</v>
      </c>
    </row>
    <row r="3999" spans="3:18">
      <c r="C3999" s="29">
        <v>2017</v>
      </c>
      <c r="D3999" s="32" t="s">
        <v>229</v>
      </c>
      <c r="E3999" s="32">
        <f>MONTH(FACTURACION[[#This Row],[MES]]&amp;1)</f>
        <v>1</v>
      </c>
      <c r="F3999" s="223">
        <f>DATE(FACTURACION[[#This Row],[AÑO]],FACTURACION[[#This Row],[Mes numero]],1)</f>
        <v>42736</v>
      </c>
      <c r="G3999" s="161">
        <v>12600</v>
      </c>
      <c r="H3999" s="20">
        <v>900950504</v>
      </c>
      <c r="I3999" s="26" t="str">
        <f>+VLOOKUP(FACTURACION[[#This Row],[NIT]],TABLACLIENTE,2,FALSE)</f>
        <v>DAMASA DE COLOMBIA S A S</v>
      </c>
      <c r="J3999" s="26" t="s">
        <v>262</v>
      </c>
      <c r="K3999" s="12" t="str">
        <f>+VLOOKUP(FACTURACION[[#This Row],[REFERENCIA]],CODINV,2,FALSE)</f>
        <v>MEDIDOR AL-425 C:1 1/4" MAOP 25 PSIG</v>
      </c>
      <c r="L3999" s="12" t="str">
        <f>IF(VLOOKUP(FACTURACION[[#This Row],[REFERENCIA]],CODINV,3,FALSE)=0,"",VLOOKUP(FACTURACION[[#This Row],[REFERENCIA]],CODINV,3,FALSE))</f>
        <v/>
      </c>
      <c r="M3999" s="12" t="str">
        <f>+VLOOKUP(FACTURACION[[#This Row],[REFERENCIA]],CODINV,4,FALSE)</f>
        <v>MEDIDORES</v>
      </c>
      <c r="N3999" s="12" t="str">
        <f>+VLOOKUP(FACTURACION[[#This Row],[REFERENCIA]],CODINV,5,FALSE)</f>
        <v>HONEYWELL</v>
      </c>
      <c r="O3999" s="3">
        <v>3</v>
      </c>
      <c r="P3999" s="31">
        <v>658967</v>
      </c>
      <c r="Q3999" s="24">
        <f>+FACTURACION[[#This Row],[CANTIDAD]]*FACTURACION[[#This Row],[VR UNITARIO]]/1000</f>
        <v>1976.9010000000001</v>
      </c>
      <c r="R3999" s="3" t="str">
        <f>+VLOOKUP(FACTURACION[[#This Row],[NIT]],TABLACLIENTE,5,FALSE)</f>
        <v>BOGOTÁ D.C.</v>
      </c>
    </row>
    <row r="4000" spans="3:18">
      <c r="C4000" s="29">
        <v>2017</v>
      </c>
      <c r="D4000" s="32" t="s">
        <v>229</v>
      </c>
      <c r="E4000" s="32">
        <f>MONTH(FACTURACION[[#This Row],[MES]]&amp;1)</f>
        <v>1</v>
      </c>
      <c r="F4000" s="223">
        <f>DATE(FACTURACION[[#This Row],[AÑO]],FACTURACION[[#This Row],[Mes numero]],1)</f>
        <v>42736</v>
      </c>
      <c r="G4000" s="161">
        <v>12562</v>
      </c>
      <c r="H4000" s="20">
        <v>800021272</v>
      </c>
      <c r="I4000" s="26" t="str">
        <f>+VLOOKUP(FACTURACION[[#This Row],[NIT]],TABLACLIENTE,2,FALSE)</f>
        <v>GASES DEL LLANO S.A. E.S.P (LLANOGAS S.A. E.S.P.)</v>
      </c>
      <c r="J4000" s="26" t="s">
        <v>262</v>
      </c>
      <c r="K4000" s="12" t="str">
        <f>+VLOOKUP(FACTURACION[[#This Row],[REFERENCIA]],CODINV,2,FALSE)</f>
        <v>MEDIDOR AL-425 C:1 1/4" MAOP 25 PSIG</v>
      </c>
      <c r="L4000" s="12" t="str">
        <f>IF(VLOOKUP(FACTURACION[[#This Row],[REFERENCIA]],CODINV,3,FALSE)=0,"",VLOOKUP(FACTURACION[[#This Row],[REFERENCIA]],CODINV,3,FALSE))</f>
        <v/>
      </c>
      <c r="M4000" s="12" t="str">
        <f>+VLOOKUP(FACTURACION[[#This Row],[REFERENCIA]],CODINV,4,FALSE)</f>
        <v>MEDIDORES</v>
      </c>
      <c r="N4000" s="12" t="str">
        <f>+VLOOKUP(FACTURACION[[#This Row],[REFERENCIA]],CODINV,5,FALSE)</f>
        <v>HONEYWELL</v>
      </c>
      <c r="O4000" s="3">
        <v>3</v>
      </c>
      <c r="P4000" s="31">
        <v>729387.84</v>
      </c>
      <c r="Q4000" s="24">
        <f>+FACTURACION[[#This Row],[CANTIDAD]]*FACTURACION[[#This Row],[VR UNITARIO]]/1000</f>
        <v>2188.1635200000001</v>
      </c>
      <c r="R4000" s="3" t="str">
        <f>+VLOOKUP(FACTURACION[[#This Row],[NIT]],TABLACLIENTE,5,FALSE)</f>
        <v>VILLAVICENCIO</v>
      </c>
    </row>
    <row r="4001" spans="3:18">
      <c r="C4001" s="29">
        <v>2017</v>
      </c>
      <c r="D4001" s="32" t="s">
        <v>229</v>
      </c>
      <c r="E4001" s="32">
        <f>MONTH(FACTURACION[[#This Row],[MES]]&amp;1)</f>
        <v>1</v>
      </c>
      <c r="F4001" s="223">
        <f>DATE(FACTURACION[[#This Row],[AÑO]],FACTURACION[[#This Row],[Mes numero]],1)</f>
        <v>42736</v>
      </c>
      <c r="G4001" s="161">
        <v>12572</v>
      </c>
      <c r="H4001" s="20">
        <v>900836293</v>
      </c>
      <c r="I4001" s="26" t="str">
        <f>+VLOOKUP(FACTURACION[[#This Row],[NIT]],TABLACLIENTE,2,FALSE)</f>
        <v>PROSOLGAS SAS</v>
      </c>
      <c r="J4001" s="26" t="s">
        <v>262</v>
      </c>
      <c r="K4001" s="12" t="str">
        <f>+VLOOKUP(FACTURACION[[#This Row],[REFERENCIA]],CODINV,2,FALSE)</f>
        <v>MEDIDOR AL-425 C:1 1/4" MAOP 25 PSIG</v>
      </c>
      <c r="L4001" s="12" t="str">
        <f>IF(VLOOKUP(FACTURACION[[#This Row],[REFERENCIA]],CODINV,3,FALSE)=0,"",VLOOKUP(FACTURACION[[#This Row],[REFERENCIA]],CODINV,3,FALSE))</f>
        <v/>
      </c>
      <c r="M4001" s="12" t="str">
        <f>+VLOOKUP(FACTURACION[[#This Row],[REFERENCIA]],CODINV,4,FALSE)</f>
        <v>MEDIDORES</v>
      </c>
      <c r="N4001" s="12" t="str">
        <f>+VLOOKUP(FACTURACION[[#This Row],[REFERENCIA]],CODINV,5,FALSE)</f>
        <v>HONEYWELL</v>
      </c>
      <c r="O4001" s="3">
        <v>2</v>
      </c>
      <c r="P4001" s="31">
        <v>720000</v>
      </c>
      <c r="Q4001" s="24">
        <f>+FACTURACION[[#This Row],[CANTIDAD]]*FACTURACION[[#This Row],[VR UNITARIO]]/1000</f>
        <v>1440</v>
      </c>
      <c r="R4001" s="3" t="str">
        <f>+VLOOKUP(FACTURACION[[#This Row],[NIT]],TABLACLIENTE,5,FALSE)</f>
        <v>BOGOTÁ D.C.</v>
      </c>
    </row>
    <row r="4002" spans="3:18">
      <c r="C4002" s="29">
        <v>2017</v>
      </c>
      <c r="D4002" s="32" t="s">
        <v>229</v>
      </c>
      <c r="E4002" s="32">
        <f>MONTH(FACTURACION[[#This Row],[MES]]&amp;1)</f>
        <v>1</v>
      </c>
      <c r="F4002" s="223">
        <f>DATE(FACTURACION[[#This Row],[AÑO]],FACTURACION[[#This Row],[Mes numero]],1)</f>
        <v>42736</v>
      </c>
      <c r="G4002" s="161">
        <v>12570</v>
      </c>
      <c r="H4002" s="20">
        <v>860510723</v>
      </c>
      <c r="I4002" s="26" t="str">
        <f>+VLOOKUP(FACTURACION[[#This Row],[NIT]],TABLACLIENTE,2,FALSE)</f>
        <v>SAENA DE COLOMBIA S.A.</v>
      </c>
      <c r="J4002" s="26" t="s">
        <v>262</v>
      </c>
      <c r="K4002" s="12" t="str">
        <f>+VLOOKUP(FACTURACION[[#This Row],[REFERENCIA]],CODINV,2,FALSE)</f>
        <v>MEDIDOR AL-425 C:1 1/4" MAOP 25 PSIG</v>
      </c>
      <c r="L4002" s="12" t="str">
        <f>IF(VLOOKUP(FACTURACION[[#This Row],[REFERENCIA]],CODINV,3,FALSE)=0,"",VLOOKUP(FACTURACION[[#This Row],[REFERENCIA]],CODINV,3,FALSE))</f>
        <v/>
      </c>
      <c r="M4002" s="12" t="str">
        <f>+VLOOKUP(FACTURACION[[#This Row],[REFERENCIA]],CODINV,4,FALSE)</f>
        <v>MEDIDORES</v>
      </c>
      <c r="N4002" s="12" t="str">
        <f>+VLOOKUP(FACTURACION[[#This Row],[REFERENCIA]],CODINV,5,FALSE)</f>
        <v>HONEYWELL</v>
      </c>
      <c r="O4002" s="3">
        <v>1</v>
      </c>
      <c r="P4002" s="31">
        <v>750000</v>
      </c>
      <c r="Q4002" s="24">
        <f>+FACTURACION[[#This Row],[CANTIDAD]]*FACTURACION[[#This Row],[VR UNITARIO]]/1000</f>
        <v>750</v>
      </c>
      <c r="R4002" s="3" t="str">
        <f>+VLOOKUP(FACTURACION[[#This Row],[NIT]],TABLACLIENTE,5,FALSE)</f>
        <v>BOGOTÁ D.C.</v>
      </c>
    </row>
    <row r="4003" spans="3:18">
      <c r="C4003" s="29">
        <v>2017</v>
      </c>
      <c r="D4003" s="32" t="s">
        <v>229</v>
      </c>
      <c r="E4003" s="32">
        <f>MONTH(FACTURACION[[#This Row],[MES]]&amp;1)</f>
        <v>1</v>
      </c>
      <c r="F4003" s="223">
        <f>DATE(FACTURACION[[#This Row],[AÑO]],FACTURACION[[#This Row],[Mes numero]],1)</f>
        <v>42736</v>
      </c>
      <c r="G4003" s="161">
        <v>12587</v>
      </c>
      <c r="H4003" s="20">
        <v>860510723</v>
      </c>
      <c r="I4003" s="26" t="str">
        <f>+VLOOKUP(FACTURACION[[#This Row],[NIT]],TABLACLIENTE,2,FALSE)</f>
        <v>SAENA DE COLOMBIA S.A.</v>
      </c>
      <c r="J4003" s="26" t="s">
        <v>262</v>
      </c>
      <c r="K4003" s="12" t="str">
        <f>+VLOOKUP(FACTURACION[[#This Row],[REFERENCIA]],CODINV,2,FALSE)</f>
        <v>MEDIDOR AL-425 C:1 1/4" MAOP 25 PSIG</v>
      </c>
      <c r="L4003" s="12" t="str">
        <f>IF(VLOOKUP(FACTURACION[[#This Row],[REFERENCIA]],CODINV,3,FALSE)=0,"",VLOOKUP(FACTURACION[[#This Row],[REFERENCIA]],CODINV,3,FALSE))</f>
        <v/>
      </c>
      <c r="M4003" s="12" t="str">
        <f>+VLOOKUP(FACTURACION[[#This Row],[REFERENCIA]],CODINV,4,FALSE)</f>
        <v>MEDIDORES</v>
      </c>
      <c r="N4003" s="12" t="str">
        <f>+VLOOKUP(FACTURACION[[#This Row],[REFERENCIA]],CODINV,5,FALSE)</f>
        <v>HONEYWELL</v>
      </c>
      <c r="O4003" s="3">
        <v>1</v>
      </c>
      <c r="P4003" s="31">
        <v>750000</v>
      </c>
      <c r="Q4003" s="24">
        <f>+FACTURACION[[#This Row],[CANTIDAD]]*FACTURACION[[#This Row],[VR UNITARIO]]/1000</f>
        <v>750</v>
      </c>
      <c r="R4003" s="3" t="str">
        <f>+VLOOKUP(FACTURACION[[#This Row],[NIT]],TABLACLIENTE,5,FALSE)</f>
        <v>BOGOTÁ D.C.</v>
      </c>
    </row>
    <row r="4004" spans="3:18">
      <c r="C4004" s="29">
        <v>2017</v>
      </c>
      <c r="D4004" s="32" t="s">
        <v>229</v>
      </c>
      <c r="E4004" s="32">
        <f>MONTH(FACTURACION[[#This Row],[MES]]&amp;1)</f>
        <v>1</v>
      </c>
      <c r="F4004" s="223">
        <f>DATE(FACTURACION[[#This Row],[AÑO]],FACTURACION[[#This Row],[Mes numero]],1)</f>
        <v>42736</v>
      </c>
      <c r="G4004" s="161">
        <v>12602</v>
      </c>
      <c r="H4004" s="20">
        <v>830065383</v>
      </c>
      <c r="I4004" s="26" t="str">
        <f>+VLOOKUP(FACTURACION[[#This Row],[NIT]],TABLACLIENTE,2,FALSE)</f>
        <v>ALKENOS LTDA</v>
      </c>
      <c r="J4004" s="26" t="s">
        <v>977</v>
      </c>
      <c r="K4004" s="12" t="str">
        <f>+VLOOKUP(FACTURACION[[#This Row],[REFERENCIA]],CODINV,2,FALSE)</f>
        <v>REG. 1813C C: 3/4" R: 6-15" O: 3/16</v>
      </c>
      <c r="L4004" s="12" t="str">
        <f>IF(VLOOKUP(FACTURACION[[#This Row],[REFERENCIA]],CODINV,3,FALSE)=0,"",VLOOKUP(FACTURACION[[#This Row],[REFERENCIA]],CODINV,3,FALSE))</f>
        <v/>
      </c>
      <c r="M4004" s="12" t="str">
        <f>+VLOOKUP(FACTURACION[[#This Row],[REFERENCIA]],CODINV,4,FALSE)</f>
        <v>REGULADORES</v>
      </c>
      <c r="N4004" s="12" t="str">
        <f>+VLOOKUP(FACTURACION[[#This Row],[REFERENCIA]],CODINV,5,FALSE)</f>
        <v>HONEYWELL</v>
      </c>
      <c r="O4004" s="3">
        <v>1</v>
      </c>
      <c r="P4004" s="31">
        <v>152000</v>
      </c>
      <c r="Q4004" s="24">
        <f>+FACTURACION[[#This Row],[CANTIDAD]]*FACTURACION[[#This Row],[VR UNITARIO]]/1000</f>
        <v>152</v>
      </c>
      <c r="R4004" s="3" t="str">
        <f>+VLOOKUP(FACTURACION[[#This Row],[NIT]],TABLACLIENTE,5,FALSE)</f>
        <v>BOGOTÁ D.C.</v>
      </c>
    </row>
    <row r="4005" spans="3:18">
      <c r="C4005" s="29">
        <v>2017</v>
      </c>
      <c r="D4005" s="32" t="s">
        <v>229</v>
      </c>
      <c r="E4005" s="32">
        <f>MONTH(FACTURACION[[#This Row],[MES]]&amp;1)</f>
        <v>1</v>
      </c>
      <c r="F4005" s="223">
        <f>DATE(FACTURACION[[#This Row],[AÑO]],FACTURACION[[#This Row],[Mes numero]],1)</f>
        <v>42736</v>
      </c>
      <c r="G4005" s="161">
        <v>12587</v>
      </c>
      <c r="H4005" s="20">
        <v>860510723</v>
      </c>
      <c r="I4005" s="26" t="str">
        <f>+VLOOKUP(FACTURACION[[#This Row],[NIT]],TABLACLIENTE,2,FALSE)</f>
        <v>SAENA DE COLOMBIA S.A.</v>
      </c>
      <c r="J4005" s="26" t="s">
        <v>977</v>
      </c>
      <c r="K4005" s="12" t="str">
        <f>+VLOOKUP(FACTURACION[[#This Row],[REFERENCIA]],CODINV,2,FALSE)</f>
        <v>REG. 1813C C: 3/4" R: 6-15" O: 3/16</v>
      </c>
      <c r="L4005" s="12" t="str">
        <f>IF(VLOOKUP(FACTURACION[[#This Row],[REFERENCIA]],CODINV,3,FALSE)=0,"",VLOOKUP(FACTURACION[[#This Row],[REFERENCIA]],CODINV,3,FALSE))</f>
        <v/>
      </c>
      <c r="M4005" s="12" t="str">
        <f>+VLOOKUP(FACTURACION[[#This Row],[REFERENCIA]],CODINV,4,FALSE)</f>
        <v>REGULADORES</v>
      </c>
      <c r="N4005" s="12" t="str">
        <f>+VLOOKUP(FACTURACION[[#This Row],[REFERENCIA]],CODINV,5,FALSE)</f>
        <v>HONEYWELL</v>
      </c>
      <c r="O4005" s="3">
        <v>8</v>
      </c>
      <c r="P4005" s="31">
        <v>150000</v>
      </c>
      <c r="Q4005" s="24">
        <f>+FACTURACION[[#This Row],[CANTIDAD]]*FACTURACION[[#This Row],[VR UNITARIO]]/1000</f>
        <v>1200</v>
      </c>
      <c r="R4005" s="3" t="str">
        <f>+VLOOKUP(FACTURACION[[#This Row],[NIT]],TABLACLIENTE,5,FALSE)</f>
        <v>BOGOTÁ D.C.</v>
      </c>
    </row>
    <row r="4006" spans="3:18">
      <c r="C4006" s="29">
        <v>2017</v>
      </c>
      <c r="D4006" s="32" t="s">
        <v>229</v>
      </c>
      <c r="E4006" s="32">
        <f>MONTH(FACTURACION[[#This Row],[MES]]&amp;1)</f>
        <v>1</v>
      </c>
      <c r="F4006" s="223">
        <f>DATE(FACTURACION[[#This Row],[AÑO]],FACTURACION[[#This Row],[Mes numero]],1)</f>
        <v>42736</v>
      </c>
      <c r="G4006" s="161">
        <v>12613</v>
      </c>
      <c r="H4006" s="20">
        <v>860510723</v>
      </c>
      <c r="I4006" s="26" t="str">
        <f>+VLOOKUP(FACTURACION[[#This Row],[NIT]],TABLACLIENTE,2,FALSE)</f>
        <v>SAENA DE COLOMBIA S.A.</v>
      </c>
      <c r="J4006" s="26" t="s">
        <v>977</v>
      </c>
      <c r="K4006" s="12" t="str">
        <f>+VLOOKUP(FACTURACION[[#This Row],[REFERENCIA]],CODINV,2,FALSE)</f>
        <v>REG. 1813C C: 3/4" R: 6-15" O: 3/16</v>
      </c>
      <c r="L4006" s="12" t="str">
        <f>IF(VLOOKUP(FACTURACION[[#This Row],[REFERENCIA]],CODINV,3,FALSE)=0,"",VLOOKUP(FACTURACION[[#This Row],[REFERENCIA]],CODINV,3,FALSE))</f>
        <v/>
      </c>
      <c r="M4006" s="12" t="str">
        <f>+VLOOKUP(FACTURACION[[#This Row],[REFERENCIA]],CODINV,4,FALSE)</f>
        <v>REGULADORES</v>
      </c>
      <c r="N4006" s="12" t="str">
        <f>+VLOOKUP(FACTURACION[[#This Row],[REFERENCIA]],CODINV,5,FALSE)</f>
        <v>HONEYWELL</v>
      </c>
      <c r="O4006" s="3">
        <v>8</v>
      </c>
      <c r="P4006" s="31">
        <v>150000</v>
      </c>
      <c r="Q4006" s="24">
        <f>+FACTURACION[[#This Row],[CANTIDAD]]*FACTURACION[[#This Row],[VR UNITARIO]]/1000</f>
        <v>1200</v>
      </c>
      <c r="R4006" s="3" t="str">
        <f>+VLOOKUP(FACTURACION[[#This Row],[NIT]],TABLACLIENTE,5,FALSE)</f>
        <v>BOGOTÁ D.C.</v>
      </c>
    </row>
    <row r="4007" spans="3:18">
      <c r="C4007" s="29">
        <v>2017</v>
      </c>
      <c r="D4007" s="32" t="s">
        <v>229</v>
      </c>
      <c r="E4007" s="32">
        <f>MONTH(FACTURACION[[#This Row],[MES]]&amp;1)</f>
        <v>1</v>
      </c>
      <c r="F4007" s="223">
        <f>DATE(FACTURACION[[#This Row],[AÑO]],FACTURACION[[#This Row],[Mes numero]],1)</f>
        <v>42736</v>
      </c>
      <c r="G4007" s="161">
        <v>12558</v>
      </c>
      <c r="H4007" s="20">
        <v>800074033</v>
      </c>
      <c r="I4007" s="26" t="str">
        <f>+VLOOKUP(FACTURACION[[#This Row],[NIT]],TABLACLIENTE,2,FALSE)</f>
        <v>COMPAÑIAS ASOCIADAS DE GAS S.A. E.S.P (ASOGAS SA ESP)</v>
      </c>
      <c r="J4007" s="26" t="s">
        <v>198</v>
      </c>
      <c r="K4007" s="12" t="str">
        <f>+VLOOKUP(FACTURACION[[#This Row],[REFERENCIA]],CODINV,2,FALSE)</f>
        <v>REG. 1813C-HC C. 1 1/4" R: 6-15" O: 1/2</v>
      </c>
      <c r="L4007" s="12" t="str">
        <f>IF(VLOOKUP(FACTURACION[[#This Row],[REFERENCIA]],CODINV,3,FALSE)=0,"",VLOOKUP(FACTURACION[[#This Row],[REFERENCIA]],CODINV,3,FALSE))</f>
        <v/>
      </c>
      <c r="M4007" s="12" t="str">
        <f>+VLOOKUP(FACTURACION[[#This Row],[REFERENCIA]],CODINV,4,FALSE)</f>
        <v>REGULADORES</v>
      </c>
      <c r="N4007" s="12" t="str">
        <f>+VLOOKUP(FACTURACION[[#This Row],[REFERENCIA]],CODINV,5,FALSE)</f>
        <v>HONEYWELL</v>
      </c>
      <c r="O4007" s="3">
        <v>1</v>
      </c>
      <c r="P4007" s="31">
        <v>190000</v>
      </c>
      <c r="Q4007" s="24">
        <f>+FACTURACION[[#This Row],[CANTIDAD]]*FACTURACION[[#This Row],[VR UNITARIO]]/1000</f>
        <v>190</v>
      </c>
      <c r="R4007" s="3" t="str">
        <f>+VLOOKUP(FACTURACION[[#This Row],[NIT]],TABLACLIENTE,5,FALSE)</f>
        <v>MOSQUERA</v>
      </c>
    </row>
    <row r="4008" spans="3:18">
      <c r="C4008" s="29">
        <v>2017</v>
      </c>
      <c r="D4008" s="32" t="s">
        <v>229</v>
      </c>
      <c r="E4008" s="32">
        <f>MONTH(FACTURACION[[#This Row],[MES]]&amp;1)</f>
        <v>1</v>
      </c>
      <c r="F4008" s="223">
        <f>DATE(FACTURACION[[#This Row],[AÑO]],FACTURACION[[#This Row],[Mes numero]],1)</f>
        <v>42736</v>
      </c>
      <c r="G4008" s="161">
        <v>12586</v>
      </c>
      <c r="H4008" s="20">
        <v>800134497</v>
      </c>
      <c r="I4008" s="26" t="str">
        <f>+VLOOKUP(FACTURACION[[#This Row],[NIT]],TABLACLIENTE,2,FALSE)</f>
        <v>AVICOLA MILUC SAS</v>
      </c>
      <c r="J4008" s="26" t="s">
        <v>6</v>
      </c>
      <c r="K4008" s="12" t="str">
        <f>+VLOOKUP(FACTURACION[[#This Row],[REFERENCIA]],CODINV,2,FALSE)</f>
        <v>REG.1813C C:3/4" R:6-15" O:1/2</v>
      </c>
      <c r="L4008" s="12" t="str">
        <f>IF(VLOOKUP(FACTURACION[[#This Row],[REFERENCIA]],CODINV,3,FALSE)=0,"",VLOOKUP(FACTURACION[[#This Row],[REFERENCIA]],CODINV,3,FALSE))</f>
        <v/>
      </c>
      <c r="M4008" s="12" t="str">
        <f>+VLOOKUP(FACTURACION[[#This Row],[REFERENCIA]],CODINV,4,FALSE)</f>
        <v>REGULADORES</v>
      </c>
      <c r="N4008" s="12" t="str">
        <f>+VLOOKUP(FACTURACION[[#This Row],[REFERENCIA]],CODINV,5,FALSE)</f>
        <v>HONEYWELL</v>
      </c>
      <c r="O4008" s="3">
        <v>1</v>
      </c>
      <c r="P4008" s="31">
        <v>152000</v>
      </c>
      <c r="Q4008" s="24">
        <f>+FACTURACION[[#This Row],[CANTIDAD]]*FACTURACION[[#This Row],[VR UNITARIO]]/1000</f>
        <v>152</v>
      </c>
      <c r="R4008" s="3" t="str">
        <f>+VLOOKUP(FACTURACION[[#This Row],[NIT]],TABLACLIENTE,5,FALSE)</f>
        <v>BOGOTÁ D.C.</v>
      </c>
    </row>
    <row r="4009" spans="3:18">
      <c r="C4009" s="29">
        <v>2017</v>
      </c>
      <c r="D4009" s="32" t="s">
        <v>229</v>
      </c>
      <c r="E4009" s="32">
        <f>MONTH(FACTURACION[[#This Row],[MES]]&amp;1)</f>
        <v>1</v>
      </c>
      <c r="F4009" s="223">
        <f>DATE(FACTURACION[[#This Row],[AÑO]],FACTURACION[[#This Row],[Mes numero]],1)</f>
        <v>42736</v>
      </c>
      <c r="G4009" s="161">
        <v>12581</v>
      </c>
      <c r="H4009" s="20">
        <v>890500726</v>
      </c>
      <c r="I4009" s="26" t="str">
        <f>+VLOOKUP(FACTURACION[[#This Row],[NIT]],TABLACLIENTE,2,FALSE)</f>
        <v>NORTESANTANDEREANA DE GAS S.A. E.S.P (NORGAS S.A. E.S.P.)</v>
      </c>
      <c r="J4009" s="26" t="s">
        <v>6</v>
      </c>
      <c r="K4009" s="12" t="str">
        <f>+VLOOKUP(FACTURACION[[#This Row],[REFERENCIA]],CODINV,2,FALSE)</f>
        <v>REG.1813C C:3/4" R:6-15" O:1/2</v>
      </c>
      <c r="L4009" s="12" t="str">
        <f>IF(VLOOKUP(FACTURACION[[#This Row],[REFERENCIA]],CODINV,3,FALSE)=0,"",VLOOKUP(FACTURACION[[#This Row],[REFERENCIA]],CODINV,3,FALSE))</f>
        <v/>
      </c>
      <c r="M4009" s="12" t="str">
        <f>+VLOOKUP(FACTURACION[[#This Row],[REFERENCIA]],CODINV,4,FALSE)</f>
        <v>REGULADORES</v>
      </c>
      <c r="N4009" s="12" t="str">
        <f>+VLOOKUP(FACTURACION[[#This Row],[REFERENCIA]],CODINV,5,FALSE)</f>
        <v>HONEYWELL</v>
      </c>
      <c r="O4009" s="3">
        <v>2</v>
      </c>
      <c r="P4009" s="31">
        <v>125000</v>
      </c>
      <c r="Q4009" s="24">
        <f>+FACTURACION[[#This Row],[CANTIDAD]]*FACTURACION[[#This Row],[VR UNITARIO]]/1000</f>
        <v>250</v>
      </c>
      <c r="R4009" s="3" t="str">
        <f>+VLOOKUP(FACTURACION[[#This Row],[NIT]],TABLACLIENTE,5,FALSE)</f>
        <v>BUCARAMANGA</v>
      </c>
    </row>
    <row r="4010" spans="3:18">
      <c r="C4010" s="29">
        <v>2017</v>
      </c>
      <c r="D4010" s="32" t="s">
        <v>229</v>
      </c>
      <c r="E4010" s="32">
        <f>MONTH(FACTURACION[[#This Row],[MES]]&amp;1)</f>
        <v>1</v>
      </c>
      <c r="F4010" s="223">
        <f>DATE(FACTURACION[[#This Row],[AÑO]],FACTURACION[[#This Row],[Mes numero]],1)</f>
        <v>42736</v>
      </c>
      <c r="G4010" s="161">
        <v>12606</v>
      </c>
      <c r="H4010" s="20">
        <v>890400869</v>
      </c>
      <c r="I4010" s="26" t="str">
        <f>+VLOOKUP(FACTURACION[[#This Row],[NIT]],TABLACLIENTE,2,FALSE)</f>
        <v>SURTIDORA DE GAS DEL CARIBE S.A. E.S.P. (SURTIGAS S.A. E.S.P.)</v>
      </c>
      <c r="J4010" s="26" t="s">
        <v>905</v>
      </c>
      <c r="K4010" s="12" t="str">
        <f>+VLOOKUP(FACTURACION[[#This Row],[REFERENCIA]],CODINV,2,FALSE)</f>
        <v>REG. 1800 CPB2 1" O:1/2 R:STD</v>
      </c>
      <c r="L4010" s="12" t="str">
        <f>IF(VLOOKUP(FACTURACION[[#This Row],[REFERENCIA]],CODINV,3,FALSE)=0,"",VLOOKUP(FACTURACION[[#This Row],[REFERENCIA]],CODINV,3,FALSE))</f>
        <v/>
      </c>
      <c r="M4010" s="12" t="str">
        <f>+VLOOKUP(FACTURACION[[#This Row],[REFERENCIA]],CODINV,4,FALSE)</f>
        <v>REGULADORES</v>
      </c>
      <c r="N4010" s="12" t="str">
        <f>+VLOOKUP(FACTURACION[[#This Row],[REFERENCIA]],CODINV,5,FALSE)</f>
        <v>HONEYWELL</v>
      </c>
      <c r="O4010" s="3">
        <v>20</v>
      </c>
      <c r="P4010" s="31">
        <v>644096.52</v>
      </c>
      <c r="Q4010" s="24">
        <f>+FACTURACION[[#This Row],[CANTIDAD]]*FACTURACION[[#This Row],[VR UNITARIO]]/1000</f>
        <v>12881.930400000001</v>
      </c>
      <c r="R4010" s="3" t="str">
        <f>+VLOOKUP(FACTURACION[[#This Row],[NIT]],TABLACLIENTE,5,FALSE)</f>
        <v>CARTAGENA</v>
      </c>
    </row>
    <row r="4011" spans="3:18">
      <c r="C4011" s="29">
        <v>2017</v>
      </c>
      <c r="D4011" s="32" t="s">
        <v>229</v>
      </c>
      <c r="E4011" s="32">
        <f>MONTH(FACTURACION[[#This Row],[MES]]&amp;1)</f>
        <v>1</v>
      </c>
      <c r="F4011" s="223">
        <f>DATE(FACTURACION[[#This Row],[AÑO]],FACTURACION[[#This Row],[Mes numero]],1)</f>
        <v>42736</v>
      </c>
      <c r="G4011" s="161">
        <v>12600</v>
      </c>
      <c r="H4011" s="20">
        <v>900950504</v>
      </c>
      <c r="I4011" s="26" t="str">
        <f>+VLOOKUP(FACTURACION[[#This Row],[NIT]],TABLACLIENTE,2,FALSE)</f>
        <v>DAMASA DE COLOMBIA S A S</v>
      </c>
      <c r="J4011" s="26" t="s">
        <v>5</v>
      </c>
      <c r="K4011" s="12" t="str">
        <f>+VLOOKUP(FACTURACION[[#This Row],[REFERENCIA]],CODINV,2,FALSE)</f>
        <v>REG. 1800 CPB2 1 1-4· O: 5/16" R: STD</v>
      </c>
      <c r="L4011" s="12" t="str">
        <f>IF(VLOOKUP(FACTURACION[[#This Row],[REFERENCIA]],CODINV,3,FALSE)=0,"",VLOOKUP(FACTURACION[[#This Row],[REFERENCIA]],CODINV,3,FALSE))</f>
        <v/>
      </c>
      <c r="M4011" s="12" t="str">
        <f>+VLOOKUP(FACTURACION[[#This Row],[REFERENCIA]],CODINV,4,FALSE)</f>
        <v>REGULADORES</v>
      </c>
      <c r="N4011" s="12" t="str">
        <f>+VLOOKUP(FACTURACION[[#This Row],[REFERENCIA]],CODINV,5,FALSE)</f>
        <v>HONEYWELL</v>
      </c>
      <c r="O4011" s="3">
        <v>2</v>
      </c>
      <c r="P4011" s="31">
        <v>608000</v>
      </c>
      <c r="Q4011" s="24">
        <f>+FACTURACION[[#This Row],[CANTIDAD]]*FACTURACION[[#This Row],[VR UNITARIO]]/1000</f>
        <v>1216</v>
      </c>
      <c r="R4011" s="3" t="str">
        <f>+VLOOKUP(FACTURACION[[#This Row],[NIT]],TABLACLIENTE,5,FALSE)</f>
        <v>BOGOTÁ D.C.</v>
      </c>
    </row>
    <row r="4012" spans="3:18">
      <c r="C4012" s="29">
        <v>2017</v>
      </c>
      <c r="D4012" s="32" t="s">
        <v>229</v>
      </c>
      <c r="E4012" s="32">
        <f>MONTH(FACTURACION[[#This Row],[MES]]&amp;1)</f>
        <v>1</v>
      </c>
      <c r="F4012" s="223">
        <f>DATE(FACTURACION[[#This Row],[AÑO]],FACTURACION[[#This Row],[Mes numero]],1)</f>
        <v>42736</v>
      </c>
      <c r="G4012" s="161">
        <v>12587</v>
      </c>
      <c r="H4012" s="20">
        <v>860510723</v>
      </c>
      <c r="I4012" s="26" t="str">
        <f>+VLOOKUP(FACTURACION[[#This Row],[NIT]],TABLACLIENTE,2,FALSE)</f>
        <v>SAENA DE COLOMBIA S.A.</v>
      </c>
      <c r="J4012" s="26" t="s">
        <v>5</v>
      </c>
      <c r="K4012" s="12" t="str">
        <f>+VLOOKUP(FACTURACION[[#This Row],[REFERENCIA]],CODINV,2,FALSE)</f>
        <v>REG. 1800 CPB2 1 1-4· O: 5/16" R: STD</v>
      </c>
      <c r="L4012" s="12" t="str">
        <f>IF(VLOOKUP(FACTURACION[[#This Row],[REFERENCIA]],CODINV,3,FALSE)=0,"",VLOOKUP(FACTURACION[[#This Row],[REFERENCIA]],CODINV,3,FALSE))</f>
        <v/>
      </c>
      <c r="M4012" s="12" t="str">
        <f>+VLOOKUP(FACTURACION[[#This Row],[REFERENCIA]],CODINV,4,FALSE)</f>
        <v>REGULADORES</v>
      </c>
      <c r="N4012" s="12" t="str">
        <f>+VLOOKUP(FACTURACION[[#This Row],[REFERENCIA]],CODINV,5,FALSE)</f>
        <v>HONEYWELL</v>
      </c>
      <c r="O4012" s="3">
        <v>1</v>
      </c>
      <c r="P4012" s="31">
        <v>740000</v>
      </c>
      <c r="Q4012" s="24">
        <f>+FACTURACION[[#This Row],[CANTIDAD]]*FACTURACION[[#This Row],[VR UNITARIO]]/1000</f>
        <v>740</v>
      </c>
      <c r="R4012" s="3" t="str">
        <f>+VLOOKUP(FACTURACION[[#This Row],[NIT]],TABLACLIENTE,5,FALSE)</f>
        <v>BOGOTÁ D.C.</v>
      </c>
    </row>
    <row r="4013" spans="3:18">
      <c r="C4013" s="29">
        <v>2017</v>
      </c>
      <c r="D4013" s="32" t="s">
        <v>229</v>
      </c>
      <c r="E4013" s="32">
        <f>MONTH(FACTURACION[[#This Row],[MES]]&amp;1)</f>
        <v>1</v>
      </c>
      <c r="F4013" s="223">
        <f>DATE(FACTURACION[[#This Row],[AÑO]],FACTURACION[[#This Row],[Mes numero]],1)</f>
        <v>42736</v>
      </c>
      <c r="G4013" s="161">
        <v>12594</v>
      </c>
      <c r="H4013" s="20">
        <v>860510723</v>
      </c>
      <c r="I4013" s="26" t="str">
        <f>+VLOOKUP(FACTURACION[[#This Row],[NIT]],TABLACLIENTE,2,FALSE)</f>
        <v>SAENA DE COLOMBIA S.A.</v>
      </c>
      <c r="J4013" s="26" t="s">
        <v>5</v>
      </c>
      <c r="K4013" s="12" t="str">
        <f>+VLOOKUP(FACTURACION[[#This Row],[REFERENCIA]],CODINV,2,FALSE)</f>
        <v>REG. 1800 CPB2 1 1-4· O: 5/16" R: STD</v>
      </c>
      <c r="L4013" s="12" t="str">
        <f>IF(VLOOKUP(FACTURACION[[#This Row],[REFERENCIA]],CODINV,3,FALSE)=0,"",VLOOKUP(FACTURACION[[#This Row],[REFERENCIA]],CODINV,3,FALSE))</f>
        <v/>
      </c>
      <c r="M4013" s="12" t="str">
        <f>+VLOOKUP(FACTURACION[[#This Row],[REFERENCIA]],CODINV,4,FALSE)</f>
        <v>REGULADORES</v>
      </c>
      <c r="N4013" s="12" t="str">
        <f>+VLOOKUP(FACTURACION[[#This Row],[REFERENCIA]],CODINV,5,FALSE)</f>
        <v>HONEYWELL</v>
      </c>
      <c r="O4013" s="3">
        <v>2</v>
      </c>
      <c r="P4013" s="31">
        <v>740000</v>
      </c>
      <c r="Q4013" s="24">
        <f>+FACTURACION[[#This Row],[CANTIDAD]]*FACTURACION[[#This Row],[VR UNITARIO]]/1000</f>
        <v>1480</v>
      </c>
      <c r="R4013" s="3" t="str">
        <f>+VLOOKUP(FACTURACION[[#This Row],[NIT]],TABLACLIENTE,5,FALSE)</f>
        <v>BOGOTÁ D.C.</v>
      </c>
    </row>
    <row r="4014" spans="3:18">
      <c r="C4014" s="29">
        <v>2017</v>
      </c>
      <c r="D4014" s="32" t="s">
        <v>229</v>
      </c>
      <c r="E4014" s="32">
        <f>MONTH(FACTURACION[[#This Row],[MES]]&amp;1)</f>
        <v>1</v>
      </c>
      <c r="F4014" s="223">
        <f>DATE(FACTURACION[[#This Row],[AÑO]],FACTURACION[[#This Row],[Mes numero]],1)</f>
        <v>42736</v>
      </c>
      <c r="G4014" s="161">
        <v>12588</v>
      </c>
      <c r="H4014" s="25">
        <v>891101577</v>
      </c>
      <c r="I4014" s="3" t="str">
        <f>+VLOOKUP(FACTURACION[[#This Row],[NIT]],TABLACLIENTE,2,FALSE)</f>
        <v>ALCANOS DE COLOMBIA S.A. E.S.P</v>
      </c>
      <c r="J4014" s="26" t="s">
        <v>1001</v>
      </c>
      <c r="K4014" s="12" t="str">
        <f>+VLOOKUP(FACTURACION[[#This Row],[REFERENCIA]],CODINV,2,FALSE)</f>
        <v>REG. 1800 CPB2 1 1/4" OR 1/2" R: STD</v>
      </c>
      <c r="L4014" s="12" t="str">
        <f>IF(VLOOKUP(FACTURACION[[#This Row],[REFERENCIA]],CODINV,3,FALSE)=0,"",VLOOKUP(FACTURACION[[#This Row],[REFERENCIA]],CODINV,3,FALSE))</f>
        <v/>
      </c>
      <c r="M4014" s="12" t="str">
        <f>+VLOOKUP(FACTURACION[[#This Row],[REFERENCIA]],CODINV,4,FALSE)</f>
        <v>REGULADORES</v>
      </c>
      <c r="N4014" s="12" t="str">
        <f>+VLOOKUP(FACTURACION[[#This Row],[REFERENCIA]],CODINV,5,FALSE)</f>
        <v>HONEYWELL</v>
      </c>
      <c r="O4014" s="3">
        <v>1</v>
      </c>
      <c r="P4014" s="31">
        <v>690000</v>
      </c>
      <c r="Q4014" s="24">
        <f>+FACTURACION[[#This Row],[CANTIDAD]]*FACTURACION[[#This Row],[VR UNITARIO]]/1000</f>
        <v>690</v>
      </c>
      <c r="R4014" s="3" t="str">
        <f>+VLOOKUP(FACTURACION[[#This Row],[NIT]],TABLACLIENTE,5,FALSE)</f>
        <v>NEIVA</v>
      </c>
    </row>
    <row r="4015" spans="3:18">
      <c r="C4015" s="29">
        <v>2017</v>
      </c>
      <c r="D4015" s="32" t="s">
        <v>229</v>
      </c>
      <c r="E4015" s="32">
        <f>MONTH(FACTURACION[[#This Row],[MES]]&amp;1)</f>
        <v>1</v>
      </c>
      <c r="F4015" s="223">
        <f>DATE(FACTURACION[[#This Row],[AÑO]],FACTURACION[[#This Row],[Mes numero]],1)</f>
        <v>42736</v>
      </c>
      <c r="G4015" s="161">
        <v>12566</v>
      </c>
      <c r="H4015" s="20">
        <v>890101691</v>
      </c>
      <c r="I4015" s="26" t="str">
        <f>+VLOOKUP(FACTURACION[[#This Row],[NIT]],TABLACLIENTE,2,FALSE)</f>
        <v>GASES DEL CARIBE S.A.E.S.P. (GASCARIBE S.A E.S.P.)</v>
      </c>
      <c r="J4015" s="26" t="s">
        <v>109</v>
      </c>
      <c r="K4015" s="12" t="str">
        <f>+VLOOKUP(FACTURACION[[#This Row],[REFERENCIA]],CODINV,2,FALSE)</f>
        <v>REG. 1883 CPB2 C: 1 1/4" O: 1/2 R: STD</v>
      </c>
      <c r="L4015" s="12" t="str">
        <f>IF(VLOOKUP(FACTURACION[[#This Row],[REFERENCIA]],CODINV,3,FALSE)=0,"",VLOOKUP(FACTURACION[[#This Row],[REFERENCIA]],CODINV,3,FALSE))</f>
        <v/>
      </c>
      <c r="M4015" s="12" t="str">
        <f>+VLOOKUP(FACTURACION[[#This Row],[REFERENCIA]],CODINV,4,FALSE)</f>
        <v>REGULADORES</v>
      </c>
      <c r="N4015" s="12" t="str">
        <f>+VLOOKUP(FACTURACION[[#This Row],[REFERENCIA]],CODINV,5,FALSE)</f>
        <v>HONEYWELL</v>
      </c>
      <c r="O4015" s="3">
        <v>15</v>
      </c>
      <c r="P4015" s="31">
        <v>1138198</v>
      </c>
      <c r="Q4015" s="24">
        <f>+FACTURACION[[#This Row],[CANTIDAD]]*FACTURACION[[#This Row],[VR UNITARIO]]/1000</f>
        <v>17072.97</v>
      </c>
      <c r="R4015" s="3" t="str">
        <f>+VLOOKUP(FACTURACION[[#This Row],[NIT]],TABLACLIENTE,5,FALSE)</f>
        <v>BARRANQUILLA</v>
      </c>
    </row>
    <row r="4016" spans="3:18">
      <c r="C4016" s="29">
        <v>2017</v>
      </c>
      <c r="D4016" s="32" t="s">
        <v>229</v>
      </c>
      <c r="E4016" s="32">
        <f>MONTH(FACTURACION[[#This Row],[MES]]&amp;1)</f>
        <v>1</v>
      </c>
      <c r="F4016" s="223">
        <f>DATE(FACTURACION[[#This Row],[AÑO]],FACTURACION[[#This Row],[Mes numero]],1)</f>
        <v>42736</v>
      </c>
      <c r="G4016" s="161">
        <v>12593</v>
      </c>
      <c r="H4016" s="20">
        <v>890913321</v>
      </c>
      <c r="I4016" s="26" t="str">
        <f>+VLOOKUP(FACTURACION[[#This Row],[NIT]],TABLACLIENTE,2,FALSE)</f>
        <v>PREMAC S.A.S.</v>
      </c>
      <c r="J4016" s="26" t="s">
        <v>907</v>
      </c>
      <c r="K4016" s="12" t="str">
        <f>+VLOOKUP(FACTURACION[[#This Row],[REFERENCIA]],CODINV,2,FALSE)</f>
        <v>REG. 1813B C: 2" R: 14.5 -28" O: 5/8</v>
      </c>
      <c r="L4016" s="12" t="str">
        <f>IF(VLOOKUP(FACTURACION[[#This Row],[REFERENCIA]],CODINV,3,FALSE)=0,"",VLOOKUP(FACTURACION[[#This Row],[REFERENCIA]],CODINV,3,FALSE))</f>
        <v/>
      </c>
      <c r="M4016" s="12" t="str">
        <f>+VLOOKUP(FACTURACION[[#This Row],[REFERENCIA]],CODINV,4,FALSE)</f>
        <v>REGULADORES</v>
      </c>
      <c r="N4016" s="12" t="str">
        <f>+VLOOKUP(FACTURACION[[#This Row],[REFERENCIA]],CODINV,5,FALSE)</f>
        <v>HONEYWELL</v>
      </c>
      <c r="O4016" s="3">
        <v>1</v>
      </c>
      <c r="P4016" s="31">
        <v>2050000</v>
      </c>
      <c r="Q4016" s="24">
        <f>+FACTURACION[[#This Row],[CANTIDAD]]*FACTURACION[[#This Row],[VR UNITARIO]]/1000</f>
        <v>2050</v>
      </c>
      <c r="R4016" s="3" t="str">
        <f>+VLOOKUP(FACTURACION[[#This Row],[NIT]],TABLACLIENTE,5,FALSE)</f>
        <v>BOGOTÁ D.C.</v>
      </c>
    </row>
    <row r="4017" spans="3:18">
      <c r="C4017" s="29">
        <v>2017</v>
      </c>
      <c r="D4017" s="32" t="s">
        <v>229</v>
      </c>
      <c r="E4017" s="32">
        <f>MONTH(FACTURACION[[#This Row],[MES]]&amp;1)</f>
        <v>1</v>
      </c>
      <c r="F4017" s="223">
        <f>DATE(FACTURACION[[#This Row],[AÑO]],FACTURACION[[#This Row],[Mes numero]],1)</f>
        <v>42736</v>
      </c>
      <c r="G4017" s="161">
        <v>12583</v>
      </c>
      <c r="H4017" s="20">
        <v>890101691</v>
      </c>
      <c r="I4017" s="26" t="str">
        <f>+VLOOKUP(FACTURACION[[#This Row],[NIT]],TABLACLIENTE,2,FALSE)</f>
        <v>GASES DEL CARIBE S.A.E.S.P. (GASCARIBE S.A E.S.P.)</v>
      </c>
      <c r="J4017" s="26" t="s">
        <v>28</v>
      </c>
      <c r="K4017" s="12" t="str">
        <f>+VLOOKUP(FACTURACION[[#This Row],[REFERENCIA]],CODINV,2,FALSE)</f>
        <v>REGULADOR SR 113 3/4 R: 7-12 O:1/4</v>
      </c>
      <c r="L4017" s="12" t="str">
        <f>IF(VLOOKUP(FACTURACION[[#This Row],[REFERENCIA]],CODINV,3,FALSE)=0,"",VLOOKUP(FACTURACION[[#This Row],[REFERENCIA]],CODINV,3,FALSE))</f>
        <v/>
      </c>
      <c r="M4017" s="12" t="str">
        <f>+VLOOKUP(FACTURACION[[#This Row],[REFERENCIA]],CODINV,4,FALSE)</f>
        <v>REGULADORES</v>
      </c>
      <c r="N4017" s="12" t="str">
        <f>+VLOOKUP(FACTURACION[[#This Row],[REFERENCIA]],CODINV,5,FALSE)</f>
        <v>HONEYWELL</v>
      </c>
      <c r="O4017" s="3">
        <v>50</v>
      </c>
      <c r="P4017" s="31">
        <v>119850</v>
      </c>
      <c r="Q4017" s="24">
        <f>+FACTURACION[[#This Row],[CANTIDAD]]*FACTURACION[[#This Row],[VR UNITARIO]]/1000</f>
        <v>5992.5</v>
      </c>
      <c r="R4017" s="3" t="str">
        <f>+VLOOKUP(FACTURACION[[#This Row],[NIT]],TABLACLIENTE,5,FALSE)</f>
        <v>BARRANQUILLA</v>
      </c>
    </row>
    <row r="4018" spans="3:18">
      <c r="C4018" s="29">
        <v>2017</v>
      </c>
      <c r="D4018" s="32" t="s">
        <v>229</v>
      </c>
      <c r="E4018" s="32">
        <f>MONTH(FACTURACION[[#This Row],[MES]]&amp;1)</f>
        <v>1</v>
      </c>
      <c r="F4018" s="223">
        <f>DATE(FACTURACION[[#This Row],[AÑO]],FACTURACION[[#This Row],[Mes numero]],1)</f>
        <v>42736</v>
      </c>
      <c r="G4018" s="161">
        <v>12581</v>
      </c>
      <c r="H4018" s="20">
        <v>890500726</v>
      </c>
      <c r="I4018" s="26" t="str">
        <f>+VLOOKUP(FACTURACION[[#This Row],[NIT]],TABLACLIENTE,2,FALSE)</f>
        <v>NORTESANTANDEREANA DE GAS S.A. E.S.P (NORGAS S.A. E.S.P.)</v>
      </c>
      <c r="J4018" s="26" t="s">
        <v>28</v>
      </c>
      <c r="K4018" s="12" t="str">
        <f>+VLOOKUP(FACTURACION[[#This Row],[REFERENCIA]],CODINV,2,FALSE)</f>
        <v>REGULADOR SR 113 3/4 R: 7-12 O:1/4</v>
      </c>
      <c r="L4018" s="12" t="str">
        <f>IF(VLOOKUP(FACTURACION[[#This Row],[REFERENCIA]],CODINV,3,FALSE)=0,"",VLOOKUP(FACTURACION[[#This Row],[REFERENCIA]],CODINV,3,FALSE))</f>
        <v/>
      </c>
      <c r="M4018" s="12" t="str">
        <f>+VLOOKUP(FACTURACION[[#This Row],[REFERENCIA]],CODINV,4,FALSE)</f>
        <v>REGULADORES</v>
      </c>
      <c r="N4018" s="12" t="str">
        <f>+VLOOKUP(FACTURACION[[#This Row],[REFERENCIA]],CODINV,5,FALSE)</f>
        <v>HONEYWELL</v>
      </c>
      <c r="O4018" s="3">
        <v>2</v>
      </c>
      <c r="P4018" s="31">
        <v>151900</v>
      </c>
      <c r="Q4018" s="24">
        <f>+FACTURACION[[#This Row],[CANTIDAD]]*FACTURACION[[#This Row],[VR UNITARIO]]/1000</f>
        <v>303.8</v>
      </c>
      <c r="R4018" s="3" t="str">
        <f>+VLOOKUP(FACTURACION[[#This Row],[NIT]],TABLACLIENTE,5,FALSE)</f>
        <v>BUCARAMANGA</v>
      </c>
    </row>
    <row r="4019" spans="3:18">
      <c r="C4019" s="29">
        <v>2017</v>
      </c>
      <c r="D4019" s="32" t="s">
        <v>229</v>
      </c>
      <c r="E4019" s="32">
        <f>MONTH(FACTURACION[[#This Row],[MES]]&amp;1)</f>
        <v>1</v>
      </c>
      <c r="F4019" s="223">
        <f>DATE(FACTURACION[[#This Row],[AÑO]],FACTURACION[[#This Row],[Mes numero]],1)</f>
        <v>42736</v>
      </c>
      <c r="G4019" s="161">
        <v>12589</v>
      </c>
      <c r="H4019" s="20">
        <v>890101691</v>
      </c>
      <c r="I4019" s="26" t="str">
        <f>+VLOOKUP(FACTURACION[[#This Row],[NIT]],TABLACLIENTE,2,FALSE)</f>
        <v>GASES DEL CARIBE S.A.E.S.P. (GASCARIBE S.A E.S.P.)</v>
      </c>
      <c r="J4019" s="26" t="s">
        <v>714</v>
      </c>
      <c r="K4019" s="12" t="str">
        <f>+VLOOKUP(FACTURACION[[#This Row],[REFERENCIA]],CODINV,2,FALSE)</f>
        <v>PILOTO ZSC 100</v>
      </c>
      <c r="L4019" s="12" t="str">
        <f>IF(VLOOKUP(FACTURACION[[#This Row],[REFERENCIA]],CODINV,3,FALSE)=0,"",VLOOKUP(FACTURACION[[#This Row],[REFERENCIA]],CODINV,3,FALSE))</f>
        <v>RRAC102A1A1A1</v>
      </c>
      <c r="M4019" s="12" t="str">
        <f>+VLOOKUP(FACTURACION[[#This Row],[REFERENCIA]],CODINV,4,FALSE)</f>
        <v>REGULADORES</v>
      </c>
      <c r="N4019" s="12" t="str">
        <f>+VLOOKUP(FACTURACION[[#This Row],[REFERENCIA]],CODINV,5,FALSE)</f>
        <v>HONEYWELL</v>
      </c>
      <c r="O4019" s="3">
        <v>1</v>
      </c>
      <c r="P4019" s="31">
        <v>1718870</v>
      </c>
      <c r="Q4019" s="24">
        <f>+FACTURACION[[#This Row],[CANTIDAD]]*FACTURACION[[#This Row],[VR UNITARIO]]/1000</f>
        <v>1718.87</v>
      </c>
      <c r="R4019" s="3" t="str">
        <f>+VLOOKUP(FACTURACION[[#This Row],[NIT]],TABLACLIENTE,5,FALSE)</f>
        <v>BARRANQUILLA</v>
      </c>
    </row>
    <row r="4020" spans="3:18">
      <c r="C4020" s="29">
        <v>2017</v>
      </c>
      <c r="D4020" s="32" t="s">
        <v>229</v>
      </c>
      <c r="E4020" s="32">
        <f>MONTH(FACTURACION[[#This Row],[MES]]&amp;1)</f>
        <v>1</v>
      </c>
      <c r="F4020" s="223">
        <f>DATE(FACTURACION[[#This Row],[AÑO]],FACTURACION[[#This Row],[Mes numero]],1)</f>
        <v>42736</v>
      </c>
      <c r="G4020" s="161">
        <v>12574</v>
      </c>
      <c r="H4020" s="20">
        <v>900950504</v>
      </c>
      <c r="I4020" s="26" t="str">
        <f>+VLOOKUP(FACTURACION[[#This Row],[NIT]],TABLACLIENTE,2,FALSE)</f>
        <v>DAMASA DE COLOMBIA S A S</v>
      </c>
      <c r="J4020" s="26" t="s">
        <v>1</v>
      </c>
      <c r="K4020" s="12" t="str">
        <f>+VLOOKUP(FACTURACION[[#This Row],[REFERENCIA]],CODINV,2,FALSE)</f>
        <v>RES 12-28" W.C. BLANCO</v>
      </c>
      <c r="L4020" s="12" t="str">
        <f>IF(VLOOKUP(FACTURACION[[#This Row],[REFERENCIA]],CODINV,3,FALSE)=0,"",VLOOKUP(FACTURACION[[#This Row],[REFERENCIA]],CODINV,3,FALSE))</f>
        <v>70017P060</v>
      </c>
      <c r="M4020" s="12" t="str">
        <f>+VLOOKUP(FACTURACION[[#This Row],[REFERENCIA]],CODINV,4,FALSE)</f>
        <v>REPUESTOS Y ACCESORIOS</v>
      </c>
      <c r="N4020" s="12" t="str">
        <f>+VLOOKUP(FACTURACION[[#This Row],[REFERENCIA]],CODINV,5,FALSE)</f>
        <v>HONEYWELL</v>
      </c>
      <c r="O4020" s="3">
        <v>4</v>
      </c>
      <c r="P4020" s="31">
        <v>12000</v>
      </c>
      <c r="Q4020" s="24">
        <f>+FACTURACION[[#This Row],[CANTIDAD]]*FACTURACION[[#This Row],[VR UNITARIO]]/1000</f>
        <v>48</v>
      </c>
      <c r="R4020" s="3" t="str">
        <f>+VLOOKUP(FACTURACION[[#This Row],[NIT]],TABLACLIENTE,5,FALSE)</f>
        <v>BOGOTÁ D.C.</v>
      </c>
    </row>
    <row r="4021" spans="3:18">
      <c r="C4021" s="29">
        <v>2017</v>
      </c>
      <c r="D4021" s="32" t="s">
        <v>229</v>
      </c>
      <c r="E4021" s="32">
        <f>MONTH(FACTURACION[[#This Row],[MES]]&amp;1)</f>
        <v>1</v>
      </c>
      <c r="F4021" s="223">
        <f>DATE(FACTURACION[[#This Row],[AÑO]],FACTURACION[[#This Row],[Mes numero]],1)</f>
        <v>42736</v>
      </c>
      <c r="G4021" s="161">
        <v>12594</v>
      </c>
      <c r="H4021" s="20">
        <v>860510723</v>
      </c>
      <c r="I4021" s="26" t="str">
        <f>+VLOOKUP(FACTURACION[[#This Row],[NIT]],TABLACLIENTE,2,FALSE)</f>
        <v>SAENA DE COLOMBIA S.A.</v>
      </c>
      <c r="J4021" s="26" t="s">
        <v>3</v>
      </c>
      <c r="K4021" s="12" t="str">
        <f>+VLOOKUP(FACTURACION[[#This Row],[REFERENCIA]],CODINV,2,FALSE)</f>
        <v>RES 24-48" W.C. ROJO</v>
      </c>
      <c r="L4021" s="12" t="str">
        <f>IF(VLOOKUP(FACTURACION[[#This Row],[REFERENCIA]],CODINV,3,FALSE)=0,"",VLOOKUP(FACTURACION[[#This Row],[REFERENCIA]],CODINV,3,FALSE))</f>
        <v>70017P082</v>
      </c>
      <c r="M4021" s="12" t="str">
        <f>+VLOOKUP(FACTURACION[[#This Row],[REFERENCIA]],CODINV,4,FALSE)</f>
        <v>REPUESTOS Y ACCESORIOS</v>
      </c>
      <c r="N4021" s="12" t="str">
        <f>+VLOOKUP(FACTURACION[[#This Row],[REFERENCIA]],CODINV,5,FALSE)</f>
        <v>HONEYWELL</v>
      </c>
      <c r="O4021" s="3">
        <v>5</v>
      </c>
      <c r="P4021" s="31">
        <v>12000</v>
      </c>
      <c r="Q4021" s="24">
        <f>+FACTURACION[[#This Row],[CANTIDAD]]*FACTURACION[[#This Row],[VR UNITARIO]]/1000</f>
        <v>60</v>
      </c>
      <c r="R4021" s="3" t="str">
        <f>+VLOOKUP(FACTURACION[[#This Row],[NIT]],TABLACLIENTE,5,FALSE)</f>
        <v>BOGOTÁ D.C.</v>
      </c>
    </row>
    <row r="4022" spans="3:18">
      <c r="C4022" s="29">
        <v>2017</v>
      </c>
      <c r="D4022" s="32" t="s">
        <v>229</v>
      </c>
      <c r="E4022" s="32">
        <f>MONTH(FACTURACION[[#This Row],[MES]]&amp;1)</f>
        <v>1</v>
      </c>
      <c r="F4022" s="223">
        <f>DATE(FACTURACION[[#This Row],[AÑO]],FACTURACION[[#This Row],[Mes numero]],1)</f>
        <v>42736</v>
      </c>
      <c r="G4022" s="161">
        <v>12574</v>
      </c>
      <c r="H4022" s="20">
        <v>900950504</v>
      </c>
      <c r="I4022" s="26" t="str">
        <f>+VLOOKUP(FACTURACION[[#This Row],[NIT]],TABLACLIENTE,2,FALSE)</f>
        <v>DAMASA DE COLOMBIA S A S</v>
      </c>
      <c r="J4022" s="26" t="s">
        <v>252</v>
      </c>
      <c r="K4022" s="12" t="str">
        <f>+VLOOKUP(FACTURACION[[#This Row],[REFERENCIA]],CODINV,2,FALSE)</f>
        <v>RES 42-2" PSIG ROJO-ROJO</v>
      </c>
      <c r="L4022" s="12" t="str">
        <f>IF(VLOOKUP(FACTURACION[[#This Row],[REFERENCIA]],CODINV,3,FALSE)=0,"",VLOOKUP(FACTURACION[[#This Row],[REFERENCIA]],CODINV,3,FALSE))</f>
        <v>70017P049</v>
      </c>
      <c r="M4022" s="12" t="str">
        <f>+VLOOKUP(FACTURACION[[#This Row],[REFERENCIA]],CODINV,4,FALSE)</f>
        <v>REPUESTOS Y ACCESORIOS</v>
      </c>
      <c r="N4022" s="12" t="str">
        <f>+VLOOKUP(FACTURACION[[#This Row],[REFERENCIA]],CODINV,5,FALSE)</f>
        <v>HONEYWELL</v>
      </c>
      <c r="O4022" s="3">
        <v>4</v>
      </c>
      <c r="P4022" s="31">
        <v>12000</v>
      </c>
      <c r="Q4022" s="24">
        <f>+FACTURACION[[#This Row],[CANTIDAD]]*FACTURACION[[#This Row],[VR UNITARIO]]/1000</f>
        <v>48</v>
      </c>
      <c r="R4022" s="3" t="str">
        <f>+VLOOKUP(FACTURACION[[#This Row],[NIT]],TABLACLIENTE,5,FALSE)</f>
        <v>BOGOTÁ D.C.</v>
      </c>
    </row>
    <row r="4023" spans="3:18">
      <c r="C4023" s="29">
        <v>2017</v>
      </c>
      <c r="D4023" s="32" t="s">
        <v>229</v>
      </c>
      <c r="E4023" s="32">
        <f>MONTH(FACTURACION[[#This Row],[MES]]&amp;1)</f>
        <v>1</v>
      </c>
      <c r="F4023" s="223">
        <f>DATE(FACTURACION[[#This Row],[AÑO]],FACTURACION[[#This Row],[Mes numero]],1)</f>
        <v>42736</v>
      </c>
      <c r="G4023" s="161">
        <v>12577</v>
      </c>
      <c r="H4023" s="20">
        <v>900103215</v>
      </c>
      <c r="I4023" s="26" t="str">
        <f>+VLOOKUP(FACTURACION[[#This Row],[NIT]],TABLACLIENTE,2,FALSE)</f>
        <v>ACTIVIDADES Y SERVICIOS DE CONSTRUCCION LTDA (ACSECO LTDA.)</v>
      </c>
      <c r="J4023" s="2" t="s">
        <v>591</v>
      </c>
      <c r="K4023" s="12" t="str">
        <f>+VLOOKUP(FACTURACION[[#This Row],[REFERENCIA]],CODINV,2,FALSE)</f>
        <v>SPRING ZSC PILOT CODE WH/100-225</v>
      </c>
      <c r="L4023" s="12" t="str">
        <f>IF(VLOOKUP(FACTURACION[[#This Row],[REFERENCIA]],CODINV,3,FALSE)=0,"",VLOOKUP(FACTURACION[[#This Row],[REFERENCIA]],CODINV,3,FALSE))</f>
        <v>71411P009</v>
      </c>
      <c r="M4023" s="12" t="str">
        <f>+VLOOKUP(FACTURACION[[#This Row],[REFERENCIA]],CODINV,4,FALSE)</f>
        <v>REPUESTOS Y ACCESORIOS</v>
      </c>
      <c r="N4023" s="12" t="str">
        <f>+VLOOKUP(FACTURACION[[#This Row],[REFERENCIA]],CODINV,5,FALSE)</f>
        <v>HONEYWELL</v>
      </c>
      <c r="O4023" s="3">
        <v>2</v>
      </c>
      <c r="P4023" s="31">
        <v>25000</v>
      </c>
      <c r="Q4023" s="24">
        <f>+FACTURACION[[#This Row],[CANTIDAD]]*FACTURACION[[#This Row],[VR UNITARIO]]/1000</f>
        <v>50</v>
      </c>
      <c r="R4023" s="3" t="str">
        <f>+VLOOKUP(FACTURACION[[#This Row],[NIT]],TABLACLIENTE,5,FALSE)</f>
        <v>BOGOTÁ D.C.</v>
      </c>
    </row>
    <row r="4024" spans="3:18">
      <c r="C4024" s="29">
        <v>2017</v>
      </c>
      <c r="D4024" s="32" t="s">
        <v>229</v>
      </c>
      <c r="E4024" s="32">
        <f>MONTH(FACTURACION[[#This Row],[MES]]&amp;1)</f>
        <v>1</v>
      </c>
      <c r="F4024" s="223">
        <f>DATE(FACTURACION[[#This Row],[AÑO]],FACTURACION[[#This Row],[Mes numero]],1)</f>
        <v>42736</v>
      </c>
      <c r="G4024" s="161">
        <v>12601</v>
      </c>
      <c r="H4024" s="20">
        <v>830023853</v>
      </c>
      <c r="I4024" s="26" t="str">
        <f>+VLOOKUP(FACTURACION[[#This Row],[NIT]],TABLACLIENTE,2,FALSE)</f>
        <v>SURPETROIL S A S</v>
      </c>
      <c r="J4024" s="26" t="s">
        <v>61</v>
      </c>
      <c r="K4024" s="12" t="str">
        <f>+VLOOKUP(FACTURACION[[#This Row],[REFERENCIA]],CODINV,2,FALSE)</f>
        <v>MANGA 2" S300 H7</v>
      </c>
      <c r="L4024" s="12" t="str">
        <f>IF(VLOOKUP(FACTURACION[[#This Row],[REFERENCIA]],CODINV,3,FALSE)=0,"",VLOOKUP(FACTURACION[[#This Row],[REFERENCIA]],CODINV,3,FALSE))</f>
        <v>73404P002</v>
      </c>
      <c r="M4024" s="12" t="str">
        <f>+VLOOKUP(FACTURACION[[#This Row],[REFERENCIA]],CODINV,4,FALSE)</f>
        <v>MANGAS</v>
      </c>
      <c r="N4024" s="12" t="str">
        <f>+VLOOKUP(FACTURACION[[#This Row],[REFERENCIA]],CODINV,5,FALSE)</f>
        <v>HONEYWELL</v>
      </c>
      <c r="O4024" s="3">
        <v>5</v>
      </c>
      <c r="P4024" s="31">
        <v>450000</v>
      </c>
      <c r="Q4024" s="24">
        <f>+FACTURACION[[#This Row],[CANTIDAD]]*FACTURACION[[#This Row],[VR UNITARIO]]/1000</f>
        <v>2250</v>
      </c>
      <c r="R4024" s="3" t="str">
        <f>+VLOOKUP(FACTURACION[[#This Row],[NIT]],TABLACLIENTE,5,FALSE)</f>
        <v>BOGOTÁ D.C.</v>
      </c>
    </row>
    <row r="4025" spans="3:18">
      <c r="C4025" s="29">
        <v>2017</v>
      </c>
      <c r="D4025" s="32" t="s">
        <v>229</v>
      </c>
      <c r="E4025" s="32">
        <f>MONTH(FACTURACION[[#This Row],[MES]]&amp;1)</f>
        <v>1</v>
      </c>
      <c r="F4025" s="223">
        <f>DATE(FACTURACION[[#This Row],[AÑO]],FACTURACION[[#This Row],[Mes numero]],1)</f>
        <v>42736</v>
      </c>
      <c r="G4025" s="161">
        <v>12605</v>
      </c>
      <c r="H4025" s="20">
        <v>890400869</v>
      </c>
      <c r="I4025" s="26" t="str">
        <f>+VLOOKUP(FACTURACION[[#This Row],[NIT]],TABLACLIENTE,2,FALSE)</f>
        <v>SURTIDORA DE GAS DEL CARIBE S.A. E.S.P. (SURTIGAS S.A. E.S.P.)</v>
      </c>
      <c r="J4025" s="26" t="s">
        <v>61</v>
      </c>
      <c r="K4025" s="12" t="str">
        <f>+VLOOKUP(FACTURACION[[#This Row],[REFERENCIA]],CODINV,2,FALSE)</f>
        <v>MANGA 2" S300 H7</v>
      </c>
      <c r="L4025" s="12" t="str">
        <f>IF(VLOOKUP(FACTURACION[[#This Row],[REFERENCIA]],CODINV,3,FALSE)=0,"",VLOOKUP(FACTURACION[[#This Row],[REFERENCIA]],CODINV,3,FALSE))</f>
        <v>73404P002</v>
      </c>
      <c r="M4025" s="12" t="str">
        <f>+VLOOKUP(FACTURACION[[#This Row],[REFERENCIA]],CODINV,4,FALSE)</f>
        <v>MANGAS</v>
      </c>
      <c r="N4025" s="12" t="str">
        <f>+VLOOKUP(FACTURACION[[#This Row],[REFERENCIA]],CODINV,5,FALSE)</f>
        <v>HONEYWELL</v>
      </c>
      <c r="O4025" s="3">
        <v>30</v>
      </c>
      <c r="P4025" s="31">
        <v>449985.24</v>
      </c>
      <c r="Q4025" s="24">
        <f>+FACTURACION[[#This Row],[CANTIDAD]]*FACTURACION[[#This Row],[VR UNITARIO]]/1000</f>
        <v>13499.557199999999</v>
      </c>
      <c r="R4025" s="3" t="str">
        <f>+VLOOKUP(FACTURACION[[#This Row],[NIT]],TABLACLIENTE,5,FALSE)</f>
        <v>CARTAGENA</v>
      </c>
    </row>
    <row r="4026" spans="3:18">
      <c r="C4026" s="29">
        <v>2017</v>
      </c>
      <c r="D4026" s="32" t="s">
        <v>229</v>
      </c>
      <c r="E4026" s="32">
        <f>MONTH(FACTURACION[[#This Row],[MES]]&amp;1)</f>
        <v>1</v>
      </c>
      <c r="F4026" s="223">
        <f>DATE(FACTURACION[[#This Row],[AÑO]],FACTURACION[[#This Row],[Mes numero]],1)</f>
        <v>42736</v>
      </c>
      <c r="G4026" s="161">
        <v>12604</v>
      </c>
      <c r="H4026" s="20">
        <v>890208316</v>
      </c>
      <c r="I4026" s="26" t="str">
        <f>+VLOOKUP(FACTURACION[[#This Row],[NIT]],TABLACLIENTE,2,FALSE)</f>
        <v xml:space="preserve">METROGAS DE COLOMBIA S.A. E.S.P.  (METROGAS S.A. E.S.P)
</v>
      </c>
      <c r="J4026" s="26" t="s">
        <v>200</v>
      </c>
      <c r="K4026" s="12" t="str">
        <f>+VLOOKUP(FACTURACION[[#This Row],[REFERENCIA]],CODINV,2,FALSE)</f>
        <v>MANIFOLD PLUG KIT</v>
      </c>
      <c r="L4026" s="12" t="str">
        <f>IF(VLOOKUP(FACTURACION[[#This Row],[REFERENCIA]],CODINV,3,FALSE)=0,"",VLOOKUP(FACTURACION[[#This Row],[REFERENCIA]],CODINV,3,FALSE))</f>
        <v>74036K001</v>
      </c>
      <c r="M4026" s="12" t="str">
        <f>+VLOOKUP(FACTURACION[[#This Row],[REFERENCIA]],CODINV,4,FALSE)</f>
        <v>REPUESTOS Y ACCESORIOS</v>
      </c>
      <c r="N4026" s="12" t="str">
        <f>+VLOOKUP(FACTURACION[[#This Row],[REFERENCIA]],CODINV,5,FALSE)</f>
        <v>HONEYWELL</v>
      </c>
      <c r="O4026" s="3">
        <v>10</v>
      </c>
      <c r="P4026" s="31">
        <v>40000</v>
      </c>
      <c r="Q4026" s="24">
        <f>+FACTURACION[[#This Row],[CANTIDAD]]*FACTURACION[[#This Row],[VR UNITARIO]]/1000</f>
        <v>400</v>
      </c>
      <c r="R4026" s="3" t="str">
        <f>+VLOOKUP(FACTURACION[[#This Row],[NIT]],TABLACLIENTE,5,FALSE)</f>
        <v>FLORIDABLANCA</v>
      </c>
    </row>
    <row r="4027" spans="3:18">
      <c r="C4027" s="29">
        <v>2017</v>
      </c>
      <c r="D4027" s="32" t="s">
        <v>229</v>
      </c>
      <c r="E4027" s="32">
        <f>MONTH(FACTURACION[[#This Row],[MES]]&amp;1)</f>
        <v>1</v>
      </c>
      <c r="F4027" s="223">
        <f>DATE(FACTURACION[[#This Row],[AÑO]],FACTURACION[[#This Row],[Mes numero]],1)</f>
        <v>42736</v>
      </c>
      <c r="G4027" s="161">
        <v>12611</v>
      </c>
      <c r="H4027" s="20">
        <v>890908643</v>
      </c>
      <c r="I4027" s="26" t="str">
        <f>+VLOOKUP(FACTURACION[[#This Row],[NIT]],TABLACLIENTE,2,FALSE)</f>
        <v>GASES DE ANTIOQUIA S.A. E.S.P.  (GAS ANTIOQUIA S.A. E.S.P.)</v>
      </c>
      <c r="J4027" s="26" t="s">
        <v>333</v>
      </c>
      <c r="K4027" s="12" t="str">
        <f>+VLOOKUP(FACTURACION[[#This Row],[REFERENCIA]],CODINV,2,FALSE)</f>
        <v>CONECT MANGUERA 2 1/4" ACME X 1 1/4"</v>
      </c>
      <c r="L4027" s="12" t="str">
        <f>IF(VLOOKUP(FACTURACION[[#This Row],[REFERENCIA]],CODINV,3,FALSE)=0,"",VLOOKUP(FACTURACION[[#This Row],[REFERENCIA]],CODINV,3,FALSE))</f>
        <v/>
      </c>
      <c r="M4027" s="12" t="str">
        <f>+VLOOKUP(FACTURACION[[#This Row],[REFERENCIA]],CODINV,4,FALSE)</f>
        <v>REPUESTOS Y ACCESORIOS</v>
      </c>
      <c r="N4027" s="12" t="str">
        <f>+VLOOKUP(FACTURACION[[#This Row],[REFERENCIA]],CODINV,5,FALSE)</f>
        <v>FISHER</v>
      </c>
      <c r="O4027" s="3">
        <v>1</v>
      </c>
      <c r="P4027" s="31">
        <v>45000</v>
      </c>
      <c r="Q4027" s="24">
        <f>+FACTURACION[[#This Row],[CANTIDAD]]*FACTURACION[[#This Row],[VR UNITARIO]]/1000</f>
        <v>45</v>
      </c>
      <c r="R4027" s="3" t="str">
        <f>+VLOOKUP(FACTURACION[[#This Row],[NIT]],TABLACLIENTE,5,FALSE)</f>
        <v>MEDELLIN</v>
      </c>
    </row>
    <row r="4028" spans="3:18">
      <c r="C4028" s="29">
        <v>2017</v>
      </c>
      <c r="D4028" s="32" t="s">
        <v>229</v>
      </c>
      <c r="E4028" s="32">
        <f>MONTH(FACTURACION[[#This Row],[MES]]&amp;1)</f>
        <v>1</v>
      </c>
      <c r="F4028" s="223">
        <f>DATE(FACTURACION[[#This Row],[AÑO]],FACTURACION[[#This Row],[Mes numero]],1)</f>
        <v>42736</v>
      </c>
      <c r="G4028" s="161">
        <v>12609</v>
      </c>
      <c r="H4028" s="25">
        <v>900396759</v>
      </c>
      <c r="I4028" s="3" t="str">
        <f>+VLOOKUP(FACTURACION[[#This Row],[NIT]],TABLACLIENTE,2,FALSE)</f>
        <v>CHILCO DISTRIBUIDORA DE GAS Y ENERGIA S.A.S. E.S.P.</v>
      </c>
      <c r="J4028" s="26" t="s">
        <v>335</v>
      </c>
      <c r="K4028" s="12" t="str">
        <f>+VLOOKUP(FACTURACION[[#This Row],[REFERENCIA]],CODINV,2,FALSE)</f>
        <v>CONECT MANGUERA 1 1/4" ACME X 1/2"</v>
      </c>
      <c r="L4028" s="12" t="str">
        <f>IF(VLOOKUP(FACTURACION[[#This Row],[REFERENCIA]],CODINV,3,FALSE)=0,"",VLOOKUP(FACTURACION[[#This Row],[REFERENCIA]],CODINV,3,FALSE))</f>
        <v/>
      </c>
      <c r="M4028" s="12" t="str">
        <f>+VLOOKUP(FACTURACION[[#This Row],[REFERENCIA]],CODINV,4,FALSE)</f>
        <v>REPUESTOS Y ACCESORIOS</v>
      </c>
      <c r="N4028" s="12" t="str">
        <f>+VLOOKUP(FACTURACION[[#This Row],[REFERENCIA]],CODINV,5,FALSE)</f>
        <v>FISHER</v>
      </c>
      <c r="O4028" s="3">
        <v>3</v>
      </c>
      <c r="P4028" s="31">
        <v>40000</v>
      </c>
      <c r="Q4028" s="24">
        <f>+FACTURACION[[#This Row],[CANTIDAD]]*FACTURACION[[#This Row],[VR UNITARIO]]/1000</f>
        <v>120</v>
      </c>
      <c r="R4028" s="3" t="str">
        <f>+VLOOKUP(FACTURACION[[#This Row],[NIT]],TABLACLIENTE,5,FALSE)</f>
        <v>BOGOTÁ D.C.</v>
      </c>
    </row>
    <row r="4029" spans="3:18">
      <c r="C4029" s="29">
        <v>2017</v>
      </c>
      <c r="D4029" s="32" t="s">
        <v>229</v>
      </c>
      <c r="E4029" s="32">
        <f>MONTH(FACTURACION[[#This Row],[MES]]&amp;1)</f>
        <v>1</v>
      </c>
      <c r="F4029" s="223">
        <f>DATE(FACTURACION[[#This Row],[AÑO]],FACTURACION[[#This Row],[Mes numero]],1)</f>
        <v>42736</v>
      </c>
      <c r="G4029" s="161">
        <v>12576</v>
      </c>
      <c r="H4029" s="25">
        <v>900396759</v>
      </c>
      <c r="I4029" s="3" t="str">
        <f>+VLOOKUP(FACTURACION[[#This Row],[NIT]],TABLACLIENTE,2,FALSE)</f>
        <v>CHILCO DISTRIBUIDORA DE GAS Y ENERGIA S.A.S. E.S.P.</v>
      </c>
      <c r="J4029" s="26" t="s">
        <v>403</v>
      </c>
      <c r="K4029" s="12" t="str">
        <f>+VLOOKUP(FACTURACION[[#This Row],[REFERENCIA]],CODINV,2,FALSE)</f>
        <v>VALVULA SELENOIDE 1 1/2"</v>
      </c>
      <c r="L4029" s="12" t="str">
        <f>IF(VLOOKUP(FACTURACION[[#This Row],[REFERENCIA]],CODINV,3,FALSE)=0,"",VLOOKUP(FACTURACION[[#This Row],[REFERENCIA]],CODINV,3,FALSE))</f>
        <v>73218BN87NOOYY</v>
      </c>
      <c r="M4029" s="12" t="str">
        <f>+VLOOKUP(FACTURACION[[#This Row],[REFERENCIA]],CODINV,4,FALSE)</f>
        <v>VÁLVULAS Y MULTIVÁLVULAS</v>
      </c>
      <c r="N4029" s="12" t="str">
        <f>+VLOOKUP(FACTURACION[[#This Row],[REFERENCIA]],CODINV,5,FALSE)</f>
        <v>RED SEAL MEASUREMENT</v>
      </c>
      <c r="O4029" s="3">
        <v>1</v>
      </c>
      <c r="P4029" s="31">
        <v>1020000</v>
      </c>
      <c r="Q4029" s="24">
        <f>+FACTURACION[[#This Row],[CANTIDAD]]*FACTURACION[[#This Row],[VR UNITARIO]]/1000</f>
        <v>1020</v>
      </c>
      <c r="R4029" s="3" t="str">
        <f>+VLOOKUP(FACTURACION[[#This Row],[NIT]],TABLACLIENTE,5,FALSE)</f>
        <v>BOGOTÁ D.C.</v>
      </c>
    </row>
    <row r="4030" spans="3:18">
      <c r="C4030" s="29">
        <v>2017</v>
      </c>
      <c r="D4030" s="32" t="s">
        <v>229</v>
      </c>
      <c r="E4030" s="32">
        <f>MONTH(FACTURACION[[#This Row],[MES]]&amp;1)</f>
        <v>1</v>
      </c>
      <c r="F4030" s="223">
        <f>DATE(FACTURACION[[#This Row],[AÑO]],FACTURACION[[#This Row],[Mes numero]],1)</f>
        <v>42736</v>
      </c>
      <c r="G4030" s="161">
        <v>12598</v>
      </c>
      <c r="H4030" s="20">
        <v>890500726</v>
      </c>
      <c r="I4030" s="26" t="str">
        <f>+VLOOKUP(FACTURACION[[#This Row],[NIT]],TABLACLIENTE,2,FALSE)</f>
        <v>NORTESANTANDEREANA DE GAS S.A. E.S.P (NORGAS S.A. E.S.P.)</v>
      </c>
      <c r="J4030" s="26" t="s">
        <v>993</v>
      </c>
      <c r="K4030" s="12" t="str">
        <f>+VLOOKUP(FACTURACION[[#This Row],[REFERENCIA]],CODINV,2,FALSE)</f>
        <v>VALVULA BY PASS 2"</v>
      </c>
      <c r="L4030" s="12" t="str">
        <f>IF(VLOOKUP(FACTURACION[[#This Row],[REFERENCIA]],CODINV,3,FALSE)=0,"",VLOOKUP(FACTURACION[[#This Row],[REFERENCIA]],CODINV,3,FALSE))</f>
        <v/>
      </c>
      <c r="M4030" s="12" t="str">
        <f>+VLOOKUP(FACTURACION[[#This Row],[REFERENCIA]],CODINV,4,FALSE)</f>
        <v>VÁLVULAS Y MULTIVÁLVULAS</v>
      </c>
      <c r="N4030" s="12" t="str">
        <f>+VLOOKUP(FACTURACION[[#This Row],[REFERENCIA]],CODINV,5,FALSE)</f>
        <v>REGO</v>
      </c>
      <c r="O4030" s="3">
        <v>1</v>
      </c>
      <c r="P4030" s="31">
        <v>1610436</v>
      </c>
      <c r="Q4030" s="24">
        <f>+FACTURACION[[#This Row],[CANTIDAD]]*FACTURACION[[#This Row],[VR UNITARIO]]/1000</f>
        <v>1610.4359999999999</v>
      </c>
      <c r="R4030" s="3" t="str">
        <f>+VLOOKUP(FACTURACION[[#This Row],[NIT]],TABLACLIENTE,5,FALSE)</f>
        <v>BUCARAMANGA</v>
      </c>
    </row>
    <row r="4031" spans="3:18">
      <c r="C4031" s="29">
        <v>2017</v>
      </c>
      <c r="D4031" s="32" t="s">
        <v>229</v>
      </c>
      <c r="E4031" s="32">
        <f>MONTH(FACTURACION[[#This Row],[MES]]&amp;1)</f>
        <v>1</v>
      </c>
      <c r="F4031" s="223">
        <f>DATE(FACTURACION[[#This Row],[AÑO]],FACTURACION[[#This Row],[Mes numero]],1)</f>
        <v>42736</v>
      </c>
      <c r="G4031" s="161">
        <v>12578</v>
      </c>
      <c r="H4031" s="20">
        <v>800074033</v>
      </c>
      <c r="I4031" s="26" t="str">
        <f>+VLOOKUP(FACTURACION[[#This Row],[NIT]],TABLACLIENTE,2,FALSE)</f>
        <v>COMPAÑIAS ASOCIADAS DE GAS S.A. E.S.P (ASOGAS SA ESP)</v>
      </c>
      <c r="J4031" s="26" t="s">
        <v>86</v>
      </c>
      <c r="K4031" s="12" t="str">
        <f>+VLOOKUP(FACTURACION[[#This Row],[REFERENCIA]],CODINV,2,FALSE)</f>
        <v>REGULADOR 2A ETAPA 1/2 NPT</v>
      </c>
      <c r="L4031" s="12" t="str">
        <f>IF(VLOOKUP(FACTURACION[[#This Row],[REFERENCIA]],CODINV,3,FALSE)=0,"",VLOOKUP(FACTURACION[[#This Row],[REFERENCIA]],CODINV,3,FALSE))</f>
        <v>LV4403B4</v>
      </c>
      <c r="M4031" s="12" t="str">
        <f>+VLOOKUP(FACTURACION[[#This Row],[REFERENCIA]],CODINV,4,FALSE)</f>
        <v>REGULADORES</v>
      </c>
      <c r="N4031" s="12" t="str">
        <f>+VLOOKUP(FACTURACION[[#This Row],[REFERENCIA]],CODINV,5,FALSE)</f>
        <v>REGO</v>
      </c>
      <c r="O4031" s="3">
        <v>1</v>
      </c>
      <c r="P4031" s="31">
        <v>210000</v>
      </c>
      <c r="Q4031" s="24">
        <f>+FACTURACION[[#This Row],[CANTIDAD]]*FACTURACION[[#This Row],[VR UNITARIO]]/1000</f>
        <v>210</v>
      </c>
      <c r="R4031" s="3" t="str">
        <f>+VLOOKUP(FACTURACION[[#This Row],[NIT]],TABLACLIENTE,5,FALSE)</f>
        <v>MOSQUERA</v>
      </c>
    </row>
    <row r="4032" spans="3:18">
      <c r="C4032" s="29">
        <v>2017</v>
      </c>
      <c r="D4032" s="32" t="s">
        <v>229</v>
      </c>
      <c r="E4032" s="32">
        <f>MONTH(FACTURACION[[#This Row],[MES]]&amp;1)</f>
        <v>1</v>
      </c>
      <c r="F4032" s="223">
        <f>DATE(FACTURACION[[#This Row],[AÑO]],FACTURACION[[#This Row],[Mes numero]],1)</f>
        <v>42736</v>
      </c>
      <c r="G4032" s="161">
        <v>12579</v>
      </c>
      <c r="H4032" s="25">
        <v>900396759</v>
      </c>
      <c r="I4032" s="3" t="str">
        <f>+VLOOKUP(FACTURACION[[#This Row],[NIT]],TABLACLIENTE,2,FALSE)</f>
        <v>CHILCO DISTRIBUIDORA DE GAS Y ENERGIA S.A.S. E.S.P.</v>
      </c>
      <c r="J4032" s="26" t="s">
        <v>115</v>
      </c>
      <c r="K4032" s="12" t="str">
        <f>+VLOOKUP(FACTURACION[[#This Row],[REFERENCIA]],CODINV,2,FALSE)</f>
        <v>VALVULA DE SERVICIO 3/4" X 3/8"</v>
      </c>
      <c r="L4032" s="12" t="str">
        <f>IF(VLOOKUP(FACTURACION[[#This Row],[REFERENCIA]],CODINV,3,FALSE)=0,"",VLOOKUP(FACTURACION[[#This Row],[REFERENCIA]],CODINV,3,FALSE))</f>
        <v>9101P5</v>
      </c>
      <c r="M4032" s="12" t="str">
        <f>+VLOOKUP(FACTURACION[[#This Row],[REFERENCIA]],CODINV,4,FALSE)</f>
        <v>VÁLVULAS Y MULTIVÁLVULAS</v>
      </c>
      <c r="N4032" s="12" t="str">
        <f>+VLOOKUP(FACTURACION[[#This Row],[REFERENCIA]],CODINV,5,FALSE)</f>
        <v>REGO</v>
      </c>
      <c r="O4032" s="3">
        <v>1</v>
      </c>
      <c r="P4032" s="31">
        <v>42800</v>
      </c>
      <c r="Q4032" s="24">
        <f>+FACTURACION[[#This Row],[CANTIDAD]]*FACTURACION[[#This Row],[VR UNITARIO]]/1000</f>
        <v>42.8</v>
      </c>
      <c r="R4032" s="3" t="str">
        <f>+VLOOKUP(FACTURACION[[#This Row],[NIT]],TABLACLIENTE,5,FALSE)</f>
        <v>BOGOTÁ D.C.</v>
      </c>
    </row>
    <row r="4033" spans="3:18">
      <c r="C4033" s="29">
        <v>2017</v>
      </c>
      <c r="D4033" s="32" t="s">
        <v>229</v>
      </c>
      <c r="E4033" s="32">
        <f>MONTH(FACTURACION[[#This Row],[MES]]&amp;1)</f>
        <v>1</v>
      </c>
      <c r="F4033" s="223">
        <f>DATE(FACTURACION[[#This Row],[AÑO]],FACTURACION[[#This Row],[Mes numero]],1)</f>
        <v>42736</v>
      </c>
      <c r="G4033" s="161">
        <v>12579</v>
      </c>
      <c r="H4033" s="25">
        <v>900396759</v>
      </c>
      <c r="I4033" s="3" t="str">
        <f>+VLOOKUP(FACTURACION[[#This Row],[NIT]],TABLACLIENTE,2,FALSE)</f>
        <v>CHILCO DISTRIBUIDORA DE GAS Y ENERGIA S.A.S. E.S.P.</v>
      </c>
      <c r="J4033" s="26" t="s">
        <v>243</v>
      </c>
      <c r="K4033" s="12" t="str">
        <f>+VLOOKUP(FACTURACION[[#This Row],[REFERENCIA]],CODINV,2,FALSE)</f>
        <v>VALVULA DE LLENADO 3/4" NPTX 1 3/4"</v>
      </c>
      <c r="L4033" s="12" t="str">
        <f>IF(VLOOKUP(FACTURACION[[#This Row],[REFERENCIA]],CODINV,3,FALSE)=0,"",VLOOKUP(FACTURACION[[#This Row],[REFERENCIA]],CODINV,3,FALSE))</f>
        <v>7647SC</v>
      </c>
      <c r="M4033" s="12" t="str">
        <f>+VLOOKUP(FACTURACION[[#This Row],[REFERENCIA]],CODINV,4,FALSE)</f>
        <v>VÁLVULAS Y MULTIVÁLVULAS</v>
      </c>
      <c r="N4033" s="12" t="str">
        <f>+VLOOKUP(FACTURACION[[#This Row],[REFERENCIA]],CODINV,5,FALSE)</f>
        <v>REGO</v>
      </c>
      <c r="O4033" s="3">
        <v>1</v>
      </c>
      <c r="P4033" s="31">
        <v>38000</v>
      </c>
      <c r="Q4033" s="24">
        <f>+FACTURACION[[#This Row],[CANTIDAD]]*FACTURACION[[#This Row],[VR UNITARIO]]/1000</f>
        <v>38</v>
      </c>
      <c r="R4033" s="3" t="str">
        <f>+VLOOKUP(FACTURACION[[#This Row],[NIT]],TABLACLIENTE,5,FALSE)</f>
        <v>BOGOTÁ D.C.</v>
      </c>
    </row>
    <row r="4034" spans="3:18">
      <c r="C4034" s="29">
        <v>2017</v>
      </c>
      <c r="D4034" s="32" t="s">
        <v>229</v>
      </c>
      <c r="E4034" s="32">
        <f>MONTH(FACTURACION[[#This Row],[MES]]&amp;1)</f>
        <v>1</v>
      </c>
      <c r="F4034" s="223">
        <f>DATE(FACTURACION[[#This Row],[AÑO]],FACTURACION[[#This Row],[Mes numero]],1)</f>
        <v>42736</v>
      </c>
      <c r="G4034" s="161">
        <v>12608</v>
      </c>
      <c r="H4034" s="25">
        <v>900396759</v>
      </c>
      <c r="I4034" s="3" t="str">
        <f>+VLOOKUP(FACTURACION[[#This Row],[NIT]],TABLACLIENTE,2,FALSE)</f>
        <v>CHILCO DISTRIBUIDORA DE GAS Y ENERGIA S.A.S. E.S.P.</v>
      </c>
      <c r="J4034" s="2" t="s">
        <v>4225</v>
      </c>
      <c r="K4034" s="12" t="str">
        <f>+VLOOKUP(FACTURACION[[#This Row],[REFERENCIA]],CODINV,2,FALSE)</f>
        <v>MULTIVALVE</v>
      </c>
      <c r="L4034" s="12" t="str">
        <f>IF(VLOOKUP(FACTURACION[[#This Row],[REFERENCIA]],CODINV,3,FALSE)=0,"",VLOOKUP(FACTURACION[[#This Row],[REFERENCIA]],CODINV,3,FALSE))</f>
        <v>G8475RW</v>
      </c>
      <c r="M4034" s="12" t="str">
        <f>+VLOOKUP(FACTURACION[[#This Row],[REFERENCIA]],CODINV,4,FALSE)</f>
        <v>VÁLVULAS Y MULTIVÁLVULAS</v>
      </c>
      <c r="N4034" s="12" t="str">
        <f>+VLOOKUP(FACTURACION[[#This Row],[REFERENCIA]],CODINV,5,FALSE)</f>
        <v>REGO</v>
      </c>
      <c r="O4034" s="3">
        <v>1</v>
      </c>
      <c r="P4034" s="31">
        <v>820000</v>
      </c>
      <c r="Q4034" s="24">
        <f>+FACTURACION[[#This Row],[CANTIDAD]]*FACTURACION[[#This Row],[VR UNITARIO]]/1000</f>
        <v>820</v>
      </c>
      <c r="R4034" s="3" t="str">
        <f>+VLOOKUP(FACTURACION[[#This Row],[NIT]],TABLACLIENTE,5,FALSE)</f>
        <v>BOGOTÁ D.C.</v>
      </c>
    </row>
    <row r="4035" spans="3:18">
      <c r="C4035" s="29">
        <v>2017</v>
      </c>
      <c r="D4035" s="32" t="s">
        <v>229</v>
      </c>
      <c r="E4035" s="32">
        <f>MONTH(FACTURACION[[#This Row],[MES]]&amp;1)</f>
        <v>1</v>
      </c>
      <c r="F4035" s="223">
        <f>DATE(FACTURACION[[#This Row],[AÑO]],FACTURACION[[#This Row],[Mes numero]],1)</f>
        <v>42736</v>
      </c>
      <c r="G4035" s="161">
        <v>12607</v>
      </c>
      <c r="H4035" s="25">
        <v>900396759</v>
      </c>
      <c r="I4035" s="3" t="str">
        <f>+VLOOKUP(FACTURACION[[#This Row],[NIT]],TABLACLIENTE,2,FALSE)</f>
        <v>CHILCO DISTRIBUIDORA DE GAS Y ENERGIA S.A.S. E.S.P.</v>
      </c>
      <c r="J4035" s="26" t="s">
        <v>103</v>
      </c>
      <c r="K4035" s="12" t="str">
        <f>+VLOOKUP(FACTURACION[[#This Row],[REFERENCIA]],CODINV,2,FALSE)</f>
        <v>MULTIVALVULA 1 1/2"</v>
      </c>
      <c r="L4035" s="12" t="str">
        <f>IF(VLOOKUP(FACTURACION[[#This Row],[REFERENCIA]],CODINV,3,FALSE)=0,"",VLOOKUP(FACTURACION[[#This Row],[REFERENCIA]],CODINV,3,FALSE))</f>
        <v>8593AR16.0</v>
      </c>
      <c r="M4035" s="12" t="str">
        <f>+VLOOKUP(FACTURACION[[#This Row],[REFERENCIA]],CODINV,4,FALSE)</f>
        <v>VÁLVULAS Y MULTIVÁLVULAS</v>
      </c>
      <c r="N4035" s="12" t="str">
        <f>+VLOOKUP(FACTURACION[[#This Row],[REFERENCIA]],CODINV,5,FALSE)</f>
        <v>REGO</v>
      </c>
      <c r="O4035" s="3">
        <v>2</v>
      </c>
      <c r="P4035" s="31">
        <v>460000</v>
      </c>
      <c r="Q4035" s="24">
        <f>+FACTURACION[[#This Row],[CANTIDAD]]*FACTURACION[[#This Row],[VR UNITARIO]]/1000</f>
        <v>920</v>
      </c>
      <c r="R4035" s="3" t="str">
        <f>+VLOOKUP(FACTURACION[[#This Row],[NIT]],TABLACLIENTE,5,FALSE)</f>
        <v>BOGOTÁ D.C.</v>
      </c>
    </row>
    <row r="4036" spans="3:18">
      <c r="C4036" s="29">
        <v>2017</v>
      </c>
      <c r="D4036" s="32" t="s">
        <v>229</v>
      </c>
      <c r="E4036" s="32">
        <f>MONTH(FACTURACION[[#This Row],[MES]]&amp;1)</f>
        <v>1</v>
      </c>
      <c r="F4036" s="223">
        <f>DATE(FACTURACION[[#This Row],[AÑO]],FACTURACION[[#This Row],[Mes numero]],1)</f>
        <v>42736</v>
      </c>
      <c r="G4036" s="161">
        <v>12580</v>
      </c>
      <c r="H4036" s="20">
        <v>890500726</v>
      </c>
      <c r="I4036" s="26" t="str">
        <f>+VLOOKUP(FACTURACION[[#This Row],[NIT]],TABLACLIENTE,2,FALSE)</f>
        <v>NORTESANTANDEREANA DE GAS S.A. E.S.P (NORGAS S.A. E.S.P.)</v>
      </c>
      <c r="J4036" s="26" t="s">
        <v>112</v>
      </c>
      <c r="K4036" s="12" t="str">
        <f>+VLOOKUP(FACTURACION[[#This Row],[REFERENCIA]],CODINV,2,FALSE)</f>
        <v>VALVULA DE ALIVIO SEMINTERNA DE 1"</v>
      </c>
      <c r="L4036" s="12" t="str">
        <f>IF(VLOOKUP(FACTURACION[[#This Row],[REFERENCIA]],CODINV,3,FALSE)=0,"",VLOOKUP(FACTURACION[[#This Row],[REFERENCIA]],CODINV,3,FALSE))</f>
        <v>8684G</v>
      </c>
      <c r="M4036" s="12" t="str">
        <f>+VLOOKUP(FACTURACION[[#This Row],[REFERENCIA]],CODINV,4,FALSE)</f>
        <v>VÁLVULAS Y MULTIVÁLVULAS</v>
      </c>
      <c r="N4036" s="12" t="str">
        <f>+VLOOKUP(FACTURACION[[#This Row],[REFERENCIA]],CODINV,5,FALSE)</f>
        <v>REGO</v>
      </c>
      <c r="O4036" s="3">
        <v>2</v>
      </c>
      <c r="P4036" s="31">
        <v>69000</v>
      </c>
      <c r="Q4036" s="24">
        <f>+FACTURACION[[#This Row],[CANTIDAD]]*FACTURACION[[#This Row],[VR UNITARIO]]/1000</f>
        <v>138</v>
      </c>
      <c r="R4036" s="3" t="str">
        <f>+VLOOKUP(FACTURACION[[#This Row],[NIT]],TABLACLIENTE,5,FALSE)</f>
        <v>BUCARAMANGA</v>
      </c>
    </row>
    <row r="4037" spans="3:18">
      <c r="C4037" s="29">
        <v>2017</v>
      </c>
      <c r="D4037" s="32" t="s">
        <v>229</v>
      </c>
      <c r="E4037" s="32">
        <f>MONTH(FACTURACION[[#This Row],[MES]]&amp;1)</f>
        <v>1</v>
      </c>
      <c r="F4037" s="223">
        <f>DATE(FACTURACION[[#This Row],[AÑO]],FACTURACION[[#This Row],[Mes numero]],1)</f>
        <v>42736</v>
      </c>
      <c r="G4037" s="161">
        <v>12603</v>
      </c>
      <c r="H4037" s="20">
        <v>890501073</v>
      </c>
      <c r="I4037" s="26" t="str">
        <f>+VLOOKUP(FACTURACION[[#This Row],[NIT]],TABLACLIENTE,2,FALSE)</f>
        <v>COMERCIAL INDUSTRIAL NACIONAL S.A. CINSA</v>
      </c>
      <c r="J4037" s="2" t="s">
        <v>1251</v>
      </c>
      <c r="K4037" s="12" t="str">
        <f>+VLOOKUP(FACTURACION[[#This Row],[REFERENCIA]],CODINV,2,FALSE)</f>
        <v>VALVULA ALIVIO INTERNA 3# EN ACERO</v>
      </c>
      <c r="L4037" s="12" t="str">
        <f>IF(VLOOKUP(FACTURACION[[#This Row],[REFERENCIA]],CODINV,3,FALSE)=0,"",VLOOKUP(FACTURACION[[#This Row],[REFERENCIA]],CODINV,3,FALSE))</f>
        <v>A8436G</v>
      </c>
      <c r="M4037" s="12" t="str">
        <f>+VLOOKUP(FACTURACION[[#This Row],[REFERENCIA]],CODINV,4,FALSE)</f>
        <v>VÁLVULAS Y MULTIVÁLVULAS</v>
      </c>
      <c r="N4037" s="12" t="str">
        <f>+VLOOKUP(FACTURACION[[#This Row],[REFERENCIA]],CODINV,5,FALSE)</f>
        <v>REGO</v>
      </c>
      <c r="O4037" s="3">
        <v>24</v>
      </c>
      <c r="P4037" s="31">
        <v>1196503.49</v>
      </c>
      <c r="Q4037" s="24">
        <f>+FACTURACION[[#This Row],[CANTIDAD]]*FACTURACION[[#This Row],[VR UNITARIO]]/1000</f>
        <v>28716.083759999998</v>
      </c>
      <c r="R4037" s="3" t="str">
        <f>+VLOOKUP(FACTURACION[[#This Row],[NIT]],TABLACLIENTE,5,FALSE)</f>
        <v>CUCUTA</v>
      </c>
    </row>
    <row r="4038" spans="3:18">
      <c r="C4038" s="29">
        <v>2017</v>
      </c>
      <c r="D4038" s="32" t="s">
        <v>229</v>
      </c>
      <c r="E4038" s="32">
        <f>MONTH(FACTURACION[[#This Row],[MES]]&amp;1)</f>
        <v>1</v>
      </c>
      <c r="F4038" s="223">
        <f>DATE(FACTURACION[[#This Row],[AÑO]],FACTURACION[[#This Row],[Mes numero]],1)</f>
        <v>42736</v>
      </c>
      <c r="G4038" s="161">
        <v>12603</v>
      </c>
      <c r="H4038" s="20">
        <v>890501073</v>
      </c>
      <c r="I4038" s="26" t="str">
        <f>+VLOOKUP(FACTURACION[[#This Row],[NIT]],TABLACLIENTE,2,FALSE)</f>
        <v>COMERCIAL INDUSTRIAL NACIONAL S.A. CINSA</v>
      </c>
      <c r="J4038" s="26" t="s">
        <v>93</v>
      </c>
      <c r="K4038" s="12" t="str">
        <f>+VLOOKUP(FACTURACION[[#This Row],[REFERENCIA]],CODINV,2,FALSE)</f>
        <v>VALVULA DE GLOBO 2"</v>
      </c>
      <c r="L4038" s="12" t="str">
        <f>IF(VLOOKUP(FACTURACION[[#This Row],[REFERENCIA]],CODINV,3,FALSE)=0,"",VLOOKUP(FACTURACION[[#This Row],[REFERENCIA]],CODINV,3,FALSE))</f>
        <v>A7513AP</v>
      </c>
      <c r="M4038" s="12" t="str">
        <f>+VLOOKUP(FACTURACION[[#This Row],[REFERENCIA]],CODINV,4,FALSE)</f>
        <v>VÁLVULAS Y MULTIVÁLVULAS</v>
      </c>
      <c r="N4038" s="12" t="str">
        <f>+VLOOKUP(FACTURACION[[#This Row],[REFERENCIA]],CODINV,5,FALSE)</f>
        <v>REGO</v>
      </c>
      <c r="O4038" s="3">
        <v>9</v>
      </c>
      <c r="P4038" s="31">
        <v>556222.37</v>
      </c>
      <c r="Q4038" s="24">
        <f>+FACTURACION[[#This Row],[CANTIDAD]]*FACTURACION[[#This Row],[VR UNITARIO]]/1000</f>
        <v>5006.0013300000001</v>
      </c>
      <c r="R4038" s="3" t="str">
        <f>+VLOOKUP(FACTURACION[[#This Row],[NIT]],TABLACLIENTE,5,FALSE)</f>
        <v>CUCUTA</v>
      </c>
    </row>
    <row r="4039" spans="3:18">
      <c r="C4039" s="29">
        <v>2017</v>
      </c>
      <c r="D4039" s="32" t="s">
        <v>229</v>
      </c>
      <c r="E4039" s="32">
        <f>MONTH(FACTURACION[[#This Row],[MES]]&amp;1)</f>
        <v>1</v>
      </c>
      <c r="F4039" s="223">
        <f>DATE(FACTURACION[[#This Row],[AÑO]],FACTURACION[[#This Row],[Mes numero]],1)</f>
        <v>42736</v>
      </c>
      <c r="G4039" s="161">
        <v>12556</v>
      </c>
      <c r="H4039" s="20">
        <v>800074033</v>
      </c>
      <c r="I4039" s="26" t="str">
        <f>+VLOOKUP(FACTURACION[[#This Row],[NIT]],TABLACLIENTE,2,FALSE)</f>
        <v>COMPAÑIAS ASOCIADAS DE GAS S.A. E.S.P (ASOGAS SA ESP)</v>
      </c>
      <c r="J4039" s="26" t="s">
        <v>36</v>
      </c>
      <c r="K4039" s="12" t="str">
        <f>+VLOOKUP(FACTURACION[[#This Row],[REFERENCIA]],CODINV,2,FALSE)</f>
        <v>VALVULA DE EXCESO DE FLUJO 3/4"</v>
      </c>
      <c r="L4039" s="12" t="str">
        <f>IF(VLOOKUP(FACTURACION[[#This Row],[REFERENCIA]],CODINV,3,FALSE)=0,"",VLOOKUP(FACTURACION[[#This Row],[REFERENCIA]],CODINV,3,FALSE))</f>
        <v>3272G</v>
      </c>
      <c r="M4039" s="12" t="str">
        <f>+VLOOKUP(FACTURACION[[#This Row],[REFERENCIA]],CODINV,4,FALSE)</f>
        <v>VÁLVULAS Y MULTIVÁLVULAS</v>
      </c>
      <c r="N4039" s="12" t="str">
        <f>+VLOOKUP(FACTURACION[[#This Row],[REFERENCIA]],CODINV,5,FALSE)</f>
        <v>REGO</v>
      </c>
      <c r="O4039" s="3">
        <v>4</v>
      </c>
      <c r="P4039" s="31">
        <v>55100</v>
      </c>
      <c r="Q4039" s="24">
        <f>+FACTURACION[[#This Row],[CANTIDAD]]*FACTURACION[[#This Row],[VR UNITARIO]]/1000</f>
        <v>220.4</v>
      </c>
      <c r="R4039" s="3" t="str">
        <f>+VLOOKUP(FACTURACION[[#This Row],[NIT]],TABLACLIENTE,5,FALSE)</f>
        <v>MOSQUERA</v>
      </c>
    </row>
    <row r="4040" spans="3:18">
      <c r="C4040" s="29">
        <v>2017</v>
      </c>
      <c r="D4040" s="32" t="s">
        <v>229</v>
      </c>
      <c r="E4040" s="32">
        <f>MONTH(FACTURACION[[#This Row],[MES]]&amp;1)</f>
        <v>1</v>
      </c>
      <c r="F4040" s="223">
        <f>DATE(FACTURACION[[#This Row],[AÑO]],FACTURACION[[#This Row],[Mes numero]],1)</f>
        <v>42736</v>
      </c>
      <c r="G4040" s="161">
        <v>12600</v>
      </c>
      <c r="H4040" s="20">
        <v>900950504</v>
      </c>
      <c r="I4040" s="26" t="str">
        <f>+VLOOKUP(FACTURACION[[#This Row],[NIT]],TABLACLIENTE,2,FALSE)</f>
        <v>DAMASA DE COLOMBIA S A S</v>
      </c>
      <c r="J4040" s="26" t="s">
        <v>36</v>
      </c>
      <c r="K4040" s="12" t="str">
        <f>+VLOOKUP(FACTURACION[[#This Row],[REFERENCIA]],CODINV,2,FALSE)</f>
        <v>VALVULA DE EXCESO DE FLUJO 3/4"</v>
      </c>
      <c r="L4040" s="12" t="str">
        <f>IF(VLOOKUP(FACTURACION[[#This Row],[REFERENCIA]],CODINV,3,FALSE)=0,"",VLOOKUP(FACTURACION[[#This Row],[REFERENCIA]],CODINV,3,FALSE))</f>
        <v>3272G</v>
      </c>
      <c r="M4040" s="12" t="str">
        <f>+VLOOKUP(FACTURACION[[#This Row],[REFERENCIA]],CODINV,4,FALSE)</f>
        <v>VÁLVULAS Y MULTIVÁLVULAS</v>
      </c>
      <c r="N4040" s="12" t="str">
        <f>+VLOOKUP(FACTURACION[[#This Row],[REFERENCIA]],CODINV,5,FALSE)</f>
        <v>REGO</v>
      </c>
      <c r="O4040" s="3">
        <v>2</v>
      </c>
      <c r="P4040" s="31">
        <v>62000</v>
      </c>
      <c r="Q4040" s="24">
        <f>+FACTURACION[[#This Row],[CANTIDAD]]*FACTURACION[[#This Row],[VR UNITARIO]]/1000</f>
        <v>124</v>
      </c>
      <c r="R4040" s="3" t="str">
        <f>+VLOOKUP(FACTURACION[[#This Row],[NIT]],TABLACLIENTE,5,FALSE)</f>
        <v>BOGOTÁ D.C.</v>
      </c>
    </row>
    <row r="4041" spans="3:18">
      <c r="C4041" s="29">
        <v>2017</v>
      </c>
      <c r="D4041" s="32" t="s">
        <v>229</v>
      </c>
      <c r="E4041" s="32">
        <f>MONTH(FACTURACION[[#This Row],[MES]]&amp;1)</f>
        <v>1</v>
      </c>
      <c r="F4041" s="223">
        <f>DATE(FACTURACION[[#This Row],[AÑO]],FACTURACION[[#This Row],[Mes numero]],1)</f>
        <v>42736</v>
      </c>
      <c r="G4041" s="161">
        <v>12615</v>
      </c>
      <c r="H4041" s="20">
        <v>900950504</v>
      </c>
      <c r="I4041" s="26" t="str">
        <f>+VLOOKUP(FACTURACION[[#This Row],[NIT]],TABLACLIENTE,2,FALSE)</f>
        <v>DAMASA DE COLOMBIA S A S</v>
      </c>
      <c r="J4041" s="26" t="s">
        <v>36</v>
      </c>
      <c r="K4041" s="12" t="str">
        <f>+VLOOKUP(FACTURACION[[#This Row],[REFERENCIA]],CODINV,2,FALSE)</f>
        <v>VALVULA DE EXCESO DE FLUJO 3/4"</v>
      </c>
      <c r="L4041" s="12" t="str">
        <f>IF(VLOOKUP(FACTURACION[[#This Row],[REFERENCIA]],CODINV,3,FALSE)=0,"",VLOOKUP(FACTURACION[[#This Row],[REFERENCIA]],CODINV,3,FALSE))</f>
        <v>3272G</v>
      </c>
      <c r="M4041" s="12" t="str">
        <f>+VLOOKUP(FACTURACION[[#This Row],[REFERENCIA]],CODINV,4,FALSE)</f>
        <v>VÁLVULAS Y MULTIVÁLVULAS</v>
      </c>
      <c r="N4041" s="12" t="str">
        <f>+VLOOKUP(FACTURACION[[#This Row],[REFERENCIA]],CODINV,5,FALSE)</f>
        <v>REGO</v>
      </c>
      <c r="O4041" s="3">
        <v>1</v>
      </c>
      <c r="P4041" s="31">
        <v>62000</v>
      </c>
      <c r="Q4041" s="24">
        <f>+FACTURACION[[#This Row],[CANTIDAD]]*FACTURACION[[#This Row],[VR UNITARIO]]/1000</f>
        <v>62</v>
      </c>
      <c r="R4041" s="3" t="str">
        <f>+VLOOKUP(FACTURACION[[#This Row],[NIT]],TABLACLIENTE,5,FALSE)</f>
        <v>BOGOTÁ D.C.</v>
      </c>
    </row>
    <row r="4042" spans="3:18">
      <c r="C4042" s="29">
        <v>2017</v>
      </c>
      <c r="D4042" s="32" t="s">
        <v>229</v>
      </c>
      <c r="E4042" s="32">
        <f>MONTH(FACTURACION[[#This Row],[MES]]&amp;1)</f>
        <v>1</v>
      </c>
      <c r="F4042" s="223">
        <f>DATE(FACTURACION[[#This Row],[AÑO]],FACTURACION[[#This Row],[Mes numero]],1)</f>
        <v>42736</v>
      </c>
      <c r="G4042" s="161">
        <v>12609</v>
      </c>
      <c r="H4042" s="25">
        <v>900396759</v>
      </c>
      <c r="I4042" s="3" t="str">
        <f>+VLOOKUP(FACTURACION[[#This Row],[NIT]],TABLACLIENTE,2,FALSE)</f>
        <v>CHILCO DISTRIBUIDORA DE GAS Y ENERGIA S.A.S. E.S.P.</v>
      </c>
      <c r="J4042" s="26" t="s">
        <v>110</v>
      </c>
      <c r="K4042" s="12" t="str">
        <f>+VLOOKUP(FACTURACION[[#This Row],[REFERENCIA]],CODINV,2,FALSE)</f>
        <v>ADAPTADOR ESTILO UNION</v>
      </c>
      <c r="L4042" s="12" t="str">
        <f>IF(VLOOKUP(FACTURACION[[#This Row],[REFERENCIA]],CODINV,3,FALSE)=0,"",VLOOKUP(FACTURACION[[#This Row],[REFERENCIA]],CODINV,3,FALSE))</f>
        <v>7590U-10</v>
      </c>
      <c r="M4042" s="12" t="str">
        <f>+VLOOKUP(FACTURACION[[#This Row],[REFERENCIA]],CODINV,4,FALSE)</f>
        <v>REPUESTOS Y ACCESORIOS</v>
      </c>
      <c r="N4042" s="12" t="str">
        <f>+VLOOKUP(FACTURACION[[#This Row],[REFERENCIA]],CODINV,5,FALSE)</f>
        <v>REGO</v>
      </c>
      <c r="O4042" s="3">
        <v>1</v>
      </c>
      <c r="P4042" s="31">
        <v>41000</v>
      </c>
      <c r="Q4042" s="24">
        <f>+FACTURACION[[#This Row],[CANTIDAD]]*FACTURACION[[#This Row],[VR UNITARIO]]/1000</f>
        <v>41</v>
      </c>
      <c r="R4042" s="3" t="str">
        <f>+VLOOKUP(FACTURACION[[#This Row],[NIT]],TABLACLIENTE,5,FALSE)</f>
        <v>BOGOTÁ D.C.</v>
      </c>
    </row>
    <row r="4043" spans="3:18">
      <c r="C4043" s="29">
        <v>2017</v>
      </c>
      <c r="D4043" s="32" t="s">
        <v>229</v>
      </c>
      <c r="E4043" s="32">
        <f>MONTH(FACTURACION[[#This Row],[MES]]&amp;1)</f>
        <v>1</v>
      </c>
      <c r="F4043" s="223">
        <f>DATE(FACTURACION[[#This Row],[AÑO]],FACTURACION[[#This Row],[Mes numero]],1)</f>
        <v>42736</v>
      </c>
      <c r="G4043" s="161">
        <v>12582</v>
      </c>
      <c r="H4043" s="20">
        <v>800074033</v>
      </c>
      <c r="I4043" s="26" t="str">
        <f>+VLOOKUP(FACTURACION[[#This Row],[NIT]],TABLACLIENTE,2,FALSE)</f>
        <v>COMPAÑIAS ASOCIADAS DE GAS S.A. E.S.P (ASOGAS SA ESP)</v>
      </c>
      <c r="J4043" s="26" t="s">
        <v>945</v>
      </c>
      <c r="K4043" s="12" t="str">
        <f>+VLOOKUP(FACTURACION[[#This Row],[REFERENCIA]],CODINV,2,FALSE)</f>
        <v>VALVULA DE EXCESO DE FLUJO PARA BRIDA 2"</v>
      </c>
      <c r="L4043" s="12" t="str">
        <f>IF(VLOOKUP(FACTURACION[[#This Row],[REFERENCIA]],CODINV,3,FALSE)=0,"",VLOOKUP(FACTURACION[[#This Row],[REFERENCIA]],CODINV,3,FALSE))</f>
        <v>A3500P4</v>
      </c>
      <c r="M4043" s="12" t="str">
        <f>+VLOOKUP(FACTURACION[[#This Row],[REFERENCIA]],CODINV,4,FALSE)</f>
        <v>VÁLVULAS Y MULTIVÁLVULAS</v>
      </c>
      <c r="N4043" s="12" t="str">
        <f>+VLOOKUP(FACTURACION[[#This Row],[REFERENCIA]],CODINV,5,FALSE)</f>
        <v>REGO</v>
      </c>
      <c r="O4043" s="3">
        <v>1</v>
      </c>
      <c r="P4043" s="31">
        <v>925000</v>
      </c>
      <c r="Q4043" s="24">
        <f>+FACTURACION[[#This Row],[CANTIDAD]]*FACTURACION[[#This Row],[VR UNITARIO]]/1000</f>
        <v>925</v>
      </c>
      <c r="R4043" s="3" t="str">
        <f>+VLOOKUP(FACTURACION[[#This Row],[NIT]],TABLACLIENTE,5,FALSE)</f>
        <v>MOSQUERA</v>
      </c>
    </row>
    <row r="4044" spans="3:18">
      <c r="C4044" s="29">
        <v>2017</v>
      </c>
      <c r="D4044" s="32" t="s">
        <v>229</v>
      </c>
      <c r="E4044" s="32">
        <f>MONTH(FACTURACION[[#This Row],[MES]]&amp;1)</f>
        <v>1</v>
      </c>
      <c r="F4044" s="223">
        <f>DATE(FACTURACION[[#This Row],[AÑO]],FACTURACION[[#This Row],[Mes numero]],1)</f>
        <v>42736</v>
      </c>
      <c r="G4044" s="161">
        <v>12582</v>
      </c>
      <c r="H4044" s="20">
        <v>800074033</v>
      </c>
      <c r="I4044" s="26" t="str">
        <f>+VLOOKUP(FACTURACION[[#This Row],[NIT]],TABLACLIENTE,2,FALSE)</f>
        <v>COMPAÑIAS ASOCIADAS DE GAS S.A. E.S.P (ASOGAS SA ESP)</v>
      </c>
      <c r="J4044" s="26" t="s">
        <v>327</v>
      </c>
      <c r="K4044" s="12" t="str">
        <f>+VLOOKUP(FACTURACION[[#This Row],[REFERENCIA]],CODINV,2,FALSE)</f>
        <v>VALVULA EXCESO FLUJO XA BRIDA 3"</v>
      </c>
      <c r="L4044" s="12" t="str">
        <f>IF(VLOOKUP(FACTURACION[[#This Row],[REFERENCIA]],CODINV,3,FALSE)=0,"",VLOOKUP(FACTURACION[[#This Row],[REFERENCIA]],CODINV,3,FALSE))</f>
        <v>A3500V6</v>
      </c>
      <c r="M4044" s="12" t="str">
        <f>+VLOOKUP(FACTURACION[[#This Row],[REFERENCIA]],CODINV,4,FALSE)</f>
        <v>VÁLVULAS Y MULTIVÁLVULAS</v>
      </c>
      <c r="N4044" s="12" t="str">
        <f>+VLOOKUP(FACTURACION[[#This Row],[REFERENCIA]],CODINV,5,FALSE)</f>
        <v>REGO</v>
      </c>
      <c r="O4044" s="3">
        <v>2</v>
      </c>
      <c r="P4044" s="31">
        <v>1090000</v>
      </c>
      <c r="Q4044" s="24">
        <f>+FACTURACION[[#This Row],[CANTIDAD]]*FACTURACION[[#This Row],[VR UNITARIO]]/1000</f>
        <v>2180</v>
      </c>
      <c r="R4044" s="3" t="str">
        <f>+VLOOKUP(FACTURACION[[#This Row],[NIT]],TABLACLIENTE,5,FALSE)</f>
        <v>MOSQUERA</v>
      </c>
    </row>
    <row r="4045" spans="3:18">
      <c r="C4045" s="29">
        <v>2017</v>
      </c>
      <c r="D4045" s="32" t="s">
        <v>229</v>
      </c>
      <c r="E4045" s="32">
        <f>MONTH(FACTURACION[[#This Row],[MES]]&amp;1)</f>
        <v>1</v>
      </c>
      <c r="F4045" s="223">
        <f>DATE(FACTURACION[[#This Row],[AÑO]],FACTURACION[[#This Row],[Mes numero]],1)</f>
        <v>42736</v>
      </c>
      <c r="G4045" s="161">
        <v>12609</v>
      </c>
      <c r="H4045" s="25">
        <v>900396759</v>
      </c>
      <c r="I4045" s="3" t="str">
        <f>+VLOOKUP(FACTURACION[[#This Row],[NIT]],TABLACLIENTE,2,FALSE)</f>
        <v>CHILCO DISTRIBUIDORA DE GAS Y ENERGIA S.A.S. E.S.P.</v>
      </c>
      <c r="J4045" s="26" t="s">
        <v>360</v>
      </c>
      <c r="K4045" s="12" t="str">
        <f>+VLOOKUP(FACTURACION[[#This Row],[REFERENCIA]],CODINV,2,FALSE)</f>
        <v>CONECTOR MANGUERA 1/2" NPTMX X 1 3/4" ACF</v>
      </c>
      <c r="L4045" s="12" t="str">
        <f>IF(VLOOKUP(FACTURACION[[#This Row],[REFERENCIA]],CODINV,3,FALSE)=0,"",VLOOKUP(FACTURACION[[#This Row],[REFERENCIA]],CODINV,3,FALSE))</f>
        <v>3175B</v>
      </c>
      <c r="M4045" s="12" t="str">
        <f>+VLOOKUP(FACTURACION[[#This Row],[REFERENCIA]],CODINV,4,FALSE)</f>
        <v>REPUESTOS Y ACCESORIOS</v>
      </c>
      <c r="N4045" s="12" t="str">
        <f>+VLOOKUP(FACTURACION[[#This Row],[REFERENCIA]],CODINV,5,FALSE)</f>
        <v>REGO</v>
      </c>
      <c r="O4045" s="3">
        <v>1</v>
      </c>
      <c r="P4045" s="31">
        <v>30000</v>
      </c>
      <c r="Q4045" s="24">
        <f>+FACTURACION[[#This Row],[CANTIDAD]]*FACTURACION[[#This Row],[VR UNITARIO]]/1000</f>
        <v>30</v>
      </c>
      <c r="R4045" s="3" t="str">
        <f>+VLOOKUP(FACTURACION[[#This Row],[NIT]],TABLACLIENTE,5,FALSE)</f>
        <v>BOGOTÁ D.C.</v>
      </c>
    </row>
    <row r="4046" spans="3:18">
      <c r="C4046" s="29">
        <v>2017</v>
      </c>
      <c r="D4046" s="32" t="s">
        <v>229</v>
      </c>
      <c r="E4046" s="32">
        <f>MONTH(FACTURACION[[#This Row],[MES]]&amp;1)</f>
        <v>1</v>
      </c>
      <c r="F4046" s="223">
        <f>DATE(FACTURACION[[#This Row],[AÑO]],FACTURACION[[#This Row],[Mes numero]],1)</f>
        <v>42736</v>
      </c>
      <c r="G4046" s="161">
        <v>12580</v>
      </c>
      <c r="H4046" s="20">
        <v>890500726</v>
      </c>
      <c r="I4046" s="26" t="str">
        <f>+VLOOKUP(FACTURACION[[#This Row],[NIT]],TABLACLIENTE,2,FALSE)</f>
        <v>NORTESANTANDEREANA DE GAS S.A. E.S.P (NORGAS S.A. E.S.P.)</v>
      </c>
      <c r="J4046" s="26" t="s">
        <v>56</v>
      </c>
      <c r="K4046" s="12" t="str">
        <f>+VLOOKUP(FACTURACION[[#This Row],[REFERENCIA]],CODINV,2,FALSE)</f>
        <v xml:space="preserve"> VALVULA DE AGUJA DE  1/4"</v>
      </c>
      <c r="L4046" s="12" t="str">
        <f>IF(VLOOKUP(FACTURACION[[#This Row],[REFERENCIA]],CODINV,3,FALSE)=0,"",VLOOKUP(FACTURACION[[#This Row],[REFERENCIA]],CODINV,3,FALSE))</f>
        <v>1224WA</v>
      </c>
      <c r="M4046" s="12" t="str">
        <f>+VLOOKUP(FACTURACION[[#This Row],[REFERENCIA]],CODINV,4,FALSE)</f>
        <v>VÁLVULAS Y MULTIVÁLVULAS</v>
      </c>
      <c r="N4046" s="12" t="str">
        <f>+VLOOKUP(FACTURACION[[#This Row],[REFERENCIA]],CODINV,5,FALSE)</f>
        <v>REGO</v>
      </c>
      <c r="O4046" s="3">
        <v>6</v>
      </c>
      <c r="P4046" s="31">
        <v>46700</v>
      </c>
      <c r="Q4046" s="24">
        <f>+FACTURACION[[#This Row],[CANTIDAD]]*FACTURACION[[#This Row],[VR UNITARIO]]/1000</f>
        <v>280.2</v>
      </c>
      <c r="R4046" s="3" t="str">
        <f>+VLOOKUP(FACTURACION[[#This Row],[NIT]],TABLACLIENTE,5,FALSE)</f>
        <v>BUCARAMANGA</v>
      </c>
    </row>
    <row r="4047" spans="3:18">
      <c r="C4047" s="29">
        <v>2017</v>
      </c>
      <c r="D4047" s="32" t="s">
        <v>229</v>
      </c>
      <c r="E4047" s="32">
        <f>MONTH(FACTURACION[[#This Row],[MES]]&amp;1)</f>
        <v>1</v>
      </c>
      <c r="F4047" s="223">
        <f>DATE(FACTURACION[[#This Row],[AÑO]],FACTURACION[[#This Row],[Mes numero]],1)</f>
        <v>42736</v>
      </c>
      <c r="G4047" s="161">
        <v>12603</v>
      </c>
      <c r="H4047" s="20">
        <v>890501073</v>
      </c>
      <c r="I4047" s="26" t="str">
        <f>+VLOOKUP(FACTURACION[[#This Row],[NIT]],TABLACLIENTE,2,FALSE)</f>
        <v>COMERCIAL INDUSTRIAL NACIONAL S.A. CINSA</v>
      </c>
      <c r="J4047" s="26" t="s">
        <v>68</v>
      </c>
      <c r="K4047" s="12" t="str">
        <f>+VLOOKUP(FACTURACION[[#This Row],[REFERENCIA]],CODINV,2,FALSE)</f>
        <v>VALVULA DE CIERRE DE EMERENCIA 2"</v>
      </c>
      <c r="L4047" s="12" t="str">
        <f>IF(VLOOKUP(FACTURACION[[#This Row],[REFERENCIA]],CODINV,3,FALSE)=0,"",VLOOKUP(FACTURACION[[#This Row],[REFERENCIA]],CODINV,3,FALSE))</f>
        <v>6016</v>
      </c>
      <c r="M4047" s="12" t="str">
        <f>+VLOOKUP(FACTURACION[[#This Row],[REFERENCIA]],CODINV,4,FALSE)</f>
        <v>VÁLVULAS Y MULTIVÁLVULAS</v>
      </c>
      <c r="N4047" s="12" t="str">
        <f>+VLOOKUP(FACTURACION[[#This Row],[REFERENCIA]],CODINV,5,FALSE)</f>
        <v>REGO</v>
      </c>
      <c r="O4047" s="3">
        <v>6</v>
      </c>
      <c r="P4047" s="31">
        <v>2307927.75</v>
      </c>
      <c r="Q4047" s="24">
        <f>+FACTURACION[[#This Row],[CANTIDAD]]*FACTURACION[[#This Row],[VR UNITARIO]]/1000</f>
        <v>13847.566500000001</v>
      </c>
      <c r="R4047" s="3" t="str">
        <f>+VLOOKUP(FACTURACION[[#This Row],[NIT]],TABLACLIENTE,5,FALSE)</f>
        <v>CUCUTA</v>
      </c>
    </row>
    <row r="4048" spans="3:18">
      <c r="C4048" s="29">
        <v>2017</v>
      </c>
      <c r="D4048" s="32" t="s">
        <v>229</v>
      </c>
      <c r="E4048" s="32">
        <f>MONTH(FACTURACION[[#This Row],[MES]]&amp;1)</f>
        <v>1</v>
      </c>
      <c r="F4048" s="223">
        <f>DATE(FACTURACION[[#This Row],[AÑO]],FACTURACION[[#This Row],[Mes numero]],1)</f>
        <v>42736</v>
      </c>
      <c r="G4048" s="161">
        <v>12603</v>
      </c>
      <c r="H4048" s="20">
        <v>890501073</v>
      </c>
      <c r="I4048" s="26" t="str">
        <f>+VLOOKUP(FACTURACION[[#This Row],[NIT]],TABLACLIENTE,2,FALSE)</f>
        <v>COMERCIAL INDUSTRIAL NACIONAL S.A. CINSA</v>
      </c>
      <c r="J4048" s="26" t="s">
        <v>750</v>
      </c>
      <c r="K4048" s="12" t="str">
        <f>+VLOOKUP(FACTURACION[[#This Row],[REFERENCIA]],CODINV,2,FALSE)</f>
        <v>ROTOGAGE</v>
      </c>
      <c r="L4048" s="12" t="str">
        <f>IF(VLOOKUP(FACTURACION[[#This Row],[REFERENCIA]],CODINV,3,FALSE)=0,"",VLOOKUP(FACTURACION[[#This Row],[REFERENCIA]],CODINV,3,FALSE))</f>
        <v>A9094TS</v>
      </c>
      <c r="M4048" s="12" t="str">
        <f>+VLOOKUP(FACTURACION[[#This Row],[REFERENCIA]],CODINV,4,FALSE)</f>
        <v>MEDIDORES</v>
      </c>
      <c r="N4048" s="12" t="str">
        <f>+VLOOKUP(FACTURACION[[#This Row],[REFERENCIA]],CODINV,5,FALSE)</f>
        <v>REGO</v>
      </c>
      <c r="O4048" s="3">
        <v>7</v>
      </c>
      <c r="P4048" s="31">
        <v>1117576.31</v>
      </c>
      <c r="Q4048" s="24">
        <f>+FACTURACION[[#This Row],[CANTIDAD]]*FACTURACION[[#This Row],[VR UNITARIO]]/1000</f>
        <v>7823.0341699999999</v>
      </c>
      <c r="R4048" s="3" t="str">
        <f>+VLOOKUP(FACTURACION[[#This Row],[NIT]],TABLACLIENTE,5,FALSE)</f>
        <v>CUCUTA</v>
      </c>
    </row>
    <row r="4049" spans="3:18">
      <c r="C4049" s="29">
        <v>2017</v>
      </c>
      <c r="D4049" s="32" t="s">
        <v>229</v>
      </c>
      <c r="E4049" s="32">
        <f>MONTH(FACTURACION[[#This Row],[MES]]&amp;1)</f>
        <v>1</v>
      </c>
      <c r="F4049" s="223">
        <f>DATE(FACTURACION[[#This Row],[AÑO]],FACTURACION[[#This Row],[Mes numero]],1)</f>
        <v>42736</v>
      </c>
      <c r="G4049" s="161">
        <v>12592</v>
      </c>
      <c r="H4049" s="20">
        <v>830053934</v>
      </c>
      <c r="I4049" s="26" t="str">
        <f>+VLOOKUP(FACTURACION[[#This Row],[NIT]],TABLACLIENTE,2,FALSE)</f>
        <v>CASAGAS SAS</v>
      </c>
      <c r="J4049" s="26" t="s">
        <v>934</v>
      </c>
      <c r="K4049" s="12" t="str">
        <f>+VLOOKUP(FACTURACION[[#This Row],[REFERENCIA]],CODINV,2,FALSE)</f>
        <v>TANQUES VERTICAL 454 LT 30"</v>
      </c>
      <c r="L4049" s="12" t="str">
        <f>IF(VLOOKUP(FACTURACION[[#This Row],[REFERENCIA]],CODINV,3,FALSE)=0,"",VLOOKUP(FACTURACION[[#This Row],[REFERENCIA]],CODINV,3,FALSE))</f>
        <v/>
      </c>
      <c r="M4049" s="12" t="str">
        <f>+VLOOKUP(FACTURACION[[#This Row],[REFERENCIA]],CODINV,4,FALSE)</f>
        <v>TANQUES</v>
      </c>
      <c r="N4049" s="12" t="str">
        <f>+VLOOKUP(FACTURACION[[#This Row],[REFERENCIA]],CODINV,5,FALSE)</f>
        <v>PROTANEGAS (TRINITY)</v>
      </c>
      <c r="O4049" s="3">
        <v>1</v>
      </c>
      <c r="P4049" s="31">
        <v>2200000</v>
      </c>
      <c r="Q4049" s="24">
        <f>+FACTURACION[[#This Row],[CANTIDAD]]*FACTURACION[[#This Row],[VR UNITARIO]]/1000</f>
        <v>2200</v>
      </c>
      <c r="R4049" s="3" t="str">
        <f>+VLOOKUP(FACTURACION[[#This Row],[NIT]],TABLACLIENTE,5,FALSE)</f>
        <v>BOGOTÁ D.C.</v>
      </c>
    </row>
    <row r="4050" spans="3:18">
      <c r="C4050" s="29">
        <v>2017</v>
      </c>
      <c r="D4050" s="32" t="s">
        <v>265</v>
      </c>
      <c r="E4050" s="32">
        <f>MONTH(FACTURACION[[#This Row],[MES]]&amp;1)</f>
        <v>2</v>
      </c>
      <c r="F4050" s="223">
        <f>DATE(FACTURACION[[#This Row],[AÑO]],FACTURACION[[#This Row],[Mes numero]],1)</f>
        <v>42767</v>
      </c>
      <c r="G4050" s="161">
        <v>12626</v>
      </c>
      <c r="H4050" s="20">
        <v>800074033</v>
      </c>
      <c r="I4050" s="26" t="str">
        <f>+VLOOKUP(FACTURACION[[#This Row],[NIT]],TABLACLIENTE,2,FALSE)</f>
        <v>COMPAÑIAS ASOCIADAS DE GAS S.A. E.S.P (ASOGAS SA ESP)</v>
      </c>
      <c r="J4050" s="26" t="s">
        <v>991</v>
      </c>
      <c r="K4050" s="12" t="str">
        <f>+VLOOKUP(FACTURACION[[#This Row],[REFERENCIA]],CODINV,2,FALSE)</f>
        <v>TERMOCOPLE MOD 120/60 K15FA-36D</v>
      </c>
      <c r="L4050" s="12" t="str">
        <f>IF(VLOOKUP(FACTURACION[[#This Row],[REFERENCIA]],CODINV,3,FALSE)=0,"",VLOOKUP(FACTURACION[[#This Row],[REFERENCIA]],CODINV,3,FALSE))</f>
        <v>37050</v>
      </c>
      <c r="M4050" s="12" t="str">
        <f>+VLOOKUP(FACTURACION[[#This Row],[REFERENCIA]],CODINV,4,FALSE)</f>
        <v>REPUESTOS Y ACCESORIOS</v>
      </c>
      <c r="N4050" s="12" t="str">
        <f>+VLOOKUP(FACTURACION[[#This Row],[REFERENCIA]],CODINV,5,FALSE)</f>
        <v>ALGAS SDI</v>
      </c>
      <c r="O4050" s="3">
        <v>1</v>
      </c>
      <c r="P4050" s="31">
        <v>115000</v>
      </c>
      <c r="Q4050" s="24">
        <f>+FACTURACION[[#This Row],[CANTIDAD]]*FACTURACION[[#This Row],[VR UNITARIO]]/1000</f>
        <v>115</v>
      </c>
      <c r="R4050" s="3" t="str">
        <f>+VLOOKUP(FACTURACION[[#This Row],[NIT]],TABLACLIENTE,5,FALSE)</f>
        <v>MOSQUERA</v>
      </c>
    </row>
    <row r="4051" spans="3:18">
      <c r="C4051" s="29">
        <v>2017</v>
      </c>
      <c r="D4051" s="32" t="s">
        <v>265</v>
      </c>
      <c r="E4051" s="32">
        <f>MONTH(FACTURACION[[#This Row],[MES]]&amp;1)</f>
        <v>2</v>
      </c>
      <c r="F4051" s="223">
        <f>DATE(FACTURACION[[#This Row],[AÑO]],FACTURACION[[#This Row],[Mes numero]],1)</f>
        <v>42767</v>
      </c>
      <c r="G4051" s="161">
        <v>12667</v>
      </c>
      <c r="H4051" s="20">
        <v>890200919</v>
      </c>
      <c r="I4051" s="26" t="str">
        <f>+VLOOKUP(FACTURACION[[#This Row],[NIT]],TABLACLIENTE,2,FALSE)</f>
        <v>GAS DE SANTANDER S.A. E.S.P.</v>
      </c>
      <c r="J4051" s="26" t="s">
        <v>948</v>
      </c>
      <c r="K4051" s="12" t="str">
        <f>+VLOOKUP(FACTURACION[[#This Row],[REFERENCIA]],CODINV,2,FALSE)</f>
        <v>CAMISA PARA BOMBA BLACKMER 2"</v>
      </c>
      <c r="L4051" s="12" t="str">
        <f>IF(VLOOKUP(FACTURACION[[#This Row],[REFERENCIA]],CODINV,3,FALSE)=0,"",VLOOKUP(FACTURACION[[#This Row],[REFERENCIA]],CODINV,3,FALSE))</f>
        <v/>
      </c>
      <c r="M4051" s="12" t="str">
        <f>+VLOOKUP(FACTURACION[[#This Row],[REFERENCIA]],CODINV,4,FALSE)</f>
        <v>REPUESTOS Y ACCESORIOS</v>
      </c>
      <c r="N4051" s="12" t="str">
        <f>+VLOOKUP(FACTURACION[[#This Row],[REFERENCIA]],CODINV,5,FALSE)</f>
        <v>BLACKMER</v>
      </c>
      <c r="O4051" s="3">
        <v>1</v>
      </c>
      <c r="P4051" s="31">
        <v>1157658</v>
      </c>
      <c r="Q4051" s="24">
        <f>+FACTURACION[[#This Row],[CANTIDAD]]*FACTURACION[[#This Row],[VR UNITARIO]]/1000</f>
        <v>1157.6579999999999</v>
      </c>
      <c r="R4051" s="3" t="str">
        <f>+VLOOKUP(FACTURACION[[#This Row],[NIT]],TABLACLIENTE,5,FALSE)</f>
        <v>GIRON</v>
      </c>
    </row>
    <row r="4052" spans="3:18">
      <c r="C4052" s="29">
        <v>2017</v>
      </c>
      <c r="D4052" s="32" t="s">
        <v>265</v>
      </c>
      <c r="E4052" s="32">
        <f>MONTH(FACTURACION[[#This Row],[MES]]&amp;1)</f>
        <v>2</v>
      </c>
      <c r="F4052" s="223">
        <f>DATE(FACTURACION[[#This Row],[AÑO]],FACTURACION[[#This Row],[Mes numero]],1)</f>
        <v>42767</v>
      </c>
      <c r="G4052" s="161">
        <v>12621</v>
      </c>
      <c r="H4052" s="20">
        <v>800074033</v>
      </c>
      <c r="I4052" s="26" t="str">
        <f>+VLOOKUP(FACTURACION[[#This Row],[NIT]],TABLACLIENTE,2,FALSE)</f>
        <v>COMPAÑIAS ASOCIADAS DE GAS S.A. E.S.P (ASOGAS SA ESP)</v>
      </c>
      <c r="J4052" s="26" t="s">
        <v>46</v>
      </c>
      <c r="K4052" s="12" t="str">
        <f>+VLOOKUP(FACTURACION[[#This Row],[REFERENCIA]],CODINV,2,FALSE)</f>
        <v>REGULADOR ALTA PRESION  5-35 PSI 1/2 NPT</v>
      </c>
      <c r="L4052" s="12" t="str">
        <f>IF(VLOOKUP(FACTURACION[[#This Row],[REFERENCIA]],CODINV,3,FALSE)=0,"",VLOOKUP(FACTURACION[[#This Row],[REFERENCIA]],CODINV,3,FALSE))</f>
        <v/>
      </c>
      <c r="M4052" s="12" t="str">
        <f>+VLOOKUP(FACTURACION[[#This Row],[REFERENCIA]],CODINV,4,FALSE)</f>
        <v>REGULADORES</v>
      </c>
      <c r="N4052" s="12" t="str">
        <f>+VLOOKUP(FACTURACION[[#This Row],[REFERENCIA]],CODINV,5,FALSE)</f>
        <v>CAVAGNA</v>
      </c>
      <c r="O4052" s="3">
        <v>2</v>
      </c>
      <c r="P4052" s="31">
        <v>240000</v>
      </c>
      <c r="Q4052" s="24">
        <f>+FACTURACION[[#This Row],[CANTIDAD]]*FACTURACION[[#This Row],[VR UNITARIO]]/1000</f>
        <v>480</v>
      </c>
      <c r="R4052" s="3" t="str">
        <f>+VLOOKUP(FACTURACION[[#This Row],[NIT]],TABLACLIENTE,5,FALSE)</f>
        <v>MOSQUERA</v>
      </c>
    </row>
    <row r="4053" spans="3:18">
      <c r="C4053" s="29">
        <v>2017</v>
      </c>
      <c r="D4053" s="32" t="s">
        <v>265</v>
      </c>
      <c r="E4053" s="32">
        <f>MONTH(FACTURACION[[#This Row],[MES]]&amp;1)</f>
        <v>2</v>
      </c>
      <c r="F4053" s="223">
        <f>DATE(FACTURACION[[#This Row],[AÑO]],FACTURACION[[#This Row],[Mes numero]],1)</f>
        <v>42767</v>
      </c>
      <c r="G4053" s="161">
        <v>12661</v>
      </c>
      <c r="H4053" s="20">
        <v>800074033</v>
      </c>
      <c r="I4053" s="26" t="str">
        <f>+VLOOKUP(FACTURACION[[#This Row],[NIT]],TABLACLIENTE,2,FALSE)</f>
        <v>COMPAÑIAS ASOCIADAS DE GAS S.A. E.S.P (ASOGAS SA ESP)</v>
      </c>
      <c r="J4053" s="26" t="s">
        <v>46</v>
      </c>
      <c r="K4053" s="12" t="str">
        <f>+VLOOKUP(FACTURACION[[#This Row],[REFERENCIA]],CODINV,2,FALSE)</f>
        <v>REGULADOR ALTA PRESION  5-35 PSI 1/2 NPT</v>
      </c>
      <c r="L4053" s="12" t="str">
        <f>IF(VLOOKUP(FACTURACION[[#This Row],[REFERENCIA]],CODINV,3,FALSE)=0,"",VLOOKUP(FACTURACION[[#This Row],[REFERENCIA]],CODINV,3,FALSE))</f>
        <v/>
      </c>
      <c r="M4053" s="12" t="str">
        <f>+VLOOKUP(FACTURACION[[#This Row],[REFERENCIA]],CODINV,4,FALSE)</f>
        <v>REGULADORES</v>
      </c>
      <c r="N4053" s="12" t="str">
        <f>+VLOOKUP(FACTURACION[[#This Row],[REFERENCIA]],CODINV,5,FALSE)</f>
        <v>CAVAGNA</v>
      </c>
      <c r="O4053" s="3">
        <v>1</v>
      </c>
      <c r="P4053" s="31">
        <v>265000</v>
      </c>
      <c r="Q4053" s="24">
        <f>+FACTURACION[[#This Row],[CANTIDAD]]*FACTURACION[[#This Row],[VR UNITARIO]]/1000</f>
        <v>265</v>
      </c>
      <c r="R4053" s="3" t="str">
        <f>+VLOOKUP(FACTURACION[[#This Row],[NIT]],TABLACLIENTE,5,FALSE)</f>
        <v>MOSQUERA</v>
      </c>
    </row>
    <row r="4054" spans="3:18">
      <c r="C4054" s="29">
        <v>2017</v>
      </c>
      <c r="D4054" s="32" t="s">
        <v>265</v>
      </c>
      <c r="E4054" s="32">
        <f>MONTH(FACTURACION[[#This Row],[MES]]&amp;1)</f>
        <v>2</v>
      </c>
      <c r="F4054" s="223">
        <f>DATE(FACTURACION[[#This Row],[AÑO]],FACTURACION[[#This Row],[Mes numero]],1)</f>
        <v>42767</v>
      </c>
      <c r="G4054" s="161">
        <v>12636</v>
      </c>
      <c r="H4054" s="20">
        <v>800074033</v>
      </c>
      <c r="I4054" s="26" t="str">
        <f>+VLOOKUP(FACTURACION[[#This Row],[NIT]],TABLACLIENTE,2,FALSE)</f>
        <v>COMPAÑIAS ASOCIADAS DE GAS S.A. E.S.P (ASOGAS SA ESP)</v>
      </c>
      <c r="J4054" s="26" t="s">
        <v>919</v>
      </c>
      <c r="K4054" s="12" t="str">
        <f>+VLOOKUP(FACTURACION[[#This Row],[REFERENCIA]],CODINV,2,FALSE)</f>
        <v>CONECTOR ACME MONTACARGAS 1 1/4"</v>
      </c>
      <c r="L4054" s="12" t="str">
        <f>IF(VLOOKUP(FACTURACION[[#This Row],[REFERENCIA]],CODINV,3,FALSE)=0,"",VLOOKUP(FACTURACION[[#This Row],[REFERENCIA]],CODINV,3,FALSE))</f>
        <v>1023</v>
      </c>
      <c r="M4054" s="12" t="str">
        <f>+VLOOKUP(FACTURACION[[#This Row],[REFERENCIA]],CODINV,4,FALSE)</f>
        <v>REPUESTOS Y ACCESORIOS</v>
      </c>
      <c r="N4054" s="12" t="str">
        <f>+VLOOKUP(FACTURACION[[#This Row],[REFERENCIA]],CODINV,5,FALSE)</f>
        <v>CAVAGNA</v>
      </c>
      <c r="O4054" s="3">
        <v>4</v>
      </c>
      <c r="P4054" s="31">
        <v>39800</v>
      </c>
      <c r="Q4054" s="24">
        <f>+FACTURACION[[#This Row],[CANTIDAD]]*FACTURACION[[#This Row],[VR UNITARIO]]/1000</f>
        <v>159.19999999999999</v>
      </c>
      <c r="R4054" s="3" t="str">
        <f>+VLOOKUP(FACTURACION[[#This Row],[NIT]],TABLACLIENTE,5,FALSE)</f>
        <v>MOSQUERA</v>
      </c>
    </row>
    <row r="4055" spans="3:18">
      <c r="C4055" s="29">
        <v>2017</v>
      </c>
      <c r="D4055" s="32" t="s">
        <v>265</v>
      </c>
      <c r="E4055" s="32">
        <f>MONTH(FACTURACION[[#This Row],[MES]]&amp;1)</f>
        <v>2</v>
      </c>
      <c r="F4055" s="223">
        <f>DATE(FACTURACION[[#This Row],[AÑO]],FACTURACION[[#This Row],[Mes numero]],1)</f>
        <v>42767</v>
      </c>
      <c r="G4055" s="161">
        <v>12625</v>
      </c>
      <c r="H4055" s="20">
        <v>860004270</v>
      </c>
      <c r="I4055" s="26" t="str">
        <f>+VLOOKUP(FACTURACION[[#This Row],[NIT]],TABLACLIENTE,2,FALSE)</f>
        <v>E MC ALLISTER S A S</v>
      </c>
      <c r="J4055" s="26" t="s">
        <v>919</v>
      </c>
      <c r="K4055" s="12" t="str">
        <f>+VLOOKUP(FACTURACION[[#This Row],[REFERENCIA]],CODINV,2,FALSE)</f>
        <v>CONECTOR ACME MONTACARGAS 1 1/4"</v>
      </c>
      <c r="L4055" s="12" t="str">
        <f>IF(VLOOKUP(FACTURACION[[#This Row],[REFERENCIA]],CODINV,3,FALSE)=0,"",VLOOKUP(FACTURACION[[#This Row],[REFERENCIA]],CODINV,3,FALSE))</f>
        <v>1023</v>
      </c>
      <c r="M4055" s="12" t="str">
        <f>+VLOOKUP(FACTURACION[[#This Row],[REFERENCIA]],CODINV,4,FALSE)</f>
        <v>REPUESTOS Y ACCESORIOS</v>
      </c>
      <c r="N4055" s="12" t="str">
        <f>+VLOOKUP(FACTURACION[[#This Row],[REFERENCIA]],CODINV,5,FALSE)</f>
        <v>CAVAGNA</v>
      </c>
      <c r="O4055" s="3">
        <v>5</v>
      </c>
      <c r="P4055" s="31">
        <v>40000</v>
      </c>
      <c r="Q4055" s="24">
        <f>+FACTURACION[[#This Row],[CANTIDAD]]*FACTURACION[[#This Row],[VR UNITARIO]]/1000</f>
        <v>200</v>
      </c>
      <c r="R4055" s="3" t="str">
        <f>+VLOOKUP(FACTURACION[[#This Row],[NIT]],TABLACLIENTE,5,FALSE)</f>
        <v>BOGOTÁ D.C.</v>
      </c>
    </row>
    <row r="4056" spans="3:18">
      <c r="C4056" s="29">
        <v>2017</v>
      </c>
      <c r="D4056" s="32" t="s">
        <v>265</v>
      </c>
      <c r="E4056" s="32">
        <f>MONTH(FACTURACION[[#This Row],[MES]]&amp;1)</f>
        <v>2</v>
      </c>
      <c r="F4056" s="223">
        <f>DATE(FACTURACION[[#This Row],[AÑO]],FACTURACION[[#This Row],[Mes numero]],1)</f>
        <v>42767</v>
      </c>
      <c r="G4056" s="161">
        <v>12651</v>
      </c>
      <c r="H4056" s="20">
        <v>860004270</v>
      </c>
      <c r="I4056" s="26" t="str">
        <f>+VLOOKUP(FACTURACION[[#This Row],[NIT]],TABLACLIENTE,2,FALSE)</f>
        <v>E MC ALLISTER S A S</v>
      </c>
      <c r="J4056" s="26" t="s">
        <v>919</v>
      </c>
      <c r="K4056" s="12" t="str">
        <f>+VLOOKUP(FACTURACION[[#This Row],[REFERENCIA]],CODINV,2,FALSE)</f>
        <v>CONECTOR ACME MONTACARGAS 1 1/4"</v>
      </c>
      <c r="L4056" s="12" t="str">
        <f>IF(VLOOKUP(FACTURACION[[#This Row],[REFERENCIA]],CODINV,3,FALSE)=0,"",VLOOKUP(FACTURACION[[#This Row],[REFERENCIA]],CODINV,3,FALSE))</f>
        <v>1023</v>
      </c>
      <c r="M4056" s="12" t="str">
        <f>+VLOOKUP(FACTURACION[[#This Row],[REFERENCIA]],CODINV,4,FALSE)</f>
        <v>REPUESTOS Y ACCESORIOS</v>
      </c>
      <c r="N4056" s="12" t="str">
        <f>+VLOOKUP(FACTURACION[[#This Row],[REFERENCIA]],CODINV,5,FALSE)</f>
        <v>CAVAGNA</v>
      </c>
      <c r="O4056" s="3">
        <v>2</v>
      </c>
      <c r="P4056" s="31">
        <v>40000</v>
      </c>
      <c r="Q4056" s="24">
        <f>+FACTURACION[[#This Row],[CANTIDAD]]*FACTURACION[[#This Row],[VR UNITARIO]]/1000</f>
        <v>80</v>
      </c>
      <c r="R4056" s="3" t="str">
        <f>+VLOOKUP(FACTURACION[[#This Row],[NIT]],TABLACLIENTE,5,FALSE)</f>
        <v>BOGOTÁ D.C.</v>
      </c>
    </row>
    <row r="4057" spans="3:18">
      <c r="C4057" s="29">
        <v>2017</v>
      </c>
      <c r="D4057" s="32" t="s">
        <v>265</v>
      </c>
      <c r="E4057" s="32">
        <f>MONTH(FACTURACION[[#This Row],[MES]]&amp;1)</f>
        <v>2</v>
      </c>
      <c r="F4057" s="223">
        <f>DATE(FACTURACION[[#This Row],[AÑO]],FACTURACION[[#This Row],[Mes numero]],1)</f>
        <v>42767</v>
      </c>
      <c r="G4057" s="161">
        <v>12635</v>
      </c>
      <c r="H4057" s="25">
        <v>891101577</v>
      </c>
      <c r="I4057" s="3" t="str">
        <f>+VLOOKUP(FACTURACION[[#This Row],[NIT]],TABLACLIENTE,2,FALSE)</f>
        <v>ALCANOS DE COLOMBIA S.A. E.S.P</v>
      </c>
      <c r="J4057" s="26" t="s">
        <v>1109</v>
      </c>
      <c r="K4057" s="12" t="str">
        <f>+VLOOKUP(FACTURACION[[#This Row],[REFERENCIA]],CODINV,2,FALSE)</f>
        <v>VALVULA INTERNA ROSCADA AUTOTANQUE 2" NPT</v>
      </c>
      <c r="L4057" s="12" t="str">
        <f>IF(VLOOKUP(FACTURACION[[#This Row],[REFERENCIA]],CODINV,3,FALSE)=0,"",VLOOKUP(FACTURACION[[#This Row],[REFERENCIA]],CODINV,3,FALSE))</f>
        <v>6902900106</v>
      </c>
      <c r="M4057" s="12" t="str">
        <f>+VLOOKUP(FACTURACION[[#This Row],[REFERENCIA]],CODINV,4,FALSE)</f>
        <v>VÁLVULAS Y MULTIVÁLVULAS</v>
      </c>
      <c r="N4057" s="12" t="str">
        <f>+VLOOKUP(FACTURACION[[#This Row],[REFERENCIA]],CODINV,5,FALSE)</f>
        <v>CAVAGNA</v>
      </c>
      <c r="O4057" s="3">
        <v>1</v>
      </c>
      <c r="P4057" s="31">
        <v>4200000</v>
      </c>
      <c r="Q4057" s="24">
        <f>+FACTURACION[[#This Row],[CANTIDAD]]*FACTURACION[[#This Row],[VR UNITARIO]]/1000</f>
        <v>4200</v>
      </c>
      <c r="R4057" s="3" t="str">
        <f>+VLOOKUP(FACTURACION[[#This Row],[NIT]],TABLACLIENTE,5,FALSE)</f>
        <v>NEIVA</v>
      </c>
    </row>
    <row r="4058" spans="3:18">
      <c r="C4058" s="29">
        <v>2017</v>
      </c>
      <c r="D4058" s="32" t="s">
        <v>265</v>
      </c>
      <c r="E4058" s="32">
        <f>MONTH(FACTURACION[[#This Row],[MES]]&amp;1)</f>
        <v>2</v>
      </c>
      <c r="F4058" s="223">
        <f>DATE(FACTURACION[[#This Row],[AÑO]],FACTURACION[[#This Row],[Mes numero]],1)</f>
        <v>42767</v>
      </c>
      <c r="G4058" s="161">
        <v>12640</v>
      </c>
      <c r="H4058" s="25">
        <v>891101577</v>
      </c>
      <c r="I4058" s="3" t="str">
        <f>+VLOOKUP(FACTURACION[[#This Row],[NIT]],TABLACLIENTE,2,FALSE)</f>
        <v>ALCANOS DE COLOMBIA S.A. E.S.P</v>
      </c>
      <c r="J4058" s="26" t="s">
        <v>20</v>
      </c>
      <c r="K4058" s="12" t="str">
        <f>+VLOOKUP(FACTURACION[[#This Row],[REFERENCIA]],CODINV,2,FALSE)</f>
        <v xml:space="preserve">MEDIDOR AC-250 C: 3/4" CON CONECTORES </v>
      </c>
      <c r="L4058" s="12" t="str">
        <f>IF(VLOOKUP(FACTURACION[[#This Row],[REFERENCIA]],CODINV,3,FALSE)=0,"",VLOOKUP(FACTURACION[[#This Row],[REFERENCIA]],CODINV,3,FALSE))</f>
        <v/>
      </c>
      <c r="M4058" s="12" t="str">
        <f>+VLOOKUP(FACTURACION[[#This Row],[REFERENCIA]],CODINV,4,FALSE)</f>
        <v>MEDIDORES</v>
      </c>
      <c r="N4058" s="12" t="str">
        <f>+VLOOKUP(FACTURACION[[#This Row],[REFERENCIA]],CODINV,5,FALSE)</f>
        <v>HONEYWELL</v>
      </c>
      <c r="O4058" s="3">
        <v>5</v>
      </c>
      <c r="P4058" s="31">
        <v>405788</v>
      </c>
      <c r="Q4058" s="24">
        <f>+FACTURACION[[#This Row],[CANTIDAD]]*FACTURACION[[#This Row],[VR UNITARIO]]/1000</f>
        <v>2028.94</v>
      </c>
      <c r="R4058" s="3" t="str">
        <f>+VLOOKUP(FACTURACION[[#This Row],[NIT]],TABLACLIENTE,5,FALSE)</f>
        <v>NEIVA</v>
      </c>
    </row>
    <row r="4059" spans="3:18">
      <c r="C4059" s="29">
        <v>2017</v>
      </c>
      <c r="D4059" s="32" t="s">
        <v>265</v>
      </c>
      <c r="E4059" s="32">
        <f>MONTH(FACTURACION[[#This Row],[MES]]&amp;1)</f>
        <v>2</v>
      </c>
      <c r="F4059" s="223">
        <f>DATE(FACTURACION[[#This Row],[AÑO]],FACTURACION[[#This Row],[Mes numero]],1)</f>
        <v>42767</v>
      </c>
      <c r="G4059" s="161">
        <v>12642</v>
      </c>
      <c r="H4059" s="20">
        <v>800021272</v>
      </c>
      <c r="I4059" s="26" t="str">
        <f>+VLOOKUP(FACTURACION[[#This Row],[NIT]],TABLACLIENTE,2,FALSE)</f>
        <v>GASES DEL LLANO S.A. E.S.P (LLANOGAS S.A. E.S.P.)</v>
      </c>
      <c r="J4059" s="26" t="s">
        <v>20</v>
      </c>
      <c r="K4059" s="12" t="str">
        <f>+VLOOKUP(FACTURACION[[#This Row],[REFERENCIA]],CODINV,2,FALSE)</f>
        <v xml:space="preserve">MEDIDOR AC-250 C: 3/4" CON CONECTORES </v>
      </c>
      <c r="L4059" s="12" t="str">
        <f>IF(VLOOKUP(FACTURACION[[#This Row],[REFERENCIA]],CODINV,3,FALSE)=0,"",VLOOKUP(FACTURACION[[#This Row],[REFERENCIA]],CODINV,3,FALSE))</f>
        <v/>
      </c>
      <c r="M4059" s="12" t="str">
        <f>+VLOOKUP(FACTURACION[[#This Row],[REFERENCIA]],CODINV,4,FALSE)</f>
        <v>MEDIDORES</v>
      </c>
      <c r="N4059" s="12" t="str">
        <f>+VLOOKUP(FACTURACION[[#This Row],[REFERENCIA]],CODINV,5,FALSE)</f>
        <v>HONEYWELL</v>
      </c>
      <c r="O4059" s="3">
        <v>20</v>
      </c>
      <c r="P4059" s="31">
        <v>401486</v>
      </c>
      <c r="Q4059" s="24">
        <f>+FACTURACION[[#This Row],[CANTIDAD]]*FACTURACION[[#This Row],[VR UNITARIO]]/1000</f>
        <v>8029.72</v>
      </c>
      <c r="R4059" s="3" t="str">
        <f>+VLOOKUP(FACTURACION[[#This Row],[NIT]],TABLACLIENTE,5,FALSE)</f>
        <v>VILLAVICENCIO</v>
      </c>
    </row>
    <row r="4060" spans="3:18">
      <c r="C4060" s="29">
        <v>2017</v>
      </c>
      <c r="D4060" s="32" t="s">
        <v>265</v>
      </c>
      <c r="E4060" s="32">
        <f>MONTH(FACTURACION[[#This Row],[MES]]&amp;1)</f>
        <v>2</v>
      </c>
      <c r="F4060" s="223">
        <f>DATE(FACTURACION[[#This Row],[AÑO]],FACTURACION[[#This Row],[Mes numero]],1)</f>
        <v>42767</v>
      </c>
      <c r="G4060" s="161">
        <v>12654</v>
      </c>
      <c r="H4060" s="20">
        <v>860508892</v>
      </c>
      <c r="I4060" s="26" t="str">
        <f>+VLOOKUP(FACTURACION[[#This Row],[NIT]],TABLACLIENTE,2,FALSE)</f>
        <v>COMPAÑIA DE ALMACENAMIENTO DE GAS SOCIEDAD ANONIMA EMPRESA DE SERVICIOS PUBLICOS (ALMAGAS S.A. E.S.P.)</v>
      </c>
      <c r="J4060" s="26" t="s">
        <v>21</v>
      </c>
      <c r="K4060" s="12" t="str">
        <f>+VLOOKUP(FACTURACION[[#This Row],[REFERENCIA]],CODINV,2,FALSE)</f>
        <v>MEDIDOR AC-630 C:1 1/4" MAOP 25PSIG CON CONECTORES</v>
      </c>
      <c r="L4060" s="12" t="str">
        <f>IF(VLOOKUP(FACTURACION[[#This Row],[REFERENCIA]],CODINV,3,FALSE)=0,"",VLOOKUP(FACTURACION[[#This Row],[REFERENCIA]],CODINV,3,FALSE))</f>
        <v/>
      </c>
      <c r="M4060" s="12" t="str">
        <f>+VLOOKUP(FACTURACION[[#This Row],[REFERENCIA]],CODINV,4,FALSE)</f>
        <v>MEDIDORES</v>
      </c>
      <c r="N4060" s="12" t="str">
        <f>+VLOOKUP(FACTURACION[[#This Row],[REFERENCIA]],CODINV,5,FALSE)</f>
        <v>HONEYWELL</v>
      </c>
      <c r="O4060" s="3">
        <v>1</v>
      </c>
      <c r="P4060" s="31">
        <v>1850000</v>
      </c>
      <c r="Q4060" s="24">
        <f>+FACTURACION[[#This Row],[CANTIDAD]]*FACTURACION[[#This Row],[VR UNITARIO]]/1000</f>
        <v>1850</v>
      </c>
      <c r="R4060" s="3" t="str">
        <f>+VLOOKUP(FACTURACION[[#This Row],[NIT]],TABLACLIENTE,5,FALSE)</f>
        <v>BOGOTÁ D.C.</v>
      </c>
    </row>
    <row r="4061" spans="3:18">
      <c r="C4061" s="29">
        <v>2017</v>
      </c>
      <c r="D4061" s="32" t="s">
        <v>265</v>
      </c>
      <c r="E4061" s="32">
        <f>MONTH(FACTURACION[[#This Row],[MES]]&amp;1)</f>
        <v>2</v>
      </c>
      <c r="F4061" s="223">
        <f>DATE(FACTURACION[[#This Row],[AÑO]],FACTURACION[[#This Row],[Mes numero]],1)</f>
        <v>42767</v>
      </c>
      <c r="G4061" s="161">
        <v>12644</v>
      </c>
      <c r="H4061" s="20">
        <v>890400869</v>
      </c>
      <c r="I4061" s="26" t="str">
        <f>+VLOOKUP(FACTURACION[[#This Row],[NIT]],TABLACLIENTE,2,FALSE)</f>
        <v>SURTIDORA DE GAS DEL CARIBE S.A. E.S.P. (SURTIGAS S.A. E.S.P.)</v>
      </c>
      <c r="J4061" s="26" t="s">
        <v>21</v>
      </c>
      <c r="K4061" s="12" t="str">
        <f>+VLOOKUP(FACTURACION[[#This Row],[REFERENCIA]],CODINV,2,FALSE)</f>
        <v>MEDIDOR AC-630 C:1 1/4" MAOP 25PSIG CON CONECTORES</v>
      </c>
      <c r="L4061" s="12" t="str">
        <f>IF(VLOOKUP(FACTURACION[[#This Row],[REFERENCIA]],CODINV,3,FALSE)=0,"",VLOOKUP(FACTURACION[[#This Row],[REFERENCIA]],CODINV,3,FALSE))</f>
        <v/>
      </c>
      <c r="M4061" s="12" t="str">
        <f>+VLOOKUP(FACTURACION[[#This Row],[REFERENCIA]],CODINV,4,FALSE)</f>
        <v>MEDIDORES</v>
      </c>
      <c r="N4061" s="12" t="str">
        <f>+VLOOKUP(FACTURACION[[#This Row],[REFERENCIA]],CODINV,5,FALSE)</f>
        <v>HONEYWELL</v>
      </c>
      <c r="O4061" s="3">
        <v>10</v>
      </c>
      <c r="P4061" s="31">
        <v>1826763</v>
      </c>
      <c r="Q4061" s="24">
        <f>+FACTURACION[[#This Row],[CANTIDAD]]*FACTURACION[[#This Row],[VR UNITARIO]]/1000</f>
        <v>18267.63</v>
      </c>
      <c r="R4061" s="3" t="str">
        <f>+VLOOKUP(FACTURACION[[#This Row],[NIT]],TABLACLIENTE,5,FALSE)</f>
        <v>CARTAGENA</v>
      </c>
    </row>
    <row r="4062" spans="3:18">
      <c r="C4062" s="29">
        <v>2017</v>
      </c>
      <c r="D4062" s="32" t="s">
        <v>265</v>
      </c>
      <c r="E4062" s="32">
        <f>MONTH(FACTURACION[[#This Row],[MES]]&amp;1)</f>
        <v>2</v>
      </c>
      <c r="F4062" s="223">
        <f>DATE(FACTURACION[[#This Row],[AÑO]],FACTURACION[[#This Row],[Mes numero]],1)</f>
        <v>42767</v>
      </c>
      <c r="G4062" s="161">
        <v>12640</v>
      </c>
      <c r="H4062" s="25">
        <v>891101577</v>
      </c>
      <c r="I4062" s="3" t="str">
        <f>+VLOOKUP(FACTURACION[[#This Row],[NIT]],TABLACLIENTE,2,FALSE)</f>
        <v>ALCANOS DE COLOMBIA S.A. E.S.P</v>
      </c>
      <c r="J4062" s="26" t="s">
        <v>23</v>
      </c>
      <c r="K4062" s="12" t="str">
        <f>+VLOOKUP(FACTURACION[[#This Row],[REFERENCIA]],CODINV,2,FALSE)</f>
        <v>MEDIDOR AL-800 C:1 1/2" MAOP 20 PSIG CON CONECTORES</v>
      </c>
      <c r="L4062" s="12" t="str">
        <f>IF(VLOOKUP(FACTURACION[[#This Row],[REFERENCIA]],CODINV,3,FALSE)=0,"",VLOOKUP(FACTURACION[[#This Row],[REFERENCIA]],CODINV,3,FALSE))</f>
        <v/>
      </c>
      <c r="M4062" s="12" t="str">
        <f>+VLOOKUP(FACTURACION[[#This Row],[REFERENCIA]],CODINV,4,FALSE)</f>
        <v>MEDIDORES</v>
      </c>
      <c r="N4062" s="12" t="str">
        <f>+VLOOKUP(FACTURACION[[#This Row],[REFERENCIA]],CODINV,5,FALSE)</f>
        <v>HONEYWELL</v>
      </c>
      <c r="O4062" s="3">
        <v>2</v>
      </c>
      <c r="P4062" s="31">
        <v>2658414</v>
      </c>
      <c r="Q4062" s="24">
        <f>+FACTURACION[[#This Row],[CANTIDAD]]*FACTURACION[[#This Row],[VR UNITARIO]]/1000</f>
        <v>5316.8280000000004</v>
      </c>
      <c r="R4062" s="3" t="str">
        <f>+VLOOKUP(FACTURACION[[#This Row],[NIT]],TABLACLIENTE,5,FALSE)</f>
        <v>NEIVA</v>
      </c>
    </row>
    <row r="4063" spans="3:18">
      <c r="C4063" s="29">
        <v>2017</v>
      </c>
      <c r="D4063" s="32" t="s">
        <v>265</v>
      </c>
      <c r="E4063" s="32">
        <f>MONTH(FACTURACION[[#This Row],[MES]]&amp;1)</f>
        <v>2</v>
      </c>
      <c r="F4063" s="223">
        <f>DATE(FACTURACION[[#This Row],[AÑO]],FACTURACION[[#This Row],[Mes numero]],1)</f>
        <v>42767</v>
      </c>
      <c r="G4063" s="161">
        <v>12631</v>
      </c>
      <c r="H4063" s="20">
        <v>830053934</v>
      </c>
      <c r="I4063" s="26" t="str">
        <f>+VLOOKUP(FACTURACION[[#This Row],[NIT]],TABLACLIENTE,2,FALSE)</f>
        <v>CASAGAS SAS</v>
      </c>
      <c r="J4063" s="26" t="s">
        <v>977</v>
      </c>
      <c r="K4063" s="12" t="str">
        <f>+VLOOKUP(FACTURACION[[#This Row],[REFERENCIA]],CODINV,2,FALSE)</f>
        <v>REG. 1813C C: 3/4" R: 6-15" O: 3/16</v>
      </c>
      <c r="L4063" s="12" t="str">
        <f>IF(VLOOKUP(FACTURACION[[#This Row],[REFERENCIA]],CODINV,3,FALSE)=0,"",VLOOKUP(FACTURACION[[#This Row],[REFERENCIA]],CODINV,3,FALSE))</f>
        <v/>
      </c>
      <c r="M4063" s="12" t="str">
        <f>+VLOOKUP(FACTURACION[[#This Row],[REFERENCIA]],CODINV,4,FALSE)</f>
        <v>REGULADORES</v>
      </c>
      <c r="N4063" s="12" t="str">
        <f>+VLOOKUP(FACTURACION[[#This Row],[REFERENCIA]],CODINV,5,FALSE)</f>
        <v>HONEYWELL</v>
      </c>
      <c r="O4063" s="3">
        <v>1</v>
      </c>
      <c r="P4063" s="31">
        <v>150000</v>
      </c>
      <c r="Q4063" s="24">
        <f>+FACTURACION[[#This Row],[CANTIDAD]]*FACTURACION[[#This Row],[VR UNITARIO]]/1000</f>
        <v>150</v>
      </c>
      <c r="R4063" s="3" t="str">
        <f>+VLOOKUP(FACTURACION[[#This Row],[NIT]],TABLACLIENTE,5,FALSE)</f>
        <v>BOGOTÁ D.C.</v>
      </c>
    </row>
    <row r="4064" spans="3:18">
      <c r="C4064" s="29">
        <v>2017</v>
      </c>
      <c r="D4064" s="32" t="s">
        <v>265</v>
      </c>
      <c r="E4064" s="32">
        <f>MONTH(FACTURACION[[#This Row],[MES]]&amp;1)</f>
        <v>2</v>
      </c>
      <c r="F4064" s="223">
        <f>DATE(FACTURACION[[#This Row],[AÑO]],FACTURACION[[#This Row],[Mes numero]],1)</f>
        <v>42767</v>
      </c>
      <c r="G4064" s="161">
        <v>12662</v>
      </c>
      <c r="H4064" s="25">
        <v>891101577</v>
      </c>
      <c r="I4064" s="3" t="str">
        <f>+VLOOKUP(FACTURACION[[#This Row],[NIT]],TABLACLIENTE,2,FALSE)</f>
        <v>ALCANOS DE COLOMBIA S.A. E.S.P</v>
      </c>
      <c r="J4064" s="26" t="s">
        <v>198</v>
      </c>
      <c r="K4064" s="12" t="str">
        <f>+VLOOKUP(FACTURACION[[#This Row],[REFERENCIA]],CODINV,2,FALSE)</f>
        <v>REG. 1813C-HC C. 1 1/4" R: 6-15" O: 1/2</v>
      </c>
      <c r="L4064" s="12" t="str">
        <f>IF(VLOOKUP(FACTURACION[[#This Row],[REFERENCIA]],CODINV,3,FALSE)=0,"",VLOOKUP(FACTURACION[[#This Row],[REFERENCIA]],CODINV,3,FALSE))</f>
        <v/>
      </c>
      <c r="M4064" s="12" t="str">
        <f>+VLOOKUP(FACTURACION[[#This Row],[REFERENCIA]],CODINV,4,FALSE)</f>
        <v>REGULADORES</v>
      </c>
      <c r="N4064" s="12" t="str">
        <f>+VLOOKUP(FACTURACION[[#This Row],[REFERENCIA]],CODINV,5,FALSE)</f>
        <v>HONEYWELL</v>
      </c>
      <c r="O4064" s="3">
        <v>5</v>
      </c>
      <c r="P4064" s="31">
        <v>170000</v>
      </c>
      <c r="Q4064" s="24">
        <f>+FACTURACION[[#This Row],[CANTIDAD]]*FACTURACION[[#This Row],[VR UNITARIO]]/1000</f>
        <v>850</v>
      </c>
      <c r="R4064" s="3" t="str">
        <f>+VLOOKUP(FACTURACION[[#This Row],[NIT]],TABLACLIENTE,5,FALSE)</f>
        <v>NEIVA</v>
      </c>
    </row>
    <row r="4065" spans="3:18">
      <c r="C4065" s="29">
        <v>2017</v>
      </c>
      <c r="D4065" s="32" t="s">
        <v>265</v>
      </c>
      <c r="E4065" s="32">
        <f>MONTH(FACTURACION[[#This Row],[MES]]&amp;1)</f>
        <v>2</v>
      </c>
      <c r="F4065" s="223">
        <f>DATE(FACTURACION[[#This Row],[AÑO]],FACTURACION[[#This Row],[Mes numero]],1)</f>
        <v>42767</v>
      </c>
      <c r="G4065" s="161">
        <v>12663</v>
      </c>
      <c r="H4065" s="25">
        <v>891101577</v>
      </c>
      <c r="I4065" s="3" t="str">
        <f>+VLOOKUP(FACTURACION[[#This Row],[NIT]],TABLACLIENTE,2,FALSE)</f>
        <v>ALCANOS DE COLOMBIA S.A. E.S.P</v>
      </c>
      <c r="J4065" s="26" t="s">
        <v>198</v>
      </c>
      <c r="K4065" s="12" t="str">
        <f>+VLOOKUP(FACTURACION[[#This Row],[REFERENCIA]],CODINV,2,FALSE)</f>
        <v>REG. 1813C-HC C. 1 1/4" R: 6-15" O: 1/2</v>
      </c>
      <c r="L4065" s="12" t="str">
        <f>IF(VLOOKUP(FACTURACION[[#This Row],[REFERENCIA]],CODINV,3,FALSE)=0,"",VLOOKUP(FACTURACION[[#This Row],[REFERENCIA]],CODINV,3,FALSE))</f>
        <v/>
      </c>
      <c r="M4065" s="12" t="str">
        <f>+VLOOKUP(FACTURACION[[#This Row],[REFERENCIA]],CODINV,4,FALSE)</f>
        <v>REGULADORES</v>
      </c>
      <c r="N4065" s="12" t="str">
        <f>+VLOOKUP(FACTURACION[[#This Row],[REFERENCIA]],CODINV,5,FALSE)</f>
        <v>HONEYWELL</v>
      </c>
      <c r="O4065" s="3">
        <v>15</v>
      </c>
      <c r="P4065" s="31">
        <v>170000</v>
      </c>
      <c r="Q4065" s="24">
        <f>+FACTURACION[[#This Row],[CANTIDAD]]*FACTURACION[[#This Row],[VR UNITARIO]]/1000</f>
        <v>2550</v>
      </c>
      <c r="R4065" s="3" t="str">
        <f>+VLOOKUP(FACTURACION[[#This Row],[NIT]],TABLACLIENTE,5,FALSE)</f>
        <v>NEIVA</v>
      </c>
    </row>
    <row r="4066" spans="3:18">
      <c r="C4066" s="29">
        <v>2017</v>
      </c>
      <c r="D4066" s="32" t="s">
        <v>265</v>
      </c>
      <c r="E4066" s="32">
        <f>MONTH(FACTURACION[[#This Row],[MES]]&amp;1)</f>
        <v>2</v>
      </c>
      <c r="F4066" s="223">
        <f>DATE(FACTURACION[[#This Row],[AÑO]],FACTURACION[[#This Row],[Mes numero]],1)</f>
        <v>42767</v>
      </c>
      <c r="G4066" s="161">
        <v>12650</v>
      </c>
      <c r="H4066" s="20">
        <v>830014820</v>
      </c>
      <c r="I4066" s="26" t="str">
        <f>+VLOOKUP(FACTURACION[[#This Row],[NIT]],TABLACLIENTE,2,FALSE)</f>
        <v>COMERCIALIZADORA MOYSE LTDA.</v>
      </c>
      <c r="J4066" s="26" t="s">
        <v>6</v>
      </c>
      <c r="K4066" s="12" t="str">
        <f>+VLOOKUP(FACTURACION[[#This Row],[REFERENCIA]],CODINV,2,FALSE)</f>
        <v>REG.1813C C:3/4" R:6-15" O:1/2</v>
      </c>
      <c r="L4066" s="12" t="str">
        <f>IF(VLOOKUP(FACTURACION[[#This Row],[REFERENCIA]],CODINV,3,FALSE)=0,"",VLOOKUP(FACTURACION[[#This Row],[REFERENCIA]],CODINV,3,FALSE))</f>
        <v/>
      </c>
      <c r="M4066" s="12" t="str">
        <f>+VLOOKUP(FACTURACION[[#This Row],[REFERENCIA]],CODINV,4,FALSE)</f>
        <v>REGULADORES</v>
      </c>
      <c r="N4066" s="12" t="str">
        <f>+VLOOKUP(FACTURACION[[#This Row],[REFERENCIA]],CODINV,5,FALSE)</f>
        <v>HONEYWELL</v>
      </c>
      <c r="O4066" s="3">
        <v>3</v>
      </c>
      <c r="P4066" s="31">
        <v>150000</v>
      </c>
      <c r="Q4066" s="24">
        <f>+FACTURACION[[#This Row],[CANTIDAD]]*FACTURACION[[#This Row],[VR UNITARIO]]/1000</f>
        <v>450</v>
      </c>
      <c r="R4066" s="3" t="str">
        <f>+VLOOKUP(FACTURACION[[#This Row],[NIT]],TABLACLIENTE,5,FALSE)</f>
        <v>BOGOTÁ D.C.</v>
      </c>
    </row>
    <row r="4067" spans="3:18">
      <c r="C4067" s="29">
        <v>2017</v>
      </c>
      <c r="D4067" s="32" t="s">
        <v>265</v>
      </c>
      <c r="E4067" s="32">
        <f>MONTH(FACTURACION[[#This Row],[MES]]&amp;1)</f>
        <v>2</v>
      </c>
      <c r="F4067" s="223">
        <f>DATE(FACTURACION[[#This Row],[AÑO]],FACTURACION[[#This Row],[Mes numero]],1)</f>
        <v>42767</v>
      </c>
      <c r="G4067" s="161">
        <v>12646</v>
      </c>
      <c r="H4067" s="20">
        <v>800074033</v>
      </c>
      <c r="I4067" s="26" t="str">
        <f>+VLOOKUP(FACTURACION[[#This Row],[NIT]],TABLACLIENTE,2,FALSE)</f>
        <v>COMPAÑIAS ASOCIADAS DE GAS S.A. E.S.P (ASOGAS SA ESP)</v>
      </c>
      <c r="J4067" s="26" t="s">
        <v>6</v>
      </c>
      <c r="K4067" s="12" t="str">
        <f>+VLOOKUP(FACTURACION[[#This Row],[REFERENCIA]],CODINV,2,FALSE)</f>
        <v>REG.1813C C:3/4" R:6-15" O:1/2</v>
      </c>
      <c r="L4067" s="12" t="str">
        <f>IF(VLOOKUP(FACTURACION[[#This Row],[REFERENCIA]],CODINV,3,FALSE)=0,"",VLOOKUP(FACTURACION[[#This Row],[REFERENCIA]],CODINV,3,FALSE))</f>
        <v/>
      </c>
      <c r="M4067" s="12" t="str">
        <f>+VLOOKUP(FACTURACION[[#This Row],[REFERENCIA]],CODINV,4,FALSE)</f>
        <v>REGULADORES</v>
      </c>
      <c r="N4067" s="12" t="str">
        <f>+VLOOKUP(FACTURACION[[#This Row],[REFERENCIA]],CODINV,5,FALSE)</f>
        <v>HONEYWELL</v>
      </c>
      <c r="O4067" s="3">
        <v>1</v>
      </c>
      <c r="P4067" s="31">
        <v>152500</v>
      </c>
      <c r="Q4067" s="24">
        <f>+FACTURACION[[#This Row],[CANTIDAD]]*FACTURACION[[#This Row],[VR UNITARIO]]/1000</f>
        <v>152.5</v>
      </c>
      <c r="R4067" s="3" t="str">
        <f>+VLOOKUP(FACTURACION[[#This Row],[NIT]],TABLACLIENTE,5,FALSE)</f>
        <v>MOSQUERA</v>
      </c>
    </row>
    <row r="4068" spans="3:18">
      <c r="C4068" s="29">
        <v>2017</v>
      </c>
      <c r="D4068" s="32" t="s">
        <v>265</v>
      </c>
      <c r="E4068" s="32">
        <f>MONTH(FACTURACION[[#This Row],[MES]]&amp;1)</f>
        <v>2</v>
      </c>
      <c r="F4068" s="223">
        <f>DATE(FACTURACION[[#This Row],[AÑO]],FACTURACION[[#This Row],[Mes numero]],1)</f>
        <v>42767</v>
      </c>
      <c r="G4068" s="161">
        <v>12668</v>
      </c>
      <c r="H4068" s="20">
        <v>830043681</v>
      </c>
      <c r="I4068" s="26" t="str">
        <f>+VLOOKUP(FACTURACION[[#This Row],[NIT]],TABLACLIENTE,2,FALSE)</f>
        <v>INGENIERIA ELECTRONICA MARTINEZ LTDA (MELTRONIC LTDA)</v>
      </c>
      <c r="J4068" s="26" t="s">
        <v>6</v>
      </c>
      <c r="K4068" s="12" t="str">
        <f>+VLOOKUP(FACTURACION[[#This Row],[REFERENCIA]],CODINV,2,FALSE)</f>
        <v>REG.1813C C:3/4" R:6-15" O:1/2</v>
      </c>
      <c r="L4068" s="12" t="str">
        <f>IF(VLOOKUP(FACTURACION[[#This Row],[REFERENCIA]],CODINV,3,FALSE)=0,"",VLOOKUP(FACTURACION[[#This Row],[REFERENCIA]],CODINV,3,FALSE))</f>
        <v/>
      </c>
      <c r="M4068" s="12" t="str">
        <f>+VLOOKUP(FACTURACION[[#This Row],[REFERENCIA]],CODINV,4,FALSE)</f>
        <v>REGULADORES</v>
      </c>
      <c r="N4068" s="12" t="str">
        <f>+VLOOKUP(FACTURACION[[#This Row],[REFERENCIA]],CODINV,5,FALSE)</f>
        <v>HONEYWELL</v>
      </c>
      <c r="O4068" s="3">
        <v>1</v>
      </c>
      <c r="P4068" s="31">
        <v>170000</v>
      </c>
      <c r="Q4068" s="24">
        <f>+FACTURACION[[#This Row],[CANTIDAD]]*FACTURACION[[#This Row],[VR UNITARIO]]/1000</f>
        <v>170</v>
      </c>
      <c r="R4068" s="3" t="str">
        <f>+VLOOKUP(FACTURACION[[#This Row],[NIT]],TABLACLIENTE,5,FALSE)</f>
        <v>BOGOTÁ D.C.</v>
      </c>
    </row>
    <row r="4069" spans="3:18">
      <c r="C4069" s="29">
        <v>2017</v>
      </c>
      <c r="D4069" s="32" t="s">
        <v>265</v>
      </c>
      <c r="E4069" s="32">
        <f>MONTH(FACTURACION[[#This Row],[MES]]&amp;1)</f>
        <v>2</v>
      </c>
      <c r="F4069" s="223">
        <f>DATE(FACTURACION[[#This Row],[AÑO]],FACTURACION[[#This Row],[Mes numero]],1)</f>
        <v>42767</v>
      </c>
      <c r="G4069" s="161">
        <v>12643</v>
      </c>
      <c r="H4069" s="20">
        <v>890400869</v>
      </c>
      <c r="I4069" s="26" t="str">
        <f>+VLOOKUP(FACTURACION[[#This Row],[NIT]],TABLACLIENTE,2,FALSE)</f>
        <v>SURTIDORA DE GAS DEL CARIBE S.A. E.S.P. (SURTIGAS S.A. E.S.P.)</v>
      </c>
      <c r="J4069" s="26" t="s">
        <v>905</v>
      </c>
      <c r="K4069" s="12" t="str">
        <f>+VLOOKUP(FACTURACION[[#This Row],[REFERENCIA]],CODINV,2,FALSE)</f>
        <v>REG. 1800 CPB2 1" O:1/2 R:STD</v>
      </c>
      <c r="L4069" s="12" t="str">
        <f>IF(VLOOKUP(FACTURACION[[#This Row],[REFERENCIA]],CODINV,3,FALSE)=0,"",VLOOKUP(FACTURACION[[#This Row],[REFERENCIA]],CODINV,3,FALSE))</f>
        <v/>
      </c>
      <c r="M4069" s="12" t="str">
        <f>+VLOOKUP(FACTURACION[[#This Row],[REFERENCIA]],CODINV,4,FALSE)</f>
        <v>REGULADORES</v>
      </c>
      <c r="N4069" s="12" t="str">
        <f>+VLOOKUP(FACTURACION[[#This Row],[REFERENCIA]],CODINV,5,FALSE)</f>
        <v>HONEYWELL</v>
      </c>
      <c r="O4069" s="3">
        <v>13</v>
      </c>
      <c r="P4069" s="31">
        <v>628039</v>
      </c>
      <c r="Q4069" s="24">
        <f>+FACTURACION[[#This Row],[CANTIDAD]]*FACTURACION[[#This Row],[VR UNITARIO]]/1000</f>
        <v>8164.5069999999996</v>
      </c>
      <c r="R4069" s="3" t="str">
        <f>+VLOOKUP(FACTURACION[[#This Row],[NIT]],TABLACLIENTE,5,FALSE)</f>
        <v>CARTAGENA</v>
      </c>
    </row>
    <row r="4070" spans="3:18">
      <c r="C4070" s="29">
        <v>2017</v>
      </c>
      <c r="D4070" s="32" t="s">
        <v>265</v>
      </c>
      <c r="E4070" s="32">
        <f>MONTH(FACTURACION[[#This Row],[MES]]&amp;1)</f>
        <v>2</v>
      </c>
      <c r="F4070" s="223">
        <f>DATE(FACTURACION[[#This Row],[AÑO]],FACTURACION[[#This Row],[Mes numero]],1)</f>
        <v>42767</v>
      </c>
      <c r="G4070" s="161">
        <v>12662</v>
      </c>
      <c r="H4070" s="25">
        <v>891101577</v>
      </c>
      <c r="I4070" s="3" t="str">
        <f>+VLOOKUP(FACTURACION[[#This Row],[NIT]],TABLACLIENTE,2,FALSE)</f>
        <v>ALCANOS DE COLOMBIA S.A. E.S.P</v>
      </c>
      <c r="J4070" s="26" t="s">
        <v>5</v>
      </c>
      <c r="K4070" s="12" t="str">
        <f>+VLOOKUP(FACTURACION[[#This Row],[REFERENCIA]],CODINV,2,FALSE)</f>
        <v>REG. 1800 CPB2 1 1-4· O: 5/16" R: STD</v>
      </c>
      <c r="L4070" s="12" t="str">
        <f>IF(VLOOKUP(FACTURACION[[#This Row],[REFERENCIA]],CODINV,3,FALSE)=0,"",VLOOKUP(FACTURACION[[#This Row],[REFERENCIA]],CODINV,3,FALSE))</f>
        <v/>
      </c>
      <c r="M4070" s="12" t="str">
        <f>+VLOOKUP(FACTURACION[[#This Row],[REFERENCIA]],CODINV,4,FALSE)</f>
        <v>REGULADORES</v>
      </c>
      <c r="N4070" s="12" t="str">
        <f>+VLOOKUP(FACTURACION[[#This Row],[REFERENCIA]],CODINV,5,FALSE)</f>
        <v>HONEYWELL</v>
      </c>
      <c r="O4070" s="3">
        <v>3</v>
      </c>
      <c r="P4070" s="31">
        <v>680000</v>
      </c>
      <c r="Q4070" s="24">
        <f>+FACTURACION[[#This Row],[CANTIDAD]]*FACTURACION[[#This Row],[VR UNITARIO]]/1000</f>
        <v>2040</v>
      </c>
      <c r="R4070" s="3" t="str">
        <f>+VLOOKUP(FACTURACION[[#This Row],[NIT]],TABLACLIENTE,5,FALSE)</f>
        <v>NEIVA</v>
      </c>
    </row>
    <row r="4071" spans="3:18">
      <c r="C4071" s="29">
        <v>2017</v>
      </c>
      <c r="D4071" s="32" t="s">
        <v>265</v>
      </c>
      <c r="E4071" s="32">
        <f>MONTH(FACTURACION[[#This Row],[MES]]&amp;1)</f>
        <v>2</v>
      </c>
      <c r="F4071" s="223">
        <f>DATE(FACTURACION[[#This Row],[AÑO]],FACTURACION[[#This Row],[Mes numero]],1)</f>
        <v>42767</v>
      </c>
      <c r="G4071" s="161">
        <v>12656</v>
      </c>
      <c r="H4071" s="20">
        <v>860510723</v>
      </c>
      <c r="I4071" s="26" t="str">
        <f>+VLOOKUP(FACTURACION[[#This Row],[NIT]],TABLACLIENTE,2,FALSE)</f>
        <v>SAENA DE COLOMBIA S.A.</v>
      </c>
      <c r="J4071" s="26" t="s">
        <v>5</v>
      </c>
      <c r="K4071" s="12" t="str">
        <f>+VLOOKUP(FACTURACION[[#This Row],[REFERENCIA]],CODINV,2,FALSE)</f>
        <v>REG. 1800 CPB2 1 1-4· O: 5/16" R: STD</v>
      </c>
      <c r="L4071" s="12" t="str">
        <f>IF(VLOOKUP(FACTURACION[[#This Row],[REFERENCIA]],CODINV,3,FALSE)=0,"",VLOOKUP(FACTURACION[[#This Row],[REFERENCIA]],CODINV,3,FALSE))</f>
        <v/>
      </c>
      <c r="M4071" s="12" t="str">
        <f>+VLOOKUP(FACTURACION[[#This Row],[REFERENCIA]],CODINV,4,FALSE)</f>
        <v>REGULADORES</v>
      </c>
      <c r="N4071" s="12" t="str">
        <f>+VLOOKUP(FACTURACION[[#This Row],[REFERENCIA]],CODINV,5,FALSE)</f>
        <v>HONEYWELL</v>
      </c>
      <c r="O4071" s="3">
        <v>1</v>
      </c>
      <c r="P4071" s="31">
        <v>740000</v>
      </c>
      <c r="Q4071" s="24">
        <f>+FACTURACION[[#This Row],[CANTIDAD]]*FACTURACION[[#This Row],[VR UNITARIO]]/1000</f>
        <v>740</v>
      </c>
      <c r="R4071" s="3" t="str">
        <f>+VLOOKUP(FACTURACION[[#This Row],[NIT]],TABLACLIENTE,5,FALSE)</f>
        <v>BOGOTÁ D.C.</v>
      </c>
    </row>
    <row r="4072" spans="3:18">
      <c r="C4072" s="29">
        <v>2017</v>
      </c>
      <c r="D4072" s="32" t="s">
        <v>265</v>
      </c>
      <c r="E4072" s="32">
        <f>MONTH(FACTURACION[[#This Row],[MES]]&amp;1)</f>
        <v>2</v>
      </c>
      <c r="F4072" s="223">
        <f>DATE(FACTURACION[[#This Row],[AÑO]],FACTURACION[[#This Row],[Mes numero]],1)</f>
        <v>42767</v>
      </c>
      <c r="G4072" s="161">
        <v>12653</v>
      </c>
      <c r="H4072" s="20">
        <v>860508892</v>
      </c>
      <c r="I4072" s="26" t="str">
        <f>+VLOOKUP(FACTURACION[[#This Row],[NIT]],TABLACLIENTE,2,FALSE)</f>
        <v>COMPAÑIA DE ALMACENAMIENTO DE GAS SOCIEDAD ANONIMA EMPRESA DE SERVICIOS PUBLICOS (ALMAGAS S.A. E.S.P.)</v>
      </c>
      <c r="J4072" s="26" t="s">
        <v>909</v>
      </c>
      <c r="K4072" s="12" t="str">
        <f>+VLOOKUP(FACTURACION[[#This Row],[REFERENCIA]],CODINV,2,FALSE)</f>
        <v>REGULADOR 1804PFM C: 2" O: 7/8 R: 2-30</v>
      </c>
      <c r="L4072" s="12" t="str">
        <f>IF(VLOOKUP(FACTURACION[[#This Row],[REFERENCIA]],CODINV,3,FALSE)=0,"",VLOOKUP(FACTURACION[[#This Row],[REFERENCIA]],CODINV,3,FALSE))</f>
        <v>RMQN2ABF1021A20</v>
      </c>
      <c r="M4072" s="12" t="str">
        <f>+VLOOKUP(FACTURACION[[#This Row],[REFERENCIA]],CODINV,4,FALSE)</f>
        <v>REGULADORES</v>
      </c>
      <c r="N4072" s="12" t="str">
        <f>+VLOOKUP(FACTURACION[[#This Row],[REFERENCIA]],CODINV,5,FALSE)</f>
        <v>HONEYWELL</v>
      </c>
      <c r="O4072" s="3">
        <v>1</v>
      </c>
      <c r="P4072" s="31">
        <v>2680000</v>
      </c>
      <c r="Q4072" s="24">
        <f>+FACTURACION[[#This Row],[CANTIDAD]]*FACTURACION[[#This Row],[VR UNITARIO]]/1000</f>
        <v>2680</v>
      </c>
      <c r="R4072" s="3" t="str">
        <f>+VLOOKUP(FACTURACION[[#This Row],[NIT]],TABLACLIENTE,5,FALSE)</f>
        <v>BOGOTÁ D.C.</v>
      </c>
    </row>
    <row r="4073" spans="3:18">
      <c r="C4073" s="29">
        <v>2017</v>
      </c>
      <c r="D4073" s="32" t="s">
        <v>265</v>
      </c>
      <c r="E4073" s="32">
        <f>MONTH(FACTURACION[[#This Row],[MES]]&amp;1)</f>
        <v>2</v>
      </c>
      <c r="F4073" s="223">
        <f>DATE(FACTURACION[[#This Row],[AÑO]],FACTURACION[[#This Row],[Mes numero]],1)</f>
        <v>42767</v>
      </c>
      <c r="G4073" s="161">
        <v>12656</v>
      </c>
      <c r="H4073" s="20">
        <v>860510723</v>
      </c>
      <c r="I4073" s="26" t="str">
        <f>+VLOOKUP(FACTURACION[[#This Row],[NIT]],TABLACLIENTE,2,FALSE)</f>
        <v>SAENA DE COLOMBIA S.A.</v>
      </c>
      <c r="J4073" s="26" t="s">
        <v>0</v>
      </c>
      <c r="K4073" s="12" t="str">
        <f>+VLOOKUP(FACTURACION[[#This Row],[REFERENCIA]],CODINV,2,FALSE)</f>
        <v>REG 1813B2 C: 1 1/4" R: 5.5-8.5 O: 3/8</v>
      </c>
      <c r="L4073" s="12" t="str">
        <f>IF(VLOOKUP(FACTURACION[[#This Row],[REFERENCIA]],CODINV,3,FALSE)=0,"",VLOOKUP(FACTURACION[[#This Row],[REFERENCIA]],CODINV,3,FALSE))</f>
        <v/>
      </c>
      <c r="M4073" s="12" t="str">
        <f>+VLOOKUP(FACTURACION[[#This Row],[REFERENCIA]],CODINV,4,FALSE)</f>
        <v>REGULADORES</v>
      </c>
      <c r="N4073" s="12" t="str">
        <f>+VLOOKUP(FACTURACION[[#This Row],[REFERENCIA]],CODINV,5,FALSE)</f>
        <v>HONEYWELL</v>
      </c>
      <c r="O4073" s="3">
        <v>2</v>
      </c>
      <c r="P4073" s="31">
        <v>135000</v>
      </c>
      <c r="Q4073" s="24">
        <f>+FACTURACION[[#This Row],[CANTIDAD]]*FACTURACION[[#This Row],[VR UNITARIO]]/1000</f>
        <v>270</v>
      </c>
      <c r="R4073" s="3" t="str">
        <f>+VLOOKUP(FACTURACION[[#This Row],[NIT]],TABLACLIENTE,5,FALSE)</f>
        <v>BOGOTÁ D.C.</v>
      </c>
    </row>
    <row r="4074" spans="3:18">
      <c r="C4074" s="29">
        <v>2017</v>
      </c>
      <c r="D4074" s="32" t="s">
        <v>265</v>
      </c>
      <c r="E4074" s="32">
        <f>MONTH(FACTURACION[[#This Row],[MES]]&amp;1)</f>
        <v>2</v>
      </c>
      <c r="F4074" s="223">
        <f>DATE(FACTURACION[[#This Row],[AÑO]],FACTURACION[[#This Row],[Mes numero]],1)</f>
        <v>42767</v>
      </c>
      <c r="G4074" s="161">
        <v>12631</v>
      </c>
      <c r="H4074" s="20">
        <v>830053934</v>
      </c>
      <c r="I4074" s="26" t="str">
        <f>+VLOOKUP(FACTURACION[[#This Row],[NIT]],TABLACLIENTE,2,FALSE)</f>
        <v>CASAGAS SAS</v>
      </c>
      <c r="J4074" s="26" t="s">
        <v>28</v>
      </c>
      <c r="K4074" s="12" t="str">
        <f>+VLOOKUP(FACTURACION[[#This Row],[REFERENCIA]],CODINV,2,FALSE)</f>
        <v>REGULADOR SR 113 3/4 R: 7-12 O:1/4</v>
      </c>
      <c r="L4074" s="12" t="str">
        <f>IF(VLOOKUP(FACTURACION[[#This Row],[REFERENCIA]],CODINV,3,FALSE)=0,"",VLOOKUP(FACTURACION[[#This Row],[REFERENCIA]],CODINV,3,FALSE))</f>
        <v/>
      </c>
      <c r="M4074" s="12" t="str">
        <f>+VLOOKUP(FACTURACION[[#This Row],[REFERENCIA]],CODINV,4,FALSE)</f>
        <v>REGULADORES</v>
      </c>
      <c r="N4074" s="12" t="str">
        <f>+VLOOKUP(FACTURACION[[#This Row],[REFERENCIA]],CODINV,5,FALSE)</f>
        <v>HONEYWELL</v>
      </c>
      <c r="O4074" s="3">
        <v>1</v>
      </c>
      <c r="P4074" s="31">
        <v>130000</v>
      </c>
      <c r="Q4074" s="24">
        <f>+FACTURACION[[#This Row],[CANTIDAD]]*FACTURACION[[#This Row],[VR UNITARIO]]/1000</f>
        <v>130</v>
      </c>
      <c r="R4074" s="3" t="str">
        <f>+VLOOKUP(FACTURACION[[#This Row],[NIT]],TABLACLIENTE,5,FALSE)</f>
        <v>BOGOTÁ D.C.</v>
      </c>
    </row>
    <row r="4075" spans="3:18">
      <c r="C4075" s="29">
        <v>2017</v>
      </c>
      <c r="D4075" s="32" t="s">
        <v>265</v>
      </c>
      <c r="E4075" s="32">
        <f>MONTH(FACTURACION[[#This Row],[MES]]&amp;1)</f>
        <v>2</v>
      </c>
      <c r="F4075" s="223">
        <f>DATE(FACTURACION[[#This Row],[AÑO]],FACTURACION[[#This Row],[Mes numero]],1)</f>
        <v>42767</v>
      </c>
      <c r="G4075" s="161">
        <v>12647</v>
      </c>
      <c r="H4075" s="20">
        <v>860053840</v>
      </c>
      <c r="I4075" s="26" t="str">
        <f>+VLOOKUP(FACTURACION[[#This Row],[NIT]],TABLACLIENTE,2,FALSE)</f>
        <v>TECNIK LTDA</v>
      </c>
      <c r="J4075" s="26" t="s">
        <v>28</v>
      </c>
      <c r="K4075" s="12" t="str">
        <f>+VLOOKUP(FACTURACION[[#This Row],[REFERENCIA]],CODINV,2,FALSE)</f>
        <v>REGULADOR SR 113 3/4 R: 7-12 O:1/4</v>
      </c>
      <c r="L4075" s="12" t="str">
        <f>IF(VLOOKUP(FACTURACION[[#This Row],[REFERENCIA]],CODINV,3,FALSE)=0,"",VLOOKUP(FACTURACION[[#This Row],[REFERENCIA]],CODINV,3,FALSE))</f>
        <v/>
      </c>
      <c r="M4075" s="12" t="str">
        <f>+VLOOKUP(FACTURACION[[#This Row],[REFERENCIA]],CODINV,4,FALSE)</f>
        <v>REGULADORES</v>
      </c>
      <c r="N4075" s="12" t="str">
        <f>+VLOOKUP(FACTURACION[[#This Row],[REFERENCIA]],CODINV,5,FALSE)</f>
        <v>HONEYWELL</v>
      </c>
      <c r="O4075" s="3">
        <v>1</v>
      </c>
      <c r="P4075" s="31">
        <v>126000</v>
      </c>
      <c r="Q4075" s="24">
        <f>+FACTURACION[[#This Row],[CANTIDAD]]*FACTURACION[[#This Row],[VR UNITARIO]]/1000</f>
        <v>126</v>
      </c>
      <c r="R4075" s="3" t="str">
        <f>+VLOOKUP(FACTURACION[[#This Row],[NIT]],TABLACLIENTE,5,FALSE)</f>
        <v>BOGOTÁ D.C.</v>
      </c>
    </row>
    <row r="4076" spans="3:18">
      <c r="C4076" s="29">
        <v>2017</v>
      </c>
      <c r="D4076" s="32" t="s">
        <v>265</v>
      </c>
      <c r="E4076" s="32">
        <f>MONTH(FACTURACION[[#This Row],[MES]]&amp;1)</f>
        <v>2</v>
      </c>
      <c r="F4076" s="223">
        <f>DATE(FACTURACION[[#This Row],[AÑO]],FACTURACION[[#This Row],[Mes numero]],1)</f>
        <v>42767</v>
      </c>
      <c r="G4076" s="161">
        <v>12649</v>
      </c>
      <c r="H4076" s="20">
        <v>860053840</v>
      </c>
      <c r="I4076" s="26" t="str">
        <f>+VLOOKUP(FACTURACION[[#This Row],[NIT]],TABLACLIENTE,2,FALSE)</f>
        <v>TECNIK LTDA</v>
      </c>
      <c r="J4076" s="26" t="s">
        <v>28</v>
      </c>
      <c r="K4076" s="12" t="str">
        <f>+VLOOKUP(FACTURACION[[#This Row],[REFERENCIA]],CODINV,2,FALSE)</f>
        <v>REGULADOR SR 113 3/4 R: 7-12 O:1/4</v>
      </c>
      <c r="L4076" s="12" t="str">
        <f>IF(VLOOKUP(FACTURACION[[#This Row],[REFERENCIA]],CODINV,3,FALSE)=0,"",VLOOKUP(FACTURACION[[#This Row],[REFERENCIA]],CODINV,3,FALSE))</f>
        <v/>
      </c>
      <c r="M4076" s="12" t="str">
        <f>+VLOOKUP(FACTURACION[[#This Row],[REFERENCIA]],CODINV,4,FALSE)</f>
        <v>REGULADORES</v>
      </c>
      <c r="N4076" s="12" t="str">
        <f>+VLOOKUP(FACTURACION[[#This Row],[REFERENCIA]],CODINV,5,FALSE)</f>
        <v>HONEYWELL</v>
      </c>
      <c r="O4076" s="3">
        <v>1</v>
      </c>
      <c r="P4076" s="31">
        <v>126000</v>
      </c>
      <c r="Q4076" s="24">
        <f>+FACTURACION[[#This Row],[CANTIDAD]]*FACTURACION[[#This Row],[VR UNITARIO]]/1000</f>
        <v>126</v>
      </c>
      <c r="R4076" s="3" t="str">
        <f>+VLOOKUP(FACTURACION[[#This Row],[NIT]],TABLACLIENTE,5,FALSE)</f>
        <v>BOGOTÁ D.C.</v>
      </c>
    </row>
    <row r="4077" spans="3:18">
      <c r="C4077" s="29">
        <v>2017</v>
      </c>
      <c r="D4077" s="32" t="s">
        <v>265</v>
      </c>
      <c r="E4077" s="32">
        <f>MONTH(FACTURACION[[#This Row],[MES]]&amp;1)</f>
        <v>2</v>
      </c>
      <c r="F4077" s="223">
        <f>DATE(FACTURACION[[#This Row],[AÑO]],FACTURACION[[#This Row],[Mes numero]],1)</f>
        <v>42767</v>
      </c>
      <c r="G4077" s="161">
        <v>12660</v>
      </c>
      <c r="H4077" s="20">
        <v>860053840</v>
      </c>
      <c r="I4077" s="26" t="str">
        <f>+VLOOKUP(FACTURACION[[#This Row],[NIT]],TABLACLIENTE,2,FALSE)</f>
        <v>TECNIK LTDA</v>
      </c>
      <c r="J4077" s="26" t="s">
        <v>28</v>
      </c>
      <c r="K4077" s="12" t="str">
        <f>+VLOOKUP(FACTURACION[[#This Row],[REFERENCIA]],CODINV,2,FALSE)</f>
        <v>REGULADOR SR 113 3/4 R: 7-12 O:1/4</v>
      </c>
      <c r="L4077" s="12" t="str">
        <f>IF(VLOOKUP(FACTURACION[[#This Row],[REFERENCIA]],CODINV,3,FALSE)=0,"",VLOOKUP(FACTURACION[[#This Row],[REFERENCIA]],CODINV,3,FALSE))</f>
        <v/>
      </c>
      <c r="M4077" s="12" t="str">
        <f>+VLOOKUP(FACTURACION[[#This Row],[REFERENCIA]],CODINV,4,FALSE)</f>
        <v>REGULADORES</v>
      </c>
      <c r="N4077" s="12" t="str">
        <f>+VLOOKUP(FACTURACION[[#This Row],[REFERENCIA]],CODINV,5,FALSE)</f>
        <v>HONEYWELL</v>
      </c>
      <c r="O4077" s="3">
        <v>1</v>
      </c>
      <c r="P4077" s="31">
        <v>126000</v>
      </c>
      <c r="Q4077" s="24">
        <f>+FACTURACION[[#This Row],[CANTIDAD]]*FACTURACION[[#This Row],[VR UNITARIO]]/1000</f>
        <v>126</v>
      </c>
      <c r="R4077" s="3" t="str">
        <f>+VLOOKUP(FACTURACION[[#This Row],[NIT]],TABLACLIENTE,5,FALSE)</f>
        <v>BOGOTÁ D.C.</v>
      </c>
    </row>
    <row r="4078" spans="3:18">
      <c r="C4078" s="29">
        <v>2017</v>
      </c>
      <c r="D4078" s="32" t="s">
        <v>265</v>
      </c>
      <c r="E4078" s="32">
        <f>MONTH(FACTURACION[[#This Row],[MES]]&amp;1)</f>
        <v>2</v>
      </c>
      <c r="F4078" s="223">
        <f>DATE(FACTURACION[[#This Row],[AÑO]],FACTURACION[[#This Row],[Mes numero]],1)</f>
        <v>42767</v>
      </c>
      <c r="G4078" s="161">
        <v>12648</v>
      </c>
      <c r="H4078" s="20">
        <v>830065383</v>
      </c>
      <c r="I4078" s="26" t="str">
        <f>+VLOOKUP(FACTURACION[[#This Row],[NIT]],TABLACLIENTE,2,FALSE)</f>
        <v>ALKENOS LTDA</v>
      </c>
      <c r="J4078" s="26" t="s">
        <v>1002</v>
      </c>
      <c r="K4078" s="12" t="str">
        <f>+VLOOKUP(FACTURACION[[#This Row],[REFERENCIA]],CODINV,2,FALSE)</f>
        <v>REG. SR 113 3/4 R:1,5-2 PSI OR 1/4</v>
      </c>
      <c r="L4078" s="12" t="str">
        <f>IF(VLOOKUP(FACTURACION[[#This Row],[REFERENCIA]],CODINV,3,FALSE)=0,"",VLOOKUP(FACTURACION[[#This Row],[REFERENCIA]],CODINV,3,FALSE))</f>
        <v>SR</v>
      </c>
      <c r="M4078" s="12" t="str">
        <f>+VLOOKUP(FACTURACION[[#This Row],[REFERENCIA]],CODINV,4,FALSE)</f>
        <v>REGULADORES</v>
      </c>
      <c r="N4078" s="12" t="str">
        <f>+VLOOKUP(FACTURACION[[#This Row],[REFERENCIA]],CODINV,5,FALSE)</f>
        <v>HONEYWELL</v>
      </c>
      <c r="O4078" s="3">
        <v>1</v>
      </c>
      <c r="P4078" s="31">
        <v>128000</v>
      </c>
      <c r="Q4078" s="24">
        <f>+FACTURACION[[#This Row],[CANTIDAD]]*FACTURACION[[#This Row],[VR UNITARIO]]/1000</f>
        <v>128</v>
      </c>
      <c r="R4078" s="3" t="str">
        <f>+VLOOKUP(FACTURACION[[#This Row],[NIT]],TABLACLIENTE,5,FALSE)</f>
        <v>BOGOTÁ D.C.</v>
      </c>
    </row>
    <row r="4079" spans="3:18">
      <c r="C4079" s="29">
        <v>2017</v>
      </c>
      <c r="D4079" s="32" t="s">
        <v>265</v>
      </c>
      <c r="E4079" s="32">
        <f>MONTH(FACTURACION[[#This Row],[MES]]&amp;1)</f>
        <v>2</v>
      </c>
      <c r="F4079" s="223">
        <f>DATE(FACTURACION[[#This Row],[AÑO]],FACTURACION[[#This Row],[Mes numero]],1)</f>
        <v>42767</v>
      </c>
      <c r="G4079" s="161">
        <v>12658</v>
      </c>
      <c r="H4079" s="20">
        <v>800007813</v>
      </c>
      <c r="I4079" s="26" t="str">
        <f>+VLOOKUP(FACTURACION[[#This Row],[NIT]],TABLACLIENTE,2,FALSE)</f>
        <v>VANTI S.A. E.S.P (VANTI)</v>
      </c>
      <c r="J4079" s="26" t="s">
        <v>24</v>
      </c>
      <c r="K4079" s="12" t="str">
        <f>+VLOOKUP(FACTURACION[[#This Row],[REFERENCIA]],CODINV,2,FALSE)</f>
        <v>AFV 2" S300 F.O Y CL INS ZSC100</v>
      </c>
      <c r="L4079" s="12" t="str">
        <f>IF(VLOOKUP(FACTURACION[[#This Row],[REFERENCIA]],CODINV,3,FALSE)=0,"",VLOOKUP(FACTURACION[[#This Row],[REFERENCIA]],CODINV,3,FALSE))</f>
        <v/>
      </c>
      <c r="M4079" s="12" t="str">
        <f>+VLOOKUP(FACTURACION[[#This Row],[REFERENCIA]],CODINV,4,FALSE)</f>
        <v>REGULADORES</v>
      </c>
      <c r="N4079" s="12" t="str">
        <f>+VLOOKUP(FACTURACION[[#This Row],[REFERENCIA]],CODINV,5,FALSE)</f>
        <v>HONEYWELL</v>
      </c>
      <c r="O4079" s="3">
        <v>2</v>
      </c>
      <c r="P4079" s="31">
        <v>6434984.1600000001</v>
      </c>
      <c r="Q4079" s="24">
        <f>+FACTURACION[[#This Row],[CANTIDAD]]*FACTURACION[[#This Row],[VR UNITARIO]]/1000</f>
        <v>12869.96832</v>
      </c>
      <c r="R4079" s="3" t="str">
        <f>+VLOOKUP(FACTURACION[[#This Row],[NIT]],TABLACLIENTE,5,FALSE)</f>
        <v>BOGOTÁ D.C.</v>
      </c>
    </row>
    <row r="4080" spans="3:18">
      <c r="C4080" s="29">
        <v>2017</v>
      </c>
      <c r="D4080" s="32" t="s">
        <v>265</v>
      </c>
      <c r="E4080" s="32">
        <f>MONTH(FACTURACION[[#This Row],[MES]]&amp;1)</f>
        <v>2</v>
      </c>
      <c r="F4080" s="223">
        <f>DATE(FACTURACION[[#This Row],[AÑO]],FACTURACION[[#This Row],[Mes numero]],1)</f>
        <v>42767</v>
      </c>
      <c r="G4080" s="161">
        <v>12620</v>
      </c>
      <c r="H4080" s="20">
        <v>890101691</v>
      </c>
      <c r="I4080" s="26" t="str">
        <f>+VLOOKUP(FACTURACION[[#This Row],[NIT]],TABLACLIENTE,2,FALSE)</f>
        <v>GASES DEL CARIBE S.A.E.S.P. (GASCARIBE S.A E.S.P.)</v>
      </c>
      <c r="J4080" s="26" t="s">
        <v>24</v>
      </c>
      <c r="K4080" s="12" t="str">
        <f>+VLOOKUP(FACTURACION[[#This Row],[REFERENCIA]],CODINV,2,FALSE)</f>
        <v>AFV 2" S300 F.O Y CL INS ZSC100</v>
      </c>
      <c r="L4080" s="12" t="str">
        <f>IF(VLOOKUP(FACTURACION[[#This Row],[REFERENCIA]],CODINV,3,FALSE)=0,"",VLOOKUP(FACTURACION[[#This Row],[REFERENCIA]],CODINV,3,FALSE))</f>
        <v/>
      </c>
      <c r="M4080" s="12" t="str">
        <f>+VLOOKUP(FACTURACION[[#This Row],[REFERENCIA]],CODINV,4,FALSE)</f>
        <v>REGULADORES</v>
      </c>
      <c r="N4080" s="12" t="str">
        <f>+VLOOKUP(FACTURACION[[#This Row],[REFERENCIA]],CODINV,5,FALSE)</f>
        <v>HONEYWELL</v>
      </c>
      <c r="O4080" s="3">
        <v>10</v>
      </c>
      <c r="P4080" s="31">
        <v>6005000</v>
      </c>
      <c r="Q4080" s="24">
        <f>+FACTURACION[[#This Row],[CANTIDAD]]*FACTURACION[[#This Row],[VR UNITARIO]]/1000</f>
        <v>60050</v>
      </c>
      <c r="R4080" s="3" t="str">
        <f>+VLOOKUP(FACTURACION[[#This Row],[NIT]],TABLACLIENTE,5,FALSE)</f>
        <v>BARRANQUILLA</v>
      </c>
    </row>
    <row r="4081" spans="3:18">
      <c r="C4081" s="29">
        <v>2017</v>
      </c>
      <c r="D4081" s="32" t="s">
        <v>265</v>
      </c>
      <c r="E4081" s="32">
        <f>MONTH(FACTURACION[[#This Row],[MES]]&amp;1)</f>
        <v>2</v>
      </c>
      <c r="F4081" s="223">
        <f>DATE(FACTURACION[[#This Row],[AÑO]],FACTURACION[[#This Row],[Mes numero]],1)</f>
        <v>42767</v>
      </c>
      <c r="G4081" s="161">
        <v>12639</v>
      </c>
      <c r="H4081" s="20">
        <v>900836293</v>
      </c>
      <c r="I4081" s="26" t="str">
        <f>+VLOOKUP(FACTURACION[[#This Row],[NIT]],TABLACLIENTE,2,FALSE)</f>
        <v>PROSOLGAS SAS</v>
      </c>
      <c r="J4081" s="26" t="s">
        <v>639</v>
      </c>
      <c r="K4081" s="12" t="str">
        <f>+VLOOKUP(FACTURACION[[#This Row],[REFERENCIA]],CODINV,2,FALSE)</f>
        <v>DUAL OPSO ORIFICE VALVE, 1/8" X 3/16". 
THE ALUMINUM ORIFICE WILL BE DYED DARK BLUE.</v>
      </c>
      <c r="L4081" s="12" t="str">
        <f>IF(VLOOKUP(FACTURACION[[#This Row],[REFERENCIA]],CODINV,3,FALSE)=0,"",VLOOKUP(FACTURACION[[#This Row],[REFERENCIA]],CODINV,3,FALSE))</f>
        <v>72751P020</v>
      </c>
      <c r="M4081" s="12" t="str">
        <f>+VLOOKUP(FACTURACION[[#This Row],[REFERENCIA]],CODINV,4,FALSE)</f>
        <v>REPUESTOS Y ACCESORIOS</v>
      </c>
      <c r="N4081" s="12" t="str">
        <f>+VLOOKUP(FACTURACION[[#This Row],[REFERENCIA]],CODINV,5,FALSE)</f>
        <v>HONEYWELL</v>
      </c>
      <c r="O4081" s="3">
        <v>1</v>
      </c>
      <c r="P4081" s="31">
        <v>15000</v>
      </c>
      <c r="Q4081" s="24">
        <f>+FACTURACION[[#This Row],[CANTIDAD]]*FACTURACION[[#This Row],[VR UNITARIO]]/1000</f>
        <v>15</v>
      </c>
      <c r="R4081" s="3" t="str">
        <f>+VLOOKUP(FACTURACION[[#This Row],[NIT]],TABLACLIENTE,5,FALSE)</f>
        <v>BOGOTÁ D.C.</v>
      </c>
    </row>
    <row r="4082" spans="3:18">
      <c r="C4082" s="29">
        <v>2017</v>
      </c>
      <c r="D4082" s="32" t="s">
        <v>265</v>
      </c>
      <c r="E4082" s="32">
        <f>MONTH(FACTURACION[[#This Row],[MES]]&amp;1)</f>
        <v>2</v>
      </c>
      <c r="F4082" s="223">
        <f>DATE(FACTURACION[[#This Row],[AÑO]],FACTURACION[[#This Row],[Mes numero]],1)</f>
        <v>42767</v>
      </c>
      <c r="G4082" s="161">
        <v>12639</v>
      </c>
      <c r="H4082" s="20">
        <v>900836293</v>
      </c>
      <c r="I4082" s="26" t="str">
        <f>+VLOOKUP(FACTURACION[[#This Row],[NIT]],TABLACLIENTE,2,FALSE)</f>
        <v>PROSOLGAS SAS</v>
      </c>
      <c r="J4082" s="26" t="s">
        <v>595</v>
      </c>
      <c r="K4082" s="12" t="str">
        <f>+VLOOKUP(FACTURACION[[#This Row],[REFERENCIA]],CODINV,2,FALSE)</f>
        <v>ORIFICE VALVE, 1/4". THE ALUMINUM ORIFICE WILL BE DYED YELLOW.</v>
      </c>
      <c r="L4082" s="12" t="str">
        <f>IF(VLOOKUP(FACTURACION[[#This Row],[REFERENCIA]],CODINV,3,FALSE)=0,"",VLOOKUP(FACTURACION[[#This Row],[REFERENCIA]],CODINV,3,FALSE))</f>
        <v>72494P021</v>
      </c>
      <c r="M4082" s="12" t="str">
        <f>+VLOOKUP(FACTURACION[[#This Row],[REFERENCIA]],CODINV,4,FALSE)</f>
        <v>REPUESTOS Y ACCESORIOS</v>
      </c>
      <c r="N4082" s="12" t="str">
        <f>+VLOOKUP(FACTURACION[[#This Row],[REFERENCIA]],CODINV,5,FALSE)</f>
        <v>HONEYWELL</v>
      </c>
      <c r="O4082" s="3">
        <v>1</v>
      </c>
      <c r="P4082" s="31">
        <v>15000</v>
      </c>
      <c r="Q4082" s="24">
        <f>+FACTURACION[[#This Row],[CANTIDAD]]*FACTURACION[[#This Row],[VR UNITARIO]]/1000</f>
        <v>15</v>
      </c>
      <c r="R4082" s="3" t="str">
        <f>+VLOOKUP(FACTURACION[[#This Row],[NIT]],TABLACLIENTE,5,FALSE)</f>
        <v>BOGOTÁ D.C.</v>
      </c>
    </row>
    <row r="4083" spans="3:18">
      <c r="C4083" s="29">
        <v>2017</v>
      </c>
      <c r="D4083" s="32" t="s">
        <v>265</v>
      </c>
      <c r="E4083" s="32">
        <f>MONTH(FACTURACION[[#This Row],[MES]]&amp;1)</f>
        <v>2</v>
      </c>
      <c r="F4083" s="223">
        <f>DATE(FACTURACION[[#This Row],[AÑO]],FACTURACION[[#This Row],[Mes numero]],1)</f>
        <v>42767</v>
      </c>
      <c r="G4083" s="161">
        <v>12656</v>
      </c>
      <c r="H4083" s="20">
        <v>860510723</v>
      </c>
      <c r="I4083" s="26" t="str">
        <f>+VLOOKUP(FACTURACION[[#This Row],[NIT]],TABLACLIENTE,2,FALSE)</f>
        <v>SAENA DE COLOMBIA S.A.</v>
      </c>
      <c r="J4083" s="26" t="s">
        <v>602</v>
      </c>
      <c r="K4083" s="12" t="str">
        <f>+VLOOKUP(FACTURACION[[#This Row],[REFERENCIA]],CODINV,2,FALSE)</f>
        <v>DIAPH ASSY 1200B2</v>
      </c>
      <c r="L4083" s="12" t="str">
        <f>IF(VLOOKUP(FACTURACION[[#This Row],[REFERENCIA]],CODINV,3,FALSE)=0,"",VLOOKUP(FACTURACION[[#This Row],[REFERENCIA]],CODINV,3,FALSE))</f>
        <v>73585G008</v>
      </c>
      <c r="M4083" s="12" t="str">
        <f>+VLOOKUP(FACTURACION[[#This Row],[REFERENCIA]],CODINV,4,FALSE)</f>
        <v>REPUESTOS Y ACCESORIOS</v>
      </c>
      <c r="N4083" s="12" t="str">
        <f>+VLOOKUP(FACTURACION[[#This Row],[REFERENCIA]],CODINV,5,FALSE)</f>
        <v>HONEYWELL</v>
      </c>
      <c r="O4083" s="3">
        <v>1</v>
      </c>
      <c r="P4083" s="31">
        <v>35000</v>
      </c>
      <c r="Q4083" s="24">
        <f>+FACTURACION[[#This Row],[CANTIDAD]]*FACTURACION[[#This Row],[VR UNITARIO]]/1000</f>
        <v>35</v>
      </c>
      <c r="R4083" s="3" t="str">
        <f>+VLOOKUP(FACTURACION[[#This Row],[NIT]],TABLACLIENTE,5,FALSE)</f>
        <v>BOGOTÁ D.C.</v>
      </c>
    </row>
    <row r="4084" spans="3:18">
      <c r="C4084" s="29">
        <v>2017</v>
      </c>
      <c r="D4084" s="32" t="s">
        <v>265</v>
      </c>
      <c r="E4084" s="32">
        <f>MONTH(FACTURACION[[#This Row],[MES]]&amp;1)</f>
        <v>2</v>
      </c>
      <c r="F4084" s="223">
        <f>DATE(FACTURACION[[#This Row],[AÑO]],FACTURACION[[#This Row],[Mes numero]],1)</f>
        <v>42767</v>
      </c>
      <c r="G4084" s="161">
        <v>12641</v>
      </c>
      <c r="H4084" s="20">
        <v>800202395</v>
      </c>
      <c r="I4084" s="26" t="str">
        <f>+VLOOKUP(FACTURACION[[#This Row],[NIT]],TABLACLIENTE,2,FALSE)</f>
        <v>EFIGAS GAS NATURAL S.A. E.S.P. (EFIGAS S.A. E.S.P.)</v>
      </c>
      <c r="J4084" s="26" t="s">
        <v>132</v>
      </c>
      <c r="K4084" s="12" t="str">
        <f>+VLOOKUP(FACTURACION[[#This Row],[REFERENCIA]],CODINV,2,FALSE)</f>
        <v>KIT REPARACION BUNA N 80</v>
      </c>
      <c r="L4084" s="12" t="str">
        <f>IF(VLOOKUP(FACTURACION[[#This Row],[REFERENCIA]],CODINV,3,FALSE)=0,"",VLOOKUP(FACTURACION[[#This Row],[REFERENCIA]],CODINV,3,FALSE))</f>
        <v>73914K010</v>
      </c>
      <c r="M4084" s="12" t="str">
        <f>+VLOOKUP(FACTURACION[[#This Row],[REFERENCIA]],CODINV,4,FALSE)</f>
        <v>REPUESTOS Y ACCESORIOS</v>
      </c>
      <c r="N4084" s="12" t="str">
        <f>+VLOOKUP(FACTURACION[[#This Row],[REFERENCIA]],CODINV,5,FALSE)</f>
        <v>HONEYWELL</v>
      </c>
      <c r="O4084" s="3">
        <v>1</v>
      </c>
      <c r="P4084" s="31">
        <v>85600</v>
      </c>
      <c r="Q4084" s="24">
        <f>+FACTURACION[[#This Row],[CANTIDAD]]*FACTURACION[[#This Row],[VR UNITARIO]]/1000</f>
        <v>85.6</v>
      </c>
      <c r="R4084" s="3" t="str">
        <f>+VLOOKUP(FACTURACION[[#This Row],[NIT]],TABLACLIENTE,5,FALSE)</f>
        <v>MANIZALES</v>
      </c>
    </row>
    <row r="4085" spans="3:18">
      <c r="C4085" s="29">
        <v>2017</v>
      </c>
      <c r="D4085" s="32" t="s">
        <v>265</v>
      </c>
      <c r="E4085" s="32">
        <f>MONTH(FACTURACION[[#This Row],[MES]]&amp;1)</f>
        <v>2</v>
      </c>
      <c r="F4085" s="223">
        <f>DATE(FACTURACION[[#This Row],[AÑO]],FACTURACION[[#This Row],[Mes numero]],1)</f>
        <v>42767</v>
      </c>
      <c r="G4085" s="161">
        <v>12637</v>
      </c>
      <c r="H4085" s="20">
        <v>890500726</v>
      </c>
      <c r="I4085" s="26" t="str">
        <f>+VLOOKUP(FACTURACION[[#This Row],[NIT]],TABLACLIENTE,2,FALSE)</f>
        <v>NORTESANTANDEREANA DE GAS S.A. E.S.P (NORGAS S.A. E.S.P.)</v>
      </c>
      <c r="J4085" s="26" t="s">
        <v>258</v>
      </c>
      <c r="K4085" s="12" t="str">
        <f>+VLOOKUP(FACTURACION[[#This Row],[REFERENCIA]],CODINV,2,FALSE)</f>
        <v>LICENCIA PREMIUM TROYA III</v>
      </c>
      <c r="L4085" s="12" t="str">
        <f>IF(VLOOKUP(FACTURACION[[#This Row],[REFERENCIA]],CODINV,3,FALSE)=0,"",VLOOKUP(FACTURACION[[#This Row],[REFERENCIA]],CODINV,3,FALSE))</f>
        <v>720370001YY</v>
      </c>
      <c r="M4085" s="12" t="str">
        <f>+VLOOKUP(FACTURACION[[#This Row],[REFERENCIA]],CODINV,4,FALSE)</f>
        <v>REPUESTOS Y ACCESORIOS</v>
      </c>
      <c r="N4085" s="12" t="str">
        <f>+VLOOKUP(FACTURACION[[#This Row],[REFERENCIA]],CODINV,5,FALSE)</f>
        <v>RED SEAL MEASUREMENT</v>
      </c>
      <c r="O4085" s="3">
        <v>3</v>
      </c>
      <c r="P4085" s="31">
        <v>1139464</v>
      </c>
      <c r="Q4085" s="24">
        <f>+FACTURACION[[#This Row],[CANTIDAD]]*FACTURACION[[#This Row],[VR UNITARIO]]/1000</f>
        <v>3418.3919999999998</v>
      </c>
      <c r="R4085" s="3" t="str">
        <f>+VLOOKUP(FACTURACION[[#This Row],[NIT]],TABLACLIENTE,5,FALSE)</f>
        <v>BUCARAMANGA</v>
      </c>
    </row>
    <row r="4086" spans="3:18">
      <c r="C4086" s="29">
        <v>2017</v>
      </c>
      <c r="D4086" s="32" t="s">
        <v>265</v>
      </c>
      <c r="E4086" s="32">
        <f>MONTH(FACTURACION[[#This Row],[MES]]&amp;1)</f>
        <v>2</v>
      </c>
      <c r="F4086" s="223">
        <f>DATE(FACTURACION[[#This Row],[AÑO]],FACTURACION[[#This Row],[Mes numero]],1)</f>
        <v>42767</v>
      </c>
      <c r="G4086" s="161">
        <v>12634</v>
      </c>
      <c r="H4086" s="20">
        <v>900520280</v>
      </c>
      <c r="I4086" s="26" t="str">
        <f>+VLOOKUP(FACTURACION[[#This Row],[NIT]],TABLACLIENTE,2,FALSE)</f>
        <v>ENERGY SOLUTION SERVICES SAS</v>
      </c>
      <c r="J4086" s="26" t="s">
        <v>223</v>
      </c>
      <c r="K4086" s="12" t="str">
        <f>+VLOOKUP(FACTURACION[[#This Row],[REFERENCIA]],CODINV,2,FALSE)</f>
        <v>REGULADOR ALTA PRESION 3/4" 3-30</v>
      </c>
      <c r="L4086" s="12" t="str">
        <f>IF(VLOOKUP(FACTURACION[[#This Row],[REFERENCIA]],CODINV,3,FALSE)=0,"",VLOOKUP(FACTURACION[[#This Row],[REFERENCIA]],CODINV,3,FALSE))</f>
        <v>1586VN</v>
      </c>
      <c r="M4086" s="12" t="str">
        <f>+VLOOKUP(FACTURACION[[#This Row],[REFERENCIA]],CODINV,4,FALSE)</f>
        <v>REGULADORES</v>
      </c>
      <c r="N4086" s="12" t="str">
        <f>+VLOOKUP(FACTURACION[[#This Row],[REFERENCIA]],CODINV,5,FALSE)</f>
        <v>REGO</v>
      </c>
      <c r="O4086" s="3">
        <v>3</v>
      </c>
      <c r="P4086" s="31">
        <v>370000</v>
      </c>
      <c r="Q4086" s="24">
        <f>+FACTURACION[[#This Row],[CANTIDAD]]*FACTURACION[[#This Row],[VR UNITARIO]]/1000</f>
        <v>1110</v>
      </c>
      <c r="R4086" s="3" t="str">
        <f>+VLOOKUP(FACTURACION[[#This Row],[NIT]],TABLACLIENTE,5,FALSE)</f>
        <v>BOGOTÁ D.C.</v>
      </c>
    </row>
    <row r="4087" spans="3:18">
      <c r="C4087" s="29">
        <v>2017</v>
      </c>
      <c r="D4087" s="32" t="s">
        <v>265</v>
      </c>
      <c r="E4087" s="32">
        <f>MONTH(FACTURACION[[#This Row],[MES]]&amp;1)</f>
        <v>2</v>
      </c>
      <c r="F4087" s="223">
        <f>DATE(FACTURACION[[#This Row],[AÑO]],FACTURACION[[#This Row],[Mes numero]],1)</f>
        <v>42767</v>
      </c>
      <c r="G4087" s="161">
        <v>12655</v>
      </c>
      <c r="H4087" s="20">
        <v>890908643</v>
      </c>
      <c r="I4087" s="26" t="str">
        <f>+VLOOKUP(FACTURACION[[#This Row],[NIT]],TABLACLIENTE,2,FALSE)</f>
        <v>GASES DE ANTIOQUIA S.A. E.S.P.  (GAS ANTIOQUIA S.A. E.S.P.)</v>
      </c>
      <c r="J4087" s="26" t="s">
        <v>383</v>
      </c>
      <c r="K4087" s="12" t="str">
        <f>+VLOOKUP(FACTURACION[[#This Row],[REFERENCIA]],CODINV,2,FALSE)</f>
        <v>MANOMETRO BAJA PRESION</v>
      </c>
      <c r="L4087" s="12" t="str">
        <f>IF(VLOOKUP(FACTURACION[[#This Row],[REFERENCIA]],CODINV,3,FALSE)=0,"",VLOOKUP(FACTURACION[[#This Row],[REFERENCIA]],CODINV,3,FALSE))</f>
        <v>2434A</v>
      </c>
      <c r="M4087" s="12" t="str">
        <f>+VLOOKUP(FACTURACION[[#This Row],[REFERENCIA]],CODINV,4,FALSE)</f>
        <v>MEDIDORES</v>
      </c>
      <c r="N4087" s="12" t="str">
        <f>+VLOOKUP(FACTURACION[[#This Row],[REFERENCIA]],CODINV,5,FALSE)</f>
        <v>REGO</v>
      </c>
      <c r="O4087" s="3">
        <v>1</v>
      </c>
      <c r="P4087" s="31">
        <v>120000</v>
      </c>
      <c r="Q4087" s="24">
        <f>+FACTURACION[[#This Row],[CANTIDAD]]*FACTURACION[[#This Row],[VR UNITARIO]]/1000</f>
        <v>120</v>
      </c>
      <c r="R4087" s="3" t="str">
        <f>+VLOOKUP(FACTURACION[[#This Row],[NIT]],TABLACLIENTE,5,FALSE)</f>
        <v>MEDELLIN</v>
      </c>
    </row>
    <row r="4088" spans="3:18">
      <c r="C4088" s="29">
        <v>2017</v>
      </c>
      <c r="D4088" s="32" t="s">
        <v>265</v>
      </c>
      <c r="E4088" s="32">
        <f>MONTH(FACTURACION[[#This Row],[MES]]&amp;1)</f>
        <v>2</v>
      </c>
      <c r="F4088" s="223">
        <f>DATE(FACTURACION[[#This Row],[AÑO]],FACTURACION[[#This Row],[Mes numero]],1)</f>
        <v>42767</v>
      </c>
      <c r="G4088" s="161">
        <v>12638</v>
      </c>
      <c r="H4088" s="20">
        <v>800074033</v>
      </c>
      <c r="I4088" s="26" t="str">
        <f>+VLOOKUP(FACTURACION[[#This Row],[NIT]],TABLACLIENTE,2,FALSE)</f>
        <v>COMPAÑIAS ASOCIADAS DE GAS S.A. E.S.P (ASOGAS SA ESP)</v>
      </c>
      <c r="J4088" s="26" t="s">
        <v>394</v>
      </c>
      <c r="K4088" s="12" t="str">
        <f>+VLOOKUP(FACTURACION[[#This Row],[REFERENCIA]],CODINV,2,FALSE)</f>
        <v>REGULADOR 1/2" PRIMERA ETAPA 10 PSI</v>
      </c>
      <c r="L4088" s="12" t="str">
        <f>IF(VLOOKUP(FACTURACION[[#This Row],[REFERENCIA]],CODINV,3,FALSE)=0,"",VLOOKUP(FACTURACION[[#This Row],[REFERENCIA]],CODINV,3,FALSE))</f>
        <v>LV4403TR4</v>
      </c>
      <c r="M4088" s="12" t="str">
        <f>+VLOOKUP(FACTURACION[[#This Row],[REFERENCIA]],CODINV,4,FALSE)</f>
        <v>REGULADORES</v>
      </c>
      <c r="N4088" s="12" t="str">
        <f>+VLOOKUP(FACTURACION[[#This Row],[REFERENCIA]],CODINV,5,FALSE)</f>
        <v>REGO</v>
      </c>
      <c r="O4088" s="3">
        <v>1</v>
      </c>
      <c r="P4088" s="31">
        <v>115000</v>
      </c>
      <c r="Q4088" s="24">
        <f>+FACTURACION[[#This Row],[CANTIDAD]]*FACTURACION[[#This Row],[VR UNITARIO]]/1000</f>
        <v>115</v>
      </c>
      <c r="R4088" s="3" t="str">
        <f>+VLOOKUP(FACTURACION[[#This Row],[NIT]],TABLACLIENTE,5,FALSE)</f>
        <v>MOSQUERA</v>
      </c>
    </row>
    <row r="4089" spans="3:18">
      <c r="C4089" s="29">
        <v>2017</v>
      </c>
      <c r="D4089" s="32" t="s">
        <v>265</v>
      </c>
      <c r="E4089" s="32">
        <f>MONTH(FACTURACION[[#This Row],[MES]]&amp;1)</f>
        <v>2</v>
      </c>
      <c r="F4089" s="223">
        <f>DATE(FACTURACION[[#This Row],[AÑO]],FACTURACION[[#This Row],[Mes numero]],1)</f>
        <v>42767</v>
      </c>
      <c r="G4089" s="161">
        <v>12646</v>
      </c>
      <c r="H4089" s="20">
        <v>800074033</v>
      </c>
      <c r="I4089" s="26" t="str">
        <f>+VLOOKUP(FACTURACION[[#This Row],[NIT]],TABLACLIENTE,2,FALSE)</f>
        <v>COMPAÑIAS ASOCIADAS DE GAS S.A. E.S.P (ASOGAS SA ESP)</v>
      </c>
      <c r="J4089" s="26" t="s">
        <v>394</v>
      </c>
      <c r="K4089" s="12" t="str">
        <f>+VLOOKUP(FACTURACION[[#This Row],[REFERENCIA]],CODINV,2,FALSE)</f>
        <v>REGULADOR 1/2" PRIMERA ETAPA 10 PSI</v>
      </c>
      <c r="L4089" s="12" t="str">
        <f>IF(VLOOKUP(FACTURACION[[#This Row],[REFERENCIA]],CODINV,3,FALSE)=0,"",VLOOKUP(FACTURACION[[#This Row],[REFERENCIA]],CODINV,3,FALSE))</f>
        <v>LV4403TR4</v>
      </c>
      <c r="M4089" s="12" t="str">
        <f>+VLOOKUP(FACTURACION[[#This Row],[REFERENCIA]],CODINV,4,FALSE)</f>
        <v>REGULADORES</v>
      </c>
      <c r="N4089" s="12" t="str">
        <f>+VLOOKUP(FACTURACION[[#This Row],[REFERENCIA]],CODINV,5,FALSE)</f>
        <v>REGO</v>
      </c>
      <c r="O4089" s="3">
        <v>1</v>
      </c>
      <c r="P4089" s="31">
        <v>115000</v>
      </c>
      <c r="Q4089" s="24">
        <f>+FACTURACION[[#This Row],[CANTIDAD]]*FACTURACION[[#This Row],[VR UNITARIO]]/1000</f>
        <v>115</v>
      </c>
      <c r="R4089" s="3" t="str">
        <f>+VLOOKUP(FACTURACION[[#This Row],[NIT]],TABLACLIENTE,5,FALSE)</f>
        <v>MOSQUERA</v>
      </c>
    </row>
    <row r="4090" spans="3:18">
      <c r="C4090" s="29">
        <v>2017</v>
      </c>
      <c r="D4090" s="32" t="s">
        <v>265</v>
      </c>
      <c r="E4090" s="32">
        <f>MONTH(FACTURACION[[#This Row],[MES]]&amp;1)</f>
        <v>2</v>
      </c>
      <c r="F4090" s="223">
        <f>DATE(FACTURACION[[#This Row],[AÑO]],FACTURACION[[#This Row],[Mes numero]],1)</f>
        <v>42767</v>
      </c>
      <c r="G4090" s="161">
        <v>12657</v>
      </c>
      <c r="H4090" s="20">
        <v>800074033</v>
      </c>
      <c r="I4090" s="26" t="str">
        <f>+VLOOKUP(FACTURACION[[#This Row],[NIT]],TABLACLIENTE,2,FALSE)</f>
        <v>COMPAÑIAS ASOCIADAS DE GAS S.A. E.S.P (ASOGAS SA ESP)</v>
      </c>
      <c r="J4090" s="26" t="s">
        <v>394</v>
      </c>
      <c r="K4090" s="12" t="str">
        <f>+VLOOKUP(FACTURACION[[#This Row],[REFERENCIA]],CODINV,2,FALSE)</f>
        <v>REGULADOR 1/2" PRIMERA ETAPA 10 PSI</v>
      </c>
      <c r="L4090" s="12" t="str">
        <f>IF(VLOOKUP(FACTURACION[[#This Row],[REFERENCIA]],CODINV,3,FALSE)=0,"",VLOOKUP(FACTURACION[[#This Row],[REFERENCIA]],CODINV,3,FALSE))</f>
        <v>LV4403TR4</v>
      </c>
      <c r="M4090" s="12" t="str">
        <f>+VLOOKUP(FACTURACION[[#This Row],[REFERENCIA]],CODINV,4,FALSE)</f>
        <v>REGULADORES</v>
      </c>
      <c r="N4090" s="12" t="str">
        <f>+VLOOKUP(FACTURACION[[#This Row],[REFERENCIA]],CODINV,5,FALSE)</f>
        <v>REGO</v>
      </c>
      <c r="O4090" s="3">
        <v>1</v>
      </c>
      <c r="P4090" s="31">
        <v>115000</v>
      </c>
      <c r="Q4090" s="24">
        <f>+FACTURACION[[#This Row],[CANTIDAD]]*FACTURACION[[#This Row],[VR UNITARIO]]/1000</f>
        <v>115</v>
      </c>
      <c r="R4090" s="3" t="str">
        <f>+VLOOKUP(FACTURACION[[#This Row],[NIT]],TABLACLIENTE,5,FALSE)</f>
        <v>MOSQUERA</v>
      </c>
    </row>
    <row r="4091" spans="3:18">
      <c r="C4091" s="29">
        <v>2017</v>
      </c>
      <c r="D4091" s="32" t="s">
        <v>265</v>
      </c>
      <c r="E4091" s="32">
        <f>MONTH(FACTURACION[[#This Row],[MES]]&amp;1)</f>
        <v>2</v>
      </c>
      <c r="F4091" s="223">
        <f>DATE(FACTURACION[[#This Row],[AÑO]],FACTURACION[[#This Row],[Mes numero]],1)</f>
        <v>42767</v>
      </c>
      <c r="G4091" s="161">
        <v>12623</v>
      </c>
      <c r="H4091" s="20">
        <v>800074033</v>
      </c>
      <c r="I4091" s="26" t="str">
        <f>+VLOOKUP(FACTURACION[[#This Row],[NIT]],TABLACLIENTE,2,FALSE)</f>
        <v>COMPAÑIAS ASOCIADAS DE GAS S.A. E.S.P (ASOGAS SA ESP)</v>
      </c>
      <c r="J4091" s="26" t="s">
        <v>98</v>
      </c>
      <c r="K4091" s="12" t="str">
        <f>+VLOOKUP(FACTURACION[[#This Row],[REFERENCIA]],CODINV,2,FALSE)</f>
        <v>MULTIVALVULA 1".</v>
      </c>
      <c r="L4091" s="12" t="str">
        <f>IF(VLOOKUP(FACTURACION[[#This Row],[REFERENCIA]],CODINV,3,FALSE)=0,"",VLOOKUP(FACTURACION[[#This Row],[REFERENCIA]],CODINV,3,FALSE))</f>
        <v>6542R12.0</v>
      </c>
      <c r="M4091" s="12" t="str">
        <f>+VLOOKUP(FACTURACION[[#This Row],[REFERENCIA]],CODINV,4,FALSE)</f>
        <v>VÁLVULAS Y MULTIVÁLVULAS</v>
      </c>
      <c r="N4091" s="12" t="str">
        <f>+VLOOKUP(FACTURACION[[#This Row],[REFERENCIA]],CODINV,5,FALSE)</f>
        <v>REGO</v>
      </c>
      <c r="O4091" s="3">
        <v>2</v>
      </c>
      <c r="P4091" s="31">
        <v>275000</v>
      </c>
      <c r="Q4091" s="24">
        <f>+FACTURACION[[#This Row],[CANTIDAD]]*FACTURACION[[#This Row],[VR UNITARIO]]/1000</f>
        <v>550</v>
      </c>
      <c r="R4091" s="3" t="str">
        <f>+VLOOKUP(FACTURACION[[#This Row],[NIT]],TABLACLIENTE,5,FALSE)</f>
        <v>MOSQUERA</v>
      </c>
    </row>
    <row r="4092" spans="3:18">
      <c r="C4092" s="29">
        <v>2017</v>
      </c>
      <c r="D4092" s="32" t="s">
        <v>265</v>
      </c>
      <c r="E4092" s="32">
        <f>MONTH(FACTURACION[[#This Row],[MES]]&amp;1)</f>
        <v>2</v>
      </c>
      <c r="F4092" s="223">
        <f>DATE(FACTURACION[[#This Row],[AÑO]],FACTURACION[[#This Row],[Mes numero]],1)</f>
        <v>42767</v>
      </c>
      <c r="G4092" s="161">
        <v>12624</v>
      </c>
      <c r="H4092" s="20">
        <v>800074033</v>
      </c>
      <c r="I4092" s="26" t="str">
        <f>+VLOOKUP(FACTURACION[[#This Row],[NIT]],TABLACLIENTE,2,FALSE)</f>
        <v>COMPAÑIAS ASOCIADAS DE GAS S.A. E.S.P (ASOGAS SA ESP)</v>
      </c>
      <c r="J4092" s="26" t="s">
        <v>98</v>
      </c>
      <c r="K4092" s="12" t="str">
        <f>+VLOOKUP(FACTURACION[[#This Row],[REFERENCIA]],CODINV,2,FALSE)</f>
        <v>MULTIVALVULA 1".</v>
      </c>
      <c r="L4092" s="12" t="str">
        <f>IF(VLOOKUP(FACTURACION[[#This Row],[REFERENCIA]],CODINV,3,FALSE)=0,"",VLOOKUP(FACTURACION[[#This Row],[REFERENCIA]],CODINV,3,FALSE))</f>
        <v>6542R12.0</v>
      </c>
      <c r="M4092" s="12" t="str">
        <f>+VLOOKUP(FACTURACION[[#This Row],[REFERENCIA]],CODINV,4,FALSE)</f>
        <v>VÁLVULAS Y MULTIVÁLVULAS</v>
      </c>
      <c r="N4092" s="12" t="str">
        <f>+VLOOKUP(FACTURACION[[#This Row],[REFERENCIA]],CODINV,5,FALSE)</f>
        <v>REGO</v>
      </c>
      <c r="O4092" s="3">
        <v>5</v>
      </c>
      <c r="P4092" s="31">
        <v>275000</v>
      </c>
      <c r="Q4092" s="24">
        <f>+FACTURACION[[#This Row],[CANTIDAD]]*FACTURACION[[#This Row],[VR UNITARIO]]/1000</f>
        <v>1375</v>
      </c>
      <c r="R4092" s="3" t="str">
        <f>+VLOOKUP(FACTURACION[[#This Row],[NIT]],TABLACLIENTE,5,FALSE)</f>
        <v>MOSQUERA</v>
      </c>
    </row>
    <row r="4093" spans="3:18">
      <c r="C4093" s="29">
        <v>2017</v>
      </c>
      <c r="D4093" s="32" t="s">
        <v>265</v>
      </c>
      <c r="E4093" s="32">
        <f>MONTH(FACTURACION[[#This Row],[MES]]&amp;1)</f>
        <v>2</v>
      </c>
      <c r="F4093" s="223">
        <f>DATE(FACTURACION[[#This Row],[AÑO]],FACTURACION[[#This Row],[Mes numero]],1)</f>
        <v>42767</v>
      </c>
      <c r="G4093" s="161">
        <v>12664</v>
      </c>
      <c r="H4093" s="20">
        <v>900950504</v>
      </c>
      <c r="I4093" s="26" t="str">
        <f>+VLOOKUP(FACTURACION[[#This Row],[NIT]],TABLACLIENTE,2,FALSE)</f>
        <v>DAMASA DE COLOMBIA S A S</v>
      </c>
      <c r="J4093" s="2" t="s">
        <v>4225</v>
      </c>
      <c r="K4093" s="12" t="str">
        <f>+VLOOKUP(FACTURACION[[#This Row],[REFERENCIA]],CODINV,2,FALSE)</f>
        <v>MULTIVALVE</v>
      </c>
      <c r="L4093" s="12" t="str">
        <f>IF(VLOOKUP(FACTURACION[[#This Row],[REFERENCIA]],CODINV,3,FALSE)=0,"",VLOOKUP(FACTURACION[[#This Row],[REFERENCIA]],CODINV,3,FALSE))</f>
        <v>G8475RW</v>
      </c>
      <c r="M4093" s="12" t="str">
        <f>+VLOOKUP(FACTURACION[[#This Row],[REFERENCIA]],CODINV,4,FALSE)</f>
        <v>VÁLVULAS Y MULTIVÁLVULAS</v>
      </c>
      <c r="N4093" s="12" t="str">
        <f>+VLOOKUP(FACTURACION[[#This Row],[REFERENCIA]],CODINV,5,FALSE)</f>
        <v>REGO</v>
      </c>
      <c r="O4093" s="3">
        <v>1</v>
      </c>
      <c r="P4093" s="31">
        <v>1100000</v>
      </c>
      <c r="Q4093" s="24">
        <f>+FACTURACION[[#This Row],[CANTIDAD]]*FACTURACION[[#This Row],[VR UNITARIO]]/1000</f>
        <v>1100</v>
      </c>
      <c r="R4093" s="3" t="str">
        <f>+VLOOKUP(FACTURACION[[#This Row],[NIT]],TABLACLIENTE,5,FALSE)</f>
        <v>BOGOTÁ D.C.</v>
      </c>
    </row>
    <row r="4094" spans="3:18">
      <c r="C4094" s="29">
        <v>2017</v>
      </c>
      <c r="D4094" s="32" t="s">
        <v>265</v>
      </c>
      <c r="E4094" s="32">
        <f>MONTH(FACTURACION[[#This Row],[MES]]&amp;1)</f>
        <v>2</v>
      </c>
      <c r="F4094" s="223">
        <f>DATE(FACTURACION[[#This Row],[AÑO]],FACTURACION[[#This Row],[Mes numero]],1)</f>
        <v>42767</v>
      </c>
      <c r="G4094" s="161">
        <v>12666</v>
      </c>
      <c r="H4094" s="20">
        <v>890500726</v>
      </c>
      <c r="I4094" s="26" t="str">
        <f>+VLOOKUP(FACTURACION[[#This Row],[NIT]],TABLACLIENTE,2,FALSE)</f>
        <v>NORTESANTANDEREANA DE GAS S.A. E.S.P (NORGAS S.A. E.S.P.)</v>
      </c>
      <c r="J4094" s="26" t="s">
        <v>1003</v>
      </c>
      <c r="K4094" s="12" t="str">
        <f>+VLOOKUP(FACTURACION[[#This Row],[REFERENCIA]],CODINV,2,FALSE)</f>
        <v>VALVULA DE GLOBO 1 1/4" NPT</v>
      </c>
      <c r="L4094" s="12" t="str">
        <f>IF(VLOOKUP(FACTURACION[[#This Row],[REFERENCIA]],CODINV,3,FALSE)=0,"",VLOOKUP(FACTURACION[[#This Row],[REFERENCIA]],CODINV,3,FALSE))</f>
        <v/>
      </c>
      <c r="M4094" s="12" t="str">
        <f>+VLOOKUP(FACTURACION[[#This Row],[REFERENCIA]],CODINV,4,FALSE)</f>
        <v>VÁLVULAS Y MULTIVÁLVULAS</v>
      </c>
      <c r="N4094" s="12" t="str">
        <f>+VLOOKUP(FACTURACION[[#This Row],[REFERENCIA]],CODINV,5,FALSE)</f>
        <v>REGO</v>
      </c>
      <c r="O4094" s="3">
        <v>1</v>
      </c>
      <c r="P4094" s="31">
        <v>399000</v>
      </c>
      <c r="Q4094" s="24">
        <f>+FACTURACION[[#This Row],[CANTIDAD]]*FACTURACION[[#This Row],[VR UNITARIO]]/1000</f>
        <v>399</v>
      </c>
      <c r="R4094" s="3" t="str">
        <f>+VLOOKUP(FACTURACION[[#This Row],[NIT]],TABLACLIENTE,5,FALSE)</f>
        <v>BUCARAMANGA</v>
      </c>
    </row>
    <row r="4095" spans="3:18">
      <c r="C4095" s="29">
        <v>2017</v>
      </c>
      <c r="D4095" s="32" t="s">
        <v>265</v>
      </c>
      <c r="E4095" s="32">
        <f>MONTH(FACTURACION[[#This Row],[MES]]&amp;1)</f>
        <v>2</v>
      </c>
      <c r="F4095" s="223">
        <f>DATE(FACTURACION[[#This Row],[AÑO]],FACTURACION[[#This Row],[Mes numero]],1)</f>
        <v>42767</v>
      </c>
      <c r="G4095" s="161">
        <v>12665</v>
      </c>
      <c r="H4095" s="20">
        <v>830137252</v>
      </c>
      <c r="I4095" s="26" t="str">
        <f>+VLOOKUP(FACTURACION[[#This Row],[NIT]],TABLACLIENTE,2,FALSE)</f>
        <v>SAGENCO SAS</v>
      </c>
      <c r="J4095" s="26" t="s">
        <v>190</v>
      </c>
      <c r="K4095" s="12" t="str">
        <f>+VLOOKUP(FACTURACION[[#This Row],[REFERENCIA]],CODINV,2,FALSE)</f>
        <v>VALVULA DE GLOBO 3/4" RECTA</v>
      </c>
      <c r="L4095" s="12" t="str">
        <f>IF(VLOOKUP(FACTURACION[[#This Row],[REFERENCIA]],CODINV,3,FALSE)=0,"",VLOOKUP(FACTURACION[[#This Row],[REFERENCIA]],CODINV,3,FALSE))</f>
        <v>7705P</v>
      </c>
      <c r="M4095" s="12" t="str">
        <f>+VLOOKUP(FACTURACION[[#This Row],[REFERENCIA]],CODINV,4,FALSE)</f>
        <v>VÁLVULAS Y MULTIVÁLVULAS</v>
      </c>
      <c r="N4095" s="12" t="str">
        <f>+VLOOKUP(FACTURACION[[#This Row],[REFERENCIA]],CODINV,5,FALSE)</f>
        <v>REGO</v>
      </c>
      <c r="O4095" s="3">
        <v>1</v>
      </c>
      <c r="P4095" s="31">
        <v>245000</v>
      </c>
      <c r="Q4095" s="24">
        <f>+FACTURACION[[#This Row],[CANTIDAD]]*FACTURACION[[#This Row],[VR UNITARIO]]/1000</f>
        <v>245</v>
      </c>
      <c r="R4095" s="3" t="str">
        <f>+VLOOKUP(FACTURACION[[#This Row],[NIT]],TABLACLIENTE,5,FALSE)</f>
        <v>BOGOTÁ D.C.</v>
      </c>
    </row>
    <row r="4096" spans="3:18">
      <c r="C4096" s="29">
        <v>2017</v>
      </c>
      <c r="D4096" s="32" t="s">
        <v>265</v>
      </c>
      <c r="E4096" s="32">
        <f>MONTH(FACTURACION[[#This Row],[MES]]&amp;1)</f>
        <v>2</v>
      </c>
      <c r="F4096" s="223">
        <f>DATE(FACTURACION[[#This Row],[AÑO]],FACTURACION[[#This Row],[Mes numero]],1)</f>
        <v>42767</v>
      </c>
      <c r="G4096" s="161">
        <v>12622</v>
      </c>
      <c r="H4096" s="20">
        <v>890500726</v>
      </c>
      <c r="I4096" s="26" t="str">
        <f>+VLOOKUP(FACTURACION[[#This Row],[NIT]],TABLACLIENTE,2,FALSE)</f>
        <v>NORTESANTANDEREANA DE GAS S.A. E.S.P (NORGAS S.A. E.S.P.)</v>
      </c>
      <c r="J4096" s="26" t="s">
        <v>936</v>
      </c>
      <c r="K4096" s="12" t="str">
        <f>+VLOOKUP(FACTURACION[[#This Row],[REFERENCIA]],CODINV,2,FALSE)</f>
        <v>VALVULA DE GLOBO 3/4"</v>
      </c>
      <c r="L4096" s="12" t="str">
        <f>IF(VLOOKUP(FACTURACION[[#This Row],[REFERENCIA]],CODINV,3,FALSE)=0,"",VLOOKUP(FACTURACION[[#This Row],[REFERENCIA]],CODINV,3,FALSE))</f>
        <v>A7505P</v>
      </c>
      <c r="M4096" s="12" t="str">
        <f>+VLOOKUP(FACTURACION[[#This Row],[REFERENCIA]],CODINV,4,FALSE)</f>
        <v>VÁLVULAS Y MULTIVÁLVULAS</v>
      </c>
      <c r="N4096" s="12" t="str">
        <f>+VLOOKUP(FACTURACION[[#This Row],[REFERENCIA]],CODINV,5,FALSE)</f>
        <v>REGO</v>
      </c>
      <c r="O4096" s="3">
        <v>1</v>
      </c>
      <c r="P4096" s="31">
        <v>255000</v>
      </c>
      <c r="Q4096" s="24">
        <f>+FACTURACION[[#This Row],[CANTIDAD]]*FACTURACION[[#This Row],[VR UNITARIO]]/1000</f>
        <v>255</v>
      </c>
      <c r="R4096" s="3" t="str">
        <f>+VLOOKUP(FACTURACION[[#This Row],[NIT]],TABLACLIENTE,5,FALSE)</f>
        <v>BUCARAMANGA</v>
      </c>
    </row>
    <row r="4097" spans="3:18">
      <c r="C4097" s="29">
        <v>2017</v>
      </c>
      <c r="D4097" s="32" t="s">
        <v>265</v>
      </c>
      <c r="E4097" s="32">
        <f>MONTH(FACTURACION[[#This Row],[MES]]&amp;1)</f>
        <v>2</v>
      </c>
      <c r="F4097" s="223">
        <f>DATE(FACTURACION[[#This Row],[AÑO]],FACTURACION[[#This Row],[Mes numero]],1)</f>
        <v>42767</v>
      </c>
      <c r="G4097" s="161">
        <v>12645</v>
      </c>
      <c r="H4097" s="20">
        <v>890500726</v>
      </c>
      <c r="I4097" s="26" t="str">
        <f>+VLOOKUP(FACTURACION[[#This Row],[NIT]],TABLACLIENTE,2,FALSE)</f>
        <v>NORTESANTANDEREANA DE GAS S.A. E.S.P (NORGAS S.A. E.S.P.)</v>
      </c>
      <c r="J4097" s="26" t="s">
        <v>794</v>
      </c>
      <c r="K4097" s="12" t="str">
        <f>+VLOOKUP(FACTURACION[[#This Row],[REFERENCIA]],CODINV,2,FALSE)</f>
        <v>VALVULA GLOBO 3" ANILLO V NPTF</v>
      </c>
      <c r="L4097" s="12" t="str">
        <f>IF(VLOOKUP(FACTURACION[[#This Row],[REFERENCIA]],CODINV,3,FALSE)=0,"",VLOOKUP(FACTURACION[[#This Row],[REFERENCIA]],CODINV,3,FALSE))</f>
        <v>A7517AP</v>
      </c>
      <c r="M4097" s="12" t="str">
        <f>+VLOOKUP(FACTURACION[[#This Row],[REFERENCIA]],CODINV,4,FALSE)</f>
        <v>VÁLVULAS Y MULTIVÁLVULAS</v>
      </c>
      <c r="N4097" s="12" t="str">
        <f>+VLOOKUP(FACTURACION[[#This Row],[REFERENCIA]],CODINV,5,FALSE)</f>
        <v>REGO</v>
      </c>
      <c r="O4097" s="3">
        <v>1</v>
      </c>
      <c r="P4097" s="31">
        <v>2450000</v>
      </c>
      <c r="Q4097" s="24">
        <f>+FACTURACION[[#This Row],[CANTIDAD]]*FACTURACION[[#This Row],[VR UNITARIO]]/1000</f>
        <v>2450</v>
      </c>
      <c r="R4097" s="3" t="str">
        <f>+VLOOKUP(FACTURACION[[#This Row],[NIT]],TABLACLIENTE,5,FALSE)</f>
        <v>BUCARAMANGA</v>
      </c>
    </row>
    <row r="4098" spans="3:18">
      <c r="C4098" s="29">
        <v>2017</v>
      </c>
      <c r="D4098" s="32" t="s">
        <v>265</v>
      </c>
      <c r="E4098" s="32">
        <f>MONTH(FACTURACION[[#This Row],[MES]]&amp;1)</f>
        <v>2</v>
      </c>
      <c r="F4098" s="223">
        <f>DATE(FACTURACION[[#This Row],[AÑO]],FACTURACION[[#This Row],[Mes numero]],1)</f>
        <v>42767</v>
      </c>
      <c r="G4098" s="161">
        <v>12665</v>
      </c>
      <c r="H4098" s="20">
        <v>830137252</v>
      </c>
      <c r="I4098" s="26" t="str">
        <f>+VLOOKUP(FACTURACION[[#This Row],[NIT]],TABLACLIENTE,2,FALSE)</f>
        <v>SAGENCO SAS</v>
      </c>
      <c r="J4098" s="26" t="s">
        <v>163</v>
      </c>
      <c r="K4098" s="12" t="str">
        <f>+VLOOKUP(FACTURACION[[#This Row],[REFERENCIA]],CODINV,2,FALSE)</f>
        <v>VALVULA DE LLENADO 1 1/4"</v>
      </c>
      <c r="L4098" s="12" t="str">
        <f>IF(VLOOKUP(FACTURACION[[#This Row],[REFERENCIA]],CODINV,3,FALSE)=0,"",VLOOKUP(FACTURACION[[#This Row],[REFERENCIA]],CODINV,3,FALSE))</f>
        <v>7579</v>
      </c>
      <c r="M4098" s="12" t="str">
        <f>+VLOOKUP(FACTURACION[[#This Row],[REFERENCIA]],CODINV,4,FALSE)</f>
        <v>VÁLVULAS Y MULTIVÁLVULAS</v>
      </c>
      <c r="N4098" s="12" t="str">
        <f>+VLOOKUP(FACTURACION[[#This Row],[REFERENCIA]],CODINV,5,FALSE)</f>
        <v>REGO</v>
      </c>
      <c r="O4098" s="3">
        <v>1</v>
      </c>
      <c r="P4098" s="31">
        <v>75000</v>
      </c>
      <c r="Q4098" s="24">
        <f>+FACTURACION[[#This Row],[CANTIDAD]]*FACTURACION[[#This Row],[VR UNITARIO]]/1000</f>
        <v>75</v>
      </c>
      <c r="R4098" s="3" t="str">
        <f>+VLOOKUP(FACTURACION[[#This Row],[NIT]],TABLACLIENTE,5,FALSE)</f>
        <v>BOGOTÁ D.C.</v>
      </c>
    </row>
    <row r="4099" spans="3:18">
      <c r="C4099" s="29">
        <v>2017</v>
      </c>
      <c r="D4099" s="32" t="s">
        <v>265</v>
      </c>
      <c r="E4099" s="32">
        <f>MONTH(FACTURACION[[#This Row],[MES]]&amp;1)</f>
        <v>2</v>
      </c>
      <c r="F4099" s="223">
        <f>DATE(FACTURACION[[#This Row],[AÑO]],FACTURACION[[#This Row],[Mes numero]],1)</f>
        <v>42767</v>
      </c>
      <c r="G4099" s="161">
        <v>12659</v>
      </c>
      <c r="H4099" s="20">
        <v>900950504</v>
      </c>
      <c r="I4099" s="26" t="str">
        <f>+VLOOKUP(FACTURACION[[#This Row],[NIT]],TABLACLIENTE,2,FALSE)</f>
        <v>DAMASA DE COLOMBIA S A S</v>
      </c>
      <c r="J4099" s="26" t="s">
        <v>482</v>
      </c>
      <c r="K4099" s="12" t="str">
        <f>+VLOOKUP(FACTURACION[[#This Row],[REFERENCIA]],CODINV,2,FALSE)</f>
        <v>VALVULA DE EXCESO DE FLUJO 3/4" ACERO</v>
      </c>
      <c r="L4099" s="12" t="str">
        <f>IF(VLOOKUP(FACTURACION[[#This Row],[REFERENCIA]],CODINV,3,FALSE)=0,"",VLOOKUP(FACTURACION[[#This Row],[REFERENCIA]],CODINV,3,FALSE))</f>
        <v>A3272G</v>
      </c>
      <c r="M4099" s="12" t="str">
        <f>+VLOOKUP(FACTURACION[[#This Row],[REFERENCIA]],CODINV,4,FALSE)</f>
        <v>VÁLVULAS Y MULTIVÁLVULAS</v>
      </c>
      <c r="N4099" s="12" t="str">
        <f>+VLOOKUP(FACTURACION[[#This Row],[REFERENCIA]],CODINV,5,FALSE)</f>
        <v>REGO</v>
      </c>
      <c r="O4099" s="3">
        <v>2</v>
      </c>
      <c r="P4099" s="31">
        <v>105000</v>
      </c>
      <c r="Q4099" s="24">
        <f>+FACTURACION[[#This Row],[CANTIDAD]]*FACTURACION[[#This Row],[VR UNITARIO]]/1000</f>
        <v>210</v>
      </c>
      <c r="R4099" s="3" t="str">
        <f>+VLOOKUP(FACTURACION[[#This Row],[NIT]],TABLACLIENTE,5,FALSE)</f>
        <v>BOGOTÁ D.C.</v>
      </c>
    </row>
    <row r="4100" spans="3:18">
      <c r="C4100" s="29">
        <v>2017</v>
      </c>
      <c r="D4100" s="32" t="s">
        <v>265</v>
      </c>
      <c r="E4100" s="32">
        <f>MONTH(FACTURACION[[#This Row],[MES]]&amp;1)</f>
        <v>2</v>
      </c>
      <c r="F4100" s="223">
        <f>DATE(FACTURACION[[#This Row],[AÑO]],FACTURACION[[#This Row],[Mes numero]],1)</f>
        <v>42767</v>
      </c>
      <c r="G4100" s="161">
        <v>12664</v>
      </c>
      <c r="H4100" s="20">
        <v>900950504</v>
      </c>
      <c r="I4100" s="26" t="str">
        <f>+VLOOKUP(FACTURACION[[#This Row],[NIT]],TABLACLIENTE,2,FALSE)</f>
        <v>DAMASA DE COLOMBIA S A S</v>
      </c>
      <c r="J4100" s="26" t="s">
        <v>482</v>
      </c>
      <c r="K4100" s="12" t="str">
        <f>+VLOOKUP(FACTURACION[[#This Row],[REFERENCIA]],CODINV,2,FALSE)</f>
        <v>VALVULA DE EXCESO DE FLUJO 3/4" ACERO</v>
      </c>
      <c r="L4100" s="12" t="str">
        <f>IF(VLOOKUP(FACTURACION[[#This Row],[REFERENCIA]],CODINV,3,FALSE)=0,"",VLOOKUP(FACTURACION[[#This Row],[REFERENCIA]],CODINV,3,FALSE))</f>
        <v>A3272G</v>
      </c>
      <c r="M4100" s="12" t="str">
        <f>+VLOOKUP(FACTURACION[[#This Row],[REFERENCIA]],CODINV,4,FALSE)</f>
        <v>VÁLVULAS Y MULTIVÁLVULAS</v>
      </c>
      <c r="N4100" s="12" t="str">
        <f>+VLOOKUP(FACTURACION[[#This Row],[REFERENCIA]],CODINV,5,FALSE)</f>
        <v>REGO</v>
      </c>
      <c r="O4100" s="3">
        <v>2</v>
      </c>
      <c r="P4100" s="31">
        <v>105000</v>
      </c>
      <c r="Q4100" s="24">
        <f>+FACTURACION[[#This Row],[CANTIDAD]]*FACTURACION[[#This Row],[VR UNITARIO]]/1000</f>
        <v>210</v>
      </c>
      <c r="R4100" s="3" t="str">
        <f>+VLOOKUP(FACTURACION[[#This Row],[NIT]],TABLACLIENTE,5,FALSE)</f>
        <v>BOGOTÁ D.C.</v>
      </c>
    </row>
    <row r="4101" spans="3:18">
      <c r="C4101" s="29">
        <v>2017</v>
      </c>
      <c r="D4101" s="32" t="s">
        <v>265</v>
      </c>
      <c r="E4101" s="32">
        <f>MONTH(FACTURACION[[#This Row],[MES]]&amp;1)</f>
        <v>2</v>
      </c>
      <c r="F4101" s="223">
        <f>DATE(FACTURACION[[#This Row],[AÑO]],FACTURACION[[#This Row],[Mes numero]],1)</f>
        <v>42767</v>
      </c>
      <c r="G4101" s="161">
        <v>12655</v>
      </c>
      <c r="H4101" s="20">
        <v>890908643</v>
      </c>
      <c r="I4101" s="26" t="str">
        <f>+VLOOKUP(FACTURACION[[#This Row],[NIT]],TABLACLIENTE,2,FALSE)</f>
        <v>GASES DE ANTIOQUIA S.A. E.S.P.  (GAS ANTIOQUIA S.A. E.S.P.)</v>
      </c>
      <c r="J4101" s="26" t="s">
        <v>336</v>
      </c>
      <c r="K4101" s="12" t="str">
        <f>+VLOOKUP(FACTURACION[[#This Row],[REFERENCIA]],CODINV,2,FALSE)</f>
        <v>ADAPTADOR POL C 1/2" NPT</v>
      </c>
      <c r="L4101" s="12" t="str">
        <f>IF(VLOOKUP(FACTURACION[[#This Row],[REFERENCIA]],CODINV,3,FALSE)=0,"",VLOOKUP(FACTURACION[[#This Row],[REFERENCIA]],CODINV,3,FALSE))</f>
        <v>2906G</v>
      </c>
      <c r="M4101" s="12" t="str">
        <f>+VLOOKUP(FACTURACION[[#This Row],[REFERENCIA]],CODINV,4,FALSE)</f>
        <v>REPUESTOS Y ACCESORIOS</v>
      </c>
      <c r="N4101" s="12" t="str">
        <f>+VLOOKUP(FACTURACION[[#This Row],[REFERENCIA]],CODINV,5,FALSE)</f>
        <v>REGO</v>
      </c>
      <c r="O4101" s="3">
        <v>10</v>
      </c>
      <c r="P4101" s="31">
        <v>18000</v>
      </c>
      <c r="Q4101" s="24">
        <f>+FACTURACION[[#This Row],[CANTIDAD]]*FACTURACION[[#This Row],[VR UNITARIO]]/1000</f>
        <v>180</v>
      </c>
      <c r="R4101" s="3" t="str">
        <f>+VLOOKUP(FACTURACION[[#This Row],[NIT]],TABLACLIENTE,5,FALSE)</f>
        <v>MEDELLIN</v>
      </c>
    </row>
    <row r="4102" spans="3:18">
      <c r="C4102" s="29">
        <v>2017</v>
      </c>
      <c r="D4102" s="32" t="s">
        <v>265</v>
      </c>
      <c r="E4102" s="32">
        <f>MONTH(FACTURACION[[#This Row],[MES]]&amp;1)</f>
        <v>2</v>
      </c>
      <c r="F4102" s="223">
        <f>DATE(FACTURACION[[#This Row],[AÑO]],FACTURACION[[#This Row],[Mes numero]],1)</f>
        <v>42767</v>
      </c>
      <c r="G4102" s="161">
        <v>12665</v>
      </c>
      <c r="H4102" s="20">
        <v>830137252</v>
      </c>
      <c r="I4102" s="26" t="str">
        <f>+VLOOKUP(FACTURACION[[#This Row],[NIT]],TABLACLIENTE,2,FALSE)</f>
        <v>SAGENCO SAS</v>
      </c>
      <c r="J4102" s="26" t="s">
        <v>56</v>
      </c>
      <c r="K4102" s="12" t="str">
        <f>+VLOOKUP(FACTURACION[[#This Row],[REFERENCIA]],CODINV,2,FALSE)</f>
        <v xml:space="preserve"> VALVULA DE AGUJA DE  1/4"</v>
      </c>
      <c r="L4102" s="12" t="str">
        <f>IF(VLOOKUP(FACTURACION[[#This Row],[REFERENCIA]],CODINV,3,FALSE)=0,"",VLOOKUP(FACTURACION[[#This Row],[REFERENCIA]],CODINV,3,FALSE))</f>
        <v>1224WA</v>
      </c>
      <c r="M4102" s="12" t="str">
        <f>+VLOOKUP(FACTURACION[[#This Row],[REFERENCIA]],CODINV,4,FALSE)</f>
        <v>VÁLVULAS Y MULTIVÁLVULAS</v>
      </c>
      <c r="N4102" s="12" t="str">
        <f>+VLOOKUP(FACTURACION[[#This Row],[REFERENCIA]],CODINV,5,FALSE)</f>
        <v>REGO</v>
      </c>
      <c r="O4102" s="3">
        <v>1</v>
      </c>
      <c r="P4102" s="31">
        <v>42000</v>
      </c>
      <c r="Q4102" s="24">
        <f>+FACTURACION[[#This Row],[CANTIDAD]]*FACTURACION[[#This Row],[VR UNITARIO]]/1000</f>
        <v>42</v>
      </c>
      <c r="R4102" s="3" t="str">
        <f>+VLOOKUP(FACTURACION[[#This Row],[NIT]],TABLACLIENTE,5,FALSE)</f>
        <v>BOGOTÁ D.C.</v>
      </c>
    </row>
    <row r="4103" spans="3:18">
      <c r="C4103" s="29">
        <v>2017</v>
      </c>
      <c r="D4103" s="32" t="s">
        <v>265</v>
      </c>
      <c r="E4103" s="32">
        <f>MONTH(FACTURACION[[#This Row],[MES]]&amp;1)</f>
        <v>2</v>
      </c>
      <c r="F4103" s="223">
        <f>DATE(FACTURACION[[#This Row],[AÑO]],FACTURACION[[#This Row],[Mes numero]],1)</f>
        <v>42767</v>
      </c>
      <c r="G4103" s="161">
        <v>12652</v>
      </c>
      <c r="H4103" s="20">
        <v>890501073</v>
      </c>
      <c r="I4103" s="26" t="str">
        <f>+VLOOKUP(FACTURACION[[#This Row],[NIT]],TABLACLIENTE,2,FALSE)</f>
        <v>COMERCIAL INDUSTRIAL NACIONAL S.A. CINSA</v>
      </c>
      <c r="J4103" s="26" t="s">
        <v>79</v>
      </c>
      <c r="K4103" s="12" t="str">
        <f>+VLOOKUP(FACTURACION[[#This Row],[REFERENCIA]],CODINV,2,FALSE)</f>
        <v>VALVULA MAXIMO NIVEL DE LLENADO 1/4"</v>
      </c>
      <c r="L4103" s="12" t="str">
        <f>IF(VLOOKUP(FACTURACION[[#This Row],[REFERENCIA]],CODINV,3,FALSE)=0,"",VLOOKUP(FACTURACION[[#This Row],[REFERENCIA]],CODINV,3,FALSE))</f>
        <v>3165CF12.0</v>
      </c>
      <c r="M4103" s="12" t="str">
        <f>+VLOOKUP(FACTURACION[[#This Row],[REFERENCIA]],CODINV,4,FALSE)</f>
        <v>VÁLVULAS Y MULTIVÁLVULAS</v>
      </c>
      <c r="N4103" s="12" t="str">
        <f>+VLOOKUP(FACTURACION[[#This Row],[REFERENCIA]],CODINV,5,FALSE)</f>
        <v>REGO</v>
      </c>
      <c r="O4103" s="3">
        <v>1</v>
      </c>
      <c r="P4103" s="31">
        <v>7035</v>
      </c>
      <c r="Q4103" s="24">
        <f>+FACTURACION[[#This Row],[CANTIDAD]]*FACTURACION[[#This Row],[VR UNITARIO]]/1000</f>
        <v>7.0350000000000001</v>
      </c>
      <c r="R4103" s="3" t="str">
        <f>+VLOOKUP(FACTURACION[[#This Row],[NIT]],TABLACLIENTE,5,FALSE)</f>
        <v>CUCUTA</v>
      </c>
    </row>
    <row r="4104" spans="3:18">
      <c r="C4104" s="29">
        <v>2017</v>
      </c>
      <c r="D4104" s="32" t="s">
        <v>265</v>
      </c>
      <c r="E4104" s="32">
        <f>MONTH(FACTURACION[[#This Row],[MES]]&amp;1)</f>
        <v>2</v>
      </c>
      <c r="F4104" s="223">
        <f>DATE(FACTURACION[[#This Row],[AÑO]],FACTURACION[[#This Row],[Mes numero]],1)</f>
        <v>42767</v>
      </c>
      <c r="G4104" s="161">
        <v>12652</v>
      </c>
      <c r="H4104" s="20">
        <v>890501073</v>
      </c>
      <c r="I4104" s="26" t="str">
        <f>+VLOOKUP(FACTURACION[[#This Row],[NIT]],TABLACLIENTE,2,FALSE)</f>
        <v>COMERCIAL INDUSTRIAL NACIONAL S.A. CINSA</v>
      </c>
      <c r="J4104" s="26" t="s">
        <v>317</v>
      </c>
      <c r="K4104" s="12" t="str">
        <f>+VLOOKUP(FACTURACION[[#This Row],[REFERENCIA]],CODINV,2,FALSE)</f>
        <v>DIAL ROTOGAGE</v>
      </c>
      <c r="L4104" s="12" t="str">
        <f>IF(VLOOKUP(FACTURACION[[#This Row],[REFERENCIA]],CODINV,3,FALSE)=0,"",VLOOKUP(FACTURACION[[#This Row],[REFERENCIA]],CODINV,3,FALSE))</f>
        <v>A909118LX</v>
      </c>
      <c r="M4104" s="12" t="str">
        <f>+VLOOKUP(FACTURACION[[#This Row],[REFERENCIA]],CODINV,4,FALSE)</f>
        <v>REPUESTOS Y ACCESORIOS</v>
      </c>
      <c r="N4104" s="12" t="str">
        <f>+VLOOKUP(FACTURACION[[#This Row],[REFERENCIA]],CODINV,5,FALSE)</f>
        <v>REGO</v>
      </c>
      <c r="O4104" s="3">
        <v>1</v>
      </c>
      <c r="P4104" s="31">
        <v>55628</v>
      </c>
      <c r="Q4104" s="24">
        <f>+FACTURACION[[#This Row],[CANTIDAD]]*FACTURACION[[#This Row],[VR UNITARIO]]/1000</f>
        <v>55.628</v>
      </c>
      <c r="R4104" s="3" t="str">
        <f>+VLOOKUP(FACTURACION[[#This Row],[NIT]],TABLACLIENTE,5,FALSE)</f>
        <v>CUCUTA</v>
      </c>
    </row>
    <row r="4105" spans="3:18">
      <c r="C4105" s="29">
        <v>2017</v>
      </c>
      <c r="D4105" s="32" t="s">
        <v>265</v>
      </c>
      <c r="E4105" s="32">
        <f>MONTH(FACTURACION[[#This Row],[MES]]&amp;1)</f>
        <v>2</v>
      </c>
      <c r="F4105" s="223">
        <f>DATE(FACTURACION[[#This Row],[AÑO]],FACTURACION[[#This Row],[Mes numero]],1)</f>
        <v>42767</v>
      </c>
      <c r="G4105" s="161">
        <v>12652</v>
      </c>
      <c r="H4105" s="20">
        <v>890501073</v>
      </c>
      <c r="I4105" s="26" t="str">
        <f>+VLOOKUP(FACTURACION[[#This Row],[NIT]],TABLACLIENTE,2,FALSE)</f>
        <v>COMERCIAL INDUSTRIAL NACIONAL S.A. CINSA</v>
      </c>
      <c r="J4105" s="26" t="s">
        <v>319</v>
      </c>
      <c r="K4105" s="12" t="str">
        <f>+VLOOKUP(FACTURACION[[#This Row],[REFERENCIA]],CODINV,2,FALSE)</f>
        <v>DIP TUBE ROTOGAGE 36"</v>
      </c>
      <c r="L4105" s="12" t="str">
        <f>IF(VLOOKUP(FACTURACION[[#This Row],[REFERENCIA]],CODINV,3,FALSE)=0,"",VLOOKUP(FACTURACION[[#This Row],[REFERENCIA]],CODINV,3,FALSE))</f>
        <v>A9091-M36</v>
      </c>
      <c r="M4105" s="12" t="str">
        <f>+VLOOKUP(FACTURACION[[#This Row],[REFERENCIA]],CODINV,4,FALSE)</f>
        <v>REPUESTOS Y ACCESORIOS</v>
      </c>
      <c r="N4105" s="12" t="str">
        <f>+VLOOKUP(FACTURACION[[#This Row],[REFERENCIA]],CODINV,5,FALSE)</f>
        <v>REGO</v>
      </c>
      <c r="O4105" s="3">
        <v>1</v>
      </c>
      <c r="P4105" s="31">
        <v>103044</v>
      </c>
      <c r="Q4105" s="24">
        <f>+FACTURACION[[#This Row],[CANTIDAD]]*FACTURACION[[#This Row],[VR UNITARIO]]/1000</f>
        <v>103.044</v>
      </c>
      <c r="R4105" s="3" t="str">
        <f>+VLOOKUP(FACTURACION[[#This Row],[NIT]],TABLACLIENTE,5,FALSE)</f>
        <v>CUCUTA</v>
      </c>
    </row>
    <row r="4106" spans="3:18">
      <c r="C4106" s="29">
        <v>2017</v>
      </c>
      <c r="D4106" s="32" t="s">
        <v>265</v>
      </c>
      <c r="E4106" s="32">
        <f>MONTH(FACTURACION[[#This Row],[MES]]&amp;1)</f>
        <v>2</v>
      </c>
      <c r="F4106" s="223">
        <f>DATE(FACTURACION[[#This Row],[AÑO]],FACTURACION[[#This Row],[Mes numero]],1)</f>
        <v>42767</v>
      </c>
      <c r="G4106" s="161">
        <v>12652</v>
      </c>
      <c r="H4106" s="20">
        <v>890501073</v>
      </c>
      <c r="I4106" s="26" t="str">
        <f>+VLOOKUP(FACTURACION[[#This Row],[NIT]],TABLACLIENTE,2,FALSE)</f>
        <v>COMERCIAL INDUSTRIAL NACIONAL S.A. CINSA</v>
      </c>
      <c r="J4106" s="26" t="s">
        <v>952</v>
      </c>
      <c r="K4106" s="12" t="str">
        <f>+VLOOKUP(FACTURACION[[#This Row],[REFERENCIA]],CODINV,2,FALSE)</f>
        <v>ROTOGAGE A9092R</v>
      </c>
      <c r="L4106" s="12" t="str">
        <f>IF(VLOOKUP(FACTURACION[[#This Row],[REFERENCIA]],CODINV,3,FALSE)=0,"",VLOOKUP(FACTURACION[[#This Row],[REFERENCIA]],CODINV,3,FALSE))</f>
        <v>A9092R</v>
      </c>
      <c r="M4106" s="12" t="str">
        <f>+VLOOKUP(FACTURACION[[#This Row],[REFERENCIA]],CODINV,4,FALSE)</f>
        <v>MEDIDORES</v>
      </c>
      <c r="N4106" s="12" t="str">
        <f>+VLOOKUP(FACTURACION[[#This Row],[REFERENCIA]],CODINV,5,FALSE)</f>
        <v>REGO</v>
      </c>
      <c r="O4106" s="3">
        <v>1</v>
      </c>
      <c r="P4106" s="31">
        <v>849436</v>
      </c>
      <c r="Q4106" s="24">
        <f>+FACTURACION[[#This Row],[CANTIDAD]]*FACTURACION[[#This Row],[VR UNITARIO]]/1000</f>
        <v>849.43600000000004</v>
      </c>
      <c r="R4106" s="3" t="str">
        <f>+VLOOKUP(FACTURACION[[#This Row],[NIT]],TABLACLIENTE,5,FALSE)</f>
        <v>CUCUTA</v>
      </c>
    </row>
    <row r="4107" spans="3:18">
      <c r="C4107" s="29">
        <v>2017</v>
      </c>
      <c r="D4107" s="32" t="s">
        <v>268</v>
      </c>
      <c r="E4107" s="32">
        <f>MONTH(FACTURACION[[#This Row],[MES]]&amp;1)</f>
        <v>3</v>
      </c>
      <c r="F4107" s="223">
        <f>DATE(FACTURACION[[#This Row],[AÑO]],FACTURACION[[#This Row],[Mes numero]],1)</f>
        <v>42795</v>
      </c>
      <c r="G4107" s="161">
        <v>12677</v>
      </c>
      <c r="H4107" s="25">
        <v>891101577</v>
      </c>
      <c r="I4107" s="3" t="str">
        <f>+VLOOKUP(FACTURACION[[#This Row],[NIT]],TABLACLIENTE,2,FALSE)</f>
        <v>ALCANOS DE COLOMBIA S.A. E.S.P</v>
      </c>
      <c r="J4107" s="26" t="s">
        <v>429</v>
      </c>
      <c r="K4107" s="12" t="str">
        <f>+VLOOKUP(FACTURACION[[#This Row],[REFERENCIA]],CODINV,2,FALSE)</f>
        <v>SEAL KIT GLYCOL SERIES 1600/1900 TACO</v>
      </c>
      <c r="L4107" s="12" t="str">
        <f>IF(VLOOKUP(FACTURACION[[#This Row],[REFERENCIA]],CODINV,3,FALSE)=0,"",VLOOKUP(FACTURACION[[#This Row],[REFERENCIA]],CODINV,3,FALSE))</f>
        <v>34324</v>
      </c>
      <c r="M4107" s="12" t="str">
        <f>+VLOOKUP(FACTURACION[[#This Row],[REFERENCIA]],CODINV,4,FALSE)</f>
        <v>REPUESTOS Y ACCESORIOS</v>
      </c>
      <c r="N4107" s="12" t="str">
        <f>+VLOOKUP(FACTURACION[[#This Row],[REFERENCIA]],CODINV,5,FALSE)</f>
        <v>ALGAS SDI</v>
      </c>
      <c r="O4107" s="3">
        <v>1</v>
      </c>
      <c r="P4107" s="31">
        <v>1830553</v>
      </c>
      <c r="Q4107" s="24">
        <f>+FACTURACION[[#This Row],[CANTIDAD]]*FACTURACION[[#This Row],[VR UNITARIO]]/1000</f>
        <v>1830.5530000000001</v>
      </c>
      <c r="R4107" s="3" t="str">
        <f>+VLOOKUP(FACTURACION[[#This Row],[NIT]],TABLACLIENTE,5,FALSE)</f>
        <v>NEIVA</v>
      </c>
    </row>
    <row r="4108" spans="3:18">
      <c r="C4108" s="29">
        <v>2017</v>
      </c>
      <c r="D4108" s="32" t="s">
        <v>268</v>
      </c>
      <c r="E4108" s="32">
        <f>MONTH(FACTURACION[[#This Row],[MES]]&amp;1)</f>
        <v>3</v>
      </c>
      <c r="F4108" s="223">
        <f>DATE(FACTURACION[[#This Row],[AÑO]],FACTURACION[[#This Row],[Mes numero]],1)</f>
        <v>42795</v>
      </c>
      <c r="G4108" s="161">
        <v>12724</v>
      </c>
      <c r="H4108" s="20">
        <v>890200919</v>
      </c>
      <c r="I4108" s="26" t="str">
        <f>+VLOOKUP(FACTURACION[[#This Row],[NIT]],TABLACLIENTE,2,FALSE)</f>
        <v>GAS DE SANTANDER S.A. E.S.P.</v>
      </c>
      <c r="J4108" s="26" t="s">
        <v>958</v>
      </c>
      <c r="K4108" s="12" t="str">
        <f>+VLOOKUP(FACTURACION[[#This Row],[REFERENCIA]],CODINV,2,FALSE)</f>
        <v>KIT REPARACION PARA BOMBA BLACKMER 2"</v>
      </c>
      <c r="L4108" s="12" t="str">
        <f>IF(VLOOKUP(FACTURACION[[#This Row],[REFERENCIA]],CODINV,3,FALSE)=0,"",VLOOKUP(FACTURACION[[#This Row],[REFERENCIA]],CODINV,3,FALSE))</f>
        <v/>
      </c>
      <c r="M4108" s="12" t="str">
        <f>+VLOOKUP(FACTURACION[[#This Row],[REFERENCIA]],CODINV,4,FALSE)</f>
        <v>REPUESTOS Y ACCESORIOS</v>
      </c>
      <c r="N4108" s="12" t="str">
        <f>+VLOOKUP(FACTURACION[[#This Row],[REFERENCIA]],CODINV,5,FALSE)</f>
        <v>BLACKMER</v>
      </c>
      <c r="O4108" s="3">
        <v>1</v>
      </c>
      <c r="P4108" s="31">
        <v>2250000</v>
      </c>
      <c r="Q4108" s="24">
        <f>+FACTURACION[[#This Row],[CANTIDAD]]*FACTURACION[[#This Row],[VR UNITARIO]]/1000</f>
        <v>2250</v>
      </c>
      <c r="R4108" s="3" t="str">
        <f>+VLOOKUP(FACTURACION[[#This Row],[NIT]],TABLACLIENTE,5,FALSE)</f>
        <v>GIRON</v>
      </c>
    </row>
    <row r="4109" spans="3:18">
      <c r="C4109" s="29">
        <v>2017</v>
      </c>
      <c r="D4109" s="32" t="s">
        <v>268</v>
      </c>
      <c r="E4109" s="32">
        <f>MONTH(FACTURACION[[#This Row],[MES]]&amp;1)</f>
        <v>3</v>
      </c>
      <c r="F4109" s="223">
        <f>DATE(FACTURACION[[#This Row],[AÑO]],FACTURACION[[#This Row],[Mes numero]],1)</f>
        <v>42795</v>
      </c>
      <c r="G4109" s="161">
        <v>12724</v>
      </c>
      <c r="H4109" s="20">
        <v>890200919</v>
      </c>
      <c r="I4109" s="26" t="str">
        <f>+VLOOKUP(FACTURACION[[#This Row],[NIT]],TABLACLIENTE,2,FALSE)</f>
        <v>GAS DE SANTANDER S.A. E.S.P.</v>
      </c>
      <c r="J4109" s="26" t="s">
        <v>948</v>
      </c>
      <c r="K4109" s="12" t="str">
        <f>+VLOOKUP(FACTURACION[[#This Row],[REFERENCIA]],CODINV,2,FALSE)</f>
        <v>CAMISA PARA BOMBA BLACKMER 2"</v>
      </c>
      <c r="L4109" s="12" t="str">
        <f>IF(VLOOKUP(FACTURACION[[#This Row],[REFERENCIA]],CODINV,3,FALSE)=0,"",VLOOKUP(FACTURACION[[#This Row],[REFERENCIA]],CODINV,3,FALSE))</f>
        <v/>
      </c>
      <c r="M4109" s="12" t="str">
        <f>+VLOOKUP(FACTURACION[[#This Row],[REFERENCIA]],CODINV,4,FALSE)</f>
        <v>REPUESTOS Y ACCESORIOS</v>
      </c>
      <c r="N4109" s="12" t="str">
        <f>+VLOOKUP(FACTURACION[[#This Row],[REFERENCIA]],CODINV,5,FALSE)</f>
        <v>BLACKMER</v>
      </c>
      <c r="O4109" s="3">
        <v>1</v>
      </c>
      <c r="P4109" s="31">
        <v>746000</v>
      </c>
      <c r="Q4109" s="24">
        <f>+FACTURACION[[#This Row],[CANTIDAD]]*FACTURACION[[#This Row],[VR UNITARIO]]/1000</f>
        <v>746</v>
      </c>
      <c r="R4109" s="3" t="str">
        <f>+VLOOKUP(FACTURACION[[#This Row],[NIT]],TABLACLIENTE,5,FALSE)</f>
        <v>GIRON</v>
      </c>
    </row>
    <row r="4110" spans="3:18">
      <c r="C4110" s="29">
        <v>2017</v>
      </c>
      <c r="D4110" s="32" t="s">
        <v>268</v>
      </c>
      <c r="E4110" s="32">
        <f>MONTH(FACTURACION[[#This Row],[MES]]&amp;1)</f>
        <v>3</v>
      </c>
      <c r="F4110" s="223">
        <f>DATE(FACTURACION[[#This Row],[AÑO]],FACTURACION[[#This Row],[Mes numero]],1)</f>
        <v>42795</v>
      </c>
      <c r="G4110" s="161">
        <v>12702</v>
      </c>
      <c r="H4110" s="20">
        <v>800074033</v>
      </c>
      <c r="I4110" s="26" t="str">
        <f>+VLOOKUP(FACTURACION[[#This Row],[NIT]],TABLACLIENTE,2,FALSE)</f>
        <v>COMPAÑIAS ASOCIADAS DE GAS S.A. E.S.P (ASOGAS SA ESP)</v>
      </c>
      <c r="J4110" s="26" t="s">
        <v>919</v>
      </c>
      <c r="K4110" s="12" t="str">
        <f>+VLOOKUP(FACTURACION[[#This Row],[REFERENCIA]],CODINV,2,FALSE)</f>
        <v>CONECTOR ACME MONTACARGAS 1 1/4"</v>
      </c>
      <c r="L4110" s="12" t="str">
        <f>IF(VLOOKUP(FACTURACION[[#This Row],[REFERENCIA]],CODINV,3,FALSE)=0,"",VLOOKUP(FACTURACION[[#This Row],[REFERENCIA]],CODINV,3,FALSE))</f>
        <v>1023</v>
      </c>
      <c r="M4110" s="12" t="str">
        <f>+VLOOKUP(FACTURACION[[#This Row],[REFERENCIA]],CODINV,4,FALSE)</f>
        <v>REPUESTOS Y ACCESORIOS</v>
      </c>
      <c r="N4110" s="12" t="str">
        <f>+VLOOKUP(FACTURACION[[#This Row],[REFERENCIA]],CODINV,5,FALSE)</f>
        <v>CAVAGNA</v>
      </c>
      <c r="O4110" s="3">
        <v>4</v>
      </c>
      <c r="P4110" s="31">
        <v>42000</v>
      </c>
      <c r="Q4110" s="24">
        <f>+FACTURACION[[#This Row],[CANTIDAD]]*FACTURACION[[#This Row],[VR UNITARIO]]/1000</f>
        <v>168</v>
      </c>
      <c r="R4110" s="3" t="str">
        <f>+VLOOKUP(FACTURACION[[#This Row],[NIT]],TABLACLIENTE,5,FALSE)</f>
        <v>MOSQUERA</v>
      </c>
    </row>
    <row r="4111" spans="3:18">
      <c r="C4111" s="29">
        <v>2017</v>
      </c>
      <c r="D4111" s="32" t="s">
        <v>268</v>
      </c>
      <c r="E4111" s="32">
        <f>MONTH(FACTURACION[[#This Row],[MES]]&amp;1)</f>
        <v>3</v>
      </c>
      <c r="F4111" s="223">
        <f>DATE(FACTURACION[[#This Row],[AÑO]],FACTURACION[[#This Row],[Mes numero]],1)</f>
        <v>42795</v>
      </c>
      <c r="G4111" s="161">
        <v>12725</v>
      </c>
      <c r="H4111" s="20">
        <v>890200919</v>
      </c>
      <c r="I4111" s="26" t="str">
        <f>+VLOOKUP(FACTURACION[[#This Row],[NIT]],TABLACLIENTE,2,FALSE)</f>
        <v>GAS DE SANTANDER S.A. E.S.P.</v>
      </c>
      <c r="J4111" s="26" t="s">
        <v>122</v>
      </c>
      <c r="K4111" s="12" t="str">
        <f>+VLOOKUP(FACTURACION[[#This Row],[REFERENCIA]],CODINV,2,FALSE)</f>
        <v>EMPAQUES PARA PISTONES DE LLENADO</v>
      </c>
      <c r="L4111" s="12" t="str">
        <f>IF(VLOOKUP(FACTURACION[[#This Row],[REFERENCIA]],CODINV,3,FALSE)=0,"",VLOOKUP(FACTURACION[[#This Row],[REFERENCIA]],CODINV,3,FALSE))</f>
        <v/>
      </c>
      <c r="M4111" s="12" t="str">
        <f>+VLOOKUP(FACTURACION[[#This Row],[REFERENCIA]],CODINV,4,FALSE)</f>
        <v>REPUESTOS Y ACCESORIOS</v>
      </c>
      <c r="N4111" s="12" t="str">
        <f>+VLOOKUP(FACTURACION[[#This Row],[REFERENCIA]],CODINV,5,FALSE)</f>
        <v>CAVAGNA</v>
      </c>
      <c r="O4111" s="3">
        <v>300</v>
      </c>
      <c r="P4111" s="31">
        <v>2534</v>
      </c>
      <c r="Q4111" s="24">
        <f>+FACTURACION[[#This Row],[CANTIDAD]]*FACTURACION[[#This Row],[VR UNITARIO]]/1000</f>
        <v>760.2</v>
      </c>
      <c r="R4111" s="3" t="str">
        <f>+VLOOKUP(FACTURACION[[#This Row],[NIT]],TABLACLIENTE,5,FALSE)</f>
        <v>GIRON</v>
      </c>
    </row>
    <row r="4112" spans="3:18">
      <c r="C4112" s="29">
        <v>2017</v>
      </c>
      <c r="D4112" s="32" t="s">
        <v>268</v>
      </c>
      <c r="E4112" s="32">
        <f>MONTH(FACTURACION[[#This Row],[MES]]&amp;1)</f>
        <v>3</v>
      </c>
      <c r="F4112" s="223">
        <f>DATE(FACTURACION[[#This Row],[AÑO]],FACTURACION[[#This Row],[Mes numero]],1)</f>
        <v>42795</v>
      </c>
      <c r="G4112" s="161">
        <v>12685</v>
      </c>
      <c r="H4112" s="20">
        <v>890400869</v>
      </c>
      <c r="I4112" s="26" t="str">
        <f>+VLOOKUP(FACTURACION[[#This Row],[NIT]],TABLACLIENTE,2,FALSE)</f>
        <v>SURTIDORA DE GAS DEL CARIBE S.A. E.S.P. (SURTIGAS S.A. E.S.P.)</v>
      </c>
      <c r="J4112" s="26" t="s">
        <v>108</v>
      </c>
      <c r="K4112" s="12" t="str">
        <f>+VLOOKUP(FACTURACION[[#This Row],[REFERENCIA]],CODINV,2,FALSE)</f>
        <v>MEDIDOR BK G4 C:1/2"</v>
      </c>
      <c r="L4112" s="12" t="str">
        <f>IF(VLOOKUP(FACTURACION[[#This Row],[REFERENCIA]],CODINV,3,FALSE)=0,"",VLOOKUP(FACTURACION[[#This Row],[REFERENCIA]],CODINV,3,FALSE))</f>
        <v>G4K MT 152MM</v>
      </c>
      <c r="M4112" s="12" t="str">
        <f>+VLOOKUP(FACTURACION[[#This Row],[REFERENCIA]],CODINV,4,FALSE)</f>
        <v>MEDIDORES</v>
      </c>
      <c r="N4112" s="12" t="str">
        <f>+VLOOKUP(FACTURACION[[#This Row],[REFERENCIA]],CODINV,5,FALSE)</f>
        <v>HONEYWELL</v>
      </c>
      <c r="O4112" s="3">
        <v>29</v>
      </c>
      <c r="P4112" s="31">
        <v>197200</v>
      </c>
      <c r="Q4112" s="24">
        <f>+FACTURACION[[#This Row],[CANTIDAD]]*FACTURACION[[#This Row],[VR UNITARIO]]/1000</f>
        <v>5718.8</v>
      </c>
      <c r="R4112" s="3" t="str">
        <f>+VLOOKUP(FACTURACION[[#This Row],[NIT]],TABLACLIENTE,5,FALSE)</f>
        <v>CARTAGENA</v>
      </c>
    </row>
    <row r="4113" spans="3:18">
      <c r="C4113" s="29">
        <v>2017</v>
      </c>
      <c r="D4113" s="32" t="s">
        <v>268</v>
      </c>
      <c r="E4113" s="32">
        <f>MONTH(FACTURACION[[#This Row],[MES]]&amp;1)</f>
        <v>3</v>
      </c>
      <c r="F4113" s="223">
        <f>DATE(FACTURACION[[#This Row],[AÑO]],FACTURACION[[#This Row],[Mes numero]],1)</f>
        <v>42795</v>
      </c>
      <c r="G4113" s="161">
        <v>12676</v>
      </c>
      <c r="H4113" s="25">
        <v>891101577</v>
      </c>
      <c r="I4113" s="3" t="str">
        <f>+VLOOKUP(FACTURACION[[#This Row],[NIT]],TABLACLIENTE,2,FALSE)</f>
        <v>ALCANOS DE COLOMBIA S.A. E.S.P</v>
      </c>
      <c r="J4113" s="26" t="s">
        <v>20</v>
      </c>
      <c r="K4113" s="12" t="str">
        <f>+VLOOKUP(FACTURACION[[#This Row],[REFERENCIA]],CODINV,2,FALSE)</f>
        <v xml:space="preserve">MEDIDOR AC-250 C: 3/4" CON CONECTORES </v>
      </c>
      <c r="L4113" s="12" t="str">
        <f>IF(VLOOKUP(FACTURACION[[#This Row],[REFERENCIA]],CODINV,3,FALSE)=0,"",VLOOKUP(FACTURACION[[#This Row],[REFERENCIA]],CODINV,3,FALSE))</f>
        <v/>
      </c>
      <c r="M4113" s="12" t="str">
        <f>+VLOOKUP(FACTURACION[[#This Row],[REFERENCIA]],CODINV,4,FALSE)</f>
        <v>MEDIDORES</v>
      </c>
      <c r="N4113" s="12" t="str">
        <f>+VLOOKUP(FACTURACION[[#This Row],[REFERENCIA]],CODINV,5,FALSE)</f>
        <v>HONEYWELL</v>
      </c>
      <c r="O4113" s="3">
        <v>5</v>
      </c>
      <c r="P4113" s="31">
        <v>419783</v>
      </c>
      <c r="Q4113" s="24">
        <f>+FACTURACION[[#This Row],[CANTIDAD]]*FACTURACION[[#This Row],[VR UNITARIO]]/1000</f>
        <v>2098.915</v>
      </c>
      <c r="R4113" s="3" t="str">
        <f>+VLOOKUP(FACTURACION[[#This Row],[NIT]],TABLACLIENTE,5,FALSE)</f>
        <v>NEIVA</v>
      </c>
    </row>
    <row r="4114" spans="3:18">
      <c r="C4114" s="29">
        <v>2017</v>
      </c>
      <c r="D4114" s="32" t="s">
        <v>268</v>
      </c>
      <c r="E4114" s="32">
        <f>MONTH(FACTURACION[[#This Row],[MES]]&amp;1)</f>
        <v>3</v>
      </c>
      <c r="F4114" s="223">
        <f>DATE(FACTURACION[[#This Row],[AÑO]],FACTURACION[[#This Row],[Mes numero]],1)</f>
        <v>42795</v>
      </c>
      <c r="G4114" s="161">
        <v>12707</v>
      </c>
      <c r="H4114" s="25">
        <v>891101577</v>
      </c>
      <c r="I4114" s="3" t="str">
        <f>+VLOOKUP(FACTURACION[[#This Row],[NIT]],TABLACLIENTE,2,FALSE)</f>
        <v>ALCANOS DE COLOMBIA S.A. E.S.P</v>
      </c>
      <c r="J4114" s="26" t="s">
        <v>20</v>
      </c>
      <c r="K4114" s="12" t="str">
        <f>+VLOOKUP(FACTURACION[[#This Row],[REFERENCIA]],CODINV,2,FALSE)</f>
        <v xml:space="preserve">MEDIDOR AC-250 C: 3/4" CON CONECTORES </v>
      </c>
      <c r="L4114" s="12" t="str">
        <f>IF(VLOOKUP(FACTURACION[[#This Row],[REFERENCIA]],CODINV,3,FALSE)=0,"",VLOOKUP(FACTURACION[[#This Row],[REFERENCIA]],CODINV,3,FALSE))</f>
        <v/>
      </c>
      <c r="M4114" s="12" t="str">
        <f>+VLOOKUP(FACTURACION[[#This Row],[REFERENCIA]],CODINV,4,FALSE)</f>
        <v>MEDIDORES</v>
      </c>
      <c r="N4114" s="12" t="str">
        <f>+VLOOKUP(FACTURACION[[#This Row],[REFERENCIA]],CODINV,5,FALSE)</f>
        <v>HONEYWELL</v>
      </c>
      <c r="O4114" s="3">
        <v>10</v>
      </c>
      <c r="P4114" s="31">
        <v>460000</v>
      </c>
      <c r="Q4114" s="24">
        <f>+FACTURACION[[#This Row],[CANTIDAD]]*FACTURACION[[#This Row],[VR UNITARIO]]/1000</f>
        <v>4600</v>
      </c>
      <c r="R4114" s="3" t="str">
        <f>+VLOOKUP(FACTURACION[[#This Row],[NIT]],TABLACLIENTE,5,FALSE)</f>
        <v>NEIVA</v>
      </c>
    </row>
    <row r="4115" spans="3:18">
      <c r="C4115" s="29">
        <v>2017</v>
      </c>
      <c r="D4115" s="32" t="s">
        <v>268</v>
      </c>
      <c r="E4115" s="32">
        <f>MONTH(FACTURACION[[#This Row],[MES]]&amp;1)</f>
        <v>3</v>
      </c>
      <c r="F4115" s="223">
        <f>DATE(FACTURACION[[#This Row],[AÑO]],FACTURACION[[#This Row],[Mes numero]],1)</f>
        <v>42795</v>
      </c>
      <c r="G4115" s="161">
        <v>12708</v>
      </c>
      <c r="H4115" s="25">
        <v>891101577</v>
      </c>
      <c r="I4115" s="3" t="str">
        <f>+VLOOKUP(FACTURACION[[#This Row],[NIT]],TABLACLIENTE,2,FALSE)</f>
        <v>ALCANOS DE COLOMBIA S.A. E.S.P</v>
      </c>
      <c r="J4115" s="26" t="s">
        <v>20</v>
      </c>
      <c r="K4115" s="12" t="str">
        <f>+VLOOKUP(FACTURACION[[#This Row],[REFERENCIA]],CODINV,2,FALSE)</f>
        <v xml:space="preserve">MEDIDOR AC-250 C: 3/4" CON CONECTORES </v>
      </c>
      <c r="L4115" s="12" t="str">
        <f>IF(VLOOKUP(FACTURACION[[#This Row],[REFERENCIA]],CODINV,3,FALSE)=0,"",VLOOKUP(FACTURACION[[#This Row],[REFERENCIA]],CODINV,3,FALSE))</f>
        <v/>
      </c>
      <c r="M4115" s="12" t="str">
        <f>+VLOOKUP(FACTURACION[[#This Row],[REFERENCIA]],CODINV,4,FALSE)</f>
        <v>MEDIDORES</v>
      </c>
      <c r="N4115" s="12" t="str">
        <f>+VLOOKUP(FACTURACION[[#This Row],[REFERENCIA]],CODINV,5,FALSE)</f>
        <v>HONEYWELL</v>
      </c>
      <c r="O4115" s="3">
        <v>15</v>
      </c>
      <c r="P4115" s="31">
        <v>460000</v>
      </c>
      <c r="Q4115" s="24">
        <f>+FACTURACION[[#This Row],[CANTIDAD]]*FACTURACION[[#This Row],[VR UNITARIO]]/1000</f>
        <v>6900</v>
      </c>
      <c r="R4115" s="3" t="str">
        <f>+VLOOKUP(FACTURACION[[#This Row],[NIT]],TABLACLIENTE,5,FALSE)</f>
        <v>NEIVA</v>
      </c>
    </row>
    <row r="4116" spans="3:18">
      <c r="C4116" s="29">
        <v>2017</v>
      </c>
      <c r="D4116" s="32" t="s">
        <v>268</v>
      </c>
      <c r="E4116" s="32">
        <f>MONTH(FACTURACION[[#This Row],[MES]]&amp;1)</f>
        <v>3</v>
      </c>
      <c r="F4116" s="223">
        <f>DATE(FACTURACION[[#This Row],[AÑO]],FACTURACION[[#This Row],[Mes numero]],1)</f>
        <v>42795</v>
      </c>
      <c r="G4116" s="161">
        <v>12718</v>
      </c>
      <c r="H4116" s="25">
        <v>891101577</v>
      </c>
      <c r="I4116" s="3" t="str">
        <f>+VLOOKUP(FACTURACION[[#This Row],[NIT]],TABLACLIENTE,2,FALSE)</f>
        <v>ALCANOS DE COLOMBIA S.A. E.S.P</v>
      </c>
      <c r="J4116" s="26" t="s">
        <v>20</v>
      </c>
      <c r="K4116" s="12" t="str">
        <f>+VLOOKUP(FACTURACION[[#This Row],[REFERENCIA]],CODINV,2,FALSE)</f>
        <v xml:space="preserve">MEDIDOR AC-250 C: 3/4" CON CONECTORES </v>
      </c>
      <c r="L4116" s="12" t="str">
        <f>IF(VLOOKUP(FACTURACION[[#This Row],[REFERENCIA]],CODINV,3,FALSE)=0,"",VLOOKUP(FACTURACION[[#This Row],[REFERENCIA]],CODINV,3,FALSE))</f>
        <v/>
      </c>
      <c r="M4116" s="12" t="str">
        <f>+VLOOKUP(FACTURACION[[#This Row],[REFERENCIA]],CODINV,4,FALSE)</f>
        <v>MEDIDORES</v>
      </c>
      <c r="N4116" s="12" t="str">
        <f>+VLOOKUP(FACTURACION[[#This Row],[REFERENCIA]],CODINV,5,FALSE)</f>
        <v>HONEYWELL</v>
      </c>
      <c r="O4116" s="3">
        <v>10</v>
      </c>
      <c r="P4116" s="31">
        <v>460000</v>
      </c>
      <c r="Q4116" s="24">
        <f>+FACTURACION[[#This Row],[CANTIDAD]]*FACTURACION[[#This Row],[VR UNITARIO]]/1000</f>
        <v>4600</v>
      </c>
      <c r="R4116" s="3" t="str">
        <f>+VLOOKUP(FACTURACION[[#This Row],[NIT]],TABLACLIENTE,5,FALSE)</f>
        <v>NEIVA</v>
      </c>
    </row>
    <row r="4117" spans="3:18">
      <c r="C4117" s="29">
        <v>2017</v>
      </c>
      <c r="D4117" s="32" t="s">
        <v>268</v>
      </c>
      <c r="E4117" s="32">
        <f>MONTH(FACTURACION[[#This Row],[MES]]&amp;1)</f>
        <v>3</v>
      </c>
      <c r="F4117" s="223">
        <f>DATE(FACTURACION[[#This Row],[AÑO]],FACTURACION[[#This Row],[Mes numero]],1)</f>
        <v>42795</v>
      </c>
      <c r="G4117" s="161">
        <v>12719</v>
      </c>
      <c r="H4117" s="25">
        <v>891101577</v>
      </c>
      <c r="I4117" s="3" t="str">
        <f>+VLOOKUP(FACTURACION[[#This Row],[NIT]],TABLACLIENTE,2,FALSE)</f>
        <v>ALCANOS DE COLOMBIA S.A. E.S.P</v>
      </c>
      <c r="J4117" s="26" t="s">
        <v>20</v>
      </c>
      <c r="K4117" s="12" t="str">
        <f>+VLOOKUP(FACTURACION[[#This Row],[REFERENCIA]],CODINV,2,FALSE)</f>
        <v xml:space="preserve">MEDIDOR AC-250 C: 3/4" CON CONECTORES </v>
      </c>
      <c r="L4117" s="12" t="str">
        <f>IF(VLOOKUP(FACTURACION[[#This Row],[REFERENCIA]],CODINV,3,FALSE)=0,"",VLOOKUP(FACTURACION[[#This Row],[REFERENCIA]],CODINV,3,FALSE))</f>
        <v/>
      </c>
      <c r="M4117" s="12" t="str">
        <f>+VLOOKUP(FACTURACION[[#This Row],[REFERENCIA]],CODINV,4,FALSE)</f>
        <v>MEDIDORES</v>
      </c>
      <c r="N4117" s="12" t="str">
        <f>+VLOOKUP(FACTURACION[[#This Row],[REFERENCIA]],CODINV,5,FALSE)</f>
        <v>HONEYWELL</v>
      </c>
      <c r="O4117" s="3">
        <v>10</v>
      </c>
      <c r="P4117" s="31">
        <v>460000</v>
      </c>
      <c r="Q4117" s="24">
        <f>+FACTURACION[[#This Row],[CANTIDAD]]*FACTURACION[[#This Row],[VR UNITARIO]]/1000</f>
        <v>4600</v>
      </c>
      <c r="R4117" s="3" t="str">
        <f>+VLOOKUP(FACTURACION[[#This Row],[NIT]],TABLACLIENTE,5,FALSE)</f>
        <v>NEIVA</v>
      </c>
    </row>
    <row r="4118" spans="3:18">
      <c r="C4118" s="29">
        <v>2017</v>
      </c>
      <c r="D4118" s="32" t="s">
        <v>268</v>
      </c>
      <c r="E4118" s="32">
        <f>MONTH(FACTURACION[[#This Row],[MES]]&amp;1)</f>
        <v>3</v>
      </c>
      <c r="F4118" s="223">
        <f>DATE(FACTURACION[[#This Row],[AÑO]],FACTURACION[[#This Row],[Mes numero]],1)</f>
        <v>42795</v>
      </c>
      <c r="G4118" s="161">
        <v>12720</v>
      </c>
      <c r="H4118" s="25">
        <v>891101577</v>
      </c>
      <c r="I4118" s="3" t="str">
        <f>+VLOOKUP(FACTURACION[[#This Row],[NIT]],TABLACLIENTE,2,FALSE)</f>
        <v>ALCANOS DE COLOMBIA S.A. E.S.P</v>
      </c>
      <c r="J4118" s="26" t="s">
        <v>20</v>
      </c>
      <c r="K4118" s="12" t="str">
        <f>+VLOOKUP(FACTURACION[[#This Row],[REFERENCIA]],CODINV,2,FALSE)</f>
        <v xml:space="preserve">MEDIDOR AC-250 C: 3/4" CON CONECTORES </v>
      </c>
      <c r="L4118" s="12" t="str">
        <f>IF(VLOOKUP(FACTURACION[[#This Row],[REFERENCIA]],CODINV,3,FALSE)=0,"",VLOOKUP(FACTURACION[[#This Row],[REFERENCIA]],CODINV,3,FALSE))</f>
        <v/>
      </c>
      <c r="M4118" s="12" t="str">
        <f>+VLOOKUP(FACTURACION[[#This Row],[REFERENCIA]],CODINV,4,FALSE)</f>
        <v>MEDIDORES</v>
      </c>
      <c r="N4118" s="12" t="str">
        <f>+VLOOKUP(FACTURACION[[#This Row],[REFERENCIA]],CODINV,5,FALSE)</f>
        <v>HONEYWELL</v>
      </c>
      <c r="O4118" s="3">
        <v>10</v>
      </c>
      <c r="P4118" s="31">
        <v>460000</v>
      </c>
      <c r="Q4118" s="24">
        <f>+FACTURACION[[#This Row],[CANTIDAD]]*FACTURACION[[#This Row],[VR UNITARIO]]/1000</f>
        <v>4600</v>
      </c>
      <c r="R4118" s="3" t="str">
        <f>+VLOOKUP(FACTURACION[[#This Row],[NIT]],TABLACLIENTE,5,FALSE)</f>
        <v>NEIVA</v>
      </c>
    </row>
    <row r="4119" spans="3:18">
      <c r="C4119" s="29">
        <v>2017</v>
      </c>
      <c r="D4119" s="32" t="s">
        <v>268</v>
      </c>
      <c r="E4119" s="32">
        <f>MONTH(FACTURACION[[#This Row],[MES]]&amp;1)</f>
        <v>3</v>
      </c>
      <c r="F4119" s="223">
        <f>DATE(FACTURACION[[#This Row],[AÑO]],FACTURACION[[#This Row],[Mes numero]],1)</f>
        <v>42795</v>
      </c>
      <c r="G4119" s="161">
        <v>12735</v>
      </c>
      <c r="H4119" s="20">
        <v>900950504</v>
      </c>
      <c r="I4119" s="26" t="str">
        <f>+VLOOKUP(FACTURACION[[#This Row],[NIT]],TABLACLIENTE,2,FALSE)</f>
        <v>DAMASA DE COLOMBIA S A S</v>
      </c>
      <c r="J4119" s="26" t="s">
        <v>20</v>
      </c>
      <c r="K4119" s="12" t="str">
        <f>+VLOOKUP(FACTURACION[[#This Row],[REFERENCIA]],CODINV,2,FALSE)</f>
        <v xml:space="preserve">MEDIDOR AC-250 C: 3/4" CON CONECTORES </v>
      </c>
      <c r="L4119" s="12" t="str">
        <f>IF(VLOOKUP(FACTURACION[[#This Row],[REFERENCIA]],CODINV,3,FALSE)=0,"",VLOOKUP(FACTURACION[[#This Row],[REFERENCIA]],CODINV,3,FALSE))</f>
        <v/>
      </c>
      <c r="M4119" s="12" t="str">
        <f>+VLOOKUP(FACTURACION[[#This Row],[REFERENCIA]],CODINV,4,FALSE)</f>
        <v>MEDIDORES</v>
      </c>
      <c r="N4119" s="12" t="str">
        <f>+VLOOKUP(FACTURACION[[#This Row],[REFERENCIA]],CODINV,5,FALSE)</f>
        <v>HONEYWELL</v>
      </c>
      <c r="O4119" s="3">
        <v>3</v>
      </c>
      <c r="P4119" s="31">
        <v>405000</v>
      </c>
      <c r="Q4119" s="24">
        <f>+FACTURACION[[#This Row],[CANTIDAD]]*FACTURACION[[#This Row],[VR UNITARIO]]/1000</f>
        <v>1215</v>
      </c>
      <c r="R4119" s="3" t="str">
        <f>+VLOOKUP(FACTURACION[[#This Row],[NIT]],TABLACLIENTE,5,FALSE)</f>
        <v>BOGOTÁ D.C.</v>
      </c>
    </row>
    <row r="4120" spans="3:18">
      <c r="C4120" s="29">
        <v>2017</v>
      </c>
      <c r="D4120" s="32" t="s">
        <v>268</v>
      </c>
      <c r="E4120" s="32">
        <f>MONTH(FACTURACION[[#This Row],[MES]]&amp;1)</f>
        <v>3</v>
      </c>
      <c r="F4120" s="223">
        <f>DATE(FACTURACION[[#This Row],[AÑO]],FACTURACION[[#This Row],[Mes numero]],1)</f>
        <v>42795</v>
      </c>
      <c r="G4120" s="161">
        <v>12709</v>
      </c>
      <c r="H4120" s="20">
        <v>800202395</v>
      </c>
      <c r="I4120" s="26" t="str">
        <f>+VLOOKUP(FACTURACION[[#This Row],[NIT]],TABLACLIENTE,2,FALSE)</f>
        <v>EFIGAS GAS NATURAL S.A. E.S.P. (EFIGAS S.A. E.S.P.)</v>
      </c>
      <c r="J4120" s="26" t="s">
        <v>20</v>
      </c>
      <c r="K4120" s="12" t="str">
        <f>+VLOOKUP(FACTURACION[[#This Row],[REFERENCIA]],CODINV,2,FALSE)</f>
        <v xml:space="preserve">MEDIDOR AC-250 C: 3/4" CON CONECTORES </v>
      </c>
      <c r="L4120" s="12" t="str">
        <f>IF(VLOOKUP(FACTURACION[[#This Row],[REFERENCIA]],CODINV,3,FALSE)=0,"",VLOOKUP(FACTURACION[[#This Row],[REFERENCIA]],CODINV,3,FALSE))</f>
        <v/>
      </c>
      <c r="M4120" s="12" t="str">
        <f>+VLOOKUP(FACTURACION[[#This Row],[REFERENCIA]],CODINV,4,FALSE)</f>
        <v>MEDIDORES</v>
      </c>
      <c r="N4120" s="12" t="str">
        <f>+VLOOKUP(FACTURACION[[#This Row],[REFERENCIA]],CODINV,5,FALSE)</f>
        <v>HONEYWELL</v>
      </c>
      <c r="O4120" s="3">
        <v>4</v>
      </c>
      <c r="P4120" s="31">
        <v>311644</v>
      </c>
      <c r="Q4120" s="24">
        <f>+FACTURACION[[#This Row],[CANTIDAD]]*FACTURACION[[#This Row],[VR UNITARIO]]/1000</f>
        <v>1246.576</v>
      </c>
      <c r="R4120" s="3" t="str">
        <f>+VLOOKUP(FACTURACION[[#This Row],[NIT]],TABLACLIENTE,5,FALSE)</f>
        <v>MANIZALES</v>
      </c>
    </row>
    <row r="4121" spans="3:18">
      <c r="C4121" s="29">
        <v>2017</v>
      </c>
      <c r="D4121" s="32" t="s">
        <v>268</v>
      </c>
      <c r="E4121" s="32">
        <f>MONTH(FACTURACION[[#This Row],[MES]]&amp;1)</f>
        <v>3</v>
      </c>
      <c r="F4121" s="223">
        <f>DATE(FACTURACION[[#This Row],[AÑO]],FACTURACION[[#This Row],[Mes numero]],1)</f>
        <v>42795</v>
      </c>
      <c r="G4121" s="161">
        <v>12710</v>
      </c>
      <c r="H4121" s="20">
        <v>800202395</v>
      </c>
      <c r="I4121" s="26" t="str">
        <f>+VLOOKUP(FACTURACION[[#This Row],[NIT]],TABLACLIENTE,2,FALSE)</f>
        <v>EFIGAS GAS NATURAL S.A. E.S.P. (EFIGAS S.A. E.S.P.)</v>
      </c>
      <c r="J4121" s="26" t="s">
        <v>20</v>
      </c>
      <c r="K4121" s="12" t="str">
        <f>+VLOOKUP(FACTURACION[[#This Row],[REFERENCIA]],CODINV,2,FALSE)</f>
        <v xml:space="preserve">MEDIDOR AC-250 C: 3/4" CON CONECTORES </v>
      </c>
      <c r="L4121" s="12" t="str">
        <f>IF(VLOOKUP(FACTURACION[[#This Row],[REFERENCIA]],CODINV,3,FALSE)=0,"",VLOOKUP(FACTURACION[[#This Row],[REFERENCIA]],CODINV,3,FALSE))</f>
        <v/>
      </c>
      <c r="M4121" s="12" t="str">
        <f>+VLOOKUP(FACTURACION[[#This Row],[REFERENCIA]],CODINV,4,FALSE)</f>
        <v>MEDIDORES</v>
      </c>
      <c r="N4121" s="12" t="str">
        <f>+VLOOKUP(FACTURACION[[#This Row],[REFERENCIA]],CODINV,5,FALSE)</f>
        <v>HONEYWELL</v>
      </c>
      <c r="O4121" s="3">
        <v>6</v>
      </c>
      <c r="P4121" s="31">
        <v>311644</v>
      </c>
      <c r="Q4121" s="24">
        <f>+FACTURACION[[#This Row],[CANTIDAD]]*FACTURACION[[#This Row],[VR UNITARIO]]/1000</f>
        <v>1869.864</v>
      </c>
      <c r="R4121" s="3" t="str">
        <f>+VLOOKUP(FACTURACION[[#This Row],[NIT]],TABLACLIENTE,5,FALSE)</f>
        <v>MANIZALES</v>
      </c>
    </row>
    <row r="4122" spans="3:18">
      <c r="C4122" s="29">
        <v>2017</v>
      </c>
      <c r="D4122" s="32" t="s">
        <v>268</v>
      </c>
      <c r="E4122" s="32">
        <f>MONTH(FACTURACION[[#This Row],[MES]]&amp;1)</f>
        <v>3</v>
      </c>
      <c r="F4122" s="223">
        <f>DATE(FACTURACION[[#This Row],[AÑO]],FACTURACION[[#This Row],[Mes numero]],1)</f>
        <v>42795</v>
      </c>
      <c r="G4122" s="161">
        <v>12711</v>
      </c>
      <c r="H4122" s="20">
        <v>800202395</v>
      </c>
      <c r="I4122" s="26" t="str">
        <f>+VLOOKUP(FACTURACION[[#This Row],[NIT]],TABLACLIENTE,2,FALSE)</f>
        <v>EFIGAS GAS NATURAL S.A. E.S.P. (EFIGAS S.A. E.S.P.)</v>
      </c>
      <c r="J4122" s="26" t="s">
        <v>20</v>
      </c>
      <c r="K4122" s="12" t="str">
        <f>+VLOOKUP(FACTURACION[[#This Row],[REFERENCIA]],CODINV,2,FALSE)</f>
        <v xml:space="preserve">MEDIDOR AC-250 C: 3/4" CON CONECTORES </v>
      </c>
      <c r="L4122" s="12" t="str">
        <f>IF(VLOOKUP(FACTURACION[[#This Row],[REFERENCIA]],CODINV,3,FALSE)=0,"",VLOOKUP(FACTURACION[[#This Row],[REFERENCIA]],CODINV,3,FALSE))</f>
        <v/>
      </c>
      <c r="M4122" s="12" t="str">
        <f>+VLOOKUP(FACTURACION[[#This Row],[REFERENCIA]],CODINV,4,FALSE)</f>
        <v>MEDIDORES</v>
      </c>
      <c r="N4122" s="12" t="str">
        <f>+VLOOKUP(FACTURACION[[#This Row],[REFERENCIA]],CODINV,5,FALSE)</f>
        <v>HONEYWELL</v>
      </c>
      <c r="O4122" s="3">
        <v>6</v>
      </c>
      <c r="P4122" s="31">
        <v>311644</v>
      </c>
      <c r="Q4122" s="24">
        <f>+FACTURACION[[#This Row],[CANTIDAD]]*FACTURACION[[#This Row],[VR UNITARIO]]/1000</f>
        <v>1869.864</v>
      </c>
      <c r="R4122" s="3" t="str">
        <f>+VLOOKUP(FACTURACION[[#This Row],[NIT]],TABLACLIENTE,5,FALSE)</f>
        <v>MANIZALES</v>
      </c>
    </row>
    <row r="4123" spans="3:18">
      <c r="C4123" s="29">
        <v>2017</v>
      </c>
      <c r="D4123" s="32" t="s">
        <v>268</v>
      </c>
      <c r="E4123" s="32">
        <f>MONTH(FACTURACION[[#This Row],[MES]]&amp;1)</f>
        <v>3</v>
      </c>
      <c r="F4123" s="223">
        <f>DATE(FACTURACION[[#This Row],[AÑO]],FACTURACION[[#This Row],[Mes numero]],1)</f>
        <v>42795</v>
      </c>
      <c r="G4123" s="161">
        <v>12712</v>
      </c>
      <c r="H4123" s="20">
        <v>800202395</v>
      </c>
      <c r="I4123" s="26" t="str">
        <f>+VLOOKUP(FACTURACION[[#This Row],[NIT]],TABLACLIENTE,2,FALSE)</f>
        <v>EFIGAS GAS NATURAL S.A. E.S.P. (EFIGAS S.A. E.S.P.)</v>
      </c>
      <c r="J4123" s="26" t="s">
        <v>20</v>
      </c>
      <c r="K4123" s="12" t="str">
        <f>+VLOOKUP(FACTURACION[[#This Row],[REFERENCIA]],CODINV,2,FALSE)</f>
        <v xml:space="preserve">MEDIDOR AC-250 C: 3/4" CON CONECTORES </v>
      </c>
      <c r="L4123" s="12" t="str">
        <f>IF(VLOOKUP(FACTURACION[[#This Row],[REFERENCIA]],CODINV,3,FALSE)=0,"",VLOOKUP(FACTURACION[[#This Row],[REFERENCIA]],CODINV,3,FALSE))</f>
        <v/>
      </c>
      <c r="M4123" s="12" t="str">
        <f>+VLOOKUP(FACTURACION[[#This Row],[REFERENCIA]],CODINV,4,FALSE)</f>
        <v>MEDIDORES</v>
      </c>
      <c r="N4123" s="12" t="str">
        <f>+VLOOKUP(FACTURACION[[#This Row],[REFERENCIA]],CODINV,5,FALSE)</f>
        <v>HONEYWELL</v>
      </c>
      <c r="O4123" s="3">
        <v>20</v>
      </c>
      <c r="P4123" s="31">
        <v>407691</v>
      </c>
      <c r="Q4123" s="24">
        <f>+FACTURACION[[#This Row],[CANTIDAD]]*FACTURACION[[#This Row],[VR UNITARIO]]/1000</f>
        <v>8153.82</v>
      </c>
      <c r="R4123" s="3" t="str">
        <f>+VLOOKUP(FACTURACION[[#This Row],[NIT]],TABLACLIENTE,5,FALSE)</f>
        <v>MANIZALES</v>
      </c>
    </row>
    <row r="4124" spans="3:18">
      <c r="C4124" s="29">
        <v>2017</v>
      </c>
      <c r="D4124" s="32" t="s">
        <v>268</v>
      </c>
      <c r="E4124" s="32">
        <f>MONTH(FACTURACION[[#This Row],[MES]]&amp;1)</f>
        <v>3</v>
      </c>
      <c r="F4124" s="223">
        <f>DATE(FACTURACION[[#This Row],[AÑO]],FACTURACION[[#This Row],[Mes numero]],1)</f>
        <v>42795</v>
      </c>
      <c r="G4124" s="161">
        <v>12717</v>
      </c>
      <c r="H4124" s="20">
        <v>800202395</v>
      </c>
      <c r="I4124" s="26" t="str">
        <f>+VLOOKUP(FACTURACION[[#This Row],[NIT]],TABLACLIENTE,2,FALSE)</f>
        <v>EFIGAS GAS NATURAL S.A. E.S.P. (EFIGAS S.A. E.S.P.)</v>
      </c>
      <c r="J4124" s="26" t="s">
        <v>20</v>
      </c>
      <c r="K4124" s="12" t="str">
        <f>+VLOOKUP(FACTURACION[[#This Row],[REFERENCIA]],CODINV,2,FALSE)</f>
        <v xml:space="preserve">MEDIDOR AC-250 C: 3/4" CON CONECTORES </v>
      </c>
      <c r="L4124" s="12" t="str">
        <f>IF(VLOOKUP(FACTURACION[[#This Row],[REFERENCIA]],CODINV,3,FALSE)=0,"",VLOOKUP(FACTURACION[[#This Row],[REFERENCIA]],CODINV,3,FALSE))</f>
        <v/>
      </c>
      <c r="M4124" s="12" t="str">
        <f>+VLOOKUP(FACTURACION[[#This Row],[REFERENCIA]],CODINV,4,FALSE)</f>
        <v>MEDIDORES</v>
      </c>
      <c r="N4124" s="12" t="str">
        <f>+VLOOKUP(FACTURACION[[#This Row],[REFERENCIA]],CODINV,5,FALSE)</f>
        <v>HONEYWELL</v>
      </c>
      <c r="O4124" s="3">
        <v>20</v>
      </c>
      <c r="P4124" s="31">
        <v>407691</v>
      </c>
      <c r="Q4124" s="24">
        <f>+FACTURACION[[#This Row],[CANTIDAD]]*FACTURACION[[#This Row],[VR UNITARIO]]/1000</f>
        <v>8153.82</v>
      </c>
      <c r="R4124" s="3" t="str">
        <f>+VLOOKUP(FACTURACION[[#This Row],[NIT]],TABLACLIENTE,5,FALSE)</f>
        <v>MANIZALES</v>
      </c>
    </row>
    <row r="4125" spans="3:18">
      <c r="C4125" s="29">
        <v>2017</v>
      </c>
      <c r="D4125" s="32" t="s">
        <v>268</v>
      </c>
      <c r="E4125" s="32">
        <f>MONTH(FACTURACION[[#This Row],[MES]]&amp;1)</f>
        <v>3</v>
      </c>
      <c r="F4125" s="223">
        <f>DATE(FACTURACION[[#This Row],[AÑO]],FACTURACION[[#This Row],[Mes numero]],1)</f>
        <v>42795</v>
      </c>
      <c r="G4125" s="161">
        <v>12697</v>
      </c>
      <c r="H4125" s="20">
        <v>800021272</v>
      </c>
      <c r="I4125" s="26" t="str">
        <f>+VLOOKUP(FACTURACION[[#This Row],[NIT]],TABLACLIENTE,2,FALSE)</f>
        <v>GASES DEL LLANO S.A. E.S.P (LLANOGAS S.A. E.S.P.)</v>
      </c>
      <c r="J4125" s="26" t="s">
        <v>20</v>
      </c>
      <c r="K4125" s="12" t="str">
        <f>+VLOOKUP(FACTURACION[[#This Row],[REFERENCIA]],CODINV,2,FALSE)</f>
        <v xml:space="preserve">MEDIDOR AC-250 C: 3/4" CON CONECTORES </v>
      </c>
      <c r="L4125" s="12" t="str">
        <f>IF(VLOOKUP(FACTURACION[[#This Row],[REFERENCIA]],CODINV,3,FALSE)=0,"",VLOOKUP(FACTURACION[[#This Row],[REFERENCIA]],CODINV,3,FALSE))</f>
        <v/>
      </c>
      <c r="M4125" s="12" t="str">
        <f>+VLOOKUP(FACTURACION[[#This Row],[REFERENCIA]],CODINV,4,FALSE)</f>
        <v>MEDIDORES</v>
      </c>
      <c r="N4125" s="12" t="str">
        <f>+VLOOKUP(FACTURACION[[#This Row],[REFERENCIA]],CODINV,5,FALSE)</f>
        <v>HONEYWELL</v>
      </c>
      <c r="O4125" s="3">
        <v>2</v>
      </c>
      <c r="P4125" s="31">
        <v>418310</v>
      </c>
      <c r="Q4125" s="24">
        <f>+FACTURACION[[#This Row],[CANTIDAD]]*FACTURACION[[#This Row],[VR UNITARIO]]/1000</f>
        <v>836.62</v>
      </c>
      <c r="R4125" s="3" t="str">
        <f>+VLOOKUP(FACTURACION[[#This Row],[NIT]],TABLACLIENTE,5,FALSE)</f>
        <v>VILLAVICENCIO</v>
      </c>
    </row>
    <row r="4126" spans="3:18">
      <c r="C4126" s="29">
        <v>2017</v>
      </c>
      <c r="D4126" s="32" t="s">
        <v>268</v>
      </c>
      <c r="E4126" s="32">
        <f>MONTH(FACTURACION[[#This Row],[MES]]&amp;1)</f>
        <v>3</v>
      </c>
      <c r="F4126" s="223">
        <f>DATE(FACTURACION[[#This Row],[AÑO]],FACTURACION[[#This Row],[Mes numero]],1)</f>
        <v>42795</v>
      </c>
      <c r="G4126" s="161">
        <v>12684</v>
      </c>
      <c r="H4126" s="20">
        <v>900950504</v>
      </c>
      <c r="I4126" s="26" t="str">
        <f>+VLOOKUP(FACTURACION[[#This Row],[NIT]],TABLACLIENTE,2,FALSE)</f>
        <v>DAMASA DE COLOMBIA S A S</v>
      </c>
      <c r="J4126" s="26" t="s">
        <v>21</v>
      </c>
      <c r="K4126" s="12" t="str">
        <f>+VLOOKUP(FACTURACION[[#This Row],[REFERENCIA]],CODINV,2,FALSE)</f>
        <v>MEDIDOR AC-630 C:1 1/4" MAOP 25PSIG CON CONECTORES</v>
      </c>
      <c r="L4126" s="12" t="str">
        <f>IF(VLOOKUP(FACTURACION[[#This Row],[REFERENCIA]],CODINV,3,FALSE)=0,"",VLOOKUP(FACTURACION[[#This Row],[REFERENCIA]],CODINV,3,FALSE))</f>
        <v/>
      </c>
      <c r="M4126" s="12" t="str">
        <f>+VLOOKUP(FACTURACION[[#This Row],[REFERENCIA]],CODINV,4,FALSE)</f>
        <v>MEDIDORES</v>
      </c>
      <c r="N4126" s="12" t="str">
        <f>+VLOOKUP(FACTURACION[[#This Row],[REFERENCIA]],CODINV,5,FALSE)</f>
        <v>HONEYWELL</v>
      </c>
      <c r="O4126" s="3">
        <v>1</v>
      </c>
      <c r="P4126" s="31">
        <v>1850000</v>
      </c>
      <c r="Q4126" s="24">
        <f>+FACTURACION[[#This Row],[CANTIDAD]]*FACTURACION[[#This Row],[VR UNITARIO]]/1000</f>
        <v>1850</v>
      </c>
      <c r="R4126" s="3" t="str">
        <f>+VLOOKUP(FACTURACION[[#This Row],[NIT]],TABLACLIENTE,5,FALSE)</f>
        <v>BOGOTÁ D.C.</v>
      </c>
    </row>
    <row r="4127" spans="3:18">
      <c r="C4127" s="29">
        <v>2017</v>
      </c>
      <c r="D4127" s="32" t="s">
        <v>268</v>
      </c>
      <c r="E4127" s="32">
        <f>MONTH(FACTURACION[[#This Row],[MES]]&amp;1)</f>
        <v>3</v>
      </c>
      <c r="F4127" s="223">
        <f>DATE(FACTURACION[[#This Row],[AÑO]],FACTURACION[[#This Row],[Mes numero]],1)</f>
        <v>42795</v>
      </c>
      <c r="G4127" s="161">
        <v>12735</v>
      </c>
      <c r="H4127" s="20">
        <v>900950504</v>
      </c>
      <c r="I4127" s="26" t="str">
        <f>+VLOOKUP(FACTURACION[[#This Row],[NIT]],TABLACLIENTE,2,FALSE)</f>
        <v>DAMASA DE COLOMBIA S A S</v>
      </c>
      <c r="J4127" s="26" t="s">
        <v>21</v>
      </c>
      <c r="K4127" s="12" t="str">
        <f>+VLOOKUP(FACTURACION[[#This Row],[REFERENCIA]],CODINV,2,FALSE)</f>
        <v>MEDIDOR AC-630 C:1 1/4" MAOP 25PSIG CON CONECTORES</v>
      </c>
      <c r="L4127" s="12" t="str">
        <f>IF(VLOOKUP(FACTURACION[[#This Row],[REFERENCIA]],CODINV,3,FALSE)=0,"",VLOOKUP(FACTURACION[[#This Row],[REFERENCIA]],CODINV,3,FALSE))</f>
        <v/>
      </c>
      <c r="M4127" s="12" t="str">
        <f>+VLOOKUP(FACTURACION[[#This Row],[REFERENCIA]],CODINV,4,FALSE)</f>
        <v>MEDIDORES</v>
      </c>
      <c r="N4127" s="12" t="str">
        <f>+VLOOKUP(FACTURACION[[#This Row],[REFERENCIA]],CODINV,5,FALSE)</f>
        <v>HONEYWELL</v>
      </c>
      <c r="O4127" s="3">
        <v>1</v>
      </c>
      <c r="P4127" s="31">
        <v>1850000</v>
      </c>
      <c r="Q4127" s="24">
        <f>+FACTURACION[[#This Row],[CANTIDAD]]*FACTURACION[[#This Row],[VR UNITARIO]]/1000</f>
        <v>1850</v>
      </c>
      <c r="R4127" s="3" t="str">
        <f>+VLOOKUP(FACTURACION[[#This Row],[NIT]],TABLACLIENTE,5,FALSE)</f>
        <v>BOGOTÁ D.C.</v>
      </c>
    </row>
    <row r="4128" spans="3:18">
      <c r="C4128" s="29">
        <v>2017</v>
      </c>
      <c r="D4128" s="32" t="s">
        <v>268</v>
      </c>
      <c r="E4128" s="32">
        <f>MONTH(FACTURACION[[#This Row],[MES]]&amp;1)</f>
        <v>3</v>
      </c>
      <c r="F4128" s="223">
        <f>DATE(FACTURACION[[#This Row],[AÑO]],FACTURACION[[#This Row],[Mes numero]],1)</f>
        <v>42795</v>
      </c>
      <c r="G4128" s="161">
        <v>12733</v>
      </c>
      <c r="H4128" s="25">
        <v>891101577</v>
      </c>
      <c r="I4128" s="3" t="str">
        <f>+VLOOKUP(FACTURACION[[#This Row],[NIT]],TABLACLIENTE,2,FALSE)</f>
        <v>ALCANOS DE COLOMBIA S.A. E.S.P</v>
      </c>
      <c r="J4128" s="26" t="s">
        <v>23</v>
      </c>
      <c r="K4128" s="12" t="str">
        <f>+VLOOKUP(FACTURACION[[#This Row],[REFERENCIA]],CODINV,2,FALSE)</f>
        <v>MEDIDOR AL-800 C:1 1/2" MAOP 20 PSIG CON CONECTORES</v>
      </c>
      <c r="L4128" s="12" t="str">
        <f>IF(VLOOKUP(FACTURACION[[#This Row],[REFERENCIA]],CODINV,3,FALSE)=0,"",VLOOKUP(FACTURACION[[#This Row],[REFERENCIA]],CODINV,3,FALSE))</f>
        <v/>
      </c>
      <c r="M4128" s="12" t="str">
        <f>+VLOOKUP(FACTURACION[[#This Row],[REFERENCIA]],CODINV,4,FALSE)</f>
        <v>MEDIDORES</v>
      </c>
      <c r="N4128" s="12" t="str">
        <f>+VLOOKUP(FACTURACION[[#This Row],[REFERENCIA]],CODINV,5,FALSE)</f>
        <v>HONEYWELL</v>
      </c>
      <c r="O4128" s="3">
        <v>2</v>
      </c>
      <c r="P4128" s="31">
        <v>2930000</v>
      </c>
      <c r="Q4128" s="24">
        <f>+FACTURACION[[#This Row],[CANTIDAD]]*FACTURACION[[#This Row],[VR UNITARIO]]/1000</f>
        <v>5860</v>
      </c>
      <c r="R4128" s="3" t="str">
        <f>+VLOOKUP(FACTURACION[[#This Row],[NIT]],TABLACLIENTE,5,FALSE)</f>
        <v>NEIVA</v>
      </c>
    </row>
    <row r="4129" spans="3:18">
      <c r="C4129" s="29">
        <v>2017</v>
      </c>
      <c r="D4129" s="32" t="s">
        <v>268</v>
      </c>
      <c r="E4129" s="32">
        <f>MONTH(FACTURACION[[#This Row],[MES]]&amp;1)</f>
        <v>3</v>
      </c>
      <c r="F4129" s="223">
        <f>DATE(FACTURACION[[#This Row],[AÑO]],FACTURACION[[#This Row],[Mes numero]],1)</f>
        <v>42795</v>
      </c>
      <c r="G4129" s="161">
        <v>12707</v>
      </c>
      <c r="H4129" s="25">
        <v>891101577</v>
      </c>
      <c r="I4129" s="3" t="str">
        <f>+VLOOKUP(FACTURACION[[#This Row],[NIT]],TABLACLIENTE,2,FALSE)</f>
        <v>ALCANOS DE COLOMBIA S.A. E.S.P</v>
      </c>
      <c r="J4129" s="26" t="s">
        <v>59</v>
      </c>
      <c r="K4129" s="12" t="str">
        <f>+VLOOKUP(FACTURACION[[#This Row],[REFERENCIA]],CODINV,2,FALSE)</f>
        <v>MEDIDOR AL-1000 C:1 1/2" MAOP 25 PSIG CON CONECTORES</v>
      </c>
      <c r="L4129" s="12" t="str">
        <f>IF(VLOOKUP(FACTURACION[[#This Row],[REFERENCIA]],CODINV,3,FALSE)=0,"",VLOOKUP(FACTURACION[[#This Row],[REFERENCIA]],CODINV,3,FALSE))</f>
        <v/>
      </c>
      <c r="M4129" s="12" t="str">
        <f>+VLOOKUP(FACTURACION[[#This Row],[REFERENCIA]],CODINV,4,FALSE)</f>
        <v>MEDIDORES</v>
      </c>
      <c r="N4129" s="12" t="str">
        <f>+VLOOKUP(FACTURACION[[#This Row],[REFERENCIA]],CODINV,5,FALSE)</f>
        <v>HONEYWELL</v>
      </c>
      <c r="O4129" s="3">
        <v>2</v>
      </c>
      <c r="P4129" s="31">
        <v>3561000</v>
      </c>
      <c r="Q4129" s="24">
        <f>+FACTURACION[[#This Row],[CANTIDAD]]*FACTURACION[[#This Row],[VR UNITARIO]]/1000</f>
        <v>7122</v>
      </c>
      <c r="R4129" s="3" t="str">
        <f>+VLOOKUP(FACTURACION[[#This Row],[NIT]],TABLACLIENTE,5,FALSE)</f>
        <v>NEIVA</v>
      </c>
    </row>
    <row r="4130" spans="3:18">
      <c r="C4130" s="29">
        <v>2017</v>
      </c>
      <c r="D4130" s="32" t="s">
        <v>268</v>
      </c>
      <c r="E4130" s="32">
        <f>MONTH(FACTURACION[[#This Row],[MES]]&amp;1)</f>
        <v>3</v>
      </c>
      <c r="F4130" s="223">
        <f>DATE(FACTURACION[[#This Row],[AÑO]],FACTURACION[[#This Row],[Mes numero]],1)</f>
        <v>42795</v>
      </c>
      <c r="G4130" s="161">
        <v>12707</v>
      </c>
      <c r="H4130" s="25">
        <v>891101577</v>
      </c>
      <c r="I4130" s="3" t="str">
        <f>+VLOOKUP(FACTURACION[[#This Row],[NIT]],TABLACLIENTE,2,FALSE)</f>
        <v>ALCANOS DE COLOMBIA S.A. E.S.P</v>
      </c>
      <c r="J4130" s="26" t="s">
        <v>262</v>
      </c>
      <c r="K4130" s="12" t="str">
        <f>+VLOOKUP(FACTURACION[[#This Row],[REFERENCIA]],CODINV,2,FALSE)</f>
        <v>MEDIDOR AL-425 C:1 1/4" MAOP 25 PSIG</v>
      </c>
      <c r="L4130" s="12" t="str">
        <f>IF(VLOOKUP(FACTURACION[[#This Row],[REFERENCIA]],CODINV,3,FALSE)=0,"",VLOOKUP(FACTURACION[[#This Row],[REFERENCIA]],CODINV,3,FALSE))</f>
        <v/>
      </c>
      <c r="M4130" s="12" t="str">
        <f>+VLOOKUP(FACTURACION[[#This Row],[REFERENCIA]],CODINV,4,FALSE)</f>
        <v>MEDIDORES</v>
      </c>
      <c r="N4130" s="12" t="str">
        <f>+VLOOKUP(FACTURACION[[#This Row],[REFERENCIA]],CODINV,5,FALSE)</f>
        <v>HONEYWELL</v>
      </c>
      <c r="O4130" s="3">
        <v>5</v>
      </c>
      <c r="P4130" s="31">
        <v>685000</v>
      </c>
      <c r="Q4130" s="24">
        <f>+FACTURACION[[#This Row],[CANTIDAD]]*FACTURACION[[#This Row],[VR UNITARIO]]/1000</f>
        <v>3425</v>
      </c>
      <c r="R4130" s="3" t="str">
        <f>+VLOOKUP(FACTURACION[[#This Row],[NIT]],TABLACLIENTE,5,FALSE)</f>
        <v>NEIVA</v>
      </c>
    </row>
    <row r="4131" spans="3:18">
      <c r="C4131" s="29">
        <v>2017</v>
      </c>
      <c r="D4131" s="32" t="s">
        <v>268</v>
      </c>
      <c r="E4131" s="32">
        <f>MONTH(FACTURACION[[#This Row],[MES]]&amp;1)</f>
        <v>3</v>
      </c>
      <c r="F4131" s="223">
        <f>DATE(FACTURACION[[#This Row],[AÑO]],FACTURACION[[#This Row],[Mes numero]],1)</f>
        <v>42795</v>
      </c>
      <c r="G4131" s="161">
        <v>12735</v>
      </c>
      <c r="H4131" s="20">
        <v>900950504</v>
      </c>
      <c r="I4131" s="26" t="str">
        <f>+VLOOKUP(FACTURACION[[#This Row],[NIT]],TABLACLIENTE,2,FALSE)</f>
        <v>DAMASA DE COLOMBIA S A S</v>
      </c>
      <c r="J4131" s="26" t="s">
        <v>262</v>
      </c>
      <c r="K4131" s="12" t="str">
        <f>+VLOOKUP(FACTURACION[[#This Row],[REFERENCIA]],CODINV,2,FALSE)</f>
        <v>MEDIDOR AL-425 C:1 1/4" MAOP 25 PSIG</v>
      </c>
      <c r="L4131" s="12" t="str">
        <f>IF(VLOOKUP(FACTURACION[[#This Row],[REFERENCIA]],CODINV,3,FALSE)=0,"",VLOOKUP(FACTURACION[[#This Row],[REFERENCIA]],CODINV,3,FALSE))</f>
        <v/>
      </c>
      <c r="M4131" s="12" t="str">
        <f>+VLOOKUP(FACTURACION[[#This Row],[REFERENCIA]],CODINV,4,FALSE)</f>
        <v>MEDIDORES</v>
      </c>
      <c r="N4131" s="12" t="str">
        <f>+VLOOKUP(FACTURACION[[#This Row],[REFERENCIA]],CODINV,5,FALSE)</f>
        <v>HONEYWELL</v>
      </c>
      <c r="O4131" s="3">
        <v>2</v>
      </c>
      <c r="P4131" s="31">
        <v>670000</v>
      </c>
      <c r="Q4131" s="24">
        <f>+FACTURACION[[#This Row],[CANTIDAD]]*FACTURACION[[#This Row],[VR UNITARIO]]/1000</f>
        <v>1340</v>
      </c>
      <c r="R4131" s="3" t="str">
        <f>+VLOOKUP(FACTURACION[[#This Row],[NIT]],TABLACLIENTE,5,FALSE)</f>
        <v>BOGOTÁ D.C.</v>
      </c>
    </row>
    <row r="4132" spans="3:18">
      <c r="C4132" s="29">
        <v>2017</v>
      </c>
      <c r="D4132" s="32" t="s">
        <v>268</v>
      </c>
      <c r="E4132" s="32">
        <f>MONTH(FACTURACION[[#This Row],[MES]]&amp;1)</f>
        <v>3</v>
      </c>
      <c r="F4132" s="223">
        <f>DATE(FACTURACION[[#This Row],[AÑO]],FACTURACION[[#This Row],[Mes numero]],1)</f>
        <v>42795</v>
      </c>
      <c r="G4132" s="161">
        <v>12709</v>
      </c>
      <c r="H4132" s="20">
        <v>800202395</v>
      </c>
      <c r="I4132" s="26" t="str">
        <f>+VLOOKUP(FACTURACION[[#This Row],[NIT]],TABLACLIENTE,2,FALSE)</f>
        <v>EFIGAS GAS NATURAL S.A. E.S.P. (EFIGAS S.A. E.S.P.)</v>
      </c>
      <c r="J4132" s="26" t="s">
        <v>262</v>
      </c>
      <c r="K4132" s="12" t="str">
        <f>+VLOOKUP(FACTURACION[[#This Row],[REFERENCIA]],CODINV,2,FALSE)</f>
        <v>MEDIDOR AL-425 C:1 1/4" MAOP 25 PSIG</v>
      </c>
      <c r="L4132" s="12" t="str">
        <f>IF(VLOOKUP(FACTURACION[[#This Row],[REFERENCIA]],CODINV,3,FALSE)=0,"",VLOOKUP(FACTURACION[[#This Row],[REFERENCIA]],CODINV,3,FALSE))</f>
        <v/>
      </c>
      <c r="M4132" s="12" t="str">
        <f>+VLOOKUP(FACTURACION[[#This Row],[REFERENCIA]],CODINV,4,FALSE)</f>
        <v>MEDIDORES</v>
      </c>
      <c r="N4132" s="12" t="str">
        <f>+VLOOKUP(FACTURACION[[#This Row],[REFERENCIA]],CODINV,5,FALSE)</f>
        <v>HONEYWELL</v>
      </c>
      <c r="O4132" s="3">
        <v>2</v>
      </c>
      <c r="P4132" s="31">
        <v>644542</v>
      </c>
      <c r="Q4132" s="24">
        <f>+FACTURACION[[#This Row],[CANTIDAD]]*FACTURACION[[#This Row],[VR UNITARIO]]/1000</f>
        <v>1289.0840000000001</v>
      </c>
      <c r="R4132" s="3" t="str">
        <f>+VLOOKUP(FACTURACION[[#This Row],[NIT]],TABLACLIENTE,5,FALSE)</f>
        <v>MANIZALES</v>
      </c>
    </row>
    <row r="4133" spans="3:18">
      <c r="C4133" s="29">
        <v>2017</v>
      </c>
      <c r="D4133" s="32" t="s">
        <v>268</v>
      </c>
      <c r="E4133" s="32">
        <f>MONTH(FACTURACION[[#This Row],[MES]]&amp;1)</f>
        <v>3</v>
      </c>
      <c r="F4133" s="223">
        <f>DATE(FACTURACION[[#This Row],[AÑO]],FACTURACION[[#This Row],[Mes numero]],1)</f>
        <v>42795</v>
      </c>
      <c r="G4133" s="161">
        <v>12710</v>
      </c>
      <c r="H4133" s="20">
        <v>800202395</v>
      </c>
      <c r="I4133" s="26" t="str">
        <f>+VLOOKUP(FACTURACION[[#This Row],[NIT]],TABLACLIENTE,2,FALSE)</f>
        <v>EFIGAS GAS NATURAL S.A. E.S.P. (EFIGAS S.A. E.S.P.)</v>
      </c>
      <c r="J4133" s="26" t="s">
        <v>262</v>
      </c>
      <c r="K4133" s="12" t="str">
        <f>+VLOOKUP(FACTURACION[[#This Row],[REFERENCIA]],CODINV,2,FALSE)</f>
        <v>MEDIDOR AL-425 C:1 1/4" MAOP 25 PSIG</v>
      </c>
      <c r="L4133" s="12" t="str">
        <f>IF(VLOOKUP(FACTURACION[[#This Row],[REFERENCIA]],CODINV,3,FALSE)=0,"",VLOOKUP(FACTURACION[[#This Row],[REFERENCIA]],CODINV,3,FALSE))</f>
        <v/>
      </c>
      <c r="M4133" s="12" t="str">
        <f>+VLOOKUP(FACTURACION[[#This Row],[REFERENCIA]],CODINV,4,FALSE)</f>
        <v>MEDIDORES</v>
      </c>
      <c r="N4133" s="12" t="str">
        <f>+VLOOKUP(FACTURACION[[#This Row],[REFERENCIA]],CODINV,5,FALSE)</f>
        <v>HONEYWELL</v>
      </c>
      <c r="O4133" s="3">
        <v>2</v>
      </c>
      <c r="P4133" s="31">
        <v>644542</v>
      </c>
      <c r="Q4133" s="24">
        <f>+FACTURACION[[#This Row],[CANTIDAD]]*FACTURACION[[#This Row],[VR UNITARIO]]/1000</f>
        <v>1289.0840000000001</v>
      </c>
      <c r="R4133" s="3" t="str">
        <f>+VLOOKUP(FACTURACION[[#This Row],[NIT]],TABLACLIENTE,5,FALSE)</f>
        <v>MANIZALES</v>
      </c>
    </row>
    <row r="4134" spans="3:18">
      <c r="C4134" s="29">
        <v>2017</v>
      </c>
      <c r="D4134" s="32" t="s">
        <v>268</v>
      </c>
      <c r="E4134" s="32">
        <f>MONTH(FACTURACION[[#This Row],[MES]]&amp;1)</f>
        <v>3</v>
      </c>
      <c r="F4134" s="223">
        <f>DATE(FACTURACION[[#This Row],[AÑO]],FACTURACION[[#This Row],[Mes numero]],1)</f>
        <v>42795</v>
      </c>
      <c r="G4134" s="161">
        <v>12711</v>
      </c>
      <c r="H4134" s="20">
        <v>800202395</v>
      </c>
      <c r="I4134" s="26" t="str">
        <f>+VLOOKUP(FACTURACION[[#This Row],[NIT]],TABLACLIENTE,2,FALSE)</f>
        <v>EFIGAS GAS NATURAL S.A. E.S.P. (EFIGAS S.A. E.S.P.)</v>
      </c>
      <c r="J4134" s="26" t="s">
        <v>262</v>
      </c>
      <c r="K4134" s="12" t="str">
        <f>+VLOOKUP(FACTURACION[[#This Row],[REFERENCIA]],CODINV,2,FALSE)</f>
        <v>MEDIDOR AL-425 C:1 1/4" MAOP 25 PSIG</v>
      </c>
      <c r="L4134" s="12" t="str">
        <f>IF(VLOOKUP(FACTURACION[[#This Row],[REFERENCIA]],CODINV,3,FALSE)=0,"",VLOOKUP(FACTURACION[[#This Row],[REFERENCIA]],CODINV,3,FALSE))</f>
        <v/>
      </c>
      <c r="M4134" s="12" t="str">
        <f>+VLOOKUP(FACTURACION[[#This Row],[REFERENCIA]],CODINV,4,FALSE)</f>
        <v>MEDIDORES</v>
      </c>
      <c r="N4134" s="12" t="str">
        <f>+VLOOKUP(FACTURACION[[#This Row],[REFERENCIA]],CODINV,5,FALSE)</f>
        <v>HONEYWELL</v>
      </c>
      <c r="O4134" s="3">
        <v>2</v>
      </c>
      <c r="P4134" s="31">
        <v>644542</v>
      </c>
      <c r="Q4134" s="24">
        <f>+FACTURACION[[#This Row],[CANTIDAD]]*FACTURACION[[#This Row],[VR UNITARIO]]/1000</f>
        <v>1289.0840000000001</v>
      </c>
      <c r="R4134" s="3" t="str">
        <f>+VLOOKUP(FACTURACION[[#This Row],[NIT]],TABLACLIENTE,5,FALSE)</f>
        <v>MANIZALES</v>
      </c>
    </row>
    <row r="4135" spans="3:18">
      <c r="C4135" s="29">
        <v>2017</v>
      </c>
      <c r="D4135" s="32" t="s">
        <v>268</v>
      </c>
      <c r="E4135" s="32">
        <f>MONTH(FACTURACION[[#This Row],[MES]]&amp;1)</f>
        <v>3</v>
      </c>
      <c r="F4135" s="223">
        <f>DATE(FACTURACION[[#This Row],[AÑO]],FACTURACION[[#This Row],[Mes numero]],1)</f>
        <v>42795</v>
      </c>
      <c r="G4135" s="161">
        <v>12698</v>
      </c>
      <c r="H4135" s="20">
        <v>800021272</v>
      </c>
      <c r="I4135" s="26" t="str">
        <f>+VLOOKUP(FACTURACION[[#This Row],[NIT]],TABLACLIENTE,2,FALSE)</f>
        <v>GASES DEL LLANO S.A. E.S.P (LLANOGAS S.A. E.S.P.)</v>
      </c>
      <c r="J4135" s="26" t="s">
        <v>262</v>
      </c>
      <c r="K4135" s="12" t="str">
        <f>+VLOOKUP(FACTURACION[[#This Row],[REFERENCIA]],CODINV,2,FALSE)</f>
        <v>MEDIDOR AL-425 C:1 1/4" MAOP 25 PSIG</v>
      </c>
      <c r="L4135" s="12" t="str">
        <f>IF(VLOOKUP(FACTURACION[[#This Row],[REFERENCIA]],CODINV,3,FALSE)=0,"",VLOOKUP(FACTURACION[[#This Row],[REFERENCIA]],CODINV,3,FALSE))</f>
        <v/>
      </c>
      <c r="M4135" s="12" t="str">
        <f>+VLOOKUP(FACTURACION[[#This Row],[REFERENCIA]],CODINV,4,FALSE)</f>
        <v>MEDIDORES</v>
      </c>
      <c r="N4135" s="12" t="str">
        <f>+VLOOKUP(FACTURACION[[#This Row],[REFERENCIA]],CODINV,5,FALSE)</f>
        <v>HONEYWELL</v>
      </c>
      <c r="O4135" s="3">
        <v>4</v>
      </c>
      <c r="P4135" s="31">
        <v>741007</v>
      </c>
      <c r="Q4135" s="24">
        <f>+FACTURACION[[#This Row],[CANTIDAD]]*FACTURACION[[#This Row],[VR UNITARIO]]/1000</f>
        <v>2964.0279999999998</v>
      </c>
      <c r="R4135" s="3" t="str">
        <f>+VLOOKUP(FACTURACION[[#This Row],[NIT]],TABLACLIENTE,5,FALSE)</f>
        <v>VILLAVICENCIO</v>
      </c>
    </row>
    <row r="4136" spans="3:18">
      <c r="C4136" s="29">
        <v>2017</v>
      </c>
      <c r="D4136" s="32" t="s">
        <v>268</v>
      </c>
      <c r="E4136" s="32">
        <f>MONTH(FACTURACION[[#This Row],[MES]]&amp;1)</f>
        <v>3</v>
      </c>
      <c r="F4136" s="223">
        <f>DATE(FACTURACION[[#This Row],[AÑO]],FACTURACION[[#This Row],[Mes numero]],1)</f>
        <v>42795</v>
      </c>
      <c r="G4136" s="161">
        <v>12680</v>
      </c>
      <c r="H4136" s="20">
        <v>800074033</v>
      </c>
      <c r="I4136" s="26" t="str">
        <f>+VLOOKUP(FACTURACION[[#This Row],[NIT]],TABLACLIENTE,2,FALSE)</f>
        <v>COMPAÑIAS ASOCIADAS DE GAS S.A. E.S.P (ASOGAS SA ESP)</v>
      </c>
      <c r="J4136" s="26" t="s">
        <v>977</v>
      </c>
      <c r="K4136" s="12" t="str">
        <f>+VLOOKUP(FACTURACION[[#This Row],[REFERENCIA]],CODINV,2,FALSE)</f>
        <v>REG. 1813C C: 3/4" R: 6-15" O: 3/16</v>
      </c>
      <c r="L4136" s="12" t="str">
        <f>IF(VLOOKUP(FACTURACION[[#This Row],[REFERENCIA]],CODINV,3,FALSE)=0,"",VLOOKUP(FACTURACION[[#This Row],[REFERENCIA]],CODINV,3,FALSE))</f>
        <v/>
      </c>
      <c r="M4136" s="12" t="str">
        <f>+VLOOKUP(FACTURACION[[#This Row],[REFERENCIA]],CODINV,4,FALSE)</f>
        <v>REGULADORES</v>
      </c>
      <c r="N4136" s="12" t="str">
        <f>+VLOOKUP(FACTURACION[[#This Row],[REFERENCIA]],CODINV,5,FALSE)</f>
        <v>HONEYWELL</v>
      </c>
      <c r="O4136" s="3">
        <v>1</v>
      </c>
      <c r="P4136" s="31">
        <v>152500</v>
      </c>
      <c r="Q4136" s="24">
        <f>+FACTURACION[[#This Row],[CANTIDAD]]*FACTURACION[[#This Row],[VR UNITARIO]]/1000</f>
        <v>152.5</v>
      </c>
      <c r="R4136" s="3" t="str">
        <f>+VLOOKUP(FACTURACION[[#This Row],[NIT]],TABLACLIENTE,5,FALSE)</f>
        <v>MOSQUERA</v>
      </c>
    </row>
    <row r="4137" spans="3:18">
      <c r="C4137" s="29">
        <v>2017</v>
      </c>
      <c r="D4137" s="32" t="s">
        <v>268</v>
      </c>
      <c r="E4137" s="32">
        <f>MONTH(FACTURACION[[#This Row],[MES]]&amp;1)</f>
        <v>3</v>
      </c>
      <c r="F4137" s="223">
        <f>DATE(FACTURACION[[#This Row],[AÑO]],FACTURACION[[#This Row],[Mes numero]],1)</f>
        <v>42795</v>
      </c>
      <c r="G4137" s="161">
        <v>12695</v>
      </c>
      <c r="H4137" s="20">
        <v>890503900</v>
      </c>
      <c r="I4137" s="26" t="str">
        <f>+VLOOKUP(FACTURACION[[#This Row],[NIT]],TABLACLIENTE,2,FALSE)</f>
        <v>GASES DEL ORIENTE S.A. E.S.P.</v>
      </c>
      <c r="J4137" s="26" t="s">
        <v>977</v>
      </c>
      <c r="K4137" s="12" t="str">
        <f>+VLOOKUP(FACTURACION[[#This Row],[REFERENCIA]],CODINV,2,FALSE)</f>
        <v>REG. 1813C C: 3/4" R: 6-15" O: 3/16</v>
      </c>
      <c r="L4137" s="12" t="str">
        <f>IF(VLOOKUP(FACTURACION[[#This Row],[REFERENCIA]],CODINV,3,FALSE)=0,"",VLOOKUP(FACTURACION[[#This Row],[REFERENCIA]],CODINV,3,FALSE))</f>
        <v/>
      </c>
      <c r="M4137" s="12" t="str">
        <f>+VLOOKUP(FACTURACION[[#This Row],[REFERENCIA]],CODINV,4,FALSE)</f>
        <v>REGULADORES</v>
      </c>
      <c r="N4137" s="12" t="str">
        <f>+VLOOKUP(FACTURACION[[#This Row],[REFERENCIA]],CODINV,5,FALSE)</f>
        <v>HONEYWELL</v>
      </c>
      <c r="O4137" s="3">
        <v>1</v>
      </c>
      <c r="P4137" s="31">
        <v>155372</v>
      </c>
      <c r="Q4137" s="24">
        <f>+FACTURACION[[#This Row],[CANTIDAD]]*FACTURACION[[#This Row],[VR UNITARIO]]/1000</f>
        <v>155.37200000000001</v>
      </c>
      <c r="R4137" s="3" t="str">
        <f>+VLOOKUP(FACTURACION[[#This Row],[NIT]],TABLACLIENTE,5,FALSE)</f>
        <v>CUCUTA</v>
      </c>
    </row>
    <row r="4138" spans="3:18">
      <c r="C4138" s="29">
        <v>2017</v>
      </c>
      <c r="D4138" s="32" t="s">
        <v>268</v>
      </c>
      <c r="E4138" s="32">
        <f>MONTH(FACTURACION[[#This Row],[MES]]&amp;1)</f>
        <v>3</v>
      </c>
      <c r="F4138" s="223">
        <f>DATE(FACTURACION[[#This Row],[AÑO]],FACTURACION[[#This Row],[Mes numero]],1)</f>
        <v>42795</v>
      </c>
      <c r="G4138" s="161">
        <v>12723</v>
      </c>
      <c r="H4138" s="20">
        <v>860510723</v>
      </c>
      <c r="I4138" s="26" t="str">
        <f>+VLOOKUP(FACTURACION[[#This Row],[NIT]],TABLACLIENTE,2,FALSE)</f>
        <v>SAENA DE COLOMBIA S.A.</v>
      </c>
      <c r="J4138" s="26" t="s">
        <v>977</v>
      </c>
      <c r="K4138" s="12" t="str">
        <f>+VLOOKUP(FACTURACION[[#This Row],[REFERENCIA]],CODINV,2,FALSE)</f>
        <v>REG. 1813C C: 3/4" R: 6-15" O: 3/16</v>
      </c>
      <c r="L4138" s="12" t="str">
        <f>IF(VLOOKUP(FACTURACION[[#This Row],[REFERENCIA]],CODINV,3,FALSE)=0,"",VLOOKUP(FACTURACION[[#This Row],[REFERENCIA]],CODINV,3,FALSE))</f>
        <v/>
      </c>
      <c r="M4138" s="12" t="str">
        <f>+VLOOKUP(FACTURACION[[#This Row],[REFERENCIA]],CODINV,4,FALSE)</f>
        <v>REGULADORES</v>
      </c>
      <c r="N4138" s="12" t="str">
        <f>+VLOOKUP(FACTURACION[[#This Row],[REFERENCIA]],CODINV,5,FALSE)</f>
        <v>HONEYWELL</v>
      </c>
      <c r="O4138" s="3">
        <v>15</v>
      </c>
      <c r="P4138" s="31">
        <v>160000</v>
      </c>
      <c r="Q4138" s="24">
        <f>+FACTURACION[[#This Row],[CANTIDAD]]*FACTURACION[[#This Row],[VR UNITARIO]]/1000</f>
        <v>2400</v>
      </c>
      <c r="R4138" s="3" t="str">
        <f>+VLOOKUP(FACTURACION[[#This Row],[NIT]],TABLACLIENTE,5,FALSE)</f>
        <v>BOGOTÁ D.C.</v>
      </c>
    </row>
    <row r="4139" spans="3:18">
      <c r="C4139" s="29">
        <v>2017</v>
      </c>
      <c r="D4139" s="32" t="s">
        <v>268</v>
      </c>
      <c r="E4139" s="32">
        <f>MONTH(FACTURACION[[#This Row],[MES]]&amp;1)</f>
        <v>3</v>
      </c>
      <c r="F4139" s="223">
        <f>DATE(FACTURACION[[#This Row],[AÑO]],FACTURACION[[#This Row],[Mes numero]],1)</f>
        <v>42795</v>
      </c>
      <c r="G4139" s="161">
        <v>12731</v>
      </c>
      <c r="H4139" s="20">
        <v>860510723</v>
      </c>
      <c r="I4139" s="26" t="str">
        <f>+VLOOKUP(FACTURACION[[#This Row],[NIT]],TABLACLIENTE,2,FALSE)</f>
        <v>SAENA DE COLOMBIA S.A.</v>
      </c>
      <c r="J4139" s="26" t="s">
        <v>977</v>
      </c>
      <c r="K4139" s="12" t="str">
        <f>+VLOOKUP(FACTURACION[[#This Row],[REFERENCIA]],CODINV,2,FALSE)</f>
        <v>REG. 1813C C: 3/4" R: 6-15" O: 3/16</v>
      </c>
      <c r="L4139" s="12" t="str">
        <f>IF(VLOOKUP(FACTURACION[[#This Row],[REFERENCIA]],CODINV,3,FALSE)=0,"",VLOOKUP(FACTURACION[[#This Row],[REFERENCIA]],CODINV,3,FALSE))</f>
        <v/>
      </c>
      <c r="M4139" s="12" t="str">
        <f>+VLOOKUP(FACTURACION[[#This Row],[REFERENCIA]],CODINV,4,FALSE)</f>
        <v>REGULADORES</v>
      </c>
      <c r="N4139" s="12" t="str">
        <f>+VLOOKUP(FACTURACION[[#This Row],[REFERENCIA]],CODINV,5,FALSE)</f>
        <v>HONEYWELL</v>
      </c>
      <c r="O4139" s="3">
        <v>2</v>
      </c>
      <c r="P4139" s="31">
        <v>165000</v>
      </c>
      <c r="Q4139" s="24">
        <f>+FACTURACION[[#This Row],[CANTIDAD]]*FACTURACION[[#This Row],[VR UNITARIO]]/1000</f>
        <v>330</v>
      </c>
      <c r="R4139" s="3" t="str">
        <f>+VLOOKUP(FACTURACION[[#This Row],[NIT]],TABLACLIENTE,5,FALSE)</f>
        <v>BOGOTÁ D.C.</v>
      </c>
    </row>
    <row r="4140" spans="3:18">
      <c r="C4140" s="29">
        <v>2017</v>
      </c>
      <c r="D4140" s="32" t="s">
        <v>268</v>
      </c>
      <c r="E4140" s="32">
        <f>MONTH(FACTURACION[[#This Row],[MES]]&amp;1)</f>
        <v>3</v>
      </c>
      <c r="F4140" s="223">
        <f>DATE(FACTURACION[[#This Row],[AÑO]],FACTURACION[[#This Row],[Mes numero]],1)</f>
        <v>42795</v>
      </c>
      <c r="G4140" s="161">
        <v>12736</v>
      </c>
      <c r="H4140" s="20">
        <v>830137252</v>
      </c>
      <c r="I4140" s="26" t="str">
        <f>+VLOOKUP(FACTURACION[[#This Row],[NIT]],TABLACLIENTE,2,FALSE)</f>
        <v>SAGENCO SAS</v>
      </c>
      <c r="J4140" s="26" t="s">
        <v>977</v>
      </c>
      <c r="K4140" s="12" t="str">
        <f>+VLOOKUP(FACTURACION[[#This Row],[REFERENCIA]],CODINV,2,FALSE)</f>
        <v>REG. 1813C C: 3/4" R: 6-15" O: 3/16</v>
      </c>
      <c r="L4140" s="12" t="str">
        <f>IF(VLOOKUP(FACTURACION[[#This Row],[REFERENCIA]],CODINV,3,FALSE)=0,"",VLOOKUP(FACTURACION[[#This Row],[REFERENCIA]],CODINV,3,FALSE))</f>
        <v/>
      </c>
      <c r="M4140" s="12" t="str">
        <f>+VLOOKUP(FACTURACION[[#This Row],[REFERENCIA]],CODINV,4,FALSE)</f>
        <v>REGULADORES</v>
      </c>
      <c r="N4140" s="12" t="str">
        <f>+VLOOKUP(FACTURACION[[#This Row],[REFERENCIA]],CODINV,5,FALSE)</f>
        <v>HONEYWELL</v>
      </c>
      <c r="O4140" s="3">
        <v>1</v>
      </c>
      <c r="P4140" s="31">
        <v>170000</v>
      </c>
      <c r="Q4140" s="24">
        <f>+FACTURACION[[#This Row],[CANTIDAD]]*FACTURACION[[#This Row],[VR UNITARIO]]/1000</f>
        <v>170</v>
      </c>
      <c r="R4140" s="3" t="str">
        <f>+VLOOKUP(FACTURACION[[#This Row],[NIT]],TABLACLIENTE,5,FALSE)</f>
        <v>BOGOTÁ D.C.</v>
      </c>
    </row>
    <row r="4141" spans="3:18">
      <c r="C4141" s="29">
        <v>2017</v>
      </c>
      <c r="D4141" s="32" t="s">
        <v>268</v>
      </c>
      <c r="E4141" s="32">
        <f>MONTH(FACTURACION[[#This Row],[MES]]&amp;1)</f>
        <v>3</v>
      </c>
      <c r="F4141" s="223">
        <f>DATE(FACTURACION[[#This Row],[AÑO]],FACTURACION[[#This Row],[Mes numero]],1)</f>
        <v>42795</v>
      </c>
      <c r="G4141" s="161">
        <v>12679</v>
      </c>
      <c r="H4141" s="20">
        <v>890500726</v>
      </c>
      <c r="I4141" s="26" t="str">
        <f>+VLOOKUP(FACTURACION[[#This Row],[NIT]],TABLACLIENTE,2,FALSE)</f>
        <v>NORTESANTANDEREANA DE GAS S.A. E.S.P (NORGAS S.A. E.S.P.)</v>
      </c>
      <c r="J4141" s="26" t="s">
        <v>6</v>
      </c>
      <c r="K4141" s="12" t="str">
        <f>+VLOOKUP(FACTURACION[[#This Row],[REFERENCIA]],CODINV,2,FALSE)</f>
        <v>REG.1813C C:3/4" R:6-15" O:1/2</v>
      </c>
      <c r="L4141" s="12" t="str">
        <f>IF(VLOOKUP(FACTURACION[[#This Row],[REFERENCIA]],CODINV,3,FALSE)=0,"",VLOOKUP(FACTURACION[[#This Row],[REFERENCIA]],CODINV,3,FALSE))</f>
        <v/>
      </c>
      <c r="M4141" s="12" t="str">
        <f>+VLOOKUP(FACTURACION[[#This Row],[REFERENCIA]],CODINV,4,FALSE)</f>
        <v>REGULADORES</v>
      </c>
      <c r="N4141" s="12" t="str">
        <f>+VLOOKUP(FACTURACION[[#This Row],[REFERENCIA]],CODINV,5,FALSE)</f>
        <v>HONEYWELL</v>
      </c>
      <c r="O4141" s="3">
        <v>2</v>
      </c>
      <c r="P4141" s="31">
        <v>151900</v>
      </c>
      <c r="Q4141" s="24">
        <f>+FACTURACION[[#This Row],[CANTIDAD]]*FACTURACION[[#This Row],[VR UNITARIO]]/1000</f>
        <v>303.8</v>
      </c>
      <c r="R4141" s="3" t="str">
        <f>+VLOOKUP(FACTURACION[[#This Row],[NIT]],TABLACLIENTE,5,FALSE)</f>
        <v>BUCARAMANGA</v>
      </c>
    </row>
    <row r="4142" spans="3:18">
      <c r="C4142" s="29">
        <v>2017</v>
      </c>
      <c r="D4142" s="32" t="s">
        <v>268</v>
      </c>
      <c r="E4142" s="32">
        <f>MONTH(FACTURACION[[#This Row],[MES]]&amp;1)</f>
        <v>3</v>
      </c>
      <c r="F4142" s="223">
        <f>DATE(FACTURACION[[#This Row],[AÑO]],FACTURACION[[#This Row],[Mes numero]],1)</f>
        <v>42795</v>
      </c>
      <c r="G4142" s="161">
        <v>12713</v>
      </c>
      <c r="H4142" s="20">
        <v>800202395</v>
      </c>
      <c r="I4142" s="26" t="str">
        <f>+VLOOKUP(FACTURACION[[#This Row],[NIT]],TABLACLIENTE,2,FALSE)</f>
        <v>EFIGAS GAS NATURAL S.A. E.S.P. (EFIGAS S.A. E.S.P.)</v>
      </c>
      <c r="J4142" s="26" t="s">
        <v>5</v>
      </c>
      <c r="K4142" s="12" t="str">
        <f>+VLOOKUP(FACTURACION[[#This Row],[REFERENCIA]],CODINV,2,FALSE)</f>
        <v>REG. 1800 CPB2 1 1-4· O: 5/16" R: STD</v>
      </c>
      <c r="L4142" s="12" t="str">
        <f>IF(VLOOKUP(FACTURACION[[#This Row],[REFERENCIA]],CODINV,3,FALSE)=0,"",VLOOKUP(FACTURACION[[#This Row],[REFERENCIA]],CODINV,3,FALSE))</f>
        <v/>
      </c>
      <c r="M4142" s="12" t="str">
        <f>+VLOOKUP(FACTURACION[[#This Row],[REFERENCIA]],CODINV,4,FALSE)</f>
        <v>REGULADORES</v>
      </c>
      <c r="N4142" s="12" t="str">
        <f>+VLOOKUP(FACTURACION[[#This Row],[REFERENCIA]],CODINV,5,FALSE)</f>
        <v>HONEYWELL</v>
      </c>
      <c r="O4142" s="3">
        <v>10</v>
      </c>
      <c r="P4142" s="31">
        <v>620000</v>
      </c>
      <c r="Q4142" s="24">
        <f>+FACTURACION[[#This Row],[CANTIDAD]]*FACTURACION[[#This Row],[VR UNITARIO]]/1000</f>
        <v>6200</v>
      </c>
      <c r="R4142" s="3" t="str">
        <f>+VLOOKUP(FACTURACION[[#This Row],[NIT]],TABLACLIENTE,5,FALSE)</f>
        <v>MANIZALES</v>
      </c>
    </row>
    <row r="4143" spans="3:18">
      <c r="C4143" s="29">
        <v>2017</v>
      </c>
      <c r="D4143" s="32" t="s">
        <v>268</v>
      </c>
      <c r="E4143" s="32">
        <f>MONTH(FACTURACION[[#This Row],[MES]]&amp;1)</f>
        <v>3</v>
      </c>
      <c r="F4143" s="223">
        <f>DATE(FACTURACION[[#This Row],[AÑO]],FACTURACION[[#This Row],[Mes numero]],1)</f>
        <v>42795</v>
      </c>
      <c r="G4143" s="161">
        <v>12715</v>
      </c>
      <c r="H4143" s="20">
        <v>800202395</v>
      </c>
      <c r="I4143" s="26" t="str">
        <f>+VLOOKUP(FACTURACION[[#This Row],[NIT]],TABLACLIENTE,2,FALSE)</f>
        <v>EFIGAS GAS NATURAL S.A. E.S.P. (EFIGAS S.A. E.S.P.)</v>
      </c>
      <c r="J4143" s="26" t="s">
        <v>5</v>
      </c>
      <c r="K4143" s="12" t="str">
        <f>+VLOOKUP(FACTURACION[[#This Row],[REFERENCIA]],CODINV,2,FALSE)</f>
        <v>REG. 1800 CPB2 1 1-4· O: 5/16" R: STD</v>
      </c>
      <c r="L4143" s="12" t="str">
        <f>IF(VLOOKUP(FACTURACION[[#This Row],[REFERENCIA]],CODINV,3,FALSE)=0,"",VLOOKUP(FACTURACION[[#This Row],[REFERENCIA]],CODINV,3,FALSE))</f>
        <v/>
      </c>
      <c r="M4143" s="12" t="str">
        <f>+VLOOKUP(FACTURACION[[#This Row],[REFERENCIA]],CODINV,4,FALSE)</f>
        <v>REGULADORES</v>
      </c>
      <c r="N4143" s="12" t="str">
        <f>+VLOOKUP(FACTURACION[[#This Row],[REFERENCIA]],CODINV,5,FALSE)</f>
        <v>HONEYWELL</v>
      </c>
      <c r="O4143" s="3">
        <v>10</v>
      </c>
      <c r="P4143" s="31">
        <v>620000</v>
      </c>
      <c r="Q4143" s="24">
        <f>+FACTURACION[[#This Row],[CANTIDAD]]*FACTURACION[[#This Row],[VR UNITARIO]]/1000</f>
        <v>6200</v>
      </c>
      <c r="R4143" s="3" t="str">
        <f>+VLOOKUP(FACTURACION[[#This Row],[NIT]],TABLACLIENTE,5,FALSE)</f>
        <v>MANIZALES</v>
      </c>
    </row>
    <row r="4144" spans="3:18">
      <c r="C4144" s="29">
        <v>2017</v>
      </c>
      <c r="D4144" s="32" t="s">
        <v>268</v>
      </c>
      <c r="E4144" s="32">
        <f>MONTH(FACTURACION[[#This Row],[MES]]&amp;1)</f>
        <v>3</v>
      </c>
      <c r="F4144" s="223">
        <f>DATE(FACTURACION[[#This Row],[AÑO]],FACTURACION[[#This Row],[Mes numero]],1)</f>
        <v>42795</v>
      </c>
      <c r="G4144" s="161">
        <v>12716</v>
      </c>
      <c r="H4144" s="20">
        <v>800202395</v>
      </c>
      <c r="I4144" s="26" t="str">
        <f>+VLOOKUP(FACTURACION[[#This Row],[NIT]],TABLACLIENTE,2,FALSE)</f>
        <v>EFIGAS GAS NATURAL S.A. E.S.P. (EFIGAS S.A. E.S.P.)</v>
      </c>
      <c r="J4144" s="26" t="s">
        <v>5</v>
      </c>
      <c r="K4144" s="12" t="str">
        <f>+VLOOKUP(FACTURACION[[#This Row],[REFERENCIA]],CODINV,2,FALSE)</f>
        <v>REG. 1800 CPB2 1 1-4· O: 5/16" R: STD</v>
      </c>
      <c r="L4144" s="12" t="str">
        <f>IF(VLOOKUP(FACTURACION[[#This Row],[REFERENCIA]],CODINV,3,FALSE)=0,"",VLOOKUP(FACTURACION[[#This Row],[REFERENCIA]],CODINV,3,FALSE))</f>
        <v/>
      </c>
      <c r="M4144" s="12" t="str">
        <f>+VLOOKUP(FACTURACION[[#This Row],[REFERENCIA]],CODINV,4,FALSE)</f>
        <v>REGULADORES</v>
      </c>
      <c r="N4144" s="12" t="str">
        <f>+VLOOKUP(FACTURACION[[#This Row],[REFERENCIA]],CODINV,5,FALSE)</f>
        <v>HONEYWELL</v>
      </c>
      <c r="O4144" s="3">
        <v>10</v>
      </c>
      <c r="P4144" s="31">
        <v>620000</v>
      </c>
      <c r="Q4144" s="24">
        <f>+FACTURACION[[#This Row],[CANTIDAD]]*FACTURACION[[#This Row],[VR UNITARIO]]/1000</f>
        <v>6200</v>
      </c>
      <c r="R4144" s="3" t="str">
        <f>+VLOOKUP(FACTURACION[[#This Row],[NIT]],TABLACLIENTE,5,FALSE)</f>
        <v>MANIZALES</v>
      </c>
    </row>
    <row r="4145" spans="3:18">
      <c r="C4145" s="29">
        <v>2017</v>
      </c>
      <c r="D4145" s="32" t="s">
        <v>268</v>
      </c>
      <c r="E4145" s="32">
        <f>MONTH(FACTURACION[[#This Row],[MES]]&amp;1)</f>
        <v>3</v>
      </c>
      <c r="F4145" s="223">
        <f>DATE(FACTURACION[[#This Row],[AÑO]],FACTURACION[[#This Row],[Mes numero]],1)</f>
        <v>42795</v>
      </c>
      <c r="G4145" s="161">
        <v>12705</v>
      </c>
      <c r="H4145" s="25">
        <v>891101577</v>
      </c>
      <c r="I4145" s="3" t="str">
        <f>+VLOOKUP(FACTURACION[[#This Row],[NIT]],TABLACLIENTE,2,FALSE)</f>
        <v>ALCANOS DE COLOMBIA S.A. E.S.P</v>
      </c>
      <c r="J4145" s="26" t="s">
        <v>90</v>
      </c>
      <c r="K4145" s="12" t="str">
        <f>+VLOOKUP(FACTURACION[[#This Row],[REFERENCIA]],CODINV,2,FALSE)</f>
        <v>REG. 1813B C: 2" R: 14.5-28" O: 7/8"</v>
      </c>
      <c r="L4145" s="12" t="str">
        <f>IF(VLOOKUP(FACTURACION[[#This Row],[REFERENCIA]],CODINV,3,FALSE)=0,"",VLOOKUP(FACTURACION[[#This Row],[REFERENCIA]],CODINV,3,FALSE))</f>
        <v/>
      </c>
      <c r="M4145" s="12" t="str">
        <f>+VLOOKUP(FACTURACION[[#This Row],[REFERENCIA]],CODINV,4,FALSE)</f>
        <v>REGULADORES</v>
      </c>
      <c r="N4145" s="12" t="str">
        <f>+VLOOKUP(FACTURACION[[#This Row],[REFERENCIA]],CODINV,5,FALSE)</f>
        <v>HONEYWELL</v>
      </c>
      <c r="O4145" s="3">
        <v>20</v>
      </c>
      <c r="P4145" s="31">
        <v>2038456</v>
      </c>
      <c r="Q4145" s="24">
        <f>+FACTURACION[[#This Row],[CANTIDAD]]*FACTURACION[[#This Row],[VR UNITARIO]]/1000</f>
        <v>40769.120000000003</v>
      </c>
      <c r="R4145" s="3" t="str">
        <f>+VLOOKUP(FACTURACION[[#This Row],[NIT]],TABLACLIENTE,5,FALSE)</f>
        <v>NEIVA</v>
      </c>
    </row>
    <row r="4146" spans="3:18">
      <c r="C4146" s="29">
        <v>2017</v>
      </c>
      <c r="D4146" s="32" t="s">
        <v>268</v>
      </c>
      <c r="E4146" s="32">
        <f>MONTH(FACTURACION[[#This Row],[MES]]&amp;1)</f>
        <v>3</v>
      </c>
      <c r="F4146" s="223">
        <f>DATE(FACTURACION[[#This Row],[AÑO]],FACTURACION[[#This Row],[Mes numero]],1)</f>
        <v>42795</v>
      </c>
      <c r="G4146" s="161">
        <v>12679</v>
      </c>
      <c r="H4146" s="20">
        <v>890500726</v>
      </c>
      <c r="I4146" s="26" t="str">
        <f>+VLOOKUP(FACTURACION[[#This Row],[NIT]],TABLACLIENTE,2,FALSE)</f>
        <v>NORTESANTANDEREANA DE GAS S.A. E.S.P (NORGAS S.A. E.S.P.)</v>
      </c>
      <c r="J4146" s="26" t="s">
        <v>28</v>
      </c>
      <c r="K4146" s="12" t="str">
        <f>+VLOOKUP(FACTURACION[[#This Row],[REFERENCIA]],CODINV,2,FALSE)</f>
        <v>REGULADOR SR 113 3/4 R: 7-12 O:1/4</v>
      </c>
      <c r="L4146" s="12" t="str">
        <f>IF(VLOOKUP(FACTURACION[[#This Row],[REFERENCIA]],CODINV,3,FALSE)=0,"",VLOOKUP(FACTURACION[[#This Row],[REFERENCIA]],CODINV,3,FALSE))</f>
        <v/>
      </c>
      <c r="M4146" s="12" t="str">
        <f>+VLOOKUP(FACTURACION[[#This Row],[REFERENCIA]],CODINV,4,FALSE)</f>
        <v>REGULADORES</v>
      </c>
      <c r="N4146" s="12" t="str">
        <f>+VLOOKUP(FACTURACION[[#This Row],[REFERENCIA]],CODINV,5,FALSE)</f>
        <v>HONEYWELL</v>
      </c>
      <c r="O4146" s="3">
        <v>2</v>
      </c>
      <c r="P4146" s="31">
        <v>125000</v>
      </c>
      <c r="Q4146" s="24">
        <f>+FACTURACION[[#This Row],[CANTIDAD]]*FACTURACION[[#This Row],[VR UNITARIO]]/1000</f>
        <v>250</v>
      </c>
      <c r="R4146" s="3" t="str">
        <f>+VLOOKUP(FACTURACION[[#This Row],[NIT]],TABLACLIENTE,5,FALSE)</f>
        <v>BUCARAMANGA</v>
      </c>
    </row>
    <row r="4147" spans="3:18">
      <c r="C4147" s="29">
        <v>2017</v>
      </c>
      <c r="D4147" s="32" t="s">
        <v>268</v>
      </c>
      <c r="E4147" s="32">
        <f>MONTH(FACTURACION[[#This Row],[MES]]&amp;1)</f>
        <v>3</v>
      </c>
      <c r="F4147" s="223">
        <f>DATE(FACTURACION[[#This Row],[AÑO]],FACTURACION[[#This Row],[Mes numero]],1)</f>
        <v>42795</v>
      </c>
      <c r="G4147" s="161">
        <v>12690</v>
      </c>
      <c r="H4147" s="20">
        <v>860510723</v>
      </c>
      <c r="I4147" s="26" t="str">
        <f>+VLOOKUP(FACTURACION[[#This Row],[NIT]],TABLACLIENTE,2,FALSE)</f>
        <v>SAENA DE COLOMBIA S.A.</v>
      </c>
      <c r="J4147" s="26" t="s">
        <v>28</v>
      </c>
      <c r="K4147" s="12" t="str">
        <f>+VLOOKUP(FACTURACION[[#This Row],[REFERENCIA]],CODINV,2,FALSE)</f>
        <v>REGULADOR SR 113 3/4 R: 7-12 O:1/4</v>
      </c>
      <c r="L4147" s="12" t="str">
        <f>IF(VLOOKUP(FACTURACION[[#This Row],[REFERENCIA]],CODINV,3,FALSE)=0,"",VLOOKUP(FACTURACION[[#This Row],[REFERENCIA]],CODINV,3,FALSE))</f>
        <v/>
      </c>
      <c r="M4147" s="12" t="str">
        <f>+VLOOKUP(FACTURACION[[#This Row],[REFERENCIA]],CODINV,4,FALSE)</f>
        <v>REGULADORES</v>
      </c>
      <c r="N4147" s="12" t="str">
        <f>+VLOOKUP(FACTURACION[[#This Row],[REFERENCIA]],CODINV,5,FALSE)</f>
        <v>HONEYWELL</v>
      </c>
      <c r="O4147" s="3">
        <v>2</v>
      </c>
      <c r="P4147" s="31">
        <v>135000</v>
      </c>
      <c r="Q4147" s="24">
        <f>+FACTURACION[[#This Row],[CANTIDAD]]*FACTURACION[[#This Row],[VR UNITARIO]]/1000</f>
        <v>270</v>
      </c>
      <c r="R4147" s="3" t="str">
        <f>+VLOOKUP(FACTURACION[[#This Row],[NIT]],TABLACLIENTE,5,FALSE)</f>
        <v>BOGOTÁ D.C.</v>
      </c>
    </row>
    <row r="4148" spans="3:18">
      <c r="C4148" s="29">
        <v>2017</v>
      </c>
      <c r="D4148" s="32" t="s">
        <v>268</v>
      </c>
      <c r="E4148" s="32">
        <f>MONTH(FACTURACION[[#This Row],[MES]]&amp;1)</f>
        <v>3</v>
      </c>
      <c r="F4148" s="223">
        <f>DATE(FACTURACION[[#This Row],[AÑO]],FACTURACION[[#This Row],[Mes numero]],1)</f>
        <v>42795</v>
      </c>
      <c r="G4148" s="161">
        <v>12746</v>
      </c>
      <c r="H4148" s="20">
        <v>860053840</v>
      </c>
      <c r="I4148" s="26" t="str">
        <f>+VLOOKUP(FACTURACION[[#This Row],[NIT]],TABLACLIENTE,2,FALSE)</f>
        <v>TECNIK LTDA</v>
      </c>
      <c r="J4148" s="26" t="s">
        <v>28</v>
      </c>
      <c r="K4148" s="12" t="str">
        <f>+VLOOKUP(FACTURACION[[#This Row],[REFERENCIA]],CODINV,2,FALSE)</f>
        <v>REGULADOR SR 113 3/4 R: 7-12 O:1/4</v>
      </c>
      <c r="L4148" s="12" t="str">
        <f>IF(VLOOKUP(FACTURACION[[#This Row],[REFERENCIA]],CODINV,3,FALSE)=0,"",VLOOKUP(FACTURACION[[#This Row],[REFERENCIA]],CODINV,3,FALSE))</f>
        <v/>
      </c>
      <c r="M4148" s="12" t="str">
        <f>+VLOOKUP(FACTURACION[[#This Row],[REFERENCIA]],CODINV,4,FALSE)</f>
        <v>REGULADORES</v>
      </c>
      <c r="N4148" s="12" t="str">
        <f>+VLOOKUP(FACTURACION[[#This Row],[REFERENCIA]],CODINV,5,FALSE)</f>
        <v>HONEYWELL</v>
      </c>
      <c r="O4148" s="3">
        <v>1</v>
      </c>
      <c r="P4148" s="31">
        <v>126000</v>
      </c>
      <c r="Q4148" s="24">
        <f>+FACTURACION[[#This Row],[CANTIDAD]]*FACTURACION[[#This Row],[VR UNITARIO]]/1000</f>
        <v>126</v>
      </c>
      <c r="R4148" s="3" t="str">
        <f>+VLOOKUP(FACTURACION[[#This Row],[NIT]],TABLACLIENTE,5,FALSE)</f>
        <v>BOGOTÁ D.C.</v>
      </c>
    </row>
    <row r="4149" spans="3:18">
      <c r="C4149" s="29">
        <v>2017</v>
      </c>
      <c r="D4149" s="32" t="s">
        <v>268</v>
      </c>
      <c r="E4149" s="32">
        <f>MONTH(FACTURACION[[#This Row],[MES]]&amp;1)</f>
        <v>3</v>
      </c>
      <c r="F4149" s="223">
        <f>DATE(FACTURACION[[#This Row],[AÑO]],FACTURACION[[#This Row],[Mes numero]],1)</f>
        <v>42795</v>
      </c>
      <c r="G4149" s="161">
        <v>12693</v>
      </c>
      <c r="H4149" s="20">
        <v>890101691</v>
      </c>
      <c r="I4149" s="26" t="str">
        <f>+VLOOKUP(FACTURACION[[#This Row],[NIT]],TABLACLIENTE,2,FALSE)</f>
        <v>GASES DEL CARIBE S.A.E.S.P. (GASCARIBE S.A E.S.P.)</v>
      </c>
      <c r="J4149" s="26" t="s">
        <v>24</v>
      </c>
      <c r="K4149" s="12" t="str">
        <f>+VLOOKUP(FACTURACION[[#This Row],[REFERENCIA]],CODINV,2,FALSE)</f>
        <v>AFV 2" S300 F.O Y CL INS ZSC100</v>
      </c>
      <c r="L4149" s="12" t="str">
        <f>IF(VLOOKUP(FACTURACION[[#This Row],[REFERENCIA]],CODINV,3,FALSE)=0,"",VLOOKUP(FACTURACION[[#This Row],[REFERENCIA]],CODINV,3,FALSE))</f>
        <v/>
      </c>
      <c r="M4149" s="12" t="str">
        <f>+VLOOKUP(FACTURACION[[#This Row],[REFERENCIA]],CODINV,4,FALSE)</f>
        <v>REGULADORES</v>
      </c>
      <c r="N4149" s="12" t="str">
        <f>+VLOOKUP(FACTURACION[[#This Row],[REFERENCIA]],CODINV,5,FALSE)</f>
        <v>HONEYWELL</v>
      </c>
      <c r="O4149" s="3">
        <v>5</v>
      </c>
      <c r="P4149" s="31">
        <v>6005000</v>
      </c>
      <c r="Q4149" s="24">
        <f>+FACTURACION[[#This Row],[CANTIDAD]]*FACTURACION[[#This Row],[VR UNITARIO]]/1000</f>
        <v>30025</v>
      </c>
      <c r="R4149" s="3" t="str">
        <f>+VLOOKUP(FACTURACION[[#This Row],[NIT]],TABLACLIENTE,5,FALSE)</f>
        <v>BARRANQUILLA</v>
      </c>
    </row>
    <row r="4150" spans="3:18">
      <c r="C4150" s="29">
        <v>2017</v>
      </c>
      <c r="D4150" s="32" t="s">
        <v>268</v>
      </c>
      <c r="E4150" s="32">
        <f>MONTH(FACTURACION[[#This Row],[MES]]&amp;1)</f>
        <v>3</v>
      </c>
      <c r="F4150" s="223">
        <f>DATE(FACTURACION[[#This Row],[AÑO]],FACTURACION[[#This Row],[Mes numero]],1)</f>
        <v>42795</v>
      </c>
      <c r="G4150" s="161">
        <v>12734</v>
      </c>
      <c r="H4150" s="25">
        <v>891101577</v>
      </c>
      <c r="I4150" s="3" t="str">
        <f>+VLOOKUP(FACTURACION[[#This Row],[NIT]],TABLACLIENTE,2,FALSE)</f>
        <v>ALCANOS DE COLOMBIA S.A. E.S.P</v>
      </c>
      <c r="J4150" s="26" t="s">
        <v>520</v>
      </c>
      <c r="K4150" s="12" t="str">
        <f>+VLOOKUP(FACTURACION[[#This Row],[REFERENCIA]],CODINV,2,FALSE)</f>
        <v>SEAL SECURITY</v>
      </c>
      <c r="L4150" s="12" t="str">
        <f>IF(VLOOKUP(FACTURACION[[#This Row],[REFERENCIA]],CODINV,3,FALSE)=0,"",VLOOKUP(FACTURACION[[#This Row],[REFERENCIA]],CODINV,3,FALSE))</f>
        <v>52548P010</v>
      </c>
      <c r="M4150" s="12" t="str">
        <f>+VLOOKUP(FACTURACION[[#This Row],[REFERENCIA]],CODINV,4,FALSE)</f>
        <v>REPUESTOS Y ACCESORIOS</v>
      </c>
      <c r="N4150" s="12" t="str">
        <f>+VLOOKUP(FACTURACION[[#This Row],[REFERENCIA]],CODINV,5,FALSE)</f>
        <v>HONEYWELL</v>
      </c>
      <c r="O4150" s="3">
        <v>60</v>
      </c>
      <c r="P4150" s="31">
        <v>2000</v>
      </c>
      <c r="Q4150" s="24">
        <f>+FACTURACION[[#This Row],[CANTIDAD]]*FACTURACION[[#This Row],[VR UNITARIO]]/1000</f>
        <v>120</v>
      </c>
      <c r="R4150" s="3" t="str">
        <f>+VLOOKUP(FACTURACION[[#This Row],[NIT]],TABLACLIENTE,5,FALSE)</f>
        <v>NEIVA</v>
      </c>
    </row>
    <row r="4151" spans="3:18">
      <c r="C4151" s="29">
        <v>2017</v>
      </c>
      <c r="D4151" s="32" t="s">
        <v>268</v>
      </c>
      <c r="E4151" s="32">
        <f>MONTH(FACTURACION[[#This Row],[MES]]&amp;1)</f>
        <v>3</v>
      </c>
      <c r="F4151" s="223">
        <f>DATE(FACTURACION[[#This Row],[AÑO]],FACTURACION[[#This Row],[Mes numero]],1)</f>
        <v>42795</v>
      </c>
      <c r="G4151" s="161">
        <v>12729</v>
      </c>
      <c r="H4151" s="20">
        <v>890703311</v>
      </c>
      <c r="I4151" s="26" t="str">
        <f>+VLOOKUP(FACTURACION[[#This Row],[NIT]],TABLACLIENTE,2,FALSE)</f>
        <v>ESTACION DE SERVICIO LOS PINOS- MARTINEZ LIMITADA</v>
      </c>
      <c r="J4151" s="26" t="s">
        <v>638</v>
      </c>
      <c r="K4151" s="12" t="str">
        <f>+VLOOKUP(FACTURACION[[#This Row],[REFERENCIA]],CODINV,2,FALSE)</f>
        <v>CABLE EMISOR DE PULSOS INS 10</v>
      </c>
      <c r="L4151" s="12" t="str">
        <f>IF(VLOOKUP(FACTURACION[[#This Row],[REFERENCIA]],CODINV,3,FALSE)=0,"",VLOOKUP(FACTURACION[[#This Row],[REFERENCIA]],CODINV,3,FALSE))</f>
        <v>73016550</v>
      </c>
      <c r="M4151" s="12" t="str">
        <f>+VLOOKUP(FACTURACION[[#This Row],[REFERENCIA]],CODINV,4,FALSE)</f>
        <v>REPUESTOS Y ACCESORIOS</v>
      </c>
      <c r="N4151" s="12" t="str">
        <f>+VLOOKUP(FACTURACION[[#This Row],[REFERENCIA]],CODINV,5,FALSE)</f>
        <v>HONEYWELL</v>
      </c>
      <c r="O4151" s="3">
        <v>1</v>
      </c>
      <c r="P4151" s="31">
        <v>293300</v>
      </c>
      <c r="Q4151" s="24">
        <f>+FACTURACION[[#This Row],[CANTIDAD]]*FACTURACION[[#This Row],[VR UNITARIO]]/1000</f>
        <v>293.3</v>
      </c>
      <c r="R4151" s="3" t="str">
        <f>+VLOOKUP(FACTURACION[[#This Row],[NIT]],TABLACLIENTE,5,FALSE)</f>
        <v>VENADILLO</v>
      </c>
    </row>
    <row r="4152" spans="3:18">
      <c r="C4152" s="29">
        <v>2017</v>
      </c>
      <c r="D4152" s="32" t="s">
        <v>268</v>
      </c>
      <c r="E4152" s="32">
        <f>MONTH(FACTURACION[[#This Row],[MES]]&amp;1)</f>
        <v>3</v>
      </c>
      <c r="F4152" s="223">
        <f>DATE(FACTURACION[[#This Row],[AÑO]],FACTURACION[[#This Row],[Mes numero]],1)</f>
        <v>42795</v>
      </c>
      <c r="G4152" s="161">
        <v>12689</v>
      </c>
      <c r="H4152" s="20">
        <v>860033633</v>
      </c>
      <c r="I4152" s="26" t="str">
        <f>+VLOOKUP(FACTURACION[[#This Row],[NIT]],TABLACLIENTE,2,FALSE)</f>
        <v>RAYOGAS S.A. E.S.P.</v>
      </c>
      <c r="J4152" s="26" t="s">
        <v>43</v>
      </c>
      <c r="K4152" s="12" t="str">
        <f>+VLOOKUP(FACTURACION[[#This Row],[REFERENCIA]],CODINV,2,FALSE)</f>
        <v>RES 6-15" W.C. PURPURA</v>
      </c>
      <c r="L4152" s="12" t="str">
        <f>IF(VLOOKUP(FACTURACION[[#This Row],[REFERENCIA]],CODINV,3,FALSE)=0,"",VLOOKUP(FACTURACION[[#This Row],[REFERENCIA]],CODINV,3,FALSE))</f>
        <v>70017P042</v>
      </c>
      <c r="M4152" s="12" t="str">
        <f>+VLOOKUP(FACTURACION[[#This Row],[REFERENCIA]],CODINV,4,FALSE)</f>
        <v>REPUESTOS Y ACCESORIOS</v>
      </c>
      <c r="N4152" s="12" t="str">
        <f>+VLOOKUP(FACTURACION[[#This Row],[REFERENCIA]],CODINV,5,FALSE)</f>
        <v>HONEYWELL</v>
      </c>
      <c r="O4152" s="3">
        <v>2</v>
      </c>
      <c r="P4152" s="31">
        <v>15000</v>
      </c>
      <c r="Q4152" s="24">
        <f>+FACTURACION[[#This Row],[CANTIDAD]]*FACTURACION[[#This Row],[VR UNITARIO]]/1000</f>
        <v>30</v>
      </c>
      <c r="R4152" s="3" t="str">
        <f>+VLOOKUP(FACTURACION[[#This Row],[NIT]],TABLACLIENTE,5,FALSE)</f>
        <v>BOGOTÁ D.C.</v>
      </c>
    </row>
    <row r="4153" spans="3:18">
      <c r="C4153" s="29">
        <v>2017</v>
      </c>
      <c r="D4153" s="32" t="s">
        <v>268</v>
      </c>
      <c r="E4153" s="32">
        <f>MONTH(FACTURACION[[#This Row],[MES]]&amp;1)</f>
        <v>3</v>
      </c>
      <c r="F4153" s="223">
        <f>DATE(FACTURACION[[#This Row],[AÑO]],FACTURACION[[#This Row],[Mes numero]],1)</f>
        <v>42795</v>
      </c>
      <c r="G4153" s="161">
        <v>12689</v>
      </c>
      <c r="H4153" s="20">
        <v>860033633</v>
      </c>
      <c r="I4153" s="26" t="str">
        <f>+VLOOKUP(FACTURACION[[#This Row],[NIT]],TABLACLIENTE,2,FALSE)</f>
        <v>RAYOGAS S.A. E.S.P.</v>
      </c>
      <c r="J4153" s="26" t="s">
        <v>1</v>
      </c>
      <c r="K4153" s="12" t="str">
        <f>+VLOOKUP(FACTURACION[[#This Row],[REFERENCIA]],CODINV,2,FALSE)</f>
        <v>RES 12-28" W.C. BLANCO</v>
      </c>
      <c r="L4153" s="12" t="str">
        <f>IF(VLOOKUP(FACTURACION[[#This Row],[REFERENCIA]],CODINV,3,FALSE)=0,"",VLOOKUP(FACTURACION[[#This Row],[REFERENCIA]],CODINV,3,FALSE))</f>
        <v>70017P060</v>
      </c>
      <c r="M4153" s="12" t="str">
        <f>+VLOOKUP(FACTURACION[[#This Row],[REFERENCIA]],CODINV,4,FALSE)</f>
        <v>REPUESTOS Y ACCESORIOS</v>
      </c>
      <c r="N4153" s="12" t="str">
        <f>+VLOOKUP(FACTURACION[[#This Row],[REFERENCIA]],CODINV,5,FALSE)</f>
        <v>HONEYWELL</v>
      </c>
      <c r="O4153" s="3">
        <v>3</v>
      </c>
      <c r="P4153" s="31">
        <v>15000</v>
      </c>
      <c r="Q4153" s="24">
        <f>+FACTURACION[[#This Row],[CANTIDAD]]*FACTURACION[[#This Row],[VR UNITARIO]]/1000</f>
        <v>45</v>
      </c>
      <c r="R4153" s="3" t="str">
        <f>+VLOOKUP(FACTURACION[[#This Row],[NIT]],TABLACLIENTE,5,FALSE)</f>
        <v>BOGOTÁ D.C.</v>
      </c>
    </row>
    <row r="4154" spans="3:18">
      <c r="C4154" s="29">
        <v>2017</v>
      </c>
      <c r="D4154" s="32" t="s">
        <v>268</v>
      </c>
      <c r="E4154" s="32">
        <f>MONTH(FACTURACION[[#This Row],[MES]]&amp;1)</f>
        <v>3</v>
      </c>
      <c r="F4154" s="223">
        <f>DATE(FACTURACION[[#This Row],[AÑO]],FACTURACION[[#This Row],[Mes numero]],1)</f>
        <v>42795</v>
      </c>
      <c r="G4154" s="161">
        <v>12688</v>
      </c>
      <c r="H4154" s="20">
        <v>800074033</v>
      </c>
      <c r="I4154" s="26" t="str">
        <f>+VLOOKUP(FACTURACION[[#This Row],[NIT]],TABLACLIENTE,2,FALSE)</f>
        <v>COMPAÑIAS ASOCIADAS DE GAS S.A. E.S.P (ASOGAS SA ESP)</v>
      </c>
      <c r="J4154" s="26" t="s">
        <v>599</v>
      </c>
      <c r="K4154" s="12" t="str">
        <f>+VLOOKUP(FACTURACION[[#This Row],[REFERENCIA]],CODINV,2,FALSE)</f>
        <v>ORIFICE VALVE 1/2" THE ALUMINUM ORIFICE WILL BE DYED ORANGE.</v>
      </c>
      <c r="L4154" s="12" t="str">
        <f>IF(VLOOKUP(FACTURACION[[#This Row],[REFERENCIA]],CODINV,3,FALSE)=0,"",VLOOKUP(FACTURACION[[#This Row],[REFERENCIA]],CODINV,3,FALSE))</f>
        <v>72494P025</v>
      </c>
      <c r="M4154" s="12" t="str">
        <f>+VLOOKUP(FACTURACION[[#This Row],[REFERENCIA]],CODINV,4,FALSE)</f>
        <v>REPUESTOS Y ACCESORIOS</v>
      </c>
      <c r="N4154" s="12" t="str">
        <f>+VLOOKUP(FACTURACION[[#This Row],[REFERENCIA]],CODINV,5,FALSE)</f>
        <v>HONEYWELL</v>
      </c>
      <c r="O4154" s="3">
        <v>1</v>
      </c>
      <c r="P4154" s="31">
        <v>15000</v>
      </c>
      <c r="Q4154" s="24">
        <f>+FACTURACION[[#This Row],[CANTIDAD]]*FACTURACION[[#This Row],[VR UNITARIO]]/1000</f>
        <v>15</v>
      </c>
      <c r="R4154" s="3" t="str">
        <f>+VLOOKUP(FACTURACION[[#This Row],[NIT]],TABLACLIENTE,5,FALSE)</f>
        <v>MOSQUERA</v>
      </c>
    </row>
    <row r="4155" spans="3:18">
      <c r="C4155" s="29">
        <v>2017</v>
      </c>
      <c r="D4155" s="32" t="s">
        <v>268</v>
      </c>
      <c r="E4155" s="32">
        <f>MONTH(FACTURACION[[#This Row],[MES]]&amp;1)</f>
        <v>3</v>
      </c>
      <c r="F4155" s="223">
        <f>DATE(FACTURACION[[#This Row],[AÑO]],FACTURACION[[#This Row],[Mes numero]],1)</f>
        <v>42795</v>
      </c>
      <c r="G4155" s="161">
        <v>12689</v>
      </c>
      <c r="H4155" s="20">
        <v>860033633</v>
      </c>
      <c r="I4155" s="26" t="str">
        <f>+VLOOKUP(FACTURACION[[#This Row],[NIT]],TABLACLIENTE,2,FALSE)</f>
        <v>RAYOGAS S.A. E.S.P.</v>
      </c>
      <c r="J4155" s="26" t="s">
        <v>599</v>
      </c>
      <c r="K4155" s="12" t="str">
        <f>+VLOOKUP(FACTURACION[[#This Row],[REFERENCIA]],CODINV,2,FALSE)</f>
        <v>ORIFICE VALVE 1/2" THE ALUMINUM ORIFICE WILL BE DYED ORANGE.</v>
      </c>
      <c r="L4155" s="12" t="str">
        <f>IF(VLOOKUP(FACTURACION[[#This Row],[REFERENCIA]],CODINV,3,FALSE)=0,"",VLOOKUP(FACTURACION[[#This Row],[REFERENCIA]],CODINV,3,FALSE))</f>
        <v>72494P025</v>
      </c>
      <c r="M4155" s="12" t="str">
        <f>+VLOOKUP(FACTURACION[[#This Row],[REFERENCIA]],CODINV,4,FALSE)</f>
        <v>REPUESTOS Y ACCESORIOS</v>
      </c>
      <c r="N4155" s="12" t="str">
        <f>+VLOOKUP(FACTURACION[[#This Row],[REFERENCIA]],CODINV,5,FALSE)</f>
        <v>HONEYWELL</v>
      </c>
      <c r="O4155" s="3">
        <v>2</v>
      </c>
      <c r="P4155" s="31">
        <v>15000</v>
      </c>
      <c r="Q4155" s="24">
        <f>+FACTURACION[[#This Row],[CANTIDAD]]*FACTURACION[[#This Row],[VR UNITARIO]]/1000</f>
        <v>30</v>
      </c>
      <c r="R4155" s="3" t="str">
        <f>+VLOOKUP(FACTURACION[[#This Row],[NIT]],TABLACLIENTE,5,FALSE)</f>
        <v>BOGOTÁ D.C.</v>
      </c>
    </row>
    <row r="4156" spans="3:18">
      <c r="C4156" s="29">
        <v>2017</v>
      </c>
      <c r="D4156" s="32" t="s">
        <v>268</v>
      </c>
      <c r="E4156" s="32">
        <f>MONTH(FACTURACION[[#This Row],[MES]]&amp;1)</f>
        <v>3</v>
      </c>
      <c r="F4156" s="223">
        <f>DATE(FACTURACION[[#This Row],[AÑO]],FACTURACION[[#This Row],[Mes numero]],1)</f>
        <v>42795</v>
      </c>
      <c r="G4156" s="161">
        <v>12699</v>
      </c>
      <c r="H4156" s="20">
        <v>800167643</v>
      </c>
      <c r="I4156" s="26" t="str">
        <f>+VLOOKUP(FACTURACION[[#This Row],[NIT]],TABLACLIENTE,2,FALSE)</f>
        <v>GASES DE OCCIDENTE S.A. E.S.P. (GDO)</v>
      </c>
      <c r="J4156" s="26" t="s">
        <v>132</v>
      </c>
      <c r="K4156" s="12" t="str">
        <f>+VLOOKUP(FACTURACION[[#This Row],[REFERENCIA]],CODINV,2,FALSE)</f>
        <v>KIT REPARACION BUNA N 80</v>
      </c>
      <c r="L4156" s="12" t="str">
        <f>IF(VLOOKUP(FACTURACION[[#This Row],[REFERENCIA]],CODINV,3,FALSE)=0,"",VLOOKUP(FACTURACION[[#This Row],[REFERENCIA]],CODINV,3,FALSE))</f>
        <v>73914K010</v>
      </c>
      <c r="M4156" s="12" t="str">
        <f>+VLOOKUP(FACTURACION[[#This Row],[REFERENCIA]],CODINV,4,FALSE)</f>
        <v>REPUESTOS Y ACCESORIOS</v>
      </c>
      <c r="N4156" s="12" t="str">
        <f>+VLOOKUP(FACTURACION[[#This Row],[REFERENCIA]],CODINV,5,FALSE)</f>
        <v>HONEYWELL</v>
      </c>
      <c r="O4156" s="3">
        <v>50</v>
      </c>
      <c r="P4156" s="31">
        <v>104578</v>
      </c>
      <c r="Q4156" s="24">
        <f>+FACTURACION[[#This Row],[CANTIDAD]]*FACTURACION[[#This Row],[VR UNITARIO]]/1000</f>
        <v>5228.8999999999996</v>
      </c>
      <c r="R4156" s="3" t="str">
        <f>+VLOOKUP(FACTURACION[[#This Row],[NIT]],TABLACLIENTE,5,FALSE)</f>
        <v>CALI</v>
      </c>
    </row>
    <row r="4157" spans="3:18">
      <c r="C4157" s="29">
        <v>2017</v>
      </c>
      <c r="D4157" s="32" t="s">
        <v>268</v>
      </c>
      <c r="E4157" s="32">
        <f>MONTH(FACTURACION[[#This Row],[MES]]&amp;1)</f>
        <v>3</v>
      </c>
      <c r="F4157" s="223">
        <f>DATE(FACTURACION[[#This Row],[AÑO]],FACTURACION[[#This Row],[Mes numero]],1)</f>
        <v>42795</v>
      </c>
      <c r="G4157" s="161">
        <v>12690</v>
      </c>
      <c r="H4157" s="20">
        <v>860510723</v>
      </c>
      <c r="I4157" s="26" t="str">
        <f>+VLOOKUP(FACTURACION[[#This Row],[NIT]],TABLACLIENTE,2,FALSE)</f>
        <v>SAENA DE COLOMBIA S.A.</v>
      </c>
      <c r="J4157" s="26" t="s">
        <v>632</v>
      </c>
      <c r="K4157" s="12" t="str">
        <f>+VLOOKUP(FACTURACION[[#This Row],[REFERENCIA]],CODINV,2,FALSE)</f>
        <v>RESORTE 13-16 WC AZUL - BLANCO</v>
      </c>
      <c r="L4157" s="12" t="str">
        <f>IF(VLOOKUP(FACTURACION[[#This Row],[REFERENCIA]],CODINV,3,FALSE)=0,"",VLOOKUP(FACTURACION[[#This Row],[REFERENCIA]],CODINV,3,FALSE))</f>
        <v>70017P140</v>
      </c>
      <c r="M4157" s="12" t="str">
        <f>+VLOOKUP(FACTURACION[[#This Row],[REFERENCIA]],CODINV,4,FALSE)</f>
        <v>REPUESTOS Y ACCESORIOS</v>
      </c>
      <c r="N4157" s="12" t="str">
        <f>+VLOOKUP(FACTURACION[[#This Row],[REFERENCIA]],CODINV,5,FALSE)</f>
        <v>HONEYWELL</v>
      </c>
      <c r="O4157" s="3">
        <v>2</v>
      </c>
      <c r="P4157" s="31">
        <v>12000</v>
      </c>
      <c r="Q4157" s="24">
        <f>+FACTURACION[[#This Row],[CANTIDAD]]*FACTURACION[[#This Row],[VR UNITARIO]]/1000</f>
        <v>24</v>
      </c>
      <c r="R4157" s="3" t="str">
        <f>+VLOOKUP(FACTURACION[[#This Row],[NIT]],TABLACLIENTE,5,FALSE)</f>
        <v>BOGOTÁ D.C.</v>
      </c>
    </row>
    <row r="4158" spans="3:18">
      <c r="C4158" s="29">
        <v>2017</v>
      </c>
      <c r="D4158" s="32" t="s">
        <v>268</v>
      </c>
      <c r="E4158" s="32">
        <f>MONTH(FACTURACION[[#This Row],[MES]]&amp;1)</f>
        <v>3</v>
      </c>
      <c r="F4158" s="223">
        <f>DATE(FACTURACION[[#This Row],[AÑO]],FACTURACION[[#This Row],[Mes numero]],1)</f>
        <v>42795</v>
      </c>
      <c r="G4158" s="161">
        <v>12700</v>
      </c>
      <c r="H4158" s="20">
        <v>800170118</v>
      </c>
      <c r="I4158" s="26" t="str">
        <f>+VLOOKUP(FACTURACION[[#This Row],[NIT]],TABLACLIENTE,2,FALSE)</f>
        <v>PROMOTORA DE GASES DEL SUR S A E S P (PROGASUR S.A. E.S.P.)</v>
      </c>
      <c r="J4158" s="26" t="s">
        <v>732</v>
      </c>
      <c r="K4158" s="12" t="str">
        <f>+VLOOKUP(FACTURACION[[#This Row],[REFERENCIA]],CODINV,2,FALSE)</f>
        <v>MANGA 4" S600 H7</v>
      </c>
      <c r="L4158" s="12" t="str">
        <f>IF(VLOOKUP(FACTURACION[[#This Row],[REFERENCIA]],CODINV,3,FALSE)=0,"",VLOOKUP(FACTURACION[[#This Row],[REFERENCIA]],CODINV,3,FALSE))</f>
        <v>73677P003</v>
      </c>
      <c r="M4158" s="12" t="str">
        <f>+VLOOKUP(FACTURACION[[#This Row],[REFERENCIA]],CODINV,4,FALSE)</f>
        <v>MANGAS</v>
      </c>
      <c r="N4158" s="12" t="str">
        <f>+VLOOKUP(FACTURACION[[#This Row],[REFERENCIA]],CODINV,5,FALSE)</f>
        <v>HONEYWELL</v>
      </c>
      <c r="O4158" s="3">
        <v>2</v>
      </c>
      <c r="P4158" s="31">
        <v>1558820</v>
      </c>
      <c r="Q4158" s="24">
        <f>+FACTURACION[[#This Row],[CANTIDAD]]*FACTURACION[[#This Row],[VR UNITARIO]]/1000</f>
        <v>3117.64</v>
      </c>
      <c r="R4158" s="3" t="str">
        <f>+VLOOKUP(FACTURACION[[#This Row],[NIT]],TABLACLIENTE,5,FALSE)</f>
        <v>BOGOTÁ D.C.</v>
      </c>
    </row>
    <row r="4159" spans="3:18">
      <c r="C4159" s="29">
        <v>2017</v>
      </c>
      <c r="D4159" s="32" t="s">
        <v>268</v>
      </c>
      <c r="E4159" s="32">
        <f>MONTH(FACTURACION[[#This Row],[MES]]&amp;1)</f>
        <v>3</v>
      </c>
      <c r="F4159" s="223">
        <f>DATE(FACTURACION[[#This Row],[AÑO]],FACTURACION[[#This Row],[Mes numero]],1)</f>
        <v>42795</v>
      </c>
      <c r="G4159" s="161">
        <v>12694</v>
      </c>
      <c r="H4159" s="20">
        <v>890101691</v>
      </c>
      <c r="I4159" s="26" t="str">
        <f>+VLOOKUP(FACTURACION[[#This Row],[NIT]],TABLACLIENTE,2,FALSE)</f>
        <v>GASES DEL CARIBE S.A.E.S.P. (GASCARIBE S.A E.S.P.)</v>
      </c>
      <c r="J4159" s="2" t="s">
        <v>1246</v>
      </c>
      <c r="K4159" s="12" t="str">
        <f>+VLOOKUP(FACTURACION[[#This Row],[REFERENCIA]],CODINV,2,FALSE)</f>
        <v>FILTRO CFR 1" 160 PSI 5 MIC</v>
      </c>
      <c r="L4159" s="12" t="str">
        <f>IF(VLOOKUP(FACTURACION[[#This Row],[REFERENCIA]],CODINV,3,FALSE)=0,"",VLOOKUP(FACTURACION[[#This Row],[REFERENCIA]],CODINV,3,FALSE))</f>
        <v>RQAA2AOA1A1</v>
      </c>
      <c r="M4159" s="12" t="str">
        <f>+VLOOKUP(FACTURACION[[#This Row],[REFERENCIA]],CODINV,4,FALSE)</f>
        <v>FILTROS</v>
      </c>
      <c r="N4159" s="12" t="str">
        <f>+VLOOKUP(FACTURACION[[#This Row],[REFERENCIA]],CODINV,5,FALSE)</f>
        <v>HONEYWELL</v>
      </c>
      <c r="O4159" s="3">
        <v>15</v>
      </c>
      <c r="P4159" s="31">
        <v>268017</v>
      </c>
      <c r="Q4159" s="24">
        <f>+FACTURACION[[#This Row],[CANTIDAD]]*FACTURACION[[#This Row],[VR UNITARIO]]/1000</f>
        <v>4020.2550000000001</v>
      </c>
      <c r="R4159" s="3" t="str">
        <f>+VLOOKUP(FACTURACION[[#This Row],[NIT]],TABLACLIENTE,5,FALSE)</f>
        <v>BARRANQUILLA</v>
      </c>
    </row>
    <row r="4160" spans="3:18">
      <c r="C4160" s="29">
        <v>2017</v>
      </c>
      <c r="D4160" s="32" t="s">
        <v>268</v>
      </c>
      <c r="E4160" s="32">
        <f>MONTH(FACTURACION[[#This Row],[MES]]&amp;1)</f>
        <v>3</v>
      </c>
      <c r="F4160" s="223">
        <f>DATE(FACTURACION[[#This Row],[AÑO]],FACTURACION[[#This Row],[Mes numero]],1)</f>
        <v>42795</v>
      </c>
      <c r="G4160" s="161">
        <v>12681</v>
      </c>
      <c r="H4160" s="20">
        <v>800074033</v>
      </c>
      <c r="I4160" s="26" t="str">
        <f>+VLOOKUP(FACTURACION[[#This Row],[NIT]],TABLACLIENTE,2,FALSE)</f>
        <v>COMPAÑIAS ASOCIADAS DE GAS S.A. E.S.P (ASOGAS SA ESP)</v>
      </c>
      <c r="J4160" s="26" t="s">
        <v>1004</v>
      </c>
      <c r="K4160" s="12" t="str">
        <f>+VLOOKUP(FACTURACION[[#This Row],[REFERENCIA]],CODINV,2,FALSE)</f>
        <v xml:space="preserve">ASESORIA INGENIERIA PEGASUS </v>
      </c>
      <c r="L4160" s="12" t="str">
        <f>IF(VLOOKUP(FACTURACION[[#This Row],[REFERENCIA]],CODINV,3,FALSE)=0,"",VLOOKUP(FACTURACION[[#This Row],[REFERENCIA]],CODINV,3,FALSE))</f>
        <v/>
      </c>
      <c r="M4160" s="12" t="str">
        <f>+VLOOKUP(FACTURACION[[#This Row],[REFERENCIA]],CODINV,4,FALSE)</f>
        <v>REPUESTOS Y ACCESORIOS</v>
      </c>
      <c r="N4160" s="12" t="str">
        <f>+VLOOKUP(FACTURACION[[#This Row],[REFERENCIA]],CODINV,5,FALSE)</f>
        <v>PEGASUS</v>
      </c>
      <c r="O4160" s="3">
        <v>3</v>
      </c>
      <c r="P4160" s="31">
        <v>316715</v>
      </c>
      <c r="Q4160" s="24">
        <f>+FACTURACION[[#This Row],[CANTIDAD]]*FACTURACION[[#This Row],[VR UNITARIO]]/1000</f>
        <v>950.14499999999998</v>
      </c>
      <c r="R4160" s="3" t="str">
        <f>+VLOOKUP(FACTURACION[[#This Row],[NIT]],TABLACLIENTE,5,FALSE)</f>
        <v>MOSQUERA</v>
      </c>
    </row>
    <row r="4161" spans="3:18">
      <c r="C4161" s="29">
        <v>2017</v>
      </c>
      <c r="D4161" s="32" t="s">
        <v>268</v>
      </c>
      <c r="E4161" s="32">
        <f>MONTH(FACTURACION[[#This Row],[MES]]&amp;1)</f>
        <v>3</v>
      </c>
      <c r="F4161" s="223">
        <f>DATE(FACTURACION[[#This Row],[AÑO]],FACTURACION[[#This Row],[Mes numero]],1)</f>
        <v>42795</v>
      </c>
      <c r="G4161" s="161">
        <v>12682</v>
      </c>
      <c r="H4161" s="20">
        <v>890908643</v>
      </c>
      <c r="I4161" s="26" t="str">
        <f>+VLOOKUP(FACTURACION[[#This Row],[NIT]],TABLACLIENTE,2,FALSE)</f>
        <v>GASES DE ANTIOQUIA S.A. E.S.P.  (GAS ANTIOQUIA S.A. E.S.P.)</v>
      </c>
      <c r="J4161" s="26" t="s">
        <v>258</v>
      </c>
      <c r="K4161" s="12" t="str">
        <f>+VLOOKUP(FACTURACION[[#This Row],[REFERENCIA]],CODINV,2,FALSE)</f>
        <v>LICENCIA PREMIUM TROYA III</v>
      </c>
      <c r="L4161" s="12" t="str">
        <f>IF(VLOOKUP(FACTURACION[[#This Row],[REFERENCIA]],CODINV,3,FALSE)=0,"",VLOOKUP(FACTURACION[[#This Row],[REFERENCIA]],CODINV,3,FALSE))</f>
        <v>720370001YY</v>
      </c>
      <c r="M4161" s="12" t="str">
        <f>+VLOOKUP(FACTURACION[[#This Row],[REFERENCIA]],CODINV,4,FALSE)</f>
        <v>REPUESTOS Y ACCESORIOS</v>
      </c>
      <c r="N4161" s="12" t="str">
        <f>+VLOOKUP(FACTURACION[[#This Row],[REFERENCIA]],CODINV,5,FALSE)</f>
        <v>RED SEAL MEASUREMENT</v>
      </c>
      <c r="O4161" s="3">
        <v>2</v>
      </c>
      <c r="P4161" s="31">
        <v>1192164</v>
      </c>
      <c r="Q4161" s="24">
        <f>+FACTURACION[[#This Row],[CANTIDAD]]*FACTURACION[[#This Row],[VR UNITARIO]]/1000</f>
        <v>2384.328</v>
      </c>
      <c r="R4161" s="3" t="str">
        <f>+VLOOKUP(FACTURACION[[#This Row],[NIT]],TABLACLIENTE,5,FALSE)</f>
        <v>MEDELLIN</v>
      </c>
    </row>
    <row r="4162" spans="3:18">
      <c r="C4162" s="29">
        <v>2017</v>
      </c>
      <c r="D4162" s="32" t="s">
        <v>268</v>
      </c>
      <c r="E4162" s="32">
        <f>MONTH(FACTURACION[[#This Row],[MES]]&amp;1)</f>
        <v>3</v>
      </c>
      <c r="F4162" s="223">
        <f>DATE(FACTURACION[[#This Row],[AÑO]],FACTURACION[[#This Row],[Mes numero]],1)</f>
        <v>42795</v>
      </c>
      <c r="G4162" s="161">
        <v>12704</v>
      </c>
      <c r="H4162" s="20">
        <v>800074033</v>
      </c>
      <c r="I4162" s="26" t="str">
        <f>+VLOOKUP(FACTURACION[[#This Row],[NIT]],TABLACLIENTE,2,FALSE)</f>
        <v>COMPAÑIAS ASOCIADAS DE GAS S.A. E.S.P (ASOGAS SA ESP)</v>
      </c>
      <c r="J4162" s="26" t="s">
        <v>258</v>
      </c>
      <c r="K4162" s="12" t="str">
        <f>+VLOOKUP(FACTURACION[[#This Row],[REFERENCIA]],CODINV,2,FALSE)</f>
        <v>LICENCIA PREMIUM TROYA III</v>
      </c>
      <c r="L4162" s="12" t="str">
        <f>IF(VLOOKUP(FACTURACION[[#This Row],[REFERENCIA]],CODINV,3,FALSE)=0,"",VLOOKUP(FACTURACION[[#This Row],[REFERENCIA]],CODINV,3,FALSE))</f>
        <v>720370001YY</v>
      </c>
      <c r="M4162" s="12" t="str">
        <f>+VLOOKUP(FACTURACION[[#This Row],[REFERENCIA]],CODINV,4,FALSE)</f>
        <v>REPUESTOS Y ACCESORIOS</v>
      </c>
      <c r="N4162" s="12" t="str">
        <f>+VLOOKUP(FACTURACION[[#This Row],[REFERENCIA]],CODINV,5,FALSE)</f>
        <v>RED SEAL MEASUREMENT</v>
      </c>
      <c r="O4162" s="3">
        <v>4</v>
      </c>
      <c r="P4162" s="31">
        <v>164573</v>
      </c>
      <c r="Q4162" s="24">
        <f>+FACTURACION[[#This Row],[CANTIDAD]]*FACTURACION[[#This Row],[VR UNITARIO]]/1000</f>
        <v>658.29200000000003</v>
      </c>
      <c r="R4162" s="3" t="str">
        <f>+VLOOKUP(FACTURACION[[#This Row],[NIT]],TABLACLIENTE,5,FALSE)</f>
        <v>MOSQUERA</v>
      </c>
    </row>
    <row r="4163" spans="3:18">
      <c r="C4163" s="29">
        <v>2017</v>
      </c>
      <c r="D4163" s="32" t="s">
        <v>268</v>
      </c>
      <c r="E4163" s="32">
        <f>MONTH(FACTURACION[[#This Row],[MES]]&amp;1)</f>
        <v>3</v>
      </c>
      <c r="F4163" s="223">
        <f>DATE(FACTURACION[[#This Row],[AÑO]],FACTURACION[[#This Row],[Mes numero]],1)</f>
        <v>42795</v>
      </c>
      <c r="G4163" s="161">
        <v>12678</v>
      </c>
      <c r="H4163" s="20">
        <v>800074033</v>
      </c>
      <c r="I4163" s="26" t="str">
        <f>+VLOOKUP(FACTURACION[[#This Row],[NIT]],TABLACLIENTE,2,FALSE)</f>
        <v>COMPAÑIAS ASOCIADAS DE GAS S.A. E.S.P (ASOGAS SA ESP)</v>
      </c>
      <c r="J4163" s="26" t="s">
        <v>259</v>
      </c>
      <c r="K4163" s="12" t="str">
        <f>+VLOOKUP(FACTURACION[[#This Row],[REFERENCIA]],CODINV,2,FALSE)</f>
        <v>KIT CONVERSION TROYA III</v>
      </c>
      <c r="L4163" s="12" t="str">
        <f>IF(VLOOKUP(FACTURACION[[#This Row],[REFERENCIA]],CODINV,3,FALSE)=0,"",VLOOKUP(FACTURACION[[#This Row],[REFERENCIA]],CODINV,3,FALSE))</f>
        <v>72-037-001YY</v>
      </c>
      <c r="M4163" s="12" t="str">
        <f>+VLOOKUP(FACTURACION[[#This Row],[REFERENCIA]],CODINV,4,FALSE)</f>
        <v>REPUESTOS Y ACCESORIOS</v>
      </c>
      <c r="N4163" s="12" t="str">
        <f>+VLOOKUP(FACTURACION[[#This Row],[REFERENCIA]],CODINV,5,FALSE)</f>
        <v>RED SEAL MEASUREMENT</v>
      </c>
      <c r="O4163" s="3">
        <v>4</v>
      </c>
      <c r="P4163" s="31">
        <v>1750000</v>
      </c>
      <c r="Q4163" s="24">
        <f>+FACTURACION[[#This Row],[CANTIDAD]]*FACTURACION[[#This Row],[VR UNITARIO]]/1000</f>
        <v>7000</v>
      </c>
      <c r="R4163" s="3" t="str">
        <f>+VLOOKUP(FACTURACION[[#This Row],[NIT]],TABLACLIENTE,5,FALSE)</f>
        <v>MOSQUERA</v>
      </c>
    </row>
    <row r="4164" spans="3:18">
      <c r="C4164" s="29">
        <v>2017</v>
      </c>
      <c r="D4164" s="32" t="s">
        <v>268</v>
      </c>
      <c r="E4164" s="32">
        <f>MONTH(FACTURACION[[#This Row],[MES]]&amp;1)</f>
        <v>3</v>
      </c>
      <c r="F4164" s="223">
        <f>DATE(FACTURACION[[#This Row],[AÑO]],FACTURACION[[#This Row],[Mes numero]],1)</f>
        <v>42795</v>
      </c>
      <c r="G4164" s="161">
        <v>12703</v>
      </c>
      <c r="H4164" s="20">
        <v>800074033</v>
      </c>
      <c r="I4164" s="26" t="str">
        <f>+VLOOKUP(FACTURACION[[#This Row],[NIT]],TABLACLIENTE,2,FALSE)</f>
        <v>COMPAÑIAS ASOCIADAS DE GAS S.A. E.S.P (ASOGAS SA ESP)</v>
      </c>
      <c r="J4164" s="26" t="s">
        <v>259</v>
      </c>
      <c r="K4164" s="12" t="str">
        <f>+VLOOKUP(FACTURACION[[#This Row],[REFERENCIA]],CODINV,2,FALSE)</f>
        <v>KIT CONVERSION TROYA III</v>
      </c>
      <c r="L4164" s="12" t="str">
        <f>IF(VLOOKUP(FACTURACION[[#This Row],[REFERENCIA]],CODINV,3,FALSE)=0,"",VLOOKUP(FACTURACION[[#This Row],[REFERENCIA]],CODINV,3,FALSE))</f>
        <v>72-037-001YY</v>
      </c>
      <c r="M4164" s="12" t="str">
        <f>+VLOOKUP(FACTURACION[[#This Row],[REFERENCIA]],CODINV,4,FALSE)</f>
        <v>REPUESTOS Y ACCESORIOS</v>
      </c>
      <c r="N4164" s="12" t="str">
        <f>+VLOOKUP(FACTURACION[[#This Row],[REFERENCIA]],CODINV,5,FALSE)</f>
        <v>RED SEAL MEASUREMENT</v>
      </c>
      <c r="O4164" s="3">
        <v>3</v>
      </c>
      <c r="P4164" s="31">
        <v>1750000</v>
      </c>
      <c r="Q4164" s="24">
        <f>+FACTURACION[[#This Row],[CANTIDAD]]*FACTURACION[[#This Row],[VR UNITARIO]]/1000</f>
        <v>5250</v>
      </c>
      <c r="R4164" s="3" t="str">
        <f>+VLOOKUP(FACTURACION[[#This Row],[NIT]],TABLACLIENTE,5,FALSE)</f>
        <v>MOSQUERA</v>
      </c>
    </row>
    <row r="4165" spans="3:18">
      <c r="C4165" s="29">
        <v>2017</v>
      </c>
      <c r="D4165" s="32" t="s">
        <v>268</v>
      </c>
      <c r="E4165" s="32">
        <f>MONTH(FACTURACION[[#This Row],[MES]]&amp;1)</f>
        <v>3</v>
      </c>
      <c r="F4165" s="223">
        <f>DATE(FACTURACION[[#This Row],[AÑO]],FACTURACION[[#This Row],[Mes numero]],1)</f>
        <v>42795</v>
      </c>
      <c r="G4165" s="161">
        <v>12691</v>
      </c>
      <c r="H4165" s="20">
        <v>900621617</v>
      </c>
      <c r="I4165" s="26" t="str">
        <f>+VLOOKUP(FACTURACION[[#This Row],[NIT]],TABLACLIENTE,2,FALSE)</f>
        <v>TERMOTEC INGENIERIA S.A.S</v>
      </c>
      <c r="J4165" s="26" t="s">
        <v>45</v>
      </c>
      <c r="K4165" s="12" t="str">
        <f>+VLOOKUP(FACTURACION[[#This Row],[REFERENCIA]],CODINV,2,FALSE)</f>
        <v>REGULADOR  PRIMERA ETAPA</v>
      </c>
      <c r="L4165" s="12" t="str">
        <f>IF(VLOOKUP(FACTURACION[[#This Row],[REFERENCIA]],CODINV,3,FALSE)=0,"",VLOOKUP(FACTURACION[[#This Row],[REFERENCIA]],CODINV,3,FALSE))</f>
        <v>1584VN</v>
      </c>
      <c r="M4165" s="12" t="str">
        <f>+VLOOKUP(FACTURACION[[#This Row],[REFERENCIA]],CODINV,4,FALSE)</f>
        <v>REGULADORES</v>
      </c>
      <c r="N4165" s="12" t="str">
        <f>+VLOOKUP(FACTURACION[[#This Row],[REFERENCIA]],CODINV,5,FALSE)</f>
        <v>REGO</v>
      </c>
      <c r="O4165" s="3">
        <v>1</v>
      </c>
      <c r="P4165" s="31">
        <v>340000</v>
      </c>
      <c r="Q4165" s="24">
        <f>+FACTURACION[[#This Row],[CANTIDAD]]*FACTURACION[[#This Row],[VR UNITARIO]]/1000</f>
        <v>340</v>
      </c>
      <c r="R4165" s="3" t="str">
        <f>+VLOOKUP(FACTURACION[[#This Row],[NIT]],TABLACLIENTE,5,FALSE)</f>
        <v>BOGOTÁ D.C.</v>
      </c>
    </row>
    <row r="4166" spans="3:18">
      <c r="C4166" s="29">
        <v>2017</v>
      </c>
      <c r="D4166" s="32" t="s">
        <v>268</v>
      </c>
      <c r="E4166" s="32">
        <f>MONTH(FACTURACION[[#This Row],[MES]]&amp;1)</f>
        <v>3</v>
      </c>
      <c r="F4166" s="223">
        <f>DATE(FACTURACION[[#This Row],[AÑO]],FACTURACION[[#This Row],[Mes numero]],1)</f>
        <v>42795</v>
      </c>
      <c r="G4166" s="161">
        <v>12723</v>
      </c>
      <c r="H4166" s="20">
        <v>860510723</v>
      </c>
      <c r="I4166" s="26" t="str">
        <f>+VLOOKUP(FACTURACION[[#This Row],[NIT]],TABLACLIENTE,2,FALSE)</f>
        <v>SAENA DE COLOMBIA S.A.</v>
      </c>
      <c r="J4166" s="26" t="s">
        <v>223</v>
      </c>
      <c r="K4166" s="12" t="str">
        <f>+VLOOKUP(FACTURACION[[#This Row],[REFERENCIA]],CODINV,2,FALSE)</f>
        <v>REGULADOR ALTA PRESION 3/4" 3-30</v>
      </c>
      <c r="L4166" s="12" t="str">
        <f>IF(VLOOKUP(FACTURACION[[#This Row],[REFERENCIA]],CODINV,3,FALSE)=0,"",VLOOKUP(FACTURACION[[#This Row],[REFERENCIA]],CODINV,3,FALSE))</f>
        <v>1586VN</v>
      </c>
      <c r="M4166" s="12" t="str">
        <f>+VLOOKUP(FACTURACION[[#This Row],[REFERENCIA]],CODINV,4,FALSE)</f>
        <v>REGULADORES</v>
      </c>
      <c r="N4166" s="12" t="str">
        <f>+VLOOKUP(FACTURACION[[#This Row],[REFERENCIA]],CODINV,5,FALSE)</f>
        <v>REGO</v>
      </c>
      <c r="O4166" s="3">
        <v>1</v>
      </c>
      <c r="P4166" s="31">
        <v>390600</v>
      </c>
      <c r="Q4166" s="24">
        <f>+FACTURACION[[#This Row],[CANTIDAD]]*FACTURACION[[#This Row],[VR UNITARIO]]/1000</f>
        <v>390.6</v>
      </c>
      <c r="R4166" s="3" t="str">
        <f>+VLOOKUP(FACTURACION[[#This Row],[NIT]],TABLACLIENTE,5,FALSE)</f>
        <v>BOGOTÁ D.C.</v>
      </c>
    </row>
    <row r="4167" spans="3:18">
      <c r="C4167" s="29">
        <v>2017</v>
      </c>
      <c r="D4167" s="32" t="s">
        <v>268</v>
      </c>
      <c r="E4167" s="32">
        <f>MONTH(FACTURACION[[#This Row],[MES]]&amp;1)</f>
        <v>3</v>
      </c>
      <c r="F4167" s="223">
        <f>DATE(FACTURACION[[#This Row],[AÑO]],FACTURACION[[#This Row],[Mes numero]],1)</f>
        <v>42795</v>
      </c>
      <c r="G4167" s="161">
        <v>12737</v>
      </c>
      <c r="H4167" s="20">
        <v>800074033</v>
      </c>
      <c r="I4167" s="26" t="str">
        <f>+VLOOKUP(FACTURACION[[#This Row],[NIT]],TABLACLIENTE,2,FALSE)</f>
        <v>COMPAÑIAS ASOCIADAS DE GAS S.A. E.S.P (ASOGAS SA ESP)</v>
      </c>
      <c r="J4167" s="26" t="s">
        <v>383</v>
      </c>
      <c r="K4167" s="12" t="str">
        <f>+VLOOKUP(FACTURACION[[#This Row],[REFERENCIA]],CODINV,2,FALSE)</f>
        <v>MANOMETRO BAJA PRESION</v>
      </c>
      <c r="L4167" s="12" t="str">
        <f>IF(VLOOKUP(FACTURACION[[#This Row],[REFERENCIA]],CODINV,3,FALSE)=0,"",VLOOKUP(FACTURACION[[#This Row],[REFERENCIA]],CODINV,3,FALSE))</f>
        <v>2434A</v>
      </c>
      <c r="M4167" s="12" t="str">
        <f>+VLOOKUP(FACTURACION[[#This Row],[REFERENCIA]],CODINV,4,FALSE)</f>
        <v>MEDIDORES</v>
      </c>
      <c r="N4167" s="12" t="str">
        <f>+VLOOKUP(FACTURACION[[#This Row],[REFERENCIA]],CODINV,5,FALSE)</f>
        <v>REGO</v>
      </c>
      <c r="O4167" s="3">
        <v>1</v>
      </c>
      <c r="P4167" s="31">
        <v>120000</v>
      </c>
      <c r="Q4167" s="24">
        <f>+FACTURACION[[#This Row],[CANTIDAD]]*FACTURACION[[#This Row],[VR UNITARIO]]/1000</f>
        <v>120</v>
      </c>
      <c r="R4167" s="3" t="str">
        <f>+VLOOKUP(FACTURACION[[#This Row],[NIT]],TABLACLIENTE,5,FALSE)</f>
        <v>MOSQUERA</v>
      </c>
    </row>
    <row r="4168" spans="3:18">
      <c r="C4168" s="29">
        <v>2017</v>
      </c>
      <c r="D4168" s="32" t="s">
        <v>268</v>
      </c>
      <c r="E4168" s="32">
        <f>MONTH(FACTURACION[[#This Row],[MES]]&amp;1)</f>
        <v>3</v>
      </c>
      <c r="F4168" s="223">
        <f>DATE(FACTURACION[[#This Row],[AÑO]],FACTURACION[[#This Row],[Mes numero]],1)</f>
        <v>42795</v>
      </c>
      <c r="G4168" s="161">
        <v>12735</v>
      </c>
      <c r="H4168" s="20">
        <v>900950504</v>
      </c>
      <c r="I4168" s="26" t="str">
        <f>+VLOOKUP(FACTURACION[[#This Row],[NIT]],TABLACLIENTE,2,FALSE)</f>
        <v>DAMASA DE COLOMBIA S A S</v>
      </c>
      <c r="J4168" s="26" t="s">
        <v>393</v>
      </c>
      <c r="K4168" s="12" t="str">
        <f>+VLOOKUP(FACTURACION[[#This Row],[REFERENCIA]],CODINV,2,FALSE)</f>
        <v>REGULADOR 1/4" PRIMERA ETAPA 10-30 PSI</v>
      </c>
      <c r="L4168" s="12" t="str">
        <f>IF(VLOOKUP(FACTURACION[[#This Row],[REFERENCIA]],CODINV,3,FALSE)=0,"",VLOOKUP(FACTURACION[[#This Row],[REFERENCIA]],CODINV,3,FALSE))</f>
        <v>597FB</v>
      </c>
      <c r="M4168" s="12" t="str">
        <f>+VLOOKUP(FACTURACION[[#This Row],[REFERENCIA]],CODINV,4,FALSE)</f>
        <v>REGULADORES</v>
      </c>
      <c r="N4168" s="12" t="str">
        <f>+VLOOKUP(FACTURACION[[#This Row],[REFERENCIA]],CODINV,5,FALSE)</f>
        <v>REGO</v>
      </c>
      <c r="O4168" s="3">
        <v>1</v>
      </c>
      <c r="P4168" s="31">
        <v>55000</v>
      </c>
      <c r="Q4168" s="24">
        <f>+FACTURACION[[#This Row],[CANTIDAD]]*FACTURACION[[#This Row],[VR UNITARIO]]/1000</f>
        <v>55</v>
      </c>
      <c r="R4168" s="3" t="str">
        <f>+VLOOKUP(FACTURACION[[#This Row],[NIT]],TABLACLIENTE,5,FALSE)</f>
        <v>BOGOTÁ D.C.</v>
      </c>
    </row>
    <row r="4169" spans="3:18">
      <c r="C4169" s="29">
        <v>2017</v>
      </c>
      <c r="D4169" s="32" t="s">
        <v>268</v>
      </c>
      <c r="E4169" s="32">
        <f>MONTH(FACTURACION[[#This Row],[MES]]&amp;1)</f>
        <v>3</v>
      </c>
      <c r="F4169" s="223">
        <f>DATE(FACTURACION[[#This Row],[AÑO]],FACTURACION[[#This Row],[Mes numero]],1)</f>
        <v>42795</v>
      </c>
      <c r="G4169" s="161">
        <v>12680</v>
      </c>
      <c r="H4169" s="20">
        <v>800074033</v>
      </c>
      <c r="I4169" s="26" t="str">
        <f>+VLOOKUP(FACTURACION[[#This Row],[NIT]],TABLACLIENTE,2,FALSE)</f>
        <v>COMPAÑIAS ASOCIADAS DE GAS S.A. E.S.P (ASOGAS SA ESP)</v>
      </c>
      <c r="J4169" s="26" t="s">
        <v>394</v>
      </c>
      <c r="K4169" s="12" t="str">
        <f>+VLOOKUP(FACTURACION[[#This Row],[REFERENCIA]],CODINV,2,FALSE)</f>
        <v>REGULADOR 1/2" PRIMERA ETAPA 10 PSI</v>
      </c>
      <c r="L4169" s="12" t="str">
        <f>IF(VLOOKUP(FACTURACION[[#This Row],[REFERENCIA]],CODINV,3,FALSE)=0,"",VLOOKUP(FACTURACION[[#This Row],[REFERENCIA]],CODINV,3,FALSE))</f>
        <v>LV4403TR4</v>
      </c>
      <c r="M4169" s="12" t="str">
        <f>+VLOOKUP(FACTURACION[[#This Row],[REFERENCIA]],CODINV,4,FALSE)</f>
        <v>REGULADORES</v>
      </c>
      <c r="N4169" s="12" t="str">
        <f>+VLOOKUP(FACTURACION[[#This Row],[REFERENCIA]],CODINV,5,FALSE)</f>
        <v>REGO</v>
      </c>
      <c r="O4169" s="3">
        <v>1</v>
      </c>
      <c r="P4169" s="31">
        <v>115000</v>
      </c>
      <c r="Q4169" s="24">
        <f>+FACTURACION[[#This Row],[CANTIDAD]]*FACTURACION[[#This Row],[VR UNITARIO]]/1000</f>
        <v>115</v>
      </c>
      <c r="R4169" s="3" t="str">
        <f>+VLOOKUP(FACTURACION[[#This Row],[NIT]],TABLACLIENTE,5,FALSE)</f>
        <v>MOSQUERA</v>
      </c>
    </row>
    <row r="4170" spans="3:18">
      <c r="C4170" s="29">
        <v>2017</v>
      </c>
      <c r="D4170" s="32" t="s">
        <v>268</v>
      </c>
      <c r="E4170" s="32">
        <f>MONTH(FACTURACION[[#This Row],[MES]]&amp;1)</f>
        <v>3</v>
      </c>
      <c r="F4170" s="223">
        <f>DATE(FACTURACION[[#This Row],[AÑO]],FACTURACION[[#This Row],[Mes numero]],1)</f>
        <v>42795</v>
      </c>
      <c r="G4170" s="161">
        <v>12701</v>
      </c>
      <c r="H4170" s="20">
        <v>800074033</v>
      </c>
      <c r="I4170" s="26" t="str">
        <f>+VLOOKUP(FACTURACION[[#This Row],[NIT]],TABLACLIENTE,2,FALSE)</f>
        <v>COMPAÑIAS ASOCIADAS DE GAS S.A. E.S.P (ASOGAS SA ESP)</v>
      </c>
      <c r="J4170" s="26" t="s">
        <v>394</v>
      </c>
      <c r="K4170" s="12" t="str">
        <f>+VLOOKUP(FACTURACION[[#This Row],[REFERENCIA]],CODINV,2,FALSE)</f>
        <v>REGULADOR 1/2" PRIMERA ETAPA 10 PSI</v>
      </c>
      <c r="L4170" s="12" t="str">
        <f>IF(VLOOKUP(FACTURACION[[#This Row],[REFERENCIA]],CODINV,3,FALSE)=0,"",VLOOKUP(FACTURACION[[#This Row],[REFERENCIA]],CODINV,3,FALSE))</f>
        <v>LV4403TR4</v>
      </c>
      <c r="M4170" s="12" t="str">
        <f>+VLOOKUP(FACTURACION[[#This Row],[REFERENCIA]],CODINV,4,FALSE)</f>
        <v>REGULADORES</v>
      </c>
      <c r="N4170" s="12" t="str">
        <f>+VLOOKUP(FACTURACION[[#This Row],[REFERENCIA]],CODINV,5,FALSE)</f>
        <v>REGO</v>
      </c>
      <c r="O4170" s="3">
        <v>1</v>
      </c>
      <c r="P4170" s="31">
        <v>115000</v>
      </c>
      <c r="Q4170" s="24">
        <f>+FACTURACION[[#This Row],[CANTIDAD]]*FACTURACION[[#This Row],[VR UNITARIO]]/1000</f>
        <v>115</v>
      </c>
      <c r="R4170" s="3" t="str">
        <f>+VLOOKUP(FACTURACION[[#This Row],[NIT]],TABLACLIENTE,5,FALSE)</f>
        <v>MOSQUERA</v>
      </c>
    </row>
    <row r="4171" spans="3:18">
      <c r="C4171" s="29">
        <v>2017</v>
      </c>
      <c r="D4171" s="32" t="s">
        <v>268</v>
      </c>
      <c r="E4171" s="32">
        <f>MONTH(FACTURACION[[#This Row],[MES]]&amp;1)</f>
        <v>3</v>
      </c>
      <c r="F4171" s="223">
        <f>DATE(FACTURACION[[#This Row],[AÑO]],FACTURACION[[#This Row],[Mes numero]],1)</f>
        <v>42795</v>
      </c>
      <c r="G4171" s="161">
        <v>12721</v>
      </c>
      <c r="H4171" s="20">
        <v>800074033</v>
      </c>
      <c r="I4171" s="26" t="str">
        <f>+VLOOKUP(FACTURACION[[#This Row],[NIT]],TABLACLIENTE,2,FALSE)</f>
        <v>COMPAÑIAS ASOCIADAS DE GAS S.A. E.S.P (ASOGAS SA ESP)</v>
      </c>
      <c r="J4171" s="26" t="s">
        <v>394</v>
      </c>
      <c r="K4171" s="12" t="str">
        <f>+VLOOKUP(FACTURACION[[#This Row],[REFERENCIA]],CODINV,2,FALSE)</f>
        <v>REGULADOR 1/2" PRIMERA ETAPA 10 PSI</v>
      </c>
      <c r="L4171" s="12" t="str">
        <f>IF(VLOOKUP(FACTURACION[[#This Row],[REFERENCIA]],CODINV,3,FALSE)=0,"",VLOOKUP(FACTURACION[[#This Row],[REFERENCIA]],CODINV,3,FALSE))</f>
        <v>LV4403TR4</v>
      </c>
      <c r="M4171" s="12" t="str">
        <f>+VLOOKUP(FACTURACION[[#This Row],[REFERENCIA]],CODINV,4,FALSE)</f>
        <v>REGULADORES</v>
      </c>
      <c r="N4171" s="12" t="str">
        <f>+VLOOKUP(FACTURACION[[#This Row],[REFERENCIA]],CODINV,5,FALSE)</f>
        <v>REGO</v>
      </c>
      <c r="O4171" s="3">
        <v>1</v>
      </c>
      <c r="P4171" s="31">
        <v>115000</v>
      </c>
      <c r="Q4171" s="24">
        <f>+FACTURACION[[#This Row],[CANTIDAD]]*FACTURACION[[#This Row],[VR UNITARIO]]/1000</f>
        <v>115</v>
      </c>
      <c r="R4171" s="3" t="str">
        <f>+VLOOKUP(FACTURACION[[#This Row],[NIT]],TABLACLIENTE,5,FALSE)</f>
        <v>MOSQUERA</v>
      </c>
    </row>
    <row r="4172" spans="3:18">
      <c r="C4172" s="29">
        <v>2017</v>
      </c>
      <c r="D4172" s="32" t="s">
        <v>268</v>
      </c>
      <c r="E4172" s="32">
        <f>MONTH(FACTURACION[[#This Row],[MES]]&amp;1)</f>
        <v>3</v>
      </c>
      <c r="F4172" s="223">
        <f>DATE(FACTURACION[[#This Row],[AÑO]],FACTURACION[[#This Row],[Mes numero]],1)</f>
        <v>42795</v>
      </c>
      <c r="G4172" s="161">
        <v>12722</v>
      </c>
      <c r="H4172" s="20">
        <v>800074033</v>
      </c>
      <c r="I4172" s="26" t="str">
        <f>+VLOOKUP(FACTURACION[[#This Row],[NIT]],TABLACLIENTE,2,FALSE)</f>
        <v>COMPAÑIAS ASOCIADAS DE GAS S.A. E.S.P (ASOGAS SA ESP)</v>
      </c>
      <c r="J4172" s="26" t="s">
        <v>394</v>
      </c>
      <c r="K4172" s="12" t="str">
        <f>+VLOOKUP(FACTURACION[[#This Row],[REFERENCIA]],CODINV,2,FALSE)</f>
        <v>REGULADOR 1/2" PRIMERA ETAPA 10 PSI</v>
      </c>
      <c r="L4172" s="12" t="str">
        <f>IF(VLOOKUP(FACTURACION[[#This Row],[REFERENCIA]],CODINV,3,FALSE)=0,"",VLOOKUP(FACTURACION[[#This Row],[REFERENCIA]],CODINV,3,FALSE))</f>
        <v>LV4403TR4</v>
      </c>
      <c r="M4172" s="12" t="str">
        <f>+VLOOKUP(FACTURACION[[#This Row],[REFERENCIA]],CODINV,4,FALSE)</f>
        <v>REGULADORES</v>
      </c>
      <c r="N4172" s="12" t="str">
        <f>+VLOOKUP(FACTURACION[[#This Row],[REFERENCIA]],CODINV,5,FALSE)</f>
        <v>REGO</v>
      </c>
      <c r="O4172" s="3">
        <v>1</v>
      </c>
      <c r="P4172" s="31">
        <v>115000</v>
      </c>
      <c r="Q4172" s="24">
        <f>+FACTURACION[[#This Row],[CANTIDAD]]*FACTURACION[[#This Row],[VR UNITARIO]]/1000</f>
        <v>115</v>
      </c>
      <c r="R4172" s="3" t="str">
        <f>+VLOOKUP(FACTURACION[[#This Row],[NIT]],TABLACLIENTE,5,FALSE)</f>
        <v>MOSQUERA</v>
      </c>
    </row>
    <row r="4173" spans="3:18">
      <c r="C4173" s="29">
        <v>2017</v>
      </c>
      <c r="D4173" s="32" t="s">
        <v>268</v>
      </c>
      <c r="E4173" s="32">
        <f>MONTH(FACTURACION[[#This Row],[MES]]&amp;1)</f>
        <v>3</v>
      </c>
      <c r="F4173" s="223">
        <f>DATE(FACTURACION[[#This Row],[AÑO]],FACTURACION[[#This Row],[Mes numero]],1)</f>
        <v>42795</v>
      </c>
      <c r="G4173" s="161">
        <v>12726</v>
      </c>
      <c r="H4173" s="20">
        <v>830065383</v>
      </c>
      <c r="I4173" s="26" t="str">
        <f>+VLOOKUP(FACTURACION[[#This Row],[NIT]],TABLACLIENTE,2,FALSE)</f>
        <v>ALKENOS LTDA</v>
      </c>
      <c r="J4173" s="26" t="s">
        <v>35</v>
      </c>
      <c r="K4173" s="12" t="str">
        <f>+VLOOKUP(FACTURACION[[#This Row],[REFERENCIA]],CODINV,2,FALSE)</f>
        <v>REGULADOR 3/4"  PRIMERA ETAPA POL</v>
      </c>
      <c r="L4173" s="12" t="str">
        <f>IF(VLOOKUP(FACTURACION[[#This Row],[REFERENCIA]],CODINV,3,FALSE)=0,"",VLOOKUP(FACTURACION[[#This Row],[REFERENCIA]],CODINV,3,FALSE))</f>
        <v>LV4403TR96</v>
      </c>
      <c r="M4173" s="12" t="str">
        <f>+VLOOKUP(FACTURACION[[#This Row],[REFERENCIA]],CODINV,4,FALSE)</f>
        <v>REGULADORES</v>
      </c>
      <c r="N4173" s="12" t="str">
        <f>+VLOOKUP(FACTURACION[[#This Row],[REFERENCIA]],CODINV,5,FALSE)</f>
        <v>REGO</v>
      </c>
      <c r="O4173" s="3">
        <v>2</v>
      </c>
      <c r="P4173" s="31">
        <v>152000</v>
      </c>
      <c r="Q4173" s="24">
        <f>+FACTURACION[[#This Row],[CANTIDAD]]*FACTURACION[[#This Row],[VR UNITARIO]]/1000</f>
        <v>304</v>
      </c>
      <c r="R4173" s="3" t="str">
        <f>+VLOOKUP(FACTURACION[[#This Row],[NIT]],TABLACLIENTE,5,FALSE)</f>
        <v>BOGOTÁ D.C.</v>
      </c>
    </row>
    <row r="4174" spans="3:18">
      <c r="C4174" s="29">
        <v>2017</v>
      </c>
      <c r="D4174" s="32" t="s">
        <v>268</v>
      </c>
      <c r="E4174" s="32">
        <f>MONTH(FACTURACION[[#This Row],[MES]]&amp;1)</f>
        <v>3</v>
      </c>
      <c r="F4174" s="223">
        <f>DATE(FACTURACION[[#This Row],[AÑO]],FACTURACION[[#This Row],[Mes numero]],1)</f>
        <v>42795</v>
      </c>
      <c r="G4174" s="161">
        <v>12675</v>
      </c>
      <c r="H4174" s="20">
        <v>800074033</v>
      </c>
      <c r="I4174" s="26" t="str">
        <f>+VLOOKUP(FACTURACION[[#This Row],[NIT]],TABLACLIENTE,2,FALSE)</f>
        <v>COMPAÑIAS ASOCIADAS DE GAS S.A. E.S.P (ASOGAS SA ESP)</v>
      </c>
      <c r="J4174" s="26" t="s">
        <v>98</v>
      </c>
      <c r="K4174" s="12" t="str">
        <f>+VLOOKUP(FACTURACION[[#This Row],[REFERENCIA]],CODINV,2,FALSE)</f>
        <v>MULTIVALVULA 1".</v>
      </c>
      <c r="L4174" s="12" t="str">
        <f>IF(VLOOKUP(FACTURACION[[#This Row],[REFERENCIA]],CODINV,3,FALSE)=0,"",VLOOKUP(FACTURACION[[#This Row],[REFERENCIA]],CODINV,3,FALSE))</f>
        <v>6542R12.0</v>
      </c>
      <c r="M4174" s="12" t="str">
        <f>+VLOOKUP(FACTURACION[[#This Row],[REFERENCIA]],CODINV,4,FALSE)</f>
        <v>VÁLVULAS Y MULTIVÁLVULAS</v>
      </c>
      <c r="N4174" s="12" t="str">
        <f>+VLOOKUP(FACTURACION[[#This Row],[REFERENCIA]],CODINV,5,FALSE)</f>
        <v>REGO</v>
      </c>
      <c r="O4174" s="3">
        <v>5</v>
      </c>
      <c r="P4174" s="31">
        <v>275000</v>
      </c>
      <c r="Q4174" s="24">
        <f>+FACTURACION[[#This Row],[CANTIDAD]]*FACTURACION[[#This Row],[VR UNITARIO]]/1000</f>
        <v>1375</v>
      </c>
      <c r="R4174" s="3" t="str">
        <f>+VLOOKUP(FACTURACION[[#This Row],[NIT]],TABLACLIENTE,5,FALSE)</f>
        <v>MOSQUERA</v>
      </c>
    </row>
    <row r="4175" spans="3:18">
      <c r="C4175" s="29">
        <v>2017</v>
      </c>
      <c r="D4175" s="32" t="s">
        <v>268</v>
      </c>
      <c r="E4175" s="32">
        <f>MONTH(FACTURACION[[#This Row],[MES]]&amp;1)</f>
        <v>3</v>
      </c>
      <c r="F4175" s="223">
        <f>DATE(FACTURACION[[#This Row],[AÑO]],FACTURACION[[#This Row],[Mes numero]],1)</f>
        <v>42795</v>
      </c>
      <c r="G4175" s="161">
        <v>12735</v>
      </c>
      <c r="H4175" s="20">
        <v>900950504</v>
      </c>
      <c r="I4175" s="26" t="str">
        <f>+VLOOKUP(FACTURACION[[#This Row],[NIT]],TABLACLIENTE,2,FALSE)</f>
        <v>DAMASA DE COLOMBIA S A S</v>
      </c>
      <c r="J4175" s="26" t="s">
        <v>106</v>
      </c>
      <c r="K4175" s="12" t="str">
        <f>+VLOOKUP(FACTURACION[[#This Row],[REFERENCIA]],CODINV,2,FALSE)</f>
        <v>MULTIVALVE / MULTIVALVULA 3/4"</v>
      </c>
      <c r="L4175" s="12" t="str">
        <f>IF(VLOOKUP(FACTURACION[[#This Row],[REFERENCIA]],CODINV,3,FALSE)=0,"",VLOOKUP(FACTURACION[[#This Row],[REFERENCIA]],CODINV,3,FALSE))</f>
        <v>7556R12.0</v>
      </c>
      <c r="M4175" s="12" t="str">
        <f>+VLOOKUP(FACTURACION[[#This Row],[REFERENCIA]],CODINV,4,FALSE)</f>
        <v>VÁLVULAS Y MULTIVÁLVULAS</v>
      </c>
      <c r="N4175" s="12" t="str">
        <f>+VLOOKUP(FACTURACION[[#This Row],[REFERENCIA]],CODINV,5,FALSE)</f>
        <v>REGO</v>
      </c>
      <c r="O4175" s="3">
        <v>2</v>
      </c>
      <c r="P4175" s="31">
        <v>145000</v>
      </c>
      <c r="Q4175" s="24">
        <f>+FACTURACION[[#This Row],[CANTIDAD]]*FACTURACION[[#This Row],[VR UNITARIO]]/1000</f>
        <v>290</v>
      </c>
      <c r="R4175" s="3" t="str">
        <f>+VLOOKUP(FACTURACION[[#This Row],[NIT]],TABLACLIENTE,5,FALSE)</f>
        <v>BOGOTÁ D.C.</v>
      </c>
    </row>
    <row r="4176" spans="3:18">
      <c r="C4176" s="29">
        <v>2017</v>
      </c>
      <c r="D4176" s="32" t="s">
        <v>268</v>
      </c>
      <c r="E4176" s="32">
        <f>MONTH(FACTURACION[[#This Row],[MES]]&amp;1)</f>
        <v>3</v>
      </c>
      <c r="F4176" s="223">
        <f>DATE(FACTURACION[[#This Row],[AÑO]],FACTURACION[[#This Row],[Mes numero]],1)</f>
        <v>42795</v>
      </c>
      <c r="G4176" s="161">
        <v>12730</v>
      </c>
      <c r="H4176" s="20">
        <v>830065383</v>
      </c>
      <c r="I4176" s="26" t="str">
        <f>+VLOOKUP(FACTURACION[[#This Row],[NIT]],TABLACLIENTE,2,FALSE)</f>
        <v>ALKENOS LTDA</v>
      </c>
      <c r="J4176" s="26" t="s">
        <v>169</v>
      </c>
      <c r="K4176" s="12" t="str">
        <f>+VLOOKUP(FACTURACION[[#This Row],[REFERENCIA]],CODINV,2,FALSE)</f>
        <v>VALVULA DE ALIVIO HIDROSTATICA 1/4"</v>
      </c>
      <c r="L4176" s="12" t="str">
        <f>IF(VLOOKUP(FACTURACION[[#This Row],[REFERENCIA]],CODINV,3,FALSE)=0,"",VLOOKUP(FACTURACION[[#This Row],[REFERENCIA]],CODINV,3,FALSE))</f>
        <v>3127U</v>
      </c>
      <c r="M4176" s="12" t="str">
        <f>+VLOOKUP(FACTURACION[[#This Row],[REFERENCIA]],CODINV,4,FALSE)</f>
        <v>VÁLVULAS Y MULTIVÁLVULAS</v>
      </c>
      <c r="N4176" s="12" t="str">
        <f>+VLOOKUP(FACTURACION[[#This Row],[REFERENCIA]],CODINV,5,FALSE)</f>
        <v>REGO</v>
      </c>
      <c r="O4176" s="3">
        <v>1</v>
      </c>
      <c r="P4176" s="31">
        <v>50000</v>
      </c>
      <c r="Q4176" s="24">
        <f>+FACTURACION[[#This Row],[CANTIDAD]]*FACTURACION[[#This Row],[VR UNITARIO]]/1000</f>
        <v>50</v>
      </c>
      <c r="R4176" s="3" t="str">
        <f>+VLOOKUP(FACTURACION[[#This Row],[NIT]],TABLACLIENTE,5,FALSE)</f>
        <v>BOGOTÁ D.C.</v>
      </c>
    </row>
    <row r="4177" spans="3:18">
      <c r="C4177" s="29">
        <v>2017</v>
      </c>
      <c r="D4177" s="32" t="s">
        <v>268</v>
      </c>
      <c r="E4177" s="32">
        <f>MONTH(FACTURACION[[#This Row],[MES]]&amp;1)</f>
        <v>3</v>
      </c>
      <c r="F4177" s="223">
        <f>DATE(FACTURACION[[#This Row],[AÑO]],FACTURACION[[#This Row],[Mes numero]],1)</f>
        <v>42795</v>
      </c>
      <c r="G4177" s="161">
        <v>12714</v>
      </c>
      <c r="H4177" s="20">
        <v>830137252</v>
      </c>
      <c r="I4177" s="26" t="str">
        <f>+VLOOKUP(FACTURACION[[#This Row],[NIT]],TABLACLIENTE,2,FALSE)</f>
        <v>SAGENCO SAS</v>
      </c>
      <c r="J4177" s="26" t="s">
        <v>78</v>
      </c>
      <c r="K4177" s="12" t="str">
        <f>+VLOOKUP(FACTURACION[[#This Row],[REFERENCIA]],CODINV,2,FALSE)</f>
        <v>VALVULA DE ALIVIO SEMINTERNA 1 1/4"</v>
      </c>
      <c r="L4177" s="12" t="str">
        <f>IF(VLOOKUP(FACTURACION[[#This Row],[REFERENCIA]],CODINV,3,FALSE)=0,"",VLOOKUP(FACTURACION[[#This Row],[REFERENCIA]],CODINV,3,FALSE))</f>
        <v>8685G</v>
      </c>
      <c r="M4177" s="12" t="str">
        <f>+VLOOKUP(FACTURACION[[#This Row],[REFERENCIA]],CODINV,4,FALSE)</f>
        <v>VÁLVULAS Y MULTIVÁLVULAS</v>
      </c>
      <c r="N4177" s="12" t="str">
        <f>+VLOOKUP(FACTURACION[[#This Row],[REFERENCIA]],CODINV,5,FALSE)</f>
        <v>REGO</v>
      </c>
      <c r="O4177" s="3">
        <v>1</v>
      </c>
      <c r="P4177" s="31">
        <v>152000</v>
      </c>
      <c r="Q4177" s="24">
        <f>+FACTURACION[[#This Row],[CANTIDAD]]*FACTURACION[[#This Row],[VR UNITARIO]]/1000</f>
        <v>152</v>
      </c>
      <c r="R4177" s="3" t="str">
        <f>+VLOOKUP(FACTURACION[[#This Row],[NIT]],TABLACLIENTE,5,FALSE)</f>
        <v>BOGOTÁ D.C.</v>
      </c>
    </row>
    <row r="4178" spans="3:18">
      <c r="C4178" s="29">
        <v>2017</v>
      </c>
      <c r="D4178" s="32" t="s">
        <v>268</v>
      </c>
      <c r="E4178" s="32">
        <f>MONTH(FACTURACION[[#This Row],[MES]]&amp;1)</f>
        <v>3</v>
      </c>
      <c r="F4178" s="223">
        <f>DATE(FACTURACION[[#This Row],[AÑO]],FACTURACION[[#This Row],[Mes numero]],1)</f>
        <v>42795</v>
      </c>
      <c r="G4178" s="161">
        <v>12727</v>
      </c>
      <c r="H4178" s="20">
        <v>900950504</v>
      </c>
      <c r="I4178" s="26" t="str">
        <f>+VLOOKUP(FACTURACION[[#This Row],[NIT]],TABLACLIENTE,2,FALSE)</f>
        <v>DAMASA DE COLOMBIA S A S</v>
      </c>
      <c r="J4178" s="26" t="s">
        <v>446</v>
      </c>
      <c r="K4178" s="12" t="str">
        <f>+VLOOKUP(FACTURACION[[#This Row],[REFERENCIA]],CODINV,2,FALSE)</f>
        <v>VALVULA GLOBO DE 1/2"</v>
      </c>
      <c r="L4178" s="12" t="str">
        <f>IF(VLOOKUP(FACTURACION[[#This Row],[REFERENCIA]],CODINV,3,FALSE)=0,"",VLOOKUP(FACTURACION[[#This Row],[REFERENCIA]],CODINV,3,FALSE))</f>
        <v>7704P</v>
      </c>
      <c r="M4178" s="12" t="str">
        <f>+VLOOKUP(FACTURACION[[#This Row],[REFERENCIA]],CODINV,4,FALSE)</f>
        <v>VÁLVULAS Y MULTIVÁLVULAS</v>
      </c>
      <c r="N4178" s="12" t="str">
        <f>+VLOOKUP(FACTURACION[[#This Row],[REFERENCIA]],CODINV,5,FALSE)</f>
        <v>REGO</v>
      </c>
      <c r="O4178" s="3">
        <v>1</v>
      </c>
      <c r="P4178" s="31">
        <v>120000</v>
      </c>
      <c r="Q4178" s="24">
        <f>+FACTURACION[[#This Row],[CANTIDAD]]*FACTURACION[[#This Row],[VR UNITARIO]]/1000</f>
        <v>120</v>
      </c>
      <c r="R4178" s="3" t="str">
        <f>+VLOOKUP(FACTURACION[[#This Row],[NIT]],TABLACLIENTE,5,FALSE)</f>
        <v>BOGOTÁ D.C.</v>
      </c>
    </row>
    <row r="4179" spans="3:18">
      <c r="C4179" s="29">
        <v>2017</v>
      </c>
      <c r="D4179" s="32" t="s">
        <v>268</v>
      </c>
      <c r="E4179" s="32">
        <f>MONTH(FACTURACION[[#This Row],[MES]]&amp;1)</f>
        <v>3</v>
      </c>
      <c r="F4179" s="223">
        <f>DATE(FACTURACION[[#This Row],[AÑO]],FACTURACION[[#This Row],[Mes numero]],1)</f>
        <v>42795</v>
      </c>
      <c r="G4179" s="161">
        <v>12736</v>
      </c>
      <c r="H4179" s="20">
        <v>830137252</v>
      </c>
      <c r="I4179" s="26" t="str">
        <f>+VLOOKUP(FACTURACION[[#This Row],[NIT]],TABLACLIENTE,2,FALSE)</f>
        <v>SAGENCO SAS</v>
      </c>
      <c r="J4179" s="26" t="s">
        <v>190</v>
      </c>
      <c r="K4179" s="12" t="str">
        <f>+VLOOKUP(FACTURACION[[#This Row],[REFERENCIA]],CODINV,2,FALSE)</f>
        <v>VALVULA DE GLOBO 3/4" RECTA</v>
      </c>
      <c r="L4179" s="12" t="str">
        <f>IF(VLOOKUP(FACTURACION[[#This Row],[REFERENCIA]],CODINV,3,FALSE)=0,"",VLOOKUP(FACTURACION[[#This Row],[REFERENCIA]],CODINV,3,FALSE))</f>
        <v>7705P</v>
      </c>
      <c r="M4179" s="12" t="str">
        <f>+VLOOKUP(FACTURACION[[#This Row],[REFERENCIA]],CODINV,4,FALSE)</f>
        <v>VÁLVULAS Y MULTIVÁLVULAS</v>
      </c>
      <c r="N4179" s="12" t="str">
        <f>+VLOOKUP(FACTURACION[[#This Row],[REFERENCIA]],CODINV,5,FALSE)</f>
        <v>REGO</v>
      </c>
      <c r="O4179" s="3">
        <v>1</v>
      </c>
      <c r="P4179" s="31">
        <v>240000</v>
      </c>
      <c r="Q4179" s="24">
        <f>+FACTURACION[[#This Row],[CANTIDAD]]*FACTURACION[[#This Row],[VR UNITARIO]]/1000</f>
        <v>240</v>
      </c>
      <c r="R4179" s="3" t="str">
        <f>+VLOOKUP(FACTURACION[[#This Row],[NIT]],TABLACLIENTE,5,FALSE)</f>
        <v>BOGOTÁ D.C.</v>
      </c>
    </row>
    <row r="4180" spans="3:18">
      <c r="C4180" s="29">
        <v>2017</v>
      </c>
      <c r="D4180" s="32" t="s">
        <v>268</v>
      </c>
      <c r="E4180" s="32">
        <f>MONTH(FACTURACION[[#This Row],[MES]]&amp;1)</f>
        <v>3</v>
      </c>
      <c r="F4180" s="223">
        <f>DATE(FACTURACION[[#This Row],[AÑO]],FACTURACION[[#This Row],[Mes numero]],1)</f>
        <v>42795</v>
      </c>
      <c r="G4180" s="161">
        <v>12736</v>
      </c>
      <c r="H4180" s="20">
        <v>830137252</v>
      </c>
      <c r="I4180" s="26" t="str">
        <f>+VLOOKUP(FACTURACION[[#This Row],[NIT]],TABLACLIENTE,2,FALSE)</f>
        <v>SAGENCO SAS</v>
      </c>
      <c r="J4180" s="26" t="s">
        <v>36</v>
      </c>
      <c r="K4180" s="12" t="str">
        <f>+VLOOKUP(FACTURACION[[#This Row],[REFERENCIA]],CODINV,2,FALSE)</f>
        <v>VALVULA DE EXCESO DE FLUJO 3/4"</v>
      </c>
      <c r="L4180" s="12" t="str">
        <f>IF(VLOOKUP(FACTURACION[[#This Row],[REFERENCIA]],CODINV,3,FALSE)=0,"",VLOOKUP(FACTURACION[[#This Row],[REFERENCIA]],CODINV,3,FALSE))</f>
        <v>3272G</v>
      </c>
      <c r="M4180" s="12" t="str">
        <f>+VLOOKUP(FACTURACION[[#This Row],[REFERENCIA]],CODINV,4,FALSE)</f>
        <v>VÁLVULAS Y MULTIVÁLVULAS</v>
      </c>
      <c r="N4180" s="12" t="str">
        <f>+VLOOKUP(FACTURACION[[#This Row],[REFERENCIA]],CODINV,5,FALSE)</f>
        <v>REGO</v>
      </c>
      <c r="O4180" s="3">
        <v>1</v>
      </c>
      <c r="P4180" s="31">
        <v>61500</v>
      </c>
      <c r="Q4180" s="24">
        <f>+FACTURACION[[#This Row],[CANTIDAD]]*FACTURACION[[#This Row],[VR UNITARIO]]/1000</f>
        <v>61.5</v>
      </c>
      <c r="R4180" s="3" t="str">
        <f>+VLOOKUP(FACTURACION[[#This Row],[NIT]],TABLACLIENTE,5,FALSE)</f>
        <v>BOGOTÁ D.C.</v>
      </c>
    </row>
    <row r="4181" spans="3:18">
      <c r="C4181" s="29">
        <v>2017</v>
      </c>
      <c r="D4181" s="32" t="s">
        <v>268</v>
      </c>
      <c r="E4181" s="32">
        <f>MONTH(FACTURACION[[#This Row],[MES]]&amp;1)</f>
        <v>3</v>
      </c>
      <c r="F4181" s="223">
        <f>DATE(FACTURACION[[#This Row],[AÑO]],FACTURACION[[#This Row],[Mes numero]],1)</f>
        <v>42795</v>
      </c>
      <c r="G4181" s="161">
        <v>12723</v>
      </c>
      <c r="H4181" s="20">
        <v>860510723</v>
      </c>
      <c r="I4181" s="26" t="str">
        <f>+VLOOKUP(FACTURACION[[#This Row],[NIT]],TABLACLIENTE,2,FALSE)</f>
        <v>SAENA DE COLOMBIA S.A.</v>
      </c>
      <c r="J4181" s="26" t="s">
        <v>453</v>
      </c>
      <c r="K4181" s="12" t="str">
        <f>+VLOOKUP(FACTURACION[[#This Row],[REFERENCIA]],CODINV,2,FALSE)</f>
        <v>VALVULA DE LLENADO CHECK 2"X2 1/4" AC</v>
      </c>
      <c r="L4181" s="12" t="str">
        <f>IF(VLOOKUP(FACTURACION[[#This Row],[REFERENCIA]],CODINV,3,FALSE)=0,"",VLOOKUP(FACTURACION[[#This Row],[REFERENCIA]],CODINV,3,FALSE))</f>
        <v>6584C</v>
      </c>
      <c r="M4181" s="12" t="str">
        <f>+VLOOKUP(FACTURACION[[#This Row],[REFERENCIA]],CODINV,4,FALSE)</f>
        <v>VÁLVULAS Y MULTIVÁLVULAS</v>
      </c>
      <c r="N4181" s="12" t="str">
        <f>+VLOOKUP(FACTURACION[[#This Row],[REFERENCIA]],CODINV,5,FALSE)</f>
        <v>REGO</v>
      </c>
      <c r="O4181" s="3">
        <v>1</v>
      </c>
      <c r="P4181" s="31">
        <v>450000</v>
      </c>
      <c r="Q4181" s="24">
        <f>+FACTURACION[[#This Row],[CANTIDAD]]*FACTURACION[[#This Row],[VR UNITARIO]]/1000</f>
        <v>450</v>
      </c>
      <c r="R4181" s="3" t="str">
        <f>+VLOOKUP(FACTURACION[[#This Row],[NIT]],TABLACLIENTE,5,FALSE)</f>
        <v>BOGOTÁ D.C.</v>
      </c>
    </row>
    <row r="4182" spans="3:18">
      <c r="C4182" s="29">
        <v>2017</v>
      </c>
      <c r="D4182" s="32" t="s">
        <v>268</v>
      </c>
      <c r="E4182" s="32">
        <f>MONTH(FACTURACION[[#This Row],[MES]]&amp;1)</f>
        <v>3</v>
      </c>
      <c r="F4182" s="223">
        <f>DATE(FACTURACION[[#This Row],[AÑO]],FACTURACION[[#This Row],[Mes numero]],1)</f>
        <v>42795</v>
      </c>
      <c r="G4182" s="161">
        <v>12714</v>
      </c>
      <c r="H4182" s="20">
        <v>830137252</v>
      </c>
      <c r="I4182" s="26" t="str">
        <f>+VLOOKUP(FACTURACION[[#This Row],[NIT]],TABLACLIENTE,2,FALSE)</f>
        <v>SAGENCO SAS</v>
      </c>
      <c r="J4182" s="26" t="s">
        <v>163</v>
      </c>
      <c r="K4182" s="12" t="str">
        <f>+VLOOKUP(FACTURACION[[#This Row],[REFERENCIA]],CODINV,2,FALSE)</f>
        <v>VALVULA DE LLENADO 1 1/4"</v>
      </c>
      <c r="L4182" s="12" t="str">
        <f>IF(VLOOKUP(FACTURACION[[#This Row],[REFERENCIA]],CODINV,3,FALSE)=0,"",VLOOKUP(FACTURACION[[#This Row],[REFERENCIA]],CODINV,3,FALSE))</f>
        <v>7579</v>
      </c>
      <c r="M4182" s="12" t="str">
        <f>+VLOOKUP(FACTURACION[[#This Row],[REFERENCIA]],CODINV,4,FALSE)</f>
        <v>VÁLVULAS Y MULTIVÁLVULAS</v>
      </c>
      <c r="N4182" s="12" t="str">
        <f>+VLOOKUP(FACTURACION[[#This Row],[REFERENCIA]],CODINV,5,FALSE)</f>
        <v>REGO</v>
      </c>
      <c r="O4182" s="3">
        <v>2</v>
      </c>
      <c r="P4182" s="31">
        <v>79000</v>
      </c>
      <c r="Q4182" s="24">
        <f>+FACTURACION[[#This Row],[CANTIDAD]]*FACTURACION[[#This Row],[VR UNITARIO]]/1000</f>
        <v>158</v>
      </c>
      <c r="R4182" s="3" t="str">
        <f>+VLOOKUP(FACTURACION[[#This Row],[NIT]],TABLACLIENTE,5,FALSE)</f>
        <v>BOGOTÁ D.C.</v>
      </c>
    </row>
    <row r="4183" spans="3:18">
      <c r="C4183" s="29">
        <v>2017</v>
      </c>
      <c r="D4183" s="32" t="s">
        <v>268</v>
      </c>
      <c r="E4183" s="32">
        <f>MONTH(FACTURACION[[#This Row],[MES]]&amp;1)</f>
        <v>3</v>
      </c>
      <c r="F4183" s="223">
        <f>DATE(FACTURACION[[#This Row],[AÑO]],FACTURACION[[#This Row],[Mes numero]],1)</f>
        <v>42795</v>
      </c>
      <c r="G4183" s="161">
        <v>12736</v>
      </c>
      <c r="H4183" s="20">
        <v>830137252</v>
      </c>
      <c r="I4183" s="26" t="str">
        <f>+VLOOKUP(FACTURACION[[#This Row],[NIT]],TABLACLIENTE,2,FALSE)</f>
        <v>SAGENCO SAS</v>
      </c>
      <c r="J4183" s="26" t="s">
        <v>163</v>
      </c>
      <c r="K4183" s="12" t="str">
        <f>+VLOOKUP(FACTURACION[[#This Row],[REFERENCIA]],CODINV,2,FALSE)</f>
        <v>VALVULA DE LLENADO 1 1/4"</v>
      </c>
      <c r="L4183" s="12" t="str">
        <f>IF(VLOOKUP(FACTURACION[[#This Row],[REFERENCIA]],CODINV,3,FALSE)=0,"",VLOOKUP(FACTURACION[[#This Row],[REFERENCIA]],CODINV,3,FALSE))</f>
        <v>7579</v>
      </c>
      <c r="M4183" s="12" t="str">
        <f>+VLOOKUP(FACTURACION[[#This Row],[REFERENCIA]],CODINV,4,FALSE)</f>
        <v>VÁLVULAS Y MULTIVÁLVULAS</v>
      </c>
      <c r="N4183" s="12" t="str">
        <f>+VLOOKUP(FACTURACION[[#This Row],[REFERENCIA]],CODINV,5,FALSE)</f>
        <v>REGO</v>
      </c>
      <c r="O4183" s="3">
        <v>1</v>
      </c>
      <c r="P4183" s="31">
        <v>79000</v>
      </c>
      <c r="Q4183" s="24">
        <f>+FACTURACION[[#This Row],[CANTIDAD]]*FACTURACION[[#This Row],[VR UNITARIO]]/1000</f>
        <v>79</v>
      </c>
      <c r="R4183" s="3" t="str">
        <f>+VLOOKUP(FACTURACION[[#This Row],[NIT]],TABLACLIENTE,5,FALSE)</f>
        <v>BOGOTÁ D.C.</v>
      </c>
    </row>
    <row r="4184" spans="3:18">
      <c r="C4184" s="29">
        <v>2017</v>
      </c>
      <c r="D4184" s="32" t="s">
        <v>268</v>
      </c>
      <c r="E4184" s="32">
        <f>MONTH(FACTURACION[[#This Row],[MES]]&amp;1)</f>
        <v>3</v>
      </c>
      <c r="F4184" s="223">
        <f>DATE(FACTURACION[[#This Row],[AÑO]],FACTURACION[[#This Row],[Mes numero]],1)</f>
        <v>42795</v>
      </c>
      <c r="G4184" s="161">
        <v>12687</v>
      </c>
      <c r="H4184" s="20">
        <v>900704223</v>
      </c>
      <c r="I4184" s="26" t="str">
        <f>+VLOOKUP(FACTURACION[[#This Row],[NIT]],TABLACLIENTE,2,FALSE)</f>
        <v>GAS Y SERVICIOS INDUSTRIALES S A S</v>
      </c>
      <c r="J4184" s="26" t="s">
        <v>461</v>
      </c>
      <c r="K4184" s="12" t="str">
        <f>+VLOOKUP(FACTURACION[[#This Row],[REFERENCIA]],CODINV,2,FALSE)</f>
        <v>VALVULA INTERNA 1 1/4"</v>
      </c>
      <c r="L4184" s="12" t="str">
        <f>IF(VLOOKUP(FACTURACION[[#This Row],[REFERENCIA]],CODINV,3,FALSE)=0,"",VLOOKUP(FACTURACION[[#This Row],[REFERENCIA]],CODINV,3,FALSE))</f>
        <v>A3209D050</v>
      </c>
      <c r="M4184" s="12" t="str">
        <f>+VLOOKUP(FACTURACION[[#This Row],[REFERENCIA]],CODINV,4,FALSE)</f>
        <v>VÁLVULAS Y MULTIVÁLVULAS</v>
      </c>
      <c r="N4184" s="12" t="str">
        <f>+VLOOKUP(FACTURACION[[#This Row],[REFERENCIA]],CODINV,5,FALSE)</f>
        <v>REGO</v>
      </c>
      <c r="O4184" s="3">
        <v>1</v>
      </c>
      <c r="P4184" s="31">
        <v>750000</v>
      </c>
      <c r="Q4184" s="24">
        <f>+FACTURACION[[#This Row],[CANTIDAD]]*FACTURACION[[#This Row],[VR UNITARIO]]/1000</f>
        <v>750</v>
      </c>
      <c r="R4184" s="3" t="str">
        <f>+VLOOKUP(FACTURACION[[#This Row],[NIT]],TABLACLIENTE,5,FALSE)</f>
        <v>BOGOTÁ D.C.</v>
      </c>
    </row>
    <row r="4185" spans="3:18">
      <c r="C4185" s="29">
        <v>2017</v>
      </c>
      <c r="D4185" s="32" t="s">
        <v>268</v>
      </c>
      <c r="E4185" s="32">
        <f>MONTH(FACTURACION[[#This Row],[MES]]&amp;1)</f>
        <v>3</v>
      </c>
      <c r="F4185" s="223">
        <f>DATE(FACTURACION[[#This Row],[AÑO]],FACTURACION[[#This Row],[Mes numero]],1)</f>
        <v>42795</v>
      </c>
      <c r="G4185" s="161">
        <v>12735</v>
      </c>
      <c r="H4185" s="20">
        <v>900950504</v>
      </c>
      <c r="I4185" s="26" t="str">
        <f>+VLOOKUP(FACTURACION[[#This Row],[NIT]],TABLACLIENTE,2,FALSE)</f>
        <v>DAMASA DE COLOMBIA S A S</v>
      </c>
      <c r="J4185" s="26" t="s">
        <v>482</v>
      </c>
      <c r="K4185" s="12" t="str">
        <f>+VLOOKUP(FACTURACION[[#This Row],[REFERENCIA]],CODINV,2,FALSE)</f>
        <v>VALVULA DE EXCESO DE FLUJO 3/4" ACERO</v>
      </c>
      <c r="L4185" s="12" t="str">
        <f>IF(VLOOKUP(FACTURACION[[#This Row],[REFERENCIA]],CODINV,3,FALSE)=0,"",VLOOKUP(FACTURACION[[#This Row],[REFERENCIA]],CODINV,3,FALSE))</f>
        <v>A3272G</v>
      </c>
      <c r="M4185" s="12" t="str">
        <f>+VLOOKUP(FACTURACION[[#This Row],[REFERENCIA]],CODINV,4,FALSE)</f>
        <v>VÁLVULAS Y MULTIVÁLVULAS</v>
      </c>
      <c r="N4185" s="12" t="str">
        <f>+VLOOKUP(FACTURACION[[#This Row],[REFERENCIA]],CODINV,5,FALSE)</f>
        <v>REGO</v>
      </c>
      <c r="O4185" s="3">
        <v>1</v>
      </c>
      <c r="P4185" s="31">
        <v>105000</v>
      </c>
      <c r="Q4185" s="24">
        <f>+FACTURACION[[#This Row],[CANTIDAD]]*FACTURACION[[#This Row],[VR UNITARIO]]/1000</f>
        <v>105</v>
      </c>
      <c r="R4185" s="3" t="str">
        <f>+VLOOKUP(FACTURACION[[#This Row],[NIT]],TABLACLIENTE,5,FALSE)</f>
        <v>BOGOTÁ D.C.</v>
      </c>
    </row>
    <row r="4186" spans="3:18">
      <c r="C4186" s="29">
        <v>2017</v>
      </c>
      <c r="D4186" s="32" t="s">
        <v>268</v>
      </c>
      <c r="E4186" s="32">
        <f>MONTH(FACTURACION[[#This Row],[MES]]&amp;1)</f>
        <v>3</v>
      </c>
      <c r="F4186" s="223">
        <f>DATE(FACTURACION[[#This Row],[AÑO]],FACTURACION[[#This Row],[Mes numero]],1)</f>
        <v>42795</v>
      </c>
      <c r="G4186" s="161">
        <v>12728</v>
      </c>
      <c r="H4186" s="20">
        <v>830065383</v>
      </c>
      <c r="I4186" s="26" t="str">
        <f>+VLOOKUP(FACTURACION[[#This Row],[NIT]],TABLACLIENTE,2,FALSE)</f>
        <v>ALKENOS LTDA</v>
      </c>
      <c r="J4186" s="26" t="s">
        <v>336</v>
      </c>
      <c r="K4186" s="12" t="str">
        <f>+VLOOKUP(FACTURACION[[#This Row],[REFERENCIA]],CODINV,2,FALSE)</f>
        <v>ADAPTADOR POL C 1/2" NPT</v>
      </c>
      <c r="L4186" s="12" t="str">
        <f>IF(VLOOKUP(FACTURACION[[#This Row],[REFERENCIA]],CODINV,3,FALSE)=0,"",VLOOKUP(FACTURACION[[#This Row],[REFERENCIA]],CODINV,3,FALSE))</f>
        <v>2906G</v>
      </c>
      <c r="M4186" s="12" t="str">
        <f>+VLOOKUP(FACTURACION[[#This Row],[REFERENCIA]],CODINV,4,FALSE)</f>
        <v>REPUESTOS Y ACCESORIOS</v>
      </c>
      <c r="N4186" s="12" t="str">
        <f>+VLOOKUP(FACTURACION[[#This Row],[REFERENCIA]],CODINV,5,FALSE)</f>
        <v>REGO</v>
      </c>
      <c r="O4186" s="3">
        <v>2</v>
      </c>
      <c r="P4186" s="31">
        <v>18000</v>
      </c>
      <c r="Q4186" s="24">
        <f>+FACTURACION[[#This Row],[CANTIDAD]]*FACTURACION[[#This Row],[VR UNITARIO]]/1000</f>
        <v>36</v>
      </c>
      <c r="R4186" s="3" t="str">
        <f>+VLOOKUP(FACTURACION[[#This Row],[NIT]],TABLACLIENTE,5,FALSE)</f>
        <v>BOGOTÁ D.C.</v>
      </c>
    </row>
    <row r="4187" spans="3:18">
      <c r="C4187" s="29">
        <v>2017</v>
      </c>
      <c r="D4187" s="32" t="s">
        <v>268</v>
      </c>
      <c r="E4187" s="32">
        <f>MONTH(FACTURACION[[#This Row],[MES]]&amp;1)</f>
        <v>3</v>
      </c>
      <c r="F4187" s="223">
        <f>DATE(FACTURACION[[#This Row],[AÑO]],FACTURACION[[#This Row],[Mes numero]],1)</f>
        <v>42795</v>
      </c>
      <c r="G4187" s="161">
        <v>12706</v>
      </c>
      <c r="H4187" s="20">
        <v>830065383</v>
      </c>
      <c r="I4187" s="26" t="str">
        <f>+VLOOKUP(FACTURACION[[#This Row],[NIT]],TABLACLIENTE,2,FALSE)</f>
        <v>ALKENOS LTDA</v>
      </c>
      <c r="J4187" s="26" t="s">
        <v>357</v>
      </c>
      <c r="K4187" s="12" t="str">
        <f>+VLOOKUP(FACTURACION[[#This Row],[REFERENCIA]],CODINV,2,FALSE)</f>
        <v>CONECTOR MANGUERA 1/2" NPT X 1 1/4"</v>
      </c>
      <c r="L4187" s="12" t="str">
        <f>IF(VLOOKUP(FACTURACION[[#This Row],[REFERENCIA]],CODINV,3,FALSE)=0,"",VLOOKUP(FACTURACION[[#This Row],[REFERENCIA]],CODINV,3,FALSE))</f>
        <v>3171A</v>
      </c>
      <c r="M4187" s="12" t="str">
        <f>+VLOOKUP(FACTURACION[[#This Row],[REFERENCIA]],CODINV,4,FALSE)</f>
        <v>REPUESTOS Y ACCESORIOS</v>
      </c>
      <c r="N4187" s="12" t="str">
        <f>+VLOOKUP(FACTURACION[[#This Row],[REFERENCIA]],CODINV,5,FALSE)</f>
        <v>REGO</v>
      </c>
      <c r="O4187" s="3">
        <v>2</v>
      </c>
      <c r="P4187" s="31">
        <v>70000</v>
      </c>
      <c r="Q4187" s="24">
        <f>+FACTURACION[[#This Row],[CANTIDAD]]*FACTURACION[[#This Row],[VR UNITARIO]]/1000</f>
        <v>140</v>
      </c>
      <c r="R4187" s="3" t="str">
        <f>+VLOOKUP(FACTURACION[[#This Row],[NIT]],TABLACLIENTE,5,FALSE)</f>
        <v>BOGOTÁ D.C.</v>
      </c>
    </row>
    <row r="4188" spans="3:18">
      <c r="C4188" s="29">
        <v>2017</v>
      </c>
      <c r="D4188" s="32" t="s">
        <v>268</v>
      </c>
      <c r="E4188" s="32">
        <f>MONTH(FACTURACION[[#This Row],[MES]]&amp;1)</f>
        <v>3</v>
      </c>
      <c r="F4188" s="223">
        <f>DATE(FACTURACION[[#This Row],[AÑO]],FACTURACION[[#This Row],[Mes numero]],1)</f>
        <v>42795</v>
      </c>
      <c r="G4188" s="161">
        <v>12732</v>
      </c>
      <c r="H4188" s="20">
        <v>800074033</v>
      </c>
      <c r="I4188" s="26" t="str">
        <f>+VLOOKUP(FACTURACION[[#This Row],[NIT]],TABLACLIENTE,2,FALSE)</f>
        <v>COMPAÑIAS ASOCIADAS DE GAS S.A. E.S.P (ASOGAS SA ESP)</v>
      </c>
      <c r="J4188" s="26" t="s">
        <v>359</v>
      </c>
      <c r="K4188" s="12" t="str">
        <f>+VLOOKUP(FACTURACION[[#This Row],[REFERENCIA]],CODINV,2,FALSE)</f>
        <v>CONECTOR MANGUERA 3/4" NPTM 1 3/4" AC F</v>
      </c>
      <c r="L4188" s="12" t="str">
        <f>IF(VLOOKUP(FACTURACION[[#This Row],[REFERENCIA]],CODINV,3,FALSE)=0,"",VLOOKUP(FACTURACION[[#This Row],[REFERENCIA]],CODINV,3,FALSE))</f>
        <v>3175</v>
      </c>
      <c r="M4188" s="12" t="str">
        <f>+VLOOKUP(FACTURACION[[#This Row],[REFERENCIA]],CODINV,4,FALSE)</f>
        <v>REPUESTOS Y ACCESORIOS</v>
      </c>
      <c r="N4188" s="12" t="str">
        <f>+VLOOKUP(FACTURACION[[#This Row],[REFERENCIA]],CODINV,5,FALSE)</f>
        <v>REGO</v>
      </c>
      <c r="O4188" s="3">
        <v>1</v>
      </c>
      <c r="P4188" s="31">
        <v>65000</v>
      </c>
      <c r="Q4188" s="24">
        <f>+FACTURACION[[#This Row],[CANTIDAD]]*FACTURACION[[#This Row],[VR UNITARIO]]/1000</f>
        <v>65</v>
      </c>
      <c r="R4188" s="3" t="str">
        <f>+VLOOKUP(FACTURACION[[#This Row],[NIT]],TABLACLIENTE,5,FALSE)</f>
        <v>MOSQUERA</v>
      </c>
    </row>
    <row r="4189" spans="3:18">
      <c r="C4189" s="29">
        <v>2017</v>
      </c>
      <c r="D4189" s="32" t="s">
        <v>268</v>
      </c>
      <c r="E4189" s="32">
        <f>MONTH(FACTURACION[[#This Row],[MES]]&amp;1)</f>
        <v>3</v>
      </c>
      <c r="F4189" s="223">
        <f>DATE(FACTURACION[[#This Row],[AÑO]],FACTURACION[[#This Row],[Mes numero]],1)</f>
        <v>42795</v>
      </c>
      <c r="G4189" s="161">
        <v>12727</v>
      </c>
      <c r="H4189" s="20">
        <v>900950504</v>
      </c>
      <c r="I4189" s="26" t="str">
        <f>+VLOOKUP(FACTURACION[[#This Row],[NIT]],TABLACLIENTE,2,FALSE)</f>
        <v>DAMASA DE COLOMBIA S A S</v>
      </c>
      <c r="J4189" s="26" t="s">
        <v>196</v>
      </c>
      <c r="K4189" s="12" t="str">
        <f>+VLOOKUP(FACTURACION[[#This Row],[REFERENCIA]],CODINV,2,FALSE)</f>
        <v>VALVULA DE VENTEO 1/4"</v>
      </c>
      <c r="L4189" s="12" t="str">
        <f>IF(VLOOKUP(FACTURACION[[#This Row],[REFERENCIA]],CODINV,3,FALSE)=0,"",VLOOKUP(FACTURACION[[#This Row],[REFERENCIA]],CODINV,3,FALSE))</f>
        <v>3165C</v>
      </c>
      <c r="M4189" s="12" t="str">
        <f>+VLOOKUP(FACTURACION[[#This Row],[REFERENCIA]],CODINV,4,FALSE)</f>
        <v>VÁLVULAS Y MULTIVÁLVULAS</v>
      </c>
      <c r="N4189" s="12" t="str">
        <f>+VLOOKUP(FACTURACION[[#This Row],[REFERENCIA]],CODINV,5,FALSE)</f>
        <v>REGO</v>
      </c>
      <c r="O4189" s="3">
        <v>5</v>
      </c>
      <c r="P4189" s="31">
        <v>6000</v>
      </c>
      <c r="Q4189" s="24">
        <f>+FACTURACION[[#This Row],[CANTIDAD]]*FACTURACION[[#This Row],[VR UNITARIO]]/1000</f>
        <v>30</v>
      </c>
      <c r="R4189" s="3" t="str">
        <f>+VLOOKUP(FACTURACION[[#This Row],[NIT]],TABLACLIENTE,5,FALSE)</f>
        <v>BOGOTÁ D.C.</v>
      </c>
    </row>
    <row r="4190" spans="3:18">
      <c r="C4190" s="29">
        <v>2017</v>
      </c>
      <c r="D4190" s="32" t="s">
        <v>268</v>
      </c>
      <c r="E4190" s="32">
        <f>MONTH(FACTURACION[[#This Row],[MES]]&amp;1)</f>
        <v>3</v>
      </c>
      <c r="F4190" s="223">
        <f>DATE(FACTURACION[[#This Row],[AÑO]],FACTURACION[[#This Row],[Mes numero]],1)</f>
        <v>42795</v>
      </c>
      <c r="G4190" s="161">
        <v>12683</v>
      </c>
      <c r="H4190" s="20">
        <v>890501073</v>
      </c>
      <c r="I4190" s="26" t="str">
        <f>+VLOOKUP(FACTURACION[[#This Row],[NIT]],TABLACLIENTE,2,FALSE)</f>
        <v>COMERCIAL INDUSTRIAL NACIONAL S.A. CINSA</v>
      </c>
      <c r="J4190" s="26" t="s">
        <v>221</v>
      </c>
      <c r="K4190" s="12" t="str">
        <f>+VLOOKUP(FACTURACION[[#This Row],[REFERENCIA]],CODINV,2,FALSE)</f>
        <v>VALVULA ESV 1 1/4"</v>
      </c>
      <c r="L4190" s="12" t="str">
        <f>IF(VLOOKUP(FACTURACION[[#This Row],[REFERENCIA]],CODINV,3,FALSE)=0,"",VLOOKUP(FACTURACION[[#This Row],[REFERENCIA]],CODINV,3,FALSE))</f>
        <v>6010</v>
      </c>
      <c r="M4190" s="12" t="str">
        <f>+VLOOKUP(FACTURACION[[#This Row],[REFERENCIA]],CODINV,4,FALSE)</f>
        <v>VÁLVULAS Y MULTIVÁLVULAS</v>
      </c>
      <c r="N4190" s="12" t="str">
        <f>+VLOOKUP(FACTURACION[[#This Row],[REFERENCIA]],CODINV,5,FALSE)</f>
        <v>REGO</v>
      </c>
      <c r="O4190" s="3">
        <v>5</v>
      </c>
      <c r="P4190" s="31">
        <v>1044072.27</v>
      </c>
      <c r="Q4190" s="24">
        <f>+FACTURACION[[#This Row],[CANTIDAD]]*FACTURACION[[#This Row],[VR UNITARIO]]/1000</f>
        <v>5220.3613499999992</v>
      </c>
      <c r="R4190" s="3" t="str">
        <f>+VLOOKUP(FACTURACION[[#This Row],[NIT]],TABLACLIENTE,5,FALSE)</f>
        <v>CUCUTA</v>
      </c>
    </row>
    <row r="4191" spans="3:18">
      <c r="C4191" s="29">
        <v>2017</v>
      </c>
      <c r="D4191" s="32" t="s">
        <v>268</v>
      </c>
      <c r="E4191" s="32">
        <f>MONTH(FACTURACION[[#This Row],[MES]]&amp;1)</f>
        <v>3</v>
      </c>
      <c r="F4191" s="223">
        <f>DATE(FACTURACION[[#This Row],[AÑO]],FACTURACION[[#This Row],[Mes numero]],1)</f>
        <v>42795</v>
      </c>
      <c r="G4191" s="161">
        <v>12683</v>
      </c>
      <c r="H4191" s="20">
        <v>890501073</v>
      </c>
      <c r="I4191" s="26" t="str">
        <f>+VLOOKUP(FACTURACION[[#This Row],[NIT]],TABLACLIENTE,2,FALSE)</f>
        <v>COMERCIAL INDUSTRIAL NACIONAL S.A. CINSA</v>
      </c>
      <c r="J4191" s="26" t="s">
        <v>68</v>
      </c>
      <c r="K4191" s="12" t="str">
        <f>+VLOOKUP(FACTURACION[[#This Row],[REFERENCIA]],CODINV,2,FALSE)</f>
        <v>VALVULA DE CIERRE DE EMERENCIA 2"</v>
      </c>
      <c r="L4191" s="12" t="str">
        <f>IF(VLOOKUP(FACTURACION[[#This Row],[REFERENCIA]],CODINV,3,FALSE)=0,"",VLOOKUP(FACTURACION[[#This Row],[REFERENCIA]],CODINV,3,FALSE))</f>
        <v>6016</v>
      </c>
      <c r="M4191" s="12" t="str">
        <f>+VLOOKUP(FACTURACION[[#This Row],[REFERENCIA]],CODINV,4,FALSE)</f>
        <v>VÁLVULAS Y MULTIVÁLVULAS</v>
      </c>
      <c r="N4191" s="12" t="str">
        <f>+VLOOKUP(FACTURACION[[#This Row],[REFERENCIA]],CODINV,5,FALSE)</f>
        <v>REGO</v>
      </c>
      <c r="O4191" s="3">
        <v>5</v>
      </c>
      <c r="P4191" s="31">
        <v>2307927.75</v>
      </c>
      <c r="Q4191" s="24">
        <f>+FACTURACION[[#This Row],[CANTIDAD]]*FACTURACION[[#This Row],[VR UNITARIO]]/1000</f>
        <v>11539.63875</v>
      </c>
      <c r="R4191" s="3" t="str">
        <f>+VLOOKUP(FACTURACION[[#This Row],[NIT]],TABLACLIENTE,5,FALSE)</f>
        <v>CUCUTA</v>
      </c>
    </row>
    <row r="4192" spans="3:18">
      <c r="C4192" s="29">
        <v>2017</v>
      </c>
      <c r="D4192" s="32" t="s">
        <v>268</v>
      </c>
      <c r="E4192" s="32">
        <f>MONTH(FACTURACION[[#This Row],[MES]]&amp;1)</f>
        <v>3</v>
      </c>
      <c r="F4192" s="223">
        <f>DATE(FACTURACION[[#This Row],[AÑO]],FACTURACION[[#This Row],[Mes numero]],1)</f>
        <v>42795</v>
      </c>
      <c r="G4192" s="161">
        <v>12736</v>
      </c>
      <c r="H4192" s="20">
        <v>830137252</v>
      </c>
      <c r="I4192" s="26" t="str">
        <f>+VLOOKUP(FACTURACION[[#This Row],[NIT]],TABLACLIENTE,2,FALSE)</f>
        <v>SAGENCO SAS</v>
      </c>
      <c r="J4192" s="26" t="s">
        <v>271</v>
      </c>
      <c r="K4192" s="12" t="str">
        <f>+VLOOKUP(FACTURACION[[#This Row],[REFERENCIA]],CODINV,2,FALSE)</f>
        <v>FLOTADOR 41" 1 1/4" NPT TA210A</v>
      </c>
      <c r="L4192" s="12" t="str">
        <f>IF(VLOOKUP(FACTURACION[[#This Row],[REFERENCIA]],CODINV,3,FALSE)=0,"",VLOOKUP(FACTURACION[[#This Row],[REFERENCIA]],CODINV,3,FALSE))</f>
        <v>TA210A</v>
      </c>
      <c r="M4192" s="12" t="str">
        <f>+VLOOKUP(FACTURACION[[#This Row],[REFERENCIA]],CODINV,4,FALSE)</f>
        <v>REPUESTOS Y ACCESORIOS</v>
      </c>
      <c r="N4192" s="12" t="str">
        <f>+VLOOKUP(FACTURACION[[#This Row],[REFERENCIA]],CODINV,5,FALSE)</f>
        <v>SQUIBB TAYLOR</v>
      </c>
      <c r="O4192" s="3">
        <v>1</v>
      </c>
      <c r="P4192" s="31">
        <v>130000</v>
      </c>
      <c r="Q4192" s="24">
        <f>+FACTURACION[[#This Row],[CANTIDAD]]*FACTURACION[[#This Row],[VR UNITARIO]]/1000</f>
        <v>130</v>
      </c>
      <c r="R4192" s="3" t="str">
        <f>+VLOOKUP(FACTURACION[[#This Row],[NIT]],TABLACLIENTE,5,FALSE)</f>
        <v>BOGOTÁ D.C.</v>
      </c>
    </row>
    <row r="4193" spans="3:18">
      <c r="C4193" s="29">
        <v>2017</v>
      </c>
      <c r="D4193" s="32" t="s">
        <v>297</v>
      </c>
      <c r="E4193" s="32">
        <f>MONTH(FACTURACION[[#This Row],[MES]]&amp;1)</f>
        <v>4</v>
      </c>
      <c r="F4193" s="223">
        <f>DATE(FACTURACION[[#This Row],[AÑO]],FACTURACION[[#This Row],[Mes numero]],1)</f>
        <v>42826</v>
      </c>
      <c r="G4193" s="161">
        <v>12802</v>
      </c>
      <c r="H4193" s="20">
        <v>800074033</v>
      </c>
      <c r="I4193" s="26" t="str">
        <f>+VLOOKUP(FACTURACION[[#This Row],[NIT]],TABLACLIENTE,2,FALSE)</f>
        <v>COMPAÑIAS ASOCIADAS DE GAS S.A. E.S.P (ASOGAS SA ESP)</v>
      </c>
      <c r="J4193" s="26" t="s">
        <v>990</v>
      </c>
      <c r="K4193" s="12" t="str">
        <f>+VLOOKUP(FACTURACION[[#This Row],[REFERENCIA]],CODINV,2,FALSE)</f>
        <v>TERMOCOPLE MOD 80/40 K15FA-30D</v>
      </c>
      <c r="L4193" s="12" t="str">
        <f>IF(VLOOKUP(FACTURACION[[#This Row],[REFERENCIA]],CODINV,3,FALSE)=0,"",VLOOKUP(FACTURACION[[#This Row],[REFERENCIA]],CODINV,3,FALSE))</f>
        <v>NP-46-4</v>
      </c>
      <c r="M4193" s="12" t="str">
        <f>+VLOOKUP(FACTURACION[[#This Row],[REFERENCIA]],CODINV,4,FALSE)</f>
        <v>REPUESTOS Y ACCESORIOS</v>
      </c>
      <c r="N4193" s="12" t="str">
        <f>+VLOOKUP(FACTURACION[[#This Row],[REFERENCIA]],CODINV,5,FALSE)</f>
        <v>ALGAS SDI</v>
      </c>
      <c r="O4193" s="3">
        <v>1</v>
      </c>
      <c r="P4193" s="31">
        <v>82000</v>
      </c>
      <c r="Q4193" s="24">
        <f>+FACTURACION[[#This Row],[CANTIDAD]]*FACTURACION[[#This Row],[VR UNITARIO]]/1000</f>
        <v>82</v>
      </c>
      <c r="R4193" s="3" t="str">
        <f>+VLOOKUP(FACTURACION[[#This Row],[NIT]],TABLACLIENTE,5,FALSE)</f>
        <v>MOSQUERA</v>
      </c>
    </row>
    <row r="4194" spans="3:18">
      <c r="C4194" s="29">
        <v>2017</v>
      </c>
      <c r="D4194" s="32" t="s">
        <v>297</v>
      </c>
      <c r="E4194" s="32">
        <f>MONTH(FACTURACION[[#This Row],[MES]]&amp;1)</f>
        <v>4</v>
      </c>
      <c r="F4194" s="223">
        <f>DATE(FACTURACION[[#This Row],[AÑO]],FACTURACION[[#This Row],[Mes numero]],1)</f>
        <v>42826</v>
      </c>
      <c r="G4194" s="161">
        <v>12756</v>
      </c>
      <c r="H4194" s="20">
        <v>890908643</v>
      </c>
      <c r="I4194" s="26" t="str">
        <f>+VLOOKUP(FACTURACION[[#This Row],[NIT]],TABLACLIENTE,2,FALSE)</f>
        <v>GASES DE ANTIOQUIA S.A. E.S.P.  (GAS ANTIOQUIA S.A. E.S.P.)</v>
      </c>
      <c r="J4194" s="26" t="s">
        <v>958</v>
      </c>
      <c r="K4194" s="12" t="str">
        <f>+VLOOKUP(FACTURACION[[#This Row],[REFERENCIA]],CODINV,2,FALSE)</f>
        <v>KIT REPARACION PARA BOMBA BLACKMER 2"</v>
      </c>
      <c r="L4194" s="12" t="str">
        <f>IF(VLOOKUP(FACTURACION[[#This Row],[REFERENCIA]],CODINV,3,FALSE)=0,"",VLOOKUP(FACTURACION[[#This Row],[REFERENCIA]],CODINV,3,FALSE))</f>
        <v/>
      </c>
      <c r="M4194" s="12" t="str">
        <f>+VLOOKUP(FACTURACION[[#This Row],[REFERENCIA]],CODINV,4,FALSE)</f>
        <v>REPUESTOS Y ACCESORIOS</v>
      </c>
      <c r="N4194" s="12" t="str">
        <f>+VLOOKUP(FACTURACION[[#This Row],[REFERENCIA]],CODINV,5,FALSE)</f>
        <v>BLACKMER</v>
      </c>
      <c r="O4194" s="3">
        <v>2</v>
      </c>
      <c r="P4194" s="31">
        <v>2260000</v>
      </c>
      <c r="Q4194" s="24">
        <f>+FACTURACION[[#This Row],[CANTIDAD]]*FACTURACION[[#This Row],[VR UNITARIO]]/1000</f>
        <v>4520</v>
      </c>
      <c r="R4194" s="3" t="str">
        <f>+VLOOKUP(FACTURACION[[#This Row],[NIT]],TABLACLIENTE,5,FALSE)</f>
        <v>MEDELLIN</v>
      </c>
    </row>
    <row r="4195" spans="3:18">
      <c r="C4195" s="29">
        <v>2017</v>
      </c>
      <c r="D4195" s="32" t="s">
        <v>297</v>
      </c>
      <c r="E4195" s="32">
        <f>MONTH(FACTURACION[[#This Row],[MES]]&amp;1)</f>
        <v>4</v>
      </c>
      <c r="F4195" s="223">
        <f>DATE(FACTURACION[[#This Row],[AÑO]],FACTURACION[[#This Row],[Mes numero]],1)</f>
        <v>42826</v>
      </c>
      <c r="G4195" s="161">
        <v>12758</v>
      </c>
      <c r="H4195" s="20">
        <v>900950504</v>
      </c>
      <c r="I4195" s="26" t="str">
        <f>+VLOOKUP(FACTURACION[[#This Row],[NIT]],TABLACLIENTE,2,FALSE)</f>
        <v>DAMASA DE COLOMBIA S A S</v>
      </c>
      <c r="J4195" s="26" t="s">
        <v>708</v>
      </c>
      <c r="K4195" s="12" t="str">
        <f>+VLOOKUP(FACTURACION[[#This Row],[REFERENCIA]],CODINV,2,FALSE)</f>
        <v>REGULADOR PRIMERA ETAPA 1-15 PSI A1/4 NPT</v>
      </c>
      <c r="L4195" s="12" t="str">
        <f>IF(VLOOKUP(FACTURACION[[#This Row],[REFERENCIA]],CODINV,3,FALSE)=0,"",VLOOKUP(FACTURACION[[#This Row],[REFERENCIA]],CODINV,3,FALSE))</f>
        <v>902</v>
      </c>
      <c r="M4195" s="12" t="str">
        <f>+VLOOKUP(FACTURACION[[#This Row],[REFERENCIA]],CODINV,4,FALSE)</f>
        <v>REGULADORES</v>
      </c>
      <c r="N4195" s="12" t="str">
        <f>+VLOOKUP(FACTURACION[[#This Row],[REFERENCIA]],CODINV,5,FALSE)</f>
        <v>CAVAGNA</v>
      </c>
      <c r="O4195" s="3">
        <v>8</v>
      </c>
      <c r="P4195" s="31">
        <v>75000</v>
      </c>
      <c r="Q4195" s="24">
        <f>+FACTURACION[[#This Row],[CANTIDAD]]*FACTURACION[[#This Row],[VR UNITARIO]]/1000</f>
        <v>600</v>
      </c>
      <c r="R4195" s="3" t="str">
        <f>+VLOOKUP(FACTURACION[[#This Row],[NIT]],TABLACLIENTE,5,FALSE)</f>
        <v>BOGOTÁ D.C.</v>
      </c>
    </row>
    <row r="4196" spans="3:18">
      <c r="C4196" s="29">
        <v>2017</v>
      </c>
      <c r="D4196" s="32" t="s">
        <v>297</v>
      </c>
      <c r="E4196" s="32">
        <f>MONTH(FACTURACION[[#This Row],[MES]]&amp;1)</f>
        <v>4</v>
      </c>
      <c r="F4196" s="223">
        <f>DATE(FACTURACION[[#This Row],[AÑO]],FACTURACION[[#This Row],[Mes numero]],1)</f>
        <v>42826</v>
      </c>
      <c r="G4196" s="161">
        <v>12747</v>
      </c>
      <c r="H4196" s="20">
        <v>900950504</v>
      </c>
      <c r="I4196" s="26" t="str">
        <f>+VLOOKUP(FACTURACION[[#This Row],[NIT]],TABLACLIENTE,2,FALSE)</f>
        <v>DAMASA DE COLOMBIA S A S</v>
      </c>
      <c r="J4196" s="26" t="s">
        <v>46</v>
      </c>
      <c r="K4196" s="12" t="str">
        <f>+VLOOKUP(FACTURACION[[#This Row],[REFERENCIA]],CODINV,2,FALSE)</f>
        <v>REGULADOR ALTA PRESION  5-35 PSI 1/2 NPT</v>
      </c>
      <c r="L4196" s="12" t="str">
        <f>IF(VLOOKUP(FACTURACION[[#This Row],[REFERENCIA]],CODINV,3,FALSE)=0,"",VLOOKUP(FACTURACION[[#This Row],[REFERENCIA]],CODINV,3,FALSE))</f>
        <v/>
      </c>
      <c r="M4196" s="12" t="str">
        <f>+VLOOKUP(FACTURACION[[#This Row],[REFERENCIA]],CODINV,4,FALSE)</f>
        <v>REGULADORES</v>
      </c>
      <c r="N4196" s="12" t="str">
        <f>+VLOOKUP(FACTURACION[[#This Row],[REFERENCIA]],CODINV,5,FALSE)</f>
        <v>CAVAGNA</v>
      </c>
      <c r="O4196" s="3">
        <v>4</v>
      </c>
      <c r="P4196" s="31">
        <v>190000</v>
      </c>
      <c r="Q4196" s="24">
        <f>+FACTURACION[[#This Row],[CANTIDAD]]*FACTURACION[[#This Row],[VR UNITARIO]]/1000</f>
        <v>760</v>
      </c>
      <c r="R4196" s="3" t="str">
        <f>+VLOOKUP(FACTURACION[[#This Row],[NIT]],TABLACLIENTE,5,FALSE)</f>
        <v>BOGOTÁ D.C.</v>
      </c>
    </row>
    <row r="4197" spans="3:18">
      <c r="C4197" s="29">
        <v>2017</v>
      </c>
      <c r="D4197" s="32" t="s">
        <v>297</v>
      </c>
      <c r="E4197" s="32">
        <f>MONTH(FACTURACION[[#This Row],[MES]]&amp;1)</f>
        <v>4</v>
      </c>
      <c r="F4197" s="223">
        <f>DATE(FACTURACION[[#This Row],[AÑO]],FACTURACION[[#This Row],[Mes numero]],1)</f>
        <v>42826</v>
      </c>
      <c r="G4197" s="161">
        <v>12766</v>
      </c>
      <c r="H4197" s="20">
        <v>900950504</v>
      </c>
      <c r="I4197" s="26" t="str">
        <f>+VLOOKUP(FACTURACION[[#This Row],[NIT]],TABLACLIENTE,2,FALSE)</f>
        <v>DAMASA DE COLOMBIA S A S</v>
      </c>
      <c r="J4197" s="26" t="s">
        <v>46</v>
      </c>
      <c r="K4197" s="12" t="str">
        <f>+VLOOKUP(FACTURACION[[#This Row],[REFERENCIA]],CODINV,2,FALSE)</f>
        <v>REGULADOR ALTA PRESION  5-35 PSI 1/2 NPT</v>
      </c>
      <c r="L4197" s="12" t="str">
        <f>IF(VLOOKUP(FACTURACION[[#This Row],[REFERENCIA]],CODINV,3,FALSE)=0,"",VLOOKUP(FACTURACION[[#This Row],[REFERENCIA]],CODINV,3,FALSE))</f>
        <v/>
      </c>
      <c r="M4197" s="12" t="str">
        <f>+VLOOKUP(FACTURACION[[#This Row],[REFERENCIA]],CODINV,4,FALSE)</f>
        <v>REGULADORES</v>
      </c>
      <c r="N4197" s="12" t="str">
        <f>+VLOOKUP(FACTURACION[[#This Row],[REFERENCIA]],CODINV,5,FALSE)</f>
        <v>CAVAGNA</v>
      </c>
      <c r="O4197" s="3">
        <v>2</v>
      </c>
      <c r="P4197" s="31">
        <v>190000</v>
      </c>
      <c r="Q4197" s="24">
        <f>+FACTURACION[[#This Row],[CANTIDAD]]*FACTURACION[[#This Row],[VR UNITARIO]]/1000</f>
        <v>380</v>
      </c>
      <c r="R4197" s="3" t="str">
        <f>+VLOOKUP(FACTURACION[[#This Row],[NIT]],TABLACLIENTE,5,FALSE)</f>
        <v>BOGOTÁ D.C.</v>
      </c>
    </row>
    <row r="4198" spans="3:18">
      <c r="C4198" s="29">
        <v>2017</v>
      </c>
      <c r="D4198" s="32" t="s">
        <v>297</v>
      </c>
      <c r="E4198" s="32">
        <f>MONTH(FACTURACION[[#This Row],[MES]]&amp;1)</f>
        <v>4</v>
      </c>
      <c r="F4198" s="223">
        <f>DATE(FACTURACION[[#This Row],[AÑO]],FACTURACION[[#This Row],[Mes numero]],1)</f>
        <v>42826</v>
      </c>
      <c r="G4198" s="161">
        <v>12783</v>
      </c>
      <c r="H4198" s="20">
        <v>900950504</v>
      </c>
      <c r="I4198" s="26" t="str">
        <f>+VLOOKUP(FACTURACION[[#This Row],[NIT]],TABLACLIENTE,2,FALSE)</f>
        <v>DAMASA DE COLOMBIA S A S</v>
      </c>
      <c r="J4198" s="26" t="s">
        <v>46</v>
      </c>
      <c r="K4198" s="12" t="str">
        <f>+VLOOKUP(FACTURACION[[#This Row],[REFERENCIA]],CODINV,2,FALSE)</f>
        <v>REGULADOR ALTA PRESION  5-35 PSI 1/2 NPT</v>
      </c>
      <c r="L4198" s="12" t="str">
        <f>IF(VLOOKUP(FACTURACION[[#This Row],[REFERENCIA]],CODINV,3,FALSE)=0,"",VLOOKUP(FACTURACION[[#This Row],[REFERENCIA]],CODINV,3,FALSE))</f>
        <v/>
      </c>
      <c r="M4198" s="12" t="str">
        <f>+VLOOKUP(FACTURACION[[#This Row],[REFERENCIA]],CODINV,4,FALSE)</f>
        <v>REGULADORES</v>
      </c>
      <c r="N4198" s="12" t="str">
        <f>+VLOOKUP(FACTURACION[[#This Row],[REFERENCIA]],CODINV,5,FALSE)</f>
        <v>CAVAGNA</v>
      </c>
      <c r="O4198" s="3">
        <v>2</v>
      </c>
      <c r="P4198" s="31">
        <v>190000</v>
      </c>
      <c r="Q4198" s="24">
        <f>+FACTURACION[[#This Row],[CANTIDAD]]*FACTURACION[[#This Row],[VR UNITARIO]]/1000</f>
        <v>380</v>
      </c>
      <c r="R4198" s="3" t="str">
        <f>+VLOOKUP(FACTURACION[[#This Row],[NIT]],TABLACLIENTE,5,FALSE)</f>
        <v>BOGOTÁ D.C.</v>
      </c>
    </row>
    <row r="4199" spans="3:18">
      <c r="C4199" s="29">
        <v>2017</v>
      </c>
      <c r="D4199" s="32" t="s">
        <v>297</v>
      </c>
      <c r="E4199" s="32">
        <f>MONTH(FACTURACION[[#This Row],[MES]]&amp;1)</f>
        <v>4</v>
      </c>
      <c r="F4199" s="223">
        <f>DATE(FACTURACION[[#This Row],[AÑO]],FACTURACION[[#This Row],[Mes numero]],1)</f>
        <v>42826</v>
      </c>
      <c r="G4199" s="161">
        <v>12801</v>
      </c>
      <c r="H4199" s="20">
        <v>860004270</v>
      </c>
      <c r="I4199" s="26" t="str">
        <f>+VLOOKUP(FACTURACION[[#This Row],[NIT]],TABLACLIENTE,2,FALSE)</f>
        <v>E MC ALLISTER S A S</v>
      </c>
      <c r="J4199" s="26" t="s">
        <v>919</v>
      </c>
      <c r="K4199" s="12" t="str">
        <f>+VLOOKUP(FACTURACION[[#This Row],[REFERENCIA]],CODINV,2,FALSE)</f>
        <v>CONECTOR ACME MONTACARGAS 1 1/4"</v>
      </c>
      <c r="L4199" s="12" t="str">
        <f>IF(VLOOKUP(FACTURACION[[#This Row],[REFERENCIA]],CODINV,3,FALSE)=0,"",VLOOKUP(FACTURACION[[#This Row],[REFERENCIA]],CODINV,3,FALSE))</f>
        <v>1023</v>
      </c>
      <c r="M4199" s="12" t="str">
        <f>+VLOOKUP(FACTURACION[[#This Row],[REFERENCIA]],CODINV,4,FALSE)</f>
        <v>REPUESTOS Y ACCESORIOS</v>
      </c>
      <c r="N4199" s="12" t="str">
        <f>+VLOOKUP(FACTURACION[[#This Row],[REFERENCIA]],CODINV,5,FALSE)</f>
        <v>CAVAGNA</v>
      </c>
      <c r="O4199" s="3">
        <v>2</v>
      </c>
      <c r="P4199" s="31">
        <v>40000</v>
      </c>
      <c r="Q4199" s="24">
        <f>+FACTURACION[[#This Row],[CANTIDAD]]*FACTURACION[[#This Row],[VR UNITARIO]]/1000</f>
        <v>80</v>
      </c>
      <c r="R4199" s="3" t="str">
        <f>+VLOOKUP(FACTURACION[[#This Row],[NIT]],TABLACLIENTE,5,FALSE)</f>
        <v>BOGOTÁ D.C.</v>
      </c>
    </row>
    <row r="4200" spans="3:18">
      <c r="C4200" s="29">
        <v>2017</v>
      </c>
      <c r="D4200" s="32" t="s">
        <v>297</v>
      </c>
      <c r="E4200" s="32">
        <f>MONTH(FACTURACION[[#This Row],[MES]]&amp;1)</f>
        <v>4</v>
      </c>
      <c r="F4200" s="223">
        <f>DATE(FACTURACION[[#This Row],[AÑO]],FACTURACION[[#This Row],[Mes numero]],1)</f>
        <v>42826</v>
      </c>
      <c r="G4200" s="161">
        <v>12752</v>
      </c>
      <c r="H4200" s="20">
        <v>890101691</v>
      </c>
      <c r="I4200" s="26" t="str">
        <f>+VLOOKUP(FACTURACION[[#This Row],[NIT]],TABLACLIENTE,2,FALSE)</f>
        <v>GASES DEL CARIBE S.A.E.S.P. (GASCARIBE S.A E.S.P.)</v>
      </c>
      <c r="J4200" s="26" t="s">
        <v>108</v>
      </c>
      <c r="K4200" s="12" t="str">
        <f>+VLOOKUP(FACTURACION[[#This Row],[REFERENCIA]],CODINV,2,FALSE)</f>
        <v>MEDIDOR BK G4 C:1/2"</v>
      </c>
      <c r="L4200" s="12" t="str">
        <f>IF(VLOOKUP(FACTURACION[[#This Row],[REFERENCIA]],CODINV,3,FALSE)=0,"",VLOOKUP(FACTURACION[[#This Row],[REFERENCIA]],CODINV,3,FALSE))</f>
        <v>G4K MT 152MM</v>
      </c>
      <c r="M4200" s="12" t="str">
        <f>+VLOOKUP(FACTURACION[[#This Row],[REFERENCIA]],CODINV,4,FALSE)</f>
        <v>MEDIDORES</v>
      </c>
      <c r="N4200" s="12" t="str">
        <f>+VLOOKUP(FACTURACION[[#This Row],[REFERENCIA]],CODINV,5,FALSE)</f>
        <v>HONEYWELL</v>
      </c>
      <c r="O4200" s="3">
        <v>30</v>
      </c>
      <c r="P4200" s="31">
        <v>160063</v>
      </c>
      <c r="Q4200" s="24">
        <f>+FACTURACION[[#This Row],[CANTIDAD]]*FACTURACION[[#This Row],[VR UNITARIO]]/1000</f>
        <v>4801.8900000000003</v>
      </c>
      <c r="R4200" s="3" t="str">
        <f>+VLOOKUP(FACTURACION[[#This Row],[NIT]],TABLACLIENTE,5,FALSE)</f>
        <v>BARRANQUILLA</v>
      </c>
    </row>
    <row r="4201" spans="3:18">
      <c r="C4201" s="29">
        <v>2017</v>
      </c>
      <c r="D4201" s="32" t="s">
        <v>297</v>
      </c>
      <c r="E4201" s="32">
        <f>MONTH(FACTURACION[[#This Row],[MES]]&amp;1)</f>
        <v>4</v>
      </c>
      <c r="F4201" s="223">
        <f>DATE(FACTURACION[[#This Row],[AÑO]],FACTURACION[[#This Row],[Mes numero]],1)</f>
        <v>42826</v>
      </c>
      <c r="G4201" s="161">
        <v>12751</v>
      </c>
      <c r="H4201" s="20">
        <v>890400869</v>
      </c>
      <c r="I4201" s="26" t="str">
        <f>+VLOOKUP(FACTURACION[[#This Row],[NIT]],TABLACLIENTE,2,FALSE)</f>
        <v>SURTIDORA DE GAS DEL CARIBE S.A. E.S.P. (SURTIGAS S.A. E.S.P.)</v>
      </c>
      <c r="J4201" s="26" t="s">
        <v>108</v>
      </c>
      <c r="K4201" s="12" t="str">
        <f>+VLOOKUP(FACTURACION[[#This Row],[REFERENCIA]],CODINV,2,FALSE)</f>
        <v>MEDIDOR BK G4 C:1/2"</v>
      </c>
      <c r="L4201" s="12" t="str">
        <f>IF(VLOOKUP(FACTURACION[[#This Row],[REFERENCIA]],CODINV,3,FALSE)=0,"",VLOOKUP(FACTURACION[[#This Row],[REFERENCIA]],CODINV,3,FALSE))</f>
        <v>G4K MT 152MM</v>
      </c>
      <c r="M4201" s="12" t="str">
        <f>+VLOOKUP(FACTURACION[[#This Row],[REFERENCIA]],CODINV,4,FALSE)</f>
        <v>MEDIDORES</v>
      </c>
      <c r="N4201" s="12" t="str">
        <f>+VLOOKUP(FACTURACION[[#This Row],[REFERENCIA]],CODINV,5,FALSE)</f>
        <v>HONEYWELL</v>
      </c>
      <c r="O4201" s="3">
        <v>170</v>
      </c>
      <c r="P4201" s="31">
        <v>190448</v>
      </c>
      <c r="Q4201" s="24">
        <f>+FACTURACION[[#This Row],[CANTIDAD]]*FACTURACION[[#This Row],[VR UNITARIO]]/1000</f>
        <v>32376.16</v>
      </c>
      <c r="R4201" s="3" t="str">
        <f>+VLOOKUP(FACTURACION[[#This Row],[NIT]],TABLACLIENTE,5,FALSE)</f>
        <v>CARTAGENA</v>
      </c>
    </row>
    <row r="4202" spans="3:18">
      <c r="C4202" s="29">
        <v>2017</v>
      </c>
      <c r="D4202" s="32" t="s">
        <v>297</v>
      </c>
      <c r="E4202" s="32">
        <f>MONTH(FACTURACION[[#This Row],[MES]]&amp;1)</f>
        <v>4</v>
      </c>
      <c r="F4202" s="223">
        <f>DATE(FACTURACION[[#This Row],[AÑO]],FACTURACION[[#This Row],[Mes numero]],1)</f>
        <v>42826</v>
      </c>
      <c r="G4202" s="161">
        <v>12767</v>
      </c>
      <c r="H4202" s="25">
        <v>891101577</v>
      </c>
      <c r="I4202" s="3" t="str">
        <f>+VLOOKUP(FACTURACION[[#This Row],[NIT]],TABLACLIENTE,2,FALSE)</f>
        <v>ALCANOS DE COLOMBIA S.A. E.S.P</v>
      </c>
      <c r="J4202" s="26" t="s">
        <v>20</v>
      </c>
      <c r="K4202" s="12" t="str">
        <f>+VLOOKUP(FACTURACION[[#This Row],[REFERENCIA]],CODINV,2,FALSE)</f>
        <v xml:space="preserve">MEDIDOR AC-250 C: 3/4" CON CONECTORES </v>
      </c>
      <c r="L4202" s="12" t="str">
        <f>IF(VLOOKUP(FACTURACION[[#This Row],[REFERENCIA]],CODINV,3,FALSE)=0,"",VLOOKUP(FACTURACION[[#This Row],[REFERENCIA]],CODINV,3,FALSE))</f>
        <v/>
      </c>
      <c r="M4202" s="12" t="str">
        <f>+VLOOKUP(FACTURACION[[#This Row],[REFERENCIA]],CODINV,4,FALSE)</f>
        <v>MEDIDORES</v>
      </c>
      <c r="N4202" s="12" t="str">
        <f>+VLOOKUP(FACTURACION[[#This Row],[REFERENCIA]],CODINV,5,FALSE)</f>
        <v>HONEYWELL</v>
      </c>
      <c r="O4202" s="3">
        <v>15</v>
      </c>
      <c r="P4202" s="31">
        <v>460000</v>
      </c>
      <c r="Q4202" s="24">
        <f>+FACTURACION[[#This Row],[CANTIDAD]]*FACTURACION[[#This Row],[VR UNITARIO]]/1000</f>
        <v>6900</v>
      </c>
      <c r="R4202" s="3" t="str">
        <f>+VLOOKUP(FACTURACION[[#This Row],[NIT]],TABLACLIENTE,5,FALSE)</f>
        <v>NEIVA</v>
      </c>
    </row>
    <row r="4203" spans="3:18">
      <c r="C4203" s="29">
        <v>2017</v>
      </c>
      <c r="D4203" s="32" t="s">
        <v>297</v>
      </c>
      <c r="E4203" s="32">
        <f>MONTH(FACTURACION[[#This Row],[MES]]&amp;1)</f>
        <v>4</v>
      </c>
      <c r="F4203" s="223">
        <f>DATE(FACTURACION[[#This Row],[AÑO]],FACTURACION[[#This Row],[Mes numero]],1)</f>
        <v>42826</v>
      </c>
      <c r="G4203" s="161">
        <v>12768</v>
      </c>
      <c r="H4203" s="25">
        <v>891101577</v>
      </c>
      <c r="I4203" s="3" t="str">
        <f>+VLOOKUP(FACTURACION[[#This Row],[NIT]],TABLACLIENTE,2,FALSE)</f>
        <v>ALCANOS DE COLOMBIA S.A. E.S.P</v>
      </c>
      <c r="J4203" s="26" t="s">
        <v>20</v>
      </c>
      <c r="K4203" s="12" t="str">
        <f>+VLOOKUP(FACTURACION[[#This Row],[REFERENCIA]],CODINV,2,FALSE)</f>
        <v xml:space="preserve">MEDIDOR AC-250 C: 3/4" CON CONECTORES </v>
      </c>
      <c r="L4203" s="12" t="str">
        <f>IF(VLOOKUP(FACTURACION[[#This Row],[REFERENCIA]],CODINV,3,FALSE)=0,"",VLOOKUP(FACTURACION[[#This Row],[REFERENCIA]],CODINV,3,FALSE))</f>
        <v/>
      </c>
      <c r="M4203" s="12" t="str">
        <f>+VLOOKUP(FACTURACION[[#This Row],[REFERENCIA]],CODINV,4,FALSE)</f>
        <v>MEDIDORES</v>
      </c>
      <c r="N4203" s="12" t="str">
        <f>+VLOOKUP(FACTURACION[[#This Row],[REFERENCIA]],CODINV,5,FALSE)</f>
        <v>HONEYWELL</v>
      </c>
      <c r="O4203" s="3">
        <v>30</v>
      </c>
      <c r="P4203" s="31">
        <v>460000</v>
      </c>
      <c r="Q4203" s="24">
        <f>+FACTURACION[[#This Row],[CANTIDAD]]*FACTURACION[[#This Row],[VR UNITARIO]]/1000</f>
        <v>13800</v>
      </c>
      <c r="R4203" s="3" t="str">
        <f>+VLOOKUP(FACTURACION[[#This Row],[NIT]],TABLACLIENTE,5,FALSE)</f>
        <v>NEIVA</v>
      </c>
    </row>
    <row r="4204" spans="3:18">
      <c r="C4204" s="29">
        <v>2017</v>
      </c>
      <c r="D4204" s="32" t="s">
        <v>297</v>
      </c>
      <c r="E4204" s="32">
        <f>MONTH(FACTURACION[[#This Row],[MES]]&amp;1)</f>
        <v>4</v>
      </c>
      <c r="F4204" s="223">
        <f>DATE(FACTURACION[[#This Row],[AÑO]],FACTURACION[[#This Row],[Mes numero]],1)</f>
        <v>42826</v>
      </c>
      <c r="G4204" s="161">
        <v>12769</v>
      </c>
      <c r="H4204" s="25">
        <v>891101577</v>
      </c>
      <c r="I4204" s="3" t="str">
        <f>+VLOOKUP(FACTURACION[[#This Row],[NIT]],TABLACLIENTE,2,FALSE)</f>
        <v>ALCANOS DE COLOMBIA S.A. E.S.P</v>
      </c>
      <c r="J4204" s="26" t="s">
        <v>20</v>
      </c>
      <c r="K4204" s="12" t="str">
        <f>+VLOOKUP(FACTURACION[[#This Row],[REFERENCIA]],CODINV,2,FALSE)</f>
        <v xml:space="preserve">MEDIDOR AC-250 C: 3/4" CON CONECTORES </v>
      </c>
      <c r="L4204" s="12" t="str">
        <f>IF(VLOOKUP(FACTURACION[[#This Row],[REFERENCIA]],CODINV,3,FALSE)=0,"",VLOOKUP(FACTURACION[[#This Row],[REFERENCIA]],CODINV,3,FALSE))</f>
        <v/>
      </c>
      <c r="M4204" s="12" t="str">
        <f>+VLOOKUP(FACTURACION[[#This Row],[REFERENCIA]],CODINV,4,FALSE)</f>
        <v>MEDIDORES</v>
      </c>
      <c r="N4204" s="12" t="str">
        <f>+VLOOKUP(FACTURACION[[#This Row],[REFERENCIA]],CODINV,5,FALSE)</f>
        <v>HONEYWELL</v>
      </c>
      <c r="O4204" s="3">
        <v>20</v>
      </c>
      <c r="P4204" s="31">
        <v>460000</v>
      </c>
      <c r="Q4204" s="24">
        <f>+FACTURACION[[#This Row],[CANTIDAD]]*FACTURACION[[#This Row],[VR UNITARIO]]/1000</f>
        <v>9200</v>
      </c>
      <c r="R4204" s="3" t="str">
        <f>+VLOOKUP(FACTURACION[[#This Row],[NIT]],TABLACLIENTE,5,FALSE)</f>
        <v>NEIVA</v>
      </c>
    </row>
    <row r="4205" spans="3:18">
      <c r="C4205" s="29">
        <v>2017</v>
      </c>
      <c r="D4205" s="32" t="s">
        <v>297</v>
      </c>
      <c r="E4205" s="32">
        <f>MONTH(FACTURACION[[#This Row],[MES]]&amp;1)</f>
        <v>4</v>
      </c>
      <c r="F4205" s="223">
        <f>DATE(FACTURACION[[#This Row],[AÑO]],FACTURACION[[#This Row],[Mes numero]],1)</f>
        <v>42826</v>
      </c>
      <c r="G4205" s="161">
        <v>12770</v>
      </c>
      <c r="H4205" s="25">
        <v>891101577</v>
      </c>
      <c r="I4205" s="3" t="str">
        <f>+VLOOKUP(FACTURACION[[#This Row],[NIT]],TABLACLIENTE,2,FALSE)</f>
        <v>ALCANOS DE COLOMBIA S.A. E.S.P</v>
      </c>
      <c r="J4205" s="26" t="s">
        <v>20</v>
      </c>
      <c r="K4205" s="12" t="str">
        <f>+VLOOKUP(FACTURACION[[#This Row],[REFERENCIA]],CODINV,2,FALSE)</f>
        <v xml:space="preserve">MEDIDOR AC-250 C: 3/4" CON CONECTORES </v>
      </c>
      <c r="L4205" s="12" t="str">
        <f>IF(VLOOKUP(FACTURACION[[#This Row],[REFERENCIA]],CODINV,3,FALSE)=0,"",VLOOKUP(FACTURACION[[#This Row],[REFERENCIA]],CODINV,3,FALSE))</f>
        <v/>
      </c>
      <c r="M4205" s="12" t="str">
        <f>+VLOOKUP(FACTURACION[[#This Row],[REFERENCIA]],CODINV,4,FALSE)</f>
        <v>MEDIDORES</v>
      </c>
      <c r="N4205" s="12" t="str">
        <f>+VLOOKUP(FACTURACION[[#This Row],[REFERENCIA]],CODINV,5,FALSE)</f>
        <v>HONEYWELL</v>
      </c>
      <c r="O4205" s="3">
        <v>10</v>
      </c>
      <c r="P4205" s="31">
        <v>460000</v>
      </c>
      <c r="Q4205" s="24">
        <f>+FACTURACION[[#This Row],[CANTIDAD]]*FACTURACION[[#This Row],[VR UNITARIO]]/1000</f>
        <v>4600</v>
      </c>
      <c r="R4205" s="3" t="str">
        <f>+VLOOKUP(FACTURACION[[#This Row],[NIT]],TABLACLIENTE,5,FALSE)</f>
        <v>NEIVA</v>
      </c>
    </row>
    <row r="4206" spans="3:18">
      <c r="C4206" s="29">
        <v>2017</v>
      </c>
      <c r="D4206" s="32" t="s">
        <v>297</v>
      </c>
      <c r="E4206" s="32">
        <f>MONTH(FACTURACION[[#This Row],[MES]]&amp;1)</f>
        <v>4</v>
      </c>
      <c r="F4206" s="223">
        <f>DATE(FACTURACION[[#This Row],[AÑO]],FACTURACION[[#This Row],[Mes numero]],1)</f>
        <v>42826</v>
      </c>
      <c r="G4206" s="161">
        <v>12771</v>
      </c>
      <c r="H4206" s="25">
        <v>891101577</v>
      </c>
      <c r="I4206" s="3" t="str">
        <f>+VLOOKUP(FACTURACION[[#This Row],[NIT]],TABLACLIENTE,2,FALSE)</f>
        <v>ALCANOS DE COLOMBIA S.A. E.S.P</v>
      </c>
      <c r="J4206" s="26" t="s">
        <v>20</v>
      </c>
      <c r="K4206" s="12" t="str">
        <f>+VLOOKUP(FACTURACION[[#This Row],[REFERENCIA]],CODINV,2,FALSE)</f>
        <v xml:space="preserve">MEDIDOR AC-250 C: 3/4" CON CONECTORES </v>
      </c>
      <c r="L4206" s="12" t="str">
        <f>IF(VLOOKUP(FACTURACION[[#This Row],[REFERENCIA]],CODINV,3,FALSE)=0,"",VLOOKUP(FACTURACION[[#This Row],[REFERENCIA]],CODINV,3,FALSE))</f>
        <v/>
      </c>
      <c r="M4206" s="12" t="str">
        <f>+VLOOKUP(FACTURACION[[#This Row],[REFERENCIA]],CODINV,4,FALSE)</f>
        <v>MEDIDORES</v>
      </c>
      <c r="N4206" s="12" t="str">
        <f>+VLOOKUP(FACTURACION[[#This Row],[REFERENCIA]],CODINV,5,FALSE)</f>
        <v>HONEYWELL</v>
      </c>
      <c r="O4206" s="3">
        <v>20</v>
      </c>
      <c r="P4206" s="31">
        <v>460000</v>
      </c>
      <c r="Q4206" s="24">
        <f>+FACTURACION[[#This Row],[CANTIDAD]]*FACTURACION[[#This Row],[VR UNITARIO]]/1000</f>
        <v>9200</v>
      </c>
      <c r="R4206" s="3" t="str">
        <f>+VLOOKUP(FACTURACION[[#This Row],[NIT]],TABLACLIENTE,5,FALSE)</f>
        <v>NEIVA</v>
      </c>
    </row>
    <row r="4207" spans="3:18">
      <c r="C4207" s="29">
        <v>2017</v>
      </c>
      <c r="D4207" s="32" t="s">
        <v>297</v>
      </c>
      <c r="E4207" s="32">
        <f>MONTH(FACTURACION[[#This Row],[MES]]&amp;1)</f>
        <v>4</v>
      </c>
      <c r="F4207" s="223">
        <f>DATE(FACTURACION[[#This Row],[AÑO]],FACTURACION[[#This Row],[Mes numero]],1)</f>
        <v>42826</v>
      </c>
      <c r="G4207" s="161">
        <v>12785</v>
      </c>
      <c r="H4207" s="25">
        <v>891101577</v>
      </c>
      <c r="I4207" s="3" t="str">
        <f>+VLOOKUP(FACTURACION[[#This Row],[NIT]],TABLACLIENTE,2,FALSE)</f>
        <v>ALCANOS DE COLOMBIA S.A. E.S.P</v>
      </c>
      <c r="J4207" s="26" t="s">
        <v>20</v>
      </c>
      <c r="K4207" s="12" t="str">
        <f>+VLOOKUP(FACTURACION[[#This Row],[REFERENCIA]],CODINV,2,FALSE)</f>
        <v xml:space="preserve">MEDIDOR AC-250 C: 3/4" CON CONECTORES </v>
      </c>
      <c r="L4207" s="12" t="str">
        <f>IF(VLOOKUP(FACTURACION[[#This Row],[REFERENCIA]],CODINV,3,FALSE)=0,"",VLOOKUP(FACTURACION[[#This Row],[REFERENCIA]],CODINV,3,FALSE))</f>
        <v/>
      </c>
      <c r="M4207" s="12" t="str">
        <f>+VLOOKUP(FACTURACION[[#This Row],[REFERENCIA]],CODINV,4,FALSE)</f>
        <v>MEDIDORES</v>
      </c>
      <c r="N4207" s="12" t="str">
        <f>+VLOOKUP(FACTURACION[[#This Row],[REFERENCIA]],CODINV,5,FALSE)</f>
        <v>HONEYWELL</v>
      </c>
      <c r="O4207" s="3">
        <v>10</v>
      </c>
      <c r="P4207" s="31">
        <v>460000</v>
      </c>
      <c r="Q4207" s="24">
        <f>+FACTURACION[[#This Row],[CANTIDAD]]*FACTURACION[[#This Row],[VR UNITARIO]]/1000</f>
        <v>4600</v>
      </c>
      <c r="R4207" s="3" t="str">
        <f>+VLOOKUP(FACTURACION[[#This Row],[NIT]],TABLACLIENTE,5,FALSE)</f>
        <v>NEIVA</v>
      </c>
    </row>
    <row r="4208" spans="3:18">
      <c r="C4208" s="29">
        <v>2017</v>
      </c>
      <c r="D4208" s="32" t="s">
        <v>297</v>
      </c>
      <c r="E4208" s="32">
        <f>MONTH(FACTURACION[[#This Row],[MES]]&amp;1)</f>
        <v>4</v>
      </c>
      <c r="F4208" s="223">
        <f>DATE(FACTURACION[[#This Row],[AÑO]],FACTURACION[[#This Row],[Mes numero]],1)</f>
        <v>42826</v>
      </c>
      <c r="G4208" s="161">
        <v>12786</v>
      </c>
      <c r="H4208" s="25">
        <v>891101577</v>
      </c>
      <c r="I4208" s="3" t="str">
        <f>+VLOOKUP(FACTURACION[[#This Row],[NIT]],TABLACLIENTE,2,FALSE)</f>
        <v>ALCANOS DE COLOMBIA S.A. E.S.P</v>
      </c>
      <c r="J4208" s="26" t="s">
        <v>20</v>
      </c>
      <c r="K4208" s="12" t="str">
        <f>+VLOOKUP(FACTURACION[[#This Row],[REFERENCIA]],CODINV,2,FALSE)</f>
        <v xml:space="preserve">MEDIDOR AC-250 C: 3/4" CON CONECTORES </v>
      </c>
      <c r="L4208" s="12" t="str">
        <f>IF(VLOOKUP(FACTURACION[[#This Row],[REFERENCIA]],CODINV,3,FALSE)=0,"",VLOOKUP(FACTURACION[[#This Row],[REFERENCIA]],CODINV,3,FALSE))</f>
        <v/>
      </c>
      <c r="M4208" s="12" t="str">
        <f>+VLOOKUP(FACTURACION[[#This Row],[REFERENCIA]],CODINV,4,FALSE)</f>
        <v>MEDIDORES</v>
      </c>
      <c r="N4208" s="12" t="str">
        <f>+VLOOKUP(FACTURACION[[#This Row],[REFERENCIA]],CODINV,5,FALSE)</f>
        <v>HONEYWELL</v>
      </c>
      <c r="O4208" s="3">
        <v>45</v>
      </c>
      <c r="P4208" s="31">
        <v>460000</v>
      </c>
      <c r="Q4208" s="24">
        <f>+FACTURACION[[#This Row],[CANTIDAD]]*FACTURACION[[#This Row],[VR UNITARIO]]/1000</f>
        <v>20700</v>
      </c>
      <c r="R4208" s="3" t="str">
        <f>+VLOOKUP(FACTURACION[[#This Row],[NIT]],TABLACLIENTE,5,FALSE)</f>
        <v>NEIVA</v>
      </c>
    </row>
    <row r="4209" spans="3:18">
      <c r="C4209" s="29">
        <v>2017</v>
      </c>
      <c r="D4209" s="32" t="s">
        <v>297</v>
      </c>
      <c r="E4209" s="32">
        <f>MONTH(FACTURACION[[#This Row],[MES]]&amp;1)</f>
        <v>4</v>
      </c>
      <c r="F4209" s="223">
        <f>DATE(FACTURACION[[#This Row],[AÑO]],FACTURACION[[#This Row],[Mes numero]],1)</f>
        <v>42826</v>
      </c>
      <c r="G4209" s="161">
        <v>12794</v>
      </c>
      <c r="H4209" s="25">
        <v>891101577</v>
      </c>
      <c r="I4209" s="3" t="str">
        <f>+VLOOKUP(FACTURACION[[#This Row],[NIT]],TABLACLIENTE,2,FALSE)</f>
        <v>ALCANOS DE COLOMBIA S.A. E.S.P</v>
      </c>
      <c r="J4209" s="26" t="s">
        <v>20</v>
      </c>
      <c r="K4209" s="12" t="str">
        <f>+VLOOKUP(FACTURACION[[#This Row],[REFERENCIA]],CODINV,2,FALSE)</f>
        <v xml:space="preserve">MEDIDOR AC-250 C: 3/4" CON CONECTORES </v>
      </c>
      <c r="L4209" s="12" t="str">
        <f>IF(VLOOKUP(FACTURACION[[#This Row],[REFERENCIA]],CODINV,3,FALSE)=0,"",VLOOKUP(FACTURACION[[#This Row],[REFERENCIA]],CODINV,3,FALSE))</f>
        <v/>
      </c>
      <c r="M4209" s="12" t="str">
        <f>+VLOOKUP(FACTURACION[[#This Row],[REFERENCIA]],CODINV,4,FALSE)</f>
        <v>MEDIDORES</v>
      </c>
      <c r="N4209" s="12" t="str">
        <f>+VLOOKUP(FACTURACION[[#This Row],[REFERENCIA]],CODINV,5,FALSE)</f>
        <v>HONEYWELL</v>
      </c>
      <c r="O4209" s="3">
        <v>10</v>
      </c>
      <c r="P4209" s="31">
        <v>460000</v>
      </c>
      <c r="Q4209" s="24">
        <f>+FACTURACION[[#This Row],[CANTIDAD]]*FACTURACION[[#This Row],[VR UNITARIO]]/1000</f>
        <v>4600</v>
      </c>
      <c r="R4209" s="3" t="str">
        <f>+VLOOKUP(FACTURACION[[#This Row],[NIT]],TABLACLIENTE,5,FALSE)</f>
        <v>NEIVA</v>
      </c>
    </row>
    <row r="4210" spans="3:18">
      <c r="C4210" s="29">
        <v>2017</v>
      </c>
      <c r="D4210" s="32" t="s">
        <v>297</v>
      </c>
      <c r="E4210" s="32">
        <f>MONTH(FACTURACION[[#This Row],[MES]]&amp;1)</f>
        <v>4</v>
      </c>
      <c r="F4210" s="223">
        <f>DATE(FACTURACION[[#This Row],[AÑO]],FACTURACION[[#This Row],[Mes numero]],1)</f>
        <v>42826</v>
      </c>
      <c r="G4210" s="161">
        <v>12796</v>
      </c>
      <c r="H4210" s="25">
        <v>891101577</v>
      </c>
      <c r="I4210" s="3" t="str">
        <f>+VLOOKUP(FACTURACION[[#This Row],[NIT]],TABLACLIENTE,2,FALSE)</f>
        <v>ALCANOS DE COLOMBIA S.A. E.S.P</v>
      </c>
      <c r="J4210" s="26" t="s">
        <v>20</v>
      </c>
      <c r="K4210" s="12" t="str">
        <f>+VLOOKUP(FACTURACION[[#This Row],[REFERENCIA]],CODINV,2,FALSE)</f>
        <v xml:space="preserve">MEDIDOR AC-250 C: 3/4" CON CONECTORES </v>
      </c>
      <c r="L4210" s="12" t="str">
        <f>IF(VLOOKUP(FACTURACION[[#This Row],[REFERENCIA]],CODINV,3,FALSE)=0,"",VLOOKUP(FACTURACION[[#This Row],[REFERENCIA]],CODINV,3,FALSE))</f>
        <v/>
      </c>
      <c r="M4210" s="12" t="str">
        <f>+VLOOKUP(FACTURACION[[#This Row],[REFERENCIA]],CODINV,4,FALSE)</f>
        <v>MEDIDORES</v>
      </c>
      <c r="N4210" s="12" t="str">
        <f>+VLOOKUP(FACTURACION[[#This Row],[REFERENCIA]],CODINV,5,FALSE)</f>
        <v>HONEYWELL</v>
      </c>
      <c r="O4210" s="3">
        <v>10</v>
      </c>
      <c r="P4210" s="31">
        <v>460000</v>
      </c>
      <c r="Q4210" s="24">
        <f>+FACTURACION[[#This Row],[CANTIDAD]]*FACTURACION[[#This Row],[VR UNITARIO]]/1000</f>
        <v>4600</v>
      </c>
      <c r="R4210" s="3" t="str">
        <f>+VLOOKUP(FACTURACION[[#This Row],[NIT]],TABLACLIENTE,5,FALSE)</f>
        <v>NEIVA</v>
      </c>
    </row>
    <row r="4211" spans="3:18">
      <c r="C4211" s="29">
        <v>2017</v>
      </c>
      <c r="D4211" s="32" t="s">
        <v>297</v>
      </c>
      <c r="E4211" s="32">
        <f>MONTH(FACTURACION[[#This Row],[MES]]&amp;1)</f>
        <v>4</v>
      </c>
      <c r="F4211" s="223">
        <f>DATE(FACTURACION[[#This Row],[AÑO]],FACTURACION[[#This Row],[Mes numero]],1)</f>
        <v>42826</v>
      </c>
      <c r="G4211" s="161">
        <v>12797</v>
      </c>
      <c r="H4211" s="25">
        <v>891101577</v>
      </c>
      <c r="I4211" s="3" t="str">
        <f>+VLOOKUP(FACTURACION[[#This Row],[NIT]],TABLACLIENTE,2,FALSE)</f>
        <v>ALCANOS DE COLOMBIA S.A. E.S.P</v>
      </c>
      <c r="J4211" s="26" t="s">
        <v>20</v>
      </c>
      <c r="K4211" s="12" t="str">
        <f>+VLOOKUP(FACTURACION[[#This Row],[REFERENCIA]],CODINV,2,FALSE)</f>
        <v xml:space="preserve">MEDIDOR AC-250 C: 3/4" CON CONECTORES </v>
      </c>
      <c r="L4211" s="12" t="str">
        <f>IF(VLOOKUP(FACTURACION[[#This Row],[REFERENCIA]],CODINV,3,FALSE)=0,"",VLOOKUP(FACTURACION[[#This Row],[REFERENCIA]],CODINV,3,FALSE))</f>
        <v/>
      </c>
      <c r="M4211" s="12" t="str">
        <f>+VLOOKUP(FACTURACION[[#This Row],[REFERENCIA]],CODINV,4,FALSE)</f>
        <v>MEDIDORES</v>
      </c>
      <c r="N4211" s="12" t="str">
        <f>+VLOOKUP(FACTURACION[[#This Row],[REFERENCIA]],CODINV,5,FALSE)</f>
        <v>HONEYWELL</v>
      </c>
      <c r="O4211" s="3">
        <v>10</v>
      </c>
      <c r="P4211" s="31">
        <v>460000</v>
      </c>
      <c r="Q4211" s="24">
        <f>+FACTURACION[[#This Row],[CANTIDAD]]*FACTURACION[[#This Row],[VR UNITARIO]]/1000</f>
        <v>4600</v>
      </c>
      <c r="R4211" s="3" t="str">
        <f>+VLOOKUP(FACTURACION[[#This Row],[NIT]],TABLACLIENTE,5,FALSE)</f>
        <v>NEIVA</v>
      </c>
    </row>
    <row r="4212" spans="3:18">
      <c r="C4212" s="29">
        <v>2017</v>
      </c>
      <c r="D4212" s="32" t="s">
        <v>297</v>
      </c>
      <c r="E4212" s="32">
        <f>MONTH(FACTURACION[[#This Row],[MES]]&amp;1)</f>
        <v>4</v>
      </c>
      <c r="F4212" s="223">
        <f>DATE(FACTURACION[[#This Row],[AÑO]],FACTURACION[[#This Row],[Mes numero]],1)</f>
        <v>42826</v>
      </c>
      <c r="G4212" s="161">
        <v>12798</v>
      </c>
      <c r="H4212" s="25">
        <v>891101577</v>
      </c>
      <c r="I4212" s="3" t="str">
        <f>+VLOOKUP(FACTURACION[[#This Row],[NIT]],TABLACLIENTE,2,FALSE)</f>
        <v>ALCANOS DE COLOMBIA S.A. E.S.P</v>
      </c>
      <c r="J4212" s="26" t="s">
        <v>20</v>
      </c>
      <c r="K4212" s="12" t="str">
        <f>+VLOOKUP(FACTURACION[[#This Row],[REFERENCIA]],CODINV,2,FALSE)</f>
        <v xml:space="preserve">MEDIDOR AC-250 C: 3/4" CON CONECTORES </v>
      </c>
      <c r="L4212" s="12" t="str">
        <f>IF(VLOOKUP(FACTURACION[[#This Row],[REFERENCIA]],CODINV,3,FALSE)=0,"",VLOOKUP(FACTURACION[[#This Row],[REFERENCIA]],CODINV,3,FALSE))</f>
        <v/>
      </c>
      <c r="M4212" s="12" t="str">
        <f>+VLOOKUP(FACTURACION[[#This Row],[REFERENCIA]],CODINV,4,FALSE)</f>
        <v>MEDIDORES</v>
      </c>
      <c r="N4212" s="12" t="str">
        <f>+VLOOKUP(FACTURACION[[#This Row],[REFERENCIA]],CODINV,5,FALSE)</f>
        <v>HONEYWELL</v>
      </c>
      <c r="O4212" s="3">
        <v>10</v>
      </c>
      <c r="P4212" s="31">
        <v>460000</v>
      </c>
      <c r="Q4212" s="24">
        <f>+FACTURACION[[#This Row],[CANTIDAD]]*FACTURACION[[#This Row],[VR UNITARIO]]/1000</f>
        <v>4600</v>
      </c>
      <c r="R4212" s="3" t="str">
        <f>+VLOOKUP(FACTURACION[[#This Row],[NIT]],TABLACLIENTE,5,FALSE)</f>
        <v>NEIVA</v>
      </c>
    </row>
    <row r="4213" spans="3:18">
      <c r="C4213" s="29">
        <v>2017</v>
      </c>
      <c r="D4213" s="32" t="s">
        <v>297</v>
      </c>
      <c r="E4213" s="32">
        <f>MONTH(FACTURACION[[#This Row],[MES]]&amp;1)</f>
        <v>4</v>
      </c>
      <c r="F4213" s="223">
        <f>DATE(FACTURACION[[#This Row],[AÑO]],FACTURACION[[#This Row],[Mes numero]],1)</f>
        <v>42826</v>
      </c>
      <c r="G4213" s="161">
        <v>12774</v>
      </c>
      <c r="H4213" s="20">
        <v>800202395</v>
      </c>
      <c r="I4213" s="26" t="str">
        <f>+VLOOKUP(FACTURACION[[#This Row],[NIT]],TABLACLIENTE,2,FALSE)</f>
        <v>EFIGAS GAS NATURAL S.A. E.S.P. (EFIGAS S.A. E.S.P.)</v>
      </c>
      <c r="J4213" s="26" t="s">
        <v>20</v>
      </c>
      <c r="K4213" s="12" t="str">
        <f>+VLOOKUP(FACTURACION[[#This Row],[REFERENCIA]],CODINV,2,FALSE)</f>
        <v xml:space="preserve">MEDIDOR AC-250 C: 3/4" CON CONECTORES </v>
      </c>
      <c r="L4213" s="12" t="str">
        <f>IF(VLOOKUP(FACTURACION[[#This Row],[REFERENCIA]],CODINV,3,FALSE)=0,"",VLOOKUP(FACTURACION[[#This Row],[REFERENCIA]],CODINV,3,FALSE))</f>
        <v/>
      </c>
      <c r="M4213" s="12" t="str">
        <f>+VLOOKUP(FACTURACION[[#This Row],[REFERENCIA]],CODINV,4,FALSE)</f>
        <v>MEDIDORES</v>
      </c>
      <c r="N4213" s="12" t="str">
        <f>+VLOOKUP(FACTURACION[[#This Row],[REFERENCIA]],CODINV,5,FALSE)</f>
        <v>HONEYWELL</v>
      </c>
      <c r="O4213" s="3">
        <v>3</v>
      </c>
      <c r="P4213" s="31">
        <v>298220</v>
      </c>
      <c r="Q4213" s="24">
        <f>+FACTURACION[[#This Row],[CANTIDAD]]*FACTURACION[[#This Row],[VR UNITARIO]]/1000</f>
        <v>894.66</v>
      </c>
      <c r="R4213" s="3" t="str">
        <f>+VLOOKUP(FACTURACION[[#This Row],[NIT]],TABLACLIENTE,5,FALSE)</f>
        <v>MANIZALES</v>
      </c>
    </row>
    <row r="4214" spans="3:18">
      <c r="C4214" s="29">
        <v>2017</v>
      </c>
      <c r="D4214" s="32" t="s">
        <v>297</v>
      </c>
      <c r="E4214" s="32">
        <f>MONTH(FACTURACION[[#This Row],[MES]]&amp;1)</f>
        <v>4</v>
      </c>
      <c r="F4214" s="223">
        <f>DATE(FACTURACION[[#This Row],[AÑO]],FACTURACION[[#This Row],[Mes numero]],1)</f>
        <v>42826</v>
      </c>
      <c r="G4214" s="161">
        <v>12775</v>
      </c>
      <c r="H4214" s="20">
        <v>800202395</v>
      </c>
      <c r="I4214" s="26" t="str">
        <f>+VLOOKUP(FACTURACION[[#This Row],[NIT]],TABLACLIENTE,2,FALSE)</f>
        <v>EFIGAS GAS NATURAL S.A. E.S.P. (EFIGAS S.A. E.S.P.)</v>
      </c>
      <c r="J4214" s="26" t="s">
        <v>20</v>
      </c>
      <c r="K4214" s="12" t="str">
        <f>+VLOOKUP(FACTURACION[[#This Row],[REFERENCIA]],CODINV,2,FALSE)</f>
        <v xml:space="preserve">MEDIDOR AC-250 C: 3/4" CON CONECTORES </v>
      </c>
      <c r="L4214" s="12" t="str">
        <f>IF(VLOOKUP(FACTURACION[[#This Row],[REFERENCIA]],CODINV,3,FALSE)=0,"",VLOOKUP(FACTURACION[[#This Row],[REFERENCIA]],CODINV,3,FALSE))</f>
        <v/>
      </c>
      <c r="M4214" s="12" t="str">
        <f>+VLOOKUP(FACTURACION[[#This Row],[REFERENCIA]],CODINV,4,FALSE)</f>
        <v>MEDIDORES</v>
      </c>
      <c r="N4214" s="12" t="str">
        <f>+VLOOKUP(FACTURACION[[#This Row],[REFERENCIA]],CODINV,5,FALSE)</f>
        <v>HONEYWELL</v>
      </c>
      <c r="O4214" s="3">
        <v>3</v>
      </c>
      <c r="P4214" s="31">
        <v>298220</v>
      </c>
      <c r="Q4214" s="24">
        <f>+FACTURACION[[#This Row],[CANTIDAD]]*FACTURACION[[#This Row],[VR UNITARIO]]/1000</f>
        <v>894.66</v>
      </c>
      <c r="R4214" s="3" t="str">
        <f>+VLOOKUP(FACTURACION[[#This Row],[NIT]],TABLACLIENTE,5,FALSE)</f>
        <v>MANIZALES</v>
      </c>
    </row>
    <row r="4215" spans="3:18">
      <c r="C4215" s="29">
        <v>2017</v>
      </c>
      <c r="D4215" s="32" t="s">
        <v>297</v>
      </c>
      <c r="E4215" s="32">
        <f>MONTH(FACTURACION[[#This Row],[MES]]&amp;1)</f>
        <v>4</v>
      </c>
      <c r="F4215" s="223">
        <f>DATE(FACTURACION[[#This Row],[AÑO]],FACTURACION[[#This Row],[Mes numero]],1)</f>
        <v>42826</v>
      </c>
      <c r="G4215" s="161">
        <v>12776</v>
      </c>
      <c r="H4215" s="20">
        <v>800202395</v>
      </c>
      <c r="I4215" s="26" t="str">
        <f>+VLOOKUP(FACTURACION[[#This Row],[NIT]],TABLACLIENTE,2,FALSE)</f>
        <v>EFIGAS GAS NATURAL S.A. E.S.P. (EFIGAS S.A. E.S.P.)</v>
      </c>
      <c r="J4215" s="26" t="s">
        <v>20</v>
      </c>
      <c r="K4215" s="12" t="str">
        <f>+VLOOKUP(FACTURACION[[#This Row],[REFERENCIA]],CODINV,2,FALSE)</f>
        <v xml:space="preserve">MEDIDOR AC-250 C: 3/4" CON CONECTORES </v>
      </c>
      <c r="L4215" s="12" t="str">
        <f>IF(VLOOKUP(FACTURACION[[#This Row],[REFERENCIA]],CODINV,3,FALSE)=0,"",VLOOKUP(FACTURACION[[#This Row],[REFERENCIA]],CODINV,3,FALSE))</f>
        <v/>
      </c>
      <c r="M4215" s="12" t="str">
        <f>+VLOOKUP(FACTURACION[[#This Row],[REFERENCIA]],CODINV,4,FALSE)</f>
        <v>MEDIDORES</v>
      </c>
      <c r="N4215" s="12" t="str">
        <f>+VLOOKUP(FACTURACION[[#This Row],[REFERENCIA]],CODINV,5,FALSE)</f>
        <v>HONEYWELL</v>
      </c>
      <c r="O4215" s="3">
        <v>2</v>
      </c>
      <c r="P4215" s="31">
        <v>298220</v>
      </c>
      <c r="Q4215" s="24">
        <f>+FACTURACION[[#This Row],[CANTIDAD]]*FACTURACION[[#This Row],[VR UNITARIO]]/1000</f>
        <v>596.44000000000005</v>
      </c>
      <c r="R4215" s="3" t="str">
        <f>+VLOOKUP(FACTURACION[[#This Row],[NIT]],TABLACLIENTE,5,FALSE)</f>
        <v>MANIZALES</v>
      </c>
    </row>
    <row r="4216" spans="3:18">
      <c r="C4216" s="29">
        <v>2017</v>
      </c>
      <c r="D4216" s="32" t="s">
        <v>297</v>
      </c>
      <c r="E4216" s="32">
        <f>MONTH(FACTURACION[[#This Row],[MES]]&amp;1)</f>
        <v>4</v>
      </c>
      <c r="F4216" s="223">
        <f>DATE(FACTURACION[[#This Row],[AÑO]],FACTURACION[[#This Row],[Mes numero]],1)</f>
        <v>42826</v>
      </c>
      <c r="G4216" s="161">
        <v>12749</v>
      </c>
      <c r="H4216" s="20">
        <v>860510315</v>
      </c>
      <c r="I4216" s="26" t="str">
        <f>+VLOOKUP(FACTURACION[[#This Row],[NIT]],TABLACLIENTE,2,FALSE)</f>
        <v>INVERSIONES ALIS SAS</v>
      </c>
      <c r="J4216" s="26" t="s">
        <v>20</v>
      </c>
      <c r="K4216" s="12" t="str">
        <f>+VLOOKUP(FACTURACION[[#This Row],[REFERENCIA]],CODINV,2,FALSE)</f>
        <v xml:space="preserve">MEDIDOR AC-250 C: 3/4" CON CONECTORES </v>
      </c>
      <c r="L4216" s="12" t="str">
        <f>IF(VLOOKUP(FACTURACION[[#This Row],[REFERENCIA]],CODINV,3,FALSE)=0,"",VLOOKUP(FACTURACION[[#This Row],[REFERENCIA]],CODINV,3,FALSE))</f>
        <v/>
      </c>
      <c r="M4216" s="12" t="str">
        <f>+VLOOKUP(FACTURACION[[#This Row],[REFERENCIA]],CODINV,4,FALSE)</f>
        <v>MEDIDORES</v>
      </c>
      <c r="N4216" s="12" t="str">
        <f>+VLOOKUP(FACTURACION[[#This Row],[REFERENCIA]],CODINV,5,FALSE)</f>
        <v>HONEYWELL</v>
      </c>
      <c r="O4216" s="3">
        <v>5</v>
      </c>
      <c r="P4216" s="31">
        <v>403980</v>
      </c>
      <c r="Q4216" s="24">
        <f>+FACTURACION[[#This Row],[CANTIDAD]]*FACTURACION[[#This Row],[VR UNITARIO]]/1000</f>
        <v>2019.9</v>
      </c>
      <c r="R4216" s="3" t="str">
        <f>+VLOOKUP(FACTURACION[[#This Row],[NIT]],TABLACLIENTE,5,FALSE)</f>
        <v>VILLAVICENCIO</v>
      </c>
    </row>
    <row r="4217" spans="3:18">
      <c r="C4217" s="29">
        <v>2017</v>
      </c>
      <c r="D4217" s="32" t="s">
        <v>297</v>
      </c>
      <c r="E4217" s="32">
        <f>MONTH(FACTURACION[[#This Row],[MES]]&amp;1)</f>
        <v>4</v>
      </c>
      <c r="F4217" s="223">
        <f>DATE(FACTURACION[[#This Row],[AÑO]],FACTURACION[[#This Row],[Mes numero]],1)</f>
        <v>42826</v>
      </c>
      <c r="G4217" s="161">
        <v>12782</v>
      </c>
      <c r="H4217" s="20">
        <v>822001073</v>
      </c>
      <c r="I4217" s="26" t="str">
        <f>+VLOOKUP(FACTURACION[[#This Row],[NIT]],TABLACLIENTE,2,FALSE)</f>
        <v>MADIGAS INGENIEROS S.A. E.S.P.</v>
      </c>
      <c r="J4217" s="26" t="s">
        <v>20</v>
      </c>
      <c r="K4217" s="12" t="str">
        <f>+VLOOKUP(FACTURACION[[#This Row],[REFERENCIA]],CODINV,2,FALSE)</f>
        <v xml:space="preserve">MEDIDOR AC-250 C: 3/4" CON CONECTORES </v>
      </c>
      <c r="L4217" s="12" t="str">
        <f>IF(VLOOKUP(FACTURACION[[#This Row],[REFERENCIA]],CODINV,3,FALSE)=0,"",VLOOKUP(FACTURACION[[#This Row],[REFERENCIA]],CODINV,3,FALSE))</f>
        <v/>
      </c>
      <c r="M4217" s="12" t="str">
        <f>+VLOOKUP(FACTURACION[[#This Row],[REFERENCIA]],CODINV,4,FALSE)</f>
        <v>MEDIDORES</v>
      </c>
      <c r="N4217" s="12" t="str">
        <f>+VLOOKUP(FACTURACION[[#This Row],[REFERENCIA]],CODINV,5,FALSE)</f>
        <v>HONEYWELL</v>
      </c>
      <c r="O4217" s="3">
        <v>6</v>
      </c>
      <c r="P4217" s="31">
        <v>450000</v>
      </c>
      <c r="Q4217" s="24">
        <f>+FACTURACION[[#This Row],[CANTIDAD]]*FACTURACION[[#This Row],[VR UNITARIO]]/1000</f>
        <v>2700</v>
      </c>
      <c r="R4217" s="3" t="str">
        <f>+VLOOKUP(FACTURACION[[#This Row],[NIT]],TABLACLIENTE,5,FALSE)</f>
        <v>ACACIAS</v>
      </c>
    </row>
    <row r="4218" spans="3:18">
      <c r="C4218" s="29">
        <v>2017</v>
      </c>
      <c r="D4218" s="32" t="s">
        <v>297</v>
      </c>
      <c r="E4218" s="32">
        <f>MONTH(FACTURACION[[#This Row],[MES]]&amp;1)</f>
        <v>4</v>
      </c>
      <c r="F4218" s="223">
        <f>DATE(FACTURACION[[#This Row],[AÑO]],FACTURACION[[#This Row],[Mes numero]],1)</f>
        <v>42826</v>
      </c>
      <c r="G4218" s="161">
        <v>12787</v>
      </c>
      <c r="H4218" s="20">
        <v>800167643</v>
      </c>
      <c r="I4218" s="26" t="str">
        <f>+VLOOKUP(FACTURACION[[#This Row],[NIT]],TABLACLIENTE,2,FALSE)</f>
        <v>GASES DE OCCIDENTE S.A. E.S.P. (GDO)</v>
      </c>
      <c r="J4218" s="26" t="s">
        <v>21</v>
      </c>
      <c r="K4218" s="12" t="str">
        <f>+VLOOKUP(FACTURACION[[#This Row],[REFERENCIA]],CODINV,2,FALSE)</f>
        <v>MEDIDOR AC-630 C:1 1/4" MAOP 25PSIG CON CONECTORES</v>
      </c>
      <c r="L4218" s="12" t="str">
        <f>IF(VLOOKUP(FACTURACION[[#This Row],[REFERENCIA]],CODINV,3,FALSE)=0,"",VLOOKUP(FACTURACION[[#This Row],[REFERENCIA]],CODINV,3,FALSE))</f>
        <v/>
      </c>
      <c r="M4218" s="12" t="str">
        <f>+VLOOKUP(FACTURACION[[#This Row],[REFERENCIA]],CODINV,4,FALSE)</f>
        <v>MEDIDORES</v>
      </c>
      <c r="N4218" s="12" t="str">
        <f>+VLOOKUP(FACTURACION[[#This Row],[REFERENCIA]],CODINV,5,FALSE)</f>
        <v>HONEYWELL</v>
      </c>
      <c r="O4218" s="3">
        <v>8</v>
      </c>
      <c r="P4218" s="31">
        <v>1764322</v>
      </c>
      <c r="Q4218" s="24">
        <f>+FACTURACION[[#This Row],[CANTIDAD]]*FACTURACION[[#This Row],[VR UNITARIO]]/1000</f>
        <v>14114.575999999999</v>
      </c>
      <c r="R4218" s="3" t="str">
        <f>+VLOOKUP(FACTURACION[[#This Row],[NIT]],TABLACLIENTE,5,FALSE)</f>
        <v>CALI</v>
      </c>
    </row>
    <row r="4219" spans="3:18">
      <c r="C4219" s="29">
        <v>2017</v>
      </c>
      <c r="D4219" s="32" t="s">
        <v>297</v>
      </c>
      <c r="E4219" s="32">
        <f>MONTH(FACTURACION[[#This Row],[MES]]&amp;1)</f>
        <v>4</v>
      </c>
      <c r="F4219" s="223">
        <f>DATE(FACTURACION[[#This Row],[AÑO]],FACTURACION[[#This Row],[Mes numero]],1)</f>
        <v>42826</v>
      </c>
      <c r="G4219" s="161">
        <v>12792</v>
      </c>
      <c r="H4219" s="20">
        <v>890101691</v>
      </c>
      <c r="I4219" s="26" t="str">
        <f>+VLOOKUP(FACTURACION[[#This Row],[NIT]],TABLACLIENTE,2,FALSE)</f>
        <v>GASES DEL CARIBE S.A.E.S.P. (GASCARIBE S.A E.S.P.)</v>
      </c>
      <c r="J4219" s="26" t="s">
        <v>21</v>
      </c>
      <c r="K4219" s="12" t="str">
        <f>+VLOOKUP(FACTURACION[[#This Row],[REFERENCIA]],CODINV,2,FALSE)</f>
        <v>MEDIDOR AC-630 C:1 1/4" MAOP 25PSIG CON CONECTORES</v>
      </c>
      <c r="L4219" s="12" t="str">
        <f>IF(VLOOKUP(FACTURACION[[#This Row],[REFERENCIA]],CODINV,3,FALSE)=0,"",VLOOKUP(FACTURACION[[#This Row],[REFERENCIA]],CODINV,3,FALSE))</f>
        <v/>
      </c>
      <c r="M4219" s="12" t="str">
        <f>+VLOOKUP(FACTURACION[[#This Row],[REFERENCIA]],CODINV,4,FALSE)</f>
        <v>MEDIDORES</v>
      </c>
      <c r="N4219" s="12" t="str">
        <f>+VLOOKUP(FACTURACION[[#This Row],[REFERENCIA]],CODINV,5,FALSE)</f>
        <v>HONEYWELL</v>
      </c>
      <c r="O4219" s="3">
        <v>15</v>
      </c>
      <c r="P4219" s="31">
        <v>1830445</v>
      </c>
      <c r="Q4219" s="24">
        <f>+FACTURACION[[#This Row],[CANTIDAD]]*FACTURACION[[#This Row],[VR UNITARIO]]/1000</f>
        <v>27456.674999999999</v>
      </c>
      <c r="R4219" s="3" t="str">
        <f>+VLOOKUP(FACTURACION[[#This Row],[NIT]],TABLACLIENTE,5,FALSE)</f>
        <v>BARRANQUILLA</v>
      </c>
    </row>
    <row r="4220" spans="3:18">
      <c r="C4220" s="29">
        <v>2017</v>
      </c>
      <c r="D4220" s="32" t="s">
        <v>297</v>
      </c>
      <c r="E4220" s="32">
        <f>MONTH(FACTURACION[[#This Row],[MES]]&amp;1)</f>
        <v>4</v>
      </c>
      <c r="F4220" s="223">
        <f>DATE(FACTURACION[[#This Row],[AÑO]],FACTURACION[[#This Row],[Mes numero]],1)</f>
        <v>42826</v>
      </c>
      <c r="G4220" s="161">
        <v>12750</v>
      </c>
      <c r="H4220" s="20">
        <v>890400869</v>
      </c>
      <c r="I4220" s="26" t="str">
        <f>+VLOOKUP(FACTURACION[[#This Row],[NIT]],TABLACLIENTE,2,FALSE)</f>
        <v>SURTIDORA DE GAS DEL CARIBE S.A. E.S.P. (SURTIGAS S.A. E.S.P.)</v>
      </c>
      <c r="J4220" s="26" t="s">
        <v>21</v>
      </c>
      <c r="K4220" s="12" t="str">
        <f>+VLOOKUP(FACTURACION[[#This Row],[REFERENCIA]],CODINV,2,FALSE)</f>
        <v>MEDIDOR AC-630 C:1 1/4" MAOP 25PSIG CON CONECTORES</v>
      </c>
      <c r="L4220" s="12" t="str">
        <f>IF(VLOOKUP(FACTURACION[[#This Row],[REFERENCIA]],CODINV,3,FALSE)=0,"",VLOOKUP(FACTURACION[[#This Row],[REFERENCIA]],CODINV,3,FALSE))</f>
        <v/>
      </c>
      <c r="M4220" s="12" t="str">
        <f>+VLOOKUP(FACTURACION[[#This Row],[REFERENCIA]],CODINV,4,FALSE)</f>
        <v>MEDIDORES</v>
      </c>
      <c r="N4220" s="12" t="str">
        <f>+VLOOKUP(FACTURACION[[#This Row],[REFERENCIA]],CODINV,5,FALSE)</f>
        <v>HONEYWELL</v>
      </c>
      <c r="O4220" s="3">
        <v>10</v>
      </c>
      <c r="P4220" s="31">
        <v>1838108</v>
      </c>
      <c r="Q4220" s="24">
        <f>+FACTURACION[[#This Row],[CANTIDAD]]*FACTURACION[[#This Row],[VR UNITARIO]]/1000</f>
        <v>18381.080000000002</v>
      </c>
      <c r="R4220" s="3" t="str">
        <f>+VLOOKUP(FACTURACION[[#This Row],[NIT]],TABLACLIENTE,5,FALSE)</f>
        <v>CARTAGENA</v>
      </c>
    </row>
    <row r="4221" spans="3:18">
      <c r="C4221" s="29">
        <v>2017</v>
      </c>
      <c r="D4221" s="32" t="s">
        <v>297</v>
      </c>
      <c r="E4221" s="32">
        <f>MONTH(FACTURACION[[#This Row],[MES]]&amp;1)</f>
        <v>4</v>
      </c>
      <c r="F4221" s="223">
        <f>DATE(FACTURACION[[#This Row],[AÑO]],FACTURACION[[#This Row],[Mes numero]],1)</f>
        <v>42826</v>
      </c>
      <c r="G4221" s="161">
        <v>12772</v>
      </c>
      <c r="H4221" s="25">
        <v>891101577</v>
      </c>
      <c r="I4221" s="3" t="str">
        <f>+VLOOKUP(FACTURACION[[#This Row],[NIT]],TABLACLIENTE,2,FALSE)</f>
        <v>ALCANOS DE COLOMBIA S.A. E.S.P</v>
      </c>
      <c r="J4221" s="26" t="s">
        <v>23</v>
      </c>
      <c r="K4221" s="12" t="str">
        <f>+VLOOKUP(FACTURACION[[#This Row],[REFERENCIA]],CODINV,2,FALSE)</f>
        <v>MEDIDOR AL-800 C:1 1/2" MAOP 20 PSIG CON CONECTORES</v>
      </c>
      <c r="L4221" s="12" t="str">
        <f>IF(VLOOKUP(FACTURACION[[#This Row],[REFERENCIA]],CODINV,3,FALSE)=0,"",VLOOKUP(FACTURACION[[#This Row],[REFERENCIA]],CODINV,3,FALSE))</f>
        <v/>
      </c>
      <c r="M4221" s="12" t="str">
        <f>+VLOOKUP(FACTURACION[[#This Row],[REFERENCIA]],CODINV,4,FALSE)</f>
        <v>MEDIDORES</v>
      </c>
      <c r="N4221" s="12" t="str">
        <f>+VLOOKUP(FACTURACION[[#This Row],[REFERENCIA]],CODINV,5,FALSE)</f>
        <v>HONEYWELL</v>
      </c>
      <c r="O4221" s="3">
        <v>9</v>
      </c>
      <c r="P4221" s="31">
        <v>2930000</v>
      </c>
      <c r="Q4221" s="24">
        <f>+FACTURACION[[#This Row],[CANTIDAD]]*FACTURACION[[#This Row],[VR UNITARIO]]/1000</f>
        <v>26370</v>
      </c>
      <c r="R4221" s="3" t="str">
        <f>+VLOOKUP(FACTURACION[[#This Row],[NIT]],TABLACLIENTE,5,FALSE)</f>
        <v>NEIVA</v>
      </c>
    </row>
    <row r="4222" spans="3:18">
      <c r="C4222" s="29">
        <v>2017</v>
      </c>
      <c r="D4222" s="32" t="s">
        <v>297</v>
      </c>
      <c r="E4222" s="32">
        <f>MONTH(FACTURACION[[#This Row],[MES]]&amp;1)</f>
        <v>4</v>
      </c>
      <c r="F4222" s="223">
        <f>DATE(FACTURACION[[#This Row],[AÑO]],FACTURACION[[#This Row],[Mes numero]],1)</f>
        <v>42826</v>
      </c>
      <c r="G4222" s="161">
        <v>12773</v>
      </c>
      <c r="H4222" s="25">
        <v>891101577</v>
      </c>
      <c r="I4222" s="3" t="str">
        <f>+VLOOKUP(FACTURACION[[#This Row],[NIT]],TABLACLIENTE,2,FALSE)</f>
        <v>ALCANOS DE COLOMBIA S.A. E.S.P</v>
      </c>
      <c r="J4222" s="26" t="s">
        <v>23</v>
      </c>
      <c r="K4222" s="12" t="str">
        <f>+VLOOKUP(FACTURACION[[#This Row],[REFERENCIA]],CODINV,2,FALSE)</f>
        <v>MEDIDOR AL-800 C:1 1/2" MAOP 20 PSIG CON CONECTORES</v>
      </c>
      <c r="L4222" s="12" t="str">
        <f>IF(VLOOKUP(FACTURACION[[#This Row],[REFERENCIA]],CODINV,3,FALSE)=0,"",VLOOKUP(FACTURACION[[#This Row],[REFERENCIA]],CODINV,3,FALSE))</f>
        <v/>
      </c>
      <c r="M4222" s="12" t="str">
        <f>+VLOOKUP(FACTURACION[[#This Row],[REFERENCIA]],CODINV,4,FALSE)</f>
        <v>MEDIDORES</v>
      </c>
      <c r="N4222" s="12" t="str">
        <f>+VLOOKUP(FACTURACION[[#This Row],[REFERENCIA]],CODINV,5,FALSE)</f>
        <v>HONEYWELL</v>
      </c>
      <c r="O4222" s="3">
        <v>2</v>
      </c>
      <c r="P4222" s="31">
        <v>2930000</v>
      </c>
      <c r="Q4222" s="24">
        <f>+FACTURACION[[#This Row],[CANTIDAD]]*FACTURACION[[#This Row],[VR UNITARIO]]/1000</f>
        <v>5860</v>
      </c>
      <c r="R4222" s="3" t="str">
        <f>+VLOOKUP(FACTURACION[[#This Row],[NIT]],TABLACLIENTE,5,FALSE)</f>
        <v>NEIVA</v>
      </c>
    </row>
    <row r="4223" spans="3:18">
      <c r="C4223" s="29">
        <v>2017</v>
      </c>
      <c r="D4223" s="32" t="s">
        <v>297</v>
      </c>
      <c r="E4223" s="32">
        <f>MONTH(FACTURACION[[#This Row],[MES]]&amp;1)</f>
        <v>4</v>
      </c>
      <c r="F4223" s="223">
        <f>DATE(FACTURACION[[#This Row],[AÑO]],FACTURACION[[#This Row],[Mes numero]],1)</f>
        <v>42826</v>
      </c>
      <c r="G4223" s="161">
        <v>12786</v>
      </c>
      <c r="H4223" s="25">
        <v>891101577</v>
      </c>
      <c r="I4223" s="3" t="str">
        <f>+VLOOKUP(FACTURACION[[#This Row],[NIT]],TABLACLIENTE,2,FALSE)</f>
        <v>ALCANOS DE COLOMBIA S.A. E.S.P</v>
      </c>
      <c r="J4223" s="26" t="s">
        <v>59</v>
      </c>
      <c r="K4223" s="12" t="str">
        <f>+VLOOKUP(FACTURACION[[#This Row],[REFERENCIA]],CODINV,2,FALSE)</f>
        <v>MEDIDOR AL-1000 C:1 1/2" MAOP 25 PSIG CON CONECTORES</v>
      </c>
      <c r="L4223" s="12" t="str">
        <f>IF(VLOOKUP(FACTURACION[[#This Row],[REFERENCIA]],CODINV,3,FALSE)=0,"",VLOOKUP(FACTURACION[[#This Row],[REFERENCIA]],CODINV,3,FALSE))</f>
        <v/>
      </c>
      <c r="M4223" s="12" t="str">
        <f>+VLOOKUP(FACTURACION[[#This Row],[REFERENCIA]],CODINV,4,FALSE)</f>
        <v>MEDIDORES</v>
      </c>
      <c r="N4223" s="12" t="str">
        <f>+VLOOKUP(FACTURACION[[#This Row],[REFERENCIA]],CODINV,5,FALSE)</f>
        <v>HONEYWELL</v>
      </c>
      <c r="O4223" s="3">
        <v>3</v>
      </c>
      <c r="P4223" s="31">
        <v>3561000</v>
      </c>
      <c r="Q4223" s="24">
        <f>+FACTURACION[[#This Row],[CANTIDAD]]*FACTURACION[[#This Row],[VR UNITARIO]]/1000</f>
        <v>10683</v>
      </c>
      <c r="R4223" s="3" t="str">
        <f>+VLOOKUP(FACTURACION[[#This Row],[NIT]],TABLACLIENTE,5,FALSE)</f>
        <v>NEIVA</v>
      </c>
    </row>
    <row r="4224" spans="3:18">
      <c r="C4224" s="29">
        <v>2017</v>
      </c>
      <c r="D4224" s="32" t="s">
        <v>297</v>
      </c>
      <c r="E4224" s="32">
        <f>MONTH(FACTURACION[[#This Row],[MES]]&amp;1)</f>
        <v>4</v>
      </c>
      <c r="F4224" s="223">
        <f>DATE(FACTURACION[[#This Row],[AÑO]],FACTURACION[[#This Row],[Mes numero]],1)</f>
        <v>42826</v>
      </c>
      <c r="G4224" s="161">
        <v>12759</v>
      </c>
      <c r="H4224" s="20">
        <v>822001073</v>
      </c>
      <c r="I4224" s="26" t="str">
        <f>+VLOOKUP(FACTURACION[[#This Row],[NIT]],TABLACLIENTE,2,FALSE)</f>
        <v>MADIGAS INGENIEROS S.A. E.S.P.</v>
      </c>
      <c r="J4224" s="26" t="s">
        <v>59</v>
      </c>
      <c r="K4224" s="12" t="str">
        <f>+VLOOKUP(FACTURACION[[#This Row],[REFERENCIA]],CODINV,2,FALSE)</f>
        <v>MEDIDOR AL-1000 C:1 1/2" MAOP 25 PSIG CON CONECTORES</v>
      </c>
      <c r="L4224" s="12" t="str">
        <f>IF(VLOOKUP(FACTURACION[[#This Row],[REFERENCIA]],CODINV,3,FALSE)=0,"",VLOOKUP(FACTURACION[[#This Row],[REFERENCIA]],CODINV,3,FALSE))</f>
        <v/>
      </c>
      <c r="M4224" s="12" t="str">
        <f>+VLOOKUP(FACTURACION[[#This Row],[REFERENCIA]],CODINV,4,FALSE)</f>
        <v>MEDIDORES</v>
      </c>
      <c r="N4224" s="12" t="str">
        <f>+VLOOKUP(FACTURACION[[#This Row],[REFERENCIA]],CODINV,5,FALSE)</f>
        <v>HONEYWELL</v>
      </c>
      <c r="O4224" s="3">
        <v>1</v>
      </c>
      <c r="P4224" s="31">
        <v>3875000</v>
      </c>
      <c r="Q4224" s="24">
        <f>+FACTURACION[[#This Row],[CANTIDAD]]*FACTURACION[[#This Row],[VR UNITARIO]]/1000</f>
        <v>3875</v>
      </c>
      <c r="R4224" s="3" t="str">
        <f>+VLOOKUP(FACTURACION[[#This Row],[NIT]],TABLACLIENTE,5,FALSE)</f>
        <v>ACACIAS</v>
      </c>
    </row>
    <row r="4225" spans="3:18">
      <c r="C4225" s="29">
        <v>2017</v>
      </c>
      <c r="D4225" s="32" t="s">
        <v>297</v>
      </c>
      <c r="E4225" s="32">
        <f>MONTH(FACTURACION[[#This Row],[MES]]&amp;1)</f>
        <v>4</v>
      </c>
      <c r="F4225" s="223">
        <f>DATE(FACTURACION[[#This Row],[AÑO]],FACTURACION[[#This Row],[Mes numero]],1)</f>
        <v>42826</v>
      </c>
      <c r="G4225" s="161">
        <v>12786</v>
      </c>
      <c r="H4225" s="25">
        <v>891101577</v>
      </c>
      <c r="I4225" s="3" t="str">
        <f>+VLOOKUP(FACTURACION[[#This Row],[NIT]],TABLACLIENTE,2,FALSE)</f>
        <v>ALCANOS DE COLOMBIA S.A. E.S.P</v>
      </c>
      <c r="J4225" s="26" t="s">
        <v>262</v>
      </c>
      <c r="K4225" s="12" t="str">
        <f>+VLOOKUP(FACTURACION[[#This Row],[REFERENCIA]],CODINV,2,FALSE)</f>
        <v>MEDIDOR AL-425 C:1 1/4" MAOP 25 PSIG</v>
      </c>
      <c r="L4225" s="12" t="str">
        <f>IF(VLOOKUP(FACTURACION[[#This Row],[REFERENCIA]],CODINV,3,FALSE)=0,"",VLOOKUP(FACTURACION[[#This Row],[REFERENCIA]],CODINV,3,FALSE))</f>
        <v/>
      </c>
      <c r="M4225" s="12" t="str">
        <f>+VLOOKUP(FACTURACION[[#This Row],[REFERENCIA]],CODINV,4,FALSE)</f>
        <v>MEDIDORES</v>
      </c>
      <c r="N4225" s="12" t="str">
        <f>+VLOOKUP(FACTURACION[[#This Row],[REFERENCIA]],CODINV,5,FALSE)</f>
        <v>HONEYWELL</v>
      </c>
      <c r="O4225" s="3">
        <v>12</v>
      </c>
      <c r="P4225" s="31">
        <v>685000</v>
      </c>
      <c r="Q4225" s="24">
        <f>+FACTURACION[[#This Row],[CANTIDAD]]*FACTURACION[[#This Row],[VR UNITARIO]]/1000</f>
        <v>8220</v>
      </c>
      <c r="R4225" s="3" t="str">
        <f>+VLOOKUP(FACTURACION[[#This Row],[NIT]],TABLACLIENTE,5,FALSE)</f>
        <v>NEIVA</v>
      </c>
    </row>
    <row r="4226" spans="3:18">
      <c r="C4226" s="29">
        <v>2017</v>
      </c>
      <c r="D4226" s="32" t="s">
        <v>297</v>
      </c>
      <c r="E4226" s="32">
        <f>MONTH(FACTURACION[[#This Row],[MES]]&amp;1)</f>
        <v>4</v>
      </c>
      <c r="F4226" s="223">
        <f>DATE(FACTURACION[[#This Row],[AÑO]],FACTURACION[[#This Row],[Mes numero]],1)</f>
        <v>42826</v>
      </c>
      <c r="G4226" s="161">
        <v>12774</v>
      </c>
      <c r="H4226" s="20">
        <v>800202395</v>
      </c>
      <c r="I4226" s="26" t="str">
        <f>+VLOOKUP(FACTURACION[[#This Row],[NIT]],TABLACLIENTE,2,FALSE)</f>
        <v>EFIGAS GAS NATURAL S.A. E.S.P. (EFIGAS S.A. E.S.P.)</v>
      </c>
      <c r="J4226" s="26" t="s">
        <v>262</v>
      </c>
      <c r="K4226" s="12" t="str">
        <f>+VLOOKUP(FACTURACION[[#This Row],[REFERENCIA]],CODINV,2,FALSE)</f>
        <v>MEDIDOR AL-425 C:1 1/4" MAOP 25 PSIG</v>
      </c>
      <c r="L4226" s="12" t="str">
        <f>IF(VLOOKUP(FACTURACION[[#This Row],[REFERENCIA]],CODINV,3,FALSE)=0,"",VLOOKUP(FACTURACION[[#This Row],[REFERENCIA]],CODINV,3,FALSE))</f>
        <v/>
      </c>
      <c r="M4226" s="12" t="str">
        <f>+VLOOKUP(FACTURACION[[#This Row],[REFERENCIA]],CODINV,4,FALSE)</f>
        <v>MEDIDORES</v>
      </c>
      <c r="N4226" s="12" t="str">
        <f>+VLOOKUP(FACTURACION[[#This Row],[REFERENCIA]],CODINV,5,FALSE)</f>
        <v>HONEYWELL</v>
      </c>
      <c r="O4226" s="3">
        <v>1</v>
      </c>
      <c r="P4226" s="31">
        <v>616778</v>
      </c>
      <c r="Q4226" s="24">
        <f>+FACTURACION[[#This Row],[CANTIDAD]]*FACTURACION[[#This Row],[VR UNITARIO]]/1000</f>
        <v>616.77800000000002</v>
      </c>
      <c r="R4226" s="3" t="str">
        <f>+VLOOKUP(FACTURACION[[#This Row],[NIT]],TABLACLIENTE,5,FALSE)</f>
        <v>MANIZALES</v>
      </c>
    </row>
    <row r="4227" spans="3:18">
      <c r="C4227" s="29">
        <v>2017</v>
      </c>
      <c r="D4227" s="32" t="s">
        <v>297</v>
      </c>
      <c r="E4227" s="32">
        <f>MONTH(FACTURACION[[#This Row],[MES]]&amp;1)</f>
        <v>4</v>
      </c>
      <c r="F4227" s="223">
        <f>DATE(FACTURACION[[#This Row],[AÑO]],FACTURACION[[#This Row],[Mes numero]],1)</f>
        <v>42826</v>
      </c>
      <c r="G4227" s="161">
        <v>12775</v>
      </c>
      <c r="H4227" s="20">
        <v>800202395</v>
      </c>
      <c r="I4227" s="26" t="str">
        <f>+VLOOKUP(FACTURACION[[#This Row],[NIT]],TABLACLIENTE,2,FALSE)</f>
        <v>EFIGAS GAS NATURAL S.A. E.S.P. (EFIGAS S.A. E.S.P.)</v>
      </c>
      <c r="J4227" s="26" t="s">
        <v>262</v>
      </c>
      <c r="K4227" s="12" t="str">
        <f>+VLOOKUP(FACTURACION[[#This Row],[REFERENCIA]],CODINV,2,FALSE)</f>
        <v>MEDIDOR AL-425 C:1 1/4" MAOP 25 PSIG</v>
      </c>
      <c r="L4227" s="12" t="str">
        <f>IF(VLOOKUP(FACTURACION[[#This Row],[REFERENCIA]],CODINV,3,FALSE)=0,"",VLOOKUP(FACTURACION[[#This Row],[REFERENCIA]],CODINV,3,FALSE))</f>
        <v/>
      </c>
      <c r="M4227" s="12" t="str">
        <f>+VLOOKUP(FACTURACION[[#This Row],[REFERENCIA]],CODINV,4,FALSE)</f>
        <v>MEDIDORES</v>
      </c>
      <c r="N4227" s="12" t="str">
        <f>+VLOOKUP(FACTURACION[[#This Row],[REFERENCIA]],CODINV,5,FALSE)</f>
        <v>HONEYWELL</v>
      </c>
      <c r="O4227" s="3">
        <v>1</v>
      </c>
      <c r="P4227" s="31">
        <v>616778</v>
      </c>
      <c r="Q4227" s="24">
        <f>+FACTURACION[[#This Row],[CANTIDAD]]*FACTURACION[[#This Row],[VR UNITARIO]]/1000</f>
        <v>616.77800000000002</v>
      </c>
      <c r="R4227" s="3" t="str">
        <f>+VLOOKUP(FACTURACION[[#This Row],[NIT]],TABLACLIENTE,5,FALSE)</f>
        <v>MANIZALES</v>
      </c>
    </row>
    <row r="4228" spans="3:18">
      <c r="C4228" s="29">
        <v>2017</v>
      </c>
      <c r="D4228" s="32" t="s">
        <v>297</v>
      </c>
      <c r="E4228" s="32">
        <f>MONTH(FACTURACION[[#This Row],[MES]]&amp;1)</f>
        <v>4</v>
      </c>
      <c r="F4228" s="223">
        <f>DATE(FACTURACION[[#This Row],[AÑO]],FACTURACION[[#This Row],[Mes numero]],1)</f>
        <v>42826</v>
      </c>
      <c r="G4228" s="161">
        <v>12776</v>
      </c>
      <c r="H4228" s="20">
        <v>800202395</v>
      </c>
      <c r="I4228" s="26" t="str">
        <f>+VLOOKUP(FACTURACION[[#This Row],[NIT]],TABLACLIENTE,2,FALSE)</f>
        <v>EFIGAS GAS NATURAL S.A. E.S.P. (EFIGAS S.A. E.S.P.)</v>
      </c>
      <c r="J4228" s="26" t="s">
        <v>262</v>
      </c>
      <c r="K4228" s="12" t="str">
        <f>+VLOOKUP(FACTURACION[[#This Row],[REFERENCIA]],CODINV,2,FALSE)</f>
        <v>MEDIDOR AL-425 C:1 1/4" MAOP 25 PSIG</v>
      </c>
      <c r="L4228" s="12" t="str">
        <f>IF(VLOOKUP(FACTURACION[[#This Row],[REFERENCIA]],CODINV,3,FALSE)=0,"",VLOOKUP(FACTURACION[[#This Row],[REFERENCIA]],CODINV,3,FALSE))</f>
        <v/>
      </c>
      <c r="M4228" s="12" t="str">
        <f>+VLOOKUP(FACTURACION[[#This Row],[REFERENCIA]],CODINV,4,FALSE)</f>
        <v>MEDIDORES</v>
      </c>
      <c r="N4228" s="12" t="str">
        <f>+VLOOKUP(FACTURACION[[#This Row],[REFERENCIA]],CODINV,5,FALSE)</f>
        <v>HONEYWELL</v>
      </c>
      <c r="O4228" s="3">
        <v>1</v>
      </c>
      <c r="P4228" s="31">
        <v>616778</v>
      </c>
      <c r="Q4228" s="24">
        <f>+FACTURACION[[#This Row],[CANTIDAD]]*FACTURACION[[#This Row],[VR UNITARIO]]/1000</f>
        <v>616.77800000000002</v>
      </c>
      <c r="R4228" s="3" t="str">
        <f>+VLOOKUP(FACTURACION[[#This Row],[NIT]],TABLACLIENTE,5,FALSE)</f>
        <v>MANIZALES</v>
      </c>
    </row>
    <row r="4229" spans="3:18">
      <c r="C4229" s="29">
        <v>2017</v>
      </c>
      <c r="D4229" s="32" t="s">
        <v>297</v>
      </c>
      <c r="E4229" s="32">
        <f>MONTH(FACTURACION[[#This Row],[MES]]&amp;1)</f>
        <v>4</v>
      </c>
      <c r="F4229" s="223">
        <f>DATE(FACTURACION[[#This Row],[AÑO]],FACTURACION[[#This Row],[Mes numero]],1)</f>
        <v>42826</v>
      </c>
      <c r="G4229" s="161">
        <v>12782</v>
      </c>
      <c r="H4229" s="20">
        <v>822001073</v>
      </c>
      <c r="I4229" s="26" t="str">
        <f>+VLOOKUP(FACTURACION[[#This Row],[NIT]],TABLACLIENTE,2,FALSE)</f>
        <v>MADIGAS INGENIEROS S.A. E.S.P.</v>
      </c>
      <c r="J4229" s="26" t="s">
        <v>262</v>
      </c>
      <c r="K4229" s="12" t="str">
        <f>+VLOOKUP(FACTURACION[[#This Row],[REFERENCIA]],CODINV,2,FALSE)</f>
        <v>MEDIDOR AL-425 C:1 1/4" MAOP 25 PSIG</v>
      </c>
      <c r="L4229" s="12" t="str">
        <f>IF(VLOOKUP(FACTURACION[[#This Row],[REFERENCIA]],CODINV,3,FALSE)=0,"",VLOOKUP(FACTURACION[[#This Row],[REFERENCIA]],CODINV,3,FALSE))</f>
        <v/>
      </c>
      <c r="M4229" s="12" t="str">
        <f>+VLOOKUP(FACTURACION[[#This Row],[REFERENCIA]],CODINV,4,FALSE)</f>
        <v>MEDIDORES</v>
      </c>
      <c r="N4229" s="12" t="str">
        <f>+VLOOKUP(FACTURACION[[#This Row],[REFERENCIA]],CODINV,5,FALSE)</f>
        <v>HONEYWELL</v>
      </c>
      <c r="O4229" s="3">
        <v>4</v>
      </c>
      <c r="P4229" s="31">
        <v>730000</v>
      </c>
      <c r="Q4229" s="24">
        <f>+FACTURACION[[#This Row],[CANTIDAD]]*FACTURACION[[#This Row],[VR UNITARIO]]/1000</f>
        <v>2920</v>
      </c>
      <c r="R4229" s="3" t="str">
        <f>+VLOOKUP(FACTURACION[[#This Row],[NIT]],TABLACLIENTE,5,FALSE)</f>
        <v>ACACIAS</v>
      </c>
    </row>
    <row r="4230" spans="3:18">
      <c r="C4230" s="29">
        <v>2017</v>
      </c>
      <c r="D4230" s="32" t="s">
        <v>297</v>
      </c>
      <c r="E4230" s="32">
        <f>MONTH(FACTURACION[[#This Row],[MES]]&amp;1)</f>
        <v>4</v>
      </c>
      <c r="F4230" s="223">
        <f>DATE(FACTURACION[[#This Row],[AÑO]],FACTURACION[[#This Row],[Mes numero]],1)</f>
        <v>42826</v>
      </c>
      <c r="G4230" s="161">
        <v>12780</v>
      </c>
      <c r="H4230" s="20">
        <v>860510723</v>
      </c>
      <c r="I4230" s="26" t="str">
        <f>+VLOOKUP(FACTURACION[[#This Row],[NIT]],TABLACLIENTE,2,FALSE)</f>
        <v>SAENA DE COLOMBIA S.A.</v>
      </c>
      <c r="J4230" s="26" t="s">
        <v>262</v>
      </c>
      <c r="K4230" s="12" t="str">
        <f>+VLOOKUP(FACTURACION[[#This Row],[REFERENCIA]],CODINV,2,FALSE)</f>
        <v>MEDIDOR AL-425 C:1 1/4" MAOP 25 PSIG</v>
      </c>
      <c r="L4230" s="12" t="str">
        <f>IF(VLOOKUP(FACTURACION[[#This Row],[REFERENCIA]],CODINV,3,FALSE)=0,"",VLOOKUP(FACTURACION[[#This Row],[REFERENCIA]],CODINV,3,FALSE))</f>
        <v/>
      </c>
      <c r="M4230" s="12" t="str">
        <f>+VLOOKUP(FACTURACION[[#This Row],[REFERENCIA]],CODINV,4,FALSE)</f>
        <v>MEDIDORES</v>
      </c>
      <c r="N4230" s="12" t="str">
        <f>+VLOOKUP(FACTURACION[[#This Row],[REFERENCIA]],CODINV,5,FALSE)</f>
        <v>HONEYWELL</v>
      </c>
      <c r="O4230" s="3">
        <v>1</v>
      </c>
      <c r="P4230" s="31">
        <v>750000</v>
      </c>
      <c r="Q4230" s="24">
        <f>+FACTURACION[[#This Row],[CANTIDAD]]*FACTURACION[[#This Row],[VR UNITARIO]]/1000</f>
        <v>750</v>
      </c>
      <c r="R4230" s="3" t="str">
        <f>+VLOOKUP(FACTURACION[[#This Row],[NIT]],TABLACLIENTE,5,FALSE)</f>
        <v>BOGOTÁ D.C.</v>
      </c>
    </row>
    <row r="4231" spans="3:18">
      <c r="C4231" s="29">
        <v>2017</v>
      </c>
      <c r="D4231" s="32" t="s">
        <v>297</v>
      </c>
      <c r="E4231" s="32">
        <f>MONTH(FACTURACION[[#This Row],[MES]]&amp;1)</f>
        <v>4</v>
      </c>
      <c r="F4231" s="223">
        <f>DATE(FACTURACION[[#This Row],[AÑO]],FACTURACION[[#This Row],[Mes numero]],1)</f>
        <v>42826</v>
      </c>
      <c r="G4231" s="161">
        <v>12795</v>
      </c>
      <c r="H4231" s="20">
        <v>860510723</v>
      </c>
      <c r="I4231" s="26" t="str">
        <f>+VLOOKUP(FACTURACION[[#This Row],[NIT]],TABLACLIENTE,2,FALSE)</f>
        <v>SAENA DE COLOMBIA S.A.</v>
      </c>
      <c r="J4231" s="26" t="s">
        <v>262</v>
      </c>
      <c r="K4231" s="12" t="str">
        <f>+VLOOKUP(FACTURACION[[#This Row],[REFERENCIA]],CODINV,2,FALSE)</f>
        <v>MEDIDOR AL-425 C:1 1/4" MAOP 25 PSIG</v>
      </c>
      <c r="L4231" s="12" t="str">
        <f>IF(VLOOKUP(FACTURACION[[#This Row],[REFERENCIA]],CODINV,3,FALSE)=0,"",VLOOKUP(FACTURACION[[#This Row],[REFERENCIA]],CODINV,3,FALSE))</f>
        <v/>
      </c>
      <c r="M4231" s="12" t="str">
        <f>+VLOOKUP(FACTURACION[[#This Row],[REFERENCIA]],CODINV,4,FALSE)</f>
        <v>MEDIDORES</v>
      </c>
      <c r="N4231" s="12" t="str">
        <f>+VLOOKUP(FACTURACION[[#This Row],[REFERENCIA]],CODINV,5,FALSE)</f>
        <v>HONEYWELL</v>
      </c>
      <c r="O4231" s="3">
        <v>1</v>
      </c>
      <c r="P4231" s="31">
        <v>750000</v>
      </c>
      <c r="Q4231" s="24">
        <f>+FACTURACION[[#This Row],[CANTIDAD]]*FACTURACION[[#This Row],[VR UNITARIO]]/1000</f>
        <v>750</v>
      </c>
      <c r="R4231" s="3" t="str">
        <f>+VLOOKUP(FACTURACION[[#This Row],[NIT]],TABLACLIENTE,5,FALSE)</f>
        <v>BOGOTÁ D.C.</v>
      </c>
    </row>
    <row r="4232" spans="3:18">
      <c r="C4232" s="29">
        <v>2017</v>
      </c>
      <c r="D4232" s="32" t="s">
        <v>297</v>
      </c>
      <c r="E4232" s="32">
        <f>MONTH(FACTURACION[[#This Row],[MES]]&amp;1)</f>
        <v>4</v>
      </c>
      <c r="F4232" s="223">
        <f>DATE(FACTURACION[[#This Row],[AÑO]],FACTURACION[[#This Row],[Mes numero]],1)</f>
        <v>42826</v>
      </c>
      <c r="G4232" s="161">
        <v>12753</v>
      </c>
      <c r="H4232" s="20">
        <v>800167643</v>
      </c>
      <c r="I4232" s="26" t="str">
        <f>+VLOOKUP(FACTURACION[[#This Row],[NIT]],TABLACLIENTE,2,FALSE)</f>
        <v>GASES DE OCCIDENTE S.A. E.S.P. (GDO)</v>
      </c>
      <c r="J4232" s="26" t="s">
        <v>215</v>
      </c>
      <c r="K4232" s="12" t="str">
        <f>+VLOOKUP(FACTURACION[[#This Row],[REFERENCIA]],CODINV,2,FALSE)</f>
        <v>COUPLING ELSTER MECANICO 1/2 IPS</v>
      </c>
      <c r="L4232" s="12" t="str">
        <f>IF(VLOOKUP(FACTURACION[[#This Row],[REFERENCIA]],CODINV,3,FALSE)=0,"",VLOOKUP(FACTURACION[[#This Row],[REFERENCIA]],CODINV,3,FALSE))</f>
        <v>50740</v>
      </c>
      <c r="M4232" s="12" t="str">
        <f>+VLOOKUP(FACTURACION[[#This Row],[REFERENCIA]],CODINV,4,FALSE)</f>
        <v>REPUESTOS Y ACCESORIOS</v>
      </c>
      <c r="N4232" s="12" t="str">
        <f>+VLOOKUP(FACTURACION[[#This Row],[REFERENCIA]],CODINV,5,FALSE)</f>
        <v>HONEYWELL</v>
      </c>
      <c r="O4232" s="3">
        <v>80</v>
      </c>
      <c r="P4232" s="31">
        <v>112537</v>
      </c>
      <c r="Q4232" s="24">
        <f>+FACTURACION[[#This Row],[CANTIDAD]]*FACTURACION[[#This Row],[VR UNITARIO]]/1000</f>
        <v>9002.9599999999991</v>
      </c>
      <c r="R4232" s="3" t="str">
        <f>+VLOOKUP(FACTURACION[[#This Row],[NIT]],TABLACLIENTE,5,FALSE)</f>
        <v>CALI</v>
      </c>
    </row>
    <row r="4233" spans="3:18">
      <c r="C4233" s="29">
        <v>2017</v>
      </c>
      <c r="D4233" s="32" t="s">
        <v>297</v>
      </c>
      <c r="E4233" s="32">
        <f>MONTH(FACTURACION[[#This Row],[MES]]&amp;1)</f>
        <v>4</v>
      </c>
      <c r="F4233" s="223">
        <f>DATE(FACTURACION[[#This Row],[AÑO]],FACTURACION[[#This Row],[Mes numero]],1)</f>
        <v>42826</v>
      </c>
      <c r="G4233" s="161">
        <v>12753</v>
      </c>
      <c r="H4233" s="20">
        <v>800167643</v>
      </c>
      <c r="I4233" s="26" t="str">
        <f>+VLOOKUP(FACTURACION[[#This Row],[NIT]],TABLACLIENTE,2,FALSE)</f>
        <v>GASES DE OCCIDENTE S.A. E.S.P. (GDO)</v>
      </c>
      <c r="J4233" s="26" t="s">
        <v>489</v>
      </c>
      <c r="K4233" s="12" t="str">
        <f>+VLOOKUP(FACTURACION[[#This Row],[REFERENCIA]],CODINV,2,FALSE)</f>
        <v>COUPLING MECANICO ELSTER 1/2</v>
      </c>
      <c r="L4233" s="12" t="str">
        <f>IF(VLOOKUP(FACTURACION[[#This Row],[REFERENCIA]],CODINV,3,FALSE)=0,"",VLOOKUP(FACTURACION[[#This Row],[REFERENCIA]],CODINV,3,FALSE))</f>
        <v>50056</v>
      </c>
      <c r="M4233" s="12" t="str">
        <f>+VLOOKUP(FACTURACION[[#This Row],[REFERENCIA]],CODINV,4,FALSE)</f>
        <v>REPUESTOS Y ACCESORIOS</v>
      </c>
      <c r="N4233" s="12" t="str">
        <f>+VLOOKUP(FACTURACION[[#This Row],[REFERENCIA]],CODINV,5,FALSE)</f>
        <v>HONEYWELL</v>
      </c>
      <c r="O4233" s="3">
        <v>50</v>
      </c>
      <c r="P4233" s="31">
        <v>57711</v>
      </c>
      <c r="Q4233" s="24">
        <f>+FACTURACION[[#This Row],[CANTIDAD]]*FACTURACION[[#This Row],[VR UNITARIO]]/1000</f>
        <v>2885.55</v>
      </c>
      <c r="R4233" s="3" t="str">
        <f>+VLOOKUP(FACTURACION[[#This Row],[NIT]],TABLACLIENTE,5,FALSE)</f>
        <v>CALI</v>
      </c>
    </row>
    <row r="4234" spans="3:18">
      <c r="C4234" s="29">
        <v>2017</v>
      </c>
      <c r="D4234" s="32" t="s">
        <v>297</v>
      </c>
      <c r="E4234" s="32">
        <f>MONTH(FACTURACION[[#This Row],[MES]]&amp;1)</f>
        <v>4</v>
      </c>
      <c r="F4234" s="223">
        <f>DATE(FACTURACION[[#This Row],[AÑO]],FACTURACION[[#This Row],[Mes numero]],1)</f>
        <v>42826</v>
      </c>
      <c r="G4234" s="161">
        <v>12753</v>
      </c>
      <c r="H4234" s="20">
        <v>800167643</v>
      </c>
      <c r="I4234" s="26" t="str">
        <f>+VLOOKUP(FACTURACION[[#This Row],[NIT]],TABLACLIENTE,2,FALSE)</f>
        <v>GASES DE OCCIDENTE S.A. E.S.P. (GDO)</v>
      </c>
      <c r="J4234" s="26" t="s">
        <v>217</v>
      </c>
      <c r="K4234" s="12" t="str">
        <f>+VLOOKUP(FACTURACION[[#This Row],[REFERENCIA]],CODINV,2,FALSE)</f>
        <v>COUPLING ELSTER MECANICO DE 3/4 IPS</v>
      </c>
      <c r="L4234" s="12" t="str">
        <f>IF(VLOOKUP(FACTURACION[[#This Row],[REFERENCIA]],CODINV,3,FALSE)=0,"",VLOOKUP(FACTURACION[[#This Row],[REFERENCIA]],CODINV,3,FALSE))</f>
        <v>50175</v>
      </c>
      <c r="M4234" s="12" t="str">
        <f>+VLOOKUP(FACTURACION[[#This Row],[REFERENCIA]],CODINV,4,FALSE)</f>
        <v>REPUESTOS Y ACCESORIOS</v>
      </c>
      <c r="N4234" s="12" t="str">
        <f>+VLOOKUP(FACTURACION[[#This Row],[REFERENCIA]],CODINV,5,FALSE)</f>
        <v>HONEYWELL</v>
      </c>
      <c r="O4234" s="3">
        <v>80</v>
      </c>
      <c r="P4234" s="31">
        <v>89453</v>
      </c>
      <c r="Q4234" s="24">
        <f>+FACTURACION[[#This Row],[CANTIDAD]]*FACTURACION[[#This Row],[VR UNITARIO]]/1000</f>
        <v>7156.24</v>
      </c>
      <c r="R4234" s="3" t="str">
        <f>+VLOOKUP(FACTURACION[[#This Row],[NIT]],TABLACLIENTE,5,FALSE)</f>
        <v>CALI</v>
      </c>
    </row>
    <row r="4235" spans="3:18">
      <c r="C4235" s="29">
        <v>2017</v>
      </c>
      <c r="D4235" s="32" t="s">
        <v>297</v>
      </c>
      <c r="E4235" s="32">
        <f>MONTH(FACTURACION[[#This Row],[MES]]&amp;1)</f>
        <v>4</v>
      </c>
      <c r="F4235" s="223">
        <f>DATE(FACTURACION[[#This Row],[AÑO]],FACTURACION[[#This Row],[Mes numero]],1)</f>
        <v>42826</v>
      </c>
      <c r="G4235" s="161">
        <v>12747</v>
      </c>
      <c r="H4235" s="20">
        <v>900950504</v>
      </c>
      <c r="I4235" s="26" t="str">
        <f>+VLOOKUP(FACTURACION[[#This Row],[NIT]],TABLACLIENTE,2,FALSE)</f>
        <v>DAMASA DE COLOMBIA S A S</v>
      </c>
      <c r="J4235" s="26" t="s">
        <v>977</v>
      </c>
      <c r="K4235" s="12" t="str">
        <f>+VLOOKUP(FACTURACION[[#This Row],[REFERENCIA]],CODINV,2,FALSE)</f>
        <v>REG. 1813C C: 3/4" R: 6-15" O: 3/16</v>
      </c>
      <c r="L4235" s="12" t="str">
        <f>IF(VLOOKUP(FACTURACION[[#This Row],[REFERENCIA]],CODINV,3,FALSE)=0,"",VLOOKUP(FACTURACION[[#This Row],[REFERENCIA]],CODINV,3,FALSE))</f>
        <v/>
      </c>
      <c r="M4235" s="12" t="str">
        <f>+VLOOKUP(FACTURACION[[#This Row],[REFERENCIA]],CODINV,4,FALSE)</f>
        <v>REGULADORES</v>
      </c>
      <c r="N4235" s="12" t="str">
        <f>+VLOOKUP(FACTURACION[[#This Row],[REFERENCIA]],CODINV,5,FALSE)</f>
        <v>HONEYWELL</v>
      </c>
      <c r="O4235" s="3">
        <v>8</v>
      </c>
      <c r="P4235" s="31">
        <v>158000</v>
      </c>
      <c r="Q4235" s="24">
        <f>+FACTURACION[[#This Row],[CANTIDAD]]*FACTURACION[[#This Row],[VR UNITARIO]]/1000</f>
        <v>1264</v>
      </c>
      <c r="R4235" s="3" t="str">
        <f>+VLOOKUP(FACTURACION[[#This Row],[NIT]],TABLACLIENTE,5,FALSE)</f>
        <v>BOGOTÁ D.C.</v>
      </c>
    </row>
    <row r="4236" spans="3:18">
      <c r="C4236" s="29">
        <v>2017</v>
      </c>
      <c r="D4236" s="32" t="s">
        <v>297</v>
      </c>
      <c r="E4236" s="32">
        <f>MONTH(FACTURACION[[#This Row],[MES]]&amp;1)</f>
        <v>4</v>
      </c>
      <c r="F4236" s="223">
        <f>DATE(FACTURACION[[#This Row],[AÑO]],FACTURACION[[#This Row],[Mes numero]],1)</f>
        <v>42826</v>
      </c>
      <c r="G4236" s="161">
        <v>12778</v>
      </c>
      <c r="H4236" s="20">
        <v>890400869</v>
      </c>
      <c r="I4236" s="26" t="str">
        <f>+VLOOKUP(FACTURACION[[#This Row],[NIT]],TABLACLIENTE,2,FALSE)</f>
        <v>SURTIDORA DE GAS DEL CARIBE S.A. E.S.P. (SURTIGAS S.A. E.S.P.)</v>
      </c>
      <c r="J4236" s="26" t="s">
        <v>905</v>
      </c>
      <c r="K4236" s="12" t="str">
        <f>+VLOOKUP(FACTURACION[[#This Row],[REFERENCIA]],CODINV,2,FALSE)</f>
        <v>REG. 1800 CPB2 1" O:1/2 R:STD</v>
      </c>
      <c r="L4236" s="12" t="str">
        <f>IF(VLOOKUP(FACTURACION[[#This Row],[REFERENCIA]],CODINV,3,FALSE)=0,"",VLOOKUP(FACTURACION[[#This Row],[REFERENCIA]],CODINV,3,FALSE))</f>
        <v/>
      </c>
      <c r="M4236" s="12" t="str">
        <f>+VLOOKUP(FACTURACION[[#This Row],[REFERENCIA]],CODINV,4,FALSE)</f>
        <v>REGULADORES</v>
      </c>
      <c r="N4236" s="12" t="str">
        <f>+VLOOKUP(FACTURACION[[#This Row],[REFERENCIA]],CODINV,5,FALSE)</f>
        <v>HONEYWELL</v>
      </c>
      <c r="O4236" s="3">
        <v>37</v>
      </c>
      <c r="P4236" s="31">
        <v>628223</v>
      </c>
      <c r="Q4236" s="24">
        <f>+FACTURACION[[#This Row],[CANTIDAD]]*FACTURACION[[#This Row],[VR UNITARIO]]/1000</f>
        <v>23244.251</v>
      </c>
      <c r="R4236" s="3" t="str">
        <f>+VLOOKUP(FACTURACION[[#This Row],[NIT]],TABLACLIENTE,5,FALSE)</f>
        <v>CARTAGENA</v>
      </c>
    </row>
    <row r="4237" spans="3:18">
      <c r="C4237" s="29">
        <v>2017</v>
      </c>
      <c r="D4237" s="32" t="s">
        <v>297</v>
      </c>
      <c r="E4237" s="32">
        <f>MONTH(FACTURACION[[#This Row],[MES]]&amp;1)</f>
        <v>4</v>
      </c>
      <c r="F4237" s="223">
        <f>DATE(FACTURACION[[#This Row],[AÑO]],FACTURACION[[#This Row],[Mes numero]],1)</f>
        <v>42826</v>
      </c>
      <c r="G4237" s="161">
        <v>12765</v>
      </c>
      <c r="H4237" s="20">
        <v>901014309</v>
      </c>
      <c r="I4237" s="26" t="str">
        <f>+VLOOKUP(FACTURACION[[#This Row],[NIT]],TABLACLIENTE,2,FALSE)</f>
        <v>SERVINDUSTRIALES JAC SAS</v>
      </c>
      <c r="J4237" s="26" t="s">
        <v>5</v>
      </c>
      <c r="K4237" s="12" t="str">
        <f>+VLOOKUP(FACTURACION[[#This Row],[REFERENCIA]],CODINV,2,FALSE)</f>
        <v>REG. 1800 CPB2 1 1-4· O: 5/16" R: STD</v>
      </c>
      <c r="L4237" s="12" t="str">
        <f>IF(VLOOKUP(FACTURACION[[#This Row],[REFERENCIA]],CODINV,3,FALSE)=0,"",VLOOKUP(FACTURACION[[#This Row],[REFERENCIA]],CODINV,3,FALSE))</f>
        <v/>
      </c>
      <c r="M4237" s="12" t="str">
        <f>+VLOOKUP(FACTURACION[[#This Row],[REFERENCIA]],CODINV,4,FALSE)</f>
        <v>REGULADORES</v>
      </c>
      <c r="N4237" s="12" t="str">
        <f>+VLOOKUP(FACTURACION[[#This Row],[REFERENCIA]],CODINV,5,FALSE)</f>
        <v>HONEYWELL</v>
      </c>
      <c r="O4237" s="3">
        <v>2</v>
      </c>
      <c r="P4237" s="31">
        <v>720000</v>
      </c>
      <c r="Q4237" s="24">
        <f>+FACTURACION[[#This Row],[CANTIDAD]]*FACTURACION[[#This Row],[VR UNITARIO]]/1000</f>
        <v>1440</v>
      </c>
      <c r="R4237" s="3" t="str">
        <f>+VLOOKUP(FACTURACION[[#This Row],[NIT]],TABLACLIENTE,5,FALSE)</f>
        <v>BOGOTÁ D.C.</v>
      </c>
    </row>
    <row r="4238" spans="3:18">
      <c r="C4238" s="29">
        <v>2017</v>
      </c>
      <c r="D4238" s="32" t="s">
        <v>297</v>
      </c>
      <c r="E4238" s="32">
        <f>MONTH(FACTURACION[[#This Row],[MES]]&amp;1)</f>
        <v>4</v>
      </c>
      <c r="F4238" s="223">
        <f>DATE(FACTURACION[[#This Row],[AÑO]],FACTURACION[[#This Row],[Mes numero]],1)</f>
        <v>42826</v>
      </c>
      <c r="G4238" s="161">
        <v>12789</v>
      </c>
      <c r="H4238" s="20">
        <v>830104626</v>
      </c>
      <c r="I4238" s="26" t="str">
        <f>+VLOOKUP(FACTURACION[[#This Row],[NIT]],TABLACLIENTE,2,FALSE)</f>
        <v>MONTAJES INTEGRALES LTDA.</v>
      </c>
      <c r="J4238" s="26" t="s">
        <v>907</v>
      </c>
      <c r="K4238" s="12" t="str">
        <f>+VLOOKUP(FACTURACION[[#This Row],[REFERENCIA]],CODINV,2,FALSE)</f>
        <v>REG. 1813B C: 2" R: 14.5 -28" O: 5/8</v>
      </c>
      <c r="L4238" s="12" t="str">
        <f>IF(VLOOKUP(FACTURACION[[#This Row],[REFERENCIA]],CODINV,3,FALSE)=0,"",VLOOKUP(FACTURACION[[#This Row],[REFERENCIA]],CODINV,3,FALSE))</f>
        <v/>
      </c>
      <c r="M4238" s="12" t="str">
        <f>+VLOOKUP(FACTURACION[[#This Row],[REFERENCIA]],CODINV,4,FALSE)</f>
        <v>REGULADORES</v>
      </c>
      <c r="N4238" s="12" t="str">
        <f>+VLOOKUP(FACTURACION[[#This Row],[REFERENCIA]],CODINV,5,FALSE)</f>
        <v>HONEYWELL</v>
      </c>
      <c r="O4238" s="3">
        <v>1</v>
      </c>
      <c r="P4238" s="31">
        <v>1950000</v>
      </c>
      <c r="Q4238" s="24">
        <f>+FACTURACION[[#This Row],[CANTIDAD]]*FACTURACION[[#This Row],[VR UNITARIO]]/1000</f>
        <v>1950</v>
      </c>
      <c r="R4238" s="3" t="str">
        <f>+VLOOKUP(FACTURACION[[#This Row],[NIT]],TABLACLIENTE,5,FALSE)</f>
        <v>BOGOTÁ D.C.</v>
      </c>
    </row>
    <row r="4239" spans="3:18">
      <c r="C4239" s="29">
        <v>2017</v>
      </c>
      <c r="D4239" s="32" t="s">
        <v>297</v>
      </c>
      <c r="E4239" s="32">
        <f>MONTH(FACTURACION[[#This Row],[MES]]&amp;1)</f>
        <v>4</v>
      </c>
      <c r="F4239" s="223">
        <f>DATE(FACTURACION[[#This Row],[AÑO]],FACTURACION[[#This Row],[Mes numero]],1)</f>
        <v>42826</v>
      </c>
      <c r="G4239" s="161">
        <v>12782</v>
      </c>
      <c r="H4239" s="20">
        <v>822001073</v>
      </c>
      <c r="I4239" s="26" t="str">
        <f>+VLOOKUP(FACTURACION[[#This Row],[NIT]],TABLACLIENTE,2,FALSE)</f>
        <v>MADIGAS INGENIEROS S.A. E.S.P.</v>
      </c>
      <c r="J4239" s="26" t="s">
        <v>28</v>
      </c>
      <c r="K4239" s="12" t="str">
        <f>+VLOOKUP(FACTURACION[[#This Row],[REFERENCIA]],CODINV,2,FALSE)</f>
        <v>REGULADOR SR 113 3/4 R: 7-12 O:1/4</v>
      </c>
      <c r="L4239" s="12" t="str">
        <f>IF(VLOOKUP(FACTURACION[[#This Row],[REFERENCIA]],CODINV,3,FALSE)=0,"",VLOOKUP(FACTURACION[[#This Row],[REFERENCIA]],CODINV,3,FALSE))</f>
        <v/>
      </c>
      <c r="M4239" s="12" t="str">
        <f>+VLOOKUP(FACTURACION[[#This Row],[REFERENCIA]],CODINV,4,FALSE)</f>
        <v>REGULADORES</v>
      </c>
      <c r="N4239" s="12" t="str">
        <f>+VLOOKUP(FACTURACION[[#This Row],[REFERENCIA]],CODINV,5,FALSE)</f>
        <v>HONEYWELL</v>
      </c>
      <c r="O4239" s="3">
        <v>9</v>
      </c>
      <c r="P4239" s="31">
        <v>125140</v>
      </c>
      <c r="Q4239" s="24">
        <f>+FACTURACION[[#This Row],[CANTIDAD]]*FACTURACION[[#This Row],[VR UNITARIO]]/1000</f>
        <v>1126.26</v>
      </c>
      <c r="R4239" s="3" t="str">
        <f>+VLOOKUP(FACTURACION[[#This Row],[NIT]],TABLACLIENTE,5,FALSE)</f>
        <v>ACACIAS</v>
      </c>
    </row>
    <row r="4240" spans="3:18">
      <c r="C4240" s="29">
        <v>2017</v>
      </c>
      <c r="D4240" s="32" t="s">
        <v>297</v>
      </c>
      <c r="E4240" s="32">
        <f>MONTH(FACTURACION[[#This Row],[MES]]&amp;1)</f>
        <v>4</v>
      </c>
      <c r="F4240" s="223">
        <f>DATE(FACTURACION[[#This Row],[AÑO]],FACTURACION[[#This Row],[Mes numero]],1)</f>
        <v>42826</v>
      </c>
      <c r="G4240" s="161">
        <v>12800</v>
      </c>
      <c r="H4240" s="20">
        <v>800170118</v>
      </c>
      <c r="I4240" s="26" t="str">
        <f>+VLOOKUP(FACTURACION[[#This Row],[NIT]],TABLACLIENTE,2,FALSE)</f>
        <v>PROMOTORA DE GASES DEL SUR S A E S P (PROGASUR S.A. E.S.P.)</v>
      </c>
      <c r="J4240" s="26" t="s">
        <v>155</v>
      </c>
      <c r="K4240" s="12" t="str">
        <f>+VLOOKUP(FACTURACION[[#This Row],[REFERENCIA]],CODINV,2,FALSE)</f>
        <v>AFV 3" S300 FO</v>
      </c>
      <c r="L4240" s="12" t="str">
        <f>IF(VLOOKUP(FACTURACION[[#This Row],[REFERENCIA]],CODINV,3,FALSE)=0,"",VLOOKUP(FACTURACION[[#This Row],[REFERENCIA]],CODINV,3,FALSE))</f>
        <v/>
      </c>
      <c r="M4240" s="12" t="str">
        <f>+VLOOKUP(FACTURACION[[#This Row],[REFERENCIA]],CODINV,4,FALSE)</f>
        <v>REGULADORES</v>
      </c>
      <c r="N4240" s="12" t="str">
        <f>+VLOOKUP(FACTURACION[[#This Row],[REFERENCIA]],CODINV,5,FALSE)</f>
        <v>HONEYWELL</v>
      </c>
      <c r="O4240" s="3">
        <v>3</v>
      </c>
      <c r="P4240" s="31">
        <v>4920000</v>
      </c>
      <c r="Q4240" s="24">
        <f>+FACTURACION[[#This Row],[CANTIDAD]]*FACTURACION[[#This Row],[VR UNITARIO]]/1000</f>
        <v>14760</v>
      </c>
      <c r="R4240" s="3" t="str">
        <f>+VLOOKUP(FACTURACION[[#This Row],[NIT]],TABLACLIENTE,5,FALSE)</f>
        <v>BOGOTÁ D.C.</v>
      </c>
    </row>
    <row r="4241" spans="3:18">
      <c r="C4241" s="29">
        <v>2017</v>
      </c>
      <c r="D4241" s="32" t="s">
        <v>297</v>
      </c>
      <c r="E4241" s="32">
        <f>MONTH(FACTURACION[[#This Row],[MES]]&amp;1)</f>
        <v>4</v>
      </c>
      <c r="F4241" s="223">
        <f>DATE(FACTURACION[[#This Row],[AÑO]],FACTURACION[[#This Row],[Mes numero]],1)</f>
        <v>42826</v>
      </c>
      <c r="G4241" s="161">
        <v>12800</v>
      </c>
      <c r="H4241" s="20">
        <v>800170118</v>
      </c>
      <c r="I4241" s="26" t="str">
        <f>+VLOOKUP(FACTURACION[[#This Row],[NIT]],TABLACLIENTE,2,FALSE)</f>
        <v>PROMOTORA DE GASES DEL SUR S A E S P (PROGASUR S.A. E.S.P.)</v>
      </c>
      <c r="J4241" s="26" t="s">
        <v>294</v>
      </c>
      <c r="K4241" s="12" t="str">
        <f>+VLOOKUP(FACTURACION[[#This Row],[REFERENCIA]],CODINV,2,FALSE)</f>
        <v>CONTROL LOOP Z320-100 BM INSPIRATOR</v>
      </c>
      <c r="L4241" s="12" t="str">
        <f>IF(VLOOKUP(FACTURACION[[#This Row],[REFERENCIA]],CODINV,3,FALSE)=0,"",VLOOKUP(FACTURACION[[#This Row],[REFERENCIA]],CODINV,3,FALSE))</f>
        <v/>
      </c>
      <c r="M4241" s="12" t="str">
        <f>+VLOOKUP(FACTURACION[[#This Row],[REFERENCIA]],CODINV,4,FALSE)</f>
        <v>REGULADORES</v>
      </c>
      <c r="N4241" s="12" t="str">
        <f>+VLOOKUP(FACTURACION[[#This Row],[REFERENCIA]],CODINV,5,FALSE)</f>
        <v>HONEYWELL</v>
      </c>
      <c r="O4241" s="3">
        <v>3</v>
      </c>
      <c r="P4241" s="31">
        <v>3300000</v>
      </c>
      <c r="Q4241" s="24">
        <f>+FACTURACION[[#This Row],[CANTIDAD]]*FACTURACION[[#This Row],[VR UNITARIO]]/1000</f>
        <v>9900</v>
      </c>
      <c r="R4241" s="3" t="str">
        <f>+VLOOKUP(FACTURACION[[#This Row],[NIT]],TABLACLIENTE,5,FALSE)</f>
        <v>BOGOTÁ D.C.</v>
      </c>
    </row>
    <row r="4242" spans="3:18">
      <c r="C4242" s="29">
        <v>2017</v>
      </c>
      <c r="D4242" s="32" t="s">
        <v>297</v>
      </c>
      <c r="E4242" s="32">
        <f>MONTH(FACTURACION[[#This Row],[MES]]&amp;1)</f>
        <v>4</v>
      </c>
      <c r="F4242" s="223">
        <f>DATE(FACTURACION[[#This Row],[AÑO]],FACTURACION[[#This Row],[Mes numero]],1)</f>
        <v>42826</v>
      </c>
      <c r="G4242" s="161">
        <v>12784</v>
      </c>
      <c r="H4242" s="20">
        <v>890101691</v>
      </c>
      <c r="I4242" s="26" t="str">
        <f>+VLOOKUP(FACTURACION[[#This Row],[NIT]],TABLACLIENTE,2,FALSE)</f>
        <v>GASES DEL CARIBE S.A.E.S.P. (GASCARIBE S.A E.S.P.)</v>
      </c>
      <c r="J4242" s="26" t="s">
        <v>714</v>
      </c>
      <c r="K4242" s="12" t="str">
        <f>+VLOOKUP(FACTURACION[[#This Row],[REFERENCIA]],CODINV,2,FALSE)</f>
        <v>PILOTO ZSC 100</v>
      </c>
      <c r="L4242" s="12" t="str">
        <f>IF(VLOOKUP(FACTURACION[[#This Row],[REFERENCIA]],CODINV,3,FALSE)=0,"",VLOOKUP(FACTURACION[[#This Row],[REFERENCIA]],CODINV,3,FALSE))</f>
        <v>RRAC102A1A1A1</v>
      </c>
      <c r="M4242" s="12" t="str">
        <f>+VLOOKUP(FACTURACION[[#This Row],[REFERENCIA]],CODINV,4,FALSE)</f>
        <v>REGULADORES</v>
      </c>
      <c r="N4242" s="12" t="str">
        <f>+VLOOKUP(FACTURACION[[#This Row],[REFERENCIA]],CODINV,5,FALSE)</f>
        <v>HONEYWELL</v>
      </c>
      <c r="O4242" s="3">
        <v>1</v>
      </c>
      <c r="P4242" s="31">
        <v>1670111</v>
      </c>
      <c r="Q4242" s="24">
        <f>+FACTURACION[[#This Row],[CANTIDAD]]*FACTURACION[[#This Row],[VR UNITARIO]]/1000</f>
        <v>1670.1110000000001</v>
      </c>
      <c r="R4242" s="3" t="str">
        <f>+VLOOKUP(FACTURACION[[#This Row],[NIT]],TABLACLIENTE,5,FALSE)</f>
        <v>BARRANQUILLA</v>
      </c>
    </row>
    <row r="4243" spans="3:18">
      <c r="C4243" s="29">
        <v>2017</v>
      </c>
      <c r="D4243" s="32" t="s">
        <v>297</v>
      </c>
      <c r="E4243" s="32">
        <f>MONTH(FACTURACION[[#This Row],[MES]]&amp;1)</f>
        <v>4</v>
      </c>
      <c r="F4243" s="223">
        <f>DATE(FACTURACION[[#This Row],[AÑO]],FACTURACION[[#This Row],[Mes numero]],1)</f>
        <v>42826</v>
      </c>
      <c r="G4243" s="161">
        <v>12779</v>
      </c>
      <c r="H4243" s="20">
        <v>800074033</v>
      </c>
      <c r="I4243" s="26" t="str">
        <f>+VLOOKUP(FACTURACION[[#This Row],[NIT]],TABLACLIENTE,2,FALSE)</f>
        <v>COMPAÑIAS ASOCIADAS DE GAS S.A. E.S.P (ASOGAS SA ESP)</v>
      </c>
      <c r="J4243" s="26" t="s">
        <v>492</v>
      </c>
      <c r="K4243" s="12" t="str">
        <f>+VLOOKUP(FACTURACION[[#This Row],[REFERENCIA]],CODINV,2,FALSE)</f>
        <v>CONECTOR 45 LT 1 1/2"</v>
      </c>
      <c r="L4243" s="12" t="str">
        <f>IF(VLOOKUP(FACTURACION[[#This Row],[REFERENCIA]],CODINV,3,FALSE)=0,"",VLOOKUP(FACTURACION[[#This Row],[REFERENCIA]],CODINV,3,FALSE))</f>
        <v>45LT</v>
      </c>
      <c r="M4243" s="12" t="str">
        <f>+VLOOKUP(FACTURACION[[#This Row],[REFERENCIA]],CODINV,4,FALSE)</f>
        <v>REPUESTOS Y ACCESORIOS</v>
      </c>
      <c r="N4243" s="12" t="str">
        <f>+VLOOKUP(FACTURACION[[#This Row],[REFERENCIA]],CODINV,5,FALSE)</f>
        <v>HONEYWELL</v>
      </c>
      <c r="O4243" s="3">
        <v>2</v>
      </c>
      <c r="P4243" s="31">
        <v>30000</v>
      </c>
      <c r="Q4243" s="24">
        <f>+FACTURACION[[#This Row],[CANTIDAD]]*FACTURACION[[#This Row],[VR UNITARIO]]/1000</f>
        <v>60</v>
      </c>
      <c r="R4243" s="3" t="str">
        <f>+VLOOKUP(FACTURACION[[#This Row],[NIT]],TABLACLIENTE,5,FALSE)</f>
        <v>MOSQUERA</v>
      </c>
    </row>
    <row r="4244" spans="3:18">
      <c r="C4244" s="29">
        <v>2017</v>
      </c>
      <c r="D4244" s="32" t="s">
        <v>297</v>
      </c>
      <c r="E4244" s="32">
        <f>MONTH(FACTURACION[[#This Row],[MES]]&amp;1)</f>
        <v>4</v>
      </c>
      <c r="F4244" s="223">
        <f>DATE(FACTURACION[[#This Row],[AÑO]],FACTURACION[[#This Row],[Mes numero]],1)</f>
        <v>42826</v>
      </c>
      <c r="G4244" s="161">
        <v>12800</v>
      </c>
      <c r="H4244" s="20">
        <v>800170118</v>
      </c>
      <c r="I4244" s="26" t="str">
        <f>+VLOOKUP(FACTURACION[[#This Row],[NIT]],TABLACLIENTE,2,FALSE)</f>
        <v>PROMOTORA DE GASES DEL SUR S A E S P (PROGASUR S.A. E.S.P.)</v>
      </c>
      <c r="J4244" s="26" t="s">
        <v>546</v>
      </c>
      <c r="K4244" s="12" t="str">
        <f>+VLOOKUP(FACTURACION[[#This Row],[REFERENCIA]],CODINV,2,FALSE)</f>
        <v>GEAR &amp; HUB 63 DRIVE</v>
      </c>
      <c r="L4244" s="12" t="str">
        <f>IF(VLOOKUP(FACTURACION[[#This Row],[REFERENCIA]],CODINV,3,FALSE)=0,"",VLOOKUP(FACTURACION[[#This Row],[REFERENCIA]],CODINV,3,FALSE))</f>
        <v>43354G100</v>
      </c>
      <c r="M4244" s="12" t="str">
        <f>+VLOOKUP(FACTURACION[[#This Row],[REFERENCIA]],CODINV,4,FALSE)</f>
        <v>REPUESTOS Y ACCESORIOS</v>
      </c>
      <c r="N4244" s="12" t="str">
        <f>+VLOOKUP(FACTURACION[[#This Row],[REFERENCIA]],CODINV,5,FALSE)</f>
        <v>HONEYWELL</v>
      </c>
      <c r="O4244" s="3">
        <v>1</v>
      </c>
      <c r="P4244" s="31">
        <v>170000</v>
      </c>
      <c r="Q4244" s="24">
        <f>+FACTURACION[[#This Row],[CANTIDAD]]*FACTURACION[[#This Row],[VR UNITARIO]]/1000</f>
        <v>170</v>
      </c>
      <c r="R4244" s="3" t="str">
        <f>+VLOOKUP(FACTURACION[[#This Row],[NIT]],TABLACLIENTE,5,FALSE)</f>
        <v>BOGOTÁ D.C.</v>
      </c>
    </row>
    <row r="4245" spans="3:18">
      <c r="C4245" s="29">
        <v>2017</v>
      </c>
      <c r="D4245" s="32" t="s">
        <v>297</v>
      </c>
      <c r="E4245" s="32">
        <f>MONTH(FACTURACION[[#This Row],[MES]]&amp;1)</f>
        <v>4</v>
      </c>
      <c r="F4245" s="223">
        <f>DATE(FACTURACION[[#This Row],[AÑO]],FACTURACION[[#This Row],[Mes numero]],1)</f>
        <v>42826</v>
      </c>
      <c r="G4245" s="161">
        <v>12755</v>
      </c>
      <c r="H4245" s="20">
        <v>800167643</v>
      </c>
      <c r="I4245" s="26" t="str">
        <f>+VLOOKUP(FACTURACION[[#This Row],[NIT]],TABLACLIENTE,2,FALSE)</f>
        <v>GASES DE OCCIDENTE S.A. E.S.P. (GDO)</v>
      </c>
      <c r="J4245" s="26" t="s">
        <v>550</v>
      </c>
      <c r="K4245" s="12" t="str">
        <f>+VLOOKUP(FACTURACION[[#This Row],[REFERENCIA]],CODINV,2,FALSE)</f>
        <v>WRIGLER CMT 3GT</v>
      </c>
      <c r="L4245" s="12" t="str">
        <f>IF(VLOOKUP(FACTURACION[[#This Row],[REFERENCIA]],CODINV,3,FALSE)=0,"",VLOOKUP(FACTURACION[[#This Row],[REFERENCIA]],CODINV,3,FALSE))</f>
        <v>16233P010</v>
      </c>
      <c r="M4245" s="12" t="str">
        <f>+VLOOKUP(FACTURACION[[#This Row],[REFERENCIA]],CODINV,4,FALSE)</f>
        <v>REPUESTOS Y ACCESORIOS</v>
      </c>
      <c r="N4245" s="12" t="str">
        <f>+VLOOKUP(FACTURACION[[#This Row],[REFERENCIA]],CODINV,5,FALSE)</f>
        <v>HONEYWELL</v>
      </c>
      <c r="O4245" s="3">
        <v>2</v>
      </c>
      <c r="P4245" s="31">
        <v>32000</v>
      </c>
      <c r="Q4245" s="24">
        <f>+FACTURACION[[#This Row],[CANTIDAD]]*FACTURACION[[#This Row],[VR UNITARIO]]/1000</f>
        <v>64</v>
      </c>
      <c r="R4245" s="3" t="str">
        <f>+VLOOKUP(FACTURACION[[#This Row],[NIT]],TABLACLIENTE,5,FALSE)</f>
        <v>CALI</v>
      </c>
    </row>
    <row r="4246" spans="3:18">
      <c r="C4246" s="29">
        <v>2017</v>
      </c>
      <c r="D4246" s="32" t="s">
        <v>297</v>
      </c>
      <c r="E4246" s="32">
        <f>MONTH(FACTURACION[[#This Row],[MES]]&amp;1)</f>
        <v>4</v>
      </c>
      <c r="F4246" s="223">
        <f>DATE(FACTURACION[[#This Row],[AÑO]],FACTURACION[[#This Row],[Mes numero]],1)</f>
        <v>42826</v>
      </c>
      <c r="G4246" s="161">
        <v>12804</v>
      </c>
      <c r="H4246" s="20">
        <v>900836293</v>
      </c>
      <c r="I4246" s="26" t="str">
        <f>+VLOOKUP(FACTURACION[[#This Row],[NIT]],TABLACLIENTE,2,FALSE)</f>
        <v>PROSOLGAS SAS</v>
      </c>
      <c r="J4246" s="26" t="s">
        <v>1</v>
      </c>
      <c r="K4246" s="12" t="str">
        <f>+VLOOKUP(FACTURACION[[#This Row],[REFERENCIA]],CODINV,2,FALSE)</f>
        <v>RES 12-28" W.C. BLANCO</v>
      </c>
      <c r="L4246" s="12" t="str">
        <f>IF(VLOOKUP(FACTURACION[[#This Row],[REFERENCIA]],CODINV,3,FALSE)=0,"",VLOOKUP(FACTURACION[[#This Row],[REFERENCIA]],CODINV,3,FALSE))</f>
        <v>70017P060</v>
      </c>
      <c r="M4246" s="12" t="str">
        <f>+VLOOKUP(FACTURACION[[#This Row],[REFERENCIA]],CODINV,4,FALSE)</f>
        <v>REPUESTOS Y ACCESORIOS</v>
      </c>
      <c r="N4246" s="12" t="str">
        <f>+VLOOKUP(FACTURACION[[#This Row],[REFERENCIA]],CODINV,5,FALSE)</f>
        <v>HONEYWELL</v>
      </c>
      <c r="O4246" s="3">
        <v>1</v>
      </c>
      <c r="P4246" s="31">
        <v>15000</v>
      </c>
      <c r="Q4246" s="24">
        <f>+FACTURACION[[#This Row],[CANTIDAD]]*FACTURACION[[#This Row],[VR UNITARIO]]/1000</f>
        <v>15</v>
      </c>
      <c r="R4246" s="3" t="str">
        <f>+VLOOKUP(FACTURACION[[#This Row],[NIT]],TABLACLIENTE,5,FALSE)</f>
        <v>BOGOTÁ D.C.</v>
      </c>
    </row>
    <row r="4247" spans="3:18">
      <c r="C4247" s="29">
        <v>2017</v>
      </c>
      <c r="D4247" s="32" t="s">
        <v>297</v>
      </c>
      <c r="E4247" s="32">
        <f>MONTH(FACTURACION[[#This Row],[MES]]&amp;1)</f>
        <v>4</v>
      </c>
      <c r="F4247" s="223">
        <f>DATE(FACTURACION[[#This Row],[AÑO]],FACTURACION[[#This Row],[Mes numero]],1)</f>
        <v>42826</v>
      </c>
      <c r="G4247" s="161">
        <v>12747</v>
      </c>
      <c r="H4247" s="20">
        <v>900950504</v>
      </c>
      <c r="I4247" s="26" t="str">
        <f>+VLOOKUP(FACTURACION[[#This Row],[NIT]],TABLACLIENTE,2,FALSE)</f>
        <v>DAMASA DE COLOMBIA S A S</v>
      </c>
      <c r="J4247" s="26" t="s">
        <v>3</v>
      </c>
      <c r="K4247" s="12" t="str">
        <f>+VLOOKUP(FACTURACION[[#This Row],[REFERENCIA]],CODINV,2,FALSE)</f>
        <v>RES 24-48" W.C. ROJO</v>
      </c>
      <c r="L4247" s="12" t="str">
        <f>IF(VLOOKUP(FACTURACION[[#This Row],[REFERENCIA]],CODINV,3,FALSE)=0,"",VLOOKUP(FACTURACION[[#This Row],[REFERENCIA]],CODINV,3,FALSE))</f>
        <v>70017P082</v>
      </c>
      <c r="M4247" s="12" t="str">
        <f>+VLOOKUP(FACTURACION[[#This Row],[REFERENCIA]],CODINV,4,FALSE)</f>
        <v>REPUESTOS Y ACCESORIOS</v>
      </c>
      <c r="N4247" s="12" t="str">
        <f>+VLOOKUP(FACTURACION[[#This Row],[REFERENCIA]],CODINV,5,FALSE)</f>
        <v>HONEYWELL</v>
      </c>
      <c r="O4247" s="3">
        <v>2</v>
      </c>
      <c r="P4247" s="31">
        <v>12000</v>
      </c>
      <c r="Q4247" s="24">
        <f>+FACTURACION[[#This Row],[CANTIDAD]]*FACTURACION[[#This Row],[VR UNITARIO]]/1000</f>
        <v>24</v>
      </c>
      <c r="R4247" s="3" t="str">
        <f>+VLOOKUP(FACTURACION[[#This Row],[NIT]],TABLACLIENTE,5,FALSE)</f>
        <v>BOGOTÁ D.C.</v>
      </c>
    </row>
    <row r="4248" spans="3:18">
      <c r="C4248" s="29">
        <v>2017</v>
      </c>
      <c r="D4248" s="32" t="s">
        <v>297</v>
      </c>
      <c r="E4248" s="32">
        <f>MONTH(FACTURACION[[#This Row],[MES]]&amp;1)</f>
        <v>4</v>
      </c>
      <c r="F4248" s="223">
        <f>DATE(FACTURACION[[#This Row],[AÑO]],FACTURACION[[#This Row],[Mes numero]],1)</f>
        <v>42826</v>
      </c>
      <c r="G4248" s="161">
        <v>12804</v>
      </c>
      <c r="H4248" s="20">
        <v>900836293</v>
      </c>
      <c r="I4248" s="26" t="str">
        <f>+VLOOKUP(FACTURACION[[#This Row],[NIT]],TABLACLIENTE,2,FALSE)</f>
        <v>PROSOLGAS SAS</v>
      </c>
      <c r="J4248" s="26" t="s">
        <v>600</v>
      </c>
      <c r="K4248" s="12" t="str">
        <f>+VLOOKUP(FACTURACION[[#This Row],[REFERENCIA]],CODINV,2,FALSE)</f>
        <v>ORIFICIO 9/16"</v>
      </c>
      <c r="L4248" s="12" t="str">
        <f>IF(VLOOKUP(FACTURACION[[#This Row],[REFERENCIA]],CODINV,3,FALSE)=0,"",VLOOKUP(FACTURACION[[#This Row],[REFERENCIA]],CODINV,3,FALSE))</f>
        <v>72495P026</v>
      </c>
      <c r="M4248" s="12" t="str">
        <f>+VLOOKUP(FACTURACION[[#This Row],[REFERENCIA]],CODINV,4,FALSE)</f>
        <v>REPUESTOS Y ACCESORIOS</v>
      </c>
      <c r="N4248" s="12" t="str">
        <f>+VLOOKUP(FACTURACION[[#This Row],[REFERENCIA]],CODINV,5,FALSE)</f>
        <v>HONEYWELL</v>
      </c>
      <c r="O4248" s="3">
        <v>1</v>
      </c>
      <c r="P4248" s="31">
        <v>15000</v>
      </c>
      <c r="Q4248" s="24">
        <f>+FACTURACION[[#This Row],[CANTIDAD]]*FACTURACION[[#This Row],[VR UNITARIO]]/1000</f>
        <v>15</v>
      </c>
      <c r="R4248" s="3" t="str">
        <f>+VLOOKUP(FACTURACION[[#This Row],[NIT]],TABLACLIENTE,5,FALSE)</f>
        <v>BOGOTÁ D.C.</v>
      </c>
    </row>
    <row r="4249" spans="3:18">
      <c r="C4249" s="29">
        <v>2017</v>
      </c>
      <c r="D4249" s="32" t="s">
        <v>297</v>
      </c>
      <c r="E4249" s="32">
        <f>MONTH(FACTURACION[[#This Row],[MES]]&amp;1)</f>
        <v>4</v>
      </c>
      <c r="F4249" s="223">
        <f>DATE(FACTURACION[[#This Row],[AÑO]],FACTURACION[[#This Row],[Mes numero]],1)</f>
        <v>42826</v>
      </c>
      <c r="G4249" s="161">
        <v>12760</v>
      </c>
      <c r="H4249" s="25">
        <v>891101577</v>
      </c>
      <c r="I4249" s="3" t="str">
        <f>+VLOOKUP(FACTURACION[[#This Row],[NIT]],TABLACLIENTE,2,FALSE)</f>
        <v>ALCANOS DE COLOMBIA S.A. E.S.P</v>
      </c>
      <c r="J4249" s="26" t="s">
        <v>61</v>
      </c>
      <c r="K4249" s="12" t="str">
        <f>+VLOOKUP(FACTURACION[[#This Row],[REFERENCIA]],CODINV,2,FALSE)</f>
        <v>MANGA 2" S300 H7</v>
      </c>
      <c r="L4249" s="12" t="str">
        <f>IF(VLOOKUP(FACTURACION[[#This Row],[REFERENCIA]],CODINV,3,FALSE)=0,"",VLOOKUP(FACTURACION[[#This Row],[REFERENCIA]],CODINV,3,FALSE))</f>
        <v>73404P002</v>
      </c>
      <c r="M4249" s="12" t="str">
        <f>+VLOOKUP(FACTURACION[[#This Row],[REFERENCIA]],CODINV,4,FALSE)</f>
        <v>MANGAS</v>
      </c>
      <c r="N4249" s="12" t="str">
        <f>+VLOOKUP(FACTURACION[[#This Row],[REFERENCIA]],CODINV,5,FALSE)</f>
        <v>HONEYWELL</v>
      </c>
      <c r="O4249" s="3">
        <v>5</v>
      </c>
      <c r="P4249" s="31">
        <v>448651</v>
      </c>
      <c r="Q4249" s="24">
        <f>+FACTURACION[[#This Row],[CANTIDAD]]*FACTURACION[[#This Row],[VR UNITARIO]]/1000</f>
        <v>2243.2550000000001</v>
      </c>
      <c r="R4249" s="3" t="str">
        <f>+VLOOKUP(FACTURACION[[#This Row],[NIT]],TABLACLIENTE,5,FALSE)</f>
        <v>NEIVA</v>
      </c>
    </row>
    <row r="4250" spans="3:18">
      <c r="C4250" s="29">
        <v>2017</v>
      </c>
      <c r="D4250" s="32" t="s">
        <v>297</v>
      </c>
      <c r="E4250" s="32">
        <f>MONTH(FACTURACION[[#This Row],[MES]]&amp;1)</f>
        <v>4</v>
      </c>
      <c r="F4250" s="223">
        <f>DATE(FACTURACION[[#This Row],[AÑO]],FACTURACION[[#This Row],[Mes numero]],1)</f>
        <v>42826</v>
      </c>
      <c r="G4250" s="161">
        <v>12748</v>
      </c>
      <c r="H4250" s="20">
        <v>800167643</v>
      </c>
      <c r="I4250" s="26" t="str">
        <f>+VLOOKUP(FACTURACION[[#This Row],[NIT]],TABLACLIENTE,2,FALSE)</f>
        <v>GASES DE OCCIDENTE S.A. E.S.P. (GDO)</v>
      </c>
      <c r="J4250" s="26" t="s">
        <v>61</v>
      </c>
      <c r="K4250" s="12" t="str">
        <f>+VLOOKUP(FACTURACION[[#This Row],[REFERENCIA]],CODINV,2,FALSE)</f>
        <v>MANGA 2" S300 H7</v>
      </c>
      <c r="L4250" s="12" t="str">
        <f>IF(VLOOKUP(FACTURACION[[#This Row],[REFERENCIA]],CODINV,3,FALSE)=0,"",VLOOKUP(FACTURACION[[#This Row],[REFERENCIA]],CODINV,3,FALSE))</f>
        <v>73404P002</v>
      </c>
      <c r="M4250" s="12" t="str">
        <f>+VLOOKUP(FACTURACION[[#This Row],[REFERENCIA]],CODINV,4,FALSE)</f>
        <v>MANGAS</v>
      </c>
      <c r="N4250" s="12" t="str">
        <f>+VLOOKUP(FACTURACION[[#This Row],[REFERENCIA]],CODINV,5,FALSE)</f>
        <v>HONEYWELL</v>
      </c>
      <c r="O4250" s="3">
        <v>5</v>
      </c>
      <c r="P4250" s="31">
        <v>461691</v>
      </c>
      <c r="Q4250" s="24">
        <f>+FACTURACION[[#This Row],[CANTIDAD]]*FACTURACION[[#This Row],[VR UNITARIO]]/1000</f>
        <v>2308.4549999999999</v>
      </c>
      <c r="R4250" s="3" t="str">
        <f>+VLOOKUP(FACTURACION[[#This Row],[NIT]],TABLACLIENTE,5,FALSE)</f>
        <v>CALI</v>
      </c>
    </row>
    <row r="4251" spans="3:18">
      <c r="C4251" s="29">
        <v>2017</v>
      </c>
      <c r="D4251" s="32" t="s">
        <v>297</v>
      </c>
      <c r="E4251" s="32">
        <f>MONTH(FACTURACION[[#This Row],[MES]]&amp;1)</f>
        <v>4</v>
      </c>
      <c r="F4251" s="223">
        <f>DATE(FACTURACION[[#This Row],[AÑO]],FACTURACION[[#This Row],[Mes numero]],1)</f>
        <v>42826</v>
      </c>
      <c r="G4251" s="161">
        <v>12745</v>
      </c>
      <c r="H4251" s="20">
        <v>800007813</v>
      </c>
      <c r="I4251" s="26" t="str">
        <f>+VLOOKUP(FACTURACION[[#This Row],[NIT]],TABLACLIENTE,2,FALSE)</f>
        <v>VANTI S.A. E.S.P (VANTI)</v>
      </c>
      <c r="J4251" s="26" t="s">
        <v>153</v>
      </c>
      <c r="K4251" s="12" t="str">
        <f>+VLOOKUP(FACTURACION[[#This Row],[REFERENCIA]],CODINV,2,FALSE)</f>
        <v>MANGA 3" S300 H7</v>
      </c>
      <c r="L4251" s="12" t="str">
        <f>IF(VLOOKUP(FACTURACION[[#This Row],[REFERENCIA]],CODINV,3,FALSE)=0,"",VLOOKUP(FACTURACION[[#This Row],[REFERENCIA]],CODINV,3,FALSE))</f>
        <v>73404P003</v>
      </c>
      <c r="M4251" s="12" t="str">
        <f>+VLOOKUP(FACTURACION[[#This Row],[REFERENCIA]],CODINV,4,FALSE)</f>
        <v>MANGAS</v>
      </c>
      <c r="N4251" s="12" t="str">
        <f>+VLOOKUP(FACTURACION[[#This Row],[REFERENCIA]],CODINV,5,FALSE)</f>
        <v>HONEYWELL</v>
      </c>
      <c r="O4251" s="3">
        <v>18</v>
      </c>
      <c r="P4251" s="31">
        <v>836815.3</v>
      </c>
      <c r="Q4251" s="24">
        <f>+FACTURACION[[#This Row],[CANTIDAD]]*FACTURACION[[#This Row],[VR UNITARIO]]/1000</f>
        <v>15062.6754</v>
      </c>
      <c r="R4251" s="3" t="str">
        <f>+VLOOKUP(FACTURACION[[#This Row],[NIT]],TABLACLIENTE,5,FALSE)</f>
        <v>BOGOTÁ D.C.</v>
      </c>
    </row>
    <row r="4252" spans="3:18">
      <c r="C4252" s="29">
        <v>2017</v>
      </c>
      <c r="D4252" s="32" t="s">
        <v>297</v>
      </c>
      <c r="E4252" s="32">
        <f>MONTH(FACTURACION[[#This Row],[MES]]&amp;1)</f>
        <v>4</v>
      </c>
      <c r="F4252" s="223">
        <f>DATE(FACTURACION[[#This Row],[AÑO]],FACTURACION[[#This Row],[Mes numero]],1)</f>
        <v>42826</v>
      </c>
      <c r="G4252" s="161">
        <v>12754</v>
      </c>
      <c r="H4252" s="20">
        <v>890310688</v>
      </c>
      <c r="I4252" s="26" t="str">
        <f>+VLOOKUP(FACTURACION[[#This Row],[NIT]],TABLACLIENTE,2,FALSE)</f>
        <v>COLGAS DE OCCIDENTE S.A. E.S.P.</v>
      </c>
      <c r="J4252" s="26" t="s">
        <v>914</v>
      </c>
      <c r="K4252" s="12" t="str">
        <f>+VLOOKUP(FACTURACION[[#This Row],[REFERENCIA]],CODINV,2,FALSE)</f>
        <v>DISPLAY LCD MASICO Y TROYA</v>
      </c>
      <c r="L4252" s="12" t="str">
        <f>IF(VLOOKUP(FACTURACION[[#This Row],[REFERENCIA]],CODINV,3,FALSE)=0,"",VLOOKUP(FACTURACION[[#This Row],[REFERENCIA]],CODINV,3,FALSE))</f>
        <v/>
      </c>
      <c r="M4252" s="12" t="str">
        <f>+VLOOKUP(FACTURACION[[#This Row],[REFERENCIA]],CODINV,4,FALSE)</f>
        <v>REPUESTOS Y ACCESORIOS</v>
      </c>
      <c r="N4252" s="12" t="str">
        <f>+VLOOKUP(FACTURACION[[#This Row],[REFERENCIA]],CODINV,5,FALSE)</f>
        <v>RED SEAL MEASUREMENT</v>
      </c>
      <c r="O4252" s="3">
        <v>5</v>
      </c>
      <c r="P4252" s="31">
        <v>415000</v>
      </c>
      <c r="Q4252" s="24">
        <f>+FACTURACION[[#This Row],[CANTIDAD]]*FACTURACION[[#This Row],[VR UNITARIO]]/1000</f>
        <v>2075</v>
      </c>
      <c r="R4252" s="3" t="str">
        <f>+VLOOKUP(FACTURACION[[#This Row],[NIT]],TABLACLIENTE,5,FALSE)</f>
        <v>CALI</v>
      </c>
    </row>
    <row r="4253" spans="3:18">
      <c r="C4253" s="29">
        <v>2017</v>
      </c>
      <c r="D4253" s="32" t="s">
        <v>297</v>
      </c>
      <c r="E4253" s="32">
        <f>MONTH(FACTURACION[[#This Row],[MES]]&amp;1)</f>
        <v>4</v>
      </c>
      <c r="F4253" s="223">
        <f>DATE(FACTURACION[[#This Row],[AÑO]],FACTURACION[[#This Row],[Mes numero]],1)</f>
        <v>42826</v>
      </c>
      <c r="G4253" s="161">
        <v>12788</v>
      </c>
      <c r="H4253" s="20">
        <v>890908643</v>
      </c>
      <c r="I4253" s="26" t="str">
        <f>+VLOOKUP(FACTURACION[[#This Row],[NIT]],TABLACLIENTE,2,FALSE)</f>
        <v>GASES DE ANTIOQUIA S.A. E.S.P.  (GAS ANTIOQUIA S.A. E.S.P.)</v>
      </c>
      <c r="J4253" s="26" t="s">
        <v>949</v>
      </c>
      <c r="K4253" s="12" t="str">
        <f>+VLOOKUP(FACTURACION[[#This Row],[REFERENCIA]],CODINV,2,FALSE)</f>
        <v>SISTEMA DE RESPALDO SGCWEB</v>
      </c>
      <c r="L4253" s="12" t="str">
        <f>IF(VLOOKUP(FACTURACION[[#This Row],[REFERENCIA]],CODINV,3,FALSE)=0,"",VLOOKUP(FACTURACION[[#This Row],[REFERENCIA]],CODINV,3,FALSE))</f>
        <v/>
      </c>
      <c r="M4253" s="12" t="str">
        <f>+VLOOKUP(FACTURACION[[#This Row],[REFERENCIA]],CODINV,4,FALSE)</f>
        <v>REPUESTOS Y ACCESORIOS</v>
      </c>
      <c r="N4253" s="12" t="str">
        <f>+VLOOKUP(FACTURACION[[#This Row],[REFERENCIA]],CODINV,5,FALSE)</f>
        <v>PEGASUS</v>
      </c>
      <c r="O4253" s="3">
        <v>1</v>
      </c>
      <c r="P4253" s="31">
        <v>1277055</v>
      </c>
      <c r="Q4253" s="24">
        <f>+FACTURACION[[#This Row],[CANTIDAD]]*FACTURACION[[#This Row],[VR UNITARIO]]/1000</f>
        <v>1277.0550000000001</v>
      </c>
      <c r="R4253" s="3" t="str">
        <f>+VLOOKUP(FACTURACION[[#This Row],[NIT]],TABLACLIENTE,5,FALSE)</f>
        <v>MEDELLIN</v>
      </c>
    </row>
    <row r="4254" spans="3:18">
      <c r="C4254" s="29">
        <v>2017</v>
      </c>
      <c r="D4254" s="32" t="s">
        <v>297</v>
      </c>
      <c r="E4254" s="32">
        <f>MONTH(FACTURACION[[#This Row],[MES]]&amp;1)</f>
        <v>4</v>
      </c>
      <c r="F4254" s="223">
        <f>DATE(FACTURACION[[#This Row],[AÑO]],FACTURACION[[#This Row],[Mes numero]],1)</f>
        <v>42826</v>
      </c>
      <c r="G4254" s="161">
        <v>12762</v>
      </c>
      <c r="H4254" s="20">
        <v>890310688</v>
      </c>
      <c r="I4254" s="26" t="str">
        <f>+VLOOKUP(FACTURACION[[#This Row],[NIT]],TABLACLIENTE,2,FALSE)</f>
        <v>COLGAS DE OCCIDENTE S.A. E.S.P.</v>
      </c>
      <c r="J4254" s="26" t="s">
        <v>1004</v>
      </c>
      <c r="K4254" s="12" t="str">
        <f>+VLOOKUP(FACTURACION[[#This Row],[REFERENCIA]],CODINV,2,FALSE)</f>
        <v xml:space="preserve">ASESORIA INGENIERIA PEGASUS </v>
      </c>
      <c r="L4254" s="12" t="str">
        <f>IF(VLOOKUP(FACTURACION[[#This Row],[REFERENCIA]],CODINV,3,FALSE)=0,"",VLOOKUP(FACTURACION[[#This Row],[REFERENCIA]],CODINV,3,FALSE))</f>
        <v/>
      </c>
      <c r="M4254" s="12" t="str">
        <f>+VLOOKUP(FACTURACION[[#This Row],[REFERENCIA]],CODINV,4,FALSE)</f>
        <v>REPUESTOS Y ACCESORIOS</v>
      </c>
      <c r="N4254" s="12" t="str">
        <f>+VLOOKUP(FACTURACION[[#This Row],[REFERENCIA]],CODINV,5,FALSE)</f>
        <v>PEGASUS</v>
      </c>
      <c r="O4254" s="3">
        <v>2</v>
      </c>
      <c r="P4254" s="31">
        <v>282907</v>
      </c>
      <c r="Q4254" s="24">
        <f>+FACTURACION[[#This Row],[CANTIDAD]]*FACTURACION[[#This Row],[VR UNITARIO]]/1000</f>
        <v>565.81399999999996</v>
      </c>
      <c r="R4254" s="3" t="str">
        <f>+VLOOKUP(FACTURACION[[#This Row],[NIT]],TABLACLIENTE,5,FALSE)</f>
        <v>CALI</v>
      </c>
    </row>
    <row r="4255" spans="3:18">
      <c r="C4255" s="29">
        <v>2017</v>
      </c>
      <c r="D4255" s="32" t="s">
        <v>297</v>
      </c>
      <c r="E4255" s="32">
        <f>MONTH(FACTURACION[[#This Row],[MES]]&amp;1)</f>
        <v>4</v>
      </c>
      <c r="F4255" s="223">
        <f>DATE(FACTURACION[[#This Row],[AÑO]],FACTURACION[[#This Row],[Mes numero]],1)</f>
        <v>42826</v>
      </c>
      <c r="G4255" s="161">
        <v>12790</v>
      </c>
      <c r="H4255" s="20">
        <v>890200919</v>
      </c>
      <c r="I4255" s="26" t="str">
        <f>+VLOOKUP(FACTURACION[[#This Row],[NIT]],TABLACLIENTE,2,FALSE)</f>
        <v>GAS DE SANTANDER S.A. E.S.P.</v>
      </c>
      <c r="J4255" s="26" t="s">
        <v>119</v>
      </c>
      <c r="K4255" s="12" t="str">
        <f>+VLOOKUP(FACTURACION[[#This Row],[REFERENCIA]],CODINV,2,FALSE)</f>
        <v>CONVERTIDOR RS-422/485 TROYA MASICO</v>
      </c>
      <c r="L4255" s="12" t="str">
        <f>IF(VLOOKUP(FACTURACION[[#This Row],[REFERENCIA]],CODINV,3,FALSE)=0,"",VLOOKUP(FACTURACION[[#This Row],[REFERENCIA]],CODINV,3,FALSE))</f>
        <v>72-022-0049YY</v>
      </c>
      <c r="M4255" s="12" t="str">
        <f>+VLOOKUP(FACTURACION[[#This Row],[REFERENCIA]],CODINV,4,FALSE)</f>
        <v>REPUESTOS Y ACCESORIOS</v>
      </c>
      <c r="N4255" s="12" t="str">
        <f>+VLOOKUP(FACTURACION[[#This Row],[REFERENCIA]],CODINV,5,FALSE)</f>
        <v>RED SEAL MEASUREMENT</v>
      </c>
      <c r="O4255" s="3">
        <v>1</v>
      </c>
      <c r="P4255" s="31">
        <v>681096</v>
      </c>
      <c r="Q4255" s="24">
        <f>+FACTURACION[[#This Row],[CANTIDAD]]*FACTURACION[[#This Row],[VR UNITARIO]]/1000</f>
        <v>681.096</v>
      </c>
      <c r="R4255" s="3" t="str">
        <f>+VLOOKUP(FACTURACION[[#This Row],[NIT]],TABLACLIENTE,5,FALSE)</f>
        <v>GIRON</v>
      </c>
    </row>
    <row r="4256" spans="3:18">
      <c r="C4256" s="29">
        <v>2017</v>
      </c>
      <c r="D4256" s="32" t="s">
        <v>297</v>
      </c>
      <c r="E4256" s="32">
        <f>MONTH(FACTURACION[[#This Row],[MES]]&amp;1)</f>
        <v>4</v>
      </c>
      <c r="F4256" s="223">
        <f>DATE(FACTURACION[[#This Row],[AÑO]],FACTURACION[[#This Row],[Mes numero]],1)</f>
        <v>42826</v>
      </c>
      <c r="G4256" s="161">
        <v>12763</v>
      </c>
      <c r="H4256" s="20">
        <v>890908643</v>
      </c>
      <c r="I4256" s="26" t="str">
        <f>+VLOOKUP(FACTURACION[[#This Row],[NIT]],TABLACLIENTE,2,FALSE)</f>
        <v>GASES DE ANTIOQUIA S.A. E.S.P.  (GAS ANTIOQUIA S.A. E.S.P.)</v>
      </c>
      <c r="J4256" s="26" t="s">
        <v>258</v>
      </c>
      <c r="K4256" s="12" t="str">
        <f>+VLOOKUP(FACTURACION[[#This Row],[REFERENCIA]],CODINV,2,FALSE)</f>
        <v>LICENCIA PREMIUM TROYA III</v>
      </c>
      <c r="L4256" s="12" t="str">
        <f>IF(VLOOKUP(FACTURACION[[#This Row],[REFERENCIA]],CODINV,3,FALSE)=0,"",VLOOKUP(FACTURACION[[#This Row],[REFERENCIA]],CODINV,3,FALSE))</f>
        <v>720370001YY</v>
      </c>
      <c r="M4256" s="12" t="str">
        <f>+VLOOKUP(FACTURACION[[#This Row],[REFERENCIA]],CODINV,4,FALSE)</f>
        <v>REPUESTOS Y ACCESORIOS</v>
      </c>
      <c r="N4256" s="12" t="str">
        <f>+VLOOKUP(FACTURACION[[#This Row],[REFERENCIA]],CODINV,5,FALSE)</f>
        <v>RED SEAL MEASUREMENT</v>
      </c>
      <c r="O4256" s="3">
        <v>5</v>
      </c>
      <c r="P4256" s="31">
        <v>1114483</v>
      </c>
      <c r="Q4256" s="24">
        <f>+FACTURACION[[#This Row],[CANTIDAD]]*FACTURACION[[#This Row],[VR UNITARIO]]/1000</f>
        <v>5572.415</v>
      </c>
      <c r="R4256" s="3" t="str">
        <f>+VLOOKUP(FACTURACION[[#This Row],[NIT]],TABLACLIENTE,5,FALSE)</f>
        <v>MEDELLIN</v>
      </c>
    </row>
    <row r="4257" spans="3:18">
      <c r="C4257" s="29">
        <v>2017</v>
      </c>
      <c r="D4257" s="32" t="s">
        <v>297</v>
      </c>
      <c r="E4257" s="32">
        <f>MONTH(FACTURACION[[#This Row],[MES]]&amp;1)</f>
        <v>4</v>
      </c>
      <c r="F4257" s="223">
        <f>DATE(FACTURACION[[#This Row],[AÑO]],FACTURACION[[#This Row],[Mes numero]],1)</f>
        <v>42826</v>
      </c>
      <c r="G4257" s="161">
        <v>12777</v>
      </c>
      <c r="H4257" s="20">
        <v>890310688</v>
      </c>
      <c r="I4257" s="26" t="str">
        <f>+VLOOKUP(FACTURACION[[#This Row],[NIT]],TABLACLIENTE,2,FALSE)</f>
        <v>COLGAS DE OCCIDENTE S.A. E.S.P.</v>
      </c>
      <c r="J4257" s="26" t="s">
        <v>259</v>
      </c>
      <c r="K4257" s="12" t="str">
        <f>+VLOOKUP(FACTURACION[[#This Row],[REFERENCIA]],CODINV,2,FALSE)</f>
        <v>KIT CONVERSION TROYA III</v>
      </c>
      <c r="L4257" s="12" t="str">
        <f>IF(VLOOKUP(FACTURACION[[#This Row],[REFERENCIA]],CODINV,3,FALSE)=0,"",VLOOKUP(FACTURACION[[#This Row],[REFERENCIA]],CODINV,3,FALSE))</f>
        <v>72-037-001YY</v>
      </c>
      <c r="M4257" s="12" t="str">
        <f>+VLOOKUP(FACTURACION[[#This Row],[REFERENCIA]],CODINV,4,FALSE)</f>
        <v>REPUESTOS Y ACCESORIOS</v>
      </c>
      <c r="N4257" s="12" t="str">
        <f>+VLOOKUP(FACTURACION[[#This Row],[REFERENCIA]],CODINV,5,FALSE)</f>
        <v>RED SEAL MEASUREMENT</v>
      </c>
      <c r="O4257" s="3">
        <v>3</v>
      </c>
      <c r="P4257" s="31">
        <v>1947779</v>
      </c>
      <c r="Q4257" s="24">
        <f>+FACTURACION[[#This Row],[CANTIDAD]]*FACTURACION[[#This Row],[VR UNITARIO]]/1000</f>
        <v>5843.3370000000004</v>
      </c>
      <c r="R4257" s="3" t="str">
        <f>+VLOOKUP(FACTURACION[[#This Row],[NIT]],TABLACLIENTE,5,FALSE)</f>
        <v>CALI</v>
      </c>
    </row>
    <row r="4258" spans="3:18">
      <c r="C4258" s="29">
        <v>2017</v>
      </c>
      <c r="D4258" s="32" t="s">
        <v>297</v>
      </c>
      <c r="E4258" s="32">
        <f>MONTH(FACTURACION[[#This Row],[MES]]&amp;1)</f>
        <v>4</v>
      </c>
      <c r="F4258" s="223">
        <f>DATE(FACTURACION[[#This Row],[AÑO]],FACTURACION[[#This Row],[Mes numero]],1)</f>
        <v>42826</v>
      </c>
      <c r="G4258" s="161">
        <v>12799</v>
      </c>
      <c r="H4258" s="20">
        <v>900175830</v>
      </c>
      <c r="I4258" s="26" t="str">
        <f>+VLOOKUP(FACTURACION[[#This Row],[NIT]],TABLACLIENTE,2,FALSE)</f>
        <v xml:space="preserve">COMBUSTIBLES LIQUIDOS DE COLOMBIA S.A E.S.P  (CLC S.A E.S.P)
</v>
      </c>
      <c r="J4258" s="26" t="s">
        <v>169</v>
      </c>
      <c r="K4258" s="12" t="str">
        <f>+VLOOKUP(FACTURACION[[#This Row],[REFERENCIA]],CODINV,2,FALSE)</f>
        <v>VALVULA DE ALIVIO HIDROSTATICA 1/4"</v>
      </c>
      <c r="L4258" s="12" t="str">
        <f>IF(VLOOKUP(FACTURACION[[#This Row],[REFERENCIA]],CODINV,3,FALSE)=0,"",VLOOKUP(FACTURACION[[#This Row],[REFERENCIA]],CODINV,3,FALSE))</f>
        <v>3127U</v>
      </c>
      <c r="M4258" s="12" t="str">
        <f>+VLOOKUP(FACTURACION[[#This Row],[REFERENCIA]],CODINV,4,FALSE)</f>
        <v>VÁLVULAS Y MULTIVÁLVULAS</v>
      </c>
      <c r="N4258" s="12" t="str">
        <f>+VLOOKUP(FACTURACION[[#This Row],[REFERENCIA]],CODINV,5,FALSE)</f>
        <v>REGO</v>
      </c>
      <c r="O4258" s="3">
        <v>5</v>
      </c>
      <c r="P4258" s="31">
        <v>49950</v>
      </c>
      <c r="Q4258" s="24">
        <f>+FACTURACION[[#This Row],[CANTIDAD]]*FACTURACION[[#This Row],[VR UNITARIO]]/1000</f>
        <v>249.75</v>
      </c>
      <c r="R4258" s="3" t="str">
        <f>+VLOOKUP(FACTURACION[[#This Row],[NIT]],TABLACLIENTE,5,FALSE)</f>
        <v>BOGOTÁ D.C.</v>
      </c>
    </row>
    <row r="4259" spans="3:18">
      <c r="C4259" s="29">
        <v>2017</v>
      </c>
      <c r="D4259" s="32" t="s">
        <v>297</v>
      </c>
      <c r="E4259" s="32">
        <f>MONTH(FACTURACION[[#This Row],[MES]]&amp;1)</f>
        <v>4</v>
      </c>
      <c r="F4259" s="223">
        <f>DATE(FACTURACION[[#This Row],[AÑO]],FACTURACION[[#This Row],[Mes numero]],1)</f>
        <v>42826</v>
      </c>
      <c r="G4259" s="161">
        <v>12799</v>
      </c>
      <c r="H4259" s="20">
        <v>900175830</v>
      </c>
      <c r="I4259" s="26" t="str">
        <f>+VLOOKUP(FACTURACION[[#This Row],[NIT]],TABLACLIENTE,2,FALSE)</f>
        <v xml:space="preserve">COMBUSTIBLES LIQUIDOS DE COLOMBIA S.A E.S.P  (CLC S.A E.S.P)
</v>
      </c>
      <c r="J4259" s="26" t="s">
        <v>281</v>
      </c>
      <c r="K4259" s="12" t="str">
        <f>+VLOOKUP(FACTURACION[[#This Row],[REFERENCIA]],CODINV,2,FALSE)</f>
        <v>VALVULA DE ALIVIO SEMIINTERNA 2" - 250</v>
      </c>
      <c r="L4259" s="12" t="str">
        <f>IF(VLOOKUP(FACTURACION[[#This Row],[REFERENCIA]],CODINV,3,FALSE)=0,"",VLOOKUP(FACTURACION[[#This Row],[REFERENCIA]],CODINV,3,FALSE))</f>
        <v>7534G</v>
      </c>
      <c r="M4259" s="12" t="str">
        <f>+VLOOKUP(FACTURACION[[#This Row],[REFERENCIA]],CODINV,4,FALSE)</f>
        <v>VÁLVULAS Y MULTIVÁLVULAS</v>
      </c>
      <c r="N4259" s="12" t="str">
        <f>+VLOOKUP(FACTURACION[[#This Row],[REFERENCIA]],CODINV,5,FALSE)</f>
        <v>REGO</v>
      </c>
      <c r="O4259" s="3">
        <v>2</v>
      </c>
      <c r="P4259" s="31">
        <v>920000</v>
      </c>
      <c r="Q4259" s="24">
        <f>+FACTURACION[[#This Row],[CANTIDAD]]*FACTURACION[[#This Row],[VR UNITARIO]]/1000</f>
        <v>1840</v>
      </c>
      <c r="R4259" s="3" t="str">
        <f>+VLOOKUP(FACTURACION[[#This Row],[NIT]],TABLACLIENTE,5,FALSE)</f>
        <v>BOGOTÁ D.C.</v>
      </c>
    </row>
    <row r="4260" spans="3:18">
      <c r="C4260" s="29">
        <v>2017</v>
      </c>
      <c r="D4260" s="32" t="s">
        <v>297</v>
      </c>
      <c r="E4260" s="32">
        <f>MONTH(FACTURACION[[#This Row],[MES]]&amp;1)</f>
        <v>4</v>
      </c>
      <c r="F4260" s="223">
        <f>DATE(FACTURACION[[#This Row],[AÑO]],FACTURACION[[#This Row],[Mes numero]],1)</f>
        <v>42826</v>
      </c>
      <c r="G4260" s="161">
        <v>12799</v>
      </c>
      <c r="H4260" s="20">
        <v>900175830</v>
      </c>
      <c r="I4260" s="26" t="str">
        <f>+VLOOKUP(FACTURACION[[#This Row],[NIT]],TABLACLIENTE,2,FALSE)</f>
        <v xml:space="preserve">COMBUSTIBLES LIQUIDOS DE COLOMBIA S.A E.S.P  (CLC S.A E.S.P)
</v>
      </c>
      <c r="J4260" s="26" t="s">
        <v>448</v>
      </c>
      <c r="K4260" s="12" t="str">
        <f>+VLOOKUP(FACTURACION[[#This Row],[REFERENCIA]],CODINV,2,FALSE)</f>
        <v>VALVULA DE GLOBO 1"</v>
      </c>
      <c r="L4260" s="12" t="str">
        <f>IF(VLOOKUP(FACTURACION[[#This Row],[REFERENCIA]],CODINV,3,FALSE)=0,"",VLOOKUP(FACTURACION[[#This Row],[REFERENCIA]],CODINV,3,FALSE))</f>
        <v>A7507AP</v>
      </c>
      <c r="M4260" s="12" t="str">
        <f>+VLOOKUP(FACTURACION[[#This Row],[REFERENCIA]],CODINV,4,FALSE)</f>
        <v>VÁLVULAS Y MULTIVÁLVULAS</v>
      </c>
      <c r="N4260" s="12" t="str">
        <f>+VLOOKUP(FACTURACION[[#This Row],[REFERENCIA]],CODINV,5,FALSE)</f>
        <v>REGO</v>
      </c>
      <c r="O4260" s="3">
        <v>1</v>
      </c>
      <c r="P4260" s="31">
        <v>345000</v>
      </c>
      <c r="Q4260" s="24">
        <f>+FACTURACION[[#This Row],[CANTIDAD]]*FACTURACION[[#This Row],[VR UNITARIO]]/1000</f>
        <v>345</v>
      </c>
      <c r="R4260" s="3" t="str">
        <f>+VLOOKUP(FACTURACION[[#This Row],[NIT]],TABLACLIENTE,5,FALSE)</f>
        <v>BOGOTÁ D.C.</v>
      </c>
    </row>
    <row r="4261" spans="3:18">
      <c r="C4261" s="29">
        <v>2017</v>
      </c>
      <c r="D4261" s="32" t="s">
        <v>297</v>
      </c>
      <c r="E4261" s="32">
        <f>MONTH(FACTURACION[[#This Row],[MES]]&amp;1)</f>
        <v>4</v>
      </c>
      <c r="F4261" s="223">
        <f>DATE(FACTURACION[[#This Row],[AÑO]],FACTURACION[[#This Row],[Mes numero]],1)</f>
        <v>42826</v>
      </c>
      <c r="G4261" s="161">
        <v>12799</v>
      </c>
      <c r="H4261" s="20">
        <v>900175830</v>
      </c>
      <c r="I4261" s="26" t="str">
        <f>+VLOOKUP(FACTURACION[[#This Row],[NIT]],TABLACLIENTE,2,FALSE)</f>
        <v xml:space="preserve">COMBUSTIBLES LIQUIDOS DE COLOMBIA S.A E.S.P  (CLC S.A E.S.P)
</v>
      </c>
      <c r="J4261" s="26" t="s">
        <v>74</v>
      </c>
      <c r="K4261" s="12" t="str">
        <f>+VLOOKUP(FACTURACION[[#This Row],[REFERENCIA]],CODINV,2,FALSE)</f>
        <v>VALVULA DE GLOBLO DE 1 1/4" NPT</v>
      </c>
      <c r="L4261" s="12" t="str">
        <f>IF(VLOOKUP(FACTURACION[[#This Row],[REFERENCIA]],CODINV,3,FALSE)=0,"",VLOOKUP(FACTURACION[[#This Row],[REFERENCIA]],CODINV,3,FALSE))</f>
        <v>A7509BP</v>
      </c>
      <c r="M4261" s="12" t="str">
        <f>+VLOOKUP(FACTURACION[[#This Row],[REFERENCIA]],CODINV,4,FALSE)</f>
        <v>VÁLVULAS Y MULTIVÁLVULAS</v>
      </c>
      <c r="N4261" s="12" t="str">
        <f>+VLOOKUP(FACTURACION[[#This Row],[REFERENCIA]],CODINV,5,FALSE)</f>
        <v>REGO</v>
      </c>
      <c r="O4261" s="3">
        <v>3</v>
      </c>
      <c r="P4261" s="31">
        <v>398000</v>
      </c>
      <c r="Q4261" s="24">
        <f>+FACTURACION[[#This Row],[CANTIDAD]]*FACTURACION[[#This Row],[VR UNITARIO]]/1000</f>
        <v>1194</v>
      </c>
      <c r="R4261" s="3" t="str">
        <f>+VLOOKUP(FACTURACION[[#This Row],[NIT]],TABLACLIENTE,5,FALSE)</f>
        <v>BOGOTÁ D.C.</v>
      </c>
    </row>
    <row r="4262" spans="3:18">
      <c r="C4262" s="29">
        <v>2017</v>
      </c>
      <c r="D4262" s="32" t="s">
        <v>297</v>
      </c>
      <c r="E4262" s="32">
        <f>MONTH(FACTURACION[[#This Row],[MES]]&amp;1)</f>
        <v>4</v>
      </c>
      <c r="F4262" s="223">
        <f>DATE(FACTURACION[[#This Row],[AÑO]],FACTURACION[[#This Row],[Mes numero]],1)</f>
        <v>42826</v>
      </c>
      <c r="G4262" s="161">
        <v>12793</v>
      </c>
      <c r="H4262" s="25">
        <v>900396759</v>
      </c>
      <c r="I4262" s="3" t="str">
        <f>+VLOOKUP(FACTURACION[[#This Row],[NIT]],TABLACLIENTE,2,FALSE)</f>
        <v>CHILCO DISTRIBUIDORA DE GAS Y ENERGIA S.A.S. E.S.P.</v>
      </c>
      <c r="J4262" s="26" t="s">
        <v>450</v>
      </c>
      <c r="K4262" s="12" t="str">
        <f>+VLOOKUP(FACTURACION[[#This Row],[REFERENCIA]],CODINV,2,FALSE)</f>
        <v>VALVULA GLOBO SELLO ANILLO V 1 1/4" NPT</v>
      </c>
      <c r="L4262" s="12" t="str">
        <f>IF(VLOOKUP(FACTURACION[[#This Row],[REFERENCIA]],CODINV,3,FALSE)=0,"",VLOOKUP(FACTURACION[[#This Row],[REFERENCIA]],CODINV,3,FALSE))</f>
        <v>A7510BP</v>
      </c>
      <c r="M4262" s="12" t="str">
        <f>+VLOOKUP(FACTURACION[[#This Row],[REFERENCIA]],CODINV,4,FALSE)</f>
        <v>VÁLVULAS Y MULTIVÁLVULAS</v>
      </c>
      <c r="N4262" s="12" t="str">
        <f>+VLOOKUP(FACTURACION[[#This Row],[REFERENCIA]],CODINV,5,FALSE)</f>
        <v>REGO</v>
      </c>
      <c r="O4262" s="3">
        <v>1</v>
      </c>
      <c r="P4262" s="31">
        <v>610000</v>
      </c>
      <c r="Q4262" s="24">
        <f>+FACTURACION[[#This Row],[CANTIDAD]]*FACTURACION[[#This Row],[VR UNITARIO]]/1000</f>
        <v>610</v>
      </c>
      <c r="R4262" s="3" t="str">
        <f>+VLOOKUP(FACTURACION[[#This Row],[NIT]],TABLACLIENTE,5,FALSE)</f>
        <v>BOGOTÁ D.C.</v>
      </c>
    </row>
    <row r="4263" spans="3:18">
      <c r="C4263" s="29">
        <v>2017</v>
      </c>
      <c r="D4263" s="32" t="s">
        <v>297</v>
      </c>
      <c r="E4263" s="32">
        <f>MONTH(FACTURACION[[#This Row],[MES]]&amp;1)</f>
        <v>4</v>
      </c>
      <c r="F4263" s="223">
        <f>DATE(FACTURACION[[#This Row],[AÑO]],FACTURACION[[#This Row],[Mes numero]],1)</f>
        <v>42826</v>
      </c>
      <c r="G4263" s="161">
        <v>12757</v>
      </c>
      <c r="H4263" s="20">
        <v>900164715</v>
      </c>
      <c r="I4263" s="26" t="str">
        <f>+VLOOKUP(FACTURACION[[#This Row],[NIT]],TABLACLIENTE,2,FALSE)</f>
        <v>COMPAÑIA TRANSPORTADORA DE COLOMBIA S.A. (COTRANSCOL S.A.)</v>
      </c>
      <c r="J4263" s="2" t="s">
        <v>4219</v>
      </c>
      <c r="K4263" s="12" t="str">
        <f>+VLOOKUP(FACTURACION[[#This Row],[REFERENCIA]],CODINV,2,FALSE)</f>
        <v>KIT REPARACION VALV. GLOBO 2"</v>
      </c>
      <c r="L4263" s="12" t="str">
        <f>IF(VLOOKUP(FACTURACION[[#This Row],[REFERENCIA]],CODINV,3,FALSE)=0,"",VLOOKUP(FACTURACION[[#This Row],[REFERENCIA]],CODINV,3,FALSE))</f>
        <v>A7513-50</v>
      </c>
      <c r="M4263" s="12" t="str">
        <f>+VLOOKUP(FACTURACION[[#This Row],[REFERENCIA]],CODINV,4,FALSE)</f>
        <v>REPUESTOS Y ACCESORIOS</v>
      </c>
      <c r="N4263" s="12" t="str">
        <f>+VLOOKUP(FACTURACION[[#This Row],[REFERENCIA]],CODINV,5,FALSE)</f>
        <v>REGO</v>
      </c>
      <c r="O4263" s="3">
        <v>10</v>
      </c>
      <c r="P4263" s="31">
        <v>71158</v>
      </c>
      <c r="Q4263" s="24">
        <f>+FACTURACION[[#This Row],[CANTIDAD]]*FACTURACION[[#This Row],[VR UNITARIO]]/1000</f>
        <v>711.58</v>
      </c>
      <c r="R4263" s="3" t="str">
        <f>+VLOOKUP(FACTURACION[[#This Row],[NIT]],TABLACLIENTE,5,FALSE)</f>
        <v>GIRON</v>
      </c>
    </row>
    <row r="4264" spans="3:18">
      <c r="C4264" s="29">
        <v>2017</v>
      </c>
      <c r="D4264" s="32" t="s">
        <v>297</v>
      </c>
      <c r="E4264" s="32">
        <f>MONTH(FACTURACION[[#This Row],[MES]]&amp;1)</f>
        <v>4</v>
      </c>
      <c r="F4264" s="223">
        <f>DATE(FACTURACION[[#This Row],[AÑO]],FACTURACION[[#This Row],[Mes numero]],1)</f>
        <v>42826</v>
      </c>
      <c r="G4264" s="161">
        <v>12799</v>
      </c>
      <c r="H4264" s="20">
        <v>900175830</v>
      </c>
      <c r="I4264" s="26" t="str">
        <f>+VLOOKUP(FACTURACION[[#This Row],[NIT]],TABLACLIENTE,2,FALSE)</f>
        <v xml:space="preserve">COMBUSTIBLES LIQUIDOS DE COLOMBIA S.A E.S.P  (CLC S.A E.S.P)
</v>
      </c>
      <c r="J4264" s="26" t="s">
        <v>93</v>
      </c>
      <c r="K4264" s="12" t="str">
        <f>+VLOOKUP(FACTURACION[[#This Row],[REFERENCIA]],CODINV,2,FALSE)</f>
        <v>VALVULA DE GLOBO 2"</v>
      </c>
      <c r="L4264" s="12" t="str">
        <f>IF(VLOOKUP(FACTURACION[[#This Row],[REFERENCIA]],CODINV,3,FALSE)=0,"",VLOOKUP(FACTURACION[[#This Row],[REFERENCIA]],CODINV,3,FALSE))</f>
        <v>A7513AP</v>
      </c>
      <c r="M4264" s="12" t="str">
        <f>+VLOOKUP(FACTURACION[[#This Row],[REFERENCIA]],CODINV,4,FALSE)</f>
        <v>VÁLVULAS Y MULTIVÁLVULAS</v>
      </c>
      <c r="N4264" s="12" t="str">
        <f>+VLOOKUP(FACTURACION[[#This Row],[REFERENCIA]],CODINV,5,FALSE)</f>
        <v>REGO</v>
      </c>
      <c r="O4264" s="3">
        <v>6</v>
      </c>
      <c r="P4264" s="31">
        <v>615000</v>
      </c>
      <c r="Q4264" s="24">
        <f>+FACTURACION[[#This Row],[CANTIDAD]]*FACTURACION[[#This Row],[VR UNITARIO]]/1000</f>
        <v>3690</v>
      </c>
      <c r="R4264" s="3" t="str">
        <f>+VLOOKUP(FACTURACION[[#This Row],[NIT]],TABLACLIENTE,5,FALSE)</f>
        <v>BOGOTÁ D.C.</v>
      </c>
    </row>
    <row r="4265" spans="3:18">
      <c r="C4265" s="29">
        <v>2017</v>
      </c>
      <c r="D4265" s="32" t="s">
        <v>297</v>
      </c>
      <c r="E4265" s="32">
        <f>MONTH(FACTURACION[[#This Row],[MES]]&amp;1)</f>
        <v>4</v>
      </c>
      <c r="F4265" s="223">
        <f>DATE(FACTURACION[[#This Row],[AÑO]],FACTURACION[[#This Row],[Mes numero]],1)</f>
        <v>42826</v>
      </c>
      <c r="G4265" s="161">
        <v>12764</v>
      </c>
      <c r="H4265" s="20">
        <v>800074033</v>
      </c>
      <c r="I4265" s="26" t="str">
        <f>+VLOOKUP(FACTURACION[[#This Row],[NIT]],TABLACLIENTE,2,FALSE)</f>
        <v>COMPAÑIAS ASOCIADAS DE GAS S.A. E.S.P (ASOGAS SA ESP)</v>
      </c>
      <c r="J4265" s="26" t="s">
        <v>961</v>
      </c>
      <c r="K4265" s="12" t="str">
        <f>+VLOOKUP(FACTURACION[[#This Row],[REFERENCIA]],CODINV,2,FALSE)</f>
        <v>VALVULA GLOBO SELL "V" BRIDA 2"</v>
      </c>
      <c r="L4265" s="12" t="str">
        <f>IF(VLOOKUP(FACTURACION[[#This Row],[REFERENCIA]],CODINV,3,FALSE)=0,"",VLOOKUP(FACTURACION[[#This Row],[REFERENCIA]],CODINV,3,FALSE))</f>
        <v/>
      </c>
      <c r="M4265" s="12" t="str">
        <f>+VLOOKUP(FACTURACION[[#This Row],[REFERENCIA]],CODINV,4,FALSE)</f>
        <v>VÁLVULAS Y MULTIVÁLVULAS</v>
      </c>
      <c r="N4265" s="12" t="str">
        <f>+VLOOKUP(FACTURACION[[#This Row],[REFERENCIA]],CODINV,5,FALSE)</f>
        <v>REGO</v>
      </c>
      <c r="O4265" s="3">
        <v>1</v>
      </c>
      <c r="P4265" s="31">
        <v>2486155</v>
      </c>
      <c r="Q4265" s="24">
        <f>+FACTURACION[[#This Row],[CANTIDAD]]*FACTURACION[[#This Row],[VR UNITARIO]]/1000</f>
        <v>2486.1550000000002</v>
      </c>
      <c r="R4265" s="3" t="str">
        <f>+VLOOKUP(FACTURACION[[#This Row],[NIT]],TABLACLIENTE,5,FALSE)</f>
        <v>MOSQUERA</v>
      </c>
    </row>
    <row r="4266" spans="3:18">
      <c r="C4266" s="29">
        <v>2017</v>
      </c>
      <c r="D4266" s="32" t="s">
        <v>297</v>
      </c>
      <c r="E4266" s="32">
        <f>MONTH(FACTURACION[[#This Row],[MES]]&amp;1)</f>
        <v>4</v>
      </c>
      <c r="F4266" s="223">
        <f>DATE(FACTURACION[[#This Row],[AÑO]],FACTURACION[[#This Row],[Mes numero]],1)</f>
        <v>42826</v>
      </c>
      <c r="G4266" s="161">
        <v>12803</v>
      </c>
      <c r="H4266" s="20">
        <v>830137252</v>
      </c>
      <c r="I4266" s="26" t="str">
        <f>+VLOOKUP(FACTURACION[[#This Row],[NIT]],TABLACLIENTE,2,FALSE)</f>
        <v>SAGENCO SAS</v>
      </c>
      <c r="J4266" s="26" t="s">
        <v>113</v>
      </c>
      <c r="K4266" s="12" t="str">
        <f>+VLOOKUP(FACTURACION[[#This Row],[REFERENCIA]],CODINV,2,FALSE)</f>
        <v>VALVULA CHEK LOCK 3/4"</v>
      </c>
      <c r="L4266" s="12" t="str">
        <f>IF(VLOOKUP(FACTURACION[[#This Row],[REFERENCIA]],CODINV,3,FALSE)=0,"",VLOOKUP(FACTURACION[[#This Row],[REFERENCIA]],CODINV,3,FALSE))</f>
        <v>7590U</v>
      </c>
      <c r="M4266" s="12" t="str">
        <f>+VLOOKUP(FACTURACION[[#This Row],[REFERENCIA]],CODINV,4,FALSE)</f>
        <v>VÁLVULAS Y MULTIVÁLVULAS</v>
      </c>
      <c r="N4266" s="12" t="str">
        <f>+VLOOKUP(FACTURACION[[#This Row],[REFERENCIA]],CODINV,5,FALSE)</f>
        <v>REGO</v>
      </c>
      <c r="O4266" s="3">
        <v>1</v>
      </c>
      <c r="P4266" s="31">
        <v>62000</v>
      </c>
      <c r="Q4266" s="24">
        <f>+FACTURACION[[#This Row],[CANTIDAD]]*FACTURACION[[#This Row],[VR UNITARIO]]/1000</f>
        <v>62</v>
      </c>
      <c r="R4266" s="3" t="str">
        <f>+VLOOKUP(FACTURACION[[#This Row],[NIT]],TABLACLIENTE,5,FALSE)</f>
        <v>BOGOTÁ D.C.</v>
      </c>
    </row>
    <row r="4267" spans="3:18">
      <c r="C4267" s="29">
        <v>2017</v>
      </c>
      <c r="D4267" s="32" t="s">
        <v>297</v>
      </c>
      <c r="E4267" s="32">
        <f>MONTH(FACTURACION[[#This Row],[MES]]&amp;1)</f>
        <v>4</v>
      </c>
      <c r="F4267" s="223">
        <f>DATE(FACTURACION[[#This Row],[AÑO]],FACTURACION[[#This Row],[Mes numero]],1)</f>
        <v>42826</v>
      </c>
      <c r="G4267" s="161">
        <v>12799</v>
      </c>
      <c r="H4267" s="20">
        <v>900175830</v>
      </c>
      <c r="I4267" s="26" t="str">
        <f>+VLOOKUP(FACTURACION[[#This Row],[NIT]],TABLACLIENTE,2,FALSE)</f>
        <v xml:space="preserve">COMBUSTIBLES LIQUIDOS DE COLOMBIA S.A E.S.P  (CLC S.A E.S.P)
</v>
      </c>
      <c r="J4267" s="26" t="s">
        <v>432</v>
      </c>
      <c r="K4267" s="12" t="str">
        <f>+VLOOKUP(FACTURACION[[#This Row],[REFERENCIA]],CODINV,2,FALSE)</f>
        <v>VALVULA DE CHEQUE 2" TIPO COPA</v>
      </c>
      <c r="L4267" s="12" t="str">
        <f>IF(VLOOKUP(FACTURACION[[#This Row],[REFERENCIA]],CODINV,3,FALSE)=0,"",VLOOKUP(FACTURACION[[#This Row],[REFERENCIA]],CODINV,3,FALSE))</f>
        <v>A3186</v>
      </c>
      <c r="M4267" s="12" t="str">
        <f>+VLOOKUP(FACTURACION[[#This Row],[REFERENCIA]],CODINV,4,FALSE)</f>
        <v>VÁLVULAS Y MULTIVÁLVULAS</v>
      </c>
      <c r="N4267" s="12" t="str">
        <f>+VLOOKUP(FACTURACION[[#This Row],[REFERENCIA]],CODINV,5,FALSE)</f>
        <v>REGO</v>
      </c>
      <c r="O4267" s="3">
        <v>1</v>
      </c>
      <c r="P4267" s="31">
        <v>270000</v>
      </c>
      <c r="Q4267" s="24">
        <f>+FACTURACION[[#This Row],[CANTIDAD]]*FACTURACION[[#This Row],[VR UNITARIO]]/1000</f>
        <v>270</v>
      </c>
      <c r="R4267" s="3" t="str">
        <f>+VLOOKUP(FACTURACION[[#This Row],[NIT]],TABLACLIENTE,5,FALSE)</f>
        <v>BOGOTÁ D.C.</v>
      </c>
    </row>
    <row r="4268" spans="3:18">
      <c r="C4268" s="29">
        <v>2017</v>
      </c>
      <c r="D4268" s="32" t="s">
        <v>297</v>
      </c>
      <c r="E4268" s="32">
        <f>MONTH(FACTURACION[[#This Row],[MES]]&amp;1)</f>
        <v>4</v>
      </c>
      <c r="F4268" s="223">
        <f>DATE(FACTURACION[[#This Row],[AÑO]],FACTURACION[[#This Row],[Mes numero]],1)</f>
        <v>42826</v>
      </c>
      <c r="G4268" s="161">
        <v>12799</v>
      </c>
      <c r="H4268" s="20">
        <v>900175830</v>
      </c>
      <c r="I4268" s="26" t="str">
        <f>+VLOOKUP(FACTURACION[[#This Row],[NIT]],TABLACLIENTE,2,FALSE)</f>
        <v xml:space="preserve">COMBUSTIBLES LIQUIDOS DE COLOMBIA S.A E.S.P  (CLC S.A E.S.P)
</v>
      </c>
      <c r="J4268" s="26" t="s">
        <v>321</v>
      </c>
      <c r="K4268" s="12" t="str">
        <f>+VLOOKUP(FACTURACION[[#This Row],[REFERENCIA]],CODINV,2,FALSE)</f>
        <v>VALVULA INTERNA 2" NPTM 175GPM</v>
      </c>
      <c r="L4268" s="12" t="str">
        <f>IF(VLOOKUP(FACTURACION[[#This Row],[REFERENCIA]],CODINV,3,FALSE)=0,"",VLOOKUP(FACTURACION[[#This Row],[REFERENCIA]],CODINV,3,FALSE))</f>
        <v>A3212R-175</v>
      </c>
      <c r="M4268" s="12" t="str">
        <f>+VLOOKUP(FACTURACION[[#This Row],[REFERENCIA]],CODINV,4,FALSE)</f>
        <v>VÁLVULAS Y MULTIVÁLVULAS</v>
      </c>
      <c r="N4268" s="12" t="str">
        <f>+VLOOKUP(FACTURACION[[#This Row],[REFERENCIA]],CODINV,5,FALSE)</f>
        <v>REGO</v>
      </c>
      <c r="O4268" s="3">
        <v>1</v>
      </c>
      <c r="P4268" s="31">
        <v>1399000</v>
      </c>
      <c r="Q4268" s="24">
        <f>+FACTURACION[[#This Row],[CANTIDAD]]*FACTURACION[[#This Row],[VR UNITARIO]]/1000</f>
        <v>1399</v>
      </c>
      <c r="R4268" s="3" t="str">
        <f>+VLOOKUP(FACTURACION[[#This Row],[NIT]],TABLACLIENTE,5,FALSE)</f>
        <v>BOGOTÁ D.C.</v>
      </c>
    </row>
    <row r="4269" spans="3:18">
      <c r="C4269" s="29">
        <v>2017</v>
      </c>
      <c r="D4269" s="32" t="s">
        <v>297</v>
      </c>
      <c r="E4269" s="32">
        <f>MONTH(FACTURACION[[#This Row],[MES]]&amp;1)</f>
        <v>4</v>
      </c>
      <c r="F4269" s="223">
        <f>DATE(FACTURACION[[#This Row],[AÑO]],FACTURACION[[#This Row],[Mes numero]],1)</f>
        <v>42826</v>
      </c>
      <c r="G4269" s="161">
        <v>12799</v>
      </c>
      <c r="H4269" s="20">
        <v>900175830</v>
      </c>
      <c r="I4269" s="26" t="str">
        <f>+VLOOKUP(FACTURACION[[#This Row],[NIT]],TABLACLIENTE,2,FALSE)</f>
        <v xml:space="preserve">COMBUSTIBLES LIQUIDOS DE COLOMBIA S.A E.S.P  (CLC S.A E.S.P)
</v>
      </c>
      <c r="J4269" s="26" t="s">
        <v>182</v>
      </c>
      <c r="K4269" s="12" t="str">
        <f>+VLOOKUP(FACTURACION[[#This Row],[REFERENCIA]],CODINV,2,FALSE)</f>
        <v>VALVULA DE EXCESO DE FLUJO 1 1/4"</v>
      </c>
      <c r="L4269" s="12" t="str">
        <f>IF(VLOOKUP(FACTURACION[[#This Row],[REFERENCIA]],CODINV,3,FALSE)=0,"",VLOOKUP(FACTURACION[[#This Row],[REFERENCIA]],CODINV,3,FALSE))</f>
        <v>A3282C</v>
      </c>
      <c r="M4269" s="12" t="str">
        <f>+VLOOKUP(FACTURACION[[#This Row],[REFERENCIA]],CODINV,4,FALSE)</f>
        <v>VÁLVULAS Y MULTIVÁLVULAS</v>
      </c>
      <c r="N4269" s="12" t="str">
        <f>+VLOOKUP(FACTURACION[[#This Row],[REFERENCIA]],CODINV,5,FALSE)</f>
        <v>REGO</v>
      </c>
      <c r="O4269" s="3">
        <v>1</v>
      </c>
      <c r="P4269" s="31">
        <v>185000</v>
      </c>
      <c r="Q4269" s="24">
        <f>+FACTURACION[[#This Row],[CANTIDAD]]*FACTURACION[[#This Row],[VR UNITARIO]]/1000</f>
        <v>185</v>
      </c>
      <c r="R4269" s="3" t="str">
        <f>+VLOOKUP(FACTURACION[[#This Row],[NIT]],TABLACLIENTE,5,FALSE)</f>
        <v>BOGOTÁ D.C.</v>
      </c>
    </row>
    <row r="4270" spans="3:18">
      <c r="C4270" s="29">
        <v>2017</v>
      </c>
      <c r="D4270" s="32" t="s">
        <v>297</v>
      </c>
      <c r="E4270" s="32">
        <f>MONTH(FACTURACION[[#This Row],[MES]]&amp;1)</f>
        <v>4</v>
      </c>
      <c r="F4270" s="223">
        <f>DATE(FACTURACION[[#This Row],[AÑO]],FACTURACION[[#This Row],[Mes numero]],1)</f>
        <v>42826</v>
      </c>
      <c r="G4270" s="161">
        <v>12766</v>
      </c>
      <c r="H4270" s="20">
        <v>900950504</v>
      </c>
      <c r="I4270" s="26" t="str">
        <f>+VLOOKUP(FACTURACION[[#This Row],[NIT]],TABLACLIENTE,2,FALSE)</f>
        <v>DAMASA DE COLOMBIA S A S</v>
      </c>
      <c r="J4270" s="26" t="s">
        <v>336</v>
      </c>
      <c r="K4270" s="12" t="str">
        <f>+VLOOKUP(FACTURACION[[#This Row],[REFERENCIA]],CODINV,2,FALSE)</f>
        <v>ADAPTADOR POL C 1/2" NPT</v>
      </c>
      <c r="L4270" s="12" t="str">
        <f>IF(VLOOKUP(FACTURACION[[#This Row],[REFERENCIA]],CODINV,3,FALSE)=0,"",VLOOKUP(FACTURACION[[#This Row],[REFERENCIA]],CODINV,3,FALSE))</f>
        <v>2906G</v>
      </c>
      <c r="M4270" s="12" t="str">
        <f>+VLOOKUP(FACTURACION[[#This Row],[REFERENCIA]],CODINV,4,FALSE)</f>
        <v>REPUESTOS Y ACCESORIOS</v>
      </c>
      <c r="N4270" s="12" t="str">
        <f>+VLOOKUP(FACTURACION[[#This Row],[REFERENCIA]],CODINV,5,FALSE)</f>
        <v>REGO</v>
      </c>
      <c r="O4270" s="3">
        <v>5</v>
      </c>
      <c r="P4270" s="31">
        <v>14000</v>
      </c>
      <c r="Q4270" s="24">
        <f>+FACTURACION[[#This Row],[CANTIDAD]]*FACTURACION[[#This Row],[VR UNITARIO]]/1000</f>
        <v>70</v>
      </c>
      <c r="R4270" s="3" t="str">
        <f>+VLOOKUP(FACTURACION[[#This Row],[NIT]],TABLACLIENTE,5,FALSE)</f>
        <v>BOGOTÁ D.C.</v>
      </c>
    </row>
    <row r="4271" spans="3:18">
      <c r="C4271" s="29">
        <v>2017</v>
      </c>
      <c r="D4271" s="32" t="s">
        <v>297</v>
      </c>
      <c r="E4271" s="32">
        <f>MONTH(FACTURACION[[#This Row],[MES]]&amp;1)</f>
        <v>4</v>
      </c>
      <c r="F4271" s="223">
        <f>DATE(FACTURACION[[#This Row],[AÑO]],FACTURACION[[#This Row],[Mes numero]],1)</f>
        <v>42826</v>
      </c>
      <c r="G4271" s="161">
        <v>12789</v>
      </c>
      <c r="H4271" s="20">
        <v>830104626</v>
      </c>
      <c r="I4271" s="26" t="str">
        <f>+VLOOKUP(FACTURACION[[#This Row],[NIT]],TABLACLIENTE,2,FALSE)</f>
        <v>MONTAJES INTEGRALES LTDA.</v>
      </c>
      <c r="J4271" s="26" t="s">
        <v>56</v>
      </c>
      <c r="K4271" s="12" t="str">
        <f>+VLOOKUP(FACTURACION[[#This Row],[REFERENCIA]],CODINV,2,FALSE)</f>
        <v xml:space="preserve"> VALVULA DE AGUJA DE  1/4"</v>
      </c>
      <c r="L4271" s="12" t="str">
        <f>IF(VLOOKUP(FACTURACION[[#This Row],[REFERENCIA]],CODINV,3,FALSE)=0,"",VLOOKUP(FACTURACION[[#This Row],[REFERENCIA]],CODINV,3,FALSE))</f>
        <v>1224WA</v>
      </c>
      <c r="M4271" s="12" t="str">
        <f>+VLOOKUP(FACTURACION[[#This Row],[REFERENCIA]],CODINV,4,FALSE)</f>
        <v>VÁLVULAS Y MULTIVÁLVULAS</v>
      </c>
      <c r="N4271" s="12" t="str">
        <f>+VLOOKUP(FACTURACION[[#This Row],[REFERENCIA]],CODINV,5,FALSE)</f>
        <v>REGO</v>
      </c>
      <c r="O4271" s="3">
        <v>2</v>
      </c>
      <c r="P4271" s="31">
        <v>46000</v>
      </c>
      <c r="Q4271" s="24">
        <f>+FACTURACION[[#This Row],[CANTIDAD]]*FACTURACION[[#This Row],[VR UNITARIO]]/1000</f>
        <v>92</v>
      </c>
      <c r="R4271" s="3" t="str">
        <f>+VLOOKUP(FACTURACION[[#This Row],[NIT]],TABLACLIENTE,5,FALSE)</f>
        <v>BOGOTÁ D.C.</v>
      </c>
    </row>
    <row r="4272" spans="3:18">
      <c r="C4272" s="29">
        <v>2017</v>
      </c>
      <c r="D4272" s="32" t="s">
        <v>297</v>
      </c>
      <c r="E4272" s="32">
        <f>MONTH(FACTURACION[[#This Row],[MES]]&amp;1)</f>
        <v>4</v>
      </c>
      <c r="F4272" s="223">
        <f>DATE(FACTURACION[[#This Row],[AÑO]],FACTURACION[[#This Row],[Mes numero]],1)</f>
        <v>42826</v>
      </c>
      <c r="G4272" s="161">
        <v>12799</v>
      </c>
      <c r="H4272" s="20">
        <v>900175830</v>
      </c>
      <c r="I4272" s="26" t="str">
        <f>+VLOOKUP(FACTURACION[[#This Row],[NIT]],TABLACLIENTE,2,FALSE)</f>
        <v xml:space="preserve">COMBUSTIBLES LIQUIDOS DE COLOMBIA S.A E.S.P  (CLC S.A E.S.P)
</v>
      </c>
      <c r="J4272" s="26" t="s">
        <v>196</v>
      </c>
      <c r="K4272" s="12" t="str">
        <f>+VLOOKUP(FACTURACION[[#This Row],[REFERENCIA]],CODINV,2,FALSE)</f>
        <v>VALVULA DE VENTEO 1/4"</v>
      </c>
      <c r="L4272" s="12" t="str">
        <f>IF(VLOOKUP(FACTURACION[[#This Row],[REFERENCIA]],CODINV,3,FALSE)=0,"",VLOOKUP(FACTURACION[[#This Row],[REFERENCIA]],CODINV,3,FALSE))</f>
        <v>3165C</v>
      </c>
      <c r="M4272" s="12" t="str">
        <f>+VLOOKUP(FACTURACION[[#This Row],[REFERENCIA]],CODINV,4,FALSE)</f>
        <v>VÁLVULAS Y MULTIVÁLVULAS</v>
      </c>
      <c r="N4272" s="12" t="str">
        <f>+VLOOKUP(FACTURACION[[#This Row],[REFERENCIA]],CODINV,5,FALSE)</f>
        <v>REGO</v>
      </c>
      <c r="O4272" s="3">
        <v>5</v>
      </c>
      <c r="P4272" s="31">
        <v>6900</v>
      </c>
      <c r="Q4272" s="24">
        <f>+FACTURACION[[#This Row],[CANTIDAD]]*FACTURACION[[#This Row],[VR UNITARIO]]/1000</f>
        <v>34.5</v>
      </c>
      <c r="R4272" s="3" t="str">
        <f>+VLOOKUP(FACTURACION[[#This Row],[NIT]],TABLACLIENTE,5,FALSE)</f>
        <v>BOGOTÁ D.C.</v>
      </c>
    </row>
    <row r="4273" spans="3:18">
      <c r="C4273" s="29">
        <v>2017</v>
      </c>
      <c r="D4273" s="32" t="s">
        <v>297</v>
      </c>
      <c r="E4273" s="32">
        <f>MONTH(FACTURACION[[#This Row],[MES]]&amp;1)</f>
        <v>4</v>
      </c>
      <c r="F4273" s="223">
        <f>DATE(FACTURACION[[#This Row],[AÑO]],FACTURACION[[#This Row],[Mes numero]],1)</f>
        <v>42826</v>
      </c>
      <c r="G4273" s="161">
        <v>12747</v>
      </c>
      <c r="H4273" s="20">
        <v>900950504</v>
      </c>
      <c r="I4273" s="26" t="str">
        <f>+VLOOKUP(FACTURACION[[#This Row],[NIT]],TABLACLIENTE,2,FALSE)</f>
        <v>DAMASA DE COLOMBIA S A S</v>
      </c>
      <c r="J4273" s="26" t="s">
        <v>196</v>
      </c>
      <c r="K4273" s="12" t="str">
        <f>+VLOOKUP(FACTURACION[[#This Row],[REFERENCIA]],CODINV,2,FALSE)</f>
        <v>VALVULA DE VENTEO 1/4"</v>
      </c>
      <c r="L4273" s="12" t="str">
        <f>IF(VLOOKUP(FACTURACION[[#This Row],[REFERENCIA]],CODINV,3,FALSE)=0,"",VLOOKUP(FACTURACION[[#This Row],[REFERENCIA]],CODINV,3,FALSE))</f>
        <v>3165C</v>
      </c>
      <c r="M4273" s="12" t="str">
        <f>+VLOOKUP(FACTURACION[[#This Row],[REFERENCIA]],CODINV,4,FALSE)</f>
        <v>VÁLVULAS Y MULTIVÁLVULAS</v>
      </c>
      <c r="N4273" s="12" t="str">
        <f>+VLOOKUP(FACTURACION[[#This Row],[REFERENCIA]],CODINV,5,FALSE)</f>
        <v>REGO</v>
      </c>
      <c r="O4273" s="3">
        <v>5</v>
      </c>
      <c r="P4273" s="31">
        <v>6000</v>
      </c>
      <c r="Q4273" s="24">
        <f>+FACTURACION[[#This Row],[CANTIDAD]]*FACTURACION[[#This Row],[VR UNITARIO]]/1000</f>
        <v>30</v>
      </c>
      <c r="R4273" s="3" t="str">
        <f>+VLOOKUP(FACTURACION[[#This Row],[NIT]],TABLACLIENTE,5,FALSE)</f>
        <v>BOGOTÁ D.C.</v>
      </c>
    </row>
    <row r="4274" spans="3:18">
      <c r="C4274" s="29">
        <v>2017</v>
      </c>
      <c r="D4274" s="32" t="s">
        <v>84</v>
      </c>
      <c r="E4274" s="32">
        <f>MONTH(FACTURACION[[#This Row],[MES]]&amp;1)</f>
        <v>5</v>
      </c>
      <c r="F4274" s="223">
        <f>DATE(FACTURACION[[#This Row],[AÑO]],FACTURACION[[#This Row],[Mes numero]],1)</f>
        <v>42856</v>
      </c>
      <c r="G4274" s="161">
        <v>12864</v>
      </c>
      <c r="H4274" s="20">
        <v>800074033</v>
      </c>
      <c r="I4274" s="26" t="str">
        <f>+VLOOKUP(FACTURACION[[#This Row],[NIT]],TABLACLIENTE,2,FALSE)</f>
        <v>COMPAÑIAS ASOCIADAS DE GAS S.A. E.S.P (ASOGAS SA ESP)</v>
      </c>
      <c r="J4274" s="26" t="s">
        <v>991</v>
      </c>
      <c r="K4274" s="12" t="str">
        <f>+VLOOKUP(FACTURACION[[#This Row],[REFERENCIA]],CODINV,2,FALSE)</f>
        <v>TERMOCOPLE MOD 120/60 K15FA-36D</v>
      </c>
      <c r="L4274" s="12" t="str">
        <f>IF(VLOOKUP(FACTURACION[[#This Row],[REFERENCIA]],CODINV,3,FALSE)=0,"",VLOOKUP(FACTURACION[[#This Row],[REFERENCIA]],CODINV,3,FALSE))</f>
        <v>37050</v>
      </c>
      <c r="M4274" s="12" t="str">
        <f>+VLOOKUP(FACTURACION[[#This Row],[REFERENCIA]],CODINV,4,FALSE)</f>
        <v>REPUESTOS Y ACCESORIOS</v>
      </c>
      <c r="N4274" s="12" t="str">
        <f>+VLOOKUP(FACTURACION[[#This Row],[REFERENCIA]],CODINV,5,FALSE)</f>
        <v>ALGAS SDI</v>
      </c>
      <c r="O4274" s="3">
        <v>1</v>
      </c>
      <c r="P4274" s="31">
        <v>136850</v>
      </c>
      <c r="Q4274" s="24">
        <f>+FACTURACION[[#This Row],[CANTIDAD]]*FACTURACION[[#This Row],[VR UNITARIO]]/1000</f>
        <v>136.85</v>
      </c>
      <c r="R4274" s="3" t="str">
        <f>+VLOOKUP(FACTURACION[[#This Row],[NIT]],TABLACLIENTE,5,FALSE)</f>
        <v>MOSQUERA</v>
      </c>
    </row>
    <row r="4275" spans="3:18">
      <c r="C4275" s="29">
        <v>2017</v>
      </c>
      <c r="D4275" s="32" t="s">
        <v>84</v>
      </c>
      <c r="E4275" s="32">
        <f>MONTH(FACTURACION[[#This Row],[MES]]&amp;1)</f>
        <v>5</v>
      </c>
      <c r="F4275" s="223">
        <f>DATE(FACTURACION[[#This Row],[AÑO]],FACTURACION[[#This Row],[Mes numero]],1)</f>
        <v>42856</v>
      </c>
      <c r="G4275" s="161">
        <v>12810</v>
      </c>
      <c r="H4275" s="20">
        <v>900164715</v>
      </c>
      <c r="I4275" s="2" t="str">
        <f>+VLOOKUP(FACTURACION[[#This Row],[NIT]],TABLACLIENTE,2,FALSE)</f>
        <v>COMPAÑIA TRANSPORTADORA DE COLOMBIA S.A. (COTRANSCOL S.A.)</v>
      </c>
      <c r="J4275" s="26" t="s">
        <v>958</v>
      </c>
      <c r="K4275" s="12" t="str">
        <f>+VLOOKUP(FACTURACION[[#This Row],[REFERENCIA]],CODINV,2,FALSE)</f>
        <v>KIT REPARACION PARA BOMBA BLACKMER 2"</v>
      </c>
      <c r="L4275" s="12" t="str">
        <f>IF(VLOOKUP(FACTURACION[[#This Row],[REFERENCIA]],CODINV,3,FALSE)=0,"",VLOOKUP(FACTURACION[[#This Row],[REFERENCIA]],CODINV,3,FALSE))</f>
        <v/>
      </c>
      <c r="M4275" s="12" t="str">
        <f>+VLOOKUP(FACTURACION[[#This Row],[REFERENCIA]],CODINV,4,FALSE)</f>
        <v>REPUESTOS Y ACCESORIOS</v>
      </c>
      <c r="N4275" s="12" t="str">
        <f>+VLOOKUP(FACTURACION[[#This Row],[REFERENCIA]],CODINV,5,FALSE)</f>
        <v>BLACKMER</v>
      </c>
      <c r="O4275" s="3">
        <v>1</v>
      </c>
      <c r="P4275" s="31">
        <v>2220000</v>
      </c>
      <c r="Q4275" s="24">
        <f>+FACTURACION[[#This Row],[CANTIDAD]]*FACTURACION[[#This Row],[VR UNITARIO]]/1000</f>
        <v>2220</v>
      </c>
      <c r="R4275" s="3" t="str">
        <f>+VLOOKUP(FACTURACION[[#This Row],[NIT]],TABLACLIENTE,5,FALSE)</f>
        <v>GIRON</v>
      </c>
    </row>
    <row r="4276" spans="3:18">
      <c r="C4276" s="29">
        <v>2017</v>
      </c>
      <c r="D4276" s="32" t="s">
        <v>84</v>
      </c>
      <c r="E4276" s="32">
        <f>MONTH(FACTURACION[[#This Row],[MES]]&amp;1)</f>
        <v>5</v>
      </c>
      <c r="F4276" s="223">
        <f>DATE(FACTURACION[[#This Row],[AÑO]],FACTURACION[[#This Row],[Mes numero]],1)</f>
        <v>42856</v>
      </c>
      <c r="G4276" s="161">
        <v>12874</v>
      </c>
      <c r="H4276" s="20">
        <v>890200919</v>
      </c>
      <c r="I4276" s="26" t="str">
        <f>+VLOOKUP(FACTURACION[[#This Row],[NIT]],TABLACLIENTE,2,FALSE)</f>
        <v>GAS DE SANTANDER S.A. E.S.P.</v>
      </c>
      <c r="J4276" s="26" t="s">
        <v>958</v>
      </c>
      <c r="K4276" s="12" t="str">
        <f>+VLOOKUP(FACTURACION[[#This Row],[REFERENCIA]],CODINV,2,FALSE)</f>
        <v>KIT REPARACION PARA BOMBA BLACKMER 2"</v>
      </c>
      <c r="L4276" s="12" t="str">
        <f>IF(VLOOKUP(FACTURACION[[#This Row],[REFERENCIA]],CODINV,3,FALSE)=0,"",VLOOKUP(FACTURACION[[#This Row],[REFERENCIA]],CODINV,3,FALSE))</f>
        <v/>
      </c>
      <c r="M4276" s="12" t="str">
        <f>+VLOOKUP(FACTURACION[[#This Row],[REFERENCIA]],CODINV,4,FALSE)</f>
        <v>REPUESTOS Y ACCESORIOS</v>
      </c>
      <c r="N4276" s="12" t="str">
        <f>+VLOOKUP(FACTURACION[[#This Row],[REFERENCIA]],CODINV,5,FALSE)</f>
        <v>BLACKMER</v>
      </c>
      <c r="O4276" s="3">
        <v>1</v>
      </c>
      <c r="P4276" s="31">
        <v>2150000</v>
      </c>
      <c r="Q4276" s="24">
        <f>+FACTURACION[[#This Row],[CANTIDAD]]*FACTURACION[[#This Row],[VR UNITARIO]]/1000</f>
        <v>2150</v>
      </c>
      <c r="R4276" s="3" t="str">
        <f>+VLOOKUP(FACTURACION[[#This Row],[NIT]],TABLACLIENTE,5,FALSE)</f>
        <v>GIRON</v>
      </c>
    </row>
    <row r="4277" spans="3:18">
      <c r="C4277" s="29">
        <v>2017</v>
      </c>
      <c r="D4277" s="32" t="s">
        <v>84</v>
      </c>
      <c r="E4277" s="32">
        <f>MONTH(FACTURACION[[#This Row],[MES]]&amp;1)</f>
        <v>5</v>
      </c>
      <c r="F4277" s="223">
        <f>DATE(FACTURACION[[#This Row],[AÑO]],FACTURACION[[#This Row],[Mes numero]],1)</f>
        <v>42856</v>
      </c>
      <c r="G4277" s="161">
        <v>12874</v>
      </c>
      <c r="H4277" s="20">
        <v>890200919</v>
      </c>
      <c r="I4277" s="26" t="str">
        <f>+VLOOKUP(FACTURACION[[#This Row],[NIT]],TABLACLIENTE,2,FALSE)</f>
        <v>GAS DE SANTANDER S.A. E.S.P.</v>
      </c>
      <c r="J4277" s="26" t="s">
        <v>958</v>
      </c>
      <c r="K4277" s="12" t="str">
        <f>+VLOOKUP(FACTURACION[[#This Row],[REFERENCIA]],CODINV,2,FALSE)</f>
        <v>KIT REPARACION PARA BOMBA BLACKMER 2"</v>
      </c>
      <c r="L4277" s="12" t="str">
        <f>IF(VLOOKUP(FACTURACION[[#This Row],[REFERENCIA]],CODINV,3,FALSE)=0,"",VLOOKUP(FACTURACION[[#This Row],[REFERENCIA]],CODINV,3,FALSE))</f>
        <v/>
      </c>
      <c r="M4277" s="12" t="str">
        <f>+VLOOKUP(FACTURACION[[#This Row],[REFERENCIA]],CODINV,4,FALSE)</f>
        <v>REPUESTOS Y ACCESORIOS</v>
      </c>
      <c r="N4277" s="12" t="str">
        <f>+VLOOKUP(FACTURACION[[#This Row],[REFERENCIA]],CODINV,5,FALSE)</f>
        <v>BLACKMER</v>
      </c>
      <c r="O4277" s="3">
        <v>1</v>
      </c>
      <c r="P4277" s="31">
        <v>746000</v>
      </c>
      <c r="Q4277" s="24">
        <f>+FACTURACION[[#This Row],[CANTIDAD]]*FACTURACION[[#This Row],[VR UNITARIO]]/1000</f>
        <v>746</v>
      </c>
      <c r="R4277" s="3" t="str">
        <f>+VLOOKUP(FACTURACION[[#This Row],[NIT]],TABLACLIENTE,5,FALSE)</f>
        <v>GIRON</v>
      </c>
    </row>
    <row r="4278" spans="3:18">
      <c r="C4278" s="29">
        <v>2017</v>
      </c>
      <c r="D4278" s="32" t="s">
        <v>84</v>
      </c>
      <c r="E4278" s="32">
        <f>MONTH(FACTURACION[[#This Row],[MES]]&amp;1)</f>
        <v>5</v>
      </c>
      <c r="F4278" s="223">
        <f>DATE(FACTURACION[[#This Row],[AÑO]],FACTURACION[[#This Row],[Mes numero]],1)</f>
        <v>42856</v>
      </c>
      <c r="G4278" s="161">
        <v>12810</v>
      </c>
      <c r="H4278" s="20">
        <v>900164715</v>
      </c>
      <c r="I4278" s="2" t="str">
        <f>+VLOOKUP(FACTURACION[[#This Row],[NIT]],TABLACLIENTE,2,FALSE)</f>
        <v>COMPAÑIA TRANSPORTADORA DE COLOMBIA S.A. (COTRANSCOL S.A.)</v>
      </c>
      <c r="J4278" s="26" t="s">
        <v>948</v>
      </c>
      <c r="K4278" s="12" t="str">
        <f>+VLOOKUP(FACTURACION[[#This Row],[REFERENCIA]],CODINV,2,FALSE)</f>
        <v>CAMISA PARA BOMBA BLACKMER 2"</v>
      </c>
      <c r="L4278" s="12" t="str">
        <f>IF(VLOOKUP(FACTURACION[[#This Row],[REFERENCIA]],CODINV,3,FALSE)=0,"",VLOOKUP(FACTURACION[[#This Row],[REFERENCIA]],CODINV,3,FALSE))</f>
        <v/>
      </c>
      <c r="M4278" s="12" t="str">
        <f>+VLOOKUP(FACTURACION[[#This Row],[REFERENCIA]],CODINV,4,FALSE)</f>
        <v>REPUESTOS Y ACCESORIOS</v>
      </c>
      <c r="N4278" s="12" t="str">
        <f>+VLOOKUP(FACTURACION[[#This Row],[REFERENCIA]],CODINV,5,FALSE)</f>
        <v>BLACKMER</v>
      </c>
      <c r="O4278" s="3">
        <v>1</v>
      </c>
      <c r="P4278" s="31">
        <v>759000</v>
      </c>
      <c r="Q4278" s="24">
        <f>+FACTURACION[[#This Row],[CANTIDAD]]*FACTURACION[[#This Row],[VR UNITARIO]]/1000</f>
        <v>759</v>
      </c>
      <c r="R4278" s="3" t="str">
        <f>+VLOOKUP(FACTURACION[[#This Row],[NIT]],TABLACLIENTE,5,FALSE)</f>
        <v>GIRON</v>
      </c>
    </row>
    <row r="4279" spans="3:18">
      <c r="C4279" s="29">
        <v>2017</v>
      </c>
      <c r="D4279" s="32" t="s">
        <v>84</v>
      </c>
      <c r="E4279" s="32">
        <f>MONTH(FACTURACION[[#This Row],[MES]]&amp;1)</f>
        <v>5</v>
      </c>
      <c r="F4279" s="223">
        <f>DATE(FACTURACION[[#This Row],[AÑO]],FACTURACION[[#This Row],[Mes numero]],1)</f>
        <v>42856</v>
      </c>
      <c r="G4279" s="161">
        <v>12863</v>
      </c>
      <c r="H4279" s="20">
        <v>800074033</v>
      </c>
      <c r="I4279" s="26" t="str">
        <f>+VLOOKUP(FACTURACION[[#This Row],[NIT]],TABLACLIENTE,2,FALSE)</f>
        <v>COMPAÑIAS ASOCIADAS DE GAS S.A. E.S.P (ASOGAS SA ESP)</v>
      </c>
      <c r="J4279" s="26" t="s">
        <v>708</v>
      </c>
      <c r="K4279" s="12" t="str">
        <f>+VLOOKUP(FACTURACION[[#This Row],[REFERENCIA]],CODINV,2,FALSE)</f>
        <v>REGULADOR PRIMERA ETAPA 1-15 PSI A1/4 NPT</v>
      </c>
      <c r="L4279" s="12" t="str">
        <f>IF(VLOOKUP(FACTURACION[[#This Row],[REFERENCIA]],CODINV,3,FALSE)=0,"",VLOOKUP(FACTURACION[[#This Row],[REFERENCIA]],CODINV,3,FALSE))</f>
        <v>902</v>
      </c>
      <c r="M4279" s="12" t="str">
        <f>+VLOOKUP(FACTURACION[[#This Row],[REFERENCIA]],CODINV,4,FALSE)</f>
        <v>REGULADORES</v>
      </c>
      <c r="N4279" s="12" t="str">
        <f>+VLOOKUP(FACTURACION[[#This Row],[REFERENCIA]],CODINV,5,FALSE)</f>
        <v>CAVAGNA</v>
      </c>
      <c r="O4279" s="3">
        <v>10</v>
      </c>
      <c r="P4279" s="31">
        <v>65000</v>
      </c>
      <c r="Q4279" s="24">
        <f>+FACTURACION[[#This Row],[CANTIDAD]]*FACTURACION[[#This Row],[VR UNITARIO]]/1000</f>
        <v>650</v>
      </c>
      <c r="R4279" s="3" t="str">
        <f>+VLOOKUP(FACTURACION[[#This Row],[NIT]],TABLACLIENTE,5,FALSE)</f>
        <v>MOSQUERA</v>
      </c>
    </row>
    <row r="4280" spans="3:18">
      <c r="C4280" s="29">
        <v>2017</v>
      </c>
      <c r="D4280" s="32" t="s">
        <v>84</v>
      </c>
      <c r="E4280" s="32">
        <f>MONTH(FACTURACION[[#This Row],[MES]]&amp;1)</f>
        <v>5</v>
      </c>
      <c r="F4280" s="223">
        <f>DATE(FACTURACION[[#This Row],[AÑO]],FACTURACION[[#This Row],[Mes numero]],1)</f>
        <v>42856</v>
      </c>
      <c r="G4280" s="161">
        <v>12875</v>
      </c>
      <c r="H4280" s="20">
        <v>800074033</v>
      </c>
      <c r="I4280" s="26" t="str">
        <f>+VLOOKUP(FACTURACION[[#This Row],[NIT]],TABLACLIENTE,2,FALSE)</f>
        <v>COMPAÑIAS ASOCIADAS DE GAS S.A. E.S.P (ASOGAS SA ESP)</v>
      </c>
      <c r="J4280" s="26" t="s">
        <v>708</v>
      </c>
      <c r="K4280" s="12" t="str">
        <f>+VLOOKUP(FACTURACION[[#This Row],[REFERENCIA]],CODINV,2,FALSE)</f>
        <v>REGULADOR PRIMERA ETAPA 1-15 PSI A1/4 NPT</v>
      </c>
      <c r="L4280" s="12" t="str">
        <f>IF(VLOOKUP(FACTURACION[[#This Row],[REFERENCIA]],CODINV,3,FALSE)=0,"",VLOOKUP(FACTURACION[[#This Row],[REFERENCIA]],CODINV,3,FALSE))</f>
        <v>902</v>
      </c>
      <c r="M4280" s="12" t="str">
        <f>+VLOOKUP(FACTURACION[[#This Row],[REFERENCIA]],CODINV,4,FALSE)</f>
        <v>REGULADORES</v>
      </c>
      <c r="N4280" s="12" t="str">
        <f>+VLOOKUP(FACTURACION[[#This Row],[REFERENCIA]],CODINV,5,FALSE)</f>
        <v>CAVAGNA</v>
      </c>
      <c r="O4280" s="3">
        <v>2</v>
      </c>
      <c r="P4280" s="31">
        <v>65000</v>
      </c>
      <c r="Q4280" s="24">
        <f>+FACTURACION[[#This Row],[CANTIDAD]]*FACTURACION[[#This Row],[VR UNITARIO]]/1000</f>
        <v>130</v>
      </c>
      <c r="R4280" s="3" t="str">
        <f>+VLOOKUP(FACTURACION[[#This Row],[NIT]],TABLACLIENTE,5,FALSE)</f>
        <v>MOSQUERA</v>
      </c>
    </row>
    <row r="4281" spans="3:18">
      <c r="C4281" s="29">
        <v>2017</v>
      </c>
      <c r="D4281" s="32" t="s">
        <v>84</v>
      </c>
      <c r="E4281" s="32">
        <f>MONTH(FACTURACION[[#This Row],[MES]]&amp;1)</f>
        <v>5</v>
      </c>
      <c r="F4281" s="223">
        <f>DATE(FACTURACION[[#This Row],[AÑO]],FACTURACION[[#This Row],[Mes numero]],1)</f>
        <v>42856</v>
      </c>
      <c r="G4281" s="161">
        <v>12844</v>
      </c>
      <c r="H4281" s="20">
        <v>800074033</v>
      </c>
      <c r="I4281" s="26" t="str">
        <f>+VLOOKUP(FACTURACION[[#This Row],[NIT]],TABLACLIENTE,2,FALSE)</f>
        <v>COMPAÑIAS ASOCIADAS DE GAS S.A. E.S.P (ASOGAS SA ESP)</v>
      </c>
      <c r="J4281" s="26" t="s">
        <v>46</v>
      </c>
      <c r="K4281" s="12" t="str">
        <f>+VLOOKUP(FACTURACION[[#This Row],[REFERENCIA]],CODINV,2,FALSE)</f>
        <v>REGULADOR ALTA PRESION  5-35 PSI 1/2 NPT</v>
      </c>
      <c r="L4281" s="12" t="str">
        <f>IF(VLOOKUP(FACTURACION[[#This Row],[REFERENCIA]],CODINV,3,FALSE)=0,"",VLOOKUP(FACTURACION[[#This Row],[REFERENCIA]],CODINV,3,FALSE))</f>
        <v/>
      </c>
      <c r="M4281" s="12" t="str">
        <f>+VLOOKUP(FACTURACION[[#This Row],[REFERENCIA]],CODINV,4,FALSE)</f>
        <v>REGULADORES</v>
      </c>
      <c r="N4281" s="12" t="str">
        <f>+VLOOKUP(FACTURACION[[#This Row],[REFERENCIA]],CODINV,5,FALSE)</f>
        <v>CAVAGNA</v>
      </c>
      <c r="O4281" s="3">
        <v>1</v>
      </c>
      <c r="P4281" s="31">
        <v>265000</v>
      </c>
      <c r="Q4281" s="24">
        <f>+FACTURACION[[#This Row],[CANTIDAD]]*FACTURACION[[#This Row],[VR UNITARIO]]/1000</f>
        <v>265</v>
      </c>
      <c r="R4281" s="3" t="str">
        <f>+VLOOKUP(FACTURACION[[#This Row],[NIT]],TABLACLIENTE,5,FALSE)</f>
        <v>MOSQUERA</v>
      </c>
    </row>
    <row r="4282" spans="3:18">
      <c r="C4282" s="29">
        <v>2017</v>
      </c>
      <c r="D4282" s="32" t="s">
        <v>84</v>
      </c>
      <c r="E4282" s="32">
        <f>MONTH(FACTURACION[[#This Row],[MES]]&amp;1)</f>
        <v>5</v>
      </c>
      <c r="F4282" s="223">
        <f>DATE(FACTURACION[[#This Row],[AÑO]],FACTURACION[[#This Row],[Mes numero]],1)</f>
        <v>42856</v>
      </c>
      <c r="G4282" s="161">
        <v>12863</v>
      </c>
      <c r="H4282" s="20">
        <v>800074033</v>
      </c>
      <c r="I4282" s="26" t="str">
        <f>+VLOOKUP(FACTURACION[[#This Row],[NIT]],TABLACLIENTE,2,FALSE)</f>
        <v>COMPAÑIAS ASOCIADAS DE GAS S.A. E.S.P (ASOGAS SA ESP)</v>
      </c>
      <c r="J4282" s="26" t="s">
        <v>46</v>
      </c>
      <c r="K4282" s="12" t="str">
        <f>+VLOOKUP(FACTURACION[[#This Row],[REFERENCIA]],CODINV,2,FALSE)</f>
        <v>REGULADOR ALTA PRESION  5-35 PSI 1/2 NPT</v>
      </c>
      <c r="L4282" s="12" t="str">
        <f>IF(VLOOKUP(FACTURACION[[#This Row],[REFERENCIA]],CODINV,3,FALSE)=0,"",VLOOKUP(FACTURACION[[#This Row],[REFERENCIA]],CODINV,3,FALSE))</f>
        <v/>
      </c>
      <c r="M4282" s="12" t="str">
        <f>+VLOOKUP(FACTURACION[[#This Row],[REFERENCIA]],CODINV,4,FALSE)</f>
        <v>REGULADORES</v>
      </c>
      <c r="N4282" s="12" t="str">
        <f>+VLOOKUP(FACTURACION[[#This Row],[REFERENCIA]],CODINV,5,FALSE)</f>
        <v>CAVAGNA</v>
      </c>
      <c r="O4282" s="3">
        <v>3</v>
      </c>
      <c r="P4282" s="31">
        <v>250000</v>
      </c>
      <c r="Q4282" s="24">
        <f>+FACTURACION[[#This Row],[CANTIDAD]]*FACTURACION[[#This Row],[VR UNITARIO]]/1000</f>
        <v>750</v>
      </c>
      <c r="R4282" s="3" t="str">
        <f>+VLOOKUP(FACTURACION[[#This Row],[NIT]],TABLACLIENTE,5,FALSE)</f>
        <v>MOSQUERA</v>
      </c>
    </row>
    <row r="4283" spans="3:18">
      <c r="C4283" s="29">
        <v>2017</v>
      </c>
      <c r="D4283" s="32" t="s">
        <v>84</v>
      </c>
      <c r="E4283" s="32">
        <f>MONTH(FACTURACION[[#This Row],[MES]]&amp;1)</f>
        <v>5</v>
      </c>
      <c r="F4283" s="223">
        <f>DATE(FACTURACION[[#This Row],[AÑO]],FACTURACION[[#This Row],[Mes numero]],1)</f>
        <v>42856</v>
      </c>
      <c r="G4283" s="161">
        <v>12852</v>
      </c>
      <c r="H4283" s="20">
        <v>800074033</v>
      </c>
      <c r="I4283" s="26" t="str">
        <f>+VLOOKUP(FACTURACION[[#This Row],[NIT]],TABLACLIENTE,2,FALSE)</f>
        <v>COMPAÑIAS ASOCIADAS DE GAS S.A. E.S.P (ASOGAS SA ESP)</v>
      </c>
      <c r="J4283" s="26" t="s">
        <v>919</v>
      </c>
      <c r="K4283" s="12" t="str">
        <f>+VLOOKUP(FACTURACION[[#This Row],[REFERENCIA]],CODINV,2,FALSE)</f>
        <v>CONECTOR ACME MONTACARGAS 1 1/4"</v>
      </c>
      <c r="L4283" s="12" t="str">
        <f>IF(VLOOKUP(FACTURACION[[#This Row],[REFERENCIA]],CODINV,3,FALSE)=0,"",VLOOKUP(FACTURACION[[#This Row],[REFERENCIA]],CODINV,3,FALSE))</f>
        <v>1023</v>
      </c>
      <c r="M4283" s="12" t="str">
        <f>+VLOOKUP(FACTURACION[[#This Row],[REFERENCIA]],CODINV,4,FALSE)</f>
        <v>REPUESTOS Y ACCESORIOS</v>
      </c>
      <c r="N4283" s="12" t="str">
        <f>+VLOOKUP(FACTURACION[[#This Row],[REFERENCIA]],CODINV,5,FALSE)</f>
        <v>CAVAGNA</v>
      </c>
      <c r="O4283" s="3">
        <v>1</v>
      </c>
      <c r="P4283" s="31">
        <v>42000</v>
      </c>
      <c r="Q4283" s="24">
        <f>+FACTURACION[[#This Row],[CANTIDAD]]*FACTURACION[[#This Row],[VR UNITARIO]]/1000</f>
        <v>42</v>
      </c>
      <c r="R4283" s="3" t="str">
        <f>+VLOOKUP(FACTURACION[[#This Row],[NIT]],TABLACLIENTE,5,FALSE)</f>
        <v>MOSQUERA</v>
      </c>
    </row>
    <row r="4284" spans="3:18">
      <c r="C4284" s="29">
        <v>2017</v>
      </c>
      <c r="D4284" s="32" t="s">
        <v>84</v>
      </c>
      <c r="E4284" s="32">
        <f>MONTH(FACTURACION[[#This Row],[MES]]&amp;1)</f>
        <v>5</v>
      </c>
      <c r="F4284" s="223">
        <f>DATE(FACTURACION[[#This Row],[AÑO]],FACTURACION[[#This Row],[Mes numero]],1)</f>
        <v>42856</v>
      </c>
      <c r="G4284" s="161">
        <v>12858</v>
      </c>
      <c r="H4284" s="20">
        <v>800202395</v>
      </c>
      <c r="I4284" s="26" t="str">
        <f>+VLOOKUP(FACTURACION[[#This Row],[NIT]],TABLACLIENTE,2,FALSE)</f>
        <v>EFIGAS GAS NATURAL S.A. E.S.P. (EFIGAS S.A. E.S.P.)</v>
      </c>
      <c r="J4284" s="26" t="s">
        <v>108</v>
      </c>
      <c r="K4284" s="12" t="str">
        <f>+VLOOKUP(FACTURACION[[#This Row],[REFERENCIA]],CODINV,2,FALSE)</f>
        <v>MEDIDOR BK G4 C:1/2"</v>
      </c>
      <c r="L4284" s="12" t="str">
        <f>IF(VLOOKUP(FACTURACION[[#This Row],[REFERENCIA]],CODINV,3,FALSE)=0,"",VLOOKUP(FACTURACION[[#This Row],[REFERENCIA]],CODINV,3,FALSE))</f>
        <v>G4K MT 152MM</v>
      </c>
      <c r="M4284" s="12" t="str">
        <f>+VLOOKUP(FACTURACION[[#This Row],[REFERENCIA]],CODINV,4,FALSE)</f>
        <v>MEDIDORES</v>
      </c>
      <c r="N4284" s="12" t="str">
        <f>+VLOOKUP(FACTURACION[[#This Row],[REFERENCIA]],CODINV,5,FALSE)</f>
        <v>HONEYWELL</v>
      </c>
      <c r="O4284" s="3">
        <v>16</v>
      </c>
      <c r="P4284" s="31">
        <v>161900</v>
      </c>
      <c r="Q4284" s="24">
        <f>+FACTURACION[[#This Row],[CANTIDAD]]*FACTURACION[[#This Row],[VR UNITARIO]]/1000</f>
        <v>2590.4</v>
      </c>
      <c r="R4284" s="3" t="str">
        <f>+VLOOKUP(FACTURACION[[#This Row],[NIT]],TABLACLIENTE,5,FALSE)</f>
        <v>MANIZALES</v>
      </c>
    </row>
    <row r="4285" spans="3:18">
      <c r="C4285" s="29">
        <v>2017</v>
      </c>
      <c r="D4285" s="32" t="s">
        <v>84</v>
      </c>
      <c r="E4285" s="32">
        <f>MONTH(FACTURACION[[#This Row],[MES]]&amp;1)</f>
        <v>5</v>
      </c>
      <c r="F4285" s="223">
        <f>DATE(FACTURACION[[#This Row],[AÑO]],FACTURACION[[#This Row],[Mes numero]],1)</f>
        <v>42856</v>
      </c>
      <c r="G4285" s="161">
        <v>12859</v>
      </c>
      <c r="H4285" s="20">
        <v>800202395</v>
      </c>
      <c r="I4285" s="26" t="str">
        <f>+VLOOKUP(FACTURACION[[#This Row],[NIT]],TABLACLIENTE,2,FALSE)</f>
        <v>EFIGAS GAS NATURAL S.A. E.S.P. (EFIGAS S.A. E.S.P.)</v>
      </c>
      <c r="J4285" s="26" t="s">
        <v>108</v>
      </c>
      <c r="K4285" s="12" t="str">
        <f>+VLOOKUP(FACTURACION[[#This Row],[REFERENCIA]],CODINV,2,FALSE)</f>
        <v>MEDIDOR BK G4 C:1/2"</v>
      </c>
      <c r="L4285" s="12" t="str">
        <f>IF(VLOOKUP(FACTURACION[[#This Row],[REFERENCIA]],CODINV,3,FALSE)=0,"",VLOOKUP(FACTURACION[[#This Row],[REFERENCIA]],CODINV,3,FALSE))</f>
        <v>G4K MT 152MM</v>
      </c>
      <c r="M4285" s="12" t="str">
        <f>+VLOOKUP(FACTURACION[[#This Row],[REFERENCIA]],CODINV,4,FALSE)</f>
        <v>MEDIDORES</v>
      </c>
      <c r="N4285" s="12" t="str">
        <f>+VLOOKUP(FACTURACION[[#This Row],[REFERENCIA]],CODINV,5,FALSE)</f>
        <v>HONEYWELL</v>
      </c>
      <c r="O4285" s="3">
        <v>36</v>
      </c>
      <c r="P4285" s="31">
        <v>161900</v>
      </c>
      <c r="Q4285" s="24">
        <f>+FACTURACION[[#This Row],[CANTIDAD]]*FACTURACION[[#This Row],[VR UNITARIO]]/1000</f>
        <v>5828.4</v>
      </c>
      <c r="R4285" s="3" t="str">
        <f>+VLOOKUP(FACTURACION[[#This Row],[NIT]],TABLACLIENTE,5,FALSE)</f>
        <v>MANIZALES</v>
      </c>
    </row>
    <row r="4286" spans="3:18">
      <c r="C4286" s="29">
        <v>2017</v>
      </c>
      <c r="D4286" s="32" t="s">
        <v>84</v>
      </c>
      <c r="E4286" s="32">
        <f>MONTH(FACTURACION[[#This Row],[MES]]&amp;1)</f>
        <v>5</v>
      </c>
      <c r="F4286" s="223">
        <f>DATE(FACTURACION[[#This Row],[AÑO]],FACTURACION[[#This Row],[Mes numero]],1)</f>
        <v>42856</v>
      </c>
      <c r="G4286" s="161">
        <v>12842</v>
      </c>
      <c r="H4286" s="20">
        <v>892115036</v>
      </c>
      <c r="I4286" s="26" t="str">
        <f>+VLOOKUP(FACTURACION[[#This Row],[NIT]],TABLACLIENTE,2,FALSE)</f>
        <v>GASES DE LA GUAJIRA S.A. E. S. P. (GASGUAJIRA S.A. E.S.P.)</v>
      </c>
      <c r="J4286" s="26" t="s">
        <v>108</v>
      </c>
      <c r="K4286" s="12" t="str">
        <f>+VLOOKUP(FACTURACION[[#This Row],[REFERENCIA]],CODINV,2,FALSE)</f>
        <v>MEDIDOR BK G4 C:1/2"</v>
      </c>
      <c r="L4286" s="12" t="str">
        <f>IF(VLOOKUP(FACTURACION[[#This Row],[REFERENCIA]],CODINV,3,FALSE)=0,"",VLOOKUP(FACTURACION[[#This Row],[REFERENCIA]],CODINV,3,FALSE))</f>
        <v>G4K MT 152MM</v>
      </c>
      <c r="M4286" s="12" t="str">
        <f>+VLOOKUP(FACTURACION[[#This Row],[REFERENCIA]],CODINV,4,FALSE)</f>
        <v>MEDIDORES</v>
      </c>
      <c r="N4286" s="12" t="str">
        <f>+VLOOKUP(FACTURACION[[#This Row],[REFERENCIA]],CODINV,5,FALSE)</f>
        <v>HONEYWELL</v>
      </c>
      <c r="O4286" s="3">
        <v>29</v>
      </c>
      <c r="P4286" s="31">
        <v>163600</v>
      </c>
      <c r="Q4286" s="24">
        <f>+FACTURACION[[#This Row],[CANTIDAD]]*FACTURACION[[#This Row],[VR UNITARIO]]/1000</f>
        <v>4744.3999999999996</v>
      </c>
      <c r="R4286" s="3" t="str">
        <f>+VLOOKUP(FACTURACION[[#This Row],[NIT]],TABLACLIENTE,5,FALSE)</f>
        <v>RIOHACHA</v>
      </c>
    </row>
    <row r="4287" spans="3:18">
      <c r="C4287" s="29">
        <v>2017</v>
      </c>
      <c r="D4287" s="32" t="s">
        <v>84</v>
      </c>
      <c r="E4287" s="32">
        <f>MONTH(FACTURACION[[#This Row],[MES]]&amp;1)</f>
        <v>5</v>
      </c>
      <c r="F4287" s="223">
        <f>DATE(FACTURACION[[#This Row],[AÑO]],FACTURACION[[#This Row],[Mes numero]],1)</f>
        <v>42856</v>
      </c>
      <c r="G4287" s="161">
        <v>12860</v>
      </c>
      <c r="H4287" s="20">
        <v>890101691</v>
      </c>
      <c r="I4287" s="26" t="str">
        <f>+VLOOKUP(FACTURACION[[#This Row],[NIT]],TABLACLIENTE,2,FALSE)</f>
        <v>GASES DEL CARIBE S.A.E.S.P. (GASCARIBE S.A E.S.P.)</v>
      </c>
      <c r="J4287" s="26" t="s">
        <v>108</v>
      </c>
      <c r="K4287" s="12" t="str">
        <f>+VLOOKUP(FACTURACION[[#This Row],[REFERENCIA]],CODINV,2,FALSE)</f>
        <v>MEDIDOR BK G4 C:1/2"</v>
      </c>
      <c r="L4287" s="12" t="str">
        <f>IF(VLOOKUP(FACTURACION[[#This Row],[REFERENCIA]],CODINV,3,FALSE)=0,"",VLOOKUP(FACTURACION[[#This Row],[REFERENCIA]],CODINV,3,FALSE))</f>
        <v>G4K MT 152MM</v>
      </c>
      <c r="M4287" s="12" t="str">
        <f>+VLOOKUP(FACTURACION[[#This Row],[REFERENCIA]],CODINV,4,FALSE)</f>
        <v>MEDIDORES</v>
      </c>
      <c r="N4287" s="12" t="str">
        <f>+VLOOKUP(FACTURACION[[#This Row],[REFERENCIA]],CODINV,5,FALSE)</f>
        <v>HONEYWELL</v>
      </c>
      <c r="O4287" s="3">
        <v>28</v>
      </c>
      <c r="P4287" s="31">
        <v>161900</v>
      </c>
      <c r="Q4287" s="24">
        <f>+FACTURACION[[#This Row],[CANTIDAD]]*FACTURACION[[#This Row],[VR UNITARIO]]/1000</f>
        <v>4533.2</v>
      </c>
      <c r="R4287" s="3" t="str">
        <f>+VLOOKUP(FACTURACION[[#This Row],[NIT]],TABLACLIENTE,5,FALSE)</f>
        <v>BARRANQUILLA</v>
      </c>
    </row>
    <row r="4288" spans="3:18">
      <c r="C4288" s="29">
        <v>2017</v>
      </c>
      <c r="D4288" s="32" t="s">
        <v>84</v>
      </c>
      <c r="E4288" s="32">
        <f>MONTH(FACTURACION[[#This Row],[MES]]&amp;1)</f>
        <v>5</v>
      </c>
      <c r="F4288" s="223">
        <f>DATE(FACTURACION[[#This Row],[AÑO]],FACTURACION[[#This Row],[Mes numero]],1)</f>
        <v>42856</v>
      </c>
      <c r="G4288" s="161">
        <v>12873</v>
      </c>
      <c r="H4288" s="20">
        <v>890101691</v>
      </c>
      <c r="I4288" s="26" t="str">
        <f>+VLOOKUP(FACTURACION[[#This Row],[NIT]],TABLACLIENTE,2,FALSE)</f>
        <v>GASES DEL CARIBE S.A.E.S.P. (GASCARIBE S.A E.S.P.)</v>
      </c>
      <c r="J4288" s="26" t="s">
        <v>108</v>
      </c>
      <c r="K4288" s="12" t="str">
        <f>+VLOOKUP(FACTURACION[[#This Row],[REFERENCIA]],CODINV,2,FALSE)</f>
        <v>MEDIDOR BK G4 C:1/2"</v>
      </c>
      <c r="L4288" s="12" t="str">
        <f>IF(VLOOKUP(FACTURACION[[#This Row],[REFERENCIA]],CODINV,3,FALSE)=0,"",VLOOKUP(FACTURACION[[#This Row],[REFERENCIA]],CODINV,3,FALSE))</f>
        <v>G4K MT 152MM</v>
      </c>
      <c r="M4288" s="12" t="str">
        <f>+VLOOKUP(FACTURACION[[#This Row],[REFERENCIA]],CODINV,4,FALSE)</f>
        <v>MEDIDORES</v>
      </c>
      <c r="N4288" s="12" t="str">
        <f>+VLOOKUP(FACTURACION[[#This Row],[REFERENCIA]],CODINV,5,FALSE)</f>
        <v>HONEYWELL</v>
      </c>
      <c r="O4288" s="3">
        <v>58</v>
      </c>
      <c r="P4288" s="31">
        <v>160278</v>
      </c>
      <c r="Q4288" s="24">
        <f>+FACTURACION[[#This Row],[CANTIDAD]]*FACTURACION[[#This Row],[VR UNITARIO]]/1000</f>
        <v>9296.1239999999998</v>
      </c>
      <c r="R4288" s="3" t="str">
        <f>+VLOOKUP(FACTURACION[[#This Row],[NIT]],TABLACLIENTE,5,FALSE)</f>
        <v>BARRANQUILLA</v>
      </c>
    </row>
    <row r="4289" spans="3:18">
      <c r="C4289" s="29">
        <v>2017</v>
      </c>
      <c r="D4289" s="32" t="s">
        <v>84</v>
      </c>
      <c r="E4289" s="32">
        <f>MONTH(FACTURACION[[#This Row],[MES]]&amp;1)</f>
        <v>5</v>
      </c>
      <c r="F4289" s="223">
        <f>DATE(FACTURACION[[#This Row],[AÑO]],FACTURACION[[#This Row],[Mes numero]],1)</f>
        <v>42856</v>
      </c>
      <c r="G4289" s="161">
        <v>12870</v>
      </c>
      <c r="H4289" s="20">
        <v>890400869</v>
      </c>
      <c r="I4289" s="26" t="str">
        <f>+VLOOKUP(FACTURACION[[#This Row],[NIT]],TABLACLIENTE,2,FALSE)</f>
        <v>SURTIDORA DE GAS DEL CARIBE S.A. E.S.P. (SURTIGAS S.A. E.S.P.)</v>
      </c>
      <c r="J4289" s="26" t="s">
        <v>108</v>
      </c>
      <c r="K4289" s="12" t="str">
        <f>+VLOOKUP(FACTURACION[[#This Row],[REFERENCIA]],CODINV,2,FALSE)</f>
        <v>MEDIDOR BK G4 C:1/2"</v>
      </c>
      <c r="L4289" s="12" t="str">
        <f>IF(VLOOKUP(FACTURACION[[#This Row],[REFERENCIA]],CODINV,3,FALSE)=0,"",VLOOKUP(FACTURACION[[#This Row],[REFERENCIA]],CODINV,3,FALSE))</f>
        <v>G4K MT 152MM</v>
      </c>
      <c r="M4289" s="12" t="str">
        <f>+VLOOKUP(FACTURACION[[#This Row],[REFERENCIA]],CODINV,4,FALSE)</f>
        <v>MEDIDORES</v>
      </c>
      <c r="N4289" s="12" t="str">
        <f>+VLOOKUP(FACTURACION[[#This Row],[REFERENCIA]],CODINV,5,FALSE)</f>
        <v>HONEYWELL</v>
      </c>
      <c r="O4289" s="3">
        <v>101</v>
      </c>
      <c r="P4289" s="31">
        <v>193523</v>
      </c>
      <c r="Q4289" s="24">
        <f>+FACTURACION[[#This Row],[CANTIDAD]]*FACTURACION[[#This Row],[VR UNITARIO]]/1000</f>
        <v>19545.823</v>
      </c>
      <c r="R4289" s="3" t="str">
        <f>+VLOOKUP(FACTURACION[[#This Row],[NIT]],TABLACLIENTE,5,FALSE)</f>
        <v>CARTAGENA</v>
      </c>
    </row>
    <row r="4290" spans="3:18">
      <c r="C4290" s="29">
        <v>2017</v>
      </c>
      <c r="D4290" s="32" t="s">
        <v>84</v>
      </c>
      <c r="E4290" s="32">
        <f>MONTH(FACTURACION[[#This Row],[MES]]&amp;1)</f>
        <v>5</v>
      </c>
      <c r="F4290" s="223">
        <f>DATE(FACTURACION[[#This Row],[AÑO]],FACTURACION[[#This Row],[Mes numero]],1)</f>
        <v>42856</v>
      </c>
      <c r="G4290" s="161">
        <v>12871</v>
      </c>
      <c r="H4290" s="20">
        <v>890400869</v>
      </c>
      <c r="I4290" s="26" t="str">
        <f>+VLOOKUP(FACTURACION[[#This Row],[NIT]],TABLACLIENTE,2,FALSE)</f>
        <v>SURTIDORA DE GAS DEL CARIBE S.A. E.S.P. (SURTIGAS S.A. E.S.P.)</v>
      </c>
      <c r="J4290" s="26" t="s">
        <v>108</v>
      </c>
      <c r="K4290" s="12" t="str">
        <f>+VLOOKUP(FACTURACION[[#This Row],[REFERENCIA]],CODINV,2,FALSE)</f>
        <v>MEDIDOR BK G4 C:1/2"</v>
      </c>
      <c r="L4290" s="12" t="str">
        <f>IF(VLOOKUP(FACTURACION[[#This Row],[REFERENCIA]],CODINV,3,FALSE)=0,"",VLOOKUP(FACTURACION[[#This Row],[REFERENCIA]],CODINV,3,FALSE))</f>
        <v>G4K MT 152MM</v>
      </c>
      <c r="M4290" s="12" t="str">
        <f>+VLOOKUP(FACTURACION[[#This Row],[REFERENCIA]],CODINV,4,FALSE)</f>
        <v>MEDIDORES</v>
      </c>
      <c r="N4290" s="12" t="str">
        <f>+VLOOKUP(FACTURACION[[#This Row],[REFERENCIA]],CODINV,5,FALSE)</f>
        <v>HONEYWELL</v>
      </c>
      <c r="O4290" s="3">
        <v>450</v>
      </c>
      <c r="P4290" s="31">
        <v>193523</v>
      </c>
      <c r="Q4290" s="24">
        <f>+FACTURACION[[#This Row],[CANTIDAD]]*FACTURACION[[#This Row],[VR UNITARIO]]/1000</f>
        <v>87085.35</v>
      </c>
      <c r="R4290" s="3" t="str">
        <f>+VLOOKUP(FACTURACION[[#This Row],[NIT]],TABLACLIENTE,5,FALSE)</f>
        <v>CARTAGENA</v>
      </c>
    </row>
    <row r="4291" spans="3:18">
      <c r="C4291" s="29">
        <v>2017</v>
      </c>
      <c r="D4291" s="32" t="s">
        <v>84</v>
      </c>
      <c r="E4291" s="32">
        <f>MONTH(FACTURACION[[#This Row],[MES]]&amp;1)</f>
        <v>5</v>
      </c>
      <c r="F4291" s="223">
        <f>DATE(FACTURACION[[#This Row],[AÑO]],FACTURACION[[#This Row],[Mes numero]],1)</f>
        <v>42856</v>
      </c>
      <c r="G4291" s="161">
        <v>12816</v>
      </c>
      <c r="H4291" s="20">
        <v>800202395</v>
      </c>
      <c r="I4291" s="26" t="str">
        <f>+VLOOKUP(FACTURACION[[#This Row],[NIT]],TABLACLIENTE,2,FALSE)</f>
        <v>EFIGAS GAS NATURAL S.A. E.S.P. (EFIGAS S.A. E.S.P.)</v>
      </c>
      <c r="J4291" s="26" t="s">
        <v>20</v>
      </c>
      <c r="K4291" s="12" t="str">
        <f>+VLOOKUP(FACTURACION[[#This Row],[REFERENCIA]],CODINV,2,FALSE)</f>
        <v xml:space="preserve">MEDIDOR AC-250 C: 3/4" CON CONECTORES </v>
      </c>
      <c r="L4291" s="12" t="str">
        <f>IF(VLOOKUP(FACTURACION[[#This Row],[REFERENCIA]],CODINV,3,FALSE)=0,"",VLOOKUP(FACTURACION[[#This Row],[REFERENCIA]],CODINV,3,FALSE))</f>
        <v/>
      </c>
      <c r="M4291" s="12" t="str">
        <f>+VLOOKUP(FACTURACION[[#This Row],[REFERENCIA]],CODINV,4,FALSE)</f>
        <v>MEDIDORES</v>
      </c>
      <c r="N4291" s="12" t="str">
        <f>+VLOOKUP(FACTURACION[[#This Row],[REFERENCIA]],CODINV,5,FALSE)</f>
        <v>HONEYWELL</v>
      </c>
      <c r="O4291" s="3">
        <v>3</v>
      </c>
      <c r="P4291" s="31">
        <v>306217</v>
      </c>
      <c r="Q4291" s="24">
        <f>+FACTURACION[[#This Row],[CANTIDAD]]*FACTURACION[[#This Row],[VR UNITARIO]]/1000</f>
        <v>918.65099999999995</v>
      </c>
      <c r="R4291" s="3" t="str">
        <f>+VLOOKUP(FACTURACION[[#This Row],[NIT]],TABLACLIENTE,5,FALSE)</f>
        <v>MANIZALES</v>
      </c>
    </row>
    <row r="4292" spans="3:18">
      <c r="C4292" s="29">
        <v>2017</v>
      </c>
      <c r="D4292" s="32" t="s">
        <v>84</v>
      </c>
      <c r="E4292" s="32">
        <f>MONTH(FACTURACION[[#This Row],[MES]]&amp;1)</f>
        <v>5</v>
      </c>
      <c r="F4292" s="223">
        <f>DATE(FACTURACION[[#This Row],[AÑO]],FACTURACION[[#This Row],[Mes numero]],1)</f>
        <v>42856</v>
      </c>
      <c r="G4292" s="161">
        <v>12817</v>
      </c>
      <c r="H4292" s="20">
        <v>800202395</v>
      </c>
      <c r="I4292" s="26" t="str">
        <f>+VLOOKUP(FACTURACION[[#This Row],[NIT]],TABLACLIENTE,2,FALSE)</f>
        <v>EFIGAS GAS NATURAL S.A. E.S.P. (EFIGAS S.A. E.S.P.)</v>
      </c>
      <c r="J4292" s="26" t="s">
        <v>20</v>
      </c>
      <c r="K4292" s="12" t="str">
        <f>+VLOOKUP(FACTURACION[[#This Row],[REFERENCIA]],CODINV,2,FALSE)</f>
        <v xml:space="preserve">MEDIDOR AC-250 C: 3/4" CON CONECTORES </v>
      </c>
      <c r="L4292" s="12" t="str">
        <f>IF(VLOOKUP(FACTURACION[[#This Row],[REFERENCIA]],CODINV,3,FALSE)=0,"",VLOOKUP(FACTURACION[[#This Row],[REFERENCIA]],CODINV,3,FALSE))</f>
        <v/>
      </c>
      <c r="M4292" s="12" t="str">
        <f>+VLOOKUP(FACTURACION[[#This Row],[REFERENCIA]],CODINV,4,FALSE)</f>
        <v>MEDIDORES</v>
      </c>
      <c r="N4292" s="12" t="str">
        <f>+VLOOKUP(FACTURACION[[#This Row],[REFERENCIA]],CODINV,5,FALSE)</f>
        <v>HONEYWELL</v>
      </c>
      <c r="O4292" s="3">
        <v>3</v>
      </c>
      <c r="P4292" s="31">
        <v>306217</v>
      </c>
      <c r="Q4292" s="24">
        <f>+FACTURACION[[#This Row],[CANTIDAD]]*FACTURACION[[#This Row],[VR UNITARIO]]/1000</f>
        <v>918.65099999999995</v>
      </c>
      <c r="R4292" s="3" t="str">
        <f>+VLOOKUP(FACTURACION[[#This Row],[NIT]],TABLACLIENTE,5,FALSE)</f>
        <v>MANIZALES</v>
      </c>
    </row>
    <row r="4293" spans="3:18">
      <c r="C4293" s="29">
        <v>2017</v>
      </c>
      <c r="D4293" s="32" t="s">
        <v>84</v>
      </c>
      <c r="E4293" s="32">
        <f>MONTH(FACTURACION[[#This Row],[MES]]&amp;1)</f>
        <v>5</v>
      </c>
      <c r="F4293" s="223">
        <f>DATE(FACTURACION[[#This Row],[AÑO]],FACTURACION[[#This Row],[Mes numero]],1)</f>
        <v>42856</v>
      </c>
      <c r="G4293" s="161">
        <v>12818</v>
      </c>
      <c r="H4293" s="20">
        <v>800202395</v>
      </c>
      <c r="I4293" s="26" t="str">
        <f>+VLOOKUP(FACTURACION[[#This Row],[NIT]],TABLACLIENTE,2,FALSE)</f>
        <v>EFIGAS GAS NATURAL S.A. E.S.P. (EFIGAS S.A. E.S.P.)</v>
      </c>
      <c r="J4293" s="26" t="s">
        <v>20</v>
      </c>
      <c r="K4293" s="12" t="str">
        <f>+VLOOKUP(FACTURACION[[#This Row],[REFERENCIA]],CODINV,2,FALSE)</f>
        <v xml:space="preserve">MEDIDOR AC-250 C: 3/4" CON CONECTORES </v>
      </c>
      <c r="L4293" s="12" t="str">
        <f>IF(VLOOKUP(FACTURACION[[#This Row],[REFERENCIA]],CODINV,3,FALSE)=0,"",VLOOKUP(FACTURACION[[#This Row],[REFERENCIA]],CODINV,3,FALSE))</f>
        <v/>
      </c>
      <c r="M4293" s="12" t="str">
        <f>+VLOOKUP(FACTURACION[[#This Row],[REFERENCIA]],CODINV,4,FALSE)</f>
        <v>MEDIDORES</v>
      </c>
      <c r="N4293" s="12" t="str">
        <f>+VLOOKUP(FACTURACION[[#This Row],[REFERENCIA]],CODINV,5,FALSE)</f>
        <v>HONEYWELL</v>
      </c>
      <c r="O4293" s="3">
        <v>2</v>
      </c>
      <c r="P4293" s="31">
        <v>306217</v>
      </c>
      <c r="Q4293" s="24">
        <f>+FACTURACION[[#This Row],[CANTIDAD]]*FACTURACION[[#This Row],[VR UNITARIO]]/1000</f>
        <v>612.43399999999997</v>
      </c>
      <c r="R4293" s="3" t="str">
        <f>+VLOOKUP(FACTURACION[[#This Row],[NIT]],TABLACLIENTE,5,FALSE)</f>
        <v>MANIZALES</v>
      </c>
    </row>
    <row r="4294" spans="3:18">
      <c r="C4294" s="29">
        <v>2017</v>
      </c>
      <c r="D4294" s="32" t="s">
        <v>84</v>
      </c>
      <c r="E4294" s="32">
        <f>MONTH(FACTURACION[[#This Row],[MES]]&amp;1)</f>
        <v>5</v>
      </c>
      <c r="F4294" s="223">
        <f>DATE(FACTURACION[[#This Row],[AÑO]],FACTURACION[[#This Row],[Mes numero]],1)</f>
        <v>42856</v>
      </c>
      <c r="G4294" s="161">
        <v>12824</v>
      </c>
      <c r="H4294" s="20">
        <v>800202395</v>
      </c>
      <c r="I4294" s="26" t="str">
        <f>+VLOOKUP(FACTURACION[[#This Row],[NIT]],TABLACLIENTE,2,FALSE)</f>
        <v>EFIGAS GAS NATURAL S.A. E.S.P. (EFIGAS S.A. E.S.P.)</v>
      </c>
      <c r="J4294" s="26" t="s">
        <v>20</v>
      </c>
      <c r="K4294" s="12" t="str">
        <f>+VLOOKUP(FACTURACION[[#This Row],[REFERENCIA]],CODINV,2,FALSE)</f>
        <v xml:space="preserve">MEDIDOR AC-250 C: 3/4" CON CONECTORES </v>
      </c>
      <c r="L4294" s="12" t="str">
        <f>IF(VLOOKUP(FACTURACION[[#This Row],[REFERENCIA]],CODINV,3,FALSE)=0,"",VLOOKUP(FACTURACION[[#This Row],[REFERENCIA]],CODINV,3,FALSE))</f>
        <v/>
      </c>
      <c r="M4294" s="12" t="str">
        <f>+VLOOKUP(FACTURACION[[#This Row],[REFERENCIA]],CODINV,4,FALSE)</f>
        <v>MEDIDORES</v>
      </c>
      <c r="N4294" s="12" t="str">
        <f>+VLOOKUP(FACTURACION[[#This Row],[REFERENCIA]],CODINV,5,FALSE)</f>
        <v>HONEYWELL</v>
      </c>
      <c r="O4294" s="3">
        <v>10</v>
      </c>
      <c r="P4294" s="31">
        <v>304620</v>
      </c>
      <c r="Q4294" s="24">
        <f>+FACTURACION[[#This Row],[CANTIDAD]]*FACTURACION[[#This Row],[VR UNITARIO]]/1000</f>
        <v>3046.2</v>
      </c>
      <c r="R4294" s="3" t="str">
        <f>+VLOOKUP(FACTURACION[[#This Row],[NIT]],TABLACLIENTE,5,FALSE)</f>
        <v>MANIZALES</v>
      </c>
    </row>
    <row r="4295" spans="3:18">
      <c r="C4295" s="29">
        <v>2017</v>
      </c>
      <c r="D4295" s="32" t="s">
        <v>84</v>
      </c>
      <c r="E4295" s="32">
        <f>MONTH(FACTURACION[[#This Row],[MES]]&amp;1)</f>
        <v>5</v>
      </c>
      <c r="F4295" s="223">
        <f>DATE(FACTURACION[[#This Row],[AÑO]],FACTURACION[[#This Row],[Mes numero]],1)</f>
        <v>42856</v>
      </c>
      <c r="G4295" s="161">
        <v>12853</v>
      </c>
      <c r="H4295" s="20">
        <v>804014885</v>
      </c>
      <c r="I4295" s="26" t="str">
        <f>+VLOOKUP(FACTURACION[[#This Row],[NIT]],TABLACLIENTE,2,FALSE)</f>
        <v>ESPIGAS S.A. E.S.P.</v>
      </c>
      <c r="J4295" s="26" t="s">
        <v>20</v>
      </c>
      <c r="K4295" s="12" t="str">
        <f>+VLOOKUP(FACTURACION[[#This Row],[REFERENCIA]],CODINV,2,FALSE)</f>
        <v xml:space="preserve">MEDIDOR AC-250 C: 3/4" CON CONECTORES </v>
      </c>
      <c r="L4295" s="12" t="str">
        <f>IF(VLOOKUP(FACTURACION[[#This Row],[REFERENCIA]],CODINV,3,FALSE)=0,"",VLOOKUP(FACTURACION[[#This Row],[REFERENCIA]],CODINV,3,FALSE))</f>
        <v/>
      </c>
      <c r="M4295" s="12" t="str">
        <f>+VLOOKUP(FACTURACION[[#This Row],[REFERENCIA]],CODINV,4,FALSE)</f>
        <v>MEDIDORES</v>
      </c>
      <c r="N4295" s="12" t="str">
        <f>+VLOOKUP(FACTURACION[[#This Row],[REFERENCIA]],CODINV,5,FALSE)</f>
        <v>HONEYWELL</v>
      </c>
      <c r="O4295" s="3">
        <v>2</v>
      </c>
      <c r="P4295" s="31">
        <v>485000</v>
      </c>
      <c r="Q4295" s="24">
        <f>+FACTURACION[[#This Row],[CANTIDAD]]*FACTURACION[[#This Row],[VR UNITARIO]]/1000</f>
        <v>970</v>
      </c>
      <c r="R4295" s="3" t="str">
        <f>+VLOOKUP(FACTURACION[[#This Row],[NIT]],TABLACLIENTE,5,FALSE)</f>
        <v>BUCARAMANGA</v>
      </c>
    </row>
    <row r="4296" spans="3:18">
      <c r="C4296" s="29">
        <v>2017</v>
      </c>
      <c r="D4296" s="32" t="s">
        <v>84</v>
      </c>
      <c r="E4296" s="32">
        <f>MONTH(FACTURACION[[#This Row],[MES]]&amp;1)</f>
        <v>5</v>
      </c>
      <c r="F4296" s="223">
        <f>DATE(FACTURACION[[#This Row],[AÑO]],FACTURACION[[#This Row],[Mes numero]],1)</f>
        <v>42856</v>
      </c>
      <c r="G4296" s="161">
        <v>12830</v>
      </c>
      <c r="H4296" s="20">
        <v>800021272</v>
      </c>
      <c r="I4296" s="26" t="str">
        <f>+VLOOKUP(FACTURACION[[#This Row],[NIT]],TABLACLIENTE,2,FALSE)</f>
        <v>GASES DEL LLANO S.A. E.S.P (LLANOGAS S.A. E.S.P.)</v>
      </c>
      <c r="J4296" s="26" t="s">
        <v>20</v>
      </c>
      <c r="K4296" s="12" t="str">
        <f>+VLOOKUP(FACTURACION[[#This Row],[REFERENCIA]],CODINV,2,FALSE)</f>
        <v xml:space="preserve">MEDIDOR AC-250 C: 3/4" CON CONECTORES </v>
      </c>
      <c r="L4296" s="12" t="str">
        <f>IF(VLOOKUP(FACTURACION[[#This Row],[REFERENCIA]],CODINV,3,FALSE)=0,"",VLOOKUP(FACTURACION[[#This Row],[REFERENCIA]],CODINV,3,FALSE))</f>
        <v/>
      </c>
      <c r="M4296" s="12" t="str">
        <f>+VLOOKUP(FACTURACION[[#This Row],[REFERENCIA]],CODINV,4,FALSE)</f>
        <v>MEDIDORES</v>
      </c>
      <c r="N4296" s="12" t="str">
        <f>+VLOOKUP(FACTURACION[[#This Row],[REFERENCIA]],CODINV,5,FALSE)</f>
        <v>HONEYWELL</v>
      </c>
      <c r="O4296" s="3">
        <v>30</v>
      </c>
      <c r="P4296" s="31">
        <v>414649</v>
      </c>
      <c r="Q4296" s="24">
        <f>+FACTURACION[[#This Row],[CANTIDAD]]*FACTURACION[[#This Row],[VR UNITARIO]]/1000</f>
        <v>12439.47</v>
      </c>
      <c r="R4296" s="3" t="str">
        <f>+VLOOKUP(FACTURACION[[#This Row],[NIT]],TABLACLIENTE,5,FALSE)</f>
        <v>VILLAVICENCIO</v>
      </c>
    </row>
    <row r="4297" spans="3:18">
      <c r="C4297" s="29">
        <v>2017</v>
      </c>
      <c r="D4297" s="32" t="s">
        <v>84</v>
      </c>
      <c r="E4297" s="32">
        <f>MONTH(FACTURACION[[#This Row],[MES]]&amp;1)</f>
        <v>5</v>
      </c>
      <c r="F4297" s="223">
        <f>DATE(FACTURACION[[#This Row],[AÑO]],FACTURACION[[#This Row],[Mes numero]],1)</f>
        <v>42856</v>
      </c>
      <c r="G4297" s="161">
        <v>12831</v>
      </c>
      <c r="H4297" s="20">
        <v>860510315</v>
      </c>
      <c r="I4297" s="26" t="str">
        <f>+VLOOKUP(FACTURACION[[#This Row],[NIT]],TABLACLIENTE,2,FALSE)</f>
        <v>INVERSIONES ALIS SAS</v>
      </c>
      <c r="J4297" s="26" t="s">
        <v>20</v>
      </c>
      <c r="K4297" s="12" t="str">
        <f>+VLOOKUP(FACTURACION[[#This Row],[REFERENCIA]],CODINV,2,FALSE)</f>
        <v xml:space="preserve">MEDIDOR AC-250 C: 3/4" CON CONECTORES </v>
      </c>
      <c r="L4297" s="12" t="str">
        <f>IF(VLOOKUP(FACTURACION[[#This Row],[REFERENCIA]],CODINV,3,FALSE)=0,"",VLOOKUP(FACTURACION[[#This Row],[REFERENCIA]],CODINV,3,FALSE))</f>
        <v/>
      </c>
      <c r="M4297" s="12" t="str">
        <f>+VLOOKUP(FACTURACION[[#This Row],[REFERENCIA]],CODINV,4,FALSE)</f>
        <v>MEDIDORES</v>
      </c>
      <c r="N4297" s="12" t="str">
        <f>+VLOOKUP(FACTURACION[[#This Row],[REFERENCIA]],CODINV,5,FALSE)</f>
        <v>HONEYWELL</v>
      </c>
      <c r="O4297" s="3">
        <v>4</v>
      </c>
      <c r="P4297" s="31">
        <v>414649</v>
      </c>
      <c r="Q4297" s="24">
        <f>+FACTURACION[[#This Row],[CANTIDAD]]*FACTURACION[[#This Row],[VR UNITARIO]]/1000</f>
        <v>1658.596</v>
      </c>
      <c r="R4297" s="3" t="str">
        <f>+VLOOKUP(FACTURACION[[#This Row],[NIT]],TABLACLIENTE,5,FALSE)</f>
        <v>VILLAVICENCIO</v>
      </c>
    </row>
    <row r="4298" spans="3:18">
      <c r="C4298" s="29">
        <v>2017</v>
      </c>
      <c r="D4298" s="32" t="s">
        <v>84</v>
      </c>
      <c r="E4298" s="32">
        <f>MONTH(FACTURACION[[#This Row],[MES]]&amp;1)</f>
        <v>5</v>
      </c>
      <c r="F4298" s="223">
        <f>DATE(FACTURACION[[#This Row],[AÑO]],FACTURACION[[#This Row],[Mes numero]],1)</f>
        <v>42856</v>
      </c>
      <c r="G4298" s="161">
        <v>12840</v>
      </c>
      <c r="H4298" s="20">
        <v>822001073</v>
      </c>
      <c r="I4298" s="26" t="str">
        <f>+VLOOKUP(FACTURACION[[#This Row],[NIT]],TABLACLIENTE,2,FALSE)</f>
        <v>MADIGAS INGENIEROS S.A. E.S.P.</v>
      </c>
      <c r="J4298" s="26" t="s">
        <v>20</v>
      </c>
      <c r="K4298" s="12" t="str">
        <f>+VLOOKUP(FACTURACION[[#This Row],[REFERENCIA]],CODINV,2,FALSE)</f>
        <v xml:space="preserve">MEDIDOR AC-250 C: 3/4" CON CONECTORES </v>
      </c>
      <c r="L4298" s="12" t="str">
        <f>IF(VLOOKUP(FACTURACION[[#This Row],[REFERENCIA]],CODINV,3,FALSE)=0,"",VLOOKUP(FACTURACION[[#This Row],[REFERENCIA]],CODINV,3,FALSE))</f>
        <v/>
      </c>
      <c r="M4298" s="12" t="str">
        <f>+VLOOKUP(FACTURACION[[#This Row],[REFERENCIA]],CODINV,4,FALSE)</f>
        <v>MEDIDORES</v>
      </c>
      <c r="N4298" s="12" t="str">
        <f>+VLOOKUP(FACTURACION[[#This Row],[REFERENCIA]],CODINV,5,FALSE)</f>
        <v>HONEYWELL</v>
      </c>
      <c r="O4298" s="3">
        <v>10</v>
      </c>
      <c r="P4298" s="31">
        <v>450000</v>
      </c>
      <c r="Q4298" s="24">
        <f>+FACTURACION[[#This Row],[CANTIDAD]]*FACTURACION[[#This Row],[VR UNITARIO]]/1000</f>
        <v>4500</v>
      </c>
      <c r="R4298" s="3" t="str">
        <f>+VLOOKUP(FACTURACION[[#This Row],[NIT]],TABLACLIENTE,5,FALSE)</f>
        <v>ACACIAS</v>
      </c>
    </row>
    <row r="4299" spans="3:18">
      <c r="C4299" s="29">
        <v>2017</v>
      </c>
      <c r="D4299" s="32" t="s">
        <v>84</v>
      </c>
      <c r="E4299" s="32">
        <f>MONTH(FACTURACION[[#This Row],[MES]]&amp;1)</f>
        <v>5</v>
      </c>
      <c r="F4299" s="223">
        <f>DATE(FACTURACION[[#This Row],[AÑO]],FACTURACION[[#This Row],[Mes numero]],1)</f>
        <v>42856</v>
      </c>
      <c r="G4299" s="161">
        <v>12809</v>
      </c>
      <c r="H4299" s="20">
        <v>830104626</v>
      </c>
      <c r="I4299" s="26" t="str">
        <f>+VLOOKUP(FACTURACION[[#This Row],[NIT]],TABLACLIENTE,2,FALSE)</f>
        <v>MONTAJES INTEGRALES LTDA.</v>
      </c>
      <c r="J4299" s="26" t="s">
        <v>20</v>
      </c>
      <c r="K4299" s="12" t="str">
        <f>+VLOOKUP(FACTURACION[[#This Row],[REFERENCIA]],CODINV,2,FALSE)</f>
        <v xml:space="preserve">MEDIDOR AC-250 C: 3/4" CON CONECTORES </v>
      </c>
      <c r="L4299" s="12" t="str">
        <f>IF(VLOOKUP(FACTURACION[[#This Row],[REFERENCIA]],CODINV,3,FALSE)=0,"",VLOOKUP(FACTURACION[[#This Row],[REFERENCIA]],CODINV,3,FALSE))</f>
        <v/>
      </c>
      <c r="M4299" s="12" t="str">
        <f>+VLOOKUP(FACTURACION[[#This Row],[REFERENCIA]],CODINV,4,FALSE)</f>
        <v>MEDIDORES</v>
      </c>
      <c r="N4299" s="12" t="str">
        <f>+VLOOKUP(FACTURACION[[#This Row],[REFERENCIA]],CODINV,5,FALSE)</f>
        <v>HONEYWELL</v>
      </c>
      <c r="O4299" s="3">
        <v>2</v>
      </c>
      <c r="P4299" s="31">
        <v>460000</v>
      </c>
      <c r="Q4299" s="24">
        <f>+FACTURACION[[#This Row],[CANTIDAD]]*FACTURACION[[#This Row],[VR UNITARIO]]/1000</f>
        <v>920</v>
      </c>
      <c r="R4299" s="3" t="str">
        <f>+VLOOKUP(FACTURACION[[#This Row],[NIT]],TABLACLIENTE,5,FALSE)</f>
        <v>BOGOTÁ D.C.</v>
      </c>
    </row>
    <row r="4300" spans="3:18">
      <c r="C4300" s="29">
        <v>2017</v>
      </c>
      <c r="D4300" s="32" t="s">
        <v>84</v>
      </c>
      <c r="E4300" s="32">
        <f>MONTH(FACTURACION[[#This Row],[MES]]&amp;1)</f>
        <v>5</v>
      </c>
      <c r="F4300" s="223">
        <f>DATE(FACTURACION[[#This Row],[AÑO]],FACTURACION[[#This Row],[Mes numero]],1)</f>
        <v>42856</v>
      </c>
      <c r="G4300" s="161">
        <v>12840</v>
      </c>
      <c r="H4300" s="20">
        <v>822001073</v>
      </c>
      <c r="I4300" s="26" t="str">
        <f>+VLOOKUP(FACTURACION[[#This Row],[NIT]],TABLACLIENTE,2,FALSE)</f>
        <v>MADIGAS INGENIEROS S.A. E.S.P.</v>
      </c>
      <c r="J4300" s="26" t="s">
        <v>21</v>
      </c>
      <c r="K4300" s="12" t="str">
        <f>+VLOOKUP(FACTURACION[[#This Row],[REFERENCIA]],CODINV,2,FALSE)</f>
        <v>MEDIDOR AC-630 C:1 1/4" MAOP 25PSIG CON CONECTORES</v>
      </c>
      <c r="L4300" s="12" t="str">
        <f>IF(VLOOKUP(FACTURACION[[#This Row],[REFERENCIA]],CODINV,3,FALSE)=0,"",VLOOKUP(FACTURACION[[#This Row],[REFERENCIA]],CODINV,3,FALSE))</f>
        <v/>
      </c>
      <c r="M4300" s="12" t="str">
        <f>+VLOOKUP(FACTURACION[[#This Row],[REFERENCIA]],CODINV,4,FALSE)</f>
        <v>MEDIDORES</v>
      </c>
      <c r="N4300" s="12" t="str">
        <f>+VLOOKUP(FACTURACION[[#This Row],[REFERENCIA]],CODINV,5,FALSE)</f>
        <v>HONEYWELL</v>
      </c>
      <c r="O4300" s="3">
        <v>2</v>
      </c>
      <c r="P4300" s="31">
        <v>1965000</v>
      </c>
      <c r="Q4300" s="24">
        <f>+FACTURACION[[#This Row],[CANTIDAD]]*FACTURACION[[#This Row],[VR UNITARIO]]/1000</f>
        <v>3930</v>
      </c>
      <c r="R4300" s="3" t="str">
        <f>+VLOOKUP(FACTURACION[[#This Row],[NIT]],TABLACLIENTE,5,FALSE)</f>
        <v>ACACIAS</v>
      </c>
    </row>
    <row r="4301" spans="3:18">
      <c r="C4301" s="29">
        <v>2017</v>
      </c>
      <c r="D4301" s="32" t="s">
        <v>84</v>
      </c>
      <c r="E4301" s="32">
        <f>MONTH(FACTURACION[[#This Row],[MES]]&amp;1)</f>
        <v>5</v>
      </c>
      <c r="F4301" s="223">
        <f>DATE(FACTURACION[[#This Row],[AÑO]],FACTURACION[[#This Row],[Mes numero]],1)</f>
        <v>42856</v>
      </c>
      <c r="G4301" s="161">
        <v>12815</v>
      </c>
      <c r="H4301" s="25">
        <v>891101577</v>
      </c>
      <c r="I4301" s="3" t="str">
        <f>+VLOOKUP(FACTURACION[[#This Row],[NIT]],TABLACLIENTE,2,FALSE)</f>
        <v>ALCANOS DE COLOMBIA S.A. E.S.P</v>
      </c>
      <c r="J4301" s="26" t="s">
        <v>23</v>
      </c>
      <c r="K4301" s="12" t="str">
        <f>+VLOOKUP(FACTURACION[[#This Row],[REFERENCIA]],CODINV,2,FALSE)</f>
        <v>MEDIDOR AL-800 C:1 1/2" MAOP 20 PSIG CON CONECTORES</v>
      </c>
      <c r="L4301" s="12" t="str">
        <f>IF(VLOOKUP(FACTURACION[[#This Row],[REFERENCIA]],CODINV,3,FALSE)=0,"",VLOOKUP(FACTURACION[[#This Row],[REFERENCIA]],CODINV,3,FALSE))</f>
        <v/>
      </c>
      <c r="M4301" s="12" t="str">
        <f>+VLOOKUP(FACTURACION[[#This Row],[REFERENCIA]],CODINV,4,FALSE)</f>
        <v>MEDIDORES</v>
      </c>
      <c r="N4301" s="12" t="str">
        <f>+VLOOKUP(FACTURACION[[#This Row],[REFERENCIA]],CODINV,5,FALSE)</f>
        <v>HONEYWELL</v>
      </c>
      <c r="O4301" s="3">
        <v>6</v>
      </c>
      <c r="P4301" s="31">
        <v>2930000</v>
      </c>
      <c r="Q4301" s="24">
        <f>+FACTURACION[[#This Row],[CANTIDAD]]*FACTURACION[[#This Row],[VR UNITARIO]]/1000</f>
        <v>17580</v>
      </c>
      <c r="R4301" s="3" t="str">
        <f>+VLOOKUP(FACTURACION[[#This Row],[NIT]],TABLACLIENTE,5,FALSE)</f>
        <v>NEIVA</v>
      </c>
    </row>
    <row r="4302" spans="3:18">
      <c r="C4302" s="29">
        <v>2017</v>
      </c>
      <c r="D4302" s="32" t="s">
        <v>84</v>
      </c>
      <c r="E4302" s="32">
        <f>MONTH(FACTURACION[[#This Row],[MES]]&amp;1)</f>
        <v>5</v>
      </c>
      <c r="F4302" s="223">
        <f>DATE(FACTURACION[[#This Row],[AÑO]],FACTURACION[[#This Row],[Mes numero]],1)</f>
        <v>42856</v>
      </c>
      <c r="G4302" s="161">
        <v>12868</v>
      </c>
      <c r="H4302" s="25">
        <v>891101577</v>
      </c>
      <c r="I4302" s="3" t="str">
        <f>+VLOOKUP(FACTURACION[[#This Row],[NIT]],TABLACLIENTE,2,FALSE)</f>
        <v>ALCANOS DE COLOMBIA S.A. E.S.P</v>
      </c>
      <c r="J4302" s="26" t="s">
        <v>23</v>
      </c>
      <c r="K4302" s="12" t="str">
        <f>+VLOOKUP(FACTURACION[[#This Row],[REFERENCIA]],CODINV,2,FALSE)</f>
        <v>MEDIDOR AL-800 C:1 1/2" MAOP 20 PSIG CON CONECTORES</v>
      </c>
      <c r="L4302" s="12" t="str">
        <f>IF(VLOOKUP(FACTURACION[[#This Row],[REFERENCIA]],CODINV,3,FALSE)=0,"",VLOOKUP(FACTURACION[[#This Row],[REFERENCIA]],CODINV,3,FALSE))</f>
        <v/>
      </c>
      <c r="M4302" s="12" t="str">
        <f>+VLOOKUP(FACTURACION[[#This Row],[REFERENCIA]],CODINV,4,FALSE)</f>
        <v>MEDIDORES</v>
      </c>
      <c r="N4302" s="12" t="str">
        <f>+VLOOKUP(FACTURACION[[#This Row],[REFERENCIA]],CODINV,5,FALSE)</f>
        <v>HONEYWELL</v>
      </c>
      <c r="O4302" s="3">
        <v>4</v>
      </c>
      <c r="P4302" s="31">
        <v>2930000</v>
      </c>
      <c r="Q4302" s="24">
        <f>+FACTURACION[[#This Row],[CANTIDAD]]*FACTURACION[[#This Row],[VR UNITARIO]]/1000</f>
        <v>11720</v>
      </c>
      <c r="R4302" s="3" t="str">
        <f>+VLOOKUP(FACTURACION[[#This Row],[NIT]],TABLACLIENTE,5,FALSE)</f>
        <v>NEIVA</v>
      </c>
    </row>
    <row r="4303" spans="3:18">
      <c r="C4303" s="29">
        <v>2017</v>
      </c>
      <c r="D4303" s="32" t="s">
        <v>84</v>
      </c>
      <c r="E4303" s="32">
        <f>MONTH(FACTURACION[[#This Row],[MES]]&amp;1)</f>
        <v>5</v>
      </c>
      <c r="F4303" s="223">
        <f>DATE(FACTURACION[[#This Row],[AÑO]],FACTURACION[[#This Row],[Mes numero]],1)</f>
        <v>42856</v>
      </c>
      <c r="G4303" s="161">
        <v>12855</v>
      </c>
      <c r="H4303" s="20">
        <v>860510723</v>
      </c>
      <c r="I4303" s="26" t="str">
        <f>+VLOOKUP(FACTURACION[[#This Row],[NIT]],TABLACLIENTE,2,FALSE)</f>
        <v>SAENA DE COLOMBIA S.A.</v>
      </c>
      <c r="J4303" s="26" t="s">
        <v>23</v>
      </c>
      <c r="K4303" s="12" t="str">
        <f>+VLOOKUP(FACTURACION[[#This Row],[REFERENCIA]],CODINV,2,FALSE)</f>
        <v>MEDIDOR AL-800 C:1 1/2" MAOP 20 PSIG CON CONECTORES</v>
      </c>
      <c r="L4303" s="12" t="str">
        <f>IF(VLOOKUP(FACTURACION[[#This Row],[REFERENCIA]],CODINV,3,FALSE)=0,"",VLOOKUP(FACTURACION[[#This Row],[REFERENCIA]],CODINV,3,FALSE))</f>
        <v/>
      </c>
      <c r="M4303" s="12" t="str">
        <f>+VLOOKUP(FACTURACION[[#This Row],[REFERENCIA]],CODINV,4,FALSE)</f>
        <v>MEDIDORES</v>
      </c>
      <c r="N4303" s="12" t="str">
        <f>+VLOOKUP(FACTURACION[[#This Row],[REFERENCIA]],CODINV,5,FALSE)</f>
        <v>HONEYWELL</v>
      </c>
      <c r="O4303" s="3">
        <v>1</v>
      </c>
      <c r="P4303" s="31">
        <v>2700000</v>
      </c>
      <c r="Q4303" s="24">
        <f>+FACTURACION[[#This Row],[CANTIDAD]]*FACTURACION[[#This Row],[VR UNITARIO]]/1000</f>
        <v>2700</v>
      </c>
      <c r="R4303" s="3" t="str">
        <f>+VLOOKUP(FACTURACION[[#This Row],[NIT]],TABLACLIENTE,5,FALSE)</f>
        <v>BOGOTÁ D.C.</v>
      </c>
    </row>
    <row r="4304" spans="3:18">
      <c r="C4304" s="29">
        <v>2017</v>
      </c>
      <c r="D4304" s="32" t="s">
        <v>84</v>
      </c>
      <c r="E4304" s="32">
        <f>MONTH(FACTURACION[[#This Row],[MES]]&amp;1)</f>
        <v>5</v>
      </c>
      <c r="F4304" s="223">
        <f>DATE(FACTURACION[[#This Row],[AÑO]],FACTURACION[[#This Row],[Mes numero]],1)</f>
        <v>42856</v>
      </c>
      <c r="G4304" s="161">
        <v>12816</v>
      </c>
      <c r="H4304" s="20">
        <v>800202395</v>
      </c>
      <c r="I4304" s="26" t="str">
        <f>+VLOOKUP(FACTURACION[[#This Row],[NIT]],TABLACLIENTE,2,FALSE)</f>
        <v>EFIGAS GAS NATURAL S.A. E.S.P. (EFIGAS S.A. E.S.P.)</v>
      </c>
      <c r="J4304" s="26" t="s">
        <v>262</v>
      </c>
      <c r="K4304" s="12" t="str">
        <f>+VLOOKUP(FACTURACION[[#This Row],[REFERENCIA]],CODINV,2,FALSE)</f>
        <v>MEDIDOR AL-425 C:1 1/4" MAOP 25 PSIG</v>
      </c>
      <c r="L4304" s="12" t="str">
        <f>IF(VLOOKUP(FACTURACION[[#This Row],[REFERENCIA]],CODINV,3,FALSE)=0,"",VLOOKUP(FACTURACION[[#This Row],[REFERENCIA]],CODINV,3,FALSE))</f>
        <v/>
      </c>
      <c r="M4304" s="12" t="str">
        <f>+VLOOKUP(FACTURACION[[#This Row],[REFERENCIA]],CODINV,4,FALSE)</f>
        <v>MEDIDORES</v>
      </c>
      <c r="N4304" s="12" t="str">
        <f>+VLOOKUP(FACTURACION[[#This Row],[REFERENCIA]],CODINV,5,FALSE)</f>
        <v>HONEYWELL</v>
      </c>
      <c r="O4304" s="3">
        <v>1</v>
      </c>
      <c r="P4304" s="31">
        <v>633318</v>
      </c>
      <c r="Q4304" s="24">
        <f>+FACTURACION[[#This Row],[CANTIDAD]]*FACTURACION[[#This Row],[VR UNITARIO]]/1000</f>
        <v>633.31799999999998</v>
      </c>
      <c r="R4304" s="3" t="str">
        <f>+VLOOKUP(FACTURACION[[#This Row],[NIT]],TABLACLIENTE,5,FALSE)</f>
        <v>MANIZALES</v>
      </c>
    </row>
    <row r="4305" spans="3:18">
      <c r="C4305" s="29">
        <v>2017</v>
      </c>
      <c r="D4305" s="32" t="s">
        <v>84</v>
      </c>
      <c r="E4305" s="32">
        <f>MONTH(FACTURACION[[#This Row],[MES]]&amp;1)</f>
        <v>5</v>
      </c>
      <c r="F4305" s="223">
        <f>DATE(FACTURACION[[#This Row],[AÑO]],FACTURACION[[#This Row],[Mes numero]],1)</f>
        <v>42856</v>
      </c>
      <c r="G4305" s="161">
        <v>12817</v>
      </c>
      <c r="H4305" s="20">
        <v>800202395</v>
      </c>
      <c r="I4305" s="26" t="str">
        <f>+VLOOKUP(FACTURACION[[#This Row],[NIT]],TABLACLIENTE,2,FALSE)</f>
        <v>EFIGAS GAS NATURAL S.A. E.S.P. (EFIGAS S.A. E.S.P.)</v>
      </c>
      <c r="J4305" s="26" t="s">
        <v>262</v>
      </c>
      <c r="K4305" s="12" t="str">
        <f>+VLOOKUP(FACTURACION[[#This Row],[REFERENCIA]],CODINV,2,FALSE)</f>
        <v>MEDIDOR AL-425 C:1 1/4" MAOP 25 PSIG</v>
      </c>
      <c r="L4305" s="12" t="str">
        <f>IF(VLOOKUP(FACTURACION[[#This Row],[REFERENCIA]],CODINV,3,FALSE)=0,"",VLOOKUP(FACTURACION[[#This Row],[REFERENCIA]],CODINV,3,FALSE))</f>
        <v/>
      </c>
      <c r="M4305" s="12" t="str">
        <f>+VLOOKUP(FACTURACION[[#This Row],[REFERENCIA]],CODINV,4,FALSE)</f>
        <v>MEDIDORES</v>
      </c>
      <c r="N4305" s="12" t="str">
        <f>+VLOOKUP(FACTURACION[[#This Row],[REFERENCIA]],CODINV,5,FALSE)</f>
        <v>HONEYWELL</v>
      </c>
      <c r="O4305" s="3">
        <v>1</v>
      </c>
      <c r="P4305" s="31">
        <v>633318</v>
      </c>
      <c r="Q4305" s="24">
        <f>+FACTURACION[[#This Row],[CANTIDAD]]*FACTURACION[[#This Row],[VR UNITARIO]]/1000</f>
        <v>633.31799999999998</v>
      </c>
      <c r="R4305" s="3" t="str">
        <f>+VLOOKUP(FACTURACION[[#This Row],[NIT]],TABLACLIENTE,5,FALSE)</f>
        <v>MANIZALES</v>
      </c>
    </row>
    <row r="4306" spans="3:18">
      <c r="C4306" s="29">
        <v>2017</v>
      </c>
      <c r="D4306" s="32" t="s">
        <v>84</v>
      </c>
      <c r="E4306" s="32">
        <f>MONTH(FACTURACION[[#This Row],[MES]]&amp;1)</f>
        <v>5</v>
      </c>
      <c r="F4306" s="223">
        <f>DATE(FACTURACION[[#This Row],[AÑO]],FACTURACION[[#This Row],[Mes numero]],1)</f>
        <v>42856</v>
      </c>
      <c r="G4306" s="161">
        <v>12818</v>
      </c>
      <c r="H4306" s="20">
        <v>800202395</v>
      </c>
      <c r="I4306" s="26" t="str">
        <f>+VLOOKUP(FACTURACION[[#This Row],[NIT]],TABLACLIENTE,2,FALSE)</f>
        <v>EFIGAS GAS NATURAL S.A. E.S.P. (EFIGAS S.A. E.S.P.)</v>
      </c>
      <c r="J4306" s="26" t="s">
        <v>262</v>
      </c>
      <c r="K4306" s="12" t="str">
        <f>+VLOOKUP(FACTURACION[[#This Row],[REFERENCIA]],CODINV,2,FALSE)</f>
        <v>MEDIDOR AL-425 C:1 1/4" MAOP 25 PSIG</v>
      </c>
      <c r="L4306" s="12" t="str">
        <f>IF(VLOOKUP(FACTURACION[[#This Row],[REFERENCIA]],CODINV,3,FALSE)=0,"",VLOOKUP(FACTURACION[[#This Row],[REFERENCIA]],CODINV,3,FALSE))</f>
        <v/>
      </c>
      <c r="M4306" s="12" t="str">
        <f>+VLOOKUP(FACTURACION[[#This Row],[REFERENCIA]],CODINV,4,FALSE)</f>
        <v>MEDIDORES</v>
      </c>
      <c r="N4306" s="12" t="str">
        <f>+VLOOKUP(FACTURACION[[#This Row],[REFERENCIA]],CODINV,5,FALSE)</f>
        <v>HONEYWELL</v>
      </c>
      <c r="O4306" s="3">
        <v>1</v>
      </c>
      <c r="P4306" s="31">
        <v>633318</v>
      </c>
      <c r="Q4306" s="24">
        <f>+FACTURACION[[#This Row],[CANTIDAD]]*FACTURACION[[#This Row],[VR UNITARIO]]/1000</f>
        <v>633.31799999999998</v>
      </c>
      <c r="R4306" s="3" t="str">
        <f>+VLOOKUP(FACTURACION[[#This Row],[NIT]],TABLACLIENTE,5,FALSE)</f>
        <v>MANIZALES</v>
      </c>
    </row>
    <row r="4307" spans="3:18">
      <c r="C4307" s="29">
        <v>2017</v>
      </c>
      <c r="D4307" s="32" t="s">
        <v>84</v>
      </c>
      <c r="E4307" s="32">
        <f>MONTH(FACTURACION[[#This Row],[MES]]&amp;1)</f>
        <v>5</v>
      </c>
      <c r="F4307" s="223">
        <f>DATE(FACTURACION[[#This Row],[AÑO]],FACTURACION[[#This Row],[Mes numero]],1)</f>
        <v>42856</v>
      </c>
      <c r="G4307" s="161">
        <v>12840</v>
      </c>
      <c r="H4307" s="20">
        <v>822001073</v>
      </c>
      <c r="I4307" s="26" t="str">
        <f>+VLOOKUP(FACTURACION[[#This Row],[NIT]],TABLACLIENTE,2,FALSE)</f>
        <v>MADIGAS INGENIEROS S.A. E.S.P.</v>
      </c>
      <c r="J4307" s="26" t="s">
        <v>262</v>
      </c>
      <c r="K4307" s="12" t="str">
        <f>+VLOOKUP(FACTURACION[[#This Row],[REFERENCIA]],CODINV,2,FALSE)</f>
        <v>MEDIDOR AL-425 C:1 1/4" MAOP 25 PSIG</v>
      </c>
      <c r="L4307" s="12" t="str">
        <f>IF(VLOOKUP(FACTURACION[[#This Row],[REFERENCIA]],CODINV,3,FALSE)=0,"",VLOOKUP(FACTURACION[[#This Row],[REFERENCIA]],CODINV,3,FALSE))</f>
        <v/>
      </c>
      <c r="M4307" s="12" t="str">
        <f>+VLOOKUP(FACTURACION[[#This Row],[REFERENCIA]],CODINV,4,FALSE)</f>
        <v>MEDIDORES</v>
      </c>
      <c r="N4307" s="12" t="str">
        <f>+VLOOKUP(FACTURACION[[#This Row],[REFERENCIA]],CODINV,5,FALSE)</f>
        <v>HONEYWELL</v>
      </c>
      <c r="O4307" s="3">
        <v>5</v>
      </c>
      <c r="P4307" s="31">
        <v>730000</v>
      </c>
      <c r="Q4307" s="24">
        <f>+FACTURACION[[#This Row],[CANTIDAD]]*FACTURACION[[#This Row],[VR UNITARIO]]/1000</f>
        <v>3650</v>
      </c>
      <c r="R4307" s="3" t="str">
        <f>+VLOOKUP(FACTURACION[[#This Row],[NIT]],TABLACLIENTE,5,FALSE)</f>
        <v>ACACIAS</v>
      </c>
    </row>
    <row r="4308" spans="3:18">
      <c r="C4308" s="29">
        <v>2017</v>
      </c>
      <c r="D4308" s="32" t="s">
        <v>84</v>
      </c>
      <c r="E4308" s="32">
        <f>MONTH(FACTURACION[[#This Row],[MES]]&amp;1)</f>
        <v>5</v>
      </c>
      <c r="F4308" s="223">
        <f>DATE(FACTURACION[[#This Row],[AÑO]],FACTURACION[[#This Row],[Mes numero]],1)</f>
        <v>42856</v>
      </c>
      <c r="G4308" s="161">
        <v>12832</v>
      </c>
      <c r="H4308" s="20">
        <v>800167643</v>
      </c>
      <c r="I4308" s="26" t="str">
        <f>+VLOOKUP(FACTURACION[[#This Row],[NIT]],TABLACLIENTE,2,FALSE)</f>
        <v>GASES DE OCCIDENTE S.A. E.S.P. (GDO)</v>
      </c>
      <c r="J4308" s="26" t="s">
        <v>215</v>
      </c>
      <c r="K4308" s="12" t="str">
        <f>+VLOOKUP(FACTURACION[[#This Row],[REFERENCIA]],CODINV,2,FALSE)</f>
        <v>COUPLING ELSTER MECANICO 1/2 IPS</v>
      </c>
      <c r="L4308" s="12" t="str">
        <f>IF(VLOOKUP(FACTURACION[[#This Row],[REFERENCIA]],CODINV,3,FALSE)=0,"",VLOOKUP(FACTURACION[[#This Row],[REFERENCIA]],CODINV,3,FALSE))</f>
        <v>50740</v>
      </c>
      <c r="M4308" s="12" t="str">
        <f>+VLOOKUP(FACTURACION[[#This Row],[REFERENCIA]],CODINV,4,FALSE)</f>
        <v>REPUESTOS Y ACCESORIOS</v>
      </c>
      <c r="N4308" s="12" t="str">
        <f>+VLOOKUP(FACTURACION[[#This Row],[REFERENCIA]],CODINV,5,FALSE)</f>
        <v>HONEYWELL</v>
      </c>
      <c r="O4308" s="3">
        <v>420</v>
      </c>
      <c r="P4308" s="31">
        <v>114325</v>
      </c>
      <c r="Q4308" s="24">
        <f>+FACTURACION[[#This Row],[CANTIDAD]]*FACTURACION[[#This Row],[VR UNITARIO]]/1000</f>
        <v>48016.5</v>
      </c>
      <c r="R4308" s="3" t="str">
        <f>+VLOOKUP(FACTURACION[[#This Row],[NIT]],TABLACLIENTE,5,FALSE)</f>
        <v>CALI</v>
      </c>
    </row>
    <row r="4309" spans="3:18">
      <c r="C4309" s="29">
        <v>2017</v>
      </c>
      <c r="D4309" s="32" t="s">
        <v>84</v>
      </c>
      <c r="E4309" s="32">
        <f>MONTH(FACTURACION[[#This Row],[MES]]&amp;1)</f>
        <v>5</v>
      </c>
      <c r="F4309" s="223">
        <f>DATE(FACTURACION[[#This Row],[AÑO]],FACTURACION[[#This Row],[Mes numero]],1)</f>
        <v>42856</v>
      </c>
      <c r="G4309" s="161">
        <v>12832</v>
      </c>
      <c r="H4309" s="20">
        <v>800167643</v>
      </c>
      <c r="I4309" s="26" t="str">
        <f>+VLOOKUP(FACTURACION[[#This Row],[NIT]],TABLACLIENTE,2,FALSE)</f>
        <v>GASES DE OCCIDENTE S.A. E.S.P. (GDO)</v>
      </c>
      <c r="J4309" s="26" t="s">
        <v>489</v>
      </c>
      <c r="K4309" s="12" t="str">
        <f>+VLOOKUP(FACTURACION[[#This Row],[REFERENCIA]],CODINV,2,FALSE)</f>
        <v>COUPLING MECANICO ELSTER 1/2</v>
      </c>
      <c r="L4309" s="12" t="str">
        <f>IF(VLOOKUP(FACTURACION[[#This Row],[REFERENCIA]],CODINV,3,FALSE)=0,"",VLOOKUP(FACTURACION[[#This Row],[REFERENCIA]],CODINV,3,FALSE))</f>
        <v>50056</v>
      </c>
      <c r="M4309" s="12" t="str">
        <f>+VLOOKUP(FACTURACION[[#This Row],[REFERENCIA]],CODINV,4,FALSE)</f>
        <v>REPUESTOS Y ACCESORIOS</v>
      </c>
      <c r="N4309" s="12" t="str">
        <f>+VLOOKUP(FACTURACION[[#This Row],[REFERENCIA]],CODINV,5,FALSE)</f>
        <v>HONEYWELL</v>
      </c>
      <c r="O4309" s="3">
        <v>200</v>
      </c>
      <c r="P4309" s="31">
        <v>58643</v>
      </c>
      <c r="Q4309" s="24">
        <f>+FACTURACION[[#This Row],[CANTIDAD]]*FACTURACION[[#This Row],[VR UNITARIO]]/1000</f>
        <v>11728.6</v>
      </c>
      <c r="R4309" s="3" t="str">
        <f>+VLOOKUP(FACTURACION[[#This Row],[NIT]],TABLACLIENTE,5,FALSE)</f>
        <v>CALI</v>
      </c>
    </row>
    <row r="4310" spans="3:18">
      <c r="C4310" s="29">
        <v>2017</v>
      </c>
      <c r="D4310" s="32" t="s">
        <v>84</v>
      </c>
      <c r="E4310" s="32">
        <f>MONTH(FACTURACION[[#This Row],[MES]]&amp;1)</f>
        <v>5</v>
      </c>
      <c r="F4310" s="223">
        <f>DATE(FACTURACION[[#This Row],[AÑO]],FACTURACION[[#This Row],[Mes numero]],1)</f>
        <v>42856</v>
      </c>
      <c r="G4310" s="161">
        <v>12832</v>
      </c>
      <c r="H4310" s="20">
        <v>800167643</v>
      </c>
      <c r="I4310" s="26" t="str">
        <f>+VLOOKUP(FACTURACION[[#This Row],[NIT]],TABLACLIENTE,2,FALSE)</f>
        <v>GASES DE OCCIDENTE S.A. E.S.P. (GDO)</v>
      </c>
      <c r="J4310" s="26" t="s">
        <v>217</v>
      </c>
      <c r="K4310" s="12" t="str">
        <f>+VLOOKUP(FACTURACION[[#This Row],[REFERENCIA]],CODINV,2,FALSE)</f>
        <v>COUPLING ELSTER MECANICO DE 3/4 IPS</v>
      </c>
      <c r="L4310" s="12" t="str">
        <f>IF(VLOOKUP(FACTURACION[[#This Row],[REFERENCIA]],CODINV,3,FALSE)=0,"",VLOOKUP(FACTURACION[[#This Row],[REFERENCIA]],CODINV,3,FALSE))</f>
        <v>50175</v>
      </c>
      <c r="M4310" s="12" t="str">
        <f>+VLOOKUP(FACTURACION[[#This Row],[REFERENCIA]],CODINV,4,FALSE)</f>
        <v>REPUESTOS Y ACCESORIOS</v>
      </c>
      <c r="N4310" s="12" t="str">
        <f>+VLOOKUP(FACTURACION[[#This Row],[REFERENCIA]],CODINV,5,FALSE)</f>
        <v>HONEYWELL</v>
      </c>
      <c r="O4310" s="3">
        <v>120</v>
      </c>
      <c r="P4310" s="31">
        <v>90334</v>
      </c>
      <c r="Q4310" s="24">
        <f>+FACTURACION[[#This Row],[CANTIDAD]]*FACTURACION[[#This Row],[VR UNITARIO]]/1000</f>
        <v>10840.08</v>
      </c>
      <c r="R4310" s="3" t="str">
        <f>+VLOOKUP(FACTURACION[[#This Row],[NIT]],TABLACLIENTE,5,FALSE)</f>
        <v>CALI</v>
      </c>
    </row>
    <row r="4311" spans="3:18">
      <c r="C4311" s="29">
        <v>2017</v>
      </c>
      <c r="D4311" s="32" t="s">
        <v>84</v>
      </c>
      <c r="E4311" s="32">
        <f>MONTH(FACTURACION[[#This Row],[MES]]&amp;1)</f>
        <v>5</v>
      </c>
      <c r="F4311" s="223">
        <f>DATE(FACTURACION[[#This Row],[AÑO]],FACTURACION[[#This Row],[Mes numero]],1)</f>
        <v>42856</v>
      </c>
      <c r="G4311" s="161">
        <v>12833</v>
      </c>
      <c r="H4311" s="20">
        <v>890200919</v>
      </c>
      <c r="I4311" s="26" t="str">
        <f>+VLOOKUP(FACTURACION[[#This Row],[NIT]],TABLACLIENTE,2,FALSE)</f>
        <v>GAS DE SANTANDER S.A. E.S.P.</v>
      </c>
      <c r="J4311" s="26" t="s">
        <v>977</v>
      </c>
      <c r="K4311" s="12" t="str">
        <f>+VLOOKUP(FACTURACION[[#This Row],[REFERENCIA]],CODINV,2,FALSE)</f>
        <v>REG. 1813C C: 3/4" R: 6-15" O: 3/16</v>
      </c>
      <c r="L4311" s="12" t="str">
        <f>IF(VLOOKUP(FACTURACION[[#This Row],[REFERENCIA]],CODINV,3,FALSE)=0,"",VLOOKUP(FACTURACION[[#This Row],[REFERENCIA]],CODINV,3,FALSE))</f>
        <v/>
      </c>
      <c r="M4311" s="12" t="str">
        <f>+VLOOKUP(FACTURACION[[#This Row],[REFERENCIA]],CODINV,4,FALSE)</f>
        <v>REGULADORES</v>
      </c>
      <c r="N4311" s="12" t="str">
        <f>+VLOOKUP(FACTURACION[[#This Row],[REFERENCIA]],CODINV,5,FALSE)</f>
        <v>HONEYWELL</v>
      </c>
      <c r="O4311" s="3">
        <v>5</v>
      </c>
      <c r="P4311" s="31">
        <v>175000</v>
      </c>
      <c r="Q4311" s="24">
        <f>+FACTURACION[[#This Row],[CANTIDAD]]*FACTURACION[[#This Row],[VR UNITARIO]]/1000</f>
        <v>875</v>
      </c>
      <c r="R4311" s="3" t="str">
        <f>+VLOOKUP(FACTURACION[[#This Row],[NIT]],TABLACLIENTE,5,FALSE)</f>
        <v>GIRON</v>
      </c>
    </row>
    <row r="4312" spans="3:18">
      <c r="C4312" s="29">
        <v>2017</v>
      </c>
      <c r="D4312" s="32" t="s">
        <v>84</v>
      </c>
      <c r="E4312" s="32">
        <f>MONTH(FACTURACION[[#This Row],[MES]]&amp;1)</f>
        <v>5</v>
      </c>
      <c r="F4312" s="223">
        <f>DATE(FACTURACION[[#This Row],[AÑO]],FACTURACION[[#This Row],[Mes numero]],1)</f>
        <v>42856</v>
      </c>
      <c r="G4312" s="161">
        <v>12809</v>
      </c>
      <c r="H4312" s="20">
        <v>830104626</v>
      </c>
      <c r="I4312" s="26" t="str">
        <f>+VLOOKUP(FACTURACION[[#This Row],[NIT]],TABLACLIENTE,2,FALSE)</f>
        <v>MONTAJES INTEGRALES LTDA.</v>
      </c>
      <c r="J4312" s="26" t="s">
        <v>977</v>
      </c>
      <c r="K4312" s="12" t="str">
        <f>+VLOOKUP(FACTURACION[[#This Row],[REFERENCIA]],CODINV,2,FALSE)</f>
        <v>REG. 1813C C: 3/4" R: 6-15" O: 3/16</v>
      </c>
      <c r="L4312" s="12" t="str">
        <f>IF(VLOOKUP(FACTURACION[[#This Row],[REFERENCIA]],CODINV,3,FALSE)=0,"",VLOOKUP(FACTURACION[[#This Row],[REFERENCIA]],CODINV,3,FALSE))</f>
        <v/>
      </c>
      <c r="M4312" s="12" t="str">
        <f>+VLOOKUP(FACTURACION[[#This Row],[REFERENCIA]],CODINV,4,FALSE)</f>
        <v>REGULADORES</v>
      </c>
      <c r="N4312" s="12" t="str">
        <f>+VLOOKUP(FACTURACION[[#This Row],[REFERENCIA]],CODINV,5,FALSE)</f>
        <v>HONEYWELL</v>
      </c>
      <c r="O4312" s="3">
        <v>2</v>
      </c>
      <c r="P4312" s="31">
        <v>160000</v>
      </c>
      <c r="Q4312" s="24">
        <f>+FACTURACION[[#This Row],[CANTIDAD]]*FACTURACION[[#This Row],[VR UNITARIO]]/1000</f>
        <v>320</v>
      </c>
      <c r="R4312" s="3" t="str">
        <f>+VLOOKUP(FACTURACION[[#This Row],[NIT]],TABLACLIENTE,5,FALSE)</f>
        <v>BOGOTÁ D.C.</v>
      </c>
    </row>
    <row r="4313" spans="3:18">
      <c r="C4313" s="29">
        <v>2017</v>
      </c>
      <c r="D4313" s="32" t="s">
        <v>84</v>
      </c>
      <c r="E4313" s="32">
        <f>MONTH(FACTURACION[[#This Row],[MES]]&amp;1)</f>
        <v>5</v>
      </c>
      <c r="F4313" s="223">
        <f>DATE(FACTURACION[[#This Row],[AÑO]],FACTURACION[[#This Row],[Mes numero]],1)</f>
        <v>42856</v>
      </c>
      <c r="G4313" s="161">
        <v>12829</v>
      </c>
      <c r="H4313" s="20">
        <v>860510723</v>
      </c>
      <c r="I4313" s="26" t="str">
        <f>+VLOOKUP(FACTURACION[[#This Row],[NIT]],TABLACLIENTE,2,FALSE)</f>
        <v>SAENA DE COLOMBIA S.A.</v>
      </c>
      <c r="J4313" s="26" t="s">
        <v>977</v>
      </c>
      <c r="K4313" s="12" t="str">
        <f>+VLOOKUP(FACTURACION[[#This Row],[REFERENCIA]],CODINV,2,FALSE)</f>
        <v>REG. 1813C C: 3/4" R: 6-15" O: 3/16</v>
      </c>
      <c r="L4313" s="12" t="str">
        <f>IF(VLOOKUP(FACTURACION[[#This Row],[REFERENCIA]],CODINV,3,FALSE)=0,"",VLOOKUP(FACTURACION[[#This Row],[REFERENCIA]],CODINV,3,FALSE))</f>
        <v/>
      </c>
      <c r="M4313" s="12" t="str">
        <f>+VLOOKUP(FACTURACION[[#This Row],[REFERENCIA]],CODINV,4,FALSE)</f>
        <v>REGULADORES</v>
      </c>
      <c r="N4313" s="12" t="str">
        <f>+VLOOKUP(FACTURACION[[#This Row],[REFERENCIA]],CODINV,5,FALSE)</f>
        <v>HONEYWELL</v>
      </c>
      <c r="O4313" s="3">
        <v>4</v>
      </c>
      <c r="P4313" s="31">
        <v>170000</v>
      </c>
      <c r="Q4313" s="24">
        <f>+FACTURACION[[#This Row],[CANTIDAD]]*FACTURACION[[#This Row],[VR UNITARIO]]/1000</f>
        <v>680</v>
      </c>
      <c r="R4313" s="3" t="str">
        <f>+VLOOKUP(FACTURACION[[#This Row],[NIT]],TABLACLIENTE,5,FALSE)</f>
        <v>BOGOTÁ D.C.</v>
      </c>
    </row>
    <row r="4314" spans="3:18">
      <c r="C4314" s="29">
        <v>2017</v>
      </c>
      <c r="D4314" s="32" t="s">
        <v>84</v>
      </c>
      <c r="E4314" s="32">
        <f>MONTH(FACTURACION[[#This Row],[MES]]&amp;1)</f>
        <v>5</v>
      </c>
      <c r="F4314" s="223">
        <f>DATE(FACTURACION[[#This Row],[AÑO]],FACTURACION[[#This Row],[Mes numero]],1)</f>
        <v>42856</v>
      </c>
      <c r="G4314" s="161">
        <v>12872</v>
      </c>
      <c r="H4314" s="20">
        <v>860510723</v>
      </c>
      <c r="I4314" s="26" t="str">
        <f>+VLOOKUP(FACTURACION[[#This Row],[NIT]],TABLACLIENTE,2,FALSE)</f>
        <v>SAENA DE COLOMBIA S.A.</v>
      </c>
      <c r="J4314" s="26" t="s">
        <v>977</v>
      </c>
      <c r="K4314" s="12" t="str">
        <f>+VLOOKUP(FACTURACION[[#This Row],[REFERENCIA]],CODINV,2,FALSE)</f>
        <v>REG. 1813C C: 3/4" R: 6-15" O: 3/16</v>
      </c>
      <c r="L4314" s="12" t="str">
        <f>IF(VLOOKUP(FACTURACION[[#This Row],[REFERENCIA]],CODINV,3,FALSE)=0,"",VLOOKUP(FACTURACION[[#This Row],[REFERENCIA]],CODINV,3,FALSE))</f>
        <v/>
      </c>
      <c r="M4314" s="12" t="str">
        <f>+VLOOKUP(FACTURACION[[#This Row],[REFERENCIA]],CODINV,4,FALSE)</f>
        <v>REGULADORES</v>
      </c>
      <c r="N4314" s="12" t="str">
        <f>+VLOOKUP(FACTURACION[[#This Row],[REFERENCIA]],CODINV,5,FALSE)</f>
        <v>HONEYWELL</v>
      </c>
      <c r="O4314" s="3">
        <v>4</v>
      </c>
      <c r="P4314" s="31">
        <v>170000</v>
      </c>
      <c r="Q4314" s="24">
        <f>+FACTURACION[[#This Row],[CANTIDAD]]*FACTURACION[[#This Row],[VR UNITARIO]]/1000</f>
        <v>680</v>
      </c>
      <c r="R4314" s="3" t="str">
        <f>+VLOOKUP(FACTURACION[[#This Row],[NIT]],TABLACLIENTE,5,FALSE)</f>
        <v>BOGOTÁ D.C.</v>
      </c>
    </row>
    <row r="4315" spans="3:18">
      <c r="C4315" s="29">
        <v>2017</v>
      </c>
      <c r="D4315" s="32" t="s">
        <v>84</v>
      </c>
      <c r="E4315" s="32">
        <f>MONTH(FACTURACION[[#This Row],[MES]]&amp;1)</f>
        <v>5</v>
      </c>
      <c r="F4315" s="223">
        <f>DATE(FACTURACION[[#This Row],[AÑO]],FACTURACION[[#This Row],[Mes numero]],1)</f>
        <v>42856</v>
      </c>
      <c r="G4315" s="161">
        <v>12839</v>
      </c>
      <c r="H4315" s="25">
        <v>891101577</v>
      </c>
      <c r="I4315" s="3" t="str">
        <f>+VLOOKUP(FACTURACION[[#This Row],[NIT]],TABLACLIENTE,2,FALSE)</f>
        <v>ALCANOS DE COLOMBIA S.A. E.S.P</v>
      </c>
      <c r="J4315" s="26" t="s">
        <v>5</v>
      </c>
      <c r="K4315" s="12" t="str">
        <f>+VLOOKUP(FACTURACION[[#This Row],[REFERENCIA]],CODINV,2,FALSE)</f>
        <v>REG. 1800 CPB2 1 1-4· O: 5/16" R: STD</v>
      </c>
      <c r="L4315" s="12" t="str">
        <f>IF(VLOOKUP(FACTURACION[[#This Row],[REFERENCIA]],CODINV,3,FALSE)=0,"",VLOOKUP(FACTURACION[[#This Row],[REFERENCIA]],CODINV,3,FALSE))</f>
        <v/>
      </c>
      <c r="M4315" s="12" t="str">
        <f>+VLOOKUP(FACTURACION[[#This Row],[REFERENCIA]],CODINV,4,FALSE)</f>
        <v>REGULADORES</v>
      </c>
      <c r="N4315" s="12" t="str">
        <f>+VLOOKUP(FACTURACION[[#This Row],[REFERENCIA]],CODINV,5,FALSE)</f>
        <v>HONEYWELL</v>
      </c>
      <c r="O4315" s="3">
        <v>10</v>
      </c>
      <c r="P4315" s="31">
        <v>680000</v>
      </c>
      <c r="Q4315" s="24">
        <f>+FACTURACION[[#This Row],[CANTIDAD]]*FACTURACION[[#This Row],[VR UNITARIO]]/1000</f>
        <v>6800</v>
      </c>
      <c r="R4315" s="3" t="str">
        <f>+VLOOKUP(FACTURACION[[#This Row],[NIT]],TABLACLIENTE,5,FALSE)</f>
        <v>NEIVA</v>
      </c>
    </row>
    <row r="4316" spans="3:18">
      <c r="C4316" s="29">
        <v>2017</v>
      </c>
      <c r="D4316" s="32" t="s">
        <v>84</v>
      </c>
      <c r="E4316" s="32">
        <f>MONTH(FACTURACION[[#This Row],[MES]]&amp;1)</f>
        <v>5</v>
      </c>
      <c r="F4316" s="223">
        <f>DATE(FACTURACION[[#This Row],[AÑO]],FACTURACION[[#This Row],[Mes numero]],1)</f>
        <v>42856</v>
      </c>
      <c r="G4316" s="161">
        <v>12869</v>
      </c>
      <c r="H4316" s="20">
        <v>890101691</v>
      </c>
      <c r="I4316" s="26" t="str">
        <f>+VLOOKUP(FACTURACION[[#This Row],[NIT]],TABLACLIENTE,2,FALSE)</f>
        <v>GASES DEL CARIBE S.A.E.S.P. (GASCARIBE S.A E.S.P.)</v>
      </c>
      <c r="J4316" s="26" t="s">
        <v>906</v>
      </c>
      <c r="K4316" s="12" t="str">
        <f>+VLOOKUP(FACTURACION[[#This Row],[REFERENCIA]],CODINV,2,FALSE)</f>
        <v>REG. 1883 CPB2 C: 1 1/4" O: 3/8 R:STD</v>
      </c>
      <c r="L4316" s="12" t="str">
        <f>IF(VLOOKUP(FACTURACION[[#This Row],[REFERENCIA]],CODINV,3,FALSE)=0,"",VLOOKUP(FACTURACION[[#This Row],[REFERENCIA]],CODINV,3,FALSE))</f>
        <v/>
      </c>
      <c r="M4316" s="12" t="str">
        <f>+VLOOKUP(FACTURACION[[#This Row],[REFERENCIA]],CODINV,4,FALSE)</f>
        <v>REGULADORES</v>
      </c>
      <c r="N4316" s="12" t="str">
        <f>+VLOOKUP(FACTURACION[[#This Row],[REFERENCIA]],CODINV,5,FALSE)</f>
        <v>HONEYWELL</v>
      </c>
      <c r="O4316" s="3">
        <v>4</v>
      </c>
      <c r="P4316" s="31">
        <v>1119746</v>
      </c>
      <c r="Q4316" s="24">
        <f>+FACTURACION[[#This Row],[CANTIDAD]]*FACTURACION[[#This Row],[VR UNITARIO]]/1000</f>
        <v>4478.9840000000004</v>
      </c>
      <c r="R4316" s="3" t="str">
        <f>+VLOOKUP(FACTURACION[[#This Row],[NIT]],TABLACLIENTE,5,FALSE)</f>
        <v>BARRANQUILLA</v>
      </c>
    </row>
    <row r="4317" spans="3:18">
      <c r="C4317" s="29">
        <v>2017</v>
      </c>
      <c r="D4317" s="32" t="s">
        <v>84</v>
      </c>
      <c r="E4317" s="32">
        <f>MONTH(FACTURACION[[#This Row],[MES]]&amp;1)</f>
        <v>5</v>
      </c>
      <c r="F4317" s="223">
        <f>DATE(FACTURACION[[#This Row],[AÑO]],FACTURACION[[#This Row],[Mes numero]],1)</f>
        <v>42856</v>
      </c>
      <c r="G4317" s="161">
        <v>12821</v>
      </c>
      <c r="H4317" s="20">
        <v>860003981</v>
      </c>
      <c r="I4317" s="26" t="str">
        <f>+VLOOKUP(FACTURACION[[#This Row],[NIT]],TABLACLIENTE,2,FALSE)</f>
        <v>COLMAQUINAS S.A.</v>
      </c>
      <c r="J4317" s="26" t="s">
        <v>907</v>
      </c>
      <c r="K4317" s="12" t="str">
        <f>+VLOOKUP(FACTURACION[[#This Row],[REFERENCIA]],CODINV,2,FALSE)</f>
        <v>REG. 1813B C: 2" R: 14.5 -28" O: 5/8</v>
      </c>
      <c r="L4317" s="12" t="str">
        <f>IF(VLOOKUP(FACTURACION[[#This Row],[REFERENCIA]],CODINV,3,FALSE)=0,"",VLOOKUP(FACTURACION[[#This Row],[REFERENCIA]],CODINV,3,FALSE))</f>
        <v/>
      </c>
      <c r="M4317" s="12" t="str">
        <f>+VLOOKUP(FACTURACION[[#This Row],[REFERENCIA]],CODINV,4,FALSE)</f>
        <v>REGULADORES</v>
      </c>
      <c r="N4317" s="12" t="str">
        <f>+VLOOKUP(FACTURACION[[#This Row],[REFERENCIA]],CODINV,5,FALSE)</f>
        <v>HONEYWELL</v>
      </c>
      <c r="O4317" s="3">
        <v>1</v>
      </c>
      <c r="P4317" s="31">
        <v>2020000</v>
      </c>
      <c r="Q4317" s="24">
        <f>+FACTURACION[[#This Row],[CANTIDAD]]*FACTURACION[[#This Row],[VR UNITARIO]]/1000</f>
        <v>2020</v>
      </c>
      <c r="R4317" s="3" t="str">
        <f>+VLOOKUP(FACTURACION[[#This Row],[NIT]],TABLACLIENTE,5,FALSE)</f>
        <v>BOGOTÁ D.C.</v>
      </c>
    </row>
    <row r="4318" spans="3:18">
      <c r="C4318" s="29">
        <v>2017</v>
      </c>
      <c r="D4318" s="32" t="s">
        <v>84</v>
      </c>
      <c r="E4318" s="32">
        <f>MONTH(FACTURACION[[#This Row],[MES]]&amp;1)</f>
        <v>5</v>
      </c>
      <c r="F4318" s="223">
        <f>DATE(FACTURACION[[#This Row],[AÑO]],FACTURACION[[#This Row],[Mes numero]],1)</f>
        <v>42856</v>
      </c>
      <c r="G4318" s="161">
        <v>12882</v>
      </c>
      <c r="H4318" s="20">
        <v>830139893</v>
      </c>
      <c r="I4318" s="26" t="str">
        <f>+VLOOKUP(FACTURACION[[#This Row],[NIT]],TABLACLIENTE,2,FALSE)</f>
        <v>IMPORTSOLUCIONES S A S</v>
      </c>
      <c r="J4318" s="26" t="s">
        <v>907</v>
      </c>
      <c r="K4318" s="12" t="str">
        <f>+VLOOKUP(FACTURACION[[#This Row],[REFERENCIA]],CODINV,2,FALSE)</f>
        <v>REG. 1813B C: 2" R: 14.5 -28" O: 5/8</v>
      </c>
      <c r="L4318" s="12" t="str">
        <f>IF(VLOOKUP(FACTURACION[[#This Row],[REFERENCIA]],CODINV,3,FALSE)=0,"",VLOOKUP(FACTURACION[[#This Row],[REFERENCIA]],CODINV,3,FALSE))</f>
        <v/>
      </c>
      <c r="M4318" s="12" t="str">
        <f>+VLOOKUP(FACTURACION[[#This Row],[REFERENCIA]],CODINV,4,FALSE)</f>
        <v>REGULADORES</v>
      </c>
      <c r="N4318" s="12" t="str">
        <f>+VLOOKUP(FACTURACION[[#This Row],[REFERENCIA]],CODINV,5,FALSE)</f>
        <v>HONEYWELL</v>
      </c>
      <c r="O4318" s="3">
        <v>1</v>
      </c>
      <c r="P4318" s="31">
        <v>2096395</v>
      </c>
      <c r="Q4318" s="24">
        <f>+FACTURACION[[#This Row],[CANTIDAD]]*FACTURACION[[#This Row],[VR UNITARIO]]/1000</f>
        <v>2096.395</v>
      </c>
      <c r="R4318" s="3" t="str">
        <f>+VLOOKUP(FACTURACION[[#This Row],[NIT]],TABLACLIENTE,5,FALSE)</f>
        <v>BOGOTÁ D.C.</v>
      </c>
    </row>
    <row r="4319" spans="3:18">
      <c r="C4319" s="29">
        <v>2017</v>
      </c>
      <c r="D4319" s="32" t="s">
        <v>84</v>
      </c>
      <c r="E4319" s="32">
        <f>MONTH(FACTURACION[[#This Row],[MES]]&amp;1)</f>
        <v>5</v>
      </c>
      <c r="F4319" s="223">
        <f>DATE(FACTURACION[[#This Row],[AÑO]],FACTURACION[[#This Row],[Mes numero]],1)</f>
        <v>42856</v>
      </c>
      <c r="G4319" s="161">
        <v>12850</v>
      </c>
      <c r="H4319" s="20">
        <v>860508892</v>
      </c>
      <c r="I4319" s="26" t="str">
        <f>+VLOOKUP(FACTURACION[[#This Row],[NIT]],TABLACLIENTE,2,FALSE)</f>
        <v>COMPAÑIA DE ALMACENAMIENTO DE GAS SOCIEDAD ANONIMA EMPRESA DE SERVICIOS PUBLICOS (ALMAGAS S.A. E.S.P.)</v>
      </c>
      <c r="J4319" s="26" t="s">
        <v>909</v>
      </c>
      <c r="K4319" s="12" t="str">
        <f>+VLOOKUP(FACTURACION[[#This Row],[REFERENCIA]],CODINV,2,FALSE)</f>
        <v>REGULADOR 1804PFM C: 2" O: 7/8 R: 2-30</v>
      </c>
      <c r="L4319" s="12" t="str">
        <f>IF(VLOOKUP(FACTURACION[[#This Row],[REFERENCIA]],CODINV,3,FALSE)=0,"",VLOOKUP(FACTURACION[[#This Row],[REFERENCIA]],CODINV,3,FALSE))</f>
        <v>RMQN2ABF1021A20</v>
      </c>
      <c r="M4319" s="12" t="str">
        <f>+VLOOKUP(FACTURACION[[#This Row],[REFERENCIA]],CODINV,4,FALSE)</f>
        <v>REGULADORES</v>
      </c>
      <c r="N4319" s="12" t="str">
        <f>+VLOOKUP(FACTURACION[[#This Row],[REFERENCIA]],CODINV,5,FALSE)</f>
        <v>HONEYWELL</v>
      </c>
      <c r="O4319" s="3">
        <v>1</v>
      </c>
      <c r="P4319" s="31">
        <v>2680000</v>
      </c>
      <c r="Q4319" s="24">
        <f>+FACTURACION[[#This Row],[CANTIDAD]]*FACTURACION[[#This Row],[VR UNITARIO]]/1000</f>
        <v>2680</v>
      </c>
      <c r="R4319" s="3" t="str">
        <f>+VLOOKUP(FACTURACION[[#This Row],[NIT]],TABLACLIENTE,5,FALSE)</f>
        <v>BOGOTÁ D.C.</v>
      </c>
    </row>
    <row r="4320" spans="3:18">
      <c r="C4320" s="29">
        <v>2017</v>
      </c>
      <c r="D4320" s="32" t="s">
        <v>84</v>
      </c>
      <c r="E4320" s="32">
        <f>MONTH(FACTURACION[[#This Row],[MES]]&amp;1)</f>
        <v>5</v>
      </c>
      <c r="F4320" s="223">
        <f>DATE(FACTURACION[[#This Row],[AÑO]],FACTURACION[[#This Row],[Mes numero]],1)</f>
        <v>42856</v>
      </c>
      <c r="G4320" s="161">
        <v>12865</v>
      </c>
      <c r="H4320" s="20">
        <v>800074033</v>
      </c>
      <c r="I4320" s="26" t="str">
        <f>+VLOOKUP(FACTURACION[[#This Row],[NIT]],TABLACLIENTE,2,FALSE)</f>
        <v>COMPAÑIAS ASOCIADAS DE GAS S.A. E.S.P (ASOGAS SA ESP)</v>
      </c>
      <c r="J4320" s="26" t="s">
        <v>28</v>
      </c>
      <c r="K4320" s="12" t="str">
        <f>+VLOOKUP(FACTURACION[[#This Row],[REFERENCIA]],CODINV,2,FALSE)</f>
        <v>REGULADOR SR 113 3/4 R: 7-12 O:1/4</v>
      </c>
      <c r="L4320" s="12" t="str">
        <f>IF(VLOOKUP(FACTURACION[[#This Row],[REFERENCIA]],CODINV,3,FALSE)=0,"",VLOOKUP(FACTURACION[[#This Row],[REFERENCIA]],CODINV,3,FALSE))</f>
        <v/>
      </c>
      <c r="M4320" s="12" t="str">
        <f>+VLOOKUP(FACTURACION[[#This Row],[REFERENCIA]],CODINV,4,FALSE)</f>
        <v>REGULADORES</v>
      </c>
      <c r="N4320" s="12" t="str">
        <f>+VLOOKUP(FACTURACION[[#This Row],[REFERENCIA]],CODINV,5,FALSE)</f>
        <v>HONEYWELL</v>
      </c>
      <c r="O4320" s="3">
        <v>1</v>
      </c>
      <c r="P4320" s="31">
        <v>135000</v>
      </c>
      <c r="Q4320" s="24">
        <f>+FACTURACION[[#This Row],[CANTIDAD]]*FACTURACION[[#This Row],[VR UNITARIO]]/1000</f>
        <v>135</v>
      </c>
      <c r="R4320" s="3" t="str">
        <f>+VLOOKUP(FACTURACION[[#This Row],[NIT]],TABLACLIENTE,5,FALSE)</f>
        <v>MOSQUERA</v>
      </c>
    </row>
    <row r="4321" spans="3:18">
      <c r="C4321" s="29">
        <v>2017</v>
      </c>
      <c r="D4321" s="32" t="s">
        <v>84</v>
      </c>
      <c r="E4321" s="32">
        <f>MONTH(FACTURACION[[#This Row],[MES]]&amp;1)</f>
        <v>5</v>
      </c>
      <c r="F4321" s="223">
        <f>DATE(FACTURACION[[#This Row],[AÑO]],FACTURACION[[#This Row],[Mes numero]],1)</f>
        <v>42856</v>
      </c>
      <c r="G4321" s="161">
        <v>12840</v>
      </c>
      <c r="H4321" s="20">
        <v>822001073</v>
      </c>
      <c r="I4321" s="26" t="str">
        <f>+VLOOKUP(FACTURACION[[#This Row],[NIT]],TABLACLIENTE,2,FALSE)</f>
        <v>MADIGAS INGENIEROS S.A. E.S.P.</v>
      </c>
      <c r="J4321" s="26" t="s">
        <v>28</v>
      </c>
      <c r="K4321" s="12" t="str">
        <f>+VLOOKUP(FACTURACION[[#This Row],[REFERENCIA]],CODINV,2,FALSE)</f>
        <v>REGULADOR SR 113 3/4 R: 7-12 O:1/4</v>
      </c>
      <c r="L4321" s="12" t="str">
        <f>IF(VLOOKUP(FACTURACION[[#This Row],[REFERENCIA]],CODINV,3,FALSE)=0,"",VLOOKUP(FACTURACION[[#This Row],[REFERENCIA]],CODINV,3,FALSE))</f>
        <v/>
      </c>
      <c r="M4321" s="12" t="str">
        <f>+VLOOKUP(FACTURACION[[#This Row],[REFERENCIA]],CODINV,4,FALSE)</f>
        <v>REGULADORES</v>
      </c>
      <c r="N4321" s="12" t="str">
        <f>+VLOOKUP(FACTURACION[[#This Row],[REFERENCIA]],CODINV,5,FALSE)</f>
        <v>HONEYWELL</v>
      </c>
      <c r="O4321" s="3">
        <v>18</v>
      </c>
      <c r="P4321" s="31">
        <v>125140</v>
      </c>
      <c r="Q4321" s="24">
        <f>+FACTURACION[[#This Row],[CANTIDAD]]*FACTURACION[[#This Row],[VR UNITARIO]]/1000</f>
        <v>2252.52</v>
      </c>
      <c r="R4321" s="3" t="str">
        <f>+VLOOKUP(FACTURACION[[#This Row],[NIT]],TABLACLIENTE,5,FALSE)</f>
        <v>ACACIAS</v>
      </c>
    </row>
    <row r="4322" spans="3:18">
      <c r="C4322" s="29">
        <v>2017</v>
      </c>
      <c r="D4322" s="32" t="s">
        <v>84</v>
      </c>
      <c r="E4322" s="32">
        <f>MONTH(FACTURACION[[#This Row],[MES]]&amp;1)</f>
        <v>5</v>
      </c>
      <c r="F4322" s="223">
        <f>DATE(FACTURACION[[#This Row],[AÑO]],FACTURACION[[#This Row],[Mes numero]],1)</f>
        <v>42856</v>
      </c>
      <c r="G4322" s="161">
        <v>12835</v>
      </c>
      <c r="H4322" s="20">
        <v>860510723</v>
      </c>
      <c r="I4322" s="26" t="str">
        <f>+VLOOKUP(FACTURACION[[#This Row],[NIT]],TABLACLIENTE,2,FALSE)</f>
        <v>SAENA DE COLOMBIA S.A.</v>
      </c>
      <c r="J4322" s="26" t="s">
        <v>28</v>
      </c>
      <c r="K4322" s="12" t="str">
        <f>+VLOOKUP(FACTURACION[[#This Row],[REFERENCIA]],CODINV,2,FALSE)</f>
        <v>REGULADOR SR 113 3/4 R: 7-12 O:1/4</v>
      </c>
      <c r="L4322" s="12" t="str">
        <f>IF(VLOOKUP(FACTURACION[[#This Row],[REFERENCIA]],CODINV,3,FALSE)=0,"",VLOOKUP(FACTURACION[[#This Row],[REFERENCIA]],CODINV,3,FALSE))</f>
        <v/>
      </c>
      <c r="M4322" s="12" t="str">
        <f>+VLOOKUP(FACTURACION[[#This Row],[REFERENCIA]],CODINV,4,FALSE)</f>
        <v>REGULADORES</v>
      </c>
      <c r="N4322" s="12" t="str">
        <f>+VLOOKUP(FACTURACION[[#This Row],[REFERENCIA]],CODINV,5,FALSE)</f>
        <v>HONEYWELL</v>
      </c>
      <c r="O4322" s="3">
        <v>5</v>
      </c>
      <c r="P4322" s="31">
        <v>135000</v>
      </c>
      <c r="Q4322" s="24">
        <f>+FACTURACION[[#This Row],[CANTIDAD]]*FACTURACION[[#This Row],[VR UNITARIO]]/1000</f>
        <v>675</v>
      </c>
      <c r="R4322" s="3" t="str">
        <f>+VLOOKUP(FACTURACION[[#This Row],[NIT]],TABLACLIENTE,5,FALSE)</f>
        <v>BOGOTÁ D.C.</v>
      </c>
    </row>
    <row r="4323" spans="3:18">
      <c r="C4323" s="29">
        <v>2017</v>
      </c>
      <c r="D4323" s="32" t="s">
        <v>84</v>
      </c>
      <c r="E4323" s="32">
        <f>MONTH(FACTURACION[[#This Row],[MES]]&amp;1)</f>
        <v>5</v>
      </c>
      <c r="F4323" s="223">
        <f>DATE(FACTURACION[[#This Row],[AÑO]],FACTURACION[[#This Row],[Mes numero]],1)</f>
        <v>42856</v>
      </c>
      <c r="G4323" s="161">
        <v>12879</v>
      </c>
      <c r="H4323" s="20">
        <v>806012216</v>
      </c>
      <c r="I4323" s="26" t="str">
        <f>+VLOOKUP(FACTURACION[[#This Row],[NIT]],TABLACLIENTE,2,FALSE)</f>
        <v>MULTISERVICIOS OSORIO SAS</v>
      </c>
      <c r="J4323" s="26" t="s">
        <v>759</v>
      </c>
      <c r="K4323" s="12" t="str">
        <f>+VLOOKUP(FACTURACION[[#This Row],[REFERENCIA]],CODINV,2,FALSE)</f>
        <v>REGULADOR SR 113 3/4 R:13-16 WC OR 1/4</v>
      </c>
      <c r="L4323" s="12" t="str">
        <f>IF(VLOOKUP(FACTURACION[[#This Row],[REFERENCIA]],CODINV,3,FALSE)=0,"",VLOOKUP(FACTURACION[[#This Row],[REFERENCIA]],CODINV,3,FALSE))</f>
        <v/>
      </c>
      <c r="M4323" s="12" t="str">
        <f>+VLOOKUP(FACTURACION[[#This Row],[REFERENCIA]],CODINV,4,FALSE)</f>
        <v>REGULADORES</v>
      </c>
      <c r="N4323" s="12" t="str">
        <f>+VLOOKUP(FACTURACION[[#This Row],[REFERENCIA]],CODINV,5,FALSE)</f>
        <v>HONEYWELL</v>
      </c>
      <c r="O4323" s="3">
        <v>4</v>
      </c>
      <c r="P4323" s="31">
        <v>140000</v>
      </c>
      <c r="Q4323" s="24">
        <f>+FACTURACION[[#This Row],[CANTIDAD]]*FACTURACION[[#This Row],[VR UNITARIO]]/1000</f>
        <v>560</v>
      </c>
      <c r="R4323" s="3" t="str">
        <f>+VLOOKUP(FACTURACION[[#This Row],[NIT]],TABLACLIENTE,5,FALSE)</f>
        <v>CARTAGENA</v>
      </c>
    </row>
    <row r="4324" spans="3:18">
      <c r="C4324" s="29">
        <v>2017</v>
      </c>
      <c r="D4324" s="32" t="s">
        <v>84</v>
      </c>
      <c r="E4324" s="32">
        <f>MONTH(FACTURACION[[#This Row],[MES]]&amp;1)</f>
        <v>5</v>
      </c>
      <c r="F4324" s="223">
        <f>DATE(FACTURACION[[#This Row],[AÑO]],FACTURACION[[#This Row],[Mes numero]],1)</f>
        <v>42856</v>
      </c>
      <c r="G4324" s="161">
        <v>12813</v>
      </c>
      <c r="H4324" s="20">
        <v>890400869</v>
      </c>
      <c r="I4324" s="26" t="str">
        <f>+VLOOKUP(FACTURACION[[#This Row],[NIT]],TABLACLIENTE,2,FALSE)</f>
        <v>SURTIDORA DE GAS DEL CARIBE S.A. E.S.P. (SURTIGAS S.A. E.S.P.)</v>
      </c>
      <c r="J4324" s="26" t="s">
        <v>24</v>
      </c>
      <c r="K4324" s="12" t="str">
        <f>+VLOOKUP(FACTURACION[[#This Row],[REFERENCIA]],CODINV,2,FALSE)</f>
        <v>AFV 2" S300 F.O Y CL INS ZSC100</v>
      </c>
      <c r="L4324" s="12" t="str">
        <f>IF(VLOOKUP(FACTURACION[[#This Row],[REFERENCIA]],CODINV,3,FALSE)=0,"",VLOOKUP(FACTURACION[[#This Row],[REFERENCIA]],CODINV,3,FALSE))</f>
        <v/>
      </c>
      <c r="M4324" s="12" t="str">
        <f>+VLOOKUP(FACTURACION[[#This Row],[REFERENCIA]],CODINV,4,FALSE)</f>
        <v>REGULADORES</v>
      </c>
      <c r="N4324" s="12" t="str">
        <f>+VLOOKUP(FACTURACION[[#This Row],[REFERENCIA]],CODINV,5,FALSE)</f>
        <v>HONEYWELL</v>
      </c>
      <c r="O4324" s="3">
        <v>6</v>
      </c>
      <c r="P4324" s="31">
        <v>6005000</v>
      </c>
      <c r="Q4324" s="24">
        <f>+FACTURACION[[#This Row],[CANTIDAD]]*FACTURACION[[#This Row],[VR UNITARIO]]/1000</f>
        <v>36030</v>
      </c>
      <c r="R4324" s="3" t="str">
        <f>+VLOOKUP(FACTURACION[[#This Row],[NIT]],TABLACLIENTE,5,FALSE)</f>
        <v>CARTAGENA</v>
      </c>
    </row>
    <row r="4325" spans="3:18">
      <c r="C4325" s="29">
        <v>2017</v>
      </c>
      <c r="D4325" s="32" t="s">
        <v>84</v>
      </c>
      <c r="E4325" s="32">
        <f>MONTH(FACTURACION[[#This Row],[MES]]&amp;1)</f>
        <v>5</v>
      </c>
      <c r="F4325" s="223">
        <f>DATE(FACTURACION[[#This Row],[AÑO]],FACTURACION[[#This Row],[Mes numero]],1)</f>
        <v>42856</v>
      </c>
      <c r="G4325" s="161">
        <v>12837</v>
      </c>
      <c r="H4325" s="20">
        <v>890105526</v>
      </c>
      <c r="I4325" s="26" t="str">
        <f>+VLOOKUP(FACTURACION[[#This Row],[NIT]],TABLACLIENTE,2,FALSE)</f>
        <v>PROMIGAS S.A. E.S.P.</v>
      </c>
      <c r="J4325" s="26" t="s">
        <v>1014</v>
      </c>
      <c r="K4325" s="12" t="str">
        <f>+VLOOKUP(FACTURACION[[#This Row],[REFERENCIA]],CODINV,2,FALSE)</f>
        <v>AFV 2" S600 FO Y CL INS ZSC100</v>
      </c>
      <c r="L4325" s="12" t="str">
        <f>IF(VLOOKUP(FACTURACION[[#This Row],[REFERENCIA]],CODINV,3,FALSE)=0,"",VLOOKUP(FACTURACION[[#This Row],[REFERENCIA]],CODINV,3,FALSE))</f>
        <v/>
      </c>
      <c r="M4325" s="12" t="str">
        <f>+VLOOKUP(FACTURACION[[#This Row],[REFERENCIA]],CODINV,4,FALSE)</f>
        <v>REGULADORES</v>
      </c>
      <c r="N4325" s="12" t="str">
        <f>+VLOOKUP(FACTURACION[[#This Row],[REFERENCIA]],CODINV,5,FALSE)</f>
        <v>HONEYWELL</v>
      </c>
      <c r="O4325" s="3">
        <v>2</v>
      </c>
      <c r="P4325" s="31">
        <v>8248373</v>
      </c>
      <c r="Q4325" s="24">
        <f>+FACTURACION[[#This Row],[CANTIDAD]]*FACTURACION[[#This Row],[VR UNITARIO]]/1000</f>
        <v>16496.745999999999</v>
      </c>
      <c r="R4325" s="3" t="str">
        <f>+VLOOKUP(FACTURACION[[#This Row],[NIT]],TABLACLIENTE,5,FALSE)</f>
        <v>BARRANQUILLA</v>
      </c>
    </row>
    <row r="4326" spans="3:18">
      <c r="C4326" s="29">
        <v>2017</v>
      </c>
      <c r="D4326" s="32" t="s">
        <v>84</v>
      </c>
      <c r="E4326" s="32">
        <f>MONTH(FACTURACION[[#This Row],[MES]]&amp;1)</f>
        <v>5</v>
      </c>
      <c r="F4326" s="223">
        <f>DATE(FACTURACION[[#This Row],[AÑO]],FACTURACION[[#This Row],[Mes numero]],1)</f>
        <v>42856</v>
      </c>
      <c r="G4326" s="161">
        <v>12845</v>
      </c>
      <c r="H4326" s="20">
        <v>860029995</v>
      </c>
      <c r="I4326" s="26" t="str">
        <f>+VLOOKUP(FACTURACION[[#This Row],[NIT]],TABLACLIENTE,2,FALSE)</f>
        <v>ACERIAS PAZ DEL RIO S.A.</v>
      </c>
      <c r="J4326" s="26" t="s">
        <v>1015</v>
      </c>
      <c r="K4326" s="12" t="str">
        <f>+VLOOKUP(FACTURACION[[#This Row],[REFERENCIA]],CODINV,2,FALSE)</f>
        <v>AFV 3" S300 FO Y CL INS ZSC100</v>
      </c>
      <c r="L4326" s="12" t="str">
        <f>IF(VLOOKUP(FACTURACION[[#This Row],[REFERENCIA]],CODINV,3,FALSE)=0,"",VLOOKUP(FACTURACION[[#This Row],[REFERENCIA]],CODINV,3,FALSE))</f>
        <v/>
      </c>
      <c r="M4326" s="12" t="str">
        <f>+VLOOKUP(FACTURACION[[#This Row],[REFERENCIA]],CODINV,4,FALSE)</f>
        <v>REGULADORES</v>
      </c>
      <c r="N4326" s="12" t="str">
        <f>+VLOOKUP(FACTURACION[[#This Row],[REFERENCIA]],CODINV,5,FALSE)</f>
        <v>HONEYWELL</v>
      </c>
      <c r="O4326" s="3">
        <v>2</v>
      </c>
      <c r="P4326" s="31">
        <v>8180000</v>
      </c>
      <c r="Q4326" s="24">
        <f>+FACTURACION[[#This Row],[CANTIDAD]]*FACTURACION[[#This Row],[VR UNITARIO]]/1000</f>
        <v>16360</v>
      </c>
      <c r="R4326" s="3" t="str">
        <f>+VLOOKUP(FACTURACION[[#This Row],[NIT]],TABLACLIENTE,5,FALSE)</f>
        <v>NOBSA</v>
      </c>
    </row>
    <row r="4327" spans="3:18">
      <c r="C4327" s="29">
        <v>2017</v>
      </c>
      <c r="D4327" s="32" t="s">
        <v>84</v>
      </c>
      <c r="E4327" s="32">
        <f>MONTH(FACTURACION[[#This Row],[MES]]&amp;1)</f>
        <v>5</v>
      </c>
      <c r="F4327" s="223">
        <f>DATE(FACTURACION[[#This Row],[AÑO]],FACTURACION[[#This Row],[Mes numero]],1)</f>
        <v>42856</v>
      </c>
      <c r="G4327" s="161">
        <v>12851</v>
      </c>
      <c r="H4327" s="20">
        <v>890101691</v>
      </c>
      <c r="I4327" s="26" t="str">
        <f>+VLOOKUP(FACTURACION[[#This Row],[NIT]],TABLACLIENTE,2,FALSE)</f>
        <v>GASES DEL CARIBE S.A.E.S.P. (GASCARIBE S.A E.S.P.)</v>
      </c>
      <c r="J4327" s="26" t="s">
        <v>714</v>
      </c>
      <c r="K4327" s="12" t="str">
        <f>+VLOOKUP(FACTURACION[[#This Row],[REFERENCIA]],CODINV,2,FALSE)</f>
        <v>PILOTO ZSC 100</v>
      </c>
      <c r="L4327" s="12" t="str">
        <f>IF(VLOOKUP(FACTURACION[[#This Row],[REFERENCIA]],CODINV,3,FALSE)=0,"",VLOOKUP(FACTURACION[[#This Row],[REFERENCIA]],CODINV,3,FALSE))</f>
        <v>RRAC102A1A1A1</v>
      </c>
      <c r="M4327" s="12" t="str">
        <f>+VLOOKUP(FACTURACION[[#This Row],[REFERENCIA]],CODINV,4,FALSE)</f>
        <v>REGULADORES</v>
      </c>
      <c r="N4327" s="12" t="str">
        <f>+VLOOKUP(FACTURACION[[#This Row],[REFERENCIA]],CODINV,5,FALSE)</f>
        <v>HONEYWELL</v>
      </c>
      <c r="O4327" s="3">
        <v>7</v>
      </c>
      <c r="P4327" s="31">
        <v>1828597</v>
      </c>
      <c r="Q4327" s="24">
        <f>+FACTURACION[[#This Row],[CANTIDAD]]*FACTURACION[[#This Row],[VR UNITARIO]]/1000</f>
        <v>12800.179</v>
      </c>
      <c r="R4327" s="3" t="str">
        <f>+VLOOKUP(FACTURACION[[#This Row],[NIT]],TABLACLIENTE,5,FALSE)</f>
        <v>BARRANQUILLA</v>
      </c>
    </row>
    <row r="4328" spans="3:18">
      <c r="C4328" s="29">
        <v>2017</v>
      </c>
      <c r="D4328" s="32" t="s">
        <v>84</v>
      </c>
      <c r="E4328" s="32">
        <f>MONTH(FACTURACION[[#This Row],[MES]]&amp;1)</f>
        <v>5</v>
      </c>
      <c r="F4328" s="223">
        <f>DATE(FACTURACION[[#This Row],[AÑO]],FACTURACION[[#This Row],[Mes numero]],1)</f>
        <v>42856</v>
      </c>
      <c r="G4328" s="161">
        <v>12841</v>
      </c>
      <c r="H4328" s="20">
        <v>860508892</v>
      </c>
      <c r="I4328" s="26" t="str">
        <f>+VLOOKUP(FACTURACION[[#This Row],[NIT]],TABLACLIENTE,2,FALSE)</f>
        <v>COMPAÑIA DE ALMACENAMIENTO DE GAS SOCIEDAD ANONIMA EMPRESA DE SERVICIOS PUBLICOS (ALMAGAS S.A. E.S.P.)</v>
      </c>
      <c r="J4328" s="26" t="s">
        <v>613</v>
      </c>
      <c r="K4328" s="12" t="str">
        <f>+VLOOKUP(FACTURACION[[#This Row],[REFERENCIA]],CODINV,2,FALSE)</f>
        <v>ORIFICIO 3/8 "</v>
      </c>
      <c r="L4328" s="12" t="str">
        <f>IF(VLOOKUP(FACTURACION[[#This Row],[REFERENCIA]],CODINV,3,FALSE)=0,"",VLOOKUP(FACTURACION[[#This Row],[REFERENCIA]],CODINV,3,FALSE))</f>
        <v>72983P011</v>
      </c>
      <c r="M4328" s="12" t="str">
        <f>+VLOOKUP(FACTURACION[[#This Row],[REFERENCIA]],CODINV,4,FALSE)</f>
        <v>REPUESTOS Y ACCESORIOS</v>
      </c>
      <c r="N4328" s="12" t="str">
        <f>+VLOOKUP(FACTURACION[[#This Row],[REFERENCIA]],CODINV,5,FALSE)</f>
        <v>HONEYWELL</v>
      </c>
      <c r="O4328" s="3">
        <v>1</v>
      </c>
      <c r="P4328" s="31">
        <v>45000</v>
      </c>
      <c r="Q4328" s="24">
        <f>+FACTURACION[[#This Row],[CANTIDAD]]*FACTURACION[[#This Row],[VR UNITARIO]]/1000</f>
        <v>45</v>
      </c>
      <c r="R4328" s="3" t="str">
        <f>+VLOOKUP(FACTURACION[[#This Row],[NIT]],TABLACLIENTE,5,FALSE)</f>
        <v>BOGOTÁ D.C.</v>
      </c>
    </row>
    <row r="4329" spans="3:18">
      <c r="C4329" s="29">
        <v>2017</v>
      </c>
      <c r="D4329" s="32" t="s">
        <v>84</v>
      </c>
      <c r="E4329" s="32">
        <f>MONTH(FACTURACION[[#This Row],[MES]]&amp;1)</f>
        <v>5</v>
      </c>
      <c r="F4329" s="223">
        <f>DATE(FACTURACION[[#This Row],[AÑO]],FACTURACION[[#This Row],[Mes numero]],1)</f>
        <v>42856</v>
      </c>
      <c r="G4329" s="161">
        <v>12836</v>
      </c>
      <c r="H4329" s="20">
        <v>800007813</v>
      </c>
      <c r="I4329" s="26" t="str">
        <f>+VLOOKUP(FACTURACION[[#This Row],[NIT]],TABLACLIENTE,2,FALSE)</f>
        <v>VANTI S.A. E.S.P (VANTI)</v>
      </c>
      <c r="J4329" s="26" t="s">
        <v>180</v>
      </c>
      <c r="K4329" s="12" t="str">
        <f>+VLOOKUP(FACTURACION[[#This Row],[REFERENCIA]],CODINV,2,FALSE)</f>
        <v>O-RING, 0.38OD x.25ID BUNA 70</v>
      </c>
      <c r="L4329" s="12" t="str">
        <f>IF(VLOOKUP(FACTURACION[[#This Row],[REFERENCIA]],CODINV,3,FALSE)=0,"",VLOOKUP(FACTURACION[[#This Row],[REFERENCIA]],CODINV,3,FALSE))</f>
        <v>42710P146</v>
      </c>
      <c r="M4329" s="12" t="str">
        <f>+VLOOKUP(FACTURACION[[#This Row],[REFERENCIA]],CODINV,4,FALSE)</f>
        <v>REPUESTOS Y ACCESORIOS</v>
      </c>
      <c r="N4329" s="12" t="str">
        <f>+VLOOKUP(FACTURACION[[#This Row],[REFERENCIA]],CODINV,5,FALSE)</f>
        <v>HONEYWELL</v>
      </c>
      <c r="O4329" s="3">
        <v>50</v>
      </c>
      <c r="P4329" s="31">
        <v>3857</v>
      </c>
      <c r="Q4329" s="24">
        <f>+FACTURACION[[#This Row],[CANTIDAD]]*FACTURACION[[#This Row],[VR UNITARIO]]/1000</f>
        <v>192.85</v>
      </c>
      <c r="R4329" s="3" t="str">
        <f>+VLOOKUP(FACTURACION[[#This Row],[NIT]],TABLACLIENTE,5,FALSE)</f>
        <v>BOGOTÁ D.C.</v>
      </c>
    </row>
    <row r="4330" spans="3:18">
      <c r="C4330" s="29">
        <v>2017</v>
      </c>
      <c r="D4330" s="32" t="s">
        <v>84</v>
      </c>
      <c r="E4330" s="32">
        <f>MONTH(FACTURACION[[#This Row],[MES]]&amp;1)</f>
        <v>5</v>
      </c>
      <c r="F4330" s="223">
        <f>DATE(FACTURACION[[#This Row],[AÑO]],FACTURACION[[#This Row],[Mes numero]],1)</f>
        <v>42856</v>
      </c>
      <c r="G4330" s="161">
        <v>12841</v>
      </c>
      <c r="H4330" s="20">
        <v>860508892</v>
      </c>
      <c r="I4330" s="26" t="str">
        <f>+VLOOKUP(FACTURACION[[#This Row],[NIT]],TABLACLIENTE,2,FALSE)</f>
        <v>COMPAÑIA DE ALMACENAMIENTO DE GAS SOCIEDAD ANONIMA EMPRESA DE SERVICIOS PUBLICOS (ALMAGAS S.A. E.S.P.)</v>
      </c>
      <c r="J4330" s="26" t="s">
        <v>512</v>
      </c>
      <c r="K4330" s="12" t="str">
        <f>+VLOOKUP(FACTURACION[[#This Row],[REFERENCIA]],CODINV,2,FALSE)</f>
        <v>DIAFRAGMA 2002 X 1 1/2</v>
      </c>
      <c r="L4330" s="12" t="str">
        <f>IF(VLOOKUP(FACTURACION[[#This Row],[REFERENCIA]],CODINV,3,FALSE)=0,"",VLOOKUP(FACTURACION[[#This Row],[REFERENCIA]],CODINV,3,FALSE))</f>
        <v>70014P175</v>
      </c>
      <c r="M4330" s="12" t="str">
        <f>+VLOOKUP(FACTURACION[[#This Row],[REFERENCIA]],CODINV,4,FALSE)</f>
        <v>REPUESTOS Y ACCESORIOS</v>
      </c>
      <c r="N4330" s="12" t="str">
        <f>+VLOOKUP(FACTURACION[[#This Row],[REFERENCIA]],CODINV,5,FALSE)</f>
        <v>HONEYWELL</v>
      </c>
      <c r="O4330" s="3">
        <v>1</v>
      </c>
      <c r="P4330" s="31">
        <v>105000</v>
      </c>
      <c r="Q4330" s="24">
        <f>+FACTURACION[[#This Row],[CANTIDAD]]*FACTURACION[[#This Row],[VR UNITARIO]]/1000</f>
        <v>105</v>
      </c>
      <c r="R4330" s="3" t="str">
        <f>+VLOOKUP(FACTURACION[[#This Row],[NIT]],TABLACLIENTE,5,FALSE)</f>
        <v>BOGOTÁ D.C.</v>
      </c>
    </row>
    <row r="4331" spans="3:18">
      <c r="C4331" s="29">
        <v>2017</v>
      </c>
      <c r="D4331" s="32" t="s">
        <v>84</v>
      </c>
      <c r="E4331" s="32">
        <f>MONTH(FACTURACION[[#This Row],[MES]]&amp;1)</f>
        <v>5</v>
      </c>
      <c r="F4331" s="223">
        <f>DATE(FACTURACION[[#This Row],[AÑO]],FACTURACION[[#This Row],[Mes numero]],1)</f>
        <v>42856</v>
      </c>
      <c r="G4331" s="161">
        <v>12836</v>
      </c>
      <c r="H4331" s="20">
        <v>800007813</v>
      </c>
      <c r="I4331" s="26" t="str">
        <f>+VLOOKUP(FACTURACION[[#This Row],[NIT]],TABLACLIENTE,2,FALSE)</f>
        <v>VANTI S.A. E.S.P (VANTI)</v>
      </c>
      <c r="J4331" s="26" t="s">
        <v>151</v>
      </c>
      <c r="K4331" s="12" t="str">
        <f>+VLOOKUP(FACTURACION[[#This Row],[REFERENCIA]],CODINV,2,FALSE)</f>
        <v>DIAFRAGMA BUNA Z-138</v>
      </c>
      <c r="L4331" s="12" t="str">
        <f>IF(VLOOKUP(FACTURACION[[#This Row],[REFERENCIA]],CODINV,3,FALSE)=0,"",VLOOKUP(FACTURACION[[#This Row],[REFERENCIA]],CODINV,3,FALSE))</f>
        <v>70170P028</v>
      </c>
      <c r="M4331" s="12" t="str">
        <f>+VLOOKUP(FACTURACION[[#This Row],[REFERENCIA]],CODINV,4,FALSE)</f>
        <v>REPUESTOS Y ACCESORIOS</v>
      </c>
      <c r="N4331" s="12" t="str">
        <f>+VLOOKUP(FACTURACION[[#This Row],[REFERENCIA]],CODINV,5,FALSE)</f>
        <v>HONEYWELL</v>
      </c>
      <c r="O4331" s="3">
        <v>55</v>
      </c>
      <c r="P4331" s="31">
        <v>21661</v>
      </c>
      <c r="Q4331" s="24">
        <f>+FACTURACION[[#This Row],[CANTIDAD]]*FACTURACION[[#This Row],[VR UNITARIO]]/1000</f>
        <v>1191.355</v>
      </c>
      <c r="R4331" s="3" t="str">
        <f>+VLOOKUP(FACTURACION[[#This Row],[NIT]],TABLACLIENTE,5,FALSE)</f>
        <v>BOGOTÁ D.C.</v>
      </c>
    </row>
    <row r="4332" spans="3:18">
      <c r="C4332" s="29">
        <v>2017</v>
      </c>
      <c r="D4332" s="32" t="s">
        <v>84</v>
      </c>
      <c r="E4332" s="32">
        <f>MONTH(FACTURACION[[#This Row],[MES]]&amp;1)</f>
        <v>5</v>
      </c>
      <c r="F4332" s="223">
        <f>DATE(FACTURACION[[#This Row],[AÑO]],FACTURACION[[#This Row],[Mes numero]],1)</f>
        <v>42856</v>
      </c>
      <c r="G4332" s="161">
        <v>12851</v>
      </c>
      <c r="H4332" s="20">
        <v>890101691</v>
      </c>
      <c r="I4332" s="26" t="str">
        <f>+VLOOKUP(FACTURACION[[#This Row],[NIT]],TABLACLIENTE,2,FALSE)</f>
        <v>GASES DEL CARIBE S.A.E.S.P. (GASCARIBE S.A E.S.P.)</v>
      </c>
      <c r="J4332" s="26" t="s">
        <v>151</v>
      </c>
      <c r="K4332" s="12" t="str">
        <f>+VLOOKUP(FACTURACION[[#This Row],[REFERENCIA]],CODINV,2,FALSE)</f>
        <v>DIAFRAGMA BUNA Z-138</v>
      </c>
      <c r="L4332" s="12" t="str">
        <f>IF(VLOOKUP(FACTURACION[[#This Row],[REFERENCIA]],CODINV,3,FALSE)=0,"",VLOOKUP(FACTURACION[[#This Row],[REFERENCIA]],CODINV,3,FALSE))</f>
        <v>70170P028</v>
      </c>
      <c r="M4332" s="12" t="str">
        <f>+VLOOKUP(FACTURACION[[#This Row],[REFERENCIA]],CODINV,4,FALSE)</f>
        <v>REPUESTOS Y ACCESORIOS</v>
      </c>
      <c r="N4332" s="12" t="str">
        <f>+VLOOKUP(FACTURACION[[#This Row],[REFERENCIA]],CODINV,5,FALSE)</f>
        <v>HONEYWELL</v>
      </c>
      <c r="O4332" s="3">
        <v>2</v>
      </c>
      <c r="P4332" s="31">
        <v>16811</v>
      </c>
      <c r="Q4332" s="24">
        <f>+FACTURACION[[#This Row],[CANTIDAD]]*FACTURACION[[#This Row],[VR UNITARIO]]/1000</f>
        <v>33.622</v>
      </c>
      <c r="R4332" s="3" t="str">
        <f>+VLOOKUP(FACTURACION[[#This Row],[NIT]],TABLACLIENTE,5,FALSE)</f>
        <v>BARRANQUILLA</v>
      </c>
    </row>
    <row r="4333" spans="3:18">
      <c r="C4333" s="29">
        <v>2017</v>
      </c>
      <c r="D4333" s="32" t="s">
        <v>84</v>
      </c>
      <c r="E4333" s="32">
        <f>MONTH(FACTURACION[[#This Row],[MES]]&amp;1)</f>
        <v>5</v>
      </c>
      <c r="F4333" s="223">
        <f>DATE(FACTURACION[[#This Row],[AÑO]],FACTURACION[[#This Row],[Mes numero]],1)</f>
        <v>42856</v>
      </c>
      <c r="G4333" s="161">
        <v>12836</v>
      </c>
      <c r="H4333" s="20">
        <v>800007813</v>
      </c>
      <c r="I4333" s="26" t="str">
        <f>+VLOOKUP(FACTURACION[[#This Row],[NIT]],TABLACLIENTE,2,FALSE)</f>
        <v>VANTI S.A. E.S.P (VANTI)</v>
      </c>
      <c r="J4333" s="26" t="s">
        <v>188</v>
      </c>
      <c r="K4333" s="12" t="str">
        <f>+VLOOKUP(FACTURACION[[#This Row],[REFERENCIA]],CODINV,2,FALSE)</f>
        <v>SEAT DISC BUNA 90</v>
      </c>
      <c r="L4333" s="12" t="str">
        <f>IF(VLOOKUP(FACTURACION[[#This Row],[REFERENCIA]],CODINV,3,FALSE)=0,"",VLOOKUP(FACTURACION[[#This Row],[REFERENCIA]],CODINV,3,FALSE))</f>
        <v>70041P003</v>
      </c>
      <c r="M4333" s="12" t="str">
        <f>+VLOOKUP(FACTURACION[[#This Row],[REFERENCIA]],CODINV,4,FALSE)</f>
        <v>REPUESTOS Y ACCESORIOS</v>
      </c>
      <c r="N4333" s="12" t="str">
        <f>+VLOOKUP(FACTURACION[[#This Row],[REFERENCIA]],CODINV,5,FALSE)</f>
        <v>HONEYWELL</v>
      </c>
      <c r="O4333" s="3">
        <v>60</v>
      </c>
      <c r="P4333" s="31">
        <v>29672</v>
      </c>
      <c r="Q4333" s="24">
        <f>+FACTURACION[[#This Row],[CANTIDAD]]*FACTURACION[[#This Row],[VR UNITARIO]]/1000</f>
        <v>1780.32</v>
      </c>
      <c r="R4333" s="3" t="str">
        <f>+VLOOKUP(FACTURACION[[#This Row],[NIT]],TABLACLIENTE,5,FALSE)</f>
        <v>BOGOTÁ D.C.</v>
      </c>
    </row>
    <row r="4334" spans="3:18">
      <c r="C4334" s="29">
        <v>2017</v>
      </c>
      <c r="D4334" s="32" t="s">
        <v>84</v>
      </c>
      <c r="E4334" s="32">
        <f>MONTH(FACTURACION[[#This Row],[MES]]&amp;1)</f>
        <v>5</v>
      </c>
      <c r="F4334" s="223">
        <f>DATE(FACTURACION[[#This Row],[AÑO]],FACTURACION[[#This Row],[Mes numero]],1)</f>
        <v>42856</v>
      </c>
      <c r="G4334" s="161">
        <v>12851</v>
      </c>
      <c r="H4334" s="20">
        <v>890101691</v>
      </c>
      <c r="I4334" s="26" t="str">
        <f>+VLOOKUP(FACTURACION[[#This Row],[NIT]],TABLACLIENTE,2,FALSE)</f>
        <v>GASES DEL CARIBE S.A.E.S.P. (GASCARIBE S.A E.S.P.)</v>
      </c>
      <c r="J4334" s="26" t="s">
        <v>634</v>
      </c>
      <c r="K4334" s="12" t="str">
        <f>+VLOOKUP(FACTURACION[[#This Row],[REFERENCIA]],CODINV,2,FALSE)</f>
        <v>DIAFRAGMA PILOTO TIPO Z</v>
      </c>
      <c r="L4334" s="12" t="str">
        <f>IF(VLOOKUP(FACTURACION[[#This Row],[REFERENCIA]],CODINV,3,FALSE)=0,"",VLOOKUP(FACTURACION[[#This Row],[REFERENCIA]],CODINV,3,FALSE))</f>
        <v>70170P043</v>
      </c>
      <c r="M4334" s="12" t="str">
        <f>+VLOOKUP(FACTURACION[[#This Row],[REFERENCIA]],CODINV,4,FALSE)</f>
        <v>REPUESTOS Y ACCESORIOS</v>
      </c>
      <c r="N4334" s="12" t="str">
        <f>+VLOOKUP(FACTURACION[[#This Row],[REFERENCIA]],CODINV,5,FALSE)</f>
        <v>HONEYWELL</v>
      </c>
      <c r="O4334" s="3">
        <v>27</v>
      </c>
      <c r="P4334" s="31">
        <v>16811</v>
      </c>
      <c r="Q4334" s="24">
        <f>+FACTURACION[[#This Row],[CANTIDAD]]*FACTURACION[[#This Row],[VR UNITARIO]]/1000</f>
        <v>453.89699999999999</v>
      </c>
      <c r="R4334" s="3" t="str">
        <f>+VLOOKUP(FACTURACION[[#This Row],[NIT]],TABLACLIENTE,5,FALSE)</f>
        <v>BARRANQUILLA</v>
      </c>
    </row>
    <row r="4335" spans="3:18">
      <c r="C4335" s="29">
        <v>2017</v>
      </c>
      <c r="D4335" s="32" t="s">
        <v>84</v>
      </c>
      <c r="E4335" s="32">
        <f>MONTH(FACTURACION[[#This Row],[MES]]&amp;1)</f>
        <v>5</v>
      </c>
      <c r="F4335" s="223">
        <f>DATE(FACTURACION[[#This Row],[AÑO]],FACTURACION[[#This Row],[Mes numero]],1)</f>
        <v>42856</v>
      </c>
      <c r="G4335" s="161">
        <v>12841</v>
      </c>
      <c r="H4335" s="20">
        <v>860508892</v>
      </c>
      <c r="I4335" s="26" t="str">
        <f>+VLOOKUP(FACTURACION[[#This Row],[NIT]],TABLACLIENTE,2,FALSE)</f>
        <v>COMPAÑIA DE ALMACENAMIENTO DE GAS SOCIEDAD ANONIMA EMPRESA DE SERVICIOS PUBLICOS (ALMAGAS S.A. E.S.P.)</v>
      </c>
      <c r="J4335" s="26" t="s">
        <v>514</v>
      </c>
      <c r="K4335" s="12" t="str">
        <f>+VLOOKUP(FACTURACION[[#This Row],[REFERENCIA]],CODINV,2,FALSE)</f>
        <v>SEAT DISC BUNA 70 PHILA</v>
      </c>
      <c r="L4335" s="12" t="str">
        <f>IF(VLOOKUP(FACTURACION[[#This Row],[REFERENCIA]],CODINV,3,FALSE)=0,"",VLOOKUP(FACTURACION[[#This Row],[REFERENCIA]],CODINV,3,FALSE))</f>
        <v>70041P072</v>
      </c>
      <c r="M4335" s="12" t="str">
        <f>+VLOOKUP(FACTURACION[[#This Row],[REFERENCIA]],CODINV,4,FALSE)</f>
        <v>REPUESTOS Y ACCESORIOS</v>
      </c>
      <c r="N4335" s="12" t="str">
        <f>+VLOOKUP(FACTURACION[[#This Row],[REFERENCIA]],CODINV,5,FALSE)</f>
        <v>HONEYWELL</v>
      </c>
      <c r="O4335" s="3">
        <v>1</v>
      </c>
      <c r="P4335" s="31">
        <v>25000</v>
      </c>
      <c r="Q4335" s="24">
        <f>+FACTURACION[[#This Row],[CANTIDAD]]*FACTURACION[[#This Row],[VR UNITARIO]]/1000</f>
        <v>25</v>
      </c>
      <c r="R4335" s="3" t="str">
        <f>+VLOOKUP(FACTURACION[[#This Row],[NIT]],TABLACLIENTE,5,FALSE)</f>
        <v>BOGOTÁ D.C.</v>
      </c>
    </row>
    <row r="4336" spans="3:18">
      <c r="C4336" s="29">
        <v>2017</v>
      </c>
      <c r="D4336" s="32" t="s">
        <v>84</v>
      </c>
      <c r="E4336" s="32">
        <f>MONTH(FACTURACION[[#This Row],[MES]]&amp;1)</f>
        <v>5</v>
      </c>
      <c r="F4336" s="223">
        <f>DATE(FACTURACION[[#This Row],[AÑO]],FACTURACION[[#This Row],[Mes numero]],1)</f>
        <v>42856</v>
      </c>
      <c r="G4336" s="161">
        <v>12836</v>
      </c>
      <c r="H4336" s="20">
        <v>800007813</v>
      </c>
      <c r="I4336" s="26" t="str">
        <f>+VLOOKUP(FACTURACION[[#This Row],[NIT]],TABLACLIENTE,2,FALSE)</f>
        <v>VANTI S.A. E.S.P (VANTI)</v>
      </c>
      <c r="J4336" s="26" t="s">
        <v>61</v>
      </c>
      <c r="K4336" s="12" t="str">
        <f>+VLOOKUP(FACTURACION[[#This Row],[REFERENCIA]],CODINV,2,FALSE)</f>
        <v>MANGA 2" S300 H7</v>
      </c>
      <c r="L4336" s="12" t="str">
        <f>IF(VLOOKUP(FACTURACION[[#This Row],[REFERENCIA]],CODINV,3,FALSE)=0,"",VLOOKUP(FACTURACION[[#This Row],[REFERENCIA]],CODINV,3,FALSE))</f>
        <v>73404P002</v>
      </c>
      <c r="M4336" s="12" t="str">
        <f>+VLOOKUP(FACTURACION[[#This Row],[REFERENCIA]],CODINV,4,FALSE)</f>
        <v>MANGAS</v>
      </c>
      <c r="N4336" s="12" t="str">
        <f>+VLOOKUP(FACTURACION[[#This Row],[REFERENCIA]],CODINV,5,FALSE)</f>
        <v>HONEYWELL</v>
      </c>
      <c r="O4336" s="3">
        <v>12</v>
      </c>
      <c r="P4336" s="31">
        <v>528169</v>
      </c>
      <c r="Q4336" s="24">
        <f>+FACTURACION[[#This Row],[CANTIDAD]]*FACTURACION[[#This Row],[VR UNITARIO]]/1000</f>
        <v>6338.0280000000002</v>
      </c>
      <c r="R4336" s="3" t="str">
        <f>+VLOOKUP(FACTURACION[[#This Row],[NIT]],TABLACLIENTE,5,FALSE)</f>
        <v>BOGOTÁ D.C.</v>
      </c>
    </row>
    <row r="4337" spans="3:18">
      <c r="C4337" s="29">
        <v>2017</v>
      </c>
      <c r="D4337" s="32" t="s">
        <v>84</v>
      </c>
      <c r="E4337" s="32">
        <f>MONTH(FACTURACION[[#This Row],[MES]]&amp;1)</f>
        <v>5</v>
      </c>
      <c r="F4337" s="223">
        <f>DATE(FACTURACION[[#This Row],[AÑO]],FACTURACION[[#This Row],[Mes numero]],1)</f>
        <v>42856</v>
      </c>
      <c r="G4337" s="161">
        <v>12836</v>
      </c>
      <c r="H4337" s="20">
        <v>800007813</v>
      </c>
      <c r="I4337" s="26" t="str">
        <f>+VLOOKUP(FACTURACION[[#This Row],[NIT]],TABLACLIENTE,2,FALSE)</f>
        <v>VANTI S.A. E.S.P (VANTI)</v>
      </c>
      <c r="J4337" s="26" t="s">
        <v>886</v>
      </c>
      <c r="K4337" s="12" t="str">
        <f>+VLOOKUP(FACTURACION[[#This Row],[REFERENCIA]],CODINV,2,FALSE)</f>
        <v>FILTER ASSEMBLY (COMPOSITE)</v>
      </c>
      <c r="L4337" s="12" t="str">
        <f>IF(VLOOKUP(FACTURACION[[#This Row],[REFERENCIA]],CODINV,3,FALSE)=0,"",VLOOKUP(FACTURACION[[#This Row],[REFERENCIA]],CODINV,3,FALSE))</f>
        <v>78480P001</v>
      </c>
      <c r="M4337" s="12" t="str">
        <f>+VLOOKUP(FACTURACION[[#This Row],[REFERENCIA]],CODINV,4,FALSE)</f>
        <v>FILTROS</v>
      </c>
      <c r="N4337" s="12" t="str">
        <f>+VLOOKUP(FACTURACION[[#This Row],[REFERENCIA]],CODINV,5,FALSE)</f>
        <v>HONEYWELL</v>
      </c>
      <c r="O4337" s="3">
        <v>20</v>
      </c>
      <c r="P4337" s="31">
        <v>81006</v>
      </c>
      <c r="Q4337" s="24">
        <f>+FACTURACION[[#This Row],[CANTIDAD]]*FACTURACION[[#This Row],[VR UNITARIO]]/1000</f>
        <v>1620.12</v>
      </c>
      <c r="R4337" s="3" t="str">
        <f>+VLOOKUP(FACTURACION[[#This Row],[NIT]],TABLACLIENTE,5,FALSE)</f>
        <v>BOGOTÁ D.C.</v>
      </c>
    </row>
    <row r="4338" spans="3:18">
      <c r="C4338" s="29">
        <v>2017</v>
      </c>
      <c r="D4338" s="32" t="s">
        <v>84</v>
      </c>
      <c r="E4338" s="32">
        <f>MONTH(FACTURACION[[#This Row],[MES]]&amp;1)</f>
        <v>5</v>
      </c>
      <c r="F4338" s="223">
        <f>DATE(FACTURACION[[#This Row],[AÑO]],FACTURACION[[#This Row],[Mes numero]],1)</f>
        <v>42856</v>
      </c>
      <c r="G4338" s="161">
        <v>12867</v>
      </c>
      <c r="H4338" s="20">
        <v>890208316</v>
      </c>
      <c r="I4338" s="26" t="str">
        <f>+VLOOKUP(FACTURACION[[#This Row],[NIT]],TABLACLIENTE,2,FALSE)</f>
        <v xml:space="preserve">METROGAS DE COLOMBIA S.A. E.S.P.  (METROGAS S.A. E.S.P)
</v>
      </c>
      <c r="J4338" s="26" t="s">
        <v>574</v>
      </c>
      <c r="K4338" s="12" t="str">
        <f>+VLOOKUP(FACTURACION[[#This Row],[REFERENCIA]],CODINV,2,FALSE)</f>
        <v>FILTER ASSEMBY (INSPIRATOR)</v>
      </c>
      <c r="L4338" s="12" t="str">
        <f>IF(VLOOKUP(FACTURACION[[#This Row],[REFERENCIA]],CODINV,3,FALSE)=0,"",VLOOKUP(FACTURACION[[#This Row],[REFERENCIA]],CODINV,3,FALSE))</f>
        <v>74074K001</v>
      </c>
      <c r="M4338" s="12" t="str">
        <f>+VLOOKUP(FACTURACION[[#This Row],[REFERENCIA]],CODINV,4,FALSE)</f>
        <v>FILTROS</v>
      </c>
      <c r="N4338" s="12" t="str">
        <f>+VLOOKUP(FACTURACION[[#This Row],[REFERENCIA]],CODINV,5,FALSE)</f>
        <v>HONEYWELL</v>
      </c>
      <c r="O4338" s="3">
        <v>20</v>
      </c>
      <c r="P4338" s="31">
        <v>75000</v>
      </c>
      <c r="Q4338" s="24">
        <f>+FACTURACION[[#This Row],[CANTIDAD]]*FACTURACION[[#This Row],[VR UNITARIO]]/1000</f>
        <v>1500</v>
      </c>
      <c r="R4338" s="3" t="str">
        <f>+VLOOKUP(FACTURACION[[#This Row],[NIT]],TABLACLIENTE,5,FALSE)</f>
        <v>FLORIDABLANCA</v>
      </c>
    </row>
    <row r="4339" spans="3:18">
      <c r="C4339" s="29">
        <v>2017</v>
      </c>
      <c r="D4339" s="32" t="s">
        <v>84</v>
      </c>
      <c r="E4339" s="32">
        <f>MONTH(FACTURACION[[#This Row],[MES]]&amp;1)</f>
        <v>5</v>
      </c>
      <c r="F4339" s="223">
        <f>DATE(FACTURACION[[#This Row],[AÑO]],FACTURACION[[#This Row],[Mes numero]],1)</f>
        <v>42856</v>
      </c>
      <c r="G4339" s="161">
        <v>12866</v>
      </c>
      <c r="H4339" s="20">
        <v>890101691</v>
      </c>
      <c r="I4339" s="26" t="str">
        <f>+VLOOKUP(FACTURACION[[#This Row],[NIT]],TABLACLIENTE,2,FALSE)</f>
        <v>GASES DEL CARIBE S.A.E.S.P. (GASCARIBE S.A E.S.P.)</v>
      </c>
      <c r="J4339" s="26" t="s">
        <v>562</v>
      </c>
      <c r="K4339" s="12" t="str">
        <f>+VLOOKUP(FACTURACION[[#This Row],[REFERENCIA]],CODINV,2,FALSE)</f>
        <v>FILTER ELEMENT 25 MIC</v>
      </c>
      <c r="L4339" s="12" t="str">
        <f>IF(VLOOKUP(FACTURACION[[#This Row],[REFERENCIA]],CODINV,3,FALSE)=0,"",VLOOKUP(FACTURACION[[#This Row],[REFERENCIA]],CODINV,3,FALSE))</f>
        <v>78155P018</v>
      </c>
      <c r="M4339" s="12" t="str">
        <f>+VLOOKUP(FACTURACION[[#This Row],[REFERENCIA]],CODINV,4,FALSE)</f>
        <v>FILTROS</v>
      </c>
      <c r="N4339" s="12" t="str">
        <f>+VLOOKUP(FACTURACION[[#This Row],[REFERENCIA]],CODINV,5,FALSE)</f>
        <v>HONEYWELL</v>
      </c>
      <c r="O4339" s="3">
        <v>1</v>
      </c>
      <c r="P4339" s="31">
        <v>260000</v>
      </c>
      <c r="Q4339" s="24">
        <f>+FACTURACION[[#This Row],[CANTIDAD]]*FACTURACION[[#This Row],[VR UNITARIO]]/1000</f>
        <v>260</v>
      </c>
      <c r="R4339" s="3" t="str">
        <f>+VLOOKUP(FACTURACION[[#This Row],[NIT]],TABLACLIENTE,5,FALSE)</f>
        <v>BARRANQUILLA</v>
      </c>
    </row>
    <row r="4340" spans="3:18">
      <c r="C4340" s="29">
        <v>2017</v>
      </c>
      <c r="D4340" s="32" t="s">
        <v>84</v>
      </c>
      <c r="E4340" s="32">
        <f>MONTH(FACTURACION[[#This Row],[MES]]&amp;1)</f>
        <v>5</v>
      </c>
      <c r="F4340" s="223">
        <f>DATE(FACTURACION[[#This Row],[AÑO]],FACTURACION[[#This Row],[Mes numero]],1)</f>
        <v>42856</v>
      </c>
      <c r="G4340" s="161">
        <v>12848</v>
      </c>
      <c r="H4340" s="20">
        <v>890500726</v>
      </c>
      <c r="I4340" s="26" t="str">
        <f>+VLOOKUP(FACTURACION[[#This Row],[NIT]],TABLACLIENTE,2,FALSE)</f>
        <v>NORTESANTANDEREANA DE GAS S.A. E.S.P (NORGAS S.A. E.S.P.)</v>
      </c>
      <c r="J4340" s="26" t="s">
        <v>739</v>
      </c>
      <c r="K4340" s="12" t="str">
        <f>+VLOOKUP(FACTURACION[[#This Row],[REFERENCIA]],CODINV,2,FALSE)</f>
        <v>LICENCIA PREMIUM RI 505</v>
      </c>
      <c r="L4340" s="12" t="str">
        <f>IF(VLOOKUP(FACTURACION[[#This Row],[REFERENCIA]],CODINV,3,FALSE)=0,"",VLOOKUP(FACTURACION[[#This Row],[REFERENCIA]],CODINV,3,FALSE))</f>
        <v/>
      </c>
      <c r="M4340" s="12" t="str">
        <f>+VLOOKUP(FACTURACION[[#This Row],[REFERENCIA]],CODINV,4,FALSE)</f>
        <v>REPUESTOS Y ACCESORIOS</v>
      </c>
      <c r="N4340" s="12" t="str">
        <f>+VLOOKUP(FACTURACION[[#This Row],[REFERENCIA]],CODINV,5,FALSE)</f>
        <v>RED SEAL MEASUREMENT</v>
      </c>
      <c r="O4340" s="3">
        <v>1</v>
      </c>
      <c r="P4340" s="31">
        <v>1120753</v>
      </c>
      <c r="Q4340" s="24">
        <f>+FACTURACION[[#This Row],[CANTIDAD]]*FACTURACION[[#This Row],[VR UNITARIO]]/1000</f>
        <v>1120.7529999999999</v>
      </c>
      <c r="R4340" s="3" t="str">
        <f>+VLOOKUP(FACTURACION[[#This Row],[NIT]],TABLACLIENTE,5,FALSE)</f>
        <v>BUCARAMANGA</v>
      </c>
    </row>
    <row r="4341" spans="3:18">
      <c r="C4341" s="29">
        <v>2017</v>
      </c>
      <c r="D4341" s="32" t="s">
        <v>84</v>
      </c>
      <c r="E4341" s="32">
        <f>MONTH(FACTURACION[[#This Row],[MES]]&amp;1)</f>
        <v>5</v>
      </c>
      <c r="F4341" s="223">
        <f>DATE(FACTURACION[[#This Row],[AÑO]],FACTURACION[[#This Row],[Mes numero]],1)</f>
        <v>42856</v>
      </c>
      <c r="G4341" s="161">
        <v>12847</v>
      </c>
      <c r="H4341" s="20">
        <v>890310688</v>
      </c>
      <c r="I4341" s="26" t="str">
        <f>+VLOOKUP(FACTURACION[[#This Row],[NIT]],TABLACLIENTE,2,FALSE)</f>
        <v>COLGAS DE OCCIDENTE S.A. E.S.P.</v>
      </c>
      <c r="J4341" s="26" t="s">
        <v>949</v>
      </c>
      <c r="K4341" s="12" t="str">
        <f>+VLOOKUP(FACTURACION[[#This Row],[REFERENCIA]],CODINV,2,FALSE)</f>
        <v>SISTEMA DE RESPALDO SGCWEB</v>
      </c>
      <c r="L4341" s="12" t="str">
        <f>IF(VLOOKUP(FACTURACION[[#This Row],[REFERENCIA]],CODINV,3,FALSE)=0,"",VLOOKUP(FACTURACION[[#This Row],[REFERENCIA]],CODINV,3,FALSE))</f>
        <v/>
      </c>
      <c r="M4341" s="12" t="str">
        <f>+VLOOKUP(FACTURACION[[#This Row],[REFERENCIA]],CODINV,4,FALSE)</f>
        <v>REPUESTOS Y ACCESORIOS</v>
      </c>
      <c r="N4341" s="12" t="str">
        <f>+VLOOKUP(FACTURACION[[#This Row],[REFERENCIA]],CODINV,5,FALSE)</f>
        <v>PEGASUS</v>
      </c>
      <c r="O4341" s="3">
        <v>1</v>
      </c>
      <c r="P4341" s="31">
        <v>1238727</v>
      </c>
      <c r="Q4341" s="24">
        <f>+FACTURACION[[#This Row],[CANTIDAD]]*FACTURACION[[#This Row],[VR UNITARIO]]/1000</f>
        <v>1238.7270000000001</v>
      </c>
      <c r="R4341" s="3" t="str">
        <f>+VLOOKUP(FACTURACION[[#This Row],[NIT]],TABLACLIENTE,5,FALSE)</f>
        <v>CALI</v>
      </c>
    </row>
    <row r="4342" spans="3:18">
      <c r="C4342" s="29">
        <v>2017</v>
      </c>
      <c r="D4342" s="32" t="s">
        <v>84</v>
      </c>
      <c r="E4342" s="32">
        <f>MONTH(FACTURACION[[#This Row],[MES]]&amp;1)</f>
        <v>5</v>
      </c>
      <c r="F4342" s="223">
        <f>DATE(FACTURACION[[#This Row],[AÑO]],FACTURACION[[#This Row],[Mes numero]],1)</f>
        <v>42856</v>
      </c>
      <c r="G4342" s="161">
        <v>12857</v>
      </c>
      <c r="H4342" s="20">
        <v>890500726</v>
      </c>
      <c r="I4342" s="26" t="str">
        <f>+VLOOKUP(FACTURACION[[#This Row],[NIT]],TABLACLIENTE,2,FALSE)</f>
        <v>NORTESANTANDEREANA DE GAS S.A. E.S.P (NORGAS S.A. E.S.P.)</v>
      </c>
      <c r="J4342" s="26" t="s">
        <v>949</v>
      </c>
      <c r="K4342" s="12" t="str">
        <f>+VLOOKUP(FACTURACION[[#This Row],[REFERENCIA]],CODINV,2,FALSE)</f>
        <v>SISTEMA DE RESPALDO SGCWEB</v>
      </c>
      <c r="L4342" s="12" t="str">
        <f>IF(VLOOKUP(FACTURACION[[#This Row],[REFERENCIA]],CODINV,3,FALSE)=0,"",VLOOKUP(FACTURACION[[#This Row],[REFERENCIA]],CODINV,3,FALSE))</f>
        <v/>
      </c>
      <c r="M4342" s="12" t="str">
        <f>+VLOOKUP(FACTURACION[[#This Row],[REFERENCIA]],CODINV,4,FALSE)</f>
        <v>REPUESTOS Y ACCESORIOS</v>
      </c>
      <c r="N4342" s="12" t="str">
        <f>+VLOOKUP(FACTURACION[[#This Row],[REFERENCIA]],CODINV,5,FALSE)</f>
        <v>PEGASUS</v>
      </c>
      <c r="O4342" s="3">
        <v>1</v>
      </c>
      <c r="P4342" s="31">
        <v>1278386</v>
      </c>
      <c r="Q4342" s="24">
        <f>+FACTURACION[[#This Row],[CANTIDAD]]*FACTURACION[[#This Row],[VR UNITARIO]]/1000</f>
        <v>1278.386</v>
      </c>
      <c r="R4342" s="3" t="str">
        <f>+VLOOKUP(FACTURACION[[#This Row],[NIT]],TABLACLIENTE,5,FALSE)</f>
        <v>BUCARAMANGA</v>
      </c>
    </row>
    <row r="4343" spans="3:18">
      <c r="C4343" s="29">
        <v>2017</v>
      </c>
      <c r="D4343" s="32" t="s">
        <v>84</v>
      </c>
      <c r="E4343" s="32">
        <f>MONTH(FACTURACION[[#This Row],[MES]]&amp;1)</f>
        <v>5</v>
      </c>
      <c r="F4343" s="223">
        <f>DATE(FACTURACION[[#This Row],[AÑO]],FACTURACION[[#This Row],[Mes numero]],1)</f>
        <v>42856</v>
      </c>
      <c r="G4343" s="161">
        <v>12838</v>
      </c>
      <c r="H4343" s="20">
        <v>890200919</v>
      </c>
      <c r="I4343" s="26" t="str">
        <f>+VLOOKUP(FACTURACION[[#This Row],[NIT]],TABLACLIENTE,2,FALSE)</f>
        <v>GAS DE SANTANDER S.A. E.S.P.</v>
      </c>
      <c r="J4343" s="26" t="s">
        <v>119</v>
      </c>
      <c r="K4343" s="12" t="str">
        <f>+VLOOKUP(FACTURACION[[#This Row],[REFERENCIA]],CODINV,2,FALSE)</f>
        <v>CONVERTIDOR RS-422/485 TROYA MASICO</v>
      </c>
      <c r="L4343" s="12" t="str">
        <f>IF(VLOOKUP(FACTURACION[[#This Row],[REFERENCIA]],CODINV,3,FALSE)=0,"",VLOOKUP(FACTURACION[[#This Row],[REFERENCIA]],CODINV,3,FALSE))</f>
        <v>72-022-0049YY</v>
      </c>
      <c r="M4343" s="12" t="str">
        <f>+VLOOKUP(FACTURACION[[#This Row],[REFERENCIA]],CODINV,4,FALSE)</f>
        <v>REPUESTOS Y ACCESORIOS</v>
      </c>
      <c r="N4343" s="12" t="str">
        <f>+VLOOKUP(FACTURACION[[#This Row],[REFERENCIA]],CODINV,5,FALSE)</f>
        <v>RED SEAL MEASUREMENT</v>
      </c>
      <c r="O4343" s="3">
        <v>2</v>
      </c>
      <c r="P4343" s="31">
        <v>678350</v>
      </c>
      <c r="Q4343" s="24">
        <f>+FACTURACION[[#This Row],[CANTIDAD]]*FACTURACION[[#This Row],[VR UNITARIO]]/1000</f>
        <v>1356.7</v>
      </c>
      <c r="R4343" s="3" t="str">
        <f>+VLOOKUP(FACTURACION[[#This Row],[NIT]],TABLACLIENTE,5,FALSE)</f>
        <v>GIRON</v>
      </c>
    </row>
    <row r="4344" spans="3:18">
      <c r="C4344" s="29">
        <v>2017</v>
      </c>
      <c r="D4344" s="32" t="s">
        <v>84</v>
      </c>
      <c r="E4344" s="32">
        <f>MONTH(FACTURACION[[#This Row],[MES]]&amp;1)</f>
        <v>5</v>
      </c>
      <c r="F4344" s="223">
        <f>DATE(FACTURACION[[#This Row],[AÑO]],FACTURACION[[#This Row],[Mes numero]],1)</f>
        <v>42856</v>
      </c>
      <c r="G4344" s="161">
        <v>12834</v>
      </c>
      <c r="H4344" s="20">
        <v>890500726</v>
      </c>
      <c r="I4344" s="26" t="str">
        <f>+VLOOKUP(FACTURACION[[#This Row],[NIT]],TABLACLIENTE,2,FALSE)</f>
        <v>NORTESANTANDEREANA DE GAS S.A. E.S.P (NORGAS S.A. E.S.P.)</v>
      </c>
      <c r="J4344" s="26" t="s">
        <v>119</v>
      </c>
      <c r="K4344" s="12" t="str">
        <f>+VLOOKUP(FACTURACION[[#This Row],[REFERENCIA]],CODINV,2,FALSE)</f>
        <v>CONVERTIDOR RS-422/485 TROYA MASICO</v>
      </c>
      <c r="L4344" s="12" t="str">
        <f>IF(VLOOKUP(FACTURACION[[#This Row],[REFERENCIA]],CODINV,3,FALSE)=0,"",VLOOKUP(FACTURACION[[#This Row],[REFERENCIA]],CODINV,3,FALSE))</f>
        <v>72-022-0049YY</v>
      </c>
      <c r="M4344" s="12" t="str">
        <f>+VLOOKUP(FACTURACION[[#This Row],[REFERENCIA]],CODINV,4,FALSE)</f>
        <v>REPUESTOS Y ACCESORIOS</v>
      </c>
      <c r="N4344" s="12" t="str">
        <f>+VLOOKUP(FACTURACION[[#This Row],[REFERENCIA]],CODINV,5,FALSE)</f>
        <v>RED SEAL MEASUREMENT</v>
      </c>
      <c r="O4344" s="3">
        <v>1</v>
      </c>
      <c r="P4344" s="31">
        <v>710222</v>
      </c>
      <c r="Q4344" s="24">
        <f>+FACTURACION[[#This Row],[CANTIDAD]]*FACTURACION[[#This Row],[VR UNITARIO]]/1000</f>
        <v>710.22199999999998</v>
      </c>
      <c r="R4344" s="3" t="str">
        <f>+VLOOKUP(FACTURACION[[#This Row],[NIT]],TABLACLIENTE,5,FALSE)</f>
        <v>BUCARAMANGA</v>
      </c>
    </row>
    <row r="4345" spans="3:18">
      <c r="C4345" s="29">
        <v>2017</v>
      </c>
      <c r="D4345" s="32" t="s">
        <v>84</v>
      </c>
      <c r="E4345" s="32">
        <f>MONTH(FACTURACION[[#This Row],[MES]]&amp;1)</f>
        <v>5</v>
      </c>
      <c r="F4345" s="223">
        <f>DATE(FACTURACION[[#This Row],[AÑO]],FACTURACION[[#This Row],[Mes numero]],1)</f>
        <v>42856</v>
      </c>
      <c r="G4345" s="161">
        <v>12846</v>
      </c>
      <c r="H4345" s="20">
        <v>890310688</v>
      </c>
      <c r="I4345" s="26" t="str">
        <f>+VLOOKUP(FACTURACION[[#This Row],[NIT]],TABLACLIENTE,2,FALSE)</f>
        <v>COLGAS DE OCCIDENTE S.A. E.S.P.</v>
      </c>
      <c r="J4345" s="26" t="s">
        <v>258</v>
      </c>
      <c r="K4345" s="12" t="str">
        <f>+VLOOKUP(FACTURACION[[#This Row],[REFERENCIA]],CODINV,2,FALSE)</f>
        <v>LICENCIA PREMIUM TROYA III</v>
      </c>
      <c r="L4345" s="12" t="str">
        <f>IF(VLOOKUP(FACTURACION[[#This Row],[REFERENCIA]],CODINV,3,FALSE)=0,"",VLOOKUP(FACTURACION[[#This Row],[REFERENCIA]],CODINV,3,FALSE))</f>
        <v>720370001YY</v>
      </c>
      <c r="M4345" s="12" t="str">
        <f>+VLOOKUP(FACTURACION[[#This Row],[REFERENCIA]],CODINV,4,FALSE)</f>
        <v>REPUESTOS Y ACCESORIOS</v>
      </c>
      <c r="N4345" s="12" t="str">
        <f>+VLOOKUP(FACTURACION[[#This Row],[REFERENCIA]],CODINV,5,FALSE)</f>
        <v>RED SEAL MEASUREMENT</v>
      </c>
      <c r="O4345" s="3">
        <v>1</v>
      </c>
      <c r="P4345" s="31">
        <v>1291815</v>
      </c>
      <c r="Q4345" s="24">
        <f>+FACTURACION[[#This Row],[CANTIDAD]]*FACTURACION[[#This Row],[VR UNITARIO]]/1000</f>
        <v>1291.8150000000001</v>
      </c>
      <c r="R4345" s="3" t="str">
        <f>+VLOOKUP(FACTURACION[[#This Row],[NIT]],TABLACLIENTE,5,FALSE)</f>
        <v>CALI</v>
      </c>
    </row>
    <row r="4346" spans="3:18">
      <c r="C4346" s="29">
        <v>2017</v>
      </c>
      <c r="D4346" s="32" t="s">
        <v>84</v>
      </c>
      <c r="E4346" s="32">
        <f>MONTH(FACTURACION[[#This Row],[MES]]&amp;1)</f>
        <v>5</v>
      </c>
      <c r="F4346" s="223">
        <f>DATE(FACTURACION[[#This Row],[AÑO]],FACTURACION[[#This Row],[Mes numero]],1)</f>
        <v>42856</v>
      </c>
      <c r="G4346" s="161">
        <v>12849</v>
      </c>
      <c r="H4346" s="20">
        <v>890310688</v>
      </c>
      <c r="I4346" s="26" t="str">
        <f>+VLOOKUP(FACTURACION[[#This Row],[NIT]],TABLACLIENTE,2,FALSE)</f>
        <v>COLGAS DE OCCIDENTE S.A. E.S.P.</v>
      </c>
      <c r="J4346" s="26" t="s">
        <v>258</v>
      </c>
      <c r="K4346" s="12" t="str">
        <f>+VLOOKUP(FACTURACION[[#This Row],[REFERENCIA]],CODINV,2,FALSE)</f>
        <v>LICENCIA PREMIUM TROYA III</v>
      </c>
      <c r="L4346" s="12" t="str">
        <f>IF(VLOOKUP(FACTURACION[[#This Row],[REFERENCIA]],CODINV,3,FALSE)=0,"",VLOOKUP(FACTURACION[[#This Row],[REFERENCIA]],CODINV,3,FALSE))</f>
        <v>720370001YY</v>
      </c>
      <c r="M4346" s="12" t="str">
        <f>+VLOOKUP(FACTURACION[[#This Row],[REFERENCIA]],CODINV,4,FALSE)</f>
        <v>REPUESTOS Y ACCESORIOS</v>
      </c>
      <c r="N4346" s="12" t="str">
        <f>+VLOOKUP(FACTURACION[[#This Row],[REFERENCIA]],CODINV,5,FALSE)</f>
        <v>RED SEAL MEASUREMENT</v>
      </c>
      <c r="O4346" s="3">
        <v>3</v>
      </c>
      <c r="P4346" s="31">
        <v>1135500</v>
      </c>
      <c r="Q4346" s="24">
        <f>+FACTURACION[[#This Row],[CANTIDAD]]*FACTURACION[[#This Row],[VR UNITARIO]]/1000</f>
        <v>3406.5</v>
      </c>
      <c r="R4346" s="3" t="str">
        <f>+VLOOKUP(FACTURACION[[#This Row],[NIT]],TABLACLIENTE,5,FALSE)</f>
        <v>CALI</v>
      </c>
    </row>
    <row r="4347" spans="3:18">
      <c r="C4347" s="29">
        <v>2017</v>
      </c>
      <c r="D4347" s="32" t="s">
        <v>84</v>
      </c>
      <c r="E4347" s="32">
        <f>MONTH(FACTURACION[[#This Row],[MES]]&amp;1)</f>
        <v>5</v>
      </c>
      <c r="F4347" s="223">
        <f>DATE(FACTURACION[[#This Row],[AÑO]],FACTURACION[[#This Row],[Mes numero]],1)</f>
        <v>42856</v>
      </c>
      <c r="G4347" s="161">
        <v>12863</v>
      </c>
      <c r="H4347" s="20">
        <v>800074033</v>
      </c>
      <c r="I4347" s="26" t="str">
        <f>+VLOOKUP(FACTURACION[[#This Row],[NIT]],TABLACLIENTE,2,FALSE)</f>
        <v>COMPAÑIAS ASOCIADAS DE GAS S.A. E.S.P (ASOGAS SA ESP)</v>
      </c>
      <c r="J4347" s="26" t="s">
        <v>45</v>
      </c>
      <c r="K4347" s="12" t="str">
        <f>+VLOOKUP(FACTURACION[[#This Row],[REFERENCIA]],CODINV,2,FALSE)</f>
        <v>REGULADOR  PRIMERA ETAPA</v>
      </c>
      <c r="L4347" s="12" t="str">
        <f>IF(VLOOKUP(FACTURACION[[#This Row],[REFERENCIA]],CODINV,3,FALSE)=0,"",VLOOKUP(FACTURACION[[#This Row],[REFERENCIA]],CODINV,3,FALSE))</f>
        <v>1584VN</v>
      </c>
      <c r="M4347" s="12" t="str">
        <f>+VLOOKUP(FACTURACION[[#This Row],[REFERENCIA]],CODINV,4,FALSE)</f>
        <v>REGULADORES</v>
      </c>
      <c r="N4347" s="12" t="str">
        <f>+VLOOKUP(FACTURACION[[#This Row],[REFERENCIA]],CODINV,5,FALSE)</f>
        <v>REGO</v>
      </c>
      <c r="O4347" s="3">
        <v>2</v>
      </c>
      <c r="P4347" s="31">
        <v>274900</v>
      </c>
      <c r="Q4347" s="24">
        <f>+FACTURACION[[#This Row],[CANTIDAD]]*FACTURACION[[#This Row],[VR UNITARIO]]/1000</f>
        <v>549.79999999999995</v>
      </c>
      <c r="R4347" s="3" t="str">
        <f>+VLOOKUP(FACTURACION[[#This Row],[NIT]],TABLACLIENTE,5,FALSE)</f>
        <v>MOSQUERA</v>
      </c>
    </row>
    <row r="4348" spans="3:18">
      <c r="C4348" s="29">
        <v>2017</v>
      </c>
      <c r="D4348" s="32" t="s">
        <v>84</v>
      </c>
      <c r="E4348" s="32">
        <f>MONTH(FACTURACION[[#This Row],[MES]]&amp;1)</f>
        <v>5</v>
      </c>
      <c r="F4348" s="223">
        <f>DATE(FACTURACION[[#This Row],[AÑO]],FACTURACION[[#This Row],[Mes numero]],1)</f>
        <v>42856</v>
      </c>
      <c r="G4348" s="161">
        <v>12814</v>
      </c>
      <c r="H4348" s="20">
        <v>890500726</v>
      </c>
      <c r="I4348" s="26" t="str">
        <f>+VLOOKUP(FACTURACION[[#This Row],[NIT]],TABLACLIENTE,2,FALSE)</f>
        <v>NORTESANTANDEREANA DE GAS S.A. E.S.P (NORGAS S.A. E.S.P.)</v>
      </c>
      <c r="J4348" s="26" t="s">
        <v>35</v>
      </c>
      <c r="K4348" s="12" t="str">
        <f>+VLOOKUP(FACTURACION[[#This Row],[REFERENCIA]],CODINV,2,FALSE)</f>
        <v>REGULADOR 3/4"  PRIMERA ETAPA POL</v>
      </c>
      <c r="L4348" s="12" t="str">
        <f>IF(VLOOKUP(FACTURACION[[#This Row],[REFERENCIA]],CODINV,3,FALSE)=0,"",VLOOKUP(FACTURACION[[#This Row],[REFERENCIA]],CODINV,3,FALSE))</f>
        <v>LV4403TR96</v>
      </c>
      <c r="M4348" s="12" t="str">
        <f>+VLOOKUP(FACTURACION[[#This Row],[REFERENCIA]],CODINV,4,FALSE)</f>
        <v>REGULADORES</v>
      </c>
      <c r="N4348" s="12" t="str">
        <f>+VLOOKUP(FACTURACION[[#This Row],[REFERENCIA]],CODINV,5,FALSE)</f>
        <v>REGO</v>
      </c>
      <c r="O4348" s="3">
        <v>1</v>
      </c>
      <c r="P4348" s="31">
        <v>152000</v>
      </c>
      <c r="Q4348" s="24">
        <f>+FACTURACION[[#This Row],[CANTIDAD]]*FACTURACION[[#This Row],[VR UNITARIO]]/1000</f>
        <v>152</v>
      </c>
      <c r="R4348" s="3" t="str">
        <f>+VLOOKUP(FACTURACION[[#This Row],[NIT]],TABLACLIENTE,5,FALSE)</f>
        <v>BUCARAMANGA</v>
      </c>
    </row>
    <row r="4349" spans="3:18">
      <c r="C4349" s="37">
        <v>2017</v>
      </c>
      <c r="D4349" s="38" t="s">
        <v>84</v>
      </c>
      <c r="E4349" s="38">
        <f>MONTH(FACTURACION[[#This Row],[MES]]&amp;1)</f>
        <v>5</v>
      </c>
      <c r="F4349" s="223">
        <f>DATE(FACTURACION[[#This Row],[AÑO]],FACTURACION[[#This Row],[Mes numero]],1)</f>
        <v>42856</v>
      </c>
      <c r="G4349" s="160">
        <v>12828</v>
      </c>
      <c r="H4349" s="39">
        <v>900255894</v>
      </c>
      <c r="I4349" s="40" t="str">
        <f>+VLOOKUP(FACTURACION[[#This Row],[NIT]],TABLACLIENTE,2,FALSE)</f>
        <v>INSTALACIONES HIDROSANITARIAS CARDENAS E.U.</v>
      </c>
      <c r="J4349" s="41" t="s">
        <v>35</v>
      </c>
      <c r="K4349" s="12" t="str">
        <f>+VLOOKUP(FACTURACION[[#This Row],[REFERENCIA]],CODINV,2,FALSE)</f>
        <v>REGULADOR 3/4"  PRIMERA ETAPA POL</v>
      </c>
      <c r="L4349" s="12" t="str">
        <f>IF(VLOOKUP(FACTURACION[[#This Row],[REFERENCIA]],CODINV,3,FALSE)=0,"",VLOOKUP(FACTURACION[[#This Row],[REFERENCIA]],CODINV,3,FALSE))</f>
        <v>LV4403TR96</v>
      </c>
      <c r="M4349" s="12" t="str">
        <f>+VLOOKUP(FACTURACION[[#This Row],[REFERENCIA]],CODINV,4,FALSE)</f>
        <v>REGULADORES</v>
      </c>
      <c r="N4349" s="12" t="str">
        <f>+VLOOKUP(FACTURACION[[#This Row],[REFERENCIA]],CODINV,5,FALSE)</f>
        <v>REGO</v>
      </c>
      <c r="O4349" s="41">
        <v>1</v>
      </c>
      <c r="P4349" s="42">
        <v>174000</v>
      </c>
      <c r="Q4349" s="43">
        <f>+FACTURACION[[#This Row],[CANTIDAD]]*FACTURACION[[#This Row],[VR UNITARIO]]/1000</f>
        <v>174</v>
      </c>
      <c r="R4349" s="3" t="str">
        <f>+VLOOKUP(FACTURACION[[#This Row],[NIT]],TABLACLIENTE,5,FALSE)</f>
        <v>BOGOTÁ D.C.</v>
      </c>
    </row>
    <row r="4350" spans="3:18">
      <c r="C4350" s="29">
        <v>2017</v>
      </c>
      <c r="D4350" s="32" t="s">
        <v>84</v>
      </c>
      <c r="E4350" s="32">
        <f>MONTH(FACTURACION[[#This Row],[MES]]&amp;1)</f>
        <v>5</v>
      </c>
      <c r="F4350" s="223">
        <f>DATE(FACTURACION[[#This Row],[AÑO]],FACTURACION[[#This Row],[Mes numero]],1)</f>
        <v>42856</v>
      </c>
      <c r="G4350" s="161">
        <v>12878</v>
      </c>
      <c r="H4350" s="20">
        <v>800074033</v>
      </c>
      <c r="I4350" s="26" t="str">
        <f>+VLOOKUP(FACTURACION[[#This Row],[NIT]],TABLACLIENTE,2,FALSE)</f>
        <v>COMPAÑIAS ASOCIADAS DE GAS S.A. E.S.P (ASOGAS SA ESP)</v>
      </c>
      <c r="J4350" s="26" t="s">
        <v>98</v>
      </c>
      <c r="K4350" s="12" t="str">
        <f>+VLOOKUP(FACTURACION[[#This Row],[REFERENCIA]],CODINV,2,FALSE)</f>
        <v>MULTIVALVULA 1".</v>
      </c>
      <c r="L4350" s="12" t="str">
        <f>IF(VLOOKUP(FACTURACION[[#This Row],[REFERENCIA]],CODINV,3,FALSE)=0,"",VLOOKUP(FACTURACION[[#This Row],[REFERENCIA]],CODINV,3,FALSE))</f>
        <v>6542R12.0</v>
      </c>
      <c r="M4350" s="12" t="str">
        <f>+VLOOKUP(FACTURACION[[#This Row],[REFERENCIA]],CODINV,4,FALSE)</f>
        <v>VÁLVULAS Y MULTIVÁLVULAS</v>
      </c>
      <c r="N4350" s="12" t="str">
        <f>+VLOOKUP(FACTURACION[[#This Row],[REFERENCIA]],CODINV,5,FALSE)</f>
        <v>REGO</v>
      </c>
      <c r="O4350" s="3">
        <v>6</v>
      </c>
      <c r="P4350" s="31">
        <v>282000</v>
      </c>
      <c r="Q4350" s="24">
        <f>+FACTURACION[[#This Row],[CANTIDAD]]*FACTURACION[[#This Row],[VR UNITARIO]]/1000</f>
        <v>1692</v>
      </c>
      <c r="R4350" s="3" t="str">
        <f>+VLOOKUP(FACTURACION[[#This Row],[NIT]],TABLACLIENTE,5,FALSE)</f>
        <v>MOSQUERA</v>
      </c>
    </row>
    <row r="4351" spans="3:18">
      <c r="C4351" s="29">
        <v>2017</v>
      </c>
      <c r="D4351" s="32" t="s">
        <v>84</v>
      </c>
      <c r="E4351" s="32">
        <f>MONTH(FACTURACION[[#This Row],[MES]]&amp;1)</f>
        <v>5</v>
      </c>
      <c r="F4351" s="223">
        <f>DATE(FACTURACION[[#This Row],[AÑO]],FACTURACION[[#This Row],[Mes numero]],1)</f>
        <v>42856</v>
      </c>
      <c r="G4351" s="161">
        <v>12883</v>
      </c>
      <c r="H4351" s="20">
        <v>830137252</v>
      </c>
      <c r="I4351" s="26" t="str">
        <f>+VLOOKUP(FACTURACION[[#This Row],[NIT]],TABLACLIENTE,2,FALSE)</f>
        <v>SAGENCO SAS</v>
      </c>
      <c r="J4351" s="26" t="s">
        <v>469</v>
      </c>
      <c r="K4351" s="12" t="str">
        <f>+VLOOKUP(FACTURACION[[#This Row],[REFERENCIA]],CODINV,2,FALSE)</f>
        <v>VALVULA DE ALIVIO EXTERNA 1 1/4"</v>
      </c>
      <c r="L4351" s="12" t="str">
        <f>IF(VLOOKUP(FACTURACION[[#This Row],[REFERENCIA]],CODINV,3,FALSE)=0,"",VLOOKUP(FACTURACION[[#This Row],[REFERENCIA]],CODINV,3,FALSE))</f>
        <v>3132G</v>
      </c>
      <c r="M4351" s="12" t="str">
        <f>+VLOOKUP(FACTURACION[[#This Row],[REFERENCIA]],CODINV,4,FALSE)</f>
        <v>VÁLVULAS Y MULTIVÁLVULAS</v>
      </c>
      <c r="N4351" s="12" t="str">
        <f>+VLOOKUP(FACTURACION[[#This Row],[REFERENCIA]],CODINV,5,FALSE)</f>
        <v>REGO</v>
      </c>
      <c r="O4351" s="3">
        <v>1</v>
      </c>
      <c r="P4351" s="31">
        <v>370000</v>
      </c>
      <c r="Q4351" s="24">
        <f>+FACTURACION[[#This Row],[CANTIDAD]]*FACTURACION[[#This Row],[VR UNITARIO]]/1000</f>
        <v>370</v>
      </c>
      <c r="R4351" s="3" t="str">
        <f>+VLOOKUP(FACTURACION[[#This Row],[NIT]],TABLACLIENTE,5,FALSE)</f>
        <v>BOGOTÁ D.C.</v>
      </c>
    </row>
    <row r="4352" spans="3:18">
      <c r="C4352" s="29">
        <v>2017</v>
      </c>
      <c r="D4352" s="32" t="s">
        <v>84</v>
      </c>
      <c r="E4352" s="32">
        <f>MONTH(FACTURACION[[#This Row],[MES]]&amp;1)</f>
        <v>5</v>
      </c>
      <c r="F4352" s="223">
        <f>DATE(FACTURACION[[#This Row],[AÑO]],FACTURACION[[#This Row],[Mes numero]],1)</f>
        <v>42856</v>
      </c>
      <c r="G4352" s="161">
        <v>12856</v>
      </c>
      <c r="H4352" s="20">
        <v>890310688</v>
      </c>
      <c r="I4352" s="26" t="str">
        <f>+VLOOKUP(FACTURACION[[#This Row],[NIT]],TABLACLIENTE,2,FALSE)</f>
        <v>COLGAS DE OCCIDENTE S.A. E.S.P.</v>
      </c>
      <c r="J4352" s="26" t="s">
        <v>112</v>
      </c>
      <c r="K4352" s="12" t="str">
        <f>+VLOOKUP(FACTURACION[[#This Row],[REFERENCIA]],CODINV,2,FALSE)</f>
        <v>VALVULA DE ALIVIO SEMINTERNA DE 1"</v>
      </c>
      <c r="L4352" s="12" t="str">
        <f>IF(VLOOKUP(FACTURACION[[#This Row],[REFERENCIA]],CODINV,3,FALSE)=0,"",VLOOKUP(FACTURACION[[#This Row],[REFERENCIA]],CODINV,3,FALSE))</f>
        <v>8684G</v>
      </c>
      <c r="M4352" s="12" t="str">
        <f>+VLOOKUP(FACTURACION[[#This Row],[REFERENCIA]],CODINV,4,FALSE)</f>
        <v>VÁLVULAS Y MULTIVÁLVULAS</v>
      </c>
      <c r="N4352" s="12" t="str">
        <f>+VLOOKUP(FACTURACION[[#This Row],[REFERENCIA]],CODINV,5,FALSE)</f>
        <v>REGO</v>
      </c>
      <c r="O4352" s="3">
        <v>2</v>
      </c>
      <c r="P4352" s="31">
        <v>95000</v>
      </c>
      <c r="Q4352" s="24">
        <f>+FACTURACION[[#This Row],[CANTIDAD]]*FACTURACION[[#This Row],[VR UNITARIO]]/1000</f>
        <v>190</v>
      </c>
      <c r="R4352" s="3" t="str">
        <f>+VLOOKUP(FACTURACION[[#This Row],[NIT]],TABLACLIENTE,5,FALSE)</f>
        <v>CALI</v>
      </c>
    </row>
    <row r="4353" spans="3:18">
      <c r="C4353" s="29">
        <v>2017</v>
      </c>
      <c r="D4353" s="32" t="s">
        <v>84</v>
      </c>
      <c r="E4353" s="32">
        <f>MONTH(FACTURACION[[#This Row],[MES]]&amp;1)</f>
        <v>5</v>
      </c>
      <c r="F4353" s="223">
        <f>DATE(FACTURACION[[#This Row],[AÑO]],FACTURACION[[#This Row],[Mes numero]],1)</f>
        <v>42856</v>
      </c>
      <c r="G4353" s="161">
        <v>12881</v>
      </c>
      <c r="H4353" s="20">
        <v>830137252</v>
      </c>
      <c r="I4353" s="26" t="str">
        <f>+VLOOKUP(FACTURACION[[#This Row],[NIT]],TABLACLIENTE,2,FALSE)</f>
        <v>SAGENCO SAS</v>
      </c>
      <c r="J4353" s="26" t="s">
        <v>78</v>
      </c>
      <c r="K4353" s="12" t="str">
        <f>+VLOOKUP(FACTURACION[[#This Row],[REFERENCIA]],CODINV,2,FALSE)</f>
        <v>VALVULA DE ALIVIO SEMINTERNA 1 1/4"</v>
      </c>
      <c r="L4353" s="12" t="str">
        <f>IF(VLOOKUP(FACTURACION[[#This Row],[REFERENCIA]],CODINV,3,FALSE)=0,"",VLOOKUP(FACTURACION[[#This Row],[REFERENCIA]],CODINV,3,FALSE))</f>
        <v>8685G</v>
      </c>
      <c r="M4353" s="12" t="str">
        <f>+VLOOKUP(FACTURACION[[#This Row],[REFERENCIA]],CODINV,4,FALSE)</f>
        <v>VÁLVULAS Y MULTIVÁLVULAS</v>
      </c>
      <c r="N4353" s="12" t="str">
        <f>+VLOOKUP(FACTURACION[[#This Row],[REFERENCIA]],CODINV,5,FALSE)</f>
        <v>REGO</v>
      </c>
      <c r="O4353" s="3">
        <v>1</v>
      </c>
      <c r="P4353" s="31">
        <v>155000</v>
      </c>
      <c r="Q4353" s="24">
        <f>+FACTURACION[[#This Row],[CANTIDAD]]*FACTURACION[[#This Row],[VR UNITARIO]]/1000</f>
        <v>155</v>
      </c>
      <c r="R4353" s="3" t="str">
        <f>+VLOOKUP(FACTURACION[[#This Row],[NIT]],TABLACLIENTE,5,FALSE)</f>
        <v>BOGOTÁ D.C.</v>
      </c>
    </row>
    <row r="4354" spans="3:18">
      <c r="C4354" s="29">
        <v>2017</v>
      </c>
      <c r="D4354" s="32" t="s">
        <v>84</v>
      </c>
      <c r="E4354" s="32">
        <f>MONTH(FACTURACION[[#This Row],[MES]]&amp;1)</f>
        <v>5</v>
      </c>
      <c r="F4354" s="223">
        <f>DATE(FACTURACION[[#This Row],[AÑO]],FACTURACION[[#This Row],[Mes numero]],1)</f>
        <v>42856</v>
      </c>
      <c r="G4354" s="161">
        <v>12823</v>
      </c>
      <c r="H4354" s="25">
        <v>900396759</v>
      </c>
      <c r="I4354" s="3" t="str">
        <f>+VLOOKUP(FACTURACION[[#This Row],[NIT]],TABLACLIENTE,2,FALSE)</f>
        <v>CHILCO DISTRIBUIDORA DE GAS Y ENERGIA S.A.S. E.S.P.</v>
      </c>
      <c r="J4354" s="26" t="s">
        <v>190</v>
      </c>
      <c r="K4354" s="12" t="str">
        <f>+VLOOKUP(FACTURACION[[#This Row],[REFERENCIA]],CODINV,2,FALSE)</f>
        <v>VALVULA DE GLOBO 3/4" RECTA</v>
      </c>
      <c r="L4354" s="12" t="str">
        <f>IF(VLOOKUP(FACTURACION[[#This Row],[REFERENCIA]],CODINV,3,FALSE)=0,"",VLOOKUP(FACTURACION[[#This Row],[REFERENCIA]],CODINV,3,FALSE))</f>
        <v>7705P</v>
      </c>
      <c r="M4354" s="12" t="str">
        <f>+VLOOKUP(FACTURACION[[#This Row],[REFERENCIA]],CODINV,4,FALSE)</f>
        <v>VÁLVULAS Y MULTIVÁLVULAS</v>
      </c>
      <c r="N4354" s="12" t="str">
        <f>+VLOOKUP(FACTURACION[[#This Row],[REFERENCIA]],CODINV,5,FALSE)</f>
        <v>REGO</v>
      </c>
      <c r="O4354" s="3">
        <v>1</v>
      </c>
      <c r="P4354" s="31">
        <v>239000</v>
      </c>
      <c r="Q4354" s="24">
        <f>+FACTURACION[[#This Row],[CANTIDAD]]*FACTURACION[[#This Row],[VR UNITARIO]]/1000</f>
        <v>239</v>
      </c>
      <c r="R4354" s="3" t="str">
        <f>+VLOOKUP(FACTURACION[[#This Row],[NIT]],TABLACLIENTE,5,FALSE)</f>
        <v>BOGOTÁ D.C.</v>
      </c>
    </row>
    <row r="4355" spans="3:18">
      <c r="C4355" s="29">
        <v>2017</v>
      </c>
      <c r="D4355" s="32" t="s">
        <v>84</v>
      </c>
      <c r="E4355" s="32">
        <f>MONTH(FACTURACION[[#This Row],[MES]]&amp;1)</f>
        <v>5</v>
      </c>
      <c r="F4355" s="223">
        <f>DATE(FACTURACION[[#This Row],[AÑO]],FACTURACION[[#This Row],[Mes numero]],1)</f>
        <v>42856</v>
      </c>
      <c r="G4355" s="161">
        <v>12862</v>
      </c>
      <c r="H4355" s="20">
        <v>890200919</v>
      </c>
      <c r="I4355" s="26" t="str">
        <f>+VLOOKUP(FACTURACION[[#This Row],[NIT]],TABLACLIENTE,2,FALSE)</f>
        <v>GAS DE SANTANDER S.A. E.S.P.</v>
      </c>
      <c r="J4355" s="26" t="s">
        <v>93</v>
      </c>
      <c r="K4355" s="12" t="str">
        <f>+VLOOKUP(FACTURACION[[#This Row],[REFERENCIA]],CODINV,2,FALSE)</f>
        <v>VALVULA DE GLOBO 2"</v>
      </c>
      <c r="L4355" s="12" t="str">
        <f>IF(VLOOKUP(FACTURACION[[#This Row],[REFERENCIA]],CODINV,3,FALSE)=0,"",VLOOKUP(FACTURACION[[#This Row],[REFERENCIA]],CODINV,3,FALSE))</f>
        <v>A7513AP</v>
      </c>
      <c r="M4355" s="12" t="str">
        <f>+VLOOKUP(FACTURACION[[#This Row],[REFERENCIA]],CODINV,4,FALSE)</f>
        <v>VÁLVULAS Y MULTIVÁLVULAS</v>
      </c>
      <c r="N4355" s="12" t="str">
        <f>+VLOOKUP(FACTURACION[[#This Row],[REFERENCIA]],CODINV,5,FALSE)</f>
        <v>REGO</v>
      </c>
      <c r="O4355" s="3">
        <v>2</v>
      </c>
      <c r="P4355" s="31">
        <v>620000</v>
      </c>
      <c r="Q4355" s="24">
        <f>+FACTURACION[[#This Row],[CANTIDAD]]*FACTURACION[[#This Row],[VR UNITARIO]]/1000</f>
        <v>1240</v>
      </c>
      <c r="R4355" s="3" t="str">
        <f>+VLOOKUP(FACTURACION[[#This Row],[NIT]],TABLACLIENTE,5,FALSE)</f>
        <v>GIRON</v>
      </c>
    </row>
    <row r="4356" spans="3:18">
      <c r="C4356" s="29">
        <v>2017</v>
      </c>
      <c r="D4356" s="32" t="s">
        <v>84</v>
      </c>
      <c r="E4356" s="32">
        <f>MONTH(FACTURACION[[#This Row],[MES]]&amp;1)</f>
        <v>5</v>
      </c>
      <c r="F4356" s="223">
        <f>DATE(FACTURACION[[#This Row],[AÑO]],FACTURACION[[#This Row],[Mes numero]],1)</f>
        <v>42856</v>
      </c>
      <c r="G4356" s="161">
        <v>12812</v>
      </c>
      <c r="H4356" s="20">
        <v>890310688</v>
      </c>
      <c r="I4356" s="26" t="str">
        <f>+VLOOKUP(FACTURACION[[#This Row],[NIT]],TABLACLIENTE,2,FALSE)</f>
        <v>COLGAS DE OCCIDENTE S.A. E.S.P.</v>
      </c>
      <c r="J4356" s="26" t="s">
        <v>36</v>
      </c>
      <c r="K4356" s="12" t="str">
        <f>+VLOOKUP(FACTURACION[[#This Row],[REFERENCIA]],CODINV,2,FALSE)</f>
        <v>VALVULA DE EXCESO DE FLUJO 3/4"</v>
      </c>
      <c r="L4356" s="12" t="str">
        <f>IF(VLOOKUP(FACTURACION[[#This Row],[REFERENCIA]],CODINV,3,FALSE)=0,"",VLOOKUP(FACTURACION[[#This Row],[REFERENCIA]],CODINV,3,FALSE))</f>
        <v>3272G</v>
      </c>
      <c r="M4356" s="12" t="str">
        <f>+VLOOKUP(FACTURACION[[#This Row],[REFERENCIA]],CODINV,4,FALSE)</f>
        <v>VÁLVULAS Y MULTIVÁLVULAS</v>
      </c>
      <c r="N4356" s="12" t="str">
        <f>+VLOOKUP(FACTURACION[[#This Row],[REFERENCIA]],CODINV,5,FALSE)</f>
        <v>REGO</v>
      </c>
      <c r="O4356" s="3">
        <v>6</v>
      </c>
      <c r="P4356" s="31">
        <v>61600</v>
      </c>
      <c r="Q4356" s="24">
        <f>+FACTURACION[[#This Row],[CANTIDAD]]*FACTURACION[[#This Row],[VR UNITARIO]]/1000</f>
        <v>369.6</v>
      </c>
      <c r="R4356" s="3" t="str">
        <f>+VLOOKUP(FACTURACION[[#This Row],[NIT]],TABLACLIENTE,5,FALSE)</f>
        <v>CALI</v>
      </c>
    </row>
    <row r="4357" spans="3:18">
      <c r="C4357" s="29">
        <v>2017</v>
      </c>
      <c r="D4357" s="32" t="s">
        <v>84</v>
      </c>
      <c r="E4357" s="32">
        <f>MONTH(FACTURACION[[#This Row],[MES]]&amp;1)</f>
        <v>5</v>
      </c>
      <c r="F4357" s="223">
        <f>DATE(FACTURACION[[#This Row],[AÑO]],FACTURACION[[#This Row],[Mes numero]],1)</f>
        <v>42856</v>
      </c>
      <c r="G4357" s="161">
        <v>12856</v>
      </c>
      <c r="H4357" s="20">
        <v>890310688</v>
      </c>
      <c r="I4357" s="26" t="str">
        <f>+VLOOKUP(FACTURACION[[#This Row],[NIT]],TABLACLIENTE,2,FALSE)</f>
        <v>COLGAS DE OCCIDENTE S.A. E.S.P.</v>
      </c>
      <c r="J4357" s="26" t="s">
        <v>80</v>
      </c>
      <c r="K4357" s="12" t="str">
        <f>+VLOOKUP(FACTURACION[[#This Row],[REFERENCIA]],CODINV,2,FALSE)</f>
        <v>VALVULA EXCESO DE FLUJO 1 1/4"</v>
      </c>
      <c r="L4357" s="12" t="str">
        <f>IF(VLOOKUP(FACTURACION[[#This Row],[REFERENCIA]],CODINV,3,FALSE)=0,"",VLOOKUP(FACTURACION[[#This Row],[REFERENCIA]],CODINV,3,FALSE))</f>
        <v>3282C</v>
      </c>
      <c r="M4357" s="12" t="str">
        <f>+VLOOKUP(FACTURACION[[#This Row],[REFERENCIA]],CODINV,4,FALSE)</f>
        <v>VÁLVULAS Y MULTIVÁLVULAS</v>
      </c>
      <c r="N4357" s="12" t="str">
        <f>+VLOOKUP(FACTURACION[[#This Row],[REFERENCIA]],CODINV,5,FALSE)</f>
        <v>REGO</v>
      </c>
      <c r="O4357" s="3">
        <v>1</v>
      </c>
      <c r="P4357" s="31">
        <v>149000</v>
      </c>
      <c r="Q4357" s="24">
        <f>+FACTURACION[[#This Row],[CANTIDAD]]*FACTURACION[[#This Row],[VR UNITARIO]]/1000</f>
        <v>149</v>
      </c>
      <c r="R4357" s="3" t="str">
        <f>+VLOOKUP(FACTURACION[[#This Row],[NIT]],TABLACLIENTE,5,FALSE)</f>
        <v>CALI</v>
      </c>
    </row>
    <row r="4358" spans="3:18">
      <c r="C4358" s="29">
        <v>2017</v>
      </c>
      <c r="D4358" s="32" t="s">
        <v>84</v>
      </c>
      <c r="E4358" s="32">
        <f>MONTH(FACTURACION[[#This Row],[MES]]&amp;1)</f>
        <v>5</v>
      </c>
      <c r="F4358" s="223">
        <f>DATE(FACTURACION[[#This Row],[AÑO]],FACTURACION[[#This Row],[Mes numero]],1)</f>
        <v>42856</v>
      </c>
      <c r="G4358" s="161">
        <v>12825</v>
      </c>
      <c r="H4358" s="20">
        <v>890501073</v>
      </c>
      <c r="I4358" s="26" t="str">
        <f>+VLOOKUP(FACTURACION[[#This Row],[NIT]],TABLACLIENTE,2,FALSE)</f>
        <v>COMERCIAL INDUSTRIAL NACIONAL S.A. CINSA</v>
      </c>
      <c r="J4358" s="26" t="s">
        <v>163</v>
      </c>
      <c r="K4358" s="12" t="str">
        <f>+VLOOKUP(FACTURACION[[#This Row],[REFERENCIA]],CODINV,2,FALSE)</f>
        <v>VALVULA DE LLENADO 1 1/4"</v>
      </c>
      <c r="L4358" s="12" t="str">
        <f>IF(VLOOKUP(FACTURACION[[#This Row],[REFERENCIA]],CODINV,3,FALSE)=0,"",VLOOKUP(FACTURACION[[#This Row],[REFERENCIA]],CODINV,3,FALSE))</f>
        <v>7579</v>
      </c>
      <c r="M4358" s="12" t="str">
        <f>+VLOOKUP(FACTURACION[[#This Row],[REFERENCIA]],CODINV,4,FALSE)</f>
        <v>VÁLVULAS Y MULTIVÁLVULAS</v>
      </c>
      <c r="N4358" s="12" t="str">
        <f>+VLOOKUP(FACTURACION[[#This Row],[REFERENCIA]],CODINV,5,FALSE)</f>
        <v>REGO</v>
      </c>
      <c r="O4358" s="3">
        <v>3</v>
      </c>
      <c r="P4358" s="31">
        <v>78000</v>
      </c>
      <c r="Q4358" s="24">
        <f>+FACTURACION[[#This Row],[CANTIDAD]]*FACTURACION[[#This Row],[VR UNITARIO]]/1000</f>
        <v>234</v>
      </c>
      <c r="R4358" s="3" t="str">
        <f>+VLOOKUP(FACTURACION[[#This Row],[NIT]],TABLACLIENTE,5,FALSE)</f>
        <v>CUCUTA</v>
      </c>
    </row>
    <row r="4359" spans="3:18">
      <c r="C4359" s="29">
        <v>2017</v>
      </c>
      <c r="D4359" s="32" t="s">
        <v>84</v>
      </c>
      <c r="E4359" s="32">
        <f>MONTH(FACTURACION[[#This Row],[MES]]&amp;1)</f>
        <v>5</v>
      </c>
      <c r="F4359" s="223">
        <f>DATE(FACTURACION[[#This Row],[AÑO]],FACTURACION[[#This Row],[Mes numero]],1)</f>
        <v>42856</v>
      </c>
      <c r="G4359" s="161">
        <v>12881</v>
      </c>
      <c r="H4359" s="20">
        <v>830137252</v>
      </c>
      <c r="I4359" s="26" t="str">
        <f>+VLOOKUP(FACTURACION[[#This Row],[NIT]],TABLACLIENTE,2,FALSE)</f>
        <v>SAGENCO SAS</v>
      </c>
      <c r="J4359" s="26" t="s">
        <v>163</v>
      </c>
      <c r="K4359" s="12" t="str">
        <f>+VLOOKUP(FACTURACION[[#This Row],[REFERENCIA]],CODINV,2,FALSE)</f>
        <v>VALVULA DE LLENADO 1 1/4"</v>
      </c>
      <c r="L4359" s="12" t="str">
        <f>IF(VLOOKUP(FACTURACION[[#This Row],[REFERENCIA]],CODINV,3,FALSE)=0,"",VLOOKUP(FACTURACION[[#This Row],[REFERENCIA]],CODINV,3,FALSE))</f>
        <v>7579</v>
      </c>
      <c r="M4359" s="12" t="str">
        <f>+VLOOKUP(FACTURACION[[#This Row],[REFERENCIA]],CODINV,4,FALSE)</f>
        <v>VÁLVULAS Y MULTIVÁLVULAS</v>
      </c>
      <c r="N4359" s="12" t="str">
        <f>+VLOOKUP(FACTURACION[[#This Row],[REFERENCIA]],CODINV,5,FALSE)</f>
        <v>REGO</v>
      </c>
      <c r="O4359" s="3">
        <v>1</v>
      </c>
      <c r="P4359" s="31">
        <v>80000</v>
      </c>
      <c r="Q4359" s="24">
        <f>+FACTURACION[[#This Row],[CANTIDAD]]*FACTURACION[[#This Row],[VR UNITARIO]]/1000</f>
        <v>80</v>
      </c>
      <c r="R4359" s="3" t="str">
        <f>+VLOOKUP(FACTURACION[[#This Row],[NIT]],TABLACLIENTE,5,FALSE)</f>
        <v>BOGOTÁ D.C.</v>
      </c>
    </row>
    <row r="4360" spans="3:18">
      <c r="C4360" s="29">
        <v>2017</v>
      </c>
      <c r="D4360" s="32" t="s">
        <v>84</v>
      </c>
      <c r="E4360" s="32">
        <f>MONTH(FACTURACION[[#This Row],[MES]]&amp;1)</f>
        <v>5</v>
      </c>
      <c r="F4360" s="223">
        <f>DATE(FACTURACION[[#This Row],[AÑO]],FACTURACION[[#This Row],[Mes numero]],1)</f>
        <v>42856</v>
      </c>
      <c r="G4360" s="161">
        <v>12820</v>
      </c>
      <c r="H4360" s="25">
        <v>900396759</v>
      </c>
      <c r="I4360" s="3" t="str">
        <f>+VLOOKUP(FACTURACION[[#This Row],[NIT]],TABLACLIENTE,2,FALSE)</f>
        <v>CHILCO DISTRIBUIDORA DE GAS Y ENERGIA S.A.S. E.S.P.</v>
      </c>
      <c r="J4360" s="26" t="s">
        <v>110</v>
      </c>
      <c r="K4360" s="12" t="str">
        <f>+VLOOKUP(FACTURACION[[#This Row],[REFERENCIA]],CODINV,2,FALSE)</f>
        <v>ADAPTADOR ESTILO UNION</v>
      </c>
      <c r="L4360" s="12" t="str">
        <f>IF(VLOOKUP(FACTURACION[[#This Row],[REFERENCIA]],CODINV,3,FALSE)=0,"",VLOOKUP(FACTURACION[[#This Row],[REFERENCIA]],CODINV,3,FALSE))</f>
        <v>7590U-10</v>
      </c>
      <c r="M4360" s="12" t="str">
        <f>+VLOOKUP(FACTURACION[[#This Row],[REFERENCIA]],CODINV,4,FALSE)</f>
        <v>REPUESTOS Y ACCESORIOS</v>
      </c>
      <c r="N4360" s="12" t="str">
        <f>+VLOOKUP(FACTURACION[[#This Row],[REFERENCIA]],CODINV,5,FALSE)</f>
        <v>REGO</v>
      </c>
      <c r="O4360" s="3">
        <v>1</v>
      </c>
      <c r="P4360" s="31">
        <v>40000</v>
      </c>
      <c r="Q4360" s="24">
        <f>+FACTURACION[[#This Row],[CANTIDAD]]*FACTURACION[[#This Row],[VR UNITARIO]]/1000</f>
        <v>40</v>
      </c>
      <c r="R4360" s="3" t="str">
        <f>+VLOOKUP(FACTURACION[[#This Row],[NIT]],TABLACLIENTE,5,FALSE)</f>
        <v>BOGOTÁ D.C.</v>
      </c>
    </row>
    <row r="4361" spans="3:18">
      <c r="C4361" s="29">
        <v>2017</v>
      </c>
      <c r="D4361" s="32" t="s">
        <v>84</v>
      </c>
      <c r="E4361" s="32">
        <f>MONTH(FACTURACION[[#This Row],[MES]]&amp;1)</f>
        <v>5</v>
      </c>
      <c r="F4361" s="223">
        <f>DATE(FACTURACION[[#This Row],[AÑO]],FACTURACION[[#This Row],[Mes numero]],1)</f>
        <v>42856</v>
      </c>
      <c r="G4361" s="161">
        <v>12877</v>
      </c>
      <c r="H4361" s="20">
        <v>900950504</v>
      </c>
      <c r="I4361" s="26" t="str">
        <f>+VLOOKUP(FACTURACION[[#This Row],[NIT]],TABLACLIENTE,2,FALSE)</f>
        <v>DAMASA DE COLOMBIA S A S</v>
      </c>
      <c r="J4361" s="26" t="s">
        <v>182</v>
      </c>
      <c r="K4361" s="12" t="str">
        <f>+VLOOKUP(FACTURACION[[#This Row],[REFERENCIA]],CODINV,2,FALSE)</f>
        <v>VALVULA DE EXCESO DE FLUJO 1 1/4"</v>
      </c>
      <c r="L4361" s="12" t="str">
        <f>IF(VLOOKUP(FACTURACION[[#This Row],[REFERENCIA]],CODINV,3,FALSE)=0,"",VLOOKUP(FACTURACION[[#This Row],[REFERENCIA]],CODINV,3,FALSE))</f>
        <v>A3282C</v>
      </c>
      <c r="M4361" s="12" t="str">
        <f>+VLOOKUP(FACTURACION[[#This Row],[REFERENCIA]],CODINV,4,FALSE)</f>
        <v>VÁLVULAS Y MULTIVÁLVULAS</v>
      </c>
      <c r="N4361" s="12" t="str">
        <f>+VLOOKUP(FACTURACION[[#This Row],[REFERENCIA]],CODINV,5,FALSE)</f>
        <v>REGO</v>
      </c>
      <c r="O4361" s="3">
        <v>4</v>
      </c>
      <c r="P4361" s="31">
        <v>148000</v>
      </c>
      <c r="Q4361" s="24">
        <f>+FACTURACION[[#This Row],[CANTIDAD]]*FACTURACION[[#This Row],[VR UNITARIO]]/1000</f>
        <v>592</v>
      </c>
      <c r="R4361" s="3" t="str">
        <f>+VLOOKUP(FACTURACION[[#This Row],[NIT]],TABLACLIENTE,5,FALSE)</f>
        <v>BOGOTÁ D.C.</v>
      </c>
    </row>
    <row r="4362" spans="3:18">
      <c r="C4362" s="29">
        <v>2017</v>
      </c>
      <c r="D4362" s="32" t="s">
        <v>84</v>
      </c>
      <c r="E4362" s="32">
        <f>MONTH(FACTURACION[[#This Row],[MES]]&amp;1)</f>
        <v>5</v>
      </c>
      <c r="F4362" s="223">
        <f>DATE(FACTURACION[[#This Row],[AÑO]],FACTURACION[[#This Row],[Mes numero]],1)</f>
        <v>42856</v>
      </c>
      <c r="G4362" s="161">
        <v>12826</v>
      </c>
      <c r="H4362" s="20">
        <v>890310688</v>
      </c>
      <c r="I4362" s="26" t="str">
        <f>+VLOOKUP(FACTURACION[[#This Row],[NIT]],TABLACLIENTE,2,FALSE)</f>
        <v>COLGAS DE OCCIDENTE S.A. E.S.P.</v>
      </c>
      <c r="J4362" s="26" t="s">
        <v>1018</v>
      </c>
      <c r="K4362" s="12" t="str">
        <f>+VLOOKUP(FACTURACION[[#This Row],[REFERENCIA]],CODINV,2,FALSE)</f>
        <v>VALVULA DE LLENADO AUTOPANO 1 3/4 x 1 1/4 NPT</v>
      </c>
      <c r="L4362" s="12" t="str">
        <f>IF(VLOOKUP(FACTURACION[[#This Row],[REFERENCIA]],CODINV,3,FALSE)=0,"",VLOOKUP(FACTURACION[[#This Row],[REFERENCIA]],CODINV,3,FALSE))</f>
        <v>SFL7579V10.6</v>
      </c>
      <c r="M4362" s="12" t="str">
        <f>+VLOOKUP(FACTURACION[[#This Row],[REFERENCIA]],CODINV,4,FALSE)</f>
        <v>VÁLVULAS Y MULTIVÁLVULAS</v>
      </c>
      <c r="N4362" s="12" t="str">
        <f>+VLOOKUP(FACTURACION[[#This Row],[REFERENCIA]],CODINV,5,FALSE)</f>
        <v>REGO</v>
      </c>
      <c r="O4362" s="3">
        <v>1</v>
      </c>
      <c r="P4362" s="31">
        <v>430735</v>
      </c>
      <c r="Q4362" s="24">
        <f>+FACTURACION[[#This Row],[CANTIDAD]]*FACTURACION[[#This Row],[VR UNITARIO]]/1000</f>
        <v>430.73500000000001</v>
      </c>
      <c r="R4362" s="3" t="str">
        <f>+VLOOKUP(FACTURACION[[#This Row],[NIT]],TABLACLIENTE,5,FALSE)</f>
        <v>CALI</v>
      </c>
    </row>
    <row r="4363" spans="3:18">
      <c r="C4363" s="29">
        <v>2017</v>
      </c>
      <c r="D4363" s="32" t="s">
        <v>84</v>
      </c>
      <c r="E4363" s="32">
        <f>MONTH(FACTURACION[[#This Row],[MES]]&amp;1)</f>
        <v>5</v>
      </c>
      <c r="F4363" s="223">
        <f>DATE(FACTURACION[[#This Row],[AÑO]],FACTURACION[[#This Row],[Mes numero]],1)</f>
        <v>42856</v>
      </c>
      <c r="G4363" s="161">
        <v>12819</v>
      </c>
      <c r="H4363" s="20">
        <v>890501073</v>
      </c>
      <c r="I4363" s="26" t="str">
        <f>+VLOOKUP(FACTURACION[[#This Row],[NIT]],TABLACLIENTE,2,FALSE)</f>
        <v>COMERCIAL INDUSTRIAL NACIONAL S.A. CINSA</v>
      </c>
      <c r="J4363" s="26" t="s">
        <v>232</v>
      </c>
      <c r="K4363" s="12" t="str">
        <f>+VLOOKUP(FACTURACION[[#This Row],[REFERENCIA]],CODINV,2,FALSE)</f>
        <v>TAPA ACME 1 3/4"</v>
      </c>
      <c r="L4363" s="12" t="str">
        <f>IF(VLOOKUP(FACTURACION[[#This Row],[REFERENCIA]],CODINV,3,FALSE)=0,"",VLOOKUP(FACTURACION[[#This Row],[REFERENCIA]],CODINV,3,FALSE))</f>
        <v>3175P</v>
      </c>
      <c r="M4363" s="12" t="str">
        <f>+VLOOKUP(FACTURACION[[#This Row],[REFERENCIA]],CODINV,4,FALSE)</f>
        <v>REPUESTOS Y ACCESORIOS</v>
      </c>
      <c r="N4363" s="12" t="str">
        <f>+VLOOKUP(FACTURACION[[#This Row],[REFERENCIA]],CODINV,5,FALSE)</f>
        <v>REGO</v>
      </c>
      <c r="O4363" s="3">
        <v>3</v>
      </c>
      <c r="P4363" s="31">
        <v>62628.59</v>
      </c>
      <c r="Q4363" s="24">
        <f>+FACTURACION[[#This Row],[CANTIDAD]]*FACTURACION[[#This Row],[VR UNITARIO]]/1000</f>
        <v>187.88576999999998</v>
      </c>
      <c r="R4363" s="3" t="str">
        <f>+VLOOKUP(FACTURACION[[#This Row],[NIT]],TABLACLIENTE,5,FALSE)</f>
        <v>CUCUTA</v>
      </c>
    </row>
    <row r="4364" spans="3:18">
      <c r="C4364" s="29">
        <v>2017</v>
      </c>
      <c r="D4364" s="32" t="s">
        <v>84</v>
      </c>
      <c r="E4364" s="32">
        <f>MONTH(FACTURACION[[#This Row],[MES]]&amp;1)</f>
        <v>5</v>
      </c>
      <c r="F4364" s="223">
        <f>DATE(FACTURACION[[#This Row],[AÑO]],FACTURACION[[#This Row],[Mes numero]],1)</f>
        <v>42856</v>
      </c>
      <c r="G4364" s="161">
        <v>12819</v>
      </c>
      <c r="H4364" s="20">
        <v>890501073</v>
      </c>
      <c r="I4364" s="26" t="str">
        <f>+VLOOKUP(FACTURACION[[#This Row],[NIT]],TABLACLIENTE,2,FALSE)</f>
        <v>COMERCIAL INDUSTRIAL NACIONAL S.A. CINSA</v>
      </c>
      <c r="J4364" s="26" t="s">
        <v>1017</v>
      </c>
      <c r="K4364" s="12" t="str">
        <f>+VLOOKUP(FACTURACION[[#This Row],[REFERENCIA]],CODINV,2,FALSE)</f>
        <v>TAPA CON CADENA Y ANILLO 2 1/4"</v>
      </c>
      <c r="L4364" s="12" t="str">
        <f>IF(VLOOKUP(FACTURACION[[#This Row],[REFERENCIA]],CODINV,3,FALSE)=0,"",VLOOKUP(FACTURACION[[#This Row],[REFERENCIA]],CODINV,3,FALSE))</f>
        <v>A3184-90</v>
      </c>
      <c r="M4364" s="12" t="str">
        <f>+VLOOKUP(FACTURACION[[#This Row],[REFERENCIA]],CODINV,4,FALSE)</f>
        <v>REPUESTOS Y ACCESORIOS</v>
      </c>
      <c r="N4364" s="12" t="str">
        <f>+VLOOKUP(FACTURACION[[#This Row],[REFERENCIA]],CODINV,5,FALSE)</f>
        <v>REGO</v>
      </c>
      <c r="O4364" s="3">
        <v>19</v>
      </c>
      <c r="P4364" s="31">
        <v>130097.2</v>
      </c>
      <c r="Q4364" s="24">
        <f>+FACTURACION[[#This Row],[CANTIDAD]]*FACTURACION[[#This Row],[VR UNITARIO]]/1000</f>
        <v>2471.8467999999998</v>
      </c>
      <c r="R4364" s="3" t="str">
        <f>+VLOOKUP(FACTURACION[[#This Row],[NIT]],TABLACLIENTE,5,FALSE)</f>
        <v>CUCUTA</v>
      </c>
    </row>
    <row r="4365" spans="3:18">
      <c r="C4365" s="29">
        <v>2017</v>
      </c>
      <c r="D4365" s="32" t="s">
        <v>84</v>
      </c>
      <c r="E4365" s="32">
        <f>MONTH(FACTURACION[[#This Row],[MES]]&amp;1)</f>
        <v>5</v>
      </c>
      <c r="F4365" s="223">
        <f>DATE(FACTURACION[[#This Row],[AÑO]],FACTURACION[[#This Row],[Mes numero]],1)</f>
        <v>42856</v>
      </c>
      <c r="G4365" s="161">
        <v>12822</v>
      </c>
      <c r="H4365" s="20">
        <v>900175830</v>
      </c>
      <c r="I4365" s="26" t="str">
        <f>+VLOOKUP(FACTURACION[[#This Row],[NIT]],TABLACLIENTE,2,FALSE)</f>
        <v xml:space="preserve">COMBUSTIBLES LIQUIDOS DE COLOMBIA S.A E.S.P  (CLC S.A E.S.P)
</v>
      </c>
      <c r="J4365" s="26" t="s">
        <v>56</v>
      </c>
      <c r="K4365" s="12" t="str">
        <f>+VLOOKUP(FACTURACION[[#This Row],[REFERENCIA]],CODINV,2,FALSE)</f>
        <v xml:space="preserve"> VALVULA DE AGUJA DE  1/4"</v>
      </c>
      <c r="L4365" s="12" t="str">
        <f>IF(VLOOKUP(FACTURACION[[#This Row],[REFERENCIA]],CODINV,3,FALSE)=0,"",VLOOKUP(FACTURACION[[#This Row],[REFERENCIA]],CODINV,3,FALSE))</f>
        <v>1224WA</v>
      </c>
      <c r="M4365" s="12" t="str">
        <f>+VLOOKUP(FACTURACION[[#This Row],[REFERENCIA]],CODINV,4,FALSE)</f>
        <v>VÁLVULAS Y MULTIVÁLVULAS</v>
      </c>
      <c r="N4365" s="12" t="str">
        <f>+VLOOKUP(FACTURACION[[#This Row],[REFERENCIA]],CODINV,5,FALSE)</f>
        <v>REGO</v>
      </c>
      <c r="O4365" s="3">
        <v>3</v>
      </c>
      <c r="P4365" s="31">
        <v>45000</v>
      </c>
      <c r="Q4365" s="24">
        <f>+FACTURACION[[#This Row],[CANTIDAD]]*FACTURACION[[#This Row],[VR UNITARIO]]/1000</f>
        <v>135</v>
      </c>
      <c r="R4365" s="3" t="str">
        <f>+VLOOKUP(FACTURACION[[#This Row],[NIT]],TABLACLIENTE,5,FALSE)</f>
        <v>BOGOTÁ D.C.</v>
      </c>
    </row>
    <row r="4366" spans="3:18">
      <c r="C4366" s="29">
        <v>2017</v>
      </c>
      <c r="D4366" s="32" t="s">
        <v>84</v>
      </c>
      <c r="E4366" s="32">
        <f>MONTH(FACTURACION[[#This Row],[MES]]&amp;1)</f>
        <v>5</v>
      </c>
      <c r="F4366" s="223">
        <f>DATE(FACTURACION[[#This Row],[AÑO]],FACTURACION[[#This Row],[Mes numero]],1)</f>
        <v>42856</v>
      </c>
      <c r="G4366" s="161">
        <v>12809</v>
      </c>
      <c r="H4366" s="20">
        <v>830104626</v>
      </c>
      <c r="I4366" s="26" t="str">
        <f>+VLOOKUP(FACTURACION[[#This Row],[NIT]],TABLACLIENTE,2,FALSE)</f>
        <v>MONTAJES INTEGRALES LTDA.</v>
      </c>
      <c r="J4366" s="26" t="s">
        <v>56</v>
      </c>
      <c r="K4366" s="12" t="str">
        <f>+VLOOKUP(FACTURACION[[#This Row],[REFERENCIA]],CODINV,2,FALSE)</f>
        <v xml:space="preserve"> VALVULA DE AGUJA DE  1/4"</v>
      </c>
      <c r="L4366" s="12" t="str">
        <f>IF(VLOOKUP(FACTURACION[[#This Row],[REFERENCIA]],CODINV,3,FALSE)=0,"",VLOOKUP(FACTURACION[[#This Row],[REFERENCIA]],CODINV,3,FALSE))</f>
        <v>1224WA</v>
      </c>
      <c r="M4366" s="12" t="str">
        <f>+VLOOKUP(FACTURACION[[#This Row],[REFERENCIA]],CODINV,4,FALSE)</f>
        <v>VÁLVULAS Y MULTIVÁLVULAS</v>
      </c>
      <c r="N4366" s="12" t="str">
        <f>+VLOOKUP(FACTURACION[[#This Row],[REFERENCIA]],CODINV,5,FALSE)</f>
        <v>REGO</v>
      </c>
      <c r="O4366" s="3">
        <v>4</v>
      </c>
      <c r="P4366" s="31">
        <v>62000</v>
      </c>
      <c r="Q4366" s="24">
        <f>+FACTURACION[[#This Row],[CANTIDAD]]*FACTURACION[[#This Row],[VR UNITARIO]]/1000</f>
        <v>248</v>
      </c>
      <c r="R4366" s="3" t="str">
        <f>+VLOOKUP(FACTURACION[[#This Row],[NIT]],TABLACLIENTE,5,FALSE)</f>
        <v>BOGOTÁ D.C.</v>
      </c>
    </row>
    <row r="4367" spans="3:18">
      <c r="C4367" s="29">
        <v>2017</v>
      </c>
      <c r="D4367" s="32" t="s">
        <v>84</v>
      </c>
      <c r="E4367" s="32">
        <f>MONTH(FACTURACION[[#This Row],[MES]]&amp;1)</f>
        <v>5</v>
      </c>
      <c r="F4367" s="223">
        <f>DATE(FACTURACION[[#This Row],[AÑO]],FACTURACION[[#This Row],[Mes numero]],1)</f>
        <v>42856</v>
      </c>
      <c r="G4367" s="161">
        <v>12861</v>
      </c>
      <c r="H4367" s="20">
        <v>890500726</v>
      </c>
      <c r="I4367" s="26" t="str">
        <f>+VLOOKUP(FACTURACION[[#This Row],[NIT]],TABLACLIENTE,2,FALSE)</f>
        <v>NORTESANTANDEREANA DE GAS S.A. E.S.P (NORGAS S.A. E.S.P.)</v>
      </c>
      <c r="J4367" s="26" t="s">
        <v>56</v>
      </c>
      <c r="K4367" s="12" t="str">
        <f>+VLOOKUP(FACTURACION[[#This Row],[REFERENCIA]],CODINV,2,FALSE)</f>
        <v xml:space="preserve"> VALVULA DE AGUJA DE  1/4"</v>
      </c>
      <c r="L4367" s="12" t="str">
        <f>IF(VLOOKUP(FACTURACION[[#This Row],[REFERENCIA]],CODINV,3,FALSE)=0,"",VLOOKUP(FACTURACION[[#This Row],[REFERENCIA]],CODINV,3,FALSE))</f>
        <v>1224WA</v>
      </c>
      <c r="M4367" s="12" t="str">
        <f>+VLOOKUP(FACTURACION[[#This Row],[REFERENCIA]],CODINV,4,FALSE)</f>
        <v>VÁLVULAS Y MULTIVÁLVULAS</v>
      </c>
      <c r="N4367" s="12" t="str">
        <f>+VLOOKUP(FACTURACION[[#This Row],[REFERENCIA]],CODINV,5,FALSE)</f>
        <v>REGO</v>
      </c>
      <c r="O4367" s="3">
        <v>5</v>
      </c>
      <c r="P4367" s="31">
        <v>52000</v>
      </c>
      <c r="Q4367" s="24">
        <f>+FACTURACION[[#This Row],[CANTIDAD]]*FACTURACION[[#This Row],[VR UNITARIO]]/1000</f>
        <v>260</v>
      </c>
      <c r="R4367" s="3" t="str">
        <f>+VLOOKUP(FACTURACION[[#This Row],[NIT]],TABLACLIENTE,5,FALSE)</f>
        <v>BUCARAMANGA</v>
      </c>
    </row>
    <row r="4368" spans="3:18">
      <c r="C4368" s="29">
        <v>2017</v>
      </c>
      <c r="D4368" s="32" t="s">
        <v>84</v>
      </c>
      <c r="E4368" s="32">
        <f>MONTH(FACTURACION[[#This Row],[MES]]&amp;1)</f>
        <v>5</v>
      </c>
      <c r="F4368" s="223">
        <f>DATE(FACTURACION[[#This Row],[AÑO]],FACTURACION[[#This Row],[Mes numero]],1)</f>
        <v>42856</v>
      </c>
      <c r="G4368" s="161">
        <v>12819</v>
      </c>
      <c r="H4368" s="20">
        <v>890501073</v>
      </c>
      <c r="I4368" s="26" t="str">
        <f>+VLOOKUP(FACTURACION[[#This Row],[NIT]],TABLACLIENTE,2,FALSE)</f>
        <v>COMERCIAL INDUSTRIAL NACIONAL S.A. CINSA</v>
      </c>
      <c r="J4368" s="26" t="s">
        <v>221</v>
      </c>
      <c r="K4368" s="12" t="str">
        <f>+VLOOKUP(FACTURACION[[#This Row],[REFERENCIA]],CODINV,2,FALSE)</f>
        <v>VALVULA ESV 1 1/4"</v>
      </c>
      <c r="L4368" s="12" t="str">
        <f>IF(VLOOKUP(FACTURACION[[#This Row],[REFERENCIA]],CODINV,3,FALSE)=0,"",VLOOKUP(FACTURACION[[#This Row],[REFERENCIA]],CODINV,3,FALSE))</f>
        <v>6010</v>
      </c>
      <c r="M4368" s="12" t="str">
        <f>+VLOOKUP(FACTURACION[[#This Row],[REFERENCIA]],CODINV,4,FALSE)</f>
        <v>VÁLVULAS Y MULTIVÁLVULAS</v>
      </c>
      <c r="N4368" s="12" t="str">
        <f>+VLOOKUP(FACTURACION[[#This Row],[REFERENCIA]],CODINV,5,FALSE)</f>
        <v>REGO</v>
      </c>
      <c r="O4368" s="3">
        <v>5</v>
      </c>
      <c r="P4368" s="31">
        <v>1044072.27</v>
      </c>
      <c r="Q4368" s="24">
        <f>+FACTURACION[[#This Row],[CANTIDAD]]*FACTURACION[[#This Row],[VR UNITARIO]]/1000</f>
        <v>5220.3613499999992</v>
      </c>
      <c r="R4368" s="3" t="str">
        <f>+VLOOKUP(FACTURACION[[#This Row],[NIT]],TABLACLIENTE,5,FALSE)</f>
        <v>CUCUTA</v>
      </c>
    </row>
    <row r="4369" spans="3:18">
      <c r="C4369" s="29">
        <v>2017</v>
      </c>
      <c r="D4369" s="32" t="s">
        <v>84</v>
      </c>
      <c r="E4369" s="32">
        <f>MONTH(FACTURACION[[#This Row],[MES]]&amp;1)</f>
        <v>5</v>
      </c>
      <c r="F4369" s="223">
        <f>DATE(FACTURACION[[#This Row],[AÑO]],FACTURACION[[#This Row],[Mes numero]],1)</f>
        <v>42856</v>
      </c>
      <c r="G4369" s="161">
        <v>12843</v>
      </c>
      <c r="H4369" s="20">
        <v>890908643</v>
      </c>
      <c r="I4369" s="26" t="str">
        <f>+VLOOKUP(FACTURACION[[#This Row],[NIT]],TABLACLIENTE,2,FALSE)</f>
        <v>GASES DE ANTIOQUIA S.A. E.S.P.  (GAS ANTIOQUIA S.A. E.S.P.)</v>
      </c>
      <c r="J4369" s="26" t="s">
        <v>1016</v>
      </c>
      <c r="K4369" s="12" t="str">
        <f>+VLOOKUP(FACTURACION[[#This Row],[REFERENCIA]],CODINV,2,FALSE)</f>
        <v>NDICADOR DE FLUJO VISOR 2"</v>
      </c>
      <c r="L4369" s="12" t="str">
        <f>IF(VLOOKUP(FACTURACION[[#This Row],[REFERENCIA]],CODINV,3,FALSE)=0,"",VLOOKUP(FACTURACION[[#This Row],[REFERENCIA]],CODINV,3,FALSE))</f>
        <v>A7794</v>
      </c>
      <c r="M4369" s="12" t="str">
        <f>+VLOOKUP(FACTURACION[[#This Row],[REFERENCIA]],CODINV,4,FALSE)</f>
        <v>MEDIDORES</v>
      </c>
      <c r="N4369" s="12" t="str">
        <f>+VLOOKUP(FACTURACION[[#This Row],[REFERENCIA]],CODINV,5,FALSE)</f>
        <v>REGO</v>
      </c>
      <c r="O4369" s="3">
        <v>1</v>
      </c>
      <c r="P4369" s="31">
        <v>1800000</v>
      </c>
      <c r="Q4369" s="24">
        <f>+FACTURACION[[#This Row],[CANTIDAD]]*FACTURACION[[#This Row],[VR UNITARIO]]/1000</f>
        <v>1800</v>
      </c>
      <c r="R4369" s="3" t="str">
        <f>+VLOOKUP(FACTURACION[[#This Row],[NIT]],TABLACLIENTE,5,FALSE)</f>
        <v>MEDELLIN</v>
      </c>
    </row>
    <row r="4370" spans="3:18">
      <c r="C4370" s="29">
        <v>2017</v>
      </c>
      <c r="D4370" s="32" t="s">
        <v>84</v>
      </c>
      <c r="E4370" s="32">
        <f>MONTH(FACTURACION[[#This Row],[MES]]&amp;1)</f>
        <v>5</v>
      </c>
      <c r="F4370" s="223">
        <f>DATE(FACTURACION[[#This Row],[AÑO]],FACTURACION[[#This Row],[Mes numero]],1)</f>
        <v>42856</v>
      </c>
      <c r="G4370" s="161">
        <v>12811</v>
      </c>
      <c r="H4370" s="20">
        <v>890908643</v>
      </c>
      <c r="I4370" s="26" t="str">
        <f>+VLOOKUP(FACTURACION[[#This Row],[NIT]],TABLACLIENTE,2,FALSE)</f>
        <v>GASES DE ANTIOQUIA S.A. E.S.P.  (GAS ANTIOQUIA S.A. E.S.P.)</v>
      </c>
      <c r="J4370" s="26" t="s">
        <v>307</v>
      </c>
      <c r="K4370" s="12" t="str">
        <f>+VLOOKUP(FACTURACION[[#This Row],[REFERENCIA]],CODINV,2,FALSE)</f>
        <v>INDICADOR DE FLUJO</v>
      </c>
      <c r="L4370" s="12" t="str">
        <f>IF(VLOOKUP(FACTURACION[[#This Row],[REFERENCIA]],CODINV,3,FALSE)=0,"",VLOOKUP(FACTURACION[[#This Row],[REFERENCIA]],CODINV,3,FALSE))</f>
        <v>A7796</v>
      </c>
      <c r="M4370" s="12" t="str">
        <f>+VLOOKUP(FACTURACION[[#This Row],[REFERENCIA]],CODINV,4,FALSE)</f>
        <v>REPUESTOS Y ACCESORIOS</v>
      </c>
      <c r="N4370" s="12" t="str">
        <f>+VLOOKUP(FACTURACION[[#This Row],[REFERENCIA]],CODINV,5,FALSE)</f>
        <v>REGO</v>
      </c>
      <c r="O4370" s="3">
        <v>1</v>
      </c>
      <c r="P4370" s="31">
        <v>2541000</v>
      </c>
      <c r="Q4370" s="24">
        <f>+FACTURACION[[#This Row],[CANTIDAD]]*FACTURACION[[#This Row],[VR UNITARIO]]/1000</f>
        <v>2541</v>
      </c>
      <c r="R4370" s="3" t="str">
        <f>+VLOOKUP(FACTURACION[[#This Row],[NIT]],TABLACLIENTE,5,FALSE)</f>
        <v>MEDELLIN</v>
      </c>
    </row>
    <row r="4371" spans="3:18">
      <c r="C4371" s="29">
        <v>2017</v>
      </c>
      <c r="D4371" s="32" t="s">
        <v>84</v>
      </c>
      <c r="E4371" s="32">
        <f>MONTH(FACTURACION[[#This Row],[MES]]&amp;1)</f>
        <v>5</v>
      </c>
      <c r="F4371" s="223">
        <f>DATE(FACTURACION[[#This Row],[AÑO]],FACTURACION[[#This Row],[Mes numero]],1)</f>
        <v>42856</v>
      </c>
      <c r="G4371" s="161">
        <v>12827</v>
      </c>
      <c r="H4371" s="20">
        <v>900950504</v>
      </c>
      <c r="I4371" s="26" t="str">
        <f>+VLOOKUP(FACTURACION[[#This Row],[NIT]],TABLACLIENTE,2,FALSE)</f>
        <v>DAMASA DE COLOMBIA S A S</v>
      </c>
      <c r="J4371" s="26" t="s">
        <v>317</v>
      </c>
      <c r="K4371" s="12" t="str">
        <f>+VLOOKUP(FACTURACION[[#This Row],[REFERENCIA]],CODINV,2,FALSE)</f>
        <v>DIAL ROTOGAGE</v>
      </c>
      <c r="L4371" s="12" t="str">
        <f>IF(VLOOKUP(FACTURACION[[#This Row],[REFERENCIA]],CODINV,3,FALSE)=0,"",VLOOKUP(FACTURACION[[#This Row],[REFERENCIA]],CODINV,3,FALSE))</f>
        <v>A909118LX</v>
      </c>
      <c r="M4371" s="12" t="str">
        <f>+VLOOKUP(FACTURACION[[#This Row],[REFERENCIA]],CODINV,4,FALSE)</f>
        <v>REPUESTOS Y ACCESORIOS</v>
      </c>
      <c r="N4371" s="12" t="str">
        <f>+VLOOKUP(FACTURACION[[#This Row],[REFERENCIA]],CODINV,5,FALSE)</f>
        <v>REGO</v>
      </c>
      <c r="O4371" s="3">
        <v>3</v>
      </c>
      <c r="P4371" s="31">
        <v>48000</v>
      </c>
      <c r="Q4371" s="24">
        <f>+FACTURACION[[#This Row],[CANTIDAD]]*FACTURACION[[#This Row],[VR UNITARIO]]/1000</f>
        <v>144</v>
      </c>
      <c r="R4371" s="3" t="str">
        <f>+VLOOKUP(FACTURACION[[#This Row],[NIT]],TABLACLIENTE,5,FALSE)</f>
        <v>BOGOTÁ D.C.</v>
      </c>
    </row>
    <row r="4372" spans="3:18">
      <c r="C4372" s="29">
        <v>2017</v>
      </c>
      <c r="D4372" s="32" t="s">
        <v>84</v>
      </c>
      <c r="E4372" s="32">
        <f>MONTH(FACTURACION[[#This Row],[MES]]&amp;1)</f>
        <v>5</v>
      </c>
      <c r="F4372" s="223">
        <f>DATE(FACTURACION[[#This Row],[AÑO]],FACTURACION[[#This Row],[Mes numero]],1)</f>
        <v>42856</v>
      </c>
      <c r="G4372" s="161">
        <v>12884</v>
      </c>
      <c r="H4372" s="20">
        <v>900950504</v>
      </c>
      <c r="I4372" s="26" t="str">
        <f>+VLOOKUP(FACTURACION[[#This Row],[NIT]],TABLACLIENTE,2,FALSE)</f>
        <v>DAMASA DE COLOMBIA S A S</v>
      </c>
      <c r="J4372" s="26" t="s">
        <v>317</v>
      </c>
      <c r="K4372" s="12" t="str">
        <f>+VLOOKUP(FACTURACION[[#This Row],[REFERENCIA]],CODINV,2,FALSE)</f>
        <v>DIAL ROTOGAGE</v>
      </c>
      <c r="L4372" s="12" t="str">
        <f>IF(VLOOKUP(FACTURACION[[#This Row],[REFERENCIA]],CODINV,3,FALSE)=0,"",VLOOKUP(FACTURACION[[#This Row],[REFERENCIA]],CODINV,3,FALSE))</f>
        <v>A909118LX</v>
      </c>
      <c r="M4372" s="12" t="str">
        <f>+VLOOKUP(FACTURACION[[#This Row],[REFERENCIA]],CODINV,4,FALSE)</f>
        <v>REPUESTOS Y ACCESORIOS</v>
      </c>
      <c r="N4372" s="12" t="str">
        <f>+VLOOKUP(FACTURACION[[#This Row],[REFERENCIA]],CODINV,5,FALSE)</f>
        <v>REGO</v>
      </c>
      <c r="O4372" s="3">
        <v>3</v>
      </c>
      <c r="P4372" s="31">
        <v>50000</v>
      </c>
      <c r="Q4372" s="24">
        <f>+FACTURACION[[#This Row],[CANTIDAD]]*FACTURACION[[#This Row],[VR UNITARIO]]/1000</f>
        <v>150</v>
      </c>
      <c r="R4372" s="3" t="str">
        <f>+VLOOKUP(FACTURACION[[#This Row],[NIT]],TABLACLIENTE,5,FALSE)</f>
        <v>BOGOTÁ D.C.</v>
      </c>
    </row>
    <row r="4373" spans="3:18">
      <c r="C4373" s="29">
        <v>2017</v>
      </c>
      <c r="D4373" s="32" t="s">
        <v>84</v>
      </c>
      <c r="E4373" s="32">
        <f>MONTH(FACTURACION[[#This Row],[MES]]&amp;1)</f>
        <v>5</v>
      </c>
      <c r="F4373" s="223">
        <f>DATE(FACTURACION[[#This Row],[AÑO]],FACTURACION[[#This Row],[Mes numero]],1)</f>
        <v>42856</v>
      </c>
      <c r="G4373" s="161">
        <v>12827</v>
      </c>
      <c r="H4373" s="20">
        <v>900950504</v>
      </c>
      <c r="I4373" s="26" t="str">
        <f>+VLOOKUP(FACTURACION[[#This Row],[NIT]],TABLACLIENTE,2,FALSE)</f>
        <v>DAMASA DE COLOMBIA S A S</v>
      </c>
      <c r="J4373" s="26" t="s">
        <v>319</v>
      </c>
      <c r="K4373" s="12" t="str">
        <f>+VLOOKUP(FACTURACION[[#This Row],[REFERENCIA]],CODINV,2,FALSE)</f>
        <v>DIP TUBE ROTOGAGE 36"</v>
      </c>
      <c r="L4373" s="12" t="str">
        <f>IF(VLOOKUP(FACTURACION[[#This Row],[REFERENCIA]],CODINV,3,FALSE)=0,"",VLOOKUP(FACTURACION[[#This Row],[REFERENCIA]],CODINV,3,FALSE))</f>
        <v>A9091-M36</v>
      </c>
      <c r="M4373" s="12" t="str">
        <f>+VLOOKUP(FACTURACION[[#This Row],[REFERENCIA]],CODINV,4,FALSE)</f>
        <v>REPUESTOS Y ACCESORIOS</v>
      </c>
      <c r="N4373" s="12" t="str">
        <f>+VLOOKUP(FACTURACION[[#This Row],[REFERENCIA]],CODINV,5,FALSE)</f>
        <v>REGO</v>
      </c>
      <c r="O4373" s="3">
        <v>1</v>
      </c>
      <c r="P4373" s="31">
        <v>89000</v>
      </c>
      <c r="Q4373" s="24">
        <f>+FACTURACION[[#This Row],[CANTIDAD]]*FACTURACION[[#This Row],[VR UNITARIO]]/1000</f>
        <v>89</v>
      </c>
      <c r="R4373" s="3" t="str">
        <f>+VLOOKUP(FACTURACION[[#This Row],[NIT]],TABLACLIENTE,5,FALSE)</f>
        <v>BOGOTÁ D.C.</v>
      </c>
    </row>
    <row r="4374" spans="3:18">
      <c r="C4374" s="29">
        <v>2017</v>
      </c>
      <c r="D4374" s="32" t="s">
        <v>84</v>
      </c>
      <c r="E4374" s="32">
        <f>MONTH(FACTURACION[[#This Row],[MES]]&amp;1)</f>
        <v>5</v>
      </c>
      <c r="F4374" s="223">
        <f>DATE(FACTURACION[[#This Row],[AÑO]],FACTURACION[[#This Row],[Mes numero]],1)</f>
        <v>42856</v>
      </c>
      <c r="G4374" s="161">
        <v>12827</v>
      </c>
      <c r="H4374" s="20">
        <v>900950504</v>
      </c>
      <c r="I4374" s="26" t="str">
        <f>+VLOOKUP(FACTURACION[[#This Row],[NIT]],TABLACLIENTE,2,FALSE)</f>
        <v>DAMASA DE COLOMBIA S A S</v>
      </c>
      <c r="J4374" s="26" t="s">
        <v>69</v>
      </c>
      <c r="K4374" s="12" t="str">
        <f>+VLOOKUP(FACTURACION[[#This Row],[REFERENCIA]],CODINV,2,FALSE)</f>
        <v>DIP TUBE 48"</v>
      </c>
      <c r="L4374" s="12" t="str">
        <f>IF(VLOOKUP(FACTURACION[[#This Row],[REFERENCIA]],CODINV,3,FALSE)=0,"",VLOOKUP(FACTURACION[[#This Row],[REFERENCIA]],CODINV,3,FALSE))</f>
        <v/>
      </c>
      <c r="M4374" s="12" t="str">
        <f>+VLOOKUP(FACTURACION[[#This Row],[REFERENCIA]],CODINV,4,FALSE)</f>
        <v>REPUESTOS Y ACCESORIOS</v>
      </c>
      <c r="N4374" s="12" t="str">
        <f>+VLOOKUP(FACTURACION[[#This Row],[REFERENCIA]],CODINV,5,FALSE)</f>
        <v>REGO</v>
      </c>
      <c r="O4374" s="3">
        <v>2</v>
      </c>
      <c r="P4374" s="31">
        <v>157000</v>
      </c>
      <c r="Q4374" s="24">
        <f>+FACTURACION[[#This Row],[CANTIDAD]]*FACTURACION[[#This Row],[VR UNITARIO]]/1000</f>
        <v>314</v>
      </c>
      <c r="R4374" s="3" t="str">
        <f>+VLOOKUP(FACTURACION[[#This Row],[NIT]],TABLACLIENTE,5,FALSE)</f>
        <v>BOGOTÁ D.C.</v>
      </c>
    </row>
    <row r="4375" spans="3:18">
      <c r="C4375" s="29">
        <v>2017</v>
      </c>
      <c r="D4375" s="32" t="s">
        <v>84</v>
      </c>
      <c r="E4375" s="32">
        <f>MONTH(FACTURACION[[#This Row],[MES]]&amp;1)</f>
        <v>5</v>
      </c>
      <c r="F4375" s="223">
        <f>DATE(FACTURACION[[#This Row],[AÑO]],FACTURACION[[#This Row],[Mes numero]],1)</f>
        <v>42856</v>
      </c>
      <c r="G4375" s="161">
        <v>12854</v>
      </c>
      <c r="H4375" s="20">
        <v>900950504</v>
      </c>
      <c r="I4375" s="26" t="str">
        <f>+VLOOKUP(FACTURACION[[#This Row],[NIT]],TABLACLIENTE,2,FALSE)</f>
        <v>DAMASA DE COLOMBIA S A S</v>
      </c>
      <c r="J4375" s="26" t="s">
        <v>69</v>
      </c>
      <c r="K4375" s="12" t="str">
        <f>+VLOOKUP(FACTURACION[[#This Row],[REFERENCIA]],CODINV,2,FALSE)</f>
        <v>DIP TUBE 48"</v>
      </c>
      <c r="L4375" s="12" t="str">
        <f>IF(VLOOKUP(FACTURACION[[#This Row],[REFERENCIA]],CODINV,3,FALSE)=0,"",VLOOKUP(FACTURACION[[#This Row],[REFERENCIA]],CODINV,3,FALSE))</f>
        <v/>
      </c>
      <c r="M4375" s="12" t="str">
        <f>+VLOOKUP(FACTURACION[[#This Row],[REFERENCIA]],CODINV,4,FALSE)</f>
        <v>REPUESTOS Y ACCESORIOS</v>
      </c>
      <c r="N4375" s="12" t="str">
        <f>+VLOOKUP(FACTURACION[[#This Row],[REFERENCIA]],CODINV,5,FALSE)</f>
        <v>REGO</v>
      </c>
      <c r="O4375" s="3">
        <v>2</v>
      </c>
      <c r="P4375" s="31">
        <v>157000</v>
      </c>
      <c r="Q4375" s="24">
        <f>+FACTURACION[[#This Row],[CANTIDAD]]*FACTURACION[[#This Row],[VR UNITARIO]]/1000</f>
        <v>314</v>
      </c>
      <c r="R4375" s="3" t="str">
        <f>+VLOOKUP(FACTURACION[[#This Row],[NIT]],TABLACLIENTE,5,FALSE)</f>
        <v>BOGOTÁ D.C.</v>
      </c>
    </row>
    <row r="4376" spans="3:18">
      <c r="C4376" s="29">
        <v>2017</v>
      </c>
      <c r="D4376" s="32" t="s">
        <v>84</v>
      </c>
      <c r="E4376" s="32">
        <f>MONTH(FACTURACION[[#This Row],[MES]]&amp;1)</f>
        <v>5</v>
      </c>
      <c r="F4376" s="223">
        <f>DATE(FACTURACION[[#This Row],[AÑO]],FACTURACION[[#This Row],[Mes numero]],1)</f>
        <v>42856</v>
      </c>
      <c r="G4376" s="161">
        <v>12854</v>
      </c>
      <c r="H4376" s="20">
        <v>900950504</v>
      </c>
      <c r="I4376" s="26" t="str">
        <f>+VLOOKUP(FACTURACION[[#This Row],[NIT]],TABLACLIENTE,2,FALSE)</f>
        <v>DAMASA DE COLOMBIA S A S</v>
      </c>
      <c r="J4376" s="26" t="s">
        <v>750</v>
      </c>
      <c r="K4376" s="12" t="str">
        <f>+VLOOKUP(FACTURACION[[#This Row],[REFERENCIA]],CODINV,2,FALSE)</f>
        <v>ROTOGAGE</v>
      </c>
      <c r="L4376" s="12" t="str">
        <f>IF(VLOOKUP(FACTURACION[[#This Row],[REFERENCIA]],CODINV,3,FALSE)=0,"",VLOOKUP(FACTURACION[[#This Row],[REFERENCIA]],CODINV,3,FALSE))</f>
        <v>A9094TS</v>
      </c>
      <c r="M4376" s="12" t="str">
        <f>+VLOOKUP(FACTURACION[[#This Row],[REFERENCIA]],CODINV,4,FALSE)</f>
        <v>MEDIDORES</v>
      </c>
      <c r="N4376" s="12" t="str">
        <f>+VLOOKUP(FACTURACION[[#This Row],[REFERENCIA]],CODINV,5,FALSE)</f>
        <v>REGO</v>
      </c>
      <c r="O4376" s="3">
        <v>2</v>
      </c>
      <c r="P4376" s="31">
        <v>1050000</v>
      </c>
      <c r="Q4376" s="24">
        <f>+FACTURACION[[#This Row],[CANTIDAD]]*FACTURACION[[#This Row],[VR UNITARIO]]/1000</f>
        <v>2100</v>
      </c>
      <c r="R4376" s="3" t="str">
        <f>+VLOOKUP(FACTURACION[[#This Row],[NIT]],TABLACLIENTE,5,FALSE)</f>
        <v>BOGOTÁ D.C.</v>
      </c>
    </row>
    <row r="4377" spans="3:18">
      <c r="C4377" s="29">
        <v>2017</v>
      </c>
      <c r="D4377" s="32" t="s">
        <v>85</v>
      </c>
      <c r="E4377" s="32">
        <f>MONTH(FACTURACION[[#This Row],[MES]]&amp;1)</f>
        <v>6</v>
      </c>
      <c r="F4377" s="223">
        <f>DATE(FACTURACION[[#This Row],[AÑO]],FACTURACION[[#This Row],[Mes numero]],1)</f>
        <v>42887</v>
      </c>
      <c r="G4377" s="161">
        <v>12900</v>
      </c>
      <c r="H4377" s="20">
        <v>800074033</v>
      </c>
      <c r="I4377" s="26" t="str">
        <f>+VLOOKUP(FACTURACION[[#This Row],[NIT]],TABLACLIENTE,2,FALSE)</f>
        <v>COMPAÑIAS ASOCIADAS DE GAS S.A. E.S.P (ASOGAS SA ESP)</v>
      </c>
      <c r="J4377" s="26" t="s">
        <v>991</v>
      </c>
      <c r="K4377" s="12" t="str">
        <f>+VLOOKUP(FACTURACION[[#This Row],[REFERENCIA]],CODINV,2,FALSE)</f>
        <v>TERMOCOPLE MOD 120/60 K15FA-36D</v>
      </c>
      <c r="L4377" s="12" t="str">
        <f>IF(VLOOKUP(FACTURACION[[#This Row],[REFERENCIA]],CODINV,3,FALSE)=0,"",VLOOKUP(FACTURACION[[#This Row],[REFERENCIA]],CODINV,3,FALSE))</f>
        <v>37050</v>
      </c>
      <c r="M4377" s="12" t="str">
        <f>+VLOOKUP(FACTURACION[[#This Row],[REFERENCIA]],CODINV,4,FALSE)</f>
        <v>REPUESTOS Y ACCESORIOS</v>
      </c>
      <c r="N4377" s="12" t="str">
        <f>+VLOOKUP(FACTURACION[[#This Row],[REFERENCIA]],CODINV,5,FALSE)</f>
        <v>ALGAS SDI</v>
      </c>
      <c r="O4377" s="3">
        <v>1</v>
      </c>
      <c r="P4377" s="31">
        <v>136850</v>
      </c>
      <c r="Q4377" s="24">
        <f>+FACTURACION[[#This Row],[CANTIDAD]]*FACTURACION[[#This Row],[VR UNITARIO]]/1000</f>
        <v>136.85</v>
      </c>
      <c r="R4377" s="3" t="str">
        <f>+VLOOKUP(FACTURACION[[#This Row],[NIT]],TABLACLIENTE,5,FALSE)</f>
        <v>MOSQUERA</v>
      </c>
    </row>
    <row r="4378" spans="3:18">
      <c r="C4378" s="29">
        <v>2017</v>
      </c>
      <c r="D4378" s="32" t="s">
        <v>85</v>
      </c>
      <c r="E4378" s="32">
        <f>MONTH(FACTURACION[[#This Row],[MES]]&amp;1)</f>
        <v>6</v>
      </c>
      <c r="F4378" s="223">
        <f>DATE(FACTURACION[[#This Row],[AÑO]],FACTURACION[[#This Row],[Mes numero]],1)</f>
        <v>42887</v>
      </c>
      <c r="G4378" s="161">
        <v>12915</v>
      </c>
      <c r="H4378" s="20">
        <v>800074033</v>
      </c>
      <c r="I4378" s="26" t="str">
        <f>+VLOOKUP(FACTURACION[[#This Row],[NIT]],TABLACLIENTE,2,FALSE)</f>
        <v>COMPAÑIAS ASOCIADAS DE GAS S.A. E.S.P (ASOGAS SA ESP)</v>
      </c>
      <c r="J4378" s="26" t="s">
        <v>708</v>
      </c>
      <c r="K4378" s="12" t="str">
        <f>+VLOOKUP(FACTURACION[[#This Row],[REFERENCIA]],CODINV,2,FALSE)</f>
        <v>REGULADOR PRIMERA ETAPA 1-15 PSI A1/4 NPT</v>
      </c>
      <c r="L4378" s="12" t="str">
        <f>IF(VLOOKUP(FACTURACION[[#This Row],[REFERENCIA]],CODINV,3,FALSE)=0,"",VLOOKUP(FACTURACION[[#This Row],[REFERENCIA]],CODINV,3,FALSE))</f>
        <v>902</v>
      </c>
      <c r="M4378" s="12" t="str">
        <f>+VLOOKUP(FACTURACION[[#This Row],[REFERENCIA]],CODINV,4,FALSE)</f>
        <v>REGULADORES</v>
      </c>
      <c r="N4378" s="12" t="str">
        <f>+VLOOKUP(FACTURACION[[#This Row],[REFERENCIA]],CODINV,5,FALSE)</f>
        <v>CAVAGNA</v>
      </c>
      <c r="O4378" s="3">
        <v>6</v>
      </c>
      <c r="P4378" s="31">
        <v>67000</v>
      </c>
      <c r="Q4378" s="24">
        <f>+FACTURACION[[#This Row],[CANTIDAD]]*FACTURACION[[#This Row],[VR UNITARIO]]/1000</f>
        <v>402</v>
      </c>
      <c r="R4378" s="3" t="str">
        <f>+VLOOKUP(FACTURACION[[#This Row],[NIT]],TABLACLIENTE,5,FALSE)</f>
        <v>MOSQUERA</v>
      </c>
    </row>
    <row r="4379" spans="3:18">
      <c r="C4379" s="29">
        <v>2017</v>
      </c>
      <c r="D4379" s="32" t="s">
        <v>85</v>
      </c>
      <c r="E4379" s="32">
        <f>MONTH(FACTURACION[[#This Row],[MES]]&amp;1)</f>
        <v>6</v>
      </c>
      <c r="F4379" s="223">
        <f>DATE(FACTURACION[[#This Row],[AÑO]],FACTURACION[[#This Row],[Mes numero]],1)</f>
        <v>42887</v>
      </c>
      <c r="G4379" s="161">
        <v>12948</v>
      </c>
      <c r="H4379" s="20">
        <v>800074033</v>
      </c>
      <c r="I4379" s="26" t="str">
        <f>+VLOOKUP(FACTURACION[[#This Row],[NIT]],TABLACLIENTE,2,FALSE)</f>
        <v>COMPAÑIAS ASOCIADAS DE GAS S.A. E.S.P (ASOGAS SA ESP)</v>
      </c>
      <c r="J4379" s="26" t="s">
        <v>708</v>
      </c>
      <c r="K4379" s="12" t="str">
        <f>+VLOOKUP(FACTURACION[[#This Row],[REFERENCIA]],CODINV,2,FALSE)</f>
        <v>REGULADOR PRIMERA ETAPA 1-15 PSI A1/4 NPT</v>
      </c>
      <c r="L4379" s="12" t="str">
        <f>IF(VLOOKUP(FACTURACION[[#This Row],[REFERENCIA]],CODINV,3,FALSE)=0,"",VLOOKUP(FACTURACION[[#This Row],[REFERENCIA]],CODINV,3,FALSE))</f>
        <v>902</v>
      </c>
      <c r="M4379" s="12" t="str">
        <f>+VLOOKUP(FACTURACION[[#This Row],[REFERENCIA]],CODINV,4,FALSE)</f>
        <v>REGULADORES</v>
      </c>
      <c r="N4379" s="12" t="str">
        <f>+VLOOKUP(FACTURACION[[#This Row],[REFERENCIA]],CODINV,5,FALSE)</f>
        <v>CAVAGNA</v>
      </c>
      <c r="O4379" s="3">
        <v>4</v>
      </c>
      <c r="P4379" s="31">
        <v>67000</v>
      </c>
      <c r="Q4379" s="24">
        <f>+FACTURACION[[#This Row],[CANTIDAD]]*FACTURACION[[#This Row],[VR UNITARIO]]/1000</f>
        <v>268</v>
      </c>
      <c r="R4379" s="3" t="str">
        <f>+VLOOKUP(FACTURACION[[#This Row],[NIT]],TABLACLIENTE,5,FALSE)</f>
        <v>MOSQUERA</v>
      </c>
    </row>
    <row r="4380" spans="3:18">
      <c r="C4380" s="29">
        <v>2017</v>
      </c>
      <c r="D4380" s="32" t="s">
        <v>85</v>
      </c>
      <c r="E4380" s="32">
        <f>MONTH(FACTURACION[[#This Row],[MES]]&amp;1)</f>
        <v>6</v>
      </c>
      <c r="F4380" s="223">
        <f>DATE(FACTURACION[[#This Row],[AÑO]],FACTURACION[[#This Row],[Mes numero]],1)</f>
        <v>42887</v>
      </c>
      <c r="G4380" s="161">
        <v>12923</v>
      </c>
      <c r="H4380" s="20">
        <v>900950504</v>
      </c>
      <c r="I4380" s="26" t="str">
        <f>+VLOOKUP(FACTURACION[[#This Row],[NIT]],TABLACLIENTE,2,FALSE)</f>
        <v>DAMASA DE COLOMBIA S A S</v>
      </c>
      <c r="J4380" s="26" t="s">
        <v>708</v>
      </c>
      <c r="K4380" s="12" t="str">
        <f>+VLOOKUP(FACTURACION[[#This Row],[REFERENCIA]],CODINV,2,FALSE)</f>
        <v>REGULADOR PRIMERA ETAPA 1-15 PSI A1/4 NPT</v>
      </c>
      <c r="L4380" s="12" t="str">
        <f>IF(VLOOKUP(FACTURACION[[#This Row],[REFERENCIA]],CODINV,3,FALSE)=0,"",VLOOKUP(FACTURACION[[#This Row],[REFERENCIA]],CODINV,3,FALSE))</f>
        <v>902</v>
      </c>
      <c r="M4380" s="12" t="str">
        <f>+VLOOKUP(FACTURACION[[#This Row],[REFERENCIA]],CODINV,4,FALSE)</f>
        <v>REGULADORES</v>
      </c>
      <c r="N4380" s="12" t="str">
        <f>+VLOOKUP(FACTURACION[[#This Row],[REFERENCIA]],CODINV,5,FALSE)</f>
        <v>CAVAGNA</v>
      </c>
      <c r="O4380" s="3">
        <v>1</v>
      </c>
      <c r="P4380" s="31">
        <v>59000</v>
      </c>
      <c r="Q4380" s="24">
        <f>+FACTURACION[[#This Row],[CANTIDAD]]*FACTURACION[[#This Row],[VR UNITARIO]]/1000</f>
        <v>59</v>
      </c>
      <c r="R4380" s="3" t="str">
        <f>+VLOOKUP(FACTURACION[[#This Row],[NIT]],TABLACLIENTE,5,FALSE)</f>
        <v>BOGOTÁ D.C.</v>
      </c>
    </row>
    <row r="4381" spans="3:18">
      <c r="C4381" s="29">
        <v>2017</v>
      </c>
      <c r="D4381" s="32" t="s">
        <v>85</v>
      </c>
      <c r="E4381" s="32">
        <f>MONTH(FACTURACION[[#This Row],[MES]]&amp;1)</f>
        <v>6</v>
      </c>
      <c r="F4381" s="223">
        <f>DATE(FACTURACION[[#This Row],[AÑO]],FACTURACION[[#This Row],[Mes numero]],1)</f>
        <v>42887</v>
      </c>
      <c r="G4381" s="161">
        <v>12932</v>
      </c>
      <c r="H4381" s="20">
        <v>900950504</v>
      </c>
      <c r="I4381" s="26" t="str">
        <f>+VLOOKUP(FACTURACION[[#This Row],[NIT]],TABLACLIENTE,2,FALSE)</f>
        <v>DAMASA DE COLOMBIA S A S</v>
      </c>
      <c r="J4381" s="26" t="s">
        <v>708</v>
      </c>
      <c r="K4381" s="12" t="str">
        <f>+VLOOKUP(FACTURACION[[#This Row],[REFERENCIA]],CODINV,2,FALSE)</f>
        <v>REGULADOR PRIMERA ETAPA 1-15 PSI A1/4 NPT</v>
      </c>
      <c r="L4381" s="12" t="str">
        <f>IF(VLOOKUP(FACTURACION[[#This Row],[REFERENCIA]],CODINV,3,FALSE)=0,"",VLOOKUP(FACTURACION[[#This Row],[REFERENCIA]],CODINV,3,FALSE))</f>
        <v>902</v>
      </c>
      <c r="M4381" s="12" t="str">
        <f>+VLOOKUP(FACTURACION[[#This Row],[REFERENCIA]],CODINV,4,FALSE)</f>
        <v>REGULADORES</v>
      </c>
      <c r="N4381" s="12" t="str">
        <f>+VLOOKUP(FACTURACION[[#This Row],[REFERENCIA]],CODINV,5,FALSE)</f>
        <v>CAVAGNA</v>
      </c>
      <c r="O4381" s="3">
        <v>11</v>
      </c>
      <c r="P4381" s="31">
        <v>59000</v>
      </c>
      <c r="Q4381" s="24">
        <f>+FACTURACION[[#This Row],[CANTIDAD]]*FACTURACION[[#This Row],[VR UNITARIO]]/1000</f>
        <v>649</v>
      </c>
      <c r="R4381" s="3" t="str">
        <f>+VLOOKUP(FACTURACION[[#This Row],[NIT]],TABLACLIENTE,5,FALSE)</f>
        <v>BOGOTÁ D.C.</v>
      </c>
    </row>
    <row r="4382" spans="3:18">
      <c r="C4382" s="29">
        <v>2017</v>
      </c>
      <c r="D4382" s="32" t="s">
        <v>85</v>
      </c>
      <c r="E4382" s="32">
        <f>MONTH(FACTURACION[[#This Row],[MES]]&amp;1)</f>
        <v>6</v>
      </c>
      <c r="F4382" s="223">
        <f>DATE(FACTURACION[[#This Row],[AÑO]],FACTURACION[[#This Row],[Mes numero]],1)</f>
        <v>42887</v>
      </c>
      <c r="G4382" s="161">
        <v>12940</v>
      </c>
      <c r="H4382" s="20">
        <v>860004270</v>
      </c>
      <c r="I4382" s="26" t="str">
        <f>+VLOOKUP(FACTURACION[[#This Row],[NIT]],TABLACLIENTE,2,FALSE)</f>
        <v>E MC ALLISTER S A S</v>
      </c>
      <c r="J4382" s="26" t="s">
        <v>919</v>
      </c>
      <c r="K4382" s="12" t="str">
        <f>+VLOOKUP(FACTURACION[[#This Row],[REFERENCIA]],CODINV,2,FALSE)</f>
        <v>CONECTOR ACME MONTACARGAS 1 1/4"</v>
      </c>
      <c r="L4382" s="12" t="str">
        <f>IF(VLOOKUP(FACTURACION[[#This Row],[REFERENCIA]],CODINV,3,FALSE)=0,"",VLOOKUP(FACTURACION[[#This Row],[REFERENCIA]],CODINV,3,FALSE))</f>
        <v>1023</v>
      </c>
      <c r="M4382" s="12" t="str">
        <f>+VLOOKUP(FACTURACION[[#This Row],[REFERENCIA]],CODINV,4,FALSE)</f>
        <v>REPUESTOS Y ACCESORIOS</v>
      </c>
      <c r="N4382" s="12" t="str">
        <f>+VLOOKUP(FACTURACION[[#This Row],[REFERENCIA]],CODINV,5,FALSE)</f>
        <v>CAVAGNA</v>
      </c>
      <c r="O4382" s="3">
        <v>1</v>
      </c>
      <c r="P4382" s="31">
        <v>40000</v>
      </c>
      <c r="Q4382" s="24">
        <f>+FACTURACION[[#This Row],[CANTIDAD]]*FACTURACION[[#This Row],[VR UNITARIO]]/1000</f>
        <v>40</v>
      </c>
      <c r="R4382" s="3" t="str">
        <f>+VLOOKUP(FACTURACION[[#This Row],[NIT]],TABLACLIENTE,5,FALSE)</f>
        <v>BOGOTÁ D.C.</v>
      </c>
    </row>
    <row r="4383" spans="3:18">
      <c r="C4383" s="29">
        <v>2017</v>
      </c>
      <c r="D4383" s="32" t="s">
        <v>85</v>
      </c>
      <c r="E4383" s="32">
        <f>MONTH(FACTURACION[[#This Row],[MES]]&amp;1)</f>
        <v>6</v>
      </c>
      <c r="F4383" s="223">
        <f>DATE(FACTURACION[[#This Row],[AÑO]],FACTURACION[[#This Row],[Mes numero]],1)</f>
        <v>42887</v>
      </c>
      <c r="G4383" s="161">
        <v>12934</v>
      </c>
      <c r="H4383" s="20">
        <v>890310688</v>
      </c>
      <c r="I4383" s="26" t="str">
        <f>+VLOOKUP(FACTURACION[[#This Row],[NIT]],TABLACLIENTE,2,FALSE)</f>
        <v>COLGAS DE OCCIDENTE S.A. E.S.P.</v>
      </c>
      <c r="J4383" s="26" t="s">
        <v>1019</v>
      </c>
      <c r="K4383" s="12" t="str">
        <f>+VLOOKUP(FACTURACION[[#This Row],[REFERENCIA]],CODINV,2,FALSE)</f>
        <v>IMPELLER PARA BOMBA CORKEN MODELO C12</v>
      </c>
      <c r="L4383" s="12" t="str">
        <f>IF(VLOOKUP(FACTURACION[[#This Row],[REFERENCIA]],CODINV,3,FALSE)=0,"",VLOOKUP(FACTURACION[[#This Row],[REFERENCIA]],CODINV,3,FALSE))</f>
        <v/>
      </c>
      <c r="M4383" s="12" t="str">
        <f>+VLOOKUP(FACTURACION[[#This Row],[REFERENCIA]],CODINV,4,FALSE)</f>
        <v>BOMBAS</v>
      </c>
      <c r="N4383" s="12" t="str">
        <f>+VLOOKUP(FACTURACION[[#This Row],[REFERENCIA]],CODINV,5,FALSE)</f>
        <v>CORKEN</v>
      </c>
      <c r="O4383" s="3">
        <v>1</v>
      </c>
      <c r="P4383" s="31">
        <v>650000</v>
      </c>
      <c r="Q4383" s="24">
        <f>+FACTURACION[[#This Row],[CANTIDAD]]*FACTURACION[[#This Row],[VR UNITARIO]]/1000</f>
        <v>650</v>
      </c>
      <c r="R4383" s="3" t="str">
        <f>+VLOOKUP(FACTURACION[[#This Row],[NIT]],TABLACLIENTE,5,FALSE)</f>
        <v>CALI</v>
      </c>
    </row>
    <row r="4384" spans="3:18">
      <c r="C4384" s="29">
        <v>2017</v>
      </c>
      <c r="D4384" s="32" t="s">
        <v>85</v>
      </c>
      <c r="E4384" s="32">
        <f>MONTH(FACTURACION[[#This Row],[MES]]&amp;1)</f>
        <v>6</v>
      </c>
      <c r="F4384" s="223">
        <f>DATE(FACTURACION[[#This Row],[AÑO]],FACTURACION[[#This Row],[Mes numero]],1)</f>
        <v>42887</v>
      </c>
      <c r="G4384" s="161">
        <v>12958</v>
      </c>
      <c r="H4384" s="20">
        <v>900950504</v>
      </c>
      <c r="I4384" s="26" t="str">
        <f>+VLOOKUP(FACTURACION[[#This Row],[NIT]],TABLACLIENTE,2,FALSE)</f>
        <v>DAMASA DE COLOMBIA S A S</v>
      </c>
      <c r="J4384" s="26" t="s">
        <v>108</v>
      </c>
      <c r="K4384" s="12" t="str">
        <f>+VLOOKUP(FACTURACION[[#This Row],[REFERENCIA]],CODINV,2,FALSE)</f>
        <v>MEDIDOR BK G4 C:1/2"</v>
      </c>
      <c r="L4384" s="12" t="str">
        <f>IF(VLOOKUP(FACTURACION[[#This Row],[REFERENCIA]],CODINV,3,FALSE)=0,"",VLOOKUP(FACTURACION[[#This Row],[REFERENCIA]],CODINV,3,FALSE))</f>
        <v>G4K MT 152MM</v>
      </c>
      <c r="M4384" s="12" t="str">
        <f>+VLOOKUP(FACTURACION[[#This Row],[REFERENCIA]],CODINV,4,FALSE)</f>
        <v>MEDIDORES</v>
      </c>
      <c r="N4384" s="12" t="str">
        <f>+VLOOKUP(FACTURACION[[#This Row],[REFERENCIA]],CODINV,5,FALSE)</f>
        <v>HONEYWELL</v>
      </c>
      <c r="O4384" s="3">
        <v>3</v>
      </c>
      <c r="P4384" s="31">
        <v>192000</v>
      </c>
      <c r="Q4384" s="24">
        <f>+FACTURACION[[#This Row],[CANTIDAD]]*FACTURACION[[#This Row],[VR UNITARIO]]/1000</f>
        <v>576</v>
      </c>
      <c r="R4384" s="3" t="str">
        <f>+VLOOKUP(FACTURACION[[#This Row],[NIT]],TABLACLIENTE,5,FALSE)</f>
        <v>BOGOTÁ D.C.</v>
      </c>
    </row>
    <row r="4385" spans="3:18">
      <c r="C4385" s="29">
        <v>2017</v>
      </c>
      <c r="D4385" s="32" t="s">
        <v>85</v>
      </c>
      <c r="E4385" s="32">
        <f>MONTH(FACTURACION[[#This Row],[MES]]&amp;1)</f>
        <v>6</v>
      </c>
      <c r="F4385" s="223">
        <f>DATE(FACTURACION[[#This Row],[AÑO]],FACTURACION[[#This Row],[Mes numero]],1)</f>
        <v>42887</v>
      </c>
      <c r="G4385" s="161">
        <v>12904</v>
      </c>
      <c r="H4385" s="20">
        <v>800202395</v>
      </c>
      <c r="I4385" s="26" t="str">
        <f>+VLOOKUP(FACTURACION[[#This Row],[NIT]],TABLACLIENTE,2,FALSE)</f>
        <v>EFIGAS GAS NATURAL S.A. E.S.P. (EFIGAS S.A. E.S.P.)</v>
      </c>
      <c r="J4385" s="26" t="s">
        <v>108</v>
      </c>
      <c r="K4385" s="12" t="str">
        <f>+VLOOKUP(FACTURACION[[#This Row],[REFERENCIA]],CODINV,2,FALSE)</f>
        <v>MEDIDOR BK G4 C:1/2"</v>
      </c>
      <c r="L4385" s="12" t="str">
        <f>IF(VLOOKUP(FACTURACION[[#This Row],[REFERENCIA]],CODINV,3,FALSE)=0,"",VLOOKUP(FACTURACION[[#This Row],[REFERENCIA]],CODINV,3,FALSE))</f>
        <v>G4K MT 152MM</v>
      </c>
      <c r="M4385" s="12" t="str">
        <f>+VLOOKUP(FACTURACION[[#This Row],[REFERENCIA]],CODINV,4,FALSE)</f>
        <v>MEDIDORES</v>
      </c>
      <c r="N4385" s="12" t="str">
        <f>+VLOOKUP(FACTURACION[[#This Row],[REFERENCIA]],CODINV,5,FALSE)</f>
        <v>HONEYWELL</v>
      </c>
      <c r="O4385" s="3">
        <v>4</v>
      </c>
      <c r="P4385" s="31">
        <v>161257</v>
      </c>
      <c r="Q4385" s="24">
        <f>+FACTURACION[[#This Row],[CANTIDAD]]*FACTURACION[[#This Row],[VR UNITARIO]]/1000</f>
        <v>645.02800000000002</v>
      </c>
      <c r="R4385" s="3" t="str">
        <f>+VLOOKUP(FACTURACION[[#This Row],[NIT]],TABLACLIENTE,5,FALSE)</f>
        <v>MANIZALES</v>
      </c>
    </row>
    <row r="4386" spans="3:18">
      <c r="C4386" s="29">
        <v>2017</v>
      </c>
      <c r="D4386" s="32" t="s">
        <v>85</v>
      </c>
      <c r="E4386" s="32">
        <f>MONTH(FACTURACION[[#This Row],[MES]]&amp;1)</f>
        <v>6</v>
      </c>
      <c r="F4386" s="223">
        <f>DATE(FACTURACION[[#This Row],[AÑO]],FACTURACION[[#This Row],[Mes numero]],1)</f>
        <v>42887</v>
      </c>
      <c r="G4386" s="161">
        <v>12911</v>
      </c>
      <c r="H4386" s="20">
        <v>890101691</v>
      </c>
      <c r="I4386" s="26" t="str">
        <f>+VLOOKUP(FACTURACION[[#This Row],[NIT]],TABLACLIENTE,2,FALSE)</f>
        <v>GASES DEL CARIBE S.A.E.S.P. (GASCARIBE S.A E.S.P.)</v>
      </c>
      <c r="J4386" s="26" t="s">
        <v>108</v>
      </c>
      <c r="K4386" s="12" t="str">
        <f>+VLOOKUP(FACTURACION[[#This Row],[REFERENCIA]],CODINV,2,FALSE)</f>
        <v>MEDIDOR BK G4 C:1/2"</v>
      </c>
      <c r="L4386" s="12" t="str">
        <f>IF(VLOOKUP(FACTURACION[[#This Row],[REFERENCIA]],CODINV,3,FALSE)=0,"",VLOOKUP(FACTURACION[[#This Row],[REFERENCIA]],CODINV,3,FALSE))</f>
        <v>G4K MT 152MM</v>
      </c>
      <c r="M4386" s="12" t="str">
        <f>+VLOOKUP(FACTURACION[[#This Row],[REFERENCIA]],CODINV,4,FALSE)</f>
        <v>MEDIDORES</v>
      </c>
      <c r="N4386" s="12" t="str">
        <f>+VLOOKUP(FACTURACION[[#This Row],[REFERENCIA]],CODINV,5,FALSE)</f>
        <v>HONEYWELL</v>
      </c>
      <c r="O4386" s="3">
        <v>50</v>
      </c>
      <c r="P4386" s="31">
        <v>161257</v>
      </c>
      <c r="Q4386" s="24">
        <f>+FACTURACION[[#This Row],[CANTIDAD]]*FACTURACION[[#This Row],[VR UNITARIO]]/1000</f>
        <v>8062.85</v>
      </c>
      <c r="R4386" s="3" t="str">
        <f>+VLOOKUP(FACTURACION[[#This Row],[NIT]],TABLACLIENTE,5,FALSE)</f>
        <v>BARRANQUILLA</v>
      </c>
    </row>
    <row r="4387" spans="3:18">
      <c r="C4387" s="29">
        <v>2017</v>
      </c>
      <c r="D4387" s="32" t="s">
        <v>85</v>
      </c>
      <c r="E4387" s="32">
        <f>MONTH(FACTURACION[[#This Row],[MES]]&amp;1)</f>
        <v>6</v>
      </c>
      <c r="F4387" s="223">
        <f>DATE(FACTURACION[[#This Row],[AÑO]],FACTURACION[[#This Row],[Mes numero]],1)</f>
        <v>42887</v>
      </c>
      <c r="G4387" s="161">
        <v>12905</v>
      </c>
      <c r="H4387" s="20">
        <v>800202395</v>
      </c>
      <c r="I4387" s="26" t="str">
        <f>+VLOOKUP(FACTURACION[[#This Row],[NIT]],TABLACLIENTE,2,FALSE)</f>
        <v>EFIGAS GAS NATURAL S.A. E.S.P. (EFIGAS S.A. E.S.P.)</v>
      </c>
      <c r="J4387" s="26" t="s">
        <v>20</v>
      </c>
      <c r="K4387" s="12" t="str">
        <f>+VLOOKUP(FACTURACION[[#This Row],[REFERENCIA]],CODINV,2,FALSE)</f>
        <v xml:space="preserve">MEDIDOR AC-250 C: 3/4" CON CONECTORES </v>
      </c>
      <c r="L4387" s="12" t="str">
        <f>IF(VLOOKUP(FACTURACION[[#This Row],[REFERENCIA]],CODINV,3,FALSE)=0,"",VLOOKUP(FACTURACION[[#This Row],[REFERENCIA]],CODINV,3,FALSE))</f>
        <v/>
      </c>
      <c r="M4387" s="12" t="str">
        <f>+VLOOKUP(FACTURACION[[#This Row],[REFERENCIA]],CODINV,4,FALSE)</f>
        <v>MEDIDORES</v>
      </c>
      <c r="N4387" s="12" t="str">
        <f>+VLOOKUP(FACTURACION[[#This Row],[REFERENCIA]],CODINV,5,FALSE)</f>
        <v>HONEYWELL</v>
      </c>
      <c r="O4387" s="3">
        <v>2</v>
      </c>
      <c r="P4387" s="31">
        <v>302222</v>
      </c>
      <c r="Q4387" s="24">
        <f>+FACTURACION[[#This Row],[CANTIDAD]]*FACTURACION[[#This Row],[VR UNITARIO]]/1000</f>
        <v>604.44399999999996</v>
      </c>
      <c r="R4387" s="3" t="str">
        <f>+VLOOKUP(FACTURACION[[#This Row],[NIT]],TABLACLIENTE,5,FALSE)</f>
        <v>MANIZALES</v>
      </c>
    </row>
    <row r="4388" spans="3:18">
      <c r="C4388" s="29">
        <v>2017</v>
      </c>
      <c r="D4388" s="32" t="s">
        <v>85</v>
      </c>
      <c r="E4388" s="32">
        <f>MONTH(FACTURACION[[#This Row],[MES]]&amp;1)</f>
        <v>6</v>
      </c>
      <c r="F4388" s="223">
        <f>DATE(FACTURACION[[#This Row],[AÑO]],FACTURACION[[#This Row],[Mes numero]],1)</f>
        <v>42887</v>
      </c>
      <c r="G4388" s="161">
        <v>12906</v>
      </c>
      <c r="H4388" s="20">
        <v>800202395</v>
      </c>
      <c r="I4388" s="26" t="str">
        <f>+VLOOKUP(FACTURACION[[#This Row],[NIT]],TABLACLIENTE,2,FALSE)</f>
        <v>EFIGAS GAS NATURAL S.A. E.S.P. (EFIGAS S.A. E.S.P.)</v>
      </c>
      <c r="J4388" s="26" t="s">
        <v>20</v>
      </c>
      <c r="K4388" s="12" t="str">
        <f>+VLOOKUP(FACTURACION[[#This Row],[REFERENCIA]],CODINV,2,FALSE)</f>
        <v xml:space="preserve">MEDIDOR AC-250 C: 3/4" CON CONECTORES </v>
      </c>
      <c r="L4388" s="12" t="str">
        <f>IF(VLOOKUP(FACTURACION[[#This Row],[REFERENCIA]],CODINV,3,FALSE)=0,"",VLOOKUP(FACTURACION[[#This Row],[REFERENCIA]],CODINV,3,FALSE))</f>
        <v/>
      </c>
      <c r="M4388" s="12" t="str">
        <f>+VLOOKUP(FACTURACION[[#This Row],[REFERENCIA]],CODINV,4,FALSE)</f>
        <v>MEDIDORES</v>
      </c>
      <c r="N4388" s="12" t="str">
        <f>+VLOOKUP(FACTURACION[[#This Row],[REFERENCIA]],CODINV,5,FALSE)</f>
        <v>HONEYWELL</v>
      </c>
      <c r="O4388" s="3">
        <v>3</v>
      </c>
      <c r="P4388" s="31">
        <v>302222</v>
      </c>
      <c r="Q4388" s="24">
        <f>+FACTURACION[[#This Row],[CANTIDAD]]*FACTURACION[[#This Row],[VR UNITARIO]]/1000</f>
        <v>906.66600000000005</v>
      </c>
      <c r="R4388" s="3" t="str">
        <f>+VLOOKUP(FACTURACION[[#This Row],[NIT]],TABLACLIENTE,5,FALSE)</f>
        <v>MANIZALES</v>
      </c>
    </row>
    <row r="4389" spans="3:18">
      <c r="C4389" s="29">
        <v>2017</v>
      </c>
      <c r="D4389" s="32" t="s">
        <v>85</v>
      </c>
      <c r="E4389" s="32">
        <f>MONTH(FACTURACION[[#This Row],[MES]]&amp;1)</f>
        <v>6</v>
      </c>
      <c r="F4389" s="223">
        <f>DATE(FACTURACION[[#This Row],[AÑO]],FACTURACION[[#This Row],[Mes numero]],1)</f>
        <v>42887</v>
      </c>
      <c r="G4389" s="161">
        <v>12907</v>
      </c>
      <c r="H4389" s="20">
        <v>800202395</v>
      </c>
      <c r="I4389" s="26" t="str">
        <f>+VLOOKUP(FACTURACION[[#This Row],[NIT]],TABLACLIENTE,2,FALSE)</f>
        <v>EFIGAS GAS NATURAL S.A. E.S.P. (EFIGAS S.A. E.S.P.)</v>
      </c>
      <c r="J4389" s="26" t="s">
        <v>20</v>
      </c>
      <c r="K4389" s="12" t="str">
        <f>+VLOOKUP(FACTURACION[[#This Row],[REFERENCIA]],CODINV,2,FALSE)</f>
        <v xml:space="preserve">MEDIDOR AC-250 C: 3/4" CON CONECTORES </v>
      </c>
      <c r="L4389" s="12" t="str">
        <f>IF(VLOOKUP(FACTURACION[[#This Row],[REFERENCIA]],CODINV,3,FALSE)=0,"",VLOOKUP(FACTURACION[[#This Row],[REFERENCIA]],CODINV,3,FALSE))</f>
        <v/>
      </c>
      <c r="M4389" s="12" t="str">
        <f>+VLOOKUP(FACTURACION[[#This Row],[REFERENCIA]],CODINV,4,FALSE)</f>
        <v>MEDIDORES</v>
      </c>
      <c r="N4389" s="12" t="str">
        <f>+VLOOKUP(FACTURACION[[#This Row],[REFERENCIA]],CODINV,5,FALSE)</f>
        <v>HONEYWELL</v>
      </c>
      <c r="O4389" s="3">
        <v>3</v>
      </c>
      <c r="P4389" s="31">
        <v>302222</v>
      </c>
      <c r="Q4389" s="24">
        <f>+FACTURACION[[#This Row],[CANTIDAD]]*FACTURACION[[#This Row],[VR UNITARIO]]/1000</f>
        <v>906.66600000000005</v>
      </c>
      <c r="R4389" s="3" t="str">
        <f>+VLOOKUP(FACTURACION[[#This Row],[NIT]],TABLACLIENTE,5,FALSE)</f>
        <v>MANIZALES</v>
      </c>
    </row>
    <row r="4390" spans="3:18">
      <c r="C4390" s="29">
        <v>2017</v>
      </c>
      <c r="D4390" s="32" t="s">
        <v>85</v>
      </c>
      <c r="E4390" s="32">
        <f>MONTH(FACTURACION[[#This Row],[MES]]&amp;1)</f>
        <v>6</v>
      </c>
      <c r="F4390" s="223">
        <f>DATE(FACTURACION[[#This Row],[AÑO]],FACTURACION[[#This Row],[Mes numero]],1)</f>
        <v>42887</v>
      </c>
      <c r="G4390" s="161">
        <v>12930</v>
      </c>
      <c r="H4390" s="20">
        <v>800202395</v>
      </c>
      <c r="I4390" s="26" t="str">
        <f>+VLOOKUP(FACTURACION[[#This Row],[NIT]],TABLACLIENTE,2,FALSE)</f>
        <v>EFIGAS GAS NATURAL S.A. E.S.P. (EFIGAS S.A. E.S.P.)</v>
      </c>
      <c r="J4390" s="26" t="s">
        <v>20</v>
      </c>
      <c r="K4390" s="12" t="str">
        <f>+VLOOKUP(FACTURACION[[#This Row],[REFERENCIA]],CODINV,2,FALSE)</f>
        <v xml:space="preserve">MEDIDOR AC-250 C: 3/4" CON CONECTORES </v>
      </c>
      <c r="L4390" s="12" t="str">
        <f>IF(VLOOKUP(FACTURACION[[#This Row],[REFERENCIA]],CODINV,3,FALSE)=0,"",VLOOKUP(FACTURACION[[#This Row],[REFERENCIA]],CODINV,3,FALSE))</f>
        <v/>
      </c>
      <c r="M4390" s="12" t="str">
        <f>+VLOOKUP(FACTURACION[[#This Row],[REFERENCIA]],CODINV,4,FALSE)</f>
        <v>MEDIDORES</v>
      </c>
      <c r="N4390" s="12" t="str">
        <f>+VLOOKUP(FACTURACION[[#This Row],[REFERENCIA]],CODINV,5,FALSE)</f>
        <v>HONEYWELL</v>
      </c>
      <c r="O4390" s="3">
        <v>12</v>
      </c>
      <c r="P4390" s="31">
        <v>304520</v>
      </c>
      <c r="Q4390" s="24">
        <f>+FACTURACION[[#This Row],[CANTIDAD]]*FACTURACION[[#This Row],[VR UNITARIO]]/1000</f>
        <v>3654.24</v>
      </c>
      <c r="R4390" s="3" t="str">
        <f>+VLOOKUP(FACTURACION[[#This Row],[NIT]],TABLACLIENTE,5,FALSE)</f>
        <v>MANIZALES</v>
      </c>
    </row>
    <row r="4391" spans="3:18">
      <c r="C4391" s="29">
        <v>2017</v>
      </c>
      <c r="D4391" s="32" t="s">
        <v>85</v>
      </c>
      <c r="E4391" s="32">
        <f>MONTH(FACTURACION[[#This Row],[MES]]&amp;1)</f>
        <v>6</v>
      </c>
      <c r="F4391" s="223">
        <f>DATE(FACTURACION[[#This Row],[AÑO]],FACTURACION[[#This Row],[Mes numero]],1)</f>
        <v>42887</v>
      </c>
      <c r="G4391" s="161">
        <v>12941</v>
      </c>
      <c r="H4391" s="20">
        <v>830104626</v>
      </c>
      <c r="I4391" s="26" t="str">
        <f>+VLOOKUP(FACTURACION[[#This Row],[NIT]],TABLACLIENTE,2,FALSE)</f>
        <v>MONTAJES INTEGRALES LTDA.</v>
      </c>
      <c r="J4391" s="26" t="s">
        <v>20</v>
      </c>
      <c r="K4391" s="12" t="str">
        <f>+VLOOKUP(FACTURACION[[#This Row],[REFERENCIA]],CODINV,2,FALSE)</f>
        <v xml:space="preserve">MEDIDOR AC-250 C: 3/4" CON CONECTORES </v>
      </c>
      <c r="L4391" s="12" t="str">
        <f>IF(VLOOKUP(FACTURACION[[#This Row],[REFERENCIA]],CODINV,3,FALSE)=0,"",VLOOKUP(FACTURACION[[#This Row],[REFERENCIA]],CODINV,3,FALSE))</f>
        <v/>
      </c>
      <c r="M4391" s="12" t="str">
        <f>+VLOOKUP(FACTURACION[[#This Row],[REFERENCIA]],CODINV,4,FALSE)</f>
        <v>MEDIDORES</v>
      </c>
      <c r="N4391" s="12" t="str">
        <f>+VLOOKUP(FACTURACION[[#This Row],[REFERENCIA]],CODINV,5,FALSE)</f>
        <v>HONEYWELL</v>
      </c>
      <c r="O4391" s="3">
        <v>1</v>
      </c>
      <c r="P4391" s="31">
        <v>460000</v>
      </c>
      <c r="Q4391" s="24">
        <f>+FACTURACION[[#This Row],[CANTIDAD]]*FACTURACION[[#This Row],[VR UNITARIO]]/1000</f>
        <v>460</v>
      </c>
      <c r="R4391" s="3" t="str">
        <f>+VLOOKUP(FACTURACION[[#This Row],[NIT]],TABLACLIENTE,5,FALSE)</f>
        <v>BOGOTÁ D.C.</v>
      </c>
    </row>
    <row r="4392" spans="3:18">
      <c r="C4392" s="29">
        <v>2017</v>
      </c>
      <c r="D4392" s="32" t="s">
        <v>85</v>
      </c>
      <c r="E4392" s="32">
        <f>MONTH(FACTURACION[[#This Row],[MES]]&amp;1)</f>
        <v>6</v>
      </c>
      <c r="F4392" s="223">
        <f>DATE(FACTURACION[[#This Row],[AÑO]],FACTURACION[[#This Row],[Mes numero]],1)</f>
        <v>42887</v>
      </c>
      <c r="G4392" s="161">
        <v>12890</v>
      </c>
      <c r="H4392" s="20">
        <v>890913321</v>
      </c>
      <c r="I4392" s="26" t="str">
        <f>+VLOOKUP(FACTURACION[[#This Row],[NIT]],TABLACLIENTE,2,FALSE)</f>
        <v>PREMAC S.A.S.</v>
      </c>
      <c r="J4392" s="26" t="s">
        <v>21</v>
      </c>
      <c r="K4392" s="12" t="str">
        <f>+VLOOKUP(FACTURACION[[#This Row],[REFERENCIA]],CODINV,2,FALSE)</f>
        <v>MEDIDOR AC-630 C:1 1/4" MAOP 25PSIG CON CONECTORES</v>
      </c>
      <c r="L4392" s="12" t="str">
        <f>IF(VLOOKUP(FACTURACION[[#This Row],[REFERENCIA]],CODINV,3,FALSE)=0,"",VLOOKUP(FACTURACION[[#This Row],[REFERENCIA]],CODINV,3,FALSE))</f>
        <v/>
      </c>
      <c r="M4392" s="12" t="str">
        <f>+VLOOKUP(FACTURACION[[#This Row],[REFERENCIA]],CODINV,4,FALSE)</f>
        <v>MEDIDORES</v>
      </c>
      <c r="N4392" s="12" t="str">
        <f>+VLOOKUP(FACTURACION[[#This Row],[REFERENCIA]],CODINV,5,FALSE)</f>
        <v>HONEYWELL</v>
      </c>
      <c r="O4392" s="3">
        <v>1</v>
      </c>
      <c r="P4392" s="31">
        <v>1998000</v>
      </c>
      <c r="Q4392" s="24">
        <f>+FACTURACION[[#This Row],[CANTIDAD]]*FACTURACION[[#This Row],[VR UNITARIO]]/1000</f>
        <v>1998</v>
      </c>
      <c r="R4392" s="3" t="str">
        <f>+VLOOKUP(FACTURACION[[#This Row],[NIT]],TABLACLIENTE,5,FALSE)</f>
        <v>BOGOTÁ D.C.</v>
      </c>
    </row>
    <row r="4393" spans="3:18">
      <c r="C4393" s="29">
        <v>2017</v>
      </c>
      <c r="D4393" s="32" t="s">
        <v>85</v>
      </c>
      <c r="E4393" s="32">
        <f>MONTH(FACTURACION[[#This Row],[MES]]&amp;1)</f>
        <v>6</v>
      </c>
      <c r="F4393" s="223">
        <f>DATE(FACTURACION[[#This Row],[AÑO]],FACTURACION[[#This Row],[Mes numero]],1)</f>
        <v>42887</v>
      </c>
      <c r="G4393" s="161">
        <v>12953</v>
      </c>
      <c r="H4393" s="25">
        <v>891101577</v>
      </c>
      <c r="I4393" s="3" t="str">
        <f>+VLOOKUP(FACTURACION[[#This Row],[NIT]],TABLACLIENTE,2,FALSE)</f>
        <v>ALCANOS DE COLOMBIA S.A. E.S.P</v>
      </c>
      <c r="J4393" s="26" t="s">
        <v>262</v>
      </c>
      <c r="K4393" s="12" t="str">
        <f>+VLOOKUP(FACTURACION[[#This Row],[REFERENCIA]],CODINV,2,FALSE)</f>
        <v>MEDIDOR AL-425 C:1 1/4" MAOP 25 PSIG</v>
      </c>
      <c r="L4393" s="12" t="str">
        <f>IF(VLOOKUP(FACTURACION[[#This Row],[REFERENCIA]],CODINV,3,FALSE)=0,"",VLOOKUP(FACTURACION[[#This Row],[REFERENCIA]],CODINV,3,FALSE))</f>
        <v/>
      </c>
      <c r="M4393" s="12" t="str">
        <f>+VLOOKUP(FACTURACION[[#This Row],[REFERENCIA]],CODINV,4,FALSE)</f>
        <v>MEDIDORES</v>
      </c>
      <c r="N4393" s="12" t="str">
        <f>+VLOOKUP(FACTURACION[[#This Row],[REFERENCIA]],CODINV,5,FALSE)</f>
        <v>HONEYWELL</v>
      </c>
      <c r="O4393" s="3">
        <v>10</v>
      </c>
      <c r="P4393" s="31">
        <v>720000</v>
      </c>
      <c r="Q4393" s="24">
        <f>+FACTURACION[[#This Row],[CANTIDAD]]*FACTURACION[[#This Row],[VR UNITARIO]]/1000</f>
        <v>7200</v>
      </c>
      <c r="R4393" s="3" t="str">
        <f>+VLOOKUP(FACTURACION[[#This Row],[NIT]],TABLACLIENTE,5,FALSE)</f>
        <v>NEIVA</v>
      </c>
    </row>
    <row r="4394" spans="3:18">
      <c r="C4394" s="29">
        <v>2017</v>
      </c>
      <c r="D4394" s="32" t="s">
        <v>85</v>
      </c>
      <c r="E4394" s="32">
        <f>MONTH(FACTURACION[[#This Row],[MES]]&amp;1)</f>
        <v>6</v>
      </c>
      <c r="F4394" s="223">
        <f>DATE(FACTURACION[[#This Row],[AÑO]],FACTURACION[[#This Row],[Mes numero]],1)</f>
        <v>42887</v>
      </c>
      <c r="G4394" s="161">
        <v>12906</v>
      </c>
      <c r="H4394" s="20">
        <v>800202395</v>
      </c>
      <c r="I4394" s="26" t="str">
        <f>+VLOOKUP(FACTURACION[[#This Row],[NIT]],TABLACLIENTE,2,FALSE)</f>
        <v>EFIGAS GAS NATURAL S.A. E.S.P. (EFIGAS S.A. E.S.P.)</v>
      </c>
      <c r="J4394" s="26" t="s">
        <v>262</v>
      </c>
      <c r="K4394" s="12" t="str">
        <f>+VLOOKUP(FACTURACION[[#This Row],[REFERENCIA]],CODINV,2,FALSE)</f>
        <v>MEDIDOR AL-425 C:1 1/4" MAOP 25 PSIG</v>
      </c>
      <c r="L4394" s="12" t="str">
        <f>IF(VLOOKUP(FACTURACION[[#This Row],[REFERENCIA]],CODINV,3,FALSE)=0,"",VLOOKUP(FACTURACION[[#This Row],[REFERENCIA]],CODINV,3,FALSE))</f>
        <v/>
      </c>
      <c r="M4394" s="12" t="str">
        <f>+VLOOKUP(FACTURACION[[#This Row],[REFERENCIA]],CODINV,4,FALSE)</f>
        <v>MEDIDORES</v>
      </c>
      <c r="N4394" s="12" t="str">
        <f>+VLOOKUP(FACTURACION[[#This Row],[REFERENCIA]],CODINV,5,FALSE)</f>
        <v>HONEYWELL</v>
      </c>
      <c r="O4394" s="3">
        <v>1</v>
      </c>
      <c r="P4394" s="31">
        <v>625056</v>
      </c>
      <c r="Q4394" s="24">
        <f>+FACTURACION[[#This Row],[CANTIDAD]]*FACTURACION[[#This Row],[VR UNITARIO]]/1000</f>
        <v>625.05600000000004</v>
      </c>
      <c r="R4394" s="3" t="str">
        <f>+VLOOKUP(FACTURACION[[#This Row],[NIT]],TABLACLIENTE,5,FALSE)</f>
        <v>MANIZALES</v>
      </c>
    </row>
    <row r="4395" spans="3:18">
      <c r="C4395" s="29">
        <v>2017</v>
      </c>
      <c r="D4395" s="32" t="s">
        <v>85</v>
      </c>
      <c r="E4395" s="32">
        <f>MONTH(FACTURACION[[#This Row],[MES]]&amp;1)</f>
        <v>6</v>
      </c>
      <c r="F4395" s="223">
        <f>DATE(FACTURACION[[#This Row],[AÑO]],FACTURACION[[#This Row],[Mes numero]],1)</f>
        <v>42887</v>
      </c>
      <c r="G4395" s="161">
        <v>12942</v>
      </c>
      <c r="H4395" s="20">
        <v>860510723</v>
      </c>
      <c r="I4395" s="26" t="str">
        <f>+VLOOKUP(FACTURACION[[#This Row],[NIT]],TABLACLIENTE,2,FALSE)</f>
        <v>SAENA DE COLOMBIA S.A.</v>
      </c>
      <c r="J4395" s="26" t="s">
        <v>262</v>
      </c>
      <c r="K4395" s="12" t="str">
        <f>+VLOOKUP(FACTURACION[[#This Row],[REFERENCIA]],CODINV,2,FALSE)</f>
        <v>MEDIDOR AL-425 C:1 1/4" MAOP 25 PSIG</v>
      </c>
      <c r="L4395" s="12" t="str">
        <f>IF(VLOOKUP(FACTURACION[[#This Row],[REFERENCIA]],CODINV,3,FALSE)=0,"",VLOOKUP(FACTURACION[[#This Row],[REFERENCIA]],CODINV,3,FALSE))</f>
        <v/>
      </c>
      <c r="M4395" s="12" t="str">
        <f>+VLOOKUP(FACTURACION[[#This Row],[REFERENCIA]],CODINV,4,FALSE)</f>
        <v>MEDIDORES</v>
      </c>
      <c r="N4395" s="12" t="str">
        <f>+VLOOKUP(FACTURACION[[#This Row],[REFERENCIA]],CODINV,5,FALSE)</f>
        <v>HONEYWELL</v>
      </c>
      <c r="O4395" s="3">
        <v>1</v>
      </c>
      <c r="P4395" s="31">
        <v>730000</v>
      </c>
      <c r="Q4395" s="24">
        <f>+FACTURACION[[#This Row],[CANTIDAD]]*FACTURACION[[#This Row],[VR UNITARIO]]/1000</f>
        <v>730</v>
      </c>
      <c r="R4395" s="3" t="str">
        <f>+VLOOKUP(FACTURACION[[#This Row],[NIT]],TABLACLIENTE,5,FALSE)</f>
        <v>BOGOTÁ D.C.</v>
      </c>
    </row>
    <row r="4396" spans="3:18">
      <c r="C4396" s="29">
        <v>2017</v>
      </c>
      <c r="D4396" s="32" t="s">
        <v>85</v>
      </c>
      <c r="E4396" s="32">
        <f>MONTH(FACTURACION[[#This Row],[MES]]&amp;1)</f>
        <v>6</v>
      </c>
      <c r="F4396" s="223">
        <f>DATE(FACTURACION[[#This Row],[AÑO]],FACTURACION[[#This Row],[Mes numero]],1)</f>
        <v>42887</v>
      </c>
      <c r="G4396" s="161">
        <v>12929</v>
      </c>
      <c r="H4396" s="25">
        <v>891101577</v>
      </c>
      <c r="I4396" s="3" t="str">
        <f>+VLOOKUP(FACTURACION[[#This Row],[NIT]],TABLACLIENTE,2,FALSE)</f>
        <v>ALCANOS DE COLOMBIA S.A. E.S.P</v>
      </c>
      <c r="J4396" s="26" t="s">
        <v>840</v>
      </c>
      <c r="K4396" s="12" t="str">
        <f>+VLOOKUP(FACTURACION[[#This Row],[REFERENCIA]],CODINV,2,FALSE)</f>
        <v>MEDIDOR ROTATIVO G-65 R.ABO</v>
      </c>
      <c r="L4396" s="12" t="str">
        <f>IF(VLOOKUP(FACTURACION[[#This Row],[REFERENCIA]],CODINV,3,FALSE)=0,"",VLOOKUP(FACTURACION[[#This Row],[REFERENCIA]],CODINV,3,FALSE))</f>
        <v>RRR0065DHG</v>
      </c>
      <c r="M4396" s="12" t="str">
        <f>+VLOOKUP(FACTURACION[[#This Row],[REFERENCIA]],CODINV,4,FALSE)</f>
        <v>MEDIDORES</v>
      </c>
      <c r="N4396" s="12" t="str">
        <f>+VLOOKUP(FACTURACION[[#This Row],[REFERENCIA]],CODINV,5,FALSE)</f>
        <v>HONEYWELL</v>
      </c>
      <c r="O4396" s="3">
        <v>1</v>
      </c>
      <c r="P4396" s="31">
        <v>4243000</v>
      </c>
      <c r="Q4396" s="24">
        <f>+FACTURACION[[#This Row],[CANTIDAD]]*FACTURACION[[#This Row],[VR UNITARIO]]/1000</f>
        <v>4243</v>
      </c>
      <c r="R4396" s="3" t="str">
        <f>+VLOOKUP(FACTURACION[[#This Row],[NIT]],TABLACLIENTE,5,FALSE)</f>
        <v>NEIVA</v>
      </c>
    </row>
    <row r="4397" spans="3:18">
      <c r="C4397" s="29">
        <v>2017</v>
      </c>
      <c r="D4397" s="32" t="s">
        <v>85</v>
      </c>
      <c r="E4397" s="32">
        <f>MONTH(FACTURACION[[#This Row],[MES]]&amp;1)</f>
        <v>6</v>
      </c>
      <c r="F4397" s="223">
        <f>DATE(FACTURACION[[#This Row],[AÑO]],FACTURACION[[#This Row],[Mes numero]],1)</f>
        <v>42887</v>
      </c>
      <c r="G4397" s="161">
        <v>12891</v>
      </c>
      <c r="H4397" s="20">
        <v>890101691</v>
      </c>
      <c r="I4397" s="26" t="str">
        <f>+VLOOKUP(FACTURACION[[#This Row],[NIT]],TABLACLIENTE,2,FALSE)</f>
        <v>GASES DEL CARIBE S.A.E.S.P. (GASCARIBE S.A E.S.P.)</v>
      </c>
      <c r="J4397" s="26" t="s">
        <v>215</v>
      </c>
      <c r="K4397" s="12" t="str">
        <f>+VLOOKUP(FACTURACION[[#This Row],[REFERENCIA]],CODINV,2,FALSE)</f>
        <v>COUPLING ELSTER MECANICO 1/2 IPS</v>
      </c>
      <c r="L4397" s="12" t="str">
        <f>IF(VLOOKUP(FACTURACION[[#This Row],[REFERENCIA]],CODINV,3,FALSE)=0,"",VLOOKUP(FACTURACION[[#This Row],[REFERENCIA]],CODINV,3,FALSE))</f>
        <v>50740</v>
      </c>
      <c r="M4397" s="12" t="str">
        <f>+VLOOKUP(FACTURACION[[#This Row],[REFERENCIA]],CODINV,4,FALSE)</f>
        <v>REPUESTOS Y ACCESORIOS</v>
      </c>
      <c r="N4397" s="12" t="str">
        <f>+VLOOKUP(FACTURACION[[#This Row],[REFERENCIA]],CODINV,5,FALSE)</f>
        <v>HONEYWELL</v>
      </c>
      <c r="O4397" s="3">
        <v>450</v>
      </c>
      <c r="P4397" s="31">
        <v>118008</v>
      </c>
      <c r="Q4397" s="24">
        <f>+FACTURACION[[#This Row],[CANTIDAD]]*FACTURACION[[#This Row],[VR UNITARIO]]/1000</f>
        <v>53103.6</v>
      </c>
      <c r="R4397" s="3" t="str">
        <f>+VLOOKUP(FACTURACION[[#This Row],[NIT]],TABLACLIENTE,5,FALSE)</f>
        <v>BARRANQUILLA</v>
      </c>
    </row>
    <row r="4398" spans="3:18">
      <c r="C4398" s="29">
        <v>2017</v>
      </c>
      <c r="D4398" s="32" t="s">
        <v>85</v>
      </c>
      <c r="E4398" s="32">
        <f>MONTH(FACTURACION[[#This Row],[MES]]&amp;1)</f>
        <v>6</v>
      </c>
      <c r="F4398" s="223">
        <f>DATE(FACTURACION[[#This Row],[AÑO]],FACTURACION[[#This Row],[Mes numero]],1)</f>
        <v>42887</v>
      </c>
      <c r="G4398" s="161">
        <v>12891</v>
      </c>
      <c r="H4398" s="20">
        <v>890101691</v>
      </c>
      <c r="I4398" s="26" t="str">
        <f>+VLOOKUP(FACTURACION[[#This Row],[NIT]],TABLACLIENTE,2,FALSE)</f>
        <v>GASES DEL CARIBE S.A.E.S.P. (GASCARIBE S.A E.S.P.)</v>
      </c>
      <c r="J4398" s="26" t="s">
        <v>489</v>
      </c>
      <c r="K4398" s="12" t="str">
        <f>+VLOOKUP(FACTURACION[[#This Row],[REFERENCIA]],CODINV,2,FALSE)</f>
        <v>COUPLING MECANICO ELSTER 1/2</v>
      </c>
      <c r="L4398" s="12" t="str">
        <f>IF(VLOOKUP(FACTURACION[[#This Row],[REFERENCIA]],CODINV,3,FALSE)=0,"",VLOOKUP(FACTURACION[[#This Row],[REFERENCIA]],CODINV,3,FALSE))</f>
        <v>50056</v>
      </c>
      <c r="M4398" s="12" t="str">
        <f>+VLOOKUP(FACTURACION[[#This Row],[REFERENCIA]],CODINV,4,FALSE)</f>
        <v>REPUESTOS Y ACCESORIOS</v>
      </c>
      <c r="N4398" s="12" t="str">
        <f>+VLOOKUP(FACTURACION[[#This Row],[REFERENCIA]],CODINV,5,FALSE)</f>
        <v>HONEYWELL</v>
      </c>
      <c r="O4398" s="3">
        <v>200</v>
      </c>
      <c r="P4398" s="31">
        <v>58128</v>
      </c>
      <c r="Q4398" s="24">
        <f>+FACTURACION[[#This Row],[CANTIDAD]]*FACTURACION[[#This Row],[VR UNITARIO]]/1000</f>
        <v>11625.6</v>
      </c>
      <c r="R4398" s="3" t="str">
        <f>+VLOOKUP(FACTURACION[[#This Row],[NIT]],TABLACLIENTE,5,FALSE)</f>
        <v>BARRANQUILLA</v>
      </c>
    </row>
    <row r="4399" spans="3:18">
      <c r="C4399" s="29">
        <v>2017</v>
      </c>
      <c r="D4399" s="32" t="s">
        <v>85</v>
      </c>
      <c r="E4399" s="32">
        <f>MONTH(FACTURACION[[#This Row],[MES]]&amp;1)</f>
        <v>6</v>
      </c>
      <c r="F4399" s="223">
        <f>DATE(FACTURACION[[#This Row],[AÑO]],FACTURACION[[#This Row],[Mes numero]],1)</f>
        <v>42887</v>
      </c>
      <c r="G4399" s="161">
        <v>12891</v>
      </c>
      <c r="H4399" s="20">
        <v>890101691</v>
      </c>
      <c r="I4399" s="26" t="str">
        <f>+VLOOKUP(FACTURACION[[#This Row],[NIT]],TABLACLIENTE,2,FALSE)</f>
        <v>GASES DEL CARIBE S.A.E.S.P. (GASCARIBE S.A E.S.P.)</v>
      </c>
      <c r="J4399" s="26" t="s">
        <v>217</v>
      </c>
      <c r="K4399" s="12" t="str">
        <f>+VLOOKUP(FACTURACION[[#This Row],[REFERENCIA]],CODINV,2,FALSE)</f>
        <v>COUPLING ELSTER MECANICO DE 3/4 IPS</v>
      </c>
      <c r="L4399" s="12" t="str">
        <f>IF(VLOOKUP(FACTURACION[[#This Row],[REFERENCIA]],CODINV,3,FALSE)=0,"",VLOOKUP(FACTURACION[[#This Row],[REFERENCIA]],CODINV,3,FALSE))</f>
        <v>50175</v>
      </c>
      <c r="M4399" s="12" t="str">
        <f>+VLOOKUP(FACTURACION[[#This Row],[REFERENCIA]],CODINV,4,FALSE)</f>
        <v>REPUESTOS Y ACCESORIOS</v>
      </c>
      <c r="N4399" s="12" t="str">
        <f>+VLOOKUP(FACTURACION[[#This Row],[REFERENCIA]],CODINV,5,FALSE)</f>
        <v>HONEYWELL</v>
      </c>
      <c r="O4399" s="3">
        <v>230</v>
      </c>
      <c r="P4399" s="31">
        <v>93472</v>
      </c>
      <c r="Q4399" s="24">
        <f>+FACTURACION[[#This Row],[CANTIDAD]]*FACTURACION[[#This Row],[VR UNITARIO]]/1000</f>
        <v>21498.560000000001</v>
      </c>
      <c r="R4399" s="3" t="str">
        <f>+VLOOKUP(FACTURACION[[#This Row],[NIT]],TABLACLIENTE,5,FALSE)</f>
        <v>BARRANQUILLA</v>
      </c>
    </row>
    <row r="4400" spans="3:18">
      <c r="C4400" s="29">
        <v>2017</v>
      </c>
      <c r="D4400" s="32" t="s">
        <v>85</v>
      </c>
      <c r="E4400" s="32">
        <f>MONTH(FACTURACION[[#This Row],[MES]]&amp;1)</f>
        <v>6</v>
      </c>
      <c r="F4400" s="223">
        <f>DATE(FACTURACION[[#This Row],[AÑO]],FACTURACION[[#This Row],[Mes numero]],1)</f>
        <v>42887</v>
      </c>
      <c r="G4400" s="161">
        <v>12896</v>
      </c>
      <c r="H4400" s="20">
        <v>830065383</v>
      </c>
      <c r="I4400" s="26" t="str">
        <f>+VLOOKUP(FACTURACION[[#This Row],[NIT]],TABLACLIENTE,2,FALSE)</f>
        <v>ALKENOS LTDA</v>
      </c>
      <c r="J4400" s="26" t="s">
        <v>977</v>
      </c>
      <c r="K4400" s="12" t="str">
        <f>+VLOOKUP(FACTURACION[[#This Row],[REFERENCIA]],CODINV,2,FALSE)</f>
        <v>REG. 1813C C: 3/4" R: 6-15" O: 3/16</v>
      </c>
      <c r="L4400" s="12" t="str">
        <f>IF(VLOOKUP(FACTURACION[[#This Row],[REFERENCIA]],CODINV,3,FALSE)=0,"",VLOOKUP(FACTURACION[[#This Row],[REFERENCIA]],CODINV,3,FALSE))</f>
        <v/>
      </c>
      <c r="M4400" s="12" t="str">
        <f>+VLOOKUP(FACTURACION[[#This Row],[REFERENCIA]],CODINV,4,FALSE)</f>
        <v>REGULADORES</v>
      </c>
      <c r="N4400" s="12" t="str">
        <f>+VLOOKUP(FACTURACION[[#This Row],[REFERENCIA]],CODINV,5,FALSE)</f>
        <v>HONEYWELL</v>
      </c>
      <c r="O4400" s="3">
        <v>1</v>
      </c>
      <c r="P4400" s="31">
        <v>175000</v>
      </c>
      <c r="Q4400" s="24">
        <f>+FACTURACION[[#This Row],[CANTIDAD]]*FACTURACION[[#This Row],[VR UNITARIO]]/1000</f>
        <v>175</v>
      </c>
      <c r="R4400" s="3" t="str">
        <f>+VLOOKUP(FACTURACION[[#This Row],[NIT]],TABLACLIENTE,5,FALSE)</f>
        <v>BOGOTÁ D.C.</v>
      </c>
    </row>
    <row r="4401" spans="3:18">
      <c r="C4401" s="29">
        <v>2017</v>
      </c>
      <c r="D4401" s="32" t="s">
        <v>85</v>
      </c>
      <c r="E4401" s="32">
        <f>MONTH(FACTURACION[[#This Row],[MES]]&amp;1)</f>
        <v>6</v>
      </c>
      <c r="F4401" s="223">
        <f>DATE(FACTURACION[[#This Row],[AÑO]],FACTURACION[[#This Row],[Mes numero]],1)</f>
        <v>42887</v>
      </c>
      <c r="G4401" s="161">
        <v>12947</v>
      </c>
      <c r="H4401" s="20">
        <v>800074033</v>
      </c>
      <c r="I4401" s="26" t="str">
        <f>+VLOOKUP(FACTURACION[[#This Row],[NIT]],TABLACLIENTE,2,FALSE)</f>
        <v>COMPAÑIAS ASOCIADAS DE GAS S.A. E.S.P (ASOGAS SA ESP)</v>
      </c>
      <c r="J4401" s="26" t="s">
        <v>977</v>
      </c>
      <c r="K4401" s="12" t="str">
        <f>+VLOOKUP(FACTURACION[[#This Row],[REFERENCIA]],CODINV,2,FALSE)</f>
        <v>REG. 1813C C: 3/4" R: 6-15" O: 3/16</v>
      </c>
      <c r="L4401" s="12" t="str">
        <f>IF(VLOOKUP(FACTURACION[[#This Row],[REFERENCIA]],CODINV,3,FALSE)=0,"",VLOOKUP(FACTURACION[[#This Row],[REFERENCIA]],CODINV,3,FALSE))</f>
        <v/>
      </c>
      <c r="M4401" s="12" t="str">
        <f>+VLOOKUP(FACTURACION[[#This Row],[REFERENCIA]],CODINV,4,FALSE)</f>
        <v>REGULADORES</v>
      </c>
      <c r="N4401" s="12" t="str">
        <f>+VLOOKUP(FACTURACION[[#This Row],[REFERENCIA]],CODINV,5,FALSE)</f>
        <v>HONEYWELL</v>
      </c>
      <c r="O4401" s="3">
        <v>1</v>
      </c>
      <c r="P4401" s="31">
        <v>165000</v>
      </c>
      <c r="Q4401" s="24">
        <f>+FACTURACION[[#This Row],[CANTIDAD]]*FACTURACION[[#This Row],[VR UNITARIO]]/1000</f>
        <v>165</v>
      </c>
      <c r="R4401" s="3" t="str">
        <f>+VLOOKUP(FACTURACION[[#This Row],[NIT]],TABLACLIENTE,5,FALSE)</f>
        <v>MOSQUERA</v>
      </c>
    </row>
    <row r="4402" spans="3:18">
      <c r="C4402" s="29">
        <v>2017</v>
      </c>
      <c r="D4402" s="32" t="s">
        <v>85</v>
      </c>
      <c r="E4402" s="32">
        <f>MONTH(FACTURACION[[#This Row],[MES]]&amp;1)</f>
        <v>6</v>
      </c>
      <c r="F4402" s="223">
        <f>DATE(FACTURACION[[#This Row],[AÑO]],FACTURACION[[#This Row],[Mes numero]],1)</f>
        <v>42887</v>
      </c>
      <c r="G4402" s="161">
        <v>12923</v>
      </c>
      <c r="H4402" s="20">
        <v>900950504</v>
      </c>
      <c r="I4402" s="26" t="str">
        <f>+VLOOKUP(FACTURACION[[#This Row],[NIT]],TABLACLIENTE,2,FALSE)</f>
        <v>DAMASA DE COLOMBIA S A S</v>
      </c>
      <c r="J4402" s="26" t="s">
        <v>977</v>
      </c>
      <c r="K4402" s="12" t="str">
        <f>+VLOOKUP(FACTURACION[[#This Row],[REFERENCIA]],CODINV,2,FALSE)</f>
        <v>REG. 1813C C: 3/4" R: 6-15" O: 3/16</v>
      </c>
      <c r="L4402" s="12" t="str">
        <f>IF(VLOOKUP(FACTURACION[[#This Row],[REFERENCIA]],CODINV,3,FALSE)=0,"",VLOOKUP(FACTURACION[[#This Row],[REFERENCIA]],CODINV,3,FALSE))</f>
        <v/>
      </c>
      <c r="M4402" s="12" t="str">
        <f>+VLOOKUP(FACTURACION[[#This Row],[REFERENCIA]],CODINV,4,FALSE)</f>
        <v>REGULADORES</v>
      </c>
      <c r="N4402" s="12" t="str">
        <f>+VLOOKUP(FACTURACION[[#This Row],[REFERENCIA]],CODINV,5,FALSE)</f>
        <v>HONEYWELL</v>
      </c>
      <c r="O4402" s="3">
        <v>4</v>
      </c>
      <c r="P4402" s="31">
        <v>158000</v>
      </c>
      <c r="Q4402" s="24">
        <f>+FACTURACION[[#This Row],[CANTIDAD]]*FACTURACION[[#This Row],[VR UNITARIO]]/1000</f>
        <v>632</v>
      </c>
      <c r="R4402" s="3" t="str">
        <f>+VLOOKUP(FACTURACION[[#This Row],[NIT]],TABLACLIENTE,5,FALSE)</f>
        <v>BOGOTÁ D.C.</v>
      </c>
    </row>
    <row r="4403" spans="3:18">
      <c r="C4403" s="29">
        <v>2017</v>
      </c>
      <c r="D4403" s="32" t="s">
        <v>85</v>
      </c>
      <c r="E4403" s="32">
        <f>MONTH(FACTURACION[[#This Row],[MES]]&amp;1)</f>
        <v>6</v>
      </c>
      <c r="F4403" s="223">
        <f>DATE(FACTURACION[[#This Row],[AÑO]],FACTURACION[[#This Row],[Mes numero]],1)</f>
        <v>42887</v>
      </c>
      <c r="G4403" s="161">
        <v>12921</v>
      </c>
      <c r="H4403" s="20">
        <v>830104626</v>
      </c>
      <c r="I4403" s="26" t="str">
        <f>+VLOOKUP(FACTURACION[[#This Row],[NIT]],TABLACLIENTE,2,FALSE)</f>
        <v>MONTAJES INTEGRALES LTDA.</v>
      </c>
      <c r="J4403" s="26" t="s">
        <v>977</v>
      </c>
      <c r="K4403" s="12" t="str">
        <f>+VLOOKUP(FACTURACION[[#This Row],[REFERENCIA]],CODINV,2,FALSE)</f>
        <v>REG. 1813C C: 3/4" R: 6-15" O: 3/16</v>
      </c>
      <c r="L4403" s="12" t="str">
        <f>IF(VLOOKUP(FACTURACION[[#This Row],[REFERENCIA]],CODINV,3,FALSE)=0,"",VLOOKUP(FACTURACION[[#This Row],[REFERENCIA]],CODINV,3,FALSE))</f>
        <v/>
      </c>
      <c r="M4403" s="12" t="str">
        <f>+VLOOKUP(FACTURACION[[#This Row],[REFERENCIA]],CODINV,4,FALSE)</f>
        <v>REGULADORES</v>
      </c>
      <c r="N4403" s="12" t="str">
        <f>+VLOOKUP(FACTURACION[[#This Row],[REFERENCIA]],CODINV,5,FALSE)</f>
        <v>HONEYWELL</v>
      </c>
      <c r="O4403" s="3">
        <v>1</v>
      </c>
      <c r="P4403" s="31">
        <v>160000</v>
      </c>
      <c r="Q4403" s="24">
        <f>+FACTURACION[[#This Row],[CANTIDAD]]*FACTURACION[[#This Row],[VR UNITARIO]]/1000</f>
        <v>160</v>
      </c>
      <c r="R4403" s="3" t="str">
        <f>+VLOOKUP(FACTURACION[[#This Row],[NIT]],TABLACLIENTE,5,FALSE)</f>
        <v>BOGOTÁ D.C.</v>
      </c>
    </row>
    <row r="4404" spans="3:18">
      <c r="C4404" s="29">
        <v>2017</v>
      </c>
      <c r="D4404" s="32" t="s">
        <v>85</v>
      </c>
      <c r="E4404" s="32">
        <f>MONTH(FACTURACION[[#This Row],[MES]]&amp;1)</f>
        <v>6</v>
      </c>
      <c r="F4404" s="223">
        <f>DATE(FACTURACION[[#This Row],[AÑO]],FACTURACION[[#This Row],[Mes numero]],1)</f>
        <v>42887</v>
      </c>
      <c r="G4404" s="161">
        <v>12898</v>
      </c>
      <c r="H4404" s="20">
        <v>860510723</v>
      </c>
      <c r="I4404" s="26" t="str">
        <f>+VLOOKUP(FACTURACION[[#This Row],[NIT]],TABLACLIENTE,2,FALSE)</f>
        <v>SAENA DE COLOMBIA S.A.</v>
      </c>
      <c r="J4404" s="26" t="s">
        <v>977</v>
      </c>
      <c r="K4404" s="12" t="str">
        <f>+VLOOKUP(FACTURACION[[#This Row],[REFERENCIA]],CODINV,2,FALSE)</f>
        <v>REG. 1813C C: 3/4" R: 6-15" O: 3/16</v>
      </c>
      <c r="L4404" s="12" t="str">
        <f>IF(VLOOKUP(FACTURACION[[#This Row],[REFERENCIA]],CODINV,3,FALSE)=0,"",VLOOKUP(FACTURACION[[#This Row],[REFERENCIA]],CODINV,3,FALSE))</f>
        <v/>
      </c>
      <c r="M4404" s="12" t="str">
        <f>+VLOOKUP(FACTURACION[[#This Row],[REFERENCIA]],CODINV,4,FALSE)</f>
        <v>REGULADORES</v>
      </c>
      <c r="N4404" s="12" t="str">
        <f>+VLOOKUP(FACTURACION[[#This Row],[REFERENCIA]],CODINV,5,FALSE)</f>
        <v>HONEYWELL</v>
      </c>
      <c r="O4404" s="3">
        <v>10</v>
      </c>
      <c r="P4404" s="31">
        <v>175000</v>
      </c>
      <c r="Q4404" s="24">
        <f>+FACTURACION[[#This Row],[CANTIDAD]]*FACTURACION[[#This Row],[VR UNITARIO]]/1000</f>
        <v>1750</v>
      </c>
      <c r="R4404" s="3" t="str">
        <f>+VLOOKUP(FACTURACION[[#This Row],[NIT]],TABLACLIENTE,5,FALSE)</f>
        <v>BOGOTÁ D.C.</v>
      </c>
    </row>
    <row r="4405" spans="3:18">
      <c r="C4405" s="29">
        <v>2017</v>
      </c>
      <c r="D4405" s="32" t="s">
        <v>85</v>
      </c>
      <c r="E4405" s="32">
        <f>MONTH(FACTURACION[[#This Row],[MES]]&amp;1)</f>
        <v>6</v>
      </c>
      <c r="F4405" s="223">
        <f>DATE(FACTURACION[[#This Row],[AÑO]],FACTURACION[[#This Row],[Mes numero]],1)</f>
        <v>42887</v>
      </c>
      <c r="G4405" s="161">
        <v>12936</v>
      </c>
      <c r="H4405" s="20">
        <v>860510723</v>
      </c>
      <c r="I4405" s="26" t="str">
        <f>+VLOOKUP(FACTURACION[[#This Row],[NIT]],TABLACLIENTE,2,FALSE)</f>
        <v>SAENA DE COLOMBIA S.A.</v>
      </c>
      <c r="J4405" s="26" t="s">
        <v>977</v>
      </c>
      <c r="K4405" s="12" t="str">
        <f>+VLOOKUP(FACTURACION[[#This Row],[REFERENCIA]],CODINV,2,FALSE)</f>
        <v>REG. 1813C C: 3/4" R: 6-15" O: 3/16</v>
      </c>
      <c r="L4405" s="12" t="str">
        <f>IF(VLOOKUP(FACTURACION[[#This Row],[REFERENCIA]],CODINV,3,FALSE)=0,"",VLOOKUP(FACTURACION[[#This Row],[REFERENCIA]],CODINV,3,FALSE))</f>
        <v/>
      </c>
      <c r="M4405" s="12" t="str">
        <f>+VLOOKUP(FACTURACION[[#This Row],[REFERENCIA]],CODINV,4,FALSE)</f>
        <v>REGULADORES</v>
      </c>
      <c r="N4405" s="12" t="str">
        <f>+VLOOKUP(FACTURACION[[#This Row],[REFERENCIA]],CODINV,5,FALSE)</f>
        <v>HONEYWELL</v>
      </c>
      <c r="O4405" s="3">
        <v>1</v>
      </c>
      <c r="P4405" s="31">
        <v>175000</v>
      </c>
      <c r="Q4405" s="24">
        <f>+FACTURACION[[#This Row],[CANTIDAD]]*FACTURACION[[#This Row],[VR UNITARIO]]/1000</f>
        <v>175</v>
      </c>
      <c r="R4405" s="3" t="str">
        <f>+VLOOKUP(FACTURACION[[#This Row],[NIT]],TABLACLIENTE,5,FALSE)</f>
        <v>BOGOTÁ D.C.</v>
      </c>
    </row>
    <row r="4406" spans="3:18">
      <c r="C4406" s="29">
        <v>2017</v>
      </c>
      <c r="D4406" s="32" t="s">
        <v>85</v>
      </c>
      <c r="E4406" s="32">
        <f>MONTH(FACTURACION[[#This Row],[MES]]&amp;1)</f>
        <v>6</v>
      </c>
      <c r="F4406" s="223">
        <f>DATE(FACTURACION[[#This Row],[AÑO]],FACTURACION[[#This Row],[Mes numero]],1)</f>
        <v>42887</v>
      </c>
      <c r="G4406" s="161">
        <v>12947</v>
      </c>
      <c r="H4406" s="20">
        <v>800074033</v>
      </c>
      <c r="I4406" s="26" t="str">
        <f>+VLOOKUP(FACTURACION[[#This Row],[NIT]],TABLACLIENTE,2,FALSE)</f>
        <v>COMPAÑIAS ASOCIADAS DE GAS S.A. E.S.P (ASOGAS SA ESP)</v>
      </c>
      <c r="J4406" s="26" t="s">
        <v>6</v>
      </c>
      <c r="K4406" s="12" t="str">
        <f>+VLOOKUP(FACTURACION[[#This Row],[REFERENCIA]],CODINV,2,FALSE)</f>
        <v>REG.1813C C:3/4" R:6-15" O:1/2</v>
      </c>
      <c r="L4406" s="12" t="str">
        <f>IF(VLOOKUP(FACTURACION[[#This Row],[REFERENCIA]],CODINV,3,FALSE)=0,"",VLOOKUP(FACTURACION[[#This Row],[REFERENCIA]],CODINV,3,FALSE))</f>
        <v/>
      </c>
      <c r="M4406" s="12" t="str">
        <f>+VLOOKUP(FACTURACION[[#This Row],[REFERENCIA]],CODINV,4,FALSE)</f>
        <v>REGULADORES</v>
      </c>
      <c r="N4406" s="12" t="str">
        <f>+VLOOKUP(FACTURACION[[#This Row],[REFERENCIA]],CODINV,5,FALSE)</f>
        <v>HONEYWELL</v>
      </c>
      <c r="O4406" s="3">
        <v>1</v>
      </c>
      <c r="P4406" s="31">
        <v>165000</v>
      </c>
      <c r="Q4406" s="24">
        <f>+FACTURACION[[#This Row],[CANTIDAD]]*FACTURACION[[#This Row],[VR UNITARIO]]/1000</f>
        <v>165</v>
      </c>
      <c r="R4406" s="3" t="str">
        <f>+VLOOKUP(FACTURACION[[#This Row],[NIT]],TABLACLIENTE,5,FALSE)</f>
        <v>MOSQUERA</v>
      </c>
    </row>
    <row r="4407" spans="3:18">
      <c r="C4407" s="29">
        <v>2017</v>
      </c>
      <c r="D4407" s="32" t="s">
        <v>85</v>
      </c>
      <c r="E4407" s="32">
        <f>MONTH(FACTURACION[[#This Row],[MES]]&amp;1)</f>
        <v>6</v>
      </c>
      <c r="F4407" s="223">
        <f>DATE(FACTURACION[[#This Row],[AÑO]],FACTURACION[[#This Row],[Mes numero]],1)</f>
        <v>42887</v>
      </c>
      <c r="G4407" s="161">
        <v>12942</v>
      </c>
      <c r="H4407" s="20">
        <v>860510723</v>
      </c>
      <c r="I4407" s="26" t="str">
        <f>+VLOOKUP(FACTURACION[[#This Row],[NIT]],TABLACLIENTE,2,FALSE)</f>
        <v>SAENA DE COLOMBIA S.A.</v>
      </c>
      <c r="J4407" s="26" t="s">
        <v>5</v>
      </c>
      <c r="K4407" s="12" t="str">
        <f>+VLOOKUP(FACTURACION[[#This Row],[REFERENCIA]],CODINV,2,FALSE)</f>
        <v>REG. 1800 CPB2 1 1-4· O: 5/16" R: STD</v>
      </c>
      <c r="L4407" s="12" t="str">
        <f>IF(VLOOKUP(FACTURACION[[#This Row],[REFERENCIA]],CODINV,3,FALSE)=0,"",VLOOKUP(FACTURACION[[#This Row],[REFERENCIA]],CODINV,3,FALSE))</f>
        <v/>
      </c>
      <c r="M4407" s="12" t="str">
        <f>+VLOOKUP(FACTURACION[[#This Row],[REFERENCIA]],CODINV,4,FALSE)</f>
        <v>REGULADORES</v>
      </c>
      <c r="N4407" s="12" t="str">
        <f>+VLOOKUP(FACTURACION[[#This Row],[REFERENCIA]],CODINV,5,FALSE)</f>
        <v>HONEYWELL</v>
      </c>
      <c r="O4407" s="3">
        <v>2</v>
      </c>
      <c r="P4407" s="31">
        <v>750000</v>
      </c>
      <c r="Q4407" s="24">
        <f>+FACTURACION[[#This Row],[CANTIDAD]]*FACTURACION[[#This Row],[VR UNITARIO]]/1000</f>
        <v>1500</v>
      </c>
      <c r="R4407" s="3" t="str">
        <f>+VLOOKUP(FACTURACION[[#This Row],[NIT]],TABLACLIENTE,5,FALSE)</f>
        <v>BOGOTÁ D.C.</v>
      </c>
    </row>
    <row r="4408" spans="3:18">
      <c r="C4408" s="29">
        <v>2017</v>
      </c>
      <c r="D4408" s="32" t="s">
        <v>85</v>
      </c>
      <c r="E4408" s="32">
        <f>MONTH(FACTURACION[[#This Row],[MES]]&amp;1)</f>
        <v>6</v>
      </c>
      <c r="F4408" s="223">
        <f>DATE(FACTURACION[[#This Row],[AÑO]],FACTURACION[[#This Row],[Mes numero]],1)</f>
        <v>42887</v>
      </c>
      <c r="G4408" s="161">
        <v>12920</v>
      </c>
      <c r="H4408" s="20">
        <v>800074033</v>
      </c>
      <c r="I4408" s="26" t="str">
        <f>+VLOOKUP(FACTURACION[[#This Row],[NIT]],TABLACLIENTE,2,FALSE)</f>
        <v>COMPAÑIAS ASOCIADAS DE GAS S.A. E.S.P (ASOGAS SA ESP)</v>
      </c>
      <c r="J4408" s="26" t="s">
        <v>28</v>
      </c>
      <c r="K4408" s="12" t="str">
        <f>+VLOOKUP(FACTURACION[[#This Row],[REFERENCIA]],CODINV,2,FALSE)</f>
        <v>REGULADOR SR 113 3/4 R: 7-12 O:1/4</v>
      </c>
      <c r="L4408" s="12" t="str">
        <f>IF(VLOOKUP(FACTURACION[[#This Row],[REFERENCIA]],CODINV,3,FALSE)=0,"",VLOOKUP(FACTURACION[[#This Row],[REFERENCIA]],CODINV,3,FALSE))</f>
        <v/>
      </c>
      <c r="M4408" s="12" t="str">
        <f>+VLOOKUP(FACTURACION[[#This Row],[REFERENCIA]],CODINV,4,FALSE)</f>
        <v>REGULADORES</v>
      </c>
      <c r="N4408" s="12" t="str">
        <f>+VLOOKUP(FACTURACION[[#This Row],[REFERENCIA]],CODINV,5,FALSE)</f>
        <v>HONEYWELL</v>
      </c>
      <c r="O4408" s="3">
        <v>1</v>
      </c>
      <c r="P4408" s="31">
        <v>135000</v>
      </c>
      <c r="Q4408" s="24">
        <f>+FACTURACION[[#This Row],[CANTIDAD]]*FACTURACION[[#This Row],[VR UNITARIO]]/1000</f>
        <v>135</v>
      </c>
      <c r="R4408" s="3" t="str">
        <f>+VLOOKUP(FACTURACION[[#This Row],[NIT]],TABLACLIENTE,5,FALSE)</f>
        <v>MOSQUERA</v>
      </c>
    </row>
    <row r="4409" spans="3:18">
      <c r="C4409" s="29">
        <v>2017</v>
      </c>
      <c r="D4409" s="32" t="s">
        <v>85</v>
      </c>
      <c r="E4409" s="32">
        <f>MONTH(FACTURACION[[#This Row],[MES]]&amp;1)</f>
        <v>6</v>
      </c>
      <c r="F4409" s="223">
        <f>DATE(FACTURACION[[#This Row],[AÑO]],FACTURACION[[#This Row],[Mes numero]],1)</f>
        <v>42887</v>
      </c>
      <c r="G4409" s="161">
        <v>12933</v>
      </c>
      <c r="H4409" s="20">
        <v>890500726</v>
      </c>
      <c r="I4409" s="26" t="str">
        <f>+VLOOKUP(FACTURACION[[#This Row],[NIT]],TABLACLIENTE,2,FALSE)</f>
        <v>NORTESANTANDEREANA DE GAS S.A. E.S.P (NORGAS S.A. E.S.P.)</v>
      </c>
      <c r="J4409" s="26" t="s">
        <v>28</v>
      </c>
      <c r="K4409" s="12" t="str">
        <f>+VLOOKUP(FACTURACION[[#This Row],[REFERENCIA]],CODINV,2,FALSE)</f>
        <v>REGULADOR SR 113 3/4 R: 7-12 O:1/4</v>
      </c>
      <c r="L4409" s="12" t="str">
        <f>IF(VLOOKUP(FACTURACION[[#This Row],[REFERENCIA]],CODINV,3,FALSE)=0,"",VLOOKUP(FACTURACION[[#This Row],[REFERENCIA]],CODINV,3,FALSE))</f>
        <v/>
      </c>
      <c r="M4409" s="12" t="str">
        <f>+VLOOKUP(FACTURACION[[#This Row],[REFERENCIA]],CODINV,4,FALSE)</f>
        <v>REGULADORES</v>
      </c>
      <c r="N4409" s="12" t="str">
        <f>+VLOOKUP(FACTURACION[[#This Row],[REFERENCIA]],CODINV,5,FALSE)</f>
        <v>HONEYWELL</v>
      </c>
      <c r="O4409" s="3">
        <v>15</v>
      </c>
      <c r="P4409" s="31">
        <v>135000</v>
      </c>
      <c r="Q4409" s="24">
        <f>+FACTURACION[[#This Row],[CANTIDAD]]*FACTURACION[[#This Row],[VR UNITARIO]]/1000</f>
        <v>2025</v>
      </c>
      <c r="R4409" s="3" t="str">
        <f>+VLOOKUP(FACTURACION[[#This Row],[NIT]],TABLACLIENTE,5,FALSE)</f>
        <v>BUCARAMANGA</v>
      </c>
    </row>
    <row r="4410" spans="3:18">
      <c r="C4410" s="29">
        <v>2017</v>
      </c>
      <c r="D4410" s="32" t="s">
        <v>85</v>
      </c>
      <c r="E4410" s="32">
        <f>MONTH(FACTURACION[[#This Row],[MES]]&amp;1)</f>
        <v>6</v>
      </c>
      <c r="F4410" s="223">
        <f>DATE(FACTURACION[[#This Row],[AÑO]],FACTURACION[[#This Row],[Mes numero]],1)</f>
        <v>42887</v>
      </c>
      <c r="G4410" s="161">
        <v>12892</v>
      </c>
      <c r="H4410" s="20">
        <v>802024688</v>
      </c>
      <c r="I4410" s="26" t="str">
        <f>+VLOOKUP(FACTURACION[[#This Row],[NIT]],TABLACLIENTE,2,FALSE)</f>
        <v>GRUPO ZAMBRANO S.A.</v>
      </c>
      <c r="J4410" s="26" t="s">
        <v>66</v>
      </c>
      <c r="K4410" s="12" t="str">
        <f>+VLOOKUP(FACTURACION[[#This Row],[REFERENCIA]],CODINV,2,FALSE)</f>
        <v>AFV 2" S600 FO</v>
      </c>
      <c r="L4410" s="12" t="str">
        <f>IF(VLOOKUP(FACTURACION[[#This Row],[REFERENCIA]],CODINV,3,FALSE)=0,"",VLOOKUP(FACTURACION[[#This Row],[REFERENCIA]],CODINV,3,FALSE))</f>
        <v/>
      </c>
      <c r="M4410" s="12" t="str">
        <f>+VLOOKUP(FACTURACION[[#This Row],[REFERENCIA]],CODINV,4,FALSE)</f>
        <v>REGULADORES</v>
      </c>
      <c r="N4410" s="12" t="str">
        <f>+VLOOKUP(FACTURACION[[#This Row],[REFERENCIA]],CODINV,5,FALSE)</f>
        <v>HONEYWELL</v>
      </c>
      <c r="O4410" s="3">
        <v>3</v>
      </c>
      <c r="P4410" s="31">
        <v>5275130</v>
      </c>
      <c r="Q4410" s="24">
        <f>+FACTURACION[[#This Row],[CANTIDAD]]*FACTURACION[[#This Row],[VR UNITARIO]]/1000</f>
        <v>15825.39</v>
      </c>
      <c r="R4410" s="3" t="str">
        <f>+VLOOKUP(FACTURACION[[#This Row],[NIT]],TABLACLIENTE,5,FALSE)</f>
        <v>BARRANQUILLA</v>
      </c>
    </row>
    <row r="4411" spans="3:18">
      <c r="C4411" s="29">
        <v>2017</v>
      </c>
      <c r="D4411" s="32" t="s">
        <v>85</v>
      </c>
      <c r="E4411" s="32">
        <f>MONTH(FACTURACION[[#This Row],[MES]]&amp;1)</f>
        <v>6</v>
      </c>
      <c r="F4411" s="223">
        <f>DATE(FACTURACION[[#This Row],[AÑO]],FACTURACION[[#This Row],[Mes numero]],1)</f>
        <v>42887</v>
      </c>
      <c r="G4411" s="161">
        <v>12892</v>
      </c>
      <c r="H4411" s="20">
        <v>802024688</v>
      </c>
      <c r="I4411" s="26" t="str">
        <f>+VLOOKUP(FACTURACION[[#This Row],[NIT]],TABLACLIENTE,2,FALSE)</f>
        <v>GRUPO ZAMBRANO S.A.</v>
      </c>
      <c r="J4411" s="26" t="s">
        <v>65</v>
      </c>
      <c r="K4411" s="12" t="str">
        <f>+VLOOKUP(FACTURACION[[#This Row],[REFERENCIA]],CODINV,2,FALSE)</f>
        <v>CONTROL LOOP ZSC-100 BM INSPIRATOR</v>
      </c>
      <c r="L4411" s="12" t="str">
        <f>IF(VLOOKUP(FACTURACION[[#This Row],[REFERENCIA]],CODINV,3,FALSE)=0,"",VLOOKUP(FACTURACION[[#This Row],[REFERENCIA]],CODINV,3,FALSE))</f>
        <v/>
      </c>
      <c r="M4411" s="12" t="str">
        <f>+VLOOKUP(FACTURACION[[#This Row],[REFERENCIA]],CODINV,4,FALSE)</f>
        <v>REGULADORES</v>
      </c>
      <c r="N4411" s="12" t="str">
        <f>+VLOOKUP(FACTURACION[[#This Row],[REFERENCIA]],CODINV,5,FALSE)</f>
        <v>HONEYWELL</v>
      </c>
      <c r="O4411" s="3">
        <v>2</v>
      </c>
      <c r="P4411" s="31">
        <v>3389050</v>
      </c>
      <c r="Q4411" s="24">
        <f>+FACTURACION[[#This Row],[CANTIDAD]]*FACTURACION[[#This Row],[VR UNITARIO]]/1000</f>
        <v>6778.1</v>
      </c>
      <c r="R4411" s="3" t="str">
        <f>+VLOOKUP(FACTURACION[[#This Row],[NIT]],TABLACLIENTE,5,FALSE)</f>
        <v>BARRANQUILLA</v>
      </c>
    </row>
    <row r="4412" spans="3:18">
      <c r="C4412" s="29">
        <v>2017</v>
      </c>
      <c r="D4412" s="32" t="s">
        <v>85</v>
      </c>
      <c r="E4412" s="32">
        <f>MONTH(FACTURACION[[#This Row],[MES]]&amp;1)</f>
        <v>6</v>
      </c>
      <c r="F4412" s="223">
        <f>DATE(FACTURACION[[#This Row],[AÑO]],FACTURACION[[#This Row],[Mes numero]],1)</f>
        <v>42887</v>
      </c>
      <c r="G4412" s="161">
        <v>12939</v>
      </c>
      <c r="H4412" s="20">
        <v>800021272</v>
      </c>
      <c r="I4412" s="26" t="str">
        <f>+VLOOKUP(FACTURACION[[#This Row],[NIT]],TABLACLIENTE,2,FALSE)</f>
        <v>GASES DEL LLANO S.A. E.S.P (LLANOGAS S.A. E.S.P.)</v>
      </c>
      <c r="J4412" s="26" t="s">
        <v>638</v>
      </c>
      <c r="K4412" s="12" t="str">
        <f>+VLOOKUP(FACTURACION[[#This Row],[REFERENCIA]],CODINV,2,FALSE)</f>
        <v>CABLE EMISOR DE PULSOS INS 10</v>
      </c>
      <c r="L4412" s="12" t="str">
        <f>IF(VLOOKUP(FACTURACION[[#This Row],[REFERENCIA]],CODINV,3,FALSE)=0,"",VLOOKUP(FACTURACION[[#This Row],[REFERENCIA]],CODINV,3,FALSE))</f>
        <v>73016550</v>
      </c>
      <c r="M4412" s="12" t="str">
        <f>+VLOOKUP(FACTURACION[[#This Row],[REFERENCIA]],CODINV,4,FALSE)</f>
        <v>REPUESTOS Y ACCESORIOS</v>
      </c>
      <c r="N4412" s="12" t="str">
        <f>+VLOOKUP(FACTURACION[[#This Row],[REFERENCIA]],CODINV,5,FALSE)</f>
        <v>HONEYWELL</v>
      </c>
      <c r="O4412" s="3">
        <v>2</v>
      </c>
      <c r="P4412" s="31">
        <v>370000</v>
      </c>
      <c r="Q4412" s="24">
        <f>+FACTURACION[[#This Row],[CANTIDAD]]*FACTURACION[[#This Row],[VR UNITARIO]]/1000</f>
        <v>740</v>
      </c>
      <c r="R4412" s="3" t="str">
        <f>+VLOOKUP(FACTURACION[[#This Row],[NIT]],TABLACLIENTE,5,FALSE)</f>
        <v>VILLAVICENCIO</v>
      </c>
    </row>
    <row r="4413" spans="3:18">
      <c r="C4413" s="29">
        <v>2017</v>
      </c>
      <c r="D4413" s="32" t="s">
        <v>85</v>
      </c>
      <c r="E4413" s="32">
        <f>MONTH(FACTURACION[[#This Row],[MES]]&amp;1)</f>
        <v>6</v>
      </c>
      <c r="F4413" s="223">
        <f>DATE(FACTURACION[[#This Row],[AÑO]],FACTURACION[[#This Row],[Mes numero]],1)</f>
        <v>42887</v>
      </c>
      <c r="G4413" s="161">
        <v>12916</v>
      </c>
      <c r="H4413" s="20">
        <v>800167643</v>
      </c>
      <c r="I4413" s="26" t="str">
        <f>+VLOOKUP(FACTURACION[[#This Row],[NIT]],TABLACLIENTE,2,FALSE)</f>
        <v>GASES DE OCCIDENTE S.A. E.S.P. (GDO)</v>
      </c>
      <c r="J4413" s="26" t="s">
        <v>550</v>
      </c>
      <c r="K4413" s="12" t="str">
        <f>+VLOOKUP(FACTURACION[[#This Row],[REFERENCIA]],CODINV,2,FALSE)</f>
        <v>WRIGLER CMT 3GT</v>
      </c>
      <c r="L4413" s="12" t="str">
        <f>IF(VLOOKUP(FACTURACION[[#This Row],[REFERENCIA]],CODINV,3,FALSE)=0,"",VLOOKUP(FACTURACION[[#This Row],[REFERENCIA]],CODINV,3,FALSE))</f>
        <v>16233P010</v>
      </c>
      <c r="M4413" s="12" t="str">
        <f>+VLOOKUP(FACTURACION[[#This Row],[REFERENCIA]],CODINV,4,FALSE)</f>
        <v>REPUESTOS Y ACCESORIOS</v>
      </c>
      <c r="N4413" s="12" t="str">
        <f>+VLOOKUP(FACTURACION[[#This Row],[REFERENCIA]],CODINV,5,FALSE)</f>
        <v>HONEYWELL</v>
      </c>
      <c r="O4413" s="3">
        <v>1</v>
      </c>
      <c r="P4413" s="31">
        <v>32000</v>
      </c>
      <c r="Q4413" s="24">
        <f>+FACTURACION[[#This Row],[CANTIDAD]]*FACTURACION[[#This Row],[VR UNITARIO]]/1000</f>
        <v>32</v>
      </c>
      <c r="R4413" s="3" t="str">
        <f>+VLOOKUP(FACTURACION[[#This Row],[NIT]],TABLACLIENTE,5,FALSE)</f>
        <v>CALI</v>
      </c>
    </row>
    <row r="4414" spans="3:18">
      <c r="C4414" s="29">
        <v>2017</v>
      </c>
      <c r="D4414" s="32" t="s">
        <v>85</v>
      </c>
      <c r="E4414" s="32">
        <f>MONTH(FACTURACION[[#This Row],[MES]]&amp;1)</f>
        <v>6</v>
      </c>
      <c r="F4414" s="223">
        <f>DATE(FACTURACION[[#This Row],[AÑO]],FACTURACION[[#This Row],[Mes numero]],1)</f>
        <v>42887</v>
      </c>
      <c r="G4414" s="161">
        <v>12959</v>
      </c>
      <c r="H4414" s="20">
        <v>900950504</v>
      </c>
      <c r="I4414" s="26" t="str">
        <f>+VLOOKUP(FACTURACION[[#This Row],[NIT]],TABLACLIENTE,2,FALSE)</f>
        <v>DAMASA DE COLOMBIA S A S</v>
      </c>
      <c r="J4414" s="26" t="s">
        <v>598</v>
      </c>
      <c r="K4414" s="12" t="str">
        <f>+VLOOKUP(FACTURACION[[#This Row],[REFERENCIA]],CODINV,2,FALSE)</f>
        <v>ORIFICE VALVE, 3/8". THE ALUMINUM ORIFICE WILL BE DYED LIGHT BLUE.</v>
      </c>
      <c r="L4414" s="12" t="str">
        <f>IF(VLOOKUP(FACTURACION[[#This Row],[REFERENCIA]],CODINV,3,FALSE)=0,"",VLOOKUP(FACTURACION[[#This Row],[REFERENCIA]],CODINV,3,FALSE))</f>
        <v>72494P023</v>
      </c>
      <c r="M4414" s="12" t="str">
        <f>+VLOOKUP(FACTURACION[[#This Row],[REFERENCIA]],CODINV,4,FALSE)</f>
        <v>REPUESTOS Y ACCESORIOS</v>
      </c>
      <c r="N4414" s="12" t="str">
        <f>+VLOOKUP(FACTURACION[[#This Row],[REFERENCIA]],CODINV,5,FALSE)</f>
        <v>HONEYWELL</v>
      </c>
      <c r="O4414" s="3">
        <v>1</v>
      </c>
      <c r="P4414" s="31">
        <v>25500</v>
      </c>
      <c r="Q4414" s="24">
        <f>+FACTURACION[[#This Row],[CANTIDAD]]*FACTURACION[[#This Row],[VR UNITARIO]]/1000</f>
        <v>25.5</v>
      </c>
      <c r="R4414" s="3" t="str">
        <f>+VLOOKUP(FACTURACION[[#This Row],[NIT]],TABLACLIENTE,5,FALSE)</f>
        <v>BOGOTÁ D.C.</v>
      </c>
    </row>
    <row r="4415" spans="3:18">
      <c r="C4415" s="29">
        <v>2017</v>
      </c>
      <c r="D4415" s="32" t="s">
        <v>85</v>
      </c>
      <c r="E4415" s="32">
        <f>MONTH(FACTURACION[[#This Row],[MES]]&amp;1)</f>
        <v>6</v>
      </c>
      <c r="F4415" s="223">
        <f>DATE(FACTURACION[[#This Row],[AÑO]],FACTURACION[[#This Row],[Mes numero]],1)</f>
        <v>42887</v>
      </c>
      <c r="G4415" s="161">
        <v>12928</v>
      </c>
      <c r="H4415" s="25">
        <v>891101577</v>
      </c>
      <c r="I4415" s="3" t="str">
        <f>+VLOOKUP(FACTURACION[[#This Row],[NIT]],TABLACLIENTE,2,FALSE)</f>
        <v>ALCANOS DE COLOMBIA S.A. E.S.P</v>
      </c>
      <c r="J4415" s="26" t="s">
        <v>612</v>
      </c>
      <c r="K4415" s="12" t="str">
        <f>+VLOOKUP(FACTURACION[[#This Row],[REFERENCIA]],CODINV,2,FALSE)</f>
        <v>RES 3-5 PSIG NEGRO-VERDE</v>
      </c>
      <c r="L4415" s="12" t="str">
        <f>IF(VLOOKUP(FACTURACION[[#This Row],[REFERENCIA]],CODINV,3,FALSE)=0,"",VLOOKUP(FACTURACION[[#This Row],[REFERENCIA]],CODINV,3,FALSE))</f>
        <v>71424P023</v>
      </c>
      <c r="M4415" s="12" t="str">
        <f>+VLOOKUP(FACTURACION[[#This Row],[REFERENCIA]],CODINV,4,FALSE)</f>
        <v>REPUESTOS Y ACCESORIOS</v>
      </c>
      <c r="N4415" s="12" t="str">
        <f>+VLOOKUP(FACTURACION[[#This Row],[REFERENCIA]],CODINV,5,FALSE)</f>
        <v>HONEYWELL</v>
      </c>
      <c r="O4415" s="3">
        <v>1</v>
      </c>
      <c r="P4415" s="31">
        <v>27000</v>
      </c>
      <c r="Q4415" s="24">
        <f>+FACTURACION[[#This Row],[CANTIDAD]]*FACTURACION[[#This Row],[VR UNITARIO]]/1000</f>
        <v>27</v>
      </c>
      <c r="R4415" s="3" t="str">
        <f>+VLOOKUP(FACTURACION[[#This Row],[NIT]],TABLACLIENTE,5,FALSE)</f>
        <v>NEIVA</v>
      </c>
    </row>
    <row r="4416" spans="3:18">
      <c r="C4416" s="29">
        <v>2017</v>
      </c>
      <c r="D4416" s="32" t="s">
        <v>85</v>
      </c>
      <c r="E4416" s="32">
        <f>MONTH(FACTURACION[[#This Row],[MES]]&amp;1)</f>
        <v>6</v>
      </c>
      <c r="F4416" s="223">
        <f>DATE(FACTURACION[[#This Row],[AÑO]],FACTURACION[[#This Row],[Mes numero]],1)</f>
        <v>42887</v>
      </c>
      <c r="G4416" s="161">
        <v>12922</v>
      </c>
      <c r="H4416" s="20">
        <v>900704677</v>
      </c>
      <c r="I4416" s="26" t="str">
        <f>+VLOOKUP(FACTURACION[[#This Row],[NIT]],TABLACLIENTE,2,FALSE)</f>
        <v>STEEL BULL COMPANY S A S</v>
      </c>
      <c r="J4416" s="26" t="s">
        <v>188</v>
      </c>
      <c r="K4416" s="12" t="str">
        <f>+VLOOKUP(FACTURACION[[#This Row],[REFERENCIA]],CODINV,2,FALSE)</f>
        <v>SEAT DISC BUNA 90</v>
      </c>
      <c r="L4416" s="12" t="str">
        <f>IF(VLOOKUP(FACTURACION[[#This Row],[REFERENCIA]],CODINV,3,FALSE)=0,"",VLOOKUP(FACTURACION[[#This Row],[REFERENCIA]],CODINV,3,FALSE))</f>
        <v>70041P003</v>
      </c>
      <c r="M4416" s="12" t="str">
        <f>+VLOOKUP(FACTURACION[[#This Row],[REFERENCIA]],CODINV,4,FALSE)</f>
        <v>REPUESTOS Y ACCESORIOS</v>
      </c>
      <c r="N4416" s="12" t="str">
        <f>+VLOOKUP(FACTURACION[[#This Row],[REFERENCIA]],CODINV,5,FALSE)</f>
        <v>HONEYWELL</v>
      </c>
      <c r="O4416" s="3">
        <v>100</v>
      </c>
      <c r="P4416" s="31">
        <v>20439</v>
      </c>
      <c r="Q4416" s="24">
        <f>+FACTURACION[[#This Row],[CANTIDAD]]*FACTURACION[[#This Row],[VR UNITARIO]]/1000</f>
        <v>2043.9</v>
      </c>
      <c r="R4416" s="3" t="str">
        <f>+VLOOKUP(FACTURACION[[#This Row],[NIT]],TABLACLIENTE,5,FALSE)</f>
        <v>BOGOTÁ D.C.</v>
      </c>
    </row>
    <row r="4417" spans="3:18">
      <c r="C4417" s="29">
        <v>2017</v>
      </c>
      <c r="D4417" s="32" t="s">
        <v>85</v>
      </c>
      <c r="E4417" s="32">
        <f>MONTH(FACTURACION[[#This Row],[MES]]&amp;1)</f>
        <v>6</v>
      </c>
      <c r="F4417" s="223">
        <f>DATE(FACTURACION[[#This Row],[AÑO]],FACTURACION[[#This Row],[Mes numero]],1)</f>
        <v>42887</v>
      </c>
      <c r="G4417" s="161">
        <v>12922</v>
      </c>
      <c r="H4417" s="20">
        <v>900704677</v>
      </c>
      <c r="I4417" s="26" t="str">
        <f>+VLOOKUP(FACTURACION[[#This Row],[NIT]],TABLACLIENTE,2,FALSE)</f>
        <v>STEEL BULL COMPANY S A S</v>
      </c>
      <c r="J4417" s="26" t="s">
        <v>61</v>
      </c>
      <c r="K4417" s="12" t="str">
        <f>+VLOOKUP(FACTURACION[[#This Row],[REFERENCIA]],CODINV,2,FALSE)</f>
        <v>MANGA 2" S300 H7</v>
      </c>
      <c r="L4417" s="12" t="str">
        <f>IF(VLOOKUP(FACTURACION[[#This Row],[REFERENCIA]],CODINV,3,FALSE)=0,"",VLOOKUP(FACTURACION[[#This Row],[REFERENCIA]],CODINV,3,FALSE))</f>
        <v>73404P002</v>
      </c>
      <c r="M4417" s="12" t="str">
        <f>+VLOOKUP(FACTURACION[[#This Row],[REFERENCIA]],CODINV,4,FALSE)</f>
        <v>MANGAS</v>
      </c>
      <c r="N4417" s="12" t="str">
        <f>+VLOOKUP(FACTURACION[[#This Row],[REFERENCIA]],CODINV,5,FALSE)</f>
        <v>HONEYWELL</v>
      </c>
      <c r="O4417" s="3">
        <v>2</v>
      </c>
      <c r="P4417" s="31">
        <v>446732</v>
      </c>
      <c r="Q4417" s="24">
        <f>+FACTURACION[[#This Row],[CANTIDAD]]*FACTURACION[[#This Row],[VR UNITARIO]]/1000</f>
        <v>893.46400000000006</v>
      </c>
      <c r="R4417" s="3" t="str">
        <f>+VLOOKUP(FACTURACION[[#This Row],[NIT]],TABLACLIENTE,5,FALSE)</f>
        <v>BOGOTÁ D.C.</v>
      </c>
    </row>
    <row r="4418" spans="3:18">
      <c r="C4418" s="29">
        <v>2017</v>
      </c>
      <c r="D4418" s="32" t="s">
        <v>85</v>
      </c>
      <c r="E4418" s="32">
        <f>MONTH(FACTURACION[[#This Row],[MES]]&amp;1)</f>
        <v>6</v>
      </c>
      <c r="F4418" s="223">
        <f>DATE(FACTURACION[[#This Row],[AÑO]],FACTURACION[[#This Row],[Mes numero]],1)</f>
        <v>42887</v>
      </c>
      <c r="G4418" s="161">
        <v>12909</v>
      </c>
      <c r="H4418" s="20">
        <v>890200919</v>
      </c>
      <c r="I4418" s="26" t="str">
        <f>+VLOOKUP(FACTURACION[[#This Row],[NIT]],TABLACLIENTE,2,FALSE)</f>
        <v>GAS DE SANTANDER S.A. E.S.P.</v>
      </c>
      <c r="J4418" s="26" t="s">
        <v>119</v>
      </c>
      <c r="K4418" s="12" t="str">
        <f>+VLOOKUP(FACTURACION[[#This Row],[REFERENCIA]],CODINV,2,FALSE)</f>
        <v>CONVERTIDOR RS-422/485 TROYA MASICO</v>
      </c>
      <c r="L4418" s="12" t="str">
        <f>IF(VLOOKUP(FACTURACION[[#This Row],[REFERENCIA]],CODINV,3,FALSE)=0,"",VLOOKUP(FACTURACION[[#This Row],[REFERENCIA]],CODINV,3,FALSE))</f>
        <v>72-022-0049YY</v>
      </c>
      <c r="M4418" s="12" t="str">
        <f>+VLOOKUP(FACTURACION[[#This Row],[REFERENCIA]],CODINV,4,FALSE)</f>
        <v>REPUESTOS Y ACCESORIOS</v>
      </c>
      <c r="N4418" s="12" t="str">
        <f>+VLOOKUP(FACTURACION[[#This Row],[REFERENCIA]],CODINV,5,FALSE)</f>
        <v>RED SEAL MEASUREMENT</v>
      </c>
      <c r="O4418" s="3">
        <v>1</v>
      </c>
      <c r="P4418" s="31">
        <v>668633</v>
      </c>
      <c r="Q4418" s="24">
        <f>+FACTURACION[[#This Row],[CANTIDAD]]*FACTURACION[[#This Row],[VR UNITARIO]]/1000</f>
        <v>668.63300000000004</v>
      </c>
      <c r="R4418" s="3" t="str">
        <f>+VLOOKUP(FACTURACION[[#This Row],[NIT]],TABLACLIENTE,5,FALSE)</f>
        <v>GIRON</v>
      </c>
    </row>
    <row r="4419" spans="3:18">
      <c r="C4419" s="29">
        <v>2017</v>
      </c>
      <c r="D4419" s="32" t="s">
        <v>85</v>
      </c>
      <c r="E4419" s="32">
        <f>MONTH(FACTURACION[[#This Row],[MES]]&amp;1)</f>
        <v>6</v>
      </c>
      <c r="F4419" s="223">
        <f>DATE(FACTURACION[[#This Row],[AÑO]],FACTURACION[[#This Row],[Mes numero]],1)</f>
        <v>42887</v>
      </c>
      <c r="G4419" s="161">
        <v>12910</v>
      </c>
      <c r="H4419" s="20">
        <v>890200919</v>
      </c>
      <c r="I4419" s="26" t="str">
        <f>+VLOOKUP(FACTURACION[[#This Row],[NIT]],TABLACLIENTE,2,FALSE)</f>
        <v>GAS DE SANTANDER S.A. E.S.P.</v>
      </c>
      <c r="J4419" s="26" t="s">
        <v>119</v>
      </c>
      <c r="K4419" s="12" t="str">
        <f>+VLOOKUP(FACTURACION[[#This Row],[REFERENCIA]],CODINV,2,FALSE)</f>
        <v>CONVERTIDOR RS-422/485 TROYA MASICO</v>
      </c>
      <c r="L4419" s="12" t="str">
        <f>IF(VLOOKUP(FACTURACION[[#This Row],[REFERENCIA]],CODINV,3,FALSE)=0,"",VLOOKUP(FACTURACION[[#This Row],[REFERENCIA]],CODINV,3,FALSE))</f>
        <v>72-022-0049YY</v>
      </c>
      <c r="M4419" s="12" t="str">
        <f>+VLOOKUP(FACTURACION[[#This Row],[REFERENCIA]],CODINV,4,FALSE)</f>
        <v>REPUESTOS Y ACCESORIOS</v>
      </c>
      <c r="N4419" s="12" t="str">
        <f>+VLOOKUP(FACTURACION[[#This Row],[REFERENCIA]],CODINV,5,FALSE)</f>
        <v>RED SEAL MEASUREMENT</v>
      </c>
      <c r="O4419" s="3">
        <v>2</v>
      </c>
      <c r="P4419" s="31">
        <v>668633</v>
      </c>
      <c r="Q4419" s="24">
        <f>+FACTURACION[[#This Row],[CANTIDAD]]*FACTURACION[[#This Row],[VR UNITARIO]]/1000</f>
        <v>1337.2660000000001</v>
      </c>
      <c r="R4419" s="3" t="str">
        <f>+VLOOKUP(FACTURACION[[#This Row],[NIT]],TABLACLIENTE,5,FALSE)</f>
        <v>GIRON</v>
      </c>
    </row>
    <row r="4420" spans="3:18">
      <c r="C4420" s="29">
        <v>2017</v>
      </c>
      <c r="D4420" s="32" t="s">
        <v>85</v>
      </c>
      <c r="E4420" s="32">
        <f>MONTH(FACTURACION[[#This Row],[MES]]&amp;1)</f>
        <v>6</v>
      </c>
      <c r="F4420" s="223">
        <f>DATE(FACTURACION[[#This Row],[AÑO]],FACTURACION[[#This Row],[Mes numero]],1)</f>
        <v>42887</v>
      </c>
      <c r="G4420" s="161">
        <v>12919</v>
      </c>
      <c r="H4420" s="20">
        <v>800074033</v>
      </c>
      <c r="I4420" s="26" t="str">
        <f>+VLOOKUP(FACTURACION[[#This Row],[NIT]],TABLACLIENTE,2,FALSE)</f>
        <v>COMPAÑIAS ASOCIADAS DE GAS S.A. E.S.P (ASOGAS SA ESP)</v>
      </c>
      <c r="J4420" s="26" t="s">
        <v>258</v>
      </c>
      <c r="K4420" s="12" t="str">
        <f>+VLOOKUP(FACTURACION[[#This Row],[REFERENCIA]],CODINV,2,FALSE)</f>
        <v>LICENCIA PREMIUM TROYA III</v>
      </c>
      <c r="L4420" s="12" t="str">
        <f>IF(VLOOKUP(FACTURACION[[#This Row],[REFERENCIA]],CODINV,3,FALSE)=0,"",VLOOKUP(FACTURACION[[#This Row],[REFERENCIA]],CODINV,3,FALSE))</f>
        <v>720370001YY</v>
      </c>
      <c r="M4420" s="12" t="str">
        <f>+VLOOKUP(FACTURACION[[#This Row],[REFERENCIA]],CODINV,4,FALSE)</f>
        <v>REPUESTOS Y ACCESORIOS</v>
      </c>
      <c r="N4420" s="12" t="str">
        <f>+VLOOKUP(FACTURACION[[#This Row],[REFERENCIA]],CODINV,5,FALSE)</f>
        <v>RED SEAL MEASUREMENT</v>
      </c>
      <c r="O4420" s="3">
        <v>4</v>
      </c>
      <c r="P4420" s="31">
        <v>1133769</v>
      </c>
      <c r="Q4420" s="24">
        <f>+FACTURACION[[#This Row],[CANTIDAD]]*FACTURACION[[#This Row],[VR UNITARIO]]/1000</f>
        <v>4535.076</v>
      </c>
      <c r="R4420" s="3" t="str">
        <f>+VLOOKUP(FACTURACION[[#This Row],[NIT]],TABLACLIENTE,5,FALSE)</f>
        <v>MOSQUERA</v>
      </c>
    </row>
    <row r="4421" spans="3:18">
      <c r="C4421" s="29">
        <v>2017</v>
      </c>
      <c r="D4421" s="32" t="s">
        <v>85</v>
      </c>
      <c r="E4421" s="32">
        <f>MONTH(FACTURACION[[#This Row],[MES]]&amp;1)</f>
        <v>6</v>
      </c>
      <c r="F4421" s="223">
        <f>DATE(FACTURACION[[#This Row],[AÑO]],FACTURACION[[#This Row],[Mes numero]],1)</f>
        <v>42887</v>
      </c>
      <c r="G4421" s="161">
        <v>12918</v>
      </c>
      <c r="H4421" s="20">
        <v>890200919</v>
      </c>
      <c r="I4421" s="26" t="str">
        <f>+VLOOKUP(FACTURACION[[#This Row],[NIT]],TABLACLIENTE,2,FALSE)</f>
        <v>GAS DE SANTANDER S.A. E.S.P.</v>
      </c>
      <c r="J4421" s="26" t="s">
        <v>258</v>
      </c>
      <c r="K4421" s="12" t="str">
        <f>+VLOOKUP(FACTURACION[[#This Row],[REFERENCIA]],CODINV,2,FALSE)</f>
        <v>LICENCIA PREMIUM TROYA III</v>
      </c>
      <c r="L4421" s="12" t="str">
        <f>IF(VLOOKUP(FACTURACION[[#This Row],[REFERENCIA]],CODINV,3,FALSE)=0,"",VLOOKUP(FACTURACION[[#This Row],[REFERENCIA]],CODINV,3,FALSE))</f>
        <v>720370001YY</v>
      </c>
      <c r="M4421" s="12" t="str">
        <f>+VLOOKUP(FACTURACION[[#This Row],[REFERENCIA]],CODINV,4,FALSE)</f>
        <v>REPUESTOS Y ACCESORIOS</v>
      </c>
      <c r="N4421" s="12" t="str">
        <f>+VLOOKUP(FACTURACION[[#This Row],[REFERENCIA]],CODINV,5,FALSE)</f>
        <v>RED SEAL MEASUREMENT</v>
      </c>
      <c r="O4421" s="3">
        <v>4</v>
      </c>
      <c r="P4421" s="31">
        <v>1130862</v>
      </c>
      <c r="Q4421" s="24">
        <f>+FACTURACION[[#This Row],[CANTIDAD]]*FACTURACION[[#This Row],[VR UNITARIO]]/1000</f>
        <v>4523.4480000000003</v>
      </c>
      <c r="R4421" s="3" t="str">
        <f>+VLOOKUP(FACTURACION[[#This Row],[NIT]],TABLACLIENTE,5,FALSE)</f>
        <v>GIRON</v>
      </c>
    </row>
    <row r="4422" spans="3:18">
      <c r="C4422" s="29">
        <v>2017</v>
      </c>
      <c r="D4422" s="32" t="s">
        <v>85</v>
      </c>
      <c r="E4422" s="32">
        <f>MONTH(FACTURACION[[#This Row],[MES]]&amp;1)</f>
        <v>6</v>
      </c>
      <c r="F4422" s="223">
        <f>DATE(FACTURACION[[#This Row],[AÑO]],FACTURACION[[#This Row],[Mes numero]],1)</f>
        <v>42887</v>
      </c>
      <c r="G4422" s="161">
        <v>12917</v>
      </c>
      <c r="H4422" s="20">
        <v>890500726</v>
      </c>
      <c r="I4422" s="26" t="str">
        <f>+VLOOKUP(FACTURACION[[#This Row],[NIT]],TABLACLIENTE,2,FALSE)</f>
        <v>NORTESANTANDEREANA DE GAS S.A. E.S.P (NORGAS S.A. E.S.P.)</v>
      </c>
      <c r="J4422" s="26" t="s">
        <v>258</v>
      </c>
      <c r="K4422" s="12" t="str">
        <f>+VLOOKUP(FACTURACION[[#This Row],[REFERENCIA]],CODINV,2,FALSE)</f>
        <v>LICENCIA PREMIUM TROYA III</v>
      </c>
      <c r="L4422" s="12" t="str">
        <f>IF(VLOOKUP(FACTURACION[[#This Row],[REFERENCIA]],CODINV,3,FALSE)=0,"",VLOOKUP(FACTURACION[[#This Row],[REFERENCIA]],CODINV,3,FALSE))</f>
        <v>720370001YY</v>
      </c>
      <c r="M4422" s="12" t="str">
        <f>+VLOOKUP(FACTURACION[[#This Row],[REFERENCIA]],CODINV,4,FALSE)</f>
        <v>REPUESTOS Y ACCESORIOS</v>
      </c>
      <c r="N4422" s="12" t="str">
        <f>+VLOOKUP(FACTURACION[[#This Row],[REFERENCIA]],CODINV,5,FALSE)</f>
        <v>RED SEAL MEASUREMENT</v>
      </c>
      <c r="O4422" s="3">
        <v>1</v>
      </c>
      <c r="P4422" s="31">
        <v>1130862</v>
      </c>
      <c r="Q4422" s="24">
        <f>+FACTURACION[[#This Row],[CANTIDAD]]*FACTURACION[[#This Row],[VR UNITARIO]]/1000</f>
        <v>1130.8620000000001</v>
      </c>
      <c r="R4422" s="3" t="str">
        <f>+VLOOKUP(FACTURACION[[#This Row],[NIT]],TABLACLIENTE,5,FALSE)</f>
        <v>BUCARAMANGA</v>
      </c>
    </row>
    <row r="4423" spans="3:18">
      <c r="C4423" s="29">
        <v>2017</v>
      </c>
      <c r="D4423" s="32" t="s">
        <v>85</v>
      </c>
      <c r="E4423" s="32">
        <f>MONTH(FACTURACION[[#This Row],[MES]]&amp;1)</f>
        <v>6</v>
      </c>
      <c r="F4423" s="223">
        <f>DATE(FACTURACION[[#This Row],[AÑO]],FACTURACION[[#This Row],[Mes numero]],1)</f>
        <v>42887</v>
      </c>
      <c r="G4423" s="161">
        <v>12943</v>
      </c>
      <c r="H4423" s="20">
        <v>800074033</v>
      </c>
      <c r="I4423" s="26" t="str">
        <f>+VLOOKUP(FACTURACION[[#This Row],[NIT]],TABLACLIENTE,2,FALSE)</f>
        <v>COMPAÑIAS ASOCIADAS DE GAS S.A. E.S.P (ASOGAS SA ESP)</v>
      </c>
      <c r="J4423" s="26" t="s">
        <v>391</v>
      </c>
      <c r="K4423" s="12" t="str">
        <f>+VLOOKUP(FACTURACION[[#This Row],[REFERENCIA]],CODINV,2,FALSE)</f>
        <v>REGULADOR PRIMERA ETAPA</v>
      </c>
      <c r="L4423" s="12" t="str">
        <f>IF(VLOOKUP(FACTURACION[[#This Row],[REFERENCIA]],CODINV,3,FALSE)=0,"",VLOOKUP(FACTURACION[[#This Row],[REFERENCIA]],CODINV,3,FALSE))</f>
        <v>LV1584VH</v>
      </c>
      <c r="M4423" s="12" t="str">
        <f>+VLOOKUP(FACTURACION[[#This Row],[REFERENCIA]],CODINV,4,FALSE)</f>
        <v>REGULADORES</v>
      </c>
      <c r="N4423" s="12" t="str">
        <f>+VLOOKUP(FACTURACION[[#This Row],[REFERENCIA]],CODINV,5,FALSE)</f>
        <v>REGO</v>
      </c>
      <c r="O4423" s="3">
        <v>1</v>
      </c>
      <c r="P4423" s="31">
        <v>230000</v>
      </c>
      <c r="Q4423" s="24">
        <f>+FACTURACION[[#This Row],[CANTIDAD]]*FACTURACION[[#This Row],[VR UNITARIO]]/1000</f>
        <v>230</v>
      </c>
      <c r="R4423" s="3" t="str">
        <f>+VLOOKUP(FACTURACION[[#This Row],[NIT]],TABLACLIENTE,5,FALSE)</f>
        <v>MOSQUERA</v>
      </c>
    </row>
    <row r="4424" spans="3:18">
      <c r="C4424" s="29">
        <v>2017</v>
      </c>
      <c r="D4424" s="32" t="s">
        <v>85</v>
      </c>
      <c r="E4424" s="32">
        <f>MONTH(FACTURACION[[#This Row],[MES]]&amp;1)</f>
        <v>6</v>
      </c>
      <c r="F4424" s="223">
        <f>DATE(FACTURACION[[#This Row],[AÑO]],FACTURACION[[#This Row],[Mes numero]],1)</f>
        <v>42887</v>
      </c>
      <c r="G4424" s="161">
        <v>12948</v>
      </c>
      <c r="H4424" s="20">
        <v>800074033</v>
      </c>
      <c r="I4424" s="26" t="str">
        <f>+VLOOKUP(FACTURACION[[#This Row],[NIT]],TABLACLIENTE,2,FALSE)</f>
        <v>COMPAÑIAS ASOCIADAS DE GAS S.A. E.S.P (ASOGAS SA ESP)</v>
      </c>
      <c r="J4424" s="26" t="s">
        <v>45</v>
      </c>
      <c r="K4424" s="12" t="str">
        <f>+VLOOKUP(FACTURACION[[#This Row],[REFERENCIA]],CODINV,2,FALSE)</f>
        <v>REGULADOR  PRIMERA ETAPA</v>
      </c>
      <c r="L4424" s="12" t="str">
        <f>IF(VLOOKUP(FACTURACION[[#This Row],[REFERENCIA]],CODINV,3,FALSE)=0,"",VLOOKUP(FACTURACION[[#This Row],[REFERENCIA]],CODINV,3,FALSE))</f>
        <v>1584VN</v>
      </c>
      <c r="M4424" s="12" t="str">
        <f>+VLOOKUP(FACTURACION[[#This Row],[REFERENCIA]],CODINV,4,FALSE)</f>
        <v>REGULADORES</v>
      </c>
      <c r="N4424" s="12" t="str">
        <f>+VLOOKUP(FACTURACION[[#This Row],[REFERENCIA]],CODINV,5,FALSE)</f>
        <v>REGO</v>
      </c>
      <c r="O4424" s="3">
        <v>2</v>
      </c>
      <c r="P4424" s="31">
        <v>270000</v>
      </c>
      <c r="Q4424" s="24">
        <f>+FACTURACION[[#This Row],[CANTIDAD]]*FACTURACION[[#This Row],[VR UNITARIO]]/1000</f>
        <v>540</v>
      </c>
      <c r="R4424" s="3" t="str">
        <f>+VLOOKUP(FACTURACION[[#This Row],[NIT]],TABLACLIENTE,5,FALSE)</f>
        <v>MOSQUERA</v>
      </c>
    </row>
    <row r="4425" spans="3:18">
      <c r="C4425" s="29">
        <v>2017</v>
      </c>
      <c r="D4425" s="32" t="s">
        <v>85</v>
      </c>
      <c r="E4425" s="32">
        <f>MONTH(FACTURACION[[#This Row],[MES]]&amp;1)</f>
        <v>6</v>
      </c>
      <c r="F4425" s="223">
        <f>DATE(FACTURACION[[#This Row],[AÑO]],FACTURACION[[#This Row],[Mes numero]],1)</f>
        <v>42887</v>
      </c>
      <c r="G4425" s="161">
        <v>12951</v>
      </c>
      <c r="H4425" s="20">
        <v>890200919</v>
      </c>
      <c r="I4425" s="26" t="str">
        <f>+VLOOKUP(FACTURACION[[#This Row],[NIT]],TABLACLIENTE,2,FALSE)</f>
        <v>GAS DE SANTANDER S.A. E.S.P.</v>
      </c>
      <c r="J4425" s="26" t="s">
        <v>45</v>
      </c>
      <c r="K4425" s="12" t="str">
        <f>+VLOOKUP(FACTURACION[[#This Row],[REFERENCIA]],CODINV,2,FALSE)</f>
        <v>REGULADOR  PRIMERA ETAPA</v>
      </c>
      <c r="L4425" s="12" t="str">
        <f>IF(VLOOKUP(FACTURACION[[#This Row],[REFERENCIA]],CODINV,3,FALSE)=0,"",VLOOKUP(FACTURACION[[#This Row],[REFERENCIA]],CODINV,3,FALSE))</f>
        <v>1584VN</v>
      </c>
      <c r="M4425" s="12" t="str">
        <f>+VLOOKUP(FACTURACION[[#This Row],[REFERENCIA]],CODINV,4,FALSE)</f>
        <v>REGULADORES</v>
      </c>
      <c r="N4425" s="12" t="str">
        <f>+VLOOKUP(FACTURACION[[#This Row],[REFERENCIA]],CODINV,5,FALSE)</f>
        <v>REGO</v>
      </c>
      <c r="O4425" s="3">
        <v>6</v>
      </c>
      <c r="P4425" s="31">
        <v>277000</v>
      </c>
      <c r="Q4425" s="24">
        <f>+FACTURACION[[#This Row],[CANTIDAD]]*FACTURACION[[#This Row],[VR UNITARIO]]/1000</f>
        <v>1662</v>
      </c>
      <c r="R4425" s="3" t="str">
        <f>+VLOOKUP(FACTURACION[[#This Row],[NIT]],TABLACLIENTE,5,FALSE)</f>
        <v>GIRON</v>
      </c>
    </row>
    <row r="4426" spans="3:18">
      <c r="C4426" s="29">
        <v>2017</v>
      </c>
      <c r="D4426" s="32" t="s">
        <v>85</v>
      </c>
      <c r="E4426" s="32">
        <f>MONTH(FACTURACION[[#This Row],[MES]]&amp;1)</f>
        <v>6</v>
      </c>
      <c r="F4426" s="223">
        <f>DATE(FACTURACION[[#This Row],[AÑO]],FACTURACION[[#This Row],[Mes numero]],1)</f>
        <v>42887</v>
      </c>
      <c r="G4426" s="161">
        <v>12952</v>
      </c>
      <c r="H4426" s="20">
        <v>890200919</v>
      </c>
      <c r="I4426" s="26" t="str">
        <f>+VLOOKUP(FACTURACION[[#This Row],[NIT]],TABLACLIENTE,2,FALSE)</f>
        <v>GAS DE SANTANDER S.A. E.S.P.</v>
      </c>
      <c r="J4426" s="26" t="s">
        <v>45</v>
      </c>
      <c r="K4426" s="12" t="str">
        <f>+VLOOKUP(FACTURACION[[#This Row],[REFERENCIA]],CODINV,2,FALSE)</f>
        <v>REGULADOR  PRIMERA ETAPA</v>
      </c>
      <c r="L4426" s="12" t="str">
        <f>IF(VLOOKUP(FACTURACION[[#This Row],[REFERENCIA]],CODINV,3,FALSE)=0,"",VLOOKUP(FACTURACION[[#This Row],[REFERENCIA]],CODINV,3,FALSE))</f>
        <v>1584VN</v>
      </c>
      <c r="M4426" s="12" t="str">
        <f>+VLOOKUP(FACTURACION[[#This Row],[REFERENCIA]],CODINV,4,FALSE)</f>
        <v>REGULADORES</v>
      </c>
      <c r="N4426" s="12" t="str">
        <f>+VLOOKUP(FACTURACION[[#This Row],[REFERENCIA]],CODINV,5,FALSE)</f>
        <v>REGO</v>
      </c>
      <c r="O4426" s="3">
        <v>9</v>
      </c>
      <c r="P4426" s="31">
        <v>277000</v>
      </c>
      <c r="Q4426" s="24">
        <f>+FACTURACION[[#This Row],[CANTIDAD]]*FACTURACION[[#This Row],[VR UNITARIO]]/1000</f>
        <v>2493</v>
      </c>
      <c r="R4426" s="3" t="str">
        <f>+VLOOKUP(FACTURACION[[#This Row],[NIT]],TABLACLIENTE,5,FALSE)</f>
        <v>GIRON</v>
      </c>
    </row>
    <row r="4427" spans="3:18">
      <c r="C4427" s="29">
        <v>2017</v>
      </c>
      <c r="D4427" s="32" t="s">
        <v>85</v>
      </c>
      <c r="E4427" s="32">
        <f>MONTH(FACTURACION[[#This Row],[MES]]&amp;1)</f>
        <v>6</v>
      </c>
      <c r="F4427" s="223">
        <f>DATE(FACTURACION[[#This Row],[AÑO]],FACTURACION[[#This Row],[Mes numero]],1)</f>
        <v>42887</v>
      </c>
      <c r="G4427" s="161">
        <v>12914</v>
      </c>
      <c r="H4427" s="20">
        <v>800074033</v>
      </c>
      <c r="I4427" s="26" t="str">
        <f>+VLOOKUP(FACTURACION[[#This Row],[NIT]],TABLACLIENTE,2,FALSE)</f>
        <v>COMPAÑIAS ASOCIADAS DE GAS S.A. E.S.P (ASOGAS SA ESP)</v>
      </c>
      <c r="J4427" s="26" t="s">
        <v>751</v>
      </c>
      <c r="K4427" s="12" t="str">
        <f>+VLOOKUP(FACTURACION[[#This Row],[REFERENCIA]],CODINV,2,FALSE)</f>
        <v>REGULADOR ALTA PRESION 1/4" NPT 1-15 PSI</v>
      </c>
      <c r="L4427" s="12" t="str">
        <f>IF(VLOOKUP(FACTURACION[[#This Row],[REFERENCIA]],CODINV,3,FALSE)=0,"",VLOOKUP(FACTURACION[[#This Row],[REFERENCIA]],CODINV,3,FALSE))</f>
        <v>597FA</v>
      </c>
      <c r="M4427" s="12" t="str">
        <f>+VLOOKUP(FACTURACION[[#This Row],[REFERENCIA]],CODINV,4,FALSE)</f>
        <v>REGULADORES</v>
      </c>
      <c r="N4427" s="12" t="str">
        <f>+VLOOKUP(FACTURACION[[#This Row],[REFERENCIA]],CODINV,5,FALSE)</f>
        <v>REGO</v>
      </c>
      <c r="O4427" s="3">
        <v>1</v>
      </c>
      <c r="P4427" s="31">
        <v>90000</v>
      </c>
      <c r="Q4427" s="24">
        <f>+FACTURACION[[#This Row],[CANTIDAD]]*FACTURACION[[#This Row],[VR UNITARIO]]/1000</f>
        <v>90</v>
      </c>
      <c r="R4427" s="3" t="str">
        <f>+VLOOKUP(FACTURACION[[#This Row],[NIT]],TABLACLIENTE,5,FALSE)</f>
        <v>MOSQUERA</v>
      </c>
    </row>
    <row r="4428" spans="3:18">
      <c r="C4428" s="29">
        <v>2017</v>
      </c>
      <c r="D4428" s="32" t="s">
        <v>85</v>
      </c>
      <c r="E4428" s="32">
        <f>MONTH(FACTURACION[[#This Row],[MES]]&amp;1)</f>
        <v>6</v>
      </c>
      <c r="F4428" s="223">
        <f>DATE(FACTURACION[[#This Row],[AÑO]],FACTURACION[[#This Row],[Mes numero]],1)</f>
        <v>42887</v>
      </c>
      <c r="G4428" s="161">
        <v>12903</v>
      </c>
      <c r="H4428" s="20">
        <v>800074033</v>
      </c>
      <c r="I4428" s="26" t="str">
        <f>+VLOOKUP(FACTURACION[[#This Row],[NIT]],TABLACLIENTE,2,FALSE)</f>
        <v>COMPAÑIAS ASOCIADAS DE GAS S.A. E.S.P (ASOGAS SA ESP)</v>
      </c>
      <c r="J4428" s="26" t="s">
        <v>394</v>
      </c>
      <c r="K4428" s="12" t="str">
        <f>+VLOOKUP(FACTURACION[[#This Row],[REFERENCIA]],CODINV,2,FALSE)</f>
        <v>REGULADOR 1/2" PRIMERA ETAPA 10 PSI</v>
      </c>
      <c r="L4428" s="12" t="str">
        <f>IF(VLOOKUP(FACTURACION[[#This Row],[REFERENCIA]],CODINV,3,FALSE)=0,"",VLOOKUP(FACTURACION[[#This Row],[REFERENCIA]],CODINV,3,FALSE))</f>
        <v>LV4403TR4</v>
      </c>
      <c r="M4428" s="12" t="str">
        <f>+VLOOKUP(FACTURACION[[#This Row],[REFERENCIA]],CODINV,4,FALSE)</f>
        <v>REGULADORES</v>
      </c>
      <c r="N4428" s="12" t="str">
        <f>+VLOOKUP(FACTURACION[[#This Row],[REFERENCIA]],CODINV,5,FALSE)</f>
        <v>REGO</v>
      </c>
      <c r="O4428" s="3">
        <v>1</v>
      </c>
      <c r="P4428" s="31">
        <v>115000</v>
      </c>
      <c r="Q4428" s="24">
        <f>+FACTURACION[[#This Row],[CANTIDAD]]*FACTURACION[[#This Row],[VR UNITARIO]]/1000</f>
        <v>115</v>
      </c>
      <c r="R4428" s="3" t="str">
        <f>+VLOOKUP(FACTURACION[[#This Row],[NIT]],TABLACLIENTE,5,FALSE)</f>
        <v>MOSQUERA</v>
      </c>
    </row>
    <row r="4429" spans="3:18">
      <c r="C4429" s="29">
        <v>2017</v>
      </c>
      <c r="D4429" s="32" t="s">
        <v>85</v>
      </c>
      <c r="E4429" s="32">
        <f>MONTH(FACTURACION[[#This Row],[MES]]&amp;1)</f>
        <v>6</v>
      </c>
      <c r="F4429" s="223">
        <f>DATE(FACTURACION[[#This Row],[AÑO]],FACTURACION[[#This Row],[Mes numero]],1)</f>
        <v>42887</v>
      </c>
      <c r="G4429" s="161">
        <v>12913</v>
      </c>
      <c r="H4429" s="20">
        <v>800074033</v>
      </c>
      <c r="I4429" s="26" t="str">
        <f>+VLOOKUP(FACTURACION[[#This Row],[NIT]],TABLACLIENTE,2,FALSE)</f>
        <v>COMPAÑIAS ASOCIADAS DE GAS S.A. E.S.P (ASOGAS SA ESP)</v>
      </c>
      <c r="J4429" s="26" t="s">
        <v>394</v>
      </c>
      <c r="K4429" s="12" t="str">
        <f>+VLOOKUP(FACTURACION[[#This Row],[REFERENCIA]],CODINV,2,FALSE)</f>
        <v>REGULADOR 1/2" PRIMERA ETAPA 10 PSI</v>
      </c>
      <c r="L4429" s="12" t="str">
        <f>IF(VLOOKUP(FACTURACION[[#This Row],[REFERENCIA]],CODINV,3,FALSE)=0,"",VLOOKUP(FACTURACION[[#This Row],[REFERENCIA]],CODINV,3,FALSE))</f>
        <v>LV4403TR4</v>
      </c>
      <c r="M4429" s="12" t="str">
        <f>+VLOOKUP(FACTURACION[[#This Row],[REFERENCIA]],CODINV,4,FALSE)</f>
        <v>REGULADORES</v>
      </c>
      <c r="N4429" s="12" t="str">
        <f>+VLOOKUP(FACTURACION[[#This Row],[REFERENCIA]],CODINV,5,FALSE)</f>
        <v>REGO</v>
      </c>
      <c r="O4429" s="3">
        <v>1</v>
      </c>
      <c r="P4429" s="31">
        <v>115000</v>
      </c>
      <c r="Q4429" s="24">
        <f>+FACTURACION[[#This Row],[CANTIDAD]]*FACTURACION[[#This Row],[VR UNITARIO]]/1000</f>
        <v>115</v>
      </c>
      <c r="R4429" s="3" t="str">
        <f>+VLOOKUP(FACTURACION[[#This Row],[NIT]],TABLACLIENTE,5,FALSE)</f>
        <v>MOSQUERA</v>
      </c>
    </row>
    <row r="4430" spans="3:18">
      <c r="C4430" s="29">
        <v>2017</v>
      </c>
      <c r="D4430" s="32" t="s">
        <v>85</v>
      </c>
      <c r="E4430" s="32">
        <f>MONTH(FACTURACION[[#This Row],[MES]]&amp;1)</f>
        <v>6</v>
      </c>
      <c r="F4430" s="223">
        <f>DATE(FACTURACION[[#This Row],[AÑO]],FACTURACION[[#This Row],[Mes numero]],1)</f>
        <v>42887</v>
      </c>
      <c r="G4430" s="161">
        <v>12901</v>
      </c>
      <c r="H4430" s="20">
        <v>800074033</v>
      </c>
      <c r="I4430" s="26" t="str">
        <f>+VLOOKUP(FACTURACION[[#This Row],[NIT]],TABLACLIENTE,2,FALSE)</f>
        <v>COMPAÑIAS ASOCIADAS DE GAS S.A. E.S.P (ASOGAS SA ESP)</v>
      </c>
      <c r="J4430" s="26" t="s">
        <v>30</v>
      </c>
      <c r="K4430" s="12" t="str">
        <f>+VLOOKUP(FACTURACION[[#This Row],[REFERENCIA]],CODINV,2,FALSE)</f>
        <v>KIT DE SERVICIO PARA MULTIVALVULA</v>
      </c>
      <c r="L4430" s="12" t="str">
        <f>IF(VLOOKUP(FACTURACION[[#This Row],[REFERENCIA]],CODINV,3,FALSE)=0,"",VLOOKUP(FACTURACION[[#This Row],[REFERENCIA]],CODINV,3,FALSE))</f>
        <v>19104-50</v>
      </c>
      <c r="M4430" s="12" t="str">
        <f>+VLOOKUP(FACTURACION[[#This Row],[REFERENCIA]],CODINV,4,FALSE)</f>
        <v>REPUESTOS Y ACCESORIOS</v>
      </c>
      <c r="N4430" s="12" t="str">
        <f>+VLOOKUP(FACTURACION[[#This Row],[REFERENCIA]],CODINV,5,FALSE)</f>
        <v>REGO</v>
      </c>
      <c r="O4430" s="3">
        <v>1</v>
      </c>
      <c r="P4430" s="31">
        <v>39000</v>
      </c>
      <c r="Q4430" s="24">
        <f>+FACTURACION[[#This Row],[CANTIDAD]]*FACTURACION[[#This Row],[VR UNITARIO]]/1000</f>
        <v>39</v>
      </c>
      <c r="R4430" s="3" t="str">
        <f>+VLOOKUP(FACTURACION[[#This Row],[NIT]],TABLACLIENTE,5,FALSE)</f>
        <v>MOSQUERA</v>
      </c>
    </row>
    <row r="4431" spans="3:18">
      <c r="C4431" s="29">
        <v>2017</v>
      </c>
      <c r="D4431" s="32" t="s">
        <v>85</v>
      </c>
      <c r="E4431" s="32">
        <f>MONTH(FACTURACION[[#This Row],[MES]]&amp;1)</f>
        <v>6</v>
      </c>
      <c r="F4431" s="223">
        <f>DATE(FACTURACION[[#This Row],[AÑO]],FACTURACION[[#This Row],[Mes numero]],1)</f>
        <v>42887</v>
      </c>
      <c r="G4431" s="161">
        <v>12946</v>
      </c>
      <c r="H4431" s="20">
        <v>800074033</v>
      </c>
      <c r="I4431" s="26" t="str">
        <f>+VLOOKUP(FACTURACION[[#This Row],[NIT]],TABLACLIENTE,2,FALSE)</f>
        <v>COMPAÑIAS ASOCIADAS DE GAS S.A. E.S.P (ASOGAS SA ESP)</v>
      </c>
      <c r="J4431" s="26" t="s">
        <v>30</v>
      </c>
      <c r="K4431" s="12" t="str">
        <f>+VLOOKUP(FACTURACION[[#This Row],[REFERENCIA]],CODINV,2,FALSE)</f>
        <v>KIT DE SERVICIO PARA MULTIVALVULA</v>
      </c>
      <c r="L4431" s="12" t="str">
        <f>IF(VLOOKUP(FACTURACION[[#This Row],[REFERENCIA]],CODINV,3,FALSE)=0,"",VLOOKUP(FACTURACION[[#This Row],[REFERENCIA]],CODINV,3,FALSE))</f>
        <v>19104-50</v>
      </c>
      <c r="M4431" s="12" t="str">
        <f>+VLOOKUP(FACTURACION[[#This Row],[REFERENCIA]],CODINV,4,FALSE)</f>
        <v>REPUESTOS Y ACCESORIOS</v>
      </c>
      <c r="N4431" s="12" t="str">
        <f>+VLOOKUP(FACTURACION[[#This Row],[REFERENCIA]],CODINV,5,FALSE)</f>
        <v>REGO</v>
      </c>
      <c r="O4431" s="3">
        <v>1</v>
      </c>
      <c r="P4431" s="31">
        <v>39000</v>
      </c>
      <c r="Q4431" s="24">
        <f>+FACTURACION[[#This Row],[CANTIDAD]]*FACTURACION[[#This Row],[VR UNITARIO]]/1000</f>
        <v>39</v>
      </c>
      <c r="R4431" s="3" t="str">
        <f>+VLOOKUP(FACTURACION[[#This Row],[NIT]],TABLACLIENTE,5,FALSE)</f>
        <v>MOSQUERA</v>
      </c>
    </row>
    <row r="4432" spans="3:18">
      <c r="C4432" s="29">
        <v>2017</v>
      </c>
      <c r="D4432" s="32" t="s">
        <v>85</v>
      </c>
      <c r="E4432" s="32">
        <f>MONTH(FACTURACION[[#This Row],[MES]]&amp;1)</f>
        <v>6</v>
      </c>
      <c r="F4432" s="223">
        <f>DATE(FACTURACION[[#This Row],[AÑO]],FACTURACION[[#This Row],[Mes numero]],1)</f>
        <v>42887</v>
      </c>
      <c r="G4432" s="161">
        <v>12950</v>
      </c>
      <c r="H4432" s="20">
        <v>800074033</v>
      </c>
      <c r="I4432" s="26" t="str">
        <f>+VLOOKUP(FACTURACION[[#This Row],[NIT]],TABLACLIENTE,2,FALSE)</f>
        <v>COMPAÑIAS ASOCIADAS DE GAS S.A. E.S.P (ASOGAS SA ESP)</v>
      </c>
      <c r="J4432" s="26" t="s">
        <v>30</v>
      </c>
      <c r="K4432" s="12" t="str">
        <f>+VLOOKUP(FACTURACION[[#This Row],[REFERENCIA]],CODINV,2,FALSE)</f>
        <v>KIT DE SERVICIO PARA MULTIVALVULA</v>
      </c>
      <c r="L4432" s="12" t="str">
        <f>IF(VLOOKUP(FACTURACION[[#This Row],[REFERENCIA]],CODINV,3,FALSE)=0,"",VLOOKUP(FACTURACION[[#This Row],[REFERENCIA]],CODINV,3,FALSE))</f>
        <v>19104-50</v>
      </c>
      <c r="M4432" s="12" t="str">
        <f>+VLOOKUP(FACTURACION[[#This Row],[REFERENCIA]],CODINV,4,FALSE)</f>
        <v>REPUESTOS Y ACCESORIOS</v>
      </c>
      <c r="N4432" s="12" t="str">
        <f>+VLOOKUP(FACTURACION[[#This Row],[REFERENCIA]],CODINV,5,FALSE)</f>
        <v>REGO</v>
      </c>
      <c r="O4432" s="3">
        <v>1</v>
      </c>
      <c r="P4432" s="31">
        <v>39000</v>
      </c>
      <c r="Q4432" s="24">
        <f>+FACTURACION[[#This Row],[CANTIDAD]]*FACTURACION[[#This Row],[VR UNITARIO]]/1000</f>
        <v>39</v>
      </c>
      <c r="R4432" s="3" t="str">
        <f>+VLOOKUP(FACTURACION[[#This Row],[NIT]],TABLACLIENTE,5,FALSE)</f>
        <v>MOSQUERA</v>
      </c>
    </row>
    <row r="4433" spans="3:18">
      <c r="C4433" s="29">
        <v>2017</v>
      </c>
      <c r="D4433" s="32" t="s">
        <v>85</v>
      </c>
      <c r="E4433" s="32">
        <f>MONTH(FACTURACION[[#This Row],[MES]]&amp;1)</f>
        <v>6</v>
      </c>
      <c r="F4433" s="223">
        <f>DATE(FACTURACION[[#This Row],[AÑO]],FACTURACION[[#This Row],[Mes numero]],1)</f>
        <v>42887</v>
      </c>
      <c r="G4433" s="161">
        <v>12897</v>
      </c>
      <c r="H4433" s="20">
        <v>830137252</v>
      </c>
      <c r="I4433" s="26" t="str">
        <f>+VLOOKUP(FACTURACION[[#This Row],[NIT]],TABLACLIENTE,2,FALSE)</f>
        <v>SAGENCO SAS</v>
      </c>
      <c r="J4433" s="26" t="s">
        <v>30</v>
      </c>
      <c r="K4433" s="12" t="str">
        <f>+VLOOKUP(FACTURACION[[#This Row],[REFERENCIA]],CODINV,2,FALSE)</f>
        <v>KIT DE SERVICIO PARA MULTIVALVULA</v>
      </c>
      <c r="L4433" s="12" t="str">
        <f>IF(VLOOKUP(FACTURACION[[#This Row],[REFERENCIA]],CODINV,3,FALSE)=0,"",VLOOKUP(FACTURACION[[#This Row],[REFERENCIA]],CODINV,3,FALSE))</f>
        <v>19104-50</v>
      </c>
      <c r="M4433" s="12" t="str">
        <f>+VLOOKUP(FACTURACION[[#This Row],[REFERENCIA]],CODINV,4,FALSE)</f>
        <v>REPUESTOS Y ACCESORIOS</v>
      </c>
      <c r="N4433" s="12" t="str">
        <f>+VLOOKUP(FACTURACION[[#This Row],[REFERENCIA]],CODINV,5,FALSE)</f>
        <v>REGO</v>
      </c>
      <c r="O4433" s="3">
        <v>1</v>
      </c>
      <c r="P4433" s="31">
        <v>39000</v>
      </c>
      <c r="Q4433" s="24">
        <f>+FACTURACION[[#This Row],[CANTIDAD]]*FACTURACION[[#This Row],[VR UNITARIO]]/1000</f>
        <v>39</v>
      </c>
      <c r="R4433" s="3" t="str">
        <f>+VLOOKUP(FACTURACION[[#This Row],[NIT]],TABLACLIENTE,5,FALSE)</f>
        <v>BOGOTÁ D.C.</v>
      </c>
    </row>
    <row r="4434" spans="3:18">
      <c r="C4434" s="29">
        <v>2017</v>
      </c>
      <c r="D4434" s="32" t="s">
        <v>85</v>
      </c>
      <c r="E4434" s="32">
        <f>MONTH(FACTURACION[[#This Row],[MES]]&amp;1)</f>
        <v>6</v>
      </c>
      <c r="F4434" s="223">
        <f>DATE(FACTURACION[[#This Row],[AÑO]],FACTURACION[[#This Row],[Mes numero]],1)</f>
        <v>42887</v>
      </c>
      <c r="G4434" s="161">
        <v>12908</v>
      </c>
      <c r="H4434" s="20">
        <v>800074033</v>
      </c>
      <c r="I4434" s="26" t="str">
        <f>+VLOOKUP(FACTURACION[[#This Row],[NIT]],TABLACLIENTE,2,FALSE)</f>
        <v>COMPAÑIAS ASOCIADAS DE GAS S.A. E.S.P (ASOGAS SA ESP)</v>
      </c>
      <c r="J4434" s="26" t="s">
        <v>98</v>
      </c>
      <c r="K4434" s="12" t="str">
        <f>+VLOOKUP(FACTURACION[[#This Row],[REFERENCIA]],CODINV,2,FALSE)</f>
        <v>MULTIVALVULA 1".</v>
      </c>
      <c r="L4434" s="12" t="str">
        <f>IF(VLOOKUP(FACTURACION[[#This Row],[REFERENCIA]],CODINV,3,FALSE)=0,"",VLOOKUP(FACTURACION[[#This Row],[REFERENCIA]],CODINV,3,FALSE))</f>
        <v>6542R12.0</v>
      </c>
      <c r="M4434" s="12" t="str">
        <f>+VLOOKUP(FACTURACION[[#This Row],[REFERENCIA]],CODINV,4,FALSE)</f>
        <v>VÁLVULAS Y MULTIVÁLVULAS</v>
      </c>
      <c r="N4434" s="12" t="str">
        <f>+VLOOKUP(FACTURACION[[#This Row],[REFERENCIA]],CODINV,5,FALSE)</f>
        <v>REGO</v>
      </c>
      <c r="O4434" s="3">
        <v>8</v>
      </c>
      <c r="P4434" s="31">
        <v>282000</v>
      </c>
      <c r="Q4434" s="24">
        <f>+FACTURACION[[#This Row],[CANTIDAD]]*FACTURACION[[#This Row],[VR UNITARIO]]/1000</f>
        <v>2256</v>
      </c>
      <c r="R4434" s="3" t="str">
        <f>+VLOOKUP(FACTURACION[[#This Row],[NIT]],TABLACLIENTE,5,FALSE)</f>
        <v>MOSQUERA</v>
      </c>
    </row>
    <row r="4435" spans="3:18">
      <c r="C4435" s="29">
        <v>2017</v>
      </c>
      <c r="D4435" s="32" t="s">
        <v>85</v>
      </c>
      <c r="E4435" s="32">
        <f>MONTH(FACTURACION[[#This Row],[MES]]&amp;1)</f>
        <v>6</v>
      </c>
      <c r="F4435" s="223">
        <f>DATE(FACTURACION[[#This Row],[AÑO]],FACTURACION[[#This Row],[Mes numero]],1)</f>
        <v>42887</v>
      </c>
      <c r="G4435" s="161">
        <v>12944</v>
      </c>
      <c r="H4435" s="20">
        <v>800074033</v>
      </c>
      <c r="I4435" s="26" t="str">
        <f>+VLOOKUP(FACTURACION[[#This Row],[NIT]],TABLACLIENTE,2,FALSE)</f>
        <v>COMPAÑIAS ASOCIADAS DE GAS S.A. E.S.P (ASOGAS SA ESP)</v>
      </c>
      <c r="J4435" s="26" t="s">
        <v>98</v>
      </c>
      <c r="K4435" s="12" t="str">
        <f>+VLOOKUP(FACTURACION[[#This Row],[REFERENCIA]],CODINV,2,FALSE)</f>
        <v>MULTIVALVULA 1".</v>
      </c>
      <c r="L4435" s="12" t="str">
        <f>IF(VLOOKUP(FACTURACION[[#This Row],[REFERENCIA]],CODINV,3,FALSE)=0,"",VLOOKUP(FACTURACION[[#This Row],[REFERENCIA]],CODINV,3,FALSE))</f>
        <v>6542R12.0</v>
      </c>
      <c r="M4435" s="12" t="str">
        <f>+VLOOKUP(FACTURACION[[#This Row],[REFERENCIA]],CODINV,4,FALSE)</f>
        <v>VÁLVULAS Y MULTIVÁLVULAS</v>
      </c>
      <c r="N4435" s="12" t="str">
        <f>+VLOOKUP(FACTURACION[[#This Row],[REFERENCIA]],CODINV,5,FALSE)</f>
        <v>REGO</v>
      </c>
      <c r="O4435" s="3">
        <v>1</v>
      </c>
      <c r="P4435" s="31">
        <v>282000</v>
      </c>
      <c r="Q4435" s="24">
        <f>+FACTURACION[[#This Row],[CANTIDAD]]*FACTURACION[[#This Row],[VR UNITARIO]]/1000</f>
        <v>282</v>
      </c>
      <c r="R4435" s="3" t="str">
        <f>+VLOOKUP(FACTURACION[[#This Row],[NIT]],TABLACLIENTE,5,FALSE)</f>
        <v>MOSQUERA</v>
      </c>
    </row>
    <row r="4436" spans="3:18">
      <c r="C4436" s="29">
        <v>2017</v>
      </c>
      <c r="D4436" s="32" t="s">
        <v>85</v>
      </c>
      <c r="E4436" s="32">
        <f>MONTH(FACTURACION[[#This Row],[MES]]&amp;1)</f>
        <v>6</v>
      </c>
      <c r="F4436" s="223">
        <f>DATE(FACTURACION[[#This Row],[AÑO]],FACTURACION[[#This Row],[Mes numero]],1)</f>
        <v>42887</v>
      </c>
      <c r="G4436" s="161">
        <v>12945</v>
      </c>
      <c r="H4436" s="20">
        <v>800074033</v>
      </c>
      <c r="I4436" s="26" t="str">
        <f>+VLOOKUP(FACTURACION[[#This Row],[NIT]],TABLACLIENTE,2,FALSE)</f>
        <v>COMPAÑIAS ASOCIADAS DE GAS S.A. E.S.P (ASOGAS SA ESP)</v>
      </c>
      <c r="J4436" s="26" t="s">
        <v>106</v>
      </c>
      <c r="K4436" s="12" t="str">
        <f>+VLOOKUP(FACTURACION[[#This Row],[REFERENCIA]],CODINV,2,FALSE)</f>
        <v>MULTIVALVE / MULTIVALVULA 3/4"</v>
      </c>
      <c r="L4436" s="12" t="str">
        <f>IF(VLOOKUP(FACTURACION[[#This Row],[REFERENCIA]],CODINV,3,FALSE)=0,"",VLOOKUP(FACTURACION[[#This Row],[REFERENCIA]],CODINV,3,FALSE))</f>
        <v>7556R12.0</v>
      </c>
      <c r="M4436" s="12" t="str">
        <f>+VLOOKUP(FACTURACION[[#This Row],[REFERENCIA]],CODINV,4,FALSE)</f>
        <v>VÁLVULAS Y MULTIVÁLVULAS</v>
      </c>
      <c r="N4436" s="12" t="str">
        <f>+VLOOKUP(FACTURACION[[#This Row],[REFERENCIA]],CODINV,5,FALSE)</f>
        <v>REGO</v>
      </c>
      <c r="O4436" s="3">
        <v>1</v>
      </c>
      <c r="P4436" s="31">
        <v>165000</v>
      </c>
      <c r="Q4436" s="24">
        <f>+FACTURACION[[#This Row],[CANTIDAD]]*FACTURACION[[#This Row],[VR UNITARIO]]/1000</f>
        <v>165</v>
      </c>
      <c r="R4436" s="3" t="str">
        <f>+VLOOKUP(FACTURACION[[#This Row],[NIT]],TABLACLIENTE,5,FALSE)</f>
        <v>MOSQUERA</v>
      </c>
    </row>
    <row r="4437" spans="3:18">
      <c r="C4437" s="29">
        <v>2017</v>
      </c>
      <c r="D4437" s="32" t="s">
        <v>85</v>
      </c>
      <c r="E4437" s="32">
        <f>MONTH(FACTURACION[[#This Row],[MES]]&amp;1)</f>
        <v>6</v>
      </c>
      <c r="F4437" s="223">
        <f>DATE(FACTURACION[[#This Row],[AÑO]],FACTURACION[[#This Row],[Mes numero]],1)</f>
        <v>42887</v>
      </c>
      <c r="G4437" s="161">
        <v>12946</v>
      </c>
      <c r="H4437" s="20">
        <v>800074033</v>
      </c>
      <c r="I4437" s="26" t="str">
        <f>+VLOOKUP(FACTURACION[[#This Row],[NIT]],TABLACLIENTE,2,FALSE)</f>
        <v>COMPAÑIAS ASOCIADAS DE GAS S.A. E.S.P (ASOGAS SA ESP)</v>
      </c>
      <c r="J4437" s="26" t="s">
        <v>106</v>
      </c>
      <c r="K4437" s="12" t="str">
        <f>+VLOOKUP(FACTURACION[[#This Row],[REFERENCIA]],CODINV,2,FALSE)</f>
        <v>MULTIVALVE / MULTIVALVULA 3/4"</v>
      </c>
      <c r="L4437" s="12" t="str">
        <f>IF(VLOOKUP(FACTURACION[[#This Row],[REFERENCIA]],CODINV,3,FALSE)=0,"",VLOOKUP(FACTURACION[[#This Row],[REFERENCIA]],CODINV,3,FALSE))</f>
        <v>7556R12.0</v>
      </c>
      <c r="M4437" s="12" t="str">
        <f>+VLOOKUP(FACTURACION[[#This Row],[REFERENCIA]],CODINV,4,FALSE)</f>
        <v>VÁLVULAS Y MULTIVÁLVULAS</v>
      </c>
      <c r="N4437" s="12" t="str">
        <f>+VLOOKUP(FACTURACION[[#This Row],[REFERENCIA]],CODINV,5,FALSE)</f>
        <v>REGO</v>
      </c>
      <c r="O4437" s="3">
        <v>1</v>
      </c>
      <c r="P4437" s="31">
        <v>162000</v>
      </c>
      <c r="Q4437" s="24">
        <f>+FACTURACION[[#This Row],[CANTIDAD]]*FACTURACION[[#This Row],[VR UNITARIO]]/1000</f>
        <v>162</v>
      </c>
      <c r="R4437" s="3" t="str">
        <f>+VLOOKUP(FACTURACION[[#This Row],[NIT]],TABLACLIENTE,5,FALSE)</f>
        <v>MOSQUERA</v>
      </c>
    </row>
    <row r="4438" spans="3:18">
      <c r="C4438" s="29">
        <v>2017</v>
      </c>
      <c r="D4438" s="32" t="s">
        <v>85</v>
      </c>
      <c r="E4438" s="32">
        <f>MONTH(FACTURACION[[#This Row],[MES]]&amp;1)</f>
        <v>6</v>
      </c>
      <c r="F4438" s="223">
        <f>DATE(FACTURACION[[#This Row],[AÑO]],FACTURACION[[#This Row],[Mes numero]],1)</f>
        <v>42887</v>
      </c>
      <c r="G4438" s="161">
        <v>12901</v>
      </c>
      <c r="H4438" s="20">
        <v>800074033</v>
      </c>
      <c r="I4438" s="26" t="str">
        <f>+VLOOKUP(FACTURACION[[#This Row],[NIT]],TABLACLIENTE,2,FALSE)</f>
        <v>COMPAÑIAS ASOCIADAS DE GAS S.A. E.S.P (ASOGAS SA ESP)</v>
      </c>
      <c r="J4438" s="26" t="s">
        <v>31</v>
      </c>
      <c r="K4438" s="12" t="str">
        <f>+VLOOKUP(FACTURACION[[#This Row],[REFERENCIA]],CODINV,2,FALSE)</f>
        <v>KIT DE RETORNO PARA MULTIVALVULA</v>
      </c>
      <c r="L4438" s="12" t="str">
        <f>IF(VLOOKUP(FACTURACION[[#This Row],[REFERENCIA]],CODINV,3,FALSE)=0,"",VLOOKUP(FACTURACION[[#This Row],[REFERENCIA]],CODINV,3,FALSE))</f>
        <v>8475-51A</v>
      </c>
      <c r="M4438" s="12" t="str">
        <f>+VLOOKUP(FACTURACION[[#This Row],[REFERENCIA]],CODINV,4,FALSE)</f>
        <v>REPUESTOS Y ACCESORIOS</v>
      </c>
      <c r="N4438" s="12" t="str">
        <f>+VLOOKUP(FACTURACION[[#This Row],[REFERENCIA]],CODINV,5,FALSE)</f>
        <v>REGO</v>
      </c>
      <c r="O4438" s="3">
        <v>1</v>
      </c>
      <c r="P4438" s="31">
        <v>38000</v>
      </c>
      <c r="Q4438" s="24">
        <f>+FACTURACION[[#This Row],[CANTIDAD]]*FACTURACION[[#This Row],[VR UNITARIO]]/1000</f>
        <v>38</v>
      </c>
      <c r="R4438" s="3" t="str">
        <f>+VLOOKUP(FACTURACION[[#This Row],[NIT]],TABLACLIENTE,5,FALSE)</f>
        <v>MOSQUERA</v>
      </c>
    </row>
    <row r="4439" spans="3:18">
      <c r="C4439" s="29">
        <v>2017</v>
      </c>
      <c r="D4439" s="32" t="s">
        <v>85</v>
      </c>
      <c r="E4439" s="32">
        <f>MONTH(FACTURACION[[#This Row],[MES]]&amp;1)</f>
        <v>6</v>
      </c>
      <c r="F4439" s="223">
        <f>DATE(FACTURACION[[#This Row],[AÑO]],FACTURACION[[#This Row],[Mes numero]],1)</f>
        <v>42887</v>
      </c>
      <c r="G4439" s="161">
        <v>12946</v>
      </c>
      <c r="H4439" s="20">
        <v>800074033</v>
      </c>
      <c r="I4439" s="26" t="str">
        <f>+VLOOKUP(FACTURACION[[#This Row],[NIT]],TABLACLIENTE,2,FALSE)</f>
        <v>COMPAÑIAS ASOCIADAS DE GAS S.A. E.S.P (ASOGAS SA ESP)</v>
      </c>
      <c r="J4439" s="26" t="s">
        <v>31</v>
      </c>
      <c r="K4439" s="12" t="str">
        <f>+VLOOKUP(FACTURACION[[#This Row],[REFERENCIA]],CODINV,2,FALSE)</f>
        <v>KIT DE RETORNO PARA MULTIVALVULA</v>
      </c>
      <c r="L4439" s="12" t="str">
        <f>IF(VLOOKUP(FACTURACION[[#This Row],[REFERENCIA]],CODINV,3,FALSE)=0,"",VLOOKUP(FACTURACION[[#This Row],[REFERENCIA]],CODINV,3,FALSE))</f>
        <v>8475-51A</v>
      </c>
      <c r="M4439" s="12" t="str">
        <f>+VLOOKUP(FACTURACION[[#This Row],[REFERENCIA]],CODINV,4,FALSE)</f>
        <v>REPUESTOS Y ACCESORIOS</v>
      </c>
      <c r="N4439" s="12" t="str">
        <f>+VLOOKUP(FACTURACION[[#This Row],[REFERENCIA]],CODINV,5,FALSE)</f>
        <v>REGO</v>
      </c>
      <c r="O4439" s="3">
        <v>1</v>
      </c>
      <c r="P4439" s="31">
        <v>38000</v>
      </c>
      <c r="Q4439" s="24">
        <f>+FACTURACION[[#This Row],[CANTIDAD]]*FACTURACION[[#This Row],[VR UNITARIO]]/1000</f>
        <v>38</v>
      </c>
      <c r="R4439" s="3" t="str">
        <f>+VLOOKUP(FACTURACION[[#This Row],[NIT]],TABLACLIENTE,5,FALSE)</f>
        <v>MOSQUERA</v>
      </c>
    </row>
    <row r="4440" spans="3:18">
      <c r="C4440" s="29">
        <v>2017</v>
      </c>
      <c r="D4440" s="32" t="s">
        <v>85</v>
      </c>
      <c r="E4440" s="32">
        <f>MONTH(FACTURACION[[#This Row],[MES]]&amp;1)</f>
        <v>6</v>
      </c>
      <c r="F4440" s="223">
        <f>DATE(FACTURACION[[#This Row],[AÑO]],FACTURACION[[#This Row],[Mes numero]],1)</f>
        <v>42887</v>
      </c>
      <c r="G4440" s="161">
        <v>12950</v>
      </c>
      <c r="H4440" s="20">
        <v>800074033</v>
      </c>
      <c r="I4440" s="26" t="str">
        <f>+VLOOKUP(FACTURACION[[#This Row],[NIT]],TABLACLIENTE,2,FALSE)</f>
        <v>COMPAÑIAS ASOCIADAS DE GAS S.A. E.S.P (ASOGAS SA ESP)</v>
      </c>
      <c r="J4440" s="26" t="s">
        <v>31</v>
      </c>
      <c r="K4440" s="12" t="str">
        <f>+VLOOKUP(FACTURACION[[#This Row],[REFERENCIA]],CODINV,2,FALSE)</f>
        <v>KIT DE RETORNO PARA MULTIVALVULA</v>
      </c>
      <c r="L4440" s="12" t="str">
        <f>IF(VLOOKUP(FACTURACION[[#This Row],[REFERENCIA]],CODINV,3,FALSE)=0,"",VLOOKUP(FACTURACION[[#This Row],[REFERENCIA]],CODINV,3,FALSE))</f>
        <v>8475-51A</v>
      </c>
      <c r="M4440" s="12" t="str">
        <f>+VLOOKUP(FACTURACION[[#This Row],[REFERENCIA]],CODINV,4,FALSE)</f>
        <v>REPUESTOS Y ACCESORIOS</v>
      </c>
      <c r="N4440" s="12" t="str">
        <f>+VLOOKUP(FACTURACION[[#This Row],[REFERENCIA]],CODINV,5,FALSE)</f>
        <v>REGO</v>
      </c>
      <c r="O4440" s="3">
        <v>1</v>
      </c>
      <c r="P4440" s="31">
        <v>38000</v>
      </c>
      <c r="Q4440" s="24">
        <f>+FACTURACION[[#This Row],[CANTIDAD]]*FACTURACION[[#This Row],[VR UNITARIO]]/1000</f>
        <v>38</v>
      </c>
      <c r="R4440" s="3" t="str">
        <f>+VLOOKUP(FACTURACION[[#This Row],[NIT]],TABLACLIENTE,5,FALSE)</f>
        <v>MOSQUERA</v>
      </c>
    </row>
    <row r="4441" spans="3:18">
      <c r="C4441" s="29">
        <v>2017</v>
      </c>
      <c r="D4441" s="32" t="s">
        <v>85</v>
      </c>
      <c r="E4441" s="32">
        <f>MONTH(FACTURACION[[#This Row],[MES]]&amp;1)</f>
        <v>6</v>
      </c>
      <c r="F4441" s="223">
        <f>DATE(FACTURACION[[#This Row],[AÑO]],FACTURACION[[#This Row],[Mes numero]],1)</f>
        <v>42887</v>
      </c>
      <c r="G4441" s="161">
        <v>12897</v>
      </c>
      <c r="H4441" s="20">
        <v>830137252</v>
      </c>
      <c r="I4441" s="26" t="str">
        <f>+VLOOKUP(FACTURACION[[#This Row],[NIT]],TABLACLIENTE,2,FALSE)</f>
        <v>SAGENCO SAS</v>
      </c>
      <c r="J4441" s="26" t="s">
        <v>31</v>
      </c>
      <c r="K4441" s="12" t="str">
        <f>+VLOOKUP(FACTURACION[[#This Row],[REFERENCIA]],CODINV,2,FALSE)</f>
        <v>KIT DE RETORNO PARA MULTIVALVULA</v>
      </c>
      <c r="L4441" s="12" t="str">
        <f>IF(VLOOKUP(FACTURACION[[#This Row],[REFERENCIA]],CODINV,3,FALSE)=0,"",VLOOKUP(FACTURACION[[#This Row],[REFERENCIA]],CODINV,3,FALSE))</f>
        <v>8475-51A</v>
      </c>
      <c r="M4441" s="12" t="str">
        <f>+VLOOKUP(FACTURACION[[#This Row],[REFERENCIA]],CODINV,4,FALSE)</f>
        <v>REPUESTOS Y ACCESORIOS</v>
      </c>
      <c r="N4441" s="12" t="str">
        <f>+VLOOKUP(FACTURACION[[#This Row],[REFERENCIA]],CODINV,5,FALSE)</f>
        <v>REGO</v>
      </c>
      <c r="O4441" s="3">
        <v>1</v>
      </c>
      <c r="P4441" s="31">
        <v>38000</v>
      </c>
      <c r="Q4441" s="24">
        <f>+FACTURACION[[#This Row],[CANTIDAD]]*FACTURACION[[#This Row],[VR UNITARIO]]/1000</f>
        <v>38</v>
      </c>
      <c r="R4441" s="3" t="str">
        <f>+VLOOKUP(FACTURACION[[#This Row],[NIT]],TABLACLIENTE,5,FALSE)</f>
        <v>BOGOTÁ D.C.</v>
      </c>
    </row>
    <row r="4442" spans="3:18">
      <c r="C4442" s="29">
        <v>2017</v>
      </c>
      <c r="D4442" s="32" t="s">
        <v>85</v>
      </c>
      <c r="E4442" s="32">
        <f>MONTH(FACTURACION[[#This Row],[MES]]&amp;1)</f>
        <v>6</v>
      </c>
      <c r="F4442" s="223">
        <f>DATE(FACTURACION[[#This Row],[AÑO]],FACTURACION[[#This Row],[Mes numero]],1)</f>
        <v>42887</v>
      </c>
      <c r="G4442" s="161">
        <v>12912</v>
      </c>
      <c r="H4442" s="25">
        <v>900396759</v>
      </c>
      <c r="I4442" s="3" t="str">
        <f>+VLOOKUP(FACTURACION[[#This Row],[NIT]],TABLACLIENTE,2,FALSE)</f>
        <v>CHILCO DISTRIBUIDORA DE GAS Y ENERGIA S.A.S. E.S.P.</v>
      </c>
      <c r="J4442" s="26" t="s">
        <v>469</v>
      </c>
      <c r="K4442" s="12" t="str">
        <f>+VLOOKUP(FACTURACION[[#This Row],[REFERENCIA]],CODINV,2,FALSE)</f>
        <v>VALVULA DE ALIVIO EXTERNA 1 1/4"</v>
      </c>
      <c r="L4442" s="12" t="str">
        <f>IF(VLOOKUP(FACTURACION[[#This Row],[REFERENCIA]],CODINV,3,FALSE)=0,"",VLOOKUP(FACTURACION[[#This Row],[REFERENCIA]],CODINV,3,FALSE))</f>
        <v>3132G</v>
      </c>
      <c r="M4442" s="12" t="str">
        <f>+VLOOKUP(FACTURACION[[#This Row],[REFERENCIA]],CODINV,4,FALSE)</f>
        <v>VÁLVULAS Y MULTIVÁLVULAS</v>
      </c>
      <c r="N4442" s="12" t="str">
        <f>+VLOOKUP(FACTURACION[[#This Row],[REFERENCIA]],CODINV,5,FALSE)</f>
        <v>REGO</v>
      </c>
      <c r="O4442" s="3">
        <v>5</v>
      </c>
      <c r="P4442" s="31">
        <v>380000</v>
      </c>
      <c r="Q4442" s="24">
        <f>+FACTURACION[[#This Row],[CANTIDAD]]*FACTURACION[[#This Row],[VR UNITARIO]]/1000</f>
        <v>1900</v>
      </c>
      <c r="R4442" s="3" t="str">
        <f>+VLOOKUP(FACTURACION[[#This Row],[NIT]],TABLACLIENTE,5,FALSE)</f>
        <v>BOGOTÁ D.C.</v>
      </c>
    </row>
    <row r="4443" spans="3:18">
      <c r="C4443" s="29">
        <v>2017</v>
      </c>
      <c r="D4443" s="32" t="s">
        <v>85</v>
      </c>
      <c r="E4443" s="32">
        <f>MONTH(FACTURACION[[#This Row],[MES]]&amp;1)</f>
        <v>6</v>
      </c>
      <c r="F4443" s="223">
        <f>DATE(FACTURACION[[#This Row],[AÑO]],FACTURACION[[#This Row],[Mes numero]],1)</f>
        <v>42887</v>
      </c>
      <c r="G4443" s="161">
        <v>12901</v>
      </c>
      <c r="H4443" s="20">
        <v>800074033</v>
      </c>
      <c r="I4443" s="26" t="str">
        <f>+VLOOKUP(FACTURACION[[#This Row],[NIT]],TABLACLIENTE,2,FALSE)</f>
        <v>COMPAÑIAS ASOCIADAS DE GAS S.A. E.S.P (ASOGAS SA ESP)</v>
      </c>
      <c r="J4443" s="26" t="s">
        <v>469</v>
      </c>
      <c r="K4443" s="12" t="str">
        <f>+VLOOKUP(FACTURACION[[#This Row],[REFERENCIA]],CODINV,2,FALSE)</f>
        <v>VALVULA DE ALIVIO EXTERNA 1 1/4"</v>
      </c>
      <c r="L4443" s="12" t="str">
        <f>IF(VLOOKUP(FACTURACION[[#This Row],[REFERENCIA]],CODINV,3,FALSE)=0,"",VLOOKUP(FACTURACION[[#This Row],[REFERENCIA]],CODINV,3,FALSE))</f>
        <v>3132G</v>
      </c>
      <c r="M4443" s="12" t="str">
        <f>+VLOOKUP(FACTURACION[[#This Row],[REFERENCIA]],CODINV,4,FALSE)</f>
        <v>VÁLVULAS Y MULTIVÁLVULAS</v>
      </c>
      <c r="N4443" s="12" t="str">
        <f>+VLOOKUP(FACTURACION[[#This Row],[REFERENCIA]],CODINV,5,FALSE)</f>
        <v>REGO</v>
      </c>
      <c r="O4443" s="3">
        <v>1</v>
      </c>
      <c r="P4443" s="31">
        <v>370000</v>
      </c>
      <c r="Q4443" s="24">
        <f>+FACTURACION[[#This Row],[CANTIDAD]]*FACTURACION[[#This Row],[VR UNITARIO]]/1000</f>
        <v>370</v>
      </c>
      <c r="R4443" s="3" t="str">
        <f>+VLOOKUP(FACTURACION[[#This Row],[NIT]],TABLACLIENTE,5,FALSE)</f>
        <v>MOSQUERA</v>
      </c>
    </row>
    <row r="4444" spans="3:18">
      <c r="C4444" s="29">
        <v>2017</v>
      </c>
      <c r="D4444" s="32" t="s">
        <v>85</v>
      </c>
      <c r="E4444" s="32">
        <f>MONTH(FACTURACION[[#This Row],[MES]]&amp;1)</f>
        <v>6</v>
      </c>
      <c r="F4444" s="223">
        <f>DATE(FACTURACION[[#This Row],[AÑO]],FACTURACION[[#This Row],[Mes numero]],1)</f>
        <v>42887</v>
      </c>
      <c r="G4444" s="161">
        <v>12893</v>
      </c>
      <c r="H4444" s="20">
        <v>830137252</v>
      </c>
      <c r="I4444" s="26" t="str">
        <f>+VLOOKUP(FACTURACION[[#This Row],[NIT]],TABLACLIENTE,2,FALSE)</f>
        <v>SAGENCO SAS</v>
      </c>
      <c r="J4444" s="26" t="s">
        <v>469</v>
      </c>
      <c r="K4444" s="12" t="str">
        <f>+VLOOKUP(FACTURACION[[#This Row],[REFERENCIA]],CODINV,2,FALSE)</f>
        <v>VALVULA DE ALIVIO EXTERNA 1 1/4"</v>
      </c>
      <c r="L4444" s="12" t="str">
        <f>IF(VLOOKUP(FACTURACION[[#This Row],[REFERENCIA]],CODINV,3,FALSE)=0,"",VLOOKUP(FACTURACION[[#This Row],[REFERENCIA]],CODINV,3,FALSE))</f>
        <v>3132G</v>
      </c>
      <c r="M4444" s="12" t="str">
        <f>+VLOOKUP(FACTURACION[[#This Row],[REFERENCIA]],CODINV,4,FALSE)</f>
        <v>VÁLVULAS Y MULTIVÁLVULAS</v>
      </c>
      <c r="N4444" s="12" t="str">
        <f>+VLOOKUP(FACTURACION[[#This Row],[REFERENCIA]],CODINV,5,FALSE)</f>
        <v>REGO</v>
      </c>
      <c r="O4444" s="3">
        <v>1</v>
      </c>
      <c r="P4444" s="31">
        <v>370000</v>
      </c>
      <c r="Q4444" s="24">
        <f>+FACTURACION[[#This Row],[CANTIDAD]]*FACTURACION[[#This Row],[VR UNITARIO]]/1000</f>
        <v>370</v>
      </c>
      <c r="R4444" s="3" t="str">
        <f>+VLOOKUP(FACTURACION[[#This Row],[NIT]],TABLACLIENTE,5,FALSE)</f>
        <v>BOGOTÁ D.C.</v>
      </c>
    </row>
    <row r="4445" spans="3:18">
      <c r="C4445" s="29">
        <v>2017</v>
      </c>
      <c r="D4445" s="32" t="s">
        <v>85</v>
      </c>
      <c r="E4445" s="32">
        <f>MONTH(FACTURACION[[#This Row],[MES]]&amp;1)</f>
        <v>6</v>
      </c>
      <c r="F4445" s="223">
        <f>DATE(FACTURACION[[#This Row],[AÑO]],FACTURACION[[#This Row],[Mes numero]],1)</f>
        <v>42887</v>
      </c>
      <c r="G4445" s="161">
        <v>12902</v>
      </c>
      <c r="H4445" s="20">
        <v>800074033</v>
      </c>
      <c r="I4445" s="26" t="str">
        <f>+VLOOKUP(FACTURACION[[#This Row],[NIT]],TABLACLIENTE,2,FALSE)</f>
        <v>COMPAÑIAS ASOCIADAS DE GAS S.A. E.S.P (ASOGAS SA ESP)</v>
      </c>
      <c r="J4445" s="26" t="s">
        <v>78</v>
      </c>
      <c r="K4445" s="12" t="str">
        <f>+VLOOKUP(FACTURACION[[#This Row],[REFERENCIA]],CODINV,2,FALSE)</f>
        <v>VALVULA DE ALIVIO SEMINTERNA 1 1/4"</v>
      </c>
      <c r="L4445" s="12" t="str">
        <f>IF(VLOOKUP(FACTURACION[[#This Row],[REFERENCIA]],CODINV,3,FALSE)=0,"",VLOOKUP(FACTURACION[[#This Row],[REFERENCIA]],CODINV,3,FALSE))</f>
        <v>8685G</v>
      </c>
      <c r="M4445" s="12" t="str">
        <f>+VLOOKUP(FACTURACION[[#This Row],[REFERENCIA]],CODINV,4,FALSE)</f>
        <v>VÁLVULAS Y MULTIVÁLVULAS</v>
      </c>
      <c r="N4445" s="12" t="str">
        <f>+VLOOKUP(FACTURACION[[#This Row],[REFERENCIA]],CODINV,5,FALSE)</f>
        <v>REGO</v>
      </c>
      <c r="O4445" s="3">
        <v>2</v>
      </c>
      <c r="P4445" s="31">
        <v>298000</v>
      </c>
      <c r="Q4445" s="24">
        <f>+FACTURACION[[#This Row],[CANTIDAD]]*FACTURACION[[#This Row],[VR UNITARIO]]/1000</f>
        <v>596</v>
      </c>
      <c r="R4445" s="3" t="str">
        <f>+VLOOKUP(FACTURACION[[#This Row],[NIT]],TABLACLIENTE,5,FALSE)</f>
        <v>MOSQUERA</v>
      </c>
    </row>
    <row r="4446" spans="3:18">
      <c r="C4446" s="29">
        <v>2017</v>
      </c>
      <c r="D4446" s="32" t="s">
        <v>85</v>
      </c>
      <c r="E4446" s="32">
        <f>MONTH(FACTURACION[[#This Row],[MES]]&amp;1)</f>
        <v>6</v>
      </c>
      <c r="F4446" s="223">
        <f>DATE(FACTURACION[[#This Row],[AÑO]],FACTURACION[[#This Row],[Mes numero]],1)</f>
        <v>42887</v>
      </c>
      <c r="G4446" s="161">
        <v>12945</v>
      </c>
      <c r="H4446" s="20">
        <v>800074033</v>
      </c>
      <c r="I4446" s="26" t="str">
        <f>+VLOOKUP(FACTURACION[[#This Row],[NIT]],TABLACLIENTE,2,FALSE)</f>
        <v>COMPAÑIAS ASOCIADAS DE GAS S.A. E.S.P (ASOGAS SA ESP)</v>
      </c>
      <c r="J4446" s="26" t="s">
        <v>78</v>
      </c>
      <c r="K4446" s="12" t="str">
        <f>+VLOOKUP(FACTURACION[[#This Row],[REFERENCIA]],CODINV,2,FALSE)</f>
        <v>VALVULA DE ALIVIO SEMINTERNA 1 1/4"</v>
      </c>
      <c r="L4446" s="12" t="str">
        <f>IF(VLOOKUP(FACTURACION[[#This Row],[REFERENCIA]],CODINV,3,FALSE)=0,"",VLOOKUP(FACTURACION[[#This Row],[REFERENCIA]],CODINV,3,FALSE))</f>
        <v>8685G</v>
      </c>
      <c r="M4446" s="12" t="str">
        <f>+VLOOKUP(FACTURACION[[#This Row],[REFERENCIA]],CODINV,4,FALSE)</f>
        <v>VÁLVULAS Y MULTIVÁLVULAS</v>
      </c>
      <c r="N4446" s="12" t="str">
        <f>+VLOOKUP(FACTURACION[[#This Row],[REFERENCIA]],CODINV,5,FALSE)</f>
        <v>REGO</v>
      </c>
      <c r="O4446" s="3">
        <v>1</v>
      </c>
      <c r="P4446" s="31">
        <v>298000</v>
      </c>
      <c r="Q4446" s="24">
        <f>+FACTURACION[[#This Row],[CANTIDAD]]*FACTURACION[[#This Row],[VR UNITARIO]]/1000</f>
        <v>298</v>
      </c>
      <c r="R4446" s="3" t="str">
        <f>+VLOOKUP(FACTURACION[[#This Row],[NIT]],TABLACLIENTE,5,FALSE)</f>
        <v>MOSQUERA</v>
      </c>
    </row>
    <row r="4447" spans="3:18">
      <c r="C4447" s="29">
        <v>2017</v>
      </c>
      <c r="D4447" s="32" t="s">
        <v>85</v>
      </c>
      <c r="E4447" s="32">
        <f>MONTH(FACTURACION[[#This Row],[MES]]&amp;1)</f>
        <v>6</v>
      </c>
      <c r="F4447" s="223">
        <f>DATE(FACTURACION[[#This Row],[AÑO]],FACTURACION[[#This Row],[Mes numero]],1)</f>
        <v>42887</v>
      </c>
      <c r="G4447" s="161">
        <v>12901</v>
      </c>
      <c r="H4447" s="20">
        <v>800074033</v>
      </c>
      <c r="I4447" s="26" t="str">
        <f>+VLOOKUP(FACTURACION[[#This Row],[NIT]],TABLACLIENTE,2,FALSE)</f>
        <v>COMPAÑIAS ASOCIADAS DE GAS S.A. E.S.P (ASOGAS SA ESP)</v>
      </c>
      <c r="J4447" s="26" t="s">
        <v>190</v>
      </c>
      <c r="K4447" s="12" t="str">
        <f>+VLOOKUP(FACTURACION[[#This Row],[REFERENCIA]],CODINV,2,FALSE)</f>
        <v>VALVULA DE GLOBO 3/4" RECTA</v>
      </c>
      <c r="L4447" s="12" t="str">
        <f>IF(VLOOKUP(FACTURACION[[#This Row],[REFERENCIA]],CODINV,3,FALSE)=0,"",VLOOKUP(FACTURACION[[#This Row],[REFERENCIA]],CODINV,3,FALSE))</f>
        <v>7705P</v>
      </c>
      <c r="M4447" s="12" t="str">
        <f>+VLOOKUP(FACTURACION[[#This Row],[REFERENCIA]],CODINV,4,FALSE)</f>
        <v>VÁLVULAS Y MULTIVÁLVULAS</v>
      </c>
      <c r="N4447" s="12" t="str">
        <f>+VLOOKUP(FACTURACION[[#This Row],[REFERENCIA]],CODINV,5,FALSE)</f>
        <v>REGO</v>
      </c>
      <c r="O4447" s="3">
        <v>2</v>
      </c>
      <c r="P4447" s="31">
        <v>240000</v>
      </c>
      <c r="Q4447" s="24">
        <f>+FACTURACION[[#This Row],[CANTIDAD]]*FACTURACION[[#This Row],[VR UNITARIO]]/1000</f>
        <v>480</v>
      </c>
      <c r="R4447" s="3" t="str">
        <f>+VLOOKUP(FACTURACION[[#This Row],[NIT]],TABLACLIENTE,5,FALSE)</f>
        <v>MOSQUERA</v>
      </c>
    </row>
    <row r="4448" spans="3:18">
      <c r="C4448" s="29">
        <v>2017</v>
      </c>
      <c r="D4448" s="32" t="s">
        <v>85</v>
      </c>
      <c r="E4448" s="32">
        <f>MONTH(FACTURACION[[#This Row],[MES]]&amp;1)</f>
        <v>6</v>
      </c>
      <c r="F4448" s="223">
        <f>DATE(FACTURACION[[#This Row],[AÑO]],FACTURACION[[#This Row],[Mes numero]],1)</f>
        <v>42887</v>
      </c>
      <c r="G4448" s="161">
        <v>12949</v>
      </c>
      <c r="H4448" s="20">
        <v>800074033</v>
      </c>
      <c r="I4448" s="26" t="str">
        <f>+VLOOKUP(FACTURACION[[#This Row],[NIT]],TABLACLIENTE,2,FALSE)</f>
        <v>COMPAÑIAS ASOCIADAS DE GAS S.A. E.S.P (ASOGAS SA ESP)</v>
      </c>
      <c r="J4448" s="26" t="s">
        <v>190</v>
      </c>
      <c r="K4448" s="12" t="str">
        <f>+VLOOKUP(FACTURACION[[#This Row],[REFERENCIA]],CODINV,2,FALSE)</f>
        <v>VALVULA DE GLOBO 3/4" RECTA</v>
      </c>
      <c r="L4448" s="12" t="str">
        <f>IF(VLOOKUP(FACTURACION[[#This Row],[REFERENCIA]],CODINV,3,FALSE)=0,"",VLOOKUP(FACTURACION[[#This Row],[REFERENCIA]],CODINV,3,FALSE))</f>
        <v>7705P</v>
      </c>
      <c r="M4448" s="12" t="str">
        <f>+VLOOKUP(FACTURACION[[#This Row],[REFERENCIA]],CODINV,4,FALSE)</f>
        <v>VÁLVULAS Y MULTIVÁLVULAS</v>
      </c>
      <c r="N4448" s="12" t="str">
        <f>+VLOOKUP(FACTURACION[[#This Row],[REFERENCIA]],CODINV,5,FALSE)</f>
        <v>REGO</v>
      </c>
      <c r="O4448" s="3">
        <v>1</v>
      </c>
      <c r="P4448" s="31">
        <v>240000</v>
      </c>
      <c r="Q4448" s="24">
        <f>+FACTURACION[[#This Row],[CANTIDAD]]*FACTURACION[[#This Row],[VR UNITARIO]]/1000</f>
        <v>240</v>
      </c>
      <c r="R4448" s="3" t="str">
        <f>+VLOOKUP(FACTURACION[[#This Row],[NIT]],TABLACLIENTE,5,FALSE)</f>
        <v>MOSQUERA</v>
      </c>
    </row>
    <row r="4449" spans="3:18">
      <c r="C4449" s="29">
        <v>2017</v>
      </c>
      <c r="D4449" s="32" t="s">
        <v>85</v>
      </c>
      <c r="E4449" s="32">
        <f>MONTH(FACTURACION[[#This Row],[MES]]&amp;1)</f>
        <v>6</v>
      </c>
      <c r="F4449" s="223">
        <f>DATE(FACTURACION[[#This Row],[AÑO]],FACTURACION[[#This Row],[Mes numero]],1)</f>
        <v>42887</v>
      </c>
      <c r="G4449" s="161">
        <v>12950</v>
      </c>
      <c r="H4449" s="20">
        <v>800074033</v>
      </c>
      <c r="I4449" s="26" t="str">
        <f>+VLOOKUP(FACTURACION[[#This Row],[NIT]],TABLACLIENTE,2,FALSE)</f>
        <v>COMPAÑIAS ASOCIADAS DE GAS S.A. E.S.P (ASOGAS SA ESP)</v>
      </c>
      <c r="J4449" s="26" t="s">
        <v>190</v>
      </c>
      <c r="K4449" s="12" t="str">
        <f>+VLOOKUP(FACTURACION[[#This Row],[REFERENCIA]],CODINV,2,FALSE)</f>
        <v>VALVULA DE GLOBO 3/4" RECTA</v>
      </c>
      <c r="L4449" s="12" t="str">
        <f>IF(VLOOKUP(FACTURACION[[#This Row],[REFERENCIA]],CODINV,3,FALSE)=0,"",VLOOKUP(FACTURACION[[#This Row],[REFERENCIA]],CODINV,3,FALSE))</f>
        <v>7705P</v>
      </c>
      <c r="M4449" s="12" t="str">
        <f>+VLOOKUP(FACTURACION[[#This Row],[REFERENCIA]],CODINV,4,FALSE)</f>
        <v>VÁLVULAS Y MULTIVÁLVULAS</v>
      </c>
      <c r="N4449" s="12" t="str">
        <f>+VLOOKUP(FACTURACION[[#This Row],[REFERENCIA]],CODINV,5,FALSE)</f>
        <v>REGO</v>
      </c>
      <c r="O4449" s="3">
        <v>1</v>
      </c>
      <c r="P4449" s="31">
        <v>240000</v>
      </c>
      <c r="Q4449" s="24">
        <f>+FACTURACION[[#This Row],[CANTIDAD]]*FACTURACION[[#This Row],[VR UNITARIO]]/1000</f>
        <v>240</v>
      </c>
      <c r="R4449" s="3" t="str">
        <f>+VLOOKUP(FACTURACION[[#This Row],[NIT]],TABLACLIENTE,5,FALSE)</f>
        <v>MOSQUERA</v>
      </c>
    </row>
    <row r="4450" spans="3:18">
      <c r="C4450" s="29">
        <v>2017</v>
      </c>
      <c r="D4450" s="32" t="s">
        <v>85</v>
      </c>
      <c r="E4450" s="32">
        <f>MONTH(FACTURACION[[#This Row],[MES]]&amp;1)</f>
        <v>6</v>
      </c>
      <c r="F4450" s="223">
        <f>DATE(FACTURACION[[#This Row],[AÑO]],FACTURACION[[#This Row],[Mes numero]],1)</f>
        <v>42887</v>
      </c>
      <c r="G4450" s="161">
        <v>12931</v>
      </c>
      <c r="H4450" s="20">
        <v>900950504</v>
      </c>
      <c r="I4450" s="26" t="str">
        <f>+VLOOKUP(FACTURACION[[#This Row],[NIT]],TABLACLIENTE,2,FALSE)</f>
        <v>DAMASA DE COLOMBIA S A S</v>
      </c>
      <c r="J4450" s="26" t="s">
        <v>12</v>
      </c>
      <c r="K4450" s="12" t="str">
        <f>+VLOOKUP(FACTURACION[[#This Row],[REFERENCIA]],CODINV,2,FALSE)</f>
        <v>VALVULA ACCION RAPIDA</v>
      </c>
      <c r="L4450" s="12" t="str">
        <f>IF(VLOOKUP(FACTURACION[[#This Row],[REFERENCIA]],CODINV,3,FALSE)=0,"",VLOOKUP(FACTURACION[[#This Row],[REFERENCIA]],CODINV,3,FALSE))</f>
        <v>7901TB</v>
      </c>
      <c r="M4450" s="12" t="str">
        <f>+VLOOKUP(FACTURACION[[#This Row],[REFERENCIA]],CODINV,4,FALSE)</f>
        <v>VÁLVULAS Y MULTIVÁLVULAS</v>
      </c>
      <c r="N4450" s="12" t="str">
        <f>+VLOOKUP(FACTURACION[[#This Row],[REFERENCIA]],CODINV,5,FALSE)</f>
        <v>REGO</v>
      </c>
      <c r="O4450" s="3">
        <v>2</v>
      </c>
      <c r="P4450" s="31">
        <v>84000</v>
      </c>
      <c r="Q4450" s="24">
        <f>+FACTURACION[[#This Row],[CANTIDAD]]*FACTURACION[[#This Row],[VR UNITARIO]]/1000</f>
        <v>168</v>
      </c>
      <c r="R4450" s="3" t="str">
        <f>+VLOOKUP(FACTURACION[[#This Row],[NIT]],TABLACLIENTE,5,FALSE)</f>
        <v>BOGOTÁ D.C.</v>
      </c>
    </row>
    <row r="4451" spans="3:18">
      <c r="C4451" s="29">
        <v>2017</v>
      </c>
      <c r="D4451" s="32" t="s">
        <v>85</v>
      </c>
      <c r="E4451" s="32">
        <f>MONTH(FACTURACION[[#This Row],[MES]]&amp;1)</f>
        <v>6</v>
      </c>
      <c r="F4451" s="223">
        <f>DATE(FACTURACION[[#This Row],[AÑO]],FACTURACION[[#This Row],[Mes numero]],1)</f>
        <v>42887</v>
      </c>
      <c r="G4451" s="161">
        <v>12901</v>
      </c>
      <c r="H4451" s="20">
        <v>800074033</v>
      </c>
      <c r="I4451" s="26" t="str">
        <f>+VLOOKUP(FACTURACION[[#This Row],[NIT]],TABLACLIENTE,2,FALSE)</f>
        <v>COMPAÑIAS ASOCIADAS DE GAS S.A. E.S.P (ASOGAS SA ESP)</v>
      </c>
      <c r="J4451" s="26" t="s">
        <v>163</v>
      </c>
      <c r="K4451" s="12" t="str">
        <f>+VLOOKUP(FACTURACION[[#This Row],[REFERENCIA]],CODINV,2,FALSE)</f>
        <v>VALVULA DE LLENADO 1 1/4"</v>
      </c>
      <c r="L4451" s="12" t="str">
        <f>IF(VLOOKUP(FACTURACION[[#This Row],[REFERENCIA]],CODINV,3,FALSE)=0,"",VLOOKUP(FACTURACION[[#This Row],[REFERENCIA]],CODINV,3,FALSE))</f>
        <v>7579</v>
      </c>
      <c r="M4451" s="12" t="str">
        <f>+VLOOKUP(FACTURACION[[#This Row],[REFERENCIA]],CODINV,4,FALSE)</f>
        <v>VÁLVULAS Y MULTIVÁLVULAS</v>
      </c>
      <c r="N4451" s="12" t="str">
        <f>+VLOOKUP(FACTURACION[[#This Row],[REFERENCIA]],CODINV,5,FALSE)</f>
        <v>REGO</v>
      </c>
      <c r="O4451" s="3">
        <v>1</v>
      </c>
      <c r="P4451" s="31">
        <v>81000</v>
      </c>
      <c r="Q4451" s="24">
        <f>+FACTURACION[[#This Row],[CANTIDAD]]*FACTURACION[[#This Row],[VR UNITARIO]]/1000</f>
        <v>81</v>
      </c>
      <c r="R4451" s="3" t="str">
        <f>+VLOOKUP(FACTURACION[[#This Row],[NIT]],TABLACLIENTE,5,FALSE)</f>
        <v>MOSQUERA</v>
      </c>
    </row>
    <row r="4452" spans="3:18">
      <c r="C4452" s="29">
        <v>2017</v>
      </c>
      <c r="D4452" s="32" t="s">
        <v>85</v>
      </c>
      <c r="E4452" s="32">
        <f>MONTH(FACTURACION[[#This Row],[MES]]&amp;1)</f>
        <v>6</v>
      </c>
      <c r="F4452" s="223">
        <f>DATE(FACTURACION[[#This Row],[AÑO]],FACTURACION[[#This Row],[Mes numero]],1)</f>
        <v>42887</v>
      </c>
      <c r="G4452" s="161">
        <v>12902</v>
      </c>
      <c r="H4452" s="20">
        <v>800074033</v>
      </c>
      <c r="I4452" s="26" t="str">
        <f>+VLOOKUP(FACTURACION[[#This Row],[NIT]],TABLACLIENTE,2,FALSE)</f>
        <v>COMPAÑIAS ASOCIADAS DE GAS S.A. E.S.P (ASOGAS SA ESP)</v>
      </c>
      <c r="J4452" s="26" t="s">
        <v>163</v>
      </c>
      <c r="K4452" s="12" t="str">
        <f>+VLOOKUP(FACTURACION[[#This Row],[REFERENCIA]],CODINV,2,FALSE)</f>
        <v>VALVULA DE LLENADO 1 1/4"</v>
      </c>
      <c r="L4452" s="12" t="str">
        <f>IF(VLOOKUP(FACTURACION[[#This Row],[REFERENCIA]],CODINV,3,FALSE)=0,"",VLOOKUP(FACTURACION[[#This Row],[REFERENCIA]],CODINV,3,FALSE))</f>
        <v>7579</v>
      </c>
      <c r="M4452" s="12" t="str">
        <f>+VLOOKUP(FACTURACION[[#This Row],[REFERENCIA]],CODINV,4,FALSE)</f>
        <v>VÁLVULAS Y MULTIVÁLVULAS</v>
      </c>
      <c r="N4452" s="12" t="str">
        <f>+VLOOKUP(FACTURACION[[#This Row],[REFERENCIA]],CODINV,5,FALSE)</f>
        <v>REGO</v>
      </c>
      <c r="O4452" s="3">
        <v>1</v>
      </c>
      <c r="P4452" s="31">
        <v>81000</v>
      </c>
      <c r="Q4452" s="24">
        <f>+FACTURACION[[#This Row],[CANTIDAD]]*FACTURACION[[#This Row],[VR UNITARIO]]/1000</f>
        <v>81</v>
      </c>
      <c r="R4452" s="3" t="str">
        <f>+VLOOKUP(FACTURACION[[#This Row],[NIT]],TABLACLIENTE,5,FALSE)</f>
        <v>MOSQUERA</v>
      </c>
    </row>
    <row r="4453" spans="3:18">
      <c r="C4453" s="29">
        <v>2017</v>
      </c>
      <c r="D4453" s="32" t="s">
        <v>85</v>
      </c>
      <c r="E4453" s="32">
        <f>MONTH(FACTURACION[[#This Row],[MES]]&amp;1)</f>
        <v>6</v>
      </c>
      <c r="F4453" s="223">
        <f>DATE(FACTURACION[[#This Row],[AÑO]],FACTURACION[[#This Row],[Mes numero]],1)</f>
        <v>42887</v>
      </c>
      <c r="G4453" s="161">
        <v>12946</v>
      </c>
      <c r="H4453" s="20">
        <v>800074033</v>
      </c>
      <c r="I4453" s="26" t="str">
        <f>+VLOOKUP(FACTURACION[[#This Row],[NIT]],TABLACLIENTE,2,FALSE)</f>
        <v>COMPAÑIAS ASOCIADAS DE GAS S.A. E.S.P (ASOGAS SA ESP)</v>
      </c>
      <c r="J4453" s="26" t="s">
        <v>163</v>
      </c>
      <c r="K4453" s="12" t="str">
        <f>+VLOOKUP(FACTURACION[[#This Row],[REFERENCIA]],CODINV,2,FALSE)</f>
        <v>VALVULA DE LLENADO 1 1/4"</v>
      </c>
      <c r="L4453" s="12" t="str">
        <f>IF(VLOOKUP(FACTURACION[[#This Row],[REFERENCIA]],CODINV,3,FALSE)=0,"",VLOOKUP(FACTURACION[[#This Row],[REFERENCIA]],CODINV,3,FALSE))</f>
        <v>7579</v>
      </c>
      <c r="M4453" s="12" t="str">
        <f>+VLOOKUP(FACTURACION[[#This Row],[REFERENCIA]],CODINV,4,FALSE)</f>
        <v>VÁLVULAS Y MULTIVÁLVULAS</v>
      </c>
      <c r="N4453" s="12" t="str">
        <f>+VLOOKUP(FACTURACION[[#This Row],[REFERENCIA]],CODINV,5,FALSE)</f>
        <v>REGO</v>
      </c>
      <c r="O4453" s="3">
        <v>1</v>
      </c>
      <c r="P4453" s="31">
        <v>81000</v>
      </c>
      <c r="Q4453" s="24">
        <f>+FACTURACION[[#This Row],[CANTIDAD]]*FACTURACION[[#This Row],[VR UNITARIO]]/1000</f>
        <v>81</v>
      </c>
      <c r="R4453" s="3" t="str">
        <f>+VLOOKUP(FACTURACION[[#This Row],[NIT]],TABLACLIENTE,5,FALSE)</f>
        <v>MOSQUERA</v>
      </c>
    </row>
    <row r="4454" spans="3:18">
      <c r="C4454" s="29">
        <v>2017</v>
      </c>
      <c r="D4454" s="32" t="s">
        <v>85</v>
      </c>
      <c r="E4454" s="32">
        <f>MONTH(FACTURACION[[#This Row],[MES]]&amp;1)</f>
        <v>6</v>
      </c>
      <c r="F4454" s="223">
        <f>DATE(FACTURACION[[#This Row],[AÑO]],FACTURACION[[#This Row],[Mes numero]],1)</f>
        <v>42887</v>
      </c>
      <c r="G4454" s="161">
        <v>12927</v>
      </c>
      <c r="H4454" s="20">
        <v>900175830</v>
      </c>
      <c r="I4454" s="26" t="str">
        <f>+VLOOKUP(FACTURACION[[#This Row],[NIT]],TABLACLIENTE,2,FALSE)</f>
        <v xml:space="preserve">COMBUSTIBLES LIQUIDOS DE COLOMBIA S.A E.S.P  (CLC S.A E.S.P)
</v>
      </c>
      <c r="J4454" s="26" t="s">
        <v>463</v>
      </c>
      <c r="K4454" s="12" t="str">
        <f>+VLOOKUP(FACTURACION[[#This Row],[REFERENCIA]],CODINV,2,FALSE)</f>
        <v>VALVULA INTERNA ROSCADA 2" 250GPM</v>
      </c>
      <c r="L4454" s="12" t="str">
        <f>IF(VLOOKUP(FACTURACION[[#This Row],[REFERENCIA]],CODINV,3,FALSE)=0,"",VLOOKUP(FACTURACION[[#This Row],[REFERENCIA]],CODINV,3,FALSE))</f>
        <v>A3242R250</v>
      </c>
      <c r="M4454" s="12" t="str">
        <f>+VLOOKUP(FACTURACION[[#This Row],[REFERENCIA]],CODINV,4,FALSE)</f>
        <v>VÁLVULAS Y MULTIVÁLVULAS</v>
      </c>
      <c r="N4454" s="12" t="str">
        <f>+VLOOKUP(FACTURACION[[#This Row],[REFERENCIA]],CODINV,5,FALSE)</f>
        <v>REGO</v>
      </c>
      <c r="O4454" s="3">
        <v>1</v>
      </c>
      <c r="P4454" s="31">
        <v>1998000</v>
      </c>
      <c r="Q4454" s="24">
        <f>+FACTURACION[[#This Row],[CANTIDAD]]*FACTURACION[[#This Row],[VR UNITARIO]]/1000</f>
        <v>1998</v>
      </c>
      <c r="R4454" s="3" t="str">
        <f>+VLOOKUP(FACTURACION[[#This Row],[NIT]],TABLACLIENTE,5,FALSE)</f>
        <v>BOGOTÁ D.C.</v>
      </c>
    </row>
    <row r="4455" spans="3:18">
      <c r="C4455" s="29">
        <v>2017</v>
      </c>
      <c r="D4455" s="32" t="s">
        <v>85</v>
      </c>
      <c r="E4455" s="32">
        <f>MONTH(FACTURACION[[#This Row],[MES]]&amp;1)</f>
        <v>6</v>
      </c>
      <c r="F4455" s="223">
        <f>DATE(FACTURACION[[#This Row],[AÑO]],FACTURACION[[#This Row],[Mes numero]],1)</f>
        <v>42887</v>
      </c>
      <c r="G4455" s="161">
        <v>12901</v>
      </c>
      <c r="H4455" s="20">
        <v>800074033</v>
      </c>
      <c r="I4455" s="26" t="str">
        <f>+VLOOKUP(FACTURACION[[#This Row],[NIT]],TABLACLIENTE,2,FALSE)</f>
        <v>COMPAÑIAS ASOCIADAS DE GAS S.A. E.S.P (ASOGAS SA ESP)</v>
      </c>
      <c r="J4455" s="26" t="s">
        <v>482</v>
      </c>
      <c r="K4455" s="12" t="str">
        <f>+VLOOKUP(FACTURACION[[#This Row],[REFERENCIA]],CODINV,2,FALSE)</f>
        <v>VALVULA DE EXCESO DE FLUJO 3/4" ACERO</v>
      </c>
      <c r="L4455" s="12" t="str">
        <f>IF(VLOOKUP(FACTURACION[[#This Row],[REFERENCIA]],CODINV,3,FALSE)=0,"",VLOOKUP(FACTURACION[[#This Row],[REFERENCIA]],CODINV,3,FALSE))</f>
        <v>A3272G</v>
      </c>
      <c r="M4455" s="12" t="str">
        <f>+VLOOKUP(FACTURACION[[#This Row],[REFERENCIA]],CODINV,4,FALSE)</f>
        <v>VÁLVULAS Y MULTIVÁLVULAS</v>
      </c>
      <c r="N4455" s="12" t="str">
        <f>+VLOOKUP(FACTURACION[[#This Row],[REFERENCIA]],CODINV,5,FALSE)</f>
        <v>REGO</v>
      </c>
      <c r="O4455" s="3">
        <v>2</v>
      </c>
      <c r="P4455" s="31">
        <v>53000</v>
      </c>
      <c r="Q4455" s="24">
        <f>+FACTURACION[[#This Row],[CANTIDAD]]*FACTURACION[[#This Row],[VR UNITARIO]]/1000</f>
        <v>106</v>
      </c>
      <c r="R4455" s="3" t="str">
        <f>+VLOOKUP(FACTURACION[[#This Row],[NIT]],TABLACLIENTE,5,FALSE)</f>
        <v>MOSQUERA</v>
      </c>
    </row>
    <row r="4456" spans="3:18">
      <c r="C4456" s="29">
        <v>2017</v>
      </c>
      <c r="D4456" s="32" t="s">
        <v>85</v>
      </c>
      <c r="E4456" s="32">
        <f>MONTH(FACTURACION[[#This Row],[MES]]&amp;1)</f>
        <v>6</v>
      </c>
      <c r="F4456" s="223">
        <f>DATE(FACTURACION[[#This Row],[AÑO]],FACTURACION[[#This Row],[Mes numero]],1)</f>
        <v>42887</v>
      </c>
      <c r="G4456" s="161">
        <v>12949</v>
      </c>
      <c r="H4456" s="20">
        <v>800074033</v>
      </c>
      <c r="I4456" s="26" t="str">
        <f>+VLOOKUP(FACTURACION[[#This Row],[NIT]],TABLACLIENTE,2,FALSE)</f>
        <v>COMPAÑIAS ASOCIADAS DE GAS S.A. E.S.P (ASOGAS SA ESP)</v>
      </c>
      <c r="J4456" s="26" t="s">
        <v>482</v>
      </c>
      <c r="K4456" s="12" t="str">
        <f>+VLOOKUP(FACTURACION[[#This Row],[REFERENCIA]],CODINV,2,FALSE)</f>
        <v>VALVULA DE EXCESO DE FLUJO 3/4" ACERO</v>
      </c>
      <c r="L4456" s="12" t="str">
        <f>IF(VLOOKUP(FACTURACION[[#This Row],[REFERENCIA]],CODINV,3,FALSE)=0,"",VLOOKUP(FACTURACION[[#This Row],[REFERENCIA]],CODINV,3,FALSE))</f>
        <v>A3272G</v>
      </c>
      <c r="M4456" s="12" t="str">
        <f>+VLOOKUP(FACTURACION[[#This Row],[REFERENCIA]],CODINV,4,FALSE)</f>
        <v>VÁLVULAS Y MULTIVÁLVULAS</v>
      </c>
      <c r="N4456" s="12" t="str">
        <f>+VLOOKUP(FACTURACION[[#This Row],[REFERENCIA]],CODINV,5,FALSE)</f>
        <v>REGO</v>
      </c>
      <c r="O4456" s="3">
        <v>1</v>
      </c>
      <c r="P4456" s="31">
        <v>80000</v>
      </c>
      <c r="Q4456" s="24">
        <f>+FACTURACION[[#This Row],[CANTIDAD]]*FACTURACION[[#This Row],[VR UNITARIO]]/1000</f>
        <v>80</v>
      </c>
      <c r="R4456" s="3" t="str">
        <f>+VLOOKUP(FACTURACION[[#This Row],[NIT]],TABLACLIENTE,5,FALSE)</f>
        <v>MOSQUERA</v>
      </c>
    </row>
    <row r="4457" spans="3:18">
      <c r="C4457" s="29">
        <v>2017</v>
      </c>
      <c r="D4457" s="32" t="s">
        <v>85</v>
      </c>
      <c r="E4457" s="32">
        <f>MONTH(FACTURACION[[#This Row],[MES]]&amp;1)</f>
        <v>6</v>
      </c>
      <c r="F4457" s="223">
        <f>DATE(FACTURACION[[#This Row],[AÑO]],FACTURACION[[#This Row],[Mes numero]],1)</f>
        <v>42887</v>
      </c>
      <c r="G4457" s="161">
        <v>12923</v>
      </c>
      <c r="H4457" s="20">
        <v>900950504</v>
      </c>
      <c r="I4457" s="26" t="str">
        <f>+VLOOKUP(FACTURACION[[#This Row],[NIT]],TABLACLIENTE,2,FALSE)</f>
        <v>DAMASA DE COLOMBIA S A S</v>
      </c>
      <c r="J4457" s="26" t="s">
        <v>482</v>
      </c>
      <c r="K4457" s="12" t="str">
        <f>+VLOOKUP(FACTURACION[[#This Row],[REFERENCIA]],CODINV,2,FALSE)</f>
        <v>VALVULA DE EXCESO DE FLUJO 3/4" ACERO</v>
      </c>
      <c r="L4457" s="12" t="str">
        <f>IF(VLOOKUP(FACTURACION[[#This Row],[REFERENCIA]],CODINV,3,FALSE)=0,"",VLOOKUP(FACTURACION[[#This Row],[REFERENCIA]],CODINV,3,FALSE))</f>
        <v>A3272G</v>
      </c>
      <c r="M4457" s="12" t="str">
        <f>+VLOOKUP(FACTURACION[[#This Row],[REFERENCIA]],CODINV,4,FALSE)</f>
        <v>VÁLVULAS Y MULTIVÁLVULAS</v>
      </c>
      <c r="N4457" s="12" t="str">
        <f>+VLOOKUP(FACTURACION[[#This Row],[REFERENCIA]],CODINV,5,FALSE)</f>
        <v>REGO</v>
      </c>
      <c r="O4457" s="3">
        <v>1</v>
      </c>
      <c r="P4457" s="31">
        <v>105000</v>
      </c>
      <c r="Q4457" s="24">
        <f>+FACTURACION[[#This Row],[CANTIDAD]]*FACTURACION[[#This Row],[VR UNITARIO]]/1000</f>
        <v>105</v>
      </c>
      <c r="R4457" s="3" t="str">
        <f>+VLOOKUP(FACTURACION[[#This Row],[NIT]],TABLACLIENTE,5,FALSE)</f>
        <v>BOGOTÁ D.C.</v>
      </c>
    </row>
    <row r="4458" spans="3:18">
      <c r="C4458" s="29">
        <v>2017</v>
      </c>
      <c r="D4458" s="32" t="s">
        <v>85</v>
      </c>
      <c r="E4458" s="32">
        <f>MONTH(FACTURACION[[#This Row],[MES]]&amp;1)</f>
        <v>6</v>
      </c>
      <c r="F4458" s="223">
        <f>DATE(FACTURACION[[#This Row],[AÑO]],FACTURACION[[#This Row],[Mes numero]],1)</f>
        <v>42887</v>
      </c>
      <c r="G4458" s="161">
        <v>12958</v>
      </c>
      <c r="H4458" s="20">
        <v>900950504</v>
      </c>
      <c r="I4458" s="26" t="str">
        <f>+VLOOKUP(FACTURACION[[#This Row],[NIT]],TABLACLIENTE,2,FALSE)</f>
        <v>DAMASA DE COLOMBIA S A S</v>
      </c>
      <c r="J4458" s="26" t="s">
        <v>482</v>
      </c>
      <c r="K4458" s="12" t="str">
        <f>+VLOOKUP(FACTURACION[[#This Row],[REFERENCIA]],CODINV,2,FALSE)</f>
        <v>VALVULA DE EXCESO DE FLUJO 3/4" ACERO</v>
      </c>
      <c r="L4458" s="12" t="str">
        <f>IF(VLOOKUP(FACTURACION[[#This Row],[REFERENCIA]],CODINV,3,FALSE)=0,"",VLOOKUP(FACTURACION[[#This Row],[REFERENCIA]],CODINV,3,FALSE))</f>
        <v>A3272G</v>
      </c>
      <c r="M4458" s="12" t="str">
        <f>+VLOOKUP(FACTURACION[[#This Row],[REFERENCIA]],CODINV,4,FALSE)</f>
        <v>VÁLVULAS Y MULTIVÁLVULAS</v>
      </c>
      <c r="N4458" s="12" t="str">
        <f>+VLOOKUP(FACTURACION[[#This Row],[REFERENCIA]],CODINV,5,FALSE)</f>
        <v>REGO</v>
      </c>
      <c r="O4458" s="3">
        <v>2</v>
      </c>
      <c r="P4458" s="31">
        <v>105000</v>
      </c>
      <c r="Q4458" s="24">
        <f>+FACTURACION[[#This Row],[CANTIDAD]]*FACTURACION[[#This Row],[VR UNITARIO]]/1000</f>
        <v>210</v>
      </c>
      <c r="R4458" s="3" t="str">
        <f>+VLOOKUP(FACTURACION[[#This Row],[NIT]],TABLACLIENTE,5,FALSE)</f>
        <v>BOGOTÁ D.C.</v>
      </c>
    </row>
    <row r="4459" spans="3:18">
      <c r="C4459" s="29">
        <v>2017</v>
      </c>
      <c r="D4459" s="32" t="s">
        <v>85</v>
      </c>
      <c r="E4459" s="32">
        <f>MONTH(FACTURACION[[#This Row],[MES]]&amp;1)</f>
        <v>6</v>
      </c>
      <c r="F4459" s="223">
        <f>DATE(FACTURACION[[#This Row],[AÑO]],FACTURACION[[#This Row],[Mes numero]],1)</f>
        <v>42887</v>
      </c>
      <c r="G4459" s="161">
        <v>12899</v>
      </c>
      <c r="H4459" s="20">
        <v>800074033</v>
      </c>
      <c r="I4459" s="26" t="str">
        <f>+VLOOKUP(FACTURACION[[#This Row],[NIT]],TABLACLIENTE,2,FALSE)</f>
        <v>COMPAÑIAS ASOCIADAS DE GAS S.A. E.S.P (ASOGAS SA ESP)</v>
      </c>
      <c r="J4459" s="26" t="s">
        <v>1020</v>
      </c>
      <c r="K4459" s="12" t="str">
        <f>+VLOOKUP(FACTURACION[[#This Row],[REFERENCIA]],CODINV,2,FALSE)</f>
        <v>ADAPTADOR 1 3/4" AC x 1" NPTM (BRONCE)</v>
      </c>
      <c r="L4459" s="12" t="str">
        <f>IF(VLOOKUP(FACTURACION[[#This Row],[REFERENCIA]],CODINV,3,FALSE)=0,"",VLOOKUP(FACTURACION[[#This Row],[REFERENCIA]],CODINV,3,FALSE))</f>
        <v>5765E</v>
      </c>
      <c r="M4459" s="12" t="str">
        <f>+VLOOKUP(FACTURACION[[#This Row],[REFERENCIA]],CODINV,4,FALSE)</f>
        <v>REPUESTOS Y ACCESORIOS</v>
      </c>
      <c r="N4459" s="12" t="str">
        <f>+VLOOKUP(FACTURACION[[#This Row],[REFERENCIA]],CODINV,5,FALSE)</f>
        <v>REGO</v>
      </c>
      <c r="O4459" s="3">
        <v>4</v>
      </c>
      <c r="P4459" s="31">
        <v>53500</v>
      </c>
      <c r="Q4459" s="24">
        <f>+FACTURACION[[#This Row],[CANTIDAD]]*FACTURACION[[#This Row],[VR UNITARIO]]/1000</f>
        <v>214</v>
      </c>
      <c r="R4459" s="3" t="str">
        <f>+VLOOKUP(FACTURACION[[#This Row],[NIT]],TABLACLIENTE,5,FALSE)</f>
        <v>MOSQUERA</v>
      </c>
    </row>
    <row r="4460" spans="3:18">
      <c r="C4460" s="29">
        <v>2017</v>
      </c>
      <c r="D4460" s="32" t="s">
        <v>85</v>
      </c>
      <c r="E4460" s="32">
        <f>MONTH(FACTURACION[[#This Row],[MES]]&amp;1)</f>
        <v>6</v>
      </c>
      <c r="F4460" s="223">
        <f>DATE(FACTURACION[[#This Row],[AÑO]],FACTURACION[[#This Row],[Mes numero]],1)</f>
        <v>42887</v>
      </c>
      <c r="G4460" s="161">
        <v>12921</v>
      </c>
      <c r="H4460" s="20">
        <v>830104626</v>
      </c>
      <c r="I4460" s="26" t="str">
        <f>+VLOOKUP(FACTURACION[[#This Row],[NIT]],TABLACLIENTE,2,FALSE)</f>
        <v>MONTAJES INTEGRALES LTDA.</v>
      </c>
      <c r="J4460" s="26" t="s">
        <v>56</v>
      </c>
      <c r="K4460" s="12" t="str">
        <f>+VLOOKUP(FACTURACION[[#This Row],[REFERENCIA]],CODINV,2,FALSE)</f>
        <v xml:space="preserve"> VALVULA DE AGUJA DE  1/4"</v>
      </c>
      <c r="L4460" s="12" t="str">
        <f>IF(VLOOKUP(FACTURACION[[#This Row],[REFERENCIA]],CODINV,3,FALSE)=0,"",VLOOKUP(FACTURACION[[#This Row],[REFERENCIA]],CODINV,3,FALSE))</f>
        <v>1224WA</v>
      </c>
      <c r="M4460" s="12" t="str">
        <f>+VLOOKUP(FACTURACION[[#This Row],[REFERENCIA]],CODINV,4,FALSE)</f>
        <v>VÁLVULAS Y MULTIVÁLVULAS</v>
      </c>
      <c r="N4460" s="12" t="str">
        <f>+VLOOKUP(FACTURACION[[#This Row],[REFERENCIA]],CODINV,5,FALSE)</f>
        <v>REGO</v>
      </c>
      <c r="O4460" s="3">
        <v>2</v>
      </c>
      <c r="P4460" s="31">
        <v>62000</v>
      </c>
      <c r="Q4460" s="24">
        <f>+FACTURACION[[#This Row],[CANTIDAD]]*FACTURACION[[#This Row],[VR UNITARIO]]/1000</f>
        <v>124</v>
      </c>
      <c r="R4460" s="3" t="str">
        <f>+VLOOKUP(FACTURACION[[#This Row],[NIT]],TABLACLIENTE,5,FALSE)</f>
        <v>BOGOTÁ D.C.</v>
      </c>
    </row>
    <row r="4461" spans="3:18">
      <c r="C4461" s="29">
        <v>2017</v>
      </c>
      <c r="D4461" s="32" t="s">
        <v>85</v>
      </c>
      <c r="E4461" s="32">
        <f>MONTH(FACTURACION[[#This Row],[MES]]&amp;1)</f>
        <v>6</v>
      </c>
      <c r="F4461" s="223">
        <f>DATE(FACTURACION[[#This Row],[AÑO]],FACTURACION[[#This Row],[Mes numero]],1)</f>
        <v>42887</v>
      </c>
      <c r="G4461" s="161">
        <v>12926</v>
      </c>
      <c r="H4461" s="25">
        <v>900396759</v>
      </c>
      <c r="I4461" s="3" t="str">
        <f>+VLOOKUP(FACTURACION[[#This Row],[NIT]],TABLACLIENTE,2,FALSE)</f>
        <v>CHILCO DISTRIBUIDORA DE GAS Y ENERGIA S.A.S. E.S.P.</v>
      </c>
      <c r="J4461" s="26" t="s">
        <v>196</v>
      </c>
      <c r="K4461" s="12" t="str">
        <f>+VLOOKUP(FACTURACION[[#This Row],[REFERENCIA]],CODINV,2,FALSE)</f>
        <v>VALVULA DE VENTEO 1/4"</v>
      </c>
      <c r="L4461" s="12" t="str">
        <f>IF(VLOOKUP(FACTURACION[[#This Row],[REFERENCIA]],CODINV,3,FALSE)=0,"",VLOOKUP(FACTURACION[[#This Row],[REFERENCIA]],CODINV,3,FALSE))</f>
        <v>3165C</v>
      </c>
      <c r="M4461" s="12" t="str">
        <f>+VLOOKUP(FACTURACION[[#This Row],[REFERENCIA]],CODINV,4,FALSE)</f>
        <v>VÁLVULAS Y MULTIVÁLVULAS</v>
      </c>
      <c r="N4461" s="12" t="str">
        <f>+VLOOKUP(FACTURACION[[#This Row],[REFERENCIA]],CODINV,5,FALSE)</f>
        <v>REGO</v>
      </c>
      <c r="O4461" s="3">
        <v>2</v>
      </c>
      <c r="P4461" s="31">
        <v>6200</v>
      </c>
      <c r="Q4461" s="24">
        <f>+FACTURACION[[#This Row],[CANTIDAD]]*FACTURACION[[#This Row],[VR UNITARIO]]/1000</f>
        <v>12.4</v>
      </c>
      <c r="R4461" s="3" t="str">
        <f>+VLOOKUP(FACTURACION[[#This Row],[NIT]],TABLACLIENTE,5,FALSE)</f>
        <v>BOGOTÁ D.C.</v>
      </c>
    </row>
    <row r="4462" spans="3:18">
      <c r="C4462" s="29">
        <v>2017</v>
      </c>
      <c r="D4462" s="32" t="s">
        <v>85</v>
      </c>
      <c r="E4462" s="32">
        <f>MONTH(FACTURACION[[#This Row],[MES]]&amp;1)</f>
        <v>6</v>
      </c>
      <c r="F4462" s="223">
        <f>DATE(FACTURACION[[#This Row],[AÑO]],FACTURACION[[#This Row],[Mes numero]],1)</f>
        <v>42887</v>
      </c>
      <c r="G4462" s="161">
        <v>12946</v>
      </c>
      <c r="H4462" s="20">
        <v>800074033</v>
      </c>
      <c r="I4462" s="26" t="str">
        <f>+VLOOKUP(FACTURACION[[#This Row],[NIT]],TABLACLIENTE,2,FALSE)</f>
        <v>COMPAÑIAS ASOCIADAS DE GAS S.A. E.S.P (ASOGAS SA ESP)</v>
      </c>
      <c r="J4462" s="26" t="s">
        <v>196</v>
      </c>
      <c r="K4462" s="12" t="str">
        <f>+VLOOKUP(FACTURACION[[#This Row],[REFERENCIA]],CODINV,2,FALSE)</f>
        <v>VALVULA DE VENTEO 1/4"</v>
      </c>
      <c r="L4462" s="12" t="str">
        <f>IF(VLOOKUP(FACTURACION[[#This Row],[REFERENCIA]],CODINV,3,FALSE)=0,"",VLOOKUP(FACTURACION[[#This Row],[REFERENCIA]],CODINV,3,FALSE))</f>
        <v>3165C</v>
      </c>
      <c r="M4462" s="12" t="str">
        <f>+VLOOKUP(FACTURACION[[#This Row],[REFERENCIA]],CODINV,4,FALSE)</f>
        <v>VÁLVULAS Y MULTIVÁLVULAS</v>
      </c>
      <c r="N4462" s="12" t="str">
        <f>+VLOOKUP(FACTURACION[[#This Row],[REFERENCIA]],CODINV,5,FALSE)</f>
        <v>REGO</v>
      </c>
      <c r="O4462" s="3">
        <v>1</v>
      </c>
      <c r="P4462" s="31">
        <v>7000</v>
      </c>
      <c r="Q4462" s="24">
        <f>+FACTURACION[[#This Row],[CANTIDAD]]*FACTURACION[[#This Row],[VR UNITARIO]]/1000</f>
        <v>7</v>
      </c>
      <c r="R4462" s="3" t="str">
        <f>+VLOOKUP(FACTURACION[[#This Row],[NIT]],TABLACLIENTE,5,FALSE)</f>
        <v>MOSQUERA</v>
      </c>
    </row>
    <row r="4463" spans="3:18">
      <c r="C4463" s="29">
        <v>2017</v>
      </c>
      <c r="D4463" s="32" t="s">
        <v>85</v>
      </c>
      <c r="E4463" s="32">
        <f>MONTH(FACTURACION[[#This Row],[MES]]&amp;1)</f>
        <v>6</v>
      </c>
      <c r="F4463" s="223">
        <f>DATE(FACTURACION[[#This Row],[AÑO]],FACTURACION[[#This Row],[Mes numero]],1)</f>
        <v>42887</v>
      </c>
      <c r="G4463" s="161">
        <v>12901</v>
      </c>
      <c r="H4463" s="20">
        <v>800074033</v>
      </c>
      <c r="I4463" s="26" t="str">
        <f>+VLOOKUP(FACTURACION[[#This Row],[NIT]],TABLACLIENTE,2,FALSE)</f>
        <v>COMPAÑIAS ASOCIADAS DE GAS S.A. E.S.P (ASOGAS SA ESP)</v>
      </c>
      <c r="J4463" s="26" t="s">
        <v>79</v>
      </c>
      <c r="K4463" s="12" t="str">
        <f>+VLOOKUP(FACTURACION[[#This Row],[REFERENCIA]],CODINV,2,FALSE)</f>
        <v>VALVULA MAXIMO NIVEL DE LLENADO 1/4"</v>
      </c>
      <c r="L4463" s="12" t="str">
        <f>IF(VLOOKUP(FACTURACION[[#This Row],[REFERENCIA]],CODINV,3,FALSE)=0,"",VLOOKUP(FACTURACION[[#This Row],[REFERENCIA]],CODINV,3,FALSE))</f>
        <v>3165CF12.0</v>
      </c>
      <c r="M4463" s="12" t="str">
        <f>+VLOOKUP(FACTURACION[[#This Row],[REFERENCIA]],CODINV,4,FALSE)</f>
        <v>VÁLVULAS Y MULTIVÁLVULAS</v>
      </c>
      <c r="N4463" s="12" t="str">
        <f>+VLOOKUP(FACTURACION[[#This Row],[REFERENCIA]],CODINV,5,FALSE)</f>
        <v>REGO</v>
      </c>
      <c r="O4463" s="3">
        <v>1</v>
      </c>
      <c r="P4463" s="31">
        <v>7000</v>
      </c>
      <c r="Q4463" s="24">
        <f>+FACTURACION[[#This Row],[CANTIDAD]]*FACTURACION[[#This Row],[VR UNITARIO]]/1000</f>
        <v>7</v>
      </c>
      <c r="R4463" s="3" t="str">
        <f>+VLOOKUP(FACTURACION[[#This Row],[NIT]],TABLACLIENTE,5,FALSE)</f>
        <v>MOSQUERA</v>
      </c>
    </row>
    <row r="4464" spans="3:18">
      <c r="C4464" s="29">
        <v>2017</v>
      </c>
      <c r="D4464" s="32" t="s">
        <v>85</v>
      </c>
      <c r="E4464" s="32">
        <f>MONTH(FACTURACION[[#This Row],[MES]]&amp;1)</f>
        <v>6</v>
      </c>
      <c r="F4464" s="223">
        <f>DATE(FACTURACION[[#This Row],[AÑO]],FACTURACION[[#This Row],[Mes numero]],1)</f>
        <v>42887</v>
      </c>
      <c r="G4464" s="161">
        <v>12902</v>
      </c>
      <c r="H4464" s="20">
        <v>800074033</v>
      </c>
      <c r="I4464" s="26" t="str">
        <f>+VLOOKUP(FACTURACION[[#This Row],[NIT]],TABLACLIENTE,2,FALSE)</f>
        <v>COMPAÑIAS ASOCIADAS DE GAS S.A. E.S.P (ASOGAS SA ESP)</v>
      </c>
      <c r="J4464" s="26" t="s">
        <v>79</v>
      </c>
      <c r="K4464" s="12" t="str">
        <f>+VLOOKUP(FACTURACION[[#This Row],[REFERENCIA]],CODINV,2,FALSE)</f>
        <v>VALVULA MAXIMO NIVEL DE LLENADO 1/4"</v>
      </c>
      <c r="L4464" s="12" t="str">
        <f>IF(VLOOKUP(FACTURACION[[#This Row],[REFERENCIA]],CODINV,3,FALSE)=0,"",VLOOKUP(FACTURACION[[#This Row],[REFERENCIA]],CODINV,3,FALSE))</f>
        <v>3165CF12.0</v>
      </c>
      <c r="M4464" s="12" t="str">
        <f>+VLOOKUP(FACTURACION[[#This Row],[REFERENCIA]],CODINV,4,FALSE)</f>
        <v>VÁLVULAS Y MULTIVÁLVULAS</v>
      </c>
      <c r="N4464" s="12" t="str">
        <f>+VLOOKUP(FACTURACION[[#This Row],[REFERENCIA]],CODINV,5,FALSE)</f>
        <v>REGO</v>
      </c>
      <c r="O4464" s="3">
        <v>1</v>
      </c>
      <c r="P4464" s="31">
        <v>7000</v>
      </c>
      <c r="Q4464" s="24">
        <f>+FACTURACION[[#This Row],[CANTIDAD]]*FACTURACION[[#This Row],[VR UNITARIO]]/1000</f>
        <v>7</v>
      </c>
      <c r="R4464" s="3" t="str">
        <f>+VLOOKUP(FACTURACION[[#This Row],[NIT]],TABLACLIENTE,5,FALSE)</f>
        <v>MOSQUERA</v>
      </c>
    </row>
    <row r="4465" spans="3:18">
      <c r="C4465" s="29">
        <v>2017</v>
      </c>
      <c r="D4465" s="32" t="s">
        <v>85</v>
      </c>
      <c r="E4465" s="32">
        <f>MONTH(FACTURACION[[#This Row],[MES]]&amp;1)</f>
        <v>6</v>
      </c>
      <c r="F4465" s="223">
        <f>DATE(FACTURACION[[#This Row],[AÑO]],FACTURACION[[#This Row],[Mes numero]],1)</f>
        <v>42887</v>
      </c>
      <c r="G4465" s="161">
        <v>12889</v>
      </c>
      <c r="H4465" s="20">
        <v>890501073</v>
      </c>
      <c r="I4465" s="26" t="str">
        <f>+VLOOKUP(FACTURACION[[#This Row],[NIT]],TABLACLIENTE,2,FALSE)</f>
        <v>COMERCIAL INDUSTRIAL NACIONAL S.A. CINSA</v>
      </c>
      <c r="J4465" s="26" t="s">
        <v>221</v>
      </c>
      <c r="K4465" s="12" t="str">
        <f>+VLOOKUP(FACTURACION[[#This Row],[REFERENCIA]],CODINV,2,FALSE)</f>
        <v>VALVULA ESV 1 1/4"</v>
      </c>
      <c r="L4465" s="12" t="str">
        <f>IF(VLOOKUP(FACTURACION[[#This Row],[REFERENCIA]],CODINV,3,FALSE)=0,"",VLOOKUP(FACTURACION[[#This Row],[REFERENCIA]],CODINV,3,FALSE))</f>
        <v>6010</v>
      </c>
      <c r="M4465" s="12" t="str">
        <f>+VLOOKUP(FACTURACION[[#This Row],[REFERENCIA]],CODINV,4,FALSE)</f>
        <v>VÁLVULAS Y MULTIVÁLVULAS</v>
      </c>
      <c r="N4465" s="12" t="str">
        <f>+VLOOKUP(FACTURACION[[#This Row],[REFERENCIA]],CODINV,5,FALSE)</f>
        <v>REGO</v>
      </c>
      <c r="O4465" s="3">
        <v>1</v>
      </c>
      <c r="P4465" s="31">
        <v>1044072.27</v>
      </c>
      <c r="Q4465" s="24">
        <f>+FACTURACION[[#This Row],[CANTIDAD]]*FACTURACION[[#This Row],[VR UNITARIO]]/1000</f>
        <v>1044.0722700000001</v>
      </c>
      <c r="R4465" s="3" t="str">
        <f>+VLOOKUP(FACTURACION[[#This Row],[NIT]],TABLACLIENTE,5,FALSE)</f>
        <v>CUCUTA</v>
      </c>
    </row>
    <row r="4466" spans="3:18">
      <c r="C4466" s="29">
        <v>2017</v>
      </c>
      <c r="D4466" s="32" t="s">
        <v>85</v>
      </c>
      <c r="E4466" s="32">
        <f>MONTH(FACTURACION[[#This Row],[MES]]&amp;1)</f>
        <v>6</v>
      </c>
      <c r="F4466" s="223">
        <f>DATE(FACTURACION[[#This Row],[AÑO]],FACTURACION[[#This Row],[Mes numero]],1)</f>
        <v>42887</v>
      </c>
      <c r="G4466" s="161">
        <v>12931</v>
      </c>
      <c r="H4466" s="20">
        <v>900950504</v>
      </c>
      <c r="I4466" s="26" t="str">
        <f>+VLOOKUP(FACTURACION[[#This Row],[NIT]],TABLACLIENTE,2,FALSE)</f>
        <v>DAMASA DE COLOMBIA S A S</v>
      </c>
      <c r="J4466" s="26" t="s">
        <v>303</v>
      </c>
      <c r="K4466" s="12" t="str">
        <f>+VLOOKUP(FACTURACION[[#This Row],[REFERENCIA]],CODINV,2,FALSE)</f>
        <v>CONECTADOR DE LLENADO POL X 3/8" NPTM</v>
      </c>
      <c r="L4466" s="12" t="str">
        <f>IF(VLOOKUP(FACTURACION[[#This Row],[REFERENCIA]],CODINV,3,FALSE)=0,"",VLOOKUP(FACTURACION[[#This Row],[REFERENCIA]],CODINV,3,FALSE))</f>
        <v>7193D10</v>
      </c>
      <c r="M4466" s="12" t="str">
        <f>+VLOOKUP(FACTURACION[[#This Row],[REFERENCIA]],CODINV,4,FALSE)</f>
        <v>REPUESTOS Y ACCESORIOS</v>
      </c>
      <c r="N4466" s="12" t="str">
        <f>+VLOOKUP(FACTURACION[[#This Row],[REFERENCIA]],CODINV,5,FALSE)</f>
        <v>REGO</v>
      </c>
      <c r="O4466" s="3">
        <v>7</v>
      </c>
      <c r="P4466" s="31">
        <v>117200</v>
      </c>
      <c r="Q4466" s="24">
        <f>+FACTURACION[[#This Row],[CANTIDAD]]*FACTURACION[[#This Row],[VR UNITARIO]]/1000</f>
        <v>820.4</v>
      </c>
      <c r="R4466" s="3" t="str">
        <f>+VLOOKUP(FACTURACION[[#This Row],[NIT]],TABLACLIENTE,5,FALSE)</f>
        <v>BOGOTÁ D.C.</v>
      </c>
    </row>
    <row r="4467" spans="3:18">
      <c r="C4467" s="29">
        <v>2017</v>
      </c>
      <c r="D4467" s="32" t="s">
        <v>85</v>
      </c>
      <c r="E4467" s="32">
        <f>MONTH(FACTURACION[[#This Row],[MES]]&amp;1)</f>
        <v>6</v>
      </c>
      <c r="F4467" s="223">
        <f>DATE(FACTURACION[[#This Row],[AÑO]],FACTURACION[[#This Row],[Mes numero]],1)</f>
        <v>42887</v>
      </c>
      <c r="G4467" s="161">
        <v>12897</v>
      </c>
      <c r="H4467" s="20">
        <v>830137252</v>
      </c>
      <c r="I4467" s="26" t="str">
        <f>+VLOOKUP(FACTURACION[[#This Row],[NIT]],TABLACLIENTE,2,FALSE)</f>
        <v>SAGENCO SAS</v>
      </c>
      <c r="J4467" s="26" t="s">
        <v>167</v>
      </c>
      <c r="K4467" s="12" t="str">
        <f>+VLOOKUP(FACTURACION[[#This Row],[REFERENCIA]],CODINV,2,FALSE)</f>
        <v>KIT DE EMPAQUE LLENADO</v>
      </c>
      <c r="L4467" s="12" t="str">
        <f>IF(VLOOKUP(FACTURACION[[#This Row],[REFERENCIA]],CODINV,3,FALSE)=0,"",VLOOKUP(FACTURACION[[#This Row],[REFERENCIA]],CODINV,3,FALSE))</f>
        <v>8475-80</v>
      </c>
      <c r="M4467" s="12" t="str">
        <f>+VLOOKUP(FACTURACION[[#This Row],[REFERENCIA]],CODINV,4,FALSE)</f>
        <v>REPUESTOS Y ACCESORIOS</v>
      </c>
      <c r="N4467" s="12" t="str">
        <f>+VLOOKUP(FACTURACION[[#This Row],[REFERENCIA]],CODINV,5,FALSE)</f>
        <v>REGO</v>
      </c>
      <c r="O4467" s="3">
        <v>3</v>
      </c>
      <c r="P4467" s="31">
        <v>15000</v>
      </c>
      <c r="Q4467" s="24">
        <f>+FACTURACION[[#This Row],[CANTIDAD]]*FACTURACION[[#This Row],[VR UNITARIO]]/1000</f>
        <v>45</v>
      </c>
      <c r="R4467" s="3" t="str">
        <f>+VLOOKUP(FACTURACION[[#This Row],[NIT]],TABLACLIENTE,5,FALSE)</f>
        <v>BOGOTÁ D.C.</v>
      </c>
    </row>
    <row r="4468" spans="3:18">
      <c r="C4468" s="29">
        <v>2017</v>
      </c>
      <c r="D4468" s="30" t="s">
        <v>696</v>
      </c>
      <c r="E4468" s="30">
        <f>MONTH(FACTURACION[[#This Row],[MES]]&amp;1)</f>
        <v>7</v>
      </c>
      <c r="F4468" s="223">
        <f>DATE(FACTURACION[[#This Row],[AÑO]],FACTURACION[[#This Row],[Mes numero]],1)</f>
        <v>42917</v>
      </c>
      <c r="G4468" s="161">
        <v>12965</v>
      </c>
      <c r="H4468" s="20">
        <v>890310688</v>
      </c>
      <c r="I4468" s="26" t="str">
        <f>+VLOOKUP(FACTURACION[[#This Row],[NIT]],TABLACLIENTE,2,FALSE)</f>
        <v>COLGAS DE OCCIDENTE S.A. E.S.P.</v>
      </c>
      <c r="J4468" s="3" t="s">
        <v>128</v>
      </c>
      <c r="K4468" s="12" t="str">
        <f>+VLOOKUP(FACTURACION[[#This Row],[REFERENCIA]],CODINV,2,FALSE)</f>
        <v>VAPORIZADOR 80 GPM FUEGO DIRECTO</v>
      </c>
      <c r="L4468" s="12" t="str">
        <f>IF(VLOOKUP(FACTURACION[[#This Row],[REFERENCIA]],CODINV,3,FALSE)=0,"",VLOOKUP(FACTURACION[[#This Row],[REFERENCIA]],CODINV,3,FALSE))</f>
        <v>80/40H-07</v>
      </c>
      <c r="M4468" s="12" t="str">
        <f>+VLOOKUP(FACTURACION[[#This Row],[REFERENCIA]],CODINV,4,FALSE)</f>
        <v>VAPORIZADORES</v>
      </c>
      <c r="N4468" s="12" t="str">
        <f>+VLOOKUP(FACTURACION[[#This Row],[REFERENCIA]],CODINV,5,FALSE)</f>
        <v>ALGAS SDI</v>
      </c>
      <c r="O4468" s="3">
        <v>1</v>
      </c>
      <c r="P4468" s="31">
        <v>13783000</v>
      </c>
      <c r="Q4468" s="24">
        <f>+FACTURACION[[#This Row],[CANTIDAD]]*FACTURACION[[#This Row],[VR UNITARIO]]/1000</f>
        <v>13783</v>
      </c>
      <c r="R4468" s="3" t="str">
        <f>+VLOOKUP(FACTURACION[[#This Row],[NIT]],TABLACLIENTE,5,FALSE)</f>
        <v>CALI</v>
      </c>
    </row>
    <row r="4469" spans="3:18">
      <c r="C4469" s="29">
        <v>2017</v>
      </c>
      <c r="D4469" s="30" t="s">
        <v>696</v>
      </c>
      <c r="E4469" s="30">
        <f>MONTH(FACTURACION[[#This Row],[MES]]&amp;1)</f>
        <v>7</v>
      </c>
      <c r="F4469" s="223">
        <f>DATE(FACTURACION[[#This Row],[AÑO]],FACTURACION[[#This Row],[Mes numero]],1)</f>
        <v>42917</v>
      </c>
      <c r="G4469" s="161">
        <v>13012</v>
      </c>
      <c r="H4469" s="20">
        <v>860033633</v>
      </c>
      <c r="I4469" s="26" t="str">
        <f>+VLOOKUP(FACTURACION[[#This Row],[NIT]],TABLACLIENTE,2,FALSE)</f>
        <v>RAYOGAS S.A. E.S.P.</v>
      </c>
      <c r="J4469" s="3" t="s">
        <v>986</v>
      </c>
      <c r="K4469" s="12" t="str">
        <f>+VLOOKUP(FACTURACION[[#This Row],[REFERENCIA]],CODINV,2,FALSE)</f>
        <v>TERMOSTATO SIT ASDI STAT</v>
      </c>
      <c r="L4469" s="12" t="str">
        <f>IF(VLOOKUP(FACTURACION[[#This Row],[REFERENCIA]],CODINV,3,FALSE)=0,"",VLOOKUP(FACTURACION[[#This Row],[REFERENCIA]],CODINV,3,FALSE))</f>
        <v>41073</v>
      </c>
      <c r="M4469" s="12" t="str">
        <f>+VLOOKUP(FACTURACION[[#This Row],[REFERENCIA]],CODINV,4,FALSE)</f>
        <v>REPUESTOS Y ACCESORIOS</v>
      </c>
      <c r="N4469" s="12" t="str">
        <f>+VLOOKUP(FACTURACION[[#This Row],[REFERENCIA]],CODINV,5,FALSE)</f>
        <v>ALGAS SDI</v>
      </c>
      <c r="O4469" s="3">
        <v>1</v>
      </c>
      <c r="P4469" s="31">
        <v>1390000</v>
      </c>
      <c r="Q4469" s="24">
        <f>+FACTURACION[[#This Row],[CANTIDAD]]*FACTURACION[[#This Row],[VR UNITARIO]]/1000</f>
        <v>1390</v>
      </c>
      <c r="R4469" s="3" t="str">
        <f>+VLOOKUP(FACTURACION[[#This Row],[NIT]],TABLACLIENTE,5,FALSE)</f>
        <v>BOGOTÁ D.C.</v>
      </c>
    </row>
    <row r="4470" spans="3:18">
      <c r="C4470" s="29">
        <v>2017</v>
      </c>
      <c r="D4470" s="30" t="s">
        <v>696</v>
      </c>
      <c r="E4470" s="30">
        <f>MONTH(FACTURACION[[#This Row],[MES]]&amp;1)</f>
        <v>7</v>
      </c>
      <c r="F4470" s="223">
        <f>DATE(FACTURACION[[#This Row],[AÑO]],FACTURACION[[#This Row],[Mes numero]],1)</f>
        <v>42917</v>
      </c>
      <c r="G4470" s="161">
        <v>12969</v>
      </c>
      <c r="H4470" s="20">
        <v>800074033</v>
      </c>
      <c r="I4470" s="26" t="str">
        <f>+VLOOKUP(FACTURACION[[#This Row],[NIT]],TABLACLIENTE,2,FALSE)</f>
        <v>COMPAÑIAS ASOCIADAS DE GAS S.A. E.S.P (ASOGAS SA ESP)</v>
      </c>
      <c r="J4470" s="3" t="s">
        <v>708</v>
      </c>
      <c r="K4470" s="12" t="str">
        <f>+VLOOKUP(FACTURACION[[#This Row],[REFERENCIA]],CODINV,2,FALSE)</f>
        <v>REGULADOR PRIMERA ETAPA 1-15 PSI A1/4 NPT</v>
      </c>
      <c r="L4470" s="12" t="str">
        <f>IF(VLOOKUP(FACTURACION[[#This Row],[REFERENCIA]],CODINV,3,FALSE)=0,"",VLOOKUP(FACTURACION[[#This Row],[REFERENCIA]],CODINV,3,FALSE))</f>
        <v>902</v>
      </c>
      <c r="M4470" s="12" t="str">
        <f>+VLOOKUP(FACTURACION[[#This Row],[REFERENCIA]],CODINV,4,FALSE)</f>
        <v>REGULADORES</v>
      </c>
      <c r="N4470" s="12" t="str">
        <f>+VLOOKUP(FACTURACION[[#This Row],[REFERENCIA]],CODINV,5,FALSE)</f>
        <v>CAVAGNA</v>
      </c>
      <c r="O4470" s="3">
        <v>4</v>
      </c>
      <c r="P4470" s="31">
        <v>65000</v>
      </c>
      <c r="Q4470" s="24">
        <f>+FACTURACION[[#This Row],[CANTIDAD]]*FACTURACION[[#This Row],[VR UNITARIO]]/1000</f>
        <v>260</v>
      </c>
      <c r="R4470" s="3" t="str">
        <f>+VLOOKUP(FACTURACION[[#This Row],[NIT]],TABLACLIENTE,5,FALSE)</f>
        <v>MOSQUERA</v>
      </c>
    </row>
    <row r="4471" spans="3:18">
      <c r="C4471" s="29">
        <v>2017</v>
      </c>
      <c r="D4471" s="30" t="s">
        <v>696</v>
      </c>
      <c r="E4471" s="30">
        <f>MONTH(FACTURACION[[#This Row],[MES]]&amp;1)</f>
        <v>7</v>
      </c>
      <c r="F4471" s="223">
        <f>DATE(FACTURACION[[#This Row],[AÑO]],FACTURACION[[#This Row],[Mes numero]],1)</f>
        <v>42917</v>
      </c>
      <c r="G4471" s="161">
        <v>13022</v>
      </c>
      <c r="H4471" s="20">
        <v>800074033</v>
      </c>
      <c r="I4471" s="26" t="str">
        <f>+VLOOKUP(FACTURACION[[#This Row],[NIT]],TABLACLIENTE,2,FALSE)</f>
        <v>COMPAÑIAS ASOCIADAS DE GAS S.A. E.S.P (ASOGAS SA ESP)</v>
      </c>
      <c r="J4471" s="3" t="s">
        <v>708</v>
      </c>
      <c r="K4471" s="12" t="str">
        <f>+VLOOKUP(FACTURACION[[#This Row],[REFERENCIA]],CODINV,2,FALSE)</f>
        <v>REGULADOR PRIMERA ETAPA 1-15 PSI A1/4 NPT</v>
      </c>
      <c r="L4471" s="12" t="str">
        <f>IF(VLOOKUP(FACTURACION[[#This Row],[REFERENCIA]],CODINV,3,FALSE)=0,"",VLOOKUP(FACTURACION[[#This Row],[REFERENCIA]],CODINV,3,FALSE))</f>
        <v>902</v>
      </c>
      <c r="M4471" s="12" t="str">
        <f>+VLOOKUP(FACTURACION[[#This Row],[REFERENCIA]],CODINV,4,FALSE)</f>
        <v>REGULADORES</v>
      </c>
      <c r="N4471" s="12" t="str">
        <f>+VLOOKUP(FACTURACION[[#This Row],[REFERENCIA]],CODINV,5,FALSE)</f>
        <v>CAVAGNA</v>
      </c>
      <c r="O4471" s="3">
        <v>1</v>
      </c>
      <c r="P4471" s="31">
        <v>67000</v>
      </c>
      <c r="Q4471" s="24">
        <f>+FACTURACION[[#This Row],[CANTIDAD]]*FACTURACION[[#This Row],[VR UNITARIO]]/1000</f>
        <v>67</v>
      </c>
      <c r="R4471" s="3" t="str">
        <f>+VLOOKUP(FACTURACION[[#This Row],[NIT]],TABLACLIENTE,5,FALSE)</f>
        <v>MOSQUERA</v>
      </c>
    </row>
    <row r="4472" spans="3:18">
      <c r="C4472" s="29">
        <v>2017</v>
      </c>
      <c r="D4472" s="30" t="s">
        <v>696</v>
      </c>
      <c r="E4472" s="30">
        <f>MONTH(FACTURACION[[#This Row],[MES]]&amp;1)</f>
        <v>7</v>
      </c>
      <c r="F4472" s="223">
        <f>DATE(FACTURACION[[#This Row],[AÑO]],FACTURACION[[#This Row],[Mes numero]],1)</f>
        <v>42917</v>
      </c>
      <c r="G4472" s="161">
        <v>13030</v>
      </c>
      <c r="H4472" s="20">
        <v>900520280</v>
      </c>
      <c r="I4472" s="26" t="str">
        <f>+VLOOKUP(FACTURACION[[#This Row],[NIT]],TABLACLIENTE,2,FALSE)</f>
        <v>ENERGY SOLUTION SERVICES SAS</v>
      </c>
      <c r="J4472" s="3" t="s">
        <v>708</v>
      </c>
      <c r="K4472" s="12" t="str">
        <f>+VLOOKUP(FACTURACION[[#This Row],[REFERENCIA]],CODINV,2,FALSE)</f>
        <v>REGULADOR PRIMERA ETAPA 1-15 PSI A1/4 NPT</v>
      </c>
      <c r="L4472" s="12" t="str">
        <f>IF(VLOOKUP(FACTURACION[[#This Row],[REFERENCIA]],CODINV,3,FALSE)=0,"",VLOOKUP(FACTURACION[[#This Row],[REFERENCIA]],CODINV,3,FALSE))</f>
        <v>902</v>
      </c>
      <c r="M4472" s="12" t="str">
        <f>+VLOOKUP(FACTURACION[[#This Row],[REFERENCIA]],CODINV,4,FALSE)</f>
        <v>REGULADORES</v>
      </c>
      <c r="N4472" s="12" t="str">
        <f>+VLOOKUP(FACTURACION[[#This Row],[REFERENCIA]],CODINV,5,FALSE)</f>
        <v>CAVAGNA</v>
      </c>
      <c r="O4472" s="3">
        <v>2</v>
      </c>
      <c r="P4472" s="31">
        <v>70000</v>
      </c>
      <c r="Q4472" s="24">
        <f>+FACTURACION[[#This Row],[CANTIDAD]]*FACTURACION[[#This Row],[VR UNITARIO]]/1000</f>
        <v>140</v>
      </c>
      <c r="R4472" s="3" t="str">
        <f>+VLOOKUP(FACTURACION[[#This Row],[NIT]],TABLACLIENTE,5,FALSE)</f>
        <v>BOGOTÁ D.C.</v>
      </c>
    </row>
    <row r="4473" spans="3:18">
      <c r="C4473" s="29">
        <v>2017</v>
      </c>
      <c r="D4473" s="30" t="s">
        <v>696</v>
      </c>
      <c r="E4473" s="30">
        <f>MONTH(FACTURACION[[#This Row],[MES]]&amp;1)</f>
        <v>7</v>
      </c>
      <c r="F4473" s="223">
        <f>DATE(FACTURACION[[#This Row],[AÑO]],FACTURACION[[#This Row],[Mes numero]],1)</f>
        <v>42917</v>
      </c>
      <c r="G4473" s="161">
        <v>13007</v>
      </c>
      <c r="H4473" s="20">
        <v>900362180</v>
      </c>
      <c r="I4473" s="26" t="str">
        <f>+VLOOKUP(FACTURACION[[#This Row],[NIT]],TABLACLIENTE,2,FALSE)</f>
        <v xml:space="preserve">EQUIPOS Y SERVICIOS ALOSAN S A S </v>
      </c>
      <c r="J4473" s="3" t="s">
        <v>708</v>
      </c>
      <c r="K4473" s="12" t="str">
        <f>+VLOOKUP(FACTURACION[[#This Row],[REFERENCIA]],CODINV,2,FALSE)</f>
        <v>REGULADOR PRIMERA ETAPA 1-15 PSI A1/4 NPT</v>
      </c>
      <c r="L4473" s="12" t="str">
        <f>IF(VLOOKUP(FACTURACION[[#This Row],[REFERENCIA]],CODINV,3,FALSE)=0,"",VLOOKUP(FACTURACION[[#This Row],[REFERENCIA]],CODINV,3,FALSE))</f>
        <v>902</v>
      </c>
      <c r="M4473" s="12" t="str">
        <f>+VLOOKUP(FACTURACION[[#This Row],[REFERENCIA]],CODINV,4,FALSE)</f>
        <v>REGULADORES</v>
      </c>
      <c r="N4473" s="12" t="str">
        <f>+VLOOKUP(FACTURACION[[#This Row],[REFERENCIA]],CODINV,5,FALSE)</f>
        <v>CAVAGNA</v>
      </c>
      <c r="O4473" s="3">
        <v>4</v>
      </c>
      <c r="P4473" s="31">
        <v>70000</v>
      </c>
      <c r="Q4473" s="24">
        <f>+FACTURACION[[#This Row],[CANTIDAD]]*FACTURACION[[#This Row],[VR UNITARIO]]/1000</f>
        <v>280</v>
      </c>
      <c r="R4473" s="3" t="str">
        <f>+VLOOKUP(FACTURACION[[#This Row],[NIT]],TABLACLIENTE,5,FALSE)</f>
        <v>BOGOTÁ D.C.</v>
      </c>
    </row>
    <row r="4474" spans="3:18">
      <c r="C4474" s="29">
        <v>2017</v>
      </c>
      <c r="D4474" s="30" t="s">
        <v>696</v>
      </c>
      <c r="E4474" s="30">
        <f>MONTH(FACTURACION[[#This Row],[MES]]&amp;1)</f>
        <v>7</v>
      </c>
      <c r="F4474" s="223">
        <f>DATE(FACTURACION[[#This Row],[AÑO]],FACTURACION[[#This Row],[Mes numero]],1)</f>
        <v>42917</v>
      </c>
      <c r="G4474" s="161">
        <v>13031</v>
      </c>
      <c r="H4474" s="20">
        <v>900362180</v>
      </c>
      <c r="I4474" s="26" t="str">
        <f>+VLOOKUP(FACTURACION[[#This Row],[NIT]],TABLACLIENTE,2,FALSE)</f>
        <v xml:space="preserve">EQUIPOS Y SERVICIOS ALOSAN S A S </v>
      </c>
      <c r="J4474" s="3" t="s">
        <v>708</v>
      </c>
      <c r="K4474" s="12" t="str">
        <f>+VLOOKUP(FACTURACION[[#This Row],[REFERENCIA]],CODINV,2,FALSE)</f>
        <v>REGULADOR PRIMERA ETAPA 1-15 PSI A1/4 NPT</v>
      </c>
      <c r="L4474" s="12" t="str">
        <f>IF(VLOOKUP(FACTURACION[[#This Row],[REFERENCIA]],CODINV,3,FALSE)=0,"",VLOOKUP(FACTURACION[[#This Row],[REFERENCIA]],CODINV,3,FALSE))</f>
        <v>902</v>
      </c>
      <c r="M4474" s="12" t="str">
        <f>+VLOOKUP(FACTURACION[[#This Row],[REFERENCIA]],CODINV,4,FALSE)</f>
        <v>REGULADORES</v>
      </c>
      <c r="N4474" s="12" t="str">
        <f>+VLOOKUP(FACTURACION[[#This Row],[REFERENCIA]],CODINV,5,FALSE)</f>
        <v>CAVAGNA</v>
      </c>
      <c r="O4474" s="3">
        <v>8</v>
      </c>
      <c r="P4474" s="31">
        <v>70000</v>
      </c>
      <c r="Q4474" s="24">
        <f>+FACTURACION[[#This Row],[CANTIDAD]]*FACTURACION[[#This Row],[VR UNITARIO]]/1000</f>
        <v>560</v>
      </c>
      <c r="R4474" s="3" t="str">
        <f>+VLOOKUP(FACTURACION[[#This Row],[NIT]],TABLACLIENTE,5,FALSE)</f>
        <v>BOGOTÁ D.C.</v>
      </c>
    </row>
    <row r="4475" spans="3:18">
      <c r="C4475" s="29">
        <v>2017</v>
      </c>
      <c r="D4475" s="30" t="s">
        <v>696</v>
      </c>
      <c r="E4475" s="30">
        <f>MONTH(FACTURACION[[#This Row],[MES]]&amp;1)</f>
        <v>7</v>
      </c>
      <c r="F4475" s="223">
        <f>DATE(FACTURACION[[#This Row],[AÑO]],FACTURACION[[#This Row],[Mes numero]],1)</f>
        <v>42917</v>
      </c>
      <c r="G4475" s="161">
        <v>13041</v>
      </c>
      <c r="H4475" s="20">
        <v>830137252</v>
      </c>
      <c r="I4475" s="26" t="str">
        <f>+VLOOKUP(FACTURACION[[#This Row],[NIT]],TABLACLIENTE,2,FALSE)</f>
        <v>SAGENCO SAS</v>
      </c>
      <c r="J4475" s="3" t="s">
        <v>708</v>
      </c>
      <c r="K4475" s="12" t="str">
        <f>+VLOOKUP(FACTURACION[[#This Row],[REFERENCIA]],CODINV,2,FALSE)</f>
        <v>REGULADOR PRIMERA ETAPA 1-15 PSI A1/4 NPT</v>
      </c>
      <c r="L4475" s="12" t="str">
        <f>IF(VLOOKUP(FACTURACION[[#This Row],[REFERENCIA]],CODINV,3,FALSE)=0,"",VLOOKUP(FACTURACION[[#This Row],[REFERENCIA]],CODINV,3,FALSE))</f>
        <v>902</v>
      </c>
      <c r="M4475" s="12" t="str">
        <f>+VLOOKUP(FACTURACION[[#This Row],[REFERENCIA]],CODINV,4,FALSE)</f>
        <v>REGULADORES</v>
      </c>
      <c r="N4475" s="12" t="str">
        <f>+VLOOKUP(FACTURACION[[#This Row],[REFERENCIA]],CODINV,5,FALSE)</f>
        <v>CAVAGNA</v>
      </c>
      <c r="O4475" s="3">
        <v>4</v>
      </c>
      <c r="P4475" s="31">
        <v>70000</v>
      </c>
      <c r="Q4475" s="24">
        <f>+FACTURACION[[#This Row],[CANTIDAD]]*FACTURACION[[#This Row],[VR UNITARIO]]/1000</f>
        <v>280</v>
      </c>
      <c r="R4475" s="3" t="str">
        <f>+VLOOKUP(FACTURACION[[#This Row],[NIT]],TABLACLIENTE,5,FALSE)</f>
        <v>BOGOTÁ D.C.</v>
      </c>
    </row>
    <row r="4476" spans="3:18">
      <c r="C4476" s="29">
        <v>2017</v>
      </c>
      <c r="D4476" s="30" t="s">
        <v>696</v>
      </c>
      <c r="E4476" s="30">
        <f>MONTH(FACTURACION[[#This Row],[MES]]&amp;1)</f>
        <v>7</v>
      </c>
      <c r="F4476" s="223">
        <f>DATE(FACTURACION[[#This Row],[AÑO]],FACTURACION[[#This Row],[Mes numero]],1)</f>
        <v>42917</v>
      </c>
      <c r="G4476" s="161">
        <v>12964</v>
      </c>
      <c r="H4476" s="20">
        <v>900175830</v>
      </c>
      <c r="I4476" s="26" t="str">
        <f>+VLOOKUP(FACTURACION[[#This Row],[NIT]],TABLACLIENTE,2,FALSE)</f>
        <v xml:space="preserve">COMBUSTIBLES LIQUIDOS DE COLOMBIA S.A E.S.P  (CLC S.A E.S.P)
</v>
      </c>
      <c r="J4476" s="3" t="s">
        <v>1022</v>
      </c>
      <c r="K4476" s="12" t="str">
        <f>+VLOOKUP(FACTURACION[[#This Row],[REFERENCIA]],CODINV,2,FALSE)</f>
        <v>CARRETECON MOTOR33X34X25 CHAPARRO</v>
      </c>
      <c r="L4476" s="12" t="str">
        <f>IF(VLOOKUP(FACTURACION[[#This Row],[REFERENCIA]],CODINV,3,FALSE)=0,"",VLOOKUP(FACTURACION[[#This Row],[REFERENCIA]],CODINV,3,FALSE))</f>
        <v>011E992</v>
      </c>
      <c r="M4476" s="12" t="str">
        <f>+VLOOKUP(FACTURACION[[#This Row],[REFERENCIA]],CODINV,4,FALSE)</f>
        <v>REPUESTOS Y ACCESORIOS</v>
      </c>
      <c r="N4476" s="12" t="str">
        <f>+VLOOKUP(FACTURACION[[#This Row],[REFERENCIA]],CODINV,5,FALSE)</f>
        <v>CORKEN</v>
      </c>
      <c r="O4476" s="3">
        <v>1</v>
      </c>
      <c r="P4476" s="31">
        <v>5950000</v>
      </c>
      <c r="Q4476" s="24">
        <f>+FACTURACION[[#This Row],[CANTIDAD]]*FACTURACION[[#This Row],[VR UNITARIO]]/1000</f>
        <v>5950</v>
      </c>
      <c r="R4476" s="3" t="str">
        <f>+VLOOKUP(FACTURACION[[#This Row],[NIT]],TABLACLIENTE,5,FALSE)</f>
        <v>BOGOTÁ D.C.</v>
      </c>
    </row>
    <row r="4477" spans="3:18">
      <c r="C4477" s="29">
        <v>2017</v>
      </c>
      <c r="D4477" s="30" t="s">
        <v>696</v>
      </c>
      <c r="E4477" s="30">
        <f>MONTH(FACTURACION[[#This Row],[MES]]&amp;1)</f>
        <v>7</v>
      </c>
      <c r="F4477" s="223">
        <f>DATE(FACTURACION[[#This Row],[AÑO]],FACTURACION[[#This Row],[Mes numero]],1)</f>
        <v>42917</v>
      </c>
      <c r="G4477" s="161">
        <v>13002</v>
      </c>
      <c r="H4477" s="20">
        <v>800202395</v>
      </c>
      <c r="I4477" s="26" t="str">
        <f>+VLOOKUP(FACTURACION[[#This Row],[NIT]],TABLACLIENTE,2,FALSE)</f>
        <v>EFIGAS GAS NATURAL S.A. E.S.P. (EFIGAS S.A. E.S.P.)</v>
      </c>
      <c r="J4477" s="3" t="s">
        <v>108</v>
      </c>
      <c r="K4477" s="12" t="str">
        <f>+VLOOKUP(FACTURACION[[#This Row],[REFERENCIA]],CODINV,2,FALSE)</f>
        <v>MEDIDOR BK G4 C:1/2"</v>
      </c>
      <c r="L4477" s="12" t="str">
        <f>IF(VLOOKUP(FACTURACION[[#This Row],[REFERENCIA]],CODINV,3,FALSE)=0,"",VLOOKUP(FACTURACION[[#This Row],[REFERENCIA]],CODINV,3,FALSE))</f>
        <v>G4K MT 152MM</v>
      </c>
      <c r="M4477" s="12" t="str">
        <f>+VLOOKUP(FACTURACION[[#This Row],[REFERENCIA]],CODINV,4,FALSE)</f>
        <v>MEDIDORES</v>
      </c>
      <c r="N4477" s="12" t="str">
        <f>+VLOOKUP(FACTURACION[[#This Row],[REFERENCIA]],CODINV,5,FALSE)</f>
        <v>HONEYWELL</v>
      </c>
      <c r="O4477" s="3">
        <v>4</v>
      </c>
      <c r="P4477" s="31">
        <v>171549</v>
      </c>
      <c r="Q4477" s="24">
        <f>+FACTURACION[[#This Row],[CANTIDAD]]*FACTURACION[[#This Row],[VR UNITARIO]]/1000</f>
        <v>686.19600000000003</v>
      </c>
      <c r="R4477" s="3" t="str">
        <f>+VLOOKUP(FACTURACION[[#This Row],[NIT]],TABLACLIENTE,5,FALSE)</f>
        <v>MANIZALES</v>
      </c>
    </row>
    <row r="4478" spans="3:18">
      <c r="C4478" s="29">
        <v>2017</v>
      </c>
      <c r="D4478" s="30" t="s">
        <v>696</v>
      </c>
      <c r="E4478" s="30">
        <f>MONTH(FACTURACION[[#This Row],[MES]]&amp;1)</f>
        <v>7</v>
      </c>
      <c r="F4478" s="223">
        <f>DATE(FACTURACION[[#This Row],[AÑO]],FACTURACION[[#This Row],[Mes numero]],1)</f>
        <v>42917</v>
      </c>
      <c r="G4478" s="161">
        <v>13018</v>
      </c>
      <c r="H4478" s="20">
        <v>800202395</v>
      </c>
      <c r="I4478" s="26" t="str">
        <f>+VLOOKUP(FACTURACION[[#This Row],[NIT]],TABLACLIENTE,2,FALSE)</f>
        <v>EFIGAS GAS NATURAL S.A. E.S.P. (EFIGAS S.A. E.S.P.)</v>
      </c>
      <c r="J4478" s="3" t="s">
        <v>108</v>
      </c>
      <c r="K4478" s="12" t="str">
        <f>+VLOOKUP(FACTURACION[[#This Row],[REFERENCIA]],CODINV,2,FALSE)</f>
        <v>MEDIDOR BK G4 C:1/2"</v>
      </c>
      <c r="L4478" s="12" t="str">
        <f>IF(VLOOKUP(FACTURACION[[#This Row],[REFERENCIA]],CODINV,3,FALSE)=0,"",VLOOKUP(FACTURACION[[#This Row],[REFERENCIA]],CODINV,3,FALSE))</f>
        <v>G4K MT 152MM</v>
      </c>
      <c r="M4478" s="12" t="str">
        <f>+VLOOKUP(FACTURACION[[#This Row],[REFERENCIA]],CODINV,4,FALSE)</f>
        <v>MEDIDORES</v>
      </c>
      <c r="N4478" s="12" t="str">
        <f>+VLOOKUP(FACTURACION[[#This Row],[REFERENCIA]],CODINV,5,FALSE)</f>
        <v>HONEYWELL</v>
      </c>
      <c r="O4478" s="3">
        <v>30</v>
      </c>
      <c r="P4478" s="31">
        <v>168107</v>
      </c>
      <c r="Q4478" s="24">
        <f>+FACTURACION[[#This Row],[CANTIDAD]]*FACTURACION[[#This Row],[VR UNITARIO]]/1000</f>
        <v>5043.21</v>
      </c>
      <c r="R4478" s="3" t="str">
        <f>+VLOOKUP(FACTURACION[[#This Row],[NIT]],TABLACLIENTE,5,FALSE)</f>
        <v>MANIZALES</v>
      </c>
    </row>
    <row r="4479" spans="3:18">
      <c r="C4479" s="29">
        <v>2017</v>
      </c>
      <c r="D4479" s="30" t="s">
        <v>696</v>
      </c>
      <c r="E4479" s="30">
        <f>MONTH(FACTURACION[[#This Row],[MES]]&amp;1)</f>
        <v>7</v>
      </c>
      <c r="F4479" s="223">
        <f>DATE(FACTURACION[[#This Row],[AÑO]],FACTURACION[[#This Row],[Mes numero]],1)</f>
        <v>42917</v>
      </c>
      <c r="G4479" s="161">
        <v>12970</v>
      </c>
      <c r="H4479" s="20">
        <v>890400869</v>
      </c>
      <c r="I4479" s="26" t="str">
        <f>+VLOOKUP(FACTURACION[[#This Row],[NIT]],TABLACLIENTE,2,FALSE)</f>
        <v>SURTIDORA DE GAS DEL CARIBE S.A. E.S.P. (SURTIGAS S.A. E.S.P.)</v>
      </c>
      <c r="J4479" s="3" t="s">
        <v>108</v>
      </c>
      <c r="K4479" s="12" t="str">
        <f>+VLOOKUP(FACTURACION[[#This Row],[REFERENCIA]],CODINV,2,FALSE)</f>
        <v>MEDIDOR BK G4 C:1/2"</v>
      </c>
      <c r="L4479" s="12" t="str">
        <f>IF(VLOOKUP(FACTURACION[[#This Row],[REFERENCIA]],CODINV,3,FALSE)=0,"",VLOOKUP(FACTURACION[[#This Row],[REFERENCIA]],CODINV,3,FALSE))</f>
        <v>G4K MT 152MM</v>
      </c>
      <c r="M4479" s="12" t="str">
        <f>+VLOOKUP(FACTURACION[[#This Row],[REFERENCIA]],CODINV,4,FALSE)</f>
        <v>MEDIDORES</v>
      </c>
      <c r="N4479" s="12" t="str">
        <f>+VLOOKUP(FACTURACION[[#This Row],[REFERENCIA]],CODINV,5,FALSE)</f>
        <v>HONEYWELL</v>
      </c>
      <c r="O4479" s="3">
        <v>200</v>
      </c>
      <c r="P4479" s="31">
        <v>201328</v>
      </c>
      <c r="Q4479" s="24">
        <f>+FACTURACION[[#This Row],[CANTIDAD]]*FACTURACION[[#This Row],[VR UNITARIO]]/1000</f>
        <v>40265.599999999999</v>
      </c>
      <c r="R4479" s="3" t="str">
        <f>+VLOOKUP(FACTURACION[[#This Row],[NIT]],TABLACLIENTE,5,FALSE)</f>
        <v>CARTAGENA</v>
      </c>
    </row>
    <row r="4480" spans="3:18">
      <c r="C4480" s="29">
        <v>2017</v>
      </c>
      <c r="D4480" s="30" t="s">
        <v>696</v>
      </c>
      <c r="E4480" s="30">
        <f>MONTH(FACTURACION[[#This Row],[MES]]&amp;1)</f>
        <v>7</v>
      </c>
      <c r="F4480" s="223">
        <f>DATE(FACTURACION[[#This Row],[AÑO]],FACTURACION[[#This Row],[Mes numero]],1)</f>
        <v>42917</v>
      </c>
      <c r="G4480" s="161">
        <v>13003</v>
      </c>
      <c r="H4480" s="20">
        <v>800202395</v>
      </c>
      <c r="I4480" s="26" t="str">
        <f>+VLOOKUP(FACTURACION[[#This Row],[NIT]],TABLACLIENTE,2,FALSE)</f>
        <v>EFIGAS GAS NATURAL S.A. E.S.P. (EFIGAS S.A. E.S.P.)</v>
      </c>
      <c r="J4480" s="3" t="s">
        <v>20</v>
      </c>
      <c r="K4480" s="12" t="str">
        <f>+VLOOKUP(FACTURACION[[#This Row],[REFERENCIA]],CODINV,2,FALSE)</f>
        <v xml:space="preserve">MEDIDOR AC-250 C: 3/4" CON CONECTORES </v>
      </c>
      <c r="L4480" s="12" t="str">
        <f>IF(VLOOKUP(FACTURACION[[#This Row],[REFERENCIA]],CODINV,3,FALSE)=0,"",VLOOKUP(FACTURACION[[#This Row],[REFERENCIA]],CODINV,3,FALSE))</f>
        <v/>
      </c>
      <c r="M4480" s="12" t="str">
        <f>+VLOOKUP(FACTURACION[[#This Row],[REFERENCIA]],CODINV,4,FALSE)</f>
        <v>MEDIDORES</v>
      </c>
      <c r="N4480" s="12" t="str">
        <f>+VLOOKUP(FACTURACION[[#This Row],[REFERENCIA]],CODINV,5,FALSE)</f>
        <v>HONEYWELL</v>
      </c>
      <c r="O4480" s="3">
        <v>3</v>
      </c>
      <c r="P4480" s="31">
        <v>321512</v>
      </c>
      <c r="Q4480" s="24">
        <f>+FACTURACION[[#This Row],[CANTIDAD]]*FACTURACION[[#This Row],[VR UNITARIO]]/1000</f>
        <v>964.53599999999994</v>
      </c>
      <c r="R4480" s="3" t="str">
        <f>+VLOOKUP(FACTURACION[[#This Row],[NIT]],TABLACLIENTE,5,FALSE)</f>
        <v>MANIZALES</v>
      </c>
    </row>
    <row r="4481" spans="3:18">
      <c r="C4481" s="29">
        <v>2017</v>
      </c>
      <c r="D4481" s="30" t="s">
        <v>696</v>
      </c>
      <c r="E4481" s="30">
        <f>MONTH(FACTURACION[[#This Row],[MES]]&amp;1)</f>
        <v>7</v>
      </c>
      <c r="F4481" s="223">
        <f>DATE(FACTURACION[[#This Row],[AÑO]],FACTURACION[[#This Row],[Mes numero]],1)</f>
        <v>42917</v>
      </c>
      <c r="G4481" s="161">
        <v>13004</v>
      </c>
      <c r="H4481" s="20">
        <v>800202395</v>
      </c>
      <c r="I4481" s="26" t="str">
        <f>+VLOOKUP(FACTURACION[[#This Row],[NIT]],TABLACLIENTE,2,FALSE)</f>
        <v>EFIGAS GAS NATURAL S.A. E.S.P. (EFIGAS S.A. E.S.P.)</v>
      </c>
      <c r="J4481" s="3" t="s">
        <v>20</v>
      </c>
      <c r="K4481" s="12" t="str">
        <f>+VLOOKUP(FACTURACION[[#This Row],[REFERENCIA]],CODINV,2,FALSE)</f>
        <v xml:space="preserve">MEDIDOR AC-250 C: 3/4" CON CONECTORES </v>
      </c>
      <c r="L4481" s="12" t="str">
        <f>IF(VLOOKUP(FACTURACION[[#This Row],[REFERENCIA]],CODINV,3,FALSE)=0,"",VLOOKUP(FACTURACION[[#This Row],[REFERENCIA]],CODINV,3,FALSE))</f>
        <v/>
      </c>
      <c r="M4481" s="12" t="str">
        <f>+VLOOKUP(FACTURACION[[#This Row],[REFERENCIA]],CODINV,4,FALSE)</f>
        <v>MEDIDORES</v>
      </c>
      <c r="N4481" s="12" t="str">
        <f>+VLOOKUP(FACTURACION[[#This Row],[REFERENCIA]],CODINV,5,FALSE)</f>
        <v>HONEYWELL</v>
      </c>
      <c r="O4481" s="3">
        <v>2</v>
      </c>
      <c r="P4481" s="31">
        <v>321512</v>
      </c>
      <c r="Q4481" s="24">
        <f>+FACTURACION[[#This Row],[CANTIDAD]]*FACTURACION[[#This Row],[VR UNITARIO]]/1000</f>
        <v>643.024</v>
      </c>
      <c r="R4481" s="3" t="str">
        <f>+VLOOKUP(FACTURACION[[#This Row],[NIT]],TABLACLIENTE,5,FALSE)</f>
        <v>MANIZALES</v>
      </c>
    </row>
    <row r="4482" spans="3:18">
      <c r="C4482" s="29">
        <v>2017</v>
      </c>
      <c r="D4482" s="30" t="s">
        <v>696</v>
      </c>
      <c r="E4482" s="30">
        <f>MONTH(FACTURACION[[#This Row],[MES]]&amp;1)</f>
        <v>7</v>
      </c>
      <c r="F4482" s="223">
        <f>DATE(FACTURACION[[#This Row],[AÑO]],FACTURACION[[#This Row],[Mes numero]],1)</f>
        <v>42917</v>
      </c>
      <c r="G4482" s="161">
        <v>13005</v>
      </c>
      <c r="H4482" s="20">
        <v>800202395</v>
      </c>
      <c r="I4482" s="26" t="str">
        <f>+VLOOKUP(FACTURACION[[#This Row],[NIT]],TABLACLIENTE,2,FALSE)</f>
        <v>EFIGAS GAS NATURAL S.A. E.S.P. (EFIGAS S.A. E.S.P.)</v>
      </c>
      <c r="J4482" s="3" t="s">
        <v>20</v>
      </c>
      <c r="K4482" s="12" t="str">
        <f>+VLOOKUP(FACTURACION[[#This Row],[REFERENCIA]],CODINV,2,FALSE)</f>
        <v xml:space="preserve">MEDIDOR AC-250 C: 3/4" CON CONECTORES </v>
      </c>
      <c r="L4482" s="12" t="str">
        <f>IF(VLOOKUP(FACTURACION[[#This Row],[REFERENCIA]],CODINV,3,FALSE)=0,"",VLOOKUP(FACTURACION[[#This Row],[REFERENCIA]],CODINV,3,FALSE))</f>
        <v/>
      </c>
      <c r="M4482" s="12" t="str">
        <f>+VLOOKUP(FACTURACION[[#This Row],[REFERENCIA]],CODINV,4,FALSE)</f>
        <v>MEDIDORES</v>
      </c>
      <c r="N4482" s="12" t="str">
        <f>+VLOOKUP(FACTURACION[[#This Row],[REFERENCIA]],CODINV,5,FALSE)</f>
        <v>HONEYWELL</v>
      </c>
      <c r="O4482" s="3">
        <v>3</v>
      </c>
      <c r="P4482" s="31">
        <v>321512</v>
      </c>
      <c r="Q4482" s="24">
        <f>+FACTURACION[[#This Row],[CANTIDAD]]*FACTURACION[[#This Row],[VR UNITARIO]]/1000</f>
        <v>964.53599999999994</v>
      </c>
      <c r="R4482" s="3" t="str">
        <f>+VLOOKUP(FACTURACION[[#This Row],[NIT]],TABLACLIENTE,5,FALSE)</f>
        <v>MANIZALES</v>
      </c>
    </row>
    <row r="4483" spans="3:18">
      <c r="C4483" s="29">
        <v>2017</v>
      </c>
      <c r="D4483" s="30" t="s">
        <v>696</v>
      </c>
      <c r="E4483" s="30">
        <f>MONTH(FACTURACION[[#This Row],[MES]]&amp;1)</f>
        <v>7</v>
      </c>
      <c r="F4483" s="223">
        <f>DATE(FACTURACION[[#This Row],[AÑO]],FACTURACION[[#This Row],[Mes numero]],1)</f>
        <v>42917</v>
      </c>
      <c r="G4483" s="161">
        <v>12986</v>
      </c>
      <c r="H4483" s="20">
        <v>890101691</v>
      </c>
      <c r="I4483" s="26" t="str">
        <f>+VLOOKUP(FACTURACION[[#This Row],[NIT]],TABLACLIENTE,2,FALSE)</f>
        <v>GASES DEL CARIBE S.A.E.S.P. (GASCARIBE S.A E.S.P.)</v>
      </c>
      <c r="J4483" s="3" t="s">
        <v>20</v>
      </c>
      <c r="K4483" s="12" t="str">
        <f>+VLOOKUP(FACTURACION[[#This Row],[REFERENCIA]],CODINV,2,FALSE)</f>
        <v xml:space="preserve">MEDIDOR AC-250 C: 3/4" CON CONECTORES </v>
      </c>
      <c r="L4483" s="12" t="str">
        <f>IF(VLOOKUP(FACTURACION[[#This Row],[REFERENCIA]],CODINV,3,FALSE)=0,"",VLOOKUP(FACTURACION[[#This Row],[REFERENCIA]],CODINV,3,FALSE))</f>
        <v/>
      </c>
      <c r="M4483" s="12" t="str">
        <f>+VLOOKUP(FACTURACION[[#This Row],[REFERENCIA]],CODINV,4,FALSE)</f>
        <v>MEDIDORES</v>
      </c>
      <c r="N4483" s="12" t="str">
        <f>+VLOOKUP(FACTURACION[[#This Row],[REFERENCIA]],CODINV,5,FALSE)</f>
        <v>HONEYWELL</v>
      </c>
      <c r="O4483" s="3">
        <v>30</v>
      </c>
      <c r="P4483" s="31">
        <v>319046</v>
      </c>
      <c r="Q4483" s="24">
        <f>+FACTURACION[[#This Row],[CANTIDAD]]*FACTURACION[[#This Row],[VR UNITARIO]]/1000</f>
        <v>9571.3799999999992</v>
      </c>
      <c r="R4483" s="3" t="str">
        <f>+VLOOKUP(FACTURACION[[#This Row],[NIT]],TABLACLIENTE,5,FALSE)</f>
        <v>BARRANQUILLA</v>
      </c>
    </row>
    <row r="4484" spans="3:18">
      <c r="C4484" s="29">
        <v>2017</v>
      </c>
      <c r="D4484" s="30" t="s">
        <v>696</v>
      </c>
      <c r="E4484" s="30">
        <f>MONTH(FACTURACION[[#This Row],[MES]]&amp;1)</f>
        <v>7</v>
      </c>
      <c r="F4484" s="223">
        <f>DATE(FACTURACION[[#This Row],[AÑO]],FACTURACION[[#This Row],[Mes numero]],1)</f>
        <v>42917</v>
      </c>
      <c r="G4484" s="161">
        <v>13013</v>
      </c>
      <c r="H4484" s="20">
        <v>800218682</v>
      </c>
      <c r="I4484" s="26" t="str">
        <f>+VLOOKUP(FACTURACION[[#This Row],[NIT]],TABLACLIENTE,2,FALSE)</f>
        <v>GASES DEL CUSIANA S.A E.S.P. (CUSIANAGAS S.A E.S.P)</v>
      </c>
      <c r="J4484" s="3" t="s">
        <v>20</v>
      </c>
      <c r="K4484" s="12" t="str">
        <f>+VLOOKUP(FACTURACION[[#This Row],[REFERENCIA]],CODINV,2,FALSE)</f>
        <v xml:space="preserve">MEDIDOR AC-250 C: 3/4" CON CONECTORES </v>
      </c>
      <c r="L4484" s="12" t="str">
        <f>IF(VLOOKUP(FACTURACION[[#This Row],[REFERENCIA]],CODINV,3,FALSE)=0,"",VLOOKUP(FACTURACION[[#This Row],[REFERENCIA]],CODINV,3,FALSE))</f>
        <v/>
      </c>
      <c r="M4484" s="12" t="str">
        <f>+VLOOKUP(FACTURACION[[#This Row],[REFERENCIA]],CODINV,4,FALSE)</f>
        <v>MEDIDORES</v>
      </c>
      <c r="N4484" s="12" t="str">
        <f>+VLOOKUP(FACTURACION[[#This Row],[REFERENCIA]],CODINV,5,FALSE)</f>
        <v>HONEYWELL</v>
      </c>
      <c r="O4484" s="3">
        <v>5</v>
      </c>
      <c r="P4484" s="31">
        <v>427322</v>
      </c>
      <c r="Q4484" s="24">
        <f>+FACTURACION[[#This Row],[CANTIDAD]]*FACTURACION[[#This Row],[VR UNITARIO]]/1000</f>
        <v>2136.61</v>
      </c>
      <c r="R4484" s="3" t="str">
        <f>+VLOOKUP(FACTURACION[[#This Row],[NIT]],TABLACLIENTE,5,FALSE)</f>
        <v>YOPAL</v>
      </c>
    </row>
    <row r="4485" spans="3:18">
      <c r="C4485" s="29">
        <v>2017</v>
      </c>
      <c r="D4485" s="30" t="s">
        <v>696</v>
      </c>
      <c r="E4485" s="30">
        <f>MONTH(FACTURACION[[#This Row],[MES]]&amp;1)</f>
        <v>7</v>
      </c>
      <c r="F4485" s="223">
        <f>DATE(FACTURACION[[#This Row],[AÑO]],FACTURACION[[#This Row],[Mes numero]],1)</f>
        <v>42917</v>
      </c>
      <c r="G4485" s="161">
        <v>12988</v>
      </c>
      <c r="H4485" s="20">
        <v>800021272</v>
      </c>
      <c r="I4485" s="26" t="str">
        <f>+VLOOKUP(FACTURACION[[#This Row],[NIT]],TABLACLIENTE,2,FALSE)</f>
        <v>GASES DEL LLANO S.A. E.S.P (LLANOGAS S.A. E.S.P.)</v>
      </c>
      <c r="J4485" s="3" t="s">
        <v>20</v>
      </c>
      <c r="K4485" s="12" t="str">
        <f>+VLOOKUP(FACTURACION[[#This Row],[REFERENCIA]],CODINV,2,FALSE)</f>
        <v xml:space="preserve">MEDIDOR AC-250 C: 3/4" CON CONECTORES </v>
      </c>
      <c r="L4485" s="12" t="str">
        <f>IF(VLOOKUP(FACTURACION[[#This Row],[REFERENCIA]],CODINV,3,FALSE)=0,"",VLOOKUP(FACTURACION[[#This Row],[REFERENCIA]],CODINV,3,FALSE))</f>
        <v/>
      </c>
      <c r="M4485" s="12" t="str">
        <f>+VLOOKUP(FACTURACION[[#This Row],[REFERENCIA]],CODINV,4,FALSE)</f>
        <v>MEDIDORES</v>
      </c>
      <c r="N4485" s="12" t="str">
        <f>+VLOOKUP(FACTURACION[[#This Row],[REFERENCIA]],CODINV,5,FALSE)</f>
        <v>HONEYWELL</v>
      </c>
      <c r="O4485" s="3">
        <v>15</v>
      </c>
      <c r="P4485" s="31">
        <v>429650</v>
      </c>
      <c r="Q4485" s="24">
        <f>+FACTURACION[[#This Row],[CANTIDAD]]*FACTURACION[[#This Row],[VR UNITARIO]]/1000</f>
        <v>6444.75</v>
      </c>
      <c r="R4485" s="3" t="str">
        <f>+VLOOKUP(FACTURACION[[#This Row],[NIT]],TABLACLIENTE,5,FALSE)</f>
        <v>VILLAVICENCIO</v>
      </c>
    </row>
    <row r="4486" spans="3:18">
      <c r="C4486" s="29">
        <v>2017</v>
      </c>
      <c r="D4486" s="30" t="s">
        <v>696</v>
      </c>
      <c r="E4486" s="30">
        <f>MONTH(FACTURACION[[#This Row],[MES]]&amp;1)</f>
        <v>7</v>
      </c>
      <c r="F4486" s="223">
        <f>DATE(FACTURACION[[#This Row],[AÑO]],FACTURACION[[#This Row],[Mes numero]],1)</f>
        <v>42917</v>
      </c>
      <c r="G4486" s="161">
        <v>13015</v>
      </c>
      <c r="H4486" s="20">
        <v>804011800</v>
      </c>
      <c r="I4486" s="26" t="str">
        <f>+VLOOKUP(FACTURACION[[#This Row],[NIT]],TABLACLIENTE,2,FALSE)</f>
        <v>INGENIERIA Y SERVICIOS S.A E.S.P.</v>
      </c>
      <c r="J4486" s="3" t="s">
        <v>20</v>
      </c>
      <c r="K4486" s="12" t="str">
        <f>+VLOOKUP(FACTURACION[[#This Row],[REFERENCIA]],CODINV,2,FALSE)</f>
        <v xml:space="preserve">MEDIDOR AC-250 C: 3/4" CON CONECTORES </v>
      </c>
      <c r="L4486" s="12" t="str">
        <f>IF(VLOOKUP(FACTURACION[[#This Row],[REFERENCIA]],CODINV,3,FALSE)=0,"",VLOOKUP(FACTURACION[[#This Row],[REFERENCIA]],CODINV,3,FALSE))</f>
        <v/>
      </c>
      <c r="M4486" s="12" t="str">
        <f>+VLOOKUP(FACTURACION[[#This Row],[REFERENCIA]],CODINV,4,FALSE)</f>
        <v>MEDIDORES</v>
      </c>
      <c r="N4486" s="12" t="str">
        <f>+VLOOKUP(FACTURACION[[#This Row],[REFERENCIA]],CODINV,5,FALSE)</f>
        <v>HONEYWELL</v>
      </c>
      <c r="O4486" s="3">
        <v>1</v>
      </c>
      <c r="P4486" s="31">
        <v>450000</v>
      </c>
      <c r="Q4486" s="24">
        <f>+FACTURACION[[#This Row],[CANTIDAD]]*FACTURACION[[#This Row],[VR UNITARIO]]/1000</f>
        <v>450</v>
      </c>
      <c r="R4486" s="3" t="str">
        <f>+VLOOKUP(FACTURACION[[#This Row],[NIT]],TABLACLIENTE,5,FALSE)</f>
        <v>BOGOTÁ D.C.</v>
      </c>
    </row>
    <row r="4487" spans="3:18">
      <c r="C4487" s="29">
        <v>2017</v>
      </c>
      <c r="D4487" s="30" t="s">
        <v>696</v>
      </c>
      <c r="E4487" s="30">
        <f>MONTH(FACTURACION[[#This Row],[MES]]&amp;1)</f>
        <v>7</v>
      </c>
      <c r="F4487" s="223">
        <f>DATE(FACTURACION[[#This Row],[AÑO]],FACTURACION[[#This Row],[Mes numero]],1)</f>
        <v>42917</v>
      </c>
      <c r="G4487" s="161">
        <v>13042</v>
      </c>
      <c r="H4487" s="20">
        <v>822001073</v>
      </c>
      <c r="I4487" s="26" t="str">
        <f>+VLOOKUP(FACTURACION[[#This Row],[NIT]],TABLACLIENTE,2,FALSE)</f>
        <v>MADIGAS INGENIEROS S.A. E.S.P.</v>
      </c>
      <c r="J4487" s="3" t="s">
        <v>20</v>
      </c>
      <c r="K4487" s="12" t="str">
        <f>+VLOOKUP(FACTURACION[[#This Row],[REFERENCIA]],CODINV,2,FALSE)</f>
        <v xml:space="preserve">MEDIDOR AC-250 C: 3/4" CON CONECTORES </v>
      </c>
      <c r="L4487" s="12" t="str">
        <f>IF(VLOOKUP(FACTURACION[[#This Row],[REFERENCIA]],CODINV,3,FALSE)=0,"",VLOOKUP(FACTURACION[[#This Row],[REFERENCIA]],CODINV,3,FALSE))</f>
        <v/>
      </c>
      <c r="M4487" s="12" t="str">
        <f>+VLOOKUP(FACTURACION[[#This Row],[REFERENCIA]],CODINV,4,FALSE)</f>
        <v>MEDIDORES</v>
      </c>
      <c r="N4487" s="12" t="str">
        <f>+VLOOKUP(FACTURACION[[#This Row],[REFERENCIA]],CODINV,5,FALSE)</f>
        <v>HONEYWELL</v>
      </c>
      <c r="O4487" s="3">
        <v>1</v>
      </c>
      <c r="P4487" s="31">
        <v>450000</v>
      </c>
      <c r="Q4487" s="24">
        <f>+FACTURACION[[#This Row],[CANTIDAD]]*FACTURACION[[#This Row],[VR UNITARIO]]/1000</f>
        <v>450</v>
      </c>
      <c r="R4487" s="3" t="str">
        <f>+VLOOKUP(FACTURACION[[#This Row],[NIT]],TABLACLIENTE,5,FALSE)</f>
        <v>ACACIAS</v>
      </c>
    </row>
    <row r="4488" spans="3:18">
      <c r="C4488" s="29">
        <v>2017</v>
      </c>
      <c r="D4488" s="30" t="s">
        <v>696</v>
      </c>
      <c r="E4488" s="30">
        <f>MONTH(FACTURACION[[#This Row],[MES]]&amp;1)</f>
        <v>7</v>
      </c>
      <c r="F4488" s="223">
        <f>DATE(FACTURACION[[#This Row],[AÑO]],FACTURACION[[#This Row],[Mes numero]],1)</f>
        <v>42917</v>
      </c>
      <c r="G4488" s="161">
        <v>13044</v>
      </c>
      <c r="H4488" s="20">
        <v>822001073</v>
      </c>
      <c r="I4488" s="26" t="str">
        <f>+VLOOKUP(FACTURACION[[#This Row],[NIT]],TABLACLIENTE,2,FALSE)</f>
        <v>MADIGAS INGENIEROS S.A. E.S.P.</v>
      </c>
      <c r="J4488" s="3" t="s">
        <v>20</v>
      </c>
      <c r="K4488" s="12" t="str">
        <f>+VLOOKUP(FACTURACION[[#This Row],[REFERENCIA]],CODINV,2,FALSE)</f>
        <v xml:space="preserve">MEDIDOR AC-250 C: 3/4" CON CONECTORES </v>
      </c>
      <c r="L4488" s="12" t="str">
        <f>IF(VLOOKUP(FACTURACION[[#This Row],[REFERENCIA]],CODINV,3,FALSE)=0,"",VLOOKUP(FACTURACION[[#This Row],[REFERENCIA]],CODINV,3,FALSE))</f>
        <v/>
      </c>
      <c r="M4488" s="12" t="str">
        <f>+VLOOKUP(FACTURACION[[#This Row],[REFERENCIA]],CODINV,4,FALSE)</f>
        <v>MEDIDORES</v>
      </c>
      <c r="N4488" s="12" t="str">
        <f>+VLOOKUP(FACTURACION[[#This Row],[REFERENCIA]],CODINV,5,FALSE)</f>
        <v>HONEYWELL</v>
      </c>
      <c r="O4488" s="3">
        <v>11</v>
      </c>
      <c r="P4488" s="31">
        <v>450000</v>
      </c>
      <c r="Q4488" s="24">
        <f>+FACTURACION[[#This Row],[CANTIDAD]]*FACTURACION[[#This Row],[VR UNITARIO]]/1000</f>
        <v>4950</v>
      </c>
      <c r="R4488" s="3" t="str">
        <f>+VLOOKUP(FACTURACION[[#This Row],[NIT]],TABLACLIENTE,5,FALSE)</f>
        <v>ACACIAS</v>
      </c>
    </row>
    <row r="4489" spans="3:18">
      <c r="C4489" s="29">
        <v>2017</v>
      </c>
      <c r="D4489" s="30" t="s">
        <v>696</v>
      </c>
      <c r="E4489" s="30">
        <f>MONTH(FACTURACION[[#This Row],[MES]]&amp;1)</f>
        <v>7</v>
      </c>
      <c r="F4489" s="223">
        <f>DATE(FACTURACION[[#This Row],[AÑO]],FACTURACION[[#This Row],[Mes numero]],1)</f>
        <v>42917</v>
      </c>
      <c r="G4489" s="161">
        <v>13045</v>
      </c>
      <c r="H4489" s="20">
        <v>822001073</v>
      </c>
      <c r="I4489" s="26" t="str">
        <f>+VLOOKUP(FACTURACION[[#This Row],[NIT]],TABLACLIENTE,2,FALSE)</f>
        <v>MADIGAS INGENIEROS S.A. E.S.P.</v>
      </c>
      <c r="J4489" s="3" t="s">
        <v>20</v>
      </c>
      <c r="K4489" s="12" t="str">
        <f>+VLOOKUP(FACTURACION[[#This Row],[REFERENCIA]],CODINV,2,FALSE)</f>
        <v xml:space="preserve">MEDIDOR AC-250 C: 3/4" CON CONECTORES </v>
      </c>
      <c r="L4489" s="12" t="str">
        <f>IF(VLOOKUP(FACTURACION[[#This Row],[REFERENCIA]],CODINV,3,FALSE)=0,"",VLOOKUP(FACTURACION[[#This Row],[REFERENCIA]],CODINV,3,FALSE))</f>
        <v/>
      </c>
      <c r="M4489" s="12" t="str">
        <f>+VLOOKUP(FACTURACION[[#This Row],[REFERENCIA]],CODINV,4,FALSE)</f>
        <v>MEDIDORES</v>
      </c>
      <c r="N4489" s="12" t="str">
        <f>+VLOOKUP(FACTURACION[[#This Row],[REFERENCIA]],CODINV,5,FALSE)</f>
        <v>HONEYWELL</v>
      </c>
      <c r="O4489" s="3">
        <v>6</v>
      </c>
      <c r="P4489" s="31">
        <v>450000</v>
      </c>
      <c r="Q4489" s="24">
        <f>+FACTURACION[[#This Row],[CANTIDAD]]*FACTURACION[[#This Row],[VR UNITARIO]]/1000</f>
        <v>2700</v>
      </c>
      <c r="R4489" s="3" t="str">
        <f>+VLOOKUP(FACTURACION[[#This Row],[NIT]],TABLACLIENTE,5,FALSE)</f>
        <v>ACACIAS</v>
      </c>
    </row>
    <row r="4490" spans="3:18">
      <c r="C4490" s="29">
        <v>2017</v>
      </c>
      <c r="D4490" s="30" t="s">
        <v>696</v>
      </c>
      <c r="E4490" s="30">
        <f>MONTH(FACTURACION[[#This Row],[MES]]&amp;1)</f>
        <v>7</v>
      </c>
      <c r="F4490" s="223">
        <f>DATE(FACTURACION[[#This Row],[AÑO]],FACTURACION[[#This Row],[Mes numero]],1)</f>
        <v>42917</v>
      </c>
      <c r="G4490" s="161">
        <v>13045</v>
      </c>
      <c r="H4490" s="20">
        <v>822001073</v>
      </c>
      <c r="I4490" s="26" t="str">
        <f>+VLOOKUP(FACTURACION[[#This Row],[NIT]],TABLACLIENTE,2,FALSE)</f>
        <v>MADIGAS INGENIEROS S.A. E.S.P.</v>
      </c>
      <c r="J4490" s="3" t="s">
        <v>21</v>
      </c>
      <c r="K4490" s="12" t="str">
        <f>+VLOOKUP(FACTURACION[[#This Row],[REFERENCIA]],CODINV,2,FALSE)</f>
        <v>MEDIDOR AC-630 C:1 1/4" MAOP 25PSIG CON CONECTORES</v>
      </c>
      <c r="L4490" s="12" t="str">
        <f>IF(VLOOKUP(FACTURACION[[#This Row],[REFERENCIA]],CODINV,3,FALSE)=0,"",VLOOKUP(FACTURACION[[#This Row],[REFERENCIA]],CODINV,3,FALSE))</f>
        <v/>
      </c>
      <c r="M4490" s="12" t="str">
        <f>+VLOOKUP(FACTURACION[[#This Row],[REFERENCIA]],CODINV,4,FALSE)</f>
        <v>MEDIDORES</v>
      </c>
      <c r="N4490" s="12" t="str">
        <f>+VLOOKUP(FACTURACION[[#This Row],[REFERENCIA]],CODINV,5,FALSE)</f>
        <v>HONEYWELL</v>
      </c>
      <c r="O4490" s="3">
        <v>1</v>
      </c>
      <c r="P4490" s="31">
        <v>1965000</v>
      </c>
      <c r="Q4490" s="24">
        <f>+FACTURACION[[#This Row],[CANTIDAD]]*FACTURACION[[#This Row],[VR UNITARIO]]/1000</f>
        <v>1965</v>
      </c>
      <c r="R4490" s="3" t="str">
        <f>+VLOOKUP(FACTURACION[[#This Row],[NIT]],TABLACLIENTE,5,FALSE)</f>
        <v>ACACIAS</v>
      </c>
    </row>
    <row r="4491" spans="3:18">
      <c r="C4491" s="29">
        <v>2017</v>
      </c>
      <c r="D4491" s="30" t="s">
        <v>696</v>
      </c>
      <c r="E4491" s="30">
        <f>MONTH(FACTURACION[[#This Row],[MES]]&amp;1)</f>
        <v>7</v>
      </c>
      <c r="F4491" s="223">
        <f>DATE(FACTURACION[[#This Row],[AÑO]],FACTURACION[[#This Row],[Mes numero]],1)</f>
        <v>42917</v>
      </c>
      <c r="G4491" s="161">
        <v>13008</v>
      </c>
      <c r="H4491" s="20">
        <v>800202395</v>
      </c>
      <c r="I4491" s="26" t="str">
        <f>+VLOOKUP(FACTURACION[[#This Row],[NIT]],TABLACLIENTE,2,FALSE)</f>
        <v>EFIGAS GAS NATURAL S.A. E.S.P. (EFIGAS S.A. E.S.P.)</v>
      </c>
      <c r="J4491" s="3" t="s">
        <v>27</v>
      </c>
      <c r="K4491" s="12" t="str">
        <f>+VLOOKUP(FACTURACION[[#This Row],[REFERENCIA]],CODINV,2,FALSE)</f>
        <v>MEDIDOR AL-800 C:1 1/2" MAOP 100 PSIG</v>
      </c>
      <c r="L4491" s="12" t="str">
        <f>IF(VLOOKUP(FACTURACION[[#This Row],[REFERENCIA]],CODINV,3,FALSE)=0,"",VLOOKUP(FACTURACION[[#This Row],[REFERENCIA]],CODINV,3,FALSE))</f>
        <v/>
      </c>
      <c r="M4491" s="12" t="str">
        <f>+VLOOKUP(FACTURACION[[#This Row],[REFERENCIA]],CODINV,4,FALSE)</f>
        <v>MEDIDORES</v>
      </c>
      <c r="N4491" s="12" t="str">
        <f>+VLOOKUP(FACTURACION[[#This Row],[REFERENCIA]],CODINV,5,FALSE)</f>
        <v>HONEYWELL</v>
      </c>
      <c r="O4491" s="3">
        <v>3</v>
      </c>
      <c r="P4491" s="31">
        <v>4650000</v>
      </c>
      <c r="Q4491" s="24">
        <f>+FACTURACION[[#This Row],[CANTIDAD]]*FACTURACION[[#This Row],[VR UNITARIO]]/1000</f>
        <v>13950</v>
      </c>
      <c r="R4491" s="3" t="str">
        <f>+VLOOKUP(FACTURACION[[#This Row],[NIT]],TABLACLIENTE,5,FALSE)</f>
        <v>MANIZALES</v>
      </c>
    </row>
    <row r="4492" spans="3:18">
      <c r="C4492" s="29">
        <v>2017</v>
      </c>
      <c r="D4492" s="30" t="s">
        <v>696</v>
      </c>
      <c r="E4492" s="30">
        <f>MONTH(FACTURACION[[#This Row],[MES]]&amp;1)</f>
        <v>7</v>
      </c>
      <c r="F4492" s="223">
        <f>DATE(FACTURACION[[#This Row],[AÑO]],FACTURACION[[#This Row],[Mes numero]],1)</f>
        <v>42917</v>
      </c>
      <c r="G4492" s="161">
        <v>13005</v>
      </c>
      <c r="H4492" s="20">
        <v>800202395</v>
      </c>
      <c r="I4492" s="26" t="str">
        <f>+VLOOKUP(FACTURACION[[#This Row],[NIT]],TABLACLIENTE,2,FALSE)</f>
        <v>EFIGAS GAS NATURAL S.A. E.S.P. (EFIGAS S.A. E.S.P.)</v>
      </c>
      <c r="J4492" s="3" t="s">
        <v>262</v>
      </c>
      <c r="K4492" s="12" t="str">
        <f>+VLOOKUP(FACTURACION[[#This Row],[REFERENCIA]],CODINV,2,FALSE)</f>
        <v>MEDIDOR AL-425 C:1 1/4" MAOP 25 PSIG</v>
      </c>
      <c r="L4492" s="12" t="str">
        <f>IF(VLOOKUP(FACTURACION[[#This Row],[REFERENCIA]],CODINV,3,FALSE)=0,"",VLOOKUP(FACTURACION[[#This Row],[REFERENCIA]],CODINV,3,FALSE))</f>
        <v/>
      </c>
      <c r="M4492" s="12" t="str">
        <f>+VLOOKUP(FACTURACION[[#This Row],[REFERENCIA]],CODINV,4,FALSE)</f>
        <v>MEDIDORES</v>
      </c>
      <c r="N4492" s="12" t="str">
        <f>+VLOOKUP(FACTURACION[[#This Row],[REFERENCIA]],CODINV,5,FALSE)</f>
        <v>HONEYWELL</v>
      </c>
      <c r="O4492" s="3">
        <v>1</v>
      </c>
      <c r="P4492" s="31">
        <v>664951</v>
      </c>
      <c r="Q4492" s="24">
        <f>+FACTURACION[[#This Row],[CANTIDAD]]*FACTURACION[[#This Row],[VR UNITARIO]]/1000</f>
        <v>664.95100000000002</v>
      </c>
      <c r="R4492" s="3" t="str">
        <f>+VLOOKUP(FACTURACION[[#This Row],[NIT]],TABLACLIENTE,5,FALSE)</f>
        <v>MANIZALES</v>
      </c>
    </row>
    <row r="4493" spans="3:18">
      <c r="C4493" s="29">
        <v>2017</v>
      </c>
      <c r="D4493" s="30" t="s">
        <v>696</v>
      </c>
      <c r="E4493" s="30">
        <f>MONTH(FACTURACION[[#This Row],[MES]]&amp;1)</f>
        <v>7</v>
      </c>
      <c r="F4493" s="223">
        <f>DATE(FACTURACION[[#This Row],[AÑO]],FACTURACION[[#This Row],[Mes numero]],1)</f>
        <v>42917</v>
      </c>
      <c r="G4493" s="161">
        <v>12998</v>
      </c>
      <c r="H4493" s="20">
        <v>900520280</v>
      </c>
      <c r="I4493" s="26" t="str">
        <f>+VLOOKUP(FACTURACION[[#This Row],[NIT]],TABLACLIENTE,2,FALSE)</f>
        <v>ENERGY SOLUTION SERVICES SAS</v>
      </c>
      <c r="J4493" s="3" t="s">
        <v>262</v>
      </c>
      <c r="K4493" s="12" t="str">
        <f>+VLOOKUP(FACTURACION[[#This Row],[REFERENCIA]],CODINV,2,FALSE)</f>
        <v>MEDIDOR AL-425 C:1 1/4" MAOP 25 PSIG</v>
      </c>
      <c r="L4493" s="12" t="str">
        <f>IF(VLOOKUP(FACTURACION[[#This Row],[REFERENCIA]],CODINV,3,FALSE)=0,"",VLOOKUP(FACTURACION[[#This Row],[REFERENCIA]],CODINV,3,FALSE))</f>
        <v/>
      </c>
      <c r="M4493" s="12" t="str">
        <f>+VLOOKUP(FACTURACION[[#This Row],[REFERENCIA]],CODINV,4,FALSE)</f>
        <v>MEDIDORES</v>
      </c>
      <c r="N4493" s="12" t="str">
        <f>+VLOOKUP(FACTURACION[[#This Row],[REFERENCIA]],CODINV,5,FALSE)</f>
        <v>HONEYWELL</v>
      </c>
      <c r="O4493" s="3">
        <v>1</v>
      </c>
      <c r="P4493" s="31">
        <v>760000</v>
      </c>
      <c r="Q4493" s="24">
        <f>+FACTURACION[[#This Row],[CANTIDAD]]*FACTURACION[[#This Row],[VR UNITARIO]]/1000</f>
        <v>760</v>
      </c>
      <c r="R4493" s="3" t="str">
        <f>+VLOOKUP(FACTURACION[[#This Row],[NIT]],TABLACLIENTE,5,FALSE)</f>
        <v>BOGOTÁ D.C.</v>
      </c>
    </row>
    <row r="4494" spans="3:18">
      <c r="C4494" s="29">
        <v>2017</v>
      </c>
      <c r="D4494" s="30" t="s">
        <v>696</v>
      </c>
      <c r="E4494" s="30">
        <f>MONTH(FACTURACION[[#This Row],[MES]]&amp;1)</f>
        <v>7</v>
      </c>
      <c r="F4494" s="223">
        <f>DATE(FACTURACION[[#This Row],[AÑO]],FACTURACION[[#This Row],[Mes numero]],1)</f>
        <v>42917</v>
      </c>
      <c r="G4494" s="161">
        <v>12988</v>
      </c>
      <c r="H4494" s="20">
        <v>800021272</v>
      </c>
      <c r="I4494" s="26" t="str">
        <f>+VLOOKUP(FACTURACION[[#This Row],[NIT]],TABLACLIENTE,2,FALSE)</f>
        <v>GASES DEL LLANO S.A. E.S.P (LLANOGAS S.A. E.S.P.)</v>
      </c>
      <c r="J4494" s="3" t="s">
        <v>262</v>
      </c>
      <c r="K4494" s="12" t="str">
        <f>+VLOOKUP(FACTURACION[[#This Row],[REFERENCIA]],CODINV,2,FALSE)</f>
        <v>MEDIDOR AL-425 C:1 1/4" MAOP 25 PSIG</v>
      </c>
      <c r="L4494" s="12" t="str">
        <f>IF(VLOOKUP(FACTURACION[[#This Row],[REFERENCIA]],CODINV,3,FALSE)=0,"",VLOOKUP(FACTURACION[[#This Row],[REFERENCIA]],CODINV,3,FALSE))</f>
        <v/>
      </c>
      <c r="M4494" s="12" t="str">
        <f>+VLOOKUP(FACTURACION[[#This Row],[REFERENCIA]],CODINV,4,FALSE)</f>
        <v>MEDIDORES</v>
      </c>
      <c r="N4494" s="12" t="str">
        <f>+VLOOKUP(FACTURACION[[#This Row],[REFERENCIA]],CODINV,5,FALSE)</f>
        <v>HONEYWELL</v>
      </c>
      <c r="O4494" s="3">
        <v>4</v>
      </c>
      <c r="P4494" s="31">
        <v>761095</v>
      </c>
      <c r="Q4494" s="24">
        <f>+FACTURACION[[#This Row],[CANTIDAD]]*FACTURACION[[#This Row],[VR UNITARIO]]/1000</f>
        <v>3044.38</v>
      </c>
      <c r="R4494" s="3" t="str">
        <f>+VLOOKUP(FACTURACION[[#This Row],[NIT]],TABLACLIENTE,5,FALSE)</f>
        <v>VILLAVICENCIO</v>
      </c>
    </row>
    <row r="4495" spans="3:18">
      <c r="C4495" s="29">
        <v>2017</v>
      </c>
      <c r="D4495" s="30" t="s">
        <v>696</v>
      </c>
      <c r="E4495" s="30">
        <f>MONTH(FACTURACION[[#This Row],[MES]]&amp;1)</f>
        <v>7</v>
      </c>
      <c r="F4495" s="223">
        <f>DATE(FACTURACION[[#This Row],[AÑO]],FACTURACION[[#This Row],[Mes numero]],1)</f>
        <v>42917</v>
      </c>
      <c r="G4495" s="161">
        <v>13015</v>
      </c>
      <c r="H4495" s="20">
        <v>804011800</v>
      </c>
      <c r="I4495" s="26" t="str">
        <f>+VLOOKUP(FACTURACION[[#This Row],[NIT]],TABLACLIENTE,2,FALSE)</f>
        <v>INGENIERIA Y SERVICIOS S.A E.S.P.</v>
      </c>
      <c r="J4495" s="3" t="s">
        <v>262</v>
      </c>
      <c r="K4495" s="12" t="str">
        <f>+VLOOKUP(FACTURACION[[#This Row],[REFERENCIA]],CODINV,2,FALSE)</f>
        <v>MEDIDOR AL-425 C:1 1/4" MAOP 25 PSIG</v>
      </c>
      <c r="L4495" s="12" t="str">
        <f>IF(VLOOKUP(FACTURACION[[#This Row],[REFERENCIA]],CODINV,3,FALSE)=0,"",VLOOKUP(FACTURACION[[#This Row],[REFERENCIA]],CODINV,3,FALSE))</f>
        <v/>
      </c>
      <c r="M4495" s="12" t="str">
        <f>+VLOOKUP(FACTURACION[[#This Row],[REFERENCIA]],CODINV,4,FALSE)</f>
        <v>MEDIDORES</v>
      </c>
      <c r="N4495" s="12" t="str">
        <f>+VLOOKUP(FACTURACION[[#This Row],[REFERENCIA]],CODINV,5,FALSE)</f>
        <v>HONEYWELL</v>
      </c>
      <c r="O4495" s="3">
        <v>2</v>
      </c>
      <c r="P4495" s="31">
        <v>760000</v>
      </c>
      <c r="Q4495" s="24">
        <f>+FACTURACION[[#This Row],[CANTIDAD]]*FACTURACION[[#This Row],[VR UNITARIO]]/1000</f>
        <v>1520</v>
      </c>
      <c r="R4495" s="3" t="str">
        <f>+VLOOKUP(FACTURACION[[#This Row],[NIT]],TABLACLIENTE,5,FALSE)</f>
        <v>BOGOTÁ D.C.</v>
      </c>
    </row>
    <row r="4496" spans="3:18">
      <c r="C4496" s="29">
        <v>2017</v>
      </c>
      <c r="D4496" s="30" t="s">
        <v>696</v>
      </c>
      <c r="E4496" s="30">
        <f>MONTH(FACTURACION[[#This Row],[MES]]&amp;1)</f>
        <v>7</v>
      </c>
      <c r="F4496" s="223">
        <f>DATE(FACTURACION[[#This Row],[AÑO]],FACTURACION[[#This Row],[Mes numero]],1)</f>
        <v>42917</v>
      </c>
      <c r="G4496" s="161">
        <v>13044</v>
      </c>
      <c r="H4496" s="20">
        <v>822001073</v>
      </c>
      <c r="I4496" s="26" t="str">
        <f>+VLOOKUP(FACTURACION[[#This Row],[NIT]],TABLACLIENTE,2,FALSE)</f>
        <v>MADIGAS INGENIEROS S.A. E.S.P.</v>
      </c>
      <c r="J4496" s="3" t="s">
        <v>262</v>
      </c>
      <c r="K4496" s="12" t="str">
        <f>+VLOOKUP(FACTURACION[[#This Row],[REFERENCIA]],CODINV,2,FALSE)</f>
        <v>MEDIDOR AL-425 C:1 1/4" MAOP 25 PSIG</v>
      </c>
      <c r="L4496" s="12" t="str">
        <f>IF(VLOOKUP(FACTURACION[[#This Row],[REFERENCIA]],CODINV,3,FALSE)=0,"",VLOOKUP(FACTURACION[[#This Row],[REFERENCIA]],CODINV,3,FALSE))</f>
        <v/>
      </c>
      <c r="M4496" s="12" t="str">
        <f>+VLOOKUP(FACTURACION[[#This Row],[REFERENCIA]],CODINV,4,FALSE)</f>
        <v>MEDIDORES</v>
      </c>
      <c r="N4496" s="12" t="str">
        <f>+VLOOKUP(FACTURACION[[#This Row],[REFERENCIA]],CODINV,5,FALSE)</f>
        <v>HONEYWELL</v>
      </c>
      <c r="O4496" s="3">
        <v>5</v>
      </c>
      <c r="P4496" s="31">
        <v>730000</v>
      </c>
      <c r="Q4496" s="24">
        <f>+FACTURACION[[#This Row],[CANTIDAD]]*FACTURACION[[#This Row],[VR UNITARIO]]/1000</f>
        <v>3650</v>
      </c>
      <c r="R4496" s="3" t="str">
        <f>+VLOOKUP(FACTURACION[[#This Row],[NIT]],TABLACLIENTE,5,FALSE)</f>
        <v>ACACIAS</v>
      </c>
    </row>
    <row r="4497" spans="3:18">
      <c r="C4497" s="29">
        <v>2017</v>
      </c>
      <c r="D4497" s="30" t="s">
        <v>696</v>
      </c>
      <c r="E4497" s="30">
        <f>MONTH(FACTURACION[[#This Row],[MES]]&amp;1)</f>
        <v>7</v>
      </c>
      <c r="F4497" s="223">
        <f>DATE(FACTURACION[[#This Row],[AÑO]],FACTURACION[[#This Row],[Mes numero]],1)</f>
        <v>42917</v>
      </c>
      <c r="G4497" s="161">
        <v>13045</v>
      </c>
      <c r="H4497" s="20">
        <v>822001073</v>
      </c>
      <c r="I4497" s="26" t="str">
        <f>+VLOOKUP(FACTURACION[[#This Row],[NIT]],TABLACLIENTE,2,FALSE)</f>
        <v>MADIGAS INGENIEROS S.A. E.S.P.</v>
      </c>
      <c r="J4497" s="3" t="s">
        <v>262</v>
      </c>
      <c r="K4497" s="12" t="str">
        <f>+VLOOKUP(FACTURACION[[#This Row],[REFERENCIA]],CODINV,2,FALSE)</f>
        <v>MEDIDOR AL-425 C:1 1/4" MAOP 25 PSIG</v>
      </c>
      <c r="L4497" s="12" t="str">
        <f>IF(VLOOKUP(FACTURACION[[#This Row],[REFERENCIA]],CODINV,3,FALSE)=0,"",VLOOKUP(FACTURACION[[#This Row],[REFERENCIA]],CODINV,3,FALSE))</f>
        <v/>
      </c>
      <c r="M4497" s="12" t="str">
        <f>+VLOOKUP(FACTURACION[[#This Row],[REFERENCIA]],CODINV,4,FALSE)</f>
        <v>MEDIDORES</v>
      </c>
      <c r="N4497" s="12" t="str">
        <f>+VLOOKUP(FACTURACION[[#This Row],[REFERENCIA]],CODINV,5,FALSE)</f>
        <v>HONEYWELL</v>
      </c>
      <c r="O4497" s="3">
        <v>1</v>
      </c>
      <c r="P4497" s="31">
        <v>730000</v>
      </c>
      <c r="Q4497" s="24">
        <f>+FACTURACION[[#This Row],[CANTIDAD]]*FACTURACION[[#This Row],[VR UNITARIO]]/1000</f>
        <v>730</v>
      </c>
      <c r="R4497" s="3" t="str">
        <f>+VLOOKUP(FACTURACION[[#This Row],[NIT]],TABLACLIENTE,5,FALSE)</f>
        <v>ACACIAS</v>
      </c>
    </row>
    <row r="4498" spans="3:18">
      <c r="C4498" s="29">
        <v>2017</v>
      </c>
      <c r="D4498" s="30" t="s">
        <v>696</v>
      </c>
      <c r="E4498" s="30">
        <f>MONTH(FACTURACION[[#This Row],[MES]]&amp;1)</f>
        <v>7</v>
      </c>
      <c r="F4498" s="223">
        <f>DATE(FACTURACION[[#This Row],[AÑO]],FACTURACION[[#This Row],[Mes numero]],1)</f>
        <v>42917</v>
      </c>
      <c r="G4498" s="161">
        <v>13021</v>
      </c>
      <c r="H4498" s="20">
        <v>860033633</v>
      </c>
      <c r="I4498" s="26" t="str">
        <f>+VLOOKUP(FACTURACION[[#This Row],[NIT]],TABLACLIENTE,2,FALSE)</f>
        <v>RAYOGAS S.A. E.S.P.</v>
      </c>
      <c r="J4498" s="3" t="s">
        <v>977</v>
      </c>
      <c r="K4498" s="12" t="str">
        <f>+VLOOKUP(FACTURACION[[#This Row],[REFERENCIA]],CODINV,2,FALSE)</f>
        <v>REG. 1813C C: 3/4" R: 6-15" O: 3/16</v>
      </c>
      <c r="L4498" s="12" t="str">
        <f>IF(VLOOKUP(FACTURACION[[#This Row],[REFERENCIA]],CODINV,3,FALSE)=0,"",VLOOKUP(FACTURACION[[#This Row],[REFERENCIA]],CODINV,3,FALSE))</f>
        <v/>
      </c>
      <c r="M4498" s="12" t="str">
        <f>+VLOOKUP(FACTURACION[[#This Row],[REFERENCIA]],CODINV,4,FALSE)</f>
        <v>REGULADORES</v>
      </c>
      <c r="N4498" s="12" t="str">
        <f>+VLOOKUP(FACTURACION[[#This Row],[REFERENCIA]],CODINV,5,FALSE)</f>
        <v>HONEYWELL</v>
      </c>
      <c r="O4498" s="3">
        <v>1</v>
      </c>
      <c r="P4498" s="31">
        <v>158000</v>
      </c>
      <c r="Q4498" s="24">
        <f>+FACTURACION[[#This Row],[CANTIDAD]]*FACTURACION[[#This Row],[VR UNITARIO]]/1000</f>
        <v>158</v>
      </c>
      <c r="R4498" s="3" t="str">
        <f>+VLOOKUP(FACTURACION[[#This Row],[NIT]],TABLACLIENTE,5,FALSE)</f>
        <v>BOGOTÁ D.C.</v>
      </c>
    </row>
    <row r="4499" spans="3:18">
      <c r="C4499" s="29">
        <v>2017</v>
      </c>
      <c r="D4499" s="30" t="s">
        <v>696</v>
      </c>
      <c r="E4499" s="30">
        <f>MONTH(FACTURACION[[#This Row],[MES]]&amp;1)</f>
        <v>7</v>
      </c>
      <c r="F4499" s="223">
        <f>DATE(FACTURACION[[#This Row],[AÑO]],FACTURACION[[#This Row],[Mes numero]],1)</f>
        <v>42917</v>
      </c>
      <c r="G4499" s="161">
        <v>12961</v>
      </c>
      <c r="H4499" s="20">
        <v>830137252</v>
      </c>
      <c r="I4499" s="26" t="str">
        <f>+VLOOKUP(FACTURACION[[#This Row],[NIT]],TABLACLIENTE,2,FALSE)</f>
        <v>SAGENCO SAS</v>
      </c>
      <c r="J4499" s="3" t="s">
        <v>977</v>
      </c>
      <c r="K4499" s="12" t="str">
        <f>+VLOOKUP(FACTURACION[[#This Row],[REFERENCIA]],CODINV,2,FALSE)</f>
        <v>REG. 1813C C: 3/4" R: 6-15" O: 3/16</v>
      </c>
      <c r="L4499" s="12" t="str">
        <f>IF(VLOOKUP(FACTURACION[[#This Row],[REFERENCIA]],CODINV,3,FALSE)=0,"",VLOOKUP(FACTURACION[[#This Row],[REFERENCIA]],CODINV,3,FALSE))</f>
        <v/>
      </c>
      <c r="M4499" s="12" t="str">
        <f>+VLOOKUP(FACTURACION[[#This Row],[REFERENCIA]],CODINV,4,FALSE)</f>
        <v>REGULADORES</v>
      </c>
      <c r="N4499" s="12" t="str">
        <f>+VLOOKUP(FACTURACION[[#This Row],[REFERENCIA]],CODINV,5,FALSE)</f>
        <v>HONEYWELL</v>
      </c>
      <c r="O4499" s="3">
        <v>1</v>
      </c>
      <c r="P4499" s="31">
        <v>175000</v>
      </c>
      <c r="Q4499" s="24">
        <f>+FACTURACION[[#This Row],[CANTIDAD]]*FACTURACION[[#This Row],[VR UNITARIO]]/1000</f>
        <v>175</v>
      </c>
      <c r="R4499" s="3" t="str">
        <f>+VLOOKUP(FACTURACION[[#This Row],[NIT]],TABLACLIENTE,5,FALSE)</f>
        <v>BOGOTÁ D.C.</v>
      </c>
    </row>
    <row r="4500" spans="3:18">
      <c r="C4500" s="29">
        <v>2017</v>
      </c>
      <c r="D4500" s="30" t="s">
        <v>696</v>
      </c>
      <c r="E4500" s="30">
        <f>MONTH(FACTURACION[[#This Row],[MES]]&amp;1)</f>
        <v>7</v>
      </c>
      <c r="F4500" s="223">
        <f>DATE(FACTURACION[[#This Row],[AÑO]],FACTURACION[[#This Row],[Mes numero]],1)</f>
        <v>42917</v>
      </c>
      <c r="G4500" s="161">
        <v>12979</v>
      </c>
      <c r="H4500" s="25">
        <v>891101577</v>
      </c>
      <c r="I4500" s="3" t="str">
        <f>+VLOOKUP(FACTURACION[[#This Row],[NIT]],TABLACLIENTE,2,FALSE)</f>
        <v>ALCANOS DE COLOMBIA S.A. E.S.P</v>
      </c>
      <c r="J4500" s="3" t="s">
        <v>198</v>
      </c>
      <c r="K4500" s="12" t="str">
        <f>+VLOOKUP(FACTURACION[[#This Row],[REFERENCIA]],CODINV,2,FALSE)</f>
        <v>REG. 1813C-HC C. 1 1/4" R: 6-15" O: 1/2</v>
      </c>
      <c r="L4500" s="12" t="str">
        <f>IF(VLOOKUP(FACTURACION[[#This Row],[REFERENCIA]],CODINV,3,FALSE)=0,"",VLOOKUP(FACTURACION[[#This Row],[REFERENCIA]],CODINV,3,FALSE))</f>
        <v/>
      </c>
      <c r="M4500" s="12" t="str">
        <f>+VLOOKUP(FACTURACION[[#This Row],[REFERENCIA]],CODINV,4,FALSE)</f>
        <v>REGULADORES</v>
      </c>
      <c r="N4500" s="12" t="str">
        <f>+VLOOKUP(FACTURACION[[#This Row],[REFERENCIA]],CODINV,5,FALSE)</f>
        <v>HONEYWELL</v>
      </c>
      <c r="O4500" s="3">
        <v>30</v>
      </c>
      <c r="P4500" s="31">
        <v>170000</v>
      </c>
      <c r="Q4500" s="24">
        <f>+FACTURACION[[#This Row],[CANTIDAD]]*FACTURACION[[#This Row],[VR UNITARIO]]/1000</f>
        <v>5100</v>
      </c>
      <c r="R4500" s="3" t="str">
        <f>+VLOOKUP(FACTURACION[[#This Row],[NIT]],TABLACLIENTE,5,FALSE)</f>
        <v>NEIVA</v>
      </c>
    </row>
    <row r="4501" spans="3:18">
      <c r="C4501" s="29">
        <v>2017</v>
      </c>
      <c r="D4501" s="30" t="s">
        <v>696</v>
      </c>
      <c r="E4501" s="30">
        <f>MONTH(FACTURACION[[#This Row],[MES]]&amp;1)</f>
        <v>7</v>
      </c>
      <c r="F4501" s="223">
        <f>DATE(FACTURACION[[#This Row],[AÑO]],FACTURACION[[#This Row],[Mes numero]],1)</f>
        <v>42917</v>
      </c>
      <c r="G4501" s="161">
        <v>12980</v>
      </c>
      <c r="H4501" s="25">
        <v>891101577</v>
      </c>
      <c r="I4501" s="3" t="str">
        <f>+VLOOKUP(FACTURACION[[#This Row],[NIT]],TABLACLIENTE,2,FALSE)</f>
        <v>ALCANOS DE COLOMBIA S.A. E.S.P</v>
      </c>
      <c r="J4501" s="3" t="s">
        <v>198</v>
      </c>
      <c r="K4501" s="12" t="str">
        <f>+VLOOKUP(FACTURACION[[#This Row],[REFERENCIA]],CODINV,2,FALSE)</f>
        <v>REG. 1813C-HC C. 1 1/4" R: 6-15" O: 1/2</v>
      </c>
      <c r="L4501" s="12" t="str">
        <f>IF(VLOOKUP(FACTURACION[[#This Row],[REFERENCIA]],CODINV,3,FALSE)=0,"",VLOOKUP(FACTURACION[[#This Row],[REFERENCIA]],CODINV,3,FALSE))</f>
        <v/>
      </c>
      <c r="M4501" s="12" t="str">
        <f>+VLOOKUP(FACTURACION[[#This Row],[REFERENCIA]],CODINV,4,FALSE)</f>
        <v>REGULADORES</v>
      </c>
      <c r="N4501" s="12" t="str">
        <f>+VLOOKUP(FACTURACION[[#This Row],[REFERENCIA]],CODINV,5,FALSE)</f>
        <v>HONEYWELL</v>
      </c>
      <c r="O4501" s="3">
        <v>20</v>
      </c>
      <c r="P4501" s="31">
        <v>170000</v>
      </c>
      <c r="Q4501" s="24">
        <f>+FACTURACION[[#This Row],[CANTIDAD]]*FACTURACION[[#This Row],[VR UNITARIO]]/1000</f>
        <v>3400</v>
      </c>
      <c r="R4501" s="3" t="str">
        <f>+VLOOKUP(FACTURACION[[#This Row],[NIT]],TABLACLIENTE,5,FALSE)</f>
        <v>NEIVA</v>
      </c>
    </row>
    <row r="4502" spans="3:18">
      <c r="C4502" s="29">
        <v>2017</v>
      </c>
      <c r="D4502" s="30" t="s">
        <v>696</v>
      </c>
      <c r="E4502" s="30">
        <f>MONTH(FACTURACION[[#This Row],[MES]]&amp;1)</f>
        <v>7</v>
      </c>
      <c r="F4502" s="223">
        <f>DATE(FACTURACION[[#This Row],[AÑO]],FACTURACION[[#This Row],[Mes numero]],1)</f>
        <v>42917</v>
      </c>
      <c r="G4502" s="161">
        <v>12999</v>
      </c>
      <c r="H4502" s="20">
        <v>800074033</v>
      </c>
      <c r="I4502" s="26" t="str">
        <f>+VLOOKUP(FACTURACION[[#This Row],[NIT]],TABLACLIENTE,2,FALSE)</f>
        <v>COMPAÑIAS ASOCIADAS DE GAS S.A. E.S.P (ASOGAS SA ESP)</v>
      </c>
      <c r="J4502" s="3" t="s">
        <v>198</v>
      </c>
      <c r="K4502" s="12" t="str">
        <f>+VLOOKUP(FACTURACION[[#This Row],[REFERENCIA]],CODINV,2,FALSE)</f>
        <v>REG. 1813C-HC C. 1 1/4" R: 6-15" O: 1/2</v>
      </c>
      <c r="L4502" s="12" t="str">
        <f>IF(VLOOKUP(FACTURACION[[#This Row],[REFERENCIA]],CODINV,3,FALSE)=0,"",VLOOKUP(FACTURACION[[#This Row],[REFERENCIA]],CODINV,3,FALSE))</f>
        <v/>
      </c>
      <c r="M4502" s="12" t="str">
        <f>+VLOOKUP(FACTURACION[[#This Row],[REFERENCIA]],CODINV,4,FALSE)</f>
        <v>REGULADORES</v>
      </c>
      <c r="N4502" s="12" t="str">
        <f>+VLOOKUP(FACTURACION[[#This Row],[REFERENCIA]],CODINV,5,FALSE)</f>
        <v>HONEYWELL</v>
      </c>
      <c r="O4502" s="3">
        <v>1</v>
      </c>
      <c r="P4502" s="31">
        <v>175000</v>
      </c>
      <c r="Q4502" s="24">
        <f>+FACTURACION[[#This Row],[CANTIDAD]]*FACTURACION[[#This Row],[VR UNITARIO]]/1000</f>
        <v>175</v>
      </c>
      <c r="R4502" s="3" t="str">
        <f>+VLOOKUP(FACTURACION[[#This Row],[NIT]],TABLACLIENTE,5,FALSE)</f>
        <v>MOSQUERA</v>
      </c>
    </row>
    <row r="4503" spans="3:18">
      <c r="C4503" s="29">
        <v>2017</v>
      </c>
      <c r="D4503" s="30" t="s">
        <v>696</v>
      </c>
      <c r="E4503" s="30">
        <f>MONTH(FACTURACION[[#This Row],[MES]]&amp;1)</f>
        <v>7</v>
      </c>
      <c r="F4503" s="223">
        <f>DATE(FACTURACION[[#This Row],[AÑO]],FACTURACION[[#This Row],[Mes numero]],1)</f>
        <v>42917</v>
      </c>
      <c r="G4503" s="161">
        <v>13006</v>
      </c>
      <c r="H4503" s="20">
        <v>800202395</v>
      </c>
      <c r="I4503" s="26" t="str">
        <f>+VLOOKUP(FACTURACION[[#This Row],[NIT]],TABLACLIENTE,2,FALSE)</f>
        <v>EFIGAS GAS NATURAL S.A. E.S.P. (EFIGAS S.A. E.S.P.)</v>
      </c>
      <c r="J4503" s="3" t="s">
        <v>198</v>
      </c>
      <c r="K4503" s="12" t="str">
        <f>+VLOOKUP(FACTURACION[[#This Row],[REFERENCIA]],CODINV,2,FALSE)</f>
        <v>REG. 1813C-HC C. 1 1/4" R: 6-15" O: 1/2</v>
      </c>
      <c r="L4503" s="12" t="str">
        <f>IF(VLOOKUP(FACTURACION[[#This Row],[REFERENCIA]],CODINV,3,FALSE)=0,"",VLOOKUP(FACTURACION[[#This Row],[REFERENCIA]],CODINV,3,FALSE))</f>
        <v/>
      </c>
      <c r="M4503" s="12" t="str">
        <f>+VLOOKUP(FACTURACION[[#This Row],[REFERENCIA]],CODINV,4,FALSE)</f>
        <v>REGULADORES</v>
      </c>
      <c r="N4503" s="12" t="str">
        <f>+VLOOKUP(FACTURACION[[#This Row],[REFERENCIA]],CODINV,5,FALSE)</f>
        <v>HONEYWELL</v>
      </c>
      <c r="O4503" s="3">
        <v>5</v>
      </c>
      <c r="P4503" s="31">
        <v>175000</v>
      </c>
      <c r="Q4503" s="24">
        <f>+FACTURACION[[#This Row],[CANTIDAD]]*FACTURACION[[#This Row],[VR UNITARIO]]/1000</f>
        <v>875</v>
      </c>
      <c r="R4503" s="3" t="str">
        <f>+VLOOKUP(FACTURACION[[#This Row],[NIT]],TABLACLIENTE,5,FALSE)</f>
        <v>MANIZALES</v>
      </c>
    </row>
    <row r="4504" spans="3:18">
      <c r="C4504" s="29">
        <v>2017</v>
      </c>
      <c r="D4504" s="30" t="s">
        <v>696</v>
      </c>
      <c r="E4504" s="30">
        <f>MONTH(FACTURACION[[#This Row],[MES]]&amp;1)</f>
        <v>7</v>
      </c>
      <c r="F4504" s="223">
        <f>DATE(FACTURACION[[#This Row],[AÑO]],FACTURACION[[#This Row],[Mes numero]],1)</f>
        <v>42917</v>
      </c>
      <c r="G4504" s="161">
        <v>12987</v>
      </c>
      <c r="H4504" s="20">
        <v>890101691</v>
      </c>
      <c r="I4504" s="26" t="str">
        <f>+VLOOKUP(FACTURACION[[#This Row],[NIT]],TABLACLIENTE,2,FALSE)</f>
        <v>GASES DEL CARIBE S.A.E.S.P. (GASCARIBE S.A E.S.P.)</v>
      </c>
      <c r="J4504" s="3" t="s">
        <v>198</v>
      </c>
      <c r="K4504" s="12" t="str">
        <f>+VLOOKUP(FACTURACION[[#This Row],[REFERENCIA]],CODINV,2,FALSE)</f>
        <v>REG. 1813C-HC C. 1 1/4" R: 6-15" O: 1/2</v>
      </c>
      <c r="L4504" s="12" t="str">
        <f>IF(VLOOKUP(FACTURACION[[#This Row],[REFERENCIA]],CODINV,3,FALSE)=0,"",VLOOKUP(FACTURACION[[#This Row],[REFERENCIA]],CODINV,3,FALSE))</f>
        <v/>
      </c>
      <c r="M4504" s="12" t="str">
        <f>+VLOOKUP(FACTURACION[[#This Row],[REFERENCIA]],CODINV,4,FALSE)</f>
        <v>REGULADORES</v>
      </c>
      <c r="N4504" s="12" t="str">
        <f>+VLOOKUP(FACTURACION[[#This Row],[REFERENCIA]],CODINV,5,FALSE)</f>
        <v>HONEYWELL</v>
      </c>
      <c r="O4504" s="3">
        <v>80</v>
      </c>
      <c r="P4504" s="31">
        <v>147309</v>
      </c>
      <c r="Q4504" s="24">
        <f>+FACTURACION[[#This Row],[CANTIDAD]]*FACTURACION[[#This Row],[VR UNITARIO]]/1000</f>
        <v>11784.72</v>
      </c>
      <c r="R4504" s="3" t="str">
        <f>+VLOOKUP(FACTURACION[[#This Row],[NIT]],TABLACLIENTE,5,FALSE)</f>
        <v>BARRANQUILLA</v>
      </c>
    </row>
    <row r="4505" spans="3:18">
      <c r="C4505" s="29">
        <v>2017</v>
      </c>
      <c r="D4505" s="30" t="s">
        <v>696</v>
      </c>
      <c r="E4505" s="30">
        <f>MONTH(FACTURACION[[#This Row],[MES]]&amp;1)</f>
        <v>7</v>
      </c>
      <c r="F4505" s="223">
        <f>DATE(FACTURACION[[#This Row],[AÑO]],FACTURACION[[#This Row],[Mes numero]],1)</f>
        <v>42917</v>
      </c>
      <c r="G4505" s="161">
        <v>13029</v>
      </c>
      <c r="H4505" s="20">
        <v>900836293</v>
      </c>
      <c r="I4505" s="26" t="str">
        <f>+VLOOKUP(FACTURACION[[#This Row],[NIT]],TABLACLIENTE,2,FALSE)</f>
        <v>PROSOLGAS SAS</v>
      </c>
      <c r="J4505" s="3" t="s">
        <v>198</v>
      </c>
      <c r="K4505" s="12" t="str">
        <f>+VLOOKUP(FACTURACION[[#This Row],[REFERENCIA]],CODINV,2,FALSE)</f>
        <v>REG. 1813C-HC C. 1 1/4" R: 6-15" O: 1/2</v>
      </c>
      <c r="L4505" s="12" t="str">
        <f>IF(VLOOKUP(FACTURACION[[#This Row],[REFERENCIA]],CODINV,3,FALSE)=0,"",VLOOKUP(FACTURACION[[#This Row],[REFERENCIA]],CODINV,3,FALSE))</f>
        <v/>
      </c>
      <c r="M4505" s="12" t="str">
        <f>+VLOOKUP(FACTURACION[[#This Row],[REFERENCIA]],CODINV,4,FALSE)</f>
        <v>REGULADORES</v>
      </c>
      <c r="N4505" s="12" t="str">
        <f>+VLOOKUP(FACTURACION[[#This Row],[REFERENCIA]],CODINV,5,FALSE)</f>
        <v>HONEYWELL</v>
      </c>
      <c r="O4505" s="3">
        <v>1</v>
      </c>
      <c r="P4505" s="31">
        <v>180000</v>
      </c>
      <c r="Q4505" s="24">
        <f>+FACTURACION[[#This Row],[CANTIDAD]]*FACTURACION[[#This Row],[VR UNITARIO]]/1000</f>
        <v>180</v>
      </c>
      <c r="R4505" s="3" t="str">
        <f>+VLOOKUP(FACTURACION[[#This Row],[NIT]],TABLACLIENTE,5,FALSE)</f>
        <v>BOGOTÁ D.C.</v>
      </c>
    </row>
    <row r="4506" spans="3:18">
      <c r="C4506" s="29">
        <v>2017</v>
      </c>
      <c r="D4506" s="30" t="s">
        <v>696</v>
      </c>
      <c r="E4506" s="30">
        <f>MONTH(FACTURACION[[#This Row],[MES]]&amp;1)</f>
        <v>7</v>
      </c>
      <c r="F4506" s="223">
        <f>DATE(FACTURACION[[#This Row],[AÑO]],FACTURACION[[#This Row],[Mes numero]],1)</f>
        <v>42917</v>
      </c>
      <c r="G4506" s="161">
        <v>13019</v>
      </c>
      <c r="H4506" s="20">
        <v>860510723</v>
      </c>
      <c r="I4506" s="26" t="str">
        <f>+VLOOKUP(FACTURACION[[#This Row],[NIT]],TABLACLIENTE,2,FALSE)</f>
        <v>SAENA DE COLOMBIA S.A.</v>
      </c>
      <c r="J4506" s="3" t="s">
        <v>198</v>
      </c>
      <c r="K4506" s="12" t="str">
        <f>+VLOOKUP(FACTURACION[[#This Row],[REFERENCIA]],CODINV,2,FALSE)</f>
        <v>REG. 1813C-HC C. 1 1/4" R: 6-15" O: 1/2</v>
      </c>
      <c r="L4506" s="12" t="str">
        <f>IF(VLOOKUP(FACTURACION[[#This Row],[REFERENCIA]],CODINV,3,FALSE)=0,"",VLOOKUP(FACTURACION[[#This Row],[REFERENCIA]],CODINV,3,FALSE))</f>
        <v/>
      </c>
      <c r="M4506" s="12" t="str">
        <f>+VLOOKUP(FACTURACION[[#This Row],[REFERENCIA]],CODINV,4,FALSE)</f>
        <v>REGULADORES</v>
      </c>
      <c r="N4506" s="12" t="str">
        <f>+VLOOKUP(FACTURACION[[#This Row],[REFERENCIA]],CODINV,5,FALSE)</f>
        <v>HONEYWELL</v>
      </c>
      <c r="O4506" s="3">
        <v>4</v>
      </c>
      <c r="P4506" s="31">
        <v>175000</v>
      </c>
      <c r="Q4506" s="24">
        <f>+FACTURACION[[#This Row],[CANTIDAD]]*FACTURACION[[#This Row],[VR UNITARIO]]/1000</f>
        <v>700</v>
      </c>
      <c r="R4506" s="3" t="str">
        <f>+VLOOKUP(FACTURACION[[#This Row],[NIT]],TABLACLIENTE,5,FALSE)</f>
        <v>BOGOTÁ D.C.</v>
      </c>
    </row>
    <row r="4507" spans="3:18">
      <c r="C4507" s="29">
        <v>2017</v>
      </c>
      <c r="D4507" s="30" t="s">
        <v>696</v>
      </c>
      <c r="E4507" s="30">
        <f>MONTH(FACTURACION[[#This Row],[MES]]&amp;1)</f>
        <v>7</v>
      </c>
      <c r="F4507" s="223">
        <f>DATE(FACTURACION[[#This Row],[AÑO]],FACTURACION[[#This Row],[Mes numero]],1)</f>
        <v>42917</v>
      </c>
      <c r="G4507" s="161">
        <v>13006</v>
      </c>
      <c r="H4507" s="20">
        <v>800202395</v>
      </c>
      <c r="I4507" s="26" t="str">
        <f>+VLOOKUP(FACTURACION[[#This Row],[NIT]],TABLACLIENTE,2,FALSE)</f>
        <v>EFIGAS GAS NATURAL S.A. E.S.P. (EFIGAS S.A. E.S.P.)</v>
      </c>
      <c r="J4507" s="3" t="s">
        <v>1038</v>
      </c>
      <c r="K4507" s="12" t="str">
        <f>+VLOOKUP(FACTURACION[[#This Row],[REFERENCIA]],CODINV,2,FALSE)</f>
        <v>REG. 1813C-HC C: 1 1/4 R: 24-48" O: 1/2</v>
      </c>
      <c r="L4507" s="12" t="str">
        <f>IF(VLOOKUP(FACTURACION[[#This Row],[REFERENCIA]],CODINV,3,FALSE)=0,"",VLOOKUP(FACTURACION[[#This Row],[REFERENCIA]],CODINV,3,FALSE))</f>
        <v/>
      </c>
      <c r="M4507" s="12" t="str">
        <f>+VLOOKUP(FACTURACION[[#This Row],[REFERENCIA]],CODINV,4,FALSE)</f>
        <v>REGULADORES</v>
      </c>
      <c r="N4507" s="12" t="str">
        <f>+VLOOKUP(FACTURACION[[#This Row],[REFERENCIA]],CODINV,5,FALSE)</f>
        <v>HONEYWELL</v>
      </c>
      <c r="O4507" s="3">
        <v>5</v>
      </c>
      <c r="P4507" s="31">
        <v>175000</v>
      </c>
      <c r="Q4507" s="24">
        <f>+FACTURACION[[#This Row],[CANTIDAD]]*FACTURACION[[#This Row],[VR UNITARIO]]/1000</f>
        <v>875</v>
      </c>
      <c r="R4507" s="3" t="str">
        <f>+VLOOKUP(FACTURACION[[#This Row],[NIT]],TABLACLIENTE,5,FALSE)</f>
        <v>MANIZALES</v>
      </c>
    </row>
    <row r="4508" spans="3:18">
      <c r="C4508" s="29">
        <v>2017</v>
      </c>
      <c r="D4508" s="30" t="s">
        <v>696</v>
      </c>
      <c r="E4508" s="30">
        <f>MONTH(FACTURACION[[#This Row],[MES]]&amp;1)</f>
        <v>7</v>
      </c>
      <c r="F4508" s="223">
        <f>DATE(FACTURACION[[#This Row],[AÑO]],FACTURACION[[#This Row],[Mes numero]],1)</f>
        <v>42917</v>
      </c>
      <c r="G4508" s="161">
        <v>13028</v>
      </c>
      <c r="H4508" s="20">
        <v>900950504</v>
      </c>
      <c r="I4508" s="26" t="str">
        <f>+VLOOKUP(FACTURACION[[#This Row],[NIT]],TABLACLIENTE,2,FALSE)</f>
        <v>DAMASA DE COLOMBIA S A S</v>
      </c>
      <c r="J4508" s="3" t="s">
        <v>6</v>
      </c>
      <c r="K4508" s="12" t="str">
        <f>+VLOOKUP(FACTURACION[[#This Row],[REFERENCIA]],CODINV,2,FALSE)</f>
        <v>REG.1813C C:3/4" R:6-15" O:1/2</v>
      </c>
      <c r="L4508" s="12" t="str">
        <f>IF(VLOOKUP(FACTURACION[[#This Row],[REFERENCIA]],CODINV,3,FALSE)=0,"",VLOOKUP(FACTURACION[[#This Row],[REFERENCIA]],CODINV,3,FALSE))</f>
        <v/>
      </c>
      <c r="M4508" s="12" t="str">
        <f>+VLOOKUP(FACTURACION[[#This Row],[REFERENCIA]],CODINV,4,FALSE)</f>
        <v>REGULADORES</v>
      </c>
      <c r="N4508" s="12" t="str">
        <f>+VLOOKUP(FACTURACION[[#This Row],[REFERENCIA]],CODINV,5,FALSE)</f>
        <v>HONEYWELL</v>
      </c>
      <c r="O4508" s="3">
        <v>15</v>
      </c>
      <c r="P4508" s="31">
        <v>145000</v>
      </c>
      <c r="Q4508" s="24">
        <f>+FACTURACION[[#This Row],[CANTIDAD]]*FACTURACION[[#This Row],[VR UNITARIO]]/1000</f>
        <v>2175</v>
      </c>
      <c r="R4508" s="3" t="str">
        <f>+VLOOKUP(FACTURACION[[#This Row],[NIT]],TABLACLIENTE,5,FALSE)</f>
        <v>BOGOTÁ D.C.</v>
      </c>
    </row>
    <row r="4509" spans="3:18">
      <c r="C4509" s="29">
        <v>2017</v>
      </c>
      <c r="D4509" s="30" t="s">
        <v>696</v>
      </c>
      <c r="E4509" s="30">
        <f>MONTH(FACTURACION[[#This Row],[MES]]&amp;1)</f>
        <v>7</v>
      </c>
      <c r="F4509" s="223">
        <f>DATE(FACTURACION[[#This Row],[AÑO]],FACTURACION[[#This Row],[Mes numero]],1)</f>
        <v>42917</v>
      </c>
      <c r="G4509" s="161">
        <v>12973</v>
      </c>
      <c r="H4509" s="20">
        <v>890200919</v>
      </c>
      <c r="I4509" s="26" t="str">
        <f>+VLOOKUP(FACTURACION[[#This Row],[NIT]],TABLACLIENTE,2,FALSE)</f>
        <v>GAS DE SANTANDER S.A. E.S.P.</v>
      </c>
      <c r="J4509" s="3" t="s">
        <v>6</v>
      </c>
      <c r="K4509" s="12" t="str">
        <f>+VLOOKUP(FACTURACION[[#This Row],[REFERENCIA]],CODINV,2,FALSE)</f>
        <v>REG.1813C C:3/4" R:6-15" O:1/2</v>
      </c>
      <c r="L4509" s="12" t="str">
        <f>IF(VLOOKUP(FACTURACION[[#This Row],[REFERENCIA]],CODINV,3,FALSE)=0,"",VLOOKUP(FACTURACION[[#This Row],[REFERENCIA]],CODINV,3,FALSE))</f>
        <v/>
      </c>
      <c r="M4509" s="12" t="str">
        <f>+VLOOKUP(FACTURACION[[#This Row],[REFERENCIA]],CODINV,4,FALSE)</f>
        <v>REGULADORES</v>
      </c>
      <c r="N4509" s="12" t="str">
        <f>+VLOOKUP(FACTURACION[[#This Row],[REFERENCIA]],CODINV,5,FALSE)</f>
        <v>HONEYWELL</v>
      </c>
      <c r="O4509" s="3">
        <v>6</v>
      </c>
      <c r="P4509" s="31">
        <v>175000</v>
      </c>
      <c r="Q4509" s="24">
        <f>+FACTURACION[[#This Row],[CANTIDAD]]*FACTURACION[[#This Row],[VR UNITARIO]]/1000</f>
        <v>1050</v>
      </c>
      <c r="R4509" s="3" t="str">
        <f>+VLOOKUP(FACTURACION[[#This Row],[NIT]],TABLACLIENTE,5,FALSE)</f>
        <v>GIRON</v>
      </c>
    </row>
    <row r="4510" spans="3:18">
      <c r="C4510" s="29">
        <v>2017</v>
      </c>
      <c r="D4510" s="30" t="s">
        <v>696</v>
      </c>
      <c r="E4510" s="30">
        <f>MONTH(FACTURACION[[#This Row],[MES]]&amp;1)</f>
        <v>7</v>
      </c>
      <c r="F4510" s="223">
        <f>DATE(FACTURACION[[#This Row],[AÑO]],FACTURACION[[#This Row],[Mes numero]],1)</f>
        <v>42917</v>
      </c>
      <c r="G4510" s="161">
        <v>12991</v>
      </c>
      <c r="H4510" s="20">
        <v>890200919</v>
      </c>
      <c r="I4510" s="26" t="str">
        <f>+VLOOKUP(FACTURACION[[#This Row],[NIT]],TABLACLIENTE,2,FALSE)</f>
        <v>GAS DE SANTANDER S.A. E.S.P.</v>
      </c>
      <c r="J4510" s="3" t="s">
        <v>6</v>
      </c>
      <c r="K4510" s="12" t="str">
        <f>+VLOOKUP(FACTURACION[[#This Row],[REFERENCIA]],CODINV,2,FALSE)</f>
        <v>REG.1813C C:3/4" R:6-15" O:1/2</v>
      </c>
      <c r="L4510" s="12" t="str">
        <f>IF(VLOOKUP(FACTURACION[[#This Row],[REFERENCIA]],CODINV,3,FALSE)=0,"",VLOOKUP(FACTURACION[[#This Row],[REFERENCIA]],CODINV,3,FALSE))</f>
        <v/>
      </c>
      <c r="M4510" s="12" t="str">
        <f>+VLOOKUP(FACTURACION[[#This Row],[REFERENCIA]],CODINV,4,FALSE)</f>
        <v>REGULADORES</v>
      </c>
      <c r="N4510" s="12" t="str">
        <f>+VLOOKUP(FACTURACION[[#This Row],[REFERENCIA]],CODINV,5,FALSE)</f>
        <v>HONEYWELL</v>
      </c>
      <c r="O4510" s="3">
        <v>2</v>
      </c>
      <c r="P4510" s="31">
        <v>175000</v>
      </c>
      <c r="Q4510" s="24">
        <f>+FACTURACION[[#This Row],[CANTIDAD]]*FACTURACION[[#This Row],[VR UNITARIO]]/1000</f>
        <v>350</v>
      </c>
      <c r="R4510" s="3" t="str">
        <f>+VLOOKUP(FACTURACION[[#This Row],[NIT]],TABLACLIENTE,5,FALSE)</f>
        <v>GIRON</v>
      </c>
    </row>
    <row r="4511" spans="3:18">
      <c r="C4511" s="29">
        <v>2017</v>
      </c>
      <c r="D4511" s="30" t="s">
        <v>696</v>
      </c>
      <c r="E4511" s="30">
        <f>MONTH(FACTURACION[[#This Row],[MES]]&amp;1)</f>
        <v>7</v>
      </c>
      <c r="F4511" s="223">
        <f>DATE(FACTURACION[[#This Row],[AÑO]],FACTURACION[[#This Row],[Mes numero]],1)</f>
        <v>42917</v>
      </c>
      <c r="G4511" s="161">
        <v>12982</v>
      </c>
      <c r="H4511" s="20">
        <v>890500726</v>
      </c>
      <c r="I4511" s="26" t="str">
        <f>+VLOOKUP(FACTURACION[[#This Row],[NIT]],TABLACLIENTE,2,FALSE)</f>
        <v>NORTESANTANDEREANA DE GAS S.A. E.S.P (NORGAS S.A. E.S.P.)</v>
      </c>
      <c r="J4511" s="3" t="s">
        <v>6</v>
      </c>
      <c r="K4511" s="12" t="str">
        <f>+VLOOKUP(FACTURACION[[#This Row],[REFERENCIA]],CODINV,2,FALSE)</f>
        <v>REG.1813C C:3/4" R:6-15" O:1/2</v>
      </c>
      <c r="L4511" s="12" t="str">
        <f>IF(VLOOKUP(FACTURACION[[#This Row],[REFERENCIA]],CODINV,3,FALSE)=0,"",VLOOKUP(FACTURACION[[#This Row],[REFERENCIA]],CODINV,3,FALSE))</f>
        <v/>
      </c>
      <c r="M4511" s="12" t="str">
        <f>+VLOOKUP(FACTURACION[[#This Row],[REFERENCIA]],CODINV,4,FALSE)</f>
        <v>REGULADORES</v>
      </c>
      <c r="N4511" s="12" t="str">
        <f>+VLOOKUP(FACTURACION[[#This Row],[REFERENCIA]],CODINV,5,FALSE)</f>
        <v>HONEYWELL</v>
      </c>
      <c r="O4511" s="3">
        <v>10</v>
      </c>
      <c r="P4511" s="31">
        <v>170000</v>
      </c>
      <c r="Q4511" s="24">
        <f>+FACTURACION[[#This Row],[CANTIDAD]]*FACTURACION[[#This Row],[VR UNITARIO]]/1000</f>
        <v>1700</v>
      </c>
      <c r="R4511" s="3" t="str">
        <f>+VLOOKUP(FACTURACION[[#This Row],[NIT]],TABLACLIENTE,5,FALSE)</f>
        <v>BUCARAMANGA</v>
      </c>
    </row>
    <row r="4512" spans="3:18">
      <c r="C4512" s="29">
        <v>2017</v>
      </c>
      <c r="D4512" s="30" t="s">
        <v>696</v>
      </c>
      <c r="E4512" s="30">
        <f>MONTH(FACTURACION[[#This Row],[MES]]&amp;1)</f>
        <v>7</v>
      </c>
      <c r="F4512" s="223">
        <f>DATE(FACTURACION[[#This Row],[AÑO]],FACTURACION[[#This Row],[Mes numero]],1)</f>
        <v>42917</v>
      </c>
      <c r="G4512" s="161">
        <v>12960</v>
      </c>
      <c r="H4512" s="20">
        <v>860510723</v>
      </c>
      <c r="I4512" s="26" t="str">
        <f>+VLOOKUP(FACTURACION[[#This Row],[NIT]],TABLACLIENTE,2,FALSE)</f>
        <v>SAENA DE COLOMBIA S.A.</v>
      </c>
      <c r="J4512" s="3" t="s">
        <v>6</v>
      </c>
      <c r="K4512" s="12" t="str">
        <f>+VLOOKUP(FACTURACION[[#This Row],[REFERENCIA]],CODINV,2,FALSE)</f>
        <v>REG.1813C C:3/4" R:6-15" O:1/2</v>
      </c>
      <c r="L4512" s="12" t="str">
        <f>IF(VLOOKUP(FACTURACION[[#This Row],[REFERENCIA]],CODINV,3,FALSE)=0,"",VLOOKUP(FACTURACION[[#This Row],[REFERENCIA]],CODINV,3,FALSE))</f>
        <v/>
      </c>
      <c r="M4512" s="12" t="str">
        <f>+VLOOKUP(FACTURACION[[#This Row],[REFERENCIA]],CODINV,4,FALSE)</f>
        <v>REGULADORES</v>
      </c>
      <c r="N4512" s="12" t="str">
        <f>+VLOOKUP(FACTURACION[[#This Row],[REFERENCIA]],CODINV,5,FALSE)</f>
        <v>HONEYWELL</v>
      </c>
      <c r="O4512" s="3">
        <v>12</v>
      </c>
      <c r="P4512" s="31">
        <v>175000</v>
      </c>
      <c r="Q4512" s="24">
        <f>+FACTURACION[[#This Row],[CANTIDAD]]*FACTURACION[[#This Row],[VR UNITARIO]]/1000</f>
        <v>2100</v>
      </c>
      <c r="R4512" s="3" t="str">
        <f>+VLOOKUP(FACTURACION[[#This Row],[NIT]],TABLACLIENTE,5,FALSE)</f>
        <v>BOGOTÁ D.C.</v>
      </c>
    </row>
    <row r="4513" spans="3:18">
      <c r="C4513" s="29">
        <v>2017</v>
      </c>
      <c r="D4513" s="30" t="s">
        <v>696</v>
      </c>
      <c r="E4513" s="30">
        <f>MONTH(FACTURACION[[#This Row],[MES]]&amp;1)</f>
        <v>7</v>
      </c>
      <c r="F4513" s="223">
        <f>DATE(FACTURACION[[#This Row],[AÑO]],FACTURACION[[#This Row],[Mes numero]],1)</f>
        <v>42917</v>
      </c>
      <c r="G4513" s="161">
        <v>13040</v>
      </c>
      <c r="H4513" s="20">
        <v>830094081</v>
      </c>
      <c r="I4513" s="26" t="str">
        <f>+VLOOKUP(FACTURACION[[#This Row],[NIT]],TABLACLIENTE,2,FALSE)</f>
        <v>TOTALTEK LIMITADA</v>
      </c>
      <c r="J4513" s="3" t="s">
        <v>6</v>
      </c>
      <c r="K4513" s="12" t="str">
        <f>+VLOOKUP(FACTURACION[[#This Row],[REFERENCIA]],CODINV,2,FALSE)</f>
        <v>REG.1813C C:3/4" R:6-15" O:1/2</v>
      </c>
      <c r="L4513" s="12" t="str">
        <f>IF(VLOOKUP(FACTURACION[[#This Row],[REFERENCIA]],CODINV,3,FALSE)=0,"",VLOOKUP(FACTURACION[[#This Row],[REFERENCIA]],CODINV,3,FALSE))</f>
        <v/>
      </c>
      <c r="M4513" s="12" t="str">
        <f>+VLOOKUP(FACTURACION[[#This Row],[REFERENCIA]],CODINV,4,FALSE)</f>
        <v>REGULADORES</v>
      </c>
      <c r="N4513" s="12" t="str">
        <f>+VLOOKUP(FACTURACION[[#This Row],[REFERENCIA]],CODINV,5,FALSE)</f>
        <v>HONEYWELL</v>
      </c>
      <c r="O4513" s="3">
        <v>1</v>
      </c>
      <c r="P4513" s="31">
        <v>160000</v>
      </c>
      <c r="Q4513" s="24">
        <f>+FACTURACION[[#This Row],[CANTIDAD]]*FACTURACION[[#This Row],[VR UNITARIO]]/1000</f>
        <v>160</v>
      </c>
      <c r="R4513" s="3" t="str">
        <f>+VLOOKUP(FACTURACION[[#This Row],[NIT]],TABLACLIENTE,5,FALSE)</f>
        <v>BOGOTÁ D.C.</v>
      </c>
    </row>
    <row r="4514" spans="3:18">
      <c r="C4514" s="29">
        <v>2017</v>
      </c>
      <c r="D4514" s="30" t="s">
        <v>696</v>
      </c>
      <c r="E4514" s="30">
        <f>MONTH(FACTURACION[[#This Row],[MES]]&amp;1)</f>
        <v>7</v>
      </c>
      <c r="F4514" s="223">
        <f>DATE(FACTURACION[[#This Row],[AÑO]],FACTURACION[[#This Row],[Mes numero]],1)</f>
        <v>42917</v>
      </c>
      <c r="G4514" s="161">
        <v>13023</v>
      </c>
      <c r="H4514" s="20">
        <v>800074033</v>
      </c>
      <c r="I4514" s="26" t="str">
        <f>+VLOOKUP(FACTURACION[[#This Row],[NIT]],TABLACLIENTE,2,FALSE)</f>
        <v>COMPAÑIAS ASOCIADAS DE GAS S.A. E.S.P (ASOGAS SA ESP)</v>
      </c>
      <c r="J4514" s="3" t="s">
        <v>5</v>
      </c>
      <c r="K4514" s="12" t="str">
        <f>+VLOOKUP(FACTURACION[[#This Row],[REFERENCIA]],CODINV,2,FALSE)</f>
        <v>REG. 1800 CPB2 1 1-4· O: 5/16" R: STD</v>
      </c>
      <c r="L4514" s="12" t="str">
        <f>IF(VLOOKUP(FACTURACION[[#This Row],[REFERENCIA]],CODINV,3,FALSE)=0,"",VLOOKUP(FACTURACION[[#This Row],[REFERENCIA]],CODINV,3,FALSE))</f>
        <v/>
      </c>
      <c r="M4514" s="12" t="str">
        <f>+VLOOKUP(FACTURACION[[#This Row],[REFERENCIA]],CODINV,4,FALSE)</f>
        <v>REGULADORES</v>
      </c>
      <c r="N4514" s="12" t="str">
        <f>+VLOOKUP(FACTURACION[[#This Row],[REFERENCIA]],CODINV,5,FALSE)</f>
        <v>HONEYWELL</v>
      </c>
      <c r="O4514" s="3">
        <v>3</v>
      </c>
      <c r="P4514" s="31">
        <v>720000</v>
      </c>
      <c r="Q4514" s="24">
        <f>+FACTURACION[[#This Row],[CANTIDAD]]*FACTURACION[[#This Row],[VR UNITARIO]]/1000</f>
        <v>2160</v>
      </c>
      <c r="R4514" s="3" t="str">
        <f>+VLOOKUP(FACTURACION[[#This Row],[NIT]],TABLACLIENTE,5,FALSE)</f>
        <v>MOSQUERA</v>
      </c>
    </row>
    <row r="4515" spans="3:18">
      <c r="C4515" s="29">
        <v>2017</v>
      </c>
      <c r="D4515" s="30" t="s">
        <v>696</v>
      </c>
      <c r="E4515" s="30">
        <f>MONTH(FACTURACION[[#This Row],[MES]]&amp;1)</f>
        <v>7</v>
      </c>
      <c r="F4515" s="223">
        <f>DATE(FACTURACION[[#This Row],[AÑO]],FACTURACION[[#This Row],[Mes numero]],1)</f>
        <v>42917</v>
      </c>
      <c r="G4515" s="161">
        <v>13027</v>
      </c>
      <c r="H4515" s="20">
        <v>900569327</v>
      </c>
      <c r="I4515" s="26" t="str">
        <f>+VLOOKUP(FACTURACION[[#This Row],[NIT]],TABLACLIENTE,2,FALSE)</f>
        <v>ICG SERVICE SAS</v>
      </c>
      <c r="J4515" s="3" t="s">
        <v>5</v>
      </c>
      <c r="K4515" s="12" t="str">
        <f>+VLOOKUP(FACTURACION[[#This Row],[REFERENCIA]],CODINV,2,FALSE)</f>
        <v>REG. 1800 CPB2 1 1-4· O: 5/16" R: STD</v>
      </c>
      <c r="L4515" s="12" t="str">
        <f>IF(VLOOKUP(FACTURACION[[#This Row],[REFERENCIA]],CODINV,3,FALSE)=0,"",VLOOKUP(FACTURACION[[#This Row],[REFERENCIA]],CODINV,3,FALSE))</f>
        <v/>
      </c>
      <c r="M4515" s="12" t="str">
        <f>+VLOOKUP(FACTURACION[[#This Row],[REFERENCIA]],CODINV,4,FALSE)</f>
        <v>REGULADORES</v>
      </c>
      <c r="N4515" s="12" t="str">
        <f>+VLOOKUP(FACTURACION[[#This Row],[REFERENCIA]],CODINV,5,FALSE)</f>
        <v>HONEYWELL</v>
      </c>
      <c r="O4515" s="3">
        <v>1</v>
      </c>
      <c r="P4515" s="31">
        <v>500000</v>
      </c>
      <c r="Q4515" s="24">
        <f>+FACTURACION[[#This Row],[CANTIDAD]]*FACTURACION[[#This Row],[VR UNITARIO]]/1000</f>
        <v>500</v>
      </c>
      <c r="R4515" s="3" t="str">
        <f>+VLOOKUP(FACTURACION[[#This Row],[NIT]],TABLACLIENTE,5,FALSE)</f>
        <v>BOGOTÁ D.C.</v>
      </c>
    </row>
    <row r="4516" spans="3:18">
      <c r="C4516" s="29">
        <v>2017</v>
      </c>
      <c r="D4516" s="30" t="s">
        <v>696</v>
      </c>
      <c r="E4516" s="30">
        <f>MONTH(FACTURACION[[#This Row],[MES]]&amp;1)</f>
        <v>7</v>
      </c>
      <c r="F4516" s="223">
        <f>DATE(FACTURACION[[#This Row],[AÑO]],FACTURACION[[#This Row],[Mes numero]],1)</f>
        <v>42917</v>
      </c>
      <c r="G4516" s="161">
        <v>13027</v>
      </c>
      <c r="H4516" s="20">
        <v>900569327</v>
      </c>
      <c r="I4516" s="26" t="str">
        <f>+VLOOKUP(FACTURACION[[#This Row],[NIT]],TABLACLIENTE,2,FALSE)</f>
        <v>ICG SERVICE SAS</v>
      </c>
      <c r="J4516" s="3" t="s">
        <v>5</v>
      </c>
      <c r="K4516" s="12" t="str">
        <f>+VLOOKUP(FACTURACION[[#This Row],[REFERENCIA]],CODINV,2,FALSE)</f>
        <v>REG. 1800 CPB2 1 1-4· O: 5/16" R: STD</v>
      </c>
      <c r="L4516" s="12" t="str">
        <f>IF(VLOOKUP(FACTURACION[[#This Row],[REFERENCIA]],CODINV,3,FALSE)=0,"",VLOOKUP(FACTURACION[[#This Row],[REFERENCIA]],CODINV,3,FALSE))</f>
        <v/>
      </c>
      <c r="M4516" s="12" t="str">
        <f>+VLOOKUP(FACTURACION[[#This Row],[REFERENCIA]],CODINV,4,FALSE)</f>
        <v>REGULADORES</v>
      </c>
      <c r="N4516" s="12" t="str">
        <f>+VLOOKUP(FACTURACION[[#This Row],[REFERENCIA]],CODINV,5,FALSE)</f>
        <v>HONEYWELL</v>
      </c>
      <c r="O4516" s="3">
        <v>1</v>
      </c>
      <c r="P4516" s="31">
        <v>500000</v>
      </c>
      <c r="Q4516" s="24">
        <f>+FACTURACION[[#This Row],[CANTIDAD]]*FACTURACION[[#This Row],[VR UNITARIO]]/1000</f>
        <v>500</v>
      </c>
      <c r="R4516" s="3" t="str">
        <f>+VLOOKUP(FACTURACION[[#This Row],[NIT]],TABLACLIENTE,5,FALSE)</f>
        <v>BOGOTÁ D.C.</v>
      </c>
    </row>
    <row r="4517" spans="3:18">
      <c r="C4517" s="29">
        <v>2017</v>
      </c>
      <c r="D4517" s="30" t="s">
        <v>696</v>
      </c>
      <c r="E4517" s="30">
        <f>MONTH(FACTURACION[[#This Row],[MES]]&amp;1)</f>
        <v>7</v>
      </c>
      <c r="F4517" s="223">
        <f>DATE(FACTURACION[[#This Row],[AÑO]],FACTURACION[[#This Row],[Mes numero]],1)</f>
        <v>42917</v>
      </c>
      <c r="G4517" s="161">
        <v>12978</v>
      </c>
      <c r="H4517" s="20">
        <v>860510723</v>
      </c>
      <c r="I4517" s="26" t="str">
        <f>+VLOOKUP(FACTURACION[[#This Row],[NIT]],TABLACLIENTE,2,FALSE)</f>
        <v>SAENA DE COLOMBIA S.A.</v>
      </c>
      <c r="J4517" s="3" t="s">
        <v>5</v>
      </c>
      <c r="K4517" s="12" t="str">
        <f>+VLOOKUP(FACTURACION[[#This Row],[REFERENCIA]],CODINV,2,FALSE)</f>
        <v>REG. 1800 CPB2 1 1-4· O: 5/16" R: STD</v>
      </c>
      <c r="L4517" s="12" t="str">
        <f>IF(VLOOKUP(FACTURACION[[#This Row],[REFERENCIA]],CODINV,3,FALSE)=0,"",VLOOKUP(FACTURACION[[#This Row],[REFERENCIA]],CODINV,3,FALSE))</f>
        <v/>
      </c>
      <c r="M4517" s="12" t="str">
        <f>+VLOOKUP(FACTURACION[[#This Row],[REFERENCIA]],CODINV,4,FALSE)</f>
        <v>REGULADORES</v>
      </c>
      <c r="N4517" s="12" t="str">
        <f>+VLOOKUP(FACTURACION[[#This Row],[REFERENCIA]],CODINV,5,FALSE)</f>
        <v>HONEYWELL</v>
      </c>
      <c r="O4517" s="3">
        <v>1</v>
      </c>
      <c r="P4517" s="31">
        <v>740000</v>
      </c>
      <c r="Q4517" s="24">
        <f>+FACTURACION[[#This Row],[CANTIDAD]]*FACTURACION[[#This Row],[VR UNITARIO]]/1000</f>
        <v>740</v>
      </c>
      <c r="R4517" s="3" t="str">
        <f>+VLOOKUP(FACTURACION[[#This Row],[NIT]],TABLACLIENTE,5,FALSE)</f>
        <v>BOGOTÁ D.C.</v>
      </c>
    </row>
    <row r="4518" spans="3:18">
      <c r="C4518" s="29">
        <v>2017</v>
      </c>
      <c r="D4518" s="30" t="s">
        <v>696</v>
      </c>
      <c r="E4518" s="30">
        <f>MONTH(FACTURACION[[#This Row],[MES]]&amp;1)</f>
        <v>7</v>
      </c>
      <c r="F4518" s="223">
        <f>DATE(FACTURACION[[#This Row],[AÑO]],FACTURACION[[#This Row],[Mes numero]],1)</f>
        <v>42917</v>
      </c>
      <c r="G4518" s="161">
        <v>12974</v>
      </c>
      <c r="H4518" s="20">
        <v>890101691</v>
      </c>
      <c r="I4518" s="26" t="str">
        <f>+VLOOKUP(FACTURACION[[#This Row],[NIT]],TABLACLIENTE,2,FALSE)</f>
        <v>GASES DEL CARIBE S.A.E.S.P. (GASCARIBE S.A E.S.P.)</v>
      </c>
      <c r="J4518" s="3" t="s">
        <v>109</v>
      </c>
      <c r="K4518" s="12" t="str">
        <f>+VLOOKUP(FACTURACION[[#This Row],[REFERENCIA]],CODINV,2,FALSE)</f>
        <v>REG. 1883 CPB2 C: 1 1/4" O: 1/2 R: STD</v>
      </c>
      <c r="L4518" s="12" t="str">
        <f>IF(VLOOKUP(FACTURACION[[#This Row],[REFERENCIA]],CODINV,3,FALSE)=0,"",VLOOKUP(FACTURACION[[#This Row],[REFERENCIA]],CODINV,3,FALSE))</f>
        <v/>
      </c>
      <c r="M4518" s="12" t="str">
        <f>+VLOOKUP(FACTURACION[[#This Row],[REFERENCIA]],CODINV,4,FALSE)</f>
        <v>REGULADORES</v>
      </c>
      <c r="N4518" s="12" t="str">
        <f>+VLOOKUP(FACTURACION[[#This Row],[REFERENCIA]],CODINV,5,FALSE)</f>
        <v>HONEYWELL</v>
      </c>
      <c r="O4518" s="3">
        <v>6</v>
      </c>
      <c r="P4518" s="31">
        <v>1180516</v>
      </c>
      <c r="Q4518" s="24">
        <f>+FACTURACION[[#This Row],[CANTIDAD]]*FACTURACION[[#This Row],[VR UNITARIO]]/1000</f>
        <v>7083.0959999999995</v>
      </c>
      <c r="R4518" s="3" t="str">
        <f>+VLOOKUP(FACTURACION[[#This Row],[NIT]],TABLACLIENTE,5,FALSE)</f>
        <v>BARRANQUILLA</v>
      </c>
    </row>
    <row r="4519" spans="3:18">
      <c r="C4519" s="29">
        <v>2017</v>
      </c>
      <c r="D4519" s="30" t="s">
        <v>696</v>
      </c>
      <c r="E4519" s="30">
        <f>MONTH(FACTURACION[[#This Row],[MES]]&amp;1)</f>
        <v>7</v>
      </c>
      <c r="F4519" s="223">
        <f>DATE(FACTURACION[[#This Row],[AÑO]],FACTURACION[[#This Row],[Mes numero]],1)</f>
        <v>42917</v>
      </c>
      <c r="G4519" s="161">
        <v>12975</v>
      </c>
      <c r="H4519" s="20">
        <v>890101691</v>
      </c>
      <c r="I4519" s="26" t="str">
        <f>+VLOOKUP(FACTURACION[[#This Row],[NIT]],TABLACLIENTE,2,FALSE)</f>
        <v>GASES DEL CARIBE S.A.E.S.P. (GASCARIBE S.A E.S.P.)</v>
      </c>
      <c r="J4519" s="3" t="s">
        <v>109</v>
      </c>
      <c r="K4519" s="12" t="str">
        <f>+VLOOKUP(FACTURACION[[#This Row],[REFERENCIA]],CODINV,2,FALSE)</f>
        <v>REG. 1883 CPB2 C: 1 1/4" O: 1/2 R: STD</v>
      </c>
      <c r="L4519" s="12" t="str">
        <f>IF(VLOOKUP(FACTURACION[[#This Row],[REFERENCIA]],CODINV,3,FALSE)=0,"",VLOOKUP(FACTURACION[[#This Row],[REFERENCIA]],CODINV,3,FALSE))</f>
        <v/>
      </c>
      <c r="M4519" s="12" t="str">
        <f>+VLOOKUP(FACTURACION[[#This Row],[REFERENCIA]],CODINV,4,FALSE)</f>
        <v>REGULADORES</v>
      </c>
      <c r="N4519" s="12" t="str">
        <f>+VLOOKUP(FACTURACION[[#This Row],[REFERENCIA]],CODINV,5,FALSE)</f>
        <v>HONEYWELL</v>
      </c>
      <c r="O4519" s="3">
        <v>14</v>
      </c>
      <c r="P4519" s="31">
        <v>1189668</v>
      </c>
      <c r="Q4519" s="24">
        <f>+FACTURACION[[#This Row],[CANTIDAD]]*FACTURACION[[#This Row],[VR UNITARIO]]/1000</f>
        <v>16655.351999999999</v>
      </c>
      <c r="R4519" s="3" t="str">
        <f>+VLOOKUP(FACTURACION[[#This Row],[NIT]],TABLACLIENTE,5,FALSE)</f>
        <v>BARRANQUILLA</v>
      </c>
    </row>
    <row r="4520" spans="3:18">
      <c r="C4520" s="29">
        <v>2017</v>
      </c>
      <c r="D4520" s="30" t="s">
        <v>696</v>
      </c>
      <c r="E4520" s="30">
        <f>MONTH(FACTURACION[[#This Row],[MES]]&amp;1)</f>
        <v>7</v>
      </c>
      <c r="F4520" s="223">
        <f>DATE(FACTURACION[[#This Row],[AÑO]],FACTURACION[[#This Row],[Mes numero]],1)</f>
        <v>42917</v>
      </c>
      <c r="G4520" s="161">
        <v>13026</v>
      </c>
      <c r="H4520" s="20">
        <v>830014820</v>
      </c>
      <c r="I4520" s="26" t="str">
        <f>+VLOOKUP(FACTURACION[[#This Row],[NIT]],TABLACLIENTE,2,FALSE)</f>
        <v>COMERCIALIZADORA MOYSE LTDA.</v>
      </c>
      <c r="J4520" s="3" t="s">
        <v>911</v>
      </c>
      <c r="K4520" s="12" t="str">
        <f>+VLOOKUP(FACTURACION[[#This Row],[REFERENCIA]],CODINV,2,FALSE)</f>
        <v>REGULADOR 1805PFM C: 2" O: 1 1/4 R: 7-30</v>
      </c>
      <c r="L4520" s="12" t="str">
        <f>IF(VLOOKUP(FACTURACION[[#This Row],[REFERENCIA]],CODINV,3,FALSE)=0,"",VLOOKUP(FACTURACION[[#This Row],[REFERENCIA]],CODINV,3,FALSE))</f>
        <v>RMQT2A1H102A20B</v>
      </c>
      <c r="M4520" s="12" t="str">
        <f>+VLOOKUP(FACTURACION[[#This Row],[REFERENCIA]],CODINV,4,FALSE)</f>
        <v>REGULADORES</v>
      </c>
      <c r="N4520" s="12" t="str">
        <f>+VLOOKUP(FACTURACION[[#This Row],[REFERENCIA]],CODINV,5,FALSE)</f>
        <v>HONEYWELL</v>
      </c>
      <c r="O4520" s="3">
        <v>1</v>
      </c>
      <c r="P4520" s="31">
        <v>2520000</v>
      </c>
      <c r="Q4520" s="24">
        <f>+FACTURACION[[#This Row],[CANTIDAD]]*FACTURACION[[#This Row],[VR UNITARIO]]/1000</f>
        <v>2520</v>
      </c>
      <c r="R4520" s="3" t="str">
        <f>+VLOOKUP(FACTURACION[[#This Row],[NIT]],TABLACLIENTE,5,FALSE)</f>
        <v>BOGOTÁ D.C.</v>
      </c>
    </row>
    <row r="4521" spans="3:18">
      <c r="C4521" s="29">
        <v>2017</v>
      </c>
      <c r="D4521" s="30" t="s">
        <v>696</v>
      </c>
      <c r="E4521" s="30">
        <f>MONTH(FACTURACION[[#This Row],[MES]]&amp;1)</f>
        <v>7</v>
      </c>
      <c r="F4521" s="223">
        <f>DATE(FACTURACION[[#This Row],[AÑO]],FACTURACION[[#This Row],[Mes numero]],1)</f>
        <v>42917</v>
      </c>
      <c r="G4521" s="161">
        <v>13011</v>
      </c>
      <c r="H4521" s="20">
        <v>830053934</v>
      </c>
      <c r="I4521" s="26" t="str">
        <f>+VLOOKUP(FACTURACION[[#This Row],[NIT]],TABLACLIENTE,2,FALSE)</f>
        <v>CASAGAS SAS</v>
      </c>
      <c r="J4521" s="3" t="s">
        <v>28</v>
      </c>
      <c r="K4521" s="12" t="str">
        <f>+VLOOKUP(FACTURACION[[#This Row],[REFERENCIA]],CODINV,2,FALSE)</f>
        <v>REGULADOR SR 113 3/4 R: 7-12 O:1/4</v>
      </c>
      <c r="L4521" s="12" t="str">
        <f>IF(VLOOKUP(FACTURACION[[#This Row],[REFERENCIA]],CODINV,3,FALSE)=0,"",VLOOKUP(FACTURACION[[#This Row],[REFERENCIA]],CODINV,3,FALSE))</f>
        <v/>
      </c>
      <c r="M4521" s="12" t="str">
        <f>+VLOOKUP(FACTURACION[[#This Row],[REFERENCIA]],CODINV,4,FALSE)</f>
        <v>REGULADORES</v>
      </c>
      <c r="N4521" s="12" t="str">
        <f>+VLOOKUP(FACTURACION[[#This Row],[REFERENCIA]],CODINV,5,FALSE)</f>
        <v>HONEYWELL</v>
      </c>
      <c r="O4521" s="3">
        <v>1</v>
      </c>
      <c r="P4521" s="31">
        <v>145000</v>
      </c>
      <c r="Q4521" s="24">
        <f>+FACTURACION[[#This Row],[CANTIDAD]]*FACTURACION[[#This Row],[VR UNITARIO]]/1000</f>
        <v>145</v>
      </c>
      <c r="R4521" s="3" t="str">
        <f>+VLOOKUP(FACTURACION[[#This Row],[NIT]],TABLACLIENTE,5,FALSE)</f>
        <v>BOGOTÁ D.C.</v>
      </c>
    </row>
    <row r="4522" spans="3:18">
      <c r="C4522" s="29">
        <v>2017</v>
      </c>
      <c r="D4522" s="30" t="s">
        <v>696</v>
      </c>
      <c r="E4522" s="30">
        <f>MONTH(FACTURACION[[#This Row],[MES]]&amp;1)</f>
        <v>7</v>
      </c>
      <c r="F4522" s="223">
        <f>DATE(FACTURACION[[#This Row],[AÑO]],FACTURACION[[#This Row],[Mes numero]],1)</f>
        <v>42917</v>
      </c>
      <c r="G4522" s="161">
        <v>12989</v>
      </c>
      <c r="H4522" s="20">
        <v>800074033</v>
      </c>
      <c r="I4522" s="26" t="str">
        <f>+VLOOKUP(FACTURACION[[#This Row],[NIT]],TABLACLIENTE,2,FALSE)</f>
        <v>COMPAÑIAS ASOCIADAS DE GAS S.A. E.S.P (ASOGAS SA ESP)</v>
      </c>
      <c r="J4522" s="3" t="s">
        <v>28</v>
      </c>
      <c r="K4522" s="12" t="str">
        <f>+VLOOKUP(FACTURACION[[#This Row],[REFERENCIA]],CODINV,2,FALSE)</f>
        <v>REGULADOR SR 113 3/4 R: 7-12 O:1/4</v>
      </c>
      <c r="L4522" s="12" t="str">
        <f>IF(VLOOKUP(FACTURACION[[#This Row],[REFERENCIA]],CODINV,3,FALSE)=0,"",VLOOKUP(FACTURACION[[#This Row],[REFERENCIA]],CODINV,3,FALSE))</f>
        <v/>
      </c>
      <c r="M4522" s="12" t="str">
        <f>+VLOOKUP(FACTURACION[[#This Row],[REFERENCIA]],CODINV,4,FALSE)</f>
        <v>REGULADORES</v>
      </c>
      <c r="N4522" s="12" t="str">
        <f>+VLOOKUP(FACTURACION[[#This Row],[REFERENCIA]],CODINV,5,FALSE)</f>
        <v>HONEYWELL</v>
      </c>
      <c r="O4522" s="3">
        <v>1</v>
      </c>
      <c r="P4522" s="31">
        <v>135000</v>
      </c>
      <c r="Q4522" s="24">
        <f>+FACTURACION[[#This Row],[CANTIDAD]]*FACTURACION[[#This Row],[VR UNITARIO]]/1000</f>
        <v>135</v>
      </c>
      <c r="R4522" s="3" t="str">
        <f>+VLOOKUP(FACTURACION[[#This Row],[NIT]],TABLACLIENTE,5,FALSE)</f>
        <v>MOSQUERA</v>
      </c>
    </row>
    <row r="4523" spans="3:18">
      <c r="C4523" s="29">
        <v>2017</v>
      </c>
      <c r="D4523" s="30" t="s">
        <v>696</v>
      </c>
      <c r="E4523" s="30">
        <f>MONTH(FACTURACION[[#This Row],[MES]]&amp;1)</f>
        <v>7</v>
      </c>
      <c r="F4523" s="223">
        <f>DATE(FACTURACION[[#This Row],[AÑO]],FACTURACION[[#This Row],[Mes numero]],1)</f>
        <v>42917</v>
      </c>
      <c r="G4523" s="161">
        <v>12987</v>
      </c>
      <c r="H4523" s="20">
        <v>890101691</v>
      </c>
      <c r="I4523" s="26" t="str">
        <f>+VLOOKUP(FACTURACION[[#This Row],[NIT]],TABLACLIENTE,2,FALSE)</f>
        <v>GASES DEL CARIBE S.A.E.S.P. (GASCARIBE S.A E.S.P.)</v>
      </c>
      <c r="J4523" s="3" t="s">
        <v>28</v>
      </c>
      <c r="K4523" s="12" t="str">
        <f>+VLOOKUP(FACTURACION[[#This Row],[REFERENCIA]],CODINV,2,FALSE)</f>
        <v>REGULADOR SR 113 3/4 R: 7-12 O:1/4</v>
      </c>
      <c r="L4523" s="12" t="str">
        <f>IF(VLOOKUP(FACTURACION[[#This Row],[REFERENCIA]],CODINV,3,FALSE)=0,"",VLOOKUP(FACTURACION[[#This Row],[REFERENCIA]],CODINV,3,FALSE))</f>
        <v/>
      </c>
      <c r="M4523" s="12" t="str">
        <f>+VLOOKUP(FACTURACION[[#This Row],[REFERENCIA]],CODINV,4,FALSE)</f>
        <v>REGULADORES</v>
      </c>
      <c r="N4523" s="12" t="str">
        <f>+VLOOKUP(FACTURACION[[#This Row],[REFERENCIA]],CODINV,5,FALSE)</f>
        <v>HONEYWELL</v>
      </c>
      <c r="O4523" s="3">
        <v>100</v>
      </c>
      <c r="P4523" s="31">
        <v>122757</v>
      </c>
      <c r="Q4523" s="24">
        <f>+FACTURACION[[#This Row],[CANTIDAD]]*FACTURACION[[#This Row],[VR UNITARIO]]/1000</f>
        <v>12275.7</v>
      </c>
      <c r="R4523" s="3" t="str">
        <f>+VLOOKUP(FACTURACION[[#This Row],[NIT]],TABLACLIENTE,5,FALSE)</f>
        <v>BARRANQUILLA</v>
      </c>
    </row>
    <row r="4524" spans="3:18">
      <c r="C4524" s="29">
        <v>2017</v>
      </c>
      <c r="D4524" s="30" t="s">
        <v>696</v>
      </c>
      <c r="E4524" s="30">
        <f>MONTH(FACTURACION[[#This Row],[MES]]&amp;1)</f>
        <v>7</v>
      </c>
      <c r="F4524" s="223">
        <f>DATE(FACTURACION[[#This Row],[AÑO]],FACTURACION[[#This Row],[Mes numero]],1)</f>
        <v>42917</v>
      </c>
      <c r="G4524" s="161">
        <v>13038</v>
      </c>
      <c r="H4524" s="20">
        <v>830043681</v>
      </c>
      <c r="I4524" s="26" t="str">
        <f>+VLOOKUP(FACTURACION[[#This Row],[NIT]],TABLACLIENTE,2,FALSE)</f>
        <v>INGENIERIA ELECTRONICA MARTINEZ LTDA (MELTRONIC LTDA)</v>
      </c>
      <c r="J4524" s="3" t="s">
        <v>28</v>
      </c>
      <c r="K4524" s="12" t="str">
        <f>+VLOOKUP(FACTURACION[[#This Row],[REFERENCIA]],CODINV,2,FALSE)</f>
        <v>REGULADOR SR 113 3/4 R: 7-12 O:1/4</v>
      </c>
      <c r="L4524" s="12" t="str">
        <f>IF(VLOOKUP(FACTURACION[[#This Row],[REFERENCIA]],CODINV,3,FALSE)=0,"",VLOOKUP(FACTURACION[[#This Row],[REFERENCIA]],CODINV,3,FALSE))</f>
        <v/>
      </c>
      <c r="M4524" s="12" t="str">
        <f>+VLOOKUP(FACTURACION[[#This Row],[REFERENCIA]],CODINV,4,FALSE)</f>
        <v>REGULADORES</v>
      </c>
      <c r="N4524" s="12" t="str">
        <f>+VLOOKUP(FACTURACION[[#This Row],[REFERENCIA]],CODINV,5,FALSE)</f>
        <v>HONEYWELL</v>
      </c>
      <c r="O4524" s="3">
        <v>1</v>
      </c>
      <c r="P4524" s="31">
        <v>135000</v>
      </c>
      <c r="Q4524" s="24">
        <f>+FACTURACION[[#This Row],[CANTIDAD]]*FACTURACION[[#This Row],[VR UNITARIO]]/1000</f>
        <v>135</v>
      </c>
      <c r="R4524" s="3" t="str">
        <f>+VLOOKUP(FACTURACION[[#This Row],[NIT]],TABLACLIENTE,5,FALSE)</f>
        <v>BOGOTÁ D.C.</v>
      </c>
    </row>
    <row r="4525" spans="3:18">
      <c r="C4525" s="29">
        <v>2017</v>
      </c>
      <c r="D4525" s="30" t="s">
        <v>696</v>
      </c>
      <c r="E4525" s="30">
        <f>MONTH(FACTURACION[[#This Row],[MES]]&amp;1)</f>
        <v>7</v>
      </c>
      <c r="F4525" s="223">
        <f>DATE(FACTURACION[[#This Row],[AÑO]],FACTURACION[[#This Row],[Mes numero]],1)</f>
        <v>42917</v>
      </c>
      <c r="G4525" s="161">
        <v>13042</v>
      </c>
      <c r="H4525" s="20">
        <v>822001073</v>
      </c>
      <c r="I4525" s="26" t="str">
        <f>+VLOOKUP(FACTURACION[[#This Row],[NIT]],TABLACLIENTE,2,FALSE)</f>
        <v>MADIGAS INGENIEROS S.A. E.S.P.</v>
      </c>
      <c r="J4525" s="3" t="s">
        <v>28</v>
      </c>
      <c r="K4525" s="12" t="str">
        <f>+VLOOKUP(FACTURACION[[#This Row],[REFERENCIA]],CODINV,2,FALSE)</f>
        <v>REGULADOR SR 113 3/4 R: 7-12 O:1/4</v>
      </c>
      <c r="L4525" s="12" t="str">
        <f>IF(VLOOKUP(FACTURACION[[#This Row],[REFERENCIA]],CODINV,3,FALSE)=0,"",VLOOKUP(FACTURACION[[#This Row],[REFERENCIA]],CODINV,3,FALSE))</f>
        <v/>
      </c>
      <c r="M4525" s="12" t="str">
        <f>+VLOOKUP(FACTURACION[[#This Row],[REFERENCIA]],CODINV,4,FALSE)</f>
        <v>REGULADORES</v>
      </c>
      <c r="N4525" s="12" t="str">
        <f>+VLOOKUP(FACTURACION[[#This Row],[REFERENCIA]],CODINV,5,FALSE)</f>
        <v>HONEYWELL</v>
      </c>
      <c r="O4525" s="3">
        <v>3</v>
      </c>
      <c r="P4525" s="31">
        <v>125140</v>
      </c>
      <c r="Q4525" s="24">
        <f>+FACTURACION[[#This Row],[CANTIDAD]]*FACTURACION[[#This Row],[VR UNITARIO]]/1000</f>
        <v>375.42</v>
      </c>
      <c r="R4525" s="3" t="str">
        <f>+VLOOKUP(FACTURACION[[#This Row],[NIT]],TABLACLIENTE,5,FALSE)</f>
        <v>ACACIAS</v>
      </c>
    </row>
    <row r="4526" spans="3:18">
      <c r="C4526" s="29">
        <v>2017</v>
      </c>
      <c r="D4526" s="30" t="s">
        <v>696</v>
      </c>
      <c r="E4526" s="30">
        <f>MONTH(FACTURACION[[#This Row],[MES]]&amp;1)</f>
        <v>7</v>
      </c>
      <c r="F4526" s="223">
        <f>DATE(FACTURACION[[#This Row],[AÑO]],FACTURACION[[#This Row],[Mes numero]],1)</f>
        <v>42917</v>
      </c>
      <c r="G4526" s="161">
        <v>13043</v>
      </c>
      <c r="H4526" s="20">
        <v>822001073</v>
      </c>
      <c r="I4526" s="26" t="str">
        <f>+VLOOKUP(FACTURACION[[#This Row],[NIT]],TABLACLIENTE,2,FALSE)</f>
        <v>MADIGAS INGENIEROS S.A. E.S.P.</v>
      </c>
      <c r="J4526" s="3" t="s">
        <v>28</v>
      </c>
      <c r="K4526" s="12" t="str">
        <f>+VLOOKUP(FACTURACION[[#This Row],[REFERENCIA]],CODINV,2,FALSE)</f>
        <v>REGULADOR SR 113 3/4 R: 7-12 O:1/4</v>
      </c>
      <c r="L4526" s="12" t="str">
        <f>IF(VLOOKUP(FACTURACION[[#This Row],[REFERENCIA]],CODINV,3,FALSE)=0,"",VLOOKUP(FACTURACION[[#This Row],[REFERENCIA]],CODINV,3,FALSE))</f>
        <v/>
      </c>
      <c r="M4526" s="12" t="str">
        <f>+VLOOKUP(FACTURACION[[#This Row],[REFERENCIA]],CODINV,4,FALSE)</f>
        <v>REGULADORES</v>
      </c>
      <c r="N4526" s="12" t="str">
        <f>+VLOOKUP(FACTURACION[[#This Row],[REFERENCIA]],CODINV,5,FALSE)</f>
        <v>HONEYWELL</v>
      </c>
      <c r="O4526" s="3">
        <v>40</v>
      </c>
      <c r="P4526" s="31">
        <v>125140</v>
      </c>
      <c r="Q4526" s="24">
        <f>+FACTURACION[[#This Row],[CANTIDAD]]*FACTURACION[[#This Row],[VR UNITARIO]]/1000</f>
        <v>5005.6000000000004</v>
      </c>
      <c r="R4526" s="3" t="str">
        <f>+VLOOKUP(FACTURACION[[#This Row],[NIT]],TABLACLIENTE,5,FALSE)</f>
        <v>ACACIAS</v>
      </c>
    </row>
    <row r="4527" spans="3:18">
      <c r="C4527" s="29">
        <v>2017</v>
      </c>
      <c r="D4527" s="30" t="s">
        <v>696</v>
      </c>
      <c r="E4527" s="30">
        <f>MONTH(FACTURACION[[#This Row],[MES]]&amp;1)</f>
        <v>7</v>
      </c>
      <c r="F4527" s="223">
        <f>DATE(FACTURACION[[#This Row],[AÑO]],FACTURACION[[#This Row],[Mes numero]],1)</f>
        <v>42917</v>
      </c>
      <c r="G4527" s="161">
        <v>13044</v>
      </c>
      <c r="H4527" s="20">
        <v>822001073</v>
      </c>
      <c r="I4527" s="26" t="str">
        <f>+VLOOKUP(FACTURACION[[#This Row],[NIT]],TABLACLIENTE,2,FALSE)</f>
        <v>MADIGAS INGENIEROS S.A. E.S.P.</v>
      </c>
      <c r="J4527" s="3" t="s">
        <v>28</v>
      </c>
      <c r="K4527" s="12" t="str">
        <f>+VLOOKUP(FACTURACION[[#This Row],[REFERENCIA]],CODINV,2,FALSE)</f>
        <v>REGULADOR SR 113 3/4 R: 7-12 O:1/4</v>
      </c>
      <c r="L4527" s="12" t="str">
        <f>IF(VLOOKUP(FACTURACION[[#This Row],[REFERENCIA]],CODINV,3,FALSE)=0,"",VLOOKUP(FACTURACION[[#This Row],[REFERENCIA]],CODINV,3,FALSE))</f>
        <v/>
      </c>
      <c r="M4527" s="12" t="str">
        <f>+VLOOKUP(FACTURACION[[#This Row],[REFERENCIA]],CODINV,4,FALSE)</f>
        <v>REGULADORES</v>
      </c>
      <c r="N4527" s="12" t="str">
        <f>+VLOOKUP(FACTURACION[[#This Row],[REFERENCIA]],CODINV,5,FALSE)</f>
        <v>HONEYWELL</v>
      </c>
      <c r="O4527" s="3">
        <v>3</v>
      </c>
      <c r="P4527" s="31">
        <v>125140</v>
      </c>
      <c r="Q4527" s="24">
        <f>+FACTURACION[[#This Row],[CANTIDAD]]*FACTURACION[[#This Row],[VR UNITARIO]]/1000</f>
        <v>375.42</v>
      </c>
      <c r="R4527" s="3" t="str">
        <f>+VLOOKUP(FACTURACION[[#This Row],[NIT]],TABLACLIENTE,5,FALSE)</f>
        <v>ACACIAS</v>
      </c>
    </row>
    <row r="4528" spans="3:18">
      <c r="C4528" s="29">
        <v>2017</v>
      </c>
      <c r="D4528" s="30" t="s">
        <v>696</v>
      </c>
      <c r="E4528" s="30">
        <f>MONTH(FACTURACION[[#This Row],[MES]]&amp;1)</f>
        <v>7</v>
      </c>
      <c r="F4528" s="223">
        <f>DATE(FACTURACION[[#This Row],[AÑO]],FACTURACION[[#This Row],[Mes numero]],1)</f>
        <v>42917</v>
      </c>
      <c r="G4528" s="161">
        <v>13045</v>
      </c>
      <c r="H4528" s="20">
        <v>822001073</v>
      </c>
      <c r="I4528" s="26" t="str">
        <f>+VLOOKUP(FACTURACION[[#This Row],[NIT]],TABLACLIENTE,2,FALSE)</f>
        <v>MADIGAS INGENIEROS S.A. E.S.P.</v>
      </c>
      <c r="J4528" s="3" t="s">
        <v>28</v>
      </c>
      <c r="K4528" s="12" t="str">
        <f>+VLOOKUP(FACTURACION[[#This Row],[REFERENCIA]],CODINV,2,FALSE)</f>
        <v>REGULADOR SR 113 3/4 R: 7-12 O:1/4</v>
      </c>
      <c r="L4528" s="12" t="str">
        <f>IF(VLOOKUP(FACTURACION[[#This Row],[REFERENCIA]],CODINV,3,FALSE)=0,"",VLOOKUP(FACTURACION[[#This Row],[REFERENCIA]],CODINV,3,FALSE))</f>
        <v/>
      </c>
      <c r="M4528" s="12" t="str">
        <f>+VLOOKUP(FACTURACION[[#This Row],[REFERENCIA]],CODINV,4,FALSE)</f>
        <v>REGULADORES</v>
      </c>
      <c r="N4528" s="12" t="str">
        <f>+VLOOKUP(FACTURACION[[#This Row],[REFERENCIA]],CODINV,5,FALSE)</f>
        <v>HONEYWELL</v>
      </c>
      <c r="O4528" s="3">
        <v>3</v>
      </c>
      <c r="P4528" s="31">
        <v>125140</v>
      </c>
      <c r="Q4528" s="24">
        <f>+FACTURACION[[#This Row],[CANTIDAD]]*FACTURACION[[#This Row],[VR UNITARIO]]/1000</f>
        <v>375.42</v>
      </c>
      <c r="R4528" s="3" t="str">
        <f>+VLOOKUP(FACTURACION[[#This Row],[NIT]],TABLACLIENTE,5,FALSE)</f>
        <v>ACACIAS</v>
      </c>
    </row>
    <row r="4529" spans="3:18">
      <c r="C4529" s="29">
        <v>2017</v>
      </c>
      <c r="D4529" s="30" t="s">
        <v>696</v>
      </c>
      <c r="E4529" s="30">
        <f>MONTH(FACTURACION[[#This Row],[MES]]&amp;1)</f>
        <v>7</v>
      </c>
      <c r="F4529" s="223">
        <f>DATE(FACTURACION[[#This Row],[AÑO]],FACTURACION[[#This Row],[Mes numero]],1)</f>
        <v>42917</v>
      </c>
      <c r="G4529" s="161">
        <v>12978</v>
      </c>
      <c r="H4529" s="20">
        <v>860510723</v>
      </c>
      <c r="I4529" s="26" t="str">
        <f>+VLOOKUP(FACTURACION[[#This Row],[NIT]],TABLACLIENTE,2,FALSE)</f>
        <v>SAENA DE COLOMBIA S.A.</v>
      </c>
      <c r="J4529" s="3" t="s">
        <v>28</v>
      </c>
      <c r="K4529" s="12" t="str">
        <f>+VLOOKUP(FACTURACION[[#This Row],[REFERENCIA]],CODINV,2,FALSE)</f>
        <v>REGULADOR SR 113 3/4 R: 7-12 O:1/4</v>
      </c>
      <c r="L4529" s="12" t="str">
        <f>IF(VLOOKUP(FACTURACION[[#This Row],[REFERENCIA]],CODINV,3,FALSE)=0,"",VLOOKUP(FACTURACION[[#This Row],[REFERENCIA]],CODINV,3,FALSE))</f>
        <v/>
      </c>
      <c r="M4529" s="12" t="str">
        <f>+VLOOKUP(FACTURACION[[#This Row],[REFERENCIA]],CODINV,4,FALSE)</f>
        <v>REGULADORES</v>
      </c>
      <c r="N4529" s="12" t="str">
        <f>+VLOOKUP(FACTURACION[[#This Row],[REFERENCIA]],CODINV,5,FALSE)</f>
        <v>HONEYWELL</v>
      </c>
      <c r="O4529" s="3">
        <v>2</v>
      </c>
      <c r="P4529" s="31">
        <v>135000</v>
      </c>
      <c r="Q4529" s="24">
        <f>+FACTURACION[[#This Row],[CANTIDAD]]*FACTURACION[[#This Row],[VR UNITARIO]]/1000</f>
        <v>270</v>
      </c>
      <c r="R4529" s="3" t="str">
        <f>+VLOOKUP(FACTURACION[[#This Row],[NIT]],TABLACLIENTE,5,FALSE)</f>
        <v>BOGOTÁ D.C.</v>
      </c>
    </row>
    <row r="4530" spans="3:18">
      <c r="C4530" s="29">
        <v>2017</v>
      </c>
      <c r="D4530" s="30" t="s">
        <v>696</v>
      </c>
      <c r="E4530" s="30">
        <f>MONTH(FACTURACION[[#This Row],[MES]]&amp;1)</f>
        <v>7</v>
      </c>
      <c r="F4530" s="223">
        <f>DATE(FACTURACION[[#This Row],[AÑO]],FACTURACION[[#This Row],[Mes numero]],1)</f>
        <v>42917</v>
      </c>
      <c r="G4530" s="161">
        <v>13020</v>
      </c>
      <c r="H4530" s="20">
        <v>900621617</v>
      </c>
      <c r="I4530" s="26" t="str">
        <f>+VLOOKUP(FACTURACION[[#This Row],[NIT]],TABLACLIENTE,2,FALSE)</f>
        <v>TERMOTEC INGENIERIA S.A.S</v>
      </c>
      <c r="J4530" s="3" t="s">
        <v>252</v>
      </c>
      <c r="K4530" s="12" t="str">
        <f>+VLOOKUP(FACTURACION[[#This Row],[REFERENCIA]],CODINV,2,FALSE)</f>
        <v>RES 42-2" PSIG ROJO-ROJO</v>
      </c>
      <c r="L4530" s="12" t="str">
        <f>IF(VLOOKUP(FACTURACION[[#This Row],[REFERENCIA]],CODINV,3,FALSE)=0,"",VLOOKUP(FACTURACION[[#This Row],[REFERENCIA]],CODINV,3,FALSE))</f>
        <v>70017P049</v>
      </c>
      <c r="M4530" s="12" t="str">
        <f>+VLOOKUP(FACTURACION[[#This Row],[REFERENCIA]],CODINV,4,FALSE)</f>
        <v>REPUESTOS Y ACCESORIOS</v>
      </c>
      <c r="N4530" s="12" t="str">
        <f>+VLOOKUP(FACTURACION[[#This Row],[REFERENCIA]],CODINV,5,FALSE)</f>
        <v>HONEYWELL</v>
      </c>
      <c r="O4530" s="3">
        <v>1</v>
      </c>
      <c r="P4530" s="31">
        <v>20000</v>
      </c>
      <c r="Q4530" s="24">
        <f>+FACTURACION[[#This Row],[CANTIDAD]]*FACTURACION[[#This Row],[VR UNITARIO]]/1000</f>
        <v>20</v>
      </c>
      <c r="R4530" s="3" t="str">
        <f>+VLOOKUP(FACTURACION[[#This Row],[NIT]],TABLACLIENTE,5,FALSE)</f>
        <v>BOGOTÁ D.C.</v>
      </c>
    </row>
    <row r="4531" spans="3:18">
      <c r="C4531" s="29">
        <v>2017</v>
      </c>
      <c r="D4531" s="30" t="s">
        <v>696</v>
      </c>
      <c r="E4531" s="30">
        <f>MONTH(FACTURACION[[#This Row],[MES]]&amp;1)</f>
        <v>7</v>
      </c>
      <c r="F4531" s="223">
        <f>DATE(FACTURACION[[#This Row],[AÑO]],FACTURACION[[#This Row],[Mes numero]],1)</f>
        <v>42917</v>
      </c>
      <c r="G4531" s="161">
        <v>12968</v>
      </c>
      <c r="H4531" s="25">
        <v>891101577</v>
      </c>
      <c r="I4531" s="3" t="str">
        <f>+VLOOKUP(FACTURACION[[#This Row],[NIT]],TABLACLIENTE,2,FALSE)</f>
        <v>ALCANOS DE COLOMBIA S.A. E.S.P</v>
      </c>
      <c r="J4531" s="3" t="s">
        <v>612</v>
      </c>
      <c r="K4531" s="12" t="str">
        <f>+VLOOKUP(FACTURACION[[#This Row],[REFERENCIA]],CODINV,2,FALSE)</f>
        <v>RES 3-5 PSIG NEGRO-VERDE</v>
      </c>
      <c r="L4531" s="12" t="str">
        <f>IF(VLOOKUP(FACTURACION[[#This Row],[REFERENCIA]],CODINV,3,FALSE)=0,"",VLOOKUP(FACTURACION[[#This Row],[REFERENCIA]],CODINV,3,FALSE))</f>
        <v>71424P023</v>
      </c>
      <c r="M4531" s="12" t="str">
        <f>+VLOOKUP(FACTURACION[[#This Row],[REFERENCIA]],CODINV,4,FALSE)</f>
        <v>REPUESTOS Y ACCESORIOS</v>
      </c>
      <c r="N4531" s="12" t="str">
        <f>+VLOOKUP(FACTURACION[[#This Row],[REFERENCIA]],CODINV,5,FALSE)</f>
        <v>HONEYWELL</v>
      </c>
      <c r="O4531" s="3">
        <v>9</v>
      </c>
      <c r="P4531" s="31">
        <v>27000</v>
      </c>
      <c r="Q4531" s="24">
        <f>+FACTURACION[[#This Row],[CANTIDAD]]*FACTURACION[[#This Row],[VR UNITARIO]]/1000</f>
        <v>243</v>
      </c>
      <c r="R4531" s="3" t="str">
        <f>+VLOOKUP(FACTURACION[[#This Row],[NIT]],TABLACLIENTE,5,FALSE)</f>
        <v>NEIVA</v>
      </c>
    </row>
    <row r="4532" spans="3:18">
      <c r="C4532" s="29">
        <v>2017</v>
      </c>
      <c r="D4532" s="30" t="s">
        <v>696</v>
      </c>
      <c r="E4532" s="30">
        <f>MONTH(FACTURACION[[#This Row],[MES]]&amp;1)</f>
        <v>7</v>
      </c>
      <c r="F4532" s="223">
        <f>DATE(FACTURACION[[#This Row],[AÑO]],FACTURACION[[#This Row],[Mes numero]],1)</f>
        <v>42917</v>
      </c>
      <c r="G4532" s="161">
        <v>12983</v>
      </c>
      <c r="H4532" s="25">
        <v>891101577</v>
      </c>
      <c r="I4532" s="3" t="str">
        <f>+VLOOKUP(FACTURACION[[#This Row],[NIT]],TABLACLIENTE,2,FALSE)</f>
        <v>ALCANOS DE COLOMBIA S.A. E.S.P</v>
      </c>
      <c r="J4532" s="3" t="s">
        <v>132</v>
      </c>
      <c r="K4532" s="12" t="str">
        <f>+VLOOKUP(FACTURACION[[#This Row],[REFERENCIA]],CODINV,2,FALSE)</f>
        <v>KIT REPARACION BUNA N 80</v>
      </c>
      <c r="L4532" s="12" t="str">
        <f>IF(VLOOKUP(FACTURACION[[#This Row],[REFERENCIA]],CODINV,3,FALSE)=0,"",VLOOKUP(FACTURACION[[#This Row],[REFERENCIA]],CODINV,3,FALSE))</f>
        <v>73914K010</v>
      </c>
      <c r="M4532" s="12" t="str">
        <f>+VLOOKUP(FACTURACION[[#This Row],[REFERENCIA]],CODINV,4,FALSE)</f>
        <v>REPUESTOS Y ACCESORIOS</v>
      </c>
      <c r="N4532" s="12" t="str">
        <f>+VLOOKUP(FACTURACION[[#This Row],[REFERENCIA]],CODINV,5,FALSE)</f>
        <v>HONEYWELL</v>
      </c>
      <c r="O4532" s="3">
        <v>5</v>
      </c>
      <c r="P4532" s="31">
        <v>107413</v>
      </c>
      <c r="Q4532" s="24">
        <f>+FACTURACION[[#This Row],[CANTIDAD]]*FACTURACION[[#This Row],[VR UNITARIO]]/1000</f>
        <v>537.06500000000005</v>
      </c>
      <c r="R4532" s="3" t="str">
        <f>+VLOOKUP(FACTURACION[[#This Row],[NIT]],TABLACLIENTE,5,FALSE)</f>
        <v>NEIVA</v>
      </c>
    </row>
    <row r="4533" spans="3:18">
      <c r="C4533" s="29">
        <v>2017</v>
      </c>
      <c r="D4533" s="30" t="s">
        <v>696</v>
      </c>
      <c r="E4533" s="30">
        <f>MONTH(FACTURACION[[#This Row],[MES]]&amp;1)</f>
        <v>7</v>
      </c>
      <c r="F4533" s="223">
        <f>DATE(FACTURACION[[#This Row],[AÑO]],FACTURACION[[#This Row],[Mes numero]],1)</f>
        <v>42917</v>
      </c>
      <c r="G4533" s="161">
        <v>12984</v>
      </c>
      <c r="H4533" s="20">
        <v>800167643</v>
      </c>
      <c r="I4533" s="26" t="str">
        <f>+VLOOKUP(FACTURACION[[#This Row],[NIT]],TABLACLIENTE,2,FALSE)</f>
        <v>GASES DE OCCIDENTE S.A. E.S.P. (GDO)</v>
      </c>
      <c r="J4533" s="3" t="s">
        <v>132</v>
      </c>
      <c r="K4533" s="12" t="str">
        <f>+VLOOKUP(FACTURACION[[#This Row],[REFERENCIA]],CODINV,2,FALSE)</f>
        <v>KIT REPARACION BUNA N 80</v>
      </c>
      <c r="L4533" s="12" t="str">
        <f>IF(VLOOKUP(FACTURACION[[#This Row],[REFERENCIA]],CODINV,3,FALSE)=0,"",VLOOKUP(FACTURACION[[#This Row],[REFERENCIA]],CODINV,3,FALSE))</f>
        <v>73914K010</v>
      </c>
      <c r="M4533" s="12" t="str">
        <f>+VLOOKUP(FACTURACION[[#This Row],[REFERENCIA]],CODINV,4,FALSE)</f>
        <v>REPUESTOS Y ACCESORIOS</v>
      </c>
      <c r="N4533" s="12" t="str">
        <f>+VLOOKUP(FACTURACION[[#This Row],[REFERENCIA]],CODINV,5,FALSE)</f>
        <v>HONEYWELL</v>
      </c>
      <c r="O4533" s="3">
        <v>0</v>
      </c>
      <c r="P4533" s="31">
        <v>0</v>
      </c>
      <c r="Q4533" s="24">
        <f>+FACTURACION[[#This Row],[CANTIDAD]]*FACTURACION[[#This Row],[VR UNITARIO]]/1000</f>
        <v>0</v>
      </c>
      <c r="R4533" s="3" t="str">
        <f>+VLOOKUP(FACTURACION[[#This Row],[NIT]],TABLACLIENTE,5,FALSE)</f>
        <v>CALI</v>
      </c>
    </row>
    <row r="4534" spans="3:18">
      <c r="C4534" s="29">
        <v>2017</v>
      </c>
      <c r="D4534" s="30" t="s">
        <v>696</v>
      </c>
      <c r="E4534" s="30">
        <f>MONTH(FACTURACION[[#This Row],[MES]]&amp;1)</f>
        <v>7</v>
      </c>
      <c r="F4534" s="223">
        <f>DATE(FACTURACION[[#This Row],[AÑO]],FACTURACION[[#This Row],[Mes numero]],1)</f>
        <v>42917</v>
      </c>
      <c r="G4534" s="161">
        <v>12983</v>
      </c>
      <c r="H4534" s="25">
        <v>891101577</v>
      </c>
      <c r="I4534" s="3" t="str">
        <f>+VLOOKUP(FACTURACION[[#This Row],[NIT]],TABLACLIENTE,2,FALSE)</f>
        <v>ALCANOS DE COLOMBIA S.A. E.S.P</v>
      </c>
      <c r="J4534" s="3" t="s">
        <v>61</v>
      </c>
      <c r="K4534" s="12" t="str">
        <f>+VLOOKUP(FACTURACION[[#This Row],[REFERENCIA]],CODINV,2,FALSE)</f>
        <v>MANGA 2" S300 H7</v>
      </c>
      <c r="L4534" s="12" t="str">
        <f>IF(VLOOKUP(FACTURACION[[#This Row],[REFERENCIA]],CODINV,3,FALSE)=0,"",VLOOKUP(FACTURACION[[#This Row],[REFERENCIA]],CODINV,3,FALSE))</f>
        <v>73404P002</v>
      </c>
      <c r="M4534" s="12" t="str">
        <f>+VLOOKUP(FACTURACION[[#This Row],[REFERENCIA]],CODINV,4,FALSE)</f>
        <v>MANGAS</v>
      </c>
      <c r="N4534" s="12" t="str">
        <f>+VLOOKUP(FACTURACION[[#This Row],[REFERENCIA]],CODINV,5,FALSE)</f>
        <v>HONEYWELL</v>
      </c>
      <c r="O4534" s="3">
        <v>5</v>
      </c>
      <c r="P4534" s="31">
        <v>481822</v>
      </c>
      <c r="Q4534" s="24">
        <f>+FACTURACION[[#This Row],[CANTIDAD]]*FACTURACION[[#This Row],[VR UNITARIO]]/1000</f>
        <v>2409.11</v>
      </c>
      <c r="R4534" s="3" t="str">
        <f>+VLOOKUP(FACTURACION[[#This Row],[NIT]],TABLACLIENTE,5,FALSE)</f>
        <v>NEIVA</v>
      </c>
    </row>
    <row r="4535" spans="3:18">
      <c r="C4535" s="29">
        <v>2017</v>
      </c>
      <c r="D4535" s="30" t="s">
        <v>696</v>
      </c>
      <c r="E4535" s="30">
        <f>MONTH(FACTURACION[[#This Row],[MES]]&amp;1)</f>
        <v>7</v>
      </c>
      <c r="F4535" s="223">
        <f>DATE(FACTURACION[[#This Row],[AÑO]],FACTURACION[[#This Row],[Mes numero]],1)</f>
        <v>42917</v>
      </c>
      <c r="G4535" s="161">
        <v>12985</v>
      </c>
      <c r="H4535" s="20">
        <v>800167643</v>
      </c>
      <c r="I4535" s="26" t="str">
        <f>+VLOOKUP(FACTURACION[[#This Row],[NIT]],TABLACLIENTE,2,FALSE)</f>
        <v>GASES DE OCCIDENTE S.A. E.S.P. (GDO)</v>
      </c>
      <c r="J4535" s="3" t="s">
        <v>61</v>
      </c>
      <c r="K4535" s="12" t="str">
        <f>+VLOOKUP(FACTURACION[[#This Row],[REFERENCIA]],CODINV,2,FALSE)</f>
        <v>MANGA 2" S300 H7</v>
      </c>
      <c r="L4535" s="12" t="str">
        <f>IF(VLOOKUP(FACTURACION[[#This Row],[REFERENCIA]],CODINV,3,FALSE)=0,"",VLOOKUP(FACTURACION[[#This Row],[REFERENCIA]],CODINV,3,FALSE))</f>
        <v>73404P002</v>
      </c>
      <c r="M4535" s="12" t="str">
        <f>+VLOOKUP(FACTURACION[[#This Row],[REFERENCIA]],CODINV,4,FALSE)</f>
        <v>MANGAS</v>
      </c>
      <c r="N4535" s="12" t="str">
        <f>+VLOOKUP(FACTURACION[[#This Row],[REFERENCIA]],CODINV,5,FALSE)</f>
        <v>HONEYWELL</v>
      </c>
      <c r="O4535" s="3">
        <v>0</v>
      </c>
      <c r="P4535" s="31">
        <v>0</v>
      </c>
      <c r="Q4535" s="24">
        <f>+FACTURACION[[#This Row],[CANTIDAD]]*FACTURACION[[#This Row],[VR UNITARIO]]/1000</f>
        <v>0</v>
      </c>
      <c r="R4535" s="3" t="str">
        <f>+VLOOKUP(FACTURACION[[#This Row],[NIT]],TABLACLIENTE,5,FALSE)</f>
        <v>CALI</v>
      </c>
    </row>
    <row r="4536" spans="3:18">
      <c r="C4536" s="29">
        <v>2017</v>
      </c>
      <c r="D4536" s="30" t="s">
        <v>696</v>
      </c>
      <c r="E4536" s="30">
        <f>MONTH(FACTURACION[[#This Row],[MES]]&amp;1)</f>
        <v>7</v>
      </c>
      <c r="F4536" s="223">
        <f>DATE(FACTURACION[[#This Row],[AÑO]],FACTURACION[[#This Row],[Mes numero]],1)</f>
        <v>42917</v>
      </c>
      <c r="G4536" s="161">
        <v>13025</v>
      </c>
      <c r="H4536" s="20">
        <v>800074033</v>
      </c>
      <c r="I4536" s="26" t="str">
        <f>+VLOOKUP(FACTURACION[[#This Row],[NIT]],TABLACLIENTE,2,FALSE)</f>
        <v>COMPAÑIAS ASOCIADAS DE GAS S.A. E.S.P (ASOGAS SA ESP)</v>
      </c>
      <c r="J4536" s="3" t="s">
        <v>334</v>
      </c>
      <c r="K4536" s="12" t="str">
        <f>+VLOOKUP(FACTURACION[[#This Row],[REFERENCIA]],CODINV,2,FALSE)</f>
        <v>CONECT MANGUERA 1 3/4" ACME X 1" NPT</v>
      </c>
      <c r="L4536" s="12" t="str">
        <f>IF(VLOOKUP(FACTURACION[[#This Row],[REFERENCIA]],CODINV,3,FALSE)=0,"",VLOOKUP(FACTURACION[[#This Row],[REFERENCIA]],CODINV,3,FALSE))</f>
        <v/>
      </c>
      <c r="M4536" s="12" t="str">
        <f>+VLOOKUP(FACTURACION[[#This Row],[REFERENCIA]],CODINV,4,FALSE)</f>
        <v>REPUESTOS Y ACCESORIOS</v>
      </c>
      <c r="N4536" s="12" t="str">
        <f>+VLOOKUP(FACTURACION[[#This Row],[REFERENCIA]],CODINV,5,FALSE)</f>
        <v>FISHER</v>
      </c>
      <c r="O4536" s="3">
        <v>2</v>
      </c>
      <c r="P4536" s="31">
        <v>210000</v>
      </c>
      <c r="Q4536" s="24">
        <f>+FACTURACION[[#This Row],[CANTIDAD]]*FACTURACION[[#This Row],[VR UNITARIO]]/1000</f>
        <v>420</v>
      </c>
      <c r="R4536" s="3" t="str">
        <f>+VLOOKUP(FACTURACION[[#This Row],[NIT]],TABLACLIENTE,5,FALSE)</f>
        <v>MOSQUERA</v>
      </c>
    </row>
    <row r="4537" spans="3:18">
      <c r="C4537" s="29">
        <v>2017</v>
      </c>
      <c r="D4537" s="30" t="s">
        <v>696</v>
      </c>
      <c r="E4537" s="30">
        <f>MONTH(FACTURACION[[#This Row],[MES]]&amp;1)</f>
        <v>7</v>
      </c>
      <c r="F4537" s="223">
        <f>DATE(FACTURACION[[#This Row],[AÑO]],FACTURACION[[#This Row],[Mes numero]],1)</f>
        <v>42917</v>
      </c>
      <c r="G4537" s="161">
        <v>12972</v>
      </c>
      <c r="H4537" s="20">
        <v>890310688</v>
      </c>
      <c r="I4537" s="26" t="str">
        <f>+VLOOKUP(FACTURACION[[#This Row],[NIT]],TABLACLIENTE,2,FALSE)</f>
        <v>COLGAS DE OCCIDENTE S.A. E.S.P.</v>
      </c>
      <c r="J4537" s="3" t="s">
        <v>1023</v>
      </c>
      <c r="K4537" s="12" t="str">
        <f>+VLOOKUP(FACTURACION[[#This Row],[REFERENCIA]],CODINV,2,FALSE)</f>
        <v>MEDIDOR MASICO 1" AUTOTANQUE RML 2000</v>
      </c>
      <c r="L4537" s="12" t="str">
        <f>IF(VLOOKUP(FACTURACION[[#This Row],[REFERENCIA]],CODINV,3,FALSE)=0,"",VLOOKUP(FACTURACION[[#This Row],[REFERENCIA]],CODINV,3,FALSE))</f>
        <v>DR2013</v>
      </c>
      <c r="M4537" s="12" t="str">
        <f>+VLOOKUP(FACTURACION[[#This Row],[REFERENCIA]],CODINV,4,FALSE)</f>
        <v>MEDIDORES</v>
      </c>
      <c r="N4537" s="12" t="str">
        <f>+VLOOKUP(FACTURACION[[#This Row],[REFERENCIA]],CODINV,5,FALSE)</f>
        <v>RED SEAL MEASUREMENT</v>
      </c>
      <c r="O4537" s="3">
        <v>1</v>
      </c>
      <c r="P4537" s="31">
        <v>18241571</v>
      </c>
      <c r="Q4537" s="24">
        <f>+FACTURACION[[#This Row],[CANTIDAD]]*FACTURACION[[#This Row],[VR UNITARIO]]/1000</f>
        <v>18241.571</v>
      </c>
      <c r="R4537" s="3" t="str">
        <f>+VLOOKUP(FACTURACION[[#This Row],[NIT]],TABLACLIENTE,5,FALSE)</f>
        <v>CALI</v>
      </c>
    </row>
    <row r="4538" spans="3:18">
      <c r="C4538" s="29">
        <v>2017</v>
      </c>
      <c r="D4538" s="30" t="s">
        <v>696</v>
      </c>
      <c r="E4538" s="30">
        <f>MONTH(FACTURACION[[#This Row],[MES]]&amp;1)</f>
        <v>7</v>
      </c>
      <c r="F4538" s="223">
        <f>DATE(FACTURACION[[#This Row],[AÑO]],FACTURACION[[#This Row],[Mes numero]],1)</f>
        <v>42917</v>
      </c>
      <c r="G4538" s="161">
        <v>12981</v>
      </c>
      <c r="H4538" s="20">
        <v>890310688</v>
      </c>
      <c r="I4538" s="26" t="str">
        <f>+VLOOKUP(FACTURACION[[#This Row],[NIT]],TABLACLIENTE,2,FALSE)</f>
        <v>COLGAS DE OCCIDENTE S.A. E.S.P.</v>
      </c>
      <c r="J4538" s="3" t="s">
        <v>259</v>
      </c>
      <c r="K4538" s="12" t="str">
        <f>+VLOOKUP(FACTURACION[[#This Row],[REFERENCIA]],CODINV,2,FALSE)</f>
        <v>KIT CONVERSION TROYA III</v>
      </c>
      <c r="L4538" s="12" t="str">
        <f>IF(VLOOKUP(FACTURACION[[#This Row],[REFERENCIA]],CODINV,3,FALSE)=0,"",VLOOKUP(FACTURACION[[#This Row],[REFERENCIA]],CODINV,3,FALSE))</f>
        <v>72-037-001YY</v>
      </c>
      <c r="M4538" s="12" t="str">
        <f>+VLOOKUP(FACTURACION[[#This Row],[REFERENCIA]],CODINV,4,FALSE)</f>
        <v>REPUESTOS Y ACCESORIOS</v>
      </c>
      <c r="N4538" s="12" t="str">
        <f>+VLOOKUP(FACTURACION[[#This Row],[REFERENCIA]],CODINV,5,FALSE)</f>
        <v>RED SEAL MEASUREMENT</v>
      </c>
      <c r="O4538" s="3">
        <v>2</v>
      </c>
      <c r="P4538" s="31">
        <v>2083803</v>
      </c>
      <c r="Q4538" s="24">
        <f>+FACTURACION[[#This Row],[CANTIDAD]]*FACTURACION[[#This Row],[VR UNITARIO]]/1000</f>
        <v>4167.6059999999998</v>
      </c>
      <c r="R4538" s="3" t="str">
        <f>+VLOOKUP(FACTURACION[[#This Row],[NIT]],TABLACLIENTE,5,FALSE)</f>
        <v>CALI</v>
      </c>
    </row>
    <row r="4539" spans="3:18">
      <c r="C4539" s="29">
        <v>2017</v>
      </c>
      <c r="D4539" s="30" t="s">
        <v>696</v>
      </c>
      <c r="E4539" s="30">
        <f>MONTH(FACTURACION[[#This Row],[MES]]&amp;1)</f>
        <v>7</v>
      </c>
      <c r="F4539" s="223">
        <f>DATE(FACTURACION[[#This Row],[AÑO]],FACTURACION[[#This Row],[Mes numero]],1)</f>
        <v>42917</v>
      </c>
      <c r="G4539" s="161">
        <v>12967</v>
      </c>
      <c r="H4539" s="20">
        <v>800074033</v>
      </c>
      <c r="I4539" s="26" t="str">
        <f>+VLOOKUP(FACTURACION[[#This Row],[NIT]],TABLACLIENTE,2,FALSE)</f>
        <v>COMPAÑIAS ASOCIADAS DE GAS S.A. E.S.P (ASOGAS SA ESP)</v>
      </c>
      <c r="J4539" s="3" t="s">
        <v>30</v>
      </c>
      <c r="K4539" s="12" t="str">
        <f>+VLOOKUP(FACTURACION[[#This Row],[REFERENCIA]],CODINV,2,FALSE)</f>
        <v>KIT DE SERVICIO PARA MULTIVALVULA</v>
      </c>
      <c r="L4539" s="12" t="str">
        <f>IF(VLOOKUP(FACTURACION[[#This Row],[REFERENCIA]],CODINV,3,FALSE)=0,"",VLOOKUP(FACTURACION[[#This Row],[REFERENCIA]],CODINV,3,FALSE))</f>
        <v>19104-50</v>
      </c>
      <c r="M4539" s="12" t="str">
        <f>+VLOOKUP(FACTURACION[[#This Row],[REFERENCIA]],CODINV,4,FALSE)</f>
        <v>REPUESTOS Y ACCESORIOS</v>
      </c>
      <c r="N4539" s="12" t="str">
        <f>+VLOOKUP(FACTURACION[[#This Row],[REFERENCIA]],CODINV,5,FALSE)</f>
        <v>REGO</v>
      </c>
      <c r="O4539" s="3">
        <v>1</v>
      </c>
      <c r="P4539" s="31">
        <v>39000</v>
      </c>
      <c r="Q4539" s="24">
        <f>+FACTURACION[[#This Row],[CANTIDAD]]*FACTURACION[[#This Row],[VR UNITARIO]]/1000</f>
        <v>39</v>
      </c>
      <c r="R4539" s="3" t="str">
        <f>+VLOOKUP(FACTURACION[[#This Row],[NIT]],TABLACLIENTE,5,FALSE)</f>
        <v>MOSQUERA</v>
      </c>
    </row>
    <row r="4540" spans="3:18">
      <c r="C4540" s="29">
        <v>2017</v>
      </c>
      <c r="D4540" s="30" t="s">
        <v>696</v>
      </c>
      <c r="E4540" s="30">
        <f>MONTH(FACTURACION[[#This Row],[MES]]&amp;1)</f>
        <v>7</v>
      </c>
      <c r="F4540" s="223">
        <f>DATE(FACTURACION[[#This Row],[AÑO]],FACTURACION[[#This Row],[Mes numero]],1)</f>
        <v>42917</v>
      </c>
      <c r="G4540" s="161">
        <v>13012</v>
      </c>
      <c r="H4540" s="20">
        <v>860033633</v>
      </c>
      <c r="I4540" s="26" t="str">
        <f>+VLOOKUP(FACTURACION[[#This Row],[NIT]],TABLACLIENTE,2,FALSE)</f>
        <v>RAYOGAS S.A. E.S.P.</v>
      </c>
      <c r="J4540" s="3" t="s">
        <v>30</v>
      </c>
      <c r="K4540" s="12" t="str">
        <f>+VLOOKUP(FACTURACION[[#This Row],[REFERENCIA]],CODINV,2,FALSE)</f>
        <v>KIT DE SERVICIO PARA MULTIVALVULA</v>
      </c>
      <c r="L4540" s="12" t="str">
        <f>IF(VLOOKUP(FACTURACION[[#This Row],[REFERENCIA]],CODINV,3,FALSE)=0,"",VLOOKUP(FACTURACION[[#This Row],[REFERENCIA]],CODINV,3,FALSE))</f>
        <v>19104-50</v>
      </c>
      <c r="M4540" s="12" t="str">
        <f>+VLOOKUP(FACTURACION[[#This Row],[REFERENCIA]],CODINV,4,FALSE)</f>
        <v>REPUESTOS Y ACCESORIOS</v>
      </c>
      <c r="N4540" s="12" t="str">
        <f>+VLOOKUP(FACTURACION[[#This Row],[REFERENCIA]],CODINV,5,FALSE)</f>
        <v>REGO</v>
      </c>
      <c r="O4540" s="3">
        <v>1</v>
      </c>
      <c r="P4540" s="31">
        <v>45000</v>
      </c>
      <c r="Q4540" s="24">
        <f>+FACTURACION[[#This Row],[CANTIDAD]]*FACTURACION[[#This Row],[VR UNITARIO]]/1000</f>
        <v>45</v>
      </c>
      <c r="R4540" s="3" t="str">
        <f>+VLOOKUP(FACTURACION[[#This Row],[NIT]],TABLACLIENTE,5,FALSE)</f>
        <v>BOGOTÁ D.C.</v>
      </c>
    </row>
    <row r="4541" spans="3:18">
      <c r="C4541" s="29">
        <v>2017</v>
      </c>
      <c r="D4541" s="30" t="s">
        <v>696</v>
      </c>
      <c r="E4541" s="30">
        <f>MONTH(FACTURACION[[#This Row],[MES]]&amp;1)</f>
        <v>7</v>
      </c>
      <c r="F4541" s="223">
        <f>DATE(FACTURACION[[#This Row],[AÑO]],FACTURACION[[#This Row],[Mes numero]],1)</f>
        <v>42917</v>
      </c>
      <c r="G4541" s="161">
        <v>13014</v>
      </c>
      <c r="H4541" s="20">
        <v>830137252</v>
      </c>
      <c r="I4541" s="26" t="str">
        <f>+VLOOKUP(FACTURACION[[#This Row],[NIT]],TABLACLIENTE,2,FALSE)</f>
        <v>SAGENCO SAS</v>
      </c>
      <c r="J4541" s="3" t="s">
        <v>30</v>
      </c>
      <c r="K4541" s="12" t="str">
        <f>+VLOOKUP(FACTURACION[[#This Row],[REFERENCIA]],CODINV,2,FALSE)</f>
        <v>KIT DE SERVICIO PARA MULTIVALVULA</v>
      </c>
      <c r="L4541" s="12" t="str">
        <f>IF(VLOOKUP(FACTURACION[[#This Row],[REFERENCIA]],CODINV,3,FALSE)=0,"",VLOOKUP(FACTURACION[[#This Row],[REFERENCIA]],CODINV,3,FALSE))</f>
        <v>19104-50</v>
      </c>
      <c r="M4541" s="12" t="str">
        <f>+VLOOKUP(FACTURACION[[#This Row],[REFERENCIA]],CODINV,4,FALSE)</f>
        <v>REPUESTOS Y ACCESORIOS</v>
      </c>
      <c r="N4541" s="12" t="str">
        <f>+VLOOKUP(FACTURACION[[#This Row],[REFERENCIA]],CODINV,5,FALSE)</f>
        <v>REGO</v>
      </c>
      <c r="O4541" s="3">
        <v>1</v>
      </c>
      <c r="P4541" s="31">
        <v>39000</v>
      </c>
      <c r="Q4541" s="24">
        <f>+FACTURACION[[#This Row],[CANTIDAD]]*FACTURACION[[#This Row],[VR UNITARIO]]/1000</f>
        <v>39</v>
      </c>
      <c r="R4541" s="3" t="str">
        <f>+VLOOKUP(FACTURACION[[#This Row],[NIT]],TABLACLIENTE,5,FALSE)</f>
        <v>BOGOTÁ D.C.</v>
      </c>
    </row>
    <row r="4542" spans="3:18">
      <c r="C4542" s="29">
        <v>2017</v>
      </c>
      <c r="D4542" s="30" t="s">
        <v>696</v>
      </c>
      <c r="E4542" s="30">
        <f>MONTH(FACTURACION[[#This Row],[MES]]&amp;1)</f>
        <v>7</v>
      </c>
      <c r="F4542" s="223">
        <f>DATE(FACTURACION[[#This Row],[AÑO]],FACTURACION[[#This Row],[Mes numero]],1)</f>
        <v>42917</v>
      </c>
      <c r="G4542" s="161">
        <v>13033</v>
      </c>
      <c r="H4542" s="20">
        <v>830137252</v>
      </c>
      <c r="I4542" s="26" t="str">
        <f>+VLOOKUP(FACTURACION[[#This Row],[NIT]],TABLACLIENTE,2,FALSE)</f>
        <v>SAGENCO SAS</v>
      </c>
      <c r="J4542" s="3" t="s">
        <v>30</v>
      </c>
      <c r="K4542" s="12" t="str">
        <f>+VLOOKUP(FACTURACION[[#This Row],[REFERENCIA]],CODINV,2,FALSE)</f>
        <v>KIT DE SERVICIO PARA MULTIVALVULA</v>
      </c>
      <c r="L4542" s="12" t="str">
        <f>IF(VLOOKUP(FACTURACION[[#This Row],[REFERENCIA]],CODINV,3,FALSE)=0,"",VLOOKUP(FACTURACION[[#This Row],[REFERENCIA]],CODINV,3,FALSE))</f>
        <v>19104-50</v>
      </c>
      <c r="M4542" s="12" t="str">
        <f>+VLOOKUP(FACTURACION[[#This Row],[REFERENCIA]],CODINV,4,FALSE)</f>
        <v>REPUESTOS Y ACCESORIOS</v>
      </c>
      <c r="N4542" s="12" t="str">
        <f>+VLOOKUP(FACTURACION[[#This Row],[REFERENCIA]],CODINV,5,FALSE)</f>
        <v>REGO</v>
      </c>
      <c r="O4542" s="3">
        <v>1</v>
      </c>
      <c r="P4542" s="31">
        <v>39000</v>
      </c>
      <c r="Q4542" s="24">
        <f>+FACTURACION[[#This Row],[CANTIDAD]]*FACTURACION[[#This Row],[VR UNITARIO]]/1000</f>
        <v>39</v>
      </c>
      <c r="R4542" s="3" t="str">
        <f>+VLOOKUP(FACTURACION[[#This Row],[NIT]],TABLACLIENTE,5,FALSE)</f>
        <v>BOGOTÁ D.C.</v>
      </c>
    </row>
    <row r="4543" spans="3:18">
      <c r="C4543" s="29">
        <v>2017</v>
      </c>
      <c r="D4543" s="30" t="s">
        <v>696</v>
      </c>
      <c r="E4543" s="30">
        <f>MONTH(FACTURACION[[#This Row],[MES]]&amp;1)</f>
        <v>7</v>
      </c>
      <c r="F4543" s="223">
        <f>DATE(FACTURACION[[#This Row],[AÑO]],FACTURACION[[#This Row],[Mes numero]],1)</f>
        <v>42917</v>
      </c>
      <c r="G4543" s="161">
        <v>12993</v>
      </c>
      <c r="H4543" s="20">
        <v>830137252</v>
      </c>
      <c r="I4543" s="26" t="str">
        <f>+VLOOKUP(FACTURACION[[#This Row],[NIT]],TABLACLIENTE,2,FALSE)</f>
        <v>SAGENCO SAS</v>
      </c>
      <c r="J4543" s="3" t="s">
        <v>106</v>
      </c>
      <c r="K4543" s="12" t="str">
        <f>+VLOOKUP(FACTURACION[[#This Row],[REFERENCIA]],CODINV,2,FALSE)</f>
        <v>MULTIVALVE / MULTIVALVULA 3/4"</v>
      </c>
      <c r="L4543" s="12" t="str">
        <f>IF(VLOOKUP(FACTURACION[[#This Row],[REFERENCIA]],CODINV,3,FALSE)=0,"",VLOOKUP(FACTURACION[[#This Row],[REFERENCIA]],CODINV,3,FALSE))</f>
        <v>7556R12.0</v>
      </c>
      <c r="M4543" s="12" t="str">
        <f>+VLOOKUP(FACTURACION[[#This Row],[REFERENCIA]],CODINV,4,FALSE)</f>
        <v>VÁLVULAS Y MULTIVÁLVULAS</v>
      </c>
      <c r="N4543" s="12" t="str">
        <f>+VLOOKUP(FACTURACION[[#This Row],[REFERENCIA]],CODINV,5,FALSE)</f>
        <v>REGO</v>
      </c>
      <c r="O4543" s="3">
        <v>1</v>
      </c>
      <c r="P4543" s="31">
        <v>165000</v>
      </c>
      <c r="Q4543" s="24">
        <f>+FACTURACION[[#This Row],[CANTIDAD]]*FACTURACION[[#This Row],[VR UNITARIO]]/1000</f>
        <v>165</v>
      </c>
      <c r="R4543" s="3" t="str">
        <f>+VLOOKUP(FACTURACION[[#This Row],[NIT]],TABLACLIENTE,5,FALSE)</f>
        <v>BOGOTÁ D.C.</v>
      </c>
    </row>
    <row r="4544" spans="3:18">
      <c r="C4544" s="29">
        <v>2017</v>
      </c>
      <c r="D4544" s="30" t="s">
        <v>696</v>
      </c>
      <c r="E4544" s="30">
        <f>MONTH(FACTURACION[[#This Row],[MES]]&amp;1)</f>
        <v>7</v>
      </c>
      <c r="F4544" s="223">
        <f>DATE(FACTURACION[[#This Row],[AÑO]],FACTURACION[[#This Row],[Mes numero]],1)</f>
        <v>42917</v>
      </c>
      <c r="G4544" s="161">
        <v>13012</v>
      </c>
      <c r="H4544" s="20">
        <v>860033633</v>
      </c>
      <c r="I4544" s="26" t="str">
        <f>+VLOOKUP(FACTURACION[[#This Row],[NIT]],TABLACLIENTE,2,FALSE)</f>
        <v>RAYOGAS S.A. E.S.P.</v>
      </c>
      <c r="J4544" s="3" t="s">
        <v>33</v>
      </c>
      <c r="K4544" s="12" t="str">
        <f>+VLOOKUP(FACTURACION[[#This Row],[REFERENCIA]],CODINV,2,FALSE)</f>
        <v>KIT DE LLENADO PARA MULTIVALVULA</v>
      </c>
      <c r="L4544" s="12" t="str">
        <f>IF(VLOOKUP(FACTURACION[[#This Row],[REFERENCIA]],CODINV,3,FALSE)=0,"",VLOOKUP(FACTURACION[[#This Row],[REFERENCIA]],CODINV,3,FALSE))</f>
        <v>8475-50</v>
      </c>
      <c r="M4544" s="12" t="str">
        <f>+VLOOKUP(FACTURACION[[#This Row],[REFERENCIA]],CODINV,4,FALSE)</f>
        <v>REPUESTOS Y ACCESORIOS</v>
      </c>
      <c r="N4544" s="12" t="str">
        <f>+VLOOKUP(FACTURACION[[#This Row],[REFERENCIA]],CODINV,5,FALSE)</f>
        <v>REGO</v>
      </c>
      <c r="O4544" s="3">
        <v>1</v>
      </c>
      <c r="P4544" s="31">
        <v>92000</v>
      </c>
      <c r="Q4544" s="24">
        <f>+FACTURACION[[#This Row],[CANTIDAD]]*FACTURACION[[#This Row],[VR UNITARIO]]/1000</f>
        <v>92</v>
      </c>
      <c r="R4544" s="3" t="str">
        <f>+VLOOKUP(FACTURACION[[#This Row],[NIT]],TABLACLIENTE,5,FALSE)</f>
        <v>BOGOTÁ D.C.</v>
      </c>
    </row>
    <row r="4545" spans="3:18">
      <c r="C4545" s="29">
        <v>2017</v>
      </c>
      <c r="D4545" s="30" t="s">
        <v>696</v>
      </c>
      <c r="E4545" s="30">
        <f>MONTH(FACTURACION[[#This Row],[MES]]&amp;1)</f>
        <v>7</v>
      </c>
      <c r="F4545" s="223">
        <f>DATE(FACTURACION[[#This Row],[AÑO]],FACTURACION[[#This Row],[Mes numero]],1)</f>
        <v>42917</v>
      </c>
      <c r="G4545" s="161">
        <v>13024</v>
      </c>
      <c r="H4545" s="25">
        <v>900396759</v>
      </c>
      <c r="I4545" s="3" t="str">
        <f>+VLOOKUP(FACTURACION[[#This Row],[NIT]],TABLACLIENTE,2,FALSE)</f>
        <v>CHILCO DISTRIBUIDORA DE GAS Y ENERGIA S.A.S. E.S.P.</v>
      </c>
      <c r="J4545" s="3" t="s">
        <v>31</v>
      </c>
      <c r="K4545" s="12" t="str">
        <f>+VLOOKUP(FACTURACION[[#This Row],[REFERENCIA]],CODINV,2,FALSE)</f>
        <v>KIT DE RETORNO PARA MULTIVALVULA</v>
      </c>
      <c r="L4545" s="12" t="str">
        <f>IF(VLOOKUP(FACTURACION[[#This Row],[REFERENCIA]],CODINV,3,FALSE)=0,"",VLOOKUP(FACTURACION[[#This Row],[REFERENCIA]],CODINV,3,FALSE))</f>
        <v>8475-51A</v>
      </c>
      <c r="M4545" s="12" t="str">
        <f>+VLOOKUP(FACTURACION[[#This Row],[REFERENCIA]],CODINV,4,FALSE)</f>
        <v>REPUESTOS Y ACCESORIOS</v>
      </c>
      <c r="N4545" s="12" t="str">
        <f>+VLOOKUP(FACTURACION[[#This Row],[REFERENCIA]],CODINV,5,FALSE)</f>
        <v>REGO</v>
      </c>
      <c r="O4545" s="3">
        <v>0</v>
      </c>
      <c r="P4545" s="31">
        <v>0</v>
      </c>
      <c r="Q4545" s="24">
        <f>+FACTURACION[[#This Row],[CANTIDAD]]*FACTURACION[[#This Row],[VR UNITARIO]]/1000</f>
        <v>0</v>
      </c>
      <c r="R4545" s="3" t="str">
        <f>+VLOOKUP(FACTURACION[[#This Row],[NIT]],TABLACLIENTE,5,FALSE)</f>
        <v>BOGOTÁ D.C.</v>
      </c>
    </row>
    <row r="4546" spans="3:18">
      <c r="C4546" s="29">
        <v>2017</v>
      </c>
      <c r="D4546" s="30" t="s">
        <v>696</v>
      </c>
      <c r="E4546" s="30">
        <f>MONTH(FACTURACION[[#This Row],[MES]]&amp;1)</f>
        <v>7</v>
      </c>
      <c r="F4546" s="223">
        <f>DATE(FACTURACION[[#This Row],[AÑO]],FACTURACION[[#This Row],[Mes numero]],1)</f>
        <v>42917</v>
      </c>
      <c r="G4546" s="161">
        <v>12967</v>
      </c>
      <c r="H4546" s="20">
        <v>800074033</v>
      </c>
      <c r="I4546" s="26" t="str">
        <f>+VLOOKUP(FACTURACION[[#This Row],[NIT]],TABLACLIENTE,2,FALSE)</f>
        <v>COMPAÑIAS ASOCIADAS DE GAS S.A. E.S.P (ASOGAS SA ESP)</v>
      </c>
      <c r="J4546" s="3" t="s">
        <v>31</v>
      </c>
      <c r="K4546" s="12" t="str">
        <f>+VLOOKUP(FACTURACION[[#This Row],[REFERENCIA]],CODINV,2,FALSE)</f>
        <v>KIT DE RETORNO PARA MULTIVALVULA</v>
      </c>
      <c r="L4546" s="12" t="str">
        <f>IF(VLOOKUP(FACTURACION[[#This Row],[REFERENCIA]],CODINV,3,FALSE)=0,"",VLOOKUP(FACTURACION[[#This Row],[REFERENCIA]],CODINV,3,FALSE))</f>
        <v>8475-51A</v>
      </c>
      <c r="M4546" s="12" t="str">
        <f>+VLOOKUP(FACTURACION[[#This Row],[REFERENCIA]],CODINV,4,FALSE)</f>
        <v>REPUESTOS Y ACCESORIOS</v>
      </c>
      <c r="N4546" s="12" t="str">
        <f>+VLOOKUP(FACTURACION[[#This Row],[REFERENCIA]],CODINV,5,FALSE)</f>
        <v>REGO</v>
      </c>
      <c r="O4546" s="3">
        <v>1</v>
      </c>
      <c r="P4546" s="31">
        <v>38000</v>
      </c>
      <c r="Q4546" s="24">
        <f>+FACTURACION[[#This Row],[CANTIDAD]]*FACTURACION[[#This Row],[VR UNITARIO]]/1000</f>
        <v>38</v>
      </c>
      <c r="R4546" s="3" t="str">
        <f>+VLOOKUP(FACTURACION[[#This Row],[NIT]],TABLACLIENTE,5,FALSE)</f>
        <v>MOSQUERA</v>
      </c>
    </row>
    <row r="4547" spans="3:18">
      <c r="C4547" s="29">
        <v>2017</v>
      </c>
      <c r="D4547" s="30" t="s">
        <v>696</v>
      </c>
      <c r="E4547" s="30">
        <f>MONTH(FACTURACION[[#This Row],[MES]]&amp;1)</f>
        <v>7</v>
      </c>
      <c r="F4547" s="223">
        <f>DATE(FACTURACION[[#This Row],[AÑO]],FACTURACION[[#This Row],[Mes numero]],1)</f>
        <v>42917</v>
      </c>
      <c r="G4547" s="161">
        <v>13012</v>
      </c>
      <c r="H4547" s="20">
        <v>860033633</v>
      </c>
      <c r="I4547" s="26" t="str">
        <f>+VLOOKUP(FACTURACION[[#This Row],[NIT]],TABLACLIENTE,2,FALSE)</f>
        <v>RAYOGAS S.A. E.S.P.</v>
      </c>
      <c r="J4547" s="3" t="s">
        <v>31</v>
      </c>
      <c r="K4547" s="12" t="str">
        <f>+VLOOKUP(FACTURACION[[#This Row],[REFERENCIA]],CODINV,2,FALSE)</f>
        <v>KIT DE RETORNO PARA MULTIVALVULA</v>
      </c>
      <c r="L4547" s="12" t="str">
        <f>IF(VLOOKUP(FACTURACION[[#This Row],[REFERENCIA]],CODINV,3,FALSE)=0,"",VLOOKUP(FACTURACION[[#This Row],[REFERENCIA]],CODINV,3,FALSE))</f>
        <v>8475-51A</v>
      </c>
      <c r="M4547" s="12" t="str">
        <f>+VLOOKUP(FACTURACION[[#This Row],[REFERENCIA]],CODINV,4,FALSE)</f>
        <v>REPUESTOS Y ACCESORIOS</v>
      </c>
      <c r="N4547" s="12" t="str">
        <f>+VLOOKUP(FACTURACION[[#This Row],[REFERENCIA]],CODINV,5,FALSE)</f>
        <v>REGO</v>
      </c>
      <c r="O4547" s="3">
        <v>2</v>
      </c>
      <c r="P4547" s="31">
        <v>70000</v>
      </c>
      <c r="Q4547" s="24">
        <f>+FACTURACION[[#This Row],[CANTIDAD]]*FACTURACION[[#This Row],[VR UNITARIO]]/1000</f>
        <v>140</v>
      </c>
      <c r="R4547" s="3" t="str">
        <f>+VLOOKUP(FACTURACION[[#This Row],[NIT]],TABLACLIENTE,5,FALSE)</f>
        <v>BOGOTÁ D.C.</v>
      </c>
    </row>
    <row r="4548" spans="3:18">
      <c r="C4548" s="29">
        <v>2017</v>
      </c>
      <c r="D4548" s="30" t="s">
        <v>696</v>
      </c>
      <c r="E4548" s="30">
        <f>MONTH(FACTURACION[[#This Row],[MES]]&amp;1)</f>
        <v>7</v>
      </c>
      <c r="F4548" s="223">
        <f>DATE(FACTURACION[[#This Row],[AÑO]],FACTURACION[[#This Row],[Mes numero]],1)</f>
        <v>42917</v>
      </c>
      <c r="G4548" s="161">
        <v>13033</v>
      </c>
      <c r="H4548" s="20">
        <v>830137252</v>
      </c>
      <c r="I4548" s="26" t="str">
        <f>+VLOOKUP(FACTURACION[[#This Row],[NIT]],TABLACLIENTE,2,FALSE)</f>
        <v>SAGENCO SAS</v>
      </c>
      <c r="J4548" s="3" t="s">
        <v>31</v>
      </c>
      <c r="K4548" s="12" t="str">
        <f>+VLOOKUP(FACTURACION[[#This Row],[REFERENCIA]],CODINV,2,FALSE)</f>
        <v>KIT DE RETORNO PARA MULTIVALVULA</v>
      </c>
      <c r="L4548" s="12" t="str">
        <f>IF(VLOOKUP(FACTURACION[[#This Row],[REFERENCIA]],CODINV,3,FALSE)=0,"",VLOOKUP(FACTURACION[[#This Row],[REFERENCIA]],CODINV,3,FALSE))</f>
        <v>8475-51A</v>
      </c>
      <c r="M4548" s="12" t="str">
        <f>+VLOOKUP(FACTURACION[[#This Row],[REFERENCIA]],CODINV,4,FALSE)</f>
        <v>REPUESTOS Y ACCESORIOS</v>
      </c>
      <c r="N4548" s="12" t="str">
        <f>+VLOOKUP(FACTURACION[[#This Row],[REFERENCIA]],CODINV,5,FALSE)</f>
        <v>REGO</v>
      </c>
      <c r="O4548" s="3">
        <v>1</v>
      </c>
      <c r="P4548" s="31">
        <v>70000</v>
      </c>
      <c r="Q4548" s="24">
        <f>+FACTURACION[[#This Row],[CANTIDAD]]*FACTURACION[[#This Row],[VR UNITARIO]]/1000</f>
        <v>70</v>
      </c>
      <c r="R4548" s="3" t="str">
        <f>+VLOOKUP(FACTURACION[[#This Row],[NIT]],TABLACLIENTE,5,FALSE)</f>
        <v>BOGOTÁ D.C.</v>
      </c>
    </row>
    <row r="4549" spans="3:18">
      <c r="C4549" s="29">
        <v>2017</v>
      </c>
      <c r="D4549" s="30" t="s">
        <v>696</v>
      </c>
      <c r="E4549" s="30">
        <f>MONTH(FACTURACION[[#This Row],[MES]]&amp;1)</f>
        <v>7</v>
      </c>
      <c r="F4549" s="223">
        <f>DATE(FACTURACION[[#This Row],[AÑO]],FACTURACION[[#This Row],[Mes numero]],1)</f>
        <v>42917</v>
      </c>
      <c r="G4549" s="161">
        <v>13024</v>
      </c>
      <c r="H4549" s="25">
        <v>900396759</v>
      </c>
      <c r="I4549" s="3" t="str">
        <f>+VLOOKUP(FACTURACION[[#This Row],[NIT]],TABLACLIENTE,2,FALSE)</f>
        <v>CHILCO DISTRIBUIDORA DE GAS Y ENERGIA S.A.S. E.S.P.</v>
      </c>
      <c r="J4549" s="3" t="s">
        <v>1039</v>
      </c>
      <c r="K4549" s="12" t="str">
        <f>+VLOOKUP(FACTURACION[[#This Row],[REFERENCIA]],CODINV,2,FALSE)</f>
        <v xml:space="preserve">MULTIVALVULA 2 1/2" NPT </v>
      </c>
      <c r="L4549" s="12" t="str">
        <f>IF(VLOOKUP(FACTURACION[[#This Row],[REFERENCIA]],CODINV,3,FALSE)=0,"",VLOOKUP(FACTURACION[[#This Row],[REFERENCIA]],CODINV,3,FALSE))</f>
        <v>G8475RL</v>
      </c>
      <c r="M4549" s="12" t="str">
        <f>+VLOOKUP(FACTURACION[[#This Row],[REFERENCIA]],CODINV,4,FALSE)</f>
        <v>VÁLVULAS Y MULTIVÁLVULAS</v>
      </c>
      <c r="N4549" s="12" t="str">
        <f>+VLOOKUP(FACTURACION[[#This Row],[REFERENCIA]],CODINV,5,FALSE)</f>
        <v>REGO</v>
      </c>
      <c r="O4549" s="3">
        <v>0</v>
      </c>
      <c r="P4549" s="31">
        <v>0</v>
      </c>
      <c r="Q4549" s="24">
        <f>+FACTURACION[[#This Row],[CANTIDAD]]*FACTURACION[[#This Row],[VR UNITARIO]]/1000</f>
        <v>0</v>
      </c>
      <c r="R4549" s="3" t="str">
        <f>+VLOOKUP(FACTURACION[[#This Row],[NIT]],TABLACLIENTE,5,FALSE)</f>
        <v>BOGOTÁ D.C.</v>
      </c>
    </row>
    <row r="4550" spans="3:18">
      <c r="C4550" s="29">
        <v>2017</v>
      </c>
      <c r="D4550" s="30" t="s">
        <v>696</v>
      </c>
      <c r="E4550" s="30">
        <f>MONTH(FACTURACION[[#This Row],[MES]]&amp;1)</f>
        <v>7</v>
      </c>
      <c r="F4550" s="223">
        <f>DATE(FACTURACION[[#This Row],[AÑO]],FACTURACION[[#This Row],[Mes numero]],1)</f>
        <v>42917</v>
      </c>
      <c r="G4550" s="161">
        <v>12971</v>
      </c>
      <c r="H4550" s="20">
        <v>800074033</v>
      </c>
      <c r="I4550" s="26" t="str">
        <f>+VLOOKUP(FACTURACION[[#This Row],[NIT]],TABLACLIENTE,2,FALSE)</f>
        <v>COMPAÑIAS ASOCIADAS DE GAS S.A. E.S.P (ASOGAS SA ESP)</v>
      </c>
      <c r="J4550" s="3" t="s">
        <v>169</v>
      </c>
      <c r="K4550" s="12" t="str">
        <f>+VLOOKUP(FACTURACION[[#This Row],[REFERENCIA]],CODINV,2,FALSE)</f>
        <v>VALVULA DE ALIVIO HIDROSTATICA 1/4"</v>
      </c>
      <c r="L4550" s="12" t="str">
        <f>IF(VLOOKUP(FACTURACION[[#This Row],[REFERENCIA]],CODINV,3,FALSE)=0,"",VLOOKUP(FACTURACION[[#This Row],[REFERENCIA]],CODINV,3,FALSE))</f>
        <v>3127U</v>
      </c>
      <c r="M4550" s="12" t="str">
        <f>+VLOOKUP(FACTURACION[[#This Row],[REFERENCIA]],CODINV,4,FALSE)</f>
        <v>VÁLVULAS Y MULTIVÁLVULAS</v>
      </c>
      <c r="N4550" s="12" t="str">
        <f>+VLOOKUP(FACTURACION[[#This Row],[REFERENCIA]],CODINV,5,FALSE)</f>
        <v>REGO</v>
      </c>
      <c r="O4550" s="3">
        <v>2</v>
      </c>
      <c r="P4550" s="31">
        <v>52000</v>
      </c>
      <c r="Q4550" s="24">
        <f>+FACTURACION[[#This Row],[CANTIDAD]]*FACTURACION[[#This Row],[VR UNITARIO]]/1000</f>
        <v>104</v>
      </c>
      <c r="R4550" s="3" t="str">
        <f>+VLOOKUP(FACTURACION[[#This Row],[NIT]],TABLACLIENTE,5,FALSE)</f>
        <v>MOSQUERA</v>
      </c>
    </row>
    <row r="4551" spans="3:18">
      <c r="C4551" s="29">
        <v>2017</v>
      </c>
      <c r="D4551" s="30" t="s">
        <v>696</v>
      </c>
      <c r="E4551" s="30">
        <f>MONTH(FACTURACION[[#This Row],[MES]]&amp;1)</f>
        <v>7</v>
      </c>
      <c r="F4551" s="223">
        <f>DATE(FACTURACION[[#This Row],[AÑO]],FACTURACION[[#This Row],[Mes numero]],1)</f>
        <v>42917</v>
      </c>
      <c r="G4551" s="161">
        <v>13027</v>
      </c>
      <c r="H4551" s="20">
        <v>900569327</v>
      </c>
      <c r="I4551" s="26" t="str">
        <f>+VLOOKUP(FACTURACION[[#This Row],[NIT]],TABLACLIENTE,2,FALSE)</f>
        <v>ICG SERVICE SAS</v>
      </c>
      <c r="J4551" s="3" t="s">
        <v>169</v>
      </c>
      <c r="K4551" s="12" t="str">
        <f>+VLOOKUP(FACTURACION[[#This Row],[REFERENCIA]],CODINV,2,FALSE)</f>
        <v>VALVULA DE ALIVIO HIDROSTATICA 1/4"</v>
      </c>
      <c r="L4551" s="12" t="str">
        <f>IF(VLOOKUP(FACTURACION[[#This Row],[REFERENCIA]],CODINV,3,FALSE)=0,"",VLOOKUP(FACTURACION[[#This Row],[REFERENCIA]],CODINV,3,FALSE))</f>
        <v>3127U</v>
      </c>
      <c r="M4551" s="12" t="str">
        <f>+VLOOKUP(FACTURACION[[#This Row],[REFERENCIA]],CODINV,4,FALSE)</f>
        <v>VÁLVULAS Y MULTIVÁLVULAS</v>
      </c>
      <c r="N4551" s="12" t="str">
        <f>+VLOOKUP(FACTURACION[[#This Row],[REFERENCIA]],CODINV,5,FALSE)</f>
        <v>REGO</v>
      </c>
      <c r="O4551" s="3">
        <v>1</v>
      </c>
      <c r="P4551" s="31">
        <v>52000</v>
      </c>
      <c r="Q4551" s="24">
        <f>+FACTURACION[[#This Row],[CANTIDAD]]*FACTURACION[[#This Row],[VR UNITARIO]]/1000</f>
        <v>52</v>
      </c>
      <c r="R4551" s="3" t="str">
        <f>+VLOOKUP(FACTURACION[[#This Row],[NIT]],TABLACLIENTE,5,FALSE)</f>
        <v>BOGOTÁ D.C.</v>
      </c>
    </row>
    <row r="4552" spans="3:18">
      <c r="C4552" s="29">
        <v>2017</v>
      </c>
      <c r="D4552" s="30" t="s">
        <v>696</v>
      </c>
      <c r="E4552" s="30">
        <f>MONTH(FACTURACION[[#This Row],[MES]]&amp;1)</f>
        <v>7</v>
      </c>
      <c r="F4552" s="223">
        <f>DATE(FACTURACION[[#This Row],[AÑO]],FACTURACION[[#This Row],[Mes numero]],1)</f>
        <v>42917</v>
      </c>
      <c r="G4552" s="161">
        <v>12994</v>
      </c>
      <c r="H4552" s="20">
        <v>860508892</v>
      </c>
      <c r="I4552" s="26" t="str">
        <f>+VLOOKUP(FACTURACION[[#This Row],[NIT]],TABLACLIENTE,2,FALSE)</f>
        <v>COMPAÑIA DE ALMACENAMIENTO DE GAS SOCIEDAD ANONIMA EMPRESA DE SERVICIOS PUBLICOS (ALMAGAS S.A. E.S.P.)</v>
      </c>
      <c r="J4552" s="3" t="s">
        <v>950</v>
      </c>
      <c r="K4552" s="12" t="str">
        <f>+VLOOKUP(FACTURACION[[#This Row],[REFERENCIA]],CODINV,2,FALSE)</f>
        <v>VALVULA DE ALIVIO EXTERNA DE 2 1/2" NPT</v>
      </c>
      <c r="L4552" s="12" t="str">
        <f>IF(VLOOKUP(FACTURACION[[#This Row],[REFERENCIA]],CODINV,3,FALSE)=0,"",VLOOKUP(FACTURACION[[#This Row],[REFERENCIA]],CODINV,3,FALSE))</f>
        <v>3149MG</v>
      </c>
      <c r="M4552" s="12" t="str">
        <f>+VLOOKUP(FACTURACION[[#This Row],[REFERENCIA]],CODINV,4,FALSE)</f>
        <v>VÁLVULAS Y MULTIVÁLVULAS</v>
      </c>
      <c r="N4552" s="12" t="str">
        <f>+VLOOKUP(FACTURACION[[#This Row],[REFERENCIA]],CODINV,5,FALSE)</f>
        <v>REGO</v>
      </c>
      <c r="O4552" s="3">
        <v>32</v>
      </c>
      <c r="P4552" s="31">
        <v>1784459</v>
      </c>
      <c r="Q4552" s="24">
        <f>+FACTURACION[[#This Row],[CANTIDAD]]*FACTURACION[[#This Row],[VR UNITARIO]]/1000</f>
        <v>57102.688000000002</v>
      </c>
      <c r="R4552" s="3" t="str">
        <f>+VLOOKUP(FACTURACION[[#This Row],[NIT]],TABLACLIENTE,5,FALSE)</f>
        <v>BOGOTÁ D.C.</v>
      </c>
    </row>
    <row r="4553" spans="3:18">
      <c r="C4553" s="29">
        <v>2017</v>
      </c>
      <c r="D4553" s="30" t="s">
        <v>696</v>
      </c>
      <c r="E4553" s="30">
        <f>MONTH(FACTURACION[[#This Row],[MES]]&amp;1)</f>
        <v>7</v>
      </c>
      <c r="F4553" s="223">
        <f>DATE(FACTURACION[[#This Row],[AÑO]],FACTURACION[[#This Row],[Mes numero]],1)</f>
        <v>42917</v>
      </c>
      <c r="G4553" s="161">
        <v>13014</v>
      </c>
      <c r="H4553" s="20">
        <v>830137252</v>
      </c>
      <c r="I4553" s="26" t="str">
        <f>+VLOOKUP(FACTURACION[[#This Row],[NIT]],TABLACLIENTE,2,FALSE)</f>
        <v>SAGENCO SAS</v>
      </c>
      <c r="J4553" s="3" t="s">
        <v>112</v>
      </c>
      <c r="K4553" s="12" t="str">
        <f>+VLOOKUP(FACTURACION[[#This Row],[REFERENCIA]],CODINV,2,FALSE)</f>
        <v>VALVULA DE ALIVIO SEMINTERNA DE 1"</v>
      </c>
      <c r="L4553" s="12" t="str">
        <f>IF(VLOOKUP(FACTURACION[[#This Row],[REFERENCIA]],CODINV,3,FALSE)=0,"",VLOOKUP(FACTURACION[[#This Row],[REFERENCIA]],CODINV,3,FALSE))</f>
        <v>8684G</v>
      </c>
      <c r="M4553" s="12" t="str">
        <f>+VLOOKUP(FACTURACION[[#This Row],[REFERENCIA]],CODINV,4,FALSE)</f>
        <v>VÁLVULAS Y MULTIVÁLVULAS</v>
      </c>
      <c r="N4553" s="12" t="str">
        <f>+VLOOKUP(FACTURACION[[#This Row],[REFERENCIA]],CODINV,5,FALSE)</f>
        <v>REGO</v>
      </c>
      <c r="O4553" s="3">
        <v>1</v>
      </c>
      <c r="P4553" s="31">
        <v>85000</v>
      </c>
      <c r="Q4553" s="24">
        <f>+FACTURACION[[#This Row],[CANTIDAD]]*FACTURACION[[#This Row],[VR UNITARIO]]/1000</f>
        <v>85</v>
      </c>
      <c r="R4553" s="3" t="str">
        <f>+VLOOKUP(FACTURACION[[#This Row],[NIT]],TABLACLIENTE,5,FALSE)</f>
        <v>BOGOTÁ D.C.</v>
      </c>
    </row>
    <row r="4554" spans="3:18">
      <c r="C4554" s="29">
        <v>2017</v>
      </c>
      <c r="D4554" s="30" t="s">
        <v>696</v>
      </c>
      <c r="E4554" s="30">
        <f>MONTH(FACTURACION[[#This Row],[MES]]&amp;1)</f>
        <v>7</v>
      </c>
      <c r="F4554" s="223">
        <f>DATE(FACTURACION[[#This Row],[AÑO]],FACTURACION[[#This Row],[Mes numero]],1)</f>
        <v>42917</v>
      </c>
      <c r="G4554" s="161">
        <v>13017</v>
      </c>
      <c r="H4554" s="20">
        <v>890501073</v>
      </c>
      <c r="I4554" s="26" t="str">
        <f>+VLOOKUP(FACTURACION[[#This Row],[NIT]],TABLACLIENTE,2,FALSE)</f>
        <v>COMERCIAL INDUSTRIAL NACIONAL S.A. CINSA</v>
      </c>
      <c r="J4554" s="3" t="s">
        <v>78</v>
      </c>
      <c r="K4554" s="12" t="str">
        <f>+VLOOKUP(FACTURACION[[#This Row],[REFERENCIA]],CODINV,2,FALSE)</f>
        <v>VALVULA DE ALIVIO SEMINTERNA 1 1/4"</v>
      </c>
      <c r="L4554" s="12" t="str">
        <f>IF(VLOOKUP(FACTURACION[[#This Row],[REFERENCIA]],CODINV,3,FALSE)=0,"",VLOOKUP(FACTURACION[[#This Row],[REFERENCIA]],CODINV,3,FALSE))</f>
        <v>8685G</v>
      </c>
      <c r="M4554" s="12" t="str">
        <f>+VLOOKUP(FACTURACION[[#This Row],[REFERENCIA]],CODINV,4,FALSE)</f>
        <v>VÁLVULAS Y MULTIVÁLVULAS</v>
      </c>
      <c r="N4554" s="12" t="str">
        <f>+VLOOKUP(FACTURACION[[#This Row],[REFERENCIA]],CODINV,5,FALSE)</f>
        <v>REGO</v>
      </c>
      <c r="O4554" s="3">
        <v>4</v>
      </c>
      <c r="P4554" s="31">
        <v>137000</v>
      </c>
      <c r="Q4554" s="24">
        <f>+FACTURACION[[#This Row],[CANTIDAD]]*FACTURACION[[#This Row],[VR UNITARIO]]/1000</f>
        <v>548</v>
      </c>
      <c r="R4554" s="3" t="str">
        <f>+VLOOKUP(FACTURACION[[#This Row],[NIT]],TABLACLIENTE,5,FALSE)</f>
        <v>CUCUTA</v>
      </c>
    </row>
    <row r="4555" spans="3:18">
      <c r="C4555" s="29">
        <v>2017</v>
      </c>
      <c r="D4555" s="30" t="s">
        <v>696</v>
      </c>
      <c r="E4555" s="30">
        <f>MONTH(FACTURACION[[#This Row],[MES]]&amp;1)</f>
        <v>7</v>
      </c>
      <c r="F4555" s="223">
        <f>DATE(FACTURACION[[#This Row],[AÑO]],FACTURACION[[#This Row],[Mes numero]],1)</f>
        <v>42917</v>
      </c>
      <c r="G4555" s="161">
        <v>12967</v>
      </c>
      <c r="H4555" s="20">
        <v>800074033</v>
      </c>
      <c r="I4555" s="26" t="str">
        <f>+VLOOKUP(FACTURACION[[#This Row],[NIT]],TABLACLIENTE,2,FALSE)</f>
        <v>COMPAÑIAS ASOCIADAS DE GAS S.A. E.S.P (ASOGAS SA ESP)</v>
      </c>
      <c r="J4555" s="3" t="s">
        <v>190</v>
      </c>
      <c r="K4555" s="12" t="str">
        <f>+VLOOKUP(FACTURACION[[#This Row],[REFERENCIA]],CODINV,2,FALSE)</f>
        <v>VALVULA DE GLOBO 3/4" RECTA</v>
      </c>
      <c r="L4555" s="12" t="str">
        <f>IF(VLOOKUP(FACTURACION[[#This Row],[REFERENCIA]],CODINV,3,FALSE)=0,"",VLOOKUP(FACTURACION[[#This Row],[REFERENCIA]],CODINV,3,FALSE))</f>
        <v>7705P</v>
      </c>
      <c r="M4555" s="12" t="str">
        <f>+VLOOKUP(FACTURACION[[#This Row],[REFERENCIA]],CODINV,4,FALSE)</f>
        <v>VÁLVULAS Y MULTIVÁLVULAS</v>
      </c>
      <c r="N4555" s="12" t="str">
        <f>+VLOOKUP(FACTURACION[[#This Row],[REFERENCIA]],CODINV,5,FALSE)</f>
        <v>REGO</v>
      </c>
      <c r="O4555" s="3">
        <v>1</v>
      </c>
      <c r="P4555" s="31">
        <v>240000</v>
      </c>
      <c r="Q4555" s="24">
        <f>+FACTURACION[[#This Row],[CANTIDAD]]*FACTURACION[[#This Row],[VR UNITARIO]]/1000</f>
        <v>240</v>
      </c>
      <c r="R4555" s="3" t="str">
        <f>+VLOOKUP(FACTURACION[[#This Row],[NIT]],TABLACLIENTE,5,FALSE)</f>
        <v>MOSQUERA</v>
      </c>
    </row>
    <row r="4556" spans="3:18">
      <c r="C4556" s="29">
        <v>2017</v>
      </c>
      <c r="D4556" s="30" t="s">
        <v>696</v>
      </c>
      <c r="E4556" s="30">
        <f>MONTH(FACTURACION[[#This Row],[MES]]&amp;1)</f>
        <v>7</v>
      </c>
      <c r="F4556" s="223">
        <f>DATE(FACTURACION[[#This Row],[AÑO]],FACTURACION[[#This Row],[Mes numero]],1)</f>
        <v>42917</v>
      </c>
      <c r="G4556" s="161">
        <v>13025</v>
      </c>
      <c r="H4556" s="20">
        <v>800074033</v>
      </c>
      <c r="I4556" s="26" t="str">
        <f>+VLOOKUP(FACTURACION[[#This Row],[NIT]],TABLACLIENTE,2,FALSE)</f>
        <v>COMPAÑIAS ASOCIADAS DE GAS S.A. E.S.P (ASOGAS SA ESP)</v>
      </c>
      <c r="J4556" s="3" t="s">
        <v>448</v>
      </c>
      <c r="K4556" s="12" t="str">
        <f>+VLOOKUP(FACTURACION[[#This Row],[REFERENCIA]],CODINV,2,FALSE)</f>
        <v>VALVULA DE GLOBO 1"</v>
      </c>
      <c r="L4556" s="12" t="str">
        <f>IF(VLOOKUP(FACTURACION[[#This Row],[REFERENCIA]],CODINV,3,FALSE)=0,"",VLOOKUP(FACTURACION[[#This Row],[REFERENCIA]],CODINV,3,FALSE))</f>
        <v>A7507AP</v>
      </c>
      <c r="M4556" s="12" t="str">
        <f>+VLOOKUP(FACTURACION[[#This Row],[REFERENCIA]],CODINV,4,FALSE)</f>
        <v>VÁLVULAS Y MULTIVÁLVULAS</v>
      </c>
      <c r="N4556" s="12" t="str">
        <f>+VLOOKUP(FACTURACION[[#This Row],[REFERENCIA]],CODINV,5,FALSE)</f>
        <v>REGO</v>
      </c>
      <c r="O4556" s="3">
        <v>4</v>
      </c>
      <c r="P4556" s="31">
        <v>234000</v>
      </c>
      <c r="Q4556" s="24">
        <f>+FACTURACION[[#This Row],[CANTIDAD]]*FACTURACION[[#This Row],[VR UNITARIO]]/1000</f>
        <v>936</v>
      </c>
      <c r="R4556" s="3" t="str">
        <f>+VLOOKUP(FACTURACION[[#This Row],[NIT]],TABLACLIENTE,5,FALSE)</f>
        <v>MOSQUERA</v>
      </c>
    </row>
    <row r="4557" spans="3:18">
      <c r="C4557" s="29">
        <v>2017</v>
      </c>
      <c r="D4557" s="30" t="s">
        <v>696</v>
      </c>
      <c r="E4557" s="30">
        <f>MONTH(FACTURACION[[#This Row],[MES]]&amp;1)</f>
        <v>7</v>
      </c>
      <c r="F4557" s="223">
        <f>DATE(FACTURACION[[#This Row],[AÑO]],FACTURACION[[#This Row],[Mes numero]],1)</f>
        <v>42917</v>
      </c>
      <c r="G4557" s="161">
        <v>13027</v>
      </c>
      <c r="H4557" s="20">
        <v>900569327</v>
      </c>
      <c r="I4557" s="26" t="str">
        <f>+VLOOKUP(FACTURACION[[#This Row],[NIT]],TABLACLIENTE,2,FALSE)</f>
        <v>ICG SERVICE SAS</v>
      </c>
      <c r="J4557" s="3" t="s">
        <v>448</v>
      </c>
      <c r="K4557" s="12" t="str">
        <f>+VLOOKUP(FACTURACION[[#This Row],[REFERENCIA]],CODINV,2,FALSE)</f>
        <v>VALVULA DE GLOBO 1"</v>
      </c>
      <c r="L4557" s="12" t="str">
        <f>IF(VLOOKUP(FACTURACION[[#This Row],[REFERENCIA]],CODINV,3,FALSE)=0,"",VLOOKUP(FACTURACION[[#This Row],[REFERENCIA]],CODINV,3,FALSE))</f>
        <v>A7507AP</v>
      </c>
      <c r="M4557" s="12" t="str">
        <f>+VLOOKUP(FACTURACION[[#This Row],[REFERENCIA]],CODINV,4,FALSE)</f>
        <v>VÁLVULAS Y MULTIVÁLVULAS</v>
      </c>
      <c r="N4557" s="12" t="str">
        <f>+VLOOKUP(FACTURACION[[#This Row],[REFERENCIA]],CODINV,5,FALSE)</f>
        <v>REGO</v>
      </c>
      <c r="O4557" s="3">
        <v>4</v>
      </c>
      <c r="P4557" s="31">
        <v>350000</v>
      </c>
      <c r="Q4557" s="24">
        <f>+FACTURACION[[#This Row],[CANTIDAD]]*FACTURACION[[#This Row],[VR UNITARIO]]/1000</f>
        <v>1400</v>
      </c>
      <c r="R4557" s="3" t="str">
        <f>+VLOOKUP(FACTURACION[[#This Row],[NIT]],TABLACLIENTE,5,FALSE)</f>
        <v>BOGOTÁ D.C.</v>
      </c>
    </row>
    <row r="4558" spans="3:18">
      <c r="C4558" s="29">
        <v>2017</v>
      </c>
      <c r="D4558" s="30" t="s">
        <v>696</v>
      </c>
      <c r="E4558" s="30">
        <f>MONTH(FACTURACION[[#This Row],[MES]]&amp;1)</f>
        <v>7</v>
      </c>
      <c r="F4558" s="223">
        <f>DATE(FACTURACION[[#This Row],[AÑO]],FACTURACION[[#This Row],[Mes numero]],1)</f>
        <v>42917</v>
      </c>
      <c r="G4558" s="161">
        <v>12966</v>
      </c>
      <c r="H4558" s="20">
        <v>890500726</v>
      </c>
      <c r="I4558" s="26" t="str">
        <f>+VLOOKUP(FACTURACION[[#This Row],[NIT]],TABLACLIENTE,2,FALSE)</f>
        <v>NORTESANTANDEREANA DE GAS S.A. E.S.P (NORGAS S.A. E.S.P.)</v>
      </c>
      <c r="J4558" s="3" t="s">
        <v>768</v>
      </c>
      <c r="K4558" s="12" t="str">
        <f>+VLOOKUP(FACTURACION[[#This Row],[REFERENCIA]],CODINV,2,FALSE)</f>
        <v>VALVULA DE LLENADO ACCION RAPIDA 1"</v>
      </c>
      <c r="L4558" s="12" t="str">
        <f>IF(VLOOKUP(FACTURACION[[#This Row],[REFERENCIA]],CODINV,3,FALSE)=0,"",VLOOKUP(FACTURACION[[#This Row],[REFERENCIA]],CODINV,3,FALSE))</f>
        <v>A7797A</v>
      </c>
      <c r="M4558" s="12" t="str">
        <f>+VLOOKUP(FACTURACION[[#This Row],[REFERENCIA]],CODINV,4,FALSE)</f>
        <v>VÁLVULAS Y MULTIVÁLVULAS</v>
      </c>
      <c r="N4558" s="12" t="str">
        <f>+VLOOKUP(FACTURACION[[#This Row],[REFERENCIA]],CODINV,5,FALSE)</f>
        <v>REGO</v>
      </c>
      <c r="O4558" s="3">
        <v>1</v>
      </c>
      <c r="P4558" s="31">
        <v>960000</v>
      </c>
      <c r="Q4558" s="24">
        <f>+FACTURACION[[#This Row],[CANTIDAD]]*FACTURACION[[#This Row],[VR UNITARIO]]/1000</f>
        <v>960</v>
      </c>
      <c r="R4558" s="3" t="str">
        <f>+VLOOKUP(FACTURACION[[#This Row],[NIT]],TABLACLIENTE,5,FALSE)</f>
        <v>BUCARAMANGA</v>
      </c>
    </row>
    <row r="4559" spans="3:18">
      <c r="C4559" s="29">
        <v>2017</v>
      </c>
      <c r="D4559" s="30" t="s">
        <v>696</v>
      </c>
      <c r="E4559" s="30">
        <f>MONTH(FACTURACION[[#This Row],[MES]]&amp;1)</f>
        <v>7</v>
      </c>
      <c r="F4559" s="223">
        <f>DATE(FACTURACION[[#This Row],[AÑO]],FACTURACION[[#This Row],[Mes numero]],1)</f>
        <v>42917</v>
      </c>
      <c r="G4559" s="161">
        <v>13039</v>
      </c>
      <c r="H4559" s="20">
        <v>830137252</v>
      </c>
      <c r="I4559" s="26" t="str">
        <f>+VLOOKUP(FACTURACION[[#This Row],[NIT]],TABLACLIENTE,2,FALSE)</f>
        <v>SAGENCO SAS</v>
      </c>
      <c r="J4559" s="3" t="s">
        <v>36</v>
      </c>
      <c r="K4559" s="12" t="str">
        <f>+VLOOKUP(FACTURACION[[#This Row],[REFERENCIA]],CODINV,2,FALSE)</f>
        <v>VALVULA DE EXCESO DE FLUJO 3/4"</v>
      </c>
      <c r="L4559" s="12" t="str">
        <f>IF(VLOOKUP(FACTURACION[[#This Row],[REFERENCIA]],CODINV,3,FALSE)=0,"",VLOOKUP(FACTURACION[[#This Row],[REFERENCIA]],CODINV,3,FALSE))</f>
        <v>3272G</v>
      </c>
      <c r="M4559" s="12" t="str">
        <f>+VLOOKUP(FACTURACION[[#This Row],[REFERENCIA]],CODINV,4,FALSE)</f>
        <v>VÁLVULAS Y MULTIVÁLVULAS</v>
      </c>
      <c r="N4559" s="12" t="str">
        <f>+VLOOKUP(FACTURACION[[#This Row],[REFERENCIA]],CODINV,5,FALSE)</f>
        <v>REGO</v>
      </c>
      <c r="O4559" s="3">
        <v>1</v>
      </c>
      <c r="P4559" s="31">
        <v>63000</v>
      </c>
      <c r="Q4559" s="24">
        <f>+FACTURACION[[#This Row],[CANTIDAD]]*FACTURACION[[#This Row],[VR UNITARIO]]/1000</f>
        <v>63</v>
      </c>
      <c r="R4559" s="3" t="str">
        <f>+VLOOKUP(FACTURACION[[#This Row],[NIT]],TABLACLIENTE,5,FALSE)</f>
        <v>BOGOTÁ D.C.</v>
      </c>
    </row>
    <row r="4560" spans="3:18">
      <c r="C4560" s="29">
        <v>2017</v>
      </c>
      <c r="D4560" s="30" t="s">
        <v>696</v>
      </c>
      <c r="E4560" s="30">
        <f>MONTH(FACTURACION[[#This Row],[MES]]&amp;1)</f>
        <v>7</v>
      </c>
      <c r="F4560" s="223">
        <f>DATE(FACTURACION[[#This Row],[AÑO]],FACTURACION[[#This Row],[Mes numero]],1)</f>
        <v>42917</v>
      </c>
      <c r="G4560" s="161">
        <v>12962</v>
      </c>
      <c r="H4560" s="20">
        <v>900950504</v>
      </c>
      <c r="I4560" s="26" t="str">
        <f>+VLOOKUP(FACTURACION[[#This Row],[NIT]],TABLACLIENTE,2,FALSE)</f>
        <v>DAMASA DE COLOMBIA S A S</v>
      </c>
      <c r="J4560" s="3" t="s">
        <v>80</v>
      </c>
      <c r="K4560" s="12" t="str">
        <f>+VLOOKUP(FACTURACION[[#This Row],[REFERENCIA]],CODINV,2,FALSE)</f>
        <v>VALVULA EXCESO DE FLUJO 1 1/4"</v>
      </c>
      <c r="L4560" s="12" t="str">
        <f>IF(VLOOKUP(FACTURACION[[#This Row],[REFERENCIA]],CODINV,3,FALSE)=0,"",VLOOKUP(FACTURACION[[#This Row],[REFERENCIA]],CODINV,3,FALSE))</f>
        <v>3282C</v>
      </c>
      <c r="M4560" s="12" t="str">
        <f>+VLOOKUP(FACTURACION[[#This Row],[REFERENCIA]],CODINV,4,FALSE)</f>
        <v>VÁLVULAS Y MULTIVÁLVULAS</v>
      </c>
      <c r="N4560" s="12" t="str">
        <f>+VLOOKUP(FACTURACION[[#This Row],[REFERENCIA]],CODINV,5,FALSE)</f>
        <v>REGO</v>
      </c>
      <c r="O4560" s="3">
        <v>1</v>
      </c>
      <c r="P4560" s="31">
        <v>148000</v>
      </c>
      <c r="Q4560" s="24">
        <f>+FACTURACION[[#This Row],[CANTIDAD]]*FACTURACION[[#This Row],[VR UNITARIO]]/1000</f>
        <v>148</v>
      </c>
      <c r="R4560" s="3" t="str">
        <f>+VLOOKUP(FACTURACION[[#This Row],[NIT]],TABLACLIENTE,5,FALSE)</f>
        <v>BOGOTÁ D.C.</v>
      </c>
    </row>
    <row r="4561" spans="3:18">
      <c r="C4561" s="29">
        <v>2017</v>
      </c>
      <c r="D4561" s="30" t="s">
        <v>696</v>
      </c>
      <c r="E4561" s="30">
        <f>MONTH(FACTURACION[[#This Row],[MES]]&amp;1)</f>
        <v>7</v>
      </c>
      <c r="F4561" s="223">
        <f>DATE(FACTURACION[[#This Row],[AÑO]],FACTURACION[[#This Row],[Mes numero]],1)</f>
        <v>42917</v>
      </c>
      <c r="G4561" s="161">
        <v>12993</v>
      </c>
      <c r="H4561" s="20">
        <v>830137252</v>
      </c>
      <c r="I4561" s="26" t="str">
        <f>+VLOOKUP(FACTURACION[[#This Row],[NIT]],TABLACLIENTE,2,FALSE)</f>
        <v>SAGENCO SAS</v>
      </c>
      <c r="J4561" s="3" t="s">
        <v>105</v>
      </c>
      <c r="K4561" s="12" t="str">
        <f>+VLOOKUP(FACTURACION[[#This Row],[REFERENCIA]],CODINV,2,FALSE)</f>
        <v>VALVULA CHECK LOOK  3/4"M X 3/4"F</v>
      </c>
      <c r="L4561" s="12" t="str">
        <f>IF(VLOOKUP(FACTURACION[[#This Row],[REFERENCIA]],CODINV,3,FALSE)=0,"",VLOOKUP(FACTURACION[[#This Row],[REFERENCIA]],CODINV,3,FALSE))</f>
        <v>7572FC</v>
      </c>
      <c r="M4561" s="12" t="str">
        <f>+VLOOKUP(FACTURACION[[#This Row],[REFERENCIA]],CODINV,4,FALSE)</f>
        <v>VÁLVULAS Y MULTIVÁLVULAS</v>
      </c>
      <c r="N4561" s="12" t="str">
        <f>+VLOOKUP(FACTURACION[[#This Row],[REFERENCIA]],CODINV,5,FALSE)</f>
        <v>REGO</v>
      </c>
      <c r="O4561" s="3">
        <v>1</v>
      </c>
      <c r="P4561" s="31">
        <v>62300</v>
      </c>
      <c r="Q4561" s="24">
        <f>+FACTURACION[[#This Row],[CANTIDAD]]*FACTURACION[[#This Row],[VR UNITARIO]]/1000</f>
        <v>62.3</v>
      </c>
      <c r="R4561" s="3" t="str">
        <f>+VLOOKUP(FACTURACION[[#This Row],[NIT]],TABLACLIENTE,5,FALSE)</f>
        <v>BOGOTÁ D.C.</v>
      </c>
    </row>
    <row r="4562" spans="3:18">
      <c r="C4562" s="29">
        <v>2017</v>
      </c>
      <c r="D4562" s="30" t="s">
        <v>696</v>
      </c>
      <c r="E4562" s="30">
        <f>MONTH(FACTURACION[[#This Row],[MES]]&amp;1)</f>
        <v>7</v>
      </c>
      <c r="F4562" s="223">
        <f>DATE(FACTURACION[[#This Row],[AÑO]],FACTURACION[[#This Row],[Mes numero]],1)</f>
        <v>42917</v>
      </c>
      <c r="G4562" s="161">
        <v>13014</v>
      </c>
      <c r="H4562" s="20">
        <v>830137252</v>
      </c>
      <c r="I4562" s="26" t="str">
        <f>+VLOOKUP(FACTURACION[[#This Row],[NIT]],TABLACLIENTE,2,FALSE)</f>
        <v>SAGENCO SAS</v>
      </c>
      <c r="J4562" s="3" t="s">
        <v>105</v>
      </c>
      <c r="K4562" s="12" t="str">
        <f>+VLOOKUP(FACTURACION[[#This Row],[REFERENCIA]],CODINV,2,FALSE)</f>
        <v>VALVULA CHECK LOOK  3/4"M X 3/4"F</v>
      </c>
      <c r="L4562" s="12" t="str">
        <f>IF(VLOOKUP(FACTURACION[[#This Row],[REFERENCIA]],CODINV,3,FALSE)=0,"",VLOOKUP(FACTURACION[[#This Row],[REFERENCIA]],CODINV,3,FALSE))</f>
        <v>7572FC</v>
      </c>
      <c r="M4562" s="12" t="str">
        <f>+VLOOKUP(FACTURACION[[#This Row],[REFERENCIA]],CODINV,4,FALSE)</f>
        <v>VÁLVULAS Y MULTIVÁLVULAS</v>
      </c>
      <c r="N4562" s="12" t="str">
        <f>+VLOOKUP(FACTURACION[[#This Row],[REFERENCIA]],CODINV,5,FALSE)</f>
        <v>REGO</v>
      </c>
      <c r="O4562" s="3">
        <v>1</v>
      </c>
      <c r="P4562" s="31">
        <v>58000</v>
      </c>
      <c r="Q4562" s="24">
        <f>+FACTURACION[[#This Row],[CANTIDAD]]*FACTURACION[[#This Row],[VR UNITARIO]]/1000</f>
        <v>58</v>
      </c>
      <c r="R4562" s="3" t="str">
        <f>+VLOOKUP(FACTURACION[[#This Row],[NIT]],TABLACLIENTE,5,FALSE)</f>
        <v>BOGOTÁ D.C.</v>
      </c>
    </row>
    <row r="4563" spans="3:18">
      <c r="C4563" s="29">
        <v>2017</v>
      </c>
      <c r="D4563" s="30" t="s">
        <v>696</v>
      </c>
      <c r="E4563" s="30">
        <f>MONTH(FACTURACION[[#This Row],[MES]]&amp;1)</f>
        <v>7</v>
      </c>
      <c r="F4563" s="223">
        <f>DATE(FACTURACION[[#This Row],[AÑO]],FACTURACION[[#This Row],[Mes numero]],1)</f>
        <v>42917</v>
      </c>
      <c r="G4563" s="161">
        <v>13017</v>
      </c>
      <c r="H4563" s="20">
        <v>890501073</v>
      </c>
      <c r="I4563" s="26" t="str">
        <f>+VLOOKUP(FACTURACION[[#This Row],[NIT]],TABLACLIENTE,2,FALSE)</f>
        <v>COMERCIAL INDUSTRIAL NACIONAL S.A. CINSA</v>
      </c>
      <c r="J4563" s="3" t="s">
        <v>163</v>
      </c>
      <c r="K4563" s="12" t="str">
        <f>+VLOOKUP(FACTURACION[[#This Row],[REFERENCIA]],CODINV,2,FALSE)</f>
        <v>VALVULA DE LLENADO 1 1/4"</v>
      </c>
      <c r="L4563" s="12" t="str">
        <f>IF(VLOOKUP(FACTURACION[[#This Row],[REFERENCIA]],CODINV,3,FALSE)=0,"",VLOOKUP(FACTURACION[[#This Row],[REFERENCIA]],CODINV,3,FALSE))</f>
        <v>7579</v>
      </c>
      <c r="M4563" s="12" t="str">
        <f>+VLOOKUP(FACTURACION[[#This Row],[REFERENCIA]],CODINV,4,FALSE)</f>
        <v>VÁLVULAS Y MULTIVÁLVULAS</v>
      </c>
      <c r="N4563" s="12" t="str">
        <f>+VLOOKUP(FACTURACION[[#This Row],[REFERENCIA]],CODINV,5,FALSE)</f>
        <v>REGO</v>
      </c>
      <c r="O4563" s="3">
        <v>1</v>
      </c>
      <c r="P4563" s="31">
        <v>79000</v>
      </c>
      <c r="Q4563" s="24">
        <f>+FACTURACION[[#This Row],[CANTIDAD]]*FACTURACION[[#This Row],[VR UNITARIO]]/1000</f>
        <v>79</v>
      </c>
      <c r="R4563" s="3" t="str">
        <f>+VLOOKUP(FACTURACION[[#This Row],[NIT]],TABLACLIENTE,5,FALSE)</f>
        <v>CUCUTA</v>
      </c>
    </row>
    <row r="4564" spans="3:18">
      <c r="C4564" s="29">
        <v>2017</v>
      </c>
      <c r="D4564" s="30" t="s">
        <v>696</v>
      </c>
      <c r="E4564" s="30">
        <f>MONTH(FACTURACION[[#This Row],[MES]]&amp;1)</f>
        <v>7</v>
      </c>
      <c r="F4564" s="223">
        <f>DATE(FACTURACION[[#This Row],[AÑO]],FACTURACION[[#This Row],[Mes numero]],1)</f>
        <v>42917</v>
      </c>
      <c r="G4564" s="161">
        <v>13012</v>
      </c>
      <c r="H4564" s="20">
        <v>860033633</v>
      </c>
      <c r="I4564" s="26" t="str">
        <f>+VLOOKUP(FACTURACION[[#This Row],[NIT]],TABLACLIENTE,2,FALSE)</f>
        <v>RAYOGAS S.A. E.S.P.</v>
      </c>
      <c r="J4564" s="3" t="s">
        <v>163</v>
      </c>
      <c r="K4564" s="12" t="str">
        <f>+VLOOKUP(FACTURACION[[#This Row],[REFERENCIA]],CODINV,2,FALSE)</f>
        <v>VALVULA DE LLENADO 1 1/4"</v>
      </c>
      <c r="L4564" s="12" t="str">
        <f>IF(VLOOKUP(FACTURACION[[#This Row],[REFERENCIA]],CODINV,3,FALSE)=0,"",VLOOKUP(FACTURACION[[#This Row],[REFERENCIA]],CODINV,3,FALSE))</f>
        <v>7579</v>
      </c>
      <c r="M4564" s="12" t="str">
        <f>+VLOOKUP(FACTURACION[[#This Row],[REFERENCIA]],CODINV,4,FALSE)</f>
        <v>VÁLVULAS Y MULTIVÁLVULAS</v>
      </c>
      <c r="N4564" s="12" t="str">
        <f>+VLOOKUP(FACTURACION[[#This Row],[REFERENCIA]],CODINV,5,FALSE)</f>
        <v>REGO</v>
      </c>
      <c r="O4564" s="3">
        <v>1</v>
      </c>
      <c r="P4564" s="31">
        <v>78000</v>
      </c>
      <c r="Q4564" s="24">
        <f>+FACTURACION[[#This Row],[CANTIDAD]]*FACTURACION[[#This Row],[VR UNITARIO]]/1000</f>
        <v>78</v>
      </c>
      <c r="R4564" s="3" t="str">
        <f>+VLOOKUP(FACTURACION[[#This Row],[NIT]],TABLACLIENTE,5,FALSE)</f>
        <v>BOGOTÁ D.C.</v>
      </c>
    </row>
    <row r="4565" spans="3:18">
      <c r="C4565" s="29">
        <v>2017</v>
      </c>
      <c r="D4565" s="30" t="s">
        <v>696</v>
      </c>
      <c r="E4565" s="30">
        <f>MONTH(FACTURACION[[#This Row],[MES]]&amp;1)</f>
        <v>7</v>
      </c>
      <c r="F4565" s="223">
        <f>DATE(FACTURACION[[#This Row],[AÑO]],FACTURACION[[#This Row],[Mes numero]],1)</f>
        <v>42917</v>
      </c>
      <c r="G4565" s="161">
        <v>12993</v>
      </c>
      <c r="H4565" s="20">
        <v>830137252</v>
      </c>
      <c r="I4565" s="26" t="str">
        <f>+VLOOKUP(FACTURACION[[#This Row],[NIT]],TABLACLIENTE,2,FALSE)</f>
        <v>SAGENCO SAS</v>
      </c>
      <c r="J4565" s="3" t="s">
        <v>163</v>
      </c>
      <c r="K4565" s="12" t="str">
        <f>+VLOOKUP(FACTURACION[[#This Row],[REFERENCIA]],CODINV,2,FALSE)</f>
        <v>VALVULA DE LLENADO 1 1/4"</v>
      </c>
      <c r="L4565" s="12" t="str">
        <f>IF(VLOOKUP(FACTURACION[[#This Row],[REFERENCIA]],CODINV,3,FALSE)=0,"",VLOOKUP(FACTURACION[[#This Row],[REFERENCIA]],CODINV,3,FALSE))</f>
        <v>7579</v>
      </c>
      <c r="M4565" s="12" t="str">
        <f>+VLOOKUP(FACTURACION[[#This Row],[REFERENCIA]],CODINV,4,FALSE)</f>
        <v>VÁLVULAS Y MULTIVÁLVULAS</v>
      </c>
      <c r="N4565" s="12" t="str">
        <f>+VLOOKUP(FACTURACION[[#This Row],[REFERENCIA]],CODINV,5,FALSE)</f>
        <v>REGO</v>
      </c>
      <c r="O4565" s="3">
        <v>1</v>
      </c>
      <c r="P4565" s="31">
        <v>78000</v>
      </c>
      <c r="Q4565" s="24">
        <f>+FACTURACION[[#This Row],[CANTIDAD]]*FACTURACION[[#This Row],[VR UNITARIO]]/1000</f>
        <v>78</v>
      </c>
      <c r="R4565" s="3" t="str">
        <f>+VLOOKUP(FACTURACION[[#This Row],[NIT]],TABLACLIENTE,5,FALSE)</f>
        <v>BOGOTÁ D.C.</v>
      </c>
    </row>
    <row r="4566" spans="3:18">
      <c r="C4566" s="29">
        <v>2017</v>
      </c>
      <c r="D4566" s="30" t="s">
        <v>696</v>
      </c>
      <c r="E4566" s="30">
        <f>MONTH(FACTURACION[[#This Row],[MES]]&amp;1)</f>
        <v>7</v>
      </c>
      <c r="F4566" s="223">
        <f>DATE(FACTURACION[[#This Row],[AÑO]],FACTURACION[[#This Row],[Mes numero]],1)</f>
        <v>42917</v>
      </c>
      <c r="G4566" s="161">
        <v>13014</v>
      </c>
      <c r="H4566" s="20">
        <v>830137252</v>
      </c>
      <c r="I4566" s="26" t="str">
        <f>+VLOOKUP(FACTURACION[[#This Row],[NIT]],TABLACLIENTE,2,FALSE)</f>
        <v>SAGENCO SAS</v>
      </c>
      <c r="J4566" s="3" t="s">
        <v>163</v>
      </c>
      <c r="K4566" s="12" t="str">
        <f>+VLOOKUP(FACTURACION[[#This Row],[REFERENCIA]],CODINV,2,FALSE)</f>
        <v>VALVULA DE LLENADO 1 1/4"</v>
      </c>
      <c r="L4566" s="12" t="str">
        <f>IF(VLOOKUP(FACTURACION[[#This Row],[REFERENCIA]],CODINV,3,FALSE)=0,"",VLOOKUP(FACTURACION[[#This Row],[REFERENCIA]],CODINV,3,FALSE))</f>
        <v>7579</v>
      </c>
      <c r="M4566" s="12" t="str">
        <f>+VLOOKUP(FACTURACION[[#This Row],[REFERENCIA]],CODINV,4,FALSE)</f>
        <v>VÁLVULAS Y MULTIVÁLVULAS</v>
      </c>
      <c r="N4566" s="12" t="str">
        <f>+VLOOKUP(FACTURACION[[#This Row],[REFERENCIA]],CODINV,5,FALSE)</f>
        <v>REGO</v>
      </c>
      <c r="O4566" s="3">
        <v>1</v>
      </c>
      <c r="P4566" s="31">
        <v>77000</v>
      </c>
      <c r="Q4566" s="24">
        <f>+FACTURACION[[#This Row],[CANTIDAD]]*FACTURACION[[#This Row],[VR UNITARIO]]/1000</f>
        <v>77</v>
      </c>
      <c r="R4566" s="3" t="str">
        <f>+VLOOKUP(FACTURACION[[#This Row],[NIT]],TABLACLIENTE,5,FALSE)</f>
        <v>BOGOTÁ D.C.</v>
      </c>
    </row>
    <row r="4567" spans="3:18">
      <c r="C4567" s="29">
        <v>2017</v>
      </c>
      <c r="D4567" s="30" t="s">
        <v>696</v>
      </c>
      <c r="E4567" s="30">
        <f>MONTH(FACTURACION[[#This Row],[MES]]&amp;1)</f>
        <v>7</v>
      </c>
      <c r="F4567" s="223">
        <f>DATE(FACTURACION[[#This Row],[AÑO]],FACTURACION[[#This Row],[Mes numero]],1)</f>
        <v>42917</v>
      </c>
      <c r="G4567" s="161">
        <v>13017</v>
      </c>
      <c r="H4567" s="20">
        <v>890501073</v>
      </c>
      <c r="I4567" s="26" t="str">
        <f>+VLOOKUP(FACTURACION[[#This Row],[NIT]],TABLACLIENTE,2,FALSE)</f>
        <v>COMERCIAL INDUSTRIAL NACIONAL S.A. CINSA</v>
      </c>
      <c r="J4567" s="3" t="s">
        <v>113</v>
      </c>
      <c r="K4567" s="12" t="str">
        <f>+VLOOKUP(FACTURACION[[#This Row],[REFERENCIA]],CODINV,2,FALSE)</f>
        <v>VALVULA CHEK LOCK 3/4"</v>
      </c>
      <c r="L4567" s="12" t="str">
        <f>IF(VLOOKUP(FACTURACION[[#This Row],[REFERENCIA]],CODINV,3,FALSE)=0,"",VLOOKUP(FACTURACION[[#This Row],[REFERENCIA]],CODINV,3,FALSE))</f>
        <v>7590U</v>
      </c>
      <c r="M4567" s="12" t="str">
        <f>+VLOOKUP(FACTURACION[[#This Row],[REFERENCIA]],CODINV,4,FALSE)</f>
        <v>VÁLVULAS Y MULTIVÁLVULAS</v>
      </c>
      <c r="N4567" s="12" t="str">
        <f>+VLOOKUP(FACTURACION[[#This Row],[REFERENCIA]],CODINV,5,FALSE)</f>
        <v>REGO</v>
      </c>
      <c r="O4567" s="3">
        <v>3</v>
      </c>
      <c r="P4567" s="31">
        <v>58000</v>
      </c>
      <c r="Q4567" s="24">
        <f>+FACTURACION[[#This Row],[CANTIDAD]]*FACTURACION[[#This Row],[VR UNITARIO]]/1000</f>
        <v>174</v>
      </c>
      <c r="R4567" s="3" t="str">
        <f>+VLOOKUP(FACTURACION[[#This Row],[NIT]],TABLACLIENTE,5,FALSE)</f>
        <v>CUCUTA</v>
      </c>
    </row>
    <row r="4568" spans="3:18">
      <c r="C4568" s="29">
        <v>2017</v>
      </c>
      <c r="D4568" s="30" t="s">
        <v>696</v>
      </c>
      <c r="E4568" s="30">
        <f>MONTH(FACTURACION[[#This Row],[MES]]&amp;1)</f>
        <v>7</v>
      </c>
      <c r="F4568" s="223">
        <f>DATE(FACTURACION[[#This Row],[AÑO]],FACTURACION[[#This Row],[Mes numero]],1)</f>
        <v>42917</v>
      </c>
      <c r="G4568" s="161">
        <v>13016</v>
      </c>
      <c r="H4568" s="20">
        <v>890200919</v>
      </c>
      <c r="I4568" s="26" t="str">
        <f>+VLOOKUP(FACTURACION[[#This Row],[NIT]],TABLACLIENTE,2,FALSE)</f>
        <v>GAS DE SANTANDER S.A. E.S.P.</v>
      </c>
      <c r="J4568" s="3" t="s">
        <v>113</v>
      </c>
      <c r="K4568" s="12" t="str">
        <f>+VLOOKUP(FACTURACION[[#This Row],[REFERENCIA]],CODINV,2,FALSE)</f>
        <v>VALVULA CHEK LOCK 3/4"</v>
      </c>
      <c r="L4568" s="12" t="str">
        <f>IF(VLOOKUP(FACTURACION[[#This Row],[REFERENCIA]],CODINV,3,FALSE)=0,"",VLOOKUP(FACTURACION[[#This Row],[REFERENCIA]],CODINV,3,FALSE))</f>
        <v>7590U</v>
      </c>
      <c r="M4568" s="12" t="str">
        <f>+VLOOKUP(FACTURACION[[#This Row],[REFERENCIA]],CODINV,4,FALSE)</f>
        <v>VÁLVULAS Y MULTIVÁLVULAS</v>
      </c>
      <c r="N4568" s="12" t="str">
        <f>+VLOOKUP(FACTURACION[[#This Row],[REFERENCIA]],CODINV,5,FALSE)</f>
        <v>REGO</v>
      </c>
      <c r="O4568" s="3">
        <v>3</v>
      </c>
      <c r="P4568" s="31">
        <v>63000</v>
      </c>
      <c r="Q4568" s="24">
        <f>+FACTURACION[[#This Row],[CANTIDAD]]*FACTURACION[[#This Row],[VR UNITARIO]]/1000</f>
        <v>189</v>
      </c>
      <c r="R4568" s="3" t="str">
        <f>+VLOOKUP(FACTURACION[[#This Row],[NIT]],TABLACLIENTE,5,FALSE)</f>
        <v>GIRON</v>
      </c>
    </row>
    <row r="4569" spans="3:18">
      <c r="C4569" s="29">
        <v>2017</v>
      </c>
      <c r="D4569" s="30" t="s">
        <v>696</v>
      </c>
      <c r="E4569" s="30">
        <f>MONTH(FACTURACION[[#This Row],[MES]]&amp;1)</f>
        <v>7</v>
      </c>
      <c r="F4569" s="223">
        <f>DATE(FACTURACION[[#This Row],[AÑO]],FACTURACION[[#This Row],[Mes numero]],1)</f>
        <v>42917</v>
      </c>
      <c r="G4569" s="161">
        <v>12963</v>
      </c>
      <c r="H4569" s="20">
        <v>900175830</v>
      </c>
      <c r="I4569" s="26" t="str">
        <f>+VLOOKUP(FACTURACION[[#This Row],[NIT]],TABLACLIENTE,2,FALSE)</f>
        <v xml:space="preserve">COMBUSTIBLES LIQUIDOS DE COLOMBIA S.A E.S.P  (CLC S.A E.S.P)
</v>
      </c>
      <c r="J4569" s="3" t="s">
        <v>461</v>
      </c>
      <c r="K4569" s="12" t="str">
        <f>+VLOOKUP(FACTURACION[[#This Row],[REFERENCIA]],CODINV,2,FALSE)</f>
        <v>VALVULA INTERNA 1 1/4"</v>
      </c>
      <c r="L4569" s="12" t="str">
        <f>IF(VLOOKUP(FACTURACION[[#This Row],[REFERENCIA]],CODINV,3,FALSE)=0,"",VLOOKUP(FACTURACION[[#This Row],[REFERENCIA]],CODINV,3,FALSE))</f>
        <v>A3209D050</v>
      </c>
      <c r="M4569" s="12" t="str">
        <f>+VLOOKUP(FACTURACION[[#This Row],[REFERENCIA]],CODINV,4,FALSE)</f>
        <v>VÁLVULAS Y MULTIVÁLVULAS</v>
      </c>
      <c r="N4569" s="12" t="str">
        <f>+VLOOKUP(FACTURACION[[#This Row],[REFERENCIA]],CODINV,5,FALSE)</f>
        <v>REGO</v>
      </c>
      <c r="O4569" s="3">
        <v>1</v>
      </c>
      <c r="P4569" s="31">
        <v>603200</v>
      </c>
      <c r="Q4569" s="24">
        <f>+FACTURACION[[#This Row],[CANTIDAD]]*FACTURACION[[#This Row],[VR UNITARIO]]/1000</f>
        <v>603.20000000000005</v>
      </c>
      <c r="R4569" s="3" t="str">
        <f>+VLOOKUP(FACTURACION[[#This Row],[NIT]],TABLACLIENTE,5,FALSE)</f>
        <v>BOGOTÁ D.C.</v>
      </c>
    </row>
    <row r="4570" spans="3:18">
      <c r="C4570" s="29">
        <v>2017</v>
      </c>
      <c r="D4570" s="30" t="s">
        <v>696</v>
      </c>
      <c r="E4570" s="30">
        <f>MONTH(FACTURACION[[#This Row],[MES]]&amp;1)</f>
        <v>7</v>
      </c>
      <c r="F4570" s="223">
        <f>DATE(FACTURACION[[#This Row],[AÑO]],FACTURACION[[#This Row],[Mes numero]],1)</f>
        <v>42917</v>
      </c>
      <c r="G4570" s="161">
        <v>12995</v>
      </c>
      <c r="H4570" s="20">
        <v>900164715</v>
      </c>
      <c r="I4570" s="26" t="str">
        <f>+VLOOKUP(FACTURACION[[#This Row],[NIT]],TABLACLIENTE,2,FALSE)</f>
        <v>COMPAÑIA TRANSPORTADORA DE COLOMBIA S.A. (COTRANSCOL S.A.)</v>
      </c>
      <c r="J4570" s="3" t="s">
        <v>461</v>
      </c>
      <c r="K4570" s="12" t="str">
        <f>+VLOOKUP(FACTURACION[[#This Row],[REFERENCIA]],CODINV,2,FALSE)</f>
        <v>VALVULA INTERNA 1 1/4"</v>
      </c>
      <c r="L4570" s="12" t="str">
        <f>IF(VLOOKUP(FACTURACION[[#This Row],[REFERENCIA]],CODINV,3,FALSE)=0,"",VLOOKUP(FACTURACION[[#This Row],[REFERENCIA]],CODINV,3,FALSE))</f>
        <v>A3209D050</v>
      </c>
      <c r="M4570" s="12" t="str">
        <f>+VLOOKUP(FACTURACION[[#This Row],[REFERENCIA]],CODINV,4,FALSE)</f>
        <v>VÁLVULAS Y MULTIVÁLVULAS</v>
      </c>
      <c r="N4570" s="12" t="str">
        <f>+VLOOKUP(FACTURACION[[#This Row],[REFERENCIA]],CODINV,5,FALSE)</f>
        <v>REGO</v>
      </c>
      <c r="O4570" s="3">
        <v>1</v>
      </c>
      <c r="P4570" s="31">
        <v>810000</v>
      </c>
      <c r="Q4570" s="24">
        <f>+FACTURACION[[#This Row],[CANTIDAD]]*FACTURACION[[#This Row],[VR UNITARIO]]/1000</f>
        <v>810</v>
      </c>
      <c r="R4570" s="3" t="str">
        <f>+VLOOKUP(FACTURACION[[#This Row],[NIT]],TABLACLIENTE,5,FALSE)</f>
        <v>GIRON</v>
      </c>
    </row>
    <row r="4571" spans="3:18">
      <c r="C4571" s="29">
        <v>2017</v>
      </c>
      <c r="D4571" s="30" t="s">
        <v>696</v>
      </c>
      <c r="E4571" s="30">
        <f>MONTH(FACTURACION[[#This Row],[MES]]&amp;1)</f>
        <v>7</v>
      </c>
      <c r="F4571" s="223">
        <f>DATE(FACTURACION[[#This Row],[AÑO]],FACTURACION[[#This Row],[Mes numero]],1)</f>
        <v>42917</v>
      </c>
      <c r="G4571" s="161">
        <v>13010</v>
      </c>
      <c r="H4571" s="20">
        <v>830137252</v>
      </c>
      <c r="I4571" s="26" t="str">
        <f>+VLOOKUP(FACTURACION[[#This Row],[NIT]],TABLACLIENTE,2,FALSE)</f>
        <v>SAGENCO SAS</v>
      </c>
      <c r="J4571" s="3" t="s">
        <v>482</v>
      </c>
      <c r="K4571" s="12" t="str">
        <f>+VLOOKUP(FACTURACION[[#This Row],[REFERENCIA]],CODINV,2,FALSE)</f>
        <v>VALVULA DE EXCESO DE FLUJO 3/4" ACERO</v>
      </c>
      <c r="L4571" s="12" t="str">
        <f>IF(VLOOKUP(FACTURACION[[#This Row],[REFERENCIA]],CODINV,3,FALSE)=0,"",VLOOKUP(FACTURACION[[#This Row],[REFERENCIA]],CODINV,3,FALSE))</f>
        <v>A3272G</v>
      </c>
      <c r="M4571" s="12" t="str">
        <f>+VLOOKUP(FACTURACION[[#This Row],[REFERENCIA]],CODINV,4,FALSE)</f>
        <v>VÁLVULAS Y MULTIVÁLVULAS</v>
      </c>
      <c r="N4571" s="12" t="str">
        <f>+VLOOKUP(FACTURACION[[#This Row],[REFERENCIA]],CODINV,5,FALSE)</f>
        <v>REGO</v>
      </c>
      <c r="O4571" s="3">
        <v>2</v>
      </c>
      <c r="P4571" s="31">
        <v>100000</v>
      </c>
      <c r="Q4571" s="24">
        <f>+FACTURACION[[#This Row],[CANTIDAD]]*FACTURACION[[#This Row],[VR UNITARIO]]/1000</f>
        <v>200</v>
      </c>
      <c r="R4571" s="3" t="str">
        <f>+VLOOKUP(FACTURACION[[#This Row],[NIT]],TABLACLIENTE,5,FALSE)</f>
        <v>BOGOTÁ D.C.</v>
      </c>
    </row>
    <row r="4572" spans="3:18">
      <c r="C4572" s="29">
        <v>2017</v>
      </c>
      <c r="D4572" s="30" t="s">
        <v>696</v>
      </c>
      <c r="E4572" s="30">
        <f>MONTH(FACTURACION[[#This Row],[MES]]&amp;1)</f>
        <v>7</v>
      </c>
      <c r="F4572" s="223">
        <f>DATE(FACTURACION[[#This Row],[AÑO]],FACTURACION[[#This Row],[Mes numero]],1)</f>
        <v>42917</v>
      </c>
      <c r="G4572" s="161">
        <v>13009</v>
      </c>
      <c r="H4572" s="20">
        <v>890200919</v>
      </c>
      <c r="I4572" s="26" t="str">
        <f>+VLOOKUP(FACTURACION[[#This Row],[NIT]],TABLACLIENTE,2,FALSE)</f>
        <v>GAS DE SANTANDER S.A. E.S.P.</v>
      </c>
      <c r="J4572" s="3" t="s">
        <v>327</v>
      </c>
      <c r="K4572" s="12" t="str">
        <f>+VLOOKUP(FACTURACION[[#This Row],[REFERENCIA]],CODINV,2,FALSE)</f>
        <v>VALVULA EXCESO FLUJO XA BRIDA 3"</v>
      </c>
      <c r="L4572" s="12" t="str">
        <f>IF(VLOOKUP(FACTURACION[[#This Row],[REFERENCIA]],CODINV,3,FALSE)=0,"",VLOOKUP(FACTURACION[[#This Row],[REFERENCIA]],CODINV,3,FALSE))</f>
        <v>A3500V6</v>
      </c>
      <c r="M4572" s="12" t="str">
        <f>+VLOOKUP(FACTURACION[[#This Row],[REFERENCIA]],CODINV,4,FALSE)</f>
        <v>VÁLVULAS Y MULTIVÁLVULAS</v>
      </c>
      <c r="N4572" s="12" t="str">
        <f>+VLOOKUP(FACTURACION[[#This Row],[REFERENCIA]],CODINV,5,FALSE)</f>
        <v>REGO</v>
      </c>
      <c r="O4572" s="3">
        <v>1</v>
      </c>
      <c r="P4572" s="31">
        <v>1020000</v>
      </c>
      <c r="Q4572" s="24">
        <f>+FACTURACION[[#This Row],[CANTIDAD]]*FACTURACION[[#This Row],[VR UNITARIO]]/1000</f>
        <v>1020</v>
      </c>
      <c r="R4572" s="3" t="str">
        <f>+VLOOKUP(FACTURACION[[#This Row],[NIT]],TABLACLIENTE,5,FALSE)</f>
        <v>GIRON</v>
      </c>
    </row>
    <row r="4573" spans="3:18">
      <c r="C4573" s="29">
        <v>2017</v>
      </c>
      <c r="D4573" s="30" t="s">
        <v>696</v>
      </c>
      <c r="E4573" s="30">
        <f>MONTH(FACTURACION[[#This Row],[MES]]&amp;1)</f>
        <v>7</v>
      </c>
      <c r="F4573" s="223">
        <f>DATE(FACTURACION[[#This Row],[AÑO]],FACTURACION[[#This Row],[Mes numero]],1)</f>
        <v>42917</v>
      </c>
      <c r="G4573" s="161">
        <v>13025</v>
      </c>
      <c r="H4573" s="20">
        <v>800074033</v>
      </c>
      <c r="I4573" s="26" t="str">
        <f>+VLOOKUP(FACTURACION[[#This Row],[NIT]],TABLACLIENTE,2,FALSE)</f>
        <v>COMPAÑIAS ASOCIADAS DE GAS S.A. E.S.P (ASOGAS SA ESP)</v>
      </c>
      <c r="J4573" s="3" t="s">
        <v>236</v>
      </c>
      <c r="K4573" s="12" t="str">
        <f>+VLOOKUP(FACTURACION[[#This Row],[REFERENCIA]],CODINV,2,FALSE)</f>
        <v>ADAPTADOR 1 3/4"ACME X 1 1/4" NPT BRONCE</v>
      </c>
      <c r="L4573" s="12" t="str">
        <f>IF(VLOOKUP(FACTURACION[[#This Row],[REFERENCIA]],CODINV,3,FALSE)=0,"",VLOOKUP(FACTURACION[[#This Row],[REFERENCIA]],CODINV,3,FALSE))</f>
        <v>5765F</v>
      </c>
      <c r="M4573" s="12" t="str">
        <f>+VLOOKUP(FACTURACION[[#This Row],[REFERENCIA]],CODINV,4,FALSE)</f>
        <v>REPUESTOS Y ACCESORIOS</v>
      </c>
      <c r="N4573" s="12" t="str">
        <f>+VLOOKUP(FACTURACION[[#This Row],[REFERENCIA]],CODINV,5,FALSE)</f>
        <v>REGO</v>
      </c>
      <c r="O4573" s="3">
        <v>2</v>
      </c>
      <c r="P4573" s="31">
        <v>42000</v>
      </c>
      <c r="Q4573" s="24">
        <f>+FACTURACION[[#This Row],[CANTIDAD]]*FACTURACION[[#This Row],[VR UNITARIO]]/1000</f>
        <v>84</v>
      </c>
      <c r="R4573" s="3" t="str">
        <f>+VLOOKUP(FACTURACION[[#This Row],[NIT]],TABLACLIENTE,5,FALSE)</f>
        <v>MOSQUERA</v>
      </c>
    </row>
    <row r="4574" spans="3:18">
      <c r="C4574" s="29">
        <v>2017</v>
      </c>
      <c r="D4574" s="30" t="s">
        <v>696</v>
      </c>
      <c r="E4574" s="30">
        <f>MONTH(FACTURACION[[#This Row],[MES]]&amp;1)</f>
        <v>7</v>
      </c>
      <c r="F4574" s="223">
        <f>DATE(FACTURACION[[#This Row],[AÑO]],FACTURACION[[#This Row],[Mes numero]],1)</f>
        <v>42917</v>
      </c>
      <c r="G4574" s="161">
        <v>12996</v>
      </c>
      <c r="H4574" s="20">
        <v>800074033</v>
      </c>
      <c r="I4574" s="26" t="str">
        <f>+VLOOKUP(FACTURACION[[#This Row],[NIT]],TABLACLIENTE,2,FALSE)</f>
        <v>COMPAÑIAS ASOCIADAS DE GAS S.A. E.S.P (ASOGAS SA ESP)</v>
      </c>
      <c r="J4574" s="3" t="s">
        <v>1040</v>
      </c>
      <c r="K4574" s="12" t="str">
        <f>+VLOOKUP(FACTURACION[[#This Row],[REFERENCIA]],CODINV,2,FALSE)</f>
        <v>TRENZA DE COBRE 1/2" POOL POOL 36"</v>
      </c>
      <c r="L4574" s="12" t="str">
        <f>IF(VLOOKUP(FACTURACION[[#This Row],[REFERENCIA]],CODINV,3,FALSE)=0,"",VLOOKUP(FACTURACION[[#This Row],[REFERENCIA]],CODINV,3,FALSE))</f>
        <v>913PS36</v>
      </c>
      <c r="M4574" s="12" t="str">
        <f>+VLOOKUP(FACTURACION[[#This Row],[REFERENCIA]],CODINV,4,FALSE)</f>
        <v>REPUESTOS Y ACCESORIOS</v>
      </c>
      <c r="N4574" s="12" t="str">
        <f>+VLOOKUP(FACTURACION[[#This Row],[REFERENCIA]],CODINV,5,FALSE)</f>
        <v>REGO</v>
      </c>
      <c r="O4574" s="3">
        <v>1</v>
      </c>
      <c r="P4574" s="31">
        <v>34000</v>
      </c>
      <c r="Q4574" s="24">
        <f>+FACTURACION[[#This Row],[CANTIDAD]]*FACTURACION[[#This Row],[VR UNITARIO]]/1000</f>
        <v>34</v>
      </c>
      <c r="R4574" s="3" t="str">
        <f>+VLOOKUP(FACTURACION[[#This Row],[NIT]],TABLACLIENTE,5,FALSE)</f>
        <v>MOSQUERA</v>
      </c>
    </row>
    <row r="4575" spans="3:18">
      <c r="C4575" s="29">
        <v>2017</v>
      </c>
      <c r="D4575" s="30" t="s">
        <v>696</v>
      </c>
      <c r="E4575" s="30">
        <f>MONTH(FACTURACION[[#This Row],[MES]]&amp;1)</f>
        <v>7</v>
      </c>
      <c r="F4575" s="223">
        <f>DATE(FACTURACION[[#This Row],[AÑO]],FACTURACION[[#This Row],[Mes numero]],1)</f>
        <v>42917</v>
      </c>
      <c r="G4575" s="161">
        <v>13027</v>
      </c>
      <c r="H4575" s="20">
        <v>900569327</v>
      </c>
      <c r="I4575" s="26" t="str">
        <f>+VLOOKUP(FACTURACION[[#This Row],[NIT]],TABLACLIENTE,2,FALSE)</f>
        <v>ICG SERVICE SAS</v>
      </c>
      <c r="J4575" s="3" t="s">
        <v>56</v>
      </c>
      <c r="K4575" s="12" t="str">
        <f>+VLOOKUP(FACTURACION[[#This Row],[REFERENCIA]],CODINV,2,FALSE)</f>
        <v xml:space="preserve"> VALVULA DE AGUJA DE  1/4"</v>
      </c>
      <c r="L4575" s="12" t="str">
        <f>IF(VLOOKUP(FACTURACION[[#This Row],[REFERENCIA]],CODINV,3,FALSE)=0,"",VLOOKUP(FACTURACION[[#This Row],[REFERENCIA]],CODINV,3,FALSE))</f>
        <v>1224WA</v>
      </c>
      <c r="M4575" s="12" t="str">
        <f>+VLOOKUP(FACTURACION[[#This Row],[REFERENCIA]],CODINV,4,FALSE)</f>
        <v>VÁLVULAS Y MULTIVÁLVULAS</v>
      </c>
      <c r="N4575" s="12" t="str">
        <f>+VLOOKUP(FACTURACION[[#This Row],[REFERENCIA]],CODINV,5,FALSE)</f>
        <v>REGO</v>
      </c>
      <c r="O4575" s="3">
        <v>4</v>
      </c>
      <c r="P4575" s="31">
        <v>63200</v>
      </c>
      <c r="Q4575" s="24">
        <f>+FACTURACION[[#This Row],[CANTIDAD]]*FACTURACION[[#This Row],[VR UNITARIO]]/1000</f>
        <v>252.8</v>
      </c>
      <c r="R4575" s="3" t="str">
        <f>+VLOOKUP(FACTURACION[[#This Row],[NIT]],TABLACLIENTE,5,FALSE)</f>
        <v>BOGOTÁ D.C.</v>
      </c>
    </row>
    <row r="4576" spans="3:18">
      <c r="C4576" s="29">
        <v>2017</v>
      </c>
      <c r="D4576" s="30" t="s">
        <v>696</v>
      </c>
      <c r="E4576" s="30">
        <f>MONTH(FACTURACION[[#This Row],[MES]]&amp;1)</f>
        <v>7</v>
      </c>
      <c r="F4576" s="223">
        <f>DATE(FACTURACION[[#This Row],[AÑO]],FACTURACION[[#This Row],[Mes numero]],1)</f>
        <v>42917</v>
      </c>
      <c r="G4576" s="161">
        <v>13025</v>
      </c>
      <c r="H4576" s="20">
        <v>800074033</v>
      </c>
      <c r="I4576" s="26" t="str">
        <f>+VLOOKUP(FACTURACION[[#This Row],[NIT]],TABLACLIENTE,2,FALSE)</f>
        <v>COMPAÑIAS ASOCIADAS DE GAS S.A. E.S.P (ASOGAS SA ESP)</v>
      </c>
      <c r="J4576" s="3" t="s">
        <v>196</v>
      </c>
      <c r="K4576" s="12" t="str">
        <f>+VLOOKUP(FACTURACION[[#This Row],[REFERENCIA]],CODINV,2,FALSE)</f>
        <v>VALVULA DE VENTEO 1/4"</v>
      </c>
      <c r="L4576" s="12" t="str">
        <f>IF(VLOOKUP(FACTURACION[[#This Row],[REFERENCIA]],CODINV,3,FALSE)=0,"",VLOOKUP(FACTURACION[[#This Row],[REFERENCIA]],CODINV,3,FALSE))</f>
        <v>3165C</v>
      </c>
      <c r="M4576" s="12" t="str">
        <f>+VLOOKUP(FACTURACION[[#This Row],[REFERENCIA]],CODINV,4,FALSE)</f>
        <v>VÁLVULAS Y MULTIVÁLVULAS</v>
      </c>
      <c r="N4576" s="12" t="str">
        <f>+VLOOKUP(FACTURACION[[#This Row],[REFERENCIA]],CODINV,5,FALSE)</f>
        <v>REGO</v>
      </c>
      <c r="O4576" s="3">
        <v>4</v>
      </c>
      <c r="P4576" s="31">
        <v>7000</v>
      </c>
      <c r="Q4576" s="24">
        <f>+FACTURACION[[#This Row],[CANTIDAD]]*FACTURACION[[#This Row],[VR UNITARIO]]/1000</f>
        <v>28</v>
      </c>
      <c r="R4576" s="3" t="str">
        <f>+VLOOKUP(FACTURACION[[#This Row],[NIT]],TABLACLIENTE,5,FALSE)</f>
        <v>MOSQUERA</v>
      </c>
    </row>
    <row r="4577" spans="3:18">
      <c r="C4577" s="29">
        <v>2017</v>
      </c>
      <c r="D4577" s="30" t="s">
        <v>696</v>
      </c>
      <c r="E4577" s="30">
        <f>MONTH(FACTURACION[[#This Row],[MES]]&amp;1)</f>
        <v>7</v>
      </c>
      <c r="F4577" s="223">
        <f>DATE(FACTURACION[[#This Row],[AÑO]],FACTURACION[[#This Row],[Mes numero]],1)</f>
        <v>42917</v>
      </c>
      <c r="G4577" s="161">
        <v>13012</v>
      </c>
      <c r="H4577" s="20">
        <v>860033633</v>
      </c>
      <c r="I4577" s="26" t="str">
        <f>+VLOOKUP(FACTURACION[[#This Row],[NIT]],TABLACLIENTE,2,FALSE)</f>
        <v>RAYOGAS S.A. E.S.P.</v>
      </c>
      <c r="J4577" s="3" t="s">
        <v>317</v>
      </c>
      <c r="K4577" s="12" t="str">
        <f>+VLOOKUP(FACTURACION[[#This Row],[REFERENCIA]],CODINV,2,FALSE)</f>
        <v>DIAL ROTOGAGE</v>
      </c>
      <c r="L4577" s="12" t="str">
        <f>IF(VLOOKUP(FACTURACION[[#This Row],[REFERENCIA]],CODINV,3,FALSE)=0,"",VLOOKUP(FACTURACION[[#This Row],[REFERENCIA]],CODINV,3,FALSE))</f>
        <v>A909118LX</v>
      </c>
      <c r="M4577" s="12" t="str">
        <f>+VLOOKUP(FACTURACION[[#This Row],[REFERENCIA]],CODINV,4,FALSE)</f>
        <v>REPUESTOS Y ACCESORIOS</v>
      </c>
      <c r="N4577" s="12" t="str">
        <f>+VLOOKUP(FACTURACION[[#This Row],[REFERENCIA]],CODINV,5,FALSE)</f>
        <v>REGO</v>
      </c>
      <c r="O4577" s="3">
        <v>1</v>
      </c>
      <c r="P4577" s="31">
        <v>54000</v>
      </c>
      <c r="Q4577" s="24">
        <f>+FACTURACION[[#This Row],[CANTIDAD]]*FACTURACION[[#This Row],[VR UNITARIO]]/1000</f>
        <v>54</v>
      </c>
      <c r="R4577" s="3" t="str">
        <f>+VLOOKUP(FACTURACION[[#This Row],[NIT]],TABLACLIENTE,5,FALSE)</f>
        <v>BOGOTÁ D.C.</v>
      </c>
    </row>
    <row r="4578" spans="3:18">
      <c r="C4578" s="29">
        <v>2017</v>
      </c>
      <c r="D4578" s="30" t="s">
        <v>696</v>
      </c>
      <c r="E4578" s="30">
        <f>MONTH(FACTURACION[[#This Row],[MES]]&amp;1)</f>
        <v>7</v>
      </c>
      <c r="F4578" s="223">
        <f>DATE(FACTURACION[[#This Row],[AÑO]],FACTURACION[[#This Row],[Mes numero]],1)</f>
        <v>42917</v>
      </c>
      <c r="G4578" s="161">
        <v>13012</v>
      </c>
      <c r="H4578" s="20">
        <v>860033633</v>
      </c>
      <c r="I4578" s="26" t="str">
        <f>+VLOOKUP(FACTURACION[[#This Row],[NIT]],TABLACLIENTE,2,FALSE)</f>
        <v>RAYOGAS S.A. E.S.P.</v>
      </c>
      <c r="J4578" s="3" t="s">
        <v>319</v>
      </c>
      <c r="K4578" s="12" t="str">
        <f>+VLOOKUP(FACTURACION[[#This Row],[REFERENCIA]],CODINV,2,FALSE)</f>
        <v>DIP TUBE ROTOGAGE 36"</v>
      </c>
      <c r="L4578" s="12" t="str">
        <f>IF(VLOOKUP(FACTURACION[[#This Row],[REFERENCIA]],CODINV,3,FALSE)=0,"",VLOOKUP(FACTURACION[[#This Row],[REFERENCIA]],CODINV,3,FALSE))</f>
        <v>A9091-M36</v>
      </c>
      <c r="M4578" s="12" t="str">
        <f>+VLOOKUP(FACTURACION[[#This Row],[REFERENCIA]],CODINV,4,FALSE)</f>
        <v>REPUESTOS Y ACCESORIOS</v>
      </c>
      <c r="N4578" s="12" t="str">
        <f>+VLOOKUP(FACTURACION[[#This Row],[REFERENCIA]],CODINV,5,FALSE)</f>
        <v>REGO</v>
      </c>
      <c r="O4578" s="3">
        <v>1</v>
      </c>
      <c r="P4578" s="31">
        <v>108000</v>
      </c>
      <c r="Q4578" s="24">
        <f>+FACTURACION[[#This Row],[CANTIDAD]]*FACTURACION[[#This Row],[VR UNITARIO]]/1000</f>
        <v>108</v>
      </c>
      <c r="R4578" s="3" t="str">
        <f>+VLOOKUP(FACTURACION[[#This Row],[NIT]],TABLACLIENTE,5,FALSE)</f>
        <v>BOGOTÁ D.C.</v>
      </c>
    </row>
    <row r="4579" spans="3:18">
      <c r="C4579" s="29">
        <v>2017</v>
      </c>
      <c r="D4579" s="30" t="s">
        <v>696</v>
      </c>
      <c r="E4579" s="30">
        <f>MONTH(FACTURACION[[#This Row],[MES]]&amp;1)</f>
        <v>7</v>
      </c>
      <c r="F4579" s="223">
        <f>DATE(FACTURACION[[#This Row],[AÑO]],FACTURACION[[#This Row],[Mes numero]],1)</f>
        <v>42917</v>
      </c>
      <c r="G4579" s="161">
        <v>13012</v>
      </c>
      <c r="H4579" s="20">
        <v>860033633</v>
      </c>
      <c r="I4579" s="26" t="str">
        <f>+VLOOKUP(FACTURACION[[#This Row],[NIT]],TABLACLIENTE,2,FALSE)</f>
        <v>RAYOGAS S.A. E.S.P.</v>
      </c>
      <c r="J4579" s="3" t="s">
        <v>952</v>
      </c>
      <c r="K4579" s="12" t="str">
        <f>+VLOOKUP(FACTURACION[[#This Row],[REFERENCIA]],CODINV,2,FALSE)</f>
        <v>ROTOGAGE A9092R</v>
      </c>
      <c r="L4579" s="12" t="str">
        <f>IF(VLOOKUP(FACTURACION[[#This Row],[REFERENCIA]],CODINV,3,FALSE)=0,"",VLOOKUP(FACTURACION[[#This Row],[REFERENCIA]],CODINV,3,FALSE))</f>
        <v>A9092R</v>
      </c>
      <c r="M4579" s="12" t="str">
        <f>+VLOOKUP(FACTURACION[[#This Row],[REFERENCIA]],CODINV,4,FALSE)</f>
        <v>MEDIDORES</v>
      </c>
      <c r="N4579" s="12" t="str">
        <f>+VLOOKUP(FACTURACION[[#This Row],[REFERENCIA]],CODINV,5,FALSE)</f>
        <v>REGO</v>
      </c>
      <c r="O4579" s="3">
        <v>1</v>
      </c>
      <c r="P4579" s="31">
        <v>850000</v>
      </c>
      <c r="Q4579" s="24">
        <f>+FACTURACION[[#This Row],[CANTIDAD]]*FACTURACION[[#This Row],[VR UNITARIO]]/1000</f>
        <v>850</v>
      </c>
      <c r="R4579" s="3" t="str">
        <f>+VLOOKUP(FACTURACION[[#This Row],[NIT]],TABLACLIENTE,5,FALSE)</f>
        <v>BOGOTÁ D.C.</v>
      </c>
    </row>
    <row r="4580" spans="3:18">
      <c r="C4580" s="29">
        <v>2017</v>
      </c>
      <c r="D4580" s="30" t="s">
        <v>701</v>
      </c>
      <c r="E4580" s="30">
        <f>MONTH(FACTURACION[[#This Row],[MES]]&amp;1)</f>
        <v>8</v>
      </c>
      <c r="F4580" s="223">
        <f>DATE(FACTURACION[[#This Row],[AÑO]],FACTURACION[[#This Row],[Mes numero]],1)</f>
        <v>42948</v>
      </c>
      <c r="G4580" s="161">
        <v>13100</v>
      </c>
      <c r="H4580" s="25">
        <v>900453463</v>
      </c>
      <c r="I4580" s="3" t="str">
        <f>+VLOOKUP(FACTURACION[[#This Row],[NIT]],TABLACLIENTE,2,FALSE)</f>
        <v>CITYGAS DISTRIBUIDORA SAS ESP (CITYGAS DISAS)</v>
      </c>
      <c r="J4580" s="3" t="s">
        <v>128</v>
      </c>
      <c r="K4580" s="12" t="str">
        <f>+VLOOKUP(FACTURACION[[#This Row],[REFERENCIA]],CODINV,2,FALSE)</f>
        <v>VAPORIZADOR 80 GPM FUEGO DIRECTO</v>
      </c>
      <c r="L4580" s="12" t="str">
        <f>IF(VLOOKUP(FACTURACION[[#This Row],[REFERENCIA]],CODINV,3,FALSE)=0,"",VLOOKUP(FACTURACION[[#This Row],[REFERENCIA]],CODINV,3,FALSE))</f>
        <v>80/40H-07</v>
      </c>
      <c r="M4580" s="12" t="str">
        <f>+VLOOKUP(FACTURACION[[#This Row],[REFERENCIA]],CODINV,4,FALSE)</f>
        <v>VAPORIZADORES</v>
      </c>
      <c r="N4580" s="12" t="str">
        <f>+VLOOKUP(FACTURACION[[#This Row],[REFERENCIA]],CODINV,5,FALSE)</f>
        <v>ALGAS SDI</v>
      </c>
      <c r="O4580" s="3">
        <v>1</v>
      </c>
      <c r="P4580" s="31">
        <v>14500000</v>
      </c>
      <c r="Q4580" s="24">
        <f>+FACTURACION[[#This Row],[CANTIDAD]]*FACTURACION[[#This Row],[VR UNITARIO]]/1000</f>
        <v>14500</v>
      </c>
      <c r="R4580" s="3" t="str">
        <f>+VLOOKUP(FACTURACION[[#This Row],[NIT]],TABLACLIENTE,5,FALSE)</f>
        <v>BOGOTÁ D.C.</v>
      </c>
    </row>
    <row r="4581" spans="3:18">
      <c r="C4581" s="29">
        <v>2017</v>
      </c>
      <c r="D4581" s="30" t="s">
        <v>701</v>
      </c>
      <c r="E4581" s="30">
        <f>MONTH(FACTURACION[[#This Row],[MES]]&amp;1)</f>
        <v>8</v>
      </c>
      <c r="F4581" s="223">
        <f>DATE(FACTURACION[[#This Row],[AÑO]],FACTURACION[[#This Row],[Mes numero]],1)</f>
        <v>42948</v>
      </c>
      <c r="G4581" s="161">
        <v>13075</v>
      </c>
      <c r="H4581" s="20">
        <v>800074033</v>
      </c>
      <c r="I4581" s="26" t="str">
        <f>+VLOOKUP(FACTURACION[[#This Row],[NIT]],TABLACLIENTE,2,FALSE)</f>
        <v>COMPAÑIAS ASOCIADAS DE GAS S.A. E.S.P (ASOGAS SA ESP)</v>
      </c>
      <c r="J4581" s="3" t="s">
        <v>986</v>
      </c>
      <c r="K4581" s="12" t="str">
        <f>+VLOOKUP(FACTURACION[[#This Row],[REFERENCIA]],CODINV,2,FALSE)</f>
        <v>TERMOSTATO SIT ASDI STAT</v>
      </c>
      <c r="L4581" s="12" t="str">
        <f>IF(VLOOKUP(FACTURACION[[#This Row],[REFERENCIA]],CODINV,3,FALSE)=0,"",VLOOKUP(FACTURACION[[#This Row],[REFERENCIA]],CODINV,3,FALSE))</f>
        <v>41073</v>
      </c>
      <c r="M4581" s="12" t="str">
        <f>+VLOOKUP(FACTURACION[[#This Row],[REFERENCIA]],CODINV,4,FALSE)</f>
        <v>REPUESTOS Y ACCESORIOS</v>
      </c>
      <c r="N4581" s="12" t="str">
        <f>+VLOOKUP(FACTURACION[[#This Row],[REFERENCIA]],CODINV,5,FALSE)</f>
        <v>ALGAS SDI</v>
      </c>
      <c r="O4581" s="3">
        <v>1</v>
      </c>
      <c r="P4581" s="31">
        <v>1380000</v>
      </c>
      <c r="Q4581" s="24">
        <f>+FACTURACION[[#This Row],[CANTIDAD]]*FACTURACION[[#This Row],[VR UNITARIO]]/1000</f>
        <v>1380</v>
      </c>
      <c r="R4581" s="3" t="str">
        <f>+VLOOKUP(FACTURACION[[#This Row],[NIT]],TABLACLIENTE,5,FALSE)</f>
        <v>MOSQUERA</v>
      </c>
    </row>
    <row r="4582" spans="3:18">
      <c r="C4582" s="29">
        <v>2017</v>
      </c>
      <c r="D4582" s="30" t="s">
        <v>701</v>
      </c>
      <c r="E4582" s="30">
        <f>MONTH(FACTURACION[[#This Row],[MES]]&amp;1)</f>
        <v>8</v>
      </c>
      <c r="F4582" s="223">
        <f>DATE(FACTURACION[[#This Row],[AÑO]],FACTURACION[[#This Row],[Mes numero]],1)</f>
        <v>42948</v>
      </c>
      <c r="G4582" s="161">
        <v>13125</v>
      </c>
      <c r="H4582" s="25">
        <v>900950504</v>
      </c>
      <c r="I4582" s="3" t="str">
        <f>+VLOOKUP(FACTURACION[[#This Row],[NIT]],TABLACLIENTE,2,FALSE)</f>
        <v>DAMASA DE COLOMBIA S A S</v>
      </c>
      <c r="J4582" s="3" t="s">
        <v>989</v>
      </c>
      <c r="K4582" s="12" t="str">
        <f>+VLOOKUP(FACTURACION[[#This Row],[REFERENCIA]],CODINV,2,FALSE)</f>
        <v>KIT VALVULA CAPACIDAD</v>
      </c>
      <c r="L4582" s="12" t="str">
        <f>IF(VLOOKUP(FACTURACION[[#This Row],[REFERENCIA]],CODINV,3,FALSE)=0,"",VLOOKUP(FACTURACION[[#This Row],[REFERENCIA]],CODINV,3,FALSE))</f>
        <v>3-0017</v>
      </c>
      <c r="M4582" s="12" t="str">
        <f>+VLOOKUP(FACTURACION[[#This Row],[REFERENCIA]],CODINV,4,FALSE)</f>
        <v>REPUESTOS Y ACCESORIOS</v>
      </c>
      <c r="N4582" s="12" t="str">
        <f>+VLOOKUP(FACTURACION[[#This Row],[REFERENCIA]],CODINV,5,FALSE)</f>
        <v>ALGAS SDI</v>
      </c>
      <c r="O4582" s="3">
        <v>1</v>
      </c>
      <c r="P4582" s="31">
        <v>98000</v>
      </c>
      <c r="Q4582" s="24">
        <f>+FACTURACION[[#This Row],[CANTIDAD]]*FACTURACION[[#This Row],[VR UNITARIO]]/1000</f>
        <v>98</v>
      </c>
      <c r="R4582" s="3" t="str">
        <f>+VLOOKUP(FACTURACION[[#This Row],[NIT]],TABLACLIENTE,5,FALSE)</f>
        <v>BOGOTÁ D.C.</v>
      </c>
    </row>
    <row r="4583" spans="3:18">
      <c r="C4583" s="29">
        <v>2017</v>
      </c>
      <c r="D4583" s="30" t="s">
        <v>701</v>
      </c>
      <c r="E4583" s="30">
        <f>MONTH(FACTURACION[[#This Row],[MES]]&amp;1)</f>
        <v>8</v>
      </c>
      <c r="F4583" s="223">
        <f>DATE(FACTURACION[[#This Row],[AÑO]],FACTURACION[[#This Row],[Mes numero]],1)</f>
        <v>42948</v>
      </c>
      <c r="G4583" s="161">
        <v>13084</v>
      </c>
      <c r="H4583" s="25">
        <v>900175830</v>
      </c>
      <c r="I4583" s="3" t="str">
        <f>+VLOOKUP(FACTURACION[[#This Row],[NIT]],TABLACLIENTE,2,FALSE)</f>
        <v xml:space="preserve">COMBUSTIBLES LIQUIDOS DE COLOMBIA S.A E.S.P  (CLC S.A E.S.P)
</v>
      </c>
      <c r="J4583" s="3" t="s">
        <v>1005</v>
      </c>
      <c r="K4583" s="12" t="str">
        <f>+VLOOKUP(FACTURACION[[#This Row],[REFERENCIA]],CODINV,2,FALSE)</f>
        <v>BY-PASS BV 1 1/4"</v>
      </c>
      <c r="L4583" s="12" t="str">
        <f>IF(VLOOKUP(FACTURACION[[#This Row],[REFERENCIA]],CODINV,3,FALSE)=0,"",VLOOKUP(FACTURACION[[#This Row],[REFERENCIA]],CODINV,3,FALSE))</f>
        <v/>
      </c>
      <c r="M4583" s="12" t="str">
        <f>+VLOOKUP(FACTURACION[[#This Row],[REFERENCIA]],CODINV,4,FALSE)</f>
        <v>VÁLVULAS Y MULTIVÁLVULAS</v>
      </c>
      <c r="N4583" s="12" t="str">
        <f>+VLOOKUP(FACTURACION[[#This Row],[REFERENCIA]],CODINV,5,FALSE)</f>
        <v>BLACKMER</v>
      </c>
      <c r="O4583" s="3">
        <v>1</v>
      </c>
      <c r="P4583" s="31">
        <v>860000</v>
      </c>
      <c r="Q4583" s="24">
        <f>+FACTURACION[[#This Row],[CANTIDAD]]*FACTURACION[[#This Row],[VR UNITARIO]]/1000</f>
        <v>860</v>
      </c>
      <c r="R4583" s="3" t="str">
        <f>+VLOOKUP(FACTURACION[[#This Row],[NIT]],TABLACLIENTE,5,FALSE)</f>
        <v>BOGOTÁ D.C.</v>
      </c>
    </row>
    <row r="4584" spans="3:18">
      <c r="C4584" s="29">
        <v>2017</v>
      </c>
      <c r="D4584" s="30" t="s">
        <v>701</v>
      </c>
      <c r="E4584" s="30">
        <f>MONTH(FACTURACION[[#This Row],[MES]]&amp;1)</f>
        <v>8</v>
      </c>
      <c r="F4584" s="223">
        <f>DATE(FACTURACION[[#This Row],[AÑO]],FACTURACION[[#This Row],[Mes numero]],1)</f>
        <v>42948</v>
      </c>
      <c r="G4584" s="161">
        <v>13084</v>
      </c>
      <c r="H4584" s="25">
        <v>900175830</v>
      </c>
      <c r="I4584" s="3" t="str">
        <f>+VLOOKUP(FACTURACION[[#This Row],[NIT]],TABLACLIENTE,2,FALSE)</f>
        <v xml:space="preserve">COMBUSTIBLES LIQUIDOS DE COLOMBIA S.A E.S.P  (CLC S.A E.S.P)
</v>
      </c>
      <c r="J4584" s="3" t="s">
        <v>958</v>
      </c>
      <c r="K4584" s="12" t="str">
        <f>+VLOOKUP(FACTURACION[[#This Row],[REFERENCIA]],CODINV,2,FALSE)</f>
        <v>KIT REPARACION PARA BOMBA BLACKMER 2"</v>
      </c>
      <c r="L4584" s="12" t="str">
        <f>IF(VLOOKUP(FACTURACION[[#This Row],[REFERENCIA]],CODINV,3,FALSE)=0,"",VLOOKUP(FACTURACION[[#This Row],[REFERENCIA]],CODINV,3,FALSE))</f>
        <v/>
      </c>
      <c r="M4584" s="12" t="str">
        <f>+VLOOKUP(FACTURACION[[#This Row],[REFERENCIA]],CODINV,4,FALSE)</f>
        <v>REPUESTOS Y ACCESORIOS</v>
      </c>
      <c r="N4584" s="12" t="str">
        <f>+VLOOKUP(FACTURACION[[#This Row],[REFERENCIA]],CODINV,5,FALSE)</f>
        <v>BLACKMER</v>
      </c>
      <c r="O4584" s="3">
        <v>1</v>
      </c>
      <c r="P4584" s="31">
        <v>2300000</v>
      </c>
      <c r="Q4584" s="24">
        <f>+FACTURACION[[#This Row],[CANTIDAD]]*FACTURACION[[#This Row],[VR UNITARIO]]/1000</f>
        <v>2300</v>
      </c>
      <c r="R4584" s="3" t="str">
        <f>+VLOOKUP(FACTURACION[[#This Row],[NIT]],TABLACLIENTE,5,FALSE)</f>
        <v>BOGOTÁ D.C.</v>
      </c>
    </row>
    <row r="4585" spans="3:18">
      <c r="C4585" s="29">
        <v>2017</v>
      </c>
      <c r="D4585" s="30" t="s">
        <v>701</v>
      </c>
      <c r="E4585" s="30">
        <f>MONTH(FACTURACION[[#This Row],[MES]]&amp;1)</f>
        <v>8</v>
      </c>
      <c r="F4585" s="223">
        <f>DATE(FACTURACION[[#This Row],[AÑO]],FACTURACION[[#This Row],[Mes numero]],1)</f>
        <v>42948</v>
      </c>
      <c r="G4585" s="161">
        <v>13054</v>
      </c>
      <c r="H4585" s="20">
        <v>800074033</v>
      </c>
      <c r="I4585" s="26" t="str">
        <f>+VLOOKUP(FACTURACION[[#This Row],[NIT]],TABLACLIENTE,2,FALSE)</f>
        <v>COMPAÑIAS ASOCIADAS DE GAS S.A. E.S.P (ASOGAS SA ESP)</v>
      </c>
      <c r="J4585" s="3" t="s">
        <v>835</v>
      </c>
      <c r="K4585" s="12" t="str">
        <f>+VLOOKUP(FACTURACION[[#This Row],[REFERENCIA]],CODINV,2,FALSE)</f>
        <v>PISTON DE LLENADO</v>
      </c>
      <c r="L4585" s="12" t="str">
        <f>IF(VLOOKUP(FACTURACION[[#This Row],[REFERENCIA]],CODINV,3,FALSE)=0,"",VLOOKUP(FACTURACION[[#This Row],[REFERENCIA]],CODINV,3,FALSE))</f>
        <v>129A003</v>
      </c>
      <c r="M4585" s="12" t="str">
        <f>+VLOOKUP(FACTURACION[[#This Row],[REFERENCIA]],CODINV,4,FALSE)</f>
        <v>PISTONES DE LLENADO</v>
      </c>
      <c r="N4585" s="12" t="str">
        <f>+VLOOKUP(FACTURACION[[#This Row],[REFERENCIA]],CODINV,5,FALSE)</f>
        <v>CAVAGNA</v>
      </c>
      <c r="O4585" s="3">
        <v>2</v>
      </c>
      <c r="P4585" s="31">
        <v>1650000</v>
      </c>
      <c r="Q4585" s="24">
        <f>+FACTURACION[[#This Row],[CANTIDAD]]*FACTURACION[[#This Row],[VR UNITARIO]]/1000</f>
        <v>3300</v>
      </c>
      <c r="R4585" s="3" t="str">
        <f>+VLOOKUP(FACTURACION[[#This Row],[NIT]],TABLACLIENTE,5,FALSE)</f>
        <v>MOSQUERA</v>
      </c>
    </row>
    <row r="4586" spans="3:18">
      <c r="C4586" s="29">
        <v>2017</v>
      </c>
      <c r="D4586" s="30" t="s">
        <v>701</v>
      </c>
      <c r="E4586" s="30">
        <f>MONTH(FACTURACION[[#This Row],[MES]]&amp;1)</f>
        <v>8</v>
      </c>
      <c r="F4586" s="223">
        <f>DATE(FACTURACION[[#This Row],[AÑO]],FACTURACION[[#This Row],[Mes numero]],1)</f>
        <v>42948</v>
      </c>
      <c r="G4586" s="161">
        <v>13080</v>
      </c>
      <c r="H4586" s="20">
        <v>800074033</v>
      </c>
      <c r="I4586" s="26" t="str">
        <f>+VLOOKUP(FACTURACION[[#This Row],[NIT]],TABLACLIENTE,2,FALSE)</f>
        <v>COMPAÑIAS ASOCIADAS DE GAS S.A. E.S.P (ASOGAS SA ESP)</v>
      </c>
      <c r="J4586" s="3" t="s">
        <v>708</v>
      </c>
      <c r="K4586" s="12" t="str">
        <f>+VLOOKUP(FACTURACION[[#This Row],[REFERENCIA]],CODINV,2,FALSE)</f>
        <v>REGULADOR PRIMERA ETAPA 1-15 PSI A1/4 NPT</v>
      </c>
      <c r="L4586" s="12" t="str">
        <f>IF(VLOOKUP(FACTURACION[[#This Row],[REFERENCIA]],CODINV,3,FALSE)=0,"",VLOOKUP(FACTURACION[[#This Row],[REFERENCIA]],CODINV,3,FALSE))</f>
        <v>902</v>
      </c>
      <c r="M4586" s="12" t="str">
        <f>+VLOOKUP(FACTURACION[[#This Row],[REFERENCIA]],CODINV,4,FALSE)</f>
        <v>REGULADORES</v>
      </c>
      <c r="N4586" s="12" t="str">
        <f>+VLOOKUP(FACTURACION[[#This Row],[REFERENCIA]],CODINV,5,FALSE)</f>
        <v>CAVAGNA</v>
      </c>
      <c r="O4586" s="3">
        <v>1</v>
      </c>
      <c r="P4586" s="31">
        <v>67000</v>
      </c>
      <c r="Q4586" s="24">
        <f>+FACTURACION[[#This Row],[CANTIDAD]]*FACTURACION[[#This Row],[VR UNITARIO]]/1000</f>
        <v>67</v>
      </c>
      <c r="R4586" s="3" t="str">
        <f>+VLOOKUP(FACTURACION[[#This Row],[NIT]],TABLACLIENTE,5,FALSE)</f>
        <v>MOSQUERA</v>
      </c>
    </row>
    <row r="4587" spans="3:18">
      <c r="C4587" s="29">
        <v>2017</v>
      </c>
      <c r="D4587" s="30" t="s">
        <v>701</v>
      </c>
      <c r="E4587" s="30">
        <f>MONTH(FACTURACION[[#This Row],[MES]]&amp;1)</f>
        <v>8</v>
      </c>
      <c r="F4587" s="223">
        <f>DATE(FACTURACION[[#This Row],[AÑO]],FACTURACION[[#This Row],[Mes numero]],1)</f>
        <v>42948</v>
      </c>
      <c r="G4587" s="161">
        <v>13081</v>
      </c>
      <c r="H4587" s="20">
        <v>800074033</v>
      </c>
      <c r="I4587" s="26" t="str">
        <f>+VLOOKUP(FACTURACION[[#This Row],[NIT]],TABLACLIENTE,2,FALSE)</f>
        <v>COMPAÑIAS ASOCIADAS DE GAS S.A. E.S.P (ASOGAS SA ESP)</v>
      </c>
      <c r="J4587" s="3" t="s">
        <v>708</v>
      </c>
      <c r="K4587" s="12" t="str">
        <f>+VLOOKUP(FACTURACION[[#This Row],[REFERENCIA]],CODINV,2,FALSE)</f>
        <v>REGULADOR PRIMERA ETAPA 1-15 PSI A1/4 NPT</v>
      </c>
      <c r="L4587" s="12" t="str">
        <f>IF(VLOOKUP(FACTURACION[[#This Row],[REFERENCIA]],CODINV,3,FALSE)=0,"",VLOOKUP(FACTURACION[[#This Row],[REFERENCIA]],CODINV,3,FALSE))</f>
        <v>902</v>
      </c>
      <c r="M4587" s="12" t="str">
        <f>+VLOOKUP(FACTURACION[[#This Row],[REFERENCIA]],CODINV,4,FALSE)</f>
        <v>REGULADORES</v>
      </c>
      <c r="N4587" s="12" t="str">
        <f>+VLOOKUP(FACTURACION[[#This Row],[REFERENCIA]],CODINV,5,FALSE)</f>
        <v>CAVAGNA</v>
      </c>
      <c r="O4587" s="3">
        <v>6</v>
      </c>
      <c r="P4587" s="31">
        <v>67000</v>
      </c>
      <c r="Q4587" s="24">
        <f>+FACTURACION[[#This Row],[CANTIDAD]]*FACTURACION[[#This Row],[VR UNITARIO]]/1000</f>
        <v>402</v>
      </c>
      <c r="R4587" s="3" t="str">
        <f>+VLOOKUP(FACTURACION[[#This Row],[NIT]],TABLACLIENTE,5,FALSE)</f>
        <v>MOSQUERA</v>
      </c>
    </row>
    <row r="4588" spans="3:18">
      <c r="C4588" s="29">
        <v>2017</v>
      </c>
      <c r="D4588" s="30" t="s">
        <v>701</v>
      </c>
      <c r="E4588" s="30">
        <f>MONTH(FACTURACION[[#This Row],[MES]]&amp;1)</f>
        <v>8</v>
      </c>
      <c r="F4588" s="223">
        <f>DATE(FACTURACION[[#This Row],[AÑO]],FACTURACION[[#This Row],[Mes numero]],1)</f>
        <v>42948</v>
      </c>
      <c r="G4588" s="161">
        <v>13089</v>
      </c>
      <c r="H4588" s="20">
        <v>800074033</v>
      </c>
      <c r="I4588" s="26" t="str">
        <f>+VLOOKUP(FACTURACION[[#This Row],[NIT]],TABLACLIENTE,2,FALSE)</f>
        <v>COMPAÑIAS ASOCIADAS DE GAS S.A. E.S.P (ASOGAS SA ESP)</v>
      </c>
      <c r="J4588" s="3" t="s">
        <v>708</v>
      </c>
      <c r="K4588" s="12" t="str">
        <f>+VLOOKUP(FACTURACION[[#This Row],[REFERENCIA]],CODINV,2,FALSE)</f>
        <v>REGULADOR PRIMERA ETAPA 1-15 PSI A1/4 NPT</v>
      </c>
      <c r="L4588" s="12" t="str">
        <f>IF(VLOOKUP(FACTURACION[[#This Row],[REFERENCIA]],CODINV,3,FALSE)=0,"",VLOOKUP(FACTURACION[[#This Row],[REFERENCIA]],CODINV,3,FALSE))</f>
        <v>902</v>
      </c>
      <c r="M4588" s="12" t="str">
        <f>+VLOOKUP(FACTURACION[[#This Row],[REFERENCIA]],CODINV,4,FALSE)</f>
        <v>REGULADORES</v>
      </c>
      <c r="N4588" s="12" t="str">
        <f>+VLOOKUP(FACTURACION[[#This Row],[REFERENCIA]],CODINV,5,FALSE)</f>
        <v>CAVAGNA</v>
      </c>
      <c r="O4588" s="3">
        <v>9</v>
      </c>
      <c r="P4588" s="31">
        <v>67000</v>
      </c>
      <c r="Q4588" s="24">
        <f>+FACTURACION[[#This Row],[CANTIDAD]]*FACTURACION[[#This Row],[VR UNITARIO]]/1000</f>
        <v>603</v>
      </c>
      <c r="R4588" s="3" t="str">
        <f>+VLOOKUP(FACTURACION[[#This Row],[NIT]],TABLACLIENTE,5,FALSE)</f>
        <v>MOSQUERA</v>
      </c>
    </row>
    <row r="4589" spans="3:18">
      <c r="C4589" s="29">
        <v>2017</v>
      </c>
      <c r="D4589" s="30" t="s">
        <v>701</v>
      </c>
      <c r="E4589" s="30">
        <f>MONTH(FACTURACION[[#This Row],[MES]]&amp;1)</f>
        <v>8</v>
      </c>
      <c r="F4589" s="223">
        <f>DATE(FACTURACION[[#This Row],[AÑO]],FACTURACION[[#This Row],[Mes numero]],1)</f>
        <v>42948</v>
      </c>
      <c r="G4589" s="161">
        <v>13101</v>
      </c>
      <c r="H4589" s="25">
        <v>900950504</v>
      </c>
      <c r="I4589" s="3" t="str">
        <f>+VLOOKUP(FACTURACION[[#This Row],[NIT]],TABLACLIENTE,2,FALSE)</f>
        <v>DAMASA DE COLOMBIA S A S</v>
      </c>
      <c r="J4589" s="3" t="s">
        <v>708</v>
      </c>
      <c r="K4589" s="12" t="str">
        <f>+VLOOKUP(FACTURACION[[#This Row],[REFERENCIA]],CODINV,2,FALSE)</f>
        <v>REGULADOR PRIMERA ETAPA 1-15 PSI A1/4 NPT</v>
      </c>
      <c r="L4589" s="12" t="str">
        <f>IF(VLOOKUP(FACTURACION[[#This Row],[REFERENCIA]],CODINV,3,FALSE)=0,"",VLOOKUP(FACTURACION[[#This Row],[REFERENCIA]],CODINV,3,FALSE))</f>
        <v>902</v>
      </c>
      <c r="M4589" s="12" t="str">
        <f>+VLOOKUP(FACTURACION[[#This Row],[REFERENCIA]],CODINV,4,FALSE)</f>
        <v>REGULADORES</v>
      </c>
      <c r="N4589" s="12" t="str">
        <f>+VLOOKUP(FACTURACION[[#This Row],[REFERENCIA]],CODINV,5,FALSE)</f>
        <v>CAVAGNA</v>
      </c>
      <c r="O4589" s="3">
        <v>5</v>
      </c>
      <c r="P4589" s="31">
        <v>60000</v>
      </c>
      <c r="Q4589" s="24">
        <f>+FACTURACION[[#This Row],[CANTIDAD]]*FACTURACION[[#This Row],[VR UNITARIO]]/1000</f>
        <v>300</v>
      </c>
      <c r="R4589" s="3" t="str">
        <f>+VLOOKUP(FACTURACION[[#This Row],[NIT]],TABLACLIENTE,5,FALSE)</f>
        <v>BOGOTÁ D.C.</v>
      </c>
    </row>
    <row r="4590" spans="3:18">
      <c r="C4590" s="29">
        <v>2017</v>
      </c>
      <c r="D4590" s="30" t="s">
        <v>701</v>
      </c>
      <c r="E4590" s="30">
        <f>MONTH(FACTURACION[[#This Row],[MES]]&amp;1)</f>
        <v>8</v>
      </c>
      <c r="F4590" s="223">
        <f>DATE(FACTURACION[[#This Row],[AÑO]],FACTURACION[[#This Row],[Mes numero]],1)</f>
        <v>42948</v>
      </c>
      <c r="G4590" s="161">
        <v>13061</v>
      </c>
      <c r="H4590" s="20">
        <v>800074033</v>
      </c>
      <c r="I4590" s="26" t="str">
        <f>+VLOOKUP(FACTURACION[[#This Row],[NIT]],TABLACLIENTE,2,FALSE)</f>
        <v>COMPAÑIAS ASOCIADAS DE GAS S.A. E.S.P (ASOGAS SA ESP)</v>
      </c>
      <c r="J4590" s="3" t="s">
        <v>1044</v>
      </c>
      <c r="K4590" s="12" t="str">
        <f>+VLOOKUP(FACTURACION[[#This Row],[REFERENCIA]],CODINV,2,FALSE)</f>
        <v>VALVULA GLOBO 3/4"</v>
      </c>
      <c r="L4590" s="12" t="str">
        <f>IF(VLOOKUP(FACTURACION[[#This Row],[REFERENCIA]],CODINV,3,FALSE)=0,"",VLOOKUP(FACTURACION[[#This Row],[REFERENCIA]],CODINV,3,FALSE))</f>
        <v>ME825-6</v>
      </c>
      <c r="M4590" s="12" t="str">
        <f>+VLOOKUP(FACTURACION[[#This Row],[REFERENCIA]],CODINV,4,FALSE)</f>
        <v>VÁLVULAS Y MULTIVÁLVULAS</v>
      </c>
      <c r="N4590" s="12" t="str">
        <f>+VLOOKUP(FACTURACION[[#This Row],[REFERENCIA]],CODINV,5,FALSE)</f>
        <v>CAVAGNA</v>
      </c>
      <c r="O4590" s="3">
        <v>1</v>
      </c>
      <c r="P4590" s="31">
        <v>320000</v>
      </c>
      <c r="Q4590" s="24">
        <f>+FACTURACION[[#This Row],[CANTIDAD]]*FACTURACION[[#This Row],[VR UNITARIO]]/1000</f>
        <v>320</v>
      </c>
      <c r="R4590" s="3" t="str">
        <f>+VLOOKUP(FACTURACION[[#This Row],[NIT]],TABLACLIENTE,5,FALSE)</f>
        <v>MOSQUERA</v>
      </c>
    </row>
    <row r="4591" spans="3:18">
      <c r="C4591" s="29">
        <v>2017</v>
      </c>
      <c r="D4591" s="30" t="s">
        <v>701</v>
      </c>
      <c r="E4591" s="30">
        <f>MONTH(FACTURACION[[#This Row],[MES]]&amp;1)</f>
        <v>8</v>
      </c>
      <c r="F4591" s="223">
        <f>DATE(FACTURACION[[#This Row],[AÑO]],FACTURACION[[#This Row],[Mes numero]],1)</f>
        <v>42948</v>
      </c>
      <c r="G4591" s="161">
        <v>13049</v>
      </c>
      <c r="H4591" s="25">
        <v>830104626</v>
      </c>
      <c r="I4591" s="3" t="str">
        <f>+VLOOKUP(FACTURACION[[#This Row],[NIT]],TABLACLIENTE,2,FALSE)</f>
        <v>MONTAJES INTEGRALES LTDA.</v>
      </c>
      <c r="J4591" s="3" t="s">
        <v>373</v>
      </c>
      <c r="K4591" s="12" t="str">
        <f>+VLOOKUP(FACTURACION[[#This Row],[REFERENCIA]],CODINV,2,FALSE)</f>
        <v>FILTRO Y 1 1/4 FPT 40</v>
      </c>
      <c r="L4591" s="12" t="str">
        <f>IF(VLOOKUP(FACTURACION[[#This Row],[REFERENCIA]],CODINV,3,FALSE)=0,"",VLOOKUP(FACTURACION[[#This Row],[REFERENCIA]],CODINV,3,FALSE))</f>
        <v>ME653S</v>
      </c>
      <c r="M4591" s="12" t="str">
        <f>+VLOOKUP(FACTURACION[[#This Row],[REFERENCIA]],CODINV,4,FALSE)</f>
        <v>FILTROS</v>
      </c>
      <c r="N4591" s="12" t="str">
        <f>+VLOOKUP(FACTURACION[[#This Row],[REFERENCIA]],CODINV,5,FALSE)</f>
        <v>CAVAGNA</v>
      </c>
      <c r="O4591" s="3">
        <v>1</v>
      </c>
      <c r="P4591" s="31">
        <v>250000</v>
      </c>
      <c r="Q4591" s="24">
        <f>+FACTURACION[[#This Row],[CANTIDAD]]*FACTURACION[[#This Row],[VR UNITARIO]]/1000</f>
        <v>250</v>
      </c>
      <c r="R4591" s="3" t="str">
        <f>+VLOOKUP(FACTURACION[[#This Row],[NIT]],TABLACLIENTE,5,FALSE)</f>
        <v>BOGOTÁ D.C.</v>
      </c>
    </row>
    <row r="4592" spans="3:18">
      <c r="C4592" s="29">
        <v>2017</v>
      </c>
      <c r="D4592" s="30" t="s">
        <v>701</v>
      </c>
      <c r="E4592" s="30">
        <f>MONTH(FACTURACION[[#This Row],[MES]]&amp;1)</f>
        <v>8</v>
      </c>
      <c r="F4592" s="223">
        <f>DATE(FACTURACION[[#This Row],[AÑO]],FACTURACION[[#This Row],[Mes numero]],1)</f>
        <v>42948</v>
      </c>
      <c r="G4592" s="161">
        <v>13049</v>
      </c>
      <c r="H4592" s="25">
        <v>830104626</v>
      </c>
      <c r="I4592" s="3" t="str">
        <f>+VLOOKUP(FACTURACION[[#This Row],[NIT]],TABLACLIENTE,2,FALSE)</f>
        <v>MONTAJES INTEGRALES LTDA.</v>
      </c>
      <c r="J4592" s="3" t="s">
        <v>741</v>
      </c>
      <c r="K4592" s="12" t="str">
        <f>+VLOOKUP(FACTURACION[[#This Row],[REFERENCIA]],CODINV,2,FALSE)</f>
        <v>VALV.AGUJA1/4"MNPT*NPTH</v>
      </c>
      <c r="L4592" s="12" t="str">
        <f>IF(VLOOKUP(FACTURACION[[#This Row],[REFERENCIA]],CODINV,3,FALSE)=0,"",VLOOKUP(FACTURACION[[#This Row],[REFERENCIA]],CODINV,3,FALSE))</f>
        <v>ME831</v>
      </c>
      <c r="M4592" s="12" t="str">
        <f>+VLOOKUP(FACTURACION[[#This Row],[REFERENCIA]],CODINV,4,FALSE)</f>
        <v>VÁLVULAS Y MULTIVÁLVULAS</v>
      </c>
      <c r="N4592" s="12" t="str">
        <f>+VLOOKUP(FACTURACION[[#This Row],[REFERENCIA]],CODINV,5,FALSE)</f>
        <v>CAVAGNA</v>
      </c>
      <c r="O4592" s="3">
        <v>10</v>
      </c>
      <c r="P4592" s="31">
        <v>63500</v>
      </c>
      <c r="Q4592" s="24">
        <f>+FACTURACION[[#This Row],[CANTIDAD]]*FACTURACION[[#This Row],[VR UNITARIO]]/1000</f>
        <v>635</v>
      </c>
      <c r="R4592" s="3" t="str">
        <f>+VLOOKUP(FACTURACION[[#This Row],[NIT]],TABLACLIENTE,5,FALSE)</f>
        <v>BOGOTÁ D.C.</v>
      </c>
    </row>
    <row r="4593" spans="3:18">
      <c r="C4593" s="29">
        <v>2017</v>
      </c>
      <c r="D4593" s="30" t="s">
        <v>701</v>
      </c>
      <c r="E4593" s="30">
        <f>MONTH(FACTURACION[[#This Row],[MES]]&amp;1)</f>
        <v>8</v>
      </c>
      <c r="F4593" s="223">
        <f>DATE(FACTURACION[[#This Row],[AÑO]],FACTURACION[[#This Row],[Mes numero]],1)</f>
        <v>42948</v>
      </c>
      <c r="G4593" s="161">
        <v>13055</v>
      </c>
      <c r="H4593" s="20">
        <v>800074033</v>
      </c>
      <c r="I4593" s="26" t="str">
        <f>+VLOOKUP(FACTURACION[[#This Row],[NIT]],TABLACLIENTE,2,FALSE)</f>
        <v>COMPAÑIAS ASOCIADAS DE GAS S.A. E.S.P (ASOGAS SA ESP)</v>
      </c>
      <c r="J4593" s="3" t="s">
        <v>122</v>
      </c>
      <c r="K4593" s="12" t="str">
        <f>+VLOOKUP(FACTURACION[[#This Row],[REFERENCIA]],CODINV,2,FALSE)</f>
        <v>EMPAQUES PARA PISTONES DE LLENADO</v>
      </c>
      <c r="L4593" s="12" t="str">
        <f>IF(VLOOKUP(FACTURACION[[#This Row],[REFERENCIA]],CODINV,3,FALSE)=0,"",VLOOKUP(FACTURACION[[#This Row],[REFERENCIA]],CODINV,3,FALSE))</f>
        <v/>
      </c>
      <c r="M4593" s="12" t="str">
        <f>+VLOOKUP(FACTURACION[[#This Row],[REFERENCIA]],CODINV,4,FALSE)</f>
        <v>REPUESTOS Y ACCESORIOS</v>
      </c>
      <c r="N4593" s="12" t="str">
        <f>+VLOOKUP(FACTURACION[[#This Row],[REFERENCIA]],CODINV,5,FALSE)</f>
        <v>CAVAGNA</v>
      </c>
      <c r="O4593" s="3">
        <v>200</v>
      </c>
      <c r="P4593" s="31">
        <v>2300</v>
      </c>
      <c r="Q4593" s="24">
        <f>+FACTURACION[[#This Row],[CANTIDAD]]*FACTURACION[[#This Row],[VR UNITARIO]]/1000</f>
        <v>460</v>
      </c>
      <c r="R4593" s="3" t="str">
        <f>+VLOOKUP(FACTURACION[[#This Row],[NIT]],TABLACLIENTE,5,FALSE)</f>
        <v>MOSQUERA</v>
      </c>
    </row>
    <row r="4594" spans="3:18">
      <c r="C4594" s="29">
        <v>2017</v>
      </c>
      <c r="D4594" s="30" t="s">
        <v>701</v>
      </c>
      <c r="E4594" s="30">
        <f>MONTH(FACTURACION[[#This Row],[MES]]&amp;1)</f>
        <v>8</v>
      </c>
      <c r="F4594" s="223">
        <f>DATE(FACTURACION[[#This Row],[AÑO]],FACTURACION[[#This Row],[Mes numero]],1)</f>
        <v>42948</v>
      </c>
      <c r="G4594" s="161">
        <v>13058</v>
      </c>
      <c r="H4594" s="20">
        <v>800074033</v>
      </c>
      <c r="I4594" s="26" t="str">
        <f>+VLOOKUP(FACTURACION[[#This Row],[NIT]],TABLACLIENTE,2,FALSE)</f>
        <v>COMPAÑIAS ASOCIADAS DE GAS S.A. E.S.P (ASOGAS SA ESP)</v>
      </c>
      <c r="J4594" s="3" t="s">
        <v>122</v>
      </c>
      <c r="K4594" s="12" t="str">
        <f>+VLOOKUP(FACTURACION[[#This Row],[REFERENCIA]],CODINV,2,FALSE)</f>
        <v>EMPAQUES PARA PISTONES DE LLENADO</v>
      </c>
      <c r="L4594" s="12" t="str">
        <f>IF(VLOOKUP(FACTURACION[[#This Row],[REFERENCIA]],CODINV,3,FALSE)=0,"",VLOOKUP(FACTURACION[[#This Row],[REFERENCIA]],CODINV,3,FALSE))</f>
        <v/>
      </c>
      <c r="M4594" s="12" t="str">
        <f>+VLOOKUP(FACTURACION[[#This Row],[REFERENCIA]],CODINV,4,FALSE)</f>
        <v>REPUESTOS Y ACCESORIOS</v>
      </c>
      <c r="N4594" s="12" t="str">
        <f>+VLOOKUP(FACTURACION[[#This Row],[REFERENCIA]],CODINV,5,FALSE)</f>
        <v>CAVAGNA</v>
      </c>
      <c r="O4594" s="3">
        <v>100</v>
      </c>
      <c r="P4594" s="31">
        <v>2300</v>
      </c>
      <c r="Q4594" s="24">
        <f>+FACTURACION[[#This Row],[CANTIDAD]]*FACTURACION[[#This Row],[VR UNITARIO]]/1000</f>
        <v>230</v>
      </c>
      <c r="R4594" s="3" t="str">
        <f>+VLOOKUP(FACTURACION[[#This Row],[NIT]],TABLACLIENTE,5,FALSE)</f>
        <v>MOSQUERA</v>
      </c>
    </row>
    <row r="4595" spans="3:18">
      <c r="C4595" s="29">
        <v>2017</v>
      </c>
      <c r="D4595" s="30" t="s">
        <v>701</v>
      </c>
      <c r="E4595" s="30">
        <f>MONTH(FACTURACION[[#This Row],[MES]]&amp;1)</f>
        <v>8</v>
      </c>
      <c r="F4595" s="223">
        <f>DATE(FACTURACION[[#This Row],[AÑO]],FACTURACION[[#This Row],[Mes numero]],1)</f>
        <v>42948</v>
      </c>
      <c r="G4595" s="161">
        <v>13067</v>
      </c>
      <c r="H4595" s="25">
        <v>800202395</v>
      </c>
      <c r="I4595" s="3" t="str">
        <f>+VLOOKUP(FACTURACION[[#This Row],[NIT]],TABLACLIENTE,2,FALSE)</f>
        <v>EFIGAS GAS NATURAL S.A. E.S.P. (EFIGAS S.A. E.S.P.)</v>
      </c>
      <c r="J4595" s="3" t="s">
        <v>108</v>
      </c>
      <c r="K4595" s="12" t="str">
        <f>+VLOOKUP(FACTURACION[[#This Row],[REFERENCIA]],CODINV,2,FALSE)</f>
        <v>MEDIDOR BK G4 C:1/2"</v>
      </c>
      <c r="L4595" s="12" t="str">
        <f>IF(VLOOKUP(FACTURACION[[#This Row],[REFERENCIA]],CODINV,3,FALSE)=0,"",VLOOKUP(FACTURACION[[#This Row],[REFERENCIA]],CODINV,3,FALSE))</f>
        <v>G4K MT 152MM</v>
      </c>
      <c r="M4595" s="12" t="str">
        <f>+VLOOKUP(FACTURACION[[#This Row],[REFERENCIA]],CODINV,4,FALSE)</f>
        <v>MEDIDORES</v>
      </c>
      <c r="N4595" s="12" t="str">
        <f>+VLOOKUP(FACTURACION[[#This Row],[REFERENCIA]],CODINV,5,FALSE)</f>
        <v>HONEYWELL</v>
      </c>
      <c r="O4595" s="3">
        <v>3</v>
      </c>
      <c r="P4595" s="31">
        <v>163888</v>
      </c>
      <c r="Q4595" s="24">
        <f>+FACTURACION[[#This Row],[CANTIDAD]]*FACTURACION[[#This Row],[VR UNITARIO]]/1000</f>
        <v>491.66399999999999</v>
      </c>
      <c r="R4595" s="3" t="str">
        <f>+VLOOKUP(FACTURACION[[#This Row],[NIT]],TABLACLIENTE,5,FALSE)</f>
        <v>MANIZALES</v>
      </c>
    </row>
    <row r="4596" spans="3:18">
      <c r="C4596" s="29">
        <v>2017</v>
      </c>
      <c r="D4596" s="30" t="s">
        <v>701</v>
      </c>
      <c r="E4596" s="30">
        <f>MONTH(FACTURACION[[#This Row],[MES]]&amp;1)</f>
        <v>8</v>
      </c>
      <c r="F4596" s="223">
        <f>DATE(FACTURACION[[#This Row],[AÑO]],FACTURACION[[#This Row],[Mes numero]],1)</f>
        <v>42948</v>
      </c>
      <c r="G4596" s="161">
        <v>13071</v>
      </c>
      <c r="H4596" s="25">
        <v>800202395</v>
      </c>
      <c r="I4596" s="3" t="str">
        <f>+VLOOKUP(FACTURACION[[#This Row],[NIT]],TABLACLIENTE,2,FALSE)</f>
        <v>EFIGAS GAS NATURAL S.A. E.S.P. (EFIGAS S.A. E.S.P.)</v>
      </c>
      <c r="J4596" s="3" t="s">
        <v>108</v>
      </c>
      <c r="K4596" s="12" t="str">
        <f>+VLOOKUP(FACTURACION[[#This Row],[REFERENCIA]],CODINV,2,FALSE)</f>
        <v>MEDIDOR BK G4 C:1/2"</v>
      </c>
      <c r="L4596" s="12" t="str">
        <f>IF(VLOOKUP(FACTURACION[[#This Row],[REFERENCIA]],CODINV,3,FALSE)=0,"",VLOOKUP(FACTURACION[[#This Row],[REFERENCIA]],CODINV,3,FALSE))</f>
        <v>G4K MT 152MM</v>
      </c>
      <c r="M4596" s="12" t="str">
        <f>+VLOOKUP(FACTURACION[[#This Row],[REFERENCIA]],CODINV,4,FALSE)</f>
        <v>MEDIDORES</v>
      </c>
      <c r="N4596" s="12" t="str">
        <f>+VLOOKUP(FACTURACION[[#This Row],[REFERENCIA]],CODINV,5,FALSE)</f>
        <v>HONEYWELL</v>
      </c>
      <c r="O4596" s="3">
        <v>4</v>
      </c>
      <c r="P4596" s="31">
        <v>163888</v>
      </c>
      <c r="Q4596" s="24">
        <f>+FACTURACION[[#This Row],[CANTIDAD]]*FACTURACION[[#This Row],[VR UNITARIO]]/1000</f>
        <v>655.55200000000002</v>
      </c>
      <c r="R4596" s="3" t="str">
        <f>+VLOOKUP(FACTURACION[[#This Row],[NIT]],TABLACLIENTE,5,FALSE)</f>
        <v>MANIZALES</v>
      </c>
    </row>
    <row r="4597" spans="3:18">
      <c r="C4597" s="29">
        <v>2017</v>
      </c>
      <c r="D4597" s="30" t="s">
        <v>701</v>
      </c>
      <c r="E4597" s="30">
        <f>MONTH(FACTURACION[[#This Row],[MES]]&amp;1)</f>
        <v>8</v>
      </c>
      <c r="F4597" s="223">
        <f>DATE(FACTURACION[[#This Row],[AÑO]],FACTURACION[[#This Row],[Mes numero]],1)</f>
        <v>42948</v>
      </c>
      <c r="G4597" s="161">
        <v>13046</v>
      </c>
      <c r="H4597" s="25">
        <v>830130648</v>
      </c>
      <c r="I4597" s="3" t="str">
        <f>+VLOOKUP(FACTURACION[[#This Row],[NIT]],TABLACLIENTE,2,FALSE)</f>
        <v>COMPAÑÍA DE SERVICIOS PUBLICOS S.A. E.S.P (CODEGAS S.A. E.S.P.)</v>
      </c>
      <c r="J4597" s="3" t="s">
        <v>20</v>
      </c>
      <c r="K4597" s="12" t="str">
        <f>+VLOOKUP(FACTURACION[[#This Row],[REFERENCIA]],CODINV,2,FALSE)</f>
        <v xml:space="preserve">MEDIDOR AC-250 C: 3/4" CON CONECTORES </v>
      </c>
      <c r="L4597" s="12" t="str">
        <f>IF(VLOOKUP(FACTURACION[[#This Row],[REFERENCIA]],CODINV,3,FALSE)=0,"",VLOOKUP(FACTURACION[[#This Row],[REFERENCIA]],CODINV,3,FALSE))</f>
        <v/>
      </c>
      <c r="M4597" s="12" t="str">
        <f>+VLOOKUP(FACTURACION[[#This Row],[REFERENCIA]],CODINV,4,FALSE)</f>
        <v>MEDIDORES</v>
      </c>
      <c r="N4597" s="12" t="str">
        <f>+VLOOKUP(FACTURACION[[#This Row],[REFERENCIA]],CODINV,5,FALSE)</f>
        <v>HONEYWELL</v>
      </c>
      <c r="O4597" s="3">
        <v>1</v>
      </c>
      <c r="P4597" s="31">
        <v>450000</v>
      </c>
      <c r="Q4597" s="24">
        <f>+FACTURACION[[#This Row],[CANTIDAD]]*FACTURACION[[#This Row],[VR UNITARIO]]/1000</f>
        <v>450</v>
      </c>
      <c r="R4597" s="3" t="str">
        <f>+VLOOKUP(FACTURACION[[#This Row],[NIT]],TABLACLIENTE,5,FALSE)</f>
        <v>MADRID</v>
      </c>
    </row>
    <row r="4598" spans="3:18">
      <c r="C4598" s="29">
        <v>2017</v>
      </c>
      <c r="D4598" s="30" t="s">
        <v>701</v>
      </c>
      <c r="E4598" s="30">
        <f>MONTH(FACTURACION[[#This Row],[MES]]&amp;1)</f>
        <v>8</v>
      </c>
      <c r="F4598" s="223">
        <f>DATE(FACTURACION[[#This Row],[AÑO]],FACTURACION[[#This Row],[Mes numero]],1)</f>
        <v>42948</v>
      </c>
      <c r="G4598" s="161">
        <v>13068</v>
      </c>
      <c r="H4598" s="25">
        <v>800202395</v>
      </c>
      <c r="I4598" s="3" t="str">
        <f>+VLOOKUP(FACTURACION[[#This Row],[NIT]],TABLACLIENTE,2,FALSE)</f>
        <v>EFIGAS GAS NATURAL S.A. E.S.P. (EFIGAS S.A. E.S.P.)</v>
      </c>
      <c r="J4598" s="3" t="s">
        <v>20</v>
      </c>
      <c r="K4598" s="12" t="str">
        <f>+VLOOKUP(FACTURACION[[#This Row],[REFERENCIA]],CODINV,2,FALSE)</f>
        <v xml:space="preserve">MEDIDOR AC-250 C: 3/4" CON CONECTORES </v>
      </c>
      <c r="L4598" s="12" t="str">
        <f>IF(VLOOKUP(FACTURACION[[#This Row],[REFERENCIA]],CODINV,3,FALSE)=0,"",VLOOKUP(FACTURACION[[#This Row],[REFERENCIA]],CODINV,3,FALSE))</f>
        <v/>
      </c>
      <c r="M4598" s="12" t="str">
        <f>+VLOOKUP(FACTURACION[[#This Row],[REFERENCIA]],CODINV,4,FALSE)</f>
        <v>MEDIDORES</v>
      </c>
      <c r="N4598" s="12" t="str">
        <f>+VLOOKUP(FACTURACION[[#This Row],[REFERENCIA]],CODINV,5,FALSE)</f>
        <v>HONEYWELL</v>
      </c>
      <c r="O4598" s="3">
        <v>3</v>
      </c>
      <c r="P4598" s="31">
        <v>307154</v>
      </c>
      <c r="Q4598" s="24">
        <f>+FACTURACION[[#This Row],[CANTIDAD]]*FACTURACION[[#This Row],[VR UNITARIO]]/1000</f>
        <v>921.46199999999999</v>
      </c>
      <c r="R4598" s="3" t="str">
        <f>+VLOOKUP(FACTURACION[[#This Row],[NIT]],TABLACLIENTE,5,FALSE)</f>
        <v>MANIZALES</v>
      </c>
    </row>
    <row r="4599" spans="3:18">
      <c r="C4599" s="29">
        <v>2017</v>
      </c>
      <c r="D4599" s="30" t="s">
        <v>701</v>
      </c>
      <c r="E4599" s="30">
        <f>MONTH(FACTURACION[[#This Row],[MES]]&amp;1)</f>
        <v>8</v>
      </c>
      <c r="F4599" s="223">
        <f>DATE(FACTURACION[[#This Row],[AÑO]],FACTURACION[[#This Row],[Mes numero]],1)</f>
        <v>42948</v>
      </c>
      <c r="G4599" s="161">
        <v>13069</v>
      </c>
      <c r="H4599" s="25">
        <v>800202395</v>
      </c>
      <c r="I4599" s="3" t="str">
        <f>+VLOOKUP(FACTURACION[[#This Row],[NIT]],TABLACLIENTE,2,FALSE)</f>
        <v>EFIGAS GAS NATURAL S.A. E.S.P. (EFIGAS S.A. E.S.P.)</v>
      </c>
      <c r="J4599" s="3" t="s">
        <v>20</v>
      </c>
      <c r="K4599" s="12" t="str">
        <f>+VLOOKUP(FACTURACION[[#This Row],[REFERENCIA]],CODINV,2,FALSE)</f>
        <v xml:space="preserve">MEDIDOR AC-250 C: 3/4" CON CONECTORES </v>
      </c>
      <c r="L4599" s="12" t="str">
        <f>IF(VLOOKUP(FACTURACION[[#This Row],[REFERENCIA]],CODINV,3,FALSE)=0,"",VLOOKUP(FACTURACION[[#This Row],[REFERENCIA]],CODINV,3,FALSE))</f>
        <v/>
      </c>
      <c r="M4599" s="12" t="str">
        <f>+VLOOKUP(FACTURACION[[#This Row],[REFERENCIA]],CODINV,4,FALSE)</f>
        <v>MEDIDORES</v>
      </c>
      <c r="N4599" s="12" t="str">
        <f>+VLOOKUP(FACTURACION[[#This Row],[REFERENCIA]],CODINV,5,FALSE)</f>
        <v>HONEYWELL</v>
      </c>
      <c r="O4599" s="3">
        <v>2</v>
      </c>
      <c r="P4599" s="31">
        <v>307154</v>
      </c>
      <c r="Q4599" s="24">
        <f>+FACTURACION[[#This Row],[CANTIDAD]]*FACTURACION[[#This Row],[VR UNITARIO]]/1000</f>
        <v>614.30799999999999</v>
      </c>
      <c r="R4599" s="3" t="str">
        <f>+VLOOKUP(FACTURACION[[#This Row],[NIT]],TABLACLIENTE,5,FALSE)</f>
        <v>MANIZALES</v>
      </c>
    </row>
    <row r="4600" spans="3:18">
      <c r="C4600" s="29">
        <v>2017</v>
      </c>
      <c r="D4600" s="30" t="s">
        <v>701</v>
      </c>
      <c r="E4600" s="30">
        <f>MONTH(FACTURACION[[#This Row],[MES]]&amp;1)</f>
        <v>8</v>
      </c>
      <c r="F4600" s="223">
        <f>DATE(FACTURACION[[#This Row],[AÑO]],FACTURACION[[#This Row],[Mes numero]],1)</f>
        <v>42948</v>
      </c>
      <c r="G4600" s="161">
        <v>13070</v>
      </c>
      <c r="H4600" s="25">
        <v>800202395</v>
      </c>
      <c r="I4600" s="3" t="str">
        <f>+VLOOKUP(FACTURACION[[#This Row],[NIT]],TABLACLIENTE,2,FALSE)</f>
        <v>EFIGAS GAS NATURAL S.A. E.S.P. (EFIGAS S.A. E.S.P.)</v>
      </c>
      <c r="J4600" s="3" t="s">
        <v>20</v>
      </c>
      <c r="K4600" s="12" t="str">
        <f>+VLOOKUP(FACTURACION[[#This Row],[REFERENCIA]],CODINV,2,FALSE)</f>
        <v xml:space="preserve">MEDIDOR AC-250 C: 3/4" CON CONECTORES </v>
      </c>
      <c r="L4600" s="12" t="str">
        <f>IF(VLOOKUP(FACTURACION[[#This Row],[REFERENCIA]],CODINV,3,FALSE)=0,"",VLOOKUP(FACTURACION[[#This Row],[REFERENCIA]],CODINV,3,FALSE))</f>
        <v/>
      </c>
      <c r="M4600" s="12" t="str">
        <f>+VLOOKUP(FACTURACION[[#This Row],[REFERENCIA]],CODINV,4,FALSE)</f>
        <v>MEDIDORES</v>
      </c>
      <c r="N4600" s="12" t="str">
        <f>+VLOOKUP(FACTURACION[[#This Row],[REFERENCIA]],CODINV,5,FALSE)</f>
        <v>HONEYWELL</v>
      </c>
      <c r="O4600" s="3">
        <v>3</v>
      </c>
      <c r="P4600" s="31">
        <v>307154</v>
      </c>
      <c r="Q4600" s="24">
        <f>+FACTURACION[[#This Row],[CANTIDAD]]*FACTURACION[[#This Row],[VR UNITARIO]]/1000</f>
        <v>921.46199999999999</v>
      </c>
      <c r="R4600" s="3" t="str">
        <f>+VLOOKUP(FACTURACION[[#This Row],[NIT]],TABLACLIENTE,5,FALSE)</f>
        <v>MANIZALES</v>
      </c>
    </row>
    <row r="4601" spans="3:18">
      <c r="C4601" s="29">
        <v>2017</v>
      </c>
      <c r="D4601" s="30" t="s">
        <v>701</v>
      </c>
      <c r="E4601" s="30">
        <f>MONTH(FACTURACION[[#This Row],[MES]]&amp;1)</f>
        <v>8</v>
      </c>
      <c r="F4601" s="223">
        <f>DATE(FACTURACION[[#This Row],[AÑO]],FACTURACION[[#This Row],[Mes numero]],1)</f>
        <v>42948</v>
      </c>
      <c r="G4601" s="161">
        <v>13110</v>
      </c>
      <c r="H4601" s="25">
        <v>800218682</v>
      </c>
      <c r="I4601" s="3" t="str">
        <f>+VLOOKUP(FACTURACION[[#This Row],[NIT]],TABLACLIENTE,2,FALSE)</f>
        <v>GASES DEL CUSIANA S.A E.S.P. (CUSIANAGAS S.A E.S.P)</v>
      </c>
      <c r="J4601" s="3" t="s">
        <v>20</v>
      </c>
      <c r="K4601" s="12" t="str">
        <f>+VLOOKUP(FACTURACION[[#This Row],[REFERENCIA]],CODINV,2,FALSE)</f>
        <v xml:space="preserve">MEDIDOR AC-250 C: 3/4" CON CONECTORES </v>
      </c>
      <c r="L4601" s="12" t="str">
        <f>IF(VLOOKUP(FACTURACION[[#This Row],[REFERENCIA]],CODINV,3,FALSE)=0,"",VLOOKUP(FACTURACION[[#This Row],[REFERENCIA]],CODINV,3,FALSE))</f>
        <v/>
      </c>
      <c r="M4601" s="12" t="str">
        <f>+VLOOKUP(FACTURACION[[#This Row],[REFERENCIA]],CODINV,4,FALSE)</f>
        <v>MEDIDORES</v>
      </c>
      <c r="N4601" s="12" t="str">
        <f>+VLOOKUP(FACTURACION[[#This Row],[REFERENCIA]],CODINV,5,FALSE)</f>
        <v>HONEYWELL</v>
      </c>
      <c r="O4601" s="3">
        <v>5</v>
      </c>
      <c r="P4601" s="31">
        <v>416458</v>
      </c>
      <c r="Q4601" s="24">
        <f>+FACTURACION[[#This Row],[CANTIDAD]]*FACTURACION[[#This Row],[VR UNITARIO]]/1000</f>
        <v>2082.29</v>
      </c>
      <c r="R4601" s="3" t="str">
        <f>+VLOOKUP(FACTURACION[[#This Row],[NIT]],TABLACLIENTE,5,FALSE)</f>
        <v>YOPAL</v>
      </c>
    </row>
    <row r="4602" spans="3:18">
      <c r="C4602" s="29">
        <v>2017</v>
      </c>
      <c r="D4602" s="30" t="s">
        <v>701</v>
      </c>
      <c r="E4602" s="30">
        <f>MONTH(FACTURACION[[#This Row],[MES]]&amp;1)</f>
        <v>8</v>
      </c>
      <c r="F4602" s="223">
        <f>DATE(FACTURACION[[#This Row],[AÑO]],FACTURACION[[#This Row],[Mes numero]],1)</f>
        <v>42948</v>
      </c>
      <c r="G4602" s="161">
        <v>13096</v>
      </c>
      <c r="H4602" s="25">
        <v>800021272</v>
      </c>
      <c r="I4602" s="3" t="str">
        <f>+VLOOKUP(FACTURACION[[#This Row],[NIT]],TABLACLIENTE,2,FALSE)</f>
        <v>GASES DEL LLANO S.A. E.S.P (LLANOGAS S.A. E.S.P.)</v>
      </c>
      <c r="J4602" s="3" t="s">
        <v>20</v>
      </c>
      <c r="K4602" s="12" t="str">
        <f>+VLOOKUP(FACTURACION[[#This Row],[REFERENCIA]],CODINV,2,FALSE)</f>
        <v xml:space="preserve">MEDIDOR AC-250 C: 3/4" CON CONECTORES </v>
      </c>
      <c r="L4602" s="12" t="str">
        <f>IF(VLOOKUP(FACTURACION[[#This Row],[REFERENCIA]],CODINV,3,FALSE)=0,"",VLOOKUP(FACTURACION[[#This Row],[REFERENCIA]],CODINV,3,FALSE))</f>
        <v/>
      </c>
      <c r="M4602" s="12" t="str">
        <f>+VLOOKUP(FACTURACION[[#This Row],[REFERENCIA]],CODINV,4,FALSE)</f>
        <v>MEDIDORES</v>
      </c>
      <c r="N4602" s="12" t="str">
        <f>+VLOOKUP(FACTURACION[[#This Row],[REFERENCIA]],CODINV,5,FALSE)</f>
        <v>HONEYWELL</v>
      </c>
      <c r="O4602" s="3">
        <v>15</v>
      </c>
      <c r="P4602" s="31">
        <v>421560</v>
      </c>
      <c r="Q4602" s="24">
        <f>+FACTURACION[[#This Row],[CANTIDAD]]*FACTURACION[[#This Row],[VR UNITARIO]]/1000</f>
        <v>6323.4</v>
      </c>
      <c r="R4602" s="3" t="str">
        <f>+VLOOKUP(FACTURACION[[#This Row],[NIT]],TABLACLIENTE,5,FALSE)</f>
        <v>VILLAVICENCIO</v>
      </c>
    </row>
    <row r="4603" spans="3:18">
      <c r="C4603" s="29">
        <v>2017</v>
      </c>
      <c r="D4603" s="30" t="s">
        <v>701</v>
      </c>
      <c r="E4603" s="30">
        <f>MONTH(FACTURACION[[#This Row],[MES]]&amp;1)</f>
        <v>8</v>
      </c>
      <c r="F4603" s="223">
        <f>DATE(FACTURACION[[#This Row],[AÑO]],FACTURACION[[#This Row],[Mes numero]],1)</f>
        <v>42948</v>
      </c>
      <c r="G4603" s="161">
        <v>13047</v>
      </c>
      <c r="H4603" s="25">
        <v>804011800</v>
      </c>
      <c r="I4603" s="3" t="str">
        <f>+VLOOKUP(FACTURACION[[#This Row],[NIT]],TABLACLIENTE,2,FALSE)</f>
        <v>INGENIERIA Y SERVICIOS S.A E.S.P.</v>
      </c>
      <c r="J4603" s="3" t="s">
        <v>20</v>
      </c>
      <c r="K4603" s="12" t="str">
        <f>+VLOOKUP(FACTURACION[[#This Row],[REFERENCIA]],CODINV,2,FALSE)</f>
        <v xml:space="preserve">MEDIDOR AC-250 C: 3/4" CON CONECTORES </v>
      </c>
      <c r="L4603" s="12" t="str">
        <f>IF(VLOOKUP(FACTURACION[[#This Row],[REFERENCIA]],CODINV,3,FALSE)=0,"",VLOOKUP(FACTURACION[[#This Row],[REFERENCIA]],CODINV,3,FALSE))</f>
        <v/>
      </c>
      <c r="M4603" s="12" t="str">
        <f>+VLOOKUP(FACTURACION[[#This Row],[REFERENCIA]],CODINV,4,FALSE)</f>
        <v>MEDIDORES</v>
      </c>
      <c r="N4603" s="12" t="str">
        <f>+VLOOKUP(FACTURACION[[#This Row],[REFERENCIA]],CODINV,5,FALSE)</f>
        <v>HONEYWELL</v>
      </c>
      <c r="O4603" s="3">
        <v>1</v>
      </c>
      <c r="P4603" s="31">
        <v>450000</v>
      </c>
      <c r="Q4603" s="24">
        <f>+FACTURACION[[#This Row],[CANTIDAD]]*FACTURACION[[#This Row],[VR UNITARIO]]/1000</f>
        <v>450</v>
      </c>
      <c r="R4603" s="3" t="str">
        <f>+VLOOKUP(FACTURACION[[#This Row],[NIT]],TABLACLIENTE,5,FALSE)</f>
        <v>BOGOTÁ D.C.</v>
      </c>
    </row>
    <row r="4604" spans="3:18">
      <c r="C4604" s="29">
        <v>2017</v>
      </c>
      <c r="D4604" s="30" t="s">
        <v>701</v>
      </c>
      <c r="E4604" s="30">
        <f>MONTH(FACTURACION[[#This Row],[MES]]&amp;1)</f>
        <v>8</v>
      </c>
      <c r="F4604" s="223">
        <f>DATE(FACTURACION[[#This Row],[AÑO]],FACTURACION[[#This Row],[Mes numero]],1)</f>
        <v>42948</v>
      </c>
      <c r="G4604" s="161">
        <v>13050</v>
      </c>
      <c r="H4604" s="25">
        <v>822001073</v>
      </c>
      <c r="I4604" s="3" t="str">
        <f>+VLOOKUP(FACTURACION[[#This Row],[NIT]],TABLACLIENTE,2,FALSE)</f>
        <v>MADIGAS INGENIEROS S.A. E.S.P.</v>
      </c>
      <c r="J4604" s="3" t="s">
        <v>20</v>
      </c>
      <c r="K4604" s="12" t="str">
        <f>+VLOOKUP(FACTURACION[[#This Row],[REFERENCIA]],CODINV,2,FALSE)</f>
        <v xml:space="preserve">MEDIDOR AC-250 C: 3/4" CON CONECTORES </v>
      </c>
      <c r="L4604" s="12" t="str">
        <f>IF(VLOOKUP(FACTURACION[[#This Row],[REFERENCIA]],CODINV,3,FALSE)=0,"",VLOOKUP(FACTURACION[[#This Row],[REFERENCIA]],CODINV,3,FALSE))</f>
        <v/>
      </c>
      <c r="M4604" s="12" t="str">
        <f>+VLOOKUP(FACTURACION[[#This Row],[REFERENCIA]],CODINV,4,FALSE)</f>
        <v>MEDIDORES</v>
      </c>
      <c r="N4604" s="12" t="str">
        <f>+VLOOKUP(FACTURACION[[#This Row],[REFERENCIA]],CODINV,5,FALSE)</f>
        <v>HONEYWELL</v>
      </c>
      <c r="O4604" s="3">
        <v>8</v>
      </c>
      <c r="P4604" s="31">
        <v>450000</v>
      </c>
      <c r="Q4604" s="24">
        <f>+FACTURACION[[#This Row],[CANTIDAD]]*FACTURACION[[#This Row],[VR UNITARIO]]/1000</f>
        <v>3600</v>
      </c>
      <c r="R4604" s="3" t="str">
        <f>+VLOOKUP(FACTURACION[[#This Row],[NIT]],TABLACLIENTE,5,FALSE)</f>
        <v>ACACIAS</v>
      </c>
    </row>
    <row r="4605" spans="3:18">
      <c r="C4605" s="29">
        <v>2017</v>
      </c>
      <c r="D4605" s="30" t="s">
        <v>701</v>
      </c>
      <c r="E4605" s="30">
        <f>MONTH(FACTURACION[[#This Row],[MES]]&amp;1)</f>
        <v>8</v>
      </c>
      <c r="F4605" s="223">
        <f>DATE(FACTURACION[[#This Row],[AÑO]],FACTURACION[[#This Row],[Mes numero]],1)</f>
        <v>42948</v>
      </c>
      <c r="G4605" s="161">
        <v>13099</v>
      </c>
      <c r="H4605" s="25">
        <v>830137252</v>
      </c>
      <c r="I4605" s="3" t="str">
        <f>+VLOOKUP(FACTURACION[[#This Row],[NIT]],TABLACLIENTE,2,FALSE)</f>
        <v>SAGENCO SAS</v>
      </c>
      <c r="J4605" s="3" t="s">
        <v>20</v>
      </c>
      <c r="K4605" s="12" t="str">
        <f>+VLOOKUP(FACTURACION[[#This Row],[REFERENCIA]],CODINV,2,FALSE)</f>
        <v xml:space="preserve">MEDIDOR AC-250 C: 3/4" CON CONECTORES </v>
      </c>
      <c r="L4605" s="12" t="str">
        <f>IF(VLOOKUP(FACTURACION[[#This Row],[REFERENCIA]],CODINV,3,FALSE)=0,"",VLOOKUP(FACTURACION[[#This Row],[REFERENCIA]],CODINV,3,FALSE))</f>
        <v/>
      </c>
      <c r="M4605" s="12" t="str">
        <f>+VLOOKUP(FACTURACION[[#This Row],[REFERENCIA]],CODINV,4,FALSE)</f>
        <v>MEDIDORES</v>
      </c>
      <c r="N4605" s="12" t="str">
        <f>+VLOOKUP(FACTURACION[[#This Row],[REFERENCIA]],CODINV,5,FALSE)</f>
        <v>HONEYWELL</v>
      </c>
      <c r="O4605" s="3">
        <v>1</v>
      </c>
      <c r="P4605" s="31">
        <v>450000</v>
      </c>
      <c r="Q4605" s="24">
        <f>+FACTURACION[[#This Row],[CANTIDAD]]*FACTURACION[[#This Row],[VR UNITARIO]]/1000</f>
        <v>450</v>
      </c>
      <c r="R4605" s="3" t="str">
        <f>+VLOOKUP(FACTURACION[[#This Row],[NIT]],TABLACLIENTE,5,FALSE)</f>
        <v>BOGOTÁ D.C.</v>
      </c>
    </row>
    <row r="4606" spans="3:18">
      <c r="C4606" s="29">
        <v>2017</v>
      </c>
      <c r="D4606" s="30" t="s">
        <v>701</v>
      </c>
      <c r="E4606" s="30">
        <f>MONTH(FACTURACION[[#This Row],[MES]]&amp;1)</f>
        <v>8</v>
      </c>
      <c r="F4606" s="223">
        <f>DATE(FACTURACION[[#This Row],[AÑO]],FACTURACION[[#This Row],[Mes numero]],1)</f>
        <v>42948</v>
      </c>
      <c r="G4606" s="161">
        <v>13046</v>
      </c>
      <c r="H4606" s="25">
        <v>830130648</v>
      </c>
      <c r="I4606" s="3" t="str">
        <f>+VLOOKUP(FACTURACION[[#This Row],[NIT]],TABLACLIENTE,2,FALSE)</f>
        <v>COMPAÑÍA DE SERVICIOS PUBLICOS S.A. E.S.P (CODEGAS S.A. E.S.P.)</v>
      </c>
      <c r="J4606" s="3" t="s">
        <v>21</v>
      </c>
      <c r="K4606" s="12" t="str">
        <f>+VLOOKUP(FACTURACION[[#This Row],[REFERENCIA]],CODINV,2,FALSE)</f>
        <v>MEDIDOR AC-630 C:1 1/4" MAOP 25PSIG CON CONECTORES</v>
      </c>
      <c r="L4606" s="12" t="str">
        <f>IF(VLOOKUP(FACTURACION[[#This Row],[REFERENCIA]],CODINV,3,FALSE)=0,"",VLOOKUP(FACTURACION[[#This Row],[REFERENCIA]],CODINV,3,FALSE))</f>
        <v/>
      </c>
      <c r="M4606" s="12" t="str">
        <f>+VLOOKUP(FACTURACION[[#This Row],[REFERENCIA]],CODINV,4,FALSE)</f>
        <v>MEDIDORES</v>
      </c>
      <c r="N4606" s="12" t="str">
        <f>+VLOOKUP(FACTURACION[[#This Row],[REFERENCIA]],CODINV,5,FALSE)</f>
        <v>HONEYWELL</v>
      </c>
      <c r="O4606" s="3">
        <v>1</v>
      </c>
      <c r="P4606" s="31">
        <v>2050000</v>
      </c>
      <c r="Q4606" s="24">
        <f>+FACTURACION[[#This Row],[CANTIDAD]]*FACTURACION[[#This Row],[VR UNITARIO]]/1000</f>
        <v>2050</v>
      </c>
      <c r="R4606" s="3" t="str">
        <f>+VLOOKUP(FACTURACION[[#This Row],[NIT]],TABLACLIENTE,5,FALSE)</f>
        <v>MADRID</v>
      </c>
    </row>
    <row r="4607" spans="3:18">
      <c r="C4607" s="29">
        <v>2017</v>
      </c>
      <c r="D4607" s="30" t="s">
        <v>701</v>
      </c>
      <c r="E4607" s="30">
        <f>MONTH(FACTURACION[[#This Row],[MES]]&amp;1)</f>
        <v>8</v>
      </c>
      <c r="F4607" s="223">
        <f>DATE(FACTURACION[[#This Row],[AÑO]],FACTURACION[[#This Row],[Mes numero]],1)</f>
        <v>42948</v>
      </c>
      <c r="G4607" s="161">
        <v>13065</v>
      </c>
      <c r="H4607" s="25">
        <v>891101577</v>
      </c>
      <c r="I4607" s="3" t="str">
        <f>+VLOOKUP(FACTURACION[[#This Row],[NIT]],TABLACLIENTE,2,FALSE)</f>
        <v>ALCANOS DE COLOMBIA S.A. E.S.P</v>
      </c>
      <c r="J4607" s="3" t="s">
        <v>23</v>
      </c>
      <c r="K4607" s="12" t="str">
        <f>+VLOOKUP(FACTURACION[[#This Row],[REFERENCIA]],CODINV,2,FALSE)</f>
        <v>MEDIDOR AL-800 C:1 1/2" MAOP 20 PSIG CON CONECTORES</v>
      </c>
      <c r="L4607" s="12" t="str">
        <f>IF(VLOOKUP(FACTURACION[[#This Row],[REFERENCIA]],CODINV,3,FALSE)=0,"",VLOOKUP(FACTURACION[[#This Row],[REFERENCIA]],CODINV,3,FALSE))</f>
        <v/>
      </c>
      <c r="M4607" s="12" t="str">
        <f>+VLOOKUP(FACTURACION[[#This Row],[REFERENCIA]],CODINV,4,FALSE)</f>
        <v>MEDIDORES</v>
      </c>
      <c r="N4607" s="12" t="str">
        <f>+VLOOKUP(FACTURACION[[#This Row],[REFERENCIA]],CODINV,5,FALSE)</f>
        <v>HONEYWELL</v>
      </c>
      <c r="O4607" s="3">
        <v>4</v>
      </c>
      <c r="P4607" s="31">
        <v>2688631</v>
      </c>
      <c r="Q4607" s="24">
        <f>+FACTURACION[[#This Row],[CANTIDAD]]*FACTURACION[[#This Row],[VR UNITARIO]]/1000</f>
        <v>10754.523999999999</v>
      </c>
      <c r="R4607" s="3" t="str">
        <f>+VLOOKUP(FACTURACION[[#This Row],[NIT]],TABLACLIENTE,5,FALSE)</f>
        <v>NEIVA</v>
      </c>
    </row>
    <row r="4608" spans="3:18">
      <c r="C4608" s="29">
        <v>2017</v>
      </c>
      <c r="D4608" s="30" t="s">
        <v>701</v>
      </c>
      <c r="E4608" s="30">
        <f>MONTH(FACTURACION[[#This Row],[MES]]&amp;1)</f>
        <v>8</v>
      </c>
      <c r="F4608" s="223">
        <f>DATE(FACTURACION[[#This Row],[AÑO]],FACTURACION[[#This Row],[Mes numero]],1)</f>
        <v>42948</v>
      </c>
      <c r="G4608" s="161">
        <v>13073</v>
      </c>
      <c r="H4608" s="25">
        <v>890101691</v>
      </c>
      <c r="I4608" s="3" t="str">
        <f>+VLOOKUP(FACTURACION[[#This Row],[NIT]],TABLACLIENTE,2,FALSE)</f>
        <v>GASES DEL CARIBE S.A.E.S.P. (GASCARIBE S.A E.S.P.)</v>
      </c>
      <c r="J4608" s="3" t="s">
        <v>59</v>
      </c>
      <c r="K4608" s="12" t="str">
        <f>+VLOOKUP(FACTURACION[[#This Row],[REFERENCIA]],CODINV,2,FALSE)</f>
        <v>MEDIDOR AL-1000 C:1 1/2" MAOP 25 PSIG CON CONECTORES</v>
      </c>
      <c r="L4608" s="12" t="str">
        <f>IF(VLOOKUP(FACTURACION[[#This Row],[REFERENCIA]],CODINV,3,FALSE)=0,"",VLOOKUP(FACTURACION[[#This Row],[REFERENCIA]],CODINV,3,FALSE))</f>
        <v/>
      </c>
      <c r="M4608" s="12" t="str">
        <f>+VLOOKUP(FACTURACION[[#This Row],[REFERENCIA]],CODINV,4,FALSE)</f>
        <v>MEDIDORES</v>
      </c>
      <c r="N4608" s="12" t="str">
        <f>+VLOOKUP(FACTURACION[[#This Row],[REFERENCIA]],CODINV,5,FALSE)</f>
        <v>HONEYWELL</v>
      </c>
      <c r="O4608" s="3">
        <v>2</v>
      </c>
      <c r="P4608" s="31">
        <v>3447948</v>
      </c>
      <c r="Q4608" s="24">
        <f>+FACTURACION[[#This Row],[CANTIDAD]]*FACTURACION[[#This Row],[VR UNITARIO]]/1000</f>
        <v>6895.8959999999997</v>
      </c>
      <c r="R4608" s="3" t="str">
        <f>+VLOOKUP(FACTURACION[[#This Row],[NIT]],TABLACLIENTE,5,FALSE)</f>
        <v>BARRANQUILLA</v>
      </c>
    </row>
    <row r="4609" spans="3:18">
      <c r="C4609" s="29">
        <v>2017</v>
      </c>
      <c r="D4609" s="30" t="s">
        <v>701</v>
      </c>
      <c r="E4609" s="30">
        <f>MONTH(FACTURACION[[#This Row],[MES]]&amp;1)</f>
        <v>8</v>
      </c>
      <c r="F4609" s="223">
        <f>DATE(FACTURACION[[#This Row],[AÑO]],FACTURACION[[#This Row],[Mes numero]],1)</f>
        <v>42948</v>
      </c>
      <c r="G4609" s="161">
        <v>13066</v>
      </c>
      <c r="H4609" s="25">
        <v>891101577</v>
      </c>
      <c r="I4609" s="3" t="str">
        <f>+VLOOKUP(FACTURACION[[#This Row],[NIT]],TABLACLIENTE,2,FALSE)</f>
        <v>ALCANOS DE COLOMBIA S.A. E.S.P</v>
      </c>
      <c r="J4609" s="3" t="s">
        <v>262</v>
      </c>
      <c r="K4609" s="12" t="str">
        <f>+VLOOKUP(FACTURACION[[#This Row],[REFERENCIA]],CODINV,2,FALSE)</f>
        <v>MEDIDOR AL-425 C:1 1/4" MAOP 25 PSIG</v>
      </c>
      <c r="L4609" s="12" t="str">
        <f>IF(VLOOKUP(FACTURACION[[#This Row],[REFERENCIA]],CODINV,3,FALSE)=0,"",VLOOKUP(FACTURACION[[#This Row],[REFERENCIA]],CODINV,3,FALSE))</f>
        <v/>
      </c>
      <c r="M4609" s="12" t="str">
        <f>+VLOOKUP(FACTURACION[[#This Row],[REFERENCIA]],CODINV,4,FALSE)</f>
        <v>MEDIDORES</v>
      </c>
      <c r="N4609" s="12" t="str">
        <f>+VLOOKUP(FACTURACION[[#This Row],[REFERENCIA]],CODINV,5,FALSE)</f>
        <v>HONEYWELL</v>
      </c>
      <c r="O4609" s="3">
        <v>10</v>
      </c>
      <c r="P4609" s="31">
        <v>720000</v>
      </c>
      <c r="Q4609" s="24">
        <f>+FACTURACION[[#This Row],[CANTIDAD]]*FACTURACION[[#This Row],[VR UNITARIO]]/1000</f>
        <v>7200</v>
      </c>
      <c r="R4609" s="3" t="str">
        <f>+VLOOKUP(FACTURACION[[#This Row],[NIT]],TABLACLIENTE,5,FALSE)</f>
        <v>NEIVA</v>
      </c>
    </row>
    <row r="4610" spans="3:18">
      <c r="C4610" s="29">
        <v>2017</v>
      </c>
      <c r="D4610" s="30" t="s">
        <v>701</v>
      </c>
      <c r="E4610" s="30">
        <f>MONTH(FACTURACION[[#This Row],[MES]]&amp;1)</f>
        <v>8</v>
      </c>
      <c r="F4610" s="223">
        <f>DATE(FACTURACION[[#This Row],[AÑO]],FACTURACION[[#This Row],[Mes numero]],1)</f>
        <v>42948</v>
      </c>
      <c r="G4610" s="161">
        <v>13104</v>
      </c>
      <c r="H4610" s="25">
        <v>900432851</v>
      </c>
      <c r="I4610" s="3" t="str">
        <f>+VLOOKUP(FACTURACION[[#This Row],[NIT]],TABLACLIENTE,2,FALSE)</f>
        <v>CONSTRUREDES BERNAL SAS</v>
      </c>
      <c r="J4610" s="3" t="s">
        <v>262</v>
      </c>
      <c r="K4610" s="12" t="str">
        <f>+VLOOKUP(FACTURACION[[#This Row],[REFERENCIA]],CODINV,2,FALSE)</f>
        <v>MEDIDOR AL-425 C:1 1/4" MAOP 25 PSIG</v>
      </c>
      <c r="L4610" s="12" t="str">
        <f>IF(VLOOKUP(FACTURACION[[#This Row],[REFERENCIA]],CODINV,3,FALSE)=0,"",VLOOKUP(FACTURACION[[#This Row],[REFERENCIA]],CODINV,3,FALSE))</f>
        <v/>
      </c>
      <c r="M4610" s="12" t="str">
        <f>+VLOOKUP(FACTURACION[[#This Row],[REFERENCIA]],CODINV,4,FALSE)</f>
        <v>MEDIDORES</v>
      </c>
      <c r="N4610" s="12" t="str">
        <f>+VLOOKUP(FACTURACION[[#This Row],[REFERENCIA]],CODINV,5,FALSE)</f>
        <v>HONEYWELL</v>
      </c>
      <c r="O4610" s="3">
        <v>1</v>
      </c>
      <c r="P4610" s="31">
        <v>780000</v>
      </c>
      <c r="Q4610" s="24">
        <f>+FACTURACION[[#This Row],[CANTIDAD]]*FACTURACION[[#This Row],[VR UNITARIO]]/1000</f>
        <v>780</v>
      </c>
      <c r="R4610" s="3" t="str">
        <f>+VLOOKUP(FACTURACION[[#This Row],[NIT]],TABLACLIENTE,5,FALSE)</f>
        <v>YOPAL</v>
      </c>
    </row>
    <row r="4611" spans="3:18">
      <c r="C4611" s="29">
        <v>2017</v>
      </c>
      <c r="D4611" s="30" t="s">
        <v>701</v>
      </c>
      <c r="E4611" s="30">
        <f>MONTH(FACTURACION[[#This Row],[MES]]&amp;1)</f>
        <v>8</v>
      </c>
      <c r="F4611" s="223">
        <f>DATE(FACTURACION[[#This Row],[AÑO]],FACTURACION[[#This Row],[Mes numero]],1)</f>
        <v>42948</v>
      </c>
      <c r="G4611" s="161">
        <v>13047</v>
      </c>
      <c r="H4611" s="25">
        <v>804011800</v>
      </c>
      <c r="I4611" s="3" t="str">
        <f>+VLOOKUP(FACTURACION[[#This Row],[NIT]],TABLACLIENTE,2,FALSE)</f>
        <v>INGENIERIA Y SERVICIOS S.A E.S.P.</v>
      </c>
      <c r="J4611" s="3" t="s">
        <v>262</v>
      </c>
      <c r="K4611" s="12" t="str">
        <f>+VLOOKUP(FACTURACION[[#This Row],[REFERENCIA]],CODINV,2,FALSE)</f>
        <v>MEDIDOR AL-425 C:1 1/4" MAOP 25 PSIG</v>
      </c>
      <c r="L4611" s="12" t="str">
        <f>IF(VLOOKUP(FACTURACION[[#This Row],[REFERENCIA]],CODINV,3,FALSE)=0,"",VLOOKUP(FACTURACION[[#This Row],[REFERENCIA]],CODINV,3,FALSE))</f>
        <v/>
      </c>
      <c r="M4611" s="12" t="str">
        <f>+VLOOKUP(FACTURACION[[#This Row],[REFERENCIA]],CODINV,4,FALSE)</f>
        <v>MEDIDORES</v>
      </c>
      <c r="N4611" s="12" t="str">
        <f>+VLOOKUP(FACTURACION[[#This Row],[REFERENCIA]],CODINV,5,FALSE)</f>
        <v>HONEYWELL</v>
      </c>
      <c r="O4611" s="3">
        <v>1</v>
      </c>
      <c r="P4611" s="31">
        <v>760000</v>
      </c>
      <c r="Q4611" s="24">
        <f>+FACTURACION[[#This Row],[CANTIDAD]]*FACTURACION[[#This Row],[VR UNITARIO]]/1000</f>
        <v>760</v>
      </c>
      <c r="R4611" s="3" t="str">
        <f>+VLOOKUP(FACTURACION[[#This Row],[NIT]],TABLACLIENTE,5,FALSE)</f>
        <v>BOGOTÁ D.C.</v>
      </c>
    </row>
    <row r="4612" spans="3:18">
      <c r="C4612" s="29">
        <v>2017</v>
      </c>
      <c r="D4612" s="30" t="s">
        <v>701</v>
      </c>
      <c r="E4612" s="30">
        <f>MONTH(FACTURACION[[#This Row],[MES]]&amp;1)</f>
        <v>8</v>
      </c>
      <c r="F4612" s="223">
        <f>DATE(FACTURACION[[#This Row],[AÑO]],FACTURACION[[#This Row],[Mes numero]],1)</f>
        <v>42948</v>
      </c>
      <c r="G4612" s="161">
        <v>13050</v>
      </c>
      <c r="H4612" s="25">
        <v>822001073</v>
      </c>
      <c r="I4612" s="3" t="str">
        <f>+VLOOKUP(FACTURACION[[#This Row],[NIT]],TABLACLIENTE,2,FALSE)</f>
        <v>MADIGAS INGENIEROS S.A. E.S.P.</v>
      </c>
      <c r="J4612" s="3" t="s">
        <v>262</v>
      </c>
      <c r="K4612" s="12" t="str">
        <f>+VLOOKUP(FACTURACION[[#This Row],[REFERENCIA]],CODINV,2,FALSE)</f>
        <v>MEDIDOR AL-425 C:1 1/4" MAOP 25 PSIG</v>
      </c>
      <c r="L4612" s="12" t="str">
        <f>IF(VLOOKUP(FACTURACION[[#This Row],[REFERENCIA]],CODINV,3,FALSE)=0,"",VLOOKUP(FACTURACION[[#This Row],[REFERENCIA]],CODINV,3,FALSE))</f>
        <v/>
      </c>
      <c r="M4612" s="12" t="str">
        <f>+VLOOKUP(FACTURACION[[#This Row],[REFERENCIA]],CODINV,4,FALSE)</f>
        <v>MEDIDORES</v>
      </c>
      <c r="N4612" s="12" t="str">
        <f>+VLOOKUP(FACTURACION[[#This Row],[REFERENCIA]],CODINV,5,FALSE)</f>
        <v>HONEYWELL</v>
      </c>
      <c r="O4612" s="3">
        <v>1</v>
      </c>
      <c r="P4612" s="31">
        <v>730000</v>
      </c>
      <c r="Q4612" s="24">
        <f>+FACTURACION[[#This Row],[CANTIDAD]]*FACTURACION[[#This Row],[VR UNITARIO]]/1000</f>
        <v>730</v>
      </c>
      <c r="R4612" s="3" t="str">
        <f>+VLOOKUP(FACTURACION[[#This Row],[NIT]],TABLACLIENTE,5,FALSE)</f>
        <v>ACACIAS</v>
      </c>
    </row>
    <row r="4613" spans="3:18">
      <c r="C4613" s="29">
        <v>2017</v>
      </c>
      <c r="D4613" s="30" t="s">
        <v>701</v>
      </c>
      <c r="E4613" s="30">
        <f>MONTH(FACTURACION[[#This Row],[MES]]&amp;1)</f>
        <v>8</v>
      </c>
      <c r="F4613" s="223">
        <f>DATE(FACTURACION[[#This Row],[AÑO]],FACTURACION[[#This Row],[Mes numero]],1)</f>
        <v>42948</v>
      </c>
      <c r="G4613" s="161">
        <v>13123</v>
      </c>
      <c r="H4613" s="25">
        <v>830104626</v>
      </c>
      <c r="I4613" s="3" t="str">
        <f>+VLOOKUP(FACTURACION[[#This Row],[NIT]],TABLACLIENTE,2,FALSE)</f>
        <v>MONTAJES INTEGRALES LTDA.</v>
      </c>
      <c r="J4613" s="3" t="s">
        <v>840</v>
      </c>
      <c r="K4613" s="12" t="str">
        <f>+VLOOKUP(FACTURACION[[#This Row],[REFERENCIA]],CODINV,2,FALSE)</f>
        <v>MEDIDOR ROTATIVO G-65 R.ABO</v>
      </c>
      <c r="L4613" s="12" t="str">
        <f>IF(VLOOKUP(FACTURACION[[#This Row],[REFERENCIA]],CODINV,3,FALSE)=0,"",VLOOKUP(FACTURACION[[#This Row],[REFERENCIA]],CODINV,3,FALSE))</f>
        <v>RRR0065DHG</v>
      </c>
      <c r="M4613" s="12" t="str">
        <f>+VLOOKUP(FACTURACION[[#This Row],[REFERENCIA]],CODINV,4,FALSE)</f>
        <v>MEDIDORES</v>
      </c>
      <c r="N4613" s="12" t="str">
        <f>+VLOOKUP(FACTURACION[[#This Row],[REFERENCIA]],CODINV,5,FALSE)</f>
        <v>HONEYWELL</v>
      </c>
      <c r="O4613" s="3">
        <v>1</v>
      </c>
      <c r="P4613" s="31">
        <v>4958000</v>
      </c>
      <c r="Q4613" s="24">
        <f>+FACTURACION[[#This Row],[CANTIDAD]]*FACTURACION[[#This Row],[VR UNITARIO]]/1000</f>
        <v>4958</v>
      </c>
      <c r="R4613" s="3" t="str">
        <f>+VLOOKUP(FACTURACION[[#This Row],[NIT]],TABLACLIENTE,5,FALSE)</f>
        <v>BOGOTÁ D.C.</v>
      </c>
    </row>
    <row r="4614" spans="3:18">
      <c r="C4614" s="29">
        <v>2017</v>
      </c>
      <c r="D4614" s="30" t="s">
        <v>701</v>
      </c>
      <c r="E4614" s="30">
        <f>MONTH(FACTURACION[[#This Row],[MES]]&amp;1)</f>
        <v>8</v>
      </c>
      <c r="F4614" s="223">
        <f>DATE(FACTURACION[[#This Row],[AÑO]],FACTURACION[[#This Row],[Mes numero]],1)</f>
        <v>42948</v>
      </c>
      <c r="G4614" s="161">
        <v>13049</v>
      </c>
      <c r="H4614" s="25">
        <v>830104626</v>
      </c>
      <c r="I4614" s="3" t="str">
        <f>+VLOOKUP(FACTURACION[[#This Row],[NIT]],TABLACLIENTE,2,FALSE)</f>
        <v>MONTAJES INTEGRALES LTDA.</v>
      </c>
      <c r="J4614" s="3" t="s">
        <v>493</v>
      </c>
      <c r="K4614" s="12" t="str">
        <f>+VLOOKUP(FACTURACION[[#This Row],[REFERENCIA]],CODINV,2,FALSE)</f>
        <v>FILTRO DE 3/4" NPT 160·</v>
      </c>
      <c r="L4614" s="12" t="str">
        <f>IF(VLOOKUP(FACTURACION[[#This Row],[REFERENCIA]],CODINV,3,FALSE)=0,"",VLOOKUP(FACTURACION[[#This Row],[REFERENCIA]],CODINV,3,FALSE))</f>
        <v/>
      </c>
      <c r="M4614" s="12" t="str">
        <f>+VLOOKUP(FACTURACION[[#This Row],[REFERENCIA]],CODINV,4,FALSE)</f>
        <v>FILTROS</v>
      </c>
      <c r="N4614" s="12" t="str">
        <f>+VLOOKUP(FACTURACION[[#This Row],[REFERENCIA]],CODINV,5,FALSE)</f>
        <v>HONEYWELL</v>
      </c>
      <c r="O4614" s="3">
        <v>3</v>
      </c>
      <c r="P4614" s="31">
        <v>135000</v>
      </c>
      <c r="Q4614" s="24">
        <f>+FACTURACION[[#This Row],[CANTIDAD]]*FACTURACION[[#This Row],[VR UNITARIO]]/1000</f>
        <v>405</v>
      </c>
      <c r="R4614" s="3" t="str">
        <f>+VLOOKUP(FACTURACION[[#This Row],[NIT]],TABLACLIENTE,5,FALSE)</f>
        <v>BOGOTÁ D.C.</v>
      </c>
    </row>
    <row r="4615" spans="3:18">
      <c r="C4615" s="29">
        <v>2017</v>
      </c>
      <c r="D4615" s="30" t="s">
        <v>701</v>
      </c>
      <c r="E4615" s="30">
        <f>MONTH(FACTURACION[[#This Row],[MES]]&amp;1)</f>
        <v>8</v>
      </c>
      <c r="F4615" s="223">
        <f>DATE(FACTURACION[[#This Row],[AÑO]],FACTURACION[[#This Row],[Mes numero]],1)</f>
        <v>42948</v>
      </c>
      <c r="G4615" s="161">
        <v>13049</v>
      </c>
      <c r="H4615" s="25">
        <v>830104626</v>
      </c>
      <c r="I4615" s="3" t="str">
        <f>+VLOOKUP(FACTURACION[[#This Row],[NIT]],TABLACLIENTE,2,FALSE)</f>
        <v>MONTAJES INTEGRALES LTDA.</v>
      </c>
      <c r="J4615" s="3" t="s">
        <v>198</v>
      </c>
      <c r="K4615" s="12" t="str">
        <f>+VLOOKUP(FACTURACION[[#This Row],[REFERENCIA]],CODINV,2,FALSE)</f>
        <v>REG. 1813C-HC C. 1 1/4" R: 6-15" O: 1/2</v>
      </c>
      <c r="L4615" s="12" t="str">
        <f>IF(VLOOKUP(FACTURACION[[#This Row],[REFERENCIA]],CODINV,3,FALSE)=0,"",VLOOKUP(FACTURACION[[#This Row],[REFERENCIA]],CODINV,3,FALSE))</f>
        <v/>
      </c>
      <c r="M4615" s="12" t="str">
        <f>+VLOOKUP(FACTURACION[[#This Row],[REFERENCIA]],CODINV,4,FALSE)</f>
        <v>REGULADORES</v>
      </c>
      <c r="N4615" s="12" t="str">
        <f>+VLOOKUP(FACTURACION[[#This Row],[REFERENCIA]],CODINV,5,FALSE)</f>
        <v>HONEYWELL</v>
      </c>
      <c r="O4615" s="3">
        <v>1</v>
      </c>
      <c r="P4615" s="31">
        <v>185000</v>
      </c>
      <c r="Q4615" s="24">
        <f>+FACTURACION[[#This Row],[CANTIDAD]]*FACTURACION[[#This Row],[VR UNITARIO]]/1000</f>
        <v>185</v>
      </c>
      <c r="R4615" s="3" t="str">
        <f>+VLOOKUP(FACTURACION[[#This Row],[NIT]],TABLACLIENTE,5,FALSE)</f>
        <v>BOGOTÁ D.C.</v>
      </c>
    </row>
    <row r="4616" spans="3:18">
      <c r="C4616" s="29">
        <v>2017</v>
      </c>
      <c r="D4616" s="30" t="s">
        <v>701</v>
      </c>
      <c r="E4616" s="30">
        <f>MONTH(FACTURACION[[#This Row],[MES]]&amp;1)</f>
        <v>8</v>
      </c>
      <c r="F4616" s="223">
        <f>DATE(FACTURACION[[#This Row],[AÑO]],FACTURACION[[#This Row],[Mes numero]],1)</f>
        <v>42948</v>
      </c>
      <c r="G4616" s="161">
        <v>13122</v>
      </c>
      <c r="H4616" s="25">
        <v>900950504</v>
      </c>
      <c r="I4616" s="3" t="str">
        <f>+VLOOKUP(FACTURACION[[#This Row],[NIT]],TABLACLIENTE,2,FALSE)</f>
        <v>DAMASA DE COLOMBIA S A S</v>
      </c>
      <c r="J4616" s="3" t="s">
        <v>261</v>
      </c>
      <c r="K4616" s="12" t="str">
        <f>+VLOOKUP(FACTURACION[[#This Row],[REFERENCIA]],CODINV,2,FALSE)</f>
        <v>REG. 1813C C: 3/4" R: 6-15" O: 1/4</v>
      </c>
      <c r="L4616" s="12" t="str">
        <f>IF(VLOOKUP(FACTURACION[[#This Row],[REFERENCIA]],CODINV,3,FALSE)=0,"",VLOOKUP(FACTURACION[[#This Row],[REFERENCIA]],CODINV,3,FALSE))</f>
        <v/>
      </c>
      <c r="M4616" s="12" t="str">
        <f>+VLOOKUP(FACTURACION[[#This Row],[REFERENCIA]],CODINV,4,FALSE)</f>
        <v>REGULADORES</v>
      </c>
      <c r="N4616" s="12" t="str">
        <f>+VLOOKUP(FACTURACION[[#This Row],[REFERENCIA]],CODINV,5,FALSE)</f>
        <v>HONEYWELL</v>
      </c>
      <c r="O4616" s="3">
        <v>4</v>
      </c>
      <c r="P4616" s="31">
        <v>145000</v>
      </c>
      <c r="Q4616" s="24">
        <f>+FACTURACION[[#This Row],[CANTIDAD]]*FACTURACION[[#This Row],[VR UNITARIO]]/1000</f>
        <v>580</v>
      </c>
      <c r="R4616" s="3" t="str">
        <f>+VLOOKUP(FACTURACION[[#This Row],[NIT]],TABLACLIENTE,5,FALSE)</f>
        <v>BOGOTÁ D.C.</v>
      </c>
    </row>
    <row r="4617" spans="3:18">
      <c r="C4617" s="29">
        <v>2017</v>
      </c>
      <c r="D4617" s="30" t="s">
        <v>701</v>
      </c>
      <c r="E4617" s="30">
        <f>MONTH(FACTURACION[[#This Row],[MES]]&amp;1)</f>
        <v>8</v>
      </c>
      <c r="F4617" s="223">
        <f>DATE(FACTURACION[[#This Row],[AÑO]],FACTURACION[[#This Row],[Mes numero]],1)</f>
        <v>42948</v>
      </c>
      <c r="G4617" s="161">
        <v>13049</v>
      </c>
      <c r="H4617" s="25">
        <v>830104626</v>
      </c>
      <c r="I4617" s="3" t="str">
        <f>+VLOOKUP(FACTURACION[[#This Row],[NIT]],TABLACLIENTE,2,FALSE)</f>
        <v>MONTAJES INTEGRALES LTDA.</v>
      </c>
      <c r="J4617" s="3" t="s">
        <v>6</v>
      </c>
      <c r="K4617" s="12" t="str">
        <f>+VLOOKUP(FACTURACION[[#This Row],[REFERENCIA]],CODINV,2,FALSE)</f>
        <v>REG.1813C C:3/4" R:6-15" O:1/2</v>
      </c>
      <c r="L4617" s="12" t="str">
        <f>IF(VLOOKUP(FACTURACION[[#This Row],[REFERENCIA]],CODINV,3,FALSE)=0,"",VLOOKUP(FACTURACION[[#This Row],[REFERENCIA]],CODINV,3,FALSE))</f>
        <v/>
      </c>
      <c r="M4617" s="12" t="str">
        <f>+VLOOKUP(FACTURACION[[#This Row],[REFERENCIA]],CODINV,4,FALSE)</f>
        <v>REGULADORES</v>
      </c>
      <c r="N4617" s="12" t="str">
        <f>+VLOOKUP(FACTURACION[[#This Row],[REFERENCIA]],CODINV,5,FALSE)</f>
        <v>HONEYWELL</v>
      </c>
      <c r="O4617" s="3">
        <v>8</v>
      </c>
      <c r="P4617" s="31">
        <v>160000</v>
      </c>
      <c r="Q4617" s="24">
        <f>+FACTURACION[[#This Row],[CANTIDAD]]*FACTURACION[[#This Row],[VR UNITARIO]]/1000</f>
        <v>1280</v>
      </c>
      <c r="R4617" s="3" t="str">
        <f>+VLOOKUP(FACTURACION[[#This Row],[NIT]],TABLACLIENTE,5,FALSE)</f>
        <v>BOGOTÁ D.C.</v>
      </c>
    </row>
    <row r="4618" spans="3:18">
      <c r="C4618" s="29">
        <v>2017</v>
      </c>
      <c r="D4618" s="30" t="s">
        <v>701</v>
      </c>
      <c r="E4618" s="30">
        <f>MONTH(FACTURACION[[#This Row],[MES]]&amp;1)</f>
        <v>8</v>
      </c>
      <c r="F4618" s="223">
        <f>DATE(FACTURACION[[#This Row],[AÑO]],FACTURACION[[#This Row],[Mes numero]],1)</f>
        <v>42948</v>
      </c>
      <c r="G4618" s="161">
        <v>13093</v>
      </c>
      <c r="H4618" s="25">
        <v>860510723</v>
      </c>
      <c r="I4618" s="3" t="str">
        <f>+VLOOKUP(FACTURACION[[#This Row],[NIT]],TABLACLIENTE,2,FALSE)</f>
        <v>SAENA DE COLOMBIA S.A.</v>
      </c>
      <c r="J4618" s="3" t="s">
        <v>6</v>
      </c>
      <c r="K4618" s="12" t="str">
        <f>+VLOOKUP(FACTURACION[[#This Row],[REFERENCIA]],CODINV,2,FALSE)</f>
        <v>REG.1813C C:3/4" R:6-15" O:1/2</v>
      </c>
      <c r="L4618" s="12" t="str">
        <f>IF(VLOOKUP(FACTURACION[[#This Row],[REFERENCIA]],CODINV,3,FALSE)=0,"",VLOOKUP(FACTURACION[[#This Row],[REFERENCIA]],CODINV,3,FALSE))</f>
        <v/>
      </c>
      <c r="M4618" s="12" t="str">
        <f>+VLOOKUP(FACTURACION[[#This Row],[REFERENCIA]],CODINV,4,FALSE)</f>
        <v>REGULADORES</v>
      </c>
      <c r="N4618" s="12" t="str">
        <f>+VLOOKUP(FACTURACION[[#This Row],[REFERENCIA]],CODINV,5,FALSE)</f>
        <v>HONEYWELL</v>
      </c>
      <c r="O4618" s="3">
        <v>4</v>
      </c>
      <c r="P4618" s="31">
        <v>175000</v>
      </c>
      <c r="Q4618" s="24">
        <f>+FACTURACION[[#This Row],[CANTIDAD]]*FACTURACION[[#This Row],[VR UNITARIO]]/1000</f>
        <v>700</v>
      </c>
      <c r="R4618" s="3" t="str">
        <f>+VLOOKUP(FACTURACION[[#This Row],[NIT]],TABLACLIENTE,5,FALSE)</f>
        <v>BOGOTÁ D.C.</v>
      </c>
    </row>
    <row r="4619" spans="3:18">
      <c r="C4619" s="29">
        <v>2017</v>
      </c>
      <c r="D4619" s="30" t="s">
        <v>701</v>
      </c>
      <c r="E4619" s="30">
        <f>MONTH(FACTURACION[[#This Row],[MES]]&amp;1)</f>
        <v>8</v>
      </c>
      <c r="F4619" s="223">
        <f>DATE(FACTURACION[[#This Row],[AÑO]],FACTURACION[[#This Row],[Mes numero]],1)</f>
        <v>42948</v>
      </c>
      <c r="G4619" s="161">
        <v>13112</v>
      </c>
      <c r="H4619" s="25">
        <v>860510723</v>
      </c>
      <c r="I4619" s="3" t="str">
        <f>+VLOOKUP(FACTURACION[[#This Row],[NIT]],TABLACLIENTE,2,FALSE)</f>
        <v>SAENA DE COLOMBIA S.A.</v>
      </c>
      <c r="J4619" s="3" t="s">
        <v>6</v>
      </c>
      <c r="K4619" s="12" t="str">
        <f>+VLOOKUP(FACTURACION[[#This Row],[REFERENCIA]],CODINV,2,FALSE)</f>
        <v>REG.1813C C:3/4" R:6-15" O:1/2</v>
      </c>
      <c r="L4619" s="12" t="str">
        <f>IF(VLOOKUP(FACTURACION[[#This Row],[REFERENCIA]],CODINV,3,FALSE)=0,"",VLOOKUP(FACTURACION[[#This Row],[REFERENCIA]],CODINV,3,FALSE))</f>
        <v/>
      </c>
      <c r="M4619" s="12" t="str">
        <f>+VLOOKUP(FACTURACION[[#This Row],[REFERENCIA]],CODINV,4,FALSE)</f>
        <v>REGULADORES</v>
      </c>
      <c r="N4619" s="12" t="str">
        <f>+VLOOKUP(FACTURACION[[#This Row],[REFERENCIA]],CODINV,5,FALSE)</f>
        <v>HONEYWELL</v>
      </c>
      <c r="O4619" s="3">
        <v>8</v>
      </c>
      <c r="P4619" s="31">
        <v>170000</v>
      </c>
      <c r="Q4619" s="24">
        <f>+FACTURACION[[#This Row],[CANTIDAD]]*FACTURACION[[#This Row],[VR UNITARIO]]/1000</f>
        <v>1360</v>
      </c>
      <c r="R4619" s="3" t="str">
        <f>+VLOOKUP(FACTURACION[[#This Row],[NIT]],TABLACLIENTE,5,FALSE)</f>
        <v>BOGOTÁ D.C.</v>
      </c>
    </row>
    <row r="4620" spans="3:18">
      <c r="C4620" s="29">
        <v>2017</v>
      </c>
      <c r="D4620" s="30" t="s">
        <v>701</v>
      </c>
      <c r="E4620" s="30">
        <f>MONTH(FACTURACION[[#This Row],[MES]]&amp;1)</f>
        <v>8</v>
      </c>
      <c r="F4620" s="223">
        <f>DATE(FACTURACION[[#This Row],[AÑO]],FACTURACION[[#This Row],[Mes numero]],1)</f>
        <v>42948</v>
      </c>
      <c r="G4620" s="161">
        <v>13072</v>
      </c>
      <c r="H4620" s="25">
        <v>901014309</v>
      </c>
      <c r="I4620" s="3" t="str">
        <f>+VLOOKUP(FACTURACION[[#This Row],[NIT]],TABLACLIENTE,2,FALSE)</f>
        <v>SERVINDUSTRIALES JAC SAS</v>
      </c>
      <c r="J4620" s="3" t="s">
        <v>6</v>
      </c>
      <c r="K4620" s="12" t="str">
        <f>+VLOOKUP(FACTURACION[[#This Row],[REFERENCIA]],CODINV,2,FALSE)</f>
        <v>REG.1813C C:3/4" R:6-15" O:1/2</v>
      </c>
      <c r="L4620" s="12" t="str">
        <f>IF(VLOOKUP(FACTURACION[[#This Row],[REFERENCIA]],CODINV,3,FALSE)=0,"",VLOOKUP(FACTURACION[[#This Row],[REFERENCIA]],CODINV,3,FALSE))</f>
        <v/>
      </c>
      <c r="M4620" s="12" t="str">
        <f>+VLOOKUP(FACTURACION[[#This Row],[REFERENCIA]],CODINV,4,FALSE)</f>
        <v>REGULADORES</v>
      </c>
      <c r="N4620" s="12" t="str">
        <f>+VLOOKUP(FACTURACION[[#This Row],[REFERENCIA]],CODINV,5,FALSE)</f>
        <v>HONEYWELL</v>
      </c>
      <c r="O4620" s="3">
        <v>1</v>
      </c>
      <c r="P4620" s="31">
        <v>170000</v>
      </c>
      <c r="Q4620" s="24">
        <f>+FACTURACION[[#This Row],[CANTIDAD]]*FACTURACION[[#This Row],[VR UNITARIO]]/1000</f>
        <v>170</v>
      </c>
      <c r="R4620" s="3" t="str">
        <f>+VLOOKUP(FACTURACION[[#This Row],[NIT]],TABLACLIENTE,5,FALSE)</f>
        <v>BOGOTÁ D.C.</v>
      </c>
    </row>
    <row r="4621" spans="3:18">
      <c r="C4621" s="29">
        <v>2017</v>
      </c>
      <c r="D4621" s="30" t="s">
        <v>701</v>
      </c>
      <c r="E4621" s="30">
        <f>MONTH(FACTURACION[[#This Row],[MES]]&amp;1)</f>
        <v>8</v>
      </c>
      <c r="F4621" s="223">
        <f>DATE(FACTURACION[[#This Row],[AÑO]],FACTURACION[[#This Row],[Mes numero]],1)</f>
        <v>42948</v>
      </c>
      <c r="G4621" s="161">
        <v>13106</v>
      </c>
      <c r="H4621" s="25">
        <v>901014309</v>
      </c>
      <c r="I4621" s="3" t="str">
        <f>+VLOOKUP(FACTURACION[[#This Row],[NIT]],TABLACLIENTE,2,FALSE)</f>
        <v>SERVINDUSTRIALES JAC SAS</v>
      </c>
      <c r="J4621" s="3" t="s">
        <v>6</v>
      </c>
      <c r="K4621" s="12" t="str">
        <f>+VLOOKUP(FACTURACION[[#This Row],[REFERENCIA]],CODINV,2,FALSE)</f>
        <v>REG.1813C C:3/4" R:6-15" O:1/2</v>
      </c>
      <c r="L4621" s="12" t="str">
        <f>IF(VLOOKUP(FACTURACION[[#This Row],[REFERENCIA]],CODINV,3,FALSE)=0,"",VLOOKUP(FACTURACION[[#This Row],[REFERENCIA]],CODINV,3,FALSE))</f>
        <v/>
      </c>
      <c r="M4621" s="12" t="str">
        <f>+VLOOKUP(FACTURACION[[#This Row],[REFERENCIA]],CODINV,4,FALSE)</f>
        <v>REGULADORES</v>
      </c>
      <c r="N4621" s="12" t="str">
        <f>+VLOOKUP(FACTURACION[[#This Row],[REFERENCIA]],CODINV,5,FALSE)</f>
        <v>HONEYWELL</v>
      </c>
      <c r="O4621" s="3">
        <v>2</v>
      </c>
      <c r="P4621" s="31">
        <v>170000</v>
      </c>
      <c r="Q4621" s="24">
        <f>+FACTURACION[[#This Row],[CANTIDAD]]*FACTURACION[[#This Row],[VR UNITARIO]]/1000</f>
        <v>340</v>
      </c>
      <c r="R4621" s="3" t="str">
        <f>+VLOOKUP(FACTURACION[[#This Row],[NIT]],TABLACLIENTE,5,FALSE)</f>
        <v>BOGOTÁ D.C.</v>
      </c>
    </row>
    <row r="4622" spans="3:18">
      <c r="C4622" s="29">
        <v>2017</v>
      </c>
      <c r="D4622" s="30" t="s">
        <v>701</v>
      </c>
      <c r="E4622" s="30">
        <f>MONTH(FACTURACION[[#This Row],[MES]]&amp;1)</f>
        <v>8</v>
      </c>
      <c r="F4622" s="223">
        <f>DATE(FACTURACION[[#This Row],[AÑO]],FACTURACION[[#This Row],[Mes numero]],1)</f>
        <v>42948</v>
      </c>
      <c r="G4622" s="161">
        <v>13072</v>
      </c>
      <c r="H4622" s="25">
        <v>901014309</v>
      </c>
      <c r="I4622" s="3" t="str">
        <f>+VLOOKUP(FACTURACION[[#This Row],[NIT]],TABLACLIENTE,2,FALSE)</f>
        <v>SERVINDUSTRIALES JAC SAS</v>
      </c>
      <c r="J4622" s="3" t="s">
        <v>905</v>
      </c>
      <c r="K4622" s="12" t="str">
        <f>+VLOOKUP(FACTURACION[[#This Row],[REFERENCIA]],CODINV,2,FALSE)</f>
        <v>REG. 1800 CPB2 1" O:1/2 R:STD</v>
      </c>
      <c r="L4622" s="12" t="str">
        <f>IF(VLOOKUP(FACTURACION[[#This Row],[REFERENCIA]],CODINV,3,FALSE)=0,"",VLOOKUP(FACTURACION[[#This Row],[REFERENCIA]],CODINV,3,FALSE))</f>
        <v/>
      </c>
      <c r="M4622" s="12" t="str">
        <f>+VLOOKUP(FACTURACION[[#This Row],[REFERENCIA]],CODINV,4,FALSE)</f>
        <v>REGULADORES</v>
      </c>
      <c r="N4622" s="12" t="str">
        <f>+VLOOKUP(FACTURACION[[#This Row],[REFERENCIA]],CODINV,5,FALSE)</f>
        <v>HONEYWELL</v>
      </c>
      <c r="O4622" s="3">
        <v>1</v>
      </c>
      <c r="P4622" s="31">
        <v>780000</v>
      </c>
      <c r="Q4622" s="24">
        <f>+FACTURACION[[#This Row],[CANTIDAD]]*FACTURACION[[#This Row],[VR UNITARIO]]/1000</f>
        <v>780</v>
      </c>
      <c r="R4622" s="3" t="str">
        <f>+VLOOKUP(FACTURACION[[#This Row],[NIT]],TABLACLIENTE,5,FALSE)</f>
        <v>BOGOTÁ D.C.</v>
      </c>
    </row>
    <row r="4623" spans="3:18">
      <c r="C4623" s="29">
        <v>2017</v>
      </c>
      <c r="D4623" s="30" t="s">
        <v>701</v>
      </c>
      <c r="E4623" s="30">
        <f>MONTH(FACTURACION[[#This Row],[MES]]&amp;1)</f>
        <v>8</v>
      </c>
      <c r="F4623" s="223">
        <f>DATE(FACTURACION[[#This Row],[AÑO]],FACTURACION[[#This Row],[Mes numero]],1)</f>
        <v>42948</v>
      </c>
      <c r="G4623" s="161">
        <v>13097</v>
      </c>
      <c r="H4623" s="25">
        <v>901014309</v>
      </c>
      <c r="I4623" s="3" t="str">
        <f>+VLOOKUP(FACTURACION[[#This Row],[NIT]],TABLACLIENTE,2,FALSE)</f>
        <v>SERVINDUSTRIALES JAC SAS</v>
      </c>
      <c r="J4623" s="3" t="s">
        <v>905</v>
      </c>
      <c r="K4623" s="12" t="str">
        <f>+VLOOKUP(FACTURACION[[#This Row],[REFERENCIA]],CODINV,2,FALSE)</f>
        <v>REG. 1800 CPB2 1" O:1/2 R:STD</v>
      </c>
      <c r="L4623" s="12" t="str">
        <f>IF(VLOOKUP(FACTURACION[[#This Row],[REFERENCIA]],CODINV,3,FALSE)=0,"",VLOOKUP(FACTURACION[[#This Row],[REFERENCIA]],CODINV,3,FALSE))</f>
        <v/>
      </c>
      <c r="M4623" s="12" t="str">
        <f>+VLOOKUP(FACTURACION[[#This Row],[REFERENCIA]],CODINV,4,FALSE)</f>
        <v>REGULADORES</v>
      </c>
      <c r="N4623" s="12" t="str">
        <f>+VLOOKUP(FACTURACION[[#This Row],[REFERENCIA]],CODINV,5,FALSE)</f>
        <v>HONEYWELL</v>
      </c>
      <c r="O4623" s="3">
        <v>1</v>
      </c>
      <c r="P4623" s="31">
        <v>780000</v>
      </c>
      <c r="Q4623" s="24">
        <f>+FACTURACION[[#This Row],[CANTIDAD]]*FACTURACION[[#This Row],[VR UNITARIO]]/1000</f>
        <v>780</v>
      </c>
      <c r="R4623" s="3" t="str">
        <f>+VLOOKUP(FACTURACION[[#This Row],[NIT]],TABLACLIENTE,5,FALSE)</f>
        <v>BOGOTÁ D.C.</v>
      </c>
    </row>
    <row r="4624" spans="3:18">
      <c r="C4624" s="29">
        <v>2017</v>
      </c>
      <c r="D4624" s="30" t="s">
        <v>701</v>
      </c>
      <c r="E4624" s="30">
        <f>MONTH(FACTURACION[[#This Row],[MES]]&amp;1)</f>
        <v>8</v>
      </c>
      <c r="F4624" s="223">
        <f>DATE(FACTURACION[[#This Row],[AÑO]],FACTURACION[[#This Row],[Mes numero]],1)</f>
        <v>42948</v>
      </c>
      <c r="G4624" s="161">
        <v>13092</v>
      </c>
      <c r="H4624" s="25">
        <v>860510723</v>
      </c>
      <c r="I4624" s="3" t="str">
        <f>+VLOOKUP(FACTURACION[[#This Row],[NIT]],TABLACLIENTE,2,FALSE)</f>
        <v>SAENA DE COLOMBIA S.A.</v>
      </c>
      <c r="J4624" s="3" t="s">
        <v>5</v>
      </c>
      <c r="K4624" s="12" t="str">
        <f>+VLOOKUP(FACTURACION[[#This Row],[REFERENCIA]],CODINV,2,FALSE)</f>
        <v>REG. 1800 CPB2 1 1-4· O: 5/16" R: STD</v>
      </c>
      <c r="L4624" s="12" t="str">
        <f>IF(VLOOKUP(FACTURACION[[#This Row],[REFERENCIA]],CODINV,3,FALSE)=0,"",VLOOKUP(FACTURACION[[#This Row],[REFERENCIA]],CODINV,3,FALSE))</f>
        <v/>
      </c>
      <c r="M4624" s="12" t="str">
        <f>+VLOOKUP(FACTURACION[[#This Row],[REFERENCIA]],CODINV,4,FALSE)</f>
        <v>REGULADORES</v>
      </c>
      <c r="N4624" s="12" t="str">
        <f>+VLOOKUP(FACTURACION[[#This Row],[REFERENCIA]],CODINV,5,FALSE)</f>
        <v>HONEYWELL</v>
      </c>
      <c r="O4624" s="3">
        <v>1</v>
      </c>
      <c r="P4624" s="31">
        <v>740000</v>
      </c>
      <c r="Q4624" s="24">
        <f>+FACTURACION[[#This Row],[CANTIDAD]]*FACTURACION[[#This Row],[VR UNITARIO]]/1000</f>
        <v>740</v>
      </c>
      <c r="R4624" s="3" t="str">
        <f>+VLOOKUP(FACTURACION[[#This Row],[NIT]],TABLACLIENTE,5,FALSE)</f>
        <v>BOGOTÁ D.C.</v>
      </c>
    </row>
    <row r="4625" spans="3:18">
      <c r="C4625" s="29">
        <v>2017</v>
      </c>
      <c r="D4625" s="30" t="s">
        <v>701</v>
      </c>
      <c r="E4625" s="30">
        <f>MONTH(FACTURACION[[#This Row],[MES]]&amp;1)</f>
        <v>8</v>
      </c>
      <c r="F4625" s="223">
        <f>DATE(FACTURACION[[#This Row],[AÑO]],FACTURACION[[#This Row],[Mes numero]],1)</f>
        <v>42948</v>
      </c>
      <c r="G4625" s="161">
        <v>13091</v>
      </c>
      <c r="H4625" s="25">
        <v>800202395</v>
      </c>
      <c r="I4625" s="3" t="str">
        <f>+VLOOKUP(FACTURACION[[#This Row],[NIT]],TABLACLIENTE,2,FALSE)</f>
        <v>EFIGAS GAS NATURAL S.A. E.S.P. (EFIGAS S.A. E.S.P.)</v>
      </c>
      <c r="J4625" s="3" t="s">
        <v>1001</v>
      </c>
      <c r="K4625" s="12" t="str">
        <f>+VLOOKUP(FACTURACION[[#This Row],[REFERENCIA]],CODINV,2,FALSE)</f>
        <v>REG. 1800 CPB2 1 1/4" OR 1/2" R: STD</v>
      </c>
      <c r="L4625" s="12" t="str">
        <f>IF(VLOOKUP(FACTURACION[[#This Row],[REFERENCIA]],CODINV,3,FALSE)=0,"",VLOOKUP(FACTURACION[[#This Row],[REFERENCIA]],CODINV,3,FALSE))</f>
        <v/>
      </c>
      <c r="M4625" s="12" t="str">
        <f>+VLOOKUP(FACTURACION[[#This Row],[REFERENCIA]],CODINV,4,FALSE)</f>
        <v>REGULADORES</v>
      </c>
      <c r="N4625" s="12" t="str">
        <f>+VLOOKUP(FACTURACION[[#This Row],[REFERENCIA]],CODINV,5,FALSE)</f>
        <v>HONEYWELL</v>
      </c>
      <c r="O4625" s="3">
        <v>1</v>
      </c>
      <c r="P4625" s="31">
        <v>690000</v>
      </c>
      <c r="Q4625" s="24">
        <f>+FACTURACION[[#This Row],[CANTIDAD]]*FACTURACION[[#This Row],[VR UNITARIO]]/1000</f>
        <v>690</v>
      </c>
      <c r="R4625" s="3" t="str">
        <f>+VLOOKUP(FACTURACION[[#This Row],[NIT]],TABLACLIENTE,5,FALSE)</f>
        <v>MANIZALES</v>
      </c>
    </row>
    <row r="4626" spans="3:18">
      <c r="C4626" s="29">
        <v>2017</v>
      </c>
      <c r="D4626" s="30" t="s">
        <v>701</v>
      </c>
      <c r="E4626" s="30">
        <f>MONTH(FACTURACION[[#This Row],[MES]]&amp;1)</f>
        <v>8</v>
      </c>
      <c r="F4626" s="223">
        <f>DATE(FACTURACION[[#This Row],[AÑO]],FACTURACION[[#This Row],[Mes numero]],1)</f>
        <v>42948</v>
      </c>
      <c r="G4626" s="161">
        <v>13085</v>
      </c>
      <c r="H4626" s="25">
        <v>860003981</v>
      </c>
      <c r="I4626" s="3" t="str">
        <f>+VLOOKUP(FACTURACION[[#This Row],[NIT]],TABLACLIENTE,2,FALSE)</f>
        <v>COLMAQUINAS S.A.</v>
      </c>
      <c r="J4626" s="3" t="s">
        <v>90</v>
      </c>
      <c r="K4626" s="12" t="str">
        <f>+VLOOKUP(FACTURACION[[#This Row],[REFERENCIA]],CODINV,2,FALSE)</f>
        <v>REG. 1813B C: 2" R: 14.5-28" O: 7/8"</v>
      </c>
      <c r="L4626" s="12" t="str">
        <f>IF(VLOOKUP(FACTURACION[[#This Row],[REFERENCIA]],CODINV,3,FALSE)=0,"",VLOOKUP(FACTURACION[[#This Row],[REFERENCIA]],CODINV,3,FALSE))</f>
        <v/>
      </c>
      <c r="M4626" s="12" t="str">
        <f>+VLOOKUP(FACTURACION[[#This Row],[REFERENCIA]],CODINV,4,FALSE)</f>
        <v>REGULADORES</v>
      </c>
      <c r="N4626" s="12" t="str">
        <f>+VLOOKUP(FACTURACION[[#This Row],[REFERENCIA]],CODINV,5,FALSE)</f>
        <v>HONEYWELL</v>
      </c>
      <c r="O4626" s="3">
        <v>1</v>
      </c>
      <c r="P4626" s="31">
        <v>2050000</v>
      </c>
      <c r="Q4626" s="24">
        <f>+FACTURACION[[#This Row],[CANTIDAD]]*FACTURACION[[#This Row],[VR UNITARIO]]/1000</f>
        <v>2050</v>
      </c>
      <c r="R4626" s="3" t="str">
        <f>+VLOOKUP(FACTURACION[[#This Row],[NIT]],TABLACLIENTE,5,FALSE)</f>
        <v>BOGOTÁ D.C.</v>
      </c>
    </row>
    <row r="4627" spans="3:18">
      <c r="C4627" s="29">
        <v>2017</v>
      </c>
      <c r="D4627" s="30" t="s">
        <v>701</v>
      </c>
      <c r="E4627" s="30">
        <f>MONTH(FACTURACION[[#This Row],[MES]]&amp;1)</f>
        <v>8</v>
      </c>
      <c r="F4627" s="223">
        <f>DATE(FACTURACION[[#This Row],[AÑO]],FACTURACION[[#This Row],[Mes numero]],1)</f>
        <v>42948</v>
      </c>
      <c r="G4627" s="161">
        <v>13051</v>
      </c>
      <c r="H4627" s="25">
        <v>830043681</v>
      </c>
      <c r="I4627" s="3" t="str">
        <f>+VLOOKUP(FACTURACION[[#This Row],[NIT]],TABLACLIENTE,2,FALSE)</f>
        <v>INGENIERIA ELECTRONICA MARTINEZ LTDA (MELTRONIC LTDA)</v>
      </c>
      <c r="J4627" s="3" t="s">
        <v>28</v>
      </c>
      <c r="K4627" s="12" t="str">
        <f>+VLOOKUP(FACTURACION[[#This Row],[REFERENCIA]],CODINV,2,FALSE)</f>
        <v>REGULADOR SR 113 3/4 R: 7-12 O:1/4</v>
      </c>
      <c r="L4627" s="12" t="str">
        <f>IF(VLOOKUP(FACTURACION[[#This Row],[REFERENCIA]],CODINV,3,FALSE)=0,"",VLOOKUP(FACTURACION[[#This Row],[REFERENCIA]],CODINV,3,FALSE))</f>
        <v/>
      </c>
      <c r="M4627" s="12" t="str">
        <f>+VLOOKUP(FACTURACION[[#This Row],[REFERENCIA]],CODINV,4,FALSE)</f>
        <v>REGULADORES</v>
      </c>
      <c r="N4627" s="12" t="str">
        <f>+VLOOKUP(FACTURACION[[#This Row],[REFERENCIA]],CODINV,5,FALSE)</f>
        <v>HONEYWELL</v>
      </c>
      <c r="O4627" s="3">
        <v>1</v>
      </c>
      <c r="P4627" s="31">
        <v>135000</v>
      </c>
      <c r="Q4627" s="24">
        <f>+FACTURACION[[#This Row],[CANTIDAD]]*FACTURACION[[#This Row],[VR UNITARIO]]/1000</f>
        <v>135</v>
      </c>
      <c r="R4627" s="3" t="str">
        <f>+VLOOKUP(FACTURACION[[#This Row],[NIT]],TABLACLIENTE,5,FALSE)</f>
        <v>BOGOTÁ D.C.</v>
      </c>
    </row>
    <row r="4628" spans="3:18">
      <c r="C4628" s="29">
        <v>2017</v>
      </c>
      <c r="D4628" s="30" t="s">
        <v>701</v>
      </c>
      <c r="E4628" s="30">
        <f>MONTH(FACTURACION[[#This Row],[MES]]&amp;1)</f>
        <v>8</v>
      </c>
      <c r="F4628" s="223">
        <f>DATE(FACTURACION[[#This Row],[AÑO]],FACTURACION[[#This Row],[Mes numero]],1)</f>
        <v>42948</v>
      </c>
      <c r="G4628" s="161">
        <v>13124</v>
      </c>
      <c r="H4628" s="25">
        <v>830043681</v>
      </c>
      <c r="I4628" s="3" t="str">
        <f>+VLOOKUP(FACTURACION[[#This Row],[NIT]],TABLACLIENTE,2,FALSE)</f>
        <v>INGENIERIA ELECTRONICA MARTINEZ LTDA (MELTRONIC LTDA)</v>
      </c>
      <c r="J4628" s="3" t="s">
        <v>28</v>
      </c>
      <c r="K4628" s="12" t="str">
        <f>+VLOOKUP(FACTURACION[[#This Row],[REFERENCIA]],CODINV,2,FALSE)</f>
        <v>REGULADOR SR 113 3/4 R: 7-12 O:1/4</v>
      </c>
      <c r="L4628" s="12" t="str">
        <f>IF(VLOOKUP(FACTURACION[[#This Row],[REFERENCIA]],CODINV,3,FALSE)=0,"",VLOOKUP(FACTURACION[[#This Row],[REFERENCIA]],CODINV,3,FALSE))</f>
        <v/>
      </c>
      <c r="M4628" s="12" t="str">
        <f>+VLOOKUP(FACTURACION[[#This Row],[REFERENCIA]],CODINV,4,FALSE)</f>
        <v>REGULADORES</v>
      </c>
      <c r="N4628" s="12" t="str">
        <f>+VLOOKUP(FACTURACION[[#This Row],[REFERENCIA]],CODINV,5,FALSE)</f>
        <v>HONEYWELL</v>
      </c>
      <c r="O4628" s="3">
        <v>2</v>
      </c>
      <c r="P4628" s="31">
        <v>135000</v>
      </c>
      <c r="Q4628" s="24">
        <f>+FACTURACION[[#This Row],[CANTIDAD]]*FACTURACION[[#This Row],[VR UNITARIO]]/1000</f>
        <v>270</v>
      </c>
      <c r="R4628" s="3" t="str">
        <f>+VLOOKUP(FACTURACION[[#This Row],[NIT]],TABLACLIENTE,5,FALSE)</f>
        <v>BOGOTÁ D.C.</v>
      </c>
    </row>
    <row r="4629" spans="3:18">
      <c r="C4629" s="29">
        <v>2017</v>
      </c>
      <c r="D4629" s="30" t="s">
        <v>701</v>
      </c>
      <c r="E4629" s="30">
        <f>MONTH(FACTURACION[[#This Row],[MES]]&amp;1)</f>
        <v>8</v>
      </c>
      <c r="F4629" s="223">
        <f>DATE(FACTURACION[[#This Row],[AÑO]],FACTURACION[[#This Row],[Mes numero]],1)</f>
        <v>42948</v>
      </c>
      <c r="G4629" s="161">
        <v>13050</v>
      </c>
      <c r="H4629" s="25">
        <v>822001073</v>
      </c>
      <c r="I4629" s="3" t="str">
        <f>+VLOOKUP(FACTURACION[[#This Row],[NIT]],TABLACLIENTE,2,FALSE)</f>
        <v>MADIGAS INGENIEROS S.A. E.S.P.</v>
      </c>
      <c r="J4629" s="3" t="s">
        <v>28</v>
      </c>
      <c r="K4629" s="12" t="str">
        <f>+VLOOKUP(FACTURACION[[#This Row],[REFERENCIA]],CODINV,2,FALSE)</f>
        <v>REGULADOR SR 113 3/4 R: 7-12 O:1/4</v>
      </c>
      <c r="L4629" s="12" t="str">
        <f>IF(VLOOKUP(FACTURACION[[#This Row],[REFERENCIA]],CODINV,3,FALSE)=0,"",VLOOKUP(FACTURACION[[#This Row],[REFERENCIA]],CODINV,3,FALSE))</f>
        <v/>
      </c>
      <c r="M4629" s="12" t="str">
        <f>+VLOOKUP(FACTURACION[[#This Row],[REFERENCIA]],CODINV,4,FALSE)</f>
        <v>REGULADORES</v>
      </c>
      <c r="N4629" s="12" t="str">
        <f>+VLOOKUP(FACTURACION[[#This Row],[REFERENCIA]],CODINV,5,FALSE)</f>
        <v>HONEYWELL</v>
      </c>
      <c r="O4629" s="3">
        <v>10</v>
      </c>
      <c r="P4629" s="31">
        <v>125140</v>
      </c>
      <c r="Q4629" s="24">
        <f>+FACTURACION[[#This Row],[CANTIDAD]]*FACTURACION[[#This Row],[VR UNITARIO]]/1000</f>
        <v>1251.4000000000001</v>
      </c>
      <c r="R4629" s="3" t="str">
        <f>+VLOOKUP(FACTURACION[[#This Row],[NIT]],TABLACLIENTE,5,FALSE)</f>
        <v>ACACIAS</v>
      </c>
    </row>
    <row r="4630" spans="3:18">
      <c r="C4630" s="29">
        <v>2017</v>
      </c>
      <c r="D4630" s="30" t="s">
        <v>701</v>
      </c>
      <c r="E4630" s="30">
        <f>MONTH(FACTURACION[[#This Row],[MES]]&amp;1)</f>
        <v>8</v>
      </c>
      <c r="F4630" s="223">
        <f>DATE(FACTURACION[[#This Row],[AÑO]],FACTURACION[[#This Row],[Mes numero]],1)</f>
        <v>42948</v>
      </c>
      <c r="G4630" s="161">
        <v>13111</v>
      </c>
      <c r="H4630" s="25">
        <v>860033633</v>
      </c>
      <c r="I4630" s="3" t="str">
        <f>+VLOOKUP(FACTURACION[[#This Row],[NIT]],TABLACLIENTE,2,FALSE)</f>
        <v>RAYOGAS S.A. E.S.P.</v>
      </c>
      <c r="J4630" s="3" t="s">
        <v>28</v>
      </c>
      <c r="K4630" s="12" t="str">
        <f>+VLOOKUP(FACTURACION[[#This Row],[REFERENCIA]],CODINV,2,FALSE)</f>
        <v>REGULADOR SR 113 3/4 R: 7-12 O:1/4</v>
      </c>
      <c r="L4630" s="12" t="str">
        <f>IF(VLOOKUP(FACTURACION[[#This Row],[REFERENCIA]],CODINV,3,FALSE)=0,"",VLOOKUP(FACTURACION[[#This Row],[REFERENCIA]],CODINV,3,FALSE))</f>
        <v/>
      </c>
      <c r="M4630" s="12" t="str">
        <f>+VLOOKUP(FACTURACION[[#This Row],[REFERENCIA]],CODINV,4,FALSE)</f>
        <v>REGULADORES</v>
      </c>
      <c r="N4630" s="12" t="str">
        <f>+VLOOKUP(FACTURACION[[#This Row],[REFERENCIA]],CODINV,5,FALSE)</f>
        <v>HONEYWELL</v>
      </c>
      <c r="O4630" s="3">
        <v>1</v>
      </c>
      <c r="P4630" s="31">
        <v>126000</v>
      </c>
      <c r="Q4630" s="24">
        <f>+FACTURACION[[#This Row],[CANTIDAD]]*FACTURACION[[#This Row],[VR UNITARIO]]/1000</f>
        <v>126</v>
      </c>
      <c r="R4630" s="3" t="str">
        <f>+VLOOKUP(FACTURACION[[#This Row],[NIT]],TABLACLIENTE,5,FALSE)</f>
        <v>BOGOTÁ D.C.</v>
      </c>
    </row>
    <row r="4631" spans="3:18">
      <c r="C4631" s="29">
        <v>2017</v>
      </c>
      <c r="D4631" s="30" t="s">
        <v>701</v>
      </c>
      <c r="E4631" s="30">
        <f>MONTH(FACTURACION[[#This Row],[MES]]&amp;1)</f>
        <v>8</v>
      </c>
      <c r="F4631" s="223">
        <f>DATE(FACTURACION[[#This Row],[AÑO]],FACTURACION[[#This Row],[Mes numero]],1)</f>
        <v>42948</v>
      </c>
      <c r="G4631" s="161">
        <v>13086</v>
      </c>
      <c r="H4631" s="25">
        <v>890400869</v>
      </c>
      <c r="I4631" s="3" t="str">
        <f>+VLOOKUP(FACTURACION[[#This Row],[NIT]],TABLACLIENTE,2,FALSE)</f>
        <v>SURTIDORA DE GAS DEL CARIBE S.A. E.S.P. (SURTIGAS S.A. E.S.P.)</v>
      </c>
      <c r="J4631" s="3" t="s">
        <v>24</v>
      </c>
      <c r="K4631" s="12" t="str">
        <f>+VLOOKUP(FACTURACION[[#This Row],[REFERENCIA]],CODINV,2,FALSE)</f>
        <v>AFV 2" S300 F.O Y CL INS ZSC100</v>
      </c>
      <c r="L4631" s="12" t="str">
        <f>IF(VLOOKUP(FACTURACION[[#This Row],[REFERENCIA]],CODINV,3,FALSE)=0,"",VLOOKUP(FACTURACION[[#This Row],[REFERENCIA]],CODINV,3,FALSE))</f>
        <v/>
      </c>
      <c r="M4631" s="12" t="str">
        <f>+VLOOKUP(FACTURACION[[#This Row],[REFERENCIA]],CODINV,4,FALSE)</f>
        <v>REGULADORES</v>
      </c>
      <c r="N4631" s="12" t="str">
        <f>+VLOOKUP(FACTURACION[[#This Row],[REFERENCIA]],CODINV,5,FALSE)</f>
        <v>HONEYWELL</v>
      </c>
      <c r="O4631" s="3">
        <v>9</v>
      </c>
      <c r="P4631" s="31">
        <v>8244501</v>
      </c>
      <c r="Q4631" s="24">
        <f>+FACTURACION[[#This Row],[CANTIDAD]]*FACTURACION[[#This Row],[VR UNITARIO]]/1000</f>
        <v>74200.509000000005</v>
      </c>
      <c r="R4631" s="3" t="str">
        <f>+VLOOKUP(FACTURACION[[#This Row],[NIT]],TABLACLIENTE,5,FALSE)</f>
        <v>CARTAGENA</v>
      </c>
    </row>
    <row r="4632" spans="3:18">
      <c r="C4632" s="29">
        <v>2017</v>
      </c>
      <c r="D4632" s="30" t="s">
        <v>701</v>
      </c>
      <c r="E4632" s="30">
        <f>MONTH(FACTURACION[[#This Row],[MES]]&amp;1)</f>
        <v>8</v>
      </c>
      <c r="F4632" s="223">
        <f>DATE(FACTURACION[[#This Row],[AÑO]],FACTURACION[[#This Row],[Mes numero]],1)</f>
        <v>42948</v>
      </c>
      <c r="G4632" s="161">
        <v>13086</v>
      </c>
      <c r="H4632" s="25">
        <v>890400869</v>
      </c>
      <c r="I4632" s="3" t="str">
        <f>+VLOOKUP(FACTURACION[[#This Row],[NIT]],TABLACLIENTE,2,FALSE)</f>
        <v>SURTIDORA DE GAS DEL CARIBE S.A. E.S.P. (SURTIGAS S.A. E.S.P.)</v>
      </c>
      <c r="J4632" s="3" t="s">
        <v>796</v>
      </c>
      <c r="K4632" s="12" t="str">
        <f>+VLOOKUP(FACTURACION[[#This Row],[REFERENCIA]],CODINV,2,FALSE)</f>
        <v>AFV 3" S300 FO Y CL INSP ZS-100</v>
      </c>
      <c r="L4632" s="12" t="str">
        <f>IF(VLOOKUP(FACTURACION[[#This Row],[REFERENCIA]],CODINV,3,FALSE)=0,"",VLOOKUP(FACTURACION[[#This Row],[REFERENCIA]],CODINV,3,FALSE))</f>
        <v>ZSC100</v>
      </c>
      <c r="M4632" s="12" t="str">
        <f>+VLOOKUP(FACTURACION[[#This Row],[REFERENCIA]],CODINV,4,FALSE)</f>
        <v>REGULADORES</v>
      </c>
      <c r="N4632" s="12" t="str">
        <f>+VLOOKUP(FACTURACION[[#This Row],[REFERENCIA]],CODINV,5,FALSE)</f>
        <v>HONEYWELL</v>
      </c>
      <c r="O4632" s="3">
        <v>2</v>
      </c>
      <c r="P4632" s="31">
        <v>13155671</v>
      </c>
      <c r="Q4632" s="24">
        <f>+FACTURACION[[#This Row],[CANTIDAD]]*FACTURACION[[#This Row],[VR UNITARIO]]/1000</f>
        <v>26311.342000000001</v>
      </c>
      <c r="R4632" s="3" t="str">
        <f>+VLOOKUP(FACTURACION[[#This Row],[NIT]],TABLACLIENTE,5,FALSE)</f>
        <v>CARTAGENA</v>
      </c>
    </row>
    <row r="4633" spans="3:18">
      <c r="C4633" s="29">
        <v>2017</v>
      </c>
      <c r="D4633" s="30" t="s">
        <v>701</v>
      </c>
      <c r="E4633" s="30">
        <f>MONTH(FACTURACION[[#This Row],[MES]]&amp;1)</f>
        <v>8</v>
      </c>
      <c r="F4633" s="223">
        <f>DATE(FACTURACION[[#This Row],[AÑO]],FACTURACION[[#This Row],[Mes numero]],1)</f>
        <v>42948</v>
      </c>
      <c r="G4633" s="161">
        <v>13112</v>
      </c>
      <c r="H4633" s="25">
        <v>860510723</v>
      </c>
      <c r="I4633" s="3" t="str">
        <f>+VLOOKUP(FACTURACION[[#This Row],[NIT]],TABLACLIENTE,2,FALSE)</f>
        <v>SAENA DE COLOMBIA S.A.</v>
      </c>
      <c r="J4633" s="3" t="s">
        <v>1</v>
      </c>
      <c r="K4633" s="12" t="str">
        <f>+VLOOKUP(FACTURACION[[#This Row],[REFERENCIA]],CODINV,2,FALSE)</f>
        <v>RES 12-28" W.C. BLANCO</v>
      </c>
      <c r="L4633" s="12" t="str">
        <f>IF(VLOOKUP(FACTURACION[[#This Row],[REFERENCIA]],CODINV,3,FALSE)=0,"",VLOOKUP(FACTURACION[[#This Row],[REFERENCIA]],CODINV,3,FALSE))</f>
        <v>70017P060</v>
      </c>
      <c r="M4633" s="12" t="str">
        <f>+VLOOKUP(FACTURACION[[#This Row],[REFERENCIA]],CODINV,4,FALSE)</f>
        <v>REPUESTOS Y ACCESORIOS</v>
      </c>
      <c r="N4633" s="12" t="str">
        <f>+VLOOKUP(FACTURACION[[#This Row],[REFERENCIA]],CODINV,5,FALSE)</f>
        <v>HONEYWELL</v>
      </c>
      <c r="O4633" s="3">
        <v>10</v>
      </c>
      <c r="P4633" s="31">
        <v>12000</v>
      </c>
      <c r="Q4633" s="24">
        <f>+FACTURACION[[#This Row],[CANTIDAD]]*FACTURACION[[#This Row],[VR UNITARIO]]/1000</f>
        <v>120</v>
      </c>
      <c r="R4633" s="3" t="str">
        <f>+VLOOKUP(FACTURACION[[#This Row],[NIT]],TABLACLIENTE,5,FALSE)</f>
        <v>BOGOTÁ D.C.</v>
      </c>
    </row>
    <row r="4634" spans="3:18">
      <c r="C4634" s="29">
        <v>2017</v>
      </c>
      <c r="D4634" s="30" t="s">
        <v>701</v>
      </c>
      <c r="E4634" s="30">
        <f>MONTH(FACTURACION[[#This Row],[MES]]&amp;1)</f>
        <v>8</v>
      </c>
      <c r="F4634" s="223">
        <f>DATE(FACTURACION[[#This Row],[AÑO]],FACTURACION[[#This Row],[Mes numero]],1)</f>
        <v>42948</v>
      </c>
      <c r="G4634" s="161">
        <v>13112</v>
      </c>
      <c r="H4634" s="25">
        <v>860510723</v>
      </c>
      <c r="I4634" s="3" t="str">
        <f>+VLOOKUP(FACTURACION[[#This Row],[NIT]],TABLACLIENTE,2,FALSE)</f>
        <v>SAENA DE COLOMBIA S.A.</v>
      </c>
      <c r="J4634" s="3" t="s">
        <v>3</v>
      </c>
      <c r="K4634" s="12" t="str">
        <f>+VLOOKUP(FACTURACION[[#This Row],[REFERENCIA]],CODINV,2,FALSE)</f>
        <v>RES 24-48" W.C. ROJO</v>
      </c>
      <c r="L4634" s="12" t="str">
        <f>IF(VLOOKUP(FACTURACION[[#This Row],[REFERENCIA]],CODINV,3,FALSE)=0,"",VLOOKUP(FACTURACION[[#This Row],[REFERENCIA]],CODINV,3,FALSE))</f>
        <v>70017P082</v>
      </c>
      <c r="M4634" s="12" t="str">
        <f>+VLOOKUP(FACTURACION[[#This Row],[REFERENCIA]],CODINV,4,FALSE)</f>
        <v>REPUESTOS Y ACCESORIOS</v>
      </c>
      <c r="N4634" s="12" t="str">
        <f>+VLOOKUP(FACTURACION[[#This Row],[REFERENCIA]],CODINV,5,FALSE)</f>
        <v>HONEYWELL</v>
      </c>
      <c r="O4634" s="3">
        <v>15</v>
      </c>
      <c r="P4634" s="31">
        <v>12000</v>
      </c>
      <c r="Q4634" s="24">
        <f>+FACTURACION[[#This Row],[CANTIDAD]]*FACTURACION[[#This Row],[VR UNITARIO]]/1000</f>
        <v>180</v>
      </c>
      <c r="R4634" s="3" t="str">
        <f>+VLOOKUP(FACTURACION[[#This Row],[NIT]],TABLACLIENTE,5,FALSE)</f>
        <v>BOGOTÁ D.C.</v>
      </c>
    </row>
    <row r="4635" spans="3:18">
      <c r="C4635" s="29">
        <v>2017</v>
      </c>
      <c r="D4635" s="30" t="s">
        <v>701</v>
      </c>
      <c r="E4635" s="30">
        <f>MONTH(FACTURACION[[#This Row],[MES]]&amp;1)</f>
        <v>8</v>
      </c>
      <c r="F4635" s="223">
        <f>DATE(FACTURACION[[#This Row],[AÑO]],FACTURACION[[#This Row],[Mes numero]],1)</f>
        <v>42948</v>
      </c>
      <c r="G4635" s="161">
        <v>13083</v>
      </c>
      <c r="H4635" s="25">
        <v>890913321</v>
      </c>
      <c r="I4635" s="3" t="str">
        <f>+VLOOKUP(FACTURACION[[#This Row],[NIT]],TABLACLIENTE,2,FALSE)</f>
        <v>PREMAC S.A.S.</v>
      </c>
      <c r="J4635" s="3" t="s">
        <v>616</v>
      </c>
      <c r="K4635" s="12" t="str">
        <f>+VLOOKUP(FACTURACION[[#This Row],[REFERENCIA]],CODINV,2,FALSE)</f>
        <v>ORIFICIO 3/4"</v>
      </c>
      <c r="L4635" s="12" t="str">
        <f>IF(VLOOKUP(FACTURACION[[#This Row],[REFERENCIA]],CODINV,3,FALSE)=0,"",VLOOKUP(FACTURACION[[#This Row],[REFERENCIA]],CODINV,3,FALSE))</f>
        <v>72983P014</v>
      </c>
      <c r="M4635" s="12" t="str">
        <f>+VLOOKUP(FACTURACION[[#This Row],[REFERENCIA]],CODINV,4,FALSE)</f>
        <v>REPUESTOS Y ACCESORIOS</v>
      </c>
      <c r="N4635" s="12" t="str">
        <f>+VLOOKUP(FACTURACION[[#This Row],[REFERENCIA]],CODINV,5,FALSE)</f>
        <v>HONEYWELL</v>
      </c>
      <c r="O4635" s="3">
        <v>1</v>
      </c>
      <c r="P4635" s="31">
        <v>65000</v>
      </c>
      <c r="Q4635" s="24">
        <f>+FACTURACION[[#This Row],[CANTIDAD]]*FACTURACION[[#This Row],[VR UNITARIO]]/1000</f>
        <v>65</v>
      </c>
      <c r="R4635" s="3" t="str">
        <f>+VLOOKUP(FACTURACION[[#This Row],[NIT]],TABLACLIENTE,5,FALSE)</f>
        <v>BOGOTÁ D.C.</v>
      </c>
    </row>
    <row r="4636" spans="3:18">
      <c r="C4636" s="29">
        <v>2017</v>
      </c>
      <c r="D4636" s="30" t="s">
        <v>701</v>
      </c>
      <c r="E4636" s="30">
        <f>MONTH(FACTURACION[[#This Row],[MES]]&amp;1)</f>
        <v>8</v>
      </c>
      <c r="F4636" s="223">
        <f>DATE(FACTURACION[[#This Row],[AÑO]],FACTURACION[[#This Row],[Mes numero]],1)</f>
        <v>42948</v>
      </c>
      <c r="G4636" s="161">
        <v>13088</v>
      </c>
      <c r="H4636" s="25">
        <v>800167643</v>
      </c>
      <c r="I4636" s="3" t="str">
        <f>+VLOOKUP(FACTURACION[[#This Row],[NIT]],TABLACLIENTE,2,FALSE)</f>
        <v>GASES DE OCCIDENTE S.A. E.S.P. (GDO)</v>
      </c>
      <c r="J4636" s="3" t="s">
        <v>132</v>
      </c>
      <c r="K4636" s="12" t="str">
        <f>+VLOOKUP(FACTURACION[[#This Row],[REFERENCIA]],CODINV,2,FALSE)</f>
        <v>KIT REPARACION BUNA N 80</v>
      </c>
      <c r="L4636" s="12" t="str">
        <f>IF(VLOOKUP(FACTURACION[[#This Row],[REFERENCIA]],CODINV,3,FALSE)=0,"",VLOOKUP(FACTURACION[[#This Row],[REFERENCIA]],CODINV,3,FALSE))</f>
        <v>73914K010</v>
      </c>
      <c r="M4636" s="12" t="str">
        <f>+VLOOKUP(FACTURACION[[#This Row],[REFERENCIA]],CODINV,4,FALSE)</f>
        <v>REPUESTOS Y ACCESORIOS</v>
      </c>
      <c r="N4636" s="12" t="str">
        <f>+VLOOKUP(FACTURACION[[#This Row],[REFERENCIA]],CODINV,5,FALSE)</f>
        <v>HONEYWELL</v>
      </c>
      <c r="O4636" s="3">
        <v>13</v>
      </c>
      <c r="P4636" s="31">
        <v>105390</v>
      </c>
      <c r="Q4636" s="24">
        <f>+FACTURACION[[#This Row],[CANTIDAD]]*FACTURACION[[#This Row],[VR UNITARIO]]/1000</f>
        <v>1370.07</v>
      </c>
      <c r="R4636" s="3" t="str">
        <f>+VLOOKUP(FACTURACION[[#This Row],[NIT]],TABLACLIENTE,5,FALSE)</f>
        <v>CALI</v>
      </c>
    </row>
    <row r="4637" spans="3:18">
      <c r="C4637" s="29">
        <v>2017</v>
      </c>
      <c r="D4637" s="30" t="s">
        <v>701</v>
      </c>
      <c r="E4637" s="30">
        <f>MONTH(FACTURACION[[#This Row],[MES]]&amp;1)</f>
        <v>8</v>
      </c>
      <c r="F4637" s="223">
        <f>DATE(FACTURACION[[#This Row],[AÑO]],FACTURACION[[#This Row],[Mes numero]],1)</f>
        <v>42948</v>
      </c>
      <c r="G4637" s="161">
        <v>13074</v>
      </c>
      <c r="H4637" s="25">
        <v>892115036</v>
      </c>
      <c r="I4637" s="3" t="str">
        <f>+VLOOKUP(FACTURACION[[#This Row],[NIT]],TABLACLIENTE,2,FALSE)</f>
        <v>GASES DE LA GUAJIRA S.A. E. S. P. (GASGUAJIRA S.A. E.S.P.)</v>
      </c>
      <c r="J4637" s="3" t="s">
        <v>188</v>
      </c>
      <c r="K4637" s="12" t="str">
        <f>+VLOOKUP(FACTURACION[[#This Row],[REFERENCIA]],CODINV,2,FALSE)</f>
        <v>SEAT DISC BUNA 90</v>
      </c>
      <c r="L4637" s="12" t="str">
        <f>IF(VLOOKUP(FACTURACION[[#This Row],[REFERENCIA]],CODINV,3,FALSE)=0,"",VLOOKUP(FACTURACION[[#This Row],[REFERENCIA]],CODINV,3,FALSE))</f>
        <v>70041P003</v>
      </c>
      <c r="M4637" s="12" t="str">
        <f>+VLOOKUP(FACTURACION[[#This Row],[REFERENCIA]],CODINV,4,FALSE)</f>
        <v>REPUESTOS Y ACCESORIOS</v>
      </c>
      <c r="N4637" s="12" t="str">
        <f>+VLOOKUP(FACTURACION[[#This Row],[REFERENCIA]],CODINV,5,FALSE)</f>
        <v>HONEYWELL</v>
      </c>
      <c r="O4637" s="3">
        <v>10</v>
      </c>
      <c r="P4637" s="31">
        <v>31909</v>
      </c>
      <c r="Q4637" s="24">
        <f>+FACTURACION[[#This Row],[CANTIDAD]]*FACTURACION[[#This Row],[VR UNITARIO]]/1000</f>
        <v>319.08999999999997</v>
      </c>
      <c r="R4637" s="3" t="str">
        <f>+VLOOKUP(FACTURACION[[#This Row],[NIT]],TABLACLIENTE,5,FALSE)</f>
        <v>RIOHACHA</v>
      </c>
    </row>
    <row r="4638" spans="3:18">
      <c r="C4638" s="29">
        <v>2017</v>
      </c>
      <c r="D4638" s="30" t="s">
        <v>701</v>
      </c>
      <c r="E4638" s="30">
        <f>MONTH(FACTURACION[[#This Row],[MES]]&amp;1)</f>
        <v>8</v>
      </c>
      <c r="F4638" s="223">
        <f>DATE(FACTURACION[[#This Row],[AÑO]],FACTURACION[[#This Row],[Mes numero]],1)</f>
        <v>42948</v>
      </c>
      <c r="G4638" s="161">
        <v>13108</v>
      </c>
      <c r="H4638" s="25">
        <v>900704677</v>
      </c>
      <c r="I4638" s="3" t="str">
        <f>+VLOOKUP(FACTURACION[[#This Row],[NIT]],TABLACLIENTE,2,FALSE)</f>
        <v>STEEL BULL COMPANY S A S</v>
      </c>
      <c r="J4638" s="3" t="s">
        <v>188</v>
      </c>
      <c r="K4638" s="12" t="str">
        <f>+VLOOKUP(FACTURACION[[#This Row],[REFERENCIA]],CODINV,2,FALSE)</f>
        <v>SEAT DISC BUNA 90</v>
      </c>
      <c r="L4638" s="12" t="str">
        <f>IF(VLOOKUP(FACTURACION[[#This Row],[REFERENCIA]],CODINV,3,FALSE)=0,"",VLOOKUP(FACTURACION[[#This Row],[REFERENCIA]],CODINV,3,FALSE))</f>
        <v>70041P003</v>
      </c>
      <c r="M4638" s="12" t="str">
        <f>+VLOOKUP(FACTURACION[[#This Row],[REFERENCIA]],CODINV,4,FALSE)</f>
        <v>REPUESTOS Y ACCESORIOS</v>
      </c>
      <c r="N4638" s="12" t="str">
        <f>+VLOOKUP(FACTURACION[[#This Row],[REFERENCIA]],CODINV,5,FALSE)</f>
        <v>HONEYWELL</v>
      </c>
      <c r="O4638" s="3">
        <v>48</v>
      </c>
      <c r="P4638" s="31">
        <v>20823</v>
      </c>
      <c r="Q4638" s="24">
        <f>+FACTURACION[[#This Row],[CANTIDAD]]*FACTURACION[[#This Row],[VR UNITARIO]]/1000</f>
        <v>999.50400000000002</v>
      </c>
      <c r="R4638" s="3" t="str">
        <f>+VLOOKUP(FACTURACION[[#This Row],[NIT]],TABLACLIENTE,5,FALSE)</f>
        <v>BOGOTÁ D.C.</v>
      </c>
    </row>
    <row r="4639" spans="3:18">
      <c r="C4639" s="29">
        <v>2017</v>
      </c>
      <c r="D4639" s="30" t="s">
        <v>701</v>
      </c>
      <c r="E4639" s="30">
        <f>MONTH(FACTURACION[[#This Row],[MES]]&amp;1)</f>
        <v>8</v>
      </c>
      <c r="F4639" s="223">
        <f>DATE(FACTURACION[[#This Row],[AÑO]],FACTURACION[[#This Row],[Mes numero]],1)</f>
        <v>42948</v>
      </c>
      <c r="G4639" s="161">
        <v>13064</v>
      </c>
      <c r="H4639" s="25">
        <v>891101577</v>
      </c>
      <c r="I4639" s="3" t="str">
        <f>+VLOOKUP(FACTURACION[[#This Row],[NIT]],TABLACLIENTE,2,FALSE)</f>
        <v>ALCANOS DE COLOMBIA S.A. E.S.P</v>
      </c>
      <c r="J4639" s="3" t="s">
        <v>61</v>
      </c>
      <c r="K4639" s="12" t="str">
        <f>+VLOOKUP(FACTURACION[[#This Row],[REFERENCIA]],CODINV,2,FALSE)</f>
        <v>MANGA 2" S300 H7</v>
      </c>
      <c r="L4639" s="12" t="str">
        <f>IF(VLOOKUP(FACTURACION[[#This Row],[REFERENCIA]],CODINV,3,FALSE)=0,"",VLOOKUP(FACTURACION[[#This Row],[REFERENCIA]],CODINV,3,FALSE))</f>
        <v>73404P002</v>
      </c>
      <c r="M4639" s="12" t="str">
        <f>+VLOOKUP(FACTURACION[[#This Row],[REFERENCIA]],CODINV,4,FALSE)</f>
        <v>MANGAS</v>
      </c>
      <c r="N4639" s="12" t="str">
        <f>+VLOOKUP(FACTURACION[[#This Row],[REFERENCIA]],CODINV,5,FALSE)</f>
        <v>HONEYWELL</v>
      </c>
      <c r="O4639" s="3">
        <v>5</v>
      </c>
      <c r="P4639" s="31">
        <v>463863</v>
      </c>
      <c r="Q4639" s="24">
        <f>+FACTURACION[[#This Row],[CANTIDAD]]*FACTURACION[[#This Row],[VR UNITARIO]]/1000</f>
        <v>2319.3150000000001</v>
      </c>
      <c r="R4639" s="3" t="str">
        <f>+VLOOKUP(FACTURACION[[#This Row],[NIT]],TABLACLIENTE,5,FALSE)</f>
        <v>NEIVA</v>
      </c>
    </row>
    <row r="4640" spans="3:18">
      <c r="C4640" s="29">
        <v>2017</v>
      </c>
      <c r="D4640" s="30" t="s">
        <v>701</v>
      </c>
      <c r="E4640" s="30">
        <f>MONTH(FACTURACION[[#This Row],[MES]]&amp;1)</f>
        <v>8</v>
      </c>
      <c r="F4640" s="223">
        <f>DATE(FACTURACION[[#This Row],[AÑO]],FACTURACION[[#This Row],[Mes numero]],1)</f>
        <v>42948</v>
      </c>
      <c r="G4640" s="161">
        <v>13095</v>
      </c>
      <c r="H4640" s="25">
        <v>800007813</v>
      </c>
      <c r="I4640" s="3" t="str">
        <f>+VLOOKUP(FACTURACION[[#This Row],[NIT]],TABLACLIENTE,2,FALSE)</f>
        <v>VANTI S.A. E.S.P (VANTI)</v>
      </c>
      <c r="J4640" s="3" t="s">
        <v>61</v>
      </c>
      <c r="K4640" s="12" t="str">
        <f>+VLOOKUP(FACTURACION[[#This Row],[REFERENCIA]],CODINV,2,FALSE)</f>
        <v>MANGA 2" S300 H7</v>
      </c>
      <c r="L4640" s="12" t="str">
        <f>IF(VLOOKUP(FACTURACION[[#This Row],[REFERENCIA]],CODINV,3,FALSE)=0,"",VLOOKUP(FACTURACION[[#This Row],[REFERENCIA]],CODINV,3,FALSE))</f>
        <v>73404P002</v>
      </c>
      <c r="M4640" s="12" t="str">
        <f>+VLOOKUP(FACTURACION[[#This Row],[REFERENCIA]],CODINV,4,FALSE)</f>
        <v>MANGAS</v>
      </c>
      <c r="N4640" s="12" t="str">
        <f>+VLOOKUP(FACTURACION[[#This Row],[REFERENCIA]],CODINV,5,FALSE)</f>
        <v>HONEYWELL</v>
      </c>
      <c r="O4640" s="3">
        <v>5</v>
      </c>
      <c r="P4640" s="31">
        <v>497145</v>
      </c>
      <c r="Q4640" s="24">
        <f>+FACTURACION[[#This Row],[CANTIDAD]]*FACTURACION[[#This Row],[VR UNITARIO]]/1000</f>
        <v>2485.7249999999999</v>
      </c>
      <c r="R4640" s="3" t="str">
        <f>+VLOOKUP(FACTURACION[[#This Row],[NIT]],TABLACLIENTE,5,FALSE)</f>
        <v>BOGOTÁ D.C.</v>
      </c>
    </row>
    <row r="4641" spans="3:18">
      <c r="C4641" s="29">
        <v>2017</v>
      </c>
      <c r="D4641" s="30" t="s">
        <v>701</v>
      </c>
      <c r="E4641" s="30">
        <f>MONTH(FACTURACION[[#This Row],[MES]]&amp;1)</f>
        <v>8</v>
      </c>
      <c r="F4641" s="223">
        <f>DATE(FACTURACION[[#This Row],[AÑO]],FACTURACION[[#This Row],[Mes numero]],1)</f>
        <v>42948</v>
      </c>
      <c r="G4641" s="161">
        <v>13087</v>
      </c>
      <c r="H4641" s="25">
        <v>800167643</v>
      </c>
      <c r="I4641" s="3" t="str">
        <f>+VLOOKUP(FACTURACION[[#This Row],[NIT]],TABLACLIENTE,2,FALSE)</f>
        <v>GASES DE OCCIDENTE S.A. E.S.P. (GDO)</v>
      </c>
      <c r="J4641" s="3" t="s">
        <v>61</v>
      </c>
      <c r="K4641" s="12" t="str">
        <f>+VLOOKUP(FACTURACION[[#This Row],[REFERENCIA]],CODINV,2,FALSE)</f>
        <v>MANGA 2" S300 H7</v>
      </c>
      <c r="L4641" s="12" t="str">
        <f>IF(VLOOKUP(FACTURACION[[#This Row],[REFERENCIA]],CODINV,3,FALSE)=0,"",VLOOKUP(FACTURACION[[#This Row],[REFERENCIA]],CODINV,3,FALSE))</f>
        <v>73404P002</v>
      </c>
      <c r="M4641" s="12" t="str">
        <f>+VLOOKUP(FACTURACION[[#This Row],[REFERENCIA]],CODINV,4,FALSE)</f>
        <v>MANGAS</v>
      </c>
      <c r="N4641" s="12" t="str">
        <f>+VLOOKUP(FACTURACION[[#This Row],[REFERENCIA]],CODINV,5,FALSE)</f>
        <v>HONEYWELL</v>
      </c>
      <c r="O4641" s="3">
        <v>5</v>
      </c>
      <c r="P4641" s="31">
        <v>481782</v>
      </c>
      <c r="Q4641" s="24">
        <f>+FACTURACION[[#This Row],[CANTIDAD]]*FACTURACION[[#This Row],[VR UNITARIO]]/1000</f>
        <v>2408.91</v>
      </c>
      <c r="R4641" s="3" t="str">
        <f>+VLOOKUP(FACTURACION[[#This Row],[NIT]],TABLACLIENTE,5,FALSE)</f>
        <v>CALI</v>
      </c>
    </row>
    <row r="4642" spans="3:18">
      <c r="C4642" s="29">
        <v>2017</v>
      </c>
      <c r="D4642" s="30" t="s">
        <v>701</v>
      </c>
      <c r="E4642" s="30">
        <f>MONTH(FACTURACION[[#This Row],[MES]]&amp;1)</f>
        <v>8</v>
      </c>
      <c r="F4642" s="223">
        <f>DATE(FACTURACION[[#This Row],[AÑO]],FACTURACION[[#This Row],[Mes numero]],1)</f>
        <v>42948</v>
      </c>
      <c r="G4642" s="161">
        <v>13115</v>
      </c>
      <c r="H4642" s="25">
        <v>800167643</v>
      </c>
      <c r="I4642" s="3" t="str">
        <f>+VLOOKUP(FACTURACION[[#This Row],[NIT]],TABLACLIENTE,2,FALSE)</f>
        <v>GASES DE OCCIDENTE S.A. E.S.P. (GDO)</v>
      </c>
      <c r="J4642" s="3" t="s">
        <v>61</v>
      </c>
      <c r="K4642" s="12" t="str">
        <f>+VLOOKUP(FACTURACION[[#This Row],[REFERENCIA]],CODINV,2,FALSE)</f>
        <v>MANGA 2" S300 H7</v>
      </c>
      <c r="L4642" s="12" t="str">
        <f>IF(VLOOKUP(FACTURACION[[#This Row],[REFERENCIA]],CODINV,3,FALSE)=0,"",VLOOKUP(FACTURACION[[#This Row],[REFERENCIA]],CODINV,3,FALSE))</f>
        <v>73404P002</v>
      </c>
      <c r="M4642" s="12" t="str">
        <f>+VLOOKUP(FACTURACION[[#This Row],[REFERENCIA]],CODINV,4,FALSE)</f>
        <v>MANGAS</v>
      </c>
      <c r="N4642" s="12" t="str">
        <f>+VLOOKUP(FACTURACION[[#This Row],[REFERENCIA]],CODINV,5,FALSE)</f>
        <v>HONEYWELL</v>
      </c>
      <c r="O4642" s="3">
        <v>15</v>
      </c>
      <c r="P4642" s="31">
        <v>475677</v>
      </c>
      <c r="Q4642" s="24">
        <f>+FACTURACION[[#This Row],[CANTIDAD]]*FACTURACION[[#This Row],[VR UNITARIO]]/1000</f>
        <v>7135.1549999999997</v>
      </c>
      <c r="R4642" s="3" t="str">
        <f>+VLOOKUP(FACTURACION[[#This Row],[NIT]],TABLACLIENTE,5,FALSE)</f>
        <v>CALI</v>
      </c>
    </row>
    <row r="4643" spans="3:18">
      <c r="C4643" s="29">
        <v>2017</v>
      </c>
      <c r="D4643" s="30" t="s">
        <v>701</v>
      </c>
      <c r="E4643" s="30">
        <f>MONTH(FACTURACION[[#This Row],[MES]]&amp;1)</f>
        <v>8</v>
      </c>
      <c r="F4643" s="223">
        <f>DATE(FACTURACION[[#This Row],[AÑO]],FACTURACION[[#This Row],[Mes numero]],1)</f>
        <v>42948</v>
      </c>
      <c r="G4643" s="161">
        <v>13108</v>
      </c>
      <c r="H4643" s="25">
        <v>900704677</v>
      </c>
      <c r="I4643" s="3" t="str">
        <f>+VLOOKUP(FACTURACION[[#This Row],[NIT]],TABLACLIENTE,2,FALSE)</f>
        <v>STEEL BULL COMPANY S A S</v>
      </c>
      <c r="J4643" s="3" t="s">
        <v>61</v>
      </c>
      <c r="K4643" s="12" t="str">
        <f>+VLOOKUP(FACTURACION[[#This Row],[REFERENCIA]],CODINV,2,FALSE)</f>
        <v>MANGA 2" S300 H7</v>
      </c>
      <c r="L4643" s="12" t="str">
        <f>IF(VLOOKUP(FACTURACION[[#This Row],[REFERENCIA]],CODINV,3,FALSE)=0,"",VLOOKUP(FACTURACION[[#This Row],[REFERENCIA]],CODINV,3,FALSE))</f>
        <v>73404P002</v>
      </c>
      <c r="M4643" s="12" t="str">
        <f>+VLOOKUP(FACTURACION[[#This Row],[REFERENCIA]],CODINV,4,FALSE)</f>
        <v>MANGAS</v>
      </c>
      <c r="N4643" s="12" t="str">
        <f>+VLOOKUP(FACTURACION[[#This Row],[REFERENCIA]],CODINV,5,FALSE)</f>
        <v>HONEYWELL</v>
      </c>
      <c r="O4643" s="3">
        <v>4</v>
      </c>
      <c r="P4643" s="31">
        <v>455129</v>
      </c>
      <c r="Q4643" s="24">
        <f>+FACTURACION[[#This Row],[CANTIDAD]]*FACTURACION[[#This Row],[VR UNITARIO]]/1000</f>
        <v>1820.5160000000001</v>
      </c>
      <c r="R4643" s="3" t="str">
        <f>+VLOOKUP(FACTURACION[[#This Row],[NIT]],TABLACLIENTE,5,FALSE)</f>
        <v>BOGOTÁ D.C.</v>
      </c>
    </row>
    <row r="4644" spans="3:18">
      <c r="C4644" s="29">
        <v>2017</v>
      </c>
      <c r="D4644" s="30" t="s">
        <v>701</v>
      </c>
      <c r="E4644" s="30">
        <f>MONTH(FACTURACION[[#This Row],[MES]]&amp;1)</f>
        <v>8</v>
      </c>
      <c r="F4644" s="223">
        <f>DATE(FACTURACION[[#This Row],[AÑO]],FACTURACION[[#This Row],[Mes numero]],1)</f>
        <v>42948</v>
      </c>
      <c r="G4644" s="161">
        <v>13074</v>
      </c>
      <c r="H4644" s="25">
        <v>892115036</v>
      </c>
      <c r="I4644" s="3" t="str">
        <f>+VLOOKUP(FACTURACION[[#This Row],[NIT]],TABLACLIENTE,2,FALSE)</f>
        <v>GASES DE LA GUAJIRA S.A. E. S. P. (GASGUAJIRA S.A. E.S.P.)</v>
      </c>
      <c r="J4644" s="3" t="s">
        <v>566</v>
      </c>
      <c r="K4644" s="12" t="str">
        <f>+VLOOKUP(FACTURACION[[#This Row],[REFERENCIA]],CODINV,2,FALSE)</f>
        <v>MANGA 2" S300 V7</v>
      </c>
      <c r="L4644" s="12" t="str">
        <f>IF(VLOOKUP(FACTURACION[[#This Row],[REFERENCIA]],CODINV,3,FALSE)=0,"",VLOOKUP(FACTURACION[[#This Row],[REFERENCIA]],CODINV,3,FALSE))</f>
        <v>73404P015</v>
      </c>
      <c r="M4644" s="12" t="str">
        <f>+VLOOKUP(FACTURACION[[#This Row],[REFERENCIA]],CODINV,4,FALSE)</f>
        <v>MANGAS</v>
      </c>
      <c r="N4644" s="12" t="str">
        <f>+VLOOKUP(FACTURACION[[#This Row],[REFERENCIA]],CODINV,5,FALSE)</f>
        <v>HONEYWELL</v>
      </c>
      <c r="O4644" s="3">
        <v>3</v>
      </c>
      <c r="P4644" s="31">
        <v>1119771</v>
      </c>
      <c r="Q4644" s="24">
        <f>+FACTURACION[[#This Row],[CANTIDAD]]*FACTURACION[[#This Row],[VR UNITARIO]]/1000</f>
        <v>3359.3130000000001</v>
      </c>
      <c r="R4644" s="3" t="str">
        <f>+VLOOKUP(FACTURACION[[#This Row],[NIT]],TABLACLIENTE,5,FALSE)</f>
        <v>RIOHACHA</v>
      </c>
    </row>
    <row r="4645" spans="3:18">
      <c r="C4645" s="29">
        <v>2017</v>
      </c>
      <c r="D4645" s="30" t="s">
        <v>701</v>
      </c>
      <c r="E4645" s="30">
        <f>MONTH(FACTURACION[[#This Row],[MES]]&amp;1)</f>
        <v>8</v>
      </c>
      <c r="F4645" s="223">
        <f>DATE(FACTURACION[[#This Row],[AÑO]],FACTURACION[[#This Row],[Mes numero]],1)</f>
        <v>42948</v>
      </c>
      <c r="G4645" s="161">
        <v>13059</v>
      </c>
      <c r="H4645" s="25">
        <v>800007813</v>
      </c>
      <c r="I4645" s="3" t="str">
        <f>+VLOOKUP(FACTURACION[[#This Row],[NIT]],TABLACLIENTE,2,FALSE)</f>
        <v>VANTI S.A. E.S.P (VANTI)</v>
      </c>
      <c r="J4645" s="3" t="s">
        <v>153</v>
      </c>
      <c r="K4645" s="12" t="str">
        <f>+VLOOKUP(FACTURACION[[#This Row],[REFERENCIA]],CODINV,2,FALSE)</f>
        <v>MANGA 3" S300 H7</v>
      </c>
      <c r="L4645" s="12" t="str">
        <f>IF(VLOOKUP(FACTURACION[[#This Row],[REFERENCIA]],CODINV,3,FALSE)=0,"",VLOOKUP(FACTURACION[[#This Row],[REFERENCIA]],CODINV,3,FALSE))</f>
        <v>73404P003</v>
      </c>
      <c r="M4645" s="12" t="str">
        <f>+VLOOKUP(FACTURACION[[#This Row],[REFERENCIA]],CODINV,4,FALSE)</f>
        <v>MANGAS</v>
      </c>
      <c r="N4645" s="12" t="str">
        <f>+VLOOKUP(FACTURACION[[#This Row],[REFERENCIA]],CODINV,5,FALSE)</f>
        <v>HONEYWELL</v>
      </c>
      <c r="O4645" s="3">
        <v>5</v>
      </c>
      <c r="P4645" s="31">
        <v>874575</v>
      </c>
      <c r="Q4645" s="24">
        <f>+FACTURACION[[#This Row],[CANTIDAD]]*FACTURACION[[#This Row],[VR UNITARIO]]/1000</f>
        <v>4372.875</v>
      </c>
      <c r="R4645" s="3" t="str">
        <f>+VLOOKUP(FACTURACION[[#This Row],[NIT]],TABLACLIENTE,5,FALSE)</f>
        <v>BOGOTÁ D.C.</v>
      </c>
    </row>
    <row r="4646" spans="3:18">
      <c r="C4646" s="29">
        <v>2017</v>
      </c>
      <c r="D4646" s="30" t="s">
        <v>701</v>
      </c>
      <c r="E4646" s="30">
        <f>MONTH(FACTURACION[[#This Row],[MES]]&amp;1)</f>
        <v>8</v>
      </c>
      <c r="F4646" s="223">
        <f>DATE(FACTURACION[[#This Row],[AÑO]],FACTURACION[[#This Row],[Mes numero]],1)</f>
        <v>42948</v>
      </c>
      <c r="G4646" s="161">
        <v>13074</v>
      </c>
      <c r="H4646" s="25">
        <v>892115036</v>
      </c>
      <c r="I4646" s="3" t="str">
        <f>+VLOOKUP(FACTURACION[[#This Row],[NIT]],TABLACLIENTE,2,FALSE)</f>
        <v>GASES DE LA GUAJIRA S.A. E. S. P. (GASGUAJIRA S.A. E.S.P.)</v>
      </c>
      <c r="J4646" s="3" t="s">
        <v>886</v>
      </c>
      <c r="K4646" s="12" t="str">
        <f>+VLOOKUP(FACTURACION[[#This Row],[REFERENCIA]],CODINV,2,FALSE)</f>
        <v>FILTER ASSEMBLY (COMPOSITE)</v>
      </c>
      <c r="L4646" s="12" t="str">
        <f>IF(VLOOKUP(FACTURACION[[#This Row],[REFERENCIA]],CODINV,3,FALSE)=0,"",VLOOKUP(FACTURACION[[#This Row],[REFERENCIA]],CODINV,3,FALSE))</f>
        <v>78480P001</v>
      </c>
      <c r="M4646" s="12" t="str">
        <f>+VLOOKUP(FACTURACION[[#This Row],[REFERENCIA]],CODINV,4,FALSE)</f>
        <v>FILTROS</v>
      </c>
      <c r="N4646" s="12" t="str">
        <f>+VLOOKUP(FACTURACION[[#This Row],[REFERENCIA]],CODINV,5,FALSE)</f>
        <v>HONEYWELL</v>
      </c>
      <c r="O4646" s="3">
        <v>10</v>
      </c>
      <c r="P4646" s="31">
        <v>70909</v>
      </c>
      <c r="Q4646" s="24">
        <f>+FACTURACION[[#This Row],[CANTIDAD]]*FACTURACION[[#This Row],[VR UNITARIO]]/1000</f>
        <v>709.09</v>
      </c>
      <c r="R4646" s="3" t="str">
        <f>+VLOOKUP(FACTURACION[[#This Row],[NIT]],TABLACLIENTE,5,FALSE)</f>
        <v>RIOHACHA</v>
      </c>
    </row>
    <row r="4647" spans="3:18">
      <c r="C4647" s="29">
        <v>2017</v>
      </c>
      <c r="D4647" s="30" t="s">
        <v>701</v>
      </c>
      <c r="E4647" s="30">
        <f>MONTH(FACTURACION[[#This Row],[MES]]&amp;1)</f>
        <v>8</v>
      </c>
      <c r="F4647" s="223">
        <f>DATE(FACTURACION[[#This Row],[AÑO]],FACTURACION[[#This Row],[Mes numero]],1)</f>
        <v>42948</v>
      </c>
      <c r="G4647" s="161">
        <v>13074</v>
      </c>
      <c r="H4647" s="25">
        <v>892115036</v>
      </c>
      <c r="I4647" s="3" t="str">
        <f>+VLOOKUP(FACTURACION[[#This Row],[NIT]],TABLACLIENTE,2,FALSE)</f>
        <v>GASES DE LA GUAJIRA S.A. E. S. P. (GASGUAJIRA S.A. E.S.P.)</v>
      </c>
      <c r="J4647" s="3" t="s">
        <v>174</v>
      </c>
      <c r="K4647" s="12" t="str">
        <f>+VLOOKUP(FACTURACION[[#This Row],[REFERENCIA]],CODINV,2,FALSE)</f>
        <v>MANGA 2" S600 V7</v>
      </c>
      <c r="L4647" s="12" t="str">
        <f>IF(VLOOKUP(FACTURACION[[#This Row],[REFERENCIA]],CODINV,3,FALSE)=0,"",VLOOKUP(FACTURACION[[#This Row],[REFERENCIA]],CODINV,3,FALSE))</f>
        <v>73677P011</v>
      </c>
      <c r="M4647" s="12" t="str">
        <f>+VLOOKUP(FACTURACION[[#This Row],[REFERENCIA]],CODINV,4,FALSE)</f>
        <v>MANGAS</v>
      </c>
      <c r="N4647" s="12" t="str">
        <f>+VLOOKUP(FACTURACION[[#This Row],[REFERENCIA]],CODINV,5,FALSE)</f>
        <v>HONEYWELL</v>
      </c>
      <c r="O4647" s="3">
        <v>12</v>
      </c>
      <c r="P4647" s="31">
        <v>1494997</v>
      </c>
      <c r="Q4647" s="24">
        <f>+FACTURACION[[#This Row],[CANTIDAD]]*FACTURACION[[#This Row],[VR UNITARIO]]/1000</f>
        <v>17939.964</v>
      </c>
      <c r="R4647" s="3" t="str">
        <f>+VLOOKUP(FACTURACION[[#This Row],[NIT]],TABLACLIENTE,5,FALSE)</f>
        <v>RIOHACHA</v>
      </c>
    </row>
    <row r="4648" spans="3:18">
      <c r="C4648" s="29">
        <v>2017</v>
      </c>
      <c r="D4648" s="30" t="s">
        <v>701</v>
      </c>
      <c r="E4648" s="30">
        <f>MONTH(FACTURACION[[#This Row],[MES]]&amp;1)</f>
        <v>8</v>
      </c>
      <c r="F4648" s="223">
        <f>DATE(FACTURACION[[#This Row],[AÑO]],FACTURACION[[#This Row],[Mes numero]],1)</f>
        <v>42948</v>
      </c>
      <c r="G4648" s="161">
        <v>13107</v>
      </c>
      <c r="H4648" s="25">
        <v>830137252</v>
      </c>
      <c r="I4648" s="3" t="str">
        <f>+VLOOKUP(FACTURACION[[#This Row],[NIT]],TABLACLIENTE,2,FALSE)</f>
        <v>SAGENCO SAS</v>
      </c>
      <c r="J4648" s="3" t="s">
        <v>451</v>
      </c>
      <c r="K4648" s="12" t="str">
        <f>+VLOOKUP(FACTURACION[[#This Row],[REFERENCIA]],CODINV,2,FALSE)</f>
        <v>VALV LLENADO EN ANGULO 3/4" X 1 3/4"</v>
      </c>
      <c r="L4648" s="12" t="str">
        <f>IF(VLOOKUP(FACTURACION[[#This Row],[REFERENCIA]],CODINV,3,FALSE)=0,"",VLOOKUP(FACTURACION[[#This Row],[REFERENCIA]],CODINV,3,FALSE))</f>
        <v/>
      </c>
      <c r="M4648" s="12" t="str">
        <f>+VLOOKUP(FACTURACION[[#This Row],[REFERENCIA]],CODINV,4,FALSE)</f>
        <v>VÁLVULAS Y MULTIVÁLVULAS</v>
      </c>
      <c r="N4648" s="12" t="str">
        <f>+VLOOKUP(FACTURACION[[#This Row],[REFERENCIA]],CODINV,5,FALSE)</f>
        <v>FISHER</v>
      </c>
      <c r="O4648" s="3">
        <v>1</v>
      </c>
      <c r="P4648" s="31">
        <v>180000</v>
      </c>
      <c r="Q4648" s="24">
        <f>+FACTURACION[[#This Row],[CANTIDAD]]*FACTURACION[[#This Row],[VR UNITARIO]]/1000</f>
        <v>180</v>
      </c>
      <c r="R4648" s="3" t="str">
        <f>+VLOOKUP(FACTURACION[[#This Row],[NIT]],TABLACLIENTE,5,FALSE)</f>
        <v>BOGOTÁ D.C.</v>
      </c>
    </row>
    <row r="4649" spans="3:18">
      <c r="C4649" s="29">
        <v>2017</v>
      </c>
      <c r="D4649" s="30" t="s">
        <v>701</v>
      </c>
      <c r="E4649" s="30">
        <f>MONTH(FACTURACION[[#This Row],[MES]]&amp;1)</f>
        <v>8</v>
      </c>
      <c r="F4649" s="223">
        <f>DATE(FACTURACION[[#This Row],[AÑO]],FACTURACION[[#This Row],[Mes numero]],1)</f>
        <v>42948</v>
      </c>
      <c r="G4649" s="161">
        <v>13113</v>
      </c>
      <c r="H4649" s="25">
        <v>890200919</v>
      </c>
      <c r="I4649" s="3" t="str">
        <f>+VLOOKUP(FACTURACION[[#This Row],[NIT]],TABLACLIENTE,2,FALSE)</f>
        <v>GAS DE SANTANDER S.A. E.S.P.</v>
      </c>
      <c r="J4649" s="3" t="s">
        <v>913</v>
      </c>
      <c r="K4649" s="12" t="str">
        <f>+VLOOKUP(FACTURACION[[#This Row],[REFERENCIA]],CODINV,2,FALSE)</f>
        <v>TECLADO</v>
      </c>
      <c r="L4649" s="12" t="str">
        <f>IF(VLOOKUP(FACTURACION[[#This Row],[REFERENCIA]],CODINV,3,FALSE)=0,"",VLOOKUP(FACTURACION[[#This Row],[REFERENCIA]],CODINV,3,FALSE))</f>
        <v/>
      </c>
      <c r="M4649" s="12" t="str">
        <f>+VLOOKUP(FACTURACION[[#This Row],[REFERENCIA]],CODINV,4,FALSE)</f>
        <v>REPUESTOS Y ACCESORIOS</v>
      </c>
      <c r="N4649" s="12" t="str">
        <f>+VLOOKUP(FACTURACION[[#This Row],[REFERENCIA]],CODINV,5,FALSE)</f>
        <v>RED SEAL MEASUREMENT</v>
      </c>
      <c r="O4649" s="3">
        <v>3</v>
      </c>
      <c r="P4649" s="31">
        <v>215000</v>
      </c>
      <c r="Q4649" s="24">
        <f>+FACTURACION[[#This Row],[CANTIDAD]]*FACTURACION[[#This Row],[VR UNITARIO]]/1000</f>
        <v>645</v>
      </c>
      <c r="R4649" s="3" t="str">
        <f>+VLOOKUP(FACTURACION[[#This Row],[NIT]],TABLACLIENTE,5,FALSE)</f>
        <v>GIRON</v>
      </c>
    </row>
    <row r="4650" spans="3:18">
      <c r="C4650" s="29">
        <v>2017</v>
      </c>
      <c r="D4650" s="30" t="s">
        <v>701</v>
      </c>
      <c r="E4650" s="30">
        <f>MONTH(FACTURACION[[#This Row],[MES]]&amp;1)</f>
        <v>8</v>
      </c>
      <c r="F4650" s="223">
        <f>DATE(FACTURACION[[#This Row],[AÑO]],FACTURACION[[#This Row],[Mes numero]],1)</f>
        <v>42948</v>
      </c>
      <c r="G4650" s="161">
        <v>13056</v>
      </c>
      <c r="H4650" s="25">
        <v>890310688</v>
      </c>
      <c r="I4650" s="3" t="str">
        <f>+VLOOKUP(FACTURACION[[#This Row],[NIT]],TABLACLIENTE,2,FALSE)</f>
        <v>COLGAS DE OCCIDENTE S.A. E.S.P.</v>
      </c>
      <c r="J4650" s="3" t="s">
        <v>914</v>
      </c>
      <c r="K4650" s="12" t="str">
        <f>+VLOOKUP(FACTURACION[[#This Row],[REFERENCIA]],CODINV,2,FALSE)</f>
        <v>DISPLAY LCD MASICO Y TROYA</v>
      </c>
      <c r="L4650" s="12" t="str">
        <f>IF(VLOOKUP(FACTURACION[[#This Row],[REFERENCIA]],CODINV,3,FALSE)=0,"",VLOOKUP(FACTURACION[[#This Row],[REFERENCIA]],CODINV,3,FALSE))</f>
        <v/>
      </c>
      <c r="M4650" s="12" t="str">
        <f>+VLOOKUP(FACTURACION[[#This Row],[REFERENCIA]],CODINV,4,FALSE)</f>
        <v>REPUESTOS Y ACCESORIOS</v>
      </c>
      <c r="N4650" s="12" t="str">
        <f>+VLOOKUP(FACTURACION[[#This Row],[REFERENCIA]],CODINV,5,FALSE)</f>
        <v>RED SEAL MEASUREMENT</v>
      </c>
      <c r="O4650" s="3">
        <v>5</v>
      </c>
      <c r="P4650" s="31">
        <v>439500</v>
      </c>
      <c r="Q4650" s="24">
        <f>+FACTURACION[[#This Row],[CANTIDAD]]*FACTURACION[[#This Row],[VR UNITARIO]]/1000</f>
        <v>2197.5</v>
      </c>
      <c r="R4650" s="3" t="str">
        <f>+VLOOKUP(FACTURACION[[#This Row],[NIT]],TABLACLIENTE,5,FALSE)</f>
        <v>CALI</v>
      </c>
    </row>
    <row r="4651" spans="3:18">
      <c r="C4651" s="29">
        <v>2017</v>
      </c>
      <c r="D4651" s="30" t="s">
        <v>701</v>
      </c>
      <c r="E4651" s="30">
        <f>MONTH(FACTURACION[[#This Row],[MES]]&amp;1)</f>
        <v>8</v>
      </c>
      <c r="F4651" s="223">
        <f>DATE(FACTURACION[[#This Row],[AÑO]],FACTURACION[[#This Row],[Mes numero]],1)</f>
        <v>42948</v>
      </c>
      <c r="G4651" s="161">
        <v>13061</v>
      </c>
      <c r="H4651" s="20">
        <v>800074033</v>
      </c>
      <c r="I4651" s="26" t="str">
        <f>+VLOOKUP(FACTURACION[[#This Row],[NIT]],TABLACLIENTE,2,FALSE)</f>
        <v>COMPAÑIAS ASOCIADAS DE GAS S.A. E.S.P (ASOGAS SA ESP)</v>
      </c>
      <c r="J4651" s="3" t="s">
        <v>4590</v>
      </c>
      <c r="K4651" s="12" t="str">
        <f>+VLOOKUP(FACTURACION[[#This Row],[REFERENCIA]],CODINV,2,FALSE)</f>
        <v>FILTRO EN Y 3/4"</v>
      </c>
      <c r="L4651" s="12" t="str">
        <f>IF(VLOOKUP(FACTURACION[[#This Row],[REFERENCIA]],CODINV,3,FALSE)=0,"",VLOOKUP(FACTURACION[[#This Row],[REFERENCIA]],CODINV,3,FALSE))</f>
        <v>1E657F</v>
      </c>
      <c r="M4651" s="12" t="str">
        <f>+VLOOKUP(FACTURACION[[#This Row],[REFERENCIA]],CODINV,4,FALSE)</f>
        <v>FILTROS</v>
      </c>
      <c r="N4651" s="12" t="str">
        <f>+VLOOKUP(FACTURACION[[#This Row],[REFERENCIA]],CODINV,5,FALSE)</f>
        <v>PYPESA</v>
      </c>
      <c r="O4651" s="3">
        <v>1</v>
      </c>
      <c r="P4651" s="31">
        <v>160000</v>
      </c>
      <c r="Q4651" s="24">
        <f>+FACTURACION[[#This Row],[CANTIDAD]]*FACTURACION[[#This Row],[VR UNITARIO]]/1000</f>
        <v>160</v>
      </c>
      <c r="R4651" s="3" t="str">
        <f>+VLOOKUP(FACTURACION[[#This Row],[NIT]],TABLACLIENTE,5,FALSE)</f>
        <v>MOSQUERA</v>
      </c>
    </row>
    <row r="4652" spans="3:18">
      <c r="C4652" s="29">
        <v>2017</v>
      </c>
      <c r="D4652" s="30" t="s">
        <v>701</v>
      </c>
      <c r="E4652" s="30">
        <f>MONTH(FACTURACION[[#This Row],[MES]]&amp;1)</f>
        <v>8</v>
      </c>
      <c r="F4652" s="223">
        <f>DATE(FACTURACION[[#This Row],[AÑO]],FACTURACION[[#This Row],[Mes numero]],1)</f>
        <v>42948</v>
      </c>
      <c r="G4652" s="161">
        <v>13111</v>
      </c>
      <c r="H4652" s="25">
        <v>860033633</v>
      </c>
      <c r="I4652" s="3" t="str">
        <f>+VLOOKUP(FACTURACION[[#This Row],[NIT]],TABLACLIENTE,2,FALSE)</f>
        <v>RAYOGAS S.A. E.S.P.</v>
      </c>
      <c r="J4652" s="3" t="s">
        <v>86</v>
      </c>
      <c r="K4652" s="12" t="str">
        <f>+VLOOKUP(FACTURACION[[#This Row],[REFERENCIA]],CODINV,2,FALSE)</f>
        <v>REGULADOR 2A ETAPA 1/2 NPT</v>
      </c>
      <c r="L4652" s="12" t="str">
        <f>IF(VLOOKUP(FACTURACION[[#This Row],[REFERENCIA]],CODINV,3,FALSE)=0,"",VLOOKUP(FACTURACION[[#This Row],[REFERENCIA]],CODINV,3,FALSE))</f>
        <v>LV4403B4</v>
      </c>
      <c r="M4652" s="12" t="str">
        <f>+VLOOKUP(FACTURACION[[#This Row],[REFERENCIA]],CODINV,4,FALSE)</f>
        <v>REGULADORES</v>
      </c>
      <c r="N4652" s="12" t="str">
        <f>+VLOOKUP(FACTURACION[[#This Row],[REFERENCIA]],CODINV,5,FALSE)</f>
        <v>REGO</v>
      </c>
      <c r="O4652" s="3">
        <v>5</v>
      </c>
      <c r="P4652" s="31">
        <v>120000</v>
      </c>
      <c r="Q4652" s="24">
        <f>+FACTURACION[[#This Row],[CANTIDAD]]*FACTURACION[[#This Row],[VR UNITARIO]]/1000</f>
        <v>600</v>
      </c>
      <c r="R4652" s="3" t="str">
        <f>+VLOOKUP(FACTURACION[[#This Row],[NIT]],TABLACLIENTE,5,FALSE)</f>
        <v>BOGOTÁ D.C.</v>
      </c>
    </row>
    <row r="4653" spans="3:18">
      <c r="C4653" s="29">
        <v>2017</v>
      </c>
      <c r="D4653" s="30" t="s">
        <v>701</v>
      </c>
      <c r="E4653" s="30">
        <f>MONTH(FACTURACION[[#This Row],[MES]]&amp;1)</f>
        <v>8</v>
      </c>
      <c r="F4653" s="223">
        <f>DATE(FACTURACION[[#This Row],[AÑO]],FACTURACION[[#This Row],[Mes numero]],1)</f>
        <v>42948</v>
      </c>
      <c r="G4653" s="161">
        <v>13098</v>
      </c>
      <c r="H4653" s="25">
        <v>830053934</v>
      </c>
      <c r="I4653" s="3" t="str">
        <f>+VLOOKUP(FACTURACION[[#This Row],[NIT]],TABLACLIENTE,2,FALSE)</f>
        <v>CASAGAS SAS</v>
      </c>
      <c r="J4653" s="3" t="s">
        <v>394</v>
      </c>
      <c r="K4653" s="12" t="str">
        <f>+VLOOKUP(FACTURACION[[#This Row],[REFERENCIA]],CODINV,2,FALSE)</f>
        <v>REGULADOR 1/2" PRIMERA ETAPA 10 PSI</v>
      </c>
      <c r="L4653" s="12" t="str">
        <f>IF(VLOOKUP(FACTURACION[[#This Row],[REFERENCIA]],CODINV,3,FALSE)=0,"",VLOOKUP(FACTURACION[[#This Row],[REFERENCIA]],CODINV,3,FALSE))</f>
        <v>LV4403TR4</v>
      </c>
      <c r="M4653" s="12" t="str">
        <f>+VLOOKUP(FACTURACION[[#This Row],[REFERENCIA]],CODINV,4,FALSE)</f>
        <v>REGULADORES</v>
      </c>
      <c r="N4653" s="12" t="str">
        <f>+VLOOKUP(FACTURACION[[#This Row],[REFERENCIA]],CODINV,5,FALSE)</f>
        <v>REGO</v>
      </c>
      <c r="O4653" s="3">
        <v>1</v>
      </c>
      <c r="P4653" s="31">
        <v>120000</v>
      </c>
      <c r="Q4653" s="24">
        <f>+FACTURACION[[#This Row],[CANTIDAD]]*FACTURACION[[#This Row],[VR UNITARIO]]/1000</f>
        <v>120</v>
      </c>
      <c r="R4653" s="3" t="str">
        <f>+VLOOKUP(FACTURACION[[#This Row],[NIT]],TABLACLIENTE,5,FALSE)</f>
        <v>BOGOTÁ D.C.</v>
      </c>
    </row>
    <row r="4654" spans="3:18">
      <c r="C4654" s="29">
        <v>2017</v>
      </c>
      <c r="D4654" s="30" t="s">
        <v>701</v>
      </c>
      <c r="E4654" s="30">
        <f>MONTH(FACTURACION[[#This Row],[MES]]&amp;1)</f>
        <v>8</v>
      </c>
      <c r="F4654" s="223">
        <f>DATE(FACTURACION[[#This Row],[AÑO]],FACTURACION[[#This Row],[Mes numero]],1)</f>
        <v>42948</v>
      </c>
      <c r="G4654" s="161">
        <v>13081</v>
      </c>
      <c r="H4654" s="20">
        <v>800074033</v>
      </c>
      <c r="I4654" s="26" t="str">
        <f>+VLOOKUP(FACTURACION[[#This Row],[NIT]],TABLACLIENTE,2,FALSE)</f>
        <v>COMPAÑIAS ASOCIADAS DE GAS S.A. E.S.P (ASOGAS SA ESP)</v>
      </c>
      <c r="J4654" s="3" t="s">
        <v>35</v>
      </c>
      <c r="K4654" s="12" t="str">
        <f>+VLOOKUP(FACTURACION[[#This Row],[REFERENCIA]],CODINV,2,FALSE)</f>
        <v>REGULADOR 3/4"  PRIMERA ETAPA POL</v>
      </c>
      <c r="L4654" s="12" t="str">
        <f>IF(VLOOKUP(FACTURACION[[#This Row],[REFERENCIA]],CODINV,3,FALSE)=0,"",VLOOKUP(FACTURACION[[#This Row],[REFERENCIA]],CODINV,3,FALSE))</f>
        <v>LV4403TR96</v>
      </c>
      <c r="M4654" s="12" t="str">
        <f>+VLOOKUP(FACTURACION[[#This Row],[REFERENCIA]],CODINV,4,FALSE)</f>
        <v>REGULADORES</v>
      </c>
      <c r="N4654" s="12" t="str">
        <f>+VLOOKUP(FACTURACION[[#This Row],[REFERENCIA]],CODINV,5,FALSE)</f>
        <v>REGO</v>
      </c>
      <c r="O4654" s="3">
        <v>1</v>
      </c>
      <c r="P4654" s="31">
        <v>163000</v>
      </c>
      <c r="Q4654" s="24">
        <f>+FACTURACION[[#This Row],[CANTIDAD]]*FACTURACION[[#This Row],[VR UNITARIO]]/1000</f>
        <v>163</v>
      </c>
      <c r="R4654" s="3" t="str">
        <f>+VLOOKUP(FACTURACION[[#This Row],[NIT]],TABLACLIENTE,5,FALSE)</f>
        <v>MOSQUERA</v>
      </c>
    </row>
    <row r="4655" spans="3:18">
      <c r="C4655" s="29">
        <v>2017</v>
      </c>
      <c r="D4655" s="30" t="s">
        <v>701</v>
      </c>
      <c r="E4655" s="30">
        <f>MONTH(FACTURACION[[#This Row],[MES]]&amp;1)</f>
        <v>8</v>
      </c>
      <c r="F4655" s="223">
        <f>DATE(FACTURACION[[#This Row],[AÑO]],FACTURACION[[#This Row],[Mes numero]],1)</f>
        <v>42948</v>
      </c>
      <c r="G4655" s="161">
        <v>13079</v>
      </c>
      <c r="H4655" s="20">
        <v>800074033</v>
      </c>
      <c r="I4655" s="26" t="str">
        <f>+VLOOKUP(FACTURACION[[#This Row],[NIT]],TABLACLIENTE,2,FALSE)</f>
        <v>COMPAÑIAS ASOCIADAS DE GAS S.A. E.S.P (ASOGAS SA ESP)</v>
      </c>
      <c r="J4655" s="3" t="s">
        <v>115</v>
      </c>
      <c r="K4655" s="12" t="str">
        <f>+VLOOKUP(FACTURACION[[#This Row],[REFERENCIA]],CODINV,2,FALSE)</f>
        <v>VALVULA DE SERVICIO 3/4" X 3/8"</v>
      </c>
      <c r="L4655" s="12" t="str">
        <f>IF(VLOOKUP(FACTURACION[[#This Row],[REFERENCIA]],CODINV,3,FALSE)=0,"",VLOOKUP(FACTURACION[[#This Row],[REFERENCIA]],CODINV,3,FALSE))</f>
        <v>9101P5</v>
      </c>
      <c r="M4655" s="12" t="str">
        <f>+VLOOKUP(FACTURACION[[#This Row],[REFERENCIA]],CODINV,4,FALSE)</f>
        <v>VÁLVULAS Y MULTIVÁLVULAS</v>
      </c>
      <c r="N4655" s="12" t="str">
        <f>+VLOOKUP(FACTURACION[[#This Row],[REFERENCIA]],CODINV,5,FALSE)</f>
        <v>REGO</v>
      </c>
      <c r="O4655" s="3">
        <v>5</v>
      </c>
      <c r="P4655" s="31">
        <v>45000</v>
      </c>
      <c r="Q4655" s="24">
        <f>+FACTURACION[[#This Row],[CANTIDAD]]*FACTURACION[[#This Row],[VR UNITARIO]]/1000</f>
        <v>225</v>
      </c>
      <c r="R4655" s="3" t="str">
        <f>+VLOOKUP(FACTURACION[[#This Row],[NIT]],TABLACLIENTE,5,FALSE)</f>
        <v>MOSQUERA</v>
      </c>
    </row>
    <row r="4656" spans="3:18">
      <c r="C4656" s="29">
        <v>2017</v>
      </c>
      <c r="D4656" s="30" t="s">
        <v>701</v>
      </c>
      <c r="E4656" s="30">
        <f>MONTH(FACTURACION[[#This Row],[MES]]&amp;1)</f>
        <v>8</v>
      </c>
      <c r="F4656" s="223">
        <f>DATE(FACTURACION[[#This Row],[AÑO]],FACTURACION[[#This Row],[Mes numero]],1)</f>
        <v>42948</v>
      </c>
      <c r="G4656" s="161">
        <v>13057</v>
      </c>
      <c r="H4656" s="20">
        <v>800074033</v>
      </c>
      <c r="I4656" s="26" t="str">
        <f>+VLOOKUP(FACTURACION[[#This Row],[NIT]],TABLACLIENTE,2,FALSE)</f>
        <v>COMPAÑIAS ASOCIADAS DE GAS S.A. E.S.P (ASOGAS SA ESP)</v>
      </c>
      <c r="J4656" s="3" t="s">
        <v>106</v>
      </c>
      <c r="K4656" s="12" t="str">
        <f>+VLOOKUP(FACTURACION[[#This Row],[REFERENCIA]],CODINV,2,FALSE)</f>
        <v>MULTIVALVE / MULTIVALVULA 3/4"</v>
      </c>
      <c r="L4656" s="12" t="str">
        <f>IF(VLOOKUP(FACTURACION[[#This Row],[REFERENCIA]],CODINV,3,FALSE)=0,"",VLOOKUP(FACTURACION[[#This Row],[REFERENCIA]],CODINV,3,FALSE))</f>
        <v>7556R12.0</v>
      </c>
      <c r="M4656" s="12" t="str">
        <f>+VLOOKUP(FACTURACION[[#This Row],[REFERENCIA]],CODINV,4,FALSE)</f>
        <v>VÁLVULAS Y MULTIVÁLVULAS</v>
      </c>
      <c r="N4656" s="12" t="str">
        <f>+VLOOKUP(FACTURACION[[#This Row],[REFERENCIA]],CODINV,5,FALSE)</f>
        <v>REGO</v>
      </c>
      <c r="O4656" s="3">
        <v>1</v>
      </c>
      <c r="P4656" s="31">
        <v>155000</v>
      </c>
      <c r="Q4656" s="24">
        <f>+FACTURACION[[#This Row],[CANTIDAD]]*FACTURACION[[#This Row],[VR UNITARIO]]/1000</f>
        <v>155</v>
      </c>
      <c r="R4656" s="3" t="str">
        <f>+VLOOKUP(FACTURACION[[#This Row],[NIT]],TABLACLIENTE,5,FALSE)</f>
        <v>MOSQUERA</v>
      </c>
    </row>
    <row r="4657" spans="3:18">
      <c r="C4657" s="29">
        <v>2017</v>
      </c>
      <c r="D4657" s="30" t="s">
        <v>701</v>
      </c>
      <c r="E4657" s="30">
        <f>MONTH(FACTURACION[[#This Row],[MES]]&amp;1)</f>
        <v>8</v>
      </c>
      <c r="F4657" s="223">
        <f>DATE(FACTURACION[[#This Row],[AÑO]],FACTURACION[[#This Row],[Mes numero]],1)</f>
        <v>42948</v>
      </c>
      <c r="G4657" s="161">
        <v>13078</v>
      </c>
      <c r="H4657" s="25">
        <v>900089898</v>
      </c>
      <c r="I4657" s="3" t="str">
        <f>+VLOOKUP(FACTURACION[[#This Row],[NIT]],TABLACLIENTE,2,FALSE)</f>
        <v>GAS SUPERIOR DE COLOMBIA S.A. E.S.P.</v>
      </c>
      <c r="J4657" s="3" t="s">
        <v>106</v>
      </c>
      <c r="K4657" s="12" t="str">
        <f>+VLOOKUP(FACTURACION[[#This Row],[REFERENCIA]],CODINV,2,FALSE)</f>
        <v>MULTIVALVE / MULTIVALVULA 3/4"</v>
      </c>
      <c r="L4657" s="12" t="str">
        <f>IF(VLOOKUP(FACTURACION[[#This Row],[REFERENCIA]],CODINV,3,FALSE)=0,"",VLOOKUP(FACTURACION[[#This Row],[REFERENCIA]],CODINV,3,FALSE))</f>
        <v>7556R12.0</v>
      </c>
      <c r="M4657" s="12" t="str">
        <f>+VLOOKUP(FACTURACION[[#This Row],[REFERENCIA]],CODINV,4,FALSE)</f>
        <v>VÁLVULAS Y MULTIVÁLVULAS</v>
      </c>
      <c r="N4657" s="12" t="str">
        <f>+VLOOKUP(FACTURACION[[#This Row],[REFERENCIA]],CODINV,5,FALSE)</f>
        <v>REGO</v>
      </c>
      <c r="O4657" s="3">
        <v>1</v>
      </c>
      <c r="P4657" s="31">
        <v>165000</v>
      </c>
      <c r="Q4657" s="24">
        <f>+FACTURACION[[#This Row],[CANTIDAD]]*FACTURACION[[#This Row],[VR UNITARIO]]/1000</f>
        <v>165</v>
      </c>
      <c r="R4657" s="3" t="str">
        <f>+VLOOKUP(FACTURACION[[#This Row],[NIT]],TABLACLIENTE,5,FALSE)</f>
        <v>MADRID</v>
      </c>
    </row>
    <row r="4658" spans="3:18">
      <c r="C4658" s="29">
        <v>2017</v>
      </c>
      <c r="D4658" s="30" t="s">
        <v>701</v>
      </c>
      <c r="E4658" s="30">
        <f>MONTH(FACTURACION[[#This Row],[MES]]&amp;1)</f>
        <v>8</v>
      </c>
      <c r="F4658" s="223">
        <f>DATE(FACTURACION[[#This Row],[AÑO]],FACTURACION[[#This Row],[Mes numero]],1)</f>
        <v>42948</v>
      </c>
      <c r="G4658" s="161">
        <v>13062</v>
      </c>
      <c r="H4658" s="25">
        <v>900569327</v>
      </c>
      <c r="I4658" s="3" t="str">
        <f>+VLOOKUP(FACTURACION[[#This Row],[NIT]],TABLACLIENTE,2,FALSE)</f>
        <v>ICG SERVICE SAS</v>
      </c>
      <c r="J4658" s="3" t="s">
        <v>243</v>
      </c>
      <c r="K4658" s="12" t="str">
        <f>+VLOOKUP(FACTURACION[[#This Row],[REFERENCIA]],CODINV,2,FALSE)</f>
        <v>VALVULA DE LLENADO 3/4" NPTX 1 3/4"</v>
      </c>
      <c r="L4658" s="12" t="str">
        <f>IF(VLOOKUP(FACTURACION[[#This Row],[REFERENCIA]],CODINV,3,FALSE)=0,"",VLOOKUP(FACTURACION[[#This Row],[REFERENCIA]],CODINV,3,FALSE))</f>
        <v>7647SC</v>
      </c>
      <c r="M4658" s="12" t="str">
        <f>+VLOOKUP(FACTURACION[[#This Row],[REFERENCIA]],CODINV,4,FALSE)</f>
        <v>VÁLVULAS Y MULTIVÁLVULAS</v>
      </c>
      <c r="N4658" s="12" t="str">
        <f>+VLOOKUP(FACTURACION[[#This Row],[REFERENCIA]],CODINV,5,FALSE)</f>
        <v>REGO</v>
      </c>
      <c r="O4658" s="3">
        <v>1</v>
      </c>
      <c r="P4658" s="31">
        <v>47000</v>
      </c>
      <c r="Q4658" s="24">
        <f>+FACTURACION[[#This Row],[CANTIDAD]]*FACTURACION[[#This Row],[VR UNITARIO]]/1000</f>
        <v>47</v>
      </c>
      <c r="R4658" s="3" t="str">
        <f>+VLOOKUP(FACTURACION[[#This Row],[NIT]],TABLACLIENTE,5,FALSE)</f>
        <v>BOGOTÁ D.C.</v>
      </c>
    </row>
    <row r="4659" spans="3:18">
      <c r="C4659" s="29">
        <v>2017</v>
      </c>
      <c r="D4659" s="30" t="s">
        <v>701</v>
      </c>
      <c r="E4659" s="30">
        <f>MONTH(FACTURACION[[#This Row],[MES]]&amp;1)</f>
        <v>8</v>
      </c>
      <c r="F4659" s="223">
        <f>DATE(FACTURACION[[#This Row],[AÑO]],FACTURACION[[#This Row],[Mes numero]],1)</f>
        <v>42948</v>
      </c>
      <c r="G4659" s="161">
        <v>13105</v>
      </c>
      <c r="H4659" s="25">
        <v>860510723</v>
      </c>
      <c r="I4659" s="3" t="str">
        <f>+VLOOKUP(FACTURACION[[#This Row],[NIT]],TABLACLIENTE,2,FALSE)</f>
        <v>SAENA DE COLOMBIA S.A.</v>
      </c>
      <c r="J4659" s="3" t="s">
        <v>243</v>
      </c>
      <c r="K4659" s="12" t="str">
        <f>+VLOOKUP(FACTURACION[[#This Row],[REFERENCIA]],CODINV,2,FALSE)</f>
        <v>VALVULA DE LLENADO 3/4" NPTX 1 3/4"</v>
      </c>
      <c r="L4659" s="12" t="str">
        <f>IF(VLOOKUP(FACTURACION[[#This Row],[REFERENCIA]],CODINV,3,FALSE)=0,"",VLOOKUP(FACTURACION[[#This Row],[REFERENCIA]],CODINV,3,FALSE))</f>
        <v>7647SC</v>
      </c>
      <c r="M4659" s="12" t="str">
        <f>+VLOOKUP(FACTURACION[[#This Row],[REFERENCIA]],CODINV,4,FALSE)</f>
        <v>VÁLVULAS Y MULTIVÁLVULAS</v>
      </c>
      <c r="N4659" s="12" t="str">
        <f>+VLOOKUP(FACTURACION[[#This Row],[REFERENCIA]],CODINV,5,FALSE)</f>
        <v>REGO</v>
      </c>
      <c r="O4659" s="3">
        <v>10</v>
      </c>
      <c r="P4659" s="31">
        <v>32000</v>
      </c>
      <c r="Q4659" s="24">
        <f>+FACTURACION[[#This Row],[CANTIDAD]]*FACTURACION[[#This Row],[VR UNITARIO]]/1000</f>
        <v>320</v>
      </c>
      <c r="R4659" s="3" t="str">
        <f>+VLOOKUP(FACTURACION[[#This Row],[NIT]],TABLACLIENTE,5,FALSE)</f>
        <v>BOGOTÁ D.C.</v>
      </c>
    </row>
    <row r="4660" spans="3:18">
      <c r="C4660" s="29">
        <v>2017</v>
      </c>
      <c r="D4660" s="30" t="s">
        <v>701</v>
      </c>
      <c r="E4660" s="30">
        <f>MONTH(FACTURACION[[#This Row],[MES]]&amp;1)</f>
        <v>8</v>
      </c>
      <c r="F4660" s="223">
        <f>DATE(FACTURACION[[#This Row],[AÑO]],FACTURACION[[#This Row],[Mes numero]],1)</f>
        <v>42948</v>
      </c>
      <c r="G4660" s="161">
        <v>13121</v>
      </c>
      <c r="H4660" s="25">
        <v>830137252</v>
      </c>
      <c r="I4660" s="3" t="str">
        <f>+VLOOKUP(FACTURACION[[#This Row],[NIT]],TABLACLIENTE,2,FALSE)</f>
        <v>SAGENCO SAS</v>
      </c>
      <c r="J4660" s="3" t="s">
        <v>33</v>
      </c>
      <c r="K4660" s="12" t="str">
        <f>+VLOOKUP(FACTURACION[[#This Row],[REFERENCIA]],CODINV,2,FALSE)</f>
        <v>KIT DE LLENADO PARA MULTIVALVULA</v>
      </c>
      <c r="L4660" s="12" t="str">
        <f>IF(VLOOKUP(FACTURACION[[#This Row],[REFERENCIA]],CODINV,3,FALSE)=0,"",VLOOKUP(FACTURACION[[#This Row],[REFERENCIA]],CODINV,3,FALSE))</f>
        <v>8475-50</v>
      </c>
      <c r="M4660" s="12" t="str">
        <f>+VLOOKUP(FACTURACION[[#This Row],[REFERENCIA]],CODINV,4,FALSE)</f>
        <v>REPUESTOS Y ACCESORIOS</v>
      </c>
      <c r="N4660" s="12" t="str">
        <f>+VLOOKUP(FACTURACION[[#This Row],[REFERENCIA]],CODINV,5,FALSE)</f>
        <v>REGO</v>
      </c>
      <c r="O4660" s="3">
        <v>2</v>
      </c>
      <c r="P4660" s="31">
        <v>92000</v>
      </c>
      <c r="Q4660" s="24">
        <f>+FACTURACION[[#This Row],[CANTIDAD]]*FACTURACION[[#This Row],[VR UNITARIO]]/1000</f>
        <v>184</v>
      </c>
      <c r="R4660" s="3" t="str">
        <f>+VLOOKUP(FACTURACION[[#This Row],[NIT]],TABLACLIENTE,5,FALSE)</f>
        <v>BOGOTÁ D.C.</v>
      </c>
    </row>
    <row r="4661" spans="3:18">
      <c r="C4661" s="29">
        <v>2017</v>
      </c>
      <c r="D4661" s="30" t="s">
        <v>701</v>
      </c>
      <c r="E4661" s="30">
        <f>MONTH(FACTURACION[[#This Row],[MES]]&amp;1)</f>
        <v>8</v>
      </c>
      <c r="F4661" s="223">
        <f>DATE(FACTURACION[[#This Row],[AÑO]],FACTURACION[[#This Row],[Mes numero]],1)</f>
        <v>42948</v>
      </c>
      <c r="G4661" s="161">
        <v>13060</v>
      </c>
      <c r="H4661" s="25">
        <v>900396759</v>
      </c>
      <c r="I4661" s="3" t="str">
        <f>+VLOOKUP(FACTURACION[[#This Row],[NIT]],TABLACLIENTE,2,FALSE)</f>
        <v>CHILCO DISTRIBUIDORA DE GAS Y ENERGIA S.A.S. E.S.P.</v>
      </c>
      <c r="J4661" s="3" t="s">
        <v>31</v>
      </c>
      <c r="K4661" s="12" t="str">
        <f>+VLOOKUP(FACTURACION[[#This Row],[REFERENCIA]],CODINV,2,FALSE)</f>
        <v>KIT DE RETORNO PARA MULTIVALVULA</v>
      </c>
      <c r="L4661" s="12" t="str">
        <f>IF(VLOOKUP(FACTURACION[[#This Row],[REFERENCIA]],CODINV,3,FALSE)=0,"",VLOOKUP(FACTURACION[[#This Row],[REFERENCIA]],CODINV,3,FALSE))</f>
        <v>8475-51A</v>
      </c>
      <c r="M4661" s="12" t="str">
        <f>+VLOOKUP(FACTURACION[[#This Row],[REFERENCIA]],CODINV,4,FALSE)</f>
        <v>REPUESTOS Y ACCESORIOS</v>
      </c>
      <c r="N4661" s="12" t="str">
        <f>+VLOOKUP(FACTURACION[[#This Row],[REFERENCIA]],CODINV,5,FALSE)</f>
        <v>REGO</v>
      </c>
      <c r="O4661" s="3">
        <v>4</v>
      </c>
      <c r="P4661" s="31">
        <v>38000</v>
      </c>
      <c r="Q4661" s="24">
        <f>+FACTURACION[[#This Row],[CANTIDAD]]*FACTURACION[[#This Row],[VR UNITARIO]]/1000</f>
        <v>152</v>
      </c>
      <c r="R4661" s="3" t="str">
        <f>+VLOOKUP(FACTURACION[[#This Row],[NIT]],TABLACLIENTE,5,FALSE)</f>
        <v>BOGOTÁ D.C.</v>
      </c>
    </row>
    <row r="4662" spans="3:18">
      <c r="C4662" s="29">
        <v>2017</v>
      </c>
      <c r="D4662" s="30" t="s">
        <v>701</v>
      </c>
      <c r="E4662" s="30">
        <f>MONTH(FACTURACION[[#This Row],[MES]]&amp;1)</f>
        <v>8</v>
      </c>
      <c r="F4662" s="223">
        <f>DATE(FACTURACION[[#This Row],[AÑO]],FACTURACION[[#This Row],[Mes numero]],1)</f>
        <v>42948</v>
      </c>
      <c r="G4662" s="161">
        <v>13103</v>
      </c>
      <c r="H4662" s="25">
        <v>830137252</v>
      </c>
      <c r="I4662" s="3" t="str">
        <f>+VLOOKUP(FACTURACION[[#This Row],[NIT]],TABLACLIENTE,2,FALSE)</f>
        <v>SAGENCO SAS</v>
      </c>
      <c r="J4662" s="3" t="s">
        <v>31</v>
      </c>
      <c r="K4662" s="12" t="str">
        <f>+VLOOKUP(FACTURACION[[#This Row],[REFERENCIA]],CODINV,2,FALSE)</f>
        <v>KIT DE RETORNO PARA MULTIVALVULA</v>
      </c>
      <c r="L4662" s="12" t="str">
        <f>IF(VLOOKUP(FACTURACION[[#This Row],[REFERENCIA]],CODINV,3,FALSE)=0,"",VLOOKUP(FACTURACION[[#This Row],[REFERENCIA]],CODINV,3,FALSE))</f>
        <v>8475-51A</v>
      </c>
      <c r="M4662" s="12" t="str">
        <f>+VLOOKUP(FACTURACION[[#This Row],[REFERENCIA]],CODINV,4,FALSE)</f>
        <v>REPUESTOS Y ACCESORIOS</v>
      </c>
      <c r="N4662" s="12" t="str">
        <f>+VLOOKUP(FACTURACION[[#This Row],[REFERENCIA]],CODINV,5,FALSE)</f>
        <v>REGO</v>
      </c>
      <c r="O4662" s="3">
        <v>1</v>
      </c>
      <c r="P4662" s="31">
        <v>67000</v>
      </c>
      <c r="Q4662" s="24">
        <f>+FACTURACION[[#This Row],[CANTIDAD]]*FACTURACION[[#This Row],[VR UNITARIO]]/1000</f>
        <v>67</v>
      </c>
      <c r="R4662" s="3" t="str">
        <f>+VLOOKUP(FACTURACION[[#This Row],[NIT]],TABLACLIENTE,5,FALSE)</f>
        <v>BOGOTÁ D.C.</v>
      </c>
    </row>
    <row r="4663" spans="3:18">
      <c r="C4663" s="29">
        <v>2017</v>
      </c>
      <c r="D4663" s="30" t="s">
        <v>701</v>
      </c>
      <c r="E4663" s="30">
        <f>MONTH(FACTURACION[[#This Row],[MES]]&amp;1)</f>
        <v>8</v>
      </c>
      <c r="F4663" s="223">
        <f>DATE(FACTURACION[[#This Row],[AÑO]],FACTURACION[[#This Row],[Mes numero]],1)</f>
        <v>42948</v>
      </c>
      <c r="G4663" s="161">
        <v>13121</v>
      </c>
      <c r="H4663" s="25">
        <v>830137252</v>
      </c>
      <c r="I4663" s="3" t="str">
        <f>+VLOOKUP(FACTURACION[[#This Row],[NIT]],TABLACLIENTE,2,FALSE)</f>
        <v>SAGENCO SAS</v>
      </c>
      <c r="J4663" s="3" t="s">
        <v>31</v>
      </c>
      <c r="K4663" s="12" t="str">
        <f>+VLOOKUP(FACTURACION[[#This Row],[REFERENCIA]],CODINV,2,FALSE)</f>
        <v>KIT DE RETORNO PARA MULTIVALVULA</v>
      </c>
      <c r="L4663" s="12" t="str">
        <f>IF(VLOOKUP(FACTURACION[[#This Row],[REFERENCIA]],CODINV,3,FALSE)=0,"",VLOOKUP(FACTURACION[[#This Row],[REFERENCIA]],CODINV,3,FALSE))</f>
        <v>8475-51A</v>
      </c>
      <c r="M4663" s="12" t="str">
        <f>+VLOOKUP(FACTURACION[[#This Row],[REFERENCIA]],CODINV,4,FALSE)</f>
        <v>REPUESTOS Y ACCESORIOS</v>
      </c>
      <c r="N4663" s="12" t="str">
        <f>+VLOOKUP(FACTURACION[[#This Row],[REFERENCIA]],CODINV,5,FALSE)</f>
        <v>REGO</v>
      </c>
      <c r="O4663" s="3">
        <v>2</v>
      </c>
      <c r="P4663" s="31">
        <v>63000</v>
      </c>
      <c r="Q4663" s="24">
        <f>+FACTURACION[[#This Row],[CANTIDAD]]*FACTURACION[[#This Row],[VR UNITARIO]]/1000</f>
        <v>126</v>
      </c>
      <c r="R4663" s="3" t="str">
        <f>+VLOOKUP(FACTURACION[[#This Row],[NIT]],TABLACLIENTE,5,FALSE)</f>
        <v>BOGOTÁ D.C.</v>
      </c>
    </row>
    <row r="4664" spans="3:18">
      <c r="C4664" s="29">
        <v>2017</v>
      </c>
      <c r="D4664" s="30" t="s">
        <v>701</v>
      </c>
      <c r="E4664" s="30">
        <f>MONTH(FACTURACION[[#This Row],[MES]]&amp;1)</f>
        <v>8</v>
      </c>
      <c r="F4664" s="223">
        <f>DATE(FACTURACION[[#This Row],[AÑO]],FACTURACION[[#This Row],[Mes numero]],1)</f>
        <v>42948</v>
      </c>
      <c r="G4664" s="161">
        <v>13060</v>
      </c>
      <c r="H4664" s="25">
        <v>900396759</v>
      </c>
      <c r="I4664" s="3" t="str">
        <f>+VLOOKUP(FACTURACION[[#This Row],[NIT]],TABLACLIENTE,2,FALSE)</f>
        <v>CHILCO DISTRIBUIDORA DE GAS Y ENERGIA S.A.S. E.S.P.</v>
      </c>
      <c r="J4664" s="3" t="s">
        <v>1039</v>
      </c>
      <c r="K4664" s="12" t="str">
        <f>+VLOOKUP(FACTURACION[[#This Row],[REFERENCIA]],CODINV,2,FALSE)</f>
        <v xml:space="preserve">MULTIVALVULA 2 1/2" NPT </v>
      </c>
      <c r="L4664" s="12" t="str">
        <f>IF(VLOOKUP(FACTURACION[[#This Row],[REFERENCIA]],CODINV,3,FALSE)=0,"",VLOOKUP(FACTURACION[[#This Row],[REFERENCIA]],CODINV,3,FALSE))</f>
        <v>G8475RL</v>
      </c>
      <c r="M4664" s="12" t="str">
        <f>+VLOOKUP(FACTURACION[[#This Row],[REFERENCIA]],CODINV,4,FALSE)</f>
        <v>VÁLVULAS Y MULTIVÁLVULAS</v>
      </c>
      <c r="N4664" s="12" t="str">
        <f>+VLOOKUP(FACTURACION[[#This Row],[REFERENCIA]],CODINV,5,FALSE)</f>
        <v>REGO</v>
      </c>
      <c r="O4664" s="3">
        <v>1</v>
      </c>
      <c r="P4664" s="31">
        <v>1150000</v>
      </c>
      <c r="Q4664" s="24">
        <f>+FACTURACION[[#This Row],[CANTIDAD]]*FACTURACION[[#This Row],[VR UNITARIO]]/1000</f>
        <v>1150</v>
      </c>
      <c r="R4664" s="3" t="str">
        <f>+VLOOKUP(FACTURACION[[#This Row],[NIT]],TABLACLIENTE,5,FALSE)</f>
        <v>BOGOTÁ D.C.</v>
      </c>
    </row>
    <row r="4665" spans="3:18">
      <c r="C4665" s="29">
        <v>2017</v>
      </c>
      <c r="D4665" s="30" t="s">
        <v>701</v>
      </c>
      <c r="E4665" s="30">
        <f>MONTH(FACTURACION[[#This Row],[MES]]&amp;1)</f>
        <v>8</v>
      </c>
      <c r="F4665" s="223">
        <f>DATE(FACTURACION[[#This Row],[AÑO]],FACTURACION[[#This Row],[Mes numero]],1)</f>
        <v>42948</v>
      </c>
      <c r="G4665" s="161">
        <v>13102</v>
      </c>
      <c r="H4665" s="25">
        <v>900950504</v>
      </c>
      <c r="I4665" s="3" t="str">
        <f>+VLOOKUP(FACTURACION[[#This Row],[NIT]],TABLACLIENTE,2,FALSE)</f>
        <v>DAMASA DE COLOMBIA S A S</v>
      </c>
      <c r="J4665" s="3" t="s">
        <v>169</v>
      </c>
      <c r="K4665" s="12" t="str">
        <f>+VLOOKUP(FACTURACION[[#This Row],[REFERENCIA]],CODINV,2,FALSE)</f>
        <v>VALVULA DE ALIVIO HIDROSTATICA 1/4"</v>
      </c>
      <c r="L4665" s="12" t="str">
        <f>IF(VLOOKUP(FACTURACION[[#This Row],[REFERENCIA]],CODINV,3,FALSE)=0,"",VLOOKUP(FACTURACION[[#This Row],[REFERENCIA]],CODINV,3,FALSE))</f>
        <v>3127U</v>
      </c>
      <c r="M4665" s="12" t="str">
        <f>+VLOOKUP(FACTURACION[[#This Row],[REFERENCIA]],CODINV,4,FALSE)</f>
        <v>VÁLVULAS Y MULTIVÁLVULAS</v>
      </c>
      <c r="N4665" s="12" t="str">
        <f>+VLOOKUP(FACTURACION[[#This Row],[REFERENCIA]],CODINV,5,FALSE)</f>
        <v>REGO</v>
      </c>
      <c r="O4665" s="3">
        <v>5</v>
      </c>
      <c r="P4665" s="31">
        <v>46800</v>
      </c>
      <c r="Q4665" s="24">
        <f>+FACTURACION[[#This Row],[CANTIDAD]]*FACTURACION[[#This Row],[VR UNITARIO]]/1000</f>
        <v>234</v>
      </c>
      <c r="R4665" s="3" t="str">
        <f>+VLOOKUP(FACTURACION[[#This Row],[NIT]],TABLACLIENTE,5,FALSE)</f>
        <v>BOGOTÁ D.C.</v>
      </c>
    </row>
    <row r="4666" spans="3:18">
      <c r="C4666" s="29">
        <v>2017</v>
      </c>
      <c r="D4666" s="30" t="s">
        <v>701</v>
      </c>
      <c r="E4666" s="30">
        <f>MONTH(FACTURACION[[#This Row],[MES]]&amp;1)</f>
        <v>8</v>
      </c>
      <c r="F4666" s="223">
        <f>DATE(FACTURACION[[#This Row],[AÑO]],FACTURACION[[#This Row],[Mes numero]],1)</f>
        <v>42948</v>
      </c>
      <c r="G4666" s="161">
        <v>13062</v>
      </c>
      <c r="H4666" s="25">
        <v>900569327</v>
      </c>
      <c r="I4666" s="3" t="str">
        <f>+VLOOKUP(FACTURACION[[#This Row],[NIT]],TABLACLIENTE,2,FALSE)</f>
        <v>ICG SERVICE SAS</v>
      </c>
      <c r="J4666" s="3" t="s">
        <v>169</v>
      </c>
      <c r="K4666" s="12" t="str">
        <f>+VLOOKUP(FACTURACION[[#This Row],[REFERENCIA]],CODINV,2,FALSE)</f>
        <v>VALVULA DE ALIVIO HIDROSTATICA 1/4"</v>
      </c>
      <c r="L4666" s="12" t="str">
        <f>IF(VLOOKUP(FACTURACION[[#This Row],[REFERENCIA]],CODINV,3,FALSE)=0,"",VLOOKUP(FACTURACION[[#This Row],[REFERENCIA]],CODINV,3,FALSE))</f>
        <v>3127U</v>
      </c>
      <c r="M4666" s="12" t="str">
        <f>+VLOOKUP(FACTURACION[[#This Row],[REFERENCIA]],CODINV,4,FALSE)</f>
        <v>VÁLVULAS Y MULTIVÁLVULAS</v>
      </c>
      <c r="N4666" s="12" t="str">
        <f>+VLOOKUP(FACTURACION[[#This Row],[REFERENCIA]],CODINV,5,FALSE)</f>
        <v>REGO</v>
      </c>
      <c r="O4666" s="3">
        <v>1</v>
      </c>
      <c r="P4666" s="31">
        <v>54000</v>
      </c>
      <c r="Q4666" s="24">
        <f>+FACTURACION[[#This Row],[CANTIDAD]]*FACTURACION[[#This Row],[VR UNITARIO]]/1000</f>
        <v>54</v>
      </c>
      <c r="R4666" s="3" t="str">
        <f>+VLOOKUP(FACTURACION[[#This Row],[NIT]],TABLACLIENTE,5,FALSE)</f>
        <v>BOGOTÁ D.C.</v>
      </c>
    </row>
    <row r="4667" spans="3:18">
      <c r="C4667" s="29">
        <v>2017</v>
      </c>
      <c r="D4667" s="30" t="s">
        <v>701</v>
      </c>
      <c r="E4667" s="30">
        <f>MONTH(FACTURACION[[#This Row],[MES]]&amp;1)</f>
        <v>8</v>
      </c>
      <c r="F4667" s="223">
        <f>DATE(FACTURACION[[#This Row],[AÑO]],FACTURACION[[#This Row],[Mes numero]],1)</f>
        <v>42948</v>
      </c>
      <c r="G4667" s="161">
        <v>13048</v>
      </c>
      <c r="H4667" s="25">
        <v>890500726</v>
      </c>
      <c r="I4667" s="3" t="str">
        <f>+VLOOKUP(FACTURACION[[#This Row],[NIT]],TABLACLIENTE,2,FALSE)</f>
        <v>NORTESANTANDEREANA DE GAS S.A. E.S.P (NORGAS S.A. E.S.P.)</v>
      </c>
      <c r="J4667" s="3" t="s">
        <v>169</v>
      </c>
      <c r="K4667" s="12" t="str">
        <f>+VLOOKUP(FACTURACION[[#This Row],[REFERENCIA]],CODINV,2,FALSE)</f>
        <v>VALVULA DE ALIVIO HIDROSTATICA 1/4"</v>
      </c>
      <c r="L4667" s="12" t="str">
        <f>IF(VLOOKUP(FACTURACION[[#This Row],[REFERENCIA]],CODINV,3,FALSE)=0,"",VLOOKUP(FACTURACION[[#This Row],[REFERENCIA]],CODINV,3,FALSE))</f>
        <v>3127U</v>
      </c>
      <c r="M4667" s="12" t="str">
        <f>+VLOOKUP(FACTURACION[[#This Row],[REFERENCIA]],CODINV,4,FALSE)</f>
        <v>VÁLVULAS Y MULTIVÁLVULAS</v>
      </c>
      <c r="N4667" s="12" t="str">
        <f>+VLOOKUP(FACTURACION[[#This Row],[REFERENCIA]],CODINV,5,FALSE)</f>
        <v>REGO</v>
      </c>
      <c r="O4667" s="3">
        <v>1</v>
      </c>
      <c r="P4667" s="31">
        <v>42857</v>
      </c>
      <c r="Q4667" s="24">
        <f>+FACTURACION[[#This Row],[CANTIDAD]]*FACTURACION[[#This Row],[VR UNITARIO]]/1000</f>
        <v>42.856999999999999</v>
      </c>
      <c r="R4667" s="3" t="str">
        <f>+VLOOKUP(FACTURACION[[#This Row],[NIT]],TABLACLIENTE,5,FALSE)</f>
        <v>BUCARAMANGA</v>
      </c>
    </row>
    <row r="4668" spans="3:18">
      <c r="C4668" s="29">
        <v>2017</v>
      </c>
      <c r="D4668" s="30" t="s">
        <v>701</v>
      </c>
      <c r="E4668" s="30">
        <f>MONTH(FACTURACION[[#This Row],[MES]]&amp;1)</f>
        <v>8</v>
      </c>
      <c r="F4668" s="223">
        <f>DATE(FACTURACION[[#This Row],[AÑO]],FACTURACION[[#This Row],[Mes numero]],1)</f>
        <v>42948</v>
      </c>
      <c r="G4668" s="161">
        <v>13094</v>
      </c>
      <c r="H4668" s="25">
        <v>890310688</v>
      </c>
      <c r="I4668" s="3" t="str">
        <f>+VLOOKUP(FACTURACION[[#This Row],[NIT]],TABLACLIENTE,2,FALSE)</f>
        <v>COLGAS DE OCCIDENTE S.A. E.S.P.</v>
      </c>
      <c r="J4668" s="3" t="s">
        <v>281</v>
      </c>
      <c r="K4668" s="12" t="str">
        <f>+VLOOKUP(FACTURACION[[#This Row],[REFERENCIA]],CODINV,2,FALSE)</f>
        <v>VALVULA DE ALIVIO SEMIINTERNA 2" - 250</v>
      </c>
      <c r="L4668" s="12" t="str">
        <f>IF(VLOOKUP(FACTURACION[[#This Row],[REFERENCIA]],CODINV,3,FALSE)=0,"",VLOOKUP(FACTURACION[[#This Row],[REFERENCIA]],CODINV,3,FALSE))</f>
        <v>7534G</v>
      </c>
      <c r="M4668" s="12" t="str">
        <f>+VLOOKUP(FACTURACION[[#This Row],[REFERENCIA]],CODINV,4,FALSE)</f>
        <v>VÁLVULAS Y MULTIVÁLVULAS</v>
      </c>
      <c r="N4668" s="12" t="str">
        <f>+VLOOKUP(FACTURACION[[#This Row],[REFERENCIA]],CODINV,5,FALSE)</f>
        <v>REGO</v>
      </c>
      <c r="O4668" s="3">
        <v>1</v>
      </c>
      <c r="P4668" s="31">
        <v>940000</v>
      </c>
      <c r="Q4668" s="24">
        <f>+FACTURACION[[#This Row],[CANTIDAD]]*FACTURACION[[#This Row],[VR UNITARIO]]/1000</f>
        <v>940</v>
      </c>
      <c r="R4668" s="3" t="str">
        <f>+VLOOKUP(FACTURACION[[#This Row],[NIT]],TABLACLIENTE,5,FALSE)</f>
        <v>CALI</v>
      </c>
    </row>
    <row r="4669" spans="3:18">
      <c r="C4669" s="29">
        <v>2017</v>
      </c>
      <c r="D4669" s="30" t="s">
        <v>701</v>
      </c>
      <c r="E4669" s="30">
        <f>MONTH(FACTURACION[[#This Row],[MES]]&amp;1)</f>
        <v>8</v>
      </c>
      <c r="F4669" s="223">
        <f>DATE(FACTURACION[[#This Row],[AÑO]],FACTURACION[[#This Row],[Mes numero]],1)</f>
        <v>42948</v>
      </c>
      <c r="G4669" s="161">
        <v>13121</v>
      </c>
      <c r="H4669" s="25">
        <v>830137252</v>
      </c>
      <c r="I4669" s="3" t="str">
        <f>+VLOOKUP(FACTURACION[[#This Row],[NIT]],TABLACLIENTE,2,FALSE)</f>
        <v>SAGENCO SAS</v>
      </c>
      <c r="J4669" s="3" t="s">
        <v>161</v>
      </c>
      <c r="K4669" s="12" t="str">
        <f>+VLOOKUP(FACTURACION[[#This Row],[REFERENCIA]],CODINV,2,FALSE)</f>
        <v>VALVULA ALIVIO SEMINTERNA 3/4"</v>
      </c>
      <c r="L4669" s="12" t="str">
        <f>IF(VLOOKUP(FACTURACION[[#This Row],[REFERENCIA]],CODINV,3,FALSE)=0,"",VLOOKUP(FACTURACION[[#This Row],[REFERENCIA]],CODINV,3,FALSE))</f>
        <v>7583G</v>
      </c>
      <c r="M4669" s="12" t="str">
        <f>+VLOOKUP(FACTURACION[[#This Row],[REFERENCIA]],CODINV,4,FALSE)</f>
        <v>VÁLVULAS Y MULTIVÁLVULAS</v>
      </c>
      <c r="N4669" s="12" t="str">
        <f>+VLOOKUP(FACTURACION[[#This Row],[REFERENCIA]],CODINV,5,FALSE)</f>
        <v>REGO</v>
      </c>
      <c r="O4669" s="3">
        <v>1</v>
      </c>
      <c r="P4669" s="31">
        <v>92000</v>
      </c>
      <c r="Q4669" s="24">
        <f>+FACTURACION[[#This Row],[CANTIDAD]]*FACTURACION[[#This Row],[VR UNITARIO]]/1000</f>
        <v>92</v>
      </c>
      <c r="R4669" s="3" t="str">
        <f>+VLOOKUP(FACTURACION[[#This Row],[NIT]],TABLACLIENTE,5,FALSE)</f>
        <v>BOGOTÁ D.C.</v>
      </c>
    </row>
    <row r="4670" spans="3:18">
      <c r="C4670" s="29">
        <v>2017</v>
      </c>
      <c r="D4670" s="30" t="s">
        <v>701</v>
      </c>
      <c r="E4670" s="30">
        <f>MONTH(FACTURACION[[#This Row],[MES]]&amp;1)</f>
        <v>8</v>
      </c>
      <c r="F4670" s="223">
        <f>DATE(FACTURACION[[#This Row],[AÑO]],FACTURACION[[#This Row],[Mes numero]],1)</f>
        <v>42948</v>
      </c>
      <c r="G4670" s="161">
        <v>13057</v>
      </c>
      <c r="H4670" s="20">
        <v>800074033</v>
      </c>
      <c r="I4670" s="26" t="str">
        <f>+VLOOKUP(FACTURACION[[#This Row],[NIT]],TABLACLIENTE,2,FALSE)</f>
        <v>COMPAÑIAS ASOCIADAS DE GAS S.A. E.S.P (ASOGAS SA ESP)</v>
      </c>
      <c r="J4670" s="3" t="s">
        <v>112</v>
      </c>
      <c r="K4670" s="12" t="str">
        <f>+VLOOKUP(FACTURACION[[#This Row],[REFERENCIA]],CODINV,2,FALSE)</f>
        <v>VALVULA DE ALIVIO SEMINTERNA DE 1"</v>
      </c>
      <c r="L4670" s="12" t="str">
        <f>IF(VLOOKUP(FACTURACION[[#This Row],[REFERENCIA]],CODINV,3,FALSE)=0,"",VLOOKUP(FACTURACION[[#This Row],[REFERENCIA]],CODINV,3,FALSE))</f>
        <v>8684G</v>
      </c>
      <c r="M4670" s="12" t="str">
        <f>+VLOOKUP(FACTURACION[[#This Row],[REFERENCIA]],CODINV,4,FALSE)</f>
        <v>VÁLVULAS Y MULTIVÁLVULAS</v>
      </c>
      <c r="N4670" s="12" t="str">
        <f>+VLOOKUP(FACTURACION[[#This Row],[REFERENCIA]],CODINV,5,FALSE)</f>
        <v>REGO</v>
      </c>
      <c r="O4670" s="3">
        <v>1</v>
      </c>
      <c r="P4670" s="31">
        <v>90000</v>
      </c>
      <c r="Q4670" s="24">
        <f>+FACTURACION[[#This Row],[CANTIDAD]]*FACTURACION[[#This Row],[VR UNITARIO]]/1000</f>
        <v>90</v>
      </c>
      <c r="R4670" s="3" t="str">
        <f>+VLOOKUP(FACTURACION[[#This Row],[NIT]],TABLACLIENTE,5,FALSE)</f>
        <v>MOSQUERA</v>
      </c>
    </row>
    <row r="4671" spans="3:18">
      <c r="C4671" s="29">
        <v>2017</v>
      </c>
      <c r="D4671" s="30" t="s">
        <v>701</v>
      </c>
      <c r="E4671" s="30">
        <f>MONTH(FACTURACION[[#This Row],[MES]]&amp;1)</f>
        <v>8</v>
      </c>
      <c r="F4671" s="223">
        <f>DATE(FACTURACION[[#This Row],[AÑO]],FACTURACION[[#This Row],[Mes numero]],1)</f>
        <v>42948</v>
      </c>
      <c r="G4671" s="161">
        <v>13063</v>
      </c>
      <c r="H4671" s="25">
        <v>804010701</v>
      </c>
      <c r="I4671" s="3" t="str">
        <f>+VLOOKUP(FACTURACION[[#This Row],[NIT]],TABLACLIENTE,2,FALSE)</f>
        <v>GASMOVIL LTDA.</v>
      </c>
      <c r="J4671" s="3" t="s">
        <v>448</v>
      </c>
      <c r="K4671" s="12" t="str">
        <f>+VLOOKUP(FACTURACION[[#This Row],[REFERENCIA]],CODINV,2,FALSE)</f>
        <v>VALVULA DE GLOBO 1"</v>
      </c>
      <c r="L4671" s="12" t="str">
        <f>IF(VLOOKUP(FACTURACION[[#This Row],[REFERENCIA]],CODINV,3,FALSE)=0,"",VLOOKUP(FACTURACION[[#This Row],[REFERENCIA]],CODINV,3,FALSE))</f>
        <v>A7507AP</v>
      </c>
      <c r="M4671" s="12" t="str">
        <f>+VLOOKUP(FACTURACION[[#This Row],[REFERENCIA]],CODINV,4,FALSE)</f>
        <v>VÁLVULAS Y MULTIVÁLVULAS</v>
      </c>
      <c r="N4671" s="12" t="str">
        <f>+VLOOKUP(FACTURACION[[#This Row],[REFERENCIA]],CODINV,5,FALSE)</f>
        <v>REGO</v>
      </c>
      <c r="O4671" s="3">
        <v>2</v>
      </c>
      <c r="P4671" s="31">
        <v>340000</v>
      </c>
      <c r="Q4671" s="24">
        <f>+FACTURACION[[#This Row],[CANTIDAD]]*FACTURACION[[#This Row],[VR UNITARIO]]/1000</f>
        <v>680</v>
      </c>
      <c r="R4671" s="3" t="str">
        <f>+VLOOKUP(FACTURACION[[#This Row],[NIT]],TABLACLIENTE,5,FALSE)</f>
        <v>BUCARAMANGA</v>
      </c>
    </row>
    <row r="4672" spans="3:18">
      <c r="C4672" s="29">
        <v>2017</v>
      </c>
      <c r="D4672" s="30" t="s">
        <v>701</v>
      </c>
      <c r="E4672" s="30">
        <f>MONTH(FACTURACION[[#This Row],[MES]]&amp;1)</f>
        <v>8</v>
      </c>
      <c r="F4672" s="223">
        <f>DATE(FACTURACION[[#This Row],[AÑO]],FACTURACION[[#This Row],[Mes numero]],1)</f>
        <v>42948</v>
      </c>
      <c r="G4672" s="161">
        <v>13094</v>
      </c>
      <c r="H4672" s="25">
        <v>890310688</v>
      </c>
      <c r="I4672" s="3" t="str">
        <f>+VLOOKUP(FACTURACION[[#This Row],[NIT]],TABLACLIENTE,2,FALSE)</f>
        <v>COLGAS DE OCCIDENTE S.A. E.S.P.</v>
      </c>
      <c r="J4672" s="3" t="s">
        <v>74</v>
      </c>
      <c r="K4672" s="12" t="str">
        <f>+VLOOKUP(FACTURACION[[#This Row],[REFERENCIA]],CODINV,2,FALSE)</f>
        <v>VALVULA DE GLOBLO DE 1 1/4" NPT</v>
      </c>
      <c r="L4672" s="12" t="str">
        <f>IF(VLOOKUP(FACTURACION[[#This Row],[REFERENCIA]],CODINV,3,FALSE)=0,"",VLOOKUP(FACTURACION[[#This Row],[REFERENCIA]],CODINV,3,FALSE))</f>
        <v>A7509BP</v>
      </c>
      <c r="M4672" s="12" t="str">
        <f>+VLOOKUP(FACTURACION[[#This Row],[REFERENCIA]],CODINV,4,FALSE)</f>
        <v>VÁLVULAS Y MULTIVÁLVULAS</v>
      </c>
      <c r="N4672" s="12" t="str">
        <f>+VLOOKUP(FACTURACION[[#This Row],[REFERENCIA]],CODINV,5,FALSE)</f>
        <v>REGO</v>
      </c>
      <c r="O4672" s="3">
        <v>1</v>
      </c>
      <c r="P4672" s="31">
        <v>438000</v>
      </c>
      <c r="Q4672" s="24">
        <f>+FACTURACION[[#This Row],[CANTIDAD]]*FACTURACION[[#This Row],[VR UNITARIO]]/1000</f>
        <v>438</v>
      </c>
      <c r="R4672" s="3" t="str">
        <f>+VLOOKUP(FACTURACION[[#This Row],[NIT]],TABLACLIENTE,5,FALSE)</f>
        <v>CALI</v>
      </c>
    </row>
    <row r="4673" spans="3:18">
      <c r="C4673" s="29">
        <v>2017</v>
      </c>
      <c r="D4673" s="30" t="s">
        <v>701</v>
      </c>
      <c r="E4673" s="30">
        <f>MONTH(FACTURACION[[#This Row],[MES]]&amp;1)</f>
        <v>8</v>
      </c>
      <c r="F4673" s="223">
        <f>DATE(FACTURACION[[#This Row],[AÑO]],FACTURACION[[#This Row],[Mes numero]],1)</f>
        <v>42948</v>
      </c>
      <c r="G4673" s="161">
        <v>13084</v>
      </c>
      <c r="H4673" s="25">
        <v>900175830</v>
      </c>
      <c r="I4673" s="3" t="str">
        <f>+VLOOKUP(FACTURACION[[#This Row],[NIT]],TABLACLIENTE,2,FALSE)</f>
        <v xml:space="preserve">COMBUSTIBLES LIQUIDOS DE COLOMBIA S.A E.S.P  (CLC S.A E.S.P)
</v>
      </c>
      <c r="J4673" s="3" t="s">
        <v>74</v>
      </c>
      <c r="K4673" s="12" t="str">
        <f>+VLOOKUP(FACTURACION[[#This Row],[REFERENCIA]],CODINV,2,FALSE)</f>
        <v>VALVULA DE GLOBLO DE 1 1/4" NPT</v>
      </c>
      <c r="L4673" s="12" t="str">
        <f>IF(VLOOKUP(FACTURACION[[#This Row],[REFERENCIA]],CODINV,3,FALSE)=0,"",VLOOKUP(FACTURACION[[#This Row],[REFERENCIA]],CODINV,3,FALSE))</f>
        <v>A7509BP</v>
      </c>
      <c r="M4673" s="12" t="str">
        <f>+VLOOKUP(FACTURACION[[#This Row],[REFERENCIA]],CODINV,4,FALSE)</f>
        <v>VÁLVULAS Y MULTIVÁLVULAS</v>
      </c>
      <c r="N4673" s="12" t="str">
        <f>+VLOOKUP(FACTURACION[[#This Row],[REFERENCIA]],CODINV,5,FALSE)</f>
        <v>REGO</v>
      </c>
      <c r="O4673" s="3">
        <v>4</v>
      </c>
      <c r="P4673" s="31">
        <v>409600</v>
      </c>
      <c r="Q4673" s="24">
        <f>+FACTURACION[[#This Row],[CANTIDAD]]*FACTURACION[[#This Row],[VR UNITARIO]]/1000</f>
        <v>1638.4</v>
      </c>
      <c r="R4673" s="3" t="str">
        <f>+VLOOKUP(FACTURACION[[#This Row],[NIT]],TABLACLIENTE,5,FALSE)</f>
        <v>BOGOTÁ D.C.</v>
      </c>
    </row>
    <row r="4674" spans="3:18">
      <c r="C4674" s="29">
        <v>2017</v>
      </c>
      <c r="D4674" s="30" t="s">
        <v>701</v>
      </c>
      <c r="E4674" s="30">
        <f>MONTH(FACTURACION[[#This Row],[MES]]&amp;1)</f>
        <v>8</v>
      </c>
      <c r="F4674" s="223">
        <f>DATE(FACTURACION[[#This Row],[AÑO]],FACTURACION[[#This Row],[Mes numero]],1)</f>
        <v>42948</v>
      </c>
      <c r="G4674" s="161">
        <v>13090</v>
      </c>
      <c r="H4674" s="25">
        <v>830137252</v>
      </c>
      <c r="I4674" s="3" t="str">
        <f>+VLOOKUP(FACTURACION[[#This Row],[NIT]],TABLACLIENTE,2,FALSE)</f>
        <v>SAGENCO SAS</v>
      </c>
      <c r="J4674" s="3" t="s">
        <v>36</v>
      </c>
      <c r="K4674" s="12" t="str">
        <f>+VLOOKUP(FACTURACION[[#This Row],[REFERENCIA]],CODINV,2,FALSE)</f>
        <v>VALVULA DE EXCESO DE FLUJO 3/4"</v>
      </c>
      <c r="L4674" s="12" t="str">
        <f>IF(VLOOKUP(FACTURACION[[#This Row],[REFERENCIA]],CODINV,3,FALSE)=0,"",VLOOKUP(FACTURACION[[#This Row],[REFERENCIA]],CODINV,3,FALSE))</f>
        <v>3272G</v>
      </c>
      <c r="M4674" s="12" t="str">
        <f>+VLOOKUP(FACTURACION[[#This Row],[REFERENCIA]],CODINV,4,FALSE)</f>
        <v>VÁLVULAS Y MULTIVÁLVULAS</v>
      </c>
      <c r="N4674" s="12" t="str">
        <f>+VLOOKUP(FACTURACION[[#This Row],[REFERENCIA]],CODINV,5,FALSE)</f>
        <v>REGO</v>
      </c>
      <c r="O4674" s="3">
        <v>1</v>
      </c>
      <c r="P4674" s="31">
        <v>60000</v>
      </c>
      <c r="Q4674" s="24">
        <f>+FACTURACION[[#This Row],[CANTIDAD]]*FACTURACION[[#This Row],[VR UNITARIO]]/1000</f>
        <v>60</v>
      </c>
      <c r="R4674" s="3" t="str">
        <f>+VLOOKUP(FACTURACION[[#This Row],[NIT]],TABLACLIENTE,5,FALSE)</f>
        <v>BOGOTÁ D.C.</v>
      </c>
    </row>
    <row r="4675" spans="3:18">
      <c r="C4675" s="29">
        <v>2017</v>
      </c>
      <c r="D4675" s="30" t="s">
        <v>701</v>
      </c>
      <c r="E4675" s="30">
        <f>MONTH(FACTURACION[[#This Row],[MES]]&amp;1)</f>
        <v>8</v>
      </c>
      <c r="F4675" s="223">
        <f>DATE(FACTURACION[[#This Row],[AÑO]],FACTURACION[[#This Row],[Mes numero]],1)</f>
        <v>42948</v>
      </c>
      <c r="G4675" s="161">
        <v>13103</v>
      </c>
      <c r="H4675" s="25">
        <v>830137252</v>
      </c>
      <c r="I4675" s="3" t="str">
        <f>+VLOOKUP(FACTURACION[[#This Row],[NIT]],TABLACLIENTE,2,FALSE)</f>
        <v>SAGENCO SAS</v>
      </c>
      <c r="J4675" s="3" t="s">
        <v>36</v>
      </c>
      <c r="K4675" s="12" t="str">
        <f>+VLOOKUP(FACTURACION[[#This Row],[REFERENCIA]],CODINV,2,FALSE)</f>
        <v>VALVULA DE EXCESO DE FLUJO 3/4"</v>
      </c>
      <c r="L4675" s="12" t="str">
        <f>IF(VLOOKUP(FACTURACION[[#This Row],[REFERENCIA]],CODINV,3,FALSE)=0,"",VLOOKUP(FACTURACION[[#This Row],[REFERENCIA]],CODINV,3,FALSE))</f>
        <v>3272G</v>
      </c>
      <c r="M4675" s="12" t="str">
        <f>+VLOOKUP(FACTURACION[[#This Row],[REFERENCIA]],CODINV,4,FALSE)</f>
        <v>VÁLVULAS Y MULTIVÁLVULAS</v>
      </c>
      <c r="N4675" s="12" t="str">
        <f>+VLOOKUP(FACTURACION[[#This Row],[REFERENCIA]],CODINV,5,FALSE)</f>
        <v>REGO</v>
      </c>
      <c r="O4675" s="3">
        <v>2</v>
      </c>
      <c r="P4675" s="31">
        <v>56000</v>
      </c>
      <c r="Q4675" s="24">
        <f>+FACTURACION[[#This Row],[CANTIDAD]]*FACTURACION[[#This Row],[VR UNITARIO]]/1000</f>
        <v>112</v>
      </c>
      <c r="R4675" s="3" t="str">
        <f>+VLOOKUP(FACTURACION[[#This Row],[NIT]],TABLACLIENTE,5,FALSE)</f>
        <v>BOGOTÁ D.C.</v>
      </c>
    </row>
    <row r="4676" spans="3:18">
      <c r="C4676" s="29">
        <v>2017</v>
      </c>
      <c r="D4676" s="30" t="s">
        <v>701</v>
      </c>
      <c r="E4676" s="30">
        <f>MONTH(FACTURACION[[#This Row],[MES]]&amp;1)</f>
        <v>8</v>
      </c>
      <c r="F4676" s="223">
        <f>DATE(FACTURACION[[#This Row],[AÑO]],FACTURACION[[#This Row],[Mes numero]],1)</f>
        <v>42948</v>
      </c>
      <c r="G4676" s="161">
        <v>13090</v>
      </c>
      <c r="H4676" s="25">
        <v>830137252</v>
      </c>
      <c r="I4676" s="3" t="str">
        <f>+VLOOKUP(FACTURACION[[#This Row],[NIT]],TABLACLIENTE,2,FALSE)</f>
        <v>SAGENCO SAS</v>
      </c>
      <c r="J4676" s="3" t="s">
        <v>80</v>
      </c>
      <c r="K4676" s="12" t="str">
        <f>+VLOOKUP(FACTURACION[[#This Row],[REFERENCIA]],CODINV,2,FALSE)</f>
        <v>VALVULA EXCESO DE FLUJO 1 1/4"</v>
      </c>
      <c r="L4676" s="12" t="str">
        <f>IF(VLOOKUP(FACTURACION[[#This Row],[REFERENCIA]],CODINV,3,FALSE)=0,"",VLOOKUP(FACTURACION[[#This Row],[REFERENCIA]],CODINV,3,FALSE))</f>
        <v>3282C</v>
      </c>
      <c r="M4676" s="12" t="str">
        <f>+VLOOKUP(FACTURACION[[#This Row],[REFERENCIA]],CODINV,4,FALSE)</f>
        <v>VÁLVULAS Y MULTIVÁLVULAS</v>
      </c>
      <c r="N4676" s="12" t="str">
        <f>+VLOOKUP(FACTURACION[[#This Row],[REFERENCIA]],CODINV,5,FALSE)</f>
        <v>REGO</v>
      </c>
      <c r="O4676" s="3">
        <v>1</v>
      </c>
      <c r="P4676" s="31">
        <v>145000</v>
      </c>
      <c r="Q4676" s="24">
        <f>+FACTURACION[[#This Row],[CANTIDAD]]*FACTURACION[[#This Row],[VR UNITARIO]]/1000</f>
        <v>145</v>
      </c>
      <c r="R4676" s="3" t="str">
        <f>+VLOOKUP(FACTURACION[[#This Row],[NIT]],TABLACLIENTE,5,FALSE)</f>
        <v>BOGOTÁ D.C.</v>
      </c>
    </row>
    <row r="4677" spans="3:18">
      <c r="C4677" s="29">
        <v>2017</v>
      </c>
      <c r="D4677" s="30" t="s">
        <v>701</v>
      </c>
      <c r="E4677" s="30">
        <f>MONTH(FACTURACION[[#This Row],[MES]]&amp;1)</f>
        <v>8</v>
      </c>
      <c r="F4677" s="223">
        <f>DATE(FACTURACION[[#This Row],[AÑO]],FACTURACION[[#This Row],[Mes numero]],1)</f>
        <v>42948</v>
      </c>
      <c r="G4677" s="161">
        <v>13090</v>
      </c>
      <c r="H4677" s="25">
        <v>830137252</v>
      </c>
      <c r="I4677" s="3" t="str">
        <f>+VLOOKUP(FACTURACION[[#This Row],[NIT]],TABLACLIENTE,2,FALSE)</f>
        <v>SAGENCO SAS</v>
      </c>
      <c r="J4677" s="3" t="s">
        <v>481</v>
      </c>
      <c r="K4677" s="12" t="str">
        <f>+VLOOKUP(FACTURACION[[#This Row],[REFERENCIA]],CODINV,2,FALSE)</f>
        <v>VALVULA DE EXCESO DE FLUJO 2" 100 GPM BRONCE</v>
      </c>
      <c r="L4677" s="12" t="str">
        <f>IF(VLOOKUP(FACTURACION[[#This Row],[REFERENCIA]],CODINV,3,FALSE)=0,"",VLOOKUP(FACTURACION[[#This Row],[REFERENCIA]],CODINV,3,FALSE))</f>
        <v/>
      </c>
      <c r="M4677" s="12" t="str">
        <f>+VLOOKUP(FACTURACION[[#This Row],[REFERENCIA]],CODINV,4,FALSE)</f>
        <v>VÁLVULAS Y MULTIVÁLVULAS</v>
      </c>
      <c r="N4677" s="12" t="str">
        <f>+VLOOKUP(FACTURACION[[#This Row],[REFERENCIA]],CODINV,5,FALSE)</f>
        <v>REGO</v>
      </c>
      <c r="O4677" s="3">
        <v>1</v>
      </c>
      <c r="P4677" s="31">
        <v>170000</v>
      </c>
      <c r="Q4677" s="24">
        <f>+FACTURACION[[#This Row],[CANTIDAD]]*FACTURACION[[#This Row],[VR UNITARIO]]/1000</f>
        <v>170</v>
      </c>
      <c r="R4677" s="3" t="str">
        <f>+VLOOKUP(FACTURACION[[#This Row],[NIT]],TABLACLIENTE,5,FALSE)</f>
        <v>BOGOTÁ D.C.</v>
      </c>
    </row>
    <row r="4678" spans="3:18">
      <c r="C4678" s="29">
        <v>2017</v>
      </c>
      <c r="D4678" s="30" t="s">
        <v>701</v>
      </c>
      <c r="E4678" s="30">
        <f>MONTH(FACTURACION[[#This Row],[MES]]&amp;1)</f>
        <v>8</v>
      </c>
      <c r="F4678" s="223">
        <f>DATE(FACTURACION[[#This Row],[AÑO]],FACTURACION[[#This Row],[Mes numero]],1)</f>
        <v>42948</v>
      </c>
      <c r="G4678" s="161">
        <v>13057</v>
      </c>
      <c r="H4678" s="20">
        <v>800074033</v>
      </c>
      <c r="I4678" s="26" t="str">
        <f>+VLOOKUP(FACTURACION[[#This Row],[NIT]],TABLACLIENTE,2,FALSE)</f>
        <v>COMPAÑIAS ASOCIADAS DE GAS S.A. E.S.P (ASOGAS SA ESP)</v>
      </c>
      <c r="J4678" s="3" t="s">
        <v>105</v>
      </c>
      <c r="K4678" s="12" t="str">
        <f>+VLOOKUP(FACTURACION[[#This Row],[REFERENCIA]],CODINV,2,FALSE)</f>
        <v>VALVULA CHECK LOOK  3/4"M X 3/4"F</v>
      </c>
      <c r="L4678" s="12" t="str">
        <f>IF(VLOOKUP(FACTURACION[[#This Row],[REFERENCIA]],CODINV,3,FALSE)=0,"",VLOOKUP(FACTURACION[[#This Row],[REFERENCIA]],CODINV,3,FALSE))</f>
        <v>7572FC</v>
      </c>
      <c r="M4678" s="12" t="str">
        <f>+VLOOKUP(FACTURACION[[#This Row],[REFERENCIA]],CODINV,4,FALSE)</f>
        <v>VÁLVULAS Y MULTIVÁLVULAS</v>
      </c>
      <c r="N4678" s="12" t="str">
        <f>+VLOOKUP(FACTURACION[[#This Row],[REFERENCIA]],CODINV,5,FALSE)</f>
        <v>REGO</v>
      </c>
      <c r="O4678" s="3">
        <v>1</v>
      </c>
      <c r="P4678" s="31">
        <v>59000</v>
      </c>
      <c r="Q4678" s="24">
        <f>+FACTURACION[[#This Row],[CANTIDAD]]*FACTURACION[[#This Row],[VR UNITARIO]]/1000</f>
        <v>59</v>
      </c>
      <c r="R4678" s="3" t="str">
        <f>+VLOOKUP(FACTURACION[[#This Row],[NIT]],TABLACLIENTE,5,FALSE)</f>
        <v>MOSQUERA</v>
      </c>
    </row>
    <row r="4679" spans="3:18">
      <c r="C4679" s="29">
        <v>2017</v>
      </c>
      <c r="D4679" s="30" t="s">
        <v>701</v>
      </c>
      <c r="E4679" s="30">
        <f>MONTH(FACTURACION[[#This Row],[MES]]&amp;1)</f>
        <v>8</v>
      </c>
      <c r="F4679" s="223">
        <f>DATE(FACTURACION[[#This Row],[AÑO]],FACTURACION[[#This Row],[Mes numero]],1)</f>
        <v>42948</v>
      </c>
      <c r="G4679" s="161">
        <v>13121</v>
      </c>
      <c r="H4679" s="25">
        <v>830137252</v>
      </c>
      <c r="I4679" s="3" t="str">
        <f>+VLOOKUP(FACTURACION[[#This Row],[NIT]],TABLACLIENTE,2,FALSE)</f>
        <v>SAGENCO SAS</v>
      </c>
      <c r="J4679" s="3" t="s">
        <v>105</v>
      </c>
      <c r="K4679" s="12" t="str">
        <f>+VLOOKUP(FACTURACION[[#This Row],[REFERENCIA]],CODINV,2,FALSE)</f>
        <v>VALVULA CHECK LOOK  3/4"M X 3/4"F</v>
      </c>
      <c r="L4679" s="12" t="str">
        <f>IF(VLOOKUP(FACTURACION[[#This Row],[REFERENCIA]],CODINV,3,FALSE)=0,"",VLOOKUP(FACTURACION[[#This Row],[REFERENCIA]],CODINV,3,FALSE))</f>
        <v>7572FC</v>
      </c>
      <c r="M4679" s="12" t="str">
        <f>+VLOOKUP(FACTURACION[[#This Row],[REFERENCIA]],CODINV,4,FALSE)</f>
        <v>VÁLVULAS Y MULTIVÁLVULAS</v>
      </c>
      <c r="N4679" s="12" t="str">
        <f>+VLOOKUP(FACTURACION[[#This Row],[REFERENCIA]],CODINV,5,FALSE)</f>
        <v>REGO</v>
      </c>
      <c r="O4679" s="3">
        <v>1</v>
      </c>
      <c r="P4679" s="31">
        <v>58000</v>
      </c>
      <c r="Q4679" s="24">
        <f>+FACTURACION[[#This Row],[CANTIDAD]]*FACTURACION[[#This Row],[VR UNITARIO]]/1000</f>
        <v>58</v>
      </c>
      <c r="R4679" s="3" t="str">
        <f>+VLOOKUP(FACTURACION[[#This Row],[NIT]],TABLACLIENTE,5,FALSE)</f>
        <v>BOGOTÁ D.C.</v>
      </c>
    </row>
    <row r="4680" spans="3:18">
      <c r="C4680" s="29">
        <v>2017</v>
      </c>
      <c r="D4680" s="30" t="s">
        <v>701</v>
      </c>
      <c r="E4680" s="30">
        <f>MONTH(FACTURACION[[#This Row],[MES]]&amp;1)</f>
        <v>8</v>
      </c>
      <c r="F4680" s="223">
        <f>DATE(FACTURACION[[#This Row],[AÑO]],FACTURACION[[#This Row],[Mes numero]],1)</f>
        <v>42948</v>
      </c>
      <c r="G4680" s="161">
        <v>13094</v>
      </c>
      <c r="H4680" s="25">
        <v>890310688</v>
      </c>
      <c r="I4680" s="3" t="str">
        <f>+VLOOKUP(FACTURACION[[#This Row],[NIT]],TABLACLIENTE,2,FALSE)</f>
        <v>COLGAS DE OCCIDENTE S.A. E.S.P.</v>
      </c>
      <c r="J4680" s="3" t="s">
        <v>944</v>
      </c>
      <c r="K4680" s="12" t="str">
        <f>+VLOOKUP(FACTURACION[[#This Row],[REFERENCIA]],CODINV,2,FALSE)</f>
        <v>VALVULA DE VAPOR 3/4"</v>
      </c>
      <c r="L4680" s="12" t="str">
        <f>IF(VLOOKUP(FACTURACION[[#This Row],[REFERENCIA]],CODINV,3,FALSE)=0,"",VLOOKUP(FACTURACION[[#This Row],[REFERENCIA]],CODINV,3,FALSE))</f>
        <v>7573D</v>
      </c>
      <c r="M4680" s="12" t="str">
        <f>+VLOOKUP(FACTURACION[[#This Row],[REFERENCIA]],CODINV,4,FALSE)</f>
        <v>VÁLVULAS Y MULTIVÁLVULAS</v>
      </c>
      <c r="N4680" s="12" t="str">
        <f>+VLOOKUP(FACTURACION[[#This Row],[REFERENCIA]],CODINV,5,FALSE)</f>
        <v>REGO</v>
      </c>
      <c r="O4680" s="3">
        <v>1</v>
      </c>
      <c r="P4680" s="31">
        <v>89000</v>
      </c>
      <c r="Q4680" s="24">
        <f>+FACTURACION[[#This Row],[CANTIDAD]]*FACTURACION[[#This Row],[VR UNITARIO]]/1000</f>
        <v>89</v>
      </c>
      <c r="R4680" s="3" t="str">
        <f>+VLOOKUP(FACTURACION[[#This Row],[NIT]],TABLACLIENTE,5,FALSE)</f>
        <v>CALI</v>
      </c>
    </row>
    <row r="4681" spans="3:18">
      <c r="C4681" s="29">
        <v>2017</v>
      </c>
      <c r="D4681" s="30" t="s">
        <v>701</v>
      </c>
      <c r="E4681" s="30">
        <f>MONTH(FACTURACION[[#This Row],[MES]]&amp;1)</f>
        <v>8</v>
      </c>
      <c r="F4681" s="223">
        <f>DATE(FACTURACION[[#This Row],[AÑO]],FACTURACION[[#This Row],[Mes numero]],1)</f>
        <v>42948</v>
      </c>
      <c r="G4681" s="161">
        <v>13084</v>
      </c>
      <c r="H4681" s="25">
        <v>900175830</v>
      </c>
      <c r="I4681" s="3" t="str">
        <f>+VLOOKUP(FACTURACION[[#This Row],[NIT]],TABLACLIENTE,2,FALSE)</f>
        <v xml:space="preserve">COMBUSTIBLES LIQUIDOS DE COLOMBIA S.A E.S.P  (CLC S.A E.S.P)
</v>
      </c>
      <c r="J4681" s="3" t="s">
        <v>432</v>
      </c>
      <c r="K4681" s="12" t="str">
        <f>+VLOOKUP(FACTURACION[[#This Row],[REFERENCIA]],CODINV,2,FALSE)</f>
        <v>VALVULA DE CHEQUE 2" TIPO COPA</v>
      </c>
      <c r="L4681" s="12" t="str">
        <f>IF(VLOOKUP(FACTURACION[[#This Row],[REFERENCIA]],CODINV,3,FALSE)=0,"",VLOOKUP(FACTURACION[[#This Row],[REFERENCIA]],CODINV,3,FALSE))</f>
        <v>A3186</v>
      </c>
      <c r="M4681" s="12" t="str">
        <f>+VLOOKUP(FACTURACION[[#This Row],[REFERENCIA]],CODINV,4,FALSE)</f>
        <v>VÁLVULAS Y MULTIVÁLVULAS</v>
      </c>
      <c r="N4681" s="12" t="str">
        <f>+VLOOKUP(FACTURACION[[#This Row],[REFERENCIA]],CODINV,5,FALSE)</f>
        <v>REGO</v>
      </c>
      <c r="O4681" s="3">
        <v>1</v>
      </c>
      <c r="P4681" s="31">
        <v>256000</v>
      </c>
      <c r="Q4681" s="24">
        <f>+FACTURACION[[#This Row],[CANTIDAD]]*FACTURACION[[#This Row],[VR UNITARIO]]/1000</f>
        <v>256</v>
      </c>
      <c r="R4681" s="3" t="str">
        <f>+VLOOKUP(FACTURACION[[#This Row],[NIT]],TABLACLIENTE,5,FALSE)</f>
        <v>BOGOTÁ D.C.</v>
      </c>
    </row>
    <row r="4682" spans="3:18">
      <c r="C4682" s="29">
        <v>2017</v>
      </c>
      <c r="D4682" s="30" t="s">
        <v>701</v>
      </c>
      <c r="E4682" s="30">
        <f>MONTH(FACTURACION[[#This Row],[MES]]&amp;1)</f>
        <v>8</v>
      </c>
      <c r="F4682" s="223">
        <f>DATE(FACTURACION[[#This Row],[AÑO]],FACTURACION[[#This Row],[Mes numero]],1)</f>
        <v>42948</v>
      </c>
      <c r="G4682" s="161">
        <v>13084</v>
      </c>
      <c r="H4682" s="25">
        <v>900175830</v>
      </c>
      <c r="I4682" s="3" t="str">
        <f>+VLOOKUP(FACTURACION[[#This Row],[NIT]],TABLACLIENTE,2,FALSE)</f>
        <v xml:space="preserve">COMBUSTIBLES LIQUIDOS DE COLOMBIA S.A E.S.P  (CLC S.A E.S.P)
</v>
      </c>
      <c r="J4682" s="3" t="s">
        <v>463</v>
      </c>
      <c r="K4682" s="12" t="str">
        <f>+VLOOKUP(FACTURACION[[#This Row],[REFERENCIA]],CODINV,2,FALSE)</f>
        <v>VALVULA INTERNA ROSCADA 2" 250GPM</v>
      </c>
      <c r="L4682" s="12" t="str">
        <f>IF(VLOOKUP(FACTURACION[[#This Row],[REFERENCIA]],CODINV,3,FALSE)=0,"",VLOOKUP(FACTURACION[[#This Row],[REFERENCIA]],CODINV,3,FALSE))</f>
        <v>A3242R250</v>
      </c>
      <c r="M4682" s="12" t="str">
        <f>+VLOOKUP(FACTURACION[[#This Row],[REFERENCIA]],CODINV,4,FALSE)</f>
        <v>VÁLVULAS Y MULTIVÁLVULAS</v>
      </c>
      <c r="N4682" s="12" t="str">
        <f>+VLOOKUP(FACTURACION[[#This Row],[REFERENCIA]],CODINV,5,FALSE)</f>
        <v>REGO</v>
      </c>
      <c r="O4682" s="3">
        <v>1</v>
      </c>
      <c r="P4682" s="31">
        <v>1910000</v>
      </c>
      <c r="Q4682" s="24">
        <f>+FACTURACION[[#This Row],[CANTIDAD]]*FACTURACION[[#This Row],[VR UNITARIO]]/1000</f>
        <v>1910</v>
      </c>
      <c r="R4682" s="3" t="str">
        <f>+VLOOKUP(FACTURACION[[#This Row],[NIT]],TABLACLIENTE,5,FALSE)</f>
        <v>BOGOTÁ D.C.</v>
      </c>
    </row>
    <row r="4683" spans="3:18">
      <c r="C4683" s="29">
        <v>2017</v>
      </c>
      <c r="D4683" s="30" t="s">
        <v>701</v>
      </c>
      <c r="E4683" s="30">
        <f>MONTH(FACTURACION[[#This Row],[MES]]&amp;1)</f>
        <v>8</v>
      </c>
      <c r="F4683" s="223">
        <f>DATE(FACTURACION[[#This Row],[AÑO]],FACTURACION[[#This Row],[Mes numero]],1)</f>
        <v>42948</v>
      </c>
      <c r="G4683" s="161">
        <v>13105</v>
      </c>
      <c r="H4683" s="25">
        <v>860510723</v>
      </c>
      <c r="I4683" s="3" t="str">
        <f>+VLOOKUP(FACTURACION[[#This Row],[NIT]],TABLACLIENTE,2,FALSE)</f>
        <v>SAENA DE COLOMBIA S.A.</v>
      </c>
      <c r="J4683" s="3" t="s">
        <v>435</v>
      </c>
      <c r="K4683" s="12" t="str">
        <f>+VLOOKUP(FACTURACION[[#This Row],[REFERENCIA]],CODINV,2,FALSE)</f>
        <v>VALVULA CHEQUE 3" CONTRAPRESION</v>
      </c>
      <c r="L4683" s="12" t="str">
        <f>IF(VLOOKUP(FACTURACION[[#This Row],[REFERENCIA]],CODINV,3,FALSE)=0,"",VLOOKUP(FACTURACION[[#This Row],[REFERENCIA]],CODINV,3,FALSE))</f>
        <v>A3400L6</v>
      </c>
      <c r="M4683" s="12" t="str">
        <f>+VLOOKUP(FACTURACION[[#This Row],[REFERENCIA]],CODINV,4,FALSE)</f>
        <v>VÁLVULAS Y MULTIVÁLVULAS</v>
      </c>
      <c r="N4683" s="12" t="str">
        <f>+VLOOKUP(FACTURACION[[#This Row],[REFERENCIA]],CODINV,5,FALSE)</f>
        <v>REGO</v>
      </c>
      <c r="O4683" s="3">
        <v>1</v>
      </c>
      <c r="P4683" s="31">
        <v>950000</v>
      </c>
      <c r="Q4683" s="24">
        <f>+FACTURACION[[#This Row],[CANTIDAD]]*FACTURACION[[#This Row],[VR UNITARIO]]/1000</f>
        <v>950</v>
      </c>
      <c r="R4683" s="3" t="str">
        <f>+VLOOKUP(FACTURACION[[#This Row],[NIT]],TABLACLIENTE,5,FALSE)</f>
        <v>BOGOTÁ D.C.</v>
      </c>
    </row>
    <row r="4684" spans="3:18">
      <c r="C4684" s="29">
        <v>2017</v>
      </c>
      <c r="D4684" s="30" t="s">
        <v>701</v>
      </c>
      <c r="E4684" s="30">
        <f>MONTH(FACTURACION[[#This Row],[MES]]&amp;1)</f>
        <v>8</v>
      </c>
      <c r="F4684" s="223">
        <f>DATE(FACTURACION[[#This Row],[AÑO]],FACTURACION[[#This Row],[Mes numero]],1)</f>
        <v>42948</v>
      </c>
      <c r="G4684" s="161">
        <v>13094</v>
      </c>
      <c r="H4684" s="25">
        <v>890310688</v>
      </c>
      <c r="I4684" s="3" t="str">
        <f>+VLOOKUP(FACTURACION[[#This Row],[NIT]],TABLACLIENTE,2,FALSE)</f>
        <v>COLGAS DE OCCIDENTE S.A. E.S.P.</v>
      </c>
      <c r="J4684" s="3" t="s">
        <v>357</v>
      </c>
      <c r="K4684" s="12" t="str">
        <f>+VLOOKUP(FACTURACION[[#This Row],[REFERENCIA]],CODINV,2,FALSE)</f>
        <v>CONECTOR MANGUERA 1/2" NPT X 1 1/4"</v>
      </c>
      <c r="L4684" s="12" t="str">
        <f>IF(VLOOKUP(FACTURACION[[#This Row],[REFERENCIA]],CODINV,3,FALSE)=0,"",VLOOKUP(FACTURACION[[#This Row],[REFERENCIA]],CODINV,3,FALSE))</f>
        <v>3171A</v>
      </c>
      <c r="M4684" s="12" t="str">
        <f>+VLOOKUP(FACTURACION[[#This Row],[REFERENCIA]],CODINV,4,FALSE)</f>
        <v>REPUESTOS Y ACCESORIOS</v>
      </c>
      <c r="N4684" s="12" t="str">
        <f>+VLOOKUP(FACTURACION[[#This Row],[REFERENCIA]],CODINV,5,FALSE)</f>
        <v>REGO</v>
      </c>
      <c r="O4684" s="3">
        <v>1</v>
      </c>
      <c r="P4684" s="31">
        <v>49000</v>
      </c>
      <c r="Q4684" s="24">
        <f>+FACTURACION[[#This Row],[CANTIDAD]]*FACTURACION[[#This Row],[VR UNITARIO]]/1000</f>
        <v>49</v>
      </c>
      <c r="R4684" s="3" t="str">
        <f>+VLOOKUP(FACTURACION[[#This Row],[NIT]],TABLACLIENTE,5,FALSE)</f>
        <v>CALI</v>
      </c>
    </row>
    <row r="4685" spans="3:18">
      <c r="C4685" s="29">
        <v>2017</v>
      </c>
      <c r="D4685" s="30" t="s">
        <v>701</v>
      </c>
      <c r="E4685" s="30">
        <f>MONTH(FACTURACION[[#This Row],[MES]]&amp;1)</f>
        <v>8</v>
      </c>
      <c r="F4685" s="223">
        <f>DATE(FACTURACION[[#This Row],[AÑO]],FACTURACION[[#This Row],[Mes numero]],1)</f>
        <v>42948</v>
      </c>
      <c r="G4685" s="161">
        <v>13053</v>
      </c>
      <c r="H4685" s="20">
        <v>800074033</v>
      </c>
      <c r="I4685" s="26" t="str">
        <f>+VLOOKUP(FACTURACION[[#This Row],[NIT]],TABLACLIENTE,2,FALSE)</f>
        <v>COMPAÑIAS ASOCIADAS DE GAS S.A. E.S.P (ASOGAS SA ESP)</v>
      </c>
      <c r="J4685" s="3" t="s">
        <v>359</v>
      </c>
      <c r="K4685" s="12" t="str">
        <f>+VLOOKUP(FACTURACION[[#This Row],[REFERENCIA]],CODINV,2,FALSE)</f>
        <v>CONECTOR MANGUERA 3/4" NPTM 1 3/4" AC F</v>
      </c>
      <c r="L4685" s="12" t="str">
        <f>IF(VLOOKUP(FACTURACION[[#This Row],[REFERENCIA]],CODINV,3,FALSE)=0,"",VLOOKUP(FACTURACION[[#This Row],[REFERENCIA]],CODINV,3,FALSE))</f>
        <v>3175</v>
      </c>
      <c r="M4685" s="12" t="str">
        <f>+VLOOKUP(FACTURACION[[#This Row],[REFERENCIA]],CODINV,4,FALSE)</f>
        <v>REPUESTOS Y ACCESORIOS</v>
      </c>
      <c r="N4685" s="12" t="str">
        <f>+VLOOKUP(FACTURACION[[#This Row],[REFERENCIA]],CODINV,5,FALSE)</f>
        <v>REGO</v>
      </c>
      <c r="O4685" s="3">
        <v>2</v>
      </c>
      <c r="P4685" s="31">
        <v>47300</v>
      </c>
      <c r="Q4685" s="24">
        <f>+FACTURACION[[#This Row],[CANTIDAD]]*FACTURACION[[#This Row],[VR UNITARIO]]/1000</f>
        <v>94.6</v>
      </c>
      <c r="R4685" s="3" t="str">
        <f>+VLOOKUP(FACTURACION[[#This Row],[NIT]],TABLACLIENTE,5,FALSE)</f>
        <v>MOSQUERA</v>
      </c>
    </row>
    <row r="4686" spans="3:18">
      <c r="C4686" s="29">
        <v>2017</v>
      </c>
      <c r="D4686" s="30" t="s">
        <v>701</v>
      </c>
      <c r="E4686" s="30">
        <f>MONTH(FACTURACION[[#This Row],[MES]]&amp;1)</f>
        <v>8</v>
      </c>
      <c r="F4686" s="223">
        <f>DATE(FACTURACION[[#This Row],[AÑO]],FACTURACION[[#This Row],[Mes numero]],1)</f>
        <v>42948</v>
      </c>
      <c r="G4686" s="161">
        <v>13082</v>
      </c>
      <c r="H4686" s="20">
        <v>800074033</v>
      </c>
      <c r="I4686" s="26" t="str">
        <f>+VLOOKUP(FACTURACION[[#This Row],[NIT]],TABLACLIENTE,2,FALSE)</f>
        <v>COMPAÑIAS ASOCIADAS DE GAS S.A. E.S.P (ASOGAS SA ESP)</v>
      </c>
      <c r="J4686" s="3" t="s">
        <v>359</v>
      </c>
      <c r="K4686" s="12" t="str">
        <f>+VLOOKUP(FACTURACION[[#This Row],[REFERENCIA]],CODINV,2,FALSE)</f>
        <v>CONECTOR MANGUERA 3/4" NPTM 1 3/4" AC F</v>
      </c>
      <c r="L4686" s="12" t="str">
        <f>IF(VLOOKUP(FACTURACION[[#This Row],[REFERENCIA]],CODINV,3,FALSE)=0,"",VLOOKUP(FACTURACION[[#This Row],[REFERENCIA]],CODINV,3,FALSE))</f>
        <v>3175</v>
      </c>
      <c r="M4686" s="12" t="str">
        <f>+VLOOKUP(FACTURACION[[#This Row],[REFERENCIA]],CODINV,4,FALSE)</f>
        <v>REPUESTOS Y ACCESORIOS</v>
      </c>
      <c r="N4686" s="12" t="str">
        <f>+VLOOKUP(FACTURACION[[#This Row],[REFERENCIA]],CODINV,5,FALSE)</f>
        <v>REGO</v>
      </c>
      <c r="O4686" s="3">
        <v>2</v>
      </c>
      <c r="P4686" s="31">
        <v>47300</v>
      </c>
      <c r="Q4686" s="24">
        <f>+FACTURACION[[#This Row],[CANTIDAD]]*FACTURACION[[#This Row],[VR UNITARIO]]/1000</f>
        <v>94.6</v>
      </c>
      <c r="R4686" s="3" t="str">
        <f>+VLOOKUP(FACTURACION[[#This Row],[NIT]],TABLACLIENTE,5,FALSE)</f>
        <v>MOSQUERA</v>
      </c>
    </row>
    <row r="4687" spans="3:18">
      <c r="C4687" s="29">
        <v>2017</v>
      </c>
      <c r="D4687" s="30" t="s">
        <v>701</v>
      </c>
      <c r="E4687" s="30">
        <f>MONTH(FACTURACION[[#This Row],[MES]]&amp;1)</f>
        <v>8</v>
      </c>
      <c r="F4687" s="223">
        <f>DATE(FACTURACION[[#This Row],[AÑO]],FACTURACION[[#This Row],[Mes numero]],1)</f>
        <v>42948</v>
      </c>
      <c r="G4687" s="161">
        <v>13062</v>
      </c>
      <c r="H4687" s="25">
        <v>900569327</v>
      </c>
      <c r="I4687" s="3" t="str">
        <f>+VLOOKUP(FACTURACION[[#This Row],[NIT]],TABLACLIENTE,2,FALSE)</f>
        <v>ICG SERVICE SAS</v>
      </c>
      <c r="J4687" s="3" t="s">
        <v>359</v>
      </c>
      <c r="K4687" s="12" t="str">
        <f>+VLOOKUP(FACTURACION[[#This Row],[REFERENCIA]],CODINV,2,FALSE)</f>
        <v>CONECTOR MANGUERA 3/4" NPTM 1 3/4" AC F</v>
      </c>
      <c r="L4687" s="12" t="str">
        <f>IF(VLOOKUP(FACTURACION[[#This Row],[REFERENCIA]],CODINV,3,FALSE)=0,"",VLOOKUP(FACTURACION[[#This Row],[REFERENCIA]],CODINV,3,FALSE))</f>
        <v>3175</v>
      </c>
      <c r="M4687" s="12" t="str">
        <f>+VLOOKUP(FACTURACION[[#This Row],[REFERENCIA]],CODINV,4,FALSE)</f>
        <v>REPUESTOS Y ACCESORIOS</v>
      </c>
      <c r="N4687" s="12" t="str">
        <f>+VLOOKUP(FACTURACION[[#This Row],[REFERENCIA]],CODINV,5,FALSE)</f>
        <v>REGO</v>
      </c>
      <c r="O4687" s="3">
        <v>1</v>
      </c>
      <c r="P4687" s="31">
        <v>55000</v>
      </c>
      <c r="Q4687" s="24">
        <f>+FACTURACION[[#This Row],[CANTIDAD]]*FACTURACION[[#This Row],[VR UNITARIO]]/1000</f>
        <v>55</v>
      </c>
      <c r="R4687" s="3" t="str">
        <f>+VLOOKUP(FACTURACION[[#This Row],[NIT]],TABLACLIENTE,5,FALSE)</f>
        <v>BOGOTÁ D.C.</v>
      </c>
    </row>
    <row r="4688" spans="3:18">
      <c r="C4688" s="29">
        <v>2017</v>
      </c>
      <c r="D4688" s="30" t="s">
        <v>701</v>
      </c>
      <c r="E4688" s="30">
        <f>MONTH(FACTURACION[[#This Row],[MES]]&amp;1)</f>
        <v>8</v>
      </c>
      <c r="F4688" s="223">
        <f>DATE(FACTURACION[[#This Row],[AÑO]],FACTURACION[[#This Row],[Mes numero]],1)</f>
        <v>42948</v>
      </c>
      <c r="G4688" s="161">
        <v>13048</v>
      </c>
      <c r="H4688" s="25">
        <v>890500726</v>
      </c>
      <c r="I4688" s="3" t="str">
        <f>+VLOOKUP(FACTURACION[[#This Row],[NIT]],TABLACLIENTE,2,FALSE)</f>
        <v>NORTESANTANDEREANA DE GAS S.A. E.S.P (NORGAS S.A. E.S.P.)</v>
      </c>
      <c r="J4688" s="3" t="s">
        <v>363</v>
      </c>
      <c r="K4688" s="12" t="str">
        <f>+VLOOKUP(FACTURACION[[#This Row],[REFERENCIA]],CODINV,2,FALSE)</f>
        <v>CONECTOR 3/4" X 1/4"</v>
      </c>
      <c r="L4688" s="12" t="str">
        <f>IF(VLOOKUP(FACTURACION[[#This Row],[REFERENCIA]],CODINV,3,FALSE)=0,"",VLOOKUP(FACTURACION[[#This Row],[REFERENCIA]],CODINV,3,FALSE))</f>
        <v>5763D</v>
      </c>
      <c r="M4688" s="12" t="str">
        <f>+VLOOKUP(FACTURACION[[#This Row],[REFERENCIA]],CODINV,4,FALSE)</f>
        <v>REPUESTOS Y ACCESORIOS</v>
      </c>
      <c r="N4688" s="12" t="str">
        <f>+VLOOKUP(FACTURACION[[#This Row],[REFERENCIA]],CODINV,5,FALSE)</f>
        <v>REGO</v>
      </c>
      <c r="O4688" s="3">
        <v>2</v>
      </c>
      <c r="P4688" s="31">
        <v>40336</v>
      </c>
      <c r="Q4688" s="24">
        <f>+FACTURACION[[#This Row],[CANTIDAD]]*FACTURACION[[#This Row],[VR UNITARIO]]/1000</f>
        <v>80.671999999999997</v>
      </c>
      <c r="R4688" s="3" t="str">
        <f>+VLOOKUP(FACTURACION[[#This Row],[NIT]],TABLACLIENTE,5,FALSE)</f>
        <v>BUCARAMANGA</v>
      </c>
    </row>
    <row r="4689" spans="3:18">
      <c r="C4689" s="29">
        <v>2017</v>
      </c>
      <c r="D4689" s="30" t="s">
        <v>701</v>
      </c>
      <c r="E4689" s="30">
        <f>MONTH(FACTURACION[[#This Row],[MES]]&amp;1)</f>
        <v>8</v>
      </c>
      <c r="F4689" s="223">
        <f>DATE(FACTURACION[[#This Row],[AÑO]],FACTURACION[[#This Row],[Mes numero]],1)</f>
        <v>42948</v>
      </c>
      <c r="G4689" s="161">
        <v>13048</v>
      </c>
      <c r="H4689" s="25">
        <v>890500726</v>
      </c>
      <c r="I4689" s="3" t="str">
        <f>+VLOOKUP(FACTURACION[[#This Row],[NIT]],TABLACLIENTE,2,FALSE)</f>
        <v>NORTESANTANDEREANA DE GAS S.A. E.S.P (NORGAS S.A. E.S.P.)</v>
      </c>
      <c r="J4689" s="3" t="s">
        <v>236</v>
      </c>
      <c r="K4689" s="12" t="str">
        <f>+VLOOKUP(FACTURACION[[#This Row],[REFERENCIA]],CODINV,2,FALSE)</f>
        <v>ADAPTADOR 1 3/4"ACME X 1 1/4" NPT BRONCE</v>
      </c>
      <c r="L4689" s="12" t="str">
        <f>IF(VLOOKUP(FACTURACION[[#This Row],[REFERENCIA]],CODINV,3,FALSE)=0,"",VLOOKUP(FACTURACION[[#This Row],[REFERENCIA]],CODINV,3,FALSE))</f>
        <v>5765F</v>
      </c>
      <c r="M4689" s="12" t="str">
        <f>+VLOOKUP(FACTURACION[[#This Row],[REFERENCIA]],CODINV,4,FALSE)</f>
        <v>REPUESTOS Y ACCESORIOS</v>
      </c>
      <c r="N4689" s="12" t="str">
        <f>+VLOOKUP(FACTURACION[[#This Row],[REFERENCIA]],CODINV,5,FALSE)</f>
        <v>REGO</v>
      </c>
      <c r="O4689" s="3">
        <v>1</v>
      </c>
      <c r="P4689" s="31">
        <v>31933</v>
      </c>
      <c r="Q4689" s="24">
        <f>+FACTURACION[[#This Row],[CANTIDAD]]*FACTURACION[[#This Row],[VR UNITARIO]]/1000</f>
        <v>31.933</v>
      </c>
      <c r="R4689" s="3" t="str">
        <f>+VLOOKUP(FACTURACION[[#This Row],[NIT]],TABLACLIENTE,5,FALSE)</f>
        <v>BUCARAMANGA</v>
      </c>
    </row>
    <row r="4690" spans="3:18">
      <c r="C4690" s="29">
        <v>2017</v>
      </c>
      <c r="D4690" s="30" t="s">
        <v>701</v>
      </c>
      <c r="E4690" s="30">
        <f>MONTH(FACTURACION[[#This Row],[MES]]&amp;1)</f>
        <v>8</v>
      </c>
      <c r="F4690" s="223">
        <f>DATE(FACTURACION[[#This Row],[AÑO]],FACTURACION[[#This Row],[Mes numero]],1)</f>
        <v>42948</v>
      </c>
      <c r="G4690" s="161">
        <v>13049</v>
      </c>
      <c r="H4690" s="25">
        <v>830104626</v>
      </c>
      <c r="I4690" s="3" t="str">
        <f>+VLOOKUP(FACTURACION[[#This Row],[NIT]],TABLACLIENTE,2,FALSE)</f>
        <v>MONTAJES INTEGRALES LTDA.</v>
      </c>
      <c r="J4690" s="3" t="s">
        <v>56</v>
      </c>
      <c r="K4690" s="12" t="str">
        <f>+VLOOKUP(FACTURACION[[#This Row],[REFERENCIA]],CODINV,2,FALSE)</f>
        <v xml:space="preserve"> VALVULA DE AGUJA DE  1/4"</v>
      </c>
      <c r="L4690" s="12" t="str">
        <f>IF(VLOOKUP(FACTURACION[[#This Row],[REFERENCIA]],CODINV,3,FALSE)=0,"",VLOOKUP(FACTURACION[[#This Row],[REFERENCIA]],CODINV,3,FALSE))</f>
        <v>1224WA</v>
      </c>
      <c r="M4690" s="12" t="str">
        <f>+VLOOKUP(FACTURACION[[#This Row],[REFERENCIA]],CODINV,4,FALSE)</f>
        <v>VÁLVULAS Y MULTIVÁLVULAS</v>
      </c>
      <c r="N4690" s="12" t="str">
        <f>+VLOOKUP(FACTURACION[[#This Row],[REFERENCIA]],CODINV,5,FALSE)</f>
        <v>REGO</v>
      </c>
      <c r="O4690" s="3">
        <v>1</v>
      </c>
      <c r="P4690" s="31">
        <v>63500</v>
      </c>
      <c r="Q4690" s="24">
        <f>+FACTURACION[[#This Row],[CANTIDAD]]*FACTURACION[[#This Row],[VR UNITARIO]]/1000</f>
        <v>63.5</v>
      </c>
      <c r="R4690" s="3" t="str">
        <f>+VLOOKUP(FACTURACION[[#This Row],[NIT]],TABLACLIENTE,5,FALSE)</f>
        <v>BOGOTÁ D.C.</v>
      </c>
    </row>
    <row r="4691" spans="3:18">
      <c r="C4691" s="29">
        <v>2017</v>
      </c>
      <c r="D4691" s="30" t="s">
        <v>701</v>
      </c>
      <c r="E4691" s="30">
        <f>MONTH(FACTURACION[[#This Row],[MES]]&amp;1)</f>
        <v>8</v>
      </c>
      <c r="F4691" s="223">
        <f>DATE(FACTURACION[[#This Row],[AÑO]],FACTURACION[[#This Row],[Mes numero]],1)</f>
        <v>42948</v>
      </c>
      <c r="G4691" s="161">
        <v>13049</v>
      </c>
      <c r="H4691" s="25">
        <v>830104626</v>
      </c>
      <c r="I4691" s="3" t="str">
        <f>+VLOOKUP(FACTURACION[[#This Row],[NIT]],TABLACLIENTE,2,FALSE)</f>
        <v>MONTAJES INTEGRALES LTDA.</v>
      </c>
      <c r="J4691" s="3" t="s">
        <v>56</v>
      </c>
      <c r="K4691" s="12" t="str">
        <f>+VLOOKUP(FACTURACION[[#This Row],[REFERENCIA]],CODINV,2,FALSE)</f>
        <v xml:space="preserve"> VALVULA DE AGUJA DE  1/4"</v>
      </c>
      <c r="L4691" s="12" t="str">
        <f>IF(VLOOKUP(FACTURACION[[#This Row],[REFERENCIA]],CODINV,3,FALSE)=0,"",VLOOKUP(FACTURACION[[#This Row],[REFERENCIA]],CODINV,3,FALSE))</f>
        <v>1224WA</v>
      </c>
      <c r="M4691" s="12" t="str">
        <f>+VLOOKUP(FACTURACION[[#This Row],[REFERENCIA]],CODINV,4,FALSE)</f>
        <v>VÁLVULAS Y MULTIVÁLVULAS</v>
      </c>
      <c r="N4691" s="12" t="str">
        <f>+VLOOKUP(FACTURACION[[#This Row],[REFERENCIA]],CODINV,5,FALSE)</f>
        <v>REGO</v>
      </c>
      <c r="O4691" s="3">
        <v>3</v>
      </c>
      <c r="P4691" s="31">
        <v>63500</v>
      </c>
      <c r="Q4691" s="24">
        <f>+FACTURACION[[#This Row],[CANTIDAD]]*FACTURACION[[#This Row],[VR UNITARIO]]/1000</f>
        <v>190.5</v>
      </c>
      <c r="R4691" s="3" t="str">
        <f>+VLOOKUP(FACTURACION[[#This Row],[NIT]],TABLACLIENTE,5,FALSE)</f>
        <v>BOGOTÁ D.C.</v>
      </c>
    </row>
    <row r="4692" spans="3:18">
      <c r="C4692" s="29">
        <v>2017</v>
      </c>
      <c r="D4692" s="30" t="s">
        <v>701</v>
      </c>
      <c r="E4692" s="30">
        <f>MONTH(FACTURACION[[#This Row],[MES]]&amp;1)</f>
        <v>8</v>
      </c>
      <c r="F4692" s="223">
        <f>DATE(FACTURACION[[#This Row],[AÑO]],FACTURACION[[#This Row],[Mes numero]],1)</f>
        <v>42948</v>
      </c>
      <c r="G4692" s="161">
        <v>13084</v>
      </c>
      <c r="H4692" s="25">
        <v>900175830</v>
      </c>
      <c r="I4692" s="3" t="str">
        <f>+VLOOKUP(FACTURACION[[#This Row],[NIT]],TABLACLIENTE,2,FALSE)</f>
        <v xml:space="preserve">COMBUSTIBLES LIQUIDOS DE COLOMBIA S.A E.S.P  (CLC S.A E.S.P)
</v>
      </c>
      <c r="J4692" s="3" t="s">
        <v>196</v>
      </c>
      <c r="K4692" s="12" t="str">
        <f>+VLOOKUP(FACTURACION[[#This Row],[REFERENCIA]],CODINV,2,FALSE)</f>
        <v>VALVULA DE VENTEO 1/4"</v>
      </c>
      <c r="L4692" s="12" t="str">
        <f>IF(VLOOKUP(FACTURACION[[#This Row],[REFERENCIA]],CODINV,3,FALSE)=0,"",VLOOKUP(FACTURACION[[#This Row],[REFERENCIA]],CODINV,3,FALSE))</f>
        <v>3165C</v>
      </c>
      <c r="M4692" s="12" t="str">
        <f>+VLOOKUP(FACTURACION[[#This Row],[REFERENCIA]],CODINV,4,FALSE)</f>
        <v>VÁLVULAS Y MULTIVÁLVULAS</v>
      </c>
      <c r="N4692" s="12" t="str">
        <f>+VLOOKUP(FACTURACION[[#This Row],[REFERENCIA]],CODINV,5,FALSE)</f>
        <v>REGO</v>
      </c>
      <c r="O4692" s="3">
        <v>8</v>
      </c>
      <c r="P4692" s="31">
        <v>6000</v>
      </c>
      <c r="Q4692" s="24">
        <f>+FACTURACION[[#This Row],[CANTIDAD]]*FACTURACION[[#This Row],[VR UNITARIO]]/1000</f>
        <v>48</v>
      </c>
      <c r="R4692" s="3" t="str">
        <f>+VLOOKUP(FACTURACION[[#This Row],[NIT]],TABLACLIENTE,5,FALSE)</f>
        <v>BOGOTÁ D.C.</v>
      </c>
    </row>
    <row r="4693" spans="3:18">
      <c r="C4693" s="29">
        <v>2017</v>
      </c>
      <c r="D4693" s="30" t="s">
        <v>701</v>
      </c>
      <c r="E4693" s="30">
        <f>MONTH(FACTURACION[[#This Row],[MES]]&amp;1)</f>
        <v>8</v>
      </c>
      <c r="F4693" s="223">
        <f>DATE(FACTURACION[[#This Row],[AÑO]],FACTURACION[[#This Row],[Mes numero]],1)</f>
        <v>42948</v>
      </c>
      <c r="G4693" s="161">
        <v>12990</v>
      </c>
      <c r="H4693" s="20">
        <v>800074033</v>
      </c>
      <c r="I4693" s="26" t="str">
        <f>+VLOOKUP(FACTURACION[[#This Row],[NIT]],TABLACLIENTE,2,FALSE)</f>
        <v>COMPAÑIAS ASOCIADAS DE GAS S.A. E.S.P (ASOGAS SA ESP)</v>
      </c>
      <c r="J4693" s="3" t="s">
        <v>196</v>
      </c>
      <c r="K4693" s="12" t="str">
        <f>+VLOOKUP(FACTURACION[[#This Row],[REFERENCIA]],CODINV,2,FALSE)</f>
        <v>VALVULA DE VENTEO 1/4"</v>
      </c>
      <c r="L4693" s="12" t="str">
        <f>IF(VLOOKUP(FACTURACION[[#This Row],[REFERENCIA]],CODINV,3,FALSE)=0,"",VLOOKUP(FACTURACION[[#This Row],[REFERENCIA]],CODINV,3,FALSE))</f>
        <v>3165C</v>
      </c>
      <c r="M4693" s="12" t="str">
        <f>+VLOOKUP(FACTURACION[[#This Row],[REFERENCIA]],CODINV,4,FALSE)</f>
        <v>VÁLVULAS Y MULTIVÁLVULAS</v>
      </c>
      <c r="N4693" s="12" t="str">
        <f>+VLOOKUP(FACTURACION[[#This Row],[REFERENCIA]],CODINV,5,FALSE)</f>
        <v>REGO</v>
      </c>
      <c r="O4693" s="3">
        <v>1</v>
      </c>
      <c r="P4693" s="31">
        <v>7000</v>
      </c>
      <c r="Q4693" s="24">
        <f>+FACTURACION[[#This Row],[CANTIDAD]]*FACTURACION[[#This Row],[VR UNITARIO]]/1000</f>
        <v>7</v>
      </c>
      <c r="R4693" s="3" t="str">
        <f>+VLOOKUP(FACTURACION[[#This Row],[NIT]],TABLACLIENTE,5,FALSE)</f>
        <v>MOSQUERA</v>
      </c>
    </row>
    <row r="4694" spans="3:18">
      <c r="C4694" s="29">
        <v>2017</v>
      </c>
      <c r="D4694" s="30" t="s">
        <v>701</v>
      </c>
      <c r="E4694" s="30">
        <f>MONTH(FACTURACION[[#This Row],[MES]]&amp;1)</f>
        <v>8</v>
      </c>
      <c r="F4694" s="223">
        <f>DATE(FACTURACION[[#This Row],[AÑO]],FACTURACION[[#This Row],[Mes numero]],1)</f>
        <v>42948</v>
      </c>
      <c r="G4694" s="161">
        <v>13057</v>
      </c>
      <c r="H4694" s="20">
        <v>800074033</v>
      </c>
      <c r="I4694" s="26" t="str">
        <f>+VLOOKUP(FACTURACION[[#This Row],[NIT]],TABLACLIENTE,2,FALSE)</f>
        <v>COMPAÑIAS ASOCIADAS DE GAS S.A. E.S.P (ASOGAS SA ESP)</v>
      </c>
      <c r="J4694" s="3" t="s">
        <v>79</v>
      </c>
      <c r="K4694" s="12" t="str">
        <f>+VLOOKUP(FACTURACION[[#This Row],[REFERENCIA]],CODINV,2,FALSE)</f>
        <v>VALVULA MAXIMO NIVEL DE LLENADO 1/4"</v>
      </c>
      <c r="L4694" s="12" t="str">
        <f>IF(VLOOKUP(FACTURACION[[#This Row],[REFERENCIA]],CODINV,3,FALSE)=0,"",VLOOKUP(FACTURACION[[#This Row],[REFERENCIA]],CODINV,3,FALSE))</f>
        <v>3165CF12.0</v>
      </c>
      <c r="M4694" s="12" t="str">
        <f>+VLOOKUP(FACTURACION[[#This Row],[REFERENCIA]],CODINV,4,FALSE)</f>
        <v>VÁLVULAS Y MULTIVÁLVULAS</v>
      </c>
      <c r="N4694" s="12" t="str">
        <f>+VLOOKUP(FACTURACION[[#This Row],[REFERENCIA]],CODINV,5,FALSE)</f>
        <v>REGO</v>
      </c>
      <c r="O4694" s="3">
        <v>2</v>
      </c>
      <c r="P4694" s="31">
        <v>7200</v>
      </c>
      <c r="Q4694" s="24">
        <f>+FACTURACION[[#This Row],[CANTIDAD]]*FACTURACION[[#This Row],[VR UNITARIO]]/1000</f>
        <v>14.4</v>
      </c>
      <c r="R4694" s="3" t="str">
        <f>+VLOOKUP(FACTURACION[[#This Row],[NIT]],TABLACLIENTE,5,FALSE)</f>
        <v>MOSQUERA</v>
      </c>
    </row>
    <row r="4695" spans="3:18">
      <c r="C4695" s="29">
        <v>2017</v>
      </c>
      <c r="D4695" s="30" t="s">
        <v>701</v>
      </c>
      <c r="E4695" s="30">
        <f>MONTH(FACTURACION[[#This Row],[MES]]&amp;1)</f>
        <v>8</v>
      </c>
      <c r="F4695" s="223">
        <f>DATE(FACTURACION[[#This Row],[AÑO]],FACTURACION[[#This Row],[Mes numero]],1)</f>
        <v>42948</v>
      </c>
      <c r="G4695" s="161">
        <v>12990</v>
      </c>
      <c r="H4695" s="20">
        <v>800074033</v>
      </c>
      <c r="I4695" s="26" t="str">
        <f>+VLOOKUP(FACTURACION[[#This Row],[NIT]],TABLACLIENTE,2,FALSE)</f>
        <v>COMPAÑIAS ASOCIADAS DE GAS S.A. E.S.P (ASOGAS SA ESP)</v>
      </c>
      <c r="J4695" s="3" t="s">
        <v>167</v>
      </c>
      <c r="K4695" s="12" t="str">
        <f>+VLOOKUP(FACTURACION[[#This Row],[REFERENCIA]],CODINV,2,FALSE)</f>
        <v>KIT DE EMPAQUE LLENADO</v>
      </c>
      <c r="L4695" s="12" t="str">
        <f>IF(VLOOKUP(FACTURACION[[#This Row],[REFERENCIA]],CODINV,3,FALSE)=0,"",VLOOKUP(FACTURACION[[#This Row],[REFERENCIA]],CODINV,3,FALSE))</f>
        <v>8475-80</v>
      </c>
      <c r="M4695" s="12" t="str">
        <f>+VLOOKUP(FACTURACION[[#This Row],[REFERENCIA]],CODINV,4,FALSE)</f>
        <v>REPUESTOS Y ACCESORIOS</v>
      </c>
      <c r="N4695" s="12" t="str">
        <f>+VLOOKUP(FACTURACION[[#This Row],[REFERENCIA]],CODINV,5,FALSE)</f>
        <v>REGO</v>
      </c>
      <c r="O4695" s="3">
        <v>3</v>
      </c>
      <c r="P4695" s="31">
        <v>39000</v>
      </c>
      <c r="Q4695" s="24">
        <f>+FACTURACION[[#This Row],[CANTIDAD]]*FACTURACION[[#This Row],[VR UNITARIO]]/1000</f>
        <v>117</v>
      </c>
      <c r="R4695" s="3" t="str">
        <f>+VLOOKUP(FACTURACION[[#This Row],[NIT]],TABLACLIENTE,5,FALSE)</f>
        <v>MOSQUERA</v>
      </c>
    </row>
    <row r="4696" spans="3:18">
      <c r="C4696" s="29">
        <v>2017</v>
      </c>
      <c r="D4696" s="30" t="s">
        <v>701</v>
      </c>
      <c r="E4696" s="30">
        <f>MONTH(FACTURACION[[#This Row],[MES]]&amp;1)</f>
        <v>8</v>
      </c>
      <c r="F4696" s="223">
        <f>DATE(FACTURACION[[#This Row],[AÑO]],FACTURACION[[#This Row],[Mes numero]],1)</f>
        <v>42948</v>
      </c>
      <c r="G4696" s="161">
        <v>13052</v>
      </c>
      <c r="H4696" s="20">
        <v>800074033</v>
      </c>
      <c r="I4696" s="26" t="str">
        <f>+VLOOKUP(FACTURACION[[#This Row],[NIT]],TABLACLIENTE,2,FALSE)</f>
        <v>COMPAÑIAS ASOCIADAS DE GAS S.A. E.S.P (ASOGAS SA ESP)</v>
      </c>
      <c r="J4696" s="3" t="s">
        <v>1575</v>
      </c>
      <c r="K4696" s="12" t="str">
        <f>+VLOOKUP(FACTURACION[[#This Row],[REFERENCIA]],CODINV,2,FALSE)</f>
        <v>BOMBAS LGLD2</v>
      </c>
      <c r="L4696" s="12" t="str">
        <f>IF(VLOOKUP(FACTURACION[[#This Row],[REFERENCIA]],CODINV,3,FALSE)=0,"",VLOOKUP(FACTURACION[[#This Row],[REFERENCIA]],CODINV,3,FALSE))</f>
        <v/>
      </c>
      <c r="M4696" s="12" t="str">
        <f>+VLOOKUP(FACTURACION[[#This Row],[REFERENCIA]],CODINV,4,FALSE)</f>
        <v>BOMBAS</v>
      </c>
      <c r="N4696" s="12" t="str">
        <f>+VLOOKUP(FACTURACION[[#This Row],[REFERENCIA]],CODINV,5,FALSE)</f>
        <v>BLACKMER</v>
      </c>
      <c r="O4696" s="3">
        <v>1</v>
      </c>
      <c r="P4696" s="31">
        <v>6100000</v>
      </c>
      <c r="Q4696" s="24">
        <f>+FACTURACION[[#This Row],[CANTIDAD]]*FACTURACION[[#This Row],[VR UNITARIO]]/1000</f>
        <v>6100</v>
      </c>
      <c r="R4696" s="3" t="str">
        <f>+VLOOKUP(FACTURACION[[#This Row],[NIT]],TABLACLIENTE,5,FALSE)</f>
        <v>MOSQUERA</v>
      </c>
    </row>
    <row r="4697" spans="3:18">
      <c r="C4697" s="29">
        <v>2017</v>
      </c>
      <c r="D4697" s="30" t="s">
        <v>701</v>
      </c>
      <c r="E4697" s="30">
        <f>MONTH(FACTURACION[[#This Row],[MES]]&amp;1)</f>
        <v>8</v>
      </c>
      <c r="F4697" s="223">
        <f>DATE(FACTURACION[[#This Row],[AÑO]],FACTURACION[[#This Row],[Mes numero]],1)</f>
        <v>42948</v>
      </c>
      <c r="G4697" s="161">
        <v>13057</v>
      </c>
      <c r="H4697" s="20">
        <v>800074033</v>
      </c>
      <c r="I4697" s="26" t="str">
        <f>+VLOOKUP(FACTURACION[[#This Row],[NIT]],TABLACLIENTE,2,FALSE)</f>
        <v>COMPAÑIAS ASOCIADAS DE GAS S.A. E.S.P (ASOGAS SA ESP)</v>
      </c>
      <c r="J4697" s="3" t="s">
        <v>241</v>
      </c>
      <c r="K4697" s="12" t="str">
        <f>+VLOOKUP(FACTURACION[[#This Row],[REFERENCIA]],CODINV,2,FALSE)</f>
        <v>MANOMETRO 0-300 PSI CON GLICERINA BAR 1/4</v>
      </c>
      <c r="L4697" s="12" t="str">
        <f>IF(VLOOKUP(FACTURACION[[#This Row],[REFERENCIA]],CODINV,3,FALSE)=0,"",VLOOKUP(FACTURACION[[#This Row],[REFERENCIA]],CODINV,3,FALSE))</f>
        <v>4270363</v>
      </c>
      <c r="M4697" s="12" t="str">
        <f>+VLOOKUP(FACTURACION[[#This Row],[REFERENCIA]],CODINV,4,FALSE)</f>
        <v>MEDIDORES</v>
      </c>
      <c r="N4697" s="12" t="str">
        <f>+VLOOKUP(FACTURACION[[#This Row],[REFERENCIA]],CODINV,5,FALSE)</f>
        <v>WIKA</v>
      </c>
      <c r="O4697" s="3">
        <v>1</v>
      </c>
      <c r="P4697" s="31">
        <v>44500</v>
      </c>
      <c r="Q4697" s="24">
        <f>+FACTURACION[[#This Row],[CANTIDAD]]*FACTURACION[[#This Row],[VR UNITARIO]]/1000</f>
        <v>44.5</v>
      </c>
      <c r="R4697" s="3" t="str">
        <f>+VLOOKUP(FACTURACION[[#This Row],[NIT]],TABLACLIENTE,5,FALSE)</f>
        <v>MOSQUERA</v>
      </c>
    </row>
    <row r="4698" spans="3:18">
      <c r="C4698" s="29">
        <v>2017</v>
      </c>
      <c r="D4698" s="30" t="s">
        <v>701</v>
      </c>
      <c r="E4698" s="30">
        <f>MONTH(FACTURACION[[#This Row],[MES]]&amp;1)</f>
        <v>8</v>
      </c>
      <c r="F4698" s="223">
        <f>DATE(FACTURACION[[#This Row],[AÑO]],FACTURACION[[#This Row],[Mes numero]],1)</f>
        <v>42948</v>
      </c>
      <c r="G4698" s="161">
        <v>13078</v>
      </c>
      <c r="H4698" s="25">
        <v>900089898</v>
      </c>
      <c r="I4698" s="3" t="str">
        <f>+VLOOKUP(FACTURACION[[#This Row],[NIT]],TABLACLIENTE,2,FALSE)</f>
        <v>GAS SUPERIOR DE COLOMBIA S.A. E.S.P.</v>
      </c>
      <c r="J4698" s="3" t="s">
        <v>241</v>
      </c>
      <c r="K4698" s="12" t="str">
        <f>+VLOOKUP(FACTURACION[[#This Row],[REFERENCIA]],CODINV,2,FALSE)</f>
        <v>MANOMETRO 0-300 PSI CON GLICERINA BAR 1/4</v>
      </c>
      <c r="L4698" s="12" t="str">
        <f>IF(VLOOKUP(FACTURACION[[#This Row],[REFERENCIA]],CODINV,3,FALSE)=0,"",VLOOKUP(FACTURACION[[#This Row],[REFERENCIA]],CODINV,3,FALSE))</f>
        <v>4270363</v>
      </c>
      <c r="M4698" s="12" t="str">
        <f>+VLOOKUP(FACTURACION[[#This Row],[REFERENCIA]],CODINV,4,FALSE)</f>
        <v>MEDIDORES</v>
      </c>
      <c r="N4698" s="12" t="str">
        <f>+VLOOKUP(FACTURACION[[#This Row],[REFERENCIA]],CODINV,5,FALSE)</f>
        <v>WIKA</v>
      </c>
      <c r="O4698" s="3">
        <v>1</v>
      </c>
      <c r="P4698" s="31">
        <v>48000</v>
      </c>
      <c r="Q4698" s="24">
        <f>+FACTURACION[[#This Row],[CANTIDAD]]*FACTURACION[[#This Row],[VR UNITARIO]]/1000</f>
        <v>48</v>
      </c>
      <c r="R4698" s="3" t="str">
        <f>+VLOOKUP(FACTURACION[[#This Row],[NIT]],TABLACLIENTE,5,FALSE)</f>
        <v>MADRID</v>
      </c>
    </row>
    <row r="4699" spans="3:18">
      <c r="C4699" s="29">
        <v>2017</v>
      </c>
      <c r="D4699" s="30" t="s">
        <v>702</v>
      </c>
      <c r="E4699" s="30">
        <f>MONTH(FACTURACION[[#This Row],[MES]]&amp;1)</f>
        <v>9</v>
      </c>
      <c r="F4699" s="223">
        <f>DATE(FACTURACION[[#This Row],[AÑO]],FACTURACION[[#This Row],[Mes numero]],1)</f>
        <v>42979</v>
      </c>
      <c r="G4699" s="161">
        <v>13181</v>
      </c>
      <c r="H4699" s="25">
        <v>900175830</v>
      </c>
      <c r="I4699" s="3" t="str">
        <f>+VLOOKUP(FACTURACION[[#This Row],[NIT]],TABLACLIENTE,2,FALSE)</f>
        <v xml:space="preserve">COMBUSTIBLES LIQUIDOS DE COLOMBIA S.A E.S.P  (CLC S.A E.S.P)
</v>
      </c>
      <c r="J4699" s="3" t="s">
        <v>958</v>
      </c>
      <c r="K4699" s="12" t="str">
        <f>+VLOOKUP(FACTURACION[[#This Row],[REFERENCIA]],CODINV,2,FALSE)</f>
        <v>KIT REPARACION PARA BOMBA BLACKMER 2"</v>
      </c>
      <c r="L4699" s="12" t="str">
        <f>IF(VLOOKUP(FACTURACION[[#This Row],[REFERENCIA]],CODINV,3,FALSE)=0,"",VLOOKUP(FACTURACION[[#This Row],[REFERENCIA]],CODINV,3,FALSE))</f>
        <v/>
      </c>
      <c r="M4699" s="12" t="str">
        <f>+VLOOKUP(FACTURACION[[#This Row],[REFERENCIA]],CODINV,4,FALSE)</f>
        <v>REPUESTOS Y ACCESORIOS</v>
      </c>
      <c r="N4699" s="12" t="str">
        <f>+VLOOKUP(FACTURACION[[#This Row],[REFERENCIA]],CODINV,5,FALSE)</f>
        <v>BLACKMER</v>
      </c>
      <c r="O4699" s="3">
        <v>1</v>
      </c>
      <c r="P4699" s="31">
        <v>2300000</v>
      </c>
      <c r="Q4699" s="24">
        <f>+FACTURACION[[#This Row],[CANTIDAD]]*FACTURACION[[#This Row],[VR UNITARIO]]/1000</f>
        <v>2300</v>
      </c>
      <c r="R4699" s="3" t="str">
        <f>+VLOOKUP(FACTURACION[[#This Row],[NIT]],TABLACLIENTE,5,FALSE)</f>
        <v>BOGOTÁ D.C.</v>
      </c>
    </row>
    <row r="4700" spans="3:18">
      <c r="C4700" s="29">
        <v>2017</v>
      </c>
      <c r="D4700" s="30" t="s">
        <v>702</v>
      </c>
      <c r="E4700" s="30">
        <f>MONTH(FACTURACION[[#This Row],[MES]]&amp;1)</f>
        <v>9</v>
      </c>
      <c r="F4700" s="223">
        <f>DATE(FACTURACION[[#This Row],[AÑO]],FACTURACION[[#This Row],[Mes numero]],1)</f>
        <v>42979</v>
      </c>
      <c r="G4700" s="161">
        <v>13173</v>
      </c>
      <c r="H4700" s="20">
        <v>800074033</v>
      </c>
      <c r="I4700" s="26" t="str">
        <f>+VLOOKUP(FACTURACION[[#This Row],[NIT]],TABLACLIENTE,2,FALSE)</f>
        <v>COMPAÑIAS ASOCIADAS DE GAS S.A. E.S.P (ASOGAS SA ESP)</v>
      </c>
      <c r="J4700" s="3" t="s">
        <v>708</v>
      </c>
      <c r="K4700" s="12" t="str">
        <f>+VLOOKUP(FACTURACION[[#This Row],[REFERENCIA]],CODINV,2,FALSE)</f>
        <v>REGULADOR PRIMERA ETAPA 1-15 PSI A1/4 NPT</v>
      </c>
      <c r="L4700" s="12" t="str">
        <f>IF(VLOOKUP(FACTURACION[[#This Row],[REFERENCIA]],CODINV,3,FALSE)=0,"",VLOOKUP(FACTURACION[[#This Row],[REFERENCIA]],CODINV,3,FALSE))</f>
        <v>902</v>
      </c>
      <c r="M4700" s="12" t="str">
        <f>+VLOOKUP(FACTURACION[[#This Row],[REFERENCIA]],CODINV,4,FALSE)</f>
        <v>REGULADORES</v>
      </c>
      <c r="N4700" s="12" t="str">
        <f>+VLOOKUP(FACTURACION[[#This Row],[REFERENCIA]],CODINV,5,FALSE)</f>
        <v>CAVAGNA</v>
      </c>
      <c r="O4700" s="3">
        <v>9</v>
      </c>
      <c r="P4700" s="31">
        <v>70000</v>
      </c>
      <c r="Q4700" s="24">
        <f>+FACTURACION[[#This Row],[CANTIDAD]]*FACTURACION[[#This Row],[VR UNITARIO]]/1000</f>
        <v>630</v>
      </c>
      <c r="R4700" s="3" t="str">
        <f>+VLOOKUP(FACTURACION[[#This Row],[NIT]],TABLACLIENTE,5,FALSE)</f>
        <v>MOSQUERA</v>
      </c>
    </row>
    <row r="4701" spans="3:18">
      <c r="C4701" s="29">
        <v>2017</v>
      </c>
      <c r="D4701" s="30" t="s">
        <v>702</v>
      </c>
      <c r="E4701" s="30">
        <f>MONTH(FACTURACION[[#This Row],[MES]]&amp;1)</f>
        <v>9</v>
      </c>
      <c r="F4701" s="223">
        <f>DATE(FACTURACION[[#This Row],[AÑO]],FACTURACION[[#This Row],[Mes numero]],1)</f>
        <v>42979</v>
      </c>
      <c r="G4701" s="161">
        <v>13172</v>
      </c>
      <c r="H4701" s="25">
        <v>890310688</v>
      </c>
      <c r="I4701" s="3" t="str">
        <f>+VLOOKUP(FACTURACION[[#This Row],[NIT]],TABLACLIENTE,2,FALSE)</f>
        <v>COLGAS DE OCCIDENTE S.A. E.S.P.</v>
      </c>
      <c r="J4701" s="3" t="s">
        <v>122</v>
      </c>
      <c r="K4701" s="12" t="str">
        <f>+VLOOKUP(FACTURACION[[#This Row],[REFERENCIA]],CODINV,2,FALSE)</f>
        <v>EMPAQUES PARA PISTONES DE LLENADO</v>
      </c>
      <c r="L4701" s="12" t="str">
        <f>IF(VLOOKUP(FACTURACION[[#This Row],[REFERENCIA]],CODINV,3,FALSE)=0,"",VLOOKUP(FACTURACION[[#This Row],[REFERENCIA]],CODINV,3,FALSE))</f>
        <v/>
      </c>
      <c r="M4701" s="12" t="str">
        <f>+VLOOKUP(FACTURACION[[#This Row],[REFERENCIA]],CODINV,4,FALSE)</f>
        <v>REPUESTOS Y ACCESORIOS</v>
      </c>
      <c r="N4701" s="12" t="str">
        <f>+VLOOKUP(FACTURACION[[#This Row],[REFERENCIA]],CODINV,5,FALSE)</f>
        <v>CAVAGNA</v>
      </c>
      <c r="O4701" s="3">
        <v>200</v>
      </c>
      <c r="P4701" s="31">
        <v>2534</v>
      </c>
      <c r="Q4701" s="24">
        <f>+FACTURACION[[#This Row],[CANTIDAD]]*FACTURACION[[#This Row],[VR UNITARIO]]/1000</f>
        <v>506.8</v>
      </c>
      <c r="R4701" s="3" t="str">
        <f>+VLOOKUP(FACTURACION[[#This Row],[NIT]],TABLACLIENTE,5,FALSE)</f>
        <v>CALI</v>
      </c>
    </row>
    <row r="4702" spans="3:18">
      <c r="C4702" s="29">
        <v>2017</v>
      </c>
      <c r="D4702" s="30" t="s">
        <v>702</v>
      </c>
      <c r="E4702" s="30">
        <f>MONTH(FACTURACION[[#This Row],[MES]]&amp;1)</f>
        <v>9</v>
      </c>
      <c r="F4702" s="223">
        <f>DATE(FACTURACION[[#This Row],[AÑO]],FACTURACION[[#This Row],[Mes numero]],1)</f>
        <v>42979</v>
      </c>
      <c r="G4702" s="161">
        <v>13153</v>
      </c>
      <c r="H4702" s="25">
        <v>800202395</v>
      </c>
      <c r="I4702" s="3" t="str">
        <f>+VLOOKUP(FACTURACION[[#This Row],[NIT]],TABLACLIENTE,2,FALSE)</f>
        <v>EFIGAS GAS NATURAL S.A. E.S.P. (EFIGAS S.A. E.S.P.)</v>
      </c>
      <c r="J4702" s="3" t="s">
        <v>108</v>
      </c>
      <c r="K4702" s="12" t="str">
        <f>+VLOOKUP(FACTURACION[[#This Row],[REFERENCIA]],CODINV,2,FALSE)</f>
        <v>MEDIDOR BK G4 C:1/2"</v>
      </c>
      <c r="L4702" s="12" t="str">
        <f>IF(VLOOKUP(FACTURACION[[#This Row],[REFERENCIA]],CODINV,3,FALSE)=0,"",VLOOKUP(FACTURACION[[#This Row],[REFERENCIA]],CODINV,3,FALSE))</f>
        <v>G4K MT 152MM</v>
      </c>
      <c r="M4702" s="12" t="str">
        <f>+VLOOKUP(FACTURACION[[#This Row],[REFERENCIA]],CODINV,4,FALSE)</f>
        <v>MEDIDORES</v>
      </c>
      <c r="N4702" s="12" t="str">
        <f>+VLOOKUP(FACTURACION[[#This Row],[REFERENCIA]],CODINV,5,FALSE)</f>
        <v>HONEYWELL</v>
      </c>
      <c r="O4702" s="3">
        <v>4</v>
      </c>
      <c r="P4702" s="31">
        <v>162140</v>
      </c>
      <c r="Q4702" s="24">
        <f>+FACTURACION[[#This Row],[CANTIDAD]]*FACTURACION[[#This Row],[VR UNITARIO]]/1000</f>
        <v>648.55999999999995</v>
      </c>
      <c r="R4702" s="3" t="str">
        <f>+VLOOKUP(FACTURACION[[#This Row],[NIT]],TABLACLIENTE,5,FALSE)</f>
        <v>MANIZALES</v>
      </c>
    </row>
    <row r="4703" spans="3:18">
      <c r="C4703" s="29">
        <v>2017</v>
      </c>
      <c r="D4703" s="30" t="s">
        <v>702</v>
      </c>
      <c r="E4703" s="30">
        <f>MONTH(FACTURACION[[#This Row],[MES]]&amp;1)</f>
        <v>9</v>
      </c>
      <c r="F4703" s="223">
        <f>DATE(FACTURACION[[#This Row],[AÑO]],FACTURACION[[#This Row],[Mes numero]],1)</f>
        <v>42979</v>
      </c>
      <c r="G4703" s="161">
        <v>13154</v>
      </c>
      <c r="H4703" s="25">
        <v>800202395</v>
      </c>
      <c r="I4703" s="3" t="str">
        <f>+VLOOKUP(FACTURACION[[#This Row],[NIT]],TABLACLIENTE,2,FALSE)</f>
        <v>EFIGAS GAS NATURAL S.A. E.S.P. (EFIGAS S.A. E.S.P.)</v>
      </c>
      <c r="J4703" s="3" t="s">
        <v>108</v>
      </c>
      <c r="K4703" s="12" t="str">
        <f>+VLOOKUP(FACTURACION[[#This Row],[REFERENCIA]],CODINV,2,FALSE)</f>
        <v>MEDIDOR BK G4 C:1/2"</v>
      </c>
      <c r="L4703" s="12" t="str">
        <f>IF(VLOOKUP(FACTURACION[[#This Row],[REFERENCIA]],CODINV,3,FALSE)=0,"",VLOOKUP(FACTURACION[[#This Row],[REFERENCIA]],CODINV,3,FALSE))</f>
        <v>G4K MT 152MM</v>
      </c>
      <c r="M4703" s="12" t="str">
        <f>+VLOOKUP(FACTURACION[[#This Row],[REFERENCIA]],CODINV,4,FALSE)</f>
        <v>MEDIDORES</v>
      </c>
      <c r="N4703" s="12" t="str">
        <f>+VLOOKUP(FACTURACION[[#This Row],[REFERENCIA]],CODINV,5,FALSE)</f>
        <v>HONEYWELL</v>
      </c>
      <c r="O4703" s="3">
        <v>3</v>
      </c>
      <c r="P4703" s="31">
        <v>162141</v>
      </c>
      <c r="Q4703" s="24">
        <f>+FACTURACION[[#This Row],[CANTIDAD]]*FACTURACION[[#This Row],[VR UNITARIO]]/1000</f>
        <v>486.423</v>
      </c>
      <c r="R4703" s="3" t="str">
        <f>+VLOOKUP(FACTURACION[[#This Row],[NIT]],TABLACLIENTE,5,FALSE)</f>
        <v>MANIZALES</v>
      </c>
    </row>
    <row r="4704" spans="3:18">
      <c r="C4704" s="29">
        <v>2017</v>
      </c>
      <c r="D4704" s="30" t="s">
        <v>702</v>
      </c>
      <c r="E4704" s="30">
        <f>MONTH(FACTURACION[[#This Row],[MES]]&amp;1)</f>
        <v>9</v>
      </c>
      <c r="F4704" s="223">
        <f>DATE(FACTURACION[[#This Row],[AÑO]],FACTURACION[[#This Row],[Mes numero]],1)</f>
        <v>42979</v>
      </c>
      <c r="G4704" s="161">
        <v>13159</v>
      </c>
      <c r="H4704" s="25">
        <v>891101577</v>
      </c>
      <c r="I4704" s="3" t="str">
        <f>+VLOOKUP(FACTURACION[[#This Row],[NIT]],TABLACLIENTE,2,FALSE)</f>
        <v>ALCANOS DE COLOMBIA S.A. E.S.P</v>
      </c>
      <c r="J4704" s="3" t="s">
        <v>20</v>
      </c>
      <c r="K4704" s="12" t="str">
        <f>+VLOOKUP(FACTURACION[[#This Row],[REFERENCIA]],CODINV,2,FALSE)</f>
        <v xml:space="preserve">MEDIDOR AC-250 C: 3/4" CON CONECTORES </v>
      </c>
      <c r="L4704" s="12" t="str">
        <f>IF(VLOOKUP(FACTURACION[[#This Row],[REFERENCIA]],CODINV,3,FALSE)=0,"",VLOOKUP(FACTURACION[[#This Row],[REFERENCIA]],CODINV,3,FALSE))</f>
        <v/>
      </c>
      <c r="M4704" s="12" t="str">
        <f>+VLOOKUP(FACTURACION[[#This Row],[REFERENCIA]],CODINV,4,FALSE)</f>
        <v>MEDIDORES</v>
      </c>
      <c r="N4704" s="12" t="str">
        <f>+VLOOKUP(FACTURACION[[#This Row],[REFERENCIA]],CODINV,5,FALSE)</f>
        <v>HONEYWELL</v>
      </c>
      <c r="O4704" s="3">
        <v>10</v>
      </c>
      <c r="P4704" s="31">
        <v>450000</v>
      </c>
      <c r="Q4704" s="24">
        <f>+FACTURACION[[#This Row],[CANTIDAD]]*FACTURACION[[#This Row],[VR UNITARIO]]/1000</f>
        <v>4500</v>
      </c>
      <c r="R4704" s="3" t="str">
        <f>+VLOOKUP(FACTURACION[[#This Row],[NIT]],TABLACLIENTE,5,FALSE)</f>
        <v>NEIVA</v>
      </c>
    </row>
    <row r="4705" spans="3:18">
      <c r="C4705" s="29">
        <v>2017</v>
      </c>
      <c r="D4705" s="30" t="s">
        <v>702</v>
      </c>
      <c r="E4705" s="30">
        <f>MONTH(FACTURACION[[#This Row],[MES]]&amp;1)</f>
        <v>9</v>
      </c>
      <c r="F4705" s="223">
        <f>DATE(FACTURACION[[#This Row],[AÑO]],FACTURACION[[#This Row],[Mes numero]],1)</f>
        <v>42979</v>
      </c>
      <c r="G4705" s="161">
        <v>13174</v>
      </c>
      <c r="H4705" s="25">
        <v>891101577</v>
      </c>
      <c r="I4705" s="3" t="str">
        <f>+VLOOKUP(FACTURACION[[#This Row],[NIT]],TABLACLIENTE,2,FALSE)</f>
        <v>ALCANOS DE COLOMBIA S.A. E.S.P</v>
      </c>
      <c r="J4705" s="3" t="s">
        <v>20</v>
      </c>
      <c r="K4705" s="12" t="str">
        <f>+VLOOKUP(FACTURACION[[#This Row],[REFERENCIA]],CODINV,2,FALSE)</f>
        <v xml:space="preserve">MEDIDOR AC-250 C: 3/4" CON CONECTORES </v>
      </c>
      <c r="L4705" s="12" t="str">
        <f>IF(VLOOKUP(FACTURACION[[#This Row],[REFERENCIA]],CODINV,3,FALSE)=0,"",VLOOKUP(FACTURACION[[#This Row],[REFERENCIA]],CODINV,3,FALSE))</f>
        <v/>
      </c>
      <c r="M4705" s="12" t="str">
        <f>+VLOOKUP(FACTURACION[[#This Row],[REFERENCIA]],CODINV,4,FALSE)</f>
        <v>MEDIDORES</v>
      </c>
      <c r="N4705" s="12" t="str">
        <f>+VLOOKUP(FACTURACION[[#This Row],[REFERENCIA]],CODINV,5,FALSE)</f>
        <v>HONEYWELL</v>
      </c>
      <c r="O4705" s="3">
        <v>20</v>
      </c>
      <c r="P4705" s="31">
        <v>450000</v>
      </c>
      <c r="Q4705" s="24">
        <f>+FACTURACION[[#This Row],[CANTIDAD]]*FACTURACION[[#This Row],[VR UNITARIO]]/1000</f>
        <v>9000</v>
      </c>
      <c r="R4705" s="3" t="str">
        <f>+VLOOKUP(FACTURACION[[#This Row],[NIT]],TABLACLIENTE,5,FALSE)</f>
        <v>NEIVA</v>
      </c>
    </row>
    <row r="4706" spans="3:18">
      <c r="C4706" s="29">
        <v>2017</v>
      </c>
      <c r="D4706" s="30" t="s">
        <v>702</v>
      </c>
      <c r="E4706" s="30">
        <f>MONTH(FACTURACION[[#This Row],[MES]]&amp;1)</f>
        <v>9</v>
      </c>
      <c r="F4706" s="223">
        <f>DATE(FACTURACION[[#This Row],[AÑO]],FACTURACION[[#This Row],[Mes numero]],1)</f>
        <v>42979</v>
      </c>
      <c r="G4706" s="161">
        <v>13148</v>
      </c>
      <c r="H4706" s="25">
        <v>830130648</v>
      </c>
      <c r="I4706" s="3" t="str">
        <f>+VLOOKUP(FACTURACION[[#This Row],[NIT]],TABLACLIENTE,2,FALSE)</f>
        <v>COMPAÑÍA DE SERVICIOS PUBLICOS S.A. E.S.P (CODEGAS S.A. E.S.P.)</v>
      </c>
      <c r="J4706" s="3" t="s">
        <v>20</v>
      </c>
      <c r="K4706" s="12" t="str">
        <f>+VLOOKUP(FACTURACION[[#This Row],[REFERENCIA]],CODINV,2,FALSE)</f>
        <v xml:space="preserve">MEDIDOR AC-250 C: 3/4" CON CONECTORES </v>
      </c>
      <c r="L4706" s="12" t="str">
        <f>IF(VLOOKUP(FACTURACION[[#This Row],[REFERENCIA]],CODINV,3,FALSE)=0,"",VLOOKUP(FACTURACION[[#This Row],[REFERENCIA]],CODINV,3,FALSE))</f>
        <v/>
      </c>
      <c r="M4706" s="12" t="str">
        <f>+VLOOKUP(FACTURACION[[#This Row],[REFERENCIA]],CODINV,4,FALSE)</f>
        <v>MEDIDORES</v>
      </c>
      <c r="N4706" s="12" t="str">
        <f>+VLOOKUP(FACTURACION[[#This Row],[REFERENCIA]],CODINV,5,FALSE)</f>
        <v>HONEYWELL</v>
      </c>
      <c r="O4706" s="3">
        <v>2</v>
      </c>
      <c r="P4706" s="31">
        <v>470000</v>
      </c>
      <c r="Q4706" s="24">
        <f>+FACTURACION[[#This Row],[CANTIDAD]]*FACTURACION[[#This Row],[VR UNITARIO]]/1000</f>
        <v>940</v>
      </c>
      <c r="R4706" s="3" t="str">
        <f>+VLOOKUP(FACTURACION[[#This Row],[NIT]],TABLACLIENTE,5,FALSE)</f>
        <v>MADRID</v>
      </c>
    </row>
    <row r="4707" spans="3:18">
      <c r="C4707" s="29">
        <v>2017</v>
      </c>
      <c r="D4707" s="30" t="s">
        <v>702</v>
      </c>
      <c r="E4707" s="30">
        <f>MONTH(FACTURACION[[#This Row],[MES]]&amp;1)</f>
        <v>9</v>
      </c>
      <c r="F4707" s="223">
        <f>DATE(FACTURACION[[#This Row],[AÑO]],FACTURACION[[#This Row],[Mes numero]],1)</f>
        <v>42979</v>
      </c>
      <c r="G4707" s="161">
        <v>13183</v>
      </c>
      <c r="H4707" s="25">
        <v>900950504</v>
      </c>
      <c r="I4707" s="3" t="str">
        <f>+VLOOKUP(FACTURACION[[#This Row],[NIT]],TABLACLIENTE,2,FALSE)</f>
        <v>DAMASA DE COLOMBIA S A S</v>
      </c>
      <c r="J4707" s="3" t="s">
        <v>20</v>
      </c>
      <c r="K4707" s="12" t="str">
        <f>+VLOOKUP(FACTURACION[[#This Row],[REFERENCIA]],CODINV,2,FALSE)</f>
        <v xml:space="preserve">MEDIDOR AC-250 C: 3/4" CON CONECTORES </v>
      </c>
      <c r="L4707" s="12" t="str">
        <f>IF(VLOOKUP(FACTURACION[[#This Row],[REFERENCIA]],CODINV,3,FALSE)=0,"",VLOOKUP(FACTURACION[[#This Row],[REFERENCIA]],CODINV,3,FALSE))</f>
        <v/>
      </c>
      <c r="M4707" s="12" t="str">
        <f>+VLOOKUP(FACTURACION[[#This Row],[REFERENCIA]],CODINV,4,FALSE)</f>
        <v>MEDIDORES</v>
      </c>
      <c r="N4707" s="12" t="str">
        <f>+VLOOKUP(FACTURACION[[#This Row],[REFERENCIA]],CODINV,5,FALSE)</f>
        <v>HONEYWELL</v>
      </c>
      <c r="O4707" s="3">
        <v>1</v>
      </c>
      <c r="P4707" s="31">
        <v>405000</v>
      </c>
      <c r="Q4707" s="24">
        <f>+FACTURACION[[#This Row],[CANTIDAD]]*FACTURACION[[#This Row],[VR UNITARIO]]/1000</f>
        <v>405</v>
      </c>
      <c r="R4707" s="3" t="str">
        <f>+VLOOKUP(FACTURACION[[#This Row],[NIT]],TABLACLIENTE,5,FALSE)</f>
        <v>BOGOTÁ D.C.</v>
      </c>
    </row>
    <row r="4708" spans="3:18">
      <c r="C4708" s="29">
        <v>2017</v>
      </c>
      <c r="D4708" s="30" t="s">
        <v>702</v>
      </c>
      <c r="E4708" s="30">
        <f>MONTH(FACTURACION[[#This Row],[MES]]&amp;1)</f>
        <v>9</v>
      </c>
      <c r="F4708" s="223">
        <f>DATE(FACTURACION[[#This Row],[AÑO]],FACTURACION[[#This Row],[Mes numero]],1)</f>
        <v>42979</v>
      </c>
      <c r="G4708" s="161">
        <v>13151</v>
      </c>
      <c r="H4708" s="25">
        <v>800202395</v>
      </c>
      <c r="I4708" s="3" t="str">
        <f>+VLOOKUP(FACTURACION[[#This Row],[NIT]],TABLACLIENTE,2,FALSE)</f>
        <v>EFIGAS GAS NATURAL S.A. E.S.P. (EFIGAS S.A. E.S.P.)</v>
      </c>
      <c r="J4708" s="3" t="s">
        <v>20</v>
      </c>
      <c r="K4708" s="12" t="str">
        <f>+VLOOKUP(FACTURACION[[#This Row],[REFERENCIA]],CODINV,2,FALSE)</f>
        <v xml:space="preserve">MEDIDOR AC-250 C: 3/4" CON CONECTORES </v>
      </c>
      <c r="L4708" s="12" t="str">
        <f>IF(VLOOKUP(FACTURACION[[#This Row],[REFERENCIA]],CODINV,3,FALSE)=0,"",VLOOKUP(FACTURACION[[#This Row],[REFERENCIA]],CODINV,3,FALSE))</f>
        <v/>
      </c>
      <c r="M4708" s="12" t="str">
        <f>+VLOOKUP(FACTURACION[[#This Row],[REFERENCIA]],CODINV,4,FALSE)</f>
        <v>MEDIDORES</v>
      </c>
      <c r="N4708" s="12" t="str">
        <f>+VLOOKUP(FACTURACION[[#This Row],[REFERENCIA]],CODINV,5,FALSE)</f>
        <v>HONEYWELL</v>
      </c>
      <c r="O4708" s="3">
        <v>3</v>
      </c>
      <c r="P4708" s="31">
        <v>303878</v>
      </c>
      <c r="Q4708" s="24">
        <f>+FACTURACION[[#This Row],[CANTIDAD]]*FACTURACION[[#This Row],[VR UNITARIO]]/1000</f>
        <v>911.63400000000001</v>
      </c>
      <c r="R4708" s="3" t="str">
        <f>+VLOOKUP(FACTURACION[[#This Row],[NIT]],TABLACLIENTE,5,FALSE)</f>
        <v>MANIZALES</v>
      </c>
    </row>
    <row r="4709" spans="3:18">
      <c r="C4709" s="29">
        <v>2017</v>
      </c>
      <c r="D4709" s="30" t="s">
        <v>702</v>
      </c>
      <c r="E4709" s="30">
        <f>MONTH(FACTURACION[[#This Row],[MES]]&amp;1)</f>
        <v>9</v>
      </c>
      <c r="F4709" s="223">
        <f>DATE(FACTURACION[[#This Row],[AÑO]],FACTURACION[[#This Row],[Mes numero]],1)</f>
        <v>42979</v>
      </c>
      <c r="G4709" s="161">
        <v>13152</v>
      </c>
      <c r="H4709" s="25">
        <v>800202395</v>
      </c>
      <c r="I4709" s="3" t="str">
        <f>+VLOOKUP(FACTURACION[[#This Row],[NIT]],TABLACLIENTE,2,FALSE)</f>
        <v>EFIGAS GAS NATURAL S.A. E.S.P. (EFIGAS S.A. E.S.P.)</v>
      </c>
      <c r="J4709" s="3" t="s">
        <v>20</v>
      </c>
      <c r="K4709" s="12" t="str">
        <f>+VLOOKUP(FACTURACION[[#This Row],[REFERENCIA]],CODINV,2,FALSE)</f>
        <v xml:space="preserve">MEDIDOR AC-250 C: 3/4" CON CONECTORES </v>
      </c>
      <c r="L4709" s="12" t="str">
        <f>IF(VLOOKUP(FACTURACION[[#This Row],[REFERENCIA]],CODINV,3,FALSE)=0,"",VLOOKUP(FACTURACION[[#This Row],[REFERENCIA]],CODINV,3,FALSE))</f>
        <v/>
      </c>
      <c r="M4709" s="12" t="str">
        <f>+VLOOKUP(FACTURACION[[#This Row],[REFERENCIA]],CODINV,4,FALSE)</f>
        <v>MEDIDORES</v>
      </c>
      <c r="N4709" s="12" t="str">
        <f>+VLOOKUP(FACTURACION[[#This Row],[REFERENCIA]],CODINV,5,FALSE)</f>
        <v>HONEYWELL</v>
      </c>
      <c r="O4709" s="3">
        <v>3</v>
      </c>
      <c r="P4709" s="31">
        <v>303878</v>
      </c>
      <c r="Q4709" s="24">
        <f>+FACTURACION[[#This Row],[CANTIDAD]]*FACTURACION[[#This Row],[VR UNITARIO]]/1000</f>
        <v>911.63400000000001</v>
      </c>
      <c r="R4709" s="3" t="str">
        <f>+VLOOKUP(FACTURACION[[#This Row],[NIT]],TABLACLIENTE,5,FALSE)</f>
        <v>MANIZALES</v>
      </c>
    </row>
    <row r="4710" spans="3:18">
      <c r="C4710" s="29">
        <v>2017</v>
      </c>
      <c r="D4710" s="30" t="s">
        <v>702</v>
      </c>
      <c r="E4710" s="30">
        <f>MONTH(FACTURACION[[#This Row],[MES]]&amp;1)</f>
        <v>9</v>
      </c>
      <c r="F4710" s="223">
        <f>DATE(FACTURACION[[#This Row],[AÑO]],FACTURACION[[#This Row],[Mes numero]],1)</f>
        <v>42979</v>
      </c>
      <c r="G4710" s="161">
        <v>13155</v>
      </c>
      <c r="H4710" s="25">
        <v>800021272</v>
      </c>
      <c r="I4710" s="3" t="str">
        <f>+VLOOKUP(FACTURACION[[#This Row],[NIT]],TABLACLIENTE,2,FALSE)</f>
        <v>GASES DEL LLANO S.A. E.S.P (LLANOGAS S.A. E.S.P.)</v>
      </c>
      <c r="J4710" s="3" t="s">
        <v>20</v>
      </c>
      <c r="K4710" s="12" t="str">
        <f>+VLOOKUP(FACTURACION[[#This Row],[REFERENCIA]],CODINV,2,FALSE)</f>
        <v xml:space="preserve">MEDIDOR AC-250 C: 3/4" CON CONECTORES </v>
      </c>
      <c r="L4710" s="12" t="str">
        <f>IF(VLOOKUP(FACTURACION[[#This Row],[REFERENCIA]],CODINV,3,FALSE)=0,"",VLOOKUP(FACTURACION[[#This Row],[REFERENCIA]],CODINV,3,FALSE))</f>
        <v/>
      </c>
      <c r="M4710" s="12" t="str">
        <f>+VLOOKUP(FACTURACION[[#This Row],[REFERENCIA]],CODINV,4,FALSE)</f>
        <v>MEDIDORES</v>
      </c>
      <c r="N4710" s="12" t="str">
        <f>+VLOOKUP(FACTURACION[[#This Row],[REFERENCIA]],CODINV,5,FALSE)</f>
        <v>HONEYWELL</v>
      </c>
      <c r="O4710" s="3">
        <v>15</v>
      </c>
      <c r="P4710" s="31">
        <v>409224</v>
      </c>
      <c r="Q4710" s="24">
        <f>+FACTURACION[[#This Row],[CANTIDAD]]*FACTURACION[[#This Row],[VR UNITARIO]]/1000</f>
        <v>6138.36</v>
      </c>
      <c r="R4710" s="3" t="str">
        <f>+VLOOKUP(FACTURACION[[#This Row],[NIT]],TABLACLIENTE,5,FALSE)</f>
        <v>VILLAVICENCIO</v>
      </c>
    </row>
    <row r="4711" spans="3:18">
      <c r="C4711" s="29">
        <v>2017</v>
      </c>
      <c r="D4711" s="30" t="s">
        <v>702</v>
      </c>
      <c r="E4711" s="30">
        <f>MONTH(FACTURACION[[#This Row],[MES]]&amp;1)</f>
        <v>9</v>
      </c>
      <c r="F4711" s="223">
        <f>DATE(FACTURACION[[#This Row],[AÑO]],FACTURACION[[#This Row],[Mes numero]],1)</f>
        <v>42979</v>
      </c>
      <c r="G4711" s="161">
        <v>13128</v>
      </c>
      <c r="H4711" s="25">
        <v>804011800</v>
      </c>
      <c r="I4711" s="3" t="str">
        <f>+VLOOKUP(FACTURACION[[#This Row],[NIT]],TABLACLIENTE,2,FALSE)</f>
        <v>INGENIERIA Y SERVICIOS S.A E.S.P.</v>
      </c>
      <c r="J4711" s="3" t="s">
        <v>20</v>
      </c>
      <c r="K4711" s="12" t="str">
        <f>+VLOOKUP(FACTURACION[[#This Row],[REFERENCIA]],CODINV,2,FALSE)</f>
        <v xml:space="preserve">MEDIDOR AC-250 C: 3/4" CON CONECTORES </v>
      </c>
      <c r="L4711" s="12" t="str">
        <f>IF(VLOOKUP(FACTURACION[[#This Row],[REFERENCIA]],CODINV,3,FALSE)=0,"",VLOOKUP(FACTURACION[[#This Row],[REFERENCIA]],CODINV,3,FALSE))</f>
        <v/>
      </c>
      <c r="M4711" s="12" t="str">
        <f>+VLOOKUP(FACTURACION[[#This Row],[REFERENCIA]],CODINV,4,FALSE)</f>
        <v>MEDIDORES</v>
      </c>
      <c r="N4711" s="12" t="str">
        <f>+VLOOKUP(FACTURACION[[#This Row],[REFERENCIA]],CODINV,5,FALSE)</f>
        <v>HONEYWELL</v>
      </c>
      <c r="O4711" s="3">
        <v>1</v>
      </c>
      <c r="P4711" s="31">
        <v>450000</v>
      </c>
      <c r="Q4711" s="24">
        <f>+FACTURACION[[#This Row],[CANTIDAD]]*FACTURACION[[#This Row],[VR UNITARIO]]/1000</f>
        <v>450</v>
      </c>
      <c r="R4711" s="3" t="str">
        <f>+VLOOKUP(FACTURACION[[#This Row],[NIT]],TABLACLIENTE,5,FALSE)</f>
        <v>BOGOTÁ D.C.</v>
      </c>
    </row>
    <row r="4712" spans="3:18">
      <c r="C4712" s="29">
        <v>2017</v>
      </c>
      <c r="D4712" s="30" t="s">
        <v>702</v>
      </c>
      <c r="E4712" s="30">
        <f>MONTH(FACTURACION[[#This Row],[MES]]&amp;1)</f>
        <v>9</v>
      </c>
      <c r="F4712" s="223">
        <f>DATE(FACTURACION[[#This Row],[AÑO]],FACTURACION[[#This Row],[Mes numero]],1)</f>
        <v>42979</v>
      </c>
      <c r="G4712" s="161">
        <v>13148</v>
      </c>
      <c r="H4712" s="25">
        <v>830130648</v>
      </c>
      <c r="I4712" s="3" t="str">
        <f>+VLOOKUP(FACTURACION[[#This Row],[NIT]],TABLACLIENTE,2,FALSE)</f>
        <v>COMPAÑÍA DE SERVICIOS PUBLICOS S.A. E.S.P (CODEGAS S.A. E.S.P.)</v>
      </c>
      <c r="J4712" s="3" t="s">
        <v>21</v>
      </c>
      <c r="K4712" s="12" t="str">
        <f>+VLOOKUP(FACTURACION[[#This Row],[REFERENCIA]],CODINV,2,FALSE)</f>
        <v>MEDIDOR AC-630 C:1 1/4" MAOP 25PSIG CON CONECTORES</v>
      </c>
      <c r="L4712" s="12" t="str">
        <f>IF(VLOOKUP(FACTURACION[[#This Row],[REFERENCIA]],CODINV,3,FALSE)=0,"",VLOOKUP(FACTURACION[[#This Row],[REFERENCIA]],CODINV,3,FALSE))</f>
        <v/>
      </c>
      <c r="M4712" s="12" t="str">
        <f>+VLOOKUP(FACTURACION[[#This Row],[REFERENCIA]],CODINV,4,FALSE)</f>
        <v>MEDIDORES</v>
      </c>
      <c r="N4712" s="12" t="str">
        <f>+VLOOKUP(FACTURACION[[#This Row],[REFERENCIA]],CODINV,5,FALSE)</f>
        <v>HONEYWELL</v>
      </c>
      <c r="O4712" s="3">
        <v>1</v>
      </c>
      <c r="P4712" s="31">
        <v>2030000</v>
      </c>
      <c r="Q4712" s="24">
        <f>+FACTURACION[[#This Row],[CANTIDAD]]*FACTURACION[[#This Row],[VR UNITARIO]]/1000</f>
        <v>2030</v>
      </c>
      <c r="R4712" s="3" t="str">
        <f>+VLOOKUP(FACTURACION[[#This Row],[NIT]],TABLACLIENTE,5,FALSE)</f>
        <v>MADRID</v>
      </c>
    </row>
    <row r="4713" spans="3:18">
      <c r="C4713" s="29">
        <v>2017</v>
      </c>
      <c r="D4713" s="30" t="s">
        <v>702</v>
      </c>
      <c r="E4713" s="30">
        <f>MONTH(FACTURACION[[#This Row],[MES]]&amp;1)</f>
        <v>9</v>
      </c>
      <c r="F4713" s="223">
        <f>DATE(FACTURACION[[#This Row],[AÑO]],FACTURACION[[#This Row],[Mes numero]],1)</f>
        <v>42979</v>
      </c>
      <c r="G4713" s="161">
        <v>13162</v>
      </c>
      <c r="H4713" s="25">
        <v>900453696</v>
      </c>
      <c r="I4713" s="3" t="str">
        <f>+VLOOKUP(FACTURACION[[#This Row],[NIT]],TABLACLIENTE,2,FALSE)</f>
        <v>CONSTRUGAS HCS S.A.S.</v>
      </c>
      <c r="J4713" s="3" t="s">
        <v>21</v>
      </c>
      <c r="K4713" s="12" t="str">
        <f>+VLOOKUP(FACTURACION[[#This Row],[REFERENCIA]],CODINV,2,FALSE)</f>
        <v>MEDIDOR AC-630 C:1 1/4" MAOP 25PSIG CON CONECTORES</v>
      </c>
      <c r="L4713" s="12" t="str">
        <f>IF(VLOOKUP(FACTURACION[[#This Row],[REFERENCIA]],CODINV,3,FALSE)=0,"",VLOOKUP(FACTURACION[[#This Row],[REFERENCIA]],CODINV,3,FALSE))</f>
        <v/>
      </c>
      <c r="M4713" s="12" t="str">
        <f>+VLOOKUP(FACTURACION[[#This Row],[REFERENCIA]],CODINV,4,FALSE)</f>
        <v>MEDIDORES</v>
      </c>
      <c r="N4713" s="12" t="str">
        <f>+VLOOKUP(FACTURACION[[#This Row],[REFERENCIA]],CODINV,5,FALSE)</f>
        <v>HONEYWELL</v>
      </c>
      <c r="O4713" s="3">
        <v>1</v>
      </c>
      <c r="P4713" s="31">
        <v>2100000</v>
      </c>
      <c r="Q4713" s="24">
        <f>+FACTURACION[[#This Row],[CANTIDAD]]*FACTURACION[[#This Row],[VR UNITARIO]]/1000</f>
        <v>2100</v>
      </c>
      <c r="R4713" s="3" t="str">
        <f>+VLOOKUP(FACTURACION[[#This Row],[NIT]],TABLACLIENTE,5,FALSE)</f>
        <v>BARBOSA</v>
      </c>
    </row>
    <row r="4714" spans="3:18">
      <c r="C4714" s="29">
        <v>2017</v>
      </c>
      <c r="D4714" s="30" t="s">
        <v>702</v>
      </c>
      <c r="E4714" s="30">
        <f>MONTH(FACTURACION[[#This Row],[MES]]&amp;1)</f>
        <v>9</v>
      </c>
      <c r="F4714" s="223">
        <f>DATE(FACTURACION[[#This Row],[AÑO]],FACTURACION[[#This Row],[Mes numero]],1)</f>
        <v>42979</v>
      </c>
      <c r="G4714" s="161">
        <v>13136</v>
      </c>
      <c r="H4714" s="25">
        <v>890400869</v>
      </c>
      <c r="I4714" s="3" t="str">
        <f>+VLOOKUP(FACTURACION[[#This Row],[NIT]],TABLACLIENTE,2,FALSE)</f>
        <v>SURTIDORA DE GAS DEL CARIBE S.A. E.S.P. (SURTIGAS S.A. E.S.P.)</v>
      </c>
      <c r="J4714" s="3" t="s">
        <v>23</v>
      </c>
      <c r="K4714" s="12" t="str">
        <f>+VLOOKUP(FACTURACION[[#This Row],[REFERENCIA]],CODINV,2,FALSE)</f>
        <v>MEDIDOR AL-800 C:1 1/2" MAOP 20 PSIG CON CONECTORES</v>
      </c>
      <c r="L4714" s="12" t="str">
        <f>IF(VLOOKUP(FACTURACION[[#This Row],[REFERENCIA]],CODINV,3,FALSE)=0,"",VLOOKUP(FACTURACION[[#This Row],[REFERENCIA]],CODINV,3,FALSE))</f>
        <v/>
      </c>
      <c r="M4714" s="12" t="str">
        <f>+VLOOKUP(FACTURACION[[#This Row],[REFERENCIA]],CODINV,4,FALSE)</f>
        <v>MEDIDORES</v>
      </c>
      <c r="N4714" s="12" t="str">
        <f>+VLOOKUP(FACTURACION[[#This Row],[REFERENCIA]],CODINV,5,FALSE)</f>
        <v>HONEYWELL</v>
      </c>
      <c r="O4714" s="3">
        <v>5</v>
      </c>
      <c r="P4714" s="31">
        <v>2671824</v>
      </c>
      <c r="Q4714" s="24">
        <f>+FACTURACION[[#This Row],[CANTIDAD]]*FACTURACION[[#This Row],[VR UNITARIO]]/1000</f>
        <v>13359.12</v>
      </c>
      <c r="R4714" s="3" t="str">
        <f>+VLOOKUP(FACTURACION[[#This Row],[NIT]],TABLACLIENTE,5,FALSE)</f>
        <v>CARTAGENA</v>
      </c>
    </row>
    <row r="4715" spans="3:18">
      <c r="C4715" s="29">
        <v>2017</v>
      </c>
      <c r="D4715" s="30" t="s">
        <v>702</v>
      </c>
      <c r="E4715" s="30">
        <f>MONTH(FACTURACION[[#This Row],[MES]]&amp;1)</f>
        <v>9</v>
      </c>
      <c r="F4715" s="223">
        <f>DATE(FACTURACION[[#This Row],[AÑO]],FACTURACION[[#This Row],[Mes numero]],1)</f>
        <v>42979</v>
      </c>
      <c r="G4715" s="161">
        <v>13168</v>
      </c>
      <c r="H4715" s="25">
        <v>891101577</v>
      </c>
      <c r="I4715" s="3" t="str">
        <f>+VLOOKUP(FACTURACION[[#This Row],[NIT]],TABLACLIENTE,2,FALSE)</f>
        <v>ALCANOS DE COLOMBIA S.A. E.S.P</v>
      </c>
      <c r="J4715" s="3" t="s">
        <v>59</v>
      </c>
      <c r="K4715" s="12" t="str">
        <f>+VLOOKUP(FACTURACION[[#This Row],[REFERENCIA]],CODINV,2,FALSE)</f>
        <v>MEDIDOR AL-1000 C:1 1/2" MAOP 25 PSIG CON CONECTORES</v>
      </c>
      <c r="L4715" s="12" t="str">
        <f>IF(VLOOKUP(FACTURACION[[#This Row],[REFERENCIA]],CODINV,3,FALSE)=0,"",VLOOKUP(FACTURACION[[#This Row],[REFERENCIA]],CODINV,3,FALSE))</f>
        <v/>
      </c>
      <c r="M4715" s="12" t="str">
        <f>+VLOOKUP(FACTURACION[[#This Row],[REFERENCIA]],CODINV,4,FALSE)</f>
        <v>MEDIDORES</v>
      </c>
      <c r="N4715" s="12" t="str">
        <f>+VLOOKUP(FACTURACION[[#This Row],[REFERENCIA]],CODINV,5,FALSE)</f>
        <v>HONEYWELL</v>
      </c>
      <c r="O4715" s="3">
        <v>2</v>
      </c>
      <c r="P4715" s="31">
        <v>3850000</v>
      </c>
      <c r="Q4715" s="24">
        <f>+FACTURACION[[#This Row],[CANTIDAD]]*FACTURACION[[#This Row],[VR UNITARIO]]/1000</f>
        <v>7700</v>
      </c>
      <c r="R4715" s="3" t="str">
        <f>+VLOOKUP(FACTURACION[[#This Row],[NIT]],TABLACLIENTE,5,FALSE)</f>
        <v>NEIVA</v>
      </c>
    </row>
    <row r="4716" spans="3:18">
      <c r="C4716" s="29">
        <v>2017</v>
      </c>
      <c r="D4716" s="30" t="s">
        <v>702</v>
      </c>
      <c r="E4716" s="30">
        <f>MONTH(FACTURACION[[#This Row],[MES]]&amp;1)</f>
        <v>9</v>
      </c>
      <c r="F4716" s="223">
        <f>DATE(FACTURACION[[#This Row],[AÑO]],FACTURACION[[#This Row],[Mes numero]],1)</f>
        <v>42979</v>
      </c>
      <c r="G4716" s="161">
        <v>13135</v>
      </c>
      <c r="H4716" s="25">
        <v>890400869</v>
      </c>
      <c r="I4716" s="3" t="str">
        <f>+VLOOKUP(FACTURACION[[#This Row],[NIT]],TABLACLIENTE,2,FALSE)</f>
        <v>SURTIDORA DE GAS DEL CARIBE S.A. E.S.P. (SURTIGAS S.A. E.S.P.)</v>
      </c>
      <c r="J4716" s="3" t="s">
        <v>59</v>
      </c>
      <c r="K4716" s="12" t="str">
        <f>+VLOOKUP(FACTURACION[[#This Row],[REFERENCIA]],CODINV,2,FALSE)</f>
        <v>MEDIDOR AL-1000 C:1 1/2" MAOP 25 PSIG CON CONECTORES</v>
      </c>
      <c r="L4716" s="12" t="str">
        <f>IF(VLOOKUP(FACTURACION[[#This Row],[REFERENCIA]],CODINV,3,FALSE)=0,"",VLOOKUP(FACTURACION[[#This Row],[REFERENCIA]],CODINV,3,FALSE))</f>
        <v/>
      </c>
      <c r="M4716" s="12" t="str">
        <f>+VLOOKUP(FACTURACION[[#This Row],[REFERENCIA]],CODINV,4,FALSE)</f>
        <v>MEDIDORES</v>
      </c>
      <c r="N4716" s="12" t="str">
        <f>+VLOOKUP(FACTURACION[[#This Row],[REFERENCIA]],CODINV,5,FALSE)</f>
        <v>HONEYWELL</v>
      </c>
      <c r="O4716" s="3">
        <v>3</v>
      </c>
      <c r="P4716" s="31">
        <v>3520348</v>
      </c>
      <c r="Q4716" s="24">
        <f>+FACTURACION[[#This Row],[CANTIDAD]]*FACTURACION[[#This Row],[VR UNITARIO]]/1000</f>
        <v>10561.044</v>
      </c>
      <c r="R4716" s="3" t="str">
        <f>+VLOOKUP(FACTURACION[[#This Row],[NIT]],TABLACLIENTE,5,FALSE)</f>
        <v>CARTAGENA</v>
      </c>
    </row>
    <row r="4717" spans="3:18">
      <c r="C4717" s="29">
        <v>2017</v>
      </c>
      <c r="D4717" s="30" t="s">
        <v>702</v>
      </c>
      <c r="E4717" s="30">
        <f>MONTH(FACTURACION[[#This Row],[MES]]&amp;1)</f>
        <v>9</v>
      </c>
      <c r="F4717" s="223">
        <f>DATE(FACTURACION[[#This Row],[AÑO]],FACTURACION[[#This Row],[Mes numero]],1)</f>
        <v>42979</v>
      </c>
      <c r="G4717" s="161">
        <v>13168</v>
      </c>
      <c r="H4717" s="25">
        <v>891101577</v>
      </c>
      <c r="I4717" s="3" t="str">
        <f>+VLOOKUP(FACTURACION[[#This Row],[NIT]],TABLACLIENTE,2,FALSE)</f>
        <v>ALCANOS DE COLOMBIA S.A. E.S.P</v>
      </c>
      <c r="J4717" s="3" t="s">
        <v>262</v>
      </c>
      <c r="K4717" s="12" t="str">
        <f>+VLOOKUP(FACTURACION[[#This Row],[REFERENCIA]],CODINV,2,FALSE)</f>
        <v>MEDIDOR AL-425 C:1 1/4" MAOP 25 PSIG</v>
      </c>
      <c r="L4717" s="12" t="str">
        <f>IF(VLOOKUP(FACTURACION[[#This Row],[REFERENCIA]],CODINV,3,FALSE)=0,"",VLOOKUP(FACTURACION[[#This Row],[REFERENCIA]],CODINV,3,FALSE))</f>
        <v/>
      </c>
      <c r="M4717" s="12" t="str">
        <f>+VLOOKUP(FACTURACION[[#This Row],[REFERENCIA]],CODINV,4,FALSE)</f>
        <v>MEDIDORES</v>
      </c>
      <c r="N4717" s="12" t="str">
        <f>+VLOOKUP(FACTURACION[[#This Row],[REFERENCIA]],CODINV,5,FALSE)</f>
        <v>HONEYWELL</v>
      </c>
      <c r="O4717" s="3">
        <v>5</v>
      </c>
      <c r="P4717" s="31">
        <v>767700</v>
      </c>
      <c r="Q4717" s="24">
        <f>+FACTURACION[[#This Row],[CANTIDAD]]*FACTURACION[[#This Row],[VR UNITARIO]]/1000</f>
        <v>3838.5</v>
      </c>
      <c r="R4717" s="3" t="str">
        <f>+VLOOKUP(FACTURACION[[#This Row],[NIT]],TABLACLIENTE,5,FALSE)</f>
        <v>NEIVA</v>
      </c>
    </row>
    <row r="4718" spans="3:18">
      <c r="C4718" s="29">
        <v>2017</v>
      </c>
      <c r="D4718" s="30" t="s">
        <v>702</v>
      </c>
      <c r="E4718" s="30">
        <f>MONTH(FACTURACION[[#This Row],[MES]]&amp;1)</f>
        <v>9</v>
      </c>
      <c r="F4718" s="223">
        <f>DATE(FACTURACION[[#This Row],[AÑO]],FACTURACION[[#This Row],[Mes numero]],1)</f>
        <v>42979</v>
      </c>
      <c r="G4718" s="161">
        <v>13183</v>
      </c>
      <c r="H4718" s="25">
        <v>900950504</v>
      </c>
      <c r="I4718" s="3" t="str">
        <f>+VLOOKUP(FACTURACION[[#This Row],[NIT]],TABLACLIENTE,2,FALSE)</f>
        <v>DAMASA DE COLOMBIA S A S</v>
      </c>
      <c r="J4718" s="3" t="s">
        <v>262</v>
      </c>
      <c r="K4718" s="12" t="str">
        <f>+VLOOKUP(FACTURACION[[#This Row],[REFERENCIA]],CODINV,2,FALSE)</f>
        <v>MEDIDOR AL-425 C:1 1/4" MAOP 25 PSIG</v>
      </c>
      <c r="L4718" s="12" t="str">
        <f>IF(VLOOKUP(FACTURACION[[#This Row],[REFERENCIA]],CODINV,3,FALSE)=0,"",VLOOKUP(FACTURACION[[#This Row],[REFERENCIA]],CODINV,3,FALSE))</f>
        <v/>
      </c>
      <c r="M4718" s="12" t="str">
        <f>+VLOOKUP(FACTURACION[[#This Row],[REFERENCIA]],CODINV,4,FALSE)</f>
        <v>MEDIDORES</v>
      </c>
      <c r="N4718" s="12" t="str">
        <f>+VLOOKUP(FACTURACION[[#This Row],[REFERENCIA]],CODINV,5,FALSE)</f>
        <v>HONEYWELL</v>
      </c>
      <c r="O4718" s="3">
        <v>2</v>
      </c>
      <c r="P4718" s="31">
        <v>670000</v>
      </c>
      <c r="Q4718" s="24">
        <f>+FACTURACION[[#This Row],[CANTIDAD]]*FACTURACION[[#This Row],[VR UNITARIO]]/1000</f>
        <v>1340</v>
      </c>
      <c r="R4718" s="3" t="str">
        <f>+VLOOKUP(FACTURACION[[#This Row],[NIT]],TABLACLIENTE,5,FALSE)</f>
        <v>BOGOTÁ D.C.</v>
      </c>
    </row>
    <row r="4719" spans="3:18">
      <c r="C4719" s="29">
        <v>2017</v>
      </c>
      <c r="D4719" s="30" t="s">
        <v>702</v>
      </c>
      <c r="E4719" s="30">
        <f>MONTH(FACTURACION[[#This Row],[MES]]&amp;1)</f>
        <v>9</v>
      </c>
      <c r="F4719" s="223">
        <f>DATE(FACTURACION[[#This Row],[AÑO]],FACTURACION[[#This Row],[Mes numero]],1)</f>
        <v>42979</v>
      </c>
      <c r="G4719" s="161">
        <v>13155</v>
      </c>
      <c r="H4719" s="25">
        <v>800021272</v>
      </c>
      <c r="I4719" s="3" t="str">
        <f>+VLOOKUP(FACTURACION[[#This Row],[NIT]],TABLACLIENTE,2,FALSE)</f>
        <v>GASES DEL LLANO S.A. E.S.P (LLANOGAS S.A. E.S.P.)</v>
      </c>
      <c r="J4719" s="3" t="s">
        <v>262</v>
      </c>
      <c r="K4719" s="12" t="str">
        <f>+VLOOKUP(FACTURACION[[#This Row],[REFERENCIA]],CODINV,2,FALSE)</f>
        <v>MEDIDOR AL-425 C:1 1/4" MAOP 25 PSIG</v>
      </c>
      <c r="L4719" s="12" t="str">
        <f>IF(VLOOKUP(FACTURACION[[#This Row],[REFERENCIA]],CODINV,3,FALSE)=0,"",VLOOKUP(FACTURACION[[#This Row],[REFERENCIA]],CODINV,3,FALSE))</f>
        <v/>
      </c>
      <c r="M4719" s="12" t="str">
        <f>+VLOOKUP(FACTURACION[[#This Row],[REFERENCIA]],CODINV,4,FALSE)</f>
        <v>MEDIDORES</v>
      </c>
      <c r="N4719" s="12" t="str">
        <f>+VLOOKUP(FACTURACION[[#This Row],[REFERENCIA]],CODINV,5,FALSE)</f>
        <v>HONEYWELL</v>
      </c>
      <c r="O4719" s="3">
        <v>4</v>
      </c>
      <c r="P4719" s="31">
        <v>724911</v>
      </c>
      <c r="Q4719" s="24">
        <f>+FACTURACION[[#This Row],[CANTIDAD]]*FACTURACION[[#This Row],[VR UNITARIO]]/1000</f>
        <v>2899.6439999999998</v>
      </c>
      <c r="R4719" s="3" t="str">
        <f>+VLOOKUP(FACTURACION[[#This Row],[NIT]],TABLACLIENTE,5,FALSE)</f>
        <v>VILLAVICENCIO</v>
      </c>
    </row>
    <row r="4720" spans="3:18">
      <c r="C4720" s="29">
        <v>2017</v>
      </c>
      <c r="D4720" s="30" t="s">
        <v>702</v>
      </c>
      <c r="E4720" s="30">
        <f>MONTH(FACTURACION[[#This Row],[MES]]&amp;1)</f>
        <v>9</v>
      </c>
      <c r="F4720" s="223">
        <f>DATE(FACTURACION[[#This Row],[AÑO]],FACTURACION[[#This Row],[Mes numero]],1)</f>
        <v>42979</v>
      </c>
      <c r="G4720" s="161">
        <v>13149</v>
      </c>
      <c r="H4720" s="25">
        <v>860510723</v>
      </c>
      <c r="I4720" s="3" t="str">
        <f>+VLOOKUP(FACTURACION[[#This Row],[NIT]],TABLACLIENTE,2,FALSE)</f>
        <v>SAENA DE COLOMBIA S.A.</v>
      </c>
      <c r="J4720" s="3" t="s">
        <v>262</v>
      </c>
      <c r="K4720" s="12" t="str">
        <f>+VLOOKUP(FACTURACION[[#This Row],[REFERENCIA]],CODINV,2,FALSE)</f>
        <v>MEDIDOR AL-425 C:1 1/4" MAOP 25 PSIG</v>
      </c>
      <c r="L4720" s="12" t="str">
        <f>IF(VLOOKUP(FACTURACION[[#This Row],[REFERENCIA]],CODINV,3,FALSE)=0,"",VLOOKUP(FACTURACION[[#This Row],[REFERENCIA]],CODINV,3,FALSE))</f>
        <v/>
      </c>
      <c r="M4720" s="12" t="str">
        <f>+VLOOKUP(FACTURACION[[#This Row],[REFERENCIA]],CODINV,4,FALSE)</f>
        <v>MEDIDORES</v>
      </c>
      <c r="N4720" s="12" t="str">
        <f>+VLOOKUP(FACTURACION[[#This Row],[REFERENCIA]],CODINV,5,FALSE)</f>
        <v>HONEYWELL</v>
      </c>
      <c r="O4720" s="3">
        <v>1</v>
      </c>
      <c r="P4720" s="31">
        <v>770000</v>
      </c>
      <c r="Q4720" s="24">
        <f>+FACTURACION[[#This Row],[CANTIDAD]]*FACTURACION[[#This Row],[VR UNITARIO]]/1000</f>
        <v>770</v>
      </c>
      <c r="R4720" s="3" t="str">
        <f>+VLOOKUP(FACTURACION[[#This Row],[NIT]],TABLACLIENTE,5,FALSE)</f>
        <v>BOGOTÁ D.C.</v>
      </c>
    </row>
    <row r="4721" spans="3:18">
      <c r="C4721" s="29">
        <v>2017</v>
      </c>
      <c r="D4721" s="30" t="s">
        <v>702</v>
      </c>
      <c r="E4721" s="30">
        <f>MONTH(FACTURACION[[#This Row],[MES]]&amp;1)</f>
        <v>9</v>
      </c>
      <c r="F4721" s="223">
        <f>DATE(FACTURACION[[#This Row],[AÑO]],FACTURACION[[#This Row],[Mes numero]],1)</f>
        <v>42979</v>
      </c>
      <c r="G4721" s="161">
        <v>13182</v>
      </c>
      <c r="H4721" s="25">
        <v>860510723</v>
      </c>
      <c r="I4721" s="3" t="str">
        <f>+VLOOKUP(FACTURACION[[#This Row],[NIT]],TABLACLIENTE,2,FALSE)</f>
        <v>SAENA DE COLOMBIA S.A.</v>
      </c>
      <c r="J4721" s="3" t="s">
        <v>262</v>
      </c>
      <c r="K4721" s="12" t="str">
        <f>+VLOOKUP(FACTURACION[[#This Row],[REFERENCIA]],CODINV,2,FALSE)</f>
        <v>MEDIDOR AL-425 C:1 1/4" MAOP 25 PSIG</v>
      </c>
      <c r="L4721" s="12" t="str">
        <f>IF(VLOOKUP(FACTURACION[[#This Row],[REFERENCIA]],CODINV,3,FALSE)=0,"",VLOOKUP(FACTURACION[[#This Row],[REFERENCIA]],CODINV,3,FALSE))</f>
        <v/>
      </c>
      <c r="M4721" s="12" t="str">
        <f>+VLOOKUP(FACTURACION[[#This Row],[REFERENCIA]],CODINV,4,FALSE)</f>
        <v>MEDIDORES</v>
      </c>
      <c r="N4721" s="12" t="str">
        <f>+VLOOKUP(FACTURACION[[#This Row],[REFERENCIA]],CODINV,5,FALSE)</f>
        <v>HONEYWELL</v>
      </c>
      <c r="O4721" s="3">
        <v>1</v>
      </c>
      <c r="P4721" s="31">
        <v>770000</v>
      </c>
      <c r="Q4721" s="24">
        <f>+FACTURACION[[#This Row],[CANTIDAD]]*FACTURACION[[#This Row],[VR UNITARIO]]/1000</f>
        <v>770</v>
      </c>
      <c r="R4721" s="3" t="str">
        <f>+VLOOKUP(FACTURACION[[#This Row],[NIT]],TABLACLIENTE,5,FALSE)</f>
        <v>BOGOTÁ D.C.</v>
      </c>
    </row>
    <row r="4722" spans="3:18">
      <c r="C4722" s="29">
        <v>2017</v>
      </c>
      <c r="D4722" s="30" t="s">
        <v>702</v>
      </c>
      <c r="E4722" s="30">
        <f>MONTH(FACTURACION[[#This Row],[MES]]&amp;1)</f>
        <v>9</v>
      </c>
      <c r="F4722" s="223">
        <f>DATE(FACTURACION[[#This Row],[AÑO]],FACTURACION[[#This Row],[Mes numero]],1)</f>
        <v>42979</v>
      </c>
      <c r="G4722" s="161">
        <v>13137</v>
      </c>
      <c r="H4722" s="25">
        <v>890500726</v>
      </c>
      <c r="I4722" s="3" t="str">
        <f>+VLOOKUP(FACTURACION[[#This Row],[NIT]],TABLACLIENTE,2,FALSE)</f>
        <v>NORTESANTANDEREANA DE GAS S.A. E.S.P (NORGAS S.A. E.S.P.)</v>
      </c>
      <c r="J4722" s="3" t="s">
        <v>1053</v>
      </c>
      <c r="K4722" s="12" t="str">
        <f>+VLOOKUP(FACTURACION[[#This Row],[REFERENCIA]],CODINV,2,FALSE)</f>
        <v>REG. 1813C-HC C: 1 1/4 R: 6-15" O: 1/8X3/16</v>
      </c>
      <c r="L4722" s="12" t="str">
        <f>IF(VLOOKUP(FACTURACION[[#This Row],[REFERENCIA]],CODINV,3,FALSE)=0,"",VLOOKUP(FACTURACION[[#This Row],[REFERENCIA]],CODINV,3,FALSE))</f>
        <v/>
      </c>
      <c r="M4722" s="12" t="str">
        <f>+VLOOKUP(FACTURACION[[#This Row],[REFERENCIA]],CODINV,4,FALSE)</f>
        <v>REGULADORES</v>
      </c>
      <c r="N4722" s="12" t="str">
        <f>+VLOOKUP(FACTURACION[[#This Row],[REFERENCIA]],CODINV,5,FALSE)</f>
        <v>HONEYWELL</v>
      </c>
      <c r="O4722" s="3">
        <v>1</v>
      </c>
      <c r="P4722" s="31">
        <v>185000</v>
      </c>
      <c r="Q4722" s="24">
        <f>+FACTURACION[[#This Row],[CANTIDAD]]*FACTURACION[[#This Row],[VR UNITARIO]]/1000</f>
        <v>185</v>
      </c>
      <c r="R4722" s="3" t="str">
        <f>+VLOOKUP(FACTURACION[[#This Row],[NIT]],TABLACLIENTE,5,FALSE)</f>
        <v>BUCARAMANGA</v>
      </c>
    </row>
    <row r="4723" spans="3:18">
      <c r="C4723" s="29">
        <v>2017</v>
      </c>
      <c r="D4723" s="30" t="s">
        <v>702</v>
      </c>
      <c r="E4723" s="30">
        <f>MONTH(FACTURACION[[#This Row],[MES]]&amp;1)</f>
        <v>9</v>
      </c>
      <c r="F4723" s="223">
        <f>DATE(FACTURACION[[#This Row],[AÑO]],FACTURACION[[#This Row],[Mes numero]],1)</f>
        <v>42979</v>
      </c>
      <c r="G4723" s="161">
        <v>13145</v>
      </c>
      <c r="H4723" s="25">
        <v>890500726</v>
      </c>
      <c r="I4723" s="3" t="str">
        <f>+VLOOKUP(FACTURACION[[#This Row],[NIT]],TABLACLIENTE,2,FALSE)</f>
        <v>NORTESANTANDEREANA DE GAS S.A. E.S.P (NORGAS S.A. E.S.P.)</v>
      </c>
      <c r="J4723" s="3" t="s">
        <v>198</v>
      </c>
      <c r="K4723" s="12" t="str">
        <f>+VLOOKUP(FACTURACION[[#This Row],[REFERENCIA]],CODINV,2,FALSE)</f>
        <v>REG. 1813C-HC C. 1 1/4" R: 6-15" O: 1/2</v>
      </c>
      <c r="L4723" s="12" t="str">
        <f>IF(VLOOKUP(FACTURACION[[#This Row],[REFERENCIA]],CODINV,3,FALSE)=0,"",VLOOKUP(FACTURACION[[#This Row],[REFERENCIA]],CODINV,3,FALSE))</f>
        <v/>
      </c>
      <c r="M4723" s="12" t="str">
        <f>+VLOOKUP(FACTURACION[[#This Row],[REFERENCIA]],CODINV,4,FALSE)</f>
        <v>REGULADORES</v>
      </c>
      <c r="N4723" s="12" t="str">
        <f>+VLOOKUP(FACTURACION[[#This Row],[REFERENCIA]],CODINV,5,FALSE)</f>
        <v>HONEYWELL</v>
      </c>
      <c r="O4723" s="3">
        <v>1</v>
      </c>
      <c r="P4723" s="31">
        <v>190000</v>
      </c>
      <c r="Q4723" s="24">
        <f>+FACTURACION[[#This Row],[CANTIDAD]]*FACTURACION[[#This Row],[VR UNITARIO]]/1000</f>
        <v>190</v>
      </c>
      <c r="R4723" s="3" t="str">
        <f>+VLOOKUP(FACTURACION[[#This Row],[NIT]],TABLACLIENTE,5,FALSE)</f>
        <v>BUCARAMANGA</v>
      </c>
    </row>
    <row r="4724" spans="3:18">
      <c r="C4724" s="29">
        <v>2017</v>
      </c>
      <c r="D4724" s="30" t="s">
        <v>702</v>
      </c>
      <c r="E4724" s="30">
        <f>MONTH(FACTURACION[[#This Row],[MES]]&amp;1)</f>
        <v>9</v>
      </c>
      <c r="F4724" s="223">
        <f>DATE(FACTURACION[[#This Row],[AÑO]],FACTURACION[[#This Row],[Mes numero]],1)</f>
        <v>42979</v>
      </c>
      <c r="G4724" s="161">
        <v>13147</v>
      </c>
      <c r="H4724" s="25">
        <v>860510723</v>
      </c>
      <c r="I4724" s="3" t="str">
        <f>+VLOOKUP(FACTURACION[[#This Row],[NIT]],TABLACLIENTE,2,FALSE)</f>
        <v>SAENA DE COLOMBIA S.A.</v>
      </c>
      <c r="J4724" s="3" t="s">
        <v>198</v>
      </c>
      <c r="K4724" s="12" t="str">
        <f>+VLOOKUP(FACTURACION[[#This Row],[REFERENCIA]],CODINV,2,FALSE)</f>
        <v>REG. 1813C-HC C. 1 1/4" R: 6-15" O: 1/2</v>
      </c>
      <c r="L4724" s="12" t="str">
        <f>IF(VLOOKUP(FACTURACION[[#This Row],[REFERENCIA]],CODINV,3,FALSE)=0,"",VLOOKUP(FACTURACION[[#This Row],[REFERENCIA]],CODINV,3,FALSE))</f>
        <v/>
      </c>
      <c r="M4724" s="12" t="str">
        <f>+VLOOKUP(FACTURACION[[#This Row],[REFERENCIA]],CODINV,4,FALSE)</f>
        <v>REGULADORES</v>
      </c>
      <c r="N4724" s="12" t="str">
        <f>+VLOOKUP(FACTURACION[[#This Row],[REFERENCIA]],CODINV,5,FALSE)</f>
        <v>HONEYWELL</v>
      </c>
      <c r="O4724" s="3">
        <v>4</v>
      </c>
      <c r="P4724" s="31">
        <v>175000</v>
      </c>
      <c r="Q4724" s="24">
        <f>+FACTURACION[[#This Row],[CANTIDAD]]*FACTURACION[[#This Row],[VR UNITARIO]]/1000</f>
        <v>700</v>
      </c>
      <c r="R4724" s="3" t="str">
        <f>+VLOOKUP(FACTURACION[[#This Row],[NIT]],TABLACLIENTE,5,FALSE)</f>
        <v>BOGOTÁ D.C.</v>
      </c>
    </row>
    <row r="4725" spans="3:18">
      <c r="C4725" s="29">
        <v>2017</v>
      </c>
      <c r="D4725" s="30" t="s">
        <v>702</v>
      </c>
      <c r="E4725" s="30">
        <f>MONTH(FACTURACION[[#This Row],[MES]]&amp;1)</f>
        <v>9</v>
      </c>
      <c r="F4725" s="223">
        <f>DATE(FACTURACION[[#This Row],[AÑO]],FACTURACION[[#This Row],[Mes numero]],1)</f>
        <v>42979</v>
      </c>
      <c r="G4725" s="161">
        <v>13167</v>
      </c>
      <c r="H4725" s="25">
        <v>860003981</v>
      </c>
      <c r="I4725" s="3" t="str">
        <f>+VLOOKUP(FACTURACION[[#This Row],[NIT]],TABLACLIENTE,2,FALSE)</f>
        <v>COLMAQUINAS S.A.</v>
      </c>
      <c r="J4725" s="3" t="s">
        <v>1054</v>
      </c>
      <c r="K4725" s="12" t="str">
        <f>+VLOOKUP(FACTURACION[[#This Row],[REFERENCIA]],CODINV,2,FALSE)</f>
        <v>REG. 1813C-HC C: 1 1/4 R: 12-28" O: 1/2</v>
      </c>
      <c r="L4725" s="12" t="str">
        <f>IF(VLOOKUP(FACTURACION[[#This Row],[REFERENCIA]],CODINV,3,FALSE)=0,"",VLOOKUP(FACTURACION[[#This Row],[REFERENCIA]],CODINV,3,FALSE))</f>
        <v/>
      </c>
      <c r="M4725" s="12" t="str">
        <f>+VLOOKUP(FACTURACION[[#This Row],[REFERENCIA]],CODINV,4,FALSE)</f>
        <v>REGULADORES</v>
      </c>
      <c r="N4725" s="12" t="str">
        <f>+VLOOKUP(FACTURACION[[#This Row],[REFERENCIA]],CODINV,5,FALSE)</f>
        <v>HONEYWELL</v>
      </c>
      <c r="O4725" s="3">
        <v>1</v>
      </c>
      <c r="P4725" s="31">
        <v>190000</v>
      </c>
      <c r="Q4725" s="24">
        <f>+FACTURACION[[#This Row],[CANTIDAD]]*FACTURACION[[#This Row],[VR UNITARIO]]/1000</f>
        <v>190</v>
      </c>
      <c r="R4725" s="3" t="str">
        <f>+VLOOKUP(FACTURACION[[#This Row],[NIT]],TABLACLIENTE,5,FALSE)</f>
        <v>BOGOTÁ D.C.</v>
      </c>
    </row>
    <row r="4726" spans="3:18">
      <c r="C4726" s="29">
        <v>2017</v>
      </c>
      <c r="D4726" s="30" t="s">
        <v>702</v>
      </c>
      <c r="E4726" s="30">
        <f>MONTH(FACTURACION[[#This Row],[MES]]&amp;1)</f>
        <v>9</v>
      </c>
      <c r="F4726" s="223">
        <f>DATE(FACTURACION[[#This Row],[AÑO]],FACTURACION[[#This Row],[Mes numero]],1)</f>
        <v>42979</v>
      </c>
      <c r="G4726" s="161">
        <v>13157</v>
      </c>
      <c r="H4726" s="25">
        <v>830014820</v>
      </c>
      <c r="I4726" s="3" t="str">
        <f>+VLOOKUP(FACTURACION[[#This Row],[NIT]],TABLACLIENTE,2,FALSE)</f>
        <v>COMERCIALIZADORA MOYSE LTDA.</v>
      </c>
      <c r="J4726" s="3" t="s">
        <v>6</v>
      </c>
      <c r="K4726" s="12" t="str">
        <f>+VLOOKUP(FACTURACION[[#This Row],[REFERENCIA]],CODINV,2,FALSE)</f>
        <v>REG.1813C C:3/4" R:6-15" O:1/2</v>
      </c>
      <c r="L4726" s="12" t="str">
        <f>IF(VLOOKUP(FACTURACION[[#This Row],[REFERENCIA]],CODINV,3,FALSE)=0,"",VLOOKUP(FACTURACION[[#This Row],[REFERENCIA]],CODINV,3,FALSE))</f>
        <v/>
      </c>
      <c r="M4726" s="12" t="str">
        <f>+VLOOKUP(FACTURACION[[#This Row],[REFERENCIA]],CODINV,4,FALSE)</f>
        <v>REGULADORES</v>
      </c>
      <c r="N4726" s="12" t="str">
        <f>+VLOOKUP(FACTURACION[[#This Row],[REFERENCIA]],CODINV,5,FALSE)</f>
        <v>HONEYWELL</v>
      </c>
      <c r="O4726" s="3">
        <v>1</v>
      </c>
      <c r="P4726" s="31">
        <v>165000</v>
      </c>
      <c r="Q4726" s="24">
        <f>+FACTURACION[[#This Row],[CANTIDAD]]*FACTURACION[[#This Row],[VR UNITARIO]]/1000</f>
        <v>165</v>
      </c>
      <c r="R4726" s="3" t="str">
        <f>+VLOOKUP(FACTURACION[[#This Row],[NIT]],TABLACLIENTE,5,FALSE)</f>
        <v>BOGOTÁ D.C.</v>
      </c>
    </row>
    <row r="4727" spans="3:18">
      <c r="C4727" s="29">
        <v>2017</v>
      </c>
      <c r="D4727" s="30" t="s">
        <v>702</v>
      </c>
      <c r="E4727" s="30">
        <f>MONTH(FACTURACION[[#This Row],[MES]]&amp;1)</f>
        <v>9</v>
      </c>
      <c r="F4727" s="223">
        <f>DATE(FACTURACION[[#This Row],[AÑO]],FACTURACION[[#This Row],[Mes numero]],1)</f>
        <v>42979</v>
      </c>
      <c r="G4727" s="161">
        <v>13162</v>
      </c>
      <c r="H4727" s="25">
        <v>900453696</v>
      </c>
      <c r="I4727" s="3" t="str">
        <f>+VLOOKUP(FACTURACION[[#This Row],[NIT]],TABLACLIENTE,2,FALSE)</f>
        <v>CONSTRUGAS HCS S.A.S.</v>
      </c>
      <c r="J4727" s="3" t="s">
        <v>6</v>
      </c>
      <c r="K4727" s="12" t="str">
        <f>+VLOOKUP(FACTURACION[[#This Row],[REFERENCIA]],CODINV,2,FALSE)</f>
        <v>REG.1813C C:3/4" R:6-15" O:1/2</v>
      </c>
      <c r="L4727" s="12" t="str">
        <f>IF(VLOOKUP(FACTURACION[[#This Row],[REFERENCIA]],CODINV,3,FALSE)=0,"",VLOOKUP(FACTURACION[[#This Row],[REFERENCIA]],CODINV,3,FALSE))</f>
        <v/>
      </c>
      <c r="M4727" s="12" t="str">
        <f>+VLOOKUP(FACTURACION[[#This Row],[REFERENCIA]],CODINV,4,FALSE)</f>
        <v>REGULADORES</v>
      </c>
      <c r="N4727" s="12" t="str">
        <f>+VLOOKUP(FACTURACION[[#This Row],[REFERENCIA]],CODINV,5,FALSE)</f>
        <v>HONEYWELL</v>
      </c>
      <c r="O4727" s="3">
        <v>1</v>
      </c>
      <c r="P4727" s="31">
        <v>170000</v>
      </c>
      <c r="Q4727" s="24">
        <f>+FACTURACION[[#This Row],[CANTIDAD]]*FACTURACION[[#This Row],[VR UNITARIO]]/1000</f>
        <v>170</v>
      </c>
      <c r="R4727" s="3" t="str">
        <f>+VLOOKUP(FACTURACION[[#This Row],[NIT]],TABLACLIENTE,5,FALSE)</f>
        <v>BARBOSA</v>
      </c>
    </row>
    <row r="4728" spans="3:18">
      <c r="C4728" s="29">
        <v>2017</v>
      </c>
      <c r="D4728" s="30" t="s">
        <v>702</v>
      </c>
      <c r="E4728" s="30">
        <f>MONTH(FACTURACION[[#This Row],[MES]]&amp;1)</f>
        <v>9</v>
      </c>
      <c r="F4728" s="223">
        <f>DATE(FACTURACION[[#This Row],[AÑO]],FACTURACION[[#This Row],[Mes numero]],1)</f>
        <v>42979</v>
      </c>
      <c r="G4728" s="161">
        <v>13183</v>
      </c>
      <c r="H4728" s="25">
        <v>900950504</v>
      </c>
      <c r="I4728" s="3" t="str">
        <f>+VLOOKUP(FACTURACION[[#This Row],[NIT]],TABLACLIENTE,2,FALSE)</f>
        <v>DAMASA DE COLOMBIA S A S</v>
      </c>
      <c r="J4728" s="3" t="s">
        <v>6</v>
      </c>
      <c r="K4728" s="12" t="str">
        <f>+VLOOKUP(FACTURACION[[#This Row],[REFERENCIA]],CODINV,2,FALSE)</f>
        <v>REG.1813C C:3/4" R:6-15" O:1/2</v>
      </c>
      <c r="L4728" s="12" t="str">
        <f>IF(VLOOKUP(FACTURACION[[#This Row],[REFERENCIA]],CODINV,3,FALSE)=0,"",VLOOKUP(FACTURACION[[#This Row],[REFERENCIA]],CODINV,3,FALSE))</f>
        <v/>
      </c>
      <c r="M4728" s="12" t="str">
        <f>+VLOOKUP(FACTURACION[[#This Row],[REFERENCIA]],CODINV,4,FALSE)</f>
        <v>REGULADORES</v>
      </c>
      <c r="N4728" s="12" t="str">
        <f>+VLOOKUP(FACTURACION[[#This Row],[REFERENCIA]],CODINV,5,FALSE)</f>
        <v>HONEYWELL</v>
      </c>
      <c r="O4728" s="3">
        <v>8</v>
      </c>
      <c r="P4728" s="31">
        <v>145000</v>
      </c>
      <c r="Q4728" s="24">
        <f>+FACTURACION[[#This Row],[CANTIDAD]]*FACTURACION[[#This Row],[VR UNITARIO]]/1000</f>
        <v>1160</v>
      </c>
      <c r="R4728" s="3" t="str">
        <f>+VLOOKUP(FACTURACION[[#This Row],[NIT]],TABLACLIENTE,5,FALSE)</f>
        <v>BOGOTÁ D.C.</v>
      </c>
    </row>
    <row r="4729" spans="3:18">
      <c r="C4729" s="29">
        <v>2017</v>
      </c>
      <c r="D4729" s="30" t="s">
        <v>702</v>
      </c>
      <c r="E4729" s="30">
        <f>MONTH(FACTURACION[[#This Row],[MES]]&amp;1)</f>
        <v>9</v>
      </c>
      <c r="F4729" s="223">
        <f>DATE(FACTURACION[[#This Row],[AÑO]],FACTURACION[[#This Row],[Mes numero]],1)</f>
        <v>42979</v>
      </c>
      <c r="G4729" s="161">
        <v>13147</v>
      </c>
      <c r="H4729" s="25">
        <v>860510723</v>
      </c>
      <c r="I4729" s="3" t="str">
        <f>+VLOOKUP(FACTURACION[[#This Row],[NIT]],TABLACLIENTE,2,FALSE)</f>
        <v>SAENA DE COLOMBIA S.A.</v>
      </c>
      <c r="J4729" s="3" t="s">
        <v>6</v>
      </c>
      <c r="K4729" s="12" t="str">
        <f>+VLOOKUP(FACTURACION[[#This Row],[REFERENCIA]],CODINV,2,FALSE)</f>
        <v>REG.1813C C:3/4" R:6-15" O:1/2</v>
      </c>
      <c r="L4729" s="12" t="str">
        <f>IF(VLOOKUP(FACTURACION[[#This Row],[REFERENCIA]],CODINV,3,FALSE)=0,"",VLOOKUP(FACTURACION[[#This Row],[REFERENCIA]],CODINV,3,FALSE))</f>
        <v/>
      </c>
      <c r="M4729" s="12" t="str">
        <f>+VLOOKUP(FACTURACION[[#This Row],[REFERENCIA]],CODINV,4,FALSE)</f>
        <v>REGULADORES</v>
      </c>
      <c r="N4729" s="12" t="str">
        <f>+VLOOKUP(FACTURACION[[#This Row],[REFERENCIA]],CODINV,5,FALSE)</f>
        <v>HONEYWELL</v>
      </c>
      <c r="O4729" s="3">
        <v>4</v>
      </c>
      <c r="P4729" s="31">
        <v>175000</v>
      </c>
      <c r="Q4729" s="24">
        <f>+FACTURACION[[#This Row],[CANTIDAD]]*FACTURACION[[#This Row],[VR UNITARIO]]/1000</f>
        <v>700</v>
      </c>
      <c r="R4729" s="3" t="str">
        <f>+VLOOKUP(FACTURACION[[#This Row],[NIT]],TABLACLIENTE,5,FALSE)</f>
        <v>BOGOTÁ D.C.</v>
      </c>
    </row>
    <row r="4730" spans="3:18">
      <c r="C4730" s="29">
        <v>2017</v>
      </c>
      <c r="D4730" s="30" t="s">
        <v>702</v>
      </c>
      <c r="E4730" s="30">
        <f>MONTH(FACTURACION[[#This Row],[MES]]&amp;1)</f>
        <v>9</v>
      </c>
      <c r="F4730" s="223">
        <f>DATE(FACTURACION[[#This Row],[AÑO]],FACTURACION[[#This Row],[Mes numero]],1)</f>
        <v>42979</v>
      </c>
      <c r="G4730" s="161">
        <v>13184</v>
      </c>
      <c r="H4730" s="25">
        <v>901014309</v>
      </c>
      <c r="I4730" s="3" t="str">
        <f>+VLOOKUP(FACTURACION[[#This Row],[NIT]],TABLACLIENTE,2,FALSE)</f>
        <v>SERVINDUSTRIALES JAC SAS</v>
      </c>
      <c r="J4730" s="3" t="s">
        <v>905</v>
      </c>
      <c r="K4730" s="12" t="str">
        <f>+VLOOKUP(FACTURACION[[#This Row],[REFERENCIA]],CODINV,2,FALSE)</f>
        <v>REG. 1800 CPB2 1" O:1/2 R:STD</v>
      </c>
      <c r="L4730" s="12" t="str">
        <f>IF(VLOOKUP(FACTURACION[[#This Row],[REFERENCIA]],CODINV,3,FALSE)=0,"",VLOOKUP(FACTURACION[[#This Row],[REFERENCIA]],CODINV,3,FALSE))</f>
        <v/>
      </c>
      <c r="M4730" s="12" t="str">
        <f>+VLOOKUP(FACTURACION[[#This Row],[REFERENCIA]],CODINV,4,FALSE)</f>
        <v>REGULADORES</v>
      </c>
      <c r="N4730" s="12" t="str">
        <f>+VLOOKUP(FACTURACION[[#This Row],[REFERENCIA]],CODINV,5,FALSE)</f>
        <v>HONEYWELL</v>
      </c>
      <c r="O4730" s="3">
        <v>1</v>
      </c>
      <c r="P4730" s="31">
        <v>780000</v>
      </c>
      <c r="Q4730" s="24">
        <f>+FACTURACION[[#This Row],[CANTIDAD]]*FACTURACION[[#This Row],[VR UNITARIO]]/1000</f>
        <v>780</v>
      </c>
      <c r="R4730" s="3" t="str">
        <f>+VLOOKUP(FACTURACION[[#This Row],[NIT]],TABLACLIENTE,5,FALSE)</f>
        <v>BOGOTÁ D.C.</v>
      </c>
    </row>
    <row r="4731" spans="3:18">
      <c r="C4731" s="29">
        <v>2017</v>
      </c>
      <c r="D4731" s="30" t="s">
        <v>702</v>
      </c>
      <c r="E4731" s="30">
        <f>MONTH(FACTURACION[[#This Row],[MES]]&amp;1)</f>
        <v>9</v>
      </c>
      <c r="F4731" s="223">
        <f>DATE(FACTURACION[[#This Row],[AÑO]],FACTURACION[[#This Row],[Mes numero]],1)</f>
        <v>42979</v>
      </c>
      <c r="G4731" s="161">
        <v>13134</v>
      </c>
      <c r="H4731" s="25">
        <v>890400869</v>
      </c>
      <c r="I4731" s="3" t="str">
        <f>+VLOOKUP(FACTURACION[[#This Row],[NIT]],TABLACLIENTE,2,FALSE)</f>
        <v>SURTIDORA DE GAS DEL CARIBE S.A. E.S.P. (SURTIGAS S.A. E.S.P.)</v>
      </c>
      <c r="J4731" s="3" t="s">
        <v>905</v>
      </c>
      <c r="K4731" s="12" t="str">
        <f>+VLOOKUP(FACTURACION[[#This Row],[REFERENCIA]],CODINV,2,FALSE)</f>
        <v>REG. 1800 CPB2 1" O:1/2 R:STD</v>
      </c>
      <c r="L4731" s="12" t="str">
        <f>IF(VLOOKUP(FACTURACION[[#This Row],[REFERENCIA]],CODINV,3,FALSE)=0,"",VLOOKUP(FACTURACION[[#This Row],[REFERENCIA]],CODINV,3,FALSE))</f>
        <v/>
      </c>
      <c r="M4731" s="12" t="str">
        <f>+VLOOKUP(FACTURACION[[#This Row],[REFERENCIA]],CODINV,4,FALSE)</f>
        <v>REGULADORES</v>
      </c>
      <c r="N4731" s="12" t="str">
        <f>+VLOOKUP(FACTURACION[[#This Row],[REFERENCIA]],CODINV,5,FALSE)</f>
        <v>HONEYWELL</v>
      </c>
      <c r="O4731" s="3">
        <v>20</v>
      </c>
      <c r="P4731" s="31">
        <v>616575</v>
      </c>
      <c r="Q4731" s="24">
        <f>+FACTURACION[[#This Row],[CANTIDAD]]*FACTURACION[[#This Row],[VR UNITARIO]]/1000</f>
        <v>12331.5</v>
      </c>
      <c r="R4731" s="3" t="str">
        <f>+VLOOKUP(FACTURACION[[#This Row],[NIT]],TABLACLIENTE,5,FALSE)</f>
        <v>CARTAGENA</v>
      </c>
    </row>
    <row r="4732" spans="3:18">
      <c r="C4732" s="29">
        <v>2017</v>
      </c>
      <c r="D4732" s="30" t="s">
        <v>702</v>
      </c>
      <c r="E4732" s="30">
        <f>MONTH(FACTURACION[[#This Row],[MES]]&amp;1)</f>
        <v>9</v>
      </c>
      <c r="F4732" s="223">
        <f>DATE(FACTURACION[[#This Row],[AÑO]],FACTURACION[[#This Row],[Mes numero]],1)</f>
        <v>42979</v>
      </c>
      <c r="G4732" s="161">
        <v>13158</v>
      </c>
      <c r="H4732" s="25">
        <v>891101577</v>
      </c>
      <c r="I4732" s="3" t="str">
        <f>+VLOOKUP(FACTURACION[[#This Row],[NIT]],TABLACLIENTE,2,FALSE)</f>
        <v>ALCANOS DE COLOMBIA S.A. E.S.P</v>
      </c>
      <c r="J4732" s="3" t="s">
        <v>5</v>
      </c>
      <c r="K4732" s="12" t="str">
        <f>+VLOOKUP(FACTURACION[[#This Row],[REFERENCIA]],CODINV,2,FALSE)</f>
        <v>REG. 1800 CPB2 1 1-4· O: 5/16" R: STD</v>
      </c>
      <c r="L4732" s="12" t="str">
        <f>IF(VLOOKUP(FACTURACION[[#This Row],[REFERENCIA]],CODINV,3,FALSE)=0,"",VLOOKUP(FACTURACION[[#This Row],[REFERENCIA]],CODINV,3,FALSE))</f>
        <v/>
      </c>
      <c r="M4732" s="12" t="str">
        <f>+VLOOKUP(FACTURACION[[#This Row],[REFERENCIA]],CODINV,4,FALSE)</f>
        <v>REGULADORES</v>
      </c>
      <c r="N4732" s="12" t="str">
        <f>+VLOOKUP(FACTURACION[[#This Row],[REFERENCIA]],CODINV,5,FALSE)</f>
        <v>HONEYWELL</v>
      </c>
      <c r="O4732" s="3">
        <v>30</v>
      </c>
      <c r="P4732" s="31">
        <v>680000</v>
      </c>
      <c r="Q4732" s="24">
        <f>+FACTURACION[[#This Row],[CANTIDAD]]*FACTURACION[[#This Row],[VR UNITARIO]]/1000</f>
        <v>20400</v>
      </c>
      <c r="R4732" s="3" t="str">
        <f>+VLOOKUP(FACTURACION[[#This Row],[NIT]],TABLACLIENTE,5,FALSE)</f>
        <v>NEIVA</v>
      </c>
    </row>
    <row r="4733" spans="3:18">
      <c r="C4733" s="29">
        <v>2017</v>
      </c>
      <c r="D4733" s="30" t="s">
        <v>702</v>
      </c>
      <c r="E4733" s="30">
        <f>MONTH(FACTURACION[[#This Row],[MES]]&amp;1)</f>
        <v>9</v>
      </c>
      <c r="F4733" s="223">
        <f>DATE(FACTURACION[[#This Row],[AÑO]],FACTURACION[[#This Row],[Mes numero]],1)</f>
        <v>42979</v>
      </c>
      <c r="G4733" s="161">
        <v>13161</v>
      </c>
      <c r="H4733" s="20">
        <v>800074033</v>
      </c>
      <c r="I4733" s="26" t="str">
        <f>+VLOOKUP(FACTURACION[[#This Row],[NIT]],TABLACLIENTE,2,FALSE)</f>
        <v>COMPAÑIAS ASOCIADAS DE GAS S.A. E.S.P (ASOGAS SA ESP)</v>
      </c>
      <c r="J4733" s="3" t="s">
        <v>5</v>
      </c>
      <c r="K4733" s="12" t="str">
        <f>+VLOOKUP(FACTURACION[[#This Row],[REFERENCIA]],CODINV,2,FALSE)</f>
        <v>REG. 1800 CPB2 1 1-4· O: 5/16" R: STD</v>
      </c>
      <c r="L4733" s="12" t="str">
        <f>IF(VLOOKUP(FACTURACION[[#This Row],[REFERENCIA]],CODINV,3,FALSE)=0,"",VLOOKUP(FACTURACION[[#This Row],[REFERENCIA]],CODINV,3,FALSE))</f>
        <v/>
      </c>
      <c r="M4733" s="12" t="str">
        <f>+VLOOKUP(FACTURACION[[#This Row],[REFERENCIA]],CODINV,4,FALSE)</f>
        <v>REGULADORES</v>
      </c>
      <c r="N4733" s="12" t="str">
        <f>+VLOOKUP(FACTURACION[[#This Row],[REFERENCIA]],CODINV,5,FALSE)</f>
        <v>HONEYWELL</v>
      </c>
      <c r="O4733" s="3">
        <v>1</v>
      </c>
      <c r="P4733" s="31">
        <v>720000</v>
      </c>
      <c r="Q4733" s="24">
        <f>+FACTURACION[[#This Row],[CANTIDAD]]*FACTURACION[[#This Row],[VR UNITARIO]]/1000</f>
        <v>720</v>
      </c>
      <c r="R4733" s="3" t="str">
        <f>+VLOOKUP(FACTURACION[[#This Row],[NIT]],TABLACLIENTE,5,FALSE)</f>
        <v>MOSQUERA</v>
      </c>
    </row>
    <row r="4734" spans="3:18">
      <c r="C4734" s="29">
        <v>2017</v>
      </c>
      <c r="D4734" s="30" t="s">
        <v>702</v>
      </c>
      <c r="E4734" s="30">
        <f>MONTH(FACTURACION[[#This Row],[MES]]&amp;1)</f>
        <v>9</v>
      </c>
      <c r="F4734" s="223">
        <f>DATE(FACTURACION[[#This Row],[AÑO]],FACTURACION[[#This Row],[Mes numero]],1)</f>
        <v>42979</v>
      </c>
      <c r="G4734" s="161">
        <v>13183</v>
      </c>
      <c r="H4734" s="25">
        <v>900950504</v>
      </c>
      <c r="I4734" s="3" t="str">
        <f>+VLOOKUP(FACTURACION[[#This Row],[NIT]],TABLACLIENTE,2,FALSE)</f>
        <v>DAMASA DE COLOMBIA S A S</v>
      </c>
      <c r="J4734" s="3" t="s">
        <v>28</v>
      </c>
      <c r="K4734" s="12" t="str">
        <f>+VLOOKUP(FACTURACION[[#This Row],[REFERENCIA]],CODINV,2,FALSE)</f>
        <v>REGULADOR SR 113 3/4 R: 7-12 O:1/4</v>
      </c>
      <c r="L4734" s="12" t="str">
        <f>IF(VLOOKUP(FACTURACION[[#This Row],[REFERENCIA]],CODINV,3,FALSE)=0,"",VLOOKUP(FACTURACION[[#This Row],[REFERENCIA]],CODINV,3,FALSE))</f>
        <v/>
      </c>
      <c r="M4734" s="12" t="str">
        <f>+VLOOKUP(FACTURACION[[#This Row],[REFERENCIA]],CODINV,4,FALSE)</f>
        <v>REGULADORES</v>
      </c>
      <c r="N4734" s="12" t="str">
        <f>+VLOOKUP(FACTURACION[[#This Row],[REFERENCIA]],CODINV,5,FALSE)</f>
        <v>HONEYWELL</v>
      </c>
      <c r="O4734" s="3">
        <v>2</v>
      </c>
      <c r="P4734" s="31">
        <v>130000</v>
      </c>
      <c r="Q4734" s="24">
        <f>+FACTURACION[[#This Row],[CANTIDAD]]*FACTURACION[[#This Row],[VR UNITARIO]]/1000</f>
        <v>260</v>
      </c>
      <c r="R4734" s="3" t="str">
        <f>+VLOOKUP(FACTURACION[[#This Row],[NIT]],TABLACLIENTE,5,FALSE)</f>
        <v>BOGOTÁ D.C.</v>
      </c>
    </row>
    <row r="4735" spans="3:18">
      <c r="C4735" s="29">
        <v>2017</v>
      </c>
      <c r="D4735" s="30" t="s">
        <v>702</v>
      </c>
      <c r="E4735" s="30">
        <f>MONTH(FACTURACION[[#This Row],[MES]]&amp;1)</f>
        <v>9</v>
      </c>
      <c r="F4735" s="223">
        <f>DATE(FACTURACION[[#This Row],[AÑO]],FACTURACION[[#This Row],[Mes numero]],1)</f>
        <v>42979</v>
      </c>
      <c r="G4735" s="161">
        <v>13132</v>
      </c>
      <c r="H4735" s="25">
        <v>890500726</v>
      </c>
      <c r="I4735" s="3" t="str">
        <f>+VLOOKUP(FACTURACION[[#This Row],[NIT]],TABLACLIENTE,2,FALSE)</f>
        <v>NORTESANTANDEREANA DE GAS S.A. E.S.P (NORGAS S.A. E.S.P.)</v>
      </c>
      <c r="J4735" s="3" t="s">
        <v>1</v>
      </c>
      <c r="K4735" s="12" t="str">
        <f>+VLOOKUP(FACTURACION[[#This Row],[REFERENCIA]],CODINV,2,FALSE)</f>
        <v>RES 12-28" W.C. BLANCO</v>
      </c>
      <c r="L4735" s="12" t="str">
        <f>IF(VLOOKUP(FACTURACION[[#This Row],[REFERENCIA]],CODINV,3,FALSE)=0,"",VLOOKUP(FACTURACION[[#This Row],[REFERENCIA]],CODINV,3,FALSE))</f>
        <v>70017P060</v>
      </c>
      <c r="M4735" s="12" t="str">
        <f>+VLOOKUP(FACTURACION[[#This Row],[REFERENCIA]],CODINV,4,FALSE)</f>
        <v>REPUESTOS Y ACCESORIOS</v>
      </c>
      <c r="N4735" s="12" t="str">
        <f>+VLOOKUP(FACTURACION[[#This Row],[REFERENCIA]],CODINV,5,FALSE)</f>
        <v>HONEYWELL</v>
      </c>
      <c r="O4735" s="3">
        <v>1</v>
      </c>
      <c r="P4735" s="31">
        <v>15000</v>
      </c>
      <c r="Q4735" s="24">
        <f>+FACTURACION[[#This Row],[CANTIDAD]]*FACTURACION[[#This Row],[VR UNITARIO]]/1000</f>
        <v>15</v>
      </c>
      <c r="R4735" s="3" t="str">
        <f>+VLOOKUP(FACTURACION[[#This Row],[NIT]],TABLACLIENTE,5,FALSE)</f>
        <v>BUCARAMANGA</v>
      </c>
    </row>
    <row r="4736" spans="3:18">
      <c r="C4736" s="29">
        <v>2017</v>
      </c>
      <c r="D4736" s="30" t="s">
        <v>702</v>
      </c>
      <c r="E4736" s="30">
        <f>MONTH(FACTURACION[[#This Row],[MES]]&amp;1)</f>
        <v>9</v>
      </c>
      <c r="F4736" s="223">
        <f>DATE(FACTURACION[[#This Row],[AÑO]],FACTURACION[[#This Row],[Mes numero]],1)</f>
        <v>42979</v>
      </c>
      <c r="G4736" s="161">
        <v>13132</v>
      </c>
      <c r="H4736" s="25">
        <v>890500726</v>
      </c>
      <c r="I4736" s="3" t="str">
        <f>+VLOOKUP(FACTURACION[[#This Row],[NIT]],TABLACLIENTE,2,FALSE)</f>
        <v>NORTESANTANDEREANA DE GAS S.A. E.S.P (NORGAS S.A. E.S.P.)</v>
      </c>
      <c r="J4736" s="3" t="s">
        <v>252</v>
      </c>
      <c r="K4736" s="12" t="str">
        <f>+VLOOKUP(FACTURACION[[#This Row],[REFERENCIA]],CODINV,2,FALSE)</f>
        <v>RES 42-2" PSIG ROJO-ROJO</v>
      </c>
      <c r="L4736" s="12" t="str">
        <f>IF(VLOOKUP(FACTURACION[[#This Row],[REFERENCIA]],CODINV,3,FALSE)=0,"",VLOOKUP(FACTURACION[[#This Row],[REFERENCIA]],CODINV,3,FALSE))</f>
        <v>70017P049</v>
      </c>
      <c r="M4736" s="12" t="str">
        <f>+VLOOKUP(FACTURACION[[#This Row],[REFERENCIA]],CODINV,4,FALSE)</f>
        <v>REPUESTOS Y ACCESORIOS</v>
      </c>
      <c r="N4736" s="12" t="str">
        <f>+VLOOKUP(FACTURACION[[#This Row],[REFERENCIA]],CODINV,5,FALSE)</f>
        <v>HONEYWELL</v>
      </c>
      <c r="O4736" s="3">
        <v>1</v>
      </c>
      <c r="P4736" s="31">
        <v>15000</v>
      </c>
      <c r="Q4736" s="24">
        <f>+FACTURACION[[#This Row],[CANTIDAD]]*FACTURACION[[#This Row],[VR UNITARIO]]/1000</f>
        <v>15</v>
      </c>
      <c r="R4736" s="3" t="str">
        <f>+VLOOKUP(FACTURACION[[#This Row],[NIT]],TABLACLIENTE,5,FALSE)</f>
        <v>BUCARAMANGA</v>
      </c>
    </row>
    <row r="4737" spans="3:18">
      <c r="C4737" s="29">
        <v>2017</v>
      </c>
      <c r="D4737" s="30" t="s">
        <v>702</v>
      </c>
      <c r="E4737" s="30">
        <f>MONTH(FACTURACION[[#This Row],[MES]]&amp;1)</f>
        <v>9</v>
      </c>
      <c r="F4737" s="223">
        <f>DATE(FACTURACION[[#This Row],[AÑO]],FACTURACION[[#This Row],[Mes numero]],1)</f>
        <v>42979</v>
      </c>
      <c r="G4737" s="161">
        <v>13166</v>
      </c>
      <c r="H4737" s="25">
        <v>800170118</v>
      </c>
      <c r="I4737" s="3" t="str">
        <f>+VLOOKUP(FACTURACION[[#This Row],[NIT]],TABLACLIENTE,2,FALSE)</f>
        <v>PROMOTORA DE GASES DEL SUR S A E S P (PROGASUR S.A. E.S.P.)</v>
      </c>
      <c r="J4737" s="3" t="s">
        <v>576</v>
      </c>
      <c r="K4737" s="12" t="str">
        <f>+VLOOKUP(FACTURACION[[#This Row],[REFERENCIA]],CODINV,2,FALSE)</f>
        <v>KIT AFV INSP. MANIFOLD PLUG</v>
      </c>
      <c r="L4737" s="12" t="str">
        <f>IF(VLOOKUP(FACTURACION[[#This Row],[REFERENCIA]],CODINV,3,FALSE)=0,"",VLOOKUP(FACTURACION[[#This Row],[REFERENCIA]],CODINV,3,FALSE))</f>
        <v>74036K002</v>
      </c>
      <c r="M4737" s="12" t="str">
        <f>+VLOOKUP(FACTURACION[[#This Row],[REFERENCIA]],CODINV,4,FALSE)</f>
        <v>REPUESTOS Y ACCESORIOS</v>
      </c>
      <c r="N4737" s="12" t="str">
        <f>+VLOOKUP(FACTURACION[[#This Row],[REFERENCIA]],CODINV,5,FALSE)</f>
        <v>HONEYWELL</v>
      </c>
      <c r="O4737" s="3">
        <v>1</v>
      </c>
      <c r="P4737" s="31">
        <v>25000</v>
      </c>
      <c r="Q4737" s="24">
        <f>+FACTURACION[[#This Row],[CANTIDAD]]*FACTURACION[[#This Row],[VR UNITARIO]]/1000</f>
        <v>25</v>
      </c>
      <c r="R4737" s="3" t="str">
        <f>+VLOOKUP(FACTURACION[[#This Row],[NIT]],TABLACLIENTE,5,FALSE)</f>
        <v>BOGOTÁ D.C.</v>
      </c>
    </row>
    <row r="4738" spans="3:18">
      <c r="C4738" s="29">
        <v>2017</v>
      </c>
      <c r="D4738" s="30" t="s">
        <v>702</v>
      </c>
      <c r="E4738" s="30">
        <f>MONTH(FACTURACION[[#This Row],[MES]]&amp;1)</f>
        <v>9</v>
      </c>
      <c r="F4738" s="223">
        <f>DATE(FACTURACION[[#This Row],[AÑO]],FACTURACION[[#This Row],[Mes numero]],1)</f>
        <v>42979</v>
      </c>
      <c r="G4738" s="161">
        <v>13156</v>
      </c>
      <c r="H4738" s="25" t="s">
        <v>4659</v>
      </c>
      <c r="I4738" s="3" t="str">
        <f>+VLOOKUP(FACTURACION[[#This Row],[NIT]],TABLACLIENTE,2,FALSE)</f>
        <v>CONSORCIO G5</v>
      </c>
      <c r="J4738" s="3" t="s">
        <v>333</v>
      </c>
      <c r="K4738" s="12" t="str">
        <f>+VLOOKUP(FACTURACION[[#This Row],[REFERENCIA]],CODINV,2,FALSE)</f>
        <v>CONECT MANGUERA 2 1/4" ACME X 1 1/4"</v>
      </c>
      <c r="L4738" s="12" t="str">
        <f>IF(VLOOKUP(FACTURACION[[#This Row],[REFERENCIA]],CODINV,3,FALSE)=0,"",VLOOKUP(FACTURACION[[#This Row],[REFERENCIA]],CODINV,3,FALSE))</f>
        <v/>
      </c>
      <c r="M4738" s="12" t="str">
        <f>+VLOOKUP(FACTURACION[[#This Row],[REFERENCIA]],CODINV,4,FALSE)</f>
        <v>REPUESTOS Y ACCESORIOS</v>
      </c>
      <c r="N4738" s="12" t="str">
        <f>+VLOOKUP(FACTURACION[[#This Row],[REFERENCIA]],CODINV,5,FALSE)</f>
        <v>FISHER</v>
      </c>
      <c r="O4738" s="3">
        <v>5</v>
      </c>
      <c r="P4738" s="31">
        <v>70000</v>
      </c>
      <c r="Q4738" s="24">
        <f>+FACTURACION[[#This Row],[CANTIDAD]]*FACTURACION[[#This Row],[VR UNITARIO]]/1000</f>
        <v>350</v>
      </c>
      <c r="R4738" s="3" t="str">
        <f>+VLOOKUP(FACTURACION[[#This Row],[NIT]],TABLACLIENTE,5,FALSE)</f>
        <v>CARTAGENA</v>
      </c>
    </row>
    <row r="4739" spans="3:18">
      <c r="C4739" s="29">
        <v>2017</v>
      </c>
      <c r="D4739" s="30" t="s">
        <v>702</v>
      </c>
      <c r="E4739" s="30">
        <f>MONTH(FACTURACION[[#This Row],[MES]]&amp;1)</f>
        <v>9</v>
      </c>
      <c r="F4739" s="223">
        <f>DATE(FACTURACION[[#This Row],[AÑO]],FACTURACION[[#This Row],[Mes numero]],1)</f>
        <v>42979</v>
      </c>
      <c r="G4739" s="161">
        <v>13165</v>
      </c>
      <c r="H4739" s="25">
        <v>891101577</v>
      </c>
      <c r="I4739" s="3" t="str">
        <f>+VLOOKUP(FACTURACION[[#This Row],[NIT]],TABLACLIENTE,2,FALSE)</f>
        <v>ALCANOS DE COLOMBIA S.A. E.S.P</v>
      </c>
      <c r="J4739" s="3" t="s">
        <v>1051</v>
      </c>
      <c r="K4739" s="12" t="str">
        <f>+VLOOKUP(FACTURACION[[#This Row],[REFERENCIA]],CODINV,2,FALSE)</f>
        <v>KIT REPAIR 6353 STD</v>
      </c>
      <c r="L4739" s="12" t="str">
        <f>IF(VLOOKUP(FACTURACION[[#This Row],[REFERENCIA]],CODINV,3,FALSE)=0,"",VLOOKUP(FACTURACION[[#This Row],[REFERENCIA]],CODINV,3,FALSE))</f>
        <v>R6353X00012</v>
      </c>
      <c r="M4739" s="12" t="str">
        <f>+VLOOKUP(FACTURACION[[#This Row],[REFERENCIA]],CODINV,4,FALSE)</f>
        <v>REPUESTOS Y ACCESORIOS</v>
      </c>
      <c r="N4739" s="12" t="str">
        <f>+VLOOKUP(FACTURACION[[#This Row],[REFERENCIA]],CODINV,5,FALSE)</f>
        <v>FISHER</v>
      </c>
      <c r="O4739" s="3">
        <v>4</v>
      </c>
      <c r="P4739" s="31">
        <v>1307727</v>
      </c>
      <c r="Q4739" s="24">
        <f>+FACTURACION[[#This Row],[CANTIDAD]]*FACTURACION[[#This Row],[VR UNITARIO]]/1000</f>
        <v>5230.9080000000004</v>
      </c>
      <c r="R4739" s="3" t="str">
        <f>+VLOOKUP(FACTURACION[[#This Row],[NIT]],TABLACLIENTE,5,FALSE)</f>
        <v>NEIVA</v>
      </c>
    </row>
    <row r="4740" spans="3:18">
      <c r="C4740" s="29">
        <v>2017</v>
      </c>
      <c r="D4740" s="30" t="s">
        <v>702</v>
      </c>
      <c r="E4740" s="30">
        <f>MONTH(FACTURACION[[#This Row],[MES]]&amp;1)</f>
        <v>9</v>
      </c>
      <c r="F4740" s="223">
        <f>DATE(FACTURACION[[#This Row],[AÑO]],FACTURACION[[#This Row],[Mes numero]],1)</f>
        <v>42979</v>
      </c>
      <c r="G4740" s="161">
        <v>13143</v>
      </c>
      <c r="H4740" s="25">
        <v>890200919</v>
      </c>
      <c r="I4740" s="3" t="str">
        <f>+VLOOKUP(FACTURACION[[#This Row],[NIT]],TABLACLIENTE,2,FALSE)</f>
        <v>GAS DE SANTANDER S.A. E.S.P.</v>
      </c>
      <c r="J4740" s="3" t="s">
        <v>739</v>
      </c>
      <c r="K4740" s="12" t="str">
        <f>+VLOOKUP(FACTURACION[[#This Row],[REFERENCIA]],CODINV,2,FALSE)</f>
        <v>LICENCIA PREMIUM RI 505</v>
      </c>
      <c r="L4740" s="12" t="str">
        <f>IF(VLOOKUP(FACTURACION[[#This Row],[REFERENCIA]],CODINV,3,FALSE)=0,"",VLOOKUP(FACTURACION[[#This Row],[REFERENCIA]],CODINV,3,FALSE))</f>
        <v/>
      </c>
      <c r="M4740" s="12" t="str">
        <f>+VLOOKUP(FACTURACION[[#This Row],[REFERENCIA]],CODINV,4,FALSE)</f>
        <v>REPUESTOS Y ACCESORIOS</v>
      </c>
      <c r="N4740" s="12" t="str">
        <f>+VLOOKUP(FACTURACION[[#This Row],[REFERENCIA]],CODINV,5,FALSE)</f>
        <v>RED SEAL MEASUREMENT</v>
      </c>
      <c r="O4740" s="3">
        <v>1</v>
      </c>
      <c r="P4740" s="31">
        <v>1115707</v>
      </c>
      <c r="Q4740" s="24">
        <f>+FACTURACION[[#This Row],[CANTIDAD]]*FACTURACION[[#This Row],[VR UNITARIO]]/1000</f>
        <v>1115.7070000000001</v>
      </c>
      <c r="R4740" s="3" t="str">
        <f>+VLOOKUP(FACTURACION[[#This Row],[NIT]],TABLACLIENTE,5,FALSE)</f>
        <v>GIRON</v>
      </c>
    </row>
    <row r="4741" spans="3:18">
      <c r="C4741" s="29">
        <v>2017</v>
      </c>
      <c r="D4741" s="30" t="s">
        <v>702</v>
      </c>
      <c r="E4741" s="30">
        <f>MONTH(FACTURACION[[#This Row],[MES]]&amp;1)</f>
        <v>9</v>
      </c>
      <c r="F4741" s="223">
        <f>DATE(FACTURACION[[#This Row],[AÑO]],FACTURACION[[#This Row],[Mes numero]],1)</f>
        <v>42979</v>
      </c>
      <c r="G4741" s="161">
        <v>13131</v>
      </c>
      <c r="H4741" s="25">
        <v>890500726</v>
      </c>
      <c r="I4741" s="3" t="str">
        <f>+VLOOKUP(FACTURACION[[#This Row],[NIT]],TABLACLIENTE,2,FALSE)</f>
        <v>NORTESANTANDEREANA DE GAS S.A. E.S.P (NORGAS S.A. E.S.P.)</v>
      </c>
      <c r="J4741" s="3" t="s">
        <v>913</v>
      </c>
      <c r="K4741" s="12" t="str">
        <f>+VLOOKUP(FACTURACION[[#This Row],[REFERENCIA]],CODINV,2,FALSE)</f>
        <v>TECLADO</v>
      </c>
      <c r="L4741" s="12" t="str">
        <f>IF(VLOOKUP(FACTURACION[[#This Row],[REFERENCIA]],CODINV,3,FALSE)=0,"",VLOOKUP(FACTURACION[[#This Row],[REFERENCIA]],CODINV,3,FALSE))</f>
        <v/>
      </c>
      <c r="M4741" s="12" t="str">
        <f>+VLOOKUP(FACTURACION[[#This Row],[REFERENCIA]],CODINV,4,FALSE)</f>
        <v>REPUESTOS Y ACCESORIOS</v>
      </c>
      <c r="N4741" s="12" t="str">
        <f>+VLOOKUP(FACTURACION[[#This Row],[REFERENCIA]],CODINV,5,FALSE)</f>
        <v>RED SEAL MEASUREMENT</v>
      </c>
      <c r="O4741" s="3">
        <v>3</v>
      </c>
      <c r="P4741" s="31">
        <v>250000</v>
      </c>
      <c r="Q4741" s="24">
        <f>+FACTURACION[[#This Row],[CANTIDAD]]*FACTURACION[[#This Row],[VR UNITARIO]]/1000</f>
        <v>750</v>
      </c>
      <c r="R4741" s="3" t="str">
        <f>+VLOOKUP(FACTURACION[[#This Row],[NIT]],TABLACLIENTE,5,FALSE)</f>
        <v>BUCARAMANGA</v>
      </c>
    </row>
    <row r="4742" spans="3:18">
      <c r="C4742" s="29">
        <v>2017</v>
      </c>
      <c r="D4742" s="30" t="s">
        <v>702</v>
      </c>
      <c r="E4742" s="30">
        <f>MONTH(FACTURACION[[#This Row],[MES]]&amp;1)</f>
        <v>9</v>
      </c>
      <c r="F4742" s="223">
        <f>DATE(FACTURACION[[#This Row],[AÑO]],FACTURACION[[#This Row],[Mes numero]],1)</f>
        <v>42979</v>
      </c>
      <c r="G4742" s="161">
        <v>13138</v>
      </c>
      <c r="H4742" s="25">
        <v>890310688</v>
      </c>
      <c r="I4742" s="3" t="str">
        <f>+VLOOKUP(FACTURACION[[#This Row],[NIT]],TABLACLIENTE,2,FALSE)</f>
        <v>COLGAS DE OCCIDENTE S.A. E.S.P.</v>
      </c>
      <c r="J4742" s="3" t="s">
        <v>949</v>
      </c>
      <c r="K4742" s="12" t="str">
        <f>+VLOOKUP(FACTURACION[[#This Row],[REFERENCIA]],CODINV,2,FALSE)</f>
        <v>SISTEMA DE RESPALDO SGCWEB</v>
      </c>
      <c r="L4742" s="12" t="str">
        <f>IF(VLOOKUP(FACTURACION[[#This Row],[REFERENCIA]],CODINV,3,FALSE)=0,"",VLOOKUP(FACTURACION[[#This Row],[REFERENCIA]],CODINV,3,FALSE))</f>
        <v/>
      </c>
      <c r="M4742" s="12" t="str">
        <f>+VLOOKUP(FACTURACION[[#This Row],[REFERENCIA]],CODINV,4,FALSE)</f>
        <v>REPUESTOS Y ACCESORIOS</v>
      </c>
      <c r="N4742" s="12" t="str">
        <f>+VLOOKUP(FACTURACION[[#This Row],[REFERENCIA]],CODINV,5,FALSE)</f>
        <v>PEGASUS</v>
      </c>
      <c r="O4742" s="3">
        <v>1</v>
      </c>
      <c r="P4742" s="31">
        <v>645935</v>
      </c>
      <c r="Q4742" s="24">
        <f>+FACTURACION[[#This Row],[CANTIDAD]]*FACTURACION[[#This Row],[VR UNITARIO]]/1000</f>
        <v>645.93499999999995</v>
      </c>
      <c r="R4742" s="3" t="str">
        <f>+VLOOKUP(FACTURACION[[#This Row],[NIT]],TABLACLIENTE,5,FALSE)</f>
        <v>CALI</v>
      </c>
    </row>
    <row r="4743" spans="3:18">
      <c r="C4743" s="29">
        <v>2017</v>
      </c>
      <c r="D4743" s="30" t="s">
        <v>702</v>
      </c>
      <c r="E4743" s="30">
        <f>MONTH(FACTURACION[[#This Row],[MES]]&amp;1)</f>
        <v>9</v>
      </c>
      <c r="F4743" s="223">
        <f>DATE(FACTURACION[[#This Row],[AÑO]],FACTURACION[[#This Row],[Mes numero]],1)</f>
        <v>42979</v>
      </c>
      <c r="G4743" s="161">
        <v>13170</v>
      </c>
      <c r="H4743" s="25">
        <v>890310688</v>
      </c>
      <c r="I4743" s="3" t="str">
        <f>+VLOOKUP(FACTURACION[[#This Row],[NIT]],TABLACLIENTE,2,FALSE)</f>
        <v>COLGAS DE OCCIDENTE S.A. E.S.P.</v>
      </c>
      <c r="J4743" s="3" t="s">
        <v>949</v>
      </c>
      <c r="K4743" s="12" t="str">
        <f>+VLOOKUP(FACTURACION[[#This Row],[REFERENCIA]],CODINV,2,FALSE)</f>
        <v>SISTEMA DE RESPALDO SGCWEB</v>
      </c>
      <c r="L4743" s="12" t="str">
        <f>IF(VLOOKUP(FACTURACION[[#This Row],[REFERENCIA]],CODINV,3,FALSE)=0,"",VLOOKUP(FACTURACION[[#This Row],[REFERENCIA]],CODINV,3,FALSE))</f>
        <v/>
      </c>
      <c r="M4743" s="12" t="str">
        <f>+VLOOKUP(FACTURACION[[#This Row],[REFERENCIA]],CODINV,4,FALSE)</f>
        <v>REPUESTOS Y ACCESORIOS</v>
      </c>
      <c r="N4743" s="12" t="str">
        <f>+VLOOKUP(FACTURACION[[#This Row],[REFERENCIA]],CODINV,5,FALSE)</f>
        <v>PEGASUS</v>
      </c>
      <c r="O4743" s="3">
        <v>1</v>
      </c>
      <c r="P4743" s="31">
        <v>1219932</v>
      </c>
      <c r="Q4743" s="24">
        <f>+FACTURACION[[#This Row],[CANTIDAD]]*FACTURACION[[#This Row],[VR UNITARIO]]/1000</f>
        <v>1219.932</v>
      </c>
      <c r="R4743" s="3" t="str">
        <f>+VLOOKUP(FACTURACION[[#This Row],[NIT]],TABLACLIENTE,5,FALSE)</f>
        <v>CALI</v>
      </c>
    </row>
    <row r="4744" spans="3:18">
      <c r="C4744" s="29">
        <v>2017</v>
      </c>
      <c r="D4744" s="30" t="s">
        <v>702</v>
      </c>
      <c r="E4744" s="30">
        <f>MONTH(FACTURACION[[#This Row],[MES]]&amp;1)</f>
        <v>9</v>
      </c>
      <c r="F4744" s="223">
        <f>DATE(FACTURACION[[#This Row],[AÑO]],FACTURACION[[#This Row],[Mes numero]],1)</f>
        <v>42979</v>
      </c>
      <c r="G4744" s="161">
        <v>13170</v>
      </c>
      <c r="H4744" s="25">
        <v>890310688</v>
      </c>
      <c r="I4744" s="3" t="str">
        <f>+VLOOKUP(FACTURACION[[#This Row],[NIT]],TABLACLIENTE,2,FALSE)</f>
        <v>COLGAS DE OCCIDENTE S.A. E.S.P.</v>
      </c>
      <c r="J4744" s="3" t="s">
        <v>949</v>
      </c>
      <c r="K4744" s="12" t="str">
        <f>+VLOOKUP(FACTURACION[[#This Row],[REFERENCIA]],CODINV,2,FALSE)</f>
        <v>SISTEMA DE RESPALDO SGCWEB</v>
      </c>
      <c r="L4744" s="12" t="str">
        <f>IF(VLOOKUP(FACTURACION[[#This Row],[REFERENCIA]],CODINV,3,FALSE)=0,"",VLOOKUP(FACTURACION[[#This Row],[REFERENCIA]],CODINV,3,FALSE))</f>
        <v/>
      </c>
      <c r="M4744" s="12" t="str">
        <f>+VLOOKUP(FACTURACION[[#This Row],[REFERENCIA]],CODINV,4,FALSE)</f>
        <v>REPUESTOS Y ACCESORIOS</v>
      </c>
      <c r="N4744" s="12" t="str">
        <f>+VLOOKUP(FACTURACION[[#This Row],[REFERENCIA]],CODINV,5,FALSE)</f>
        <v>PEGASUS</v>
      </c>
      <c r="O4744" s="3">
        <v>1</v>
      </c>
      <c r="P4744" s="31">
        <v>1219932</v>
      </c>
      <c r="Q4744" s="24">
        <f>+FACTURACION[[#This Row],[CANTIDAD]]*FACTURACION[[#This Row],[VR UNITARIO]]/1000</f>
        <v>1219.932</v>
      </c>
      <c r="R4744" s="3" t="str">
        <f>+VLOOKUP(FACTURACION[[#This Row],[NIT]],TABLACLIENTE,5,FALSE)</f>
        <v>CALI</v>
      </c>
    </row>
    <row r="4745" spans="3:18">
      <c r="C4745" s="29">
        <v>2017</v>
      </c>
      <c r="D4745" s="30" t="s">
        <v>702</v>
      </c>
      <c r="E4745" s="30">
        <f>MONTH(FACTURACION[[#This Row],[MES]]&amp;1)</f>
        <v>9</v>
      </c>
      <c r="F4745" s="223">
        <f>DATE(FACTURACION[[#This Row],[AÑO]],FACTURACION[[#This Row],[Mes numero]],1)</f>
        <v>42979</v>
      </c>
      <c r="G4745" s="161">
        <v>13142</v>
      </c>
      <c r="H4745" s="25">
        <v>890908643</v>
      </c>
      <c r="I4745" s="3" t="str">
        <f>+VLOOKUP(FACTURACION[[#This Row],[NIT]],TABLACLIENTE,2,FALSE)</f>
        <v>GASES DE ANTIOQUIA S.A. E.S.P.  (GAS ANTIOQUIA S.A. E.S.P.)</v>
      </c>
      <c r="J4745" s="3" t="s">
        <v>949</v>
      </c>
      <c r="K4745" s="12" t="str">
        <f>+VLOOKUP(FACTURACION[[#This Row],[REFERENCIA]],CODINV,2,FALSE)</f>
        <v>SISTEMA DE RESPALDO SGCWEB</v>
      </c>
      <c r="L4745" s="12" t="str">
        <f>IF(VLOOKUP(FACTURACION[[#This Row],[REFERENCIA]],CODINV,3,FALSE)=0,"",VLOOKUP(FACTURACION[[#This Row],[REFERENCIA]],CODINV,3,FALSE))</f>
        <v/>
      </c>
      <c r="M4745" s="12" t="str">
        <f>+VLOOKUP(FACTURACION[[#This Row],[REFERENCIA]],CODINV,4,FALSE)</f>
        <v>REPUESTOS Y ACCESORIOS</v>
      </c>
      <c r="N4745" s="12" t="str">
        <f>+VLOOKUP(FACTURACION[[#This Row],[REFERENCIA]],CODINV,5,FALSE)</f>
        <v>PEGASUS</v>
      </c>
      <c r="O4745" s="3">
        <v>1</v>
      </c>
      <c r="P4745" s="31">
        <v>1285999</v>
      </c>
      <c r="Q4745" s="24">
        <f>+FACTURACION[[#This Row],[CANTIDAD]]*FACTURACION[[#This Row],[VR UNITARIO]]/1000</f>
        <v>1285.999</v>
      </c>
      <c r="R4745" s="3" t="str">
        <f>+VLOOKUP(FACTURACION[[#This Row],[NIT]],TABLACLIENTE,5,FALSE)</f>
        <v>MEDELLIN</v>
      </c>
    </row>
    <row r="4746" spans="3:18">
      <c r="C4746" s="29">
        <v>2017</v>
      </c>
      <c r="D4746" s="30" t="s">
        <v>702</v>
      </c>
      <c r="E4746" s="30">
        <f>MONTH(FACTURACION[[#This Row],[MES]]&amp;1)</f>
        <v>9</v>
      </c>
      <c r="F4746" s="223">
        <f>DATE(FACTURACION[[#This Row],[AÑO]],FACTURACION[[#This Row],[Mes numero]],1)</f>
        <v>42979</v>
      </c>
      <c r="G4746" s="161">
        <v>13169</v>
      </c>
      <c r="H4746" s="25">
        <v>890500726</v>
      </c>
      <c r="I4746" s="3" t="str">
        <f>+VLOOKUP(FACTURACION[[#This Row],[NIT]],TABLACLIENTE,2,FALSE)</f>
        <v>NORTESANTANDEREANA DE GAS S.A. E.S.P (NORGAS S.A. E.S.P.)</v>
      </c>
      <c r="J4746" s="3" t="s">
        <v>949</v>
      </c>
      <c r="K4746" s="12" t="str">
        <f>+VLOOKUP(FACTURACION[[#This Row],[REFERENCIA]],CODINV,2,FALSE)</f>
        <v>SISTEMA DE RESPALDO SGCWEB</v>
      </c>
      <c r="L4746" s="12" t="str">
        <f>IF(VLOOKUP(FACTURACION[[#This Row],[REFERENCIA]],CODINV,3,FALSE)=0,"",VLOOKUP(FACTURACION[[#This Row],[REFERENCIA]],CODINV,3,FALSE))</f>
        <v/>
      </c>
      <c r="M4746" s="12" t="str">
        <f>+VLOOKUP(FACTURACION[[#This Row],[REFERENCIA]],CODINV,4,FALSE)</f>
        <v>REPUESTOS Y ACCESORIOS</v>
      </c>
      <c r="N4746" s="12" t="str">
        <f>+VLOOKUP(FACTURACION[[#This Row],[REFERENCIA]],CODINV,5,FALSE)</f>
        <v>PEGASUS</v>
      </c>
      <c r="O4746" s="3">
        <v>1</v>
      </c>
      <c r="P4746" s="31">
        <v>1219932</v>
      </c>
      <c r="Q4746" s="24">
        <f>+FACTURACION[[#This Row],[CANTIDAD]]*FACTURACION[[#This Row],[VR UNITARIO]]/1000</f>
        <v>1219.932</v>
      </c>
      <c r="R4746" s="3" t="str">
        <f>+VLOOKUP(FACTURACION[[#This Row],[NIT]],TABLACLIENTE,5,FALSE)</f>
        <v>BUCARAMANGA</v>
      </c>
    </row>
    <row r="4747" spans="3:18">
      <c r="C4747" s="29">
        <v>2017</v>
      </c>
      <c r="D4747" s="30" t="s">
        <v>702</v>
      </c>
      <c r="E4747" s="30">
        <f>MONTH(FACTURACION[[#This Row],[MES]]&amp;1)</f>
        <v>9</v>
      </c>
      <c r="F4747" s="223">
        <f>DATE(FACTURACION[[#This Row],[AÑO]],FACTURACION[[#This Row],[Mes numero]],1)</f>
        <v>42979</v>
      </c>
      <c r="G4747" s="161">
        <v>13144</v>
      </c>
      <c r="H4747" s="25">
        <v>890310688</v>
      </c>
      <c r="I4747" s="3" t="str">
        <f>+VLOOKUP(FACTURACION[[#This Row],[NIT]],TABLACLIENTE,2,FALSE)</f>
        <v>COLGAS DE OCCIDENTE S.A. E.S.P.</v>
      </c>
      <c r="J4747" s="3" t="s">
        <v>258</v>
      </c>
      <c r="K4747" s="12" t="str">
        <f>+VLOOKUP(FACTURACION[[#This Row],[REFERENCIA]],CODINV,2,FALSE)</f>
        <v>LICENCIA PREMIUM TROYA III</v>
      </c>
      <c r="L4747" s="12" t="str">
        <f>IF(VLOOKUP(FACTURACION[[#This Row],[REFERENCIA]],CODINV,3,FALSE)=0,"",VLOOKUP(FACTURACION[[#This Row],[REFERENCIA]],CODINV,3,FALSE))</f>
        <v>720370001YY</v>
      </c>
      <c r="M4747" s="12" t="str">
        <f>+VLOOKUP(FACTURACION[[#This Row],[REFERENCIA]],CODINV,4,FALSE)</f>
        <v>REPUESTOS Y ACCESORIOS</v>
      </c>
      <c r="N4747" s="12" t="str">
        <f>+VLOOKUP(FACTURACION[[#This Row],[REFERENCIA]],CODINV,5,FALSE)</f>
        <v>RED SEAL MEASUREMENT</v>
      </c>
      <c r="O4747" s="3">
        <v>1</v>
      </c>
      <c r="P4747" s="31">
        <v>1233149</v>
      </c>
      <c r="Q4747" s="24">
        <f>+FACTURACION[[#This Row],[CANTIDAD]]*FACTURACION[[#This Row],[VR UNITARIO]]/1000</f>
        <v>1233.1489999999999</v>
      </c>
      <c r="R4747" s="3" t="str">
        <f>+VLOOKUP(FACTURACION[[#This Row],[NIT]],TABLACLIENTE,5,FALSE)</f>
        <v>CALI</v>
      </c>
    </row>
    <row r="4748" spans="3:18">
      <c r="C4748" s="29">
        <v>2017</v>
      </c>
      <c r="D4748" s="30" t="s">
        <v>702</v>
      </c>
      <c r="E4748" s="30">
        <f>MONTH(FACTURACION[[#This Row],[MES]]&amp;1)</f>
        <v>9</v>
      </c>
      <c r="F4748" s="223">
        <f>DATE(FACTURACION[[#This Row],[AÑO]],FACTURACION[[#This Row],[Mes numero]],1)</f>
        <v>42979</v>
      </c>
      <c r="G4748" s="161">
        <v>13138</v>
      </c>
      <c r="H4748" s="25">
        <v>890310688</v>
      </c>
      <c r="I4748" s="3" t="str">
        <f>+VLOOKUP(FACTURACION[[#This Row],[NIT]],TABLACLIENTE,2,FALSE)</f>
        <v>COLGAS DE OCCIDENTE S.A. E.S.P.</v>
      </c>
      <c r="J4748" s="3" t="s">
        <v>1052</v>
      </c>
      <c r="K4748" s="12" t="str">
        <f>+VLOOKUP(FACTURACION[[#This Row],[REFERENCIA]],CODINV,2,FALSE)</f>
        <v xml:space="preserve">SERVICIO TECNCO POR DIA </v>
      </c>
      <c r="L4748" s="12" t="str">
        <f>IF(VLOOKUP(FACTURACION[[#This Row],[REFERENCIA]],CODINV,3,FALSE)=0,"",VLOOKUP(FACTURACION[[#This Row],[REFERENCIA]],CODINV,3,FALSE))</f>
        <v>72-038-1117</v>
      </c>
      <c r="M4748" s="12" t="str">
        <f>+VLOOKUP(FACTURACION[[#This Row],[REFERENCIA]],CODINV,4,FALSE)</f>
        <v>REPUESTOS Y ACCESORIOS</v>
      </c>
      <c r="N4748" s="12" t="str">
        <f>+VLOOKUP(FACTURACION[[#This Row],[REFERENCIA]],CODINV,5,FALSE)</f>
        <v>RED SEAL MEASUREMENT</v>
      </c>
      <c r="O4748" s="3">
        <v>1</v>
      </c>
      <c r="P4748" s="31">
        <v>1145067</v>
      </c>
      <c r="Q4748" s="24">
        <f>+FACTURACION[[#This Row],[CANTIDAD]]*FACTURACION[[#This Row],[VR UNITARIO]]/1000</f>
        <v>1145.067</v>
      </c>
      <c r="R4748" s="3" t="str">
        <f>+VLOOKUP(FACTURACION[[#This Row],[NIT]],TABLACLIENTE,5,FALSE)</f>
        <v>CALI</v>
      </c>
    </row>
    <row r="4749" spans="3:18">
      <c r="C4749" s="29">
        <v>2017</v>
      </c>
      <c r="D4749" s="30" t="s">
        <v>702</v>
      </c>
      <c r="E4749" s="30">
        <f>MONTH(FACTURACION[[#This Row],[MES]]&amp;1)</f>
        <v>9</v>
      </c>
      <c r="F4749" s="223">
        <f>DATE(FACTURACION[[#This Row],[AÑO]],FACTURACION[[#This Row],[Mes numero]],1)</f>
        <v>42979</v>
      </c>
      <c r="G4749" s="161">
        <v>13176</v>
      </c>
      <c r="H4749" s="25">
        <v>890310688</v>
      </c>
      <c r="I4749" s="3" t="str">
        <f>+VLOOKUP(FACTURACION[[#This Row],[NIT]],TABLACLIENTE,2,FALSE)</f>
        <v>COLGAS DE OCCIDENTE S.A. E.S.P.</v>
      </c>
      <c r="J4749" s="3" t="s">
        <v>1055</v>
      </c>
      <c r="K4749" s="12" t="str">
        <f>+VLOOKUP(FACTURACION[[#This Row],[REFERENCIA]],CODINV,2,FALSE)</f>
        <v>VALVULA GLOBO ANGULAR 3/4"</v>
      </c>
      <c r="L4749" s="12" t="str">
        <f>IF(VLOOKUP(FACTURACION[[#This Row],[REFERENCIA]],CODINV,3,FALSE)=0,"",VLOOKUP(FACTURACION[[#This Row],[REFERENCIA]],CODINV,3,FALSE))</f>
        <v>01E601</v>
      </c>
      <c r="M4749" s="12" t="str">
        <f>+VLOOKUP(FACTURACION[[#This Row],[REFERENCIA]],CODINV,4,FALSE)</f>
        <v>VÁLVULAS Y MULTIVÁLVULAS</v>
      </c>
      <c r="N4749" s="12" t="str">
        <f>+VLOOKUP(FACTURACION[[#This Row],[REFERENCIA]],CODINV,5,FALSE)</f>
        <v>REGO</v>
      </c>
      <c r="O4749" s="3">
        <v>5</v>
      </c>
      <c r="P4749" s="31">
        <v>150000</v>
      </c>
      <c r="Q4749" s="24">
        <f>+FACTURACION[[#This Row],[CANTIDAD]]*FACTURACION[[#This Row],[VR UNITARIO]]/1000</f>
        <v>750</v>
      </c>
      <c r="R4749" s="3" t="str">
        <f>+VLOOKUP(FACTURACION[[#This Row],[NIT]],TABLACLIENTE,5,FALSE)</f>
        <v>CALI</v>
      </c>
    </row>
    <row r="4750" spans="3:18">
      <c r="C4750" s="29">
        <v>2017</v>
      </c>
      <c r="D4750" s="30" t="s">
        <v>702</v>
      </c>
      <c r="E4750" s="30">
        <f>MONTH(FACTURACION[[#This Row],[MES]]&amp;1)</f>
        <v>9</v>
      </c>
      <c r="F4750" s="223">
        <f>DATE(FACTURACION[[#This Row],[AÑO]],FACTURACION[[#This Row],[Mes numero]],1)</f>
        <v>42979</v>
      </c>
      <c r="G4750" s="161">
        <v>13137</v>
      </c>
      <c r="H4750" s="25">
        <v>890500726</v>
      </c>
      <c r="I4750" s="3" t="str">
        <f>+VLOOKUP(FACTURACION[[#This Row],[NIT]],TABLACLIENTE,2,FALSE)</f>
        <v>NORTESANTANDEREANA DE GAS S.A. E.S.P (NORGAS S.A. E.S.P.)</v>
      </c>
      <c r="J4750" s="3" t="s">
        <v>394</v>
      </c>
      <c r="K4750" s="12" t="str">
        <f>+VLOOKUP(FACTURACION[[#This Row],[REFERENCIA]],CODINV,2,FALSE)</f>
        <v>REGULADOR 1/2" PRIMERA ETAPA 10 PSI</v>
      </c>
      <c r="L4750" s="12" t="str">
        <f>IF(VLOOKUP(FACTURACION[[#This Row],[REFERENCIA]],CODINV,3,FALSE)=0,"",VLOOKUP(FACTURACION[[#This Row],[REFERENCIA]],CODINV,3,FALSE))</f>
        <v>LV4403TR4</v>
      </c>
      <c r="M4750" s="12" t="str">
        <f>+VLOOKUP(FACTURACION[[#This Row],[REFERENCIA]],CODINV,4,FALSE)</f>
        <v>REGULADORES</v>
      </c>
      <c r="N4750" s="12" t="str">
        <f>+VLOOKUP(FACTURACION[[#This Row],[REFERENCIA]],CODINV,5,FALSE)</f>
        <v>REGO</v>
      </c>
      <c r="O4750" s="3">
        <v>2</v>
      </c>
      <c r="P4750" s="31">
        <v>130000</v>
      </c>
      <c r="Q4750" s="24">
        <f>+FACTURACION[[#This Row],[CANTIDAD]]*FACTURACION[[#This Row],[VR UNITARIO]]/1000</f>
        <v>260</v>
      </c>
      <c r="R4750" s="3" t="str">
        <f>+VLOOKUP(FACTURACION[[#This Row],[NIT]],TABLACLIENTE,5,FALSE)</f>
        <v>BUCARAMANGA</v>
      </c>
    </row>
    <row r="4751" spans="3:18">
      <c r="C4751" s="29">
        <v>2017</v>
      </c>
      <c r="D4751" s="30" t="s">
        <v>702</v>
      </c>
      <c r="E4751" s="30">
        <f>MONTH(FACTURACION[[#This Row],[MES]]&amp;1)</f>
        <v>9</v>
      </c>
      <c r="F4751" s="223">
        <f>DATE(FACTURACION[[#This Row],[AÑO]],FACTURACION[[#This Row],[Mes numero]],1)</f>
        <v>42979</v>
      </c>
      <c r="G4751" s="161">
        <v>13175</v>
      </c>
      <c r="H4751" s="25">
        <v>890200919</v>
      </c>
      <c r="I4751" s="3" t="str">
        <f>+VLOOKUP(FACTURACION[[#This Row],[NIT]],TABLACLIENTE,2,FALSE)</f>
        <v>GAS DE SANTANDER S.A. E.S.P.</v>
      </c>
      <c r="J4751" s="3" t="s">
        <v>1056</v>
      </c>
      <c r="K4751" s="12" t="str">
        <f>+VLOOKUP(FACTURACION[[#This Row],[REFERENCIA]],CODINV,2,FALSE)</f>
        <v>REGULADOR ALTA PRESION 1/2" NPT</v>
      </c>
      <c r="L4751" s="12" t="str">
        <f>IF(VLOOKUP(FACTURACION[[#This Row],[REFERENCIA]],CODINV,3,FALSE)=0,"",VLOOKUP(FACTURACION[[#This Row],[REFERENCIA]],CODINV,3,FALSE))</f>
        <v>X1584VN</v>
      </c>
      <c r="M4751" s="12" t="str">
        <f>+VLOOKUP(FACTURACION[[#This Row],[REFERENCIA]],CODINV,4,FALSE)</f>
        <v>REGULADORES</v>
      </c>
      <c r="N4751" s="12" t="str">
        <f>+VLOOKUP(FACTURACION[[#This Row],[REFERENCIA]],CODINV,5,FALSE)</f>
        <v>REGO</v>
      </c>
      <c r="O4751" s="3">
        <v>10</v>
      </c>
      <c r="P4751" s="31">
        <v>410000</v>
      </c>
      <c r="Q4751" s="24">
        <f>+FACTURACION[[#This Row],[CANTIDAD]]*FACTURACION[[#This Row],[VR UNITARIO]]/1000</f>
        <v>4100</v>
      </c>
      <c r="R4751" s="3" t="str">
        <f>+VLOOKUP(FACTURACION[[#This Row],[NIT]],TABLACLIENTE,5,FALSE)</f>
        <v>GIRON</v>
      </c>
    </row>
    <row r="4752" spans="3:18">
      <c r="C4752" s="29">
        <v>2017</v>
      </c>
      <c r="D4752" s="30" t="s">
        <v>702</v>
      </c>
      <c r="E4752" s="30">
        <f>MONTH(FACTURACION[[#This Row],[MES]]&amp;1)</f>
        <v>9</v>
      </c>
      <c r="F4752" s="223">
        <f>DATE(FACTURACION[[#This Row],[AÑO]],FACTURACION[[#This Row],[Mes numero]],1)</f>
        <v>42979</v>
      </c>
      <c r="G4752" s="161">
        <v>13179</v>
      </c>
      <c r="H4752" s="25">
        <v>900396759</v>
      </c>
      <c r="I4752" s="3" t="str">
        <f>+VLOOKUP(FACTURACION[[#This Row],[NIT]],TABLACLIENTE,2,FALSE)</f>
        <v>CHILCO DISTRIBUIDORA DE GAS Y ENERGIA S.A.S. E.S.P.</v>
      </c>
      <c r="J4752" s="3" t="s">
        <v>458</v>
      </c>
      <c r="K4752" s="12" t="str">
        <f>+VLOOKUP(FACTURACION[[#This Row],[REFERENCIA]],CODINV,2,FALSE)</f>
        <v>SERVICE VALVE</v>
      </c>
      <c r="L4752" s="12" t="str">
        <f>IF(VLOOKUP(FACTURACION[[#This Row],[REFERENCIA]],CODINV,3,FALSE)=0,"",VLOOKUP(FACTURACION[[#This Row],[REFERENCIA]],CODINV,3,FALSE))</f>
        <v>9101H5</v>
      </c>
      <c r="M4752" s="12" t="str">
        <f>+VLOOKUP(FACTURACION[[#This Row],[REFERENCIA]],CODINV,4,FALSE)</f>
        <v>VÁLVULAS Y MULTIVÁLVULAS</v>
      </c>
      <c r="N4752" s="12" t="str">
        <f>+VLOOKUP(FACTURACION[[#This Row],[REFERENCIA]],CODINV,5,FALSE)</f>
        <v>REGO</v>
      </c>
      <c r="O4752" s="3">
        <v>1</v>
      </c>
      <c r="P4752" s="31">
        <v>42000</v>
      </c>
      <c r="Q4752" s="24">
        <f>+FACTURACION[[#This Row],[CANTIDAD]]*FACTURACION[[#This Row],[VR UNITARIO]]/1000</f>
        <v>42</v>
      </c>
      <c r="R4752" s="3" t="str">
        <f>+VLOOKUP(FACTURACION[[#This Row],[NIT]],TABLACLIENTE,5,FALSE)</f>
        <v>BOGOTÁ D.C.</v>
      </c>
    </row>
    <row r="4753" spans="3:18">
      <c r="C4753" s="29">
        <v>2017</v>
      </c>
      <c r="D4753" s="30" t="s">
        <v>702</v>
      </c>
      <c r="E4753" s="30">
        <f>MONTH(FACTURACION[[#This Row],[MES]]&amp;1)</f>
        <v>9</v>
      </c>
      <c r="F4753" s="223">
        <f>DATE(FACTURACION[[#This Row],[AÑO]],FACTURACION[[#This Row],[Mes numero]],1)</f>
        <v>42979</v>
      </c>
      <c r="G4753" s="161">
        <v>13146</v>
      </c>
      <c r="H4753" s="25">
        <v>890200919</v>
      </c>
      <c r="I4753" s="3" t="str">
        <f>+VLOOKUP(FACTURACION[[#This Row],[NIT]],TABLACLIENTE,2,FALSE)</f>
        <v>GAS DE SANTANDER S.A. E.S.P.</v>
      </c>
      <c r="J4753" s="3" t="s">
        <v>115</v>
      </c>
      <c r="K4753" s="12" t="str">
        <f>+VLOOKUP(FACTURACION[[#This Row],[REFERENCIA]],CODINV,2,FALSE)</f>
        <v>VALVULA DE SERVICIO 3/4" X 3/8"</v>
      </c>
      <c r="L4753" s="12" t="str">
        <f>IF(VLOOKUP(FACTURACION[[#This Row],[REFERENCIA]],CODINV,3,FALSE)=0,"",VLOOKUP(FACTURACION[[#This Row],[REFERENCIA]],CODINV,3,FALSE))</f>
        <v>9101P5</v>
      </c>
      <c r="M4753" s="12" t="str">
        <f>+VLOOKUP(FACTURACION[[#This Row],[REFERENCIA]],CODINV,4,FALSE)</f>
        <v>VÁLVULAS Y MULTIVÁLVULAS</v>
      </c>
      <c r="N4753" s="12" t="str">
        <f>+VLOOKUP(FACTURACION[[#This Row],[REFERENCIA]],CODINV,5,FALSE)</f>
        <v>REGO</v>
      </c>
      <c r="O4753" s="3">
        <v>14</v>
      </c>
      <c r="P4753" s="31">
        <v>44000</v>
      </c>
      <c r="Q4753" s="24">
        <f>+FACTURACION[[#This Row],[CANTIDAD]]*FACTURACION[[#This Row],[VR UNITARIO]]/1000</f>
        <v>616</v>
      </c>
      <c r="R4753" s="3" t="str">
        <f>+VLOOKUP(FACTURACION[[#This Row],[NIT]],TABLACLIENTE,5,FALSE)</f>
        <v>GIRON</v>
      </c>
    </row>
    <row r="4754" spans="3:18">
      <c r="C4754" s="29">
        <v>2017</v>
      </c>
      <c r="D4754" s="30" t="s">
        <v>702</v>
      </c>
      <c r="E4754" s="30">
        <f>MONTH(FACTURACION[[#This Row],[MES]]&amp;1)</f>
        <v>9</v>
      </c>
      <c r="F4754" s="223">
        <f>DATE(FACTURACION[[#This Row],[AÑO]],FACTURACION[[#This Row],[Mes numero]],1)</f>
        <v>42979</v>
      </c>
      <c r="G4754" s="161">
        <v>13163</v>
      </c>
      <c r="H4754" s="25">
        <v>830053934</v>
      </c>
      <c r="I4754" s="3" t="str">
        <f>+VLOOKUP(FACTURACION[[#This Row],[NIT]],TABLACLIENTE,2,FALSE)</f>
        <v>CASAGAS SAS</v>
      </c>
      <c r="J4754" s="3" t="s">
        <v>106</v>
      </c>
      <c r="K4754" s="12" t="str">
        <f>+VLOOKUP(FACTURACION[[#This Row],[REFERENCIA]],CODINV,2,FALSE)</f>
        <v>MULTIVALVE / MULTIVALVULA 3/4"</v>
      </c>
      <c r="L4754" s="12" t="str">
        <f>IF(VLOOKUP(FACTURACION[[#This Row],[REFERENCIA]],CODINV,3,FALSE)=0,"",VLOOKUP(FACTURACION[[#This Row],[REFERENCIA]],CODINV,3,FALSE))</f>
        <v>7556R12.0</v>
      </c>
      <c r="M4754" s="12" t="str">
        <f>+VLOOKUP(FACTURACION[[#This Row],[REFERENCIA]],CODINV,4,FALSE)</f>
        <v>VÁLVULAS Y MULTIVÁLVULAS</v>
      </c>
      <c r="N4754" s="12" t="str">
        <f>+VLOOKUP(FACTURACION[[#This Row],[REFERENCIA]],CODINV,5,FALSE)</f>
        <v>REGO</v>
      </c>
      <c r="O4754" s="3">
        <v>1</v>
      </c>
      <c r="P4754" s="31">
        <v>165000</v>
      </c>
      <c r="Q4754" s="24">
        <f>+FACTURACION[[#This Row],[CANTIDAD]]*FACTURACION[[#This Row],[VR UNITARIO]]/1000</f>
        <v>165</v>
      </c>
      <c r="R4754" s="3" t="str">
        <f>+VLOOKUP(FACTURACION[[#This Row],[NIT]],TABLACLIENTE,5,FALSE)</f>
        <v>BOGOTÁ D.C.</v>
      </c>
    </row>
    <row r="4755" spans="3:18">
      <c r="C4755" s="29">
        <v>2017</v>
      </c>
      <c r="D4755" s="30" t="s">
        <v>702</v>
      </c>
      <c r="E4755" s="30">
        <f>MONTH(FACTURACION[[#This Row],[MES]]&amp;1)</f>
        <v>9</v>
      </c>
      <c r="F4755" s="223">
        <f>DATE(FACTURACION[[#This Row],[AÑO]],FACTURACION[[#This Row],[Mes numero]],1)</f>
        <v>42979</v>
      </c>
      <c r="G4755" s="161">
        <v>13178</v>
      </c>
      <c r="H4755" s="25">
        <v>860510723</v>
      </c>
      <c r="I4755" s="3" t="str">
        <f>+VLOOKUP(FACTURACION[[#This Row],[NIT]],TABLACLIENTE,2,FALSE)</f>
        <v>SAENA DE COLOMBIA S.A.</v>
      </c>
      <c r="J4755" s="3" t="s">
        <v>1003</v>
      </c>
      <c r="K4755" s="12" t="str">
        <f>+VLOOKUP(FACTURACION[[#This Row],[REFERENCIA]],CODINV,2,FALSE)</f>
        <v>VALVULA DE GLOBO 1 1/4" NPT</v>
      </c>
      <c r="L4755" s="12" t="str">
        <f>IF(VLOOKUP(FACTURACION[[#This Row],[REFERENCIA]],CODINV,3,FALSE)=0,"",VLOOKUP(FACTURACION[[#This Row],[REFERENCIA]],CODINV,3,FALSE))</f>
        <v/>
      </c>
      <c r="M4755" s="12" t="str">
        <f>+VLOOKUP(FACTURACION[[#This Row],[REFERENCIA]],CODINV,4,FALSE)</f>
        <v>VÁLVULAS Y MULTIVÁLVULAS</v>
      </c>
      <c r="N4755" s="12" t="str">
        <f>+VLOOKUP(FACTURACION[[#This Row],[REFERENCIA]],CODINV,5,FALSE)</f>
        <v>REGO</v>
      </c>
      <c r="O4755" s="3">
        <v>2</v>
      </c>
      <c r="P4755" s="31">
        <v>370000</v>
      </c>
      <c r="Q4755" s="24">
        <f>+FACTURACION[[#This Row],[CANTIDAD]]*FACTURACION[[#This Row],[VR UNITARIO]]/1000</f>
        <v>740</v>
      </c>
      <c r="R4755" s="3" t="str">
        <f>+VLOOKUP(FACTURACION[[#This Row],[NIT]],TABLACLIENTE,5,FALSE)</f>
        <v>BOGOTÁ D.C.</v>
      </c>
    </row>
    <row r="4756" spans="3:18">
      <c r="C4756" s="29">
        <v>2017</v>
      </c>
      <c r="D4756" s="30" t="s">
        <v>702</v>
      </c>
      <c r="E4756" s="30">
        <f>MONTH(FACTURACION[[#This Row],[MES]]&amp;1)</f>
        <v>9</v>
      </c>
      <c r="F4756" s="223">
        <f>DATE(FACTURACION[[#This Row],[AÑO]],FACTURACION[[#This Row],[Mes numero]],1)</f>
        <v>42979</v>
      </c>
      <c r="G4756" s="161">
        <v>13133</v>
      </c>
      <c r="H4756" s="25">
        <v>900396759</v>
      </c>
      <c r="I4756" s="3" t="str">
        <f>+VLOOKUP(FACTURACION[[#This Row],[NIT]],TABLACLIENTE,2,FALSE)</f>
        <v>CHILCO DISTRIBUIDORA DE GAS Y ENERGIA S.A.S. E.S.P.</v>
      </c>
      <c r="J4756" s="3" t="s">
        <v>1039</v>
      </c>
      <c r="K4756" s="12" t="str">
        <f>+VLOOKUP(FACTURACION[[#This Row],[REFERENCIA]],CODINV,2,FALSE)</f>
        <v xml:space="preserve">MULTIVALVULA 2 1/2" NPT </v>
      </c>
      <c r="L4756" s="12" t="str">
        <f>IF(VLOOKUP(FACTURACION[[#This Row],[REFERENCIA]],CODINV,3,FALSE)=0,"",VLOOKUP(FACTURACION[[#This Row],[REFERENCIA]],CODINV,3,FALSE))</f>
        <v>G8475RL</v>
      </c>
      <c r="M4756" s="12" t="str">
        <f>+VLOOKUP(FACTURACION[[#This Row],[REFERENCIA]],CODINV,4,FALSE)</f>
        <v>VÁLVULAS Y MULTIVÁLVULAS</v>
      </c>
      <c r="N4756" s="12" t="str">
        <f>+VLOOKUP(FACTURACION[[#This Row],[REFERENCIA]],CODINV,5,FALSE)</f>
        <v>REGO</v>
      </c>
      <c r="O4756" s="3">
        <v>1</v>
      </c>
      <c r="P4756" s="31">
        <v>1150000</v>
      </c>
      <c r="Q4756" s="24">
        <f>+FACTURACION[[#This Row],[CANTIDAD]]*FACTURACION[[#This Row],[VR UNITARIO]]/1000</f>
        <v>1150</v>
      </c>
      <c r="R4756" s="3" t="str">
        <f>+VLOOKUP(FACTURACION[[#This Row],[NIT]],TABLACLIENTE,5,FALSE)</f>
        <v>BOGOTÁ D.C.</v>
      </c>
    </row>
    <row r="4757" spans="3:18">
      <c r="C4757" s="29">
        <v>2017</v>
      </c>
      <c r="D4757" s="30" t="s">
        <v>702</v>
      </c>
      <c r="E4757" s="30">
        <f>MONTH(FACTURACION[[#This Row],[MES]]&amp;1)</f>
        <v>9</v>
      </c>
      <c r="F4757" s="223">
        <f>DATE(FACTURACION[[#This Row],[AÑO]],FACTURACION[[#This Row],[Mes numero]],1)</f>
        <v>42979</v>
      </c>
      <c r="G4757" s="161">
        <v>13150</v>
      </c>
      <c r="H4757" s="25">
        <v>827000149</v>
      </c>
      <c r="I4757" s="3" t="str">
        <f>+VLOOKUP(FACTURACION[[#This Row],[NIT]],TABLACLIENTE,2,FALSE)</f>
        <v>PROVIGAS S.A.S E.S.P</v>
      </c>
      <c r="J4757" s="3" t="s">
        <v>950</v>
      </c>
      <c r="K4757" s="12" t="str">
        <f>+VLOOKUP(FACTURACION[[#This Row],[REFERENCIA]],CODINV,2,FALSE)</f>
        <v>VALVULA DE ALIVIO EXTERNA DE 2 1/2" NPT</v>
      </c>
      <c r="L4757" s="12" t="str">
        <f>IF(VLOOKUP(FACTURACION[[#This Row],[REFERENCIA]],CODINV,3,FALSE)=0,"",VLOOKUP(FACTURACION[[#This Row],[REFERENCIA]],CODINV,3,FALSE))</f>
        <v>3149MG</v>
      </c>
      <c r="M4757" s="12" t="str">
        <f>+VLOOKUP(FACTURACION[[#This Row],[REFERENCIA]],CODINV,4,FALSE)</f>
        <v>VÁLVULAS Y MULTIVÁLVULAS</v>
      </c>
      <c r="N4757" s="12" t="str">
        <f>+VLOOKUP(FACTURACION[[#This Row],[REFERENCIA]],CODINV,5,FALSE)</f>
        <v>REGO</v>
      </c>
      <c r="O4757" s="3">
        <v>12</v>
      </c>
      <c r="P4757" s="31">
        <v>1682589.7</v>
      </c>
      <c r="Q4757" s="24">
        <f>+FACTURACION[[#This Row],[CANTIDAD]]*FACTURACION[[#This Row],[VR UNITARIO]]/1000</f>
        <v>20191.076399999998</v>
      </c>
      <c r="R4757" s="3" t="str">
        <f>+VLOOKUP(FACTURACION[[#This Row],[NIT]],TABLACLIENTE,5,FALSE)</f>
        <v>SAN ANDRES</v>
      </c>
    </row>
    <row r="4758" spans="3:18">
      <c r="C4758" s="29">
        <v>2017</v>
      </c>
      <c r="D4758" s="30" t="s">
        <v>702</v>
      </c>
      <c r="E4758" s="30">
        <f>MONTH(FACTURACION[[#This Row],[MES]]&amp;1)</f>
        <v>9</v>
      </c>
      <c r="F4758" s="223">
        <f>DATE(FACTURACION[[#This Row],[AÑO]],FACTURACION[[#This Row],[Mes numero]],1)</f>
        <v>42979</v>
      </c>
      <c r="G4758" s="161">
        <v>13182</v>
      </c>
      <c r="H4758" s="25">
        <v>860510723</v>
      </c>
      <c r="I4758" s="3" t="str">
        <f>+VLOOKUP(FACTURACION[[#This Row],[NIT]],TABLACLIENTE,2,FALSE)</f>
        <v>SAENA DE COLOMBIA S.A.</v>
      </c>
      <c r="J4758" s="3" t="s">
        <v>112</v>
      </c>
      <c r="K4758" s="12" t="str">
        <f>+VLOOKUP(FACTURACION[[#This Row],[REFERENCIA]],CODINV,2,FALSE)</f>
        <v>VALVULA DE ALIVIO SEMINTERNA DE 1"</v>
      </c>
      <c r="L4758" s="12" t="str">
        <f>IF(VLOOKUP(FACTURACION[[#This Row],[REFERENCIA]],CODINV,3,FALSE)=0,"",VLOOKUP(FACTURACION[[#This Row],[REFERENCIA]],CODINV,3,FALSE))</f>
        <v>8684G</v>
      </c>
      <c r="M4758" s="12" t="str">
        <f>+VLOOKUP(FACTURACION[[#This Row],[REFERENCIA]],CODINV,4,FALSE)</f>
        <v>VÁLVULAS Y MULTIVÁLVULAS</v>
      </c>
      <c r="N4758" s="12" t="str">
        <f>+VLOOKUP(FACTURACION[[#This Row],[REFERENCIA]],CODINV,5,FALSE)</f>
        <v>REGO</v>
      </c>
      <c r="O4758" s="3">
        <v>1</v>
      </c>
      <c r="P4758" s="31">
        <v>110000</v>
      </c>
      <c r="Q4758" s="24">
        <f>+FACTURACION[[#This Row],[CANTIDAD]]*FACTURACION[[#This Row],[VR UNITARIO]]/1000</f>
        <v>110</v>
      </c>
      <c r="R4758" s="3" t="str">
        <f>+VLOOKUP(FACTURACION[[#This Row],[NIT]],TABLACLIENTE,5,FALSE)</f>
        <v>BOGOTÁ D.C.</v>
      </c>
    </row>
    <row r="4759" spans="3:18">
      <c r="C4759" s="29">
        <v>2017</v>
      </c>
      <c r="D4759" s="30" t="s">
        <v>702</v>
      </c>
      <c r="E4759" s="30">
        <f>MONTH(FACTURACION[[#This Row],[MES]]&amp;1)</f>
        <v>9</v>
      </c>
      <c r="F4759" s="223">
        <f>DATE(FACTURACION[[#This Row],[AÑO]],FACTURACION[[#This Row],[Mes numero]],1)</f>
        <v>42979</v>
      </c>
      <c r="G4759" s="161">
        <v>13130</v>
      </c>
      <c r="H4759" s="20">
        <v>800074033</v>
      </c>
      <c r="I4759" s="26" t="str">
        <f>+VLOOKUP(FACTURACION[[#This Row],[NIT]],TABLACLIENTE,2,FALSE)</f>
        <v>COMPAÑIAS ASOCIADAS DE GAS S.A. E.S.P (ASOGAS SA ESP)</v>
      </c>
      <c r="J4759" s="3" t="s">
        <v>448</v>
      </c>
      <c r="K4759" s="12" t="str">
        <f>+VLOOKUP(FACTURACION[[#This Row],[REFERENCIA]],CODINV,2,FALSE)</f>
        <v>VALVULA DE GLOBO 1"</v>
      </c>
      <c r="L4759" s="12" t="str">
        <f>IF(VLOOKUP(FACTURACION[[#This Row],[REFERENCIA]],CODINV,3,FALSE)=0,"",VLOOKUP(FACTURACION[[#This Row],[REFERENCIA]],CODINV,3,FALSE))</f>
        <v>A7507AP</v>
      </c>
      <c r="M4759" s="12" t="str">
        <f>+VLOOKUP(FACTURACION[[#This Row],[REFERENCIA]],CODINV,4,FALSE)</f>
        <v>VÁLVULAS Y MULTIVÁLVULAS</v>
      </c>
      <c r="N4759" s="12" t="str">
        <f>+VLOOKUP(FACTURACION[[#This Row],[REFERENCIA]],CODINV,5,FALSE)</f>
        <v>REGO</v>
      </c>
      <c r="O4759" s="3">
        <v>2</v>
      </c>
      <c r="P4759" s="31">
        <v>238000</v>
      </c>
      <c r="Q4759" s="24">
        <f>+FACTURACION[[#This Row],[CANTIDAD]]*FACTURACION[[#This Row],[VR UNITARIO]]/1000</f>
        <v>476</v>
      </c>
      <c r="R4759" s="3" t="str">
        <f>+VLOOKUP(FACTURACION[[#This Row],[NIT]],TABLACLIENTE,5,FALSE)</f>
        <v>MOSQUERA</v>
      </c>
    </row>
    <row r="4760" spans="3:18">
      <c r="C4760" s="29">
        <v>2017</v>
      </c>
      <c r="D4760" s="30" t="s">
        <v>702</v>
      </c>
      <c r="E4760" s="30">
        <f>MONTH(FACTURACION[[#This Row],[MES]]&amp;1)</f>
        <v>9</v>
      </c>
      <c r="F4760" s="223">
        <f>DATE(FACTURACION[[#This Row],[AÑO]],FACTURACION[[#This Row],[Mes numero]],1)</f>
        <v>42979</v>
      </c>
      <c r="G4760" s="161">
        <v>13161</v>
      </c>
      <c r="H4760" s="20">
        <v>800074033</v>
      </c>
      <c r="I4760" s="26" t="str">
        <f>+VLOOKUP(FACTURACION[[#This Row],[NIT]],TABLACLIENTE,2,FALSE)</f>
        <v>COMPAÑIAS ASOCIADAS DE GAS S.A. E.S.P (ASOGAS SA ESP)</v>
      </c>
      <c r="J4760" s="3" t="s">
        <v>448</v>
      </c>
      <c r="K4760" s="12" t="str">
        <f>+VLOOKUP(FACTURACION[[#This Row],[REFERENCIA]],CODINV,2,FALSE)</f>
        <v>VALVULA DE GLOBO 1"</v>
      </c>
      <c r="L4760" s="12" t="str">
        <f>IF(VLOOKUP(FACTURACION[[#This Row],[REFERENCIA]],CODINV,3,FALSE)=0,"",VLOOKUP(FACTURACION[[#This Row],[REFERENCIA]],CODINV,3,FALSE))</f>
        <v>A7507AP</v>
      </c>
      <c r="M4760" s="12" t="str">
        <f>+VLOOKUP(FACTURACION[[#This Row],[REFERENCIA]],CODINV,4,FALSE)</f>
        <v>VÁLVULAS Y MULTIVÁLVULAS</v>
      </c>
      <c r="N4760" s="12" t="str">
        <f>+VLOOKUP(FACTURACION[[#This Row],[REFERENCIA]],CODINV,5,FALSE)</f>
        <v>REGO</v>
      </c>
      <c r="O4760" s="3">
        <v>7</v>
      </c>
      <c r="P4760" s="31">
        <v>340000</v>
      </c>
      <c r="Q4760" s="24">
        <f>+FACTURACION[[#This Row],[CANTIDAD]]*FACTURACION[[#This Row],[VR UNITARIO]]/1000</f>
        <v>2380</v>
      </c>
      <c r="R4760" s="3" t="str">
        <f>+VLOOKUP(FACTURACION[[#This Row],[NIT]],TABLACLIENTE,5,FALSE)</f>
        <v>MOSQUERA</v>
      </c>
    </row>
    <row r="4761" spans="3:18">
      <c r="C4761" s="29">
        <v>2017</v>
      </c>
      <c r="D4761" s="30" t="s">
        <v>702</v>
      </c>
      <c r="E4761" s="30">
        <f>MONTH(FACTURACION[[#This Row],[MES]]&amp;1)</f>
        <v>9</v>
      </c>
      <c r="F4761" s="223">
        <f>DATE(FACTURACION[[#This Row],[AÑO]],FACTURACION[[#This Row],[Mes numero]],1)</f>
        <v>42979</v>
      </c>
      <c r="G4761" s="161">
        <v>13156</v>
      </c>
      <c r="H4761" s="25" t="s">
        <v>4659</v>
      </c>
      <c r="I4761" s="3" t="str">
        <f>+VLOOKUP(FACTURACION[[#This Row],[NIT]],TABLACLIENTE,2,FALSE)</f>
        <v>CONSORCIO G5</v>
      </c>
      <c r="J4761" s="3" t="s">
        <v>448</v>
      </c>
      <c r="K4761" s="12" t="str">
        <f>+VLOOKUP(FACTURACION[[#This Row],[REFERENCIA]],CODINV,2,FALSE)</f>
        <v>VALVULA DE GLOBO 1"</v>
      </c>
      <c r="L4761" s="12" t="str">
        <f>IF(VLOOKUP(FACTURACION[[#This Row],[REFERENCIA]],CODINV,3,FALSE)=0,"",VLOOKUP(FACTURACION[[#This Row],[REFERENCIA]],CODINV,3,FALSE))</f>
        <v>A7507AP</v>
      </c>
      <c r="M4761" s="12" t="str">
        <f>+VLOOKUP(FACTURACION[[#This Row],[REFERENCIA]],CODINV,4,FALSE)</f>
        <v>VÁLVULAS Y MULTIVÁLVULAS</v>
      </c>
      <c r="N4761" s="12" t="str">
        <f>+VLOOKUP(FACTURACION[[#This Row],[REFERENCIA]],CODINV,5,FALSE)</f>
        <v>REGO</v>
      </c>
      <c r="O4761" s="3">
        <v>2</v>
      </c>
      <c r="P4761" s="31">
        <v>340000</v>
      </c>
      <c r="Q4761" s="24">
        <f>+FACTURACION[[#This Row],[CANTIDAD]]*FACTURACION[[#This Row],[VR UNITARIO]]/1000</f>
        <v>680</v>
      </c>
      <c r="R4761" s="3" t="str">
        <f>+VLOOKUP(FACTURACION[[#This Row],[NIT]],TABLACLIENTE,5,FALSE)</f>
        <v>CARTAGENA</v>
      </c>
    </row>
    <row r="4762" spans="3:18">
      <c r="C4762" s="29">
        <v>2017</v>
      </c>
      <c r="D4762" s="30" t="s">
        <v>702</v>
      </c>
      <c r="E4762" s="30">
        <f>MONTH(FACTURACION[[#This Row],[MES]]&amp;1)</f>
        <v>9</v>
      </c>
      <c r="F4762" s="223">
        <f>DATE(FACTURACION[[#This Row],[AÑO]],FACTURACION[[#This Row],[Mes numero]],1)</f>
        <v>42979</v>
      </c>
      <c r="G4762" s="161">
        <v>13164</v>
      </c>
      <c r="H4762" s="25">
        <v>900704223</v>
      </c>
      <c r="I4762" s="3" t="str">
        <f>+VLOOKUP(FACTURACION[[#This Row],[NIT]],TABLACLIENTE,2,FALSE)</f>
        <v>GAS Y SERVICIOS INDUSTRIALES S A S</v>
      </c>
      <c r="J4762" s="2" t="s">
        <v>4219</v>
      </c>
      <c r="K4762" s="12" t="str">
        <f>+VLOOKUP(FACTURACION[[#This Row],[REFERENCIA]],CODINV,2,FALSE)</f>
        <v>KIT REPARACION VALV. GLOBO 2"</v>
      </c>
      <c r="L4762" s="12" t="str">
        <f>IF(VLOOKUP(FACTURACION[[#This Row],[REFERENCIA]],CODINV,3,FALSE)=0,"",VLOOKUP(FACTURACION[[#This Row],[REFERENCIA]],CODINV,3,FALSE))</f>
        <v>A7513-50</v>
      </c>
      <c r="M4762" s="12" t="str">
        <f>+VLOOKUP(FACTURACION[[#This Row],[REFERENCIA]],CODINV,4,FALSE)</f>
        <v>REPUESTOS Y ACCESORIOS</v>
      </c>
      <c r="N4762" s="12" t="str">
        <f>+VLOOKUP(FACTURACION[[#This Row],[REFERENCIA]],CODINV,5,FALSE)</f>
        <v>REGO</v>
      </c>
      <c r="O4762" s="3">
        <v>3</v>
      </c>
      <c r="P4762" s="31">
        <v>80000</v>
      </c>
      <c r="Q4762" s="24">
        <f>+FACTURACION[[#This Row],[CANTIDAD]]*FACTURACION[[#This Row],[VR UNITARIO]]/1000</f>
        <v>240</v>
      </c>
      <c r="R4762" s="3" t="str">
        <f>+VLOOKUP(FACTURACION[[#This Row],[NIT]],TABLACLIENTE,5,FALSE)</f>
        <v>BOGOTÁ D.C.</v>
      </c>
    </row>
    <row r="4763" spans="3:18">
      <c r="C4763" s="29">
        <v>2017</v>
      </c>
      <c r="D4763" s="30" t="s">
        <v>702</v>
      </c>
      <c r="E4763" s="30">
        <f>MONTH(FACTURACION[[#This Row],[MES]]&amp;1)</f>
        <v>9</v>
      </c>
      <c r="F4763" s="223">
        <f>DATE(FACTURACION[[#This Row],[AÑO]],FACTURACION[[#This Row],[Mes numero]],1)</f>
        <v>42979</v>
      </c>
      <c r="G4763" s="161">
        <v>13130</v>
      </c>
      <c r="H4763" s="20">
        <v>800074033</v>
      </c>
      <c r="I4763" s="26" t="str">
        <f>+VLOOKUP(FACTURACION[[#This Row],[NIT]],TABLACLIENTE,2,FALSE)</f>
        <v>COMPAÑIAS ASOCIADAS DE GAS S.A. E.S.P (ASOGAS SA ESP)</v>
      </c>
      <c r="J4763" s="3" t="s">
        <v>36</v>
      </c>
      <c r="K4763" s="12" t="str">
        <f>+VLOOKUP(FACTURACION[[#This Row],[REFERENCIA]],CODINV,2,FALSE)</f>
        <v>VALVULA DE EXCESO DE FLUJO 3/4"</v>
      </c>
      <c r="L4763" s="12" t="str">
        <f>IF(VLOOKUP(FACTURACION[[#This Row],[REFERENCIA]],CODINV,3,FALSE)=0,"",VLOOKUP(FACTURACION[[#This Row],[REFERENCIA]],CODINV,3,FALSE))</f>
        <v>3272G</v>
      </c>
      <c r="M4763" s="12" t="str">
        <f>+VLOOKUP(FACTURACION[[#This Row],[REFERENCIA]],CODINV,4,FALSE)</f>
        <v>VÁLVULAS Y MULTIVÁLVULAS</v>
      </c>
      <c r="N4763" s="12" t="str">
        <f>+VLOOKUP(FACTURACION[[#This Row],[REFERENCIA]],CODINV,5,FALSE)</f>
        <v>REGO</v>
      </c>
      <c r="O4763" s="3">
        <v>2</v>
      </c>
      <c r="P4763" s="31">
        <v>60000</v>
      </c>
      <c r="Q4763" s="24">
        <f>+FACTURACION[[#This Row],[CANTIDAD]]*FACTURACION[[#This Row],[VR UNITARIO]]/1000</f>
        <v>120</v>
      </c>
      <c r="R4763" s="3" t="str">
        <f>+VLOOKUP(FACTURACION[[#This Row],[NIT]],TABLACLIENTE,5,FALSE)</f>
        <v>MOSQUERA</v>
      </c>
    </row>
    <row r="4764" spans="3:18">
      <c r="C4764" s="29">
        <v>2017</v>
      </c>
      <c r="D4764" s="30" t="s">
        <v>702</v>
      </c>
      <c r="E4764" s="30">
        <f>MONTH(FACTURACION[[#This Row],[MES]]&amp;1)</f>
        <v>9</v>
      </c>
      <c r="F4764" s="223">
        <f>DATE(FACTURACION[[#This Row],[AÑO]],FACTURACION[[#This Row],[Mes numero]],1)</f>
        <v>42979</v>
      </c>
      <c r="G4764" s="161">
        <v>13133</v>
      </c>
      <c r="H4764" s="25">
        <v>900396759</v>
      </c>
      <c r="I4764" s="3" t="str">
        <f>+VLOOKUP(FACTURACION[[#This Row],[NIT]],TABLACLIENTE,2,FALSE)</f>
        <v>CHILCO DISTRIBUIDORA DE GAS Y ENERGIA S.A.S. E.S.P.</v>
      </c>
      <c r="J4764" s="3" t="s">
        <v>944</v>
      </c>
      <c r="K4764" s="12" t="str">
        <f>+VLOOKUP(FACTURACION[[#This Row],[REFERENCIA]],CODINV,2,FALSE)</f>
        <v>VALVULA DE VAPOR 3/4"</v>
      </c>
      <c r="L4764" s="12" t="str">
        <f>IF(VLOOKUP(FACTURACION[[#This Row],[REFERENCIA]],CODINV,3,FALSE)=0,"",VLOOKUP(FACTURACION[[#This Row],[REFERENCIA]],CODINV,3,FALSE))</f>
        <v>7573D</v>
      </c>
      <c r="M4764" s="12" t="str">
        <f>+VLOOKUP(FACTURACION[[#This Row],[REFERENCIA]],CODINV,4,FALSE)</f>
        <v>VÁLVULAS Y MULTIVÁLVULAS</v>
      </c>
      <c r="N4764" s="12" t="str">
        <f>+VLOOKUP(FACTURACION[[#This Row],[REFERENCIA]],CODINV,5,FALSE)</f>
        <v>REGO</v>
      </c>
      <c r="O4764" s="3">
        <v>1</v>
      </c>
      <c r="P4764" s="31">
        <v>89000</v>
      </c>
      <c r="Q4764" s="24">
        <f>+FACTURACION[[#This Row],[CANTIDAD]]*FACTURACION[[#This Row],[VR UNITARIO]]/1000</f>
        <v>89</v>
      </c>
      <c r="R4764" s="3" t="str">
        <f>+VLOOKUP(FACTURACION[[#This Row],[NIT]],TABLACLIENTE,5,FALSE)</f>
        <v>BOGOTÁ D.C.</v>
      </c>
    </row>
    <row r="4765" spans="3:18">
      <c r="C4765" s="29">
        <v>2017</v>
      </c>
      <c r="D4765" s="30" t="s">
        <v>702</v>
      </c>
      <c r="E4765" s="30">
        <f>MONTH(FACTURACION[[#This Row],[MES]]&amp;1)</f>
        <v>9</v>
      </c>
      <c r="F4765" s="223">
        <f>DATE(FACTURACION[[#This Row],[AÑO]],FACTURACION[[#This Row],[Mes numero]],1)</f>
        <v>42979</v>
      </c>
      <c r="G4765" s="161">
        <v>13164</v>
      </c>
      <c r="H4765" s="25">
        <v>900704223</v>
      </c>
      <c r="I4765" s="3" t="str">
        <f>+VLOOKUP(FACTURACION[[#This Row],[NIT]],TABLACLIENTE,2,FALSE)</f>
        <v>GAS Y SERVICIOS INDUSTRIALES S A S</v>
      </c>
      <c r="J4765" s="3" t="s">
        <v>432</v>
      </c>
      <c r="K4765" s="12" t="str">
        <f>+VLOOKUP(FACTURACION[[#This Row],[REFERENCIA]],CODINV,2,FALSE)</f>
        <v>VALVULA DE CHEQUE 2" TIPO COPA</v>
      </c>
      <c r="L4765" s="12" t="str">
        <f>IF(VLOOKUP(FACTURACION[[#This Row],[REFERENCIA]],CODINV,3,FALSE)=0,"",VLOOKUP(FACTURACION[[#This Row],[REFERENCIA]],CODINV,3,FALSE))</f>
        <v>A3186</v>
      </c>
      <c r="M4765" s="12" t="str">
        <f>+VLOOKUP(FACTURACION[[#This Row],[REFERENCIA]],CODINV,4,FALSE)</f>
        <v>VÁLVULAS Y MULTIVÁLVULAS</v>
      </c>
      <c r="N4765" s="12" t="str">
        <f>+VLOOKUP(FACTURACION[[#This Row],[REFERENCIA]],CODINV,5,FALSE)</f>
        <v>REGO</v>
      </c>
      <c r="O4765" s="3">
        <v>1</v>
      </c>
      <c r="P4765" s="31">
        <v>292000</v>
      </c>
      <c r="Q4765" s="24">
        <f>+FACTURACION[[#This Row],[CANTIDAD]]*FACTURACION[[#This Row],[VR UNITARIO]]/1000</f>
        <v>292</v>
      </c>
      <c r="R4765" s="3" t="str">
        <f>+VLOOKUP(FACTURACION[[#This Row],[NIT]],TABLACLIENTE,5,FALSE)</f>
        <v>BOGOTÁ D.C.</v>
      </c>
    </row>
    <row r="4766" spans="3:18">
      <c r="C4766" s="29">
        <v>2017</v>
      </c>
      <c r="D4766" s="30" t="s">
        <v>702</v>
      </c>
      <c r="E4766" s="30">
        <f>MONTH(FACTURACION[[#This Row],[MES]]&amp;1)</f>
        <v>9</v>
      </c>
      <c r="F4766" s="223">
        <f>DATE(FACTURACION[[#This Row],[AÑO]],FACTURACION[[#This Row],[Mes numero]],1)</f>
        <v>42979</v>
      </c>
      <c r="G4766" s="161">
        <v>13127</v>
      </c>
      <c r="H4766" s="25">
        <v>900704223</v>
      </c>
      <c r="I4766" s="3" t="str">
        <f>+VLOOKUP(FACTURACION[[#This Row],[NIT]],TABLACLIENTE,2,FALSE)</f>
        <v>GAS Y SERVICIOS INDUSTRIALES S A S</v>
      </c>
      <c r="J4766" s="3" t="s">
        <v>324</v>
      </c>
      <c r="K4766" s="12" t="str">
        <f>+VLOOKUP(FACTURACION[[#This Row],[REFERENCIA]],CODINV,2,FALSE)</f>
        <v>VALVULA CHECK 3"TIPO COPA</v>
      </c>
      <c r="L4766" s="12" t="str">
        <f>IF(VLOOKUP(FACTURACION[[#This Row],[REFERENCIA]],CODINV,3,FALSE)=0,"",VLOOKUP(FACTURACION[[#This Row],[REFERENCIA]],CODINV,3,FALSE))</f>
        <v>A3196</v>
      </c>
      <c r="M4766" s="12" t="str">
        <f>+VLOOKUP(FACTURACION[[#This Row],[REFERENCIA]],CODINV,4,FALSE)</f>
        <v>VÁLVULAS Y MULTIVÁLVULAS</v>
      </c>
      <c r="N4766" s="12" t="str">
        <f>+VLOOKUP(FACTURACION[[#This Row],[REFERENCIA]],CODINV,5,FALSE)</f>
        <v>REGO</v>
      </c>
      <c r="O4766" s="3">
        <v>1</v>
      </c>
      <c r="P4766" s="31">
        <v>940000</v>
      </c>
      <c r="Q4766" s="24">
        <f>+FACTURACION[[#This Row],[CANTIDAD]]*FACTURACION[[#This Row],[VR UNITARIO]]/1000</f>
        <v>940</v>
      </c>
      <c r="R4766" s="3" t="str">
        <f>+VLOOKUP(FACTURACION[[#This Row],[NIT]],TABLACLIENTE,5,FALSE)</f>
        <v>BOGOTÁ D.C.</v>
      </c>
    </row>
    <row r="4767" spans="3:18">
      <c r="C4767" s="29">
        <v>2017</v>
      </c>
      <c r="D4767" s="30" t="s">
        <v>702</v>
      </c>
      <c r="E4767" s="30">
        <f>MONTH(FACTURACION[[#This Row],[MES]]&amp;1)</f>
        <v>9</v>
      </c>
      <c r="F4767" s="223">
        <f>DATE(FACTURACION[[#This Row],[AÑO]],FACTURACION[[#This Row],[Mes numero]],1)</f>
        <v>42979</v>
      </c>
      <c r="G4767" s="161">
        <v>13180</v>
      </c>
      <c r="H4767" s="25">
        <v>860510723</v>
      </c>
      <c r="I4767" s="3" t="str">
        <f>+VLOOKUP(FACTURACION[[#This Row],[NIT]],TABLACLIENTE,2,FALSE)</f>
        <v>SAENA DE COLOMBIA S.A.</v>
      </c>
      <c r="J4767" s="3" t="s">
        <v>463</v>
      </c>
      <c r="K4767" s="12" t="str">
        <f>+VLOOKUP(FACTURACION[[#This Row],[REFERENCIA]],CODINV,2,FALSE)</f>
        <v>VALVULA INTERNA ROSCADA 2" 250GPM</v>
      </c>
      <c r="L4767" s="12" t="str">
        <f>IF(VLOOKUP(FACTURACION[[#This Row],[REFERENCIA]],CODINV,3,FALSE)=0,"",VLOOKUP(FACTURACION[[#This Row],[REFERENCIA]],CODINV,3,FALSE))</f>
        <v>A3242R250</v>
      </c>
      <c r="M4767" s="12" t="str">
        <f>+VLOOKUP(FACTURACION[[#This Row],[REFERENCIA]],CODINV,4,FALSE)</f>
        <v>VÁLVULAS Y MULTIVÁLVULAS</v>
      </c>
      <c r="N4767" s="12" t="str">
        <f>+VLOOKUP(FACTURACION[[#This Row],[REFERENCIA]],CODINV,5,FALSE)</f>
        <v>REGO</v>
      </c>
      <c r="O4767" s="3">
        <v>1</v>
      </c>
      <c r="P4767" s="31">
        <v>2200000</v>
      </c>
      <c r="Q4767" s="24">
        <f>+FACTURACION[[#This Row],[CANTIDAD]]*FACTURACION[[#This Row],[VR UNITARIO]]/1000</f>
        <v>2200</v>
      </c>
      <c r="R4767" s="3" t="str">
        <f>+VLOOKUP(FACTURACION[[#This Row],[NIT]],TABLACLIENTE,5,FALSE)</f>
        <v>BOGOTÁ D.C.</v>
      </c>
    </row>
    <row r="4768" spans="3:18">
      <c r="C4768" s="29">
        <v>2017</v>
      </c>
      <c r="D4768" s="30" t="s">
        <v>702</v>
      </c>
      <c r="E4768" s="30">
        <f>MONTH(FACTURACION[[#This Row],[MES]]&amp;1)</f>
        <v>9</v>
      </c>
      <c r="F4768" s="223">
        <f>DATE(FACTURACION[[#This Row],[AÑO]],FACTURACION[[#This Row],[Mes numero]],1)</f>
        <v>42979</v>
      </c>
      <c r="G4768" s="161">
        <v>13129</v>
      </c>
      <c r="H4768" s="20">
        <v>800074033</v>
      </c>
      <c r="I4768" s="26" t="str">
        <f>+VLOOKUP(FACTURACION[[#This Row],[NIT]],TABLACLIENTE,2,FALSE)</f>
        <v>COMPAÑIAS ASOCIADAS DE GAS S.A. E.S.P (ASOGAS SA ESP)</v>
      </c>
      <c r="J4768" s="3" t="s">
        <v>242</v>
      </c>
      <c r="K4768" s="12" t="str">
        <f>+VLOOKUP(FACTURACION[[#This Row],[REFERENCIA]],CODINV,2,FALSE)</f>
        <v>ACOPLE MANGUERA 1"X1 3/4" AC TIPO A</v>
      </c>
      <c r="L4768" s="12" t="str">
        <f>IF(VLOOKUP(FACTURACION[[#This Row],[REFERENCIA]],CODINV,3,FALSE)=0,"",VLOOKUP(FACTURACION[[#This Row],[REFERENCIA]],CODINV,3,FALSE))</f>
        <v>A3175A</v>
      </c>
      <c r="M4768" s="12" t="str">
        <f>+VLOOKUP(FACTURACION[[#This Row],[REFERENCIA]],CODINV,4,FALSE)</f>
        <v>REPUESTOS Y ACCESORIOS</v>
      </c>
      <c r="N4768" s="12" t="str">
        <f>+VLOOKUP(FACTURACION[[#This Row],[REFERENCIA]],CODINV,5,FALSE)</f>
        <v>REGO</v>
      </c>
      <c r="O4768" s="3">
        <v>2</v>
      </c>
      <c r="P4768" s="31">
        <v>105000</v>
      </c>
      <c r="Q4768" s="24">
        <f>+FACTURACION[[#This Row],[CANTIDAD]]*FACTURACION[[#This Row],[VR UNITARIO]]/1000</f>
        <v>210</v>
      </c>
      <c r="R4768" s="3" t="str">
        <f>+VLOOKUP(FACTURACION[[#This Row],[NIT]],TABLACLIENTE,5,FALSE)</f>
        <v>MOSQUERA</v>
      </c>
    </row>
    <row r="4769" spans="3:18">
      <c r="C4769" s="29">
        <v>2017</v>
      </c>
      <c r="D4769" s="30" t="s">
        <v>702</v>
      </c>
      <c r="E4769" s="30">
        <f>MONTH(FACTURACION[[#This Row],[MES]]&amp;1)</f>
        <v>9</v>
      </c>
      <c r="F4769" s="223">
        <f>DATE(FACTURACION[[#This Row],[AÑO]],FACTURACION[[#This Row],[Mes numero]],1)</f>
        <v>42979</v>
      </c>
      <c r="G4769" s="161">
        <v>13131</v>
      </c>
      <c r="H4769" s="25">
        <v>890500726</v>
      </c>
      <c r="I4769" s="3" t="str">
        <f>+VLOOKUP(FACTURACION[[#This Row],[NIT]],TABLACLIENTE,2,FALSE)</f>
        <v>NORTESANTANDEREANA DE GAS S.A. E.S.P (NORGAS S.A. E.S.P.)</v>
      </c>
      <c r="J4769" s="3" t="s">
        <v>242</v>
      </c>
      <c r="K4769" s="12" t="str">
        <f>+VLOOKUP(FACTURACION[[#This Row],[REFERENCIA]],CODINV,2,FALSE)</f>
        <v>ACOPLE MANGUERA 1"X1 3/4" AC TIPO A</v>
      </c>
      <c r="L4769" s="12" t="str">
        <f>IF(VLOOKUP(FACTURACION[[#This Row],[REFERENCIA]],CODINV,3,FALSE)=0,"",VLOOKUP(FACTURACION[[#This Row],[REFERENCIA]],CODINV,3,FALSE))</f>
        <v>A3175A</v>
      </c>
      <c r="M4769" s="12" t="str">
        <f>+VLOOKUP(FACTURACION[[#This Row],[REFERENCIA]],CODINV,4,FALSE)</f>
        <v>REPUESTOS Y ACCESORIOS</v>
      </c>
      <c r="N4769" s="12" t="str">
        <f>+VLOOKUP(FACTURACION[[#This Row],[REFERENCIA]],CODINV,5,FALSE)</f>
        <v>REGO</v>
      </c>
      <c r="O4769" s="3">
        <v>2</v>
      </c>
      <c r="P4769" s="31">
        <v>107000</v>
      </c>
      <c r="Q4769" s="24">
        <f>+FACTURACION[[#This Row],[CANTIDAD]]*FACTURACION[[#This Row],[VR UNITARIO]]/1000</f>
        <v>214</v>
      </c>
      <c r="R4769" s="3" t="str">
        <f>+VLOOKUP(FACTURACION[[#This Row],[NIT]],TABLACLIENTE,5,FALSE)</f>
        <v>BUCARAMANGA</v>
      </c>
    </row>
    <row r="4770" spans="3:18">
      <c r="C4770" s="29">
        <v>2017</v>
      </c>
      <c r="D4770" s="30" t="s">
        <v>702</v>
      </c>
      <c r="E4770" s="30">
        <f>MONTH(FACTURACION[[#This Row],[MES]]&amp;1)</f>
        <v>9</v>
      </c>
      <c r="F4770" s="223">
        <f>DATE(FACTURACION[[#This Row],[AÑO]],FACTURACION[[#This Row],[Mes numero]],1)</f>
        <v>42979</v>
      </c>
      <c r="G4770" s="161">
        <v>13180</v>
      </c>
      <c r="H4770" s="25">
        <v>860510723</v>
      </c>
      <c r="I4770" s="3" t="str">
        <f>+VLOOKUP(FACTURACION[[#This Row],[NIT]],TABLACLIENTE,2,FALSE)</f>
        <v>SAENA DE COLOMBIA S.A.</v>
      </c>
      <c r="J4770" s="3" t="s">
        <v>813</v>
      </c>
      <c r="K4770" s="12" t="str">
        <f>+VLOOKUP(FACTURACION[[#This Row],[REFERENCIA]],CODINV,2,FALSE)</f>
        <v>ACTUADOR NEUMATICO 2"</v>
      </c>
      <c r="L4770" s="12" t="str">
        <f>IF(VLOOKUP(FACTURACION[[#This Row],[REFERENCIA]],CODINV,3,FALSE)=0,"",VLOOKUP(FACTURACION[[#This Row],[REFERENCIA]],CODINV,3,FALSE))</f>
        <v>A3212RA</v>
      </c>
      <c r="M4770" s="12" t="str">
        <f>+VLOOKUP(FACTURACION[[#This Row],[REFERENCIA]],CODINV,4,FALSE)</f>
        <v>REPUESTOS Y ACCESORIOS</v>
      </c>
      <c r="N4770" s="12" t="str">
        <f>+VLOOKUP(FACTURACION[[#This Row],[REFERENCIA]],CODINV,5,FALSE)</f>
        <v>REGO</v>
      </c>
      <c r="O4770" s="3">
        <v>1</v>
      </c>
      <c r="P4770" s="31">
        <v>650000</v>
      </c>
      <c r="Q4770" s="24">
        <f>+FACTURACION[[#This Row],[CANTIDAD]]*FACTURACION[[#This Row],[VR UNITARIO]]/1000</f>
        <v>650</v>
      </c>
      <c r="R4770" s="3" t="str">
        <f>+VLOOKUP(FACTURACION[[#This Row],[NIT]],TABLACLIENTE,5,FALSE)</f>
        <v>BOGOTÁ D.C.</v>
      </c>
    </row>
    <row r="4771" spans="3:18">
      <c r="C4771" s="29">
        <v>2017</v>
      </c>
      <c r="D4771" s="30" t="s">
        <v>702</v>
      </c>
      <c r="E4771" s="30">
        <f>MONTH(FACTURACION[[#This Row],[MES]]&amp;1)</f>
        <v>9</v>
      </c>
      <c r="F4771" s="223">
        <f>DATE(FACTURACION[[#This Row],[AÑO]],FACTURACION[[#This Row],[Mes numero]],1)</f>
        <v>42979</v>
      </c>
      <c r="G4771" s="161">
        <v>13156</v>
      </c>
      <c r="H4771" s="25" t="s">
        <v>4659</v>
      </c>
      <c r="I4771" s="3" t="str">
        <f>+VLOOKUP(FACTURACION[[#This Row],[NIT]],TABLACLIENTE,2,FALSE)</f>
        <v>CONSORCIO G5</v>
      </c>
      <c r="J4771" s="3" t="s">
        <v>196</v>
      </c>
      <c r="K4771" s="12" t="str">
        <f>+VLOOKUP(FACTURACION[[#This Row],[REFERENCIA]],CODINV,2,FALSE)</f>
        <v>VALVULA DE VENTEO 1/4"</v>
      </c>
      <c r="L4771" s="12" t="str">
        <f>IF(VLOOKUP(FACTURACION[[#This Row],[REFERENCIA]],CODINV,3,FALSE)=0,"",VLOOKUP(FACTURACION[[#This Row],[REFERENCIA]],CODINV,3,FALSE))</f>
        <v>3165C</v>
      </c>
      <c r="M4771" s="12" t="str">
        <f>+VLOOKUP(FACTURACION[[#This Row],[REFERENCIA]],CODINV,4,FALSE)</f>
        <v>VÁLVULAS Y MULTIVÁLVULAS</v>
      </c>
      <c r="N4771" s="12" t="str">
        <f>+VLOOKUP(FACTURACION[[#This Row],[REFERENCIA]],CODINV,5,FALSE)</f>
        <v>REGO</v>
      </c>
      <c r="O4771" s="3">
        <v>10</v>
      </c>
      <c r="P4771" s="31">
        <v>6000</v>
      </c>
      <c r="Q4771" s="24">
        <f>+FACTURACION[[#This Row],[CANTIDAD]]*FACTURACION[[#This Row],[VR UNITARIO]]/1000</f>
        <v>60</v>
      </c>
      <c r="R4771" s="3" t="str">
        <f>+VLOOKUP(FACTURACION[[#This Row],[NIT]],TABLACLIENTE,5,FALSE)</f>
        <v>CARTAGENA</v>
      </c>
    </row>
    <row r="4772" spans="3:18">
      <c r="C4772" s="29">
        <v>2017</v>
      </c>
      <c r="D4772" s="30" t="s">
        <v>702</v>
      </c>
      <c r="E4772" s="30">
        <f>MONTH(FACTURACION[[#This Row],[MES]]&amp;1)</f>
        <v>9</v>
      </c>
      <c r="F4772" s="223">
        <f>DATE(FACTURACION[[#This Row],[AÑO]],FACTURACION[[#This Row],[Mes numero]],1)</f>
        <v>42979</v>
      </c>
      <c r="G4772" s="161">
        <v>13171</v>
      </c>
      <c r="H4772" s="25">
        <v>860508892</v>
      </c>
      <c r="I4772" s="3" t="str">
        <f>+VLOOKUP(FACTURACION[[#This Row],[NIT]],TABLACLIENTE,2,FALSE)</f>
        <v>COMPAÑIA DE ALMACENAMIENTO DE GAS SOCIEDAD ANONIMA EMPRESA DE SERVICIOS PUBLICOS (ALMAGAS S.A. E.S.P.)</v>
      </c>
      <c r="J4772" s="3" t="s">
        <v>439</v>
      </c>
      <c r="K4772" s="12" t="str">
        <f>+VLOOKUP(FACTURACION[[#This Row],[REFERENCIA]],CODINV,2,FALSE)</f>
        <v>ANGLE VALVE</v>
      </c>
      <c r="L4772" s="12" t="str">
        <f>IF(VLOOKUP(FACTURACION[[#This Row],[REFERENCIA]],CODINV,3,FALSE)=0,"",VLOOKUP(FACTURACION[[#This Row],[REFERENCIA]],CODINV,3,FALSE))</f>
        <v>A2805C</v>
      </c>
      <c r="M4772" s="12" t="str">
        <f>+VLOOKUP(FACTURACION[[#This Row],[REFERENCIA]],CODINV,4,FALSE)</f>
        <v>REPUESTOS Y ACCESORIOS</v>
      </c>
      <c r="N4772" s="12" t="str">
        <f>+VLOOKUP(FACTURACION[[#This Row],[REFERENCIA]],CODINV,5,FALSE)</f>
        <v>REGO</v>
      </c>
      <c r="O4772" s="3">
        <v>4</v>
      </c>
      <c r="P4772" s="31">
        <v>198000</v>
      </c>
      <c r="Q4772" s="24">
        <f>+FACTURACION[[#This Row],[CANTIDAD]]*FACTURACION[[#This Row],[VR UNITARIO]]/1000</f>
        <v>792</v>
      </c>
      <c r="R4772" s="3" t="str">
        <f>+VLOOKUP(FACTURACION[[#This Row],[NIT]],TABLACLIENTE,5,FALSE)</f>
        <v>BOGOTÁ D.C.</v>
      </c>
    </row>
    <row r="4773" spans="3:18">
      <c r="C4773" s="29">
        <v>2017</v>
      </c>
      <c r="D4773" s="30" t="s">
        <v>702</v>
      </c>
      <c r="E4773" s="30">
        <f>MONTH(FACTURACION[[#This Row],[MES]]&amp;1)</f>
        <v>9</v>
      </c>
      <c r="F4773" s="223">
        <f>DATE(FACTURACION[[#This Row],[AÑO]],FACTURACION[[#This Row],[Mes numero]],1)</f>
        <v>42979</v>
      </c>
      <c r="G4773" s="161">
        <v>13177</v>
      </c>
      <c r="H4773" s="25">
        <v>900175830</v>
      </c>
      <c r="I4773" s="3" t="str">
        <f>+VLOOKUP(FACTURACION[[#This Row],[NIT]],TABLACLIENTE,2,FALSE)</f>
        <v xml:space="preserve">COMBUSTIBLES LIQUIDOS DE COLOMBIA S.A E.S.P  (CLC S.A E.S.P)
</v>
      </c>
      <c r="J4773" s="3" t="s">
        <v>1057</v>
      </c>
      <c r="K4773" s="12" t="str">
        <f>+VLOOKUP(FACTURACION[[#This Row],[REFERENCIA]],CODINV,2,FALSE)</f>
        <v>VALVULA DE CIERRE DE EMERGENCIA 3"</v>
      </c>
      <c r="L4773" s="12" t="str">
        <f>IF(VLOOKUP(FACTURACION[[#This Row],[REFERENCIA]],CODINV,3,FALSE)=0,"",VLOOKUP(FACTURACION[[#This Row],[REFERENCIA]],CODINV,3,FALSE))</f>
        <v>A6024</v>
      </c>
      <c r="M4773" s="12" t="str">
        <f>+VLOOKUP(FACTURACION[[#This Row],[REFERENCIA]],CODINV,4,FALSE)</f>
        <v>VÁLVULAS Y MULTIVÁLVULAS</v>
      </c>
      <c r="N4773" s="12" t="str">
        <f>+VLOOKUP(FACTURACION[[#This Row],[REFERENCIA]],CODINV,5,FALSE)</f>
        <v>REGO</v>
      </c>
      <c r="O4773" s="3">
        <v>1</v>
      </c>
      <c r="P4773" s="31">
        <v>3837001</v>
      </c>
      <c r="Q4773" s="24">
        <f>+FACTURACION[[#This Row],[CANTIDAD]]*FACTURACION[[#This Row],[VR UNITARIO]]/1000</f>
        <v>3837.0010000000002</v>
      </c>
      <c r="R4773" s="3" t="str">
        <f>+VLOOKUP(FACTURACION[[#This Row],[NIT]],TABLACLIENTE,5,FALSE)</f>
        <v>BOGOTÁ D.C.</v>
      </c>
    </row>
    <row r="4774" spans="3:18">
      <c r="C4774" s="29">
        <v>2017</v>
      </c>
      <c r="D4774" s="30" t="s">
        <v>702</v>
      </c>
      <c r="E4774" s="30">
        <f>MONTH(FACTURACION[[#This Row],[MES]]&amp;1)</f>
        <v>9</v>
      </c>
      <c r="F4774" s="223">
        <f>DATE(FACTURACION[[#This Row],[AÑO]],FACTURACION[[#This Row],[Mes numero]],1)</f>
        <v>42979</v>
      </c>
      <c r="G4774" s="161">
        <v>13156</v>
      </c>
      <c r="H4774" s="25" t="s">
        <v>4659</v>
      </c>
      <c r="I4774" s="3" t="str">
        <f>+VLOOKUP(FACTURACION[[#This Row],[NIT]],TABLACLIENTE,2,FALSE)</f>
        <v>CONSORCIO G5</v>
      </c>
      <c r="J4774" s="3" t="s">
        <v>53</v>
      </c>
      <c r="K4774" s="12" t="str">
        <f>+VLOOKUP(FACTURACION[[#This Row],[REFERENCIA]],CODINV,2,FALSE)</f>
        <v>DIAL PARA ROTOGAGE DIAL FOR TOTAGAGE</v>
      </c>
      <c r="L4774" s="12" t="str">
        <f>IF(VLOOKUP(FACTURACION[[#This Row],[REFERENCIA]],CODINV,3,FALSE)=0,"",VLOOKUP(FACTURACION[[#This Row],[REFERENCIA]],CODINV,3,FALSE))</f>
        <v>A9091-18L</v>
      </c>
      <c r="M4774" s="12" t="str">
        <f>+VLOOKUP(FACTURACION[[#This Row],[REFERENCIA]],CODINV,4,FALSE)</f>
        <v>REPUESTOS Y ACCESORIOS</v>
      </c>
      <c r="N4774" s="12" t="str">
        <f>+VLOOKUP(FACTURACION[[#This Row],[REFERENCIA]],CODINV,5,FALSE)</f>
        <v>REGO</v>
      </c>
      <c r="O4774" s="3">
        <v>3</v>
      </c>
      <c r="P4774" s="31">
        <v>38000</v>
      </c>
      <c r="Q4774" s="24">
        <f>+FACTURACION[[#This Row],[CANTIDAD]]*FACTURACION[[#This Row],[VR UNITARIO]]/1000</f>
        <v>114</v>
      </c>
      <c r="R4774" s="3" t="str">
        <f>+VLOOKUP(FACTURACION[[#This Row],[NIT]],TABLACLIENTE,5,FALSE)</f>
        <v>CARTAGENA</v>
      </c>
    </row>
    <row r="4775" spans="3:18">
      <c r="C4775" s="29">
        <v>2017</v>
      </c>
      <c r="D4775" s="30" t="s">
        <v>702</v>
      </c>
      <c r="E4775" s="30">
        <f>MONTH(FACTURACION[[#This Row],[MES]]&amp;1)</f>
        <v>9</v>
      </c>
      <c r="F4775" s="223">
        <f>DATE(FACTURACION[[#This Row],[AÑO]],FACTURACION[[#This Row],[Mes numero]],1)</f>
        <v>42979</v>
      </c>
      <c r="G4775" s="161">
        <v>13156</v>
      </c>
      <c r="H4775" s="25" t="s">
        <v>4659</v>
      </c>
      <c r="I4775" s="3" t="str">
        <f>+VLOOKUP(FACTURACION[[#This Row],[NIT]],TABLACLIENTE,2,FALSE)</f>
        <v>CONSORCIO G5</v>
      </c>
      <c r="J4775" s="3" t="s">
        <v>896</v>
      </c>
      <c r="K4775" s="12" t="str">
        <f>+VLOOKUP(FACTURACION[[#This Row],[REFERENCIA]],CODINV,2,FALSE)</f>
        <v>DIP TUBE FOR ROTOGAGE 72"</v>
      </c>
      <c r="L4775" s="12" t="str">
        <f>IF(VLOOKUP(FACTURACION[[#This Row],[REFERENCIA]],CODINV,3,FALSE)=0,"",VLOOKUP(FACTURACION[[#This Row],[REFERENCIA]],CODINV,3,FALSE))</f>
        <v>A9091-M72.0</v>
      </c>
      <c r="M4775" s="12" t="str">
        <f>+VLOOKUP(FACTURACION[[#This Row],[REFERENCIA]],CODINV,4,FALSE)</f>
        <v>REPUESTOS Y ACCESORIOS</v>
      </c>
      <c r="N4775" s="12" t="str">
        <f>+VLOOKUP(FACTURACION[[#This Row],[REFERENCIA]],CODINV,5,FALSE)</f>
        <v>REGO</v>
      </c>
      <c r="O4775" s="3">
        <v>3</v>
      </c>
      <c r="P4775" s="31">
        <v>220000</v>
      </c>
      <c r="Q4775" s="24">
        <f>+FACTURACION[[#This Row],[CANTIDAD]]*FACTURACION[[#This Row],[VR UNITARIO]]/1000</f>
        <v>660</v>
      </c>
      <c r="R4775" s="3" t="str">
        <f>+VLOOKUP(FACTURACION[[#This Row],[NIT]],TABLACLIENTE,5,FALSE)</f>
        <v>CARTAGENA</v>
      </c>
    </row>
    <row r="4776" spans="3:18">
      <c r="C4776" s="29">
        <v>2017</v>
      </c>
      <c r="D4776" s="30" t="s">
        <v>702</v>
      </c>
      <c r="E4776" s="30">
        <f>MONTH(FACTURACION[[#This Row],[MES]]&amp;1)</f>
        <v>9</v>
      </c>
      <c r="F4776" s="223">
        <f>DATE(FACTURACION[[#This Row],[AÑO]],FACTURACION[[#This Row],[Mes numero]],1)</f>
        <v>42979</v>
      </c>
      <c r="G4776" s="161">
        <v>13156</v>
      </c>
      <c r="H4776" s="25" t="s">
        <v>4659</v>
      </c>
      <c r="I4776" s="3" t="str">
        <f>+VLOOKUP(FACTURACION[[#This Row],[NIT]],TABLACLIENTE,2,FALSE)</f>
        <v>CONSORCIO G5</v>
      </c>
      <c r="J4776" s="3" t="s">
        <v>315</v>
      </c>
      <c r="K4776" s="12" t="str">
        <f>+VLOOKUP(FACTURACION[[#This Row],[REFERENCIA]],CODINV,2,FALSE)</f>
        <v>ROTAGE/ROTAGE</v>
      </c>
      <c r="L4776" s="12" t="str">
        <f>IF(VLOOKUP(FACTURACION[[#This Row],[REFERENCIA]],CODINV,3,FALSE)=0,"",VLOOKUP(FACTURACION[[#This Row],[REFERENCIA]],CODINV,3,FALSE))</f>
        <v>A9095TS</v>
      </c>
      <c r="M4776" s="12" t="str">
        <f>+VLOOKUP(FACTURACION[[#This Row],[REFERENCIA]],CODINV,4,FALSE)</f>
        <v>MEDIDORES</v>
      </c>
      <c r="N4776" s="12" t="str">
        <f>+VLOOKUP(FACTURACION[[#This Row],[REFERENCIA]],CODINV,5,FALSE)</f>
        <v>REGO</v>
      </c>
      <c r="O4776" s="3">
        <v>3</v>
      </c>
      <c r="P4776" s="31">
        <v>1122088</v>
      </c>
      <c r="Q4776" s="24">
        <f>+FACTURACION[[#This Row],[CANTIDAD]]*FACTURACION[[#This Row],[VR UNITARIO]]/1000</f>
        <v>3366.2640000000001</v>
      </c>
      <c r="R4776" s="3" t="str">
        <f>+VLOOKUP(FACTURACION[[#This Row],[NIT]],TABLACLIENTE,5,FALSE)</f>
        <v>CARTAGENA</v>
      </c>
    </row>
    <row r="4777" spans="3:18">
      <c r="C4777" s="29">
        <v>2017</v>
      </c>
      <c r="D4777" s="30" t="s">
        <v>703</v>
      </c>
      <c r="E4777" s="30">
        <f>MONTH(FACTURACION[[#This Row],[MES]]&amp;1)</f>
        <v>10</v>
      </c>
      <c r="F4777" s="223">
        <f>DATE(FACTURACION[[#This Row],[AÑO]],FACTURACION[[#This Row],[Mes numero]],1)</f>
        <v>43009</v>
      </c>
      <c r="G4777" s="161">
        <v>13200</v>
      </c>
      <c r="H4777" s="25">
        <v>900175830</v>
      </c>
      <c r="I4777" s="3" t="str">
        <f>+VLOOKUP(FACTURACION[[#This Row],[NIT]],TABLACLIENTE,2,FALSE)</f>
        <v xml:space="preserve">COMBUSTIBLES LIQUIDOS DE COLOMBIA S.A E.S.P  (CLC S.A E.S.P)
</v>
      </c>
      <c r="J4777" s="3" t="s">
        <v>958</v>
      </c>
      <c r="K4777" s="12" t="str">
        <f>+VLOOKUP(FACTURACION[[#This Row],[REFERENCIA]],CODINV,2,FALSE)</f>
        <v>KIT REPARACION PARA BOMBA BLACKMER 2"</v>
      </c>
      <c r="L4777" s="12" t="str">
        <f>IF(VLOOKUP(FACTURACION[[#This Row],[REFERENCIA]],CODINV,3,FALSE)=0,"",VLOOKUP(FACTURACION[[#This Row],[REFERENCIA]],CODINV,3,FALSE))</f>
        <v/>
      </c>
      <c r="M4777" s="12" t="str">
        <f>+VLOOKUP(FACTURACION[[#This Row],[REFERENCIA]],CODINV,4,FALSE)</f>
        <v>REPUESTOS Y ACCESORIOS</v>
      </c>
      <c r="N4777" s="12" t="str">
        <f>+VLOOKUP(FACTURACION[[#This Row],[REFERENCIA]],CODINV,5,FALSE)</f>
        <v>BLACKMER</v>
      </c>
      <c r="O4777" s="3">
        <v>1</v>
      </c>
      <c r="P4777" s="31">
        <v>2345000</v>
      </c>
      <c r="Q4777" s="24">
        <f>+FACTURACION[[#This Row],[CANTIDAD]]*FACTURACION[[#This Row],[VR UNITARIO]]/1000</f>
        <v>2345</v>
      </c>
      <c r="R4777" s="3" t="str">
        <f>+VLOOKUP(FACTURACION[[#This Row],[NIT]],TABLACLIENTE,5,FALSE)</f>
        <v>BOGOTÁ D.C.</v>
      </c>
    </row>
    <row r="4778" spans="3:18">
      <c r="C4778" s="29">
        <v>2017</v>
      </c>
      <c r="D4778" s="30" t="s">
        <v>703</v>
      </c>
      <c r="E4778" s="30">
        <f>MONTH(FACTURACION[[#This Row],[MES]]&amp;1)</f>
        <v>10</v>
      </c>
      <c r="F4778" s="223">
        <f>DATE(FACTURACION[[#This Row],[AÑO]],FACTURACION[[#This Row],[Mes numero]],1)</f>
        <v>43009</v>
      </c>
      <c r="G4778" s="161">
        <v>13200</v>
      </c>
      <c r="H4778" s="25">
        <v>900175830</v>
      </c>
      <c r="I4778" s="3" t="str">
        <f>+VLOOKUP(FACTURACION[[#This Row],[NIT]],TABLACLIENTE,2,FALSE)</f>
        <v xml:space="preserve">COMBUSTIBLES LIQUIDOS DE COLOMBIA S.A E.S.P  (CLC S.A E.S.P)
</v>
      </c>
      <c r="J4778" s="3" t="s">
        <v>948</v>
      </c>
      <c r="K4778" s="12" t="str">
        <f>+VLOOKUP(FACTURACION[[#This Row],[REFERENCIA]],CODINV,2,FALSE)</f>
        <v>CAMISA PARA BOMBA BLACKMER 2"</v>
      </c>
      <c r="L4778" s="12" t="str">
        <f>IF(VLOOKUP(FACTURACION[[#This Row],[REFERENCIA]],CODINV,3,FALSE)=0,"",VLOOKUP(FACTURACION[[#This Row],[REFERENCIA]],CODINV,3,FALSE))</f>
        <v/>
      </c>
      <c r="M4778" s="12" t="str">
        <f>+VLOOKUP(FACTURACION[[#This Row],[REFERENCIA]],CODINV,4,FALSE)</f>
        <v>REPUESTOS Y ACCESORIOS</v>
      </c>
      <c r="N4778" s="12" t="str">
        <f>+VLOOKUP(FACTURACION[[#This Row],[REFERENCIA]],CODINV,5,FALSE)</f>
        <v>BLACKMER</v>
      </c>
      <c r="O4778" s="3">
        <v>2</v>
      </c>
      <c r="P4778" s="31">
        <v>740000</v>
      </c>
      <c r="Q4778" s="24">
        <f>+FACTURACION[[#This Row],[CANTIDAD]]*FACTURACION[[#This Row],[VR UNITARIO]]/1000</f>
        <v>1480</v>
      </c>
      <c r="R4778" s="3" t="str">
        <f>+VLOOKUP(FACTURACION[[#This Row],[NIT]],TABLACLIENTE,5,FALSE)</f>
        <v>BOGOTÁ D.C.</v>
      </c>
    </row>
    <row r="4779" spans="3:18">
      <c r="C4779" s="29">
        <v>2017</v>
      </c>
      <c r="D4779" s="30" t="s">
        <v>703</v>
      </c>
      <c r="E4779" s="30">
        <f>MONTH(FACTURACION[[#This Row],[MES]]&amp;1)</f>
        <v>10</v>
      </c>
      <c r="F4779" s="223">
        <f>DATE(FACTURACION[[#This Row],[AÑO]],FACTURACION[[#This Row],[Mes numero]],1)</f>
        <v>43009</v>
      </c>
      <c r="G4779" s="161">
        <v>13209</v>
      </c>
      <c r="H4779" s="25">
        <v>800074033</v>
      </c>
      <c r="I4779" s="3" t="str">
        <f>+VLOOKUP(FACTURACION[[#This Row],[NIT]],TABLACLIENTE,2,FALSE)</f>
        <v>COMPAÑIAS ASOCIADAS DE GAS S.A. E.S.P (ASOGAS SA ESP)</v>
      </c>
      <c r="J4779" s="3" t="s">
        <v>708</v>
      </c>
      <c r="K4779" s="12" t="str">
        <f>+VLOOKUP(FACTURACION[[#This Row],[REFERENCIA]],CODINV,2,FALSE)</f>
        <v>REGULADOR PRIMERA ETAPA 1-15 PSI A1/4 NPT</v>
      </c>
      <c r="L4779" s="12" t="str">
        <f>IF(VLOOKUP(FACTURACION[[#This Row],[REFERENCIA]],CODINV,3,FALSE)=0,"",VLOOKUP(FACTURACION[[#This Row],[REFERENCIA]],CODINV,3,FALSE))</f>
        <v>902</v>
      </c>
      <c r="M4779" s="12" t="str">
        <f>+VLOOKUP(FACTURACION[[#This Row],[REFERENCIA]],CODINV,4,FALSE)</f>
        <v>REGULADORES</v>
      </c>
      <c r="N4779" s="12" t="str">
        <f>+VLOOKUP(FACTURACION[[#This Row],[REFERENCIA]],CODINV,5,FALSE)</f>
        <v>CAVAGNA</v>
      </c>
      <c r="O4779" s="3">
        <v>21</v>
      </c>
      <c r="P4779" s="31">
        <v>70000</v>
      </c>
      <c r="Q4779" s="24">
        <f>+FACTURACION[[#This Row],[CANTIDAD]]*FACTURACION[[#This Row],[VR UNITARIO]]/1000</f>
        <v>1470</v>
      </c>
      <c r="R4779" s="3" t="str">
        <f>+VLOOKUP(FACTURACION[[#This Row],[NIT]],TABLACLIENTE,5,FALSE)</f>
        <v>MOSQUERA</v>
      </c>
    </row>
    <row r="4780" spans="3:18">
      <c r="C4780" s="29">
        <v>2017</v>
      </c>
      <c r="D4780" s="30" t="s">
        <v>703</v>
      </c>
      <c r="E4780" s="30">
        <f>MONTH(FACTURACION[[#This Row],[MES]]&amp;1)</f>
        <v>10</v>
      </c>
      <c r="F4780" s="223">
        <f>DATE(FACTURACION[[#This Row],[AÑO]],FACTURACION[[#This Row],[Mes numero]],1)</f>
        <v>43009</v>
      </c>
      <c r="G4780" s="161">
        <v>13235</v>
      </c>
      <c r="H4780" s="25">
        <v>800074033</v>
      </c>
      <c r="I4780" s="3" t="str">
        <f>+VLOOKUP(FACTURACION[[#This Row],[NIT]],TABLACLIENTE,2,FALSE)</f>
        <v>COMPAÑIAS ASOCIADAS DE GAS S.A. E.S.P (ASOGAS SA ESP)</v>
      </c>
      <c r="J4780" s="3" t="s">
        <v>708</v>
      </c>
      <c r="K4780" s="12" t="str">
        <f>+VLOOKUP(FACTURACION[[#This Row],[REFERENCIA]],CODINV,2,FALSE)</f>
        <v>REGULADOR PRIMERA ETAPA 1-15 PSI A1/4 NPT</v>
      </c>
      <c r="L4780" s="12" t="str">
        <f>IF(VLOOKUP(FACTURACION[[#This Row],[REFERENCIA]],CODINV,3,FALSE)=0,"",VLOOKUP(FACTURACION[[#This Row],[REFERENCIA]],CODINV,3,FALSE))</f>
        <v>902</v>
      </c>
      <c r="M4780" s="12" t="str">
        <f>+VLOOKUP(FACTURACION[[#This Row],[REFERENCIA]],CODINV,4,FALSE)</f>
        <v>REGULADORES</v>
      </c>
      <c r="N4780" s="12" t="str">
        <f>+VLOOKUP(FACTURACION[[#This Row],[REFERENCIA]],CODINV,5,FALSE)</f>
        <v>CAVAGNA</v>
      </c>
      <c r="O4780" s="3">
        <v>9</v>
      </c>
      <c r="P4780" s="31">
        <v>70000</v>
      </c>
      <c r="Q4780" s="24">
        <f>+FACTURACION[[#This Row],[CANTIDAD]]*FACTURACION[[#This Row],[VR UNITARIO]]/1000</f>
        <v>630</v>
      </c>
      <c r="R4780" s="3" t="str">
        <f>+VLOOKUP(FACTURACION[[#This Row],[NIT]],TABLACLIENTE,5,FALSE)</f>
        <v>MOSQUERA</v>
      </c>
    </row>
    <row r="4781" spans="3:18">
      <c r="C4781" s="29">
        <v>2017</v>
      </c>
      <c r="D4781" s="30" t="s">
        <v>703</v>
      </c>
      <c r="E4781" s="30">
        <f>MONTH(FACTURACION[[#This Row],[MES]]&amp;1)</f>
        <v>10</v>
      </c>
      <c r="F4781" s="223">
        <f>DATE(FACTURACION[[#This Row],[AÑO]],FACTURACION[[#This Row],[Mes numero]],1)</f>
        <v>43009</v>
      </c>
      <c r="G4781" s="161">
        <v>13194</v>
      </c>
      <c r="H4781" s="25" t="s">
        <v>4659</v>
      </c>
      <c r="I4781" s="3" t="str">
        <f>+VLOOKUP(FACTURACION[[#This Row],[NIT]],TABLACLIENTE,2,FALSE)</f>
        <v>CONSORCIO G5</v>
      </c>
      <c r="J4781" s="3" t="s">
        <v>443</v>
      </c>
      <c r="K4781" s="12" t="str">
        <f>+VLOOKUP(FACTURACION[[#This Row],[REFERENCIA]],CODINV,2,FALSE)</f>
        <v>VALVULA GLOBO 1/2"</v>
      </c>
      <c r="L4781" s="12" t="str">
        <f>IF(VLOOKUP(FACTURACION[[#This Row],[REFERENCIA]],CODINV,3,FALSE)=0,"",VLOOKUP(FACTURACION[[#This Row],[REFERENCIA]],CODINV,3,FALSE))</f>
        <v>ME825-4</v>
      </c>
      <c r="M4781" s="12" t="str">
        <f>+VLOOKUP(FACTURACION[[#This Row],[REFERENCIA]],CODINV,4,FALSE)</f>
        <v>VÁLVULAS Y MULTIVÁLVULAS</v>
      </c>
      <c r="N4781" s="12" t="str">
        <f>+VLOOKUP(FACTURACION[[#This Row],[REFERENCIA]],CODINV,5,FALSE)</f>
        <v>CAVAGNA</v>
      </c>
      <c r="O4781" s="3">
        <v>2</v>
      </c>
      <c r="P4781" s="31">
        <v>138000</v>
      </c>
      <c r="Q4781" s="24">
        <f>+FACTURACION[[#This Row],[CANTIDAD]]*FACTURACION[[#This Row],[VR UNITARIO]]/1000</f>
        <v>276</v>
      </c>
      <c r="R4781" s="3" t="str">
        <f>+VLOOKUP(FACTURACION[[#This Row],[NIT]],TABLACLIENTE,5,FALSE)</f>
        <v>CARTAGENA</v>
      </c>
    </row>
    <row r="4782" spans="3:18">
      <c r="C4782" s="29">
        <v>2017</v>
      </c>
      <c r="D4782" s="30" t="s">
        <v>703</v>
      </c>
      <c r="E4782" s="30">
        <f>MONTH(FACTURACION[[#This Row],[MES]]&amp;1)</f>
        <v>10</v>
      </c>
      <c r="F4782" s="223">
        <f>DATE(FACTURACION[[#This Row],[AÑO]],FACTURACION[[#This Row],[Mes numero]],1)</f>
        <v>43009</v>
      </c>
      <c r="G4782" s="161">
        <v>13248</v>
      </c>
      <c r="H4782" s="25">
        <v>830104626</v>
      </c>
      <c r="I4782" s="3" t="str">
        <f>+VLOOKUP(FACTURACION[[#This Row],[NIT]],TABLACLIENTE,2,FALSE)</f>
        <v>MONTAJES INTEGRALES LTDA.</v>
      </c>
      <c r="J4782" s="3" t="s">
        <v>741</v>
      </c>
      <c r="K4782" s="12" t="str">
        <f>+VLOOKUP(FACTURACION[[#This Row],[REFERENCIA]],CODINV,2,FALSE)</f>
        <v>VALV.AGUJA1/4"MNPT*NPTH</v>
      </c>
      <c r="L4782" s="12" t="str">
        <f>IF(VLOOKUP(FACTURACION[[#This Row],[REFERENCIA]],CODINV,3,FALSE)=0,"",VLOOKUP(FACTURACION[[#This Row],[REFERENCIA]],CODINV,3,FALSE))</f>
        <v>ME831</v>
      </c>
      <c r="M4782" s="12" t="str">
        <f>+VLOOKUP(FACTURACION[[#This Row],[REFERENCIA]],CODINV,4,FALSE)</f>
        <v>VÁLVULAS Y MULTIVÁLVULAS</v>
      </c>
      <c r="N4782" s="12" t="str">
        <f>+VLOOKUP(FACTURACION[[#This Row],[REFERENCIA]],CODINV,5,FALSE)</f>
        <v>CAVAGNA</v>
      </c>
      <c r="O4782" s="3">
        <v>3</v>
      </c>
      <c r="P4782" s="31">
        <v>28500</v>
      </c>
      <c r="Q4782" s="24">
        <f>+FACTURACION[[#This Row],[CANTIDAD]]*FACTURACION[[#This Row],[VR UNITARIO]]/1000</f>
        <v>85.5</v>
      </c>
      <c r="R4782" s="3" t="str">
        <f>+VLOOKUP(FACTURACION[[#This Row],[NIT]],TABLACLIENTE,5,FALSE)</f>
        <v>BOGOTÁ D.C.</v>
      </c>
    </row>
    <row r="4783" spans="3:18">
      <c r="C4783" s="29">
        <v>2017</v>
      </c>
      <c r="D4783" s="30" t="s">
        <v>703</v>
      </c>
      <c r="E4783" s="30">
        <f>MONTH(FACTURACION[[#This Row],[MES]]&amp;1)</f>
        <v>10</v>
      </c>
      <c r="F4783" s="223">
        <f>DATE(FACTURACION[[#This Row],[AÑO]],FACTURACION[[#This Row],[Mes numero]],1)</f>
        <v>43009</v>
      </c>
      <c r="G4783" s="161">
        <v>13197</v>
      </c>
      <c r="H4783" s="25">
        <v>890500726</v>
      </c>
      <c r="I4783" s="3" t="str">
        <f>+VLOOKUP(FACTURACION[[#This Row],[NIT]],TABLACLIENTE,2,FALSE)</f>
        <v>NORTESANTANDEREANA DE GAS S.A. E.S.P (NORGAS S.A. E.S.P.)</v>
      </c>
      <c r="J4783" s="3" t="s">
        <v>122</v>
      </c>
      <c r="K4783" s="12" t="str">
        <f>+VLOOKUP(FACTURACION[[#This Row],[REFERENCIA]],CODINV,2,FALSE)</f>
        <v>EMPAQUES PARA PISTONES DE LLENADO</v>
      </c>
      <c r="L4783" s="12" t="str">
        <f>IF(VLOOKUP(FACTURACION[[#This Row],[REFERENCIA]],CODINV,3,FALSE)=0,"",VLOOKUP(FACTURACION[[#This Row],[REFERENCIA]],CODINV,3,FALSE))</f>
        <v/>
      </c>
      <c r="M4783" s="12" t="str">
        <f>+VLOOKUP(FACTURACION[[#This Row],[REFERENCIA]],CODINV,4,FALSE)</f>
        <v>REPUESTOS Y ACCESORIOS</v>
      </c>
      <c r="N4783" s="12" t="str">
        <f>+VLOOKUP(FACTURACION[[#This Row],[REFERENCIA]],CODINV,5,FALSE)</f>
        <v>CAVAGNA</v>
      </c>
      <c r="O4783" s="3">
        <v>50</v>
      </c>
      <c r="P4783" s="31">
        <v>2534</v>
      </c>
      <c r="Q4783" s="24">
        <f>+FACTURACION[[#This Row],[CANTIDAD]]*FACTURACION[[#This Row],[VR UNITARIO]]/1000</f>
        <v>126.7</v>
      </c>
      <c r="R4783" s="3" t="str">
        <f>+VLOOKUP(FACTURACION[[#This Row],[NIT]],TABLACLIENTE,5,FALSE)</f>
        <v>BUCARAMANGA</v>
      </c>
    </row>
    <row r="4784" spans="3:18">
      <c r="C4784" s="29">
        <v>2017</v>
      </c>
      <c r="D4784" s="30" t="s">
        <v>703</v>
      </c>
      <c r="E4784" s="30">
        <f>MONTH(FACTURACION[[#This Row],[MES]]&amp;1)</f>
        <v>10</v>
      </c>
      <c r="F4784" s="223">
        <f>DATE(FACTURACION[[#This Row],[AÑO]],FACTURACION[[#This Row],[Mes numero]],1)</f>
        <v>43009</v>
      </c>
      <c r="G4784" s="161">
        <v>13218</v>
      </c>
      <c r="H4784" s="25">
        <v>900950504</v>
      </c>
      <c r="I4784" s="3" t="str">
        <f>+VLOOKUP(FACTURACION[[#This Row],[NIT]],TABLACLIENTE,2,FALSE)</f>
        <v>DAMASA DE COLOMBIA S A S</v>
      </c>
      <c r="J4784" s="3" t="s">
        <v>108</v>
      </c>
      <c r="K4784" s="12" t="str">
        <f>+VLOOKUP(FACTURACION[[#This Row],[REFERENCIA]],CODINV,2,FALSE)</f>
        <v>MEDIDOR BK G4 C:1/2"</v>
      </c>
      <c r="L4784" s="12" t="str">
        <f>IF(VLOOKUP(FACTURACION[[#This Row],[REFERENCIA]],CODINV,3,FALSE)=0,"",VLOOKUP(FACTURACION[[#This Row],[REFERENCIA]],CODINV,3,FALSE))</f>
        <v>G4K MT 152MM</v>
      </c>
      <c r="M4784" s="12" t="str">
        <f>+VLOOKUP(FACTURACION[[#This Row],[REFERENCIA]],CODINV,4,FALSE)</f>
        <v>MEDIDORES</v>
      </c>
      <c r="N4784" s="12" t="str">
        <f>+VLOOKUP(FACTURACION[[#This Row],[REFERENCIA]],CODINV,5,FALSE)</f>
        <v>HONEYWELL</v>
      </c>
      <c r="O4784" s="3">
        <v>2</v>
      </c>
      <c r="P4784" s="31">
        <v>192000</v>
      </c>
      <c r="Q4784" s="24">
        <f>+FACTURACION[[#This Row],[CANTIDAD]]*FACTURACION[[#This Row],[VR UNITARIO]]/1000</f>
        <v>384</v>
      </c>
      <c r="R4784" s="3" t="str">
        <f>+VLOOKUP(FACTURACION[[#This Row],[NIT]],TABLACLIENTE,5,FALSE)</f>
        <v>BOGOTÁ D.C.</v>
      </c>
    </row>
    <row r="4785" spans="3:18">
      <c r="C4785" s="29">
        <v>2017</v>
      </c>
      <c r="D4785" s="30" t="s">
        <v>703</v>
      </c>
      <c r="E4785" s="30">
        <f>MONTH(FACTURACION[[#This Row],[MES]]&amp;1)</f>
        <v>10</v>
      </c>
      <c r="F4785" s="223">
        <f>DATE(FACTURACION[[#This Row],[AÑO]],FACTURACION[[#This Row],[Mes numero]],1)</f>
        <v>43009</v>
      </c>
      <c r="G4785" s="161">
        <v>13204</v>
      </c>
      <c r="H4785" s="25">
        <v>800202395</v>
      </c>
      <c r="I4785" s="3" t="str">
        <f>+VLOOKUP(FACTURACION[[#This Row],[NIT]],TABLACLIENTE,2,FALSE)</f>
        <v>EFIGAS GAS NATURAL S.A. E.S.P. (EFIGAS S.A. E.S.P.)</v>
      </c>
      <c r="J4785" s="3" t="s">
        <v>108</v>
      </c>
      <c r="K4785" s="12" t="str">
        <f>+VLOOKUP(FACTURACION[[#This Row],[REFERENCIA]],CODINV,2,FALSE)</f>
        <v>MEDIDOR BK G4 C:1/2"</v>
      </c>
      <c r="L4785" s="12" t="str">
        <f>IF(VLOOKUP(FACTURACION[[#This Row],[REFERENCIA]],CODINV,3,FALSE)=0,"",VLOOKUP(FACTURACION[[#This Row],[REFERENCIA]],CODINV,3,FALSE))</f>
        <v>G4K MT 152MM</v>
      </c>
      <c r="M4785" s="12" t="str">
        <f>+VLOOKUP(FACTURACION[[#This Row],[REFERENCIA]],CODINV,4,FALSE)</f>
        <v>MEDIDORES</v>
      </c>
      <c r="N4785" s="12" t="str">
        <f>+VLOOKUP(FACTURACION[[#This Row],[REFERENCIA]],CODINV,5,FALSE)</f>
        <v>HONEYWELL</v>
      </c>
      <c r="O4785" s="3">
        <v>4</v>
      </c>
      <c r="P4785" s="31">
        <v>162351</v>
      </c>
      <c r="Q4785" s="24">
        <f>+FACTURACION[[#This Row],[CANTIDAD]]*FACTURACION[[#This Row],[VR UNITARIO]]/1000</f>
        <v>649.404</v>
      </c>
      <c r="R4785" s="3" t="str">
        <f>+VLOOKUP(FACTURACION[[#This Row],[NIT]],TABLACLIENTE,5,FALSE)</f>
        <v>MANIZALES</v>
      </c>
    </row>
    <row r="4786" spans="3:18">
      <c r="C4786" s="29">
        <v>2017</v>
      </c>
      <c r="D4786" s="30" t="s">
        <v>703</v>
      </c>
      <c r="E4786" s="30">
        <f>MONTH(FACTURACION[[#This Row],[MES]]&amp;1)</f>
        <v>10</v>
      </c>
      <c r="F4786" s="223">
        <f>DATE(FACTURACION[[#This Row],[AÑO]],FACTURACION[[#This Row],[Mes numero]],1)</f>
        <v>43009</v>
      </c>
      <c r="G4786" s="161">
        <v>13205</v>
      </c>
      <c r="H4786" s="25">
        <v>800202395</v>
      </c>
      <c r="I4786" s="3" t="str">
        <f>+VLOOKUP(FACTURACION[[#This Row],[NIT]],TABLACLIENTE,2,FALSE)</f>
        <v>EFIGAS GAS NATURAL S.A. E.S.P. (EFIGAS S.A. E.S.P.)</v>
      </c>
      <c r="J4786" s="3" t="s">
        <v>20</v>
      </c>
      <c r="K4786" s="12" t="str">
        <f>+VLOOKUP(FACTURACION[[#This Row],[REFERENCIA]],CODINV,2,FALSE)</f>
        <v xml:space="preserve">MEDIDOR AC-250 C: 3/4" CON CONECTORES </v>
      </c>
      <c r="L4786" s="12" t="str">
        <f>IF(VLOOKUP(FACTURACION[[#This Row],[REFERENCIA]],CODINV,3,FALSE)=0,"",VLOOKUP(FACTURACION[[#This Row],[REFERENCIA]],CODINV,3,FALSE))</f>
        <v/>
      </c>
      <c r="M4786" s="12" t="str">
        <f>+VLOOKUP(FACTURACION[[#This Row],[REFERENCIA]],CODINV,4,FALSE)</f>
        <v>MEDIDORES</v>
      </c>
      <c r="N4786" s="12" t="str">
        <f>+VLOOKUP(FACTURACION[[#This Row],[REFERENCIA]],CODINV,5,FALSE)</f>
        <v>HONEYWELL</v>
      </c>
      <c r="O4786" s="3">
        <v>3</v>
      </c>
      <c r="P4786" s="31">
        <v>304272</v>
      </c>
      <c r="Q4786" s="24">
        <f>+FACTURACION[[#This Row],[CANTIDAD]]*FACTURACION[[#This Row],[VR UNITARIO]]/1000</f>
        <v>912.81600000000003</v>
      </c>
      <c r="R4786" s="3" t="str">
        <f>+VLOOKUP(FACTURACION[[#This Row],[NIT]],TABLACLIENTE,5,FALSE)</f>
        <v>MANIZALES</v>
      </c>
    </row>
    <row r="4787" spans="3:18">
      <c r="C4787" s="29">
        <v>2017</v>
      </c>
      <c r="D4787" s="30" t="s">
        <v>703</v>
      </c>
      <c r="E4787" s="30">
        <f>MONTH(FACTURACION[[#This Row],[MES]]&amp;1)</f>
        <v>10</v>
      </c>
      <c r="F4787" s="223">
        <f>DATE(FACTURACION[[#This Row],[AÑO]],FACTURACION[[#This Row],[Mes numero]],1)</f>
        <v>43009</v>
      </c>
      <c r="G4787" s="161">
        <v>13221</v>
      </c>
      <c r="H4787" s="25">
        <v>800202395</v>
      </c>
      <c r="I4787" s="3" t="str">
        <f>+VLOOKUP(FACTURACION[[#This Row],[NIT]],TABLACLIENTE,2,FALSE)</f>
        <v>EFIGAS GAS NATURAL S.A. E.S.P. (EFIGAS S.A. E.S.P.)</v>
      </c>
      <c r="J4787" s="3" t="s">
        <v>20</v>
      </c>
      <c r="K4787" s="12" t="str">
        <f>+VLOOKUP(FACTURACION[[#This Row],[REFERENCIA]],CODINV,2,FALSE)</f>
        <v xml:space="preserve">MEDIDOR AC-250 C: 3/4" CON CONECTORES </v>
      </c>
      <c r="L4787" s="12" t="str">
        <f>IF(VLOOKUP(FACTURACION[[#This Row],[REFERENCIA]],CODINV,3,FALSE)=0,"",VLOOKUP(FACTURACION[[#This Row],[REFERENCIA]],CODINV,3,FALSE))</f>
        <v/>
      </c>
      <c r="M4787" s="12" t="str">
        <f>+VLOOKUP(FACTURACION[[#This Row],[REFERENCIA]],CODINV,4,FALSE)</f>
        <v>MEDIDORES</v>
      </c>
      <c r="N4787" s="12" t="str">
        <f>+VLOOKUP(FACTURACION[[#This Row],[REFERENCIA]],CODINV,5,FALSE)</f>
        <v>HONEYWELL</v>
      </c>
      <c r="O4787" s="3">
        <v>20</v>
      </c>
      <c r="P4787" s="31">
        <v>455000</v>
      </c>
      <c r="Q4787" s="24">
        <f>+FACTURACION[[#This Row],[CANTIDAD]]*FACTURACION[[#This Row],[VR UNITARIO]]/1000</f>
        <v>9100</v>
      </c>
      <c r="R4787" s="3" t="str">
        <f>+VLOOKUP(FACTURACION[[#This Row],[NIT]],TABLACLIENTE,5,FALSE)</f>
        <v>MANIZALES</v>
      </c>
    </row>
    <row r="4788" spans="3:18">
      <c r="C4788" s="29">
        <v>2017</v>
      </c>
      <c r="D4788" s="30" t="s">
        <v>703</v>
      </c>
      <c r="E4788" s="30">
        <f>MONTH(FACTURACION[[#This Row],[MES]]&amp;1)</f>
        <v>10</v>
      </c>
      <c r="F4788" s="223">
        <f>DATE(FACTURACION[[#This Row],[AÑO]],FACTURACION[[#This Row],[Mes numero]],1)</f>
        <v>43009</v>
      </c>
      <c r="G4788" s="161">
        <v>13243</v>
      </c>
      <c r="H4788" s="25">
        <v>804014885</v>
      </c>
      <c r="I4788" s="3" t="str">
        <f>+VLOOKUP(FACTURACION[[#This Row],[NIT]],TABLACLIENTE,2,FALSE)</f>
        <v>ESPIGAS S.A. E.S.P.</v>
      </c>
      <c r="J4788" s="3" t="s">
        <v>20</v>
      </c>
      <c r="K4788" s="12" t="str">
        <f>+VLOOKUP(FACTURACION[[#This Row],[REFERENCIA]],CODINV,2,FALSE)</f>
        <v xml:space="preserve">MEDIDOR AC-250 C: 3/4" CON CONECTORES </v>
      </c>
      <c r="L4788" s="12" t="str">
        <f>IF(VLOOKUP(FACTURACION[[#This Row],[REFERENCIA]],CODINV,3,FALSE)=0,"",VLOOKUP(FACTURACION[[#This Row],[REFERENCIA]],CODINV,3,FALSE))</f>
        <v/>
      </c>
      <c r="M4788" s="12" t="str">
        <f>+VLOOKUP(FACTURACION[[#This Row],[REFERENCIA]],CODINV,4,FALSE)</f>
        <v>MEDIDORES</v>
      </c>
      <c r="N4788" s="12" t="str">
        <f>+VLOOKUP(FACTURACION[[#This Row],[REFERENCIA]],CODINV,5,FALSE)</f>
        <v>HONEYWELL</v>
      </c>
      <c r="O4788" s="3">
        <v>2</v>
      </c>
      <c r="P4788" s="31">
        <v>490000</v>
      </c>
      <c r="Q4788" s="24">
        <f>+FACTURACION[[#This Row],[CANTIDAD]]*FACTURACION[[#This Row],[VR UNITARIO]]/1000</f>
        <v>980</v>
      </c>
      <c r="R4788" s="3" t="str">
        <f>+VLOOKUP(FACTURACION[[#This Row],[NIT]],TABLACLIENTE,5,FALSE)</f>
        <v>BUCARAMANGA</v>
      </c>
    </row>
    <row r="4789" spans="3:18">
      <c r="C4789" s="29">
        <v>2017</v>
      </c>
      <c r="D4789" s="30" t="s">
        <v>703</v>
      </c>
      <c r="E4789" s="30">
        <f>MONTH(FACTURACION[[#This Row],[MES]]&amp;1)</f>
        <v>10</v>
      </c>
      <c r="F4789" s="223">
        <f>DATE(FACTURACION[[#This Row],[AÑO]],FACTURACION[[#This Row],[Mes numero]],1)</f>
        <v>43009</v>
      </c>
      <c r="G4789" s="161">
        <v>13206</v>
      </c>
      <c r="H4789" s="25">
        <v>892115036</v>
      </c>
      <c r="I4789" s="3" t="str">
        <f>+VLOOKUP(FACTURACION[[#This Row],[NIT]],TABLACLIENTE,2,FALSE)</f>
        <v>GASES DE LA GUAJIRA S.A. E. S. P. (GASGUAJIRA S.A. E.S.P.)</v>
      </c>
      <c r="J4789" s="3" t="s">
        <v>20</v>
      </c>
      <c r="K4789" s="12" t="str">
        <f>+VLOOKUP(FACTURACION[[#This Row],[REFERENCIA]],CODINV,2,FALSE)</f>
        <v xml:space="preserve">MEDIDOR AC-250 C: 3/4" CON CONECTORES </v>
      </c>
      <c r="L4789" s="12" t="str">
        <f>IF(VLOOKUP(FACTURACION[[#This Row],[REFERENCIA]],CODINV,3,FALSE)=0,"",VLOOKUP(FACTURACION[[#This Row],[REFERENCIA]],CODINV,3,FALSE))</f>
        <v/>
      </c>
      <c r="M4789" s="12" t="str">
        <f>+VLOOKUP(FACTURACION[[#This Row],[REFERENCIA]],CODINV,4,FALSE)</f>
        <v>MEDIDORES</v>
      </c>
      <c r="N4789" s="12" t="str">
        <f>+VLOOKUP(FACTURACION[[#This Row],[REFERENCIA]],CODINV,5,FALSE)</f>
        <v>HONEYWELL</v>
      </c>
      <c r="O4789" s="3">
        <v>6</v>
      </c>
      <c r="P4789" s="31">
        <v>304272</v>
      </c>
      <c r="Q4789" s="24">
        <f>+FACTURACION[[#This Row],[CANTIDAD]]*FACTURACION[[#This Row],[VR UNITARIO]]/1000</f>
        <v>1825.6320000000001</v>
      </c>
      <c r="R4789" s="3" t="str">
        <f>+VLOOKUP(FACTURACION[[#This Row],[NIT]],TABLACLIENTE,5,FALSE)</f>
        <v>RIOHACHA</v>
      </c>
    </row>
    <row r="4790" spans="3:18">
      <c r="C4790" s="29">
        <v>2017</v>
      </c>
      <c r="D4790" s="30" t="s">
        <v>703</v>
      </c>
      <c r="E4790" s="30">
        <f>MONTH(FACTURACION[[#This Row],[MES]]&amp;1)</f>
        <v>10</v>
      </c>
      <c r="F4790" s="223">
        <f>DATE(FACTURACION[[#This Row],[AÑO]],FACTURACION[[#This Row],[Mes numero]],1)</f>
        <v>43009</v>
      </c>
      <c r="G4790" s="161">
        <v>13193</v>
      </c>
      <c r="H4790" s="25">
        <v>800218682</v>
      </c>
      <c r="I4790" s="3" t="str">
        <f>+VLOOKUP(FACTURACION[[#This Row],[NIT]],TABLACLIENTE,2,FALSE)</f>
        <v>GASES DEL CUSIANA S.A E.S.P. (CUSIANAGAS S.A E.S.P)</v>
      </c>
      <c r="J4790" s="3" t="s">
        <v>20</v>
      </c>
      <c r="K4790" s="12" t="str">
        <f>+VLOOKUP(FACTURACION[[#This Row],[REFERENCIA]],CODINV,2,FALSE)</f>
        <v xml:space="preserve">MEDIDOR AC-250 C: 3/4" CON CONECTORES </v>
      </c>
      <c r="L4790" s="12" t="str">
        <f>IF(VLOOKUP(FACTURACION[[#This Row],[REFERENCIA]],CODINV,3,FALSE)=0,"",VLOOKUP(FACTURACION[[#This Row],[REFERENCIA]],CODINV,3,FALSE))</f>
        <v/>
      </c>
      <c r="M4790" s="12" t="str">
        <f>+VLOOKUP(FACTURACION[[#This Row],[REFERENCIA]],CODINV,4,FALSE)</f>
        <v>MEDIDORES</v>
      </c>
      <c r="N4790" s="12" t="str">
        <f>+VLOOKUP(FACTURACION[[#This Row],[REFERENCIA]],CODINV,5,FALSE)</f>
        <v>HONEYWELL</v>
      </c>
      <c r="O4790" s="3">
        <v>3</v>
      </c>
      <c r="P4790" s="31">
        <v>412906</v>
      </c>
      <c r="Q4790" s="24">
        <f>+FACTURACION[[#This Row],[CANTIDAD]]*FACTURACION[[#This Row],[VR UNITARIO]]/1000</f>
        <v>1238.7180000000001</v>
      </c>
      <c r="R4790" s="3" t="str">
        <f>+VLOOKUP(FACTURACION[[#This Row],[NIT]],TABLACLIENTE,5,FALSE)</f>
        <v>YOPAL</v>
      </c>
    </row>
    <row r="4791" spans="3:18">
      <c r="C4791" s="29">
        <v>2017</v>
      </c>
      <c r="D4791" s="30" t="s">
        <v>703</v>
      </c>
      <c r="E4791" s="30">
        <f>MONTH(FACTURACION[[#This Row],[MES]]&amp;1)</f>
        <v>10</v>
      </c>
      <c r="F4791" s="223">
        <f>DATE(FACTURACION[[#This Row],[AÑO]],FACTURACION[[#This Row],[Mes numero]],1)</f>
        <v>43009</v>
      </c>
      <c r="G4791" s="161">
        <v>13199</v>
      </c>
      <c r="H4791" s="25">
        <v>800218682</v>
      </c>
      <c r="I4791" s="3" t="str">
        <f>+VLOOKUP(FACTURACION[[#This Row],[NIT]],TABLACLIENTE,2,FALSE)</f>
        <v>GASES DEL CUSIANA S.A E.S.P. (CUSIANAGAS S.A E.S.P)</v>
      </c>
      <c r="J4791" s="3" t="s">
        <v>20</v>
      </c>
      <c r="K4791" s="12" t="str">
        <f>+VLOOKUP(FACTURACION[[#This Row],[REFERENCIA]],CODINV,2,FALSE)</f>
        <v xml:space="preserve">MEDIDOR AC-250 C: 3/4" CON CONECTORES </v>
      </c>
      <c r="L4791" s="12" t="str">
        <f>IF(VLOOKUP(FACTURACION[[#This Row],[REFERENCIA]],CODINV,3,FALSE)=0,"",VLOOKUP(FACTURACION[[#This Row],[REFERENCIA]],CODINV,3,FALSE))</f>
        <v/>
      </c>
      <c r="M4791" s="12" t="str">
        <f>+VLOOKUP(FACTURACION[[#This Row],[REFERENCIA]],CODINV,4,FALSE)</f>
        <v>MEDIDORES</v>
      </c>
      <c r="N4791" s="12" t="str">
        <f>+VLOOKUP(FACTURACION[[#This Row],[REFERENCIA]],CODINV,5,FALSE)</f>
        <v>HONEYWELL</v>
      </c>
      <c r="O4791" s="3">
        <v>5</v>
      </c>
      <c r="P4791" s="31">
        <v>412906</v>
      </c>
      <c r="Q4791" s="24">
        <f>+FACTURACION[[#This Row],[CANTIDAD]]*FACTURACION[[#This Row],[VR UNITARIO]]/1000</f>
        <v>2064.5300000000002</v>
      </c>
      <c r="R4791" s="3" t="str">
        <f>+VLOOKUP(FACTURACION[[#This Row],[NIT]],TABLACLIENTE,5,FALSE)</f>
        <v>YOPAL</v>
      </c>
    </row>
    <row r="4792" spans="3:18">
      <c r="C4792" s="29">
        <v>2017</v>
      </c>
      <c r="D4792" s="30" t="s">
        <v>703</v>
      </c>
      <c r="E4792" s="30">
        <f>MONTH(FACTURACION[[#This Row],[MES]]&amp;1)</f>
        <v>10</v>
      </c>
      <c r="F4792" s="223">
        <f>DATE(FACTURACION[[#This Row],[AÑO]],FACTURACION[[#This Row],[Mes numero]],1)</f>
        <v>43009</v>
      </c>
      <c r="G4792" s="161">
        <v>13244</v>
      </c>
      <c r="H4792" s="25">
        <v>800218682</v>
      </c>
      <c r="I4792" s="3" t="str">
        <f>+VLOOKUP(FACTURACION[[#This Row],[NIT]],TABLACLIENTE,2,FALSE)</f>
        <v>GASES DEL CUSIANA S.A E.S.P. (CUSIANAGAS S.A E.S.P)</v>
      </c>
      <c r="J4792" s="3" t="s">
        <v>20</v>
      </c>
      <c r="K4792" s="12" t="str">
        <f>+VLOOKUP(FACTURACION[[#This Row],[REFERENCIA]],CODINV,2,FALSE)</f>
        <v xml:space="preserve">MEDIDOR AC-250 C: 3/4" CON CONECTORES </v>
      </c>
      <c r="L4792" s="12" t="str">
        <f>IF(VLOOKUP(FACTURACION[[#This Row],[REFERENCIA]],CODINV,3,FALSE)=0,"",VLOOKUP(FACTURACION[[#This Row],[REFERENCIA]],CODINV,3,FALSE))</f>
        <v/>
      </c>
      <c r="M4792" s="12" t="str">
        <f>+VLOOKUP(FACTURACION[[#This Row],[REFERENCIA]],CODINV,4,FALSE)</f>
        <v>MEDIDORES</v>
      </c>
      <c r="N4792" s="12" t="str">
        <f>+VLOOKUP(FACTURACION[[#This Row],[REFERENCIA]],CODINV,5,FALSE)</f>
        <v>HONEYWELL</v>
      </c>
      <c r="O4792" s="3">
        <v>10</v>
      </c>
      <c r="P4792" s="31">
        <v>411132</v>
      </c>
      <c r="Q4792" s="24">
        <f>+FACTURACION[[#This Row],[CANTIDAD]]*FACTURACION[[#This Row],[VR UNITARIO]]/1000</f>
        <v>4111.32</v>
      </c>
      <c r="R4792" s="3" t="str">
        <f>+VLOOKUP(FACTURACION[[#This Row],[NIT]],TABLACLIENTE,5,FALSE)</f>
        <v>YOPAL</v>
      </c>
    </row>
    <row r="4793" spans="3:18">
      <c r="C4793" s="29">
        <v>2017</v>
      </c>
      <c r="D4793" s="30" t="s">
        <v>703</v>
      </c>
      <c r="E4793" s="30">
        <f>MONTH(FACTURACION[[#This Row],[MES]]&amp;1)</f>
        <v>10</v>
      </c>
      <c r="F4793" s="223">
        <f>DATE(FACTURACION[[#This Row],[AÑO]],FACTURACION[[#This Row],[Mes numero]],1)</f>
        <v>43009</v>
      </c>
      <c r="G4793" s="161">
        <v>13211</v>
      </c>
      <c r="H4793" s="25">
        <v>800021272</v>
      </c>
      <c r="I4793" s="3" t="str">
        <f>+VLOOKUP(FACTURACION[[#This Row],[NIT]],TABLACLIENTE,2,FALSE)</f>
        <v>GASES DEL LLANO S.A. E.S.P (LLANOGAS S.A. E.S.P.)</v>
      </c>
      <c r="J4793" s="3" t="s">
        <v>20</v>
      </c>
      <c r="K4793" s="12" t="str">
        <f>+VLOOKUP(FACTURACION[[#This Row],[REFERENCIA]],CODINV,2,FALSE)</f>
        <v xml:space="preserve">MEDIDOR AC-250 C: 3/4" CON CONECTORES </v>
      </c>
      <c r="L4793" s="12" t="str">
        <f>IF(VLOOKUP(FACTURACION[[#This Row],[REFERENCIA]],CODINV,3,FALSE)=0,"",VLOOKUP(FACTURACION[[#This Row],[REFERENCIA]],CODINV,3,FALSE))</f>
        <v/>
      </c>
      <c r="M4793" s="12" t="str">
        <f>+VLOOKUP(FACTURACION[[#This Row],[REFERENCIA]],CODINV,4,FALSE)</f>
        <v>MEDIDORES</v>
      </c>
      <c r="N4793" s="12" t="str">
        <f>+VLOOKUP(FACTURACION[[#This Row],[REFERENCIA]],CODINV,5,FALSE)</f>
        <v>HONEYWELL</v>
      </c>
      <c r="O4793" s="3">
        <v>15</v>
      </c>
      <c r="P4793" s="31">
        <v>412383</v>
      </c>
      <c r="Q4793" s="24">
        <f>+FACTURACION[[#This Row],[CANTIDAD]]*FACTURACION[[#This Row],[VR UNITARIO]]/1000</f>
        <v>6185.7449999999999</v>
      </c>
      <c r="R4793" s="3" t="str">
        <f>+VLOOKUP(FACTURACION[[#This Row],[NIT]],TABLACLIENTE,5,FALSE)</f>
        <v>VILLAVICENCIO</v>
      </c>
    </row>
    <row r="4794" spans="3:18">
      <c r="C4794" s="29">
        <v>2017</v>
      </c>
      <c r="D4794" s="30" t="s">
        <v>703</v>
      </c>
      <c r="E4794" s="30">
        <f>MONTH(FACTURACION[[#This Row],[MES]]&amp;1)</f>
        <v>10</v>
      </c>
      <c r="F4794" s="223">
        <f>DATE(FACTURACION[[#This Row],[AÑO]],FACTURACION[[#This Row],[Mes numero]],1)</f>
        <v>43009</v>
      </c>
      <c r="G4794" s="161">
        <v>13250</v>
      </c>
      <c r="H4794" s="25">
        <v>822001073</v>
      </c>
      <c r="I4794" s="3" t="str">
        <f>+VLOOKUP(FACTURACION[[#This Row],[NIT]],TABLACLIENTE,2,FALSE)</f>
        <v>MADIGAS INGENIEROS S.A. E.S.P.</v>
      </c>
      <c r="J4794" s="3" t="s">
        <v>20</v>
      </c>
      <c r="K4794" s="12" t="str">
        <f>+VLOOKUP(FACTURACION[[#This Row],[REFERENCIA]],CODINV,2,FALSE)</f>
        <v xml:space="preserve">MEDIDOR AC-250 C: 3/4" CON CONECTORES </v>
      </c>
      <c r="L4794" s="12" t="str">
        <f>IF(VLOOKUP(FACTURACION[[#This Row],[REFERENCIA]],CODINV,3,FALSE)=0,"",VLOOKUP(FACTURACION[[#This Row],[REFERENCIA]],CODINV,3,FALSE))</f>
        <v/>
      </c>
      <c r="M4794" s="12" t="str">
        <f>+VLOOKUP(FACTURACION[[#This Row],[REFERENCIA]],CODINV,4,FALSE)</f>
        <v>MEDIDORES</v>
      </c>
      <c r="N4794" s="12" t="str">
        <f>+VLOOKUP(FACTURACION[[#This Row],[REFERENCIA]],CODINV,5,FALSE)</f>
        <v>HONEYWELL</v>
      </c>
      <c r="O4794" s="3">
        <v>2</v>
      </c>
      <c r="P4794" s="31">
        <v>480000</v>
      </c>
      <c r="Q4794" s="24">
        <f>+FACTURACION[[#This Row],[CANTIDAD]]*FACTURACION[[#This Row],[VR UNITARIO]]/1000</f>
        <v>960</v>
      </c>
      <c r="R4794" s="3" t="str">
        <f>+VLOOKUP(FACTURACION[[#This Row],[NIT]],TABLACLIENTE,5,FALSE)</f>
        <v>ACACIAS</v>
      </c>
    </row>
    <row r="4795" spans="3:18">
      <c r="C4795" s="29">
        <v>2017</v>
      </c>
      <c r="D4795" s="30" t="s">
        <v>703</v>
      </c>
      <c r="E4795" s="30">
        <f>MONTH(FACTURACION[[#This Row],[MES]]&amp;1)</f>
        <v>10</v>
      </c>
      <c r="F4795" s="223">
        <f>DATE(FACTURACION[[#This Row],[AÑO]],FACTURACION[[#This Row],[Mes numero]],1)</f>
        <v>43009</v>
      </c>
      <c r="G4795" s="161">
        <v>13251</v>
      </c>
      <c r="H4795" s="25">
        <v>822001073</v>
      </c>
      <c r="I4795" s="3" t="str">
        <f>+VLOOKUP(FACTURACION[[#This Row],[NIT]],TABLACLIENTE,2,FALSE)</f>
        <v>MADIGAS INGENIEROS S.A. E.S.P.</v>
      </c>
      <c r="J4795" s="3" t="s">
        <v>20</v>
      </c>
      <c r="K4795" s="12" t="str">
        <f>+VLOOKUP(FACTURACION[[#This Row],[REFERENCIA]],CODINV,2,FALSE)</f>
        <v xml:space="preserve">MEDIDOR AC-250 C: 3/4" CON CONECTORES </v>
      </c>
      <c r="L4795" s="12" t="str">
        <f>IF(VLOOKUP(FACTURACION[[#This Row],[REFERENCIA]],CODINV,3,FALSE)=0,"",VLOOKUP(FACTURACION[[#This Row],[REFERENCIA]],CODINV,3,FALSE))</f>
        <v/>
      </c>
      <c r="M4795" s="12" t="str">
        <f>+VLOOKUP(FACTURACION[[#This Row],[REFERENCIA]],CODINV,4,FALSE)</f>
        <v>MEDIDORES</v>
      </c>
      <c r="N4795" s="12" t="str">
        <f>+VLOOKUP(FACTURACION[[#This Row],[REFERENCIA]],CODINV,5,FALSE)</f>
        <v>HONEYWELL</v>
      </c>
      <c r="O4795" s="3">
        <v>3</v>
      </c>
      <c r="P4795" s="31">
        <v>480000</v>
      </c>
      <c r="Q4795" s="24">
        <f>+FACTURACION[[#This Row],[CANTIDAD]]*FACTURACION[[#This Row],[VR UNITARIO]]/1000</f>
        <v>1440</v>
      </c>
      <c r="R4795" s="3" t="str">
        <f>+VLOOKUP(FACTURACION[[#This Row],[NIT]],TABLACLIENTE,5,FALSE)</f>
        <v>ACACIAS</v>
      </c>
    </row>
    <row r="4796" spans="3:18">
      <c r="C4796" s="29">
        <v>2017</v>
      </c>
      <c r="D4796" s="30" t="s">
        <v>703</v>
      </c>
      <c r="E4796" s="30">
        <f>MONTH(FACTURACION[[#This Row],[MES]]&amp;1)</f>
        <v>10</v>
      </c>
      <c r="F4796" s="223">
        <f>DATE(FACTURACION[[#This Row],[AÑO]],FACTURACION[[#This Row],[Mes numero]],1)</f>
        <v>43009</v>
      </c>
      <c r="G4796" s="161">
        <v>13253</v>
      </c>
      <c r="H4796" s="25">
        <v>830140206</v>
      </c>
      <c r="I4796" s="3" t="str">
        <f>+VLOOKUP(FACTURACION[[#This Row],[NIT]],TABLACLIENTE,2,FALSE)</f>
        <v xml:space="preserve"> ENERCER S.A. E.S.P. (ANTERIORMENTE PUBLISERVICIOS S.A. E.S.P )</v>
      </c>
      <c r="J4796" s="3" t="s">
        <v>20</v>
      </c>
      <c r="K4796" s="12" t="str">
        <f>+VLOOKUP(FACTURACION[[#This Row],[REFERENCIA]],CODINV,2,FALSE)</f>
        <v xml:space="preserve">MEDIDOR AC-250 C: 3/4" CON CONECTORES </v>
      </c>
      <c r="L4796" s="12" t="str">
        <f>IF(VLOOKUP(FACTURACION[[#This Row],[REFERENCIA]],CODINV,3,FALSE)=0,"",VLOOKUP(FACTURACION[[#This Row],[REFERENCIA]],CODINV,3,FALSE))</f>
        <v/>
      </c>
      <c r="M4796" s="12" t="str">
        <f>+VLOOKUP(FACTURACION[[#This Row],[REFERENCIA]],CODINV,4,FALSE)</f>
        <v>MEDIDORES</v>
      </c>
      <c r="N4796" s="12" t="str">
        <f>+VLOOKUP(FACTURACION[[#This Row],[REFERENCIA]],CODINV,5,FALSE)</f>
        <v>HONEYWELL</v>
      </c>
      <c r="O4796" s="3">
        <v>1</v>
      </c>
      <c r="P4796" s="31">
        <v>493000</v>
      </c>
      <c r="Q4796" s="24">
        <f>+FACTURACION[[#This Row],[CANTIDAD]]*FACTURACION[[#This Row],[VR UNITARIO]]/1000</f>
        <v>493</v>
      </c>
      <c r="R4796" s="3" t="str">
        <f>+VLOOKUP(FACTURACION[[#This Row],[NIT]],TABLACLIENTE,5,FALSE)</f>
        <v>BOGOTÁ D.C.</v>
      </c>
    </row>
    <row r="4797" spans="3:18">
      <c r="C4797" s="29">
        <v>2017</v>
      </c>
      <c r="D4797" s="30" t="s">
        <v>703</v>
      </c>
      <c r="E4797" s="30">
        <f>MONTH(FACTURACION[[#This Row],[MES]]&amp;1)</f>
        <v>10</v>
      </c>
      <c r="F4797" s="223">
        <f>DATE(FACTURACION[[#This Row],[AÑO]],FACTURACION[[#This Row],[Mes numero]],1)</f>
        <v>43009</v>
      </c>
      <c r="G4797" s="161">
        <v>13239</v>
      </c>
      <c r="H4797" s="25">
        <v>890400869</v>
      </c>
      <c r="I4797" s="3" t="str">
        <f>+VLOOKUP(FACTURACION[[#This Row],[NIT]],TABLACLIENTE,2,FALSE)</f>
        <v>SURTIDORA DE GAS DEL CARIBE S.A. E.S.P. (SURTIGAS S.A. E.S.P.)</v>
      </c>
      <c r="J4797" s="3" t="s">
        <v>23</v>
      </c>
      <c r="K4797" s="12" t="str">
        <f>+VLOOKUP(FACTURACION[[#This Row],[REFERENCIA]],CODINV,2,FALSE)</f>
        <v>MEDIDOR AL-800 C:1 1/2" MAOP 20 PSIG CON CONECTORES</v>
      </c>
      <c r="L4797" s="12" t="str">
        <f>IF(VLOOKUP(FACTURACION[[#This Row],[REFERENCIA]],CODINV,3,FALSE)=0,"",VLOOKUP(FACTURACION[[#This Row],[REFERENCIA]],CODINV,3,FALSE))</f>
        <v/>
      </c>
      <c r="M4797" s="12" t="str">
        <f>+VLOOKUP(FACTURACION[[#This Row],[REFERENCIA]],CODINV,4,FALSE)</f>
        <v>MEDIDORES</v>
      </c>
      <c r="N4797" s="12" t="str">
        <f>+VLOOKUP(FACTURACION[[#This Row],[REFERENCIA]],CODINV,5,FALSE)</f>
        <v>HONEYWELL</v>
      </c>
      <c r="O4797" s="3">
        <v>3</v>
      </c>
      <c r="P4797" s="31">
        <v>2668165</v>
      </c>
      <c r="Q4797" s="24">
        <f>+FACTURACION[[#This Row],[CANTIDAD]]*FACTURACION[[#This Row],[VR UNITARIO]]/1000</f>
        <v>8004.4949999999999</v>
      </c>
      <c r="R4797" s="3" t="str">
        <f>+VLOOKUP(FACTURACION[[#This Row],[NIT]],TABLACLIENTE,5,FALSE)</f>
        <v>CARTAGENA</v>
      </c>
    </row>
    <row r="4798" spans="3:18">
      <c r="C4798" s="29">
        <v>2017</v>
      </c>
      <c r="D4798" s="30" t="s">
        <v>703</v>
      </c>
      <c r="E4798" s="30">
        <f>MONTH(FACTURACION[[#This Row],[MES]]&amp;1)</f>
        <v>10</v>
      </c>
      <c r="F4798" s="223">
        <f>DATE(FACTURACION[[#This Row],[AÑO]],FACTURACION[[#This Row],[Mes numero]],1)</f>
        <v>43009</v>
      </c>
      <c r="G4798" s="161">
        <v>13236</v>
      </c>
      <c r="H4798" s="25">
        <v>800202395</v>
      </c>
      <c r="I4798" s="3" t="str">
        <f>+VLOOKUP(FACTURACION[[#This Row],[NIT]],TABLACLIENTE,2,FALSE)</f>
        <v>EFIGAS GAS NATURAL S.A. E.S.P. (EFIGAS S.A. E.S.P.)</v>
      </c>
      <c r="J4798" s="3" t="s">
        <v>27</v>
      </c>
      <c r="K4798" s="12" t="str">
        <f>+VLOOKUP(FACTURACION[[#This Row],[REFERENCIA]],CODINV,2,FALSE)</f>
        <v>MEDIDOR AL-800 C:1 1/2" MAOP 100 PSIG</v>
      </c>
      <c r="L4798" s="12" t="str">
        <f>IF(VLOOKUP(FACTURACION[[#This Row],[REFERENCIA]],CODINV,3,FALSE)=0,"",VLOOKUP(FACTURACION[[#This Row],[REFERENCIA]],CODINV,3,FALSE))</f>
        <v/>
      </c>
      <c r="M4798" s="12" t="str">
        <f>+VLOOKUP(FACTURACION[[#This Row],[REFERENCIA]],CODINV,4,FALSE)</f>
        <v>MEDIDORES</v>
      </c>
      <c r="N4798" s="12" t="str">
        <f>+VLOOKUP(FACTURACION[[#This Row],[REFERENCIA]],CODINV,5,FALSE)</f>
        <v>HONEYWELL</v>
      </c>
      <c r="O4798" s="3">
        <v>2</v>
      </c>
      <c r="P4798" s="31">
        <v>4650000</v>
      </c>
      <c r="Q4798" s="24">
        <f>+FACTURACION[[#This Row],[CANTIDAD]]*FACTURACION[[#This Row],[VR UNITARIO]]/1000</f>
        <v>9300</v>
      </c>
      <c r="R4798" s="3" t="str">
        <f>+VLOOKUP(FACTURACION[[#This Row],[NIT]],TABLACLIENTE,5,FALSE)</f>
        <v>MANIZALES</v>
      </c>
    </row>
    <row r="4799" spans="3:18">
      <c r="C4799" s="29">
        <v>2017</v>
      </c>
      <c r="D4799" s="30" t="s">
        <v>703</v>
      </c>
      <c r="E4799" s="30">
        <f>MONTH(FACTURACION[[#This Row],[MES]]&amp;1)</f>
        <v>10</v>
      </c>
      <c r="F4799" s="223">
        <f>DATE(FACTURACION[[#This Row],[AÑO]],FACTURACION[[#This Row],[Mes numero]],1)</f>
        <v>43009</v>
      </c>
      <c r="G4799" s="161">
        <v>13225</v>
      </c>
      <c r="H4799" s="25">
        <v>822001073</v>
      </c>
      <c r="I4799" s="3" t="str">
        <f>+VLOOKUP(FACTURACION[[#This Row],[NIT]],TABLACLIENTE,2,FALSE)</f>
        <v>MADIGAS INGENIEROS S.A. E.S.P.</v>
      </c>
      <c r="J4799" s="3" t="s">
        <v>59</v>
      </c>
      <c r="K4799" s="12" t="str">
        <f>+VLOOKUP(FACTURACION[[#This Row],[REFERENCIA]],CODINV,2,FALSE)</f>
        <v>MEDIDOR AL-1000 C:1 1/2" MAOP 25 PSIG CON CONECTORES</v>
      </c>
      <c r="L4799" s="12" t="str">
        <f>IF(VLOOKUP(FACTURACION[[#This Row],[REFERENCIA]],CODINV,3,FALSE)=0,"",VLOOKUP(FACTURACION[[#This Row],[REFERENCIA]],CODINV,3,FALSE))</f>
        <v/>
      </c>
      <c r="M4799" s="12" t="str">
        <f>+VLOOKUP(FACTURACION[[#This Row],[REFERENCIA]],CODINV,4,FALSE)</f>
        <v>MEDIDORES</v>
      </c>
      <c r="N4799" s="12" t="str">
        <f>+VLOOKUP(FACTURACION[[#This Row],[REFERENCIA]],CODINV,5,FALSE)</f>
        <v>HONEYWELL</v>
      </c>
      <c r="O4799" s="3">
        <v>1</v>
      </c>
      <c r="P4799" s="31">
        <v>3965000</v>
      </c>
      <c r="Q4799" s="24">
        <f>+FACTURACION[[#This Row],[CANTIDAD]]*FACTURACION[[#This Row],[VR UNITARIO]]/1000</f>
        <v>3965</v>
      </c>
      <c r="R4799" s="3" t="str">
        <f>+VLOOKUP(FACTURACION[[#This Row],[NIT]],TABLACLIENTE,5,FALSE)</f>
        <v>ACACIAS</v>
      </c>
    </row>
    <row r="4800" spans="3:18">
      <c r="C4800" s="29">
        <v>2017</v>
      </c>
      <c r="D4800" s="30" t="s">
        <v>703</v>
      </c>
      <c r="E4800" s="30">
        <f>MONTH(FACTURACION[[#This Row],[MES]]&amp;1)</f>
        <v>10</v>
      </c>
      <c r="F4800" s="223">
        <f>DATE(FACTURACION[[#This Row],[AÑO]],FACTURACION[[#This Row],[Mes numero]],1)</f>
        <v>43009</v>
      </c>
      <c r="G4800" s="161">
        <v>13207</v>
      </c>
      <c r="H4800" s="25">
        <v>890908643</v>
      </c>
      <c r="I4800" s="3" t="str">
        <f>+VLOOKUP(FACTURACION[[#This Row],[NIT]],TABLACLIENTE,2,FALSE)</f>
        <v>GASES DE ANTIOQUIA S.A. E.S.P.  (GAS ANTIOQUIA S.A. E.S.P.)</v>
      </c>
      <c r="J4800" s="3" t="s">
        <v>262</v>
      </c>
      <c r="K4800" s="12" t="str">
        <f>+VLOOKUP(FACTURACION[[#This Row],[REFERENCIA]],CODINV,2,FALSE)</f>
        <v>MEDIDOR AL-425 C:1 1/4" MAOP 25 PSIG</v>
      </c>
      <c r="L4800" s="12" t="str">
        <f>IF(VLOOKUP(FACTURACION[[#This Row],[REFERENCIA]],CODINV,3,FALSE)=0,"",VLOOKUP(FACTURACION[[#This Row],[REFERENCIA]],CODINV,3,FALSE))</f>
        <v/>
      </c>
      <c r="M4800" s="12" t="str">
        <f>+VLOOKUP(FACTURACION[[#This Row],[REFERENCIA]],CODINV,4,FALSE)</f>
        <v>MEDIDORES</v>
      </c>
      <c r="N4800" s="12" t="str">
        <f>+VLOOKUP(FACTURACION[[#This Row],[REFERENCIA]],CODINV,5,FALSE)</f>
        <v>HONEYWELL</v>
      </c>
      <c r="O4800" s="3">
        <v>1</v>
      </c>
      <c r="P4800" s="31">
        <v>815000</v>
      </c>
      <c r="Q4800" s="24">
        <f>+FACTURACION[[#This Row],[CANTIDAD]]*FACTURACION[[#This Row],[VR UNITARIO]]/1000</f>
        <v>815</v>
      </c>
      <c r="R4800" s="3" t="str">
        <f>+VLOOKUP(FACTURACION[[#This Row],[NIT]],TABLACLIENTE,5,FALSE)</f>
        <v>MEDELLIN</v>
      </c>
    </row>
    <row r="4801" spans="3:18">
      <c r="C4801" s="29">
        <v>2017</v>
      </c>
      <c r="D4801" s="30" t="s">
        <v>703</v>
      </c>
      <c r="E4801" s="30">
        <f>MONTH(FACTURACION[[#This Row],[MES]]&amp;1)</f>
        <v>10</v>
      </c>
      <c r="F4801" s="223">
        <f>DATE(FACTURACION[[#This Row],[AÑO]],FACTURACION[[#This Row],[Mes numero]],1)</f>
        <v>43009</v>
      </c>
      <c r="G4801" s="161">
        <v>13206</v>
      </c>
      <c r="H4801" s="25">
        <v>892115036</v>
      </c>
      <c r="I4801" s="3" t="str">
        <f>+VLOOKUP(FACTURACION[[#This Row],[NIT]],TABLACLIENTE,2,FALSE)</f>
        <v>GASES DE LA GUAJIRA S.A. E. S. P. (GASGUAJIRA S.A. E.S.P.)</v>
      </c>
      <c r="J4801" s="3" t="s">
        <v>262</v>
      </c>
      <c r="K4801" s="12" t="str">
        <f>+VLOOKUP(FACTURACION[[#This Row],[REFERENCIA]],CODINV,2,FALSE)</f>
        <v>MEDIDOR AL-425 C:1 1/4" MAOP 25 PSIG</v>
      </c>
      <c r="L4801" s="12" t="str">
        <f>IF(VLOOKUP(FACTURACION[[#This Row],[REFERENCIA]],CODINV,3,FALSE)=0,"",VLOOKUP(FACTURACION[[#This Row],[REFERENCIA]],CODINV,3,FALSE))</f>
        <v/>
      </c>
      <c r="M4801" s="12" t="str">
        <f>+VLOOKUP(FACTURACION[[#This Row],[REFERENCIA]],CODINV,4,FALSE)</f>
        <v>MEDIDORES</v>
      </c>
      <c r="N4801" s="12" t="str">
        <f>+VLOOKUP(FACTURACION[[#This Row],[REFERENCIA]],CODINV,5,FALSE)</f>
        <v>HONEYWELL</v>
      </c>
      <c r="O4801" s="3">
        <v>6</v>
      </c>
      <c r="P4801" s="31">
        <v>629295</v>
      </c>
      <c r="Q4801" s="24">
        <f>+FACTURACION[[#This Row],[CANTIDAD]]*FACTURACION[[#This Row],[VR UNITARIO]]/1000</f>
        <v>3775.77</v>
      </c>
      <c r="R4801" s="3" t="str">
        <f>+VLOOKUP(FACTURACION[[#This Row],[NIT]],TABLACLIENTE,5,FALSE)</f>
        <v>RIOHACHA</v>
      </c>
    </row>
    <row r="4802" spans="3:18">
      <c r="C4802" s="29">
        <v>2017</v>
      </c>
      <c r="D4802" s="30" t="s">
        <v>703</v>
      </c>
      <c r="E4802" s="30">
        <f>MONTH(FACTURACION[[#This Row],[MES]]&amp;1)</f>
        <v>10</v>
      </c>
      <c r="F4802" s="223">
        <f>DATE(FACTURACION[[#This Row],[AÑO]],FACTURACION[[#This Row],[Mes numero]],1)</f>
        <v>43009</v>
      </c>
      <c r="G4802" s="161">
        <v>13249</v>
      </c>
      <c r="H4802" s="25">
        <v>822001073</v>
      </c>
      <c r="I4802" s="3" t="str">
        <f>+VLOOKUP(FACTURACION[[#This Row],[NIT]],TABLACLIENTE,2,FALSE)</f>
        <v>MADIGAS INGENIEROS S.A. E.S.P.</v>
      </c>
      <c r="J4802" s="3" t="s">
        <v>262</v>
      </c>
      <c r="K4802" s="12" t="str">
        <f>+VLOOKUP(FACTURACION[[#This Row],[REFERENCIA]],CODINV,2,FALSE)</f>
        <v>MEDIDOR AL-425 C:1 1/4" MAOP 25 PSIG</v>
      </c>
      <c r="L4802" s="12" t="str">
        <f>IF(VLOOKUP(FACTURACION[[#This Row],[REFERENCIA]],CODINV,3,FALSE)=0,"",VLOOKUP(FACTURACION[[#This Row],[REFERENCIA]],CODINV,3,FALSE))</f>
        <v/>
      </c>
      <c r="M4802" s="12" t="str">
        <f>+VLOOKUP(FACTURACION[[#This Row],[REFERENCIA]],CODINV,4,FALSE)</f>
        <v>MEDIDORES</v>
      </c>
      <c r="N4802" s="12" t="str">
        <f>+VLOOKUP(FACTURACION[[#This Row],[REFERENCIA]],CODINV,5,FALSE)</f>
        <v>HONEYWELL</v>
      </c>
      <c r="O4802" s="3">
        <v>1</v>
      </c>
      <c r="P4802" s="31">
        <v>815000</v>
      </c>
      <c r="Q4802" s="24">
        <f>+FACTURACION[[#This Row],[CANTIDAD]]*FACTURACION[[#This Row],[VR UNITARIO]]/1000</f>
        <v>815</v>
      </c>
      <c r="R4802" s="3" t="str">
        <f>+VLOOKUP(FACTURACION[[#This Row],[NIT]],TABLACLIENTE,5,FALSE)</f>
        <v>ACACIAS</v>
      </c>
    </row>
    <row r="4803" spans="3:18">
      <c r="C4803" s="29">
        <v>2017</v>
      </c>
      <c r="D4803" s="30" t="s">
        <v>703</v>
      </c>
      <c r="E4803" s="30">
        <f>MONTH(FACTURACION[[#This Row],[MES]]&amp;1)</f>
        <v>10</v>
      </c>
      <c r="F4803" s="223">
        <f>DATE(FACTURACION[[#This Row],[AÑO]],FACTURACION[[#This Row],[Mes numero]],1)</f>
        <v>43009</v>
      </c>
      <c r="G4803" s="161">
        <v>13251</v>
      </c>
      <c r="H4803" s="25">
        <v>822001073</v>
      </c>
      <c r="I4803" s="3" t="str">
        <f>+VLOOKUP(FACTURACION[[#This Row],[NIT]],TABLACLIENTE,2,FALSE)</f>
        <v>MADIGAS INGENIEROS S.A. E.S.P.</v>
      </c>
      <c r="J4803" s="3" t="s">
        <v>262</v>
      </c>
      <c r="K4803" s="12" t="str">
        <f>+VLOOKUP(FACTURACION[[#This Row],[REFERENCIA]],CODINV,2,FALSE)</f>
        <v>MEDIDOR AL-425 C:1 1/4" MAOP 25 PSIG</v>
      </c>
      <c r="L4803" s="12" t="str">
        <f>IF(VLOOKUP(FACTURACION[[#This Row],[REFERENCIA]],CODINV,3,FALSE)=0,"",VLOOKUP(FACTURACION[[#This Row],[REFERENCIA]],CODINV,3,FALSE))</f>
        <v/>
      </c>
      <c r="M4803" s="12" t="str">
        <f>+VLOOKUP(FACTURACION[[#This Row],[REFERENCIA]],CODINV,4,FALSE)</f>
        <v>MEDIDORES</v>
      </c>
      <c r="N4803" s="12" t="str">
        <f>+VLOOKUP(FACTURACION[[#This Row],[REFERENCIA]],CODINV,5,FALSE)</f>
        <v>HONEYWELL</v>
      </c>
      <c r="O4803" s="3">
        <v>1</v>
      </c>
      <c r="P4803" s="31">
        <v>815000</v>
      </c>
      <c r="Q4803" s="24">
        <f>+FACTURACION[[#This Row],[CANTIDAD]]*FACTURACION[[#This Row],[VR UNITARIO]]/1000</f>
        <v>815</v>
      </c>
      <c r="R4803" s="3" t="str">
        <f>+VLOOKUP(FACTURACION[[#This Row],[NIT]],TABLACLIENTE,5,FALSE)</f>
        <v>ACACIAS</v>
      </c>
    </row>
    <row r="4804" spans="3:18">
      <c r="C4804" s="29">
        <v>2017</v>
      </c>
      <c r="D4804" s="30" t="s">
        <v>703</v>
      </c>
      <c r="E4804" s="30">
        <f>MONTH(FACTURACION[[#This Row],[MES]]&amp;1)</f>
        <v>10</v>
      </c>
      <c r="F4804" s="223">
        <f>DATE(FACTURACION[[#This Row],[AÑO]],FACTURACION[[#This Row],[Mes numero]],1)</f>
        <v>43009</v>
      </c>
      <c r="G4804" s="161">
        <v>13191</v>
      </c>
      <c r="H4804" s="25">
        <v>860510723</v>
      </c>
      <c r="I4804" s="3" t="str">
        <f>+VLOOKUP(FACTURACION[[#This Row],[NIT]],TABLACLIENTE,2,FALSE)</f>
        <v>SAENA DE COLOMBIA S.A.</v>
      </c>
      <c r="J4804" s="3" t="s">
        <v>262</v>
      </c>
      <c r="K4804" s="12" t="str">
        <f>+VLOOKUP(FACTURACION[[#This Row],[REFERENCIA]],CODINV,2,FALSE)</f>
        <v>MEDIDOR AL-425 C:1 1/4" MAOP 25 PSIG</v>
      </c>
      <c r="L4804" s="12" t="str">
        <f>IF(VLOOKUP(FACTURACION[[#This Row],[REFERENCIA]],CODINV,3,FALSE)=0,"",VLOOKUP(FACTURACION[[#This Row],[REFERENCIA]],CODINV,3,FALSE))</f>
        <v/>
      </c>
      <c r="M4804" s="12" t="str">
        <f>+VLOOKUP(FACTURACION[[#This Row],[REFERENCIA]],CODINV,4,FALSE)</f>
        <v>MEDIDORES</v>
      </c>
      <c r="N4804" s="12" t="str">
        <f>+VLOOKUP(FACTURACION[[#This Row],[REFERENCIA]],CODINV,5,FALSE)</f>
        <v>HONEYWELL</v>
      </c>
      <c r="O4804" s="3">
        <v>2</v>
      </c>
      <c r="P4804" s="31">
        <v>770000</v>
      </c>
      <c r="Q4804" s="24">
        <f>+FACTURACION[[#This Row],[CANTIDAD]]*FACTURACION[[#This Row],[VR UNITARIO]]/1000</f>
        <v>1540</v>
      </c>
      <c r="R4804" s="3" t="str">
        <f>+VLOOKUP(FACTURACION[[#This Row],[NIT]],TABLACLIENTE,5,FALSE)</f>
        <v>BOGOTÁ D.C.</v>
      </c>
    </row>
    <row r="4805" spans="3:18">
      <c r="C4805" s="29">
        <v>2017</v>
      </c>
      <c r="D4805" s="30" t="s">
        <v>703</v>
      </c>
      <c r="E4805" s="30">
        <f>MONTH(FACTURACION[[#This Row],[MES]]&amp;1)</f>
        <v>10</v>
      </c>
      <c r="F4805" s="223">
        <f>DATE(FACTURACION[[#This Row],[AÑO]],FACTURACION[[#This Row],[Mes numero]],1)</f>
        <v>43009</v>
      </c>
      <c r="G4805" s="161">
        <v>13220</v>
      </c>
      <c r="H4805" s="25">
        <v>830510717</v>
      </c>
      <c r="I4805" s="3" t="str">
        <f>+VLOOKUP(FACTURACION[[#This Row],[NIT]],TABLACLIENTE,2,FALSE)</f>
        <v>SURCOLOMBIANA DE GAS S.A E.S.P  (SURGAS S.A. E.S.P.)</v>
      </c>
      <c r="J4805" s="3" t="s">
        <v>262</v>
      </c>
      <c r="K4805" s="12" t="str">
        <f>+VLOOKUP(FACTURACION[[#This Row],[REFERENCIA]],CODINV,2,FALSE)</f>
        <v>MEDIDOR AL-425 C:1 1/4" MAOP 25 PSIG</v>
      </c>
      <c r="L4805" s="12" t="str">
        <f>IF(VLOOKUP(FACTURACION[[#This Row],[REFERENCIA]],CODINV,3,FALSE)=0,"",VLOOKUP(FACTURACION[[#This Row],[REFERENCIA]],CODINV,3,FALSE))</f>
        <v/>
      </c>
      <c r="M4805" s="12" t="str">
        <f>+VLOOKUP(FACTURACION[[#This Row],[REFERENCIA]],CODINV,4,FALSE)</f>
        <v>MEDIDORES</v>
      </c>
      <c r="N4805" s="12" t="str">
        <f>+VLOOKUP(FACTURACION[[#This Row],[REFERENCIA]],CODINV,5,FALSE)</f>
        <v>HONEYWELL</v>
      </c>
      <c r="O4805" s="3">
        <v>2</v>
      </c>
      <c r="P4805" s="31">
        <v>811000</v>
      </c>
      <c r="Q4805" s="24">
        <f>+FACTURACION[[#This Row],[CANTIDAD]]*FACTURACION[[#This Row],[VR UNITARIO]]/1000</f>
        <v>1622</v>
      </c>
      <c r="R4805" s="3" t="str">
        <f>+VLOOKUP(FACTURACION[[#This Row],[NIT]],TABLACLIENTE,5,FALSE)</f>
        <v>NEIVA</v>
      </c>
    </row>
    <row r="4806" spans="3:18">
      <c r="C4806" s="29">
        <v>2017</v>
      </c>
      <c r="D4806" s="30" t="s">
        <v>703</v>
      </c>
      <c r="E4806" s="30">
        <f>MONTH(FACTURACION[[#This Row],[MES]]&amp;1)</f>
        <v>10</v>
      </c>
      <c r="F4806" s="223">
        <f>DATE(FACTURACION[[#This Row],[AÑO]],FACTURACION[[#This Row],[Mes numero]],1)</f>
        <v>43009</v>
      </c>
      <c r="G4806" s="161">
        <v>13222</v>
      </c>
      <c r="H4806" s="25">
        <v>890101691</v>
      </c>
      <c r="I4806" s="3" t="str">
        <f>+VLOOKUP(FACTURACION[[#This Row],[NIT]],TABLACLIENTE,2,FALSE)</f>
        <v>GASES DEL CARIBE S.A.E.S.P. (GASCARIBE S.A E.S.P.)</v>
      </c>
      <c r="J4806" s="3" t="s">
        <v>215</v>
      </c>
      <c r="K4806" s="12" t="str">
        <f>+VLOOKUP(FACTURACION[[#This Row],[REFERENCIA]],CODINV,2,FALSE)</f>
        <v>COUPLING ELSTER MECANICO 1/2 IPS</v>
      </c>
      <c r="L4806" s="12" t="str">
        <f>IF(VLOOKUP(FACTURACION[[#This Row],[REFERENCIA]],CODINV,3,FALSE)=0,"",VLOOKUP(FACTURACION[[#This Row],[REFERENCIA]],CODINV,3,FALSE))</f>
        <v>50740</v>
      </c>
      <c r="M4806" s="12" t="str">
        <f>+VLOOKUP(FACTURACION[[#This Row],[REFERENCIA]],CODINV,4,FALSE)</f>
        <v>REPUESTOS Y ACCESORIOS</v>
      </c>
      <c r="N4806" s="12" t="str">
        <f>+VLOOKUP(FACTURACION[[#This Row],[REFERENCIA]],CODINV,5,FALSE)</f>
        <v>HONEYWELL</v>
      </c>
      <c r="O4806" s="3">
        <v>285</v>
      </c>
      <c r="P4806" s="31">
        <v>111988</v>
      </c>
      <c r="Q4806" s="24">
        <f>+FACTURACION[[#This Row],[CANTIDAD]]*FACTURACION[[#This Row],[VR UNITARIO]]/1000</f>
        <v>31916.58</v>
      </c>
      <c r="R4806" s="3" t="str">
        <f>+VLOOKUP(FACTURACION[[#This Row],[NIT]],TABLACLIENTE,5,FALSE)</f>
        <v>BARRANQUILLA</v>
      </c>
    </row>
    <row r="4807" spans="3:18">
      <c r="C4807" s="29">
        <v>2017</v>
      </c>
      <c r="D4807" s="30" t="s">
        <v>703</v>
      </c>
      <c r="E4807" s="30">
        <f>MONTH(FACTURACION[[#This Row],[MES]]&amp;1)</f>
        <v>10</v>
      </c>
      <c r="F4807" s="223">
        <f>DATE(FACTURACION[[#This Row],[AÑO]],FACTURACION[[#This Row],[Mes numero]],1)</f>
        <v>43009</v>
      </c>
      <c r="G4807" s="161">
        <v>13222</v>
      </c>
      <c r="H4807" s="25">
        <v>890101691</v>
      </c>
      <c r="I4807" s="3" t="str">
        <f>+VLOOKUP(FACTURACION[[#This Row],[NIT]],TABLACLIENTE,2,FALSE)</f>
        <v>GASES DEL CARIBE S.A.E.S.P. (GASCARIBE S.A E.S.P.)</v>
      </c>
      <c r="J4807" s="3" t="s">
        <v>217</v>
      </c>
      <c r="K4807" s="12" t="str">
        <f>+VLOOKUP(FACTURACION[[#This Row],[REFERENCIA]],CODINV,2,FALSE)</f>
        <v>COUPLING ELSTER MECANICO DE 3/4 IPS</v>
      </c>
      <c r="L4807" s="12" t="str">
        <f>IF(VLOOKUP(FACTURACION[[#This Row],[REFERENCIA]],CODINV,3,FALSE)=0,"",VLOOKUP(FACTURACION[[#This Row],[REFERENCIA]],CODINV,3,FALSE))</f>
        <v>50175</v>
      </c>
      <c r="M4807" s="12" t="str">
        <f>+VLOOKUP(FACTURACION[[#This Row],[REFERENCIA]],CODINV,4,FALSE)</f>
        <v>REPUESTOS Y ACCESORIOS</v>
      </c>
      <c r="N4807" s="12" t="str">
        <f>+VLOOKUP(FACTURACION[[#This Row],[REFERENCIA]],CODINV,5,FALSE)</f>
        <v>HONEYWELL</v>
      </c>
      <c r="O4807" s="3">
        <v>300</v>
      </c>
      <c r="P4807" s="31">
        <v>91359</v>
      </c>
      <c r="Q4807" s="24">
        <f>+FACTURACION[[#This Row],[CANTIDAD]]*FACTURACION[[#This Row],[VR UNITARIO]]/1000</f>
        <v>27407.7</v>
      </c>
      <c r="R4807" s="3" t="str">
        <f>+VLOOKUP(FACTURACION[[#This Row],[NIT]],TABLACLIENTE,5,FALSE)</f>
        <v>BARRANQUILLA</v>
      </c>
    </row>
    <row r="4808" spans="3:18">
      <c r="C4808" s="29">
        <v>2017</v>
      </c>
      <c r="D4808" s="30" t="s">
        <v>703</v>
      </c>
      <c r="E4808" s="30">
        <f>MONTH(FACTURACION[[#This Row],[MES]]&amp;1)</f>
        <v>10</v>
      </c>
      <c r="F4808" s="223">
        <f>DATE(FACTURACION[[#This Row],[AÑO]],FACTURACION[[#This Row],[Mes numero]],1)</f>
        <v>43009</v>
      </c>
      <c r="G4808" s="161">
        <v>13234</v>
      </c>
      <c r="H4808" s="25">
        <v>860510723</v>
      </c>
      <c r="I4808" s="3" t="str">
        <f>+VLOOKUP(FACTURACION[[#This Row],[NIT]],TABLACLIENTE,2,FALSE)</f>
        <v>SAENA DE COLOMBIA S.A.</v>
      </c>
      <c r="J4808" s="3" t="s">
        <v>1064</v>
      </c>
      <c r="K4808" s="12" t="str">
        <f>+VLOOKUP(FACTURACION[[#This Row],[REFERENCIA]],CODINV,2,FALSE)</f>
        <v>REG. 1813C C: 1" R: 6-15" O: 1/2</v>
      </c>
      <c r="L4808" s="12" t="str">
        <f>IF(VLOOKUP(FACTURACION[[#This Row],[REFERENCIA]],CODINV,3,FALSE)=0,"",VLOOKUP(FACTURACION[[#This Row],[REFERENCIA]],CODINV,3,FALSE))</f>
        <v/>
      </c>
      <c r="M4808" s="12" t="str">
        <f>+VLOOKUP(FACTURACION[[#This Row],[REFERENCIA]],CODINV,4,FALSE)</f>
        <v>REGULADORES</v>
      </c>
      <c r="N4808" s="12" t="str">
        <f>+VLOOKUP(FACTURACION[[#This Row],[REFERENCIA]],CODINV,5,FALSE)</f>
        <v>HONEYWELL</v>
      </c>
      <c r="O4808" s="3">
        <v>4</v>
      </c>
      <c r="P4808" s="31">
        <v>175000</v>
      </c>
      <c r="Q4808" s="24">
        <f>+FACTURACION[[#This Row],[CANTIDAD]]*FACTURACION[[#This Row],[VR UNITARIO]]/1000</f>
        <v>700</v>
      </c>
      <c r="R4808" s="3" t="str">
        <f>+VLOOKUP(FACTURACION[[#This Row],[NIT]],TABLACLIENTE,5,FALSE)</f>
        <v>BOGOTÁ D.C.</v>
      </c>
    </row>
    <row r="4809" spans="3:18">
      <c r="C4809" s="29">
        <v>2017</v>
      </c>
      <c r="D4809" s="30" t="s">
        <v>703</v>
      </c>
      <c r="E4809" s="30">
        <f>MONTH(FACTURACION[[#This Row],[MES]]&amp;1)</f>
        <v>10</v>
      </c>
      <c r="F4809" s="223">
        <f>DATE(FACTURACION[[#This Row],[AÑO]],FACTURACION[[#This Row],[Mes numero]],1)</f>
        <v>43009</v>
      </c>
      <c r="G4809" s="161">
        <v>13218</v>
      </c>
      <c r="H4809" s="25">
        <v>900950504</v>
      </c>
      <c r="I4809" s="3" t="str">
        <f>+VLOOKUP(FACTURACION[[#This Row],[NIT]],TABLACLIENTE,2,FALSE)</f>
        <v>DAMASA DE COLOMBIA S A S</v>
      </c>
      <c r="J4809" s="3" t="s">
        <v>1065</v>
      </c>
      <c r="K4809" s="12" t="str">
        <f>+VLOOKUP(FACTURACION[[#This Row],[REFERENCIA]],CODINV,2,FALSE)</f>
        <v>REG. 1813C C. 3/4" R: 6-15" O: 1/8X3/16</v>
      </c>
      <c r="L4809" s="12" t="str">
        <f>IF(VLOOKUP(FACTURACION[[#This Row],[REFERENCIA]],CODINV,3,FALSE)=0,"",VLOOKUP(FACTURACION[[#This Row],[REFERENCIA]],CODINV,3,FALSE))</f>
        <v/>
      </c>
      <c r="M4809" s="12" t="str">
        <f>+VLOOKUP(FACTURACION[[#This Row],[REFERENCIA]],CODINV,4,FALSE)</f>
        <v>REGULADORES</v>
      </c>
      <c r="N4809" s="12" t="str">
        <f>+VLOOKUP(FACTURACION[[#This Row],[REFERENCIA]],CODINV,5,FALSE)</f>
        <v>HONEYWELL</v>
      </c>
      <c r="O4809" s="3">
        <v>1</v>
      </c>
      <c r="P4809" s="31">
        <v>145000</v>
      </c>
      <c r="Q4809" s="24">
        <f>+FACTURACION[[#This Row],[CANTIDAD]]*FACTURACION[[#This Row],[VR UNITARIO]]/1000</f>
        <v>145</v>
      </c>
      <c r="R4809" s="3" t="str">
        <f>+VLOOKUP(FACTURACION[[#This Row],[NIT]],TABLACLIENTE,5,FALSE)</f>
        <v>BOGOTÁ D.C.</v>
      </c>
    </row>
    <row r="4810" spans="3:18">
      <c r="C4810" s="29">
        <v>2017</v>
      </c>
      <c r="D4810" s="30" t="s">
        <v>703</v>
      </c>
      <c r="E4810" s="30">
        <f>MONTH(FACTURACION[[#This Row],[MES]]&amp;1)</f>
        <v>10</v>
      </c>
      <c r="F4810" s="223">
        <f>DATE(FACTURACION[[#This Row],[AÑO]],FACTURACION[[#This Row],[Mes numero]],1)</f>
        <v>43009</v>
      </c>
      <c r="G4810" s="161">
        <v>13238</v>
      </c>
      <c r="H4810" s="25">
        <v>900950504</v>
      </c>
      <c r="I4810" s="3" t="str">
        <f>+VLOOKUP(FACTURACION[[#This Row],[NIT]],TABLACLIENTE,2,FALSE)</f>
        <v>DAMASA DE COLOMBIA S A S</v>
      </c>
      <c r="J4810" s="3" t="s">
        <v>1065</v>
      </c>
      <c r="K4810" s="12" t="str">
        <f>+VLOOKUP(FACTURACION[[#This Row],[REFERENCIA]],CODINV,2,FALSE)</f>
        <v>REG. 1813C C. 3/4" R: 6-15" O: 1/8X3/16</v>
      </c>
      <c r="L4810" s="12" t="str">
        <f>IF(VLOOKUP(FACTURACION[[#This Row],[REFERENCIA]],CODINV,3,FALSE)=0,"",VLOOKUP(FACTURACION[[#This Row],[REFERENCIA]],CODINV,3,FALSE))</f>
        <v/>
      </c>
      <c r="M4810" s="12" t="str">
        <f>+VLOOKUP(FACTURACION[[#This Row],[REFERENCIA]],CODINV,4,FALSE)</f>
        <v>REGULADORES</v>
      </c>
      <c r="N4810" s="12" t="str">
        <f>+VLOOKUP(FACTURACION[[#This Row],[REFERENCIA]],CODINV,5,FALSE)</f>
        <v>HONEYWELL</v>
      </c>
      <c r="O4810" s="3">
        <v>1</v>
      </c>
      <c r="P4810" s="31">
        <v>145000</v>
      </c>
      <c r="Q4810" s="24">
        <f>+FACTURACION[[#This Row],[CANTIDAD]]*FACTURACION[[#This Row],[VR UNITARIO]]/1000</f>
        <v>145</v>
      </c>
      <c r="R4810" s="3" t="str">
        <f>+VLOOKUP(FACTURACION[[#This Row],[NIT]],TABLACLIENTE,5,FALSE)</f>
        <v>BOGOTÁ D.C.</v>
      </c>
    </row>
    <row r="4811" spans="3:18">
      <c r="C4811" s="29">
        <v>2017</v>
      </c>
      <c r="D4811" s="30" t="s">
        <v>703</v>
      </c>
      <c r="E4811" s="30">
        <f>MONTH(FACTURACION[[#This Row],[MES]]&amp;1)</f>
        <v>10</v>
      </c>
      <c r="F4811" s="223">
        <f>DATE(FACTURACION[[#This Row],[AÑO]],FACTURACION[[#This Row],[Mes numero]],1)</f>
        <v>43009</v>
      </c>
      <c r="G4811" s="161">
        <v>13247</v>
      </c>
      <c r="H4811" s="25">
        <v>860510723</v>
      </c>
      <c r="I4811" s="3" t="str">
        <f>+VLOOKUP(FACTURACION[[#This Row],[NIT]],TABLACLIENTE,2,FALSE)</f>
        <v>SAENA DE COLOMBIA S.A.</v>
      </c>
      <c r="J4811" s="3" t="s">
        <v>198</v>
      </c>
      <c r="K4811" s="12" t="str">
        <f>+VLOOKUP(FACTURACION[[#This Row],[REFERENCIA]],CODINV,2,FALSE)</f>
        <v>REG. 1813C-HC C. 1 1/4" R: 6-15" O: 1/2</v>
      </c>
      <c r="L4811" s="12" t="str">
        <f>IF(VLOOKUP(FACTURACION[[#This Row],[REFERENCIA]],CODINV,3,FALSE)=0,"",VLOOKUP(FACTURACION[[#This Row],[REFERENCIA]],CODINV,3,FALSE))</f>
        <v/>
      </c>
      <c r="M4811" s="12" t="str">
        <f>+VLOOKUP(FACTURACION[[#This Row],[REFERENCIA]],CODINV,4,FALSE)</f>
        <v>REGULADORES</v>
      </c>
      <c r="N4811" s="12" t="str">
        <f>+VLOOKUP(FACTURACION[[#This Row],[REFERENCIA]],CODINV,5,FALSE)</f>
        <v>HONEYWELL</v>
      </c>
      <c r="O4811" s="3">
        <v>4</v>
      </c>
      <c r="P4811" s="31">
        <v>175000</v>
      </c>
      <c r="Q4811" s="24">
        <f>+FACTURACION[[#This Row],[CANTIDAD]]*FACTURACION[[#This Row],[VR UNITARIO]]/1000</f>
        <v>700</v>
      </c>
      <c r="R4811" s="3" t="str">
        <f>+VLOOKUP(FACTURACION[[#This Row],[NIT]],TABLACLIENTE,5,FALSE)</f>
        <v>BOGOTÁ D.C.</v>
      </c>
    </row>
    <row r="4812" spans="3:18">
      <c r="C4812" s="29">
        <v>2017</v>
      </c>
      <c r="D4812" s="30" t="s">
        <v>703</v>
      </c>
      <c r="E4812" s="30">
        <f>MONTH(FACTURACION[[#This Row],[MES]]&amp;1)</f>
        <v>10</v>
      </c>
      <c r="F4812" s="223">
        <f>DATE(FACTURACION[[#This Row],[AÑO]],FACTURACION[[#This Row],[Mes numero]],1)</f>
        <v>43009</v>
      </c>
      <c r="G4812" s="161">
        <v>13224</v>
      </c>
      <c r="H4812" s="25">
        <v>900637555</v>
      </c>
      <c r="I4812" s="3" t="str">
        <f>+VLOOKUP(FACTURACION[[#This Row],[NIT]],TABLACLIENTE,2,FALSE)</f>
        <v>INDUFERRAM SAS</v>
      </c>
      <c r="J4812" s="3" t="s">
        <v>6</v>
      </c>
      <c r="K4812" s="12" t="str">
        <f>+VLOOKUP(FACTURACION[[#This Row],[REFERENCIA]],CODINV,2,FALSE)</f>
        <v>REG.1813C C:3/4" R:6-15" O:1/2</v>
      </c>
      <c r="L4812" s="12" t="str">
        <f>IF(VLOOKUP(FACTURACION[[#This Row],[REFERENCIA]],CODINV,3,FALSE)=0,"",VLOOKUP(FACTURACION[[#This Row],[REFERENCIA]],CODINV,3,FALSE))</f>
        <v/>
      </c>
      <c r="M4812" s="12" t="str">
        <f>+VLOOKUP(FACTURACION[[#This Row],[REFERENCIA]],CODINV,4,FALSE)</f>
        <v>REGULADORES</v>
      </c>
      <c r="N4812" s="12" t="str">
        <f>+VLOOKUP(FACTURACION[[#This Row],[REFERENCIA]],CODINV,5,FALSE)</f>
        <v>HONEYWELL</v>
      </c>
      <c r="O4812" s="3">
        <v>1</v>
      </c>
      <c r="P4812" s="31">
        <v>190000</v>
      </c>
      <c r="Q4812" s="24">
        <f>+FACTURACION[[#This Row],[CANTIDAD]]*FACTURACION[[#This Row],[VR UNITARIO]]/1000</f>
        <v>190</v>
      </c>
      <c r="R4812" s="3" t="str">
        <f>+VLOOKUP(FACTURACION[[#This Row],[NIT]],TABLACLIENTE,5,FALSE)</f>
        <v>BOGOTÁ D.C.</v>
      </c>
    </row>
    <row r="4813" spans="3:18">
      <c r="C4813" s="29">
        <v>2017</v>
      </c>
      <c r="D4813" s="30" t="s">
        <v>703</v>
      </c>
      <c r="E4813" s="30">
        <f>MONTH(FACTURACION[[#This Row],[MES]]&amp;1)</f>
        <v>10</v>
      </c>
      <c r="F4813" s="223">
        <f>DATE(FACTURACION[[#This Row],[AÑO]],FACTURACION[[#This Row],[Mes numero]],1)</f>
        <v>43009</v>
      </c>
      <c r="G4813" s="161">
        <v>13198</v>
      </c>
      <c r="H4813" s="25">
        <v>890500726</v>
      </c>
      <c r="I4813" s="3" t="str">
        <f>+VLOOKUP(FACTURACION[[#This Row],[NIT]],TABLACLIENTE,2,FALSE)</f>
        <v>NORTESANTANDEREANA DE GAS S.A. E.S.P (NORGAS S.A. E.S.P.)</v>
      </c>
      <c r="J4813" s="3" t="s">
        <v>6</v>
      </c>
      <c r="K4813" s="12" t="str">
        <f>+VLOOKUP(FACTURACION[[#This Row],[REFERENCIA]],CODINV,2,FALSE)</f>
        <v>REG.1813C C:3/4" R:6-15" O:1/2</v>
      </c>
      <c r="L4813" s="12" t="str">
        <f>IF(VLOOKUP(FACTURACION[[#This Row],[REFERENCIA]],CODINV,3,FALSE)=0,"",VLOOKUP(FACTURACION[[#This Row],[REFERENCIA]],CODINV,3,FALSE))</f>
        <v/>
      </c>
      <c r="M4813" s="12" t="str">
        <f>+VLOOKUP(FACTURACION[[#This Row],[REFERENCIA]],CODINV,4,FALSE)</f>
        <v>REGULADORES</v>
      </c>
      <c r="N4813" s="12" t="str">
        <f>+VLOOKUP(FACTURACION[[#This Row],[REFERENCIA]],CODINV,5,FALSE)</f>
        <v>HONEYWELL</v>
      </c>
      <c r="O4813" s="3">
        <v>1</v>
      </c>
      <c r="P4813" s="31">
        <v>185000</v>
      </c>
      <c r="Q4813" s="24">
        <f>+FACTURACION[[#This Row],[CANTIDAD]]*FACTURACION[[#This Row],[VR UNITARIO]]/1000</f>
        <v>185</v>
      </c>
      <c r="R4813" s="3" t="str">
        <f>+VLOOKUP(FACTURACION[[#This Row],[NIT]],TABLACLIENTE,5,FALSE)</f>
        <v>BUCARAMANGA</v>
      </c>
    </row>
    <row r="4814" spans="3:18">
      <c r="C4814" s="29">
        <v>2017</v>
      </c>
      <c r="D4814" s="30" t="s">
        <v>703</v>
      </c>
      <c r="E4814" s="30">
        <f>MONTH(FACTURACION[[#This Row],[MES]]&amp;1)</f>
        <v>10</v>
      </c>
      <c r="F4814" s="223">
        <f>DATE(FACTURACION[[#This Row],[AÑO]],FACTURACION[[#This Row],[Mes numero]],1)</f>
        <v>43009</v>
      </c>
      <c r="G4814" s="161">
        <v>13210</v>
      </c>
      <c r="H4814" s="25">
        <v>860510723</v>
      </c>
      <c r="I4814" s="3" t="str">
        <f>+VLOOKUP(FACTURACION[[#This Row],[NIT]],TABLACLIENTE,2,FALSE)</f>
        <v>SAENA DE COLOMBIA S.A.</v>
      </c>
      <c r="J4814" s="3" t="s">
        <v>6</v>
      </c>
      <c r="K4814" s="12" t="str">
        <f>+VLOOKUP(FACTURACION[[#This Row],[REFERENCIA]],CODINV,2,FALSE)</f>
        <v>REG.1813C C:3/4" R:6-15" O:1/2</v>
      </c>
      <c r="L4814" s="12" t="str">
        <f>IF(VLOOKUP(FACTURACION[[#This Row],[REFERENCIA]],CODINV,3,FALSE)=0,"",VLOOKUP(FACTURACION[[#This Row],[REFERENCIA]],CODINV,3,FALSE))</f>
        <v/>
      </c>
      <c r="M4814" s="12" t="str">
        <f>+VLOOKUP(FACTURACION[[#This Row],[REFERENCIA]],CODINV,4,FALSE)</f>
        <v>REGULADORES</v>
      </c>
      <c r="N4814" s="12" t="str">
        <f>+VLOOKUP(FACTURACION[[#This Row],[REFERENCIA]],CODINV,5,FALSE)</f>
        <v>HONEYWELL</v>
      </c>
      <c r="O4814" s="3">
        <v>4</v>
      </c>
      <c r="P4814" s="31">
        <v>175000</v>
      </c>
      <c r="Q4814" s="24">
        <f>+FACTURACION[[#This Row],[CANTIDAD]]*FACTURACION[[#This Row],[VR UNITARIO]]/1000</f>
        <v>700</v>
      </c>
      <c r="R4814" s="3" t="str">
        <f>+VLOOKUP(FACTURACION[[#This Row],[NIT]],TABLACLIENTE,5,FALSE)</f>
        <v>BOGOTÁ D.C.</v>
      </c>
    </row>
    <row r="4815" spans="3:18">
      <c r="C4815" s="29">
        <v>2017</v>
      </c>
      <c r="D4815" s="30" t="s">
        <v>703</v>
      </c>
      <c r="E4815" s="30">
        <f>MONTH(FACTURACION[[#This Row],[MES]]&amp;1)</f>
        <v>10</v>
      </c>
      <c r="F4815" s="223">
        <f>DATE(FACTURACION[[#This Row],[AÑO]],FACTURACION[[#This Row],[Mes numero]],1)</f>
        <v>43009</v>
      </c>
      <c r="G4815" s="161">
        <v>13234</v>
      </c>
      <c r="H4815" s="25">
        <v>860510723</v>
      </c>
      <c r="I4815" s="3" t="str">
        <f>+VLOOKUP(FACTURACION[[#This Row],[NIT]],TABLACLIENTE,2,FALSE)</f>
        <v>SAENA DE COLOMBIA S.A.</v>
      </c>
      <c r="J4815" s="3" t="s">
        <v>6</v>
      </c>
      <c r="K4815" s="12" t="str">
        <f>+VLOOKUP(FACTURACION[[#This Row],[REFERENCIA]],CODINV,2,FALSE)</f>
        <v>REG.1813C C:3/4" R:6-15" O:1/2</v>
      </c>
      <c r="L4815" s="12" t="str">
        <f>IF(VLOOKUP(FACTURACION[[#This Row],[REFERENCIA]],CODINV,3,FALSE)=0,"",VLOOKUP(FACTURACION[[#This Row],[REFERENCIA]],CODINV,3,FALSE))</f>
        <v/>
      </c>
      <c r="M4815" s="12" t="str">
        <f>+VLOOKUP(FACTURACION[[#This Row],[REFERENCIA]],CODINV,4,FALSE)</f>
        <v>REGULADORES</v>
      </c>
      <c r="N4815" s="12" t="str">
        <f>+VLOOKUP(FACTURACION[[#This Row],[REFERENCIA]],CODINV,5,FALSE)</f>
        <v>HONEYWELL</v>
      </c>
      <c r="O4815" s="3">
        <v>20</v>
      </c>
      <c r="P4815" s="31">
        <v>175000</v>
      </c>
      <c r="Q4815" s="24">
        <f>+FACTURACION[[#This Row],[CANTIDAD]]*FACTURACION[[#This Row],[VR UNITARIO]]/1000</f>
        <v>3500</v>
      </c>
      <c r="R4815" s="3" t="str">
        <f>+VLOOKUP(FACTURACION[[#This Row],[NIT]],TABLACLIENTE,5,FALSE)</f>
        <v>BOGOTÁ D.C.</v>
      </c>
    </row>
    <row r="4816" spans="3:18">
      <c r="C4816" s="29">
        <v>2017</v>
      </c>
      <c r="D4816" s="30" t="s">
        <v>703</v>
      </c>
      <c r="E4816" s="30">
        <f>MONTH(FACTURACION[[#This Row],[MES]]&amp;1)</f>
        <v>10</v>
      </c>
      <c r="F4816" s="223">
        <f>DATE(FACTURACION[[#This Row],[AÑO]],FACTURACION[[#This Row],[Mes numero]],1)</f>
        <v>43009</v>
      </c>
      <c r="G4816" s="161">
        <v>13208</v>
      </c>
      <c r="H4816" s="25">
        <v>830137252</v>
      </c>
      <c r="I4816" s="3" t="str">
        <f>+VLOOKUP(FACTURACION[[#This Row],[NIT]],TABLACLIENTE,2,FALSE)</f>
        <v>SAGENCO SAS</v>
      </c>
      <c r="J4816" s="3" t="s">
        <v>6</v>
      </c>
      <c r="K4816" s="12" t="str">
        <f>+VLOOKUP(FACTURACION[[#This Row],[REFERENCIA]],CODINV,2,FALSE)</f>
        <v>REG.1813C C:3/4" R:6-15" O:1/2</v>
      </c>
      <c r="L4816" s="12" t="str">
        <f>IF(VLOOKUP(FACTURACION[[#This Row],[REFERENCIA]],CODINV,3,FALSE)=0,"",VLOOKUP(FACTURACION[[#This Row],[REFERENCIA]],CODINV,3,FALSE))</f>
        <v/>
      </c>
      <c r="M4816" s="12" t="str">
        <f>+VLOOKUP(FACTURACION[[#This Row],[REFERENCIA]],CODINV,4,FALSE)</f>
        <v>REGULADORES</v>
      </c>
      <c r="N4816" s="12" t="str">
        <f>+VLOOKUP(FACTURACION[[#This Row],[REFERENCIA]],CODINV,5,FALSE)</f>
        <v>HONEYWELL</v>
      </c>
      <c r="O4816" s="3">
        <v>2</v>
      </c>
      <c r="P4816" s="31">
        <v>170000</v>
      </c>
      <c r="Q4816" s="24">
        <f>+FACTURACION[[#This Row],[CANTIDAD]]*FACTURACION[[#This Row],[VR UNITARIO]]/1000</f>
        <v>340</v>
      </c>
      <c r="R4816" s="3" t="str">
        <f>+VLOOKUP(FACTURACION[[#This Row],[NIT]],TABLACLIENTE,5,FALSE)</f>
        <v>BOGOTÁ D.C.</v>
      </c>
    </row>
    <row r="4817" spans="3:18">
      <c r="C4817" s="29">
        <v>2017</v>
      </c>
      <c r="D4817" s="30" t="s">
        <v>703</v>
      </c>
      <c r="E4817" s="30">
        <f>MONTH(FACTURACION[[#This Row],[MES]]&amp;1)</f>
        <v>10</v>
      </c>
      <c r="F4817" s="223">
        <f>DATE(FACTURACION[[#This Row],[AÑO]],FACTURACION[[#This Row],[Mes numero]],1)</f>
        <v>43009</v>
      </c>
      <c r="G4817" s="161">
        <v>13217</v>
      </c>
      <c r="H4817" s="25">
        <v>830004850</v>
      </c>
      <c r="I4817" s="3" t="str">
        <f>+VLOOKUP(FACTURACION[[#This Row],[NIT]],TABLACLIENTE,2,FALSE)</f>
        <v>MUNDI CALDERAS LTDA</v>
      </c>
      <c r="J4817" s="3" t="s">
        <v>771</v>
      </c>
      <c r="K4817" s="12" t="str">
        <f>+VLOOKUP(FACTURACION[[#This Row],[REFERENCIA]],CODINV,2,FALSE)</f>
        <v>REG. 1813C C: 3/4" R: 12-28" O: 1/2</v>
      </c>
      <c r="L4817" s="12" t="str">
        <f>IF(VLOOKUP(FACTURACION[[#This Row],[REFERENCIA]],CODINV,3,FALSE)=0,"",VLOOKUP(FACTURACION[[#This Row],[REFERENCIA]],CODINV,3,FALSE))</f>
        <v/>
      </c>
      <c r="M4817" s="12" t="str">
        <f>+VLOOKUP(FACTURACION[[#This Row],[REFERENCIA]],CODINV,4,FALSE)</f>
        <v>REGULADORES</v>
      </c>
      <c r="N4817" s="12" t="str">
        <f>+VLOOKUP(FACTURACION[[#This Row],[REFERENCIA]],CODINV,5,FALSE)</f>
        <v>HONEYWELL</v>
      </c>
      <c r="O4817" s="3">
        <v>2</v>
      </c>
      <c r="P4817" s="31">
        <v>175000</v>
      </c>
      <c r="Q4817" s="24">
        <f>+FACTURACION[[#This Row],[CANTIDAD]]*FACTURACION[[#This Row],[VR UNITARIO]]/1000</f>
        <v>350</v>
      </c>
      <c r="R4817" s="3" t="str">
        <f>+VLOOKUP(FACTURACION[[#This Row],[NIT]],TABLACLIENTE,5,FALSE)</f>
        <v>BOGOTÁ D.C.</v>
      </c>
    </row>
    <row r="4818" spans="3:18">
      <c r="C4818" s="29">
        <v>2017</v>
      </c>
      <c r="D4818" s="30" t="s">
        <v>703</v>
      </c>
      <c r="E4818" s="30">
        <f>MONTH(FACTURACION[[#This Row],[MES]]&amp;1)</f>
        <v>10</v>
      </c>
      <c r="F4818" s="223">
        <f>DATE(FACTURACION[[#This Row],[AÑO]],FACTURACION[[#This Row],[Mes numero]],1)</f>
        <v>43009</v>
      </c>
      <c r="G4818" s="161">
        <v>13217</v>
      </c>
      <c r="H4818" s="25">
        <v>830004850</v>
      </c>
      <c r="I4818" s="3" t="str">
        <f>+VLOOKUP(FACTURACION[[#This Row],[NIT]],TABLACLIENTE,2,FALSE)</f>
        <v>MUNDI CALDERAS LTDA</v>
      </c>
      <c r="J4818" s="3" t="s">
        <v>928</v>
      </c>
      <c r="K4818" s="12" t="str">
        <f>+VLOOKUP(FACTURACION[[#This Row],[REFERENCIA]],CODINV,2,FALSE)</f>
        <v>REG. 1813C C: 3/4" R: 42-2" PSI O: 1/2</v>
      </c>
      <c r="L4818" s="12" t="str">
        <f>IF(VLOOKUP(FACTURACION[[#This Row],[REFERENCIA]],CODINV,3,FALSE)=0,"",VLOOKUP(FACTURACION[[#This Row],[REFERENCIA]],CODINV,3,FALSE))</f>
        <v/>
      </c>
      <c r="M4818" s="12" t="str">
        <f>+VLOOKUP(FACTURACION[[#This Row],[REFERENCIA]],CODINV,4,FALSE)</f>
        <v>REGULADORES</v>
      </c>
      <c r="N4818" s="12" t="str">
        <f>+VLOOKUP(FACTURACION[[#This Row],[REFERENCIA]],CODINV,5,FALSE)</f>
        <v>HONEYWELL</v>
      </c>
      <c r="O4818" s="3">
        <v>2</v>
      </c>
      <c r="P4818" s="31">
        <v>175000</v>
      </c>
      <c r="Q4818" s="24">
        <f>+FACTURACION[[#This Row],[CANTIDAD]]*FACTURACION[[#This Row],[VR UNITARIO]]/1000</f>
        <v>350</v>
      </c>
      <c r="R4818" s="3" t="str">
        <f>+VLOOKUP(FACTURACION[[#This Row],[NIT]],TABLACLIENTE,5,FALSE)</f>
        <v>BOGOTÁ D.C.</v>
      </c>
    </row>
    <row r="4819" spans="3:18">
      <c r="C4819" s="29">
        <v>2017</v>
      </c>
      <c r="D4819" s="30" t="s">
        <v>703</v>
      </c>
      <c r="E4819" s="30">
        <f>MONTH(FACTURACION[[#This Row],[MES]]&amp;1)</f>
        <v>10</v>
      </c>
      <c r="F4819" s="223">
        <f>DATE(FACTURACION[[#This Row],[AÑO]],FACTURACION[[#This Row],[Mes numero]],1)</f>
        <v>43009</v>
      </c>
      <c r="G4819" s="161">
        <v>13227</v>
      </c>
      <c r="H4819" s="25">
        <v>890400869</v>
      </c>
      <c r="I4819" s="3" t="str">
        <f>+VLOOKUP(FACTURACION[[#This Row],[NIT]],TABLACLIENTE,2,FALSE)</f>
        <v>SURTIDORA DE GAS DEL CARIBE S.A. E.S.P. (SURTIGAS S.A. E.S.P.)</v>
      </c>
      <c r="J4819" s="3" t="s">
        <v>905</v>
      </c>
      <c r="K4819" s="12" t="str">
        <f>+VLOOKUP(FACTURACION[[#This Row],[REFERENCIA]],CODINV,2,FALSE)</f>
        <v>REG. 1800 CPB2 1" O:1/2 R:STD</v>
      </c>
      <c r="L4819" s="12" t="str">
        <f>IF(VLOOKUP(FACTURACION[[#This Row],[REFERENCIA]],CODINV,3,FALSE)=0,"",VLOOKUP(FACTURACION[[#This Row],[REFERENCIA]],CODINV,3,FALSE))</f>
        <v/>
      </c>
      <c r="M4819" s="12" t="str">
        <f>+VLOOKUP(FACTURACION[[#This Row],[REFERENCIA]],CODINV,4,FALSE)</f>
        <v>REGULADORES</v>
      </c>
      <c r="N4819" s="12" t="str">
        <f>+VLOOKUP(FACTURACION[[#This Row],[REFERENCIA]],CODINV,5,FALSE)</f>
        <v>HONEYWELL</v>
      </c>
      <c r="O4819" s="3">
        <v>10</v>
      </c>
      <c r="P4819" s="31">
        <v>617860</v>
      </c>
      <c r="Q4819" s="24">
        <f>+FACTURACION[[#This Row],[CANTIDAD]]*FACTURACION[[#This Row],[VR UNITARIO]]/1000</f>
        <v>6178.6</v>
      </c>
      <c r="R4819" s="3" t="str">
        <f>+VLOOKUP(FACTURACION[[#This Row],[NIT]],TABLACLIENTE,5,FALSE)</f>
        <v>CARTAGENA</v>
      </c>
    </row>
    <row r="4820" spans="3:18">
      <c r="C4820" s="29">
        <v>2017</v>
      </c>
      <c r="D4820" s="30" t="s">
        <v>703</v>
      </c>
      <c r="E4820" s="30">
        <f>MONTH(FACTURACION[[#This Row],[MES]]&amp;1)</f>
        <v>10</v>
      </c>
      <c r="F4820" s="223">
        <f>DATE(FACTURACION[[#This Row],[AÑO]],FACTURACION[[#This Row],[Mes numero]],1)</f>
        <v>43009</v>
      </c>
      <c r="G4820" s="161">
        <v>13250</v>
      </c>
      <c r="H4820" s="25">
        <v>822001073</v>
      </c>
      <c r="I4820" s="3" t="str">
        <f>+VLOOKUP(FACTURACION[[#This Row],[NIT]],TABLACLIENTE,2,FALSE)</f>
        <v>MADIGAS INGENIEROS S.A. E.S.P.</v>
      </c>
      <c r="J4820" s="3" t="s">
        <v>5</v>
      </c>
      <c r="K4820" s="12" t="str">
        <f>+VLOOKUP(FACTURACION[[#This Row],[REFERENCIA]],CODINV,2,FALSE)</f>
        <v>REG. 1800 CPB2 1 1-4· O: 5/16" R: STD</v>
      </c>
      <c r="L4820" s="12" t="str">
        <f>IF(VLOOKUP(FACTURACION[[#This Row],[REFERENCIA]],CODINV,3,FALSE)=0,"",VLOOKUP(FACTURACION[[#This Row],[REFERENCIA]],CODINV,3,FALSE))</f>
        <v/>
      </c>
      <c r="M4820" s="12" t="str">
        <f>+VLOOKUP(FACTURACION[[#This Row],[REFERENCIA]],CODINV,4,FALSE)</f>
        <v>REGULADORES</v>
      </c>
      <c r="N4820" s="12" t="str">
        <f>+VLOOKUP(FACTURACION[[#This Row],[REFERENCIA]],CODINV,5,FALSE)</f>
        <v>HONEYWELL</v>
      </c>
      <c r="O4820" s="3">
        <v>1</v>
      </c>
      <c r="P4820" s="31">
        <v>730000</v>
      </c>
      <c r="Q4820" s="24">
        <f>+FACTURACION[[#This Row],[CANTIDAD]]*FACTURACION[[#This Row],[VR UNITARIO]]/1000</f>
        <v>730</v>
      </c>
      <c r="R4820" s="3" t="str">
        <f>+VLOOKUP(FACTURACION[[#This Row],[NIT]],TABLACLIENTE,5,FALSE)</f>
        <v>ACACIAS</v>
      </c>
    </row>
    <row r="4821" spans="3:18">
      <c r="C4821" s="29">
        <v>2017</v>
      </c>
      <c r="D4821" s="30" t="s">
        <v>703</v>
      </c>
      <c r="E4821" s="30">
        <f>MONTH(FACTURACION[[#This Row],[MES]]&amp;1)</f>
        <v>10</v>
      </c>
      <c r="F4821" s="223">
        <f>DATE(FACTURACION[[#This Row],[AÑO]],FACTURACION[[#This Row],[Mes numero]],1)</f>
        <v>43009</v>
      </c>
      <c r="G4821" s="161">
        <v>13250</v>
      </c>
      <c r="H4821" s="25">
        <v>822001073</v>
      </c>
      <c r="I4821" s="3" t="str">
        <f>+VLOOKUP(FACTURACION[[#This Row],[NIT]],TABLACLIENTE,2,FALSE)</f>
        <v>MADIGAS INGENIEROS S.A. E.S.P.</v>
      </c>
      <c r="J4821" s="3" t="s">
        <v>5</v>
      </c>
      <c r="K4821" s="12" t="str">
        <f>+VLOOKUP(FACTURACION[[#This Row],[REFERENCIA]],CODINV,2,FALSE)</f>
        <v>REG. 1800 CPB2 1 1-4· O: 5/16" R: STD</v>
      </c>
      <c r="L4821" s="12" t="str">
        <f>IF(VLOOKUP(FACTURACION[[#This Row],[REFERENCIA]],CODINV,3,FALSE)=0,"",VLOOKUP(FACTURACION[[#This Row],[REFERENCIA]],CODINV,3,FALSE))</f>
        <v/>
      </c>
      <c r="M4821" s="12" t="str">
        <f>+VLOOKUP(FACTURACION[[#This Row],[REFERENCIA]],CODINV,4,FALSE)</f>
        <v>REGULADORES</v>
      </c>
      <c r="N4821" s="12" t="str">
        <f>+VLOOKUP(FACTURACION[[#This Row],[REFERENCIA]],CODINV,5,FALSE)</f>
        <v>HONEYWELL</v>
      </c>
      <c r="O4821" s="3">
        <v>1</v>
      </c>
      <c r="P4821" s="31">
        <v>730000</v>
      </c>
      <c r="Q4821" s="24">
        <f>+FACTURACION[[#This Row],[CANTIDAD]]*FACTURACION[[#This Row],[VR UNITARIO]]/1000</f>
        <v>730</v>
      </c>
      <c r="R4821" s="3" t="str">
        <f>+VLOOKUP(FACTURACION[[#This Row],[NIT]],TABLACLIENTE,5,FALSE)</f>
        <v>ACACIAS</v>
      </c>
    </row>
    <row r="4822" spans="3:18">
      <c r="C4822" s="29">
        <v>2017</v>
      </c>
      <c r="D4822" s="30" t="s">
        <v>703</v>
      </c>
      <c r="E4822" s="30">
        <f>MONTH(FACTURACION[[#This Row],[MES]]&amp;1)</f>
        <v>10</v>
      </c>
      <c r="F4822" s="223">
        <f>DATE(FACTURACION[[#This Row],[AÑO]],FACTURACION[[#This Row],[Mes numero]],1)</f>
        <v>43009</v>
      </c>
      <c r="G4822" s="161">
        <v>13210</v>
      </c>
      <c r="H4822" s="25">
        <v>860510723</v>
      </c>
      <c r="I4822" s="3" t="str">
        <f>+VLOOKUP(FACTURACION[[#This Row],[NIT]],TABLACLIENTE,2,FALSE)</f>
        <v>SAENA DE COLOMBIA S.A.</v>
      </c>
      <c r="J4822" s="3" t="s">
        <v>5</v>
      </c>
      <c r="K4822" s="12" t="str">
        <f>+VLOOKUP(FACTURACION[[#This Row],[REFERENCIA]],CODINV,2,FALSE)</f>
        <v>REG. 1800 CPB2 1 1-4· O: 5/16" R: STD</v>
      </c>
      <c r="L4822" s="12" t="str">
        <f>IF(VLOOKUP(FACTURACION[[#This Row],[REFERENCIA]],CODINV,3,FALSE)=0,"",VLOOKUP(FACTURACION[[#This Row],[REFERENCIA]],CODINV,3,FALSE))</f>
        <v/>
      </c>
      <c r="M4822" s="12" t="str">
        <f>+VLOOKUP(FACTURACION[[#This Row],[REFERENCIA]],CODINV,4,FALSE)</f>
        <v>REGULADORES</v>
      </c>
      <c r="N4822" s="12" t="str">
        <f>+VLOOKUP(FACTURACION[[#This Row],[REFERENCIA]],CODINV,5,FALSE)</f>
        <v>HONEYWELL</v>
      </c>
      <c r="O4822" s="3">
        <v>1</v>
      </c>
      <c r="P4822" s="31">
        <v>750000</v>
      </c>
      <c r="Q4822" s="24">
        <f>+FACTURACION[[#This Row],[CANTIDAD]]*FACTURACION[[#This Row],[VR UNITARIO]]/1000</f>
        <v>750</v>
      </c>
      <c r="R4822" s="3" t="str">
        <f>+VLOOKUP(FACTURACION[[#This Row],[NIT]],TABLACLIENTE,5,FALSE)</f>
        <v>BOGOTÁ D.C.</v>
      </c>
    </row>
    <row r="4823" spans="3:18">
      <c r="C4823" s="29">
        <v>2017</v>
      </c>
      <c r="D4823" s="30" t="s">
        <v>703</v>
      </c>
      <c r="E4823" s="30">
        <f>MONTH(FACTURACION[[#This Row],[MES]]&amp;1)</f>
        <v>10</v>
      </c>
      <c r="F4823" s="223">
        <f>DATE(FACTURACION[[#This Row],[AÑO]],FACTURACION[[#This Row],[Mes numero]],1)</f>
        <v>43009</v>
      </c>
      <c r="G4823" s="161">
        <v>13257</v>
      </c>
      <c r="H4823" s="25">
        <v>860510723</v>
      </c>
      <c r="I4823" s="3" t="str">
        <f>+VLOOKUP(FACTURACION[[#This Row],[NIT]],TABLACLIENTE,2,FALSE)</f>
        <v>SAENA DE COLOMBIA S.A.</v>
      </c>
      <c r="J4823" s="3" t="s">
        <v>5</v>
      </c>
      <c r="K4823" s="12" t="str">
        <f>+VLOOKUP(FACTURACION[[#This Row],[REFERENCIA]],CODINV,2,FALSE)</f>
        <v>REG. 1800 CPB2 1 1-4· O: 5/16" R: STD</v>
      </c>
      <c r="L4823" s="12" t="str">
        <f>IF(VLOOKUP(FACTURACION[[#This Row],[REFERENCIA]],CODINV,3,FALSE)=0,"",VLOOKUP(FACTURACION[[#This Row],[REFERENCIA]],CODINV,3,FALSE))</f>
        <v/>
      </c>
      <c r="M4823" s="12" t="str">
        <f>+VLOOKUP(FACTURACION[[#This Row],[REFERENCIA]],CODINV,4,FALSE)</f>
        <v>REGULADORES</v>
      </c>
      <c r="N4823" s="12" t="str">
        <f>+VLOOKUP(FACTURACION[[#This Row],[REFERENCIA]],CODINV,5,FALSE)</f>
        <v>HONEYWELL</v>
      </c>
      <c r="O4823" s="3">
        <v>1</v>
      </c>
      <c r="P4823" s="31">
        <v>750000</v>
      </c>
      <c r="Q4823" s="24">
        <f>+FACTURACION[[#This Row],[CANTIDAD]]*FACTURACION[[#This Row],[VR UNITARIO]]/1000</f>
        <v>750</v>
      </c>
      <c r="R4823" s="3" t="str">
        <f>+VLOOKUP(FACTURACION[[#This Row],[NIT]],TABLACLIENTE,5,FALSE)</f>
        <v>BOGOTÁ D.C.</v>
      </c>
    </row>
    <row r="4824" spans="3:18">
      <c r="C4824" s="29">
        <v>2017</v>
      </c>
      <c r="D4824" s="30" t="s">
        <v>703</v>
      </c>
      <c r="E4824" s="30">
        <f>MONTH(FACTURACION[[#This Row],[MES]]&amp;1)</f>
        <v>10</v>
      </c>
      <c r="F4824" s="223">
        <f>DATE(FACTURACION[[#This Row],[AÑO]],FACTURACION[[#This Row],[Mes numero]],1)</f>
        <v>43009</v>
      </c>
      <c r="G4824" s="161">
        <v>13196</v>
      </c>
      <c r="H4824" s="25">
        <v>892115036</v>
      </c>
      <c r="I4824" s="3" t="str">
        <f>+VLOOKUP(FACTURACION[[#This Row],[NIT]],TABLACLIENTE,2,FALSE)</f>
        <v>GASES DE LA GUAJIRA S.A. E. S. P. (GASGUAJIRA S.A. E.S.P.)</v>
      </c>
      <c r="J4824" s="3" t="s">
        <v>28</v>
      </c>
      <c r="K4824" s="12" t="str">
        <f>+VLOOKUP(FACTURACION[[#This Row],[REFERENCIA]],CODINV,2,FALSE)</f>
        <v>REGULADOR SR 113 3/4 R: 7-12 O:1/4</v>
      </c>
      <c r="L4824" s="12" t="str">
        <f>IF(VLOOKUP(FACTURACION[[#This Row],[REFERENCIA]],CODINV,3,FALSE)=0,"",VLOOKUP(FACTURACION[[#This Row],[REFERENCIA]],CODINV,3,FALSE))</f>
        <v/>
      </c>
      <c r="M4824" s="12" t="str">
        <f>+VLOOKUP(FACTURACION[[#This Row],[REFERENCIA]],CODINV,4,FALSE)</f>
        <v>REGULADORES</v>
      </c>
      <c r="N4824" s="12" t="str">
        <f>+VLOOKUP(FACTURACION[[#This Row],[REFERENCIA]],CODINV,5,FALSE)</f>
        <v>HONEYWELL</v>
      </c>
      <c r="O4824" s="3">
        <v>20</v>
      </c>
      <c r="P4824" s="31">
        <v>122900</v>
      </c>
      <c r="Q4824" s="24">
        <f>+FACTURACION[[#This Row],[CANTIDAD]]*FACTURACION[[#This Row],[VR UNITARIO]]/1000</f>
        <v>2458</v>
      </c>
      <c r="R4824" s="3" t="str">
        <f>+VLOOKUP(FACTURACION[[#This Row],[NIT]],TABLACLIENTE,5,FALSE)</f>
        <v>RIOHACHA</v>
      </c>
    </row>
    <row r="4825" spans="3:18">
      <c r="C4825" s="29">
        <v>2017</v>
      </c>
      <c r="D4825" s="30" t="s">
        <v>703</v>
      </c>
      <c r="E4825" s="30">
        <f>MONTH(FACTURACION[[#This Row],[MES]]&amp;1)</f>
        <v>10</v>
      </c>
      <c r="F4825" s="223">
        <f>DATE(FACTURACION[[#This Row],[AÑO]],FACTURACION[[#This Row],[Mes numero]],1)</f>
        <v>43009</v>
      </c>
      <c r="G4825" s="161">
        <v>13249</v>
      </c>
      <c r="H4825" s="25">
        <v>822001073</v>
      </c>
      <c r="I4825" s="3" t="str">
        <f>+VLOOKUP(FACTURACION[[#This Row],[NIT]],TABLACLIENTE,2,FALSE)</f>
        <v>MADIGAS INGENIEROS S.A. E.S.P.</v>
      </c>
      <c r="J4825" s="3" t="s">
        <v>28</v>
      </c>
      <c r="K4825" s="12" t="str">
        <f>+VLOOKUP(FACTURACION[[#This Row],[REFERENCIA]],CODINV,2,FALSE)</f>
        <v>REGULADOR SR 113 3/4 R: 7-12 O:1/4</v>
      </c>
      <c r="L4825" s="12" t="str">
        <f>IF(VLOOKUP(FACTURACION[[#This Row],[REFERENCIA]],CODINV,3,FALSE)=0,"",VLOOKUP(FACTURACION[[#This Row],[REFERENCIA]],CODINV,3,FALSE))</f>
        <v/>
      </c>
      <c r="M4825" s="12" t="str">
        <f>+VLOOKUP(FACTURACION[[#This Row],[REFERENCIA]],CODINV,4,FALSE)</f>
        <v>REGULADORES</v>
      </c>
      <c r="N4825" s="12" t="str">
        <f>+VLOOKUP(FACTURACION[[#This Row],[REFERENCIA]],CODINV,5,FALSE)</f>
        <v>HONEYWELL</v>
      </c>
      <c r="O4825" s="3">
        <v>1</v>
      </c>
      <c r="P4825" s="31">
        <v>130000</v>
      </c>
      <c r="Q4825" s="24">
        <f>+FACTURACION[[#This Row],[CANTIDAD]]*FACTURACION[[#This Row],[VR UNITARIO]]/1000</f>
        <v>130</v>
      </c>
      <c r="R4825" s="3" t="str">
        <f>+VLOOKUP(FACTURACION[[#This Row],[NIT]],TABLACLIENTE,5,FALSE)</f>
        <v>ACACIAS</v>
      </c>
    </row>
    <row r="4826" spans="3:18">
      <c r="C4826" s="29">
        <v>2017</v>
      </c>
      <c r="D4826" s="30" t="s">
        <v>703</v>
      </c>
      <c r="E4826" s="30">
        <f>MONTH(FACTURACION[[#This Row],[MES]]&amp;1)</f>
        <v>10</v>
      </c>
      <c r="F4826" s="223">
        <f>DATE(FACTURACION[[#This Row],[AÑO]],FACTURACION[[#This Row],[Mes numero]],1)</f>
        <v>43009</v>
      </c>
      <c r="G4826" s="161">
        <v>13251</v>
      </c>
      <c r="H4826" s="25">
        <v>822001073</v>
      </c>
      <c r="I4826" s="3" t="str">
        <f>+VLOOKUP(FACTURACION[[#This Row],[NIT]],TABLACLIENTE,2,FALSE)</f>
        <v>MADIGAS INGENIEROS S.A. E.S.P.</v>
      </c>
      <c r="J4826" s="3" t="s">
        <v>28</v>
      </c>
      <c r="K4826" s="12" t="str">
        <f>+VLOOKUP(FACTURACION[[#This Row],[REFERENCIA]],CODINV,2,FALSE)</f>
        <v>REGULADOR SR 113 3/4 R: 7-12 O:1/4</v>
      </c>
      <c r="L4826" s="12" t="str">
        <f>IF(VLOOKUP(FACTURACION[[#This Row],[REFERENCIA]],CODINV,3,FALSE)=0,"",VLOOKUP(FACTURACION[[#This Row],[REFERENCIA]],CODINV,3,FALSE))</f>
        <v/>
      </c>
      <c r="M4826" s="12" t="str">
        <f>+VLOOKUP(FACTURACION[[#This Row],[REFERENCIA]],CODINV,4,FALSE)</f>
        <v>REGULADORES</v>
      </c>
      <c r="N4826" s="12" t="str">
        <f>+VLOOKUP(FACTURACION[[#This Row],[REFERENCIA]],CODINV,5,FALSE)</f>
        <v>HONEYWELL</v>
      </c>
      <c r="O4826" s="3">
        <v>14</v>
      </c>
      <c r="P4826" s="31">
        <v>130000</v>
      </c>
      <c r="Q4826" s="24">
        <f>+FACTURACION[[#This Row],[CANTIDAD]]*FACTURACION[[#This Row],[VR UNITARIO]]/1000</f>
        <v>1820</v>
      </c>
      <c r="R4826" s="3" t="str">
        <f>+VLOOKUP(FACTURACION[[#This Row],[NIT]],TABLACLIENTE,5,FALSE)</f>
        <v>ACACIAS</v>
      </c>
    </row>
    <row r="4827" spans="3:18">
      <c r="C4827" s="29">
        <v>2017</v>
      </c>
      <c r="D4827" s="30" t="s">
        <v>703</v>
      </c>
      <c r="E4827" s="30">
        <f>MONTH(FACTURACION[[#This Row],[MES]]&amp;1)</f>
        <v>10</v>
      </c>
      <c r="F4827" s="223">
        <f>DATE(FACTURACION[[#This Row],[AÑO]],FACTURACION[[#This Row],[Mes numero]],1)</f>
        <v>43009</v>
      </c>
      <c r="G4827" s="161">
        <v>13237</v>
      </c>
      <c r="H4827" s="25">
        <v>800007813</v>
      </c>
      <c r="I4827" s="3" t="str">
        <f>+VLOOKUP(FACTURACION[[#This Row],[NIT]],TABLACLIENTE,2,FALSE)</f>
        <v>VANTI S.A. E.S.P (VANTI)</v>
      </c>
      <c r="J4827" s="3" t="s">
        <v>878</v>
      </c>
      <c r="K4827" s="12" t="str">
        <f>+VLOOKUP(FACTURACION[[#This Row],[REFERENCIA]],CODINV,2,FALSE)</f>
        <v>AFV 2" S300 F0 Y CL COMP ZSC100</v>
      </c>
      <c r="L4827" s="12" t="str">
        <f>IF(VLOOKUP(FACTURACION[[#This Row],[REFERENCIA]],CODINV,3,FALSE)=0,"",VLOOKUP(FACTURACION[[#This Row],[REFERENCIA]],CODINV,3,FALSE))</f>
        <v/>
      </c>
      <c r="M4827" s="12" t="str">
        <f>+VLOOKUP(FACTURACION[[#This Row],[REFERENCIA]],CODINV,4,FALSE)</f>
        <v>REGULADORES</v>
      </c>
      <c r="N4827" s="12" t="str">
        <f>+VLOOKUP(FACTURACION[[#This Row],[REFERENCIA]],CODINV,5,FALSE)</f>
        <v>HONEYWELL</v>
      </c>
      <c r="O4827" s="3">
        <v>2</v>
      </c>
      <c r="P4827" s="31">
        <v>7887215</v>
      </c>
      <c r="Q4827" s="24">
        <f>+FACTURACION[[#This Row],[CANTIDAD]]*FACTURACION[[#This Row],[VR UNITARIO]]/1000</f>
        <v>15774.43</v>
      </c>
      <c r="R4827" s="3" t="str">
        <f>+VLOOKUP(FACTURACION[[#This Row],[NIT]],TABLACLIENTE,5,FALSE)</f>
        <v>BOGOTÁ D.C.</v>
      </c>
    </row>
    <row r="4828" spans="3:18">
      <c r="C4828" s="29">
        <v>2017</v>
      </c>
      <c r="D4828" s="30" t="s">
        <v>703</v>
      </c>
      <c r="E4828" s="30">
        <f>MONTH(FACTURACION[[#This Row],[MES]]&amp;1)</f>
        <v>10</v>
      </c>
      <c r="F4828" s="223">
        <f>DATE(FACTURACION[[#This Row],[AÑO]],FACTURACION[[#This Row],[Mes numero]],1)</f>
        <v>43009</v>
      </c>
      <c r="G4828" s="161">
        <v>13252</v>
      </c>
      <c r="H4828" s="25">
        <v>830085008</v>
      </c>
      <c r="I4828" s="3" t="str">
        <f>+VLOOKUP(FACTURACION[[#This Row],[NIT]],TABLACLIENTE,2,FALSE)</f>
        <v>COMBUSTIBLES UNIGAS S.A.S.</v>
      </c>
      <c r="J4828" s="3" t="s">
        <v>1066</v>
      </c>
      <c r="K4828" s="12" t="str">
        <f>+VLOOKUP(FACTURACION[[#This Row],[REFERENCIA]],CODINV,2,FALSE)</f>
        <v>AFV 2" S300 FO Y CL I TIPO 60</v>
      </c>
      <c r="L4828" s="12" t="str">
        <f>IF(VLOOKUP(FACTURACION[[#This Row],[REFERENCIA]],CODINV,3,FALSE)=0,"",VLOOKUP(FACTURACION[[#This Row],[REFERENCIA]],CODINV,3,FALSE))</f>
        <v/>
      </c>
      <c r="M4828" s="12" t="str">
        <f>+VLOOKUP(FACTURACION[[#This Row],[REFERENCIA]],CODINV,4,FALSE)</f>
        <v>REGULADORES</v>
      </c>
      <c r="N4828" s="12" t="str">
        <f>+VLOOKUP(FACTURACION[[#This Row],[REFERENCIA]],CODINV,5,FALSE)</f>
        <v>HONEYWELL</v>
      </c>
      <c r="O4828" s="3">
        <v>1</v>
      </c>
      <c r="P4828" s="31">
        <v>6826552.9500000002</v>
      </c>
      <c r="Q4828" s="24">
        <f>+FACTURACION[[#This Row],[CANTIDAD]]*FACTURACION[[#This Row],[VR UNITARIO]]/1000</f>
        <v>6826.5529500000002</v>
      </c>
      <c r="R4828" s="3" t="str">
        <f>+VLOOKUP(FACTURACION[[#This Row],[NIT]],TABLACLIENTE,5,FALSE)</f>
        <v>BOGOTÁ D.C.</v>
      </c>
    </row>
    <row r="4829" spans="3:18">
      <c r="C4829" s="29">
        <v>2017</v>
      </c>
      <c r="D4829" s="30" t="s">
        <v>703</v>
      </c>
      <c r="E4829" s="30">
        <f>MONTH(FACTURACION[[#This Row],[MES]]&amp;1)</f>
        <v>10</v>
      </c>
      <c r="F4829" s="223">
        <f>DATE(FACTURACION[[#This Row],[AÑO]],FACTURACION[[#This Row],[Mes numero]],1)</f>
        <v>43009</v>
      </c>
      <c r="G4829" s="161">
        <v>13208</v>
      </c>
      <c r="H4829" s="25">
        <v>830137252</v>
      </c>
      <c r="I4829" s="3" t="str">
        <f>+VLOOKUP(FACTURACION[[#This Row],[NIT]],TABLACLIENTE,2,FALSE)</f>
        <v>SAGENCO SAS</v>
      </c>
      <c r="J4829" s="3" t="s">
        <v>252</v>
      </c>
      <c r="K4829" s="12" t="str">
        <f>+VLOOKUP(FACTURACION[[#This Row],[REFERENCIA]],CODINV,2,FALSE)</f>
        <v>RES 42-2" PSIG ROJO-ROJO</v>
      </c>
      <c r="L4829" s="12" t="str">
        <f>IF(VLOOKUP(FACTURACION[[#This Row],[REFERENCIA]],CODINV,3,FALSE)=0,"",VLOOKUP(FACTURACION[[#This Row],[REFERENCIA]],CODINV,3,FALSE))</f>
        <v>70017P049</v>
      </c>
      <c r="M4829" s="12" t="str">
        <f>+VLOOKUP(FACTURACION[[#This Row],[REFERENCIA]],CODINV,4,FALSE)</f>
        <v>REPUESTOS Y ACCESORIOS</v>
      </c>
      <c r="N4829" s="12" t="str">
        <f>+VLOOKUP(FACTURACION[[#This Row],[REFERENCIA]],CODINV,5,FALSE)</f>
        <v>HONEYWELL</v>
      </c>
      <c r="O4829" s="3">
        <v>2</v>
      </c>
      <c r="P4829" s="31">
        <v>15000</v>
      </c>
      <c r="Q4829" s="24">
        <f>+FACTURACION[[#This Row],[CANTIDAD]]*FACTURACION[[#This Row],[VR UNITARIO]]/1000</f>
        <v>30</v>
      </c>
      <c r="R4829" s="3" t="str">
        <f>+VLOOKUP(FACTURACION[[#This Row],[NIT]],TABLACLIENTE,5,FALSE)</f>
        <v>BOGOTÁ D.C.</v>
      </c>
    </row>
    <row r="4830" spans="3:18">
      <c r="C4830" s="29">
        <v>2017</v>
      </c>
      <c r="D4830" s="30" t="s">
        <v>703</v>
      </c>
      <c r="E4830" s="30">
        <f>MONTH(FACTURACION[[#This Row],[MES]]&amp;1)</f>
        <v>10</v>
      </c>
      <c r="F4830" s="223">
        <f>DATE(FACTURACION[[#This Row],[AÑO]],FACTURACION[[#This Row],[Mes numero]],1)</f>
        <v>43009</v>
      </c>
      <c r="G4830" s="161">
        <v>13214</v>
      </c>
      <c r="H4830" s="25">
        <v>800007813</v>
      </c>
      <c r="I4830" s="3" t="str">
        <f>+VLOOKUP(FACTURACION[[#This Row],[NIT]],TABLACLIENTE,2,FALSE)</f>
        <v>VANTI S.A. E.S.P (VANTI)</v>
      </c>
      <c r="J4830" s="3" t="s">
        <v>180</v>
      </c>
      <c r="K4830" s="12" t="str">
        <f>+VLOOKUP(FACTURACION[[#This Row],[REFERENCIA]],CODINV,2,FALSE)</f>
        <v>O-RING, 0.38OD x.25ID BUNA 70</v>
      </c>
      <c r="L4830" s="12" t="str">
        <f>IF(VLOOKUP(FACTURACION[[#This Row],[REFERENCIA]],CODINV,3,FALSE)=0,"",VLOOKUP(FACTURACION[[#This Row],[REFERENCIA]],CODINV,3,FALSE))</f>
        <v>42710P146</v>
      </c>
      <c r="M4830" s="12" t="str">
        <f>+VLOOKUP(FACTURACION[[#This Row],[REFERENCIA]],CODINV,4,FALSE)</f>
        <v>REPUESTOS Y ACCESORIOS</v>
      </c>
      <c r="N4830" s="12" t="str">
        <f>+VLOOKUP(FACTURACION[[#This Row],[REFERENCIA]],CODINV,5,FALSE)</f>
        <v>HONEYWELL</v>
      </c>
      <c r="O4830" s="3">
        <v>20</v>
      </c>
      <c r="P4830" s="31">
        <v>20595</v>
      </c>
      <c r="Q4830" s="24">
        <f>+FACTURACION[[#This Row],[CANTIDAD]]*FACTURACION[[#This Row],[VR UNITARIO]]/1000</f>
        <v>411.9</v>
      </c>
      <c r="R4830" s="3" t="str">
        <f>+VLOOKUP(FACTURACION[[#This Row],[NIT]],TABLACLIENTE,5,FALSE)</f>
        <v>BOGOTÁ D.C.</v>
      </c>
    </row>
    <row r="4831" spans="3:18">
      <c r="C4831" s="29">
        <v>2017</v>
      </c>
      <c r="D4831" s="30" t="s">
        <v>703</v>
      </c>
      <c r="E4831" s="30">
        <f>MONTH(FACTURACION[[#This Row],[MES]]&amp;1)</f>
        <v>10</v>
      </c>
      <c r="F4831" s="223">
        <f>DATE(FACTURACION[[#This Row],[AÑO]],FACTURACION[[#This Row],[Mes numero]],1)</f>
        <v>43009</v>
      </c>
      <c r="G4831" s="161">
        <v>13214</v>
      </c>
      <c r="H4831" s="25">
        <v>800007813</v>
      </c>
      <c r="I4831" s="3" t="str">
        <f>+VLOOKUP(FACTURACION[[#This Row],[NIT]],TABLACLIENTE,2,FALSE)</f>
        <v>VANTI S.A. E.S.P (VANTI)</v>
      </c>
      <c r="J4831" s="3" t="s">
        <v>180</v>
      </c>
      <c r="K4831" s="12" t="str">
        <f>+VLOOKUP(FACTURACION[[#This Row],[REFERENCIA]],CODINV,2,FALSE)</f>
        <v>O-RING, 0.38OD x.25ID BUNA 70</v>
      </c>
      <c r="L4831" s="12" t="str">
        <f>IF(VLOOKUP(FACTURACION[[#This Row],[REFERENCIA]],CODINV,3,FALSE)=0,"",VLOOKUP(FACTURACION[[#This Row],[REFERENCIA]],CODINV,3,FALSE))</f>
        <v>42710P146</v>
      </c>
      <c r="M4831" s="12" t="str">
        <f>+VLOOKUP(FACTURACION[[#This Row],[REFERENCIA]],CODINV,4,FALSE)</f>
        <v>REPUESTOS Y ACCESORIOS</v>
      </c>
      <c r="N4831" s="12" t="str">
        <f>+VLOOKUP(FACTURACION[[#This Row],[REFERENCIA]],CODINV,5,FALSE)</f>
        <v>HONEYWELL</v>
      </c>
      <c r="O4831" s="3">
        <v>20</v>
      </c>
      <c r="P4831" s="31">
        <v>22655</v>
      </c>
      <c r="Q4831" s="24">
        <f>+FACTURACION[[#This Row],[CANTIDAD]]*FACTURACION[[#This Row],[VR UNITARIO]]/1000</f>
        <v>453.1</v>
      </c>
      <c r="R4831" s="3" t="str">
        <f>+VLOOKUP(FACTURACION[[#This Row],[NIT]],TABLACLIENTE,5,FALSE)</f>
        <v>BOGOTÁ D.C.</v>
      </c>
    </row>
    <row r="4832" spans="3:18">
      <c r="C4832" s="29">
        <v>2017</v>
      </c>
      <c r="D4832" s="30" t="s">
        <v>703</v>
      </c>
      <c r="E4832" s="30">
        <f>MONTH(FACTURACION[[#This Row],[MES]]&amp;1)</f>
        <v>10</v>
      </c>
      <c r="F4832" s="223">
        <f>DATE(FACTURACION[[#This Row],[AÑO]],FACTURACION[[#This Row],[Mes numero]],1)</f>
        <v>43009</v>
      </c>
      <c r="G4832" s="161">
        <v>13214</v>
      </c>
      <c r="H4832" s="25">
        <v>800007813</v>
      </c>
      <c r="I4832" s="3" t="str">
        <f>+VLOOKUP(FACTURACION[[#This Row],[NIT]],TABLACLIENTE,2,FALSE)</f>
        <v>VANTI S.A. E.S.P (VANTI)</v>
      </c>
      <c r="J4832" s="3" t="s">
        <v>188</v>
      </c>
      <c r="K4832" s="12" t="str">
        <f>+VLOOKUP(FACTURACION[[#This Row],[REFERENCIA]],CODINV,2,FALSE)</f>
        <v>SEAT DISC BUNA 90</v>
      </c>
      <c r="L4832" s="12" t="str">
        <f>IF(VLOOKUP(FACTURACION[[#This Row],[REFERENCIA]],CODINV,3,FALSE)=0,"",VLOOKUP(FACTURACION[[#This Row],[REFERENCIA]],CODINV,3,FALSE))</f>
        <v>70041P003</v>
      </c>
      <c r="M4832" s="12" t="str">
        <f>+VLOOKUP(FACTURACION[[#This Row],[REFERENCIA]],CODINV,4,FALSE)</f>
        <v>REPUESTOS Y ACCESORIOS</v>
      </c>
      <c r="N4832" s="12" t="str">
        <f>+VLOOKUP(FACTURACION[[#This Row],[REFERENCIA]],CODINV,5,FALSE)</f>
        <v>HONEYWELL</v>
      </c>
      <c r="O4832" s="3">
        <v>1</v>
      </c>
      <c r="P4832" s="31">
        <v>31776</v>
      </c>
      <c r="Q4832" s="24">
        <f>+FACTURACION[[#This Row],[CANTIDAD]]*FACTURACION[[#This Row],[VR UNITARIO]]/1000</f>
        <v>31.776</v>
      </c>
      <c r="R4832" s="3" t="str">
        <f>+VLOOKUP(FACTURACION[[#This Row],[NIT]],TABLACLIENTE,5,FALSE)</f>
        <v>BOGOTÁ D.C.</v>
      </c>
    </row>
    <row r="4833" spans="3:18">
      <c r="C4833" s="29">
        <v>2017</v>
      </c>
      <c r="D4833" s="30" t="s">
        <v>703</v>
      </c>
      <c r="E4833" s="30">
        <f>MONTH(FACTURACION[[#This Row],[MES]]&amp;1)</f>
        <v>10</v>
      </c>
      <c r="F4833" s="223">
        <f>DATE(FACTURACION[[#This Row],[AÑO]],FACTURACION[[#This Row],[Mes numero]],1)</f>
        <v>43009</v>
      </c>
      <c r="G4833" s="161">
        <v>13214</v>
      </c>
      <c r="H4833" s="25">
        <v>800007813</v>
      </c>
      <c r="I4833" s="3" t="str">
        <f>+VLOOKUP(FACTURACION[[#This Row],[NIT]],TABLACLIENTE,2,FALSE)</f>
        <v>VANTI S.A. E.S.P (VANTI)</v>
      </c>
      <c r="J4833" s="3" t="s">
        <v>820</v>
      </c>
      <c r="K4833" s="12" t="str">
        <f>+VLOOKUP(FACTURACION[[#This Row],[REFERENCIA]],CODINV,2,FALSE)</f>
        <v>ADJUSTMEN SCREW ASSEMBLY</v>
      </c>
      <c r="L4833" s="12" t="str">
        <f>IF(VLOOKUP(FACTURACION[[#This Row],[REFERENCIA]],CODINV,3,FALSE)=0,"",VLOOKUP(FACTURACION[[#This Row],[REFERENCIA]],CODINV,3,FALSE))</f>
        <v>72213G003</v>
      </c>
      <c r="M4833" s="12" t="str">
        <f>+VLOOKUP(FACTURACION[[#This Row],[REFERENCIA]],CODINV,4,FALSE)</f>
        <v>REPUESTOS Y ACCESORIOS</v>
      </c>
      <c r="N4833" s="12" t="str">
        <f>+VLOOKUP(FACTURACION[[#This Row],[REFERENCIA]],CODINV,5,FALSE)</f>
        <v>HONEYWELL</v>
      </c>
      <c r="O4833" s="3">
        <v>9</v>
      </c>
      <c r="P4833" s="31">
        <v>323641</v>
      </c>
      <c r="Q4833" s="24">
        <f>+FACTURACION[[#This Row],[CANTIDAD]]*FACTURACION[[#This Row],[VR UNITARIO]]/1000</f>
        <v>2912.7689999999998</v>
      </c>
      <c r="R4833" s="3" t="str">
        <f>+VLOOKUP(FACTURACION[[#This Row],[NIT]],TABLACLIENTE,5,FALSE)</f>
        <v>BOGOTÁ D.C.</v>
      </c>
    </row>
    <row r="4834" spans="3:18">
      <c r="C4834" s="29">
        <v>2017</v>
      </c>
      <c r="D4834" s="30" t="s">
        <v>703</v>
      </c>
      <c r="E4834" s="30">
        <f>MONTH(FACTURACION[[#This Row],[MES]]&amp;1)</f>
        <v>10</v>
      </c>
      <c r="F4834" s="223">
        <f>DATE(FACTURACION[[#This Row],[AÑO]],FACTURACION[[#This Row],[Mes numero]],1)</f>
        <v>43009</v>
      </c>
      <c r="G4834" s="161">
        <v>13233</v>
      </c>
      <c r="H4834" s="25">
        <v>891101577</v>
      </c>
      <c r="I4834" s="3" t="str">
        <f>+VLOOKUP(FACTURACION[[#This Row],[NIT]],TABLACLIENTE,2,FALSE)</f>
        <v>ALCANOS DE COLOMBIA S.A. E.S.P</v>
      </c>
      <c r="J4834" s="3" t="s">
        <v>61</v>
      </c>
      <c r="K4834" s="12" t="str">
        <f>+VLOOKUP(FACTURACION[[#This Row],[REFERENCIA]],CODINV,2,FALSE)</f>
        <v>MANGA 2" S300 H7</v>
      </c>
      <c r="L4834" s="12" t="str">
        <f>IF(VLOOKUP(FACTURACION[[#This Row],[REFERENCIA]],CODINV,3,FALSE)=0,"",VLOOKUP(FACTURACION[[#This Row],[REFERENCIA]],CODINV,3,FALSE))</f>
        <v>73404P002</v>
      </c>
      <c r="M4834" s="12" t="str">
        <f>+VLOOKUP(FACTURACION[[#This Row],[REFERENCIA]],CODINV,4,FALSE)</f>
        <v>MANGAS</v>
      </c>
      <c r="N4834" s="12" t="str">
        <f>+VLOOKUP(FACTURACION[[#This Row],[REFERENCIA]],CODINV,5,FALSE)</f>
        <v>HONEYWELL</v>
      </c>
      <c r="O4834" s="3">
        <v>15</v>
      </c>
      <c r="P4834" s="31">
        <v>463101</v>
      </c>
      <c r="Q4834" s="24">
        <f>+FACTURACION[[#This Row],[CANTIDAD]]*FACTURACION[[#This Row],[VR UNITARIO]]/1000</f>
        <v>6946.5150000000003</v>
      </c>
      <c r="R4834" s="3" t="str">
        <f>+VLOOKUP(FACTURACION[[#This Row],[NIT]],TABLACLIENTE,5,FALSE)</f>
        <v>NEIVA</v>
      </c>
    </row>
    <row r="4835" spans="3:18">
      <c r="C4835" s="29">
        <v>2017</v>
      </c>
      <c r="D4835" s="30" t="s">
        <v>703</v>
      </c>
      <c r="E4835" s="30">
        <f>MONTH(FACTURACION[[#This Row],[MES]]&amp;1)</f>
        <v>10</v>
      </c>
      <c r="F4835" s="223">
        <f>DATE(FACTURACION[[#This Row],[AÑO]],FACTURACION[[#This Row],[Mes numero]],1)</f>
        <v>43009</v>
      </c>
      <c r="G4835" s="161">
        <v>13214</v>
      </c>
      <c r="H4835" s="25">
        <v>800007813</v>
      </c>
      <c r="I4835" s="3" t="str">
        <f>+VLOOKUP(FACTURACION[[#This Row],[NIT]],TABLACLIENTE,2,FALSE)</f>
        <v>VANTI S.A. E.S.P (VANTI)</v>
      </c>
      <c r="J4835" s="3" t="s">
        <v>61</v>
      </c>
      <c r="K4835" s="12" t="str">
        <f>+VLOOKUP(FACTURACION[[#This Row],[REFERENCIA]],CODINV,2,FALSE)</f>
        <v>MANGA 2" S300 H7</v>
      </c>
      <c r="L4835" s="12" t="str">
        <f>IF(VLOOKUP(FACTURACION[[#This Row],[REFERENCIA]],CODINV,3,FALSE)=0,"",VLOOKUP(FACTURACION[[#This Row],[REFERENCIA]],CODINV,3,FALSE))</f>
        <v>73404P002</v>
      </c>
      <c r="M4835" s="12" t="str">
        <f>+VLOOKUP(FACTURACION[[#This Row],[REFERENCIA]],CODINV,4,FALSE)</f>
        <v>MANGAS</v>
      </c>
      <c r="N4835" s="12" t="str">
        <f>+VLOOKUP(FACTURACION[[#This Row],[REFERENCIA]],CODINV,5,FALSE)</f>
        <v>HONEYWELL</v>
      </c>
      <c r="O4835" s="3">
        <v>2</v>
      </c>
      <c r="P4835" s="31">
        <v>676704</v>
      </c>
      <c r="Q4835" s="24">
        <f>+FACTURACION[[#This Row],[CANTIDAD]]*FACTURACION[[#This Row],[VR UNITARIO]]/1000</f>
        <v>1353.4079999999999</v>
      </c>
      <c r="R4835" s="3" t="str">
        <f>+VLOOKUP(FACTURACION[[#This Row],[NIT]],TABLACLIENTE,5,FALSE)</f>
        <v>BOGOTÁ D.C.</v>
      </c>
    </row>
    <row r="4836" spans="3:18">
      <c r="C4836" s="29">
        <v>2017</v>
      </c>
      <c r="D4836" s="30" t="s">
        <v>703</v>
      </c>
      <c r="E4836" s="30">
        <f>MONTH(FACTURACION[[#This Row],[MES]]&amp;1)</f>
        <v>10</v>
      </c>
      <c r="F4836" s="223">
        <f>DATE(FACTURACION[[#This Row],[AÑO]],FACTURACION[[#This Row],[Mes numero]],1)</f>
        <v>43009</v>
      </c>
      <c r="G4836" s="161">
        <v>13219</v>
      </c>
      <c r="H4836" s="25">
        <v>800007813</v>
      </c>
      <c r="I4836" s="3" t="str">
        <f>+VLOOKUP(FACTURACION[[#This Row],[NIT]],TABLACLIENTE,2,FALSE)</f>
        <v>VANTI S.A. E.S.P (VANTI)</v>
      </c>
      <c r="J4836" s="3" t="s">
        <v>61</v>
      </c>
      <c r="K4836" s="12" t="str">
        <f>+VLOOKUP(FACTURACION[[#This Row],[REFERENCIA]],CODINV,2,FALSE)</f>
        <v>MANGA 2" S300 H7</v>
      </c>
      <c r="L4836" s="12" t="str">
        <f>IF(VLOOKUP(FACTURACION[[#This Row],[REFERENCIA]],CODINV,3,FALSE)=0,"",VLOOKUP(FACTURACION[[#This Row],[REFERENCIA]],CODINV,3,FALSE))</f>
        <v>73404P002</v>
      </c>
      <c r="M4836" s="12" t="str">
        <f>+VLOOKUP(FACTURACION[[#This Row],[REFERENCIA]],CODINV,4,FALSE)</f>
        <v>MANGAS</v>
      </c>
      <c r="N4836" s="12" t="str">
        <f>+VLOOKUP(FACTURACION[[#This Row],[REFERENCIA]],CODINV,5,FALSE)</f>
        <v>HONEYWELL</v>
      </c>
      <c r="O4836" s="3">
        <v>28</v>
      </c>
      <c r="P4836" s="31">
        <v>676704</v>
      </c>
      <c r="Q4836" s="24">
        <f>+FACTURACION[[#This Row],[CANTIDAD]]*FACTURACION[[#This Row],[VR UNITARIO]]/1000</f>
        <v>18947.712</v>
      </c>
      <c r="R4836" s="3" t="str">
        <f>+VLOOKUP(FACTURACION[[#This Row],[NIT]],TABLACLIENTE,5,FALSE)</f>
        <v>BOGOTÁ D.C.</v>
      </c>
    </row>
    <row r="4837" spans="3:18">
      <c r="C4837" s="29">
        <v>2017</v>
      </c>
      <c r="D4837" s="30" t="s">
        <v>703</v>
      </c>
      <c r="E4837" s="30">
        <f>MONTH(FACTURACION[[#This Row],[MES]]&amp;1)</f>
        <v>10</v>
      </c>
      <c r="F4837" s="223">
        <f>DATE(FACTURACION[[#This Row],[AÑO]],FACTURACION[[#This Row],[Mes numero]],1)</f>
        <v>43009</v>
      </c>
      <c r="G4837" s="161">
        <v>13230</v>
      </c>
      <c r="H4837" s="25">
        <v>800167643</v>
      </c>
      <c r="I4837" s="3" t="str">
        <f>+VLOOKUP(FACTURACION[[#This Row],[NIT]],TABLACLIENTE,2,FALSE)</f>
        <v>GASES DE OCCIDENTE S.A. E.S.P. (GDO)</v>
      </c>
      <c r="J4837" s="3" t="s">
        <v>61</v>
      </c>
      <c r="K4837" s="12" t="str">
        <f>+VLOOKUP(FACTURACION[[#This Row],[REFERENCIA]],CODINV,2,FALSE)</f>
        <v>MANGA 2" S300 H7</v>
      </c>
      <c r="L4837" s="12" t="str">
        <f>IF(VLOOKUP(FACTURACION[[#This Row],[REFERENCIA]],CODINV,3,FALSE)=0,"",VLOOKUP(FACTURACION[[#This Row],[REFERENCIA]],CODINV,3,FALSE))</f>
        <v>73404P002</v>
      </c>
      <c r="M4837" s="12" t="str">
        <f>+VLOOKUP(FACTURACION[[#This Row],[REFERENCIA]],CODINV,4,FALSE)</f>
        <v>MANGAS</v>
      </c>
      <c r="N4837" s="12" t="str">
        <f>+VLOOKUP(FACTURACION[[#This Row],[REFERENCIA]],CODINV,5,FALSE)</f>
        <v>HONEYWELL</v>
      </c>
      <c r="O4837" s="3">
        <v>10</v>
      </c>
      <c r="P4837" s="31">
        <v>825913</v>
      </c>
      <c r="Q4837" s="24">
        <f>+FACTURACION[[#This Row],[CANTIDAD]]*FACTURACION[[#This Row],[VR UNITARIO]]/1000</f>
        <v>8259.1299999999992</v>
      </c>
      <c r="R4837" s="3" t="str">
        <f>+VLOOKUP(FACTURACION[[#This Row],[NIT]],TABLACLIENTE,5,FALSE)</f>
        <v>CALI</v>
      </c>
    </row>
    <row r="4838" spans="3:18">
      <c r="C4838" s="29">
        <v>2017</v>
      </c>
      <c r="D4838" s="30" t="s">
        <v>703</v>
      </c>
      <c r="E4838" s="30">
        <f>MONTH(FACTURACION[[#This Row],[MES]]&amp;1)</f>
        <v>10</v>
      </c>
      <c r="F4838" s="223">
        <f>DATE(FACTURACION[[#This Row],[AÑO]],FACTURACION[[#This Row],[Mes numero]],1)</f>
        <v>43009</v>
      </c>
      <c r="G4838" s="161">
        <v>13232</v>
      </c>
      <c r="H4838" s="25">
        <v>800167643</v>
      </c>
      <c r="I4838" s="3" t="str">
        <f>+VLOOKUP(FACTURACION[[#This Row],[NIT]],TABLACLIENTE,2,FALSE)</f>
        <v>GASES DE OCCIDENTE S.A. E.S.P. (GDO)</v>
      </c>
      <c r="J4838" s="3" t="s">
        <v>61</v>
      </c>
      <c r="K4838" s="12" t="str">
        <f>+VLOOKUP(FACTURACION[[#This Row],[REFERENCIA]],CODINV,2,FALSE)</f>
        <v>MANGA 2" S300 H7</v>
      </c>
      <c r="L4838" s="12" t="str">
        <f>IF(VLOOKUP(FACTURACION[[#This Row],[REFERENCIA]],CODINV,3,FALSE)=0,"",VLOOKUP(FACTURACION[[#This Row],[REFERENCIA]],CODINV,3,FALSE))</f>
        <v>73404P002</v>
      </c>
      <c r="M4838" s="12" t="str">
        <f>+VLOOKUP(FACTURACION[[#This Row],[REFERENCIA]],CODINV,4,FALSE)</f>
        <v>MANGAS</v>
      </c>
      <c r="N4838" s="12" t="str">
        <f>+VLOOKUP(FACTURACION[[#This Row],[REFERENCIA]],CODINV,5,FALSE)</f>
        <v>HONEYWELL</v>
      </c>
      <c r="O4838" s="3">
        <v>25</v>
      </c>
      <c r="P4838" s="31">
        <v>471950</v>
      </c>
      <c r="Q4838" s="24">
        <f>+FACTURACION[[#This Row],[CANTIDAD]]*FACTURACION[[#This Row],[VR UNITARIO]]/1000</f>
        <v>11798.75</v>
      </c>
      <c r="R4838" s="3" t="str">
        <f>+VLOOKUP(FACTURACION[[#This Row],[NIT]],TABLACLIENTE,5,FALSE)</f>
        <v>CALI</v>
      </c>
    </row>
    <row r="4839" spans="3:18">
      <c r="C4839" s="29">
        <v>2017</v>
      </c>
      <c r="D4839" s="30" t="s">
        <v>703</v>
      </c>
      <c r="E4839" s="30">
        <f>MONTH(FACTURACION[[#This Row],[MES]]&amp;1)</f>
        <v>10</v>
      </c>
      <c r="F4839" s="223">
        <f>DATE(FACTURACION[[#This Row],[AÑO]],FACTURACION[[#This Row],[Mes numero]],1)</f>
        <v>43009</v>
      </c>
      <c r="G4839" s="161">
        <v>13231</v>
      </c>
      <c r="H4839" s="25">
        <v>890503900</v>
      </c>
      <c r="I4839" s="3" t="str">
        <f>+VLOOKUP(FACTURACION[[#This Row],[NIT]],TABLACLIENTE,2,FALSE)</f>
        <v>GASES DEL ORIENTE S.A. E.S.P.</v>
      </c>
      <c r="J4839" s="3" t="s">
        <v>61</v>
      </c>
      <c r="K4839" s="12" t="str">
        <f>+VLOOKUP(FACTURACION[[#This Row],[REFERENCIA]],CODINV,2,FALSE)</f>
        <v>MANGA 2" S300 H7</v>
      </c>
      <c r="L4839" s="12" t="str">
        <f>IF(VLOOKUP(FACTURACION[[#This Row],[REFERENCIA]],CODINV,3,FALSE)=0,"",VLOOKUP(FACTURACION[[#This Row],[REFERENCIA]],CODINV,3,FALSE))</f>
        <v>73404P002</v>
      </c>
      <c r="M4839" s="12" t="str">
        <f>+VLOOKUP(FACTURACION[[#This Row],[REFERENCIA]],CODINV,4,FALSE)</f>
        <v>MANGAS</v>
      </c>
      <c r="N4839" s="12" t="str">
        <f>+VLOOKUP(FACTURACION[[#This Row],[REFERENCIA]],CODINV,5,FALSE)</f>
        <v>HONEYWELL</v>
      </c>
      <c r="O4839" s="3">
        <v>10</v>
      </c>
      <c r="P4839" s="31">
        <v>696127</v>
      </c>
      <c r="Q4839" s="24">
        <f>+FACTURACION[[#This Row],[CANTIDAD]]*FACTURACION[[#This Row],[VR UNITARIO]]/1000</f>
        <v>6961.27</v>
      </c>
      <c r="R4839" s="3" t="str">
        <f>+VLOOKUP(FACTURACION[[#This Row],[NIT]],TABLACLIENTE,5,FALSE)</f>
        <v>CUCUTA</v>
      </c>
    </row>
    <row r="4840" spans="3:18">
      <c r="C4840" s="29">
        <v>2017</v>
      </c>
      <c r="D4840" s="30" t="s">
        <v>703</v>
      </c>
      <c r="E4840" s="30">
        <f>MONTH(FACTURACION[[#This Row],[MES]]&amp;1)</f>
        <v>10</v>
      </c>
      <c r="F4840" s="223">
        <f>DATE(FACTURACION[[#This Row],[AÑO]],FACTURACION[[#This Row],[Mes numero]],1)</f>
        <v>43009</v>
      </c>
      <c r="G4840" s="161">
        <v>13257</v>
      </c>
      <c r="H4840" s="25">
        <v>860510723</v>
      </c>
      <c r="I4840" s="3" t="str">
        <f>+VLOOKUP(FACTURACION[[#This Row],[NIT]],TABLACLIENTE,2,FALSE)</f>
        <v>SAENA DE COLOMBIA S.A.</v>
      </c>
      <c r="J4840" s="3" t="s">
        <v>61</v>
      </c>
      <c r="K4840" s="12" t="str">
        <f>+VLOOKUP(FACTURACION[[#This Row],[REFERENCIA]],CODINV,2,FALSE)</f>
        <v>MANGA 2" S300 H7</v>
      </c>
      <c r="L4840" s="12" t="str">
        <f>IF(VLOOKUP(FACTURACION[[#This Row],[REFERENCIA]],CODINV,3,FALSE)=0,"",VLOOKUP(FACTURACION[[#This Row],[REFERENCIA]],CODINV,3,FALSE))</f>
        <v>73404P002</v>
      </c>
      <c r="M4840" s="12" t="str">
        <f>+VLOOKUP(FACTURACION[[#This Row],[REFERENCIA]],CODINV,4,FALSE)</f>
        <v>MANGAS</v>
      </c>
      <c r="N4840" s="12" t="str">
        <f>+VLOOKUP(FACTURACION[[#This Row],[REFERENCIA]],CODINV,5,FALSE)</f>
        <v>HONEYWELL</v>
      </c>
      <c r="O4840" s="3">
        <v>2</v>
      </c>
      <c r="P4840" s="31">
        <v>580000</v>
      </c>
      <c r="Q4840" s="24">
        <f>+FACTURACION[[#This Row],[CANTIDAD]]*FACTURACION[[#This Row],[VR UNITARIO]]/1000</f>
        <v>1160</v>
      </c>
      <c r="R4840" s="3" t="str">
        <f>+VLOOKUP(FACTURACION[[#This Row],[NIT]],TABLACLIENTE,5,FALSE)</f>
        <v>BOGOTÁ D.C.</v>
      </c>
    </row>
    <row r="4841" spans="3:18">
      <c r="C4841" s="29">
        <v>2017</v>
      </c>
      <c r="D4841" s="30" t="s">
        <v>703</v>
      </c>
      <c r="E4841" s="30">
        <f>MONTH(FACTURACION[[#This Row],[MES]]&amp;1)</f>
        <v>10</v>
      </c>
      <c r="F4841" s="223">
        <f>DATE(FACTURACION[[#This Row],[AÑO]],FACTURACION[[#This Row],[Mes numero]],1)</f>
        <v>43009</v>
      </c>
      <c r="G4841" s="161">
        <v>13214</v>
      </c>
      <c r="H4841" s="25">
        <v>800007813</v>
      </c>
      <c r="I4841" s="3" t="str">
        <f>+VLOOKUP(FACTURACION[[#This Row],[NIT]],TABLACLIENTE,2,FALSE)</f>
        <v>VANTI S.A. E.S.P (VANTI)</v>
      </c>
      <c r="J4841" s="3" t="s">
        <v>153</v>
      </c>
      <c r="K4841" s="12" t="str">
        <f>+VLOOKUP(FACTURACION[[#This Row],[REFERENCIA]],CODINV,2,FALSE)</f>
        <v>MANGA 3" S300 H7</v>
      </c>
      <c r="L4841" s="12" t="str">
        <f>IF(VLOOKUP(FACTURACION[[#This Row],[REFERENCIA]],CODINV,3,FALSE)=0,"",VLOOKUP(FACTURACION[[#This Row],[REFERENCIA]],CODINV,3,FALSE))</f>
        <v>73404P003</v>
      </c>
      <c r="M4841" s="12" t="str">
        <f>+VLOOKUP(FACTURACION[[#This Row],[REFERENCIA]],CODINV,4,FALSE)</f>
        <v>MANGAS</v>
      </c>
      <c r="N4841" s="12" t="str">
        <f>+VLOOKUP(FACTURACION[[#This Row],[REFERENCIA]],CODINV,5,FALSE)</f>
        <v>HONEYWELL</v>
      </c>
      <c r="O4841" s="3">
        <v>10</v>
      </c>
      <c r="P4841" s="31">
        <v>1056246</v>
      </c>
      <c r="Q4841" s="24">
        <f>+FACTURACION[[#This Row],[CANTIDAD]]*FACTURACION[[#This Row],[VR UNITARIO]]/1000</f>
        <v>10562.46</v>
      </c>
      <c r="R4841" s="3" t="str">
        <f>+VLOOKUP(FACTURACION[[#This Row],[NIT]],TABLACLIENTE,5,FALSE)</f>
        <v>BOGOTÁ D.C.</v>
      </c>
    </row>
    <row r="4842" spans="3:18">
      <c r="C4842" s="29">
        <v>2017</v>
      </c>
      <c r="D4842" s="30" t="s">
        <v>703</v>
      </c>
      <c r="E4842" s="30">
        <f>MONTH(FACTURACION[[#This Row],[MES]]&amp;1)</f>
        <v>10</v>
      </c>
      <c r="F4842" s="223">
        <f>DATE(FACTURACION[[#This Row],[AÑO]],FACTURACION[[#This Row],[Mes numero]],1)</f>
        <v>43009</v>
      </c>
      <c r="G4842" s="161">
        <v>13214</v>
      </c>
      <c r="H4842" s="25">
        <v>800007813</v>
      </c>
      <c r="I4842" s="3" t="str">
        <f>+VLOOKUP(FACTURACION[[#This Row],[NIT]],TABLACLIENTE,2,FALSE)</f>
        <v>VANTI S.A. E.S.P (VANTI)</v>
      </c>
      <c r="J4842" s="3" t="s">
        <v>568</v>
      </c>
      <c r="K4842" s="12" t="str">
        <f>+VLOOKUP(FACTURACION[[#This Row],[REFERENCIA]],CODINV,2,FALSE)</f>
        <v>O-RING 0.75OD X 0.56ID, BUNA 70</v>
      </c>
      <c r="L4842" s="12" t="str">
        <f>IF(VLOOKUP(FACTURACION[[#This Row],[REFERENCIA]],CODINV,3,FALSE)=0,"",VLOOKUP(FACTURACION[[#This Row],[REFERENCIA]],CODINV,3,FALSE))</f>
        <v>42710P150</v>
      </c>
      <c r="M4842" s="12" t="str">
        <f>+VLOOKUP(FACTURACION[[#This Row],[REFERENCIA]],CODINV,4,FALSE)</f>
        <v>REPUESTOS Y ACCESORIOS</v>
      </c>
      <c r="N4842" s="12" t="str">
        <f>+VLOOKUP(FACTURACION[[#This Row],[REFERENCIA]],CODINV,5,FALSE)</f>
        <v>HONEYWELL</v>
      </c>
      <c r="O4842" s="3">
        <v>20</v>
      </c>
      <c r="P4842" s="31">
        <v>8827</v>
      </c>
      <c r="Q4842" s="24">
        <f>+FACTURACION[[#This Row],[CANTIDAD]]*FACTURACION[[#This Row],[VR UNITARIO]]/1000</f>
        <v>176.54</v>
      </c>
      <c r="R4842" s="3" t="str">
        <f>+VLOOKUP(FACTURACION[[#This Row],[NIT]],TABLACLIENTE,5,FALSE)</f>
        <v>BOGOTÁ D.C.</v>
      </c>
    </row>
    <row r="4843" spans="3:18">
      <c r="C4843" s="29">
        <v>2017</v>
      </c>
      <c r="D4843" s="30" t="s">
        <v>703</v>
      </c>
      <c r="E4843" s="30">
        <f>MONTH(FACTURACION[[#This Row],[MES]]&amp;1)</f>
        <v>10</v>
      </c>
      <c r="F4843" s="223">
        <f>DATE(FACTURACION[[#This Row],[AÑO]],FACTURACION[[#This Row],[Mes numero]],1)</f>
        <v>43009</v>
      </c>
      <c r="G4843" s="161">
        <v>13214</v>
      </c>
      <c r="H4843" s="25">
        <v>800007813</v>
      </c>
      <c r="I4843" s="3" t="str">
        <f>+VLOOKUP(FACTURACION[[#This Row],[NIT]],TABLACLIENTE,2,FALSE)</f>
        <v>VANTI S.A. E.S.P (VANTI)</v>
      </c>
      <c r="J4843" s="3" t="s">
        <v>886</v>
      </c>
      <c r="K4843" s="12" t="str">
        <f>+VLOOKUP(FACTURACION[[#This Row],[REFERENCIA]],CODINV,2,FALSE)</f>
        <v>FILTER ASSEMBLY (COMPOSITE)</v>
      </c>
      <c r="L4843" s="12" t="str">
        <f>IF(VLOOKUP(FACTURACION[[#This Row],[REFERENCIA]],CODINV,3,FALSE)=0,"",VLOOKUP(FACTURACION[[#This Row],[REFERENCIA]],CODINV,3,FALSE))</f>
        <v>78480P001</v>
      </c>
      <c r="M4843" s="12" t="str">
        <f>+VLOOKUP(FACTURACION[[#This Row],[REFERENCIA]],CODINV,4,FALSE)</f>
        <v>FILTROS</v>
      </c>
      <c r="N4843" s="12" t="str">
        <f>+VLOOKUP(FACTURACION[[#This Row],[REFERENCIA]],CODINV,5,FALSE)</f>
        <v>HONEYWELL</v>
      </c>
      <c r="O4843" s="3">
        <v>20</v>
      </c>
      <c r="P4843" s="31">
        <v>194185</v>
      </c>
      <c r="Q4843" s="24">
        <f>+FACTURACION[[#This Row],[CANTIDAD]]*FACTURACION[[#This Row],[VR UNITARIO]]/1000</f>
        <v>3883.7</v>
      </c>
      <c r="R4843" s="3" t="str">
        <f>+VLOOKUP(FACTURACION[[#This Row],[NIT]],TABLACLIENTE,5,FALSE)</f>
        <v>BOGOTÁ D.C.</v>
      </c>
    </row>
    <row r="4844" spans="3:18">
      <c r="C4844" s="29">
        <v>2017</v>
      </c>
      <c r="D4844" s="30" t="s">
        <v>703</v>
      </c>
      <c r="E4844" s="30">
        <f>MONTH(FACTURACION[[#This Row],[MES]]&amp;1)</f>
        <v>10</v>
      </c>
      <c r="F4844" s="223">
        <f>DATE(FACTURACION[[#This Row],[AÑO]],FACTURACION[[#This Row],[Mes numero]],1)</f>
        <v>43009</v>
      </c>
      <c r="G4844" s="161">
        <v>13203</v>
      </c>
      <c r="H4844" s="25">
        <v>891101577</v>
      </c>
      <c r="I4844" s="3" t="str">
        <f>+VLOOKUP(FACTURACION[[#This Row],[NIT]],TABLACLIENTE,2,FALSE)</f>
        <v>ALCANOS DE COLOMBIA S.A. E.S.P</v>
      </c>
      <c r="J4844" s="3" t="s">
        <v>200</v>
      </c>
      <c r="K4844" s="12" t="str">
        <f>+VLOOKUP(FACTURACION[[#This Row],[REFERENCIA]],CODINV,2,FALSE)</f>
        <v>MANIFOLD PLUG KIT</v>
      </c>
      <c r="L4844" s="12" t="str">
        <f>IF(VLOOKUP(FACTURACION[[#This Row],[REFERENCIA]],CODINV,3,FALSE)=0,"",VLOOKUP(FACTURACION[[#This Row],[REFERENCIA]],CODINV,3,FALSE))</f>
        <v>74036K001</v>
      </c>
      <c r="M4844" s="12" t="str">
        <f>+VLOOKUP(FACTURACION[[#This Row],[REFERENCIA]],CODINV,4,FALSE)</f>
        <v>REPUESTOS Y ACCESORIOS</v>
      </c>
      <c r="N4844" s="12" t="str">
        <f>+VLOOKUP(FACTURACION[[#This Row],[REFERENCIA]],CODINV,5,FALSE)</f>
        <v>HONEYWELL</v>
      </c>
      <c r="O4844" s="3">
        <v>38</v>
      </c>
      <c r="P4844" s="31">
        <v>49756</v>
      </c>
      <c r="Q4844" s="24">
        <f>+FACTURACION[[#This Row],[CANTIDAD]]*FACTURACION[[#This Row],[VR UNITARIO]]/1000</f>
        <v>1890.7280000000001</v>
      </c>
      <c r="R4844" s="3" t="str">
        <f>+VLOOKUP(FACTURACION[[#This Row],[NIT]],TABLACLIENTE,5,FALSE)</f>
        <v>NEIVA</v>
      </c>
    </row>
    <row r="4845" spans="3:18">
      <c r="C4845" s="29">
        <v>2017</v>
      </c>
      <c r="D4845" s="30" t="s">
        <v>703</v>
      </c>
      <c r="E4845" s="30">
        <f>MONTH(FACTURACION[[#This Row],[MES]]&amp;1)</f>
        <v>10</v>
      </c>
      <c r="F4845" s="223">
        <f>DATE(FACTURACION[[#This Row],[AÑO]],FACTURACION[[#This Row],[Mes numero]],1)</f>
        <v>43009</v>
      </c>
      <c r="G4845" s="161">
        <v>13214</v>
      </c>
      <c r="H4845" s="25">
        <v>800007813</v>
      </c>
      <c r="I4845" s="3" t="str">
        <f>+VLOOKUP(FACTURACION[[#This Row],[NIT]],TABLACLIENTE,2,FALSE)</f>
        <v>VANTI S.A. E.S.P (VANTI)</v>
      </c>
      <c r="J4845" s="3" t="s">
        <v>200</v>
      </c>
      <c r="K4845" s="12" t="str">
        <f>+VLOOKUP(FACTURACION[[#This Row],[REFERENCIA]],CODINV,2,FALSE)</f>
        <v>MANIFOLD PLUG KIT</v>
      </c>
      <c r="L4845" s="12" t="str">
        <f>IF(VLOOKUP(FACTURACION[[#This Row],[REFERENCIA]],CODINV,3,FALSE)=0,"",VLOOKUP(FACTURACION[[#This Row],[REFERENCIA]],CODINV,3,FALSE))</f>
        <v>74036K001</v>
      </c>
      <c r="M4845" s="12" t="str">
        <f>+VLOOKUP(FACTURACION[[#This Row],[REFERENCIA]],CODINV,4,FALSE)</f>
        <v>REPUESTOS Y ACCESORIOS</v>
      </c>
      <c r="N4845" s="12" t="str">
        <f>+VLOOKUP(FACTURACION[[#This Row],[REFERENCIA]],CODINV,5,FALSE)</f>
        <v>HONEYWELL</v>
      </c>
      <c r="O4845" s="3">
        <v>10</v>
      </c>
      <c r="P4845" s="31">
        <v>44133</v>
      </c>
      <c r="Q4845" s="24">
        <f>+FACTURACION[[#This Row],[CANTIDAD]]*FACTURACION[[#This Row],[VR UNITARIO]]/1000</f>
        <v>441.33</v>
      </c>
      <c r="R4845" s="3" t="str">
        <f>+VLOOKUP(FACTURACION[[#This Row],[NIT]],TABLACLIENTE,5,FALSE)</f>
        <v>BOGOTÁ D.C.</v>
      </c>
    </row>
    <row r="4846" spans="3:18">
      <c r="C4846" s="29">
        <v>2017</v>
      </c>
      <c r="D4846" s="30" t="s">
        <v>703</v>
      </c>
      <c r="E4846" s="30">
        <f>MONTH(FACTURACION[[#This Row],[MES]]&amp;1)</f>
        <v>10</v>
      </c>
      <c r="F4846" s="223">
        <f>DATE(FACTURACION[[#This Row],[AÑO]],FACTURACION[[#This Row],[Mes numero]],1)</f>
        <v>43009</v>
      </c>
      <c r="G4846" s="161">
        <v>13245</v>
      </c>
      <c r="H4846" s="25">
        <v>890310688</v>
      </c>
      <c r="I4846" s="3" t="str">
        <f>+VLOOKUP(FACTURACION[[#This Row],[NIT]],TABLACLIENTE,2,FALSE)</f>
        <v>COLGAS DE OCCIDENTE S.A. E.S.P.</v>
      </c>
      <c r="J4846" s="3" t="s">
        <v>949</v>
      </c>
      <c r="K4846" s="12" t="str">
        <f>+VLOOKUP(FACTURACION[[#This Row],[REFERENCIA]],CODINV,2,FALSE)</f>
        <v>SISTEMA DE RESPALDO SGCWEB</v>
      </c>
      <c r="L4846" s="12" t="str">
        <f>IF(VLOOKUP(FACTURACION[[#This Row],[REFERENCIA]],CODINV,3,FALSE)=0,"",VLOOKUP(FACTURACION[[#This Row],[REFERENCIA]],CODINV,3,FALSE))</f>
        <v/>
      </c>
      <c r="M4846" s="12" t="str">
        <f>+VLOOKUP(FACTURACION[[#This Row],[REFERENCIA]],CODINV,4,FALSE)</f>
        <v>REPUESTOS Y ACCESORIOS</v>
      </c>
      <c r="N4846" s="12" t="str">
        <f>+VLOOKUP(FACTURACION[[#This Row],[REFERENCIA]],CODINV,5,FALSE)</f>
        <v>PEGASUS</v>
      </c>
      <c r="O4846" s="3">
        <v>1</v>
      </c>
      <c r="P4846" s="31">
        <v>1286257</v>
      </c>
      <c r="Q4846" s="24">
        <f>+FACTURACION[[#This Row],[CANTIDAD]]*FACTURACION[[#This Row],[VR UNITARIO]]/1000</f>
        <v>1286.2570000000001</v>
      </c>
      <c r="R4846" s="3" t="str">
        <f>+VLOOKUP(FACTURACION[[#This Row],[NIT]],TABLACLIENTE,5,FALSE)</f>
        <v>CALI</v>
      </c>
    </row>
    <row r="4847" spans="3:18">
      <c r="C4847" s="29">
        <v>2017</v>
      </c>
      <c r="D4847" s="30" t="s">
        <v>703</v>
      </c>
      <c r="E4847" s="30">
        <f>MONTH(FACTURACION[[#This Row],[MES]]&amp;1)</f>
        <v>10</v>
      </c>
      <c r="F4847" s="223">
        <f>DATE(FACTURACION[[#This Row],[AÑO]],FACTURACION[[#This Row],[Mes numero]],1)</f>
        <v>43009</v>
      </c>
      <c r="G4847" s="161">
        <v>13202</v>
      </c>
      <c r="H4847" s="25">
        <v>890310688</v>
      </c>
      <c r="I4847" s="3" t="str">
        <f>+VLOOKUP(FACTURACION[[#This Row],[NIT]],TABLACLIENTE,2,FALSE)</f>
        <v>COLGAS DE OCCIDENTE S.A. E.S.P.</v>
      </c>
      <c r="J4847" s="3" t="s">
        <v>259</v>
      </c>
      <c r="K4847" s="12" t="str">
        <f>+VLOOKUP(FACTURACION[[#This Row],[REFERENCIA]],CODINV,2,FALSE)</f>
        <v>KIT CONVERSION TROYA III</v>
      </c>
      <c r="L4847" s="12" t="str">
        <f>IF(VLOOKUP(FACTURACION[[#This Row],[REFERENCIA]],CODINV,3,FALSE)=0,"",VLOOKUP(FACTURACION[[#This Row],[REFERENCIA]],CODINV,3,FALSE))</f>
        <v>72-037-001YY</v>
      </c>
      <c r="M4847" s="12" t="str">
        <f>+VLOOKUP(FACTURACION[[#This Row],[REFERENCIA]],CODINV,4,FALSE)</f>
        <v>REPUESTOS Y ACCESORIOS</v>
      </c>
      <c r="N4847" s="12" t="str">
        <f>+VLOOKUP(FACTURACION[[#This Row],[REFERENCIA]],CODINV,5,FALSE)</f>
        <v>RED SEAL MEASUREMENT</v>
      </c>
      <c r="O4847" s="3">
        <v>3</v>
      </c>
      <c r="P4847" s="31">
        <v>2345000</v>
      </c>
      <c r="Q4847" s="24">
        <f>+FACTURACION[[#This Row],[CANTIDAD]]*FACTURACION[[#This Row],[VR UNITARIO]]/1000</f>
        <v>7035</v>
      </c>
      <c r="R4847" s="3" t="str">
        <f>+VLOOKUP(FACTURACION[[#This Row],[NIT]],TABLACLIENTE,5,FALSE)</f>
        <v>CALI</v>
      </c>
    </row>
    <row r="4848" spans="3:18">
      <c r="C4848" s="29">
        <v>2017</v>
      </c>
      <c r="D4848" s="30" t="s">
        <v>703</v>
      </c>
      <c r="E4848" s="30">
        <f>MONTH(FACTURACION[[#This Row],[MES]]&amp;1)</f>
        <v>10</v>
      </c>
      <c r="F4848" s="223">
        <f>DATE(FACTURACION[[#This Row],[AÑO]],FACTURACION[[#This Row],[Mes numero]],1)</f>
        <v>43009</v>
      </c>
      <c r="G4848" s="161">
        <v>13198</v>
      </c>
      <c r="H4848" s="25">
        <v>890500726</v>
      </c>
      <c r="I4848" s="3" t="str">
        <f>+VLOOKUP(FACTURACION[[#This Row],[NIT]],TABLACLIENTE,2,FALSE)</f>
        <v>NORTESANTANDEREANA DE GAS S.A. E.S.P (NORGAS S.A. E.S.P.)</v>
      </c>
      <c r="J4848" s="3" t="s">
        <v>394</v>
      </c>
      <c r="K4848" s="12" t="str">
        <f>+VLOOKUP(FACTURACION[[#This Row],[REFERENCIA]],CODINV,2,FALSE)</f>
        <v>REGULADOR 1/2" PRIMERA ETAPA 10 PSI</v>
      </c>
      <c r="L4848" s="12" t="str">
        <f>IF(VLOOKUP(FACTURACION[[#This Row],[REFERENCIA]],CODINV,3,FALSE)=0,"",VLOOKUP(FACTURACION[[#This Row],[REFERENCIA]],CODINV,3,FALSE))</f>
        <v>LV4403TR4</v>
      </c>
      <c r="M4848" s="12" t="str">
        <f>+VLOOKUP(FACTURACION[[#This Row],[REFERENCIA]],CODINV,4,FALSE)</f>
        <v>REGULADORES</v>
      </c>
      <c r="N4848" s="12" t="str">
        <f>+VLOOKUP(FACTURACION[[#This Row],[REFERENCIA]],CODINV,5,FALSE)</f>
        <v>REGO</v>
      </c>
      <c r="O4848" s="3">
        <v>1</v>
      </c>
      <c r="P4848" s="31">
        <v>130000</v>
      </c>
      <c r="Q4848" s="24">
        <f>+FACTURACION[[#This Row],[CANTIDAD]]*FACTURACION[[#This Row],[VR UNITARIO]]/1000</f>
        <v>130</v>
      </c>
      <c r="R4848" s="3" t="str">
        <f>+VLOOKUP(FACTURACION[[#This Row],[NIT]],TABLACLIENTE,5,FALSE)</f>
        <v>BUCARAMANGA</v>
      </c>
    </row>
    <row r="4849" spans="3:18">
      <c r="C4849" s="29">
        <v>2017</v>
      </c>
      <c r="D4849" s="30" t="s">
        <v>703</v>
      </c>
      <c r="E4849" s="30">
        <f>MONTH(FACTURACION[[#This Row],[MES]]&amp;1)</f>
        <v>10</v>
      </c>
      <c r="F4849" s="223">
        <f>DATE(FACTURACION[[#This Row],[AÑO]],FACTURACION[[#This Row],[Mes numero]],1)</f>
        <v>43009</v>
      </c>
      <c r="G4849" s="161">
        <v>13229</v>
      </c>
      <c r="H4849" s="25">
        <v>800074033</v>
      </c>
      <c r="I4849" s="3" t="str">
        <f>+VLOOKUP(FACTURACION[[#This Row],[NIT]],TABLACLIENTE,2,FALSE)</f>
        <v>COMPAÑIAS ASOCIADAS DE GAS S.A. E.S.P (ASOGAS SA ESP)</v>
      </c>
      <c r="J4849" s="3" t="s">
        <v>98</v>
      </c>
      <c r="K4849" s="12" t="str">
        <f>+VLOOKUP(FACTURACION[[#This Row],[REFERENCIA]],CODINV,2,FALSE)</f>
        <v>MULTIVALVULA 1".</v>
      </c>
      <c r="L4849" s="12" t="str">
        <f>IF(VLOOKUP(FACTURACION[[#This Row],[REFERENCIA]],CODINV,3,FALSE)=0,"",VLOOKUP(FACTURACION[[#This Row],[REFERENCIA]],CODINV,3,FALSE))</f>
        <v>6542R12.0</v>
      </c>
      <c r="M4849" s="12" t="str">
        <f>+VLOOKUP(FACTURACION[[#This Row],[REFERENCIA]],CODINV,4,FALSE)</f>
        <v>VÁLVULAS Y MULTIVÁLVULAS</v>
      </c>
      <c r="N4849" s="12" t="str">
        <f>+VLOOKUP(FACTURACION[[#This Row],[REFERENCIA]],CODINV,5,FALSE)</f>
        <v>REGO</v>
      </c>
      <c r="O4849" s="3">
        <v>4</v>
      </c>
      <c r="P4849" s="31">
        <v>282000</v>
      </c>
      <c r="Q4849" s="24">
        <f>+FACTURACION[[#This Row],[CANTIDAD]]*FACTURACION[[#This Row],[VR UNITARIO]]/1000</f>
        <v>1128</v>
      </c>
      <c r="R4849" s="3" t="str">
        <f>+VLOOKUP(FACTURACION[[#This Row],[NIT]],TABLACLIENTE,5,FALSE)</f>
        <v>MOSQUERA</v>
      </c>
    </row>
    <row r="4850" spans="3:18">
      <c r="C4850" s="29">
        <v>2017</v>
      </c>
      <c r="D4850" s="30" t="s">
        <v>703</v>
      </c>
      <c r="E4850" s="30">
        <f>MONTH(FACTURACION[[#This Row],[MES]]&amp;1)</f>
        <v>10</v>
      </c>
      <c r="F4850" s="223">
        <f>DATE(FACTURACION[[#This Row],[AÑO]],FACTURACION[[#This Row],[Mes numero]],1)</f>
        <v>43009</v>
      </c>
      <c r="G4850" s="161">
        <v>13195</v>
      </c>
      <c r="H4850" s="25">
        <v>900164715</v>
      </c>
      <c r="I4850" s="3" t="str">
        <f>+VLOOKUP(FACTURACION[[#This Row],[NIT]],TABLACLIENTE,2,FALSE)</f>
        <v>COMPAÑIA TRANSPORTADORA DE COLOMBIA S.A. (COTRANSCOL S.A.)</v>
      </c>
      <c r="J4850" s="3" t="s">
        <v>1003</v>
      </c>
      <c r="K4850" s="12" t="str">
        <f>+VLOOKUP(FACTURACION[[#This Row],[REFERENCIA]],CODINV,2,FALSE)</f>
        <v>VALVULA DE GLOBO 1 1/4" NPT</v>
      </c>
      <c r="L4850" s="12" t="str">
        <f>IF(VLOOKUP(FACTURACION[[#This Row],[REFERENCIA]],CODINV,3,FALSE)=0,"",VLOOKUP(FACTURACION[[#This Row],[REFERENCIA]],CODINV,3,FALSE))</f>
        <v/>
      </c>
      <c r="M4850" s="12" t="str">
        <f>+VLOOKUP(FACTURACION[[#This Row],[REFERENCIA]],CODINV,4,FALSE)</f>
        <v>VÁLVULAS Y MULTIVÁLVULAS</v>
      </c>
      <c r="N4850" s="12" t="str">
        <f>+VLOOKUP(FACTURACION[[#This Row],[REFERENCIA]],CODINV,5,FALSE)</f>
        <v>REGO</v>
      </c>
      <c r="O4850" s="3">
        <v>6</v>
      </c>
      <c r="P4850" s="31">
        <v>395000</v>
      </c>
      <c r="Q4850" s="24">
        <f>+FACTURACION[[#This Row],[CANTIDAD]]*FACTURACION[[#This Row],[VR UNITARIO]]/1000</f>
        <v>2370</v>
      </c>
      <c r="R4850" s="3" t="str">
        <f>+VLOOKUP(FACTURACION[[#This Row],[NIT]],TABLACLIENTE,5,FALSE)</f>
        <v>GIRON</v>
      </c>
    </row>
    <row r="4851" spans="3:18">
      <c r="C4851" s="29">
        <v>2017</v>
      </c>
      <c r="D4851" s="30" t="s">
        <v>703</v>
      </c>
      <c r="E4851" s="30">
        <f>MONTH(FACTURACION[[#This Row],[MES]]&amp;1)</f>
        <v>10</v>
      </c>
      <c r="F4851" s="223">
        <f>DATE(FACTURACION[[#This Row],[AÑO]],FACTURACION[[#This Row],[Mes numero]],1)</f>
        <v>43009</v>
      </c>
      <c r="G4851" s="161">
        <v>13240</v>
      </c>
      <c r="H4851" s="25">
        <v>800074033</v>
      </c>
      <c r="I4851" s="3" t="str">
        <f>+VLOOKUP(FACTURACION[[#This Row],[NIT]],TABLACLIENTE,2,FALSE)</f>
        <v>COMPAÑIAS ASOCIADAS DE GAS S.A. E.S.P (ASOGAS SA ESP)</v>
      </c>
      <c r="J4851" s="3" t="s">
        <v>1003</v>
      </c>
      <c r="K4851" s="12" t="str">
        <f>+VLOOKUP(FACTURACION[[#This Row],[REFERENCIA]],CODINV,2,FALSE)</f>
        <v>VALVULA DE GLOBO 1 1/4" NPT</v>
      </c>
      <c r="L4851" s="12" t="str">
        <f>IF(VLOOKUP(FACTURACION[[#This Row],[REFERENCIA]],CODINV,3,FALSE)=0,"",VLOOKUP(FACTURACION[[#This Row],[REFERENCIA]],CODINV,3,FALSE))</f>
        <v/>
      </c>
      <c r="M4851" s="12" t="str">
        <f>+VLOOKUP(FACTURACION[[#This Row],[REFERENCIA]],CODINV,4,FALSE)</f>
        <v>VÁLVULAS Y MULTIVÁLVULAS</v>
      </c>
      <c r="N4851" s="12" t="str">
        <f>+VLOOKUP(FACTURACION[[#This Row],[REFERENCIA]],CODINV,5,FALSE)</f>
        <v>REGO</v>
      </c>
      <c r="O4851" s="3">
        <v>1</v>
      </c>
      <c r="P4851" s="31">
        <v>420000</v>
      </c>
      <c r="Q4851" s="24">
        <f>+FACTURACION[[#This Row],[CANTIDAD]]*FACTURACION[[#This Row],[VR UNITARIO]]/1000</f>
        <v>420</v>
      </c>
      <c r="R4851" s="3" t="str">
        <f>+VLOOKUP(FACTURACION[[#This Row],[NIT]],TABLACLIENTE,5,FALSE)</f>
        <v>MOSQUERA</v>
      </c>
    </row>
    <row r="4852" spans="3:18">
      <c r="C4852" s="29">
        <v>2017</v>
      </c>
      <c r="D4852" s="30" t="s">
        <v>703</v>
      </c>
      <c r="E4852" s="30">
        <f>MONTH(FACTURACION[[#This Row],[MES]]&amp;1)</f>
        <v>10</v>
      </c>
      <c r="F4852" s="223">
        <f>DATE(FACTURACION[[#This Row],[AÑO]],FACTURACION[[#This Row],[Mes numero]],1)</f>
        <v>43009</v>
      </c>
      <c r="G4852" s="161">
        <v>13194</v>
      </c>
      <c r="H4852" s="25" t="s">
        <v>4659</v>
      </c>
      <c r="I4852" s="3" t="str">
        <f>+VLOOKUP(FACTURACION[[#This Row],[NIT]],TABLACLIENTE,2,FALSE)</f>
        <v>CONSORCIO G5</v>
      </c>
      <c r="J4852" s="3" t="s">
        <v>466</v>
      </c>
      <c r="K4852" s="12" t="str">
        <f>+VLOOKUP(FACTURACION[[#This Row],[REFERENCIA]],CODINV,2,FALSE)</f>
        <v>VALVULA DE ALIVIO HIDROSTATICO DE 1/2" * 400 PSI</v>
      </c>
      <c r="L4852" s="12" t="str">
        <f>IF(VLOOKUP(FACTURACION[[#This Row],[REFERENCIA]],CODINV,3,FALSE)=0,"",VLOOKUP(FACTURACION[[#This Row],[REFERENCIA]],CODINV,3,FALSE))</f>
        <v>3129G</v>
      </c>
      <c r="M4852" s="12" t="str">
        <f>+VLOOKUP(FACTURACION[[#This Row],[REFERENCIA]],CODINV,4,FALSE)</f>
        <v>VÁLVULAS Y MULTIVÁLVULAS</v>
      </c>
      <c r="N4852" s="12" t="str">
        <f>+VLOOKUP(FACTURACION[[#This Row],[REFERENCIA]],CODINV,5,FALSE)</f>
        <v>REGO</v>
      </c>
      <c r="O4852" s="3">
        <v>2</v>
      </c>
      <c r="P4852" s="31">
        <v>71458</v>
      </c>
      <c r="Q4852" s="24">
        <f>+FACTURACION[[#This Row],[CANTIDAD]]*FACTURACION[[#This Row],[VR UNITARIO]]/1000</f>
        <v>142.916</v>
      </c>
      <c r="R4852" s="3" t="str">
        <f>+VLOOKUP(FACTURACION[[#This Row],[NIT]],TABLACLIENTE,5,FALSE)</f>
        <v>CARTAGENA</v>
      </c>
    </row>
    <row r="4853" spans="3:18">
      <c r="C4853" s="29">
        <v>2017</v>
      </c>
      <c r="D4853" s="30" t="s">
        <v>703</v>
      </c>
      <c r="E4853" s="30">
        <f>MONTH(FACTURACION[[#This Row],[MES]]&amp;1)</f>
        <v>10</v>
      </c>
      <c r="F4853" s="223">
        <f>DATE(FACTURACION[[#This Row],[AÑO]],FACTURACION[[#This Row],[Mes numero]],1)</f>
        <v>43009</v>
      </c>
      <c r="G4853" s="161">
        <v>13226</v>
      </c>
      <c r="H4853" s="25" t="s">
        <v>4659</v>
      </c>
      <c r="I4853" s="3" t="str">
        <f>+VLOOKUP(FACTURACION[[#This Row],[NIT]],TABLACLIENTE,2,FALSE)</f>
        <v>CONSORCIO G5</v>
      </c>
      <c r="J4853" s="3" t="s">
        <v>468</v>
      </c>
      <c r="K4853" s="12" t="str">
        <f>+VLOOKUP(FACTURACION[[#This Row],[REFERENCIA]],CODINV,2,FALSE)</f>
        <v>VALVULA DE ALIVIO HIDROSTATICA 1/2"</v>
      </c>
      <c r="L4853" s="12" t="str">
        <f>IF(VLOOKUP(FACTURACION[[#This Row],[REFERENCIA]],CODINV,3,FALSE)=0,"",VLOOKUP(FACTURACION[[#This Row],[REFERENCIA]],CODINV,3,FALSE))</f>
        <v>3129U</v>
      </c>
      <c r="M4853" s="12" t="str">
        <f>+VLOOKUP(FACTURACION[[#This Row],[REFERENCIA]],CODINV,4,FALSE)</f>
        <v>VÁLVULAS Y MULTIVÁLVULAS</v>
      </c>
      <c r="N4853" s="12" t="str">
        <f>+VLOOKUP(FACTURACION[[#This Row],[REFERENCIA]],CODINV,5,FALSE)</f>
        <v>REGO</v>
      </c>
      <c r="O4853" s="3">
        <v>4</v>
      </c>
      <c r="P4853" s="31">
        <v>68600</v>
      </c>
      <c r="Q4853" s="24">
        <f>+FACTURACION[[#This Row],[CANTIDAD]]*FACTURACION[[#This Row],[VR UNITARIO]]/1000</f>
        <v>274.39999999999998</v>
      </c>
      <c r="R4853" s="3" t="str">
        <f>+VLOOKUP(FACTURACION[[#This Row],[NIT]],TABLACLIENTE,5,FALSE)</f>
        <v>CARTAGENA</v>
      </c>
    </row>
    <row r="4854" spans="3:18">
      <c r="C4854" s="29">
        <v>2017</v>
      </c>
      <c r="D4854" s="30" t="s">
        <v>703</v>
      </c>
      <c r="E4854" s="30">
        <f>MONTH(FACTURACION[[#This Row],[MES]]&amp;1)</f>
        <v>10</v>
      </c>
      <c r="F4854" s="223">
        <f>DATE(FACTURACION[[#This Row],[AÑO]],FACTURACION[[#This Row],[Mes numero]],1)</f>
        <v>43009</v>
      </c>
      <c r="G4854" s="161">
        <v>13241</v>
      </c>
      <c r="H4854" s="25">
        <v>830137252</v>
      </c>
      <c r="I4854" s="3" t="str">
        <f>+VLOOKUP(FACTURACION[[#This Row],[NIT]],TABLACLIENTE,2,FALSE)</f>
        <v>SAGENCO SAS</v>
      </c>
      <c r="J4854" s="3" t="s">
        <v>281</v>
      </c>
      <c r="K4854" s="12" t="str">
        <f>+VLOOKUP(FACTURACION[[#This Row],[REFERENCIA]],CODINV,2,FALSE)</f>
        <v>VALVULA DE ALIVIO SEMIINTERNA 2" - 250</v>
      </c>
      <c r="L4854" s="12" t="str">
        <f>IF(VLOOKUP(FACTURACION[[#This Row],[REFERENCIA]],CODINV,3,FALSE)=0,"",VLOOKUP(FACTURACION[[#This Row],[REFERENCIA]],CODINV,3,FALSE))</f>
        <v>7534G</v>
      </c>
      <c r="M4854" s="12" t="str">
        <f>+VLOOKUP(FACTURACION[[#This Row],[REFERENCIA]],CODINV,4,FALSE)</f>
        <v>VÁLVULAS Y MULTIVÁLVULAS</v>
      </c>
      <c r="N4854" s="12" t="str">
        <f>+VLOOKUP(FACTURACION[[#This Row],[REFERENCIA]],CODINV,5,FALSE)</f>
        <v>REGO</v>
      </c>
      <c r="O4854" s="3">
        <v>1</v>
      </c>
      <c r="P4854" s="31">
        <v>940000</v>
      </c>
      <c r="Q4854" s="24">
        <f>+FACTURACION[[#This Row],[CANTIDAD]]*FACTURACION[[#This Row],[VR UNITARIO]]/1000</f>
        <v>940</v>
      </c>
      <c r="R4854" s="3" t="str">
        <f>+VLOOKUP(FACTURACION[[#This Row],[NIT]],TABLACLIENTE,5,FALSE)</f>
        <v>BOGOTÁ D.C.</v>
      </c>
    </row>
    <row r="4855" spans="3:18">
      <c r="C4855" s="29">
        <v>2017</v>
      </c>
      <c r="D4855" s="30" t="s">
        <v>703</v>
      </c>
      <c r="E4855" s="30">
        <f>MONTH(FACTURACION[[#This Row],[MES]]&amp;1)</f>
        <v>10</v>
      </c>
      <c r="F4855" s="223">
        <f>DATE(FACTURACION[[#This Row],[AÑO]],FACTURACION[[#This Row],[Mes numero]],1)</f>
        <v>43009</v>
      </c>
      <c r="G4855" s="161">
        <v>13240</v>
      </c>
      <c r="H4855" s="25">
        <v>800074033</v>
      </c>
      <c r="I4855" s="3" t="str">
        <f>+VLOOKUP(FACTURACION[[#This Row],[NIT]],TABLACLIENTE,2,FALSE)</f>
        <v>COMPAÑIAS ASOCIADAS DE GAS S.A. E.S.P (ASOGAS SA ESP)</v>
      </c>
      <c r="J4855" s="3" t="s">
        <v>78</v>
      </c>
      <c r="K4855" s="12" t="str">
        <f>+VLOOKUP(FACTURACION[[#This Row],[REFERENCIA]],CODINV,2,FALSE)</f>
        <v>VALVULA DE ALIVIO SEMINTERNA 1 1/4"</v>
      </c>
      <c r="L4855" s="12" t="str">
        <f>IF(VLOOKUP(FACTURACION[[#This Row],[REFERENCIA]],CODINV,3,FALSE)=0,"",VLOOKUP(FACTURACION[[#This Row],[REFERENCIA]],CODINV,3,FALSE))</f>
        <v>8685G</v>
      </c>
      <c r="M4855" s="12" t="str">
        <f>+VLOOKUP(FACTURACION[[#This Row],[REFERENCIA]],CODINV,4,FALSE)</f>
        <v>VÁLVULAS Y MULTIVÁLVULAS</v>
      </c>
      <c r="N4855" s="12" t="str">
        <f>+VLOOKUP(FACTURACION[[#This Row],[REFERENCIA]],CODINV,5,FALSE)</f>
        <v>REGO</v>
      </c>
      <c r="O4855" s="3">
        <v>3</v>
      </c>
      <c r="P4855" s="31">
        <v>159000</v>
      </c>
      <c r="Q4855" s="24">
        <f>+FACTURACION[[#This Row],[CANTIDAD]]*FACTURACION[[#This Row],[VR UNITARIO]]/1000</f>
        <v>477</v>
      </c>
      <c r="R4855" s="3" t="str">
        <f>+VLOOKUP(FACTURACION[[#This Row],[NIT]],TABLACLIENTE,5,FALSE)</f>
        <v>MOSQUERA</v>
      </c>
    </row>
    <row r="4856" spans="3:18">
      <c r="C4856" s="29">
        <v>2017</v>
      </c>
      <c r="D4856" s="30" t="s">
        <v>703</v>
      </c>
      <c r="E4856" s="30">
        <f>MONTH(FACTURACION[[#This Row],[MES]]&amp;1)</f>
        <v>10</v>
      </c>
      <c r="F4856" s="223">
        <f>DATE(FACTURACION[[#This Row],[AÑO]],FACTURACION[[#This Row],[Mes numero]],1)</f>
        <v>43009</v>
      </c>
      <c r="G4856" s="161">
        <v>13192</v>
      </c>
      <c r="H4856" s="25">
        <v>900950504</v>
      </c>
      <c r="I4856" s="3" t="str">
        <f>+VLOOKUP(FACTURACION[[#This Row],[NIT]],TABLACLIENTE,2,FALSE)</f>
        <v>DAMASA DE COLOMBIA S A S</v>
      </c>
      <c r="J4856" s="3" t="s">
        <v>12</v>
      </c>
      <c r="K4856" s="12" t="str">
        <f>+VLOOKUP(FACTURACION[[#This Row],[REFERENCIA]],CODINV,2,FALSE)</f>
        <v>VALVULA ACCION RAPIDA</v>
      </c>
      <c r="L4856" s="12" t="str">
        <f>IF(VLOOKUP(FACTURACION[[#This Row],[REFERENCIA]],CODINV,3,FALSE)=0,"",VLOOKUP(FACTURACION[[#This Row],[REFERENCIA]],CODINV,3,FALSE))</f>
        <v>7901TB</v>
      </c>
      <c r="M4856" s="12" t="str">
        <f>+VLOOKUP(FACTURACION[[#This Row],[REFERENCIA]],CODINV,4,FALSE)</f>
        <v>VÁLVULAS Y MULTIVÁLVULAS</v>
      </c>
      <c r="N4856" s="12" t="str">
        <f>+VLOOKUP(FACTURACION[[#This Row],[REFERENCIA]],CODINV,5,FALSE)</f>
        <v>REGO</v>
      </c>
      <c r="O4856" s="3">
        <v>4</v>
      </c>
      <c r="P4856" s="31">
        <v>120000</v>
      </c>
      <c r="Q4856" s="24">
        <f>+FACTURACION[[#This Row],[CANTIDAD]]*FACTURACION[[#This Row],[VR UNITARIO]]/1000</f>
        <v>480</v>
      </c>
      <c r="R4856" s="3" t="str">
        <f>+VLOOKUP(FACTURACION[[#This Row],[NIT]],TABLACLIENTE,5,FALSE)</f>
        <v>BOGOTÁ D.C.</v>
      </c>
    </row>
    <row r="4857" spans="3:18">
      <c r="C4857" s="29">
        <v>2017</v>
      </c>
      <c r="D4857" s="30" t="s">
        <v>703</v>
      </c>
      <c r="E4857" s="30">
        <f>MONTH(FACTURACION[[#This Row],[MES]]&amp;1)</f>
        <v>10</v>
      </c>
      <c r="F4857" s="223">
        <f>DATE(FACTURACION[[#This Row],[AÑO]],FACTURACION[[#This Row],[Mes numero]],1)</f>
        <v>43009</v>
      </c>
      <c r="G4857" s="161">
        <v>13201</v>
      </c>
      <c r="H4857" s="25">
        <v>800074033</v>
      </c>
      <c r="I4857" s="3" t="str">
        <f>+VLOOKUP(FACTURACION[[#This Row],[NIT]],TABLACLIENTE,2,FALSE)</f>
        <v>COMPAÑIAS ASOCIADAS DE GAS S.A. E.S.P (ASOGAS SA ESP)</v>
      </c>
      <c r="J4857" s="3" t="s">
        <v>448</v>
      </c>
      <c r="K4857" s="12" t="str">
        <f>+VLOOKUP(FACTURACION[[#This Row],[REFERENCIA]],CODINV,2,FALSE)</f>
        <v>VALVULA DE GLOBO 1"</v>
      </c>
      <c r="L4857" s="12" t="str">
        <f>IF(VLOOKUP(FACTURACION[[#This Row],[REFERENCIA]],CODINV,3,FALSE)=0,"",VLOOKUP(FACTURACION[[#This Row],[REFERENCIA]],CODINV,3,FALSE))</f>
        <v>A7507AP</v>
      </c>
      <c r="M4857" s="12" t="str">
        <f>+VLOOKUP(FACTURACION[[#This Row],[REFERENCIA]],CODINV,4,FALSE)</f>
        <v>VÁLVULAS Y MULTIVÁLVULAS</v>
      </c>
      <c r="N4857" s="12" t="str">
        <f>+VLOOKUP(FACTURACION[[#This Row],[REFERENCIA]],CODINV,5,FALSE)</f>
        <v>REGO</v>
      </c>
      <c r="O4857" s="3">
        <v>3</v>
      </c>
      <c r="P4857" s="31">
        <v>340000</v>
      </c>
      <c r="Q4857" s="24">
        <f>+FACTURACION[[#This Row],[CANTIDAD]]*FACTURACION[[#This Row],[VR UNITARIO]]/1000</f>
        <v>1020</v>
      </c>
      <c r="R4857" s="3" t="str">
        <f>+VLOOKUP(FACTURACION[[#This Row],[NIT]],TABLACLIENTE,5,FALSE)</f>
        <v>MOSQUERA</v>
      </c>
    </row>
    <row r="4858" spans="3:18">
      <c r="C4858" s="29">
        <v>2017</v>
      </c>
      <c r="D4858" s="30" t="s">
        <v>703</v>
      </c>
      <c r="E4858" s="30">
        <f>MONTH(FACTURACION[[#This Row],[MES]]&amp;1)</f>
        <v>10</v>
      </c>
      <c r="F4858" s="223">
        <f>DATE(FACTURACION[[#This Row],[AÑO]],FACTURACION[[#This Row],[Mes numero]],1)</f>
        <v>43009</v>
      </c>
      <c r="G4858" s="161">
        <v>13194</v>
      </c>
      <c r="H4858" s="25" t="s">
        <v>4659</v>
      </c>
      <c r="I4858" s="3" t="str">
        <f>+VLOOKUP(FACTURACION[[#This Row],[NIT]],TABLACLIENTE,2,FALSE)</f>
        <v>CONSORCIO G5</v>
      </c>
      <c r="J4858" s="3" t="s">
        <v>448</v>
      </c>
      <c r="K4858" s="12" t="str">
        <f>+VLOOKUP(FACTURACION[[#This Row],[REFERENCIA]],CODINV,2,FALSE)</f>
        <v>VALVULA DE GLOBO 1"</v>
      </c>
      <c r="L4858" s="12" t="str">
        <f>IF(VLOOKUP(FACTURACION[[#This Row],[REFERENCIA]],CODINV,3,FALSE)=0,"",VLOOKUP(FACTURACION[[#This Row],[REFERENCIA]],CODINV,3,FALSE))</f>
        <v>A7507AP</v>
      </c>
      <c r="M4858" s="12" t="str">
        <f>+VLOOKUP(FACTURACION[[#This Row],[REFERENCIA]],CODINV,4,FALSE)</f>
        <v>VÁLVULAS Y MULTIVÁLVULAS</v>
      </c>
      <c r="N4858" s="12" t="str">
        <f>+VLOOKUP(FACTURACION[[#This Row],[REFERENCIA]],CODINV,5,FALSE)</f>
        <v>REGO</v>
      </c>
      <c r="O4858" s="3">
        <v>1</v>
      </c>
      <c r="P4858" s="31">
        <v>340000</v>
      </c>
      <c r="Q4858" s="24">
        <f>+FACTURACION[[#This Row],[CANTIDAD]]*FACTURACION[[#This Row],[VR UNITARIO]]/1000</f>
        <v>340</v>
      </c>
      <c r="R4858" s="3" t="str">
        <f>+VLOOKUP(FACTURACION[[#This Row],[NIT]],TABLACLIENTE,5,FALSE)</f>
        <v>CARTAGENA</v>
      </c>
    </row>
    <row r="4859" spans="3:18">
      <c r="C4859" s="29">
        <v>2017</v>
      </c>
      <c r="D4859" s="30" t="s">
        <v>703</v>
      </c>
      <c r="E4859" s="30">
        <f>MONTH(FACTURACION[[#This Row],[MES]]&amp;1)</f>
        <v>10</v>
      </c>
      <c r="F4859" s="223">
        <f>DATE(FACTURACION[[#This Row],[AÑO]],FACTURACION[[#This Row],[Mes numero]],1)</f>
        <v>43009</v>
      </c>
      <c r="G4859" s="161">
        <v>13240</v>
      </c>
      <c r="H4859" s="25">
        <v>800074033</v>
      </c>
      <c r="I4859" s="3" t="str">
        <f>+VLOOKUP(FACTURACION[[#This Row],[NIT]],TABLACLIENTE,2,FALSE)</f>
        <v>COMPAÑIAS ASOCIADAS DE GAS S.A. E.S.P (ASOGAS SA ESP)</v>
      </c>
      <c r="J4859" s="3" t="s">
        <v>74</v>
      </c>
      <c r="K4859" s="12" t="str">
        <f>+VLOOKUP(FACTURACION[[#This Row],[REFERENCIA]],CODINV,2,FALSE)</f>
        <v>VALVULA DE GLOBLO DE 1 1/4" NPT</v>
      </c>
      <c r="L4859" s="12" t="str">
        <f>IF(VLOOKUP(FACTURACION[[#This Row],[REFERENCIA]],CODINV,3,FALSE)=0,"",VLOOKUP(FACTURACION[[#This Row],[REFERENCIA]],CODINV,3,FALSE))</f>
        <v>A7509BP</v>
      </c>
      <c r="M4859" s="12" t="str">
        <f>+VLOOKUP(FACTURACION[[#This Row],[REFERENCIA]],CODINV,4,FALSE)</f>
        <v>VÁLVULAS Y MULTIVÁLVULAS</v>
      </c>
      <c r="N4859" s="12" t="str">
        <f>+VLOOKUP(FACTURACION[[#This Row],[REFERENCIA]],CODINV,5,FALSE)</f>
        <v>REGO</v>
      </c>
      <c r="O4859" s="3">
        <v>2</v>
      </c>
      <c r="P4859" s="31">
        <v>420000</v>
      </c>
      <c r="Q4859" s="24">
        <f>+FACTURACION[[#This Row],[CANTIDAD]]*FACTURACION[[#This Row],[VR UNITARIO]]/1000</f>
        <v>840</v>
      </c>
      <c r="R4859" s="3" t="str">
        <f>+VLOOKUP(FACTURACION[[#This Row],[NIT]],TABLACLIENTE,5,FALSE)</f>
        <v>MOSQUERA</v>
      </c>
    </row>
    <row r="4860" spans="3:18">
      <c r="C4860" s="29">
        <v>2017</v>
      </c>
      <c r="D4860" s="30" t="s">
        <v>703</v>
      </c>
      <c r="E4860" s="30">
        <f>MONTH(FACTURACION[[#This Row],[MES]]&amp;1)</f>
        <v>10</v>
      </c>
      <c r="F4860" s="223">
        <f>DATE(FACTURACION[[#This Row],[AÑO]],FACTURACION[[#This Row],[Mes numero]],1)</f>
        <v>43009</v>
      </c>
      <c r="G4860" s="161">
        <v>13228</v>
      </c>
      <c r="H4860" s="25">
        <v>900704223</v>
      </c>
      <c r="I4860" s="3" t="str">
        <f>+VLOOKUP(FACTURACION[[#This Row],[NIT]],TABLACLIENTE,2,FALSE)</f>
        <v>GAS Y SERVICIOS INDUSTRIALES S A S</v>
      </c>
      <c r="J4860" s="2" t="s">
        <v>4219</v>
      </c>
      <c r="K4860" s="12" t="str">
        <f>+VLOOKUP(FACTURACION[[#This Row],[REFERENCIA]],CODINV,2,FALSE)</f>
        <v>KIT REPARACION VALV. GLOBO 2"</v>
      </c>
      <c r="L4860" s="12" t="str">
        <f>IF(VLOOKUP(FACTURACION[[#This Row],[REFERENCIA]],CODINV,3,FALSE)=0,"",VLOOKUP(FACTURACION[[#This Row],[REFERENCIA]],CODINV,3,FALSE))</f>
        <v>A7513-50</v>
      </c>
      <c r="M4860" s="12" t="str">
        <f>+VLOOKUP(FACTURACION[[#This Row],[REFERENCIA]],CODINV,4,FALSE)</f>
        <v>REPUESTOS Y ACCESORIOS</v>
      </c>
      <c r="N4860" s="12" t="str">
        <f>+VLOOKUP(FACTURACION[[#This Row],[REFERENCIA]],CODINV,5,FALSE)</f>
        <v>REGO</v>
      </c>
      <c r="O4860" s="3">
        <v>1</v>
      </c>
      <c r="P4860" s="31">
        <v>80000</v>
      </c>
      <c r="Q4860" s="24">
        <f>+FACTURACION[[#This Row],[CANTIDAD]]*FACTURACION[[#This Row],[VR UNITARIO]]/1000</f>
        <v>80</v>
      </c>
      <c r="R4860" s="3" t="str">
        <f>+VLOOKUP(FACTURACION[[#This Row],[NIT]],TABLACLIENTE,5,FALSE)</f>
        <v>BOGOTÁ D.C.</v>
      </c>
    </row>
    <row r="4861" spans="3:18">
      <c r="C4861" s="29">
        <v>2017</v>
      </c>
      <c r="D4861" s="30" t="s">
        <v>703</v>
      </c>
      <c r="E4861" s="30">
        <f>MONTH(FACTURACION[[#This Row],[MES]]&amp;1)</f>
        <v>10</v>
      </c>
      <c r="F4861" s="223">
        <f>DATE(FACTURACION[[#This Row],[AÑO]],FACTURACION[[#This Row],[Mes numero]],1)</f>
        <v>43009</v>
      </c>
      <c r="G4861" s="161">
        <v>13195</v>
      </c>
      <c r="H4861" s="25">
        <v>900164715</v>
      </c>
      <c r="I4861" s="3" t="str">
        <f>+VLOOKUP(FACTURACION[[#This Row],[NIT]],TABLACLIENTE,2,FALSE)</f>
        <v>COMPAÑIA TRANSPORTADORA DE COLOMBIA S.A. (COTRANSCOL S.A.)</v>
      </c>
      <c r="J4861" s="3" t="s">
        <v>93</v>
      </c>
      <c r="K4861" s="12" t="str">
        <f>+VLOOKUP(FACTURACION[[#This Row],[REFERENCIA]],CODINV,2,FALSE)</f>
        <v>VALVULA DE GLOBO 2"</v>
      </c>
      <c r="L4861" s="12" t="str">
        <f>IF(VLOOKUP(FACTURACION[[#This Row],[REFERENCIA]],CODINV,3,FALSE)=0,"",VLOOKUP(FACTURACION[[#This Row],[REFERENCIA]],CODINV,3,FALSE))</f>
        <v>A7513AP</v>
      </c>
      <c r="M4861" s="12" t="str">
        <f>+VLOOKUP(FACTURACION[[#This Row],[REFERENCIA]],CODINV,4,FALSE)</f>
        <v>VÁLVULAS Y MULTIVÁLVULAS</v>
      </c>
      <c r="N4861" s="12" t="str">
        <f>+VLOOKUP(FACTURACION[[#This Row],[REFERENCIA]],CODINV,5,FALSE)</f>
        <v>REGO</v>
      </c>
      <c r="O4861" s="3">
        <v>5</v>
      </c>
      <c r="P4861" s="31">
        <v>625000</v>
      </c>
      <c r="Q4861" s="24">
        <f>+FACTURACION[[#This Row],[CANTIDAD]]*FACTURACION[[#This Row],[VR UNITARIO]]/1000</f>
        <v>3125</v>
      </c>
      <c r="R4861" s="3" t="str">
        <f>+VLOOKUP(FACTURACION[[#This Row],[NIT]],TABLACLIENTE,5,FALSE)</f>
        <v>GIRON</v>
      </c>
    </row>
    <row r="4862" spans="3:18">
      <c r="C4862" s="29">
        <v>2017</v>
      </c>
      <c r="D4862" s="30" t="s">
        <v>703</v>
      </c>
      <c r="E4862" s="30">
        <f>MONTH(FACTURACION[[#This Row],[MES]]&amp;1)</f>
        <v>10</v>
      </c>
      <c r="F4862" s="223">
        <f>DATE(FACTURACION[[#This Row],[AÑO]],FACTURACION[[#This Row],[Mes numero]],1)</f>
        <v>43009</v>
      </c>
      <c r="G4862" s="161">
        <v>13212</v>
      </c>
      <c r="H4862" s="25">
        <v>900520280</v>
      </c>
      <c r="I4862" s="3" t="str">
        <f>+VLOOKUP(FACTURACION[[#This Row],[NIT]],TABLACLIENTE,2,FALSE)</f>
        <v>ENERGY SOLUTION SERVICES SAS</v>
      </c>
      <c r="J4862" s="3" t="s">
        <v>961</v>
      </c>
      <c r="K4862" s="12" t="str">
        <f>+VLOOKUP(FACTURACION[[#This Row],[REFERENCIA]],CODINV,2,FALSE)</f>
        <v>VALVULA GLOBO SELL "V" BRIDA 2"</v>
      </c>
      <c r="L4862" s="12" t="str">
        <f>IF(VLOOKUP(FACTURACION[[#This Row],[REFERENCIA]],CODINV,3,FALSE)=0,"",VLOOKUP(FACTURACION[[#This Row],[REFERENCIA]],CODINV,3,FALSE))</f>
        <v/>
      </c>
      <c r="M4862" s="12" t="str">
        <f>+VLOOKUP(FACTURACION[[#This Row],[REFERENCIA]],CODINV,4,FALSE)</f>
        <v>VÁLVULAS Y MULTIVÁLVULAS</v>
      </c>
      <c r="N4862" s="12" t="str">
        <f>+VLOOKUP(FACTURACION[[#This Row],[REFERENCIA]],CODINV,5,FALSE)</f>
        <v>REGO</v>
      </c>
      <c r="O4862" s="3">
        <v>1</v>
      </c>
      <c r="P4862" s="31">
        <v>2733000</v>
      </c>
      <c r="Q4862" s="24">
        <f>+FACTURACION[[#This Row],[CANTIDAD]]*FACTURACION[[#This Row],[VR UNITARIO]]/1000</f>
        <v>2733</v>
      </c>
      <c r="R4862" s="3" t="str">
        <f>+VLOOKUP(FACTURACION[[#This Row],[NIT]],TABLACLIENTE,5,FALSE)</f>
        <v>BOGOTÁ D.C.</v>
      </c>
    </row>
    <row r="4863" spans="3:18">
      <c r="C4863" s="29">
        <v>2017</v>
      </c>
      <c r="D4863" s="30" t="s">
        <v>703</v>
      </c>
      <c r="E4863" s="30">
        <f>MONTH(FACTURACION[[#This Row],[MES]]&amp;1)</f>
        <v>10</v>
      </c>
      <c r="F4863" s="223">
        <f>DATE(FACTURACION[[#This Row],[AÑO]],FACTURACION[[#This Row],[Mes numero]],1)</f>
        <v>43009</v>
      </c>
      <c r="G4863" s="161">
        <v>13212</v>
      </c>
      <c r="H4863" s="25">
        <v>900520280</v>
      </c>
      <c r="I4863" s="3" t="str">
        <f>+VLOOKUP(FACTURACION[[#This Row],[NIT]],TABLACLIENTE,2,FALSE)</f>
        <v>ENERGY SOLUTION SERVICES SAS</v>
      </c>
      <c r="J4863" s="3" t="s">
        <v>951</v>
      </c>
      <c r="K4863" s="12" t="str">
        <f>+VLOOKUP(FACTURACION[[#This Row],[REFERENCIA]],CODINV,2,FALSE)</f>
        <v>VALVULA DE GLOBO 3" BRIDADA SELLO ANILLO "V"</v>
      </c>
      <c r="L4863" s="12" t="str">
        <f>IF(VLOOKUP(FACTURACION[[#This Row],[REFERENCIA]],CODINV,3,FALSE)=0,"",VLOOKUP(FACTURACION[[#This Row],[REFERENCIA]],CODINV,3,FALSE))</f>
        <v>A7517FP</v>
      </c>
      <c r="M4863" s="12" t="str">
        <f>+VLOOKUP(FACTURACION[[#This Row],[REFERENCIA]],CODINV,4,FALSE)</f>
        <v>VÁLVULAS Y MULTIVÁLVULAS</v>
      </c>
      <c r="N4863" s="12" t="str">
        <f>+VLOOKUP(FACTURACION[[#This Row],[REFERENCIA]],CODINV,5,FALSE)</f>
        <v>REGO</v>
      </c>
      <c r="O4863" s="3">
        <v>1</v>
      </c>
      <c r="P4863" s="31">
        <v>4917000</v>
      </c>
      <c r="Q4863" s="24">
        <f>+FACTURACION[[#This Row],[CANTIDAD]]*FACTURACION[[#This Row],[VR UNITARIO]]/1000</f>
        <v>4917</v>
      </c>
      <c r="R4863" s="3" t="str">
        <f>+VLOOKUP(FACTURACION[[#This Row],[NIT]],TABLACLIENTE,5,FALSE)</f>
        <v>BOGOTÁ D.C.</v>
      </c>
    </row>
    <row r="4864" spans="3:18">
      <c r="C4864" s="29">
        <v>2017</v>
      </c>
      <c r="D4864" s="30" t="s">
        <v>703</v>
      </c>
      <c r="E4864" s="30">
        <f>MONTH(FACTURACION[[#This Row],[MES]]&amp;1)</f>
        <v>10</v>
      </c>
      <c r="F4864" s="223">
        <f>DATE(FACTURACION[[#This Row],[AÑO]],FACTURACION[[#This Row],[Mes numero]],1)</f>
        <v>43009</v>
      </c>
      <c r="G4864" s="161">
        <v>13242</v>
      </c>
      <c r="H4864" s="25">
        <v>900950504</v>
      </c>
      <c r="I4864" s="3" t="str">
        <f>+VLOOKUP(FACTURACION[[#This Row],[NIT]],TABLACLIENTE,2,FALSE)</f>
        <v>DAMASA DE COLOMBIA S A S</v>
      </c>
      <c r="J4864" s="3" t="s">
        <v>36</v>
      </c>
      <c r="K4864" s="12" t="str">
        <f>+VLOOKUP(FACTURACION[[#This Row],[REFERENCIA]],CODINV,2,FALSE)</f>
        <v>VALVULA DE EXCESO DE FLUJO 3/4"</v>
      </c>
      <c r="L4864" s="12" t="str">
        <f>IF(VLOOKUP(FACTURACION[[#This Row],[REFERENCIA]],CODINV,3,FALSE)=0,"",VLOOKUP(FACTURACION[[#This Row],[REFERENCIA]],CODINV,3,FALSE))</f>
        <v>3272G</v>
      </c>
      <c r="M4864" s="12" t="str">
        <f>+VLOOKUP(FACTURACION[[#This Row],[REFERENCIA]],CODINV,4,FALSE)</f>
        <v>VÁLVULAS Y MULTIVÁLVULAS</v>
      </c>
      <c r="N4864" s="12" t="str">
        <f>+VLOOKUP(FACTURACION[[#This Row],[REFERENCIA]],CODINV,5,FALSE)</f>
        <v>REGO</v>
      </c>
      <c r="O4864" s="3">
        <v>2</v>
      </c>
      <c r="P4864" s="31">
        <v>50000</v>
      </c>
      <c r="Q4864" s="24">
        <f>+FACTURACION[[#This Row],[CANTIDAD]]*FACTURACION[[#This Row],[VR UNITARIO]]/1000</f>
        <v>100</v>
      </c>
      <c r="R4864" s="3" t="str">
        <f>+VLOOKUP(FACTURACION[[#This Row],[NIT]],TABLACLIENTE,5,FALSE)</f>
        <v>BOGOTÁ D.C.</v>
      </c>
    </row>
    <row r="4865" spans="3:18">
      <c r="C4865" s="29">
        <v>2017</v>
      </c>
      <c r="D4865" s="30" t="s">
        <v>703</v>
      </c>
      <c r="E4865" s="30">
        <f>MONTH(FACTURACION[[#This Row],[MES]]&amp;1)</f>
        <v>10</v>
      </c>
      <c r="F4865" s="223">
        <f>DATE(FACTURACION[[#This Row],[AÑO]],FACTURACION[[#This Row],[Mes numero]],1)</f>
        <v>43009</v>
      </c>
      <c r="G4865" s="161">
        <v>13241</v>
      </c>
      <c r="H4865" s="25">
        <v>830137252</v>
      </c>
      <c r="I4865" s="3" t="str">
        <f>+VLOOKUP(FACTURACION[[#This Row],[NIT]],TABLACLIENTE,2,FALSE)</f>
        <v>SAGENCO SAS</v>
      </c>
      <c r="J4865" s="3" t="s">
        <v>36</v>
      </c>
      <c r="K4865" s="12" t="str">
        <f>+VLOOKUP(FACTURACION[[#This Row],[REFERENCIA]],CODINV,2,FALSE)</f>
        <v>VALVULA DE EXCESO DE FLUJO 3/4"</v>
      </c>
      <c r="L4865" s="12" t="str">
        <f>IF(VLOOKUP(FACTURACION[[#This Row],[REFERENCIA]],CODINV,3,FALSE)=0,"",VLOOKUP(FACTURACION[[#This Row],[REFERENCIA]],CODINV,3,FALSE))</f>
        <v>3272G</v>
      </c>
      <c r="M4865" s="12" t="str">
        <f>+VLOOKUP(FACTURACION[[#This Row],[REFERENCIA]],CODINV,4,FALSE)</f>
        <v>VÁLVULAS Y MULTIVÁLVULAS</v>
      </c>
      <c r="N4865" s="12" t="str">
        <f>+VLOOKUP(FACTURACION[[#This Row],[REFERENCIA]],CODINV,5,FALSE)</f>
        <v>REGO</v>
      </c>
      <c r="O4865" s="3">
        <v>2</v>
      </c>
      <c r="P4865" s="31">
        <v>56000</v>
      </c>
      <c r="Q4865" s="24">
        <f>+FACTURACION[[#This Row],[CANTIDAD]]*FACTURACION[[#This Row],[VR UNITARIO]]/1000</f>
        <v>112</v>
      </c>
      <c r="R4865" s="3" t="str">
        <f>+VLOOKUP(FACTURACION[[#This Row],[NIT]],TABLACLIENTE,5,FALSE)</f>
        <v>BOGOTÁ D.C.</v>
      </c>
    </row>
    <row r="4866" spans="3:18">
      <c r="C4866" s="29">
        <v>2017</v>
      </c>
      <c r="D4866" s="30" t="s">
        <v>703</v>
      </c>
      <c r="E4866" s="30">
        <f>MONTH(FACTURACION[[#This Row],[MES]]&amp;1)</f>
        <v>10</v>
      </c>
      <c r="F4866" s="223">
        <f>DATE(FACTURACION[[#This Row],[AÑO]],FACTURACION[[#This Row],[Mes numero]],1)</f>
        <v>43009</v>
      </c>
      <c r="G4866" s="161">
        <v>13240</v>
      </c>
      <c r="H4866" s="25">
        <v>800074033</v>
      </c>
      <c r="I4866" s="3" t="str">
        <f>+VLOOKUP(FACTURACION[[#This Row],[NIT]],TABLACLIENTE,2,FALSE)</f>
        <v>COMPAÑIAS ASOCIADAS DE GAS S.A. E.S.P (ASOGAS SA ESP)</v>
      </c>
      <c r="J4866" s="3" t="s">
        <v>944</v>
      </c>
      <c r="K4866" s="12" t="str">
        <f>+VLOOKUP(FACTURACION[[#This Row],[REFERENCIA]],CODINV,2,FALSE)</f>
        <v>VALVULA DE VAPOR 3/4"</v>
      </c>
      <c r="L4866" s="12" t="str">
        <f>IF(VLOOKUP(FACTURACION[[#This Row],[REFERENCIA]],CODINV,3,FALSE)=0,"",VLOOKUP(FACTURACION[[#This Row],[REFERENCIA]],CODINV,3,FALSE))</f>
        <v>7573D</v>
      </c>
      <c r="M4866" s="12" t="str">
        <f>+VLOOKUP(FACTURACION[[#This Row],[REFERENCIA]],CODINV,4,FALSE)</f>
        <v>VÁLVULAS Y MULTIVÁLVULAS</v>
      </c>
      <c r="N4866" s="12" t="str">
        <f>+VLOOKUP(FACTURACION[[#This Row],[REFERENCIA]],CODINV,5,FALSE)</f>
        <v>REGO</v>
      </c>
      <c r="O4866" s="3">
        <v>1</v>
      </c>
      <c r="P4866" s="31">
        <v>86000</v>
      </c>
      <c r="Q4866" s="24">
        <f>+FACTURACION[[#This Row],[CANTIDAD]]*FACTURACION[[#This Row],[VR UNITARIO]]/1000</f>
        <v>86</v>
      </c>
      <c r="R4866" s="3" t="str">
        <f>+VLOOKUP(FACTURACION[[#This Row],[NIT]],TABLACLIENTE,5,FALSE)</f>
        <v>MOSQUERA</v>
      </c>
    </row>
    <row r="4867" spans="3:18">
      <c r="C4867" s="29">
        <v>2017</v>
      </c>
      <c r="D4867" s="30" t="s">
        <v>703</v>
      </c>
      <c r="E4867" s="30">
        <f>MONTH(FACTURACION[[#This Row],[MES]]&amp;1)</f>
        <v>10</v>
      </c>
      <c r="F4867" s="223">
        <f>DATE(FACTURACION[[#This Row],[AÑO]],FACTURACION[[#This Row],[Mes numero]],1)</f>
        <v>43009</v>
      </c>
      <c r="G4867" s="161">
        <v>13241</v>
      </c>
      <c r="H4867" s="25">
        <v>830137252</v>
      </c>
      <c r="I4867" s="3" t="str">
        <f>+VLOOKUP(FACTURACION[[#This Row],[NIT]],TABLACLIENTE,2,FALSE)</f>
        <v>SAGENCO SAS</v>
      </c>
      <c r="J4867" s="3" t="s">
        <v>944</v>
      </c>
      <c r="K4867" s="12" t="str">
        <f>+VLOOKUP(FACTURACION[[#This Row],[REFERENCIA]],CODINV,2,FALSE)</f>
        <v>VALVULA DE VAPOR 3/4"</v>
      </c>
      <c r="L4867" s="12" t="str">
        <f>IF(VLOOKUP(FACTURACION[[#This Row],[REFERENCIA]],CODINV,3,FALSE)=0,"",VLOOKUP(FACTURACION[[#This Row],[REFERENCIA]],CODINV,3,FALSE))</f>
        <v>7573D</v>
      </c>
      <c r="M4867" s="12" t="str">
        <f>+VLOOKUP(FACTURACION[[#This Row],[REFERENCIA]],CODINV,4,FALSE)</f>
        <v>VÁLVULAS Y MULTIVÁLVULAS</v>
      </c>
      <c r="N4867" s="12" t="str">
        <f>+VLOOKUP(FACTURACION[[#This Row],[REFERENCIA]],CODINV,5,FALSE)</f>
        <v>REGO</v>
      </c>
      <c r="O4867" s="3">
        <v>1</v>
      </c>
      <c r="P4867" s="31">
        <v>82000</v>
      </c>
      <c r="Q4867" s="24">
        <f>+FACTURACION[[#This Row],[CANTIDAD]]*FACTURACION[[#This Row],[VR UNITARIO]]/1000</f>
        <v>82</v>
      </c>
      <c r="R4867" s="3" t="str">
        <f>+VLOOKUP(FACTURACION[[#This Row],[NIT]],TABLACLIENTE,5,FALSE)</f>
        <v>BOGOTÁ D.C.</v>
      </c>
    </row>
    <row r="4868" spans="3:18">
      <c r="C4868" s="29">
        <v>2017</v>
      </c>
      <c r="D4868" s="30" t="s">
        <v>703</v>
      </c>
      <c r="E4868" s="30">
        <f>MONTH(FACTURACION[[#This Row],[MES]]&amp;1)</f>
        <v>10</v>
      </c>
      <c r="F4868" s="223">
        <f>DATE(FACTURACION[[#This Row],[AÑO]],FACTURACION[[#This Row],[Mes numero]],1)</f>
        <v>43009</v>
      </c>
      <c r="G4868" s="161">
        <v>13240</v>
      </c>
      <c r="H4868" s="25">
        <v>800074033</v>
      </c>
      <c r="I4868" s="3" t="str">
        <f>+VLOOKUP(FACTURACION[[#This Row],[NIT]],TABLACLIENTE,2,FALSE)</f>
        <v>COMPAÑIAS ASOCIADAS DE GAS S.A. E.S.P (ASOGAS SA ESP)</v>
      </c>
      <c r="J4868" s="3" t="s">
        <v>163</v>
      </c>
      <c r="K4868" s="12" t="str">
        <f>+VLOOKUP(FACTURACION[[#This Row],[REFERENCIA]],CODINV,2,FALSE)</f>
        <v>VALVULA DE LLENADO 1 1/4"</v>
      </c>
      <c r="L4868" s="12" t="str">
        <f>IF(VLOOKUP(FACTURACION[[#This Row],[REFERENCIA]],CODINV,3,FALSE)=0,"",VLOOKUP(FACTURACION[[#This Row],[REFERENCIA]],CODINV,3,FALSE))</f>
        <v>7579</v>
      </c>
      <c r="M4868" s="12" t="str">
        <f>+VLOOKUP(FACTURACION[[#This Row],[REFERENCIA]],CODINV,4,FALSE)</f>
        <v>VÁLVULAS Y MULTIVÁLVULAS</v>
      </c>
      <c r="N4868" s="12" t="str">
        <f>+VLOOKUP(FACTURACION[[#This Row],[REFERENCIA]],CODINV,5,FALSE)</f>
        <v>REGO</v>
      </c>
      <c r="O4868" s="3">
        <v>1</v>
      </c>
      <c r="P4868" s="31">
        <v>87500</v>
      </c>
      <c r="Q4868" s="24">
        <f>+FACTURACION[[#This Row],[CANTIDAD]]*FACTURACION[[#This Row],[VR UNITARIO]]/1000</f>
        <v>87.5</v>
      </c>
      <c r="R4868" s="3" t="str">
        <f>+VLOOKUP(FACTURACION[[#This Row],[NIT]],TABLACLIENTE,5,FALSE)</f>
        <v>MOSQUERA</v>
      </c>
    </row>
    <row r="4869" spans="3:18">
      <c r="C4869" s="29">
        <v>2017</v>
      </c>
      <c r="D4869" s="30" t="s">
        <v>703</v>
      </c>
      <c r="E4869" s="30">
        <f>MONTH(FACTURACION[[#This Row],[MES]]&amp;1)</f>
        <v>10</v>
      </c>
      <c r="F4869" s="223">
        <f>DATE(FACTURACION[[#This Row],[AÑO]],FACTURACION[[#This Row],[Mes numero]],1)</f>
        <v>43009</v>
      </c>
      <c r="G4869" s="161">
        <v>13240</v>
      </c>
      <c r="H4869" s="25">
        <v>800074033</v>
      </c>
      <c r="I4869" s="3" t="str">
        <f>+VLOOKUP(FACTURACION[[#This Row],[NIT]],TABLACLIENTE,2,FALSE)</f>
        <v>COMPAÑIAS ASOCIADAS DE GAS S.A. E.S.P (ASOGAS SA ESP)</v>
      </c>
      <c r="J4869" s="3" t="s">
        <v>182</v>
      </c>
      <c r="K4869" s="12" t="str">
        <f>+VLOOKUP(FACTURACION[[#This Row],[REFERENCIA]],CODINV,2,FALSE)</f>
        <v>VALVULA DE EXCESO DE FLUJO 1 1/4"</v>
      </c>
      <c r="L4869" s="12" t="str">
        <f>IF(VLOOKUP(FACTURACION[[#This Row],[REFERENCIA]],CODINV,3,FALSE)=0,"",VLOOKUP(FACTURACION[[#This Row],[REFERENCIA]],CODINV,3,FALSE))</f>
        <v>A3282C</v>
      </c>
      <c r="M4869" s="12" t="str">
        <f>+VLOOKUP(FACTURACION[[#This Row],[REFERENCIA]],CODINV,4,FALSE)</f>
        <v>VÁLVULAS Y MULTIVÁLVULAS</v>
      </c>
      <c r="N4869" s="12" t="str">
        <f>+VLOOKUP(FACTURACION[[#This Row],[REFERENCIA]],CODINV,5,FALSE)</f>
        <v>REGO</v>
      </c>
      <c r="O4869" s="3">
        <v>3</v>
      </c>
      <c r="P4869" s="31">
        <v>168000</v>
      </c>
      <c r="Q4869" s="24">
        <f>+FACTURACION[[#This Row],[CANTIDAD]]*FACTURACION[[#This Row],[VR UNITARIO]]/1000</f>
        <v>504</v>
      </c>
      <c r="R4869" s="3" t="str">
        <f>+VLOOKUP(FACTURACION[[#This Row],[NIT]],TABLACLIENTE,5,FALSE)</f>
        <v>MOSQUERA</v>
      </c>
    </row>
    <row r="4870" spans="3:18">
      <c r="C4870" s="29">
        <v>2017</v>
      </c>
      <c r="D4870" s="30" t="s">
        <v>703</v>
      </c>
      <c r="E4870" s="30">
        <f>MONTH(FACTURACION[[#This Row],[MES]]&amp;1)</f>
        <v>10</v>
      </c>
      <c r="F4870" s="223">
        <f>DATE(FACTURACION[[#This Row],[AÑO]],FACTURACION[[#This Row],[Mes numero]],1)</f>
        <v>43009</v>
      </c>
      <c r="G4870" s="161">
        <v>13247</v>
      </c>
      <c r="H4870" s="25">
        <v>860510723</v>
      </c>
      <c r="I4870" s="3" t="str">
        <f>+VLOOKUP(FACTURACION[[#This Row],[NIT]],TABLACLIENTE,2,FALSE)</f>
        <v>SAENA DE COLOMBIA S.A.</v>
      </c>
      <c r="J4870" s="3" t="s">
        <v>182</v>
      </c>
      <c r="K4870" s="12" t="str">
        <f>+VLOOKUP(FACTURACION[[#This Row],[REFERENCIA]],CODINV,2,FALSE)</f>
        <v>VALVULA DE EXCESO DE FLUJO 1 1/4"</v>
      </c>
      <c r="L4870" s="12" t="str">
        <f>IF(VLOOKUP(FACTURACION[[#This Row],[REFERENCIA]],CODINV,3,FALSE)=0,"",VLOOKUP(FACTURACION[[#This Row],[REFERENCIA]],CODINV,3,FALSE))</f>
        <v>A3282C</v>
      </c>
      <c r="M4870" s="12" t="str">
        <f>+VLOOKUP(FACTURACION[[#This Row],[REFERENCIA]],CODINV,4,FALSE)</f>
        <v>VÁLVULAS Y MULTIVÁLVULAS</v>
      </c>
      <c r="N4870" s="12" t="str">
        <f>+VLOOKUP(FACTURACION[[#This Row],[REFERENCIA]],CODINV,5,FALSE)</f>
        <v>REGO</v>
      </c>
      <c r="O4870" s="3">
        <v>2</v>
      </c>
      <c r="P4870" s="31">
        <v>165000</v>
      </c>
      <c r="Q4870" s="24">
        <f>+FACTURACION[[#This Row],[CANTIDAD]]*FACTURACION[[#This Row],[VR UNITARIO]]/1000</f>
        <v>330</v>
      </c>
      <c r="R4870" s="3" t="str">
        <f>+VLOOKUP(FACTURACION[[#This Row],[NIT]],TABLACLIENTE,5,FALSE)</f>
        <v>BOGOTÁ D.C.</v>
      </c>
    </row>
    <row r="4871" spans="3:18">
      <c r="C4871" s="29">
        <v>2017</v>
      </c>
      <c r="D4871" s="30" t="s">
        <v>703</v>
      </c>
      <c r="E4871" s="30">
        <f>MONTH(FACTURACION[[#This Row],[MES]]&amp;1)</f>
        <v>10</v>
      </c>
      <c r="F4871" s="223">
        <f>DATE(FACTURACION[[#This Row],[AÑO]],FACTURACION[[#This Row],[Mes numero]],1)</f>
        <v>43009</v>
      </c>
      <c r="G4871" s="161">
        <v>13194</v>
      </c>
      <c r="H4871" s="25" t="s">
        <v>4659</v>
      </c>
      <c r="I4871" s="3" t="str">
        <f>+VLOOKUP(FACTURACION[[#This Row],[NIT]],TABLACLIENTE,2,FALSE)</f>
        <v>CONSORCIO G5</v>
      </c>
      <c r="J4871" s="3" t="s">
        <v>92</v>
      </c>
      <c r="K4871" s="12" t="str">
        <f>+VLOOKUP(FACTURACION[[#This Row],[REFERENCIA]],CODINV,2,FALSE)</f>
        <v>VALVULA DE EXCESO DE FLUJO 2"</v>
      </c>
      <c r="L4871" s="12" t="str">
        <f>IF(VLOOKUP(FACTURACION[[#This Row],[REFERENCIA]],CODINV,3,FALSE)=0,"",VLOOKUP(FACTURACION[[#This Row],[REFERENCIA]],CODINV,3,FALSE))</f>
        <v>A3292C</v>
      </c>
      <c r="M4871" s="12" t="str">
        <f>+VLOOKUP(FACTURACION[[#This Row],[REFERENCIA]],CODINV,4,FALSE)</f>
        <v>VÁLVULAS Y MULTIVÁLVULAS</v>
      </c>
      <c r="N4871" s="12" t="str">
        <f>+VLOOKUP(FACTURACION[[#This Row],[REFERENCIA]],CODINV,5,FALSE)</f>
        <v>REGO</v>
      </c>
      <c r="O4871" s="3">
        <v>2</v>
      </c>
      <c r="P4871" s="31">
        <v>212000</v>
      </c>
      <c r="Q4871" s="24">
        <f>+FACTURACION[[#This Row],[CANTIDAD]]*FACTURACION[[#This Row],[VR UNITARIO]]/1000</f>
        <v>424</v>
      </c>
      <c r="R4871" s="3" t="str">
        <f>+VLOOKUP(FACTURACION[[#This Row],[NIT]],TABLACLIENTE,5,FALSE)</f>
        <v>CARTAGENA</v>
      </c>
    </row>
    <row r="4872" spans="3:18">
      <c r="C4872" s="29">
        <v>2017</v>
      </c>
      <c r="D4872" s="30" t="s">
        <v>703</v>
      </c>
      <c r="E4872" s="30">
        <f>MONTH(FACTURACION[[#This Row],[MES]]&amp;1)</f>
        <v>10</v>
      </c>
      <c r="F4872" s="223">
        <f>DATE(FACTURACION[[#This Row],[AÑO]],FACTURACION[[#This Row],[Mes numero]],1)</f>
        <v>43009</v>
      </c>
      <c r="G4872" s="161">
        <v>13213</v>
      </c>
      <c r="H4872" s="25">
        <v>830137252</v>
      </c>
      <c r="I4872" s="3" t="str">
        <f>+VLOOKUP(FACTURACION[[#This Row],[NIT]],TABLACLIENTE,2,FALSE)</f>
        <v>SAGENCO SAS</v>
      </c>
      <c r="J4872" s="3" t="s">
        <v>348</v>
      </c>
      <c r="K4872" s="12" t="str">
        <f>+VLOOKUP(FACTURACION[[#This Row],[REFERENCIA]],CODINV,2,FALSE)</f>
        <v>ADAPTADOR POOL X 1/2" NPT</v>
      </c>
      <c r="L4872" s="12" t="str">
        <f>IF(VLOOKUP(FACTURACION[[#This Row],[REFERENCIA]],CODINV,3,FALSE)=0,"",VLOOKUP(FACTURACION[[#This Row],[REFERENCIA]],CODINV,3,FALSE))</f>
        <v>5761C</v>
      </c>
      <c r="M4872" s="12" t="str">
        <f>+VLOOKUP(FACTURACION[[#This Row],[REFERENCIA]],CODINV,4,FALSE)</f>
        <v>REPUESTOS Y ACCESORIOS</v>
      </c>
      <c r="N4872" s="12" t="str">
        <f>+VLOOKUP(FACTURACION[[#This Row],[REFERENCIA]],CODINV,5,FALSE)</f>
        <v>REGO</v>
      </c>
      <c r="O4872" s="3">
        <v>1</v>
      </c>
      <c r="P4872" s="31">
        <v>20000</v>
      </c>
      <c r="Q4872" s="24">
        <f>+FACTURACION[[#This Row],[CANTIDAD]]*FACTURACION[[#This Row],[VR UNITARIO]]/1000</f>
        <v>20</v>
      </c>
      <c r="R4872" s="3" t="str">
        <f>+VLOOKUP(FACTURACION[[#This Row],[NIT]],TABLACLIENTE,5,FALSE)</f>
        <v>BOGOTÁ D.C.</v>
      </c>
    </row>
    <row r="4873" spans="3:18">
      <c r="C4873" s="29">
        <v>2017</v>
      </c>
      <c r="D4873" s="30" t="s">
        <v>703</v>
      </c>
      <c r="E4873" s="30">
        <f>MONTH(FACTURACION[[#This Row],[MES]]&amp;1)</f>
        <v>10</v>
      </c>
      <c r="F4873" s="223">
        <f>DATE(FACTURACION[[#This Row],[AÑO]],FACTURACION[[#This Row],[Mes numero]],1)</f>
        <v>43009</v>
      </c>
      <c r="G4873" s="161">
        <v>13213</v>
      </c>
      <c r="H4873" s="25">
        <v>830137252</v>
      </c>
      <c r="I4873" s="3" t="str">
        <f>+VLOOKUP(FACTURACION[[#This Row],[NIT]],TABLACLIENTE,2,FALSE)</f>
        <v>SAGENCO SAS</v>
      </c>
      <c r="J4873" s="3" t="s">
        <v>1040</v>
      </c>
      <c r="K4873" s="12" t="str">
        <f>+VLOOKUP(FACTURACION[[#This Row],[REFERENCIA]],CODINV,2,FALSE)</f>
        <v>TRENZA DE COBRE 1/2" POOL POOL 36"</v>
      </c>
      <c r="L4873" s="12" t="str">
        <f>IF(VLOOKUP(FACTURACION[[#This Row],[REFERENCIA]],CODINV,3,FALSE)=0,"",VLOOKUP(FACTURACION[[#This Row],[REFERENCIA]],CODINV,3,FALSE))</f>
        <v>913PS36</v>
      </c>
      <c r="M4873" s="12" t="str">
        <f>+VLOOKUP(FACTURACION[[#This Row],[REFERENCIA]],CODINV,4,FALSE)</f>
        <v>REPUESTOS Y ACCESORIOS</v>
      </c>
      <c r="N4873" s="12" t="str">
        <f>+VLOOKUP(FACTURACION[[#This Row],[REFERENCIA]],CODINV,5,FALSE)</f>
        <v>REGO</v>
      </c>
      <c r="O4873" s="3">
        <v>1</v>
      </c>
      <c r="P4873" s="31">
        <v>40000</v>
      </c>
      <c r="Q4873" s="24">
        <f>+FACTURACION[[#This Row],[CANTIDAD]]*FACTURACION[[#This Row],[VR UNITARIO]]/1000</f>
        <v>40</v>
      </c>
      <c r="R4873" s="3" t="str">
        <f>+VLOOKUP(FACTURACION[[#This Row],[NIT]],TABLACLIENTE,5,FALSE)</f>
        <v>BOGOTÁ D.C.</v>
      </c>
    </row>
    <row r="4874" spans="3:18">
      <c r="C4874" s="29">
        <v>2017</v>
      </c>
      <c r="D4874" s="30" t="s">
        <v>703</v>
      </c>
      <c r="E4874" s="30">
        <f>MONTH(FACTURACION[[#This Row],[MES]]&amp;1)</f>
        <v>10</v>
      </c>
      <c r="F4874" s="223">
        <f>DATE(FACTURACION[[#This Row],[AÑO]],FACTURACION[[#This Row],[Mes numero]],1)</f>
        <v>43009</v>
      </c>
      <c r="G4874" s="161">
        <v>13240</v>
      </c>
      <c r="H4874" s="25">
        <v>800074033</v>
      </c>
      <c r="I4874" s="3" t="str">
        <f>+VLOOKUP(FACTURACION[[#This Row],[NIT]],TABLACLIENTE,2,FALSE)</f>
        <v>COMPAÑIAS ASOCIADAS DE GAS S.A. E.S.P (ASOGAS SA ESP)</v>
      </c>
      <c r="J4874" s="3" t="s">
        <v>196</v>
      </c>
      <c r="K4874" s="12" t="str">
        <f>+VLOOKUP(FACTURACION[[#This Row],[REFERENCIA]],CODINV,2,FALSE)</f>
        <v>VALVULA DE VENTEO 1/4"</v>
      </c>
      <c r="L4874" s="12" t="str">
        <f>IF(VLOOKUP(FACTURACION[[#This Row],[REFERENCIA]],CODINV,3,FALSE)=0,"",VLOOKUP(FACTURACION[[#This Row],[REFERENCIA]],CODINV,3,FALSE))</f>
        <v>3165C</v>
      </c>
      <c r="M4874" s="12" t="str">
        <f>+VLOOKUP(FACTURACION[[#This Row],[REFERENCIA]],CODINV,4,FALSE)</f>
        <v>VÁLVULAS Y MULTIVÁLVULAS</v>
      </c>
      <c r="N4874" s="12" t="str">
        <f>+VLOOKUP(FACTURACION[[#This Row],[REFERENCIA]],CODINV,5,FALSE)</f>
        <v>REGO</v>
      </c>
      <c r="O4874" s="3">
        <v>3</v>
      </c>
      <c r="P4874" s="31">
        <v>6000</v>
      </c>
      <c r="Q4874" s="24">
        <f>+FACTURACION[[#This Row],[CANTIDAD]]*FACTURACION[[#This Row],[VR UNITARIO]]/1000</f>
        <v>18</v>
      </c>
      <c r="R4874" s="3" t="str">
        <f>+VLOOKUP(FACTURACION[[#This Row],[NIT]],TABLACLIENTE,5,FALSE)</f>
        <v>MOSQUERA</v>
      </c>
    </row>
    <row r="4875" spans="3:18">
      <c r="C4875" s="29">
        <v>2017</v>
      </c>
      <c r="D4875" s="30" t="s">
        <v>703</v>
      </c>
      <c r="E4875" s="30">
        <f>MONTH(FACTURACION[[#This Row],[MES]]&amp;1)</f>
        <v>10</v>
      </c>
      <c r="F4875" s="223">
        <f>DATE(FACTURACION[[#This Row],[AÑO]],FACTURACION[[#This Row],[Mes numero]],1)</f>
        <v>43009</v>
      </c>
      <c r="G4875" s="161">
        <v>13226</v>
      </c>
      <c r="H4875" s="25" t="s">
        <v>4659</v>
      </c>
      <c r="I4875" s="3" t="str">
        <f>+VLOOKUP(FACTURACION[[#This Row],[NIT]],TABLACLIENTE,2,FALSE)</f>
        <v>CONSORCIO G5</v>
      </c>
      <c r="J4875" s="3" t="s">
        <v>196</v>
      </c>
      <c r="K4875" s="12" t="str">
        <f>+VLOOKUP(FACTURACION[[#This Row],[REFERENCIA]],CODINV,2,FALSE)</f>
        <v>VALVULA DE VENTEO 1/4"</v>
      </c>
      <c r="L4875" s="12" t="str">
        <f>IF(VLOOKUP(FACTURACION[[#This Row],[REFERENCIA]],CODINV,3,FALSE)=0,"",VLOOKUP(FACTURACION[[#This Row],[REFERENCIA]],CODINV,3,FALSE))</f>
        <v>3165C</v>
      </c>
      <c r="M4875" s="12" t="str">
        <f>+VLOOKUP(FACTURACION[[#This Row],[REFERENCIA]],CODINV,4,FALSE)</f>
        <v>VÁLVULAS Y MULTIVÁLVULAS</v>
      </c>
      <c r="N4875" s="12" t="str">
        <f>+VLOOKUP(FACTURACION[[#This Row],[REFERENCIA]],CODINV,5,FALSE)</f>
        <v>REGO</v>
      </c>
      <c r="O4875" s="3">
        <v>10</v>
      </c>
      <c r="P4875" s="31">
        <v>6000</v>
      </c>
      <c r="Q4875" s="24">
        <f>+FACTURACION[[#This Row],[CANTIDAD]]*FACTURACION[[#This Row],[VR UNITARIO]]/1000</f>
        <v>60</v>
      </c>
      <c r="R4875" s="3" t="str">
        <f>+VLOOKUP(FACTURACION[[#This Row],[NIT]],TABLACLIENTE,5,FALSE)</f>
        <v>CARTAGENA</v>
      </c>
    </row>
    <row r="4876" spans="3:18">
      <c r="C4876" s="29">
        <v>2017</v>
      </c>
      <c r="D4876" s="30" t="s">
        <v>703</v>
      </c>
      <c r="E4876" s="30">
        <f>MONTH(FACTURACION[[#This Row],[MES]]&amp;1)</f>
        <v>10</v>
      </c>
      <c r="F4876" s="223">
        <f>DATE(FACTURACION[[#This Row],[AÑO]],FACTURACION[[#This Row],[Mes numero]],1)</f>
        <v>43009</v>
      </c>
      <c r="G4876" s="161">
        <v>13228</v>
      </c>
      <c r="H4876" s="25">
        <v>900704223</v>
      </c>
      <c r="I4876" s="3" t="str">
        <f>+VLOOKUP(FACTURACION[[#This Row],[NIT]],TABLACLIENTE,2,FALSE)</f>
        <v>GAS Y SERVICIOS INDUSTRIALES S A S</v>
      </c>
      <c r="J4876" s="3" t="s">
        <v>196</v>
      </c>
      <c r="K4876" s="12" t="str">
        <f>+VLOOKUP(FACTURACION[[#This Row],[REFERENCIA]],CODINV,2,FALSE)</f>
        <v>VALVULA DE VENTEO 1/4"</v>
      </c>
      <c r="L4876" s="12" t="str">
        <f>IF(VLOOKUP(FACTURACION[[#This Row],[REFERENCIA]],CODINV,3,FALSE)=0,"",VLOOKUP(FACTURACION[[#This Row],[REFERENCIA]],CODINV,3,FALSE))</f>
        <v>3165C</v>
      </c>
      <c r="M4876" s="12" t="str">
        <f>+VLOOKUP(FACTURACION[[#This Row],[REFERENCIA]],CODINV,4,FALSE)</f>
        <v>VÁLVULAS Y MULTIVÁLVULAS</v>
      </c>
      <c r="N4876" s="12" t="str">
        <f>+VLOOKUP(FACTURACION[[#This Row],[REFERENCIA]],CODINV,5,FALSE)</f>
        <v>REGO</v>
      </c>
      <c r="O4876" s="3">
        <v>4</v>
      </c>
      <c r="P4876" s="31">
        <v>7000</v>
      </c>
      <c r="Q4876" s="24">
        <f>+FACTURACION[[#This Row],[CANTIDAD]]*FACTURACION[[#This Row],[VR UNITARIO]]/1000</f>
        <v>28</v>
      </c>
      <c r="R4876" s="3" t="str">
        <f>+VLOOKUP(FACTURACION[[#This Row],[NIT]],TABLACLIENTE,5,FALSE)</f>
        <v>BOGOTÁ D.C.</v>
      </c>
    </row>
    <row r="4877" spans="3:18">
      <c r="C4877" s="29">
        <v>2017</v>
      </c>
      <c r="D4877" s="30" t="s">
        <v>703</v>
      </c>
      <c r="E4877" s="30">
        <f>MONTH(FACTURACION[[#This Row],[MES]]&amp;1)</f>
        <v>10</v>
      </c>
      <c r="F4877" s="223">
        <f>DATE(FACTURACION[[#This Row],[AÑO]],FACTURACION[[#This Row],[Mes numero]],1)</f>
        <v>43009</v>
      </c>
      <c r="G4877" s="161">
        <v>13242</v>
      </c>
      <c r="H4877" s="25">
        <v>900950504</v>
      </c>
      <c r="I4877" s="3" t="str">
        <f>+VLOOKUP(FACTURACION[[#This Row],[NIT]],TABLACLIENTE,2,FALSE)</f>
        <v>DAMASA DE COLOMBIA S A S</v>
      </c>
      <c r="J4877" s="3" t="s">
        <v>79</v>
      </c>
      <c r="K4877" s="12" t="str">
        <f>+VLOOKUP(FACTURACION[[#This Row],[REFERENCIA]],CODINV,2,FALSE)</f>
        <v>VALVULA MAXIMO NIVEL DE LLENADO 1/4"</v>
      </c>
      <c r="L4877" s="12" t="str">
        <f>IF(VLOOKUP(FACTURACION[[#This Row],[REFERENCIA]],CODINV,3,FALSE)=0,"",VLOOKUP(FACTURACION[[#This Row],[REFERENCIA]],CODINV,3,FALSE))</f>
        <v>3165CF12.0</v>
      </c>
      <c r="M4877" s="12" t="str">
        <f>+VLOOKUP(FACTURACION[[#This Row],[REFERENCIA]],CODINV,4,FALSE)</f>
        <v>VÁLVULAS Y MULTIVÁLVULAS</v>
      </c>
      <c r="N4877" s="12" t="str">
        <f>+VLOOKUP(FACTURACION[[#This Row],[REFERENCIA]],CODINV,5,FALSE)</f>
        <v>REGO</v>
      </c>
      <c r="O4877" s="3">
        <v>5</v>
      </c>
      <c r="P4877" s="31">
        <v>6000</v>
      </c>
      <c r="Q4877" s="24">
        <f>+FACTURACION[[#This Row],[CANTIDAD]]*FACTURACION[[#This Row],[VR UNITARIO]]/1000</f>
        <v>30</v>
      </c>
      <c r="R4877" s="3" t="str">
        <f>+VLOOKUP(FACTURACION[[#This Row],[NIT]],TABLACLIENTE,5,FALSE)</f>
        <v>BOGOTÁ D.C.</v>
      </c>
    </row>
    <row r="4878" spans="3:18">
      <c r="C4878" s="29">
        <v>2017</v>
      </c>
      <c r="D4878" s="30" t="s">
        <v>703</v>
      </c>
      <c r="E4878" s="30">
        <f>MONTH(FACTURACION[[#This Row],[MES]]&amp;1)</f>
        <v>10</v>
      </c>
      <c r="F4878" s="223">
        <f>DATE(FACTURACION[[#This Row],[AÑO]],FACTURACION[[#This Row],[Mes numero]],1)</f>
        <v>43009</v>
      </c>
      <c r="G4878" s="161">
        <v>13241</v>
      </c>
      <c r="H4878" s="25">
        <v>830137252</v>
      </c>
      <c r="I4878" s="3" t="str">
        <f>+VLOOKUP(FACTURACION[[#This Row],[NIT]],TABLACLIENTE,2,FALSE)</f>
        <v>SAGENCO SAS</v>
      </c>
      <c r="J4878" s="3" t="s">
        <v>79</v>
      </c>
      <c r="K4878" s="12" t="str">
        <f>+VLOOKUP(FACTURACION[[#This Row],[REFERENCIA]],CODINV,2,FALSE)</f>
        <v>VALVULA MAXIMO NIVEL DE LLENADO 1/4"</v>
      </c>
      <c r="L4878" s="12" t="str">
        <f>IF(VLOOKUP(FACTURACION[[#This Row],[REFERENCIA]],CODINV,3,FALSE)=0,"",VLOOKUP(FACTURACION[[#This Row],[REFERENCIA]],CODINV,3,FALSE))</f>
        <v>3165CF12.0</v>
      </c>
      <c r="M4878" s="12" t="str">
        <f>+VLOOKUP(FACTURACION[[#This Row],[REFERENCIA]],CODINV,4,FALSE)</f>
        <v>VÁLVULAS Y MULTIVÁLVULAS</v>
      </c>
      <c r="N4878" s="12" t="str">
        <f>+VLOOKUP(FACTURACION[[#This Row],[REFERENCIA]],CODINV,5,FALSE)</f>
        <v>REGO</v>
      </c>
      <c r="O4878" s="3">
        <v>1</v>
      </c>
      <c r="P4878" s="31">
        <v>7000</v>
      </c>
      <c r="Q4878" s="24">
        <f>+FACTURACION[[#This Row],[CANTIDAD]]*FACTURACION[[#This Row],[VR UNITARIO]]/1000</f>
        <v>7</v>
      </c>
      <c r="R4878" s="3" t="str">
        <f>+VLOOKUP(FACTURACION[[#This Row],[NIT]],TABLACLIENTE,5,FALSE)</f>
        <v>BOGOTÁ D.C.</v>
      </c>
    </row>
    <row r="4879" spans="3:18">
      <c r="C4879" s="29">
        <v>2017</v>
      </c>
      <c r="D4879" s="30" t="s">
        <v>703</v>
      </c>
      <c r="E4879" s="30">
        <f>MONTH(FACTURACION[[#This Row],[MES]]&amp;1)</f>
        <v>10</v>
      </c>
      <c r="F4879" s="223">
        <f>DATE(FACTURACION[[#This Row],[AÑO]],FACTURACION[[#This Row],[Mes numero]],1)</f>
        <v>43009</v>
      </c>
      <c r="G4879" s="161">
        <v>13192</v>
      </c>
      <c r="H4879" s="25">
        <v>900950504</v>
      </c>
      <c r="I4879" s="3" t="str">
        <f>+VLOOKUP(FACTURACION[[#This Row],[NIT]],TABLACLIENTE,2,FALSE)</f>
        <v>DAMASA DE COLOMBIA S A S</v>
      </c>
      <c r="J4879" s="3" t="s">
        <v>303</v>
      </c>
      <c r="K4879" s="12" t="str">
        <f>+VLOOKUP(FACTURACION[[#This Row],[REFERENCIA]],CODINV,2,FALSE)</f>
        <v>CONECTADOR DE LLENADO POL X 3/8" NPTM</v>
      </c>
      <c r="L4879" s="12" t="str">
        <f>IF(VLOOKUP(FACTURACION[[#This Row],[REFERENCIA]],CODINV,3,FALSE)=0,"",VLOOKUP(FACTURACION[[#This Row],[REFERENCIA]],CODINV,3,FALSE))</f>
        <v>7193D10</v>
      </c>
      <c r="M4879" s="12" t="str">
        <f>+VLOOKUP(FACTURACION[[#This Row],[REFERENCIA]],CODINV,4,FALSE)</f>
        <v>REPUESTOS Y ACCESORIOS</v>
      </c>
      <c r="N4879" s="12" t="str">
        <f>+VLOOKUP(FACTURACION[[#This Row],[REFERENCIA]],CODINV,5,FALSE)</f>
        <v>REGO</v>
      </c>
      <c r="O4879" s="3">
        <v>5</v>
      </c>
      <c r="P4879" s="31">
        <v>110000</v>
      </c>
      <c r="Q4879" s="24">
        <f>+FACTURACION[[#This Row],[CANTIDAD]]*FACTURACION[[#This Row],[VR UNITARIO]]/1000</f>
        <v>550</v>
      </c>
      <c r="R4879" s="3" t="str">
        <f>+VLOOKUP(FACTURACION[[#This Row],[NIT]],TABLACLIENTE,5,FALSE)</f>
        <v>BOGOTÁ D.C.</v>
      </c>
    </row>
    <row r="4880" spans="3:18">
      <c r="C4880" s="29">
        <v>2017</v>
      </c>
      <c r="D4880" s="30" t="s">
        <v>703</v>
      </c>
      <c r="E4880" s="30">
        <f>MONTH(FACTURACION[[#This Row],[MES]]&amp;1)</f>
        <v>10</v>
      </c>
      <c r="F4880" s="223">
        <f>DATE(FACTURACION[[#This Row],[AÑO]],FACTURACION[[#This Row],[Mes numero]],1)</f>
        <v>43009</v>
      </c>
      <c r="G4880" s="161">
        <v>13246</v>
      </c>
      <c r="H4880" s="25">
        <v>800074033</v>
      </c>
      <c r="I4880" s="3" t="str">
        <f>+VLOOKUP(FACTURACION[[#This Row],[NIT]],TABLACLIENTE,2,FALSE)</f>
        <v>COMPAÑIAS ASOCIADAS DE GAS S.A. E.S.P (ASOGAS SA ESP)</v>
      </c>
      <c r="J4880" s="3" t="s">
        <v>53</v>
      </c>
      <c r="K4880" s="12" t="str">
        <f>+VLOOKUP(FACTURACION[[#This Row],[REFERENCIA]],CODINV,2,FALSE)</f>
        <v>DIAL PARA ROTOGAGE DIAL FOR TOTAGAGE</v>
      </c>
      <c r="L4880" s="12" t="str">
        <f>IF(VLOOKUP(FACTURACION[[#This Row],[REFERENCIA]],CODINV,3,FALSE)=0,"",VLOOKUP(FACTURACION[[#This Row],[REFERENCIA]],CODINV,3,FALSE))</f>
        <v>A9091-18L</v>
      </c>
      <c r="M4880" s="12" t="str">
        <f>+VLOOKUP(FACTURACION[[#This Row],[REFERENCIA]],CODINV,4,FALSE)</f>
        <v>REPUESTOS Y ACCESORIOS</v>
      </c>
      <c r="N4880" s="12" t="str">
        <f>+VLOOKUP(FACTURACION[[#This Row],[REFERENCIA]],CODINV,5,FALSE)</f>
        <v>REGO</v>
      </c>
      <c r="O4880" s="3">
        <v>1</v>
      </c>
      <c r="P4880" s="31">
        <v>40000</v>
      </c>
      <c r="Q4880" s="24">
        <f>+FACTURACION[[#This Row],[CANTIDAD]]*FACTURACION[[#This Row],[VR UNITARIO]]/1000</f>
        <v>40</v>
      </c>
      <c r="R4880" s="3" t="str">
        <f>+VLOOKUP(FACTURACION[[#This Row],[NIT]],TABLACLIENTE,5,FALSE)</f>
        <v>MOSQUERA</v>
      </c>
    </row>
    <row r="4881" spans="3:18">
      <c r="C4881" s="29">
        <v>2017</v>
      </c>
      <c r="D4881" s="30" t="s">
        <v>703</v>
      </c>
      <c r="E4881" s="30">
        <f>MONTH(FACTURACION[[#This Row],[MES]]&amp;1)</f>
        <v>10</v>
      </c>
      <c r="F4881" s="223">
        <f>DATE(FACTURACION[[#This Row],[AÑO]],FACTURACION[[#This Row],[Mes numero]],1)</f>
        <v>43009</v>
      </c>
      <c r="G4881" s="161">
        <v>13246</v>
      </c>
      <c r="H4881" s="25">
        <v>800074033</v>
      </c>
      <c r="I4881" s="3" t="str">
        <f>+VLOOKUP(FACTURACION[[#This Row],[NIT]],TABLACLIENTE,2,FALSE)</f>
        <v>COMPAÑIAS ASOCIADAS DE GAS S.A. E.S.P (ASOGAS SA ESP)</v>
      </c>
      <c r="J4881" s="3" t="s">
        <v>69</v>
      </c>
      <c r="K4881" s="12" t="str">
        <f>+VLOOKUP(FACTURACION[[#This Row],[REFERENCIA]],CODINV,2,FALSE)</f>
        <v>DIP TUBE 48"</v>
      </c>
      <c r="L4881" s="12" t="str">
        <f>IF(VLOOKUP(FACTURACION[[#This Row],[REFERENCIA]],CODINV,3,FALSE)=0,"",VLOOKUP(FACTURACION[[#This Row],[REFERENCIA]],CODINV,3,FALSE))</f>
        <v/>
      </c>
      <c r="M4881" s="12" t="str">
        <f>+VLOOKUP(FACTURACION[[#This Row],[REFERENCIA]],CODINV,4,FALSE)</f>
        <v>REPUESTOS Y ACCESORIOS</v>
      </c>
      <c r="N4881" s="12" t="str">
        <f>+VLOOKUP(FACTURACION[[#This Row],[REFERENCIA]],CODINV,5,FALSE)</f>
        <v>REGO</v>
      </c>
      <c r="O4881" s="3">
        <v>1</v>
      </c>
      <c r="P4881" s="31">
        <v>140000</v>
      </c>
      <c r="Q4881" s="24">
        <f>+FACTURACION[[#This Row],[CANTIDAD]]*FACTURACION[[#This Row],[VR UNITARIO]]/1000</f>
        <v>140</v>
      </c>
      <c r="R4881" s="3" t="str">
        <f>+VLOOKUP(FACTURACION[[#This Row],[NIT]],TABLACLIENTE,5,FALSE)</f>
        <v>MOSQUERA</v>
      </c>
    </row>
    <row r="4882" spans="3:18">
      <c r="C4882" s="29">
        <v>2017</v>
      </c>
      <c r="D4882" s="30" t="s">
        <v>703</v>
      </c>
      <c r="E4882" s="30">
        <f>MONTH(FACTURACION[[#This Row],[MES]]&amp;1)</f>
        <v>10</v>
      </c>
      <c r="F4882" s="223">
        <f>DATE(FACTURACION[[#This Row],[AÑO]],FACTURACION[[#This Row],[Mes numero]],1)</f>
        <v>43009</v>
      </c>
      <c r="G4882" s="161">
        <v>13240</v>
      </c>
      <c r="H4882" s="25">
        <v>800074033</v>
      </c>
      <c r="I4882" s="3" t="str">
        <f>+VLOOKUP(FACTURACION[[#This Row],[NIT]],TABLACLIENTE,2,FALSE)</f>
        <v>COMPAÑIAS ASOCIADAS DE GAS S.A. E.S.P (ASOGAS SA ESP)</v>
      </c>
      <c r="J4882" s="3" t="s">
        <v>798</v>
      </c>
      <c r="K4882" s="12" t="str">
        <f>+VLOOKUP(FACTURACION[[#This Row],[REFERENCIA]],CODINV,2,FALSE)</f>
        <v>ROTOGAGE DIAMETRO 62"-79" A9093TS</v>
      </c>
      <c r="L4882" s="12" t="str">
        <f>IF(VLOOKUP(FACTURACION[[#This Row],[REFERENCIA]],CODINV,3,FALSE)=0,"",VLOOKUP(FACTURACION[[#This Row],[REFERENCIA]],CODINV,3,FALSE))</f>
        <v>A9093TS</v>
      </c>
      <c r="M4882" s="12" t="str">
        <f>+VLOOKUP(FACTURACION[[#This Row],[REFERENCIA]],CODINV,4,FALSE)</f>
        <v>MEDIDORES</v>
      </c>
      <c r="N4882" s="12" t="str">
        <f>+VLOOKUP(FACTURACION[[#This Row],[REFERENCIA]],CODINV,5,FALSE)</f>
        <v>REGO</v>
      </c>
      <c r="O4882" s="3">
        <v>1</v>
      </c>
      <c r="P4882" s="31">
        <v>1189000</v>
      </c>
      <c r="Q4882" s="24">
        <f>+FACTURACION[[#This Row],[CANTIDAD]]*FACTURACION[[#This Row],[VR UNITARIO]]/1000</f>
        <v>1189</v>
      </c>
      <c r="R4882" s="3" t="str">
        <f>+VLOOKUP(FACTURACION[[#This Row],[NIT]],TABLACLIENTE,5,FALSE)</f>
        <v>MOSQUERA</v>
      </c>
    </row>
    <row r="4883" spans="3:18">
      <c r="C4883" s="29">
        <v>2017</v>
      </c>
      <c r="D4883" s="30" t="s">
        <v>704</v>
      </c>
      <c r="E4883" s="30">
        <f>MONTH(FACTURACION[[#This Row],[MES]]&amp;1)</f>
        <v>11</v>
      </c>
      <c r="F4883" s="223">
        <f>DATE(FACTURACION[[#This Row],[AÑO]],FACTURACION[[#This Row],[Mes numero]],1)</f>
        <v>43040</v>
      </c>
      <c r="G4883" s="161">
        <v>13266</v>
      </c>
      <c r="H4883" s="25">
        <v>800074033</v>
      </c>
      <c r="I4883" s="3" t="str">
        <f>+VLOOKUP(FACTURACION[[#This Row],[NIT]],TABLACLIENTE,2,FALSE)</f>
        <v>COMPAÑIAS ASOCIADAS DE GAS S.A. E.S.P (ASOGAS SA ESP)</v>
      </c>
      <c r="J4883" s="3" t="s">
        <v>390</v>
      </c>
      <c r="K4883" s="12" t="str">
        <f>+VLOOKUP(FACTURACION[[#This Row],[REFERENCIA]],CODINV,2,FALSE)</f>
        <v>REGULADOR PRIMERA ETAPA 1"RANGO5-20PSI</v>
      </c>
      <c r="L4883" s="12" t="str">
        <f>IF(VLOOKUP(FACTURACION[[#This Row],[REFERENCIA]],CODINV,3,FALSE)=0,"",VLOOKUP(FACTURACION[[#This Row],[REFERENCIA]],CODINV,3,FALSE))</f>
        <v/>
      </c>
      <c r="M4883" s="12" t="str">
        <f>+VLOOKUP(FACTURACION[[#This Row],[REFERENCIA]],CODINV,4,FALSE)</f>
        <v>REGULADORES</v>
      </c>
      <c r="N4883" s="12" t="str">
        <f>+VLOOKUP(FACTURACION[[#This Row],[REFERENCIA]],CODINV,5,FALSE)</f>
        <v>CAVAGNA</v>
      </c>
      <c r="O4883" s="3">
        <v>1</v>
      </c>
      <c r="P4883" s="31">
        <v>720000</v>
      </c>
      <c r="Q4883" s="24">
        <f>+FACTURACION[[#This Row],[CANTIDAD]]*FACTURACION[[#This Row],[VR UNITARIO]]/1000</f>
        <v>720</v>
      </c>
      <c r="R4883" s="3" t="str">
        <f>+VLOOKUP(FACTURACION[[#This Row],[NIT]],TABLACLIENTE,5,FALSE)</f>
        <v>MOSQUERA</v>
      </c>
    </row>
    <row r="4884" spans="3:18">
      <c r="C4884" s="29">
        <v>2017</v>
      </c>
      <c r="D4884" s="30" t="s">
        <v>704</v>
      </c>
      <c r="E4884" s="30">
        <f>MONTH(FACTURACION[[#This Row],[MES]]&amp;1)</f>
        <v>11</v>
      </c>
      <c r="F4884" s="223">
        <f>DATE(FACTURACION[[#This Row],[AÑO]],FACTURACION[[#This Row],[Mes numero]],1)</f>
        <v>43040</v>
      </c>
      <c r="G4884" s="161">
        <v>13279</v>
      </c>
      <c r="H4884" s="25">
        <v>830137252</v>
      </c>
      <c r="I4884" s="3" t="str">
        <f>+VLOOKUP(FACTURACION[[#This Row],[NIT]],TABLACLIENTE,2,FALSE)</f>
        <v>SAGENCO SAS</v>
      </c>
      <c r="J4884" s="3" t="s">
        <v>708</v>
      </c>
      <c r="K4884" s="12" t="str">
        <f>+VLOOKUP(FACTURACION[[#This Row],[REFERENCIA]],CODINV,2,FALSE)</f>
        <v>REGULADOR PRIMERA ETAPA 1-15 PSI A1/4 NPT</v>
      </c>
      <c r="L4884" s="12" t="str">
        <f>IF(VLOOKUP(FACTURACION[[#This Row],[REFERENCIA]],CODINV,3,FALSE)=0,"",VLOOKUP(FACTURACION[[#This Row],[REFERENCIA]],CODINV,3,FALSE))</f>
        <v>902</v>
      </c>
      <c r="M4884" s="12" t="str">
        <f>+VLOOKUP(FACTURACION[[#This Row],[REFERENCIA]],CODINV,4,FALSE)</f>
        <v>REGULADORES</v>
      </c>
      <c r="N4884" s="12" t="str">
        <f>+VLOOKUP(FACTURACION[[#This Row],[REFERENCIA]],CODINV,5,FALSE)</f>
        <v>CAVAGNA</v>
      </c>
      <c r="O4884" s="3">
        <v>1</v>
      </c>
      <c r="P4884" s="31">
        <v>75000</v>
      </c>
      <c r="Q4884" s="24">
        <f>+FACTURACION[[#This Row],[CANTIDAD]]*FACTURACION[[#This Row],[VR UNITARIO]]/1000</f>
        <v>75</v>
      </c>
      <c r="R4884" s="3" t="str">
        <f>+VLOOKUP(FACTURACION[[#This Row],[NIT]],TABLACLIENTE,5,FALSE)</f>
        <v>BOGOTÁ D.C.</v>
      </c>
    </row>
    <row r="4885" spans="3:18">
      <c r="C4885" s="29">
        <v>2017</v>
      </c>
      <c r="D4885" s="30" t="s">
        <v>704</v>
      </c>
      <c r="E4885" s="30">
        <f>MONTH(FACTURACION[[#This Row],[MES]]&amp;1)</f>
        <v>11</v>
      </c>
      <c r="F4885" s="223">
        <f>DATE(FACTURACION[[#This Row],[AÑO]],FACTURACION[[#This Row],[Mes numero]],1)</f>
        <v>43040</v>
      </c>
      <c r="G4885" s="161">
        <v>13287</v>
      </c>
      <c r="H4885" s="25">
        <v>830137252</v>
      </c>
      <c r="I4885" s="3" t="str">
        <f>+VLOOKUP(FACTURACION[[#This Row],[NIT]],TABLACLIENTE,2,FALSE)</f>
        <v>SAGENCO SAS</v>
      </c>
      <c r="J4885" s="3" t="s">
        <v>708</v>
      </c>
      <c r="K4885" s="12" t="str">
        <f>+VLOOKUP(FACTURACION[[#This Row],[REFERENCIA]],CODINV,2,FALSE)</f>
        <v>REGULADOR PRIMERA ETAPA 1-15 PSI A1/4 NPT</v>
      </c>
      <c r="L4885" s="12" t="str">
        <f>IF(VLOOKUP(FACTURACION[[#This Row],[REFERENCIA]],CODINV,3,FALSE)=0,"",VLOOKUP(FACTURACION[[#This Row],[REFERENCIA]],CODINV,3,FALSE))</f>
        <v>902</v>
      </c>
      <c r="M4885" s="12" t="str">
        <f>+VLOOKUP(FACTURACION[[#This Row],[REFERENCIA]],CODINV,4,FALSE)</f>
        <v>REGULADORES</v>
      </c>
      <c r="N4885" s="12" t="str">
        <f>+VLOOKUP(FACTURACION[[#This Row],[REFERENCIA]],CODINV,5,FALSE)</f>
        <v>CAVAGNA</v>
      </c>
      <c r="O4885" s="3">
        <v>3</v>
      </c>
      <c r="P4885" s="31">
        <v>75000</v>
      </c>
      <c r="Q4885" s="24">
        <f>+FACTURACION[[#This Row],[CANTIDAD]]*FACTURACION[[#This Row],[VR UNITARIO]]/1000</f>
        <v>225</v>
      </c>
      <c r="R4885" s="3" t="str">
        <f>+VLOOKUP(FACTURACION[[#This Row],[NIT]],TABLACLIENTE,5,FALSE)</f>
        <v>BOGOTÁ D.C.</v>
      </c>
    </row>
    <row r="4886" spans="3:18">
      <c r="C4886" s="29">
        <v>2017</v>
      </c>
      <c r="D4886" s="30" t="s">
        <v>704</v>
      </c>
      <c r="E4886" s="30">
        <f>MONTH(FACTURACION[[#This Row],[MES]]&amp;1)</f>
        <v>11</v>
      </c>
      <c r="F4886" s="223">
        <f>DATE(FACTURACION[[#This Row],[AÑO]],FACTURACION[[#This Row],[Mes numero]],1)</f>
        <v>43040</v>
      </c>
      <c r="G4886" s="161">
        <v>13296</v>
      </c>
      <c r="H4886" s="25">
        <v>830137252</v>
      </c>
      <c r="I4886" s="3" t="str">
        <f>+VLOOKUP(FACTURACION[[#This Row],[NIT]],TABLACLIENTE,2,FALSE)</f>
        <v>SAGENCO SAS</v>
      </c>
      <c r="J4886" s="3" t="s">
        <v>708</v>
      </c>
      <c r="K4886" s="12" t="str">
        <f>+VLOOKUP(FACTURACION[[#This Row],[REFERENCIA]],CODINV,2,FALSE)</f>
        <v>REGULADOR PRIMERA ETAPA 1-15 PSI A1/4 NPT</v>
      </c>
      <c r="L4886" s="12" t="str">
        <f>IF(VLOOKUP(FACTURACION[[#This Row],[REFERENCIA]],CODINV,3,FALSE)=0,"",VLOOKUP(FACTURACION[[#This Row],[REFERENCIA]],CODINV,3,FALSE))</f>
        <v>902</v>
      </c>
      <c r="M4886" s="12" t="str">
        <f>+VLOOKUP(FACTURACION[[#This Row],[REFERENCIA]],CODINV,4,FALSE)</f>
        <v>REGULADORES</v>
      </c>
      <c r="N4886" s="12" t="str">
        <f>+VLOOKUP(FACTURACION[[#This Row],[REFERENCIA]],CODINV,5,FALSE)</f>
        <v>CAVAGNA</v>
      </c>
      <c r="O4886" s="3">
        <v>4</v>
      </c>
      <c r="P4886" s="31">
        <v>75000</v>
      </c>
      <c r="Q4886" s="24">
        <f>+FACTURACION[[#This Row],[CANTIDAD]]*FACTURACION[[#This Row],[VR UNITARIO]]/1000</f>
        <v>300</v>
      </c>
      <c r="R4886" s="3" t="str">
        <f>+VLOOKUP(FACTURACION[[#This Row],[NIT]],TABLACLIENTE,5,FALSE)</f>
        <v>BOGOTÁ D.C.</v>
      </c>
    </row>
    <row r="4887" spans="3:18">
      <c r="C4887" s="29">
        <v>2017</v>
      </c>
      <c r="D4887" s="30" t="s">
        <v>704</v>
      </c>
      <c r="E4887" s="30">
        <f>MONTH(FACTURACION[[#This Row],[MES]]&amp;1)</f>
        <v>11</v>
      </c>
      <c r="F4887" s="223">
        <f>DATE(FACTURACION[[#This Row],[AÑO]],FACTURACION[[#This Row],[Mes numero]],1)</f>
        <v>43040</v>
      </c>
      <c r="G4887" s="161">
        <v>13304</v>
      </c>
      <c r="H4887" s="25">
        <v>830137252</v>
      </c>
      <c r="I4887" s="3" t="str">
        <f>+VLOOKUP(FACTURACION[[#This Row],[NIT]],TABLACLIENTE,2,FALSE)</f>
        <v>SAGENCO SAS</v>
      </c>
      <c r="J4887" s="3" t="s">
        <v>708</v>
      </c>
      <c r="K4887" s="12" t="str">
        <f>+VLOOKUP(FACTURACION[[#This Row],[REFERENCIA]],CODINV,2,FALSE)</f>
        <v>REGULADOR PRIMERA ETAPA 1-15 PSI A1/4 NPT</v>
      </c>
      <c r="L4887" s="12" t="str">
        <f>IF(VLOOKUP(FACTURACION[[#This Row],[REFERENCIA]],CODINV,3,FALSE)=0,"",VLOOKUP(FACTURACION[[#This Row],[REFERENCIA]],CODINV,3,FALSE))</f>
        <v>902</v>
      </c>
      <c r="M4887" s="12" t="str">
        <f>+VLOOKUP(FACTURACION[[#This Row],[REFERENCIA]],CODINV,4,FALSE)</f>
        <v>REGULADORES</v>
      </c>
      <c r="N4887" s="12" t="str">
        <f>+VLOOKUP(FACTURACION[[#This Row],[REFERENCIA]],CODINV,5,FALSE)</f>
        <v>CAVAGNA</v>
      </c>
      <c r="O4887" s="3">
        <v>1</v>
      </c>
      <c r="P4887" s="31">
        <v>75000</v>
      </c>
      <c r="Q4887" s="24">
        <f>+FACTURACION[[#This Row],[CANTIDAD]]*FACTURACION[[#This Row],[VR UNITARIO]]/1000</f>
        <v>75</v>
      </c>
      <c r="R4887" s="3" t="str">
        <f>+VLOOKUP(FACTURACION[[#This Row],[NIT]],TABLACLIENTE,5,FALSE)</f>
        <v>BOGOTÁ D.C.</v>
      </c>
    </row>
    <row r="4888" spans="3:18">
      <c r="C4888" s="29">
        <v>2017</v>
      </c>
      <c r="D4888" s="30" t="s">
        <v>704</v>
      </c>
      <c r="E4888" s="30">
        <f>MONTH(FACTURACION[[#This Row],[MES]]&amp;1)</f>
        <v>11</v>
      </c>
      <c r="F4888" s="223">
        <f>DATE(FACTURACION[[#This Row],[AÑO]],FACTURACION[[#This Row],[Mes numero]],1)</f>
        <v>43040</v>
      </c>
      <c r="G4888" s="161">
        <v>13305</v>
      </c>
      <c r="H4888" s="25">
        <v>830137252</v>
      </c>
      <c r="I4888" s="3" t="str">
        <f>+VLOOKUP(FACTURACION[[#This Row],[NIT]],TABLACLIENTE,2,FALSE)</f>
        <v>SAGENCO SAS</v>
      </c>
      <c r="J4888" s="3" t="s">
        <v>708</v>
      </c>
      <c r="K4888" s="12" t="str">
        <f>+VLOOKUP(FACTURACION[[#This Row],[REFERENCIA]],CODINV,2,FALSE)</f>
        <v>REGULADOR PRIMERA ETAPA 1-15 PSI A1/4 NPT</v>
      </c>
      <c r="L4888" s="12" t="str">
        <f>IF(VLOOKUP(FACTURACION[[#This Row],[REFERENCIA]],CODINV,3,FALSE)=0,"",VLOOKUP(FACTURACION[[#This Row],[REFERENCIA]],CODINV,3,FALSE))</f>
        <v>902</v>
      </c>
      <c r="M4888" s="12" t="str">
        <f>+VLOOKUP(FACTURACION[[#This Row],[REFERENCIA]],CODINV,4,FALSE)</f>
        <v>REGULADORES</v>
      </c>
      <c r="N4888" s="12" t="str">
        <f>+VLOOKUP(FACTURACION[[#This Row],[REFERENCIA]],CODINV,5,FALSE)</f>
        <v>CAVAGNA</v>
      </c>
      <c r="O4888" s="3">
        <v>4</v>
      </c>
      <c r="P4888" s="31">
        <v>85000</v>
      </c>
      <c r="Q4888" s="24">
        <f>+FACTURACION[[#This Row],[CANTIDAD]]*FACTURACION[[#This Row],[VR UNITARIO]]/1000</f>
        <v>340</v>
      </c>
      <c r="R4888" s="3" t="str">
        <f>+VLOOKUP(FACTURACION[[#This Row],[NIT]],TABLACLIENTE,5,FALSE)</f>
        <v>BOGOTÁ D.C.</v>
      </c>
    </row>
    <row r="4889" spans="3:18">
      <c r="C4889" s="29">
        <v>2017</v>
      </c>
      <c r="D4889" s="30" t="s">
        <v>704</v>
      </c>
      <c r="E4889" s="30">
        <f>MONTH(FACTURACION[[#This Row],[MES]]&amp;1)</f>
        <v>11</v>
      </c>
      <c r="F4889" s="223">
        <f>DATE(FACTURACION[[#This Row],[AÑO]],FACTURACION[[#This Row],[Mes numero]],1)</f>
        <v>43040</v>
      </c>
      <c r="G4889" s="161">
        <v>13268</v>
      </c>
      <c r="H4889" s="25">
        <v>800202395</v>
      </c>
      <c r="I4889" s="3" t="str">
        <f>+VLOOKUP(FACTURACION[[#This Row],[NIT]],TABLACLIENTE,2,FALSE)</f>
        <v>EFIGAS GAS NATURAL S.A. E.S.P. (EFIGAS S.A. E.S.P.)</v>
      </c>
      <c r="J4889" s="3" t="s">
        <v>108</v>
      </c>
      <c r="K4889" s="12" t="str">
        <f>+VLOOKUP(FACTURACION[[#This Row],[REFERENCIA]],CODINV,2,FALSE)</f>
        <v>MEDIDOR BK G4 C:1/2"</v>
      </c>
      <c r="L4889" s="12" t="str">
        <f>IF(VLOOKUP(FACTURACION[[#This Row],[REFERENCIA]],CODINV,3,FALSE)=0,"",VLOOKUP(FACTURACION[[#This Row],[REFERENCIA]],CODINV,3,FALSE))</f>
        <v>G4K MT 152MM</v>
      </c>
      <c r="M4889" s="12" t="str">
        <f>+VLOOKUP(FACTURACION[[#This Row],[REFERENCIA]],CODINV,4,FALSE)</f>
        <v>MEDIDORES</v>
      </c>
      <c r="N4889" s="12" t="str">
        <f>+VLOOKUP(FACTURACION[[#This Row],[REFERENCIA]],CODINV,5,FALSE)</f>
        <v>HONEYWELL</v>
      </c>
      <c r="O4889" s="3">
        <v>4</v>
      </c>
      <c r="P4889" s="31">
        <v>167904</v>
      </c>
      <c r="Q4889" s="24">
        <f>+FACTURACION[[#This Row],[CANTIDAD]]*FACTURACION[[#This Row],[VR UNITARIO]]/1000</f>
        <v>671.61599999999999</v>
      </c>
      <c r="R4889" s="3" t="str">
        <f>+VLOOKUP(FACTURACION[[#This Row],[NIT]],TABLACLIENTE,5,FALSE)</f>
        <v>MANIZALES</v>
      </c>
    </row>
    <row r="4890" spans="3:18">
      <c r="C4890" s="29">
        <v>2017</v>
      </c>
      <c r="D4890" s="30" t="s">
        <v>704</v>
      </c>
      <c r="E4890" s="30">
        <f>MONTH(FACTURACION[[#This Row],[MES]]&amp;1)</f>
        <v>11</v>
      </c>
      <c r="F4890" s="223">
        <f>DATE(FACTURACION[[#This Row],[AÑO]],FACTURACION[[#This Row],[Mes numero]],1)</f>
        <v>43040</v>
      </c>
      <c r="G4890" s="161">
        <v>13293</v>
      </c>
      <c r="H4890" s="25">
        <v>890310688</v>
      </c>
      <c r="I4890" s="3" t="str">
        <f>+VLOOKUP(FACTURACION[[#This Row],[NIT]],TABLACLIENTE,2,FALSE)</f>
        <v>COLGAS DE OCCIDENTE S.A. E.S.P.</v>
      </c>
      <c r="J4890" s="3" t="s">
        <v>20</v>
      </c>
      <c r="K4890" s="12" t="str">
        <f>+VLOOKUP(FACTURACION[[#This Row],[REFERENCIA]],CODINV,2,FALSE)</f>
        <v xml:space="preserve">MEDIDOR AC-250 C: 3/4" CON CONECTORES </v>
      </c>
      <c r="L4890" s="12" t="str">
        <f>IF(VLOOKUP(FACTURACION[[#This Row],[REFERENCIA]],CODINV,3,FALSE)=0,"",VLOOKUP(FACTURACION[[#This Row],[REFERENCIA]],CODINV,3,FALSE))</f>
        <v/>
      </c>
      <c r="M4890" s="12" t="str">
        <f>+VLOOKUP(FACTURACION[[#This Row],[REFERENCIA]],CODINV,4,FALSE)</f>
        <v>MEDIDORES</v>
      </c>
      <c r="N4890" s="12" t="str">
        <f>+VLOOKUP(FACTURACION[[#This Row],[REFERENCIA]],CODINV,5,FALSE)</f>
        <v>HONEYWELL</v>
      </c>
      <c r="O4890" s="3">
        <v>1</v>
      </c>
      <c r="P4890" s="31">
        <v>480000</v>
      </c>
      <c r="Q4890" s="24">
        <f>+FACTURACION[[#This Row],[CANTIDAD]]*FACTURACION[[#This Row],[VR UNITARIO]]/1000</f>
        <v>480</v>
      </c>
      <c r="R4890" s="3" t="str">
        <f>+VLOOKUP(FACTURACION[[#This Row],[NIT]],TABLACLIENTE,5,FALSE)</f>
        <v>CALI</v>
      </c>
    </row>
    <row r="4891" spans="3:18">
      <c r="C4891" s="29">
        <v>2017</v>
      </c>
      <c r="D4891" s="30" t="s">
        <v>704</v>
      </c>
      <c r="E4891" s="30">
        <f>MONTH(FACTURACION[[#This Row],[MES]]&amp;1)</f>
        <v>11</v>
      </c>
      <c r="F4891" s="223">
        <f>DATE(FACTURACION[[#This Row],[AÑO]],FACTURACION[[#This Row],[Mes numero]],1)</f>
        <v>43040</v>
      </c>
      <c r="G4891" s="161">
        <v>13267</v>
      </c>
      <c r="H4891" s="25">
        <v>800202395</v>
      </c>
      <c r="I4891" s="3" t="str">
        <f>+VLOOKUP(FACTURACION[[#This Row],[NIT]],TABLACLIENTE,2,FALSE)</f>
        <v>EFIGAS GAS NATURAL S.A. E.S.P. (EFIGAS S.A. E.S.P.)</v>
      </c>
      <c r="J4891" s="3" t="s">
        <v>20</v>
      </c>
      <c r="K4891" s="12" t="str">
        <f>+VLOOKUP(FACTURACION[[#This Row],[REFERENCIA]],CODINV,2,FALSE)</f>
        <v xml:space="preserve">MEDIDOR AC-250 C: 3/4" CON CONECTORES </v>
      </c>
      <c r="L4891" s="12" t="str">
        <f>IF(VLOOKUP(FACTURACION[[#This Row],[REFERENCIA]],CODINV,3,FALSE)=0,"",VLOOKUP(FACTURACION[[#This Row],[REFERENCIA]],CODINV,3,FALSE))</f>
        <v/>
      </c>
      <c r="M4891" s="12" t="str">
        <f>+VLOOKUP(FACTURACION[[#This Row],[REFERENCIA]],CODINV,4,FALSE)</f>
        <v>MEDIDORES</v>
      </c>
      <c r="N4891" s="12" t="str">
        <f>+VLOOKUP(FACTURACION[[#This Row],[REFERENCIA]],CODINV,5,FALSE)</f>
        <v>HONEYWELL</v>
      </c>
      <c r="O4891" s="3">
        <v>3</v>
      </c>
      <c r="P4891" s="31">
        <v>314681</v>
      </c>
      <c r="Q4891" s="24">
        <f>+FACTURACION[[#This Row],[CANTIDAD]]*FACTURACION[[#This Row],[VR UNITARIO]]/1000</f>
        <v>944.04300000000001</v>
      </c>
      <c r="R4891" s="3" t="str">
        <f>+VLOOKUP(FACTURACION[[#This Row],[NIT]],TABLACLIENTE,5,FALSE)</f>
        <v>MANIZALES</v>
      </c>
    </row>
    <row r="4892" spans="3:18">
      <c r="C4892" s="29">
        <v>2017</v>
      </c>
      <c r="D4892" s="30" t="s">
        <v>704</v>
      </c>
      <c r="E4892" s="30">
        <f>MONTH(FACTURACION[[#This Row],[MES]]&amp;1)</f>
        <v>11</v>
      </c>
      <c r="F4892" s="223">
        <f>DATE(FACTURACION[[#This Row],[AÑO]],FACTURACION[[#This Row],[Mes numero]],1)</f>
        <v>43040</v>
      </c>
      <c r="G4892" s="161">
        <v>13269</v>
      </c>
      <c r="H4892" s="25">
        <v>800202395</v>
      </c>
      <c r="I4892" s="3" t="str">
        <f>+VLOOKUP(FACTURACION[[#This Row],[NIT]],TABLACLIENTE,2,FALSE)</f>
        <v>EFIGAS GAS NATURAL S.A. E.S.P. (EFIGAS S.A. E.S.P.)</v>
      </c>
      <c r="J4892" s="3" t="s">
        <v>20</v>
      </c>
      <c r="K4892" s="12" t="str">
        <f>+VLOOKUP(FACTURACION[[#This Row],[REFERENCIA]],CODINV,2,FALSE)</f>
        <v xml:space="preserve">MEDIDOR AC-250 C: 3/4" CON CONECTORES </v>
      </c>
      <c r="L4892" s="12" t="str">
        <f>IF(VLOOKUP(FACTURACION[[#This Row],[REFERENCIA]],CODINV,3,FALSE)=0,"",VLOOKUP(FACTURACION[[#This Row],[REFERENCIA]],CODINV,3,FALSE))</f>
        <v/>
      </c>
      <c r="M4892" s="12" t="str">
        <f>+VLOOKUP(FACTURACION[[#This Row],[REFERENCIA]],CODINV,4,FALSE)</f>
        <v>MEDIDORES</v>
      </c>
      <c r="N4892" s="12" t="str">
        <f>+VLOOKUP(FACTURACION[[#This Row],[REFERENCIA]],CODINV,5,FALSE)</f>
        <v>HONEYWELL</v>
      </c>
      <c r="O4892" s="3">
        <v>3</v>
      </c>
      <c r="P4892" s="31">
        <v>314681</v>
      </c>
      <c r="Q4892" s="24">
        <f>+FACTURACION[[#This Row],[CANTIDAD]]*FACTURACION[[#This Row],[VR UNITARIO]]/1000</f>
        <v>944.04300000000001</v>
      </c>
      <c r="R4892" s="3" t="str">
        <f>+VLOOKUP(FACTURACION[[#This Row],[NIT]],TABLACLIENTE,5,FALSE)</f>
        <v>MANIZALES</v>
      </c>
    </row>
    <row r="4893" spans="3:18">
      <c r="C4893" s="29">
        <v>2017</v>
      </c>
      <c r="D4893" s="30" t="s">
        <v>704</v>
      </c>
      <c r="E4893" s="30">
        <f>MONTH(FACTURACION[[#This Row],[MES]]&amp;1)</f>
        <v>11</v>
      </c>
      <c r="F4893" s="223">
        <f>DATE(FACTURACION[[#This Row],[AÑO]],FACTURACION[[#This Row],[Mes numero]],1)</f>
        <v>43040</v>
      </c>
      <c r="G4893" s="161">
        <v>13275</v>
      </c>
      <c r="H4893" s="25">
        <v>800218682</v>
      </c>
      <c r="I4893" s="3" t="str">
        <f>+VLOOKUP(FACTURACION[[#This Row],[NIT]],TABLACLIENTE,2,FALSE)</f>
        <v>GASES DEL CUSIANA S.A E.S.P. (CUSIANAGAS S.A E.S.P)</v>
      </c>
      <c r="J4893" s="3" t="s">
        <v>20</v>
      </c>
      <c r="K4893" s="12" t="str">
        <f>+VLOOKUP(FACTURACION[[#This Row],[REFERENCIA]],CODINV,2,FALSE)</f>
        <v xml:space="preserve">MEDIDOR AC-250 C: 3/4" CON CONECTORES </v>
      </c>
      <c r="L4893" s="12" t="str">
        <f>IF(VLOOKUP(FACTURACION[[#This Row],[REFERENCIA]],CODINV,3,FALSE)=0,"",VLOOKUP(FACTURACION[[#This Row],[REFERENCIA]],CODINV,3,FALSE))</f>
        <v/>
      </c>
      <c r="M4893" s="12" t="str">
        <f>+VLOOKUP(FACTURACION[[#This Row],[REFERENCIA]],CODINV,4,FALSE)</f>
        <v>MEDIDORES</v>
      </c>
      <c r="N4893" s="12" t="str">
        <f>+VLOOKUP(FACTURACION[[#This Row],[REFERENCIA]],CODINV,5,FALSE)</f>
        <v>HONEYWELL</v>
      </c>
      <c r="O4893" s="3">
        <v>10</v>
      </c>
      <c r="P4893" s="31">
        <v>422489</v>
      </c>
      <c r="Q4893" s="24">
        <f>+FACTURACION[[#This Row],[CANTIDAD]]*FACTURACION[[#This Row],[VR UNITARIO]]/1000</f>
        <v>4224.8900000000003</v>
      </c>
      <c r="R4893" s="3" t="str">
        <f>+VLOOKUP(FACTURACION[[#This Row],[NIT]],TABLACLIENTE,5,FALSE)</f>
        <v>YOPAL</v>
      </c>
    </row>
    <row r="4894" spans="3:18">
      <c r="C4894" s="29">
        <v>2017</v>
      </c>
      <c r="D4894" s="30" t="s">
        <v>704</v>
      </c>
      <c r="E4894" s="30">
        <f>MONTH(FACTURACION[[#This Row],[MES]]&amp;1)</f>
        <v>11</v>
      </c>
      <c r="F4894" s="223">
        <f>DATE(FACTURACION[[#This Row],[AÑO]],FACTURACION[[#This Row],[Mes numero]],1)</f>
        <v>43040</v>
      </c>
      <c r="G4894" s="161">
        <v>13274</v>
      </c>
      <c r="H4894" s="25">
        <v>800021272</v>
      </c>
      <c r="I4894" s="3" t="str">
        <f>+VLOOKUP(FACTURACION[[#This Row],[NIT]],TABLACLIENTE,2,FALSE)</f>
        <v>GASES DEL LLANO S.A. E.S.P (LLANOGAS S.A. E.S.P.)</v>
      </c>
      <c r="J4894" s="3" t="s">
        <v>20</v>
      </c>
      <c r="K4894" s="12" t="str">
        <f>+VLOOKUP(FACTURACION[[#This Row],[REFERENCIA]],CODINV,2,FALSE)</f>
        <v xml:space="preserve">MEDIDOR AC-250 C: 3/4" CON CONECTORES </v>
      </c>
      <c r="L4894" s="12" t="str">
        <f>IF(VLOOKUP(FACTURACION[[#This Row],[REFERENCIA]],CODINV,3,FALSE)=0,"",VLOOKUP(FACTURACION[[#This Row],[REFERENCIA]],CODINV,3,FALSE))</f>
        <v/>
      </c>
      <c r="M4894" s="12" t="str">
        <f>+VLOOKUP(FACTURACION[[#This Row],[REFERENCIA]],CODINV,4,FALSE)</f>
        <v>MEDIDORES</v>
      </c>
      <c r="N4894" s="12" t="str">
        <f>+VLOOKUP(FACTURACION[[#This Row],[REFERENCIA]],CODINV,5,FALSE)</f>
        <v>HONEYWELL</v>
      </c>
      <c r="O4894" s="3">
        <v>15</v>
      </c>
      <c r="P4894" s="31">
        <v>423772</v>
      </c>
      <c r="Q4894" s="24">
        <f>+FACTURACION[[#This Row],[CANTIDAD]]*FACTURACION[[#This Row],[VR UNITARIO]]/1000</f>
        <v>6356.58</v>
      </c>
      <c r="R4894" s="3" t="str">
        <f>+VLOOKUP(FACTURACION[[#This Row],[NIT]],TABLACLIENTE,5,FALSE)</f>
        <v>VILLAVICENCIO</v>
      </c>
    </row>
    <row r="4895" spans="3:18">
      <c r="C4895" s="29">
        <v>2017</v>
      </c>
      <c r="D4895" s="30" t="s">
        <v>704</v>
      </c>
      <c r="E4895" s="30">
        <f>MONTH(FACTURACION[[#This Row],[MES]]&amp;1)</f>
        <v>11</v>
      </c>
      <c r="F4895" s="223">
        <f>DATE(FACTURACION[[#This Row],[AÑO]],FACTURACION[[#This Row],[Mes numero]],1)</f>
        <v>43040</v>
      </c>
      <c r="G4895" s="161">
        <v>13291</v>
      </c>
      <c r="H4895" s="25">
        <v>890503900</v>
      </c>
      <c r="I4895" s="3" t="str">
        <f>+VLOOKUP(FACTURACION[[#This Row],[NIT]],TABLACLIENTE,2,FALSE)</f>
        <v>GASES DEL ORIENTE S.A. E.S.P.</v>
      </c>
      <c r="J4895" s="3" t="s">
        <v>20</v>
      </c>
      <c r="K4895" s="12" t="str">
        <f>+VLOOKUP(FACTURACION[[#This Row],[REFERENCIA]],CODINV,2,FALSE)</f>
        <v xml:space="preserve">MEDIDOR AC-250 C: 3/4" CON CONECTORES </v>
      </c>
      <c r="L4895" s="12" t="str">
        <f>IF(VLOOKUP(FACTURACION[[#This Row],[REFERENCIA]],CODINV,3,FALSE)=0,"",VLOOKUP(FACTURACION[[#This Row],[REFERENCIA]],CODINV,3,FALSE))</f>
        <v/>
      </c>
      <c r="M4895" s="12" t="str">
        <f>+VLOOKUP(FACTURACION[[#This Row],[REFERENCIA]],CODINV,4,FALSE)</f>
        <v>MEDIDORES</v>
      </c>
      <c r="N4895" s="12" t="str">
        <f>+VLOOKUP(FACTURACION[[#This Row],[REFERENCIA]],CODINV,5,FALSE)</f>
        <v>HONEYWELL</v>
      </c>
      <c r="O4895" s="3">
        <v>30</v>
      </c>
      <c r="P4895" s="31">
        <v>460000</v>
      </c>
      <c r="Q4895" s="24">
        <f>+FACTURACION[[#This Row],[CANTIDAD]]*FACTURACION[[#This Row],[VR UNITARIO]]/1000</f>
        <v>13800</v>
      </c>
      <c r="R4895" s="3" t="str">
        <f>+VLOOKUP(FACTURACION[[#This Row],[NIT]],TABLACLIENTE,5,FALSE)</f>
        <v>CUCUTA</v>
      </c>
    </row>
    <row r="4896" spans="3:18">
      <c r="C4896" s="29">
        <v>2017</v>
      </c>
      <c r="D4896" s="30" t="s">
        <v>704</v>
      </c>
      <c r="E4896" s="30">
        <f>MONTH(FACTURACION[[#This Row],[MES]]&amp;1)</f>
        <v>11</v>
      </c>
      <c r="F4896" s="223">
        <f>DATE(FACTURACION[[#This Row],[AÑO]],FACTURACION[[#This Row],[Mes numero]],1)</f>
        <v>43040</v>
      </c>
      <c r="G4896" s="161">
        <v>13278</v>
      </c>
      <c r="H4896" s="25">
        <v>890500726</v>
      </c>
      <c r="I4896" s="3" t="str">
        <f>+VLOOKUP(FACTURACION[[#This Row],[NIT]],TABLACLIENTE,2,FALSE)</f>
        <v>NORTESANTANDEREANA DE GAS S.A. E.S.P (NORGAS S.A. E.S.P.)</v>
      </c>
      <c r="J4896" s="3" t="s">
        <v>20</v>
      </c>
      <c r="K4896" s="12" t="str">
        <f>+VLOOKUP(FACTURACION[[#This Row],[REFERENCIA]],CODINV,2,FALSE)</f>
        <v xml:space="preserve">MEDIDOR AC-250 C: 3/4" CON CONECTORES </v>
      </c>
      <c r="L4896" s="12" t="str">
        <f>IF(VLOOKUP(FACTURACION[[#This Row],[REFERENCIA]],CODINV,3,FALSE)=0,"",VLOOKUP(FACTURACION[[#This Row],[REFERENCIA]],CODINV,3,FALSE))</f>
        <v/>
      </c>
      <c r="M4896" s="12" t="str">
        <f>+VLOOKUP(FACTURACION[[#This Row],[REFERENCIA]],CODINV,4,FALSE)</f>
        <v>MEDIDORES</v>
      </c>
      <c r="N4896" s="12" t="str">
        <f>+VLOOKUP(FACTURACION[[#This Row],[REFERENCIA]],CODINV,5,FALSE)</f>
        <v>HONEYWELL</v>
      </c>
      <c r="O4896" s="3">
        <v>2</v>
      </c>
      <c r="P4896" s="31">
        <v>480000</v>
      </c>
      <c r="Q4896" s="24">
        <f>+FACTURACION[[#This Row],[CANTIDAD]]*FACTURACION[[#This Row],[VR UNITARIO]]/1000</f>
        <v>960</v>
      </c>
      <c r="R4896" s="3" t="str">
        <f>+VLOOKUP(FACTURACION[[#This Row],[NIT]],TABLACLIENTE,5,FALSE)</f>
        <v>BUCARAMANGA</v>
      </c>
    </row>
    <row r="4897" spans="3:18">
      <c r="C4897" s="29">
        <v>2017</v>
      </c>
      <c r="D4897" s="30" t="s">
        <v>704</v>
      </c>
      <c r="E4897" s="30">
        <f>MONTH(FACTURACION[[#This Row],[MES]]&amp;1)</f>
        <v>11</v>
      </c>
      <c r="F4897" s="223">
        <f>DATE(FACTURACION[[#This Row],[AÑO]],FACTURACION[[#This Row],[Mes numero]],1)</f>
        <v>43040</v>
      </c>
      <c r="G4897" s="161">
        <v>13303</v>
      </c>
      <c r="H4897" s="25">
        <v>830140206</v>
      </c>
      <c r="I4897" s="3" t="str">
        <f>+VLOOKUP(FACTURACION[[#This Row],[NIT]],TABLACLIENTE,2,FALSE)</f>
        <v xml:space="preserve"> ENERCER S.A. E.S.P. (ANTERIORMENTE PUBLISERVICIOS S.A. E.S.P )</v>
      </c>
      <c r="J4897" s="3" t="s">
        <v>20</v>
      </c>
      <c r="K4897" s="12" t="str">
        <f>+VLOOKUP(FACTURACION[[#This Row],[REFERENCIA]],CODINV,2,FALSE)</f>
        <v xml:space="preserve">MEDIDOR AC-250 C: 3/4" CON CONECTORES </v>
      </c>
      <c r="L4897" s="12" t="str">
        <f>IF(VLOOKUP(FACTURACION[[#This Row],[REFERENCIA]],CODINV,3,FALSE)=0,"",VLOOKUP(FACTURACION[[#This Row],[REFERENCIA]],CODINV,3,FALSE))</f>
        <v/>
      </c>
      <c r="M4897" s="12" t="str">
        <f>+VLOOKUP(FACTURACION[[#This Row],[REFERENCIA]],CODINV,4,FALSE)</f>
        <v>MEDIDORES</v>
      </c>
      <c r="N4897" s="12" t="str">
        <f>+VLOOKUP(FACTURACION[[#This Row],[REFERENCIA]],CODINV,5,FALSE)</f>
        <v>HONEYWELL</v>
      </c>
      <c r="O4897" s="3">
        <v>1</v>
      </c>
      <c r="P4897" s="31">
        <v>490000</v>
      </c>
      <c r="Q4897" s="24">
        <f>+FACTURACION[[#This Row],[CANTIDAD]]*FACTURACION[[#This Row],[VR UNITARIO]]/1000</f>
        <v>490</v>
      </c>
      <c r="R4897" s="3" t="str">
        <f>+VLOOKUP(FACTURACION[[#This Row],[NIT]],TABLACLIENTE,5,FALSE)</f>
        <v>BOGOTÁ D.C.</v>
      </c>
    </row>
    <row r="4898" spans="3:18">
      <c r="C4898" s="29">
        <v>2017</v>
      </c>
      <c r="D4898" s="30" t="s">
        <v>704</v>
      </c>
      <c r="E4898" s="30">
        <f>MONTH(FACTURACION[[#This Row],[MES]]&amp;1)</f>
        <v>11</v>
      </c>
      <c r="F4898" s="223">
        <f>DATE(FACTURACION[[#This Row],[AÑO]],FACTURACION[[#This Row],[Mes numero]],1)</f>
        <v>43040</v>
      </c>
      <c r="G4898" s="161">
        <v>13272</v>
      </c>
      <c r="H4898" s="25">
        <v>800202395</v>
      </c>
      <c r="I4898" s="3" t="str">
        <f>+VLOOKUP(FACTURACION[[#This Row],[NIT]],TABLACLIENTE,2,FALSE)</f>
        <v>EFIGAS GAS NATURAL S.A. E.S.P. (EFIGAS S.A. E.S.P.)</v>
      </c>
      <c r="J4898" s="3" t="s">
        <v>21</v>
      </c>
      <c r="K4898" s="12" t="str">
        <f>+VLOOKUP(FACTURACION[[#This Row],[REFERENCIA]],CODINV,2,FALSE)</f>
        <v>MEDIDOR AC-630 C:1 1/4" MAOP 25PSIG CON CONECTORES</v>
      </c>
      <c r="L4898" s="12" t="str">
        <f>IF(VLOOKUP(FACTURACION[[#This Row],[REFERENCIA]],CODINV,3,FALSE)=0,"",VLOOKUP(FACTURACION[[#This Row],[REFERENCIA]],CODINV,3,FALSE))</f>
        <v/>
      </c>
      <c r="M4898" s="12" t="str">
        <f>+VLOOKUP(FACTURACION[[#This Row],[REFERENCIA]],CODINV,4,FALSE)</f>
        <v>MEDIDORES</v>
      </c>
      <c r="N4898" s="12" t="str">
        <f>+VLOOKUP(FACTURACION[[#This Row],[REFERENCIA]],CODINV,5,FALSE)</f>
        <v>HONEYWELL</v>
      </c>
      <c r="O4898" s="3">
        <v>2</v>
      </c>
      <c r="P4898" s="31">
        <v>1980000</v>
      </c>
      <c r="Q4898" s="24">
        <f>+FACTURACION[[#This Row],[CANTIDAD]]*FACTURACION[[#This Row],[VR UNITARIO]]/1000</f>
        <v>3960</v>
      </c>
      <c r="R4898" s="3" t="str">
        <f>+VLOOKUP(FACTURACION[[#This Row],[NIT]],TABLACLIENTE,5,FALSE)</f>
        <v>MANIZALES</v>
      </c>
    </row>
    <row r="4899" spans="3:18">
      <c r="C4899" s="29">
        <v>2017</v>
      </c>
      <c r="D4899" s="30" t="s">
        <v>704</v>
      </c>
      <c r="E4899" s="30">
        <f>MONTH(FACTURACION[[#This Row],[MES]]&amp;1)</f>
        <v>11</v>
      </c>
      <c r="F4899" s="223">
        <f>DATE(FACTURACION[[#This Row],[AÑO]],FACTURACION[[#This Row],[Mes numero]],1)</f>
        <v>43040</v>
      </c>
      <c r="G4899" s="161">
        <v>13280</v>
      </c>
      <c r="H4899" s="25">
        <v>860510723</v>
      </c>
      <c r="I4899" s="3" t="str">
        <f>+VLOOKUP(FACTURACION[[#This Row],[NIT]],TABLACLIENTE,2,FALSE)</f>
        <v>SAENA DE COLOMBIA S.A.</v>
      </c>
      <c r="J4899" s="3" t="s">
        <v>27</v>
      </c>
      <c r="K4899" s="12" t="str">
        <f>+VLOOKUP(FACTURACION[[#This Row],[REFERENCIA]],CODINV,2,FALSE)</f>
        <v>MEDIDOR AL-800 C:1 1/2" MAOP 100 PSIG</v>
      </c>
      <c r="L4899" s="12" t="str">
        <f>IF(VLOOKUP(FACTURACION[[#This Row],[REFERENCIA]],CODINV,3,FALSE)=0,"",VLOOKUP(FACTURACION[[#This Row],[REFERENCIA]],CODINV,3,FALSE))</f>
        <v/>
      </c>
      <c r="M4899" s="12" t="str">
        <f>+VLOOKUP(FACTURACION[[#This Row],[REFERENCIA]],CODINV,4,FALSE)</f>
        <v>MEDIDORES</v>
      </c>
      <c r="N4899" s="12" t="str">
        <f>+VLOOKUP(FACTURACION[[#This Row],[REFERENCIA]],CODINV,5,FALSE)</f>
        <v>HONEYWELL</v>
      </c>
      <c r="O4899" s="3">
        <v>1</v>
      </c>
      <c r="P4899" s="31">
        <v>5100000</v>
      </c>
      <c r="Q4899" s="24">
        <f>+FACTURACION[[#This Row],[CANTIDAD]]*FACTURACION[[#This Row],[VR UNITARIO]]/1000</f>
        <v>5100</v>
      </c>
      <c r="R4899" s="3" t="str">
        <f>+VLOOKUP(FACTURACION[[#This Row],[NIT]],TABLACLIENTE,5,FALSE)</f>
        <v>BOGOTÁ D.C.</v>
      </c>
    </row>
    <row r="4900" spans="3:18">
      <c r="C4900" s="29">
        <v>2017</v>
      </c>
      <c r="D4900" s="30" t="s">
        <v>704</v>
      </c>
      <c r="E4900" s="30">
        <f>MONTH(FACTURACION[[#This Row],[MES]]&amp;1)</f>
        <v>11</v>
      </c>
      <c r="F4900" s="223">
        <f>DATE(FACTURACION[[#This Row],[AÑO]],FACTURACION[[#This Row],[Mes numero]],1)</f>
        <v>43040</v>
      </c>
      <c r="G4900" s="161">
        <v>13271</v>
      </c>
      <c r="H4900" s="25">
        <v>800202395</v>
      </c>
      <c r="I4900" s="3" t="str">
        <f>+VLOOKUP(FACTURACION[[#This Row],[NIT]],TABLACLIENTE,2,FALSE)</f>
        <v>EFIGAS GAS NATURAL S.A. E.S.P. (EFIGAS S.A. E.S.P.)</v>
      </c>
      <c r="J4900" s="3" t="s">
        <v>59</v>
      </c>
      <c r="K4900" s="12" t="str">
        <f>+VLOOKUP(FACTURACION[[#This Row],[REFERENCIA]],CODINV,2,FALSE)</f>
        <v>MEDIDOR AL-1000 C:1 1/2" MAOP 25 PSIG CON CONECTORES</v>
      </c>
      <c r="L4900" s="12" t="str">
        <f>IF(VLOOKUP(FACTURACION[[#This Row],[REFERENCIA]],CODINV,3,FALSE)=0,"",VLOOKUP(FACTURACION[[#This Row],[REFERENCIA]],CODINV,3,FALSE))</f>
        <v/>
      </c>
      <c r="M4900" s="12" t="str">
        <f>+VLOOKUP(FACTURACION[[#This Row],[REFERENCIA]],CODINV,4,FALSE)</f>
        <v>MEDIDORES</v>
      </c>
      <c r="N4900" s="12" t="str">
        <f>+VLOOKUP(FACTURACION[[#This Row],[REFERENCIA]],CODINV,5,FALSE)</f>
        <v>HONEYWELL</v>
      </c>
      <c r="O4900" s="3">
        <v>1</v>
      </c>
      <c r="P4900" s="31">
        <v>3850725</v>
      </c>
      <c r="Q4900" s="24">
        <f>+FACTURACION[[#This Row],[CANTIDAD]]*FACTURACION[[#This Row],[VR UNITARIO]]/1000</f>
        <v>3850.7249999999999</v>
      </c>
      <c r="R4900" s="3" t="str">
        <f>+VLOOKUP(FACTURACION[[#This Row],[NIT]],TABLACLIENTE,5,FALSE)</f>
        <v>MANIZALES</v>
      </c>
    </row>
    <row r="4901" spans="3:18">
      <c r="C4901" s="29">
        <v>2017</v>
      </c>
      <c r="D4901" s="30" t="s">
        <v>704</v>
      </c>
      <c r="E4901" s="30">
        <f>MONTH(FACTURACION[[#This Row],[MES]]&amp;1)</f>
        <v>11</v>
      </c>
      <c r="F4901" s="223">
        <f>DATE(FACTURACION[[#This Row],[AÑO]],FACTURACION[[#This Row],[Mes numero]],1)</f>
        <v>43040</v>
      </c>
      <c r="G4901" s="161">
        <v>13263</v>
      </c>
      <c r="H4901" s="25">
        <v>890205952</v>
      </c>
      <c r="I4901" s="3" t="str">
        <f>+VLOOKUP(FACTURACION[[#This Row],[NIT]],TABLACLIENTE,2,FALSE)</f>
        <v>GAS NATURAL DEL ORIENTE S.A. E.S.P. (GASORIENTE S.A. E.S.P)</v>
      </c>
      <c r="J4901" s="3" t="s">
        <v>59</v>
      </c>
      <c r="K4901" s="12" t="str">
        <f>+VLOOKUP(FACTURACION[[#This Row],[REFERENCIA]],CODINV,2,FALSE)</f>
        <v>MEDIDOR AL-1000 C:1 1/2" MAOP 25 PSIG CON CONECTORES</v>
      </c>
      <c r="L4901" s="12" t="str">
        <f>IF(VLOOKUP(FACTURACION[[#This Row],[REFERENCIA]],CODINV,3,FALSE)=0,"",VLOOKUP(FACTURACION[[#This Row],[REFERENCIA]],CODINV,3,FALSE))</f>
        <v/>
      </c>
      <c r="M4901" s="12" t="str">
        <f>+VLOOKUP(FACTURACION[[#This Row],[REFERENCIA]],CODINV,4,FALSE)</f>
        <v>MEDIDORES</v>
      </c>
      <c r="N4901" s="12" t="str">
        <f>+VLOOKUP(FACTURACION[[#This Row],[REFERENCIA]],CODINV,5,FALSE)</f>
        <v>HONEYWELL</v>
      </c>
      <c r="O4901" s="3">
        <v>1</v>
      </c>
      <c r="P4901" s="31">
        <v>3645600</v>
      </c>
      <c r="Q4901" s="24">
        <f>+FACTURACION[[#This Row],[CANTIDAD]]*FACTURACION[[#This Row],[VR UNITARIO]]/1000</f>
        <v>3645.6</v>
      </c>
      <c r="R4901" s="3" t="str">
        <f>+VLOOKUP(FACTURACION[[#This Row],[NIT]],TABLACLIENTE,5,FALSE)</f>
        <v>BUCARAMANGA</v>
      </c>
    </row>
    <row r="4902" spans="3:18">
      <c r="C4902" s="29">
        <v>2017</v>
      </c>
      <c r="D4902" s="30" t="s">
        <v>704</v>
      </c>
      <c r="E4902" s="30">
        <f>MONTH(FACTURACION[[#This Row],[MES]]&amp;1)</f>
        <v>11</v>
      </c>
      <c r="F4902" s="223">
        <f>DATE(FACTURACION[[#This Row],[AÑO]],FACTURACION[[#This Row],[Mes numero]],1)</f>
        <v>43040</v>
      </c>
      <c r="G4902" s="161">
        <v>13273</v>
      </c>
      <c r="H4902" s="25">
        <v>800202395</v>
      </c>
      <c r="I4902" s="3" t="str">
        <f>+VLOOKUP(FACTURACION[[#This Row],[NIT]],TABLACLIENTE,2,FALSE)</f>
        <v>EFIGAS GAS NATURAL S.A. E.S.P. (EFIGAS S.A. E.S.P.)</v>
      </c>
      <c r="J4902" s="3" t="s">
        <v>262</v>
      </c>
      <c r="K4902" s="12" t="str">
        <f>+VLOOKUP(FACTURACION[[#This Row],[REFERENCIA]],CODINV,2,FALSE)</f>
        <v>MEDIDOR AL-425 C:1 1/4" MAOP 25 PSIG</v>
      </c>
      <c r="L4902" s="12" t="str">
        <f>IF(VLOOKUP(FACTURACION[[#This Row],[REFERENCIA]],CODINV,3,FALSE)=0,"",VLOOKUP(FACTURACION[[#This Row],[REFERENCIA]],CODINV,3,FALSE))</f>
        <v/>
      </c>
      <c r="M4902" s="12" t="str">
        <f>+VLOOKUP(FACTURACION[[#This Row],[REFERENCIA]],CODINV,4,FALSE)</f>
        <v>MEDIDORES</v>
      </c>
      <c r="N4902" s="12" t="str">
        <f>+VLOOKUP(FACTURACION[[#This Row],[REFERENCIA]],CODINV,5,FALSE)</f>
        <v>HONEYWELL</v>
      </c>
      <c r="O4902" s="3">
        <v>4</v>
      </c>
      <c r="P4902" s="31">
        <v>799112</v>
      </c>
      <c r="Q4902" s="24">
        <f>+FACTURACION[[#This Row],[CANTIDAD]]*FACTURACION[[#This Row],[VR UNITARIO]]/1000</f>
        <v>3196.4479999999999</v>
      </c>
      <c r="R4902" s="3" t="str">
        <f>+VLOOKUP(FACTURACION[[#This Row],[NIT]],TABLACLIENTE,5,FALSE)</f>
        <v>MANIZALES</v>
      </c>
    </row>
    <row r="4903" spans="3:18">
      <c r="C4903" s="29">
        <v>2017</v>
      </c>
      <c r="D4903" s="30" t="s">
        <v>704</v>
      </c>
      <c r="E4903" s="30">
        <f>MONTH(FACTURACION[[#This Row],[MES]]&amp;1)</f>
        <v>11</v>
      </c>
      <c r="F4903" s="223">
        <f>DATE(FACTURACION[[#This Row],[AÑO]],FACTURACION[[#This Row],[Mes numero]],1)</f>
        <v>43040</v>
      </c>
      <c r="G4903" s="161">
        <v>13291</v>
      </c>
      <c r="H4903" s="25">
        <v>890503900</v>
      </c>
      <c r="I4903" s="3" t="str">
        <f>+VLOOKUP(FACTURACION[[#This Row],[NIT]],TABLACLIENTE,2,FALSE)</f>
        <v>GASES DEL ORIENTE S.A. E.S.P.</v>
      </c>
      <c r="J4903" s="3" t="s">
        <v>262</v>
      </c>
      <c r="K4903" s="12" t="str">
        <f>+VLOOKUP(FACTURACION[[#This Row],[REFERENCIA]],CODINV,2,FALSE)</f>
        <v>MEDIDOR AL-425 C:1 1/4" MAOP 25 PSIG</v>
      </c>
      <c r="L4903" s="12" t="str">
        <f>IF(VLOOKUP(FACTURACION[[#This Row],[REFERENCIA]],CODINV,3,FALSE)=0,"",VLOOKUP(FACTURACION[[#This Row],[REFERENCIA]],CODINV,3,FALSE))</f>
        <v/>
      </c>
      <c r="M4903" s="12" t="str">
        <f>+VLOOKUP(FACTURACION[[#This Row],[REFERENCIA]],CODINV,4,FALSE)</f>
        <v>MEDIDORES</v>
      </c>
      <c r="N4903" s="12" t="str">
        <f>+VLOOKUP(FACTURACION[[#This Row],[REFERENCIA]],CODINV,5,FALSE)</f>
        <v>HONEYWELL</v>
      </c>
      <c r="O4903" s="3">
        <v>3</v>
      </c>
      <c r="P4903" s="31">
        <v>810000</v>
      </c>
      <c r="Q4903" s="24">
        <f>+FACTURACION[[#This Row],[CANTIDAD]]*FACTURACION[[#This Row],[VR UNITARIO]]/1000</f>
        <v>2430</v>
      </c>
      <c r="R4903" s="3" t="str">
        <f>+VLOOKUP(FACTURACION[[#This Row],[NIT]],TABLACLIENTE,5,FALSE)</f>
        <v>CUCUTA</v>
      </c>
    </row>
    <row r="4904" spans="3:18">
      <c r="C4904" s="29">
        <v>2017</v>
      </c>
      <c r="D4904" s="30" t="s">
        <v>704</v>
      </c>
      <c r="E4904" s="30">
        <f>MONTH(FACTURACION[[#This Row],[MES]]&amp;1)</f>
        <v>11</v>
      </c>
      <c r="F4904" s="223">
        <f>DATE(FACTURACION[[#This Row],[AÑO]],FACTURACION[[#This Row],[Mes numero]],1)</f>
        <v>43040</v>
      </c>
      <c r="G4904" s="161">
        <v>13262</v>
      </c>
      <c r="H4904" s="25">
        <v>890400869</v>
      </c>
      <c r="I4904" s="3" t="str">
        <f>+VLOOKUP(FACTURACION[[#This Row],[NIT]],TABLACLIENTE,2,FALSE)</f>
        <v>SURTIDORA DE GAS DEL CARIBE S.A. E.S.P. (SURTIGAS S.A. E.S.P.)</v>
      </c>
      <c r="J4904" s="3" t="s">
        <v>1064</v>
      </c>
      <c r="K4904" s="12" t="str">
        <f>+VLOOKUP(FACTURACION[[#This Row],[REFERENCIA]],CODINV,2,FALSE)</f>
        <v>REG. 1813C C: 1" R: 6-15" O: 1/2</v>
      </c>
      <c r="L4904" s="12" t="str">
        <f>IF(VLOOKUP(FACTURACION[[#This Row],[REFERENCIA]],CODINV,3,FALSE)=0,"",VLOOKUP(FACTURACION[[#This Row],[REFERENCIA]],CODINV,3,FALSE))</f>
        <v/>
      </c>
      <c r="M4904" s="12" t="str">
        <f>+VLOOKUP(FACTURACION[[#This Row],[REFERENCIA]],CODINV,4,FALSE)</f>
        <v>REGULADORES</v>
      </c>
      <c r="N4904" s="12" t="str">
        <f>+VLOOKUP(FACTURACION[[#This Row],[REFERENCIA]],CODINV,5,FALSE)</f>
        <v>HONEYWELL</v>
      </c>
      <c r="O4904" s="3">
        <v>20</v>
      </c>
      <c r="P4904" s="31">
        <v>158890</v>
      </c>
      <c r="Q4904" s="24">
        <f>+FACTURACION[[#This Row],[CANTIDAD]]*FACTURACION[[#This Row],[VR UNITARIO]]/1000</f>
        <v>3177.8</v>
      </c>
      <c r="R4904" s="3" t="str">
        <f>+VLOOKUP(FACTURACION[[#This Row],[NIT]],TABLACLIENTE,5,FALSE)</f>
        <v>CARTAGENA</v>
      </c>
    </row>
    <row r="4905" spans="3:18">
      <c r="C4905" s="29">
        <v>2017</v>
      </c>
      <c r="D4905" s="30" t="s">
        <v>704</v>
      </c>
      <c r="E4905" s="30">
        <f>MONTH(FACTURACION[[#This Row],[MES]]&amp;1)</f>
        <v>11</v>
      </c>
      <c r="F4905" s="223">
        <f>DATE(FACTURACION[[#This Row],[AÑO]],FACTURACION[[#This Row],[Mes numero]],1)</f>
        <v>43040</v>
      </c>
      <c r="G4905" s="161">
        <v>13282</v>
      </c>
      <c r="H4905" s="25">
        <v>900950504</v>
      </c>
      <c r="I4905" s="3" t="str">
        <f>+VLOOKUP(FACTURACION[[#This Row],[NIT]],TABLACLIENTE,2,FALSE)</f>
        <v>DAMASA DE COLOMBIA S A S</v>
      </c>
      <c r="J4905" s="3" t="s">
        <v>1065</v>
      </c>
      <c r="K4905" s="12" t="str">
        <f>+VLOOKUP(FACTURACION[[#This Row],[REFERENCIA]],CODINV,2,FALSE)</f>
        <v>REG. 1813C C. 3/4" R: 6-15" O: 1/8X3/16</v>
      </c>
      <c r="L4905" s="12" t="str">
        <f>IF(VLOOKUP(FACTURACION[[#This Row],[REFERENCIA]],CODINV,3,FALSE)=0,"",VLOOKUP(FACTURACION[[#This Row],[REFERENCIA]],CODINV,3,FALSE))</f>
        <v/>
      </c>
      <c r="M4905" s="12" t="str">
        <f>+VLOOKUP(FACTURACION[[#This Row],[REFERENCIA]],CODINV,4,FALSE)</f>
        <v>REGULADORES</v>
      </c>
      <c r="N4905" s="12" t="str">
        <f>+VLOOKUP(FACTURACION[[#This Row],[REFERENCIA]],CODINV,5,FALSE)</f>
        <v>HONEYWELL</v>
      </c>
      <c r="O4905" s="3">
        <v>4</v>
      </c>
      <c r="P4905" s="31">
        <v>145000</v>
      </c>
      <c r="Q4905" s="24">
        <f>+FACTURACION[[#This Row],[CANTIDAD]]*FACTURACION[[#This Row],[VR UNITARIO]]/1000</f>
        <v>580</v>
      </c>
      <c r="R4905" s="3" t="str">
        <f>+VLOOKUP(FACTURACION[[#This Row],[NIT]],TABLACLIENTE,5,FALSE)</f>
        <v>BOGOTÁ D.C.</v>
      </c>
    </row>
    <row r="4906" spans="3:18">
      <c r="C4906" s="29">
        <v>2017</v>
      </c>
      <c r="D4906" s="30" t="s">
        <v>704</v>
      </c>
      <c r="E4906" s="30">
        <f>MONTH(FACTURACION[[#This Row],[MES]]&amp;1)</f>
        <v>11</v>
      </c>
      <c r="F4906" s="223">
        <f>DATE(FACTURACION[[#This Row],[AÑO]],FACTURACION[[#This Row],[Mes numero]],1)</f>
        <v>43040</v>
      </c>
      <c r="G4906" s="161">
        <v>13282</v>
      </c>
      <c r="H4906" s="25">
        <v>900950504</v>
      </c>
      <c r="I4906" s="3" t="str">
        <f>+VLOOKUP(FACTURACION[[#This Row],[NIT]],TABLACLIENTE,2,FALSE)</f>
        <v>DAMASA DE COLOMBIA S A S</v>
      </c>
      <c r="J4906" s="3" t="s">
        <v>198</v>
      </c>
      <c r="K4906" s="12" t="str">
        <f>+VLOOKUP(FACTURACION[[#This Row],[REFERENCIA]],CODINV,2,FALSE)</f>
        <v>REG. 1813C-HC C. 1 1/4" R: 6-15" O: 1/2</v>
      </c>
      <c r="L4906" s="12" t="str">
        <f>IF(VLOOKUP(FACTURACION[[#This Row],[REFERENCIA]],CODINV,3,FALSE)=0,"",VLOOKUP(FACTURACION[[#This Row],[REFERENCIA]],CODINV,3,FALSE))</f>
        <v/>
      </c>
      <c r="M4906" s="12" t="str">
        <f>+VLOOKUP(FACTURACION[[#This Row],[REFERENCIA]],CODINV,4,FALSE)</f>
        <v>REGULADORES</v>
      </c>
      <c r="N4906" s="12" t="str">
        <f>+VLOOKUP(FACTURACION[[#This Row],[REFERENCIA]],CODINV,5,FALSE)</f>
        <v>HONEYWELL</v>
      </c>
      <c r="O4906" s="3">
        <v>4</v>
      </c>
      <c r="P4906" s="31">
        <v>168000</v>
      </c>
      <c r="Q4906" s="24">
        <f>+FACTURACION[[#This Row],[CANTIDAD]]*FACTURACION[[#This Row],[VR UNITARIO]]/1000</f>
        <v>672</v>
      </c>
      <c r="R4906" s="3" t="str">
        <f>+VLOOKUP(FACTURACION[[#This Row],[NIT]],TABLACLIENTE,5,FALSE)</f>
        <v>BOGOTÁ D.C.</v>
      </c>
    </row>
    <row r="4907" spans="3:18">
      <c r="C4907" s="29">
        <v>2017</v>
      </c>
      <c r="D4907" s="30" t="s">
        <v>704</v>
      </c>
      <c r="E4907" s="30">
        <f>MONTH(FACTURACION[[#This Row],[MES]]&amp;1)</f>
        <v>11</v>
      </c>
      <c r="F4907" s="223">
        <f>DATE(FACTURACION[[#This Row],[AÑO]],FACTURACION[[#This Row],[Mes numero]],1)</f>
        <v>43040</v>
      </c>
      <c r="G4907" s="161">
        <v>13265</v>
      </c>
      <c r="H4907" s="25">
        <v>900439531</v>
      </c>
      <c r="I4907" s="3" t="str">
        <f>+VLOOKUP(FACTURACION[[#This Row],[NIT]],TABLACLIENTE,2,FALSE)</f>
        <v>ENERTERMICA SAS</v>
      </c>
      <c r="J4907" s="3" t="s">
        <v>198</v>
      </c>
      <c r="K4907" s="12" t="str">
        <f>+VLOOKUP(FACTURACION[[#This Row],[REFERENCIA]],CODINV,2,FALSE)</f>
        <v>REG. 1813C-HC C. 1 1/4" R: 6-15" O: 1/2</v>
      </c>
      <c r="L4907" s="12" t="str">
        <f>IF(VLOOKUP(FACTURACION[[#This Row],[REFERENCIA]],CODINV,3,FALSE)=0,"",VLOOKUP(FACTURACION[[#This Row],[REFERENCIA]],CODINV,3,FALSE))</f>
        <v/>
      </c>
      <c r="M4907" s="12" t="str">
        <f>+VLOOKUP(FACTURACION[[#This Row],[REFERENCIA]],CODINV,4,FALSE)</f>
        <v>REGULADORES</v>
      </c>
      <c r="N4907" s="12" t="str">
        <f>+VLOOKUP(FACTURACION[[#This Row],[REFERENCIA]],CODINV,5,FALSE)</f>
        <v>HONEYWELL</v>
      </c>
      <c r="O4907" s="3">
        <v>1</v>
      </c>
      <c r="P4907" s="31">
        <v>190000</v>
      </c>
      <c r="Q4907" s="24">
        <f>+FACTURACION[[#This Row],[CANTIDAD]]*FACTURACION[[#This Row],[VR UNITARIO]]/1000</f>
        <v>190</v>
      </c>
      <c r="R4907" s="3" t="str">
        <f>+VLOOKUP(FACTURACION[[#This Row],[NIT]],TABLACLIENTE,5,FALSE)</f>
        <v>BOGOTÁ D.C.</v>
      </c>
    </row>
    <row r="4908" spans="3:18">
      <c r="C4908" s="29">
        <v>2017</v>
      </c>
      <c r="D4908" s="30" t="s">
        <v>704</v>
      </c>
      <c r="E4908" s="30">
        <f>MONTH(FACTURACION[[#This Row],[MES]]&amp;1)</f>
        <v>11</v>
      </c>
      <c r="F4908" s="223">
        <f>DATE(FACTURACION[[#This Row],[AÑO]],FACTURACION[[#This Row],[Mes numero]],1)</f>
        <v>43040</v>
      </c>
      <c r="G4908" s="161">
        <v>13277</v>
      </c>
      <c r="H4908" s="25">
        <v>860053840</v>
      </c>
      <c r="I4908" s="3" t="str">
        <f>+VLOOKUP(FACTURACION[[#This Row],[NIT]],TABLACLIENTE,2,FALSE)</f>
        <v>TECNIK LTDA</v>
      </c>
      <c r="J4908" s="3" t="s">
        <v>198</v>
      </c>
      <c r="K4908" s="12" t="str">
        <f>+VLOOKUP(FACTURACION[[#This Row],[REFERENCIA]],CODINV,2,FALSE)</f>
        <v>REG. 1813C-HC C. 1 1/4" R: 6-15" O: 1/2</v>
      </c>
      <c r="L4908" s="12" t="str">
        <f>IF(VLOOKUP(FACTURACION[[#This Row],[REFERENCIA]],CODINV,3,FALSE)=0,"",VLOOKUP(FACTURACION[[#This Row],[REFERENCIA]],CODINV,3,FALSE))</f>
        <v/>
      </c>
      <c r="M4908" s="12" t="str">
        <f>+VLOOKUP(FACTURACION[[#This Row],[REFERENCIA]],CODINV,4,FALSE)</f>
        <v>REGULADORES</v>
      </c>
      <c r="N4908" s="12" t="str">
        <f>+VLOOKUP(FACTURACION[[#This Row],[REFERENCIA]],CODINV,5,FALSE)</f>
        <v>HONEYWELL</v>
      </c>
      <c r="O4908" s="3">
        <v>1</v>
      </c>
      <c r="P4908" s="31">
        <v>190000</v>
      </c>
      <c r="Q4908" s="24">
        <f>+FACTURACION[[#This Row],[CANTIDAD]]*FACTURACION[[#This Row],[VR UNITARIO]]/1000</f>
        <v>190</v>
      </c>
      <c r="R4908" s="3" t="str">
        <f>+VLOOKUP(FACTURACION[[#This Row],[NIT]],TABLACLIENTE,5,FALSE)</f>
        <v>BOGOTÁ D.C.</v>
      </c>
    </row>
    <row r="4909" spans="3:18">
      <c r="C4909" s="29">
        <v>2017</v>
      </c>
      <c r="D4909" s="30" t="s">
        <v>704</v>
      </c>
      <c r="E4909" s="30">
        <f>MONTH(FACTURACION[[#This Row],[MES]]&amp;1)</f>
        <v>11</v>
      </c>
      <c r="F4909" s="223">
        <f>DATE(FACTURACION[[#This Row],[AÑO]],FACTURACION[[#This Row],[Mes numero]],1)</f>
        <v>43040</v>
      </c>
      <c r="G4909" s="161">
        <v>13281</v>
      </c>
      <c r="H4909" s="25">
        <v>830053934</v>
      </c>
      <c r="I4909" s="3" t="str">
        <f>+VLOOKUP(FACTURACION[[#This Row],[NIT]],TABLACLIENTE,2,FALSE)</f>
        <v>CASAGAS SAS</v>
      </c>
      <c r="J4909" s="3" t="s">
        <v>6</v>
      </c>
      <c r="K4909" s="12" t="str">
        <f>+VLOOKUP(FACTURACION[[#This Row],[REFERENCIA]],CODINV,2,FALSE)</f>
        <v>REG.1813C C:3/4" R:6-15" O:1/2</v>
      </c>
      <c r="L4909" s="12" t="str">
        <f>IF(VLOOKUP(FACTURACION[[#This Row],[REFERENCIA]],CODINV,3,FALSE)=0,"",VLOOKUP(FACTURACION[[#This Row],[REFERENCIA]],CODINV,3,FALSE))</f>
        <v/>
      </c>
      <c r="M4909" s="12" t="str">
        <f>+VLOOKUP(FACTURACION[[#This Row],[REFERENCIA]],CODINV,4,FALSE)</f>
        <v>REGULADORES</v>
      </c>
      <c r="N4909" s="12" t="str">
        <f>+VLOOKUP(FACTURACION[[#This Row],[REFERENCIA]],CODINV,5,FALSE)</f>
        <v>HONEYWELL</v>
      </c>
      <c r="O4909" s="3">
        <v>1</v>
      </c>
      <c r="P4909" s="31">
        <v>175000</v>
      </c>
      <c r="Q4909" s="24">
        <f>+FACTURACION[[#This Row],[CANTIDAD]]*FACTURACION[[#This Row],[VR UNITARIO]]/1000</f>
        <v>175</v>
      </c>
      <c r="R4909" s="3" t="str">
        <f>+VLOOKUP(FACTURACION[[#This Row],[NIT]],TABLACLIENTE,5,FALSE)</f>
        <v>BOGOTÁ D.C.</v>
      </c>
    </row>
    <row r="4910" spans="3:18">
      <c r="C4910" s="29">
        <v>2017</v>
      </c>
      <c r="D4910" s="30" t="s">
        <v>704</v>
      </c>
      <c r="E4910" s="30">
        <f>MONTH(FACTURACION[[#This Row],[MES]]&amp;1)</f>
        <v>11</v>
      </c>
      <c r="F4910" s="223">
        <f>DATE(FACTURACION[[#This Row],[AÑO]],FACTURACION[[#This Row],[Mes numero]],1)</f>
        <v>43040</v>
      </c>
      <c r="G4910" s="161">
        <v>13288</v>
      </c>
      <c r="H4910" s="25">
        <v>900950504</v>
      </c>
      <c r="I4910" s="3" t="str">
        <f>+VLOOKUP(FACTURACION[[#This Row],[NIT]],TABLACLIENTE,2,FALSE)</f>
        <v>DAMASA DE COLOMBIA S A S</v>
      </c>
      <c r="J4910" s="3" t="s">
        <v>6</v>
      </c>
      <c r="K4910" s="12" t="str">
        <f>+VLOOKUP(FACTURACION[[#This Row],[REFERENCIA]],CODINV,2,FALSE)</f>
        <v>REG.1813C C:3/4" R:6-15" O:1/2</v>
      </c>
      <c r="L4910" s="12" t="str">
        <f>IF(VLOOKUP(FACTURACION[[#This Row],[REFERENCIA]],CODINV,3,FALSE)=0,"",VLOOKUP(FACTURACION[[#This Row],[REFERENCIA]],CODINV,3,FALSE))</f>
        <v/>
      </c>
      <c r="M4910" s="12" t="str">
        <f>+VLOOKUP(FACTURACION[[#This Row],[REFERENCIA]],CODINV,4,FALSE)</f>
        <v>REGULADORES</v>
      </c>
      <c r="N4910" s="12" t="str">
        <f>+VLOOKUP(FACTURACION[[#This Row],[REFERENCIA]],CODINV,5,FALSE)</f>
        <v>HONEYWELL</v>
      </c>
      <c r="O4910" s="3">
        <v>20</v>
      </c>
      <c r="P4910" s="31">
        <v>145000</v>
      </c>
      <c r="Q4910" s="24">
        <f>+FACTURACION[[#This Row],[CANTIDAD]]*FACTURACION[[#This Row],[VR UNITARIO]]/1000</f>
        <v>2900</v>
      </c>
      <c r="R4910" s="3" t="str">
        <f>+VLOOKUP(FACTURACION[[#This Row],[NIT]],TABLACLIENTE,5,FALSE)</f>
        <v>BOGOTÁ D.C.</v>
      </c>
    </row>
    <row r="4911" spans="3:18">
      <c r="C4911" s="29">
        <v>2017</v>
      </c>
      <c r="D4911" s="30" t="s">
        <v>704</v>
      </c>
      <c r="E4911" s="30">
        <f>MONTH(FACTURACION[[#This Row],[MES]]&amp;1)</f>
        <v>11</v>
      </c>
      <c r="F4911" s="223">
        <f>DATE(FACTURACION[[#This Row],[AÑO]],FACTURACION[[#This Row],[Mes numero]],1)</f>
        <v>43040</v>
      </c>
      <c r="G4911" s="161">
        <v>13260</v>
      </c>
      <c r="H4911" s="25">
        <v>900439531</v>
      </c>
      <c r="I4911" s="3" t="str">
        <f>+VLOOKUP(FACTURACION[[#This Row],[NIT]],TABLACLIENTE,2,FALSE)</f>
        <v>ENERTERMICA SAS</v>
      </c>
      <c r="J4911" s="3" t="s">
        <v>6</v>
      </c>
      <c r="K4911" s="12" t="str">
        <f>+VLOOKUP(FACTURACION[[#This Row],[REFERENCIA]],CODINV,2,FALSE)</f>
        <v>REG.1813C C:3/4" R:6-15" O:1/2</v>
      </c>
      <c r="L4911" s="12" t="str">
        <f>IF(VLOOKUP(FACTURACION[[#This Row],[REFERENCIA]],CODINV,3,FALSE)=0,"",VLOOKUP(FACTURACION[[#This Row],[REFERENCIA]],CODINV,3,FALSE))</f>
        <v/>
      </c>
      <c r="M4911" s="12" t="str">
        <f>+VLOOKUP(FACTURACION[[#This Row],[REFERENCIA]],CODINV,4,FALSE)</f>
        <v>REGULADORES</v>
      </c>
      <c r="N4911" s="12" t="str">
        <f>+VLOOKUP(FACTURACION[[#This Row],[REFERENCIA]],CODINV,5,FALSE)</f>
        <v>HONEYWELL</v>
      </c>
      <c r="O4911" s="3">
        <v>1</v>
      </c>
      <c r="P4911" s="31">
        <v>185000</v>
      </c>
      <c r="Q4911" s="24">
        <f>+FACTURACION[[#This Row],[CANTIDAD]]*FACTURACION[[#This Row],[VR UNITARIO]]/1000</f>
        <v>185</v>
      </c>
      <c r="R4911" s="3" t="str">
        <f>+VLOOKUP(FACTURACION[[#This Row],[NIT]],TABLACLIENTE,5,FALSE)</f>
        <v>BOGOTÁ D.C.</v>
      </c>
    </row>
    <row r="4912" spans="3:18">
      <c r="C4912" s="29">
        <v>2017</v>
      </c>
      <c r="D4912" s="30" t="s">
        <v>704</v>
      </c>
      <c r="E4912" s="30">
        <f>MONTH(FACTURACION[[#This Row],[MES]]&amp;1)</f>
        <v>11</v>
      </c>
      <c r="F4912" s="223">
        <f>DATE(FACTURACION[[#This Row],[AÑO]],FACTURACION[[#This Row],[Mes numero]],1)</f>
        <v>43040</v>
      </c>
      <c r="G4912" s="161">
        <v>13271</v>
      </c>
      <c r="H4912" s="25">
        <v>800202395</v>
      </c>
      <c r="I4912" s="3" t="str">
        <f>+VLOOKUP(FACTURACION[[#This Row],[NIT]],TABLACLIENTE,2,FALSE)</f>
        <v>EFIGAS GAS NATURAL S.A. E.S.P. (EFIGAS S.A. E.S.P.)</v>
      </c>
      <c r="J4912" s="3" t="s">
        <v>5</v>
      </c>
      <c r="K4912" s="12" t="str">
        <f>+VLOOKUP(FACTURACION[[#This Row],[REFERENCIA]],CODINV,2,FALSE)</f>
        <v>REG. 1800 CPB2 1 1-4· O: 5/16" R: STD</v>
      </c>
      <c r="L4912" s="12" t="str">
        <f>IF(VLOOKUP(FACTURACION[[#This Row],[REFERENCIA]],CODINV,3,FALSE)=0,"",VLOOKUP(FACTURACION[[#This Row],[REFERENCIA]],CODINV,3,FALSE))</f>
        <v/>
      </c>
      <c r="M4912" s="12" t="str">
        <f>+VLOOKUP(FACTURACION[[#This Row],[REFERENCIA]],CODINV,4,FALSE)</f>
        <v>REGULADORES</v>
      </c>
      <c r="N4912" s="12" t="str">
        <f>+VLOOKUP(FACTURACION[[#This Row],[REFERENCIA]],CODINV,5,FALSE)</f>
        <v>HONEYWELL</v>
      </c>
      <c r="O4912" s="3">
        <v>5</v>
      </c>
      <c r="P4912" s="31">
        <v>627300</v>
      </c>
      <c r="Q4912" s="24">
        <f>+FACTURACION[[#This Row],[CANTIDAD]]*FACTURACION[[#This Row],[VR UNITARIO]]/1000</f>
        <v>3136.5</v>
      </c>
      <c r="R4912" s="3" t="str">
        <f>+VLOOKUP(FACTURACION[[#This Row],[NIT]],TABLACLIENTE,5,FALSE)</f>
        <v>MANIZALES</v>
      </c>
    </row>
    <row r="4913" spans="3:18">
      <c r="C4913" s="29">
        <v>2017</v>
      </c>
      <c r="D4913" s="30" t="s">
        <v>704</v>
      </c>
      <c r="E4913" s="30">
        <f>MONTH(FACTURACION[[#This Row],[MES]]&amp;1)</f>
        <v>11</v>
      </c>
      <c r="F4913" s="223">
        <f>DATE(FACTURACION[[#This Row],[AÑO]],FACTURACION[[#This Row],[Mes numero]],1)</f>
        <v>43040</v>
      </c>
      <c r="G4913" s="161">
        <v>13270</v>
      </c>
      <c r="H4913" s="25">
        <v>890101691</v>
      </c>
      <c r="I4913" s="3" t="str">
        <f>+VLOOKUP(FACTURACION[[#This Row],[NIT]],TABLACLIENTE,2,FALSE)</f>
        <v>GASES DEL CARIBE S.A.E.S.P. (GASCARIBE S.A E.S.P.)</v>
      </c>
      <c r="J4913" s="3" t="s">
        <v>906</v>
      </c>
      <c r="K4913" s="12" t="str">
        <f>+VLOOKUP(FACTURACION[[#This Row],[REFERENCIA]],CODINV,2,FALSE)</f>
        <v>REG. 1883 CPB2 C: 1 1/4" O: 3/8 R:STD</v>
      </c>
      <c r="L4913" s="12" t="str">
        <f>IF(VLOOKUP(FACTURACION[[#This Row],[REFERENCIA]],CODINV,3,FALSE)=0,"",VLOOKUP(FACTURACION[[#This Row],[REFERENCIA]],CODINV,3,FALSE))</f>
        <v/>
      </c>
      <c r="M4913" s="12" t="str">
        <f>+VLOOKUP(FACTURACION[[#This Row],[REFERENCIA]],CODINV,4,FALSE)</f>
        <v>REGULADORES</v>
      </c>
      <c r="N4913" s="12" t="str">
        <f>+VLOOKUP(FACTURACION[[#This Row],[REFERENCIA]],CODINV,5,FALSE)</f>
        <v>HONEYWELL</v>
      </c>
      <c r="O4913" s="3">
        <v>5</v>
      </c>
      <c r="P4913" s="31">
        <v>1140000</v>
      </c>
      <c r="Q4913" s="24">
        <f>+FACTURACION[[#This Row],[CANTIDAD]]*FACTURACION[[#This Row],[VR UNITARIO]]/1000</f>
        <v>5700</v>
      </c>
      <c r="R4913" s="3" t="str">
        <f>+VLOOKUP(FACTURACION[[#This Row],[NIT]],TABLACLIENTE,5,FALSE)</f>
        <v>BARRANQUILLA</v>
      </c>
    </row>
    <row r="4914" spans="3:18">
      <c r="C4914" s="29">
        <v>2017</v>
      </c>
      <c r="D4914" s="30" t="s">
        <v>704</v>
      </c>
      <c r="E4914" s="30">
        <f>MONTH(FACTURACION[[#This Row],[MES]]&amp;1)</f>
        <v>11</v>
      </c>
      <c r="F4914" s="223">
        <f>DATE(FACTURACION[[#This Row],[AÑO]],FACTURACION[[#This Row],[Mes numero]],1)</f>
        <v>43040</v>
      </c>
      <c r="G4914" s="161">
        <v>13283</v>
      </c>
      <c r="H4914" s="25">
        <v>890101691</v>
      </c>
      <c r="I4914" s="3" t="str">
        <f>+VLOOKUP(FACTURACION[[#This Row],[NIT]],TABLACLIENTE,2,FALSE)</f>
        <v>GASES DEL CARIBE S.A.E.S.P. (GASCARIBE S.A E.S.P.)</v>
      </c>
      <c r="J4914" s="3" t="s">
        <v>906</v>
      </c>
      <c r="K4914" s="12" t="str">
        <f>+VLOOKUP(FACTURACION[[#This Row],[REFERENCIA]],CODINV,2,FALSE)</f>
        <v>REG. 1883 CPB2 C: 1 1/4" O: 3/8 R:STD</v>
      </c>
      <c r="L4914" s="12" t="str">
        <f>IF(VLOOKUP(FACTURACION[[#This Row],[REFERENCIA]],CODINV,3,FALSE)=0,"",VLOOKUP(FACTURACION[[#This Row],[REFERENCIA]],CODINV,3,FALSE))</f>
        <v/>
      </c>
      <c r="M4914" s="12" t="str">
        <f>+VLOOKUP(FACTURACION[[#This Row],[REFERENCIA]],CODINV,4,FALSE)</f>
        <v>REGULADORES</v>
      </c>
      <c r="N4914" s="12" t="str">
        <f>+VLOOKUP(FACTURACION[[#This Row],[REFERENCIA]],CODINV,5,FALSE)</f>
        <v>HONEYWELL</v>
      </c>
      <c r="O4914" s="3">
        <v>1</v>
      </c>
      <c r="P4914" s="31">
        <v>1140000</v>
      </c>
      <c r="Q4914" s="24">
        <f>+FACTURACION[[#This Row],[CANTIDAD]]*FACTURACION[[#This Row],[VR UNITARIO]]/1000</f>
        <v>1140</v>
      </c>
      <c r="R4914" s="3" t="str">
        <f>+VLOOKUP(FACTURACION[[#This Row],[NIT]],TABLACLIENTE,5,FALSE)</f>
        <v>BARRANQUILLA</v>
      </c>
    </row>
    <row r="4915" spans="3:18">
      <c r="C4915" s="29">
        <v>2017</v>
      </c>
      <c r="D4915" s="30" t="s">
        <v>704</v>
      </c>
      <c r="E4915" s="30">
        <f>MONTH(FACTURACION[[#This Row],[MES]]&amp;1)</f>
        <v>11</v>
      </c>
      <c r="F4915" s="223">
        <f>DATE(FACTURACION[[#This Row],[AÑO]],FACTURACION[[#This Row],[Mes numero]],1)</f>
        <v>43040</v>
      </c>
      <c r="G4915" s="161">
        <v>13284</v>
      </c>
      <c r="H4915" s="25">
        <v>890101691</v>
      </c>
      <c r="I4915" s="3" t="str">
        <f>+VLOOKUP(FACTURACION[[#This Row],[NIT]],TABLACLIENTE,2,FALSE)</f>
        <v>GASES DEL CARIBE S.A.E.S.P. (GASCARIBE S.A E.S.P.)</v>
      </c>
      <c r="J4915" s="3" t="s">
        <v>906</v>
      </c>
      <c r="K4915" s="12" t="str">
        <f>+VLOOKUP(FACTURACION[[#This Row],[REFERENCIA]],CODINV,2,FALSE)</f>
        <v>REG. 1883 CPB2 C: 1 1/4" O: 3/8 R:STD</v>
      </c>
      <c r="L4915" s="12" t="str">
        <f>IF(VLOOKUP(FACTURACION[[#This Row],[REFERENCIA]],CODINV,3,FALSE)=0,"",VLOOKUP(FACTURACION[[#This Row],[REFERENCIA]],CODINV,3,FALSE))</f>
        <v/>
      </c>
      <c r="M4915" s="12" t="str">
        <f>+VLOOKUP(FACTURACION[[#This Row],[REFERENCIA]],CODINV,4,FALSE)</f>
        <v>REGULADORES</v>
      </c>
      <c r="N4915" s="12" t="str">
        <f>+VLOOKUP(FACTURACION[[#This Row],[REFERENCIA]],CODINV,5,FALSE)</f>
        <v>HONEYWELL</v>
      </c>
      <c r="O4915" s="3">
        <v>6</v>
      </c>
      <c r="P4915" s="31">
        <v>1140000</v>
      </c>
      <c r="Q4915" s="24">
        <f>+FACTURACION[[#This Row],[CANTIDAD]]*FACTURACION[[#This Row],[VR UNITARIO]]/1000</f>
        <v>6840</v>
      </c>
      <c r="R4915" s="3" t="str">
        <f>+VLOOKUP(FACTURACION[[#This Row],[NIT]],TABLACLIENTE,5,FALSE)</f>
        <v>BARRANQUILLA</v>
      </c>
    </row>
    <row r="4916" spans="3:18">
      <c r="C4916" s="29">
        <v>2017</v>
      </c>
      <c r="D4916" s="30" t="s">
        <v>704</v>
      </c>
      <c r="E4916" s="30">
        <f>MONTH(FACTURACION[[#This Row],[MES]]&amp;1)</f>
        <v>11</v>
      </c>
      <c r="F4916" s="223">
        <f>DATE(FACTURACION[[#This Row],[AÑO]],FACTURACION[[#This Row],[Mes numero]],1)</f>
        <v>43040</v>
      </c>
      <c r="G4916" s="161">
        <v>13286</v>
      </c>
      <c r="H4916" s="25">
        <v>890400869</v>
      </c>
      <c r="I4916" s="3" t="str">
        <f>+VLOOKUP(FACTURACION[[#This Row],[NIT]],TABLACLIENTE,2,FALSE)</f>
        <v>SURTIDORA DE GAS DEL CARIBE S.A. E.S.P. (SURTIGAS S.A. E.S.P.)</v>
      </c>
      <c r="J4916" s="3" t="s">
        <v>28</v>
      </c>
      <c r="K4916" s="12" t="str">
        <f>+VLOOKUP(FACTURACION[[#This Row],[REFERENCIA]],CODINV,2,FALSE)</f>
        <v>REGULADOR SR 113 3/4 R: 7-12 O:1/4</v>
      </c>
      <c r="L4916" s="12" t="str">
        <f>IF(VLOOKUP(FACTURACION[[#This Row],[REFERENCIA]],CODINV,3,FALSE)=0,"",VLOOKUP(FACTURACION[[#This Row],[REFERENCIA]],CODINV,3,FALSE))</f>
        <v/>
      </c>
      <c r="M4916" s="12" t="str">
        <f>+VLOOKUP(FACTURACION[[#This Row],[REFERENCIA]],CODINV,4,FALSE)</f>
        <v>REGULADORES</v>
      </c>
      <c r="N4916" s="12" t="str">
        <f>+VLOOKUP(FACTURACION[[#This Row],[REFERENCIA]],CODINV,5,FALSE)</f>
        <v>HONEYWELL</v>
      </c>
      <c r="O4916" s="3">
        <v>60</v>
      </c>
      <c r="P4916" s="31">
        <v>118300</v>
      </c>
      <c r="Q4916" s="24">
        <f>+FACTURACION[[#This Row],[CANTIDAD]]*FACTURACION[[#This Row],[VR UNITARIO]]/1000</f>
        <v>7098</v>
      </c>
      <c r="R4916" s="3" t="str">
        <f>+VLOOKUP(FACTURACION[[#This Row],[NIT]],TABLACLIENTE,5,FALSE)</f>
        <v>CARTAGENA</v>
      </c>
    </row>
    <row r="4917" spans="3:18">
      <c r="C4917" s="29">
        <v>2017</v>
      </c>
      <c r="D4917" s="30" t="s">
        <v>704</v>
      </c>
      <c r="E4917" s="30">
        <f>MONTH(FACTURACION[[#This Row],[MES]]&amp;1)</f>
        <v>11</v>
      </c>
      <c r="F4917" s="223">
        <f>DATE(FACTURACION[[#This Row],[AÑO]],FACTURACION[[#This Row],[Mes numero]],1)</f>
        <v>43040</v>
      </c>
      <c r="G4917" s="161">
        <v>13281</v>
      </c>
      <c r="H4917" s="25">
        <v>830053934</v>
      </c>
      <c r="I4917" s="3" t="str">
        <f>+VLOOKUP(FACTURACION[[#This Row],[NIT]],TABLACLIENTE,2,FALSE)</f>
        <v>CASAGAS SAS</v>
      </c>
      <c r="J4917" s="3" t="s">
        <v>1</v>
      </c>
      <c r="K4917" s="12" t="str">
        <f>+VLOOKUP(FACTURACION[[#This Row],[REFERENCIA]],CODINV,2,FALSE)</f>
        <v>RES 12-28" W.C. BLANCO</v>
      </c>
      <c r="L4917" s="12" t="str">
        <f>IF(VLOOKUP(FACTURACION[[#This Row],[REFERENCIA]],CODINV,3,FALSE)=0,"",VLOOKUP(FACTURACION[[#This Row],[REFERENCIA]],CODINV,3,FALSE))</f>
        <v>70017P060</v>
      </c>
      <c r="M4917" s="12" t="str">
        <f>+VLOOKUP(FACTURACION[[#This Row],[REFERENCIA]],CODINV,4,FALSE)</f>
        <v>REPUESTOS Y ACCESORIOS</v>
      </c>
      <c r="N4917" s="12" t="str">
        <f>+VLOOKUP(FACTURACION[[#This Row],[REFERENCIA]],CODINV,5,FALSE)</f>
        <v>HONEYWELL</v>
      </c>
      <c r="O4917" s="3">
        <v>1</v>
      </c>
      <c r="P4917" s="31">
        <v>15000</v>
      </c>
      <c r="Q4917" s="24">
        <f>+FACTURACION[[#This Row],[CANTIDAD]]*FACTURACION[[#This Row],[VR UNITARIO]]/1000</f>
        <v>15</v>
      </c>
      <c r="R4917" s="3" t="str">
        <f>+VLOOKUP(FACTURACION[[#This Row],[NIT]],TABLACLIENTE,5,FALSE)</f>
        <v>BOGOTÁ D.C.</v>
      </c>
    </row>
    <row r="4918" spans="3:18">
      <c r="C4918" s="29">
        <v>2017</v>
      </c>
      <c r="D4918" s="30" t="s">
        <v>704</v>
      </c>
      <c r="E4918" s="30">
        <f>MONTH(FACTURACION[[#This Row],[MES]]&amp;1)</f>
        <v>11</v>
      </c>
      <c r="F4918" s="223">
        <f>DATE(FACTURACION[[#This Row],[AÑO]],FACTURACION[[#This Row],[Mes numero]],1)</f>
        <v>43040</v>
      </c>
      <c r="G4918" s="161">
        <v>13295</v>
      </c>
      <c r="H4918" s="25">
        <v>800170118</v>
      </c>
      <c r="I4918" s="3" t="str">
        <f>+VLOOKUP(FACTURACION[[#This Row],[NIT]],TABLACLIENTE,2,FALSE)</f>
        <v>PROMOTORA DE GASES DEL SUR S A E S P (PROGASUR S.A. E.S.P.)</v>
      </c>
      <c r="J4918" s="3" t="s">
        <v>180</v>
      </c>
      <c r="K4918" s="12" t="str">
        <f>+VLOOKUP(FACTURACION[[#This Row],[REFERENCIA]],CODINV,2,FALSE)</f>
        <v>O-RING, 0.38OD x.25ID BUNA 70</v>
      </c>
      <c r="L4918" s="12" t="str">
        <f>IF(VLOOKUP(FACTURACION[[#This Row],[REFERENCIA]],CODINV,3,FALSE)=0,"",VLOOKUP(FACTURACION[[#This Row],[REFERENCIA]],CODINV,3,FALSE))</f>
        <v>42710P146</v>
      </c>
      <c r="M4918" s="12" t="str">
        <f>+VLOOKUP(FACTURACION[[#This Row],[REFERENCIA]],CODINV,4,FALSE)</f>
        <v>REPUESTOS Y ACCESORIOS</v>
      </c>
      <c r="N4918" s="12" t="str">
        <f>+VLOOKUP(FACTURACION[[#This Row],[REFERENCIA]],CODINV,5,FALSE)</f>
        <v>HONEYWELL</v>
      </c>
      <c r="O4918" s="3">
        <v>60</v>
      </c>
      <c r="P4918" s="31">
        <v>6002</v>
      </c>
      <c r="Q4918" s="24">
        <f>+FACTURACION[[#This Row],[CANTIDAD]]*FACTURACION[[#This Row],[VR UNITARIO]]/1000</f>
        <v>360.12</v>
      </c>
      <c r="R4918" s="3" t="str">
        <f>+VLOOKUP(FACTURACION[[#This Row],[NIT]],TABLACLIENTE,5,FALSE)</f>
        <v>BOGOTÁ D.C.</v>
      </c>
    </row>
    <row r="4919" spans="3:18">
      <c r="C4919" s="29">
        <v>2017</v>
      </c>
      <c r="D4919" s="30" t="s">
        <v>704</v>
      </c>
      <c r="E4919" s="30">
        <f>MONTH(FACTURACION[[#This Row],[MES]]&amp;1)</f>
        <v>11</v>
      </c>
      <c r="F4919" s="223">
        <f>DATE(FACTURACION[[#This Row],[AÑO]],FACTURACION[[#This Row],[Mes numero]],1)</f>
        <v>43040</v>
      </c>
      <c r="G4919" s="161">
        <v>13295</v>
      </c>
      <c r="H4919" s="25">
        <v>800170118</v>
      </c>
      <c r="I4919" s="3" t="str">
        <f>+VLOOKUP(FACTURACION[[#This Row],[NIT]],TABLACLIENTE,2,FALSE)</f>
        <v>PROMOTORA DE GASES DEL SUR S A E S P (PROGASUR S.A. E.S.P.)</v>
      </c>
      <c r="J4919" s="3" t="s">
        <v>61</v>
      </c>
      <c r="K4919" s="12" t="str">
        <f>+VLOOKUP(FACTURACION[[#This Row],[REFERENCIA]],CODINV,2,FALSE)</f>
        <v>MANGA 2" S300 H7</v>
      </c>
      <c r="L4919" s="12" t="str">
        <f>IF(VLOOKUP(FACTURACION[[#This Row],[REFERENCIA]],CODINV,3,FALSE)=0,"",VLOOKUP(FACTURACION[[#This Row],[REFERENCIA]],CODINV,3,FALSE))</f>
        <v>73404P002</v>
      </c>
      <c r="M4919" s="12" t="str">
        <f>+VLOOKUP(FACTURACION[[#This Row],[REFERENCIA]],CODINV,4,FALSE)</f>
        <v>MANGAS</v>
      </c>
      <c r="N4919" s="12" t="str">
        <f>+VLOOKUP(FACTURACION[[#This Row],[REFERENCIA]],CODINV,5,FALSE)</f>
        <v>HONEYWELL</v>
      </c>
      <c r="O4919" s="3">
        <v>6</v>
      </c>
      <c r="P4919" s="31">
        <v>720257</v>
      </c>
      <c r="Q4919" s="24">
        <f>+FACTURACION[[#This Row],[CANTIDAD]]*FACTURACION[[#This Row],[VR UNITARIO]]/1000</f>
        <v>4321.5420000000004</v>
      </c>
      <c r="R4919" s="3" t="str">
        <f>+VLOOKUP(FACTURACION[[#This Row],[NIT]],TABLACLIENTE,5,FALSE)</f>
        <v>BOGOTÁ D.C.</v>
      </c>
    </row>
    <row r="4920" spans="3:18">
      <c r="C4920" s="29">
        <v>2017</v>
      </c>
      <c r="D4920" s="30" t="s">
        <v>704</v>
      </c>
      <c r="E4920" s="30">
        <f>MONTH(FACTURACION[[#This Row],[MES]]&amp;1)</f>
        <v>11</v>
      </c>
      <c r="F4920" s="223">
        <f>DATE(FACTURACION[[#This Row],[AÑO]],FACTURACION[[#This Row],[Mes numero]],1)</f>
        <v>43040</v>
      </c>
      <c r="G4920" s="161">
        <v>13295</v>
      </c>
      <c r="H4920" s="25">
        <v>800170118</v>
      </c>
      <c r="I4920" s="3" t="str">
        <f>+VLOOKUP(FACTURACION[[#This Row],[NIT]],TABLACLIENTE,2,FALSE)</f>
        <v>PROMOTORA DE GASES DEL SUR S A E S P (PROGASUR S.A. E.S.P.)</v>
      </c>
      <c r="J4920" s="3" t="s">
        <v>569</v>
      </c>
      <c r="K4920" s="12" t="str">
        <f>+VLOOKUP(FACTURACION[[#This Row],[REFERENCIA]],CODINV,2,FALSE)</f>
        <v>MANGA 2" S600 H7</v>
      </c>
      <c r="L4920" s="12" t="str">
        <f>IF(VLOOKUP(FACTURACION[[#This Row],[REFERENCIA]],CODINV,3,FALSE)=0,"",VLOOKUP(FACTURACION[[#This Row],[REFERENCIA]],CODINV,3,FALSE))</f>
        <v>73677P001</v>
      </c>
      <c r="M4920" s="12" t="str">
        <f>+VLOOKUP(FACTURACION[[#This Row],[REFERENCIA]],CODINV,4,FALSE)</f>
        <v>MANGAS</v>
      </c>
      <c r="N4920" s="12" t="str">
        <f>+VLOOKUP(FACTURACION[[#This Row],[REFERENCIA]],CODINV,5,FALSE)</f>
        <v>HONEYWELL</v>
      </c>
      <c r="O4920" s="3">
        <v>2</v>
      </c>
      <c r="P4920" s="31">
        <v>1050375</v>
      </c>
      <c r="Q4920" s="24">
        <f>+FACTURACION[[#This Row],[CANTIDAD]]*FACTURACION[[#This Row],[VR UNITARIO]]/1000</f>
        <v>2100.75</v>
      </c>
      <c r="R4920" s="3" t="str">
        <f>+VLOOKUP(FACTURACION[[#This Row],[NIT]],TABLACLIENTE,5,FALSE)</f>
        <v>BOGOTÁ D.C.</v>
      </c>
    </row>
    <row r="4921" spans="3:18">
      <c r="C4921" s="29">
        <v>2017</v>
      </c>
      <c r="D4921" s="30" t="s">
        <v>704</v>
      </c>
      <c r="E4921" s="30">
        <f>MONTH(FACTURACION[[#This Row],[MES]]&amp;1)</f>
        <v>11</v>
      </c>
      <c r="F4921" s="223">
        <f>DATE(FACTURACION[[#This Row],[AÑO]],FACTURACION[[#This Row],[Mes numero]],1)</f>
        <v>43040</v>
      </c>
      <c r="G4921" s="161">
        <v>13292</v>
      </c>
      <c r="H4921" s="25">
        <v>891101577</v>
      </c>
      <c r="I4921" s="3" t="str">
        <f>+VLOOKUP(FACTURACION[[#This Row],[NIT]],TABLACLIENTE,2,FALSE)</f>
        <v>ALCANOS DE COLOMBIA S.A. E.S.P</v>
      </c>
      <c r="J4921" s="3" t="s">
        <v>1067</v>
      </c>
      <c r="K4921" s="12" t="str">
        <f>+VLOOKUP(FACTURACION[[#This Row],[REFERENCIA]],CODINV,2,FALSE)</f>
        <v>PILOTO 6353 35-125 PSI</v>
      </c>
      <c r="L4921" s="12" t="str">
        <f>IF(VLOOKUP(FACTURACION[[#This Row],[REFERENCIA]],CODINV,3,FALSE)=0,"",VLOOKUP(FACTURACION[[#This Row],[REFERENCIA]],CODINV,3,FALSE))</f>
        <v>6353</v>
      </c>
      <c r="M4921" s="12" t="str">
        <f>+VLOOKUP(FACTURACION[[#This Row],[REFERENCIA]],CODINV,4,FALSE)</f>
        <v>REPUESTOS Y ACCESORIOS</v>
      </c>
      <c r="N4921" s="12" t="str">
        <f>+VLOOKUP(FACTURACION[[#This Row],[REFERENCIA]],CODINV,5,FALSE)</f>
        <v>FISHER</v>
      </c>
      <c r="O4921" s="3">
        <v>1</v>
      </c>
      <c r="P4921" s="31">
        <v>3308322</v>
      </c>
      <c r="Q4921" s="24">
        <f>+FACTURACION[[#This Row],[CANTIDAD]]*FACTURACION[[#This Row],[VR UNITARIO]]/1000</f>
        <v>3308.3220000000001</v>
      </c>
      <c r="R4921" s="3" t="str">
        <f>+VLOOKUP(FACTURACION[[#This Row],[NIT]],TABLACLIENTE,5,FALSE)</f>
        <v>NEIVA</v>
      </c>
    </row>
    <row r="4922" spans="3:18">
      <c r="C4922" s="29">
        <v>2017</v>
      </c>
      <c r="D4922" s="30" t="s">
        <v>704</v>
      </c>
      <c r="E4922" s="30">
        <f>MONTH(FACTURACION[[#This Row],[MES]]&amp;1)</f>
        <v>11</v>
      </c>
      <c r="F4922" s="223">
        <f>DATE(FACTURACION[[#This Row],[AÑO]],FACTURACION[[#This Row],[Mes numero]],1)</f>
        <v>43040</v>
      </c>
      <c r="G4922" s="161">
        <v>13285</v>
      </c>
      <c r="H4922" s="25">
        <v>890200919</v>
      </c>
      <c r="I4922" s="3" t="str">
        <f>+VLOOKUP(FACTURACION[[#This Row],[NIT]],TABLACLIENTE,2,FALSE)</f>
        <v>GAS DE SANTANDER S.A. E.S.P.</v>
      </c>
      <c r="J4922" s="3" t="s">
        <v>1056</v>
      </c>
      <c r="K4922" s="12" t="str">
        <f>+VLOOKUP(FACTURACION[[#This Row],[REFERENCIA]],CODINV,2,FALSE)</f>
        <v>REGULADOR ALTA PRESION 1/2" NPT</v>
      </c>
      <c r="L4922" s="12" t="str">
        <f>IF(VLOOKUP(FACTURACION[[#This Row],[REFERENCIA]],CODINV,3,FALSE)=0,"",VLOOKUP(FACTURACION[[#This Row],[REFERENCIA]],CODINV,3,FALSE))</f>
        <v>X1584VN</v>
      </c>
      <c r="M4922" s="12" t="str">
        <f>+VLOOKUP(FACTURACION[[#This Row],[REFERENCIA]],CODINV,4,FALSE)</f>
        <v>REGULADORES</v>
      </c>
      <c r="N4922" s="12" t="str">
        <f>+VLOOKUP(FACTURACION[[#This Row],[REFERENCIA]],CODINV,5,FALSE)</f>
        <v>REGO</v>
      </c>
      <c r="O4922" s="3">
        <v>10</v>
      </c>
      <c r="P4922" s="31">
        <v>410000</v>
      </c>
      <c r="Q4922" s="24">
        <f>+FACTURACION[[#This Row],[CANTIDAD]]*FACTURACION[[#This Row],[VR UNITARIO]]/1000</f>
        <v>4100</v>
      </c>
      <c r="R4922" s="3" t="str">
        <f>+VLOOKUP(FACTURACION[[#This Row],[NIT]],TABLACLIENTE,5,FALSE)</f>
        <v>GIRON</v>
      </c>
    </row>
    <row r="4923" spans="3:18">
      <c r="C4923" s="29">
        <v>2017</v>
      </c>
      <c r="D4923" s="30" t="s">
        <v>704</v>
      </c>
      <c r="E4923" s="30">
        <f>MONTH(FACTURACION[[#This Row],[MES]]&amp;1)</f>
        <v>11</v>
      </c>
      <c r="F4923" s="223">
        <f>DATE(FACTURACION[[#This Row],[AÑO]],FACTURACION[[#This Row],[Mes numero]],1)</f>
        <v>43040</v>
      </c>
      <c r="G4923" s="161">
        <v>13305</v>
      </c>
      <c r="H4923" s="25">
        <v>830137252</v>
      </c>
      <c r="I4923" s="3" t="str">
        <f>+VLOOKUP(FACTURACION[[#This Row],[NIT]],TABLACLIENTE,2,FALSE)</f>
        <v>SAGENCO SAS</v>
      </c>
      <c r="J4923" s="3" t="s">
        <v>161</v>
      </c>
      <c r="K4923" s="12" t="str">
        <f>+VLOOKUP(FACTURACION[[#This Row],[REFERENCIA]],CODINV,2,FALSE)</f>
        <v>VALVULA ALIVIO SEMINTERNA 3/4"</v>
      </c>
      <c r="L4923" s="12" t="str">
        <f>IF(VLOOKUP(FACTURACION[[#This Row],[REFERENCIA]],CODINV,3,FALSE)=0,"",VLOOKUP(FACTURACION[[#This Row],[REFERENCIA]],CODINV,3,FALSE))</f>
        <v>7583G</v>
      </c>
      <c r="M4923" s="12" t="str">
        <f>+VLOOKUP(FACTURACION[[#This Row],[REFERENCIA]],CODINV,4,FALSE)</f>
        <v>VÁLVULAS Y MULTIVÁLVULAS</v>
      </c>
      <c r="N4923" s="12" t="str">
        <f>+VLOOKUP(FACTURACION[[#This Row],[REFERENCIA]],CODINV,5,FALSE)</f>
        <v>REGO</v>
      </c>
      <c r="O4923" s="3">
        <v>1</v>
      </c>
      <c r="P4923" s="31">
        <v>95000</v>
      </c>
      <c r="Q4923" s="24">
        <f>+FACTURACION[[#This Row],[CANTIDAD]]*FACTURACION[[#This Row],[VR UNITARIO]]/1000</f>
        <v>95</v>
      </c>
      <c r="R4923" s="3" t="str">
        <f>+VLOOKUP(FACTURACION[[#This Row],[NIT]],TABLACLIENTE,5,FALSE)</f>
        <v>BOGOTÁ D.C.</v>
      </c>
    </row>
    <row r="4924" spans="3:18">
      <c r="C4924" s="29">
        <v>2017</v>
      </c>
      <c r="D4924" s="30" t="s">
        <v>704</v>
      </c>
      <c r="E4924" s="30">
        <f>MONTH(FACTURACION[[#This Row],[MES]]&amp;1)</f>
        <v>11</v>
      </c>
      <c r="F4924" s="223">
        <f>DATE(FACTURACION[[#This Row],[AÑO]],FACTURACION[[#This Row],[Mes numero]],1)</f>
        <v>43040</v>
      </c>
      <c r="G4924" s="161">
        <v>13294</v>
      </c>
      <c r="H4924" s="25">
        <v>900704223</v>
      </c>
      <c r="I4924" s="3" t="str">
        <f>+VLOOKUP(FACTURACION[[#This Row],[NIT]],TABLACLIENTE,2,FALSE)</f>
        <v>GAS Y SERVICIOS INDUSTRIALES S A S</v>
      </c>
      <c r="J4924" s="2" t="s">
        <v>4219</v>
      </c>
      <c r="K4924" s="12" t="str">
        <f>+VLOOKUP(FACTURACION[[#This Row],[REFERENCIA]],CODINV,2,FALSE)</f>
        <v>KIT REPARACION VALV. GLOBO 2"</v>
      </c>
      <c r="L4924" s="12" t="str">
        <f>IF(VLOOKUP(FACTURACION[[#This Row],[REFERENCIA]],CODINV,3,FALSE)=0,"",VLOOKUP(FACTURACION[[#This Row],[REFERENCIA]],CODINV,3,FALSE))</f>
        <v>A7513-50</v>
      </c>
      <c r="M4924" s="12" t="str">
        <f>+VLOOKUP(FACTURACION[[#This Row],[REFERENCIA]],CODINV,4,FALSE)</f>
        <v>REPUESTOS Y ACCESORIOS</v>
      </c>
      <c r="N4924" s="12" t="str">
        <f>+VLOOKUP(FACTURACION[[#This Row],[REFERENCIA]],CODINV,5,FALSE)</f>
        <v>REGO</v>
      </c>
      <c r="O4924" s="3">
        <v>2</v>
      </c>
      <c r="P4924" s="31">
        <v>80000</v>
      </c>
      <c r="Q4924" s="24">
        <f>+FACTURACION[[#This Row],[CANTIDAD]]*FACTURACION[[#This Row],[VR UNITARIO]]/1000</f>
        <v>160</v>
      </c>
      <c r="R4924" s="3" t="str">
        <f>+VLOOKUP(FACTURACION[[#This Row],[NIT]],TABLACLIENTE,5,FALSE)</f>
        <v>BOGOTÁ D.C.</v>
      </c>
    </row>
    <row r="4925" spans="3:18">
      <c r="C4925" s="29">
        <v>2017</v>
      </c>
      <c r="D4925" s="30" t="s">
        <v>704</v>
      </c>
      <c r="E4925" s="30">
        <f>MONTH(FACTURACION[[#This Row],[MES]]&amp;1)</f>
        <v>11</v>
      </c>
      <c r="F4925" s="223">
        <f>DATE(FACTURACION[[#This Row],[AÑO]],FACTURACION[[#This Row],[Mes numero]],1)</f>
        <v>43040</v>
      </c>
      <c r="G4925" s="161">
        <v>13290</v>
      </c>
      <c r="H4925" s="25">
        <v>900164715</v>
      </c>
      <c r="I4925" s="3" t="str">
        <f>+VLOOKUP(FACTURACION[[#This Row],[NIT]],TABLACLIENTE,2,FALSE)</f>
        <v>COMPAÑIA TRANSPORTADORA DE COLOMBIA S.A. (COTRANSCOL S.A.)</v>
      </c>
      <c r="J4925" s="3" t="s">
        <v>93</v>
      </c>
      <c r="K4925" s="12" t="str">
        <f>+VLOOKUP(FACTURACION[[#This Row],[REFERENCIA]],CODINV,2,FALSE)</f>
        <v>VALVULA DE GLOBO 2"</v>
      </c>
      <c r="L4925" s="12" t="str">
        <f>IF(VLOOKUP(FACTURACION[[#This Row],[REFERENCIA]],CODINV,3,FALSE)=0,"",VLOOKUP(FACTURACION[[#This Row],[REFERENCIA]],CODINV,3,FALSE))</f>
        <v>A7513AP</v>
      </c>
      <c r="M4925" s="12" t="str">
        <f>+VLOOKUP(FACTURACION[[#This Row],[REFERENCIA]],CODINV,4,FALSE)</f>
        <v>VÁLVULAS Y MULTIVÁLVULAS</v>
      </c>
      <c r="N4925" s="12" t="str">
        <f>+VLOOKUP(FACTURACION[[#This Row],[REFERENCIA]],CODINV,5,FALSE)</f>
        <v>REGO</v>
      </c>
      <c r="O4925" s="3">
        <v>6</v>
      </c>
      <c r="P4925" s="31">
        <v>599000</v>
      </c>
      <c r="Q4925" s="24">
        <f>+FACTURACION[[#This Row],[CANTIDAD]]*FACTURACION[[#This Row],[VR UNITARIO]]/1000</f>
        <v>3594</v>
      </c>
      <c r="R4925" s="3" t="str">
        <f>+VLOOKUP(FACTURACION[[#This Row],[NIT]],TABLACLIENTE,5,FALSE)</f>
        <v>GIRON</v>
      </c>
    </row>
    <row r="4926" spans="3:18">
      <c r="C4926" s="29">
        <v>2017</v>
      </c>
      <c r="D4926" s="30" t="s">
        <v>704</v>
      </c>
      <c r="E4926" s="30">
        <f>MONTH(FACTURACION[[#This Row],[MES]]&amp;1)</f>
        <v>11</v>
      </c>
      <c r="F4926" s="223">
        <f>DATE(FACTURACION[[#This Row],[AÑO]],FACTURACION[[#This Row],[Mes numero]],1)</f>
        <v>43040</v>
      </c>
      <c r="G4926" s="161">
        <v>13276</v>
      </c>
      <c r="H4926" s="25">
        <v>900520280</v>
      </c>
      <c r="I4926" s="3" t="str">
        <f>+VLOOKUP(FACTURACION[[#This Row],[NIT]],TABLACLIENTE,2,FALSE)</f>
        <v>ENERGY SOLUTION SERVICES SAS</v>
      </c>
      <c r="J4926" s="3" t="s">
        <v>80</v>
      </c>
      <c r="K4926" s="12" t="str">
        <f>+VLOOKUP(FACTURACION[[#This Row],[REFERENCIA]],CODINV,2,FALSE)</f>
        <v>VALVULA EXCESO DE FLUJO 1 1/4"</v>
      </c>
      <c r="L4926" s="12" t="str">
        <f>IF(VLOOKUP(FACTURACION[[#This Row],[REFERENCIA]],CODINV,3,FALSE)=0,"",VLOOKUP(FACTURACION[[#This Row],[REFERENCIA]],CODINV,3,FALSE))</f>
        <v>3282C</v>
      </c>
      <c r="M4926" s="12" t="str">
        <f>+VLOOKUP(FACTURACION[[#This Row],[REFERENCIA]],CODINV,4,FALSE)</f>
        <v>VÁLVULAS Y MULTIVÁLVULAS</v>
      </c>
      <c r="N4926" s="12" t="str">
        <f>+VLOOKUP(FACTURACION[[#This Row],[REFERENCIA]],CODINV,5,FALSE)</f>
        <v>REGO</v>
      </c>
      <c r="O4926" s="3">
        <v>5</v>
      </c>
      <c r="P4926" s="31">
        <v>142000</v>
      </c>
      <c r="Q4926" s="24">
        <f>+FACTURACION[[#This Row],[CANTIDAD]]*FACTURACION[[#This Row],[VR UNITARIO]]/1000</f>
        <v>710</v>
      </c>
      <c r="R4926" s="3" t="str">
        <f>+VLOOKUP(FACTURACION[[#This Row],[NIT]],TABLACLIENTE,5,FALSE)</f>
        <v>BOGOTÁ D.C.</v>
      </c>
    </row>
    <row r="4927" spans="3:18">
      <c r="C4927" s="29">
        <v>2017</v>
      </c>
      <c r="D4927" s="30" t="s">
        <v>704</v>
      </c>
      <c r="E4927" s="30">
        <f>MONTH(FACTURACION[[#This Row],[MES]]&amp;1)</f>
        <v>11</v>
      </c>
      <c r="F4927" s="223">
        <f>DATE(FACTURACION[[#This Row],[AÑO]],FACTURACION[[#This Row],[Mes numero]],1)</f>
        <v>43040</v>
      </c>
      <c r="G4927" s="161">
        <v>13305</v>
      </c>
      <c r="H4927" s="25">
        <v>830137252</v>
      </c>
      <c r="I4927" s="3" t="str">
        <f>+VLOOKUP(FACTURACION[[#This Row],[NIT]],TABLACLIENTE,2,FALSE)</f>
        <v>SAGENCO SAS</v>
      </c>
      <c r="J4927" s="3" t="s">
        <v>105</v>
      </c>
      <c r="K4927" s="12" t="str">
        <f>+VLOOKUP(FACTURACION[[#This Row],[REFERENCIA]],CODINV,2,FALSE)</f>
        <v>VALVULA CHECK LOOK  3/4"M X 3/4"F</v>
      </c>
      <c r="L4927" s="12" t="str">
        <f>IF(VLOOKUP(FACTURACION[[#This Row],[REFERENCIA]],CODINV,3,FALSE)=0,"",VLOOKUP(FACTURACION[[#This Row],[REFERENCIA]],CODINV,3,FALSE))</f>
        <v>7572FC</v>
      </c>
      <c r="M4927" s="12" t="str">
        <f>+VLOOKUP(FACTURACION[[#This Row],[REFERENCIA]],CODINV,4,FALSE)</f>
        <v>VÁLVULAS Y MULTIVÁLVULAS</v>
      </c>
      <c r="N4927" s="12" t="str">
        <f>+VLOOKUP(FACTURACION[[#This Row],[REFERENCIA]],CODINV,5,FALSE)</f>
        <v>REGO</v>
      </c>
      <c r="O4927" s="3">
        <v>1</v>
      </c>
      <c r="P4927" s="31">
        <v>60000</v>
      </c>
      <c r="Q4927" s="24">
        <f>+FACTURACION[[#This Row],[CANTIDAD]]*FACTURACION[[#This Row],[VR UNITARIO]]/1000</f>
        <v>60</v>
      </c>
      <c r="R4927" s="3" t="str">
        <f>+VLOOKUP(FACTURACION[[#This Row],[NIT]],TABLACLIENTE,5,FALSE)</f>
        <v>BOGOTÁ D.C.</v>
      </c>
    </row>
    <row r="4928" spans="3:18">
      <c r="C4928" s="29">
        <v>2017</v>
      </c>
      <c r="D4928" s="30" t="s">
        <v>704</v>
      </c>
      <c r="E4928" s="30">
        <f>MONTH(FACTURACION[[#This Row],[MES]]&amp;1)</f>
        <v>11</v>
      </c>
      <c r="F4928" s="223">
        <f>DATE(FACTURACION[[#This Row],[AÑO]],FACTURACION[[#This Row],[Mes numero]],1)</f>
        <v>43040</v>
      </c>
      <c r="G4928" s="161">
        <v>13305</v>
      </c>
      <c r="H4928" s="25">
        <v>830137252</v>
      </c>
      <c r="I4928" s="3" t="str">
        <f>+VLOOKUP(FACTURACION[[#This Row],[NIT]],TABLACLIENTE,2,FALSE)</f>
        <v>SAGENCO SAS</v>
      </c>
      <c r="J4928" s="3" t="s">
        <v>163</v>
      </c>
      <c r="K4928" s="12" t="str">
        <f>+VLOOKUP(FACTURACION[[#This Row],[REFERENCIA]],CODINV,2,FALSE)</f>
        <v>VALVULA DE LLENADO 1 1/4"</v>
      </c>
      <c r="L4928" s="12" t="str">
        <f>IF(VLOOKUP(FACTURACION[[#This Row],[REFERENCIA]],CODINV,3,FALSE)=0,"",VLOOKUP(FACTURACION[[#This Row],[REFERENCIA]],CODINV,3,FALSE))</f>
        <v>7579</v>
      </c>
      <c r="M4928" s="12" t="str">
        <f>+VLOOKUP(FACTURACION[[#This Row],[REFERENCIA]],CODINV,4,FALSE)</f>
        <v>VÁLVULAS Y MULTIVÁLVULAS</v>
      </c>
      <c r="N4928" s="12" t="str">
        <f>+VLOOKUP(FACTURACION[[#This Row],[REFERENCIA]],CODINV,5,FALSE)</f>
        <v>REGO</v>
      </c>
      <c r="O4928" s="3">
        <v>1</v>
      </c>
      <c r="P4928" s="31">
        <v>87000</v>
      </c>
      <c r="Q4928" s="24">
        <f>+FACTURACION[[#This Row],[CANTIDAD]]*FACTURACION[[#This Row],[VR UNITARIO]]/1000</f>
        <v>87</v>
      </c>
      <c r="R4928" s="3" t="str">
        <f>+VLOOKUP(FACTURACION[[#This Row],[NIT]],TABLACLIENTE,5,FALSE)</f>
        <v>BOGOTÁ D.C.</v>
      </c>
    </row>
    <row r="4929" spans="3:18">
      <c r="C4929" s="29">
        <v>2017</v>
      </c>
      <c r="D4929" s="30" t="s">
        <v>704</v>
      </c>
      <c r="E4929" s="30">
        <f>MONTH(FACTURACION[[#This Row],[MES]]&amp;1)</f>
        <v>11</v>
      </c>
      <c r="F4929" s="223">
        <f>DATE(FACTURACION[[#This Row],[AÑO]],FACTURACION[[#This Row],[Mes numero]],1)</f>
        <v>43040</v>
      </c>
      <c r="G4929" s="161">
        <v>13294</v>
      </c>
      <c r="H4929" s="25">
        <v>900704223</v>
      </c>
      <c r="I4929" s="3" t="str">
        <f>+VLOOKUP(FACTURACION[[#This Row],[NIT]],TABLACLIENTE,2,FALSE)</f>
        <v>GAS Y SERVICIOS INDUSTRIALES S A S</v>
      </c>
      <c r="J4929" s="3" t="s">
        <v>412</v>
      </c>
      <c r="K4929" s="12" t="str">
        <f>+VLOOKUP(FACTURACION[[#This Row],[REFERENCIA]],CODINV,2,FALSE)</f>
        <v>KIT REPARACION VALVULA INTERNA A3212A</v>
      </c>
      <c r="L4929" s="12" t="str">
        <f>IF(VLOOKUP(FACTURACION[[#This Row],[REFERENCIA]],CODINV,3,FALSE)=0,"",VLOOKUP(FACTURACION[[#This Row],[REFERENCIA]],CODINV,3,FALSE))</f>
        <v>A3212-50</v>
      </c>
      <c r="M4929" s="12" t="str">
        <f>+VLOOKUP(FACTURACION[[#This Row],[REFERENCIA]],CODINV,4,FALSE)</f>
        <v>REPUESTOS Y ACCESORIOS</v>
      </c>
      <c r="N4929" s="12" t="str">
        <f>+VLOOKUP(FACTURACION[[#This Row],[REFERENCIA]],CODINV,5,FALSE)</f>
        <v>REGO</v>
      </c>
      <c r="O4929" s="3">
        <v>1</v>
      </c>
      <c r="P4929" s="31">
        <v>140000</v>
      </c>
      <c r="Q4929" s="24">
        <f>+FACTURACION[[#This Row],[CANTIDAD]]*FACTURACION[[#This Row],[VR UNITARIO]]/1000</f>
        <v>140</v>
      </c>
      <c r="R4929" s="3" t="str">
        <f>+VLOOKUP(FACTURACION[[#This Row],[NIT]],TABLACLIENTE,5,FALSE)</f>
        <v>BOGOTÁ D.C.</v>
      </c>
    </row>
    <row r="4930" spans="3:18">
      <c r="C4930" s="29">
        <v>2017</v>
      </c>
      <c r="D4930" s="30" t="s">
        <v>704</v>
      </c>
      <c r="E4930" s="30">
        <f>MONTH(FACTURACION[[#This Row],[MES]]&amp;1)</f>
        <v>11</v>
      </c>
      <c r="F4930" s="223">
        <f>DATE(FACTURACION[[#This Row],[AÑO]],FACTURACION[[#This Row],[Mes numero]],1)</f>
        <v>43040</v>
      </c>
      <c r="G4930" s="161">
        <v>13290</v>
      </c>
      <c r="H4930" s="25">
        <v>900164715</v>
      </c>
      <c r="I4930" s="3" t="str">
        <f>+VLOOKUP(FACTURACION[[#This Row],[NIT]],TABLACLIENTE,2,FALSE)</f>
        <v>COMPAÑIA TRANSPORTADORA DE COLOMBIA S.A. (COTRANSCOL S.A.)</v>
      </c>
      <c r="J4930" s="3" t="s">
        <v>236</v>
      </c>
      <c r="K4930" s="12" t="str">
        <f>+VLOOKUP(FACTURACION[[#This Row],[REFERENCIA]],CODINV,2,FALSE)</f>
        <v>ADAPTADOR 1 3/4"ACME X 1 1/4" NPT BRONCE</v>
      </c>
      <c r="L4930" s="12" t="str">
        <f>IF(VLOOKUP(FACTURACION[[#This Row],[REFERENCIA]],CODINV,3,FALSE)=0,"",VLOOKUP(FACTURACION[[#This Row],[REFERENCIA]],CODINV,3,FALSE))</f>
        <v>5765F</v>
      </c>
      <c r="M4930" s="12" t="str">
        <f>+VLOOKUP(FACTURACION[[#This Row],[REFERENCIA]],CODINV,4,FALSE)</f>
        <v>REPUESTOS Y ACCESORIOS</v>
      </c>
      <c r="N4930" s="12" t="str">
        <f>+VLOOKUP(FACTURACION[[#This Row],[REFERENCIA]],CODINV,5,FALSE)</f>
        <v>REGO</v>
      </c>
      <c r="O4930" s="3">
        <v>6</v>
      </c>
      <c r="P4930" s="31">
        <v>45000</v>
      </c>
      <c r="Q4930" s="24">
        <f>+FACTURACION[[#This Row],[CANTIDAD]]*FACTURACION[[#This Row],[VR UNITARIO]]/1000</f>
        <v>270</v>
      </c>
      <c r="R4930" s="3" t="str">
        <f>+VLOOKUP(FACTURACION[[#This Row],[NIT]],TABLACLIENTE,5,FALSE)</f>
        <v>GIRON</v>
      </c>
    </row>
    <row r="4931" spans="3:18">
      <c r="C4931" s="29">
        <v>2017</v>
      </c>
      <c r="D4931" s="30" t="s">
        <v>704</v>
      </c>
      <c r="E4931" s="30">
        <f>MONTH(FACTURACION[[#This Row],[MES]]&amp;1)</f>
        <v>11</v>
      </c>
      <c r="F4931" s="223">
        <f>DATE(FACTURACION[[#This Row],[AÑO]],FACTURACION[[#This Row],[Mes numero]],1)</f>
        <v>43040</v>
      </c>
      <c r="G4931" s="161">
        <v>13290</v>
      </c>
      <c r="H4931" s="25">
        <v>900164715</v>
      </c>
      <c r="I4931" s="3" t="str">
        <f>+VLOOKUP(FACTURACION[[#This Row],[NIT]],TABLACLIENTE,2,FALSE)</f>
        <v>COMPAÑIA TRANSPORTADORA DE COLOMBIA S.A. (COTRANSCOL S.A.)</v>
      </c>
      <c r="J4931" s="3" t="s">
        <v>341</v>
      </c>
      <c r="K4931" s="12" t="str">
        <f>+VLOOKUP(FACTURACION[[#This Row],[REFERENCIA]],CODINV,2,FALSE)</f>
        <v>ADAPTADOR 2" X2 1/4" AC MACHO</v>
      </c>
      <c r="L4931" s="12" t="str">
        <f>IF(VLOOKUP(FACTURACION[[#This Row],[REFERENCIA]],CODINV,3,FALSE)=0,"",VLOOKUP(FACTURACION[[#This Row],[REFERENCIA]],CODINV,3,FALSE))</f>
        <v>5767H</v>
      </c>
      <c r="M4931" s="12" t="str">
        <f>+VLOOKUP(FACTURACION[[#This Row],[REFERENCIA]],CODINV,4,FALSE)</f>
        <v>REPUESTOS Y ACCESORIOS</v>
      </c>
      <c r="N4931" s="12" t="str">
        <f>+VLOOKUP(FACTURACION[[#This Row],[REFERENCIA]],CODINV,5,FALSE)</f>
        <v>REGO</v>
      </c>
      <c r="O4931" s="3">
        <v>3</v>
      </c>
      <c r="P4931" s="31">
        <v>186700</v>
      </c>
      <c r="Q4931" s="24">
        <f>+FACTURACION[[#This Row],[CANTIDAD]]*FACTURACION[[#This Row],[VR UNITARIO]]/1000</f>
        <v>560.1</v>
      </c>
      <c r="R4931" s="3" t="str">
        <f>+VLOOKUP(FACTURACION[[#This Row],[NIT]],TABLACLIENTE,5,FALSE)</f>
        <v>GIRON</v>
      </c>
    </row>
    <row r="4932" spans="3:18">
      <c r="C4932" s="29">
        <v>2017</v>
      </c>
      <c r="D4932" s="30" t="s">
        <v>704</v>
      </c>
      <c r="E4932" s="30">
        <f>MONTH(FACTURACION[[#This Row],[MES]]&amp;1)</f>
        <v>11</v>
      </c>
      <c r="F4932" s="223">
        <f>DATE(FACTURACION[[#This Row],[AÑO]],FACTURACION[[#This Row],[Mes numero]],1)</f>
        <v>43040</v>
      </c>
      <c r="G4932" s="161">
        <v>13290</v>
      </c>
      <c r="H4932" s="25">
        <v>900164715</v>
      </c>
      <c r="I4932" s="3" t="str">
        <f>+VLOOKUP(FACTURACION[[#This Row],[NIT]],TABLACLIENTE,2,FALSE)</f>
        <v>COMPAÑIA TRANSPORTADORA DE COLOMBIA S.A. (COTRANSCOL S.A.)</v>
      </c>
      <c r="J4932" s="3" t="s">
        <v>798</v>
      </c>
      <c r="K4932" s="12" t="str">
        <f>+VLOOKUP(FACTURACION[[#This Row],[REFERENCIA]],CODINV,2,FALSE)</f>
        <v>ROTOGAGE DIAMETRO 62"-79" A9093TS</v>
      </c>
      <c r="L4932" s="12" t="str">
        <f>IF(VLOOKUP(FACTURACION[[#This Row],[REFERENCIA]],CODINV,3,FALSE)=0,"",VLOOKUP(FACTURACION[[#This Row],[REFERENCIA]],CODINV,3,FALSE))</f>
        <v>A9093TS</v>
      </c>
      <c r="M4932" s="12" t="str">
        <f>+VLOOKUP(FACTURACION[[#This Row],[REFERENCIA]],CODINV,4,FALSE)</f>
        <v>MEDIDORES</v>
      </c>
      <c r="N4932" s="12" t="str">
        <f>+VLOOKUP(FACTURACION[[#This Row],[REFERENCIA]],CODINV,5,FALSE)</f>
        <v>REGO</v>
      </c>
      <c r="O4932" s="3">
        <v>3</v>
      </c>
      <c r="P4932" s="31">
        <v>1120000</v>
      </c>
      <c r="Q4932" s="24">
        <f>+FACTURACION[[#This Row],[CANTIDAD]]*FACTURACION[[#This Row],[VR UNITARIO]]/1000</f>
        <v>3360</v>
      </c>
      <c r="R4932" s="3" t="str">
        <f>+VLOOKUP(FACTURACION[[#This Row],[NIT]],TABLACLIENTE,5,FALSE)</f>
        <v>GIRON</v>
      </c>
    </row>
    <row r="4933" spans="3:18">
      <c r="C4933" s="29">
        <v>2017</v>
      </c>
      <c r="D4933" s="30" t="s">
        <v>705</v>
      </c>
      <c r="E4933" s="30">
        <f>MONTH(FACTURACION[[#This Row],[MES]]&amp;1)</f>
        <v>12</v>
      </c>
      <c r="F4933" s="223">
        <f>DATE(FACTURACION[[#This Row],[AÑO]],FACTURACION[[#This Row],[Mes numero]],1)</f>
        <v>43070</v>
      </c>
      <c r="G4933" s="161">
        <v>13353</v>
      </c>
      <c r="H4933" s="25">
        <v>900569327</v>
      </c>
      <c r="I4933" s="3" t="str">
        <f>+VLOOKUP(FACTURACION[[#This Row],[NIT]],TABLACLIENTE,2,FALSE)</f>
        <v>ICG SERVICE SAS</v>
      </c>
      <c r="J4933" s="3" t="s">
        <v>708</v>
      </c>
      <c r="K4933" s="12" t="str">
        <f>+VLOOKUP(FACTURACION[[#This Row],[REFERENCIA]],CODINV,2,FALSE)</f>
        <v>REGULADOR PRIMERA ETAPA 1-15 PSI A1/4 NPT</v>
      </c>
      <c r="L4933" s="12" t="str">
        <f>IF(VLOOKUP(FACTURACION[[#This Row],[REFERENCIA]],CODINV,3,FALSE)=0,"",VLOOKUP(FACTURACION[[#This Row],[REFERENCIA]],CODINV,3,FALSE))</f>
        <v>902</v>
      </c>
      <c r="M4933" s="12" t="str">
        <f>+VLOOKUP(FACTURACION[[#This Row],[REFERENCIA]],CODINV,4,FALSE)</f>
        <v>REGULADORES</v>
      </c>
      <c r="N4933" s="12" t="str">
        <f>+VLOOKUP(FACTURACION[[#This Row],[REFERENCIA]],CODINV,5,FALSE)</f>
        <v>CAVAGNA</v>
      </c>
      <c r="O4933" s="3">
        <v>1</v>
      </c>
      <c r="P4933" s="31">
        <v>75000</v>
      </c>
      <c r="Q4933" s="24">
        <f>+FACTURACION[[#This Row],[CANTIDAD]]*FACTURACION[[#This Row],[VR UNITARIO]]/1000</f>
        <v>75</v>
      </c>
      <c r="R4933" s="3" t="str">
        <f>+VLOOKUP(FACTURACION[[#This Row],[NIT]],TABLACLIENTE,5,FALSE)</f>
        <v>BOGOTÁ D.C.</v>
      </c>
    </row>
    <row r="4934" spans="3:18">
      <c r="C4934" s="29">
        <v>2017</v>
      </c>
      <c r="D4934" s="30" t="s">
        <v>705</v>
      </c>
      <c r="E4934" s="30">
        <f>MONTH(FACTURACION[[#This Row],[MES]]&amp;1)</f>
        <v>12</v>
      </c>
      <c r="F4934" s="223">
        <f>DATE(FACTURACION[[#This Row],[AÑO]],FACTURACION[[#This Row],[Mes numero]],1)</f>
        <v>43070</v>
      </c>
      <c r="G4934" s="161">
        <v>13332</v>
      </c>
      <c r="H4934" s="25">
        <v>830104626</v>
      </c>
      <c r="I4934" s="3" t="str">
        <f>+VLOOKUP(FACTURACION[[#This Row],[NIT]],TABLACLIENTE,2,FALSE)</f>
        <v>MONTAJES INTEGRALES LTDA.</v>
      </c>
      <c r="J4934" s="3" t="s">
        <v>741</v>
      </c>
      <c r="K4934" s="12" t="str">
        <f>+VLOOKUP(FACTURACION[[#This Row],[REFERENCIA]],CODINV,2,FALSE)</f>
        <v>VALV.AGUJA1/4"MNPT*NPTH</v>
      </c>
      <c r="L4934" s="12" t="str">
        <f>IF(VLOOKUP(FACTURACION[[#This Row],[REFERENCIA]],CODINV,3,FALSE)=0,"",VLOOKUP(FACTURACION[[#This Row],[REFERENCIA]],CODINV,3,FALSE))</f>
        <v>ME831</v>
      </c>
      <c r="M4934" s="12" t="str">
        <f>+VLOOKUP(FACTURACION[[#This Row],[REFERENCIA]],CODINV,4,FALSE)</f>
        <v>VÁLVULAS Y MULTIVÁLVULAS</v>
      </c>
      <c r="N4934" s="12" t="str">
        <f>+VLOOKUP(FACTURACION[[#This Row],[REFERENCIA]],CODINV,5,FALSE)</f>
        <v>CAVAGNA</v>
      </c>
      <c r="O4934" s="3">
        <v>12</v>
      </c>
      <c r="P4934" s="31">
        <v>42000</v>
      </c>
      <c r="Q4934" s="24">
        <f>+FACTURACION[[#This Row],[CANTIDAD]]*FACTURACION[[#This Row],[VR UNITARIO]]/1000</f>
        <v>504</v>
      </c>
      <c r="R4934" s="3" t="str">
        <f>+VLOOKUP(FACTURACION[[#This Row],[NIT]],TABLACLIENTE,5,FALSE)</f>
        <v>BOGOTÁ D.C.</v>
      </c>
    </row>
    <row r="4935" spans="3:18">
      <c r="C4935" s="29">
        <v>2017</v>
      </c>
      <c r="D4935" s="30" t="s">
        <v>705</v>
      </c>
      <c r="E4935" s="30">
        <f>MONTH(FACTURACION[[#This Row],[MES]]&amp;1)</f>
        <v>12</v>
      </c>
      <c r="F4935" s="223">
        <f>DATE(FACTURACION[[#This Row],[AÑO]],FACTURACION[[#This Row],[Mes numero]],1)</f>
        <v>43070</v>
      </c>
      <c r="G4935" s="161">
        <v>13313</v>
      </c>
      <c r="H4935" s="25">
        <v>890908643</v>
      </c>
      <c r="I4935" s="3" t="str">
        <f>+VLOOKUP(FACTURACION[[#This Row],[NIT]],TABLACLIENTE,2,FALSE)</f>
        <v>GASES DE ANTIOQUIA S.A. E.S.P.  (GAS ANTIOQUIA S.A. E.S.P.)</v>
      </c>
      <c r="J4935" s="3" t="s">
        <v>122</v>
      </c>
      <c r="K4935" s="12" t="str">
        <f>+VLOOKUP(FACTURACION[[#This Row],[REFERENCIA]],CODINV,2,FALSE)</f>
        <v>EMPAQUES PARA PISTONES DE LLENADO</v>
      </c>
      <c r="L4935" s="12" t="str">
        <f>IF(VLOOKUP(FACTURACION[[#This Row],[REFERENCIA]],CODINV,3,FALSE)=0,"",VLOOKUP(FACTURACION[[#This Row],[REFERENCIA]],CODINV,3,FALSE))</f>
        <v/>
      </c>
      <c r="M4935" s="12" t="str">
        <f>+VLOOKUP(FACTURACION[[#This Row],[REFERENCIA]],CODINV,4,FALSE)</f>
        <v>REPUESTOS Y ACCESORIOS</v>
      </c>
      <c r="N4935" s="12" t="str">
        <f>+VLOOKUP(FACTURACION[[#This Row],[REFERENCIA]],CODINV,5,FALSE)</f>
        <v>CAVAGNA</v>
      </c>
      <c r="O4935" s="3">
        <v>500</v>
      </c>
      <c r="P4935" s="31">
        <v>2534</v>
      </c>
      <c r="Q4935" s="24">
        <f>+FACTURACION[[#This Row],[CANTIDAD]]*FACTURACION[[#This Row],[VR UNITARIO]]/1000</f>
        <v>1267</v>
      </c>
      <c r="R4935" s="3" t="str">
        <f>+VLOOKUP(FACTURACION[[#This Row],[NIT]],TABLACLIENTE,5,FALSE)</f>
        <v>MEDELLIN</v>
      </c>
    </row>
    <row r="4936" spans="3:18">
      <c r="C4936" s="29">
        <v>2017</v>
      </c>
      <c r="D4936" s="30" t="s">
        <v>705</v>
      </c>
      <c r="E4936" s="30">
        <f>MONTH(FACTURACION[[#This Row],[MES]]&amp;1)</f>
        <v>12</v>
      </c>
      <c r="F4936" s="223">
        <f>DATE(FACTURACION[[#This Row],[AÑO]],FACTURACION[[#This Row],[Mes numero]],1)</f>
        <v>43070</v>
      </c>
      <c r="G4936" s="161">
        <v>13368</v>
      </c>
      <c r="H4936" s="25">
        <v>800202395</v>
      </c>
      <c r="I4936" s="3" t="str">
        <f>+VLOOKUP(FACTURACION[[#This Row],[NIT]],TABLACLIENTE,2,FALSE)</f>
        <v>EFIGAS GAS NATURAL S.A. E.S.P. (EFIGAS S.A. E.S.P.)</v>
      </c>
      <c r="J4936" s="3" t="s">
        <v>108</v>
      </c>
      <c r="K4936" s="12" t="str">
        <f>+VLOOKUP(FACTURACION[[#This Row],[REFERENCIA]],CODINV,2,FALSE)</f>
        <v>MEDIDOR BK G4 C:1/2"</v>
      </c>
      <c r="L4936" s="12" t="str">
        <f>IF(VLOOKUP(FACTURACION[[#This Row],[REFERENCIA]],CODINV,3,FALSE)=0,"",VLOOKUP(FACTURACION[[#This Row],[REFERENCIA]],CODINV,3,FALSE))</f>
        <v>G4K MT 152MM</v>
      </c>
      <c r="M4936" s="12" t="str">
        <f>+VLOOKUP(FACTURACION[[#This Row],[REFERENCIA]],CODINV,4,FALSE)</f>
        <v>MEDIDORES</v>
      </c>
      <c r="N4936" s="12" t="str">
        <f>+VLOOKUP(FACTURACION[[#This Row],[REFERENCIA]],CODINV,5,FALSE)</f>
        <v>HONEYWELL</v>
      </c>
      <c r="O4936" s="3">
        <v>8</v>
      </c>
      <c r="P4936" s="31">
        <v>164511</v>
      </c>
      <c r="Q4936" s="24">
        <f>+FACTURACION[[#This Row],[CANTIDAD]]*FACTURACION[[#This Row],[VR UNITARIO]]/1000</f>
        <v>1316.088</v>
      </c>
      <c r="R4936" s="3" t="str">
        <f>+VLOOKUP(FACTURACION[[#This Row],[NIT]],TABLACLIENTE,5,FALSE)</f>
        <v>MANIZALES</v>
      </c>
    </row>
    <row r="4937" spans="3:18">
      <c r="C4937" s="29">
        <v>2017</v>
      </c>
      <c r="D4937" s="30" t="s">
        <v>705</v>
      </c>
      <c r="E4937" s="30">
        <f>MONTH(FACTURACION[[#This Row],[MES]]&amp;1)</f>
        <v>12</v>
      </c>
      <c r="F4937" s="223">
        <f>DATE(FACTURACION[[#This Row],[AÑO]],FACTURACION[[#This Row],[Mes numero]],1)</f>
        <v>43070</v>
      </c>
      <c r="G4937" s="161">
        <v>13311</v>
      </c>
      <c r="H4937" s="25">
        <v>800202395</v>
      </c>
      <c r="I4937" s="3" t="str">
        <f>+VLOOKUP(FACTURACION[[#This Row],[NIT]],TABLACLIENTE,2,FALSE)</f>
        <v>EFIGAS GAS NATURAL S.A. E.S.P. (EFIGAS S.A. E.S.P.)</v>
      </c>
      <c r="J4937" s="3" t="s">
        <v>20</v>
      </c>
      <c r="K4937" s="12" t="str">
        <f>+VLOOKUP(FACTURACION[[#This Row],[REFERENCIA]],CODINV,2,FALSE)</f>
        <v xml:space="preserve">MEDIDOR AC-250 C: 3/4" CON CONECTORES </v>
      </c>
      <c r="L4937" s="12" t="str">
        <f>IF(VLOOKUP(FACTURACION[[#This Row],[REFERENCIA]],CODINV,3,FALSE)=0,"",VLOOKUP(FACTURACION[[#This Row],[REFERENCIA]],CODINV,3,FALSE))</f>
        <v/>
      </c>
      <c r="M4937" s="12" t="str">
        <f>+VLOOKUP(FACTURACION[[#This Row],[REFERENCIA]],CODINV,4,FALSE)</f>
        <v>MEDIDORES</v>
      </c>
      <c r="N4937" s="12" t="str">
        <f>+VLOOKUP(FACTURACION[[#This Row],[REFERENCIA]],CODINV,5,FALSE)</f>
        <v>HONEYWELL</v>
      </c>
      <c r="O4937" s="3">
        <v>10</v>
      </c>
      <c r="P4937" s="31">
        <v>455000</v>
      </c>
      <c r="Q4937" s="24">
        <f>+FACTURACION[[#This Row],[CANTIDAD]]*FACTURACION[[#This Row],[VR UNITARIO]]/1000</f>
        <v>4550</v>
      </c>
      <c r="R4937" s="3" t="str">
        <f>+VLOOKUP(FACTURACION[[#This Row],[NIT]],TABLACLIENTE,5,FALSE)</f>
        <v>MANIZALES</v>
      </c>
    </row>
    <row r="4938" spans="3:18">
      <c r="C4938" s="29">
        <v>2017</v>
      </c>
      <c r="D4938" s="30" t="s">
        <v>705</v>
      </c>
      <c r="E4938" s="30">
        <f>MONTH(FACTURACION[[#This Row],[MES]]&amp;1)</f>
        <v>12</v>
      </c>
      <c r="F4938" s="223">
        <f>DATE(FACTURACION[[#This Row],[AÑO]],FACTURACION[[#This Row],[Mes numero]],1)</f>
        <v>43070</v>
      </c>
      <c r="G4938" s="161">
        <v>13349</v>
      </c>
      <c r="H4938" s="25">
        <v>800218682</v>
      </c>
      <c r="I4938" s="3" t="str">
        <f>+VLOOKUP(FACTURACION[[#This Row],[NIT]],TABLACLIENTE,2,FALSE)</f>
        <v>GASES DEL CUSIANA S.A E.S.P. (CUSIANAGAS S.A E.S.P)</v>
      </c>
      <c r="J4938" s="3" t="s">
        <v>20</v>
      </c>
      <c r="K4938" s="12" t="str">
        <f>+VLOOKUP(FACTURACION[[#This Row],[REFERENCIA]],CODINV,2,FALSE)</f>
        <v xml:space="preserve">MEDIDOR AC-250 C: 3/4" CON CONECTORES </v>
      </c>
      <c r="L4938" s="12" t="str">
        <f>IF(VLOOKUP(FACTURACION[[#This Row],[REFERENCIA]],CODINV,3,FALSE)=0,"",VLOOKUP(FACTURACION[[#This Row],[REFERENCIA]],CODINV,3,FALSE))</f>
        <v/>
      </c>
      <c r="M4938" s="12" t="str">
        <f>+VLOOKUP(FACTURACION[[#This Row],[REFERENCIA]],CODINV,4,FALSE)</f>
        <v>MEDIDORES</v>
      </c>
      <c r="N4938" s="12" t="str">
        <f>+VLOOKUP(FACTURACION[[#This Row],[REFERENCIA]],CODINV,5,FALSE)</f>
        <v>HONEYWELL</v>
      </c>
      <c r="O4938" s="3">
        <v>10</v>
      </c>
      <c r="P4938" s="31">
        <v>424165</v>
      </c>
      <c r="Q4938" s="24">
        <f>+FACTURACION[[#This Row],[CANTIDAD]]*FACTURACION[[#This Row],[VR UNITARIO]]/1000</f>
        <v>4241.6499999999996</v>
      </c>
      <c r="R4938" s="3" t="str">
        <f>+VLOOKUP(FACTURACION[[#This Row],[NIT]],TABLACLIENTE,5,FALSE)</f>
        <v>YOPAL</v>
      </c>
    </row>
    <row r="4939" spans="3:18">
      <c r="C4939" s="29">
        <v>2017</v>
      </c>
      <c r="D4939" s="30" t="s">
        <v>705</v>
      </c>
      <c r="E4939" s="30">
        <f>MONTH(FACTURACION[[#This Row],[MES]]&amp;1)</f>
        <v>12</v>
      </c>
      <c r="F4939" s="223">
        <f>DATE(FACTURACION[[#This Row],[AÑO]],FACTURACION[[#This Row],[Mes numero]],1)</f>
        <v>43070</v>
      </c>
      <c r="G4939" s="161">
        <v>13325</v>
      </c>
      <c r="H4939" s="25">
        <v>800021272</v>
      </c>
      <c r="I4939" s="3" t="str">
        <f>+VLOOKUP(FACTURACION[[#This Row],[NIT]],TABLACLIENTE,2,FALSE)</f>
        <v>GASES DEL LLANO S.A. E.S.P (LLANOGAS S.A. E.S.P.)</v>
      </c>
      <c r="J4939" s="3" t="s">
        <v>20</v>
      </c>
      <c r="K4939" s="12" t="str">
        <f>+VLOOKUP(FACTURACION[[#This Row],[REFERENCIA]],CODINV,2,FALSE)</f>
        <v xml:space="preserve">MEDIDOR AC-250 C: 3/4" CON CONECTORES </v>
      </c>
      <c r="L4939" s="12" t="str">
        <f>IF(VLOOKUP(FACTURACION[[#This Row],[REFERENCIA]],CODINV,3,FALSE)=0,"",VLOOKUP(FACTURACION[[#This Row],[REFERENCIA]],CODINV,3,FALSE))</f>
        <v/>
      </c>
      <c r="M4939" s="12" t="str">
        <f>+VLOOKUP(FACTURACION[[#This Row],[REFERENCIA]],CODINV,4,FALSE)</f>
        <v>MEDIDORES</v>
      </c>
      <c r="N4939" s="12" t="str">
        <f>+VLOOKUP(FACTURACION[[#This Row],[REFERENCIA]],CODINV,5,FALSE)</f>
        <v>HONEYWELL</v>
      </c>
      <c r="O4939" s="3">
        <v>15</v>
      </c>
      <c r="P4939" s="31">
        <v>420990</v>
      </c>
      <c r="Q4939" s="24">
        <f>+FACTURACION[[#This Row],[CANTIDAD]]*FACTURACION[[#This Row],[VR UNITARIO]]/1000</f>
        <v>6314.85</v>
      </c>
      <c r="R4939" s="3" t="str">
        <f>+VLOOKUP(FACTURACION[[#This Row],[NIT]],TABLACLIENTE,5,FALSE)</f>
        <v>VILLAVICENCIO</v>
      </c>
    </row>
    <row r="4940" spans="3:18">
      <c r="C4940" s="29">
        <v>2017</v>
      </c>
      <c r="D4940" s="30" t="s">
        <v>705</v>
      </c>
      <c r="E4940" s="30">
        <f>MONTH(FACTURACION[[#This Row],[MES]]&amp;1)</f>
        <v>12</v>
      </c>
      <c r="F4940" s="223">
        <f>DATE(FACTURACION[[#This Row],[AÑO]],FACTURACION[[#This Row],[Mes numero]],1)</f>
        <v>43070</v>
      </c>
      <c r="G4940" s="161">
        <v>13366</v>
      </c>
      <c r="H4940" s="25">
        <v>830140206</v>
      </c>
      <c r="I4940" s="3" t="str">
        <f>+VLOOKUP(FACTURACION[[#This Row],[NIT]],TABLACLIENTE,2,FALSE)</f>
        <v xml:space="preserve"> ENERCER S.A. E.S.P. (ANTERIORMENTE PUBLISERVICIOS S.A. E.S.P )</v>
      </c>
      <c r="J4940" s="3" t="s">
        <v>20</v>
      </c>
      <c r="K4940" s="12" t="str">
        <f>+VLOOKUP(FACTURACION[[#This Row],[REFERENCIA]],CODINV,2,FALSE)</f>
        <v xml:space="preserve">MEDIDOR AC-250 C: 3/4" CON CONECTORES </v>
      </c>
      <c r="L4940" s="12" t="str">
        <f>IF(VLOOKUP(FACTURACION[[#This Row],[REFERENCIA]],CODINV,3,FALSE)=0,"",VLOOKUP(FACTURACION[[#This Row],[REFERENCIA]],CODINV,3,FALSE))</f>
        <v/>
      </c>
      <c r="M4940" s="12" t="str">
        <f>+VLOOKUP(FACTURACION[[#This Row],[REFERENCIA]],CODINV,4,FALSE)</f>
        <v>MEDIDORES</v>
      </c>
      <c r="N4940" s="12" t="str">
        <f>+VLOOKUP(FACTURACION[[#This Row],[REFERENCIA]],CODINV,5,FALSE)</f>
        <v>HONEYWELL</v>
      </c>
      <c r="O4940" s="3">
        <v>4</v>
      </c>
      <c r="P4940" s="31">
        <v>490000</v>
      </c>
      <c r="Q4940" s="24">
        <f>+FACTURACION[[#This Row],[CANTIDAD]]*FACTURACION[[#This Row],[VR UNITARIO]]/1000</f>
        <v>1960</v>
      </c>
      <c r="R4940" s="3" t="str">
        <f>+VLOOKUP(FACTURACION[[#This Row],[NIT]],TABLACLIENTE,5,FALSE)</f>
        <v>BOGOTÁ D.C.</v>
      </c>
    </row>
    <row r="4941" spans="3:18">
      <c r="C4941" s="29">
        <v>2017</v>
      </c>
      <c r="D4941" s="30" t="s">
        <v>705</v>
      </c>
      <c r="E4941" s="30">
        <f>MONTH(FACTURACION[[#This Row],[MES]]&amp;1)</f>
        <v>12</v>
      </c>
      <c r="F4941" s="223">
        <f>DATE(FACTURACION[[#This Row],[AÑO]],FACTURACION[[#This Row],[Mes numero]],1)</f>
        <v>43070</v>
      </c>
      <c r="G4941" s="161">
        <v>13356</v>
      </c>
      <c r="H4941" s="25">
        <v>800202395</v>
      </c>
      <c r="I4941" s="3" t="str">
        <f>+VLOOKUP(FACTURACION[[#This Row],[NIT]],TABLACLIENTE,2,FALSE)</f>
        <v>EFIGAS GAS NATURAL S.A. E.S.P. (EFIGAS S.A. E.S.P.)</v>
      </c>
      <c r="J4941" s="3" t="s">
        <v>21</v>
      </c>
      <c r="K4941" s="12" t="str">
        <f>+VLOOKUP(FACTURACION[[#This Row],[REFERENCIA]],CODINV,2,FALSE)</f>
        <v>MEDIDOR AC-630 C:1 1/4" MAOP 25PSIG CON CONECTORES</v>
      </c>
      <c r="L4941" s="12" t="str">
        <f>IF(VLOOKUP(FACTURACION[[#This Row],[REFERENCIA]],CODINV,3,FALSE)=0,"",VLOOKUP(FACTURACION[[#This Row],[REFERENCIA]],CODINV,3,FALSE))</f>
        <v/>
      </c>
      <c r="M4941" s="12" t="str">
        <f>+VLOOKUP(FACTURACION[[#This Row],[REFERENCIA]],CODINV,4,FALSE)</f>
        <v>MEDIDORES</v>
      </c>
      <c r="N4941" s="12" t="str">
        <f>+VLOOKUP(FACTURACION[[#This Row],[REFERENCIA]],CODINV,5,FALSE)</f>
        <v>HONEYWELL</v>
      </c>
      <c r="O4941" s="3">
        <v>1</v>
      </c>
      <c r="P4941" s="31">
        <v>1850000</v>
      </c>
      <c r="Q4941" s="24">
        <f>+FACTURACION[[#This Row],[CANTIDAD]]*FACTURACION[[#This Row],[VR UNITARIO]]/1000</f>
        <v>1850</v>
      </c>
      <c r="R4941" s="3" t="str">
        <f>+VLOOKUP(FACTURACION[[#This Row],[NIT]],TABLACLIENTE,5,FALSE)</f>
        <v>MANIZALES</v>
      </c>
    </row>
    <row r="4942" spans="3:18">
      <c r="C4942" s="29">
        <v>2017</v>
      </c>
      <c r="D4942" s="30" t="s">
        <v>705</v>
      </c>
      <c r="E4942" s="30">
        <f>MONTH(FACTURACION[[#This Row],[MES]]&amp;1)</f>
        <v>12</v>
      </c>
      <c r="F4942" s="223">
        <f>DATE(FACTURACION[[#This Row],[AÑO]],FACTURACION[[#This Row],[Mes numero]],1)</f>
        <v>43070</v>
      </c>
      <c r="G4942" s="161">
        <v>13357</v>
      </c>
      <c r="H4942" s="25">
        <v>800202395</v>
      </c>
      <c r="I4942" s="3" t="str">
        <f>+VLOOKUP(FACTURACION[[#This Row],[NIT]],TABLACLIENTE,2,FALSE)</f>
        <v>EFIGAS GAS NATURAL S.A. E.S.P. (EFIGAS S.A. E.S.P.)</v>
      </c>
      <c r="J4942" s="3" t="s">
        <v>21</v>
      </c>
      <c r="K4942" s="12" t="str">
        <f>+VLOOKUP(FACTURACION[[#This Row],[REFERENCIA]],CODINV,2,FALSE)</f>
        <v>MEDIDOR AC-630 C:1 1/4" MAOP 25PSIG CON CONECTORES</v>
      </c>
      <c r="L4942" s="12" t="str">
        <f>IF(VLOOKUP(FACTURACION[[#This Row],[REFERENCIA]],CODINV,3,FALSE)=0,"",VLOOKUP(FACTURACION[[#This Row],[REFERENCIA]],CODINV,3,FALSE))</f>
        <v/>
      </c>
      <c r="M4942" s="12" t="str">
        <f>+VLOOKUP(FACTURACION[[#This Row],[REFERENCIA]],CODINV,4,FALSE)</f>
        <v>MEDIDORES</v>
      </c>
      <c r="N4942" s="12" t="str">
        <f>+VLOOKUP(FACTURACION[[#This Row],[REFERENCIA]],CODINV,5,FALSE)</f>
        <v>HONEYWELL</v>
      </c>
      <c r="O4942" s="3">
        <v>2</v>
      </c>
      <c r="P4942" s="31">
        <v>1980000</v>
      </c>
      <c r="Q4942" s="24">
        <f>+FACTURACION[[#This Row],[CANTIDAD]]*FACTURACION[[#This Row],[VR UNITARIO]]/1000</f>
        <v>3960</v>
      </c>
      <c r="R4942" s="3" t="str">
        <f>+VLOOKUP(FACTURACION[[#This Row],[NIT]],TABLACLIENTE,5,FALSE)</f>
        <v>MANIZALES</v>
      </c>
    </row>
    <row r="4943" spans="3:18">
      <c r="C4943" s="29">
        <v>2017</v>
      </c>
      <c r="D4943" s="30" t="s">
        <v>705</v>
      </c>
      <c r="E4943" s="30">
        <f>MONTH(FACTURACION[[#This Row],[MES]]&amp;1)</f>
        <v>12</v>
      </c>
      <c r="F4943" s="223">
        <f>DATE(FACTURACION[[#This Row],[AÑO]],FACTURACION[[#This Row],[Mes numero]],1)</f>
        <v>43070</v>
      </c>
      <c r="G4943" s="161">
        <v>13334</v>
      </c>
      <c r="H4943" s="25">
        <v>800202395</v>
      </c>
      <c r="I4943" s="3" t="str">
        <f>+VLOOKUP(FACTURACION[[#This Row],[NIT]],TABLACLIENTE,2,FALSE)</f>
        <v>EFIGAS GAS NATURAL S.A. E.S.P. (EFIGAS S.A. E.S.P.)</v>
      </c>
      <c r="J4943" s="3" t="s">
        <v>23</v>
      </c>
      <c r="K4943" s="12" t="str">
        <f>+VLOOKUP(FACTURACION[[#This Row],[REFERENCIA]],CODINV,2,FALSE)</f>
        <v>MEDIDOR AL-800 C:1 1/2" MAOP 20 PSIG CON CONECTORES</v>
      </c>
      <c r="L4943" s="12" t="str">
        <f>IF(VLOOKUP(FACTURACION[[#This Row],[REFERENCIA]],CODINV,3,FALSE)=0,"",VLOOKUP(FACTURACION[[#This Row],[REFERENCIA]],CODINV,3,FALSE))</f>
        <v/>
      </c>
      <c r="M4943" s="12" t="str">
        <f>+VLOOKUP(FACTURACION[[#This Row],[REFERENCIA]],CODINV,4,FALSE)</f>
        <v>MEDIDORES</v>
      </c>
      <c r="N4943" s="12" t="str">
        <f>+VLOOKUP(FACTURACION[[#This Row],[REFERENCIA]],CODINV,5,FALSE)</f>
        <v>HONEYWELL</v>
      </c>
      <c r="O4943" s="3">
        <v>2</v>
      </c>
      <c r="P4943" s="31">
        <v>3878080</v>
      </c>
      <c r="Q4943" s="24">
        <f>+FACTURACION[[#This Row],[CANTIDAD]]*FACTURACION[[#This Row],[VR UNITARIO]]/1000</f>
        <v>7756.16</v>
      </c>
      <c r="R4943" s="3" t="str">
        <f>+VLOOKUP(FACTURACION[[#This Row],[NIT]],TABLACLIENTE,5,FALSE)</f>
        <v>MANIZALES</v>
      </c>
    </row>
    <row r="4944" spans="3:18">
      <c r="C4944" s="29">
        <v>2017</v>
      </c>
      <c r="D4944" s="30" t="s">
        <v>705</v>
      </c>
      <c r="E4944" s="30">
        <f>MONTH(FACTURACION[[#This Row],[MES]]&amp;1)</f>
        <v>12</v>
      </c>
      <c r="F4944" s="223">
        <f>DATE(FACTURACION[[#This Row],[AÑO]],FACTURACION[[#This Row],[Mes numero]],1)</f>
        <v>43070</v>
      </c>
      <c r="G4944" s="161">
        <v>13335</v>
      </c>
      <c r="H4944" s="25">
        <v>800202395</v>
      </c>
      <c r="I4944" s="3" t="str">
        <f>+VLOOKUP(FACTURACION[[#This Row],[NIT]],TABLACLIENTE,2,FALSE)</f>
        <v>EFIGAS GAS NATURAL S.A. E.S.P. (EFIGAS S.A. E.S.P.)</v>
      </c>
      <c r="J4944" s="3" t="s">
        <v>23</v>
      </c>
      <c r="K4944" s="12" t="str">
        <f>+VLOOKUP(FACTURACION[[#This Row],[REFERENCIA]],CODINV,2,FALSE)</f>
        <v>MEDIDOR AL-800 C:1 1/2" MAOP 20 PSIG CON CONECTORES</v>
      </c>
      <c r="L4944" s="12" t="str">
        <f>IF(VLOOKUP(FACTURACION[[#This Row],[REFERENCIA]],CODINV,3,FALSE)=0,"",VLOOKUP(FACTURACION[[#This Row],[REFERENCIA]],CODINV,3,FALSE))</f>
        <v/>
      </c>
      <c r="M4944" s="12" t="str">
        <f>+VLOOKUP(FACTURACION[[#This Row],[REFERENCIA]],CODINV,4,FALSE)</f>
        <v>MEDIDORES</v>
      </c>
      <c r="N4944" s="12" t="str">
        <f>+VLOOKUP(FACTURACION[[#This Row],[REFERENCIA]],CODINV,5,FALSE)</f>
        <v>HONEYWELL</v>
      </c>
      <c r="O4944" s="3">
        <v>1</v>
      </c>
      <c r="P4944" s="31">
        <v>3878080</v>
      </c>
      <c r="Q4944" s="24">
        <f>+FACTURACION[[#This Row],[CANTIDAD]]*FACTURACION[[#This Row],[VR UNITARIO]]/1000</f>
        <v>3878.08</v>
      </c>
      <c r="R4944" s="3" t="str">
        <f>+VLOOKUP(FACTURACION[[#This Row],[NIT]],TABLACLIENTE,5,FALSE)</f>
        <v>MANIZALES</v>
      </c>
    </row>
    <row r="4945" spans="3:18">
      <c r="C4945" s="29">
        <v>2017</v>
      </c>
      <c r="D4945" s="30" t="s">
        <v>705</v>
      </c>
      <c r="E4945" s="30">
        <f>MONTH(FACTURACION[[#This Row],[MES]]&amp;1)</f>
        <v>12</v>
      </c>
      <c r="F4945" s="223">
        <f>DATE(FACTURACION[[#This Row],[AÑO]],FACTURACION[[#This Row],[Mes numero]],1)</f>
        <v>43070</v>
      </c>
      <c r="G4945" s="161">
        <v>13337</v>
      </c>
      <c r="H4945" s="25">
        <v>800202395</v>
      </c>
      <c r="I4945" s="3" t="str">
        <f>+VLOOKUP(FACTURACION[[#This Row],[NIT]],TABLACLIENTE,2,FALSE)</f>
        <v>EFIGAS GAS NATURAL S.A. E.S.P. (EFIGAS S.A. E.S.P.)</v>
      </c>
      <c r="J4945" s="3" t="s">
        <v>23</v>
      </c>
      <c r="K4945" s="12" t="str">
        <f>+VLOOKUP(FACTURACION[[#This Row],[REFERENCIA]],CODINV,2,FALSE)</f>
        <v>MEDIDOR AL-800 C:1 1/2" MAOP 20 PSIG CON CONECTORES</v>
      </c>
      <c r="L4945" s="12" t="str">
        <f>IF(VLOOKUP(FACTURACION[[#This Row],[REFERENCIA]],CODINV,3,FALSE)=0,"",VLOOKUP(FACTURACION[[#This Row],[REFERENCIA]],CODINV,3,FALSE))</f>
        <v/>
      </c>
      <c r="M4945" s="12" t="str">
        <f>+VLOOKUP(FACTURACION[[#This Row],[REFERENCIA]],CODINV,4,FALSE)</f>
        <v>MEDIDORES</v>
      </c>
      <c r="N4945" s="12" t="str">
        <f>+VLOOKUP(FACTURACION[[#This Row],[REFERENCIA]],CODINV,5,FALSE)</f>
        <v>HONEYWELL</v>
      </c>
      <c r="O4945" s="3">
        <v>1</v>
      </c>
      <c r="P4945" s="31">
        <v>3750000</v>
      </c>
      <c r="Q4945" s="24">
        <f>+FACTURACION[[#This Row],[CANTIDAD]]*FACTURACION[[#This Row],[VR UNITARIO]]/1000</f>
        <v>3750</v>
      </c>
      <c r="R4945" s="3" t="str">
        <f>+VLOOKUP(FACTURACION[[#This Row],[NIT]],TABLACLIENTE,5,FALSE)</f>
        <v>MANIZALES</v>
      </c>
    </row>
    <row r="4946" spans="3:18">
      <c r="C4946" s="29">
        <v>2017</v>
      </c>
      <c r="D4946" s="30" t="s">
        <v>705</v>
      </c>
      <c r="E4946" s="30">
        <f>MONTH(FACTURACION[[#This Row],[MES]]&amp;1)</f>
        <v>12</v>
      </c>
      <c r="F4946" s="223">
        <f>DATE(FACTURACION[[#This Row],[AÑO]],FACTURACION[[#This Row],[Mes numero]],1)</f>
        <v>43070</v>
      </c>
      <c r="G4946" s="161">
        <v>13364</v>
      </c>
      <c r="H4946" s="25">
        <v>860033633</v>
      </c>
      <c r="I4946" s="3" t="str">
        <f>+VLOOKUP(FACTURACION[[#This Row],[NIT]],TABLACLIENTE,2,FALSE)</f>
        <v>RAYOGAS S.A. E.S.P.</v>
      </c>
      <c r="J4946" s="3" t="s">
        <v>23</v>
      </c>
      <c r="K4946" s="12" t="str">
        <f>+VLOOKUP(FACTURACION[[#This Row],[REFERENCIA]],CODINV,2,FALSE)</f>
        <v>MEDIDOR AL-800 C:1 1/2" MAOP 20 PSIG CON CONECTORES</v>
      </c>
      <c r="L4946" s="12" t="str">
        <f>IF(VLOOKUP(FACTURACION[[#This Row],[REFERENCIA]],CODINV,3,FALSE)=0,"",VLOOKUP(FACTURACION[[#This Row],[REFERENCIA]],CODINV,3,FALSE))</f>
        <v/>
      </c>
      <c r="M4946" s="12" t="str">
        <f>+VLOOKUP(FACTURACION[[#This Row],[REFERENCIA]],CODINV,4,FALSE)</f>
        <v>MEDIDORES</v>
      </c>
      <c r="N4946" s="12" t="str">
        <f>+VLOOKUP(FACTURACION[[#This Row],[REFERENCIA]],CODINV,5,FALSE)</f>
        <v>HONEYWELL</v>
      </c>
      <c r="O4946" s="3">
        <v>3</v>
      </c>
      <c r="P4946" s="31">
        <v>2950000</v>
      </c>
      <c r="Q4946" s="24">
        <f>+FACTURACION[[#This Row],[CANTIDAD]]*FACTURACION[[#This Row],[VR UNITARIO]]/1000</f>
        <v>8850</v>
      </c>
      <c r="R4946" s="3" t="str">
        <f>+VLOOKUP(FACTURACION[[#This Row],[NIT]],TABLACLIENTE,5,FALSE)</f>
        <v>BOGOTÁ D.C.</v>
      </c>
    </row>
    <row r="4947" spans="3:18">
      <c r="C4947" s="29">
        <v>2017</v>
      </c>
      <c r="D4947" s="30" t="s">
        <v>705</v>
      </c>
      <c r="E4947" s="30">
        <f>MONTH(FACTURACION[[#This Row],[MES]]&amp;1)</f>
        <v>12</v>
      </c>
      <c r="F4947" s="223">
        <f>DATE(FACTURACION[[#This Row],[AÑO]],FACTURACION[[#This Row],[Mes numero]],1)</f>
        <v>43070</v>
      </c>
      <c r="G4947" s="161">
        <v>13337</v>
      </c>
      <c r="H4947" s="25">
        <v>800202395</v>
      </c>
      <c r="I4947" s="3" t="str">
        <f>+VLOOKUP(FACTURACION[[#This Row],[NIT]],TABLACLIENTE,2,FALSE)</f>
        <v>EFIGAS GAS NATURAL S.A. E.S.P. (EFIGAS S.A. E.S.P.)</v>
      </c>
      <c r="J4947" s="3" t="s">
        <v>262</v>
      </c>
      <c r="K4947" s="12" t="str">
        <f>+VLOOKUP(FACTURACION[[#This Row],[REFERENCIA]],CODINV,2,FALSE)</f>
        <v>MEDIDOR AL-425 C:1 1/4" MAOP 25 PSIG</v>
      </c>
      <c r="L4947" s="12" t="str">
        <f>IF(VLOOKUP(FACTURACION[[#This Row],[REFERENCIA]],CODINV,3,FALSE)=0,"",VLOOKUP(FACTURACION[[#This Row],[REFERENCIA]],CODINV,3,FALSE))</f>
        <v/>
      </c>
      <c r="M4947" s="12" t="str">
        <f>+VLOOKUP(FACTURACION[[#This Row],[REFERENCIA]],CODINV,4,FALSE)</f>
        <v>MEDIDORES</v>
      </c>
      <c r="N4947" s="12" t="str">
        <f>+VLOOKUP(FACTURACION[[#This Row],[REFERENCIA]],CODINV,5,FALSE)</f>
        <v>HONEYWELL</v>
      </c>
      <c r="O4947" s="3">
        <v>4</v>
      </c>
      <c r="P4947" s="31">
        <v>780000</v>
      </c>
      <c r="Q4947" s="24">
        <f>+FACTURACION[[#This Row],[CANTIDAD]]*FACTURACION[[#This Row],[VR UNITARIO]]/1000</f>
        <v>3120</v>
      </c>
      <c r="R4947" s="3" t="str">
        <f>+VLOOKUP(FACTURACION[[#This Row],[NIT]],TABLACLIENTE,5,FALSE)</f>
        <v>MANIZALES</v>
      </c>
    </row>
    <row r="4948" spans="3:18">
      <c r="C4948" s="29">
        <v>2017</v>
      </c>
      <c r="D4948" s="30" t="s">
        <v>705</v>
      </c>
      <c r="E4948" s="30">
        <f>MONTH(FACTURACION[[#This Row],[MES]]&amp;1)</f>
        <v>12</v>
      </c>
      <c r="F4948" s="223">
        <f>DATE(FACTURACION[[#This Row],[AÑO]],FACTURACION[[#This Row],[Mes numero]],1)</f>
        <v>43070</v>
      </c>
      <c r="G4948" s="161">
        <v>13332</v>
      </c>
      <c r="H4948" s="25">
        <v>830104626</v>
      </c>
      <c r="I4948" s="3" t="str">
        <f>+VLOOKUP(FACTURACION[[#This Row],[NIT]],TABLACLIENTE,2,FALSE)</f>
        <v>MONTAJES INTEGRALES LTDA.</v>
      </c>
      <c r="J4948" s="3" t="s">
        <v>120</v>
      </c>
      <c r="K4948" s="12" t="str">
        <f>+VLOOKUP(FACTURACION[[#This Row],[REFERENCIA]],CODINV,2,FALSE)</f>
        <v>MEDIDOR ROTATIVO G65</v>
      </c>
      <c r="L4948" s="12" t="str">
        <f>IF(VLOOKUP(FACTURACION[[#This Row],[REFERENCIA]],CODINV,3,FALSE)=0,"",VLOOKUP(FACTURACION[[#This Row],[REFERENCIA]],CODINV,3,FALSE))</f>
        <v>RCG65</v>
      </c>
      <c r="M4948" s="12" t="str">
        <f>+VLOOKUP(FACTURACION[[#This Row],[REFERENCIA]],CODINV,4,FALSE)</f>
        <v>MEDIDORES</v>
      </c>
      <c r="N4948" s="12" t="str">
        <f>+VLOOKUP(FACTURACION[[#This Row],[REFERENCIA]],CODINV,5,FALSE)</f>
        <v>HONEYWELL</v>
      </c>
      <c r="O4948" s="3">
        <v>1</v>
      </c>
      <c r="P4948" s="31">
        <v>4958000</v>
      </c>
      <c r="Q4948" s="24">
        <f>+FACTURACION[[#This Row],[CANTIDAD]]*FACTURACION[[#This Row],[VR UNITARIO]]/1000</f>
        <v>4958</v>
      </c>
      <c r="R4948" s="3" t="str">
        <f>+VLOOKUP(FACTURACION[[#This Row],[NIT]],TABLACLIENTE,5,FALSE)</f>
        <v>BOGOTÁ D.C.</v>
      </c>
    </row>
    <row r="4949" spans="3:18">
      <c r="C4949" s="29">
        <v>2017</v>
      </c>
      <c r="D4949" s="30" t="s">
        <v>705</v>
      </c>
      <c r="E4949" s="30">
        <f>MONTH(FACTURACION[[#This Row],[MES]]&amp;1)</f>
        <v>12</v>
      </c>
      <c r="F4949" s="223">
        <f>DATE(FACTURACION[[#This Row],[AÑO]],FACTURACION[[#This Row],[Mes numero]],1)</f>
        <v>43070</v>
      </c>
      <c r="G4949" s="161">
        <v>13358</v>
      </c>
      <c r="H4949" s="25">
        <v>890101691</v>
      </c>
      <c r="I4949" s="3" t="str">
        <f>+VLOOKUP(FACTURACION[[#This Row],[NIT]],TABLACLIENTE,2,FALSE)</f>
        <v>GASES DEL CARIBE S.A.E.S.P. (GASCARIBE S.A E.S.P.)</v>
      </c>
      <c r="J4949" s="3" t="s">
        <v>215</v>
      </c>
      <c r="K4949" s="12" t="str">
        <f>+VLOOKUP(FACTURACION[[#This Row],[REFERENCIA]],CODINV,2,FALSE)</f>
        <v>COUPLING ELSTER MECANICO 1/2 IPS</v>
      </c>
      <c r="L4949" s="12" t="str">
        <f>IF(VLOOKUP(FACTURACION[[#This Row],[REFERENCIA]],CODINV,3,FALSE)=0,"",VLOOKUP(FACTURACION[[#This Row],[REFERENCIA]],CODINV,3,FALSE))</f>
        <v>50740</v>
      </c>
      <c r="M4949" s="12" t="str">
        <f>+VLOOKUP(FACTURACION[[#This Row],[REFERENCIA]],CODINV,4,FALSE)</f>
        <v>REPUESTOS Y ACCESORIOS</v>
      </c>
      <c r="N4949" s="12" t="str">
        <f>+VLOOKUP(FACTURACION[[#This Row],[REFERENCIA]],CODINV,5,FALSE)</f>
        <v>HONEYWELL</v>
      </c>
      <c r="O4949" s="3">
        <v>215</v>
      </c>
      <c r="P4949" s="31">
        <v>113072</v>
      </c>
      <c r="Q4949" s="24">
        <f>+FACTURACION[[#This Row],[CANTIDAD]]*FACTURACION[[#This Row],[VR UNITARIO]]/1000</f>
        <v>24310.48</v>
      </c>
      <c r="R4949" s="3" t="str">
        <f>+VLOOKUP(FACTURACION[[#This Row],[NIT]],TABLACLIENTE,5,FALSE)</f>
        <v>BARRANQUILLA</v>
      </c>
    </row>
    <row r="4950" spans="3:18">
      <c r="C4950" s="29">
        <v>2017</v>
      </c>
      <c r="D4950" s="30" t="s">
        <v>705</v>
      </c>
      <c r="E4950" s="30">
        <f>MONTH(FACTURACION[[#This Row],[MES]]&amp;1)</f>
        <v>12</v>
      </c>
      <c r="F4950" s="223">
        <f>DATE(FACTURACION[[#This Row],[AÑO]],FACTURACION[[#This Row],[Mes numero]],1)</f>
        <v>43070</v>
      </c>
      <c r="G4950" s="161">
        <v>13330</v>
      </c>
      <c r="H4950" s="25">
        <v>860510723</v>
      </c>
      <c r="I4950" s="3" t="str">
        <f>+VLOOKUP(FACTURACION[[#This Row],[NIT]],TABLACLIENTE,2,FALSE)</f>
        <v>SAENA DE COLOMBIA S.A.</v>
      </c>
      <c r="J4950" s="3" t="s">
        <v>1064</v>
      </c>
      <c r="K4950" s="12" t="str">
        <f>+VLOOKUP(FACTURACION[[#This Row],[REFERENCIA]],CODINV,2,FALSE)</f>
        <v>REG. 1813C C: 1" R: 6-15" O: 1/2</v>
      </c>
      <c r="L4950" s="12" t="str">
        <f>IF(VLOOKUP(FACTURACION[[#This Row],[REFERENCIA]],CODINV,3,FALSE)=0,"",VLOOKUP(FACTURACION[[#This Row],[REFERENCIA]],CODINV,3,FALSE))</f>
        <v/>
      </c>
      <c r="M4950" s="12" t="str">
        <f>+VLOOKUP(FACTURACION[[#This Row],[REFERENCIA]],CODINV,4,FALSE)</f>
        <v>REGULADORES</v>
      </c>
      <c r="N4950" s="12" t="str">
        <f>+VLOOKUP(FACTURACION[[#This Row],[REFERENCIA]],CODINV,5,FALSE)</f>
        <v>HONEYWELL</v>
      </c>
      <c r="O4950" s="3">
        <v>4</v>
      </c>
      <c r="P4950" s="31">
        <v>183000</v>
      </c>
      <c r="Q4950" s="24">
        <f>+FACTURACION[[#This Row],[CANTIDAD]]*FACTURACION[[#This Row],[VR UNITARIO]]/1000</f>
        <v>732</v>
      </c>
      <c r="R4950" s="3" t="str">
        <f>+VLOOKUP(FACTURACION[[#This Row],[NIT]],TABLACLIENTE,5,FALSE)</f>
        <v>BOGOTÁ D.C.</v>
      </c>
    </row>
    <row r="4951" spans="3:18">
      <c r="C4951" s="29">
        <v>2017</v>
      </c>
      <c r="D4951" s="30" t="s">
        <v>705</v>
      </c>
      <c r="E4951" s="30">
        <f>MONTH(FACTURACION[[#This Row],[MES]]&amp;1)</f>
        <v>12</v>
      </c>
      <c r="F4951" s="223">
        <f>DATE(FACTURACION[[#This Row],[AÑO]],FACTURACION[[#This Row],[Mes numero]],1)</f>
        <v>43070</v>
      </c>
      <c r="G4951" s="161">
        <v>13372</v>
      </c>
      <c r="H4951" s="25">
        <v>900520280</v>
      </c>
      <c r="I4951" s="3" t="str">
        <f>+VLOOKUP(FACTURACION[[#This Row],[NIT]],TABLACLIENTE,2,FALSE)</f>
        <v>ENERGY SOLUTION SERVICES SAS</v>
      </c>
      <c r="J4951" s="3" t="s">
        <v>198</v>
      </c>
      <c r="K4951" s="12" t="str">
        <f>+VLOOKUP(FACTURACION[[#This Row],[REFERENCIA]],CODINV,2,FALSE)</f>
        <v>REG. 1813C-HC C. 1 1/4" R: 6-15" O: 1/2</v>
      </c>
      <c r="L4951" s="12" t="str">
        <f>IF(VLOOKUP(FACTURACION[[#This Row],[REFERENCIA]],CODINV,3,FALSE)=0,"",VLOOKUP(FACTURACION[[#This Row],[REFERENCIA]],CODINV,3,FALSE))</f>
        <v/>
      </c>
      <c r="M4951" s="12" t="str">
        <f>+VLOOKUP(FACTURACION[[#This Row],[REFERENCIA]],CODINV,4,FALSE)</f>
        <v>REGULADORES</v>
      </c>
      <c r="N4951" s="12" t="str">
        <f>+VLOOKUP(FACTURACION[[#This Row],[REFERENCIA]],CODINV,5,FALSE)</f>
        <v>HONEYWELL</v>
      </c>
      <c r="O4951" s="3">
        <v>4</v>
      </c>
      <c r="P4951" s="31">
        <v>190000</v>
      </c>
      <c r="Q4951" s="24">
        <f>+FACTURACION[[#This Row],[CANTIDAD]]*FACTURACION[[#This Row],[VR UNITARIO]]/1000</f>
        <v>760</v>
      </c>
      <c r="R4951" s="3" t="str">
        <f>+VLOOKUP(FACTURACION[[#This Row],[NIT]],TABLACLIENTE,5,FALSE)</f>
        <v>BOGOTÁ D.C.</v>
      </c>
    </row>
    <row r="4952" spans="3:18">
      <c r="C4952" s="29">
        <v>2017</v>
      </c>
      <c r="D4952" s="30" t="s">
        <v>705</v>
      </c>
      <c r="E4952" s="30">
        <f>MONTH(FACTURACION[[#This Row],[MES]]&amp;1)</f>
        <v>12</v>
      </c>
      <c r="F4952" s="223">
        <f>DATE(FACTURACION[[#This Row],[AÑO]],FACTURACION[[#This Row],[Mes numero]],1)</f>
        <v>43070</v>
      </c>
      <c r="G4952" s="161">
        <v>13310</v>
      </c>
      <c r="H4952" s="25">
        <v>900569327</v>
      </c>
      <c r="I4952" s="3" t="str">
        <f>+VLOOKUP(FACTURACION[[#This Row],[NIT]],TABLACLIENTE,2,FALSE)</f>
        <v>ICG SERVICE SAS</v>
      </c>
      <c r="J4952" s="3" t="s">
        <v>198</v>
      </c>
      <c r="K4952" s="12" t="str">
        <f>+VLOOKUP(FACTURACION[[#This Row],[REFERENCIA]],CODINV,2,FALSE)</f>
        <v>REG. 1813C-HC C. 1 1/4" R: 6-15" O: 1/2</v>
      </c>
      <c r="L4952" s="12" t="str">
        <f>IF(VLOOKUP(FACTURACION[[#This Row],[REFERENCIA]],CODINV,3,FALSE)=0,"",VLOOKUP(FACTURACION[[#This Row],[REFERENCIA]],CODINV,3,FALSE))</f>
        <v/>
      </c>
      <c r="M4952" s="12" t="str">
        <f>+VLOOKUP(FACTURACION[[#This Row],[REFERENCIA]],CODINV,4,FALSE)</f>
        <v>REGULADORES</v>
      </c>
      <c r="N4952" s="12" t="str">
        <f>+VLOOKUP(FACTURACION[[#This Row],[REFERENCIA]],CODINV,5,FALSE)</f>
        <v>HONEYWELL</v>
      </c>
      <c r="O4952" s="3">
        <v>1</v>
      </c>
      <c r="P4952" s="31">
        <v>190000</v>
      </c>
      <c r="Q4952" s="24">
        <f>+FACTURACION[[#This Row],[CANTIDAD]]*FACTURACION[[#This Row],[VR UNITARIO]]/1000</f>
        <v>190</v>
      </c>
      <c r="R4952" s="3" t="str">
        <f>+VLOOKUP(FACTURACION[[#This Row],[NIT]],TABLACLIENTE,5,FALSE)</f>
        <v>BOGOTÁ D.C.</v>
      </c>
    </row>
    <row r="4953" spans="3:18">
      <c r="C4953" s="29">
        <v>2017</v>
      </c>
      <c r="D4953" s="30" t="s">
        <v>705</v>
      </c>
      <c r="E4953" s="30">
        <f>MONTH(FACTURACION[[#This Row],[MES]]&amp;1)</f>
        <v>12</v>
      </c>
      <c r="F4953" s="223">
        <f>DATE(FACTURACION[[#This Row],[AÑO]],FACTURACION[[#This Row],[Mes numero]],1)</f>
        <v>43070</v>
      </c>
      <c r="G4953" s="161">
        <v>13328</v>
      </c>
      <c r="H4953" s="25">
        <v>830104626</v>
      </c>
      <c r="I4953" s="3" t="str">
        <f>+VLOOKUP(FACTURACION[[#This Row],[NIT]],TABLACLIENTE,2,FALSE)</f>
        <v>MONTAJES INTEGRALES LTDA.</v>
      </c>
      <c r="J4953" s="3" t="s">
        <v>198</v>
      </c>
      <c r="K4953" s="12" t="str">
        <f>+VLOOKUP(FACTURACION[[#This Row],[REFERENCIA]],CODINV,2,FALSE)</f>
        <v>REG. 1813C-HC C. 1 1/4" R: 6-15" O: 1/2</v>
      </c>
      <c r="L4953" s="12" t="str">
        <f>IF(VLOOKUP(FACTURACION[[#This Row],[REFERENCIA]],CODINV,3,FALSE)=0,"",VLOOKUP(FACTURACION[[#This Row],[REFERENCIA]],CODINV,3,FALSE))</f>
        <v/>
      </c>
      <c r="M4953" s="12" t="str">
        <f>+VLOOKUP(FACTURACION[[#This Row],[REFERENCIA]],CODINV,4,FALSE)</f>
        <v>REGULADORES</v>
      </c>
      <c r="N4953" s="12" t="str">
        <f>+VLOOKUP(FACTURACION[[#This Row],[REFERENCIA]],CODINV,5,FALSE)</f>
        <v>HONEYWELL</v>
      </c>
      <c r="O4953" s="3">
        <v>3</v>
      </c>
      <c r="P4953" s="31">
        <v>170000</v>
      </c>
      <c r="Q4953" s="24">
        <f>+FACTURACION[[#This Row],[CANTIDAD]]*FACTURACION[[#This Row],[VR UNITARIO]]/1000</f>
        <v>510</v>
      </c>
      <c r="R4953" s="3" t="str">
        <f>+VLOOKUP(FACTURACION[[#This Row],[NIT]],TABLACLIENTE,5,FALSE)</f>
        <v>BOGOTÁ D.C.</v>
      </c>
    </row>
    <row r="4954" spans="3:18">
      <c r="C4954" s="29">
        <v>2017</v>
      </c>
      <c r="D4954" s="30" t="s">
        <v>705</v>
      </c>
      <c r="E4954" s="30">
        <f>MONTH(FACTURACION[[#This Row],[MES]]&amp;1)</f>
        <v>12</v>
      </c>
      <c r="F4954" s="223">
        <f>DATE(FACTURACION[[#This Row],[AÑO]],FACTURACION[[#This Row],[Mes numero]],1)</f>
        <v>43070</v>
      </c>
      <c r="G4954" s="161">
        <v>13354</v>
      </c>
      <c r="H4954" s="25">
        <v>860510723</v>
      </c>
      <c r="I4954" s="3" t="str">
        <f>+VLOOKUP(FACTURACION[[#This Row],[NIT]],TABLACLIENTE,2,FALSE)</f>
        <v>SAENA DE COLOMBIA S.A.</v>
      </c>
      <c r="J4954" s="3" t="s">
        <v>198</v>
      </c>
      <c r="K4954" s="12" t="str">
        <f>+VLOOKUP(FACTURACION[[#This Row],[REFERENCIA]],CODINV,2,FALSE)</f>
        <v>REG. 1813C-HC C. 1 1/4" R: 6-15" O: 1/2</v>
      </c>
      <c r="L4954" s="12" t="str">
        <f>IF(VLOOKUP(FACTURACION[[#This Row],[REFERENCIA]],CODINV,3,FALSE)=0,"",VLOOKUP(FACTURACION[[#This Row],[REFERENCIA]],CODINV,3,FALSE))</f>
        <v/>
      </c>
      <c r="M4954" s="12" t="str">
        <f>+VLOOKUP(FACTURACION[[#This Row],[REFERENCIA]],CODINV,4,FALSE)</f>
        <v>REGULADORES</v>
      </c>
      <c r="N4954" s="12" t="str">
        <f>+VLOOKUP(FACTURACION[[#This Row],[REFERENCIA]],CODINV,5,FALSE)</f>
        <v>HONEYWELL</v>
      </c>
      <c r="O4954" s="3">
        <v>2</v>
      </c>
      <c r="P4954" s="31">
        <v>195000</v>
      </c>
      <c r="Q4954" s="24">
        <f>+FACTURACION[[#This Row],[CANTIDAD]]*FACTURACION[[#This Row],[VR UNITARIO]]/1000</f>
        <v>390</v>
      </c>
      <c r="R4954" s="3" t="str">
        <f>+VLOOKUP(FACTURACION[[#This Row],[NIT]],TABLACLIENTE,5,FALSE)</f>
        <v>BOGOTÁ D.C.</v>
      </c>
    </row>
    <row r="4955" spans="3:18">
      <c r="C4955" s="29">
        <v>2017</v>
      </c>
      <c r="D4955" s="30" t="s">
        <v>705</v>
      </c>
      <c r="E4955" s="30">
        <f>MONTH(FACTURACION[[#This Row],[MES]]&amp;1)</f>
        <v>12</v>
      </c>
      <c r="F4955" s="223">
        <f>DATE(FACTURACION[[#This Row],[AÑO]],FACTURACION[[#This Row],[Mes numero]],1)</f>
        <v>43070</v>
      </c>
      <c r="G4955" s="161">
        <v>13327</v>
      </c>
      <c r="H4955" s="25">
        <v>901014309</v>
      </c>
      <c r="I4955" s="3" t="str">
        <f>+VLOOKUP(FACTURACION[[#This Row],[NIT]],TABLACLIENTE,2,FALSE)</f>
        <v>SERVINDUSTRIALES JAC SAS</v>
      </c>
      <c r="J4955" s="3" t="s">
        <v>6</v>
      </c>
      <c r="K4955" s="12" t="str">
        <f>+VLOOKUP(FACTURACION[[#This Row],[REFERENCIA]],CODINV,2,FALSE)</f>
        <v>REG.1813C C:3/4" R:6-15" O:1/2</v>
      </c>
      <c r="L4955" s="12" t="str">
        <f>IF(VLOOKUP(FACTURACION[[#This Row],[REFERENCIA]],CODINV,3,FALSE)=0,"",VLOOKUP(FACTURACION[[#This Row],[REFERENCIA]],CODINV,3,FALSE))</f>
        <v/>
      </c>
      <c r="M4955" s="12" t="str">
        <f>+VLOOKUP(FACTURACION[[#This Row],[REFERENCIA]],CODINV,4,FALSE)</f>
        <v>REGULADORES</v>
      </c>
      <c r="N4955" s="12" t="str">
        <f>+VLOOKUP(FACTURACION[[#This Row],[REFERENCIA]],CODINV,5,FALSE)</f>
        <v>HONEYWELL</v>
      </c>
      <c r="O4955" s="3">
        <v>1</v>
      </c>
      <c r="P4955" s="31">
        <v>170000</v>
      </c>
      <c r="Q4955" s="24">
        <f>+FACTURACION[[#This Row],[CANTIDAD]]*FACTURACION[[#This Row],[VR UNITARIO]]/1000</f>
        <v>170</v>
      </c>
      <c r="R4955" s="3" t="str">
        <f>+VLOOKUP(FACTURACION[[#This Row],[NIT]],TABLACLIENTE,5,FALSE)</f>
        <v>BOGOTÁ D.C.</v>
      </c>
    </row>
    <row r="4956" spans="3:18">
      <c r="C4956" s="29">
        <v>2017</v>
      </c>
      <c r="D4956" s="30" t="s">
        <v>705</v>
      </c>
      <c r="E4956" s="30">
        <f>MONTH(FACTURACION[[#This Row],[MES]]&amp;1)</f>
        <v>12</v>
      </c>
      <c r="F4956" s="223">
        <f>DATE(FACTURACION[[#This Row],[AÑO]],FACTURACION[[#This Row],[Mes numero]],1)</f>
        <v>43070</v>
      </c>
      <c r="G4956" s="161">
        <v>13312</v>
      </c>
      <c r="H4956" s="25">
        <v>800074033</v>
      </c>
      <c r="I4956" s="3" t="str">
        <f>+VLOOKUP(FACTURACION[[#This Row],[NIT]],TABLACLIENTE,2,FALSE)</f>
        <v>COMPAÑIAS ASOCIADAS DE GAS S.A. E.S.P (ASOGAS SA ESP)</v>
      </c>
      <c r="J4956" s="3" t="s">
        <v>5</v>
      </c>
      <c r="K4956" s="12" t="str">
        <f>+VLOOKUP(FACTURACION[[#This Row],[REFERENCIA]],CODINV,2,FALSE)</f>
        <v>REG. 1800 CPB2 1 1-4· O: 5/16" R: STD</v>
      </c>
      <c r="L4956" s="12" t="str">
        <f>IF(VLOOKUP(FACTURACION[[#This Row],[REFERENCIA]],CODINV,3,FALSE)=0,"",VLOOKUP(FACTURACION[[#This Row],[REFERENCIA]],CODINV,3,FALSE))</f>
        <v/>
      </c>
      <c r="M4956" s="12" t="str">
        <f>+VLOOKUP(FACTURACION[[#This Row],[REFERENCIA]],CODINV,4,FALSE)</f>
        <v>REGULADORES</v>
      </c>
      <c r="N4956" s="12" t="str">
        <f>+VLOOKUP(FACTURACION[[#This Row],[REFERENCIA]],CODINV,5,FALSE)</f>
        <v>HONEYWELL</v>
      </c>
      <c r="O4956" s="3">
        <v>1</v>
      </c>
      <c r="P4956" s="31">
        <v>720000</v>
      </c>
      <c r="Q4956" s="24">
        <f>+FACTURACION[[#This Row],[CANTIDAD]]*FACTURACION[[#This Row],[VR UNITARIO]]/1000</f>
        <v>720</v>
      </c>
      <c r="R4956" s="3" t="str">
        <f>+VLOOKUP(FACTURACION[[#This Row],[NIT]],TABLACLIENTE,5,FALSE)</f>
        <v>MOSQUERA</v>
      </c>
    </row>
    <row r="4957" spans="3:18">
      <c r="C4957" s="29">
        <v>2017</v>
      </c>
      <c r="D4957" s="30" t="s">
        <v>705</v>
      </c>
      <c r="E4957" s="30">
        <f>MONTH(FACTURACION[[#This Row],[MES]]&amp;1)</f>
        <v>12</v>
      </c>
      <c r="F4957" s="223">
        <f>DATE(FACTURACION[[#This Row],[AÑO]],FACTURACION[[#This Row],[Mes numero]],1)</f>
        <v>43070</v>
      </c>
      <c r="G4957" s="161">
        <v>13336</v>
      </c>
      <c r="H4957" s="25">
        <v>800202395</v>
      </c>
      <c r="I4957" s="3" t="str">
        <f>+VLOOKUP(FACTURACION[[#This Row],[NIT]],TABLACLIENTE,2,FALSE)</f>
        <v>EFIGAS GAS NATURAL S.A. E.S.P. (EFIGAS S.A. E.S.P.)</v>
      </c>
      <c r="J4957" s="3" t="s">
        <v>5</v>
      </c>
      <c r="K4957" s="12" t="str">
        <f>+VLOOKUP(FACTURACION[[#This Row],[REFERENCIA]],CODINV,2,FALSE)</f>
        <v>REG. 1800 CPB2 1 1-4· O: 5/16" R: STD</v>
      </c>
      <c r="L4957" s="12" t="str">
        <f>IF(VLOOKUP(FACTURACION[[#This Row],[REFERENCIA]],CODINV,3,FALSE)=0,"",VLOOKUP(FACTURACION[[#This Row],[REFERENCIA]],CODINV,3,FALSE))</f>
        <v/>
      </c>
      <c r="M4957" s="12" t="str">
        <f>+VLOOKUP(FACTURACION[[#This Row],[REFERENCIA]],CODINV,4,FALSE)</f>
        <v>REGULADORES</v>
      </c>
      <c r="N4957" s="12" t="str">
        <f>+VLOOKUP(FACTURACION[[#This Row],[REFERENCIA]],CODINV,5,FALSE)</f>
        <v>HONEYWELL</v>
      </c>
      <c r="O4957" s="3">
        <v>5</v>
      </c>
      <c r="P4957" s="31">
        <v>711991</v>
      </c>
      <c r="Q4957" s="24">
        <f>+FACTURACION[[#This Row],[CANTIDAD]]*FACTURACION[[#This Row],[VR UNITARIO]]/1000</f>
        <v>3559.9549999999999</v>
      </c>
      <c r="R4957" s="3" t="str">
        <f>+VLOOKUP(FACTURACION[[#This Row],[NIT]],TABLACLIENTE,5,FALSE)</f>
        <v>MANIZALES</v>
      </c>
    </row>
    <row r="4958" spans="3:18">
      <c r="C4958" s="29">
        <v>2017</v>
      </c>
      <c r="D4958" s="30" t="s">
        <v>705</v>
      </c>
      <c r="E4958" s="30">
        <f>MONTH(FACTURACION[[#This Row],[MES]]&amp;1)</f>
        <v>12</v>
      </c>
      <c r="F4958" s="223">
        <f>DATE(FACTURACION[[#This Row],[AÑO]],FACTURACION[[#This Row],[Mes numero]],1)</f>
        <v>43070</v>
      </c>
      <c r="G4958" s="161">
        <v>13359</v>
      </c>
      <c r="H4958" s="25">
        <v>890101691</v>
      </c>
      <c r="I4958" s="3" t="str">
        <f>+VLOOKUP(FACTURACION[[#This Row],[NIT]],TABLACLIENTE,2,FALSE)</f>
        <v>GASES DEL CARIBE S.A.E.S.P. (GASCARIBE S.A E.S.P.)</v>
      </c>
      <c r="J4958" s="3" t="s">
        <v>109</v>
      </c>
      <c r="K4958" s="12" t="str">
        <f>+VLOOKUP(FACTURACION[[#This Row],[REFERENCIA]],CODINV,2,FALSE)</f>
        <v>REG. 1883 CPB2 C: 1 1/4" O: 1/2 R: STD</v>
      </c>
      <c r="L4958" s="12" t="str">
        <f>IF(VLOOKUP(FACTURACION[[#This Row],[REFERENCIA]],CODINV,3,FALSE)=0,"",VLOOKUP(FACTURACION[[#This Row],[REFERENCIA]],CODINV,3,FALSE))</f>
        <v/>
      </c>
      <c r="M4958" s="12" t="str">
        <f>+VLOOKUP(FACTURACION[[#This Row],[REFERENCIA]],CODINV,4,FALSE)</f>
        <v>REGULADORES</v>
      </c>
      <c r="N4958" s="12" t="str">
        <f>+VLOOKUP(FACTURACION[[#This Row],[REFERENCIA]],CODINV,5,FALSE)</f>
        <v>HONEYWELL</v>
      </c>
      <c r="O4958" s="3">
        <v>15</v>
      </c>
      <c r="P4958" s="31">
        <v>1140000</v>
      </c>
      <c r="Q4958" s="24">
        <f>+FACTURACION[[#This Row],[CANTIDAD]]*FACTURACION[[#This Row],[VR UNITARIO]]/1000</f>
        <v>17100</v>
      </c>
      <c r="R4958" s="3" t="str">
        <f>+VLOOKUP(FACTURACION[[#This Row],[NIT]],TABLACLIENTE,5,FALSE)</f>
        <v>BARRANQUILLA</v>
      </c>
    </row>
    <row r="4959" spans="3:18">
      <c r="C4959" s="29">
        <v>2017</v>
      </c>
      <c r="D4959" s="30" t="s">
        <v>705</v>
      </c>
      <c r="E4959" s="30">
        <f>MONTH(FACTURACION[[#This Row],[MES]]&amp;1)</f>
        <v>12</v>
      </c>
      <c r="F4959" s="223">
        <f>DATE(FACTURACION[[#This Row],[AÑO]],FACTURACION[[#This Row],[Mes numero]],1)</f>
        <v>43070</v>
      </c>
      <c r="G4959" s="161">
        <v>13367</v>
      </c>
      <c r="H4959" s="25">
        <v>800074033</v>
      </c>
      <c r="I4959" s="3" t="str">
        <f>+VLOOKUP(FACTURACION[[#This Row],[NIT]],TABLACLIENTE,2,FALSE)</f>
        <v>COMPAÑIAS ASOCIADAS DE GAS S.A. E.S.P (ASOGAS SA ESP)</v>
      </c>
      <c r="J4959" s="3" t="s">
        <v>910</v>
      </c>
      <c r="K4959" s="12" t="str">
        <f>+VLOOKUP(FACTURACION[[#This Row],[REFERENCIA]],CODINV,2,FALSE)</f>
        <v>REGULADOR 1805PFM C: 2" O: 1 1/4 R: 1-2.4</v>
      </c>
      <c r="L4959" s="12" t="str">
        <f>IF(VLOOKUP(FACTURACION[[#This Row],[REFERENCIA]],CODINV,3,FALSE)=0,"",VLOOKUP(FACTURACION[[#This Row],[REFERENCIA]],CODINV,3,FALSE))</f>
        <v>RMQT2A2H1021A20</v>
      </c>
      <c r="M4959" s="12" t="str">
        <f>+VLOOKUP(FACTURACION[[#This Row],[REFERENCIA]],CODINV,4,FALSE)</f>
        <v>REGULADORES</v>
      </c>
      <c r="N4959" s="12" t="str">
        <f>+VLOOKUP(FACTURACION[[#This Row],[REFERENCIA]],CODINV,5,FALSE)</f>
        <v>HONEYWELL</v>
      </c>
      <c r="O4959" s="3">
        <v>1</v>
      </c>
      <c r="P4959" s="31">
        <v>2627672</v>
      </c>
      <c r="Q4959" s="24">
        <f>+FACTURACION[[#This Row],[CANTIDAD]]*FACTURACION[[#This Row],[VR UNITARIO]]/1000</f>
        <v>2627.672</v>
      </c>
      <c r="R4959" s="3" t="str">
        <f>+VLOOKUP(FACTURACION[[#This Row],[NIT]],TABLACLIENTE,5,FALSE)</f>
        <v>MOSQUERA</v>
      </c>
    </row>
    <row r="4960" spans="3:18">
      <c r="C4960" s="29">
        <v>2017</v>
      </c>
      <c r="D4960" s="30" t="s">
        <v>705</v>
      </c>
      <c r="E4960" s="30">
        <f>MONTH(FACTURACION[[#This Row],[MES]]&amp;1)</f>
        <v>12</v>
      </c>
      <c r="F4960" s="223">
        <f>DATE(FACTURACION[[#This Row],[AÑO]],FACTURACION[[#This Row],[Mes numero]],1)</f>
        <v>43070</v>
      </c>
      <c r="G4960" s="161">
        <v>13346</v>
      </c>
      <c r="H4960" s="25">
        <v>890400869</v>
      </c>
      <c r="I4960" s="3" t="str">
        <f>+VLOOKUP(FACTURACION[[#This Row],[NIT]],TABLACLIENTE,2,FALSE)</f>
        <v>SURTIDORA DE GAS DEL CARIBE S.A. E.S.P. (SURTIGAS S.A. E.S.P.)</v>
      </c>
      <c r="J4960" s="3" t="s">
        <v>24</v>
      </c>
      <c r="K4960" s="12" t="str">
        <f>+VLOOKUP(FACTURACION[[#This Row],[REFERENCIA]],CODINV,2,FALSE)</f>
        <v>AFV 2" S300 F.O Y CL INS ZSC100</v>
      </c>
      <c r="L4960" s="12" t="str">
        <f>IF(VLOOKUP(FACTURACION[[#This Row],[REFERENCIA]],CODINV,3,FALSE)=0,"",VLOOKUP(FACTURACION[[#This Row],[REFERENCIA]],CODINV,3,FALSE))</f>
        <v/>
      </c>
      <c r="M4960" s="12" t="str">
        <f>+VLOOKUP(FACTURACION[[#This Row],[REFERENCIA]],CODINV,4,FALSE)</f>
        <v>REGULADORES</v>
      </c>
      <c r="N4960" s="12" t="str">
        <f>+VLOOKUP(FACTURACION[[#This Row],[REFERENCIA]],CODINV,5,FALSE)</f>
        <v>HONEYWELL</v>
      </c>
      <c r="O4960" s="3">
        <v>3</v>
      </c>
      <c r="P4960" s="31">
        <v>8295455</v>
      </c>
      <c r="Q4960" s="24">
        <f>+FACTURACION[[#This Row],[CANTIDAD]]*FACTURACION[[#This Row],[VR UNITARIO]]/1000</f>
        <v>24886.365000000002</v>
      </c>
      <c r="R4960" s="3" t="str">
        <f>+VLOOKUP(FACTURACION[[#This Row],[NIT]],TABLACLIENTE,5,FALSE)</f>
        <v>CARTAGENA</v>
      </c>
    </row>
    <row r="4961" spans="3:18">
      <c r="C4961" s="29">
        <v>2017</v>
      </c>
      <c r="D4961" s="30" t="s">
        <v>705</v>
      </c>
      <c r="E4961" s="30">
        <f>MONTH(FACTURACION[[#This Row],[MES]]&amp;1)</f>
        <v>12</v>
      </c>
      <c r="F4961" s="223">
        <f>DATE(FACTURACION[[#This Row],[AÑO]],FACTURACION[[#This Row],[Mes numero]],1)</f>
        <v>43070</v>
      </c>
      <c r="G4961" s="161">
        <v>13348</v>
      </c>
      <c r="H4961" s="25">
        <v>890105526</v>
      </c>
      <c r="I4961" s="3" t="str">
        <f>+VLOOKUP(FACTURACION[[#This Row],[NIT]],TABLACLIENTE,2,FALSE)</f>
        <v>PROMIGAS S.A. E.S.P.</v>
      </c>
      <c r="J4961" s="3" t="s">
        <v>1014</v>
      </c>
      <c r="K4961" s="12" t="str">
        <f>+VLOOKUP(FACTURACION[[#This Row],[REFERENCIA]],CODINV,2,FALSE)</f>
        <v>AFV 2" S600 FO Y CL INS ZSC100</v>
      </c>
      <c r="L4961" s="12" t="str">
        <f>IF(VLOOKUP(FACTURACION[[#This Row],[REFERENCIA]],CODINV,3,FALSE)=0,"",VLOOKUP(FACTURACION[[#This Row],[REFERENCIA]],CODINV,3,FALSE))</f>
        <v/>
      </c>
      <c r="M4961" s="12" t="str">
        <f>+VLOOKUP(FACTURACION[[#This Row],[REFERENCIA]],CODINV,4,FALSE)</f>
        <v>REGULADORES</v>
      </c>
      <c r="N4961" s="12" t="str">
        <f>+VLOOKUP(FACTURACION[[#This Row],[REFERENCIA]],CODINV,5,FALSE)</f>
        <v>HONEYWELL</v>
      </c>
      <c r="O4961" s="3">
        <v>1</v>
      </c>
      <c r="P4961" s="31">
        <v>9952309</v>
      </c>
      <c r="Q4961" s="24">
        <f>+FACTURACION[[#This Row],[CANTIDAD]]*FACTURACION[[#This Row],[VR UNITARIO]]/1000</f>
        <v>9952.3089999999993</v>
      </c>
      <c r="R4961" s="3" t="str">
        <f>+VLOOKUP(FACTURACION[[#This Row],[NIT]],TABLACLIENTE,5,FALSE)</f>
        <v>BARRANQUILLA</v>
      </c>
    </row>
    <row r="4962" spans="3:18">
      <c r="C4962" s="29">
        <v>2017</v>
      </c>
      <c r="D4962" s="30" t="s">
        <v>705</v>
      </c>
      <c r="E4962" s="30">
        <f>MONTH(FACTURACION[[#This Row],[MES]]&amp;1)</f>
        <v>12</v>
      </c>
      <c r="F4962" s="223">
        <f>DATE(FACTURACION[[#This Row],[AÑO]],FACTURACION[[#This Row],[Mes numero]],1)</f>
        <v>43070</v>
      </c>
      <c r="G4962" s="161">
        <v>13343</v>
      </c>
      <c r="H4962" s="25">
        <v>890101691</v>
      </c>
      <c r="I4962" s="3" t="str">
        <f>+VLOOKUP(FACTURACION[[#This Row],[NIT]],TABLACLIENTE,2,FALSE)</f>
        <v>GASES DEL CARIBE S.A.E.S.P. (GASCARIBE S.A E.S.P.)</v>
      </c>
      <c r="J4962" s="3" t="s">
        <v>712</v>
      </c>
      <c r="K4962" s="12" t="str">
        <f>+VLOOKUP(FACTURACION[[#This Row],[REFERENCIA]],CODINV,2,FALSE)</f>
        <v>AFV 4" S300 FO Y CL INS. ZSC100</v>
      </c>
      <c r="L4962" s="12" t="str">
        <f>IF(VLOOKUP(FACTURACION[[#This Row],[REFERENCIA]],CODINV,3,FALSE)=0,"",VLOOKUP(FACTURACION[[#This Row],[REFERENCIA]],CODINV,3,FALSE))</f>
        <v/>
      </c>
      <c r="M4962" s="12" t="str">
        <f>+VLOOKUP(FACTURACION[[#This Row],[REFERENCIA]],CODINV,4,FALSE)</f>
        <v>REGULADORES</v>
      </c>
      <c r="N4962" s="12" t="str">
        <f>+VLOOKUP(FACTURACION[[#This Row],[REFERENCIA]],CODINV,5,FALSE)</f>
        <v>HONEYWELL</v>
      </c>
      <c r="O4962" s="3">
        <v>5</v>
      </c>
      <c r="P4962" s="31">
        <v>11422157</v>
      </c>
      <c r="Q4962" s="24">
        <f>+FACTURACION[[#This Row],[CANTIDAD]]*FACTURACION[[#This Row],[VR UNITARIO]]/1000</f>
        <v>57110.785000000003</v>
      </c>
      <c r="R4962" s="3" t="str">
        <f>+VLOOKUP(FACTURACION[[#This Row],[NIT]],TABLACLIENTE,5,FALSE)</f>
        <v>BARRANQUILLA</v>
      </c>
    </row>
    <row r="4963" spans="3:18">
      <c r="C4963" s="29">
        <v>2017</v>
      </c>
      <c r="D4963" s="30" t="s">
        <v>705</v>
      </c>
      <c r="E4963" s="30">
        <f>MONTH(FACTURACION[[#This Row],[MES]]&amp;1)</f>
        <v>12</v>
      </c>
      <c r="F4963" s="223">
        <f>DATE(FACTURACION[[#This Row],[AÑO]],FACTURACION[[#This Row],[Mes numero]],1)</f>
        <v>43070</v>
      </c>
      <c r="G4963" s="161">
        <v>13330</v>
      </c>
      <c r="H4963" s="25">
        <v>860510723</v>
      </c>
      <c r="I4963" s="3" t="str">
        <f>+VLOOKUP(FACTURACION[[#This Row],[NIT]],TABLACLIENTE,2,FALSE)</f>
        <v>SAENA DE COLOMBIA S.A.</v>
      </c>
      <c r="J4963" s="3" t="s">
        <v>518</v>
      </c>
      <c r="K4963" s="12" t="str">
        <f>+VLOOKUP(FACTURACION[[#This Row],[REFERENCIA]],CODINV,2,FALSE)</f>
        <v>INDEX, 0.5M3, 6 DIGIT</v>
      </c>
      <c r="L4963" s="12" t="str">
        <f>IF(VLOOKUP(FACTURACION[[#This Row],[REFERENCIA]],CODINV,3,FALSE)=0,"",VLOOKUP(FACTURACION[[#This Row],[REFERENCIA]],CODINV,3,FALSE))</f>
        <v>52142G013</v>
      </c>
      <c r="M4963" s="12" t="str">
        <f>+VLOOKUP(FACTURACION[[#This Row],[REFERENCIA]],CODINV,4,FALSE)</f>
        <v>REPUESTOS Y ACCESORIOS</v>
      </c>
      <c r="N4963" s="12" t="str">
        <f>+VLOOKUP(FACTURACION[[#This Row],[REFERENCIA]],CODINV,5,FALSE)</f>
        <v>HONEYWELL</v>
      </c>
      <c r="O4963" s="3">
        <v>1</v>
      </c>
      <c r="P4963" s="31">
        <v>70000</v>
      </c>
      <c r="Q4963" s="24">
        <f>+FACTURACION[[#This Row],[CANTIDAD]]*FACTURACION[[#This Row],[VR UNITARIO]]/1000</f>
        <v>70</v>
      </c>
      <c r="R4963" s="3" t="str">
        <f>+VLOOKUP(FACTURACION[[#This Row],[NIT]],TABLACLIENTE,5,FALSE)</f>
        <v>BOGOTÁ D.C.</v>
      </c>
    </row>
    <row r="4964" spans="3:18">
      <c r="C4964" s="29">
        <v>2017</v>
      </c>
      <c r="D4964" s="30" t="s">
        <v>705</v>
      </c>
      <c r="E4964" s="30">
        <f>MONTH(FACTURACION[[#This Row],[MES]]&amp;1)</f>
        <v>12</v>
      </c>
      <c r="F4964" s="223">
        <f>DATE(FACTURACION[[#This Row],[AÑO]],FACTURACION[[#This Row],[Mes numero]],1)</f>
        <v>43070</v>
      </c>
      <c r="G4964" s="161">
        <v>13361</v>
      </c>
      <c r="H4964" s="25">
        <v>891101577</v>
      </c>
      <c r="I4964" s="3" t="str">
        <f>+VLOOKUP(FACTURACION[[#This Row],[NIT]],TABLACLIENTE,2,FALSE)</f>
        <v>ALCANOS DE COLOMBIA S.A. E.S.P</v>
      </c>
      <c r="J4964" s="3" t="s">
        <v>524</v>
      </c>
      <c r="K4964" s="12" t="str">
        <f>+VLOOKUP(FACTURACION[[#This Row],[REFERENCIA]],CODINV,2,FALSE)</f>
        <v>ODOMETRO TRANSMISION E INDEX</v>
      </c>
      <c r="L4964" s="12" t="str">
        <f>IF(VLOOKUP(FACTURACION[[#This Row],[REFERENCIA]],CODINV,3,FALSE)=0,"",VLOOKUP(FACTURACION[[#This Row],[REFERENCIA]],CODINV,3,FALSE))</f>
        <v>52994G216</v>
      </c>
      <c r="M4964" s="12" t="str">
        <f>+VLOOKUP(FACTURACION[[#This Row],[REFERENCIA]],CODINV,4,FALSE)</f>
        <v>REPUESTOS Y ACCESORIOS</v>
      </c>
      <c r="N4964" s="12" t="str">
        <f>+VLOOKUP(FACTURACION[[#This Row],[REFERENCIA]],CODINV,5,FALSE)</f>
        <v>HONEYWELL</v>
      </c>
      <c r="O4964" s="3">
        <v>0</v>
      </c>
      <c r="P4964" s="31">
        <v>0</v>
      </c>
      <c r="Q4964" s="24">
        <f>+FACTURACION[[#This Row],[CANTIDAD]]*FACTURACION[[#This Row],[VR UNITARIO]]/1000</f>
        <v>0</v>
      </c>
      <c r="R4964" s="3" t="str">
        <f>+VLOOKUP(FACTURACION[[#This Row],[NIT]],TABLACLIENTE,5,FALSE)</f>
        <v>NEIVA</v>
      </c>
    </row>
    <row r="4965" spans="3:18">
      <c r="C4965" s="29">
        <v>2017</v>
      </c>
      <c r="D4965" s="30" t="s">
        <v>705</v>
      </c>
      <c r="E4965" s="30">
        <f>MONTH(FACTURACION[[#This Row],[MES]]&amp;1)</f>
        <v>12</v>
      </c>
      <c r="F4965" s="223">
        <f>DATE(FACTURACION[[#This Row],[AÑO]],FACTURACION[[#This Row],[Mes numero]],1)</f>
        <v>43070</v>
      </c>
      <c r="G4965" s="161">
        <v>13348</v>
      </c>
      <c r="H4965" s="25">
        <v>890105526</v>
      </c>
      <c r="I4965" s="3" t="str">
        <f>+VLOOKUP(FACTURACION[[#This Row],[NIT]],TABLACLIENTE,2,FALSE)</f>
        <v>PROMIGAS S.A. E.S.P.</v>
      </c>
      <c r="J4965" s="3" t="s">
        <v>528</v>
      </c>
      <c r="K4965" s="12" t="str">
        <f>+VLOOKUP(FACTURACION[[#This Row],[REFERENCIA]],CODINV,2,FALSE)</f>
        <v>COMPLETE GEAR RVG</v>
      </c>
      <c r="L4965" s="12" t="str">
        <f>IF(VLOOKUP(FACTURACION[[#This Row],[REFERENCIA]],CODINV,3,FALSE)=0,"",VLOOKUP(FACTURACION[[#This Row],[REFERENCIA]],CODINV,3,FALSE))</f>
        <v>73016538</v>
      </c>
      <c r="M4965" s="12" t="str">
        <f>+VLOOKUP(FACTURACION[[#This Row],[REFERENCIA]],CODINV,4,FALSE)</f>
        <v>REPUESTOS Y ACCESORIOS</v>
      </c>
      <c r="N4965" s="12" t="str">
        <f>+VLOOKUP(FACTURACION[[#This Row],[REFERENCIA]],CODINV,5,FALSE)</f>
        <v>HONEYWELL</v>
      </c>
      <c r="O4965" s="3">
        <v>1</v>
      </c>
      <c r="P4965" s="31">
        <v>356927</v>
      </c>
      <c r="Q4965" s="24">
        <f>+FACTURACION[[#This Row],[CANTIDAD]]*FACTURACION[[#This Row],[VR UNITARIO]]/1000</f>
        <v>356.92700000000002</v>
      </c>
      <c r="R4965" s="3" t="str">
        <f>+VLOOKUP(FACTURACION[[#This Row],[NIT]],TABLACLIENTE,5,FALSE)</f>
        <v>BARRANQUILLA</v>
      </c>
    </row>
    <row r="4966" spans="3:18">
      <c r="C4966" s="29">
        <v>2017</v>
      </c>
      <c r="D4966" s="30" t="s">
        <v>705</v>
      </c>
      <c r="E4966" s="30">
        <f>MONTH(FACTURACION[[#This Row],[MES]]&amp;1)</f>
        <v>12</v>
      </c>
      <c r="F4966" s="223">
        <f>DATE(FACTURACION[[#This Row],[AÑO]],FACTURACION[[#This Row],[Mes numero]],1)</f>
        <v>43070</v>
      </c>
      <c r="G4966" s="161">
        <v>13348</v>
      </c>
      <c r="H4966" s="25">
        <v>890105526</v>
      </c>
      <c r="I4966" s="3" t="str">
        <f>+VLOOKUP(FACTURACION[[#This Row],[NIT]],TABLACLIENTE,2,FALSE)</f>
        <v>PROMIGAS S.A. E.S.P.</v>
      </c>
      <c r="J4966" s="3" t="s">
        <v>530</v>
      </c>
      <c r="K4966" s="12" t="str">
        <f>+VLOOKUP(FACTURACION[[#This Row],[REFERENCIA]],CODINV,2,FALSE)</f>
        <v>SNAIL RVG</v>
      </c>
      <c r="L4966" s="12" t="str">
        <f>IF(VLOOKUP(FACTURACION[[#This Row],[REFERENCIA]],CODINV,3,FALSE)=0,"",VLOOKUP(FACTURACION[[#This Row],[REFERENCIA]],CODINV,3,FALSE))</f>
        <v>73018533</v>
      </c>
      <c r="M4966" s="12" t="str">
        <f>+VLOOKUP(FACTURACION[[#This Row],[REFERENCIA]],CODINV,4,FALSE)</f>
        <v>REPUESTOS Y ACCESORIOS</v>
      </c>
      <c r="N4966" s="12" t="str">
        <f>+VLOOKUP(FACTURACION[[#This Row],[REFERENCIA]],CODINV,5,FALSE)</f>
        <v>HONEYWELL</v>
      </c>
      <c r="O4966" s="3">
        <v>1</v>
      </c>
      <c r="P4966" s="31">
        <v>80309</v>
      </c>
      <c r="Q4966" s="24">
        <f>+FACTURACION[[#This Row],[CANTIDAD]]*FACTURACION[[#This Row],[VR UNITARIO]]/1000</f>
        <v>80.308999999999997</v>
      </c>
      <c r="R4966" s="3" t="str">
        <f>+VLOOKUP(FACTURACION[[#This Row],[NIT]],TABLACLIENTE,5,FALSE)</f>
        <v>BARRANQUILLA</v>
      </c>
    </row>
    <row r="4967" spans="3:18">
      <c r="C4967" s="29">
        <v>2017</v>
      </c>
      <c r="D4967" s="30" t="s">
        <v>705</v>
      </c>
      <c r="E4967" s="30">
        <f>MONTH(FACTURACION[[#This Row],[MES]]&amp;1)</f>
        <v>12</v>
      </c>
      <c r="F4967" s="223">
        <f>DATE(FACTURACION[[#This Row],[AÑO]],FACTURACION[[#This Row],[Mes numero]],1)</f>
        <v>43070</v>
      </c>
      <c r="G4967" s="161">
        <v>13315</v>
      </c>
      <c r="H4967" s="25">
        <v>900569327</v>
      </c>
      <c r="I4967" s="3" t="str">
        <f>+VLOOKUP(FACTURACION[[#This Row],[NIT]],TABLACLIENTE,2,FALSE)</f>
        <v>ICG SERVICE SAS</v>
      </c>
      <c r="J4967" s="3" t="s">
        <v>3</v>
      </c>
      <c r="K4967" s="12" t="str">
        <f>+VLOOKUP(FACTURACION[[#This Row],[REFERENCIA]],CODINV,2,FALSE)</f>
        <v>RES 24-48" W.C. ROJO</v>
      </c>
      <c r="L4967" s="12" t="str">
        <f>IF(VLOOKUP(FACTURACION[[#This Row],[REFERENCIA]],CODINV,3,FALSE)=0,"",VLOOKUP(FACTURACION[[#This Row],[REFERENCIA]],CODINV,3,FALSE))</f>
        <v>70017P082</v>
      </c>
      <c r="M4967" s="12" t="str">
        <f>+VLOOKUP(FACTURACION[[#This Row],[REFERENCIA]],CODINV,4,FALSE)</f>
        <v>REPUESTOS Y ACCESORIOS</v>
      </c>
      <c r="N4967" s="12" t="str">
        <f>+VLOOKUP(FACTURACION[[#This Row],[REFERENCIA]],CODINV,5,FALSE)</f>
        <v>HONEYWELL</v>
      </c>
      <c r="O4967" s="3">
        <v>1</v>
      </c>
      <c r="P4967" s="31">
        <v>15000</v>
      </c>
      <c r="Q4967" s="24">
        <f>+FACTURACION[[#This Row],[CANTIDAD]]*FACTURACION[[#This Row],[VR UNITARIO]]/1000</f>
        <v>15</v>
      </c>
      <c r="R4967" s="3" t="str">
        <f>+VLOOKUP(FACTURACION[[#This Row],[NIT]],TABLACLIENTE,5,FALSE)</f>
        <v>BOGOTÁ D.C.</v>
      </c>
    </row>
    <row r="4968" spans="3:18">
      <c r="C4968" s="29">
        <v>2017</v>
      </c>
      <c r="D4968" s="30" t="s">
        <v>705</v>
      </c>
      <c r="E4968" s="30">
        <f>MONTH(FACTURACION[[#This Row],[MES]]&amp;1)</f>
        <v>12</v>
      </c>
      <c r="F4968" s="223">
        <f>DATE(FACTURACION[[#This Row],[AÑO]],FACTURACION[[#This Row],[Mes numero]],1)</f>
        <v>43070</v>
      </c>
      <c r="G4968" s="161">
        <v>13365</v>
      </c>
      <c r="H4968" s="25">
        <v>830104626</v>
      </c>
      <c r="I4968" s="3" t="str">
        <f>+VLOOKUP(FACTURACION[[#This Row],[NIT]],TABLACLIENTE,2,FALSE)</f>
        <v>MONTAJES INTEGRALES LTDA.</v>
      </c>
      <c r="J4968" s="3" t="s">
        <v>252</v>
      </c>
      <c r="K4968" s="12" t="str">
        <f>+VLOOKUP(FACTURACION[[#This Row],[REFERENCIA]],CODINV,2,FALSE)</f>
        <v>RES 42-2" PSIG ROJO-ROJO</v>
      </c>
      <c r="L4968" s="12" t="str">
        <f>IF(VLOOKUP(FACTURACION[[#This Row],[REFERENCIA]],CODINV,3,FALSE)=0,"",VLOOKUP(FACTURACION[[#This Row],[REFERENCIA]],CODINV,3,FALSE))</f>
        <v>70017P049</v>
      </c>
      <c r="M4968" s="12" t="str">
        <f>+VLOOKUP(FACTURACION[[#This Row],[REFERENCIA]],CODINV,4,FALSE)</f>
        <v>REPUESTOS Y ACCESORIOS</v>
      </c>
      <c r="N4968" s="12" t="str">
        <f>+VLOOKUP(FACTURACION[[#This Row],[REFERENCIA]],CODINV,5,FALSE)</f>
        <v>HONEYWELL</v>
      </c>
      <c r="O4968" s="3">
        <v>5</v>
      </c>
      <c r="P4968" s="31">
        <v>15000</v>
      </c>
      <c r="Q4968" s="24">
        <f>+FACTURACION[[#This Row],[CANTIDAD]]*FACTURACION[[#This Row],[VR UNITARIO]]/1000</f>
        <v>75</v>
      </c>
      <c r="R4968" s="3" t="str">
        <f>+VLOOKUP(FACTURACION[[#This Row],[NIT]],TABLACLIENTE,5,FALSE)</f>
        <v>BOGOTÁ D.C.</v>
      </c>
    </row>
    <row r="4969" spans="3:18">
      <c r="C4969" s="29">
        <v>2017</v>
      </c>
      <c r="D4969" s="30" t="s">
        <v>705</v>
      </c>
      <c r="E4969" s="30">
        <f>MONTH(FACTURACION[[#This Row],[MES]]&amp;1)</f>
        <v>12</v>
      </c>
      <c r="F4969" s="223">
        <f>DATE(FACTURACION[[#This Row],[AÑO]],FACTURACION[[#This Row],[Mes numero]],1)</f>
        <v>43070</v>
      </c>
      <c r="G4969" s="161">
        <v>13330</v>
      </c>
      <c r="H4969" s="25">
        <v>860510723</v>
      </c>
      <c r="I4969" s="3" t="str">
        <f>+VLOOKUP(FACTURACION[[#This Row],[NIT]],TABLACLIENTE,2,FALSE)</f>
        <v>SAENA DE COLOMBIA S.A.</v>
      </c>
      <c r="J4969" s="3" t="s">
        <v>252</v>
      </c>
      <c r="K4969" s="12" t="str">
        <f>+VLOOKUP(FACTURACION[[#This Row],[REFERENCIA]],CODINV,2,FALSE)</f>
        <v>RES 42-2" PSIG ROJO-ROJO</v>
      </c>
      <c r="L4969" s="12" t="str">
        <f>IF(VLOOKUP(FACTURACION[[#This Row],[REFERENCIA]],CODINV,3,FALSE)=0,"",VLOOKUP(FACTURACION[[#This Row],[REFERENCIA]],CODINV,3,FALSE))</f>
        <v>70017P049</v>
      </c>
      <c r="M4969" s="12" t="str">
        <f>+VLOOKUP(FACTURACION[[#This Row],[REFERENCIA]],CODINV,4,FALSE)</f>
        <v>REPUESTOS Y ACCESORIOS</v>
      </c>
      <c r="N4969" s="12" t="str">
        <f>+VLOOKUP(FACTURACION[[#This Row],[REFERENCIA]],CODINV,5,FALSE)</f>
        <v>HONEYWELL</v>
      </c>
      <c r="O4969" s="3">
        <v>4</v>
      </c>
      <c r="P4969" s="31">
        <v>15000</v>
      </c>
      <c r="Q4969" s="24">
        <f>+FACTURACION[[#This Row],[CANTIDAD]]*FACTURACION[[#This Row],[VR UNITARIO]]/1000</f>
        <v>60</v>
      </c>
      <c r="R4969" s="3" t="str">
        <f>+VLOOKUP(FACTURACION[[#This Row],[NIT]],TABLACLIENTE,5,FALSE)</f>
        <v>BOGOTÁ D.C.</v>
      </c>
    </row>
    <row r="4970" spans="3:18">
      <c r="C4970" s="29">
        <v>2017</v>
      </c>
      <c r="D4970" s="30" t="s">
        <v>705</v>
      </c>
      <c r="E4970" s="30">
        <f>MONTH(FACTURACION[[#This Row],[MES]]&amp;1)</f>
        <v>12</v>
      </c>
      <c r="F4970" s="223">
        <f>DATE(FACTURACION[[#This Row],[AÑO]],FACTURACION[[#This Row],[Mes numero]],1)</f>
        <v>43070</v>
      </c>
      <c r="G4970" s="161">
        <v>13342</v>
      </c>
      <c r="H4970" s="25">
        <v>890101691</v>
      </c>
      <c r="I4970" s="3" t="str">
        <f>+VLOOKUP(FACTURACION[[#This Row],[NIT]],TABLACLIENTE,2,FALSE)</f>
        <v>GASES DEL CARIBE S.A.E.S.P. (GASCARIBE S.A E.S.P.)</v>
      </c>
      <c r="J4970" s="3" t="s">
        <v>151</v>
      </c>
      <c r="K4970" s="12" t="str">
        <f>+VLOOKUP(FACTURACION[[#This Row],[REFERENCIA]],CODINV,2,FALSE)</f>
        <v>DIAFRAGMA BUNA Z-138</v>
      </c>
      <c r="L4970" s="12" t="str">
        <f>IF(VLOOKUP(FACTURACION[[#This Row],[REFERENCIA]],CODINV,3,FALSE)=0,"",VLOOKUP(FACTURACION[[#This Row],[REFERENCIA]],CODINV,3,FALSE))</f>
        <v>70170P028</v>
      </c>
      <c r="M4970" s="12" t="str">
        <f>+VLOOKUP(FACTURACION[[#This Row],[REFERENCIA]],CODINV,4,FALSE)</f>
        <v>REPUESTOS Y ACCESORIOS</v>
      </c>
      <c r="N4970" s="12" t="str">
        <f>+VLOOKUP(FACTURACION[[#This Row],[REFERENCIA]],CODINV,5,FALSE)</f>
        <v>HONEYWELL</v>
      </c>
      <c r="O4970" s="3">
        <v>71</v>
      </c>
      <c r="P4970" s="31">
        <v>17270</v>
      </c>
      <c r="Q4970" s="24">
        <f>+FACTURACION[[#This Row],[CANTIDAD]]*FACTURACION[[#This Row],[VR UNITARIO]]/1000</f>
        <v>1226.17</v>
      </c>
      <c r="R4970" s="3" t="str">
        <f>+VLOOKUP(FACTURACION[[#This Row],[NIT]],TABLACLIENTE,5,FALSE)</f>
        <v>BARRANQUILLA</v>
      </c>
    </row>
    <row r="4971" spans="3:18">
      <c r="C4971" s="29">
        <v>2017</v>
      </c>
      <c r="D4971" s="30" t="s">
        <v>705</v>
      </c>
      <c r="E4971" s="30">
        <f>MONTH(FACTURACION[[#This Row],[MES]]&amp;1)</f>
        <v>12</v>
      </c>
      <c r="F4971" s="223">
        <f>DATE(FACTURACION[[#This Row],[AÑO]],FACTURACION[[#This Row],[Mes numero]],1)</f>
        <v>43070</v>
      </c>
      <c r="G4971" s="161">
        <v>13347</v>
      </c>
      <c r="H4971" s="25">
        <v>800170118</v>
      </c>
      <c r="I4971" s="3" t="str">
        <f>+VLOOKUP(FACTURACION[[#This Row],[NIT]],TABLACLIENTE,2,FALSE)</f>
        <v>PROMOTORA DE GASES DEL SUR S A E S P (PROGASUR S.A. E.S.P.)</v>
      </c>
      <c r="J4971" s="3" t="s">
        <v>151</v>
      </c>
      <c r="K4971" s="12" t="str">
        <f>+VLOOKUP(FACTURACION[[#This Row],[REFERENCIA]],CODINV,2,FALSE)</f>
        <v>DIAFRAGMA BUNA Z-138</v>
      </c>
      <c r="L4971" s="12" t="str">
        <f>IF(VLOOKUP(FACTURACION[[#This Row],[REFERENCIA]],CODINV,3,FALSE)=0,"",VLOOKUP(FACTURACION[[#This Row],[REFERENCIA]],CODINV,3,FALSE))</f>
        <v>70170P028</v>
      </c>
      <c r="M4971" s="12" t="str">
        <f>+VLOOKUP(FACTURACION[[#This Row],[REFERENCIA]],CODINV,4,FALSE)</f>
        <v>REPUESTOS Y ACCESORIOS</v>
      </c>
      <c r="N4971" s="12" t="str">
        <f>+VLOOKUP(FACTURACION[[#This Row],[REFERENCIA]],CODINV,5,FALSE)</f>
        <v>HONEYWELL</v>
      </c>
      <c r="O4971" s="3">
        <v>40</v>
      </c>
      <c r="P4971" s="31">
        <v>36357</v>
      </c>
      <c r="Q4971" s="24">
        <f>+FACTURACION[[#This Row],[CANTIDAD]]*FACTURACION[[#This Row],[VR UNITARIO]]/1000</f>
        <v>1454.28</v>
      </c>
      <c r="R4971" s="3" t="str">
        <f>+VLOOKUP(FACTURACION[[#This Row],[NIT]],TABLACLIENTE,5,FALSE)</f>
        <v>BOGOTÁ D.C.</v>
      </c>
    </row>
    <row r="4972" spans="3:18">
      <c r="C4972" s="29">
        <v>2017</v>
      </c>
      <c r="D4972" s="30" t="s">
        <v>705</v>
      </c>
      <c r="E4972" s="30">
        <f>MONTH(FACTURACION[[#This Row],[MES]]&amp;1)</f>
        <v>12</v>
      </c>
      <c r="F4972" s="223">
        <f>DATE(FACTURACION[[#This Row],[AÑO]],FACTURACION[[#This Row],[Mes numero]],1)</f>
        <v>43070</v>
      </c>
      <c r="G4972" s="161">
        <v>13333</v>
      </c>
      <c r="H4972" s="25">
        <v>891101577</v>
      </c>
      <c r="I4972" s="3" t="str">
        <f>+VLOOKUP(FACTURACION[[#This Row],[NIT]],TABLACLIENTE,2,FALSE)</f>
        <v>ALCANOS DE COLOMBIA S.A. E.S.P</v>
      </c>
      <c r="J4972" s="3" t="s">
        <v>132</v>
      </c>
      <c r="K4972" s="12" t="str">
        <f>+VLOOKUP(FACTURACION[[#This Row],[REFERENCIA]],CODINV,2,FALSE)</f>
        <v>KIT REPARACION BUNA N 80</v>
      </c>
      <c r="L4972" s="12" t="str">
        <f>IF(VLOOKUP(FACTURACION[[#This Row],[REFERENCIA]],CODINV,3,FALSE)=0,"",VLOOKUP(FACTURACION[[#This Row],[REFERENCIA]],CODINV,3,FALSE))</f>
        <v>73914K010</v>
      </c>
      <c r="M4972" s="12" t="str">
        <f>+VLOOKUP(FACTURACION[[#This Row],[REFERENCIA]],CODINV,4,FALSE)</f>
        <v>REPUESTOS Y ACCESORIOS</v>
      </c>
      <c r="N4972" s="12" t="str">
        <f>+VLOOKUP(FACTURACION[[#This Row],[REFERENCIA]],CODINV,5,FALSE)</f>
        <v>HONEYWELL</v>
      </c>
      <c r="O4972" s="3">
        <v>25</v>
      </c>
      <c r="P4972" s="31">
        <v>106041</v>
      </c>
      <c r="Q4972" s="24">
        <f>+FACTURACION[[#This Row],[CANTIDAD]]*FACTURACION[[#This Row],[VR UNITARIO]]/1000</f>
        <v>2651.0250000000001</v>
      </c>
      <c r="R4972" s="3" t="str">
        <f>+VLOOKUP(FACTURACION[[#This Row],[NIT]],TABLACLIENTE,5,FALSE)</f>
        <v>NEIVA</v>
      </c>
    </row>
    <row r="4973" spans="3:18">
      <c r="C4973" s="29">
        <v>2017</v>
      </c>
      <c r="D4973" s="30" t="s">
        <v>705</v>
      </c>
      <c r="E4973" s="30">
        <f>MONTH(FACTURACION[[#This Row],[MES]]&amp;1)</f>
        <v>12</v>
      </c>
      <c r="F4973" s="223">
        <f>DATE(FACTURACION[[#This Row],[AÑO]],FACTURACION[[#This Row],[Mes numero]],1)</f>
        <v>43070</v>
      </c>
      <c r="G4973" s="161">
        <v>13338</v>
      </c>
      <c r="H4973" s="25">
        <v>800167643</v>
      </c>
      <c r="I4973" s="3" t="str">
        <f>+VLOOKUP(FACTURACION[[#This Row],[NIT]],TABLACLIENTE,2,FALSE)</f>
        <v>GASES DE OCCIDENTE S.A. E.S.P. (GDO)</v>
      </c>
      <c r="J4973" s="3" t="s">
        <v>132</v>
      </c>
      <c r="K4973" s="12" t="str">
        <f>+VLOOKUP(FACTURACION[[#This Row],[REFERENCIA]],CODINV,2,FALSE)</f>
        <v>KIT REPARACION BUNA N 80</v>
      </c>
      <c r="L4973" s="12" t="str">
        <f>IF(VLOOKUP(FACTURACION[[#This Row],[REFERENCIA]],CODINV,3,FALSE)=0,"",VLOOKUP(FACTURACION[[#This Row],[REFERENCIA]],CODINV,3,FALSE))</f>
        <v>73914K010</v>
      </c>
      <c r="M4973" s="12" t="str">
        <f>+VLOOKUP(FACTURACION[[#This Row],[REFERENCIA]],CODINV,4,FALSE)</f>
        <v>REPUESTOS Y ACCESORIOS</v>
      </c>
      <c r="N4973" s="12" t="str">
        <f>+VLOOKUP(FACTURACION[[#This Row],[REFERENCIA]],CODINV,5,FALSE)</f>
        <v>HONEYWELL</v>
      </c>
      <c r="O4973" s="3">
        <v>30</v>
      </c>
      <c r="P4973" s="31">
        <v>96952</v>
      </c>
      <c r="Q4973" s="24">
        <f>+FACTURACION[[#This Row],[CANTIDAD]]*FACTURACION[[#This Row],[VR UNITARIO]]/1000</f>
        <v>2908.56</v>
      </c>
      <c r="R4973" s="3" t="str">
        <f>+VLOOKUP(FACTURACION[[#This Row],[NIT]],TABLACLIENTE,5,FALSE)</f>
        <v>CALI</v>
      </c>
    </row>
    <row r="4974" spans="3:18">
      <c r="C4974" s="29">
        <v>2017</v>
      </c>
      <c r="D4974" s="30" t="s">
        <v>705</v>
      </c>
      <c r="E4974" s="30">
        <f>MONTH(FACTURACION[[#This Row],[MES]]&amp;1)</f>
        <v>12</v>
      </c>
      <c r="F4974" s="223">
        <f>DATE(FACTURACION[[#This Row],[AÑO]],FACTURACION[[#This Row],[Mes numero]],1)</f>
        <v>43070</v>
      </c>
      <c r="G4974" s="161">
        <v>13339</v>
      </c>
      <c r="H4974" s="25">
        <v>800167643</v>
      </c>
      <c r="I4974" s="3" t="str">
        <f>+VLOOKUP(FACTURACION[[#This Row],[NIT]],TABLACLIENTE,2,FALSE)</f>
        <v>GASES DE OCCIDENTE S.A. E.S.P. (GDO)</v>
      </c>
      <c r="J4974" s="3" t="s">
        <v>132</v>
      </c>
      <c r="K4974" s="12" t="str">
        <f>+VLOOKUP(FACTURACION[[#This Row],[REFERENCIA]],CODINV,2,FALSE)</f>
        <v>KIT REPARACION BUNA N 80</v>
      </c>
      <c r="L4974" s="12" t="str">
        <f>IF(VLOOKUP(FACTURACION[[#This Row],[REFERENCIA]],CODINV,3,FALSE)=0,"",VLOOKUP(FACTURACION[[#This Row],[REFERENCIA]],CODINV,3,FALSE))</f>
        <v>73914K010</v>
      </c>
      <c r="M4974" s="12" t="str">
        <f>+VLOOKUP(FACTURACION[[#This Row],[REFERENCIA]],CODINV,4,FALSE)</f>
        <v>REPUESTOS Y ACCESORIOS</v>
      </c>
      <c r="N4974" s="12" t="str">
        <f>+VLOOKUP(FACTURACION[[#This Row],[REFERENCIA]],CODINV,5,FALSE)</f>
        <v>HONEYWELL</v>
      </c>
      <c r="O4974" s="3">
        <v>37</v>
      </c>
      <c r="P4974" s="31">
        <v>106041</v>
      </c>
      <c r="Q4974" s="24">
        <f>+FACTURACION[[#This Row],[CANTIDAD]]*FACTURACION[[#This Row],[VR UNITARIO]]/1000</f>
        <v>3923.5169999999998</v>
      </c>
      <c r="R4974" s="3" t="str">
        <f>+VLOOKUP(FACTURACION[[#This Row],[NIT]],TABLACLIENTE,5,FALSE)</f>
        <v>CALI</v>
      </c>
    </row>
    <row r="4975" spans="3:18">
      <c r="C4975" s="29">
        <v>2017</v>
      </c>
      <c r="D4975" s="30" t="s">
        <v>705</v>
      </c>
      <c r="E4975" s="30">
        <f>MONTH(FACTURACION[[#This Row],[MES]]&amp;1)</f>
        <v>12</v>
      </c>
      <c r="F4975" s="223">
        <f>DATE(FACTURACION[[#This Row],[AÑO]],FACTURACION[[#This Row],[Mes numero]],1)</f>
        <v>43070</v>
      </c>
      <c r="G4975" s="161">
        <v>13340</v>
      </c>
      <c r="H4975" s="25">
        <v>800167643</v>
      </c>
      <c r="I4975" s="3" t="str">
        <f>+VLOOKUP(FACTURACION[[#This Row],[NIT]],TABLACLIENTE,2,FALSE)</f>
        <v>GASES DE OCCIDENTE S.A. E.S.P. (GDO)</v>
      </c>
      <c r="J4975" s="3" t="s">
        <v>132</v>
      </c>
      <c r="K4975" s="12" t="str">
        <f>+VLOOKUP(FACTURACION[[#This Row],[REFERENCIA]],CODINV,2,FALSE)</f>
        <v>KIT REPARACION BUNA N 80</v>
      </c>
      <c r="L4975" s="12" t="str">
        <f>IF(VLOOKUP(FACTURACION[[#This Row],[REFERENCIA]],CODINV,3,FALSE)=0,"",VLOOKUP(FACTURACION[[#This Row],[REFERENCIA]],CODINV,3,FALSE))</f>
        <v>73914K010</v>
      </c>
      <c r="M4975" s="12" t="str">
        <f>+VLOOKUP(FACTURACION[[#This Row],[REFERENCIA]],CODINV,4,FALSE)</f>
        <v>REPUESTOS Y ACCESORIOS</v>
      </c>
      <c r="N4975" s="12" t="str">
        <f>+VLOOKUP(FACTURACION[[#This Row],[REFERENCIA]],CODINV,5,FALSE)</f>
        <v>HONEYWELL</v>
      </c>
      <c r="O4975" s="3">
        <v>30</v>
      </c>
      <c r="P4975" s="31">
        <v>196934</v>
      </c>
      <c r="Q4975" s="24">
        <f>+FACTURACION[[#This Row],[CANTIDAD]]*FACTURACION[[#This Row],[VR UNITARIO]]/1000</f>
        <v>5908.02</v>
      </c>
      <c r="R4975" s="3" t="str">
        <f>+VLOOKUP(FACTURACION[[#This Row],[NIT]],TABLACLIENTE,5,FALSE)</f>
        <v>CALI</v>
      </c>
    </row>
    <row r="4976" spans="3:18">
      <c r="C4976" s="29">
        <v>2017</v>
      </c>
      <c r="D4976" s="30" t="s">
        <v>705</v>
      </c>
      <c r="E4976" s="30">
        <f>MONTH(FACTURACION[[#This Row],[MES]]&amp;1)</f>
        <v>12</v>
      </c>
      <c r="F4976" s="223">
        <f>DATE(FACTURACION[[#This Row],[AÑO]],FACTURACION[[#This Row],[Mes numero]],1)</f>
        <v>43070</v>
      </c>
      <c r="G4976" s="161">
        <v>13341</v>
      </c>
      <c r="H4976" s="25">
        <v>800167643</v>
      </c>
      <c r="I4976" s="3" t="str">
        <f>+VLOOKUP(FACTURACION[[#This Row],[NIT]],TABLACLIENTE,2,FALSE)</f>
        <v>GASES DE OCCIDENTE S.A. E.S.P. (GDO)</v>
      </c>
      <c r="J4976" s="3" t="s">
        <v>132</v>
      </c>
      <c r="K4976" s="12" t="str">
        <f>+VLOOKUP(FACTURACION[[#This Row],[REFERENCIA]],CODINV,2,FALSE)</f>
        <v>KIT REPARACION BUNA N 80</v>
      </c>
      <c r="L4976" s="12" t="str">
        <f>IF(VLOOKUP(FACTURACION[[#This Row],[REFERENCIA]],CODINV,3,FALSE)=0,"",VLOOKUP(FACTURACION[[#This Row],[REFERENCIA]],CODINV,3,FALSE))</f>
        <v>73914K010</v>
      </c>
      <c r="M4976" s="12" t="str">
        <f>+VLOOKUP(FACTURACION[[#This Row],[REFERENCIA]],CODINV,4,FALSE)</f>
        <v>REPUESTOS Y ACCESORIOS</v>
      </c>
      <c r="N4976" s="12" t="str">
        <f>+VLOOKUP(FACTURACION[[#This Row],[REFERENCIA]],CODINV,5,FALSE)</f>
        <v>HONEYWELL</v>
      </c>
      <c r="O4976" s="3">
        <v>48</v>
      </c>
      <c r="P4976" s="31">
        <v>166636</v>
      </c>
      <c r="Q4976" s="24">
        <f>+FACTURACION[[#This Row],[CANTIDAD]]*FACTURACION[[#This Row],[VR UNITARIO]]/1000</f>
        <v>7998.5280000000002</v>
      </c>
      <c r="R4976" s="3" t="str">
        <f>+VLOOKUP(FACTURACION[[#This Row],[NIT]],TABLACLIENTE,5,FALSE)</f>
        <v>CALI</v>
      </c>
    </row>
    <row r="4977" spans="3:18">
      <c r="C4977" s="29">
        <v>2017</v>
      </c>
      <c r="D4977" s="30" t="s">
        <v>705</v>
      </c>
      <c r="E4977" s="30">
        <f>MONTH(FACTURACION[[#This Row],[MES]]&amp;1)</f>
        <v>12</v>
      </c>
      <c r="F4977" s="223">
        <f>DATE(FACTURACION[[#This Row],[AÑO]],FACTURACION[[#This Row],[Mes numero]],1)</f>
        <v>43070</v>
      </c>
      <c r="G4977" s="161">
        <v>13345</v>
      </c>
      <c r="H4977" s="25">
        <v>890503900</v>
      </c>
      <c r="I4977" s="3" t="str">
        <f>+VLOOKUP(FACTURACION[[#This Row],[NIT]],TABLACLIENTE,2,FALSE)</f>
        <v>GASES DEL ORIENTE S.A. E.S.P.</v>
      </c>
      <c r="J4977" s="3" t="s">
        <v>132</v>
      </c>
      <c r="K4977" s="12" t="str">
        <f>+VLOOKUP(FACTURACION[[#This Row],[REFERENCIA]],CODINV,2,FALSE)</f>
        <v>KIT REPARACION BUNA N 80</v>
      </c>
      <c r="L4977" s="12" t="str">
        <f>IF(VLOOKUP(FACTURACION[[#This Row],[REFERENCIA]],CODINV,3,FALSE)=0,"",VLOOKUP(FACTURACION[[#This Row],[REFERENCIA]],CODINV,3,FALSE))</f>
        <v>73914K010</v>
      </c>
      <c r="M4977" s="12" t="str">
        <f>+VLOOKUP(FACTURACION[[#This Row],[REFERENCIA]],CODINV,4,FALSE)</f>
        <v>REPUESTOS Y ACCESORIOS</v>
      </c>
      <c r="N4977" s="12" t="str">
        <f>+VLOOKUP(FACTURACION[[#This Row],[REFERENCIA]],CODINV,5,FALSE)</f>
        <v>HONEYWELL</v>
      </c>
      <c r="O4977" s="3">
        <v>15</v>
      </c>
      <c r="P4977" s="31">
        <v>181785</v>
      </c>
      <c r="Q4977" s="24">
        <f>+FACTURACION[[#This Row],[CANTIDAD]]*FACTURACION[[#This Row],[VR UNITARIO]]/1000</f>
        <v>2726.7750000000001</v>
      </c>
      <c r="R4977" s="3" t="str">
        <f>+VLOOKUP(FACTURACION[[#This Row],[NIT]],TABLACLIENTE,5,FALSE)</f>
        <v>CUCUTA</v>
      </c>
    </row>
    <row r="4978" spans="3:18">
      <c r="C4978" s="29">
        <v>2017</v>
      </c>
      <c r="D4978" s="30" t="s">
        <v>705</v>
      </c>
      <c r="E4978" s="30">
        <f>MONTH(FACTURACION[[#This Row],[MES]]&amp;1)</f>
        <v>12</v>
      </c>
      <c r="F4978" s="223">
        <f>DATE(FACTURACION[[#This Row],[AÑO]],FACTURACION[[#This Row],[Mes numero]],1)</f>
        <v>43070</v>
      </c>
      <c r="G4978" s="161">
        <v>13347</v>
      </c>
      <c r="H4978" s="25">
        <v>800170118</v>
      </c>
      <c r="I4978" s="3" t="str">
        <f>+VLOOKUP(FACTURACION[[#This Row],[NIT]],TABLACLIENTE,2,FALSE)</f>
        <v>PROMOTORA DE GASES DEL SUR S A E S P (PROGASUR S.A. E.S.P.)</v>
      </c>
      <c r="J4978" s="3" t="s">
        <v>132</v>
      </c>
      <c r="K4978" s="12" t="str">
        <f>+VLOOKUP(FACTURACION[[#This Row],[REFERENCIA]],CODINV,2,FALSE)</f>
        <v>KIT REPARACION BUNA N 80</v>
      </c>
      <c r="L4978" s="12" t="str">
        <f>IF(VLOOKUP(FACTURACION[[#This Row],[REFERENCIA]],CODINV,3,FALSE)=0,"",VLOOKUP(FACTURACION[[#This Row],[REFERENCIA]],CODINV,3,FALSE))</f>
        <v>73914K010</v>
      </c>
      <c r="M4978" s="12" t="str">
        <f>+VLOOKUP(FACTURACION[[#This Row],[REFERENCIA]],CODINV,4,FALSE)</f>
        <v>REPUESTOS Y ACCESORIOS</v>
      </c>
      <c r="N4978" s="12" t="str">
        <f>+VLOOKUP(FACTURACION[[#This Row],[REFERENCIA]],CODINV,5,FALSE)</f>
        <v>HONEYWELL</v>
      </c>
      <c r="O4978" s="3">
        <v>15</v>
      </c>
      <c r="P4978" s="31">
        <v>166636</v>
      </c>
      <c r="Q4978" s="24">
        <f>+FACTURACION[[#This Row],[CANTIDAD]]*FACTURACION[[#This Row],[VR UNITARIO]]/1000</f>
        <v>2499.54</v>
      </c>
      <c r="R4978" s="3" t="str">
        <f>+VLOOKUP(FACTURACION[[#This Row],[NIT]],TABLACLIENTE,5,FALSE)</f>
        <v>BOGOTÁ D.C.</v>
      </c>
    </row>
    <row r="4979" spans="3:18">
      <c r="C4979" s="29">
        <v>2017</v>
      </c>
      <c r="D4979" s="30" t="s">
        <v>705</v>
      </c>
      <c r="E4979" s="30">
        <f>MONTH(FACTURACION[[#This Row],[MES]]&amp;1)</f>
        <v>12</v>
      </c>
      <c r="F4979" s="223">
        <f>DATE(FACTURACION[[#This Row],[AÑO]],FACTURACION[[#This Row],[Mes numero]],1)</f>
        <v>43070</v>
      </c>
      <c r="G4979" s="161">
        <v>13344</v>
      </c>
      <c r="H4979" s="25">
        <v>892115036</v>
      </c>
      <c r="I4979" s="3" t="str">
        <f>+VLOOKUP(FACTURACION[[#This Row],[NIT]],TABLACLIENTE,2,FALSE)</f>
        <v>GASES DE LA GUAJIRA S.A. E. S. P. (GASGUAJIRA S.A. E.S.P.)</v>
      </c>
      <c r="J4979" s="3" t="s">
        <v>188</v>
      </c>
      <c r="K4979" s="12" t="str">
        <f>+VLOOKUP(FACTURACION[[#This Row],[REFERENCIA]],CODINV,2,FALSE)</f>
        <v>SEAT DISC BUNA 90</v>
      </c>
      <c r="L4979" s="12" t="str">
        <f>IF(VLOOKUP(FACTURACION[[#This Row],[REFERENCIA]],CODINV,3,FALSE)=0,"",VLOOKUP(FACTURACION[[#This Row],[REFERENCIA]],CODINV,3,FALSE))</f>
        <v>70041P003</v>
      </c>
      <c r="M4979" s="12" t="str">
        <f>+VLOOKUP(FACTURACION[[#This Row],[REFERENCIA]],CODINV,4,FALSE)</f>
        <v>REPUESTOS Y ACCESORIOS</v>
      </c>
      <c r="N4979" s="12" t="str">
        <f>+VLOOKUP(FACTURACION[[#This Row],[REFERENCIA]],CODINV,5,FALSE)</f>
        <v>HONEYWELL</v>
      </c>
      <c r="O4979" s="3">
        <v>15</v>
      </c>
      <c r="P4979" s="31">
        <v>32721</v>
      </c>
      <c r="Q4979" s="24">
        <f>+FACTURACION[[#This Row],[CANTIDAD]]*FACTURACION[[#This Row],[VR UNITARIO]]/1000</f>
        <v>490.815</v>
      </c>
      <c r="R4979" s="3" t="str">
        <f>+VLOOKUP(FACTURACION[[#This Row],[NIT]],TABLACLIENTE,5,FALSE)</f>
        <v>RIOHACHA</v>
      </c>
    </row>
    <row r="4980" spans="3:18">
      <c r="C4980" s="29">
        <v>2017</v>
      </c>
      <c r="D4980" s="30" t="s">
        <v>705</v>
      </c>
      <c r="E4980" s="30">
        <f>MONTH(FACTURACION[[#This Row],[MES]]&amp;1)</f>
        <v>12</v>
      </c>
      <c r="F4980" s="223">
        <f>DATE(FACTURACION[[#This Row],[AÑO]],FACTURACION[[#This Row],[Mes numero]],1)</f>
        <v>43070</v>
      </c>
      <c r="G4980" s="161">
        <v>13344</v>
      </c>
      <c r="H4980" s="25">
        <v>892115036</v>
      </c>
      <c r="I4980" s="3" t="str">
        <f>+VLOOKUP(FACTURACION[[#This Row],[NIT]],TABLACLIENTE,2,FALSE)</f>
        <v>GASES DE LA GUAJIRA S.A. E. S. P. (GASGUAJIRA S.A. E.S.P.)</v>
      </c>
      <c r="J4980" s="3" t="s">
        <v>588</v>
      </c>
      <c r="K4980" s="12" t="str">
        <f>+VLOOKUP(FACTURACION[[#This Row],[REFERENCIA]],CODINV,2,FALSE)</f>
        <v>DIAFRAGMA PILOTO ZSC VITON</v>
      </c>
      <c r="L4980" s="12" t="str">
        <f>IF(VLOOKUP(FACTURACION[[#This Row],[REFERENCIA]],CODINV,3,FALSE)=0,"",VLOOKUP(FACTURACION[[#This Row],[REFERENCIA]],CODINV,3,FALSE))</f>
        <v>70170P042</v>
      </c>
      <c r="M4980" s="12" t="str">
        <f>+VLOOKUP(FACTURACION[[#This Row],[REFERENCIA]],CODINV,4,FALSE)</f>
        <v>REPUESTOS Y ACCESORIOS</v>
      </c>
      <c r="N4980" s="12" t="str">
        <f>+VLOOKUP(FACTURACION[[#This Row],[REFERENCIA]],CODINV,5,FALSE)</f>
        <v>HONEYWELL</v>
      </c>
      <c r="O4980" s="3">
        <v>10</v>
      </c>
      <c r="P4980" s="31">
        <v>263588</v>
      </c>
      <c r="Q4980" s="24">
        <f>+FACTURACION[[#This Row],[CANTIDAD]]*FACTURACION[[#This Row],[VR UNITARIO]]/1000</f>
        <v>2635.88</v>
      </c>
      <c r="R4980" s="3" t="str">
        <f>+VLOOKUP(FACTURACION[[#This Row],[NIT]],TABLACLIENTE,5,FALSE)</f>
        <v>RIOHACHA</v>
      </c>
    </row>
    <row r="4981" spans="3:18">
      <c r="C4981" s="29">
        <v>2017</v>
      </c>
      <c r="D4981" s="30" t="s">
        <v>705</v>
      </c>
      <c r="E4981" s="30">
        <f>MONTH(FACTURACION[[#This Row],[MES]]&amp;1)</f>
        <v>12</v>
      </c>
      <c r="F4981" s="223">
        <f>DATE(FACTURACION[[#This Row],[AÑO]],FACTURACION[[#This Row],[Mes numero]],1)</f>
        <v>43070</v>
      </c>
      <c r="G4981" s="161">
        <v>13355</v>
      </c>
      <c r="H4981" s="25">
        <v>800202395</v>
      </c>
      <c r="I4981" s="3" t="str">
        <f>+VLOOKUP(FACTURACION[[#This Row],[NIT]],TABLACLIENTE,2,FALSE)</f>
        <v>EFIGAS GAS NATURAL S.A. E.S.P. (EFIGAS S.A. E.S.P.)</v>
      </c>
      <c r="J4981" s="3" t="s">
        <v>61</v>
      </c>
      <c r="K4981" s="12" t="str">
        <f>+VLOOKUP(FACTURACION[[#This Row],[REFERENCIA]],CODINV,2,FALSE)</f>
        <v>MANGA 2" S300 H7</v>
      </c>
      <c r="L4981" s="12" t="str">
        <f>IF(VLOOKUP(FACTURACION[[#This Row],[REFERENCIA]],CODINV,3,FALSE)=0,"",VLOOKUP(FACTURACION[[#This Row],[REFERENCIA]],CODINV,3,FALSE))</f>
        <v>73404P002</v>
      </c>
      <c r="M4981" s="12" t="str">
        <f>+VLOOKUP(FACTURACION[[#This Row],[REFERENCIA]],CODINV,4,FALSE)</f>
        <v>MANGAS</v>
      </c>
      <c r="N4981" s="12" t="str">
        <f>+VLOOKUP(FACTURACION[[#This Row],[REFERENCIA]],CODINV,5,FALSE)</f>
        <v>HONEYWELL</v>
      </c>
      <c r="O4981" s="3">
        <v>10</v>
      </c>
      <c r="P4981" s="31">
        <v>603500</v>
      </c>
      <c r="Q4981" s="24">
        <f>+FACTURACION[[#This Row],[CANTIDAD]]*FACTURACION[[#This Row],[VR UNITARIO]]/1000</f>
        <v>6035</v>
      </c>
      <c r="R4981" s="3" t="str">
        <f>+VLOOKUP(FACTURACION[[#This Row],[NIT]],TABLACLIENTE,5,FALSE)</f>
        <v>MANIZALES</v>
      </c>
    </row>
    <row r="4982" spans="3:18">
      <c r="C4982" s="29">
        <v>2017</v>
      </c>
      <c r="D4982" s="30" t="s">
        <v>705</v>
      </c>
      <c r="E4982" s="30">
        <f>MONTH(FACTURACION[[#This Row],[MES]]&amp;1)</f>
        <v>12</v>
      </c>
      <c r="F4982" s="223">
        <f>DATE(FACTURACION[[#This Row],[AÑO]],FACTURACION[[#This Row],[Mes numero]],1)</f>
        <v>43070</v>
      </c>
      <c r="G4982" s="161">
        <v>13370</v>
      </c>
      <c r="H4982" s="25">
        <v>900820829</v>
      </c>
      <c r="I4982" s="3" t="str">
        <f>+VLOOKUP(FACTURACION[[#This Row],[NIT]],TABLACLIENTE,2,FALSE)</f>
        <v>INTEGRADOR AIRE &amp; GNC S.A.S</v>
      </c>
      <c r="J4982" s="3" t="s">
        <v>61</v>
      </c>
      <c r="K4982" s="12" t="str">
        <f>+VLOOKUP(FACTURACION[[#This Row],[REFERENCIA]],CODINV,2,FALSE)</f>
        <v>MANGA 2" S300 H7</v>
      </c>
      <c r="L4982" s="12" t="str">
        <f>IF(VLOOKUP(FACTURACION[[#This Row],[REFERENCIA]],CODINV,3,FALSE)=0,"",VLOOKUP(FACTURACION[[#This Row],[REFERENCIA]],CODINV,3,FALSE))</f>
        <v>73404P002</v>
      </c>
      <c r="M4982" s="12" t="str">
        <f>+VLOOKUP(FACTURACION[[#This Row],[REFERENCIA]],CODINV,4,FALSE)</f>
        <v>MANGAS</v>
      </c>
      <c r="N4982" s="12" t="str">
        <f>+VLOOKUP(FACTURACION[[#This Row],[REFERENCIA]],CODINV,5,FALSE)</f>
        <v>HONEYWELL</v>
      </c>
      <c r="O4982" s="3">
        <v>1</v>
      </c>
      <c r="P4982" s="31">
        <v>645000</v>
      </c>
      <c r="Q4982" s="24">
        <f>+FACTURACION[[#This Row],[CANTIDAD]]*FACTURACION[[#This Row],[VR UNITARIO]]/1000</f>
        <v>645</v>
      </c>
      <c r="R4982" s="3" t="str">
        <f>+VLOOKUP(FACTURACION[[#This Row],[NIT]],TABLACLIENTE,5,FALSE)</f>
        <v>BOGOTÁ D.C.</v>
      </c>
    </row>
    <row r="4983" spans="3:18">
      <c r="C4983" s="29">
        <v>2017</v>
      </c>
      <c r="D4983" s="30" t="s">
        <v>705</v>
      </c>
      <c r="E4983" s="30">
        <f>MONTH(FACTURACION[[#This Row],[MES]]&amp;1)</f>
        <v>12</v>
      </c>
      <c r="F4983" s="223">
        <f>DATE(FACTURACION[[#This Row],[AÑO]],FACTURACION[[#This Row],[Mes numero]],1)</f>
        <v>43070</v>
      </c>
      <c r="G4983" s="161">
        <v>13347</v>
      </c>
      <c r="H4983" s="25">
        <v>800170118</v>
      </c>
      <c r="I4983" s="3" t="str">
        <f>+VLOOKUP(FACTURACION[[#This Row],[NIT]],TABLACLIENTE,2,FALSE)</f>
        <v>PROMOTORA DE GASES DEL SUR S A E S P (PROGASUR S.A. E.S.P.)</v>
      </c>
      <c r="J4983" s="3" t="s">
        <v>153</v>
      </c>
      <c r="K4983" s="12" t="str">
        <f>+VLOOKUP(FACTURACION[[#This Row],[REFERENCIA]],CODINV,2,FALSE)</f>
        <v>MANGA 3" S300 H7</v>
      </c>
      <c r="L4983" s="12" t="str">
        <f>IF(VLOOKUP(FACTURACION[[#This Row],[REFERENCIA]],CODINV,3,FALSE)=0,"",VLOOKUP(FACTURACION[[#This Row],[REFERENCIA]],CODINV,3,FALSE))</f>
        <v>73404P003</v>
      </c>
      <c r="M4983" s="12" t="str">
        <f>+VLOOKUP(FACTURACION[[#This Row],[REFERENCIA]],CODINV,4,FALSE)</f>
        <v>MANGAS</v>
      </c>
      <c r="N4983" s="12" t="str">
        <f>+VLOOKUP(FACTURACION[[#This Row],[REFERENCIA]],CODINV,5,FALSE)</f>
        <v>HONEYWELL</v>
      </c>
      <c r="O4983" s="3">
        <v>2</v>
      </c>
      <c r="P4983" s="31">
        <v>1257346</v>
      </c>
      <c r="Q4983" s="24">
        <f>+FACTURACION[[#This Row],[CANTIDAD]]*FACTURACION[[#This Row],[VR UNITARIO]]/1000</f>
        <v>2514.692</v>
      </c>
      <c r="R4983" s="3" t="str">
        <f>+VLOOKUP(FACTURACION[[#This Row],[NIT]],TABLACLIENTE,5,FALSE)</f>
        <v>BOGOTÁ D.C.</v>
      </c>
    </row>
    <row r="4984" spans="3:18">
      <c r="C4984" s="29">
        <v>2017</v>
      </c>
      <c r="D4984" s="30" t="s">
        <v>705</v>
      </c>
      <c r="E4984" s="30">
        <f>MONTH(FACTURACION[[#This Row],[MES]]&amp;1)</f>
        <v>12</v>
      </c>
      <c r="F4984" s="223">
        <f>DATE(FACTURACION[[#This Row],[AÑO]],FACTURACION[[#This Row],[Mes numero]],1)</f>
        <v>43070</v>
      </c>
      <c r="G4984" s="161">
        <v>13344</v>
      </c>
      <c r="H4984" s="25">
        <v>892115036</v>
      </c>
      <c r="I4984" s="3" t="str">
        <f>+VLOOKUP(FACTURACION[[#This Row],[NIT]],TABLACLIENTE,2,FALSE)</f>
        <v>GASES DE LA GUAJIRA S.A. E. S. P. (GASGUAJIRA S.A. E.S.P.)</v>
      </c>
      <c r="J4984" s="3" t="s">
        <v>885</v>
      </c>
      <c r="K4984" s="12" t="str">
        <f>+VLOOKUP(FACTURACION[[#This Row],[REFERENCIA]],CODINV,2,FALSE)</f>
        <v>BLOCK MANIFOLD COMPOSITE</v>
      </c>
      <c r="L4984" s="12" t="str">
        <f>IF(VLOOKUP(FACTURACION[[#This Row],[REFERENCIA]],CODINV,3,FALSE)=0,"",VLOOKUP(FACTURACION[[#This Row],[REFERENCIA]],CODINV,3,FALSE))</f>
        <v>73957W001</v>
      </c>
      <c r="M4984" s="12" t="str">
        <f>+VLOOKUP(FACTURACION[[#This Row],[REFERENCIA]],CODINV,4,FALSE)</f>
        <v>REPUESTOS Y ACCESORIOS</v>
      </c>
      <c r="N4984" s="12" t="str">
        <f>+VLOOKUP(FACTURACION[[#This Row],[REFERENCIA]],CODINV,5,FALSE)</f>
        <v>HONEYWELL</v>
      </c>
      <c r="O4984" s="3">
        <v>2</v>
      </c>
      <c r="P4984" s="31">
        <v>1654243</v>
      </c>
      <c r="Q4984" s="24">
        <f>+FACTURACION[[#This Row],[CANTIDAD]]*FACTURACION[[#This Row],[VR UNITARIO]]/1000</f>
        <v>3308.4859999999999</v>
      </c>
      <c r="R4984" s="3" t="str">
        <f>+VLOOKUP(FACTURACION[[#This Row],[NIT]],TABLACLIENTE,5,FALSE)</f>
        <v>RIOHACHA</v>
      </c>
    </row>
    <row r="4985" spans="3:18">
      <c r="C4985" s="29">
        <v>2017</v>
      </c>
      <c r="D4985" s="30" t="s">
        <v>705</v>
      </c>
      <c r="E4985" s="30">
        <f>MONTH(FACTURACION[[#This Row],[MES]]&amp;1)</f>
        <v>12</v>
      </c>
      <c r="F4985" s="223">
        <f>DATE(FACTURACION[[#This Row],[AÑO]],FACTURACION[[#This Row],[Mes numero]],1)</f>
        <v>43070</v>
      </c>
      <c r="G4985" s="161">
        <v>13312</v>
      </c>
      <c r="H4985" s="25">
        <v>800074033</v>
      </c>
      <c r="I4985" s="3" t="str">
        <f>+VLOOKUP(FACTURACION[[#This Row],[NIT]],TABLACLIENTE,2,FALSE)</f>
        <v>COMPAÑIAS ASOCIADAS DE GAS S.A. E.S.P (ASOGAS SA ESP)</v>
      </c>
      <c r="J4985" s="3" t="s">
        <v>333</v>
      </c>
      <c r="K4985" s="12" t="str">
        <f>+VLOOKUP(FACTURACION[[#This Row],[REFERENCIA]],CODINV,2,FALSE)</f>
        <v>CONECT MANGUERA 2 1/4" ACME X 1 1/4"</v>
      </c>
      <c r="L4985" s="12" t="str">
        <f>IF(VLOOKUP(FACTURACION[[#This Row],[REFERENCIA]],CODINV,3,FALSE)=0,"",VLOOKUP(FACTURACION[[#This Row],[REFERENCIA]],CODINV,3,FALSE))</f>
        <v/>
      </c>
      <c r="M4985" s="12" t="str">
        <f>+VLOOKUP(FACTURACION[[#This Row],[REFERENCIA]],CODINV,4,FALSE)</f>
        <v>REPUESTOS Y ACCESORIOS</v>
      </c>
      <c r="N4985" s="12" t="str">
        <f>+VLOOKUP(FACTURACION[[#This Row],[REFERENCIA]],CODINV,5,FALSE)</f>
        <v>FISHER</v>
      </c>
      <c r="O4985" s="3">
        <v>1</v>
      </c>
      <c r="P4985" s="31">
        <v>105000</v>
      </c>
      <c r="Q4985" s="24">
        <f>+FACTURACION[[#This Row],[CANTIDAD]]*FACTURACION[[#This Row],[VR UNITARIO]]/1000</f>
        <v>105</v>
      </c>
      <c r="R4985" s="3" t="str">
        <f>+VLOOKUP(FACTURACION[[#This Row],[NIT]],TABLACLIENTE,5,FALSE)</f>
        <v>MOSQUERA</v>
      </c>
    </row>
    <row r="4986" spans="3:18">
      <c r="C4986" s="29">
        <v>2017</v>
      </c>
      <c r="D4986" s="30" t="s">
        <v>705</v>
      </c>
      <c r="E4986" s="30">
        <f>MONTH(FACTURACION[[#This Row],[MES]]&amp;1)</f>
        <v>12</v>
      </c>
      <c r="F4986" s="223">
        <f>DATE(FACTURACION[[#This Row],[AÑO]],FACTURACION[[#This Row],[Mes numero]],1)</f>
        <v>43070</v>
      </c>
      <c r="G4986" s="161">
        <v>13312</v>
      </c>
      <c r="H4986" s="25">
        <v>800074033</v>
      </c>
      <c r="I4986" s="3" t="str">
        <f>+VLOOKUP(FACTURACION[[#This Row],[NIT]],TABLACLIENTE,2,FALSE)</f>
        <v>COMPAÑIAS ASOCIADAS DE GAS S.A. E.S.P (ASOGAS SA ESP)</v>
      </c>
      <c r="J4986" s="3" t="s">
        <v>334</v>
      </c>
      <c r="K4986" s="12" t="str">
        <f>+VLOOKUP(FACTURACION[[#This Row],[REFERENCIA]],CODINV,2,FALSE)</f>
        <v>CONECT MANGUERA 1 3/4" ACME X 1" NPT</v>
      </c>
      <c r="L4986" s="12" t="str">
        <f>IF(VLOOKUP(FACTURACION[[#This Row],[REFERENCIA]],CODINV,3,FALSE)=0,"",VLOOKUP(FACTURACION[[#This Row],[REFERENCIA]],CODINV,3,FALSE))</f>
        <v/>
      </c>
      <c r="M4986" s="12" t="str">
        <f>+VLOOKUP(FACTURACION[[#This Row],[REFERENCIA]],CODINV,4,FALSE)</f>
        <v>REPUESTOS Y ACCESORIOS</v>
      </c>
      <c r="N4986" s="12" t="str">
        <f>+VLOOKUP(FACTURACION[[#This Row],[REFERENCIA]],CODINV,5,FALSE)</f>
        <v>FISHER</v>
      </c>
      <c r="O4986" s="3">
        <v>2</v>
      </c>
      <c r="P4986" s="31">
        <v>45000</v>
      </c>
      <c r="Q4986" s="24">
        <f>+FACTURACION[[#This Row],[CANTIDAD]]*FACTURACION[[#This Row],[VR UNITARIO]]/1000</f>
        <v>90</v>
      </c>
      <c r="R4986" s="3" t="str">
        <f>+VLOOKUP(FACTURACION[[#This Row],[NIT]],TABLACLIENTE,5,FALSE)</f>
        <v>MOSQUERA</v>
      </c>
    </row>
    <row r="4987" spans="3:18">
      <c r="C4987" s="29">
        <v>2017</v>
      </c>
      <c r="D4987" s="30" t="s">
        <v>705</v>
      </c>
      <c r="E4987" s="30">
        <f>MONTH(FACTURACION[[#This Row],[MES]]&amp;1)</f>
        <v>12</v>
      </c>
      <c r="F4987" s="223">
        <f>DATE(FACTURACION[[#This Row],[AÑO]],FACTURACION[[#This Row],[Mes numero]],1)</f>
        <v>43070</v>
      </c>
      <c r="G4987" s="161">
        <v>13318</v>
      </c>
      <c r="H4987" s="25">
        <v>890908643</v>
      </c>
      <c r="I4987" s="3" t="str">
        <f>+VLOOKUP(FACTURACION[[#This Row],[NIT]],TABLACLIENTE,2,FALSE)</f>
        <v>GASES DE ANTIOQUIA S.A. E.S.P.  (GAS ANTIOQUIA S.A. E.S.P.)</v>
      </c>
      <c r="J4987" s="3" t="s">
        <v>403</v>
      </c>
      <c r="K4987" s="12" t="str">
        <f>+VLOOKUP(FACTURACION[[#This Row],[REFERENCIA]],CODINV,2,FALSE)</f>
        <v>VALVULA SELENOIDE 1 1/2"</v>
      </c>
      <c r="L4987" s="12" t="str">
        <f>IF(VLOOKUP(FACTURACION[[#This Row],[REFERENCIA]],CODINV,3,FALSE)=0,"",VLOOKUP(FACTURACION[[#This Row],[REFERENCIA]],CODINV,3,FALSE))</f>
        <v>73218BN87NOOYY</v>
      </c>
      <c r="M4987" s="12" t="str">
        <f>+VLOOKUP(FACTURACION[[#This Row],[REFERENCIA]],CODINV,4,FALSE)</f>
        <v>VÁLVULAS Y MULTIVÁLVULAS</v>
      </c>
      <c r="N4987" s="12" t="str">
        <f>+VLOOKUP(FACTURACION[[#This Row],[REFERENCIA]],CODINV,5,FALSE)</f>
        <v>RED SEAL MEASUREMENT</v>
      </c>
      <c r="O4987" s="3">
        <v>1</v>
      </c>
      <c r="P4987" s="31">
        <v>1450000</v>
      </c>
      <c r="Q4987" s="24">
        <f>+FACTURACION[[#This Row],[CANTIDAD]]*FACTURACION[[#This Row],[VR UNITARIO]]/1000</f>
        <v>1450</v>
      </c>
      <c r="R4987" s="3" t="str">
        <f>+VLOOKUP(FACTURACION[[#This Row],[NIT]],TABLACLIENTE,5,FALSE)</f>
        <v>MEDELLIN</v>
      </c>
    </row>
    <row r="4988" spans="3:18">
      <c r="C4988" s="29">
        <v>2017</v>
      </c>
      <c r="D4988" s="30" t="s">
        <v>705</v>
      </c>
      <c r="E4988" s="30">
        <f>MONTH(FACTURACION[[#This Row],[MES]]&amp;1)</f>
        <v>12</v>
      </c>
      <c r="F4988" s="223">
        <f>DATE(FACTURACION[[#This Row],[AÑO]],FACTURACION[[#This Row],[Mes numero]],1)</f>
        <v>43070</v>
      </c>
      <c r="G4988" s="161">
        <v>13352</v>
      </c>
      <c r="H4988" s="25">
        <v>890200919</v>
      </c>
      <c r="I4988" s="3" t="str">
        <f>+VLOOKUP(FACTURACION[[#This Row],[NIT]],TABLACLIENTE,2,FALSE)</f>
        <v>GAS DE SANTANDER S.A. E.S.P.</v>
      </c>
      <c r="J4988" s="3" t="s">
        <v>739</v>
      </c>
      <c r="K4988" s="12" t="str">
        <f>+VLOOKUP(FACTURACION[[#This Row],[REFERENCIA]],CODINV,2,FALSE)</f>
        <v>LICENCIA PREMIUM RI 505</v>
      </c>
      <c r="L4988" s="12" t="str">
        <f>IF(VLOOKUP(FACTURACION[[#This Row],[REFERENCIA]],CODINV,3,FALSE)=0,"",VLOOKUP(FACTURACION[[#This Row],[REFERENCIA]],CODINV,3,FALSE))</f>
        <v/>
      </c>
      <c r="M4988" s="12" t="str">
        <f>+VLOOKUP(FACTURACION[[#This Row],[REFERENCIA]],CODINV,4,FALSE)</f>
        <v>REPUESTOS Y ACCESORIOS</v>
      </c>
      <c r="N4988" s="12" t="str">
        <f>+VLOOKUP(FACTURACION[[#This Row],[REFERENCIA]],CODINV,5,FALSE)</f>
        <v>RED SEAL MEASUREMENT</v>
      </c>
      <c r="O4988" s="3">
        <v>1</v>
      </c>
      <c r="P4988" s="31">
        <v>1145856</v>
      </c>
      <c r="Q4988" s="24">
        <f>+FACTURACION[[#This Row],[CANTIDAD]]*FACTURACION[[#This Row],[VR UNITARIO]]/1000</f>
        <v>1145.856</v>
      </c>
      <c r="R4988" s="3" t="str">
        <f>+VLOOKUP(FACTURACION[[#This Row],[NIT]],TABLACLIENTE,5,FALSE)</f>
        <v>GIRON</v>
      </c>
    </row>
    <row r="4989" spans="3:18">
      <c r="C4989" s="29">
        <v>2017</v>
      </c>
      <c r="D4989" s="30" t="s">
        <v>705</v>
      </c>
      <c r="E4989" s="30">
        <f>MONTH(FACTURACION[[#This Row],[MES]]&amp;1)</f>
        <v>12</v>
      </c>
      <c r="F4989" s="223">
        <f>DATE(FACTURACION[[#This Row],[AÑO]],FACTURACION[[#This Row],[Mes numero]],1)</f>
        <v>43070</v>
      </c>
      <c r="G4989" s="161">
        <v>13320</v>
      </c>
      <c r="H4989" s="25">
        <v>890500726</v>
      </c>
      <c r="I4989" s="3" t="str">
        <f>+VLOOKUP(FACTURACION[[#This Row],[NIT]],TABLACLIENTE,2,FALSE)</f>
        <v>NORTESANTANDEREANA DE GAS S.A. E.S.P (NORGAS S.A. E.S.P.)</v>
      </c>
      <c r="J4989" s="3" t="s">
        <v>739</v>
      </c>
      <c r="K4989" s="12" t="str">
        <f>+VLOOKUP(FACTURACION[[#This Row],[REFERENCIA]],CODINV,2,FALSE)</f>
        <v>LICENCIA PREMIUM RI 505</v>
      </c>
      <c r="L4989" s="12" t="str">
        <f>IF(VLOOKUP(FACTURACION[[#This Row],[REFERENCIA]],CODINV,3,FALSE)=0,"",VLOOKUP(FACTURACION[[#This Row],[REFERENCIA]],CODINV,3,FALSE))</f>
        <v/>
      </c>
      <c r="M4989" s="12" t="str">
        <f>+VLOOKUP(FACTURACION[[#This Row],[REFERENCIA]],CODINV,4,FALSE)</f>
        <v>REPUESTOS Y ACCESORIOS</v>
      </c>
      <c r="N4989" s="12" t="str">
        <f>+VLOOKUP(FACTURACION[[#This Row],[REFERENCIA]],CODINV,5,FALSE)</f>
        <v>RED SEAL MEASUREMENT</v>
      </c>
      <c r="O4989" s="3">
        <v>1</v>
      </c>
      <c r="P4989" s="31">
        <v>1091352</v>
      </c>
      <c r="Q4989" s="24">
        <f>+FACTURACION[[#This Row],[CANTIDAD]]*FACTURACION[[#This Row],[VR UNITARIO]]/1000</f>
        <v>1091.3520000000001</v>
      </c>
      <c r="R4989" s="3" t="str">
        <f>+VLOOKUP(FACTURACION[[#This Row],[NIT]],TABLACLIENTE,5,FALSE)</f>
        <v>BUCARAMANGA</v>
      </c>
    </row>
    <row r="4990" spans="3:18">
      <c r="C4990" s="29">
        <v>2017</v>
      </c>
      <c r="D4990" s="30" t="s">
        <v>705</v>
      </c>
      <c r="E4990" s="30">
        <f>MONTH(FACTURACION[[#This Row],[MES]]&amp;1)</f>
        <v>12</v>
      </c>
      <c r="F4990" s="223">
        <f>DATE(FACTURACION[[#This Row],[AÑO]],FACTURACION[[#This Row],[Mes numero]],1)</f>
        <v>43070</v>
      </c>
      <c r="G4990" s="161">
        <v>13329</v>
      </c>
      <c r="H4990" s="25">
        <v>890500726</v>
      </c>
      <c r="I4990" s="3" t="str">
        <f>+VLOOKUP(FACTURACION[[#This Row],[NIT]],TABLACLIENTE,2,FALSE)</f>
        <v>NORTESANTANDEREANA DE GAS S.A. E.S.P (NORGAS S.A. E.S.P.)</v>
      </c>
      <c r="J4990" s="3" t="s">
        <v>258</v>
      </c>
      <c r="K4990" s="12" t="str">
        <f>+VLOOKUP(FACTURACION[[#This Row],[REFERENCIA]],CODINV,2,FALSE)</f>
        <v>LICENCIA PREMIUM TROYA III</v>
      </c>
      <c r="L4990" s="12" t="str">
        <f>IF(VLOOKUP(FACTURACION[[#This Row],[REFERENCIA]],CODINV,3,FALSE)=0,"",VLOOKUP(FACTURACION[[#This Row],[REFERENCIA]],CODINV,3,FALSE))</f>
        <v>720370001YY</v>
      </c>
      <c r="M4990" s="12" t="str">
        <f>+VLOOKUP(FACTURACION[[#This Row],[REFERENCIA]],CODINV,4,FALSE)</f>
        <v>REPUESTOS Y ACCESORIOS</v>
      </c>
      <c r="N4990" s="12" t="str">
        <f>+VLOOKUP(FACTURACION[[#This Row],[REFERENCIA]],CODINV,5,FALSE)</f>
        <v>RED SEAL MEASUREMENT</v>
      </c>
      <c r="O4990" s="3">
        <v>1</v>
      </c>
      <c r="P4990" s="31">
        <v>1296957</v>
      </c>
      <c r="Q4990" s="24">
        <f>+FACTURACION[[#This Row],[CANTIDAD]]*FACTURACION[[#This Row],[VR UNITARIO]]/1000</f>
        <v>1296.9570000000001</v>
      </c>
      <c r="R4990" s="3" t="str">
        <f>+VLOOKUP(FACTURACION[[#This Row],[NIT]],TABLACLIENTE,5,FALSE)</f>
        <v>BUCARAMANGA</v>
      </c>
    </row>
    <row r="4991" spans="3:18">
      <c r="C4991" s="29">
        <v>2017</v>
      </c>
      <c r="D4991" s="30" t="s">
        <v>705</v>
      </c>
      <c r="E4991" s="30">
        <f>MONTH(FACTURACION[[#This Row],[MES]]&amp;1)</f>
        <v>12</v>
      </c>
      <c r="F4991" s="223">
        <f>DATE(FACTURACION[[#This Row],[AÑO]],FACTURACION[[#This Row],[Mes numero]],1)</f>
        <v>43070</v>
      </c>
      <c r="G4991" s="161">
        <v>13363</v>
      </c>
      <c r="H4991" s="25">
        <v>800074033</v>
      </c>
      <c r="I4991" s="3" t="str">
        <f>+VLOOKUP(FACTURACION[[#This Row],[NIT]],TABLACLIENTE,2,FALSE)</f>
        <v>COMPAÑIAS ASOCIADAS DE GAS S.A. E.S.P (ASOGAS SA ESP)</v>
      </c>
      <c r="J4991" s="3" t="s">
        <v>932</v>
      </c>
      <c r="K4991" s="12" t="str">
        <f>+VLOOKUP(FACTURACION[[#This Row],[REFERENCIA]],CODINV,2,FALSE)</f>
        <v>FILTRO Y 2" PYPESA</v>
      </c>
      <c r="L4991" s="12" t="str">
        <f>IF(VLOOKUP(FACTURACION[[#This Row],[REFERENCIA]],CODINV,3,FALSE)=0,"",VLOOKUP(FACTURACION[[#This Row],[REFERENCIA]],CODINV,3,FALSE))</f>
        <v>00IE668F</v>
      </c>
      <c r="M4991" s="12" t="str">
        <f>+VLOOKUP(FACTURACION[[#This Row],[REFERENCIA]],CODINV,4,FALSE)</f>
        <v>FILTROS</v>
      </c>
      <c r="N4991" s="12" t="str">
        <f>+VLOOKUP(FACTURACION[[#This Row],[REFERENCIA]],CODINV,5,FALSE)</f>
        <v>PYPESA</v>
      </c>
      <c r="O4991" s="3">
        <v>1</v>
      </c>
      <c r="P4991" s="31">
        <v>380000</v>
      </c>
      <c r="Q4991" s="24">
        <f>+FACTURACION[[#This Row],[CANTIDAD]]*FACTURACION[[#This Row],[VR UNITARIO]]/1000</f>
        <v>380</v>
      </c>
      <c r="R4991" s="3" t="str">
        <f>+VLOOKUP(FACTURACION[[#This Row],[NIT]],TABLACLIENTE,5,FALSE)</f>
        <v>MOSQUERA</v>
      </c>
    </row>
    <row r="4992" spans="3:18">
      <c r="C4992" s="29">
        <v>2017</v>
      </c>
      <c r="D4992" s="30" t="s">
        <v>705</v>
      </c>
      <c r="E4992" s="30">
        <f>MONTH(FACTURACION[[#This Row],[MES]]&amp;1)</f>
        <v>12</v>
      </c>
      <c r="F4992" s="223">
        <f>DATE(FACTURACION[[#This Row],[AÑO]],FACTURACION[[#This Row],[Mes numero]],1)</f>
        <v>43070</v>
      </c>
      <c r="G4992" s="161">
        <v>13328</v>
      </c>
      <c r="H4992" s="25">
        <v>830104626</v>
      </c>
      <c r="I4992" s="3" t="str">
        <f>+VLOOKUP(FACTURACION[[#This Row],[NIT]],TABLACLIENTE,2,FALSE)</f>
        <v>MONTAJES INTEGRALES LTDA.</v>
      </c>
      <c r="J4992" s="3" t="s">
        <v>4590</v>
      </c>
      <c r="K4992" s="12" t="str">
        <f>+VLOOKUP(FACTURACION[[#This Row],[REFERENCIA]],CODINV,2,FALSE)</f>
        <v>FILTRO EN Y 3/4"</v>
      </c>
      <c r="L4992" s="12" t="str">
        <f>IF(VLOOKUP(FACTURACION[[#This Row],[REFERENCIA]],CODINV,3,FALSE)=0,"",VLOOKUP(FACTURACION[[#This Row],[REFERENCIA]],CODINV,3,FALSE))</f>
        <v>1E657F</v>
      </c>
      <c r="M4992" s="12" t="str">
        <f>+VLOOKUP(FACTURACION[[#This Row],[REFERENCIA]],CODINV,4,FALSE)</f>
        <v>FILTROS</v>
      </c>
      <c r="N4992" s="12" t="str">
        <f>+VLOOKUP(FACTURACION[[#This Row],[REFERENCIA]],CODINV,5,FALSE)</f>
        <v>PYPESA</v>
      </c>
      <c r="O4992" s="3">
        <v>5</v>
      </c>
      <c r="P4992" s="31">
        <v>156000</v>
      </c>
      <c r="Q4992" s="24">
        <f>+FACTURACION[[#This Row],[CANTIDAD]]*FACTURACION[[#This Row],[VR UNITARIO]]/1000</f>
        <v>780</v>
      </c>
      <c r="R4992" s="3" t="str">
        <f>+VLOOKUP(FACTURACION[[#This Row],[NIT]],TABLACLIENTE,5,FALSE)</f>
        <v>BOGOTÁ D.C.</v>
      </c>
    </row>
    <row r="4993" spans="3:18">
      <c r="C4993" s="29">
        <v>2017</v>
      </c>
      <c r="D4993" s="30" t="s">
        <v>705</v>
      </c>
      <c r="E4993" s="30">
        <f>MONTH(FACTURACION[[#This Row],[MES]]&amp;1)</f>
        <v>12</v>
      </c>
      <c r="F4993" s="223">
        <f>DATE(FACTURACION[[#This Row],[AÑO]],FACTURACION[[#This Row],[Mes numero]],1)</f>
        <v>43070</v>
      </c>
      <c r="G4993" s="161">
        <v>13353</v>
      </c>
      <c r="H4993" s="25">
        <v>900569327</v>
      </c>
      <c r="I4993" s="3" t="str">
        <f>+VLOOKUP(FACTURACION[[#This Row],[NIT]],TABLACLIENTE,2,FALSE)</f>
        <v>ICG SERVICE SAS</v>
      </c>
      <c r="J4993" s="3" t="s">
        <v>86</v>
      </c>
      <c r="K4993" s="12" t="str">
        <f>+VLOOKUP(FACTURACION[[#This Row],[REFERENCIA]],CODINV,2,FALSE)</f>
        <v>REGULADOR 2A ETAPA 1/2 NPT</v>
      </c>
      <c r="L4993" s="12" t="str">
        <f>IF(VLOOKUP(FACTURACION[[#This Row],[REFERENCIA]],CODINV,3,FALSE)=0,"",VLOOKUP(FACTURACION[[#This Row],[REFERENCIA]],CODINV,3,FALSE))</f>
        <v>LV4403B4</v>
      </c>
      <c r="M4993" s="12" t="str">
        <f>+VLOOKUP(FACTURACION[[#This Row],[REFERENCIA]],CODINV,4,FALSE)</f>
        <v>REGULADORES</v>
      </c>
      <c r="N4993" s="12" t="str">
        <f>+VLOOKUP(FACTURACION[[#This Row],[REFERENCIA]],CODINV,5,FALSE)</f>
        <v>REGO</v>
      </c>
      <c r="O4993" s="3">
        <v>2</v>
      </c>
      <c r="P4993" s="31">
        <v>88000</v>
      </c>
      <c r="Q4993" s="24">
        <f>+FACTURACION[[#This Row],[CANTIDAD]]*FACTURACION[[#This Row],[VR UNITARIO]]/1000</f>
        <v>176</v>
      </c>
      <c r="R4993" s="3" t="str">
        <f>+VLOOKUP(FACTURACION[[#This Row],[NIT]],TABLACLIENTE,5,FALSE)</f>
        <v>BOGOTÁ D.C.</v>
      </c>
    </row>
    <row r="4994" spans="3:18">
      <c r="C4994" s="29">
        <v>2017</v>
      </c>
      <c r="D4994" s="30" t="s">
        <v>705</v>
      </c>
      <c r="E4994" s="30">
        <f>MONTH(FACTURACION[[#This Row],[MES]]&amp;1)</f>
        <v>12</v>
      </c>
      <c r="F4994" s="223">
        <f>DATE(FACTURACION[[#This Row],[AÑO]],FACTURACION[[#This Row],[Mes numero]],1)</f>
        <v>43070</v>
      </c>
      <c r="G4994" s="161">
        <v>13362</v>
      </c>
      <c r="H4994" s="25">
        <v>830065383</v>
      </c>
      <c r="I4994" s="3" t="str">
        <f>+VLOOKUP(FACTURACION[[#This Row],[NIT]],TABLACLIENTE,2,FALSE)</f>
        <v>ALKENOS LTDA</v>
      </c>
      <c r="J4994" s="3" t="s">
        <v>397</v>
      </c>
      <c r="K4994" s="12" t="str">
        <f>+VLOOKUP(FACTURACION[[#This Row],[REFERENCIA]],CODINV,2,FALSE)</f>
        <v>REGULADOR DOBLE ETAPA 1/4" NPT</v>
      </c>
      <c r="L4994" s="12" t="str">
        <f>IF(VLOOKUP(FACTURACION[[#This Row],[REFERENCIA]],CODINV,3,FALSE)=0,"",VLOOKUP(FACTURACION[[#This Row],[REFERENCIA]],CODINV,3,FALSE))</f>
        <v>404B4</v>
      </c>
      <c r="M4994" s="12" t="str">
        <f>+VLOOKUP(FACTURACION[[#This Row],[REFERENCIA]],CODINV,4,FALSE)</f>
        <v>REGULADORES</v>
      </c>
      <c r="N4994" s="12" t="str">
        <f>+VLOOKUP(FACTURACION[[#This Row],[REFERENCIA]],CODINV,5,FALSE)</f>
        <v>REGO</v>
      </c>
      <c r="O4994" s="3">
        <v>1</v>
      </c>
      <c r="P4994" s="31">
        <v>230000</v>
      </c>
      <c r="Q4994" s="24">
        <f>+FACTURACION[[#This Row],[CANTIDAD]]*FACTURACION[[#This Row],[VR UNITARIO]]/1000</f>
        <v>230</v>
      </c>
      <c r="R4994" s="3" t="str">
        <f>+VLOOKUP(FACTURACION[[#This Row],[NIT]],TABLACLIENTE,5,FALSE)</f>
        <v>BOGOTÁ D.C.</v>
      </c>
    </row>
    <row r="4995" spans="3:18">
      <c r="C4995" s="29">
        <v>2017</v>
      </c>
      <c r="D4995" s="30" t="s">
        <v>705</v>
      </c>
      <c r="E4995" s="30">
        <f>MONTH(FACTURACION[[#This Row],[MES]]&amp;1)</f>
        <v>12</v>
      </c>
      <c r="F4995" s="223">
        <f>DATE(FACTURACION[[#This Row],[AÑO]],FACTURACION[[#This Row],[Mes numero]],1)</f>
        <v>43070</v>
      </c>
      <c r="G4995" s="161">
        <v>13319</v>
      </c>
      <c r="H4995" s="25">
        <v>890908643</v>
      </c>
      <c r="I4995" s="3" t="str">
        <f>+VLOOKUP(FACTURACION[[#This Row],[NIT]],TABLACLIENTE,2,FALSE)</f>
        <v>GASES DE ANTIOQUIA S.A. E.S.P.  (GAS ANTIOQUIA S.A. E.S.P.)</v>
      </c>
      <c r="J4995" s="3" t="s">
        <v>169</v>
      </c>
      <c r="K4995" s="12" t="str">
        <f>+VLOOKUP(FACTURACION[[#This Row],[REFERENCIA]],CODINV,2,FALSE)</f>
        <v>VALVULA DE ALIVIO HIDROSTATICA 1/4"</v>
      </c>
      <c r="L4995" s="12" t="str">
        <f>IF(VLOOKUP(FACTURACION[[#This Row],[REFERENCIA]],CODINV,3,FALSE)=0,"",VLOOKUP(FACTURACION[[#This Row],[REFERENCIA]],CODINV,3,FALSE))</f>
        <v>3127U</v>
      </c>
      <c r="M4995" s="12" t="str">
        <f>+VLOOKUP(FACTURACION[[#This Row],[REFERENCIA]],CODINV,4,FALSE)</f>
        <v>VÁLVULAS Y MULTIVÁLVULAS</v>
      </c>
      <c r="N4995" s="12" t="str">
        <f>+VLOOKUP(FACTURACION[[#This Row],[REFERENCIA]],CODINV,5,FALSE)</f>
        <v>REGO</v>
      </c>
      <c r="O4995" s="3">
        <v>18</v>
      </c>
      <c r="P4995" s="31">
        <v>52000</v>
      </c>
      <c r="Q4995" s="24">
        <f>+FACTURACION[[#This Row],[CANTIDAD]]*FACTURACION[[#This Row],[VR UNITARIO]]/1000</f>
        <v>936</v>
      </c>
      <c r="R4995" s="3" t="str">
        <f>+VLOOKUP(FACTURACION[[#This Row],[NIT]],TABLACLIENTE,5,FALSE)</f>
        <v>MEDELLIN</v>
      </c>
    </row>
    <row r="4996" spans="3:18">
      <c r="C4996" s="29">
        <v>2017</v>
      </c>
      <c r="D4996" s="30" t="s">
        <v>705</v>
      </c>
      <c r="E4996" s="30">
        <f>MONTH(FACTURACION[[#This Row],[MES]]&amp;1)</f>
        <v>12</v>
      </c>
      <c r="F4996" s="223">
        <f>DATE(FACTURACION[[#This Row],[AÑO]],FACTURACION[[#This Row],[Mes numero]],1)</f>
        <v>43070</v>
      </c>
      <c r="G4996" s="161">
        <v>13314</v>
      </c>
      <c r="H4996" s="25">
        <v>860033633</v>
      </c>
      <c r="I4996" s="3" t="str">
        <f>+VLOOKUP(FACTURACION[[#This Row],[NIT]],TABLACLIENTE,2,FALSE)</f>
        <v>RAYOGAS S.A. E.S.P.</v>
      </c>
      <c r="J4996" s="3" t="s">
        <v>169</v>
      </c>
      <c r="K4996" s="12" t="str">
        <f>+VLOOKUP(FACTURACION[[#This Row],[REFERENCIA]],CODINV,2,FALSE)</f>
        <v>VALVULA DE ALIVIO HIDROSTATICA 1/4"</v>
      </c>
      <c r="L4996" s="12" t="str">
        <f>IF(VLOOKUP(FACTURACION[[#This Row],[REFERENCIA]],CODINV,3,FALSE)=0,"",VLOOKUP(FACTURACION[[#This Row],[REFERENCIA]],CODINV,3,FALSE))</f>
        <v>3127U</v>
      </c>
      <c r="M4996" s="12" t="str">
        <f>+VLOOKUP(FACTURACION[[#This Row],[REFERENCIA]],CODINV,4,FALSE)</f>
        <v>VÁLVULAS Y MULTIVÁLVULAS</v>
      </c>
      <c r="N4996" s="12" t="str">
        <f>+VLOOKUP(FACTURACION[[#This Row],[REFERENCIA]],CODINV,5,FALSE)</f>
        <v>REGO</v>
      </c>
      <c r="O4996" s="3">
        <v>4</v>
      </c>
      <c r="P4996" s="31">
        <v>46000</v>
      </c>
      <c r="Q4996" s="24">
        <f>+FACTURACION[[#This Row],[CANTIDAD]]*FACTURACION[[#This Row],[VR UNITARIO]]/1000</f>
        <v>184</v>
      </c>
      <c r="R4996" s="3" t="str">
        <f>+VLOOKUP(FACTURACION[[#This Row],[NIT]],TABLACLIENTE,5,FALSE)</f>
        <v>BOGOTÁ D.C.</v>
      </c>
    </row>
    <row r="4997" spans="3:18">
      <c r="C4997" s="29">
        <v>2017</v>
      </c>
      <c r="D4997" s="30" t="s">
        <v>705</v>
      </c>
      <c r="E4997" s="30">
        <f>MONTH(FACTURACION[[#This Row],[MES]]&amp;1)</f>
        <v>12</v>
      </c>
      <c r="F4997" s="223">
        <f>DATE(FACTURACION[[#This Row],[AÑO]],FACTURACION[[#This Row],[Mes numero]],1)</f>
        <v>43070</v>
      </c>
      <c r="G4997" s="161">
        <v>13319</v>
      </c>
      <c r="H4997" s="25">
        <v>890908643</v>
      </c>
      <c r="I4997" s="3" t="str">
        <f>+VLOOKUP(FACTURACION[[#This Row],[NIT]],TABLACLIENTE,2,FALSE)</f>
        <v>GASES DE ANTIOQUIA S.A. E.S.P.  (GAS ANTIOQUIA S.A. E.S.P.)</v>
      </c>
      <c r="J4997" s="3" t="s">
        <v>468</v>
      </c>
      <c r="K4997" s="12" t="str">
        <f>+VLOOKUP(FACTURACION[[#This Row],[REFERENCIA]],CODINV,2,FALSE)</f>
        <v>VALVULA DE ALIVIO HIDROSTATICA 1/2"</v>
      </c>
      <c r="L4997" s="12" t="str">
        <f>IF(VLOOKUP(FACTURACION[[#This Row],[REFERENCIA]],CODINV,3,FALSE)=0,"",VLOOKUP(FACTURACION[[#This Row],[REFERENCIA]],CODINV,3,FALSE))</f>
        <v>3129U</v>
      </c>
      <c r="M4997" s="12" t="str">
        <f>+VLOOKUP(FACTURACION[[#This Row],[REFERENCIA]],CODINV,4,FALSE)</f>
        <v>VÁLVULAS Y MULTIVÁLVULAS</v>
      </c>
      <c r="N4997" s="12" t="str">
        <f>+VLOOKUP(FACTURACION[[#This Row],[REFERENCIA]],CODINV,5,FALSE)</f>
        <v>REGO</v>
      </c>
      <c r="O4997" s="3">
        <v>4</v>
      </c>
      <c r="P4997" s="31">
        <v>85000</v>
      </c>
      <c r="Q4997" s="24">
        <f>+FACTURACION[[#This Row],[CANTIDAD]]*FACTURACION[[#This Row],[VR UNITARIO]]/1000</f>
        <v>340</v>
      </c>
      <c r="R4997" s="3" t="str">
        <f>+VLOOKUP(FACTURACION[[#This Row],[NIT]],TABLACLIENTE,5,FALSE)</f>
        <v>MEDELLIN</v>
      </c>
    </row>
    <row r="4998" spans="3:18">
      <c r="C4998" s="29">
        <v>2017</v>
      </c>
      <c r="D4998" s="30" t="s">
        <v>705</v>
      </c>
      <c r="E4998" s="30">
        <f>MONTH(FACTURACION[[#This Row],[MES]]&amp;1)</f>
        <v>12</v>
      </c>
      <c r="F4998" s="223">
        <f>DATE(FACTURACION[[#This Row],[AÑO]],FACTURACION[[#This Row],[Mes numero]],1)</f>
        <v>43070</v>
      </c>
      <c r="G4998" s="161">
        <v>13312</v>
      </c>
      <c r="H4998" s="25">
        <v>800074033</v>
      </c>
      <c r="I4998" s="3" t="str">
        <f>+VLOOKUP(FACTURACION[[#This Row],[NIT]],TABLACLIENTE,2,FALSE)</f>
        <v>COMPAÑIAS ASOCIADAS DE GAS S.A. E.S.P (ASOGAS SA ESP)</v>
      </c>
      <c r="J4998" s="3" t="s">
        <v>448</v>
      </c>
      <c r="K4998" s="12" t="str">
        <f>+VLOOKUP(FACTURACION[[#This Row],[REFERENCIA]],CODINV,2,FALSE)</f>
        <v>VALVULA DE GLOBO 1"</v>
      </c>
      <c r="L4998" s="12" t="str">
        <f>IF(VLOOKUP(FACTURACION[[#This Row],[REFERENCIA]],CODINV,3,FALSE)=0,"",VLOOKUP(FACTURACION[[#This Row],[REFERENCIA]],CODINV,3,FALSE))</f>
        <v>A7507AP</v>
      </c>
      <c r="M4998" s="12" t="str">
        <f>+VLOOKUP(FACTURACION[[#This Row],[REFERENCIA]],CODINV,4,FALSE)</f>
        <v>VÁLVULAS Y MULTIVÁLVULAS</v>
      </c>
      <c r="N4998" s="12" t="str">
        <f>+VLOOKUP(FACTURACION[[#This Row],[REFERENCIA]],CODINV,5,FALSE)</f>
        <v>REGO</v>
      </c>
      <c r="O4998" s="3">
        <v>1</v>
      </c>
      <c r="P4998" s="31">
        <v>345000</v>
      </c>
      <c r="Q4998" s="24">
        <f>+FACTURACION[[#This Row],[CANTIDAD]]*FACTURACION[[#This Row],[VR UNITARIO]]/1000</f>
        <v>345</v>
      </c>
      <c r="R4998" s="3" t="str">
        <f>+VLOOKUP(FACTURACION[[#This Row],[NIT]],TABLACLIENTE,5,FALSE)</f>
        <v>MOSQUERA</v>
      </c>
    </row>
    <row r="4999" spans="3:18">
      <c r="C4999" s="29">
        <v>2017</v>
      </c>
      <c r="D4999" s="30" t="s">
        <v>705</v>
      </c>
      <c r="E4999" s="30">
        <f>MONTH(FACTURACION[[#This Row],[MES]]&amp;1)</f>
        <v>12</v>
      </c>
      <c r="F4999" s="223">
        <f>DATE(FACTURACION[[#This Row],[AÑO]],FACTURACION[[#This Row],[Mes numero]],1)</f>
        <v>43070</v>
      </c>
      <c r="G4999" s="161">
        <v>13326</v>
      </c>
      <c r="H4999" s="25">
        <v>890200919</v>
      </c>
      <c r="I4999" s="3" t="str">
        <f>+VLOOKUP(FACTURACION[[#This Row],[NIT]],TABLACLIENTE,2,FALSE)</f>
        <v>GAS DE SANTANDER S.A. E.S.P.</v>
      </c>
      <c r="J4999" s="3" t="s">
        <v>448</v>
      </c>
      <c r="K4999" s="12" t="str">
        <f>+VLOOKUP(FACTURACION[[#This Row],[REFERENCIA]],CODINV,2,FALSE)</f>
        <v>VALVULA DE GLOBO 1"</v>
      </c>
      <c r="L4999" s="12" t="str">
        <f>IF(VLOOKUP(FACTURACION[[#This Row],[REFERENCIA]],CODINV,3,FALSE)=0,"",VLOOKUP(FACTURACION[[#This Row],[REFERENCIA]],CODINV,3,FALSE))</f>
        <v>A7507AP</v>
      </c>
      <c r="M4999" s="12" t="str">
        <f>+VLOOKUP(FACTURACION[[#This Row],[REFERENCIA]],CODINV,4,FALSE)</f>
        <v>VÁLVULAS Y MULTIVÁLVULAS</v>
      </c>
      <c r="N4999" s="12" t="str">
        <f>+VLOOKUP(FACTURACION[[#This Row],[REFERENCIA]],CODINV,5,FALSE)</f>
        <v>REGO</v>
      </c>
      <c r="O4999" s="3">
        <v>5</v>
      </c>
      <c r="P4999" s="31">
        <v>345000</v>
      </c>
      <c r="Q4999" s="24">
        <f>+FACTURACION[[#This Row],[CANTIDAD]]*FACTURACION[[#This Row],[VR UNITARIO]]/1000</f>
        <v>1725</v>
      </c>
      <c r="R4999" s="3" t="str">
        <f>+VLOOKUP(FACTURACION[[#This Row],[NIT]],TABLACLIENTE,5,FALSE)</f>
        <v>GIRON</v>
      </c>
    </row>
    <row r="5000" spans="3:18">
      <c r="C5000" s="29">
        <v>2017</v>
      </c>
      <c r="D5000" s="30" t="s">
        <v>705</v>
      </c>
      <c r="E5000" s="30">
        <f>MONTH(FACTURACION[[#This Row],[MES]]&amp;1)</f>
        <v>12</v>
      </c>
      <c r="F5000" s="223">
        <f>DATE(FACTURACION[[#This Row],[AÑO]],FACTURACION[[#This Row],[Mes numero]],1)</f>
        <v>43070</v>
      </c>
      <c r="G5000" s="161">
        <v>13314</v>
      </c>
      <c r="H5000" s="25">
        <v>860033633</v>
      </c>
      <c r="I5000" s="3" t="str">
        <f>+VLOOKUP(FACTURACION[[#This Row],[NIT]],TABLACLIENTE,2,FALSE)</f>
        <v>RAYOGAS S.A. E.S.P.</v>
      </c>
      <c r="J5000" s="3" t="s">
        <v>121</v>
      </c>
      <c r="K5000" s="12" t="str">
        <f>+VLOOKUP(FACTURACION[[#This Row],[REFERENCIA]],CODINV,2,FALSE)</f>
        <v>VALVULA DE GLOBO 1/2 NPTF SELLO BRIDADO</v>
      </c>
      <c r="L5000" s="12" t="str">
        <f>IF(VLOOKUP(FACTURACION[[#This Row],[REFERENCIA]],CODINV,3,FALSE)=0,"",VLOOKUP(FACTURACION[[#This Row],[REFERENCIA]],CODINV,3,FALSE))</f>
        <v>A7704P</v>
      </c>
      <c r="M5000" s="12" t="str">
        <f>+VLOOKUP(FACTURACION[[#This Row],[REFERENCIA]],CODINV,4,FALSE)</f>
        <v>VÁLVULAS Y MULTIVÁLVULAS</v>
      </c>
      <c r="N5000" s="12" t="str">
        <f>+VLOOKUP(FACTURACION[[#This Row],[REFERENCIA]],CODINV,5,FALSE)</f>
        <v>REGO</v>
      </c>
      <c r="O5000" s="3">
        <v>4</v>
      </c>
      <c r="P5000" s="31">
        <v>210000</v>
      </c>
      <c r="Q5000" s="24">
        <f>+FACTURACION[[#This Row],[CANTIDAD]]*FACTURACION[[#This Row],[VR UNITARIO]]/1000</f>
        <v>840</v>
      </c>
      <c r="R5000" s="3" t="str">
        <f>+VLOOKUP(FACTURACION[[#This Row],[NIT]],TABLACLIENTE,5,FALSE)</f>
        <v>BOGOTÁ D.C.</v>
      </c>
    </row>
    <row r="5001" spans="3:18">
      <c r="C5001" s="29">
        <v>2017</v>
      </c>
      <c r="D5001" s="30" t="s">
        <v>705</v>
      </c>
      <c r="E5001" s="30">
        <f>MONTH(FACTURACION[[#This Row],[MES]]&amp;1)</f>
        <v>12</v>
      </c>
      <c r="F5001" s="223">
        <f>DATE(FACTURACION[[#This Row],[AÑO]],FACTURACION[[#This Row],[Mes numero]],1)</f>
        <v>43070</v>
      </c>
      <c r="G5001" s="161">
        <v>13317</v>
      </c>
      <c r="H5001" s="25">
        <v>890908643</v>
      </c>
      <c r="I5001" s="3" t="str">
        <f>+VLOOKUP(FACTURACION[[#This Row],[NIT]],TABLACLIENTE,2,FALSE)</f>
        <v>GASES DE ANTIOQUIA S.A. E.S.P.  (GAS ANTIOQUIA S.A. E.S.P.)</v>
      </c>
      <c r="J5001" s="3" t="s">
        <v>768</v>
      </c>
      <c r="K5001" s="12" t="str">
        <f>+VLOOKUP(FACTURACION[[#This Row],[REFERENCIA]],CODINV,2,FALSE)</f>
        <v>VALVULA DE LLENADO ACCION RAPIDA 1"</v>
      </c>
      <c r="L5001" s="12" t="str">
        <f>IF(VLOOKUP(FACTURACION[[#This Row],[REFERENCIA]],CODINV,3,FALSE)=0,"",VLOOKUP(FACTURACION[[#This Row],[REFERENCIA]],CODINV,3,FALSE))</f>
        <v>A7797A</v>
      </c>
      <c r="M5001" s="12" t="str">
        <f>+VLOOKUP(FACTURACION[[#This Row],[REFERENCIA]],CODINV,4,FALSE)</f>
        <v>VÁLVULAS Y MULTIVÁLVULAS</v>
      </c>
      <c r="N5001" s="12" t="str">
        <f>+VLOOKUP(FACTURACION[[#This Row],[REFERENCIA]],CODINV,5,FALSE)</f>
        <v>REGO</v>
      </c>
      <c r="O5001" s="3">
        <v>1</v>
      </c>
      <c r="P5001" s="31">
        <v>998000</v>
      </c>
      <c r="Q5001" s="24">
        <f>+FACTURACION[[#This Row],[CANTIDAD]]*FACTURACION[[#This Row],[VR UNITARIO]]/1000</f>
        <v>998</v>
      </c>
      <c r="R5001" s="3" t="str">
        <f>+VLOOKUP(FACTURACION[[#This Row],[NIT]],TABLACLIENTE,5,FALSE)</f>
        <v>MEDELLIN</v>
      </c>
    </row>
    <row r="5002" spans="3:18">
      <c r="C5002" s="29">
        <v>2017</v>
      </c>
      <c r="D5002" s="30" t="s">
        <v>705</v>
      </c>
      <c r="E5002" s="30">
        <f>MONTH(FACTURACION[[#This Row],[MES]]&amp;1)</f>
        <v>12</v>
      </c>
      <c r="F5002" s="223">
        <f>DATE(FACTURACION[[#This Row],[AÑO]],FACTURACION[[#This Row],[Mes numero]],1)</f>
        <v>43070</v>
      </c>
      <c r="G5002" s="161">
        <v>13351</v>
      </c>
      <c r="H5002" s="25">
        <v>900164715</v>
      </c>
      <c r="I5002" s="3" t="str">
        <f>+VLOOKUP(FACTURACION[[#This Row],[NIT]],TABLACLIENTE,2,FALSE)</f>
        <v>COMPAÑIA TRANSPORTADORA DE COLOMBIA S.A. (COTRANSCOL S.A.)</v>
      </c>
      <c r="J5002" s="3" t="s">
        <v>461</v>
      </c>
      <c r="K5002" s="12" t="str">
        <f>+VLOOKUP(FACTURACION[[#This Row],[REFERENCIA]],CODINV,2,FALSE)</f>
        <v>VALVULA INTERNA 1 1/4"</v>
      </c>
      <c r="L5002" s="12" t="str">
        <f>IF(VLOOKUP(FACTURACION[[#This Row],[REFERENCIA]],CODINV,3,FALSE)=0,"",VLOOKUP(FACTURACION[[#This Row],[REFERENCIA]],CODINV,3,FALSE))</f>
        <v>A3209D050</v>
      </c>
      <c r="M5002" s="12" t="str">
        <f>+VLOOKUP(FACTURACION[[#This Row],[REFERENCIA]],CODINV,4,FALSE)</f>
        <v>VÁLVULAS Y MULTIVÁLVULAS</v>
      </c>
      <c r="N5002" s="12" t="str">
        <f>+VLOOKUP(FACTURACION[[#This Row],[REFERENCIA]],CODINV,5,FALSE)</f>
        <v>REGO</v>
      </c>
      <c r="O5002" s="3">
        <v>2</v>
      </c>
      <c r="P5002" s="31">
        <v>820000</v>
      </c>
      <c r="Q5002" s="24">
        <f>+FACTURACION[[#This Row],[CANTIDAD]]*FACTURACION[[#This Row],[VR UNITARIO]]/1000</f>
        <v>1640</v>
      </c>
      <c r="R5002" s="3" t="str">
        <f>+VLOOKUP(FACTURACION[[#This Row],[NIT]],TABLACLIENTE,5,FALSE)</f>
        <v>GIRON</v>
      </c>
    </row>
    <row r="5003" spans="3:18">
      <c r="C5003" s="29">
        <v>2017</v>
      </c>
      <c r="D5003" s="30" t="s">
        <v>705</v>
      </c>
      <c r="E5003" s="30">
        <f>MONTH(FACTURACION[[#This Row],[MES]]&amp;1)</f>
        <v>12</v>
      </c>
      <c r="F5003" s="223">
        <f>DATE(FACTURACION[[#This Row],[AÑO]],FACTURACION[[#This Row],[Mes numero]],1)</f>
        <v>43070</v>
      </c>
      <c r="G5003" s="161">
        <v>13314</v>
      </c>
      <c r="H5003" s="25">
        <v>860033633</v>
      </c>
      <c r="I5003" s="3" t="str">
        <f>+VLOOKUP(FACTURACION[[#This Row],[NIT]],TABLACLIENTE,2,FALSE)</f>
        <v>RAYOGAS S.A. E.S.P.</v>
      </c>
      <c r="J5003" s="3" t="s">
        <v>463</v>
      </c>
      <c r="K5003" s="12" t="str">
        <f>+VLOOKUP(FACTURACION[[#This Row],[REFERENCIA]],CODINV,2,FALSE)</f>
        <v>VALVULA INTERNA ROSCADA 2" 250GPM</v>
      </c>
      <c r="L5003" s="12" t="str">
        <f>IF(VLOOKUP(FACTURACION[[#This Row],[REFERENCIA]],CODINV,3,FALSE)=0,"",VLOOKUP(FACTURACION[[#This Row],[REFERENCIA]],CODINV,3,FALSE))</f>
        <v>A3242R250</v>
      </c>
      <c r="M5003" s="12" t="str">
        <f>+VLOOKUP(FACTURACION[[#This Row],[REFERENCIA]],CODINV,4,FALSE)</f>
        <v>VÁLVULAS Y MULTIVÁLVULAS</v>
      </c>
      <c r="N5003" s="12" t="str">
        <f>+VLOOKUP(FACTURACION[[#This Row],[REFERENCIA]],CODINV,5,FALSE)</f>
        <v>REGO</v>
      </c>
      <c r="O5003" s="3">
        <v>1</v>
      </c>
      <c r="P5003" s="31">
        <v>2100000</v>
      </c>
      <c r="Q5003" s="24">
        <f>+FACTURACION[[#This Row],[CANTIDAD]]*FACTURACION[[#This Row],[VR UNITARIO]]/1000</f>
        <v>2100</v>
      </c>
      <c r="R5003" s="3" t="str">
        <f>+VLOOKUP(FACTURACION[[#This Row],[NIT]],TABLACLIENTE,5,FALSE)</f>
        <v>BOGOTÁ D.C.</v>
      </c>
    </row>
    <row r="5004" spans="3:18">
      <c r="C5004" s="29">
        <v>2017</v>
      </c>
      <c r="D5004" s="30" t="s">
        <v>705</v>
      </c>
      <c r="E5004" s="30">
        <f>MONTH(FACTURACION[[#This Row],[MES]]&amp;1)</f>
        <v>12</v>
      </c>
      <c r="F5004" s="223">
        <f>DATE(FACTURACION[[#This Row],[AÑO]],FACTURACION[[#This Row],[Mes numero]],1)</f>
        <v>43070</v>
      </c>
      <c r="G5004" s="161">
        <v>13316</v>
      </c>
      <c r="H5004" s="25">
        <v>890908643</v>
      </c>
      <c r="I5004" s="3" t="str">
        <f>+VLOOKUP(FACTURACION[[#This Row],[NIT]],TABLACLIENTE,2,FALSE)</f>
        <v>GASES DE ANTIOQUIA S.A. E.S.P.  (GAS ANTIOQUIA S.A. E.S.P.)</v>
      </c>
      <c r="J5004" s="3" t="s">
        <v>327</v>
      </c>
      <c r="K5004" s="12" t="str">
        <f>+VLOOKUP(FACTURACION[[#This Row],[REFERENCIA]],CODINV,2,FALSE)</f>
        <v>VALVULA EXCESO FLUJO XA BRIDA 3"</v>
      </c>
      <c r="L5004" s="12" t="str">
        <f>IF(VLOOKUP(FACTURACION[[#This Row],[REFERENCIA]],CODINV,3,FALSE)=0,"",VLOOKUP(FACTURACION[[#This Row],[REFERENCIA]],CODINV,3,FALSE))</f>
        <v>A3500V6</v>
      </c>
      <c r="M5004" s="12" t="str">
        <f>+VLOOKUP(FACTURACION[[#This Row],[REFERENCIA]],CODINV,4,FALSE)</f>
        <v>VÁLVULAS Y MULTIVÁLVULAS</v>
      </c>
      <c r="N5004" s="12" t="str">
        <f>+VLOOKUP(FACTURACION[[#This Row],[REFERENCIA]],CODINV,5,FALSE)</f>
        <v>REGO</v>
      </c>
      <c r="O5004" s="3">
        <v>1</v>
      </c>
      <c r="P5004" s="31">
        <v>1112000</v>
      </c>
      <c r="Q5004" s="24">
        <f>+FACTURACION[[#This Row],[CANTIDAD]]*FACTURACION[[#This Row],[VR UNITARIO]]/1000</f>
        <v>1112</v>
      </c>
      <c r="R5004" s="3" t="str">
        <f>+VLOOKUP(FACTURACION[[#This Row],[NIT]],TABLACLIENTE,5,FALSE)</f>
        <v>MEDELLIN</v>
      </c>
    </row>
    <row r="5005" spans="3:18">
      <c r="C5005" s="29">
        <v>2017</v>
      </c>
      <c r="D5005" s="30" t="s">
        <v>705</v>
      </c>
      <c r="E5005" s="30">
        <f>MONTH(FACTURACION[[#This Row],[MES]]&amp;1)</f>
        <v>12</v>
      </c>
      <c r="F5005" s="223">
        <f>DATE(FACTURACION[[#This Row],[AÑO]],FACTURACION[[#This Row],[Mes numero]],1)</f>
        <v>43070</v>
      </c>
      <c r="G5005" s="161">
        <v>13312</v>
      </c>
      <c r="H5005" s="25">
        <v>800074033</v>
      </c>
      <c r="I5005" s="3" t="str">
        <f>+VLOOKUP(FACTURACION[[#This Row],[NIT]],TABLACLIENTE,2,FALSE)</f>
        <v>COMPAÑIAS ASOCIADAS DE GAS S.A. E.S.P (ASOGAS SA ESP)</v>
      </c>
      <c r="J5005" s="3" t="s">
        <v>299</v>
      </c>
      <c r="K5005" s="12" t="str">
        <f>+VLOOKUP(FACTURACION[[#This Row],[REFERENCIA]],CODINV,2,FALSE)</f>
        <v>CONECTOR MANGUERA 3/4 NPT X 1 3/4"</v>
      </c>
      <c r="L5005" s="12" t="str">
        <f>IF(VLOOKUP(FACTURACION[[#This Row],[REFERENCIA]],CODINV,3,FALSE)=0,"",VLOOKUP(FACTURACION[[#This Row],[REFERENCIA]],CODINV,3,FALSE))</f>
        <v>3175A</v>
      </c>
      <c r="M5005" s="12" t="str">
        <f>+VLOOKUP(FACTURACION[[#This Row],[REFERENCIA]],CODINV,4,FALSE)</f>
        <v>REPUESTOS Y ACCESORIOS</v>
      </c>
      <c r="N5005" s="12" t="str">
        <f>+VLOOKUP(FACTURACION[[#This Row],[REFERENCIA]],CODINV,5,FALSE)</f>
        <v>REGO</v>
      </c>
      <c r="O5005" s="3">
        <v>2</v>
      </c>
      <c r="P5005" s="31">
        <v>52000</v>
      </c>
      <c r="Q5005" s="24">
        <f>+FACTURACION[[#This Row],[CANTIDAD]]*FACTURACION[[#This Row],[VR UNITARIO]]/1000</f>
        <v>104</v>
      </c>
      <c r="R5005" s="3" t="str">
        <f>+VLOOKUP(FACTURACION[[#This Row],[NIT]],TABLACLIENTE,5,FALSE)</f>
        <v>MOSQUERA</v>
      </c>
    </row>
    <row r="5006" spans="3:18">
      <c r="C5006" s="29">
        <v>2017</v>
      </c>
      <c r="D5006" s="30" t="s">
        <v>705</v>
      </c>
      <c r="E5006" s="30">
        <f>MONTH(FACTURACION[[#This Row],[MES]]&amp;1)</f>
        <v>12</v>
      </c>
      <c r="F5006" s="223">
        <f>DATE(FACTURACION[[#This Row],[AÑO]],FACTURACION[[#This Row],[Mes numero]],1)</f>
        <v>43070</v>
      </c>
      <c r="G5006" s="161">
        <v>13312</v>
      </c>
      <c r="H5006" s="25">
        <v>800074033</v>
      </c>
      <c r="I5006" s="3" t="str">
        <f>+VLOOKUP(FACTURACION[[#This Row],[NIT]],TABLACLIENTE,2,FALSE)</f>
        <v>COMPAÑIAS ASOCIADAS DE GAS S.A. E.S.P (ASOGAS SA ESP)</v>
      </c>
      <c r="J5006" s="3" t="s">
        <v>42</v>
      </c>
      <c r="K5006" s="12" t="str">
        <f>+VLOOKUP(FACTURACION[[#This Row],[REFERENCIA]],CODINV,2,FALSE)</f>
        <v>ADAPTADOR 1 1/4" NPT X 1 3/4" ACME</v>
      </c>
      <c r="L5006" s="12" t="str">
        <f>IF(VLOOKUP(FACTURACION[[#This Row],[REFERENCIA]],CODINV,3,FALSE)=0,"",VLOOKUP(FACTURACION[[#This Row],[REFERENCIA]],CODINV,3,FALSE))</f>
        <v>RE-H-5767F</v>
      </c>
      <c r="M5006" s="12" t="str">
        <f>+VLOOKUP(FACTURACION[[#This Row],[REFERENCIA]],CODINV,4,FALSE)</f>
        <v>REPUESTOS Y ACCESORIOS</v>
      </c>
      <c r="N5006" s="12" t="str">
        <f>+VLOOKUP(FACTURACION[[#This Row],[REFERENCIA]],CODINV,5,FALSE)</f>
        <v>REGO</v>
      </c>
      <c r="O5006" s="3">
        <v>1</v>
      </c>
      <c r="P5006" s="31">
        <v>98000</v>
      </c>
      <c r="Q5006" s="24">
        <f>+FACTURACION[[#This Row],[CANTIDAD]]*FACTURACION[[#This Row],[VR UNITARIO]]/1000</f>
        <v>98</v>
      </c>
      <c r="R5006" s="3" t="str">
        <f>+VLOOKUP(FACTURACION[[#This Row],[NIT]],TABLACLIENTE,5,FALSE)</f>
        <v>MOSQUERA</v>
      </c>
    </row>
    <row r="5007" spans="3:18">
      <c r="C5007" s="29">
        <v>2017</v>
      </c>
      <c r="D5007" s="30" t="s">
        <v>705</v>
      </c>
      <c r="E5007" s="30">
        <f>MONTH(FACTURACION[[#This Row],[MES]]&amp;1)</f>
        <v>12</v>
      </c>
      <c r="F5007" s="223">
        <f>DATE(FACTURACION[[#This Row],[AÑO]],FACTURACION[[#This Row],[Mes numero]],1)</f>
        <v>43070</v>
      </c>
      <c r="G5007" s="161">
        <v>13312</v>
      </c>
      <c r="H5007" s="25">
        <v>800074033</v>
      </c>
      <c r="I5007" s="3" t="str">
        <f>+VLOOKUP(FACTURACION[[#This Row],[NIT]],TABLACLIENTE,2,FALSE)</f>
        <v>COMPAÑIAS ASOCIADAS DE GAS S.A. E.S.P (ASOGAS SA ESP)</v>
      </c>
      <c r="J5007" s="3" t="s">
        <v>95</v>
      </c>
      <c r="K5007" s="12" t="str">
        <f>+VLOOKUP(FACTURACION[[#This Row],[REFERENCIA]],CODINV,2,FALSE)</f>
        <v>ADAPTADOR 1 3/4" ACME X 3/4" NPT</v>
      </c>
      <c r="L5007" s="12" t="str">
        <f>IF(VLOOKUP(FACTURACION[[#This Row],[REFERENCIA]],CODINV,3,FALSE)=0,"",VLOOKUP(FACTURACION[[#This Row],[REFERENCIA]],CODINV,3,FALSE))</f>
        <v>A5765D</v>
      </c>
      <c r="M5007" s="12" t="str">
        <f>+VLOOKUP(FACTURACION[[#This Row],[REFERENCIA]],CODINV,4,FALSE)</f>
        <v>REPUESTOS Y ACCESORIOS</v>
      </c>
      <c r="N5007" s="12" t="str">
        <f>+VLOOKUP(FACTURACION[[#This Row],[REFERENCIA]],CODINV,5,FALSE)</f>
        <v>REGO</v>
      </c>
      <c r="O5007" s="3">
        <v>2</v>
      </c>
      <c r="P5007" s="31">
        <v>52000</v>
      </c>
      <c r="Q5007" s="24">
        <f>+FACTURACION[[#This Row],[CANTIDAD]]*FACTURACION[[#This Row],[VR UNITARIO]]/1000</f>
        <v>104</v>
      </c>
      <c r="R5007" s="3" t="str">
        <f>+VLOOKUP(FACTURACION[[#This Row],[NIT]],TABLACLIENTE,5,FALSE)</f>
        <v>MOSQUERA</v>
      </c>
    </row>
    <row r="5008" spans="3:18">
      <c r="C5008" s="29">
        <v>2017</v>
      </c>
      <c r="D5008" s="30" t="s">
        <v>705</v>
      </c>
      <c r="E5008" s="30">
        <f>MONTH(FACTURACION[[#This Row],[MES]]&amp;1)</f>
        <v>12</v>
      </c>
      <c r="F5008" s="223">
        <f>DATE(FACTURACION[[#This Row],[AÑO]],FACTURACION[[#This Row],[Mes numero]],1)</f>
        <v>43070</v>
      </c>
      <c r="G5008" s="161">
        <v>13319</v>
      </c>
      <c r="H5008" s="25">
        <v>890908643</v>
      </c>
      <c r="I5008" s="3" t="str">
        <f>+VLOOKUP(FACTURACION[[#This Row],[NIT]],TABLACLIENTE,2,FALSE)</f>
        <v>GASES DE ANTIOQUIA S.A. E.S.P.  (GAS ANTIOQUIA S.A. E.S.P.)</v>
      </c>
      <c r="J5008" s="3" t="s">
        <v>196</v>
      </c>
      <c r="K5008" s="12" t="str">
        <f>+VLOOKUP(FACTURACION[[#This Row],[REFERENCIA]],CODINV,2,FALSE)</f>
        <v>VALVULA DE VENTEO 1/4"</v>
      </c>
      <c r="L5008" s="12" t="str">
        <f>IF(VLOOKUP(FACTURACION[[#This Row],[REFERENCIA]],CODINV,3,FALSE)=0,"",VLOOKUP(FACTURACION[[#This Row],[REFERENCIA]],CODINV,3,FALSE))</f>
        <v>3165C</v>
      </c>
      <c r="M5008" s="12" t="str">
        <f>+VLOOKUP(FACTURACION[[#This Row],[REFERENCIA]],CODINV,4,FALSE)</f>
        <v>VÁLVULAS Y MULTIVÁLVULAS</v>
      </c>
      <c r="N5008" s="12" t="str">
        <f>+VLOOKUP(FACTURACION[[#This Row],[REFERENCIA]],CODINV,5,FALSE)</f>
        <v>REGO</v>
      </c>
      <c r="O5008" s="3">
        <v>40</v>
      </c>
      <c r="P5008" s="31">
        <v>6500</v>
      </c>
      <c r="Q5008" s="24">
        <f>+FACTURACION[[#This Row],[CANTIDAD]]*FACTURACION[[#This Row],[VR UNITARIO]]/1000</f>
        <v>260</v>
      </c>
      <c r="R5008" s="3" t="str">
        <f>+VLOOKUP(FACTURACION[[#This Row],[NIT]],TABLACLIENTE,5,FALSE)</f>
        <v>MEDELLIN</v>
      </c>
    </row>
    <row r="5009" spans="3:18">
      <c r="C5009" s="29">
        <v>2018</v>
      </c>
      <c r="D5009" s="30" t="s">
        <v>229</v>
      </c>
      <c r="E5009" s="30">
        <f>MONTH(FACTURACION[[#This Row],[MES]]&amp;1)</f>
        <v>1</v>
      </c>
      <c r="F5009" s="223">
        <f>DATE(FACTURACION[[#This Row],[AÑO]],FACTURACION[[#This Row],[Mes numero]],1)</f>
        <v>43101</v>
      </c>
      <c r="G5009" s="160">
        <v>13421</v>
      </c>
      <c r="H5009" s="25">
        <v>860510723</v>
      </c>
      <c r="I5009" s="3" t="str">
        <f>+VLOOKUP(FACTURACION[[#This Row],[NIT]],TABLACLIENTE,2,FALSE)</f>
        <v>SAENA DE COLOMBIA S.A.</v>
      </c>
      <c r="J5009" s="3" t="s">
        <v>172</v>
      </c>
      <c r="K5009" s="12" t="str">
        <f>+VLOOKUP(FACTURACION[[#This Row],[REFERENCIA]],CODINV,2,FALSE)</f>
        <v>VAPORIZADOR 40 GPM FUEGO DIRECTO</v>
      </c>
      <c r="L5009" s="12" t="str">
        <f>IF(VLOOKUP(FACTURACION[[#This Row],[REFERENCIA]],CODINV,3,FALSE)=0,"",VLOOKUP(FACTURACION[[#This Row],[REFERENCIA]],CODINV,3,FALSE))</f>
        <v>40/40H-07</v>
      </c>
      <c r="M5009" s="12" t="str">
        <f>+VLOOKUP(FACTURACION[[#This Row],[REFERENCIA]],CODINV,4,FALSE)</f>
        <v>VAPORIZADORES</v>
      </c>
      <c r="N5009" s="12" t="str">
        <f>+VLOOKUP(FACTURACION[[#This Row],[REFERENCIA]],CODINV,5,FALSE)</f>
        <v>ALGAS SDI</v>
      </c>
      <c r="O5009" s="3">
        <v>1</v>
      </c>
      <c r="P5009" s="31">
        <v>10450000</v>
      </c>
      <c r="Q5009" s="24">
        <f>+FACTURACION[[#This Row],[CANTIDAD]]*FACTURACION[[#This Row],[VR UNITARIO]]/1000</f>
        <v>10450</v>
      </c>
      <c r="R5009" s="3" t="str">
        <f>+VLOOKUP(FACTURACION[[#This Row],[NIT]],TABLACLIENTE,5,FALSE)</f>
        <v>BOGOTÁ D.C.</v>
      </c>
    </row>
    <row r="5010" spans="3:18">
      <c r="C5010" s="29">
        <v>2018</v>
      </c>
      <c r="D5010" s="30" t="s">
        <v>229</v>
      </c>
      <c r="E5010" s="30">
        <f>MONTH(FACTURACION[[#This Row],[MES]]&amp;1)</f>
        <v>1</v>
      </c>
      <c r="F5010" s="223">
        <f>DATE(FACTURACION[[#This Row],[AÑO]],FACTURACION[[#This Row],[Mes numero]],1)</f>
        <v>43101</v>
      </c>
      <c r="G5010" s="160">
        <v>13402</v>
      </c>
      <c r="H5010" s="25">
        <v>800074033</v>
      </c>
      <c r="I5010" s="3" t="str">
        <f>+VLOOKUP(FACTURACION[[#This Row],[NIT]],TABLACLIENTE,2,FALSE)</f>
        <v>COMPAÑIAS ASOCIADAS DE GAS S.A. E.S.P (ASOGAS SA ESP)</v>
      </c>
      <c r="J5010" s="3" t="s">
        <v>990</v>
      </c>
      <c r="K5010" s="12" t="str">
        <f>+VLOOKUP(FACTURACION[[#This Row],[REFERENCIA]],CODINV,2,FALSE)</f>
        <v>TERMOCOPLE MOD 80/40 K15FA-30D</v>
      </c>
      <c r="L5010" s="12" t="str">
        <f>IF(VLOOKUP(FACTURACION[[#This Row],[REFERENCIA]],CODINV,3,FALSE)=0,"",VLOOKUP(FACTURACION[[#This Row],[REFERENCIA]],CODINV,3,FALSE))</f>
        <v>NP-46-4</v>
      </c>
      <c r="M5010" s="12" t="str">
        <f>+VLOOKUP(FACTURACION[[#This Row],[REFERENCIA]],CODINV,4,FALSE)</f>
        <v>REPUESTOS Y ACCESORIOS</v>
      </c>
      <c r="N5010" s="12" t="str">
        <f>+VLOOKUP(FACTURACION[[#This Row],[REFERENCIA]],CODINV,5,FALSE)</f>
        <v>ALGAS SDI</v>
      </c>
      <c r="O5010" s="3">
        <v>1</v>
      </c>
      <c r="P5010" s="31">
        <v>104000</v>
      </c>
      <c r="Q5010" s="24">
        <f>+FACTURACION[[#This Row],[CANTIDAD]]*FACTURACION[[#This Row],[VR UNITARIO]]/1000</f>
        <v>104</v>
      </c>
      <c r="R5010" s="3" t="str">
        <f>+VLOOKUP(FACTURACION[[#This Row],[NIT]],TABLACLIENTE,5,FALSE)</f>
        <v>MOSQUERA</v>
      </c>
    </row>
    <row r="5011" spans="3:18">
      <c r="C5011" s="29">
        <v>2018</v>
      </c>
      <c r="D5011" s="30" t="s">
        <v>229</v>
      </c>
      <c r="E5011" s="30">
        <f>MONTH(FACTURACION[[#This Row],[MES]]&amp;1)</f>
        <v>1</v>
      </c>
      <c r="F5011" s="223">
        <f>DATE(FACTURACION[[#This Row],[AÑO]],FACTURACION[[#This Row],[Mes numero]],1)</f>
        <v>43101</v>
      </c>
      <c r="G5011" s="160">
        <v>13402</v>
      </c>
      <c r="H5011" s="25">
        <v>800074033</v>
      </c>
      <c r="I5011" s="3" t="str">
        <f>+VLOOKUP(FACTURACION[[#This Row],[NIT]],TABLACLIENTE,2,FALSE)</f>
        <v>COMPAÑIAS ASOCIADAS DE GAS S.A. E.S.P (ASOGAS SA ESP)</v>
      </c>
      <c r="J5011" s="3" t="s">
        <v>991</v>
      </c>
      <c r="K5011" s="12" t="str">
        <f>+VLOOKUP(FACTURACION[[#This Row],[REFERENCIA]],CODINV,2,FALSE)</f>
        <v>TERMOCOPLE MOD 120/60 K15FA-36D</v>
      </c>
      <c r="L5011" s="12" t="str">
        <f>IF(VLOOKUP(FACTURACION[[#This Row],[REFERENCIA]],CODINV,3,FALSE)=0,"",VLOOKUP(FACTURACION[[#This Row],[REFERENCIA]],CODINV,3,FALSE))</f>
        <v>37050</v>
      </c>
      <c r="M5011" s="12" t="str">
        <f>+VLOOKUP(FACTURACION[[#This Row],[REFERENCIA]],CODINV,4,FALSE)</f>
        <v>REPUESTOS Y ACCESORIOS</v>
      </c>
      <c r="N5011" s="12" t="str">
        <f>+VLOOKUP(FACTURACION[[#This Row],[REFERENCIA]],CODINV,5,FALSE)</f>
        <v>ALGAS SDI</v>
      </c>
      <c r="O5011" s="3">
        <v>1</v>
      </c>
      <c r="P5011" s="31">
        <v>85000</v>
      </c>
      <c r="Q5011" s="24">
        <f>+FACTURACION[[#This Row],[CANTIDAD]]*FACTURACION[[#This Row],[VR UNITARIO]]/1000</f>
        <v>85</v>
      </c>
      <c r="R5011" s="3" t="str">
        <f>+VLOOKUP(FACTURACION[[#This Row],[NIT]],TABLACLIENTE,5,FALSE)</f>
        <v>MOSQUERA</v>
      </c>
    </row>
    <row r="5012" spans="3:18">
      <c r="C5012" s="29">
        <v>2018</v>
      </c>
      <c r="D5012" s="30" t="s">
        <v>229</v>
      </c>
      <c r="E5012" s="30">
        <f>MONTH(FACTURACION[[#This Row],[MES]]&amp;1)</f>
        <v>1</v>
      </c>
      <c r="F5012" s="223">
        <f>DATE(FACTURACION[[#This Row],[AÑO]],FACTURACION[[#This Row],[Mes numero]],1)</f>
        <v>43101</v>
      </c>
      <c r="G5012" s="160">
        <v>13402</v>
      </c>
      <c r="H5012" s="25">
        <v>800074033</v>
      </c>
      <c r="I5012" s="3" t="str">
        <f>+VLOOKUP(FACTURACION[[#This Row],[NIT]],TABLACLIENTE,2,FALSE)</f>
        <v>COMPAÑIAS ASOCIADAS DE GAS S.A. E.S.P (ASOGAS SA ESP)</v>
      </c>
      <c r="J5012" s="3" t="s">
        <v>1021</v>
      </c>
      <c r="K5012" s="12" t="str">
        <f>+VLOOKUP(FACTURACION[[#This Row],[REFERENCIA]],CODINV,2,FALSE)</f>
        <v>KIT DE TUBERIA 80/40</v>
      </c>
      <c r="L5012" s="12" t="str">
        <f>IF(VLOOKUP(FACTURACION[[#This Row],[REFERENCIA]],CODINV,3,FALSE)=0,"",VLOOKUP(FACTURACION[[#This Row],[REFERENCIA]],CODINV,3,FALSE))</f>
        <v>41071</v>
      </c>
      <c r="M5012" s="12" t="str">
        <f>+VLOOKUP(FACTURACION[[#This Row],[REFERENCIA]],CODINV,4,FALSE)</f>
        <v>REPUESTOS Y ACCESORIOS</v>
      </c>
      <c r="N5012" s="12" t="str">
        <f>+VLOOKUP(FACTURACION[[#This Row],[REFERENCIA]],CODINV,5,FALSE)</f>
        <v>ALGAS SDI</v>
      </c>
      <c r="O5012" s="3">
        <v>1</v>
      </c>
      <c r="P5012" s="31">
        <v>320000</v>
      </c>
      <c r="Q5012" s="24">
        <f>+FACTURACION[[#This Row],[CANTIDAD]]*FACTURACION[[#This Row],[VR UNITARIO]]/1000</f>
        <v>320</v>
      </c>
      <c r="R5012" s="3" t="str">
        <f>+VLOOKUP(FACTURACION[[#This Row],[NIT]],TABLACLIENTE,5,FALSE)</f>
        <v>MOSQUERA</v>
      </c>
    </row>
    <row r="5013" spans="3:18">
      <c r="C5013" s="29">
        <v>2018</v>
      </c>
      <c r="D5013" s="30" t="s">
        <v>229</v>
      </c>
      <c r="E5013" s="30">
        <f>MONTH(FACTURACION[[#This Row],[MES]]&amp;1)</f>
        <v>1</v>
      </c>
      <c r="F5013" s="223">
        <f>DATE(FACTURACION[[#This Row],[AÑO]],FACTURACION[[#This Row],[Mes numero]],1)</f>
        <v>43101</v>
      </c>
      <c r="G5013" s="160">
        <v>13430</v>
      </c>
      <c r="H5013" s="25">
        <v>900520280</v>
      </c>
      <c r="I5013" s="3" t="str">
        <f>+VLOOKUP(FACTURACION[[#This Row],[NIT]],TABLACLIENTE,2,FALSE)</f>
        <v>ENERGY SOLUTION SERVICES SAS</v>
      </c>
      <c r="J5013" s="3" t="s">
        <v>948</v>
      </c>
      <c r="K5013" s="12" t="str">
        <f>+VLOOKUP(FACTURACION[[#This Row],[REFERENCIA]],CODINV,2,FALSE)</f>
        <v>CAMISA PARA BOMBA BLACKMER 2"</v>
      </c>
      <c r="L5013" s="12" t="str">
        <f>IF(VLOOKUP(FACTURACION[[#This Row],[REFERENCIA]],CODINV,3,FALSE)=0,"",VLOOKUP(FACTURACION[[#This Row],[REFERENCIA]],CODINV,3,FALSE))</f>
        <v/>
      </c>
      <c r="M5013" s="12" t="str">
        <f>+VLOOKUP(FACTURACION[[#This Row],[REFERENCIA]],CODINV,4,FALSE)</f>
        <v>REPUESTOS Y ACCESORIOS</v>
      </c>
      <c r="N5013" s="12" t="str">
        <f>+VLOOKUP(FACTURACION[[#This Row],[REFERENCIA]],CODINV,5,FALSE)</f>
        <v>BLACKMER</v>
      </c>
      <c r="O5013" s="3">
        <v>1</v>
      </c>
      <c r="P5013" s="31">
        <v>820000</v>
      </c>
      <c r="Q5013" s="24">
        <f>+FACTURACION[[#This Row],[CANTIDAD]]*FACTURACION[[#This Row],[VR UNITARIO]]/1000</f>
        <v>820</v>
      </c>
      <c r="R5013" s="3" t="str">
        <f>+VLOOKUP(FACTURACION[[#This Row],[NIT]],TABLACLIENTE,5,FALSE)</f>
        <v>BOGOTÁ D.C.</v>
      </c>
    </row>
    <row r="5014" spans="3:18">
      <c r="C5014" s="29">
        <v>2018</v>
      </c>
      <c r="D5014" s="30" t="s">
        <v>229</v>
      </c>
      <c r="E5014" s="30">
        <f>MONTH(FACTURACION[[#This Row],[MES]]&amp;1)</f>
        <v>1</v>
      </c>
      <c r="F5014" s="223">
        <f>DATE(FACTURACION[[#This Row],[AÑO]],FACTURACION[[#This Row],[Mes numero]],1)</f>
        <v>43101</v>
      </c>
      <c r="G5014" s="160">
        <v>13429</v>
      </c>
      <c r="H5014" s="25">
        <v>890200919</v>
      </c>
      <c r="I5014" s="3" t="str">
        <f>+VLOOKUP(FACTURACION[[#This Row],[NIT]],TABLACLIENTE,2,FALSE)</f>
        <v>GAS DE SANTANDER S.A. E.S.P.</v>
      </c>
      <c r="J5014" s="3" t="s">
        <v>948</v>
      </c>
      <c r="K5014" s="12" t="str">
        <f>+VLOOKUP(FACTURACION[[#This Row],[REFERENCIA]],CODINV,2,FALSE)</f>
        <v>CAMISA PARA BOMBA BLACKMER 2"</v>
      </c>
      <c r="L5014" s="12" t="str">
        <f>IF(VLOOKUP(FACTURACION[[#This Row],[REFERENCIA]],CODINV,3,FALSE)=0,"",VLOOKUP(FACTURACION[[#This Row],[REFERENCIA]],CODINV,3,FALSE))</f>
        <v/>
      </c>
      <c r="M5014" s="12" t="str">
        <f>+VLOOKUP(FACTURACION[[#This Row],[REFERENCIA]],CODINV,4,FALSE)</f>
        <v>REPUESTOS Y ACCESORIOS</v>
      </c>
      <c r="N5014" s="12" t="str">
        <f>+VLOOKUP(FACTURACION[[#This Row],[REFERENCIA]],CODINV,5,FALSE)</f>
        <v>BLACKMER</v>
      </c>
      <c r="O5014" s="3">
        <v>1</v>
      </c>
      <c r="P5014" s="31">
        <v>800000</v>
      </c>
      <c r="Q5014" s="24">
        <f>+FACTURACION[[#This Row],[CANTIDAD]]*FACTURACION[[#This Row],[VR UNITARIO]]/1000</f>
        <v>800</v>
      </c>
      <c r="R5014" s="3" t="str">
        <f>+VLOOKUP(FACTURACION[[#This Row],[NIT]],TABLACLIENTE,5,FALSE)</f>
        <v>GIRON</v>
      </c>
    </row>
    <row r="5015" spans="3:18">
      <c r="C5015" s="29">
        <v>2018</v>
      </c>
      <c r="D5015" s="30" t="s">
        <v>229</v>
      </c>
      <c r="E5015" s="30">
        <f>MONTH(FACTURACION[[#This Row],[MES]]&amp;1)</f>
        <v>1</v>
      </c>
      <c r="F5015" s="223">
        <f>DATE(FACTURACION[[#This Row],[AÑO]],FACTURACION[[#This Row],[Mes numero]],1)</f>
        <v>43101</v>
      </c>
      <c r="G5015" s="160">
        <v>13410</v>
      </c>
      <c r="H5015" s="25">
        <v>800074033</v>
      </c>
      <c r="I5015" s="3" t="str">
        <f>+VLOOKUP(FACTURACION[[#This Row],[NIT]],TABLACLIENTE,2,FALSE)</f>
        <v>COMPAÑIAS ASOCIADAS DE GAS S.A. E.S.P (ASOGAS SA ESP)</v>
      </c>
      <c r="J5015" s="3" t="s">
        <v>390</v>
      </c>
      <c r="K5015" s="12" t="str">
        <f>+VLOOKUP(FACTURACION[[#This Row],[REFERENCIA]],CODINV,2,FALSE)</f>
        <v>REGULADOR PRIMERA ETAPA 1"RANGO5-20PSI</v>
      </c>
      <c r="L5015" s="12" t="str">
        <f>IF(VLOOKUP(FACTURACION[[#This Row],[REFERENCIA]],CODINV,3,FALSE)=0,"",VLOOKUP(FACTURACION[[#This Row],[REFERENCIA]],CODINV,3,FALSE))</f>
        <v/>
      </c>
      <c r="M5015" s="12" t="str">
        <f>+VLOOKUP(FACTURACION[[#This Row],[REFERENCIA]],CODINV,4,FALSE)</f>
        <v>REGULADORES</v>
      </c>
      <c r="N5015" s="12" t="str">
        <f>+VLOOKUP(FACTURACION[[#This Row],[REFERENCIA]],CODINV,5,FALSE)</f>
        <v>CAVAGNA</v>
      </c>
      <c r="O5015" s="3">
        <v>1</v>
      </c>
      <c r="P5015" s="31">
        <v>720000</v>
      </c>
      <c r="Q5015" s="24">
        <f>+FACTURACION[[#This Row],[CANTIDAD]]*FACTURACION[[#This Row],[VR UNITARIO]]/1000</f>
        <v>720</v>
      </c>
      <c r="R5015" s="3" t="str">
        <f>+VLOOKUP(FACTURACION[[#This Row],[NIT]],TABLACLIENTE,5,FALSE)</f>
        <v>MOSQUERA</v>
      </c>
    </row>
    <row r="5016" spans="3:18">
      <c r="C5016" s="29">
        <v>2018</v>
      </c>
      <c r="D5016" s="30" t="s">
        <v>229</v>
      </c>
      <c r="E5016" s="30">
        <f>MONTH(FACTURACION[[#This Row],[MES]]&amp;1)</f>
        <v>1</v>
      </c>
      <c r="F5016" s="223">
        <f>DATE(FACTURACION[[#This Row],[AÑO]],FACTURACION[[#This Row],[Mes numero]],1)</f>
        <v>43101</v>
      </c>
      <c r="G5016" s="160">
        <v>13400</v>
      </c>
      <c r="H5016" s="25">
        <v>890200919</v>
      </c>
      <c r="I5016" s="3" t="str">
        <f>+VLOOKUP(FACTURACION[[#This Row],[NIT]],TABLACLIENTE,2,FALSE)</f>
        <v>GAS DE SANTANDER S.A. E.S.P.</v>
      </c>
      <c r="J5016" s="3" t="s">
        <v>741</v>
      </c>
      <c r="K5016" s="12" t="str">
        <f>+VLOOKUP(FACTURACION[[#This Row],[REFERENCIA]],CODINV,2,FALSE)</f>
        <v>VALV.AGUJA1/4"MNPT*NPTH</v>
      </c>
      <c r="L5016" s="12" t="str">
        <f>IF(VLOOKUP(FACTURACION[[#This Row],[REFERENCIA]],CODINV,3,FALSE)=0,"",VLOOKUP(FACTURACION[[#This Row],[REFERENCIA]],CODINV,3,FALSE))</f>
        <v>ME831</v>
      </c>
      <c r="M5016" s="12" t="str">
        <f>+VLOOKUP(FACTURACION[[#This Row],[REFERENCIA]],CODINV,4,FALSE)</f>
        <v>VÁLVULAS Y MULTIVÁLVULAS</v>
      </c>
      <c r="N5016" s="12" t="str">
        <f>+VLOOKUP(FACTURACION[[#This Row],[REFERENCIA]],CODINV,5,FALSE)</f>
        <v>CAVAGNA</v>
      </c>
      <c r="O5016" s="3">
        <v>7</v>
      </c>
      <c r="P5016" s="31">
        <v>42000</v>
      </c>
      <c r="Q5016" s="24">
        <f>+FACTURACION[[#This Row],[CANTIDAD]]*FACTURACION[[#This Row],[VR UNITARIO]]/1000</f>
        <v>294</v>
      </c>
      <c r="R5016" s="3" t="str">
        <f>+VLOOKUP(FACTURACION[[#This Row],[NIT]],TABLACLIENTE,5,FALSE)</f>
        <v>GIRON</v>
      </c>
    </row>
    <row r="5017" spans="3:18">
      <c r="C5017" s="29">
        <v>2018</v>
      </c>
      <c r="D5017" s="30" t="s">
        <v>229</v>
      </c>
      <c r="E5017" s="30">
        <f>MONTH(FACTURACION[[#This Row],[MES]]&amp;1)</f>
        <v>1</v>
      </c>
      <c r="F5017" s="223">
        <f>DATE(FACTURACION[[#This Row],[AÑO]],FACTURACION[[#This Row],[Mes numero]],1)</f>
        <v>43101</v>
      </c>
      <c r="G5017" s="160">
        <v>13412</v>
      </c>
      <c r="H5017" s="25">
        <v>890200919</v>
      </c>
      <c r="I5017" s="3" t="str">
        <f>+VLOOKUP(FACTURACION[[#This Row],[NIT]],TABLACLIENTE,2,FALSE)</f>
        <v>GAS DE SANTANDER S.A. E.S.P.</v>
      </c>
      <c r="J5017" s="3" t="s">
        <v>741</v>
      </c>
      <c r="K5017" s="12" t="str">
        <f>+VLOOKUP(FACTURACION[[#This Row],[REFERENCIA]],CODINV,2,FALSE)</f>
        <v>VALV.AGUJA1/4"MNPT*NPTH</v>
      </c>
      <c r="L5017" s="12" t="str">
        <f>IF(VLOOKUP(FACTURACION[[#This Row],[REFERENCIA]],CODINV,3,FALSE)=0,"",VLOOKUP(FACTURACION[[#This Row],[REFERENCIA]],CODINV,3,FALSE))</f>
        <v>ME831</v>
      </c>
      <c r="M5017" s="12" t="str">
        <f>+VLOOKUP(FACTURACION[[#This Row],[REFERENCIA]],CODINV,4,FALSE)</f>
        <v>VÁLVULAS Y MULTIVÁLVULAS</v>
      </c>
      <c r="N5017" s="12" t="str">
        <f>+VLOOKUP(FACTURACION[[#This Row],[REFERENCIA]],CODINV,5,FALSE)</f>
        <v>CAVAGNA</v>
      </c>
      <c r="O5017" s="3">
        <v>13</v>
      </c>
      <c r="P5017" s="31">
        <v>42000</v>
      </c>
      <c r="Q5017" s="24">
        <f>+FACTURACION[[#This Row],[CANTIDAD]]*FACTURACION[[#This Row],[VR UNITARIO]]/1000</f>
        <v>546</v>
      </c>
      <c r="R5017" s="3" t="str">
        <f>+VLOOKUP(FACTURACION[[#This Row],[NIT]],TABLACLIENTE,5,FALSE)</f>
        <v>GIRON</v>
      </c>
    </row>
    <row r="5018" spans="3:18">
      <c r="C5018" s="29">
        <v>2018</v>
      </c>
      <c r="D5018" s="30" t="s">
        <v>229</v>
      </c>
      <c r="E5018" s="30">
        <f>MONTH(FACTURACION[[#This Row],[MES]]&amp;1)</f>
        <v>1</v>
      </c>
      <c r="F5018" s="223">
        <f>DATE(FACTURACION[[#This Row],[AÑO]],FACTURACION[[#This Row],[Mes numero]],1)</f>
        <v>43101</v>
      </c>
      <c r="G5018" s="160">
        <v>13385</v>
      </c>
      <c r="H5018" s="25">
        <v>892115036</v>
      </c>
      <c r="I5018" s="3" t="str">
        <f>+VLOOKUP(FACTURACION[[#This Row],[NIT]],TABLACLIENTE,2,FALSE)</f>
        <v>GASES DE LA GUAJIRA S.A. E. S. P. (GASGUAJIRA S.A. E.S.P.)</v>
      </c>
      <c r="J5018" s="3" t="s">
        <v>108</v>
      </c>
      <c r="K5018" s="12" t="str">
        <f>+VLOOKUP(FACTURACION[[#This Row],[REFERENCIA]],CODINV,2,FALSE)</f>
        <v>MEDIDOR BK G4 C:1/2"</v>
      </c>
      <c r="L5018" s="12" t="str">
        <f>IF(VLOOKUP(FACTURACION[[#This Row],[REFERENCIA]],CODINV,3,FALSE)=0,"",VLOOKUP(FACTURACION[[#This Row],[REFERENCIA]],CODINV,3,FALSE))</f>
        <v>G4K MT 152MM</v>
      </c>
      <c r="M5018" s="12" t="str">
        <f>+VLOOKUP(FACTURACION[[#This Row],[REFERENCIA]],CODINV,4,FALSE)</f>
        <v>MEDIDORES</v>
      </c>
      <c r="N5018" s="12" t="str">
        <f>+VLOOKUP(FACTURACION[[#This Row],[REFERENCIA]],CODINV,5,FALSE)</f>
        <v>HONEYWELL</v>
      </c>
      <c r="O5018" s="3">
        <v>90</v>
      </c>
      <c r="P5018" s="31">
        <v>170810</v>
      </c>
      <c r="Q5018" s="24">
        <f>+FACTURACION[[#This Row],[CANTIDAD]]*FACTURACION[[#This Row],[VR UNITARIO]]/1000</f>
        <v>15372.9</v>
      </c>
      <c r="R5018" s="3" t="str">
        <f>+VLOOKUP(FACTURACION[[#This Row],[NIT]],TABLACLIENTE,5,FALSE)</f>
        <v>RIOHACHA</v>
      </c>
    </row>
    <row r="5019" spans="3:18">
      <c r="C5019" s="29">
        <v>2018</v>
      </c>
      <c r="D5019" s="30" t="s">
        <v>229</v>
      </c>
      <c r="E5019" s="30">
        <f>MONTH(FACTURACION[[#This Row],[MES]]&amp;1)</f>
        <v>1</v>
      </c>
      <c r="F5019" s="223">
        <f>DATE(FACTURACION[[#This Row],[AÑO]],FACTURACION[[#This Row],[Mes numero]],1)</f>
        <v>43101</v>
      </c>
      <c r="G5019" s="160">
        <v>13384</v>
      </c>
      <c r="H5019" s="25">
        <v>890101691</v>
      </c>
      <c r="I5019" s="3" t="str">
        <f>+VLOOKUP(FACTURACION[[#This Row],[NIT]],TABLACLIENTE,2,FALSE)</f>
        <v>GASES DEL CARIBE S.A.E.S.P. (GASCARIBE S.A E.S.P.)</v>
      </c>
      <c r="J5019" s="3" t="s">
        <v>108</v>
      </c>
      <c r="K5019" s="12" t="str">
        <f>+VLOOKUP(FACTURACION[[#This Row],[REFERENCIA]],CODINV,2,FALSE)</f>
        <v>MEDIDOR BK G4 C:1/2"</v>
      </c>
      <c r="L5019" s="12" t="str">
        <f>IF(VLOOKUP(FACTURACION[[#This Row],[REFERENCIA]],CODINV,3,FALSE)=0,"",VLOOKUP(FACTURACION[[#This Row],[REFERENCIA]],CODINV,3,FALSE))</f>
        <v>G4K MT 152MM</v>
      </c>
      <c r="M5019" s="12" t="str">
        <f>+VLOOKUP(FACTURACION[[#This Row],[REFERENCIA]],CODINV,4,FALSE)</f>
        <v>MEDIDORES</v>
      </c>
      <c r="N5019" s="12" t="str">
        <f>+VLOOKUP(FACTURACION[[#This Row],[REFERENCIA]],CODINV,5,FALSE)</f>
        <v>HONEYWELL</v>
      </c>
      <c r="O5019" s="3">
        <v>55</v>
      </c>
      <c r="P5019" s="31">
        <v>170810</v>
      </c>
      <c r="Q5019" s="24">
        <f>+FACTURACION[[#This Row],[CANTIDAD]]*FACTURACION[[#This Row],[VR UNITARIO]]/1000</f>
        <v>9394.5499999999993</v>
      </c>
      <c r="R5019" s="3" t="str">
        <f>+VLOOKUP(FACTURACION[[#This Row],[NIT]],TABLACLIENTE,5,FALSE)</f>
        <v>BARRANQUILLA</v>
      </c>
    </row>
    <row r="5020" spans="3:18">
      <c r="C5020" s="29">
        <v>2018</v>
      </c>
      <c r="D5020" s="30" t="s">
        <v>229</v>
      </c>
      <c r="E5020" s="30">
        <f>MONTH(FACTURACION[[#This Row],[MES]]&amp;1)</f>
        <v>1</v>
      </c>
      <c r="F5020" s="223">
        <f>DATE(FACTURACION[[#This Row],[AÑO]],FACTURACION[[#This Row],[Mes numero]],1)</f>
        <v>43101</v>
      </c>
      <c r="G5020" s="160">
        <v>13397</v>
      </c>
      <c r="H5020" s="25">
        <v>830109199</v>
      </c>
      <c r="I5020" s="3" t="str">
        <f>+VLOOKUP(FACTURACION[[#This Row],[NIT]],TABLACLIENTE,2,FALSE)</f>
        <v>ENGINEERING CO (ENGECO LIMITADA)</v>
      </c>
      <c r="J5020" s="3" t="s">
        <v>20</v>
      </c>
      <c r="K5020" s="12" t="str">
        <f>+VLOOKUP(FACTURACION[[#This Row],[REFERENCIA]],CODINV,2,FALSE)</f>
        <v xml:space="preserve">MEDIDOR AC-250 C: 3/4" CON CONECTORES </v>
      </c>
      <c r="L5020" s="12" t="str">
        <f>IF(VLOOKUP(FACTURACION[[#This Row],[REFERENCIA]],CODINV,3,FALSE)=0,"",VLOOKUP(FACTURACION[[#This Row],[REFERENCIA]],CODINV,3,FALSE))</f>
        <v/>
      </c>
      <c r="M5020" s="12" t="str">
        <f>+VLOOKUP(FACTURACION[[#This Row],[REFERENCIA]],CODINV,4,FALSE)</f>
        <v>MEDIDORES</v>
      </c>
      <c r="N5020" s="12" t="str">
        <f>+VLOOKUP(FACTURACION[[#This Row],[REFERENCIA]],CODINV,5,FALSE)</f>
        <v>HONEYWELL</v>
      </c>
      <c r="O5020" s="3">
        <v>1</v>
      </c>
      <c r="P5020" s="31">
        <v>490000</v>
      </c>
      <c r="Q5020" s="24">
        <f>+FACTURACION[[#This Row],[CANTIDAD]]*FACTURACION[[#This Row],[VR UNITARIO]]/1000</f>
        <v>490</v>
      </c>
      <c r="R5020" s="3" t="str">
        <f>+VLOOKUP(FACTURACION[[#This Row],[NIT]],TABLACLIENTE,5,FALSE)</f>
        <v>BOGOTÁ D.C.</v>
      </c>
    </row>
    <row r="5021" spans="3:18">
      <c r="C5021" s="29">
        <v>2018</v>
      </c>
      <c r="D5021" s="30" t="s">
        <v>229</v>
      </c>
      <c r="E5021" s="30">
        <f>MONTH(FACTURACION[[#This Row],[MES]]&amp;1)</f>
        <v>1</v>
      </c>
      <c r="F5021" s="223">
        <f>DATE(FACTURACION[[#This Row],[AÑO]],FACTURACION[[#This Row],[Mes numero]],1)</f>
        <v>43101</v>
      </c>
      <c r="G5021" s="160">
        <v>13403</v>
      </c>
      <c r="H5021" s="25">
        <v>800021272</v>
      </c>
      <c r="I5021" s="3" t="str">
        <f>+VLOOKUP(FACTURACION[[#This Row],[NIT]],TABLACLIENTE,2,FALSE)</f>
        <v>GASES DEL LLANO S.A. E.S.P (LLANOGAS S.A. E.S.P.)</v>
      </c>
      <c r="J5021" s="3" t="s">
        <v>20</v>
      </c>
      <c r="K5021" s="12" t="str">
        <f>+VLOOKUP(FACTURACION[[#This Row],[REFERENCIA]],CODINV,2,FALSE)</f>
        <v xml:space="preserve">MEDIDOR AC-250 C: 3/4" CON CONECTORES </v>
      </c>
      <c r="L5021" s="12" t="str">
        <f>IF(VLOOKUP(FACTURACION[[#This Row],[REFERENCIA]],CODINV,3,FALSE)=0,"",VLOOKUP(FACTURACION[[#This Row],[REFERENCIA]],CODINV,3,FALSE))</f>
        <v/>
      </c>
      <c r="M5021" s="12" t="str">
        <f>+VLOOKUP(FACTURACION[[#This Row],[REFERENCIA]],CODINV,4,FALSE)</f>
        <v>MEDIDORES</v>
      </c>
      <c r="N5021" s="12" t="str">
        <f>+VLOOKUP(FACTURACION[[#This Row],[REFERENCIA]],CODINV,5,FALSE)</f>
        <v>HONEYWELL</v>
      </c>
      <c r="O5021" s="3">
        <v>45</v>
      </c>
      <c r="P5021" s="31">
        <v>407215</v>
      </c>
      <c r="Q5021" s="24">
        <f>+FACTURACION[[#This Row],[CANTIDAD]]*FACTURACION[[#This Row],[VR UNITARIO]]/1000</f>
        <v>18324.674999999999</v>
      </c>
      <c r="R5021" s="3" t="str">
        <f>+VLOOKUP(FACTURACION[[#This Row],[NIT]],TABLACLIENTE,5,FALSE)</f>
        <v>VILLAVICENCIO</v>
      </c>
    </row>
    <row r="5022" spans="3:18">
      <c r="C5022" s="29">
        <v>2018</v>
      </c>
      <c r="D5022" s="30" t="s">
        <v>229</v>
      </c>
      <c r="E5022" s="30">
        <f>MONTH(FACTURACION[[#This Row],[MES]]&amp;1)</f>
        <v>1</v>
      </c>
      <c r="F5022" s="223">
        <f>DATE(FACTURACION[[#This Row],[AÑO]],FACTURACION[[#This Row],[Mes numero]],1)</f>
        <v>43101</v>
      </c>
      <c r="G5022" s="160">
        <v>13432</v>
      </c>
      <c r="H5022" s="25">
        <v>800021272</v>
      </c>
      <c r="I5022" s="3" t="str">
        <f>+VLOOKUP(FACTURACION[[#This Row],[NIT]],TABLACLIENTE,2,FALSE)</f>
        <v>GASES DEL LLANO S.A. E.S.P (LLANOGAS S.A. E.S.P.)</v>
      </c>
      <c r="J5022" s="3" t="s">
        <v>20</v>
      </c>
      <c r="K5022" s="12" t="str">
        <f>+VLOOKUP(FACTURACION[[#This Row],[REFERENCIA]],CODINV,2,FALSE)</f>
        <v xml:space="preserve">MEDIDOR AC-250 C: 3/4" CON CONECTORES </v>
      </c>
      <c r="L5022" s="12" t="str">
        <f>IF(VLOOKUP(FACTURACION[[#This Row],[REFERENCIA]],CODINV,3,FALSE)=0,"",VLOOKUP(FACTURACION[[#This Row],[REFERENCIA]],CODINV,3,FALSE))</f>
        <v/>
      </c>
      <c r="M5022" s="12" t="str">
        <f>+VLOOKUP(FACTURACION[[#This Row],[REFERENCIA]],CODINV,4,FALSE)</f>
        <v>MEDIDORES</v>
      </c>
      <c r="N5022" s="12" t="str">
        <f>+VLOOKUP(FACTURACION[[#This Row],[REFERENCIA]],CODINV,5,FALSE)</f>
        <v>HONEYWELL</v>
      </c>
      <c r="O5022" s="3">
        <v>15</v>
      </c>
      <c r="P5022" s="31">
        <v>411732</v>
      </c>
      <c r="Q5022" s="24">
        <f>+FACTURACION[[#This Row],[CANTIDAD]]*FACTURACION[[#This Row],[VR UNITARIO]]/1000</f>
        <v>6175.98</v>
      </c>
      <c r="R5022" s="3" t="str">
        <f>+VLOOKUP(FACTURACION[[#This Row],[NIT]],TABLACLIENTE,5,FALSE)</f>
        <v>VILLAVICENCIO</v>
      </c>
    </row>
    <row r="5023" spans="3:18">
      <c r="C5023" s="29">
        <v>2018</v>
      </c>
      <c r="D5023" s="30" t="s">
        <v>229</v>
      </c>
      <c r="E5023" s="30">
        <f>MONTH(FACTURACION[[#This Row],[MES]]&amp;1)</f>
        <v>1</v>
      </c>
      <c r="F5023" s="223">
        <f>DATE(FACTURACION[[#This Row],[AÑO]],FACTURACION[[#This Row],[Mes numero]],1)</f>
        <v>43101</v>
      </c>
      <c r="G5023" s="160">
        <v>13394</v>
      </c>
      <c r="H5023" s="25">
        <v>890500726</v>
      </c>
      <c r="I5023" s="3" t="str">
        <f>+VLOOKUP(FACTURACION[[#This Row],[NIT]],TABLACLIENTE,2,FALSE)</f>
        <v>NORTESANTANDEREANA DE GAS S.A. E.S.P (NORGAS S.A. E.S.P.)</v>
      </c>
      <c r="J5023" s="3" t="s">
        <v>20</v>
      </c>
      <c r="K5023" s="12" t="str">
        <f>+VLOOKUP(FACTURACION[[#This Row],[REFERENCIA]],CODINV,2,FALSE)</f>
        <v xml:space="preserve">MEDIDOR AC-250 C: 3/4" CON CONECTORES </v>
      </c>
      <c r="L5023" s="12" t="str">
        <f>IF(VLOOKUP(FACTURACION[[#This Row],[REFERENCIA]],CODINV,3,FALSE)=0,"",VLOOKUP(FACTURACION[[#This Row],[REFERENCIA]],CODINV,3,FALSE))</f>
        <v/>
      </c>
      <c r="M5023" s="12" t="str">
        <f>+VLOOKUP(FACTURACION[[#This Row],[REFERENCIA]],CODINV,4,FALSE)</f>
        <v>MEDIDORES</v>
      </c>
      <c r="N5023" s="12" t="str">
        <f>+VLOOKUP(FACTURACION[[#This Row],[REFERENCIA]],CODINV,5,FALSE)</f>
        <v>HONEYWELL</v>
      </c>
      <c r="O5023" s="3">
        <v>1</v>
      </c>
      <c r="P5023" s="31">
        <v>480000</v>
      </c>
      <c r="Q5023" s="24">
        <f>+FACTURACION[[#This Row],[CANTIDAD]]*FACTURACION[[#This Row],[VR UNITARIO]]/1000</f>
        <v>480</v>
      </c>
      <c r="R5023" s="3" t="str">
        <f>+VLOOKUP(FACTURACION[[#This Row],[NIT]],TABLACLIENTE,5,FALSE)</f>
        <v>BUCARAMANGA</v>
      </c>
    </row>
    <row r="5024" spans="3:18">
      <c r="C5024" s="29">
        <v>2018</v>
      </c>
      <c r="D5024" s="30" t="s">
        <v>229</v>
      </c>
      <c r="E5024" s="30">
        <f>MONTH(FACTURACION[[#This Row],[MES]]&amp;1)</f>
        <v>1</v>
      </c>
      <c r="F5024" s="223">
        <f>DATE(FACTURACION[[#This Row],[AÑO]],FACTURACION[[#This Row],[Mes numero]],1)</f>
        <v>43101</v>
      </c>
      <c r="G5024" s="160">
        <v>13381</v>
      </c>
      <c r="H5024" s="25">
        <v>860510723</v>
      </c>
      <c r="I5024" s="3" t="str">
        <f>+VLOOKUP(FACTURACION[[#This Row],[NIT]],TABLACLIENTE,2,FALSE)</f>
        <v>SAENA DE COLOMBIA S.A.</v>
      </c>
      <c r="J5024" s="3" t="s">
        <v>20</v>
      </c>
      <c r="K5024" s="12" t="str">
        <f>+VLOOKUP(FACTURACION[[#This Row],[REFERENCIA]],CODINV,2,FALSE)</f>
        <v xml:space="preserve">MEDIDOR AC-250 C: 3/4" CON CONECTORES </v>
      </c>
      <c r="L5024" s="12" t="str">
        <f>IF(VLOOKUP(FACTURACION[[#This Row],[REFERENCIA]],CODINV,3,FALSE)=0,"",VLOOKUP(FACTURACION[[#This Row],[REFERENCIA]],CODINV,3,FALSE))</f>
        <v/>
      </c>
      <c r="M5024" s="12" t="str">
        <f>+VLOOKUP(FACTURACION[[#This Row],[REFERENCIA]],CODINV,4,FALSE)</f>
        <v>MEDIDORES</v>
      </c>
      <c r="N5024" s="12" t="str">
        <f>+VLOOKUP(FACTURACION[[#This Row],[REFERENCIA]],CODINV,5,FALSE)</f>
        <v>HONEYWELL</v>
      </c>
      <c r="O5024" s="3">
        <v>80</v>
      </c>
      <c r="P5024" s="31">
        <v>400000</v>
      </c>
      <c r="Q5024" s="24">
        <f>+FACTURACION[[#This Row],[CANTIDAD]]*FACTURACION[[#This Row],[VR UNITARIO]]/1000</f>
        <v>32000</v>
      </c>
      <c r="R5024" s="3" t="str">
        <f>+VLOOKUP(FACTURACION[[#This Row],[NIT]],TABLACLIENTE,5,FALSE)</f>
        <v>BOGOTÁ D.C.</v>
      </c>
    </row>
    <row r="5025" spans="3:18">
      <c r="C5025" s="29">
        <v>2018</v>
      </c>
      <c r="D5025" s="30" t="s">
        <v>229</v>
      </c>
      <c r="E5025" s="30">
        <f>MONTH(FACTURACION[[#This Row],[MES]]&amp;1)</f>
        <v>1</v>
      </c>
      <c r="F5025" s="223">
        <f>DATE(FACTURACION[[#This Row],[AÑO]],FACTURACION[[#This Row],[Mes numero]],1)</f>
        <v>43101</v>
      </c>
      <c r="G5025" s="160">
        <v>13386</v>
      </c>
      <c r="H5025" s="25">
        <v>800074033</v>
      </c>
      <c r="I5025" s="3" t="str">
        <f>+VLOOKUP(FACTURACION[[#This Row],[NIT]],TABLACLIENTE,2,FALSE)</f>
        <v>COMPAÑIAS ASOCIADAS DE GAS S.A. E.S.P (ASOGAS SA ESP)</v>
      </c>
      <c r="J5025" s="3" t="s">
        <v>21</v>
      </c>
      <c r="K5025" s="12" t="str">
        <f>+VLOOKUP(FACTURACION[[#This Row],[REFERENCIA]],CODINV,2,FALSE)</f>
        <v>MEDIDOR AC-630 C:1 1/4" MAOP 25PSIG CON CONECTORES</v>
      </c>
      <c r="L5025" s="12" t="str">
        <f>IF(VLOOKUP(FACTURACION[[#This Row],[REFERENCIA]],CODINV,3,FALSE)=0,"",VLOOKUP(FACTURACION[[#This Row],[REFERENCIA]],CODINV,3,FALSE))</f>
        <v/>
      </c>
      <c r="M5025" s="12" t="str">
        <f>+VLOOKUP(FACTURACION[[#This Row],[REFERENCIA]],CODINV,4,FALSE)</f>
        <v>MEDIDORES</v>
      </c>
      <c r="N5025" s="12" t="str">
        <f>+VLOOKUP(FACTURACION[[#This Row],[REFERENCIA]],CODINV,5,FALSE)</f>
        <v>HONEYWELL</v>
      </c>
      <c r="O5025" s="3">
        <v>1</v>
      </c>
      <c r="P5025" s="31">
        <v>1950000</v>
      </c>
      <c r="Q5025" s="24">
        <f>+FACTURACION[[#This Row],[CANTIDAD]]*FACTURACION[[#This Row],[VR UNITARIO]]/1000</f>
        <v>1950</v>
      </c>
      <c r="R5025" s="3" t="str">
        <f>+VLOOKUP(FACTURACION[[#This Row],[NIT]],TABLACLIENTE,5,FALSE)</f>
        <v>MOSQUERA</v>
      </c>
    </row>
    <row r="5026" spans="3:18">
      <c r="C5026" s="29">
        <v>2018</v>
      </c>
      <c r="D5026" s="30" t="s">
        <v>229</v>
      </c>
      <c r="E5026" s="30">
        <f>MONTH(FACTURACION[[#This Row],[MES]]&amp;1)</f>
        <v>1</v>
      </c>
      <c r="F5026" s="223">
        <f>DATE(FACTURACION[[#This Row],[AÑO]],FACTURACION[[#This Row],[Mes numero]],1)</f>
        <v>43101</v>
      </c>
      <c r="G5026" s="160">
        <v>13387</v>
      </c>
      <c r="H5026" s="25">
        <v>800202395</v>
      </c>
      <c r="I5026" s="3" t="str">
        <f>+VLOOKUP(FACTURACION[[#This Row],[NIT]],TABLACLIENTE,2,FALSE)</f>
        <v>EFIGAS GAS NATURAL S.A. E.S.P. (EFIGAS S.A. E.S.P.)</v>
      </c>
      <c r="J5026" s="3" t="s">
        <v>21</v>
      </c>
      <c r="K5026" s="12" t="str">
        <f>+VLOOKUP(FACTURACION[[#This Row],[REFERENCIA]],CODINV,2,FALSE)</f>
        <v>MEDIDOR AC-630 C:1 1/4" MAOP 25PSIG CON CONECTORES</v>
      </c>
      <c r="L5026" s="12" t="str">
        <f>IF(VLOOKUP(FACTURACION[[#This Row],[REFERENCIA]],CODINV,3,FALSE)=0,"",VLOOKUP(FACTURACION[[#This Row],[REFERENCIA]],CODINV,3,FALSE))</f>
        <v/>
      </c>
      <c r="M5026" s="12" t="str">
        <f>+VLOOKUP(FACTURACION[[#This Row],[REFERENCIA]],CODINV,4,FALSE)</f>
        <v>MEDIDORES</v>
      </c>
      <c r="N5026" s="12" t="str">
        <f>+VLOOKUP(FACTURACION[[#This Row],[REFERENCIA]],CODINV,5,FALSE)</f>
        <v>HONEYWELL</v>
      </c>
      <c r="O5026" s="3">
        <v>1</v>
      </c>
      <c r="P5026" s="31">
        <v>1850000</v>
      </c>
      <c r="Q5026" s="24">
        <f>+FACTURACION[[#This Row],[CANTIDAD]]*FACTURACION[[#This Row],[VR UNITARIO]]/1000</f>
        <v>1850</v>
      </c>
      <c r="R5026" s="3" t="str">
        <f>+VLOOKUP(FACTURACION[[#This Row],[NIT]],TABLACLIENTE,5,FALSE)</f>
        <v>MANIZALES</v>
      </c>
    </row>
    <row r="5027" spans="3:18">
      <c r="C5027" s="29">
        <v>2018</v>
      </c>
      <c r="D5027" s="30" t="s">
        <v>229</v>
      </c>
      <c r="E5027" s="30">
        <f>MONTH(FACTURACION[[#This Row],[MES]]&amp;1)</f>
        <v>1</v>
      </c>
      <c r="F5027" s="223">
        <f>DATE(FACTURACION[[#This Row],[AÑO]],FACTURACION[[#This Row],[Mes numero]],1)</f>
        <v>43101</v>
      </c>
      <c r="G5027" s="160">
        <v>13427</v>
      </c>
      <c r="H5027" s="25">
        <v>800202395</v>
      </c>
      <c r="I5027" s="3" t="str">
        <f>+VLOOKUP(FACTURACION[[#This Row],[NIT]],TABLACLIENTE,2,FALSE)</f>
        <v>EFIGAS GAS NATURAL S.A. E.S.P. (EFIGAS S.A. E.S.P.)</v>
      </c>
      <c r="J5027" s="3" t="s">
        <v>21</v>
      </c>
      <c r="K5027" s="12" t="str">
        <f>+VLOOKUP(FACTURACION[[#This Row],[REFERENCIA]],CODINV,2,FALSE)</f>
        <v>MEDIDOR AC-630 C:1 1/4" MAOP 25PSIG CON CONECTORES</v>
      </c>
      <c r="L5027" s="12" t="str">
        <f>IF(VLOOKUP(FACTURACION[[#This Row],[REFERENCIA]],CODINV,3,FALSE)=0,"",VLOOKUP(FACTURACION[[#This Row],[REFERENCIA]],CODINV,3,FALSE))</f>
        <v/>
      </c>
      <c r="M5027" s="12" t="str">
        <f>+VLOOKUP(FACTURACION[[#This Row],[REFERENCIA]],CODINV,4,FALSE)</f>
        <v>MEDIDORES</v>
      </c>
      <c r="N5027" s="12" t="str">
        <f>+VLOOKUP(FACTURACION[[#This Row],[REFERENCIA]],CODINV,5,FALSE)</f>
        <v>HONEYWELL</v>
      </c>
      <c r="O5027" s="3">
        <v>3</v>
      </c>
      <c r="P5027" s="31">
        <v>1950000</v>
      </c>
      <c r="Q5027" s="24">
        <f>+FACTURACION[[#This Row],[CANTIDAD]]*FACTURACION[[#This Row],[VR UNITARIO]]/1000</f>
        <v>5850</v>
      </c>
      <c r="R5027" s="3" t="str">
        <f>+VLOOKUP(FACTURACION[[#This Row],[NIT]],TABLACLIENTE,5,FALSE)</f>
        <v>MANIZALES</v>
      </c>
    </row>
    <row r="5028" spans="3:18">
      <c r="C5028" s="29">
        <v>2018</v>
      </c>
      <c r="D5028" s="30" t="s">
        <v>229</v>
      </c>
      <c r="E5028" s="30">
        <f>MONTH(FACTURACION[[#This Row],[MES]]&amp;1)</f>
        <v>1</v>
      </c>
      <c r="F5028" s="223">
        <f>DATE(FACTURACION[[#This Row],[AÑO]],FACTURACION[[#This Row],[Mes numero]],1)</f>
        <v>43101</v>
      </c>
      <c r="G5028" s="160">
        <v>13388</v>
      </c>
      <c r="H5028" s="25">
        <v>900491805</v>
      </c>
      <c r="I5028" s="3" t="str">
        <f>+VLOOKUP(FACTURACION[[#This Row],[NIT]],TABLACLIENTE,2,FALSE)</f>
        <v>CONSTRUCCIONES LOPEZ&amp;CASTRO S.A.S.</v>
      </c>
      <c r="J5028" s="3" t="s">
        <v>23</v>
      </c>
      <c r="K5028" s="12" t="str">
        <f>+VLOOKUP(FACTURACION[[#This Row],[REFERENCIA]],CODINV,2,FALSE)</f>
        <v>MEDIDOR AL-800 C:1 1/2" MAOP 20 PSIG CON CONECTORES</v>
      </c>
      <c r="L5028" s="12" t="str">
        <f>IF(VLOOKUP(FACTURACION[[#This Row],[REFERENCIA]],CODINV,3,FALSE)=0,"",VLOOKUP(FACTURACION[[#This Row],[REFERENCIA]],CODINV,3,FALSE))</f>
        <v/>
      </c>
      <c r="M5028" s="12" t="str">
        <f>+VLOOKUP(FACTURACION[[#This Row],[REFERENCIA]],CODINV,4,FALSE)</f>
        <v>MEDIDORES</v>
      </c>
      <c r="N5028" s="12" t="str">
        <f>+VLOOKUP(FACTURACION[[#This Row],[REFERENCIA]],CODINV,5,FALSE)</f>
        <v>HONEYWELL</v>
      </c>
      <c r="O5028" s="3">
        <v>1</v>
      </c>
      <c r="P5028" s="31">
        <v>2800000</v>
      </c>
      <c r="Q5028" s="24">
        <f>+FACTURACION[[#This Row],[CANTIDAD]]*FACTURACION[[#This Row],[VR UNITARIO]]/1000</f>
        <v>2800</v>
      </c>
      <c r="R5028" s="3" t="str">
        <f>+VLOOKUP(FACTURACION[[#This Row],[NIT]],TABLACLIENTE,5,FALSE)</f>
        <v>CARTAGENA</v>
      </c>
    </row>
    <row r="5029" spans="3:18">
      <c r="C5029" s="29">
        <v>2018</v>
      </c>
      <c r="D5029" s="30" t="s">
        <v>229</v>
      </c>
      <c r="E5029" s="30">
        <f>MONTH(FACTURACION[[#This Row],[MES]]&amp;1)</f>
        <v>1</v>
      </c>
      <c r="F5029" s="223">
        <f>DATE(FACTURACION[[#This Row],[AÑO]],FACTURACION[[#This Row],[Mes numero]],1)</f>
        <v>43101</v>
      </c>
      <c r="G5029" s="160">
        <v>13418</v>
      </c>
      <c r="H5029" s="25">
        <v>890400869</v>
      </c>
      <c r="I5029" s="3" t="str">
        <f>+VLOOKUP(FACTURACION[[#This Row],[NIT]],TABLACLIENTE,2,FALSE)</f>
        <v>SURTIDORA DE GAS DEL CARIBE S.A. E.S.P. (SURTIGAS S.A. E.S.P.)</v>
      </c>
      <c r="J5029" s="3" t="s">
        <v>23</v>
      </c>
      <c r="K5029" s="12" t="str">
        <f>+VLOOKUP(FACTURACION[[#This Row],[REFERENCIA]],CODINV,2,FALSE)</f>
        <v>MEDIDOR AL-800 C:1 1/2" MAOP 20 PSIG CON CONECTORES</v>
      </c>
      <c r="L5029" s="12" t="str">
        <f>IF(VLOOKUP(FACTURACION[[#This Row],[REFERENCIA]],CODINV,3,FALSE)=0,"",VLOOKUP(FACTURACION[[#This Row],[REFERENCIA]],CODINV,3,FALSE))</f>
        <v/>
      </c>
      <c r="M5029" s="12" t="str">
        <f>+VLOOKUP(FACTURACION[[#This Row],[REFERENCIA]],CODINV,4,FALSE)</f>
        <v>MEDIDORES</v>
      </c>
      <c r="N5029" s="12" t="str">
        <f>+VLOOKUP(FACTURACION[[#This Row],[REFERENCIA]],CODINV,5,FALSE)</f>
        <v>HONEYWELL</v>
      </c>
      <c r="O5029" s="3">
        <v>2</v>
      </c>
      <c r="P5029" s="31">
        <v>2676255</v>
      </c>
      <c r="Q5029" s="24">
        <f>+FACTURACION[[#This Row],[CANTIDAD]]*FACTURACION[[#This Row],[VR UNITARIO]]/1000</f>
        <v>5352.51</v>
      </c>
      <c r="R5029" s="3" t="str">
        <f>+VLOOKUP(FACTURACION[[#This Row],[NIT]],TABLACLIENTE,5,FALSE)</f>
        <v>CARTAGENA</v>
      </c>
    </row>
    <row r="5030" spans="3:18">
      <c r="C5030" s="29">
        <v>2018</v>
      </c>
      <c r="D5030" s="30" t="s">
        <v>229</v>
      </c>
      <c r="E5030" s="30">
        <f>MONTH(FACTURACION[[#This Row],[MES]]&amp;1)</f>
        <v>1</v>
      </c>
      <c r="F5030" s="223">
        <f>DATE(FACTURACION[[#This Row],[AÑO]],FACTURACION[[#This Row],[Mes numero]],1)</f>
        <v>43101</v>
      </c>
      <c r="G5030" s="160">
        <v>13383</v>
      </c>
      <c r="H5030" s="25">
        <v>800202395</v>
      </c>
      <c r="I5030" s="3" t="str">
        <f>+VLOOKUP(FACTURACION[[#This Row],[NIT]],TABLACLIENTE,2,FALSE)</f>
        <v>EFIGAS GAS NATURAL S.A. E.S.P. (EFIGAS S.A. E.S.P.)</v>
      </c>
      <c r="J5030" s="3" t="s">
        <v>59</v>
      </c>
      <c r="K5030" s="12" t="str">
        <f>+VLOOKUP(FACTURACION[[#This Row],[REFERENCIA]],CODINV,2,FALSE)</f>
        <v>MEDIDOR AL-1000 C:1 1/2" MAOP 25 PSIG CON CONECTORES</v>
      </c>
      <c r="L5030" s="12" t="str">
        <f>IF(VLOOKUP(FACTURACION[[#This Row],[REFERENCIA]],CODINV,3,FALSE)=0,"",VLOOKUP(FACTURACION[[#This Row],[REFERENCIA]],CODINV,3,FALSE))</f>
        <v/>
      </c>
      <c r="M5030" s="12" t="str">
        <f>+VLOOKUP(FACTURACION[[#This Row],[REFERENCIA]],CODINV,4,FALSE)</f>
        <v>MEDIDORES</v>
      </c>
      <c r="N5030" s="12" t="str">
        <f>+VLOOKUP(FACTURACION[[#This Row],[REFERENCIA]],CODINV,5,FALSE)</f>
        <v>HONEYWELL</v>
      </c>
      <c r="O5030" s="3">
        <v>1</v>
      </c>
      <c r="P5030" s="31">
        <v>3850725</v>
      </c>
      <c r="Q5030" s="24">
        <f>+FACTURACION[[#This Row],[CANTIDAD]]*FACTURACION[[#This Row],[VR UNITARIO]]/1000</f>
        <v>3850.7249999999999</v>
      </c>
      <c r="R5030" s="3" t="str">
        <f>+VLOOKUP(FACTURACION[[#This Row],[NIT]],TABLACLIENTE,5,FALSE)</f>
        <v>MANIZALES</v>
      </c>
    </row>
    <row r="5031" spans="3:18">
      <c r="C5031" s="29">
        <v>2018</v>
      </c>
      <c r="D5031" s="30" t="s">
        <v>229</v>
      </c>
      <c r="E5031" s="30">
        <f>MONTH(FACTURACION[[#This Row],[MES]]&amp;1)</f>
        <v>1</v>
      </c>
      <c r="F5031" s="223">
        <f>DATE(FACTURACION[[#This Row],[AÑO]],FACTURACION[[#This Row],[Mes numero]],1)</f>
        <v>43101</v>
      </c>
      <c r="G5031" s="160">
        <v>13399</v>
      </c>
      <c r="H5031" s="25">
        <v>800202395</v>
      </c>
      <c r="I5031" s="3" t="str">
        <f>+VLOOKUP(FACTURACION[[#This Row],[NIT]],TABLACLIENTE,2,FALSE)</f>
        <v>EFIGAS GAS NATURAL S.A. E.S.P. (EFIGAS S.A. E.S.P.)</v>
      </c>
      <c r="J5031" s="3" t="s">
        <v>59</v>
      </c>
      <c r="K5031" s="12" t="str">
        <f>+VLOOKUP(FACTURACION[[#This Row],[REFERENCIA]],CODINV,2,FALSE)</f>
        <v>MEDIDOR AL-1000 C:1 1/2" MAOP 25 PSIG CON CONECTORES</v>
      </c>
      <c r="L5031" s="12" t="str">
        <f>IF(VLOOKUP(FACTURACION[[#This Row],[REFERENCIA]],CODINV,3,FALSE)=0,"",VLOOKUP(FACTURACION[[#This Row],[REFERENCIA]],CODINV,3,FALSE))</f>
        <v/>
      </c>
      <c r="M5031" s="12" t="str">
        <f>+VLOOKUP(FACTURACION[[#This Row],[REFERENCIA]],CODINV,4,FALSE)</f>
        <v>MEDIDORES</v>
      </c>
      <c r="N5031" s="12" t="str">
        <f>+VLOOKUP(FACTURACION[[#This Row],[REFERENCIA]],CODINV,5,FALSE)</f>
        <v>HONEYWELL</v>
      </c>
      <c r="O5031" s="3">
        <v>1</v>
      </c>
      <c r="P5031" s="31">
        <v>3852631</v>
      </c>
      <c r="Q5031" s="24">
        <f>+FACTURACION[[#This Row],[CANTIDAD]]*FACTURACION[[#This Row],[VR UNITARIO]]/1000</f>
        <v>3852.6309999999999</v>
      </c>
      <c r="R5031" s="3" t="str">
        <f>+VLOOKUP(FACTURACION[[#This Row],[NIT]],TABLACLIENTE,5,FALSE)</f>
        <v>MANIZALES</v>
      </c>
    </row>
    <row r="5032" spans="3:18">
      <c r="C5032" s="29">
        <v>2018</v>
      </c>
      <c r="D5032" s="30" t="s">
        <v>229</v>
      </c>
      <c r="E5032" s="30">
        <f>MONTH(FACTURACION[[#This Row],[MES]]&amp;1)</f>
        <v>1</v>
      </c>
      <c r="F5032" s="223">
        <f>DATE(FACTURACION[[#This Row],[AÑO]],FACTURACION[[#This Row],[Mes numero]],1)</f>
        <v>43101</v>
      </c>
      <c r="G5032" s="160">
        <v>13382</v>
      </c>
      <c r="H5032" s="25">
        <v>890205952</v>
      </c>
      <c r="I5032" s="3" t="str">
        <f>+VLOOKUP(FACTURACION[[#This Row],[NIT]],TABLACLIENTE,2,FALSE)</f>
        <v>GAS NATURAL DEL ORIENTE S.A. E.S.P. (GASORIENTE S.A. E.S.P)</v>
      </c>
      <c r="J5032" s="3" t="s">
        <v>59</v>
      </c>
      <c r="K5032" s="12" t="str">
        <f>+VLOOKUP(FACTURACION[[#This Row],[REFERENCIA]],CODINV,2,FALSE)</f>
        <v>MEDIDOR AL-1000 C:1 1/2" MAOP 25 PSIG CON CONECTORES</v>
      </c>
      <c r="L5032" s="12" t="str">
        <f>IF(VLOOKUP(FACTURACION[[#This Row],[REFERENCIA]],CODINV,3,FALSE)=0,"",VLOOKUP(FACTURACION[[#This Row],[REFERENCIA]],CODINV,3,FALSE))</f>
        <v/>
      </c>
      <c r="M5032" s="12" t="str">
        <f>+VLOOKUP(FACTURACION[[#This Row],[REFERENCIA]],CODINV,4,FALSE)</f>
        <v>MEDIDORES</v>
      </c>
      <c r="N5032" s="12" t="str">
        <f>+VLOOKUP(FACTURACION[[#This Row],[REFERENCIA]],CODINV,5,FALSE)</f>
        <v>HONEYWELL</v>
      </c>
      <c r="O5032" s="3">
        <v>2</v>
      </c>
      <c r="P5032" s="31">
        <v>3457985.59</v>
      </c>
      <c r="Q5032" s="24">
        <f>+FACTURACION[[#This Row],[CANTIDAD]]*FACTURACION[[#This Row],[VR UNITARIO]]/1000</f>
        <v>6915.9711799999995</v>
      </c>
      <c r="R5032" s="3" t="str">
        <f>+VLOOKUP(FACTURACION[[#This Row],[NIT]],TABLACLIENTE,5,FALSE)</f>
        <v>BUCARAMANGA</v>
      </c>
    </row>
    <row r="5033" spans="3:18">
      <c r="C5033" s="29">
        <v>2018</v>
      </c>
      <c r="D5033" s="30" t="s">
        <v>229</v>
      </c>
      <c r="E5033" s="30">
        <f>MONTH(FACTURACION[[#This Row],[MES]]&amp;1)</f>
        <v>1</v>
      </c>
      <c r="F5033" s="223">
        <f>DATE(FACTURACION[[#This Row],[AÑO]],FACTURACION[[#This Row],[Mes numero]],1)</f>
        <v>43101</v>
      </c>
      <c r="G5033" s="160">
        <v>13404</v>
      </c>
      <c r="H5033" s="25">
        <v>890205952</v>
      </c>
      <c r="I5033" s="3" t="str">
        <f>+VLOOKUP(FACTURACION[[#This Row],[NIT]],TABLACLIENTE,2,FALSE)</f>
        <v>GAS NATURAL DEL ORIENTE S.A. E.S.P. (GASORIENTE S.A. E.S.P)</v>
      </c>
      <c r="J5033" s="3" t="s">
        <v>921</v>
      </c>
      <c r="K5033" s="12" t="str">
        <f>+VLOOKUP(FACTURACION[[#This Row],[REFERENCIA]],CODINV,2,FALSE)</f>
        <v>MEDIDOR AL-1000 C:1 1/2" MAOP 100 PSIG</v>
      </c>
      <c r="L5033" s="12" t="str">
        <f>IF(VLOOKUP(FACTURACION[[#This Row],[REFERENCIA]],CODINV,3,FALSE)=0,"",VLOOKUP(FACTURACION[[#This Row],[REFERENCIA]],CODINV,3,FALSE))</f>
        <v/>
      </c>
      <c r="M5033" s="12" t="str">
        <f>+VLOOKUP(FACTURACION[[#This Row],[REFERENCIA]],CODINV,4,FALSE)</f>
        <v>MEDIDORES</v>
      </c>
      <c r="N5033" s="12" t="str">
        <f>+VLOOKUP(FACTURACION[[#This Row],[REFERENCIA]],CODINV,5,FALSE)</f>
        <v>HONEYWELL</v>
      </c>
      <c r="O5033" s="3">
        <v>2</v>
      </c>
      <c r="P5033" s="31">
        <v>5841293</v>
      </c>
      <c r="Q5033" s="24">
        <f>+FACTURACION[[#This Row],[CANTIDAD]]*FACTURACION[[#This Row],[VR UNITARIO]]/1000</f>
        <v>11682.585999999999</v>
      </c>
      <c r="R5033" s="3" t="str">
        <f>+VLOOKUP(FACTURACION[[#This Row],[NIT]],TABLACLIENTE,5,FALSE)</f>
        <v>BUCARAMANGA</v>
      </c>
    </row>
    <row r="5034" spans="3:18">
      <c r="C5034" s="29">
        <v>2018</v>
      </c>
      <c r="D5034" s="30" t="s">
        <v>229</v>
      </c>
      <c r="E5034" s="30">
        <f>MONTH(FACTURACION[[#This Row],[MES]]&amp;1)</f>
        <v>1</v>
      </c>
      <c r="F5034" s="223">
        <f>DATE(FACTURACION[[#This Row],[AÑO]],FACTURACION[[#This Row],[Mes numero]],1)</f>
        <v>43101</v>
      </c>
      <c r="G5034" s="160">
        <v>13406</v>
      </c>
      <c r="H5034" s="25">
        <v>800202395</v>
      </c>
      <c r="I5034" s="3" t="str">
        <f>+VLOOKUP(FACTURACION[[#This Row],[NIT]],TABLACLIENTE,2,FALSE)</f>
        <v>EFIGAS GAS NATURAL S.A. E.S.P. (EFIGAS S.A. E.S.P.)</v>
      </c>
      <c r="J5034" s="3" t="s">
        <v>262</v>
      </c>
      <c r="K5034" s="12" t="str">
        <f>+VLOOKUP(FACTURACION[[#This Row],[REFERENCIA]],CODINV,2,FALSE)</f>
        <v>MEDIDOR AL-425 C:1 1/4" MAOP 25 PSIG</v>
      </c>
      <c r="L5034" s="12" t="str">
        <f>IF(VLOOKUP(FACTURACION[[#This Row],[REFERENCIA]],CODINV,3,FALSE)=0,"",VLOOKUP(FACTURACION[[#This Row],[REFERENCIA]],CODINV,3,FALSE))</f>
        <v/>
      </c>
      <c r="M5034" s="12" t="str">
        <f>+VLOOKUP(FACTURACION[[#This Row],[REFERENCIA]],CODINV,4,FALSE)</f>
        <v>MEDIDORES</v>
      </c>
      <c r="N5034" s="12" t="str">
        <f>+VLOOKUP(FACTURACION[[#This Row],[REFERENCIA]],CODINV,5,FALSE)</f>
        <v>HONEYWELL</v>
      </c>
      <c r="O5034" s="3">
        <v>4</v>
      </c>
      <c r="P5034" s="31">
        <v>780000</v>
      </c>
      <c r="Q5034" s="24">
        <f>+FACTURACION[[#This Row],[CANTIDAD]]*FACTURACION[[#This Row],[VR UNITARIO]]/1000</f>
        <v>3120</v>
      </c>
      <c r="R5034" s="3" t="str">
        <f>+VLOOKUP(FACTURACION[[#This Row],[NIT]],TABLACLIENTE,5,FALSE)</f>
        <v>MANIZALES</v>
      </c>
    </row>
    <row r="5035" spans="3:18">
      <c r="C5035" s="29">
        <v>2018</v>
      </c>
      <c r="D5035" s="30" t="s">
        <v>229</v>
      </c>
      <c r="E5035" s="30">
        <f>MONTH(FACTURACION[[#This Row],[MES]]&amp;1)</f>
        <v>1</v>
      </c>
      <c r="F5035" s="223">
        <f>DATE(FACTURACION[[#This Row],[AÑO]],FACTURACION[[#This Row],[Mes numero]],1)</f>
        <v>43101</v>
      </c>
      <c r="G5035" s="160">
        <v>13386</v>
      </c>
      <c r="H5035" s="25">
        <v>890503900</v>
      </c>
      <c r="I5035" s="3" t="str">
        <f>+VLOOKUP(FACTURACION[[#This Row],[NIT]],TABLACLIENTE,2,FALSE)</f>
        <v>GASES DEL ORIENTE S.A. E.S.P.</v>
      </c>
      <c r="J5035" s="3" t="s">
        <v>262</v>
      </c>
      <c r="K5035" s="12" t="str">
        <f>+VLOOKUP(FACTURACION[[#This Row],[REFERENCIA]],CODINV,2,FALSE)</f>
        <v>MEDIDOR AL-425 C:1 1/4" MAOP 25 PSIG</v>
      </c>
      <c r="L5035" s="12" t="str">
        <f>IF(VLOOKUP(FACTURACION[[#This Row],[REFERENCIA]],CODINV,3,FALSE)=0,"",VLOOKUP(FACTURACION[[#This Row],[REFERENCIA]],CODINV,3,FALSE))</f>
        <v/>
      </c>
      <c r="M5035" s="12" t="str">
        <f>+VLOOKUP(FACTURACION[[#This Row],[REFERENCIA]],CODINV,4,FALSE)</f>
        <v>MEDIDORES</v>
      </c>
      <c r="N5035" s="12" t="str">
        <f>+VLOOKUP(FACTURACION[[#This Row],[REFERENCIA]],CODINV,5,FALSE)</f>
        <v>HONEYWELL</v>
      </c>
      <c r="O5035" s="3">
        <v>5</v>
      </c>
      <c r="P5035" s="31">
        <v>812000</v>
      </c>
      <c r="Q5035" s="24">
        <f>+FACTURACION[[#This Row],[CANTIDAD]]*FACTURACION[[#This Row],[VR UNITARIO]]/1000</f>
        <v>4060</v>
      </c>
      <c r="R5035" s="3" t="str">
        <f>+VLOOKUP(FACTURACION[[#This Row],[NIT]],TABLACLIENTE,5,FALSE)</f>
        <v>CUCUTA</v>
      </c>
    </row>
    <row r="5036" spans="3:18">
      <c r="C5036" s="29">
        <v>2018</v>
      </c>
      <c r="D5036" s="30" t="s">
        <v>229</v>
      </c>
      <c r="E5036" s="30">
        <f>MONTH(FACTURACION[[#This Row],[MES]]&amp;1)</f>
        <v>1</v>
      </c>
      <c r="F5036" s="223">
        <f>DATE(FACTURACION[[#This Row],[AÑO]],FACTURACION[[#This Row],[Mes numero]],1)</f>
        <v>43101</v>
      </c>
      <c r="G5036" s="160">
        <v>13392</v>
      </c>
      <c r="H5036" s="25">
        <v>891101577</v>
      </c>
      <c r="I5036" s="3" t="str">
        <f>+VLOOKUP(FACTURACION[[#This Row],[NIT]],TABLACLIENTE,2,FALSE)</f>
        <v>ALCANOS DE COLOMBIA S.A. E.S.P</v>
      </c>
      <c r="J5036" s="3" t="s">
        <v>171</v>
      </c>
      <c r="K5036" s="12" t="str">
        <f>+VLOOKUP(FACTURACION[[#This Row],[REFERENCIA]],CODINV,2,FALSE)</f>
        <v>MEDIDOR ROTATIVO 16</v>
      </c>
      <c r="L5036" s="12" t="str">
        <f>IF(VLOOKUP(FACTURACION[[#This Row],[REFERENCIA]],CODINV,3,FALSE)=0,"",VLOOKUP(FACTURACION[[#This Row],[REFERENCIA]],CODINV,3,FALSE))</f>
        <v/>
      </c>
      <c r="M5036" s="12" t="str">
        <f>+VLOOKUP(FACTURACION[[#This Row],[REFERENCIA]],CODINV,4,FALSE)</f>
        <v>MEDIDORES</v>
      </c>
      <c r="N5036" s="12" t="str">
        <f>+VLOOKUP(FACTURACION[[#This Row],[REFERENCIA]],CODINV,5,FALSE)</f>
        <v>HONEYWELL</v>
      </c>
      <c r="O5036" s="3">
        <v>5</v>
      </c>
      <c r="P5036" s="31">
        <v>5808000</v>
      </c>
      <c r="Q5036" s="24">
        <f>+FACTURACION[[#This Row],[CANTIDAD]]*FACTURACION[[#This Row],[VR UNITARIO]]/1000</f>
        <v>29040</v>
      </c>
      <c r="R5036" s="3" t="str">
        <f>+VLOOKUP(FACTURACION[[#This Row],[NIT]],TABLACLIENTE,5,FALSE)</f>
        <v>NEIVA</v>
      </c>
    </row>
    <row r="5037" spans="3:18">
      <c r="C5037" s="29">
        <v>2018</v>
      </c>
      <c r="D5037" s="30" t="s">
        <v>229</v>
      </c>
      <c r="E5037" s="30">
        <f>MONTH(FACTURACION[[#This Row],[MES]]&amp;1)</f>
        <v>1</v>
      </c>
      <c r="F5037" s="223">
        <f>DATE(FACTURACION[[#This Row],[AÑO]],FACTURACION[[#This Row],[Mes numero]],1)</f>
        <v>43101</v>
      </c>
      <c r="G5037" s="160">
        <v>13393</v>
      </c>
      <c r="H5037" s="25">
        <v>891101577</v>
      </c>
      <c r="I5037" s="3" t="str">
        <f>+VLOOKUP(FACTURACION[[#This Row],[NIT]],TABLACLIENTE,2,FALSE)</f>
        <v>ALCANOS DE COLOMBIA S.A. E.S.P</v>
      </c>
      <c r="J5037" s="3" t="s">
        <v>171</v>
      </c>
      <c r="K5037" s="12" t="str">
        <f>+VLOOKUP(FACTURACION[[#This Row],[REFERENCIA]],CODINV,2,FALSE)</f>
        <v>MEDIDOR ROTATIVO 16</v>
      </c>
      <c r="L5037" s="12" t="str">
        <f>IF(VLOOKUP(FACTURACION[[#This Row],[REFERENCIA]],CODINV,3,FALSE)=0,"",VLOOKUP(FACTURACION[[#This Row],[REFERENCIA]],CODINV,3,FALSE))</f>
        <v/>
      </c>
      <c r="M5037" s="12" t="str">
        <f>+VLOOKUP(FACTURACION[[#This Row],[REFERENCIA]],CODINV,4,FALSE)</f>
        <v>MEDIDORES</v>
      </c>
      <c r="N5037" s="12" t="str">
        <f>+VLOOKUP(FACTURACION[[#This Row],[REFERENCIA]],CODINV,5,FALSE)</f>
        <v>HONEYWELL</v>
      </c>
      <c r="O5037" s="3">
        <v>1</v>
      </c>
      <c r="P5037" s="31">
        <v>5808000</v>
      </c>
      <c r="Q5037" s="24">
        <f>+FACTURACION[[#This Row],[CANTIDAD]]*FACTURACION[[#This Row],[VR UNITARIO]]/1000</f>
        <v>5808</v>
      </c>
      <c r="R5037" s="3" t="str">
        <f>+VLOOKUP(FACTURACION[[#This Row],[NIT]],TABLACLIENTE,5,FALSE)</f>
        <v>NEIVA</v>
      </c>
    </row>
    <row r="5038" spans="3:18">
      <c r="C5038" s="29">
        <v>2018</v>
      </c>
      <c r="D5038" s="30" t="s">
        <v>229</v>
      </c>
      <c r="E5038" s="30">
        <f>MONTH(FACTURACION[[#This Row],[MES]]&amp;1)</f>
        <v>1</v>
      </c>
      <c r="F5038" s="223">
        <f>DATE(FACTURACION[[#This Row],[AÑO]],FACTURACION[[#This Row],[Mes numero]],1)</f>
        <v>43101</v>
      </c>
      <c r="G5038" s="160">
        <v>13401</v>
      </c>
      <c r="H5038" s="25">
        <v>800074033</v>
      </c>
      <c r="I5038" s="3" t="str">
        <f>+VLOOKUP(FACTURACION[[#This Row],[NIT]],TABLACLIENTE,2,FALSE)</f>
        <v>COMPAÑIAS ASOCIADAS DE GAS S.A. E.S.P (ASOGAS SA ESP)</v>
      </c>
      <c r="J5038" s="3" t="s">
        <v>1064</v>
      </c>
      <c r="K5038" s="12" t="str">
        <f>+VLOOKUP(FACTURACION[[#This Row],[REFERENCIA]],CODINV,2,FALSE)</f>
        <v>REG. 1813C C: 1" R: 6-15" O: 1/2</v>
      </c>
      <c r="L5038" s="12" t="str">
        <f>IF(VLOOKUP(FACTURACION[[#This Row],[REFERENCIA]],CODINV,3,FALSE)=0,"",VLOOKUP(FACTURACION[[#This Row],[REFERENCIA]],CODINV,3,FALSE))</f>
        <v/>
      </c>
      <c r="M5038" s="12" t="str">
        <f>+VLOOKUP(FACTURACION[[#This Row],[REFERENCIA]],CODINV,4,FALSE)</f>
        <v>REGULADORES</v>
      </c>
      <c r="N5038" s="12" t="str">
        <f>+VLOOKUP(FACTURACION[[#This Row],[REFERENCIA]],CODINV,5,FALSE)</f>
        <v>HONEYWELL</v>
      </c>
      <c r="O5038" s="3">
        <v>1</v>
      </c>
      <c r="P5038" s="31">
        <v>180000</v>
      </c>
      <c r="Q5038" s="24">
        <f>+FACTURACION[[#This Row],[CANTIDAD]]*FACTURACION[[#This Row],[VR UNITARIO]]/1000</f>
        <v>180</v>
      </c>
      <c r="R5038" s="3" t="str">
        <f>+VLOOKUP(FACTURACION[[#This Row],[NIT]],TABLACLIENTE,5,FALSE)</f>
        <v>MOSQUERA</v>
      </c>
    </row>
    <row r="5039" spans="3:18">
      <c r="C5039" s="29">
        <v>2018</v>
      </c>
      <c r="D5039" s="30" t="s">
        <v>229</v>
      </c>
      <c r="E5039" s="30">
        <f>MONTH(FACTURACION[[#This Row],[MES]]&amp;1)</f>
        <v>1</v>
      </c>
      <c r="F5039" s="223">
        <f>DATE(FACTURACION[[#This Row],[AÑO]],FACTURACION[[#This Row],[Mes numero]],1)</f>
        <v>43101</v>
      </c>
      <c r="G5039" s="160">
        <v>13414</v>
      </c>
      <c r="H5039" s="25">
        <v>890200919</v>
      </c>
      <c r="I5039" s="3" t="str">
        <f>+VLOOKUP(FACTURACION[[#This Row],[NIT]],TABLACLIENTE,2,FALSE)</f>
        <v>GAS DE SANTANDER S.A. E.S.P.</v>
      </c>
      <c r="J5039" s="3" t="s">
        <v>1064</v>
      </c>
      <c r="K5039" s="12" t="str">
        <f>+VLOOKUP(FACTURACION[[#This Row],[REFERENCIA]],CODINV,2,FALSE)</f>
        <v>REG. 1813C C: 1" R: 6-15" O: 1/2</v>
      </c>
      <c r="L5039" s="12" t="str">
        <f>IF(VLOOKUP(FACTURACION[[#This Row],[REFERENCIA]],CODINV,3,FALSE)=0,"",VLOOKUP(FACTURACION[[#This Row],[REFERENCIA]],CODINV,3,FALSE))</f>
        <v/>
      </c>
      <c r="M5039" s="12" t="str">
        <f>+VLOOKUP(FACTURACION[[#This Row],[REFERENCIA]],CODINV,4,FALSE)</f>
        <v>REGULADORES</v>
      </c>
      <c r="N5039" s="12" t="str">
        <f>+VLOOKUP(FACTURACION[[#This Row],[REFERENCIA]],CODINV,5,FALSE)</f>
        <v>HONEYWELL</v>
      </c>
      <c r="O5039" s="3">
        <v>2</v>
      </c>
      <c r="P5039" s="31">
        <v>175000</v>
      </c>
      <c r="Q5039" s="24">
        <f>+FACTURACION[[#This Row],[CANTIDAD]]*FACTURACION[[#This Row],[VR UNITARIO]]/1000</f>
        <v>350</v>
      </c>
      <c r="R5039" s="3" t="str">
        <f>+VLOOKUP(FACTURACION[[#This Row],[NIT]],TABLACLIENTE,5,FALSE)</f>
        <v>GIRON</v>
      </c>
    </row>
    <row r="5040" spans="3:18">
      <c r="C5040" s="29">
        <v>2018</v>
      </c>
      <c r="D5040" s="30" t="s">
        <v>229</v>
      </c>
      <c r="E5040" s="30">
        <f>MONTH(FACTURACION[[#This Row],[MES]]&amp;1)</f>
        <v>1</v>
      </c>
      <c r="F5040" s="223">
        <f>DATE(FACTURACION[[#This Row],[AÑO]],FACTURACION[[#This Row],[Mes numero]],1)</f>
        <v>43101</v>
      </c>
      <c r="G5040" s="160">
        <v>13420</v>
      </c>
      <c r="H5040" s="25">
        <v>830043681</v>
      </c>
      <c r="I5040" s="3" t="str">
        <f>+VLOOKUP(FACTURACION[[#This Row],[NIT]],TABLACLIENTE,2,FALSE)</f>
        <v>INGENIERIA ELECTRONICA MARTINEZ LTDA (MELTRONIC LTDA)</v>
      </c>
      <c r="J5040" s="3" t="s">
        <v>1064</v>
      </c>
      <c r="K5040" s="12" t="str">
        <f>+VLOOKUP(FACTURACION[[#This Row],[REFERENCIA]],CODINV,2,FALSE)</f>
        <v>REG. 1813C C: 1" R: 6-15" O: 1/2</v>
      </c>
      <c r="L5040" s="12" t="str">
        <f>IF(VLOOKUP(FACTURACION[[#This Row],[REFERENCIA]],CODINV,3,FALSE)=0,"",VLOOKUP(FACTURACION[[#This Row],[REFERENCIA]],CODINV,3,FALSE))</f>
        <v/>
      </c>
      <c r="M5040" s="12" t="str">
        <f>+VLOOKUP(FACTURACION[[#This Row],[REFERENCIA]],CODINV,4,FALSE)</f>
        <v>REGULADORES</v>
      </c>
      <c r="N5040" s="12" t="str">
        <f>+VLOOKUP(FACTURACION[[#This Row],[REFERENCIA]],CODINV,5,FALSE)</f>
        <v>HONEYWELL</v>
      </c>
      <c r="O5040" s="3">
        <v>2</v>
      </c>
      <c r="P5040" s="31">
        <v>185000</v>
      </c>
      <c r="Q5040" s="24">
        <f>+FACTURACION[[#This Row],[CANTIDAD]]*FACTURACION[[#This Row],[VR UNITARIO]]/1000</f>
        <v>370</v>
      </c>
      <c r="R5040" s="3" t="str">
        <f>+VLOOKUP(FACTURACION[[#This Row],[NIT]],TABLACLIENTE,5,FALSE)</f>
        <v>BOGOTÁ D.C.</v>
      </c>
    </row>
    <row r="5041" spans="3:18">
      <c r="C5041" s="29">
        <v>2018</v>
      </c>
      <c r="D5041" s="30" t="s">
        <v>229</v>
      </c>
      <c r="E5041" s="30">
        <f>MONTH(FACTURACION[[#This Row],[MES]]&amp;1)</f>
        <v>1</v>
      </c>
      <c r="F5041" s="223">
        <f>DATE(FACTURACION[[#This Row],[AÑO]],FACTURACION[[#This Row],[Mes numero]],1)</f>
        <v>43101</v>
      </c>
      <c r="G5041" s="160">
        <v>13389</v>
      </c>
      <c r="H5041" s="25">
        <v>830104626</v>
      </c>
      <c r="I5041" s="3" t="str">
        <f>+VLOOKUP(FACTURACION[[#This Row],[NIT]],TABLACLIENTE,2,FALSE)</f>
        <v>MONTAJES INTEGRALES LTDA.</v>
      </c>
      <c r="J5041" s="3" t="s">
        <v>1064</v>
      </c>
      <c r="K5041" s="12" t="str">
        <f>+VLOOKUP(FACTURACION[[#This Row],[REFERENCIA]],CODINV,2,FALSE)</f>
        <v>REG. 1813C C: 1" R: 6-15" O: 1/2</v>
      </c>
      <c r="L5041" s="12" t="str">
        <f>IF(VLOOKUP(FACTURACION[[#This Row],[REFERENCIA]],CODINV,3,FALSE)=0,"",VLOOKUP(FACTURACION[[#This Row],[REFERENCIA]],CODINV,3,FALSE))</f>
        <v/>
      </c>
      <c r="M5041" s="12" t="str">
        <f>+VLOOKUP(FACTURACION[[#This Row],[REFERENCIA]],CODINV,4,FALSE)</f>
        <v>REGULADORES</v>
      </c>
      <c r="N5041" s="12" t="str">
        <f>+VLOOKUP(FACTURACION[[#This Row],[REFERENCIA]],CODINV,5,FALSE)</f>
        <v>HONEYWELL</v>
      </c>
      <c r="O5041" s="3">
        <v>1</v>
      </c>
      <c r="P5041" s="31">
        <v>180000</v>
      </c>
      <c r="Q5041" s="24">
        <f>+FACTURACION[[#This Row],[CANTIDAD]]*FACTURACION[[#This Row],[VR UNITARIO]]/1000</f>
        <v>180</v>
      </c>
      <c r="R5041" s="3" t="str">
        <f>+VLOOKUP(FACTURACION[[#This Row],[NIT]],TABLACLIENTE,5,FALSE)</f>
        <v>BOGOTÁ D.C.</v>
      </c>
    </row>
    <row r="5042" spans="3:18">
      <c r="C5042" s="29">
        <v>2018</v>
      </c>
      <c r="D5042" s="30" t="s">
        <v>229</v>
      </c>
      <c r="E5042" s="30">
        <f>MONTH(FACTURACION[[#This Row],[MES]]&amp;1)</f>
        <v>1</v>
      </c>
      <c r="F5042" s="223">
        <f>DATE(FACTURACION[[#This Row],[AÑO]],FACTURACION[[#This Row],[Mes numero]],1)</f>
        <v>43101</v>
      </c>
      <c r="G5042" s="160">
        <v>13434</v>
      </c>
      <c r="H5042" s="25">
        <v>860033633</v>
      </c>
      <c r="I5042" s="3" t="str">
        <f>+VLOOKUP(FACTURACION[[#This Row],[NIT]],TABLACLIENTE,2,FALSE)</f>
        <v>RAYOGAS S.A. E.S.P.</v>
      </c>
      <c r="J5042" s="3" t="s">
        <v>1064</v>
      </c>
      <c r="K5042" s="12" t="str">
        <f>+VLOOKUP(FACTURACION[[#This Row],[REFERENCIA]],CODINV,2,FALSE)</f>
        <v>REG. 1813C C: 1" R: 6-15" O: 1/2</v>
      </c>
      <c r="L5042" s="12" t="str">
        <f>IF(VLOOKUP(FACTURACION[[#This Row],[REFERENCIA]],CODINV,3,FALSE)=0,"",VLOOKUP(FACTURACION[[#This Row],[REFERENCIA]],CODINV,3,FALSE))</f>
        <v/>
      </c>
      <c r="M5042" s="12" t="str">
        <f>+VLOOKUP(FACTURACION[[#This Row],[REFERENCIA]],CODINV,4,FALSE)</f>
        <v>REGULADORES</v>
      </c>
      <c r="N5042" s="12" t="str">
        <f>+VLOOKUP(FACTURACION[[#This Row],[REFERENCIA]],CODINV,5,FALSE)</f>
        <v>HONEYWELL</v>
      </c>
      <c r="O5042" s="3">
        <v>1</v>
      </c>
      <c r="P5042" s="31">
        <v>175000</v>
      </c>
      <c r="Q5042" s="24">
        <f>+FACTURACION[[#This Row],[CANTIDAD]]*FACTURACION[[#This Row],[VR UNITARIO]]/1000</f>
        <v>175</v>
      </c>
      <c r="R5042" s="3" t="str">
        <f>+VLOOKUP(FACTURACION[[#This Row],[NIT]],TABLACLIENTE,5,FALSE)</f>
        <v>BOGOTÁ D.C.</v>
      </c>
    </row>
    <row r="5043" spans="3:18">
      <c r="C5043" s="29">
        <v>2018</v>
      </c>
      <c r="D5043" s="30" t="s">
        <v>229</v>
      </c>
      <c r="E5043" s="30">
        <f>MONTH(FACTURACION[[#This Row],[MES]]&amp;1)</f>
        <v>1</v>
      </c>
      <c r="F5043" s="223">
        <f>DATE(FACTURACION[[#This Row],[AÑO]],FACTURACION[[#This Row],[Mes numero]],1)</f>
        <v>43101</v>
      </c>
      <c r="G5043" s="160">
        <v>13431</v>
      </c>
      <c r="H5043" s="25">
        <v>830065383</v>
      </c>
      <c r="I5043" s="3" t="str">
        <f>+VLOOKUP(FACTURACION[[#This Row],[NIT]],TABLACLIENTE,2,FALSE)</f>
        <v>ALKENOS LTDA</v>
      </c>
      <c r="J5043" s="3" t="s">
        <v>1084</v>
      </c>
      <c r="K5043" s="12" t="str">
        <f>+VLOOKUP(FACTURACION[[#This Row],[REFERENCIA]],CODINV,2,FALSE)</f>
        <v>REG. 1813C C: 1" R: 12-28" O: 1/2</v>
      </c>
      <c r="L5043" s="12" t="str">
        <f>IF(VLOOKUP(FACTURACION[[#This Row],[REFERENCIA]],CODINV,3,FALSE)=0,"",VLOOKUP(FACTURACION[[#This Row],[REFERENCIA]],CODINV,3,FALSE))</f>
        <v/>
      </c>
      <c r="M5043" s="12" t="str">
        <f>+VLOOKUP(FACTURACION[[#This Row],[REFERENCIA]],CODINV,4,FALSE)</f>
        <v>REGULADORES</v>
      </c>
      <c r="N5043" s="12" t="str">
        <f>+VLOOKUP(FACTURACION[[#This Row],[REFERENCIA]],CODINV,5,FALSE)</f>
        <v>HONEYWELL</v>
      </c>
      <c r="O5043" s="3">
        <v>1</v>
      </c>
      <c r="P5043" s="31">
        <v>185000</v>
      </c>
      <c r="Q5043" s="24">
        <f>+FACTURACION[[#This Row],[CANTIDAD]]*FACTURACION[[#This Row],[VR UNITARIO]]/1000</f>
        <v>185</v>
      </c>
      <c r="R5043" s="3" t="str">
        <f>+VLOOKUP(FACTURACION[[#This Row],[NIT]],TABLACLIENTE,5,FALSE)</f>
        <v>BOGOTÁ D.C.</v>
      </c>
    </row>
    <row r="5044" spans="3:18">
      <c r="C5044" s="29">
        <v>2018</v>
      </c>
      <c r="D5044" s="30" t="s">
        <v>229</v>
      </c>
      <c r="E5044" s="30">
        <f>MONTH(FACTURACION[[#This Row],[MES]]&amp;1)</f>
        <v>1</v>
      </c>
      <c r="F5044" s="223">
        <f>DATE(FACTURACION[[#This Row],[AÑO]],FACTURACION[[#This Row],[Mes numero]],1)</f>
        <v>43101</v>
      </c>
      <c r="G5044" s="160">
        <v>13413</v>
      </c>
      <c r="H5044" s="25">
        <v>800074033</v>
      </c>
      <c r="I5044" s="3" t="str">
        <f>+VLOOKUP(FACTURACION[[#This Row],[NIT]],TABLACLIENTE,2,FALSE)</f>
        <v>COMPAÑIAS ASOCIADAS DE GAS S.A. E.S.P (ASOGAS SA ESP)</v>
      </c>
      <c r="J5044" s="3" t="s">
        <v>198</v>
      </c>
      <c r="K5044" s="12" t="str">
        <f>+VLOOKUP(FACTURACION[[#This Row],[REFERENCIA]],CODINV,2,FALSE)</f>
        <v>REG. 1813C-HC C. 1 1/4" R: 6-15" O: 1/2</v>
      </c>
      <c r="L5044" s="12" t="str">
        <f>IF(VLOOKUP(FACTURACION[[#This Row],[REFERENCIA]],CODINV,3,FALSE)=0,"",VLOOKUP(FACTURACION[[#This Row],[REFERENCIA]],CODINV,3,FALSE))</f>
        <v/>
      </c>
      <c r="M5044" s="12" t="str">
        <f>+VLOOKUP(FACTURACION[[#This Row],[REFERENCIA]],CODINV,4,FALSE)</f>
        <v>REGULADORES</v>
      </c>
      <c r="N5044" s="12" t="str">
        <f>+VLOOKUP(FACTURACION[[#This Row],[REFERENCIA]],CODINV,5,FALSE)</f>
        <v>HONEYWELL</v>
      </c>
      <c r="O5044" s="3">
        <v>2</v>
      </c>
      <c r="P5044" s="31">
        <v>180000</v>
      </c>
      <c r="Q5044" s="24">
        <f>+FACTURACION[[#This Row],[CANTIDAD]]*FACTURACION[[#This Row],[VR UNITARIO]]/1000</f>
        <v>360</v>
      </c>
      <c r="R5044" s="3" t="str">
        <f>+VLOOKUP(FACTURACION[[#This Row],[NIT]],TABLACLIENTE,5,FALSE)</f>
        <v>MOSQUERA</v>
      </c>
    </row>
    <row r="5045" spans="3:18">
      <c r="C5045" s="29">
        <v>2018</v>
      </c>
      <c r="D5045" s="30" t="s">
        <v>229</v>
      </c>
      <c r="E5045" s="30">
        <f>MONTH(FACTURACION[[#This Row],[MES]]&amp;1)</f>
        <v>1</v>
      </c>
      <c r="F5045" s="223">
        <f>DATE(FACTURACION[[#This Row],[AÑO]],FACTURACION[[#This Row],[Mes numero]],1)</f>
        <v>43101</v>
      </c>
      <c r="G5045" s="160">
        <v>13395</v>
      </c>
      <c r="H5045" s="25">
        <v>800202395</v>
      </c>
      <c r="I5045" s="3" t="str">
        <f>+VLOOKUP(FACTURACION[[#This Row],[NIT]],TABLACLIENTE,2,FALSE)</f>
        <v>EFIGAS GAS NATURAL S.A. E.S.P. (EFIGAS S.A. E.S.P.)</v>
      </c>
      <c r="J5045" s="3" t="s">
        <v>198</v>
      </c>
      <c r="K5045" s="12" t="str">
        <f>+VLOOKUP(FACTURACION[[#This Row],[REFERENCIA]],CODINV,2,FALSE)</f>
        <v>REG. 1813C-HC C. 1 1/4" R: 6-15" O: 1/2</v>
      </c>
      <c r="L5045" s="12" t="str">
        <f>IF(VLOOKUP(FACTURACION[[#This Row],[REFERENCIA]],CODINV,3,FALSE)=0,"",VLOOKUP(FACTURACION[[#This Row],[REFERENCIA]],CODINV,3,FALSE))</f>
        <v/>
      </c>
      <c r="M5045" s="12" t="str">
        <f>+VLOOKUP(FACTURACION[[#This Row],[REFERENCIA]],CODINV,4,FALSE)</f>
        <v>REGULADORES</v>
      </c>
      <c r="N5045" s="12" t="str">
        <f>+VLOOKUP(FACTURACION[[#This Row],[REFERENCIA]],CODINV,5,FALSE)</f>
        <v>HONEYWELL</v>
      </c>
      <c r="O5045" s="3">
        <v>4</v>
      </c>
      <c r="P5045" s="31">
        <v>195000</v>
      </c>
      <c r="Q5045" s="24">
        <f>+FACTURACION[[#This Row],[CANTIDAD]]*FACTURACION[[#This Row],[VR UNITARIO]]/1000</f>
        <v>780</v>
      </c>
      <c r="R5045" s="3" t="str">
        <f>+VLOOKUP(FACTURACION[[#This Row],[NIT]],TABLACLIENTE,5,FALSE)</f>
        <v>MANIZALES</v>
      </c>
    </row>
    <row r="5046" spans="3:18">
      <c r="C5046" s="29">
        <v>2018</v>
      </c>
      <c r="D5046" s="30" t="s">
        <v>229</v>
      </c>
      <c r="E5046" s="30">
        <f>MONTH(FACTURACION[[#This Row],[MES]]&amp;1)</f>
        <v>1</v>
      </c>
      <c r="F5046" s="223">
        <f>DATE(FACTURACION[[#This Row],[AÑO]],FACTURACION[[#This Row],[Mes numero]],1)</f>
        <v>43101</v>
      </c>
      <c r="G5046" s="160">
        <v>13413</v>
      </c>
      <c r="H5046" s="25">
        <v>800202395</v>
      </c>
      <c r="I5046" s="3" t="str">
        <f>+VLOOKUP(FACTURACION[[#This Row],[NIT]],TABLACLIENTE,2,FALSE)</f>
        <v>EFIGAS GAS NATURAL S.A. E.S.P. (EFIGAS S.A. E.S.P.)</v>
      </c>
      <c r="J5046" s="3" t="s">
        <v>199</v>
      </c>
      <c r="K5046" s="12" t="str">
        <f>+VLOOKUP(FACTURACION[[#This Row],[REFERENCIA]],CODINV,2,FALSE)</f>
        <v>REG. 1813C-HC C: 1 1/4 R: 42-2" PSI O: 1/2</v>
      </c>
      <c r="L5046" s="12" t="str">
        <f>IF(VLOOKUP(FACTURACION[[#This Row],[REFERENCIA]],CODINV,3,FALSE)=0,"",VLOOKUP(FACTURACION[[#This Row],[REFERENCIA]],CODINV,3,FALSE))</f>
        <v/>
      </c>
      <c r="M5046" s="12" t="str">
        <f>+VLOOKUP(FACTURACION[[#This Row],[REFERENCIA]],CODINV,4,FALSE)</f>
        <v>REGULADORES</v>
      </c>
      <c r="N5046" s="12" t="str">
        <f>+VLOOKUP(FACTURACION[[#This Row],[REFERENCIA]],CODINV,5,FALSE)</f>
        <v>HONEYWELL</v>
      </c>
      <c r="O5046" s="3">
        <v>4</v>
      </c>
      <c r="P5046" s="31">
        <v>195000</v>
      </c>
      <c r="Q5046" s="24">
        <f>+FACTURACION[[#This Row],[CANTIDAD]]*FACTURACION[[#This Row],[VR UNITARIO]]/1000</f>
        <v>780</v>
      </c>
      <c r="R5046" s="3" t="str">
        <f>+VLOOKUP(FACTURACION[[#This Row],[NIT]],TABLACLIENTE,5,FALSE)</f>
        <v>MANIZALES</v>
      </c>
    </row>
    <row r="5047" spans="3:18">
      <c r="C5047" s="29">
        <v>2018</v>
      </c>
      <c r="D5047" s="30" t="s">
        <v>229</v>
      </c>
      <c r="E5047" s="30">
        <f>MONTH(FACTURACION[[#This Row],[MES]]&amp;1)</f>
        <v>1</v>
      </c>
      <c r="F5047" s="223">
        <f>DATE(FACTURACION[[#This Row],[AÑO]],FACTURACION[[#This Row],[Mes numero]],1)</f>
        <v>43101</v>
      </c>
      <c r="G5047" s="160">
        <v>13415</v>
      </c>
      <c r="H5047" s="25">
        <v>900520280</v>
      </c>
      <c r="I5047" s="3" t="str">
        <f>+VLOOKUP(FACTURACION[[#This Row],[NIT]],TABLACLIENTE,2,FALSE)</f>
        <v>ENERGY SOLUTION SERVICES SAS</v>
      </c>
      <c r="J5047" s="3" t="s">
        <v>6</v>
      </c>
      <c r="K5047" s="12" t="str">
        <f>+VLOOKUP(FACTURACION[[#This Row],[REFERENCIA]],CODINV,2,FALSE)</f>
        <v>REG.1813C C:3/4" R:6-15" O:1/2</v>
      </c>
      <c r="L5047" s="12" t="str">
        <f>IF(VLOOKUP(FACTURACION[[#This Row],[REFERENCIA]],CODINV,3,FALSE)=0,"",VLOOKUP(FACTURACION[[#This Row],[REFERENCIA]],CODINV,3,FALSE))</f>
        <v/>
      </c>
      <c r="M5047" s="12" t="str">
        <f>+VLOOKUP(FACTURACION[[#This Row],[REFERENCIA]],CODINV,4,FALSE)</f>
        <v>REGULADORES</v>
      </c>
      <c r="N5047" s="12" t="str">
        <f>+VLOOKUP(FACTURACION[[#This Row],[REFERENCIA]],CODINV,5,FALSE)</f>
        <v>HONEYWELL</v>
      </c>
      <c r="O5047" s="3">
        <v>4</v>
      </c>
      <c r="P5047" s="31">
        <v>184000</v>
      </c>
      <c r="Q5047" s="24">
        <f>+FACTURACION[[#This Row],[CANTIDAD]]*FACTURACION[[#This Row],[VR UNITARIO]]/1000</f>
        <v>736</v>
      </c>
      <c r="R5047" s="3" t="str">
        <f>+VLOOKUP(FACTURACION[[#This Row],[NIT]],TABLACLIENTE,5,FALSE)</f>
        <v>BOGOTÁ D.C.</v>
      </c>
    </row>
    <row r="5048" spans="3:18">
      <c r="C5048" s="29">
        <v>2018</v>
      </c>
      <c r="D5048" s="30" t="s">
        <v>229</v>
      </c>
      <c r="E5048" s="30">
        <f>MONTH(FACTURACION[[#This Row],[MES]]&amp;1)</f>
        <v>1</v>
      </c>
      <c r="F5048" s="223">
        <f>DATE(FACTURACION[[#This Row],[AÑO]],FACTURACION[[#This Row],[Mes numero]],1)</f>
        <v>43101</v>
      </c>
      <c r="G5048" s="160">
        <v>13405</v>
      </c>
      <c r="H5048" s="25">
        <v>860510723</v>
      </c>
      <c r="I5048" s="3" t="str">
        <f>+VLOOKUP(FACTURACION[[#This Row],[NIT]],TABLACLIENTE,2,FALSE)</f>
        <v>SAENA DE COLOMBIA S.A.</v>
      </c>
      <c r="J5048" s="3" t="s">
        <v>6</v>
      </c>
      <c r="K5048" s="12" t="str">
        <f>+VLOOKUP(FACTURACION[[#This Row],[REFERENCIA]],CODINV,2,FALSE)</f>
        <v>REG.1813C C:3/4" R:6-15" O:1/2</v>
      </c>
      <c r="L5048" s="12" t="str">
        <f>IF(VLOOKUP(FACTURACION[[#This Row],[REFERENCIA]],CODINV,3,FALSE)=0,"",VLOOKUP(FACTURACION[[#This Row],[REFERENCIA]],CODINV,3,FALSE))</f>
        <v/>
      </c>
      <c r="M5048" s="12" t="str">
        <f>+VLOOKUP(FACTURACION[[#This Row],[REFERENCIA]],CODINV,4,FALSE)</f>
        <v>REGULADORES</v>
      </c>
      <c r="N5048" s="12" t="str">
        <f>+VLOOKUP(FACTURACION[[#This Row],[REFERENCIA]],CODINV,5,FALSE)</f>
        <v>HONEYWELL</v>
      </c>
      <c r="O5048" s="3">
        <v>8</v>
      </c>
      <c r="P5048" s="31">
        <v>175000</v>
      </c>
      <c r="Q5048" s="24">
        <f>+FACTURACION[[#This Row],[CANTIDAD]]*FACTURACION[[#This Row],[VR UNITARIO]]/1000</f>
        <v>1400</v>
      </c>
      <c r="R5048" s="3" t="str">
        <f>+VLOOKUP(FACTURACION[[#This Row],[NIT]],TABLACLIENTE,5,FALSE)</f>
        <v>BOGOTÁ D.C.</v>
      </c>
    </row>
    <row r="5049" spans="3:18">
      <c r="C5049" s="29">
        <v>2018</v>
      </c>
      <c r="D5049" s="30" t="s">
        <v>229</v>
      </c>
      <c r="E5049" s="30">
        <f>MONTH(FACTURACION[[#This Row],[MES]]&amp;1)</f>
        <v>1</v>
      </c>
      <c r="F5049" s="223">
        <f>DATE(FACTURACION[[#This Row],[AÑO]],FACTURACION[[#This Row],[Mes numero]],1)</f>
        <v>43101</v>
      </c>
      <c r="G5049" s="160">
        <v>13408</v>
      </c>
      <c r="H5049" s="25">
        <v>860510723</v>
      </c>
      <c r="I5049" s="3" t="str">
        <f>+VLOOKUP(FACTURACION[[#This Row],[NIT]],TABLACLIENTE,2,FALSE)</f>
        <v>SAENA DE COLOMBIA S.A.</v>
      </c>
      <c r="J5049" s="3" t="s">
        <v>6</v>
      </c>
      <c r="K5049" s="12" t="str">
        <f>+VLOOKUP(FACTURACION[[#This Row],[REFERENCIA]],CODINV,2,FALSE)</f>
        <v>REG.1813C C:3/4" R:6-15" O:1/2</v>
      </c>
      <c r="L5049" s="12" t="str">
        <f>IF(VLOOKUP(FACTURACION[[#This Row],[REFERENCIA]],CODINV,3,FALSE)=0,"",VLOOKUP(FACTURACION[[#This Row],[REFERENCIA]],CODINV,3,FALSE))</f>
        <v/>
      </c>
      <c r="M5049" s="12" t="str">
        <f>+VLOOKUP(FACTURACION[[#This Row],[REFERENCIA]],CODINV,4,FALSE)</f>
        <v>REGULADORES</v>
      </c>
      <c r="N5049" s="12" t="str">
        <f>+VLOOKUP(FACTURACION[[#This Row],[REFERENCIA]],CODINV,5,FALSE)</f>
        <v>HONEYWELL</v>
      </c>
      <c r="O5049" s="3">
        <v>12</v>
      </c>
      <c r="P5049" s="31">
        <v>175000</v>
      </c>
      <c r="Q5049" s="24">
        <f>+FACTURACION[[#This Row],[CANTIDAD]]*FACTURACION[[#This Row],[VR UNITARIO]]/1000</f>
        <v>2100</v>
      </c>
      <c r="R5049" s="3" t="str">
        <f>+VLOOKUP(FACTURACION[[#This Row],[NIT]],TABLACLIENTE,5,FALSE)</f>
        <v>BOGOTÁ D.C.</v>
      </c>
    </row>
    <row r="5050" spans="3:18">
      <c r="C5050" s="29">
        <v>2018</v>
      </c>
      <c r="D5050" s="30" t="s">
        <v>229</v>
      </c>
      <c r="E5050" s="30">
        <f>MONTH(FACTURACION[[#This Row],[MES]]&amp;1)</f>
        <v>1</v>
      </c>
      <c r="F5050" s="223">
        <f>DATE(FACTURACION[[#This Row],[AÑO]],FACTURACION[[#This Row],[Mes numero]],1)</f>
        <v>43101</v>
      </c>
      <c r="G5050" s="160">
        <v>13426</v>
      </c>
      <c r="H5050" s="25">
        <v>901014309</v>
      </c>
      <c r="I5050" s="3" t="str">
        <f>+VLOOKUP(FACTURACION[[#This Row],[NIT]],TABLACLIENTE,2,FALSE)</f>
        <v>SERVINDUSTRIALES JAC SAS</v>
      </c>
      <c r="J5050" s="3" t="s">
        <v>6</v>
      </c>
      <c r="K5050" s="12" t="str">
        <f>+VLOOKUP(FACTURACION[[#This Row],[REFERENCIA]],CODINV,2,FALSE)</f>
        <v>REG.1813C C:3/4" R:6-15" O:1/2</v>
      </c>
      <c r="L5050" s="12" t="str">
        <f>IF(VLOOKUP(FACTURACION[[#This Row],[REFERENCIA]],CODINV,3,FALSE)=0,"",VLOOKUP(FACTURACION[[#This Row],[REFERENCIA]],CODINV,3,FALSE))</f>
        <v/>
      </c>
      <c r="M5050" s="12" t="str">
        <f>+VLOOKUP(FACTURACION[[#This Row],[REFERENCIA]],CODINV,4,FALSE)</f>
        <v>REGULADORES</v>
      </c>
      <c r="N5050" s="12" t="str">
        <f>+VLOOKUP(FACTURACION[[#This Row],[REFERENCIA]],CODINV,5,FALSE)</f>
        <v>HONEYWELL</v>
      </c>
      <c r="O5050" s="3">
        <v>1</v>
      </c>
      <c r="P5050" s="31">
        <v>175000</v>
      </c>
      <c r="Q5050" s="24">
        <f>+FACTURACION[[#This Row],[CANTIDAD]]*FACTURACION[[#This Row],[VR UNITARIO]]/1000</f>
        <v>175</v>
      </c>
      <c r="R5050" s="3" t="str">
        <f>+VLOOKUP(FACTURACION[[#This Row],[NIT]],TABLACLIENTE,5,FALSE)</f>
        <v>BOGOTÁ D.C.</v>
      </c>
    </row>
    <row r="5051" spans="3:18">
      <c r="C5051" s="29">
        <v>2018</v>
      </c>
      <c r="D5051" s="30" t="s">
        <v>229</v>
      </c>
      <c r="E5051" s="30">
        <f>MONTH(FACTURACION[[#This Row],[MES]]&amp;1)</f>
        <v>1</v>
      </c>
      <c r="F5051" s="223">
        <f>DATE(FACTURACION[[#This Row],[AÑO]],FACTURACION[[#This Row],[Mes numero]],1)</f>
        <v>43101</v>
      </c>
      <c r="G5051" s="160">
        <v>13401</v>
      </c>
      <c r="H5051" s="25">
        <v>830053934</v>
      </c>
      <c r="I5051" s="3" t="str">
        <f>+VLOOKUP(FACTURACION[[#This Row],[NIT]],TABLACLIENTE,2,FALSE)</f>
        <v>CASAGAS SAS</v>
      </c>
      <c r="J5051" s="3" t="s">
        <v>28</v>
      </c>
      <c r="K5051" s="12" t="str">
        <f>+VLOOKUP(FACTURACION[[#This Row],[REFERENCIA]],CODINV,2,FALSE)</f>
        <v>REGULADOR SR 113 3/4 R: 7-12 O:1/4</v>
      </c>
      <c r="L5051" s="12" t="str">
        <f>IF(VLOOKUP(FACTURACION[[#This Row],[REFERENCIA]],CODINV,3,FALSE)=0,"",VLOOKUP(FACTURACION[[#This Row],[REFERENCIA]],CODINV,3,FALSE))</f>
        <v/>
      </c>
      <c r="M5051" s="12" t="str">
        <f>+VLOOKUP(FACTURACION[[#This Row],[REFERENCIA]],CODINV,4,FALSE)</f>
        <v>REGULADORES</v>
      </c>
      <c r="N5051" s="12" t="str">
        <f>+VLOOKUP(FACTURACION[[#This Row],[REFERENCIA]],CODINV,5,FALSE)</f>
        <v>HONEYWELL</v>
      </c>
      <c r="O5051" s="3">
        <v>1</v>
      </c>
      <c r="P5051" s="31">
        <v>135000</v>
      </c>
      <c r="Q5051" s="24">
        <f>+FACTURACION[[#This Row],[CANTIDAD]]*FACTURACION[[#This Row],[VR UNITARIO]]/1000</f>
        <v>135</v>
      </c>
      <c r="R5051" s="3" t="str">
        <f>+VLOOKUP(FACTURACION[[#This Row],[NIT]],TABLACLIENTE,5,FALSE)</f>
        <v>BOGOTÁ D.C.</v>
      </c>
    </row>
    <row r="5052" spans="3:18">
      <c r="C5052" s="29">
        <v>2018</v>
      </c>
      <c r="D5052" s="30" t="s">
        <v>229</v>
      </c>
      <c r="E5052" s="30">
        <f>MONTH(FACTURACION[[#This Row],[MES]]&amp;1)</f>
        <v>1</v>
      </c>
      <c r="F5052" s="223">
        <f>DATE(FACTURACION[[#This Row],[AÑO]],FACTURACION[[#This Row],[Mes numero]],1)</f>
        <v>43101</v>
      </c>
      <c r="G5052" s="160">
        <v>13417</v>
      </c>
      <c r="H5052" s="25">
        <v>830043681</v>
      </c>
      <c r="I5052" s="3" t="str">
        <f>+VLOOKUP(FACTURACION[[#This Row],[NIT]],TABLACLIENTE,2,FALSE)</f>
        <v>INGENIERIA ELECTRONICA MARTINEZ LTDA (MELTRONIC LTDA)</v>
      </c>
      <c r="J5052" s="3" t="s">
        <v>28</v>
      </c>
      <c r="K5052" s="12" t="str">
        <f>+VLOOKUP(FACTURACION[[#This Row],[REFERENCIA]],CODINV,2,FALSE)</f>
        <v>REGULADOR SR 113 3/4 R: 7-12 O:1/4</v>
      </c>
      <c r="L5052" s="12" t="str">
        <f>IF(VLOOKUP(FACTURACION[[#This Row],[REFERENCIA]],CODINV,3,FALSE)=0,"",VLOOKUP(FACTURACION[[#This Row],[REFERENCIA]],CODINV,3,FALSE))</f>
        <v/>
      </c>
      <c r="M5052" s="12" t="str">
        <f>+VLOOKUP(FACTURACION[[#This Row],[REFERENCIA]],CODINV,4,FALSE)</f>
        <v>REGULADORES</v>
      </c>
      <c r="N5052" s="12" t="str">
        <f>+VLOOKUP(FACTURACION[[#This Row],[REFERENCIA]],CODINV,5,FALSE)</f>
        <v>HONEYWELL</v>
      </c>
      <c r="O5052" s="3">
        <v>1</v>
      </c>
      <c r="P5052" s="31">
        <v>140000</v>
      </c>
      <c r="Q5052" s="24">
        <f>+FACTURACION[[#This Row],[CANTIDAD]]*FACTURACION[[#This Row],[VR UNITARIO]]/1000</f>
        <v>140</v>
      </c>
      <c r="R5052" s="3" t="str">
        <f>+VLOOKUP(FACTURACION[[#This Row],[NIT]],TABLACLIENTE,5,FALSE)</f>
        <v>BOGOTÁ D.C.</v>
      </c>
    </row>
    <row r="5053" spans="3:18">
      <c r="C5053" s="29">
        <v>2018</v>
      </c>
      <c r="D5053" s="30" t="s">
        <v>229</v>
      </c>
      <c r="E5053" s="30">
        <f>MONTH(FACTURACION[[#This Row],[MES]]&amp;1)</f>
        <v>1</v>
      </c>
      <c r="F5053" s="223">
        <f>DATE(FACTURACION[[#This Row],[AÑO]],FACTURACION[[#This Row],[Mes numero]],1)</f>
        <v>43101</v>
      </c>
      <c r="G5053" s="160">
        <v>13390</v>
      </c>
      <c r="H5053" s="25">
        <v>891101577</v>
      </c>
      <c r="I5053" s="3" t="str">
        <f>+VLOOKUP(FACTURACION[[#This Row],[NIT]],TABLACLIENTE,2,FALSE)</f>
        <v>ALCANOS DE COLOMBIA S.A. E.S.P</v>
      </c>
      <c r="J5053" s="3" t="s">
        <v>524</v>
      </c>
      <c r="K5053" s="12" t="str">
        <f>+VLOOKUP(FACTURACION[[#This Row],[REFERENCIA]],CODINV,2,FALSE)</f>
        <v>ODOMETRO TRANSMISION E INDEX</v>
      </c>
      <c r="L5053" s="12" t="str">
        <f>IF(VLOOKUP(FACTURACION[[#This Row],[REFERENCIA]],CODINV,3,FALSE)=0,"",VLOOKUP(FACTURACION[[#This Row],[REFERENCIA]],CODINV,3,FALSE))</f>
        <v>52994G216</v>
      </c>
      <c r="M5053" s="12" t="str">
        <f>+VLOOKUP(FACTURACION[[#This Row],[REFERENCIA]],CODINV,4,FALSE)</f>
        <v>REPUESTOS Y ACCESORIOS</v>
      </c>
      <c r="N5053" s="12" t="str">
        <f>+VLOOKUP(FACTURACION[[#This Row],[REFERENCIA]],CODINV,5,FALSE)</f>
        <v>HONEYWELL</v>
      </c>
      <c r="O5053" s="3">
        <v>1</v>
      </c>
      <c r="P5053" s="31">
        <v>625000</v>
      </c>
      <c r="Q5053" s="24">
        <f>+FACTURACION[[#This Row],[CANTIDAD]]*FACTURACION[[#This Row],[VR UNITARIO]]/1000</f>
        <v>625</v>
      </c>
      <c r="R5053" s="3" t="str">
        <f>+VLOOKUP(FACTURACION[[#This Row],[NIT]],TABLACLIENTE,5,FALSE)</f>
        <v>NEIVA</v>
      </c>
    </row>
    <row r="5054" spans="3:18">
      <c r="C5054" s="29">
        <v>2018</v>
      </c>
      <c r="D5054" s="30" t="s">
        <v>229</v>
      </c>
      <c r="E5054" s="30">
        <f>MONTH(FACTURACION[[#This Row],[MES]]&amp;1)</f>
        <v>1</v>
      </c>
      <c r="F5054" s="223">
        <f>DATE(FACTURACION[[#This Row],[AÑO]],FACTURACION[[#This Row],[Mes numero]],1)</f>
        <v>43101</v>
      </c>
      <c r="G5054" s="160">
        <v>13415</v>
      </c>
      <c r="H5054" s="25">
        <v>860510723</v>
      </c>
      <c r="I5054" s="3" t="str">
        <f>+VLOOKUP(FACTURACION[[#This Row],[NIT]],TABLACLIENTE,2,FALSE)</f>
        <v>SAENA DE COLOMBIA S.A.</v>
      </c>
      <c r="J5054" s="3" t="s">
        <v>43</v>
      </c>
      <c r="K5054" s="12" t="str">
        <f>+VLOOKUP(FACTURACION[[#This Row],[REFERENCIA]],CODINV,2,FALSE)</f>
        <v>RES 6-15" W.C. PURPURA</v>
      </c>
      <c r="L5054" s="12" t="str">
        <f>IF(VLOOKUP(FACTURACION[[#This Row],[REFERENCIA]],CODINV,3,FALSE)=0,"",VLOOKUP(FACTURACION[[#This Row],[REFERENCIA]],CODINV,3,FALSE))</f>
        <v>70017P042</v>
      </c>
      <c r="M5054" s="12" t="str">
        <f>+VLOOKUP(FACTURACION[[#This Row],[REFERENCIA]],CODINV,4,FALSE)</f>
        <v>REPUESTOS Y ACCESORIOS</v>
      </c>
      <c r="N5054" s="12" t="str">
        <f>+VLOOKUP(FACTURACION[[#This Row],[REFERENCIA]],CODINV,5,FALSE)</f>
        <v>HONEYWELL</v>
      </c>
      <c r="O5054" s="3">
        <v>10</v>
      </c>
      <c r="P5054" s="31">
        <v>15000</v>
      </c>
      <c r="Q5054" s="24">
        <f>+FACTURACION[[#This Row],[CANTIDAD]]*FACTURACION[[#This Row],[VR UNITARIO]]/1000</f>
        <v>150</v>
      </c>
      <c r="R5054" s="3" t="str">
        <f>+VLOOKUP(FACTURACION[[#This Row],[NIT]],TABLACLIENTE,5,FALSE)</f>
        <v>BOGOTÁ D.C.</v>
      </c>
    </row>
    <row r="5055" spans="3:18">
      <c r="C5055" s="29">
        <v>2018</v>
      </c>
      <c r="D5055" s="30" t="s">
        <v>229</v>
      </c>
      <c r="E5055" s="30">
        <f>MONTH(FACTURACION[[#This Row],[MES]]&amp;1)</f>
        <v>1</v>
      </c>
      <c r="F5055" s="223">
        <f>DATE(FACTURACION[[#This Row],[AÑO]],FACTURACION[[#This Row],[Mes numero]],1)</f>
        <v>43101</v>
      </c>
      <c r="G5055" s="160">
        <v>13407</v>
      </c>
      <c r="H5055" s="25">
        <v>890503900</v>
      </c>
      <c r="I5055" s="3" t="str">
        <f>+VLOOKUP(FACTURACION[[#This Row],[NIT]],TABLACLIENTE,2,FALSE)</f>
        <v>GASES DEL ORIENTE S.A. E.S.P.</v>
      </c>
      <c r="J5055" s="3" t="s">
        <v>252</v>
      </c>
      <c r="K5055" s="12" t="str">
        <f>+VLOOKUP(FACTURACION[[#This Row],[REFERENCIA]],CODINV,2,FALSE)</f>
        <v>RES 42-2" PSIG ROJO-ROJO</v>
      </c>
      <c r="L5055" s="12" t="str">
        <f>IF(VLOOKUP(FACTURACION[[#This Row],[REFERENCIA]],CODINV,3,FALSE)=0,"",VLOOKUP(FACTURACION[[#This Row],[REFERENCIA]],CODINV,3,FALSE))</f>
        <v>70017P049</v>
      </c>
      <c r="M5055" s="12" t="str">
        <f>+VLOOKUP(FACTURACION[[#This Row],[REFERENCIA]],CODINV,4,FALSE)</f>
        <v>REPUESTOS Y ACCESORIOS</v>
      </c>
      <c r="N5055" s="12" t="str">
        <f>+VLOOKUP(FACTURACION[[#This Row],[REFERENCIA]],CODINV,5,FALSE)</f>
        <v>HONEYWELL</v>
      </c>
      <c r="O5055" s="3">
        <v>9</v>
      </c>
      <c r="P5055" s="31">
        <v>22000</v>
      </c>
      <c r="Q5055" s="24">
        <f>+FACTURACION[[#This Row],[CANTIDAD]]*FACTURACION[[#This Row],[VR UNITARIO]]/1000</f>
        <v>198</v>
      </c>
      <c r="R5055" s="3" t="str">
        <f>+VLOOKUP(FACTURACION[[#This Row],[NIT]],TABLACLIENTE,5,FALSE)</f>
        <v>CUCUTA</v>
      </c>
    </row>
    <row r="5056" spans="3:18">
      <c r="C5056" s="29">
        <v>2018</v>
      </c>
      <c r="D5056" s="30" t="s">
        <v>229</v>
      </c>
      <c r="E5056" s="30">
        <f>MONTH(FACTURACION[[#This Row],[MES]]&amp;1)</f>
        <v>1</v>
      </c>
      <c r="F5056" s="223">
        <f>DATE(FACTURACION[[#This Row],[AÑO]],FACTURACION[[#This Row],[Mes numero]],1)</f>
        <v>43101</v>
      </c>
      <c r="G5056" s="160">
        <v>13396</v>
      </c>
      <c r="H5056" s="25">
        <v>800007813</v>
      </c>
      <c r="I5056" s="3" t="str">
        <f>+VLOOKUP(FACTURACION[[#This Row],[NIT]],TABLACLIENTE,2,FALSE)</f>
        <v>VANTI S.A. E.S.P (VANTI)</v>
      </c>
      <c r="J5056" s="3" t="s">
        <v>151</v>
      </c>
      <c r="K5056" s="12" t="str">
        <f>+VLOOKUP(FACTURACION[[#This Row],[REFERENCIA]],CODINV,2,FALSE)</f>
        <v>DIAFRAGMA BUNA Z-138</v>
      </c>
      <c r="L5056" s="12" t="str">
        <f>IF(VLOOKUP(FACTURACION[[#This Row],[REFERENCIA]],CODINV,3,FALSE)=0,"",VLOOKUP(FACTURACION[[#This Row],[REFERENCIA]],CODINV,3,FALSE))</f>
        <v>70170P028</v>
      </c>
      <c r="M5056" s="12" t="str">
        <f>+VLOOKUP(FACTURACION[[#This Row],[REFERENCIA]],CODINV,4,FALSE)</f>
        <v>REPUESTOS Y ACCESORIOS</v>
      </c>
      <c r="N5056" s="12" t="str">
        <f>+VLOOKUP(FACTURACION[[#This Row],[REFERENCIA]],CODINV,5,FALSE)</f>
        <v>HONEYWELL</v>
      </c>
      <c r="O5056" s="3">
        <v>60</v>
      </c>
      <c r="P5056" s="31">
        <v>26178</v>
      </c>
      <c r="Q5056" s="24">
        <f>+FACTURACION[[#This Row],[CANTIDAD]]*FACTURACION[[#This Row],[VR UNITARIO]]/1000</f>
        <v>1570.68</v>
      </c>
      <c r="R5056" s="3" t="str">
        <f>+VLOOKUP(FACTURACION[[#This Row],[NIT]],TABLACLIENTE,5,FALSE)</f>
        <v>BOGOTÁ D.C.</v>
      </c>
    </row>
    <row r="5057" spans="3:18">
      <c r="C5057" s="29">
        <v>2018</v>
      </c>
      <c r="D5057" s="30" t="s">
        <v>229</v>
      </c>
      <c r="E5057" s="30">
        <f>MONTH(FACTURACION[[#This Row],[MES]]&amp;1)</f>
        <v>1</v>
      </c>
      <c r="F5057" s="223">
        <f>DATE(FACTURACION[[#This Row],[AÑO]],FACTURACION[[#This Row],[Mes numero]],1)</f>
        <v>43101</v>
      </c>
      <c r="G5057" s="160">
        <v>13396</v>
      </c>
      <c r="H5057" s="25">
        <v>800007813</v>
      </c>
      <c r="I5057" s="3" t="str">
        <f>+VLOOKUP(FACTURACION[[#This Row],[NIT]],TABLACLIENTE,2,FALSE)</f>
        <v>VANTI S.A. E.S.P (VANTI)</v>
      </c>
      <c r="J5057" s="3" t="s">
        <v>188</v>
      </c>
      <c r="K5057" s="12" t="str">
        <f>+VLOOKUP(FACTURACION[[#This Row],[REFERENCIA]],CODINV,2,FALSE)</f>
        <v>SEAT DISC BUNA 90</v>
      </c>
      <c r="L5057" s="12" t="str">
        <f>IF(VLOOKUP(FACTURACION[[#This Row],[REFERENCIA]],CODINV,3,FALSE)=0,"",VLOOKUP(FACTURACION[[#This Row],[REFERENCIA]],CODINV,3,FALSE))</f>
        <v>70041P003</v>
      </c>
      <c r="M5057" s="12" t="str">
        <f>+VLOOKUP(FACTURACION[[#This Row],[REFERENCIA]],CODINV,4,FALSE)</f>
        <v>REPUESTOS Y ACCESORIOS</v>
      </c>
      <c r="N5057" s="12" t="str">
        <f>+VLOOKUP(FACTURACION[[#This Row],[REFERENCIA]],CODINV,5,FALSE)</f>
        <v>HONEYWELL</v>
      </c>
      <c r="O5057" s="3">
        <v>49</v>
      </c>
      <c r="P5057" s="31">
        <v>31414</v>
      </c>
      <c r="Q5057" s="24">
        <f>+FACTURACION[[#This Row],[CANTIDAD]]*FACTURACION[[#This Row],[VR UNITARIO]]/1000</f>
        <v>1539.2860000000001</v>
      </c>
      <c r="R5057" s="3" t="str">
        <f>+VLOOKUP(FACTURACION[[#This Row],[NIT]],TABLACLIENTE,5,FALSE)</f>
        <v>BOGOTÁ D.C.</v>
      </c>
    </row>
    <row r="5058" spans="3:18">
      <c r="C5058" s="29">
        <v>2018</v>
      </c>
      <c r="D5058" s="30" t="s">
        <v>229</v>
      </c>
      <c r="E5058" s="30">
        <f>MONTH(FACTURACION[[#This Row],[MES]]&amp;1)</f>
        <v>1</v>
      </c>
      <c r="F5058" s="223">
        <f>DATE(FACTURACION[[#This Row],[AÑO]],FACTURACION[[#This Row],[Mes numero]],1)</f>
        <v>43101</v>
      </c>
      <c r="G5058" s="160">
        <v>13416</v>
      </c>
      <c r="H5058" s="25">
        <v>860510723</v>
      </c>
      <c r="I5058" s="3" t="str">
        <f>+VLOOKUP(FACTURACION[[#This Row],[NIT]],TABLACLIENTE,2,FALSE)</f>
        <v>SAENA DE COLOMBIA S.A.</v>
      </c>
      <c r="J5058" s="3" t="s">
        <v>61</v>
      </c>
      <c r="K5058" s="12" t="str">
        <f>+VLOOKUP(FACTURACION[[#This Row],[REFERENCIA]],CODINV,2,FALSE)</f>
        <v>MANGA 2" S300 H7</v>
      </c>
      <c r="L5058" s="12" t="str">
        <f>IF(VLOOKUP(FACTURACION[[#This Row],[REFERENCIA]],CODINV,3,FALSE)=0,"",VLOOKUP(FACTURACION[[#This Row],[REFERENCIA]],CODINV,3,FALSE))</f>
        <v>73404P002</v>
      </c>
      <c r="M5058" s="12" t="str">
        <f>+VLOOKUP(FACTURACION[[#This Row],[REFERENCIA]],CODINV,4,FALSE)</f>
        <v>MANGAS</v>
      </c>
      <c r="N5058" s="12" t="str">
        <f>+VLOOKUP(FACTURACION[[#This Row],[REFERENCIA]],CODINV,5,FALSE)</f>
        <v>HONEYWELL</v>
      </c>
      <c r="O5058" s="3">
        <v>2</v>
      </c>
      <c r="P5058" s="31">
        <v>480000</v>
      </c>
      <c r="Q5058" s="24">
        <f>+FACTURACION[[#This Row],[CANTIDAD]]*FACTURACION[[#This Row],[VR UNITARIO]]/1000</f>
        <v>960</v>
      </c>
      <c r="R5058" s="3" t="str">
        <f>+VLOOKUP(FACTURACION[[#This Row],[NIT]],TABLACLIENTE,5,FALSE)</f>
        <v>BOGOTÁ D.C.</v>
      </c>
    </row>
    <row r="5059" spans="3:18">
      <c r="C5059" s="29">
        <v>2018</v>
      </c>
      <c r="D5059" s="30" t="s">
        <v>229</v>
      </c>
      <c r="E5059" s="30">
        <f>MONTH(FACTURACION[[#This Row],[MES]]&amp;1)</f>
        <v>1</v>
      </c>
      <c r="F5059" s="223">
        <f>DATE(FACTURACION[[#This Row],[AÑO]],FACTURACION[[#This Row],[Mes numero]],1)</f>
        <v>43101</v>
      </c>
      <c r="G5059" s="160">
        <v>13396</v>
      </c>
      <c r="H5059" s="25">
        <v>800007813</v>
      </c>
      <c r="I5059" s="3" t="str">
        <f>+VLOOKUP(FACTURACION[[#This Row],[NIT]],TABLACLIENTE,2,FALSE)</f>
        <v>VANTI S.A. E.S.P (VANTI)</v>
      </c>
      <c r="J5059" s="3" t="s">
        <v>572</v>
      </c>
      <c r="K5059" s="12" t="str">
        <f>+VLOOKUP(FACTURACION[[#This Row],[REFERENCIA]],CODINV,2,FALSE)</f>
        <v>RING, RETAINING</v>
      </c>
      <c r="L5059" s="12" t="str">
        <f>IF(VLOOKUP(FACTURACION[[#This Row],[REFERENCIA]],CODINV,3,FALSE)=0,"",VLOOKUP(FACTURACION[[#This Row],[REFERENCIA]],CODINV,3,FALSE))</f>
        <v>78074P029</v>
      </c>
      <c r="M5059" s="12" t="str">
        <f>+VLOOKUP(FACTURACION[[#This Row],[REFERENCIA]],CODINV,4,FALSE)</f>
        <v>REPUESTOS Y ACCESORIOS</v>
      </c>
      <c r="N5059" s="12" t="str">
        <f>+VLOOKUP(FACTURACION[[#This Row],[REFERENCIA]],CODINV,5,FALSE)</f>
        <v>HONEYWELL</v>
      </c>
      <c r="O5059" s="3">
        <v>20</v>
      </c>
      <c r="P5059" s="31">
        <v>22397</v>
      </c>
      <c r="Q5059" s="24">
        <f>+FACTURACION[[#This Row],[CANTIDAD]]*FACTURACION[[#This Row],[VR UNITARIO]]/1000</f>
        <v>447.94</v>
      </c>
      <c r="R5059" s="3" t="str">
        <f>+VLOOKUP(FACTURACION[[#This Row],[NIT]],TABLACLIENTE,5,FALSE)</f>
        <v>BOGOTÁ D.C.</v>
      </c>
    </row>
    <row r="5060" spans="3:18">
      <c r="C5060" s="29">
        <v>2018</v>
      </c>
      <c r="D5060" s="30" t="s">
        <v>229</v>
      </c>
      <c r="E5060" s="30">
        <f>MONTH(FACTURACION[[#This Row],[MES]]&amp;1)</f>
        <v>1</v>
      </c>
      <c r="F5060" s="223">
        <f>DATE(FACTURACION[[#This Row],[AÑO]],FACTURACION[[#This Row],[Mes numero]],1)</f>
        <v>43101</v>
      </c>
      <c r="G5060" s="160">
        <v>13396</v>
      </c>
      <c r="H5060" s="25">
        <v>800007813</v>
      </c>
      <c r="I5060" s="3" t="str">
        <f>+VLOOKUP(FACTURACION[[#This Row],[NIT]],TABLACLIENTE,2,FALSE)</f>
        <v>VANTI S.A. E.S.P (VANTI)</v>
      </c>
      <c r="J5060" s="3" t="s">
        <v>885</v>
      </c>
      <c r="K5060" s="12" t="str">
        <f>+VLOOKUP(FACTURACION[[#This Row],[REFERENCIA]],CODINV,2,FALSE)</f>
        <v>BLOCK MANIFOLD COMPOSITE</v>
      </c>
      <c r="L5060" s="12" t="str">
        <f>IF(VLOOKUP(FACTURACION[[#This Row],[REFERENCIA]],CODINV,3,FALSE)=0,"",VLOOKUP(FACTURACION[[#This Row],[REFERENCIA]],CODINV,3,FALSE))</f>
        <v>73957W001</v>
      </c>
      <c r="M5060" s="12" t="str">
        <f>+VLOOKUP(FACTURACION[[#This Row],[REFERENCIA]],CODINV,4,FALSE)</f>
        <v>REPUESTOS Y ACCESORIOS</v>
      </c>
      <c r="N5060" s="12" t="str">
        <f>+VLOOKUP(FACTURACION[[#This Row],[REFERENCIA]],CODINV,5,FALSE)</f>
        <v>HONEYWELL</v>
      </c>
      <c r="O5060" s="3">
        <v>5</v>
      </c>
      <c r="P5060" s="31">
        <v>1966268</v>
      </c>
      <c r="Q5060" s="24">
        <f>+FACTURACION[[#This Row],[CANTIDAD]]*FACTURACION[[#This Row],[VR UNITARIO]]/1000</f>
        <v>9831.34</v>
      </c>
      <c r="R5060" s="3" t="str">
        <f>+VLOOKUP(FACTURACION[[#This Row],[NIT]],TABLACLIENTE,5,FALSE)</f>
        <v>BOGOTÁ D.C.</v>
      </c>
    </row>
    <row r="5061" spans="3:18">
      <c r="C5061" s="29">
        <v>2018</v>
      </c>
      <c r="D5061" s="30" t="s">
        <v>229</v>
      </c>
      <c r="E5061" s="30">
        <f>MONTH(FACTURACION[[#This Row],[MES]]&amp;1)</f>
        <v>1</v>
      </c>
      <c r="F5061" s="223">
        <f>DATE(FACTURACION[[#This Row],[AÑO]],FACTURACION[[#This Row],[Mes numero]],1)</f>
        <v>43101</v>
      </c>
      <c r="G5061" s="160">
        <v>13422</v>
      </c>
      <c r="H5061" s="25">
        <v>890200919</v>
      </c>
      <c r="I5061" s="3" t="str">
        <f>+VLOOKUP(FACTURACION[[#This Row],[NIT]],TABLACLIENTE,2,FALSE)</f>
        <v>GAS DE SANTANDER S.A. E.S.P.</v>
      </c>
      <c r="J5061" s="3" t="s">
        <v>949</v>
      </c>
      <c r="K5061" s="12" t="str">
        <f>+VLOOKUP(FACTURACION[[#This Row],[REFERENCIA]],CODINV,2,FALSE)</f>
        <v>SISTEMA DE RESPALDO SGCWEB</v>
      </c>
      <c r="L5061" s="12" t="str">
        <f>IF(VLOOKUP(FACTURACION[[#This Row],[REFERENCIA]],CODINV,3,FALSE)=0,"",VLOOKUP(FACTURACION[[#This Row],[REFERENCIA]],CODINV,3,FALSE))</f>
        <v/>
      </c>
      <c r="M5061" s="12" t="str">
        <f>+VLOOKUP(FACTURACION[[#This Row],[REFERENCIA]],CODINV,4,FALSE)</f>
        <v>REPUESTOS Y ACCESORIOS</v>
      </c>
      <c r="N5061" s="12" t="str">
        <f>+VLOOKUP(FACTURACION[[#This Row],[REFERENCIA]],CODINV,5,FALSE)</f>
        <v>PEGASUS</v>
      </c>
      <c r="O5061" s="3">
        <v>4</v>
      </c>
      <c r="P5061" s="31">
        <v>1120555.75</v>
      </c>
      <c r="Q5061" s="24">
        <f>+FACTURACION[[#This Row],[CANTIDAD]]*FACTURACION[[#This Row],[VR UNITARIO]]/1000</f>
        <v>4482.223</v>
      </c>
      <c r="R5061" s="3" t="str">
        <f>+VLOOKUP(FACTURACION[[#This Row],[NIT]],TABLACLIENTE,5,FALSE)</f>
        <v>GIRON</v>
      </c>
    </row>
    <row r="5062" spans="3:18">
      <c r="C5062" s="29">
        <v>2018</v>
      </c>
      <c r="D5062" s="30" t="s">
        <v>229</v>
      </c>
      <c r="E5062" s="30">
        <f>MONTH(FACTURACION[[#This Row],[MES]]&amp;1)</f>
        <v>1</v>
      </c>
      <c r="F5062" s="223">
        <f>DATE(FACTURACION[[#This Row],[AÑO]],FACTURACION[[#This Row],[Mes numero]],1)</f>
        <v>43101</v>
      </c>
      <c r="G5062" s="160">
        <v>13423</v>
      </c>
      <c r="H5062" s="25">
        <v>890500726</v>
      </c>
      <c r="I5062" s="3" t="str">
        <f>+VLOOKUP(FACTURACION[[#This Row],[NIT]],TABLACLIENTE,2,FALSE)</f>
        <v>NORTESANTANDEREANA DE GAS S.A. E.S.P (NORGAS S.A. E.S.P.)</v>
      </c>
      <c r="J5062" s="3" t="s">
        <v>949</v>
      </c>
      <c r="K5062" s="12" t="str">
        <f>+VLOOKUP(FACTURACION[[#This Row],[REFERENCIA]],CODINV,2,FALSE)</f>
        <v>SISTEMA DE RESPALDO SGCWEB</v>
      </c>
      <c r="L5062" s="12" t="str">
        <f>IF(VLOOKUP(FACTURACION[[#This Row],[REFERENCIA]],CODINV,3,FALSE)=0,"",VLOOKUP(FACTURACION[[#This Row],[REFERENCIA]],CODINV,3,FALSE))</f>
        <v/>
      </c>
      <c r="M5062" s="12" t="str">
        <f>+VLOOKUP(FACTURACION[[#This Row],[REFERENCIA]],CODINV,4,FALSE)</f>
        <v>REPUESTOS Y ACCESORIOS</v>
      </c>
      <c r="N5062" s="12" t="str">
        <f>+VLOOKUP(FACTURACION[[#This Row],[REFERENCIA]],CODINV,5,FALSE)</f>
        <v>PEGASUS</v>
      </c>
      <c r="O5062" s="3">
        <v>3</v>
      </c>
      <c r="P5062" s="31">
        <v>1134740</v>
      </c>
      <c r="Q5062" s="24">
        <f>+FACTURACION[[#This Row],[CANTIDAD]]*FACTURACION[[#This Row],[VR UNITARIO]]/1000</f>
        <v>3404.22</v>
      </c>
      <c r="R5062" s="3" t="str">
        <f>+VLOOKUP(FACTURACION[[#This Row],[NIT]],TABLACLIENTE,5,FALSE)</f>
        <v>BUCARAMANGA</v>
      </c>
    </row>
    <row r="5063" spans="3:18">
      <c r="C5063" s="29">
        <v>2018</v>
      </c>
      <c r="D5063" s="30" t="s">
        <v>229</v>
      </c>
      <c r="E5063" s="30">
        <f>MONTH(FACTURACION[[#This Row],[MES]]&amp;1)</f>
        <v>1</v>
      </c>
      <c r="F5063" s="223">
        <f>DATE(FACTURACION[[#This Row],[AÑO]],FACTURACION[[#This Row],[Mes numero]],1)</f>
        <v>43101</v>
      </c>
      <c r="G5063" s="160">
        <v>13422</v>
      </c>
      <c r="H5063" s="25">
        <v>890500726</v>
      </c>
      <c r="I5063" s="3" t="str">
        <f>+VLOOKUP(FACTURACION[[#This Row],[NIT]],TABLACLIENTE,2,FALSE)</f>
        <v>NORTESANTANDEREANA DE GAS S.A. E.S.P (NORGAS S.A. E.S.P.)</v>
      </c>
      <c r="J5063" s="3" t="s">
        <v>258</v>
      </c>
      <c r="K5063" s="12" t="str">
        <f>+VLOOKUP(FACTURACION[[#This Row],[REFERENCIA]],CODINV,2,FALSE)</f>
        <v>LICENCIA PREMIUM TROYA III</v>
      </c>
      <c r="L5063" s="12" t="str">
        <f>IF(VLOOKUP(FACTURACION[[#This Row],[REFERENCIA]],CODINV,3,FALSE)=0,"",VLOOKUP(FACTURACION[[#This Row],[REFERENCIA]],CODINV,3,FALSE))</f>
        <v>720370001YY</v>
      </c>
      <c r="M5063" s="12" t="str">
        <f>+VLOOKUP(FACTURACION[[#This Row],[REFERENCIA]],CODINV,4,FALSE)</f>
        <v>REPUESTOS Y ACCESORIOS</v>
      </c>
      <c r="N5063" s="12" t="str">
        <f>+VLOOKUP(FACTURACION[[#This Row],[REFERENCIA]],CODINV,5,FALSE)</f>
        <v>RED SEAL MEASUREMENT</v>
      </c>
      <c r="O5063" s="3">
        <v>3</v>
      </c>
      <c r="P5063" s="31">
        <v>1120555.75</v>
      </c>
      <c r="Q5063" s="24">
        <f>+FACTURACION[[#This Row],[CANTIDAD]]*FACTURACION[[#This Row],[VR UNITARIO]]/1000</f>
        <v>3361.66725</v>
      </c>
      <c r="R5063" s="3" t="str">
        <f>+VLOOKUP(FACTURACION[[#This Row],[NIT]],TABLACLIENTE,5,FALSE)</f>
        <v>BUCARAMANGA</v>
      </c>
    </row>
    <row r="5064" spans="3:18">
      <c r="C5064" s="29">
        <v>2018</v>
      </c>
      <c r="D5064" s="30" t="s">
        <v>229</v>
      </c>
      <c r="E5064" s="30">
        <f>MONTH(FACTURACION[[#This Row],[MES]]&amp;1)</f>
        <v>1</v>
      </c>
      <c r="F5064" s="223">
        <f>DATE(FACTURACION[[#This Row],[AÑO]],FACTURACION[[#This Row],[Mes numero]],1)</f>
        <v>43101</v>
      </c>
      <c r="G5064" s="160">
        <v>13398</v>
      </c>
      <c r="H5064" s="25">
        <v>830104626</v>
      </c>
      <c r="I5064" s="3" t="str">
        <f>+VLOOKUP(FACTURACION[[#This Row],[NIT]],TABLACLIENTE,2,FALSE)</f>
        <v>MONTAJES INTEGRALES LTDA.</v>
      </c>
      <c r="J5064" s="3" t="s">
        <v>1085</v>
      </c>
      <c r="K5064" s="12" t="str">
        <f>+VLOOKUP(FACTURACION[[#This Row],[REFERENCIA]],CODINV,2,FALSE)</f>
        <v>COMPUTADOR DE FLUJO XARTU EAGLE S-INDEX 0-100</v>
      </c>
      <c r="L5064" s="12" t="str">
        <f>IF(VLOOKUP(FACTURACION[[#This Row],[REFERENCIA]],CODINV,3,FALSE)=0,"",VLOOKUP(FACTURACION[[#This Row],[REFERENCIA]],CODINV,3,FALSE))</f>
        <v>40001000704</v>
      </c>
      <c r="M5064" s="12" t="str">
        <f>+VLOOKUP(FACTURACION[[#This Row],[REFERENCIA]],CODINV,4,FALSE)</f>
        <v>MEDIDORES</v>
      </c>
      <c r="N5064" s="12" t="str">
        <f>+VLOOKUP(FACTURACION[[#This Row],[REFERENCIA]],CODINV,5,FALSE)</f>
        <v>NIMOCOM</v>
      </c>
      <c r="O5064" s="3">
        <v>1</v>
      </c>
      <c r="P5064" s="31">
        <v>8322532</v>
      </c>
      <c r="Q5064" s="24">
        <f>+FACTURACION[[#This Row],[CANTIDAD]]*FACTURACION[[#This Row],[VR UNITARIO]]/1000</f>
        <v>8322.5319999999992</v>
      </c>
      <c r="R5064" s="3" t="str">
        <f>+VLOOKUP(FACTURACION[[#This Row],[NIT]],TABLACLIENTE,5,FALSE)</f>
        <v>BOGOTÁ D.C.</v>
      </c>
    </row>
    <row r="5065" spans="3:18">
      <c r="C5065" s="29">
        <v>2018</v>
      </c>
      <c r="D5065" s="30" t="s">
        <v>229</v>
      </c>
      <c r="E5065" s="30">
        <f>MONTH(FACTURACION[[#This Row],[MES]]&amp;1)</f>
        <v>1</v>
      </c>
      <c r="F5065" s="223">
        <f>DATE(FACTURACION[[#This Row],[AÑO]],FACTURACION[[#This Row],[Mes numero]],1)</f>
        <v>43101</v>
      </c>
      <c r="G5065" s="160">
        <v>13402</v>
      </c>
      <c r="H5065" s="25">
        <v>800074033</v>
      </c>
      <c r="I5065" s="3" t="str">
        <f>+VLOOKUP(FACTURACION[[#This Row],[NIT]],TABLACLIENTE,2,FALSE)</f>
        <v>COMPAÑIAS ASOCIADAS DE GAS S.A. E.S.P (ASOGAS SA ESP)</v>
      </c>
      <c r="J5065" s="3" t="s">
        <v>397</v>
      </c>
      <c r="K5065" s="12" t="str">
        <f>+VLOOKUP(FACTURACION[[#This Row],[REFERENCIA]],CODINV,2,FALSE)</f>
        <v>REGULADOR DOBLE ETAPA 1/4" NPT</v>
      </c>
      <c r="L5065" s="12" t="str">
        <f>IF(VLOOKUP(FACTURACION[[#This Row],[REFERENCIA]],CODINV,3,FALSE)=0,"",VLOOKUP(FACTURACION[[#This Row],[REFERENCIA]],CODINV,3,FALSE))</f>
        <v>404B4</v>
      </c>
      <c r="M5065" s="12" t="str">
        <f>+VLOOKUP(FACTURACION[[#This Row],[REFERENCIA]],CODINV,4,FALSE)</f>
        <v>REGULADORES</v>
      </c>
      <c r="N5065" s="12" t="str">
        <f>+VLOOKUP(FACTURACION[[#This Row],[REFERENCIA]],CODINV,5,FALSE)</f>
        <v>REGO</v>
      </c>
      <c r="O5065" s="3">
        <v>1</v>
      </c>
      <c r="P5065" s="31">
        <v>230000</v>
      </c>
      <c r="Q5065" s="24">
        <f>+FACTURACION[[#This Row],[CANTIDAD]]*FACTURACION[[#This Row],[VR UNITARIO]]/1000</f>
        <v>230</v>
      </c>
      <c r="R5065" s="3" t="str">
        <f>+VLOOKUP(FACTURACION[[#This Row],[NIT]],TABLACLIENTE,5,FALSE)</f>
        <v>MOSQUERA</v>
      </c>
    </row>
    <row r="5066" spans="3:18">
      <c r="C5066" s="29">
        <v>2018</v>
      </c>
      <c r="D5066" s="30" t="s">
        <v>229</v>
      </c>
      <c r="E5066" s="30">
        <f>MONTH(FACTURACION[[#This Row],[MES]]&amp;1)</f>
        <v>1</v>
      </c>
      <c r="F5066" s="223">
        <f>DATE(FACTURACION[[#This Row],[AÑO]],FACTURACION[[#This Row],[Mes numero]],1)</f>
        <v>43101</v>
      </c>
      <c r="G5066" s="160">
        <v>13419</v>
      </c>
      <c r="H5066" s="25">
        <v>900950504</v>
      </c>
      <c r="I5066" s="3" t="str">
        <f>+VLOOKUP(FACTURACION[[#This Row],[NIT]],TABLACLIENTE,2,FALSE)</f>
        <v>DAMASA DE COLOMBIA S A S</v>
      </c>
      <c r="J5066" s="3" t="s">
        <v>112</v>
      </c>
      <c r="K5066" s="12" t="str">
        <f>+VLOOKUP(FACTURACION[[#This Row],[REFERENCIA]],CODINV,2,FALSE)</f>
        <v>VALVULA DE ALIVIO SEMINTERNA DE 1"</v>
      </c>
      <c r="L5066" s="12" t="str">
        <f>IF(VLOOKUP(FACTURACION[[#This Row],[REFERENCIA]],CODINV,3,FALSE)=0,"",VLOOKUP(FACTURACION[[#This Row],[REFERENCIA]],CODINV,3,FALSE))</f>
        <v>8684G</v>
      </c>
      <c r="M5066" s="12" t="str">
        <f>+VLOOKUP(FACTURACION[[#This Row],[REFERENCIA]],CODINV,4,FALSE)</f>
        <v>VÁLVULAS Y MULTIVÁLVULAS</v>
      </c>
      <c r="N5066" s="12" t="str">
        <f>+VLOOKUP(FACTURACION[[#This Row],[REFERENCIA]],CODINV,5,FALSE)</f>
        <v>REGO</v>
      </c>
      <c r="O5066" s="3">
        <v>3</v>
      </c>
      <c r="P5066" s="31">
        <v>87000</v>
      </c>
      <c r="Q5066" s="24">
        <f>+FACTURACION[[#This Row],[CANTIDAD]]*FACTURACION[[#This Row],[VR UNITARIO]]/1000</f>
        <v>261</v>
      </c>
      <c r="R5066" s="3" t="str">
        <f>+VLOOKUP(FACTURACION[[#This Row],[NIT]],TABLACLIENTE,5,FALSE)</f>
        <v>BOGOTÁ D.C.</v>
      </c>
    </row>
    <row r="5067" spans="3:18">
      <c r="C5067" s="29">
        <v>2018</v>
      </c>
      <c r="D5067" s="30" t="s">
        <v>229</v>
      </c>
      <c r="E5067" s="30">
        <f>MONTH(FACTURACION[[#This Row],[MES]]&amp;1)</f>
        <v>1</v>
      </c>
      <c r="F5067" s="223">
        <f>DATE(FACTURACION[[#This Row],[AÑO]],FACTURACION[[#This Row],[Mes numero]],1)</f>
        <v>43101</v>
      </c>
      <c r="G5067" s="160">
        <v>13411</v>
      </c>
      <c r="H5067" s="25">
        <v>900164715</v>
      </c>
      <c r="I5067" s="3" t="str">
        <f>+VLOOKUP(FACTURACION[[#This Row],[NIT]],TABLACLIENTE,2,FALSE)</f>
        <v>COMPAÑIA TRANSPORTADORA DE COLOMBIA S.A. (COTRANSCOL S.A.)</v>
      </c>
      <c r="J5067" s="2" t="s">
        <v>1251</v>
      </c>
      <c r="K5067" s="12" t="str">
        <f>+VLOOKUP(FACTURACION[[#This Row],[REFERENCIA]],CODINV,2,FALSE)</f>
        <v>VALVULA ALIVIO INTERNA 3# EN ACERO</v>
      </c>
      <c r="L5067" s="12" t="str">
        <f>IF(VLOOKUP(FACTURACION[[#This Row],[REFERENCIA]],CODINV,3,FALSE)=0,"",VLOOKUP(FACTURACION[[#This Row],[REFERENCIA]],CODINV,3,FALSE))</f>
        <v>A8436G</v>
      </c>
      <c r="M5067" s="12" t="str">
        <f>+VLOOKUP(FACTURACION[[#This Row],[REFERENCIA]],CODINV,4,FALSE)</f>
        <v>VÁLVULAS Y MULTIVÁLVULAS</v>
      </c>
      <c r="N5067" s="12" t="str">
        <f>+VLOOKUP(FACTURACION[[#This Row],[REFERENCIA]],CODINV,5,FALSE)</f>
        <v>REGO</v>
      </c>
      <c r="O5067" s="3">
        <v>1</v>
      </c>
      <c r="P5067" s="31">
        <v>1419362.42</v>
      </c>
      <c r="Q5067" s="24">
        <f>+FACTURACION[[#This Row],[CANTIDAD]]*FACTURACION[[#This Row],[VR UNITARIO]]/1000</f>
        <v>1419.3624199999999</v>
      </c>
      <c r="R5067" s="3" t="str">
        <f>+VLOOKUP(FACTURACION[[#This Row],[NIT]],TABLACLIENTE,5,FALSE)</f>
        <v>GIRON</v>
      </c>
    </row>
    <row r="5068" spans="3:18">
      <c r="C5068" s="29">
        <v>2018</v>
      </c>
      <c r="D5068" s="30" t="s">
        <v>229</v>
      </c>
      <c r="E5068" s="30">
        <f>MONTH(FACTURACION[[#This Row],[MES]]&amp;1)</f>
        <v>1</v>
      </c>
      <c r="F5068" s="223">
        <f>DATE(FACTURACION[[#This Row],[AÑO]],FACTURACION[[#This Row],[Mes numero]],1)</f>
        <v>43101</v>
      </c>
      <c r="G5068" s="160">
        <v>13421</v>
      </c>
      <c r="H5068" s="25">
        <v>860510723</v>
      </c>
      <c r="I5068" s="3" t="str">
        <f>+VLOOKUP(FACTURACION[[#This Row],[NIT]],TABLACLIENTE,2,FALSE)</f>
        <v>SAENA DE COLOMBIA S.A.</v>
      </c>
      <c r="J5068" s="3" t="s">
        <v>12</v>
      </c>
      <c r="K5068" s="12" t="str">
        <f>+VLOOKUP(FACTURACION[[#This Row],[REFERENCIA]],CODINV,2,FALSE)</f>
        <v>VALVULA ACCION RAPIDA</v>
      </c>
      <c r="L5068" s="12" t="str">
        <f>IF(VLOOKUP(FACTURACION[[#This Row],[REFERENCIA]],CODINV,3,FALSE)=0,"",VLOOKUP(FACTURACION[[#This Row],[REFERENCIA]],CODINV,3,FALSE))</f>
        <v>7901TB</v>
      </c>
      <c r="M5068" s="12" t="str">
        <f>+VLOOKUP(FACTURACION[[#This Row],[REFERENCIA]],CODINV,4,FALSE)</f>
        <v>VÁLVULAS Y MULTIVÁLVULAS</v>
      </c>
      <c r="N5068" s="12" t="str">
        <f>+VLOOKUP(FACTURACION[[#This Row],[REFERENCIA]],CODINV,5,FALSE)</f>
        <v>REGO</v>
      </c>
      <c r="O5068" s="3">
        <v>10</v>
      </c>
      <c r="P5068" s="31">
        <v>120000</v>
      </c>
      <c r="Q5068" s="24">
        <f>+FACTURACION[[#This Row],[CANTIDAD]]*FACTURACION[[#This Row],[VR UNITARIO]]/1000</f>
        <v>1200</v>
      </c>
      <c r="R5068" s="3" t="str">
        <f>+VLOOKUP(FACTURACION[[#This Row],[NIT]],TABLACLIENTE,5,FALSE)</f>
        <v>BOGOTÁ D.C.</v>
      </c>
    </row>
    <row r="5069" spans="3:18">
      <c r="C5069" s="29">
        <v>2018</v>
      </c>
      <c r="D5069" s="30" t="s">
        <v>229</v>
      </c>
      <c r="E5069" s="30">
        <f>MONTH(FACTURACION[[#This Row],[MES]]&amp;1)</f>
        <v>1</v>
      </c>
      <c r="F5069" s="223">
        <f>DATE(FACTURACION[[#This Row],[AÑO]],FACTURACION[[#This Row],[Mes numero]],1)</f>
        <v>43101</v>
      </c>
      <c r="G5069" s="160">
        <v>13391</v>
      </c>
      <c r="H5069" s="25">
        <v>800074033</v>
      </c>
      <c r="I5069" s="3" t="str">
        <f>+VLOOKUP(FACTURACION[[#This Row],[NIT]],TABLACLIENTE,2,FALSE)</f>
        <v>COMPAÑIAS ASOCIADAS DE GAS S.A. E.S.P (ASOGAS SA ESP)</v>
      </c>
      <c r="J5069" s="3" t="s">
        <v>36</v>
      </c>
      <c r="K5069" s="12" t="str">
        <f>+VLOOKUP(FACTURACION[[#This Row],[REFERENCIA]],CODINV,2,FALSE)</f>
        <v>VALVULA DE EXCESO DE FLUJO 3/4"</v>
      </c>
      <c r="L5069" s="12" t="str">
        <f>IF(VLOOKUP(FACTURACION[[#This Row],[REFERENCIA]],CODINV,3,FALSE)=0,"",VLOOKUP(FACTURACION[[#This Row],[REFERENCIA]],CODINV,3,FALSE))</f>
        <v>3272G</v>
      </c>
      <c r="M5069" s="12" t="str">
        <f>+VLOOKUP(FACTURACION[[#This Row],[REFERENCIA]],CODINV,4,FALSE)</f>
        <v>VÁLVULAS Y MULTIVÁLVULAS</v>
      </c>
      <c r="N5069" s="12" t="str">
        <f>+VLOOKUP(FACTURACION[[#This Row],[REFERENCIA]],CODINV,5,FALSE)</f>
        <v>REGO</v>
      </c>
      <c r="O5069" s="3">
        <v>4</v>
      </c>
      <c r="P5069" s="31">
        <v>58000</v>
      </c>
      <c r="Q5069" s="24">
        <f>+FACTURACION[[#This Row],[CANTIDAD]]*FACTURACION[[#This Row],[VR UNITARIO]]/1000</f>
        <v>232</v>
      </c>
      <c r="R5069" s="3" t="str">
        <f>+VLOOKUP(FACTURACION[[#This Row],[NIT]],TABLACLIENTE,5,FALSE)</f>
        <v>MOSQUERA</v>
      </c>
    </row>
    <row r="5070" spans="3:18">
      <c r="C5070" s="29">
        <v>2018</v>
      </c>
      <c r="D5070" s="30" t="s">
        <v>229</v>
      </c>
      <c r="E5070" s="30">
        <f>MONTH(FACTURACION[[#This Row],[MES]]&amp;1)</f>
        <v>1</v>
      </c>
      <c r="F5070" s="223">
        <f>DATE(FACTURACION[[#This Row],[AÑO]],FACTURACION[[#This Row],[Mes numero]],1)</f>
        <v>43101</v>
      </c>
      <c r="G5070" s="160">
        <v>13395</v>
      </c>
      <c r="H5070" s="25">
        <v>800074033</v>
      </c>
      <c r="I5070" s="3" t="str">
        <f>+VLOOKUP(FACTURACION[[#This Row],[NIT]],TABLACLIENTE,2,FALSE)</f>
        <v>COMPAÑIAS ASOCIADAS DE GAS S.A. E.S.P (ASOGAS SA ESP)</v>
      </c>
      <c r="J5070" s="3" t="s">
        <v>36</v>
      </c>
      <c r="K5070" s="12" t="str">
        <f>+VLOOKUP(FACTURACION[[#This Row],[REFERENCIA]],CODINV,2,FALSE)</f>
        <v>VALVULA DE EXCESO DE FLUJO 3/4"</v>
      </c>
      <c r="L5070" s="12" t="str">
        <f>IF(VLOOKUP(FACTURACION[[#This Row],[REFERENCIA]],CODINV,3,FALSE)=0,"",VLOOKUP(FACTURACION[[#This Row],[REFERENCIA]],CODINV,3,FALSE))</f>
        <v>3272G</v>
      </c>
      <c r="M5070" s="12" t="str">
        <f>+VLOOKUP(FACTURACION[[#This Row],[REFERENCIA]],CODINV,4,FALSE)</f>
        <v>VÁLVULAS Y MULTIVÁLVULAS</v>
      </c>
      <c r="N5070" s="12" t="str">
        <f>+VLOOKUP(FACTURACION[[#This Row],[REFERENCIA]],CODINV,5,FALSE)</f>
        <v>REGO</v>
      </c>
      <c r="O5070" s="3">
        <v>1</v>
      </c>
      <c r="P5070" s="31">
        <v>58000</v>
      </c>
      <c r="Q5070" s="24">
        <f>+FACTURACION[[#This Row],[CANTIDAD]]*FACTURACION[[#This Row],[VR UNITARIO]]/1000</f>
        <v>58</v>
      </c>
      <c r="R5070" s="3" t="str">
        <f>+VLOOKUP(FACTURACION[[#This Row],[NIT]],TABLACLIENTE,5,FALSE)</f>
        <v>MOSQUERA</v>
      </c>
    </row>
    <row r="5071" spans="3:18">
      <c r="C5071" s="29">
        <v>2018</v>
      </c>
      <c r="D5071" s="30" t="s">
        <v>229</v>
      </c>
      <c r="E5071" s="30">
        <f>MONTH(FACTURACION[[#This Row],[MES]]&amp;1)</f>
        <v>1</v>
      </c>
      <c r="F5071" s="223">
        <f>DATE(FACTURACION[[#This Row],[AÑO]],FACTURACION[[#This Row],[Mes numero]],1)</f>
        <v>43101</v>
      </c>
      <c r="G5071" s="160">
        <v>13433</v>
      </c>
      <c r="H5071" s="25">
        <v>830137252</v>
      </c>
      <c r="I5071" s="3" t="str">
        <f>+VLOOKUP(FACTURACION[[#This Row],[NIT]],TABLACLIENTE,2,FALSE)</f>
        <v>SAGENCO SAS</v>
      </c>
      <c r="J5071" s="3" t="s">
        <v>324</v>
      </c>
      <c r="K5071" s="12" t="str">
        <f>+VLOOKUP(FACTURACION[[#This Row],[REFERENCIA]],CODINV,2,FALSE)</f>
        <v>VALVULA CHECK 3"TIPO COPA</v>
      </c>
      <c r="L5071" s="12" t="str">
        <f>IF(VLOOKUP(FACTURACION[[#This Row],[REFERENCIA]],CODINV,3,FALSE)=0,"",VLOOKUP(FACTURACION[[#This Row],[REFERENCIA]],CODINV,3,FALSE))</f>
        <v>A3196</v>
      </c>
      <c r="M5071" s="12" t="str">
        <f>+VLOOKUP(FACTURACION[[#This Row],[REFERENCIA]],CODINV,4,FALSE)</f>
        <v>VÁLVULAS Y MULTIVÁLVULAS</v>
      </c>
      <c r="N5071" s="12" t="str">
        <f>+VLOOKUP(FACTURACION[[#This Row],[REFERENCIA]],CODINV,5,FALSE)</f>
        <v>REGO</v>
      </c>
      <c r="O5071" s="3">
        <v>1</v>
      </c>
      <c r="P5071" s="31">
        <v>930000</v>
      </c>
      <c r="Q5071" s="24">
        <f>+FACTURACION[[#This Row],[CANTIDAD]]*FACTURACION[[#This Row],[VR UNITARIO]]/1000</f>
        <v>930</v>
      </c>
      <c r="R5071" s="3" t="str">
        <f>+VLOOKUP(FACTURACION[[#This Row],[NIT]],TABLACLIENTE,5,FALSE)</f>
        <v>BOGOTÁ D.C.</v>
      </c>
    </row>
    <row r="5072" spans="3:18">
      <c r="C5072" s="29">
        <v>2018</v>
      </c>
      <c r="D5072" s="30" t="s">
        <v>229</v>
      </c>
      <c r="E5072" s="30">
        <f>MONTH(FACTURACION[[#This Row],[MES]]&amp;1)</f>
        <v>1</v>
      </c>
      <c r="F5072" s="223">
        <f>DATE(FACTURACION[[#This Row],[AÑO]],FACTURACION[[#This Row],[Mes numero]],1)</f>
        <v>43101</v>
      </c>
      <c r="G5072" s="160">
        <v>13426</v>
      </c>
      <c r="H5072" s="25">
        <v>860510723</v>
      </c>
      <c r="I5072" s="3" t="str">
        <f>+VLOOKUP(FACTURACION[[#This Row],[NIT]],TABLACLIENTE,2,FALSE)</f>
        <v>SAENA DE COLOMBIA S.A.</v>
      </c>
      <c r="J5072" s="3" t="s">
        <v>433</v>
      </c>
      <c r="K5072" s="12" t="str">
        <f>+VLOOKUP(FACTURACION[[#This Row],[REFERENCIA]],CODINV,2,FALSE)</f>
        <v>VALVULA CHEQUE 2" BRIDA</v>
      </c>
      <c r="L5072" s="12" t="str">
        <f>IF(VLOOKUP(FACTURACION[[#This Row],[REFERENCIA]],CODINV,3,FALSE)=0,"",VLOOKUP(FACTURACION[[#This Row],[REFERENCIA]],CODINV,3,FALSE))</f>
        <v>A3400L4</v>
      </c>
      <c r="M5072" s="12" t="str">
        <f>+VLOOKUP(FACTURACION[[#This Row],[REFERENCIA]],CODINV,4,FALSE)</f>
        <v>VÁLVULAS Y MULTIVÁLVULAS</v>
      </c>
      <c r="N5072" s="12" t="str">
        <f>+VLOOKUP(FACTURACION[[#This Row],[REFERENCIA]],CODINV,5,FALSE)</f>
        <v>REGO</v>
      </c>
      <c r="O5072" s="3">
        <v>2</v>
      </c>
      <c r="P5072" s="31">
        <v>420000</v>
      </c>
      <c r="Q5072" s="24">
        <f>+FACTURACION[[#This Row],[CANTIDAD]]*FACTURACION[[#This Row],[VR UNITARIO]]/1000</f>
        <v>840</v>
      </c>
      <c r="R5072" s="3" t="str">
        <f>+VLOOKUP(FACTURACION[[#This Row],[NIT]],TABLACLIENTE,5,FALSE)</f>
        <v>BOGOTÁ D.C.</v>
      </c>
    </row>
    <row r="5073" spans="3:18">
      <c r="C5073" s="29">
        <v>2018</v>
      </c>
      <c r="D5073" s="30" t="s">
        <v>229</v>
      </c>
      <c r="E5073" s="30">
        <f>MONTH(FACTURACION[[#This Row],[MES]]&amp;1)</f>
        <v>1</v>
      </c>
      <c r="F5073" s="223">
        <f>DATE(FACTURACION[[#This Row],[AÑO]],FACTURACION[[#This Row],[Mes numero]],1)</f>
        <v>43101</v>
      </c>
      <c r="G5073" s="160">
        <v>13428</v>
      </c>
      <c r="H5073" s="25">
        <v>800074033</v>
      </c>
      <c r="I5073" s="3" t="str">
        <f>+VLOOKUP(FACTURACION[[#This Row],[NIT]],TABLACLIENTE,2,FALSE)</f>
        <v>COMPAÑIAS ASOCIADAS DE GAS S.A. E.S.P (ASOGAS SA ESP)</v>
      </c>
      <c r="J5073" s="3" t="s">
        <v>1020</v>
      </c>
      <c r="K5073" s="12" t="str">
        <f>+VLOOKUP(FACTURACION[[#This Row],[REFERENCIA]],CODINV,2,FALSE)</f>
        <v>ADAPTADOR 1 3/4" AC x 1" NPTM (BRONCE)</v>
      </c>
      <c r="L5073" s="12" t="str">
        <f>IF(VLOOKUP(FACTURACION[[#This Row],[REFERENCIA]],CODINV,3,FALSE)=0,"",VLOOKUP(FACTURACION[[#This Row],[REFERENCIA]],CODINV,3,FALSE))</f>
        <v>5765E</v>
      </c>
      <c r="M5073" s="12" t="str">
        <f>+VLOOKUP(FACTURACION[[#This Row],[REFERENCIA]],CODINV,4,FALSE)</f>
        <v>REPUESTOS Y ACCESORIOS</v>
      </c>
      <c r="N5073" s="12" t="str">
        <f>+VLOOKUP(FACTURACION[[#This Row],[REFERENCIA]],CODINV,5,FALSE)</f>
        <v>REGO</v>
      </c>
      <c r="O5073" s="3">
        <v>1</v>
      </c>
      <c r="P5073" s="31">
        <v>49000</v>
      </c>
      <c r="Q5073" s="24">
        <f>+FACTURACION[[#This Row],[CANTIDAD]]*FACTURACION[[#This Row],[VR UNITARIO]]/1000</f>
        <v>49</v>
      </c>
      <c r="R5073" s="3" t="str">
        <f>+VLOOKUP(FACTURACION[[#This Row],[NIT]],TABLACLIENTE,5,FALSE)</f>
        <v>MOSQUERA</v>
      </c>
    </row>
    <row r="5074" spans="3:18">
      <c r="C5074" s="29">
        <v>2018</v>
      </c>
      <c r="D5074" s="30" t="s">
        <v>229</v>
      </c>
      <c r="E5074" s="30">
        <f>MONTH(FACTURACION[[#This Row],[MES]]&amp;1)</f>
        <v>1</v>
      </c>
      <c r="F5074" s="223">
        <f>DATE(FACTURACION[[#This Row],[AÑO]],FACTURACION[[#This Row],[Mes numero]],1)</f>
        <v>43101</v>
      </c>
      <c r="G5074" s="160">
        <v>13428</v>
      </c>
      <c r="H5074" s="25">
        <v>800074033</v>
      </c>
      <c r="I5074" s="3" t="str">
        <f>+VLOOKUP(FACTURACION[[#This Row],[NIT]],TABLACLIENTE,2,FALSE)</f>
        <v>COMPAÑIAS ASOCIADAS DE GAS S.A. E.S.P (ASOGAS SA ESP)</v>
      </c>
      <c r="J5074" s="3" t="s">
        <v>95</v>
      </c>
      <c r="K5074" s="12" t="str">
        <f>+VLOOKUP(FACTURACION[[#This Row],[REFERENCIA]],CODINV,2,FALSE)</f>
        <v>ADAPTADOR 1 3/4" ACME X 3/4" NPT</v>
      </c>
      <c r="L5074" s="12" t="str">
        <f>IF(VLOOKUP(FACTURACION[[#This Row],[REFERENCIA]],CODINV,3,FALSE)=0,"",VLOOKUP(FACTURACION[[#This Row],[REFERENCIA]],CODINV,3,FALSE))</f>
        <v>A5765D</v>
      </c>
      <c r="M5074" s="12" t="str">
        <f>+VLOOKUP(FACTURACION[[#This Row],[REFERENCIA]],CODINV,4,FALSE)</f>
        <v>REPUESTOS Y ACCESORIOS</v>
      </c>
      <c r="N5074" s="12" t="str">
        <f>+VLOOKUP(FACTURACION[[#This Row],[REFERENCIA]],CODINV,5,FALSE)</f>
        <v>REGO</v>
      </c>
      <c r="O5074" s="3">
        <v>1</v>
      </c>
      <c r="P5074" s="31">
        <v>51000</v>
      </c>
      <c r="Q5074" s="24">
        <f>+FACTURACION[[#This Row],[CANTIDAD]]*FACTURACION[[#This Row],[VR UNITARIO]]/1000</f>
        <v>51</v>
      </c>
      <c r="R5074" s="3" t="str">
        <f>+VLOOKUP(FACTURACION[[#This Row],[NIT]],TABLACLIENTE,5,FALSE)</f>
        <v>MOSQUERA</v>
      </c>
    </row>
    <row r="5075" spans="3:18">
      <c r="C5075" s="29">
        <v>2018</v>
      </c>
      <c r="D5075" s="30" t="s">
        <v>265</v>
      </c>
      <c r="E5075" s="30">
        <f>MONTH(FACTURACION[[#This Row],[MES]]&amp;1)</f>
        <v>2</v>
      </c>
      <c r="F5075" s="223">
        <f>DATE(FACTURACION[[#This Row],[AÑO]],FACTURACION[[#This Row],[Mes numero]],1)</f>
        <v>43132</v>
      </c>
      <c r="G5075" s="160">
        <v>13446</v>
      </c>
      <c r="H5075" s="25">
        <v>800074033</v>
      </c>
      <c r="I5075" s="3" t="str">
        <f>+VLOOKUP(FACTURACION[[#This Row],[NIT]],TABLACLIENTE,2,FALSE)</f>
        <v>COMPAÑIAS ASOCIADAS DE GAS S.A. E.S.P (ASOGAS SA ESP)</v>
      </c>
      <c r="J5075" s="3" t="s">
        <v>835</v>
      </c>
      <c r="K5075" s="12" t="str">
        <f>+VLOOKUP(FACTURACION[[#This Row],[REFERENCIA]],CODINV,2,FALSE)</f>
        <v>PISTON DE LLENADO</v>
      </c>
      <c r="L5075" s="12" t="str">
        <f>IF(VLOOKUP(FACTURACION[[#This Row],[REFERENCIA]],CODINV,3,FALSE)=0,"",VLOOKUP(FACTURACION[[#This Row],[REFERENCIA]],CODINV,3,FALSE))</f>
        <v>129A003</v>
      </c>
      <c r="M5075" s="12" t="str">
        <f>+VLOOKUP(FACTURACION[[#This Row],[REFERENCIA]],CODINV,4,FALSE)</f>
        <v>PISTONES DE LLENADO</v>
      </c>
      <c r="N5075" s="12" t="str">
        <f>+VLOOKUP(FACTURACION[[#This Row],[REFERENCIA]],CODINV,5,FALSE)</f>
        <v>CAVAGNA</v>
      </c>
      <c r="O5075" s="3">
        <v>5</v>
      </c>
      <c r="P5075" s="31">
        <v>1620000</v>
      </c>
      <c r="Q5075" s="24">
        <f>+FACTURACION[[#This Row],[CANTIDAD]]*FACTURACION[[#This Row],[VR UNITARIO]]/1000</f>
        <v>8100</v>
      </c>
      <c r="R5075" s="3" t="str">
        <f>+VLOOKUP(FACTURACION[[#This Row],[NIT]],TABLACLIENTE,5,FALSE)</f>
        <v>MOSQUERA</v>
      </c>
    </row>
    <row r="5076" spans="3:18">
      <c r="C5076" s="29">
        <v>2018</v>
      </c>
      <c r="D5076" s="30" t="s">
        <v>265</v>
      </c>
      <c r="E5076" s="30">
        <f>MONTH(FACTURACION[[#This Row],[MES]]&amp;1)</f>
        <v>2</v>
      </c>
      <c r="F5076" s="223">
        <f>DATE(FACTURACION[[#This Row],[AÑO]],FACTURACION[[#This Row],[Mes numero]],1)</f>
        <v>43132</v>
      </c>
      <c r="G5076" s="160">
        <v>13467</v>
      </c>
      <c r="H5076" s="25">
        <v>800074033</v>
      </c>
      <c r="I5076" s="3" t="str">
        <f>+VLOOKUP(FACTURACION[[#This Row],[NIT]],TABLACLIENTE,2,FALSE)</f>
        <v>COMPAÑIAS ASOCIADAS DE GAS S.A. E.S.P (ASOGAS SA ESP)</v>
      </c>
      <c r="J5076" s="3" t="s">
        <v>708</v>
      </c>
      <c r="K5076" s="12" t="str">
        <f>+VLOOKUP(FACTURACION[[#This Row],[REFERENCIA]],CODINV,2,FALSE)</f>
        <v>REGULADOR PRIMERA ETAPA 1-15 PSI A1/4 NPT</v>
      </c>
      <c r="L5076" s="12" t="str">
        <f>IF(VLOOKUP(FACTURACION[[#This Row],[REFERENCIA]],CODINV,3,FALSE)=0,"",VLOOKUP(FACTURACION[[#This Row],[REFERENCIA]],CODINV,3,FALSE))</f>
        <v>902</v>
      </c>
      <c r="M5076" s="12" t="str">
        <f>+VLOOKUP(FACTURACION[[#This Row],[REFERENCIA]],CODINV,4,FALSE)</f>
        <v>REGULADORES</v>
      </c>
      <c r="N5076" s="12" t="str">
        <f>+VLOOKUP(FACTURACION[[#This Row],[REFERENCIA]],CODINV,5,FALSE)</f>
        <v>CAVAGNA</v>
      </c>
      <c r="O5076" s="3">
        <v>1</v>
      </c>
      <c r="P5076" s="31">
        <v>75000</v>
      </c>
      <c r="Q5076" s="24">
        <f>+FACTURACION[[#This Row],[CANTIDAD]]*FACTURACION[[#This Row],[VR UNITARIO]]/1000</f>
        <v>75</v>
      </c>
      <c r="R5076" s="3" t="str">
        <f>+VLOOKUP(FACTURACION[[#This Row],[NIT]],TABLACLIENTE,5,FALSE)</f>
        <v>MOSQUERA</v>
      </c>
    </row>
    <row r="5077" spans="3:18">
      <c r="C5077" s="29">
        <v>2018</v>
      </c>
      <c r="D5077" s="30" t="s">
        <v>265</v>
      </c>
      <c r="E5077" s="30">
        <f>MONTH(FACTURACION[[#This Row],[MES]]&amp;1)</f>
        <v>2</v>
      </c>
      <c r="F5077" s="223">
        <f>DATE(FACTURACION[[#This Row],[AÑO]],FACTURACION[[#This Row],[Mes numero]],1)</f>
        <v>43132</v>
      </c>
      <c r="G5077" s="160">
        <v>13483</v>
      </c>
      <c r="H5077" s="25">
        <v>900396759</v>
      </c>
      <c r="I5077" s="3" t="str">
        <f>+VLOOKUP(FACTURACION[[#This Row],[NIT]],TABLACLIENTE,2,FALSE)</f>
        <v>CHILCO DISTRIBUIDORA DE GAS Y ENERGIA S.A.S. E.S.P.</v>
      </c>
      <c r="J5077" s="3" t="s">
        <v>741</v>
      </c>
      <c r="K5077" s="12" t="str">
        <f>+VLOOKUP(FACTURACION[[#This Row],[REFERENCIA]],CODINV,2,FALSE)</f>
        <v>VALV.AGUJA1/4"MNPT*NPTH</v>
      </c>
      <c r="L5077" s="12" t="str">
        <f>IF(VLOOKUP(FACTURACION[[#This Row],[REFERENCIA]],CODINV,3,FALSE)=0,"",VLOOKUP(FACTURACION[[#This Row],[REFERENCIA]],CODINV,3,FALSE))</f>
        <v>ME831</v>
      </c>
      <c r="M5077" s="12" t="str">
        <f>+VLOOKUP(FACTURACION[[#This Row],[REFERENCIA]],CODINV,4,FALSE)</f>
        <v>VÁLVULAS Y MULTIVÁLVULAS</v>
      </c>
      <c r="N5077" s="12" t="str">
        <f>+VLOOKUP(FACTURACION[[#This Row],[REFERENCIA]],CODINV,5,FALSE)</f>
        <v>CAVAGNA</v>
      </c>
      <c r="O5077" s="3">
        <v>1</v>
      </c>
      <c r="P5077" s="31">
        <v>42000</v>
      </c>
      <c r="Q5077" s="24">
        <f>+FACTURACION[[#This Row],[CANTIDAD]]*FACTURACION[[#This Row],[VR UNITARIO]]/1000</f>
        <v>42</v>
      </c>
      <c r="R5077" s="3" t="str">
        <f>+VLOOKUP(FACTURACION[[#This Row],[NIT]],TABLACLIENTE,5,FALSE)</f>
        <v>BOGOTÁ D.C.</v>
      </c>
    </row>
    <row r="5078" spans="3:18">
      <c r="C5078" s="29">
        <v>2018</v>
      </c>
      <c r="D5078" s="30" t="s">
        <v>265</v>
      </c>
      <c r="E5078" s="30">
        <f>MONTH(FACTURACION[[#This Row],[MES]]&amp;1)</f>
        <v>2</v>
      </c>
      <c r="F5078" s="223">
        <f>DATE(FACTURACION[[#This Row],[AÑO]],FACTURACION[[#This Row],[Mes numero]],1)</f>
        <v>43132</v>
      </c>
      <c r="G5078" s="160">
        <v>13467</v>
      </c>
      <c r="H5078" s="25">
        <v>800074033</v>
      </c>
      <c r="I5078" s="3" t="str">
        <f>+VLOOKUP(FACTURACION[[#This Row],[NIT]],TABLACLIENTE,2,FALSE)</f>
        <v>COMPAÑIAS ASOCIADAS DE GAS S.A. E.S.P (ASOGAS SA ESP)</v>
      </c>
      <c r="J5078" s="3" t="s">
        <v>20</v>
      </c>
      <c r="K5078" s="12" t="str">
        <f>+VLOOKUP(FACTURACION[[#This Row],[REFERENCIA]],CODINV,2,FALSE)</f>
        <v xml:space="preserve">MEDIDOR AC-250 C: 3/4" CON CONECTORES </v>
      </c>
      <c r="L5078" s="12" t="str">
        <f>IF(VLOOKUP(FACTURACION[[#This Row],[REFERENCIA]],CODINV,3,FALSE)=0,"",VLOOKUP(FACTURACION[[#This Row],[REFERENCIA]],CODINV,3,FALSE))</f>
        <v/>
      </c>
      <c r="M5078" s="12" t="str">
        <f>+VLOOKUP(FACTURACION[[#This Row],[REFERENCIA]],CODINV,4,FALSE)</f>
        <v>MEDIDORES</v>
      </c>
      <c r="N5078" s="12" t="str">
        <f>+VLOOKUP(FACTURACION[[#This Row],[REFERENCIA]],CODINV,5,FALSE)</f>
        <v>HONEYWELL</v>
      </c>
      <c r="O5078" s="3">
        <v>1</v>
      </c>
      <c r="P5078" s="31">
        <v>470000</v>
      </c>
      <c r="Q5078" s="24">
        <f>+FACTURACION[[#This Row],[CANTIDAD]]*FACTURACION[[#This Row],[VR UNITARIO]]/1000</f>
        <v>470</v>
      </c>
      <c r="R5078" s="3" t="str">
        <f>+VLOOKUP(FACTURACION[[#This Row],[NIT]],TABLACLIENTE,5,FALSE)</f>
        <v>MOSQUERA</v>
      </c>
    </row>
    <row r="5079" spans="3:18">
      <c r="C5079" s="29">
        <v>2018</v>
      </c>
      <c r="D5079" s="30" t="s">
        <v>265</v>
      </c>
      <c r="E5079" s="30">
        <f>MONTH(FACTURACION[[#This Row],[MES]]&amp;1)</f>
        <v>2</v>
      </c>
      <c r="F5079" s="223">
        <f>DATE(FACTURACION[[#This Row],[AÑO]],FACTURACION[[#This Row],[Mes numero]],1)</f>
        <v>43132</v>
      </c>
      <c r="G5079" s="160">
        <v>13447</v>
      </c>
      <c r="H5079" s="25">
        <v>800202395</v>
      </c>
      <c r="I5079" s="3" t="str">
        <f>+VLOOKUP(FACTURACION[[#This Row],[NIT]],TABLACLIENTE,2,FALSE)</f>
        <v>EFIGAS GAS NATURAL S.A. E.S.P. (EFIGAS S.A. E.S.P.)</v>
      </c>
      <c r="J5079" s="3" t="s">
        <v>20</v>
      </c>
      <c r="K5079" s="12" t="str">
        <f>+VLOOKUP(FACTURACION[[#This Row],[REFERENCIA]],CODINV,2,FALSE)</f>
        <v xml:space="preserve">MEDIDOR AC-250 C: 3/4" CON CONECTORES </v>
      </c>
      <c r="L5079" s="12" t="str">
        <f>IF(VLOOKUP(FACTURACION[[#This Row],[REFERENCIA]],CODINV,3,FALSE)=0,"",VLOOKUP(FACTURACION[[#This Row],[REFERENCIA]],CODINV,3,FALSE))</f>
        <v/>
      </c>
      <c r="M5079" s="12" t="str">
        <f>+VLOOKUP(FACTURACION[[#This Row],[REFERENCIA]],CODINV,4,FALSE)</f>
        <v>MEDIDORES</v>
      </c>
      <c r="N5079" s="12" t="str">
        <f>+VLOOKUP(FACTURACION[[#This Row],[REFERENCIA]],CODINV,5,FALSE)</f>
        <v>HONEYWELL</v>
      </c>
      <c r="O5079" s="3">
        <v>30</v>
      </c>
      <c r="P5079" s="31">
        <v>475000</v>
      </c>
      <c r="Q5079" s="24">
        <f>+FACTURACION[[#This Row],[CANTIDAD]]*FACTURACION[[#This Row],[VR UNITARIO]]/1000</f>
        <v>14250</v>
      </c>
      <c r="R5079" s="3" t="str">
        <f>+VLOOKUP(FACTURACION[[#This Row],[NIT]],TABLACLIENTE,5,FALSE)</f>
        <v>MANIZALES</v>
      </c>
    </row>
    <row r="5080" spans="3:18">
      <c r="C5080" s="29">
        <v>2018</v>
      </c>
      <c r="D5080" s="30" t="s">
        <v>265</v>
      </c>
      <c r="E5080" s="30">
        <f>MONTH(FACTURACION[[#This Row],[MES]]&amp;1)</f>
        <v>2</v>
      </c>
      <c r="F5080" s="223">
        <f>DATE(FACTURACION[[#This Row],[AÑO]],FACTURACION[[#This Row],[Mes numero]],1)</f>
        <v>43132</v>
      </c>
      <c r="G5080" s="160">
        <v>13452</v>
      </c>
      <c r="H5080" s="25">
        <v>800021272</v>
      </c>
      <c r="I5080" s="3" t="str">
        <f>+VLOOKUP(FACTURACION[[#This Row],[NIT]],TABLACLIENTE,2,FALSE)</f>
        <v>GASES DEL LLANO S.A. E.S.P (LLANOGAS S.A. E.S.P.)</v>
      </c>
      <c r="J5080" s="3" t="s">
        <v>20</v>
      </c>
      <c r="K5080" s="12" t="str">
        <f>+VLOOKUP(FACTURACION[[#This Row],[REFERENCIA]],CODINV,2,FALSE)</f>
        <v xml:space="preserve">MEDIDOR AC-250 C: 3/4" CON CONECTORES </v>
      </c>
      <c r="L5080" s="12" t="str">
        <f>IF(VLOOKUP(FACTURACION[[#This Row],[REFERENCIA]],CODINV,3,FALSE)=0,"",VLOOKUP(FACTURACION[[#This Row],[REFERENCIA]],CODINV,3,FALSE))</f>
        <v/>
      </c>
      <c r="M5080" s="12" t="str">
        <f>+VLOOKUP(FACTURACION[[#This Row],[REFERENCIA]],CODINV,4,FALSE)</f>
        <v>MEDIDORES</v>
      </c>
      <c r="N5080" s="12" t="str">
        <f>+VLOOKUP(FACTURACION[[#This Row],[REFERENCIA]],CODINV,5,FALSE)</f>
        <v>HONEYWELL</v>
      </c>
      <c r="O5080" s="3">
        <v>15</v>
      </c>
      <c r="P5080" s="31">
        <v>396498</v>
      </c>
      <c r="Q5080" s="24">
        <f>+FACTURACION[[#This Row],[CANTIDAD]]*FACTURACION[[#This Row],[VR UNITARIO]]/1000</f>
        <v>5947.47</v>
      </c>
      <c r="R5080" s="3" t="str">
        <f>+VLOOKUP(FACTURACION[[#This Row],[NIT]],TABLACLIENTE,5,FALSE)</f>
        <v>VILLAVICENCIO</v>
      </c>
    </row>
    <row r="5081" spans="3:18">
      <c r="C5081" s="29">
        <v>2018</v>
      </c>
      <c r="D5081" s="30" t="s">
        <v>265</v>
      </c>
      <c r="E5081" s="30">
        <f>MONTH(FACTURACION[[#This Row],[MES]]&amp;1)</f>
        <v>2</v>
      </c>
      <c r="F5081" s="223">
        <f>DATE(FACTURACION[[#This Row],[AÑO]],FACTURACION[[#This Row],[Mes numero]],1)</f>
        <v>43132</v>
      </c>
      <c r="G5081" s="160">
        <v>13479</v>
      </c>
      <c r="H5081" s="25">
        <v>860510723</v>
      </c>
      <c r="I5081" s="3" t="str">
        <f>+VLOOKUP(FACTURACION[[#This Row],[NIT]],TABLACLIENTE,2,FALSE)</f>
        <v>SAENA DE COLOMBIA S.A.</v>
      </c>
      <c r="J5081" s="3" t="s">
        <v>20</v>
      </c>
      <c r="K5081" s="12" t="str">
        <f>+VLOOKUP(FACTURACION[[#This Row],[REFERENCIA]],CODINV,2,FALSE)</f>
        <v xml:space="preserve">MEDIDOR AC-250 C: 3/4" CON CONECTORES </v>
      </c>
      <c r="L5081" s="12" t="str">
        <f>IF(VLOOKUP(FACTURACION[[#This Row],[REFERENCIA]],CODINV,3,FALSE)=0,"",VLOOKUP(FACTURACION[[#This Row],[REFERENCIA]],CODINV,3,FALSE))</f>
        <v/>
      </c>
      <c r="M5081" s="12" t="str">
        <f>+VLOOKUP(FACTURACION[[#This Row],[REFERENCIA]],CODINV,4,FALSE)</f>
        <v>MEDIDORES</v>
      </c>
      <c r="N5081" s="12" t="str">
        <f>+VLOOKUP(FACTURACION[[#This Row],[REFERENCIA]],CODINV,5,FALSE)</f>
        <v>HONEYWELL</v>
      </c>
      <c r="O5081" s="3">
        <v>50</v>
      </c>
      <c r="P5081" s="31">
        <v>400000</v>
      </c>
      <c r="Q5081" s="24">
        <f>+FACTURACION[[#This Row],[CANTIDAD]]*FACTURACION[[#This Row],[VR UNITARIO]]/1000</f>
        <v>20000</v>
      </c>
      <c r="R5081" s="3" t="str">
        <f>+VLOOKUP(FACTURACION[[#This Row],[NIT]],TABLACLIENTE,5,FALSE)</f>
        <v>BOGOTÁ D.C.</v>
      </c>
    </row>
    <row r="5082" spans="3:18">
      <c r="C5082" s="29">
        <v>2018</v>
      </c>
      <c r="D5082" s="30" t="s">
        <v>265</v>
      </c>
      <c r="E5082" s="30">
        <f>MONTH(FACTURACION[[#This Row],[MES]]&amp;1)</f>
        <v>2</v>
      </c>
      <c r="F5082" s="223">
        <f>DATE(FACTURACION[[#This Row],[AÑO]],FACTURACION[[#This Row],[Mes numero]],1)</f>
        <v>43132</v>
      </c>
      <c r="G5082" s="160">
        <v>13479</v>
      </c>
      <c r="H5082" s="25">
        <v>860510723</v>
      </c>
      <c r="I5082" s="3" t="str">
        <f>+VLOOKUP(FACTURACION[[#This Row],[NIT]],TABLACLIENTE,2,FALSE)</f>
        <v>SAENA DE COLOMBIA S.A.</v>
      </c>
      <c r="J5082" s="3" t="s">
        <v>23</v>
      </c>
      <c r="K5082" s="12" t="str">
        <f>+VLOOKUP(FACTURACION[[#This Row],[REFERENCIA]],CODINV,2,FALSE)</f>
        <v>MEDIDOR AL-800 C:1 1/2" MAOP 20 PSIG CON CONECTORES</v>
      </c>
      <c r="L5082" s="12" t="str">
        <f>IF(VLOOKUP(FACTURACION[[#This Row],[REFERENCIA]],CODINV,3,FALSE)=0,"",VLOOKUP(FACTURACION[[#This Row],[REFERENCIA]],CODINV,3,FALSE))</f>
        <v/>
      </c>
      <c r="M5082" s="12" t="str">
        <f>+VLOOKUP(FACTURACION[[#This Row],[REFERENCIA]],CODINV,4,FALSE)</f>
        <v>MEDIDORES</v>
      </c>
      <c r="N5082" s="12" t="str">
        <f>+VLOOKUP(FACTURACION[[#This Row],[REFERENCIA]],CODINV,5,FALSE)</f>
        <v>HONEYWELL</v>
      </c>
      <c r="O5082" s="3">
        <v>2</v>
      </c>
      <c r="P5082" s="31">
        <v>2600000</v>
      </c>
      <c r="Q5082" s="24">
        <f>+FACTURACION[[#This Row],[CANTIDAD]]*FACTURACION[[#This Row],[VR UNITARIO]]/1000</f>
        <v>5200</v>
      </c>
      <c r="R5082" s="3" t="str">
        <f>+VLOOKUP(FACTURACION[[#This Row],[NIT]],TABLACLIENTE,5,FALSE)</f>
        <v>BOGOTÁ D.C.</v>
      </c>
    </row>
    <row r="5083" spans="3:18">
      <c r="C5083" s="29">
        <v>2018</v>
      </c>
      <c r="D5083" s="30" t="s">
        <v>265</v>
      </c>
      <c r="E5083" s="30">
        <f>MONTH(FACTURACION[[#This Row],[MES]]&amp;1)</f>
        <v>2</v>
      </c>
      <c r="F5083" s="223">
        <f>DATE(FACTURACION[[#This Row],[AÑO]],FACTURACION[[#This Row],[Mes numero]],1)</f>
        <v>43132</v>
      </c>
      <c r="G5083" s="160">
        <v>13471</v>
      </c>
      <c r="H5083" s="25">
        <v>800202395</v>
      </c>
      <c r="I5083" s="3" t="str">
        <f>+VLOOKUP(FACTURACION[[#This Row],[NIT]],TABLACLIENTE,2,FALSE)</f>
        <v>EFIGAS GAS NATURAL S.A. E.S.P. (EFIGAS S.A. E.S.P.)</v>
      </c>
      <c r="J5083" s="3" t="s">
        <v>27</v>
      </c>
      <c r="K5083" s="12" t="str">
        <f>+VLOOKUP(FACTURACION[[#This Row],[REFERENCIA]],CODINV,2,FALSE)</f>
        <v>MEDIDOR AL-800 C:1 1/2" MAOP 100 PSIG</v>
      </c>
      <c r="L5083" s="12" t="str">
        <f>IF(VLOOKUP(FACTURACION[[#This Row],[REFERENCIA]],CODINV,3,FALSE)=0,"",VLOOKUP(FACTURACION[[#This Row],[REFERENCIA]],CODINV,3,FALSE))</f>
        <v/>
      </c>
      <c r="M5083" s="12" t="str">
        <f>+VLOOKUP(FACTURACION[[#This Row],[REFERENCIA]],CODINV,4,FALSE)</f>
        <v>MEDIDORES</v>
      </c>
      <c r="N5083" s="12" t="str">
        <f>+VLOOKUP(FACTURACION[[#This Row],[REFERENCIA]],CODINV,5,FALSE)</f>
        <v>HONEYWELL</v>
      </c>
      <c r="O5083" s="3">
        <v>1</v>
      </c>
      <c r="P5083" s="31">
        <v>4799355</v>
      </c>
      <c r="Q5083" s="24">
        <f>+FACTURACION[[#This Row],[CANTIDAD]]*FACTURACION[[#This Row],[VR UNITARIO]]/1000</f>
        <v>4799.3549999999996</v>
      </c>
      <c r="R5083" s="3" t="str">
        <f>+VLOOKUP(FACTURACION[[#This Row],[NIT]],TABLACLIENTE,5,FALSE)</f>
        <v>MANIZALES</v>
      </c>
    </row>
    <row r="5084" spans="3:18">
      <c r="C5084" s="29">
        <v>2018</v>
      </c>
      <c r="D5084" s="30" t="s">
        <v>265</v>
      </c>
      <c r="E5084" s="30">
        <f>MONTH(FACTURACION[[#This Row],[MES]]&amp;1)</f>
        <v>2</v>
      </c>
      <c r="F5084" s="223">
        <f>DATE(FACTURACION[[#This Row],[AÑO]],FACTURACION[[#This Row],[Mes numero]],1)</f>
        <v>43132</v>
      </c>
      <c r="G5084" s="160">
        <v>13479</v>
      </c>
      <c r="H5084" s="25">
        <v>860510723</v>
      </c>
      <c r="I5084" s="3" t="str">
        <f>+VLOOKUP(FACTURACION[[#This Row],[NIT]],TABLACLIENTE,2,FALSE)</f>
        <v>SAENA DE COLOMBIA S.A.</v>
      </c>
      <c r="J5084" s="3" t="s">
        <v>59</v>
      </c>
      <c r="K5084" s="12" t="str">
        <f>+VLOOKUP(FACTURACION[[#This Row],[REFERENCIA]],CODINV,2,FALSE)</f>
        <v>MEDIDOR AL-1000 C:1 1/2" MAOP 25 PSIG CON CONECTORES</v>
      </c>
      <c r="L5084" s="12" t="str">
        <f>IF(VLOOKUP(FACTURACION[[#This Row],[REFERENCIA]],CODINV,3,FALSE)=0,"",VLOOKUP(FACTURACION[[#This Row],[REFERENCIA]],CODINV,3,FALSE))</f>
        <v/>
      </c>
      <c r="M5084" s="12" t="str">
        <f>+VLOOKUP(FACTURACION[[#This Row],[REFERENCIA]],CODINV,4,FALSE)</f>
        <v>MEDIDORES</v>
      </c>
      <c r="N5084" s="12" t="str">
        <f>+VLOOKUP(FACTURACION[[#This Row],[REFERENCIA]],CODINV,5,FALSE)</f>
        <v>HONEYWELL</v>
      </c>
      <c r="O5084" s="3">
        <v>1</v>
      </c>
      <c r="P5084" s="31">
        <v>3500000</v>
      </c>
      <c r="Q5084" s="24">
        <f>+FACTURACION[[#This Row],[CANTIDAD]]*FACTURACION[[#This Row],[VR UNITARIO]]/1000</f>
        <v>3500</v>
      </c>
      <c r="R5084" s="3" t="str">
        <f>+VLOOKUP(FACTURACION[[#This Row],[NIT]],TABLACLIENTE,5,FALSE)</f>
        <v>BOGOTÁ D.C.</v>
      </c>
    </row>
    <row r="5085" spans="3:18">
      <c r="C5085" s="29">
        <v>2018</v>
      </c>
      <c r="D5085" s="30" t="s">
        <v>265</v>
      </c>
      <c r="E5085" s="30">
        <f>MONTH(FACTURACION[[#This Row],[MES]]&amp;1)</f>
        <v>2</v>
      </c>
      <c r="F5085" s="223">
        <f>DATE(FACTURACION[[#This Row],[AÑO]],FACTURACION[[#This Row],[Mes numero]],1)</f>
        <v>43132</v>
      </c>
      <c r="G5085" s="160">
        <v>13463</v>
      </c>
      <c r="H5085" s="25">
        <v>860510723</v>
      </c>
      <c r="I5085" s="3" t="str">
        <f>+VLOOKUP(FACTURACION[[#This Row],[NIT]],TABLACLIENTE,2,FALSE)</f>
        <v>SAENA DE COLOMBIA S.A.</v>
      </c>
      <c r="J5085" s="3" t="s">
        <v>1064</v>
      </c>
      <c r="K5085" s="12" t="str">
        <f>+VLOOKUP(FACTURACION[[#This Row],[REFERENCIA]],CODINV,2,FALSE)</f>
        <v>REG. 1813C C: 1" R: 6-15" O: 1/2</v>
      </c>
      <c r="L5085" s="12" t="str">
        <f>IF(VLOOKUP(FACTURACION[[#This Row],[REFERENCIA]],CODINV,3,FALSE)=0,"",VLOOKUP(FACTURACION[[#This Row],[REFERENCIA]],CODINV,3,FALSE))</f>
        <v/>
      </c>
      <c r="M5085" s="12" t="str">
        <f>+VLOOKUP(FACTURACION[[#This Row],[REFERENCIA]],CODINV,4,FALSE)</f>
        <v>REGULADORES</v>
      </c>
      <c r="N5085" s="12" t="str">
        <f>+VLOOKUP(FACTURACION[[#This Row],[REFERENCIA]],CODINV,5,FALSE)</f>
        <v>HONEYWELL</v>
      </c>
      <c r="O5085" s="3">
        <v>4</v>
      </c>
      <c r="P5085" s="31">
        <v>185000</v>
      </c>
      <c r="Q5085" s="24">
        <f>+FACTURACION[[#This Row],[CANTIDAD]]*FACTURACION[[#This Row],[VR UNITARIO]]/1000</f>
        <v>740</v>
      </c>
      <c r="R5085" s="3" t="str">
        <f>+VLOOKUP(FACTURACION[[#This Row],[NIT]],TABLACLIENTE,5,FALSE)</f>
        <v>BOGOTÁ D.C.</v>
      </c>
    </row>
    <row r="5086" spans="3:18">
      <c r="C5086" s="29">
        <v>2018</v>
      </c>
      <c r="D5086" s="30" t="s">
        <v>265</v>
      </c>
      <c r="E5086" s="30">
        <f>MONTH(FACTURACION[[#This Row],[MES]]&amp;1)</f>
        <v>2</v>
      </c>
      <c r="F5086" s="223">
        <f>DATE(FACTURACION[[#This Row],[AÑO]],FACTURACION[[#This Row],[Mes numero]],1)</f>
        <v>43132</v>
      </c>
      <c r="G5086" s="160">
        <v>13490</v>
      </c>
      <c r="H5086" s="25">
        <v>860510723</v>
      </c>
      <c r="I5086" s="3" t="str">
        <f>+VLOOKUP(FACTURACION[[#This Row],[NIT]],TABLACLIENTE,2,FALSE)</f>
        <v>SAENA DE COLOMBIA S.A.</v>
      </c>
      <c r="J5086" s="3" t="s">
        <v>1064</v>
      </c>
      <c r="K5086" s="12" t="str">
        <f>+VLOOKUP(FACTURACION[[#This Row],[REFERENCIA]],CODINV,2,FALSE)</f>
        <v>REG. 1813C C: 1" R: 6-15" O: 1/2</v>
      </c>
      <c r="L5086" s="12" t="str">
        <f>IF(VLOOKUP(FACTURACION[[#This Row],[REFERENCIA]],CODINV,3,FALSE)=0,"",VLOOKUP(FACTURACION[[#This Row],[REFERENCIA]],CODINV,3,FALSE))</f>
        <v/>
      </c>
      <c r="M5086" s="12" t="str">
        <f>+VLOOKUP(FACTURACION[[#This Row],[REFERENCIA]],CODINV,4,FALSE)</f>
        <v>REGULADORES</v>
      </c>
      <c r="N5086" s="12" t="str">
        <f>+VLOOKUP(FACTURACION[[#This Row],[REFERENCIA]],CODINV,5,FALSE)</f>
        <v>HONEYWELL</v>
      </c>
      <c r="O5086" s="3">
        <v>4</v>
      </c>
      <c r="P5086" s="31">
        <v>185000</v>
      </c>
      <c r="Q5086" s="24">
        <f>+FACTURACION[[#This Row],[CANTIDAD]]*FACTURACION[[#This Row],[VR UNITARIO]]/1000</f>
        <v>740</v>
      </c>
      <c r="R5086" s="3" t="str">
        <f>+VLOOKUP(FACTURACION[[#This Row],[NIT]],TABLACLIENTE,5,FALSE)</f>
        <v>BOGOTÁ D.C.</v>
      </c>
    </row>
    <row r="5087" spans="3:18">
      <c r="C5087" s="29">
        <v>2018</v>
      </c>
      <c r="D5087" s="30" t="s">
        <v>265</v>
      </c>
      <c r="E5087" s="30">
        <f>MONTH(FACTURACION[[#This Row],[MES]]&amp;1)</f>
        <v>2</v>
      </c>
      <c r="F5087" s="223">
        <f>DATE(FACTURACION[[#This Row],[AÑO]],FACTURACION[[#This Row],[Mes numero]],1)</f>
        <v>43132</v>
      </c>
      <c r="G5087" s="160">
        <v>13437</v>
      </c>
      <c r="H5087" s="25">
        <v>830065383</v>
      </c>
      <c r="I5087" s="3" t="str">
        <f>+VLOOKUP(FACTURACION[[#This Row],[NIT]],TABLACLIENTE,2,FALSE)</f>
        <v>ALKENOS LTDA</v>
      </c>
      <c r="J5087" s="3" t="s">
        <v>1084</v>
      </c>
      <c r="K5087" s="12" t="str">
        <f>+VLOOKUP(FACTURACION[[#This Row],[REFERENCIA]],CODINV,2,FALSE)</f>
        <v>REG. 1813C C: 1" R: 12-28" O: 1/2</v>
      </c>
      <c r="L5087" s="12" t="str">
        <f>IF(VLOOKUP(FACTURACION[[#This Row],[REFERENCIA]],CODINV,3,FALSE)=0,"",VLOOKUP(FACTURACION[[#This Row],[REFERENCIA]],CODINV,3,FALSE))</f>
        <v/>
      </c>
      <c r="M5087" s="12" t="str">
        <f>+VLOOKUP(FACTURACION[[#This Row],[REFERENCIA]],CODINV,4,FALSE)</f>
        <v>REGULADORES</v>
      </c>
      <c r="N5087" s="12" t="str">
        <f>+VLOOKUP(FACTURACION[[#This Row],[REFERENCIA]],CODINV,5,FALSE)</f>
        <v>HONEYWELL</v>
      </c>
      <c r="O5087" s="3">
        <v>1</v>
      </c>
      <c r="P5087" s="31">
        <v>185000</v>
      </c>
      <c r="Q5087" s="24">
        <f>+FACTURACION[[#This Row],[CANTIDAD]]*FACTURACION[[#This Row],[VR UNITARIO]]/1000</f>
        <v>185</v>
      </c>
      <c r="R5087" s="3" t="str">
        <f>+VLOOKUP(FACTURACION[[#This Row],[NIT]],TABLACLIENTE,5,FALSE)</f>
        <v>BOGOTÁ D.C.</v>
      </c>
    </row>
    <row r="5088" spans="3:18">
      <c r="C5088" s="29">
        <v>2018</v>
      </c>
      <c r="D5088" s="30" t="s">
        <v>265</v>
      </c>
      <c r="E5088" s="30">
        <f>MONTH(FACTURACION[[#This Row],[MES]]&amp;1)</f>
        <v>2</v>
      </c>
      <c r="F5088" s="223">
        <f>DATE(FACTURACION[[#This Row],[AÑO]],FACTURACION[[#This Row],[Mes numero]],1)</f>
        <v>43132</v>
      </c>
      <c r="G5088" s="160">
        <v>13449</v>
      </c>
      <c r="H5088" s="25">
        <v>830065383</v>
      </c>
      <c r="I5088" s="3" t="str">
        <f>+VLOOKUP(FACTURACION[[#This Row],[NIT]],TABLACLIENTE,2,FALSE)</f>
        <v>ALKENOS LTDA</v>
      </c>
      <c r="J5088" s="3" t="s">
        <v>1084</v>
      </c>
      <c r="K5088" s="12" t="str">
        <f>+VLOOKUP(FACTURACION[[#This Row],[REFERENCIA]],CODINV,2,FALSE)</f>
        <v>REG. 1813C C: 1" R: 12-28" O: 1/2</v>
      </c>
      <c r="L5088" s="12" t="str">
        <f>IF(VLOOKUP(FACTURACION[[#This Row],[REFERENCIA]],CODINV,3,FALSE)=0,"",VLOOKUP(FACTURACION[[#This Row],[REFERENCIA]],CODINV,3,FALSE))</f>
        <v/>
      </c>
      <c r="M5088" s="12" t="str">
        <f>+VLOOKUP(FACTURACION[[#This Row],[REFERENCIA]],CODINV,4,FALSE)</f>
        <v>REGULADORES</v>
      </c>
      <c r="N5088" s="12" t="str">
        <f>+VLOOKUP(FACTURACION[[#This Row],[REFERENCIA]],CODINV,5,FALSE)</f>
        <v>HONEYWELL</v>
      </c>
      <c r="O5088" s="3">
        <v>1</v>
      </c>
      <c r="P5088" s="31">
        <v>185000</v>
      </c>
      <c r="Q5088" s="24">
        <f>+FACTURACION[[#This Row],[CANTIDAD]]*FACTURACION[[#This Row],[VR UNITARIO]]/1000</f>
        <v>185</v>
      </c>
      <c r="R5088" s="3" t="str">
        <f>+VLOOKUP(FACTURACION[[#This Row],[NIT]],TABLACLIENTE,5,FALSE)</f>
        <v>BOGOTÁ D.C.</v>
      </c>
    </row>
    <row r="5089" spans="3:18">
      <c r="C5089" s="29">
        <v>2018</v>
      </c>
      <c r="D5089" s="30" t="s">
        <v>265</v>
      </c>
      <c r="E5089" s="30">
        <f>MONTH(FACTURACION[[#This Row],[MES]]&amp;1)</f>
        <v>2</v>
      </c>
      <c r="F5089" s="223">
        <f>DATE(FACTURACION[[#This Row],[AÑO]],FACTURACION[[#This Row],[Mes numero]],1)</f>
        <v>43132</v>
      </c>
      <c r="G5089" s="160">
        <v>13456</v>
      </c>
      <c r="H5089" s="25">
        <v>900520280</v>
      </c>
      <c r="I5089" s="3" t="str">
        <f>+VLOOKUP(FACTURACION[[#This Row],[NIT]],TABLACLIENTE,2,FALSE)</f>
        <v>ENERGY SOLUTION SERVICES SAS</v>
      </c>
      <c r="J5089" s="3" t="s">
        <v>198</v>
      </c>
      <c r="K5089" s="12" t="str">
        <f>+VLOOKUP(FACTURACION[[#This Row],[REFERENCIA]],CODINV,2,FALSE)</f>
        <v>REG. 1813C-HC C. 1 1/4" R: 6-15" O: 1/2</v>
      </c>
      <c r="L5089" s="12" t="str">
        <f>IF(VLOOKUP(FACTURACION[[#This Row],[REFERENCIA]],CODINV,3,FALSE)=0,"",VLOOKUP(FACTURACION[[#This Row],[REFERENCIA]],CODINV,3,FALSE))</f>
        <v/>
      </c>
      <c r="M5089" s="12" t="str">
        <f>+VLOOKUP(FACTURACION[[#This Row],[REFERENCIA]],CODINV,4,FALSE)</f>
        <v>REGULADORES</v>
      </c>
      <c r="N5089" s="12" t="str">
        <f>+VLOOKUP(FACTURACION[[#This Row],[REFERENCIA]],CODINV,5,FALSE)</f>
        <v>HONEYWELL</v>
      </c>
      <c r="O5089" s="3">
        <v>4</v>
      </c>
      <c r="P5089" s="31">
        <v>194000</v>
      </c>
      <c r="Q5089" s="24">
        <f>+FACTURACION[[#This Row],[CANTIDAD]]*FACTURACION[[#This Row],[VR UNITARIO]]/1000</f>
        <v>776</v>
      </c>
      <c r="R5089" s="3" t="str">
        <f>+VLOOKUP(FACTURACION[[#This Row],[NIT]],TABLACLIENTE,5,FALSE)</f>
        <v>BOGOTÁ D.C.</v>
      </c>
    </row>
    <row r="5090" spans="3:18">
      <c r="C5090" s="29">
        <v>2018</v>
      </c>
      <c r="D5090" s="30" t="s">
        <v>265</v>
      </c>
      <c r="E5090" s="30">
        <f>MONTH(FACTURACION[[#This Row],[MES]]&amp;1)</f>
        <v>2</v>
      </c>
      <c r="F5090" s="223">
        <f>DATE(FACTURACION[[#This Row],[AÑO]],FACTURACION[[#This Row],[Mes numero]],1)</f>
        <v>43132</v>
      </c>
      <c r="G5090" s="160">
        <v>13468</v>
      </c>
      <c r="H5090" s="25">
        <v>900520280</v>
      </c>
      <c r="I5090" s="3" t="str">
        <f>+VLOOKUP(FACTURACION[[#This Row],[NIT]],TABLACLIENTE,2,FALSE)</f>
        <v>ENERGY SOLUTION SERVICES SAS</v>
      </c>
      <c r="J5090" s="3" t="s">
        <v>198</v>
      </c>
      <c r="K5090" s="12" t="str">
        <f>+VLOOKUP(FACTURACION[[#This Row],[REFERENCIA]],CODINV,2,FALSE)</f>
        <v>REG. 1813C-HC C. 1 1/4" R: 6-15" O: 1/2</v>
      </c>
      <c r="L5090" s="12" t="str">
        <f>IF(VLOOKUP(FACTURACION[[#This Row],[REFERENCIA]],CODINV,3,FALSE)=0,"",VLOOKUP(FACTURACION[[#This Row],[REFERENCIA]],CODINV,3,FALSE))</f>
        <v/>
      </c>
      <c r="M5090" s="12" t="str">
        <f>+VLOOKUP(FACTURACION[[#This Row],[REFERENCIA]],CODINV,4,FALSE)</f>
        <v>REGULADORES</v>
      </c>
      <c r="N5090" s="12" t="str">
        <f>+VLOOKUP(FACTURACION[[#This Row],[REFERENCIA]],CODINV,5,FALSE)</f>
        <v>HONEYWELL</v>
      </c>
      <c r="O5090" s="3">
        <v>4</v>
      </c>
      <c r="P5090" s="31">
        <v>194000</v>
      </c>
      <c r="Q5090" s="24">
        <f>+FACTURACION[[#This Row],[CANTIDAD]]*FACTURACION[[#This Row],[VR UNITARIO]]/1000</f>
        <v>776</v>
      </c>
      <c r="R5090" s="3" t="str">
        <f>+VLOOKUP(FACTURACION[[#This Row],[NIT]],TABLACLIENTE,5,FALSE)</f>
        <v>BOGOTÁ D.C.</v>
      </c>
    </row>
    <row r="5091" spans="3:18">
      <c r="C5091" s="29">
        <v>2018</v>
      </c>
      <c r="D5091" s="30" t="s">
        <v>265</v>
      </c>
      <c r="E5091" s="30">
        <f>MONTH(FACTURACION[[#This Row],[MES]]&amp;1)</f>
        <v>2</v>
      </c>
      <c r="F5091" s="223">
        <f>DATE(FACTURACION[[#This Row],[AÑO]],FACTURACION[[#This Row],[Mes numero]],1)</f>
        <v>43132</v>
      </c>
      <c r="G5091" s="160">
        <v>13484</v>
      </c>
      <c r="H5091" s="25">
        <v>900520280</v>
      </c>
      <c r="I5091" s="3" t="str">
        <f>+VLOOKUP(FACTURACION[[#This Row],[NIT]],TABLACLIENTE,2,FALSE)</f>
        <v>ENERGY SOLUTION SERVICES SAS</v>
      </c>
      <c r="J5091" s="3" t="s">
        <v>198</v>
      </c>
      <c r="K5091" s="12" t="str">
        <f>+VLOOKUP(FACTURACION[[#This Row],[REFERENCIA]],CODINV,2,FALSE)</f>
        <v>REG. 1813C-HC C. 1 1/4" R: 6-15" O: 1/2</v>
      </c>
      <c r="L5091" s="12" t="str">
        <f>IF(VLOOKUP(FACTURACION[[#This Row],[REFERENCIA]],CODINV,3,FALSE)=0,"",VLOOKUP(FACTURACION[[#This Row],[REFERENCIA]],CODINV,3,FALSE))</f>
        <v/>
      </c>
      <c r="M5091" s="12" t="str">
        <f>+VLOOKUP(FACTURACION[[#This Row],[REFERENCIA]],CODINV,4,FALSE)</f>
        <v>REGULADORES</v>
      </c>
      <c r="N5091" s="12" t="str">
        <f>+VLOOKUP(FACTURACION[[#This Row],[REFERENCIA]],CODINV,5,FALSE)</f>
        <v>HONEYWELL</v>
      </c>
      <c r="O5091" s="3">
        <v>2</v>
      </c>
      <c r="P5091" s="31">
        <v>195000</v>
      </c>
      <c r="Q5091" s="24">
        <f>+FACTURACION[[#This Row],[CANTIDAD]]*FACTURACION[[#This Row],[VR UNITARIO]]/1000</f>
        <v>390</v>
      </c>
      <c r="R5091" s="3" t="str">
        <f>+VLOOKUP(FACTURACION[[#This Row],[NIT]],TABLACLIENTE,5,FALSE)</f>
        <v>BOGOTÁ D.C.</v>
      </c>
    </row>
    <row r="5092" spans="3:18">
      <c r="C5092" s="29">
        <v>2018</v>
      </c>
      <c r="D5092" s="30" t="s">
        <v>265</v>
      </c>
      <c r="E5092" s="30">
        <f>MONTH(FACTURACION[[#This Row],[MES]]&amp;1)</f>
        <v>2</v>
      </c>
      <c r="F5092" s="223">
        <f>DATE(FACTURACION[[#This Row],[AÑO]],FACTURACION[[#This Row],[Mes numero]],1)</f>
        <v>43132</v>
      </c>
      <c r="G5092" s="160">
        <v>13481</v>
      </c>
      <c r="H5092" s="25">
        <v>830014820</v>
      </c>
      <c r="I5092" s="3" t="str">
        <f>+VLOOKUP(FACTURACION[[#This Row],[NIT]],TABLACLIENTE,2,FALSE)</f>
        <v>COMERCIALIZADORA MOYSE LTDA.</v>
      </c>
      <c r="J5092" s="3" t="s">
        <v>6</v>
      </c>
      <c r="K5092" s="12" t="str">
        <f>+VLOOKUP(FACTURACION[[#This Row],[REFERENCIA]],CODINV,2,FALSE)</f>
        <v>REG.1813C C:3/4" R:6-15" O:1/2</v>
      </c>
      <c r="L5092" s="12" t="str">
        <f>IF(VLOOKUP(FACTURACION[[#This Row],[REFERENCIA]],CODINV,3,FALSE)=0,"",VLOOKUP(FACTURACION[[#This Row],[REFERENCIA]],CODINV,3,FALSE))</f>
        <v/>
      </c>
      <c r="M5092" s="12" t="str">
        <f>+VLOOKUP(FACTURACION[[#This Row],[REFERENCIA]],CODINV,4,FALSE)</f>
        <v>REGULADORES</v>
      </c>
      <c r="N5092" s="12" t="str">
        <f>+VLOOKUP(FACTURACION[[#This Row],[REFERENCIA]],CODINV,5,FALSE)</f>
        <v>HONEYWELL</v>
      </c>
      <c r="O5092" s="3">
        <v>1</v>
      </c>
      <c r="P5092" s="31">
        <v>180000</v>
      </c>
      <c r="Q5092" s="24">
        <f>+FACTURACION[[#This Row],[CANTIDAD]]*FACTURACION[[#This Row],[VR UNITARIO]]/1000</f>
        <v>180</v>
      </c>
      <c r="R5092" s="3" t="str">
        <f>+VLOOKUP(FACTURACION[[#This Row],[NIT]],TABLACLIENTE,5,FALSE)</f>
        <v>BOGOTÁ D.C.</v>
      </c>
    </row>
    <row r="5093" spans="3:18">
      <c r="C5093" s="29">
        <v>2018</v>
      </c>
      <c r="D5093" s="30" t="s">
        <v>265</v>
      </c>
      <c r="E5093" s="30">
        <f>MONTH(FACTURACION[[#This Row],[MES]]&amp;1)</f>
        <v>2</v>
      </c>
      <c r="F5093" s="223">
        <f>DATE(FACTURACION[[#This Row],[AÑO]],FACTURACION[[#This Row],[Mes numero]],1)</f>
        <v>43132</v>
      </c>
      <c r="G5093" s="160">
        <v>13459</v>
      </c>
      <c r="H5093" s="25">
        <v>900950504</v>
      </c>
      <c r="I5093" s="3" t="str">
        <f>+VLOOKUP(FACTURACION[[#This Row],[NIT]],TABLACLIENTE,2,FALSE)</f>
        <v>DAMASA DE COLOMBIA S A S</v>
      </c>
      <c r="J5093" s="3" t="s">
        <v>6</v>
      </c>
      <c r="K5093" s="12" t="str">
        <f>+VLOOKUP(FACTURACION[[#This Row],[REFERENCIA]],CODINV,2,FALSE)</f>
        <v>REG.1813C C:3/4" R:6-15" O:1/2</v>
      </c>
      <c r="L5093" s="12" t="str">
        <f>IF(VLOOKUP(FACTURACION[[#This Row],[REFERENCIA]],CODINV,3,FALSE)=0,"",VLOOKUP(FACTURACION[[#This Row],[REFERENCIA]],CODINV,3,FALSE))</f>
        <v/>
      </c>
      <c r="M5093" s="12" t="str">
        <f>+VLOOKUP(FACTURACION[[#This Row],[REFERENCIA]],CODINV,4,FALSE)</f>
        <v>REGULADORES</v>
      </c>
      <c r="N5093" s="12" t="str">
        <f>+VLOOKUP(FACTURACION[[#This Row],[REFERENCIA]],CODINV,5,FALSE)</f>
        <v>HONEYWELL</v>
      </c>
      <c r="O5093" s="3">
        <v>20</v>
      </c>
      <c r="P5093" s="31">
        <v>145000</v>
      </c>
      <c r="Q5093" s="24">
        <f>+FACTURACION[[#This Row],[CANTIDAD]]*FACTURACION[[#This Row],[VR UNITARIO]]/1000</f>
        <v>2900</v>
      </c>
      <c r="R5093" s="3" t="str">
        <f>+VLOOKUP(FACTURACION[[#This Row],[NIT]],TABLACLIENTE,5,FALSE)</f>
        <v>BOGOTÁ D.C.</v>
      </c>
    </row>
    <row r="5094" spans="3:18">
      <c r="C5094" s="29">
        <v>2018</v>
      </c>
      <c r="D5094" s="30" t="s">
        <v>265</v>
      </c>
      <c r="E5094" s="30">
        <f>MONTH(FACTURACION[[#This Row],[MES]]&amp;1)</f>
        <v>2</v>
      </c>
      <c r="F5094" s="223">
        <f>DATE(FACTURACION[[#This Row],[AÑO]],FACTURACION[[#This Row],[Mes numero]],1)</f>
        <v>43132</v>
      </c>
      <c r="G5094" s="160">
        <v>13482</v>
      </c>
      <c r="H5094" s="25">
        <v>860033633</v>
      </c>
      <c r="I5094" s="3" t="str">
        <f>+VLOOKUP(FACTURACION[[#This Row],[NIT]],TABLACLIENTE,2,FALSE)</f>
        <v>RAYOGAS S.A. E.S.P.</v>
      </c>
      <c r="J5094" s="3" t="s">
        <v>6</v>
      </c>
      <c r="K5094" s="12" t="str">
        <f>+VLOOKUP(FACTURACION[[#This Row],[REFERENCIA]],CODINV,2,FALSE)</f>
        <v>REG.1813C C:3/4" R:6-15" O:1/2</v>
      </c>
      <c r="L5094" s="12" t="str">
        <f>IF(VLOOKUP(FACTURACION[[#This Row],[REFERENCIA]],CODINV,3,FALSE)=0,"",VLOOKUP(FACTURACION[[#This Row],[REFERENCIA]],CODINV,3,FALSE))</f>
        <v/>
      </c>
      <c r="M5094" s="12" t="str">
        <f>+VLOOKUP(FACTURACION[[#This Row],[REFERENCIA]],CODINV,4,FALSE)</f>
        <v>REGULADORES</v>
      </c>
      <c r="N5094" s="12" t="str">
        <f>+VLOOKUP(FACTURACION[[#This Row],[REFERENCIA]],CODINV,5,FALSE)</f>
        <v>HONEYWELL</v>
      </c>
      <c r="O5094" s="3">
        <v>1</v>
      </c>
      <c r="P5094" s="31">
        <v>185000</v>
      </c>
      <c r="Q5094" s="24">
        <f>+FACTURACION[[#This Row],[CANTIDAD]]*FACTURACION[[#This Row],[VR UNITARIO]]/1000</f>
        <v>185</v>
      </c>
      <c r="R5094" s="3" t="str">
        <f>+VLOOKUP(FACTURACION[[#This Row],[NIT]],TABLACLIENTE,5,FALSE)</f>
        <v>BOGOTÁ D.C.</v>
      </c>
    </row>
    <row r="5095" spans="3:18">
      <c r="C5095" s="29">
        <v>2018</v>
      </c>
      <c r="D5095" s="30" t="s">
        <v>265</v>
      </c>
      <c r="E5095" s="30">
        <f>MONTH(FACTURACION[[#This Row],[MES]]&amp;1)</f>
        <v>2</v>
      </c>
      <c r="F5095" s="223">
        <f>DATE(FACTURACION[[#This Row],[AÑO]],FACTURACION[[#This Row],[Mes numero]],1)</f>
        <v>43132</v>
      </c>
      <c r="G5095" s="160">
        <v>13479</v>
      </c>
      <c r="H5095" s="25">
        <v>860510723</v>
      </c>
      <c r="I5095" s="3" t="str">
        <f>+VLOOKUP(FACTURACION[[#This Row],[NIT]],TABLACLIENTE,2,FALSE)</f>
        <v>SAENA DE COLOMBIA S.A.</v>
      </c>
      <c r="J5095" s="3" t="s">
        <v>6</v>
      </c>
      <c r="K5095" s="12" t="str">
        <f>+VLOOKUP(FACTURACION[[#This Row],[REFERENCIA]],CODINV,2,FALSE)</f>
        <v>REG.1813C C:3/4" R:6-15" O:1/2</v>
      </c>
      <c r="L5095" s="12" t="str">
        <f>IF(VLOOKUP(FACTURACION[[#This Row],[REFERENCIA]],CODINV,3,FALSE)=0,"",VLOOKUP(FACTURACION[[#This Row],[REFERENCIA]],CODINV,3,FALSE))</f>
        <v/>
      </c>
      <c r="M5095" s="12" t="str">
        <f>+VLOOKUP(FACTURACION[[#This Row],[REFERENCIA]],CODINV,4,FALSE)</f>
        <v>REGULADORES</v>
      </c>
      <c r="N5095" s="12" t="str">
        <f>+VLOOKUP(FACTURACION[[#This Row],[REFERENCIA]],CODINV,5,FALSE)</f>
        <v>HONEYWELL</v>
      </c>
      <c r="O5095" s="3">
        <v>12</v>
      </c>
      <c r="P5095" s="31">
        <v>185000</v>
      </c>
      <c r="Q5095" s="24">
        <f>+FACTURACION[[#This Row],[CANTIDAD]]*FACTURACION[[#This Row],[VR UNITARIO]]/1000</f>
        <v>2220</v>
      </c>
      <c r="R5095" s="3" t="str">
        <f>+VLOOKUP(FACTURACION[[#This Row],[NIT]],TABLACLIENTE,5,FALSE)</f>
        <v>BOGOTÁ D.C.</v>
      </c>
    </row>
    <row r="5096" spans="3:18">
      <c r="C5096" s="29">
        <v>2018</v>
      </c>
      <c r="D5096" s="30" t="s">
        <v>265</v>
      </c>
      <c r="E5096" s="30">
        <f>MONTH(FACTURACION[[#This Row],[MES]]&amp;1)</f>
        <v>2</v>
      </c>
      <c r="F5096" s="223">
        <f>DATE(FACTURACION[[#This Row],[AÑO]],FACTURACION[[#This Row],[Mes numero]],1)</f>
        <v>43132</v>
      </c>
      <c r="G5096" s="160">
        <v>13465</v>
      </c>
      <c r="H5096" s="25">
        <v>900940901</v>
      </c>
      <c r="I5096" s="3" t="str">
        <f>+VLOOKUP(FACTURACION[[#This Row],[NIT]],TABLACLIENTE,2,FALSE)</f>
        <v>ASESORIAS SERVICIOS Y MANTENIMIENTO PARA SISTEMAS DE GAS COMBUSTIBLE SAS - A.S.Y.M GAS NATURAL SAS</v>
      </c>
      <c r="J5096" s="3" t="s">
        <v>905</v>
      </c>
      <c r="K5096" s="12" t="str">
        <f>+VLOOKUP(FACTURACION[[#This Row],[REFERENCIA]],CODINV,2,FALSE)</f>
        <v>REG. 1800 CPB2 1" O:1/2 R:STD</v>
      </c>
      <c r="L5096" s="12" t="str">
        <f>IF(VLOOKUP(FACTURACION[[#This Row],[REFERENCIA]],CODINV,3,FALSE)=0,"",VLOOKUP(FACTURACION[[#This Row],[REFERENCIA]],CODINV,3,FALSE))</f>
        <v/>
      </c>
      <c r="M5096" s="12" t="str">
        <f>+VLOOKUP(FACTURACION[[#This Row],[REFERENCIA]],CODINV,4,FALSE)</f>
        <v>REGULADORES</v>
      </c>
      <c r="N5096" s="12" t="str">
        <f>+VLOOKUP(FACTURACION[[#This Row],[REFERENCIA]],CODINV,5,FALSE)</f>
        <v>HONEYWELL</v>
      </c>
      <c r="O5096" s="3">
        <v>1</v>
      </c>
      <c r="P5096" s="31">
        <v>670000</v>
      </c>
      <c r="Q5096" s="24">
        <f>+FACTURACION[[#This Row],[CANTIDAD]]*FACTURACION[[#This Row],[VR UNITARIO]]/1000</f>
        <v>670</v>
      </c>
      <c r="R5096" s="3" t="str">
        <f>+VLOOKUP(FACTURACION[[#This Row],[NIT]],TABLACLIENTE,5,FALSE)</f>
        <v>BOGOTÁ D.C.</v>
      </c>
    </row>
    <row r="5097" spans="3:18">
      <c r="C5097" s="29">
        <v>2018</v>
      </c>
      <c r="D5097" s="30" t="s">
        <v>265</v>
      </c>
      <c r="E5097" s="30">
        <f>MONTH(FACTURACION[[#This Row],[MES]]&amp;1)</f>
        <v>2</v>
      </c>
      <c r="F5097" s="223">
        <f>DATE(FACTURACION[[#This Row],[AÑO]],FACTURACION[[#This Row],[Mes numero]],1)</f>
        <v>43132</v>
      </c>
      <c r="G5097" s="160">
        <v>13440</v>
      </c>
      <c r="H5097" s="25">
        <v>890400869</v>
      </c>
      <c r="I5097" s="3" t="str">
        <f>+VLOOKUP(FACTURACION[[#This Row],[NIT]],TABLACLIENTE,2,FALSE)</f>
        <v>SURTIDORA DE GAS DEL CARIBE S.A. E.S.P. (SURTIGAS S.A. E.S.P.)</v>
      </c>
      <c r="J5097" s="3" t="s">
        <v>905</v>
      </c>
      <c r="K5097" s="12" t="str">
        <f>+VLOOKUP(FACTURACION[[#This Row],[REFERENCIA]],CODINV,2,FALSE)</f>
        <v>REG. 1800 CPB2 1" O:1/2 R:STD</v>
      </c>
      <c r="L5097" s="12" t="str">
        <f>IF(VLOOKUP(FACTURACION[[#This Row],[REFERENCIA]],CODINV,3,FALSE)=0,"",VLOOKUP(FACTURACION[[#This Row],[REFERENCIA]],CODINV,3,FALSE))</f>
        <v/>
      </c>
      <c r="M5097" s="12" t="str">
        <f>+VLOOKUP(FACTURACION[[#This Row],[REFERENCIA]],CODINV,4,FALSE)</f>
        <v>REGULADORES</v>
      </c>
      <c r="N5097" s="12" t="str">
        <f>+VLOOKUP(FACTURACION[[#This Row],[REFERENCIA]],CODINV,5,FALSE)</f>
        <v>HONEYWELL</v>
      </c>
      <c r="O5097" s="3">
        <v>20</v>
      </c>
      <c r="P5097" s="31">
        <v>595360</v>
      </c>
      <c r="Q5097" s="24">
        <f>+FACTURACION[[#This Row],[CANTIDAD]]*FACTURACION[[#This Row],[VR UNITARIO]]/1000</f>
        <v>11907.2</v>
      </c>
      <c r="R5097" s="3" t="str">
        <f>+VLOOKUP(FACTURACION[[#This Row],[NIT]],TABLACLIENTE,5,FALSE)</f>
        <v>CARTAGENA</v>
      </c>
    </row>
    <row r="5098" spans="3:18">
      <c r="C5098" s="29">
        <v>2018</v>
      </c>
      <c r="D5098" s="30" t="s">
        <v>265</v>
      </c>
      <c r="E5098" s="30">
        <f>MONTH(FACTURACION[[#This Row],[MES]]&amp;1)</f>
        <v>2</v>
      </c>
      <c r="F5098" s="223">
        <f>DATE(FACTURACION[[#This Row],[AÑO]],FACTURACION[[#This Row],[Mes numero]],1)</f>
        <v>43132</v>
      </c>
      <c r="G5098" s="160">
        <v>13441</v>
      </c>
      <c r="H5098" s="25">
        <v>891101577</v>
      </c>
      <c r="I5098" s="3" t="str">
        <f>+VLOOKUP(FACTURACION[[#This Row],[NIT]],TABLACLIENTE,2,FALSE)</f>
        <v>ALCANOS DE COLOMBIA S.A. E.S.P</v>
      </c>
      <c r="J5098" s="3" t="s">
        <v>5</v>
      </c>
      <c r="K5098" s="12" t="str">
        <f>+VLOOKUP(FACTURACION[[#This Row],[REFERENCIA]],CODINV,2,FALSE)</f>
        <v>REG. 1800 CPB2 1 1-4· O: 5/16" R: STD</v>
      </c>
      <c r="L5098" s="12" t="str">
        <f>IF(VLOOKUP(FACTURACION[[#This Row],[REFERENCIA]],CODINV,3,FALSE)=0,"",VLOOKUP(FACTURACION[[#This Row],[REFERENCIA]],CODINV,3,FALSE))</f>
        <v/>
      </c>
      <c r="M5098" s="12" t="str">
        <f>+VLOOKUP(FACTURACION[[#This Row],[REFERENCIA]],CODINV,4,FALSE)</f>
        <v>REGULADORES</v>
      </c>
      <c r="N5098" s="12" t="str">
        <f>+VLOOKUP(FACTURACION[[#This Row],[REFERENCIA]],CODINV,5,FALSE)</f>
        <v>HONEYWELL</v>
      </c>
      <c r="O5098" s="3">
        <v>40</v>
      </c>
      <c r="P5098" s="31">
        <v>680000</v>
      </c>
      <c r="Q5098" s="24">
        <f>+FACTURACION[[#This Row],[CANTIDAD]]*FACTURACION[[#This Row],[VR UNITARIO]]/1000</f>
        <v>27200</v>
      </c>
      <c r="R5098" s="3" t="str">
        <f>+VLOOKUP(FACTURACION[[#This Row],[NIT]],TABLACLIENTE,5,FALSE)</f>
        <v>NEIVA</v>
      </c>
    </row>
    <row r="5099" spans="3:18">
      <c r="C5099" s="29">
        <v>2018</v>
      </c>
      <c r="D5099" s="30" t="s">
        <v>265</v>
      </c>
      <c r="E5099" s="30">
        <f>MONTH(FACTURACION[[#This Row],[MES]]&amp;1)</f>
        <v>2</v>
      </c>
      <c r="F5099" s="223">
        <f>DATE(FACTURACION[[#This Row],[AÑO]],FACTURACION[[#This Row],[Mes numero]],1)</f>
        <v>43132</v>
      </c>
      <c r="G5099" s="160">
        <v>13445</v>
      </c>
      <c r="H5099" s="25">
        <v>800202395</v>
      </c>
      <c r="I5099" s="3" t="str">
        <f>+VLOOKUP(FACTURACION[[#This Row],[NIT]],TABLACLIENTE,2,FALSE)</f>
        <v>EFIGAS GAS NATURAL S.A. E.S.P. (EFIGAS S.A. E.S.P.)</v>
      </c>
      <c r="J5099" s="3" t="s">
        <v>5</v>
      </c>
      <c r="K5099" s="12" t="str">
        <f>+VLOOKUP(FACTURACION[[#This Row],[REFERENCIA]],CODINV,2,FALSE)</f>
        <v>REG. 1800 CPB2 1 1-4· O: 5/16" R: STD</v>
      </c>
      <c r="L5099" s="12" t="str">
        <f>IF(VLOOKUP(FACTURACION[[#This Row],[REFERENCIA]],CODINV,3,FALSE)=0,"",VLOOKUP(FACTURACION[[#This Row],[REFERENCIA]],CODINV,3,FALSE))</f>
        <v/>
      </c>
      <c r="M5099" s="12" t="str">
        <f>+VLOOKUP(FACTURACION[[#This Row],[REFERENCIA]],CODINV,4,FALSE)</f>
        <v>REGULADORES</v>
      </c>
      <c r="N5099" s="12" t="str">
        <f>+VLOOKUP(FACTURACION[[#This Row],[REFERENCIA]],CODINV,5,FALSE)</f>
        <v>HONEYWELL</v>
      </c>
      <c r="O5099" s="3">
        <v>15</v>
      </c>
      <c r="P5099" s="31">
        <v>666237</v>
      </c>
      <c r="Q5099" s="24">
        <f>+FACTURACION[[#This Row],[CANTIDAD]]*FACTURACION[[#This Row],[VR UNITARIO]]/1000</f>
        <v>9993.5550000000003</v>
      </c>
      <c r="R5099" s="3" t="str">
        <f>+VLOOKUP(FACTURACION[[#This Row],[NIT]],TABLACLIENTE,5,FALSE)</f>
        <v>MANIZALES</v>
      </c>
    </row>
    <row r="5100" spans="3:18">
      <c r="C5100" s="29">
        <v>2018</v>
      </c>
      <c r="D5100" s="30" t="s">
        <v>265</v>
      </c>
      <c r="E5100" s="30">
        <f>MONTH(FACTURACION[[#This Row],[MES]]&amp;1)</f>
        <v>2</v>
      </c>
      <c r="F5100" s="223">
        <f>DATE(FACTURACION[[#This Row],[AÑO]],FACTURACION[[#This Row],[Mes numero]],1)</f>
        <v>43132</v>
      </c>
      <c r="G5100" s="160">
        <v>13475</v>
      </c>
      <c r="H5100" s="25">
        <v>822001073</v>
      </c>
      <c r="I5100" s="3" t="str">
        <f>+VLOOKUP(FACTURACION[[#This Row],[NIT]],TABLACLIENTE,2,FALSE)</f>
        <v>MADIGAS INGENIEROS S.A. E.S.P.</v>
      </c>
      <c r="J5100" s="3" t="s">
        <v>5</v>
      </c>
      <c r="K5100" s="12" t="str">
        <f>+VLOOKUP(FACTURACION[[#This Row],[REFERENCIA]],CODINV,2,FALSE)</f>
        <v>REG. 1800 CPB2 1 1-4· O: 5/16" R: STD</v>
      </c>
      <c r="L5100" s="12" t="str">
        <f>IF(VLOOKUP(FACTURACION[[#This Row],[REFERENCIA]],CODINV,3,FALSE)=0,"",VLOOKUP(FACTURACION[[#This Row],[REFERENCIA]],CODINV,3,FALSE))</f>
        <v/>
      </c>
      <c r="M5100" s="12" t="str">
        <f>+VLOOKUP(FACTURACION[[#This Row],[REFERENCIA]],CODINV,4,FALSE)</f>
        <v>REGULADORES</v>
      </c>
      <c r="N5100" s="12" t="str">
        <f>+VLOOKUP(FACTURACION[[#This Row],[REFERENCIA]],CODINV,5,FALSE)</f>
        <v>HONEYWELL</v>
      </c>
      <c r="O5100" s="3">
        <v>1</v>
      </c>
      <c r="P5100" s="31">
        <v>730000</v>
      </c>
      <c r="Q5100" s="24">
        <f>+FACTURACION[[#This Row],[CANTIDAD]]*FACTURACION[[#This Row],[VR UNITARIO]]/1000</f>
        <v>730</v>
      </c>
      <c r="R5100" s="3" t="str">
        <f>+VLOOKUP(FACTURACION[[#This Row],[NIT]],TABLACLIENTE,5,FALSE)</f>
        <v>ACACIAS</v>
      </c>
    </row>
    <row r="5101" spans="3:18">
      <c r="C5101" s="29">
        <v>2018</v>
      </c>
      <c r="D5101" s="30" t="s">
        <v>265</v>
      </c>
      <c r="E5101" s="30">
        <f>MONTH(FACTURACION[[#This Row],[MES]]&amp;1)</f>
        <v>2</v>
      </c>
      <c r="F5101" s="223">
        <f>DATE(FACTURACION[[#This Row],[AÑO]],FACTURACION[[#This Row],[Mes numero]],1)</f>
        <v>43132</v>
      </c>
      <c r="G5101" s="160">
        <v>13488</v>
      </c>
      <c r="H5101" s="25">
        <v>822001073</v>
      </c>
      <c r="I5101" s="3" t="str">
        <f>+VLOOKUP(FACTURACION[[#This Row],[NIT]],TABLACLIENTE,2,FALSE)</f>
        <v>MADIGAS INGENIEROS S.A. E.S.P.</v>
      </c>
      <c r="J5101" s="3" t="s">
        <v>5</v>
      </c>
      <c r="K5101" s="12" t="str">
        <f>+VLOOKUP(FACTURACION[[#This Row],[REFERENCIA]],CODINV,2,FALSE)</f>
        <v>REG. 1800 CPB2 1 1-4· O: 5/16" R: STD</v>
      </c>
      <c r="L5101" s="12" t="str">
        <f>IF(VLOOKUP(FACTURACION[[#This Row],[REFERENCIA]],CODINV,3,FALSE)=0,"",VLOOKUP(FACTURACION[[#This Row],[REFERENCIA]],CODINV,3,FALSE))</f>
        <v/>
      </c>
      <c r="M5101" s="12" t="str">
        <f>+VLOOKUP(FACTURACION[[#This Row],[REFERENCIA]],CODINV,4,FALSE)</f>
        <v>REGULADORES</v>
      </c>
      <c r="N5101" s="12" t="str">
        <f>+VLOOKUP(FACTURACION[[#This Row],[REFERENCIA]],CODINV,5,FALSE)</f>
        <v>HONEYWELL</v>
      </c>
      <c r="O5101" s="3">
        <v>1</v>
      </c>
      <c r="P5101" s="31">
        <v>730000</v>
      </c>
      <c r="Q5101" s="24">
        <f>+FACTURACION[[#This Row],[CANTIDAD]]*FACTURACION[[#This Row],[VR UNITARIO]]/1000</f>
        <v>730</v>
      </c>
      <c r="R5101" s="3" t="str">
        <f>+VLOOKUP(FACTURACION[[#This Row],[NIT]],TABLACLIENTE,5,FALSE)</f>
        <v>ACACIAS</v>
      </c>
    </row>
    <row r="5102" spans="3:18">
      <c r="C5102" s="29">
        <v>2018</v>
      </c>
      <c r="D5102" s="30" t="s">
        <v>265</v>
      </c>
      <c r="E5102" s="30">
        <f>MONTH(FACTURACION[[#This Row],[MES]]&amp;1)</f>
        <v>2</v>
      </c>
      <c r="F5102" s="223">
        <f>DATE(FACTURACION[[#This Row],[AÑO]],FACTURACION[[#This Row],[Mes numero]],1)</f>
        <v>43132</v>
      </c>
      <c r="G5102" s="160">
        <v>13460</v>
      </c>
      <c r="H5102" s="25">
        <v>811038372</v>
      </c>
      <c r="I5102" s="3" t="str">
        <f>+VLOOKUP(FACTURACION[[#This Row],[NIT]],TABLACLIENTE,2,FALSE)</f>
        <v>TECNOLOGIA INSTRUMENTACION Y GAS S.A.S.</v>
      </c>
      <c r="J5102" s="3" t="s">
        <v>906</v>
      </c>
      <c r="K5102" s="12" t="str">
        <f>+VLOOKUP(FACTURACION[[#This Row],[REFERENCIA]],CODINV,2,FALSE)</f>
        <v>REG. 1883 CPB2 C: 1 1/4" O: 3/8 R:STD</v>
      </c>
      <c r="L5102" s="12" t="str">
        <f>IF(VLOOKUP(FACTURACION[[#This Row],[REFERENCIA]],CODINV,3,FALSE)=0,"",VLOOKUP(FACTURACION[[#This Row],[REFERENCIA]],CODINV,3,FALSE))</f>
        <v/>
      </c>
      <c r="M5102" s="12" t="str">
        <f>+VLOOKUP(FACTURACION[[#This Row],[REFERENCIA]],CODINV,4,FALSE)</f>
        <v>REGULADORES</v>
      </c>
      <c r="N5102" s="12" t="str">
        <f>+VLOOKUP(FACTURACION[[#This Row],[REFERENCIA]],CODINV,5,FALSE)</f>
        <v>HONEYWELL</v>
      </c>
      <c r="O5102" s="3">
        <v>1</v>
      </c>
      <c r="P5102" s="31">
        <v>998000</v>
      </c>
      <c r="Q5102" s="24">
        <f>+FACTURACION[[#This Row],[CANTIDAD]]*FACTURACION[[#This Row],[VR UNITARIO]]/1000</f>
        <v>998</v>
      </c>
      <c r="R5102" s="3" t="str">
        <f>+VLOOKUP(FACTURACION[[#This Row],[NIT]],TABLACLIENTE,5,FALSE)</f>
        <v>MEDELLIN</v>
      </c>
    </row>
    <row r="5103" spans="3:18">
      <c r="C5103" s="29">
        <v>2018</v>
      </c>
      <c r="D5103" s="30" t="s">
        <v>265</v>
      </c>
      <c r="E5103" s="30">
        <f>MONTH(FACTURACION[[#This Row],[MES]]&amp;1)</f>
        <v>2</v>
      </c>
      <c r="F5103" s="223">
        <f>DATE(FACTURACION[[#This Row],[AÑO]],FACTURACION[[#This Row],[Mes numero]],1)</f>
        <v>43132</v>
      </c>
      <c r="G5103" s="160">
        <v>13475</v>
      </c>
      <c r="H5103" s="25">
        <v>822001073</v>
      </c>
      <c r="I5103" s="3" t="str">
        <f>+VLOOKUP(FACTURACION[[#This Row],[NIT]],TABLACLIENTE,2,FALSE)</f>
        <v>MADIGAS INGENIEROS S.A. E.S.P.</v>
      </c>
      <c r="J5103" s="3" t="s">
        <v>28</v>
      </c>
      <c r="K5103" s="12" t="str">
        <f>+VLOOKUP(FACTURACION[[#This Row],[REFERENCIA]],CODINV,2,FALSE)</f>
        <v>REGULADOR SR 113 3/4 R: 7-12 O:1/4</v>
      </c>
      <c r="L5103" s="12" t="str">
        <f>IF(VLOOKUP(FACTURACION[[#This Row],[REFERENCIA]],CODINV,3,FALSE)=0,"",VLOOKUP(FACTURACION[[#This Row],[REFERENCIA]],CODINV,3,FALSE))</f>
        <v/>
      </c>
      <c r="M5103" s="12" t="str">
        <f>+VLOOKUP(FACTURACION[[#This Row],[REFERENCIA]],CODINV,4,FALSE)</f>
        <v>REGULADORES</v>
      </c>
      <c r="N5103" s="12" t="str">
        <f>+VLOOKUP(FACTURACION[[#This Row],[REFERENCIA]],CODINV,5,FALSE)</f>
        <v>HONEYWELL</v>
      </c>
      <c r="O5103" s="3">
        <v>2</v>
      </c>
      <c r="P5103" s="31">
        <v>130000</v>
      </c>
      <c r="Q5103" s="24">
        <f>+FACTURACION[[#This Row],[CANTIDAD]]*FACTURACION[[#This Row],[VR UNITARIO]]/1000</f>
        <v>260</v>
      </c>
      <c r="R5103" s="3" t="str">
        <f>+VLOOKUP(FACTURACION[[#This Row],[NIT]],TABLACLIENTE,5,FALSE)</f>
        <v>ACACIAS</v>
      </c>
    </row>
    <row r="5104" spans="3:18">
      <c r="C5104" s="29">
        <v>2018</v>
      </c>
      <c r="D5104" s="30" t="s">
        <v>265</v>
      </c>
      <c r="E5104" s="30">
        <f>MONTH(FACTURACION[[#This Row],[MES]]&amp;1)</f>
        <v>2</v>
      </c>
      <c r="F5104" s="223">
        <f>DATE(FACTURACION[[#This Row],[AÑO]],FACTURACION[[#This Row],[Mes numero]],1)</f>
        <v>43132</v>
      </c>
      <c r="G5104" s="160">
        <v>13476</v>
      </c>
      <c r="H5104" s="25">
        <v>822001073</v>
      </c>
      <c r="I5104" s="3" t="str">
        <f>+VLOOKUP(FACTURACION[[#This Row],[NIT]],TABLACLIENTE,2,FALSE)</f>
        <v>MADIGAS INGENIEROS S.A. E.S.P.</v>
      </c>
      <c r="J5104" s="3" t="s">
        <v>28</v>
      </c>
      <c r="K5104" s="12" t="str">
        <f>+VLOOKUP(FACTURACION[[#This Row],[REFERENCIA]],CODINV,2,FALSE)</f>
        <v>REGULADOR SR 113 3/4 R: 7-12 O:1/4</v>
      </c>
      <c r="L5104" s="12" t="str">
        <f>IF(VLOOKUP(FACTURACION[[#This Row],[REFERENCIA]],CODINV,3,FALSE)=0,"",VLOOKUP(FACTURACION[[#This Row],[REFERENCIA]],CODINV,3,FALSE))</f>
        <v/>
      </c>
      <c r="M5104" s="12" t="str">
        <f>+VLOOKUP(FACTURACION[[#This Row],[REFERENCIA]],CODINV,4,FALSE)</f>
        <v>REGULADORES</v>
      </c>
      <c r="N5104" s="12" t="str">
        <f>+VLOOKUP(FACTURACION[[#This Row],[REFERENCIA]],CODINV,5,FALSE)</f>
        <v>HONEYWELL</v>
      </c>
      <c r="O5104" s="3">
        <v>5</v>
      </c>
      <c r="P5104" s="31">
        <v>130000</v>
      </c>
      <c r="Q5104" s="24">
        <f>+FACTURACION[[#This Row],[CANTIDAD]]*FACTURACION[[#This Row],[VR UNITARIO]]/1000</f>
        <v>650</v>
      </c>
      <c r="R5104" s="3" t="str">
        <f>+VLOOKUP(FACTURACION[[#This Row],[NIT]],TABLACLIENTE,5,FALSE)</f>
        <v>ACACIAS</v>
      </c>
    </row>
    <row r="5105" spans="3:18">
      <c r="C5105" s="29">
        <v>2018</v>
      </c>
      <c r="D5105" s="30" t="s">
        <v>265</v>
      </c>
      <c r="E5105" s="30">
        <f>MONTH(FACTURACION[[#This Row],[MES]]&amp;1)</f>
        <v>2</v>
      </c>
      <c r="F5105" s="223">
        <f>DATE(FACTURACION[[#This Row],[AÑO]],FACTURACION[[#This Row],[Mes numero]],1)</f>
        <v>43132</v>
      </c>
      <c r="G5105" s="160">
        <v>13454</v>
      </c>
      <c r="H5105" s="25">
        <v>890500726</v>
      </c>
      <c r="I5105" s="3" t="str">
        <f>+VLOOKUP(FACTURACION[[#This Row],[NIT]],TABLACLIENTE,2,FALSE)</f>
        <v>NORTESANTANDEREANA DE GAS S.A. E.S.P (NORGAS S.A. E.S.P.)</v>
      </c>
      <c r="J5105" s="3" t="s">
        <v>28</v>
      </c>
      <c r="K5105" s="12" t="str">
        <f>+VLOOKUP(FACTURACION[[#This Row],[REFERENCIA]],CODINV,2,FALSE)</f>
        <v>REGULADOR SR 113 3/4 R: 7-12 O:1/4</v>
      </c>
      <c r="L5105" s="12" t="str">
        <f>IF(VLOOKUP(FACTURACION[[#This Row],[REFERENCIA]],CODINV,3,FALSE)=0,"",VLOOKUP(FACTURACION[[#This Row],[REFERENCIA]],CODINV,3,FALSE))</f>
        <v/>
      </c>
      <c r="M5105" s="12" t="str">
        <f>+VLOOKUP(FACTURACION[[#This Row],[REFERENCIA]],CODINV,4,FALSE)</f>
        <v>REGULADORES</v>
      </c>
      <c r="N5105" s="12" t="str">
        <f>+VLOOKUP(FACTURACION[[#This Row],[REFERENCIA]],CODINV,5,FALSE)</f>
        <v>HONEYWELL</v>
      </c>
      <c r="O5105" s="3">
        <v>5</v>
      </c>
      <c r="P5105" s="31">
        <v>130000</v>
      </c>
      <c r="Q5105" s="24">
        <f>+FACTURACION[[#This Row],[CANTIDAD]]*FACTURACION[[#This Row],[VR UNITARIO]]/1000</f>
        <v>650</v>
      </c>
      <c r="R5105" s="3" t="str">
        <f>+VLOOKUP(FACTURACION[[#This Row],[NIT]],TABLACLIENTE,5,FALSE)</f>
        <v>BUCARAMANGA</v>
      </c>
    </row>
    <row r="5106" spans="3:18">
      <c r="C5106" s="29">
        <v>2018</v>
      </c>
      <c r="D5106" s="30" t="s">
        <v>265</v>
      </c>
      <c r="E5106" s="30">
        <f>MONTH(FACTURACION[[#This Row],[MES]]&amp;1)</f>
        <v>2</v>
      </c>
      <c r="F5106" s="223">
        <f>DATE(FACTURACION[[#This Row],[AÑO]],FACTURACION[[#This Row],[Mes numero]],1)</f>
        <v>43132</v>
      </c>
      <c r="G5106" s="160">
        <v>13477</v>
      </c>
      <c r="H5106" s="25">
        <v>860053840</v>
      </c>
      <c r="I5106" s="3" t="str">
        <f>+VLOOKUP(FACTURACION[[#This Row],[NIT]],TABLACLIENTE,2,FALSE)</f>
        <v>TECNIK LTDA</v>
      </c>
      <c r="J5106" s="3" t="s">
        <v>28</v>
      </c>
      <c r="K5106" s="12" t="str">
        <f>+VLOOKUP(FACTURACION[[#This Row],[REFERENCIA]],CODINV,2,FALSE)</f>
        <v>REGULADOR SR 113 3/4 R: 7-12 O:1/4</v>
      </c>
      <c r="L5106" s="12" t="str">
        <f>IF(VLOOKUP(FACTURACION[[#This Row],[REFERENCIA]],CODINV,3,FALSE)=0,"",VLOOKUP(FACTURACION[[#This Row],[REFERENCIA]],CODINV,3,FALSE))</f>
        <v/>
      </c>
      <c r="M5106" s="12" t="str">
        <f>+VLOOKUP(FACTURACION[[#This Row],[REFERENCIA]],CODINV,4,FALSE)</f>
        <v>REGULADORES</v>
      </c>
      <c r="N5106" s="12" t="str">
        <f>+VLOOKUP(FACTURACION[[#This Row],[REFERENCIA]],CODINV,5,FALSE)</f>
        <v>HONEYWELL</v>
      </c>
      <c r="O5106" s="3">
        <v>1</v>
      </c>
      <c r="P5106" s="31">
        <v>130000</v>
      </c>
      <c r="Q5106" s="24">
        <f>+FACTURACION[[#This Row],[CANTIDAD]]*FACTURACION[[#This Row],[VR UNITARIO]]/1000</f>
        <v>130</v>
      </c>
      <c r="R5106" s="3" t="str">
        <f>+VLOOKUP(FACTURACION[[#This Row],[NIT]],TABLACLIENTE,5,FALSE)</f>
        <v>BOGOTÁ D.C.</v>
      </c>
    </row>
    <row r="5107" spans="3:18">
      <c r="C5107" s="29">
        <v>2018</v>
      </c>
      <c r="D5107" s="30" t="s">
        <v>265</v>
      </c>
      <c r="E5107" s="30">
        <f>MONTH(FACTURACION[[#This Row],[MES]]&amp;1)</f>
        <v>2</v>
      </c>
      <c r="F5107" s="223">
        <f>DATE(FACTURACION[[#This Row],[AÑO]],FACTURACION[[#This Row],[Mes numero]],1)</f>
        <v>43132</v>
      </c>
      <c r="G5107" s="160">
        <v>13472</v>
      </c>
      <c r="H5107" s="25">
        <v>890400869</v>
      </c>
      <c r="I5107" s="3" t="str">
        <f>+VLOOKUP(FACTURACION[[#This Row],[NIT]],TABLACLIENTE,2,FALSE)</f>
        <v>SURTIDORA DE GAS DEL CARIBE S.A. E.S.P. (SURTIGAS S.A. E.S.P.)</v>
      </c>
      <c r="J5107" s="3" t="s">
        <v>778</v>
      </c>
      <c r="K5107" s="12" t="str">
        <f>+VLOOKUP(FACTURACION[[#This Row],[REFERENCIA]],CODINV,2,FALSE)</f>
        <v>AFV 2" S300 R50 Y CL INS ZSC100</v>
      </c>
      <c r="L5107" s="12" t="str">
        <f>IF(VLOOKUP(FACTURACION[[#This Row],[REFERENCIA]],CODINV,3,FALSE)=0,"",VLOOKUP(FACTURACION[[#This Row],[REFERENCIA]],CODINV,3,FALSE))</f>
        <v/>
      </c>
      <c r="M5107" s="12" t="str">
        <f>+VLOOKUP(FACTURACION[[#This Row],[REFERENCIA]],CODINV,4,FALSE)</f>
        <v>REGULADORES</v>
      </c>
      <c r="N5107" s="12" t="str">
        <f>+VLOOKUP(FACTURACION[[#This Row],[REFERENCIA]],CODINV,5,FALSE)</f>
        <v>HONEYWELL</v>
      </c>
      <c r="O5107" s="3">
        <v>3</v>
      </c>
      <c r="P5107" s="31">
        <v>7423002</v>
      </c>
      <c r="Q5107" s="24">
        <f>+FACTURACION[[#This Row],[CANTIDAD]]*FACTURACION[[#This Row],[VR UNITARIO]]/1000</f>
        <v>22269.006000000001</v>
      </c>
      <c r="R5107" s="3" t="str">
        <f>+VLOOKUP(FACTURACION[[#This Row],[NIT]],TABLACLIENTE,5,FALSE)</f>
        <v>CARTAGENA</v>
      </c>
    </row>
    <row r="5108" spans="3:18">
      <c r="C5108" s="29">
        <v>2018</v>
      </c>
      <c r="D5108" s="30" t="s">
        <v>265</v>
      </c>
      <c r="E5108" s="30">
        <f>MONTH(FACTURACION[[#This Row],[MES]]&amp;1)</f>
        <v>2</v>
      </c>
      <c r="F5108" s="223">
        <f>DATE(FACTURACION[[#This Row],[AÑO]],FACTURACION[[#This Row],[Mes numero]],1)</f>
        <v>43132</v>
      </c>
      <c r="G5108" s="160">
        <v>13478</v>
      </c>
      <c r="H5108" s="25">
        <v>890101691</v>
      </c>
      <c r="I5108" s="3" t="str">
        <f>+VLOOKUP(FACTURACION[[#This Row],[NIT]],TABLACLIENTE,2,FALSE)</f>
        <v>GASES DEL CARIBE S.A.E.S.P. (GASCARIBE S.A E.S.P.)</v>
      </c>
      <c r="J5108" s="3" t="s">
        <v>714</v>
      </c>
      <c r="K5108" s="12" t="str">
        <f>+VLOOKUP(FACTURACION[[#This Row],[REFERENCIA]],CODINV,2,FALSE)</f>
        <v>PILOTO ZSC 100</v>
      </c>
      <c r="L5108" s="12" t="str">
        <f>IF(VLOOKUP(FACTURACION[[#This Row],[REFERENCIA]],CODINV,3,FALSE)=0,"",VLOOKUP(FACTURACION[[#This Row],[REFERENCIA]],CODINV,3,FALSE))</f>
        <v>RRAC102A1A1A1</v>
      </c>
      <c r="M5108" s="12" t="str">
        <f>+VLOOKUP(FACTURACION[[#This Row],[REFERENCIA]],CODINV,4,FALSE)</f>
        <v>REGULADORES</v>
      </c>
      <c r="N5108" s="12" t="str">
        <f>+VLOOKUP(FACTURACION[[#This Row],[REFERENCIA]],CODINV,5,FALSE)</f>
        <v>HONEYWELL</v>
      </c>
      <c r="O5108" s="3">
        <v>3</v>
      </c>
      <c r="P5108" s="31">
        <v>1795390</v>
      </c>
      <c r="Q5108" s="24">
        <f>+FACTURACION[[#This Row],[CANTIDAD]]*FACTURACION[[#This Row],[VR UNITARIO]]/1000</f>
        <v>5386.17</v>
      </c>
      <c r="R5108" s="3" t="str">
        <f>+VLOOKUP(FACTURACION[[#This Row],[NIT]],TABLACLIENTE,5,FALSE)</f>
        <v>BARRANQUILLA</v>
      </c>
    </row>
    <row r="5109" spans="3:18">
      <c r="C5109" s="29">
        <v>2018</v>
      </c>
      <c r="D5109" s="30" t="s">
        <v>265</v>
      </c>
      <c r="E5109" s="30">
        <f>MONTH(FACTURACION[[#This Row],[MES]]&amp;1)</f>
        <v>2</v>
      </c>
      <c r="F5109" s="223">
        <f>DATE(FACTURACION[[#This Row],[AÑO]],FACTURACION[[#This Row],[Mes numero]],1)</f>
        <v>43132</v>
      </c>
      <c r="G5109" s="160">
        <v>13439</v>
      </c>
      <c r="H5109" s="25">
        <v>800202395</v>
      </c>
      <c r="I5109" s="3" t="str">
        <f>+VLOOKUP(FACTURACION[[#This Row],[NIT]],TABLACLIENTE,2,FALSE)</f>
        <v>EFIGAS GAS NATURAL S.A. E.S.P. (EFIGAS S.A. E.S.P.)</v>
      </c>
      <c r="J5109" s="3" t="s">
        <v>1234</v>
      </c>
      <c r="K5109" s="12" t="str">
        <f>+VLOOKUP(FACTURACION[[#This Row],[REFERENCIA]],CODINV,2,FALSE)</f>
        <v xml:space="preserve">CARTUCHO TURBINA 4GTX 17545DEG </v>
      </c>
      <c r="L5109" s="12" t="str">
        <f>IF(VLOOKUP(FACTURACION[[#This Row],[REFERENCIA]],CODINV,3,FALSE)=0,"",VLOOKUP(FACTURACION[[#This Row],[REFERENCIA]],CODINV,3,FALSE))</f>
        <v>4GTX-45</v>
      </c>
      <c r="M5109" s="12" t="str">
        <f>+VLOOKUP(FACTURACION[[#This Row],[REFERENCIA]],CODINV,4,FALSE)</f>
        <v>REPUESTOS Y ACCESORIOS</v>
      </c>
      <c r="N5109" s="12" t="str">
        <f>+VLOOKUP(FACTURACION[[#This Row],[REFERENCIA]],CODINV,5,FALSE)</f>
        <v>HONEYWELL</v>
      </c>
      <c r="O5109" s="3">
        <v>1</v>
      </c>
      <c r="P5109" s="31">
        <v>11056695</v>
      </c>
      <c r="Q5109" s="24">
        <f>+FACTURACION[[#This Row],[CANTIDAD]]*FACTURACION[[#This Row],[VR UNITARIO]]/1000</f>
        <v>11056.695</v>
      </c>
      <c r="R5109" s="3" t="str">
        <f>+VLOOKUP(FACTURACION[[#This Row],[NIT]],TABLACLIENTE,5,FALSE)</f>
        <v>MANIZALES</v>
      </c>
    </row>
    <row r="5110" spans="3:18">
      <c r="C5110" s="29">
        <v>2018</v>
      </c>
      <c r="D5110" s="30" t="s">
        <v>265</v>
      </c>
      <c r="E5110" s="30">
        <f>MONTH(FACTURACION[[#This Row],[MES]]&amp;1)</f>
        <v>2</v>
      </c>
      <c r="F5110" s="223">
        <f>DATE(FACTURACION[[#This Row],[AÑO]],FACTURACION[[#This Row],[Mes numero]],1)</f>
        <v>43132</v>
      </c>
      <c r="G5110" s="160">
        <v>13463</v>
      </c>
      <c r="H5110" s="25">
        <v>860510723</v>
      </c>
      <c r="I5110" s="3" t="str">
        <f>+VLOOKUP(FACTURACION[[#This Row],[NIT]],TABLACLIENTE,2,FALSE)</f>
        <v>SAENA DE COLOMBIA S.A.</v>
      </c>
      <c r="J5110" s="3" t="s">
        <v>3</v>
      </c>
      <c r="K5110" s="12" t="str">
        <f>+VLOOKUP(FACTURACION[[#This Row],[REFERENCIA]],CODINV,2,FALSE)</f>
        <v>RES 24-48" W.C. ROJO</v>
      </c>
      <c r="L5110" s="12" t="str">
        <f>IF(VLOOKUP(FACTURACION[[#This Row],[REFERENCIA]],CODINV,3,FALSE)=0,"",VLOOKUP(FACTURACION[[#This Row],[REFERENCIA]],CODINV,3,FALSE))</f>
        <v>70017P082</v>
      </c>
      <c r="M5110" s="12" t="str">
        <f>+VLOOKUP(FACTURACION[[#This Row],[REFERENCIA]],CODINV,4,FALSE)</f>
        <v>REPUESTOS Y ACCESORIOS</v>
      </c>
      <c r="N5110" s="12" t="str">
        <f>+VLOOKUP(FACTURACION[[#This Row],[REFERENCIA]],CODINV,5,FALSE)</f>
        <v>HONEYWELL</v>
      </c>
      <c r="O5110" s="3">
        <v>4</v>
      </c>
      <c r="P5110" s="31">
        <v>15000</v>
      </c>
      <c r="Q5110" s="24">
        <f>+FACTURACION[[#This Row],[CANTIDAD]]*FACTURACION[[#This Row],[VR UNITARIO]]/1000</f>
        <v>60</v>
      </c>
      <c r="R5110" s="3" t="str">
        <f>+VLOOKUP(FACTURACION[[#This Row],[NIT]],TABLACLIENTE,5,FALSE)</f>
        <v>BOGOTÁ D.C.</v>
      </c>
    </row>
    <row r="5111" spans="3:18">
      <c r="C5111" s="29">
        <v>2018</v>
      </c>
      <c r="D5111" s="30" t="s">
        <v>265</v>
      </c>
      <c r="E5111" s="30">
        <f>MONTH(FACTURACION[[#This Row],[MES]]&amp;1)</f>
        <v>2</v>
      </c>
      <c r="F5111" s="223">
        <f>DATE(FACTURACION[[#This Row],[AÑO]],FACTURACION[[#This Row],[Mes numero]],1)</f>
        <v>43132</v>
      </c>
      <c r="G5111" s="160">
        <v>13463</v>
      </c>
      <c r="H5111" s="25">
        <v>860510723</v>
      </c>
      <c r="I5111" s="3" t="str">
        <f>+VLOOKUP(FACTURACION[[#This Row],[NIT]],TABLACLIENTE,2,FALSE)</f>
        <v>SAENA DE COLOMBIA S.A.</v>
      </c>
      <c r="J5111" s="3" t="s">
        <v>252</v>
      </c>
      <c r="K5111" s="12" t="str">
        <f>+VLOOKUP(FACTURACION[[#This Row],[REFERENCIA]],CODINV,2,FALSE)</f>
        <v>RES 42-2" PSIG ROJO-ROJO</v>
      </c>
      <c r="L5111" s="12" t="str">
        <f>IF(VLOOKUP(FACTURACION[[#This Row],[REFERENCIA]],CODINV,3,FALSE)=0,"",VLOOKUP(FACTURACION[[#This Row],[REFERENCIA]],CODINV,3,FALSE))</f>
        <v>70017P049</v>
      </c>
      <c r="M5111" s="12" t="str">
        <f>+VLOOKUP(FACTURACION[[#This Row],[REFERENCIA]],CODINV,4,FALSE)</f>
        <v>REPUESTOS Y ACCESORIOS</v>
      </c>
      <c r="N5111" s="12" t="str">
        <f>+VLOOKUP(FACTURACION[[#This Row],[REFERENCIA]],CODINV,5,FALSE)</f>
        <v>HONEYWELL</v>
      </c>
      <c r="O5111" s="3">
        <v>4</v>
      </c>
      <c r="P5111" s="31">
        <v>15000</v>
      </c>
      <c r="Q5111" s="24">
        <f>+FACTURACION[[#This Row],[CANTIDAD]]*FACTURACION[[#This Row],[VR UNITARIO]]/1000</f>
        <v>60</v>
      </c>
      <c r="R5111" s="3" t="str">
        <f>+VLOOKUP(FACTURACION[[#This Row],[NIT]],TABLACLIENTE,5,FALSE)</f>
        <v>BOGOTÁ D.C.</v>
      </c>
    </row>
    <row r="5112" spans="3:18">
      <c r="C5112" s="29">
        <v>2018</v>
      </c>
      <c r="D5112" s="30" t="s">
        <v>265</v>
      </c>
      <c r="E5112" s="30">
        <f>MONTH(FACTURACION[[#This Row],[MES]]&amp;1)</f>
        <v>2</v>
      </c>
      <c r="F5112" s="223">
        <f>DATE(FACTURACION[[#This Row],[AÑO]],FACTURACION[[#This Row],[Mes numero]],1)</f>
        <v>43132</v>
      </c>
      <c r="G5112" s="160">
        <v>13461</v>
      </c>
      <c r="H5112" s="25">
        <v>800202395</v>
      </c>
      <c r="I5112" s="3" t="str">
        <f>+VLOOKUP(FACTURACION[[#This Row],[NIT]],TABLACLIENTE,2,FALSE)</f>
        <v>EFIGAS GAS NATURAL S.A. E.S.P. (EFIGAS S.A. E.S.P.)</v>
      </c>
      <c r="J5112" s="3" t="s">
        <v>61</v>
      </c>
      <c r="K5112" s="12" t="str">
        <f>+VLOOKUP(FACTURACION[[#This Row],[REFERENCIA]],CODINV,2,FALSE)</f>
        <v>MANGA 2" S300 H7</v>
      </c>
      <c r="L5112" s="12" t="str">
        <f>IF(VLOOKUP(FACTURACION[[#This Row],[REFERENCIA]],CODINV,3,FALSE)=0,"",VLOOKUP(FACTURACION[[#This Row],[REFERENCIA]],CODINV,3,FALSE))</f>
        <v>73404P002</v>
      </c>
      <c r="M5112" s="12" t="str">
        <f>+VLOOKUP(FACTURACION[[#This Row],[REFERENCIA]],CODINV,4,FALSE)</f>
        <v>MANGAS</v>
      </c>
      <c r="N5112" s="12" t="str">
        <f>+VLOOKUP(FACTURACION[[#This Row],[REFERENCIA]],CODINV,5,FALSE)</f>
        <v>HONEYWELL</v>
      </c>
      <c r="O5112" s="3">
        <v>10</v>
      </c>
      <c r="P5112" s="31">
        <v>603500</v>
      </c>
      <c r="Q5112" s="24">
        <f>+FACTURACION[[#This Row],[CANTIDAD]]*FACTURACION[[#This Row],[VR UNITARIO]]/1000</f>
        <v>6035</v>
      </c>
      <c r="R5112" s="3" t="str">
        <f>+VLOOKUP(FACTURACION[[#This Row],[NIT]],TABLACLIENTE,5,FALSE)</f>
        <v>MANIZALES</v>
      </c>
    </row>
    <row r="5113" spans="3:18">
      <c r="C5113" s="29">
        <v>2018</v>
      </c>
      <c r="D5113" s="30" t="s">
        <v>265</v>
      </c>
      <c r="E5113" s="30">
        <f>MONTH(FACTURACION[[#This Row],[MES]]&amp;1)</f>
        <v>2</v>
      </c>
      <c r="F5113" s="223">
        <f>DATE(FACTURACION[[#This Row],[AÑO]],FACTURACION[[#This Row],[Mes numero]],1)</f>
        <v>43132</v>
      </c>
      <c r="G5113" s="160">
        <v>13462</v>
      </c>
      <c r="H5113" s="25">
        <v>800202395</v>
      </c>
      <c r="I5113" s="3" t="str">
        <f>+VLOOKUP(FACTURACION[[#This Row],[NIT]],TABLACLIENTE,2,FALSE)</f>
        <v>EFIGAS GAS NATURAL S.A. E.S.P. (EFIGAS S.A. E.S.P.)</v>
      </c>
      <c r="J5113" s="3" t="s">
        <v>61</v>
      </c>
      <c r="K5113" s="12" t="str">
        <f>+VLOOKUP(FACTURACION[[#This Row],[REFERENCIA]],CODINV,2,FALSE)</f>
        <v>MANGA 2" S300 H7</v>
      </c>
      <c r="L5113" s="12" t="str">
        <f>IF(VLOOKUP(FACTURACION[[#This Row],[REFERENCIA]],CODINV,3,FALSE)=0,"",VLOOKUP(FACTURACION[[#This Row],[REFERENCIA]],CODINV,3,FALSE))</f>
        <v>73404P002</v>
      </c>
      <c r="M5113" s="12" t="str">
        <f>+VLOOKUP(FACTURACION[[#This Row],[REFERENCIA]],CODINV,4,FALSE)</f>
        <v>MANGAS</v>
      </c>
      <c r="N5113" s="12" t="str">
        <f>+VLOOKUP(FACTURACION[[#This Row],[REFERENCIA]],CODINV,5,FALSE)</f>
        <v>HONEYWELL</v>
      </c>
      <c r="O5113" s="3">
        <v>10</v>
      </c>
      <c r="P5113" s="31">
        <v>603500</v>
      </c>
      <c r="Q5113" s="24">
        <f>+FACTURACION[[#This Row],[CANTIDAD]]*FACTURACION[[#This Row],[VR UNITARIO]]/1000</f>
        <v>6035</v>
      </c>
      <c r="R5113" s="3" t="str">
        <f>+VLOOKUP(FACTURACION[[#This Row],[NIT]],TABLACLIENTE,5,FALSE)</f>
        <v>MANIZALES</v>
      </c>
    </row>
    <row r="5114" spans="3:18">
      <c r="C5114" s="29">
        <v>2018</v>
      </c>
      <c r="D5114" s="30" t="s">
        <v>265</v>
      </c>
      <c r="E5114" s="30">
        <f>MONTH(FACTURACION[[#This Row],[MES]]&amp;1)</f>
        <v>2</v>
      </c>
      <c r="F5114" s="223">
        <f>DATE(FACTURACION[[#This Row],[AÑO]],FACTURACION[[#This Row],[Mes numero]],1)</f>
        <v>43132</v>
      </c>
      <c r="G5114" s="160">
        <v>13490</v>
      </c>
      <c r="H5114" s="25">
        <v>860510723</v>
      </c>
      <c r="I5114" s="3" t="str">
        <f>+VLOOKUP(FACTURACION[[#This Row],[NIT]],TABLACLIENTE,2,FALSE)</f>
        <v>SAENA DE COLOMBIA S.A.</v>
      </c>
      <c r="J5114" s="3" t="s">
        <v>61</v>
      </c>
      <c r="K5114" s="12" t="str">
        <f>+VLOOKUP(FACTURACION[[#This Row],[REFERENCIA]],CODINV,2,FALSE)</f>
        <v>MANGA 2" S300 H7</v>
      </c>
      <c r="L5114" s="12" t="str">
        <f>IF(VLOOKUP(FACTURACION[[#This Row],[REFERENCIA]],CODINV,3,FALSE)=0,"",VLOOKUP(FACTURACION[[#This Row],[REFERENCIA]],CODINV,3,FALSE))</f>
        <v>73404P002</v>
      </c>
      <c r="M5114" s="12" t="str">
        <f>+VLOOKUP(FACTURACION[[#This Row],[REFERENCIA]],CODINV,4,FALSE)</f>
        <v>MANGAS</v>
      </c>
      <c r="N5114" s="12" t="str">
        <f>+VLOOKUP(FACTURACION[[#This Row],[REFERENCIA]],CODINV,5,FALSE)</f>
        <v>HONEYWELL</v>
      </c>
      <c r="O5114" s="3">
        <v>30</v>
      </c>
      <c r="P5114" s="31">
        <v>467000</v>
      </c>
      <c r="Q5114" s="24">
        <f>+FACTURACION[[#This Row],[CANTIDAD]]*FACTURACION[[#This Row],[VR UNITARIO]]/1000</f>
        <v>14010</v>
      </c>
      <c r="R5114" s="3" t="str">
        <f>+VLOOKUP(FACTURACION[[#This Row],[NIT]],TABLACLIENTE,5,FALSE)</f>
        <v>BOGOTÁ D.C.</v>
      </c>
    </row>
    <row r="5115" spans="3:18">
      <c r="C5115" s="29">
        <v>2018</v>
      </c>
      <c r="D5115" s="30" t="s">
        <v>265</v>
      </c>
      <c r="E5115" s="30">
        <f>MONTH(FACTURACION[[#This Row],[MES]]&amp;1)</f>
        <v>2</v>
      </c>
      <c r="F5115" s="223">
        <f>DATE(FACTURACION[[#This Row],[AÑO]],FACTURACION[[#This Row],[Mes numero]],1)</f>
        <v>43132</v>
      </c>
      <c r="G5115" s="160">
        <v>13474</v>
      </c>
      <c r="H5115" s="25">
        <v>900704677</v>
      </c>
      <c r="I5115" s="3" t="str">
        <f>+VLOOKUP(FACTURACION[[#This Row],[NIT]],TABLACLIENTE,2,FALSE)</f>
        <v>STEEL BULL COMPANY S A S</v>
      </c>
      <c r="J5115" s="3" t="s">
        <v>183</v>
      </c>
      <c r="K5115" s="12" t="str">
        <f>+VLOOKUP(FACTURACION[[#This Row],[REFERENCIA]],CODINV,2,FALSE)</f>
        <v>MANGA 2" S300 H5</v>
      </c>
      <c r="L5115" s="12" t="str">
        <f>IF(VLOOKUP(FACTURACION[[#This Row],[REFERENCIA]],CODINV,3,FALSE)=0,"",VLOOKUP(FACTURACION[[#This Row],[REFERENCIA]],CODINV,3,FALSE))</f>
        <v>73404P008</v>
      </c>
      <c r="M5115" s="12" t="str">
        <f>+VLOOKUP(FACTURACION[[#This Row],[REFERENCIA]],CODINV,4,FALSE)</f>
        <v>MANGAS</v>
      </c>
      <c r="N5115" s="12" t="str">
        <f>+VLOOKUP(FACTURACION[[#This Row],[REFERENCIA]],CODINV,5,FALSE)</f>
        <v>HONEYWELL</v>
      </c>
      <c r="O5115" s="3">
        <v>5</v>
      </c>
      <c r="P5115" s="31">
        <v>520000</v>
      </c>
      <c r="Q5115" s="24">
        <f>+FACTURACION[[#This Row],[CANTIDAD]]*FACTURACION[[#This Row],[VR UNITARIO]]/1000</f>
        <v>2600</v>
      </c>
      <c r="R5115" s="3" t="str">
        <f>+VLOOKUP(FACTURACION[[#This Row],[NIT]],TABLACLIENTE,5,FALSE)</f>
        <v>BOGOTÁ D.C.</v>
      </c>
    </row>
    <row r="5116" spans="3:18">
      <c r="C5116" s="29">
        <v>2018</v>
      </c>
      <c r="D5116" s="30" t="s">
        <v>265</v>
      </c>
      <c r="E5116" s="30">
        <f>MONTH(FACTURACION[[#This Row],[MES]]&amp;1)</f>
        <v>2</v>
      </c>
      <c r="F5116" s="223">
        <f>DATE(FACTURACION[[#This Row],[AÑO]],FACTURACION[[#This Row],[Mes numero]],1)</f>
        <v>43132</v>
      </c>
      <c r="G5116" s="160">
        <v>13451</v>
      </c>
      <c r="H5116" s="25">
        <v>891101577</v>
      </c>
      <c r="I5116" s="3" t="str">
        <f>+VLOOKUP(FACTURACION[[#This Row],[NIT]],TABLACLIENTE,2,FALSE)</f>
        <v>ALCANOS DE COLOMBIA S.A. E.S.P</v>
      </c>
      <c r="J5116" s="3" t="s">
        <v>572</v>
      </c>
      <c r="K5116" s="12" t="str">
        <f>+VLOOKUP(FACTURACION[[#This Row],[REFERENCIA]],CODINV,2,FALSE)</f>
        <v>RING, RETAINING</v>
      </c>
      <c r="L5116" s="12" t="str">
        <f>IF(VLOOKUP(FACTURACION[[#This Row],[REFERENCIA]],CODINV,3,FALSE)=0,"",VLOOKUP(FACTURACION[[#This Row],[REFERENCIA]],CODINV,3,FALSE))</f>
        <v>78074P029</v>
      </c>
      <c r="M5116" s="12" t="str">
        <f>+VLOOKUP(FACTURACION[[#This Row],[REFERENCIA]],CODINV,4,FALSE)</f>
        <v>REPUESTOS Y ACCESORIOS</v>
      </c>
      <c r="N5116" s="12" t="str">
        <f>+VLOOKUP(FACTURACION[[#This Row],[REFERENCIA]],CODINV,5,FALSE)</f>
        <v>HONEYWELL</v>
      </c>
      <c r="O5116" s="3">
        <v>30</v>
      </c>
      <c r="P5116" s="31">
        <v>18409</v>
      </c>
      <c r="Q5116" s="24">
        <f>+FACTURACION[[#This Row],[CANTIDAD]]*FACTURACION[[#This Row],[VR UNITARIO]]/1000</f>
        <v>552.27</v>
      </c>
      <c r="R5116" s="3" t="str">
        <f>+VLOOKUP(FACTURACION[[#This Row],[NIT]],TABLACLIENTE,5,FALSE)</f>
        <v>NEIVA</v>
      </c>
    </row>
    <row r="5117" spans="3:18">
      <c r="C5117" s="29">
        <v>2018</v>
      </c>
      <c r="D5117" s="30" t="s">
        <v>265</v>
      </c>
      <c r="E5117" s="30">
        <f>MONTH(FACTURACION[[#This Row],[MES]]&amp;1)</f>
        <v>2</v>
      </c>
      <c r="F5117" s="223">
        <f>DATE(FACTURACION[[#This Row],[AÑO]],FACTURACION[[#This Row],[Mes numero]],1)</f>
        <v>43132</v>
      </c>
      <c r="G5117" s="160">
        <v>13489</v>
      </c>
      <c r="H5117" s="25">
        <v>800234328</v>
      </c>
      <c r="I5117" s="3" t="str">
        <f>+VLOOKUP(FACTURACION[[#This Row],[NIT]],TABLACLIENTE,2,FALSE)</f>
        <v>CONTROL FLUID S.A.S.</v>
      </c>
      <c r="J5117" s="3" t="s">
        <v>1096</v>
      </c>
      <c r="K5117" s="12" t="str">
        <f>+VLOOKUP(FACTURACION[[#This Row],[REFERENCIA]],CODINV,2,FALSE)</f>
        <v>TURBINA TRZ2 G400 4" ANSI 150</v>
      </c>
      <c r="L5117" s="12" t="str">
        <f>IF(VLOOKUP(FACTURACION[[#This Row],[REFERENCIA]],CODINV,3,FALSE)=0,"",VLOOKUP(FACTURACION[[#This Row],[REFERENCIA]],CODINV,3,FALSE))</f>
        <v>TRZ2 G400</v>
      </c>
      <c r="M5117" s="12" t="str">
        <f>+VLOOKUP(FACTURACION[[#This Row],[REFERENCIA]],CODINV,4,FALSE)</f>
        <v>MEDIDORES</v>
      </c>
      <c r="N5117" s="12" t="str">
        <f>+VLOOKUP(FACTURACION[[#This Row],[REFERENCIA]],CODINV,5,FALSE)</f>
        <v>HONEYWELL</v>
      </c>
      <c r="O5117" s="3">
        <v>2</v>
      </c>
      <c r="P5117" s="31">
        <v>18367308</v>
      </c>
      <c r="Q5117" s="24">
        <f>+FACTURACION[[#This Row],[CANTIDAD]]*FACTURACION[[#This Row],[VR UNITARIO]]/1000</f>
        <v>36734.616000000002</v>
      </c>
      <c r="R5117" s="3" t="str">
        <f>+VLOOKUP(FACTURACION[[#This Row],[NIT]],TABLACLIENTE,5,FALSE)</f>
        <v>MEDELLIN</v>
      </c>
    </row>
    <row r="5118" spans="3:18">
      <c r="C5118" s="29">
        <v>2018</v>
      </c>
      <c r="D5118" s="30" t="s">
        <v>265</v>
      </c>
      <c r="E5118" s="30">
        <f>MONTH(FACTURACION[[#This Row],[MES]]&amp;1)</f>
        <v>2</v>
      </c>
      <c r="F5118" s="223">
        <f>DATE(FACTURACION[[#This Row],[AÑO]],FACTURACION[[#This Row],[Mes numero]],1)</f>
        <v>43132</v>
      </c>
      <c r="G5118" s="160">
        <v>13473</v>
      </c>
      <c r="H5118" s="25">
        <v>890908643</v>
      </c>
      <c r="I5118" s="3" t="str">
        <f>+VLOOKUP(FACTURACION[[#This Row],[NIT]],TABLACLIENTE,2,FALSE)</f>
        <v>GASES DE ANTIOQUIA S.A. E.S.P.  (GAS ANTIOQUIA S.A. E.S.P.)</v>
      </c>
      <c r="J5118" s="3" t="s">
        <v>949</v>
      </c>
      <c r="K5118" s="12" t="str">
        <f>+VLOOKUP(FACTURACION[[#This Row],[REFERENCIA]],CODINV,2,FALSE)</f>
        <v>SISTEMA DE RESPALDO SGCWEB</v>
      </c>
      <c r="L5118" s="12" t="str">
        <f>IF(VLOOKUP(FACTURACION[[#This Row],[REFERENCIA]],CODINV,3,FALSE)=0,"",VLOOKUP(FACTURACION[[#This Row],[REFERENCIA]],CODINV,3,FALSE))</f>
        <v/>
      </c>
      <c r="M5118" s="12" t="str">
        <f>+VLOOKUP(FACTURACION[[#This Row],[REFERENCIA]],CODINV,4,FALSE)</f>
        <v>REPUESTOS Y ACCESORIOS</v>
      </c>
      <c r="N5118" s="12" t="str">
        <f>+VLOOKUP(FACTURACION[[#This Row],[REFERENCIA]],CODINV,5,FALSE)</f>
        <v>PEGASUS</v>
      </c>
      <c r="O5118" s="3">
        <v>5</v>
      </c>
      <c r="P5118" s="31">
        <v>1179142</v>
      </c>
      <c r="Q5118" s="24">
        <f>+FACTURACION[[#This Row],[CANTIDAD]]*FACTURACION[[#This Row],[VR UNITARIO]]/1000</f>
        <v>5895.71</v>
      </c>
      <c r="R5118" s="3" t="str">
        <f>+VLOOKUP(FACTURACION[[#This Row],[NIT]],TABLACLIENTE,5,FALSE)</f>
        <v>MEDELLIN</v>
      </c>
    </row>
    <row r="5119" spans="3:18">
      <c r="C5119" s="29">
        <v>2018</v>
      </c>
      <c r="D5119" s="30" t="s">
        <v>265</v>
      </c>
      <c r="E5119" s="30">
        <f>MONTH(FACTURACION[[#This Row],[MES]]&amp;1)</f>
        <v>2</v>
      </c>
      <c r="F5119" s="223">
        <f>DATE(FACTURACION[[#This Row],[AÑO]],FACTURACION[[#This Row],[Mes numero]],1)</f>
        <v>43132</v>
      </c>
      <c r="G5119" s="160">
        <v>13466</v>
      </c>
      <c r="H5119" s="25">
        <v>800007813</v>
      </c>
      <c r="I5119" s="3" t="str">
        <f>+VLOOKUP(FACTURACION[[#This Row],[NIT]],TABLACLIENTE,2,FALSE)</f>
        <v>VANTI S.A. E.S.P (VANTI)</v>
      </c>
      <c r="J5119" s="3" t="s">
        <v>1089</v>
      </c>
      <c r="K5119" s="12" t="str">
        <f>+VLOOKUP(FACTURACION[[#This Row],[REFERENCIA]],CODINV,2,FALSE)</f>
        <v>REGULADOR PIETRO FIORENTINI MINI DN25 1" ANSI 1500</v>
      </c>
      <c r="L5119" s="12" t="str">
        <f>IF(VLOOKUP(FACTURACION[[#This Row],[REFERENCIA]],CODINV,3,FALSE)=0,"",VLOOKUP(FACTURACION[[#This Row],[REFERENCIA]],CODINV,3,FALSE))</f>
        <v/>
      </c>
      <c r="M5119" s="12" t="str">
        <f>+VLOOKUP(FACTURACION[[#This Row],[REFERENCIA]],CODINV,4,FALSE)</f>
        <v>REGULADORES</v>
      </c>
      <c r="N5119" s="12" t="str">
        <f>+VLOOKUP(FACTURACION[[#This Row],[REFERENCIA]],CODINV,5,FALSE)</f>
        <v>PIETRO FIORENTINI</v>
      </c>
      <c r="O5119" s="3">
        <v>2</v>
      </c>
      <c r="P5119" s="31">
        <v>10191204</v>
      </c>
      <c r="Q5119" s="24">
        <f>+FACTURACION[[#This Row],[CANTIDAD]]*FACTURACION[[#This Row],[VR UNITARIO]]/1000</f>
        <v>20382.407999999999</v>
      </c>
      <c r="R5119" s="3" t="str">
        <f>+VLOOKUP(FACTURACION[[#This Row],[NIT]],TABLACLIENTE,5,FALSE)</f>
        <v>BOGOTÁ D.C.</v>
      </c>
    </row>
    <row r="5120" spans="3:18">
      <c r="C5120" s="29">
        <v>2018</v>
      </c>
      <c r="D5120" s="30" t="s">
        <v>265</v>
      </c>
      <c r="E5120" s="30">
        <f>MONTH(FACTURACION[[#This Row],[MES]]&amp;1)</f>
        <v>2</v>
      </c>
      <c r="F5120" s="223">
        <f>DATE(FACTURACION[[#This Row],[AÑO]],FACTURACION[[#This Row],[Mes numero]],1)</f>
        <v>43132</v>
      </c>
      <c r="G5120" s="160">
        <v>13466</v>
      </c>
      <c r="H5120" s="25">
        <v>800007813</v>
      </c>
      <c r="I5120" s="3" t="str">
        <f>+VLOOKUP(FACTURACION[[#This Row],[NIT]],TABLACLIENTE,2,FALSE)</f>
        <v>VANTI S.A. E.S.P (VANTI)</v>
      </c>
      <c r="J5120" s="3" t="s">
        <v>1090</v>
      </c>
      <c r="K5120" s="12" t="str">
        <f>+VLOOKUP(FACTURACION[[#This Row],[REFERENCIA]],CODINV,2,FALSE)</f>
        <v>ENSAMBLE DEL SISTEMA DE REGULACION ENTRE BRIDAS</v>
      </c>
      <c r="L5120" s="12" t="str">
        <f>IF(VLOOKUP(FACTURACION[[#This Row],[REFERENCIA]],CODINV,3,FALSE)=0,"",VLOOKUP(FACTURACION[[#This Row],[REFERENCIA]],CODINV,3,FALSE))</f>
        <v/>
      </c>
      <c r="M5120" s="12" t="str">
        <f>+VLOOKUP(FACTURACION[[#This Row],[REFERENCIA]],CODINV,4,FALSE)</f>
        <v>REPUESTOS Y ACCESORIOS</v>
      </c>
      <c r="N5120" s="12" t="str">
        <f>+VLOOKUP(FACTURACION[[#This Row],[REFERENCIA]],CODINV,5,FALSE)</f>
        <v>PIETRO FIORENTINI</v>
      </c>
      <c r="O5120" s="3">
        <v>2</v>
      </c>
      <c r="P5120" s="31">
        <v>2321330</v>
      </c>
      <c r="Q5120" s="24">
        <f>+FACTURACION[[#This Row],[CANTIDAD]]*FACTURACION[[#This Row],[VR UNITARIO]]/1000</f>
        <v>4642.66</v>
      </c>
      <c r="R5120" s="3" t="str">
        <f>+VLOOKUP(FACTURACION[[#This Row],[NIT]],TABLACLIENTE,5,FALSE)</f>
        <v>BOGOTÁ D.C.</v>
      </c>
    </row>
    <row r="5121" spans="3:18">
      <c r="C5121" s="29">
        <v>2018</v>
      </c>
      <c r="D5121" s="30" t="s">
        <v>265</v>
      </c>
      <c r="E5121" s="30">
        <f>MONTH(FACTURACION[[#This Row],[MES]]&amp;1)</f>
        <v>2</v>
      </c>
      <c r="F5121" s="223">
        <f>DATE(FACTURACION[[#This Row],[AÑO]],FACTURACION[[#This Row],[Mes numero]],1)</f>
        <v>43132</v>
      </c>
      <c r="G5121" s="160">
        <v>13486</v>
      </c>
      <c r="H5121" s="25">
        <v>830137252</v>
      </c>
      <c r="I5121" s="3" t="str">
        <f>+VLOOKUP(FACTURACION[[#This Row],[NIT]],TABLACLIENTE,2,FALSE)</f>
        <v>SAGENCO SAS</v>
      </c>
      <c r="J5121" s="3" t="s">
        <v>45</v>
      </c>
      <c r="K5121" s="12" t="str">
        <f>+VLOOKUP(FACTURACION[[#This Row],[REFERENCIA]],CODINV,2,FALSE)</f>
        <v>REGULADOR  PRIMERA ETAPA</v>
      </c>
      <c r="L5121" s="12" t="str">
        <f>IF(VLOOKUP(FACTURACION[[#This Row],[REFERENCIA]],CODINV,3,FALSE)=0,"",VLOOKUP(FACTURACION[[#This Row],[REFERENCIA]],CODINV,3,FALSE))</f>
        <v>1584VN</v>
      </c>
      <c r="M5121" s="12" t="str">
        <f>+VLOOKUP(FACTURACION[[#This Row],[REFERENCIA]],CODINV,4,FALSE)</f>
        <v>REGULADORES</v>
      </c>
      <c r="N5121" s="12" t="str">
        <f>+VLOOKUP(FACTURACION[[#This Row],[REFERENCIA]],CODINV,5,FALSE)</f>
        <v>REGO</v>
      </c>
      <c r="O5121" s="3">
        <v>3</v>
      </c>
      <c r="P5121" s="31">
        <v>315000</v>
      </c>
      <c r="Q5121" s="24">
        <f>+FACTURACION[[#This Row],[CANTIDAD]]*FACTURACION[[#This Row],[VR UNITARIO]]/1000</f>
        <v>945</v>
      </c>
      <c r="R5121" s="3" t="str">
        <f>+VLOOKUP(FACTURACION[[#This Row],[NIT]],TABLACLIENTE,5,FALSE)</f>
        <v>BOGOTÁ D.C.</v>
      </c>
    </row>
    <row r="5122" spans="3:18">
      <c r="C5122" s="29">
        <v>2018</v>
      </c>
      <c r="D5122" s="30" t="s">
        <v>265</v>
      </c>
      <c r="E5122" s="30">
        <f>MONTH(FACTURACION[[#This Row],[MES]]&amp;1)</f>
        <v>2</v>
      </c>
      <c r="F5122" s="223">
        <f>DATE(FACTURACION[[#This Row],[AÑO]],FACTURACION[[#This Row],[Mes numero]],1)</f>
        <v>43132</v>
      </c>
      <c r="G5122" s="160">
        <v>13487</v>
      </c>
      <c r="H5122" s="25">
        <v>900520280</v>
      </c>
      <c r="I5122" s="3" t="str">
        <f>+VLOOKUP(FACTURACION[[#This Row],[NIT]],TABLACLIENTE,2,FALSE)</f>
        <v>ENERGY SOLUTION SERVICES SAS</v>
      </c>
      <c r="J5122" s="3" t="s">
        <v>225</v>
      </c>
      <c r="K5122" s="12" t="str">
        <f>+VLOOKUP(FACTURACION[[#This Row],[REFERENCIA]],CODINV,2,FALSE)</f>
        <v>REGULADOR 3/4" SEGUNDA ETAPA</v>
      </c>
      <c r="L5122" s="12" t="str">
        <f>IF(VLOOKUP(FACTURACION[[#This Row],[REFERENCIA]],CODINV,3,FALSE)=0,"",VLOOKUP(FACTURACION[[#This Row],[REFERENCIA]],CODINV,3,FALSE))</f>
        <v>LV4403B66</v>
      </c>
      <c r="M5122" s="12" t="str">
        <f>+VLOOKUP(FACTURACION[[#This Row],[REFERENCIA]],CODINV,4,FALSE)</f>
        <v>REGULADORES</v>
      </c>
      <c r="N5122" s="12" t="str">
        <f>+VLOOKUP(FACTURACION[[#This Row],[REFERENCIA]],CODINV,5,FALSE)</f>
        <v>REGO</v>
      </c>
      <c r="O5122" s="3">
        <v>1</v>
      </c>
      <c r="P5122" s="31">
        <v>142000</v>
      </c>
      <c r="Q5122" s="24">
        <f>+FACTURACION[[#This Row],[CANTIDAD]]*FACTURACION[[#This Row],[VR UNITARIO]]/1000</f>
        <v>142</v>
      </c>
      <c r="R5122" s="3" t="str">
        <f>+VLOOKUP(FACTURACION[[#This Row],[NIT]],TABLACLIENTE,5,FALSE)</f>
        <v>BOGOTÁ D.C.</v>
      </c>
    </row>
    <row r="5123" spans="3:18">
      <c r="C5123" s="29">
        <v>2018</v>
      </c>
      <c r="D5123" s="30" t="s">
        <v>265</v>
      </c>
      <c r="E5123" s="30">
        <f>MONTH(FACTURACION[[#This Row],[MES]]&amp;1)</f>
        <v>2</v>
      </c>
      <c r="F5123" s="223">
        <f>DATE(FACTURACION[[#This Row],[AÑO]],FACTURACION[[#This Row],[Mes numero]],1)</f>
        <v>43132</v>
      </c>
      <c r="G5123" s="160">
        <v>13450</v>
      </c>
      <c r="H5123" s="25">
        <v>900396759</v>
      </c>
      <c r="I5123" s="3" t="str">
        <f>+VLOOKUP(FACTURACION[[#This Row],[NIT]],TABLACLIENTE,2,FALSE)</f>
        <v>CHILCO DISTRIBUIDORA DE GAS Y ENERGIA S.A.S. E.S.P.</v>
      </c>
      <c r="J5123" s="3" t="s">
        <v>33</v>
      </c>
      <c r="K5123" s="12" t="str">
        <f>+VLOOKUP(FACTURACION[[#This Row],[REFERENCIA]],CODINV,2,FALSE)</f>
        <v>KIT DE LLENADO PARA MULTIVALVULA</v>
      </c>
      <c r="L5123" s="12" t="str">
        <f>IF(VLOOKUP(FACTURACION[[#This Row],[REFERENCIA]],CODINV,3,FALSE)=0,"",VLOOKUP(FACTURACION[[#This Row],[REFERENCIA]],CODINV,3,FALSE))</f>
        <v>8475-50</v>
      </c>
      <c r="M5123" s="12" t="str">
        <f>+VLOOKUP(FACTURACION[[#This Row],[REFERENCIA]],CODINV,4,FALSE)</f>
        <v>REPUESTOS Y ACCESORIOS</v>
      </c>
      <c r="N5123" s="12" t="str">
        <f>+VLOOKUP(FACTURACION[[#This Row],[REFERENCIA]],CODINV,5,FALSE)</f>
        <v>REGO</v>
      </c>
      <c r="O5123" s="3">
        <v>4</v>
      </c>
      <c r="P5123" s="31">
        <v>98000</v>
      </c>
      <c r="Q5123" s="24">
        <f>+FACTURACION[[#This Row],[CANTIDAD]]*FACTURACION[[#This Row],[VR UNITARIO]]/1000</f>
        <v>392</v>
      </c>
      <c r="R5123" s="3" t="str">
        <f>+VLOOKUP(FACTURACION[[#This Row],[NIT]],TABLACLIENTE,5,FALSE)</f>
        <v>BOGOTÁ D.C.</v>
      </c>
    </row>
    <row r="5124" spans="3:18">
      <c r="C5124" s="29">
        <v>2018</v>
      </c>
      <c r="D5124" s="30" t="s">
        <v>265</v>
      </c>
      <c r="E5124" s="30">
        <f>MONTH(FACTURACION[[#This Row],[MES]]&amp;1)</f>
        <v>2</v>
      </c>
      <c r="F5124" s="223">
        <f>DATE(FACTURACION[[#This Row],[AÑO]],FACTURACION[[#This Row],[Mes numero]],1)</f>
        <v>43132</v>
      </c>
      <c r="G5124" s="160">
        <v>13450</v>
      </c>
      <c r="H5124" s="25">
        <v>900396759</v>
      </c>
      <c r="I5124" s="3" t="str">
        <f>+VLOOKUP(FACTURACION[[#This Row],[NIT]],TABLACLIENTE,2,FALSE)</f>
        <v>CHILCO DISTRIBUIDORA DE GAS Y ENERGIA S.A.S. E.S.P.</v>
      </c>
      <c r="J5124" s="3" t="s">
        <v>1039</v>
      </c>
      <c r="K5124" s="12" t="str">
        <f>+VLOOKUP(FACTURACION[[#This Row],[REFERENCIA]],CODINV,2,FALSE)</f>
        <v xml:space="preserve">MULTIVALVULA 2 1/2" NPT </v>
      </c>
      <c r="L5124" s="12" t="str">
        <f>IF(VLOOKUP(FACTURACION[[#This Row],[REFERENCIA]],CODINV,3,FALSE)=0,"",VLOOKUP(FACTURACION[[#This Row],[REFERENCIA]],CODINV,3,FALSE))</f>
        <v>G8475RL</v>
      </c>
      <c r="M5124" s="12" t="str">
        <f>+VLOOKUP(FACTURACION[[#This Row],[REFERENCIA]],CODINV,4,FALSE)</f>
        <v>VÁLVULAS Y MULTIVÁLVULAS</v>
      </c>
      <c r="N5124" s="12" t="str">
        <f>+VLOOKUP(FACTURACION[[#This Row],[REFERENCIA]],CODINV,5,FALSE)</f>
        <v>REGO</v>
      </c>
      <c r="O5124" s="3">
        <v>1</v>
      </c>
      <c r="P5124" s="31">
        <v>880000</v>
      </c>
      <c r="Q5124" s="24">
        <f>+FACTURACION[[#This Row],[CANTIDAD]]*FACTURACION[[#This Row],[VR UNITARIO]]/1000</f>
        <v>880</v>
      </c>
      <c r="R5124" s="3" t="str">
        <f>+VLOOKUP(FACTURACION[[#This Row],[NIT]],TABLACLIENTE,5,FALSE)</f>
        <v>BOGOTÁ D.C.</v>
      </c>
    </row>
    <row r="5125" spans="3:18">
      <c r="C5125" s="29">
        <v>2018</v>
      </c>
      <c r="D5125" s="30" t="s">
        <v>265</v>
      </c>
      <c r="E5125" s="30">
        <f>MONTH(FACTURACION[[#This Row],[MES]]&amp;1)</f>
        <v>2</v>
      </c>
      <c r="F5125" s="223">
        <f>DATE(FACTURACION[[#This Row],[AÑO]],FACTURACION[[#This Row],[Mes numero]],1)</f>
        <v>43132</v>
      </c>
      <c r="G5125" s="160">
        <v>13458</v>
      </c>
      <c r="H5125" s="25">
        <v>900950504</v>
      </c>
      <c r="I5125" s="3" t="str">
        <f>+VLOOKUP(FACTURACION[[#This Row],[NIT]],TABLACLIENTE,2,FALSE)</f>
        <v>DAMASA DE COLOMBIA S A S</v>
      </c>
      <c r="J5125" s="3" t="s">
        <v>473</v>
      </c>
      <c r="K5125" s="12" t="str">
        <f>+VLOOKUP(FACTURACION[[#This Row],[REFERENCIA]],CODINV,2,FALSE)</f>
        <v>VALVULA DE ALIVIO INTERNA 3/4"</v>
      </c>
      <c r="L5125" s="12" t="str">
        <f>IF(VLOOKUP(FACTURACION[[#This Row],[REFERENCIA]],CODINV,3,FALSE)=0,"",VLOOKUP(FACTURACION[[#This Row],[REFERENCIA]],CODINV,3,FALSE))</f>
        <v>8545AK</v>
      </c>
      <c r="M5125" s="12" t="str">
        <f>+VLOOKUP(FACTURACION[[#This Row],[REFERENCIA]],CODINV,4,FALSE)</f>
        <v>VÁLVULAS Y MULTIVÁLVULAS</v>
      </c>
      <c r="N5125" s="12" t="str">
        <f>+VLOOKUP(FACTURACION[[#This Row],[REFERENCIA]],CODINV,5,FALSE)</f>
        <v>REGO</v>
      </c>
      <c r="O5125" s="3">
        <v>5</v>
      </c>
      <c r="P5125" s="31">
        <v>18500</v>
      </c>
      <c r="Q5125" s="24">
        <f>+FACTURACION[[#This Row],[CANTIDAD]]*FACTURACION[[#This Row],[VR UNITARIO]]/1000</f>
        <v>92.5</v>
      </c>
      <c r="R5125" s="3" t="str">
        <f>+VLOOKUP(FACTURACION[[#This Row],[NIT]],TABLACLIENTE,5,FALSE)</f>
        <v>BOGOTÁ D.C.</v>
      </c>
    </row>
    <row r="5126" spans="3:18">
      <c r="C5126" s="29">
        <v>2018</v>
      </c>
      <c r="D5126" s="30" t="s">
        <v>265</v>
      </c>
      <c r="E5126" s="30">
        <f>MONTH(FACTURACION[[#This Row],[MES]]&amp;1)</f>
        <v>2</v>
      </c>
      <c r="F5126" s="223">
        <f>DATE(FACTURACION[[#This Row],[AÑO]],FACTURACION[[#This Row],[Mes numero]],1)</f>
        <v>43132</v>
      </c>
      <c r="G5126" s="160">
        <v>13443</v>
      </c>
      <c r="H5126" s="25">
        <v>900164715</v>
      </c>
      <c r="I5126" s="3" t="str">
        <f>+VLOOKUP(FACTURACION[[#This Row],[NIT]],TABLACLIENTE,2,FALSE)</f>
        <v>COMPAÑIA TRANSPORTADORA DE COLOMBIA S.A. (COTRANSCOL S.A.)</v>
      </c>
      <c r="J5126" s="2" t="s">
        <v>4219</v>
      </c>
      <c r="K5126" s="12" t="str">
        <f>+VLOOKUP(FACTURACION[[#This Row],[REFERENCIA]],CODINV,2,FALSE)</f>
        <v>KIT REPARACION VALV. GLOBO 2"</v>
      </c>
      <c r="L5126" s="12" t="str">
        <f>IF(VLOOKUP(FACTURACION[[#This Row],[REFERENCIA]],CODINV,3,FALSE)=0,"",VLOOKUP(FACTURACION[[#This Row],[REFERENCIA]],CODINV,3,FALSE))</f>
        <v>A7513-50</v>
      </c>
      <c r="M5126" s="12" t="str">
        <f>+VLOOKUP(FACTURACION[[#This Row],[REFERENCIA]],CODINV,4,FALSE)</f>
        <v>REPUESTOS Y ACCESORIOS</v>
      </c>
      <c r="N5126" s="12" t="str">
        <f>+VLOOKUP(FACTURACION[[#This Row],[REFERENCIA]],CODINV,5,FALSE)</f>
        <v>REGO</v>
      </c>
      <c r="O5126" s="3">
        <v>10</v>
      </c>
      <c r="P5126" s="31">
        <v>65121</v>
      </c>
      <c r="Q5126" s="24">
        <f>+FACTURACION[[#This Row],[CANTIDAD]]*FACTURACION[[#This Row],[VR UNITARIO]]/1000</f>
        <v>651.21</v>
      </c>
      <c r="R5126" s="3" t="str">
        <f>+VLOOKUP(FACTURACION[[#This Row],[NIT]],TABLACLIENTE,5,FALSE)</f>
        <v>GIRON</v>
      </c>
    </row>
    <row r="5127" spans="3:18">
      <c r="C5127" s="29">
        <v>2018</v>
      </c>
      <c r="D5127" s="30" t="s">
        <v>265</v>
      </c>
      <c r="E5127" s="30">
        <f>MONTH(FACTURACION[[#This Row],[MES]]&amp;1)</f>
        <v>2</v>
      </c>
      <c r="F5127" s="223">
        <f>DATE(FACTURACION[[#This Row],[AÑO]],FACTURACION[[#This Row],[Mes numero]],1)</f>
        <v>43132</v>
      </c>
      <c r="G5127" s="160">
        <v>13448</v>
      </c>
      <c r="H5127" s="25">
        <v>860033633</v>
      </c>
      <c r="I5127" s="3" t="str">
        <f>+VLOOKUP(FACTURACION[[#This Row],[NIT]],TABLACLIENTE,2,FALSE)</f>
        <v>RAYOGAS S.A. E.S.P.</v>
      </c>
      <c r="J5127" s="3" t="s">
        <v>80</v>
      </c>
      <c r="K5127" s="12" t="str">
        <f>+VLOOKUP(FACTURACION[[#This Row],[REFERENCIA]],CODINV,2,FALSE)</f>
        <v>VALVULA EXCESO DE FLUJO 1 1/4"</v>
      </c>
      <c r="L5127" s="12" t="str">
        <f>IF(VLOOKUP(FACTURACION[[#This Row],[REFERENCIA]],CODINV,3,FALSE)=0,"",VLOOKUP(FACTURACION[[#This Row],[REFERENCIA]],CODINV,3,FALSE))</f>
        <v>3282C</v>
      </c>
      <c r="M5127" s="12" t="str">
        <f>+VLOOKUP(FACTURACION[[#This Row],[REFERENCIA]],CODINV,4,FALSE)</f>
        <v>VÁLVULAS Y MULTIVÁLVULAS</v>
      </c>
      <c r="N5127" s="12" t="str">
        <f>+VLOOKUP(FACTURACION[[#This Row],[REFERENCIA]],CODINV,5,FALSE)</f>
        <v>REGO</v>
      </c>
      <c r="O5127" s="3">
        <v>2</v>
      </c>
      <c r="P5127" s="31">
        <v>142000</v>
      </c>
      <c r="Q5127" s="24">
        <f>+FACTURACION[[#This Row],[CANTIDAD]]*FACTURACION[[#This Row],[VR UNITARIO]]/1000</f>
        <v>284</v>
      </c>
      <c r="R5127" s="3" t="str">
        <f>+VLOOKUP(FACTURACION[[#This Row],[NIT]],TABLACLIENTE,5,FALSE)</f>
        <v>BOGOTÁ D.C.</v>
      </c>
    </row>
    <row r="5128" spans="3:18">
      <c r="C5128" s="29">
        <v>2018</v>
      </c>
      <c r="D5128" s="30" t="s">
        <v>265</v>
      </c>
      <c r="E5128" s="30">
        <f>MONTH(FACTURACION[[#This Row],[MES]]&amp;1)</f>
        <v>2</v>
      </c>
      <c r="F5128" s="223">
        <f>DATE(FACTURACION[[#This Row],[AÑO]],FACTURACION[[#This Row],[Mes numero]],1)</f>
        <v>43132</v>
      </c>
      <c r="G5128" s="160">
        <v>13457</v>
      </c>
      <c r="H5128" s="25">
        <v>830137252</v>
      </c>
      <c r="I5128" s="3" t="str">
        <f>+VLOOKUP(FACTURACION[[#This Row],[NIT]],TABLACLIENTE,2,FALSE)</f>
        <v>SAGENCO SAS</v>
      </c>
      <c r="J5128" s="3" t="s">
        <v>105</v>
      </c>
      <c r="K5128" s="12" t="str">
        <f>+VLOOKUP(FACTURACION[[#This Row],[REFERENCIA]],CODINV,2,FALSE)</f>
        <v>VALVULA CHECK LOOK  3/4"M X 3/4"F</v>
      </c>
      <c r="L5128" s="12" t="str">
        <f>IF(VLOOKUP(FACTURACION[[#This Row],[REFERENCIA]],CODINV,3,FALSE)=0,"",VLOOKUP(FACTURACION[[#This Row],[REFERENCIA]],CODINV,3,FALSE))</f>
        <v>7572FC</v>
      </c>
      <c r="M5128" s="12" t="str">
        <f>+VLOOKUP(FACTURACION[[#This Row],[REFERENCIA]],CODINV,4,FALSE)</f>
        <v>VÁLVULAS Y MULTIVÁLVULAS</v>
      </c>
      <c r="N5128" s="12" t="str">
        <f>+VLOOKUP(FACTURACION[[#This Row],[REFERENCIA]],CODINV,5,FALSE)</f>
        <v>REGO</v>
      </c>
      <c r="O5128" s="3">
        <v>1</v>
      </c>
      <c r="P5128" s="31">
        <v>63000</v>
      </c>
      <c r="Q5128" s="24">
        <f>+FACTURACION[[#This Row],[CANTIDAD]]*FACTURACION[[#This Row],[VR UNITARIO]]/1000</f>
        <v>63</v>
      </c>
      <c r="R5128" s="3" t="str">
        <f>+VLOOKUP(FACTURACION[[#This Row],[NIT]],TABLACLIENTE,5,FALSE)</f>
        <v>BOGOTÁ D.C.</v>
      </c>
    </row>
    <row r="5129" spans="3:18">
      <c r="C5129" s="29">
        <v>2018</v>
      </c>
      <c r="D5129" s="30" t="s">
        <v>265</v>
      </c>
      <c r="E5129" s="30">
        <f>MONTH(FACTURACION[[#This Row],[MES]]&amp;1)</f>
        <v>2</v>
      </c>
      <c r="F5129" s="223">
        <f>DATE(FACTURACION[[#This Row],[AÑO]],FACTURACION[[#This Row],[Mes numero]],1)</f>
        <v>43132</v>
      </c>
      <c r="G5129" s="160">
        <v>13457</v>
      </c>
      <c r="H5129" s="25">
        <v>830137252</v>
      </c>
      <c r="I5129" s="3" t="str">
        <f>+VLOOKUP(FACTURACION[[#This Row],[NIT]],TABLACLIENTE,2,FALSE)</f>
        <v>SAGENCO SAS</v>
      </c>
      <c r="J5129" s="3" t="s">
        <v>163</v>
      </c>
      <c r="K5129" s="12" t="str">
        <f>+VLOOKUP(FACTURACION[[#This Row],[REFERENCIA]],CODINV,2,FALSE)</f>
        <v>VALVULA DE LLENADO 1 1/4"</v>
      </c>
      <c r="L5129" s="12" t="str">
        <f>IF(VLOOKUP(FACTURACION[[#This Row],[REFERENCIA]],CODINV,3,FALSE)=0,"",VLOOKUP(FACTURACION[[#This Row],[REFERENCIA]],CODINV,3,FALSE))</f>
        <v>7579</v>
      </c>
      <c r="M5129" s="12" t="str">
        <f>+VLOOKUP(FACTURACION[[#This Row],[REFERENCIA]],CODINV,4,FALSE)</f>
        <v>VÁLVULAS Y MULTIVÁLVULAS</v>
      </c>
      <c r="N5129" s="12" t="str">
        <f>+VLOOKUP(FACTURACION[[#This Row],[REFERENCIA]],CODINV,5,FALSE)</f>
        <v>REGO</v>
      </c>
      <c r="O5129" s="3">
        <v>1</v>
      </c>
      <c r="P5129" s="31">
        <v>94000</v>
      </c>
      <c r="Q5129" s="24">
        <f>+FACTURACION[[#This Row],[CANTIDAD]]*FACTURACION[[#This Row],[VR UNITARIO]]/1000</f>
        <v>94</v>
      </c>
      <c r="R5129" s="3" t="str">
        <f>+VLOOKUP(FACTURACION[[#This Row],[NIT]],TABLACLIENTE,5,FALSE)</f>
        <v>BOGOTÁ D.C.</v>
      </c>
    </row>
    <row r="5130" spans="3:18">
      <c r="C5130" s="29">
        <v>2018</v>
      </c>
      <c r="D5130" s="30" t="s">
        <v>265</v>
      </c>
      <c r="E5130" s="30">
        <f>MONTH(FACTURACION[[#This Row],[MES]]&amp;1)</f>
        <v>2</v>
      </c>
      <c r="F5130" s="223">
        <f>DATE(FACTURACION[[#This Row],[AÑO]],FACTURACION[[#This Row],[Mes numero]],1)</f>
        <v>43132</v>
      </c>
      <c r="G5130" s="160">
        <v>13464</v>
      </c>
      <c r="H5130" s="25">
        <v>800074033</v>
      </c>
      <c r="I5130" s="3" t="str">
        <f>+VLOOKUP(FACTURACION[[#This Row],[NIT]],TABLACLIENTE,2,FALSE)</f>
        <v>COMPAÑIAS ASOCIADAS DE GAS S.A. E.S.P (ASOGAS SA ESP)</v>
      </c>
      <c r="J5130" s="3" t="s">
        <v>110</v>
      </c>
      <c r="K5130" s="12" t="str">
        <f>+VLOOKUP(FACTURACION[[#This Row],[REFERENCIA]],CODINV,2,FALSE)</f>
        <v>ADAPTADOR ESTILO UNION</v>
      </c>
      <c r="L5130" s="12" t="str">
        <f>IF(VLOOKUP(FACTURACION[[#This Row],[REFERENCIA]],CODINV,3,FALSE)=0,"",VLOOKUP(FACTURACION[[#This Row],[REFERENCIA]],CODINV,3,FALSE))</f>
        <v>7590U-10</v>
      </c>
      <c r="M5130" s="12" t="str">
        <f>+VLOOKUP(FACTURACION[[#This Row],[REFERENCIA]],CODINV,4,FALSE)</f>
        <v>REPUESTOS Y ACCESORIOS</v>
      </c>
      <c r="N5130" s="12" t="str">
        <f>+VLOOKUP(FACTURACION[[#This Row],[REFERENCIA]],CODINV,5,FALSE)</f>
        <v>REGO</v>
      </c>
      <c r="O5130" s="3">
        <v>1</v>
      </c>
      <c r="P5130" s="31">
        <v>42000</v>
      </c>
      <c r="Q5130" s="24">
        <f>+FACTURACION[[#This Row],[CANTIDAD]]*FACTURACION[[#This Row],[VR UNITARIO]]/1000</f>
        <v>42</v>
      </c>
      <c r="R5130" s="3" t="str">
        <f>+VLOOKUP(FACTURACION[[#This Row],[NIT]],TABLACLIENTE,5,FALSE)</f>
        <v>MOSQUERA</v>
      </c>
    </row>
    <row r="5131" spans="3:18">
      <c r="C5131" s="29">
        <v>2018</v>
      </c>
      <c r="D5131" s="30" t="s">
        <v>265</v>
      </c>
      <c r="E5131" s="30">
        <f>MONTH(FACTURACION[[#This Row],[MES]]&amp;1)</f>
        <v>2</v>
      </c>
      <c r="F5131" s="223">
        <f>DATE(FACTURACION[[#This Row],[AÑO]],FACTURACION[[#This Row],[Mes numero]],1)</f>
        <v>43132</v>
      </c>
      <c r="G5131" s="160">
        <v>13453</v>
      </c>
      <c r="H5131" s="25">
        <v>890200919</v>
      </c>
      <c r="I5131" s="3" t="str">
        <f>+VLOOKUP(FACTURACION[[#This Row],[NIT]],TABLACLIENTE,2,FALSE)</f>
        <v>GAS DE SANTANDER S.A. E.S.P.</v>
      </c>
      <c r="J5131" s="3" t="s">
        <v>945</v>
      </c>
      <c r="K5131" s="12" t="str">
        <f>+VLOOKUP(FACTURACION[[#This Row],[REFERENCIA]],CODINV,2,FALSE)</f>
        <v>VALVULA DE EXCESO DE FLUJO PARA BRIDA 2"</v>
      </c>
      <c r="L5131" s="12" t="str">
        <f>IF(VLOOKUP(FACTURACION[[#This Row],[REFERENCIA]],CODINV,3,FALSE)=0,"",VLOOKUP(FACTURACION[[#This Row],[REFERENCIA]],CODINV,3,FALSE))</f>
        <v>A3500P4</v>
      </c>
      <c r="M5131" s="12" t="str">
        <f>+VLOOKUP(FACTURACION[[#This Row],[REFERENCIA]],CODINV,4,FALSE)</f>
        <v>VÁLVULAS Y MULTIVÁLVULAS</v>
      </c>
      <c r="N5131" s="12" t="str">
        <f>+VLOOKUP(FACTURACION[[#This Row],[REFERENCIA]],CODINV,5,FALSE)</f>
        <v>REGO</v>
      </c>
      <c r="O5131" s="3">
        <v>1</v>
      </c>
      <c r="P5131" s="31">
        <v>780000</v>
      </c>
      <c r="Q5131" s="24">
        <f>+FACTURACION[[#This Row],[CANTIDAD]]*FACTURACION[[#This Row],[VR UNITARIO]]/1000</f>
        <v>780</v>
      </c>
      <c r="R5131" s="3" t="str">
        <f>+VLOOKUP(FACTURACION[[#This Row],[NIT]],TABLACLIENTE,5,FALSE)</f>
        <v>GIRON</v>
      </c>
    </row>
    <row r="5132" spans="3:18">
      <c r="C5132" s="29">
        <v>2018</v>
      </c>
      <c r="D5132" s="30" t="s">
        <v>265</v>
      </c>
      <c r="E5132" s="30">
        <f>MONTH(FACTURACION[[#This Row],[MES]]&amp;1)</f>
        <v>2</v>
      </c>
      <c r="F5132" s="223">
        <f>DATE(FACTURACION[[#This Row],[AÑO]],FACTURACION[[#This Row],[Mes numero]],1)</f>
        <v>43132</v>
      </c>
      <c r="G5132" s="160">
        <v>13455</v>
      </c>
      <c r="H5132" s="25">
        <v>900164715</v>
      </c>
      <c r="I5132" s="3" t="str">
        <f>+VLOOKUP(FACTURACION[[#This Row],[NIT]],TABLACLIENTE,2,FALSE)</f>
        <v>COMPAÑIA TRANSPORTADORA DE COLOMBIA S.A. (COTRANSCOL S.A.)</v>
      </c>
      <c r="J5132" s="3" t="s">
        <v>242</v>
      </c>
      <c r="K5132" s="12" t="str">
        <f>+VLOOKUP(FACTURACION[[#This Row],[REFERENCIA]],CODINV,2,FALSE)</f>
        <v>ACOPLE MANGUERA 1"X1 3/4" AC TIPO A</v>
      </c>
      <c r="L5132" s="12" t="str">
        <f>IF(VLOOKUP(FACTURACION[[#This Row],[REFERENCIA]],CODINV,3,FALSE)=0,"",VLOOKUP(FACTURACION[[#This Row],[REFERENCIA]],CODINV,3,FALSE))</f>
        <v>A3175A</v>
      </c>
      <c r="M5132" s="12" t="str">
        <f>+VLOOKUP(FACTURACION[[#This Row],[REFERENCIA]],CODINV,4,FALSE)</f>
        <v>REPUESTOS Y ACCESORIOS</v>
      </c>
      <c r="N5132" s="12" t="str">
        <f>+VLOOKUP(FACTURACION[[#This Row],[REFERENCIA]],CODINV,5,FALSE)</f>
        <v>REGO</v>
      </c>
      <c r="O5132" s="3">
        <v>2</v>
      </c>
      <c r="P5132" s="31">
        <v>93800</v>
      </c>
      <c r="Q5132" s="24">
        <f>+FACTURACION[[#This Row],[CANTIDAD]]*FACTURACION[[#This Row],[VR UNITARIO]]/1000</f>
        <v>187.6</v>
      </c>
      <c r="R5132" s="3" t="str">
        <f>+VLOOKUP(FACTURACION[[#This Row],[NIT]],TABLACLIENTE,5,FALSE)</f>
        <v>GIRON</v>
      </c>
    </row>
    <row r="5133" spans="3:18">
      <c r="C5133" s="29">
        <v>2018</v>
      </c>
      <c r="D5133" s="30" t="s">
        <v>265</v>
      </c>
      <c r="E5133" s="30">
        <f>MONTH(FACTURACION[[#This Row],[MES]]&amp;1)</f>
        <v>2</v>
      </c>
      <c r="F5133" s="223">
        <f>DATE(FACTURACION[[#This Row],[AÑO]],FACTURACION[[#This Row],[Mes numero]],1)</f>
        <v>43132</v>
      </c>
      <c r="G5133" s="160">
        <v>13442</v>
      </c>
      <c r="H5133" s="25">
        <v>900164715</v>
      </c>
      <c r="I5133" s="3" t="str">
        <f>+VLOOKUP(FACTURACION[[#This Row],[NIT]],TABLACLIENTE,2,FALSE)</f>
        <v>COMPAÑIA TRANSPORTADORA DE COLOMBIA S.A. (COTRANSCOL S.A.)</v>
      </c>
      <c r="J5133" s="3" t="s">
        <v>366</v>
      </c>
      <c r="K5133" s="12" t="str">
        <f>+VLOOKUP(FACTURACION[[#This Row],[REFERENCIA]],CODINV,2,FALSE)</f>
        <v>ACOPLAMIENTO MANGUERA 2" NPT X 3 1/4" ACME</v>
      </c>
      <c r="L5133" s="12" t="str">
        <f>IF(VLOOKUP(FACTURACION[[#This Row],[REFERENCIA]],CODINV,3,FALSE)=0,"",VLOOKUP(FACTURACION[[#This Row],[REFERENCIA]],CODINV,3,FALSE))</f>
        <v>A3195</v>
      </c>
      <c r="M5133" s="12" t="str">
        <f>+VLOOKUP(FACTURACION[[#This Row],[REFERENCIA]],CODINV,4,FALSE)</f>
        <v>REPUESTOS Y ACCESORIOS</v>
      </c>
      <c r="N5133" s="12" t="str">
        <f>+VLOOKUP(FACTURACION[[#This Row],[REFERENCIA]],CODINV,5,FALSE)</f>
        <v>REGO</v>
      </c>
      <c r="O5133" s="3">
        <v>2</v>
      </c>
      <c r="P5133" s="31">
        <v>270000</v>
      </c>
      <c r="Q5133" s="24">
        <f>+FACTURACION[[#This Row],[CANTIDAD]]*FACTURACION[[#This Row],[VR UNITARIO]]/1000</f>
        <v>540</v>
      </c>
      <c r="R5133" s="3" t="str">
        <f>+VLOOKUP(FACTURACION[[#This Row],[NIT]],TABLACLIENTE,5,FALSE)</f>
        <v>GIRON</v>
      </c>
    </row>
    <row r="5134" spans="3:18">
      <c r="C5134" s="29">
        <v>2018</v>
      </c>
      <c r="D5134" s="30" t="s">
        <v>265</v>
      </c>
      <c r="E5134" s="30">
        <f>MONTH(FACTURACION[[#This Row],[MES]]&amp;1)</f>
        <v>2</v>
      </c>
      <c r="F5134" s="223">
        <f>DATE(FACTURACION[[#This Row],[AÑO]],FACTURACION[[#This Row],[Mes numero]],1)</f>
        <v>43132</v>
      </c>
      <c r="G5134" s="160">
        <v>13450</v>
      </c>
      <c r="H5134" s="25">
        <v>900396759</v>
      </c>
      <c r="I5134" s="3" t="str">
        <f>+VLOOKUP(FACTURACION[[#This Row],[NIT]],TABLACLIENTE,2,FALSE)</f>
        <v>CHILCO DISTRIBUIDORA DE GAS Y ENERGIA S.A.S. E.S.P.</v>
      </c>
      <c r="J5134" s="3" t="s">
        <v>967</v>
      </c>
      <c r="K5134" s="12" t="str">
        <f>+VLOOKUP(FACTURACION[[#This Row],[REFERENCIA]],CODINV,2,FALSE)</f>
        <v>FLOTADOR 37"</v>
      </c>
      <c r="L5134" s="12" t="str">
        <f>IF(VLOOKUP(FACTURACION[[#This Row],[REFERENCIA]],CODINV,3,FALSE)=0,"",VLOOKUP(FACTURACION[[#This Row],[REFERENCIA]],CODINV,3,FALSE))</f>
        <v>JA192J</v>
      </c>
      <c r="M5134" s="12" t="str">
        <f>+VLOOKUP(FACTURACION[[#This Row],[REFERENCIA]],CODINV,4,FALSE)</f>
        <v>REPUESTOS Y ACCESORIOS</v>
      </c>
      <c r="N5134" s="12" t="str">
        <f>+VLOOKUP(FACTURACION[[#This Row],[REFERENCIA]],CODINV,5,FALSE)</f>
        <v>SQUIBB TAYLOR</v>
      </c>
      <c r="O5134" s="3">
        <v>2</v>
      </c>
      <c r="P5134" s="31">
        <v>185000</v>
      </c>
      <c r="Q5134" s="24">
        <f>+FACTURACION[[#This Row],[CANTIDAD]]*FACTURACION[[#This Row],[VR UNITARIO]]/1000</f>
        <v>370</v>
      </c>
      <c r="R5134" s="3" t="str">
        <f>+VLOOKUP(FACTURACION[[#This Row],[NIT]],TABLACLIENTE,5,FALSE)</f>
        <v>BOGOTÁ D.C.</v>
      </c>
    </row>
    <row r="5135" spans="3:18">
      <c r="C5135" s="29">
        <v>2018</v>
      </c>
      <c r="D5135" s="30" t="s">
        <v>268</v>
      </c>
      <c r="E5135" s="30">
        <f>MONTH(FACTURACION[[#This Row],[MES]]&amp;1)</f>
        <v>3</v>
      </c>
      <c r="F5135" s="223">
        <f>DATE(FACTURACION[[#This Row],[AÑO]],FACTURACION[[#This Row],[Mes numero]],1)</f>
        <v>43160</v>
      </c>
      <c r="G5135" s="160">
        <v>13522</v>
      </c>
      <c r="H5135" s="25">
        <v>830137252</v>
      </c>
      <c r="I5135" s="3" t="str">
        <f>+VLOOKUP(FACTURACION[[#This Row],[NIT]],TABLACLIENTE,2,FALSE)</f>
        <v>SAGENCO SAS</v>
      </c>
      <c r="J5135" s="3" t="s">
        <v>708</v>
      </c>
      <c r="K5135" s="12" t="str">
        <f>+VLOOKUP(FACTURACION[[#This Row],[REFERENCIA]],CODINV,2,FALSE)</f>
        <v>REGULADOR PRIMERA ETAPA 1-15 PSI A1/4 NPT</v>
      </c>
      <c r="L5135" s="12" t="str">
        <f>IF(VLOOKUP(FACTURACION[[#This Row],[REFERENCIA]],CODINV,3,FALSE)=0,"",VLOOKUP(FACTURACION[[#This Row],[REFERENCIA]],CODINV,3,FALSE))</f>
        <v>902</v>
      </c>
      <c r="M5135" s="12" t="str">
        <f>+VLOOKUP(FACTURACION[[#This Row],[REFERENCIA]],CODINV,4,FALSE)</f>
        <v>REGULADORES</v>
      </c>
      <c r="N5135" s="12" t="str">
        <f>+VLOOKUP(FACTURACION[[#This Row],[REFERENCIA]],CODINV,5,FALSE)</f>
        <v>CAVAGNA</v>
      </c>
      <c r="O5135" s="3">
        <v>6</v>
      </c>
      <c r="P5135" s="31">
        <v>68000</v>
      </c>
      <c r="Q5135" s="24">
        <f>+FACTURACION[[#This Row],[CANTIDAD]]*FACTURACION[[#This Row],[VR UNITARIO]]/1000</f>
        <v>408</v>
      </c>
      <c r="R5135" s="3" t="str">
        <f>+VLOOKUP(FACTURACION[[#This Row],[NIT]],TABLACLIENTE,5,FALSE)</f>
        <v>BOGOTÁ D.C.</v>
      </c>
    </row>
    <row r="5136" spans="3:18">
      <c r="C5136" s="29">
        <v>2018</v>
      </c>
      <c r="D5136" s="30" t="s">
        <v>268</v>
      </c>
      <c r="E5136" s="30">
        <f>MONTH(FACTURACION[[#This Row],[MES]]&amp;1)</f>
        <v>3</v>
      </c>
      <c r="F5136" s="223">
        <f>DATE(FACTURACION[[#This Row],[AÑO]],FACTURACION[[#This Row],[Mes numero]],1)</f>
        <v>43160</v>
      </c>
      <c r="G5136" s="160">
        <v>13525</v>
      </c>
      <c r="H5136" s="25">
        <v>830137252</v>
      </c>
      <c r="I5136" s="3" t="str">
        <f>+VLOOKUP(FACTURACION[[#This Row],[NIT]],TABLACLIENTE,2,FALSE)</f>
        <v>SAGENCO SAS</v>
      </c>
      <c r="J5136" s="3" t="s">
        <v>708</v>
      </c>
      <c r="K5136" s="12" t="str">
        <f>+VLOOKUP(FACTURACION[[#This Row],[REFERENCIA]],CODINV,2,FALSE)</f>
        <v>REGULADOR PRIMERA ETAPA 1-15 PSI A1/4 NPT</v>
      </c>
      <c r="L5136" s="12" t="str">
        <f>IF(VLOOKUP(FACTURACION[[#This Row],[REFERENCIA]],CODINV,3,FALSE)=0,"",VLOOKUP(FACTURACION[[#This Row],[REFERENCIA]],CODINV,3,FALSE))</f>
        <v>902</v>
      </c>
      <c r="M5136" s="12" t="str">
        <f>+VLOOKUP(FACTURACION[[#This Row],[REFERENCIA]],CODINV,4,FALSE)</f>
        <v>REGULADORES</v>
      </c>
      <c r="N5136" s="12" t="str">
        <f>+VLOOKUP(FACTURACION[[#This Row],[REFERENCIA]],CODINV,5,FALSE)</f>
        <v>CAVAGNA</v>
      </c>
      <c r="O5136" s="3">
        <v>3</v>
      </c>
      <c r="P5136" s="31">
        <v>68000</v>
      </c>
      <c r="Q5136" s="24">
        <f>+FACTURACION[[#This Row],[CANTIDAD]]*FACTURACION[[#This Row],[VR UNITARIO]]/1000</f>
        <v>204</v>
      </c>
      <c r="R5136" s="3" t="str">
        <f>+VLOOKUP(FACTURACION[[#This Row],[NIT]],TABLACLIENTE,5,FALSE)</f>
        <v>BOGOTÁ D.C.</v>
      </c>
    </row>
    <row r="5137" spans="3:18">
      <c r="C5137" s="29">
        <v>2018</v>
      </c>
      <c r="D5137" s="30" t="s">
        <v>268</v>
      </c>
      <c r="E5137" s="30">
        <f>MONTH(FACTURACION[[#This Row],[MES]]&amp;1)</f>
        <v>3</v>
      </c>
      <c r="F5137" s="223">
        <f>DATE(FACTURACION[[#This Row],[AÑO]],FACTURACION[[#This Row],[Mes numero]],1)</f>
        <v>43160</v>
      </c>
      <c r="G5137" s="160">
        <v>13554</v>
      </c>
      <c r="H5137" s="25">
        <v>900950504</v>
      </c>
      <c r="I5137" s="3" t="str">
        <f>+VLOOKUP(FACTURACION[[#This Row],[NIT]],TABLACLIENTE,2,FALSE)</f>
        <v>DAMASA DE COLOMBIA S A S</v>
      </c>
      <c r="J5137" s="3" t="s">
        <v>46</v>
      </c>
      <c r="K5137" s="12" t="str">
        <f>+VLOOKUP(FACTURACION[[#This Row],[REFERENCIA]],CODINV,2,FALSE)</f>
        <v>REGULADOR ALTA PRESION  5-35 PSI 1/2 NPT</v>
      </c>
      <c r="L5137" s="12" t="str">
        <f>IF(VLOOKUP(FACTURACION[[#This Row],[REFERENCIA]],CODINV,3,FALSE)=0,"",VLOOKUP(FACTURACION[[#This Row],[REFERENCIA]],CODINV,3,FALSE))</f>
        <v/>
      </c>
      <c r="M5137" s="12" t="str">
        <f>+VLOOKUP(FACTURACION[[#This Row],[REFERENCIA]],CODINV,4,FALSE)</f>
        <v>REGULADORES</v>
      </c>
      <c r="N5137" s="12" t="str">
        <f>+VLOOKUP(FACTURACION[[#This Row],[REFERENCIA]],CODINV,5,FALSE)</f>
        <v>CAVAGNA</v>
      </c>
      <c r="O5137" s="3">
        <v>17</v>
      </c>
      <c r="P5137" s="31">
        <v>205000</v>
      </c>
      <c r="Q5137" s="24">
        <f>+FACTURACION[[#This Row],[CANTIDAD]]*FACTURACION[[#This Row],[VR UNITARIO]]/1000</f>
        <v>3485</v>
      </c>
      <c r="R5137" s="3" t="str">
        <f>+VLOOKUP(FACTURACION[[#This Row],[NIT]],TABLACLIENTE,5,FALSE)</f>
        <v>BOGOTÁ D.C.</v>
      </c>
    </row>
    <row r="5138" spans="3:18">
      <c r="C5138" s="29">
        <v>2018</v>
      </c>
      <c r="D5138" s="30" t="s">
        <v>268</v>
      </c>
      <c r="E5138" s="30">
        <f>MONTH(FACTURACION[[#This Row],[MES]]&amp;1)</f>
        <v>3</v>
      </c>
      <c r="F5138" s="223">
        <f>DATE(FACTURACION[[#This Row],[AÑO]],FACTURACION[[#This Row],[Mes numero]],1)</f>
        <v>43160</v>
      </c>
      <c r="G5138" s="160">
        <v>13555</v>
      </c>
      <c r="H5138" s="25">
        <v>900950504</v>
      </c>
      <c r="I5138" s="3" t="str">
        <f>+VLOOKUP(FACTURACION[[#This Row],[NIT]],TABLACLIENTE,2,FALSE)</f>
        <v>DAMASA DE COLOMBIA S A S</v>
      </c>
      <c r="J5138" s="3" t="s">
        <v>46</v>
      </c>
      <c r="K5138" s="12" t="str">
        <f>+VLOOKUP(FACTURACION[[#This Row],[REFERENCIA]],CODINV,2,FALSE)</f>
        <v>REGULADOR ALTA PRESION  5-35 PSI 1/2 NPT</v>
      </c>
      <c r="L5138" s="12" t="str">
        <f>IF(VLOOKUP(FACTURACION[[#This Row],[REFERENCIA]],CODINV,3,FALSE)=0,"",VLOOKUP(FACTURACION[[#This Row],[REFERENCIA]],CODINV,3,FALSE))</f>
        <v/>
      </c>
      <c r="M5138" s="12" t="str">
        <f>+VLOOKUP(FACTURACION[[#This Row],[REFERENCIA]],CODINV,4,FALSE)</f>
        <v>REGULADORES</v>
      </c>
      <c r="N5138" s="12" t="str">
        <f>+VLOOKUP(FACTURACION[[#This Row],[REFERENCIA]],CODINV,5,FALSE)</f>
        <v>CAVAGNA</v>
      </c>
      <c r="O5138" s="3">
        <v>1</v>
      </c>
      <c r="P5138" s="31">
        <v>205000</v>
      </c>
      <c r="Q5138" s="24">
        <f>+FACTURACION[[#This Row],[CANTIDAD]]*FACTURACION[[#This Row],[VR UNITARIO]]/1000</f>
        <v>205</v>
      </c>
      <c r="R5138" s="3" t="str">
        <f>+VLOOKUP(FACTURACION[[#This Row],[NIT]],TABLACLIENTE,5,FALSE)</f>
        <v>BOGOTÁ D.C.</v>
      </c>
    </row>
    <row r="5139" spans="3:18">
      <c r="C5139" s="29">
        <v>2018</v>
      </c>
      <c r="D5139" s="30" t="s">
        <v>268</v>
      </c>
      <c r="E5139" s="30">
        <f>MONTH(FACTURACION[[#This Row],[MES]]&amp;1)</f>
        <v>3</v>
      </c>
      <c r="F5139" s="223">
        <f>DATE(FACTURACION[[#This Row],[AÑO]],FACTURACION[[#This Row],[Mes numero]],1)</f>
        <v>43160</v>
      </c>
      <c r="G5139" s="160">
        <v>13553</v>
      </c>
      <c r="H5139" s="25">
        <v>830137252</v>
      </c>
      <c r="I5139" s="3" t="str">
        <f>+VLOOKUP(FACTURACION[[#This Row],[NIT]],TABLACLIENTE,2,FALSE)</f>
        <v>SAGENCO SAS</v>
      </c>
      <c r="J5139" s="3" t="s">
        <v>46</v>
      </c>
      <c r="K5139" s="12" t="str">
        <f>+VLOOKUP(FACTURACION[[#This Row],[REFERENCIA]],CODINV,2,FALSE)</f>
        <v>REGULADOR ALTA PRESION  5-35 PSI 1/2 NPT</v>
      </c>
      <c r="L5139" s="12" t="str">
        <f>IF(VLOOKUP(FACTURACION[[#This Row],[REFERENCIA]],CODINV,3,FALSE)=0,"",VLOOKUP(FACTURACION[[#This Row],[REFERENCIA]],CODINV,3,FALSE))</f>
        <v/>
      </c>
      <c r="M5139" s="12" t="str">
        <f>+VLOOKUP(FACTURACION[[#This Row],[REFERENCIA]],CODINV,4,FALSE)</f>
        <v>REGULADORES</v>
      </c>
      <c r="N5139" s="12" t="str">
        <f>+VLOOKUP(FACTURACION[[#This Row],[REFERENCIA]],CODINV,5,FALSE)</f>
        <v>CAVAGNA</v>
      </c>
      <c r="O5139" s="3">
        <v>2</v>
      </c>
      <c r="P5139" s="31">
        <v>205000</v>
      </c>
      <c r="Q5139" s="24">
        <f>+FACTURACION[[#This Row],[CANTIDAD]]*FACTURACION[[#This Row],[VR UNITARIO]]/1000</f>
        <v>410</v>
      </c>
      <c r="R5139" s="3" t="str">
        <f>+VLOOKUP(FACTURACION[[#This Row],[NIT]],TABLACLIENTE,5,FALSE)</f>
        <v>BOGOTÁ D.C.</v>
      </c>
    </row>
    <row r="5140" spans="3:18">
      <c r="C5140" s="29">
        <v>2018</v>
      </c>
      <c r="D5140" s="30" t="s">
        <v>268</v>
      </c>
      <c r="E5140" s="30">
        <f>MONTH(FACTURACION[[#This Row],[MES]]&amp;1)</f>
        <v>3</v>
      </c>
      <c r="F5140" s="223">
        <f>DATE(FACTURACION[[#This Row],[AÑO]],FACTURACION[[#This Row],[Mes numero]],1)</f>
        <v>43160</v>
      </c>
      <c r="G5140" s="160">
        <v>13499</v>
      </c>
      <c r="H5140" s="25">
        <v>800202395</v>
      </c>
      <c r="I5140" s="3" t="str">
        <f>+VLOOKUP(FACTURACION[[#This Row],[NIT]],TABLACLIENTE,2,FALSE)</f>
        <v>EFIGAS GAS NATURAL S.A. E.S.P. (EFIGAS S.A. E.S.P.)</v>
      </c>
      <c r="J5140" s="3" t="s">
        <v>108</v>
      </c>
      <c r="K5140" s="12" t="str">
        <f>+VLOOKUP(FACTURACION[[#This Row],[REFERENCIA]],CODINV,2,FALSE)</f>
        <v>MEDIDOR BK G4 C:1/2"</v>
      </c>
      <c r="L5140" s="12" t="str">
        <f>IF(VLOOKUP(FACTURACION[[#This Row],[REFERENCIA]],CODINV,3,FALSE)=0,"",VLOOKUP(FACTURACION[[#This Row],[REFERENCIA]],CODINV,3,FALSE))</f>
        <v>G4K MT 152MM</v>
      </c>
      <c r="M5140" s="12" t="str">
        <f>+VLOOKUP(FACTURACION[[#This Row],[REFERENCIA]],CODINV,4,FALSE)</f>
        <v>MEDIDORES</v>
      </c>
      <c r="N5140" s="12" t="str">
        <f>+VLOOKUP(FACTURACION[[#This Row],[REFERENCIA]],CODINV,5,FALSE)</f>
        <v>HONEYWELL</v>
      </c>
      <c r="O5140" s="3">
        <v>36</v>
      </c>
      <c r="P5140" s="31">
        <v>167215</v>
      </c>
      <c r="Q5140" s="24">
        <f>+FACTURACION[[#This Row],[CANTIDAD]]*FACTURACION[[#This Row],[VR UNITARIO]]/1000</f>
        <v>6019.74</v>
      </c>
      <c r="R5140" s="3" t="str">
        <f>+VLOOKUP(FACTURACION[[#This Row],[NIT]],TABLACLIENTE,5,FALSE)</f>
        <v>MANIZALES</v>
      </c>
    </row>
    <row r="5141" spans="3:18">
      <c r="C5141" s="29">
        <v>2018</v>
      </c>
      <c r="D5141" s="30" t="s">
        <v>268</v>
      </c>
      <c r="E5141" s="30">
        <f>MONTH(FACTURACION[[#This Row],[MES]]&amp;1)</f>
        <v>3</v>
      </c>
      <c r="F5141" s="223">
        <f>DATE(FACTURACION[[#This Row],[AÑO]],FACTURACION[[#This Row],[Mes numero]],1)</f>
        <v>43160</v>
      </c>
      <c r="G5141" s="160">
        <v>13531</v>
      </c>
      <c r="H5141" s="25">
        <v>800202395</v>
      </c>
      <c r="I5141" s="3" t="str">
        <f>+VLOOKUP(FACTURACION[[#This Row],[NIT]],TABLACLIENTE,2,FALSE)</f>
        <v>EFIGAS GAS NATURAL S.A. E.S.P. (EFIGAS S.A. E.S.P.)</v>
      </c>
      <c r="J5141" s="3" t="s">
        <v>108</v>
      </c>
      <c r="K5141" s="12" t="str">
        <f>+VLOOKUP(FACTURACION[[#This Row],[REFERENCIA]],CODINV,2,FALSE)</f>
        <v>MEDIDOR BK G4 C:1/2"</v>
      </c>
      <c r="L5141" s="12" t="str">
        <f>IF(VLOOKUP(FACTURACION[[#This Row],[REFERENCIA]],CODINV,3,FALSE)=0,"",VLOOKUP(FACTURACION[[#This Row],[REFERENCIA]],CODINV,3,FALSE))</f>
        <v>G4K MT 152MM</v>
      </c>
      <c r="M5141" s="12" t="str">
        <f>+VLOOKUP(FACTURACION[[#This Row],[REFERENCIA]],CODINV,4,FALSE)</f>
        <v>MEDIDORES</v>
      </c>
      <c r="N5141" s="12" t="str">
        <f>+VLOOKUP(FACTURACION[[#This Row],[REFERENCIA]],CODINV,5,FALSE)</f>
        <v>HONEYWELL</v>
      </c>
      <c r="O5141" s="3">
        <v>18</v>
      </c>
      <c r="P5141" s="31">
        <v>165434</v>
      </c>
      <c r="Q5141" s="24">
        <f>+FACTURACION[[#This Row],[CANTIDAD]]*FACTURACION[[#This Row],[VR UNITARIO]]/1000</f>
        <v>2977.8119999999999</v>
      </c>
      <c r="R5141" s="3" t="str">
        <f>+VLOOKUP(FACTURACION[[#This Row],[NIT]],TABLACLIENTE,5,FALSE)</f>
        <v>MANIZALES</v>
      </c>
    </row>
    <row r="5142" spans="3:18">
      <c r="C5142" s="29">
        <v>2018</v>
      </c>
      <c r="D5142" s="30" t="s">
        <v>268</v>
      </c>
      <c r="E5142" s="30">
        <f>MONTH(FACTURACION[[#This Row],[MES]]&amp;1)</f>
        <v>3</v>
      </c>
      <c r="F5142" s="223">
        <f>DATE(FACTURACION[[#This Row],[AÑO]],FACTURACION[[#This Row],[Mes numero]],1)</f>
        <v>43160</v>
      </c>
      <c r="G5142" s="160">
        <v>13503</v>
      </c>
      <c r="H5142" s="25">
        <v>890101691</v>
      </c>
      <c r="I5142" s="3" t="str">
        <f>+VLOOKUP(FACTURACION[[#This Row],[NIT]],TABLACLIENTE,2,FALSE)</f>
        <v>GASES DEL CARIBE S.A.E.S.P. (GASCARIBE S.A E.S.P.)</v>
      </c>
      <c r="J5142" s="3" t="s">
        <v>108</v>
      </c>
      <c r="K5142" s="12" t="str">
        <f>+VLOOKUP(FACTURACION[[#This Row],[REFERENCIA]],CODINV,2,FALSE)</f>
        <v>MEDIDOR BK G4 C:1/2"</v>
      </c>
      <c r="L5142" s="12" t="str">
        <f>IF(VLOOKUP(FACTURACION[[#This Row],[REFERENCIA]],CODINV,3,FALSE)=0,"",VLOOKUP(FACTURACION[[#This Row],[REFERENCIA]],CODINV,3,FALSE))</f>
        <v>G4K MT 152MM</v>
      </c>
      <c r="M5142" s="12" t="str">
        <f>+VLOOKUP(FACTURACION[[#This Row],[REFERENCIA]],CODINV,4,FALSE)</f>
        <v>MEDIDORES</v>
      </c>
      <c r="N5142" s="12" t="str">
        <f>+VLOOKUP(FACTURACION[[#This Row],[REFERENCIA]],CODINV,5,FALSE)</f>
        <v>HONEYWELL</v>
      </c>
      <c r="O5142" s="3">
        <v>50</v>
      </c>
      <c r="P5142" s="31">
        <v>167215</v>
      </c>
      <c r="Q5142" s="24">
        <f>+FACTURACION[[#This Row],[CANTIDAD]]*FACTURACION[[#This Row],[VR UNITARIO]]/1000</f>
        <v>8360.75</v>
      </c>
      <c r="R5142" s="3" t="str">
        <f>+VLOOKUP(FACTURACION[[#This Row],[NIT]],TABLACLIENTE,5,FALSE)</f>
        <v>BARRANQUILLA</v>
      </c>
    </row>
    <row r="5143" spans="3:18">
      <c r="C5143" s="29">
        <v>2018</v>
      </c>
      <c r="D5143" s="30" t="s">
        <v>268</v>
      </c>
      <c r="E5143" s="30">
        <f>MONTH(FACTURACION[[#This Row],[MES]]&amp;1)</f>
        <v>3</v>
      </c>
      <c r="F5143" s="223">
        <f>DATE(FACTURACION[[#This Row],[AÑO]],FACTURACION[[#This Row],[Mes numero]],1)</f>
        <v>43160</v>
      </c>
      <c r="G5143" s="160">
        <v>13506</v>
      </c>
      <c r="H5143" s="25">
        <v>800021272</v>
      </c>
      <c r="I5143" s="3" t="str">
        <f>+VLOOKUP(FACTURACION[[#This Row],[NIT]],TABLACLIENTE,2,FALSE)</f>
        <v>GASES DEL LLANO S.A. E.S.P (LLANOGAS S.A. E.S.P.)</v>
      </c>
      <c r="J5143" s="3" t="s">
        <v>20</v>
      </c>
      <c r="K5143" s="12" t="str">
        <f>+VLOOKUP(FACTURACION[[#This Row],[REFERENCIA]],CODINV,2,FALSE)</f>
        <v xml:space="preserve">MEDIDOR AC-250 C: 3/4" CON CONECTORES </v>
      </c>
      <c r="L5143" s="12" t="str">
        <f>IF(VLOOKUP(FACTURACION[[#This Row],[REFERENCIA]],CODINV,3,FALSE)=0,"",VLOOKUP(FACTURACION[[#This Row],[REFERENCIA]],CODINV,3,FALSE))</f>
        <v/>
      </c>
      <c r="M5143" s="12" t="str">
        <f>+VLOOKUP(FACTURACION[[#This Row],[REFERENCIA]],CODINV,4,FALSE)</f>
        <v>MEDIDORES</v>
      </c>
      <c r="N5143" s="12" t="str">
        <f>+VLOOKUP(FACTURACION[[#This Row],[REFERENCIA]],CODINV,5,FALSE)</f>
        <v>HONEYWELL</v>
      </c>
      <c r="O5143" s="3">
        <v>10</v>
      </c>
      <c r="P5143" s="31">
        <v>403067</v>
      </c>
      <c r="Q5143" s="24">
        <f>+FACTURACION[[#This Row],[CANTIDAD]]*FACTURACION[[#This Row],[VR UNITARIO]]/1000</f>
        <v>4030.67</v>
      </c>
      <c r="R5143" s="3" t="str">
        <f>+VLOOKUP(FACTURACION[[#This Row],[NIT]],TABLACLIENTE,5,FALSE)</f>
        <v>VILLAVICENCIO</v>
      </c>
    </row>
    <row r="5144" spans="3:18">
      <c r="C5144" s="29">
        <v>2018</v>
      </c>
      <c r="D5144" s="30" t="s">
        <v>268</v>
      </c>
      <c r="E5144" s="30">
        <f>MONTH(FACTURACION[[#This Row],[MES]]&amp;1)</f>
        <v>3</v>
      </c>
      <c r="F5144" s="223">
        <f>DATE(FACTURACION[[#This Row],[AÑO]],FACTURACION[[#This Row],[Mes numero]],1)</f>
        <v>43160</v>
      </c>
      <c r="G5144" s="160">
        <v>13529</v>
      </c>
      <c r="H5144" s="25">
        <v>800218682</v>
      </c>
      <c r="I5144" s="3" t="str">
        <f>+VLOOKUP(FACTURACION[[#This Row],[NIT]],TABLACLIENTE,2,FALSE)</f>
        <v>GASES DEL CUSIANA S.A E.S.P. (CUSIANAGAS S.A E.S.P)</v>
      </c>
      <c r="J5144" s="3" t="s">
        <v>21</v>
      </c>
      <c r="K5144" s="12" t="str">
        <f>+VLOOKUP(FACTURACION[[#This Row],[REFERENCIA]],CODINV,2,FALSE)</f>
        <v>MEDIDOR AC-630 C:1 1/4" MAOP 25PSIG CON CONECTORES</v>
      </c>
      <c r="L5144" s="12" t="str">
        <f>IF(VLOOKUP(FACTURACION[[#This Row],[REFERENCIA]],CODINV,3,FALSE)=0,"",VLOOKUP(FACTURACION[[#This Row],[REFERENCIA]],CODINV,3,FALSE))</f>
        <v/>
      </c>
      <c r="M5144" s="12" t="str">
        <f>+VLOOKUP(FACTURACION[[#This Row],[REFERENCIA]],CODINV,4,FALSE)</f>
        <v>MEDIDORES</v>
      </c>
      <c r="N5144" s="12" t="str">
        <f>+VLOOKUP(FACTURACION[[#This Row],[REFERENCIA]],CODINV,5,FALSE)</f>
        <v>HONEYWELL</v>
      </c>
      <c r="O5144" s="3">
        <v>1</v>
      </c>
      <c r="P5144" s="31">
        <v>1950000</v>
      </c>
      <c r="Q5144" s="24">
        <f>+FACTURACION[[#This Row],[CANTIDAD]]*FACTURACION[[#This Row],[VR UNITARIO]]/1000</f>
        <v>1950</v>
      </c>
      <c r="R5144" s="3" t="str">
        <f>+VLOOKUP(FACTURACION[[#This Row],[NIT]],TABLACLIENTE,5,FALSE)</f>
        <v>YOPAL</v>
      </c>
    </row>
    <row r="5145" spans="3:18">
      <c r="C5145" s="29">
        <v>2018</v>
      </c>
      <c r="D5145" s="30" t="s">
        <v>268</v>
      </c>
      <c r="E5145" s="30">
        <f>MONTH(FACTURACION[[#This Row],[MES]]&amp;1)</f>
        <v>3</v>
      </c>
      <c r="F5145" s="223">
        <f>DATE(FACTURACION[[#This Row],[AÑO]],FACTURACION[[#This Row],[Mes numero]],1)</f>
        <v>43160</v>
      </c>
      <c r="G5145" s="160">
        <v>13540</v>
      </c>
      <c r="H5145" s="25">
        <v>822001073</v>
      </c>
      <c r="I5145" s="3" t="str">
        <f>+VLOOKUP(FACTURACION[[#This Row],[NIT]],TABLACLIENTE,2,FALSE)</f>
        <v>MADIGAS INGENIEROS S.A. E.S.P.</v>
      </c>
      <c r="J5145" s="3" t="s">
        <v>21</v>
      </c>
      <c r="K5145" s="12" t="str">
        <f>+VLOOKUP(FACTURACION[[#This Row],[REFERENCIA]],CODINV,2,FALSE)</f>
        <v>MEDIDOR AC-630 C:1 1/4" MAOP 25PSIG CON CONECTORES</v>
      </c>
      <c r="L5145" s="12" t="str">
        <f>IF(VLOOKUP(FACTURACION[[#This Row],[REFERENCIA]],CODINV,3,FALSE)=0,"",VLOOKUP(FACTURACION[[#This Row],[REFERENCIA]],CODINV,3,FALSE))</f>
        <v/>
      </c>
      <c r="M5145" s="12" t="str">
        <f>+VLOOKUP(FACTURACION[[#This Row],[REFERENCIA]],CODINV,4,FALSE)</f>
        <v>MEDIDORES</v>
      </c>
      <c r="N5145" s="12" t="str">
        <f>+VLOOKUP(FACTURACION[[#This Row],[REFERENCIA]],CODINV,5,FALSE)</f>
        <v>HONEYWELL</v>
      </c>
      <c r="O5145" s="3">
        <v>3</v>
      </c>
      <c r="P5145" s="31">
        <v>1940000</v>
      </c>
      <c r="Q5145" s="24">
        <f>+FACTURACION[[#This Row],[CANTIDAD]]*FACTURACION[[#This Row],[VR UNITARIO]]/1000</f>
        <v>5820</v>
      </c>
      <c r="R5145" s="3" t="str">
        <f>+VLOOKUP(FACTURACION[[#This Row],[NIT]],TABLACLIENTE,5,FALSE)</f>
        <v>ACACIAS</v>
      </c>
    </row>
    <row r="5146" spans="3:18">
      <c r="C5146" s="29">
        <v>2018</v>
      </c>
      <c r="D5146" s="30" t="s">
        <v>268</v>
      </c>
      <c r="E5146" s="30">
        <f>MONTH(FACTURACION[[#This Row],[MES]]&amp;1)</f>
        <v>3</v>
      </c>
      <c r="F5146" s="223">
        <f>DATE(FACTURACION[[#This Row],[AÑO]],FACTURACION[[#This Row],[Mes numero]],1)</f>
        <v>43160</v>
      </c>
      <c r="G5146" s="160">
        <v>13524</v>
      </c>
      <c r="H5146" s="25">
        <v>890101691</v>
      </c>
      <c r="I5146" s="3" t="str">
        <f>+VLOOKUP(FACTURACION[[#This Row],[NIT]],TABLACLIENTE,2,FALSE)</f>
        <v>GASES DEL CARIBE S.A.E.S.P. (GASCARIBE S.A E.S.P.)</v>
      </c>
      <c r="J5146" s="3" t="s">
        <v>23</v>
      </c>
      <c r="K5146" s="12" t="str">
        <f>+VLOOKUP(FACTURACION[[#This Row],[REFERENCIA]],CODINV,2,FALSE)</f>
        <v>MEDIDOR AL-800 C:1 1/2" MAOP 20 PSIG CON CONECTORES</v>
      </c>
      <c r="L5146" s="12" t="str">
        <f>IF(VLOOKUP(FACTURACION[[#This Row],[REFERENCIA]],CODINV,3,FALSE)=0,"",VLOOKUP(FACTURACION[[#This Row],[REFERENCIA]],CODINV,3,FALSE))</f>
        <v/>
      </c>
      <c r="M5146" s="12" t="str">
        <f>+VLOOKUP(FACTURACION[[#This Row],[REFERENCIA]],CODINV,4,FALSE)</f>
        <v>MEDIDORES</v>
      </c>
      <c r="N5146" s="12" t="str">
        <f>+VLOOKUP(FACTURACION[[#This Row],[REFERENCIA]],CODINV,5,FALSE)</f>
        <v>HONEYWELL</v>
      </c>
      <c r="O5146" s="3">
        <v>2</v>
      </c>
      <c r="P5146" s="31">
        <v>2651910</v>
      </c>
      <c r="Q5146" s="24">
        <f>+FACTURACION[[#This Row],[CANTIDAD]]*FACTURACION[[#This Row],[VR UNITARIO]]/1000</f>
        <v>5303.82</v>
      </c>
      <c r="R5146" s="3" t="str">
        <f>+VLOOKUP(FACTURACION[[#This Row],[NIT]],TABLACLIENTE,5,FALSE)</f>
        <v>BARRANQUILLA</v>
      </c>
    </row>
    <row r="5147" spans="3:18">
      <c r="C5147" s="29">
        <v>2018</v>
      </c>
      <c r="D5147" s="30" t="s">
        <v>268</v>
      </c>
      <c r="E5147" s="30">
        <f>MONTH(FACTURACION[[#This Row],[MES]]&amp;1)</f>
        <v>3</v>
      </c>
      <c r="F5147" s="223">
        <f>DATE(FACTURACION[[#This Row],[AÑO]],FACTURACION[[#This Row],[Mes numero]],1)</f>
        <v>43160</v>
      </c>
      <c r="G5147" s="160">
        <v>13510</v>
      </c>
      <c r="H5147" s="25">
        <v>890205952</v>
      </c>
      <c r="I5147" s="3" t="str">
        <f>+VLOOKUP(FACTURACION[[#This Row],[NIT]],TABLACLIENTE,2,FALSE)</f>
        <v>GAS NATURAL DEL ORIENTE S.A. E.S.P. (GASORIENTE S.A. E.S.P)</v>
      </c>
      <c r="J5147" s="3" t="s">
        <v>59</v>
      </c>
      <c r="K5147" s="12" t="str">
        <f>+VLOOKUP(FACTURACION[[#This Row],[REFERENCIA]],CODINV,2,FALSE)</f>
        <v>MEDIDOR AL-1000 C:1 1/2" MAOP 25 PSIG CON CONECTORES</v>
      </c>
      <c r="L5147" s="12" t="str">
        <f>IF(VLOOKUP(FACTURACION[[#This Row],[REFERENCIA]],CODINV,3,FALSE)=0,"",VLOOKUP(FACTURACION[[#This Row],[REFERENCIA]],CODINV,3,FALSE))</f>
        <v/>
      </c>
      <c r="M5147" s="12" t="str">
        <f>+VLOOKUP(FACTURACION[[#This Row],[REFERENCIA]],CODINV,4,FALSE)</f>
        <v>MEDIDORES</v>
      </c>
      <c r="N5147" s="12" t="str">
        <f>+VLOOKUP(FACTURACION[[#This Row],[REFERENCIA]],CODINV,5,FALSE)</f>
        <v>HONEYWELL</v>
      </c>
      <c r="O5147" s="3">
        <v>5</v>
      </c>
      <c r="P5147" s="31">
        <v>3435114</v>
      </c>
      <c r="Q5147" s="24">
        <f>+FACTURACION[[#This Row],[CANTIDAD]]*FACTURACION[[#This Row],[VR UNITARIO]]/1000</f>
        <v>17175.57</v>
      </c>
      <c r="R5147" s="3" t="str">
        <f>+VLOOKUP(FACTURACION[[#This Row],[NIT]],TABLACLIENTE,5,FALSE)</f>
        <v>BUCARAMANGA</v>
      </c>
    </row>
    <row r="5148" spans="3:18">
      <c r="C5148" s="29">
        <v>2018</v>
      </c>
      <c r="D5148" s="30" t="s">
        <v>268</v>
      </c>
      <c r="E5148" s="30">
        <f>MONTH(FACTURACION[[#This Row],[MES]]&amp;1)</f>
        <v>3</v>
      </c>
      <c r="F5148" s="223">
        <f>DATE(FACTURACION[[#This Row],[AÑO]],FACTURACION[[#This Row],[Mes numero]],1)</f>
        <v>43160</v>
      </c>
      <c r="G5148" s="160">
        <v>13545</v>
      </c>
      <c r="H5148" s="25">
        <v>890101691</v>
      </c>
      <c r="I5148" s="3" t="str">
        <f>+VLOOKUP(FACTURACION[[#This Row],[NIT]],TABLACLIENTE,2,FALSE)</f>
        <v>GASES DEL CARIBE S.A.E.S.P. (GASCARIBE S.A E.S.P.)</v>
      </c>
      <c r="J5148" s="3" t="s">
        <v>59</v>
      </c>
      <c r="K5148" s="12" t="str">
        <f>+VLOOKUP(FACTURACION[[#This Row],[REFERENCIA]],CODINV,2,FALSE)</f>
        <v>MEDIDOR AL-1000 C:1 1/2" MAOP 25 PSIG CON CONECTORES</v>
      </c>
      <c r="L5148" s="12" t="str">
        <f>IF(VLOOKUP(FACTURACION[[#This Row],[REFERENCIA]],CODINV,3,FALSE)=0,"",VLOOKUP(FACTURACION[[#This Row],[REFERENCIA]],CODINV,3,FALSE))</f>
        <v/>
      </c>
      <c r="M5148" s="12" t="str">
        <f>+VLOOKUP(FACTURACION[[#This Row],[REFERENCIA]],CODINV,4,FALSE)</f>
        <v>MEDIDORES</v>
      </c>
      <c r="N5148" s="12" t="str">
        <f>+VLOOKUP(FACTURACION[[#This Row],[REFERENCIA]],CODINV,5,FALSE)</f>
        <v>HONEYWELL</v>
      </c>
      <c r="O5148" s="3">
        <v>0</v>
      </c>
      <c r="P5148" s="31">
        <v>0</v>
      </c>
      <c r="Q5148" s="24">
        <f>+FACTURACION[[#This Row],[CANTIDAD]]*FACTURACION[[#This Row],[VR UNITARIO]]/1000</f>
        <v>0</v>
      </c>
      <c r="R5148" s="3" t="str">
        <f>+VLOOKUP(FACTURACION[[#This Row],[NIT]],TABLACLIENTE,5,FALSE)</f>
        <v>BARRANQUILLA</v>
      </c>
    </row>
    <row r="5149" spans="3:18">
      <c r="C5149" s="29">
        <v>2018</v>
      </c>
      <c r="D5149" s="30" t="s">
        <v>268</v>
      </c>
      <c r="E5149" s="30">
        <f>MONTH(FACTURACION[[#This Row],[MES]]&amp;1)</f>
        <v>3</v>
      </c>
      <c r="F5149" s="223">
        <f>DATE(FACTURACION[[#This Row],[AÑO]],FACTURACION[[#This Row],[Mes numero]],1)</f>
        <v>43160</v>
      </c>
      <c r="G5149" s="160">
        <v>13540</v>
      </c>
      <c r="H5149" s="25">
        <v>822001073</v>
      </c>
      <c r="I5149" s="3" t="str">
        <f>+VLOOKUP(FACTURACION[[#This Row],[NIT]],TABLACLIENTE,2,FALSE)</f>
        <v>MADIGAS INGENIEROS S.A. E.S.P.</v>
      </c>
      <c r="J5149" s="3" t="s">
        <v>262</v>
      </c>
      <c r="K5149" s="12" t="str">
        <f>+VLOOKUP(FACTURACION[[#This Row],[REFERENCIA]],CODINV,2,FALSE)</f>
        <v>MEDIDOR AL-425 C:1 1/4" MAOP 25 PSIG</v>
      </c>
      <c r="L5149" s="12" t="str">
        <f>IF(VLOOKUP(FACTURACION[[#This Row],[REFERENCIA]],CODINV,3,FALSE)=0,"",VLOOKUP(FACTURACION[[#This Row],[REFERENCIA]],CODINV,3,FALSE))</f>
        <v/>
      </c>
      <c r="M5149" s="12" t="str">
        <f>+VLOOKUP(FACTURACION[[#This Row],[REFERENCIA]],CODINV,4,FALSE)</f>
        <v>MEDIDORES</v>
      </c>
      <c r="N5149" s="12" t="str">
        <f>+VLOOKUP(FACTURACION[[#This Row],[REFERENCIA]],CODINV,5,FALSE)</f>
        <v>HONEYWELL</v>
      </c>
      <c r="O5149" s="3">
        <v>11</v>
      </c>
      <c r="P5149" s="31">
        <v>718000</v>
      </c>
      <c r="Q5149" s="24">
        <f>+FACTURACION[[#This Row],[CANTIDAD]]*FACTURACION[[#This Row],[VR UNITARIO]]/1000</f>
        <v>7898</v>
      </c>
      <c r="R5149" s="3" t="str">
        <f>+VLOOKUP(FACTURACION[[#This Row],[NIT]],TABLACLIENTE,5,FALSE)</f>
        <v>ACACIAS</v>
      </c>
    </row>
    <row r="5150" spans="3:18">
      <c r="C5150" s="29">
        <v>2018</v>
      </c>
      <c r="D5150" s="30" t="s">
        <v>268</v>
      </c>
      <c r="E5150" s="30">
        <f>MONTH(FACTURACION[[#This Row],[MES]]&amp;1)</f>
        <v>3</v>
      </c>
      <c r="F5150" s="223">
        <f>DATE(FACTURACION[[#This Row],[AÑO]],FACTURACION[[#This Row],[Mes numero]],1)</f>
        <v>43160</v>
      </c>
      <c r="G5150" s="160">
        <v>13538</v>
      </c>
      <c r="H5150" s="25">
        <v>900197818</v>
      </c>
      <c r="I5150" s="3" t="str">
        <f>+VLOOKUP(FACTURACION[[#This Row],[NIT]],TABLACLIENTE,2,FALSE)</f>
        <v>SAN CARLOS INGENIERIA Y SERVICIOS S.A.S</v>
      </c>
      <c r="J5150" s="3" t="s">
        <v>262</v>
      </c>
      <c r="K5150" s="12" t="str">
        <f>+VLOOKUP(FACTURACION[[#This Row],[REFERENCIA]],CODINV,2,FALSE)</f>
        <v>MEDIDOR AL-425 C:1 1/4" MAOP 25 PSIG</v>
      </c>
      <c r="L5150" s="12" t="str">
        <f>IF(VLOOKUP(FACTURACION[[#This Row],[REFERENCIA]],CODINV,3,FALSE)=0,"",VLOOKUP(FACTURACION[[#This Row],[REFERENCIA]],CODINV,3,FALSE))</f>
        <v/>
      </c>
      <c r="M5150" s="12" t="str">
        <f>+VLOOKUP(FACTURACION[[#This Row],[REFERENCIA]],CODINV,4,FALSE)</f>
        <v>MEDIDORES</v>
      </c>
      <c r="N5150" s="12" t="str">
        <f>+VLOOKUP(FACTURACION[[#This Row],[REFERENCIA]],CODINV,5,FALSE)</f>
        <v>HONEYWELL</v>
      </c>
      <c r="O5150" s="3">
        <v>16</v>
      </c>
      <c r="P5150" s="31">
        <v>850000</v>
      </c>
      <c r="Q5150" s="24">
        <f>+FACTURACION[[#This Row],[CANTIDAD]]*FACTURACION[[#This Row],[VR UNITARIO]]/1000</f>
        <v>13600</v>
      </c>
      <c r="R5150" s="3" t="str">
        <f>+VLOOKUP(FACTURACION[[#This Row],[NIT]],TABLACLIENTE,5,FALSE)</f>
        <v>BOGOTÁ D.C.</v>
      </c>
    </row>
    <row r="5151" spans="3:18">
      <c r="C5151" s="29">
        <v>2018</v>
      </c>
      <c r="D5151" s="30" t="s">
        <v>268</v>
      </c>
      <c r="E5151" s="30">
        <f>MONTH(FACTURACION[[#This Row],[MES]]&amp;1)</f>
        <v>3</v>
      </c>
      <c r="F5151" s="223">
        <f>DATE(FACTURACION[[#This Row],[AÑO]],FACTURACION[[#This Row],[Mes numero]],1)</f>
        <v>43160</v>
      </c>
      <c r="G5151" s="160">
        <v>13541</v>
      </c>
      <c r="H5151" s="25">
        <v>830104626</v>
      </c>
      <c r="I5151" s="3" t="str">
        <f>+VLOOKUP(FACTURACION[[#This Row],[NIT]],TABLACLIENTE,2,FALSE)</f>
        <v>MONTAJES INTEGRALES LTDA.</v>
      </c>
      <c r="J5151" s="3" t="s">
        <v>840</v>
      </c>
      <c r="K5151" s="12" t="str">
        <f>+VLOOKUP(FACTURACION[[#This Row],[REFERENCIA]],CODINV,2,FALSE)</f>
        <v>MEDIDOR ROTATIVO G-65 R.ABO</v>
      </c>
      <c r="L5151" s="12" t="str">
        <f>IF(VLOOKUP(FACTURACION[[#This Row],[REFERENCIA]],CODINV,3,FALSE)=0,"",VLOOKUP(FACTURACION[[#This Row],[REFERENCIA]],CODINV,3,FALSE))</f>
        <v>RRR0065DHG</v>
      </c>
      <c r="M5151" s="12" t="str">
        <f>+VLOOKUP(FACTURACION[[#This Row],[REFERENCIA]],CODINV,4,FALSE)</f>
        <v>MEDIDORES</v>
      </c>
      <c r="N5151" s="12" t="str">
        <f>+VLOOKUP(FACTURACION[[#This Row],[REFERENCIA]],CODINV,5,FALSE)</f>
        <v>HONEYWELL</v>
      </c>
      <c r="O5151" s="3">
        <v>1</v>
      </c>
      <c r="P5151" s="31">
        <v>4250000</v>
      </c>
      <c r="Q5151" s="24">
        <f>+FACTURACION[[#This Row],[CANTIDAD]]*FACTURACION[[#This Row],[VR UNITARIO]]/1000</f>
        <v>4250</v>
      </c>
      <c r="R5151" s="3" t="str">
        <f>+VLOOKUP(FACTURACION[[#This Row],[NIT]],TABLACLIENTE,5,FALSE)</f>
        <v>BOGOTÁ D.C.</v>
      </c>
    </row>
    <row r="5152" spans="3:18">
      <c r="C5152" s="29">
        <v>2018</v>
      </c>
      <c r="D5152" s="30" t="s">
        <v>268</v>
      </c>
      <c r="E5152" s="30">
        <f>MONTH(FACTURACION[[#This Row],[MES]]&amp;1)</f>
        <v>3</v>
      </c>
      <c r="F5152" s="223">
        <f>DATE(FACTURACION[[#This Row],[AÑO]],FACTURACION[[#This Row],[Mes numero]],1)</f>
        <v>43160</v>
      </c>
      <c r="G5152" s="160">
        <v>13504</v>
      </c>
      <c r="H5152" s="25">
        <v>890101691</v>
      </c>
      <c r="I5152" s="3" t="str">
        <f>+VLOOKUP(FACTURACION[[#This Row],[NIT]],TABLACLIENTE,2,FALSE)</f>
        <v>GASES DEL CARIBE S.A.E.S.P. (GASCARIBE S.A E.S.P.)</v>
      </c>
      <c r="J5152" s="3" t="s">
        <v>215</v>
      </c>
      <c r="K5152" s="12" t="str">
        <f>+VLOOKUP(FACTURACION[[#This Row],[REFERENCIA]],CODINV,2,FALSE)</f>
        <v>COUPLING ELSTER MECANICO 1/2 IPS</v>
      </c>
      <c r="L5152" s="12" t="str">
        <f>IF(VLOOKUP(FACTURACION[[#This Row],[REFERENCIA]],CODINV,3,FALSE)=0,"",VLOOKUP(FACTURACION[[#This Row],[REFERENCIA]],CODINV,3,FALSE))</f>
        <v>50740</v>
      </c>
      <c r="M5152" s="12" t="str">
        <f>+VLOOKUP(FACTURACION[[#This Row],[REFERENCIA]],CODINV,4,FALSE)</f>
        <v>REPUESTOS Y ACCESORIOS</v>
      </c>
      <c r="N5152" s="12" t="str">
        <f>+VLOOKUP(FACTURACION[[#This Row],[REFERENCIA]],CODINV,5,FALSE)</f>
        <v>HONEYWELL</v>
      </c>
      <c r="O5152" s="3">
        <v>250</v>
      </c>
      <c r="P5152" s="31">
        <v>120200</v>
      </c>
      <c r="Q5152" s="24">
        <f>+FACTURACION[[#This Row],[CANTIDAD]]*FACTURACION[[#This Row],[VR UNITARIO]]/1000</f>
        <v>30050</v>
      </c>
      <c r="R5152" s="3" t="str">
        <f>+VLOOKUP(FACTURACION[[#This Row],[NIT]],TABLACLIENTE,5,FALSE)</f>
        <v>BARRANQUILLA</v>
      </c>
    </row>
    <row r="5153" spans="3:18">
      <c r="C5153" s="29">
        <v>2018</v>
      </c>
      <c r="D5153" s="30" t="s">
        <v>268</v>
      </c>
      <c r="E5153" s="30">
        <f>MONTH(FACTURACION[[#This Row],[MES]]&amp;1)</f>
        <v>3</v>
      </c>
      <c r="F5153" s="223">
        <f>DATE(FACTURACION[[#This Row],[AÑO]],FACTURACION[[#This Row],[Mes numero]],1)</f>
        <v>43160</v>
      </c>
      <c r="G5153" s="160">
        <v>13504</v>
      </c>
      <c r="H5153" s="25">
        <v>890101691</v>
      </c>
      <c r="I5153" s="3" t="str">
        <f>+VLOOKUP(FACTURACION[[#This Row],[NIT]],TABLACLIENTE,2,FALSE)</f>
        <v>GASES DEL CARIBE S.A.E.S.P. (GASCARIBE S.A E.S.P.)</v>
      </c>
      <c r="J5153" s="3" t="s">
        <v>489</v>
      </c>
      <c r="K5153" s="12" t="str">
        <f>+VLOOKUP(FACTURACION[[#This Row],[REFERENCIA]],CODINV,2,FALSE)</f>
        <v>COUPLING MECANICO ELSTER 1/2</v>
      </c>
      <c r="L5153" s="12" t="str">
        <f>IF(VLOOKUP(FACTURACION[[#This Row],[REFERENCIA]],CODINV,3,FALSE)=0,"",VLOOKUP(FACTURACION[[#This Row],[REFERENCIA]],CODINV,3,FALSE))</f>
        <v>50056</v>
      </c>
      <c r="M5153" s="12" t="str">
        <f>+VLOOKUP(FACTURACION[[#This Row],[REFERENCIA]],CODINV,4,FALSE)</f>
        <v>REPUESTOS Y ACCESORIOS</v>
      </c>
      <c r="N5153" s="12" t="str">
        <f>+VLOOKUP(FACTURACION[[#This Row],[REFERENCIA]],CODINV,5,FALSE)</f>
        <v>HONEYWELL</v>
      </c>
      <c r="O5153" s="3">
        <v>100</v>
      </c>
      <c r="P5153" s="31">
        <v>60172</v>
      </c>
      <c r="Q5153" s="24">
        <f>+FACTURACION[[#This Row],[CANTIDAD]]*FACTURACION[[#This Row],[VR UNITARIO]]/1000</f>
        <v>6017.2</v>
      </c>
      <c r="R5153" s="3" t="str">
        <f>+VLOOKUP(FACTURACION[[#This Row],[NIT]],TABLACLIENTE,5,FALSE)</f>
        <v>BARRANQUILLA</v>
      </c>
    </row>
    <row r="5154" spans="3:18">
      <c r="C5154" s="29">
        <v>2018</v>
      </c>
      <c r="D5154" s="30" t="s">
        <v>268</v>
      </c>
      <c r="E5154" s="30">
        <f>MONTH(FACTURACION[[#This Row],[MES]]&amp;1)</f>
        <v>3</v>
      </c>
      <c r="F5154" s="223">
        <f>DATE(FACTURACION[[#This Row],[AÑO]],FACTURACION[[#This Row],[Mes numero]],1)</f>
        <v>43160</v>
      </c>
      <c r="G5154" s="160">
        <v>13504</v>
      </c>
      <c r="H5154" s="25">
        <v>890101691</v>
      </c>
      <c r="I5154" s="3" t="str">
        <f>+VLOOKUP(FACTURACION[[#This Row],[NIT]],TABLACLIENTE,2,FALSE)</f>
        <v>GASES DEL CARIBE S.A.E.S.P. (GASCARIBE S.A E.S.P.)</v>
      </c>
      <c r="J5154" s="3" t="s">
        <v>217</v>
      </c>
      <c r="K5154" s="12" t="str">
        <f>+VLOOKUP(FACTURACION[[#This Row],[REFERENCIA]],CODINV,2,FALSE)</f>
        <v>COUPLING ELSTER MECANICO DE 3/4 IPS</v>
      </c>
      <c r="L5154" s="12" t="str">
        <f>IF(VLOOKUP(FACTURACION[[#This Row],[REFERENCIA]],CODINV,3,FALSE)=0,"",VLOOKUP(FACTURACION[[#This Row],[REFERENCIA]],CODINV,3,FALSE))</f>
        <v>50175</v>
      </c>
      <c r="M5154" s="12" t="str">
        <f>+VLOOKUP(FACTURACION[[#This Row],[REFERENCIA]],CODINV,4,FALSE)</f>
        <v>REPUESTOS Y ACCESORIOS</v>
      </c>
      <c r="N5154" s="12" t="str">
        <f>+VLOOKUP(FACTURACION[[#This Row],[REFERENCIA]],CODINV,5,FALSE)</f>
        <v>HONEYWELL</v>
      </c>
      <c r="O5154" s="3">
        <v>150</v>
      </c>
      <c r="P5154" s="31">
        <v>97600</v>
      </c>
      <c r="Q5154" s="24">
        <f>+FACTURACION[[#This Row],[CANTIDAD]]*FACTURACION[[#This Row],[VR UNITARIO]]/1000</f>
        <v>14640</v>
      </c>
      <c r="R5154" s="3" t="str">
        <f>+VLOOKUP(FACTURACION[[#This Row],[NIT]],TABLACLIENTE,5,FALSE)</f>
        <v>BARRANQUILLA</v>
      </c>
    </row>
    <row r="5155" spans="3:18">
      <c r="C5155" s="29">
        <v>2018</v>
      </c>
      <c r="D5155" s="30" t="s">
        <v>268</v>
      </c>
      <c r="E5155" s="30">
        <f>MONTH(FACTURACION[[#This Row],[MES]]&amp;1)</f>
        <v>3</v>
      </c>
      <c r="F5155" s="223">
        <f>DATE(FACTURACION[[#This Row],[AÑO]],FACTURACION[[#This Row],[Mes numero]],1)</f>
        <v>43160</v>
      </c>
      <c r="G5155" s="160">
        <v>13535</v>
      </c>
      <c r="H5155" s="25">
        <v>830065383</v>
      </c>
      <c r="I5155" s="3" t="str">
        <f>+VLOOKUP(FACTURACION[[#This Row],[NIT]],TABLACLIENTE,2,FALSE)</f>
        <v>ALKENOS LTDA</v>
      </c>
      <c r="J5155" s="3" t="s">
        <v>1064</v>
      </c>
      <c r="K5155" s="12" t="str">
        <f>+VLOOKUP(FACTURACION[[#This Row],[REFERENCIA]],CODINV,2,FALSE)</f>
        <v>REG. 1813C C: 1" R: 6-15" O: 1/2</v>
      </c>
      <c r="L5155" s="12" t="str">
        <f>IF(VLOOKUP(FACTURACION[[#This Row],[REFERENCIA]],CODINV,3,FALSE)=0,"",VLOOKUP(FACTURACION[[#This Row],[REFERENCIA]],CODINV,3,FALSE))</f>
        <v/>
      </c>
      <c r="M5155" s="12" t="str">
        <f>+VLOOKUP(FACTURACION[[#This Row],[REFERENCIA]],CODINV,4,FALSE)</f>
        <v>REGULADORES</v>
      </c>
      <c r="N5155" s="12" t="str">
        <f>+VLOOKUP(FACTURACION[[#This Row],[REFERENCIA]],CODINV,5,FALSE)</f>
        <v>HONEYWELL</v>
      </c>
      <c r="O5155" s="3">
        <v>1</v>
      </c>
      <c r="P5155" s="31">
        <v>185000</v>
      </c>
      <c r="Q5155" s="24">
        <f>+FACTURACION[[#This Row],[CANTIDAD]]*FACTURACION[[#This Row],[VR UNITARIO]]/1000</f>
        <v>185</v>
      </c>
      <c r="R5155" s="3" t="str">
        <f>+VLOOKUP(FACTURACION[[#This Row],[NIT]],TABLACLIENTE,5,FALSE)</f>
        <v>BOGOTÁ D.C.</v>
      </c>
    </row>
    <row r="5156" spans="3:18">
      <c r="C5156" s="29">
        <v>2018</v>
      </c>
      <c r="D5156" s="30" t="s">
        <v>268</v>
      </c>
      <c r="E5156" s="30">
        <f>MONTH(FACTURACION[[#This Row],[MES]]&amp;1)</f>
        <v>3</v>
      </c>
      <c r="F5156" s="223">
        <f>DATE(FACTURACION[[#This Row],[AÑO]],FACTURACION[[#This Row],[Mes numero]],1)</f>
        <v>43160</v>
      </c>
      <c r="G5156" s="160">
        <v>13541</v>
      </c>
      <c r="H5156" s="25">
        <v>830104626</v>
      </c>
      <c r="I5156" s="3" t="str">
        <f>+VLOOKUP(FACTURACION[[#This Row],[NIT]],TABLACLIENTE,2,FALSE)</f>
        <v>MONTAJES INTEGRALES LTDA.</v>
      </c>
      <c r="J5156" s="3" t="s">
        <v>198</v>
      </c>
      <c r="K5156" s="12" t="str">
        <f>+VLOOKUP(FACTURACION[[#This Row],[REFERENCIA]],CODINV,2,FALSE)</f>
        <v>REG. 1813C-HC C. 1 1/4" R: 6-15" O: 1/2</v>
      </c>
      <c r="L5156" s="12" t="str">
        <f>IF(VLOOKUP(FACTURACION[[#This Row],[REFERENCIA]],CODINV,3,FALSE)=0,"",VLOOKUP(FACTURACION[[#This Row],[REFERENCIA]],CODINV,3,FALSE))</f>
        <v/>
      </c>
      <c r="M5156" s="12" t="str">
        <f>+VLOOKUP(FACTURACION[[#This Row],[REFERENCIA]],CODINV,4,FALSE)</f>
        <v>REGULADORES</v>
      </c>
      <c r="N5156" s="12" t="str">
        <f>+VLOOKUP(FACTURACION[[#This Row],[REFERENCIA]],CODINV,5,FALSE)</f>
        <v>HONEYWELL</v>
      </c>
      <c r="O5156" s="3">
        <v>1</v>
      </c>
      <c r="P5156" s="31">
        <v>180000</v>
      </c>
      <c r="Q5156" s="24">
        <f>+FACTURACION[[#This Row],[CANTIDAD]]*FACTURACION[[#This Row],[VR UNITARIO]]/1000</f>
        <v>180</v>
      </c>
      <c r="R5156" s="3" t="str">
        <f>+VLOOKUP(FACTURACION[[#This Row],[NIT]],TABLACLIENTE,5,FALSE)</f>
        <v>BOGOTÁ D.C.</v>
      </c>
    </row>
    <row r="5157" spans="3:18">
      <c r="C5157" s="29">
        <v>2018</v>
      </c>
      <c r="D5157" s="30" t="s">
        <v>268</v>
      </c>
      <c r="E5157" s="30">
        <f>MONTH(FACTURACION[[#This Row],[MES]]&amp;1)</f>
        <v>3</v>
      </c>
      <c r="F5157" s="223">
        <f>DATE(FACTURACION[[#This Row],[AÑO]],FACTURACION[[#This Row],[Mes numero]],1)</f>
        <v>43160</v>
      </c>
      <c r="G5157" s="160">
        <v>13517</v>
      </c>
      <c r="H5157" s="25">
        <v>860033633</v>
      </c>
      <c r="I5157" s="3" t="str">
        <f>+VLOOKUP(FACTURACION[[#This Row],[NIT]],TABLACLIENTE,2,FALSE)</f>
        <v>RAYOGAS S.A. E.S.P.</v>
      </c>
      <c r="J5157" s="3" t="s">
        <v>6</v>
      </c>
      <c r="K5157" s="12" t="str">
        <f>+VLOOKUP(FACTURACION[[#This Row],[REFERENCIA]],CODINV,2,FALSE)</f>
        <v>REG.1813C C:3/4" R:6-15" O:1/2</v>
      </c>
      <c r="L5157" s="12" t="str">
        <f>IF(VLOOKUP(FACTURACION[[#This Row],[REFERENCIA]],CODINV,3,FALSE)=0,"",VLOOKUP(FACTURACION[[#This Row],[REFERENCIA]],CODINV,3,FALSE))</f>
        <v/>
      </c>
      <c r="M5157" s="12" t="str">
        <f>+VLOOKUP(FACTURACION[[#This Row],[REFERENCIA]],CODINV,4,FALSE)</f>
        <v>REGULADORES</v>
      </c>
      <c r="N5157" s="12" t="str">
        <f>+VLOOKUP(FACTURACION[[#This Row],[REFERENCIA]],CODINV,5,FALSE)</f>
        <v>HONEYWELL</v>
      </c>
      <c r="O5157" s="3">
        <v>1</v>
      </c>
      <c r="P5157" s="31">
        <v>175000</v>
      </c>
      <c r="Q5157" s="24">
        <f>+FACTURACION[[#This Row],[CANTIDAD]]*FACTURACION[[#This Row],[VR UNITARIO]]/1000</f>
        <v>175</v>
      </c>
      <c r="R5157" s="3" t="str">
        <f>+VLOOKUP(FACTURACION[[#This Row],[NIT]],TABLACLIENTE,5,FALSE)</f>
        <v>BOGOTÁ D.C.</v>
      </c>
    </row>
    <row r="5158" spans="3:18">
      <c r="C5158" s="29">
        <v>2018</v>
      </c>
      <c r="D5158" s="30" t="s">
        <v>268</v>
      </c>
      <c r="E5158" s="30">
        <f>MONTH(FACTURACION[[#This Row],[MES]]&amp;1)</f>
        <v>3</v>
      </c>
      <c r="F5158" s="223">
        <f>DATE(FACTURACION[[#This Row],[AÑO]],FACTURACION[[#This Row],[Mes numero]],1)</f>
        <v>43160</v>
      </c>
      <c r="G5158" s="160">
        <v>13540</v>
      </c>
      <c r="H5158" s="25">
        <v>822001073</v>
      </c>
      <c r="I5158" s="3" t="str">
        <f>+VLOOKUP(FACTURACION[[#This Row],[NIT]],TABLACLIENTE,2,FALSE)</f>
        <v>MADIGAS INGENIEROS S.A. E.S.P.</v>
      </c>
      <c r="J5158" s="3" t="s">
        <v>5</v>
      </c>
      <c r="K5158" s="12" t="str">
        <f>+VLOOKUP(FACTURACION[[#This Row],[REFERENCIA]],CODINV,2,FALSE)</f>
        <v>REG. 1800 CPB2 1 1-4· O: 5/16" R: STD</v>
      </c>
      <c r="L5158" s="12" t="str">
        <f>IF(VLOOKUP(FACTURACION[[#This Row],[REFERENCIA]],CODINV,3,FALSE)=0,"",VLOOKUP(FACTURACION[[#This Row],[REFERENCIA]],CODINV,3,FALSE))</f>
        <v/>
      </c>
      <c r="M5158" s="12" t="str">
        <f>+VLOOKUP(FACTURACION[[#This Row],[REFERENCIA]],CODINV,4,FALSE)</f>
        <v>REGULADORES</v>
      </c>
      <c r="N5158" s="12" t="str">
        <f>+VLOOKUP(FACTURACION[[#This Row],[REFERENCIA]],CODINV,5,FALSE)</f>
        <v>HONEYWELL</v>
      </c>
      <c r="O5158" s="3">
        <v>5</v>
      </c>
      <c r="P5158" s="31">
        <v>680000</v>
      </c>
      <c r="Q5158" s="24">
        <f>+FACTURACION[[#This Row],[CANTIDAD]]*FACTURACION[[#This Row],[VR UNITARIO]]/1000</f>
        <v>3400</v>
      </c>
      <c r="R5158" s="3" t="str">
        <f>+VLOOKUP(FACTURACION[[#This Row],[NIT]],TABLACLIENTE,5,FALSE)</f>
        <v>ACACIAS</v>
      </c>
    </row>
    <row r="5159" spans="3:18">
      <c r="C5159" s="29">
        <v>2018</v>
      </c>
      <c r="D5159" s="30" t="s">
        <v>268</v>
      </c>
      <c r="E5159" s="30">
        <f>MONTH(FACTURACION[[#This Row],[MES]]&amp;1)</f>
        <v>3</v>
      </c>
      <c r="F5159" s="223">
        <f>DATE(FACTURACION[[#This Row],[AÑO]],FACTURACION[[#This Row],[Mes numero]],1)</f>
        <v>43160</v>
      </c>
      <c r="G5159" s="160">
        <v>13544</v>
      </c>
      <c r="H5159" s="25">
        <v>890101691</v>
      </c>
      <c r="I5159" s="3" t="str">
        <f>+VLOOKUP(FACTURACION[[#This Row],[NIT]],TABLACLIENTE,2,FALSE)</f>
        <v>GASES DEL CARIBE S.A.E.S.P. (GASCARIBE S.A E.S.P.)</v>
      </c>
      <c r="J5159" s="3" t="s">
        <v>109</v>
      </c>
      <c r="K5159" s="12" t="str">
        <f>+VLOOKUP(FACTURACION[[#This Row],[REFERENCIA]],CODINV,2,FALSE)</f>
        <v>REG. 1883 CPB2 C: 1 1/4" O: 1/2 R: STD</v>
      </c>
      <c r="L5159" s="12" t="str">
        <f>IF(VLOOKUP(FACTURACION[[#This Row],[REFERENCIA]],CODINV,3,FALSE)=0,"",VLOOKUP(FACTURACION[[#This Row],[REFERENCIA]],CODINV,3,FALSE))</f>
        <v/>
      </c>
      <c r="M5159" s="12" t="str">
        <f>+VLOOKUP(FACTURACION[[#This Row],[REFERENCIA]],CODINV,4,FALSE)</f>
        <v>REGULADORES</v>
      </c>
      <c r="N5159" s="12" t="str">
        <f>+VLOOKUP(FACTURACION[[#This Row],[REFERENCIA]],CODINV,5,FALSE)</f>
        <v>HONEYWELL</v>
      </c>
      <c r="O5159" s="3">
        <v>6</v>
      </c>
      <c r="P5159" s="31">
        <v>1060760</v>
      </c>
      <c r="Q5159" s="24">
        <f>+FACTURACION[[#This Row],[CANTIDAD]]*FACTURACION[[#This Row],[VR UNITARIO]]/1000</f>
        <v>6364.56</v>
      </c>
      <c r="R5159" s="3" t="str">
        <f>+VLOOKUP(FACTURACION[[#This Row],[NIT]],TABLACLIENTE,5,FALSE)</f>
        <v>BARRANQUILLA</v>
      </c>
    </row>
    <row r="5160" spans="3:18">
      <c r="C5160" s="29">
        <v>2018</v>
      </c>
      <c r="D5160" s="30" t="s">
        <v>268</v>
      </c>
      <c r="E5160" s="30">
        <f>MONTH(FACTURACION[[#This Row],[MES]]&amp;1)</f>
        <v>3</v>
      </c>
      <c r="F5160" s="223">
        <f>DATE(FACTURACION[[#This Row],[AÑO]],FACTURACION[[#This Row],[Mes numero]],1)</f>
        <v>43160</v>
      </c>
      <c r="G5160" s="160">
        <v>13496</v>
      </c>
      <c r="H5160" s="25">
        <v>890112179</v>
      </c>
      <c r="I5160" s="3" t="str">
        <f>+VLOOKUP(FACTURACION[[#This Row],[NIT]],TABLACLIENTE,2,FALSE)</f>
        <v>COMPAÑIA ENVASADORA DEL ATLANTICO S.A.S.</v>
      </c>
      <c r="J5160" s="3" t="s">
        <v>1097</v>
      </c>
      <c r="K5160" s="12" t="str">
        <f>+VLOOKUP(FACTURACION[[#This Row],[REFERENCIA]],CODINV,2,FALSE)</f>
        <v>REG. 1813B C: 2" R: 8.5-14" O: 5/8</v>
      </c>
      <c r="L5160" s="12" t="str">
        <f>IF(VLOOKUP(FACTURACION[[#This Row],[REFERENCIA]],CODINV,3,FALSE)=0,"",VLOOKUP(FACTURACION[[#This Row],[REFERENCIA]],CODINV,3,FALSE))</f>
        <v/>
      </c>
      <c r="M5160" s="12" t="str">
        <f>+VLOOKUP(FACTURACION[[#This Row],[REFERENCIA]],CODINV,4,FALSE)</f>
        <v>REGULADORES</v>
      </c>
      <c r="N5160" s="12" t="str">
        <f>+VLOOKUP(FACTURACION[[#This Row],[REFERENCIA]],CODINV,5,FALSE)</f>
        <v>HONEYWELL</v>
      </c>
      <c r="O5160" s="3">
        <v>1</v>
      </c>
      <c r="P5160" s="31">
        <v>2100000</v>
      </c>
      <c r="Q5160" s="24">
        <f>+FACTURACION[[#This Row],[CANTIDAD]]*FACTURACION[[#This Row],[VR UNITARIO]]/1000</f>
        <v>2100</v>
      </c>
      <c r="R5160" s="3" t="str">
        <f>+VLOOKUP(FACTURACION[[#This Row],[NIT]],TABLACLIENTE,5,FALSE)</f>
        <v>BARRANQUILLA</v>
      </c>
    </row>
    <row r="5161" spans="3:18">
      <c r="C5161" s="29">
        <v>2018</v>
      </c>
      <c r="D5161" s="30" t="s">
        <v>268</v>
      </c>
      <c r="E5161" s="30">
        <f>MONTH(FACTURACION[[#This Row],[MES]]&amp;1)</f>
        <v>3</v>
      </c>
      <c r="F5161" s="223">
        <f>DATE(FACTURACION[[#This Row],[AÑO]],FACTURACION[[#This Row],[Mes numero]],1)</f>
        <v>43160</v>
      </c>
      <c r="G5161" s="160">
        <v>13523</v>
      </c>
      <c r="H5161" s="25">
        <v>830051066</v>
      </c>
      <c r="I5161" s="3" t="str">
        <f>+VLOOKUP(FACTURACION[[#This Row],[NIT]],TABLACLIENTE,2,FALSE)</f>
        <v>COMBUSTION Y CONTROL LTDA</v>
      </c>
      <c r="J5161" s="3" t="s">
        <v>90</v>
      </c>
      <c r="K5161" s="12" t="str">
        <f>+VLOOKUP(FACTURACION[[#This Row],[REFERENCIA]],CODINV,2,FALSE)</f>
        <v>REG. 1813B C: 2" R: 14.5-28" O: 7/8"</v>
      </c>
      <c r="L5161" s="12" t="str">
        <f>IF(VLOOKUP(FACTURACION[[#This Row],[REFERENCIA]],CODINV,3,FALSE)=0,"",VLOOKUP(FACTURACION[[#This Row],[REFERENCIA]],CODINV,3,FALSE))</f>
        <v/>
      </c>
      <c r="M5161" s="12" t="str">
        <f>+VLOOKUP(FACTURACION[[#This Row],[REFERENCIA]],CODINV,4,FALSE)</f>
        <v>REGULADORES</v>
      </c>
      <c r="N5161" s="12" t="str">
        <f>+VLOOKUP(FACTURACION[[#This Row],[REFERENCIA]],CODINV,5,FALSE)</f>
        <v>HONEYWELL</v>
      </c>
      <c r="O5161" s="3">
        <v>2</v>
      </c>
      <c r="P5161" s="31">
        <v>1900000</v>
      </c>
      <c r="Q5161" s="24">
        <f>+FACTURACION[[#This Row],[CANTIDAD]]*FACTURACION[[#This Row],[VR UNITARIO]]/1000</f>
        <v>3800</v>
      </c>
      <c r="R5161" s="3" t="str">
        <f>+VLOOKUP(FACTURACION[[#This Row],[NIT]],TABLACLIENTE,5,FALSE)</f>
        <v>BOGOTÁ D.C.</v>
      </c>
    </row>
    <row r="5162" spans="3:18">
      <c r="C5162" s="29">
        <v>2018</v>
      </c>
      <c r="D5162" s="30" t="s">
        <v>268</v>
      </c>
      <c r="E5162" s="30">
        <f>MONTH(FACTURACION[[#This Row],[MES]]&amp;1)</f>
        <v>3</v>
      </c>
      <c r="F5162" s="223">
        <f>DATE(FACTURACION[[#This Row],[AÑO]],FACTURACION[[#This Row],[Mes numero]],1)</f>
        <v>43160</v>
      </c>
      <c r="G5162" s="160">
        <v>13532</v>
      </c>
      <c r="H5162" s="25">
        <v>830051066</v>
      </c>
      <c r="I5162" s="3" t="str">
        <f>+VLOOKUP(FACTURACION[[#This Row],[NIT]],TABLACLIENTE,2,FALSE)</f>
        <v>COMBUSTION Y CONTROL LTDA</v>
      </c>
      <c r="J5162" s="3" t="s">
        <v>90</v>
      </c>
      <c r="K5162" s="12" t="str">
        <f>+VLOOKUP(FACTURACION[[#This Row],[REFERENCIA]],CODINV,2,FALSE)</f>
        <v>REG. 1813B C: 2" R: 14.5-28" O: 7/8"</v>
      </c>
      <c r="L5162" s="12" t="str">
        <f>IF(VLOOKUP(FACTURACION[[#This Row],[REFERENCIA]],CODINV,3,FALSE)=0,"",VLOOKUP(FACTURACION[[#This Row],[REFERENCIA]],CODINV,3,FALSE))</f>
        <v/>
      </c>
      <c r="M5162" s="12" t="str">
        <f>+VLOOKUP(FACTURACION[[#This Row],[REFERENCIA]],CODINV,4,FALSE)</f>
        <v>REGULADORES</v>
      </c>
      <c r="N5162" s="12" t="str">
        <f>+VLOOKUP(FACTURACION[[#This Row],[REFERENCIA]],CODINV,5,FALSE)</f>
        <v>HONEYWELL</v>
      </c>
      <c r="O5162" s="3">
        <v>1</v>
      </c>
      <c r="P5162" s="31">
        <v>1900000</v>
      </c>
      <c r="Q5162" s="24">
        <f>+FACTURACION[[#This Row],[CANTIDAD]]*FACTURACION[[#This Row],[VR UNITARIO]]/1000</f>
        <v>1900</v>
      </c>
      <c r="R5162" s="3" t="str">
        <f>+VLOOKUP(FACTURACION[[#This Row],[NIT]],TABLACLIENTE,5,FALSE)</f>
        <v>BOGOTÁ D.C.</v>
      </c>
    </row>
    <row r="5163" spans="3:18">
      <c r="C5163" s="29">
        <v>2018</v>
      </c>
      <c r="D5163" s="30" t="s">
        <v>268</v>
      </c>
      <c r="E5163" s="30">
        <f>MONTH(FACTURACION[[#This Row],[MES]]&amp;1)</f>
        <v>3</v>
      </c>
      <c r="F5163" s="223">
        <f>DATE(FACTURACION[[#This Row],[AÑO]],FACTURACION[[#This Row],[Mes numero]],1)</f>
        <v>43160</v>
      </c>
      <c r="G5163" s="160">
        <v>13526</v>
      </c>
      <c r="H5163" s="25">
        <v>890200919</v>
      </c>
      <c r="I5163" s="3" t="str">
        <f>+VLOOKUP(FACTURACION[[#This Row],[NIT]],TABLACLIENTE,2,FALSE)</f>
        <v>GAS DE SANTANDER S.A. E.S.P.</v>
      </c>
      <c r="J5163" s="3" t="s">
        <v>28</v>
      </c>
      <c r="K5163" s="12" t="str">
        <f>+VLOOKUP(FACTURACION[[#This Row],[REFERENCIA]],CODINV,2,FALSE)</f>
        <v>REGULADOR SR 113 3/4 R: 7-12 O:1/4</v>
      </c>
      <c r="L5163" s="12" t="str">
        <f>IF(VLOOKUP(FACTURACION[[#This Row],[REFERENCIA]],CODINV,3,FALSE)=0,"",VLOOKUP(FACTURACION[[#This Row],[REFERENCIA]],CODINV,3,FALSE))</f>
        <v/>
      </c>
      <c r="M5163" s="12" t="str">
        <f>+VLOOKUP(FACTURACION[[#This Row],[REFERENCIA]],CODINV,4,FALSE)</f>
        <v>REGULADORES</v>
      </c>
      <c r="N5163" s="12" t="str">
        <f>+VLOOKUP(FACTURACION[[#This Row],[REFERENCIA]],CODINV,5,FALSE)</f>
        <v>HONEYWELL</v>
      </c>
      <c r="O5163" s="3">
        <v>5</v>
      </c>
      <c r="P5163" s="31">
        <v>135000</v>
      </c>
      <c r="Q5163" s="24">
        <f>+FACTURACION[[#This Row],[CANTIDAD]]*FACTURACION[[#This Row],[VR UNITARIO]]/1000</f>
        <v>675</v>
      </c>
      <c r="R5163" s="3" t="str">
        <f>+VLOOKUP(FACTURACION[[#This Row],[NIT]],TABLACLIENTE,5,FALSE)</f>
        <v>GIRON</v>
      </c>
    </row>
    <row r="5164" spans="3:18">
      <c r="C5164" s="29">
        <v>2018</v>
      </c>
      <c r="D5164" s="30" t="s">
        <v>268</v>
      </c>
      <c r="E5164" s="30">
        <f>MONTH(FACTURACION[[#This Row],[MES]]&amp;1)</f>
        <v>3</v>
      </c>
      <c r="F5164" s="223">
        <f>DATE(FACTURACION[[#This Row],[AÑO]],FACTURACION[[#This Row],[Mes numero]],1)</f>
        <v>43160</v>
      </c>
      <c r="G5164" s="160">
        <v>13544</v>
      </c>
      <c r="H5164" s="25">
        <v>890101691</v>
      </c>
      <c r="I5164" s="3" t="str">
        <f>+VLOOKUP(FACTURACION[[#This Row],[NIT]],TABLACLIENTE,2,FALSE)</f>
        <v>GASES DEL CARIBE S.A.E.S.P. (GASCARIBE S.A E.S.P.)</v>
      </c>
      <c r="J5164" s="3" t="s">
        <v>28</v>
      </c>
      <c r="K5164" s="12" t="str">
        <f>+VLOOKUP(FACTURACION[[#This Row],[REFERENCIA]],CODINV,2,FALSE)</f>
        <v>REGULADOR SR 113 3/4 R: 7-12 O:1/4</v>
      </c>
      <c r="L5164" s="12" t="str">
        <f>IF(VLOOKUP(FACTURACION[[#This Row],[REFERENCIA]],CODINV,3,FALSE)=0,"",VLOOKUP(FACTURACION[[#This Row],[REFERENCIA]],CODINV,3,FALSE))</f>
        <v/>
      </c>
      <c r="M5164" s="12" t="str">
        <f>+VLOOKUP(FACTURACION[[#This Row],[REFERENCIA]],CODINV,4,FALSE)</f>
        <v>REGULADORES</v>
      </c>
      <c r="N5164" s="12" t="str">
        <f>+VLOOKUP(FACTURACION[[#This Row],[REFERENCIA]],CODINV,5,FALSE)</f>
        <v>HONEYWELL</v>
      </c>
      <c r="O5164" s="3">
        <v>60</v>
      </c>
      <c r="P5164" s="31">
        <v>114103</v>
      </c>
      <c r="Q5164" s="24">
        <f>+FACTURACION[[#This Row],[CANTIDAD]]*FACTURACION[[#This Row],[VR UNITARIO]]/1000</f>
        <v>6846.18</v>
      </c>
      <c r="R5164" s="3" t="str">
        <f>+VLOOKUP(FACTURACION[[#This Row],[NIT]],TABLACLIENTE,5,FALSE)</f>
        <v>BARRANQUILLA</v>
      </c>
    </row>
    <row r="5165" spans="3:18">
      <c r="C5165" s="29">
        <v>2018</v>
      </c>
      <c r="D5165" s="30" t="s">
        <v>268</v>
      </c>
      <c r="E5165" s="30">
        <f>MONTH(FACTURACION[[#This Row],[MES]]&amp;1)</f>
        <v>3</v>
      </c>
      <c r="F5165" s="223">
        <f>DATE(FACTURACION[[#This Row],[AÑO]],FACTURACION[[#This Row],[Mes numero]],1)</f>
        <v>43160</v>
      </c>
      <c r="G5165" s="160">
        <v>13509</v>
      </c>
      <c r="H5165" s="25">
        <v>830043681</v>
      </c>
      <c r="I5165" s="3" t="str">
        <f>+VLOOKUP(FACTURACION[[#This Row],[NIT]],TABLACLIENTE,2,FALSE)</f>
        <v>INGENIERIA ELECTRONICA MARTINEZ LTDA (MELTRONIC LTDA)</v>
      </c>
      <c r="J5165" s="3" t="s">
        <v>28</v>
      </c>
      <c r="K5165" s="12" t="str">
        <f>+VLOOKUP(FACTURACION[[#This Row],[REFERENCIA]],CODINV,2,FALSE)</f>
        <v>REGULADOR SR 113 3/4 R: 7-12 O:1/4</v>
      </c>
      <c r="L5165" s="12" t="str">
        <f>IF(VLOOKUP(FACTURACION[[#This Row],[REFERENCIA]],CODINV,3,FALSE)=0,"",VLOOKUP(FACTURACION[[#This Row],[REFERENCIA]],CODINV,3,FALSE))</f>
        <v/>
      </c>
      <c r="M5165" s="12" t="str">
        <f>+VLOOKUP(FACTURACION[[#This Row],[REFERENCIA]],CODINV,4,FALSE)</f>
        <v>REGULADORES</v>
      </c>
      <c r="N5165" s="12" t="str">
        <f>+VLOOKUP(FACTURACION[[#This Row],[REFERENCIA]],CODINV,5,FALSE)</f>
        <v>HONEYWELL</v>
      </c>
      <c r="O5165" s="3">
        <v>1</v>
      </c>
      <c r="P5165" s="31">
        <v>135000</v>
      </c>
      <c r="Q5165" s="24">
        <f>+FACTURACION[[#This Row],[CANTIDAD]]*FACTURACION[[#This Row],[VR UNITARIO]]/1000</f>
        <v>135</v>
      </c>
      <c r="R5165" s="3" t="str">
        <f>+VLOOKUP(FACTURACION[[#This Row],[NIT]],TABLACLIENTE,5,FALSE)</f>
        <v>BOGOTÁ D.C.</v>
      </c>
    </row>
    <row r="5166" spans="3:18">
      <c r="C5166" s="29">
        <v>2018</v>
      </c>
      <c r="D5166" s="30" t="s">
        <v>268</v>
      </c>
      <c r="E5166" s="30">
        <f>MONTH(FACTURACION[[#This Row],[MES]]&amp;1)</f>
        <v>3</v>
      </c>
      <c r="F5166" s="223">
        <f>DATE(FACTURACION[[#This Row],[AÑO]],FACTURACION[[#This Row],[Mes numero]],1)</f>
        <v>43160</v>
      </c>
      <c r="G5166" s="160">
        <v>13540</v>
      </c>
      <c r="H5166" s="25">
        <v>822001073</v>
      </c>
      <c r="I5166" s="3" t="str">
        <f>+VLOOKUP(FACTURACION[[#This Row],[NIT]],TABLACLIENTE,2,FALSE)</f>
        <v>MADIGAS INGENIEROS S.A. E.S.P.</v>
      </c>
      <c r="J5166" s="3" t="s">
        <v>28</v>
      </c>
      <c r="K5166" s="12" t="str">
        <f>+VLOOKUP(FACTURACION[[#This Row],[REFERENCIA]],CODINV,2,FALSE)</f>
        <v>REGULADOR SR 113 3/4 R: 7-12 O:1/4</v>
      </c>
      <c r="L5166" s="12" t="str">
        <f>IF(VLOOKUP(FACTURACION[[#This Row],[REFERENCIA]],CODINV,3,FALSE)=0,"",VLOOKUP(FACTURACION[[#This Row],[REFERENCIA]],CODINV,3,FALSE))</f>
        <v/>
      </c>
      <c r="M5166" s="12" t="str">
        <f>+VLOOKUP(FACTURACION[[#This Row],[REFERENCIA]],CODINV,4,FALSE)</f>
        <v>REGULADORES</v>
      </c>
      <c r="N5166" s="12" t="str">
        <f>+VLOOKUP(FACTURACION[[#This Row],[REFERENCIA]],CODINV,5,FALSE)</f>
        <v>HONEYWELL</v>
      </c>
      <c r="O5166" s="3">
        <v>25</v>
      </c>
      <c r="P5166" s="31">
        <v>121500</v>
      </c>
      <c r="Q5166" s="24">
        <f>+FACTURACION[[#This Row],[CANTIDAD]]*FACTURACION[[#This Row],[VR UNITARIO]]/1000</f>
        <v>3037.5</v>
      </c>
      <c r="R5166" s="3" t="str">
        <f>+VLOOKUP(FACTURACION[[#This Row],[NIT]],TABLACLIENTE,5,FALSE)</f>
        <v>ACACIAS</v>
      </c>
    </row>
    <row r="5167" spans="3:18">
      <c r="C5167" s="29">
        <v>2018</v>
      </c>
      <c r="D5167" s="30" t="s">
        <v>268</v>
      </c>
      <c r="E5167" s="30">
        <f>MONTH(FACTURACION[[#This Row],[MES]]&amp;1)</f>
        <v>3</v>
      </c>
      <c r="F5167" s="223">
        <f>DATE(FACTURACION[[#This Row],[AÑO]],FACTURACION[[#This Row],[Mes numero]],1)</f>
        <v>43160</v>
      </c>
      <c r="G5167" s="160">
        <v>13528</v>
      </c>
      <c r="H5167" s="25">
        <v>900536233</v>
      </c>
      <c r="I5167" s="3" t="str">
        <f>+VLOOKUP(FACTURACION[[#This Row],[NIT]],TABLACLIENTE,2,FALSE)</f>
        <v>DESCO INGENIERIA S.A.S.</v>
      </c>
      <c r="J5167" s="3" t="s">
        <v>155</v>
      </c>
      <c r="K5167" s="12" t="str">
        <f>+VLOOKUP(FACTURACION[[#This Row],[REFERENCIA]],CODINV,2,FALSE)</f>
        <v>AFV 3" S300 FO</v>
      </c>
      <c r="L5167" s="12" t="str">
        <f>IF(VLOOKUP(FACTURACION[[#This Row],[REFERENCIA]],CODINV,3,FALSE)=0,"",VLOOKUP(FACTURACION[[#This Row],[REFERENCIA]],CODINV,3,FALSE))</f>
        <v/>
      </c>
      <c r="M5167" s="12" t="str">
        <f>+VLOOKUP(FACTURACION[[#This Row],[REFERENCIA]],CODINV,4,FALSE)</f>
        <v>REGULADORES</v>
      </c>
      <c r="N5167" s="12" t="str">
        <f>+VLOOKUP(FACTURACION[[#This Row],[REFERENCIA]],CODINV,5,FALSE)</f>
        <v>HONEYWELL</v>
      </c>
      <c r="O5167" s="3">
        <v>2</v>
      </c>
      <c r="P5167" s="31">
        <v>4145100</v>
      </c>
      <c r="Q5167" s="24">
        <f>+FACTURACION[[#This Row],[CANTIDAD]]*FACTURACION[[#This Row],[VR UNITARIO]]/1000</f>
        <v>8290.2000000000007</v>
      </c>
      <c r="R5167" s="3" t="str">
        <f>+VLOOKUP(FACTURACION[[#This Row],[NIT]],TABLACLIENTE,5,FALSE)</f>
        <v>CARTAGENA</v>
      </c>
    </row>
    <row r="5168" spans="3:18">
      <c r="C5168" s="29">
        <v>2018</v>
      </c>
      <c r="D5168" s="30" t="s">
        <v>268</v>
      </c>
      <c r="E5168" s="30">
        <f>MONTH(FACTURACION[[#This Row],[MES]]&amp;1)</f>
        <v>3</v>
      </c>
      <c r="F5168" s="223">
        <f>DATE(FACTURACION[[#This Row],[AÑO]],FACTURACION[[#This Row],[Mes numero]],1)</f>
        <v>43160</v>
      </c>
      <c r="G5168" s="160">
        <v>13528</v>
      </c>
      <c r="H5168" s="25">
        <v>900536233</v>
      </c>
      <c r="I5168" s="3" t="str">
        <f>+VLOOKUP(FACTURACION[[#This Row],[NIT]],TABLACLIENTE,2,FALSE)</f>
        <v>DESCO INGENIERIA S.A.S.</v>
      </c>
      <c r="J5168" s="3" t="s">
        <v>805</v>
      </c>
      <c r="K5168" s="12" t="str">
        <f>+VLOOKUP(FACTURACION[[#This Row],[REFERENCIA]],CODINV,2,FALSE)</f>
        <v>CONTROL LOOP Z320-100 BM COMPOSITE</v>
      </c>
      <c r="L5168" s="12" t="str">
        <f>IF(VLOOKUP(FACTURACION[[#This Row],[REFERENCIA]],CODINV,3,FALSE)=0,"",VLOOKUP(FACTURACION[[#This Row],[REFERENCIA]],CODINV,3,FALSE))</f>
        <v/>
      </c>
      <c r="M5168" s="12" t="str">
        <f>+VLOOKUP(FACTURACION[[#This Row],[REFERENCIA]],CODINV,4,FALSE)</f>
        <v>REGULADORES</v>
      </c>
      <c r="N5168" s="12" t="str">
        <f>+VLOOKUP(FACTURACION[[#This Row],[REFERENCIA]],CODINV,5,FALSE)</f>
        <v>HONEYWELL</v>
      </c>
      <c r="O5168" s="3">
        <v>2</v>
      </c>
      <c r="P5168" s="31">
        <v>2900000</v>
      </c>
      <c r="Q5168" s="24">
        <f>+FACTURACION[[#This Row],[CANTIDAD]]*FACTURACION[[#This Row],[VR UNITARIO]]/1000</f>
        <v>5800</v>
      </c>
      <c r="R5168" s="3" t="str">
        <f>+VLOOKUP(FACTURACION[[#This Row],[NIT]],TABLACLIENTE,5,FALSE)</f>
        <v>CARTAGENA</v>
      </c>
    </row>
    <row r="5169" spans="3:18">
      <c r="C5169" s="29">
        <v>2018</v>
      </c>
      <c r="D5169" s="30" t="s">
        <v>268</v>
      </c>
      <c r="E5169" s="30">
        <f>MONTH(FACTURACION[[#This Row],[MES]]&amp;1)</f>
        <v>3</v>
      </c>
      <c r="F5169" s="223">
        <f>DATE(FACTURACION[[#This Row],[AÑO]],FACTURACION[[#This Row],[Mes numero]],1)</f>
        <v>43160</v>
      </c>
      <c r="G5169" s="160">
        <v>13511</v>
      </c>
      <c r="H5169" s="25">
        <v>800007813</v>
      </c>
      <c r="I5169" s="3" t="str">
        <f>+VLOOKUP(FACTURACION[[#This Row],[NIT]],TABLACLIENTE,2,FALSE)</f>
        <v>VANTI S.A. E.S.P (VANTI)</v>
      </c>
      <c r="J5169" s="3" t="s">
        <v>714</v>
      </c>
      <c r="K5169" s="12" t="str">
        <f>+VLOOKUP(FACTURACION[[#This Row],[REFERENCIA]],CODINV,2,FALSE)</f>
        <v>PILOTO ZSC 100</v>
      </c>
      <c r="L5169" s="12" t="str">
        <f>IF(VLOOKUP(FACTURACION[[#This Row],[REFERENCIA]],CODINV,3,FALSE)=0,"",VLOOKUP(FACTURACION[[#This Row],[REFERENCIA]],CODINV,3,FALSE))</f>
        <v>RRAC102A1A1A1</v>
      </c>
      <c r="M5169" s="12" t="str">
        <f>+VLOOKUP(FACTURACION[[#This Row],[REFERENCIA]],CODINV,4,FALSE)</f>
        <v>REGULADORES</v>
      </c>
      <c r="N5169" s="12" t="str">
        <f>+VLOOKUP(FACTURACION[[#This Row],[REFERENCIA]],CODINV,5,FALSE)</f>
        <v>HONEYWELL</v>
      </c>
      <c r="O5169" s="3">
        <v>2</v>
      </c>
      <c r="P5169" s="31">
        <v>1986613</v>
      </c>
      <c r="Q5169" s="24">
        <f>+FACTURACION[[#This Row],[CANTIDAD]]*FACTURACION[[#This Row],[VR UNITARIO]]/1000</f>
        <v>3973.2260000000001</v>
      </c>
      <c r="R5169" s="3" t="str">
        <f>+VLOOKUP(FACTURACION[[#This Row],[NIT]],TABLACLIENTE,5,FALSE)</f>
        <v>BOGOTÁ D.C.</v>
      </c>
    </row>
    <row r="5170" spans="3:18">
      <c r="C5170" s="29">
        <v>2018</v>
      </c>
      <c r="D5170" s="30" t="s">
        <v>268</v>
      </c>
      <c r="E5170" s="30">
        <f>MONTH(FACTURACION[[#This Row],[MES]]&amp;1)</f>
        <v>3</v>
      </c>
      <c r="F5170" s="223">
        <f>DATE(FACTURACION[[#This Row],[AÑO]],FACTURACION[[#This Row],[Mes numero]],1)</f>
        <v>43160</v>
      </c>
      <c r="G5170" s="160">
        <v>13511</v>
      </c>
      <c r="H5170" s="25">
        <v>800007813</v>
      </c>
      <c r="I5170" s="3" t="str">
        <f>+VLOOKUP(FACTURACION[[#This Row],[NIT]],TABLACLIENTE,2,FALSE)</f>
        <v>VANTI S.A. E.S.P (VANTI)</v>
      </c>
      <c r="J5170" s="3" t="s">
        <v>277</v>
      </c>
      <c r="K5170" s="12" t="str">
        <f>+VLOOKUP(FACTURACION[[#This Row],[REFERENCIA]],CODINV,2,FALSE)</f>
        <v>ORIFICIO 3/32"</v>
      </c>
      <c r="L5170" s="12" t="str">
        <f>IF(VLOOKUP(FACTURACION[[#This Row],[REFERENCIA]],CODINV,3,FALSE)=0,"",VLOOKUP(FACTURACION[[#This Row],[REFERENCIA]],CODINV,3,FALSE))</f>
        <v>70033P001</v>
      </c>
      <c r="M5170" s="12" t="str">
        <f>+VLOOKUP(FACTURACION[[#This Row],[REFERENCIA]],CODINV,4,FALSE)</f>
        <v>REPUESTOS Y ACCESORIOS</v>
      </c>
      <c r="N5170" s="12" t="str">
        <f>+VLOOKUP(FACTURACION[[#This Row],[REFERENCIA]],CODINV,5,FALSE)</f>
        <v>HONEYWELL</v>
      </c>
      <c r="O5170" s="3">
        <v>10</v>
      </c>
      <c r="P5170" s="31">
        <v>34550</v>
      </c>
      <c r="Q5170" s="24">
        <f>+FACTURACION[[#This Row],[CANTIDAD]]*FACTURACION[[#This Row],[VR UNITARIO]]/1000</f>
        <v>345.5</v>
      </c>
      <c r="R5170" s="3" t="str">
        <f>+VLOOKUP(FACTURACION[[#This Row],[NIT]],TABLACLIENTE,5,FALSE)</f>
        <v>BOGOTÁ D.C.</v>
      </c>
    </row>
    <row r="5171" spans="3:18">
      <c r="C5171" s="29">
        <v>2018</v>
      </c>
      <c r="D5171" s="30" t="s">
        <v>268</v>
      </c>
      <c r="E5171" s="30">
        <f>MONTH(FACTURACION[[#This Row],[MES]]&amp;1)</f>
        <v>3</v>
      </c>
      <c r="F5171" s="223">
        <f>DATE(FACTURACION[[#This Row],[AÑO]],FACTURACION[[#This Row],[Mes numero]],1)</f>
        <v>43160</v>
      </c>
      <c r="G5171" s="160">
        <v>13512</v>
      </c>
      <c r="H5171" s="25">
        <v>892115036</v>
      </c>
      <c r="I5171" s="3" t="str">
        <f>+VLOOKUP(FACTURACION[[#This Row],[NIT]],TABLACLIENTE,2,FALSE)</f>
        <v>GASES DE LA GUAJIRA S.A. E. S. P. (GASGUAJIRA S.A. E.S.P.)</v>
      </c>
      <c r="J5171" s="3" t="s">
        <v>277</v>
      </c>
      <c r="K5171" s="12" t="str">
        <f>+VLOOKUP(FACTURACION[[#This Row],[REFERENCIA]],CODINV,2,FALSE)</f>
        <v>ORIFICIO 3/32"</v>
      </c>
      <c r="L5171" s="12" t="str">
        <f>IF(VLOOKUP(FACTURACION[[#This Row],[REFERENCIA]],CODINV,3,FALSE)=0,"",VLOOKUP(FACTURACION[[#This Row],[REFERENCIA]],CODINV,3,FALSE))</f>
        <v>70033P001</v>
      </c>
      <c r="M5171" s="12" t="str">
        <f>+VLOOKUP(FACTURACION[[#This Row],[REFERENCIA]],CODINV,4,FALSE)</f>
        <v>REPUESTOS Y ACCESORIOS</v>
      </c>
      <c r="N5171" s="12" t="str">
        <f>+VLOOKUP(FACTURACION[[#This Row],[REFERENCIA]],CODINV,5,FALSE)</f>
        <v>HONEYWELL</v>
      </c>
      <c r="O5171" s="3">
        <v>30</v>
      </c>
      <c r="P5171" s="31">
        <v>51825</v>
      </c>
      <c r="Q5171" s="24">
        <f>+FACTURACION[[#This Row],[CANTIDAD]]*FACTURACION[[#This Row],[VR UNITARIO]]/1000</f>
        <v>1554.75</v>
      </c>
      <c r="R5171" s="3" t="str">
        <f>+VLOOKUP(FACTURACION[[#This Row],[NIT]],TABLACLIENTE,5,FALSE)</f>
        <v>RIOHACHA</v>
      </c>
    </row>
    <row r="5172" spans="3:18">
      <c r="C5172" s="29">
        <v>2018</v>
      </c>
      <c r="D5172" s="30" t="s">
        <v>268</v>
      </c>
      <c r="E5172" s="30">
        <f>MONTH(FACTURACION[[#This Row],[MES]]&amp;1)</f>
        <v>3</v>
      </c>
      <c r="F5172" s="223">
        <f>DATE(FACTURACION[[#This Row],[AÑO]],FACTURACION[[#This Row],[Mes numero]],1)</f>
        <v>43160</v>
      </c>
      <c r="G5172" s="160">
        <v>13498</v>
      </c>
      <c r="H5172" s="25">
        <v>800202395</v>
      </c>
      <c r="I5172" s="3" t="str">
        <f>+VLOOKUP(FACTURACION[[#This Row],[NIT]],TABLACLIENTE,2,FALSE)</f>
        <v>EFIGAS GAS NATURAL S.A. E.S.P. (EFIGAS S.A. E.S.P.)</v>
      </c>
      <c r="J5172" s="3" t="s">
        <v>132</v>
      </c>
      <c r="K5172" s="12" t="str">
        <f>+VLOOKUP(FACTURACION[[#This Row],[REFERENCIA]],CODINV,2,FALSE)</f>
        <v>KIT REPARACION BUNA N 80</v>
      </c>
      <c r="L5172" s="12" t="str">
        <f>IF(VLOOKUP(FACTURACION[[#This Row],[REFERENCIA]],CODINV,3,FALSE)=0,"",VLOOKUP(FACTURACION[[#This Row],[REFERENCIA]],CODINV,3,FALSE))</f>
        <v>73914K010</v>
      </c>
      <c r="M5172" s="12" t="str">
        <f>+VLOOKUP(FACTURACION[[#This Row],[REFERENCIA]],CODINV,4,FALSE)</f>
        <v>REPUESTOS Y ACCESORIOS</v>
      </c>
      <c r="N5172" s="12" t="str">
        <f>+VLOOKUP(FACTURACION[[#This Row],[REFERENCIA]],CODINV,5,FALSE)</f>
        <v>HONEYWELL</v>
      </c>
      <c r="O5172" s="3">
        <v>10</v>
      </c>
      <c r="P5172" s="31">
        <v>129557</v>
      </c>
      <c r="Q5172" s="24">
        <f>+FACTURACION[[#This Row],[CANTIDAD]]*FACTURACION[[#This Row],[VR UNITARIO]]/1000</f>
        <v>1295.57</v>
      </c>
      <c r="R5172" s="3" t="str">
        <f>+VLOOKUP(FACTURACION[[#This Row],[NIT]],TABLACLIENTE,5,FALSE)</f>
        <v>MANIZALES</v>
      </c>
    </row>
    <row r="5173" spans="3:18">
      <c r="C5173" s="29">
        <v>2018</v>
      </c>
      <c r="D5173" s="30" t="s">
        <v>268</v>
      </c>
      <c r="E5173" s="30">
        <f>MONTH(FACTURACION[[#This Row],[MES]]&amp;1)</f>
        <v>3</v>
      </c>
      <c r="F5173" s="223">
        <f>DATE(FACTURACION[[#This Row],[AÑO]],FACTURACION[[#This Row],[Mes numero]],1)</f>
        <v>43160</v>
      </c>
      <c r="G5173" s="160">
        <v>13530</v>
      </c>
      <c r="H5173" s="25">
        <v>800202395</v>
      </c>
      <c r="I5173" s="3" t="str">
        <f>+VLOOKUP(FACTURACION[[#This Row],[NIT]],TABLACLIENTE,2,FALSE)</f>
        <v>EFIGAS GAS NATURAL S.A. E.S.P. (EFIGAS S.A. E.S.P.)</v>
      </c>
      <c r="J5173" s="3" t="s">
        <v>132</v>
      </c>
      <c r="K5173" s="12" t="str">
        <f>+VLOOKUP(FACTURACION[[#This Row],[REFERENCIA]],CODINV,2,FALSE)</f>
        <v>KIT REPARACION BUNA N 80</v>
      </c>
      <c r="L5173" s="12" t="str">
        <f>IF(VLOOKUP(FACTURACION[[#This Row],[REFERENCIA]],CODINV,3,FALSE)=0,"",VLOOKUP(FACTURACION[[#This Row],[REFERENCIA]],CODINV,3,FALSE))</f>
        <v>73914K010</v>
      </c>
      <c r="M5173" s="12" t="str">
        <f>+VLOOKUP(FACTURACION[[#This Row],[REFERENCIA]],CODINV,4,FALSE)</f>
        <v>REPUESTOS Y ACCESORIOS</v>
      </c>
      <c r="N5173" s="12" t="str">
        <f>+VLOOKUP(FACTURACION[[#This Row],[REFERENCIA]],CODINV,5,FALSE)</f>
        <v>HONEYWELL</v>
      </c>
      <c r="O5173" s="3">
        <v>20</v>
      </c>
      <c r="P5173" s="31">
        <v>128177</v>
      </c>
      <c r="Q5173" s="24">
        <f>+FACTURACION[[#This Row],[CANTIDAD]]*FACTURACION[[#This Row],[VR UNITARIO]]/1000</f>
        <v>2563.54</v>
      </c>
      <c r="R5173" s="3" t="str">
        <f>+VLOOKUP(FACTURACION[[#This Row],[NIT]],TABLACLIENTE,5,FALSE)</f>
        <v>MANIZALES</v>
      </c>
    </row>
    <row r="5174" spans="3:18">
      <c r="C5174" s="29">
        <v>2018</v>
      </c>
      <c r="D5174" s="30" t="s">
        <v>268</v>
      </c>
      <c r="E5174" s="30">
        <f>MONTH(FACTURACION[[#This Row],[MES]]&amp;1)</f>
        <v>3</v>
      </c>
      <c r="F5174" s="223">
        <f>DATE(FACTURACION[[#This Row],[AÑO]],FACTURACION[[#This Row],[Mes numero]],1)</f>
        <v>43160</v>
      </c>
      <c r="G5174" s="160">
        <v>13500</v>
      </c>
      <c r="H5174" s="25">
        <v>800167643</v>
      </c>
      <c r="I5174" s="3" t="str">
        <f>+VLOOKUP(FACTURACION[[#This Row],[NIT]],TABLACLIENTE,2,FALSE)</f>
        <v>GASES DE OCCIDENTE S.A. E.S.P. (GDO)</v>
      </c>
      <c r="J5174" s="3" t="s">
        <v>132</v>
      </c>
      <c r="K5174" s="12" t="str">
        <f>+VLOOKUP(FACTURACION[[#This Row],[REFERENCIA]],CODINV,2,FALSE)</f>
        <v>KIT REPARACION BUNA N 80</v>
      </c>
      <c r="L5174" s="12" t="str">
        <f>IF(VLOOKUP(FACTURACION[[#This Row],[REFERENCIA]],CODINV,3,FALSE)=0,"",VLOOKUP(FACTURACION[[#This Row],[REFERENCIA]],CODINV,3,FALSE))</f>
        <v>73914K010</v>
      </c>
      <c r="M5174" s="12" t="str">
        <f>+VLOOKUP(FACTURACION[[#This Row],[REFERENCIA]],CODINV,4,FALSE)</f>
        <v>REPUESTOS Y ACCESORIOS</v>
      </c>
      <c r="N5174" s="12" t="str">
        <f>+VLOOKUP(FACTURACION[[#This Row],[REFERENCIA]],CODINV,5,FALSE)</f>
        <v>HONEYWELL</v>
      </c>
      <c r="O5174" s="3">
        <v>2</v>
      </c>
      <c r="P5174" s="31">
        <v>158348</v>
      </c>
      <c r="Q5174" s="24">
        <f>+FACTURACION[[#This Row],[CANTIDAD]]*FACTURACION[[#This Row],[VR UNITARIO]]/1000</f>
        <v>316.69600000000003</v>
      </c>
      <c r="R5174" s="3" t="str">
        <f>+VLOOKUP(FACTURACION[[#This Row],[NIT]],TABLACLIENTE,5,FALSE)</f>
        <v>CALI</v>
      </c>
    </row>
    <row r="5175" spans="3:18">
      <c r="C5175" s="29">
        <v>2018</v>
      </c>
      <c r="D5175" s="30" t="s">
        <v>268</v>
      </c>
      <c r="E5175" s="30">
        <f>MONTH(FACTURACION[[#This Row],[MES]]&amp;1)</f>
        <v>3</v>
      </c>
      <c r="F5175" s="223">
        <f>DATE(FACTURACION[[#This Row],[AÑO]],FACTURACION[[#This Row],[Mes numero]],1)</f>
        <v>43160</v>
      </c>
      <c r="G5175" s="160">
        <v>13501</v>
      </c>
      <c r="H5175" s="25">
        <v>890101691</v>
      </c>
      <c r="I5175" s="3" t="str">
        <f>+VLOOKUP(FACTURACION[[#This Row],[NIT]],TABLACLIENTE,2,FALSE)</f>
        <v>GASES DEL CARIBE S.A.E.S.P. (GASCARIBE S.A E.S.P.)</v>
      </c>
      <c r="J5175" s="3" t="s">
        <v>188</v>
      </c>
      <c r="K5175" s="12" t="str">
        <f>+VLOOKUP(FACTURACION[[#This Row],[REFERENCIA]],CODINV,2,FALSE)</f>
        <v>SEAT DISC BUNA 90</v>
      </c>
      <c r="L5175" s="12" t="str">
        <f>IF(VLOOKUP(FACTURACION[[#This Row],[REFERENCIA]],CODINV,3,FALSE)=0,"",VLOOKUP(FACTURACION[[#This Row],[REFERENCIA]],CODINV,3,FALSE))</f>
        <v>70041P003</v>
      </c>
      <c r="M5175" s="12" t="str">
        <f>+VLOOKUP(FACTURACION[[#This Row],[REFERENCIA]],CODINV,4,FALSE)</f>
        <v>REPUESTOS Y ACCESORIOS</v>
      </c>
      <c r="N5175" s="12" t="str">
        <f>+VLOOKUP(FACTURACION[[#This Row],[REFERENCIA]],CODINV,5,FALSE)</f>
        <v>HONEYWELL</v>
      </c>
      <c r="O5175" s="3">
        <v>20</v>
      </c>
      <c r="P5175" s="31">
        <v>40000</v>
      </c>
      <c r="Q5175" s="24">
        <f>+FACTURACION[[#This Row],[CANTIDAD]]*FACTURACION[[#This Row],[VR UNITARIO]]/1000</f>
        <v>800</v>
      </c>
      <c r="R5175" s="3" t="str">
        <f>+VLOOKUP(FACTURACION[[#This Row],[NIT]],TABLACLIENTE,5,FALSE)</f>
        <v>BARRANQUILLA</v>
      </c>
    </row>
    <row r="5176" spans="3:18">
      <c r="C5176" s="29">
        <v>2018</v>
      </c>
      <c r="D5176" s="30" t="s">
        <v>268</v>
      </c>
      <c r="E5176" s="30">
        <f>MONTH(FACTURACION[[#This Row],[MES]]&amp;1)</f>
        <v>3</v>
      </c>
      <c r="F5176" s="223">
        <f>DATE(FACTURACION[[#This Row],[AÑO]],FACTURACION[[#This Row],[Mes numero]],1)</f>
        <v>43160</v>
      </c>
      <c r="G5176" s="160">
        <v>13511</v>
      </c>
      <c r="H5176" s="25">
        <v>800007813</v>
      </c>
      <c r="I5176" s="3" t="str">
        <f>+VLOOKUP(FACTURACION[[#This Row],[NIT]],TABLACLIENTE,2,FALSE)</f>
        <v>VANTI S.A. E.S.P (VANTI)</v>
      </c>
      <c r="J5176" s="3" t="s">
        <v>820</v>
      </c>
      <c r="K5176" s="12" t="str">
        <f>+VLOOKUP(FACTURACION[[#This Row],[REFERENCIA]],CODINV,2,FALSE)</f>
        <v>ADJUSTMEN SCREW ASSEMBLY</v>
      </c>
      <c r="L5176" s="12" t="str">
        <f>IF(VLOOKUP(FACTURACION[[#This Row],[REFERENCIA]],CODINV,3,FALSE)=0,"",VLOOKUP(FACTURACION[[#This Row],[REFERENCIA]],CODINV,3,FALSE))</f>
        <v>72213G003</v>
      </c>
      <c r="M5176" s="12" t="str">
        <f>+VLOOKUP(FACTURACION[[#This Row],[REFERENCIA]],CODINV,4,FALSE)</f>
        <v>REPUESTOS Y ACCESORIOS</v>
      </c>
      <c r="N5176" s="12" t="str">
        <f>+VLOOKUP(FACTURACION[[#This Row],[REFERENCIA]],CODINV,5,FALSE)</f>
        <v>HONEYWELL</v>
      </c>
      <c r="O5176" s="3">
        <v>1</v>
      </c>
      <c r="P5176" s="31">
        <v>316706</v>
      </c>
      <c r="Q5176" s="24">
        <f>+FACTURACION[[#This Row],[CANTIDAD]]*FACTURACION[[#This Row],[VR UNITARIO]]/1000</f>
        <v>316.70600000000002</v>
      </c>
      <c r="R5176" s="3" t="str">
        <f>+VLOOKUP(FACTURACION[[#This Row],[NIT]],TABLACLIENTE,5,FALSE)</f>
        <v>BOGOTÁ D.C.</v>
      </c>
    </row>
    <row r="5177" spans="3:18">
      <c r="C5177" s="29">
        <v>2018</v>
      </c>
      <c r="D5177" s="30" t="s">
        <v>268</v>
      </c>
      <c r="E5177" s="30">
        <f>MONTH(FACTURACION[[#This Row],[MES]]&amp;1)</f>
        <v>3</v>
      </c>
      <c r="F5177" s="223">
        <f>DATE(FACTURACION[[#This Row],[AÑO]],FACTURACION[[#This Row],[Mes numero]],1)</f>
        <v>43160</v>
      </c>
      <c r="G5177" s="160">
        <v>13512</v>
      </c>
      <c r="H5177" s="25">
        <v>892115036</v>
      </c>
      <c r="I5177" s="3" t="str">
        <f>+VLOOKUP(FACTURACION[[#This Row],[NIT]],TABLACLIENTE,2,FALSE)</f>
        <v>GASES DE LA GUAJIRA S.A. E. S. P. (GASGUAJIRA S.A. E.S.P.)</v>
      </c>
      <c r="J5177" s="3" t="s">
        <v>566</v>
      </c>
      <c r="K5177" s="12" t="str">
        <f>+VLOOKUP(FACTURACION[[#This Row],[REFERENCIA]],CODINV,2,FALSE)</f>
        <v>MANGA 2" S300 V7</v>
      </c>
      <c r="L5177" s="12" t="str">
        <f>IF(VLOOKUP(FACTURACION[[#This Row],[REFERENCIA]],CODINV,3,FALSE)=0,"",VLOOKUP(FACTURACION[[#This Row],[REFERENCIA]],CODINV,3,FALSE))</f>
        <v>73404P015</v>
      </c>
      <c r="M5177" s="12" t="str">
        <f>+VLOOKUP(FACTURACION[[#This Row],[REFERENCIA]],CODINV,4,FALSE)</f>
        <v>MANGAS</v>
      </c>
      <c r="N5177" s="12" t="str">
        <f>+VLOOKUP(FACTURACION[[#This Row],[REFERENCIA]],CODINV,5,FALSE)</f>
        <v>HONEYWELL</v>
      </c>
      <c r="O5177" s="3">
        <v>9</v>
      </c>
      <c r="P5177" s="31">
        <v>1091198</v>
      </c>
      <c r="Q5177" s="24">
        <f>+FACTURACION[[#This Row],[CANTIDAD]]*FACTURACION[[#This Row],[VR UNITARIO]]/1000</f>
        <v>9820.7819999999992</v>
      </c>
      <c r="R5177" s="3" t="str">
        <f>+VLOOKUP(FACTURACION[[#This Row],[NIT]],TABLACLIENTE,5,FALSE)</f>
        <v>RIOHACHA</v>
      </c>
    </row>
    <row r="5178" spans="3:18">
      <c r="C5178" s="29">
        <v>2018</v>
      </c>
      <c r="D5178" s="30" t="s">
        <v>268</v>
      </c>
      <c r="E5178" s="30">
        <f>MONTH(FACTURACION[[#This Row],[MES]]&amp;1)</f>
        <v>3</v>
      </c>
      <c r="F5178" s="223">
        <f>DATE(FACTURACION[[#This Row],[AÑO]],FACTURACION[[#This Row],[Mes numero]],1)</f>
        <v>43160</v>
      </c>
      <c r="G5178" s="160">
        <v>13511</v>
      </c>
      <c r="H5178" s="25">
        <v>800007813</v>
      </c>
      <c r="I5178" s="3" t="str">
        <f>+VLOOKUP(FACTURACION[[#This Row],[NIT]],TABLACLIENTE,2,FALSE)</f>
        <v>VANTI S.A. E.S.P (VANTI)</v>
      </c>
      <c r="J5178" s="3" t="s">
        <v>153</v>
      </c>
      <c r="K5178" s="12" t="str">
        <f>+VLOOKUP(FACTURACION[[#This Row],[REFERENCIA]],CODINV,2,FALSE)</f>
        <v>MANGA 3" S300 H7</v>
      </c>
      <c r="L5178" s="12" t="str">
        <f>IF(VLOOKUP(FACTURACION[[#This Row],[REFERENCIA]],CODINV,3,FALSE)=0,"",VLOOKUP(FACTURACION[[#This Row],[REFERENCIA]],CODINV,3,FALSE))</f>
        <v>73404P003</v>
      </c>
      <c r="M5178" s="12" t="str">
        <f>+VLOOKUP(FACTURACION[[#This Row],[REFERENCIA]],CODINV,4,FALSE)</f>
        <v>MANGAS</v>
      </c>
      <c r="N5178" s="12" t="str">
        <f>+VLOOKUP(FACTURACION[[#This Row],[REFERENCIA]],CODINV,5,FALSE)</f>
        <v>HONEYWELL</v>
      </c>
      <c r="O5178" s="3">
        <v>10</v>
      </c>
      <c r="P5178" s="31">
        <v>1033615</v>
      </c>
      <c r="Q5178" s="24">
        <f>+FACTURACION[[#This Row],[CANTIDAD]]*FACTURACION[[#This Row],[VR UNITARIO]]/1000</f>
        <v>10336.15</v>
      </c>
      <c r="R5178" s="3" t="str">
        <f>+VLOOKUP(FACTURACION[[#This Row],[NIT]],TABLACLIENTE,5,FALSE)</f>
        <v>BOGOTÁ D.C.</v>
      </c>
    </row>
    <row r="5179" spans="3:18">
      <c r="C5179" s="29">
        <v>2018</v>
      </c>
      <c r="D5179" s="30" t="s">
        <v>268</v>
      </c>
      <c r="E5179" s="30">
        <f>MONTH(FACTURACION[[#This Row],[MES]]&amp;1)</f>
        <v>3</v>
      </c>
      <c r="F5179" s="223">
        <f>DATE(FACTURACION[[#This Row],[AÑO]],FACTURACION[[#This Row],[Mes numero]],1)</f>
        <v>43160</v>
      </c>
      <c r="G5179" s="160">
        <v>13505</v>
      </c>
      <c r="H5179" s="25">
        <v>890503900</v>
      </c>
      <c r="I5179" s="3" t="str">
        <f>+VLOOKUP(FACTURACION[[#This Row],[NIT]],TABLACLIENTE,2,FALSE)</f>
        <v>GASES DEL ORIENTE S.A. E.S.P.</v>
      </c>
      <c r="J5179" s="3" t="s">
        <v>153</v>
      </c>
      <c r="K5179" s="12" t="str">
        <f>+VLOOKUP(FACTURACION[[#This Row],[REFERENCIA]],CODINV,2,FALSE)</f>
        <v>MANGA 3" S300 H7</v>
      </c>
      <c r="L5179" s="12" t="str">
        <f>IF(VLOOKUP(FACTURACION[[#This Row],[REFERENCIA]],CODINV,3,FALSE)=0,"",VLOOKUP(FACTURACION[[#This Row],[REFERENCIA]],CODINV,3,FALSE))</f>
        <v>73404P003</v>
      </c>
      <c r="M5179" s="12" t="str">
        <f>+VLOOKUP(FACTURACION[[#This Row],[REFERENCIA]],CODINV,4,FALSE)</f>
        <v>MANGAS</v>
      </c>
      <c r="N5179" s="12" t="str">
        <f>+VLOOKUP(FACTURACION[[#This Row],[REFERENCIA]],CODINV,5,FALSE)</f>
        <v>HONEYWELL</v>
      </c>
      <c r="O5179" s="3">
        <v>5</v>
      </c>
      <c r="P5179" s="31">
        <v>1042216</v>
      </c>
      <c r="Q5179" s="24">
        <f>+FACTURACION[[#This Row],[CANTIDAD]]*FACTURACION[[#This Row],[VR UNITARIO]]/1000</f>
        <v>5211.08</v>
      </c>
      <c r="R5179" s="3" t="str">
        <f>+VLOOKUP(FACTURACION[[#This Row],[NIT]],TABLACLIENTE,5,FALSE)</f>
        <v>CUCUTA</v>
      </c>
    </row>
    <row r="5180" spans="3:18">
      <c r="C5180" s="29">
        <v>2018</v>
      </c>
      <c r="D5180" s="30" t="s">
        <v>268</v>
      </c>
      <c r="E5180" s="30">
        <f>MONTH(FACTURACION[[#This Row],[MES]]&amp;1)</f>
        <v>3</v>
      </c>
      <c r="F5180" s="223">
        <f>DATE(FACTURACION[[#This Row],[AÑO]],FACTURACION[[#This Row],[Mes numero]],1)</f>
        <v>43160</v>
      </c>
      <c r="G5180" s="160">
        <v>13505</v>
      </c>
      <c r="H5180" s="25">
        <v>890503900</v>
      </c>
      <c r="I5180" s="3" t="str">
        <f>+VLOOKUP(FACTURACION[[#This Row],[NIT]],TABLACLIENTE,2,FALSE)</f>
        <v>GASES DEL ORIENTE S.A. E.S.P.</v>
      </c>
      <c r="J5180" s="3" t="s">
        <v>288</v>
      </c>
      <c r="K5180" s="12" t="str">
        <f>+VLOOKUP(FACTURACION[[#This Row],[REFERENCIA]],CODINV,2,FALSE)</f>
        <v>MANGA 4" S300 H7</v>
      </c>
      <c r="L5180" s="12" t="str">
        <f>IF(VLOOKUP(FACTURACION[[#This Row],[REFERENCIA]],CODINV,3,FALSE)=0,"",VLOOKUP(FACTURACION[[#This Row],[REFERENCIA]],CODINV,3,FALSE))</f>
        <v>73404P001</v>
      </c>
      <c r="M5180" s="12" t="str">
        <f>+VLOOKUP(FACTURACION[[#This Row],[REFERENCIA]],CODINV,4,FALSE)</f>
        <v>MANGAS</v>
      </c>
      <c r="N5180" s="12" t="str">
        <f>+VLOOKUP(FACTURACION[[#This Row],[REFERENCIA]],CODINV,5,FALSE)</f>
        <v>HONEYWELL</v>
      </c>
      <c r="O5180" s="3">
        <v>2</v>
      </c>
      <c r="P5180" s="31">
        <v>1494227</v>
      </c>
      <c r="Q5180" s="24">
        <f>+FACTURACION[[#This Row],[CANTIDAD]]*FACTURACION[[#This Row],[VR UNITARIO]]/1000</f>
        <v>2988.4540000000002</v>
      </c>
      <c r="R5180" s="3" t="str">
        <f>+VLOOKUP(FACTURACION[[#This Row],[NIT]],TABLACLIENTE,5,FALSE)</f>
        <v>CUCUTA</v>
      </c>
    </row>
    <row r="5181" spans="3:18">
      <c r="C5181" s="29">
        <v>2018</v>
      </c>
      <c r="D5181" s="30" t="s">
        <v>268</v>
      </c>
      <c r="E5181" s="30">
        <f>MONTH(FACTURACION[[#This Row],[MES]]&amp;1)</f>
        <v>3</v>
      </c>
      <c r="F5181" s="223">
        <f>DATE(FACTURACION[[#This Row],[AÑO]],FACTURACION[[#This Row],[Mes numero]],1)</f>
        <v>43160</v>
      </c>
      <c r="G5181" s="160">
        <v>13497</v>
      </c>
      <c r="H5181" s="25">
        <v>800170118</v>
      </c>
      <c r="I5181" s="3" t="str">
        <f>+VLOOKUP(FACTURACION[[#This Row],[NIT]],TABLACLIENTE,2,FALSE)</f>
        <v>PROMOTORA DE GASES DEL SUR S A E S P (PROGASUR S.A. E.S.P.)</v>
      </c>
      <c r="J5181" s="3" t="s">
        <v>288</v>
      </c>
      <c r="K5181" s="12" t="str">
        <f>+VLOOKUP(FACTURACION[[#This Row],[REFERENCIA]],CODINV,2,FALSE)</f>
        <v>MANGA 4" S300 H7</v>
      </c>
      <c r="L5181" s="12" t="str">
        <f>IF(VLOOKUP(FACTURACION[[#This Row],[REFERENCIA]],CODINV,3,FALSE)=0,"",VLOOKUP(FACTURACION[[#This Row],[REFERENCIA]],CODINV,3,FALSE))</f>
        <v>73404P001</v>
      </c>
      <c r="M5181" s="12" t="str">
        <f>+VLOOKUP(FACTURACION[[#This Row],[REFERENCIA]],CODINV,4,FALSE)</f>
        <v>MANGAS</v>
      </c>
      <c r="N5181" s="12" t="str">
        <f>+VLOOKUP(FACTURACION[[#This Row],[REFERENCIA]],CODINV,5,FALSE)</f>
        <v>HONEYWELL</v>
      </c>
      <c r="O5181" s="3">
        <v>2</v>
      </c>
      <c r="P5181" s="31">
        <v>1407855</v>
      </c>
      <c r="Q5181" s="24">
        <f>+FACTURACION[[#This Row],[CANTIDAD]]*FACTURACION[[#This Row],[VR UNITARIO]]/1000</f>
        <v>2815.71</v>
      </c>
      <c r="R5181" s="3" t="str">
        <f>+VLOOKUP(FACTURACION[[#This Row],[NIT]],TABLACLIENTE,5,FALSE)</f>
        <v>BOGOTÁ D.C.</v>
      </c>
    </row>
    <row r="5182" spans="3:18">
      <c r="C5182" s="29">
        <v>2018</v>
      </c>
      <c r="D5182" s="30" t="s">
        <v>268</v>
      </c>
      <c r="E5182" s="30">
        <f>MONTH(FACTURACION[[#This Row],[MES]]&amp;1)</f>
        <v>3</v>
      </c>
      <c r="F5182" s="223">
        <f>DATE(FACTURACION[[#This Row],[AÑO]],FACTURACION[[#This Row],[Mes numero]],1)</f>
        <v>43160</v>
      </c>
      <c r="G5182" s="160">
        <v>13505</v>
      </c>
      <c r="H5182" s="25">
        <v>890503900</v>
      </c>
      <c r="I5182" s="3" t="str">
        <f>+VLOOKUP(FACTURACION[[#This Row],[NIT]],TABLACLIENTE,2,FALSE)</f>
        <v>GASES DEL ORIENTE S.A. E.S.P.</v>
      </c>
      <c r="J5182" s="3" t="s">
        <v>218</v>
      </c>
      <c r="K5182" s="12" t="str">
        <f>+VLOOKUP(FACTURACION[[#This Row],[REFERENCIA]],CODINV,2,FALSE)</f>
        <v>MANGA 2" S600 B7</v>
      </c>
      <c r="L5182" s="12" t="str">
        <f>IF(VLOOKUP(FACTURACION[[#This Row],[REFERENCIA]],CODINV,3,FALSE)=0,"",VLOOKUP(FACTURACION[[#This Row],[REFERENCIA]],CODINV,3,FALSE))</f>
        <v>73677P007</v>
      </c>
      <c r="M5182" s="12" t="str">
        <f>+VLOOKUP(FACTURACION[[#This Row],[REFERENCIA]],CODINV,4,FALSE)</f>
        <v>MANGAS</v>
      </c>
      <c r="N5182" s="12" t="str">
        <f>+VLOOKUP(FACTURACION[[#This Row],[REFERENCIA]],CODINV,5,FALSE)</f>
        <v>HONEYWELL</v>
      </c>
      <c r="O5182" s="3">
        <v>10</v>
      </c>
      <c r="P5182" s="31">
        <v>999030</v>
      </c>
      <c r="Q5182" s="24">
        <f>+FACTURACION[[#This Row],[CANTIDAD]]*FACTURACION[[#This Row],[VR UNITARIO]]/1000</f>
        <v>9990.2999999999993</v>
      </c>
      <c r="R5182" s="3" t="str">
        <f>+VLOOKUP(FACTURACION[[#This Row],[NIT]],TABLACLIENTE,5,FALSE)</f>
        <v>CUCUTA</v>
      </c>
    </row>
    <row r="5183" spans="3:18">
      <c r="C5183" s="29">
        <v>2018</v>
      </c>
      <c r="D5183" s="30" t="s">
        <v>268</v>
      </c>
      <c r="E5183" s="30">
        <f>MONTH(FACTURACION[[#This Row],[MES]]&amp;1)</f>
        <v>3</v>
      </c>
      <c r="F5183" s="223">
        <f>DATE(FACTURACION[[#This Row],[AÑO]],FACTURACION[[#This Row],[Mes numero]],1)</f>
        <v>43160</v>
      </c>
      <c r="G5183" s="160">
        <v>13537</v>
      </c>
      <c r="H5183" s="25">
        <v>891101577</v>
      </c>
      <c r="I5183" s="3" t="str">
        <f>+VLOOKUP(FACTURACION[[#This Row],[NIT]],TABLACLIENTE,2,FALSE)</f>
        <v>ALCANOS DE COLOMBIA S.A. E.S.P</v>
      </c>
      <c r="J5183" s="3" t="s">
        <v>572</v>
      </c>
      <c r="K5183" s="12" t="str">
        <f>+VLOOKUP(FACTURACION[[#This Row],[REFERENCIA]],CODINV,2,FALSE)</f>
        <v>RING, RETAINING</v>
      </c>
      <c r="L5183" s="12" t="str">
        <f>IF(VLOOKUP(FACTURACION[[#This Row],[REFERENCIA]],CODINV,3,FALSE)=0,"",VLOOKUP(FACTURACION[[#This Row],[REFERENCIA]],CODINV,3,FALSE))</f>
        <v>78074P029</v>
      </c>
      <c r="M5183" s="12" t="str">
        <f>+VLOOKUP(FACTURACION[[#This Row],[REFERENCIA]],CODINV,4,FALSE)</f>
        <v>REPUESTOS Y ACCESORIOS</v>
      </c>
      <c r="N5183" s="12" t="str">
        <f>+VLOOKUP(FACTURACION[[#This Row],[REFERENCIA]],CODINV,5,FALSE)</f>
        <v>HONEYWELL</v>
      </c>
      <c r="O5183" s="3">
        <v>8</v>
      </c>
      <c r="P5183" s="31">
        <v>18525</v>
      </c>
      <c r="Q5183" s="24">
        <f>+FACTURACION[[#This Row],[CANTIDAD]]*FACTURACION[[#This Row],[VR UNITARIO]]/1000</f>
        <v>148.19999999999999</v>
      </c>
      <c r="R5183" s="3" t="str">
        <f>+VLOOKUP(FACTURACION[[#This Row],[NIT]],TABLACLIENTE,5,FALSE)</f>
        <v>NEIVA</v>
      </c>
    </row>
    <row r="5184" spans="3:18">
      <c r="C5184" s="29">
        <v>2018</v>
      </c>
      <c r="D5184" s="30" t="s">
        <v>268</v>
      </c>
      <c r="E5184" s="30">
        <f>MONTH(FACTURACION[[#This Row],[MES]]&amp;1)</f>
        <v>3</v>
      </c>
      <c r="F5184" s="223">
        <f>DATE(FACTURACION[[#This Row],[AÑO]],FACTURACION[[#This Row],[Mes numero]],1)</f>
        <v>43160</v>
      </c>
      <c r="G5184" s="160">
        <v>13512</v>
      </c>
      <c r="H5184" s="25">
        <v>892115036</v>
      </c>
      <c r="I5184" s="3" t="str">
        <f>+VLOOKUP(FACTURACION[[#This Row],[NIT]],TABLACLIENTE,2,FALSE)</f>
        <v>GASES DE LA GUAJIRA S.A. E. S. P. (GASGUAJIRA S.A. E.S.P.)</v>
      </c>
      <c r="J5184" s="3" t="s">
        <v>886</v>
      </c>
      <c r="K5184" s="12" t="str">
        <f>+VLOOKUP(FACTURACION[[#This Row],[REFERENCIA]],CODINV,2,FALSE)</f>
        <v>FILTER ASSEMBLY (COMPOSITE)</v>
      </c>
      <c r="L5184" s="12" t="str">
        <f>IF(VLOOKUP(FACTURACION[[#This Row],[REFERENCIA]],CODINV,3,FALSE)=0,"",VLOOKUP(FACTURACION[[#This Row],[REFERENCIA]],CODINV,3,FALSE))</f>
        <v>78480P001</v>
      </c>
      <c r="M5184" s="12" t="str">
        <f>+VLOOKUP(FACTURACION[[#This Row],[REFERENCIA]],CODINV,4,FALSE)</f>
        <v>FILTROS</v>
      </c>
      <c r="N5184" s="12" t="str">
        <f>+VLOOKUP(FACTURACION[[#This Row],[REFERENCIA]],CODINV,5,FALSE)</f>
        <v>HONEYWELL</v>
      </c>
      <c r="O5184" s="3">
        <v>20</v>
      </c>
      <c r="P5184" s="31">
        <v>69100</v>
      </c>
      <c r="Q5184" s="24">
        <f>+FACTURACION[[#This Row],[CANTIDAD]]*FACTURACION[[#This Row],[VR UNITARIO]]/1000</f>
        <v>1382</v>
      </c>
      <c r="R5184" s="3" t="str">
        <f>+VLOOKUP(FACTURACION[[#This Row],[NIT]],TABLACLIENTE,5,FALSE)</f>
        <v>RIOHACHA</v>
      </c>
    </row>
    <row r="5185" spans="3:18">
      <c r="C5185" s="29">
        <v>2018</v>
      </c>
      <c r="D5185" s="30" t="s">
        <v>268</v>
      </c>
      <c r="E5185" s="30">
        <f>MONTH(FACTURACION[[#This Row],[MES]]&amp;1)</f>
        <v>3</v>
      </c>
      <c r="F5185" s="223">
        <f>DATE(FACTURACION[[#This Row],[AÑO]],FACTURACION[[#This Row],[Mes numero]],1)</f>
        <v>43160</v>
      </c>
      <c r="G5185" s="160">
        <v>13497</v>
      </c>
      <c r="H5185" s="25">
        <v>800170118</v>
      </c>
      <c r="I5185" s="3" t="str">
        <f>+VLOOKUP(FACTURACION[[#This Row],[NIT]],TABLACLIENTE,2,FALSE)</f>
        <v>PROMOTORA DE GASES DEL SUR S A E S P (PROGASUR S.A. E.S.P.)</v>
      </c>
      <c r="J5185" s="3" t="s">
        <v>886</v>
      </c>
      <c r="K5185" s="12" t="str">
        <f>+VLOOKUP(FACTURACION[[#This Row],[REFERENCIA]],CODINV,2,FALSE)</f>
        <v>FILTER ASSEMBLY (COMPOSITE)</v>
      </c>
      <c r="L5185" s="12" t="str">
        <f>IF(VLOOKUP(FACTURACION[[#This Row],[REFERENCIA]],CODINV,3,FALSE)=0,"",VLOOKUP(FACTURACION[[#This Row],[REFERENCIA]],CODINV,3,FALSE))</f>
        <v>78480P001</v>
      </c>
      <c r="M5185" s="12" t="str">
        <f>+VLOOKUP(FACTURACION[[#This Row],[REFERENCIA]],CODINV,4,FALSE)</f>
        <v>FILTROS</v>
      </c>
      <c r="N5185" s="12" t="str">
        <f>+VLOOKUP(FACTURACION[[#This Row],[REFERENCIA]],CODINV,5,FALSE)</f>
        <v>HONEYWELL</v>
      </c>
      <c r="O5185" s="3">
        <v>30</v>
      </c>
      <c r="P5185" s="31">
        <v>158348</v>
      </c>
      <c r="Q5185" s="24">
        <f>+FACTURACION[[#This Row],[CANTIDAD]]*FACTURACION[[#This Row],[VR UNITARIO]]/1000</f>
        <v>4750.4399999999996</v>
      </c>
      <c r="R5185" s="3" t="str">
        <f>+VLOOKUP(FACTURACION[[#This Row],[NIT]],TABLACLIENTE,5,FALSE)</f>
        <v>BOGOTÁ D.C.</v>
      </c>
    </row>
    <row r="5186" spans="3:18">
      <c r="C5186" s="29">
        <v>2018</v>
      </c>
      <c r="D5186" s="30" t="s">
        <v>268</v>
      </c>
      <c r="E5186" s="30">
        <f>MONTH(FACTURACION[[#This Row],[MES]]&amp;1)</f>
        <v>3</v>
      </c>
      <c r="F5186" s="223">
        <f>DATE(FACTURACION[[#This Row],[AÑO]],FACTURACION[[#This Row],[Mes numero]],1)</f>
        <v>43160</v>
      </c>
      <c r="G5186" s="160">
        <v>13534</v>
      </c>
      <c r="H5186" s="25">
        <v>900134459</v>
      </c>
      <c r="I5186" s="3" t="str">
        <f>+VLOOKUP(FACTURACION[[#This Row],[NIT]],TABLACLIENTE,2,FALSE)</f>
        <v>TRANSPORTADORA DE GAS INTERNACIONAL S.A. ESP (TGI S.A. E.S.P.)</v>
      </c>
      <c r="J5186" s="3" t="s">
        <v>200</v>
      </c>
      <c r="K5186" s="12" t="str">
        <f>+VLOOKUP(FACTURACION[[#This Row],[REFERENCIA]],CODINV,2,FALSE)</f>
        <v>MANIFOLD PLUG KIT</v>
      </c>
      <c r="L5186" s="12" t="str">
        <f>IF(VLOOKUP(FACTURACION[[#This Row],[REFERENCIA]],CODINV,3,FALSE)=0,"",VLOOKUP(FACTURACION[[#This Row],[REFERENCIA]],CODINV,3,FALSE))</f>
        <v>74036K001</v>
      </c>
      <c r="M5186" s="12" t="str">
        <f>+VLOOKUP(FACTURACION[[#This Row],[REFERENCIA]],CODINV,4,FALSE)</f>
        <v>REPUESTOS Y ACCESORIOS</v>
      </c>
      <c r="N5186" s="12" t="str">
        <f>+VLOOKUP(FACTURACION[[#This Row],[REFERENCIA]],CODINV,5,FALSE)</f>
        <v>HONEYWELL</v>
      </c>
      <c r="O5186" s="3">
        <v>4</v>
      </c>
      <c r="P5186" s="31">
        <v>42000</v>
      </c>
      <c r="Q5186" s="24">
        <f>+FACTURACION[[#This Row],[CANTIDAD]]*FACTURACION[[#This Row],[VR UNITARIO]]/1000</f>
        <v>168</v>
      </c>
      <c r="R5186" s="3" t="str">
        <f>+VLOOKUP(FACTURACION[[#This Row],[NIT]],TABLACLIENTE,5,FALSE)</f>
        <v>BOGOTÁ D.C.</v>
      </c>
    </row>
    <row r="5187" spans="3:18">
      <c r="C5187" s="29">
        <v>2018</v>
      </c>
      <c r="D5187" s="30" t="s">
        <v>268</v>
      </c>
      <c r="E5187" s="30">
        <f>MONTH(FACTURACION[[#This Row],[MES]]&amp;1)</f>
        <v>3</v>
      </c>
      <c r="F5187" s="223">
        <f>DATE(FACTURACION[[#This Row],[AÑO]],FACTURACION[[#This Row],[Mes numero]],1)</f>
        <v>43160</v>
      </c>
      <c r="G5187" s="160">
        <v>13519</v>
      </c>
      <c r="H5187" s="25">
        <v>860033633</v>
      </c>
      <c r="I5187" s="3" t="str">
        <f>+VLOOKUP(FACTURACION[[#This Row],[NIT]],TABLACLIENTE,2,FALSE)</f>
        <v>RAYOGAS S.A. E.S.P.</v>
      </c>
      <c r="J5187" s="3" t="s">
        <v>1023</v>
      </c>
      <c r="K5187" s="12" t="str">
        <f>+VLOOKUP(FACTURACION[[#This Row],[REFERENCIA]],CODINV,2,FALSE)</f>
        <v>MEDIDOR MASICO 1" AUTOTANQUE RML 2000</v>
      </c>
      <c r="L5187" s="12" t="str">
        <f>IF(VLOOKUP(FACTURACION[[#This Row],[REFERENCIA]],CODINV,3,FALSE)=0,"",VLOOKUP(FACTURACION[[#This Row],[REFERENCIA]],CODINV,3,FALSE))</f>
        <v>DR2013</v>
      </c>
      <c r="M5187" s="12" t="str">
        <f>+VLOOKUP(FACTURACION[[#This Row],[REFERENCIA]],CODINV,4,FALSE)</f>
        <v>MEDIDORES</v>
      </c>
      <c r="N5187" s="12" t="str">
        <f>+VLOOKUP(FACTURACION[[#This Row],[REFERENCIA]],CODINV,5,FALSE)</f>
        <v>RED SEAL MEASUREMENT</v>
      </c>
      <c r="O5187" s="3">
        <v>1</v>
      </c>
      <c r="P5187" s="31">
        <v>19800000</v>
      </c>
      <c r="Q5187" s="24">
        <f>+FACTURACION[[#This Row],[CANTIDAD]]*FACTURACION[[#This Row],[VR UNITARIO]]/1000</f>
        <v>19800</v>
      </c>
      <c r="R5187" s="3" t="str">
        <f>+VLOOKUP(FACTURACION[[#This Row],[NIT]],TABLACLIENTE,5,FALSE)</f>
        <v>BOGOTÁ D.C.</v>
      </c>
    </row>
    <row r="5188" spans="3:18">
      <c r="C5188" s="29">
        <v>2018</v>
      </c>
      <c r="D5188" s="30" t="s">
        <v>268</v>
      </c>
      <c r="E5188" s="30">
        <f>MONTH(FACTURACION[[#This Row],[MES]]&amp;1)</f>
        <v>3</v>
      </c>
      <c r="F5188" s="223">
        <f>DATE(FACTURACION[[#This Row],[AÑO]],FACTURACION[[#This Row],[Mes numero]],1)</f>
        <v>43160</v>
      </c>
      <c r="G5188" s="160">
        <v>13519</v>
      </c>
      <c r="H5188" s="25">
        <v>860033633</v>
      </c>
      <c r="I5188" s="3" t="str">
        <f>+VLOOKUP(FACTURACION[[#This Row],[NIT]],TABLACLIENTE,2,FALSE)</f>
        <v>RAYOGAS S.A. E.S.P.</v>
      </c>
      <c r="J5188" s="3" t="s">
        <v>403</v>
      </c>
      <c r="K5188" s="12" t="str">
        <f>+VLOOKUP(FACTURACION[[#This Row],[REFERENCIA]],CODINV,2,FALSE)</f>
        <v>VALVULA SELENOIDE 1 1/2"</v>
      </c>
      <c r="L5188" s="12" t="str">
        <f>IF(VLOOKUP(FACTURACION[[#This Row],[REFERENCIA]],CODINV,3,FALSE)=0,"",VLOOKUP(FACTURACION[[#This Row],[REFERENCIA]],CODINV,3,FALSE))</f>
        <v>73218BN87NOOYY</v>
      </c>
      <c r="M5188" s="12" t="str">
        <f>+VLOOKUP(FACTURACION[[#This Row],[REFERENCIA]],CODINV,4,FALSE)</f>
        <v>VÁLVULAS Y MULTIVÁLVULAS</v>
      </c>
      <c r="N5188" s="12" t="str">
        <f>+VLOOKUP(FACTURACION[[#This Row],[REFERENCIA]],CODINV,5,FALSE)</f>
        <v>RED SEAL MEASUREMENT</v>
      </c>
      <c r="O5188" s="3">
        <v>1</v>
      </c>
      <c r="P5188" s="31">
        <v>1370000</v>
      </c>
      <c r="Q5188" s="24">
        <f>+FACTURACION[[#This Row],[CANTIDAD]]*FACTURACION[[#This Row],[VR UNITARIO]]/1000</f>
        <v>1370</v>
      </c>
      <c r="R5188" s="3" t="str">
        <f>+VLOOKUP(FACTURACION[[#This Row],[NIT]],TABLACLIENTE,5,FALSE)</f>
        <v>BOGOTÁ D.C.</v>
      </c>
    </row>
    <row r="5189" spans="3:18">
      <c r="C5189" s="29">
        <v>2018</v>
      </c>
      <c r="D5189" s="30" t="s">
        <v>268</v>
      </c>
      <c r="E5189" s="30">
        <f>MONTH(FACTURACION[[#This Row],[MES]]&amp;1)</f>
        <v>3</v>
      </c>
      <c r="F5189" s="223">
        <f>DATE(FACTURACION[[#This Row],[AÑO]],FACTURACION[[#This Row],[Mes numero]],1)</f>
        <v>43160</v>
      </c>
      <c r="G5189" s="160">
        <v>13519</v>
      </c>
      <c r="H5189" s="25">
        <v>860033633</v>
      </c>
      <c r="I5189" s="3" t="str">
        <f>+VLOOKUP(FACTURACION[[#This Row],[NIT]],TABLACLIENTE,2,FALSE)</f>
        <v>RAYOGAS S.A. E.S.P.</v>
      </c>
      <c r="J5189" s="3" t="s">
        <v>1024</v>
      </c>
      <c r="K5189" s="12" t="str">
        <f>+VLOOKUP(FACTURACION[[#This Row],[REFERENCIA]],CODINV,2,FALSE)</f>
        <v>RI 505</v>
      </c>
      <c r="L5189" s="12" t="str">
        <f>IF(VLOOKUP(FACTURACION[[#This Row],[REFERENCIA]],CODINV,3,FALSE)=0,"",VLOOKUP(FACTURACION[[#This Row],[REFERENCIA]],CODINV,3,FALSE))</f>
        <v/>
      </c>
      <c r="M5189" s="12" t="str">
        <f>+VLOOKUP(FACTURACION[[#This Row],[REFERENCIA]],CODINV,4,FALSE)</f>
        <v>MEDIDORES</v>
      </c>
      <c r="N5189" s="12" t="str">
        <f>+VLOOKUP(FACTURACION[[#This Row],[REFERENCIA]],CODINV,5,FALSE)</f>
        <v>RED SEAL MEASUREMENT</v>
      </c>
      <c r="O5189" s="3">
        <v>1</v>
      </c>
      <c r="P5189" s="31">
        <v>6998000</v>
      </c>
      <c r="Q5189" s="24">
        <f>+FACTURACION[[#This Row],[CANTIDAD]]*FACTURACION[[#This Row],[VR UNITARIO]]/1000</f>
        <v>6998</v>
      </c>
      <c r="R5189" s="3" t="str">
        <f>+VLOOKUP(FACTURACION[[#This Row],[NIT]],TABLACLIENTE,5,FALSE)</f>
        <v>BOGOTÁ D.C.</v>
      </c>
    </row>
    <row r="5190" spans="3:18">
      <c r="C5190" s="29">
        <v>2018</v>
      </c>
      <c r="D5190" s="30" t="s">
        <v>268</v>
      </c>
      <c r="E5190" s="30">
        <f>MONTH(FACTURACION[[#This Row],[MES]]&amp;1)</f>
        <v>3</v>
      </c>
      <c r="F5190" s="223">
        <f>DATE(FACTURACION[[#This Row],[AÑO]],FACTURACION[[#This Row],[Mes numero]],1)</f>
        <v>43160</v>
      </c>
      <c r="G5190" s="160">
        <v>13519</v>
      </c>
      <c r="H5190" s="25">
        <v>860033633</v>
      </c>
      <c r="I5190" s="3" t="str">
        <f>+VLOOKUP(FACTURACION[[#This Row],[NIT]],TABLACLIENTE,2,FALSE)</f>
        <v>RAYOGAS S.A. E.S.P.</v>
      </c>
      <c r="J5190" s="3" t="s">
        <v>1025</v>
      </c>
      <c r="K5190" s="12" t="str">
        <f>+VLOOKUP(FACTURACION[[#This Row],[REFERENCIA]],CODINV,2,FALSE)</f>
        <v>IMPRESORA POSLINE PRINTER</v>
      </c>
      <c r="L5190" s="12" t="str">
        <f>IF(VLOOKUP(FACTURACION[[#This Row],[REFERENCIA]],CODINV,3,FALSE)=0,"",VLOOKUP(FACTURACION[[#This Row],[REFERENCIA]],CODINV,3,FALSE))</f>
        <v>72-022-0163YY</v>
      </c>
      <c r="M5190" s="12" t="str">
        <f>+VLOOKUP(FACTURACION[[#This Row],[REFERENCIA]],CODINV,4,FALSE)</f>
        <v>REPUESTOS Y ACCESORIOS</v>
      </c>
      <c r="N5190" s="12" t="str">
        <f>+VLOOKUP(FACTURACION[[#This Row],[REFERENCIA]],CODINV,5,FALSE)</f>
        <v>RED SEAL MEASUREMENT</v>
      </c>
      <c r="O5190" s="3">
        <v>1</v>
      </c>
      <c r="P5190" s="31">
        <v>918000</v>
      </c>
      <c r="Q5190" s="24">
        <f>+FACTURACION[[#This Row],[CANTIDAD]]*FACTURACION[[#This Row],[VR UNITARIO]]/1000</f>
        <v>918</v>
      </c>
      <c r="R5190" s="3" t="str">
        <f>+VLOOKUP(FACTURACION[[#This Row],[NIT]],TABLACLIENTE,5,FALSE)</f>
        <v>BOGOTÁ D.C.</v>
      </c>
    </row>
    <row r="5191" spans="3:18">
      <c r="C5191" s="29">
        <v>2018</v>
      </c>
      <c r="D5191" s="30" t="s">
        <v>268</v>
      </c>
      <c r="E5191" s="30">
        <f>MONTH(FACTURACION[[#This Row],[MES]]&amp;1)</f>
        <v>3</v>
      </c>
      <c r="F5191" s="223">
        <f>DATE(FACTURACION[[#This Row],[AÑO]],FACTURACION[[#This Row],[Mes numero]],1)</f>
        <v>43160</v>
      </c>
      <c r="G5191" s="160">
        <v>13533</v>
      </c>
      <c r="H5191" s="25">
        <v>800074033</v>
      </c>
      <c r="I5191" s="3" t="str">
        <f>+VLOOKUP(FACTURACION[[#This Row],[NIT]],TABLACLIENTE,2,FALSE)</f>
        <v>COMPAÑIAS ASOCIADAS DE GAS S.A. E.S.P (ASOGAS SA ESP)</v>
      </c>
      <c r="J5191" s="3" t="s">
        <v>949</v>
      </c>
      <c r="K5191" s="12" t="str">
        <f>+VLOOKUP(FACTURACION[[#This Row],[REFERENCIA]],CODINV,2,FALSE)</f>
        <v>SISTEMA DE RESPALDO SGCWEB</v>
      </c>
      <c r="L5191" s="12" t="str">
        <f>IF(VLOOKUP(FACTURACION[[#This Row],[REFERENCIA]],CODINV,3,FALSE)=0,"",VLOOKUP(FACTURACION[[#This Row],[REFERENCIA]],CODINV,3,FALSE))</f>
        <v/>
      </c>
      <c r="M5191" s="12" t="str">
        <f>+VLOOKUP(FACTURACION[[#This Row],[REFERENCIA]],CODINV,4,FALSE)</f>
        <v>REPUESTOS Y ACCESORIOS</v>
      </c>
      <c r="N5191" s="12" t="str">
        <f>+VLOOKUP(FACTURACION[[#This Row],[REFERENCIA]],CODINV,5,FALSE)</f>
        <v>PEGASUS</v>
      </c>
      <c r="O5191" s="3">
        <v>4</v>
      </c>
      <c r="P5191" s="31">
        <v>1156442</v>
      </c>
      <c r="Q5191" s="24">
        <f>+FACTURACION[[#This Row],[CANTIDAD]]*FACTURACION[[#This Row],[VR UNITARIO]]/1000</f>
        <v>4625.768</v>
      </c>
      <c r="R5191" s="3" t="str">
        <f>+VLOOKUP(FACTURACION[[#This Row],[NIT]],TABLACLIENTE,5,FALSE)</f>
        <v>MOSQUERA</v>
      </c>
    </row>
    <row r="5192" spans="3:18">
      <c r="C5192" s="29">
        <v>2018</v>
      </c>
      <c r="D5192" s="30" t="s">
        <v>268</v>
      </c>
      <c r="E5192" s="30">
        <f>MONTH(FACTURACION[[#This Row],[MES]]&amp;1)</f>
        <v>3</v>
      </c>
      <c r="F5192" s="223">
        <f>DATE(FACTURACION[[#This Row],[AÑO]],FACTURACION[[#This Row],[Mes numero]],1)</f>
        <v>43160</v>
      </c>
      <c r="G5192" s="160">
        <v>13515</v>
      </c>
      <c r="H5192" s="25">
        <v>890908643</v>
      </c>
      <c r="I5192" s="3" t="str">
        <f>+VLOOKUP(FACTURACION[[#This Row],[NIT]],TABLACLIENTE,2,FALSE)</f>
        <v>GASES DE ANTIOQUIA S.A. E.S.P.  (GAS ANTIOQUIA S.A. E.S.P.)</v>
      </c>
      <c r="J5192" s="3" t="s">
        <v>258</v>
      </c>
      <c r="K5192" s="12" t="str">
        <f>+VLOOKUP(FACTURACION[[#This Row],[REFERENCIA]],CODINV,2,FALSE)</f>
        <v>LICENCIA PREMIUM TROYA III</v>
      </c>
      <c r="L5192" s="12" t="str">
        <f>IF(VLOOKUP(FACTURACION[[#This Row],[REFERENCIA]],CODINV,3,FALSE)=0,"",VLOOKUP(FACTURACION[[#This Row],[REFERENCIA]],CODINV,3,FALSE))</f>
        <v>720370001YY</v>
      </c>
      <c r="M5192" s="12" t="str">
        <f>+VLOOKUP(FACTURACION[[#This Row],[REFERENCIA]],CODINV,4,FALSE)</f>
        <v>REPUESTOS Y ACCESORIOS</v>
      </c>
      <c r="N5192" s="12" t="str">
        <f>+VLOOKUP(FACTURACION[[#This Row],[REFERENCIA]],CODINV,5,FALSE)</f>
        <v>RED SEAL MEASUREMENT</v>
      </c>
      <c r="O5192" s="3">
        <v>2</v>
      </c>
      <c r="P5192" s="31">
        <v>1166470</v>
      </c>
      <c r="Q5192" s="24">
        <f>+FACTURACION[[#This Row],[CANTIDAD]]*FACTURACION[[#This Row],[VR UNITARIO]]/1000</f>
        <v>2332.94</v>
      </c>
      <c r="R5192" s="3" t="str">
        <f>+VLOOKUP(FACTURACION[[#This Row],[NIT]],TABLACLIENTE,5,FALSE)</f>
        <v>MEDELLIN</v>
      </c>
    </row>
    <row r="5193" spans="3:18">
      <c r="C5193" s="29">
        <v>2018</v>
      </c>
      <c r="D5193" s="30" t="s">
        <v>268</v>
      </c>
      <c r="E5193" s="30">
        <f>MONTH(FACTURACION[[#This Row],[MES]]&amp;1)</f>
        <v>3</v>
      </c>
      <c r="F5193" s="223">
        <f>DATE(FACTURACION[[#This Row],[AÑO]],FACTURACION[[#This Row],[Mes numero]],1)</f>
        <v>43160</v>
      </c>
      <c r="G5193" s="160">
        <v>13541</v>
      </c>
      <c r="H5193" s="25">
        <v>830104626</v>
      </c>
      <c r="I5193" s="3" t="str">
        <f>+VLOOKUP(FACTURACION[[#This Row],[NIT]],TABLACLIENTE,2,FALSE)</f>
        <v>MONTAJES INTEGRALES LTDA.</v>
      </c>
      <c r="J5193" s="3" t="s">
        <v>1088</v>
      </c>
      <c r="K5193" s="12" t="str">
        <f>+VLOOKUP(FACTURACION[[#This Row],[REFERENCIA]],CODINV,2,FALSE)</f>
        <v>HOUSING PARA BATERIA ALCALINAS REEMPLAZABLES</v>
      </c>
      <c r="L5193" s="12" t="str">
        <f>IF(VLOOKUP(FACTURACION[[#This Row],[REFERENCIA]],CODINV,3,FALSE)=0,"",VLOOKUP(FACTURACION[[#This Row],[REFERENCIA]],CODINV,3,FALSE))</f>
        <v>4000500027</v>
      </c>
      <c r="M5193" s="12" t="str">
        <f>+VLOOKUP(FACTURACION[[#This Row],[REFERENCIA]],CODINV,4,FALSE)</f>
        <v>REPUESTOS Y ACCESORIOS</v>
      </c>
      <c r="N5193" s="12" t="str">
        <f>+VLOOKUP(FACTURACION[[#This Row],[REFERENCIA]],CODINV,5,FALSE)</f>
        <v>NIMOCOM</v>
      </c>
      <c r="O5193" s="3">
        <v>1</v>
      </c>
      <c r="P5193" s="31">
        <v>390000</v>
      </c>
      <c r="Q5193" s="24">
        <f>+FACTURACION[[#This Row],[CANTIDAD]]*FACTURACION[[#This Row],[VR UNITARIO]]/1000</f>
        <v>390</v>
      </c>
      <c r="R5193" s="3" t="str">
        <f>+VLOOKUP(FACTURACION[[#This Row],[NIT]],TABLACLIENTE,5,FALSE)</f>
        <v>BOGOTÁ D.C.</v>
      </c>
    </row>
    <row r="5194" spans="3:18">
      <c r="C5194" s="29">
        <v>2018</v>
      </c>
      <c r="D5194" s="30" t="s">
        <v>268</v>
      </c>
      <c r="E5194" s="30">
        <f>MONTH(FACTURACION[[#This Row],[MES]]&amp;1)</f>
        <v>3</v>
      </c>
      <c r="F5194" s="223">
        <f>DATE(FACTURACION[[#This Row],[AÑO]],FACTURACION[[#This Row],[Mes numero]],1)</f>
        <v>43160</v>
      </c>
      <c r="G5194" s="160">
        <v>13508</v>
      </c>
      <c r="H5194" s="25">
        <v>890310688</v>
      </c>
      <c r="I5194" s="3" t="str">
        <f>+VLOOKUP(FACTURACION[[#This Row],[NIT]],TABLACLIENTE,2,FALSE)</f>
        <v>COLGAS DE OCCIDENTE S.A. E.S.P.</v>
      </c>
      <c r="J5194" s="3" t="s">
        <v>932</v>
      </c>
      <c r="K5194" s="12" t="str">
        <f>+VLOOKUP(FACTURACION[[#This Row],[REFERENCIA]],CODINV,2,FALSE)</f>
        <v>FILTRO Y 2" PYPESA</v>
      </c>
      <c r="L5194" s="12" t="str">
        <f>IF(VLOOKUP(FACTURACION[[#This Row],[REFERENCIA]],CODINV,3,FALSE)=0,"",VLOOKUP(FACTURACION[[#This Row],[REFERENCIA]],CODINV,3,FALSE))</f>
        <v>00IE668F</v>
      </c>
      <c r="M5194" s="12" t="str">
        <f>+VLOOKUP(FACTURACION[[#This Row],[REFERENCIA]],CODINV,4,FALSE)</f>
        <v>FILTROS</v>
      </c>
      <c r="N5194" s="12" t="str">
        <f>+VLOOKUP(FACTURACION[[#This Row],[REFERENCIA]],CODINV,5,FALSE)</f>
        <v>PYPESA</v>
      </c>
      <c r="O5194" s="3">
        <v>1</v>
      </c>
      <c r="P5194" s="31">
        <v>370000</v>
      </c>
      <c r="Q5194" s="24">
        <f>+FACTURACION[[#This Row],[CANTIDAD]]*FACTURACION[[#This Row],[VR UNITARIO]]/1000</f>
        <v>370</v>
      </c>
      <c r="R5194" s="3" t="str">
        <f>+VLOOKUP(FACTURACION[[#This Row],[NIT]],TABLACLIENTE,5,FALSE)</f>
        <v>CALI</v>
      </c>
    </row>
    <row r="5195" spans="3:18">
      <c r="C5195" s="29">
        <v>2018</v>
      </c>
      <c r="D5195" s="30" t="s">
        <v>268</v>
      </c>
      <c r="E5195" s="30">
        <f>MONTH(FACTURACION[[#This Row],[MES]]&amp;1)</f>
        <v>3</v>
      </c>
      <c r="F5195" s="223">
        <f>DATE(FACTURACION[[#This Row],[AÑO]],FACTURACION[[#This Row],[Mes numero]],1)</f>
        <v>43160</v>
      </c>
      <c r="G5195" s="160">
        <v>13507</v>
      </c>
      <c r="H5195" s="25">
        <v>890200919</v>
      </c>
      <c r="I5195" s="3" t="str">
        <f>+VLOOKUP(FACTURACION[[#This Row],[NIT]],TABLACLIENTE,2,FALSE)</f>
        <v>GAS DE SANTANDER S.A. E.S.P.</v>
      </c>
      <c r="J5195" s="3" t="s">
        <v>45</v>
      </c>
      <c r="K5195" s="12" t="str">
        <f>+VLOOKUP(FACTURACION[[#This Row],[REFERENCIA]],CODINV,2,FALSE)</f>
        <v>REGULADOR  PRIMERA ETAPA</v>
      </c>
      <c r="L5195" s="12" t="str">
        <f>IF(VLOOKUP(FACTURACION[[#This Row],[REFERENCIA]],CODINV,3,FALSE)=0,"",VLOOKUP(FACTURACION[[#This Row],[REFERENCIA]],CODINV,3,FALSE))</f>
        <v>1584VN</v>
      </c>
      <c r="M5195" s="12" t="str">
        <f>+VLOOKUP(FACTURACION[[#This Row],[REFERENCIA]],CODINV,4,FALSE)</f>
        <v>REGULADORES</v>
      </c>
      <c r="N5195" s="12" t="str">
        <f>+VLOOKUP(FACTURACION[[#This Row],[REFERENCIA]],CODINV,5,FALSE)</f>
        <v>REGO</v>
      </c>
      <c r="O5195" s="3">
        <v>10</v>
      </c>
      <c r="P5195" s="31">
        <v>302000</v>
      </c>
      <c r="Q5195" s="24">
        <f>+FACTURACION[[#This Row],[CANTIDAD]]*FACTURACION[[#This Row],[VR UNITARIO]]/1000</f>
        <v>3020</v>
      </c>
      <c r="R5195" s="3" t="str">
        <f>+VLOOKUP(FACTURACION[[#This Row],[NIT]],TABLACLIENTE,5,FALSE)</f>
        <v>GIRON</v>
      </c>
    </row>
    <row r="5196" spans="3:18">
      <c r="C5196" s="29">
        <v>2018</v>
      </c>
      <c r="D5196" s="30" t="s">
        <v>268</v>
      </c>
      <c r="E5196" s="30">
        <f>MONTH(FACTURACION[[#This Row],[MES]]&amp;1)</f>
        <v>3</v>
      </c>
      <c r="F5196" s="223">
        <f>DATE(FACTURACION[[#This Row],[AÑO]],FACTURACION[[#This Row],[Mes numero]],1)</f>
        <v>43160</v>
      </c>
      <c r="G5196" s="160">
        <v>13517</v>
      </c>
      <c r="H5196" s="25">
        <v>860033633</v>
      </c>
      <c r="I5196" s="3" t="str">
        <f>+VLOOKUP(FACTURACION[[#This Row],[NIT]],TABLACLIENTE,2,FALSE)</f>
        <v>RAYOGAS S.A. E.S.P.</v>
      </c>
      <c r="J5196" s="3" t="s">
        <v>35</v>
      </c>
      <c r="K5196" s="12" t="str">
        <f>+VLOOKUP(FACTURACION[[#This Row],[REFERENCIA]],CODINV,2,FALSE)</f>
        <v>REGULADOR 3/4"  PRIMERA ETAPA POL</v>
      </c>
      <c r="L5196" s="12" t="str">
        <f>IF(VLOOKUP(FACTURACION[[#This Row],[REFERENCIA]],CODINV,3,FALSE)=0,"",VLOOKUP(FACTURACION[[#This Row],[REFERENCIA]],CODINV,3,FALSE))</f>
        <v>LV4403TR96</v>
      </c>
      <c r="M5196" s="12" t="str">
        <f>+VLOOKUP(FACTURACION[[#This Row],[REFERENCIA]],CODINV,4,FALSE)</f>
        <v>REGULADORES</v>
      </c>
      <c r="N5196" s="12" t="str">
        <f>+VLOOKUP(FACTURACION[[#This Row],[REFERENCIA]],CODINV,5,FALSE)</f>
        <v>REGO</v>
      </c>
      <c r="O5196" s="3">
        <v>1</v>
      </c>
      <c r="P5196" s="31">
        <v>170000</v>
      </c>
      <c r="Q5196" s="24">
        <f>+FACTURACION[[#This Row],[CANTIDAD]]*FACTURACION[[#This Row],[VR UNITARIO]]/1000</f>
        <v>170</v>
      </c>
      <c r="R5196" s="3" t="str">
        <f>+VLOOKUP(FACTURACION[[#This Row],[NIT]],TABLACLIENTE,5,FALSE)</f>
        <v>BOGOTÁ D.C.</v>
      </c>
    </row>
    <row r="5197" spans="3:18">
      <c r="C5197" s="29">
        <v>2018</v>
      </c>
      <c r="D5197" s="30" t="s">
        <v>268</v>
      </c>
      <c r="E5197" s="30">
        <f>MONTH(FACTURACION[[#This Row],[MES]]&amp;1)</f>
        <v>3</v>
      </c>
      <c r="F5197" s="223">
        <f>DATE(FACTURACION[[#This Row],[AÑO]],FACTURACION[[#This Row],[Mes numero]],1)</f>
        <v>43160</v>
      </c>
      <c r="G5197" s="160">
        <v>13536</v>
      </c>
      <c r="H5197" s="25">
        <v>900396759</v>
      </c>
      <c r="I5197" s="3" t="str">
        <f>+VLOOKUP(FACTURACION[[#This Row],[NIT]],TABLACLIENTE,2,FALSE)</f>
        <v>CHILCO DISTRIBUIDORA DE GAS Y ENERGIA S.A.S. E.S.P.</v>
      </c>
      <c r="J5197" s="3" t="s">
        <v>1039</v>
      </c>
      <c r="K5197" s="12" t="str">
        <f>+VLOOKUP(FACTURACION[[#This Row],[REFERENCIA]],CODINV,2,FALSE)</f>
        <v xml:space="preserve">MULTIVALVULA 2 1/2" NPT </v>
      </c>
      <c r="L5197" s="12" t="str">
        <f>IF(VLOOKUP(FACTURACION[[#This Row],[REFERENCIA]],CODINV,3,FALSE)=0,"",VLOOKUP(FACTURACION[[#This Row],[REFERENCIA]],CODINV,3,FALSE))</f>
        <v>G8475RL</v>
      </c>
      <c r="M5197" s="12" t="str">
        <f>+VLOOKUP(FACTURACION[[#This Row],[REFERENCIA]],CODINV,4,FALSE)</f>
        <v>VÁLVULAS Y MULTIVÁLVULAS</v>
      </c>
      <c r="N5197" s="12" t="str">
        <f>+VLOOKUP(FACTURACION[[#This Row],[REFERENCIA]],CODINV,5,FALSE)</f>
        <v>REGO</v>
      </c>
      <c r="O5197" s="3">
        <v>1</v>
      </c>
      <c r="P5197" s="31">
        <v>820000</v>
      </c>
      <c r="Q5197" s="24">
        <f>+FACTURACION[[#This Row],[CANTIDAD]]*FACTURACION[[#This Row],[VR UNITARIO]]/1000</f>
        <v>820</v>
      </c>
      <c r="R5197" s="3" t="str">
        <f>+VLOOKUP(FACTURACION[[#This Row],[NIT]],TABLACLIENTE,5,FALSE)</f>
        <v>BOGOTÁ D.C.</v>
      </c>
    </row>
    <row r="5198" spans="3:18">
      <c r="C5198" s="29">
        <v>2018</v>
      </c>
      <c r="D5198" s="30" t="s">
        <v>268</v>
      </c>
      <c r="E5198" s="30">
        <f>MONTH(FACTURACION[[#This Row],[MES]]&amp;1)</f>
        <v>3</v>
      </c>
      <c r="F5198" s="223">
        <f>DATE(FACTURACION[[#This Row],[AÑO]],FACTURACION[[#This Row],[Mes numero]],1)</f>
        <v>43160</v>
      </c>
      <c r="G5198" s="160">
        <v>13513</v>
      </c>
      <c r="H5198" s="25">
        <v>830137252</v>
      </c>
      <c r="I5198" s="3" t="str">
        <f>+VLOOKUP(FACTURACION[[#This Row],[NIT]],TABLACLIENTE,2,FALSE)</f>
        <v>SAGENCO SAS</v>
      </c>
      <c r="J5198" s="3" t="s">
        <v>112</v>
      </c>
      <c r="K5198" s="12" t="str">
        <f>+VLOOKUP(FACTURACION[[#This Row],[REFERENCIA]],CODINV,2,FALSE)</f>
        <v>VALVULA DE ALIVIO SEMINTERNA DE 1"</v>
      </c>
      <c r="L5198" s="12" t="str">
        <f>IF(VLOOKUP(FACTURACION[[#This Row],[REFERENCIA]],CODINV,3,FALSE)=0,"",VLOOKUP(FACTURACION[[#This Row],[REFERENCIA]],CODINV,3,FALSE))</f>
        <v>8684G</v>
      </c>
      <c r="M5198" s="12" t="str">
        <f>+VLOOKUP(FACTURACION[[#This Row],[REFERENCIA]],CODINV,4,FALSE)</f>
        <v>VÁLVULAS Y MULTIVÁLVULAS</v>
      </c>
      <c r="N5198" s="12" t="str">
        <f>+VLOOKUP(FACTURACION[[#This Row],[REFERENCIA]],CODINV,5,FALSE)</f>
        <v>REGO</v>
      </c>
      <c r="O5198" s="3">
        <v>1</v>
      </c>
      <c r="P5198" s="31">
        <v>106000</v>
      </c>
      <c r="Q5198" s="24">
        <f>+FACTURACION[[#This Row],[CANTIDAD]]*FACTURACION[[#This Row],[VR UNITARIO]]/1000</f>
        <v>106</v>
      </c>
      <c r="R5198" s="3" t="str">
        <f>+VLOOKUP(FACTURACION[[#This Row],[NIT]],TABLACLIENTE,5,FALSE)</f>
        <v>BOGOTÁ D.C.</v>
      </c>
    </row>
    <row r="5199" spans="3:18">
      <c r="C5199" s="29">
        <v>2018</v>
      </c>
      <c r="D5199" s="30" t="s">
        <v>268</v>
      </c>
      <c r="E5199" s="30">
        <f>MONTH(FACTURACION[[#This Row],[MES]]&amp;1)</f>
        <v>3</v>
      </c>
      <c r="F5199" s="223">
        <f>DATE(FACTURACION[[#This Row],[AÑO]],FACTURACION[[#This Row],[Mes numero]],1)</f>
        <v>43160</v>
      </c>
      <c r="G5199" s="160">
        <v>13521</v>
      </c>
      <c r="H5199" s="25">
        <v>830137252</v>
      </c>
      <c r="I5199" s="3" t="str">
        <f>+VLOOKUP(FACTURACION[[#This Row],[NIT]],TABLACLIENTE,2,FALSE)</f>
        <v>SAGENCO SAS</v>
      </c>
      <c r="J5199" s="3" t="s">
        <v>78</v>
      </c>
      <c r="K5199" s="12" t="str">
        <f>+VLOOKUP(FACTURACION[[#This Row],[REFERENCIA]],CODINV,2,FALSE)</f>
        <v>VALVULA DE ALIVIO SEMINTERNA 1 1/4"</v>
      </c>
      <c r="L5199" s="12" t="str">
        <f>IF(VLOOKUP(FACTURACION[[#This Row],[REFERENCIA]],CODINV,3,FALSE)=0,"",VLOOKUP(FACTURACION[[#This Row],[REFERENCIA]],CODINV,3,FALSE))</f>
        <v>8685G</v>
      </c>
      <c r="M5199" s="12" t="str">
        <f>+VLOOKUP(FACTURACION[[#This Row],[REFERENCIA]],CODINV,4,FALSE)</f>
        <v>VÁLVULAS Y MULTIVÁLVULAS</v>
      </c>
      <c r="N5199" s="12" t="str">
        <f>+VLOOKUP(FACTURACION[[#This Row],[REFERENCIA]],CODINV,5,FALSE)</f>
        <v>REGO</v>
      </c>
      <c r="O5199" s="3">
        <v>1</v>
      </c>
      <c r="P5199" s="31">
        <v>170000</v>
      </c>
      <c r="Q5199" s="24">
        <f>+FACTURACION[[#This Row],[CANTIDAD]]*FACTURACION[[#This Row],[VR UNITARIO]]/1000</f>
        <v>170</v>
      </c>
      <c r="R5199" s="3" t="str">
        <f>+VLOOKUP(FACTURACION[[#This Row],[NIT]],TABLACLIENTE,5,FALSE)</f>
        <v>BOGOTÁ D.C.</v>
      </c>
    </row>
    <row r="5200" spans="3:18">
      <c r="C5200" s="29">
        <v>2018</v>
      </c>
      <c r="D5200" s="30" t="s">
        <v>268</v>
      </c>
      <c r="E5200" s="30">
        <f>MONTH(FACTURACION[[#This Row],[MES]]&amp;1)</f>
        <v>3</v>
      </c>
      <c r="F5200" s="223">
        <f>DATE(FACTURACION[[#This Row],[AÑO]],FACTURACION[[#This Row],[Mes numero]],1)</f>
        <v>43160</v>
      </c>
      <c r="G5200" s="160">
        <v>13508</v>
      </c>
      <c r="H5200" s="25">
        <v>890310688</v>
      </c>
      <c r="I5200" s="3" t="str">
        <f>+VLOOKUP(FACTURACION[[#This Row],[NIT]],TABLACLIENTE,2,FALSE)</f>
        <v>COLGAS DE OCCIDENTE S.A. E.S.P.</v>
      </c>
      <c r="J5200" s="3" t="s">
        <v>74</v>
      </c>
      <c r="K5200" s="12" t="str">
        <f>+VLOOKUP(FACTURACION[[#This Row],[REFERENCIA]],CODINV,2,FALSE)</f>
        <v>VALVULA DE GLOBLO DE 1 1/4" NPT</v>
      </c>
      <c r="L5200" s="12" t="str">
        <f>IF(VLOOKUP(FACTURACION[[#This Row],[REFERENCIA]],CODINV,3,FALSE)=0,"",VLOOKUP(FACTURACION[[#This Row],[REFERENCIA]],CODINV,3,FALSE))</f>
        <v>A7509BP</v>
      </c>
      <c r="M5200" s="12" t="str">
        <f>+VLOOKUP(FACTURACION[[#This Row],[REFERENCIA]],CODINV,4,FALSE)</f>
        <v>VÁLVULAS Y MULTIVÁLVULAS</v>
      </c>
      <c r="N5200" s="12" t="str">
        <f>+VLOOKUP(FACTURACION[[#This Row],[REFERENCIA]],CODINV,5,FALSE)</f>
        <v>REGO</v>
      </c>
      <c r="O5200" s="3">
        <v>2</v>
      </c>
      <c r="P5200" s="31">
        <v>430000</v>
      </c>
      <c r="Q5200" s="24">
        <f>+FACTURACION[[#This Row],[CANTIDAD]]*FACTURACION[[#This Row],[VR UNITARIO]]/1000</f>
        <v>860</v>
      </c>
      <c r="R5200" s="3" t="str">
        <f>+VLOOKUP(FACTURACION[[#This Row],[NIT]],TABLACLIENTE,5,FALSE)</f>
        <v>CALI</v>
      </c>
    </row>
    <row r="5201" spans="3:18">
      <c r="C5201" s="29">
        <v>2018</v>
      </c>
      <c r="D5201" s="30" t="s">
        <v>268</v>
      </c>
      <c r="E5201" s="30">
        <f>MONTH(FACTURACION[[#This Row],[MES]]&amp;1)</f>
        <v>3</v>
      </c>
      <c r="F5201" s="223">
        <f>DATE(FACTURACION[[#This Row],[AÑO]],FACTURACION[[#This Row],[Mes numero]],1)</f>
        <v>43160</v>
      </c>
      <c r="G5201" s="160">
        <v>13516</v>
      </c>
      <c r="H5201" s="25">
        <v>860033633</v>
      </c>
      <c r="I5201" s="3" t="str">
        <f>+VLOOKUP(FACTURACION[[#This Row],[NIT]],TABLACLIENTE,2,FALSE)</f>
        <v>RAYOGAS S.A. E.S.P.</v>
      </c>
      <c r="J5201" s="3" t="s">
        <v>74</v>
      </c>
      <c r="K5201" s="12" t="str">
        <f>+VLOOKUP(FACTURACION[[#This Row],[REFERENCIA]],CODINV,2,FALSE)</f>
        <v>VALVULA DE GLOBLO DE 1 1/4" NPT</v>
      </c>
      <c r="L5201" s="12" t="str">
        <f>IF(VLOOKUP(FACTURACION[[#This Row],[REFERENCIA]],CODINV,3,FALSE)=0,"",VLOOKUP(FACTURACION[[#This Row],[REFERENCIA]],CODINV,3,FALSE))</f>
        <v>A7509BP</v>
      </c>
      <c r="M5201" s="12" t="str">
        <f>+VLOOKUP(FACTURACION[[#This Row],[REFERENCIA]],CODINV,4,FALSE)</f>
        <v>VÁLVULAS Y MULTIVÁLVULAS</v>
      </c>
      <c r="N5201" s="12" t="str">
        <f>+VLOOKUP(FACTURACION[[#This Row],[REFERENCIA]],CODINV,5,FALSE)</f>
        <v>REGO</v>
      </c>
      <c r="O5201" s="3">
        <v>1</v>
      </c>
      <c r="P5201" s="31">
        <v>440000</v>
      </c>
      <c r="Q5201" s="24">
        <f>+FACTURACION[[#This Row],[CANTIDAD]]*FACTURACION[[#This Row],[VR UNITARIO]]/1000</f>
        <v>440</v>
      </c>
      <c r="R5201" s="3" t="str">
        <f>+VLOOKUP(FACTURACION[[#This Row],[NIT]],TABLACLIENTE,5,FALSE)</f>
        <v>BOGOTÁ D.C.</v>
      </c>
    </row>
    <row r="5202" spans="3:18">
      <c r="C5202" s="29">
        <v>2018</v>
      </c>
      <c r="D5202" s="30" t="s">
        <v>268</v>
      </c>
      <c r="E5202" s="30">
        <f>MONTH(FACTURACION[[#This Row],[MES]]&amp;1)</f>
        <v>3</v>
      </c>
      <c r="F5202" s="223">
        <f>DATE(FACTURACION[[#This Row],[AÑO]],FACTURACION[[#This Row],[Mes numero]],1)</f>
        <v>43160</v>
      </c>
      <c r="G5202" s="160">
        <v>13519</v>
      </c>
      <c r="H5202" s="25">
        <v>860033633</v>
      </c>
      <c r="I5202" s="3" t="str">
        <f>+VLOOKUP(FACTURACION[[#This Row],[NIT]],TABLACLIENTE,2,FALSE)</f>
        <v>RAYOGAS S.A. E.S.P.</v>
      </c>
      <c r="J5202" s="3" t="s">
        <v>74</v>
      </c>
      <c r="K5202" s="12" t="str">
        <f>+VLOOKUP(FACTURACION[[#This Row],[REFERENCIA]],CODINV,2,FALSE)</f>
        <v>VALVULA DE GLOBLO DE 1 1/4" NPT</v>
      </c>
      <c r="L5202" s="12" t="str">
        <f>IF(VLOOKUP(FACTURACION[[#This Row],[REFERENCIA]],CODINV,3,FALSE)=0,"",VLOOKUP(FACTURACION[[#This Row],[REFERENCIA]],CODINV,3,FALSE))</f>
        <v>A7509BP</v>
      </c>
      <c r="M5202" s="12" t="str">
        <f>+VLOOKUP(FACTURACION[[#This Row],[REFERENCIA]],CODINV,4,FALSE)</f>
        <v>VÁLVULAS Y MULTIVÁLVULAS</v>
      </c>
      <c r="N5202" s="12" t="str">
        <f>+VLOOKUP(FACTURACION[[#This Row],[REFERENCIA]],CODINV,5,FALSE)</f>
        <v>REGO</v>
      </c>
      <c r="O5202" s="3">
        <v>3</v>
      </c>
      <c r="P5202" s="31">
        <v>420000</v>
      </c>
      <c r="Q5202" s="24">
        <f>+FACTURACION[[#This Row],[CANTIDAD]]*FACTURACION[[#This Row],[VR UNITARIO]]/1000</f>
        <v>1260</v>
      </c>
      <c r="R5202" s="3" t="str">
        <f>+VLOOKUP(FACTURACION[[#This Row],[NIT]],TABLACLIENTE,5,FALSE)</f>
        <v>BOGOTÁ D.C.</v>
      </c>
    </row>
    <row r="5203" spans="3:18">
      <c r="C5203" s="29">
        <v>2018</v>
      </c>
      <c r="D5203" s="30" t="s">
        <v>268</v>
      </c>
      <c r="E5203" s="30">
        <f>MONTH(FACTURACION[[#This Row],[MES]]&amp;1)</f>
        <v>3</v>
      </c>
      <c r="F5203" s="223">
        <f>DATE(FACTURACION[[#This Row],[AÑO]],FACTURACION[[#This Row],[Mes numero]],1)</f>
        <v>43160</v>
      </c>
      <c r="G5203" s="160">
        <v>13508</v>
      </c>
      <c r="H5203" s="25">
        <v>890310688</v>
      </c>
      <c r="I5203" s="3" t="str">
        <f>+VLOOKUP(FACTURACION[[#This Row],[NIT]],TABLACLIENTE,2,FALSE)</f>
        <v>COLGAS DE OCCIDENTE S.A. E.S.P.</v>
      </c>
      <c r="J5203" s="3" t="s">
        <v>93</v>
      </c>
      <c r="K5203" s="12" t="str">
        <f>+VLOOKUP(FACTURACION[[#This Row],[REFERENCIA]],CODINV,2,FALSE)</f>
        <v>VALVULA DE GLOBO 2"</v>
      </c>
      <c r="L5203" s="12" t="str">
        <f>IF(VLOOKUP(FACTURACION[[#This Row],[REFERENCIA]],CODINV,3,FALSE)=0,"",VLOOKUP(FACTURACION[[#This Row],[REFERENCIA]],CODINV,3,FALSE))</f>
        <v>A7513AP</v>
      </c>
      <c r="M5203" s="12" t="str">
        <f>+VLOOKUP(FACTURACION[[#This Row],[REFERENCIA]],CODINV,4,FALSE)</f>
        <v>VÁLVULAS Y MULTIVÁLVULAS</v>
      </c>
      <c r="N5203" s="12" t="str">
        <f>+VLOOKUP(FACTURACION[[#This Row],[REFERENCIA]],CODINV,5,FALSE)</f>
        <v>REGO</v>
      </c>
      <c r="O5203" s="3">
        <v>1</v>
      </c>
      <c r="P5203" s="31">
        <v>658000</v>
      </c>
      <c r="Q5203" s="24">
        <f>+FACTURACION[[#This Row],[CANTIDAD]]*FACTURACION[[#This Row],[VR UNITARIO]]/1000</f>
        <v>658</v>
      </c>
      <c r="R5203" s="3" t="str">
        <f>+VLOOKUP(FACTURACION[[#This Row],[NIT]],TABLACLIENTE,5,FALSE)</f>
        <v>CALI</v>
      </c>
    </row>
    <row r="5204" spans="3:18">
      <c r="C5204" s="29">
        <v>2018</v>
      </c>
      <c r="D5204" s="30" t="s">
        <v>268</v>
      </c>
      <c r="E5204" s="30">
        <f>MONTH(FACTURACION[[#This Row],[MES]]&amp;1)</f>
        <v>3</v>
      </c>
      <c r="F5204" s="223">
        <f>DATE(FACTURACION[[#This Row],[AÑO]],FACTURACION[[#This Row],[Mes numero]],1)</f>
        <v>43160</v>
      </c>
      <c r="G5204" s="160">
        <v>13516</v>
      </c>
      <c r="H5204" s="25">
        <v>860033633</v>
      </c>
      <c r="I5204" s="3" t="str">
        <f>+VLOOKUP(FACTURACION[[#This Row],[NIT]],TABLACLIENTE,2,FALSE)</f>
        <v>RAYOGAS S.A. E.S.P.</v>
      </c>
      <c r="J5204" s="3" t="s">
        <v>93</v>
      </c>
      <c r="K5204" s="12" t="str">
        <f>+VLOOKUP(FACTURACION[[#This Row],[REFERENCIA]],CODINV,2,FALSE)</f>
        <v>VALVULA DE GLOBO 2"</v>
      </c>
      <c r="L5204" s="12" t="str">
        <f>IF(VLOOKUP(FACTURACION[[#This Row],[REFERENCIA]],CODINV,3,FALSE)=0,"",VLOOKUP(FACTURACION[[#This Row],[REFERENCIA]],CODINV,3,FALSE))</f>
        <v>A7513AP</v>
      </c>
      <c r="M5204" s="12" t="str">
        <f>+VLOOKUP(FACTURACION[[#This Row],[REFERENCIA]],CODINV,4,FALSE)</f>
        <v>VÁLVULAS Y MULTIVÁLVULAS</v>
      </c>
      <c r="N5204" s="12" t="str">
        <f>+VLOOKUP(FACTURACION[[#This Row],[REFERENCIA]],CODINV,5,FALSE)</f>
        <v>REGO</v>
      </c>
      <c r="O5204" s="3">
        <v>4</v>
      </c>
      <c r="P5204" s="31">
        <v>650000</v>
      </c>
      <c r="Q5204" s="24">
        <f>+FACTURACION[[#This Row],[CANTIDAD]]*FACTURACION[[#This Row],[VR UNITARIO]]/1000</f>
        <v>2600</v>
      </c>
      <c r="R5204" s="3" t="str">
        <f>+VLOOKUP(FACTURACION[[#This Row],[NIT]],TABLACLIENTE,5,FALSE)</f>
        <v>BOGOTÁ D.C.</v>
      </c>
    </row>
    <row r="5205" spans="3:18">
      <c r="C5205" s="29">
        <v>2018</v>
      </c>
      <c r="D5205" s="30" t="s">
        <v>268</v>
      </c>
      <c r="E5205" s="30">
        <f>MONTH(FACTURACION[[#This Row],[MES]]&amp;1)</f>
        <v>3</v>
      </c>
      <c r="F5205" s="223">
        <f>DATE(FACTURACION[[#This Row],[AÑO]],FACTURACION[[#This Row],[Mes numero]],1)</f>
        <v>43160</v>
      </c>
      <c r="G5205" s="160">
        <v>13519</v>
      </c>
      <c r="H5205" s="25">
        <v>860033633</v>
      </c>
      <c r="I5205" s="3" t="str">
        <f>+VLOOKUP(FACTURACION[[#This Row],[NIT]],TABLACLIENTE,2,FALSE)</f>
        <v>RAYOGAS S.A. E.S.P.</v>
      </c>
      <c r="J5205" s="3" t="s">
        <v>93</v>
      </c>
      <c r="K5205" s="12" t="str">
        <f>+VLOOKUP(FACTURACION[[#This Row],[REFERENCIA]],CODINV,2,FALSE)</f>
        <v>VALVULA DE GLOBO 2"</v>
      </c>
      <c r="L5205" s="12" t="str">
        <f>IF(VLOOKUP(FACTURACION[[#This Row],[REFERENCIA]],CODINV,3,FALSE)=0,"",VLOOKUP(FACTURACION[[#This Row],[REFERENCIA]],CODINV,3,FALSE))</f>
        <v>A7513AP</v>
      </c>
      <c r="M5205" s="12" t="str">
        <f>+VLOOKUP(FACTURACION[[#This Row],[REFERENCIA]],CODINV,4,FALSE)</f>
        <v>VÁLVULAS Y MULTIVÁLVULAS</v>
      </c>
      <c r="N5205" s="12" t="str">
        <f>+VLOOKUP(FACTURACION[[#This Row],[REFERENCIA]],CODINV,5,FALSE)</f>
        <v>REGO</v>
      </c>
      <c r="O5205" s="3">
        <v>1</v>
      </c>
      <c r="P5205" s="31">
        <v>630000</v>
      </c>
      <c r="Q5205" s="24">
        <f>+FACTURACION[[#This Row],[CANTIDAD]]*FACTURACION[[#This Row],[VR UNITARIO]]/1000</f>
        <v>630</v>
      </c>
      <c r="R5205" s="3" t="str">
        <f>+VLOOKUP(FACTURACION[[#This Row],[NIT]],TABLACLIENTE,5,FALSE)</f>
        <v>BOGOTÁ D.C.</v>
      </c>
    </row>
    <row r="5206" spans="3:18">
      <c r="C5206" s="29">
        <v>2018</v>
      </c>
      <c r="D5206" s="30" t="s">
        <v>268</v>
      </c>
      <c r="E5206" s="30">
        <f>MONTH(FACTURACION[[#This Row],[MES]]&amp;1)</f>
        <v>3</v>
      </c>
      <c r="F5206" s="223">
        <f>DATE(FACTURACION[[#This Row],[AÑO]],FACTURACION[[#This Row],[Mes numero]],1)</f>
        <v>43160</v>
      </c>
      <c r="G5206" s="160">
        <v>13508</v>
      </c>
      <c r="H5206" s="25">
        <v>890310688</v>
      </c>
      <c r="I5206" s="3" t="str">
        <f>+VLOOKUP(FACTURACION[[#This Row],[NIT]],TABLACLIENTE,2,FALSE)</f>
        <v>COLGAS DE OCCIDENTE S.A. E.S.P.</v>
      </c>
      <c r="J5206" s="3" t="s">
        <v>80</v>
      </c>
      <c r="K5206" s="12" t="str">
        <f>+VLOOKUP(FACTURACION[[#This Row],[REFERENCIA]],CODINV,2,FALSE)</f>
        <v>VALVULA EXCESO DE FLUJO 1 1/4"</v>
      </c>
      <c r="L5206" s="12" t="str">
        <f>IF(VLOOKUP(FACTURACION[[#This Row],[REFERENCIA]],CODINV,3,FALSE)=0,"",VLOOKUP(FACTURACION[[#This Row],[REFERENCIA]],CODINV,3,FALSE))</f>
        <v>3282C</v>
      </c>
      <c r="M5206" s="12" t="str">
        <f>+VLOOKUP(FACTURACION[[#This Row],[REFERENCIA]],CODINV,4,FALSE)</f>
        <v>VÁLVULAS Y MULTIVÁLVULAS</v>
      </c>
      <c r="N5206" s="12" t="str">
        <f>+VLOOKUP(FACTURACION[[#This Row],[REFERENCIA]],CODINV,5,FALSE)</f>
        <v>REGO</v>
      </c>
      <c r="O5206" s="3">
        <v>1</v>
      </c>
      <c r="P5206" s="31">
        <v>139000</v>
      </c>
      <c r="Q5206" s="24">
        <f>+FACTURACION[[#This Row],[CANTIDAD]]*FACTURACION[[#This Row],[VR UNITARIO]]/1000</f>
        <v>139</v>
      </c>
      <c r="R5206" s="3" t="str">
        <f>+VLOOKUP(FACTURACION[[#This Row],[NIT]],TABLACLIENTE,5,FALSE)</f>
        <v>CALI</v>
      </c>
    </row>
    <row r="5207" spans="3:18">
      <c r="C5207" s="29">
        <v>2018</v>
      </c>
      <c r="D5207" s="30" t="s">
        <v>268</v>
      </c>
      <c r="E5207" s="30">
        <f>MONTH(FACTURACION[[#This Row],[MES]]&amp;1)</f>
        <v>3</v>
      </c>
      <c r="F5207" s="223">
        <f>DATE(FACTURACION[[#This Row],[AÑO]],FACTURACION[[#This Row],[Mes numero]],1)</f>
        <v>43160</v>
      </c>
      <c r="G5207" s="160">
        <v>13519</v>
      </c>
      <c r="H5207" s="25">
        <v>860033633</v>
      </c>
      <c r="I5207" s="3" t="str">
        <f>+VLOOKUP(FACTURACION[[#This Row],[NIT]],TABLACLIENTE,2,FALSE)</f>
        <v>RAYOGAS S.A. E.S.P.</v>
      </c>
      <c r="J5207" s="3" t="s">
        <v>195</v>
      </c>
      <c r="K5207" s="12" t="str">
        <f>+VLOOKUP(FACTURACION[[#This Row],[REFERENCIA]],CODINV,2,FALSE)</f>
        <v>VALVULA  LLENADO DOBLE 2 1/4" X 1"</v>
      </c>
      <c r="L5207" s="12" t="str">
        <f>IF(VLOOKUP(FACTURACION[[#This Row],[REFERENCIA]],CODINV,3,FALSE)=0,"",VLOOKUP(FACTURACION[[#This Row],[REFERENCIA]],CODINV,3,FALSE))</f>
        <v>6587-EC</v>
      </c>
      <c r="M5207" s="12" t="str">
        <f>+VLOOKUP(FACTURACION[[#This Row],[REFERENCIA]],CODINV,4,FALSE)</f>
        <v>VÁLVULAS Y MULTIVÁLVULAS</v>
      </c>
      <c r="N5207" s="12" t="str">
        <f>+VLOOKUP(FACTURACION[[#This Row],[REFERENCIA]],CODINV,5,FALSE)</f>
        <v>REGO</v>
      </c>
      <c r="O5207" s="3">
        <v>1</v>
      </c>
      <c r="P5207" s="31">
        <v>560000</v>
      </c>
      <c r="Q5207" s="24">
        <f>+FACTURACION[[#This Row],[CANTIDAD]]*FACTURACION[[#This Row],[VR UNITARIO]]/1000</f>
        <v>560</v>
      </c>
      <c r="R5207" s="3" t="str">
        <f>+VLOOKUP(FACTURACION[[#This Row],[NIT]],TABLACLIENTE,5,FALSE)</f>
        <v>BOGOTÁ D.C.</v>
      </c>
    </row>
    <row r="5208" spans="3:18">
      <c r="C5208" s="29">
        <v>2018</v>
      </c>
      <c r="D5208" s="30" t="s">
        <v>268</v>
      </c>
      <c r="E5208" s="30">
        <f>MONTH(FACTURACION[[#This Row],[MES]]&amp;1)</f>
        <v>3</v>
      </c>
      <c r="F5208" s="223">
        <f>DATE(FACTURACION[[#This Row],[AÑO]],FACTURACION[[#This Row],[Mes numero]],1)</f>
        <v>43160</v>
      </c>
      <c r="G5208" s="160">
        <v>13513</v>
      </c>
      <c r="H5208" s="25">
        <v>830137252</v>
      </c>
      <c r="I5208" s="3" t="str">
        <f>+VLOOKUP(FACTURACION[[#This Row],[NIT]],TABLACLIENTE,2,FALSE)</f>
        <v>SAGENCO SAS</v>
      </c>
      <c r="J5208" s="3" t="s">
        <v>105</v>
      </c>
      <c r="K5208" s="12" t="str">
        <f>+VLOOKUP(FACTURACION[[#This Row],[REFERENCIA]],CODINV,2,FALSE)</f>
        <v>VALVULA CHECK LOOK  3/4"M X 3/4"F</v>
      </c>
      <c r="L5208" s="12" t="str">
        <f>IF(VLOOKUP(FACTURACION[[#This Row],[REFERENCIA]],CODINV,3,FALSE)=0,"",VLOOKUP(FACTURACION[[#This Row],[REFERENCIA]],CODINV,3,FALSE))</f>
        <v>7572FC</v>
      </c>
      <c r="M5208" s="12" t="str">
        <f>+VLOOKUP(FACTURACION[[#This Row],[REFERENCIA]],CODINV,4,FALSE)</f>
        <v>VÁLVULAS Y MULTIVÁLVULAS</v>
      </c>
      <c r="N5208" s="12" t="str">
        <f>+VLOOKUP(FACTURACION[[#This Row],[REFERENCIA]],CODINV,5,FALSE)</f>
        <v>REGO</v>
      </c>
      <c r="O5208" s="3">
        <v>1</v>
      </c>
      <c r="P5208" s="31">
        <v>63000</v>
      </c>
      <c r="Q5208" s="24">
        <f>+FACTURACION[[#This Row],[CANTIDAD]]*FACTURACION[[#This Row],[VR UNITARIO]]/1000</f>
        <v>63</v>
      </c>
      <c r="R5208" s="3" t="str">
        <f>+VLOOKUP(FACTURACION[[#This Row],[NIT]],TABLACLIENTE,5,FALSE)</f>
        <v>BOGOTÁ D.C.</v>
      </c>
    </row>
    <row r="5209" spans="3:18">
      <c r="C5209" s="29">
        <v>2018</v>
      </c>
      <c r="D5209" s="30" t="s">
        <v>268</v>
      </c>
      <c r="E5209" s="30">
        <f>MONTH(FACTURACION[[#This Row],[MES]]&amp;1)</f>
        <v>3</v>
      </c>
      <c r="F5209" s="223">
        <f>DATE(FACTURACION[[#This Row],[AÑO]],FACTURACION[[#This Row],[Mes numero]],1)</f>
        <v>43160</v>
      </c>
      <c r="G5209" s="160">
        <v>13521</v>
      </c>
      <c r="H5209" s="25">
        <v>830137252</v>
      </c>
      <c r="I5209" s="3" t="str">
        <f>+VLOOKUP(FACTURACION[[#This Row],[NIT]],TABLACLIENTE,2,FALSE)</f>
        <v>SAGENCO SAS</v>
      </c>
      <c r="J5209" s="3" t="s">
        <v>105</v>
      </c>
      <c r="K5209" s="12" t="str">
        <f>+VLOOKUP(FACTURACION[[#This Row],[REFERENCIA]],CODINV,2,FALSE)</f>
        <v>VALVULA CHECK LOOK  3/4"M X 3/4"F</v>
      </c>
      <c r="L5209" s="12" t="str">
        <f>IF(VLOOKUP(FACTURACION[[#This Row],[REFERENCIA]],CODINV,3,FALSE)=0,"",VLOOKUP(FACTURACION[[#This Row],[REFERENCIA]],CODINV,3,FALSE))</f>
        <v>7572FC</v>
      </c>
      <c r="M5209" s="12" t="str">
        <f>+VLOOKUP(FACTURACION[[#This Row],[REFERENCIA]],CODINV,4,FALSE)</f>
        <v>VÁLVULAS Y MULTIVÁLVULAS</v>
      </c>
      <c r="N5209" s="12" t="str">
        <f>+VLOOKUP(FACTURACION[[#This Row],[REFERENCIA]],CODINV,5,FALSE)</f>
        <v>REGO</v>
      </c>
      <c r="O5209" s="3">
        <v>1</v>
      </c>
      <c r="P5209" s="31">
        <v>63000</v>
      </c>
      <c r="Q5209" s="24">
        <f>+FACTURACION[[#This Row],[CANTIDAD]]*FACTURACION[[#This Row],[VR UNITARIO]]/1000</f>
        <v>63</v>
      </c>
      <c r="R5209" s="3" t="str">
        <f>+VLOOKUP(FACTURACION[[#This Row],[NIT]],TABLACLIENTE,5,FALSE)</f>
        <v>BOGOTÁ D.C.</v>
      </c>
    </row>
    <row r="5210" spans="3:18">
      <c r="C5210" s="29">
        <v>2018</v>
      </c>
      <c r="D5210" s="30" t="s">
        <v>268</v>
      </c>
      <c r="E5210" s="30">
        <f>MONTH(FACTURACION[[#This Row],[MES]]&amp;1)</f>
        <v>3</v>
      </c>
      <c r="F5210" s="223">
        <f>DATE(FACTURACION[[#This Row],[AÑO]],FACTURACION[[#This Row],[Mes numero]],1)</f>
        <v>43160</v>
      </c>
      <c r="G5210" s="160">
        <v>13513</v>
      </c>
      <c r="H5210" s="25">
        <v>830137252</v>
      </c>
      <c r="I5210" s="3" t="str">
        <f>+VLOOKUP(FACTURACION[[#This Row],[NIT]],TABLACLIENTE,2,FALSE)</f>
        <v>SAGENCO SAS</v>
      </c>
      <c r="J5210" s="3" t="s">
        <v>163</v>
      </c>
      <c r="K5210" s="12" t="str">
        <f>+VLOOKUP(FACTURACION[[#This Row],[REFERENCIA]],CODINV,2,FALSE)</f>
        <v>VALVULA DE LLENADO 1 1/4"</v>
      </c>
      <c r="L5210" s="12" t="str">
        <f>IF(VLOOKUP(FACTURACION[[#This Row],[REFERENCIA]],CODINV,3,FALSE)=0,"",VLOOKUP(FACTURACION[[#This Row],[REFERENCIA]],CODINV,3,FALSE))</f>
        <v>7579</v>
      </c>
      <c r="M5210" s="12" t="str">
        <f>+VLOOKUP(FACTURACION[[#This Row],[REFERENCIA]],CODINV,4,FALSE)</f>
        <v>VÁLVULAS Y MULTIVÁLVULAS</v>
      </c>
      <c r="N5210" s="12" t="str">
        <f>+VLOOKUP(FACTURACION[[#This Row],[REFERENCIA]],CODINV,5,FALSE)</f>
        <v>REGO</v>
      </c>
      <c r="O5210" s="3">
        <v>1</v>
      </c>
      <c r="P5210" s="31">
        <v>66000</v>
      </c>
      <c r="Q5210" s="24">
        <f>+FACTURACION[[#This Row],[CANTIDAD]]*FACTURACION[[#This Row],[VR UNITARIO]]/1000</f>
        <v>66</v>
      </c>
      <c r="R5210" s="3" t="str">
        <f>+VLOOKUP(FACTURACION[[#This Row],[NIT]],TABLACLIENTE,5,FALSE)</f>
        <v>BOGOTÁ D.C.</v>
      </c>
    </row>
    <row r="5211" spans="3:18">
      <c r="C5211" s="29">
        <v>2018</v>
      </c>
      <c r="D5211" s="30" t="s">
        <v>268</v>
      </c>
      <c r="E5211" s="30">
        <f>MONTH(FACTURACION[[#This Row],[MES]]&amp;1)</f>
        <v>3</v>
      </c>
      <c r="F5211" s="223">
        <f>DATE(FACTURACION[[#This Row],[AÑO]],FACTURACION[[#This Row],[Mes numero]],1)</f>
        <v>43160</v>
      </c>
      <c r="G5211" s="160">
        <v>13521</v>
      </c>
      <c r="H5211" s="25">
        <v>830137252</v>
      </c>
      <c r="I5211" s="3" t="str">
        <f>+VLOOKUP(FACTURACION[[#This Row],[NIT]],TABLACLIENTE,2,FALSE)</f>
        <v>SAGENCO SAS</v>
      </c>
      <c r="J5211" s="3" t="s">
        <v>163</v>
      </c>
      <c r="K5211" s="12" t="str">
        <f>+VLOOKUP(FACTURACION[[#This Row],[REFERENCIA]],CODINV,2,FALSE)</f>
        <v>VALVULA DE LLENADO 1 1/4"</v>
      </c>
      <c r="L5211" s="12" t="str">
        <f>IF(VLOOKUP(FACTURACION[[#This Row],[REFERENCIA]],CODINV,3,FALSE)=0,"",VLOOKUP(FACTURACION[[#This Row],[REFERENCIA]],CODINV,3,FALSE))</f>
        <v>7579</v>
      </c>
      <c r="M5211" s="12" t="str">
        <f>+VLOOKUP(FACTURACION[[#This Row],[REFERENCIA]],CODINV,4,FALSE)</f>
        <v>VÁLVULAS Y MULTIVÁLVULAS</v>
      </c>
      <c r="N5211" s="12" t="str">
        <f>+VLOOKUP(FACTURACION[[#This Row],[REFERENCIA]],CODINV,5,FALSE)</f>
        <v>REGO</v>
      </c>
      <c r="O5211" s="3">
        <v>1</v>
      </c>
      <c r="P5211" s="31">
        <v>66000</v>
      </c>
      <c r="Q5211" s="24">
        <f>+FACTURACION[[#This Row],[CANTIDAD]]*FACTURACION[[#This Row],[VR UNITARIO]]/1000</f>
        <v>66</v>
      </c>
      <c r="R5211" s="3" t="str">
        <f>+VLOOKUP(FACTURACION[[#This Row],[NIT]],TABLACLIENTE,5,FALSE)</f>
        <v>BOGOTÁ D.C.</v>
      </c>
    </row>
    <row r="5212" spans="3:18">
      <c r="C5212" s="29">
        <v>2018</v>
      </c>
      <c r="D5212" s="30" t="s">
        <v>268</v>
      </c>
      <c r="E5212" s="30">
        <f>MONTH(FACTURACION[[#This Row],[MES]]&amp;1)</f>
        <v>3</v>
      </c>
      <c r="F5212" s="223">
        <f>DATE(FACTURACION[[#This Row],[AÑO]],FACTURACION[[#This Row],[Mes numero]],1)</f>
        <v>43160</v>
      </c>
      <c r="G5212" s="160">
        <v>13508</v>
      </c>
      <c r="H5212" s="25">
        <v>890310688</v>
      </c>
      <c r="I5212" s="3" t="str">
        <f>+VLOOKUP(FACTURACION[[#This Row],[NIT]],TABLACLIENTE,2,FALSE)</f>
        <v>COLGAS DE OCCIDENTE S.A. E.S.P.</v>
      </c>
      <c r="J5212" s="3" t="s">
        <v>463</v>
      </c>
      <c r="K5212" s="12" t="str">
        <f>+VLOOKUP(FACTURACION[[#This Row],[REFERENCIA]],CODINV,2,FALSE)</f>
        <v>VALVULA INTERNA ROSCADA 2" 250GPM</v>
      </c>
      <c r="L5212" s="12" t="str">
        <f>IF(VLOOKUP(FACTURACION[[#This Row],[REFERENCIA]],CODINV,3,FALSE)=0,"",VLOOKUP(FACTURACION[[#This Row],[REFERENCIA]],CODINV,3,FALSE))</f>
        <v>A3242R250</v>
      </c>
      <c r="M5212" s="12" t="str">
        <f>+VLOOKUP(FACTURACION[[#This Row],[REFERENCIA]],CODINV,4,FALSE)</f>
        <v>VÁLVULAS Y MULTIVÁLVULAS</v>
      </c>
      <c r="N5212" s="12" t="str">
        <f>+VLOOKUP(FACTURACION[[#This Row],[REFERENCIA]],CODINV,5,FALSE)</f>
        <v>REGO</v>
      </c>
      <c r="O5212" s="3">
        <v>1</v>
      </c>
      <c r="P5212" s="31">
        <v>2089000</v>
      </c>
      <c r="Q5212" s="24">
        <f>+FACTURACION[[#This Row],[CANTIDAD]]*FACTURACION[[#This Row],[VR UNITARIO]]/1000</f>
        <v>2089</v>
      </c>
      <c r="R5212" s="3" t="str">
        <f>+VLOOKUP(FACTURACION[[#This Row],[NIT]],TABLACLIENTE,5,FALSE)</f>
        <v>CALI</v>
      </c>
    </row>
    <row r="5213" spans="3:18">
      <c r="C5213" s="29">
        <v>2018</v>
      </c>
      <c r="D5213" s="30" t="s">
        <v>268</v>
      </c>
      <c r="E5213" s="30">
        <f>MONTH(FACTURACION[[#This Row],[MES]]&amp;1)</f>
        <v>3</v>
      </c>
      <c r="F5213" s="223">
        <f>DATE(FACTURACION[[#This Row],[AÑO]],FACTURACION[[#This Row],[Mes numero]],1)</f>
        <v>43160</v>
      </c>
      <c r="G5213" s="160">
        <v>13516</v>
      </c>
      <c r="H5213" s="25">
        <v>860033633</v>
      </c>
      <c r="I5213" s="3" t="str">
        <f>+VLOOKUP(FACTURACION[[#This Row],[NIT]],TABLACLIENTE,2,FALSE)</f>
        <v>RAYOGAS S.A. E.S.P.</v>
      </c>
      <c r="J5213" s="3" t="s">
        <v>299</v>
      </c>
      <c r="K5213" s="12" t="str">
        <f>+VLOOKUP(FACTURACION[[#This Row],[REFERENCIA]],CODINV,2,FALSE)</f>
        <v>CONECTOR MANGUERA 3/4 NPT X 1 3/4"</v>
      </c>
      <c r="L5213" s="12" t="str">
        <f>IF(VLOOKUP(FACTURACION[[#This Row],[REFERENCIA]],CODINV,3,FALSE)=0,"",VLOOKUP(FACTURACION[[#This Row],[REFERENCIA]],CODINV,3,FALSE))</f>
        <v>3175A</v>
      </c>
      <c r="M5213" s="12" t="str">
        <f>+VLOOKUP(FACTURACION[[#This Row],[REFERENCIA]],CODINV,4,FALSE)</f>
        <v>REPUESTOS Y ACCESORIOS</v>
      </c>
      <c r="N5213" s="12" t="str">
        <f>+VLOOKUP(FACTURACION[[#This Row],[REFERENCIA]],CODINV,5,FALSE)</f>
        <v>REGO</v>
      </c>
      <c r="O5213" s="3">
        <v>3</v>
      </c>
      <c r="P5213" s="31">
        <v>140000</v>
      </c>
      <c r="Q5213" s="24">
        <f>+FACTURACION[[#This Row],[CANTIDAD]]*FACTURACION[[#This Row],[VR UNITARIO]]/1000</f>
        <v>420</v>
      </c>
      <c r="R5213" s="3" t="str">
        <f>+VLOOKUP(FACTURACION[[#This Row],[NIT]],TABLACLIENTE,5,FALSE)</f>
        <v>BOGOTÁ D.C.</v>
      </c>
    </row>
    <row r="5214" spans="3:18">
      <c r="C5214" s="29">
        <v>2018</v>
      </c>
      <c r="D5214" s="30" t="s">
        <v>268</v>
      </c>
      <c r="E5214" s="30">
        <f>MONTH(FACTURACION[[#This Row],[MES]]&amp;1)</f>
        <v>3</v>
      </c>
      <c r="F5214" s="223">
        <f>DATE(FACTURACION[[#This Row],[AÑO]],FACTURACION[[#This Row],[Mes numero]],1)</f>
        <v>43160</v>
      </c>
      <c r="G5214" s="160">
        <v>13514</v>
      </c>
      <c r="H5214" s="25">
        <v>890200919</v>
      </c>
      <c r="I5214" s="3" t="str">
        <f>+VLOOKUP(FACTURACION[[#This Row],[NIT]],TABLACLIENTE,2,FALSE)</f>
        <v>GAS DE SANTANDER S.A. E.S.P.</v>
      </c>
      <c r="J5214" s="3" t="s">
        <v>417</v>
      </c>
      <c r="K5214" s="12" t="str">
        <f>+VLOOKUP(FACTURACION[[#This Row],[REFERENCIA]],CODINV,2,FALSE)</f>
        <v>TAPA PLASTICA VALVULA ALIVIO</v>
      </c>
      <c r="L5214" s="12" t="str">
        <f>IF(VLOOKUP(FACTURACION[[#This Row],[REFERENCIA]],CODINV,3,FALSE)=0,"",VLOOKUP(FACTURACION[[#This Row],[REFERENCIA]],CODINV,3,FALSE))</f>
        <v>7545-40</v>
      </c>
      <c r="M5214" s="12" t="str">
        <f>+VLOOKUP(FACTURACION[[#This Row],[REFERENCIA]],CODINV,4,FALSE)</f>
        <v>REPUESTOS Y ACCESORIOS</v>
      </c>
      <c r="N5214" s="12" t="str">
        <f>+VLOOKUP(FACTURACION[[#This Row],[REFERENCIA]],CODINV,5,FALSE)</f>
        <v>REGO</v>
      </c>
      <c r="O5214" s="3">
        <v>32</v>
      </c>
      <c r="P5214" s="31">
        <v>5200</v>
      </c>
      <c r="Q5214" s="24">
        <f>+FACTURACION[[#This Row],[CANTIDAD]]*FACTURACION[[#This Row],[VR UNITARIO]]/1000</f>
        <v>166.4</v>
      </c>
      <c r="R5214" s="3" t="str">
        <f>+VLOOKUP(FACTURACION[[#This Row],[NIT]],TABLACLIENTE,5,FALSE)</f>
        <v>GIRON</v>
      </c>
    </row>
    <row r="5215" spans="3:18">
      <c r="C5215" s="29">
        <v>2018</v>
      </c>
      <c r="D5215" s="30" t="s">
        <v>268</v>
      </c>
      <c r="E5215" s="30">
        <f>MONTH(FACTURACION[[#This Row],[MES]]&amp;1)</f>
        <v>3</v>
      </c>
      <c r="F5215" s="223">
        <f>DATE(FACTURACION[[#This Row],[AÑO]],FACTURACION[[#This Row],[Mes numero]],1)</f>
        <v>43160</v>
      </c>
      <c r="G5215" s="160">
        <v>13516</v>
      </c>
      <c r="H5215" s="25">
        <v>860033633</v>
      </c>
      <c r="I5215" s="3" t="str">
        <f>+VLOOKUP(FACTURACION[[#This Row],[NIT]],TABLACLIENTE,2,FALSE)</f>
        <v>RAYOGAS S.A. E.S.P.</v>
      </c>
      <c r="J5215" s="3" t="s">
        <v>196</v>
      </c>
      <c r="K5215" s="12" t="str">
        <f>+VLOOKUP(FACTURACION[[#This Row],[REFERENCIA]],CODINV,2,FALSE)</f>
        <v>VALVULA DE VENTEO 1/4"</v>
      </c>
      <c r="L5215" s="12" t="str">
        <f>IF(VLOOKUP(FACTURACION[[#This Row],[REFERENCIA]],CODINV,3,FALSE)=0,"",VLOOKUP(FACTURACION[[#This Row],[REFERENCIA]],CODINV,3,FALSE))</f>
        <v>3165C</v>
      </c>
      <c r="M5215" s="12" t="str">
        <f>+VLOOKUP(FACTURACION[[#This Row],[REFERENCIA]],CODINV,4,FALSE)</f>
        <v>VÁLVULAS Y MULTIVÁLVULAS</v>
      </c>
      <c r="N5215" s="12" t="str">
        <f>+VLOOKUP(FACTURACION[[#This Row],[REFERENCIA]],CODINV,5,FALSE)</f>
        <v>REGO</v>
      </c>
      <c r="O5215" s="3">
        <v>5</v>
      </c>
      <c r="P5215" s="31">
        <v>6200</v>
      </c>
      <c r="Q5215" s="24">
        <f>+FACTURACION[[#This Row],[CANTIDAD]]*FACTURACION[[#This Row],[VR UNITARIO]]/1000</f>
        <v>31</v>
      </c>
      <c r="R5215" s="3" t="str">
        <f>+VLOOKUP(FACTURACION[[#This Row],[NIT]],TABLACLIENTE,5,FALSE)</f>
        <v>BOGOTÁ D.C.</v>
      </c>
    </row>
    <row r="5216" spans="3:18">
      <c r="C5216" s="29">
        <v>2018</v>
      </c>
      <c r="D5216" s="30" t="s">
        <v>268</v>
      </c>
      <c r="E5216" s="30">
        <f>MONTH(FACTURACION[[#This Row],[MES]]&amp;1)</f>
        <v>3</v>
      </c>
      <c r="F5216" s="223">
        <f>DATE(FACTURACION[[#This Row],[AÑO]],FACTURACION[[#This Row],[Mes numero]],1)</f>
        <v>43160</v>
      </c>
      <c r="G5216" s="160">
        <v>13519</v>
      </c>
      <c r="H5216" s="25">
        <v>860033633</v>
      </c>
      <c r="I5216" s="3" t="str">
        <f>+VLOOKUP(FACTURACION[[#This Row],[NIT]],TABLACLIENTE,2,FALSE)</f>
        <v>RAYOGAS S.A. E.S.P.</v>
      </c>
      <c r="J5216" s="3" t="s">
        <v>196</v>
      </c>
      <c r="K5216" s="12" t="str">
        <f>+VLOOKUP(FACTURACION[[#This Row],[REFERENCIA]],CODINV,2,FALSE)</f>
        <v>VALVULA DE VENTEO 1/4"</v>
      </c>
      <c r="L5216" s="12" t="str">
        <f>IF(VLOOKUP(FACTURACION[[#This Row],[REFERENCIA]],CODINV,3,FALSE)=0,"",VLOOKUP(FACTURACION[[#This Row],[REFERENCIA]],CODINV,3,FALSE))</f>
        <v>3165C</v>
      </c>
      <c r="M5216" s="12" t="str">
        <f>+VLOOKUP(FACTURACION[[#This Row],[REFERENCIA]],CODINV,4,FALSE)</f>
        <v>VÁLVULAS Y MULTIVÁLVULAS</v>
      </c>
      <c r="N5216" s="12" t="str">
        <f>+VLOOKUP(FACTURACION[[#This Row],[REFERENCIA]],CODINV,5,FALSE)</f>
        <v>REGO</v>
      </c>
      <c r="O5216" s="3">
        <v>3</v>
      </c>
      <c r="P5216" s="31">
        <v>6500</v>
      </c>
      <c r="Q5216" s="24">
        <f>+FACTURACION[[#This Row],[CANTIDAD]]*FACTURACION[[#This Row],[VR UNITARIO]]/1000</f>
        <v>19.5</v>
      </c>
      <c r="R5216" s="3" t="str">
        <f>+VLOOKUP(FACTURACION[[#This Row],[NIT]],TABLACLIENTE,5,FALSE)</f>
        <v>BOGOTÁ D.C.</v>
      </c>
    </row>
    <row r="5217" spans="3:18">
      <c r="C5217" s="29">
        <v>2018</v>
      </c>
      <c r="D5217" s="30" t="s">
        <v>268</v>
      </c>
      <c r="E5217" s="30">
        <f>MONTH(FACTURACION[[#This Row],[MES]]&amp;1)</f>
        <v>3</v>
      </c>
      <c r="F5217" s="223">
        <f>DATE(FACTURACION[[#This Row],[AÑO]],FACTURACION[[#This Row],[Mes numero]],1)</f>
        <v>43160</v>
      </c>
      <c r="G5217" s="160">
        <v>13527</v>
      </c>
      <c r="H5217" s="25">
        <v>890500726</v>
      </c>
      <c r="I5217" s="3" t="str">
        <f>+VLOOKUP(FACTURACION[[#This Row],[NIT]],TABLACLIENTE,2,FALSE)</f>
        <v>NORTESANTANDEREANA DE GAS S.A. E.S.P (NORGAS S.A. E.S.P.)</v>
      </c>
      <c r="J5217" s="3" t="s">
        <v>317</v>
      </c>
      <c r="K5217" s="12" t="str">
        <f>+VLOOKUP(FACTURACION[[#This Row],[REFERENCIA]],CODINV,2,FALSE)</f>
        <v>DIAL ROTOGAGE</v>
      </c>
      <c r="L5217" s="12" t="str">
        <f>IF(VLOOKUP(FACTURACION[[#This Row],[REFERENCIA]],CODINV,3,FALSE)=0,"",VLOOKUP(FACTURACION[[#This Row],[REFERENCIA]],CODINV,3,FALSE))</f>
        <v>A909118LX</v>
      </c>
      <c r="M5217" s="12" t="str">
        <f>+VLOOKUP(FACTURACION[[#This Row],[REFERENCIA]],CODINV,4,FALSE)</f>
        <v>REPUESTOS Y ACCESORIOS</v>
      </c>
      <c r="N5217" s="12" t="str">
        <f>+VLOOKUP(FACTURACION[[#This Row],[REFERENCIA]],CODINV,5,FALSE)</f>
        <v>REGO</v>
      </c>
      <c r="O5217" s="3">
        <v>1</v>
      </c>
      <c r="P5217" s="31">
        <v>45000</v>
      </c>
      <c r="Q5217" s="24">
        <f>+FACTURACION[[#This Row],[CANTIDAD]]*FACTURACION[[#This Row],[VR UNITARIO]]/1000</f>
        <v>45</v>
      </c>
      <c r="R5217" s="3" t="str">
        <f>+VLOOKUP(FACTURACION[[#This Row],[NIT]],TABLACLIENTE,5,FALSE)</f>
        <v>BUCARAMANGA</v>
      </c>
    </row>
    <row r="5218" spans="3:18">
      <c r="C5218" s="29">
        <v>2018</v>
      </c>
      <c r="D5218" s="30" t="s">
        <v>268</v>
      </c>
      <c r="E5218" s="30">
        <f>MONTH(FACTURACION[[#This Row],[MES]]&amp;1)</f>
        <v>3</v>
      </c>
      <c r="F5218" s="223">
        <f>DATE(FACTURACION[[#This Row],[AÑO]],FACTURACION[[#This Row],[Mes numero]],1)</f>
        <v>43160</v>
      </c>
      <c r="G5218" s="160">
        <v>13519</v>
      </c>
      <c r="H5218" s="25">
        <v>860033633</v>
      </c>
      <c r="I5218" s="3" t="str">
        <f>+VLOOKUP(FACTURACION[[#This Row],[NIT]],TABLACLIENTE,2,FALSE)</f>
        <v>RAYOGAS S.A. E.S.P.</v>
      </c>
      <c r="J5218" s="3" t="s">
        <v>317</v>
      </c>
      <c r="K5218" s="12" t="str">
        <f>+VLOOKUP(FACTURACION[[#This Row],[REFERENCIA]],CODINV,2,FALSE)</f>
        <v>DIAL ROTOGAGE</v>
      </c>
      <c r="L5218" s="12" t="str">
        <f>IF(VLOOKUP(FACTURACION[[#This Row],[REFERENCIA]],CODINV,3,FALSE)=0,"",VLOOKUP(FACTURACION[[#This Row],[REFERENCIA]],CODINV,3,FALSE))</f>
        <v>A909118LX</v>
      </c>
      <c r="M5218" s="12" t="str">
        <f>+VLOOKUP(FACTURACION[[#This Row],[REFERENCIA]],CODINV,4,FALSE)</f>
        <v>REPUESTOS Y ACCESORIOS</v>
      </c>
      <c r="N5218" s="12" t="str">
        <f>+VLOOKUP(FACTURACION[[#This Row],[REFERENCIA]],CODINV,5,FALSE)</f>
        <v>REGO</v>
      </c>
      <c r="O5218" s="3">
        <v>1</v>
      </c>
      <c r="P5218" s="31">
        <v>60000</v>
      </c>
      <c r="Q5218" s="24">
        <f>+FACTURACION[[#This Row],[CANTIDAD]]*FACTURACION[[#This Row],[VR UNITARIO]]/1000</f>
        <v>60</v>
      </c>
      <c r="R5218" s="3" t="str">
        <f>+VLOOKUP(FACTURACION[[#This Row],[NIT]],TABLACLIENTE,5,FALSE)</f>
        <v>BOGOTÁ D.C.</v>
      </c>
    </row>
    <row r="5219" spans="3:18">
      <c r="C5219" s="29">
        <v>2018</v>
      </c>
      <c r="D5219" s="30" t="s">
        <v>268</v>
      </c>
      <c r="E5219" s="30">
        <f>MONTH(FACTURACION[[#This Row],[MES]]&amp;1)</f>
        <v>3</v>
      </c>
      <c r="F5219" s="223">
        <f>DATE(FACTURACION[[#This Row],[AÑO]],FACTURACION[[#This Row],[Mes numero]],1)</f>
        <v>43160</v>
      </c>
      <c r="G5219" s="160">
        <v>13519</v>
      </c>
      <c r="H5219" s="25">
        <v>860033633</v>
      </c>
      <c r="I5219" s="3" t="str">
        <f>+VLOOKUP(FACTURACION[[#This Row],[NIT]],TABLACLIENTE,2,FALSE)</f>
        <v>RAYOGAS S.A. E.S.P.</v>
      </c>
      <c r="J5219" s="3" t="s">
        <v>319</v>
      </c>
      <c r="K5219" s="12" t="str">
        <f>+VLOOKUP(FACTURACION[[#This Row],[REFERENCIA]],CODINV,2,FALSE)</f>
        <v>DIP TUBE ROTOGAGE 36"</v>
      </c>
      <c r="L5219" s="12" t="str">
        <f>IF(VLOOKUP(FACTURACION[[#This Row],[REFERENCIA]],CODINV,3,FALSE)=0,"",VLOOKUP(FACTURACION[[#This Row],[REFERENCIA]],CODINV,3,FALSE))</f>
        <v>A9091-M36</v>
      </c>
      <c r="M5219" s="12" t="str">
        <f>+VLOOKUP(FACTURACION[[#This Row],[REFERENCIA]],CODINV,4,FALSE)</f>
        <v>REPUESTOS Y ACCESORIOS</v>
      </c>
      <c r="N5219" s="12" t="str">
        <f>+VLOOKUP(FACTURACION[[#This Row],[REFERENCIA]],CODINV,5,FALSE)</f>
        <v>REGO</v>
      </c>
      <c r="O5219" s="3">
        <v>1</v>
      </c>
      <c r="P5219" s="31">
        <v>98000</v>
      </c>
      <c r="Q5219" s="24">
        <f>+FACTURACION[[#This Row],[CANTIDAD]]*FACTURACION[[#This Row],[VR UNITARIO]]/1000</f>
        <v>98</v>
      </c>
      <c r="R5219" s="3" t="str">
        <f>+VLOOKUP(FACTURACION[[#This Row],[NIT]],TABLACLIENTE,5,FALSE)</f>
        <v>BOGOTÁ D.C.</v>
      </c>
    </row>
    <row r="5220" spans="3:18">
      <c r="C5220" s="29">
        <v>2018</v>
      </c>
      <c r="D5220" s="30" t="s">
        <v>268</v>
      </c>
      <c r="E5220" s="30">
        <f>MONTH(FACTURACION[[#This Row],[MES]]&amp;1)</f>
        <v>3</v>
      </c>
      <c r="F5220" s="223">
        <f>DATE(FACTURACION[[#This Row],[AÑO]],FACTURACION[[#This Row],[Mes numero]],1)</f>
        <v>43160</v>
      </c>
      <c r="G5220" s="160">
        <v>13527</v>
      </c>
      <c r="H5220" s="25">
        <v>890500726</v>
      </c>
      <c r="I5220" s="3" t="str">
        <f>+VLOOKUP(FACTURACION[[#This Row],[NIT]],TABLACLIENTE,2,FALSE)</f>
        <v>NORTESANTANDEREANA DE GAS S.A. E.S.P (NORGAS S.A. E.S.P.)</v>
      </c>
      <c r="J5220" s="3" t="s">
        <v>51</v>
      </c>
      <c r="K5220" s="12" t="str">
        <f>+VLOOKUP(FACTURACION[[#This Row],[REFERENCIA]],CODINV,2,FALSE)</f>
        <v>DIP TUBE 60"</v>
      </c>
      <c r="L5220" s="12" t="str">
        <f>IF(VLOOKUP(FACTURACION[[#This Row],[REFERENCIA]],CODINV,3,FALSE)=0,"",VLOOKUP(FACTURACION[[#This Row],[REFERENCIA]],CODINV,3,FALSE))</f>
        <v>A9091M60</v>
      </c>
      <c r="M5220" s="12" t="str">
        <f>+VLOOKUP(FACTURACION[[#This Row],[REFERENCIA]],CODINV,4,FALSE)</f>
        <v>REPUESTOS Y ACCESORIOS</v>
      </c>
      <c r="N5220" s="12" t="str">
        <f>+VLOOKUP(FACTURACION[[#This Row],[REFERENCIA]],CODINV,5,FALSE)</f>
        <v>REGO</v>
      </c>
      <c r="O5220" s="3">
        <v>1</v>
      </c>
      <c r="P5220" s="31">
        <v>214900</v>
      </c>
      <c r="Q5220" s="24">
        <f>+FACTURACION[[#This Row],[CANTIDAD]]*FACTURACION[[#This Row],[VR UNITARIO]]/1000</f>
        <v>214.9</v>
      </c>
      <c r="R5220" s="3" t="str">
        <f>+VLOOKUP(FACTURACION[[#This Row],[NIT]],TABLACLIENTE,5,FALSE)</f>
        <v>BUCARAMANGA</v>
      </c>
    </row>
    <row r="5221" spans="3:18">
      <c r="C5221" s="29">
        <v>2018</v>
      </c>
      <c r="D5221" s="30" t="s">
        <v>268</v>
      </c>
      <c r="E5221" s="30">
        <f>MONTH(FACTURACION[[#This Row],[MES]]&amp;1)</f>
        <v>3</v>
      </c>
      <c r="F5221" s="223">
        <f>DATE(FACTURACION[[#This Row],[AÑO]],FACTURACION[[#This Row],[Mes numero]],1)</f>
        <v>43160</v>
      </c>
      <c r="G5221" s="160">
        <v>13519</v>
      </c>
      <c r="H5221" s="25">
        <v>860033633</v>
      </c>
      <c r="I5221" s="3" t="str">
        <f>+VLOOKUP(FACTURACION[[#This Row],[NIT]],TABLACLIENTE,2,FALSE)</f>
        <v>RAYOGAS S.A. E.S.P.</v>
      </c>
      <c r="J5221" s="3" t="s">
        <v>798</v>
      </c>
      <c r="K5221" s="12" t="str">
        <f>+VLOOKUP(FACTURACION[[#This Row],[REFERENCIA]],CODINV,2,FALSE)</f>
        <v>ROTOGAGE DIAMETRO 62"-79" A9093TS</v>
      </c>
      <c r="L5221" s="12" t="str">
        <f>IF(VLOOKUP(FACTURACION[[#This Row],[REFERENCIA]],CODINV,3,FALSE)=0,"",VLOOKUP(FACTURACION[[#This Row],[REFERENCIA]],CODINV,3,FALSE))</f>
        <v>A9093TS</v>
      </c>
      <c r="M5221" s="12" t="str">
        <f>+VLOOKUP(FACTURACION[[#This Row],[REFERENCIA]],CODINV,4,FALSE)</f>
        <v>MEDIDORES</v>
      </c>
      <c r="N5221" s="12" t="str">
        <f>+VLOOKUP(FACTURACION[[#This Row],[REFERENCIA]],CODINV,5,FALSE)</f>
        <v>REGO</v>
      </c>
      <c r="O5221" s="3">
        <v>1</v>
      </c>
      <c r="P5221" s="31">
        <v>1189000</v>
      </c>
      <c r="Q5221" s="24">
        <f>+FACTURACION[[#This Row],[CANTIDAD]]*FACTURACION[[#This Row],[VR UNITARIO]]/1000</f>
        <v>1189</v>
      </c>
      <c r="R5221" s="3" t="str">
        <f>+VLOOKUP(FACTURACION[[#This Row],[NIT]],TABLACLIENTE,5,FALSE)</f>
        <v>BOGOTÁ D.C.</v>
      </c>
    </row>
    <row r="5222" spans="3:18">
      <c r="C5222" s="29">
        <v>2018</v>
      </c>
      <c r="D5222" s="30" t="s">
        <v>268</v>
      </c>
      <c r="E5222" s="30">
        <f>MONTH(FACTURACION[[#This Row],[MES]]&amp;1)</f>
        <v>3</v>
      </c>
      <c r="F5222" s="223">
        <f>DATE(FACTURACION[[#This Row],[AÑO]],FACTURACION[[#This Row],[Mes numero]],1)</f>
        <v>43160</v>
      </c>
      <c r="G5222" s="160">
        <v>13527</v>
      </c>
      <c r="H5222" s="25">
        <v>890500726</v>
      </c>
      <c r="I5222" s="3" t="str">
        <f>+VLOOKUP(FACTURACION[[#This Row],[NIT]],TABLACLIENTE,2,FALSE)</f>
        <v>NORTESANTANDEREANA DE GAS S.A. E.S.P (NORGAS S.A. E.S.P.)</v>
      </c>
      <c r="J5222" s="3" t="s">
        <v>50</v>
      </c>
      <c r="K5222" s="12" t="str">
        <f>+VLOOKUP(FACTURACION[[#This Row],[REFERENCIA]],CODINV,2,FALSE)</f>
        <v>ROTO GAGE DIAMETRO INTERIOR 80"-89"</v>
      </c>
      <c r="L5222" s="12" t="str">
        <f>IF(VLOOKUP(FACTURACION[[#This Row],[REFERENCIA]],CODINV,3,FALSE)=0,"",VLOOKUP(FACTURACION[[#This Row],[REFERENCIA]],CODINV,3,FALSE))</f>
        <v>A9094RS</v>
      </c>
      <c r="M5222" s="12" t="str">
        <f>+VLOOKUP(FACTURACION[[#This Row],[REFERENCIA]],CODINV,4,FALSE)</f>
        <v>MEDIDORES</v>
      </c>
      <c r="N5222" s="12" t="str">
        <f>+VLOOKUP(FACTURACION[[#This Row],[REFERENCIA]],CODINV,5,FALSE)</f>
        <v>REGO</v>
      </c>
      <c r="O5222" s="3">
        <v>1</v>
      </c>
      <c r="P5222" s="31">
        <v>870000</v>
      </c>
      <c r="Q5222" s="24">
        <f>+FACTURACION[[#This Row],[CANTIDAD]]*FACTURACION[[#This Row],[VR UNITARIO]]/1000</f>
        <v>870</v>
      </c>
      <c r="R5222" s="3" t="str">
        <f>+VLOOKUP(FACTURACION[[#This Row],[NIT]],TABLACLIENTE,5,FALSE)</f>
        <v>BUCARAMANGA</v>
      </c>
    </row>
    <row r="5223" spans="3:18">
      <c r="C5223" s="29">
        <v>2018</v>
      </c>
      <c r="D5223" s="30" t="s">
        <v>268</v>
      </c>
      <c r="E5223" s="30">
        <f>MONTH(FACTURACION[[#This Row],[MES]]&amp;1)</f>
        <v>3</v>
      </c>
      <c r="F5223" s="223">
        <f>DATE(FACTURACION[[#This Row],[AÑO]],FACTURACION[[#This Row],[Mes numero]],1)</f>
        <v>43160</v>
      </c>
      <c r="G5223" s="160">
        <v>13519</v>
      </c>
      <c r="H5223" s="25">
        <v>860033633</v>
      </c>
      <c r="I5223" s="3" t="str">
        <f>+VLOOKUP(FACTURACION[[#This Row],[NIT]],TABLACLIENTE,2,FALSE)</f>
        <v>RAYOGAS S.A. E.S.P.</v>
      </c>
      <c r="J5223" s="3" t="s">
        <v>241</v>
      </c>
      <c r="K5223" s="12" t="str">
        <f>+VLOOKUP(FACTURACION[[#This Row],[REFERENCIA]],CODINV,2,FALSE)</f>
        <v>MANOMETRO 0-300 PSI CON GLICERINA BAR 1/4</v>
      </c>
      <c r="L5223" s="12" t="str">
        <f>IF(VLOOKUP(FACTURACION[[#This Row],[REFERENCIA]],CODINV,3,FALSE)=0,"",VLOOKUP(FACTURACION[[#This Row],[REFERENCIA]],CODINV,3,FALSE))</f>
        <v>4270363</v>
      </c>
      <c r="M5223" s="12" t="str">
        <f>+VLOOKUP(FACTURACION[[#This Row],[REFERENCIA]],CODINV,4,FALSE)</f>
        <v>MEDIDORES</v>
      </c>
      <c r="N5223" s="12" t="str">
        <f>+VLOOKUP(FACTURACION[[#This Row],[REFERENCIA]],CODINV,5,FALSE)</f>
        <v>WIKA</v>
      </c>
      <c r="O5223" s="3">
        <v>1</v>
      </c>
      <c r="P5223" s="31">
        <v>46000</v>
      </c>
      <c r="Q5223" s="24">
        <f>+FACTURACION[[#This Row],[CANTIDAD]]*FACTURACION[[#This Row],[VR UNITARIO]]/1000</f>
        <v>46</v>
      </c>
      <c r="R5223" s="3" t="str">
        <f>+VLOOKUP(FACTURACION[[#This Row],[NIT]],TABLACLIENTE,5,FALSE)</f>
        <v>BOGOTÁ D.C.</v>
      </c>
    </row>
    <row r="5224" spans="3:18">
      <c r="C5224" s="29">
        <v>2018</v>
      </c>
      <c r="D5224" s="30" t="s">
        <v>297</v>
      </c>
      <c r="E5224" s="30">
        <f>MONTH(FACTURACION[[#This Row],[MES]]&amp;1)</f>
        <v>4</v>
      </c>
      <c r="F5224" s="223">
        <f>DATE(FACTURACION[[#This Row],[AÑO]],FACTURACION[[#This Row],[Mes numero]],1)</f>
        <v>43191</v>
      </c>
      <c r="G5224" s="160">
        <v>13592</v>
      </c>
      <c r="H5224" s="25">
        <v>860033633</v>
      </c>
      <c r="I5224" s="3" t="str">
        <f>+VLOOKUP(FACTURACION[[#This Row],[NIT]],TABLACLIENTE,2,FALSE)</f>
        <v>RAYOGAS S.A. E.S.P.</v>
      </c>
      <c r="J5224" s="3" t="s">
        <v>990</v>
      </c>
      <c r="K5224" s="12" t="str">
        <f>+VLOOKUP(FACTURACION[[#This Row],[REFERENCIA]],CODINV,2,FALSE)</f>
        <v>TERMOCOPLE MOD 80/40 K15FA-30D</v>
      </c>
      <c r="L5224" s="12" t="str">
        <f>IF(VLOOKUP(FACTURACION[[#This Row],[REFERENCIA]],CODINV,3,FALSE)=0,"",VLOOKUP(FACTURACION[[#This Row],[REFERENCIA]],CODINV,3,FALSE))</f>
        <v>NP-46-4</v>
      </c>
      <c r="M5224" s="12" t="str">
        <f>+VLOOKUP(FACTURACION[[#This Row],[REFERENCIA]],CODINV,4,FALSE)</f>
        <v>REPUESTOS Y ACCESORIOS</v>
      </c>
      <c r="N5224" s="12" t="str">
        <f>+VLOOKUP(FACTURACION[[#This Row],[REFERENCIA]],CODINV,5,FALSE)</f>
        <v>ALGAS SDI</v>
      </c>
      <c r="O5224" s="3">
        <v>1</v>
      </c>
      <c r="P5224" s="31">
        <v>82000</v>
      </c>
      <c r="Q5224" s="24">
        <f>+FACTURACION[[#This Row],[CANTIDAD]]*FACTURACION[[#This Row],[VR UNITARIO]]/1000</f>
        <v>82</v>
      </c>
      <c r="R5224" s="3" t="str">
        <f>+VLOOKUP(FACTURACION[[#This Row],[NIT]],TABLACLIENTE,5,FALSE)</f>
        <v>BOGOTÁ D.C.</v>
      </c>
    </row>
    <row r="5225" spans="3:18">
      <c r="C5225" s="29">
        <v>2018</v>
      </c>
      <c r="D5225" s="30" t="s">
        <v>297</v>
      </c>
      <c r="E5225" s="30">
        <f>MONTH(FACTURACION[[#This Row],[MES]]&amp;1)</f>
        <v>4</v>
      </c>
      <c r="F5225" s="223">
        <f>DATE(FACTURACION[[#This Row],[AÑO]],FACTURACION[[#This Row],[Mes numero]],1)</f>
        <v>43191</v>
      </c>
      <c r="G5225" s="160">
        <v>13602</v>
      </c>
      <c r="H5225" s="25">
        <v>900950504</v>
      </c>
      <c r="I5225" s="3" t="str">
        <f>+VLOOKUP(FACTURACION[[#This Row],[NIT]],TABLACLIENTE,2,FALSE)</f>
        <v>DAMASA DE COLOMBIA S A S</v>
      </c>
      <c r="J5225" s="3" t="s">
        <v>46</v>
      </c>
      <c r="K5225" s="12" t="str">
        <f>+VLOOKUP(FACTURACION[[#This Row],[REFERENCIA]],CODINV,2,FALSE)</f>
        <v>REGULADOR ALTA PRESION  5-35 PSI 1/2 NPT</v>
      </c>
      <c r="L5225" s="12" t="str">
        <f>IF(VLOOKUP(FACTURACION[[#This Row],[REFERENCIA]],CODINV,3,FALSE)=0,"",VLOOKUP(FACTURACION[[#This Row],[REFERENCIA]],CODINV,3,FALSE))</f>
        <v/>
      </c>
      <c r="M5225" s="12" t="str">
        <f>+VLOOKUP(FACTURACION[[#This Row],[REFERENCIA]],CODINV,4,FALSE)</f>
        <v>REGULADORES</v>
      </c>
      <c r="N5225" s="12" t="str">
        <f>+VLOOKUP(FACTURACION[[#This Row],[REFERENCIA]],CODINV,5,FALSE)</f>
        <v>CAVAGNA</v>
      </c>
      <c r="O5225" s="3">
        <v>10</v>
      </c>
      <c r="P5225" s="31">
        <v>205000</v>
      </c>
      <c r="Q5225" s="24">
        <f>+FACTURACION[[#This Row],[CANTIDAD]]*FACTURACION[[#This Row],[VR UNITARIO]]/1000</f>
        <v>2050</v>
      </c>
      <c r="R5225" s="3" t="str">
        <f>+VLOOKUP(FACTURACION[[#This Row],[NIT]],TABLACLIENTE,5,FALSE)</f>
        <v>BOGOTÁ D.C.</v>
      </c>
    </row>
    <row r="5226" spans="3:18">
      <c r="C5226" s="29">
        <v>2018</v>
      </c>
      <c r="D5226" s="30" t="s">
        <v>297</v>
      </c>
      <c r="E5226" s="30">
        <f>MONTH(FACTURACION[[#This Row],[MES]]&amp;1)</f>
        <v>4</v>
      </c>
      <c r="F5226" s="223">
        <f>DATE(FACTURACION[[#This Row],[AÑO]],FACTURACION[[#This Row],[Mes numero]],1)</f>
        <v>43191</v>
      </c>
      <c r="G5226" s="160">
        <v>13590</v>
      </c>
      <c r="H5226" s="25">
        <v>860033633</v>
      </c>
      <c r="I5226" s="3" t="str">
        <f>+VLOOKUP(FACTURACION[[#This Row],[NIT]],TABLACLIENTE,2,FALSE)</f>
        <v>RAYOGAS S.A. E.S.P.</v>
      </c>
      <c r="J5226" s="3" t="s">
        <v>464</v>
      </c>
      <c r="K5226" s="12" t="str">
        <f>+VLOOKUP(FACTURACION[[#This Row],[REFERENCIA]],CODINV,2,FALSE)</f>
        <v>VALV.ALIVIO HIDORSTATICO 1 1/4"450PSI</v>
      </c>
      <c r="L5226" s="12" t="str">
        <f>IF(VLOOKUP(FACTURACION[[#This Row],[REFERENCIA]],CODINV,3,FALSE)=0,"",VLOOKUP(FACTURACION[[#This Row],[REFERENCIA]],CODINV,3,FALSE))</f>
        <v>ME25-450</v>
      </c>
      <c r="M5226" s="12" t="str">
        <f>+VLOOKUP(FACTURACION[[#This Row],[REFERENCIA]],CODINV,4,FALSE)</f>
        <v>VÁLVULAS Y MULTIVÁLVULAS</v>
      </c>
      <c r="N5226" s="12" t="str">
        <f>+VLOOKUP(FACTURACION[[#This Row],[REFERENCIA]],CODINV,5,FALSE)</f>
        <v>CAVAGNA</v>
      </c>
      <c r="O5226" s="3">
        <v>5</v>
      </c>
      <c r="P5226" s="31">
        <v>44000</v>
      </c>
      <c r="Q5226" s="24">
        <f>+FACTURACION[[#This Row],[CANTIDAD]]*FACTURACION[[#This Row],[VR UNITARIO]]/1000</f>
        <v>220</v>
      </c>
      <c r="R5226" s="3" t="str">
        <f>+VLOOKUP(FACTURACION[[#This Row],[NIT]],TABLACLIENTE,5,FALSE)</f>
        <v>BOGOTÁ D.C.</v>
      </c>
    </row>
    <row r="5227" spans="3:18">
      <c r="C5227" s="29">
        <v>2018</v>
      </c>
      <c r="D5227" s="30" t="s">
        <v>297</v>
      </c>
      <c r="E5227" s="30">
        <f>MONTH(FACTURACION[[#This Row],[MES]]&amp;1)</f>
        <v>4</v>
      </c>
      <c r="F5227" s="223">
        <f>DATE(FACTURACION[[#This Row],[AÑO]],FACTURACION[[#This Row],[Mes numero]],1)</f>
        <v>43191</v>
      </c>
      <c r="G5227" s="160">
        <v>13604</v>
      </c>
      <c r="H5227" s="25">
        <v>900175830</v>
      </c>
      <c r="I5227" s="3" t="str">
        <f>+VLOOKUP(FACTURACION[[#This Row],[NIT]],TABLACLIENTE,2,FALSE)</f>
        <v xml:space="preserve">COMBUSTIBLES LIQUIDOS DE COLOMBIA S.A E.S.P  (CLC S.A E.S.P)
</v>
      </c>
      <c r="J5227" s="3" t="s">
        <v>1022</v>
      </c>
      <c r="K5227" s="12" t="str">
        <f>+VLOOKUP(FACTURACION[[#This Row],[REFERENCIA]],CODINV,2,FALSE)</f>
        <v>CARRETECON MOTOR33X34X25 CHAPARRO</v>
      </c>
      <c r="L5227" s="12" t="str">
        <f>IF(VLOOKUP(FACTURACION[[#This Row],[REFERENCIA]],CODINV,3,FALSE)=0,"",VLOOKUP(FACTURACION[[#This Row],[REFERENCIA]],CODINV,3,FALSE))</f>
        <v>011E992</v>
      </c>
      <c r="M5227" s="12" t="str">
        <f>+VLOOKUP(FACTURACION[[#This Row],[REFERENCIA]],CODINV,4,FALSE)</f>
        <v>REPUESTOS Y ACCESORIOS</v>
      </c>
      <c r="N5227" s="12" t="str">
        <f>+VLOOKUP(FACTURACION[[#This Row],[REFERENCIA]],CODINV,5,FALSE)</f>
        <v>CORKEN</v>
      </c>
      <c r="O5227" s="3">
        <v>1</v>
      </c>
      <c r="P5227" s="31">
        <v>6200000</v>
      </c>
      <c r="Q5227" s="24">
        <f>+FACTURACION[[#This Row],[CANTIDAD]]*FACTURACION[[#This Row],[VR UNITARIO]]/1000</f>
        <v>6200</v>
      </c>
      <c r="R5227" s="3" t="str">
        <f>+VLOOKUP(FACTURACION[[#This Row],[NIT]],TABLACLIENTE,5,FALSE)</f>
        <v>BOGOTÁ D.C.</v>
      </c>
    </row>
    <row r="5228" spans="3:18">
      <c r="C5228" s="29">
        <v>2018</v>
      </c>
      <c r="D5228" s="30" t="s">
        <v>297</v>
      </c>
      <c r="E5228" s="30">
        <f>MONTH(FACTURACION[[#This Row],[MES]]&amp;1)</f>
        <v>4</v>
      </c>
      <c r="F5228" s="223">
        <f>DATE(FACTURACION[[#This Row],[AÑO]],FACTURACION[[#This Row],[Mes numero]],1)</f>
        <v>43191</v>
      </c>
      <c r="G5228" s="160">
        <v>13568</v>
      </c>
      <c r="H5228" s="25">
        <v>800074033</v>
      </c>
      <c r="I5228" s="3" t="str">
        <f>+VLOOKUP(FACTURACION[[#This Row],[NIT]],TABLACLIENTE,2,FALSE)</f>
        <v>COMPAÑIAS ASOCIADAS DE GAS S.A. E.S.P (ASOGAS SA ESP)</v>
      </c>
      <c r="J5228" s="3" t="s">
        <v>108</v>
      </c>
      <c r="K5228" s="12" t="str">
        <f>+VLOOKUP(FACTURACION[[#This Row],[REFERENCIA]],CODINV,2,FALSE)</f>
        <v>MEDIDOR BK G4 C:1/2"</v>
      </c>
      <c r="L5228" s="12" t="str">
        <f>IF(VLOOKUP(FACTURACION[[#This Row],[REFERENCIA]],CODINV,3,FALSE)=0,"",VLOOKUP(FACTURACION[[#This Row],[REFERENCIA]],CODINV,3,FALSE))</f>
        <v>G4K MT 152MM</v>
      </c>
      <c r="M5228" s="12" t="str">
        <f>+VLOOKUP(FACTURACION[[#This Row],[REFERENCIA]],CODINV,4,FALSE)</f>
        <v>MEDIDORES</v>
      </c>
      <c r="N5228" s="12" t="str">
        <f>+VLOOKUP(FACTURACION[[#This Row],[REFERENCIA]],CODINV,5,FALSE)</f>
        <v>HONEYWELL</v>
      </c>
      <c r="O5228" s="3">
        <v>1</v>
      </c>
      <c r="P5228" s="31">
        <v>182400</v>
      </c>
      <c r="Q5228" s="24">
        <f>+FACTURACION[[#This Row],[CANTIDAD]]*FACTURACION[[#This Row],[VR UNITARIO]]/1000</f>
        <v>182.4</v>
      </c>
      <c r="R5228" s="3" t="str">
        <f>+VLOOKUP(FACTURACION[[#This Row],[NIT]],TABLACLIENTE,5,FALSE)</f>
        <v>MOSQUERA</v>
      </c>
    </row>
    <row r="5229" spans="3:18">
      <c r="C5229" s="29">
        <v>2018</v>
      </c>
      <c r="D5229" s="30" t="s">
        <v>297</v>
      </c>
      <c r="E5229" s="30">
        <f>MONTH(FACTURACION[[#This Row],[MES]]&amp;1)</f>
        <v>4</v>
      </c>
      <c r="F5229" s="223">
        <f>DATE(FACTURACION[[#This Row],[AÑO]],FACTURACION[[#This Row],[Mes numero]],1)</f>
        <v>43191</v>
      </c>
      <c r="G5229" s="160">
        <v>13587</v>
      </c>
      <c r="H5229" s="25">
        <v>800202395</v>
      </c>
      <c r="I5229" s="3" t="str">
        <f>+VLOOKUP(FACTURACION[[#This Row],[NIT]],TABLACLIENTE,2,FALSE)</f>
        <v>EFIGAS GAS NATURAL S.A. E.S.P. (EFIGAS S.A. E.S.P.)</v>
      </c>
      <c r="J5229" s="3" t="s">
        <v>108</v>
      </c>
      <c r="K5229" s="12" t="str">
        <f>+VLOOKUP(FACTURACION[[#This Row],[REFERENCIA]],CODINV,2,FALSE)</f>
        <v>MEDIDOR BK G4 C:1/2"</v>
      </c>
      <c r="L5229" s="12" t="str">
        <f>IF(VLOOKUP(FACTURACION[[#This Row],[REFERENCIA]],CODINV,3,FALSE)=0,"",VLOOKUP(FACTURACION[[#This Row],[REFERENCIA]],CODINV,3,FALSE))</f>
        <v>G4K MT 152MM</v>
      </c>
      <c r="M5229" s="12" t="str">
        <f>+VLOOKUP(FACTURACION[[#This Row],[REFERENCIA]],CODINV,4,FALSE)</f>
        <v>MEDIDORES</v>
      </c>
      <c r="N5229" s="12" t="str">
        <f>+VLOOKUP(FACTURACION[[#This Row],[REFERENCIA]],CODINV,5,FALSE)</f>
        <v>HONEYWELL</v>
      </c>
      <c r="O5229" s="3">
        <v>18</v>
      </c>
      <c r="P5229" s="31">
        <v>158747</v>
      </c>
      <c r="Q5229" s="24">
        <f>+FACTURACION[[#This Row],[CANTIDAD]]*FACTURACION[[#This Row],[VR UNITARIO]]/1000</f>
        <v>2857.4459999999999</v>
      </c>
      <c r="R5229" s="3" t="str">
        <f>+VLOOKUP(FACTURACION[[#This Row],[NIT]],TABLACLIENTE,5,FALSE)</f>
        <v>MANIZALES</v>
      </c>
    </row>
    <row r="5230" spans="3:18">
      <c r="C5230" s="29">
        <v>2018</v>
      </c>
      <c r="D5230" s="30" t="s">
        <v>297</v>
      </c>
      <c r="E5230" s="30">
        <f>MONTH(FACTURACION[[#This Row],[MES]]&amp;1)</f>
        <v>4</v>
      </c>
      <c r="F5230" s="223">
        <f>DATE(FACTURACION[[#This Row],[AÑO]],FACTURACION[[#This Row],[Mes numero]],1)</f>
        <v>43191</v>
      </c>
      <c r="G5230" s="160">
        <v>13559</v>
      </c>
      <c r="H5230" s="25">
        <v>890400869</v>
      </c>
      <c r="I5230" s="3" t="str">
        <f>+VLOOKUP(FACTURACION[[#This Row],[NIT]],TABLACLIENTE,2,FALSE)</f>
        <v>SURTIDORA DE GAS DEL CARIBE S.A. E.S.P. (SURTIGAS S.A. E.S.P.)</v>
      </c>
      <c r="J5230" s="3" t="s">
        <v>108</v>
      </c>
      <c r="K5230" s="12" t="str">
        <f>+VLOOKUP(FACTURACION[[#This Row],[REFERENCIA]],CODINV,2,FALSE)</f>
        <v>MEDIDOR BK G4 C:1/2"</v>
      </c>
      <c r="L5230" s="12" t="str">
        <f>IF(VLOOKUP(FACTURACION[[#This Row],[REFERENCIA]],CODINV,3,FALSE)=0,"",VLOOKUP(FACTURACION[[#This Row],[REFERENCIA]],CODINV,3,FALSE))</f>
        <v>G4K MT 152MM</v>
      </c>
      <c r="M5230" s="12" t="str">
        <f>+VLOOKUP(FACTURACION[[#This Row],[REFERENCIA]],CODINV,4,FALSE)</f>
        <v>MEDIDORES</v>
      </c>
      <c r="N5230" s="12" t="str">
        <f>+VLOOKUP(FACTURACION[[#This Row],[REFERENCIA]],CODINV,5,FALSE)</f>
        <v>HONEYWELL</v>
      </c>
      <c r="O5230" s="3">
        <v>400</v>
      </c>
      <c r="P5230" s="31">
        <v>167019</v>
      </c>
      <c r="Q5230" s="24">
        <f>+FACTURACION[[#This Row],[CANTIDAD]]*FACTURACION[[#This Row],[VR UNITARIO]]/1000</f>
        <v>66807.600000000006</v>
      </c>
      <c r="R5230" s="3" t="str">
        <f>+VLOOKUP(FACTURACION[[#This Row],[NIT]],TABLACLIENTE,5,FALSE)</f>
        <v>CARTAGENA</v>
      </c>
    </row>
    <row r="5231" spans="3:18">
      <c r="C5231" s="29">
        <v>2018</v>
      </c>
      <c r="D5231" s="30" t="s">
        <v>297</v>
      </c>
      <c r="E5231" s="30">
        <f>MONTH(FACTURACION[[#This Row],[MES]]&amp;1)</f>
        <v>4</v>
      </c>
      <c r="F5231" s="223">
        <f>DATE(FACTURACION[[#This Row],[AÑO]],FACTURACION[[#This Row],[Mes numero]],1)</f>
        <v>43191</v>
      </c>
      <c r="G5231" s="160">
        <v>13575</v>
      </c>
      <c r="H5231" s="25">
        <v>900950504</v>
      </c>
      <c r="I5231" s="3" t="str">
        <f>+VLOOKUP(FACTURACION[[#This Row],[NIT]],TABLACLIENTE,2,FALSE)</f>
        <v>DAMASA DE COLOMBIA S A S</v>
      </c>
      <c r="J5231" s="3" t="s">
        <v>20</v>
      </c>
      <c r="K5231" s="12" t="str">
        <f>+VLOOKUP(FACTURACION[[#This Row],[REFERENCIA]],CODINV,2,FALSE)</f>
        <v xml:space="preserve">MEDIDOR AC-250 C: 3/4" CON CONECTORES </v>
      </c>
      <c r="L5231" s="12" t="str">
        <f>IF(VLOOKUP(FACTURACION[[#This Row],[REFERENCIA]],CODINV,3,FALSE)=0,"",VLOOKUP(FACTURACION[[#This Row],[REFERENCIA]],CODINV,3,FALSE))</f>
        <v/>
      </c>
      <c r="M5231" s="12" t="str">
        <f>+VLOOKUP(FACTURACION[[#This Row],[REFERENCIA]],CODINV,4,FALSE)</f>
        <v>MEDIDORES</v>
      </c>
      <c r="N5231" s="12" t="str">
        <f>+VLOOKUP(FACTURACION[[#This Row],[REFERENCIA]],CODINV,5,FALSE)</f>
        <v>HONEYWELL</v>
      </c>
      <c r="O5231" s="3">
        <v>2</v>
      </c>
      <c r="P5231" s="31">
        <v>410000</v>
      </c>
      <c r="Q5231" s="24">
        <f>+FACTURACION[[#This Row],[CANTIDAD]]*FACTURACION[[#This Row],[VR UNITARIO]]/1000</f>
        <v>820</v>
      </c>
      <c r="R5231" s="3" t="str">
        <f>+VLOOKUP(FACTURACION[[#This Row],[NIT]],TABLACLIENTE,5,FALSE)</f>
        <v>BOGOTÁ D.C.</v>
      </c>
    </row>
    <row r="5232" spans="3:18">
      <c r="C5232" s="29">
        <v>2018</v>
      </c>
      <c r="D5232" s="30" t="s">
        <v>297</v>
      </c>
      <c r="E5232" s="30">
        <f>MONTH(FACTURACION[[#This Row],[MES]]&amp;1)</f>
        <v>4</v>
      </c>
      <c r="F5232" s="223">
        <f>DATE(FACTURACION[[#This Row],[AÑO]],FACTURACION[[#This Row],[Mes numero]],1)</f>
        <v>43191</v>
      </c>
      <c r="G5232" s="160">
        <v>13610</v>
      </c>
      <c r="H5232" s="25">
        <v>901016759</v>
      </c>
      <c r="I5232" s="3" t="str">
        <f>+VLOOKUP(FACTURACION[[#This Row],[NIT]],TABLACLIENTE,2,FALSE)</f>
        <v>GAS CONTROL SAS</v>
      </c>
      <c r="J5232" s="3" t="s">
        <v>20</v>
      </c>
      <c r="K5232" s="12" t="str">
        <f>+VLOOKUP(FACTURACION[[#This Row],[REFERENCIA]],CODINV,2,FALSE)</f>
        <v xml:space="preserve">MEDIDOR AC-250 C: 3/4" CON CONECTORES </v>
      </c>
      <c r="L5232" s="12" t="str">
        <f>IF(VLOOKUP(FACTURACION[[#This Row],[REFERENCIA]],CODINV,3,FALSE)=0,"",VLOOKUP(FACTURACION[[#This Row],[REFERENCIA]],CODINV,3,FALSE))</f>
        <v/>
      </c>
      <c r="M5232" s="12" t="str">
        <f>+VLOOKUP(FACTURACION[[#This Row],[REFERENCIA]],CODINV,4,FALSE)</f>
        <v>MEDIDORES</v>
      </c>
      <c r="N5232" s="12" t="str">
        <f>+VLOOKUP(FACTURACION[[#This Row],[REFERENCIA]],CODINV,5,FALSE)</f>
        <v>HONEYWELL</v>
      </c>
      <c r="O5232" s="3">
        <v>25</v>
      </c>
      <c r="P5232" s="31">
        <v>405000</v>
      </c>
      <c r="Q5232" s="24">
        <f>+FACTURACION[[#This Row],[CANTIDAD]]*FACTURACION[[#This Row],[VR UNITARIO]]/1000</f>
        <v>10125</v>
      </c>
      <c r="R5232" s="3" t="str">
        <f>+VLOOKUP(FACTURACION[[#This Row],[NIT]],TABLACLIENTE,5,FALSE)</f>
        <v>BOGOTÁ D.C.</v>
      </c>
    </row>
    <row r="5233" spans="3:18">
      <c r="C5233" s="29">
        <v>2018</v>
      </c>
      <c r="D5233" s="30" t="s">
        <v>297</v>
      </c>
      <c r="E5233" s="30">
        <f>MONTH(FACTURACION[[#This Row],[MES]]&amp;1)</f>
        <v>4</v>
      </c>
      <c r="F5233" s="223">
        <f>DATE(FACTURACION[[#This Row],[AÑO]],FACTURACION[[#This Row],[Mes numero]],1)</f>
        <v>43191</v>
      </c>
      <c r="G5233" s="160">
        <v>13576</v>
      </c>
      <c r="H5233" s="25">
        <v>800021272</v>
      </c>
      <c r="I5233" s="3" t="str">
        <f>+VLOOKUP(FACTURACION[[#This Row],[NIT]],TABLACLIENTE,2,FALSE)</f>
        <v>GASES DEL LLANO S.A. E.S.P (LLANOGAS S.A. E.S.P.)</v>
      </c>
      <c r="J5233" s="3" t="s">
        <v>20</v>
      </c>
      <c r="K5233" s="12" t="str">
        <f>+VLOOKUP(FACTURACION[[#This Row],[REFERENCIA]],CODINV,2,FALSE)</f>
        <v xml:space="preserve">MEDIDOR AC-250 C: 3/4" CON CONECTORES </v>
      </c>
      <c r="L5233" s="12" t="str">
        <f>IF(VLOOKUP(FACTURACION[[#This Row],[REFERENCIA]],CODINV,3,FALSE)=0,"",VLOOKUP(FACTURACION[[#This Row],[REFERENCIA]],CODINV,3,FALSE))</f>
        <v/>
      </c>
      <c r="M5233" s="12" t="str">
        <f>+VLOOKUP(FACTURACION[[#This Row],[REFERENCIA]],CODINV,4,FALSE)</f>
        <v>MEDIDORES</v>
      </c>
      <c r="N5233" s="12" t="str">
        <f>+VLOOKUP(FACTURACION[[#This Row],[REFERENCIA]],CODINV,5,FALSE)</f>
        <v>HONEYWELL</v>
      </c>
      <c r="O5233" s="3">
        <v>5</v>
      </c>
      <c r="P5233" s="31">
        <v>390230</v>
      </c>
      <c r="Q5233" s="24">
        <f>+FACTURACION[[#This Row],[CANTIDAD]]*FACTURACION[[#This Row],[VR UNITARIO]]/1000</f>
        <v>1951.15</v>
      </c>
      <c r="R5233" s="3" t="str">
        <f>+VLOOKUP(FACTURACION[[#This Row],[NIT]],TABLACLIENTE,5,FALSE)</f>
        <v>VILLAVICENCIO</v>
      </c>
    </row>
    <row r="5234" spans="3:18">
      <c r="C5234" s="29">
        <v>2018</v>
      </c>
      <c r="D5234" s="30" t="s">
        <v>297</v>
      </c>
      <c r="E5234" s="30">
        <f>MONTH(FACTURACION[[#This Row],[MES]]&amp;1)</f>
        <v>4</v>
      </c>
      <c r="F5234" s="223">
        <f>DATE(FACTURACION[[#This Row],[AÑO]],FACTURACION[[#This Row],[Mes numero]],1)</f>
        <v>43191</v>
      </c>
      <c r="G5234" s="160">
        <v>13596</v>
      </c>
      <c r="H5234" s="25">
        <v>800021272</v>
      </c>
      <c r="I5234" s="3" t="str">
        <f>+VLOOKUP(FACTURACION[[#This Row],[NIT]],TABLACLIENTE,2,FALSE)</f>
        <v>GASES DEL LLANO S.A. E.S.P (LLANOGAS S.A. E.S.P.)</v>
      </c>
      <c r="J5234" s="3" t="s">
        <v>20</v>
      </c>
      <c r="K5234" s="12" t="str">
        <f>+VLOOKUP(FACTURACION[[#This Row],[REFERENCIA]],CODINV,2,FALSE)</f>
        <v xml:space="preserve">MEDIDOR AC-250 C: 3/4" CON CONECTORES </v>
      </c>
      <c r="L5234" s="12" t="str">
        <f>IF(VLOOKUP(FACTURACION[[#This Row],[REFERENCIA]],CODINV,3,FALSE)=0,"",VLOOKUP(FACTURACION[[#This Row],[REFERENCIA]],CODINV,3,FALSE))</f>
        <v/>
      </c>
      <c r="M5234" s="12" t="str">
        <f>+VLOOKUP(FACTURACION[[#This Row],[REFERENCIA]],CODINV,4,FALSE)</f>
        <v>MEDIDORES</v>
      </c>
      <c r="N5234" s="12" t="str">
        <f>+VLOOKUP(FACTURACION[[#This Row],[REFERENCIA]],CODINV,5,FALSE)</f>
        <v>HONEYWELL</v>
      </c>
      <c r="O5234" s="3">
        <v>0</v>
      </c>
      <c r="P5234" s="31">
        <v>0</v>
      </c>
      <c r="Q5234" s="24">
        <f>+FACTURACION[[#This Row],[CANTIDAD]]*FACTURACION[[#This Row],[VR UNITARIO]]/1000</f>
        <v>0</v>
      </c>
      <c r="R5234" s="3" t="str">
        <f>+VLOOKUP(FACTURACION[[#This Row],[NIT]],TABLACLIENTE,5,FALSE)</f>
        <v>VILLAVICENCIO</v>
      </c>
    </row>
    <row r="5235" spans="3:18">
      <c r="C5235" s="29">
        <v>2018</v>
      </c>
      <c r="D5235" s="30" t="s">
        <v>297</v>
      </c>
      <c r="E5235" s="30">
        <f>MONTH(FACTURACION[[#This Row],[MES]]&amp;1)</f>
        <v>4</v>
      </c>
      <c r="F5235" s="223">
        <f>DATE(FACTURACION[[#This Row],[AÑO]],FACTURACION[[#This Row],[Mes numero]],1)</f>
        <v>43191</v>
      </c>
      <c r="G5235" s="160">
        <v>13615</v>
      </c>
      <c r="H5235" s="25">
        <v>822001073</v>
      </c>
      <c r="I5235" s="3" t="str">
        <f>+VLOOKUP(FACTURACION[[#This Row],[NIT]],TABLACLIENTE,2,FALSE)</f>
        <v>MADIGAS INGENIEROS S.A. E.S.P.</v>
      </c>
      <c r="J5235" s="3" t="s">
        <v>20</v>
      </c>
      <c r="K5235" s="12" t="str">
        <f>+VLOOKUP(FACTURACION[[#This Row],[REFERENCIA]],CODINV,2,FALSE)</f>
        <v xml:space="preserve">MEDIDOR AC-250 C: 3/4" CON CONECTORES </v>
      </c>
      <c r="L5235" s="12" t="str">
        <f>IF(VLOOKUP(FACTURACION[[#This Row],[REFERENCIA]],CODINV,3,FALSE)=0,"",VLOOKUP(FACTURACION[[#This Row],[REFERENCIA]],CODINV,3,FALSE))</f>
        <v/>
      </c>
      <c r="M5235" s="12" t="str">
        <f>+VLOOKUP(FACTURACION[[#This Row],[REFERENCIA]],CODINV,4,FALSE)</f>
        <v>MEDIDORES</v>
      </c>
      <c r="N5235" s="12" t="str">
        <f>+VLOOKUP(FACTURACION[[#This Row],[REFERENCIA]],CODINV,5,FALSE)</f>
        <v>HONEYWELL</v>
      </c>
      <c r="O5235" s="3">
        <v>19</v>
      </c>
      <c r="P5235" s="31">
        <v>450000</v>
      </c>
      <c r="Q5235" s="24">
        <f>+FACTURACION[[#This Row],[CANTIDAD]]*FACTURACION[[#This Row],[VR UNITARIO]]/1000</f>
        <v>8550</v>
      </c>
      <c r="R5235" s="3" t="str">
        <f>+VLOOKUP(FACTURACION[[#This Row],[NIT]],TABLACLIENTE,5,FALSE)</f>
        <v>ACACIAS</v>
      </c>
    </row>
    <row r="5236" spans="3:18">
      <c r="C5236" s="29">
        <v>2018</v>
      </c>
      <c r="D5236" s="30" t="s">
        <v>297</v>
      </c>
      <c r="E5236" s="30">
        <f>MONTH(FACTURACION[[#This Row],[MES]]&amp;1)</f>
        <v>4</v>
      </c>
      <c r="F5236" s="223">
        <f>DATE(FACTURACION[[#This Row],[AÑO]],FACTURACION[[#This Row],[Mes numero]],1)</f>
        <v>43191</v>
      </c>
      <c r="G5236" s="160">
        <v>13621</v>
      </c>
      <c r="H5236" s="25">
        <v>806012216</v>
      </c>
      <c r="I5236" s="3" t="str">
        <f>+VLOOKUP(FACTURACION[[#This Row],[NIT]],TABLACLIENTE,2,FALSE)</f>
        <v>MULTISERVICIOS OSORIO SAS</v>
      </c>
      <c r="J5236" s="3" t="s">
        <v>20</v>
      </c>
      <c r="K5236" s="12" t="str">
        <f>+VLOOKUP(FACTURACION[[#This Row],[REFERENCIA]],CODINV,2,FALSE)</f>
        <v xml:space="preserve">MEDIDOR AC-250 C: 3/4" CON CONECTORES </v>
      </c>
      <c r="L5236" s="12" t="str">
        <f>IF(VLOOKUP(FACTURACION[[#This Row],[REFERENCIA]],CODINV,3,FALSE)=0,"",VLOOKUP(FACTURACION[[#This Row],[REFERENCIA]],CODINV,3,FALSE))</f>
        <v/>
      </c>
      <c r="M5236" s="12" t="str">
        <f>+VLOOKUP(FACTURACION[[#This Row],[REFERENCIA]],CODINV,4,FALSE)</f>
        <v>MEDIDORES</v>
      </c>
      <c r="N5236" s="12" t="str">
        <f>+VLOOKUP(FACTURACION[[#This Row],[REFERENCIA]],CODINV,5,FALSE)</f>
        <v>HONEYWELL</v>
      </c>
      <c r="O5236" s="3">
        <v>3</v>
      </c>
      <c r="P5236" s="31">
        <v>480000</v>
      </c>
      <c r="Q5236" s="24">
        <f>+FACTURACION[[#This Row],[CANTIDAD]]*FACTURACION[[#This Row],[VR UNITARIO]]/1000</f>
        <v>1440</v>
      </c>
      <c r="R5236" s="3" t="str">
        <f>+VLOOKUP(FACTURACION[[#This Row],[NIT]],TABLACLIENTE,5,FALSE)</f>
        <v>CARTAGENA</v>
      </c>
    </row>
    <row r="5237" spans="3:18">
      <c r="C5237" s="29">
        <v>2018</v>
      </c>
      <c r="D5237" s="30" t="s">
        <v>297</v>
      </c>
      <c r="E5237" s="30">
        <f>MONTH(FACTURACION[[#This Row],[MES]]&amp;1)</f>
        <v>4</v>
      </c>
      <c r="F5237" s="223">
        <f>DATE(FACTURACION[[#This Row],[AÑO]],FACTURACION[[#This Row],[Mes numero]],1)</f>
        <v>43191</v>
      </c>
      <c r="G5237" s="160">
        <v>13591</v>
      </c>
      <c r="H5237" s="25">
        <v>860033633</v>
      </c>
      <c r="I5237" s="3" t="str">
        <f>+VLOOKUP(FACTURACION[[#This Row],[NIT]],TABLACLIENTE,2,FALSE)</f>
        <v>RAYOGAS S.A. E.S.P.</v>
      </c>
      <c r="J5237" s="3" t="s">
        <v>20</v>
      </c>
      <c r="K5237" s="12" t="str">
        <f>+VLOOKUP(FACTURACION[[#This Row],[REFERENCIA]],CODINV,2,FALSE)</f>
        <v xml:space="preserve">MEDIDOR AC-250 C: 3/4" CON CONECTORES </v>
      </c>
      <c r="L5237" s="12" t="str">
        <f>IF(VLOOKUP(FACTURACION[[#This Row],[REFERENCIA]],CODINV,3,FALSE)=0,"",VLOOKUP(FACTURACION[[#This Row],[REFERENCIA]],CODINV,3,FALSE))</f>
        <v/>
      </c>
      <c r="M5237" s="12" t="str">
        <f>+VLOOKUP(FACTURACION[[#This Row],[REFERENCIA]],CODINV,4,FALSE)</f>
        <v>MEDIDORES</v>
      </c>
      <c r="N5237" s="12" t="str">
        <f>+VLOOKUP(FACTURACION[[#This Row],[REFERENCIA]],CODINV,5,FALSE)</f>
        <v>HONEYWELL</v>
      </c>
      <c r="O5237" s="3">
        <v>7</v>
      </c>
      <c r="P5237" s="31">
        <v>480000</v>
      </c>
      <c r="Q5237" s="24">
        <f>+FACTURACION[[#This Row],[CANTIDAD]]*FACTURACION[[#This Row],[VR UNITARIO]]/1000</f>
        <v>3360</v>
      </c>
      <c r="R5237" s="3" t="str">
        <f>+VLOOKUP(FACTURACION[[#This Row],[NIT]],TABLACLIENTE,5,FALSE)</f>
        <v>BOGOTÁ D.C.</v>
      </c>
    </row>
    <row r="5238" spans="3:18">
      <c r="C5238" s="29">
        <v>2018</v>
      </c>
      <c r="D5238" s="30" t="s">
        <v>297</v>
      </c>
      <c r="E5238" s="30">
        <f>MONTH(FACTURACION[[#This Row],[MES]]&amp;1)</f>
        <v>4</v>
      </c>
      <c r="F5238" s="223">
        <f>DATE(FACTURACION[[#This Row],[AÑO]],FACTURACION[[#This Row],[Mes numero]],1)</f>
        <v>43191</v>
      </c>
      <c r="G5238" s="160">
        <v>13585</v>
      </c>
      <c r="H5238" s="25">
        <v>860510723</v>
      </c>
      <c r="I5238" s="3" t="str">
        <f>+VLOOKUP(FACTURACION[[#This Row],[NIT]],TABLACLIENTE,2,FALSE)</f>
        <v>SAENA DE COLOMBIA S.A.</v>
      </c>
      <c r="J5238" s="3" t="s">
        <v>20</v>
      </c>
      <c r="K5238" s="12" t="str">
        <f>+VLOOKUP(FACTURACION[[#This Row],[REFERENCIA]],CODINV,2,FALSE)</f>
        <v xml:space="preserve">MEDIDOR AC-250 C: 3/4" CON CONECTORES </v>
      </c>
      <c r="L5238" s="12" t="str">
        <f>IF(VLOOKUP(FACTURACION[[#This Row],[REFERENCIA]],CODINV,3,FALSE)=0,"",VLOOKUP(FACTURACION[[#This Row],[REFERENCIA]],CODINV,3,FALSE))</f>
        <v/>
      </c>
      <c r="M5238" s="12" t="str">
        <f>+VLOOKUP(FACTURACION[[#This Row],[REFERENCIA]],CODINV,4,FALSE)</f>
        <v>MEDIDORES</v>
      </c>
      <c r="N5238" s="12" t="str">
        <f>+VLOOKUP(FACTURACION[[#This Row],[REFERENCIA]],CODINV,5,FALSE)</f>
        <v>HONEYWELL</v>
      </c>
      <c r="O5238" s="3">
        <v>124</v>
      </c>
      <c r="P5238" s="31">
        <v>400000</v>
      </c>
      <c r="Q5238" s="24">
        <f>+FACTURACION[[#This Row],[CANTIDAD]]*FACTURACION[[#This Row],[VR UNITARIO]]/1000</f>
        <v>49600</v>
      </c>
      <c r="R5238" s="3" t="str">
        <f>+VLOOKUP(FACTURACION[[#This Row],[NIT]],TABLACLIENTE,5,FALSE)</f>
        <v>BOGOTÁ D.C.</v>
      </c>
    </row>
    <row r="5239" spans="3:18">
      <c r="C5239" s="29">
        <v>2018</v>
      </c>
      <c r="D5239" s="30" t="s">
        <v>297</v>
      </c>
      <c r="E5239" s="30">
        <f>MONTH(FACTURACION[[#This Row],[MES]]&amp;1)</f>
        <v>4</v>
      </c>
      <c r="F5239" s="223">
        <f>DATE(FACTURACION[[#This Row],[AÑO]],FACTURACION[[#This Row],[Mes numero]],1)</f>
        <v>43191</v>
      </c>
      <c r="G5239" s="160">
        <v>13597</v>
      </c>
      <c r="H5239" s="25">
        <v>800202395</v>
      </c>
      <c r="I5239" s="3" t="str">
        <f>+VLOOKUP(FACTURACION[[#This Row],[NIT]],TABLACLIENTE,2,FALSE)</f>
        <v>EFIGAS GAS NATURAL S.A. E.S.P. (EFIGAS S.A. E.S.P.)</v>
      </c>
      <c r="J5239" s="3" t="s">
        <v>21</v>
      </c>
      <c r="K5239" s="12" t="str">
        <f>+VLOOKUP(FACTURACION[[#This Row],[REFERENCIA]],CODINV,2,FALSE)</f>
        <v>MEDIDOR AC-630 C:1 1/4" MAOP 25PSIG CON CONECTORES</v>
      </c>
      <c r="L5239" s="12" t="str">
        <f>IF(VLOOKUP(FACTURACION[[#This Row],[REFERENCIA]],CODINV,3,FALSE)=0,"",VLOOKUP(FACTURACION[[#This Row],[REFERENCIA]],CODINV,3,FALSE))</f>
        <v/>
      </c>
      <c r="M5239" s="12" t="str">
        <f>+VLOOKUP(FACTURACION[[#This Row],[REFERENCIA]],CODINV,4,FALSE)</f>
        <v>MEDIDORES</v>
      </c>
      <c r="N5239" s="12" t="str">
        <f>+VLOOKUP(FACTURACION[[#This Row],[REFERENCIA]],CODINV,5,FALSE)</f>
        <v>HONEYWELL</v>
      </c>
      <c r="O5239" s="3">
        <v>2</v>
      </c>
      <c r="P5239" s="31">
        <v>1880420</v>
      </c>
      <c r="Q5239" s="24">
        <f>+FACTURACION[[#This Row],[CANTIDAD]]*FACTURACION[[#This Row],[VR UNITARIO]]/1000</f>
        <v>3760.84</v>
      </c>
      <c r="R5239" s="3" t="str">
        <f>+VLOOKUP(FACTURACION[[#This Row],[NIT]],TABLACLIENTE,5,FALSE)</f>
        <v>MANIZALES</v>
      </c>
    </row>
    <row r="5240" spans="3:18">
      <c r="C5240" s="29">
        <v>2018</v>
      </c>
      <c r="D5240" s="30" t="s">
        <v>297</v>
      </c>
      <c r="E5240" s="30">
        <f>MONTH(FACTURACION[[#This Row],[MES]]&amp;1)</f>
        <v>4</v>
      </c>
      <c r="F5240" s="223">
        <f>DATE(FACTURACION[[#This Row],[AÑO]],FACTURACION[[#This Row],[Mes numero]],1)</f>
        <v>43191</v>
      </c>
      <c r="G5240" s="160">
        <v>13595</v>
      </c>
      <c r="H5240" s="25">
        <v>890101691</v>
      </c>
      <c r="I5240" s="3" t="str">
        <f>+VLOOKUP(FACTURACION[[#This Row],[NIT]],TABLACLIENTE,2,FALSE)</f>
        <v>GASES DEL CARIBE S.A.E.S.P. (GASCARIBE S.A E.S.P.)</v>
      </c>
      <c r="J5240" s="3" t="s">
        <v>23</v>
      </c>
      <c r="K5240" s="12" t="str">
        <f>+VLOOKUP(FACTURACION[[#This Row],[REFERENCIA]],CODINV,2,FALSE)</f>
        <v>MEDIDOR AL-800 C:1 1/2" MAOP 20 PSIG CON CONECTORES</v>
      </c>
      <c r="L5240" s="12" t="str">
        <f>IF(VLOOKUP(FACTURACION[[#This Row],[REFERENCIA]],CODINV,3,FALSE)=0,"",VLOOKUP(FACTURACION[[#This Row],[REFERENCIA]],CODINV,3,FALSE))</f>
        <v/>
      </c>
      <c r="M5240" s="12" t="str">
        <f>+VLOOKUP(FACTURACION[[#This Row],[REFERENCIA]],CODINV,4,FALSE)</f>
        <v>MEDIDORES</v>
      </c>
      <c r="N5240" s="12" t="str">
        <f>+VLOOKUP(FACTURACION[[#This Row],[REFERENCIA]],CODINV,5,FALSE)</f>
        <v>HONEYWELL</v>
      </c>
      <c r="O5240" s="3">
        <v>1</v>
      </c>
      <c r="P5240" s="31">
        <v>2500000</v>
      </c>
      <c r="Q5240" s="24">
        <f>+FACTURACION[[#This Row],[CANTIDAD]]*FACTURACION[[#This Row],[VR UNITARIO]]/1000</f>
        <v>2500</v>
      </c>
      <c r="R5240" s="3" t="str">
        <f>+VLOOKUP(FACTURACION[[#This Row],[NIT]],TABLACLIENTE,5,FALSE)</f>
        <v>BARRANQUILLA</v>
      </c>
    </row>
    <row r="5241" spans="3:18">
      <c r="C5241" s="29">
        <v>2018</v>
      </c>
      <c r="D5241" s="30" t="s">
        <v>297</v>
      </c>
      <c r="E5241" s="30">
        <f>MONTH(FACTURACION[[#This Row],[MES]]&amp;1)</f>
        <v>4</v>
      </c>
      <c r="F5241" s="223">
        <f>DATE(FACTURACION[[#This Row],[AÑO]],FACTURACION[[#This Row],[Mes numero]],1)</f>
        <v>43191</v>
      </c>
      <c r="G5241" s="160">
        <v>13580</v>
      </c>
      <c r="H5241" s="25">
        <v>890101691</v>
      </c>
      <c r="I5241" s="3" t="str">
        <f>+VLOOKUP(FACTURACION[[#This Row],[NIT]],TABLACLIENTE,2,FALSE)</f>
        <v>GASES DEL CARIBE S.A.E.S.P. (GASCARIBE S.A E.S.P.)</v>
      </c>
      <c r="J5241" s="3" t="s">
        <v>59</v>
      </c>
      <c r="K5241" s="12" t="str">
        <f>+VLOOKUP(FACTURACION[[#This Row],[REFERENCIA]],CODINV,2,FALSE)</f>
        <v>MEDIDOR AL-1000 C:1 1/2" MAOP 25 PSIG CON CONECTORES</v>
      </c>
      <c r="L5241" s="12" t="str">
        <f>IF(VLOOKUP(FACTURACION[[#This Row],[REFERENCIA]],CODINV,3,FALSE)=0,"",VLOOKUP(FACTURACION[[#This Row],[REFERENCIA]],CODINV,3,FALSE))</f>
        <v/>
      </c>
      <c r="M5241" s="12" t="str">
        <f>+VLOOKUP(FACTURACION[[#This Row],[REFERENCIA]],CODINV,4,FALSE)</f>
        <v>MEDIDORES</v>
      </c>
      <c r="N5241" s="12" t="str">
        <f>+VLOOKUP(FACTURACION[[#This Row],[REFERENCIA]],CODINV,5,FALSE)</f>
        <v>HONEYWELL</v>
      </c>
      <c r="O5241" s="3">
        <v>2</v>
      </c>
      <c r="P5241" s="31">
        <v>3288835</v>
      </c>
      <c r="Q5241" s="24">
        <f>+FACTURACION[[#This Row],[CANTIDAD]]*FACTURACION[[#This Row],[VR UNITARIO]]/1000</f>
        <v>6577.67</v>
      </c>
      <c r="R5241" s="3" t="str">
        <f>+VLOOKUP(FACTURACION[[#This Row],[NIT]],TABLACLIENTE,5,FALSE)</f>
        <v>BARRANQUILLA</v>
      </c>
    </row>
    <row r="5242" spans="3:18">
      <c r="C5242" s="29">
        <v>2018</v>
      </c>
      <c r="D5242" s="30" t="s">
        <v>297</v>
      </c>
      <c r="E5242" s="30">
        <f>MONTH(FACTURACION[[#This Row],[MES]]&amp;1)</f>
        <v>4</v>
      </c>
      <c r="F5242" s="223">
        <f>DATE(FACTURACION[[#This Row],[AÑO]],FACTURACION[[#This Row],[Mes numero]],1)</f>
        <v>43191</v>
      </c>
      <c r="G5242" s="160">
        <v>13586</v>
      </c>
      <c r="H5242" s="25">
        <v>860510723</v>
      </c>
      <c r="I5242" s="3" t="str">
        <f>+VLOOKUP(FACTURACION[[#This Row],[NIT]],TABLACLIENTE,2,FALSE)</f>
        <v>SAENA DE COLOMBIA S.A.</v>
      </c>
      <c r="J5242" s="3" t="s">
        <v>120</v>
      </c>
      <c r="K5242" s="12" t="str">
        <f>+VLOOKUP(FACTURACION[[#This Row],[REFERENCIA]],CODINV,2,FALSE)</f>
        <v>MEDIDOR ROTATIVO G65</v>
      </c>
      <c r="L5242" s="12" t="str">
        <f>IF(VLOOKUP(FACTURACION[[#This Row],[REFERENCIA]],CODINV,3,FALSE)=0,"",VLOOKUP(FACTURACION[[#This Row],[REFERENCIA]],CODINV,3,FALSE))</f>
        <v>RCG65</v>
      </c>
      <c r="M5242" s="12" t="str">
        <f>+VLOOKUP(FACTURACION[[#This Row],[REFERENCIA]],CODINV,4,FALSE)</f>
        <v>MEDIDORES</v>
      </c>
      <c r="N5242" s="12" t="str">
        <f>+VLOOKUP(FACTURACION[[#This Row],[REFERENCIA]],CODINV,5,FALSE)</f>
        <v>HONEYWELL</v>
      </c>
      <c r="O5242" s="3">
        <v>3</v>
      </c>
      <c r="P5242" s="31">
        <v>4338300</v>
      </c>
      <c r="Q5242" s="24">
        <f>+FACTURACION[[#This Row],[CANTIDAD]]*FACTURACION[[#This Row],[VR UNITARIO]]/1000</f>
        <v>13014.9</v>
      </c>
      <c r="R5242" s="3" t="str">
        <f>+VLOOKUP(FACTURACION[[#This Row],[NIT]],TABLACLIENTE,5,FALSE)</f>
        <v>BOGOTÁ D.C.</v>
      </c>
    </row>
    <row r="5243" spans="3:18">
      <c r="C5243" s="29">
        <v>2018</v>
      </c>
      <c r="D5243" s="30" t="s">
        <v>297</v>
      </c>
      <c r="E5243" s="30">
        <f>MONTH(FACTURACION[[#This Row],[MES]]&amp;1)</f>
        <v>4</v>
      </c>
      <c r="F5243" s="223">
        <f>DATE(FACTURACION[[#This Row],[AÑO]],FACTURACION[[#This Row],[Mes numero]],1)</f>
        <v>43191</v>
      </c>
      <c r="G5243" s="160">
        <v>13560</v>
      </c>
      <c r="H5243" s="25">
        <v>890400869</v>
      </c>
      <c r="I5243" s="3" t="str">
        <f>+VLOOKUP(FACTURACION[[#This Row],[NIT]],TABLACLIENTE,2,FALSE)</f>
        <v>SURTIDORA DE GAS DEL CARIBE S.A. E.S.P. (SURTIGAS S.A. E.S.P.)</v>
      </c>
      <c r="J5243" s="3" t="s">
        <v>1064</v>
      </c>
      <c r="K5243" s="12" t="str">
        <f>+VLOOKUP(FACTURACION[[#This Row],[REFERENCIA]],CODINV,2,FALSE)</f>
        <v>REG. 1813C C: 1" R: 6-15" O: 1/2</v>
      </c>
      <c r="L5243" s="12" t="str">
        <f>IF(VLOOKUP(FACTURACION[[#This Row],[REFERENCIA]],CODINV,3,FALSE)=0,"",VLOOKUP(FACTURACION[[#This Row],[REFERENCIA]],CODINV,3,FALSE))</f>
        <v/>
      </c>
      <c r="M5243" s="12" t="str">
        <f>+VLOOKUP(FACTURACION[[#This Row],[REFERENCIA]],CODINV,4,FALSE)</f>
        <v>REGULADORES</v>
      </c>
      <c r="N5243" s="12" t="str">
        <f>+VLOOKUP(FACTURACION[[#This Row],[REFERENCIA]],CODINV,5,FALSE)</f>
        <v>HONEYWELL</v>
      </c>
      <c r="O5243" s="3">
        <v>12</v>
      </c>
      <c r="P5243" s="31">
        <v>159199</v>
      </c>
      <c r="Q5243" s="24">
        <f>+FACTURACION[[#This Row],[CANTIDAD]]*FACTURACION[[#This Row],[VR UNITARIO]]/1000</f>
        <v>1910.3879999999999</v>
      </c>
      <c r="R5243" s="3" t="str">
        <f>+VLOOKUP(FACTURACION[[#This Row],[NIT]],TABLACLIENTE,5,FALSE)</f>
        <v>CARTAGENA</v>
      </c>
    </row>
    <row r="5244" spans="3:18">
      <c r="C5244" s="29">
        <v>2018</v>
      </c>
      <c r="D5244" s="30" t="s">
        <v>297</v>
      </c>
      <c r="E5244" s="30">
        <f>MONTH(FACTURACION[[#This Row],[MES]]&amp;1)</f>
        <v>4</v>
      </c>
      <c r="F5244" s="223">
        <f>DATE(FACTURACION[[#This Row],[AÑO]],FACTURACION[[#This Row],[Mes numero]],1)</f>
        <v>43191</v>
      </c>
      <c r="G5244" s="160">
        <v>13567</v>
      </c>
      <c r="H5244" s="25">
        <v>830053934</v>
      </c>
      <c r="I5244" s="3" t="str">
        <f>+VLOOKUP(FACTURACION[[#This Row],[NIT]],TABLACLIENTE,2,FALSE)</f>
        <v>CASAGAS SAS</v>
      </c>
      <c r="J5244" s="3" t="s">
        <v>1065</v>
      </c>
      <c r="K5244" s="12" t="str">
        <f>+VLOOKUP(FACTURACION[[#This Row],[REFERENCIA]],CODINV,2,FALSE)</f>
        <v>REG. 1813C C. 3/4" R: 6-15" O: 1/8X3/16</v>
      </c>
      <c r="L5244" s="12" t="str">
        <f>IF(VLOOKUP(FACTURACION[[#This Row],[REFERENCIA]],CODINV,3,FALSE)=0,"",VLOOKUP(FACTURACION[[#This Row],[REFERENCIA]],CODINV,3,FALSE))</f>
        <v/>
      </c>
      <c r="M5244" s="12" t="str">
        <f>+VLOOKUP(FACTURACION[[#This Row],[REFERENCIA]],CODINV,4,FALSE)</f>
        <v>REGULADORES</v>
      </c>
      <c r="N5244" s="12" t="str">
        <f>+VLOOKUP(FACTURACION[[#This Row],[REFERENCIA]],CODINV,5,FALSE)</f>
        <v>HONEYWELL</v>
      </c>
      <c r="O5244" s="3">
        <v>2</v>
      </c>
      <c r="P5244" s="31">
        <v>175000</v>
      </c>
      <c r="Q5244" s="24">
        <f>+FACTURACION[[#This Row],[CANTIDAD]]*FACTURACION[[#This Row],[VR UNITARIO]]/1000</f>
        <v>350</v>
      </c>
      <c r="R5244" s="3" t="str">
        <f>+VLOOKUP(FACTURACION[[#This Row],[NIT]],TABLACLIENTE,5,FALSE)</f>
        <v>BOGOTÁ D.C.</v>
      </c>
    </row>
    <row r="5245" spans="3:18">
      <c r="C5245" s="29">
        <v>2018</v>
      </c>
      <c r="D5245" s="30" t="s">
        <v>297</v>
      </c>
      <c r="E5245" s="30">
        <f>MONTH(FACTURACION[[#This Row],[MES]]&amp;1)</f>
        <v>4</v>
      </c>
      <c r="F5245" s="223">
        <f>DATE(FACTURACION[[#This Row],[AÑO]],FACTURACION[[#This Row],[Mes numero]],1)</f>
        <v>43191</v>
      </c>
      <c r="G5245" s="160">
        <v>13589</v>
      </c>
      <c r="H5245" s="25">
        <v>900950504</v>
      </c>
      <c r="I5245" s="3" t="str">
        <f>+VLOOKUP(FACTURACION[[#This Row],[NIT]],TABLACLIENTE,2,FALSE)</f>
        <v>DAMASA DE COLOMBIA S A S</v>
      </c>
      <c r="J5245" s="3" t="s">
        <v>198</v>
      </c>
      <c r="K5245" s="12" t="str">
        <f>+VLOOKUP(FACTURACION[[#This Row],[REFERENCIA]],CODINV,2,FALSE)</f>
        <v>REG. 1813C-HC C. 1 1/4" R: 6-15" O: 1/2</v>
      </c>
      <c r="L5245" s="12" t="str">
        <f>IF(VLOOKUP(FACTURACION[[#This Row],[REFERENCIA]],CODINV,3,FALSE)=0,"",VLOOKUP(FACTURACION[[#This Row],[REFERENCIA]],CODINV,3,FALSE))</f>
        <v/>
      </c>
      <c r="M5245" s="12" t="str">
        <f>+VLOOKUP(FACTURACION[[#This Row],[REFERENCIA]],CODINV,4,FALSE)</f>
        <v>REGULADORES</v>
      </c>
      <c r="N5245" s="12" t="str">
        <f>+VLOOKUP(FACTURACION[[#This Row],[REFERENCIA]],CODINV,5,FALSE)</f>
        <v>HONEYWELL</v>
      </c>
      <c r="O5245" s="3">
        <v>1</v>
      </c>
      <c r="P5245" s="31">
        <v>170000</v>
      </c>
      <c r="Q5245" s="24">
        <f>+FACTURACION[[#This Row],[CANTIDAD]]*FACTURACION[[#This Row],[VR UNITARIO]]/1000</f>
        <v>170</v>
      </c>
      <c r="R5245" s="3" t="str">
        <f>+VLOOKUP(FACTURACION[[#This Row],[NIT]],TABLACLIENTE,5,FALSE)</f>
        <v>BOGOTÁ D.C.</v>
      </c>
    </row>
    <row r="5246" spans="3:18">
      <c r="C5246" s="29">
        <v>2018</v>
      </c>
      <c r="D5246" s="30" t="s">
        <v>297</v>
      </c>
      <c r="E5246" s="30">
        <f>MONTH(FACTURACION[[#This Row],[MES]]&amp;1)</f>
        <v>4</v>
      </c>
      <c r="F5246" s="223">
        <f>DATE(FACTURACION[[#This Row],[AÑO]],FACTURACION[[#This Row],[Mes numero]],1)</f>
        <v>43191</v>
      </c>
      <c r="G5246" s="160">
        <v>13594</v>
      </c>
      <c r="H5246" s="25">
        <v>830051066</v>
      </c>
      <c r="I5246" s="3" t="str">
        <f>+VLOOKUP(FACTURACION[[#This Row],[NIT]],TABLACLIENTE,2,FALSE)</f>
        <v>COMBUSTION Y CONTROL LTDA</v>
      </c>
      <c r="J5246" s="3" t="s">
        <v>6</v>
      </c>
      <c r="K5246" s="12" t="str">
        <f>+VLOOKUP(FACTURACION[[#This Row],[REFERENCIA]],CODINV,2,FALSE)</f>
        <v>REG.1813C C:3/4" R:6-15" O:1/2</v>
      </c>
      <c r="L5246" s="12" t="str">
        <f>IF(VLOOKUP(FACTURACION[[#This Row],[REFERENCIA]],CODINV,3,FALSE)=0,"",VLOOKUP(FACTURACION[[#This Row],[REFERENCIA]],CODINV,3,FALSE))</f>
        <v/>
      </c>
      <c r="M5246" s="12" t="str">
        <f>+VLOOKUP(FACTURACION[[#This Row],[REFERENCIA]],CODINV,4,FALSE)</f>
        <v>REGULADORES</v>
      </c>
      <c r="N5246" s="12" t="str">
        <f>+VLOOKUP(FACTURACION[[#This Row],[REFERENCIA]],CODINV,5,FALSE)</f>
        <v>HONEYWELL</v>
      </c>
      <c r="O5246" s="3">
        <v>3</v>
      </c>
      <c r="P5246" s="31">
        <v>155000</v>
      </c>
      <c r="Q5246" s="24">
        <f>+FACTURACION[[#This Row],[CANTIDAD]]*FACTURACION[[#This Row],[VR UNITARIO]]/1000</f>
        <v>465</v>
      </c>
      <c r="R5246" s="3" t="str">
        <f>+VLOOKUP(FACTURACION[[#This Row],[NIT]],TABLACLIENTE,5,FALSE)</f>
        <v>BOGOTÁ D.C.</v>
      </c>
    </row>
    <row r="5247" spans="3:18">
      <c r="C5247" s="29">
        <v>2018</v>
      </c>
      <c r="D5247" s="30" t="s">
        <v>297</v>
      </c>
      <c r="E5247" s="30">
        <f>MONTH(FACTURACION[[#This Row],[MES]]&amp;1)</f>
        <v>4</v>
      </c>
      <c r="F5247" s="223">
        <f>DATE(FACTURACION[[#This Row],[AÑO]],FACTURACION[[#This Row],[Mes numero]],1)</f>
        <v>43191</v>
      </c>
      <c r="G5247" s="160">
        <v>13622</v>
      </c>
      <c r="H5247" s="25">
        <v>830051066</v>
      </c>
      <c r="I5247" s="3" t="str">
        <f>+VLOOKUP(FACTURACION[[#This Row],[NIT]],TABLACLIENTE,2,FALSE)</f>
        <v>COMBUSTION Y CONTROL LTDA</v>
      </c>
      <c r="J5247" s="3" t="s">
        <v>6</v>
      </c>
      <c r="K5247" s="12" t="str">
        <f>+VLOOKUP(FACTURACION[[#This Row],[REFERENCIA]],CODINV,2,FALSE)</f>
        <v>REG.1813C C:3/4" R:6-15" O:1/2</v>
      </c>
      <c r="L5247" s="12" t="str">
        <f>IF(VLOOKUP(FACTURACION[[#This Row],[REFERENCIA]],CODINV,3,FALSE)=0,"",VLOOKUP(FACTURACION[[#This Row],[REFERENCIA]],CODINV,3,FALSE))</f>
        <v/>
      </c>
      <c r="M5247" s="12" t="str">
        <f>+VLOOKUP(FACTURACION[[#This Row],[REFERENCIA]],CODINV,4,FALSE)</f>
        <v>REGULADORES</v>
      </c>
      <c r="N5247" s="12" t="str">
        <f>+VLOOKUP(FACTURACION[[#This Row],[REFERENCIA]],CODINV,5,FALSE)</f>
        <v>HONEYWELL</v>
      </c>
      <c r="O5247" s="3">
        <v>4</v>
      </c>
      <c r="P5247" s="31">
        <v>155000</v>
      </c>
      <c r="Q5247" s="24">
        <f>+FACTURACION[[#This Row],[CANTIDAD]]*FACTURACION[[#This Row],[VR UNITARIO]]/1000</f>
        <v>620</v>
      </c>
      <c r="R5247" s="3" t="str">
        <f>+VLOOKUP(FACTURACION[[#This Row],[NIT]],TABLACLIENTE,5,FALSE)</f>
        <v>BOGOTÁ D.C.</v>
      </c>
    </row>
    <row r="5248" spans="3:18">
      <c r="C5248" s="29">
        <v>2018</v>
      </c>
      <c r="D5248" s="30" t="s">
        <v>297</v>
      </c>
      <c r="E5248" s="30">
        <f>MONTH(FACTURACION[[#This Row],[MES]]&amp;1)</f>
        <v>4</v>
      </c>
      <c r="F5248" s="223">
        <f>DATE(FACTURACION[[#This Row],[AÑO]],FACTURACION[[#This Row],[Mes numero]],1)</f>
        <v>43191</v>
      </c>
      <c r="G5248" s="160">
        <v>13602</v>
      </c>
      <c r="H5248" s="25">
        <v>900950504</v>
      </c>
      <c r="I5248" s="3" t="str">
        <f>+VLOOKUP(FACTURACION[[#This Row],[NIT]],TABLACLIENTE,2,FALSE)</f>
        <v>DAMASA DE COLOMBIA S A S</v>
      </c>
      <c r="J5248" s="3" t="s">
        <v>6</v>
      </c>
      <c r="K5248" s="12" t="str">
        <f>+VLOOKUP(FACTURACION[[#This Row],[REFERENCIA]],CODINV,2,FALSE)</f>
        <v>REG.1813C C:3/4" R:6-15" O:1/2</v>
      </c>
      <c r="L5248" s="12" t="str">
        <f>IF(VLOOKUP(FACTURACION[[#This Row],[REFERENCIA]],CODINV,3,FALSE)=0,"",VLOOKUP(FACTURACION[[#This Row],[REFERENCIA]],CODINV,3,FALSE))</f>
        <v/>
      </c>
      <c r="M5248" s="12" t="str">
        <f>+VLOOKUP(FACTURACION[[#This Row],[REFERENCIA]],CODINV,4,FALSE)</f>
        <v>REGULADORES</v>
      </c>
      <c r="N5248" s="12" t="str">
        <f>+VLOOKUP(FACTURACION[[#This Row],[REFERENCIA]],CODINV,5,FALSE)</f>
        <v>HONEYWELL</v>
      </c>
      <c r="O5248" s="3">
        <v>4</v>
      </c>
      <c r="P5248" s="31">
        <v>145000</v>
      </c>
      <c r="Q5248" s="24">
        <f>+FACTURACION[[#This Row],[CANTIDAD]]*FACTURACION[[#This Row],[VR UNITARIO]]/1000</f>
        <v>580</v>
      </c>
      <c r="R5248" s="3" t="str">
        <f>+VLOOKUP(FACTURACION[[#This Row],[NIT]],TABLACLIENTE,5,FALSE)</f>
        <v>BOGOTÁ D.C.</v>
      </c>
    </row>
    <row r="5249" spans="3:18">
      <c r="C5249" s="29">
        <v>2018</v>
      </c>
      <c r="D5249" s="30" t="s">
        <v>297</v>
      </c>
      <c r="E5249" s="30">
        <f>MONTH(FACTURACION[[#This Row],[MES]]&amp;1)</f>
        <v>4</v>
      </c>
      <c r="F5249" s="223">
        <f>DATE(FACTURACION[[#This Row],[AÑO]],FACTURACION[[#This Row],[Mes numero]],1)</f>
        <v>43191</v>
      </c>
      <c r="G5249" s="160">
        <v>13617</v>
      </c>
      <c r="H5249" s="25">
        <v>900950504</v>
      </c>
      <c r="I5249" s="3" t="str">
        <f>+VLOOKUP(FACTURACION[[#This Row],[NIT]],TABLACLIENTE,2,FALSE)</f>
        <v>DAMASA DE COLOMBIA S A S</v>
      </c>
      <c r="J5249" s="3" t="s">
        <v>6</v>
      </c>
      <c r="K5249" s="12" t="str">
        <f>+VLOOKUP(FACTURACION[[#This Row],[REFERENCIA]],CODINV,2,FALSE)</f>
        <v>REG.1813C C:3/4" R:6-15" O:1/2</v>
      </c>
      <c r="L5249" s="12" t="str">
        <f>IF(VLOOKUP(FACTURACION[[#This Row],[REFERENCIA]],CODINV,3,FALSE)=0,"",VLOOKUP(FACTURACION[[#This Row],[REFERENCIA]],CODINV,3,FALSE))</f>
        <v/>
      </c>
      <c r="M5249" s="12" t="str">
        <f>+VLOOKUP(FACTURACION[[#This Row],[REFERENCIA]],CODINV,4,FALSE)</f>
        <v>REGULADORES</v>
      </c>
      <c r="N5249" s="12" t="str">
        <f>+VLOOKUP(FACTURACION[[#This Row],[REFERENCIA]],CODINV,5,FALSE)</f>
        <v>HONEYWELL</v>
      </c>
      <c r="O5249" s="3">
        <v>6</v>
      </c>
      <c r="P5249" s="31">
        <v>145000</v>
      </c>
      <c r="Q5249" s="24">
        <f>+FACTURACION[[#This Row],[CANTIDAD]]*FACTURACION[[#This Row],[VR UNITARIO]]/1000</f>
        <v>870</v>
      </c>
      <c r="R5249" s="3" t="str">
        <f>+VLOOKUP(FACTURACION[[#This Row],[NIT]],TABLACLIENTE,5,FALSE)</f>
        <v>BOGOTÁ D.C.</v>
      </c>
    </row>
    <row r="5250" spans="3:18">
      <c r="C5250" s="29">
        <v>2018</v>
      </c>
      <c r="D5250" s="30" t="s">
        <v>297</v>
      </c>
      <c r="E5250" s="30">
        <f>MONTH(FACTURACION[[#This Row],[MES]]&amp;1)</f>
        <v>4</v>
      </c>
      <c r="F5250" s="223">
        <f>DATE(FACTURACION[[#This Row],[AÑO]],FACTURACION[[#This Row],[Mes numero]],1)</f>
        <v>43191</v>
      </c>
      <c r="G5250" s="160">
        <v>13616</v>
      </c>
      <c r="H5250" s="25">
        <v>900689759</v>
      </c>
      <c r="I5250" s="3" t="str">
        <f>+VLOOKUP(FACTURACION[[#This Row],[NIT]],TABLACLIENTE,2,FALSE)</f>
        <v>HIDROPISCINAS Y GAS S A S</v>
      </c>
      <c r="J5250" s="3" t="s">
        <v>6</v>
      </c>
      <c r="K5250" s="12" t="str">
        <f>+VLOOKUP(FACTURACION[[#This Row],[REFERENCIA]],CODINV,2,FALSE)</f>
        <v>REG.1813C C:3/4" R:6-15" O:1/2</v>
      </c>
      <c r="L5250" s="12" t="str">
        <f>IF(VLOOKUP(FACTURACION[[#This Row],[REFERENCIA]],CODINV,3,FALSE)=0,"",VLOOKUP(FACTURACION[[#This Row],[REFERENCIA]],CODINV,3,FALSE))</f>
        <v/>
      </c>
      <c r="M5250" s="12" t="str">
        <f>+VLOOKUP(FACTURACION[[#This Row],[REFERENCIA]],CODINV,4,FALSE)</f>
        <v>REGULADORES</v>
      </c>
      <c r="N5250" s="12" t="str">
        <f>+VLOOKUP(FACTURACION[[#This Row],[REFERENCIA]],CODINV,5,FALSE)</f>
        <v>HONEYWELL</v>
      </c>
      <c r="O5250" s="3">
        <v>1</v>
      </c>
      <c r="P5250" s="31">
        <v>195000</v>
      </c>
      <c r="Q5250" s="24">
        <f>+FACTURACION[[#This Row],[CANTIDAD]]*FACTURACION[[#This Row],[VR UNITARIO]]/1000</f>
        <v>195</v>
      </c>
      <c r="R5250" s="3" t="str">
        <f>+VLOOKUP(FACTURACION[[#This Row],[NIT]],TABLACLIENTE,5,FALSE)</f>
        <v>BOGOTÁ D.C.</v>
      </c>
    </row>
    <row r="5251" spans="3:18">
      <c r="C5251" s="29">
        <v>2018</v>
      </c>
      <c r="D5251" s="30" t="s">
        <v>297</v>
      </c>
      <c r="E5251" s="30">
        <f>MONTH(FACTURACION[[#This Row],[MES]]&amp;1)</f>
        <v>4</v>
      </c>
      <c r="F5251" s="223">
        <f>DATE(FACTURACION[[#This Row],[AÑO]],FACTURACION[[#This Row],[Mes numero]],1)</f>
        <v>43191</v>
      </c>
      <c r="G5251" s="160">
        <v>13603</v>
      </c>
      <c r="H5251" s="25">
        <v>860510723</v>
      </c>
      <c r="I5251" s="3" t="str">
        <f>+VLOOKUP(FACTURACION[[#This Row],[NIT]],TABLACLIENTE,2,FALSE)</f>
        <v>SAENA DE COLOMBIA S.A.</v>
      </c>
      <c r="J5251" s="3" t="s">
        <v>6</v>
      </c>
      <c r="K5251" s="12" t="str">
        <f>+VLOOKUP(FACTURACION[[#This Row],[REFERENCIA]],CODINV,2,FALSE)</f>
        <v>REG.1813C C:3/4" R:6-15" O:1/2</v>
      </c>
      <c r="L5251" s="12" t="str">
        <f>IF(VLOOKUP(FACTURACION[[#This Row],[REFERENCIA]],CODINV,3,FALSE)=0,"",VLOOKUP(FACTURACION[[#This Row],[REFERENCIA]],CODINV,3,FALSE))</f>
        <v/>
      </c>
      <c r="M5251" s="12" t="str">
        <f>+VLOOKUP(FACTURACION[[#This Row],[REFERENCIA]],CODINV,4,FALSE)</f>
        <v>REGULADORES</v>
      </c>
      <c r="N5251" s="12" t="str">
        <f>+VLOOKUP(FACTURACION[[#This Row],[REFERENCIA]],CODINV,5,FALSE)</f>
        <v>HONEYWELL</v>
      </c>
      <c r="O5251" s="3">
        <v>40</v>
      </c>
      <c r="P5251" s="31">
        <v>165000</v>
      </c>
      <c r="Q5251" s="24">
        <f>+FACTURACION[[#This Row],[CANTIDAD]]*FACTURACION[[#This Row],[VR UNITARIO]]/1000</f>
        <v>6600</v>
      </c>
      <c r="R5251" s="3" t="str">
        <f>+VLOOKUP(FACTURACION[[#This Row],[NIT]],TABLACLIENTE,5,FALSE)</f>
        <v>BOGOTÁ D.C.</v>
      </c>
    </row>
    <row r="5252" spans="3:18">
      <c r="C5252" s="29">
        <v>2018</v>
      </c>
      <c r="D5252" s="30" t="s">
        <v>297</v>
      </c>
      <c r="E5252" s="30">
        <f>MONTH(FACTURACION[[#This Row],[MES]]&amp;1)</f>
        <v>4</v>
      </c>
      <c r="F5252" s="223">
        <f>DATE(FACTURACION[[#This Row],[AÑO]],FACTURACION[[#This Row],[Mes numero]],1)</f>
        <v>43191</v>
      </c>
      <c r="G5252" s="160">
        <v>13613</v>
      </c>
      <c r="H5252" s="25">
        <v>830137252</v>
      </c>
      <c r="I5252" s="3" t="str">
        <f>+VLOOKUP(FACTURACION[[#This Row],[NIT]],TABLACLIENTE,2,FALSE)</f>
        <v>SAGENCO SAS</v>
      </c>
      <c r="J5252" s="3" t="s">
        <v>6</v>
      </c>
      <c r="K5252" s="12" t="str">
        <f>+VLOOKUP(FACTURACION[[#This Row],[REFERENCIA]],CODINV,2,FALSE)</f>
        <v>REG.1813C C:3/4" R:6-15" O:1/2</v>
      </c>
      <c r="L5252" s="12" t="str">
        <f>IF(VLOOKUP(FACTURACION[[#This Row],[REFERENCIA]],CODINV,3,FALSE)=0,"",VLOOKUP(FACTURACION[[#This Row],[REFERENCIA]],CODINV,3,FALSE))</f>
        <v/>
      </c>
      <c r="M5252" s="12" t="str">
        <f>+VLOOKUP(FACTURACION[[#This Row],[REFERENCIA]],CODINV,4,FALSE)</f>
        <v>REGULADORES</v>
      </c>
      <c r="N5252" s="12" t="str">
        <f>+VLOOKUP(FACTURACION[[#This Row],[REFERENCIA]],CODINV,5,FALSE)</f>
        <v>HONEYWELL</v>
      </c>
      <c r="O5252" s="3">
        <v>2</v>
      </c>
      <c r="P5252" s="31">
        <v>175000</v>
      </c>
      <c r="Q5252" s="24">
        <f>+FACTURACION[[#This Row],[CANTIDAD]]*FACTURACION[[#This Row],[VR UNITARIO]]/1000</f>
        <v>350</v>
      </c>
      <c r="R5252" s="3" t="str">
        <f>+VLOOKUP(FACTURACION[[#This Row],[NIT]],TABLACLIENTE,5,FALSE)</f>
        <v>BOGOTÁ D.C.</v>
      </c>
    </row>
    <row r="5253" spans="3:18">
      <c r="C5253" s="29">
        <v>2018</v>
      </c>
      <c r="D5253" s="30" t="s">
        <v>297</v>
      </c>
      <c r="E5253" s="30">
        <f>MONTH(FACTURACION[[#This Row],[MES]]&amp;1)</f>
        <v>4</v>
      </c>
      <c r="F5253" s="223">
        <f>DATE(FACTURACION[[#This Row],[AÑO]],FACTURACION[[#This Row],[Mes numero]],1)</f>
        <v>43191</v>
      </c>
      <c r="G5253" s="160">
        <v>13560</v>
      </c>
      <c r="H5253" s="25">
        <v>890400869</v>
      </c>
      <c r="I5253" s="3" t="str">
        <f>+VLOOKUP(FACTURACION[[#This Row],[NIT]],TABLACLIENTE,2,FALSE)</f>
        <v>SURTIDORA DE GAS DEL CARIBE S.A. E.S.P. (SURTIGAS S.A. E.S.P.)</v>
      </c>
      <c r="J5253" s="3" t="s">
        <v>905</v>
      </c>
      <c r="K5253" s="12" t="str">
        <f>+VLOOKUP(FACTURACION[[#This Row],[REFERENCIA]],CODINV,2,FALSE)</f>
        <v>REG. 1800 CPB2 1" O:1/2 R:STD</v>
      </c>
      <c r="L5253" s="12" t="str">
        <f>IF(VLOOKUP(FACTURACION[[#This Row],[REFERENCIA]],CODINV,3,FALSE)=0,"",VLOOKUP(FACTURACION[[#This Row],[REFERENCIA]],CODINV,3,FALSE))</f>
        <v/>
      </c>
      <c r="M5253" s="12" t="str">
        <f>+VLOOKUP(FACTURACION[[#This Row],[REFERENCIA]],CODINV,4,FALSE)</f>
        <v>REGULADORES</v>
      </c>
      <c r="N5253" s="12" t="str">
        <f>+VLOOKUP(FACTURACION[[#This Row],[REFERENCIA]],CODINV,5,FALSE)</f>
        <v>HONEYWELL</v>
      </c>
      <c r="O5253" s="3">
        <v>20</v>
      </c>
      <c r="P5253" s="31">
        <v>670310</v>
      </c>
      <c r="Q5253" s="24">
        <f>+FACTURACION[[#This Row],[CANTIDAD]]*FACTURACION[[#This Row],[VR UNITARIO]]/1000</f>
        <v>13406.2</v>
      </c>
      <c r="R5253" s="3" t="str">
        <f>+VLOOKUP(FACTURACION[[#This Row],[NIT]],TABLACLIENTE,5,FALSE)</f>
        <v>CARTAGENA</v>
      </c>
    </row>
    <row r="5254" spans="3:18">
      <c r="C5254" s="29">
        <v>2018</v>
      </c>
      <c r="D5254" s="30" t="s">
        <v>297</v>
      </c>
      <c r="E5254" s="30">
        <f>MONTH(FACTURACION[[#This Row],[MES]]&amp;1)</f>
        <v>4</v>
      </c>
      <c r="F5254" s="223">
        <f>DATE(FACTURACION[[#This Row],[AÑO]],FACTURACION[[#This Row],[Mes numero]],1)</f>
        <v>43191</v>
      </c>
      <c r="G5254" s="160">
        <v>13564</v>
      </c>
      <c r="H5254" s="25">
        <v>890400869</v>
      </c>
      <c r="I5254" s="3" t="str">
        <f>+VLOOKUP(FACTURACION[[#This Row],[NIT]],TABLACLIENTE,2,FALSE)</f>
        <v>SURTIDORA DE GAS DEL CARIBE S.A. E.S.P. (SURTIGAS S.A. E.S.P.)</v>
      </c>
      <c r="J5254" s="3" t="s">
        <v>905</v>
      </c>
      <c r="K5254" s="12" t="str">
        <f>+VLOOKUP(FACTURACION[[#This Row],[REFERENCIA]],CODINV,2,FALSE)</f>
        <v>REG. 1800 CPB2 1" O:1/2 R:STD</v>
      </c>
      <c r="L5254" s="12" t="str">
        <f>IF(VLOOKUP(FACTURACION[[#This Row],[REFERENCIA]],CODINV,3,FALSE)=0,"",VLOOKUP(FACTURACION[[#This Row],[REFERENCIA]],CODINV,3,FALSE))</f>
        <v/>
      </c>
      <c r="M5254" s="12" t="str">
        <f>+VLOOKUP(FACTURACION[[#This Row],[REFERENCIA]],CODINV,4,FALSE)</f>
        <v>REGULADORES</v>
      </c>
      <c r="N5254" s="12" t="str">
        <f>+VLOOKUP(FACTURACION[[#This Row],[REFERENCIA]],CODINV,5,FALSE)</f>
        <v>HONEYWELL</v>
      </c>
      <c r="O5254" s="3">
        <v>9</v>
      </c>
      <c r="P5254" s="31">
        <v>664724</v>
      </c>
      <c r="Q5254" s="24">
        <f>+FACTURACION[[#This Row],[CANTIDAD]]*FACTURACION[[#This Row],[VR UNITARIO]]/1000</f>
        <v>5982.5159999999996</v>
      </c>
      <c r="R5254" s="3" t="str">
        <f>+VLOOKUP(FACTURACION[[#This Row],[NIT]],TABLACLIENTE,5,FALSE)</f>
        <v>CARTAGENA</v>
      </c>
    </row>
    <row r="5255" spans="3:18">
      <c r="C5255" s="29">
        <v>2018</v>
      </c>
      <c r="D5255" s="30" t="s">
        <v>297</v>
      </c>
      <c r="E5255" s="30">
        <f>MONTH(FACTURACION[[#This Row],[MES]]&amp;1)</f>
        <v>4</v>
      </c>
      <c r="F5255" s="223">
        <f>DATE(FACTURACION[[#This Row],[AÑO]],FACTURACION[[#This Row],[Mes numero]],1)</f>
        <v>43191</v>
      </c>
      <c r="G5255" s="160">
        <v>13557</v>
      </c>
      <c r="H5255" s="25">
        <v>800202395</v>
      </c>
      <c r="I5255" s="3" t="str">
        <f>+VLOOKUP(FACTURACION[[#This Row],[NIT]],TABLACLIENTE,2,FALSE)</f>
        <v>EFIGAS GAS NATURAL S.A. E.S.P. (EFIGAS S.A. E.S.P.)</v>
      </c>
      <c r="J5255" s="3" t="s">
        <v>1103</v>
      </c>
      <c r="K5255" s="12" t="str">
        <f>+VLOOKUP(FACTURACION[[#This Row],[REFERENCIA]],CODINV,2,FALSE)</f>
        <v>REG. 1800 CPB2 1 1/4" O: 3/16" R: STD</v>
      </c>
      <c r="L5255" s="12" t="str">
        <f>IF(VLOOKUP(FACTURACION[[#This Row],[REFERENCIA]],CODINV,3,FALSE)=0,"",VLOOKUP(FACTURACION[[#This Row],[REFERENCIA]],CODINV,3,FALSE))</f>
        <v/>
      </c>
      <c r="M5255" s="12" t="str">
        <f>+VLOOKUP(FACTURACION[[#This Row],[REFERENCIA]],CODINV,4,FALSE)</f>
        <v>REGULADORES</v>
      </c>
      <c r="N5255" s="12" t="str">
        <f>+VLOOKUP(FACTURACION[[#This Row],[REFERENCIA]],CODINV,5,FALSE)</f>
        <v>HONEYWELL</v>
      </c>
      <c r="O5255" s="3">
        <v>1</v>
      </c>
      <c r="P5255" s="31">
        <v>670000</v>
      </c>
      <c r="Q5255" s="24">
        <f>+FACTURACION[[#This Row],[CANTIDAD]]*FACTURACION[[#This Row],[VR UNITARIO]]/1000</f>
        <v>670</v>
      </c>
      <c r="R5255" s="3" t="str">
        <f>+VLOOKUP(FACTURACION[[#This Row],[NIT]],TABLACLIENTE,5,FALSE)</f>
        <v>MANIZALES</v>
      </c>
    </row>
    <row r="5256" spans="3:18">
      <c r="C5256" s="29">
        <v>2018</v>
      </c>
      <c r="D5256" s="30" t="s">
        <v>297</v>
      </c>
      <c r="E5256" s="30">
        <f>MONTH(FACTURACION[[#This Row],[MES]]&amp;1)</f>
        <v>4</v>
      </c>
      <c r="F5256" s="223">
        <f>DATE(FACTURACION[[#This Row],[AÑO]],FACTURACION[[#This Row],[Mes numero]],1)</f>
        <v>43191</v>
      </c>
      <c r="G5256" s="160">
        <v>13569</v>
      </c>
      <c r="H5256" s="25">
        <v>800074033</v>
      </c>
      <c r="I5256" s="3" t="str">
        <f>+VLOOKUP(FACTURACION[[#This Row],[NIT]],TABLACLIENTE,2,FALSE)</f>
        <v>COMPAÑIAS ASOCIADAS DE GAS S.A. E.S.P (ASOGAS SA ESP)</v>
      </c>
      <c r="J5256" s="3" t="s">
        <v>5</v>
      </c>
      <c r="K5256" s="12" t="str">
        <f>+VLOOKUP(FACTURACION[[#This Row],[REFERENCIA]],CODINV,2,FALSE)</f>
        <v>REG. 1800 CPB2 1 1-4· O: 5/16" R: STD</v>
      </c>
      <c r="L5256" s="12" t="str">
        <f>IF(VLOOKUP(FACTURACION[[#This Row],[REFERENCIA]],CODINV,3,FALSE)=0,"",VLOOKUP(FACTURACION[[#This Row],[REFERENCIA]],CODINV,3,FALSE))</f>
        <v/>
      </c>
      <c r="M5256" s="12" t="str">
        <f>+VLOOKUP(FACTURACION[[#This Row],[REFERENCIA]],CODINV,4,FALSE)</f>
        <v>REGULADORES</v>
      </c>
      <c r="N5256" s="12" t="str">
        <f>+VLOOKUP(FACTURACION[[#This Row],[REFERENCIA]],CODINV,5,FALSE)</f>
        <v>HONEYWELL</v>
      </c>
      <c r="O5256" s="3">
        <v>1</v>
      </c>
      <c r="P5256" s="31">
        <v>720000</v>
      </c>
      <c r="Q5256" s="24">
        <f>+FACTURACION[[#This Row],[CANTIDAD]]*FACTURACION[[#This Row],[VR UNITARIO]]/1000</f>
        <v>720</v>
      </c>
      <c r="R5256" s="3" t="str">
        <f>+VLOOKUP(FACTURACION[[#This Row],[NIT]],TABLACLIENTE,5,FALSE)</f>
        <v>MOSQUERA</v>
      </c>
    </row>
    <row r="5257" spans="3:18">
      <c r="C5257" s="29">
        <v>2018</v>
      </c>
      <c r="D5257" s="30" t="s">
        <v>297</v>
      </c>
      <c r="E5257" s="30">
        <f>MONTH(FACTURACION[[#This Row],[MES]]&amp;1)</f>
        <v>4</v>
      </c>
      <c r="F5257" s="223">
        <f>DATE(FACTURACION[[#This Row],[AÑO]],FACTURACION[[#This Row],[Mes numero]],1)</f>
        <v>43191</v>
      </c>
      <c r="G5257" s="160">
        <v>13579</v>
      </c>
      <c r="H5257" s="25">
        <v>800074033</v>
      </c>
      <c r="I5257" s="3" t="str">
        <f>+VLOOKUP(FACTURACION[[#This Row],[NIT]],TABLACLIENTE,2,FALSE)</f>
        <v>COMPAÑIAS ASOCIADAS DE GAS S.A. E.S.P (ASOGAS SA ESP)</v>
      </c>
      <c r="J5257" s="3" t="s">
        <v>5</v>
      </c>
      <c r="K5257" s="12" t="str">
        <f>+VLOOKUP(FACTURACION[[#This Row],[REFERENCIA]],CODINV,2,FALSE)</f>
        <v>REG. 1800 CPB2 1 1-4· O: 5/16" R: STD</v>
      </c>
      <c r="L5257" s="12" t="str">
        <f>IF(VLOOKUP(FACTURACION[[#This Row],[REFERENCIA]],CODINV,3,FALSE)=0,"",VLOOKUP(FACTURACION[[#This Row],[REFERENCIA]],CODINV,3,FALSE))</f>
        <v/>
      </c>
      <c r="M5257" s="12" t="str">
        <f>+VLOOKUP(FACTURACION[[#This Row],[REFERENCIA]],CODINV,4,FALSE)</f>
        <v>REGULADORES</v>
      </c>
      <c r="N5257" s="12" t="str">
        <f>+VLOOKUP(FACTURACION[[#This Row],[REFERENCIA]],CODINV,5,FALSE)</f>
        <v>HONEYWELL</v>
      </c>
      <c r="O5257" s="3">
        <v>3</v>
      </c>
      <c r="P5257" s="31">
        <v>720000</v>
      </c>
      <c r="Q5257" s="24">
        <f>+FACTURACION[[#This Row],[CANTIDAD]]*FACTURACION[[#This Row],[VR UNITARIO]]/1000</f>
        <v>2160</v>
      </c>
      <c r="R5257" s="3" t="str">
        <f>+VLOOKUP(FACTURACION[[#This Row],[NIT]],TABLACLIENTE,5,FALSE)</f>
        <v>MOSQUERA</v>
      </c>
    </row>
    <row r="5258" spans="3:18">
      <c r="C5258" s="29">
        <v>2018</v>
      </c>
      <c r="D5258" s="30" t="s">
        <v>297</v>
      </c>
      <c r="E5258" s="30">
        <f>MONTH(FACTURACION[[#This Row],[MES]]&amp;1)</f>
        <v>4</v>
      </c>
      <c r="F5258" s="223">
        <f>DATE(FACTURACION[[#This Row],[AÑO]],FACTURACION[[#This Row],[Mes numero]],1)</f>
        <v>43191</v>
      </c>
      <c r="G5258" s="160">
        <v>13558</v>
      </c>
      <c r="H5258" s="25">
        <v>800202395</v>
      </c>
      <c r="I5258" s="3" t="str">
        <f>+VLOOKUP(FACTURACION[[#This Row],[NIT]],TABLACLIENTE,2,FALSE)</f>
        <v>EFIGAS GAS NATURAL S.A. E.S.P. (EFIGAS S.A. E.S.P.)</v>
      </c>
      <c r="J5258" s="3" t="s">
        <v>5</v>
      </c>
      <c r="K5258" s="12" t="str">
        <f>+VLOOKUP(FACTURACION[[#This Row],[REFERENCIA]],CODINV,2,FALSE)</f>
        <v>REG. 1800 CPB2 1 1-4· O: 5/16" R: STD</v>
      </c>
      <c r="L5258" s="12" t="str">
        <f>IF(VLOOKUP(FACTURACION[[#This Row],[REFERENCIA]],CODINV,3,FALSE)=0,"",VLOOKUP(FACTURACION[[#This Row],[REFERENCIA]],CODINV,3,FALSE))</f>
        <v/>
      </c>
      <c r="M5258" s="12" t="str">
        <f>+VLOOKUP(FACTURACION[[#This Row],[REFERENCIA]],CODINV,4,FALSE)</f>
        <v>REGULADORES</v>
      </c>
      <c r="N5258" s="12" t="str">
        <f>+VLOOKUP(FACTURACION[[#This Row],[REFERENCIA]],CODINV,5,FALSE)</f>
        <v>HONEYWELL</v>
      </c>
      <c r="O5258" s="3">
        <v>5</v>
      </c>
      <c r="P5258" s="31">
        <v>670000</v>
      </c>
      <c r="Q5258" s="24">
        <f>+FACTURACION[[#This Row],[CANTIDAD]]*FACTURACION[[#This Row],[VR UNITARIO]]/1000</f>
        <v>3350</v>
      </c>
      <c r="R5258" s="3" t="str">
        <f>+VLOOKUP(FACTURACION[[#This Row],[NIT]],TABLACLIENTE,5,FALSE)</f>
        <v>MANIZALES</v>
      </c>
    </row>
    <row r="5259" spans="3:18">
      <c r="C5259" s="29">
        <v>2018</v>
      </c>
      <c r="D5259" s="30" t="s">
        <v>297</v>
      </c>
      <c r="E5259" s="30">
        <f>MONTH(FACTURACION[[#This Row],[MES]]&amp;1)</f>
        <v>4</v>
      </c>
      <c r="F5259" s="223">
        <f>DATE(FACTURACION[[#This Row],[AÑO]],FACTURACION[[#This Row],[Mes numero]],1)</f>
        <v>43191</v>
      </c>
      <c r="G5259" s="160">
        <v>13605</v>
      </c>
      <c r="H5259" s="25">
        <v>860510723</v>
      </c>
      <c r="I5259" s="3" t="str">
        <f>+VLOOKUP(FACTURACION[[#This Row],[NIT]],TABLACLIENTE,2,FALSE)</f>
        <v>SAENA DE COLOMBIA S.A.</v>
      </c>
      <c r="J5259" s="3" t="s">
        <v>5</v>
      </c>
      <c r="K5259" s="12" t="str">
        <f>+VLOOKUP(FACTURACION[[#This Row],[REFERENCIA]],CODINV,2,FALSE)</f>
        <v>REG. 1800 CPB2 1 1-4· O: 5/16" R: STD</v>
      </c>
      <c r="L5259" s="12" t="str">
        <f>IF(VLOOKUP(FACTURACION[[#This Row],[REFERENCIA]],CODINV,3,FALSE)=0,"",VLOOKUP(FACTURACION[[#This Row],[REFERENCIA]],CODINV,3,FALSE))</f>
        <v/>
      </c>
      <c r="M5259" s="12" t="str">
        <f>+VLOOKUP(FACTURACION[[#This Row],[REFERENCIA]],CODINV,4,FALSE)</f>
        <v>REGULADORES</v>
      </c>
      <c r="N5259" s="12" t="str">
        <f>+VLOOKUP(FACTURACION[[#This Row],[REFERENCIA]],CODINV,5,FALSE)</f>
        <v>HONEYWELL</v>
      </c>
      <c r="O5259" s="3">
        <v>1</v>
      </c>
      <c r="P5259" s="31">
        <v>750000</v>
      </c>
      <c r="Q5259" s="24">
        <f>+FACTURACION[[#This Row],[CANTIDAD]]*FACTURACION[[#This Row],[VR UNITARIO]]/1000</f>
        <v>750</v>
      </c>
      <c r="R5259" s="3" t="str">
        <f>+VLOOKUP(FACTURACION[[#This Row],[NIT]],TABLACLIENTE,5,FALSE)</f>
        <v>BOGOTÁ D.C.</v>
      </c>
    </row>
    <row r="5260" spans="3:18">
      <c r="C5260" s="29">
        <v>2018</v>
      </c>
      <c r="D5260" s="30" t="s">
        <v>297</v>
      </c>
      <c r="E5260" s="30">
        <f>MONTH(FACTURACION[[#This Row],[MES]]&amp;1)</f>
        <v>4</v>
      </c>
      <c r="F5260" s="223">
        <f>DATE(FACTURACION[[#This Row],[AÑO]],FACTURACION[[#This Row],[Mes numero]],1)</f>
        <v>43191</v>
      </c>
      <c r="G5260" s="160">
        <v>13614</v>
      </c>
      <c r="H5260" s="25">
        <v>860003981</v>
      </c>
      <c r="I5260" s="3" t="str">
        <f>+VLOOKUP(FACTURACION[[#This Row],[NIT]],TABLACLIENTE,2,FALSE)</f>
        <v>COLMAQUINAS S.A.</v>
      </c>
      <c r="J5260" s="3" t="s">
        <v>28</v>
      </c>
      <c r="K5260" s="12" t="str">
        <f>+VLOOKUP(FACTURACION[[#This Row],[REFERENCIA]],CODINV,2,FALSE)</f>
        <v>REGULADOR SR 113 3/4 R: 7-12 O:1/4</v>
      </c>
      <c r="L5260" s="12" t="str">
        <f>IF(VLOOKUP(FACTURACION[[#This Row],[REFERENCIA]],CODINV,3,FALSE)=0,"",VLOOKUP(FACTURACION[[#This Row],[REFERENCIA]],CODINV,3,FALSE))</f>
        <v/>
      </c>
      <c r="M5260" s="12" t="str">
        <f>+VLOOKUP(FACTURACION[[#This Row],[REFERENCIA]],CODINV,4,FALSE)</f>
        <v>REGULADORES</v>
      </c>
      <c r="N5260" s="12" t="str">
        <f>+VLOOKUP(FACTURACION[[#This Row],[REFERENCIA]],CODINV,5,FALSE)</f>
        <v>HONEYWELL</v>
      </c>
      <c r="O5260" s="3">
        <v>1</v>
      </c>
      <c r="P5260" s="31">
        <v>130000</v>
      </c>
      <c r="Q5260" s="24">
        <f>+FACTURACION[[#This Row],[CANTIDAD]]*FACTURACION[[#This Row],[VR UNITARIO]]/1000</f>
        <v>130</v>
      </c>
      <c r="R5260" s="3" t="str">
        <f>+VLOOKUP(FACTURACION[[#This Row],[NIT]],TABLACLIENTE,5,FALSE)</f>
        <v>BOGOTÁ D.C.</v>
      </c>
    </row>
    <row r="5261" spans="3:18">
      <c r="C5261" s="29">
        <v>2018</v>
      </c>
      <c r="D5261" s="30" t="s">
        <v>297</v>
      </c>
      <c r="E5261" s="30">
        <f>MONTH(FACTURACION[[#This Row],[MES]]&amp;1)</f>
        <v>4</v>
      </c>
      <c r="F5261" s="223">
        <f>DATE(FACTURACION[[#This Row],[AÑO]],FACTURACION[[#This Row],[Mes numero]],1)</f>
        <v>43191</v>
      </c>
      <c r="G5261" s="160">
        <v>13564</v>
      </c>
      <c r="H5261" s="25">
        <v>890400869</v>
      </c>
      <c r="I5261" s="3" t="str">
        <f>+VLOOKUP(FACTURACION[[#This Row],[NIT]],TABLACLIENTE,2,FALSE)</f>
        <v>SURTIDORA DE GAS DEL CARIBE S.A. E.S.P. (SURTIGAS S.A. E.S.P.)</v>
      </c>
      <c r="J5261" s="3" t="s">
        <v>28</v>
      </c>
      <c r="K5261" s="12" t="str">
        <f>+VLOOKUP(FACTURACION[[#This Row],[REFERENCIA]],CODINV,2,FALSE)</f>
        <v>REGULADOR SR 113 3/4 R: 7-12 O:1/4</v>
      </c>
      <c r="L5261" s="12" t="str">
        <f>IF(VLOOKUP(FACTURACION[[#This Row],[REFERENCIA]],CODINV,3,FALSE)=0,"",VLOOKUP(FACTURACION[[#This Row],[REFERENCIA]],CODINV,3,FALSE))</f>
        <v/>
      </c>
      <c r="M5261" s="12" t="str">
        <f>+VLOOKUP(FACTURACION[[#This Row],[REFERENCIA]],CODINV,4,FALSE)</f>
        <v>REGULADORES</v>
      </c>
      <c r="N5261" s="12" t="str">
        <f>+VLOOKUP(FACTURACION[[#This Row],[REFERENCIA]],CODINV,5,FALSE)</f>
        <v>HONEYWELL</v>
      </c>
      <c r="O5261" s="3">
        <v>23</v>
      </c>
      <c r="P5261" s="31">
        <v>108925</v>
      </c>
      <c r="Q5261" s="24">
        <f>+FACTURACION[[#This Row],[CANTIDAD]]*FACTURACION[[#This Row],[VR UNITARIO]]/1000</f>
        <v>2505.2750000000001</v>
      </c>
      <c r="R5261" s="3" t="str">
        <f>+VLOOKUP(FACTURACION[[#This Row],[NIT]],TABLACLIENTE,5,FALSE)</f>
        <v>CARTAGENA</v>
      </c>
    </row>
    <row r="5262" spans="3:18">
      <c r="C5262" s="29">
        <v>2018</v>
      </c>
      <c r="D5262" s="30" t="s">
        <v>297</v>
      </c>
      <c r="E5262" s="30">
        <f>MONTH(FACTURACION[[#This Row],[MES]]&amp;1)</f>
        <v>4</v>
      </c>
      <c r="F5262" s="223">
        <f>DATE(FACTURACION[[#This Row],[AÑO]],FACTURACION[[#This Row],[Mes numero]],1)</f>
        <v>43191</v>
      </c>
      <c r="G5262" s="160">
        <v>13561</v>
      </c>
      <c r="H5262" s="25">
        <v>890105526</v>
      </c>
      <c r="I5262" s="3" t="str">
        <f>+VLOOKUP(FACTURACION[[#This Row],[NIT]],TABLACLIENTE,2,FALSE)</f>
        <v>PROMIGAS S.A. E.S.P.</v>
      </c>
      <c r="J5262" s="3" t="s">
        <v>1104</v>
      </c>
      <c r="K5262" s="12" t="str">
        <f>+VLOOKUP(FACTURACION[[#This Row],[REFERENCIA]],CODINV,2,FALSE)</f>
        <v>AFV 2" S300 R10% y CL C ZSC-100</v>
      </c>
      <c r="L5262" s="12" t="str">
        <f>IF(VLOOKUP(FACTURACION[[#This Row],[REFERENCIA]],CODINV,3,FALSE)=0,"",VLOOKUP(FACTURACION[[#This Row],[REFERENCIA]],CODINV,3,FALSE))</f>
        <v/>
      </c>
      <c r="M5262" s="12" t="str">
        <f>+VLOOKUP(FACTURACION[[#This Row],[REFERENCIA]],CODINV,4,FALSE)</f>
        <v>REGULADORES</v>
      </c>
      <c r="N5262" s="12" t="str">
        <f>+VLOOKUP(FACTURACION[[#This Row],[REFERENCIA]],CODINV,5,FALSE)</f>
        <v>HONEYWELL</v>
      </c>
      <c r="O5262" s="3">
        <v>2</v>
      </c>
      <c r="P5262" s="31">
        <v>8470953</v>
      </c>
      <c r="Q5262" s="24">
        <f>+FACTURACION[[#This Row],[CANTIDAD]]*FACTURACION[[#This Row],[VR UNITARIO]]/1000</f>
        <v>16941.905999999999</v>
      </c>
      <c r="R5262" s="3" t="str">
        <f>+VLOOKUP(FACTURACION[[#This Row],[NIT]],TABLACLIENTE,5,FALSE)</f>
        <v>BARRANQUILLA</v>
      </c>
    </row>
    <row r="5263" spans="3:18">
      <c r="C5263" s="29">
        <v>2018</v>
      </c>
      <c r="D5263" s="30" t="s">
        <v>297</v>
      </c>
      <c r="E5263" s="30">
        <f>MONTH(FACTURACION[[#This Row],[MES]]&amp;1)</f>
        <v>4</v>
      </c>
      <c r="F5263" s="223">
        <f>DATE(FACTURACION[[#This Row],[AÑO]],FACTURACION[[#This Row],[Mes numero]],1)</f>
        <v>43191</v>
      </c>
      <c r="G5263" s="160">
        <v>13578</v>
      </c>
      <c r="H5263" s="25">
        <v>800167643</v>
      </c>
      <c r="I5263" s="3" t="str">
        <f>+VLOOKUP(FACTURACION[[#This Row],[NIT]],TABLACLIENTE,2,FALSE)</f>
        <v>GASES DE OCCIDENTE S.A. E.S.P. (GDO)</v>
      </c>
      <c r="J5263" s="3" t="s">
        <v>550</v>
      </c>
      <c r="K5263" s="12" t="str">
        <f>+VLOOKUP(FACTURACION[[#This Row],[REFERENCIA]],CODINV,2,FALSE)</f>
        <v>WRIGLER CMT 3GT</v>
      </c>
      <c r="L5263" s="12" t="str">
        <f>IF(VLOOKUP(FACTURACION[[#This Row],[REFERENCIA]],CODINV,3,FALSE)=0,"",VLOOKUP(FACTURACION[[#This Row],[REFERENCIA]],CODINV,3,FALSE))</f>
        <v>16233P010</v>
      </c>
      <c r="M5263" s="12" t="str">
        <f>+VLOOKUP(FACTURACION[[#This Row],[REFERENCIA]],CODINV,4,FALSE)</f>
        <v>REPUESTOS Y ACCESORIOS</v>
      </c>
      <c r="N5263" s="12" t="str">
        <f>+VLOOKUP(FACTURACION[[#This Row],[REFERENCIA]],CODINV,5,FALSE)</f>
        <v>HONEYWELL</v>
      </c>
      <c r="O5263" s="3">
        <v>30</v>
      </c>
      <c r="P5263" s="31">
        <v>50254</v>
      </c>
      <c r="Q5263" s="24">
        <f>+FACTURACION[[#This Row],[CANTIDAD]]*FACTURACION[[#This Row],[VR UNITARIO]]/1000</f>
        <v>1507.62</v>
      </c>
      <c r="R5263" s="3" t="str">
        <f>+VLOOKUP(FACTURACION[[#This Row],[NIT]],TABLACLIENTE,5,FALSE)</f>
        <v>CALI</v>
      </c>
    </row>
    <row r="5264" spans="3:18">
      <c r="C5264" s="29">
        <v>2018</v>
      </c>
      <c r="D5264" s="30" t="s">
        <v>297</v>
      </c>
      <c r="E5264" s="30">
        <f>MONTH(FACTURACION[[#This Row],[MES]]&amp;1)</f>
        <v>4</v>
      </c>
      <c r="F5264" s="223">
        <f>DATE(FACTURACION[[#This Row],[AÑO]],FACTURACION[[#This Row],[Mes numero]],1)</f>
        <v>43191</v>
      </c>
      <c r="G5264" s="160">
        <v>13613</v>
      </c>
      <c r="H5264" s="25">
        <v>830137252</v>
      </c>
      <c r="I5264" s="3" t="str">
        <f>+VLOOKUP(FACTURACION[[#This Row],[NIT]],TABLACLIENTE,2,FALSE)</f>
        <v>SAGENCO SAS</v>
      </c>
      <c r="J5264" s="3" t="s">
        <v>1</v>
      </c>
      <c r="K5264" s="12" t="str">
        <f>+VLOOKUP(FACTURACION[[#This Row],[REFERENCIA]],CODINV,2,FALSE)</f>
        <v>RES 12-28" W.C. BLANCO</v>
      </c>
      <c r="L5264" s="12" t="str">
        <f>IF(VLOOKUP(FACTURACION[[#This Row],[REFERENCIA]],CODINV,3,FALSE)=0,"",VLOOKUP(FACTURACION[[#This Row],[REFERENCIA]],CODINV,3,FALSE))</f>
        <v>70017P060</v>
      </c>
      <c r="M5264" s="12" t="str">
        <f>+VLOOKUP(FACTURACION[[#This Row],[REFERENCIA]],CODINV,4,FALSE)</f>
        <v>REPUESTOS Y ACCESORIOS</v>
      </c>
      <c r="N5264" s="12" t="str">
        <f>+VLOOKUP(FACTURACION[[#This Row],[REFERENCIA]],CODINV,5,FALSE)</f>
        <v>HONEYWELL</v>
      </c>
      <c r="O5264" s="3">
        <v>2</v>
      </c>
      <c r="P5264" s="31">
        <v>15000</v>
      </c>
      <c r="Q5264" s="24">
        <f>+FACTURACION[[#This Row],[CANTIDAD]]*FACTURACION[[#This Row],[VR UNITARIO]]/1000</f>
        <v>30</v>
      </c>
      <c r="R5264" s="3" t="str">
        <f>+VLOOKUP(FACTURACION[[#This Row],[NIT]],TABLACLIENTE,5,FALSE)</f>
        <v>BOGOTÁ D.C.</v>
      </c>
    </row>
    <row r="5265" spans="3:18">
      <c r="C5265" s="29">
        <v>2018</v>
      </c>
      <c r="D5265" s="30" t="s">
        <v>297</v>
      </c>
      <c r="E5265" s="30">
        <f>MONTH(FACTURACION[[#This Row],[MES]]&amp;1)</f>
        <v>4</v>
      </c>
      <c r="F5265" s="223">
        <f>DATE(FACTURACION[[#This Row],[AÑO]],FACTURACION[[#This Row],[Mes numero]],1)</f>
        <v>43191</v>
      </c>
      <c r="G5265" s="160">
        <v>13582</v>
      </c>
      <c r="H5265" s="25">
        <v>830104626</v>
      </c>
      <c r="I5265" s="3" t="str">
        <f>+VLOOKUP(FACTURACION[[#This Row],[NIT]],TABLACLIENTE,2,FALSE)</f>
        <v>MONTAJES INTEGRALES LTDA.</v>
      </c>
      <c r="J5265" s="3" t="s">
        <v>3</v>
      </c>
      <c r="K5265" s="12" t="str">
        <f>+VLOOKUP(FACTURACION[[#This Row],[REFERENCIA]],CODINV,2,FALSE)</f>
        <v>RES 24-48" W.C. ROJO</v>
      </c>
      <c r="L5265" s="12" t="str">
        <f>IF(VLOOKUP(FACTURACION[[#This Row],[REFERENCIA]],CODINV,3,FALSE)=0,"",VLOOKUP(FACTURACION[[#This Row],[REFERENCIA]],CODINV,3,FALSE))</f>
        <v>70017P082</v>
      </c>
      <c r="M5265" s="12" t="str">
        <f>+VLOOKUP(FACTURACION[[#This Row],[REFERENCIA]],CODINV,4,FALSE)</f>
        <v>REPUESTOS Y ACCESORIOS</v>
      </c>
      <c r="N5265" s="12" t="str">
        <f>+VLOOKUP(FACTURACION[[#This Row],[REFERENCIA]],CODINV,5,FALSE)</f>
        <v>HONEYWELL</v>
      </c>
      <c r="O5265" s="3">
        <v>1</v>
      </c>
      <c r="P5265" s="31">
        <v>20000</v>
      </c>
      <c r="Q5265" s="24">
        <f>+FACTURACION[[#This Row],[CANTIDAD]]*FACTURACION[[#This Row],[VR UNITARIO]]/1000</f>
        <v>20</v>
      </c>
      <c r="R5265" s="3" t="str">
        <f>+VLOOKUP(FACTURACION[[#This Row],[NIT]],TABLACLIENTE,5,FALSE)</f>
        <v>BOGOTÁ D.C.</v>
      </c>
    </row>
    <row r="5266" spans="3:18">
      <c r="C5266" s="29">
        <v>2018</v>
      </c>
      <c r="D5266" s="30" t="s">
        <v>297</v>
      </c>
      <c r="E5266" s="30">
        <f>MONTH(FACTURACION[[#This Row],[MES]]&amp;1)</f>
        <v>4</v>
      </c>
      <c r="F5266" s="223">
        <f>DATE(FACTURACION[[#This Row],[AÑO]],FACTURACION[[#This Row],[Mes numero]],1)</f>
        <v>43191</v>
      </c>
      <c r="G5266" s="160">
        <v>13569</v>
      </c>
      <c r="H5266" s="25">
        <v>800074033</v>
      </c>
      <c r="I5266" s="3" t="str">
        <f>+VLOOKUP(FACTURACION[[#This Row],[NIT]],TABLACLIENTE,2,FALSE)</f>
        <v>COMPAÑIAS ASOCIADAS DE GAS S.A. E.S.P (ASOGAS SA ESP)</v>
      </c>
      <c r="J5266" s="3" t="s">
        <v>604</v>
      </c>
      <c r="K5266" s="12" t="str">
        <f>+VLOOKUP(FACTURACION[[#This Row],[REFERENCIA]],CODINV,2,FALSE)</f>
        <v>DIAFRAGMA 1800CPB2</v>
      </c>
      <c r="L5266" s="12" t="str">
        <f>IF(VLOOKUP(FACTURACION[[#This Row],[REFERENCIA]],CODINV,3,FALSE)=0,"",VLOOKUP(FACTURACION[[#This Row],[REFERENCIA]],CODINV,3,FALSE))</f>
        <v>70014P186</v>
      </c>
      <c r="M5266" s="12" t="str">
        <f>+VLOOKUP(FACTURACION[[#This Row],[REFERENCIA]],CODINV,4,FALSE)</f>
        <v>REPUESTOS Y ACCESORIOS</v>
      </c>
      <c r="N5266" s="12" t="str">
        <f>+VLOOKUP(FACTURACION[[#This Row],[REFERENCIA]],CODINV,5,FALSE)</f>
        <v>HONEYWELL</v>
      </c>
      <c r="O5266" s="3">
        <v>1</v>
      </c>
      <c r="P5266" s="31">
        <v>60000</v>
      </c>
      <c r="Q5266" s="24">
        <f>+FACTURACION[[#This Row],[CANTIDAD]]*FACTURACION[[#This Row],[VR UNITARIO]]/1000</f>
        <v>60</v>
      </c>
      <c r="R5266" s="3" t="str">
        <f>+VLOOKUP(FACTURACION[[#This Row],[NIT]],TABLACLIENTE,5,FALSE)</f>
        <v>MOSQUERA</v>
      </c>
    </row>
    <row r="5267" spans="3:18">
      <c r="C5267" s="29">
        <v>2018</v>
      </c>
      <c r="D5267" s="30" t="s">
        <v>297</v>
      </c>
      <c r="E5267" s="30">
        <f>MONTH(FACTURACION[[#This Row],[MES]]&amp;1)</f>
        <v>4</v>
      </c>
      <c r="F5267" s="223">
        <f>DATE(FACTURACION[[#This Row],[AÑO]],FACTURACION[[#This Row],[Mes numero]],1)</f>
        <v>43191</v>
      </c>
      <c r="G5267" s="160">
        <v>13569</v>
      </c>
      <c r="H5267" s="25">
        <v>800074033</v>
      </c>
      <c r="I5267" s="3" t="str">
        <f>+VLOOKUP(FACTURACION[[#This Row],[NIT]],TABLACLIENTE,2,FALSE)</f>
        <v>COMPAÑIAS ASOCIADAS DE GAS S.A. E.S.P (ASOGAS SA ESP)</v>
      </c>
      <c r="J5267" s="3" t="s">
        <v>606</v>
      </c>
      <c r="K5267" s="12" t="str">
        <f>+VLOOKUP(FACTURACION[[#This Row],[REFERENCIA]],CODINV,2,FALSE)</f>
        <v>PILOT 1800CPB</v>
      </c>
      <c r="L5267" s="12" t="str">
        <f>IF(VLOOKUP(FACTURACION[[#This Row],[REFERENCIA]],CODINV,3,FALSE)=0,"",VLOOKUP(FACTURACION[[#This Row],[REFERENCIA]],CODINV,3,FALSE))</f>
        <v>78192P001</v>
      </c>
      <c r="M5267" s="12" t="str">
        <f>+VLOOKUP(FACTURACION[[#This Row],[REFERENCIA]],CODINV,4,FALSE)</f>
        <v>REPUESTOS Y ACCESORIOS</v>
      </c>
      <c r="N5267" s="12" t="str">
        <f>+VLOOKUP(FACTURACION[[#This Row],[REFERENCIA]],CODINV,5,FALSE)</f>
        <v>HONEYWELL</v>
      </c>
      <c r="O5267" s="3">
        <v>1</v>
      </c>
      <c r="P5267" s="31">
        <v>170000</v>
      </c>
      <c r="Q5267" s="24">
        <f>+FACTURACION[[#This Row],[CANTIDAD]]*FACTURACION[[#This Row],[VR UNITARIO]]/1000</f>
        <v>170</v>
      </c>
      <c r="R5267" s="3" t="str">
        <f>+VLOOKUP(FACTURACION[[#This Row],[NIT]],TABLACLIENTE,5,FALSE)</f>
        <v>MOSQUERA</v>
      </c>
    </row>
    <row r="5268" spans="3:18">
      <c r="C5268" s="29">
        <v>2018</v>
      </c>
      <c r="D5268" s="30" t="s">
        <v>297</v>
      </c>
      <c r="E5268" s="30">
        <f>MONTH(FACTURACION[[#This Row],[MES]]&amp;1)</f>
        <v>4</v>
      </c>
      <c r="F5268" s="223">
        <f>DATE(FACTURACION[[#This Row],[AÑO]],FACTURACION[[#This Row],[Mes numero]],1)</f>
        <v>43191</v>
      </c>
      <c r="G5268" s="160">
        <v>13581</v>
      </c>
      <c r="H5268" s="25">
        <v>800007813</v>
      </c>
      <c r="I5268" s="3" t="str">
        <f>+VLOOKUP(FACTURACION[[#This Row],[NIT]],TABLACLIENTE,2,FALSE)</f>
        <v>VANTI S.A. E.S.P (VANTI)</v>
      </c>
      <c r="J5268" s="3" t="s">
        <v>151</v>
      </c>
      <c r="K5268" s="12" t="str">
        <f>+VLOOKUP(FACTURACION[[#This Row],[REFERENCIA]],CODINV,2,FALSE)</f>
        <v>DIAFRAGMA BUNA Z-138</v>
      </c>
      <c r="L5268" s="12" t="str">
        <f>IF(VLOOKUP(FACTURACION[[#This Row],[REFERENCIA]],CODINV,3,FALSE)=0,"",VLOOKUP(FACTURACION[[#This Row],[REFERENCIA]],CODINV,3,FALSE))</f>
        <v>70170P028</v>
      </c>
      <c r="M5268" s="12" t="str">
        <f>+VLOOKUP(FACTURACION[[#This Row],[REFERENCIA]],CODINV,4,FALSE)</f>
        <v>REPUESTOS Y ACCESORIOS</v>
      </c>
      <c r="N5268" s="12" t="str">
        <f>+VLOOKUP(FACTURACION[[#This Row],[REFERENCIA]],CODINV,5,FALSE)</f>
        <v>HONEYWELL</v>
      </c>
      <c r="O5268" s="3">
        <v>50</v>
      </c>
      <c r="P5268" s="31">
        <v>25038</v>
      </c>
      <c r="Q5268" s="24">
        <f>+FACTURACION[[#This Row],[CANTIDAD]]*FACTURACION[[#This Row],[VR UNITARIO]]/1000</f>
        <v>1251.9000000000001</v>
      </c>
      <c r="R5268" s="3" t="str">
        <f>+VLOOKUP(FACTURACION[[#This Row],[NIT]],TABLACLIENTE,5,FALSE)</f>
        <v>BOGOTÁ D.C.</v>
      </c>
    </row>
    <row r="5269" spans="3:18">
      <c r="C5269" s="29">
        <v>2018</v>
      </c>
      <c r="D5269" s="30" t="s">
        <v>297</v>
      </c>
      <c r="E5269" s="30">
        <f>MONTH(FACTURACION[[#This Row],[MES]]&amp;1)</f>
        <v>4</v>
      </c>
      <c r="F5269" s="223">
        <f>DATE(FACTURACION[[#This Row],[AÑO]],FACTURACION[[#This Row],[Mes numero]],1)</f>
        <v>43191</v>
      </c>
      <c r="G5269" s="160">
        <v>13577</v>
      </c>
      <c r="H5269" s="25">
        <v>892115036</v>
      </c>
      <c r="I5269" s="3" t="str">
        <f>+VLOOKUP(FACTURACION[[#This Row],[NIT]],TABLACLIENTE,2,FALSE)</f>
        <v>GASES DE LA GUAJIRA S.A. E. S. P. (GASGUAJIRA S.A. E.S.P.)</v>
      </c>
      <c r="J5269" s="3" t="s">
        <v>588</v>
      </c>
      <c r="K5269" s="12" t="str">
        <f>+VLOOKUP(FACTURACION[[#This Row],[REFERENCIA]],CODINV,2,FALSE)</f>
        <v>DIAFRAGMA PILOTO ZSC VITON</v>
      </c>
      <c r="L5269" s="12" t="str">
        <f>IF(VLOOKUP(FACTURACION[[#This Row],[REFERENCIA]],CODINV,3,FALSE)=0,"",VLOOKUP(FACTURACION[[#This Row],[REFERENCIA]],CODINV,3,FALSE))</f>
        <v>70170P042</v>
      </c>
      <c r="M5269" s="12" t="str">
        <f>+VLOOKUP(FACTURACION[[#This Row],[REFERENCIA]],CODINV,4,FALSE)</f>
        <v>REPUESTOS Y ACCESORIOS</v>
      </c>
      <c r="N5269" s="12" t="str">
        <f>+VLOOKUP(FACTURACION[[#This Row],[REFERENCIA]],CODINV,5,FALSE)</f>
        <v>HONEYWELL</v>
      </c>
      <c r="O5269" s="3">
        <v>40</v>
      </c>
      <c r="P5269" s="31">
        <v>242894</v>
      </c>
      <c r="Q5269" s="24">
        <f>+FACTURACION[[#This Row],[CANTIDAD]]*FACTURACION[[#This Row],[VR UNITARIO]]/1000</f>
        <v>9715.76</v>
      </c>
      <c r="R5269" s="3" t="str">
        <f>+VLOOKUP(FACTURACION[[#This Row],[NIT]],TABLACLIENTE,5,FALSE)</f>
        <v>RIOHACHA</v>
      </c>
    </row>
    <row r="5270" spans="3:18">
      <c r="C5270" s="29">
        <v>2018</v>
      </c>
      <c r="D5270" s="30" t="s">
        <v>297</v>
      </c>
      <c r="E5270" s="30">
        <f>MONTH(FACTURACION[[#This Row],[MES]]&amp;1)</f>
        <v>4</v>
      </c>
      <c r="F5270" s="223">
        <f>DATE(FACTURACION[[#This Row],[AÑO]],FACTURACION[[#This Row],[Mes numero]],1)</f>
        <v>43191</v>
      </c>
      <c r="G5270" s="160">
        <v>13581</v>
      </c>
      <c r="H5270" s="25">
        <v>800007813</v>
      </c>
      <c r="I5270" s="3" t="str">
        <f>+VLOOKUP(FACTURACION[[#This Row],[NIT]],TABLACLIENTE,2,FALSE)</f>
        <v>VANTI S.A. E.S.P (VANTI)</v>
      </c>
      <c r="J5270" s="3" t="s">
        <v>61</v>
      </c>
      <c r="K5270" s="12" t="str">
        <f>+VLOOKUP(FACTURACION[[#This Row],[REFERENCIA]],CODINV,2,FALSE)</f>
        <v>MANGA 2" S300 H7</v>
      </c>
      <c r="L5270" s="12" t="str">
        <f>IF(VLOOKUP(FACTURACION[[#This Row],[REFERENCIA]],CODINV,3,FALSE)=0,"",VLOOKUP(FACTURACION[[#This Row],[REFERENCIA]],CODINV,3,FALSE))</f>
        <v>73404P002</v>
      </c>
      <c r="M5270" s="12" t="str">
        <f>+VLOOKUP(FACTURACION[[#This Row],[REFERENCIA]],CODINV,4,FALSE)</f>
        <v>MANGAS</v>
      </c>
      <c r="N5270" s="12" t="str">
        <f>+VLOOKUP(FACTURACION[[#This Row],[REFERENCIA]],CODINV,5,FALSE)</f>
        <v>HONEYWELL</v>
      </c>
      <c r="O5270" s="3">
        <v>30</v>
      </c>
      <c r="P5270" s="31">
        <v>642148</v>
      </c>
      <c r="Q5270" s="24">
        <f>+FACTURACION[[#This Row],[CANTIDAD]]*FACTURACION[[#This Row],[VR UNITARIO]]/1000</f>
        <v>19264.439999999999</v>
      </c>
      <c r="R5270" s="3" t="str">
        <f>+VLOOKUP(FACTURACION[[#This Row],[NIT]],TABLACLIENTE,5,FALSE)</f>
        <v>BOGOTÁ D.C.</v>
      </c>
    </row>
    <row r="5271" spans="3:18">
      <c r="C5271" s="29">
        <v>2018</v>
      </c>
      <c r="D5271" s="30" t="s">
        <v>297</v>
      </c>
      <c r="E5271" s="30">
        <f>MONTH(FACTURACION[[#This Row],[MES]]&amp;1)</f>
        <v>4</v>
      </c>
      <c r="F5271" s="223">
        <f>DATE(FACTURACION[[#This Row],[AÑO]],FACTURACION[[#This Row],[Mes numero]],1)</f>
        <v>43191</v>
      </c>
      <c r="G5271" s="160">
        <v>13581</v>
      </c>
      <c r="H5271" s="25">
        <v>800007813</v>
      </c>
      <c r="I5271" s="3" t="str">
        <f>+VLOOKUP(FACTURACION[[#This Row],[NIT]],TABLACLIENTE,2,FALSE)</f>
        <v>VANTI S.A. E.S.P (VANTI)</v>
      </c>
      <c r="J5271" s="3" t="s">
        <v>61</v>
      </c>
      <c r="K5271" s="12" t="str">
        <f>+VLOOKUP(FACTURACION[[#This Row],[REFERENCIA]],CODINV,2,FALSE)</f>
        <v>MANGA 2" S300 H7</v>
      </c>
      <c r="L5271" s="12" t="str">
        <f>IF(VLOOKUP(FACTURACION[[#This Row],[REFERENCIA]],CODINV,3,FALSE)=0,"",VLOOKUP(FACTURACION[[#This Row],[REFERENCIA]],CODINV,3,FALSE))</f>
        <v>73404P002</v>
      </c>
      <c r="M5271" s="12" t="str">
        <f>+VLOOKUP(FACTURACION[[#This Row],[REFERENCIA]],CODINV,4,FALSE)</f>
        <v>MANGAS</v>
      </c>
      <c r="N5271" s="12" t="str">
        <f>+VLOOKUP(FACTURACION[[#This Row],[REFERENCIA]],CODINV,5,FALSE)</f>
        <v>HONEYWELL</v>
      </c>
      <c r="O5271" s="3">
        <v>10</v>
      </c>
      <c r="P5271" s="31">
        <v>642148</v>
      </c>
      <c r="Q5271" s="24">
        <f>+FACTURACION[[#This Row],[CANTIDAD]]*FACTURACION[[#This Row],[VR UNITARIO]]/1000</f>
        <v>6421.48</v>
      </c>
      <c r="R5271" s="3" t="str">
        <f>+VLOOKUP(FACTURACION[[#This Row],[NIT]],TABLACLIENTE,5,FALSE)</f>
        <v>BOGOTÁ D.C.</v>
      </c>
    </row>
    <row r="5272" spans="3:18">
      <c r="C5272" s="29">
        <v>2018</v>
      </c>
      <c r="D5272" s="30" t="s">
        <v>297</v>
      </c>
      <c r="E5272" s="30">
        <f>MONTH(FACTURACION[[#This Row],[MES]]&amp;1)</f>
        <v>4</v>
      </c>
      <c r="F5272" s="223">
        <f>DATE(FACTURACION[[#This Row],[AÑO]],FACTURACION[[#This Row],[Mes numero]],1)</f>
        <v>43191</v>
      </c>
      <c r="G5272" s="160">
        <v>13601</v>
      </c>
      <c r="H5272" s="25">
        <v>890101691</v>
      </c>
      <c r="I5272" s="3" t="str">
        <f>+VLOOKUP(FACTURACION[[#This Row],[NIT]],TABLACLIENTE,2,FALSE)</f>
        <v>GASES DEL CARIBE S.A.E.S.P. (GASCARIBE S.A E.S.P.)</v>
      </c>
      <c r="J5272" s="3" t="s">
        <v>61</v>
      </c>
      <c r="K5272" s="12" t="str">
        <f>+VLOOKUP(FACTURACION[[#This Row],[REFERENCIA]],CODINV,2,FALSE)</f>
        <v>MANGA 2" S300 H7</v>
      </c>
      <c r="L5272" s="12" t="str">
        <f>IF(VLOOKUP(FACTURACION[[#This Row],[REFERENCIA]],CODINV,3,FALSE)=0,"",VLOOKUP(FACTURACION[[#This Row],[REFERENCIA]],CODINV,3,FALSE))</f>
        <v>73404P002</v>
      </c>
      <c r="M5272" s="12" t="str">
        <f>+VLOOKUP(FACTURACION[[#This Row],[REFERENCIA]],CODINV,4,FALSE)</f>
        <v>MANGAS</v>
      </c>
      <c r="N5272" s="12" t="str">
        <f>+VLOOKUP(FACTURACION[[#This Row],[REFERENCIA]],CODINV,5,FALSE)</f>
        <v>HONEYWELL</v>
      </c>
      <c r="O5272" s="3">
        <v>20</v>
      </c>
      <c r="P5272" s="31">
        <v>461000</v>
      </c>
      <c r="Q5272" s="24">
        <f>+FACTURACION[[#This Row],[CANTIDAD]]*FACTURACION[[#This Row],[VR UNITARIO]]/1000</f>
        <v>9220</v>
      </c>
      <c r="R5272" s="3" t="str">
        <f>+VLOOKUP(FACTURACION[[#This Row],[NIT]],TABLACLIENTE,5,FALSE)</f>
        <v>BARRANQUILLA</v>
      </c>
    </row>
    <row r="5273" spans="3:18">
      <c r="C5273" s="29">
        <v>2018</v>
      </c>
      <c r="D5273" s="30" t="s">
        <v>297</v>
      </c>
      <c r="E5273" s="30">
        <f>MONTH(FACTURACION[[#This Row],[MES]]&amp;1)</f>
        <v>4</v>
      </c>
      <c r="F5273" s="223">
        <f>DATE(FACTURACION[[#This Row],[AÑO]],FACTURACION[[#This Row],[Mes numero]],1)</f>
        <v>43191</v>
      </c>
      <c r="G5273" s="160">
        <v>13563</v>
      </c>
      <c r="H5273" s="25">
        <v>890400869</v>
      </c>
      <c r="I5273" s="3" t="str">
        <f>+VLOOKUP(FACTURACION[[#This Row],[NIT]],TABLACLIENTE,2,FALSE)</f>
        <v>SURTIDORA DE GAS DEL CARIBE S.A. E.S.P. (SURTIGAS S.A. E.S.P.)</v>
      </c>
      <c r="J5273" s="3" t="s">
        <v>61</v>
      </c>
      <c r="K5273" s="12" t="str">
        <f>+VLOOKUP(FACTURACION[[#This Row],[REFERENCIA]],CODINV,2,FALSE)</f>
        <v>MANGA 2" S300 H7</v>
      </c>
      <c r="L5273" s="12" t="str">
        <f>IF(VLOOKUP(FACTURACION[[#This Row],[REFERENCIA]],CODINV,3,FALSE)=0,"",VLOOKUP(FACTURACION[[#This Row],[REFERENCIA]],CODINV,3,FALSE))</f>
        <v>73404P002</v>
      </c>
      <c r="M5273" s="12" t="str">
        <f>+VLOOKUP(FACTURACION[[#This Row],[REFERENCIA]],CODINV,4,FALSE)</f>
        <v>MANGAS</v>
      </c>
      <c r="N5273" s="12" t="str">
        <f>+VLOOKUP(FACTURACION[[#This Row],[REFERENCIA]],CODINV,5,FALSE)</f>
        <v>HONEYWELL</v>
      </c>
      <c r="O5273" s="3">
        <v>30</v>
      </c>
      <c r="P5273" s="31">
        <v>450000</v>
      </c>
      <c r="Q5273" s="24">
        <f>+FACTURACION[[#This Row],[CANTIDAD]]*FACTURACION[[#This Row],[VR UNITARIO]]/1000</f>
        <v>13500</v>
      </c>
      <c r="R5273" s="3" t="str">
        <f>+VLOOKUP(FACTURACION[[#This Row],[NIT]],TABLACLIENTE,5,FALSE)</f>
        <v>CARTAGENA</v>
      </c>
    </row>
    <row r="5274" spans="3:18">
      <c r="C5274" s="29">
        <v>2018</v>
      </c>
      <c r="D5274" s="30" t="s">
        <v>297</v>
      </c>
      <c r="E5274" s="30">
        <f>MONTH(FACTURACION[[#This Row],[MES]]&amp;1)</f>
        <v>4</v>
      </c>
      <c r="F5274" s="223">
        <f>DATE(FACTURACION[[#This Row],[AÑO]],FACTURACION[[#This Row],[Mes numero]],1)</f>
        <v>43191</v>
      </c>
      <c r="G5274" s="160">
        <v>13581</v>
      </c>
      <c r="H5274" s="25">
        <v>800007813</v>
      </c>
      <c r="I5274" s="3" t="str">
        <f>+VLOOKUP(FACTURACION[[#This Row],[NIT]],TABLACLIENTE,2,FALSE)</f>
        <v>VANTI S.A. E.S.P (VANTI)</v>
      </c>
      <c r="J5274" s="3" t="s">
        <v>153</v>
      </c>
      <c r="K5274" s="12" t="str">
        <f>+VLOOKUP(FACTURACION[[#This Row],[REFERENCIA]],CODINV,2,FALSE)</f>
        <v>MANGA 3" S300 H7</v>
      </c>
      <c r="L5274" s="12" t="str">
        <f>IF(VLOOKUP(FACTURACION[[#This Row],[REFERENCIA]],CODINV,3,FALSE)=0,"",VLOOKUP(FACTURACION[[#This Row],[REFERENCIA]],CODINV,3,FALSE))</f>
        <v>73404P003</v>
      </c>
      <c r="M5274" s="12" t="str">
        <f>+VLOOKUP(FACTURACION[[#This Row],[REFERENCIA]],CODINV,4,FALSE)</f>
        <v>MANGAS</v>
      </c>
      <c r="N5274" s="12" t="str">
        <f>+VLOOKUP(FACTURACION[[#This Row],[REFERENCIA]],CODINV,5,FALSE)</f>
        <v>HONEYWELL</v>
      </c>
      <c r="O5274" s="3">
        <v>13</v>
      </c>
      <c r="P5274" s="31">
        <v>998720</v>
      </c>
      <c r="Q5274" s="24">
        <f>+FACTURACION[[#This Row],[CANTIDAD]]*FACTURACION[[#This Row],[VR UNITARIO]]/1000</f>
        <v>12983.36</v>
      </c>
      <c r="R5274" s="3" t="str">
        <f>+VLOOKUP(FACTURACION[[#This Row],[NIT]],TABLACLIENTE,5,FALSE)</f>
        <v>BOGOTÁ D.C.</v>
      </c>
    </row>
    <row r="5275" spans="3:18">
      <c r="C5275" s="29">
        <v>2018</v>
      </c>
      <c r="D5275" s="30" t="s">
        <v>297</v>
      </c>
      <c r="E5275" s="30">
        <f>MONTH(FACTURACION[[#This Row],[MES]]&amp;1)</f>
        <v>4</v>
      </c>
      <c r="F5275" s="223">
        <f>DATE(FACTURACION[[#This Row],[AÑO]],FACTURACION[[#This Row],[Mes numero]],1)</f>
        <v>43191</v>
      </c>
      <c r="G5275" s="160">
        <v>13581</v>
      </c>
      <c r="H5275" s="25">
        <v>800007813</v>
      </c>
      <c r="I5275" s="3" t="str">
        <f>+VLOOKUP(FACTURACION[[#This Row],[NIT]],TABLACLIENTE,2,FALSE)</f>
        <v>VANTI S.A. E.S.P (VANTI)</v>
      </c>
      <c r="J5275" s="3" t="s">
        <v>568</v>
      </c>
      <c r="K5275" s="12" t="str">
        <f>+VLOOKUP(FACTURACION[[#This Row],[REFERENCIA]],CODINV,2,FALSE)</f>
        <v>O-RING 0.75OD X 0.56ID, BUNA 70</v>
      </c>
      <c r="L5275" s="12" t="str">
        <f>IF(VLOOKUP(FACTURACION[[#This Row],[REFERENCIA]],CODINV,3,FALSE)=0,"",VLOOKUP(FACTURACION[[#This Row],[REFERENCIA]],CODINV,3,FALSE))</f>
        <v>42710P150</v>
      </c>
      <c r="M5275" s="12" t="str">
        <f>+VLOOKUP(FACTURACION[[#This Row],[REFERENCIA]],CODINV,4,FALSE)</f>
        <v>REPUESTOS Y ACCESORIOS</v>
      </c>
      <c r="N5275" s="12" t="str">
        <f>+VLOOKUP(FACTURACION[[#This Row],[REFERENCIA]],CODINV,5,FALSE)</f>
        <v>HONEYWELL</v>
      </c>
      <c r="O5275" s="3">
        <v>15</v>
      </c>
      <c r="P5275" s="31">
        <v>8346</v>
      </c>
      <c r="Q5275" s="24">
        <f>+FACTURACION[[#This Row],[CANTIDAD]]*FACTURACION[[#This Row],[VR UNITARIO]]/1000</f>
        <v>125.19</v>
      </c>
      <c r="R5275" s="3" t="str">
        <f>+VLOOKUP(FACTURACION[[#This Row],[NIT]],TABLACLIENTE,5,FALSE)</f>
        <v>BOGOTÁ D.C.</v>
      </c>
    </row>
    <row r="5276" spans="3:18">
      <c r="C5276" s="29">
        <v>2018</v>
      </c>
      <c r="D5276" s="30" t="s">
        <v>297</v>
      </c>
      <c r="E5276" s="30">
        <f>MONTH(FACTURACION[[#This Row],[MES]]&amp;1)</f>
        <v>4</v>
      </c>
      <c r="F5276" s="223">
        <f>DATE(FACTURACION[[#This Row],[AÑO]],FACTURACION[[#This Row],[Mes numero]],1)</f>
        <v>43191</v>
      </c>
      <c r="G5276" s="160">
        <v>13566</v>
      </c>
      <c r="H5276" s="25">
        <v>800170118</v>
      </c>
      <c r="I5276" s="3" t="str">
        <f>+VLOOKUP(FACTURACION[[#This Row],[NIT]],TABLACLIENTE,2,FALSE)</f>
        <v>PROMOTORA DE GASES DEL SUR S A E S P (PROGASUR S.A. E.S.P.)</v>
      </c>
      <c r="J5276" s="3" t="s">
        <v>569</v>
      </c>
      <c r="K5276" s="12" t="str">
        <f>+VLOOKUP(FACTURACION[[#This Row],[REFERENCIA]],CODINV,2,FALSE)</f>
        <v>MANGA 2" S600 H7</v>
      </c>
      <c r="L5276" s="12" t="str">
        <f>IF(VLOOKUP(FACTURACION[[#This Row],[REFERENCIA]],CODINV,3,FALSE)=0,"",VLOOKUP(FACTURACION[[#This Row],[REFERENCIA]],CODINV,3,FALSE))</f>
        <v>73677P001</v>
      </c>
      <c r="M5276" s="12" t="str">
        <f>+VLOOKUP(FACTURACION[[#This Row],[REFERENCIA]],CODINV,4,FALSE)</f>
        <v>MANGAS</v>
      </c>
      <c r="N5276" s="12" t="str">
        <f>+VLOOKUP(FACTURACION[[#This Row],[REFERENCIA]],CODINV,5,FALSE)</f>
        <v>HONEYWELL</v>
      </c>
      <c r="O5276" s="3">
        <v>2</v>
      </c>
      <c r="P5276" s="31">
        <v>977536</v>
      </c>
      <c r="Q5276" s="24">
        <f>+FACTURACION[[#This Row],[CANTIDAD]]*FACTURACION[[#This Row],[VR UNITARIO]]/1000</f>
        <v>1955.0719999999999</v>
      </c>
      <c r="R5276" s="3" t="str">
        <f>+VLOOKUP(FACTURACION[[#This Row],[NIT]],TABLACLIENTE,5,FALSE)</f>
        <v>BOGOTÁ D.C.</v>
      </c>
    </row>
    <row r="5277" spans="3:18">
      <c r="C5277" s="29">
        <v>2018</v>
      </c>
      <c r="D5277" s="30" t="s">
        <v>297</v>
      </c>
      <c r="E5277" s="30">
        <f>MONTH(FACTURACION[[#This Row],[MES]]&amp;1)</f>
        <v>4</v>
      </c>
      <c r="F5277" s="223">
        <f>DATE(FACTURACION[[#This Row],[AÑO]],FACTURACION[[#This Row],[Mes numero]],1)</f>
        <v>43191</v>
      </c>
      <c r="G5277" s="160">
        <v>13570</v>
      </c>
      <c r="H5277" s="25">
        <v>890310688</v>
      </c>
      <c r="I5277" s="3" t="str">
        <f>+VLOOKUP(FACTURACION[[#This Row],[NIT]],TABLACLIENTE,2,FALSE)</f>
        <v>COLGAS DE OCCIDENTE S.A. E.S.P.</v>
      </c>
      <c r="J5277" s="3" t="s">
        <v>949</v>
      </c>
      <c r="K5277" s="12" t="str">
        <f>+VLOOKUP(FACTURACION[[#This Row],[REFERENCIA]],CODINV,2,FALSE)</f>
        <v>SISTEMA DE RESPALDO SGCWEB</v>
      </c>
      <c r="L5277" s="12" t="str">
        <f>IF(VLOOKUP(FACTURACION[[#This Row],[REFERENCIA]],CODINV,3,FALSE)=0,"",VLOOKUP(FACTURACION[[#This Row],[REFERENCIA]],CODINV,3,FALSE))</f>
        <v/>
      </c>
      <c r="M5277" s="12" t="str">
        <f>+VLOOKUP(FACTURACION[[#This Row],[REFERENCIA]],CODINV,4,FALSE)</f>
        <v>REPUESTOS Y ACCESORIOS</v>
      </c>
      <c r="N5277" s="12" t="str">
        <f>+VLOOKUP(FACTURACION[[#This Row],[REFERENCIA]],CODINV,5,FALSE)</f>
        <v>PEGASUS</v>
      </c>
      <c r="O5277" s="3">
        <v>1</v>
      </c>
      <c r="P5277" s="31">
        <v>1106012</v>
      </c>
      <c r="Q5277" s="24">
        <f>+FACTURACION[[#This Row],[CANTIDAD]]*FACTURACION[[#This Row],[VR UNITARIO]]/1000</f>
        <v>1106.0119999999999</v>
      </c>
      <c r="R5277" s="3" t="str">
        <f>+VLOOKUP(FACTURACION[[#This Row],[NIT]],TABLACLIENTE,5,FALSE)</f>
        <v>CALI</v>
      </c>
    </row>
    <row r="5278" spans="3:18">
      <c r="C5278" s="29">
        <v>2018</v>
      </c>
      <c r="D5278" s="30" t="s">
        <v>297</v>
      </c>
      <c r="E5278" s="30">
        <f>MONTH(FACTURACION[[#This Row],[MES]]&amp;1)</f>
        <v>4</v>
      </c>
      <c r="F5278" s="223">
        <f>DATE(FACTURACION[[#This Row],[AÑO]],FACTURACION[[#This Row],[Mes numero]],1)</f>
        <v>43191</v>
      </c>
      <c r="G5278" s="160">
        <v>13583</v>
      </c>
      <c r="H5278" s="25">
        <v>890310688</v>
      </c>
      <c r="I5278" s="3" t="str">
        <f>+VLOOKUP(FACTURACION[[#This Row],[NIT]],TABLACLIENTE,2,FALSE)</f>
        <v>COLGAS DE OCCIDENTE S.A. E.S.P.</v>
      </c>
      <c r="J5278" s="3" t="s">
        <v>259</v>
      </c>
      <c r="K5278" s="12" t="str">
        <f>+VLOOKUP(FACTURACION[[#This Row],[REFERENCIA]],CODINV,2,FALSE)</f>
        <v>KIT CONVERSION TROYA III</v>
      </c>
      <c r="L5278" s="12" t="str">
        <f>IF(VLOOKUP(FACTURACION[[#This Row],[REFERENCIA]],CODINV,3,FALSE)=0,"",VLOOKUP(FACTURACION[[#This Row],[REFERENCIA]],CODINV,3,FALSE))</f>
        <v>72-037-001YY</v>
      </c>
      <c r="M5278" s="12" t="str">
        <f>+VLOOKUP(FACTURACION[[#This Row],[REFERENCIA]],CODINV,4,FALSE)</f>
        <v>REPUESTOS Y ACCESORIOS</v>
      </c>
      <c r="N5278" s="12" t="str">
        <f>+VLOOKUP(FACTURACION[[#This Row],[REFERENCIA]],CODINV,5,FALSE)</f>
        <v>RED SEAL MEASUREMENT</v>
      </c>
      <c r="O5278" s="3">
        <v>4</v>
      </c>
      <c r="P5278" s="31">
        <v>2169921</v>
      </c>
      <c r="Q5278" s="24">
        <f>+FACTURACION[[#This Row],[CANTIDAD]]*FACTURACION[[#This Row],[VR UNITARIO]]/1000</f>
        <v>8679.6839999999993</v>
      </c>
      <c r="R5278" s="3" t="str">
        <f>+VLOOKUP(FACTURACION[[#This Row],[NIT]],TABLACLIENTE,5,FALSE)</f>
        <v>CALI</v>
      </c>
    </row>
    <row r="5279" spans="3:18">
      <c r="C5279" s="29">
        <v>2018</v>
      </c>
      <c r="D5279" s="30" t="s">
        <v>297</v>
      </c>
      <c r="E5279" s="30">
        <f>MONTH(FACTURACION[[#This Row],[MES]]&amp;1)</f>
        <v>4</v>
      </c>
      <c r="F5279" s="223">
        <f>DATE(FACTURACION[[#This Row],[AÑO]],FACTURACION[[#This Row],[Mes numero]],1)</f>
        <v>43191</v>
      </c>
      <c r="G5279" s="160">
        <v>13562</v>
      </c>
      <c r="H5279" s="25">
        <v>890400869</v>
      </c>
      <c r="I5279" s="3" t="str">
        <f>+VLOOKUP(FACTURACION[[#This Row],[NIT]],TABLACLIENTE,2,FALSE)</f>
        <v>SURTIDORA DE GAS DEL CARIBE S.A. E.S.P. (SURTIGAS S.A. E.S.P.)</v>
      </c>
      <c r="J5279" s="3" t="s">
        <v>45</v>
      </c>
      <c r="K5279" s="12" t="str">
        <f>+VLOOKUP(FACTURACION[[#This Row],[REFERENCIA]],CODINV,2,FALSE)</f>
        <v>REGULADOR  PRIMERA ETAPA</v>
      </c>
      <c r="L5279" s="12" t="str">
        <f>IF(VLOOKUP(FACTURACION[[#This Row],[REFERENCIA]],CODINV,3,FALSE)=0,"",VLOOKUP(FACTURACION[[#This Row],[REFERENCIA]],CODINV,3,FALSE))</f>
        <v>1584VN</v>
      </c>
      <c r="M5279" s="12" t="str">
        <f>+VLOOKUP(FACTURACION[[#This Row],[REFERENCIA]],CODINV,4,FALSE)</f>
        <v>REGULADORES</v>
      </c>
      <c r="N5279" s="12" t="str">
        <f>+VLOOKUP(FACTURACION[[#This Row],[REFERENCIA]],CODINV,5,FALSE)</f>
        <v>REGO</v>
      </c>
      <c r="O5279" s="3">
        <v>4</v>
      </c>
      <c r="P5279" s="31">
        <v>343000</v>
      </c>
      <c r="Q5279" s="24">
        <f>+FACTURACION[[#This Row],[CANTIDAD]]*FACTURACION[[#This Row],[VR UNITARIO]]/1000</f>
        <v>1372</v>
      </c>
      <c r="R5279" s="3" t="str">
        <f>+VLOOKUP(FACTURACION[[#This Row],[NIT]],TABLACLIENTE,5,FALSE)</f>
        <v>CARTAGENA</v>
      </c>
    </row>
    <row r="5280" spans="3:18">
      <c r="C5280" s="29">
        <v>2018</v>
      </c>
      <c r="D5280" s="30" t="s">
        <v>297</v>
      </c>
      <c r="E5280" s="30">
        <f>MONTH(FACTURACION[[#This Row],[MES]]&amp;1)</f>
        <v>4</v>
      </c>
      <c r="F5280" s="223">
        <f>DATE(FACTURACION[[#This Row],[AÑO]],FACTURACION[[#This Row],[Mes numero]],1)</f>
        <v>43191</v>
      </c>
      <c r="G5280" s="160">
        <v>13571</v>
      </c>
      <c r="H5280" s="25">
        <v>860033633</v>
      </c>
      <c r="I5280" s="3" t="str">
        <f>+VLOOKUP(FACTURACION[[#This Row],[NIT]],TABLACLIENTE,2,FALSE)</f>
        <v>RAYOGAS S.A. E.S.P.</v>
      </c>
      <c r="J5280" s="3" t="s">
        <v>33</v>
      </c>
      <c r="K5280" s="12" t="str">
        <f>+VLOOKUP(FACTURACION[[#This Row],[REFERENCIA]],CODINV,2,FALSE)</f>
        <v>KIT DE LLENADO PARA MULTIVALVULA</v>
      </c>
      <c r="L5280" s="12" t="str">
        <f>IF(VLOOKUP(FACTURACION[[#This Row],[REFERENCIA]],CODINV,3,FALSE)=0,"",VLOOKUP(FACTURACION[[#This Row],[REFERENCIA]],CODINV,3,FALSE))</f>
        <v>8475-50</v>
      </c>
      <c r="M5280" s="12" t="str">
        <f>+VLOOKUP(FACTURACION[[#This Row],[REFERENCIA]],CODINV,4,FALSE)</f>
        <v>REPUESTOS Y ACCESORIOS</v>
      </c>
      <c r="N5280" s="12" t="str">
        <f>+VLOOKUP(FACTURACION[[#This Row],[REFERENCIA]],CODINV,5,FALSE)</f>
        <v>REGO</v>
      </c>
      <c r="O5280" s="3">
        <v>1</v>
      </c>
      <c r="P5280" s="31">
        <v>98800</v>
      </c>
      <c r="Q5280" s="24">
        <f>+FACTURACION[[#This Row],[CANTIDAD]]*FACTURACION[[#This Row],[VR UNITARIO]]/1000</f>
        <v>98.8</v>
      </c>
      <c r="R5280" s="3" t="str">
        <f>+VLOOKUP(FACTURACION[[#This Row],[NIT]],TABLACLIENTE,5,FALSE)</f>
        <v>BOGOTÁ D.C.</v>
      </c>
    </row>
    <row r="5281" spans="3:18">
      <c r="C5281" s="29">
        <v>2018</v>
      </c>
      <c r="D5281" s="30" t="s">
        <v>297</v>
      </c>
      <c r="E5281" s="30">
        <f>MONTH(FACTURACION[[#This Row],[MES]]&amp;1)</f>
        <v>4</v>
      </c>
      <c r="F5281" s="223">
        <f>DATE(FACTURACION[[#This Row],[AÑO]],FACTURACION[[#This Row],[Mes numero]],1)</f>
        <v>43191</v>
      </c>
      <c r="G5281" s="160">
        <v>13565</v>
      </c>
      <c r="H5281" s="25">
        <v>900950504</v>
      </c>
      <c r="I5281" s="3" t="str">
        <f>+VLOOKUP(FACTURACION[[#This Row],[NIT]],TABLACLIENTE,2,FALSE)</f>
        <v>DAMASA DE COLOMBIA S A S</v>
      </c>
      <c r="J5281" s="3" t="s">
        <v>103</v>
      </c>
      <c r="K5281" s="12" t="str">
        <f>+VLOOKUP(FACTURACION[[#This Row],[REFERENCIA]],CODINV,2,FALSE)</f>
        <v>MULTIVALVULA 1 1/2"</v>
      </c>
      <c r="L5281" s="12" t="str">
        <f>IF(VLOOKUP(FACTURACION[[#This Row],[REFERENCIA]],CODINV,3,FALSE)=0,"",VLOOKUP(FACTURACION[[#This Row],[REFERENCIA]],CODINV,3,FALSE))</f>
        <v>8593AR16.0</v>
      </c>
      <c r="M5281" s="12" t="str">
        <f>+VLOOKUP(FACTURACION[[#This Row],[REFERENCIA]],CODINV,4,FALSE)</f>
        <v>VÁLVULAS Y MULTIVÁLVULAS</v>
      </c>
      <c r="N5281" s="12" t="str">
        <f>+VLOOKUP(FACTURACION[[#This Row],[REFERENCIA]],CODINV,5,FALSE)</f>
        <v>REGO</v>
      </c>
      <c r="O5281" s="3">
        <v>2</v>
      </c>
      <c r="P5281" s="31">
        <v>490000</v>
      </c>
      <c r="Q5281" s="24">
        <f>+FACTURACION[[#This Row],[CANTIDAD]]*FACTURACION[[#This Row],[VR UNITARIO]]/1000</f>
        <v>980</v>
      </c>
      <c r="R5281" s="3" t="str">
        <f>+VLOOKUP(FACTURACION[[#This Row],[NIT]],TABLACLIENTE,5,FALSE)</f>
        <v>BOGOTÁ D.C.</v>
      </c>
    </row>
    <row r="5282" spans="3:18">
      <c r="C5282" s="29">
        <v>2018</v>
      </c>
      <c r="D5282" s="30" t="s">
        <v>297</v>
      </c>
      <c r="E5282" s="30">
        <f>MONTH(FACTURACION[[#This Row],[MES]]&amp;1)</f>
        <v>4</v>
      </c>
      <c r="F5282" s="223">
        <f>DATE(FACTURACION[[#This Row],[AÑO]],FACTURACION[[#This Row],[Mes numero]],1)</f>
        <v>43191</v>
      </c>
      <c r="G5282" s="160">
        <v>13600</v>
      </c>
      <c r="H5282" s="25">
        <v>800074033</v>
      </c>
      <c r="I5282" s="3" t="str">
        <f>+VLOOKUP(FACTURACION[[#This Row],[NIT]],TABLACLIENTE,2,FALSE)</f>
        <v>COMPAÑIAS ASOCIADAS DE GAS S.A. E.S.P (ASOGAS SA ESP)</v>
      </c>
      <c r="J5282" s="3" t="s">
        <v>281</v>
      </c>
      <c r="K5282" s="12" t="str">
        <f>+VLOOKUP(FACTURACION[[#This Row],[REFERENCIA]],CODINV,2,FALSE)</f>
        <v>VALVULA DE ALIVIO SEMIINTERNA 2" - 250</v>
      </c>
      <c r="L5282" s="12" t="str">
        <f>IF(VLOOKUP(FACTURACION[[#This Row],[REFERENCIA]],CODINV,3,FALSE)=0,"",VLOOKUP(FACTURACION[[#This Row],[REFERENCIA]],CODINV,3,FALSE))</f>
        <v>7534G</v>
      </c>
      <c r="M5282" s="12" t="str">
        <f>+VLOOKUP(FACTURACION[[#This Row],[REFERENCIA]],CODINV,4,FALSE)</f>
        <v>VÁLVULAS Y MULTIVÁLVULAS</v>
      </c>
      <c r="N5282" s="12" t="str">
        <f>+VLOOKUP(FACTURACION[[#This Row],[REFERENCIA]],CODINV,5,FALSE)</f>
        <v>REGO</v>
      </c>
      <c r="O5282" s="3">
        <v>2</v>
      </c>
      <c r="P5282" s="31">
        <v>918000</v>
      </c>
      <c r="Q5282" s="24">
        <f>+FACTURACION[[#This Row],[CANTIDAD]]*FACTURACION[[#This Row],[VR UNITARIO]]/1000</f>
        <v>1836</v>
      </c>
      <c r="R5282" s="3" t="str">
        <f>+VLOOKUP(FACTURACION[[#This Row],[NIT]],TABLACLIENTE,5,FALSE)</f>
        <v>MOSQUERA</v>
      </c>
    </row>
    <row r="5283" spans="3:18">
      <c r="C5283" s="29">
        <v>2018</v>
      </c>
      <c r="D5283" s="30" t="s">
        <v>297</v>
      </c>
      <c r="E5283" s="30">
        <f>MONTH(FACTURACION[[#This Row],[MES]]&amp;1)</f>
        <v>4</v>
      </c>
      <c r="F5283" s="223">
        <f>DATE(FACTURACION[[#This Row],[AÑO]],FACTURACION[[#This Row],[Mes numero]],1)</f>
        <v>43191</v>
      </c>
      <c r="G5283" s="160">
        <v>13611</v>
      </c>
      <c r="H5283" s="25">
        <v>830137252</v>
      </c>
      <c r="I5283" s="3" t="str">
        <f>+VLOOKUP(FACTURACION[[#This Row],[NIT]],TABLACLIENTE,2,FALSE)</f>
        <v>SAGENCO SAS</v>
      </c>
      <c r="J5283" s="3" t="s">
        <v>281</v>
      </c>
      <c r="K5283" s="12" t="str">
        <f>+VLOOKUP(FACTURACION[[#This Row],[REFERENCIA]],CODINV,2,FALSE)</f>
        <v>VALVULA DE ALIVIO SEMIINTERNA 2" - 250</v>
      </c>
      <c r="L5283" s="12" t="str">
        <f>IF(VLOOKUP(FACTURACION[[#This Row],[REFERENCIA]],CODINV,3,FALSE)=0,"",VLOOKUP(FACTURACION[[#This Row],[REFERENCIA]],CODINV,3,FALSE))</f>
        <v>7534G</v>
      </c>
      <c r="M5283" s="12" t="str">
        <f>+VLOOKUP(FACTURACION[[#This Row],[REFERENCIA]],CODINV,4,FALSE)</f>
        <v>VÁLVULAS Y MULTIVÁLVULAS</v>
      </c>
      <c r="N5283" s="12" t="str">
        <f>+VLOOKUP(FACTURACION[[#This Row],[REFERENCIA]],CODINV,5,FALSE)</f>
        <v>REGO</v>
      </c>
      <c r="O5283" s="3">
        <v>3</v>
      </c>
      <c r="P5283" s="31">
        <v>910000</v>
      </c>
      <c r="Q5283" s="24">
        <f>+FACTURACION[[#This Row],[CANTIDAD]]*FACTURACION[[#This Row],[VR UNITARIO]]/1000</f>
        <v>2730</v>
      </c>
      <c r="R5283" s="3" t="str">
        <f>+VLOOKUP(FACTURACION[[#This Row],[NIT]],TABLACLIENTE,5,FALSE)</f>
        <v>BOGOTÁ D.C.</v>
      </c>
    </row>
    <row r="5284" spans="3:18">
      <c r="C5284" s="29">
        <v>2018</v>
      </c>
      <c r="D5284" s="30" t="s">
        <v>297</v>
      </c>
      <c r="E5284" s="30">
        <f>MONTH(FACTURACION[[#This Row],[MES]]&amp;1)</f>
        <v>4</v>
      </c>
      <c r="F5284" s="223">
        <f>DATE(FACTURACION[[#This Row],[AÑO]],FACTURACION[[#This Row],[Mes numero]],1)</f>
        <v>43191</v>
      </c>
      <c r="G5284" s="160">
        <v>13584</v>
      </c>
      <c r="H5284" s="25">
        <v>890500726</v>
      </c>
      <c r="I5284" s="3" t="str">
        <f>+VLOOKUP(FACTURACION[[#This Row],[NIT]],TABLACLIENTE,2,FALSE)</f>
        <v>NORTESANTANDEREANA DE GAS S.A. E.S.P (NORGAS S.A. E.S.P.)</v>
      </c>
      <c r="J5284" s="3" t="s">
        <v>112</v>
      </c>
      <c r="K5284" s="12" t="str">
        <f>+VLOOKUP(FACTURACION[[#This Row],[REFERENCIA]],CODINV,2,FALSE)</f>
        <v>VALVULA DE ALIVIO SEMINTERNA DE 1"</v>
      </c>
      <c r="L5284" s="12" t="str">
        <f>IF(VLOOKUP(FACTURACION[[#This Row],[REFERENCIA]],CODINV,3,FALSE)=0,"",VLOOKUP(FACTURACION[[#This Row],[REFERENCIA]],CODINV,3,FALSE))</f>
        <v>8684G</v>
      </c>
      <c r="M5284" s="12" t="str">
        <f>+VLOOKUP(FACTURACION[[#This Row],[REFERENCIA]],CODINV,4,FALSE)</f>
        <v>VÁLVULAS Y MULTIVÁLVULAS</v>
      </c>
      <c r="N5284" s="12" t="str">
        <f>+VLOOKUP(FACTURACION[[#This Row],[REFERENCIA]],CODINV,5,FALSE)</f>
        <v>REGO</v>
      </c>
      <c r="O5284" s="3">
        <v>1</v>
      </c>
      <c r="P5284" s="31">
        <v>106000</v>
      </c>
      <c r="Q5284" s="24">
        <f>+FACTURACION[[#This Row],[CANTIDAD]]*FACTURACION[[#This Row],[VR UNITARIO]]/1000</f>
        <v>106</v>
      </c>
      <c r="R5284" s="3" t="str">
        <f>+VLOOKUP(FACTURACION[[#This Row],[NIT]],TABLACLIENTE,5,FALSE)</f>
        <v>BUCARAMANGA</v>
      </c>
    </row>
    <row r="5285" spans="3:18">
      <c r="C5285" s="29">
        <v>2018</v>
      </c>
      <c r="D5285" s="30" t="s">
        <v>297</v>
      </c>
      <c r="E5285" s="30">
        <f>MONTH(FACTURACION[[#This Row],[MES]]&amp;1)</f>
        <v>4</v>
      </c>
      <c r="F5285" s="223">
        <f>DATE(FACTURACION[[#This Row],[AÑO]],FACTURACION[[#This Row],[Mes numero]],1)</f>
        <v>43191</v>
      </c>
      <c r="G5285" s="160">
        <v>13579</v>
      </c>
      <c r="H5285" s="25">
        <v>800074033</v>
      </c>
      <c r="I5285" s="3" t="str">
        <f>+VLOOKUP(FACTURACION[[#This Row],[NIT]],TABLACLIENTE,2,FALSE)</f>
        <v>COMPAÑIAS ASOCIADAS DE GAS S.A. E.S.P (ASOGAS SA ESP)</v>
      </c>
      <c r="J5285" s="3" t="s">
        <v>74</v>
      </c>
      <c r="K5285" s="12" t="str">
        <f>+VLOOKUP(FACTURACION[[#This Row],[REFERENCIA]],CODINV,2,FALSE)</f>
        <v>VALVULA DE GLOBLO DE 1 1/4" NPT</v>
      </c>
      <c r="L5285" s="12" t="str">
        <f>IF(VLOOKUP(FACTURACION[[#This Row],[REFERENCIA]],CODINV,3,FALSE)=0,"",VLOOKUP(FACTURACION[[#This Row],[REFERENCIA]],CODINV,3,FALSE))</f>
        <v>A7509BP</v>
      </c>
      <c r="M5285" s="12" t="str">
        <f>+VLOOKUP(FACTURACION[[#This Row],[REFERENCIA]],CODINV,4,FALSE)</f>
        <v>VÁLVULAS Y MULTIVÁLVULAS</v>
      </c>
      <c r="N5285" s="12" t="str">
        <f>+VLOOKUP(FACTURACION[[#This Row],[REFERENCIA]],CODINV,5,FALSE)</f>
        <v>REGO</v>
      </c>
      <c r="O5285" s="3">
        <v>1</v>
      </c>
      <c r="P5285" s="31">
        <v>430000</v>
      </c>
      <c r="Q5285" s="24">
        <f>+FACTURACION[[#This Row],[CANTIDAD]]*FACTURACION[[#This Row],[VR UNITARIO]]/1000</f>
        <v>430</v>
      </c>
      <c r="R5285" s="3" t="str">
        <f>+VLOOKUP(FACTURACION[[#This Row],[NIT]],TABLACLIENTE,5,FALSE)</f>
        <v>MOSQUERA</v>
      </c>
    </row>
    <row r="5286" spans="3:18">
      <c r="C5286" s="29">
        <v>2018</v>
      </c>
      <c r="D5286" s="30" t="s">
        <v>297</v>
      </c>
      <c r="E5286" s="30">
        <f>MONTH(FACTURACION[[#This Row],[MES]]&amp;1)</f>
        <v>4</v>
      </c>
      <c r="F5286" s="223">
        <f>DATE(FACTURACION[[#This Row],[AÑO]],FACTURACION[[#This Row],[Mes numero]],1)</f>
        <v>43191</v>
      </c>
      <c r="G5286" s="160">
        <v>13579</v>
      </c>
      <c r="H5286" s="25">
        <v>800074033</v>
      </c>
      <c r="I5286" s="3" t="str">
        <f>+VLOOKUP(FACTURACION[[#This Row],[NIT]],TABLACLIENTE,2,FALSE)</f>
        <v>COMPAÑIAS ASOCIADAS DE GAS S.A. E.S.P (ASOGAS SA ESP)</v>
      </c>
      <c r="J5286" s="3" t="s">
        <v>93</v>
      </c>
      <c r="K5286" s="12" t="str">
        <f>+VLOOKUP(FACTURACION[[#This Row],[REFERENCIA]],CODINV,2,FALSE)</f>
        <v>VALVULA DE GLOBO 2"</v>
      </c>
      <c r="L5286" s="12" t="str">
        <f>IF(VLOOKUP(FACTURACION[[#This Row],[REFERENCIA]],CODINV,3,FALSE)=0,"",VLOOKUP(FACTURACION[[#This Row],[REFERENCIA]],CODINV,3,FALSE))</f>
        <v>A7513AP</v>
      </c>
      <c r="M5286" s="12" t="str">
        <f>+VLOOKUP(FACTURACION[[#This Row],[REFERENCIA]],CODINV,4,FALSE)</f>
        <v>VÁLVULAS Y MULTIVÁLVULAS</v>
      </c>
      <c r="N5286" s="12" t="str">
        <f>+VLOOKUP(FACTURACION[[#This Row],[REFERENCIA]],CODINV,5,FALSE)</f>
        <v>REGO</v>
      </c>
      <c r="O5286" s="3">
        <v>4</v>
      </c>
      <c r="P5286" s="31">
        <v>620000</v>
      </c>
      <c r="Q5286" s="24">
        <f>+FACTURACION[[#This Row],[CANTIDAD]]*FACTURACION[[#This Row],[VR UNITARIO]]/1000</f>
        <v>2480</v>
      </c>
      <c r="R5286" s="3" t="str">
        <f>+VLOOKUP(FACTURACION[[#This Row],[NIT]],TABLACLIENTE,5,FALSE)</f>
        <v>MOSQUERA</v>
      </c>
    </row>
    <row r="5287" spans="3:18">
      <c r="C5287" s="29">
        <v>2018</v>
      </c>
      <c r="D5287" s="30" t="s">
        <v>297</v>
      </c>
      <c r="E5287" s="30">
        <f>MONTH(FACTURACION[[#This Row],[MES]]&amp;1)</f>
        <v>4</v>
      </c>
      <c r="F5287" s="223">
        <f>DATE(FACTURACION[[#This Row],[AÑO]],FACTURACION[[#This Row],[Mes numero]],1)</f>
        <v>43191</v>
      </c>
      <c r="G5287" s="160">
        <v>13574</v>
      </c>
      <c r="H5287" s="25">
        <v>900950504</v>
      </c>
      <c r="I5287" s="3" t="str">
        <f>+VLOOKUP(FACTURACION[[#This Row],[NIT]],TABLACLIENTE,2,FALSE)</f>
        <v>DAMASA DE COLOMBIA S A S</v>
      </c>
      <c r="J5287" s="3" t="s">
        <v>93</v>
      </c>
      <c r="K5287" s="12" t="str">
        <f>+VLOOKUP(FACTURACION[[#This Row],[REFERENCIA]],CODINV,2,FALSE)</f>
        <v>VALVULA DE GLOBO 2"</v>
      </c>
      <c r="L5287" s="12" t="str">
        <f>IF(VLOOKUP(FACTURACION[[#This Row],[REFERENCIA]],CODINV,3,FALSE)=0,"",VLOOKUP(FACTURACION[[#This Row],[REFERENCIA]],CODINV,3,FALSE))</f>
        <v>A7513AP</v>
      </c>
      <c r="M5287" s="12" t="str">
        <f>+VLOOKUP(FACTURACION[[#This Row],[REFERENCIA]],CODINV,4,FALSE)</f>
        <v>VÁLVULAS Y MULTIVÁLVULAS</v>
      </c>
      <c r="N5287" s="12" t="str">
        <f>+VLOOKUP(FACTURACION[[#This Row],[REFERENCIA]],CODINV,5,FALSE)</f>
        <v>REGO</v>
      </c>
      <c r="O5287" s="3">
        <v>2</v>
      </c>
      <c r="P5287" s="31">
        <v>580000</v>
      </c>
      <c r="Q5287" s="24">
        <f>+FACTURACION[[#This Row],[CANTIDAD]]*FACTURACION[[#This Row],[VR UNITARIO]]/1000</f>
        <v>1160</v>
      </c>
      <c r="R5287" s="3" t="str">
        <f>+VLOOKUP(FACTURACION[[#This Row],[NIT]],TABLACLIENTE,5,FALSE)</f>
        <v>BOGOTÁ D.C.</v>
      </c>
    </row>
    <row r="5288" spans="3:18">
      <c r="C5288" s="29">
        <v>2018</v>
      </c>
      <c r="D5288" s="30" t="s">
        <v>297</v>
      </c>
      <c r="E5288" s="30">
        <f>MONTH(FACTURACION[[#This Row],[MES]]&amp;1)</f>
        <v>4</v>
      </c>
      <c r="F5288" s="223">
        <f>DATE(FACTURACION[[#This Row],[AÑO]],FACTURACION[[#This Row],[Mes numero]],1)</f>
        <v>43191</v>
      </c>
      <c r="G5288" s="160">
        <v>13593</v>
      </c>
      <c r="H5288" s="25">
        <v>900396759</v>
      </c>
      <c r="I5288" s="3" t="str">
        <f>+VLOOKUP(FACTURACION[[#This Row],[NIT]],TABLACLIENTE,2,FALSE)</f>
        <v>CHILCO DISTRIBUIDORA DE GAS Y ENERGIA S.A.S. E.S.P.</v>
      </c>
      <c r="J5288" s="3" t="s">
        <v>1105</v>
      </c>
      <c r="K5288" s="12" t="str">
        <f>+VLOOKUP(FACTURACION[[#This Row],[REFERENCIA]],CODINV,2,FALSE)</f>
        <v>VALVULA GLOBO 2" VALVULA ALIVIO HIDROSTATICA 1 1/4</v>
      </c>
      <c r="L5288" s="12" t="str">
        <f>IF(VLOOKUP(FACTURACION[[#This Row],[REFERENCIA]],CODINV,3,FALSE)=0,"",VLOOKUP(FACTURACION[[#This Row],[REFERENCIA]],CODINV,3,FALSE))</f>
        <v/>
      </c>
      <c r="M5288" s="12" t="str">
        <f>+VLOOKUP(FACTURACION[[#This Row],[REFERENCIA]],CODINV,4,FALSE)</f>
        <v>VÁLVULAS Y MULTIVÁLVULAS</v>
      </c>
      <c r="N5288" s="12" t="str">
        <f>+VLOOKUP(FACTURACION[[#This Row],[REFERENCIA]],CODINV,5,FALSE)</f>
        <v>REGO</v>
      </c>
      <c r="O5288" s="3">
        <v>1</v>
      </c>
      <c r="P5288" s="31">
        <v>635800</v>
      </c>
      <c r="Q5288" s="24">
        <f>+FACTURACION[[#This Row],[CANTIDAD]]*FACTURACION[[#This Row],[VR UNITARIO]]/1000</f>
        <v>635.79999999999995</v>
      </c>
      <c r="R5288" s="3" t="str">
        <f>+VLOOKUP(FACTURACION[[#This Row],[NIT]],TABLACLIENTE,5,FALSE)</f>
        <v>BOGOTÁ D.C.</v>
      </c>
    </row>
    <row r="5289" spans="3:18">
      <c r="C5289" s="29">
        <v>2018</v>
      </c>
      <c r="D5289" s="30" t="s">
        <v>297</v>
      </c>
      <c r="E5289" s="30">
        <f>MONTH(FACTURACION[[#This Row],[MES]]&amp;1)</f>
        <v>4</v>
      </c>
      <c r="F5289" s="223">
        <f>DATE(FACTURACION[[#This Row],[AÑO]],FACTURACION[[#This Row],[Mes numero]],1)</f>
        <v>43191</v>
      </c>
      <c r="G5289" s="160">
        <v>13599</v>
      </c>
      <c r="H5289" s="25">
        <v>860508892</v>
      </c>
      <c r="I5289" s="3" t="str">
        <f>+VLOOKUP(FACTURACION[[#This Row],[NIT]],TABLACLIENTE,2,FALSE)</f>
        <v>COMPAÑIA DE ALMACENAMIENTO DE GAS SOCIEDAD ANONIMA EMPRESA DE SERVICIOS PUBLICOS (ALMAGAS S.A. E.S.P.)</v>
      </c>
      <c r="J5289" s="3" t="s">
        <v>794</v>
      </c>
      <c r="K5289" s="12" t="str">
        <f>+VLOOKUP(FACTURACION[[#This Row],[REFERENCIA]],CODINV,2,FALSE)</f>
        <v>VALVULA GLOBO 3" ANILLO V NPTF</v>
      </c>
      <c r="L5289" s="12" t="str">
        <f>IF(VLOOKUP(FACTURACION[[#This Row],[REFERENCIA]],CODINV,3,FALSE)=0,"",VLOOKUP(FACTURACION[[#This Row],[REFERENCIA]],CODINV,3,FALSE))</f>
        <v>A7517AP</v>
      </c>
      <c r="M5289" s="12" t="str">
        <f>+VLOOKUP(FACTURACION[[#This Row],[REFERENCIA]],CODINV,4,FALSE)</f>
        <v>VÁLVULAS Y MULTIVÁLVULAS</v>
      </c>
      <c r="N5289" s="12" t="str">
        <f>+VLOOKUP(FACTURACION[[#This Row],[REFERENCIA]],CODINV,5,FALSE)</f>
        <v>REGO</v>
      </c>
      <c r="O5289" s="3">
        <v>1</v>
      </c>
      <c r="P5289" s="31">
        <v>2670000</v>
      </c>
      <c r="Q5289" s="24">
        <f>+FACTURACION[[#This Row],[CANTIDAD]]*FACTURACION[[#This Row],[VR UNITARIO]]/1000</f>
        <v>2670</v>
      </c>
      <c r="R5289" s="3" t="str">
        <f>+VLOOKUP(FACTURACION[[#This Row],[NIT]],TABLACLIENTE,5,FALSE)</f>
        <v>BOGOTÁ D.C.</v>
      </c>
    </row>
    <row r="5290" spans="3:18">
      <c r="C5290" s="29">
        <v>2018</v>
      </c>
      <c r="D5290" s="30" t="s">
        <v>297</v>
      </c>
      <c r="E5290" s="30">
        <f>MONTH(FACTURACION[[#This Row],[MES]]&amp;1)</f>
        <v>4</v>
      </c>
      <c r="F5290" s="223">
        <f>DATE(FACTURACION[[#This Row],[AÑO]],FACTURACION[[#This Row],[Mes numero]],1)</f>
        <v>43191</v>
      </c>
      <c r="G5290" s="160">
        <v>13584</v>
      </c>
      <c r="H5290" s="25">
        <v>890500726</v>
      </c>
      <c r="I5290" s="3" t="str">
        <f>+VLOOKUP(FACTURACION[[#This Row],[NIT]],TABLACLIENTE,2,FALSE)</f>
        <v>NORTESANTANDEREANA DE GAS S.A. E.S.P (NORGAS S.A. E.S.P.)</v>
      </c>
      <c r="J5290" s="3" t="s">
        <v>163</v>
      </c>
      <c r="K5290" s="12" t="str">
        <f>+VLOOKUP(FACTURACION[[#This Row],[REFERENCIA]],CODINV,2,FALSE)</f>
        <v>VALVULA DE LLENADO 1 1/4"</v>
      </c>
      <c r="L5290" s="12" t="str">
        <f>IF(VLOOKUP(FACTURACION[[#This Row],[REFERENCIA]],CODINV,3,FALSE)=0,"",VLOOKUP(FACTURACION[[#This Row],[REFERENCIA]],CODINV,3,FALSE))</f>
        <v>7579</v>
      </c>
      <c r="M5290" s="12" t="str">
        <f>+VLOOKUP(FACTURACION[[#This Row],[REFERENCIA]],CODINV,4,FALSE)</f>
        <v>VÁLVULAS Y MULTIVÁLVULAS</v>
      </c>
      <c r="N5290" s="12" t="str">
        <f>+VLOOKUP(FACTURACION[[#This Row],[REFERENCIA]],CODINV,5,FALSE)</f>
        <v>REGO</v>
      </c>
      <c r="O5290" s="3">
        <v>2</v>
      </c>
      <c r="P5290" s="31">
        <v>89000</v>
      </c>
      <c r="Q5290" s="24">
        <f>+FACTURACION[[#This Row],[CANTIDAD]]*FACTURACION[[#This Row],[VR UNITARIO]]/1000</f>
        <v>178</v>
      </c>
      <c r="R5290" s="3" t="str">
        <f>+VLOOKUP(FACTURACION[[#This Row],[NIT]],TABLACLIENTE,5,FALSE)</f>
        <v>BUCARAMANGA</v>
      </c>
    </row>
    <row r="5291" spans="3:18">
      <c r="C5291" s="29">
        <v>2018</v>
      </c>
      <c r="D5291" s="30" t="s">
        <v>297</v>
      </c>
      <c r="E5291" s="30">
        <f>MONTH(FACTURACION[[#This Row],[MES]]&amp;1)</f>
        <v>4</v>
      </c>
      <c r="F5291" s="223">
        <f>DATE(FACTURACION[[#This Row],[AÑO]],FACTURACION[[#This Row],[Mes numero]],1)</f>
        <v>43191</v>
      </c>
      <c r="G5291" s="160">
        <v>13575</v>
      </c>
      <c r="H5291" s="25">
        <v>900950504</v>
      </c>
      <c r="I5291" s="3" t="str">
        <f>+VLOOKUP(FACTURACION[[#This Row],[NIT]],TABLACLIENTE,2,FALSE)</f>
        <v>DAMASA DE COLOMBIA S A S</v>
      </c>
      <c r="J5291" s="3" t="s">
        <v>76</v>
      </c>
      <c r="K5291" s="12" t="str">
        <f>+VLOOKUP(FACTURACION[[#This Row],[REFERENCIA]],CODINV,2,FALSE)</f>
        <v>VALVULA CHEQUE 1 1/4" TIPO COPA</v>
      </c>
      <c r="L5291" s="12" t="str">
        <f>IF(VLOOKUP(FACTURACION[[#This Row],[REFERENCIA]],CODINV,3,FALSE)=0,"",VLOOKUP(FACTURACION[[#This Row],[REFERENCIA]],CODINV,3,FALSE))</f>
        <v>A3176</v>
      </c>
      <c r="M5291" s="12" t="str">
        <f>+VLOOKUP(FACTURACION[[#This Row],[REFERENCIA]],CODINV,4,FALSE)</f>
        <v>VÁLVULAS Y MULTIVÁLVULAS</v>
      </c>
      <c r="N5291" s="12" t="str">
        <f>+VLOOKUP(FACTURACION[[#This Row],[REFERENCIA]],CODINV,5,FALSE)</f>
        <v>REGO</v>
      </c>
      <c r="O5291" s="3">
        <v>1</v>
      </c>
      <c r="P5291" s="31">
        <v>139000</v>
      </c>
      <c r="Q5291" s="24">
        <f>+FACTURACION[[#This Row],[CANTIDAD]]*FACTURACION[[#This Row],[VR UNITARIO]]/1000</f>
        <v>139</v>
      </c>
      <c r="R5291" s="3" t="str">
        <f>+VLOOKUP(FACTURACION[[#This Row],[NIT]],TABLACLIENTE,5,FALSE)</f>
        <v>BOGOTÁ D.C.</v>
      </c>
    </row>
    <row r="5292" spans="3:18">
      <c r="C5292" s="29">
        <v>2018</v>
      </c>
      <c r="D5292" s="30" t="s">
        <v>297</v>
      </c>
      <c r="E5292" s="30">
        <f>MONTH(FACTURACION[[#This Row],[MES]]&amp;1)</f>
        <v>4</v>
      </c>
      <c r="F5292" s="223">
        <f>DATE(FACTURACION[[#This Row],[AÑO]],FACTURACION[[#This Row],[Mes numero]],1)</f>
        <v>43191</v>
      </c>
      <c r="G5292" s="160">
        <v>13604</v>
      </c>
      <c r="H5292" s="25">
        <v>900175830</v>
      </c>
      <c r="I5292" s="3" t="str">
        <f>+VLOOKUP(FACTURACION[[#This Row],[NIT]],TABLACLIENTE,2,FALSE)</f>
        <v xml:space="preserve">COMBUSTIBLES LIQUIDOS DE COLOMBIA S.A E.S.P  (CLC S.A E.S.P)
</v>
      </c>
      <c r="J5292" s="3" t="s">
        <v>432</v>
      </c>
      <c r="K5292" s="12" t="str">
        <f>+VLOOKUP(FACTURACION[[#This Row],[REFERENCIA]],CODINV,2,FALSE)</f>
        <v>VALVULA DE CHEQUE 2" TIPO COPA</v>
      </c>
      <c r="L5292" s="12" t="str">
        <f>IF(VLOOKUP(FACTURACION[[#This Row],[REFERENCIA]],CODINV,3,FALSE)=0,"",VLOOKUP(FACTURACION[[#This Row],[REFERENCIA]],CODINV,3,FALSE))</f>
        <v>A3186</v>
      </c>
      <c r="M5292" s="12" t="str">
        <f>+VLOOKUP(FACTURACION[[#This Row],[REFERENCIA]],CODINV,4,FALSE)</f>
        <v>VÁLVULAS Y MULTIVÁLVULAS</v>
      </c>
      <c r="N5292" s="12" t="str">
        <f>+VLOOKUP(FACTURACION[[#This Row],[REFERENCIA]],CODINV,5,FALSE)</f>
        <v>REGO</v>
      </c>
      <c r="O5292" s="3">
        <v>1</v>
      </c>
      <c r="P5292" s="31">
        <v>340000</v>
      </c>
      <c r="Q5292" s="24">
        <f>+FACTURACION[[#This Row],[CANTIDAD]]*FACTURACION[[#This Row],[VR UNITARIO]]/1000</f>
        <v>340</v>
      </c>
      <c r="R5292" s="3" t="str">
        <f>+VLOOKUP(FACTURACION[[#This Row],[NIT]],TABLACLIENTE,5,FALSE)</f>
        <v>BOGOTÁ D.C.</v>
      </c>
    </row>
    <row r="5293" spans="3:18">
      <c r="C5293" s="29">
        <v>2018</v>
      </c>
      <c r="D5293" s="30" t="s">
        <v>297</v>
      </c>
      <c r="E5293" s="30">
        <f>MONTH(FACTURACION[[#This Row],[MES]]&amp;1)</f>
        <v>4</v>
      </c>
      <c r="F5293" s="223">
        <f>DATE(FACTURACION[[#This Row],[AÑO]],FACTURACION[[#This Row],[Mes numero]],1)</f>
        <v>43191</v>
      </c>
      <c r="G5293" s="160">
        <v>13599</v>
      </c>
      <c r="H5293" s="25">
        <v>860508892</v>
      </c>
      <c r="I5293" s="3" t="str">
        <f>+VLOOKUP(FACTURACION[[#This Row],[NIT]],TABLACLIENTE,2,FALSE)</f>
        <v>COMPAÑIA DE ALMACENAMIENTO DE GAS SOCIEDAD ANONIMA EMPRESA DE SERVICIOS PUBLICOS (ALMAGAS S.A. E.S.P.)</v>
      </c>
      <c r="J5293" s="3" t="s">
        <v>463</v>
      </c>
      <c r="K5293" s="12" t="str">
        <f>+VLOOKUP(FACTURACION[[#This Row],[REFERENCIA]],CODINV,2,FALSE)</f>
        <v>VALVULA INTERNA ROSCADA 2" 250GPM</v>
      </c>
      <c r="L5293" s="12" t="str">
        <f>IF(VLOOKUP(FACTURACION[[#This Row],[REFERENCIA]],CODINV,3,FALSE)=0,"",VLOOKUP(FACTURACION[[#This Row],[REFERENCIA]],CODINV,3,FALSE))</f>
        <v>A3242R250</v>
      </c>
      <c r="M5293" s="12" t="str">
        <f>+VLOOKUP(FACTURACION[[#This Row],[REFERENCIA]],CODINV,4,FALSE)</f>
        <v>VÁLVULAS Y MULTIVÁLVULAS</v>
      </c>
      <c r="N5293" s="12" t="str">
        <f>+VLOOKUP(FACTURACION[[#This Row],[REFERENCIA]],CODINV,5,FALSE)</f>
        <v>REGO</v>
      </c>
      <c r="O5293" s="3">
        <v>1</v>
      </c>
      <c r="P5293" s="31">
        <v>2250000</v>
      </c>
      <c r="Q5293" s="24">
        <f>+FACTURACION[[#This Row],[CANTIDAD]]*FACTURACION[[#This Row],[VR UNITARIO]]/1000</f>
        <v>2250</v>
      </c>
      <c r="R5293" s="3" t="str">
        <f>+VLOOKUP(FACTURACION[[#This Row],[NIT]],TABLACLIENTE,5,FALSE)</f>
        <v>BOGOTÁ D.C.</v>
      </c>
    </row>
    <row r="5294" spans="3:18">
      <c r="C5294" s="29">
        <v>2018</v>
      </c>
      <c r="D5294" s="30" t="s">
        <v>297</v>
      </c>
      <c r="E5294" s="30">
        <f>MONTH(FACTURACION[[#This Row],[MES]]&amp;1)</f>
        <v>4</v>
      </c>
      <c r="F5294" s="223">
        <f>DATE(FACTURACION[[#This Row],[AÑO]],FACTURACION[[#This Row],[Mes numero]],1)</f>
        <v>43191</v>
      </c>
      <c r="G5294" s="160">
        <v>13604</v>
      </c>
      <c r="H5294" s="25">
        <v>900175830</v>
      </c>
      <c r="I5294" s="3" t="str">
        <f>+VLOOKUP(FACTURACION[[#This Row],[NIT]],TABLACLIENTE,2,FALSE)</f>
        <v xml:space="preserve">COMBUSTIBLES LIQUIDOS DE COLOMBIA S.A E.S.P  (CLC S.A E.S.P)
</v>
      </c>
      <c r="J5294" s="3" t="s">
        <v>92</v>
      </c>
      <c r="K5294" s="12" t="str">
        <f>+VLOOKUP(FACTURACION[[#This Row],[REFERENCIA]],CODINV,2,FALSE)</f>
        <v>VALVULA DE EXCESO DE FLUJO 2"</v>
      </c>
      <c r="L5294" s="12" t="str">
        <f>IF(VLOOKUP(FACTURACION[[#This Row],[REFERENCIA]],CODINV,3,FALSE)=0,"",VLOOKUP(FACTURACION[[#This Row],[REFERENCIA]],CODINV,3,FALSE))</f>
        <v>A3292C</v>
      </c>
      <c r="M5294" s="12" t="str">
        <f>+VLOOKUP(FACTURACION[[#This Row],[REFERENCIA]],CODINV,4,FALSE)</f>
        <v>VÁLVULAS Y MULTIVÁLVULAS</v>
      </c>
      <c r="N5294" s="12" t="str">
        <f>+VLOOKUP(FACTURACION[[#This Row],[REFERENCIA]],CODINV,5,FALSE)</f>
        <v>REGO</v>
      </c>
      <c r="O5294" s="3">
        <v>1</v>
      </c>
      <c r="P5294" s="31">
        <v>220000</v>
      </c>
      <c r="Q5294" s="24">
        <f>+FACTURACION[[#This Row],[CANTIDAD]]*FACTURACION[[#This Row],[VR UNITARIO]]/1000</f>
        <v>220</v>
      </c>
      <c r="R5294" s="3" t="str">
        <f>+VLOOKUP(FACTURACION[[#This Row],[NIT]],TABLACLIENTE,5,FALSE)</f>
        <v>BOGOTÁ D.C.</v>
      </c>
    </row>
    <row r="5295" spans="3:18">
      <c r="C5295" s="29">
        <v>2018</v>
      </c>
      <c r="D5295" s="30" t="s">
        <v>297</v>
      </c>
      <c r="E5295" s="30">
        <f>MONTH(FACTURACION[[#This Row],[MES]]&amp;1)</f>
        <v>4</v>
      </c>
      <c r="F5295" s="223">
        <f>DATE(FACTURACION[[#This Row],[AÑO]],FACTURACION[[#This Row],[Mes numero]],1)</f>
        <v>43191</v>
      </c>
      <c r="G5295" s="160">
        <v>13571</v>
      </c>
      <c r="H5295" s="25">
        <v>860033633</v>
      </c>
      <c r="I5295" s="3" t="str">
        <f>+VLOOKUP(FACTURACION[[#This Row],[NIT]],TABLACLIENTE,2,FALSE)</f>
        <v>RAYOGAS S.A. E.S.P.</v>
      </c>
      <c r="J5295" s="3" t="s">
        <v>357</v>
      </c>
      <c r="K5295" s="12" t="str">
        <f>+VLOOKUP(FACTURACION[[#This Row],[REFERENCIA]],CODINV,2,FALSE)</f>
        <v>CONECTOR MANGUERA 1/2" NPT X 1 1/4"</v>
      </c>
      <c r="L5295" s="12" t="str">
        <f>IF(VLOOKUP(FACTURACION[[#This Row],[REFERENCIA]],CODINV,3,FALSE)=0,"",VLOOKUP(FACTURACION[[#This Row],[REFERENCIA]],CODINV,3,FALSE))</f>
        <v>3171A</v>
      </c>
      <c r="M5295" s="12" t="str">
        <f>+VLOOKUP(FACTURACION[[#This Row],[REFERENCIA]],CODINV,4,FALSE)</f>
        <v>REPUESTOS Y ACCESORIOS</v>
      </c>
      <c r="N5295" s="12" t="str">
        <f>+VLOOKUP(FACTURACION[[#This Row],[REFERENCIA]],CODINV,5,FALSE)</f>
        <v>REGO</v>
      </c>
      <c r="O5295" s="3">
        <v>1</v>
      </c>
      <c r="P5295" s="31">
        <v>52800</v>
      </c>
      <c r="Q5295" s="24">
        <f>+FACTURACION[[#This Row],[CANTIDAD]]*FACTURACION[[#This Row],[VR UNITARIO]]/1000</f>
        <v>52.8</v>
      </c>
      <c r="R5295" s="3" t="str">
        <f>+VLOOKUP(FACTURACION[[#This Row],[NIT]],TABLACLIENTE,5,FALSE)</f>
        <v>BOGOTÁ D.C.</v>
      </c>
    </row>
    <row r="5296" spans="3:18">
      <c r="C5296" s="29">
        <v>2018</v>
      </c>
      <c r="D5296" s="30" t="s">
        <v>297</v>
      </c>
      <c r="E5296" s="30">
        <f>MONTH(FACTURACION[[#This Row],[MES]]&amp;1)</f>
        <v>4</v>
      </c>
      <c r="F5296" s="223">
        <f>DATE(FACTURACION[[#This Row],[AÑO]],FACTURACION[[#This Row],[Mes numero]],1)</f>
        <v>43191</v>
      </c>
      <c r="G5296" s="160">
        <v>13571</v>
      </c>
      <c r="H5296" s="25">
        <v>860033633</v>
      </c>
      <c r="I5296" s="3" t="str">
        <f>+VLOOKUP(FACTURACION[[#This Row],[NIT]],TABLACLIENTE,2,FALSE)</f>
        <v>RAYOGAS S.A. E.S.P.</v>
      </c>
      <c r="J5296" s="3" t="s">
        <v>359</v>
      </c>
      <c r="K5296" s="12" t="str">
        <f>+VLOOKUP(FACTURACION[[#This Row],[REFERENCIA]],CODINV,2,FALSE)</f>
        <v>CONECTOR MANGUERA 3/4" NPTM 1 3/4" AC F</v>
      </c>
      <c r="L5296" s="12" t="str">
        <f>IF(VLOOKUP(FACTURACION[[#This Row],[REFERENCIA]],CODINV,3,FALSE)=0,"",VLOOKUP(FACTURACION[[#This Row],[REFERENCIA]],CODINV,3,FALSE))</f>
        <v>3175</v>
      </c>
      <c r="M5296" s="12" t="str">
        <f>+VLOOKUP(FACTURACION[[#This Row],[REFERENCIA]],CODINV,4,FALSE)</f>
        <v>REPUESTOS Y ACCESORIOS</v>
      </c>
      <c r="N5296" s="12" t="str">
        <f>+VLOOKUP(FACTURACION[[#This Row],[REFERENCIA]],CODINV,5,FALSE)</f>
        <v>REGO</v>
      </c>
      <c r="O5296" s="3">
        <v>1</v>
      </c>
      <c r="P5296" s="31">
        <v>47300</v>
      </c>
      <c r="Q5296" s="24">
        <f>+FACTURACION[[#This Row],[CANTIDAD]]*FACTURACION[[#This Row],[VR UNITARIO]]/1000</f>
        <v>47.3</v>
      </c>
      <c r="R5296" s="3" t="str">
        <f>+VLOOKUP(FACTURACION[[#This Row],[NIT]],TABLACLIENTE,5,FALSE)</f>
        <v>BOGOTÁ D.C.</v>
      </c>
    </row>
    <row r="5297" spans="3:18">
      <c r="C5297" s="29">
        <v>2018</v>
      </c>
      <c r="D5297" s="30" t="s">
        <v>297</v>
      </c>
      <c r="E5297" s="30">
        <f>MONTH(FACTURACION[[#This Row],[MES]]&amp;1)</f>
        <v>4</v>
      </c>
      <c r="F5297" s="223">
        <f>DATE(FACTURACION[[#This Row],[AÑO]],FACTURACION[[#This Row],[Mes numero]],1)</f>
        <v>43191</v>
      </c>
      <c r="G5297" s="160">
        <v>13598</v>
      </c>
      <c r="H5297" s="25">
        <v>900164715</v>
      </c>
      <c r="I5297" s="3" t="str">
        <f>+VLOOKUP(FACTURACION[[#This Row],[NIT]],TABLACLIENTE,2,FALSE)</f>
        <v>COMPAÑIA TRANSPORTADORA DE COLOMBIA S.A. (COTRANSCOL S.A.)</v>
      </c>
      <c r="J5297" s="3" t="s">
        <v>232</v>
      </c>
      <c r="K5297" s="12" t="str">
        <f>+VLOOKUP(FACTURACION[[#This Row],[REFERENCIA]],CODINV,2,FALSE)</f>
        <v>TAPA ACME 1 3/4"</v>
      </c>
      <c r="L5297" s="12" t="str">
        <f>IF(VLOOKUP(FACTURACION[[#This Row],[REFERENCIA]],CODINV,3,FALSE)=0,"",VLOOKUP(FACTURACION[[#This Row],[REFERENCIA]],CODINV,3,FALSE))</f>
        <v>3175P</v>
      </c>
      <c r="M5297" s="12" t="str">
        <f>+VLOOKUP(FACTURACION[[#This Row],[REFERENCIA]],CODINV,4,FALSE)</f>
        <v>REPUESTOS Y ACCESORIOS</v>
      </c>
      <c r="N5297" s="12" t="str">
        <f>+VLOOKUP(FACTURACION[[#This Row],[REFERENCIA]],CODINV,5,FALSE)</f>
        <v>REGO</v>
      </c>
      <c r="O5297" s="3">
        <v>1</v>
      </c>
      <c r="P5297" s="31">
        <v>52300</v>
      </c>
      <c r="Q5297" s="24">
        <f>+FACTURACION[[#This Row],[CANTIDAD]]*FACTURACION[[#This Row],[VR UNITARIO]]/1000</f>
        <v>52.3</v>
      </c>
      <c r="R5297" s="3" t="str">
        <f>+VLOOKUP(FACTURACION[[#This Row],[NIT]],TABLACLIENTE,5,FALSE)</f>
        <v>GIRON</v>
      </c>
    </row>
    <row r="5298" spans="3:18">
      <c r="C5298" s="29">
        <v>2018</v>
      </c>
      <c r="D5298" s="30" t="s">
        <v>297</v>
      </c>
      <c r="E5298" s="30">
        <f>MONTH(FACTURACION[[#This Row],[MES]]&amp;1)</f>
        <v>4</v>
      </c>
      <c r="F5298" s="223">
        <f>DATE(FACTURACION[[#This Row],[AÑO]],FACTURACION[[#This Row],[Mes numero]],1)</f>
        <v>43191</v>
      </c>
      <c r="G5298" s="160">
        <v>13579</v>
      </c>
      <c r="H5298" s="25">
        <v>800074033</v>
      </c>
      <c r="I5298" s="3" t="str">
        <f>+VLOOKUP(FACTURACION[[#This Row],[NIT]],TABLACLIENTE,2,FALSE)</f>
        <v>COMPAÑIAS ASOCIADAS DE GAS S.A. E.S.P (ASOGAS SA ESP)</v>
      </c>
      <c r="J5298" s="3" t="s">
        <v>42</v>
      </c>
      <c r="K5298" s="12" t="str">
        <f>+VLOOKUP(FACTURACION[[#This Row],[REFERENCIA]],CODINV,2,FALSE)</f>
        <v>ADAPTADOR 1 1/4" NPT X 1 3/4" ACME</v>
      </c>
      <c r="L5298" s="12" t="str">
        <f>IF(VLOOKUP(FACTURACION[[#This Row],[REFERENCIA]],CODINV,3,FALSE)=0,"",VLOOKUP(FACTURACION[[#This Row],[REFERENCIA]],CODINV,3,FALSE))</f>
        <v>RE-H-5767F</v>
      </c>
      <c r="M5298" s="12" t="str">
        <f>+VLOOKUP(FACTURACION[[#This Row],[REFERENCIA]],CODINV,4,FALSE)</f>
        <v>REPUESTOS Y ACCESORIOS</v>
      </c>
      <c r="N5298" s="12" t="str">
        <f>+VLOOKUP(FACTURACION[[#This Row],[REFERENCIA]],CODINV,5,FALSE)</f>
        <v>REGO</v>
      </c>
      <c r="O5298" s="3">
        <v>1</v>
      </c>
      <c r="P5298" s="31">
        <v>95000</v>
      </c>
      <c r="Q5298" s="24">
        <f>+FACTURACION[[#This Row],[CANTIDAD]]*FACTURACION[[#This Row],[VR UNITARIO]]/1000</f>
        <v>95</v>
      </c>
      <c r="R5298" s="3" t="str">
        <f>+VLOOKUP(FACTURACION[[#This Row],[NIT]],TABLACLIENTE,5,FALSE)</f>
        <v>MOSQUERA</v>
      </c>
    </row>
    <row r="5299" spans="3:18">
      <c r="C5299" s="29">
        <v>2018</v>
      </c>
      <c r="D5299" s="30" t="s">
        <v>297</v>
      </c>
      <c r="E5299" s="30">
        <f>MONTH(FACTURACION[[#This Row],[MES]]&amp;1)</f>
        <v>4</v>
      </c>
      <c r="F5299" s="223">
        <f>DATE(FACTURACION[[#This Row],[AÑO]],FACTURACION[[#This Row],[Mes numero]],1)</f>
        <v>43191</v>
      </c>
      <c r="G5299" s="160">
        <v>13600</v>
      </c>
      <c r="H5299" s="25">
        <v>800074033</v>
      </c>
      <c r="I5299" s="3" t="str">
        <f>+VLOOKUP(FACTURACION[[#This Row],[NIT]],TABLACLIENTE,2,FALSE)</f>
        <v>COMPAÑIAS ASOCIADAS DE GAS S.A. E.S.P (ASOGAS SA ESP)</v>
      </c>
      <c r="J5299" s="3" t="s">
        <v>415</v>
      </c>
      <c r="K5299" s="12" t="str">
        <f>+VLOOKUP(FACTURACION[[#This Row],[REFERENCIA]],CODINV,2,FALSE)</f>
        <v>ADAPTADOR VALVULA ALIVIO 2" 7534</v>
      </c>
      <c r="L5299" s="12" t="str">
        <f>IF(VLOOKUP(FACTURACION[[#This Row],[REFERENCIA]],CODINV,3,FALSE)=0,"",VLOOKUP(FACTURACION[[#This Row],[REFERENCIA]],CODINV,3,FALSE))</f>
        <v>7534-20</v>
      </c>
      <c r="M5299" s="12" t="str">
        <f>+VLOOKUP(FACTURACION[[#This Row],[REFERENCIA]],CODINV,4,FALSE)</f>
        <v>REPUESTOS Y ACCESORIOS</v>
      </c>
      <c r="N5299" s="12" t="str">
        <f>+VLOOKUP(FACTURACION[[#This Row],[REFERENCIA]],CODINV,5,FALSE)</f>
        <v>REGO</v>
      </c>
      <c r="O5299" s="3">
        <v>1</v>
      </c>
      <c r="P5299" s="31">
        <v>230000</v>
      </c>
      <c r="Q5299" s="24">
        <f>+FACTURACION[[#This Row],[CANTIDAD]]*FACTURACION[[#This Row],[VR UNITARIO]]/1000</f>
        <v>230</v>
      </c>
      <c r="R5299" s="3" t="str">
        <f>+VLOOKUP(FACTURACION[[#This Row],[NIT]],TABLACLIENTE,5,FALSE)</f>
        <v>MOSQUERA</v>
      </c>
    </row>
    <row r="5300" spans="3:18">
      <c r="C5300" s="29">
        <v>2018</v>
      </c>
      <c r="D5300" s="30" t="s">
        <v>297</v>
      </c>
      <c r="E5300" s="30">
        <f>MONTH(FACTURACION[[#This Row],[MES]]&amp;1)</f>
        <v>4</v>
      </c>
      <c r="F5300" s="223">
        <f>DATE(FACTURACION[[#This Row],[AÑO]],FACTURACION[[#This Row],[Mes numero]],1)</f>
        <v>43191</v>
      </c>
      <c r="G5300" s="160">
        <v>13579</v>
      </c>
      <c r="H5300" s="25">
        <v>800074033</v>
      </c>
      <c r="I5300" s="3" t="str">
        <f>+VLOOKUP(FACTURACION[[#This Row],[NIT]],TABLACLIENTE,2,FALSE)</f>
        <v>COMPAÑIAS ASOCIADAS DE GAS S.A. E.S.P (ASOGAS SA ESP)</v>
      </c>
      <c r="J5300" s="3" t="s">
        <v>1017</v>
      </c>
      <c r="K5300" s="12" t="str">
        <f>+VLOOKUP(FACTURACION[[#This Row],[REFERENCIA]],CODINV,2,FALSE)</f>
        <v>TAPA CON CADENA Y ANILLO 2 1/4"</v>
      </c>
      <c r="L5300" s="12" t="str">
        <f>IF(VLOOKUP(FACTURACION[[#This Row],[REFERENCIA]],CODINV,3,FALSE)=0,"",VLOOKUP(FACTURACION[[#This Row],[REFERENCIA]],CODINV,3,FALSE))</f>
        <v>A3184-90</v>
      </c>
      <c r="M5300" s="12" t="str">
        <f>+VLOOKUP(FACTURACION[[#This Row],[REFERENCIA]],CODINV,4,FALSE)</f>
        <v>REPUESTOS Y ACCESORIOS</v>
      </c>
      <c r="N5300" s="12" t="str">
        <f>+VLOOKUP(FACTURACION[[#This Row],[REFERENCIA]],CODINV,5,FALSE)</f>
        <v>REGO</v>
      </c>
      <c r="O5300" s="3">
        <v>1</v>
      </c>
      <c r="P5300" s="31">
        <v>155000</v>
      </c>
      <c r="Q5300" s="24">
        <f>+FACTURACION[[#This Row],[CANTIDAD]]*FACTURACION[[#This Row],[VR UNITARIO]]/1000</f>
        <v>155</v>
      </c>
      <c r="R5300" s="3" t="str">
        <f>+VLOOKUP(FACTURACION[[#This Row],[NIT]],TABLACLIENTE,5,FALSE)</f>
        <v>MOSQUERA</v>
      </c>
    </row>
    <row r="5301" spans="3:18">
      <c r="C5301" s="29">
        <v>2018</v>
      </c>
      <c r="D5301" s="30" t="s">
        <v>297</v>
      </c>
      <c r="E5301" s="30">
        <f>MONTH(FACTURACION[[#This Row],[MES]]&amp;1)</f>
        <v>4</v>
      </c>
      <c r="F5301" s="223">
        <f>DATE(FACTURACION[[#This Row],[AÑO]],FACTURACION[[#This Row],[Mes numero]],1)</f>
        <v>43191</v>
      </c>
      <c r="G5301" s="160">
        <v>13604</v>
      </c>
      <c r="H5301" s="25">
        <v>900175830</v>
      </c>
      <c r="I5301" s="3" t="str">
        <f>+VLOOKUP(FACTURACION[[#This Row],[NIT]],TABLACLIENTE,2,FALSE)</f>
        <v xml:space="preserve">COMBUSTIBLES LIQUIDOS DE COLOMBIA S.A E.S.P  (CLC S.A E.S.P)
</v>
      </c>
      <c r="J5301" s="3" t="s">
        <v>196</v>
      </c>
      <c r="K5301" s="12" t="str">
        <f>+VLOOKUP(FACTURACION[[#This Row],[REFERENCIA]],CODINV,2,FALSE)</f>
        <v>VALVULA DE VENTEO 1/4"</v>
      </c>
      <c r="L5301" s="12" t="str">
        <f>IF(VLOOKUP(FACTURACION[[#This Row],[REFERENCIA]],CODINV,3,FALSE)=0,"",VLOOKUP(FACTURACION[[#This Row],[REFERENCIA]],CODINV,3,FALSE))</f>
        <v>3165C</v>
      </c>
      <c r="M5301" s="12" t="str">
        <f>+VLOOKUP(FACTURACION[[#This Row],[REFERENCIA]],CODINV,4,FALSE)</f>
        <v>VÁLVULAS Y MULTIVÁLVULAS</v>
      </c>
      <c r="N5301" s="12" t="str">
        <f>+VLOOKUP(FACTURACION[[#This Row],[REFERENCIA]],CODINV,5,FALSE)</f>
        <v>REGO</v>
      </c>
      <c r="O5301" s="3">
        <v>3</v>
      </c>
      <c r="P5301" s="31">
        <v>6500</v>
      </c>
      <c r="Q5301" s="24">
        <f>+FACTURACION[[#This Row],[CANTIDAD]]*FACTURACION[[#This Row],[VR UNITARIO]]/1000</f>
        <v>19.5</v>
      </c>
      <c r="R5301" s="3" t="str">
        <f>+VLOOKUP(FACTURACION[[#This Row],[NIT]],TABLACLIENTE,5,FALSE)</f>
        <v>BOGOTÁ D.C.</v>
      </c>
    </row>
    <row r="5302" spans="3:18">
      <c r="C5302" s="29">
        <v>2018</v>
      </c>
      <c r="D5302" s="30" t="s">
        <v>297</v>
      </c>
      <c r="E5302" s="30">
        <f>MONTH(FACTURACION[[#This Row],[MES]]&amp;1)</f>
        <v>4</v>
      </c>
      <c r="F5302" s="223">
        <f>DATE(FACTURACION[[#This Row],[AÑO]],FACTURACION[[#This Row],[Mes numero]],1)</f>
        <v>43191</v>
      </c>
      <c r="G5302" s="160">
        <v>13579</v>
      </c>
      <c r="H5302" s="25">
        <v>800074033</v>
      </c>
      <c r="I5302" s="3" t="str">
        <f>+VLOOKUP(FACTURACION[[#This Row],[NIT]],TABLACLIENTE,2,FALSE)</f>
        <v>COMPAÑIAS ASOCIADAS DE GAS S.A. E.S.P (ASOGAS SA ESP)</v>
      </c>
      <c r="J5302" s="3" t="s">
        <v>196</v>
      </c>
      <c r="K5302" s="12" t="str">
        <f>+VLOOKUP(FACTURACION[[#This Row],[REFERENCIA]],CODINV,2,FALSE)</f>
        <v>VALVULA DE VENTEO 1/4"</v>
      </c>
      <c r="L5302" s="12" t="str">
        <f>IF(VLOOKUP(FACTURACION[[#This Row],[REFERENCIA]],CODINV,3,FALSE)=0,"",VLOOKUP(FACTURACION[[#This Row],[REFERENCIA]],CODINV,3,FALSE))</f>
        <v>3165C</v>
      </c>
      <c r="M5302" s="12" t="str">
        <f>+VLOOKUP(FACTURACION[[#This Row],[REFERENCIA]],CODINV,4,FALSE)</f>
        <v>VÁLVULAS Y MULTIVÁLVULAS</v>
      </c>
      <c r="N5302" s="12" t="str">
        <f>+VLOOKUP(FACTURACION[[#This Row],[REFERENCIA]],CODINV,5,FALSE)</f>
        <v>REGO</v>
      </c>
      <c r="O5302" s="3">
        <v>3</v>
      </c>
      <c r="P5302" s="31">
        <v>6500</v>
      </c>
      <c r="Q5302" s="24">
        <f>+FACTURACION[[#This Row],[CANTIDAD]]*FACTURACION[[#This Row],[VR UNITARIO]]/1000</f>
        <v>19.5</v>
      </c>
      <c r="R5302" s="3" t="str">
        <f>+VLOOKUP(FACTURACION[[#This Row],[NIT]],TABLACLIENTE,5,FALSE)</f>
        <v>MOSQUERA</v>
      </c>
    </row>
    <row r="5303" spans="3:18">
      <c r="C5303" s="29">
        <v>2018</v>
      </c>
      <c r="D5303" s="30" t="s">
        <v>297</v>
      </c>
      <c r="E5303" s="30">
        <f>MONTH(FACTURACION[[#This Row],[MES]]&amp;1)</f>
        <v>4</v>
      </c>
      <c r="F5303" s="223">
        <f>DATE(FACTURACION[[#This Row],[AÑO]],FACTURACION[[#This Row],[Mes numero]],1)</f>
        <v>43191</v>
      </c>
      <c r="G5303" s="160">
        <v>13612</v>
      </c>
      <c r="H5303" s="25">
        <v>900175830</v>
      </c>
      <c r="I5303" s="3" t="str">
        <f>+VLOOKUP(FACTURACION[[#This Row],[NIT]],TABLACLIENTE,2,FALSE)</f>
        <v xml:space="preserve">COMBUSTIBLES LIQUIDOS DE COLOMBIA S.A E.S.P  (CLC S.A E.S.P)
</v>
      </c>
      <c r="J5303" s="3" t="s">
        <v>68</v>
      </c>
      <c r="K5303" s="12" t="str">
        <f>+VLOOKUP(FACTURACION[[#This Row],[REFERENCIA]],CODINV,2,FALSE)</f>
        <v>VALVULA DE CIERRE DE EMERENCIA 2"</v>
      </c>
      <c r="L5303" s="12" t="str">
        <f>IF(VLOOKUP(FACTURACION[[#This Row],[REFERENCIA]],CODINV,3,FALSE)=0,"",VLOOKUP(FACTURACION[[#This Row],[REFERENCIA]],CODINV,3,FALSE))</f>
        <v>6016</v>
      </c>
      <c r="M5303" s="12" t="str">
        <f>+VLOOKUP(FACTURACION[[#This Row],[REFERENCIA]],CODINV,4,FALSE)</f>
        <v>VÁLVULAS Y MULTIVÁLVULAS</v>
      </c>
      <c r="N5303" s="12" t="str">
        <f>+VLOOKUP(FACTURACION[[#This Row],[REFERENCIA]],CODINV,5,FALSE)</f>
        <v>REGO</v>
      </c>
      <c r="O5303" s="3">
        <v>2</v>
      </c>
      <c r="P5303" s="31">
        <v>2590000</v>
      </c>
      <c r="Q5303" s="24">
        <f>+FACTURACION[[#This Row],[CANTIDAD]]*FACTURACION[[#This Row],[VR UNITARIO]]/1000</f>
        <v>5180</v>
      </c>
      <c r="R5303" s="3" t="str">
        <f>+VLOOKUP(FACTURACION[[#This Row],[NIT]],TABLACLIENTE,5,FALSE)</f>
        <v>BOGOTÁ D.C.</v>
      </c>
    </row>
    <row r="5304" spans="3:18">
      <c r="C5304" s="29">
        <v>2018</v>
      </c>
      <c r="D5304" s="30" t="s">
        <v>297</v>
      </c>
      <c r="E5304" s="30">
        <f>MONTH(FACTURACION[[#This Row],[MES]]&amp;1)</f>
        <v>4</v>
      </c>
      <c r="F5304" s="223">
        <f>DATE(FACTURACION[[#This Row],[AÑO]],FACTURACION[[#This Row],[Mes numero]],1)</f>
        <v>43191</v>
      </c>
      <c r="G5304" s="160">
        <v>13598</v>
      </c>
      <c r="H5304" s="25">
        <v>900164715</v>
      </c>
      <c r="I5304" s="3" t="str">
        <f>+VLOOKUP(FACTURACION[[#This Row],[NIT]],TABLACLIENTE,2,FALSE)</f>
        <v>COMPAÑIA TRANSPORTADORA DE COLOMBIA S.A. (COTRANSCOL S.A.)</v>
      </c>
      <c r="J5304" s="3" t="s">
        <v>51</v>
      </c>
      <c r="K5304" s="12" t="str">
        <f>+VLOOKUP(FACTURACION[[#This Row],[REFERENCIA]],CODINV,2,FALSE)</f>
        <v>DIP TUBE 60"</v>
      </c>
      <c r="L5304" s="12" t="str">
        <f>IF(VLOOKUP(FACTURACION[[#This Row],[REFERENCIA]],CODINV,3,FALSE)=0,"",VLOOKUP(FACTURACION[[#This Row],[REFERENCIA]],CODINV,3,FALSE))</f>
        <v>A9091M60</v>
      </c>
      <c r="M5304" s="12" t="str">
        <f>+VLOOKUP(FACTURACION[[#This Row],[REFERENCIA]],CODINV,4,FALSE)</f>
        <v>REPUESTOS Y ACCESORIOS</v>
      </c>
      <c r="N5304" s="12" t="str">
        <f>+VLOOKUP(FACTURACION[[#This Row],[REFERENCIA]],CODINV,5,FALSE)</f>
        <v>REGO</v>
      </c>
      <c r="O5304" s="3">
        <v>2</v>
      </c>
      <c r="P5304" s="31">
        <v>208000</v>
      </c>
      <c r="Q5304" s="24">
        <f>+FACTURACION[[#This Row],[CANTIDAD]]*FACTURACION[[#This Row],[VR UNITARIO]]/1000</f>
        <v>416</v>
      </c>
      <c r="R5304" s="3" t="str">
        <f>+VLOOKUP(FACTURACION[[#This Row],[NIT]],TABLACLIENTE,5,FALSE)</f>
        <v>GIRON</v>
      </c>
    </row>
    <row r="5305" spans="3:18">
      <c r="C5305" s="29">
        <v>2018</v>
      </c>
      <c r="D5305" s="30" t="s">
        <v>297</v>
      </c>
      <c r="E5305" s="30">
        <f>MONTH(FACTURACION[[#This Row],[MES]]&amp;1)</f>
        <v>4</v>
      </c>
      <c r="F5305" s="223">
        <f>DATE(FACTURACION[[#This Row],[AÑO]],FACTURACION[[#This Row],[Mes numero]],1)</f>
        <v>43191</v>
      </c>
      <c r="G5305" s="160">
        <v>13568</v>
      </c>
      <c r="H5305" s="25">
        <v>800074033</v>
      </c>
      <c r="I5305" s="3" t="str">
        <f>+VLOOKUP(FACTURACION[[#This Row],[NIT]],TABLACLIENTE,2,FALSE)</f>
        <v>COMPAÑIAS ASOCIADAS DE GAS S.A. E.S.P (ASOGAS SA ESP)</v>
      </c>
      <c r="J5305" s="3" t="s">
        <v>4592</v>
      </c>
      <c r="K5305" s="12" t="str">
        <f>+VLOOKUP(FACTURACION[[#This Row],[REFERENCIA]],CODINV,2,FALSE)</f>
        <v>CONECTORES G4</v>
      </c>
      <c r="L5305" s="12" t="str">
        <f>IF(VLOOKUP(FACTURACION[[#This Row],[REFERENCIA]],CODINV,3,FALSE)=0,"",VLOOKUP(FACTURACION[[#This Row],[REFERENCIA]],CODINV,3,FALSE))</f>
        <v/>
      </c>
      <c r="M5305" s="12" t="str">
        <f>+VLOOKUP(FACTURACION[[#This Row],[REFERENCIA]],CODINV,4,FALSE)</f>
        <v>REPUESTOS Y ACCESORIOS</v>
      </c>
      <c r="N5305" s="12" t="str">
        <f>+VLOOKUP(FACTURACION[[#This Row],[REFERENCIA]],CODINV,5,FALSE)</f>
        <v>HONEYWELL</v>
      </c>
      <c r="O5305" s="3">
        <v>2</v>
      </c>
      <c r="P5305" s="31">
        <v>3800</v>
      </c>
      <c r="Q5305" s="24">
        <f>+FACTURACION[[#This Row],[CANTIDAD]]*FACTURACION[[#This Row],[VR UNITARIO]]/1000</f>
        <v>7.6</v>
      </c>
      <c r="R5305" s="3" t="str">
        <f>+VLOOKUP(FACTURACION[[#This Row],[NIT]],TABLACLIENTE,5,FALSE)</f>
        <v>MOSQUERA</v>
      </c>
    </row>
    <row r="5306" spans="3:18">
      <c r="C5306" s="29">
        <v>2018</v>
      </c>
      <c r="D5306" s="30" t="s">
        <v>84</v>
      </c>
      <c r="E5306" s="30">
        <f>MONTH(FACTURACION[[#This Row],[MES]]&amp;1)</f>
        <v>5</v>
      </c>
      <c r="F5306" s="223">
        <f>DATE(FACTURACION[[#This Row],[AÑO]],FACTURACION[[#This Row],[Mes numero]],1)</f>
        <v>43221</v>
      </c>
      <c r="G5306" s="160">
        <v>13623</v>
      </c>
      <c r="H5306" s="25">
        <v>900362180</v>
      </c>
      <c r="I5306" s="3" t="str">
        <f>+VLOOKUP(FACTURACION[[#This Row],[NIT]],TABLACLIENTE,2,FALSE)</f>
        <v xml:space="preserve">EQUIPOS Y SERVICIOS ALOSAN S A S </v>
      </c>
      <c r="J5306" s="3" t="s">
        <v>708</v>
      </c>
      <c r="K5306" s="12" t="str">
        <f>+VLOOKUP(FACTURACION[[#This Row],[REFERENCIA]],CODINV,2,FALSE)</f>
        <v>REGULADOR PRIMERA ETAPA 1-15 PSI A1/4 NPT</v>
      </c>
      <c r="L5306" s="12" t="str">
        <f>IF(VLOOKUP(FACTURACION[[#This Row],[REFERENCIA]],CODINV,3,FALSE)=0,"",VLOOKUP(FACTURACION[[#This Row],[REFERENCIA]],CODINV,3,FALSE))</f>
        <v>902</v>
      </c>
      <c r="M5306" s="12" t="str">
        <f>+VLOOKUP(FACTURACION[[#This Row],[REFERENCIA]],CODINV,4,FALSE)</f>
        <v>REGULADORES</v>
      </c>
      <c r="N5306" s="12" t="str">
        <f>+VLOOKUP(FACTURACION[[#This Row],[REFERENCIA]],CODINV,5,FALSE)</f>
        <v>CAVAGNA</v>
      </c>
      <c r="O5306" s="3">
        <v>4</v>
      </c>
      <c r="P5306" s="31">
        <v>68000</v>
      </c>
      <c r="Q5306" s="24">
        <f>+FACTURACION[[#This Row],[CANTIDAD]]*FACTURACION[[#This Row],[VR UNITARIO]]/1000</f>
        <v>272</v>
      </c>
      <c r="R5306" s="3" t="str">
        <f>+VLOOKUP(FACTURACION[[#This Row],[NIT]],TABLACLIENTE,5,FALSE)</f>
        <v>BOGOTÁ D.C.</v>
      </c>
    </row>
    <row r="5307" spans="3:18">
      <c r="C5307" s="29">
        <v>2018</v>
      </c>
      <c r="D5307" s="30" t="s">
        <v>84</v>
      </c>
      <c r="E5307" s="30">
        <f>MONTH(FACTURACION[[#This Row],[MES]]&amp;1)</f>
        <v>5</v>
      </c>
      <c r="F5307" s="223">
        <f>DATE(FACTURACION[[#This Row],[AÑO]],FACTURACION[[#This Row],[Mes numero]],1)</f>
        <v>43221</v>
      </c>
      <c r="G5307" s="160">
        <v>13673</v>
      </c>
      <c r="H5307" s="25">
        <v>900362180</v>
      </c>
      <c r="I5307" s="3" t="str">
        <f>+VLOOKUP(FACTURACION[[#This Row],[NIT]],TABLACLIENTE,2,FALSE)</f>
        <v xml:space="preserve">EQUIPOS Y SERVICIOS ALOSAN S A S </v>
      </c>
      <c r="J5307" s="3" t="s">
        <v>708</v>
      </c>
      <c r="K5307" s="12" t="str">
        <f>+VLOOKUP(FACTURACION[[#This Row],[REFERENCIA]],CODINV,2,FALSE)</f>
        <v>REGULADOR PRIMERA ETAPA 1-15 PSI A1/4 NPT</v>
      </c>
      <c r="L5307" s="12" t="str">
        <f>IF(VLOOKUP(FACTURACION[[#This Row],[REFERENCIA]],CODINV,3,FALSE)=0,"",VLOOKUP(FACTURACION[[#This Row],[REFERENCIA]],CODINV,3,FALSE))</f>
        <v>902</v>
      </c>
      <c r="M5307" s="12" t="str">
        <f>+VLOOKUP(FACTURACION[[#This Row],[REFERENCIA]],CODINV,4,FALSE)</f>
        <v>REGULADORES</v>
      </c>
      <c r="N5307" s="12" t="str">
        <f>+VLOOKUP(FACTURACION[[#This Row],[REFERENCIA]],CODINV,5,FALSE)</f>
        <v>CAVAGNA</v>
      </c>
      <c r="O5307" s="3">
        <v>2</v>
      </c>
      <c r="P5307" s="31">
        <v>68000</v>
      </c>
      <c r="Q5307" s="24">
        <f>+FACTURACION[[#This Row],[CANTIDAD]]*FACTURACION[[#This Row],[VR UNITARIO]]/1000</f>
        <v>136</v>
      </c>
      <c r="R5307" s="3" t="str">
        <f>+VLOOKUP(FACTURACION[[#This Row],[NIT]],TABLACLIENTE,5,FALSE)</f>
        <v>BOGOTÁ D.C.</v>
      </c>
    </row>
    <row r="5308" spans="3:18">
      <c r="C5308" s="29">
        <v>2018</v>
      </c>
      <c r="D5308" s="30" t="s">
        <v>84</v>
      </c>
      <c r="E5308" s="30">
        <f>MONTH(FACTURACION[[#This Row],[MES]]&amp;1)</f>
        <v>5</v>
      </c>
      <c r="F5308" s="223">
        <f>DATE(FACTURACION[[#This Row],[AÑO]],FACTURACION[[#This Row],[Mes numero]],1)</f>
        <v>43221</v>
      </c>
      <c r="G5308" s="160">
        <v>13659</v>
      </c>
      <c r="H5308" s="25">
        <v>900175830</v>
      </c>
      <c r="I5308" s="3" t="str">
        <f>+VLOOKUP(FACTURACION[[#This Row],[NIT]],TABLACLIENTE,2,FALSE)</f>
        <v xml:space="preserve">COMBUSTIBLES LIQUIDOS DE COLOMBIA S.A E.S.P  (CLC S.A E.S.P)
</v>
      </c>
      <c r="J5308" s="3" t="s">
        <v>1109</v>
      </c>
      <c r="K5308" s="12" t="str">
        <f>+VLOOKUP(FACTURACION[[#This Row],[REFERENCIA]],CODINV,2,FALSE)</f>
        <v>VALVULA INTERNA ROSCADA AUTOTANQUE 2" NPT</v>
      </c>
      <c r="L5308" s="12" t="str">
        <f>IF(VLOOKUP(FACTURACION[[#This Row],[REFERENCIA]],CODINV,3,FALSE)=0,"",VLOOKUP(FACTURACION[[#This Row],[REFERENCIA]],CODINV,3,FALSE))</f>
        <v>6902900106</v>
      </c>
      <c r="M5308" s="12" t="str">
        <f>+VLOOKUP(FACTURACION[[#This Row],[REFERENCIA]],CODINV,4,FALSE)</f>
        <v>VÁLVULAS Y MULTIVÁLVULAS</v>
      </c>
      <c r="N5308" s="12" t="str">
        <f>+VLOOKUP(FACTURACION[[#This Row],[REFERENCIA]],CODINV,5,FALSE)</f>
        <v>CAVAGNA</v>
      </c>
      <c r="O5308" s="3">
        <v>3</v>
      </c>
      <c r="P5308" s="31">
        <v>1915000</v>
      </c>
      <c r="Q5308" s="24">
        <f>+FACTURACION[[#This Row],[CANTIDAD]]*FACTURACION[[#This Row],[VR UNITARIO]]/1000</f>
        <v>5745</v>
      </c>
      <c r="R5308" s="3" t="str">
        <f>+VLOOKUP(FACTURACION[[#This Row],[NIT]],TABLACLIENTE,5,FALSE)</f>
        <v>BOGOTÁ D.C.</v>
      </c>
    </row>
    <row r="5309" spans="3:18">
      <c r="C5309" s="29">
        <v>2018</v>
      </c>
      <c r="D5309" s="30" t="s">
        <v>84</v>
      </c>
      <c r="E5309" s="30">
        <f>MONTH(FACTURACION[[#This Row],[MES]]&amp;1)</f>
        <v>5</v>
      </c>
      <c r="F5309" s="223">
        <f>DATE(FACTURACION[[#This Row],[AÑO]],FACTURACION[[#This Row],[Mes numero]],1)</f>
        <v>43221</v>
      </c>
      <c r="G5309" s="160">
        <v>13646</v>
      </c>
      <c r="H5309" s="25">
        <v>890500726</v>
      </c>
      <c r="I5309" s="3" t="str">
        <f>+VLOOKUP(FACTURACION[[#This Row],[NIT]],TABLACLIENTE,2,FALSE)</f>
        <v>NORTESANTANDEREANA DE GAS S.A. E.S.P (NORGAS S.A. E.S.P.)</v>
      </c>
      <c r="J5309" s="3" t="s">
        <v>741</v>
      </c>
      <c r="K5309" s="12" t="str">
        <f>+VLOOKUP(FACTURACION[[#This Row],[REFERENCIA]],CODINV,2,FALSE)</f>
        <v>VALV.AGUJA1/4"MNPT*NPTH</v>
      </c>
      <c r="L5309" s="12" t="str">
        <f>IF(VLOOKUP(FACTURACION[[#This Row],[REFERENCIA]],CODINV,3,FALSE)=0,"",VLOOKUP(FACTURACION[[#This Row],[REFERENCIA]],CODINV,3,FALSE))</f>
        <v>ME831</v>
      </c>
      <c r="M5309" s="12" t="str">
        <f>+VLOOKUP(FACTURACION[[#This Row],[REFERENCIA]],CODINV,4,FALSE)</f>
        <v>VÁLVULAS Y MULTIVÁLVULAS</v>
      </c>
      <c r="N5309" s="12" t="str">
        <f>+VLOOKUP(FACTURACION[[#This Row],[REFERENCIA]],CODINV,5,FALSE)</f>
        <v>CAVAGNA</v>
      </c>
      <c r="O5309" s="3">
        <v>2</v>
      </c>
      <c r="P5309" s="31">
        <v>45000</v>
      </c>
      <c r="Q5309" s="24">
        <f>+FACTURACION[[#This Row],[CANTIDAD]]*FACTURACION[[#This Row],[VR UNITARIO]]/1000</f>
        <v>90</v>
      </c>
      <c r="R5309" s="3" t="str">
        <f>+VLOOKUP(FACTURACION[[#This Row],[NIT]],TABLACLIENTE,5,FALSE)</f>
        <v>BUCARAMANGA</v>
      </c>
    </row>
    <row r="5310" spans="3:18">
      <c r="C5310" s="29">
        <v>2018</v>
      </c>
      <c r="D5310" s="30" t="s">
        <v>84</v>
      </c>
      <c r="E5310" s="30">
        <f>MONTH(FACTURACION[[#This Row],[MES]]&amp;1)</f>
        <v>5</v>
      </c>
      <c r="F5310" s="223">
        <f>DATE(FACTURACION[[#This Row],[AÑO]],FACTURACION[[#This Row],[Mes numero]],1)</f>
        <v>43221</v>
      </c>
      <c r="G5310" s="160">
        <v>13637</v>
      </c>
      <c r="H5310" s="25">
        <v>800202395</v>
      </c>
      <c r="I5310" s="3" t="str">
        <f>+VLOOKUP(FACTURACION[[#This Row],[NIT]],TABLACLIENTE,2,FALSE)</f>
        <v>EFIGAS GAS NATURAL S.A. E.S.P. (EFIGAS S.A. E.S.P.)</v>
      </c>
      <c r="J5310" s="3" t="s">
        <v>108</v>
      </c>
      <c r="K5310" s="12" t="str">
        <f>+VLOOKUP(FACTURACION[[#This Row],[REFERENCIA]],CODINV,2,FALSE)</f>
        <v>MEDIDOR BK G4 C:1/2"</v>
      </c>
      <c r="L5310" s="12" t="str">
        <f>IF(VLOOKUP(FACTURACION[[#This Row],[REFERENCIA]],CODINV,3,FALSE)=0,"",VLOOKUP(FACTURACION[[#This Row],[REFERENCIA]],CODINV,3,FALSE))</f>
        <v>G4K MT 152MM</v>
      </c>
      <c r="M5310" s="12" t="str">
        <f>+VLOOKUP(FACTURACION[[#This Row],[REFERENCIA]],CODINV,4,FALSE)</f>
        <v>MEDIDORES</v>
      </c>
      <c r="N5310" s="12" t="str">
        <f>+VLOOKUP(FACTURACION[[#This Row],[REFERENCIA]],CODINV,5,FALSE)</f>
        <v>HONEYWELL</v>
      </c>
      <c r="O5310" s="3">
        <v>18</v>
      </c>
      <c r="P5310" s="31">
        <v>165145</v>
      </c>
      <c r="Q5310" s="24">
        <f>+FACTURACION[[#This Row],[CANTIDAD]]*FACTURACION[[#This Row],[VR UNITARIO]]/1000</f>
        <v>2972.61</v>
      </c>
      <c r="R5310" s="3" t="str">
        <f>+VLOOKUP(FACTURACION[[#This Row],[NIT]],TABLACLIENTE,5,FALSE)</f>
        <v>MANIZALES</v>
      </c>
    </row>
    <row r="5311" spans="3:18">
      <c r="C5311" s="29">
        <v>2018</v>
      </c>
      <c r="D5311" s="30" t="s">
        <v>84</v>
      </c>
      <c r="E5311" s="30">
        <f>MONTH(FACTURACION[[#This Row],[MES]]&amp;1)</f>
        <v>5</v>
      </c>
      <c r="F5311" s="223">
        <f>DATE(FACTURACION[[#This Row],[AÑO]],FACTURACION[[#This Row],[Mes numero]],1)</f>
        <v>43221</v>
      </c>
      <c r="G5311" s="160">
        <v>13638</v>
      </c>
      <c r="H5311" s="25">
        <v>800202395</v>
      </c>
      <c r="I5311" s="3" t="str">
        <f>+VLOOKUP(FACTURACION[[#This Row],[NIT]],TABLACLIENTE,2,FALSE)</f>
        <v>EFIGAS GAS NATURAL S.A. E.S.P. (EFIGAS S.A. E.S.P.)</v>
      </c>
      <c r="J5311" s="3" t="s">
        <v>108</v>
      </c>
      <c r="K5311" s="12" t="str">
        <f>+VLOOKUP(FACTURACION[[#This Row],[REFERENCIA]],CODINV,2,FALSE)</f>
        <v>MEDIDOR BK G4 C:1/2"</v>
      </c>
      <c r="L5311" s="12" t="str">
        <f>IF(VLOOKUP(FACTURACION[[#This Row],[REFERENCIA]],CODINV,3,FALSE)=0,"",VLOOKUP(FACTURACION[[#This Row],[REFERENCIA]],CODINV,3,FALSE))</f>
        <v>G4K MT 152MM</v>
      </c>
      <c r="M5311" s="12" t="str">
        <f>+VLOOKUP(FACTURACION[[#This Row],[REFERENCIA]],CODINV,4,FALSE)</f>
        <v>MEDIDORES</v>
      </c>
      <c r="N5311" s="12" t="str">
        <f>+VLOOKUP(FACTURACION[[#This Row],[REFERENCIA]],CODINV,5,FALSE)</f>
        <v>HONEYWELL</v>
      </c>
      <c r="O5311" s="3">
        <v>18</v>
      </c>
      <c r="P5311" s="31">
        <v>165145</v>
      </c>
      <c r="Q5311" s="24">
        <f>+FACTURACION[[#This Row],[CANTIDAD]]*FACTURACION[[#This Row],[VR UNITARIO]]/1000</f>
        <v>2972.61</v>
      </c>
      <c r="R5311" s="3" t="str">
        <f>+VLOOKUP(FACTURACION[[#This Row],[NIT]],TABLACLIENTE,5,FALSE)</f>
        <v>MANIZALES</v>
      </c>
    </row>
    <row r="5312" spans="3:18">
      <c r="C5312" s="29">
        <v>2018</v>
      </c>
      <c r="D5312" s="30" t="s">
        <v>84</v>
      </c>
      <c r="E5312" s="30">
        <f>MONTH(FACTURACION[[#This Row],[MES]]&amp;1)</f>
        <v>5</v>
      </c>
      <c r="F5312" s="223">
        <f>DATE(FACTURACION[[#This Row],[AÑO]],FACTURACION[[#This Row],[Mes numero]],1)</f>
        <v>43221</v>
      </c>
      <c r="G5312" s="160">
        <v>13639</v>
      </c>
      <c r="H5312" s="25">
        <v>800202395</v>
      </c>
      <c r="I5312" s="3" t="str">
        <f>+VLOOKUP(FACTURACION[[#This Row],[NIT]],TABLACLIENTE,2,FALSE)</f>
        <v>EFIGAS GAS NATURAL S.A. E.S.P. (EFIGAS S.A. E.S.P.)</v>
      </c>
      <c r="J5312" s="3" t="s">
        <v>108</v>
      </c>
      <c r="K5312" s="12" t="str">
        <f>+VLOOKUP(FACTURACION[[#This Row],[REFERENCIA]],CODINV,2,FALSE)</f>
        <v>MEDIDOR BK G4 C:1/2"</v>
      </c>
      <c r="L5312" s="12" t="str">
        <f>IF(VLOOKUP(FACTURACION[[#This Row],[REFERENCIA]],CODINV,3,FALSE)=0,"",VLOOKUP(FACTURACION[[#This Row],[REFERENCIA]],CODINV,3,FALSE))</f>
        <v>G4K MT 152MM</v>
      </c>
      <c r="M5312" s="12" t="str">
        <f>+VLOOKUP(FACTURACION[[#This Row],[REFERENCIA]],CODINV,4,FALSE)</f>
        <v>MEDIDORES</v>
      </c>
      <c r="N5312" s="12" t="str">
        <f>+VLOOKUP(FACTURACION[[#This Row],[REFERENCIA]],CODINV,5,FALSE)</f>
        <v>HONEYWELL</v>
      </c>
      <c r="O5312" s="3">
        <v>36</v>
      </c>
      <c r="P5312" s="31">
        <v>165145</v>
      </c>
      <c r="Q5312" s="24">
        <f>+FACTURACION[[#This Row],[CANTIDAD]]*FACTURACION[[#This Row],[VR UNITARIO]]/1000</f>
        <v>5945.22</v>
      </c>
      <c r="R5312" s="3" t="str">
        <f>+VLOOKUP(FACTURACION[[#This Row],[NIT]],TABLACLIENTE,5,FALSE)</f>
        <v>MANIZALES</v>
      </c>
    </row>
    <row r="5313" spans="3:18">
      <c r="C5313" s="29">
        <v>2018</v>
      </c>
      <c r="D5313" s="30" t="s">
        <v>84</v>
      </c>
      <c r="E5313" s="30">
        <f>MONTH(FACTURACION[[#This Row],[MES]]&amp;1)</f>
        <v>5</v>
      </c>
      <c r="F5313" s="223">
        <f>DATE(FACTURACION[[#This Row],[AÑO]],FACTURACION[[#This Row],[Mes numero]],1)</f>
        <v>43221</v>
      </c>
      <c r="G5313" s="160">
        <v>13625</v>
      </c>
      <c r="H5313" s="25">
        <v>900950504</v>
      </c>
      <c r="I5313" s="3" t="str">
        <f>+VLOOKUP(FACTURACION[[#This Row],[NIT]],TABLACLIENTE,2,FALSE)</f>
        <v>DAMASA DE COLOMBIA S A S</v>
      </c>
      <c r="J5313" s="3" t="s">
        <v>20</v>
      </c>
      <c r="K5313" s="12" t="str">
        <f>+VLOOKUP(FACTURACION[[#This Row],[REFERENCIA]],CODINV,2,FALSE)</f>
        <v xml:space="preserve">MEDIDOR AC-250 C: 3/4" CON CONECTORES </v>
      </c>
      <c r="L5313" s="12" t="str">
        <f>IF(VLOOKUP(FACTURACION[[#This Row],[REFERENCIA]],CODINV,3,FALSE)=0,"",VLOOKUP(FACTURACION[[#This Row],[REFERENCIA]],CODINV,3,FALSE))</f>
        <v/>
      </c>
      <c r="M5313" s="12" t="str">
        <f>+VLOOKUP(FACTURACION[[#This Row],[REFERENCIA]],CODINV,4,FALSE)</f>
        <v>MEDIDORES</v>
      </c>
      <c r="N5313" s="12" t="str">
        <f>+VLOOKUP(FACTURACION[[#This Row],[REFERENCIA]],CODINV,5,FALSE)</f>
        <v>HONEYWELL</v>
      </c>
      <c r="O5313" s="3">
        <v>2</v>
      </c>
      <c r="P5313" s="31">
        <v>430000</v>
      </c>
      <c r="Q5313" s="24">
        <f>+FACTURACION[[#This Row],[CANTIDAD]]*FACTURACION[[#This Row],[VR UNITARIO]]/1000</f>
        <v>860</v>
      </c>
      <c r="R5313" s="3" t="str">
        <f>+VLOOKUP(FACTURACION[[#This Row],[NIT]],TABLACLIENTE,5,FALSE)</f>
        <v>BOGOTÁ D.C.</v>
      </c>
    </row>
    <row r="5314" spans="3:18">
      <c r="C5314" s="29">
        <v>2018</v>
      </c>
      <c r="D5314" s="30" t="s">
        <v>84</v>
      </c>
      <c r="E5314" s="30">
        <f>MONTH(FACTURACION[[#This Row],[MES]]&amp;1)</f>
        <v>5</v>
      </c>
      <c r="F5314" s="223">
        <f>DATE(FACTURACION[[#This Row],[AÑO]],FACTURACION[[#This Row],[Mes numero]],1)</f>
        <v>43221</v>
      </c>
      <c r="G5314" s="160">
        <v>13628</v>
      </c>
      <c r="H5314" s="25">
        <v>800202395</v>
      </c>
      <c r="I5314" s="3" t="str">
        <f>+VLOOKUP(FACTURACION[[#This Row],[NIT]],TABLACLIENTE,2,FALSE)</f>
        <v>EFIGAS GAS NATURAL S.A. E.S.P. (EFIGAS S.A. E.S.P.)</v>
      </c>
      <c r="J5314" s="3" t="s">
        <v>20</v>
      </c>
      <c r="K5314" s="12" t="str">
        <f>+VLOOKUP(FACTURACION[[#This Row],[REFERENCIA]],CODINV,2,FALSE)</f>
        <v xml:space="preserve">MEDIDOR AC-250 C: 3/4" CON CONECTORES </v>
      </c>
      <c r="L5314" s="12" t="str">
        <f>IF(VLOOKUP(FACTURACION[[#This Row],[REFERENCIA]],CODINV,3,FALSE)=0,"",VLOOKUP(FACTURACION[[#This Row],[REFERENCIA]],CODINV,3,FALSE))</f>
        <v/>
      </c>
      <c r="M5314" s="12" t="str">
        <f>+VLOOKUP(FACTURACION[[#This Row],[REFERENCIA]],CODINV,4,FALSE)</f>
        <v>MEDIDORES</v>
      </c>
      <c r="N5314" s="12" t="str">
        <f>+VLOOKUP(FACTURACION[[#This Row],[REFERENCIA]],CODINV,5,FALSE)</f>
        <v>HONEYWELL</v>
      </c>
      <c r="O5314" s="3">
        <v>15</v>
      </c>
      <c r="P5314" s="31">
        <v>465000</v>
      </c>
      <c r="Q5314" s="24">
        <f>+FACTURACION[[#This Row],[CANTIDAD]]*FACTURACION[[#This Row],[VR UNITARIO]]/1000</f>
        <v>6975</v>
      </c>
      <c r="R5314" s="3" t="str">
        <f>+VLOOKUP(FACTURACION[[#This Row],[NIT]],TABLACLIENTE,5,FALSE)</f>
        <v>MANIZALES</v>
      </c>
    </row>
    <row r="5315" spans="3:18">
      <c r="C5315" s="29">
        <v>2018</v>
      </c>
      <c r="D5315" s="30" t="s">
        <v>84</v>
      </c>
      <c r="E5315" s="30">
        <f>MONTH(FACTURACION[[#This Row],[MES]]&amp;1)</f>
        <v>5</v>
      </c>
      <c r="F5315" s="223">
        <f>DATE(FACTURACION[[#This Row],[AÑO]],FACTURACION[[#This Row],[Mes numero]],1)</f>
        <v>43221</v>
      </c>
      <c r="G5315" s="160">
        <v>13649</v>
      </c>
      <c r="H5315" s="25">
        <v>800021272</v>
      </c>
      <c r="I5315" s="3" t="str">
        <f>+VLOOKUP(FACTURACION[[#This Row],[NIT]],TABLACLIENTE,2,FALSE)</f>
        <v>GASES DEL LLANO S.A. E.S.P (LLANOGAS S.A. E.S.P.)</v>
      </c>
      <c r="J5315" s="3" t="s">
        <v>20</v>
      </c>
      <c r="K5315" s="12" t="str">
        <f>+VLOOKUP(FACTURACION[[#This Row],[REFERENCIA]],CODINV,2,FALSE)</f>
        <v xml:space="preserve">MEDIDOR AC-250 C: 3/4" CON CONECTORES </v>
      </c>
      <c r="L5315" s="12" t="str">
        <f>IF(VLOOKUP(FACTURACION[[#This Row],[REFERENCIA]],CODINV,3,FALSE)=0,"",VLOOKUP(FACTURACION[[#This Row],[REFERENCIA]],CODINV,3,FALSE))</f>
        <v/>
      </c>
      <c r="M5315" s="12" t="str">
        <f>+VLOOKUP(FACTURACION[[#This Row],[REFERENCIA]],CODINV,4,FALSE)</f>
        <v>MEDIDORES</v>
      </c>
      <c r="N5315" s="12" t="str">
        <f>+VLOOKUP(FACTURACION[[#This Row],[REFERENCIA]],CODINV,5,FALSE)</f>
        <v>HONEYWELL</v>
      </c>
      <c r="O5315" s="3">
        <v>15</v>
      </c>
      <c r="P5315" s="31">
        <v>395508</v>
      </c>
      <c r="Q5315" s="24">
        <f>+FACTURACION[[#This Row],[CANTIDAD]]*FACTURACION[[#This Row],[VR UNITARIO]]/1000</f>
        <v>5932.62</v>
      </c>
      <c r="R5315" s="3" t="str">
        <f>+VLOOKUP(FACTURACION[[#This Row],[NIT]],TABLACLIENTE,5,FALSE)</f>
        <v>VILLAVICENCIO</v>
      </c>
    </row>
    <row r="5316" spans="3:18">
      <c r="C5316" s="29">
        <v>2018</v>
      </c>
      <c r="D5316" s="30" t="s">
        <v>84</v>
      </c>
      <c r="E5316" s="30">
        <f>MONTH(FACTURACION[[#This Row],[MES]]&amp;1)</f>
        <v>5</v>
      </c>
      <c r="F5316" s="223">
        <f>DATE(FACTURACION[[#This Row],[AÑO]],FACTURACION[[#This Row],[Mes numero]],1)</f>
        <v>43221</v>
      </c>
      <c r="G5316" s="160">
        <v>13662</v>
      </c>
      <c r="H5316" s="25">
        <v>860033633</v>
      </c>
      <c r="I5316" s="3" t="str">
        <f>+VLOOKUP(FACTURACION[[#This Row],[NIT]],TABLACLIENTE,2,FALSE)</f>
        <v>RAYOGAS S.A. E.S.P.</v>
      </c>
      <c r="J5316" s="3" t="s">
        <v>20</v>
      </c>
      <c r="K5316" s="12" t="str">
        <f>+VLOOKUP(FACTURACION[[#This Row],[REFERENCIA]],CODINV,2,FALSE)</f>
        <v xml:space="preserve">MEDIDOR AC-250 C: 3/4" CON CONECTORES </v>
      </c>
      <c r="L5316" s="12" t="str">
        <f>IF(VLOOKUP(FACTURACION[[#This Row],[REFERENCIA]],CODINV,3,FALSE)=0,"",VLOOKUP(FACTURACION[[#This Row],[REFERENCIA]],CODINV,3,FALSE))</f>
        <v/>
      </c>
      <c r="M5316" s="12" t="str">
        <f>+VLOOKUP(FACTURACION[[#This Row],[REFERENCIA]],CODINV,4,FALSE)</f>
        <v>MEDIDORES</v>
      </c>
      <c r="N5316" s="12" t="str">
        <f>+VLOOKUP(FACTURACION[[#This Row],[REFERENCIA]],CODINV,5,FALSE)</f>
        <v>HONEYWELL</v>
      </c>
      <c r="O5316" s="3">
        <v>2</v>
      </c>
      <c r="P5316" s="31">
        <v>480000</v>
      </c>
      <c r="Q5316" s="24">
        <f>+FACTURACION[[#This Row],[CANTIDAD]]*FACTURACION[[#This Row],[VR UNITARIO]]/1000</f>
        <v>960</v>
      </c>
      <c r="R5316" s="3" t="str">
        <f>+VLOOKUP(FACTURACION[[#This Row],[NIT]],TABLACLIENTE,5,FALSE)</f>
        <v>BOGOTÁ D.C.</v>
      </c>
    </row>
    <row r="5317" spans="3:18">
      <c r="C5317" s="29">
        <v>2018</v>
      </c>
      <c r="D5317" s="30" t="s">
        <v>84</v>
      </c>
      <c r="E5317" s="30">
        <f>MONTH(FACTURACION[[#This Row],[MES]]&amp;1)</f>
        <v>5</v>
      </c>
      <c r="F5317" s="223">
        <f>DATE(FACTURACION[[#This Row],[AÑO]],FACTURACION[[#This Row],[Mes numero]],1)</f>
        <v>43221</v>
      </c>
      <c r="G5317" s="160">
        <v>13635</v>
      </c>
      <c r="H5317" s="25">
        <v>860510723</v>
      </c>
      <c r="I5317" s="3" t="str">
        <f>+VLOOKUP(FACTURACION[[#This Row],[NIT]],TABLACLIENTE,2,FALSE)</f>
        <v>SAENA DE COLOMBIA S.A.</v>
      </c>
      <c r="J5317" s="3" t="s">
        <v>20</v>
      </c>
      <c r="K5317" s="12" t="str">
        <f>+VLOOKUP(FACTURACION[[#This Row],[REFERENCIA]],CODINV,2,FALSE)</f>
        <v xml:space="preserve">MEDIDOR AC-250 C: 3/4" CON CONECTORES </v>
      </c>
      <c r="L5317" s="12" t="str">
        <f>IF(VLOOKUP(FACTURACION[[#This Row],[REFERENCIA]],CODINV,3,FALSE)=0,"",VLOOKUP(FACTURACION[[#This Row],[REFERENCIA]],CODINV,3,FALSE))</f>
        <v/>
      </c>
      <c r="M5317" s="12" t="str">
        <f>+VLOOKUP(FACTURACION[[#This Row],[REFERENCIA]],CODINV,4,FALSE)</f>
        <v>MEDIDORES</v>
      </c>
      <c r="N5317" s="12" t="str">
        <f>+VLOOKUP(FACTURACION[[#This Row],[REFERENCIA]],CODINV,5,FALSE)</f>
        <v>HONEYWELL</v>
      </c>
      <c r="O5317" s="3">
        <v>50</v>
      </c>
      <c r="P5317" s="31">
        <v>400000</v>
      </c>
      <c r="Q5317" s="24">
        <f>+FACTURACION[[#This Row],[CANTIDAD]]*FACTURACION[[#This Row],[VR UNITARIO]]/1000</f>
        <v>20000</v>
      </c>
      <c r="R5317" s="3" t="str">
        <f>+VLOOKUP(FACTURACION[[#This Row],[NIT]],TABLACLIENTE,5,FALSE)</f>
        <v>BOGOTÁ D.C.</v>
      </c>
    </row>
    <row r="5318" spans="3:18">
      <c r="C5318" s="29">
        <v>2018</v>
      </c>
      <c r="D5318" s="30" t="s">
        <v>84</v>
      </c>
      <c r="E5318" s="30">
        <f>MONTH(FACTURACION[[#This Row],[MES]]&amp;1)</f>
        <v>5</v>
      </c>
      <c r="F5318" s="223">
        <f>DATE(FACTURACION[[#This Row],[AÑO]],FACTURACION[[#This Row],[Mes numero]],1)</f>
        <v>43221</v>
      </c>
      <c r="G5318" s="160">
        <v>13657</v>
      </c>
      <c r="H5318" s="25">
        <v>800167643</v>
      </c>
      <c r="I5318" s="3" t="str">
        <f>+VLOOKUP(FACTURACION[[#This Row],[NIT]],TABLACLIENTE,2,FALSE)</f>
        <v>GASES DE OCCIDENTE S.A. E.S.P. (GDO)</v>
      </c>
      <c r="J5318" s="3" t="s">
        <v>21</v>
      </c>
      <c r="K5318" s="12" t="str">
        <f>+VLOOKUP(FACTURACION[[#This Row],[REFERENCIA]],CODINV,2,FALSE)</f>
        <v>MEDIDOR AC-630 C:1 1/4" MAOP 25PSIG CON CONECTORES</v>
      </c>
      <c r="L5318" s="12" t="str">
        <f>IF(VLOOKUP(FACTURACION[[#This Row],[REFERENCIA]],CODINV,3,FALSE)=0,"",VLOOKUP(FACTURACION[[#This Row],[REFERENCIA]],CODINV,3,FALSE))</f>
        <v/>
      </c>
      <c r="M5318" s="12" t="str">
        <f>+VLOOKUP(FACTURACION[[#This Row],[REFERENCIA]],CODINV,4,FALSE)</f>
        <v>MEDIDORES</v>
      </c>
      <c r="N5318" s="12" t="str">
        <f>+VLOOKUP(FACTURACION[[#This Row],[REFERENCIA]],CODINV,5,FALSE)</f>
        <v>HONEYWELL</v>
      </c>
      <c r="O5318" s="3">
        <v>8</v>
      </c>
      <c r="P5318" s="31">
        <v>1828896</v>
      </c>
      <c r="Q5318" s="24">
        <f>+FACTURACION[[#This Row],[CANTIDAD]]*FACTURACION[[#This Row],[VR UNITARIO]]/1000</f>
        <v>14631.168</v>
      </c>
      <c r="R5318" s="3" t="str">
        <f>+VLOOKUP(FACTURACION[[#This Row],[NIT]],TABLACLIENTE,5,FALSE)</f>
        <v>CALI</v>
      </c>
    </row>
    <row r="5319" spans="3:18">
      <c r="C5319" s="29">
        <v>2018</v>
      </c>
      <c r="D5319" s="30" t="s">
        <v>84</v>
      </c>
      <c r="E5319" s="30">
        <f>MONTH(FACTURACION[[#This Row],[MES]]&amp;1)</f>
        <v>5</v>
      </c>
      <c r="F5319" s="223">
        <f>DATE(FACTURACION[[#This Row],[AÑO]],FACTURACION[[#This Row],[Mes numero]],1)</f>
        <v>43221</v>
      </c>
      <c r="G5319" s="160">
        <v>13631</v>
      </c>
      <c r="H5319" s="25">
        <v>890400869</v>
      </c>
      <c r="I5319" s="3" t="str">
        <f>+VLOOKUP(FACTURACION[[#This Row],[NIT]],TABLACLIENTE,2,FALSE)</f>
        <v>SURTIDORA DE GAS DEL CARIBE S.A. E.S.P. (SURTIGAS S.A. E.S.P.)</v>
      </c>
      <c r="J5319" s="3" t="s">
        <v>59</v>
      </c>
      <c r="K5319" s="12" t="str">
        <f>+VLOOKUP(FACTURACION[[#This Row],[REFERENCIA]],CODINV,2,FALSE)</f>
        <v>MEDIDOR AL-1000 C:1 1/2" MAOP 25 PSIG CON CONECTORES</v>
      </c>
      <c r="L5319" s="12" t="str">
        <f>IF(VLOOKUP(FACTURACION[[#This Row],[REFERENCIA]],CODINV,3,FALSE)=0,"",VLOOKUP(FACTURACION[[#This Row],[REFERENCIA]],CODINV,3,FALSE))</f>
        <v/>
      </c>
      <c r="M5319" s="12" t="str">
        <f>+VLOOKUP(FACTURACION[[#This Row],[REFERENCIA]],CODINV,4,FALSE)</f>
        <v>MEDIDORES</v>
      </c>
      <c r="N5319" s="12" t="str">
        <f>+VLOOKUP(FACTURACION[[#This Row],[REFERENCIA]],CODINV,5,FALSE)</f>
        <v>HONEYWELL</v>
      </c>
      <c r="O5319" s="3">
        <v>3</v>
      </c>
      <c r="P5319" s="31">
        <v>3526587</v>
      </c>
      <c r="Q5319" s="24">
        <f>+FACTURACION[[#This Row],[CANTIDAD]]*FACTURACION[[#This Row],[VR UNITARIO]]/1000</f>
        <v>10579.761</v>
      </c>
      <c r="R5319" s="3" t="str">
        <f>+VLOOKUP(FACTURACION[[#This Row],[NIT]],TABLACLIENTE,5,FALSE)</f>
        <v>CARTAGENA</v>
      </c>
    </row>
    <row r="5320" spans="3:18">
      <c r="C5320" s="29">
        <v>2018</v>
      </c>
      <c r="D5320" s="30" t="s">
        <v>84</v>
      </c>
      <c r="E5320" s="30">
        <f>MONTH(FACTURACION[[#This Row],[MES]]&amp;1)</f>
        <v>5</v>
      </c>
      <c r="F5320" s="223">
        <f>DATE(FACTURACION[[#This Row],[AÑO]],FACTURACION[[#This Row],[Mes numero]],1)</f>
        <v>43221</v>
      </c>
      <c r="G5320" s="160">
        <v>13670</v>
      </c>
      <c r="H5320" s="25">
        <v>890101691</v>
      </c>
      <c r="I5320" s="3" t="str">
        <f>+VLOOKUP(FACTURACION[[#This Row],[NIT]],TABLACLIENTE,2,FALSE)</f>
        <v>GASES DEL CARIBE S.A.E.S.P. (GASCARIBE S.A E.S.P.)</v>
      </c>
      <c r="J5320" s="3" t="s">
        <v>840</v>
      </c>
      <c r="K5320" s="12" t="str">
        <f>+VLOOKUP(FACTURACION[[#This Row],[REFERENCIA]],CODINV,2,FALSE)</f>
        <v>MEDIDOR ROTATIVO G-65 R.ABO</v>
      </c>
      <c r="L5320" s="12" t="str">
        <f>IF(VLOOKUP(FACTURACION[[#This Row],[REFERENCIA]],CODINV,3,FALSE)=0,"",VLOOKUP(FACTURACION[[#This Row],[REFERENCIA]],CODINV,3,FALSE))</f>
        <v>RRR0065DHG</v>
      </c>
      <c r="M5320" s="12" t="str">
        <f>+VLOOKUP(FACTURACION[[#This Row],[REFERENCIA]],CODINV,4,FALSE)</f>
        <v>MEDIDORES</v>
      </c>
      <c r="N5320" s="12" t="str">
        <f>+VLOOKUP(FACTURACION[[#This Row],[REFERENCIA]],CODINV,5,FALSE)</f>
        <v>HONEYWELL</v>
      </c>
      <c r="O5320" s="3">
        <v>3</v>
      </c>
      <c r="P5320" s="31">
        <v>3853117</v>
      </c>
      <c r="Q5320" s="24">
        <f>+FACTURACION[[#This Row],[CANTIDAD]]*FACTURACION[[#This Row],[VR UNITARIO]]/1000</f>
        <v>11559.351000000001</v>
      </c>
      <c r="R5320" s="3" t="str">
        <f>+VLOOKUP(FACTURACION[[#This Row],[NIT]],TABLACLIENTE,5,FALSE)</f>
        <v>BARRANQUILLA</v>
      </c>
    </row>
    <row r="5321" spans="3:18">
      <c r="C5321" s="29">
        <v>2018</v>
      </c>
      <c r="D5321" s="30" t="s">
        <v>84</v>
      </c>
      <c r="E5321" s="30">
        <f>MONTH(FACTURACION[[#This Row],[MES]]&amp;1)</f>
        <v>5</v>
      </c>
      <c r="F5321" s="223">
        <f>DATE(FACTURACION[[#This Row],[AÑO]],FACTURACION[[#This Row],[Mes numero]],1)</f>
        <v>43221</v>
      </c>
      <c r="G5321" s="160">
        <v>13634</v>
      </c>
      <c r="H5321" s="25">
        <v>96657930</v>
      </c>
      <c r="I5321" s="3" t="str">
        <f>+VLOOKUP(FACTURACION[[#This Row],[NIT]],TABLACLIENTE,2,FALSE)</f>
        <v>TAVIRA MEDICION S.A.</v>
      </c>
      <c r="J5321" s="3" t="s">
        <v>840</v>
      </c>
      <c r="K5321" s="12" t="str">
        <f>+VLOOKUP(FACTURACION[[#This Row],[REFERENCIA]],CODINV,2,FALSE)</f>
        <v>MEDIDOR ROTATIVO G-65 R.ABO</v>
      </c>
      <c r="L5321" s="12" t="str">
        <f>IF(VLOOKUP(FACTURACION[[#This Row],[REFERENCIA]],CODINV,3,FALSE)=0,"",VLOOKUP(FACTURACION[[#This Row],[REFERENCIA]],CODINV,3,FALSE))</f>
        <v>RRR0065DHG</v>
      </c>
      <c r="M5321" s="12" t="str">
        <f>+VLOOKUP(FACTURACION[[#This Row],[REFERENCIA]],CODINV,4,FALSE)</f>
        <v>MEDIDORES</v>
      </c>
      <c r="N5321" s="12" t="str">
        <f>+VLOOKUP(FACTURACION[[#This Row],[REFERENCIA]],CODINV,5,FALSE)</f>
        <v>HONEYWELL</v>
      </c>
      <c r="O5321" s="3">
        <v>10</v>
      </c>
      <c r="P5321" s="31">
        <v>3752357</v>
      </c>
      <c r="Q5321" s="24">
        <f>+FACTURACION[[#This Row],[CANTIDAD]]*FACTURACION[[#This Row],[VR UNITARIO]]/1000</f>
        <v>37523.57</v>
      </c>
      <c r="R5321" s="3" t="str">
        <f>+VLOOKUP(FACTURACION[[#This Row],[NIT]],TABLACLIENTE,5,FALSE)</f>
        <v>CHILE</v>
      </c>
    </row>
    <row r="5322" spans="3:18">
      <c r="C5322" s="29">
        <v>2018</v>
      </c>
      <c r="D5322" s="30" t="s">
        <v>84</v>
      </c>
      <c r="E5322" s="30">
        <f>MONTH(FACTURACION[[#This Row],[MES]]&amp;1)</f>
        <v>5</v>
      </c>
      <c r="F5322" s="223">
        <f>DATE(FACTURACION[[#This Row],[AÑO]],FACTURACION[[#This Row],[Mes numero]],1)</f>
        <v>43221</v>
      </c>
      <c r="G5322" s="160">
        <v>13671</v>
      </c>
      <c r="H5322" s="25">
        <v>900950504</v>
      </c>
      <c r="I5322" s="3" t="str">
        <f>+VLOOKUP(FACTURACION[[#This Row],[NIT]],TABLACLIENTE,2,FALSE)</f>
        <v>DAMASA DE COLOMBIA S A S</v>
      </c>
      <c r="J5322" s="3" t="s">
        <v>6</v>
      </c>
      <c r="K5322" s="12" t="str">
        <f>+VLOOKUP(FACTURACION[[#This Row],[REFERENCIA]],CODINV,2,FALSE)</f>
        <v>REG.1813C C:3/4" R:6-15" O:1/2</v>
      </c>
      <c r="L5322" s="12" t="str">
        <f>IF(VLOOKUP(FACTURACION[[#This Row],[REFERENCIA]],CODINV,3,FALSE)=0,"",VLOOKUP(FACTURACION[[#This Row],[REFERENCIA]],CODINV,3,FALSE))</f>
        <v/>
      </c>
      <c r="M5322" s="12" t="str">
        <f>+VLOOKUP(FACTURACION[[#This Row],[REFERENCIA]],CODINV,4,FALSE)</f>
        <v>REGULADORES</v>
      </c>
      <c r="N5322" s="12" t="str">
        <f>+VLOOKUP(FACTURACION[[#This Row],[REFERENCIA]],CODINV,5,FALSE)</f>
        <v>HONEYWELL</v>
      </c>
      <c r="O5322" s="3">
        <v>4</v>
      </c>
      <c r="P5322" s="31">
        <v>145000</v>
      </c>
      <c r="Q5322" s="24">
        <f>+FACTURACION[[#This Row],[CANTIDAD]]*FACTURACION[[#This Row],[VR UNITARIO]]/1000</f>
        <v>580</v>
      </c>
      <c r="R5322" s="3" t="str">
        <f>+VLOOKUP(FACTURACION[[#This Row],[NIT]],TABLACLIENTE,5,FALSE)</f>
        <v>BOGOTÁ D.C.</v>
      </c>
    </row>
    <row r="5323" spans="3:18">
      <c r="C5323" s="29">
        <v>2018</v>
      </c>
      <c r="D5323" s="30" t="s">
        <v>84</v>
      </c>
      <c r="E5323" s="30">
        <f>MONTH(FACTURACION[[#This Row],[MES]]&amp;1)</f>
        <v>5</v>
      </c>
      <c r="F5323" s="223">
        <f>DATE(FACTURACION[[#This Row],[AÑO]],FACTURACION[[#This Row],[Mes numero]],1)</f>
        <v>43221</v>
      </c>
      <c r="G5323" s="160">
        <v>13626</v>
      </c>
      <c r="H5323" s="25">
        <v>900689759</v>
      </c>
      <c r="I5323" s="3" t="str">
        <f>+VLOOKUP(FACTURACION[[#This Row],[NIT]],TABLACLIENTE,2,FALSE)</f>
        <v>HIDROPISCINAS Y GAS S A S</v>
      </c>
      <c r="J5323" s="3" t="s">
        <v>6</v>
      </c>
      <c r="K5323" s="12" t="str">
        <f>+VLOOKUP(FACTURACION[[#This Row],[REFERENCIA]],CODINV,2,FALSE)</f>
        <v>REG.1813C C:3/4" R:6-15" O:1/2</v>
      </c>
      <c r="L5323" s="12" t="str">
        <f>IF(VLOOKUP(FACTURACION[[#This Row],[REFERENCIA]],CODINV,3,FALSE)=0,"",VLOOKUP(FACTURACION[[#This Row],[REFERENCIA]],CODINV,3,FALSE))</f>
        <v/>
      </c>
      <c r="M5323" s="12" t="str">
        <f>+VLOOKUP(FACTURACION[[#This Row],[REFERENCIA]],CODINV,4,FALSE)</f>
        <v>REGULADORES</v>
      </c>
      <c r="N5323" s="12" t="str">
        <f>+VLOOKUP(FACTURACION[[#This Row],[REFERENCIA]],CODINV,5,FALSE)</f>
        <v>HONEYWELL</v>
      </c>
      <c r="O5323" s="3">
        <v>2</v>
      </c>
      <c r="P5323" s="31">
        <v>195000</v>
      </c>
      <c r="Q5323" s="24">
        <f>+FACTURACION[[#This Row],[CANTIDAD]]*FACTURACION[[#This Row],[VR UNITARIO]]/1000</f>
        <v>390</v>
      </c>
      <c r="R5323" s="3" t="str">
        <f>+VLOOKUP(FACTURACION[[#This Row],[NIT]],TABLACLIENTE,5,FALSE)</f>
        <v>BOGOTÁ D.C.</v>
      </c>
    </row>
    <row r="5324" spans="3:18">
      <c r="C5324" s="29">
        <v>2018</v>
      </c>
      <c r="D5324" s="30" t="s">
        <v>84</v>
      </c>
      <c r="E5324" s="30">
        <f>MONTH(FACTURACION[[#This Row],[MES]]&amp;1)</f>
        <v>5</v>
      </c>
      <c r="F5324" s="223">
        <f>DATE(FACTURACION[[#This Row],[AÑO]],FACTURACION[[#This Row],[Mes numero]],1)</f>
        <v>43221</v>
      </c>
      <c r="G5324" s="160">
        <v>13641</v>
      </c>
      <c r="H5324" s="25">
        <v>890500726</v>
      </c>
      <c r="I5324" s="3" t="str">
        <f>+VLOOKUP(FACTURACION[[#This Row],[NIT]],TABLACLIENTE,2,FALSE)</f>
        <v>NORTESANTANDEREANA DE GAS S.A. E.S.P (NORGAS S.A. E.S.P.)</v>
      </c>
      <c r="J5324" s="3" t="s">
        <v>6</v>
      </c>
      <c r="K5324" s="12" t="str">
        <f>+VLOOKUP(FACTURACION[[#This Row],[REFERENCIA]],CODINV,2,FALSE)</f>
        <v>REG.1813C C:3/4" R:6-15" O:1/2</v>
      </c>
      <c r="L5324" s="12" t="str">
        <f>IF(VLOOKUP(FACTURACION[[#This Row],[REFERENCIA]],CODINV,3,FALSE)=0,"",VLOOKUP(FACTURACION[[#This Row],[REFERENCIA]],CODINV,3,FALSE))</f>
        <v/>
      </c>
      <c r="M5324" s="12" t="str">
        <f>+VLOOKUP(FACTURACION[[#This Row],[REFERENCIA]],CODINV,4,FALSE)</f>
        <v>REGULADORES</v>
      </c>
      <c r="N5324" s="12" t="str">
        <f>+VLOOKUP(FACTURACION[[#This Row],[REFERENCIA]],CODINV,5,FALSE)</f>
        <v>HONEYWELL</v>
      </c>
      <c r="O5324" s="3">
        <v>2</v>
      </c>
      <c r="P5324" s="31">
        <v>175000</v>
      </c>
      <c r="Q5324" s="24">
        <f>+FACTURACION[[#This Row],[CANTIDAD]]*FACTURACION[[#This Row],[VR UNITARIO]]/1000</f>
        <v>350</v>
      </c>
      <c r="R5324" s="3" t="str">
        <f>+VLOOKUP(FACTURACION[[#This Row],[NIT]],TABLACLIENTE,5,FALSE)</f>
        <v>BUCARAMANGA</v>
      </c>
    </row>
    <row r="5325" spans="3:18">
      <c r="C5325" s="29">
        <v>2018</v>
      </c>
      <c r="D5325" s="30" t="s">
        <v>84</v>
      </c>
      <c r="E5325" s="30">
        <f>MONTH(FACTURACION[[#This Row],[MES]]&amp;1)</f>
        <v>5</v>
      </c>
      <c r="F5325" s="223">
        <f>DATE(FACTURACION[[#This Row],[AÑO]],FACTURACION[[#This Row],[Mes numero]],1)</f>
        <v>43221</v>
      </c>
      <c r="G5325" s="160">
        <v>13662</v>
      </c>
      <c r="H5325" s="25">
        <v>860033633</v>
      </c>
      <c r="I5325" s="3" t="str">
        <f>+VLOOKUP(FACTURACION[[#This Row],[NIT]],TABLACLIENTE,2,FALSE)</f>
        <v>RAYOGAS S.A. E.S.P.</v>
      </c>
      <c r="J5325" s="3" t="s">
        <v>6</v>
      </c>
      <c r="K5325" s="12" t="str">
        <f>+VLOOKUP(FACTURACION[[#This Row],[REFERENCIA]],CODINV,2,FALSE)</f>
        <v>REG.1813C C:3/4" R:6-15" O:1/2</v>
      </c>
      <c r="L5325" s="12" t="str">
        <f>IF(VLOOKUP(FACTURACION[[#This Row],[REFERENCIA]],CODINV,3,FALSE)=0,"",VLOOKUP(FACTURACION[[#This Row],[REFERENCIA]],CODINV,3,FALSE))</f>
        <v/>
      </c>
      <c r="M5325" s="12" t="str">
        <f>+VLOOKUP(FACTURACION[[#This Row],[REFERENCIA]],CODINV,4,FALSE)</f>
        <v>REGULADORES</v>
      </c>
      <c r="N5325" s="12" t="str">
        <f>+VLOOKUP(FACTURACION[[#This Row],[REFERENCIA]],CODINV,5,FALSE)</f>
        <v>HONEYWELL</v>
      </c>
      <c r="O5325" s="3">
        <v>2</v>
      </c>
      <c r="P5325" s="31">
        <v>175000</v>
      </c>
      <c r="Q5325" s="24">
        <f>+FACTURACION[[#This Row],[CANTIDAD]]*FACTURACION[[#This Row],[VR UNITARIO]]/1000</f>
        <v>350</v>
      </c>
      <c r="R5325" s="3" t="str">
        <f>+VLOOKUP(FACTURACION[[#This Row],[NIT]],TABLACLIENTE,5,FALSE)</f>
        <v>BOGOTÁ D.C.</v>
      </c>
    </row>
    <row r="5326" spans="3:18">
      <c r="C5326" s="29">
        <v>2018</v>
      </c>
      <c r="D5326" s="30" t="s">
        <v>84</v>
      </c>
      <c r="E5326" s="30">
        <f>MONTH(FACTURACION[[#This Row],[MES]]&amp;1)</f>
        <v>5</v>
      </c>
      <c r="F5326" s="223">
        <f>DATE(FACTURACION[[#This Row],[AÑO]],FACTURACION[[#This Row],[Mes numero]],1)</f>
        <v>43221</v>
      </c>
      <c r="G5326" s="160">
        <v>13667</v>
      </c>
      <c r="H5326" s="25">
        <v>892115036</v>
      </c>
      <c r="I5326" s="3" t="str">
        <f>+VLOOKUP(FACTURACION[[#This Row],[NIT]],TABLACLIENTE,2,FALSE)</f>
        <v>GASES DE LA GUAJIRA S.A. E. S. P. (GASGUAJIRA S.A. E.S.P.)</v>
      </c>
      <c r="J5326" s="3" t="s">
        <v>906</v>
      </c>
      <c r="K5326" s="12" t="str">
        <f>+VLOOKUP(FACTURACION[[#This Row],[REFERENCIA]],CODINV,2,FALSE)</f>
        <v>REG. 1883 CPB2 C: 1 1/4" O: 3/8 R:STD</v>
      </c>
      <c r="L5326" s="12" t="str">
        <f>IF(VLOOKUP(FACTURACION[[#This Row],[REFERENCIA]],CODINV,3,FALSE)=0,"",VLOOKUP(FACTURACION[[#This Row],[REFERENCIA]],CODINV,3,FALSE))</f>
        <v/>
      </c>
      <c r="M5326" s="12" t="str">
        <f>+VLOOKUP(FACTURACION[[#This Row],[REFERENCIA]],CODINV,4,FALSE)</f>
        <v>REGULADORES</v>
      </c>
      <c r="N5326" s="12" t="str">
        <f>+VLOOKUP(FACTURACION[[#This Row],[REFERENCIA]],CODINV,5,FALSE)</f>
        <v>HONEYWELL</v>
      </c>
      <c r="O5326" s="3">
        <v>6</v>
      </c>
      <c r="P5326" s="31">
        <v>1123000</v>
      </c>
      <c r="Q5326" s="24">
        <f>+FACTURACION[[#This Row],[CANTIDAD]]*FACTURACION[[#This Row],[VR UNITARIO]]/1000</f>
        <v>6738</v>
      </c>
      <c r="R5326" s="3" t="str">
        <f>+VLOOKUP(FACTURACION[[#This Row],[NIT]],TABLACLIENTE,5,FALSE)</f>
        <v>RIOHACHA</v>
      </c>
    </row>
    <row r="5327" spans="3:18">
      <c r="C5327" s="29">
        <v>2018</v>
      </c>
      <c r="D5327" s="30" t="s">
        <v>84</v>
      </c>
      <c r="E5327" s="30">
        <f>MONTH(FACTURACION[[#This Row],[MES]]&amp;1)</f>
        <v>5</v>
      </c>
      <c r="F5327" s="223">
        <f>DATE(FACTURACION[[#This Row],[AÑO]],FACTURACION[[#This Row],[Mes numero]],1)</f>
        <v>43221</v>
      </c>
      <c r="G5327" s="160">
        <v>13655</v>
      </c>
      <c r="H5327" s="25">
        <v>900801188</v>
      </c>
      <c r="I5327" s="3" t="str">
        <f>+VLOOKUP(FACTURACION[[#This Row],[NIT]],TABLACLIENTE,2,FALSE)</f>
        <v>ARC ALFONSO RAMIREZ INGENIERIA S.A.S.</v>
      </c>
      <c r="J5327" s="3" t="s">
        <v>90</v>
      </c>
      <c r="K5327" s="12" t="str">
        <f>+VLOOKUP(FACTURACION[[#This Row],[REFERENCIA]],CODINV,2,FALSE)</f>
        <v>REG. 1813B C: 2" R: 14.5-28" O: 7/8"</v>
      </c>
      <c r="L5327" s="12" t="str">
        <f>IF(VLOOKUP(FACTURACION[[#This Row],[REFERENCIA]],CODINV,3,FALSE)=0,"",VLOOKUP(FACTURACION[[#This Row],[REFERENCIA]],CODINV,3,FALSE))</f>
        <v/>
      </c>
      <c r="M5327" s="12" t="str">
        <f>+VLOOKUP(FACTURACION[[#This Row],[REFERENCIA]],CODINV,4,FALSE)</f>
        <v>REGULADORES</v>
      </c>
      <c r="N5327" s="12" t="str">
        <f>+VLOOKUP(FACTURACION[[#This Row],[REFERENCIA]],CODINV,5,FALSE)</f>
        <v>HONEYWELL</v>
      </c>
      <c r="O5327" s="3">
        <v>1</v>
      </c>
      <c r="P5327" s="31">
        <v>2050000</v>
      </c>
      <c r="Q5327" s="24">
        <f>+FACTURACION[[#This Row],[CANTIDAD]]*FACTURACION[[#This Row],[VR UNITARIO]]/1000</f>
        <v>2050</v>
      </c>
      <c r="R5327" s="3" t="str">
        <f>+VLOOKUP(FACTURACION[[#This Row],[NIT]],TABLACLIENTE,5,FALSE)</f>
        <v>BUCARAMANGA</v>
      </c>
    </row>
    <row r="5328" spans="3:18">
      <c r="C5328" s="29">
        <v>2018</v>
      </c>
      <c r="D5328" s="30" t="s">
        <v>84</v>
      </c>
      <c r="E5328" s="30">
        <f>MONTH(FACTURACION[[#This Row],[MES]]&amp;1)</f>
        <v>5</v>
      </c>
      <c r="F5328" s="223">
        <f>DATE(FACTURACION[[#This Row],[AÑO]],FACTURACION[[#This Row],[Mes numero]],1)</f>
        <v>43221</v>
      </c>
      <c r="G5328" s="160">
        <v>13642</v>
      </c>
      <c r="H5328" s="25">
        <v>890105526</v>
      </c>
      <c r="I5328" s="3" t="str">
        <f>+VLOOKUP(FACTURACION[[#This Row],[NIT]],TABLACLIENTE,2,FALSE)</f>
        <v>PROMIGAS S.A. E.S.P.</v>
      </c>
      <c r="J5328" s="3" t="s">
        <v>713</v>
      </c>
      <c r="K5328" s="12" t="str">
        <f>+VLOOKUP(FACTURACION[[#This Row],[REFERENCIA]],CODINV,2,FALSE)</f>
        <v>CONTROL LOOP ZSC-100 BM COMPOSITE</v>
      </c>
      <c r="L5328" s="12" t="str">
        <f>IF(VLOOKUP(FACTURACION[[#This Row],[REFERENCIA]],CODINV,3,FALSE)=0,"",VLOOKUP(FACTURACION[[#This Row],[REFERENCIA]],CODINV,3,FALSE))</f>
        <v/>
      </c>
      <c r="M5328" s="12" t="str">
        <f>+VLOOKUP(FACTURACION[[#This Row],[REFERENCIA]],CODINV,4,FALSE)</f>
        <v>REGULADORES</v>
      </c>
      <c r="N5328" s="12" t="str">
        <f>+VLOOKUP(FACTURACION[[#This Row],[REFERENCIA]],CODINV,5,FALSE)</f>
        <v>HONEYWELL</v>
      </c>
      <c r="O5328" s="3">
        <v>1</v>
      </c>
      <c r="P5328" s="31">
        <v>3360739</v>
      </c>
      <c r="Q5328" s="24">
        <f>+FACTURACION[[#This Row],[CANTIDAD]]*FACTURACION[[#This Row],[VR UNITARIO]]/1000</f>
        <v>3360.739</v>
      </c>
      <c r="R5328" s="3" t="str">
        <f>+VLOOKUP(FACTURACION[[#This Row],[NIT]],TABLACLIENTE,5,FALSE)</f>
        <v>BARRANQUILLA</v>
      </c>
    </row>
    <row r="5329" spans="3:18">
      <c r="C5329" s="29">
        <v>2018</v>
      </c>
      <c r="D5329" s="30" t="s">
        <v>84</v>
      </c>
      <c r="E5329" s="30">
        <f>MONTH(FACTURACION[[#This Row],[MES]]&amp;1)</f>
        <v>5</v>
      </c>
      <c r="F5329" s="223">
        <f>DATE(FACTURACION[[#This Row],[AÑO]],FACTURACION[[#This Row],[Mes numero]],1)</f>
        <v>43221</v>
      </c>
      <c r="G5329" s="160">
        <v>13642</v>
      </c>
      <c r="H5329" s="25">
        <v>890105526</v>
      </c>
      <c r="I5329" s="3" t="str">
        <f>+VLOOKUP(FACTURACION[[#This Row],[NIT]],TABLACLIENTE,2,FALSE)</f>
        <v>PROMIGAS S.A. E.S.P.</v>
      </c>
      <c r="J5329" s="3" t="s">
        <v>244</v>
      </c>
      <c r="K5329" s="12" t="str">
        <f>+VLOOKUP(FACTURACION[[#This Row],[REFERENCIA]],CODINV,2,FALSE)</f>
        <v>PILOTO ZSC 320-100</v>
      </c>
      <c r="L5329" s="12" t="str">
        <f>IF(VLOOKUP(FACTURACION[[#This Row],[REFERENCIA]],CODINV,3,FALSE)=0,"",VLOOKUP(FACTURACION[[#This Row],[REFERENCIA]],CODINV,3,FALSE))</f>
        <v>RRAE103A1A1A1</v>
      </c>
      <c r="M5329" s="12" t="str">
        <f>+VLOOKUP(FACTURACION[[#This Row],[REFERENCIA]],CODINV,4,FALSE)</f>
        <v>REGULADORES</v>
      </c>
      <c r="N5329" s="12" t="str">
        <f>+VLOOKUP(FACTURACION[[#This Row],[REFERENCIA]],CODINV,5,FALSE)</f>
        <v>HONEYWELL</v>
      </c>
      <c r="O5329" s="3">
        <v>1</v>
      </c>
      <c r="P5329" s="31">
        <v>2134192</v>
      </c>
      <c r="Q5329" s="24">
        <f>+FACTURACION[[#This Row],[CANTIDAD]]*FACTURACION[[#This Row],[VR UNITARIO]]/1000</f>
        <v>2134.192</v>
      </c>
      <c r="R5329" s="3" t="str">
        <f>+VLOOKUP(FACTURACION[[#This Row],[NIT]],TABLACLIENTE,5,FALSE)</f>
        <v>BARRANQUILLA</v>
      </c>
    </row>
    <row r="5330" spans="3:18">
      <c r="C5330" s="29">
        <v>2018</v>
      </c>
      <c r="D5330" s="30" t="s">
        <v>84</v>
      </c>
      <c r="E5330" s="30">
        <f>MONTH(FACTURACION[[#This Row],[MES]]&amp;1)</f>
        <v>5</v>
      </c>
      <c r="F5330" s="223">
        <f>DATE(FACTURACION[[#This Row],[AÑO]],FACTURACION[[#This Row],[Mes numero]],1)</f>
        <v>43221</v>
      </c>
      <c r="G5330" s="160">
        <v>13668</v>
      </c>
      <c r="H5330" s="25">
        <v>892115036</v>
      </c>
      <c r="I5330" s="3" t="str">
        <f>+VLOOKUP(FACTURACION[[#This Row],[NIT]],TABLACLIENTE,2,FALSE)</f>
        <v>GASES DE LA GUAJIRA S.A. E. S. P. (GASGUAJIRA S.A. E.S.P.)</v>
      </c>
      <c r="J5330" s="3" t="s">
        <v>1045</v>
      </c>
      <c r="K5330" s="12" t="str">
        <f>+VLOOKUP(FACTURACION[[#This Row],[REFERENCIA]],CODINV,2,FALSE)</f>
        <v>ARANDELA PARA CONEXION 3/4"-10LT</v>
      </c>
      <c r="L5330" s="12" t="str">
        <f>IF(VLOOKUP(FACTURACION[[#This Row],[REFERENCIA]],CODINV,3,FALSE)=0,"",VLOOKUP(FACTURACION[[#This Row],[REFERENCIA]],CODINV,3,FALSE))</f>
        <v>RZA59061P003</v>
      </c>
      <c r="M5330" s="12" t="str">
        <f>+VLOOKUP(FACTURACION[[#This Row],[REFERENCIA]],CODINV,4,FALSE)</f>
        <v>REPUESTOS Y ACCESORIOS</v>
      </c>
      <c r="N5330" s="12" t="str">
        <f>+VLOOKUP(FACTURACION[[#This Row],[REFERENCIA]],CODINV,5,FALSE)</f>
        <v>HONEYWELL</v>
      </c>
      <c r="O5330" s="3">
        <v>18</v>
      </c>
      <c r="P5330" s="31">
        <v>1950</v>
      </c>
      <c r="Q5330" s="24">
        <f>+FACTURACION[[#This Row],[CANTIDAD]]*FACTURACION[[#This Row],[VR UNITARIO]]/1000</f>
        <v>35.1</v>
      </c>
      <c r="R5330" s="3" t="str">
        <f>+VLOOKUP(FACTURACION[[#This Row],[NIT]],TABLACLIENTE,5,FALSE)</f>
        <v>RIOHACHA</v>
      </c>
    </row>
    <row r="5331" spans="3:18">
      <c r="C5331" s="29">
        <v>2018</v>
      </c>
      <c r="D5331" s="30" t="s">
        <v>84</v>
      </c>
      <c r="E5331" s="30">
        <f>MONTH(FACTURACION[[#This Row],[MES]]&amp;1)</f>
        <v>5</v>
      </c>
      <c r="F5331" s="223">
        <f>DATE(FACTURACION[[#This Row],[AÑO]],FACTURACION[[#This Row],[Mes numero]],1)</f>
        <v>43221</v>
      </c>
      <c r="G5331" s="160">
        <v>13668</v>
      </c>
      <c r="H5331" s="25">
        <v>892115036</v>
      </c>
      <c r="I5331" s="3" t="str">
        <f>+VLOOKUP(FACTURACION[[#This Row],[NIT]],TABLACLIENTE,2,FALSE)</f>
        <v>GASES DE LA GUAJIRA S.A. E. S. P. (GASGUAJIRA S.A. E.S.P.)</v>
      </c>
      <c r="J5331" s="3" t="s">
        <v>1046</v>
      </c>
      <c r="K5331" s="12" t="str">
        <f>+VLOOKUP(FACTURACION[[#This Row],[REFERENCIA]],CODINV,2,FALSE)</f>
        <v>TUERCA DE CONEXION 3/4"-10LT CALVANIZADA</v>
      </c>
      <c r="L5331" s="12" t="str">
        <f>IF(VLOOKUP(FACTURACION[[#This Row],[REFERENCIA]],CODINV,3,FALSE)=0,"",VLOOKUP(FACTURACION[[#This Row],[REFERENCIA]],CODINV,3,FALSE))</f>
        <v>RZA21737P042</v>
      </c>
      <c r="M5331" s="12" t="str">
        <f>+VLOOKUP(FACTURACION[[#This Row],[REFERENCIA]],CODINV,4,FALSE)</f>
        <v>REPUESTOS Y ACCESORIOS</v>
      </c>
      <c r="N5331" s="12" t="str">
        <f>+VLOOKUP(FACTURACION[[#This Row],[REFERENCIA]],CODINV,5,FALSE)</f>
        <v>HONEYWELL</v>
      </c>
      <c r="O5331" s="3">
        <v>18</v>
      </c>
      <c r="P5331" s="31">
        <v>9350</v>
      </c>
      <c r="Q5331" s="24">
        <f>+FACTURACION[[#This Row],[CANTIDAD]]*FACTURACION[[#This Row],[VR UNITARIO]]/1000</f>
        <v>168.3</v>
      </c>
      <c r="R5331" s="3" t="str">
        <f>+VLOOKUP(FACTURACION[[#This Row],[NIT]],TABLACLIENTE,5,FALSE)</f>
        <v>RIOHACHA</v>
      </c>
    </row>
    <row r="5332" spans="3:18">
      <c r="C5332" s="29">
        <v>2018</v>
      </c>
      <c r="D5332" s="30" t="s">
        <v>84</v>
      </c>
      <c r="E5332" s="30">
        <f>MONTH(FACTURACION[[#This Row],[MES]]&amp;1)</f>
        <v>5</v>
      </c>
      <c r="F5332" s="223">
        <f>DATE(FACTURACION[[#This Row],[AÑO]],FACTURACION[[#This Row],[Mes numero]],1)</f>
        <v>43221</v>
      </c>
      <c r="G5332" s="160">
        <v>13668</v>
      </c>
      <c r="H5332" s="25">
        <v>892115036</v>
      </c>
      <c r="I5332" s="3" t="str">
        <f>+VLOOKUP(FACTURACION[[#This Row],[NIT]],TABLACLIENTE,2,FALSE)</f>
        <v>GASES DE LA GUAJIRA S.A. E. S. P. (GASGUAJIRA S.A. E.S.P.)</v>
      </c>
      <c r="J5332" s="3" t="s">
        <v>1047</v>
      </c>
      <c r="K5332" s="12" t="str">
        <f>+VLOOKUP(FACTURACION[[#This Row],[REFERENCIA]],CODINV,2,FALSE)</f>
        <v xml:space="preserve">NIPLES CONEXION 3/4 10LT </v>
      </c>
      <c r="L5332" s="12" t="str">
        <f>IF(VLOOKUP(FACTURACION[[#This Row],[REFERENCIA]],CODINV,3,FALSE)=0,"",VLOOKUP(FACTURACION[[#This Row],[REFERENCIA]],CODINV,3,FALSE))</f>
        <v>RZA28978P042</v>
      </c>
      <c r="M5332" s="12" t="str">
        <f>+VLOOKUP(FACTURACION[[#This Row],[REFERENCIA]],CODINV,4,FALSE)</f>
        <v>REPUESTOS Y ACCESORIOS</v>
      </c>
      <c r="N5332" s="12" t="str">
        <f>+VLOOKUP(FACTURACION[[#This Row],[REFERENCIA]],CODINV,5,FALSE)</f>
        <v>HONEYWELL</v>
      </c>
      <c r="O5332" s="3">
        <v>18</v>
      </c>
      <c r="P5332" s="31">
        <v>4500</v>
      </c>
      <c r="Q5332" s="24">
        <f>+FACTURACION[[#This Row],[CANTIDAD]]*FACTURACION[[#This Row],[VR UNITARIO]]/1000</f>
        <v>81</v>
      </c>
      <c r="R5332" s="3" t="str">
        <f>+VLOOKUP(FACTURACION[[#This Row],[NIT]],TABLACLIENTE,5,FALSE)</f>
        <v>RIOHACHA</v>
      </c>
    </row>
    <row r="5333" spans="3:18">
      <c r="C5333" s="29">
        <v>2018</v>
      </c>
      <c r="D5333" s="30" t="s">
        <v>84</v>
      </c>
      <c r="E5333" s="30">
        <f>MONTH(FACTURACION[[#This Row],[MES]]&amp;1)</f>
        <v>5</v>
      </c>
      <c r="F5333" s="223">
        <f>DATE(FACTURACION[[#This Row],[AÑO]],FACTURACION[[#This Row],[Mes numero]],1)</f>
        <v>43221</v>
      </c>
      <c r="G5333" s="160">
        <v>13633</v>
      </c>
      <c r="H5333" s="25">
        <v>900950504</v>
      </c>
      <c r="I5333" s="3" t="str">
        <f>+VLOOKUP(FACTURACION[[#This Row],[NIT]],TABLACLIENTE,2,FALSE)</f>
        <v>DAMASA DE COLOMBIA S A S</v>
      </c>
      <c r="J5333" s="3" t="s">
        <v>1048</v>
      </c>
      <c r="K5333" s="12" t="str">
        <f>+VLOOKUP(FACTURACION[[#This Row],[REFERENCIA]],CODINV,2,FALSE)</f>
        <v>NIPLE DE CONEXION 1 1/4" 30LT</v>
      </c>
      <c r="L5333" s="12" t="str">
        <f>IF(VLOOKUP(FACTURACION[[#This Row],[REFERENCIA]],CODINV,3,FALSE)=0,"",VLOOKUP(FACTURACION[[#This Row],[REFERENCIA]],CODINV,3,FALSE))</f>
        <v>RZA28978P084</v>
      </c>
      <c r="M5333" s="12" t="str">
        <f>+VLOOKUP(FACTURACION[[#This Row],[REFERENCIA]],CODINV,4,FALSE)</f>
        <v>REPUESTOS Y ACCESORIOS</v>
      </c>
      <c r="N5333" s="12" t="str">
        <f>+VLOOKUP(FACTURACION[[#This Row],[REFERENCIA]],CODINV,5,FALSE)</f>
        <v>HONEYWELL</v>
      </c>
      <c r="O5333" s="3">
        <v>2</v>
      </c>
      <c r="P5333" s="31">
        <v>11800</v>
      </c>
      <c r="Q5333" s="24">
        <f>+FACTURACION[[#This Row],[CANTIDAD]]*FACTURACION[[#This Row],[VR UNITARIO]]/1000</f>
        <v>23.6</v>
      </c>
      <c r="R5333" s="3" t="str">
        <f>+VLOOKUP(FACTURACION[[#This Row],[NIT]],TABLACLIENTE,5,FALSE)</f>
        <v>BOGOTÁ D.C.</v>
      </c>
    </row>
    <row r="5334" spans="3:18">
      <c r="C5334" s="29">
        <v>2018</v>
      </c>
      <c r="D5334" s="30" t="s">
        <v>84</v>
      </c>
      <c r="E5334" s="30">
        <f>MONTH(FACTURACION[[#This Row],[MES]]&amp;1)</f>
        <v>5</v>
      </c>
      <c r="F5334" s="223">
        <f>DATE(FACTURACION[[#This Row],[AÑO]],FACTURACION[[#This Row],[Mes numero]],1)</f>
        <v>43221</v>
      </c>
      <c r="G5334" s="160">
        <v>13633</v>
      </c>
      <c r="H5334" s="25">
        <v>900950504</v>
      </c>
      <c r="I5334" s="3" t="str">
        <f>+VLOOKUP(FACTURACION[[#This Row],[NIT]],TABLACLIENTE,2,FALSE)</f>
        <v>DAMASA DE COLOMBIA S A S</v>
      </c>
      <c r="J5334" s="3" t="s">
        <v>1049</v>
      </c>
      <c r="K5334" s="12" t="str">
        <f>+VLOOKUP(FACTURACION[[#This Row],[REFERENCIA]],CODINV,2,FALSE)</f>
        <v>ARANDELA PARA CONEXION 1 1/4" 30LT</v>
      </c>
      <c r="L5334" s="12" t="str">
        <f>IF(VLOOKUP(FACTURACION[[#This Row],[REFERENCIA]],CODINV,3,FALSE)=0,"",VLOOKUP(FACTURACION[[#This Row],[REFERENCIA]],CODINV,3,FALSE))</f>
        <v>RZA59061P005</v>
      </c>
      <c r="M5334" s="12" t="str">
        <f>+VLOOKUP(FACTURACION[[#This Row],[REFERENCIA]],CODINV,4,FALSE)</f>
        <v>REPUESTOS Y ACCESORIOS</v>
      </c>
      <c r="N5334" s="12" t="str">
        <f>+VLOOKUP(FACTURACION[[#This Row],[REFERENCIA]],CODINV,5,FALSE)</f>
        <v>HONEYWELL</v>
      </c>
      <c r="O5334" s="3">
        <v>2</v>
      </c>
      <c r="P5334" s="31">
        <v>2455</v>
      </c>
      <c r="Q5334" s="24">
        <f>+FACTURACION[[#This Row],[CANTIDAD]]*FACTURACION[[#This Row],[VR UNITARIO]]/1000</f>
        <v>4.91</v>
      </c>
      <c r="R5334" s="3" t="str">
        <f>+VLOOKUP(FACTURACION[[#This Row],[NIT]],TABLACLIENTE,5,FALSE)</f>
        <v>BOGOTÁ D.C.</v>
      </c>
    </row>
    <row r="5335" spans="3:18">
      <c r="C5335" s="29">
        <v>2018</v>
      </c>
      <c r="D5335" s="30" t="s">
        <v>84</v>
      </c>
      <c r="E5335" s="30">
        <f>MONTH(FACTURACION[[#This Row],[MES]]&amp;1)</f>
        <v>5</v>
      </c>
      <c r="F5335" s="223">
        <f>DATE(FACTURACION[[#This Row],[AÑO]],FACTURACION[[#This Row],[Mes numero]],1)</f>
        <v>43221</v>
      </c>
      <c r="G5335" s="160">
        <v>13633</v>
      </c>
      <c r="H5335" s="25">
        <v>900950504</v>
      </c>
      <c r="I5335" s="3" t="str">
        <f>+VLOOKUP(FACTURACION[[#This Row],[NIT]],TABLACLIENTE,2,FALSE)</f>
        <v>DAMASA DE COLOMBIA S A S</v>
      </c>
      <c r="J5335" s="3" t="s">
        <v>1050</v>
      </c>
      <c r="K5335" s="12" t="str">
        <f>+VLOOKUP(FACTURACION[[#This Row],[REFERENCIA]],CODINV,2,FALSE)</f>
        <v>TUERCA DE CONEXION 1 1/4" 30LT</v>
      </c>
      <c r="L5335" s="12" t="str">
        <f>IF(VLOOKUP(FACTURACION[[#This Row],[REFERENCIA]],CODINV,3,FALSE)=0,"",VLOOKUP(FACTURACION[[#This Row],[REFERENCIA]],CODINV,3,FALSE))</f>
        <v>RZA21737P082</v>
      </c>
      <c r="M5335" s="12" t="str">
        <f>+VLOOKUP(FACTURACION[[#This Row],[REFERENCIA]],CODINV,4,FALSE)</f>
        <v>REPUESTOS Y ACCESORIOS</v>
      </c>
      <c r="N5335" s="12" t="str">
        <f>+VLOOKUP(FACTURACION[[#This Row],[REFERENCIA]],CODINV,5,FALSE)</f>
        <v>HONEYWELL</v>
      </c>
      <c r="O5335" s="3">
        <v>2</v>
      </c>
      <c r="P5335" s="31">
        <v>8932</v>
      </c>
      <c r="Q5335" s="24">
        <f>+FACTURACION[[#This Row],[CANTIDAD]]*FACTURACION[[#This Row],[VR UNITARIO]]/1000</f>
        <v>17.864000000000001</v>
      </c>
      <c r="R5335" s="3" t="str">
        <f>+VLOOKUP(FACTURACION[[#This Row],[NIT]],TABLACLIENTE,5,FALSE)</f>
        <v>BOGOTÁ D.C.</v>
      </c>
    </row>
    <row r="5336" spans="3:18">
      <c r="C5336" s="29">
        <v>2018</v>
      </c>
      <c r="D5336" s="30" t="s">
        <v>84</v>
      </c>
      <c r="E5336" s="30">
        <f>MONTH(FACTURACION[[#This Row],[MES]]&amp;1)</f>
        <v>5</v>
      </c>
      <c r="F5336" s="223">
        <f>DATE(FACTURACION[[#This Row],[AÑO]],FACTURACION[[#This Row],[Mes numero]],1)</f>
        <v>43221</v>
      </c>
      <c r="G5336" s="160">
        <v>13681</v>
      </c>
      <c r="H5336" s="25">
        <v>800170118</v>
      </c>
      <c r="I5336" s="3" t="str">
        <f>+VLOOKUP(FACTURACION[[#This Row],[NIT]],TABLACLIENTE,2,FALSE)</f>
        <v>PROMOTORA DE GASES DEL SUR S A E S P (PROGASUR S.A. E.S.P.)</v>
      </c>
      <c r="J5336" s="3" t="s">
        <v>151</v>
      </c>
      <c r="K5336" s="12" t="str">
        <f>+VLOOKUP(FACTURACION[[#This Row],[REFERENCIA]],CODINV,2,FALSE)</f>
        <v>DIAFRAGMA BUNA Z-138</v>
      </c>
      <c r="L5336" s="12" t="str">
        <f>IF(VLOOKUP(FACTURACION[[#This Row],[REFERENCIA]],CODINV,3,FALSE)=0,"",VLOOKUP(FACTURACION[[#This Row],[REFERENCIA]],CODINV,3,FALSE))</f>
        <v>70170P028</v>
      </c>
      <c r="M5336" s="12" t="str">
        <f>+VLOOKUP(FACTURACION[[#This Row],[REFERENCIA]],CODINV,4,FALSE)</f>
        <v>REPUESTOS Y ACCESORIOS</v>
      </c>
      <c r="N5336" s="12" t="str">
        <f>+VLOOKUP(FACTURACION[[#This Row],[REFERENCIA]],CODINV,5,FALSE)</f>
        <v>HONEYWELL</v>
      </c>
      <c r="O5336" s="3">
        <v>30</v>
      </c>
      <c r="P5336" s="31">
        <v>22905</v>
      </c>
      <c r="Q5336" s="24">
        <f>+FACTURACION[[#This Row],[CANTIDAD]]*FACTURACION[[#This Row],[VR UNITARIO]]/1000</f>
        <v>687.15</v>
      </c>
      <c r="R5336" s="3" t="str">
        <f>+VLOOKUP(FACTURACION[[#This Row],[NIT]],TABLACLIENTE,5,FALSE)</f>
        <v>BOGOTÁ D.C.</v>
      </c>
    </row>
    <row r="5337" spans="3:18">
      <c r="C5337" s="29">
        <v>2018</v>
      </c>
      <c r="D5337" s="30" t="s">
        <v>84</v>
      </c>
      <c r="E5337" s="30">
        <f>MONTH(FACTURACION[[#This Row],[MES]]&amp;1)</f>
        <v>5</v>
      </c>
      <c r="F5337" s="223">
        <f>DATE(FACTURACION[[#This Row],[AÑO]],FACTURACION[[#This Row],[Mes numero]],1)</f>
        <v>43221</v>
      </c>
      <c r="G5337" s="160">
        <v>13624</v>
      </c>
      <c r="H5337" s="25">
        <v>830085008</v>
      </c>
      <c r="I5337" s="3" t="str">
        <f>+VLOOKUP(FACTURACION[[#This Row],[NIT]],TABLACLIENTE,2,FALSE)</f>
        <v>COMBUSTIBLES UNIGAS S.A.S.</v>
      </c>
      <c r="J5337" s="3" t="s">
        <v>132</v>
      </c>
      <c r="K5337" s="12" t="str">
        <f>+VLOOKUP(FACTURACION[[#This Row],[REFERENCIA]],CODINV,2,FALSE)</f>
        <v>KIT REPARACION BUNA N 80</v>
      </c>
      <c r="L5337" s="12" t="str">
        <f>IF(VLOOKUP(FACTURACION[[#This Row],[REFERENCIA]],CODINV,3,FALSE)=0,"",VLOOKUP(FACTURACION[[#This Row],[REFERENCIA]],CODINV,3,FALSE))</f>
        <v>73914K010</v>
      </c>
      <c r="M5337" s="12" t="str">
        <f>+VLOOKUP(FACTURACION[[#This Row],[REFERENCIA]],CODINV,4,FALSE)</f>
        <v>REPUESTOS Y ACCESORIOS</v>
      </c>
      <c r="N5337" s="12" t="str">
        <f>+VLOOKUP(FACTURACION[[#This Row],[REFERENCIA]],CODINV,5,FALSE)</f>
        <v>HONEYWELL</v>
      </c>
      <c r="O5337" s="3">
        <v>2</v>
      </c>
      <c r="P5337" s="31">
        <v>90000</v>
      </c>
      <c r="Q5337" s="24">
        <f>+FACTURACION[[#This Row],[CANTIDAD]]*FACTURACION[[#This Row],[VR UNITARIO]]/1000</f>
        <v>180</v>
      </c>
      <c r="R5337" s="3" t="str">
        <f>+VLOOKUP(FACTURACION[[#This Row],[NIT]],TABLACLIENTE,5,FALSE)</f>
        <v>BOGOTÁ D.C.</v>
      </c>
    </row>
    <row r="5338" spans="3:18">
      <c r="C5338" s="29">
        <v>2018</v>
      </c>
      <c r="D5338" s="30" t="s">
        <v>84</v>
      </c>
      <c r="E5338" s="30">
        <f>MONTH(FACTURACION[[#This Row],[MES]]&amp;1)</f>
        <v>5</v>
      </c>
      <c r="F5338" s="223">
        <f>DATE(FACTURACION[[#This Row],[AÑO]],FACTURACION[[#This Row],[Mes numero]],1)</f>
        <v>43221</v>
      </c>
      <c r="G5338" s="160">
        <v>13658</v>
      </c>
      <c r="H5338" s="25">
        <v>901016759</v>
      </c>
      <c r="I5338" s="3" t="str">
        <f>+VLOOKUP(FACTURACION[[#This Row],[NIT]],TABLACLIENTE,2,FALSE)</f>
        <v>GAS CONTROL SAS</v>
      </c>
      <c r="J5338" s="3" t="s">
        <v>132</v>
      </c>
      <c r="K5338" s="12" t="str">
        <f>+VLOOKUP(FACTURACION[[#This Row],[REFERENCIA]],CODINV,2,FALSE)</f>
        <v>KIT REPARACION BUNA N 80</v>
      </c>
      <c r="L5338" s="12" t="str">
        <f>IF(VLOOKUP(FACTURACION[[#This Row],[REFERENCIA]],CODINV,3,FALSE)=0,"",VLOOKUP(FACTURACION[[#This Row],[REFERENCIA]],CODINV,3,FALSE))</f>
        <v>73914K010</v>
      </c>
      <c r="M5338" s="12" t="str">
        <f>+VLOOKUP(FACTURACION[[#This Row],[REFERENCIA]],CODINV,4,FALSE)</f>
        <v>REPUESTOS Y ACCESORIOS</v>
      </c>
      <c r="N5338" s="12" t="str">
        <f>+VLOOKUP(FACTURACION[[#This Row],[REFERENCIA]],CODINV,5,FALSE)</f>
        <v>HONEYWELL</v>
      </c>
      <c r="O5338" s="3">
        <v>26</v>
      </c>
      <c r="P5338" s="31">
        <v>110892</v>
      </c>
      <c r="Q5338" s="24">
        <f>+FACTURACION[[#This Row],[CANTIDAD]]*FACTURACION[[#This Row],[VR UNITARIO]]/1000</f>
        <v>2883.192</v>
      </c>
      <c r="R5338" s="3" t="str">
        <f>+VLOOKUP(FACTURACION[[#This Row],[NIT]],TABLACLIENTE,5,FALSE)</f>
        <v>BOGOTÁ D.C.</v>
      </c>
    </row>
    <row r="5339" spans="3:18">
      <c r="C5339" s="29">
        <v>2018</v>
      </c>
      <c r="D5339" s="30" t="s">
        <v>84</v>
      </c>
      <c r="E5339" s="30">
        <f>MONTH(FACTURACION[[#This Row],[MES]]&amp;1)</f>
        <v>5</v>
      </c>
      <c r="F5339" s="223">
        <f>DATE(FACTURACION[[#This Row],[AÑO]],FACTURACION[[#This Row],[Mes numero]],1)</f>
        <v>43221</v>
      </c>
      <c r="G5339" s="160">
        <v>13688</v>
      </c>
      <c r="H5339" s="25">
        <v>901016759</v>
      </c>
      <c r="I5339" s="3" t="str">
        <f>+VLOOKUP(FACTURACION[[#This Row],[NIT]],TABLACLIENTE,2,FALSE)</f>
        <v>GAS CONTROL SAS</v>
      </c>
      <c r="J5339" s="3" t="s">
        <v>132</v>
      </c>
      <c r="K5339" s="12" t="str">
        <f>+VLOOKUP(FACTURACION[[#This Row],[REFERENCIA]],CODINV,2,FALSE)</f>
        <v>KIT REPARACION BUNA N 80</v>
      </c>
      <c r="L5339" s="12" t="str">
        <f>IF(VLOOKUP(FACTURACION[[#This Row],[REFERENCIA]],CODINV,3,FALSE)=0,"",VLOOKUP(FACTURACION[[#This Row],[REFERENCIA]],CODINV,3,FALSE))</f>
        <v>73914K010</v>
      </c>
      <c r="M5339" s="12" t="str">
        <f>+VLOOKUP(FACTURACION[[#This Row],[REFERENCIA]],CODINV,4,FALSE)</f>
        <v>REPUESTOS Y ACCESORIOS</v>
      </c>
      <c r="N5339" s="12" t="str">
        <f>+VLOOKUP(FACTURACION[[#This Row],[REFERENCIA]],CODINV,5,FALSE)</f>
        <v>HONEYWELL</v>
      </c>
      <c r="O5339" s="3">
        <v>7</v>
      </c>
      <c r="P5339" s="31">
        <v>110892</v>
      </c>
      <c r="Q5339" s="24">
        <f>+FACTURACION[[#This Row],[CANTIDAD]]*FACTURACION[[#This Row],[VR UNITARIO]]/1000</f>
        <v>776.24400000000003</v>
      </c>
      <c r="R5339" s="3" t="str">
        <f>+VLOOKUP(FACTURACION[[#This Row],[NIT]],TABLACLIENTE,5,FALSE)</f>
        <v>BOGOTÁ D.C.</v>
      </c>
    </row>
    <row r="5340" spans="3:18">
      <c r="C5340" s="29">
        <v>2018</v>
      </c>
      <c r="D5340" s="30" t="s">
        <v>84</v>
      </c>
      <c r="E5340" s="30">
        <f>MONTH(FACTURACION[[#This Row],[MES]]&amp;1)</f>
        <v>5</v>
      </c>
      <c r="F5340" s="223">
        <f>DATE(FACTURACION[[#This Row],[AÑO]],FACTURACION[[#This Row],[Mes numero]],1)</f>
        <v>43221</v>
      </c>
      <c r="G5340" s="160">
        <v>13681</v>
      </c>
      <c r="H5340" s="25">
        <v>800170118</v>
      </c>
      <c r="I5340" s="3" t="str">
        <f>+VLOOKUP(FACTURACION[[#This Row],[NIT]],TABLACLIENTE,2,FALSE)</f>
        <v>PROMOTORA DE GASES DEL SUR S A E S P (PROGASUR S.A. E.S.P.)</v>
      </c>
      <c r="J5340" s="3" t="s">
        <v>132</v>
      </c>
      <c r="K5340" s="12" t="str">
        <f>+VLOOKUP(FACTURACION[[#This Row],[REFERENCIA]],CODINV,2,FALSE)</f>
        <v>KIT REPARACION BUNA N 80</v>
      </c>
      <c r="L5340" s="12" t="str">
        <f>IF(VLOOKUP(FACTURACION[[#This Row],[REFERENCIA]],CODINV,3,FALSE)=0,"",VLOOKUP(FACTURACION[[#This Row],[REFERENCIA]],CODINV,3,FALSE))</f>
        <v>73914K010</v>
      </c>
      <c r="M5340" s="12" t="str">
        <f>+VLOOKUP(FACTURACION[[#This Row],[REFERENCIA]],CODINV,4,FALSE)</f>
        <v>REPUESTOS Y ACCESORIOS</v>
      </c>
      <c r="N5340" s="12" t="str">
        <f>+VLOOKUP(FACTURACION[[#This Row],[REFERENCIA]],CODINV,5,FALSE)</f>
        <v>HONEYWELL</v>
      </c>
      <c r="O5340" s="3">
        <v>14</v>
      </c>
      <c r="P5340" s="31">
        <v>120251</v>
      </c>
      <c r="Q5340" s="24">
        <f>+FACTURACION[[#This Row],[CANTIDAD]]*FACTURACION[[#This Row],[VR UNITARIO]]/1000</f>
        <v>1683.5139999999999</v>
      </c>
      <c r="R5340" s="3" t="str">
        <f>+VLOOKUP(FACTURACION[[#This Row],[NIT]],TABLACLIENTE,5,FALSE)</f>
        <v>BOGOTÁ D.C.</v>
      </c>
    </row>
    <row r="5341" spans="3:18">
      <c r="C5341" s="29">
        <v>2018</v>
      </c>
      <c r="D5341" s="30" t="s">
        <v>84</v>
      </c>
      <c r="E5341" s="30">
        <f>MONTH(FACTURACION[[#This Row],[MES]]&amp;1)</f>
        <v>5</v>
      </c>
      <c r="F5341" s="223">
        <f>DATE(FACTURACION[[#This Row],[AÑO]],FACTURACION[[#This Row],[Mes numero]],1)</f>
        <v>43221</v>
      </c>
      <c r="G5341" s="160">
        <v>13666</v>
      </c>
      <c r="H5341" s="25">
        <v>900308042</v>
      </c>
      <c r="I5341" s="3" t="str">
        <f>+VLOOKUP(FACTURACION[[#This Row],[NIT]],TABLACLIENTE,2,FALSE)</f>
        <v>TECHNICAL SERVICE GNC S.A.S</v>
      </c>
      <c r="J5341" s="3" t="s">
        <v>132</v>
      </c>
      <c r="K5341" s="12" t="str">
        <f>+VLOOKUP(FACTURACION[[#This Row],[REFERENCIA]],CODINV,2,FALSE)</f>
        <v>KIT REPARACION BUNA N 80</v>
      </c>
      <c r="L5341" s="12" t="str">
        <f>IF(VLOOKUP(FACTURACION[[#This Row],[REFERENCIA]],CODINV,3,FALSE)=0,"",VLOOKUP(FACTURACION[[#This Row],[REFERENCIA]],CODINV,3,FALSE))</f>
        <v>73914K010</v>
      </c>
      <c r="M5341" s="12" t="str">
        <f>+VLOOKUP(FACTURACION[[#This Row],[REFERENCIA]],CODINV,4,FALSE)</f>
        <v>REPUESTOS Y ACCESORIOS</v>
      </c>
      <c r="N5341" s="12" t="str">
        <f>+VLOOKUP(FACTURACION[[#This Row],[REFERENCIA]],CODINV,5,FALSE)</f>
        <v>HONEYWELL</v>
      </c>
      <c r="O5341" s="3">
        <v>12</v>
      </c>
      <c r="P5341" s="31">
        <v>115000</v>
      </c>
      <c r="Q5341" s="24">
        <f>+FACTURACION[[#This Row],[CANTIDAD]]*FACTURACION[[#This Row],[VR UNITARIO]]/1000</f>
        <v>1380</v>
      </c>
      <c r="R5341" s="3" t="str">
        <f>+VLOOKUP(FACTURACION[[#This Row],[NIT]],TABLACLIENTE,5,FALSE)</f>
        <v>BUCARAMANGA</v>
      </c>
    </row>
    <row r="5342" spans="3:18">
      <c r="C5342" s="29">
        <v>2018</v>
      </c>
      <c r="D5342" s="30" t="s">
        <v>84</v>
      </c>
      <c r="E5342" s="30">
        <f>MONTH(FACTURACION[[#This Row],[MES]]&amp;1)</f>
        <v>5</v>
      </c>
      <c r="F5342" s="223">
        <f>DATE(FACTURACION[[#This Row],[AÑO]],FACTURACION[[#This Row],[Mes numero]],1)</f>
        <v>43221</v>
      </c>
      <c r="G5342" s="160">
        <v>13658</v>
      </c>
      <c r="H5342" s="25">
        <v>901016759</v>
      </c>
      <c r="I5342" s="3" t="str">
        <f>+VLOOKUP(FACTURACION[[#This Row],[NIT]],TABLACLIENTE,2,FALSE)</f>
        <v>GAS CONTROL SAS</v>
      </c>
      <c r="J5342" s="3" t="s">
        <v>61</v>
      </c>
      <c r="K5342" s="12" t="str">
        <f>+VLOOKUP(FACTURACION[[#This Row],[REFERENCIA]],CODINV,2,FALSE)</f>
        <v>MANGA 2" S300 H7</v>
      </c>
      <c r="L5342" s="12" t="str">
        <f>IF(VLOOKUP(FACTURACION[[#This Row],[REFERENCIA]],CODINV,3,FALSE)=0,"",VLOOKUP(FACTURACION[[#This Row],[REFERENCIA]],CODINV,3,FALSE))</f>
        <v>73404P002</v>
      </c>
      <c r="M5342" s="12" t="str">
        <f>+VLOOKUP(FACTURACION[[#This Row],[REFERENCIA]],CODINV,4,FALSE)</f>
        <v>MANGAS</v>
      </c>
      <c r="N5342" s="12" t="str">
        <f>+VLOOKUP(FACTURACION[[#This Row],[REFERENCIA]],CODINV,5,FALSE)</f>
        <v>HONEYWELL</v>
      </c>
      <c r="O5342" s="3">
        <v>13</v>
      </c>
      <c r="P5342" s="31">
        <v>469163</v>
      </c>
      <c r="Q5342" s="24">
        <f>+FACTURACION[[#This Row],[CANTIDAD]]*FACTURACION[[#This Row],[VR UNITARIO]]/1000</f>
        <v>6099.1189999999997</v>
      </c>
      <c r="R5342" s="3" t="str">
        <f>+VLOOKUP(FACTURACION[[#This Row],[NIT]],TABLACLIENTE,5,FALSE)</f>
        <v>BOGOTÁ D.C.</v>
      </c>
    </row>
    <row r="5343" spans="3:18">
      <c r="C5343" s="29">
        <v>2018</v>
      </c>
      <c r="D5343" s="30" t="s">
        <v>84</v>
      </c>
      <c r="E5343" s="30">
        <f>MONTH(FACTURACION[[#This Row],[MES]]&amp;1)</f>
        <v>5</v>
      </c>
      <c r="F5343" s="223">
        <f>DATE(FACTURACION[[#This Row],[AÑO]],FACTURACION[[#This Row],[Mes numero]],1)</f>
        <v>43221</v>
      </c>
      <c r="G5343" s="160">
        <v>13688</v>
      </c>
      <c r="H5343" s="25">
        <v>901016759</v>
      </c>
      <c r="I5343" s="3" t="str">
        <f>+VLOOKUP(FACTURACION[[#This Row],[NIT]],TABLACLIENTE,2,FALSE)</f>
        <v>GAS CONTROL SAS</v>
      </c>
      <c r="J5343" s="3" t="s">
        <v>61</v>
      </c>
      <c r="K5343" s="12" t="str">
        <f>+VLOOKUP(FACTURACION[[#This Row],[REFERENCIA]],CODINV,2,FALSE)</f>
        <v>MANGA 2" S300 H7</v>
      </c>
      <c r="L5343" s="12" t="str">
        <f>IF(VLOOKUP(FACTURACION[[#This Row],[REFERENCIA]],CODINV,3,FALSE)=0,"",VLOOKUP(FACTURACION[[#This Row],[REFERENCIA]],CODINV,3,FALSE))</f>
        <v>73404P002</v>
      </c>
      <c r="M5343" s="12" t="str">
        <f>+VLOOKUP(FACTURACION[[#This Row],[REFERENCIA]],CODINV,4,FALSE)</f>
        <v>MANGAS</v>
      </c>
      <c r="N5343" s="12" t="str">
        <f>+VLOOKUP(FACTURACION[[#This Row],[REFERENCIA]],CODINV,5,FALSE)</f>
        <v>HONEYWELL</v>
      </c>
      <c r="O5343" s="3">
        <v>2</v>
      </c>
      <c r="P5343" s="31">
        <v>469163</v>
      </c>
      <c r="Q5343" s="24">
        <f>+FACTURACION[[#This Row],[CANTIDAD]]*FACTURACION[[#This Row],[VR UNITARIO]]/1000</f>
        <v>938.32600000000002</v>
      </c>
      <c r="R5343" s="3" t="str">
        <f>+VLOOKUP(FACTURACION[[#This Row],[NIT]],TABLACLIENTE,5,FALSE)</f>
        <v>BOGOTÁ D.C.</v>
      </c>
    </row>
    <row r="5344" spans="3:18">
      <c r="C5344" s="29">
        <v>2018</v>
      </c>
      <c r="D5344" s="30" t="s">
        <v>84</v>
      </c>
      <c r="E5344" s="30">
        <f>MONTH(FACTURACION[[#This Row],[MES]]&amp;1)</f>
        <v>5</v>
      </c>
      <c r="F5344" s="223">
        <f>DATE(FACTURACION[[#This Row],[AÑO]],FACTURACION[[#This Row],[Mes numero]],1)</f>
        <v>43221</v>
      </c>
      <c r="G5344" s="160">
        <v>13681</v>
      </c>
      <c r="H5344" s="25">
        <v>800170118</v>
      </c>
      <c r="I5344" s="3" t="str">
        <f>+VLOOKUP(FACTURACION[[#This Row],[NIT]],TABLACLIENTE,2,FALSE)</f>
        <v>PROMOTORA DE GASES DEL SUR S A E S P (PROGASUR S.A. E.S.P.)</v>
      </c>
      <c r="J5344" s="3" t="s">
        <v>61</v>
      </c>
      <c r="K5344" s="12" t="str">
        <f>+VLOOKUP(FACTURACION[[#This Row],[REFERENCIA]],CODINV,2,FALSE)</f>
        <v>MANGA 2" S300 H7</v>
      </c>
      <c r="L5344" s="12" t="str">
        <f>IF(VLOOKUP(FACTURACION[[#This Row],[REFERENCIA]],CODINV,3,FALSE)=0,"",VLOOKUP(FACTURACION[[#This Row],[REFERENCIA]],CODINV,3,FALSE))</f>
        <v>73404P002</v>
      </c>
      <c r="M5344" s="12" t="str">
        <f>+VLOOKUP(FACTURACION[[#This Row],[REFERENCIA]],CODINV,4,FALSE)</f>
        <v>MANGAS</v>
      </c>
      <c r="N5344" s="12" t="str">
        <f>+VLOOKUP(FACTURACION[[#This Row],[REFERENCIA]],CODINV,5,FALSE)</f>
        <v>HONEYWELL</v>
      </c>
      <c r="O5344" s="3">
        <v>6</v>
      </c>
      <c r="P5344" s="31">
        <v>486730</v>
      </c>
      <c r="Q5344" s="24">
        <f>+FACTURACION[[#This Row],[CANTIDAD]]*FACTURACION[[#This Row],[VR UNITARIO]]/1000</f>
        <v>2920.38</v>
      </c>
      <c r="R5344" s="3" t="str">
        <f>+VLOOKUP(FACTURACION[[#This Row],[NIT]],TABLACLIENTE,5,FALSE)</f>
        <v>BOGOTÁ D.C.</v>
      </c>
    </row>
    <row r="5345" spans="3:18">
      <c r="C5345" s="29">
        <v>2018</v>
      </c>
      <c r="D5345" s="30" t="s">
        <v>84</v>
      </c>
      <c r="E5345" s="30">
        <f>MONTH(FACTURACION[[#This Row],[MES]]&amp;1)</f>
        <v>5</v>
      </c>
      <c r="F5345" s="223">
        <f>DATE(FACTURACION[[#This Row],[AÑO]],FACTURACION[[#This Row],[Mes numero]],1)</f>
        <v>43221</v>
      </c>
      <c r="G5345" s="160">
        <v>13629</v>
      </c>
      <c r="H5345" s="25">
        <v>890400869</v>
      </c>
      <c r="I5345" s="3" t="str">
        <f>+VLOOKUP(FACTURACION[[#This Row],[NIT]],TABLACLIENTE,2,FALSE)</f>
        <v>SURTIDORA DE GAS DEL CARIBE S.A. E.S.P. (SURTIGAS S.A. E.S.P.)</v>
      </c>
      <c r="J5345" s="3" t="s">
        <v>61</v>
      </c>
      <c r="K5345" s="12" t="str">
        <f>+VLOOKUP(FACTURACION[[#This Row],[REFERENCIA]],CODINV,2,FALSE)</f>
        <v>MANGA 2" S300 H7</v>
      </c>
      <c r="L5345" s="12" t="str">
        <f>IF(VLOOKUP(FACTURACION[[#This Row],[REFERENCIA]],CODINV,3,FALSE)=0,"",VLOOKUP(FACTURACION[[#This Row],[REFERENCIA]],CODINV,3,FALSE))</f>
        <v>73404P002</v>
      </c>
      <c r="M5345" s="12" t="str">
        <f>+VLOOKUP(FACTURACION[[#This Row],[REFERENCIA]],CODINV,4,FALSE)</f>
        <v>MANGAS</v>
      </c>
      <c r="N5345" s="12" t="str">
        <f>+VLOOKUP(FACTURACION[[#This Row],[REFERENCIA]],CODINV,5,FALSE)</f>
        <v>HONEYWELL</v>
      </c>
      <c r="O5345" s="3">
        <v>100</v>
      </c>
      <c r="P5345" s="31">
        <v>461300</v>
      </c>
      <c r="Q5345" s="24">
        <f>+FACTURACION[[#This Row],[CANTIDAD]]*FACTURACION[[#This Row],[VR UNITARIO]]/1000</f>
        <v>46130</v>
      </c>
      <c r="R5345" s="3" t="str">
        <f>+VLOOKUP(FACTURACION[[#This Row],[NIT]],TABLACLIENTE,5,FALSE)</f>
        <v>CARTAGENA</v>
      </c>
    </row>
    <row r="5346" spans="3:18">
      <c r="C5346" s="29">
        <v>2018</v>
      </c>
      <c r="D5346" s="30" t="s">
        <v>84</v>
      </c>
      <c r="E5346" s="30">
        <f>MONTH(FACTURACION[[#This Row],[MES]]&amp;1)</f>
        <v>5</v>
      </c>
      <c r="F5346" s="223">
        <f>DATE(FACTURACION[[#This Row],[AÑO]],FACTURACION[[#This Row],[Mes numero]],1)</f>
        <v>43221</v>
      </c>
      <c r="G5346" s="160">
        <v>13640</v>
      </c>
      <c r="H5346" s="25">
        <v>890400869</v>
      </c>
      <c r="I5346" s="3" t="str">
        <f>+VLOOKUP(FACTURACION[[#This Row],[NIT]],TABLACLIENTE,2,FALSE)</f>
        <v>SURTIDORA DE GAS DEL CARIBE S.A. E.S.P. (SURTIGAS S.A. E.S.P.)</v>
      </c>
      <c r="J5346" s="3" t="s">
        <v>61</v>
      </c>
      <c r="K5346" s="12" t="str">
        <f>+VLOOKUP(FACTURACION[[#This Row],[REFERENCIA]],CODINV,2,FALSE)</f>
        <v>MANGA 2" S300 H7</v>
      </c>
      <c r="L5346" s="12" t="str">
        <f>IF(VLOOKUP(FACTURACION[[#This Row],[REFERENCIA]],CODINV,3,FALSE)=0,"",VLOOKUP(FACTURACION[[#This Row],[REFERENCIA]],CODINV,3,FALSE))</f>
        <v>73404P002</v>
      </c>
      <c r="M5346" s="12" t="str">
        <f>+VLOOKUP(FACTURACION[[#This Row],[REFERENCIA]],CODINV,4,FALSE)</f>
        <v>MANGAS</v>
      </c>
      <c r="N5346" s="12" t="str">
        <f>+VLOOKUP(FACTURACION[[#This Row],[REFERENCIA]],CODINV,5,FALSE)</f>
        <v>HONEYWELL</v>
      </c>
      <c r="O5346" s="3">
        <v>30</v>
      </c>
      <c r="P5346" s="31">
        <v>450000</v>
      </c>
      <c r="Q5346" s="24">
        <f>+FACTURACION[[#This Row],[CANTIDAD]]*FACTURACION[[#This Row],[VR UNITARIO]]/1000</f>
        <v>13500</v>
      </c>
      <c r="R5346" s="3" t="str">
        <f>+VLOOKUP(FACTURACION[[#This Row],[NIT]],TABLACLIENTE,5,FALSE)</f>
        <v>CARTAGENA</v>
      </c>
    </row>
    <row r="5347" spans="3:18">
      <c r="C5347" s="29">
        <v>2018</v>
      </c>
      <c r="D5347" s="30" t="s">
        <v>84</v>
      </c>
      <c r="E5347" s="30">
        <f>MONTH(FACTURACION[[#This Row],[MES]]&amp;1)</f>
        <v>5</v>
      </c>
      <c r="F5347" s="223">
        <f>DATE(FACTURACION[[#This Row],[AÑO]],FACTURACION[[#This Row],[Mes numero]],1)</f>
        <v>43221</v>
      </c>
      <c r="G5347" s="160">
        <v>13666</v>
      </c>
      <c r="H5347" s="25">
        <v>900308042</v>
      </c>
      <c r="I5347" s="3" t="str">
        <f>+VLOOKUP(FACTURACION[[#This Row],[NIT]],TABLACLIENTE,2,FALSE)</f>
        <v>TECHNICAL SERVICE GNC S.A.S</v>
      </c>
      <c r="J5347" s="3" t="s">
        <v>61</v>
      </c>
      <c r="K5347" s="12" t="str">
        <f>+VLOOKUP(FACTURACION[[#This Row],[REFERENCIA]],CODINV,2,FALSE)</f>
        <v>MANGA 2" S300 H7</v>
      </c>
      <c r="L5347" s="12" t="str">
        <f>IF(VLOOKUP(FACTURACION[[#This Row],[REFERENCIA]],CODINV,3,FALSE)=0,"",VLOOKUP(FACTURACION[[#This Row],[REFERENCIA]],CODINV,3,FALSE))</f>
        <v>73404P002</v>
      </c>
      <c r="M5347" s="12" t="str">
        <f>+VLOOKUP(FACTURACION[[#This Row],[REFERENCIA]],CODINV,4,FALSE)</f>
        <v>MANGAS</v>
      </c>
      <c r="N5347" s="12" t="str">
        <f>+VLOOKUP(FACTURACION[[#This Row],[REFERENCIA]],CODINV,5,FALSE)</f>
        <v>HONEYWELL</v>
      </c>
      <c r="O5347" s="3">
        <v>6</v>
      </c>
      <c r="P5347" s="31">
        <v>461300</v>
      </c>
      <c r="Q5347" s="24">
        <f>+FACTURACION[[#This Row],[CANTIDAD]]*FACTURACION[[#This Row],[VR UNITARIO]]/1000</f>
        <v>2767.8</v>
      </c>
      <c r="R5347" s="3" t="str">
        <f>+VLOOKUP(FACTURACION[[#This Row],[NIT]],TABLACLIENTE,5,FALSE)</f>
        <v>BUCARAMANGA</v>
      </c>
    </row>
    <row r="5348" spans="3:18">
      <c r="C5348" s="29">
        <v>2018</v>
      </c>
      <c r="D5348" s="30" t="s">
        <v>84</v>
      </c>
      <c r="E5348" s="30">
        <f>MONTH(FACTURACION[[#This Row],[MES]]&amp;1)</f>
        <v>5</v>
      </c>
      <c r="F5348" s="223">
        <f>DATE(FACTURACION[[#This Row],[AÑO]],FACTURACION[[#This Row],[Mes numero]],1)</f>
        <v>43221</v>
      </c>
      <c r="G5348" s="160">
        <v>13629</v>
      </c>
      <c r="H5348" s="25">
        <v>890400869</v>
      </c>
      <c r="I5348" s="3" t="str">
        <f>+VLOOKUP(FACTURACION[[#This Row],[NIT]],TABLACLIENTE,2,FALSE)</f>
        <v>SURTIDORA DE GAS DEL CARIBE S.A. E.S.P. (SURTIGAS S.A. E.S.P.)</v>
      </c>
      <c r="J5348" s="3" t="s">
        <v>183</v>
      </c>
      <c r="K5348" s="12" t="str">
        <f>+VLOOKUP(FACTURACION[[#This Row],[REFERENCIA]],CODINV,2,FALSE)</f>
        <v>MANGA 2" S300 H5</v>
      </c>
      <c r="L5348" s="12" t="str">
        <f>IF(VLOOKUP(FACTURACION[[#This Row],[REFERENCIA]],CODINV,3,FALSE)=0,"",VLOOKUP(FACTURACION[[#This Row],[REFERENCIA]],CODINV,3,FALSE))</f>
        <v>73404P008</v>
      </c>
      <c r="M5348" s="12" t="str">
        <f>+VLOOKUP(FACTURACION[[#This Row],[REFERENCIA]],CODINV,4,FALSE)</f>
        <v>MANGAS</v>
      </c>
      <c r="N5348" s="12" t="str">
        <f>+VLOOKUP(FACTURACION[[#This Row],[REFERENCIA]],CODINV,5,FALSE)</f>
        <v>HONEYWELL</v>
      </c>
      <c r="O5348" s="3">
        <v>20</v>
      </c>
      <c r="P5348" s="31">
        <v>440300</v>
      </c>
      <c r="Q5348" s="24">
        <f>+FACTURACION[[#This Row],[CANTIDAD]]*FACTURACION[[#This Row],[VR UNITARIO]]/1000</f>
        <v>8806</v>
      </c>
      <c r="R5348" s="3" t="str">
        <f>+VLOOKUP(FACTURACION[[#This Row],[NIT]],TABLACLIENTE,5,FALSE)</f>
        <v>CARTAGENA</v>
      </c>
    </row>
    <row r="5349" spans="3:18">
      <c r="C5349" s="29">
        <v>2018</v>
      </c>
      <c r="D5349" s="30" t="s">
        <v>84</v>
      </c>
      <c r="E5349" s="30">
        <f>MONTH(FACTURACION[[#This Row],[MES]]&amp;1)</f>
        <v>5</v>
      </c>
      <c r="F5349" s="223">
        <f>DATE(FACTURACION[[#This Row],[AÑO]],FACTURACION[[#This Row],[Mes numero]],1)</f>
        <v>43221</v>
      </c>
      <c r="G5349" s="160">
        <v>13630</v>
      </c>
      <c r="H5349" s="25">
        <v>890400869</v>
      </c>
      <c r="I5349" s="3" t="str">
        <f>+VLOOKUP(FACTURACION[[#This Row],[NIT]],TABLACLIENTE,2,FALSE)</f>
        <v>SURTIDORA DE GAS DEL CARIBE S.A. E.S.P. (SURTIGAS S.A. E.S.P.)</v>
      </c>
      <c r="J5349" s="3" t="s">
        <v>183</v>
      </c>
      <c r="K5349" s="12" t="str">
        <f>+VLOOKUP(FACTURACION[[#This Row],[REFERENCIA]],CODINV,2,FALSE)</f>
        <v>MANGA 2" S300 H5</v>
      </c>
      <c r="L5349" s="12" t="str">
        <f>IF(VLOOKUP(FACTURACION[[#This Row],[REFERENCIA]],CODINV,3,FALSE)=0,"",VLOOKUP(FACTURACION[[#This Row],[REFERENCIA]],CODINV,3,FALSE))</f>
        <v>73404P008</v>
      </c>
      <c r="M5349" s="12" t="str">
        <f>+VLOOKUP(FACTURACION[[#This Row],[REFERENCIA]],CODINV,4,FALSE)</f>
        <v>MANGAS</v>
      </c>
      <c r="N5349" s="12" t="str">
        <f>+VLOOKUP(FACTURACION[[#This Row],[REFERENCIA]],CODINV,5,FALSE)</f>
        <v>HONEYWELL</v>
      </c>
      <c r="O5349" s="3">
        <v>9</v>
      </c>
      <c r="P5349" s="31">
        <v>450000</v>
      </c>
      <c r="Q5349" s="24">
        <f>+FACTURACION[[#This Row],[CANTIDAD]]*FACTURACION[[#This Row],[VR UNITARIO]]/1000</f>
        <v>4050</v>
      </c>
      <c r="R5349" s="3" t="str">
        <f>+VLOOKUP(FACTURACION[[#This Row],[NIT]],TABLACLIENTE,5,FALSE)</f>
        <v>CARTAGENA</v>
      </c>
    </row>
    <row r="5350" spans="3:18">
      <c r="C5350" s="29">
        <v>2018</v>
      </c>
      <c r="D5350" s="30" t="s">
        <v>84</v>
      </c>
      <c r="E5350" s="30">
        <f>MONTH(FACTURACION[[#This Row],[MES]]&amp;1)</f>
        <v>5</v>
      </c>
      <c r="F5350" s="223">
        <f>DATE(FACTURACION[[#This Row],[AÑO]],FACTURACION[[#This Row],[Mes numero]],1)</f>
        <v>43221</v>
      </c>
      <c r="G5350" s="160">
        <v>13658</v>
      </c>
      <c r="H5350" s="25">
        <v>901016759</v>
      </c>
      <c r="I5350" s="3" t="str">
        <f>+VLOOKUP(FACTURACION[[#This Row],[NIT]],TABLACLIENTE,2,FALSE)</f>
        <v>GAS CONTROL SAS</v>
      </c>
      <c r="J5350" s="3" t="s">
        <v>288</v>
      </c>
      <c r="K5350" s="12" t="str">
        <f>+VLOOKUP(FACTURACION[[#This Row],[REFERENCIA]],CODINV,2,FALSE)</f>
        <v>MANGA 4" S300 H7</v>
      </c>
      <c r="L5350" s="12" t="str">
        <f>IF(VLOOKUP(FACTURACION[[#This Row],[REFERENCIA]],CODINV,3,FALSE)=0,"",VLOOKUP(FACTURACION[[#This Row],[REFERENCIA]],CODINV,3,FALSE))</f>
        <v>73404P001</v>
      </c>
      <c r="M5350" s="12" t="str">
        <f>+VLOOKUP(FACTURACION[[#This Row],[REFERENCIA]],CODINV,4,FALSE)</f>
        <v>MANGAS</v>
      </c>
      <c r="N5350" s="12" t="str">
        <f>+VLOOKUP(FACTURACION[[#This Row],[REFERENCIA]],CODINV,5,FALSE)</f>
        <v>HONEYWELL</v>
      </c>
      <c r="O5350" s="3">
        <v>2</v>
      </c>
      <c r="P5350" s="31">
        <v>1037845</v>
      </c>
      <c r="Q5350" s="24">
        <f>+FACTURACION[[#This Row],[CANTIDAD]]*FACTURACION[[#This Row],[VR UNITARIO]]/1000</f>
        <v>2075.69</v>
      </c>
      <c r="R5350" s="3" t="str">
        <f>+VLOOKUP(FACTURACION[[#This Row],[NIT]],TABLACLIENTE,5,FALSE)</f>
        <v>BOGOTÁ D.C.</v>
      </c>
    </row>
    <row r="5351" spans="3:18">
      <c r="C5351" s="29">
        <v>2018</v>
      </c>
      <c r="D5351" s="30" t="s">
        <v>84</v>
      </c>
      <c r="E5351" s="30">
        <f>MONTH(FACTURACION[[#This Row],[MES]]&amp;1)</f>
        <v>5</v>
      </c>
      <c r="F5351" s="223">
        <f>DATE(FACTURACION[[#This Row],[AÑO]],FACTURACION[[#This Row],[Mes numero]],1)</f>
        <v>43221</v>
      </c>
      <c r="G5351" s="160">
        <v>13658</v>
      </c>
      <c r="H5351" s="25">
        <v>901016759</v>
      </c>
      <c r="I5351" s="3" t="str">
        <f>+VLOOKUP(FACTURACION[[#This Row],[NIT]],TABLACLIENTE,2,FALSE)</f>
        <v>GAS CONTROL SAS</v>
      </c>
      <c r="J5351" s="3" t="s">
        <v>582</v>
      </c>
      <c r="K5351" s="12" t="str">
        <f>+VLOOKUP(FACTURACION[[#This Row],[REFERENCIA]],CODINV,2,FALSE)</f>
        <v>FILTER INSPIRATOR</v>
      </c>
      <c r="L5351" s="12" t="str">
        <f>IF(VLOOKUP(FACTURACION[[#This Row],[REFERENCIA]],CODINV,3,FALSE)=0,"",VLOOKUP(FACTURACION[[#This Row],[REFERENCIA]],CODINV,3,FALSE))</f>
        <v>74074P001</v>
      </c>
      <c r="M5351" s="12" t="str">
        <f>+VLOOKUP(FACTURACION[[#This Row],[REFERENCIA]],CODINV,4,FALSE)</f>
        <v>FILTROS</v>
      </c>
      <c r="N5351" s="12" t="str">
        <f>+VLOOKUP(FACTURACION[[#This Row],[REFERENCIA]],CODINV,5,FALSE)</f>
        <v>HONEYWELL</v>
      </c>
      <c r="O5351" s="3">
        <v>26</v>
      </c>
      <c r="P5351" s="31">
        <v>187665</v>
      </c>
      <c r="Q5351" s="24">
        <f>+FACTURACION[[#This Row],[CANTIDAD]]*FACTURACION[[#This Row],[VR UNITARIO]]/1000</f>
        <v>4879.29</v>
      </c>
      <c r="R5351" s="3" t="str">
        <f>+VLOOKUP(FACTURACION[[#This Row],[NIT]],TABLACLIENTE,5,FALSE)</f>
        <v>BOGOTÁ D.C.</v>
      </c>
    </row>
    <row r="5352" spans="3:18">
      <c r="C5352" s="29">
        <v>2018</v>
      </c>
      <c r="D5352" s="30" t="s">
        <v>84</v>
      </c>
      <c r="E5352" s="30">
        <f>MONTH(FACTURACION[[#This Row],[MES]]&amp;1)</f>
        <v>5</v>
      </c>
      <c r="F5352" s="223">
        <f>DATE(FACTURACION[[#This Row],[AÑO]],FACTURACION[[#This Row],[Mes numero]],1)</f>
        <v>43221</v>
      </c>
      <c r="G5352" s="160">
        <v>13688</v>
      </c>
      <c r="H5352" s="25">
        <v>901016759</v>
      </c>
      <c r="I5352" s="3" t="str">
        <f>+VLOOKUP(FACTURACION[[#This Row],[NIT]],TABLACLIENTE,2,FALSE)</f>
        <v>GAS CONTROL SAS</v>
      </c>
      <c r="J5352" s="3" t="s">
        <v>582</v>
      </c>
      <c r="K5352" s="12" t="str">
        <f>+VLOOKUP(FACTURACION[[#This Row],[REFERENCIA]],CODINV,2,FALSE)</f>
        <v>FILTER INSPIRATOR</v>
      </c>
      <c r="L5352" s="12" t="str">
        <f>IF(VLOOKUP(FACTURACION[[#This Row],[REFERENCIA]],CODINV,3,FALSE)=0,"",VLOOKUP(FACTURACION[[#This Row],[REFERENCIA]],CODINV,3,FALSE))</f>
        <v>74074P001</v>
      </c>
      <c r="M5352" s="12" t="str">
        <f>+VLOOKUP(FACTURACION[[#This Row],[REFERENCIA]],CODINV,4,FALSE)</f>
        <v>FILTROS</v>
      </c>
      <c r="N5352" s="12" t="str">
        <f>+VLOOKUP(FACTURACION[[#This Row],[REFERENCIA]],CODINV,5,FALSE)</f>
        <v>HONEYWELL</v>
      </c>
      <c r="O5352" s="3">
        <v>7</v>
      </c>
      <c r="P5352" s="31">
        <v>187665</v>
      </c>
      <c r="Q5352" s="24">
        <f>+FACTURACION[[#This Row],[CANTIDAD]]*FACTURACION[[#This Row],[VR UNITARIO]]/1000</f>
        <v>1313.655</v>
      </c>
      <c r="R5352" s="3" t="str">
        <f>+VLOOKUP(FACTURACION[[#This Row],[NIT]],TABLACLIENTE,5,FALSE)</f>
        <v>BOGOTÁ D.C.</v>
      </c>
    </row>
    <row r="5353" spans="3:18">
      <c r="C5353" s="29">
        <v>2018</v>
      </c>
      <c r="D5353" s="30" t="s">
        <v>84</v>
      </c>
      <c r="E5353" s="30">
        <f>MONTH(FACTURACION[[#This Row],[MES]]&amp;1)</f>
        <v>5</v>
      </c>
      <c r="F5353" s="223">
        <f>DATE(FACTURACION[[#This Row],[AÑO]],FACTURACION[[#This Row],[Mes numero]],1)</f>
        <v>43221</v>
      </c>
      <c r="G5353" s="160">
        <v>13665</v>
      </c>
      <c r="H5353" s="25">
        <v>830137252</v>
      </c>
      <c r="I5353" s="3" t="str">
        <f>+VLOOKUP(FACTURACION[[#This Row],[NIT]],TABLACLIENTE,2,FALSE)</f>
        <v>SAGENCO SAS</v>
      </c>
      <c r="J5353" s="3" t="s">
        <v>477</v>
      </c>
      <c r="K5353" s="12" t="str">
        <f>+VLOOKUP(FACTURACION[[#This Row],[REFERENCIA]],CODINV,2,FALSE)</f>
        <v>VALV. EXC. FLUJO. 2X2"  X 1 1/4" NPT</v>
      </c>
      <c r="L5353" s="12" t="str">
        <f>IF(VLOOKUP(FACTURACION[[#This Row],[REFERENCIA]],CODINV,3,FALSE)=0,"",VLOOKUP(FACTURACION[[#This Row],[REFERENCIA]],CODINV,3,FALSE))</f>
        <v>F-190</v>
      </c>
      <c r="M5353" s="12" t="str">
        <f>+VLOOKUP(FACTURACION[[#This Row],[REFERENCIA]],CODINV,4,FALSE)</f>
        <v>REPUESTOS Y ACCESORIOS</v>
      </c>
      <c r="N5353" s="12" t="str">
        <f>+VLOOKUP(FACTURACION[[#This Row],[REFERENCIA]],CODINV,5,FALSE)</f>
        <v>FISHER</v>
      </c>
      <c r="O5353" s="3">
        <v>1</v>
      </c>
      <c r="P5353" s="31">
        <v>200000</v>
      </c>
      <c r="Q5353" s="24">
        <f>+FACTURACION[[#This Row],[CANTIDAD]]*FACTURACION[[#This Row],[VR UNITARIO]]/1000</f>
        <v>200</v>
      </c>
      <c r="R5353" s="3" t="str">
        <f>+VLOOKUP(FACTURACION[[#This Row],[NIT]],TABLACLIENTE,5,FALSE)</f>
        <v>BOGOTÁ D.C.</v>
      </c>
    </row>
    <row r="5354" spans="3:18">
      <c r="C5354" s="29">
        <v>2018</v>
      </c>
      <c r="D5354" s="30" t="s">
        <v>84</v>
      </c>
      <c r="E5354" s="30">
        <f>MONTH(FACTURACION[[#This Row],[MES]]&amp;1)</f>
        <v>5</v>
      </c>
      <c r="F5354" s="223">
        <f>DATE(FACTURACION[[#This Row],[AÑO]],FACTURACION[[#This Row],[Mes numero]],1)</f>
        <v>43221</v>
      </c>
      <c r="G5354" s="160">
        <v>13660</v>
      </c>
      <c r="H5354" s="25">
        <v>890500726</v>
      </c>
      <c r="I5354" s="3" t="str">
        <f>+VLOOKUP(FACTURACION[[#This Row],[NIT]],TABLACLIENTE,2,FALSE)</f>
        <v>NORTESANTANDEREANA DE GAS S.A. E.S.P (NORGAS S.A. E.S.P.)</v>
      </c>
      <c r="J5354" s="3" t="s">
        <v>913</v>
      </c>
      <c r="K5354" s="12" t="str">
        <f>+VLOOKUP(FACTURACION[[#This Row],[REFERENCIA]],CODINV,2,FALSE)</f>
        <v>TECLADO</v>
      </c>
      <c r="L5354" s="12" t="str">
        <f>IF(VLOOKUP(FACTURACION[[#This Row],[REFERENCIA]],CODINV,3,FALSE)=0,"",VLOOKUP(FACTURACION[[#This Row],[REFERENCIA]],CODINV,3,FALSE))</f>
        <v/>
      </c>
      <c r="M5354" s="12" t="str">
        <f>+VLOOKUP(FACTURACION[[#This Row],[REFERENCIA]],CODINV,4,FALSE)</f>
        <v>REPUESTOS Y ACCESORIOS</v>
      </c>
      <c r="N5354" s="12" t="str">
        <f>+VLOOKUP(FACTURACION[[#This Row],[REFERENCIA]],CODINV,5,FALSE)</f>
        <v>RED SEAL MEASUREMENT</v>
      </c>
      <c r="O5354" s="3">
        <v>4</v>
      </c>
      <c r="P5354" s="31">
        <v>198000</v>
      </c>
      <c r="Q5354" s="24">
        <f>+FACTURACION[[#This Row],[CANTIDAD]]*FACTURACION[[#This Row],[VR UNITARIO]]/1000</f>
        <v>792</v>
      </c>
      <c r="R5354" s="3" t="str">
        <f>+VLOOKUP(FACTURACION[[#This Row],[NIT]],TABLACLIENTE,5,FALSE)</f>
        <v>BUCARAMANGA</v>
      </c>
    </row>
    <row r="5355" spans="3:18">
      <c r="C5355" s="29">
        <v>2018</v>
      </c>
      <c r="D5355" s="30" t="s">
        <v>84</v>
      </c>
      <c r="E5355" s="30">
        <f>MONTH(FACTURACION[[#This Row],[MES]]&amp;1)</f>
        <v>5</v>
      </c>
      <c r="F5355" s="223">
        <f>DATE(FACTURACION[[#This Row],[AÑO]],FACTURACION[[#This Row],[Mes numero]],1)</f>
        <v>43221</v>
      </c>
      <c r="G5355" s="160">
        <v>13660</v>
      </c>
      <c r="H5355" s="25">
        <v>890500726</v>
      </c>
      <c r="I5355" s="3" t="str">
        <f>+VLOOKUP(FACTURACION[[#This Row],[NIT]],TABLACLIENTE,2,FALSE)</f>
        <v>NORTESANTANDEREANA DE GAS S.A. E.S.P (NORGAS S.A. E.S.P.)</v>
      </c>
      <c r="J5355" s="3" t="s">
        <v>914</v>
      </c>
      <c r="K5355" s="12" t="str">
        <f>+VLOOKUP(FACTURACION[[#This Row],[REFERENCIA]],CODINV,2,FALSE)</f>
        <v>DISPLAY LCD MASICO Y TROYA</v>
      </c>
      <c r="L5355" s="12" t="str">
        <f>IF(VLOOKUP(FACTURACION[[#This Row],[REFERENCIA]],CODINV,3,FALSE)=0,"",VLOOKUP(FACTURACION[[#This Row],[REFERENCIA]],CODINV,3,FALSE))</f>
        <v/>
      </c>
      <c r="M5355" s="12" t="str">
        <f>+VLOOKUP(FACTURACION[[#This Row],[REFERENCIA]],CODINV,4,FALSE)</f>
        <v>REPUESTOS Y ACCESORIOS</v>
      </c>
      <c r="N5355" s="12" t="str">
        <f>+VLOOKUP(FACTURACION[[#This Row],[REFERENCIA]],CODINV,5,FALSE)</f>
        <v>RED SEAL MEASUREMENT</v>
      </c>
      <c r="O5355" s="3">
        <v>1</v>
      </c>
      <c r="P5355" s="31">
        <v>362000</v>
      </c>
      <c r="Q5355" s="24">
        <f>+FACTURACION[[#This Row],[CANTIDAD]]*FACTURACION[[#This Row],[VR UNITARIO]]/1000</f>
        <v>362</v>
      </c>
      <c r="R5355" s="3" t="str">
        <f>+VLOOKUP(FACTURACION[[#This Row],[NIT]],TABLACLIENTE,5,FALSE)</f>
        <v>BUCARAMANGA</v>
      </c>
    </row>
    <row r="5356" spans="3:18">
      <c r="C5356" s="29">
        <v>2018</v>
      </c>
      <c r="D5356" s="30" t="s">
        <v>84</v>
      </c>
      <c r="E5356" s="30">
        <f>MONTH(FACTURACION[[#This Row],[MES]]&amp;1)</f>
        <v>5</v>
      </c>
      <c r="F5356" s="223">
        <f>DATE(FACTURACION[[#This Row],[AÑO]],FACTURACION[[#This Row],[Mes numero]],1)</f>
        <v>43221</v>
      </c>
      <c r="G5356" s="160">
        <v>13632</v>
      </c>
      <c r="H5356" s="25">
        <v>890500726</v>
      </c>
      <c r="I5356" s="3" t="str">
        <f>+VLOOKUP(FACTURACION[[#This Row],[NIT]],TABLACLIENTE,2,FALSE)</f>
        <v>NORTESANTANDEREANA DE GAS S.A. E.S.P (NORGAS S.A. E.S.P.)</v>
      </c>
      <c r="J5356" s="3" t="s">
        <v>949</v>
      </c>
      <c r="K5356" s="12" t="str">
        <f>+VLOOKUP(FACTURACION[[#This Row],[REFERENCIA]],CODINV,2,FALSE)</f>
        <v>SISTEMA DE RESPALDO SGCWEB</v>
      </c>
      <c r="L5356" s="12" t="str">
        <f>IF(VLOOKUP(FACTURACION[[#This Row],[REFERENCIA]],CODINV,3,FALSE)=0,"",VLOOKUP(FACTURACION[[#This Row],[REFERENCIA]],CODINV,3,FALSE))</f>
        <v/>
      </c>
      <c r="M5356" s="12" t="str">
        <f>+VLOOKUP(FACTURACION[[#This Row],[REFERENCIA]],CODINV,4,FALSE)</f>
        <v>REPUESTOS Y ACCESORIOS</v>
      </c>
      <c r="N5356" s="12" t="str">
        <f>+VLOOKUP(FACTURACION[[#This Row],[REFERENCIA]],CODINV,5,FALSE)</f>
        <v>PEGASUS</v>
      </c>
      <c r="O5356" s="3">
        <v>1</v>
      </c>
      <c r="P5356" s="31">
        <v>1171718</v>
      </c>
      <c r="Q5356" s="24">
        <f>+FACTURACION[[#This Row],[CANTIDAD]]*FACTURACION[[#This Row],[VR UNITARIO]]/1000</f>
        <v>1171.7180000000001</v>
      </c>
      <c r="R5356" s="3" t="str">
        <f>+VLOOKUP(FACTURACION[[#This Row],[NIT]],TABLACLIENTE,5,FALSE)</f>
        <v>BUCARAMANGA</v>
      </c>
    </row>
    <row r="5357" spans="3:18">
      <c r="C5357" s="29">
        <v>2018</v>
      </c>
      <c r="D5357" s="30" t="s">
        <v>84</v>
      </c>
      <c r="E5357" s="30">
        <f>MONTH(FACTURACION[[#This Row],[MES]]&amp;1)</f>
        <v>5</v>
      </c>
      <c r="F5357" s="223">
        <f>DATE(FACTURACION[[#This Row],[AÑO]],FACTURACION[[#This Row],[Mes numero]],1)</f>
        <v>43221</v>
      </c>
      <c r="G5357" s="160">
        <v>13627</v>
      </c>
      <c r="H5357" s="25">
        <v>890908643</v>
      </c>
      <c r="I5357" s="3" t="str">
        <f>+VLOOKUP(FACTURACION[[#This Row],[NIT]],TABLACLIENTE,2,FALSE)</f>
        <v>GASES DE ANTIOQUIA S.A. E.S.P.  (GAS ANTIOQUIA S.A. E.S.P.)</v>
      </c>
      <c r="J5357" s="3" t="s">
        <v>119</v>
      </c>
      <c r="K5357" s="12" t="str">
        <f>+VLOOKUP(FACTURACION[[#This Row],[REFERENCIA]],CODINV,2,FALSE)</f>
        <v>CONVERTIDOR RS-422/485 TROYA MASICO</v>
      </c>
      <c r="L5357" s="12" t="str">
        <f>IF(VLOOKUP(FACTURACION[[#This Row],[REFERENCIA]],CODINV,3,FALSE)=0,"",VLOOKUP(FACTURACION[[#This Row],[REFERENCIA]],CODINV,3,FALSE))</f>
        <v>72-022-0049YY</v>
      </c>
      <c r="M5357" s="12" t="str">
        <f>+VLOOKUP(FACTURACION[[#This Row],[REFERENCIA]],CODINV,4,FALSE)</f>
        <v>REPUESTOS Y ACCESORIOS</v>
      </c>
      <c r="N5357" s="12" t="str">
        <f>+VLOOKUP(FACTURACION[[#This Row],[REFERENCIA]],CODINV,5,FALSE)</f>
        <v>RED SEAL MEASUREMENT</v>
      </c>
      <c r="O5357" s="3">
        <v>2</v>
      </c>
      <c r="P5357" s="31">
        <v>759700</v>
      </c>
      <c r="Q5357" s="24">
        <f>+FACTURACION[[#This Row],[CANTIDAD]]*FACTURACION[[#This Row],[VR UNITARIO]]/1000</f>
        <v>1519.4</v>
      </c>
      <c r="R5357" s="3" t="str">
        <f>+VLOOKUP(FACTURACION[[#This Row],[NIT]],TABLACLIENTE,5,FALSE)</f>
        <v>MEDELLIN</v>
      </c>
    </row>
    <row r="5358" spans="3:18">
      <c r="C5358" s="29">
        <v>2018</v>
      </c>
      <c r="D5358" s="30" t="s">
        <v>84</v>
      </c>
      <c r="E5358" s="30">
        <f>MONTH(FACTURACION[[#This Row],[MES]]&amp;1)</f>
        <v>5</v>
      </c>
      <c r="F5358" s="223">
        <f>DATE(FACTURACION[[#This Row],[AÑO]],FACTURACION[[#This Row],[Mes numero]],1)</f>
        <v>43221</v>
      </c>
      <c r="G5358" s="160">
        <v>13663</v>
      </c>
      <c r="H5358" s="25">
        <v>890310688</v>
      </c>
      <c r="I5358" s="3" t="str">
        <f>+VLOOKUP(FACTURACION[[#This Row],[NIT]],TABLACLIENTE,2,FALSE)</f>
        <v>COLGAS DE OCCIDENTE S.A. E.S.P.</v>
      </c>
      <c r="J5358" s="3" t="s">
        <v>258</v>
      </c>
      <c r="K5358" s="12" t="str">
        <f>+VLOOKUP(FACTURACION[[#This Row],[REFERENCIA]],CODINV,2,FALSE)</f>
        <v>LICENCIA PREMIUM TROYA III</v>
      </c>
      <c r="L5358" s="12" t="str">
        <f>IF(VLOOKUP(FACTURACION[[#This Row],[REFERENCIA]],CODINV,3,FALSE)=0,"",VLOOKUP(FACTURACION[[#This Row],[REFERENCIA]],CODINV,3,FALSE))</f>
        <v>720370001YY</v>
      </c>
      <c r="M5358" s="12" t="str">
        <f>+VLOOKUP(FACTURACION[[#This Row],[REFERENCIA]],CODINV,4,FALSE)</f>
        <v>REPUESTOS Y ACCESORIOS</v>
      </c>
      <c r="N5358" s="12" t="str">
        <f>+VLOOKUP(FACTURACION[[#This Row],[REFERENCIA]],CODINV,5,FALSE)</f>
        <v>RED SEAL MEASUREMENT</v>
      </c>
      <c r="O5358" s="3">
        <v>1</v>
      </c>
      <c r="P5358" s="31">
        <v>1170397</v>
      </c>
      <c r="Q5358" s="24">
        <f>+FACTURACION[[#This Row],[CANTIDAD]]*FACTURACION[[#This Row],[VR UNITARIO]]/1000</f>
        <v>1170.3969999999999</v>
      </c>
      <c r="R5358" s="3" t="str">
        <f>+VLOOKUP(FACTURACION[[#This Row],[NIT]],TABLACLIENTE,5,FALSE)</f>
        <v>CALI</v>
      </c>
    </row>
    <row r="5359" spans="3:18">
      <c r="C5359" s="29">
        <v>2018</v>
      </c>
      <c r="D5359" s="30" t="s">
        <v>84</v>
      </c>
      <c r="E5359" s="30">
        <f>MONTH(FACTURACION[[#This Row],[MES]]&amp;1)</f>
        <v>5</v>
      </c>
      <c r="F5359" s="223">
        <f>DATE(FACTURACION[[#This Row],[AÑO]],FACTURACION[[#This Row],[Mes numero]],1)</f>
        <v>43221</v>
      </c>
      <c r="G5359" s="160">
        <v>13664</v>
      </c>
      <c r="H5359" s="25">
        <v>800074033</v>
      </c>
      <c r="I5359" s="3" t="str">
        <f>+VLOOKUP(FACTURACION[[#This Row],[NIT]],TABLACLIENTE,2,FALSE)</f>
        <v>COMPAÑIAS ASOCIADAS DE GAS S.A. E.S.P (ASOGAS SA ESP)</v>
      </c>
      <c r="J5359" s="3" t="s">
        <v>258</v>
      </c>
      <c r="K5359" s="12" t="str">
        <f>+VLOOKUP(FACTURACION[[#This Row],[REFERENCIA]],CODINV,2,FALSE)</f>
        <v>LICENCIA PREMIUM TROYA III</v>
      </c>
      <c r="L5359" s="12" t="str">
        <f>IF(VLOOKUP(FACTURACION[[#This Row],[REFERENCIA]],CODINV,3,FALSE)=0,"",VLOOKUP(FACTURACION[[#This Row],[REFERENCIA]],CODINV,3,FALSE))</f>
        <v>720370001YY</v>
      </c>
      <c r="M5359" s="12" t="str">
        <f>+VLOOKUP(FACTURACION[[#This Row],[REFERENCIA]],CODINV,4,FALSE)</f>
        <v>REPUESTOS Y ACCESORIOS</v>
      </c>
      <c r="N5359" s="12" t="str">
        <f>+VLOOKUP(FACTURACION[[#This Row],[REFERENCIA]],CODINV,5,FALSE)</f>
        <v>RED SEAL MEASUREMENT</v>
      </c>
      <c r="O5359" s="3">
        <v>4</v>
      </c>
      <c r="P5359" s="31">
        <v>1112638</v>
      </c>
      <c r="Q5359" s="24">
        <f>+FACTURACION[[#This Row],[CANTIDAD]]*FACTURACION[[#This Row],[VR UNITARIO]]/1000</f>
        <v>4450.5519999999997</v>
      </c>
      <c r="R5359" s="3" t="str">
        <f>+VLOOKUP(FACTURACION[[#This Row],[NIT]],TABLACLIENTE,5,FALSE)</f>
        <v>MOSQUERA</v>
      </c>
    </row>
    <row r="5360" spans="3:18">
      <c r="C5360" s="29">
        <v>2018</v>
      </c>
      <c r="D5360" s="30" t="s">
        <v>84</v>
      </c>
      <c r="E5360" s="30">
        <f>MONTH(FACTURACION[[#This Row],[MES]]&amp;1)</f>
        <v>5</v>
      </c>
      <c r="F5360" s="223">
        <f>DATE(FACTURACION[[#This Row],[AÑO]],FACTURACION[[#This Row],[Mes numero]],1)</f>
        <v>43221</v>
      </c>
      <c r="G5360" s="160">
        <v>13645</v>
      </c>
      <c r="H5360" s="25">
        <v>890500726</v>
      </c>
      <c r="I5360" s="3" t="str">
        <f>+VLOOKUP(FACTURACION[[#This Row],[NIT]],TABLACLIENTE,2,FALSE)</f>
        <v>NORTESANTANDEREANA DE GAS S.A. E.S.P (NORGAS S.A. E.S.P.)</v>
      </c>
      <c r="J5360" s="3" t="s">
        <v>35</v>
      </c>
      <c r="K5360" s="12" t="str">
        <f>+VLOOKUP(FACTURACION[[#This Row],[REFERENCIA]],CODINV,2,FALSE)</f>
        <v>REGULADOR 3/4"  PRIMERA ETAPA POL</v>
      </c>
      <c r="L5360" s="12" t="str">
        <f>IF(VLOOKUP(FACTURACION[[#This Row],[REFERENCIA]],CODINV,3,FALSE)=0,"",VLOOKUP(FACTURACION[[#This Row],[REFERENCIA]],CODINV,3,FALSE))</f>
        <v>LV4403TR96</v>
      </c>
      <c r="M5360" s="12" t="str">
        <f>+VLOOKUP(FACTURACION[[#This Row],[REFERENCIA]],CODINV,4,FALSE)</f>
        <v>REGULADORES</v>
      </c>
      <c r="N5360" s="12" t="str">
        <f>+VLOOKUP(FACTURACION[[#This Row],[REFERENCIA]],CODINV,5,FALSE)</f>
        <v>REGO</v>
      </c>
      <c r="O5360" s="3">
        <v>2</v>
      </c>
      <c r="P5360" s="31">
        <v>163000</v>
      </c>
      <c r="Q5360" s="24">
        <f>+FACTURACION[[#This Row],[CANTIDAD]]*FACTURACION[[#This Row],[VR UNITARIO]]/1000</f>
        <v>326</v>
      </c>
      <c r="R5360" s="3" t="str">
        <f>+VLOOKUP(FACTURACION[[#This Row],[NIT]],TABLACLIENTE,5,FALSE)</f>
        <v>BUCARAMANGA</v>
      </c>
    </row>
    <row r="5361" spans="3:18">
      <c r="C5361" s="29">
        <v>2018</v>
      </c>
      <c r="D5361" s="30" t="s">
        <v>84</v>
      </c>
      <c r="E5361" s="30">
        <f>MONTH(FACTURACION[[#This Row],[MES]]&amp;1)</f>
        <v>5</v>
      </c>
      <c r="F5361" s="223">
        <f>DATE(FACTURACION[[#This Row],[AÑO]],FACTURACION[[#This Row],[Mes numero]],1)</f>
        <v>43221</v>
      </c>
      <c r="G5361" s="160">
        <v>13650</v>
      </c>
      <c r="H5361" s="25">
        <v>900396759</v>
      </c>
      <c r="I5361" s="3" t="str">
        <f>+VLOOKUP(FACTURACION[[#This Row],[NIT]],TABLACLIENTE,2,FALSE)</f>
        <v>CHILCO DISTRIBUIDORA DE GAS Y ENERGIA S.A.S. E.S.P.</v>
      </c>
      <c r="J5361" s="3" t="s">
        <v>1039</v>
      </c>
      <c r="K5361" s="12" t="str">
        <f>+VLOOKUP(FACTURACION[[#This Row],[REFERENCIA]],CODINV,2,FALSE)</f>
        <v xml:space="preserve">MULTIVALVULA 2 1/2" NPT </v>
      </c>
      <c r="L5361" s="12" t="str">
        <f>IF(VLOOKUP(FACTURACION[[#This Row],[REFERENCIA]],CODINV,3,FALSE)=0,"",VLOOKUP(FACTURACION[[#This Row],[REFERENCIA]],CODINV,3,FALSE))</f>
        <v>G8475RL</v>
      </c>
      <c r="M5361" s="12" t="str">
        <f>+VLOOKUP(FACTURACION[[#This Row],[REFERENCIA]],CODINV,4,FALSE)</f>
        <v>VÁLVULAS Y MULTIVÁLVULAS</v>
      </c>
      <c r="N5361" s="12" t="str">
        <f>+VLOOKUP(FACTURACION[[#This Row],[REFERENCIA]],CODINV,5,FALSE)</f>
        <v>REGO</v>
      </c>
      <c r="O5361" s="3">
        <v>1</v>
      </c>
      <c r="P5361" s="31">
        <v>820000</v>
      </c>
      <c r="Q5361" s="24">
        <f>+FACTURACION[[#This Row],[CANTIDAD]]*FACTURACION[[#This Row],[VR UNITARIO]]/1000</f>
        <v>820</v>
      </c>
      <c r="R5361" s="3" t="str">
        <f>+VLOOKUP(FACTURACION[[#This Row],[NIT]],TABLACLIENTE,5,FALSE)</f>
        <v>BOGOTÁ D.C.</v>
      </c>
    </row>
    <row r="5362" spans="3:18">
      <c r="C5362" s="29">
        <v>2018</v>
      </c>
      <c r="D5362" s="30" t="s">
        <v>84</v>
      </c>
      <c r="E5362" s="30">
        <f>MONTH(FACTURACION[[#This Row],[MES]]&amp;1)</f>
        <v>5</v>
      </c>
      <c r="F5362" s="223">
        <f>DATE(FACTURACION[[#This Row],[AÑO]],FACTURACION[[#This Row],[Mes numero]],1)</f>
        <v>43221</v>
      </c>
      <c r="G5362" s="160">
        <v>13685</v>
      </c>
      <c r="H5362" s="25">
        <v>900950504</v>
      </c>
      <c r="I5362" s="3" t="str">
        <f>+VLOOKUP(FACTURACION[[#This Row],[NIT]],TABLACLIENTE,2,FALSE)</f>
        <v>DAMASA DE COLOMBIA S A S</v>
      </c>
      <c r="J5362" s="3" t="s">
        <v>273</v>
      </c>
      <c r="K5362" s="12" t="str">
        <f>+VLOOKUP(FACTURACION[[#This Row],[REFERENCIA]],CODINV,2,FALSE)</f>
        <v>VALVULA DE ALIVIO EXTERNA 3/4" NPT</v>
      </c>
      <c r="L5362" s="12" t="str">
        <f>IF(VLOOKUP(FACTURACION[[#This Row],[REFERENCIA]],CODINV,3,FALSE)=0,"",VLOOKUP(FACTURACION[[#This Row],[REFERENCIA]],CODINV,3,FALSE))</f>
        <v>3131G</v>
      </c>
      <c r="M5362" s="12" t="str">
        <f>+VLOOKUP(FACTURACION[[#This Row],[REFERENCIA]],CODINV,4,FALSE)</f>
        <v>VÁLVULAS Y MULTIVÁLVULAS</v>
      </c>
      <c r="N5362" s="12" t="str">
        <f>+VLOOKUP(FACTURACION[[#This Row],[REFERENCIA]],CODINV,5,FALSE)</f>
        <v>REGO</v>
      </c>
      <c r="O5362" s="3">
        <v>1</v>
      </c>
      <c r="P5362" s="31">
        <v>127000</v>
      </c>
      <c r="Q5362" s="24">
        <f>+FACTURACION[[#This Row],[CANTIDAD]]*FACTURACION[[#This Row],[VR UNITARIO]]/1000</f>
        <v>127</v>
      </c>
      <c r="R5362" s="3" t="str">
        <f>+VLOOKUP(FACTURACION[[#This Row],[NIT]],TABLACLIENTE,5,FALSE)</f>
        <v>BOGOTÁ D.C.</v>
      </c>
    </row>
    <row r="5363" spans="3:18">
      <c r="C5363" s="29">
        <v>2018</v>
      </c>
      <c r="D5363" s="30" t="s">
        <v>84</v>
      </c>
      <c r="E5363" s="30">
        <f>MONTH(FACTURACION[[#This Row],[MES]]&amp;1)</f>
        <v>5</v>
      </c>
      <c r="F5363" s="223">
        <f>DATE(FACTURACION[[#This Row],[AÑO]],FACTURACION[[#This Row],[Mes numero]],1)</f>
        <v>43221</v>
      </c>
      <c r="G5363" s="160">
        <v>13659</v>
      </c>
      <c r="H5363" s="25">
        <v>900175830</v>
      </c>
      <c r="I5363" s="3" t="str">
        <f>+VLOOKUP(FACTURACION[[#This Row],[NIT]],TABLACLIENTE,2,FALSE)</f>
        <v xml:space="preserve">COMBUSTIBLES LIQUIDOS DE COLOMBIA S.A E.S.P  (CLC S.A E.S.P)
</v>
      </c>
      <c r="J5363" s="3" t="s">
        <v>281</v>
      </c>
      <c r="K5363" s="12" t="str">
        <f>+VLOOKUP(FACTURACION[[#This Row],[REFERENCIA]],CODINV,2,FALSE)</f>
        <v>VALVULA DE ALIVIO SEMIINTERNA 2" - 250</v>
      </c>
      <c r="L5363" s="12" t="str">
        <f>IF(VLOOKUP(FACTURACION[[#This Row],[REFERENCIA]],CODINV,3,FALSE)=0,"",VLOOKUP(FACTURACION[[#This Row],[REFERENCIA]],CODINV,3,FALSE))</f>
        <v>7534G</v>
      </c>
      <c r="M5363" s="12" t="str">
        <f>+VLOOKUP(FACTURACION[[#This Row],[REFERENCIA]],CODINV,4,FALSE)</f>
        <v>VÁLVULAS Y MULTIVÁLVULAS</v>
      </c>
      <c r="N5363" s="12" t="str">
        <f>+VLOOKUP(FACTURACION[[#This Row],[REFERENCIA]],CODINV,5,FALSE)</f>
        <v>REGO</v>
      </c>
      <c r="O5363" s="3">
        <v>2</v>
      </c>
      <c r="P5363" s="31">
        <v>886000</v>
      </c>
      <c r="Q5363" s="24">
        <f>+FACTURACION[[#This Row],[CANTIDAD]]*FACTURACION[[#This Row],[VR UNITARIO]]/1000</f>
        <v>1772</v>
      </c>
      <c r="R5363" s="3" t="str">
        <f>+VLOOKUP(FACTURACION[[#This Row],[NIT]],TABLACLIENTE,5,FALSE)</f>
        <v>BOGOTÁ D.C.</v>
      </c>
    </row>
    <row r="5364" spans="3:18">
      <c r="C5364" s="29">
        <v>2018</v>
      </c>
      <c r="D5364" s="30" t="s">
        <v>84</v>
      </c>
      <c r="E5364" s="30">
        <f>MONTH(FACTURACION[[#This Row],[MES]]&amp;1)</f>
        <v>5</v>
      </c>
      <c r="F5364" s="223">
        <f>DATE(FACTURACION[[#This Row],[AÑO]],FACTURACION[[#This Row],[Mes numero]],1)</f>
        <v>43221</v>
      </c>
      <c r="G5364" s="160">
        <v>13659</v>
      </c>
      <c r="H5364" s="25">
        <v>900175830</v>
      </c>
      <c r="I5364" s="3" t="str">
        <f>+VLOOKUP(FACTURACION[[#This Row],[NIT]],TABLACLIENTE,2,FALSE)</f>
        <v xml:space="preserve">COMBUSTIBLES LIQUIDOS DE COLOMBIA S.A E.S.P  (CLC S.A E.S.P)
</v>
      </c>
      <c r="J5364" s="3" t="s">
        <v>74</v>
      </c>
      <c r="K5364" s="12" t="str">
        <f>+VLOOKUP(FACTURACION[[#This Row],[REFERENCIA]],CODINV,2,FALSE)</f>
        <v>VALVULA DE GLOBLO DE 1 1/4" NPT</v>
      </c>
      <c r="L5364" s="12" t="str">
        <f>IF(VLOOKUP(FACTURACION[[#This Row],[REFERENCIA]],CODINV,3,FALSE)=0,"",VLOOKUP(FACTURACION[[#This Row],[REFERENCIA]],CODINV,3,FALSE))</f>
        <v>A7509BP</v>
      </c>
      <c r="M5364" s="12" t="str">
        <f>+VLOOKUP(FACTURACION[[#This Row],[REFERENCIA]],CODINV,4,FALSE)</f>
        <v>VÁLVULAS Y MULTIVÁLVULAS</v>
      </c>
      <c r="N5364" s="12" t="str">
        <f>+VLOOKUP(FACTURACION[[#This Row],[REFERENCIA]],CODINV,5,FALSE)</f>
        <v>REGO</v>
      </c>
      <c r="O5364" s="3">
        <v>2</v>
      </c>
      <c r="P5364" s="31">
        <v>430000</v>
      </c>
      <c r="Q5364" s="24">
        <f>+FACTURACION[[#This Row],[CANTIDAD]]*FACTURACION[[#This Row],[VR UNITARIO]]/1000</f>
        <v>860</v>
      </c>
      <c r="R5364" s="3" t="str">
        <f>+VLOOKUP(FACTURACION[[#This Row],[NIT]],TABLACLIENTE,5,FALSE)</f>
        <v>BOGOTÁ D.C.</v>
      </c>
    </row>
    <row r="5365" spans="3:18">
      <c r="C5365" s="29">
        <v>2018</v>
      </c>
      <c r="D5365" s="30" t="s">
        <v>84</v>
      </c>
      <c r="E5365" s="30">
        <f>MONTH(FACTURACION[[#This Row],[MES]]&amp;1)</f>
        <v>5</v>
      </c>
      <c r="F5365" s="223">
        <f>DATE(FACTURACION[[#This Row],[AÑO]],FACTURACION[[#This Row],[Mes numero]],1)</f>
        <v>43221</v>
      </c>
      <c r="G5365" s="160">
        <v>13656</v>
      </c>
      <c r="H5365" s="25">
        <v>890200919</v>
      </c>
      <c r="I5365" s="3" t="str">
        <f>+VLOOKUP(FACTURACION[[#This Row],[NIT]],TABLACLIENTE,2,FALSE)</f>
        <v>GAS DE SANTANDER S.A. E.S.P.</v>
      </c>
      <c r="J5365" s="2" t="s">
        <v>4219</v>
      </c>
      <c r="K5365" s="12" t="str">
        <f>+VLOOKUP(FACTURACION[[#This Row],[REFERENCIA]],CODINV,2,FALSE)</f>
        <v>KIT REPARACION VALV. GLOBO 2"</v>
      </c>
      <c r="L5365" s="12" t="str">
        <f>IF(VLOOKUP(FACTURACION[[#This Row],[REFERENCIA]],CODINV,3,FALSE)=0,"",VLOOKUP(FACTURACION[[#This Row],[REFERENCIA]],CODINV,3,FALSE))</f>
        <v>A7513-50</v>
      </c>
      <c r="M5365" s="12" t="str">
        <f>+VLOOKUP(FACTURACION[[#This Row],[REFERENCIA]],CODINV,4,FALSE)</f>
        <v>REPUESTOS Y ACCESORIOS</v>
      </c>
      <c r="N5365" s="12" t="str">
        <f>+VLOOKUP(FACTURACION[[#This Row],[REFERENCIA]],CODINV,5,FALSE)</f>
        <v>REGO</v>
      </c>
      <c r="O5365" s="3">
        <v>2</v>
      </c>
      <c r="P5365" s="31">
        <v>69800</v>
      </c>
      <c r="Q5365" s="24">
        <f>+FACTURACION[[#This Row],[CANTIDAD]]*FACTURACION[[#This Row],[VR UNITARIO]]/1000</f>
        <v>139.6</v>
      </c>
      <c r="R5365" s="3" t="str">
        <f>+VLOOKUP(FACTURACION[[#This Row],[NIT]],TABLACLIENTE,5,FALSE)</f>
        <v>GIRON</v>
      </c>
    </row>
    <row r="5366" spans="3:18">
      <c r="C5366" s="29">
        <v>2018</v>
      </c>
      <c r="D5366" s="30" t="s">
        <v>84</v>
      </c>
      <c r="E5366" s="30">
        <f>MONTH(FACTURACION[[#This Row],[MES]]&amp;1)</f>
        <v>5</v>
      </c>
      <c r="F5366" s="223">
        <f>DATE(FACTURACION[[#This Row],[AÑO]],FACTURACION[[#This Row],[Mes numero]],1)</f>
        <v>43221</v>
      </c>
      <c r="G5366" s="160">
        <v>13659</v>
      </c>
      <c r="H5366" s="25">
        <v>900175830</v>
      </c>
      <c r="I5366" s="3" t="str">
        <f>+VLOOKUP(FACTURACION[[#This Row],[NIT]],TABLACLIENTE,2,FALSE)</f>
        <v xml:space="preserve">COMBUSTIBLES LIQUIDOS DE COLOMBIA S.A E.S.P  (CLC S.A E.S.P)
</v>
      </c>
      <c r="J5366" s="3" t="s">
        <v>93</v>
      </c>
      <c r="K5366" s="12" t="str">
        <f>+VLOOKUP(FACTURACION[[#This Row],[REFERENCIA]],CODINV,2,FALSE)</f>
        <v>VALVULA DE GLOBO 2"</v>
      </c>
      <c r="L5366" s="12" t="str">
        <f>IF(VLOOKUP(FACTURACION[[#This Row],[REFERENCIA]],CODINV,3,FALSE)=0,"",VLOOKUP(FACTURACION[[#This Row],[REFERENCIA]],CODINV,3,FALSE))</f>
        <v>A7513AP</v>
      </c>
      <c r="M5366" s="12" t="str">
        <f>+VLOOKUP(FACTURACION[[#This Row],[REFERENCIA]],CODINV,4,FALSE)</f>
        <v>VÁLVULAS Y MULTIVÁLVULAS</v>
      </c>
      <c r="N5366" s="12" t="str">
        <f>+VLOOKUP(FACTURACION[[#This Row],[REFERENCIA]],CODINV,5,FALSE)</f>
        <v>REGO</v>
      </c>
      <c r="O5366" s="3">
        <v>3</v>
      </c>
      <c r="P5366" s="31">
        <v>620000</v>
      </c>
      <c r="Q5366" s="24">
        <f>+FACTURACION[[#This Row],[CANTIDAD]]*FACTURACION[[#This Row],[VR UNITARIO]]/1000</f>
        <v>1860</v>
      </c>
      <c r="R5366" s="3" t="str">
        <f>+VLOOKUP(FACTURACION[[#This Row],[NIT]],TABLACLIENTE,5,FALSE)</f>
        <v>BOGOTÁ D.C.</v>
      </c>
    </row>
    <row r="5367" spans="3:18">
      <c r="C5367" s="29">
        <v>2018</v>
      </c>
      <c r="D5367" s="30" t="s">
        <v>84</v>
      </c>
      <c r="E5367" s="30">
        <f>MONTH(FACTURACION[[#This Row],[MES]]&amp;1)</f>
        <v>5</v>
      </c>
      <c r="F5367" s="223">
        <f>DATE(FACTURACION[[#This Row],[AÑO]],FACTURACION[[#This Row],[Mes numero]],1)</f>
        <v>43221</v>
      </c>
      <c r="G5367" s="160">
        <v>13636</v>
      </c>
      <c r="H5367" s="25">
        <v>860033633</v>
      </c>
      <c r="I5367" s="3" t="str">
        <f>+VLOOKUP(FACTURACION[[#This Row],[NIT]],TABLACLIENTE,2,FALSE)</f>
        <v>RAYOGAS S.A. E.S.P.</v>
      </c>
      <c r="J5367" s="3" t="s">
        <v>80</v>
      </c>
      <c r="K5367" s="12" t="str">
        <f>+VLOOKUP(FACTURACION[[#This Row],[REFERENCIA]],CODINV,2,FALSE)</f>
        <v>VALVULA EXCESO DE FLUJO 1 1/4"</v>
      </c>
      <c r="L5367" s="12" t="str">
        <f>IF(VLOOKUP(FACTURACION[[#This Row],[REFERENCIA]],CODINV,3,FALSE)=0,"",VLOOKUP(FACTURACION[[#This Row],[REFERENCIA]],CODINV,3,FALSE))</f>
        <v>3282C</v>
      </c>
      <c r="M5367" s="12" t="str">
        <f>+VLOOKUP(FACTURACION[[#This Row],[REFERENCIA]],CODINV,4,FALSE)</f>
        <v>VÁLVULAS Y MULTIVÁLVULAS</v>
      </c>
      <c r="N5367" s="12" t="str">
        <f>+VLOOKUP(FACTURACION[[#This Row],[REFERENCIA]],CODINV,5,FALSE)</f>
        <v>REGO</v>
      </c>
      <c r="O5367" s="3">
        <v>1</v>
      </c>
      <c r="P5367" s="31">
        <v>142000</v>
      </c>
      <c r="Q5367" s="24">
        <f>+FACTURACION[[#This Row],[CANTIDAD]]*FACTURACION[[#This Row],[VR UNITARIO]]/1000</f>
        <v>142</v>
      </c>
      <c r="R5367" s="3" t="str">
        <f>+VLOOKUP(FACTURACION[[#This Row],[NIT]],TABLACLIENTE,5,FALSE)</f>
        <v>BOGOTÁ D.C.</v>
      </c>
    </row>
    <row r="5368" spans="3:18">
      <c r="C5368" s="29">
        <v>2018</v>
      </c>
      <c r="D5368" s="30" t="s">
        <v>84</v>
      </c>
      <c r="E5368" s="30">
        <f>MONTH(FACTURACION[[#This Row],[MES]]&amp;1)</f>
        <v>5</v>
      </c>
      <c r="F5368" s="223">
        <f>DATE(FACTURACION[[#This Row],[AÑO]],FACTURACION[[#This Row],[Mes numero]],1)</f>
        <v>43221</v>
      </c>
      <c r="G5368" s="160">
        <v>13633</v>
      </c>
      <c r="H5368" s="25">
        <v>900950504</v>
      </c>
      <c r="I5368" s="3" t="str">
        <f>+VLOOKUP(FACTURACION[[#This Row],[NIT]],TABLACLIENTE,2,FALSE)</f>
        <v>DAMASA DE COLOMBIA S A S</v>
      </c>
      <c r="J5368" s="3" t="s">
        <v>113</v>
      </c>
      <c r="K5368" s="12" t="str">
        <f>+VLOOKUP(FACTURACION[[#This Row],[REFERENCIA]],CODINV,2,FALSE)</f>
        <v>VALVULA CHEK LOCK 3/4"</v>
      </c>
      <c r="L5368" s="12" t="str">
        <f>IF(VLOOKUP(FACTURACION[[#This Row],[REFERENCIA]],CODINV,3,FALSE)=0,"",VLOOKUP(FACTURACION[[#This Row],[REFERENCIA]],CODINV,3,FALSE))</f>
        <v>7590U</v>
      </c>
      <c r="M5368" s="12" t="str">
        <f>+VLOOKUP(FACTURACION[[#This Row],[REFERENCIA]],CODINV,4,FALSE)</f>
        <v>VÁLVULAS Y MULTIVÁLVULAS</v>
      </c>
      <c r="N5368" s="12" t="str">
        <f>+VLOOKUP(FACTURACION[[#This Row],[REFERENCIA]],CODINV,5,FALSE)</f>
        <v>REGO</v>
      </c>
      <c r="O5368" s="3">
        <v>1</v>
      </c>
      <c r="P5368" s="31">
        <v>63000</v>
      </c>
      <c r="Q5368" s="24">
        <f>+FACTURACION[[#This Row],[CANTIDAD]]*FACTURACION[[#This Row],[VR UNITARIO]]/1000</f>
        <v>63</v>
      </c>
      <c r="R5368" s="3" t="str">
        <f>+VLOOKUP(FACTURACION[[#This Row],[NIT]],TABLACLIENTE,5,FALSE)</f>
        <v>BOGOTÁ D.C.</v>
      </c>
    </row>
    <row r="5369" spans="3:18">
      <c r="C5369" s="29">
        <v>2018</v>
      </c>
      <c r="D5369" s="30" t="s">
        <v>84</v>
      </c>
      <c r="E5369" s="30">
        <f>MONTH(FACTURACION[[#This Row],[MES]]&amp;1)</f>
        <v>5</v>
      </c>
      <c r="F5369" s="223">
        <f>DATE(FACTURACION[[#This Row],[AÑO]],FACTURACION[[#This Row],[Mes numero]],1)</f>
        <v>43221</v>
      </c>
      <c r="G5369" s="160">
        <v>13659</v>
      </c>
      <c r="H5369" s="25">
        <v>900175830</v>
      </c>
      <c r="I5369" s="3" t="str">
        <f>+VLOOKUP(FACTURACION[[#This Row],[NIT]],TABLACLIENTE,2,FALSE)</f>
        <v xml:space="preserve">COMBUSTIBLES LIQUIDOS DE COLOMBIA S.A E.S.P  (CLC S.A E.S.P)
</v>
      </c>
      <c r="J5369" s="3" t="s">
        <v>432</v>
      </c>
      <c r="K5369" s="12" t="str">
        <f>+VLOOKUP(FACTURACION[[#This Row],[REFERENCIA]],CODINV,2,FALSE)</f>
        <v>VALVULA DE CHEQUE 2" TIPO COPA</v>
      </c>
      <c r="L5369" s="12" t="str">
        <f>IF(VLOOKUP(FACTURACION[[#This Row],[REFERENCIA]],CODINV,3,FALSE)=0,"",VLOOKUP(FACTURACION[[#This Row],[REFERENCIA]],CODINV,3,FALSE))</f>
        <v>A3186</v>
      </c>
      <c r="M5369" s="12" t="str">
        <f>+VLOOKUP(FACTURACION[[#This Row],[REFERENCIA]],CODINV,4,FALSE)</f>
        <v>VÁLVULAS Y MULTIVÁLVULAS</v>
      </c>
      <c r="N5369" s="12" t="str">
        <f>+VLOOKUP(FACTURACION[[#This Row],[REFERENCIA]],CODINV,5,FALSE)</f>
        <v>REGO</v>
      </c>
      <c r="O5369" s="3">
        <v>1</v>
      </c>
      <c r="P5369" s="31">
        <v>325000</v>
      </c>
      <c r="Q5369" s="24">
        <f>+FACTURACION[[#This Row],[CANTIDAD]]*FACTURACION[[#This Row],[VR UNITARIO]]/1000</f>
        <v>325</v>
      </c>
      <c r="R5369" s="3" t="str">
        <f>+VLOOKUP(FACTURACION[[#This Row],[NIT]],TABLACLIENTE,5,FALSE)</f>
        <v>BOGOTÁ D.C.</v>
      </c>
    </row>
    <row r="5370" spans="3:18">
      <c r="C5370" s="29">
        <v>2018</v>
      </c>
      <c r="D5370" s="30" t="s">
        <v>84</v>
      </c>
      <c r="E5370" s="30">
        <f>MONTH(FACTURACION[[#This Row],[MES]]&amp;1)</f>
        <v>5</v>
      </c>
      <c r="F5370" s="223">
        <f>DATE(FACTURACION[[#This Row],[AÑO]],FACTURACION[[#This Row],[Mes numero]],1)</f>
        <v>43221</v>
      </c>
      <c r="G5370" s="160">
        <v>13691</v>
      </c>
      <c r="H5370" s="25">
        <v>900175830</v>
      </c>
      <c r="I5370" s="3" t="str">
        <f>+VLOOKUP(FACTURACION[[#This Row],[NIT]],TABLACLIENTE,2,FALSE)</f>
        <v xml:space="preserve">COMBUSTIBLES LIQUIDOS DE COLOMBIA S.A E.S.P  (CLC S.A E.S.P)
</v>
      </c>
      <c r="J5370" s="3" t="s">
        <v>324</v>
      </c>
      <c r="K5370" s="12" t="str">
        <f>+VLOOKUP(FACTURACION[[#This Row],[REFERENCIA]],CODINV,2,FALSE)</f>
        <v>VALVULA CHECK 3"TIPO COPA</v>
      </c>
      <c r="L5370" s="12" t="str">
        <f>IF(VLOOKUP(FACTURACION[[#This Row],[REFERENCIA]],CODINV,3,FALSE)=0,"",VLOOKUP(FACTURACION[[#This Row],[REFERENCIA]],CODINV,3,FALSE))</f>
        <v>A3196</v>
      </c>
      <c r="M5370" s="12" t="str">
        <f>+VLOOKUP(FACTURACION[[#This Row],[REFERENCIA]],CODINV,4,FALSE)</f>
        <v>VÁLVULAS Y MULTIVÁLVULAS</v>
      </c>
      <c r="N5370" s="12" t="str">
        <f>+VLOOKUP(FACTURACION[[#This Row],[REFERENCIA]],CODINV,5,FALSE)</f>
        <v>REGO</v>
      </c>
      <c r="O5370" s="3">
        <v>1</v>
      </c>
      <c r="P5370" s="31">
        <v>980000</v>
      </c>
      <c r="Q5370" s="24">
        <f>+FACTURACION[[#This Row],[CANTIDAD]]*FACTURACION[[#This Row],[VR UNITARIO]]/1000</f>
        <v>980</v>
      </c>
      <c r="R5370" s="3" t="str">
        <f>+VLOOKUP(FACTURACION[[#This Row],[NIT]],TABLACLIENTE,5,FALSE)</f>
        <v>BOGOTÁ D.C.</v>
      </c>
    </row>
    <row r="5371" spans="3:18">
      <c r="C5371" s="29">
        <v>2018</v>
      </c>
      <c r="D5371" s="30" t="s">
        <v>84</v>
      </c>
      <c r="E5371" s="30">
        <f>MONTH(FACTURACION[[#This Row],[MES]]&amp;1)</f>
        <v>5</v>
      </c>
      <c r="F5371" s="223">
        <f>DATE(FACTURACION[[#This Row],[AÑO]],FACTURACION[[#This Row],[Mes numero]],1)</f>
        <v>43221</v>
      </c>
      <c r="G5371" s="160">
        <v>13648</v>
      </c>
      <c r="H5371" s="25">
        <v>900704223</v>
      </c>
      <c r="I5371" s="3" t="str">
        <f>+VLOOKUP(FACTURACION[[#This Row],[NIT]],TABLACLIENTE,2,FALSE)</f>
        <v>GAS Y SERVICIOS INDUSTRIALES S A S</v>
      </c>
      <c r="J5371" s="3" t="s">
        <v>461</v>
      </c>
      <c r="K5371" s="12" t="str">
        <f>+VLOOKUP(FACTURACION[[#This Row],[REFERENCIA]],CODINV,2,FALSE)</f>
        <v>VALVULA INTERNA 1 1/4"</v>
      </c>
      <c r="L5371" s="12" t="str">
        <f>IF(VLOOKUP(FACTURACION[[#This Row],[REFERENCIA]],CODINV,3,FALSE)=0,"",VLOOKUP(FACTURACION[[#This Row],[REFERENCIA]],CODINV,3,FALSE))</f>
        <v>A3209D050</v>
      </c>
      <c r="M5371" s="12" t="str">
        <f>+VLOOKUP(FACTURACION[[#This Row],[REFERENCIA]],CODINV,4,FALSE)</f>
        <v>VÁLVULAS Y MULTIVÁLVULAS</v>
      </c>
      <c r="N5371" s="12" t="str">
        <f>+VLOOKUP(FACTURACION[[#This Row],[REFERENCIA]],CODINV,5,FALSE)</f>
        <v>REGO</v>
      </c>
      <c r="O5371" s="3">
        <v>1</v>
      </c>
      <c r="P5371" s="31">
        <v>850400</v>
      </c>
      <c r="Q5371" s="24">
        <f>+FACTURACION[[#This Row],[CANTIDAD]]*FACTURACION[[#This Row],[VR UNITARIO]]/1000</f>
        <v>850.4</v>
      </c>
      <c r="R5371" s="3" t="str">
        <f>+VLOOKUP(FACTURACION[[#This Row],[NIT]],TABLACLIENTE,5,FALSE)</f>
        <v>BOGOTÁ D.C.</v>
      </c>
    </row>
    <row r="5372" spans="3:18">
      <c r="C5372" s="29">
        <v>2018</v>
      </c>
      <c r="D5372" s="30" t="s">
        <v>84</v>
      </c>
      <c r="E5372" s="30">
        <f>MONTH(FACTURACION[[#This Row],[MES]]&amp;1)</f>
        <v>5</v>
      </c>
      <c r="F5372" s="223">
        <f>DATE(FACTURACION[[#This Row],[AÑO]],FACTURACION[[#This Row],[Mes numero]],1)</f>
        <v>43221</v>
      </c>
      <c r="G5372" s="160">
        <v>13651</v>
      </c>
      <c r="H5372" s="25">
        <v>900175830</v>
      </c>
      <c r="I5372" s="3" t="str">
        <f>+VLOOKUP(FACTURACION[[#This Row],[NIT]],TABLACLIENTE,2,FALSE)</f>
        <v xml:space="preserve">COMBUSTIBLES LIQUIDOS DE COLOMBIA S.A E.S.P  (CLC S.A E.S.P)
</v>
      </c>
      <c r="J5372" s="3" t="s">
        <v>321</v>
      </c>
      <c r="K5372" s="12" t="str">
        <f>+VLOOKUP(FACTURACION[[#This Row],[REFERENCIA]],CODINV,2,FALSE)</f>
        <v>VALVULA INTERNA 2" NPTM 175GPM</v>
      </c>
      <c r="L5372" s="12" t="str">
        <f>IF(VLOOKUP(FACTURACION[[#This Row],[REFERENCIA]],CODINV,3,FALSE)=0,"",VLOOKUP(FACTURACION[[#This Row],[REFERENCIA]],CODINV,3,FALSE))</f>
        <v>A3212R-175</v>
      </c>
      <c r="M5372" s="12" t="str">
        <f>+VLOOKUP(FACTURACION[[#This Row],[REFERENCIA]],CODINV,4,FALSE)</f>
        <v>VÁLVULAS Y MULTIVÁLVULAS</v>
      </c>
      <c r="N5372" s="12" t="str">
        <f>+VLOOKUP(FACTURACION[[#This Row],[REFERENCIA]],CODINV,5,FALSE)</f>
        <v>REGO</v>
      </c>
      <c r="O5372" s="3">
        <v>1</v>
      </c>
      <c r="P5372" s="31">
        <v>2590000</v>
      </c>
      <c r="Q5372" s="24">
        <f>+FACTURACION[[#This Row],[CANTIDAD]]*FACTURACION[[#This Row],[VR UNITARIO]]/1000</f>
        <v>2590</v>
      </c>
      <c r="R5372" s="3" t="str">
        <f>+VLOOKUP(FACTURACION[[#This Row],[NIT]],TABLACLIENTE,5,FALSE)</f>
        <v>BOGOTÁ D.C.</v>
      </c>
    </row>
    <row r="5373" spans="3:18">
      <c r="C5373" s="29">
        <v>2018</v>
      </c>
      <c r="D5373" s="30" t="s">
        <v>84</v>
      </c>
      <c r="E5373" s="30">
        <f>MONTH(FACTURACION[[#This Row],[MES]]&amp;1)</f>
        <v>5</v>
      </c>
      <c r="F5373" s="223">
        <f>DATE(FACTURACION[[#This Row],[AÑO]],FACTURACION[[#This Row],[Mes numero]],1)</f>
        <v>43221</v>
      </c>
      <c r="G5373" s="160">
        <v>13647</v>
      </c>
      <c r="H5373" s="25">
        <v>860508892</v>
      </c>
      <c r="I5373" s="3" t="str">
        <f>+VLOOKUP(FACTURACION[[#This Row],[NIT]],TABLACLIENTE,2,FALSE)</f>
        <v>COMPAÑIA DE ALMACENAMIENTO DE GAS SOCIEDAD ANONIMA EMPRESA DE SERVICIOS PUBLICOS (ALMAGAS S.A. E.S.P.)</v>
      </c>
      <c r="J5373" s="3" t="s">
        <v>321</v>
      </c>
      <c r="K5373" s="12" t="str">
        <f>+VLOOKUP(FACTURACION[[#This Row],[REFERENCIA]],CODINV,2,FALSE)</f>
        <v>VALVULA INTERNA 2" NPTM 175GPM</v>
      </c>
      <c r="L5373" s="12" t="str">
        <f>IF(VLOOKUP(FACTURACION[[#This Row],[REFERENCIA]],CODINV,3,FALSE)=0,"",VLOOKUP(FACTURACION[[#This Row],[REFERENCIA]],CODINV,3,FALSE))</f>
        <v>A3212R-175</v>
      </c>
      <c r="M5373" s="12" t="str">
        <f>+VLOOKUP(FACTURACION[[#This Row],[REFERENCIA]],CODINV,4,FALSE)</f>
        <v>VÁLVULAS Y MULTIVÁLVULAS</v>
      </c>
      <c r="N5373" s="12" t="str">
        <f>+VLOOKUP(FACTURACION[[#This Row],[REFERENCIA]],CODINV,5,FALSE)</f>
        <v>REGO</v>
      </c>
      <c r="O5373" s="3">
        <v>5</v>
      </c>
      <c r="P5373" s="31">
        <v>2234920</v>
      </c>
      <c r="Q5373" s="24">
        <f>+FACTURACION[[#This Row],[CANTIDAD]]*FACTURACION[[#This Row],[VR UNITARIO]]/1000</f>
        <v>11174.6</v>
      </c>
      <c r="R5373" s="3" t="str">
        <f>+VLOOKUP(FACTURACION[[#This Row],[NIT]],TABLACLIENTE,5,FALSE)</f>
        <v>BOGOTÁ D.C.</v>
      </c>
    </row>
    <row r="5374" spans="3:18">
      <c r="C5374" s="29">
        <v>2018</v>
      </c>
      <c r="D5374" s="30" t="s">
        <v>84</v>
      </c>
      <c r="E5374" s="30">
        <f>MONTH(FACTURACION[[#This Row],[MES]]&amp;1)</f>
        <v>5</v>
      </c>
      <c r="F5374" s="223">
        <f>DATE(FACTURACION[[#This Row],[AÑO]],FACTURACION[[#This Row],[Mes numero]],1)</f>
        <v>43221</v>
      </c>
      <c r="G5374" s="160">
        <v>13672</v>
      </c>
      <c r="H5374" s="25">
        <v>860508892</v>
      </c>
      <c r="I5374" s="3" t="str">
        <f>+VLOOKUP(FACTURACION[[#This Row],[NIT]],TABLACLIENTE,2,FALSE)</f>
        <v>COMPAÑIA DE ALMACENAMIENTO DE GAS SOCIEDAD ANONIMA EMPRESA DE SERVICIOS PUBLICOS (ALMAGAS S.A. E.S.P.)</v>
      </c>
      <c r="J5374" s="3" t="s">
        <v>463</v>
      </c>
      <c r="K5374" s="12" t="str">
        <f>+VLOOKUP(FACTURACION[[#This Row],[REFERENCIA]],CODINV,2,FALSE)</f>
        <v>VALVULA INTERNA ROSCADA 2" 250GPM</v>
      </c>
      <c r="L5374" s="12" t="str">
        <f>IF(VLOOKUP(FACTURACION[[#This Row],[REFERENCIA]],CODINV,3,FALSE)=0,"",VLOOKUP(FACTURACION[[#This Row],[REFERENCIA]],CODINV,3,FALSE))</f>
        <v>A3242R250</v>
      </c>
      <c r="M5374" s="12" t="str">
        <f>+VLOOKUP(FACTURACION[[#This Row],[REFERENCIA]],CODINV,4,FALSE)</f>
        <v>VÁLVULAS Y MULTIVÁLVULAS</v>
      </c>
      <c r="N5374" s="12" t="str">
        <f>+VLOOKUP(FACTURACION[[#This Row],[REFERENCIA]],CODINV,5,FALSE)</f>
        <v>REGO</v>
      </c>
      <c r="O5374" s="3">
        <v>4</v>
      </c>
      <c r="P5374" s="31">
        <v>2150000</v>
      </c>
      <c r="Q5374" s="24">
        <f>+FACTURACION[[#This Row],[CANTIDAD]]*FACTURACION[[#This Row],[VR UNITARIO]]/1000</f>
        <v>8600</v>
      </c>
      <c r="R5374" s="3" t="str">
        <f>+VLOOKUP(FACTURACION[[#This Row],[NIT]],TABLACLIENTE,5,FALSE)</f>
        <v>BOGOTÁ D.C.</v>
      </c>
    </row>
    <row r="5375" spans="3:18">
      <c r="C5375" s="29">
        <v>2018</v>
      </c>
      <c r="D5375" s="30" t="s">
        <v>84</v>
      </c>
      <c r="E5375" s="30">
        <f>MONTH(FACTURACION[[#This Row],[MES]]&amp;1)</f>
        <v>5</v>
      </c>
      <c r="F5375" s="223">
        <f>DATE(FACTURACION[[#This Row],[AÑO]],FACTURACION[[#This Row],[Mes numero]],1)</f>
        <v>43221</v>
      </c>
      <c r="G5375" s="160">
        <v>13647</v>
      </c>
      <c r="H5375" s="25">
        <v>860508892</v>
      </c>
      <c r="I5375" s="3" t="str">
        <f>+VLOOKUP(FACTURACION[[#This Row],[NIT]],TABLACLIENTE,2,FALSE)</f>
        <v>COMPAÑIA DE ALMACENAMIENTO DE GAS SOCIEDAD ANONIMA EMPRESA DE SERVICIOS PUBLICOS (ALMAGAS S.A. E.S.P.)</v>
      </c>
      <c r="J5375" s="3" t="s">
        <v>1110</v>
      </c>
      <c r="K5375" s="12" t="str">
        <f>+VLOOKUP(FACTURACION[[#This Row],[REFERENCIA]],CODINV,2,FALSE)</f>
        <v>VALVULA INTERNA ROSCADA 3" 400 GPM</v>
      </c>
      <c r="L5375" s="12" t="str">
        <f>IF(VLOOKUP(FACTURACION[[#This Row],[REFERENCIA]],CODINV,3,FALSE)=0,"",VLOOKUP(FACTURACION[[#This Row],[REFERENCIA]],CODINV,3,FALSE))</f>
        <v>A3213D400</v>
      </c>
      <c r="M5375" s="12" t="str">
        <f>+VLOOKUP(FACTURACION[[#This Row],[REFERENCIA]],CODINV,4,FALSE)</f>
        <v>VÁLVULAS Y MULTIVÁLVULAS</v>
      </c>
      <c r="N5375" s="12" t="str">
        <f>+VLOOKUP(FACTURACION[[#This Row],[REFERENCIA]],CODINV,5,FALSE)</f>
        <v>REGO</v>
      </c>
      <c r="O5375" s="3">
        <v>1</v>
      </c>
      <c r="P5375" s="31">
        <v>2482297</v>
      </c>
      <c r="Q5375" s="24">
        <f>+FACTURACION[[#This Row],[CANTIDAD]]*FACTURACION[[#This Row],[VR UNITARIO]]/1000</f>
        <v>2482.297</v>
      </c>
      <c r="R5375" s="3" t="str">
        <f>+VLOOKUP(FACTURACION[[#This Row],[NIT]],TABLACLIENTE,5,FALSE)</f>
        <v>BOGOTÁ D.C.</v>
      </c>
    </row>
    <row r="5376" spans="3:18">
      <c r="C5376" s="29">
        <v>2018</v>
      </c>
      <c r="D5376" s="30" t="s">
        <v>84</v>
      </c>
      <c r="E5376" s="30">
        <f>MONTH(FACTURACION[[#This Row],[MES]]&amp;1)</f>
        <v>5</v>
      </c>
      <c r="F5376" s="223">
        <f>DATE(FACTURACION[[#This Row],[AÑO]],FACTURACION[[#This Row],[Mes numero]],1)</f>
        <v>43221</v>
      </c>
      <c r="G5376" s="160">
        <v>13652</v>
      </c>
      <c r="H5376" s="25">
        <v>900950504</v>
      </c>
      <c r="I5376" s="3" t="str">
        <f>+VLOOKUP(FACTURACION[[#This Row],[NIT]],TABLACLIENTE,2,FALSE)</f>
        <v>DAMASA DE COLOMBIA S A S</v>
      </c>
      <c r="J5376" s="3" t="s">
        <v>182</v>
      </c>
      <c r="K5376" s="12" t="str">
        <f>+VLOOKUP(FACTURACION[[#This Row],[REFERENCIA]],CODINV,2,FALSE)</f>
        <v>VALVULA DE EXCESO DE FLUJO 1 1/4"</v>
      </c>
      <c r="L5376" s="12" t="str">
        <f>IF(VLOOKUP(FACTURACION[[#This Row],[REFERENCIA]],CODINV,3,FALSE)=0,"",VLOOKUP(FACTURACION[[#This Row],[REFERENCIA]],CODINV,3,FALSE))</f>
        <v>A3282C</v>
      </c>
      <c r="M5376" s="12" t="str">
        <f>+VLOOKUP(FACTURACION[[#This Row],[REFERENCIA]],CODINV,4,FALSE)</f>
        <v>VÁLVULAS Y MULTIVÁLVULAS</v>
      </c>
      <c r="N5376" s="12" t="str">
        <f>+VLOOKUP(FACTURACION[[#This Row],[REFERENCIA]],CODINV,5,FALSE)</f>
        <v>REGO</v>
      </c>
      <c r="O5376" s="3">
        <v>1</v>
      </c>
      <c r="P5376" s="31">
        <v>138000</v>
      </c>
      <c r="Q5376" s="24">
        <f>+FACTURACION[[#This Row],[CANTIDAD]]*FACTURACION[[#This Row],[VR UNITARIO]]/1000</f>
        <v>138</v>
      </c>
      <c r="R5376" s="3" t="str">
        <f>+VLOOKUP(FACTURACION[[#This Row],[NIT]],TABLACLIENTE,5,FALSE)</f>
        <v>BOGOTÁ D.C.</v>
      </c>
    </row>
    <row r="5377" spans="3:18">
      <c r="C5377" s="29">
        <v>2018</v>
      </c>
      <c r="D5377" s="30" t="s">
        <v>84</v>
      </c>
      <c r="E5377" s="30">
        <f>MONTH(FACTURACION[[#This Row],[MES]]&amp;1)</f>
        <v>5</v>
      </c>
      <c r="F5377" s="223">
        <f>DATE(FACTURACION[[#This Row],[AÑO]],FACTURACION[[#This Row],[Mes numero]],1)</f>
        <v>43221</v>
      </c>
      <c r="G5377" s="160">
        <v>13687</v>
      </c>
      <c r="H5377" s="25">
        <v>830137252</v>
      </c>
      <c r="I5377" s="3" t="str">
        <f>+VLOOKUP(FACTURACION[[#This Row],[NIT]],TABLACLIENTE,2,FALSE)</f>
        <v>SAGENCO SAS</v>
      </c>
      <c r="J5377" s="3" t="s">
        <v>485</v>
      </c>
      <c r="K5377" s="12" t="str">
        <f>+VLOOKUP(FACTURACION[[#This Row],[REFERENCIA]],CODINV,2,FALSE)</f>
        <v>VALVULA DE EXCESO DE FLUJO 2" INT 150 GPM</v>
      </c>
      <c r="L5377" s="12" t="str">
        <f>IF(VLOOKUP(FACTURACION[[#This Row],[REFERENCIA]],CODINV,3,FALSE)=0,"",VLOOKUP(FACTURACION[[#This Row],[REFERENCIA]],CODINV,3,FALSE))</f>
        <v>A7537P4</v>
      </c>
      <c r="M5377" s="12" t="str">
        <f>+VLOOKUP(FACTURACION[[#This Row],[REFERENCIA]],CODINV,4,FALSE)</f>
        <v>VÁLVULAS Y MULTIVÁLVULAS</v>
      </c>
      <c r="N5377" s="12" t="str">
        <f>+VLOOKUP(FACTURACION[[#This Row],[REFERENCIA]],CODINV,5,FALSE)</f>
        <v>REGO</v>
      </c>
      <c r="O5377" s="3">
        <v>1</v>
      </c>
      <c r="P5377" s="31">
        <v>510000</v>
      </c>
      <c r="Q5377" s="24">
        <f>+FACTURACION[[#This Row],[CANTIDAD]]*FACTURACION[[#This Row],[VR UNITARIO]]/1000</f>
        <v>510</v>
      </c>
      <c r="R5377" s="3" t="str">
        <f>+VLOOKUP(FACTURACION[[#This Row],[NIT]],TABLACLIENTE,5,FALSE)</f>
        <v>BOGOTÁ D.C.</v>
      </c>
    </row>
    <row r="5378" spans="3:18">
      <c r="C5378" s="29">
        <v>2018</v>
      </c>
      <c r="D5378" s="30" t="s">
        <v>84</v>
      </c>
      <c r="E5378" s="30">
        <f>MONTH(FACTURACION[[#This Row],[MES]]&amp;1)</f>
        <v>5</v>
      </c>
      <c r="F5378" s="223">
        <f>DATE(FACTURACION[[#This Row],[AÑO]],FACTURACION[[#This Row],[Mes numero]],1)</f>
        <v>43221</v>
      </c>
      <c r="G5378" s="160">
        <v>13669</v>
      </c>
      <c r="H5378" s="25">
        <v>900164715</v>
      </c>
      <c r="I5378" s="3" t="str">
        <f>+VLOOKUP(FACTURACION[[#This Row],[NIT]],TABLACLIENTE,2,FALSE)</f>
        <v>COMPAÑIA TRANSPORTADORA DE COLOMBIA S.A. (COTRANSCOL S.A.)</v>
      </c>
      <c r="J5378" s="3" t="s">
        <v>232</v>
      </c>
      <c r="K5378" s="12" t="str">
        <f>+VLOOKUP(FACTURACION[[#This Row],[REFERENCIA]],CODINV,2,FALSE)</f>
        <v>TAPA ACME 1 3/4"</v>
      </c>
      <c r="L5378" s="12" t="str">
        <f>IF(VLOOKUP(FACTURACION[[#This Row],[REFERENCIA]],CODINV,3,FALSE)=0,"",VLOOKUP(FACTURACION[[#This Row],[REFERENCIA]],CODINV,3,FALSE))</f>
        <v>3175P</v>
      </c>
      <c r="M5378" s="12" t="str">
        <f>+VLOOKUP(FACTURACION[[#This Row],[REFERENCIA]],CODINV,4,FALSE)</f>
        <v>REPUESTOS Y ACCESORIOS</v>
      </c>
      <c r="N5378" s="12" t="str">
        <f>+VLOOKUP(FACTURACION[[#This Row],[REFERENCIA]],CODINV,5,FALSE)</f>
        <v>REGO</v>
      </c>
      <c r="O5378" s="3">
        <v>2</v>
      </c>
      <c r="P5378" s="31">
        <v>78000</v>
      </c>
      <c r="Q5378" s="24">
        <f>+FACTURACION[[#This Row],[CANTIDAD]]*FACTURACION[[#This Row],[VR UNITARIO]]/1000</f>
        <v>156</v>
      </c>
      <c r="R5378" s="3" t="str">
        <f>+VLOOKUP(FACTURACION[[#This Row],[NIT]],TABLACLIENTE,5,FALSE)</f>
        <v>GIRON</v>
      </c>
    </row>
    <row r="5379" spans="3:18">
      <c r="C5379" s="29">
        <v>2018</v>
      </c>
      <c r="D5379" s="30" t="s">
        <v>84</v>
      </c>
      <c r="E5379" s="30">
        <f>MONTH(FACTURACION[[#This Row],[MES]]&amp;1)</f>
        <v>5</v>
      </c>
      <c r="F5379" s="223">
        <f>DATE(FACTURACION[[#This Row],[AÑO]],FACTURACION[[#This Row],[Mes numero]],1)</f>
        <v>43221</v>
      </c>
      <c r="G5379" s="160">
        <v>13656</v>
      </c>
      <c r="H5379" s="25">
        <v>890200919</v>
      </c>
      <c r="I5379" s="3" t="str">
        <f>+VLOOKUP(FACTURACION[[#This Row],[NIT]],TABLACLIENTE,2,FALSE)</f>
        <v>GAS DE SANTANDER S.A. E.S.P.</v>
      </c>
      <c r="J5379" s="3" t="s">
        <v>342</v>
      </c>
      <c r="K5379" s="12" t="str">
        <f>+VLOOKUP(FACTURACION[[#This Row],[REFERENCIA]],CODINV,2,FALSE)</f>
        <v>CONECTOR ACME MACHO 3/8"X1 1/4" AC</v>
      </c>
      <c r="L5379" s="12" t="str">
        <f>IF(VLOOKUP(FACTURACION[[#This Row],[REFERENCIA]],CODINV,3,FALSE)=0,"",VLOOKUP(FACTURACION[[#This Row],[REFERENCIA]],CODINV,3,FALSE))</f>
        <v>7141M</v>
      </c>
      <c r="M5379" s="12" t="str">
        <f>+VLOOKUP(FACTURACION[[#This Row],[REFERENCIA]],CODINV,4,FALSE)</f>
        <v>REPUESTOS Y ACCESORIOS</v>
      </c>
      <c r="N5379" s="12" t="str">
        <f>+VLOOKUP(FACTURACION[[#This Row],[REFERENCIA]],CODINV,5,FALSE)</f>
        <v>REGO</v>
      </c>
      <c r="O5379" s="3">
        <v>20</v>
      </c>
      <c r="P5379" s="31">
        <v>29000</v>
      </c>
      <c r="Q5379" s="24">
        <f>+FACTURACION[[#This Row],[CANTIDAD]]*FACTURACION[[#This Row],[VR UNITARIO]]/1000</f>
        <v>580</v>
      </c>
      <c r="R5379" s="3" t="str">
        <f>+VLOOKUP(FACTURACION[[#This Row],[NIT]],TABLACLIENTE,5,FALSE)</f>
        <v>GIRON</v>
      </c>
    </row>
    <row r="5380" spans="3:18">
      <c r="C5380" s="29">
        <v>2018</v>
      </c>
      <c r="D5380" s="30" t="s">
        <v>84</v>
      </c>
      <c r="E5380" s="30">
        <f>MONTH(FACTURACION[[#This Row],[MES]]&amp;1)</f>
        <v>5</v>
      </c>
      <c r="F5380" s="223">
        <f>DATE(FACTURACION[[#This Row],[AÑO]],FACTURACION[[#This Row],[Mes numero]],1)</f>
        <v>43221</v>
      </c>
      <c r="G5380" s="160">
        <v>13646</v>
      </c>
      <c r="H5380" s="25">
        <v>890500726</v>
      </c>
      <c r="I5380" s="3" t="str">
        <f>+VLOOKUP(FACTURACION[[#This Row],[NIT]],TABLACLIENTE,2,FALSE)</f>
        <v>NORTESANTANDEREANA DE GAS S.A. E.S.P (NORGAS S.A. E.S.P.)</v>
      </c>
      <c r="J5380" s="3" t="s">
        <v>56</v>
      </c>
      <c r="K5380" s="12" t="str">
        <f>+VLOOKUP(FACTURACION[[#This Row],[REFERENCIA]],CODINV,2,FALSE)</f>
        <v xml:space="preserve"> VALVULA DE AGUJA DE  1/4"</v>
      </c>
      <c r="L5380" s="12" t="str">
        <f>IF(VLOOKUP(FACTURACION[[#This Row],[REFERENCIA]],CODINV,3,FALSE)=0,"",VLOOKUP(FACTURACION[[#This Row],[REFERENCIA]],CODINV,3,FALSE))</f>
        <v>1224WA</v>
      </c>
      <c r="M5380" s="12" t="str">
        <f>+VLOOKUP(FACTURACION[[#This Row],[REFERENCIA]],CODINV,4,FALSE)</f>
        <v>VÁLVULAS Y MULTIVÁLVULAS</v>
      </c>
      <c r="N5380" s="12" t="str">
        <f>+VLOOKUP(FACTURACION[[#This Row],[REFERENCIA]],CODINV,5,FALSE)</f>
        <v>REGO</v>
      </c>
      <c r="O5380" s="3">
        <v>2</v>
      </c>
      <c r="P5380" s="31">
        <v>65000</v>
      </c>
      <c r="Q5380" s="24">
        <f>+FACTURACION[[#This Row],[CANTIDAD]]*FACTURACION[[#This Row],[VR UNITARIO]]/1000</f>
        <v>130</v>
      </c>
      <c r="R5380" s="3" t="str">
        <f>+VLOOKUP(FACTURACION[[#This Row],[NIT]],TABLACLIENTE,5,FALSE)</f>
        <v>BUCARAMANGA</v>
      </c>
    </row>
    <row r="5381" spans="3:18">
      <c r="C5381" s="29">
        <v>2018</v>
      </c>
      <c r="D5381" s="30" t="s">
        <v>84</v>
      </c>
      <c r="E5381" s="30">
        <f>MONTH(FACTURACION[[#This Row],[MES]]&amp;1)</f>
        <v>5</v>
      </c>
      <c r="F5381" s="223">
        <f>DATE(FACTURACION[[#This Row],[AÑO]],FACTURACION[[#This Row],[Mes numero]],1)</f>
        <v>43221</v>
      </c>
      <c r="G5381" s="160">
        <v>13684</v>
      </c>
      <c r="H5381" s="25">
        <v>900704223</v>
      </c>
      <c r="I5381" s="3" t="str">
        <f>+VLOOKUP(FACTURACION[[#This Row],[NIT]],TABLACLIENTE,2,FALSE)</f>
        <v>GAS Y SERVICIOS INDUSTRIALES S A S</v>
      </c>
      <c r="J5381" s="3" t="s">
        <v>196</v>
      </c>
      <c r="K5381" s="12" t="str">
        <f>+VLOOKUP(FACTURACION[[#This Row],[REFERENCIA]],CODINV,2,FALSE)</f>
        <v>VALVULA DE VENTEO 1/4"</v>
      </c>
      <c r="L5381" s="12" t="str">
        <f>IF(VLOOKUP(FACTURACION[[#This Row],[REFERENCIA]],CODINV,3,FALSE)=0,"",VLOOKUP(FACTURACION[[#This Row],[REFERENCIA]],CODINV,3,FALSE))</f>
        <v>3165C</v>
      </c>
      <c r="M5381" s="12" t="str">
        <f>+VLOOKUP(FACTURACION[[#This Row],[REFERENCIA]],CODINV,4,FALSE)</f>
        <v>VÁLVULAS Y MULTIVÁLVULAS</v>
      </c>
      <c r="N5381" s="12" t="str">
        <f>+VLOOKUP(FACTURACION[[#This Row],[REFERENCIA]],CODINV,5,FALSE)</f>
        <v>REGO</v>
      </c>
      <c r="O5381" s="3">
        <v>10</v>
      </c>
      <c r="P5381" s="31">
        <v>6400</v>
      </c>
      <c r="Q5381" s="24">
        <f>+FACTURACION[[#This Row],[CANTIDAD]]*FACTURACION[[#This Row],[VR UNITARIO]]/1000</f>
        <v>64</v>
      </c>
      <c r="R5381" s="3" t="str">
        <f>+VLOOKUP(FACTURACION[[#This Row],[NIT]],TABLACLIENTE,5,FALSE)</f>
        <v>BOGOTÁ D.C.</v>
      </c>
    </row>
    <row r="5382" spans="3:18">
      <c r="C5382" s="29">
        <v>2018</v>
      </c>
      <c r="D5382" s="30" t="s">
        <v>84</v>
      </c>
      <c r="E5382" s="30">
        <f>MONTH(FACTURACION[[#This Row],[MES]]&amp;1)</f>
        <v>5</v>
      </c>
      <c r="F5382" s="223">
        <f>DATE(FACTURACION[[#This Row],[AÑO]],FACTURACION[[#This Row],[Mes numero]],1)</f>
        <v>43221</v>
      </c>
      <c r="G5382" s="160">
        <v>13691</v>
      </c>
      <c r="H5382" s="25">
        <v>900175830</v>
      </c>
      <c r="I5382" s="3" t="str">
        <f>+VLOOKUP(FACTURACION[[#This Row],[NIT]],TABLACLIENTE,2,FALSE)</f>
        <v xml:space="preserve">COMBUSTIBLES LIQUIDOS DE COLOMBIA S.A E.S.P  (CLC S.A E.S.P)
</v>
      </c>
      <c r="J5382" s="3" t="s">
        <v>221</v>
      </c>
      <c r="K5382" s="12" t="str">
        <f>+VLOOKUP(FACTURACION[[#This Row],[REFERENCIA]],CODINV,2,FALSE)</f>
        <v>VALVULA ESV 1 1/4"</v>
      </c>
      <c r="L5382" s="12" t="str">
        <f>IF(VLOOKUP(FACTURACION[[#This Row],[REFERENCIA]],CODINV,3,FALSE)=0,"",VLOOKUP(FACTURACION[[#This Row],[REFERENCIA]],CODINV,3,FALSE))</f>
        <v>6010</v>
      </c>
      <c r="M5382" s="12" t="str">
        <f>+VLOOKUP(FACTURACION[[#This Row],[REFERENCIA]],CODINV,4,FALSE)</f>
        <v>VÁLVULAS Y MULTIVÁLVULAS</v>
      </c>
      <c r="N5382" s="12" t="str">
        <f>+VLOOKUP(FACTURACION[[#This Row],[REFERENCIA]],CODINV,5,FALSE)</f>
        <v>REGO</v>
      </c>
      <c r="O5382" s="3">
        <v>1</v>
      </c>
      <c r="P5382" s="31">
        <v>1349000</v>
      </c>
      <c r="Q5382" s="24">
        <f>+FACTURACION[[#This Row],[CANTIDAD]]*FACTURACION[[#This Row],[VR UNITARIO]]/1000</f>
        <v>1349</v>
      </c>
      <c r="R5382" s="3" t="str">
        <f>+VLOOKUP(FACTURACION[[#This Row],[NIT]],TABLACLIENTE,5,FALSE)</f>
        <v>BOGOTÁ D.C.</v>
      </c>
    </row>
    <row r="5383" spans="3:18">
      <c r="C5383" s="29">
        <v>2018</v>
      </c>
      <c r="D5383" s="30" t="s">
        <v>85</v>
      </c>
      <c r="E5383" s="30">
        <f>MONTH(FACTURACION[[#This Row],[MES]]&amp;1)</f>
        <v>6</v>
      </c>
      <c r="F5383" s="223">
        <f>DATE(FACTURACION[[#This Row],[AÑO]],FACTURACION[[#This Row],[Mes numero]],1)</f>
        <v>43252</v>
      </c>
      <c r="G5383" s="160">
        <v>13728</v>
      </c>
      <c r="H5383" s="25">
        <v>900362180</v>
      </c>
      <c r="I5383" s="3" t="str">
        <f>+VLOOKUP(FACTURACION[[#This Row],[NIT]],TABLACLIENTE,2,FALSE)</f>
        <v xml:space="preserve">EQUIPOS Y SERVICIOS ALOSAN S A S </v>
      </c>
      <c r="J5383" s="3" t="s">
        <v>708</v>
      </c>
      <c r="K5383" s="12" t="str">
        <f>+VLOOKUP(FACTURACION[[#This Row],[REFERENCIA]],CODINV,2,FALSE)</f>
        <v>REGULADOR PRIMERA ETAPA 1-15 PSI A1/4 NPT</v>
      </c>
      <c r="L5383" s="12" t="str">
        <f>IF(VLOOKUP(FACTURACION[[#This Row],[REFERENCIA]],CODINV,3,FALSE)=0,"",VLOOKUP(FACTURACION[[#This Row],[REFERENCIA]],CODINV,3,FALSE))</f>
        <v>902</v>
      </c>
      <c r="M5383" s="12" t="str">
        <f>+VLOOKUP(FACTURACION[[#This Row],[REFERENCIA]],CODINV,4,FALSE)</f>
        <v>REGULADORES</v>
      </c>
      <c r="N5383" s="12" t="str">
        <f>+VLOOKUP(FACTURACION[[#This Row],[REFERENCIA]],CODINV,5,FALSE)</f>
        <v>CAVAGNA</v>
      </c>
      <c r="O5383" s="3">
        <v>4</v>
      </c>
      <c r="P5383" s="31">
        <v>68000</v>
      </c>
      <c r="Q5383" s="24">
        <f>+FACTURACION[[#This Row],[CANTIDAD]]*FACTURACION[[#This Row],[VR UNITARIO]]/1000</f>
        <v>272</v>
      </c>
      <c r="R5383" s="3" t="str">
        <f>+VLOOKUP(FACTURACION[[#This Row],[NIT]],TABLACLIENTE,5,FALSE)</f>
        <v>BOGOTÁ D.C.</v>
      </c>
    </row>
    <row r="5384" spans="3:18">
      <c r="C5384" s="29">
        <v>2018</v>
      </c>
      <c r="D5384" s="30" t="s">
        <v>85</v>
      </c>
      <c r="E5384" s="30">
        <f>MONTH(FACTURACION[[#This Row],[MES]]&amp;1)</f>
        <v>6</v>
      </c>
      <c r="F5384" s="223">
        <f>DATE(FACTURACION[[#This Row],[AÑO]],FACTURACION[[#This Row],[Mes numero]],1)</f>
        <v>43252</v>
      </c>
      <c r="G5384" s="160">
        <v>13726</v>
      </c>
      <c r="H5384" s="25">
        <v>900175830</v>
      </c>
      <c r="I5384" s="3" t="str">
        <f>+VLOOKUP(FACTURACION[[#This Row],[NIT]],TABLACLIENTE,2,FALSE)</f>
        <v xml:space="preserve">COMBUSTIBLES LIQUIDOS DE COLOMBIA S.A E.S.P  (CLC S.A E.S.P)
</v>
      </c>
      <c r="J5384" s="3" t="s">
        <v>1119</v>
      </c>
      <c r="K5384" s="12" t="str">
        <f>+VLOOKUP(FACTURACION[[#This Row],[REFERENCIA]],CODINV,2,FALSE)</f>
        <v>ACTUADOR NEUMATICO 0-206 2" Y 3" 1/4"</v>
      </c>
      <c r="L5384" s="12" t="str">
        <f>IF(VLOOKUP(FACTURACION[[#This Row],[REFERENCIA]],CODINV,3,FALSE)=0,"",VLOOKUP(FACTURACION[[#This Row],[REFERENCIA]],CODINV,3,FALSE))</f>
        <v>SR015920L F03-F05</v>
      </c>
      <c r="M5384" s="12" t="str">
        <f>+VLOOKUP(FACTURACION[[#This Row],[REFERENCIA]],CODINV,4,FALSE)</f>
        <v>REPUESTOS Y ACCESORIOS</v>
      </c>
      <c r="N5384" s="12" t="str">
        <f>+VLOOKUP(FACTURACION[[#This Row],[REFERENCIA]],CODINV,5,FALSE)</f>
        <v>CAVAGNA</v>
      </c>
      <c r="O5384" s="3">
        <v>3</v>
      </c>
      <c r="P5384" s="31">
        <v>885000</v>
      </c>
      <c r="Q5384" s="24">
        <f>+FACTURACION[[#This Row],[CANTIDAD]]*FACTURACION[[#This Row],[VR UNITARIO]]/1000</f>
        <v>2655</v>
      </c>
      <c r="R5384" s="3" t="str">
        <f>+VLOOKUP(FACTURACION[[#This Row],[NIT]],TABLACLIENTE,5,FALSE)</f>
        <v>BOGOTÁ D.C.</v>
      </c>
    </row>
    <row r="5385" spans="3:18">
      <c r="C5385" s="29">
        <v>2018</v>
      </c>
      <c r="D5385" s="30" t="s">
        <v>85</v>
      </c>
      <c r="E5385" s="30">
        <f>MONTH(FACTURACION[[#This Row],[MES]]&amp;1)</f>
        <v>6</v>
      </c>
      <c r="F5385" s="223">
        <f>DATE(FACTURACION[[#This Row],[AÑO]],FACTURACION[[#This Row],[Mes numero]],1)</f>
        <v>43252</v>
      </c>
      <c r="G5385" s="160">
        <v>13727</v>
      </c>
      <c r="H5385" s="25">
        <v>860004270</v>
      </c>
      <c r="I5385" s="3" t="str">
        <f>+VLOOKUP(FACTURACION[[#This Row],[NIT]],TABLACLIENTE,2,FALSE)</f>
        <v>E MC ALLISTER S A S</v>
      </c>
      <c r="J5385" s="3" t="s">
        <v>919</v>
      </c>
      <c r="K5385" s="12" t="str">
        <f>+VLOOKUP(FACTURACION[[#This Row],[REFERENCIA]],CODINV,2,FALSE)</f>
        <v>CONECTOR ACME MONTACARGAS 1 1/4"</v>
      </c>
      <c r="L5385" s="12" t="str">
        <f>IF(VLOOKUP(FACTURACION[[#This Row],[REFERENCIA]],CODINV,3,FALSE)=0,"",VLOOKUP(FACTURACION[[#This Row],[REFERENCIA]],CODINV,3,FALSE))</f>
        <v>1023</v>
      </c>
      <c r="M5385" s="12" t="str">
        <f>+VLOOKUP(FACTURACION[[#This Row],[REFERENCIA]],CODINV,4,FALSE)</f>
        <v>REPUESTOS Y ACCESORIOS</v>
      </c>
      <c r="N5385" s="12" t="str">
        <f>+VLOOKUP(FACTURACION[[#This Row],[REFERENCIA]],CODINV,5,FALSE)</f>
        <v>CAVAGNA</v>
      </c>
      <c r="O5385" s="3">
        <v>12</v>
      </c>
      <c r="P5385" s="31">
        <v>42000</v>
      </c>
      <c r="Q5385" s="24">
        <f>+FACTURACION[[#This Row],[CANTIDAD]]*FACTURACION[[#This Row],[VR UNITARIO]]/1000</f>
        <v>504</v>
      </c>
      <c r="R5385" s="3" t="str">
        <f>+VLOOKUP(FACTURACION[[#This Row],[NIT]],TABLACLIENTE,5,FALSE)</f>
        <v>BOGOTÁ D.C.</v>
      </c>
    </row>
    <row r="5386" spans="3:18">
      <c r="C5386" s="29">
        <v>2018</v>
      </c>
      <c r="D5386" s="30" t="s">
        <v>85</v>
      </c>
      <c r="E5386" s="30">
        <f>MONTH(FACTURACION[[#This Row],[MES]]&amp;1)</f>
        <v>6</v>
      </c>
      <c r="F5386" s="223">
        <f>DATE(FACTURACION[[#This Row],[AÑO]],FACTURACION[[#This Row],[Mes numero]],1)</f>
        <v>43252</v>
      </c>
      <c r="G5386" s="160">
        <v>13708</v>
      </c>
      <c r="H5386" s="25">
        <v>800074033</v>
      </c>
      <c r="I5386" s="3" t="str">
        <f>+VLOOKUP(FACTURACION[[#This Row],[NIT]],TABLACLIENTE,2,FALSE)</f>
        <v>COMPAÑIAS ASOCIADAS DE GAS S.A. E.S.P (ASOGAS SA ESP)</v>
      </c>
      <c r="J5386" s="3" t="s">
        <v>375</v>
      </c>
      <c r="K5386" s="12" t="str">
        <f>+VLOOKUP(FACTURACION[[#This Row],[REFERENCIA]],CODINV,2,FALSE)</f>
        <v>FILTRO Y 1 1/4 FPT80</v>
      </c>
      <c r="L5386" s="12" t="str">
        <f>IF(VLOOKUP(FACTURACION[[#This Row],[REFERENCIA]],CODINV,3,FALSE)=0,"",VLOOKUP(FACTURACION[[#This Row],[REFERENCIA]],CODINV,3,FALSE))</f>
        <v>ME653S/80</v>
      </c>
      <c r="M5386" s="12" t="str">
        <f>+VLOOKUP(FACTURACION[[#This Row],[REFERENCIA]],CODINV,4,FALSE)</f>
        <v>FILTROS</v>
      </c>
      <c r="N5386" s="12" t="str">
        <f>+VLOOKUP(FACTURACION[[#This Row],[REFERENCIA]],CODINV,5,FALSE)</f>
        <v>CAVAGNA</v>
      </c>
      <c r="O5386" s="3">
        <v>1</v>
      </c>
      <c r="P5386" s="31">
        <v>211000</v>
      </c>
      <c r="Q5386" s="24">
        <f>+FACTURACION[[#This Row],[CANTIDAD]]*FACTURACION[[#This Row],[VR UNITARIO]]/1000</f>
        <v>211</v>
      </c>
      <c r="R5386" s="3" t="str">
        <f>+VLOOKUP(FACTURACION[[#This Row],[NIT]],TABLACLIENTE,5,FALSE)</f>
        <v>MOSQUERA</v>
      </c>
    </row>
    <row r="5387" spans="3:18">
      <c r="C5387" s="29">
        <v>2018</v>
      </c>
      <c r="D5387" s="30" t="s">
        <v>85</v>
      </c>
      <c r="E5387" s="30">
        <f>MONTH(FACTURACION[[#This Row],[MES]]&amp;1)</f>
        <v>6</v>
      </c>
      <c r="F5387" s="223">
        <f>DATE(FACTURACION[[#This Row],[AÑO]],FACTURACION[[#This Row],[Mes numero]],1)</f>
        <v>43252</v>
      </c>
      <c r="G5387" s="160">
        <v>13708</v>
      </c>
      <c r="H5387" s="25">
        <v>800074033</v>
      </c>
      <c r="I5387" s="3" t="str">
        <f>+VLOOKUP(FACTURACION[[#This Row],[NIT]],TABLACLIENTE,2,FALSE)</f>
        <v>COMPAÑIAS ASOCIADAS DE GAS S.A. E.S.P (ASOGAS SA ESP)</v>
      </c>
      <c r="J5387" s="3" t="s">
        <v>741</v>
      </c>
      <c r="K5387" s="12" t="str">
        <f>+VLOOKUP(FACTURACION[[#This Row],[REFERENCIA]],CODINV,2,FALSE)</f>
        <v>VALV.AGUJA1/4"MNPT*NPTH</v>
      </c>
      <c r="L5387" s="12" t="str">
        <f>IF(VLOOKUP(FACTURACION[[#This Row],[REFERENCIA]],CODINV,3,FALSE)=0,"",VLOOKUP(FACTURACION[[#This Row],[REFERENCIA]],CODINV,3,FALSE))</f>
        <v>ME831</v>
      </c>
      <c r="M5387" s="12" t="str">
        <f>+VLOOKUP(FACTURACION[[#This Row],[REFERENCIA]],CODINV,4,FALSE)</f>
        <v>VÁLVULAS Y MULTIVÁLVULAS</v>
      </c>
      <c r="N5387" s="12" t="str">
        <f>+VLOOKUP(FACTURACION[[#This Row],[REFERENCIA]],CODINV,5,FALSE)</f>
        <v>CAVAGNA</v>
      </c>
      <c r="O5387" s="3">
        <v>7</v>
      </c>
      <c r="P5387" s="31">
        <v>39000</v>
      </c>
      <c r="Q5387" s="24">
        <f>+FACTURACION[[#This Row],[CANTIDAD]]*FACTURACION[[#This Row],[VR UNITARIO]]/1000</f>
        <v>273</v>
      </c>
      <c r="R5387" s="3" t="str">
        <f>+VLOOKUP(FACTURACION[[#This Row],[NIT]],TABLACLIENTE,5,FALSE)</f>
        <v>MOSQUERA</v>
      </c>
    </row>
    <row r="5388" spans="3:18">
      <c r="C5388" s="29">
        <v>2018</v>
      </c>
      <c r="D5388" s="30" t="s">
        <v>85</v>
      </c>
      <c r="E5388" s="30">
        <f>MONTH(FACTURACION[[#This Row],[MES]]&amp;1)</f>
        <v>6</v>
      </c>
      <c r="F5388" s="223">
        <f>DATE(FACTURACION[[#This Row],[AÑO]],FACTURACION[[#This Row],[Mes numero]],1)</f>
        <v>43252</v>
      </c>
      <c r="G5388" s="160">
        <v>13706</v>
      </c>
      <c r="H5388" s="25">
        <v>800021272</v>
      </c>
      <c r="I5388" s="3" t="str">
        <f>+VLOOKUP(FACTURACION[[#This Row],[NIT]],TABLACLIENTE,2,FALSE)</f>
        <v>GASES DEL LLANO S.A. E.S.P (LLANOGAS S.A. E.S.P.)</v>
      </c>
      <c r="J5388" s="3" t="s">
        <v>20</v>
      </c>
      <c r="K5388" s="12" t="str">
        <f>+VLOOKUP(FACTURACION[[#This Row],[REFERENCIA]],CODINV,2,FALSE)</f>
        <v xml:space="preserve">MEDIDOR AC-250 C: 3/4" CON CONECTORES </v>
      </c>
      <c r="L5388" s="12" t="str">
        <f>IF(VLOOKUP(FACTURACION[[#This Row],[REFERENCIA]],CODINV,3,FALSE)=0,"",VLOOKUP(FACTURACION[[#This Row],[REFERENCIA]],CODINV,3,FALSE))</f>
        <v/>
      </c>
      <c r="M5388" s="12" t="str">
        <f>+VLOOKUP(FACTURACION[[#This Row],[REFERENCIA]],CODINV,4,FALSE)</f>
        <v>MEDIDORES</v>
      </c>
      <c r="N5388" s="12" t="str">
        <f>+VLOOKUP(FACTURACION[[#This Row],[REFERENCIA]],CODINV,5,FALSE)</f>
        <v>HONEYWELL</v>
      </c>
      <c r="O5388" s="3">
        <v>15</v>
      </c>
      <c r="P5388" s="31">
        <v>391338</v>
      </c>
      <c r="Q5388" s="24">
        <f>+FACTURACION[[#This Row],[CANTIDAD]]*FACTURACION[[#This Row],[VR UNITARIO]]/1000</f>
        <v>5870.07</v>
      </c>
      <c r="R5388" s="3" t="str">
        <f>+VLOOKUP(FACTURACION[[#This Row],[NIT]],TABLACLIENTE,5,FALSE)</f>
        <v>VILLAVICENCIO</v>
      </c>
    </row>
    <row r="5389" spans="3:18">
      <c r="C5389" s="29">
        <v>2018</v>
      </c>
      <c r="D5389" s="30" t="s">
        <v>85</v>
      </c>
      <c r="E5389" s="30">
        <f>MONTH(FACTURACION[[#This Row],[MES]]&amp;1)</f>
        <v>6</v>
      </c>
      <c r="F5389" s="223">
        <f>DATE(FACTURACION[[#This Row],[AÑO]],FACTURACION[[#This Row],[Mes numero]],1)</f>
        <v>43252</v>
      </c>
      <c r="G5389" s="160">
        <v>13699</v>
      </c>
      <c r="H5389" s="25">
        <v>860510723</v>
      </c>
      <c r="I5389" s="3" t="str">
        <f>+VLOOKUP(FACTURACION[[#This Row],[NIT]],TABLACLIENTE,2,FALSE)</f>
        <v>SAENA DE COLOMBIA S.A.</v>
      </c>
      <c r="J5389" s="3" t="s">
        <v>20</v>
      </c>
      <c r="K5389" s="12" t="str">
        <f>+VLOOKUP(FACTURACION[[#This Row],[REFERENCIA]],CODINV,2,FALSE)</f>
        <v xml:space="preserve">MEDIDOR AC-250 C: 3/4" CON CONECTORES </v>
      </c>
      <c r="L5389" s="12" t="str">
        <f>IF(VLOOKUP(FACTURACION[[#This Row],[REFERENCIA]],CODINV,3,FALSE)=0,"",VLOOKUP(FACTURACION[[#This Row],[REFERENCIA]],CODINV,3,FALSE))</f>
        <v/>
      </c>
      <c r="M5389" s="12" t="str">
        <f>+VLOOKUP(FACTURACION[[#This Row],[REFERENCIA]],CODINV,4,FALSE)</f>
        <v>MEDIDORES</v>
      </c>
      <c r="N5389" s="12" t="str">
        <f>+VLOOKUP(FACTURACION[[#This Row],[REFERENCIA]],CODINV,5,FALSE)</f>
        <v>HONEYWELL</v>
      </c>
      <c r="O5389" s="3">
        <v>10</v>
      </c>
      <c r="P5389" s="31">
        <v>400000</v>
      </c>
      <c r="Q5389" s="24">
        <f>+FACTURACION[[#This Row],[CANTIDAD]]*FACTURACION[[#This Row],[VR UNITARIO]]/1000</f>
        <v>4000</v>
      </c>
      <c r="R5389" s="3" t="str">
        <f>+VLOOKUP(FACTURACION[[#This Row],[NIT]],TABLACLIENTE,5,FALSE)</f>
        <v>BOGOTÁ D.C.</v>
      </c>
    </row>
    <row r="5390" spans="3:18">
      <c r="C5390" s="29">
        <v>2018</v>
      </c>
      <c r="D5390" s="30" t="s">
        <v>85</v>
      </c>
      <c r="E5390" s="30">
        <f>MONTH(FACTURACION[[#This Row],[MES]]&amp;1)</f>
        <v>6</v>
      </c>
      <c r="F5390" s="223">
        <f>DATE(FACTURACION[[#This Row],[AÑO]],FACTURACION[[#This Row],[Mes numero]],1)</f>
        <v>43252</v>
      </c>
      <c r="G5390" s="160">
        <v>13704</v>
      </c>
      <c r="H5390" s="25">
        <v>900396759</v>
      </c>
      <c r="I5390" s="3" t="str">
        <f>+VLOOKUP(FACTURACION[[#This Row],[NIT]],TABLACLIENTE,2,FALSE)</f>
        <v>CHILCO DISTRIBUIDORA DE GAS Y ENERGIA S.A.S. E.S.P.</v>
      </c>
      <c r="J5390" s="3" t="s">
        <v>21</v>
      </c>
      <c r="K5390" s="12" t="str">
        <f>+VLOOKUP(FACTURACION[[#This Row],[REFERENCIA]],CODINV,2,FALSE)</f>
        <v>MEDIDOR AC-630 C:1 1/4" MAOP 25PSIG CON CONECTORES</v>
      </c>
      <c r="L5390" s="12" t="str">
        <f>IF(VLOOKUP(FACTURACION[[#This Row],[REFERENCIA]],CODINV,3,FALSE)=0,"",VLOOKUP(FACTURACION[[#This Row],[REFERENCIA]],CODINV,3,FALSE))</f>
        <v/>
      </c>
      <c r="M5390" s="12" t="str">
        <f>+VLOOKUP(FACTURACION[[#This Row],[REFERENCIA]],CODINV,4,FALSE)</f>
        <v>MEDIDORES</v>
      </c>
      <c r="N5390" s="12" t="str">
        <f>+VLOOKUP(FACTURACION[[#This Row],[REFERENCIA]],CODINV,5,FALSE)</f>
        <v>HONEYWELL</v>
      </c>
      <c r="O5390" s="3">
        <v>1</v>
      </c>
      <c r="P5390" s="31">
        <v>1950000</v>
      </c>
      <c r="Q5390" s="24">
        <f>+FACTURACION[[#This Row],[CANTIDAD]]*FACTURACION[[#This Row],[VR UNITARIO]]/1000</f>
        <v>1950</v>
      </c>
      <c r="R5390" s="3" t="str">
        <f>+VLOOKUP(FACTURACION[[#This Row],[NIT]],TABLACLIENTE,5,FALSE)</f>
        <v>BOGOTÁ D.C.</v>
      </c>
    </row>
    <row r="5391" spans="3:18">
      <c r="C5391" s="29">
        <v>2018</v>
      </c>
      <c r="D5391" s="30" t="s">
        <v>85</v>
      </c>
      <c r="E5391" s="30">
        <f>MONTH(FACTURACION[[#This Row],[MES]]&amp;1)</f>
        <v>6</v>
      </c>
      <c r="F5391" s="223">
        <f>DATE(FACTURACION[[#This Row],[AÑO]],FACTURACION[[#This Row],[Mes numero]],1)</f>
        <v>43252</v>
      </c>
      <c r="G5391" s="160">
        <v>13714</v>
      </c>
      <c r="H5391" s="25">
        <v>800167643</v>
      </c>
      <c r="I5391" s="3" t="str">
        <f>+VLOOKUP(FACTURACION[[#This Row],[NIT]],TABLACLIENTE,2,FALSE)</f>
        <v>GASES DE OCCIDENTE S.A. E.S.P. (GDO)</v>
      </c>
      <c r="J5391" s="3" t="s">
        <v>21</v>
      </c>
      <c r="K5391" s="12" t="str">
        <f>+VLOOKUP(FACTURACION[[#This Row],[REFERENCIA]],CODINV,2,FALSE)</f>
        <v>MEDIDOR AC-630 C:1 1/4" MAOP 25PSIG CON CONECTORES</v>
      </c>
      <c r="L5391" s="12" t="str">
        <f>IF(VLOOKUP(FACTURACION[[#This Row],[REFERENCIA]],CODINV,3,FALSE)=0,"",VLOOKUP(FACTURACION[[#This Row],[REFERENCIA]],CODINV,3,FALSE))</f>
        <v/>
      </c>
      <c r="M5391" s="12" t="str">
        <f>+VLOOKUP(FACTURACION[[#This Row],[REFERENCIA]],CODINV,4,FALSE)</f>
        <v>MEDIDORES</v>
      </c>
      <c r="N5391" s="12" t="str">
        <f>+VLOOKUP(FACTURACION[[#This Row],[REFERENCIA]],CODINV,5,FALSE)</f>
        <v>HONEYWELL</v>
      </c>
      <c r="O5391" s="3">
        <v>5</v>
      </c>
      <c r="P5391" s="31">
        <v>1853137</v>
      </c>
      <c r="Q5391" s="24">
        <f>+FACTURACION[[#This Row],[CANTIDAD]]*FACTURACION[[#This Row],[VR UNITARIO]]/1000</f>
        <v>9265.6849999999995</v>
      </c>
      <c r="R5391" s="3" t="str">
        <f>+VLOOKUP(FACTURACION[[#This Row],[NIT]],TABLACLIENTE,5,FALSE)</f>
        <v>CALI</v>
      </c>
    </row>
    <row r="5392" spans="3:18">
      <c r="C5392" s="29">
        <v>2018</v>
      </c>
      <c r="D5392" s="30" t="s">
        <v>85</v>
      </c>
      <c r="E5392" s="30">
        <f>MONTH(FACTURACION[[#This Row],[MES]]&amp;1)</f>
        <v>6</v>
      </c>
      <c r="F5392" s="223">
        <f>DATE(FACTURACION[[#This Row],[AÑO]],FACTURACION[[#This Row],[Mes numero]],1)</f>
        <v>43252</v>
      </c>
      <c r="G5392" s="160">
        <v>13693</v>
      </c>
      <c r="H5392" s="25">
        <v>890205952</v>
      </c>
      <c r="I5392" s="3" t="str">
        <f>+VLOOKUP(FACTURACION[[#This Row],[NIT]],TABLACLIENTE,2,FALSE)</f>
        <v>GAS NATURAL DEL ORIENTE S.A. E.S.P. (GASORIENTE S.A. E.S.P)</v>
      </c>
      <c r="J5392" s="3" t="s">
        <v>59</v>
      </c>
      <c r="K5392" s="12" t="str">
        <f>+VLOOKUP(FACTURACION[[#This Row],[REFERENCIA]],CODINV,2,FALSE)</f>
        <v>MEDIDOR AL-1000 C:1 1/2" MAOP 25 PSIG CON CONECTORES</v>
      </c>
      <c r="L5392" s="12" t="str">
        <f>IF(VLOOKUP(FACTURACION[[#This Row],[REFERENCIA]],CODINV,3,FALSE)=0,"",VLOOKUP(FACTURACION[[#This Row],[REFERENCIA]],CODINV,3,FALSE))</f>
        <v/>
      </c>
      <c r="M5392" s="12" t="str">
        <f>+VLOOKUP(FACTURACION[[#This Row],[REFERENCIA]],CODINV,4,FALSE)</f>
        <v>MEDIDORES</v>
      </c>
      <c r="N5392" s="12" t="str">
        <f>+VLOOKUP(FACTURACION[[#This Row],[REFERENCIA]],CODINV,5,FALSE)</f>
        <v>HONEYWELL</v>
      </c>
      <c r="O5392" s="3">
        <v>2</v>
      </c>
      <c r="P5392" s="31">
        <v>3383369</v>
      </c>
      <c r="Q5392" s="24">
        <f>+FACTURACION[[#This Row],[CANTIDAD]]*FACTURACION[[#This Row],[VR UNITARIO]]/1000</f>
        <v>6766.7380000000003</v>
      </c>
      <c r="R5392" s="3" t="str">
        <f>+VLOOKUP(FACTURACION[[#This Row],[NIT]],TABLACLIENTE,5,FALSE)</f>
        <v>BUCARAMANGA</v>
      </c>
    </row>
    <row r="5393" spans="3:18">
      <c r="C5393" s="29">
        <v>2018</v>
      </c>
      <c r="D5393" s="30" t="s">
        <v>85</v>
      </c>
      <c r="E5393" s="30">
        <f>MONTH(FACTURACION[[#This Row],[MES]]&amp;1)</f>
        <v>6</v>
      </c>
      <c r="F5393" s="223">
        <f>DATE(FACTURACION[[#This Row],[AÑO]],FACTURACION[[#This Row],[Mes numero]],1)</f>
        <v>43252</v>
      </c>
      <c r="G5393" s="160">
        <v>13723</v>
      </c>
      <c r="H5393" s="25">
        <v>804002801</v>
      </c>
      <c r="I5393" s="3" t="str">
        <f>+VLOOKUP(FACTURACION[[#This Row],[NIT]],TABLACLIENTE,2,FALSE)</f>
        <v>GASES DEL SUR DE SANTANDER S.A. EMPRESA DE SERVICIOS PUBLICOS (GASUR S.A. E.S.P.)</v>
      </c>
      <c r="J5393" s="3" t="s">
        <v>59</v>
      </c>
      <c r="K5393" s="12" t="str">
        <f>+VLOOKUP(FACTURACION[[#This Row],[REFERENCIA]],CODINV,2,FALSE)</f>
        <v>MEDIDOR AL-1000 C:1 1/2" MAOP 25 PSIG CON CONECTORES</v>
      </c>
      <c r="L5393" s="12" t="str">
        <f>IF(VLOOKUP(FACTURACION[[#This Row],[REFERENCIA]],CODINV,3,FALSE)=0,"",VLOOKUP(FACTURACION[[#This Row],[REFERENCIA]],CODINV,3,FALSE))</f>
        <v/>
      </c>
      <c r="M5393" s="12" t="str">
        <f>+VLOOKUP(FACTURACION[[#This Row],[REFERENCIA]],CODINV,4,FALSE)</f>
        <v>MEDIDORES</v>
      </c>
      <c r="N5393" s="12" t="str">
        <f>+VLOOKUP(FACTURACION[[#This Row],[REFERENCIA]],CODINV,5,FALSE)</f>
        <v>HONEYWELL</v>
      </c>
      <c r="O5393" s="3">
        <v>1</v>
      </c>
      <c r="P5393" s="31">
        <v>3800000</v>
      </c>
      <c r="Q5393" s="24">
        <f>+FACTURACION[[#This Row],[CANTIDAD]]*FACTURACION[[#This Row],[VR UNITARIO]]/1000</f>
        <v>3800</v>
      </c>
      <c r="R5393" s="3" t="str">
        <f>+VLOOKUP(FACTURACION[[#This Row],[NIT]],TABLACLIENTE,5,FALSE)</f>
        <v>BARBOSA</v>
      </c>
    </row>
    <row r="5394" spans="3:18">
      <c r="C5394" s="29">
        <v>2018</v>
      </c>
      <c r="D5394" s="30" t="s">
        <v>85</v>
      </c>
      <c r="E5394" s="30">
        <f>MONTH(FACTURACION[[#This Row],[MES]]&amp;1)</f>
        <v>6</v>
      </c>
      <c r="F5394" s="223">
        <f>DATE(FACTURACION[[#This Row],[AÑO]],FACTURACION[[#This Row],[Mes numero]],1)</f>
        <v>43252</v>
      </c>
      <c r="G5394" s="160">
        <v>13724</v>
      </c>
      <c r="H5394" s="25">
        <v>830130648</v>
      </c>
      <c r="I5394" s="3" t="str">
        <f>+VLOOKUP(FACTURACION[[#This Row],[NIT]],TABLACLIENTE,2,FALSE)</f>
        <v>COMPAÑÍA DE SERVICIOS PUBLICOS S.A. E.S.P (CODEGAS S.A. E.S.P.)</v>
      </c>
      <c r="J5394" s="3" t="s">
        <v>943</v>
      </c>
      <c r="K5394" s="12" t="str">
        <f>+VLOOKUP(FACTURACION[[#This Row],[REFERENCIA]],CODINV,2,FALSE)</f>
        <v>MEDIDOR ROTATIVO G-100 R.ABO</v>
      </c>
      <c r="L5394" s="12" t="str">
        <f>IF(VLOOKUP(FACTURACION[[#This Row],[REFERENCIA]],CODINV,3,FALSE)=0,"",VLOOKUP(FACTURACION[[#This Row],[REFERENCIA]],CODINV,3,FALSE))</f>
        <v/>
      </c>
      <c r="M5394" s="12" t="str">
        <f>+VLOOKUP(FACTURACION[[#This Row],[REFERENCIA]],CODINV,4,FALSE)</f>
        <v>MEDIDORES</v>
      </c>
      <c r="N5394" s="12" t="str">
        <f>+VLOOKUP(FACTURACION[[#This Row],[REFERENCIA]],CODINV,5,FALSE)</f>
        <v>HONEYWELL</v>
      </c>
      <c r="O5394" s="3">
        <v>1</v>
      </c>
      <c r="P5394" s="31">
        <v>6300000</v>
      </c>
      <c r="Q5394" s="24">
        <f>+FACTURACION[[#This Row],[CANTIDAD]]*FACTURACION[[#This Row],[VR UNITARIO]]/1000</f>
        <v>6300</v>
      </c>
      <c r="R5394" s="3" t="str">
        <f>+VLOOKUP(FACTURACION[[#This Row],[NIT]],TABLACLIENTE,5,FALSE)</f>
        <v>MADRID</v>
      </c>
    </row>
    <row r="5395" spans="3:18">
      <c r="C5395" s="29">
        <v>2018</v>
      </c>
      <c r="D5395" s="30" t="s">
        <v>85</v>
      </c>
      <c r="E5395" s="30">
        <f>MONTH(FACTURACION[[#This Row],[MES]]&amp;1)</f>
        <v>6</v>
      </c>
      <c r="F5395" s="223">
        <f>DATE(FACTURACION[[#This Row],[AÑO]],FACTURACION[[#This Row],[Mes numero]],1)</f>
        <v>43252</v>
      </c>
      <c r="G5395" s="160">
        <v>13705</v>
      </c>
      <c r="H5395" s="25">
        <v>890101691</v>
      </c>
      <c r="I5395" s="3" t="str">
        <f>+VLOOKUP(FACTURACION[[#This Row],[NIT]],TABLACLIENTE,2,FALSE)</f>
        <v>GASES DEL CARIBE S.A.E.S.P. (GASCARIBE S.A E.S.P.)</v>
      </c>
      <c r="J5395" s="3" t="s">
        <v>215</v>
      </c>
      <c r="K5395" s="12" t="str">
        <f>+VLOOKUP(FACTURACION[[#This Row],[REFERENCIA]],CODINV,2,FALSE)</f>
        <v>COUPLING ELSTER MECANICO 1/2 IPS</v>
      </c>
      <c r="L5395" s="12" t="str">
        <f>IF(VLOOKUP(FACTURACION[[#This Row],[REFERENCIA]],CODINV,3,FALSE)=0,"",VLOOKUP(FACTURACION[[#This Row],[REFERENCIA]],CODINV,3,FALSE))</f>
        <v>50740</v>
      </c>
      <c r="M5395" s="12" t="str">
        <f>+VLOOKUP(FACTURACION[[#This Row],[REFERENCIA]],CODINV,4,FALSE)</f>
        <v>REPUESTOS Y ACCESORIOS</v>
      </c>
      <c r="N5395" s="12" t="str">
        <f>+VLOOKUP(FACTURACION[[#This Row],[REFERENCIA]],CODINV,5,FALSE)</f>
        <v>HONEYWELL</v>
      </c>
      <c r="O5395" s="3">
        <v>35</v>
      </c>
      <c r="P5395" s="31">
        <v>123035</v>
      </c>
      <c r="Q5395" s="24">
        <f>+FACTURACION[[#This Row],[CANTIDAD]]*FACTURACION[[#This Row],[VR UNITARIO]]/1000</f>
        <v>4306.2250000000004</v>
      </c>
      <c r="R5395" s="3" t="str">
        <f>+VLOOKUP(FACTURACION[[#This Row],[NIT]],TABLACLIENTE,5,FALSE)</f>
        <v>BARRANQUILLA</v>
      </c>
    </row>
    <row r="5396" spans="3:18">
      <c r="C5396" s="29">
        <v>2018</v>
      </c>
      <c r="D5396" s="30" t="s">
        <v>85</v>
      </c>
      <c r="E5396" s="30">
        <f>MONTH(FACTURACION[[#This Row],[MES]]&amp;1)</f>
        <v>6</v>
      </c>
      <c r="F5396" s="223">
        <f>DATE(FACTURACION[[#This Row],[AÑO]],FACTURACION[[#This Row],[Mes numero]],1)</f>
        <v>43252</v>
      </c>
      <c r="G5396" s="160">
        <v>13705</v>
      </c>
      <c r="H5396" s="25">
        <v>890101691</v>
      </c>
      <c r="I5396" s="3" t="str">
        <f>+VLOOKUP(FACTURACION[[#This Row],[NIT]],TABLACLIENTE,2,FALSE)</f>
        <v>GASES DEL CARIBE S.A.E.S.P. (GASCARIBE S.A E.S.P.)</v>
      </c>
      <c r="J5396" s="3" t="s">
        <v>489</v>
      </c>
      <c r="K5396" s="12" t="str">
        <f>+VLOOKUP(FACTURACION[[#This Row],[REFERENCIA]],CODINV,2,FALSE)</f>
        <v>COUPLING MECANICO ELSTER 1/2</v>
      </c>
      <c r="L5396" s="12" t="str">
        <f>IF(VLOOKUP(FACTURACION[[#This Row],[REFERENCIA]],CODINV,3,FALSE)=0,"",VLOOKUP(FACTURACION[[#This Row],[REFERENCIA]],CODINV,3,FALSE))</f>
        <v>50056</v>
      </c>
      <c r="M5396" s="12" t="str">
        <f>+VLOOKUP(FACTURACION[[#This Row],[REFERENCIA]],CODINV,4,FALSE)</f>
        <v>REPUESTOS Y ACCESORIOS</v>
      </c>
      <c r="N5396" s="12" t="str">
        <f>+VLOOKUP(FACTURACION[[#This Row],[REFERENCIA]],CODINV,5,FALSE)</f>
        <v>HONEYWELL</v>
      </c>
      <c r="O5396" s="3">
        <v>300</v>
      </c>
      <c r="P5396" s="31">
        <v>74434</v>
      </c>
      <c r="Q5396" s="24">
        <f>+FACTURACION[[#This Row],[CANTIDAD]]*FACTURACION[[#This Row],[VR UNITARIO]]/1000</f>
        <v>22330.2</v>
      </c>
      <c r="R5396" s="3" t="str">
        <f>+VLOOKUP(FACTURACION[[#This Row],[NIT]],TABLACLIENTE,5,FALSE)</f>
        <v>BARRANQUILLA</v>
      </c>
    </row>
    <row r="5397" spans="3:18">
      <c r="C5397" s="29">
        <v>2018</v>
      </c>
      <c r="D5397" s="30" t="s">
        <v>85</v>
      </c>
      <c r="E5397" s="30">
        <f>MONTH(FACTURACION[[#This Row],[MES]]&amp;1)</f>
        <v>6</v>
      </c>
      <c r="F5397" s="223">
        <f>DATE(FACTURACION[[#This Row],[AÑO]],FACTURACION[[#This Row],[Mes numero]],1)</f>
        <v>43252</v>
      </c>
      <c r="G5397" s="160">
        <v>13705</v>
      </c>
      <c r="H5397" s="25">
        <v>890101691</v>
      </c>
      <c r="I5397" s="3" t="str">
        <f>+VLOOKUP(FACTURACION[[#This Row],[NIT]],TABLACLIENTE,2,FALSE)</f>
        <v>GASES DEL CARIBE S.A.E.S.P. (GASCARIBE S.A E.S.P.)</v>
      </c>
      <c r="J5397" s="3" t="s">
        <v>217</v>
      </c>
      <c r="K5397" s="12" t="str">
        <f>+VLOOKUP(FACTURACION[[#This Row],[REFERENCIA]],CODINV,2,FALSE)</f>
        <v>COUPLING ELSTER MECANICO DE 3/4 IPS</v>
      </c>
      <c r="L5397" s="12" t="str">
        <f>IF(VLOOKUP(FACTURACION[[#This Row],[REFERENCIA]],CODINV,3,FALSE)=0,"",VLOOKUP(FACTURACION[[#This Row],[REFERENCIA]],CODINV,3,FALSE))</f>
        <v>50175</v>
      </c>
      <c r="M5397" s="12" t="str">
        <f>+VLOOKUP(FACTURACION[[#This Row],[REFERENCIA]],CODINV,4,FALSE)</f>
        <v>REPUESTOS Y ACCESORIOS</v>
      </c>
      <c r="N5397" s="12" t="str">
        <f>+VLOOKUP(FACTURACION[[#This Row],[REFERENCIA]],CODINV,5,FALSE)</f>
        <v>HONEYWELL</v>
      </c>
      <c r="O5397" s="3">
        <v>300</v>
      </c>
      <c r="P5397" s="31">
        <v>86323</v>
      </c>
      <c r="Q5397" s="24">
        <f>+FACTURACION[[#This Row],[CANTIDAD]]*FACTURACION[[#This Row],[VR UNITARIO]]/1000</f>
        <v>25896.9</v>
      </c>
      <c r="R5397" s="3" t="str">
        <f>+VLOOKUP(FACTURACION[[#This Row],[NIT]],TABLACLIENTE,5,FALSE)</f>
        <v>BARRANQUILLA</v>
      </c>
    </row>
    <row r="5398" spans="3:18">
      <c r="C5398" s="29">
        <v>2018</v>
      </c>
      <c r="D5398" s="30" t="s">
        <v>85</v>
      </c>
      <c r="E5398" s="30">
        <f>MONTH(FACTURACION[[#This Row],[MES]]&amp;1)</f>
        <v>6</v>
      </c>
      <c r="F5398" s="223">
        <f>DATE(FACTURACION[[#This Row],[AÑO]],FACTURACION[[#This Row],[Mes numero]],1)</f>
        <v>43252</v>
      </c>
      <c r="G5398" s="160">
        <v>13700</v>
      </c>
      <c r="H5398" s="25">
        <v>830051066</v>
      </c>
      <c r="I5398" s="3" t="str">
        <f>+VLOOKUP(FACTURACION[[#This Row],[NIT]],TABLACLIENTE,2,FALSE)</f>
        <v>COMBUSTION Y CONTROL LTDA</v>
      </c>
      <c r="J5398" s="3" t="s">
        <v>6</v>
      </c>
      <c r="K5398" s="12" t="str">
        <f>+VLOOKUP(FACTURACION[[#This Row],[REFERENCIA]],CODINV,2,FALSE)</f>
        <v>REG.1813C C:3/4" R:6-15" O:1/2</v>
      </c>
      <c r="L5398" s="12" t="str">
        <f>IF(VLOOKUP(FACTURACION[[#This Row],[REFERENCIA]],CODINV,3,FALSE)=0,"",VLOOKUP(FACTURACION[[#This Row],[REFERENCIA]],CODINV,3,FALSE))</f>
        <v/>
      </c>
      <c r="M5398" s="12" t="str">
        <f>+VLOOKUP(FACTURACION[[#This Row],[REFERENCIA]],CODINV,4,FALSE)</f>
        <v>REGULADORES</v>
      </c>
      <c r="N5398" s="12" t="str">
        <f>+VLOOKUP(FACTURACION[[#This Row],[REFERENCIA]],CODINV,5,FALSE)</f>
        <v>HONEYWELL</v>
      </c>
      <c r="O5398" s="3">
        <v>1</v>
      </c>
      <c r="P5398" s="31">
        <v>155000</v>
      </c>
      <c r="Q5398" s="24">
        <f>+FACTURACION[[#This Row],[CANTIDAD]]*FACTURACION[[#This Row],[VR UNITARIO]]/1000</f>
        <v>155</v>
      </c>
      <c r="R5398" s="3" t="str">
        <f>+VLOOKUP(FACTURACION[[#This Row],[NIT]],TABLACLIENTE,5,FALSE)</f>
        <v>BOGOTÁ D.C.</v>
      </c>
    </row>
    <row r="5399" spans="3:18">
      <c r="C5399" s="29">
        <v>2018</v>
      </c>
      <c r="D5399" s="30" t="s">
        <v>85</v>
      </c>
      <c r="E5399" s="30">
        <f>MONTH(FACTURACION[[#This Row],[MES]]&amp;1)</f>
        <v>6</v>
      </c>
      <c r="F5399" s="223">
        <f>DATE(FACTURACION[[#This Row],[AÑO]],FACTURACION[[#This Row],[Mes numero]],1)</f>
        <v>43252</v>
      </c>
      <c r="G5399" s="160">
        <v>13709</v>
      </c>
      <c r="H5399" s="25">
        <v>900950504</v>
      </c>
      <c r="I5399" s="3" t="str">
        <f>+VLOOKUP(FACTURACION[[#This Row],[NIT]],TABLACLIENTE,2,FALSE)</f>
        <v>DAMASA DE COLOMBIA S A S</v>
      </c>
      <c r="J5399" s="3" t="s">
        <v>6</v>
      </c>
      <c r="K5399" s="12" t="str">
        <f>+VLOOKUP(FACTURACION[[#This Row],[REFERENCIA]],CODINV,2,FALSE)</f>
        <v>REG.1813C C:3/4" R:6-15" O:1/2</v>
      </c>
      <c r="L5399" s="12" t="str">
        <f>IF(VLOOKUP(FACTURACION[[#This Row],[REFERENCIA]],CODINV,3,FALSE)=0,"",VLOOKUP(FACTURACION[[#This Row],[REFERENCIA]],CODINV,3,FALSE))</f>
        <v/>
      </c>
      <c r="M5399" s="12" t="str">
        <f>+VLOOKUP(FACTURACION[[#This Row],[REFERENCIA]],CODINV,4,FALSE)</f>
        <v>REGULADORES</v>
      </c>
      <c r="N5399" s="12" t="str">
        <f>+VLOOKUP(FACTURACION[[#This Row],[REFERENCIA]],CODINV,5,FALSE)</f>
        <v>HONEYWELL</v>
      </c>
      <c r="O5399" s="3">
        <v>4</v>
      </c>
      <c r="P5399" s="31">
        <v>145000</v>
      </c>
      <c r="Q5399" s="24">
        <f>+FACTURACION[[#This Row],[CANTIDAD]]*FACTURACION[[#This Row],[VR UNITARIO]]/1000</f>
        <v>580</v>
      </c>
      <c r="R5399" s="3" t="str">
        <f>+VLOOKUP(FACTURACION[[#This Row],[NIT]],TABLACLIENTE,5,FALSE)</f>
        <v>BOGOTÁ D.C.</v>
      </c>
    </row>
    <row r="5400" spans="3:18">
      <c r="C5400" s="29">
        <v>2018</v>
      </c>
      <c r="D5400" s="30" t="s">
        <v>85</v>
      </c>
      <c r="E5400" s="30">
        <f>MONTH(FACTURACION[[#This Row],[MES]]&amp;1)</f>
        <v>6</v>
      </c>
      <c r="F5400" s="223">
        <f>DATE(FACTURACION[[#This Row],[AÑO]],FACTURACION[[#This Row],[Mes numero]],1)</f>
        <v>43252</v>
      </c>
      <c r="G5400" s="160">
        <v>13697</v>
      </c>
      <c r="H5400" s="25">
        <v>830004850</v>
      </c>
      <c r="I5400" s="3" t="str">
        <f>+VLOOKUP(FACTURACION[[#This Row],[NIT]],TABLACLIENTE,2,FALSE)</f>
        <v>MUNDI CALDERAS LTDA</v>
      </c>
      <c r="J5400" s="3" t="s">
        <v>6</v>
      </c>
      <c r="K5400" s="12" t="str">
        <f>+VLOOKUP(FACTURACION[[#This Row],[REFERENCIA]],CODINV,2,FALSE)</f>
        <v>REG.1813C C:3/4" R:6-15" O:1/2</v>
      </c>
      <c r="L5400" s="12" t="str">
        <f>IF(VLOOKUP(FACTURACION[[#This Row],[REFERENCIA]],CODINV,3,FALSE)=0,"",VLOOKUP(FACTURACION[[#This Row],[REFERENCIA]],CODINV,3,FALSE))</f>
        <v/>
      </c>
      <c r="M5400" s="12" t="str">
        <f>+VLOOKUP(FACTURACION[[#This Row],[REFERENCIA]],CODINV,4,FALSE)</f>
        <v>REGULADORES</v>
      </c>
      <c r="N5400" s="12" t="str">
        <f>+VLOOKUP(FACTURACION[[#This Row],[REFERENCIA]],CODINV,5,FALSE)</f>
        <v>HONEYWELL</v>
      </c>
      <c r="O5400" s="3">
        <v>1</v>
      </c>
      <c r="P5400" s="31">
        <v>195000</v>
      </c>
      <c r="Q5400" s="24">
        <f>+FACTURACION[[#This Row],[CANTIDAD]]*FACTURACION[[#This Row],[VR UNITARIO]]/1000</f>
        <v>195</v>
      </c>
      <c r="R5400" s="3" t="str">
        <f>+VLOOKUP(FACTURACION[[#This Row],[NIT]],TABLACLIENTE,5,FALSE)</f>
        <v>BOGOTÁ D.C.</v>
      </c>
    </row>
    <row r="5401" spans="3:18">
      <c r="C5401" s="29">
        <v>2018</v>
      </c>
      <c r="D5401" s="30" t="s">
        <v>85</v>
      </c>
      <c r="E5401" s="30">
        <f>MONTH(FACTURACION[[#This Row],[MES]]&amp;1)</f>
        <v>6</v>
      </c>
      <c r="F5401" s="223">
        <f>DATE(FACTURACION[[#This Row],[AÑO]],FACTURACION[[#This Row],[Mes numero]],1)</f>
        <v>43252</v>
      </c>
      <c r="G5401" s="160">
        <v>13708</v>
      </c>
      <c r="H5401" s="25">
        <v>800074033</v>
      </c>
      <c r="I5401" s="3" t="str">
        <f>+VLOOKUP(FACTURACION[[#This Row],[NIT]],TABLACLIENTE,2,FALSE)</f>
        <v>COMPAÑIAS ASOCIADAS DE GAS S.A. E.S.P (ASOGAS SA ESP)</v>
      </c>
      <c r="J5401" s="3" t="s">
        <v>908</v>
      </c>
      <c r="K5401" s="12" t="str">
        <f>+VLOOKUP(FACTURACION[[#This Row],[REFERENCIA]],CODINV,2,FALSE)</f>
        <v>REGULADOR 1804 PFM C:2" O:7/8 R:2-10</v>
      </c>
      <c r="L5401" s="12" t="str">
        <f>IF(VLOOKUP(FACTURACION[[#This Row],[REFERENCIA]],CODINV,3,FALSE)=0,"",VLOOKUP(FACTURACION[[#This Row],[REFERENCIA]],CODINV,3,FALSE))</f>
        <v/>
      </c>
      <c r="M5401" s="12" t="str">
        <f>+VLOOKUP(FACTURACION[[#This Row],[REFERENCIA]],CODINV,4,FALSE)</f>
        <v>REGULADORES</v>
      </c>
      <c r="N5401" s="12" t="str">
        <f>+VLOOKUP(FACTURACION[[#This Row],[REFERENCIA]],CODINV,5,FALSE)</f>
        <v>HONEYWELL</v>
      </c>
      <c r="O5401" s="3">
        <v>1</v>
      </c>
      <c r="P5401" s="31">
        <v>2650000</v>
      </c>
      <c r="Q5401" s="24">
        <f>+FACTURACION[[#This Row],[CANTIDAD]]*FACTURACION[[#This Row],[VR UNITARIO]]/1000</f>
        <v>2650</v>
      </c>
      <c r="R5401" s="3" t="str">
        <f>+VLOOKUP(FACTURACION[[#This Row],[NIT]],TABLACLIENTE,5,FALSE)</f>
        <v>MOSQUERA</v>
      </c>
    </row>
    <row r="5402" spans="3:18">
      <c r="C5402" s="29">
        <v>2018</v>
      </c>
      <c r="D5402" s="30" t="s">
        <v>85</v>
      </c>
      <c r="E5402" s="30">
        <f>MONTH(FACTURACION[[#This Row],[MES]]&amp;1)</f>
        <v>6</v>
      </c>
      <c r="F5402" s="223">
        <f>DATE(FACTURACION[[#This Row],[AÑO]],FACTURACION[[#This Row],[Mes numero]],1)</f>
        <v>43252</v>
      </c>
      <c r="G5402" s="160">
        <v>13699</v>
      </c>
      <c r="H5402" s="25">
        <v>860510723</v>
      </c>
      <c r="I5402" s="3" t="str">
        <f>+VLOOKUP(FACTURACION[[#This Row],[NIT]],TABLACLIENTE,2,FALSE)</f>
        <v>SAENA DE COLOMBIA S.A.</v>
      </c>
      <c r="J5402" s="3" t="s">
        <v>908</v>
      </c>
      <c r="K5402" s="12" t="str">
        <f>+VLOOKUP(FACTURACION[[#This Row],[REFERENCIA]],CODINV,2,FALSE)</f>
        <v>REGULADOR 1804 PFM C:2" O:7/8 R:2-10</v>
      </c>
      <c r="L5402" s="12" t="str">
        <f>IF(VLOOKUP(FACTURACION[[#This Row],[REFERENCIA]],CODINV,3,FALSE)=0,"",VLOOKUP(FACTURACION[[#This Row],[REFERENCIA]],CODINV,3,FALSE))</f>
        <v/>
      </c>
      <c r="M5402" s="12" t="str">
        <f>+VLOOKUP(FACTURACION[[#This Row],[REFERENCIA]],CODINV,4,FALSE)</f>
        <v>REGULADORES</v>
      </c>
      <c r="N5402" s="12" t="str">
        <f>+VLOOKUP(FACTURACION[[#This Row],[REFERENCIA]],CODINV,5,FALSE)</f>
        <v>HONEYWELL</v>
      </c>
      <c r="O5402" s="3">
        <v>1</v>
      </c>
      <c r="P5402" s="31">
        <v>2580000</v>
      </c>
      <c r="Q5402" s="24">
        <f>+FACTURACION[[#This Row],[CANTIDAD]]*FACTURACION[[#This Row],[VR UNITARIO]]/1000</f>
        <v>2580</v>
      </c>
      <c r="R5402" s="3" t="str">
        <f>+VLOOKUP(FACTURACION[[#This Row],[NIT]],TABLACLIENTE,5,FALSE)</f>
        <v>BOGOTÁ D.C.</v>
      </c>
    </row>
    <row r="5403" spans="3:18">
      <c r="C5403" s="29">
        <v>2018</v>
      </c>
      <c r="D5403" s="30" t="s">
        <v>85</v>
      </c>
      <c r="E5403" s="30">
        <f>MONTH(FACTURACION[[#This Row],[MES]]&amp;1)</f>
        <v>6</v>
      </c>
      <c r="F5403" s="223">
        <f>DATE(FACTURACION[[#This Row],[AÑO]],FACTURACION[[#This Row],[Mes numero]],1)</f>
        <v>43252</v>
      </c>
      <c r="G5403" s="160">
        <v>13716</v>
      </c>
      <c r="H5403" s="25">
        <v>890105526</v>
      </c>
      <c r="I5403" s="3" t="str">
        <f>+VLOOKUP(FACTURACION[[#This Row],[NIT]],TABLACLIENTE,2,FALSE)</f>
        <v>PROMIGAS S.A. E.S.P.</v>
      </c>
      <c r="J5403" s="3" t="s">
        <v>774</v>
      </c>
      <c r="K5403" s="12" t="str">
        <f>+VLOOKUP(FACTURACION[[#This Row],[REFERENCIA]],CODINV,2,FALSE)</f>
        <v>AFV 2" S300 R10 Y CL I ZSC 100</v>
      </c>
      <c r="L5403" s="12" t="str">
        <f>IF(VLOOKUP(FACTURACION[[#This Row],[REFERENCIA]],CODINV,3,FALSE)=0,"",VLOOKUP(FACTURACION[[#This Row],[REFERENCIA]],CODINV,3,FALSE))</f>
        <v/>
      </c>
      <c r="M5403" s="12" t="str">
        <f>+VLOOKUP(FACTURACION[[#This Row],[REFERENCIA]],CODINV,4,FALSE)</f>
        <v>REGULADORES</v>
      </c>
      <c r="N5403" s="12" t="str">
        <f>+VLOOKUP(FACTURACION[[#This Row],[REFERENCIA]],CODINV,5,FALSE)</f>
        <v>HONEYWELL</v>
      </c>
      <c r="O5403" s="3">
        <v>2</v>
      </c>
      <c r="P5403" s="31">
        <v>8470953</v>
      </c>
      <c r="Q5403" s="24">
        <f>+FACTURACION[[#This Row],[CANTIDAD]]*FACTURACION[[#This Row],[VR UNITARIO]]/1000</f>
        <v>16941.905999999999</v>
      </c>
      <c r="R5403" s="3" t="str">
        <f>+VLOOKUP(FACTURACION[[#This Row],[NIT]],TABLACLIENTE,5,FALSE)</f>
        <v>BARRANQUILLA</v>
      </c>
    </row>
    <row r="5404" spans="3:18">
      <c r="C5404" s="29">
        <v>2018</v>
      </c>
      <c r="D5404" s="30" t="s">
        <v>85</v>
      </c>
      <c r="E5404" s="30">
        <f>MONTH(FACTURACION[[#This Row],[MES]]&amp;1)</f>
        <v>6</v>
      </c>
      <c r="F5404" s="223">
        <f>DATE(FACTURACION[[#This Row],[AÑO]],FACTURACION[[#This Row],[Mes numero]],1)</f>
        <v>43252</v>
      </c>
      <c r="G5404" s="160">
        <v>13717</v>
      </c>
      <c r="H5404" s="25">
        <v>900555031</v>
      </c>
      <c r="I5404" s="3" t="str">
        <f>+VLOOKUP(FACTURACION[[#This Row],[NIT]],TABLACLIENTE,2,FALSE)</f>
        <v>KRONOS ENERGY SA ESP</v>
      </c>
      <c r="J5404" s="3" t="s">
        <v>878</v>
      </c>
      <c r="K5404" s="12" t="str">
        <f>+VLOOKUP(FACTURACION[[#This Row],[REFERENCIA]],CODINV,2,FALSE)</f>
        <v>AFV 2" S300 F0 Y CL COMP ZSC100</v>
      </c>
      <c r="L5404" s="12" t="str">
        <f>IF(VLOOKUP(FACTURACION[[#This Row],[REFERENCIA]],CODINV,3,FALSE)=0,"",VLOOKUP(FACTURACION[[#This Row],[REFERENCIA]],CODINV,3,FALSE))</f>
        <v/>
      </c>
      <c r="M5404" s="12" t="str">
        <f>+VLOOKUP(FACTURACION[[#This Row],[REFERENCIA]],CODINV,4,FALSE)</f>
        <v>REGULADORES</v>
      </c>
      <c r="N5404" s="12" t="str">
        <f>+VLOOKUP(FACTURACION[[#This Row],[REFERENCIA]],CODINV,5,FALSE)</f>
        <v>HONEYWELL</v>
      </c>
      <c r="O5404" s="3">
        <v>3</v>
      </c>
      <c r="P5404" s="31">
        <v>6758000</v>
      </c>
      <c r="Q5404" s="24">
        <f>+FACTURACION[[#This Row],[CANTIDAD]]*FACTURACION[[#This Row],[VR UNITARIO]]/1000</f>
        <v>20274</v>
      </c>
      <c r="R5404" s="3" t="str">
        <f>+VLOOKUP(FACTURACION[[#This Row],[NIT]],TABLACLIENTE,5,FALSE)</f>
        <v>BOGOTÁ D.C.</v>
      </c>
    </row>
    <row r="5405" spans="3:18">
      <c r="C5405" s="29">
        <v>2018</v>
      </c>
      <c r="D5405" s="30" t="s">
        <v>85</v>
      </c>
      <c r="E5405" s="30">
        <f>MONTH(FACTURACION[[#This Row],[MES]]&amp;1)</f>
        <v>6</v>
      </c>
      <c r="F5405" s="223">
        <f>DATE(FACTURACION[[#This Row],[AÑO]],FACTURACION[[#This Row],[Mes numero]],1)</f>
        <v>43252</v>
      </c>
      <c r="G5405" s="160">
        <v>13707</v>
      </c>
      <c r="H5405" s="25">
        <v>890101691</v>
      </c>
      <c r="I5405" s="3" t="str">
        <f>+VLOOKUP(FACTURACION[[#This Row],[NIT]],TABLACLIENTE,2,FALSE)</f>
        <v>GASES DEL CARIBE S.A.E.S.P. (GASCARIBE S.A E.S.P.)</v>
      </c>
      <c r="J5405" s="3" t="s">
        <v>1120</v>
      </c>
      <c r="K5405" s="12" t="str">
        <f>+VLOOKUP(FACTURACION[[#This Row],[REFERENCIA]],CODINV,2,FALSE)</f>
        <v>AFV 2" S300 FO Y CL COMP ZSC100</v>
      </c>
      <c r="L5405" s="12" t="str">
        <f>IF(VLOOKUP(FACTURACION[[#This Row],[REFERENCIA]],CODINV,3,FALSE)=0,"",VLOOKUP(FACTURACION[[#This Row],[REFERENCIA]],CODINV,3,FALSE))</f>
        <v/>
      </c>
      <c r="M5405" s="12" t="str">
        <f>+VLOOKUP(FACTURACION[[#This Row],[REFERENCIA]],CODINV,4,FALSE)</f>
        <v>REGULADORES</v>
      </c>
      <c r="N5405" s="12" t="str">
        <f>+VLOOKUP(FACTURACION[[#This Row],[REFERENCIA]],CODINV,5,FALSE)</f>
        <v>HONEYWELL</v>
      </c>
      <c r="O5405" s="3">
        <v>4</v>
      </c>
      <c r="P5405" s="31">
        <v>6126740</v>
      </c>
      <c r="Q5405" s="24">
        <f>+FACTURACION[[#This Row],[CANTIDAD]]*FACTURACION[[#This Row],[VR UNITARIO]]/1000</f>
        <v>24506.959999999999</v>
      </c>
      <c r="R5405" s="3" t="str">
        <f>+VLOOKUP(FACTURACION[[#This Row],[NIT]],TABLACLIENTE,5,FALSE)</f>
        <v>BARRANQUILLA</v>
      </c>
    </row>
    <row r="5406" spans="3:18">
      <c r="C5406" s="29">
        <v>2018</v>
      </c>
      <c r="D5406" s="30" t="s">
        <v>85</v>
      </c>
      <c r="E5406" s="30">
        <f>MONTH(FACTURACION[[#This Row],[MES]]&amp;1)</f>
        <v>6</v>
      </c>
      <c r="F5406" s="223">
        <f>DATE(FACTURACION[[#This Row],[AÑO]],FACTURACION[[#This Row],[Mes numero]],1)</f>
        <v>43252</v>
      </c>
      <c r="G5406" s="160">
        <v>13718</v>
      </c>
      <c r="H5406" s="25">
        <v>900555031</v>
      </c>
      <c r="I5406" s="3" t="str">
        <f>+VLOOKUP(FACTURACION[[#This Row],[NIT]],TABLACLIENTE,2,FALSE)</f>
        <v>KRONOS ENERGY SA ESP</v>
      </c>
      <c r="J5406" s="3" t="s">
        <v>735</v>
      </c>
      <c r="K5406" s="12" t="str">
        <f>+VLOOKUP(FACTURACION[[#This Row],[REFERENCIA]],CODINV,2,FALSE)</f>
        <v>AFV 2" S600 FO Y CL COMP ZSC320-100</v>
      </c>
      <c r="L5406" s="12" t="str">
        <f>IF(VLOOKUP(FACTURACION[[#This Row],[REFERENCIA]],CODINV,3,FALSE)=0,"",VLOOKUP(FACTURACION[[#This Row],[REFERENCIA]],CODINV,3,FALSE))</f>
        <v/>
      </c>
      <c r="M5406" s="12" t="str">
        <f>+VLOOKUP(FACTURACION[[#This Row],[REFERENCIA]],CODINV,4,FALSE)</f>
        <v>REGULADORES</v>
      </c>
      <c r="N5406" s="12" t="str">
        <f>+VLOOKUP(FACTURACION[[#This Row],[REFERENCIA]],CODINV,5,FALSE)</f>
        <v>HONEYWELL</v>
      </c>
      <c r="O5406" s="3">
        <v>1</v>
      </c>
      <c r="P5406" s="31">
        <v>10150000</v>
      </c>
      <c r="Q5406" s="24">
        <f>+FACTURACION[[#This Row],[CANTIDAD]]*FACTURACION[[#This Row],[VR UNITARIO]]/1000</f>
        <v>10150</v>
      </c>
      <c r="R5406" s="3" t="str">
        <f>+VLOOKUP(FACTURACION[[#This Row],[NIT]],TABLACLIENTE,5,FALSE)</f>
        <v>BOGOTÁ D.C.</v>
      </c>
    </row>
    <row r="5407" spans="3:18">
      <c r="C5407" s="29">
        <v>2018</v>
      </c>
      <c r="D5407" s="30" t="s">
        <v>85</v>
      </c>
      <c r="E5407" s="30">
        <f>MONTH(FACTURACION[[#This Row],[MES]]&amp;1)</f>
        <v>6</v>
      </c>
      <c r="F5407" s="223">
        <f>DATE(FACTURACION[[#This Row],[AÑO]],FACTURACION[[#This Row],[Mes numero]],1)</f>
        <v>43252</v>
      </c>
      <c r="G5407" s="160">
        <v>13697</v>
      </c>
      <c r="H5407" s="25">
        <v>830004850</v>
      </c>
      <c r="I5407" s="3" t="str">
        <f>+VLOOKUP(FACTURACION[[#This Row],[NIT]],TABLACLIENTE,2,FALSE)</f>
        <v>MUNDI CALDERAS LTDA</v>
      </c>
      <c r="J5407" s="3" t="s">
        <v>1</v>
      </c>
      <c r="K5407" s="12" t="str">
        <f>+VLOOKUP(FACTURACION[[#This Row],[REFERENCIA]],CODINV,2,FALSE)</f>
        <v>RES 12-28" W.C. BLANCO</v>
      </c>
      <c r="L5407" s="12" t="str">
        <f>IF(VLOOKUP(FACTURACION[[#This Row],[REFERENCIA]],CODINV,3,FALSE)=0,"",VLOOKUP(FACTURACION[[#This Row],[REFERENCIA]],CODINV,3,FALSE))</f>
        <v>70017P060</v>
      </c>
      <c r="M5407" s="12" t="str">
        <f>+VLOOKUP(FACTURACION[[#This Row],[REFERENCIA]],CODINV,4,FALSE)</f>
        <v>REPUESTOS Y ACCESORIOS</v>
      </c>
      <c r="N5407" s="12" t="str">
        <f>+VLOOKUP(FACTURACION[[#This Row],[REFERENCIA]],CODINV,5,FALSE)</f>
        <v>HONEYWELL</v>
      </c>
      <c r="O5407" s="3">
        <v>1</v>
      </c>
      <c r="P5407" s="31">
        <v>15000</v>
      </c>
      <c r="Q5407" s="24">
        <f>+FACTURACION[[#This Row],[CANTIDAD]]*FACTURACION[[#This Row],[VR UNITARIO]]/1000</f>
        <v>15</v>
      </c>
      <c r="R5407" s="3" t="str">
        <f>+VLOOKUP(FACTURACION[[#This Row],[NIT]],TABLACLIENTE,5,FALSE)</f>
        <v>BOGOTÁ D.C.</v>
      </c>
    </row>
    <row r="5408" spans="3:18">
      <c r="C5408" s="29">
        <v>2018</v>
      </c>
      <c r="D5408" s="30" t="s">
        <v>85</v>
      </c>
      <c r="E5408" s="30">
        <f>MONTH(FACTURACION[[#This Row],[MES]]&amp;1)</f>
        <v>6</v>
      </c>
      <c r="F5408" s="223">
        <f>DATE(FACTURACION[[#This Row],[AÑO]],FACTURACION[[#This Row],[Mes numero]],1)</f>
        <v>43252</v>
      </c>
      <c r="G5408" s="160">
        <v>13697</v>
      </c>
      <c r="H5408" s="25">
        <v>830004850</v>
      </c>
      <c r="I5408" s="3" t="str">
        <f>+VLOOKUP(FACTURACION[[#This Row],[NIT]],TABLACLIENTE,2,FALSE)</f>
        <v>MUNDI CALDERAS LTDA</v>
      </c>
      <c r="J5408" s="3" t="s">
        <v>3</v>
      </c>
      <c r="K5408" s="12" t="str">
        <f>+VLOOKUP(FACTURACION[[#This Row],[REFERENCIA]],CODINV,2,FALSE)</f>
        <v>RES 24-48" W.C. ROJO</v>
      </c>
      <c r="L5408" s="12" t="str">
        <f>IF(VLOOKUP(FACTURACION[[#This Row],[REFERENCIA]],CODINV,3,FALSE)=0,"",VLOOKUP(FACTURACION[[#This Row],[REFERENCIA]],CODINV,3,FALSE))</f>
        <v>70017P082</v>
      </c>
      <c r="M5408" s="12" t="str">
        <f>+VLOOKUP(FACTURACION[[#This Row],[REFERENCIA]],CODINV,4,FALSE)</f>
        <v>REPUESTOS Y ACCESORIOS</v>
      </c>
      <c r="N5408" s="12" t="str">
        <f>+VLOOKUP(FACTURACION[[#This Row],[REFERENCIA]],CODINV,5,FALSE)</f>
        <v>HONEYWELL</v>
      </c>
      <c r="O5408" s="3">
        <v>1</v>
      </c>
      <c r="P5408" s="31">
        <v>15000</v>
      </c>
      <c r="Q5408" s="24">
        <f>+FACTURACION[[#This Row],[CANTIDAD]]*FACTURACION[[#This Row],[VR UNITARIO]]/1000</f>
        <v>15</v>
      </c>
      <c r="R5408" s="3" t="str">
        <f>+VLOOKUP(FACTURACION[[#This Row],[NIT]],TABLACLIENTE,5,FALSE)</f>
        <v>BOGOTÁ D.C.</v>
      </c>
    </row>
    <row r="5409" spans="3:18">
      <c r="C5409" s="29">
        <v>2018</v>
      </c>
      <c r="D5409" s="30" t="s">
        <v>85</v>
      </c>
      <c r="E5409" s="30">
        <f>MONTH(FACTURACION[[#This Row],[MES]]&amp;1)</f>
        <v>6</v>
      </c>
      <c r="F5409" s="223">
        <f>DATE(FACTURACION[[#This Row],[AÑO]],FACTURACION[[#This Row],[Mes numero]],1)</f>
        <v>43252</v>
      </c>
      <c r="G5409" s="160">
        <v>13729</v>
      </c>
      <c r="H5409" s="25">
        <v>830058251</v>
      </c>
      <c r="I5409" s="3" t="str">
        <f>+VLOOKUP(FACTURACION[[#This Row],[NIT]],TABLACLIENTE,2,FALSE)</f>
        <v>IMS INGENIERIA S.A.S</v>
      </c>
      <c r="J5409" s="3" t="s">
        <v>598</v>
      </c>
      <c r="K5409" s="12" t="str">
        <f>+VLOOKUP(FACTURACION[[#This Row],[REFERENCIA]],CODINV,2,FALSE)</f>
        <v>ORIFICE VALVE, 3/8". THE ALUMINUM ORIFICE WILL BE DYED LIGHT BLUE.</v>
      </c>
      <c r="L5409" s="12" t="str">
        <f>IF(VLOOKUP(FACTURACION[[#This Row],[REFERENCIA]],CODINV,3,FALSE)=0,"",VLOOKUP(FACTURACION[[#This Row],[REFERENCIA]],CODINV,3,FALSE))</f>
        <v>72494P023</v>
      </c>
      <c r="M5409" s="12" t="str">
        <f>+VLOOKUP(FACTURACION[[#This Row],[REFERENCIA]],CODINV,4,FALSE)</f>
        <v>REPUESTOS Y ACCESORIOS</v>
      </c>
      <c r="N5409" s="12" t="str">
        <f>+VLOOKUP(FACTURACION[[#This Row],[REFERENCIA]],CODINV,5,FALSE)</f>
        <v>HONEYWELL</v>
      </c>
      <c r="O5409" s="3">
        <v>1</v>
      </c>
      <c r="P5409" s="31">
        <v>36000</v>
      </c>
      <c r="Q5409" s="24">
        <f>+FACTURACION[[#This Row],[CANTIDAD]]*FACTURACION[[#This Row],[VR UNITARIO]]/1000</f>
        <v>36</v>
      </c>
      <c r="R5409" s="3" t="str">
        <f>+VLOOKUP(FACTURACION[[#This Row],[NIT]],TABLACLIENTE,5,FALSE)</f>
        <v>BOGOTÁ D.C.</v>
      </c>
    </row>
    <row r="5410" spans="3:18">
      <c r="C5410" s="29">
        <v>2018</v>
      </c>
      <c r="D5410" s="30" t="s">
        <v>85</v>
      </c>
      <c r="E5410" s="30">
        <f>MONTH(FACTURACION[[#This Row],[MES]]&amp;1)</f>
        <v>6</v>
      </c>
      <c r="F5410" s="223">
        <f>DATE(FACTURACION[[#This Row],[AÑO]],FACTURACION[[#This Row],[Mes numero]],1)</f>
        <v>43252</v>
      </c>
      <c r="G5410" s="160">
        <v>13720</v>
      </c>
      <c r="H5410" s="25">
        <v>900282515</v>
      </c>
      <c r="I5410" s="3" t="str">
        <f>+VLOOKUP(FACTURACION[[#This Row],[NIT]],TABLACLIENTE,2,FALSE)</f>
        <v>GAS CONSTRUCCION ENERGIA S A S</v>
      </c>
      <c r="J5410" s="3" t="s">
        <v>600</v>
      </c>
      <c r="K5410" s="12" t="str">
        <f>+VLOOKUP(FACTURACION[[#This Row],[REFERENCIA]],CODINV,2,FALSE)</f>
        <v>ORIFICIO 9/16"</v>
      </c>
      <c r="L5410" s="12" t="str">
        <f>IF(VLOOKUP(FACTURACION[[#This Row],[REFERENCIA]],CODINV,3,FALSE)=0,"",VLOOKUP(FACTURACION[[#This Row],[REFERENCIA]],CODINV,3,FALSE))</f>
        <v>72495P026</v>
      </c>
      <c r="M5410" s="12" t="str">
        <f>+VLOOKUP(FACTURACION[[#This Row],[REFERENCIA]],CODINV,4,FALSE)</f>
        <v>REPUESTOS Y ACCESORIOS</v>
      </c>
      <c r="N5410" s="12" t="str">
        <f>+VLOOKUP(FACTURACION[[#This Row],[REFERENCIA]],CODINV,5,FALSE)</f>
        <v>HONEYWELL</v>
      </c>
      <c r="O5410" s="3">
        <v>1</v>
      </c>
      <c r="P5410" s="31">
        <v>25000</v>
      </c>
      <c r="Q5410" s="24">
        <f>+FACTURACION[[#This Row],[CANTIDAD]]*FACTURACION[[#This Row],[VR UNITARIO]]/1000</f>
        <v>25</v>
      </c>
      <c r="R5410" s="3" t="str">
        <f>+VLOOKUP(FACTURACION[[#This Row],[NIT]],TABLACLIENTE,5,FALSE)</f>
        <v>BOGOTÁ D.C.</v>
      </c>
    </row>
    <row r="5411" spans="3:18">
      <c r="C5411" s="29">
        <v>2018</v>
      </c>
      <c r="D5411" s="30" t="s">
        <v>85</v>
      </c>
      <c r="E5411" s="30">
        <f>MONTH(FACTURACION[[#This Row],[MES]]&amp;1)</f>
        <v>6</v>
      </c>
      <c r="F5411" s="223">
        <f>DATE(FACTURACION[[#This Row],[AÑO]],FACTURACION[[#This Row],[Mes numero]],1)</f>
        <v>43252</v>
      </c>
      <c r="G5411" s="160">
        <v>13701</v>
      </c>
      <c r="H5411" s="25">
        <v>800074033</v>
      </c>
      <c r="I5411" s="3" t="str">
        <f>+VLOOKUP(FACTURACION[[#This Row],[NIT]],TABLACLIENTE,2,FALSE)</f>
        <v>COMPAÑIAS ASOCIADAS DE GAS S.A. E.S.P (ASOGAS SA ESP)</v>
      </c>
      <c r="J5411" s="3" t="s">
        <v>604</v>
      </c>
      <c r="K5411" s="12" t="str">
        <f>+VLOOKUP(FACTURACION[[#This Row],[REFERENCIA]],CODINV,2,FALSE)</f>
        <v>DIAFRAGMA 1800CPB2</v>
      </c>
      <c r="L5411" s="12" t="str">
        <f>IF(VLOOKUP(FACTURACION[[#This Row],[REFERENCIA]],CODINV,3,FALSE)=0,"",VLOOKUP(FACTURACION[[#This Row],[REFERENCIA]],CODINV,3,FALSE))</f>
        <v>70014P186</v>
      </c>
      <c r="M5411" s="12" t="str">
        <f>+VLOOKUP(FACTURACION[[#This Row],[REFERENCIA]],CODINV,4,FALSE)</f>
        <v>REPUESTOS Y ACCESORIOS</v>
      </c>
      <c r="N5411" s="12" t="str">
        <f>+VLOOKUP(FACTURACION[[#This Row],[REFERENCIA]],CODINV,5,FALSE)</f>
        <v>HONEYWELL</v>
      </c>
      <c r="O5411" s="3">
        <v>2</v>
      </c>
      <c r="P5411" s="31">
        <v>70000</v>
      </c>
      <c r="Q5411" s="24">
        <f>+FACTURACION[[#This Row],[CANTIDAD]]*FACTURACION[[#This Row],[VR UNITARIO]]/1000</f>
        <v>140</v>
      </c>
      <c r="R5411" s="3" t="str">
        <f>+VLOOKUP(FACTURACION[[#This Row],[NIT]],TABLACLIENTE,5,FALSE)</f>
        <v>MOSQUERA</v>
      </c>
    </row>
    <row r="5412" spans="3:18">
      <c r="C5412" s="29">
        <v>2018</v>
      </c>
      <c r="D5412" s="30" t="s">
        <v>85</v>
      </c>
      <c r="E5412" s="30">
        <f>MONTH(FACTURACION[[#This Row],[MES]]&amp;1)</f>
        <v>6</v>
      </c>
      <c r="F5412" s="223">
        <f>DATE(FACTURACION[[#This Row],[AÑO]],FACTURACION[[#This Row],[Mes numero]],1)</f>
        <v>43252</v>
      </c>
      <c r="G5412" s="160">
        <v>13722</v>
      </c>
      <c r="H5412" s="25">
        <v>900555031</v>
      </c>
      <c r="I5412" s="3" t="str">
        <f>+VLOOKUP(FACTURACION[[#This Row],[NIT]],TABLACLIENTE,2,FALSE)</f>
        <v>KRONOS ENERGY SA ESP</v>
      </c>
      <c r="J5412" s="3" t="s">
        <v>132</v>
      </c>
      <c r="K5412" s="12" t="str">
        <f>+VLOOKUP(FACTURACION[[#This Row],[REFERENCIA]],CODINV,2,FALSE)</f>
        <v>KIT REPARACION BUNA N 80</v>
      </c>
      <c r="L5412" s="12" t="str">
        <f>IF(VLOOKUP(FACTURACION[[#This Row],[REFERENCIA]],CODINV,3,FALSE)=0,"",VLOOKUP(FACTURACION[[#This Row],[REFERENCIA]],CODINV,3,FALSE))</f>
        <v>73914K010</v>
      </c>
      <c r="M5412" s="12" t="str">
        <f>+VLOOKUP(FACTURACION[[#This Row],[REFERENCIA]],CODINV,4,FALSE)</f>
        <v>REPUESTOS Y ACCESORIOS</v>
      </c>
      <c r="N5412" s="12" t="str">
        <f>+VLOOKUP(FACTURACION[[#This Row],[REFERENCIA]],CODINV,5,FALSE)</f>
        <v>HONEYWELL</v>
      </c>
      <c r="O5412" s="3">
        <v>8</v>
      </c>
      <c r="P5412" s="31">
        <v>122565</v>
      </c>
      <c r="Q5412" s="24">
        <f>+FACTURACION[[#This Row],[CANTIDAD]]*FACTURACION[[#This Row],[VR UNITARIO]]/1000</f>
        <v>980.52</v>
      </c>
      <c r="R5412" s="3" t="str">
        <f>+VLOOKUP(FACTURACION[[#This Row],[NIT]],TABLACLIENTE,5,FALSE)</f>
        <v>BOGOTÁ D.C.</v>
      </c>
    </row>
    <row r="5413" spans="3:18">
      <c r="C5413" s="29">
        <v>2018</v>
      </c>
      <c r="D5413" s="30" t="s">
        <v>85</v>
      </c>
      <c r="E5413" s="30">
        <f>MONTH(FACTURACION[[#This Row],[MES]]&amp;1)</f>
        <v>6</v>
      </c>
      <c r="F5413" s="223">
        <f>DATE(FACTURACION[[#This Row],[AÑO]],FACTURACION[[#This Row],[Mes numero]],1)</f>
        <v>43252</v>
      </c>
      <c r="G5413" s="160">
        <v>13699</v>
      </c>
      <c r="H5413" s="25">
        <v>860510723</v>
      </c>
      <c r="I5413" s="3" t="str">
        <f>+VLOOKUP(FACTURACION[[#This Row],[NIT]],TABLACLIENTE,2,FALSE)</f>
        <v>SAENA DE COLOMBIA S.A.</v>
      </c>
      <c r="J5413" s="3" t="s">
        <v>132</v>
      </c>
      <c r="K5413" s="12" t="str">
        <f>+VLOOKUP(FACTURACION[[#This Row],[REFERENCIA]],CODINV,2,FALSE)</f>
        <v>KIT REPARACION BUNA N 80</v>
      </c>
      <c r="L5413" s="12" t="str">
        <f>IF(VLOOKUP(FACTURACION[[#This Row],[REFERENCIA]],CODINV,3,FALSE)=0,"",VLOOKUP(FACTURACION[[#This Row],[REFERENCIA]],CODINV,3,FALSE))</f>
        <v>73914K010</v>
      </c>
      <c r="M5413" s="12" t="str">
        <f>+VLOOKUP(FACTURACION[[#This Row],[REFERENCIA]],CODINV,4,FALSE)</f>
        <v>REPUESTOS Y ACCESORIOS</v>
      </c>
      <c r="N5413" s="12" t="str">
        <f>+VLOOKUP(FACTURACION[[#This Row],[REFERENCIA]],CODINV,5,FALSE)</f>
        <v>HONEYWELL</v>
      </c>
      <c r="O5413" s="3">
        <v>30</v>
      </c>
      <c r="P5413" s="31">
        <v>112500</v>
      </c>
      <c r="Q5413" s="24">
        <f>+FACTURACION[[#This Row],[CANTIDAD]]*FACTURACION[[#This Row],[VR UNITARIO]]/1000</f>
        <v>3375</v>
      </c>
      <c r="R5413" s="3" t="str">
        <f>+VLOOKUP(FACTURACION[[#This Row],[NIT]],TABLACLIENTE,5,FALSE)</f>
        <v>BOGOTÁ D.C.</v>
      </c>
    </row>
    <row r="5414" spans="3:18">
      <c r="C5414" s="29">
        <v>2018</v>
      </c>
      <c r="D5414" s="30" t="s">
        <v>85</v>
      </c>
      <c r="E5414" s="30">
        <f>MONTH(FACTURACION[[#This Row],[MES]]&amp;1)</f>
        <v>6</v>
      </c>
      <c r="F5414" s="223">
        <f>DATE(FACTURACION[[#This Row],[AÑO]],FACTURACION[[#This Row],[Mes numero]],1)</f>
        <v>43252</v>
      </c>
      <c r="G5414" s="160">
        <v>13695</v>
      </c>
      <c r="H5414" s="25">
        <v>800074033</v>
      </c>
      <c r="I5414" s="3" t="str">
        <f>+VLOOKUP(FACTURACION[[#This Row],[NIT]],TABLACLIENTE,2,FALSE)</f>
        <v>COMPAÑIAS ASOCIADAS DE GAS S.A. E.S.P (ASOGAS SA ESP)</v>
      </c>
      <c r="J5414" s="3" t="s">
        <v>333</v>
      </c>
      <c r="K5414" s="12" t="str">
        <f>+VLOOKUP(FACTURACION[[#This Row],[REFERENCIA]],CODINV,2,FALSE)</f>
        <v>CONECT MANGUERA 2 1/4" ACME X 1 1/4"</v>
      </c>
      <c r="L5414" s="12" t="str">
        <f>IF(VLOOKUP(FACTURACION[[#This Row],[REFERENCIA]],CODINV,3,FALSE)=0,"",VLOOKUP(FACTURACION[[#This Row],[REFERENCIA]],CODINV,3,FALSE))</f>
        <v/>
      </c>
      <c r="M5414" s="12" t="str">
        <f>+VLOOKUP(FACTURACION[[#This Row],[REFERENCIA]],CODINV,4,FALSE)</f>
        <v>REPUESTOS Y ACCESORIOS</v>
      </c>
      <c r="N5414" s="12" t="str">
        <f>+VLOOKUP(FACTURACION[[#This Row],[REFERENCIA]],CODINV,5,FALSE)</f>
        <v>FISHER</v>
      </c>
      <c r="O5414" s="3">
        <v>1</v>
      </c>
      <c r="P5414" s="31">
        <v>175000</v>
      </c>
      <c r="Q5414" s="24">
        <f>+FACTURACION[[#This Row],[CANTIDAD]]*FACTURACION[[#This Row],[VR UNITARIO]]/1000</f>
        <v>175</v>
      </c>
      <c r="R5414" s="3" t="str">
        <f>+VLOOKUP(FACTURACION[[#This Row],[NIT]],TABLACLIENTE,5,FALSE)</f>
        <v>MOSQUERA</v>
      </c>
    </row>
    <row r="5415" spans="3:18">
      <c r="C5415" s="29">
        <v>2018</v>
      </c>
      <c r="D5415" s="30" t="s">
        <v>85</v>
      </c>
      <c r="E5415" s="30">
        <f>MONTH(FACTURACION[[#This Row],[MES]]&amp;1)</f>
        <v>6</v>
      </c>
      <c r="F5415" s="223">
        <f>DATE(FACTURACION[[#This Row],[AÑO]],FACTURACION[[#This Row],[Mes numero]],1)</f>
        <v>43252</v>
      </c>
      <c r="G5415" s="160">
        <v>13708</v>
      </c>
      <c r="H5415" s="25">
        <v>800074033</v>
      </c>
      <c r="I5415" s="3" t="str">
        <f>+VLOOKUP(FACTURACION[[#This Row],[NIT]],TABLACLIENTE,2,FALSE)</f>
        <v>COMPAÑIAS ASOCIADAS DE GAS S.A. E.S.P (ASOGAS SA ESP)</v>
      </c>
      <c r="J5415" s="3" t="s">
        <v>333</v>
      </c>
      <c r="K5415" s="12" t="str">
        <f>+VLOOKUP(FACTURACION[[#This Row],[REFERENCIA]],CODINV,2,FALSE)</f>
        <v>CONECT MANGUERA 2 1/4" ACME X 1 1/4"</v>
      </c>
      <c r="L5415" s="12" t="str">
        <f>IF(VLOOKUP(FACTURACION[[#This Row],[REFERENCIA]],CODINV,3,FALSE)=0,"",VLOOKUP(FACTURACION[[#This Row],[REFERENCIA]],CODINV,3,FALSE))</f>
        <v/>
      </c>
      <c r="M5415" s="12" t="str">
        <f>+VLOOKUP(FACTURACION[[#This Row],[REFERENCIA]],CODINV,4,FALSE)</f>
        <v>REPUESTOS Y ACCESORIOS</v>
      </c>
      <c r="N5415" s="12" t="str">
        <f>+VLOOKUP(FACTURACION[[#This Row],[REFERENCIA]],CODINV,5,FALSE)</f>
        <v>FISHER</v>
      </c>
      <c r="O5415" s="3">
        <v>3</v>
      </c>
      <c r="P5415" s="31">
        <v>175000</v>
      </c>
      <c r="Q5415" s="24">
        <f>+FACTURACION[[#This Row],[CANTIDAD]]*FACTURACION[[#This Row],[VR UNITARIO]]/1000</f>
        <v>525</v>
      </c>
      <c r="R5415" s="3" t="str">
        <f>+VLOOKUP(FACTURACION[[#This Row],[NIT]],TABLACLIENTE,5,FALSE)</f>
        <v>MOSQUERA</v>
      </c>
    </row>
    <row r="5416" spans="3:18">
      <c r="C5416" s="29">
        <v>2018</v>
      </c>
      <c r="D5416" s="30" t="s">
        <v>85</v>
      </c>
      <c r="E5416" s="30">
        <f>MONTH(FACTURACION[[#This Row],[MES]]&amp;1)</f>
        <v>6</v>
      </c>
      <c r="F5416" s="223">
        <f>DATE(FACTURACION[[#This Row],[AÑO]],FACTURACION[[#This Row],[Mes numero]],1)</f>
        <v>43252</v>
      </c>
      <c r="G5416" s="160">
        <v>13711</v>
      </c>
      <c r="H5416" s="25">
        <v>900716800</v>
      </c>
      <c r="I5416" s="3" t="str">
        <f>+VLOOKUP(FACTURACION[[#This Row],[NIT]],TABLACLIENTE,2,FALSE)</f>
        <v>COMERCIALIZADORA CENTRO ORIENTE S A E S P</v>
      </c>
      <c r="J5416" s="3" t="s">
        <v>1023</v>
      </c>
      <c r="K5416" s="12" t="str">
        <f>+VLOOKUP(FACTURACION[[#This Row],[REFERENCIA]],CODINV,2,FALSE)</f>
        <v>MEDIDOR MASICO 1" AUTOTANQUE RML 2000</v>
      </c>
      <c r="L5416" s="12" t="str">
        <f>IF(VLOOKUP(FACTURACION[[#This Row],[REFERENCIA]],CODINV,3,FALSE)=0,"",VLOOKUP(FACTURACION[[#This Row],[REFERENCIA]],CODINV,3,FALSE))</f>
        <v>DR2013</v>
      </c>
      <c r="M5416" s="12" t="str">
        <f>+VLOOKUP(FACTURACION[[#This Row],[REFERENCIA]],CODINV,4,FALSE)</f>
        <v>MEDIDORES</v>
      </c>
      <c r="N5416" s="12" t="str">
        <f>+VLOOKUP(FACTURACION[[#This Row],[REFERENCIA]],CODINV,5,FALSE)</f>
        <v>RED SEAL MEASUREMENT</v>
      </c>
      <c r="O5416" s="3">
        <v>1</v>
      </c>
      <c r="P5416" s="31">
        <v>19830016</v>
      </c>
      <c r="Q5416" s="24">
        <f>+FACTURACION[[#This Row],[CANTIDAD]]*FACTURACION[[#This Row],[VR UNITARIO]]/1000</f>
        <v>19830.016</v>
      </c>
      <c r="R5416" s="3" t="str">
        <f>+VLOOKUP(FACTURACION[[#This Row],[NIT]],TABLACLIENTE,5,FALSE)</f>
        <v>BOGOTÁ D.C.</v>
      </c>
    </row>
    <row r="5417" spans="3:18">
      <c r="C5417" s="29">
        <v>2018</v>
      </c>
      <c r="D5417" s="30" t="s">
        <v>85</v>
      </c>
      <c r="E5417" s="30">
        <f>MONTH(FACTURACION[[#This Row],[MES]]&amp;1)</f>
        <v>6</v>
      </c>
      <c r="F5417" s="223">
        <f>DATE(FACTURACION[[#This Row],[AÑO]],FACTURACION[[#This Row],[Mes numero]],1)</f>
        <v>43252</v>
      </c>
      <c r="G5417" s="160">
        <v>13711</v>
      </c>
      <c r="H5417" s="25">
        <v>900716800</v>
      </c>
      <c r="I5417" s="3" t="str">
        <f>+VLOOKUP(FACTURACION[[#This Row],[NIT]],TABLACLIENTE,2,FALSE)</f>
        <v>COMERCIALIZADORA CENTRO ORIENTE S A E S P</v>
      </c>
      <c r="J5417" s="3" t="s">
        <v>1024</v>
      </c>
      <c r="K5417" s="12" t="str">
        <f>+VLOOKUP(FACTURACION[[#This Row],[REFERENCIA]],CODINV,2,FALSE)</f>
        <v>RI 505</v>
      </c>
      <c r="L5417" s="12" t="str">
        <f>IF(VLOOKUP(FACTURACION[[#This Row],[REFERENCIA]],CODINV,3,FALSE)=0,"",VLOOKUP(FACTURACION[[#This Row],[REFERENCIA]],CODINV,3,FALSE))</f>
        <v/>
      </c>
      <c r="M5417" s="12" t="str">
        <f>+VLOOKUP(FACTURACION[[#This Row],[REFERENCIA]],CODINV,4,FALSE)</f>
        <v>MEDIDORES</v>
      </c>
      <c r="N5417" s="12" t="str">
        <f>+VLOOKUP(FACTURACION[[#This Row],[REFERENCIA]],CODINV,5,FALSE)</f>
        <v>RED SEAL MEASUREMENT</v>
      </c>
      <c r="O5417" s="3">
        <v>1</v>
      </c>
      <c r="P5417" s="31">
        <v>7513062</v>
      </c>
      <c r="Q5417" s="24">
        <f>+FACTURACION[[#This Row],[CANTIDAD]]*FACTURACION[[#This Row],[VR UNITARIO]]/1000</f>
        <v>7513.0619999999999</v>
      </c>
      <c r="R5417" s="3" t="str">
        <f>+VLOOKUP(FACTURACION[[#This Row],[NIT]],TABLACLIENTE,5,FALSE)</f>
        <v>BOGOTÁ D.C.</v>
      </c>
    </row>
    <row r="5418" spans="3:18">
      <c r="C5418" s="29">
        <v>2018</v>
      </c>
      <c r="D5418" s="30" t="s">
        <v>85</v>
      </c>
      <c r="E5418" s="30">
        <f>MONTH(FACTURACION[[#This Row],[MES]]&amp;1)</f>
        <v>6</v>
      </c>
      <c r="F5418" s="223">
        <f>DATE(FACTURACION[[#This Row],[AÑO]],FACTURACION[[#This Row],[Mes numero]],1)</f>
        <v>43252</v>
      </c>
      <c r="G5418" s="160">
        <v>13711</v>
      </c>
      <c r="H5418" s="25">
        <v>900716800</v>
      </c>
      <c r="I5418" s="3" t="str">
        <f>+VLOOKUP(FACTURACION[[#This Row],[NIT]],TABLACLIENTE,2,FALSE)</f>
        <v>COMERCIALIZADORA CENTRO ORIENTE S A E S P</v>
      </c>
      <c r="J5418" s="3" t="s">
        <v>1025</v>
      </c>
      <c r="K5418" s="12" t="str">
        <f>+VLOOKUP(FACTURACION[[#This Row],[REFERENCIA]],CODINV,2,FALSE)</f>
        <v>IMPRESORA POSLINE PRINTER</v>
      </c>
      <c r="L5418" s="12" t="str">
        <f>IF(VLOOKUP(FACTURACION[[#This Row],[REFERENCIA]],CODINV,3,FALSE)=0,"",VLOOKUP(FACTURACION[[#This Row],[REFERENCIA]],CODINV,3,FALSE))</f>
        <v>72-022-0163YY</v>
      </c>
      <c r="M5418" s="12" t="str">
        <f>+VLOOKUP(FACTURACION[[#This Row],[REFERENCIA]],CODINV,4,FALSE)</f>
        <v>REPUESTOS Y ACCESORIOS</v>
      </c>
      <c r="N5418" s="12" t="str">
        <f>+VLOOKUP(FACTURACION[[#This Row],[REFERENCIA]],CODINV,5,FALSE)</f>
        <v>RED SEAL MEASUREMENT</v>
      </c>
      <c r="O5418" s="3">
        <v>1</v>
      </c>
      <c r="P5418" s="31">
        <v>1173043</v>
      </c>
      <c r="Q5418" s="24">
        <f>+FACTURACION[[#This Row],[CANTIDAD]]*FACTURACION[[#This Row],[VR UNITARIO]]/1000</f>
        <v>1173.0429999999999</v>
      </c>
      <c r="R5418" s="3" t="str">
        <f>+VLOOKUP(FACTURACION[[#This Row],[NIT]],TABLACLIENTE,5,FALSE)</f>
        <v>BOGOTÁ D.C.</v>
      </c>
    </row>
    <row r="5419" spans="3:18">
      <c r="C5419" s="29">
        <v>2018</v>
      </c>
      <c r="D5419" s="30" t="s">
        <v>85</v>
      </c>
      <c r="E5419" s="30">
        <f>MONTH(FACTURACION[[#This Row],[MES]]&amp;1)</f>
        <v>6</v>
      </c>
      <c r="F5419" s="223">
        <f>DATE(FACTURACION[[#This Row],[AÑO]],FACTURACION[[#This Row],[Mes numero]],1)</f>
        <v>43252</v>
      </c>
      <c r="G5419" s="160">
        <v>13712</v>
      </c>
      <c r="H5419" s="25">
        <v>890500726</v>
      </c>
      <c r="I5419" s="3" t="str">
        <f>+VLOOKUP(FACTURACION[[#This Row],[NIT]],TABLACLIENTE,2,FALSE)</f>
        <v>NORTESANTANDEREANA DE GAS S.A. E.S.P (NORGAS S.A. E.S.P.)</v>
      </c>
      <c r="J5419" s="3" t="s">
        <v>913</v>
      </c>
      <c r="K5419" s="12" t="str">
        <f>+VLOOKUP(FACTURACION[[#This Row],[REFERENCIA]],CODINV,2,FALSE)</f>
        <v>TECLADO</v>
      </c>
      <c r="L5419" s="12" t="str">
        <f>IF(VLOOKUP(FACTURACION[[#This Row],[REFERENCIA]],CODINV,3,FALSE)=0,"",VLOOKUP(FACTURACION[[#This Row],[REFERENCIA]],CODINV,3,FALSE))</f>
        <v/>
      </c>
      <c r="M5419" s="12" t="str">
        <f>+VLOOKUP(FACTURACION[[#This Row],[REFERENCIA]],CODINV,4,FALSE)</f>
        <v>REPUESTOS Y ACCESORIOS</v>
      </c>
      <c r="N5419" s="12" t="str">
        <f>+VLOOKUP(FACTURACION[[#This Row],[REFERENCIA]],CODINV,5,FALSE)</f>
        <v>RED SEAL MEASUREMENT</v>
      </c>
      <c r="O5419" s="3">
        <v>3</v>
      </c>
      <c r="P5419" s="31">
        <v>198000</v>
      </c>
      <c r="Q5419" s="24">
        <f>+FACTURACION[[#This Row],[CANTIDAD]]*FACTURACION[[#This Row],[VR UNITARIO]]/1000</f>
        <v>594</v>
      </c>
      <c r="R5419" s="3" t="str">
        <f>+VLOOKUP(FACTURACION[[#This Row],[NIT]],TABLACLIENTE,5,FALSE)</f>
        <v>BUCARAMANGA</v>
      </c>
    </row>
    <row r="5420" spans="3:18">
      <c r="C5420" s="29">
        <v>2018</v>
      </c>
      <c r="D5420" s="30" t="s">
        <v>85</v>
      </c>
      <c r="E5420" s="30">
        <f>MONTH(FACTURACION[[#This Row],[MES]]&amp;1)</f>
        <v>6</v>
      </c>
      <c r="F5420" s="223">
        <f>DATE(FACTURACION[[#This Row],[AÑO]],FACTURACION[[#This Row],[Mes numero]],1)</f>
        <v>43252</v>
      </c>
      <c r="G5420" s="160">
        <v>13711</v>
      </c>
      <c r="H5420" s="25">
        <v>900716800</v>
      </c>
      <c r="I5420" s="3" t="str">
        <f>+VLOOKUP(FACTURACION[[#This Row],[NIT]],TABLACLIENTE,2,FALSE)</f>
        <v>COMERCIALIZADORA CENTRO ORIENTE S A E S P</v>
      </c>
      <c r="J5420" s="3" t="s">
        <v>119</v>
      </c>
      <c r="K5420" s="12" t="str">
        <f>+VLOOKUP(FACTURACION[[#This Row],[REFERENCIA]],CODINV,2,FALSE)</f>
        <v>CONVERTIDOR RS-422/485 TROYA MASICO</v>
      </c>
      <c r="L5420" s="12" t="str">
        <f>IF(VLOOKUP(FACTURACION[[#This Row],[REFERENCIA]],CODINV,3,FALSE)=0,"",VLOOKUP(FACTURACION[[#This Row],[REFERENCIA]],CODINV,3,FALSE))</f>
        <v>72-022-0049YY</v>
      </c>
      <c r="M5420" s="12" t="str">
        <f>+VLOOKUP(FACTURACION[[#This Row],[REFERENCIA]],CODINV,4,FALSE)</f>
        <v>REPUESTOS Y ACCESORIOS</v>
      </c>
      <c r="N5420" s="12" t="str">
        <f>+VLOOKUP(FACTURACION[[#This Row],[REFERENCIA]],CODINV,5,FALSE)</f>
        <v>RED SEAL MEASUREMENT</v>
      </c>
      <c r="O5420" s="3">
        <v>1</v>
      </c>
      <c r="P5420" s="31">
        <v>726170</v>
      </c>
      <c r="Q5420" s="24">
        <f>+FACTURACION[[#This Row],[CANTIDAD]]*FACTURACION[[#This Row],[VR UNITARIO]]/1000</f>
        <v>726.17</v>
      </c>
      <c r="R5420" s="3" t="str">
        <f>+VLOOKUP(FACTURACION[[#This Row],[NIT]],TABLACLIENTE,5,FALSE)</f>
        <v>BOGOTÁ D.C.</v>
      </c>
    </row>
    <row r="5421" spans="3:18">
      <c r="C5421" s="29">
        <v>2018</v>
      </c>
      <c r="D5421" s="30" t="s">
        <v>85</v>
      </c>
      <c r="E5421" s="30">
        <f>MONTH(FACTURACION[[#This Row],[MES]]&amp;1)</f>
        <v>6</v>
      </c>
      <c r="F5421" s="223">
        <f>DATE(FACTURACION[[#This Row],[AÑO]],FACTURACION[[#This Row],[Mes numero]],1)</f>
        <v>43252</v>
      </c>
      <c r="G5421" s="160">
        <v>13710</v>
      </c>
      <c r="H5421" s="25">
        <v>890310688</v>
      </c>
      <c r="I5421" s="3" t="str">
        <f>+VLOOKUP(FACTURACION[[#This Row],[NIT]],TABLACLIENTE,2,FALSE)</f>
        <v>COLGAS DE OCCIDENTE S.A. E.S.P.</v>
      </c>
      <c r="J5421" s="3" t="s">
        <v>258</v>
      </c>
      <c r="K5421" s="12" t="str">
        <f>+VLOOKUP(FACTURACION[[#This Row],[REFERENCIA]],CODINV,2,FALSE)</f>
        <v>LICENCIA PREMIUM TROYA III</v>
      </c>
      <c r="L5421" s="12" t="str">
        <f>IF(VLOOKUP(FACTURACION[[#This Row],[REFERENCIA]],CODINV,3,FALSE)=0,"",VLOOKUP(FACTURACION[[#This Row],[REFERENCIA]],CODINV,3,FALSE))</f>
        <v>720370001YY</v>
      </c>
      <c r="M5421" s="12" t="str">
        <f>+VLOOKUP(FACTURACION[[#This Row],[REFERENCIA]],CODINV,4,FALSE)</f>
        <v>REPUESTOS Y ACCESORIOS</v>
      </c>
      <c r="N5421" s="12" t="str">
        <f>+VLOOKUP(FACTURACION[[#This Row],[REFERENCIA]],CODINV,5,FALSE)</f>
        <v>RED SEAL MEASUREMENT</v>
      </c>
      <c r="O5421" s="3">
        <v>3</v>
      </c>
      <c r="P5421" s="31">
        <v>1114273</v>
      </c>
      <c r="Q5421" s="24">
        <f>+FACTURACION[[#This Row],[CANTIDAD]]*FACTURACION[[#This Row],[VR UNITARIO]]/1000</f>
        <v>3342.819</v>
      </c>
      <c r="R5421" s="3" t="str">
        <f>+VLOOKUP(FACTURACION[[#This Row],[NIT]],TABLACLIENTE,5,FALSE)</f>
        <v>CALI</v>
      </c>
    </row>
    <row r="5422" spans="3:18">
      <c r="C5422" s="29">
        <v>2018</v>
      </c>
      <c r="D5422" s="30" t="s">
        <v>85</v>
      </c>
      <c r="E5422" s="30">
        <f>MONTH(FACTURACION[[#This Row],[MES]]&amp;1)</f>
        <v>6</v>
      </c>
      <c r="F5422" s="223">
        <f>DATE(FACTURACION[[#This Row],[AÑO]],FACTURACION[[#This Row],[Mes numero]],1)</f>
        <v>43252</v>
      </c>
      <c r="G5422" s="160">
        <v>13713</v>
      </c>
      <c r="H5422" s="25">
        <v>890500726</v>
      </c>
      <c r="I5422" s="3" t="str">
        <f>+VLOOKUP(FACTURACION[[#This Row],[NIT]],TABLACLIENTE,2,FALSE)</f>
        <v>NORTESANTANDEREANA DE GAS S.A. E.S.P (NORGAS S.A. E.S.P.)</v>
      </c>
      <c r="J5422" s="3" t="s">
        <v>258</v>
      </c>
      <c r="K5422" s="12" t="str">
        <f>+VLOOKUP(FACTURACION[[#This Row],[REFERENCIA]],CODINV,2,FALSE)</f>
        <v>LICENCIA PREMIUM TROYA III</v>
      </c>
      <c r="L5422" s="12" t="str">
        <f>IF(VLOOKUP(FACTURACION[[#This Row],[REFERENCIA]],CODINV,3,FALSE)=0,"",VLOOKUP(FACTURACION[[#This Row],[REFERENCIA]],CODINV,3,FALSE))</f>
        <v>720370001YY</v>
      </c>
      <c r="M5422" s="12" t="str">
        <f>+VLOOKUP(FACTURACION[[#This Row],[REFERENCIA]],CODINV,4,FALSE)</f>
        <v>REPUESTOS Y ACCESORIOS</v>
      </c>
      <c r="N5422" s="12" t="str">
        <f>+VLOOKUP(FACTURACION[[#This Row],[REFERENCIA]],CODINV,5,FALSE)</f>
        <v>RED SEAL MEASUREMENT</v>
      </c>
      <c r="O5422" s="3">
        <v>1</v>
      </c>
      <c r="P5422" s="31">
        <v>1172510</v>
      </c>
      <c r="Q5422" s="24">
        <f>+FACTURACION[[#This Row],[CANTIDAD]]*FACTURACION[[#This Row],[VR UNITARIO]]/1000</f>
        <v>1172.51</v>
      </c>
      <c r="R5422" s="3" t="str">
        <f>+VLOOKUP(FACTURACION[[#This Row],[NIT]],TABLACLIENTE,5,FALSE)</f>
        <v>BUCARAMANGA</v>
      </c>
    </row>
    <row r="5423" spans="3:18">
      <c r="C5423" s="29">
        <v>2018</v>
      </c>
      <c r="D5423" s="30" t="s">
        <v>85</v>
      </c>
      <c r="E5423" s="30">
        <f>MONTH(FACTURACION[[#This Row],[MES]]&amp;1)</f>
        <v>6</v>
      </c>
      <c r="F5423" s="223">
        <f>DATE(FACTURACION[[#This Row],[AÑO]],FACTURACION[[#This Row],[Mes numero]],1)</f>
        <v>43252</v>
      </c>
      <c r="G5423" s="160">
        <v>13730</v>
      </c>
      <c r="H5423" s="25">
        <v>900950504</v>
      </c>
      <c r="I5423" s="3" t="str">
        <f>+VLOOKUP(FACTURACION[[#This Row],[NIT]],TABLACLIENTE,2,FALSE)</f>
        <v>DAMASA DE COLOMBIA S A S</v>
      </c>
      <c r="J5423" s="3" t="s">
        <v>751</v>
      </c>
      <c r="K5423" s="12" t="str">
        <f>+VLOOKUP(FACTURACION[[#This Row],[REFERENCIA]],CODINV,2,FALSE)</f>
        <v>REGULADOR ALTA PRESION 1/4" NPT 1-15 PSI</v>
      </c>
      <c r="L5423" s="12" t="str">
        <f>IF(VLOOKUP(FACTURACION[[#This Row],[REFERENCIA]],CODINV,3,FALSE)=0,"",VLOOKUP(FACTURACION[[#This Row],[REFERENCIA]],CODINV,3,FALSE))</f>
        <v>597FA</v>
      </c>
      <c r="M5423" s="12" t="str">
        <f>+VLOOKUP(FACTURACION[[#This Row],[REFERENCIA]],CODINV,4,FALSE)</f>
        <v>REGULADORES</v>
      </c>
      <c r="N5423" s="12" t="str">
        <f>+VLOOKUP(FACTURACION[[#This Row],[REFERENCIA]],CODINV,5,FALSE)</f>
        <v>REGO</v>
      </c>
      <c r="O5423" s="3">
        <v>1</v>
      </c>
      <c r="P5423" s="31">
        <v>93000</v>
      </c>
      <c r="Q5423" s="24">
        <f>+FACTURACION[[#This Row],[CANTIDAD]]*FACTURACION[[#This Row],[VR UNITARIO]]/1000</f>
        <v>93</v>
      </c>
      <c r="R5423" s="3" t="str">
        <f>+VLOOKUP(FACTURACION[[#This Row],[NIT]],TABLACLIENTE,5,FALSE)</f>
        <v>BOGOTÁ D.C.</v>
      </c>
    </row>
    <row r="5424" spans="3:18">
      <c r="C5424" s="29">
        <v>2018</v>
      </c>
      <c r="D5424" s="30" t="s">
        <v>85</v>
      </c>
      <c r="E5424" s="30">
        <f>MONTH(FACTURACION[[#This Row],[MES]]&amp;1)</f>
        <v>6</v>
      </c>
      <c r="F5424" s="223">
        <f>DATE(FACTURACION[[#This Row],[AÑO]],FACTURACION[[#This Row],[Mes numero]],1)</f>
        <v>43252</v>
      </c>
      <c r="G5424" s="160">
        <v>13703</v>
      </c>
      <c r="H5424" s="25">
        <v>900396759</v>
      </c>
      <c r="I5424" s="3" t="str">
        <f>+VLOOKUP(FACTURACION[[#This Row],[NIT]],TABLACLIENTE,2,FALSE)</f>
        <v>CHILCO DISTRIBUIDORA DE GAS Y ENERGIA S.A.S. E.S.P.</v>
      </c>
      <c r="J5424" s="3" t="s">
        <v>1039</v>
      </c>
      <c r="K5424" s="12" t="str">
        <f>+VLOOKUP(FACTURACION[[#This Row],[REFERENCIA]],CODINV,2,FALSE)</f>
        <v xml:space="preserve">MULTIVALVULA 2 1/2" NPT </v>
      </c>
      <c r="L5424" s="12" t="str">
        <f>IF(VLOOKUP(FACTURACION[[#This Row],[REFERENCIA]],CODINV,3,FALSE)=0,"",VLOOKUP(FACTURACION[[#This Row],[REFERENCIA]],CODINV,3,FALSE))</f>
        <v>G8475RL</v>
      </c>
      <c r="M5424" s="12" t="str">
        <f>+VLOOKUP(FACTURACION[[#This Row],[REFERENCIA]],CODINV,4,FALSE)</f>
        <v>VÁLVULAS Y MULTIVÁLVULAS</v>
      </c>
      <c r="N5424" s="12" t="str">
        <f>+VLOOKUP(FACTURACION[[#This Row],[REFERENCIA]],CODINV,5,FALSE)</f>
        <v>REGO</v>
      </c>
      <c r="O5424" s="3">
        <v>1</v>
      </c>
      <c r="P5424" s="31">
        <v>680000</v>
      </c>
      <c r="Q5424" s="24">
        <f>+FACTURACION[[#This Row],[CANTIDAD]]*FACTURACION[[#This Row],[VR UNITARIO]]/1000</f>
        <v>680</v>
      </c>
      <c r="R5424" s="3" t="str">
        <f>+VLOOKUP(FACTURACION[[#This Row],[NIT]],TABLACLIENTE,5,FALSE)</f>
        <v>BOGOTÁ D.C.</v>
      </c>
    </row>
    <row r="5425" spans="3:18">
      <c r="C5425" s="29">
        <v>2018</v>
      </c>
      <c r="D5425" s="30" t="s">
        <v>85</v>
      </c>
      <c r="E5425" s="30">
        <f>MONTH(FACTURACION[[#This Row],[MES]]&amp;1)</f>
        <v>6</v>
      </c>
      <c r="F5425" s="223">
        <f>DATE(FACTURACION[[#This Row],[AÑO]],FACTURACION[[#This Row],[Mes numero]],1)</f>
        <v>43252</v>
      </c>
      <c r="G5425" s="160">
        <v>13711</v>
      </c>
      <c r="H5425" s="25">
        <v>900716800</v>
      </c>
      <c r="I5425" s="3" t="str">
        <f>+VLOOKUP(FACTURACION[[#This Row],[NIT]],TABLACLIENTE,2,FALSE)</f>
        <v>COMERCIALIZADORA CENTRO ORIENTE S A E S P</v>
      </c>
      <c r="J5425" s="3" t="s">
        <v>169</v>
      </c>
      <c r="K5425" s="12" t="str">
        <f>+VLOOKUP(FACTURACION[[#This Row],[REFERENCIA]],CODINV,2,FALSE)</f>
        <v>VALVULA DE ALIVIO HIDROSTATICA 1/4"</v>
      </c>
      <c r="L5425" s="12" t="str">
        <f>IF(VLOOKUP(FACTURACION[[#This Row],[REFERENCIA]],CODINV,3,FALSE)=0,"",VLOOKUP(FACTURACION[[#This Row],[REFERENCIA]],CODINV,3,FALSE))</f>
        <v>3127U</v>
      </c>
      <c r="M5425" s="12" t="str">
        <f>+VLOOKUP(FACTURACION[[#This Row],[REFERENCIA]],CODINV,4,FALSE)</f>
        <v>VÁLVULAS Y MULTIVÁLVULAS</v>
      </c>
      <c r="N5425" s="12" t="str">
        <f>+VLOOKUP(FACTURACION[[#This Row],[REFERENCIA]],CODINV,5,FALSE)</f>
        <v>REGO</v>
      </c>
      <c r="O5425" s="3">
        <v>1</v>
      </c>
      <c r="P5425" s="31">
        <v>50273</v>
      </c>
      <c r="Q5425" s="24">
        <f>+FACTURACION[[#This Row],[CANTIDAD]]*FACTURACION[[#This Row],[VR UNITARIO]]/1000</f>
        <v>50.273000000000003</v>
      </c>
      <c r="R5425" s="3" t="str">
        <f>+VLOOKUP(FACTURACION[[#This Row],[NIT]],TABLACLIENTE,5,FALSE)</f>
        <v>BOGOTÁ D.C.</v>
      </c>
    </row>
    <row r="5426" spans="3:18">
      <c r="C5426" s="29">
        <v>2018</v>
      </c>
      <c r="D5426" s="30" t="s">
        <v>85</v>
      </c>
      <c r="E5426" s="30">
        <f>MONTH(FACTURACION[[#This Row],[MES]]&amp;1)</f>
        <v>6</v>
      </c>
      <c r="F5426" s="223">
        <f>DATE(FACTURACION[[#This Row],[AÑO]],FACTURACION[[#This Row],[Mes numero]],1)</f>
        <v>43252</v>
      </c>
      <c r="G5426" s="160">
        <v>13695</v>
      </c>
      <c r="H5426" s="25">
        <v>800074033</v>
      </c>
      <c r="I5426" s="3" t="str">
        <f>+VLOOKUP(FACTURACION[[#This Row],[NIT]],TABLACLIENTE,2,FALSE)</f>
        <v>COMPAÑIAS ASOCIADAS DE GAS S.A. E.S.P (ASOGAS SA ESP)</v>
      </c>
      <c r="J5426" s="3" t="s">
        <v>169</v>
      </c>
      <c r="K5426" s="12" t="str">
        <f>+VLOOKUP(FACTURACION[[#This Row],[REFERENCIA]],CODINV,2,FALSE)</f>
        <v>VALVULA DE ALIVIO HIDROSTATICA 1/4"</v>
      </c>
      <c r="L5426" s="12" t="str">
        <f>IF(VLOOKUP(FACTURACION[[#This Row],[REFERENCIA]],CODINV,3,FALSE)=0,"",VLOOKUP(FACTURACION[[#This Row],[REFERENCIA]],CODINV,3,FALSE))</f>
        <v>3127U</v>
      </c>
      <c r="M5426" s="12" t="str">
        <f>+VLOOKUP(FACTURACION[[#This Row],[REFERENCIA]],CODINV,4,FALSE)</f>
        <v>VÁLVULAS Y MULTIVÁLVULAS</v>
      </c>
      <c r="N5426" s="12" t="str">
        <f>+VLOOKUP(FACTURACION[[#This Row],[REFERENCIA]],CODINV,5,FALSE)</f>
        <v>REGO</v>
      </c>
      <c r="O5426" s="3">
        <v>5</v>
      </c>
      <c r="P5426" s="31">
        <v>39000</v>
      </c>
      <c r="Q5426" s="24">
        <f>+FACTURACION[[#This Row],[CANTIDAD]]*FACTURACION[[#This Row],[VR UNITARIO]]/1000</f>
        <v>195</v>
      </c>
      <c r="R5426" s="3" t="str">
        <f>+VLOOKUP(FACTURACION[[#This Row],[NIT]],TABLACLIENTE,5,FALSE)</f>
        <v>MOSQUERA</v>
      </c>
    </row>
    <row r="5427" spans="3:18">
      <c r="C5427" s="29">
        <v>2018</v>
      </c>
      <c r="D5427" s="30" t="s">
        <v>85</v>
      </c>
      <c r="E5427" s="30">
        <f>MONTH(FACTURACION[[#This Row],[MES]]&amp;1)</f>
        <v>6</v>
      </c>
      <c r="F5427" s="223">
        <f>DATE(FACTURACION[[#This Row],[AÑO]],FACTURACION[[#This Row],[Mes numero]],1)</f>
        <v>43252</v>
      </c>
      <c r="G5427" s="160">
        <v>13708</v>
      </c>
      <c r="H5427" s="25">
        <v>800074033</v>
      </c>
      <c r="I5427" s="3" t="str">
        <f>+VLOOKUP(FACTURACION[[#This Row],[NIT]],TABLACLIENTE,2,FALSE)</f>
        <v>COMPAÑIAS ASOCIADAS DE GAS S.A. E.S.P (ASOGAS SA ESP)</v>
      </c>
      <c r="J5427" s="3" t="s">
        <v>169</v>
      </c>
      <c r="K5427" s="12" t="str">
        <f>+VLOOKUP(FACTURACION[[#This Row],[REFERENCIA]],CODINV,2,FALSE)</f>
        <v>VALVULA DE ALIVIO HIDROSTATICA 1/4"</v>
      </c>
      <c r="L5427" s="12" t="str">
        <f>IF(VLOOKUP(FACTURACION[[#This Row],[REFERENCIA]],CODINV,3,FALSE)=0,"",VLOOKUP(FACTURACION[[#This Row],[REFERENCIA]],CODINV,3,FALSE))</f>
        <v>3127U</v>
      </c>
      <c r="M5427" s="12" t="str">
        <f>+VLOOKUP(FACTURACION[[#This Row],[REFERENCIA]],CODINV,4,FALSE)</f>
        <v>VÁLVULAS Y MULTIVÁLVULAS</v>
      </c>
      <c r="N5427" s="12" t="str">
        <f>+VLOOKUP(FACTURACION[[#This Row],[REFERENCIA]],CODINV,5,FALSE)</f>
        <v>REGO</v>
      </c>
      <c r="O5427" s="3">
        <v>11</v>
      </c>
      <c r="P5427" s="31">
        <v>39000</v>
      </c>
      <c r="Q5427" s="24">
        <f>+FACTURACION[[#This Row],[CANTIDAD]]*FACTURACION[[#This Row],[VR UNITARIO]]/1000</f>
        <v>429</v>
      </c>
      <c r="R5427" s="3" t="str">
        <f>+VLOOKUP(FACTURACION[[#This Row],[NIT]],TABLACLIENTE,5,FALSE)</f>
        <v>MOSQUERA</v>
      </c>
    </row>
    <row r="5428" spans="3:18">
      <c r="C5428" s="29">
        <v>2018</v>
      </c>
      <c r="D5428" s="30" t="s">
        <v>85</v>
      </c>
      <c r="E5428" s="30">
        <f>MONTH(FACTURACION[[#This Row],[MES]]&amp;1)</f>
        <v>6</v>
      </c>
      <c r="F5428" s="223">
        <f>DATE(FACTURACION[[#This Row],[AÑO]],FACTURACION[[#This Row],[Mes numero]],1)</f>
        <v>43252</v>
      </c>
      <c r="G5428" s="160">
        <v>13695</v>
      </c>
      <c r="H5428" s="25">
        <v>800074033</v>
      </c>
      <c r="I5428" s="3" t="str">
        <f>+VLOOKUP(FACTURACION[[#This Row],[NIT]],TABLACLIENTE,2,FALSE)</f>
        <v>COMPAÑIAS ASOCIADAS DE GAS S.A. E.S.P (ASOGAS SA ESP)</v>
      </c>
      <c r="J5428" s="3" t="s">
        <v>74</v>
      </c>
      <c r="K5428" s="12" t="str">
        <f>+VLOOKUP(FACTURACION[[#This Row],[REFERENCIA]],CODINV,2,FALSE)</f>
        <v>VALVULA DE GLOBLO DE 1 1/4" NPT</v>
      </c>
      <c r="L5428" s="12" t="str">
        <f>IF(VLOOKUP(FACTURACION[[#This Row],[REFERENCIA]],CODINV,3,FALSE)=0,"",VLOOKUP(FACTURACION[[#This Row],[REFERENCIA]],CODINV,3,FALSE))</f>
        <v>A7509BP</v>
      </c>
      <c r="M5428" s="12" t="str">
        <f>+VLOOKUP(FACTURACION[[#This Row],[REFERENCIA]],CODINV,4,FALSE)</f>
        <v>VÁLVULAS Y MULTIVÁLVULAS</v>
      </c>
      <c r="N5428" s="12" t="str">
        <f>+VLOOKUP(FACTURACION[[#This Row],[REFERENCIA]],CODINV,5,FALSE)</f>
        <v>REGO</v>
      </c>
      <c r="O5428" s="3">
        <v>5</v>
      </c>
      <c r="P5428" s="31">
        <v>410000</v>
      </c>
      <c r="Q5428" s="24">
        <f>+FACTURACION[[#This Row],[CANTIDAD]]*FACTURACION[[#This Row],[VR UNITARIO]]/1000</f>
        <v>2050</v>
      </c>
      <c r="R5428" s="3" t="str">
        <f>+VLOOKUP(FACTURACION[[#This Row],[NIT]],TABLACLIENTE,5,FALSE)</f>
        <v>MOSQUERA</v>
      </c>
    </row>
    <row r="5429" spans="3:18">
      <c r="C5429" s="29">
        <v>2018</v>
      </c>
      <c r="D5429" s="30" t="s">
        <v>85</v>
      </c>
      <c r="E5429" s="30">
        <f>MONTH(FACTURACION[[#This Row],[MES]]&amp;1)</f>
        <v>6</v>
      </c>
      <c r="F5429" s="223">
        <f>DATE(FACTURACION[[#This Row],[AÑO]],FACTURACION[[#This Row],[Mes numero]],1)</f>
        <v>43252</v>
      </c>
      <c r="G5429" s="160">
        <v>13719</v>
      </c>
      <c r="H5429" s="25">
        <v>830137252</v>
      </c>
      <c r="I5429" s="3" t="str">
        <f>+VLOOKUP(FACTURACION[[#This Row],[NIT]],TABLACLIENTE,2,FALSE)</f>
        <v>SAGENCO SAS</v>
      </c>
      <c r="J5429" s="3" t="s">
        <v>36</v>
      </c>
      <c r="K5429" s="12" t="str">
        <f>+VLOOKUP(FACTURACION[[#This Row],[REFERENCIA]],CODINV,2,FALSE)</f>
        <v>VALVULA DE EXCESO DE FLUJO 3/4"</v>
      </c>
      <c r="L5429" s="12" t="str">
        <f>IF(VLOOKUP(FACTURACION[[#This Row],[REFERENCIA]],CODINV,3,FALSE)=0,"",VLOOKUP(FACTURACION[[#This Row],[REFERENCIA]],CODINV,3,FALSE))</f>
        <v>3272G</v>
      </c>
      <c r="M5429" s="12" t="str">
        <f>+VLOOKUP(FACTURACION[[#This Row],[REFERENCIA]],CODINV,4,FALSE)</f>
        <v>VÁLVULAS Y MULTIVÁLVULAS</v>
      </c>
      <c r="N5429" s="12" t="str">
        <f>+VLOOKUP(FACTURACION[[#This Row],[REFERENCIA]],CODINV,5,FALSE)</f>
        <v>REGO</v>
      </c>
      <c r="O5429" s="3">
        <v>1</v>
      </c>
      <c r="P5429" s="31">
        <v>58000</v>
      </c>
      <c r="Q5429" s="24">
        <f>+FACTURACION[[#This Row],[CANTIDAD]]*FACTURACION[[#This Row],[VR UNITARIO]]/1000</f>
        <v>58</v>
      </c>
      <c r="R5429" s="3" t="str">
        <f>+VLOOKUP(FACTURACION[[#This Row],[NIT]],TABLACLIENTE,5,FALSE)</f>
        <v>BOGOTÁ D.C.</v>
      </c>
    </row>
    <row r="5430" spans="3:18">
      <c r="C5430" s="29">
        <v>2018</v>
      </c>
      <c r="D5430" s="30" t="s">
        <v>85</v>
      </c>
      <c r="E5430" s="30">
        <f>MONTH(FACTURACION[[#This Row],[MES]]&amp;1)</f>
        <v>6</v>
      </c>
      <c r="F5430" s="223">
        <f>DATE(FACTURACION[[#This Row],[AÑO]],FACTURACION[[#This Row],[Mes numero]],1)</f>
        <v>43252</v>
      </c>
      <c r="G5430" s="160">
        <v>13719</v>
      </c>
      <c r="H5430" s="25">
        <v>830137252</v>
      </c>
      <c r="I5430" s="3" t="str">
        <f>+VLOOKUP(FACTURACION[[#This Row],[NIT]],TABLACLIENTE,2,FALSE)</f>
        <v>SAGENCO SAS</v>
      </c>
      <c r="J5430" s="3" t="s">
        <v>944</v>
      </c>
      <c r="K5430" s="12" t="str">
        <f>+VLOOKUP(FACTURACION[[#This Row],[REFERENCIA]],CODINV,2,FALSE)</f>
        <v>VALVULA DE VAPOR 3/4"</v>
      </c>
      <c r="L5430" s="12" t="str">
        <f>IF(VLOOKUP(FACTURACION[[#This Row],[REFERENCIA]],CODINV,3,FALSE)=0,"",VLOOKUP(FACTURACION[[#This Row],[REFERENCIA]],CODINV,3,FALSE))</f>
        <v>7573D</v>
      </c>
      <c r="M5430" s="12" t="str">
        <f>+VLOOKUP(FACTURACION[[#This Row],[REFERENCIA]],CODINV,4,FALSE)</f>
        <v>VÁLVULAS Y MULTIVÁLVULAS</v>
      </c>
      <c r="N5430" s="12" t="str">
        <f>+VLOOKUP(FACTURACION[[#This Row],[REFERENCIA]],CODINV,5,FALSE)</f>
        <v>REGO</v>
      </c>
      <c r="O5430" s="3">
        <v>1</v>
      </c>
      <c r="P5430" s="31">
        <v>88000</v>
      </c>
      <c r="Q5430" s="24">
        <f>+FACTURACION[[#This Row],[CANTIDAD]]*FACTURACION[[#This Row],[VR UNITARIO]]/1000</f>
        <v>88</v>
      </c>
      <c r="R5430" s="3" t="str">
        <f>+VLOOKUP(FACTURACION[[#This Row],[NIT]],TABLACLIENTE,5,FALSE)</f>
        <v>BOGOTÁ D.C.</v>
      </c>
    </row>
    <row r="5431" spans="3:18">
      <c r="C5431" s="29">
        <v>2018</v>
      </c>
      <c r="D5431" s="30" t="s">
        <v>85</v>
      </c>
      <c r="E5431" s="30">
        <f>MONTH(FACTURACION[[#This Row],[MES]]&amp;1)</f>
        <v>6</v>
      </c>
      <c r="F5431" s="223">
        <f>DATE(FACTURACION[[#This Row],[AÑO]],FACTURACION[[#This Row],[Mes numero]],1)</f>
        <v>43252</v>
      </c>
      <c r="G5431" s="160">
        <v>13730</v>
      </c>
      <c r="H5431" s="25">
        <v>900950504</v>
      </c>
      <c r="I5431" s="3" t="str">
        <f>+VLOOKUP(FACTURACION[[#This Row],[NIT]],TABLACLIENTE,2,FALSE)</f>
        <v>DAMASA DE COLOMBIA S A S</v>
      </c>
      <c r="J5431" s="3" t="s">
        <v>113</v>
      </c>
      <c r="K5431" s="12" t="str">
        <f>+VLOOKUP(FACTURACION[[#This Row],[REFERENCIA]],CODINV,2,FALSE)</f>
        <v>VALVULA CHEK LOCK 3/4"</v>
      </c>
      <c r="L5431" s="12" t="str">
        <f>IF(VLOOKUP(FACTURACION[[#This Row],[REFERENCIA]],CODINV,3,FALSE)=0,"",VLOOKUP(FACTURACION[[#This Row],[REFERENCIA]],CODINV,3,FALSE))</f>
        <v>7590U</v>
      </c>
      <c r="M5431" s="12" t="str">
        <f>+VLOOKUP(FACTURACION[[#This Row],[REFERENCIA]],CODINV,4,FALSE)</f>
        <v>VÁLVULAS Y MULTIVÁLVULAS</v>
      </c>
      <c r="N5431" s="12" t="str">
        <f>+VLOOKUP(FACTURACION[[#This Row],[REFERENCIA]],CODINV,5,FALSE)</f>
        <v>REGO</v>
      </c>
      <c r="O5431" s="3">
        <v>1</v>
      </c>
      <c r="P5431" s="31">
        <v>58000</v>
      </c>
      <c r="Q5431" s="24">
        <f>+FACTURACION[[#This Row],[CANTIDAD]]*FACTURACION[[#This Row],[VR UNITARIO]]/1000</f>
        <v>58</v>
      </c>
      <c r="R5431" s="3" t="str">
        <f>+VLOOKUP(FACTURACION[[#This Row],[NIT]],TABLACLIENTE,5,FALSE)</f>
        <v>BOGOTÁ D.C.</v>
      </c>
    </row>
    <row r="5432" spans="3:18">
      <c r="C5432" s="29">
        <v>2018</v>
      </c>
      <c r="D5432" s="30" t="s">
        <v>85</v>
      </c>
      <c r="E5432" s="30">
        <f>MONTH(FACTURACION[[#This Row],[MES]]&amp;1)</f>
        <v>6</v>
      </c>
      <c r="F5432" s="223">
        <f>DATE(FACTURACION[[#This Row],[AÑO]],FACTURACION[[#This Row],[Mes numero]],1)</f>
        <v>43252</v>
      </c>
      <c r="G5432" s="160">
        <v>13695</v>
      </c>
      <c r="H5432" s="25">
        <v>800074033</v>
      </c>
      <c r="I5432" s="3" t="str">
        <f>+VLOOKUP(FACTURACION[[#This Row],[NIT]],TABLACLIENTE,2,FALSE)</f>
        <v>COMPAÑIAS ASOCIADAS DE GAS S.A. E.S.P (ASOGAS SA ESP)</v>
      </c>
      <c r="J5432" s="3" t="s">
        <v>461</v>
      </c>
      <c r="K5432" s="12" t="str">
        <f>+VLOOKUP(FACTURACION[[#This Row],[REFERENCIA]],CODINV,2,FALSE)</f>
        <v>VALVULA INTERNA 1 1/4"</v>
      </c>
      <c r="L5432" s="12" t="str">
        <f>IF(VLOOKUP(FACTURACION[[#This Row],[REFERENCIA]],CODINV,3,FALSE)=0,"",VLOOKUP(FACTURACION[[#This Row],[REFERENCIA]],CODINV,3,FALSE))</f>
        <v>A3209D050</v>
      </c>
      <c r="M5432" s="12" t="str">
        <f>+VLOOKUP(FACTURACION[[#This Row],[REFERENCIA]],CODINV,4,FALSE)</f>
        <v>VÁLVULAS Y MULTIVÁLVULAS</v>
      </c>
      <c r="N5432" s="12" t="str">
        <f>+VLOOKUP(FACTURACION[[#This Row],[REFERENCIA]],CODINV,5,FALSE)</f>
        <v>REGO</v>
      </c>
      <c r="O5432" s="3">
        <v>1</v>
      </c>
      <c r="P5432" s="31">
        <v>880000</v>
      </c>
      <c r="Q5432" s="24">
        <f>+FACTURACION[[#This Row],[CANTIDAD]]*FACTURACION[[#This Row],[VR UNITARIO]]/1000</f>
        <v>880</v>
      </c>
      <c r="R5432" s="3" t="str">
        <f>+VLOOKUP(FACTURACION[[#This Row],[NIT]],TABLACLIENTE,5,FALSE)</f>
        <v>MOSQUERA</v>
      </c>
    </row>
    <row r="5433" spans="3:18">
      <c r="C5433" s="29">
        <v>2018</v>
      </c>
      <c r="D5433" s="30" t="s">
        <v>85</v>
      </c>
      <c r="E5433" s="30">
        <f>MONTH(FACTURACION[[#This Row],[MES]]&amp;1)</f>
        <v>6</v>
      </c>
      <c r="F5433" s="223">
        <f>DATE(FACTURACION[[#This Row],[AÑO]],FACTURACION[[#This Row],[Mes numero]],1)</f>
        <v>43252</v>
      </c>
      <c r="G5433" s="160">
        <v>13715</v>
      </c>
      <c r="H5433" s="25">
        <v>860025611</v>
      </c>
      <c r="I5433" s="3" t="str">
        <f>+VLOOKUP(FACTURACION[[#This Row],[NIT]],TABLACLIENTE,2,FALSE)</f>
        <v>VILLA GAS S.A. E.S.P.</v>
      </c>
      <c r="J5433" s="3" t="s">
        <v>321</v>
      </c>
      <c r="K5433" s="12" t="str">
        <f>+VLOOKUP(FACTURACION[[#This Row],[REFERENCIA]],CODINV,2,FALSE)</f>
        <v>VALVULA INTERNA 2" NPTM 175GPM</v>
      </c>
      <c r="L5433" s="12" t="str">
        <f>IF(VLOOKUP(FACTURACION[[#This Row],[REFERENCIA]],CODINV,3,FALSE)=0,"",VLOOKUP(FACTURACION[[#This Row],[REFERENCIA]],CODINV,3,FALSE))</f>
        <v>A3212R-175</v>
      </c>
      <c r="M5433" s="12" t="str">
        <f>+VLOOKUP(FACTURACION[[#This Row],[REFERENCIA]],CODINV,4,FALSE)</f>
        <v>VÁLVULAS Y MULTIVÁLVULAS</v>
      </c>
      <c r="N5433" s="12" t="str">
        <f>+VLOOKUP(FACTURACION[[#This Row],[REFERENCIA]],CODINV,5,FALSE)</f>
        <v>REGO</v>
      </c>
      <c r="O5433" s="3">
        <v>1</v>
      </c>
      <c r="P5433" s="31">
        <v>1980000</v>
      </c>
      <c r="Q5433" s="24">
        <f>+FACTURACION[[#This Row],[CANTIDAD]]*FACTURACION[[#This Row],[VR UNITARIO]]/1000</f>
        <v>1980</v>
      </c>
      <c r="R5433" s="3" t="str">
        <f>+VLOOKUP(FACTURACION[[#This Row],[NIT]],TABLACLIENTE,5,FALSE)</f>
        <v>SOACHA</v>
      </c>
    </row>
    <row r="5434" spans="3:18">
      <c r="C5434" s="29">
        <v>2018</v>
      </c>
      <c r="D5434" s="30" t="s">
        <v>85</v>
      </c>
      <c r="E5434" s="30">
        <f>MONTH(FACTURACION[[#This Row],[MES]]&amp;1)</f>
        <v>6</v>
      </c>
      <c r="F5434" s="223">
        <f>DATE(FACTURACION[[#This Row],[AÑO]],FACTURACION[[#This Row],[Mes numero]],1)</f>
        <v>43252</v>
      </c>
      <c r="G5434" s="160">
        <v>13694</v>
      </c>
      <c r="H5434" s="25">
        <v>900704223</v>
      </c>
      <c r="I5434" s="3" t="str">
        <f>+VLOOKUP(FACTURACION[[#This Row],[NIT]],TABLACLIENTE,2,FALSE)</f>
        <v>GAS Y SERVICIOS INDUSTRIALES S A S</v>
      </c>
      <c r="J5434" s="3" t="s">
        <v>232</v>
      </c>
      <c r="K5434" s="12" t="str">
        <f>+VLOOKUP(FACTURACION[[#This Row],[REFERENCIA]],CODINV,2,FALSE)</f>
        <v>TAPA ACME 1 3/4"</v>
      </c>
      <c r="L5434" s="12" t="str">
        <f>IF(VLOOKUP(FACTURACION[[#This Row],[REFERENCIA]],CODINV,3,FALSE)=0,"",VLOOKUP(FACTURACION[[#This Row],[REFERENCIA]],CODINV,3,FALSE))</f>
        <v>3175P</v>
      </c>
      <c r="M5434" s="12" t="str">
        <f>+VLOOKUP(FACTURACION[[#This Row],[REFERENCIA]],CODINV,4,FALSE)</f>
        <v>REPUESTOS Y ACCESORIOS</v>
      </c>
      <c r="N5434" s="12" t="str">
        <f>+VLOOKUP(FACTURACION[[#This Row],[REFERENCIA]],CODINV,5,FALSE)</f>
        <v>REGO</v>
      </c>
      <c r="O5434" s="3">
        <v>1</v>
      </c>
      <c r="P5434" s="31">
        <v>75000</v>
      </c>
      <c r="Q5434" s="24">
        <f>+FACTURACION[[#This Row],[CANTIDAD]]*FACTURACION[[#This Row],[VR UNITARIO]]/1000</f>
        <v>75</v>
      </c>
      <c r="R5434" s="3" t="str">
        <f>+VLOOKUP(FACTURACION[[#This Row],[NIT]],TABLACLIENTE,5,FALSE)</f>
        <v>BOGOTÁ D.C.</v>
      </c>
    </row>
    <row r="5435" spans="3:18">
      <c r="C5435" s="29">
        <v>2018</v>
      </c>
      <c r="D5435" s="30" t="s">
        <v>85</v>
      </c>
      <c r="E5435" s="30">
        <f>MONTH(FACTURACION[[#This Row],[MES]]&amp;1)</f>
        <v>6</v>
      </c>
      <c r="F5435" s="223">
        <f>DATE(FACTURACION[[#This Row],[AÑO]],FACTURACION[[#This Row],[Mes numero]],1)</f>
        <v>43252</v>
      </c>
      <c r="G5435" s="160">
        <v>13695</v>
      </c>
      <c r="H5435" s="25">
        <v>800074033</v>
      </c>
      <c r="I5435" s="3" t="str">
        <f>+VLOOKUP(FACTURACION[[#This Row],[NIT]],TABLACLIENTE,2,FALSE)</f>
        <v>COMPAÑIAS ASOCIADAS DE GAS S.A. E.S.P (ASOGAS SA ESP)</v>
      </c>
      <c r="J5435" s="3" t="s">
        <v>1020</v>
      </c>
      <c r="K5435" s="12" t="str">
        <f>+VLOOKUP(FACTURACION[[#This Row],[REFERENCIA]],CODINV,2,FALSE)</f>
        <v>ADAPTADOR 1 3/4" AC x 1" NPTM (BRONCE)</v>
      </c>
      <c r="L5435" s="12" t="str">
        <f>IF(VLOOKUP(FACTURACION[[#This Row],[REFERENCIA]],CODINV,3,FALSE)=0,"",VLOOKUP(FACTURACION[[#This Row],[REFERENCIA]],CODINV,3,FALSE))</f>
        <v>5765E</v>
      </c>
      <c r="M5435" s="12" t="str">
        <f>+VLOOKUP(FACTURACION[[#This Row],[REFERENCIA]],CODINV,4,FALSE)</f>
        <v>REPUESTOS Y ACCESORIOS</v>
      </c>
      <c r="N5435" s="12" t="str">
        <f>+VLOOKUP(FACTURACION[[#This Row],[REFERENCIA]],CODINV,5,FALSE)</f>
        <v>REGO</v>
      </c>
      <c r="O5435" s="3">
        <v>1</v>
      </c>
      <c r="P5435" s="31">
        <v>45000</v>
      </c>
      <c r="Q5435" s="24">
        <f>+FACTURACION[[#This Row],[CANTIDAD]]*FACTURACION[[#This Row],[VR UNITARIO]]/1000</f>
        <v>45</v>
      </c>
      <c r="R5435" s="3" t="str">
        <f>+VLOOKUP(FACTURACION[[#This Row],[NIT]],TABLACLIENTE,5,FALSE)</f>
        <v>MOSQUERA</v>
      </c>
    </row>
    <row r="5436" spans="3:18">
      <c r="C5436" s="29">
        <v>2018</v>
      </c>
      <c r="D5436" s="30" t="s">
        <v>85</v>
      </c>
      <c r="E5436" s="30">
        <f>MONTH(FACTURACION[[#This Row],[MES]]&amp;1)</f>
        <v>6</v>
      </c>
      <c r="F5436" s="223">
        <f>DATE(FACTURACION[[#This Row],[AÑO]],FACTURACION[[#This Row],[Mes numero]],1)</f>
        <v>43252</v>
      </c>
      <c r="G5436" s="160">
        <v>13698</v>
      </c>
      <c r="H5436" s="25">
        <v>800074033</v>
      </c>
      <c r="I5436" s="3" t="str">
        <f>+VLOOKUP(FACTURACION[[#This Row],[NIT]],TABLACLIENTE,2,FALSE)</f>
        <v>COMPAÑIAS ASOCIADAS DE GAS S.A. E.S.P (ASOGAS SA ESP)</v>
      </c>
      <c r="J5436" s="3" t="s">
        <v>242</v>
      </c>
      <c r="K5436" s="12" t="str">
        <f>+VLOOKUP(FACTURACION[[#This Row],[REFERENCIA]],CODINV,2,FALSE)</f>
        <v>ACOPLE MANGUERA 1"X1 3/4" AC TIPO A</v>
      </c>
      <c r="L5436" s="12" t="str">
        <f>IF(VLOOKUP(FACTURACION[[#This Row],[REFERENCIA]],CODINV,3,FALSE)=0,"",VLOOKUP(FACTURACION[[#This Row],[REFERENCIA]],CODINV,3,FALSE))</f>
        <v>A3175A</v>
      </c>
      <c r="M5436" s="12" t="str">
        <f>+VLOOKUP(FACTURACION[[#This Row],[REFERENCIA]],CODINV,4,FALSE)</f>
        <v>REPUESTOS Y ACCESORIOS</v>
      </c>
      <c r="N5436" s="12" t="str">
        <f>+VLOOKUP(FACTURACION[[#This Row],[REFERENCIA]],CODINV,5,FALSE)</f>
        <v>REGO</v>
      </c>
      <c r="O5436" s="3">
        <v>1</v>
      </c>
      <c r="P5436" s="31">
        <v>110000</v>
      </c>
      <c r="Q5436" s="24">
        <f>+FACTURACION[[#This Row],[CANTIDAD]]*FACTURACION[[#This Row],[VR UNITARIO]]/1000</f>
        <v>110</v>
      </c>
      <c r="R5436" s="3" t="str">
        <f>+VLOOKUP(FACTURACION[[#This Row],[NIT]],TABLACLIENTE,5,FALSE)</f>
        <v>MOSQUERA</v>
      </c>
    </row>
    <row r="5437" spans="3:18">
      <c r="C5437" s="29">
        <v>2018</v>
      </c>
      <c r="D5437" s="30" t="s">
        <v>85</v>
      </c>
      <c r="E5437" s="30">
        <f>MONTH(FACTURACION[[#This Row],[MES]]&amp;1)</f>
        <v>6</v>
      </c>
      <c r="F5437" s="223">
        <f>DATE(FACTURACION[[#This Row],[AÑO]],FACTURACION[[#This Row],[Mes numero]],1)</f>
        <v>43252</v>
      </c>
      <c r="G5437" s="160">
        <v>13719</v>
      </c>
      <c r="H5437" s="25">
        <v>830137252</v>
      </c>
      <c r="I5437" s="3" t="str">
        <f>+VLOOKUP(FACTURACION[[#This Row],[NIT]],TABLACLIENTE,2,FALSE)</f>
        <v>SAGENCO SAS</v>
      </c>
      <c r="J5437" s="3" t="s">
        <v>79</v>
      </c>
      <c r="K5437" s="12" t="str">
        <f>+VLOOKUP(FACTURACION[[#This Row],[REFERENCIA]],CODINV,2,FALSE)</f>
        <v>VALVULA MAXIMO NIVEL DE LLENADO 1/4"</v>
      </c>
      <c r="L5437" s="12" t="str">
        <f>IF(VLOOKUP(FACTURACION[[#This Row],[REFERENCIA]],CODINV,3,FALSE)=0,"",VLOOKUP(FACTURACION[[#This Row],[REFERENCIA]],CODINV,3,FALSE))</f>
        <v>3165CF12.0</v>
      </c>
      <c r="M5437" s="12" t="str">
        <f>+VLOOKUP(FACTURACION[[#This Row],[REFERENCIA]],CODINV,4,FALSE)</f>
        <v>VÁLVULAS Y MULTIVÁLVULAS</v>
      </c>
      <c r="N5437" s="12" t="str">
        <f>+VLOOKUP(FACTURACION[[#This Row],[REFERENCIA]],CODINV,5,FALSE)</f>
        <v>REGO</v>
      </c>
      <c r="O5437" s="3">
        <v>3</v>
      </c>
      <c r="P5437" s="31">
        <v>7000</v>
      </c>
      <c r="Q5437" s="24">
        <f>+FACTURACION[[#This Row],[CANTIDAD]]*FACTURACION[[#This Row],[VR UNITARIO]]/1000</f>
        <v>21</v>
      </c>
      <c r="R5437" s="3" t="str">
        <f>+VLOOKUP(FACTURACION[[#This Row],[NIT]],TABLACLIENTE,5,FALSE)</f>
        <v>BOGOTÁ D.C.</v>
      </c>
    </row>
    <row r="5438" spans="3:18">
      <c r="C5438" s="29">
        <v>2018</v>
      </c>
      <c r="D5438" s="30" t="s">
        <v>85</v>
      </c>
      <c r="E5438" s="30">
        <f>MONTH(FACTURACION[[#This Row],[MES]]&amp;1)</f>
        <v>6</v>
      </c>
      <c r="F5438" s="223">
        <f>DATE(FACTURACION[[#This Row],[AÑO]],FACTURACION[[#This Row],[Mes numero]],1)</f>
        <v>43252</v>
      </c>
      <c r="G5438" s="160">
        <v>13696</v>
      </c>
      <c r="H5438" s="25">
        <v>800074033</v>
      </c>
      <c r="I5438" s="3" t="str">
        <f>+VLOOKUP(FACTURACION[[#This Row],[NIT]],TABLACLIENTE,2,FALSE)</f>
        <v>COMPAÑIAS ASOCIADAS DE GAS S.A. E.S.P (ASOGAS SA ESP)</v>
      </c>
      <c r="J5438" s="3" t="s">
        <v>798</v>
      </c>
      <c r="K5438" s="12" t="str">
        <f>+VLOOKUP(FACTURACION[[#This Row],[REFERENCIA]],CODINV,2,FALSE)</f>
        <v>ROTOGAGE DIAMETRO 62"-79" A9093TS</v>
      </c>
      <c r="L5438" s="12" t="str">
        <f>IF(VLOOKUP(FACTURACION[[#This Row],[REFERENCIA]],CODINV,3,FALSE)=0,"",VLOOKUP(FACTURACION[[#This Row],[REFERENCIA]],CODINV,3,FALSE))</f>
        <v>A9093TS</v>
      </c>
      <c r="M5438" s="12" t="str">
        <f>+VLOOKUP(FACTURACION[[#This Row],[REFERENCIA]],CODINV,4,FALSE)</f>
        <v>MEDIDORES</v>
      </c>
      <c r="N5438" s="12" t="str">
        <f>+VLOOKUP(FACTURACION[[#This Row],[REFERENCIA]],CODINV,5,FALSE)</f>
        <v>REGO</v>
      </c>
      <c r="O5438" s="3">
        <v>1</v>
      </c>
      <c r="P5438" s="31">
        <v>1200000</v>
      </c>
      <c r="Q5438" s="24">
        <f>+FACTURACION[[#This Row],[CANTIDAD]]*FACTURACION[[#This Row],[VR UNITARIO]]/1000</f>
        <v>1200</v>
      </c>
      <c r="R5438" s="3" t="str">
        <f>+VLOOKUP(FACTURACION[[#This Row],[NIT]],TABLACLIENTE,5,FALSE)</f>
        <v>MOSQUERA</v>
      </c>
    </row>
    <row r="5439" spans="3:18">
      <c r="C5439" s="29">
        <v>2018</v>
      </c>
      <c r="D5439" s="30" t="s">
        <v>85</v>
      </c>
      <c r="E5439" s="30">
        <f>MONTH(FACTURACION[[#This Row],[MES]]&amp;1)</f>
        <v>6</v>
      </c>
      <c r="F5439" s="223">
        <f>DATE(FACTURACION[[#This Row],[AÑO]],FACTURACION[[#This Row],[Mes numero]],1)</f>
        <v>43252</v>
      </c>
      <c r="G5439" s="160">
        <v>13711</v>
      </c>
      <c r="H5439" s="25">
        <v>900716800</v>
      </c>
      <c r="I5439" s="3" t="str">
        <f>+VLOOKUP(FACTURACION[[#This Row],[NIT]],TABLACLIENTE,2,FALSE)</f>
        <v>COMERCIALIZADORA CENTRO ORIENTE S A E S P</v>
      </c>
      <c r="J5439" s="3" t="s">
        <v>1121</v>
      </c>
      <c r="K5439" s="12" t="str">
        <f>+VLOOKUP(FACTURACION[[#This Row],[REFERENCIA]],CODINV,2,FALSE)</f>
        <v>VALVULA SELENOIDE 1"</v>
      </c>
      <c r="L5439" s="12" t="str">
        <f>IF(VLOOKUP(FACTURACION[[#This Row],[REFERENCIA]],CODINV,3,FALSE)=0,"",VLOOKUP(FACTURACION[[#This Row],[REFERENCIA]],CODINV,3,FALSE))</f>
        <v/>
      </c>
      <c r="M5439" s="12" t="str">
        <f>+VLOOKUP(FACTURACION[[#This Row],[REFERENCIA]],CODINV,4,FALSE)</f>
        <v>VÁLVULAS Y MULTIVÁLVULAS</v>
      </c>
      <c r="N5439" s="12" t="str">
        <f>+VLOOKUP(FACTURACION[[#This Row],[REFERENCIA]],CODINV,5,FALSE)</f>
        <v>HONEYWELL</v>
      </c>
      <c r="O5439" s="3">
        <v>1</v>
      </c>
      <c r="P5439" s="31">
        <v>1536128</v>
      </c>
      <c r="Q5439" s="24">
        <f>+FACTURACION[[#This Row],[CANTIDAD]]*FACTURACION[[#This Row],[VR UNITARIO]]/1000</f>
        <v>1536.1279999999999</v>
      </c>
      <c r="R5439" s="3" t="str">
        <f>+VLOOKUP(FACTURACION[[#This Row],[NIT]],TABLACLIENTE,5,FALSE)</f>
        <v>BOGOTÁ D.C.</v>
      </c>
    </row>
    <row r="5440" spans="3:18">
      <c r="C5440" s="29">
        <v>2018</v>
      </c>
      <c r="D5440" s="30" t="s">
        <v>696</v>
      </c>
      <c r="E5440" s="30">
        <f>MONTH(FACTURACION[[#This Row],[MES]]&amp;1)</f>
        <v>7</v>
      </c>
      <c r="F5440" s="223">
        <f>DATE(FACTURACION[[#This Row],[AÑO]],FACTURACION[[#This Row],[Mes numero]],1)</f>
        <v>43282</v>
      </c>
      <c r="G5440" s="160">
        <v>13783</v>
      </c>
      <c r="H5440" s="25">
        <v>900282515</v>
      </c>
      <c r="I5440" s="3" t="str">
        <f>+VLOOKUP(FACTURACION[[#This Row],[NIT]],TABLACLIENTE,2,FALSE)</f>
        <v>GAS CONSTRUCCION ENERGIA S A S</v>
      </c>
      <c r="J5440" s="3" t="s">
        <v>708</v>
      </c>
      <c r="K5440" s="12" t="str">
        <f>+VLOOKUP(FACTURACION[[#This Row],[REFERENCIA]],CODINV,2,FALSE)</f>
        <v>REGULADOR PRIMERA ETAPA 1-15 PSI A1/4 NPT</v>
      </c>
      <c r="L5440" s="12" t="str">
        <f>IF(VLOOKUP(FACTURACION[[#This Row],[REFERENCIA]],CODINV,3,FALSE)=0,"",VLOOKUP(FACTURACION[[#This Row],[REFERENCIA]],CODINV,3,FALSE))</f>
        <v>902</v>
      </c>
      <c r="M5440" s="12" t="str">
        <f>+VLOOKUP(FACTURACION[[#This Row],[REFERENCIA]],CODINV,4,FALSE)</f>
        <v>REGULADORES</v>
      </c>
      <c r="N5440" s="12" t="str">
        <f>+VLOOKUP(FACTURACION[[#This Row],[REFERENCIA]],CODINV,5,FALSE)</f>
        <v>CAVAGNA</v>
      </c>
      <c r="O5440" s="3">
        <v>1</v>
      </c>
      <c r="P5440" s="31">
        <v>80000</v>
      </c>
      <c r="Q5440" s="24">
        <f>+FACTURACION[[#This Row],[CANTIDAD]]*FACTURACION[[#This Row],[VR UNITARIO]]/1000</f>
        <v>80</v>
      </c>
      <c r="R5440" s="3" t="str">
        <f>+VLOOKUP(FACTURACION[[#This Row],[NIT]],TABLACLIENTE,5,FALSE)</f>
        <v>BOGOTÁ D.C.</v>
      </c>
    </row>
    <row r="5441" spans="3:18">
      <c r="C5441" s="29">
        <v>2018</v>
      </c>
      <c r="D5441" s="30" t="s">
        <v>696</v>
      </c>
      <c r="E5441" s="30">
        <f>MONTH(FACTURACION[[#This Row],[MES]]&amp;1)</f>
        <v>7</v>
      </c>
      <c r="F5441" s="223">
        <f>DATE(FACTURACION[[#This Row],[AÑO]],FACTURACION[[#This Row],[Mes numero]],1)</f>
        <v>43282</v>
      </c>
      <c r="G5441" s="160">
        <v>13747</v>
      </c>
      <c r="H5441" s="25">
        <v>900569327</v>
      </c>
      <c r="I5441" s="3" t="str">
        <f>+VLOOKUP(FACTURACION[[#This Row],[NIT]],TABLACLIENTE,2,FALSE)</f>
        <v>ICG SERVICE SAS</v>
      </c>
      <c r="J5441" s="3" t="s">
        <v>741</v>
      </c>
      <c r="K5441" s="12" t="str">
        <f>+VLOOKUP(FACTURACION[[#This Row],[REFERENCIA]],CODINV,2,FALSE)</f>
        <v>VALV.AGUJA1/4"MNPT*NPTH</v>
      </c>
      <c r="L5441" s="12" t="str">
        <f>IF(VLOOKUP(FACTURACION[[#This Row],[REFERENCIA]],CODINV,3,FALSE)=0,"",VLOOKUP(FACTURACION[[#This Row],[REFERENCIA]],CODINV,3,FALSE))</f>
        <v>ME831</v>
      </c>
      <c r="M5441" s="12" t="str">
        <f>+VLOOKUP(FACTURACION[[#This Row],[REFERENCIA]],CODINV,4,FALSE)</f>
        <v>VÁLVULAS Y MULTIVÁLVULAS</v>
      </c>
      <c r="N5441" s="12" t="str">
        <f>+VLOOKUP(FACTURACION[[#This Row],[REFERENCIA]],CODINV,5,FALSE)</f>
        <v>CAVAGNA</v>
      </c>
      <c r="O5441" s="3">
        <v>3</v>
      </c>
      <c r="P5441" s="31">
        <v>52000</v>
      </c>
      <c r="Q5441" s="24">
        <f>+FACTURACION[[#This Row],[CANTIDAD]]*FACTURACION[[#This Row],[VR UNITARIO]]/1000</f>
        <v>156</v>
      </c>
      <c r="R5441" s="3" t="str">
        <f>+VLOOKUP(FACTURACION[[#This Row],[NIT]],TABLACLIENTE,5,FALSE)</f>
        <v>BOGOTÁ D.C.</v>
      </c>
    </row>
    <row r="5442" spans="3:18">
      <c r="C5442" s="29">
        <v>2018</v>
      </c>
      <c r="D5442" s="30" t="s">
        <v>696</v>
      </c>
      <c r="E5442" s="30">
        <f>MONTH(FACTURACION[[#This Row],[MES]]&amp;1)</f>
        <v>7</v>
      </c>
      <c r="F5442" s="223">
        <f>DATE(FACTURACION[[#This Row],[AÑO]],FACTURACION[[#This Row],[Mes numero]],1)</f>
        <v>43282</v>
      </c>
      <c r="G5442" s="160">
        <v>13770</v>
      </c>
      <c r="H5442" s="25">
        <v>830130648</v>
      </c>
      <c r="I5442" s="3" t="str">
        <f>+VLOOKUP(FACTURACION[[#This Row],[NIT]],TABLACLIENTE,2,FALSE)</f>
        <v>COMPAÑÍA DE SERVICIOS PUBLICOS S.A. E.S.P (CODEGAS S.A. E.S.P.)</v>
      </c>
      <c r="J5442" s="3" t="s">
        <v>20</v>
      </c>
      <c r="K5442" s="12" t="str">
        <f>+VLOOKUP(FACTURACION[[#This Row],[REFERENCIA]],CODINV,2,FALSE)</f>
        <v xml:space="preserve">MEDIDOR AC-250 C: 3/4" CON CONECTORES </v>
      </c>
      <c r="L5442" s="12" t="str">
        <f>IF(VLOOKUP(FACTURACION[[#This Row],[REFERENCIA]],CODINV,3,FALSE)=0,"",VLOOKUP(FACTURACION[[#This Row],[REFERENCIA]],CODINV,3,FALSE))</f>
        <v/>
      </c>
      <c r="M5442" s="12" t="str">
        <f>+VLOOKUP(FACTURACION[[#This Row],[REFERENCIA]],CODINV,4,FALSE)</f>
        <v>MEDIDORES</v>
      </c>
      <c r="N5442" s="12" t="str">
        <f>+VLOOKUP(FACTURACION[[#This Row],[REFERENCIA]],CODINV,5,FALSE)</f>
        <v>HONEYWELL</v>
      </c>
      <c r="O5442" s="3">
        <v>1</v>
      </c>
      <c r="P5442" s="31">
        <v>460000</v>
      </c>
      <c r="Q5442" s="24">
        <f>+FACTURACION[[#This Row],[CANTIDAD]]*FACTURACION[[#This Row],[VR UNITARIO]]/1000</f>
        <v>460</v>
      </c>
      <c r="R5442" s="3" t="str">
        <f>+VLOOKUP(FACTURACION[[#This Row],[NIT]],TABLACLIENTE,5,FALSE)</f>
        <v>MADRID</v>
      </c>
    </row>
    <row r="5443" spans="3:18">
      <c r="C5443" s="29">
        <v>2018</v>
      </c>
      <c r="D5443" s="30" t="s">
        <v>696</v>
      </c>
      <c r="E5443" s="30">
        <f>MONTH(FACTURACION[[#This Row],[MES]]&amp;1)</f>
        <v>7</v>
      </c>
      <c r="F5443" s="223">
        <f>DATE(FACTURACION[[#This Row],[AÑO]],FACTURACION[[#This Row],[Mes numero]],1)</f>
        <v>43282</v>
      </c>
      <c r="G5443" s="160">
        <v>13767</v>
      </c>
      <c r="H5443" s="25">
        <v>804014885</v>
      </c>
      <c r="I5443" s="3" t="str">
        <f>+VLOOKUP(FACTURACION[[#This Row],[NIT]],TABLACLIENTE,2,FALSE)</f>
        <v>ESPIGAS S.A. E.S.P.</v>
      </c>
      <c r="J5443" s="3" t="s">
        <v>20</v>
      </c>
      <c r="K5443" s="12" t="str">
        <f>+VLOOKUP(FACTURACION[[#This Row],[REFERENCIA]],CODINV,2,FALSE)</f>
        <v xml:space="preserve">MEDIDOR AC-250 C: 3/4" CON CONECTORES </v>
      </c>
      <c r="L5443" s="12" t="str">
        <f>IF(VLOOKUP(FACTURACION[[#This Row],[REFERENCIA]],CODINV,3,FALSE)=0,"",VLOOKUP(FACTURACION[[#This Row],[REFERENCIA]],CODINV,3,FALSE))</f>
        <v/>
      </c>
      <c r="M5443" s="12" t="str">
        <f>+VLOOKUP(FACTURACION[[#This Row],[REFERENCIA]],CODINV,4,FALSE)</f>
        <v>MEDIDORES</v>
      </c>
      <c r="N5443" s="12" t="str">
        <f>+VLOOKUP(FACTURACION[[#This Row],[REFERENCIA]],CODINV,5,FALSE)</f>
        <v>HONEYWELL</v>
      </c>
      <c r="O5443" s="3">
        <v>3</v>
      </c>
      <c r="P5443" s="31">
        <v>450000</v>
      </c>
      <c r="Q5443" s="24">
        <f>+FACTURACION[[#This Row],[CANTIDAD]]*FACTURACION[[#This Row],[VR UNITARIO]]/1000</f>
        <v>1350</v>
      </c>
      <c r="R5443" s="3" t="str">
        <f>+VLOOKUP(FACTURACION[[#This Row],[NIT]],TABLACLIENTE,5,FALSE)</f>
        <v>BUCARAMANGA</v>
      </c>
    </row>
    <row r="5444" spans="3:18">
      <c r="C5444" s="29">
        <v>2018</v>
      </c>
      <c r="D5444" s="30" t="s">
        <v>696</v>
      </c>
      <c r="E5444" s="30">
        <f>MONTH(FACTURACION[[#This Row],[MES]]&amp;1)</f>
        <v>7</v>
      </c>
      <c r="F5444" s="223">
        <f>DATE(FACTURACION[[#This Row],[AÑO]],FACTURACION[[#This Row],[Mes numero]],1)</f>
        <v>43282</v>
      </c>
      <c r="G5444" s="160">
        <v>13735</v>
      </c>
      <c r="H5444" s="25">
        <v>892115036</v>
      </c>
      <c r="I5444" s="3" t="str">
        <f>+VLOOKUP(FACTURACION[[#This Row],[NIT]],TABLACLIENTE,2,FALSE)</f>
        <v>GASES DE LA GUAJIRA S.A. E. S. P. (GASGUAJIRA S.A. E.S.P.)</v>
      </c>
      <c r="J5444" s="3" t="s">
        <v>20</v>
      </c>
      <c r="K5444" s="12" t="str">
        <f>+VLOOKUP(FACTURACION[[#This Row],[REFERENCIA]],CODINV,2,FALSE)</f>
        <v xml:space="preserve">MEDIDOR AC-250 C: 3/4" CON CONECTORES </v>
      </c>
      <c r="L5444" s="12" t="str">
        <f>IF(VLOOKUP(FACTURACION[[#This Row],[REFERENCIA]],CODINV,3,FALSE)=0,"",VLOOKUP(FACTURACION[[#This Row],[REFERENCIA]],CODINV,3,FALSE))</f>
        <v/>
      </c>
      <c r="M5444" s="12" t="str">
        <f>+VLOOKUP(FACTURACION[[#This Row],[REFERENCIA]],CODINV,4,FALSE)</f>
        <v>MEDIDORES</v>
      </c>
      <c r="N5444" s="12" t="str">
        <f>+VLOOKUP(FACTURACION[[#This Row],[REFERENCIA]],CODINV,5,FALSE)</f>
        <v>HONEYWELL</v>
      </c>
      <c r="O5444" s="3">
        <v>6</v>
      </c>
      <c r="P5444" s="31">
        <v>450000</v>
      </c>
      <c r="Q5444" s="24">
        <f>+FACTURACION[[#This Row],[CANTIDAD]]*FACTURACION[[#This Row],[VR UNITARIO]]/1000</f>
        <v>2700</v>
      </c>
      <c r="R5444" s="3" t="str">
        <f>+VLOOKUP(FACTURACION[[#This Row],[NIT]],TABLACLIENTE,5,FALSE)</f>
        <v>RIOHACHA</v>
      </c>
    </row>
    <row r="5445" spans="3:18">
      <c r="C5445" s="29">
        <v>2018</v>
      </c>
      <c r="D5445" s="30" t="s">
        <v>696</v>
      </c>
      <c r="E5445" s="30">
        <f>MONTH(FACTURACION[[#This Row],[MES]]&amp;1)</f>
        <v>7</v>
      </c>
      <c r="F5445" s="223">
        <f>DATE(FACTURACION[[#This Row],[AÑO]],FACTURACION[[#This Row],[Mes numero]],1)</f>
        <v>43282</v>
      </c>
      <c r="G5445" s="160">
        <v>13762</v>
      </c>
      <c r="H5445" s="25">
        <v>892115036</v>
      </c>
      <c r="I5445" s="3" t="str">
        <f>+VLOOKUP(FACTURACION[[#This Row],[NIT]],TABLACLIENTE,2,FALSE)</f>
        <v>GASES DE LA GUAJIRA S.A. E. S. P. (GASGUAJIRA S.A. E.S.P.)</v>
      </c>
      <c r="J5445" s="3" t="s">
        <v>20</v>
      </c>
      <c r="K5445" s="12" t="str">
        <f>+VLOOKUP(FACTURACION[[#This Row],[REFERENCIA]],CODINV,2,FALSE)</f>
        <v xml:space="preserve">MEDIDOR AC-250 C: 3/4" CON CONECTORES </v>
      </c>
      <c r="L5445" s="12" t="str">
        <f>IF(VLOOKUP(FACTURACION[[#This Row],[REFERENCIA]],CODINV,3,FALSE)=0,"",VLOOKUP(FACTURACION[[#This Row],[REFERENCIA]],CODINV,3,FALSE))</f>
        <v/>
      </c>
      <c r="M5445" s="12" t="str">
        <f>+VLOOKUP(FACTURACION[[#This Row],[REFERENCIA]],CODINV,4,FALSE)</f>
        <v>MEDIDORES</v>
      </c>
      <c r="N5445" s="12" t="str">
        <f>+VLOOKUP(FACTURACION[[#This Row],[REFERENCIA]],CODINV,5,FALSE)</f>
        <v>HONEYWELL</v>
      </c>
      <c r="O5445" s="3">
        <v>14</v>
      </c>
      <c r="P5445" s="31">
        <v>450000</v>
      </c>
      <c r="Q5445" s="24">
        <f>+FACTURACION[[#This Row],[CANTIDAD]]*FACTURACION[[#This Row],[VR UNITARIO]]/1000</f>
        <v>6300</v>
      </c>
      <c r="R5445" s="3" t="str">
        <f>+VLOOKUP(FACTURACION[[#This Row],[NIT]],TABLACLIENTE,5,FALSE)</f>
        <v>RIOHACHA</v>
      </c>
    </row>
    <row r="5446" spans="3:18">
      <c r="C5446" s="29">
        <v>2018</v>
      </c>
      <c r="D5446" s="30" t="s">
        <v>696</v>
      </c>
      <c r="E5446" s="30">
        <f>MONTH(FACTURACION[[#This Row],[MES]]&amp;1)</f>
        <v>7</v>
      </c>
      <c r="F5446" s="223">
        <f>DATE(FACTURACION[[#This Row],[AÑO]],FACTURACION[[#This Row],[Mes numero]],1)</f>
        <v>43282</v>
      </c>
      <c r="G5446" s="160">
        <v>13772</v>
      </c>
      <c r="H5446" s="25">
        <v>890503900</v>
      </c>
      <c r="I5446" s="3" t="str">
        <f>+VLOOKUP(FACTURACION[[#This Row],[NIT]],TABLACLIENTE,2,FALSE)</f>
        <v>GASES DEL ORIENTE S.A. E.S.P.</v>
      </c>
      <c r="J5446" s="3" t="s">
        <v>20</v>
      </c>
      <c r="K5446" s="12" t="str">
        <f>+VLOOKUP(FACTURACION[[#This Row],[REFERENCIA]],CODINV,2,FALSE)</f>
        <v xml:space="preserve">MEDIDOR AC-250 C: 3/4" CON CONECTORES </v>
      </c>
      <c r="L5446" s="12" t="str">
        <f>IF(VLOOKUP(FACTURACION[[#This Row],[REFERENCIA]],CODINV,3,FALSE)=0,"",VLOOKUP(FACTURACION[[#This Row],[REFERENCIA]],CODINV,3,FALSE))</f>
        <v/>
      </c>
      <c r="M5446" s="12" t="str">
        <f>+VLOOKUP(FACTURACION[[#This Row],[REFERENCIA]],CODINV,4,FALSE)</f>
        <v>MEDIDORES</v>
      </c>
      <c r="N5446" s="12" t="str">
        <f>+VLOOKUP(FACTURACION[[#This Row],[REFERENCIA]],CODINV,5,FALSE)</f>
        <v>HONEYWELL</v>
      </c>
      <c r="O5446" s="3">
        <v>10</v>
      </c>
      <c r="P5446" s="31">
        <v>450000</v>
      </c>
      <c r="Q5446" s="24">
        <f>+FACTURACION[[#This Row],[CANTIDAD]]*FACTURACION[[#This Row],[VR UNITARIO]]/1000</f>
        <v>4500</v>
      </c>
      <c r="R5446" s="3" t="str">
        <f>+VLOOKUP(FACTURACION[[#This Row],[NIT]],TABLACLIENTE,5,FALSE)</f>
        <v>CUCUTA</v>
      </c>
    </row>
    <row r="5447" spans="3:18">
      <c r="C5447" s="29">
        <v>2018</v>
      </c>
      <c r="D5447" s="30" t="s">
        <v>696</v>
      </c>
      <c r="E5447" s="30">
        <f>MONTH(FACTURACION[[#This Row],[MES]]&amp;1)</f>
        <v>7</v>
      </c>
      <c r="F5447" s="223">
        <f>DATE(FACTURACION[[#This Row],[AÑO]],FACTURACION[[#This Row],[Mes numero]],1)</f>
        <v>43282</v>
      </c>
      <c r="G5447" s="160">
        <v>13755</v>
      </c>
      <c r="H5447" s="25">
        <v>860510723</v>
      </c>
      <c r="I5447" s="3" t="str">
        <f>+VLOOKUP(FACTURACION[[#This Row],[NIT]],TABLACLIENTE,2,FALSE)</f>
        <v>SAENA DE COLOMBIA S.A.</v>
      </c>
      <c r="J5447" s="3" t="s">
        <v>20</v>
      </c>
      <c r="K5447" s="12" t="str">
        <f>+VLOOKUP(FACTURACION[[#This Row],[REFERENCIA]],CODINV,2,FALSE)</f>
        <v xml:space="preserve">MEDIDOR AC-250 C: 3/4" CON CONECTORES </v>
      </c>
      <c r="L5447" s="12" t="str">
        <f>IF(VLOOKUP(FACTURACION[[#This Row],[REFERENCIA]],CODINV,3,FALSE)=0,"",VLOOKUP(FACTURACION[[#This Row],[REFERENCIA]],CODINV,3,FALSE))</f>
        <v/>
      </c>
      <c r="M5447" s="12" t="str">
        <f>+VLOOKUP(FACTURACION[[#This Row],[REFERENCIA]],CODINV,4,FALSE)</f>
        <v>MEDIDORES</v>
      </c>
      <c r="N5447" s="12" t="str">
        <f>+VLOOKUP(FACTURACION[[#This Row],[REFERENCIA]],CODINV,5,FALSE)</f>
        <v>HONEYWELL</v>
      </c>
      <c r="O5447" s="3">
        <v>5</v>
      </c>
      <c r="P5447" s="31">
        <v>400000</v>
      </c>
      <c r="Q5447" s="24">
        <f>+FACTURACION[[#This Row],[CANTIDAD]]*FACTURACION[[#This Row],[VR UNITARIO]]/1000</f>
        <v>2000</v>
      </c>
      <c r="R5447" s="3" t="str">
        <f>+VLOOKUP(FACTURACION[[#This Row],[NIT]],TABLACLIENTE,5,FALSE)</f>
        <v>BOGOTÁ D.C.</v>
      </c>
    </row>
    <row r="5448" spans="3:18">
      <c r="C5448" s="29">
        <v>2018</v>
      </c>
      <c r="D5448" s="30" t="s">
        <v>696</v>
      </c>
      <c r="E5448" s="30">
        <f>MONTH(FACTURACION[[#This Row],[MES]]&amp;1)</f>
        <v>7</v>
      </c>
      <c r="F5448" s="223">
        <f>DATE(FACTURACION[[#This Row],[AÑO]],FACTURACION[[#This Row],[Mes numero]],1)</f>
        <v>43282</v>
      </c>
      <c r="G5448" s="160">
        <v>13756</v>
      </c>
      <c r="H5448" s="25">
        <v>860510723</v>
      </c>
      <c r="I5448" s="3" t="str">
        <f>+VLOOKUP(FACTURACION[[#This Row],[NIT]],TABLACLIENTE,2,FALSE)</f>
        <v>SAENA DE COLOMBIA S.A.</v>
      </c>
      <c r="J5448" s="3" t="s">
        <v>20</v>
      </c>
      <c r="K5448" s="12" t="str">
        <f>+VLOOKUP(FACTURACION[[#This Row],[REFERENCIA]],CODINV,2,FALSE)</f>
        <v xml:space="preserve">MEDIDOR AC-250 C: 3/4" CON CONECTORES </v>
      </c>
      <c r="L5448" s="12" t="str">
        <f>IF(VLOOKUP(FACTURACION[[#This Row],[REFERENCIA]],CODINV,3,FALSE)=0,"",VLOOKUP(FACTURACION[[#This Row],[REFERENCIA]],CODINV,3,FALSE))</f>
        <v/>
      </c>
      <c r="M5448" s="12" t="str">
        <f>+VLOOKUP(FACTURACION[[#This Row],[REFERENCIA]],CODINV,4,FALSE)</f>
        <v>MEDIDORES</v>
      </c>
      <c r="N5448" s="12" t="str">
        <f>+VLOOKUP(FACTURACION[[#This Row],[REFERENCIA]],CODINV,5,FALSE)</f>
        <v>HONEYWELL</v>
      </c>
      <c r="O5448" s="3">
        <v>10</v>
      </c>
      <c r="P5448" s="31">
        <v>400000</v>
      </c>
      <c r="Q5448" s="24">
        <f>+FACTURACION[[#This Row],[CANTIDAD]]*FACTURACION[[#This Row],[VR UNITARIO]]/1000</f>
        <v>4000</v>
      </c>
      <c r="R5448" s="3" t="str">
        <f>+VLOOKUP(FACTURACION[[#This Row],[NIT]],TABLACLIENTE,5,FALSE)</f>
        <v>BOGOTÁ D.C.</v>
      </c>
    </row>
    <row r="5449" spans="3:18">
      <c r="C5449" s="29">
        <v>2018</v>
      </c>
      <c r="D5449" s="30" t="s">
        <v>696</v>
      </c>
      <c r="E5449" s="30">
        <f>MONTH(FACTURACION[[#This Row],[MES]]&amp;1)</f>
        <v>7</v>
      </c>
      <c r="F5449" s="223">
        <f>DATE(FACTURACION[[#This Row],[AÑO]],FACTURACION[[#This Row],[Mes numero]],1)</f>
        <v>43282</v>
      </c>
      <c r="G5449" s="160">
        <v>13760</v>
      </c>
      <c r="H5449" s="25">
        <v>800167643</v>
      </c>
      <c r="I5449" s="3" t="str">
        <f>+VLOOKUP(FACTURACION[[#This Row],[NIT]],TABLACLIENTE,2,FALSE)</f>
        <v>GASES DE OCCIDENTE S.A. E.S.P. (GDO)</v>
      </c>
      <c r="J5449" s="3" t="s">
        <v>21</v>
      </c>
      <c r="K5449" s="12" t="str">
        <f>+VLOOKUP(FACTURACION[[#This Row],[REFERENCIA]],CODINV,2,FALSE)</f>
        <v>MEDIDOR AC-630 C:1 1/4" MAOP 25PSIG CON CONECTORES</v>
      </c>
      <c r="L5449" s="12" t="str">
        <f>IF(VLOOKUP(FACTURACION[[#This Row],[REFERENCIA]],CODINV,3,FALSE)=0,"",VLOOKUP(FACTURACION[[#This Row],[REFERENCIA]],CODINV,3,FALSE))</f>
        <v/>
      </c>
      <c r="M5449" s="12" t="str">
        <f>+VLOOKUP(FACTURACION[[#This Row],[REFERENCIA]],CODINV,4,FALSE)</f>
        <v>MEDIDORES</v>
      </c>
      <c r="N5449" s="12" t="str">
        <f>+VLOOKUP(FACTURACION[[#This Row],[REFERENCIA]],CODINV,5,FALSE)</f>
        <v>HONEYWELL</v>
      </c>
      <c r="O5449" s="3">
        <v>4</v>
      </c>
      <c r="P5449" s="31">
        <v>1867549</v>
      </c>
      <c r="Q5449" s="24">
        <f>+FACTURACION[[#This Row],[CANTIDAD]]*FACTURACION[[#This Row],[VR UNITARIO]]/1000</f>
        <v>7470.1959999999999</v>
      </c>
      <c r="R5449" s="3" t="str">
        <f>+VLOOKUP(FACTURACION[[#This Row],[NIT]],TABLACLIENTE,5,FALSE)</f>
        <v>CALI</v>
      </c>
    </row>
    <row r="5450" spans="3:18">
      <c r="C5450" s="29">
        <v>2018</v>
      </c>
      <c r="D5450" s="30" t="s">
        <v>696</v>
      </c>
      <c r="E5450" s="30">
        <f>MONTH(FACTURACION[[#This Row],[MES]]&amp;1)</f>
        <v>7</v>
      </c>
      <c r="F5450" s="223">
        <f>DATE(FACTURACION[[#This Row],[AÑO]],FACTURACION[[#This Row],[Mes numero]],1)</f>
        <v>43282</v>
      </c>
      <c r="G5450" s="160">
        <v>13761</v>
      </c>
      <c r="H5450" s="25">
        <v>890101691</v>
      </c>
      <c r="I5450" s="3" t="str">
        <f>+VLOOKUP(FACTURACION[[#This Row],[NIT]],TABLACLIENTE,2,FALSE)</f>
        <v>GASES DEL CARIBE S.A.E.S.P. (GASCARIBE S.A E.S.P.)</v>
      </c>
      <c r="J5450" s="3" t="s">
        <v>23</v>
      </c>
      <c r="K5450" s="12" t="str">
        <f>+VLOOKUP(FACTURACION[[#This Row],[REFERENCIA]],CODINV,2,FALSE)</f>
        <v>MEDIDOR AL-800 C:1 1/2" MAOP 20 PSIG CON CONECTORES</v>
      </c>
      <c r="L5450" s="12" t="str">
        <f>IF(VLOOKUP(FACTURACION[[#This Row],[REFERENCIA]],CODINV,3,FALSE)=0,"",VLOOKUP(FACTURACION[[#This Row],[REFERENCIA]],CODINV,3,FALSE))</f>
        <v/>
      </c>
      <c r="M5450" s="12" t="str">
        <f>+VLOOKUP(FACTURACION[[#This Row],[REFERENCIA]],CODINV,4,FALSE)</f>
        <v>MEDIDORES</v>
      </c>
      <c r="N5450" s="12" t="str">
        <f>+VLOOKUP(FACTURACION[[#This Row],[REFERENCIA]],CODINV,5,FALSE)</f>
        <v>HONEYWELL</v>
      </c>
      <c r="O5450" s="3">
        <v>5</v>
      </c>
      <c r="P5450" s="31">
        <v>2680279</v>
      </c>
      <c r="Q5450" s="24">
        <f>+FACTURACION[[#This Row],[CANTIDAD]]*FACTURACION[[#This Row],[VR UNITARIO]]/1000</f>
        <v>13401.395</v>
      </c>
      <c r="R5450" s="3" t="str">
        <f>+VLOOKUP(FACTURACION[[#This Row],[NIT]],TABLACLIENTE,5,FALSE)</f>
        <v>BARRANQUILLA</v>
      </c>
    </row>
    <row r="5451" spans="3:18">
      <c r="C5451" s="29">
        <v>2018</v>
      </c>
      <c r="D5451" s="30" t="s">
        <v>696</v>
      </c>
      <c r="E5451" s="30">
        <f>MONTH(FACTURACION[[#This Row],[MES]]&amp;1)</f>
        <v>7</v>
      </c>
      <c r="F5451" s="223">
        <f>DATE(FACTURACION[[#This Row],[AÑO]],FACTURACION[[#This Row],[Mes numero]],1)</f>
        <v>43282</v>
      </c>
      <c r="G5451" s="160">
        <v>13754</v>
      </c>
      <c r="H5451" s="25">
        <v>860510723</v>
      </c>
      <c r="I5451" s="3" t="str">
        <f>+VLOOKUP(FACTURACION[[#This Row],[NIT]],TABLACLIENTE,2,FALSE)</f>
        <v>SAENA DE COLOMBIA S.A.</v>
      </c>
      <c r="J5451" s="3" t="s">
        <v>23</v>
      </c>
      <c r="K5451" s="12" t="str">
        <f>+VLOOKUP(FACTURACION[[#This Row],[REFERENCIA]],CODINV,2,FALSE)</f>
        <v>MEDIDOR AL-800 C:1 1/2" MAOP 20 PSIG CON CONECTORES</v>
      </c>
      <c r="L5451" s="12" t="str">
        <f>IF(VLOOKUP(FACTURACION[[#This Row],[REFERENCIA]],CODINV,3,FALSE)=0,"",VLOOKUP(FACTURACION[[#This Row],[REFERENCIA]],CODINV,3,FALSE))</f>
        <v/>
      </c>
      <c r="M5451" s="12" t="str">
        <f>+VLOOKUP(FACTURACION[[#This Row],[REFERENCIA]],CODINV,4,FALSE)</f>
        <v>MEDIDORES</v>
      </c>
      <c r="N5451" s="12" t="str">
        <f>+VLOOKUP(FACTURACION[[#This Row],[REFERENCIA]],CODINV,5,FALSE)</f>
        <v>HONEYWELL</v>
      </c>
      <c r="O5451" s="3">
        <v>5</v>
      </c>
      <c r="P5451" s="31">
        <v>2550000</v>
      </c>
      <c r="Q5451" s="24">
        <f>+FACTURACION[[#This Row],[CANTIDAD]]*FACTURACION[[#This Row],[VR UNITARIO]]/1000</f>
        <v>12750</v>
      </c>
      <c r="R5451" s="3" t="str">
        <f>+VLOOKUP(FACTURACION[[#This Row],[NIT]],TABLACLIENTE,5,FALSE)</f>
        <v>BOGOTÁ D.C.</v>
      </c>
    </row>
    <row r="5452" spans="3:18">
      <c r="C5452" s="29">
        <v>2018</v>
      </c>
      <c r="D5452" s="30" t="s">
        <v>696</v>
      </c>
      <c r="E5452" s="30">
        <f>MONTH(FACTURACION[[#This Row],[MES]]&amp;1)</f>
        <v>7</v>
      </c>
      <c r="F5452" s="223">
        <f>DATE(FACTURACION[[#This Row],[AÑO]],FACTURACION[[#This Row],[Mes numero]],1)</f>
        <v>43282</v>
      </c>
      <c r="G5452" s="160">
        <v>13763</v>
      </c>
      <c r="H5452" s="25">
        <v>800202395</v>
      </c>
      <c r="I5452" s="3" t="str">
        <f>+VLOOKUP(FACTURACION[[#This Row],[NIT]],TABLACLIENTE,2,FALSE)</f>
        <v>EFIGAS GAS NATURAL S.A. E.S.P. (EFIGAS S.A. E.S.P.)</v>
      </c>
      <c r="J5452" s="3" t="s">
        <v>27</v>
      </c>
      <c r="K5452" s="12" t="str">
        <f>+VLOOKUP(FACTURACION[[#This Row],[REFERENCIA]],CODINV,2,FALSE)</f>
        <v>MEDIDOR AL-800 C:1 1/2" MAOP 100 PSIG</v>
      </c>
      <c r="L5452" s="12" t="str">
        <f>IF(VLOOKUP(FACTURACION[[#This Row],[REFERENCIA]],CODINV,3,FALSE)=0,"",VLOOKUP(FACTURACION[[#This Row],[REFERENCIA]],CODINV,3,FALSE))</f>
        <v/>
      </c>
      <c r="M5452" s="12" t="str">
        <f>+VLOOKUP(FACTURACION[[#This Row],[REFERENCIA]],CODINV,4,FALSE)</f>
        <v>MEDIDORES</v>
      </c>
      <c r="N5452" s="12" t="str">
        <f>+VLOOKUP(FACTURACION[[#This Row],[REFERENCIA]],CODINV,5,FALSE)</f>
        <v>HONEYWELL</v>
      </c>
      <c r="O5452" s="3">
        <v>1</v>
      </c>
      <c r="P5452" s="31">
        <v>4755333</v>
      </c>
      <c r="Q5452" s="24">
        <f>+FACTURACION[[#This Row],[CANTIDAD]]*FACTURACION[[#This Row],[VR UNITARIO]]/1000</f>
        <v>4755.3329999999996</v>
      </c>
      <c r="R5452" s="3" t="str">
        <f>+VLOOKUP(FACTURACION[[#This Row],[NIT]],TABLACLIENTE,5,FALSE)</f>
        <v>MANIZALES</v>
      </c>
    </row>
    <row r="5453" spans="3:18">
      <c r="C5453" s="29">
        <v>2018</v>
      </c>
      <c r="D5453" s="30" t="s">
        <v>696</v>
      </c>
      <c r="E5453" s="30">
        <f>MONTH(FACTURACION[[#This Row],[MES]]&amp;1)</f>
        <v>7</v>
      </c>
      <c r="F5453" s="223">
        <f>DATE(FACTURACION[[#This Row],[AÑO]],FACTURACION[[#This Row],[Mes numero]],1)</f>
        <v>43282</v>
      </c>
      <c r="G5453" s="160">
        <v>13765</v>
      </c>
      <c r="H5453" s="25">
        <v>800202395</v>
      </c>
      <c r="I5453" s="3" t="str">
        <f>+VLOOKUP(FACTURACION[[#This Row],[NIT]],TABLACLIENTE,2,FALSE)</f>
        <v>EFIGAS GAS NATURAL S.A. E.S.P. (EFIGAS S.A. E.S.P.)</v>
      </c>
      <c r="J5453" s="3" t="s">
        <v>27</v>
      </c>
      <c r="K5453" s="12" t="str">
        <f>+VLOOKUP(FACTURACION[[#This Row],[REFERENCIA]],CODINV,2,FALSE)</f>
        <v>MEDIDOR AL-800 C:1 1/2" MAOP 100 PSIG</v>
      </c>
      <c r="L5453" s="12" t="str">
        <f>IF(VLOOKUP(FACTURACION[[#This Row],[REFERENCIA]],CODINV,3,FALSE)=0,"",VLOOKUP(FACTURACION[[#This Row],[REFERENCIA]],CODINV,3,FALSE))</f>
        <v/>
      </c>
      <c r="M5453" s="12" t="str">
        <f>+VLOOKUP(FACTURACION[[#This Row],[REFERENCIA]],CODINV,4,FALSE)</f>
        <v>MEDIDORES</v>
      </c>
      <c r="N5453" s="12" t="str">
        <f>+VLOOKUP(FACTURACION[[#This Row],[REFERENCIA]],CODINV,5,FALSE)</f>
        <v>HONEYWELL</v>
      </c>
      <c r="O5453" s="3">
        <v>1</v>
      </c>
      <c r="P5453" s="31">
        <v>4755333</v>
      </c>
      <c r="Q5453" s="24">
        <f>+FACTURACION[[#This Row],[CANTIDAD]]*FACTURACION[[#This Row],[VR UNITARIO]]/1000</f>
        <v>4755.3329999999996</v>
      </c>
      <c r="R5453" s="3" t="str">
        <f>+VLOOKUP(FACTURACION[[#This Row],[NIT]],TABLACLIENTE,5,FALSE)</f>
        <v>MANIZALES</v>
      </c>
    </row>
    <row r="5454" spans="3:18">
      <c r="C5454" s="29">
        <v>2018</v>
      </c>
      <c r="D5454" s="30" t="s">
        <v>696</v>
      </c>
      <c r="E5454" s="30">
        <f>MONTH(FACTURACION[[#This Row],[MES]]&amp;1)</f>
        <v>7</v>
      </c>
      <c r="F5454" s="223">
        <f>DATE(FACTURACION[[#This Row],[AÑO]],FACTURACION[[#This Row],[Mes numero]],1)</f>
        <v>43282</v>
      </c>
      <c r="G5454" s="160">
        <v>13764</v>
      </c>
      <c r="H5454" s="25">
        <v>800202395</v>
      </c>
      <c r="I5454" s="3" t="str">
        <f>+VLOOKUP(FACTURACION[[#This Row],[NIT]],TABLACLIENTE,2,FALSE)</f>
        <v>EFIGAS GAS NATURAL S.A. E.S.P. (EFIGAS S.A. E.S.P.)</v>
      </c>
      <c r="J5454" s="3" t="s">
        <v>921</v>
      </c>
      <c r="K5454" s="12" t="str">
        <f>+VLOOKUP(FACTURACION[[#This Row],[REFERENCIA]],CODINV,2,FALSE)</f>
        <v>MEDIDOR AL-1000 C:1 1/2" MAOP 100 PSIG</v>
      </c>
      <c r="L5454" s="12" t="str">
        <f>IF(VLOOKUP(FACTURACION[[#This Row],[REFERENCIA]],CODINV,3,FALSE)=0,"",VLOOKUP(FACTURACION[[#This Row],[REFERENCIA]],CODINV,3,FALSE))</f>
        <v/>
      </c>
      <c r="M5454" s="12" t="str">
        <f>+VLOOKUP(FACTURACION[[#This Row],[REFERENCIA]],CODINV,4,FALSE)</f>
        <v>MEDIDORES</v>
      </c>
      <c r="N5454" s="12" t="str">
        <f>+VLOOKUP(FACTURACION[[#This Row],[REFERENCIA]],CODINV,5,FALSE)</f>
        <v>HONEYWELL</v>
      </c>
      <c r="O5454" s="3">
        <v>1</v>
      </c>
      <c r="P5454" s="31">
        <v>5412434</v>
      </c>
      <c r="Q5454" s="24">
        <f>+FACTURACION[[#This Row],[CANTIDAD]]*FACTURACION[[#This Row],[VR UNITARIO]]/1000</f>
        <v>5412.4340000000002</v>
      </c>
      <c r="R5454" s="3" t="str">
        <f>+VLOOKUP(FACTURACION[[#This Row],[NIT]],TABLACLIENTE,5,FALSE)</f>
        <v>MANIZALES</v>
      </c>
    </row>
    <row r="5455" spans="3:18">
      <c r="C5455" s="29">
        <v>2018</v>
      </c>
      <c r="D5455" s="30" t="s">
        <v>696</v>
      </c>
      <c r="E5455" s="30">
        <f>MONTH(FACTURACION[[#This Row],[MES]]&amp;1)</f>
        <v>7</v>
      </c>
      <c r="F5455" s="223">
        <f>DATE(FACTURACION[[#This Row],[AÑO]],FACTURACION[[#This Row],[Mes numero]],1)</f>
        <v>43282</v>
      </c>
      <c r="G5455" s="160">
        <v>13765</v>
      </c>
      <c r="H5455" s="25">
        <v>800202395</v>
      </c>
      <c r="I5455" s="3" t="str">
        <f>+VLOOKUP(FACTURACION[[#This Row],[NIT]],TABLACLIENTE,2,FALSE)</f>
        <v>EFIGAS GAS NATURAL S.A. E.S.P. (EFIGAS S.A. E.S.P.)</v>
      </c>
      <c r="J5455" s="3" t="s">
        <v>921</v>
      </c>
      <c r="K5455" s="12" t="str">
        <f>+VLOOKUP(FACTURACION[[#This Row],[REFERENCIA]],CODINV,2,FALSE)</f>
        <v>MEDIDOR AL-1000 C:1 1/2" MAOP 100 PSIG</v>
      </c>
      <c r="L5455" s="12" t="str">
        <f>IF(VLOOKUP(FACTURACION[[#This Row],[REFERENCIA]],CODINV,3,FALSE)=0,"",VLOOKUP(FACTURACION[[#This Row],[REFERENCIA]],CODINV,3,FALSE))</f>
        <v/>
      </c>
      <c r="M5455" s="12" t="str">
        <f>+VLOOKUP(FACTURACION[[#This Row],[REFERENCIA]],CODINV,4,FALSE)</f>
        <v>MEDIDORES</v>
      </c>
      <c r="N5455" s="12" t="str">
        <f>+VLOOKUP(FACTURACION[[#This Row],[REFERENCIA]],CODINV,5,FALSE)</f>
        <v>HONEYWELL</v>
      </c>
      <c r="O5455" s="3">
        <v>1</v>
      </c>
      <c r="P5455" s="31">
        <v>5412434</v>
      </c>
      <c r="Q5455" s="24">
        <f>+FACTURACION[[#This Row],[CANTIDAD]]*FACTURACION[[#This Row],[VR UNITARIO]]/1000</f>
        <v>5412.4340000000002</v>
      </c>
      <c r="R5455" s="3" t="str">
        <f>+VLOOKUP(FACTURACION[[#This Row],[NIT]],TABLACLIENTE,5,FALSE)</f>
        <v>MANIZALES</v>
      </c>
    </row>
    <row r="5456" spans="3:18">
      <c r="C5456" s="29">
        <v>2018</v>
      </c>
      <c r="D5456" s="30" t="s">
        <v>696</v>
      </c>
      <c r="E5456" s="30">
        <f>MONTH(FACTURACION[[#This Row],[MES]]&amp;1)</f>
        <v>7</v>
      </c>
      <c r="F5456" s="223">
        <f>DATE(FACTURACION[[#This Row],[AÑO]],FACTURACION[[#This Row],[Mes numero]],1)</f>
        <v>43282</v>
      </c>
      <c r="G5456" s="160">
        <v>13734</v>
      </c>
      <c r="H5456" s="25">
        <v>890400869</v>
      </c>
      <c r="I5456" s="3" t="str">
        <f>+VLOOKUP(FACTURACION[[#This Row],[NIT]],TABLACLIENTE,2,FALSE)</f>
        <v>SURTIDORA DE GAS DEL CARIBE S.A. E.S.P. (SURTIGAS S.A. E.S.P.)</v>
      </c>
      <c r="J5456" s="3" t="s">
        <v>262</v>
      </c>
      <c r="K5456" s="12" t="str">
        <f>+VLOOKUP(FACTURACION[[#This Row],[REFERENCIA]],CODINV,2,FALSE)</f>
        <v>MEDIDOR AL-425 C:1 1/4" MAOP 25 PSIG</v>
      </c>
      <c r="L5456" s="12" t="str">
        <f>IF(VLOOKUP(FACTURACION[[#This Row],[REFERENCIA]],CODINV,3,FALSE)=0,"",VLOOKUP(FACTURACION[[#This Row],[REFERENCIA]],CODINV,3,FALSE))</f>
        <v/>
      </c>
      <c r="M5456" s="12" t="str">
        <f>+VLOOKUP(FACTURACION[[#This Row],[REFERENCIA]],CODINV,4,FALSE)</f>
        <v>MEDIDORES</v>
      </c>
      <c r="N5456" s="12" t="str">
        <f>+VLOOKUP(FACTURACION[[#This Row],[REFERENCIA]],CODINV,5,FALSE)</f>
        <v>HONEYWELL</v>
      </c>
      <c r="O5456" s="3">
        <v>7</v>
      </c>
      <c r="P5456" s="31">
        <v>707089</v>
      </c>
      <c r="Q5456" s="24">
        <f>+FACTURACION[[#This Row],[CANTIDAD]]*FACTURACION[[#This Row],[VR UNITARIO]]/1000</f>
        <v>4949.6229999999996</v>
      </c>
      <c r="R5456" s="3" t="str">
        <f>+VLOOKUP(FACTURACION[[#This Row],[NIT]],TABLACLIENTE,5,FALSE)</f>
        <v>CARTAGENA</v>
      </c>
    </row>
    <row r="5457" spans="3:18">
      <c r="C5457" s="29">
        <v>2018</v>
      </c>
      <c r="D5457" s="30" t="s">
        <v>696</v>
      </c>
      <c r="E5457" s="30">
        <f>MONTH(FACTURACION[[#This Row],[MES]]&amp;1)</f>
        <v>7</v>
      </c>
      <c r="F5457" s="223">
        <f>DATE(FACTURACION[[#This Row],[AÑO]],FACTURACION[[#This Row],[Mes numero]],1)</f>
        <v>43282</v>
      </c>
      <c r="G5457" s="160">
        <v>13742</v>
      </c>
      <c r="H5457" s="25">
        <v>800167643</v>
      </c>
      <c r="I5457" s="3" t="str">
        <f>+VLOOKUP(FACTURACION[[#This Row],[NIT]],TABLACLIENTE,2,FALSE)</f>
        <v>GASES DE OCCIDENTE S.A. E.S.P. (GDO)</v>
      </c>
      <c r="J5457" s="3" t="s">
        <v>489</v>
      </c>
      <c r="K5457" s="12" t="str">
        <f>+VLOOKUP(FACTURACION[[#This Row],[REFERENCIA]],CODINV,2,FALSE)</f>
        <v>COUPLING MECANICO ELSTER 1/2</v>
      </c>
      <c r="L5457" s="12" t="str">
        <f>IF(VLOOKUP(FACTURACION[[#This Row],[REFERENCIA]],CODINV,3,FALSE)=0,"",VLOOKUP(FACTURACION[[#This Row],[REFERENCIA]],CODINV,3,FALSE))</f>
        <v>50056</v>
      </c>
      <c r="M5457" s="12" t="str">
        <f>+VLOOKUP(FACTURACION[[#This Row],[REFERENCIA]],CODINV,4,FALSE)</f>
        <v>REPUESTOS Y ACCESORIOS</v>
      </c>
      <c r="N5457" s="12" t="str">
        <f>+VLOOKUP(FACTURACION[[#This Row],[REFERENCIA]],CODINV,5,FALSE)</f>
        <v>HONEYWELL</v>
      </c>
      <c r="O5457" s="3">
        <v>148</v>
      </c>
      <c r="P5457" s="31">
        <v>81877</v>
      </c>
      <c r="Q5457" s="24">
        <f>+FACTURACION[[#This Row],[CANTIDAD]]*FACTURACION[[#This Row],[VR UNITARIO]]/1000</f>
        <v>12117.796</v>
      </c>
      <c r="R5457" s="3" t="str">
        <f>+VLOOKUP(FACTURACION[[#This Row],[NIT]],TABLACLIENTE,5,FALSE)</f>
        <v>CALI</v>
      </c>
    </row>
    <row r="5458" spans="3:18">
      <c r="C5458" s="29">
        <v>2018</v>
      </c>
      <c r="D5458" s="30" t="s">
        <v>696</v>
      </c>
      <c r="E5458" s="30">
        <f>MONTH(FACTURACION[[#This Row],[MES]]&amp;1)</f>
        <v>7</v>
      </c>
      <c r="F5458" s="223">
        <f>DATE(FACTURACION[[#This Row],[AÑO]],FACTURACION[[#This Row],[Mes numero]],1)</f>
        <v>43282</v>
      </c>
      <c r="G5458" s="160">
        <v>13742</v>
      </c>
      <c r="H5458" s="25">
        <v>800167643</v>
      </c>
      <c r="I5458" s="3" t="str">
        <f>+VLOOKUP(FACTURACION[[#This Row],[NIT]],TABLACLIENTE,2,FALSE)</f>
        <v>GASES DE OCCIDENTE S.A. E.S.P. (GDO)</v>
      </c>
      <c r="J5458" s="3" t="s">
        <v>217</v>
      </c>
      <c r="K5458" s="12" t="str">
        <f>+VLOOKUP(FACTURACION[[#This Row],[REFERENCIA]],CODINV,2,FALSE)</f>
        <v>COUPLING ELSTER MECANICO DE 3/4 IPS</v>
      </c>
      <c r="L5458" s="12" t="str">
        <f>IF(VLOOKUP(FACTURACION[[#This Row],[REFERENCIA]],CODINV,3,FALSE)=0,"",VLOOKUP(FACTURACION[[#This Row],[REFERENCIA]],CODINV,3,FALSE))</f>
        <v>50175</v>
      </c>
      <c r="M5458" s="12" t="str">
        <f>+VLOOKUP(FACTURACION[[#This Row],[REFERENCIA]],CODINV,4,FALSE)</f>
        <v>REPUESTOS Y ACCESORIOS</v>
      </c>
      <c r="N5458" s="12" t="str">
        <f>+VLOOKUP(FACTURACION[[#This Row],[REFERENCIA]],CODINV,5,FALSE)</f>
        <v>HONEYWELL</v>
      </c>
      <c r="O5458" s="3">
        <v>268</v>
      </c>
      <c r="P5458" s="31">
        <v>78475</v>
      </c>
      <c r="Q5458" s="24">
        <f>+FACTURACION[[#This Row],[CANTIDAD]]*FACTURACION[[#This Row],[VR UNITARIO]]/1000</f>
        <v>21031.3</v>
      </c>
      <c r="R5458" s="3" t="str">
        <f>+VLOOKUP(FACTURACION[[#This Row],[NIT]],TABLACLIENTE,5,FALSE)</f>
        <v>CALI</v>
      </c>
    </row>
    <row r="5459" spans="3:18">
      <c r="C5459" s="29">
        <v>2018</v>
      </c>
      <c r="D5459" s="30" t="s">
        <v>696</v>
      </c>
      <c r="E5459" s="30">
        <f>MONTH(FACTURACION[[#This Row],[MES]]&amp;1)</f>
        <v>7</v>
      </c>
      <c r="F5459" s="223">
        <f>DATE(FACTURACION[[#This Row],[AÑO]],FACTURACION[[#This Row],[Mes numero]],1)</f>
        <v>43282</v>
      </c>
      <c r="G5459" s="160">
        <v>13774</v>
      </c>
      <c r="H5459" s="25">
        <v>901016759</v>
      </c>
      <c r="I5459" s="3" t="str">
        <f>+VLOOKUP(FACTURACION[[#This Row],[NIT]],TABLACLIENTE,2,FALSE)</f>
        <v>GAS CONTROL SAS</v>
      </c>
      <c r="J5459" s="3" t="s">
        <v>1136</v>
      </c>
      <c r="K5459" s="12" t="str">
        <f>+VLOOKUP(FACTURACION[[#This Row],[REFERENCIA]],CODINV,2,FALSE)</f>
        <v>REG. 1813C C: 3/4" R: 5,5-8,5" O: 3/16</v>
      </c>
      <c r="L5459" s="12" t="str">
        <f>IF(VLOOKUP(FACTURACION[[#This Row],[REFERENCIA]],CODINV,3,FALSE)=0,"",VLOOKUP(FACTURACION[[#This Row],[REFERENCIA]],CODINV,3,FALSE))</f>
        <v/>
      </c>
      <c r="M5459" s="12" t="str">
        <f>+VLOOKUP(FACTURACION[[#This Row],[REFERENCIA]],CODINV,4,FALSE)</f>
        <v>REGULADORES</v>
      </c>
      <c r="N5459" s="12" t="str">
        <f>+VLOOKUP(FACTURACION[[#This Row],[REFERENCIA]],CODINV,5,FALSE)</f>
        <v>HONEYWELL</v>
      </c>
      <c r="O5459" s="3">
        <v>3</v>
      </c>
      <c r="P5459" s="31">
        <v>160000</v>
      </c>
      <c r="Q5459" s="24">
        <f>+FACTURACION[[#This Row],[CANTIDAD]]*FACTURACION[[#This Row],[VR UNITARIO]]/1000</f>
        <v>480</v>
      </c>
      <c r="R5459" s="3" t="str">
        <f>+VLOOKUP(FACTURACION[[#This Row],[NIT]],TABLACLIENTE,5,FALSE)</f>
        <v>BOGOTÁ D.C.</v>
      </c>
    </row>
    <row r="5460" spans="3:18">
      <c r="C5460" s="29">
        <v>2018</v>
      </c>
      <c r="D5460" s="30" t="s">
        <v>696</v>
      </c>
      <c r="E5460" s="30">
        <f>MONTH(FACTURACION[[#This Row],[MES]]&amp;1)</f>
        <v>7</v>
      </c>
      <c r="F5460" s="223">
        <f>DATE(FACTURACION[[#This Row],[AÑO]],FACTURACION[[#This Row],[Mes numero]],1)</f>
        <v>43282</v>
      </c>
      <c r="G5460" s="160">
        <v>13766</v>
      </c>
      <c r="H5460" s="25">
        <v>800202395</v>
      </c>
      <c r="I5460" s="3" t="str">
        <f>+VLOOKUP(FACTURACION[[#This Row],[NIT]],TABLACLIENTE,2,FALSE)</f>
        <v>EFIGAS GAS NATURAL S.A. E.S.P. (EFIGAS S.A. E.S.P.)</v>
      </c>
      <c r="J5460" s="3" t="s">
        <v>198</v>
      </c>
      <c r="K5460" s="12" t="str">
        <f>+VLOOKUP(FACTURACION[[#This Row],[REFERENCIA]],CODINV,2,FALSE)</f>
        <v>REG. 1813C-HC C. 1 1/4" R: 6-15" O: 1/2</v>
      </c>
      <c r="L5460" s="12" t="str">
        <f>IF(VLOOKUP(FACTURACION[[#This Row],[REFERENCIA]],CODINV,3,FALSE)=0,"",VLOOKUP(FACTURACION[[#This Row],[REFERENCIA]],CODINV,3,FALSE))</f>
        <v/>
      </c>
      <c r="M5460" s="12" t="str">
        <f>+VLOOKUP(FACTURACION[[#This Row],[REFERENCIA]],CODINV,4,FALSE)</f>
        <v>REGULADORES</v>
      </c>
      <c r="N5460" s="12" t="str">
        <f>+VLOOKUP(FACTURACION[[#This Row],[REFERENCIA]],CODINV,5,FALSE)</f>
        <v>HONEYWELL</v>
      </c>
      <c r="O5460" s="3">
        <v>2</v>
      </c>
      <c r="P5460" s="31">
        <v>187331</v>
      </c>
      <c r="Q5460" s="24">
        <f>+FACTURACION[[#This Row],[CANTIDAD]]*FACTURACION[[#This Row],[VR UNITARIO]]/1000</f>
        <v>374.66199999999998</v>
      </c>
      <c r="R5460" s="3" t="str">
        <f>+VLOOKUP(FACTURACION[[#This Row],[NIT]],TABLACLIENTE,5,FALSE)</f>
        <v>MANIZALES</v>
      </c>
    </row>
    <row r="5461" spans="3:18">
      <c r="C5461" s="29">
        <v>2018</v>
      </c>
      <c r="D5461" s="30" t="s">
        <v>696</v>
      </c>
      <c r="E5461" s="30">
        <f>MONTH(FACTURACION[[#This Row],[MES]]&amp;1)</f>
        <v>7</v>
      </c>
      <c r="F5461" s="223">
        <f>DATE(FACTURACION[[#This Row],[AÑO]],FACTURACION[[#This Row],[Mes numero]],1)</f>
        <v>43282</v>
      </c>
      <c r="G5461" s="160">
        <v>13749</v>
      </c>
      <c r="H5461" s="25">
        <v>900150235</v>
      </c>
      <c r="I5461" s="3" t="str">
        <f>+VLOOKUP(FACTURACION[[#This Row],[NIT]],TABLACLIENTE,2,FALSE)</f>
        <v>D C TEKNICALDERAS LTDA</v>
      </c>
      <c r="J5461" s="3" t="s">
        <v>6</v>
      </c>
      <c r="K5461" s="12" t="str">
        <f>+VLOOKUP(FACTURACION[[#This Row],[REFERENCIA]],CODINV,2,FALSE)</f>
        <v>REG.1813C C:3/4" R:6-15" O:1/2</v>
      </c>
      <c r="L5461" s="12" t="str">
        <f>IF(VLOOKUP(FACTURACION[[#This Row],[REFERENCIA]],CODINV,3,FALSE)=0,"",VLOOKUP(FACTURACION[[#This Row],[REFERENCIA]],CODINV,3,FALSE))</f>
        <v/>
      </c>
      <c r="M5461" s="12" t="str">
        <f>+VLOOKUP(FACTURACION[[#This Row],[REFERENCIA]],CODINV,4,FALSE)</f>
        <v>REGULADORES</v>
      </c>
      <c r="N5461" s="12" t="str">
        <f>+VLOOKUP(FACTURACION[[#This Row],[REFERENCIA]],CODINV,5,FALSE)</f>
        <v>HONEYWELL</v>
      </c>
      <c r="O5461" s="3">
        <v>1</v>
      </c>
      <c r="P5461" s="31">
        <v>175000</v>
      </c>
      <c r="Q5461" s="24">
        <f>+FACTURACION[[#This Row],[CANTIDAD]]*FACTURACION[[#This Row],[VR UNITARIO]]/1000</f>
        <v>175</v>
      </c>
      <c r="R5461" s="3" t="str">
        <f>+VLOOKUP(FACTURACION[[#This Row],[NIT]],TABLACLIENTE,5,FALSE)</f>
        <v>BOGOTÁ D.C.</v>
      </c>
    </row>
    <row r="5462" spans="3:18">
      <c r="C5462" s="29">
        <v>2018</v>
      </c>
      <c r="D5462" s="30" t="s">
        <v>696</v>
      </c>
      <c r="E5462" s="30">
        <f>MONTH(FACTURACION[[#This Row],[MES]]&amp;1)</f>
        <v>7</v>
      </c>
      <c r="F5462" s="223">
        <f>DATE(FACTURACION[[#This Row],[AÑO]],FACTURACION[[#This Row],[Mes numero]],1)</f>
        <v>43282</v>
      </c>
      <c r="G5462" s="160">
        <v>13753</v>
      </c>
      <c r="H5462" s="25">
        <v>900689759</v>
      </c>
      <c r="I5462" s="3" t="str">
        <f>+VLOOKUP(FACTURACION[[#This Row],[NIT]],TABLACLIENTE,2,FALSE)</f>
        <v>HIDROPISCINAS Y GAS S A S</v>
      </c>
      <c r="J5462" s="3" t="s">
        <v>6</v>
      </c>
      <c r="K5462" s="12" t="str">
        <f>+VLOOKUP(FACTURACION[[#This Row],[REFERENCIA]],CODINV,2,FALSE)</f>
        <v>REG.1813C C:3/4" R:6-15" O:1/2</v>
      </c>
      <c r="L5462" s="12" t="str">
        <f>IF(VLOOKUP(FACTURACION[[#This Row],[REFERENCIA]],CODINV,3,FALSE)=0,"",VLOOKUP(FACTURACION[[#This Row],[REFERENCIA]],CODINV,3,FALSE))</f>
        <v/>
      </c>
      <c r="M5462" s="12" t="str">
        <f>+VLOOKUP(FACTURACION[[#This Row],[REFERENCIA]],CODINV,4,FALSE)</f>
        <v>REGULADORES</v>
      </c>
      <c r="N5462" s="12" t="str">
        <f>+VLOOKUP(FACTURACION[[#This Row],[REFERENCIA]],CODINV,5,FALSE)</f>
        <v>HONEYWELL</v>
      </c>
      <c r="O5462" s="3">
        <v>1</v>
      </c>
      <c r="P5462" s="31">
        <v>175000</v>
      </c>
      <c r="Q5462" s="24">
        <f>+FACTURACION[[#This Row],[CANTIDAD]]*FACTURACION[[#This Row],[VR UNITARIO]]/1000</f>
        <v>175</v>
      </c>
      <c r="R5462" s="3" t="str">
        <f>+VLOOKUP(FACTURACION[[#This Row],[NIT]],TABLACLIENTE,5,FALSE)</f>
        <v>BOGOTÁ D.C.</v>
      </c>
    </row>
    <row r="5463" spans="3:18">
      <c r="C5463" s="29">
        <v>2018</v>
      </c>
      <c r="D5463" s="30" t="s">
        <v>696</v>
      </c>
      <c r="E5463" s="30">
        <f>MONTH(FACTURACION[[#This Row],[MES]]&amp;1)</f>
        <v>7</v>
      </c>
      <c r="F5463" s="223">
        <f>DATE(FACTURACION[[#This Row],[AÑO]],FACTURACION[[#This Row],[Mes numero]],1)</f>
        <v>43282</v>
      </c>
      <c r="G5463" s="160">
        <v>13758</v>
      </c>
      <c r="H5463" s="25">
        <v>890400869</v>
      </c>
      <c r="I5463" s="3" t="str">
        <f>+VLOOKUP(FACTURACION[[#This Row],[NIT]],TABLACLIENTE,2,FALSE)</f>
        <v>SURTIDORA DE GAS DEL CARIBE S.A. E.S.P. (SURTIGAS S.A. E.S.P.)</v>
      </c>
      <c r="J5463" s="3" t="s">
        <v>905</v>
      </c>
      <c r="K5463" s="12" t="str">
        <f>+VLOOKUP(FACTURACION[[#This Row],[REFERENCIA]],CODINV,2,FALSE)</f>
        <v>REG. 1800 CPB2 1" O:1/2 R:STD</v>
      </c>
      <c r="L5463" s="12" t="str">
        <f>IF(VLOOKUP(FACTURACION[[#This Row],[REFERENCIA]],CODINV,3,FALSE)=0,"",VLOOKUP(FACTURACION[[#This Row],[REFERENCIA]],CODINV,3,FALSE))</f>
        <v/>
      </c>
      <c r="M5463" s="12" t="str">
        <f>+VLOOKUP(FACTURACION[[#This Row],[REFERENCIA]],CODINV,4,FALSE)</f>
        <v>REGULADORES</v>
      </c>
      <c r="N5463" s="12" t="str">
        <f>+VLOOKUP(FACTURACION[[#This Row],[REFERENCIA]],CODINV,5,FALSE)</f>
        <v>HONEYWELL</v>
      </c>
      <c r="O5463" s="3">
        <v>30</v>
      </c>
      <c r="P5463" s="31">
        <v>691685</v>
      </c>
      <c r="Q5463" s="24">
        <f>+FACTURACION[[#This Row],[CANTIDAD]]*FACTURACION[[#This Row],[VR UNITARIO]]/1000</f>
        <v>20750.55</v>
      </c>
      <c r="R5463" s="3" t="str">
        <f>+VLOOKUP(FACTURACION[[#This Row],[NIT]],TABLACLIENTE,5,FALSE)</f>
        <v>CARTAGENA</v>
      </c>
    </row>
    <row r="5464" spans="3:18">
      <c r="C5464" s="29">
        <v>2018</v>
      </c>
      <c r="D5464" s="30" t="s">
        <v>696</v>
      </c>
      <c r="E5464" s="30">
        <f>MONTH(FACTURACION[[#This Row],[MES]]&amp;1)</f>
        <v>7</v>
      </c>
      <c r="F5464" s="223">
        <f>DATE(FACTURACION[[#This Row],[AÑO]],FACTURACION[[#This Row],[Mes numero]],1)</f>
        <v>43282</v>
      </c>
      <c r="G5464" s="160">
        <v>13737</v>
      </c>
      <c r="H5464" s="25">
        <v>892115036</v>
      </c>
      <c r="I5464" s="3" t="str">
        <f>+VLOOKUP(FACTURACION[[#This Row],[NIT]],TABLACLIENTE,2,FALSE)</f>
        <v>GASES DE LA GUAJIRA S.A. E. S. P. (GASGUAJIRA S.A. E.S.P.)</v>
      </c>
      <c r="J5464" s="3" t="s">
        <v>5</v>
      </c>
      <c r="K5464" s="12" t="str">
        <f>+VLOOKUP(FACTURACION[[#This Row],[REFERENCIA]],CODINV,2,FALSE)</f>
        <v>REG. 1800 CPB2 1 1-4· O: 5/16" R: STD</v>
      </c>
      <c r="L5464" s="12" t="str">
        <f>IF(VLOOKUP(FACTURACION[[#This Row],[REFERENCIA]],CODINV,3,FALSE)=0,"",VLOOKUP(FACTURACION[[#This Row],[REFERENCIA]],CODINV,3,FALSE))</f>
        <v/>
      </c>
      <c r="M5464" s="12" t="str">
        <f>+VLOOKUP(FACTURACION[[#This Row],[REFERENCIA]],CODINV,4,FALSE)</f>
        <v>REGULADORES</v>
      </c>
      <c r="N5464" s="12" t="str">
        <f>+VLOOKUP(FACTURACION[[#This Row],[REFERENCIA]],CODINV,5,FALSE)</f>
        <v>HONEYWELL</v>
      </c>
      <c r="O5464" s="3">
        <v>1</v>
      </c>
      <c r="P5464" s="31">
        <v>720000</v>
      </c>
      <c r="Q5464" s="24">
        <f>+FACTURACION[[#This Row],[CANTIDAD]]*FACTURACION[[#This Row],[VR UNITARIO]]/1000</f>
        <v>720</v>
      </c>
      <c r="R5464" s="3" t="str">
        <f>+VLOOKUP(FACTURACION[[#This Row],[NIT]],TABLACLIENTE,5,FALSE)</f>
        <v>RIOHACHA</v>
      </c>
    </row>
    <row r="5465" spans="3:18">
      <c r="C5465" s="29">
        <v>2018</v>
      </c>
      <c r="D5465" s="30" t="s">
        <v>696</v>
      </c>
      <c r="E5465" s="30">
        <f>MONTH(FACTURACION[[#This Row],[MES]]&amp;1)</f>
        <v>7</v>
      </c>
      <c r="F5465" s="223">
        <f>DATE(FACTURACION[[#This Row],[AÑO]],FACTURACION[[#This Row],[Mes numero]],1)</f>
        <v>43282</v>
      </c>
      <c r="G5465" s="160">
        <v>13776</v>
      </c>
      <c r="H5465" s="25">
        <v>900555031</v>
      </c>
      <c r="I5465" s="3" t="str">
        <f>+VLOOKUP(FACTURACION[[#This Row],[NIT]],TABLACLIENTE,2,FALSE)</f>
        <v>KRONOS ENERGY SA ESP</v>
      </c>
      <c r="J5465" s="3" t="s">
        <v>873</v>
      </c>
      <c r="K5465" s="12" t="str">
        <f>+VLOOKUP(FACTURACION[[#This Row],[REFERENCIA]],CODINV,2,FALSE)</f>
        <v>AFV 4" S600</v>
      </c>
      <c r="L5465" s="12" t="str">
        <f>IF(VLOOKUP(FACTURACION[[#This Row],[REFERENCIA]],CODINV,3,FALSE)=0,"",VLOOKUP(FACTURACION[[#This Row],[REFERENCIA]],CODINV,3,FALSE))</f>
        <v/>
      </c>
      <c r="M5465" s="12" t="str">
        <f>+VLOOKUP(FACTURACION[[#This Row],[REFERENCIA]],CODINV,4,FALSE)</f>
        <v>REGULADORES</v>
      </c>
      <c r="N5465" s="12" t="str">
        <f>+VLOOKUP(FACTURACION[[#This Row],[REFERENCIA]],CODINV,5,FALSE)</f>
        <v>HONEYWELL</v>
      </c>
      <c r="O5465" s="3">
        <v>3</v>
      </c>
      <c r="P5465" s="31">
        <v>12488447</v>
      </c>
      <c r="Q5465" s="24">
        <f>+FACTURACION[[#This Row],[CANTIDAD]]*FACTURACION[[#This Row],[VR UNITARIO]]/1000</f>
        <v>37465.341</v>
      </c>
      <c r="R5465" s="3" t="str">
        <f>+VLOOKUP(FACTURACION[[#This Row],[NIT]],TABLACLIENTE,5,FALSE)</f>
        <v>BOGOTÁ D.C.</v>
      </c>
    </row>
    <row r="5466" spans="3:18">
      <c r="C5466" s="29">
        <v>2018</v>
      </c>
      <c r="D5466" s="30" t="s">
        <v>696</v>
      </c>
      <c r="E5466" s="30">
        <f>MONTH(FACTURACION[[#This Row],[MES]]&amp;1)</f>
        <v>7</v>
      </c>
      <c r="F5466" s="223">
        <f>DATE(FACTURACION[[#This Row],[AÑO]],FACTURACION[[#This Row],[Mes numero]],1)</f>
        <v>43282</v>
      </c>
      <c r="G5466" s="160">
        <v>13776</v>
      </c>
      <c r="H5466" s="25">
        <v>900555031</v>
      </c>
      <c r="I5466" s="3" t="str">
        <f>+VLOOKUP(FACTURACION[[#This Row],[NIT]],TABLACLIENTE,2,FALSE)</f>
        <v>KRONOS ENERGY SA ESP</v>
      </c>
      <c r="J5466" s="3" t="s">
        <v>713</v>
      </c>
      <c r="K5466" s="12" t="str">
        <f>+VLOOKUP(FACTURACION[[#This Row],[REFERENCIA]],CODINV,2,FALSE)</f>
        <v>CONTROL LOOP ZSC-100 BM COMPOSITE</v>
      </c>
      <c r="L5466" s="12" t="str">
        <f>IF(VLOOKUP(FACTURACION[[#This Row],[REFERENCIA]],CODINV,3,FALSE)=0,"",VLOOKUP(FACTURACION[[#This Row],[REFERENCIA]],CODINV,3,FALSE))</f>
        <v/>
      </c>
      <c r="M5466" s="12" t="str">
        <f>+VLOOKUP(FACTURACION[[#This Row],[REFERENCIA]],CODINV,4,FALSE)</f>
        <v>REGULADORES</v>
      </c>
      <c r="N5466" s="12" t="str">
        <f>+VLOOKUP(FACTURACION[[#This Row],[REFERENCIA]],CODINV,5,FALSE)</f>
        <v>HONEYWELL</v>
      </c>
      <c r="O5466" s="3">
        <v>3</v>
      </c>
      <c r="P5466" s="31">
        <v>3485148</v>
      </c>
      <c r="Q5466" s="24">
        <f>+FACTURACION[[#This Row],[CANTIDAD]]*FACTURACION[[#This Row],[VR UNITARIO]]/1000</f>
        <v>10455.444</v>
      </c>
      <c r="R5466" s="3" t="str">
        <f>+VLOOKUP(FACTURACION[[#This Row],[NIT]],TABLACLIENTE,5,FALSE)</f>
        <v>BOGOTÁ D.C.</v>
      </c>
    </row>
    <row r="5467" spans="3:18">
      <c r="C5467" s="29">
        <v>2018</v>
      </c>
      <c r="D5467" s="30" t="s">
        <v>696</v>
      </c>
      <c r="E5467" s="30">
        <f>MONTH(FACTURACION[[#This Row],[MES]]&amp;1)</f>
        <v>7</v>
      </c>
      <c r="F5467" s="223">
        <f>DATE(FACTURACION[[#This Row],[AÑO]],FACTURACION[[#This Row],[Mes numero]],1)</f>
        <v>43282</v>
      </c>
      <c r="G5467" s="160">
        <v>13744</v>
      </c>
      <c r="H5467" s="25">
        <v>900134459</v>
      </c>
      <c r="I5467" s="3" t="str">
        <f>+VLOOKUP(FACTURACION[[#This Row],[NIT]],TABLACLIENTE,2,FALSE)</f>
        <v>TRANSPORTADORA DE GAS INTERNACIONAL S.A. ESP (TGI S.A. E.S.P.)</v>
      </c>
      <c r="J5467" s="3" t="s">
        <v>244</v>
      </c>
      <c r="K5467" s="12" t="str">
        <f>+VLOOKUP(FACTURACION[[#This Row],[REFERENCIA]],CODINV,2,FALSE)</f>
        <v>PILOTO ZSC 320-100</v>
      </c>
      <c r="L5467" s="12" t="str">
        <f>IF(VLOOKUP(FACTURACION[[#This Row],[REFERENCIA]],CODINV,3,FALSE)=0,"",VLOOKUP(FACTURACION[[#This Row],[REFERENCIA]],CODINV,3,FALSE))</f>
        <v>RRAE103A1A1A1</v>
      </c>
      <c r="M5467" s="12" t="str">
        <f>+VLOOKUP(FACTURACION[[#This Row],[REFERENCIA]],CODINV,4,FALSE)</f>
        <v>REGULADORES</v>
      </c>
      <c r="N5467" s="12" t="str">
        <f>+VLOOKUP(FACTURACION[[#This Row],[REFERENCIA]],CODINV,5,FALSE)</f>
        <v>HONEYWELL</v>
      </c>
      <c r="O5467" s="3">
        <v>1</v>
      </c>
      <c r="P5467" s="31">
        <v>2201665</v>
      </c>
      <c r="Q5467" s="24">
        <f>+FACTURACION[[#This Row],[CANTIDAD]]*FACTURACION[[#This Row],[VR UNITARIO]]/1000</f>
        <v>2201.665</v>
      </c>
      <c r="R5467" s="3" t="str">
        <f>+VLOOKUP(FACTURACION[[#This Row],[NIT]],TABLACLIENTE,5,FALSE)</f>
        <v>BOGOTÁ D.C.</v>
      </c>
    </row>
    <row r="5468" spans="3:18">
      <c r="C5468" s="29">
        <v>2018</v>
      </c>
      <c r="D5468" s="30" t="s">
        <v>696</v>
      </c>
      <c r="E5468" s="30">
        <f>MONTH(FACTURACION[[#This Row],[MES]]&amp;1)</f>
        <v>7</v>
      </c>
      <c r="F5468" s="223">
        <f>DATE(FACTURACION[[#This Row],[AÑO]],FACTURACION[[#This Row],[Mes numero]],1)</f>
        <v>43282</v>
      </c>
      <c r="G5468" s="160">
        <v>13744</v>
      </c>
      <c r="H5468" s="25">
        <v>900134459</v>
      </c>
      <c r="I5468" s="3" t="str">
        <f>+VLOOKUP(FACTURACION[[#This Row],[NIT]],TABLACLIENTE,2,FALSE)</f>
        <v>TRANSPORTADORA DE GAS INTERNACIONAL S.A. ESP (TGI S.A. E.S.P.)</v>
      </c>
      <c r="J5468" s="3" t="s">
        <v>244</v>
      </c>
      <c r="K5468" s="12" t="str">
        <f>+VLOOKUP(FACTURACION[[#This Row],[REFERENCIA]],CODINV,2,FALSE)</f>
        <v>PILOTO ZSC 320-100</v>
      </c>
      <c r="L5468" s="12" t="str">
        <f>IF(VLOOKUP(FACTURACION[[#This Row],[REFERENCIA]],CODINV,3,FALSE)=0,"",VLOOKUP(FACTURACION[[#This Row],[REFERENCIA]],CODINV,3,FALSE))</f>
        <v>RRAE103A1A1A1</v>
      </c>
      <c r="M5468" s="12" t="str">
        <f>+VLOOKUP(FACTURACION[[#This Row],[REFERENCIA]],CODINV,4,FALSE)</f>
        <v>REGULADORES</v>
      </c>
      <c r="N5468" s="12" t="str">
        <f>+VLOOKUP(FACTURACION[[#This Row],[REFERENCIA]],CODINV,5,FALSE)</f>
        <v>HONEYWELL</v>
      </c>
      <c r="O5468" s="3">
        <v>1</v>
      </c>
      <c r="P5468" s="31">
        <v>2201665</v>
      </c>
      <c r="Q5468" s="24">
        <f>+FACTURACION[[#This Row],[CANTIDAD]]*FACTURACION[[#This Row],[VR UNITARIO]]/1000</f>
        <v>2201.665</v>
      </c>
      <c r="R5468" s="3" t="str">
        <f>+VLOOKUP(FACTURACION[[#This Row],[NIT]],TABLACLIENTE,5,FALSE)</f>
        <v>BOGOTÁ D.C.</v>
      </c>
    </row>
    <row r="5469" spans="3:18">
      <c r="C5469" s="29">
        <v>2018</v>
      </c>
      <c r="D5469" s="30" t="s">
        <v>696</v>
      </c>
      <c r="E5469" s="30">
        <f>MONTH(FACTURACION[[#This Row],[MES]]&amp;1)</f>
        <v>7</v>
      </c>
      <c r="F5469" s="223">
        <f>DATE(FACTURACION[[#This Row],[AÑO]],FACTURACION[[#This Row],[Mes numero]],1)</f>
        <v>43282</v>
      </c>
      <c r="G5469" s="160">
        <v>13751</v>
      </c>
      <c r="H5469" s="25">
        <v>900886348</v>
      </c>
      <c r="I5469" s="3" t="str">
        <f>+VLOOKUP(FACTURACION[[#This Row],[NIT]],TABLACLIENTE,2,FALSE)</f>
        <v>ECOEFICIENCIA ING S.A.S</v>
      </c>
      <c r="J5469" s="3" t="s">
        <v>1137</v>
      </c>
      <c r="K5469" s="12" t="str">
        <f>+VLOOKUP(FACTURACION[[#This Row],[REFERENCIA]],CODINV,2,FALSE)</f>
        <v xml:space="preserve">KIT RVP FI C/ CABLE Y HARDWARE </v>
      </c>
      <c r="L5469" s="12" t="str">
        <f>IF(VLOOKUP(FACTURACION[[#This Row],[REFERENCIA]],CODINV,3,FALSE)=0,"",VLOOKUP(FACTURACION[[#This Row],[REFERENCIA]],CODINV,3,FALSE))</f>
        <v>52870K161</v>
      </c>
      <c r="M5469" s="12" t="str">
        <f>+VLOOKUP(FACTURACION[[#This Row],[REFERENCIA]],CODINV,4,FALSE)</f>
        <v>REPUESTOS Y ACCESORIOS</v>
      </c>
      <c r="N5469" s="12" t="str">
        <f>+VLOOKUP(FACTURACION[[#This Row],[REFERENCIA]],CODINV,5,FALSE)</f>
        <v>HONEYWELL</v>
      </c>
      <c r="O5469" s="3">
        <v>3</v>
      </c>
      <c r="P5469" s="31">
        <v>395979</v>
      </c>
      <c r="Q5469" s="24">
        <f>+FACTURACION[[#This Row],[CANTIDAD]]*FACTURACION[[#This Row],[VR UNITARIO]]/1000</f>
        <v>1187.9369999999999</v>
      </c>
      <c r="R5469" s="3" t="str">
        <f>+VLOOKUP(FACTURACION[[#This Row],[NIT]],TABLACLIENTE,5,FALSE)</f>
        <v>BOGOTÁ D.C.</v>
      </c>
    </row>
    <row r="5470" spans="3:18">
      <c r="C5470" s="29">
        <v>2018</v>
      </c>
      <c r="D5470" s="30" t="s">
        <v>696</v>
      </c>
      <c r="E5470" s="30">
        <f>MONTH(FACTURACION[[#This Row],[MES]]&amp;1)</f>
        <v>7</v>
      </c>
      <c r="F5470" s="223">
        <f>DATE(FACTURACION[[#This Row],[AÑO]],FACTURACION[[#This Row],[Mes numero]],1)</f>
        <v>43282</v>
      </c>
      <c r="G5470" s="160">
        <v>13743</v>
      </c>
      <c r="H5470" s="25">
        <v>890200919</v>
      </c>
      <c r="I5470" s="3" t="str">
        <f>+VLOOKUP(FACTURACION[[#This Row],[NIT]],TABLACLIENTE,2,FALSE)</f>
        <v>GAS DE SANTANDER S.A. E.S.P.</v>
      </c>
      <c r="J5470" s="3" t="s">
        <v>1</v>
      </c>
      <c r="K5470" s="12" t="str">
        <f>+VLOOKUP(FACTURACION[[#This Row],[REFERENCIA]],CODINV,2,FALSE)</f>
        <v>RES 12-28" W.C. BLANCO</v>
      </c>
      <c r="L5470" s="12" t="str">
        <f>IF(VLOOKUP(FACTURACION[[#This Row],[REFERENCIA]],CODINV,3,FALSE)=0,"",VLOOKUP(FACTURACION[[#This Row],[REFERENCIA]],CODINV,3,FALSE))</f>
        <v>70017P060</v>
      </c>
      <c r="M5470" s="12" t="str">
        <f>+VLOOKUP(FACTURACION[[#This Row],[REFERENCIA]],CODINV,4,FALSE)</f>
        <v>REPUESTOS Y ACCESORIOS</v>
      </c>
      <c r="N5470" s="12" t="str">
        <f>+VLOOKUP(FACTURACION[[#This Row],[REFERENCIA]],CODINV,5,FALSE)</f>
        <v>HONEYWELL</v>
      </c>
      <c r="O5470" s="3">
        <v>3</v>
      </c>
      <c r="P5470" s="31">
        <v>20000</v>
      </c>
      <c r="Q5470" s="24">
        <f>+FACTURACION[[#This Row],[CANTIDAD]]*FACTURACION[[#This Row],[VR UNITARIO]]/1000</f>
        <v>60</v>
      </c>
      <c r="R5470" s="3" t="str">
        <f>+VLOOKUP(FACTURACION[[#This Row],[NIT]],TABLACLIENTE,5,FALSE)</f>
        <v>GIRON</v>
      </c>
    </row>
    <row r="5471" spans="3:18">
      <c r="C5471" s="29">
        <v>2018</v>
      </c>
      <c r="D5471" s="30" t="s">
        <v>696</v>
      </c>
      <c r="E5471" s="30">
        <f>MONTH(FACTURACION[[#This Row],[MES]]&amp;1)</f>
        <v>7</v>
      </c>
      <c r="F5471" s="223">
        <f>DATE(FACTURACION[[#This Row],[AÑO]],FACTURACION[[#This Row],[Mes numero]],1)</f>
        <v>43282</v>
      </c>
      <c r="G5471" s="160">
        <v>13744</v>
      </c>
      <c r="H5471" s="25">
        <v>900134459</v>
      </c>
      <c r="I5471" s="3" t="str">
        <f>+VLOOKUP(FACTURACION[[#This Row],[NIT]],TABLACLIENTE,2,FALSE)</f>
        <v>TRANSPORTADORA DE GAS INTERNACIONAL S.A. ESP (TGI S.A. E.S.P.)</v>
      </c>
      <c r="J5471" s="3" t="s">
        <v>603</v>
      </c>
      <c r="K5471" s="12" t="str">
        <f>+VLOOKUP(FACTURACION[[#This Row],[REFERENCIA]],CODINV,2,FALSE)</f>
        <v>RESORTE DE ALIVIO</v>
      </c>
      <c r="L5471" s="12" t="str">
        <f>IF(VLOOKUP(FACTURACION[[#This Row],[REFERENCIA]],CODINV,3,FALSE)=0,"",VLOOKUP(FACTURACION[[#This Row],[REFERENCIA]],CODINV,3,FALSE))</f>
        <v>71403P012</v>
      </c>
      <c r="M5471" s="12" t="str">
        <f>+VLOOKUP(FACTURACION[[#This Row],[REFERENCIA]],CODINV,4,FALSE)</f>
        <v>REPUESTOS Y ACCESORIOS</v>
      </c>
      <c r="N5471" s="12" t="str">
        <f>+VLOOKUP(FACTURACION[[#This Row],[REFERENCIA]],CODINV,5,FALSE)</f>
        <v>HONEYWELL</v>
      </c>
      <c r="O5471" s="3">
        <v>7</v>
      </c>
      <c r="P5471" s="31">
        <v>20839</v>
      </c>
      <c r="Q5471" s="24">
        <f>+FACTURACION[[#This Row],[CANTIDAD]]*FACTURACION[[#This Row],[VR UNITARIO]]/1000</f>
        <v>145.87299999999999</v>
      </c>
      <c r="R5471" s="3" t="str">
        <f>+VLOOKUP(FACTURACION[[#This Row],[NIT]],TABLACLIENTE,5,FALSE)</f>
        <v>BOGOTÁ D.C.</v>
      </c>
    </row>
    <row r="5472" spans="3:18">
      <c r="C5472" s="29">
        <v>2018</v>
      </c>
      <c r="D5472" s="30" t="s">
        <v>696</v>
      </c>
      <c r="E5472" s="30">
        <f>MONTH(FACTURACION[[#This Row],[MES]]&amp;1)</f>
        <v>7</v>
      </c>
      <c r="F5472" s="223">
        <f>DATE(FACTURACION[[#This Row],[AÑO]],FACTURACION[[#This Row],[Mes numero]],1)</f>
        <v>43282</v>
      </c>
      <c r="G5472" s="160">
        <v>13744</v>
      </c>
      <c r="H5472" s="25">
        <v>900134459</v>
      </c>
      <c r="I5472" s="3" t="str">
        <f>+VLOOKUP(FACTURACION[[#This Row],[NIT]],TABLACLIENTE,2,FALSE)</f>
        <v>TRANSPORTADORA DE GAS INTERNACIONAL S.A. ESP (TGI S.A. E.S.P.)</v>
      </c>
      <c r="J5472" s="3" t="s">
        <v>603</v>
      </c>
      <c r="K5472" s="12" t="str">
        <f>+VLOOKUP(FACTURACION[[#This Row],[REFERENCIA]],CODINV,2,FALSE)</f>
        <v>RESORTE DE ALIVIO</v>
      </c>
      <c r="L5472" s="12" t="str">
        <f>IF(VLOOKUP(FACTURACION[[#This Row],[REFERENCIA]],CODINV,3,FALSE)=0,"",VLOOKUP(FACTURACION[[#This Row],[REFERENCIA]],CODINV,3,FALSE))</f>
        <v>71403P012</v>
      </c>
      <c r="M5472" s="12" t="str">
        <f>+VLOOKUP(FACTURACION[[#This Row],[REFERENCIA]],CODINV,4,FALSE)</f>
        <v>REPUESTOS Y ACCESORIOS</v>
      </c>
      <c r="N5472" s="12" t="str">
        <f>+VLOOKUP(FACTURACION[[#This Row],[REFERENCIA]],CODINV,5,FALSE)</f>
        <v>HONEYWELL</v>
      </c>
      <c r="O5472" s="3">
        <v>22</v>
      </c>
      <c r="P5472" s="31">
        <v>20839</v>
      </c>
      <c r="Q5472" s="24">
        <f>+FACTURACION[[#This Row],[CANTIDAD]]*FACTURACION[[#This Row],[VR UNITARIO]]/1000</f>
        <v>458.45800000000003</v>
      </c>
      <c r="R5472" s="3" t="str">
        <f>+VLOOKUP(FACTURACION[[#This Row],[NIT]],TABLACLIENTE,5,FALSE)</f>
        <v>BOGOTÁ D.C.</v>
      </c>
    </row>
    <row r="5473" spans="3:18">
      <c r="C5473" s="29">
        <v>2018</v>
      </c>
      <c r="D5473" s="30" t="s">
        <v>696</v>
      </c>
      <c r="E5473" s="30">
        <f>MONTH(FACTURACION[[#This Row],[MES]]&amp;1)</f>
        <v>7</v>
      </c>
      <c r="F5473" s="223">
        <f>DATE(FACTURACION[[#This Row],[AÑO]],FACTURACION[[#This Row],[Mes numero]],1)</f>
        <v>43282</v>
      </c>
      <c r="G5473" s="160">
        <v>13744</v>
      </c>
      <c r="H5473" s="25">
        <v>900134459</v>
      </c>
      <c r="I5473" s="3" t="str">
        <f>+VLOOKUP(FACTURACION[[#This Row],[NIT]],TABLACLIENTE,2,FALSE)</f>
        <v>TRANSPORTADORA DE GAS INTERNACIONAL S.A. ESP (TGI S.A. E.S.P.)</v>
      </c>
      <c r="J5473" s="3" t="s">
        <v>180</v>
      </c>
      <c r="K5473" s="12" t="str">
        <f>+VLOOKUP(FACTURACION[[#This Row],[REFERENCIA]],CODINV,2,FALSE)</f>
        <v>O-RING, 0.38OD x.25ID BUNA 70</v>
      </c>
      <c r="L5473" s="12" t="str">
        <f>IF(VLOOKUP(FACTURACION[[#This Row],[REFERENCIA]],CODINV,3,FALSE)=0,"",VLOOKUP(FACTURACION[[#This Row],[REFERENCIA]],CODINV,3,FALSE))</f>
        <v>42710P146</v>
      </c>
      <c r="M5473" s="12" t="str">
        <f>+VLOOKUP(FACTURACION[[#This Row],[REFERENCIA]],CODINV,4,FALSE)</f>
        <v>REPUESTOS Y ACCESORIOS</v>
      </c>
      <c r="N5473" s="12" t="str">
        <f>+VLOOKUP(FACTURACION[[#This Row],[REFERENCIA]],CODINV,5,FALSE)</f>
        <v>HONEYWELL</v>
      </c>
      <c r="O5473" s="3">
        <v>108</v>
      </c>
      <c r="P5473" s="31">
        <v>4277</v>
      </c>
      <c r="Q5473" s="24">
        <f>+FACTURACION[[#This Row],[CANTIDAD]]*FACTURACION[[#This Row],[VR UNITARIO]]/1000</f>
        <v>461.916</v>
      </c>
      <c r="R5473" s="3" t="str">
        <f>+VLOOKUP(FACTURACION[[#This Row],[NIT]],TABLACLIENTE,5,FALSE)</f>
        <v>BOGOTÁ D.C.</v>
      </c>
    </row>
    <row r="5474" spans="3:18">
      <c r="C5474" s="29">
        <v>2018</v>
      </c>
      <c r="D5474" s="30" t="s">
        <v>696</v>
      </c>
      <c r="E5474" s="30">
        <f>MONTH(FACTURACION[[#This Row],[MES]]&amp;1)</f>
        <v>7</v>
      </c>
      <c r="F5474" s="223">
        <f>DATE(FACTURACION[[#This Row],[AÑO]],FACTURACION[[#This Row],[Mes numero]],1)</f>
        <v>43282</v>
      </c>
      <c r="G5474" s="160">
        <v>13744</v>
      </c>
      <c r="H5474" s="25">
        <v>900134459</v>
      </c>
      <c r="I5474" s="3" t="str">
        <f>+VLOOKUP(FACTURACION[[#This Row],[NIT]],TABLACLIENTE,2,FALSE)</f>
        <v>TRANSPORTADORA DE GAS INTERNACIONAL S.A. ESP (TGI S.A. E.S.P.)</v>
      </c>
      <c r="J5474" s="2" t="s">
        <v>799</v>
      </c>
      <c r="K5474" s="12" t="str">
        <f>+VLOOKUP(FACTURACION[[#This Row],[REFERENCIA]],CODINV,2,FALSE)</f>
        <v>SPRING ZSC PILOT CODE BLUE 25-15 150</v>
      </c>
      <c r="L5474" s="12" t="str">
        <f>IF(VLOOKUP(FACTURACION[[#This Row],[REFERENCIA]],CODINV,3,FALSE)=0,"",VLOOKUP(FACTURACION[[#This Row],[REFERENCIA]],CODINV,3,FALSE))</f>
        <v>71411P014</v>
      </c>
      <c r="M5474" s="12" t="str">
        <f>+VLOOKUP(FACTURACION[[#This Row],[REFERENCIA]],CODINV,4,FALSE)</f>
        <v>REPUESTOS Y ACCESORIOS</v>
      </c>
      <c r="N5474" s="12" t="str">
        <f>+VLOOKUP(FACTURACION[[#This Row],[REFERENCIA]],CODINV,5,FALSE)</f>
        <v>HONEYWELL</v>
      </c>
      <c r="O5474" s="3">
        <v>5</v>
      </c>
      <c r="P5474" s="31">
        <v>75590</v>
      </c>
      <c r="Q5474" s="24">
        <f>+FACTURACION[[#This Row],[CANTIDAD]]*FACTURACION[[#This Row],[VR UNITARIO]]/1000</f>
        <v>377.95</v>
      </c>
      <c r="R5474" s="3" t="str">
        <f>+VLOOKUP(FACTURACION[[#This Row],[NIT]],TABLACLIENTE,5,FALSE)</f>
        <v>BOGOTÁ D.C.</v>
      </c>
    </row>
    <row r="5475" spans="3:18">
      <c r="C5475" s="29">
        <v>2018</v>
      </c>
      <c r="D5475" s="30" t="s">
        <v>696</v>
      </c>
      <c r="E5475" s="30">
        <f>MONTH(FACTURACION[[#This Row],[MES]]&amp;1)</f>
        <v>7</v>
      </c>
      <c r="F5475" s="223">
        <f>DATE(FACTURACION[[#This Row],[AÑO]],FACTURACION[[#This Row],[Mes numero]],1)</f>
        <v>43282</v>
      </c>
      <c r="G5475" s="160">
        <v>13744</v>
      </c>
      <c r="H5475" s="25">
        <v>900134459</v>
      </c>
      <c r="I5475" s="3" t="str">
        <f>+VLOOKUP(FACTURACION[[#This Row],[NIT]],TABLACLIENTE,2,FALSE)</f>
        <v>TRANSPORTADORA DE GAS INTERNACIONAL S.A. ESP (TGI S.A. E.S.P.)</v>
      </c>
      <c r="J5475" s="3" t="s">
        <v>277</v>
      </c>
      <c r="K5475" s="12" t="str">
        <f>+VLOOKUP(FACTURACION[[#This Row],[REFERENCIA]],CODINV,2,FALSE)</f>
        <v>ORIFICIO 3/32"</v>
      </c>
      <c r="L5475" s="12" t="str">
        <f>IF(VLOOKUP(FACTURACION[[#This Row],[REFERENCIA]],CODINV,3,FALSE)=0,"",VLOOKUP(FACTURACION[[#This Row],[REFERENCIA]],CODINV,3,FALSE))</f>
        <v>70033P001</v>
      </c>
      <c r="M5475" s="12" t="str">
        <f>+VLOOKUP(FACTURACION[[#This Row],[REFERENCIA]],CODINV,4,FALSE)</f>
        <v>REPUESTOS Y ACCESORIOS</v>
      </c>
      <c r="N5475" s="12" t="str">
        <f>+VLOOKUP(FACTURACION[[#This Row],[REFERENCIA]],CODINV,5,FALSE)</f>
        <v>HONEYWELL</v>
      </c>
      <c r="O5475" s="3">
        <v>5</v>
      </c>
      <c r="P5475" s="31">
        <v>88105</v>
      </c>
      <c r="Q5475" s="24">
        <f>+FACTURACION[[#This Row],[CANTIDAD]]*FACTURACION[[#This Row],[VR UNITARIO]]/1000</f>
        <v>440.52499999999998</v>
      </c>
      <c r="R5475" s="3" t="str">
        <f>+VLOOKUP(FACTURACION[[#This Row],[NIT]],TABLACLIENTE,5,FALSE)</f>
        <v>BOGOTÁ D.C.</v>
      </c>
    </row>
    <row r="5476" spans="3:18">
      <c r="C5476" s="29">
        <v>2018</v>
      </c>
      <c r="D5476" s="30" t="s">
        <v>696</v>
      </c>
      <c r="E5476" s="30">
        <f>MONTH(FACTURACION[[#This Row],[MES]]&amp;1)</f>
        <v>7</v>
      </c>
      <c r="F5476" s="223">
        <f>DATE(FACTURACION[[#This Row],[AÑO]],FACTURACION[[#This Row],[Mes numero]],1)</f>
        <v>43282</v>
      </c>
      <c r="G5476" s="160">
        <v>13744</v>
      </c>
      <c r="H5476" s="25">
        <v>900134459</v>
      </c>
      <c r="I5476" s="3" t="str">
        <f>+VLOOKUP(FACTURACION[[#This Row],[NIT]],TABLACLIENTE,2,FALSE)</f>
        <v>TRANSPORTADORA DE GAS INTERNACIONAL S.A. ESP (TGI S.A. E.S.P.)</v>
      </c>
      <c r="J5476" s="3" t="s">
        <v>277</v>
      </c>
      <c r="K5476" s="12" t="str">
        <f>+VLOOKUP(FACTURACION[[#This Row],[REFERENCIA]],CODINV,2,FALSE)</f>
        <v>ORIFICIO 3/32"</v>
      </c>
      <c r="L5476" s="12" t="str">
        <f>IF(VLOOKUP(FACTURACION[[#This Row],[REFERENCIA]],CODINV,3,FALSE)=0,"",VLOOKUP(FACTURACION[[#This Row],[REFERENCIA]],CODINV,3,FALSE))</f>
        <v>70033P001</v>
      </c>
      <c r="M5476" s="12" t="str">
        <f>+VLOOKUP(FACTURACION[[#This Row],[REFERENCIA]],CODINV,4,FALSE)</f>
        <v>REPUESTOS Y ACCESORIOS</v>
      </c>
      <c r="N5476" s="12" t="str">
        <f>+VLOOKUP(FACTURACION[[#This Row],[REFERENCIA]],CODINV,5,FALSE)</f>
        <v>HONEYWELL</v>
      </c>
      <c r="O5476" s="3">
        <v>5</v>
      </c>
      <c r="P5476" s="31">
        <v>88105</v>
      </c>
      <c r="Q5476" s="24">
        <f>+FACTURACION[[#This Row],[CANTIDAD]]*FACTURACION[[#This Row],[VR UNITARIO]]/1000</f>
        <v>440.52499999999998</v>
      </c>
      <c r="R5476" s="3" t="str">
        <f>+VLOOKUP(FACTURACION[[#This Row],[NIT]],TABLACLIENTE,5,FALSE)</f>
        <v>BOGOTÁ D.C.</v>
      </c>
    </row>
    <row r="5477" spans="3:18">
      <c r="C5477" s="29">
        <v>2018</v>
      </c>
      <c r="D5477" s="30" t="s">
        <v>696</v>
      </c>
      <c r="E5477" s="30">
        <f>MONTH(FACTURACION[[#This Row],[MES]]&amp;1)</f>
        <v>7</v>
      </c>
      <c r="F5477" s="223">
        <f>DATE(FACTURACION[[#This Row],[AÑO]],FACTURACION[[#This Row],[Mes numero]],1)</f>
        <v>43282</v>
      </c>
      <c r="G5477" s="160">
        <v>13744</v>
      </c>
      <c r="H5477" s="25">
        <v>900134459</v>
      </c>
      <c r="I5477" s="3" t="str">
        <f>+VLOOKUP(FACTURACION[[#This Row],[NIT]],TABLACLIENTE,2,FALSE)</f>
        <v>TRANSPORTADORA DE GAS INTERNACIONAL S.A. ESP (TGI S.A. E.S.P.)</v>
      </c>
      <c r="J5477" s="3" t="s">
        <v>277</v>
      </c>
      <c r="K5477" s="12" t="str">
        <f>+VLOOKUP(FACTURACION[[#This Row],[REFERENCIA]],CODINV,2,FALSE)</f>
        <v>ORIFICIO 3/32"</v>
      </c>
      <c r="L5477" s="12" t="str">
        <f>IF(VLOOKUP(FACTURACION[[#This Row],[REFERENCIA]],CODINV,3,FALSE)=0,"",VLOOKUP(FACTURACION[[#This Row],[REFERENCIA]],CODINV,3,FALSE))</f>
        <v>70033P001</v>
      </c>
      <c r="M5477" s="12" t="str">
        <f>+VLOOKUP(FACTURACION[[#This Row],[REFERENCIA]],CODINV,4,FALSE)</f>
        <v>REPUESTOS Y ACCESORIOS</v>
      </c>
      <c r="N5477" s="12" t="str">
        <f>+VLOOKUP(FACTURACION[[#This Row],[REFERENCIA]],CODINV,5,FALSE)</f>
        <v>HONEYWELL</v>
      </c>
      <c r="O5477" s="3">
        <v>5</v>
      </c>
      <c r="P5477" s="31">
        <v>88105</v>
      </c>
      <c r="Q5477" s="24">
        <f>+FACTURACION[[#This Row],[CANTIDAD]]*FACTURACION[[#This Row],[VR UNITARIO]]/1000</f>
        <v>440.52499999999998</v>
      </c>
      <c r="R5477" s="3" t="str">
        <f>+VLOOKUP(FACTURACION[[#This Row],[NIT]],TABLACLIENTE,5,FALSE)</f>
        <v>BOGOTÁ D.C.</v>
      </c>
    </row>
    <row r="5478" spans="3:18">
      <c r="C5478" s="29">
        <v>2018</v>
      </c>
      <c r="D5478" s="30" t="s">
        <v>696</v>
      </c>
      <c r="E5478" s="30">
        <f>MONTH(FACTURACION[[#This Row],[MES]]&amp;1)</f>
        <v>7</v>
      </c>
      <c r="F5478" s="223">
        <f>DATE(FACTURACION[[#This Row],[AÑO]],FACTURACION[[#This Row],[Mes numero]],1)</f>
        <v>43282</v>
      </c>
      <c r="G5478" s="160">
        <v>13744</v>
      </c>
      <c r="H5478" s="25">
        <v>900134459</v>
      </c>
      <c r="I5478" s="3" t="str">
        <f>+VLOOKUP(FACTURACION[[#This Row],[NIT]],TABLACLIENTE,2,FALSE)</f>
        <v>TRANSPORTADORA DE GAS INTERNACIONAL S.A. ESP (TGI S.A. E.S.P.)</v>
      </c>
      <c r="J5478" s="3" t="s">
        <v>277</v>
      </c>
      <c r="K5478" s="12" t="str">
        <f>+VLOOKUP(FACTURACION[[#This Row],[REFERENCIA]],CODINV,2,FALSE)</f>
        <v>ORIFICIO 3/32"</v>
      </c>
      <c r="L5478" s="12" t="str">
        <f>IF(VLOOKUP(FACTURACION[[#This Row],[REFERENCIA]],CODINV,3,FALSE)=0,"",VLOOKUP(FACTURACION[[#This Row],[REFERENCIA]],CODINV,3,FALSE))</f>
        <v>70033P001</v>
      </c>
      <c r="M5478" s="12" t="str">
        <f>+VLOOKUP(FACTURACION[[#This Row],[REFERENCIA]],CODINV,4,FALSE)</f>
        <v>REPUESTOS Y ACCESORIOS</v>
      </c>
      <c r="N5478" s="12" t="str">
        <f>+VLOOKUP(FACTURACION[[#This Row],[REFERENCIA]],CODINV,5,FALSE)</f>
        <v>HONEYWELL</v>
      </c>
      <c r="O5478" s="3">
        <v>5</v>
      </c>
      <c r="P5478" s="31">
        <v>88105</v>
      </c>
      <c r="Q5478" s="24">
        <f>+FACTURACION[[#This Row],[CANTIDAD]]*FACTURACION[[#This Row],[VR UNITARIO]]/1000</f>
        <v>440.52499999999998</v>
      </c>
      <c r="R5478" s="3" t="str">
        <f>+VLOOKUP(FACTURACION[[#This Row],[NIT]],TABLACLIENTE,5,FALSE)</f>
        <v>BOGOTÁ D.C.</v>
      </c>
    </row>
    <row r="5479" spans="3:18">
      <c r="C5479" s="29">
        <v>2018</v>
      </c>
      <c r="D5479" s="30" t="s">
        <v>696</v>
      </c>
      <c r="E5479" s="30">
        <f>MONTH(FACTURACION[[#This Row],[MES]]&amp;1)</f>
        <v>7</v>
      </c>
      <c r="F5479" s="223">
        <f>DATE(FACTURACION[[#This Row],[AÑO]],FACTURACION[[#This Row],[Mes numero]],1)</f>
        <v>43282</v>
      </c>
      <c r="G5479" s="160">
        <v>13744</v>
      </c>
      <c r="H5479" s="25">
        <v>900134459</v>
      </c>
      <c r="I5479" s="3" t="str">
        <f>+VLOOKUP(FACTURACION[[#This Row],[NIT]],TABLACLIENTE,2,FALSE)</f>
        <v>TRANSPORTADORA DE GAS INTERNACIONAL S.A. ESP (TGI S.A. E.S.P.)</v>
      </c>
      <c r="J5479" s="3" t="s">
        <v>277</v>
      </c>
      <c r="K5479" s="12" t="str">
        <f>+VLOOKUP(FACTURACION[[#This Row],[REFERENCIA]],CODINV,2,FALSE)</f>
        <v>ORIFICIO 3/32"</v>
      </c>
      <c r="L5479" s="12" t="str">
        <f>IF(VLOOKUP(FACTURACION[[#This Row],[REFERENCIA]],CODINV,3,FALSE)=0,"",VLOOKUP(FACTURACION[[#This Row],[REFERENCIA]],CODINV,3,FALSE))</f>
        <v>70033P001</v>
      </c>
      <c r="M5479" s="12" t="str">
        <f>+VLOOKUP(FACTURACION[[#This Row],[REFERENCIA]],CODINV,4,FALSE)</f>
        <v>REPUESTOS Y ACCESORIOS</v>
      </c>
      <c r="N5479" s="12" t="str">
        <f>+VLOOKUP(FACTURACION[[#This Row],[REFERENCIA]],CODINV,5,FALSE)</f>
        <v>HONEYWELL</v>
      </c>
      <c r="O5479" s="3">
        <v>5</v>
      </c>
      <c r="P5479" s="31">
        <v>88105</v>
      </c>
      <c r="Q5479" s="24">
        <f>+FACTURACION[[#This Row],[CANTIDAD]]*FACTURACION[[#This Row],[VR UNITARIO]]/1000</f>
        <v>440.52499999999998</v>
      </c>
      <c r="R5479" s="3" t="str">
        <f>+VLOOKUP(FACTURACION[[#This Row],[NIT]],TABLACLIENTE,5,FALSE)</f>
        <v>BOGOTÁ D.C.</v>
      </c>
    </row>
    <row r="5480" spans="3:18">
      <c r="C5480" s="29">
        <v>2018</v>
      </c>
      <c r="D5480" s="30" t="s">
        <v>696</v>
      </c>
      <c r="E5480" s="30">
        <f>MONTH(FACTURACION[[#This Row],[MES]]&amp;1)</f>
        <v>7</v>
      </c>
      <c r="F5480" s="223">
        <f>DATE(FACTURACION[[#This Row],[AÑO]],FACTURACION[[#This Row],[Mes numero]],1)</f>
        <v>43282</v>
      </c>
      <c r="G5480" s="160">
        <v>13759</v>
      </c>
      <c r="H5480" s="25">
        <v>800167643</v>
      </c>
      <c r="I5480" s="3" t="str">
        <f>+VLOOKUP(FACTURACION[[#This Row],[NIT]],TABLACLIENTE,2,FALSE)</f>
        <v>GASES DE OCCIDENTE S.A. E.S.P. (GDO)</v>
      </c>
      <c r="J5480" s="3" t="s">
        <v>132</v>
      </c>
      <c r="K5480" s="12" t="str">
        <f>+VLOOKUP(FACTURACION[[#This Row],[REFERENCIA]],CODINV,2,FALSE)</f>
        <v>KIT REPARACION BUNA N 80</v>
      </c>
      <c r="L5480" s="12" t="str">
        <f>IF(VLOOKUP(FACTURACION[[#This Row],[REFERENCIA]],CODINV,3,FALSE)=0,"",VLOOKUP(FACTURACION[[#This Row],[REFERENCIA]],CODINV,3,FALSE))</f>
        <v>73914K010</v>
      </c>
      <c r="M5480" s="12" t="str">
        <f>+VLOOKUP(FACTURACION[[#This Row],[REFERENCIA]],CODINV,4,FALSE)</f>
        <v>REPUESTOS Y ACCESORIOS</v>
      </c>
      <c r="N5480" s="12" t="str">
        <f>+VLOOKUP(FACTURACION[[#This Row],[REFERENCIA]],CODINV,5,FALSE)</f>
        <v>HONEYWELL</v>
      </c>
      <c r="O5480" s="3">
        <v>150</v>
      </c>
      <c r="P5480" s="31">
        <v>129691</v>
      </c>
      <c r="Q5480" s="24">
        <f>+FACTURACION[[#This Row],[CANTIDAD]]*FACTURACION[[#This Row],[VR UNITARIO]]/1000</f>
        <v>19453.650000000001</v>
      </c>
      <c r="R5480" s="3" t="str">
        <f>+VLOOKUP(FACTURACION[[#This Row],[NIT]],TABLACLIENTE,5,FALSE)</f>
        <v>CALI</v>
      </c>
    </row>
    <row r="5481" spans="3:18">
      <c r="C5481" s="29">
        <v>2018</v>
      </c>
      <c r="D5481" s="30" t="s">
        <v>696</v>
      </c>
      <c r="E5481" s="30">
        <f>MONTH(FACTURACION[[#This Row],[MES]]&amp;1)</f>
        <v>7</v>
      </c>
      <c r="F5481" s="223">
        <f>DATE(FACTURACION[[#This Row],[AÑO]],FACTURACION[[#This Row],[Mes numero]],1)</f>
        <v>43282</v>
      </c>
      <c r="G5481" s="160">
        <v>13744</v>
      </c>
      <c r="H5481" s="25">
        <v>900134459</v>
      </c>
      <c r="I5481" s="3" t="str">
        <f>+VLOOKUP(FACTURACION[[#This Row],[NIT]],TABLACLIENTE,2,FALSE)</f>
        <v>TRANSPORTADORA DE GAS INTERNACIONAL S.A. ESP (TGI S.A. E.S.P.)</v>
      </c>
      <c r="J5481" s="3" t="s">
        <v>132</v>
      </c>
      <c r="K5481" s="12" t="str">
        <f>+VLOOKUP(FACTURACION[[#This Row],[REFERENCIA]],CODINV,2,FALSE)</f>
        <v>KIT REPARACION BUNA N 80</v>
      </c>
      <c r="L5481" s="12" t="str">
        <f>IF(VLOOKUP(FACTURACION[[#This Row],[REFERENCIA]],CODINV,3,FALSE)=0,"",VLOOKUP(FACTURACION[[#This Row],[REFERENCIA]],CODINV,3,FALSE))</f>
        <v>73914K010</v>
      </c>
      <c r="M5481" s="12" t="str">
        <f>+VLOOKUP(FACTURACION[[#This Row],[REFERENCIA]],CODINV,4,FALSE)</f>
        <v>REPUESTOS Y ACCESORIOS</v>
      </c>
      <c r="N5481" s="12" t="str">
        <f>+VLOOKUP(FACTURACION[[#This Row],[REFERENCIA]],CODINV,5,FALSE)</f>
        <v>HONEYWELL</v>
      </c>
      <c r="O5481" s="3">
        <v>25</v>
      </c>
      <c r="P5481" s="31">
        <v>120030</v>
      </c>
      <c r="Q5481" s="24">
        <f>+FACTURACION[[#This Row],[CANTIDAD]]*FACTURACION[[#This Row],[VR UNITARIO]]/1000</f>
        <v>3000.75</v>
      </c>
      <c r="R5481" s="3" t="str">
        <f>+VLOOKUP(FACTURACION[[#This Row],[NIT]],TABLACLIENTE,5,FALSE)</f>
        <v>BOGOTÁ D.C.</v>
      </c>
    </row>
    <row r="5482" spans="3:18">
      <c r="C5482" s="29">
        <v>2018</v>
      </c>
      <c r="D5482" s="30" t="s">
        <v>696</v>
      </c>
      <c r="E5482" s="30">
        <f>MONTH(FACTURACION[[#This Row],[MES]]&amp;1)</f>
        <v>7</v>
      </c>
      <c r="F5482" s="223">
        <f>DATE(FACTURACION[[#This Row],[AÑO]],FACTURACION[[#This Row],[Mes numero]],1)</f>
        <v>43282</v>
      </c>
      <c r="G5482" s="160">
        <v>13744</v>
      </c>
      <c r="H5482" s="25">
        <v>900134459</v>
      </c>
      <c r="I5482" s="3" t="str">
        <f>+VLOOKUP(FACTURACION[[#This Row],[NIT]],TABLACLIENTE,2,FALSE)</f>
        <v>TRANSPORTADORA DE GAS INTERNACIONAL S.A. ESP (TGI S.A. E.S.P.)</v>
      </c>
      <c r="J5482" s="3" t="s">
        <v>132</v>
      </c>
      <c r="K5482" s="12" t="str">
        <f>+VLOOKUP(FACTURACION[[#This Row],[REFERENCIA]],CODINV,2,FALSE)</f>
        <v>KIT REPARACION BUNA N 80</v>
      </c>
      <c r="L5482" s="12" t="str">
        <f>IF(VLOOKUP(FACTURACION[[#This Row],[REFERENCIA]],CODINV,3,FALSE)=0,"",VLOOKUP(FACTURACION[[#This Row],[REFERENCIA]],CODINV,3,FALSE))</f>
        <v>73914K010</v>
      </c>
      <c r="M5482" s="12" t="str">
        <f>+VLOOKUP(FACTURACION[[#This Row],[REFERENCIA]],CODINV,4,FALSE)</f>
        <v>REPUESTOS Y ACCESORIOS</v>
      </c>
      <c r="N5482" s="12" t="str">
        <f>+VLOOKUP(FACTURACION[[#This Row],[REFERENCIA]],CODINV,5,FALSE)</f>
        <v>HONEYWELL</v>
      </c>
      <c r="O5482" s="3">
        <v>25</v>
      </c>
      <c r="P5482" s="31">
        <v>120030</v>
      </c>
      <c r="Q5482" s="24">
        <f>+FACTURACION[[#This Row],[CANTIDAD]]*FACTURACION[[#This Row],[VR UNITARIO]]/1000</f>
        <v>3000.75</v>
      </c>
      <c r="R5482" s="3" t="str">
        <f>+VLOOKUP(FACTURACION[[#This Row],[NIT]],TABLACLIENTE,5,FALSE)</f>
        <v>BOGOTÁ D.C.</v>
      </c>
    </row>
    <row r="5483" spans="3:18">
      <c r="C5483" s="29">
        <v>2018</v>
      </c>
      <c r="D5483" s="30" t="s">
        <v>696</v>
      </c>
      <c r="E5483" s="30">
        <f>MONTH(FACTURACION[[#This Row],[MES]]&amp;1)</f>
        <v>7</v>
      </c>
      <c r="F5483" s="223">
        <f>DATE(FACTURACION[[#This Row],[AÑO]],FACTURACION[[#This Row],[Mes numero]],1)</f>
        <v>43282</v>
      </c>
      <c r="G5483" s="160">
        <v>13744</v>
      </c>
      <c r="H5483" s="25">
        <v>900134459</v>
      </c>
      <c r="I5483" s="3" t="str">
        <f>+VLOOKUP(FACTURACION[[#This Row],[NIT]],TABLACLIENTE,2,FALSE)</f>
        <v>TRANSPORTADORA DE GAS INTERNACIONAL S.A. ESP (TGI S.A. E.S.P.)</v>
      </c>
      <c r="J5483" s="3" t="s">
        <v>132</v>
      </c>
      <c r="K5483" s="12" t="str">
        <f>+VLOOKUP(FACTURACION[[#This Row],[REFERENCIA]],CODINV,2,FALSE)</f>
        <v>KIT REPARACION BUNA N 80</v>
      </c>
      <c r="L5483" s="12" t="str">
        <f>IF(VLOOKUP(FACTURACION[[#This Row],[REFERENCIA]],CODINV,3,FALSE)=0,"",VLOOKUP(FACTURACION[[#This Row],[REFERENCIA]],CODINV,3,FALSE))</f>
        <v>73914K010</v>
      </c>
      <c r="M5483" s="12" t="str">
        <f>+VLOOKUP(FACTURACION[[#This Row],[REFERENCIA]],CODINV,4,FALSE)</f>
        <v>REPUESTOS Y ACCESORIOS</v>
      </c>
      <c r="N5483" s="12" t="str">
        <f>+VLOOKUP(FACTURACION[[#This Row],[REFERENCIA]],CODINV,5,FALSE)</f>
        <v>HONEYWELL</v>
      </c>
      <c r="O5483" s="3">
        <v>40</v>
      </c>
      <c r="P5483" s="31">
        <v>120030</v>
      </c>
      <c r="Q5483" s="24">
        <f>+FACTURACION[[#This Row],[CANTIDAD]]*FACTURACION[[#This Row],[VR UNITARIO]]/1000</f>
        <v>4801.2</v>
      </c>
      <c r="R5483" s="3" t="str">
        <f>+VLOOKUP(FACTURACION[[#This Row],[NIT]],TABLACLIENTE,5,FALSE)</f>
        <v>BOGOTÁ D.C.</v>
      </c>
    </row>
    <row r="5484" spans="3:18">
      <c r="C5484" s="29">
        <v>2018</v>
      </c>
      <c r="D5484" s="30" t="s">
        <v>696</v>
      </c>
      <c r="E5484" s="30">
        <f>MONTH(FACTURACION[[#This Row],[MES]]&amp;1)</f>
        <v>7</v>
      </c>
      <c r="F5484" s="223">
        <f>DATE(FACTURACION[[#This Row],[AÑO]],FACTURACION[[#This Row],[Mes numero]],1)</f>
        <v>43282</v>
      </c>
      <c r="G5484" s="160">
        <v>13744</v>
      </c>
      <c r="H5484" s="25">
        <v>900134459</v>
      </c>
      <c r="I5484" s="3" t="str">
        <f>+VLOOKUP(FACTURACION[[#This Row],[NIT]],TABLACLIENTE,2,FALSE)</f>
        <v>TRANSPORTADORA DE GAS INTERNACIONAL S.A. ESP (TGI S.A. E.S.P.)</v>
      </c>
      <c r="J5484" s="3" t="s">
        <v>132</v>
      </c>
      <c r="K5484" s="12" t="str">
        <f>+VLOOKUP(FACTURACION[[#This Row],[REFERENCIA]],CODINV,2,FALSE)</f>
        <v>KIT REPARACION BUNA N 80</v>
      </c>
      <c r="L5484" s="12" t="str">
        <f>IF(VLOOKUP(FACTURACION[[#This Row],[REFERENCIA]],CODINV,3,FALSE)=0,"",VLOOKUP(FACTURACION[[#This Row],[REFERENCIA]],CODINV,3,FALSE))</f>
        <v>73914K010</v>
      </c>
      <c r="M5484" s="12" t="str">
        <f>+VLOOKUP(FACTURACION[[#This Row],[REFERENCIA]],CODINV,4,FALSE)</f>
        <v>REPUESTOS Y ACCESORIOS</v>
      </c>
      <c r="N5484" s="12" t="str">
        <f>+VLOOKUP(FACTURACION[[#This Row],[REFERENCIA]],CODINV,5,FALSE)</f>
        <v>HONEYWELL</v>
      </c>
      <c r="O5484" s="3">
        <v>20</v>
      </c>
      <c r="P5484" s="31">
        <v>120030</v>
      </c>
      <c r="Q5484" s="24">
        <f>+FACTURACION[[#This Row],[CANTIDAD]]*FACTURACION[[#This Row],[VR UNITARIO]]/1000</f>
        <v>2400.6</v>
      </c>
      <c r="R5484" s="3" t="str">
        <f>+VLOOKUP(FACTURACION[[#This Row],[NIT]],TABLACLIENTE,5,FALSE)</f>
        <v>BOGOTÁ D.C.</v>
      </c>
    </row>
    <row r="5485" spans="3:18">
      <c r="C5485" s="29">
        <v>2018</v>
      </c>
      <c r="D5485" s="30" t="s">
        <v>696</v>
      </c>
      <c r="E5485" s="30">
        <f>MONTH(FACTURACION[[#This Row],[MES]]&amp;1)</f>
        <v>7</v>
      </c>
      <c r="F5485" s="223">
        <f>DATE(FACTURACION[[#This Row],[AÑO]],FACTURACION[[#This Row],[Mes numero]],1)</f>
        <v>43282</v>
      </c>
      <c r="G5485" s="160">
        <v>13744</v>
      </c>
      <c r="H5485" s="25">
        <v>900134459</v>
      </c>
      <c r="I5485" s="3" t="str">
        <f>+VLOOKUP(FACTURACION[[#This Row],[NIT]],TABLACLIENTE,2,FALSE)</f>
        <v>TRANSPORTADORA DE GAS INTERNACIONAL S.A. ESP (TGI S.A. E.S.P.)</v>
      </c>
      <c r="J5485" s="3" t="s">
        <v>132</v>
      </c>
      <c r="K5485" s="12" t="str">
        <f>+VLOOKUP(FACTURACION[[#This Row],[REFERENCIA]],CODINV,2,FALSE)</f>
        <v>KIT REPARACION BUNA N 80</v>
      </c>
      <c r="L5485" s="12" t="str">
        <f>IF(VLOOKUP(FACTURACION[[#This Row],[REFERENCIA]],CODINV,3,FALSE)=0,"",VLOOKUP(FACTURACION[[#This Row],[REFERENCIA]],CODINV,3,FALSE))</f>
        <v>73914K010</v>
      </c>
      <c r="M5485" s="12" t="str">
        <f>+VLOOKUP(FACTURACION[[#This Row],[REFERENCIA]],CODINV,4,FALSE)</f>
        <v>REPUESTOS Y ACCESORIOS</v>
      </c>
      <c r="N5485" s="12" t="str">
        <f>+VLOOKUP(FACTURACION[[#This Row],[REFERENCIA]],CODINV,5,FALSE)</f>
        <v>HONEYWELL</v>
      </c>
      <c r="O5485" s="3">
        <v>30</v>
      </c>
      <c r="P5485" s="31">
        <v>120030</v>
      </c>
      <c r="Q5485" s="24">
        <f>+FACTURACION[[#This Row],[CANTIDAD]]*FACTURACION[[#This Row],[VR UNITARIO]]/1000</f>
        <v>3600.9</v>
      </c>
      <c r="R5485" s="3" t="str">
        <f>+VLOOKUP(FACTURACION[[#This Row],[NIT]],TABLACLIENTE,5,FALSE)</f>
        <v>BOGOTÁ D.C.</v>
      </c>
    </row>
    <row r="5486" spans="3:18">
      <c r="C5486" s="29">
        <v>2018</v>
      </c>
      <c r="D5486" s="30" t="s">
        <v>696</v>
      </c>
      <c r="E5486" s="30">
        <f>MONTH(FACTURACION[[#This Row],[MES]]&amp;1)</f>
        <v>7</v>
      </c>
      <c r="F5486" s="223">
        <f>DATE(FACTURACION[[#This Row],[AÑO]],FACTURACION[[#This Row],[Mes numero]],1)</f>
        <v>43282</v>
      </c>
      <c r="G5486" s="160">
        <v>13744</v>
      </c>
      <c r="H5486" s="25">
        <v>900134459</v>
      </c>
      <c r="I5486" s="3" t="str">
        <f>+VLOOKUP(FACTURACION[[#This Row],[NIT]],TABLACLIENTE,2,FALSE)</f>
        <v>TRANSPORTADORA DE GAS INTERNACIONAL S.A. ESP (TGI S.A. E.S.P.)</v>
      </c>
      <c r="J5486" s="3" t="s">
        <v>188</v>
      </c>
      <c r="K5486" s="12" t="str">
        <f>+VLOOKUP(FACTURACION[[#This Row],[REFERENCIA]],CODINV,2,FALSE)</f>
        <v>SEAT DISC BUNA 90</v>
      </c>
      <c r="L5486" s="12" t="str">
        <f>IF(VLOOKUP(FACTURACION[[#This Row],[REFERENCIA]],CODINV,3,FALSE)=0,"",VLOOKUP(FACTURACION[[#This Row],[REFERENCIA]],CODINV,3,FALSE))</f>
        <v>70041P003</v>
      </c>
      <c r="M5486" s="12" t="str">
        <f>+VLOOKUP(FACTURACION[[#This Row],[REFERENCIA]],CODINV,4,FALSE)</f>
        <v>REPUESTOS Y ACCESORIOS</v>
      </c>
      <c r="N5486" s="12" t="str">
        <f>+VLOOKUP(FACTURACION[[#This Row],[REFERENCIA]],CODINV,5,FALSE)</f>
        <v>HONEYWELL</v>
      </c>
      <c r="O5486" s="3">
        <v>15</v>
      </c>
      <c r="P5486" s="31">
        <v>35413</v>
      </c>
      <c r="Q5486" s="24">
        <f>+FACTURACION[[#This Row],[CANTIDAD]]*FACTURACION[[#This Row],[VR UNITARIO]]/1000</f>
        <v>531.19500000000005</v>
      </c>
      <c r="R5486" s="3" t="str">
        <f>+VLOOKUP(FACTURACION[[#This Row],[NIT]],TABLACLIENTE,5,FALSE)</f>
        <v>BOGOTÁ D.C.</v>
      </c>
    </row>
    <row r="5487" spans="3:18">
      <c r="C5487" s="29">
        <v>2018</v>
      </c>
      <c r="D5487" s="30" t="s">
        <v>696</v>
      </c>
      <c r="E5487" s="30">
        <f>MONTH(FACTURACION[[#This Row],[MES]]&amp;1)</f>
        <v>7</v>
      </c>
      <c r="F5487" s="223">
        <f>DATE(FACTURACION[[#This Row],[AÑO]],FACTURACION[[#This Row],[Mes numero]],1)</f>
        <v>43282</v>
      </c>
      <c r="G5487" s="160">
        <v>13744</v>
      </c>
      <c r="H5487" s="25">
        <v>900134459</v>
      </c>
      <c r="I5487" s="3" t="str">
        <f>+VLOOKUP(FACTURACION[[#This Row],[NIT]],TABLACLIENTE,2,FALSE)</f>
        <v>TRANSPORTADORA DE GAS INTERNACIONAL S.A. ESP (TGI S.A. E.S.P.)</v>
      </c>
      <c r="J5487" s="3" t="s">
        <v>188</v>
      </c>
      <c r="K5487" s="12" t="str">
        <f>+VLOOKUP(FACTURACION[[#This Row],[REFERENCIA]],CODINV,2,FALSE)</f>
        <v>SEAT DISC BUNA 90</v>
      </c>
      <c r="L5487" s="12" t="str">
        <f>IF(VLOOKUP(FACTURACION[[#This Row],[REFERENCIA]],CODINV,3,FALSE)=0,"",VLOOKUP(FACTURACION[[#This Row],[REFERENCIA]],CODINV,3,FALSE))</f>
        <v>70041P003</v>
      </c>
      <c r="M5487" s="12" t="str">
        <f>+VLOOKUP(FACTURACION[[#This Row],[REFERENCIA]],CODINV,4,FALSE)</f>
        <v>REPUESTOS Y ACCESORIOS</v>
      </c>
      <c r="N5487" s="12" t="str">
        <f>+VLOOKUP(FACTURACION[[#This Row],[REFERENCIA]],CODINV,5,FALSE)</f>
        <v>HONEYWELL</v>
      </c>
      <c r="O5487" s="3">
        <v>4</v>
      </c>
      <c r="P5487" s="31">
        <v>35413</v>
      </c>
      <c r="Q5487" s="24">
        <f>+FACTURACION[[#This Row],[CANTIDAD]]*FACTURACION[[#This Row],[VR UNITARIO]]/1000</f>
        <v>141.65199999999999</v>
      </c>
      <c r="R5487" s="3" t="str">
        <f>+VLOOKUP(FACTURACION[[#This Row],[NIT]],TABLACLIENTE,5,FALSE)</f>
        <v>BOGOTÁ D.C.</v>
      </c>
    </row>
    <row r="5488" spans="3:18">
      <c r="C5488" s="29">
        <v>2018</v>
      </c>
      <c r="D5488" s="30" t="s">
        <v>696</v>
      </c>
      <c r="E5488" s="30">
        <f>MONTH(FACTURACION[[#This Row],[MES]]&amp;1)</f>
        <v>7</v>
      </c>
      <c r="F5488" s="223">
        <f>DATE(FACTURACION[[#This Row],[AÑO]],FACTURACION[[#This Row],[Mes numero]],1)</f>
        <v>43282</v>
      </c>
      <c r="G5488" s="160">
        <v>13744</v>
      </c>
      <c r="H5488" s="25">
        <v>900134459</v>
      </c>
      <c r="I5488" s="3" t="str">
        <f>+VLOOKUP(FACTURACION[[#This Row],[NIT]],TABLACLIENTE,2,FALSE)</f>
        <v>TRANSPORTADORA DE GAS INTERNACIONAL S.A. ESP (TGI S.A. E.S.P.)</v>
      </c>
      <c r="J5488" s="3" t="s">
        <v>188</v>
      </c>
      <c r="K5488" s="12" t="str">
        <f>+VLOOKUP(FACTURACION[[#This Row],[REFERENCIA]],CODINV,2,FALSE)</f>
        <v>SEAT DISC BUNA 90</v>
      </c>
      <c r="L5488" s="12" t="str">
        <f>IF(VLOOKUP(FACTURACION[[#This Row],[REFERENCIA]],CODINV,3,FALSE)=0,"",VLOOKUP(FACTURACION[[#This Row],[REFERENCIA]],CODINV,3,FALSE))</f>
        <v>70041P003</v>
      </c>
      <c r="M5488" s="12" t="str">
        <f>+VLOOKUP(FACTURACION[[#This Row],[REFERENCIA]],CODINV,4,FALSE)</f>
        <v>REPUESTOS Y ACCESORIOS</v>
      </c>
      <c r="N5488" s="12" t="str">
        <f>+VLOOKUP(FACTURACION[[#This Row],[REFERENCIA]],CODINV,5,FALSE)</f>
        <v>HONEYWELL</v>
      </c>
      <c r="O5488" s="3">
        <v>15</v>
      </c>
      <c r="P5488" s="31">
        <v>35413</v>
      </c>
      <c r="Q5488" s="24">
        <f>+FACTURACION[[#This Row],[CANTIDAD]]*FACTURACION[[#This Row],[VR UNITARIO]]/1000</f>
        <v>531.19500000000005</v>
      </c>
      <c r="R5488" s="3" t="str">
        <f>+VLOOKUP(FACTURACION[[#This Row],[NIT]],TABLACLIENTE,5,FALSE)</f>
        <v>BOGOTÁ D.C.</v>
      </c>
    </row>
    <row r="5489" spans="3:18">
      <c r="C5489" s="29">
        <v>2018</v>
      </c>
      <c r="D5489" s="30" t="s">
        <v>696</v>
      </c>
      <c r="E5489" s="30">
        <f>MONTH(FACTURACION[[#This Row],[MES]]&amp;1)</f>
        <v>7</v>
      </c>
      <c r="F5489" s="223">
        <f>DATE(FACTURACION[[#This Row],[AÑO]],FACTURACION[[#This Row],[Mes numero]],1)</f>
        <v>43282</v>
      </c>
      <c r="G5489" s="160">
        <v>13744</v>
      </c>
      <c r="H5489" s="25">
        <v>900134459</v>
      </c>
      <c r="I5489" s="3" t="str">
        <f>+VLOOKUP(FACTURACION[[#This Row],[NIT]],TABLACLIENTE,2,FALSE)</f>
        <v>TRANSPORTADORA DE GAS INTERNACIONAL S.A. ESP (TGI S.A. E.S.P.)</v>
      </c>
      <c r="J5489" s="3" t="s">
        <v>188</v>
      </c>
      <c r="K5489" s="12" t="str">
        <f>+VLOOKUP(FACTURACION[[#This Row],[REFERENCIA]],CODINV,2,FALSE)</f>
        <v>SEAT DISC BUNA 90</v>
      </c>
      <c r="L5489" s="12" t="str">
        <f>IF(VLOOKUP(FACTURACION[[#This Row],[REFERENCIA]],CODINV,3,FALSE)=0,"",VLOOKUP(FACTURACION[[#This Row],[REFERENCIA]],CODINV,3,FALSE))</f>
        <v>70041P003</v>
      </c>
      <c r="M5489" s="12" t="str">
        <f>+VLOOKUP(FACTURACION[[#This Row],[REFERENCIA]],CODINV,4,FALSE)</f>
        <v>REPUESTOS Y ACCESORIOS</v>
      </c>
      <c r="N5489" s="12" t="str">
        <f>+VLOOKUP(FACTURACION[[#This Row],[REFERENCIA]],CODINV,5,FALSE)</f>
        <v>HONEYWELL</v>
      </c>
      <c r="O5489" s="3">
        <v>12</v>
      </c>
      <c r="P5489" s="31">
        <v>35413</v>
      </c>
      <c r="Q5489" s="24">
        <f>+FACTURACION[[#This Row],[CANTIDAD]]*FACTURACION[[#This Row],[VR UNITARIO]]/1000</f>
        <v>424.95600000000002</v>
      </c>
      <c r="R5489" s="3" t="str">
        <f>+VLOOKUP(FACTURACION[[#This Row],[NIT]],TABLACLIENTE,5,FALSE)</f>
        <v>BOGOTÁ D.C.</v>
      </c>
    </row>
    <row r="5490" spans="3:18">
      <c r="C5490" s="29">
        <v>2018</v>
      </c>
      <c r="D5490" s="30" t="s">
        <v>696</v>
      </c>
      <c r="E5490" s="30">
        <f>MONTH(FACTURACION[[#This Row],[MES]]&amp;1)</f>
        <v>7</v>
      </c>
      <c r="F5490" s="223">
        <f>DATE(FACTURACION[[#This Row],[AÑO]],FACTURACION[[#This Row],[Mes numero]],1)</f>
        <v>43282</v>
      </c>
      <c r="G5490" s="160">
        <v>13744</v>
      </c>
      <c r="H5490" s="25">
        <v>900134459</v>
      </c>
      <c r="I5490" s="3" t="str">
        <f>+VLOOKUP(FACTURACION[[#This Row],[NIT]],TABLACLIENTE,2,FALSE)</f>
        <v>TRANSPORTADORA DE GAS INTERNACIONAL S.A. ESP (TGI S.A. E.S.P.)</v>
      </c>
      <c r="J5490" s="3" t="s">
        <v>188</v>
      </c>
      <c r="K5490" s="12" t="str">
        <f>+VLOOKUP(FACTURACION[[#This Row],[REFERENCIA]],CODINV,2,FALSE)</f>
        <v>SEAT DISC BUNA 90</v>
      </c>
      <c r="L5490" s="12" t="str">
        <f>IF(VLOOKUP(FACTURACION[[#This Row],[REFERENCIA]],CODINV,3,FALSE)=0,"",VLOOKUP(FACTURACION[[#This Row],[REFERENCIA]],CODINV,3,FALSE))</f>
        <v>70041P003</v>
      </c>
      <c r="M5490" s="12" t="str">
        <f>+VLOOKUP(FACTURACION[[#This Row],[REFERENCIA]],CODINV,4,FALSE)</f>
        <v>REPUESTOS Y ACCESORIOS</v>
      </c>
      <c r="N5490" s="12" t="str">
        <f>+VLOOKUP(FACTURACION[[#This Row],[REFERENCIA]],CODINV,5,FALSE)</f>
        <v>HONEYWELL</v>
      </c>
      <c r="O5490" s="3">
        <v>15</v>
      </c>
      <c r="P5490" s="31">
        <v>35413</v>
      </c>
      <c r="Q5490" s="24">
        <f>+FACTURACION[[#This Row],[CANTIDAD]]*FACTURACION[[#This Row],[VR UNITARIO]]/1000</f>
        <v>531.19500000000005</v>
      </c>
      <c r="R5490" s="3" t="str">
        <f>+VLOOKUP(FACTURACION[[#This Row],[NIT]],TABLACLIENTE,5,FALSE)</f>
        <v>BOGOTÁ D.C.</v>
      </c>
    </row>
    <row r="5491" spans="3:18">
      <c r="C5491" s="29">
        <v>2018</v>
      </c>
      <c r="D5491" s="30" t="s">
        <v>696</v>
      </c>
      <c r="E5491" s="30">
        <f>MONTH(FACTURACION[[#This Row],[MES]]&amp;1)</f>
        <v>7</v>
      </c>
      <c r="F5491" s="223">
        <f>DATE(FACTURACION[[#This Row],[AÑO]],FACTURACION[[#This Row],[Mes numero]],1)</f>
        <v>43282</v>
      </c>
      <c r="G5491" s="160">
        <v>13744</v>
      </c>
      <c r="H5491" s="25">
        <v>900134459</v>
      </c>
      <c r="I5491" s="3" t="str">
        <f>+VLOOKUP(FACTURACION[[#This Row],[NIT]],TABLACLIENTE,2,FALSE)</f>
        <v>TRANSPORTADORA DE GAS INTERNACIONAL S.A. ESP (TGI S.A. E.S.P.)</v>
      </c>
      <c r="J5491" s="3" t="s">
        <v>820</v>
      </c>
      <c r="K5491" s="12" t="str">
        <f>+VLOOKUP(FACTURACION[[#This Row],[REFERENCIA]],CODINV,2,FALSE)</f>
        <v>ADJUSTMEN SCREW ASSEMBLY</v>
      </c>
      <c r="L5491" s="12" t="str">
        <f>IF(VLOOKUP(FACTURACION[[#This Row],[REFERENCIA]],CODINV,3,FALSE)=0,"",VLOOKUP(FACTURACION[[#This Row],[REFERENCIA]],CODINV,3,FALSE))</f>
        <v>72213G003</v>
      </c>
      <c r="M5491" s="12" t="str">
        <f>+VLOOKUP(FACTURACION[[#This Row],[REFERENCIA]],CODINV,4,FALSE)</f>
        <v>REPUESTOS Y ACCESORIOS</v>
      </c>
      <c r="N5491" s="12" t="str">
        <f>+VLOOKUP(FACTURACION[[#This Row],[REFERENCIA]],CODINV,5,FALSE)</f>
        <v>HONEYWELL</v>
      </c>
      <c r="O5491" s="3">
        <v>1</v>
      </c>
      <c r="P5491" s="31">
        <v>348976</v>
      </c>
      <c r="Q5491" s="24">
        <f>+FACTURACION[[#This Row],[CANTIDAD]]*FACTURACION[[#This Row],[VR UNITARIO]]/1000</f>
        <v>348.976</v>
      </c>
      <c r="R5491" s="3" t="str">
        <f>+VLOOKUP(FACTURACION[[#This Row],[NIT]],TABLACLIENTE,5,FALSE)</f>
        <v>BOGOTÁ D.C.</v>
      </c>
    </row>
    <row r="5492" spans="3:18">
      <c r="C5492" s="29">
        <v>2018</v>
      </c>
      <c r="D5492" s="30" t="s">
        <v>696</v>
      </c>
      <c r="E5492" s="30">
        <f>MONTH(FACTURACION[[#This Row],[MES]]&amp;1)</f>
        <v>7</v>
      </c>
      <c r="F5492" s="223">
        <f>DATE(FACTURACION[[#This Row],[AÑO]],FACTURACION[[#This Row],[Mes numero]],1)</f>
        <v>43282</v>
      </c>
      <c r="G5492" s="160">
        <v>13744</v>
      </c>
      <c r="H5492" s="25">
        <v>900134459</v>
      </c>
      <c r="I5492" s="3" t="str">
        <f>+VLOOKUP(FACTURACION[[#This Row],[NIT]],TABLACLIENTE,2,FALSE)</f>
        <v>TRANSPORTADORA DE GAS INTERNACIONAL S.A. ESP (TGI S.A. E.S.P.)</v>
      </c>
      <c r="J5492" s="3" t="s">
        <v>820</v>
      </c>
      <c r="K5492" s="12" t="str">
        <f>+VLOOKUP(FACTURACION[[#This Row],[REFERENCIA]],CODINV,2,FALSE)</f>
        <v>ADJUSTMEN SCREW ASSEMBLY</v>
      </c>
      <c r="L5492" s="12" t="str">
        <f>IF(VLOOKUP(FACTURACION[[#This Row],[REFERENCIA]],CODINV,3,FALSE)=0,"",VLOOKUP(FACTURACION[[#This Row],[REFERENCIA]],CODINV,3,FALSE))</f>
        <v>72213G003</v>
      </c>
      <c r="M5492" s="12" t="str">
        <f>+VLOOKUP(FACTURACION[[#This Row],[REFERENCIA]],CODINV,4,FALSE)</f>
        <v>REPUESTOS Y ACCESORIOS</v>
      </c>
      <c r="N5492" s="12" t="str">
        <f>+VLOOKUP(FACTURACION[[#This Row],[REFERENCIA]],CODINV,5,FALSE)</f>
        <v>HONEYWELL</v>
      </c>
      <c r="O5492" s="3">
        <v>5</v>
      </c>
      <c r="P5492" s="31">
        <v>348976</v>
      </c>
      <c r="Q5492" s="24">
        <f>+FACTURACION[[#This Row],[CANTIDAD]]*FACTURACION[[#This Row],[VR UNITARIO]]/1000</f>
        <v>1744.88</v>
      </c>
      <c r="R5492" s="3" t="str">
        <f>+VLOOKUP(FACTURACION[[#This Row],[NIT]],TABLACLIENTE,5,FALSE)</f>
        <v>BOGOTÁ D.C.</v>
      </c>
    </row>
    <row r="5493" spans="3:18">
      <c r="C5493" s="29">
        <v>2018</v>
      </c>
      <c r="D5493" s="30" t="s">
        <v>696</v>
      </c>
      <c r="E5493" s="30">
        <f>MONTH(FACTURACION[[#This Row],[MES]]&amp;1)</f>
        <v>7</v>
      </c>
      <c r="F5493" s="223">
        <f>DATE(FACTURACION[[#This Row],[AÑO]],FACTURACION[[#This Row],[Mes numero]],1)</f>
        <v>43282</v>
      </c>
      <c r="G5493" s="160">
        <v>13744</v>
      </c>
      <c r="H5493" s="25">
        <v>900134459</v>
      </c>
      <c r="I5493" s="3" t="str">
        <f>+VLOOKUP(FACTURACION[[#This Row],[NIT]],TABLACLIENTE,2,FALSE)</f>
        <v>TRANSPORTADORA DE GAS INTERNACIONAL S.A. ESP (TGI S.A. E.S.P.)</v>
      </c>
      <c r="J5493" s="3" t="s">
        <v>820</v>
      </c>
      <c r="K5493" s="12" t="str">
        <f>+VLOOKUP(FACTURACION[[#This Row],[REFERENCIA]],CODINV,2,FALSE)</f>
        <v>ADJUSTMEN SCREW ASSEMBLY</v>
      </c>
      <c r="L5493" s="12" t="str">
        <f>IF(VLOOKUP(FACTURACION[[#This Row],[REFERENCIA]],CODINV,3,FALSE)=0,"",VLOOKUP(FACTURACION[[#This Row],[REFERENCIA]],CODINV,3,FALSE))</f>
        <v>72213G003</v>
      </c>
      <c r="M5493" s="12" t="str">
        <f>+VLOOKUP(FACTURACION[[#This Row],[REFERENCIA]],CODINV,4,FALSE)</f>
        <v>REPUESTOS Y ACCESORIOS</v>
      </c>
      <c r="N5493" s="12" t="str">
        <f>+VLOOKUP(FACTURACION[[#This Row],[REFERENCIA]],CODINV,5,FALSE)</f>
        <v>HONEYWELL</v>
      </c>
      <c r="O5493" s="3">
        <v>8</v>
      </c>
      <c r="P5493" s="31">
        <v>348976</v>
      </c>
      <c r="Q5493" s="24">
        <f>+FACTURACION[[#This Row],[CANTIDAD]]*FACTURACION[[#This Row],[VR UNITARIO]]/1000</f>
        <v>2791.808</v>
      </c>
      <c r="R5493" s="3" t="str">
        <f>+VLOOKUP(FACTURACION[[#This Row],[NIT]],TABLACLIENTE,5,FALSE)</f>
        <v>BOGOTÁ D.C.</v>
      </c>
    </row>
    <row r="5494" spans="3:18">
      <c r="C5494" s="29">
        <v>2018</v>
      </c>
      <c r="D5494" s="30" t="s">
        <v>696</v>
      </c>
      <c r="E5494" s="30">
        <f>MONTH(FACTURACION[[#This Row],[MES]]&amp;1)</f>
        <v>7</v>
      </c>
      <c r="F5494" s="223">
        <f>DATE(FACTURACION[[#This Row],[AÑO]],FACTURACION[[#This Row],[Mes numero]],1)</f>
        <v>43282</v>
      </c>
      <c r="G5494" s="160">
        <v>13744</v>
      </c>
      <c r="H5494" s="25">
        <v>900134459</v>
      </c>
      <c r="I5494" s="3" t="str">
        <f>+VLOOKUP(FACTURACION[[#This Row],[NIT]],TABLACLIENTE,2,FALSE)</f>
        <v>TRANSPORTADORA DE GAS INTERNACIONAL S.A. ESP (TGI S.A. E.S.P.)</v>
      </c>
      <c r="J5494" s="3" t="s">
        <v>820</v>
      </c>
      <c r="K5494" s="12" t="str">
        <f>+VLOOKUP(FACTURACION[[#This Row],[REFERENCIA]],CODINV,2,FALSE)</f>
        <v>ADJUSTMEN SCREW ASSEMBLY</v>
      </c>
      <c r="L5494" s="12" t="str">
        <f>IF(VLOOKUP(FACTURACION[[#This Row],[REFERENCIA]],CODINV,3,FALSE)=0,"",VLOOKUP(FACTURACION[[#This Row],[REFERENCIA]],CODINV,3,FALSE))</f>
        <v>72213G003</v>
      </c>
      <c r="M5494" s="12" t="str">
        <f>+VLOOKUP(FACTURACION[[#This Row],[REFERENCIA]],CODINV,4,FALSE)</f>
        <v>REPUESTOS Y ACCESORIOS</v>
      </c>
      <c r="N5494" s="12" t="str">
        <f>+VLOOKUP(FACTURACION[[#This Row],[REFERENCIA]],CODINV,5,FALSE)</f>
        <v>HONEYWELL</v>
      </c>
      <c r="O5494" s="3">
        <v>8</v>
      </c>
      <c r="P5494" s="31">
        <v>348976</v>
      </c>
      <c r="Q5494" s="24">
        <f>+FACTURACION[[#This Row],[CANTIDAD]]*FACTURACION[[#This Row],[VR UNITARIO]]/1000</f>
        <v>2791.808</v>
      </c>
      <c r="R5494" s="3" t="str">
        <f>+VLOOKUP(FACTURACION[[#This Row],[NIT]],TABLACLIENTE,5,FALSE)</f>
        <v>BOGOTÁ D.C.</v>
      </c>
    </row>
    <row r="5495" spans="3:18">
      <c r="C5495" s="29">
        <v>2018</v>
      </c>
      <c r="D5495" s="30" t="s">
        <v>696</v>
      </c>
      <c r="E5495" s="30">
        <f>MONTH(FACTURACION[[#This Row],[MES]]&amp;1)</f>
        <v>7</v>
      </c>
      <c r="F5495" s="223">
        <f>DATE(FACTURACION[[#This Row],[AÑO]],FACTURACION[[#This Row],[Mes numero]],1)</f>
        <v>43282</v>
      </c>
      <c r="G5495" s="160">
        <v>13744</v>
      </c>
      <c r="H5495" s="25">
        <v>900134459</v>
      </c>
      <c r="I5495" s="3" t="str">
        <f>+VLOOKUP(FACTURACION[[#This Row],[NIT]],TABLACLIENTE,2,FALSE)</f>
        <v>TRANSPORTADORA DE GAS INTERNACIONAL S.A. ESP (TGI S.A. E.S.P.)</v>
      </c>
      <c r="J5495" s="3" t="s">
        <v>1123</v>
      </c>
      <c r="K5495" s="12" t="str">
        <f>+VLOOKUP(FACTURACION[[#This Row],[REFERENCIA]],CODINV,2,FALSE)</f>
        <v xml:space="preserve">SCREW, PRESSURE ADJUSTING </v>
      </c>
      <c r="L5495" s="12" t="str">
        <f>IF(VLOOKUP(FACTURACION[[#This Row],[REFERENCIA]],CODINV,3,FALSE)=0,"",VLOOKUP(FACTURACION[[#This Row],[REFERENCIA]],CODINV,3,FALSE))</f>
        <v>70868P001</v>
      </c>
      <c r="M5495" s="12" t="str">
        <f>+VLOOKUP(FACTURACION[[#This Row],[REFERENCIA]],CODINV,4,FALSE)</f>
        <v>REPUESTOS Y ACCESORIOS</v>
      </c>
      <c r="N5495" s="12" t="str">
        <f>+VLOOKUP(FACTURACION[[#This Row],[REFERENCIA]],CODINV,5,FALSE)</f>
        <v>HONEYWELL</v>
      </c>
      <c r="O5495" s="3">
        <v>14</v>
      </c>
      <c r="P5495" s="31">
        <v>214880</v>
      </c>
      <c r="Q5495" s="24">
        <f>+FACTURACION[[#This Row],[CANTIDAD]]*FACTURACION[[#This Row],[VR UNITARIO]]/1000</f>
        <v>3008.32</v>
      </c>
      <c r="R5495" s="3" t="str">
        <f>+VLOOKUP(FACTURACION[[#This Row],[NIT]],TABLACLIENTE,5,FALSE)</f>
        <v>BOGOTÁ D.C.</v>
      </c>
    </row>
    <row r="5496" spans="3:18">
      <c r="C5496" s="29">
        <v>2018</v>
      </c>
      <c r="D5496" s="30" t="s">
        <v>696</v>
      </c>
      <c r="E5496" s="30">
        <f>MONTH(FACTURACION[[#This Row],[MES]]&amp;1)</f>
        <v>7</v>
      </c>
      <c r="F5496" s="223">
        <f>DATE(FACTURACION[[#This Row],[AÑO]],FACTURACION[[#This Row],[Mes numero]],1)</f>
        <v>43282</v>
      </c>
      <c r="G5496" s="160">
        <v>13744</v>
      </c>
      <c r="H5496" s="25">
        <v>900134459</v>
      </c>
      <c r="I5496" s="3" t="str">
        <f>+VLOOKUP(FACTURACION[[#This Row],[NIT]],TABLACLIENTE,2,FALSE)</f>
        <v>TRANSPORTADORA DE GAS INTERNACIONAL S.A. ESP (TGI S.A. E.S.P.)</v>
      </c>
      <c r="J5496" s="3" t="s">
        <v>1123</v>
      </c>
      <c r="K5496" s="12" t="str">
        <f>+VLOOKUP(FACTURACION[[#This Row],[REFERENCIA]],CODINV,2,FALSE)</f>
        <v xml:space="preserve">SCREW, PRESSURE ADJUSTING </v>
      </c>
      <c r="L5496" s="12" t="str">
        <f>IF(VLOOKUP(FACTURACION[[#This Row],[REFERENCIA]],CODINV,3,FALSE)=0,"",VLOOKUP(FACTURACION[[#This Row],[REFERENCIA]],CODINV,3,FALSE))</f>
        <v>70868P001</v>
      </c>
      <c r="M5496" s="12" t="str">
        <f>+VLOOKUP(FACTURACION[[#This Row],[REFERENCIA]],CODINV,4,FALSE)</f>
        <v>REPUESTOS Y ACCESORIOS</v>
      </c>
      <c r="N5496" s="12" t="str">
        <f>+VLOOKUP(FACTURACION[[#This Row],[REFERENCIA]],CODINV,5,FALSE)</f>
        <v>HONEYWELL</v>
      </c>
      <c r="O5496" s="3">
        <v>13</v>
      </c>
      <c r="P5496" s="31">
        <v>214880</v>
      </c>
      <c r="Q5496" s="24">
        <f>+FACTURACION[[#This Row],[CANTIDAD]]*FACTURACION[[#This Row],[VR UNITARIO]]/1000</f>
        <v>2793.44</v>
      </c>
      <c r="R5496" s="3" t="str">
        <f>+VLOOKUP(FACTURACION[[#This Row],[NIT]],TABLACLIENTE,5,FALSE)</f>
        <v>BOGOTÁ D.C.</v>
      </c>
    </row>
    <row r="5497" spans="3:18">
      <c r="C5497" s="29">
        <v>2018</v>
      </c>
      <c r="D5497" s="30" t="s">
        <v>696</v>
      </c>
      <c r="E5497" s="30">
        <f>MONTH(FACTURACION[[#This Row],[MES]]&amp;1)</f>
        <v>7</v>
      </c>
      <c r="F5497" s="223">
        <f>DATE(FACTURACION[[#This Row],[AÑO]],FACTURACION[[#This Row],[Mes numero]],1)</f>
        <v>43282</v>
      </c>
      <c r="G5497" s="160">
        <v>13744</v>
      </c>
      <c r="H5497" s="25">
        <v>900134459</v>
      </c>
      <c r="I5497" s="3" t="str">
        <f>+VLOOKUP(FACTURACION[[#This Row],[NIT]],TABLACLIENTE,2,FALSE)</f>
        <v>TRANSPORTADORA DE GAS INTERNACIONAL S.A. ESP (TGI S.A. E.S.P.)</v>
      </c>
      <c r="J5497" s="3" t="s">
        <v>1123</v>
      </c>
      <c r="K5497" s="12" t="str">
        <f>+VLOOKUP(FACTURACION[[#This Row],[REFERENCIA]],CODINV,2,FALSE)</f>
        <v xml:space="preserve">SCREW, PRESSURE ADJUSTING </v>
      </c>
      <c r="L5497" s="12" t="str">
        <f>IF(VLOOKUP(FACTURACION[[#This Row],[REFERENCIA]],CODINV,3,FALSE)=0,"",VLOOKUP(FACTURACION[[#This Row],[REFERENCIA]],CODINV,3,FALSE))</f>
        <v>70868P001</v>
      </c>
      <c r="M5497" s="12" t="str">
        <f>+VLOOKUP(FACTURACION[[#This Row],[REFERENCIA]],CODINV,4,FALSE)</f>
        <v>REPUESTOS Y ACCESORIOS</v>
      </c>
      <c r="N5497" s="12" t="str">
        <f>+VLOOKUP(FACTURACION[[#This Row],[REFERENCIA]],CODINV,5,FALSE)</f>
        <v>HONEYWELL</v>
      </c>
      <c r="O5497" s="3">
        <v>11</v>
      </c>
      <c r="P5497" s="31">
        <v>214880</v>
      </c>
      <c r="Q5497" s="24">
        <f>+FACTURACION[[#This Row],[CANTIDAD]]*FACTURACION[[#This Row],[VR UNITARIO]]/1000</f>
        <v>2363.6799999999998</v>
      </c>
      <c r="R5497" s="3" t="str">
        <f>+VLOOKUP(FACTURACION[[#This Row],[NIT]],TABLACLIENTE,5,FALSE)</f>
        <v>BOGOTÁ D.C.</v>
      </c>
    </row>
    <row r="5498" spans="3:18">
      <c r="C5498" s="29">
        <v>2018</v>
      </c>
      <c r="D5498" s="30" t="s">
        <v>696</v>
      </c>
      <c r="E5498" s="30">
        <f>MONTH(FACTURACION[[#This Row],[MES]]&amp;1)</f>
        <v>7</v>
      </c>
      <c r="F5498" s="223">
        <f>DATE(FACTURACION[[#This Row],[AÑO]],FACTURACION[[#This Row],[Mes numero]],1)</f>
        <v>43282</v>
      </c>
      <c r="G5498" s="160">
        <v>13744</v>
      </c>
      <c r="H5498" s="25">
        <v>900134459</v>
      </c>
      <c r="I5498" s="3" t="str">
        <f>+VLOOKUP(FACTURACION[[#This Row],[NIT]],TABLACLIENTE,2,FALSE)</f>
        <v>TRANSPORTADORA DE GAS INTERNACIONAL S.A. ESP (TGI S.A. E.S.P.)</v>
      </c>
      <c r="J5498" s="3" t="s">
        <v>1123</v>
      </c>
      <c r="K5498" s="12" t="str">
        <f>+VLOOKUP(FACTURACION[[#This Row],[REFERENCIA]],CODINV,2,FALSE)</f>
        <v xml:space="preserve">SCREW, PRESSURE ADJUSTING </v>
      </c>
      <c r="L5498" s="12" t="str">
        <f>IF(VLOOKUP(FACTURACION[[#This Row],[REFERENCIA]],CODINV,3,FALSE)=0,"",VLOOKUP(FACTURACION[[#This Row],[REFERENCIA]],CODINV,3,FALSE))</f>
        <v>70868P001</v>
      </c>
      <c r="M5498" s="12" t="str">
        <f>+VLOOKUP(FACTURACION[[#This Row],[REFERENCIA]],CODINV,4,FALSE)</f>
        <v>REPUESTOS Y ACCESORIOS</v>
      </c>
      <c r="N5498" s="12" t="str">
        <f>+VLOOKUP(FACTURACION[[#This Row],[REFERENCIA]],CODINV,5,FALSE)</f>
        <v>HONEYWELL</v>
      </c>
      <c r="O5498" s="3">
        <v>15</v>
      </c>
      <c r="P5498" s="31">
        <v>214880</v>
      </c>
      <c r="Q5498" s="24">
        <f>+FACTURACION[[#This Row],[CANTIDAD]]*FACTURACION[[#This Row],[VR UNITARIO]]/1000</f>
        <v>3223.2</v>
      </c>
      <c r="R5498" s="3" t="str">
        <f>+VLOOKUP(FACTURACION[[#This Row],[NIT]],TABLACLIENTE,5,FALSE)</f>
        <v>BOGOTÁ D.C.</v>
      </c>
    </row>
    <row r="5499" spans="3:18">
      <c r="C5499" s="29">
        <v>2018</v>
      </c>
      <c r="D5499" s="30" t="s">
        <v>696</v>
      </c>
      <c r="E5499" s="30">
        <f>MONTH(FACTURACION[[#This Row],[MES]]&amp;1)</f>
        <v>7</v>
      </c>
      <c r="F5499" s="223">
        <f>DATE(FACTURACION[[#This Row],[AÑO]],FACTURACION[[#This Row],[Mes numero]],1)</f>
        <v>43282</v>
      </c>
      <c r="G5499" s="160">
        <v>13744</v>
      </c>
      <c r="H5499" s="25">
        <v>900134459</v>
      </c>
      <c r="I5499" s="3" t="str">
        <f>+VLOOKUP(FACTURACION[[#This Row],[NIT]],TABLACLIENTE,2,FALSE)</f>
        <v>TRANSPORTADORA DE GAS INTERNACIONAL S.A. ESP (TGI S.A. E.S.P.)</v>
      </c>
      <c r="J5499" s="3" t="s">
        <v>1123</v>
      </c>
      <c r="K5499" s="12" t="str">
        <f>+VLOOKUP(FACTURACION[[#This Row],[REFERENCIA]],CODINV,2,FALSE)</f>
        <v xml:space="preserve">SCREW, PRESSURE ADJUSTING </v>
      </c>
      <c r="L5499" s="12" t="str">
        <f>IF(VLOOKUP(FACTURACION[[#This Row],[REFERENCIA]],CODINV,3,FALSE)=0,"",VLOOKUP(FACTURACION[[#This Row],[REFERENCIA]],CODINV,3,FALSE))</f>
        <v>70868P001</v>
      </c>
      <c r="M5499" s="12" t="str">
        <f>+VLOOKUP(FACTURACION[[#This Row],[REFERENCIA]],CODINV,4,FALSE)</f>
        <v>REPUESTOS Y ACCESORIOS</v>
      </c>
      <c r="N5499" s="12" t="str">
        <f>+VLOOKUP(FACTURACION[[#This Row],[REFERENCIA]],CODINV,5,FALSE)</f>
        <v>HONEYWELL</v>
      </c>
      <c r="O5499" s="3">
        <v>15</v>
      </c>
      <c r="P5499" s="31">
        <v>214880</v>
      </c>
      <c r="Q5499" s="24">
        <f>+FACTURACION[[#This Row],[CANTIDAD]]*FACTURACION[[#This Row],[VR UNITARIO]]/1000</f>
        <v>3223.2</v>
      </c>
      <c r="R5499" s="3" t="str">
        <f>+VLOOKUP(FACTURACION[[#This Row],[NIT]],TABLACLIENTE,5,FALSE)</f>
        <v>BOGOTÁ D.C.</v>
      </c>
    </row>
    <row r="5500" spans="3:18">
      <c r="C5500" s="29">
        <v>2018</v>
      </c>
      <c r="D5500" s="30" t="s">
        <v>696</v>
      </c>
      <c r="E5500" s="30">
        <f>MONTH(FACTURACION[[#This Row],[MES]]&amp;1)</f>
        <v>7</v>
      </c>
      <c r="F5500" s="223">
        <f>DATE(FACTURACION[[#This Row],[AÑO]],FACTURACION[[#This Row],[Mes numero]],1)</f>
        <v>43282</v>
      </c>
      <c r="G5500" s="160">
        <v>13744</v>
      </c>
      <c r="H5500" s="25">
        <v>900134459</v>
      </c>
      <c r="I5500" s="3" t="str">
        <f>+VLOOKUP(FACTURACION[[#This Row],[NIT]],TABLACLIENTE,2,FALSE)</f>
        <v>TRANSPORTADORA DE GAS INTERNACIONAL S.A. ESP (TGI S.A. E.S.P.)</v>
      </c>
      <c r="J5500" s="3" t="s">
        <v>4004</v>
      </c>
      <c r="K5500" s="12" t="str">
        <f>+VLOOKUP(FACTURACION[[#This Row],[REFERENCIA]],CODINV,2,FALSE)</f>
        <v xml:space="preserve">KIT AFV 0-RINGS, ALL  SIZES </v>
      </c>
      <c r="L5500" s="12" t="str">
        <f>IF(VLOOKUP(FACTURACION[[#This Row],[REFERENCIA]],CODINV,3,FALSE)=0,"",VLOOKUP(FACTURACION[[#This Row],[REFERENCIA]],CODINV,3,FALSE))</f>
        <v>73917K001</v>
      </c>
      <c r="M5500" s="12" t="str">
        <f>+VLOOKUP(FACTURACION[[#This Row],[REFERENCIA]],CODINV,4,FALSE)</f>
        <v>REPUESTOS Y ACCESORIOS</v>
      </c>
      <c r="N5500" s="12" t="str">
        <f>+VLOOKUP(FACTURACION[[#This Row],[REFERENCIA]],CODINV,5,FALSE)</f>
        <v>HONEYWELL</v>
      </c>
      <c r="O5500" s="3">
        <v>18</v>
      </c>
      <c r="P5500" s="31">
        <v>55869</v>
      </c>
      <c r="Q5500" s="24">
        <f>+FACTURACION[[#This Row],[CANTIDAD]]*FACTURACION[[#This Row],[VR UNITARIO]]/1000</f>
        <v>1005.6420000000001</v>
      </c>
      <c r="R5500" s="3" t="str">
        <f>+VLOOKUP(FACTURACION[[#This Row],[NIT]],TABLACLIENTE,5,FALSE)</f>
        <v>BOGOTÁ D.C.</v>
      </c>
    </row>
    <row r="5501" spans="3:18">
      <c r="C5501" s="29">
        <v>2018</v>
      </c>
      <c r="D5501" s="30" t="s">
        <v>696</v>
      </c>
      <c r="E5501" s="30">
        <f>MONTH(FACTURACION[[#This Row],[MES]]&amp;1)</f>
        <v>7</v>
      </c>
      <c r="F5501" s="223">
        <f>DATE(FACTURACION[[#This Row],[AÑO]],FACTURACION[[#This Row],[Mes numero]],1)</f>
        <v>43282</v>
      </c>
      <c r="G5501" s="160">
        <v>13744</v>
      </c>
      <c r="H5501" s="25">
        <v>900134459</v>
      </c>
      <c r="I5501" s="3" t="str">
        <f>+VLOOKUP(FACTURACION[[#This Row],[NIT]],TABLACLIENTE,2,FALSE)</f>
        <v>TRANSPORTADORA DE GAS INTERNACIONAL S.A. ESP (TGI S.A. E.S.P.)</v>
      </c>
      <c r="J5501" s="3" t="s">
        <v>4004</v>
      </c>
      <c r="K5501" s="12" t="str">
        <f>+VLOOKUP(FACTURACION[[#This Row],[REFERENCIA]],CODINV,2,FALSE)</f>
        <v xml:space="preserve">KIT AFV 0-RINGS, ALL  SIZES </v>
      </c>
      <c r="L5501" s="12" t="str">
        <f>IF(VLOOKUP(FACTURACION[[#This Row],[REFERENCIA]],CODINV,3,FALSE)=0,"",VLOOKUP(FACTURACION[[#This Row],[REFERENCIA]],CODINV,3,FALSE))</f>
        <v>73917K001</v>
      </c>
      <c r="M5501" s="12" t="str">
        <f>+VLOOKUP(FACTURACION[[#This Row],[REFERENCIA]],CODINV,4,FALSE)</f>
        <v>REPUESTOS Y ACCESORIOS</v>
      </c>
      <c r="N5501" s="12" t="str">
        <f>+VLOOKUP(FACTURACION[[#This Row],[REFERENCIA]],CODINV,5,FALSE)</f>
        <v>HONEYWELL</v>
      </c>
      <c r="O5501" s="3">
        <v>9</v>
      </c>
      <c r="P5501" s="31">
        <v>55869</v>
      </c>
      <c r="Q5501" s="24">
        <f>+FACTURACION[[#This Row],[CANTIDAD]]*FACTURACION[[#This Row],[VR UNITARIO]]/1000</f>
        <v>502.82100000000003</v>
      </c>
      <c r="R5501" s="3" t="str">
        <f>+VLOOKUP(FACTURACION[[#This Row],[NIT]],TABLACLIENTE,5,FALSE)</f>
        <v>BOGOTÁ D.C.</v>
      </c>
    </row>
    <row r="5502" spans="3:18">
      <c r="C5502" s="29">
        <v>2018</v>
      </c>
      <c r="D5502" s="30" t="s">
        <v>696</v>
      </c>
      <c r="E5502" s="30">
        <f>MONTH(FACTURACION[[#This Row],[MES]]&amp;1)</f>
        <v>7</v>
      </c>
      <c r="F5502" s="223">
        <f>DATE(FACTURACION[[#This Row],[AÑO]],FACTURACION[[#This Row],[Mes numero]],1)</f>
        <v>43282</v>
      </c>
      <c r="G5502" s="160">
        <v>13744</v>
      </c>
      <c r="H5502" s="25">
        <v>900134459</v>
      </c>
      <c r="I5502" s="3" t="str">
        <f>+VLOOKUP(FACTURACION[[#This Row],[NIT]],TABLACLIENTE,2,FALSE)</f>
        <v>TRANSPORTADORA DE GAS INTERNACIONAL S.A. ESP (TGI S.A. E.S.P.)</v>
      </c>
      <c r="J5502" s="3" t="s">
        <v>4004</v>
      </c>
      <c r="K5502" s="12" t="str">
        <f>+VLOOKUP(FACTURACION[[#This Row],[REFERENCIA]],CODINV,2,FALSE)</f>
        <v xml:space="preserve">KIT AFV 0-RINGS, ALL  SIZES </v>
      </c>
      <c r="L5502" s="12" t="str">
        <f>IF(VLOOKUP(FACTURACION[[#This Row],[REFERENCIA]],CODINV,3,FALSE)=0,"",VLOOKUP(FACTURACION[[#This Row],[REFERENCIA]],CODINV,3,FALSE))</f>
        <v>73917K001</v>
      </c>
      <c r="M5502" s="12" t="str">
        <f>+VLOOKUP(FACTURACION[[#This Row],[REFERENCIA]],CODINV,4,FALSE)</f>
        <v>REPUESTOS Y ACCESORIOS</v>
      </c>
      <c r="N5502" s="12" t="str">
        <f>+VLOOKUP(FACTURACION[[#This Row],[REFERENCIA]],CODINV,5,FALSE)</f>
        <v>HONEYWELL</v>
      </c>
      <c r="O5502" s="3">
        <v>26</v>
      </c>
      <c r="P5502" s="31">
        <v>55869</v>
      </c>
      <c r="Q5502" s="24">
        <f>+FACTURACION[[#This Row],[CANTIDAD]]*FACTURACION[[#This Row],[VR UNITARIO]]/1000</f>
        <v>1452.5940000000001</v>
      </c>
      <c r="R5502" s="3" t="str">
        <f>+VLOOKUP(FACTURACION[[#This Row],[NIT]],TABLACLIENTE,5,FALSE)</f>
        <v>BOGOTÁ D.C.</v>
      </c>
    </row>
    <row r="5503" spans="3:18">
      <c r="C5503" s="29">
        <v>2018</v>
      </c>
      <c r="D5503" s="30" t="s">
        <v>696</v>
      </c>
      <c r="E5503" s="30">
        <f>MONTH(FACTURACION[[#This Row],[MES]]&amp;1)</f>
        <v>7</v>
      </c>
      <c r="F5503" s="223">
        <f>DATE(FACTURACION[[#This Row],[AÑO]],FACTURACION[[#This Row],[Mes numero]],1)</f>
        <v>43282</v>
      </c>
      <c r="G5503" s="160">
        <v>13744</v>
      </c>
      <c r="H5503" s="25">
        <v>900134459</v>
      </c>
      <c r="I5503" s="3" t="str">
        <f>+VLOOKUP(FACTURACION[[#This Row],[NIT]],TABLACLIENTE,2,FALSE)</f>
        <v>TRANSPORTADORA DE GAS INTERNACIONAL S.A. ESP (TGI S.A. E.S.P.)</v>
      </c>
      <c r="J5503" s="3" t="s">
        <v>4004</v>
      </c>
      <c r="K5503" s="12" t="str">
        <f>+VLOOKUP(FACTURACION[[#This Row],[REFERENCIA]],CODINV,2,FALSE)</f>
        <v xml:space="preserve">KIT AFV 0-RINGS, ALL  SIZES </v>
      </c>
      <c r="L5503" s="12" t="str">
        <f>IF(VLOOKUP(FACTURACION[[#This Row],[REFERENCIA]],CODINV,3,FALSE)=0,"",VLOOKUP(FACTURACION[[#This Row],[REFERENCIA]],CODINV,3,FALSE))</f>
        <v>73917K001</v>
      </c>
      <c r="M5503" s="12" t="str">
        <f>+VLOOKUP(FACTURACION[[#This Row],[REFERENCIA]],CODINV,4,FALSE)</f>
        <v>REPUESTOS Y ACCESORIOS</v>
      </c>
      <c r="N5503" s="12" t="str">
        <f>+VLOOKUP(FACTURACION[[#This Row],[REFERENCIA]],CODINV,5,FALSE)</f>
        <v>HONEYWELL</v>
      </c>
      <c r="O5503" s="3">
        <v>25</v>
      </c>
      <c r="P5503" s="31">
        <v>55869</v>
      </c>
      <c r="Q5503" s="24">
        <f>+FACTURACION[[#This Row],[CANTIDAD]]*FACTURACION[[#This Row],[VR UNITARIO]]/1000</f>
        <v>1396.7249999999999</v>
      </c>
      <c r="R5503" s="3" t="str">
        <f>+VLOOKUP(FACTURACION[[#This Row],[NIT]],TABLACLIENTE,5,FALSE)</f>
        <v>BOGOTÁ D.C.</v>
      </c>
    </row>
    <row r="5504" spans="3:18">
      <c r="C5504" s="29">
        <v>2018</v>
      </c>
      <c r="D5504" s="30" t="s">
        <v>696</v>
      </c>
      <c r="E5504" s="30">
        <f>MONTH(FACTURACION[[#This Row],[MES]]&amp;1)</f>
        <v>7</v>
      </c>
      <c r="F5504" s="223">
        <f>DATE(FACTURACION[[#This Row],[AÑO]],FACTURACION[[#This Row],[Mes numero]],1)</f>
        <v>43282</v>
      </c>
      <c r="G5504" s="160">
        <v>13744</v>
      </c>
      <c r="H5504" s="25">
        <v>900134459</v>
      </c>
      <c r="I5504" s="3" t="str">
        <f>+VLOOKUP(FACTURACION[[#This Row],[NIT]],TABLACLIENTE,2,FALSE)</f>
        <v>TRANSPORTADORA DE GAS INTERNACIONAL S.A. ESP (TGI S.A. E.S.P.)</v>
      </c>
      <c r="J5504" s="3" t="s">
        <v>4004</v>
      </c>
      <c r="K5504" s="12" t="str">
        <f>+VLOOKUP(FACTURACION[[#This Row],[REFERENCIA]],CODINV,2,FALSE)</f>
        <v xml:space="preserve">KIT AFV 0-RINGS, ALL  SIZES </v>
      </c>
      <c r="L5504" s="12" t="str">
        <f>IF(VLOOKUP(FACTURACION[[#This Row],[REFERENCIA]],CODINV,3,FALSE)=0,"",VLOOKUP(FACTURACION[[#This Row],[REFERENCIA]],CODINV,3,FALSE))</f>
        <v>73917K001</v>
      </c>
      <c r="M5504" s="12" t="str">
        <f>+VLOOKUP(FACTURACION[[#This Row],[REFERENCIA]],CODINV,4,FALSE)</f>
        <v>REPUESTOS Y ACCESORIOS</v>
      </c>
      <c r="N5504" s="12" t="str">
        <f>+VLOOKUP(FACTURACION[[#This Row],[REFERENCIA]],CODINV,5,FALSE)</f>
        <v>HONEYWELL</v>
      </c>
      <c r="O5504" s="3">
        <v>25</v>
      </c>
      <c r="P5504" s="31">
        <v>55869</v>
      </c>
      <c r="Q5504" s="24">
        <f>+FACTURACION[[#This Row],[CANTIDAD]]*FACTURACION[[#This Row],[VR UNITARIO]]/1000</f>
        <v>1396.7249999999999</v>
      </c>
      <c r="R5504" s="3" t="str">
        <f>+VLOOKUP(FACTURACION[[#This Row],[NIT]],TABLACLIENTE,5,FALSE)</f>
        <v>BOGOTÁ D.C.</v>
      </c>
    </row>
    <row r="5505" spans="3:18">
      <c r="C5505" s="29">
        <v>2018</v>
      </c>
      <c r="D5505" s="30" t="s">
        <v>696</v>
      </c>
      <c r="E5505" s="30">
        <f>MONTH(FACTURACION[[#This Row],[MES]]&amp;1)</f>
        <v>7</v>
      </c>
      <c r="F5505" s="223">
        <f>DATE(FACTURACION[[#This Row],[AÑO]],FACTURACION[[#This Row],[Mes numero]],1)</f>
        <v>43282</v>
      </c>
      <c r="G5505" s="160">
        <v>13771</v>
      </c>
      <c r="H5505" s="25">
        <v>860510723</v>
      </c>
      <c r="I5505" s="3" t="str">
        <f>+VLOOKUP(FACTURACION[[#This Row],[NIT]],TABLACLIENTE,2,FALSE)</f>
        <v>SAENA DE COLOMBIA S.A.</v>
      </c>
      <c r="J5505" s="3" t="s">
        <v>61</v>
      </c>
      <c r="K5505" s="12" t="str">
        <f>+VLOOKUP(FACTURACION[[#This Row],[REFERENCIA]],CODINV,2,FALSE)</f>
        <v>MANGA 2" S300 H7</v>
      </c>
      <c r="L5505" s="12" t="str">
        <f>IF(VLOOKUP(FACTURACION[[#This Row],[REFERENCIA]],CODINV,3,FALSE)=0,"",VLOOKUP(FACTURACION[[#This Row],[REFERENCIA]],CODINV,3,FALSE))</f>
        <v>73404P002</v>
      </c>
      <c r="M5505" s="12" t="str">
        <f>+VLOOKUP(FACTURACION[[#This Row],[REFERENCIA]],CODINV,4,FALSE)</f>
        <v>MANGAS</v>
      </c>
      <c r="N5505" s="12" t="str">
        <f>+VLOOKUP(FACTURACION[[#This Row],[REFERENCIA]],CODINV,5,FALSE)</f>
        <v>HONEYWELL</v>
      </c>
      <c r="O5505" s="3">
        <v>2</v>
      </c>
      <c r="P5505" s="31">
        <v>420000</v>
      </c>
      <c r="Q5505" s="24">
        <f>+FACTURACION[[#This Row],[CANTIDAD]]*FACTURACION[[#This Row],[VR UNITARIO]]/1000</f>
        <v>840</v>
      </c>
      <c r="R5505" s="3" t="str">
        <f>+VLOOKUP(FACTURACION[[#This Row],[NIT]],TABLACLIENTE,5,FALSE)</f>
        <v>BOGOTÁ D.C.</v>
      </c>
    </row>
    <row r="5506" spans="3:18">
      <c r="C5506" s="29">
        <v>2018</v>
      </c>
      <c r="D5506" s="30" t="s">
        <v>696</v>
      </c>
      <c r="E5506" s="30">
        <f>MONTH(FACTURACION[[#This Row],[MES]]&amp;1)</f>
        <v>7</v>
      </c>
      <c r="F5506" s="223">
        <f>DATE(FACTURACION[[#This Row],[AÑO]],FACTURACION[[#This Row],[Mes numero]],1)</f>
        <v>43282</v>
      </c>
      <c r="G5506" s="160">
        <v>13744</v>
      </c>
      <c r="H5506" s="25">
        <v>900134459</v>
      </c>
      <c r="I5506" s="3" t="str">
        <f>+VLOOKUP(FACTURACION[[#This Row],[NIT]],TABLACLIENTE,2,FALSE)</f>
        <v>TRANSPORTADORA DE GAS INTERNACIONAL S.A. ESP (TGI S.A. E.S.P.)</v>
      </c>
      <c r="J5506" s="3" t="s">
        <v>61</v>
      </c>
      <c r="K5506" s="12" t="str">
        <f>+VLOOKUP(FACTURACION[[#This Row],[REFERENCIA]],CODINV,2,FALSE)</f>
        <v>MANGA 2" S300 H7</v>
      </c>
      <c r="L5506" s="12" t="str">
        <f>IF(VLOOKUP(FACTURACION[[#This Row],[REFERENCIA]],CODINV,3,FALSE)=0,"",VLOOKUP(FACTURACION[[#This Row],[REFERENCIA]],CODINV,3,FALSE))</f>
        <v>73404P002</v>
      </c>
      <c r="M5506" s="12" t="str">
        <f>+VLOOKUP(FACTURACION[[#This Row],[REFERENCIA]],CODINV,4,FALSE)</f>
        <v>MANGAS</v>
      </c>
      <c r="N5506" s="12" t="str">
        <f>+VLOOKUP(FACTURACION[[#This Row],[REFERENCIA]],CODINV,5,FALSE)</f>
        <v>HONEYWELL</v>
      </c>
      <c r="O5506" s="3">
        <v>5</v>
      </c>
      <c r="P5506" s="31">
        <v>509890</v>
      </c>
      <c r="Q5506" s="24">
        <f>+FACTURACION[[#This Row],[CANTIDAD]]*FACTURACION[[#This Row],[VR UNITARIO]]/1000</f>
        <v>2549.4499999999998</v>
      </c>
      <c r="R5506" s="3" t="str">
        <f>+VLOOKUP(FACTURACION[[#This Row],[NIT]],TABLACLIENTE,5,FALSE)</f>
        <v>BOGOTÁ D.C.</v>
      </c>
    </row>
    <row r="5507" spans="3:18">
      <c r="C5507" s="29">
        <v>2018</v>
      </c>
      <c r="D5507" s="30" t="s">
        <v>696</v>
      </c>
      <c r="E5507" s="30">
        <f>MONTH(FACTURACION[[#This Row],[MES]]&amp;1)</f>
        <v>7</v>
      </c>
      <c r="F5507" s="223">
        <f>DATE(FACTURACION[[#This Row],[AÑO]],FACTURACION[[#This Row],[Mes numero]],1)</f>
        <v>43282</v>
      </c>
      <c r="G5507" s="160">
        <v>13744</v>
      </c>
      <c r="H5507" s="25">
        <v>900134459</v>
      </c>
      <c r="I5507" s="3" t="str">
        <f>+VLOOKUP(FACTURACION[[#This Row],[NIT]],TABLACLIENTE,2,FALSE)</f>
        <v>TRANSPORTADORA DE GAS INTERNACIONAL S.A. ESP (TGI S.A. E.S.P.)</v>
      </c>
      <c r="J5507" s="3" t="s">
        <v>61</v>
      </c>
      <c r="K5507" s="12" t="str">
        <f>+VLOOKUP(FACTURACION[[#This Row],[REFERENCIA]],CODINV,2,FALSE)</f>
        <v>MANGA 2" S300 H7</v>
      </c>
      <c r="L5507" s="12" t="str">
        <f>IF(VLOOKUP(FACTURACION[[#This Row],[REFERENCIA]],CODINV,3,FALSE)=0,"",VLOOKUP(FACTURACION[[#This Row],[REFERENCIA]],CODINV,3,FALSE))</f>
        <v>73404P002</v>
      </c>
      <c r="M5507" s="12" t="str">
        <f>+VLOOKUP(FACTURACION[[#This Row],[REFERENCIA]],CODINV,4,FALSE)</f>
        <v>MANGAS</v>
      </c>
      <c r="N5507" s="12" t="str">
        <f>+VLOOKUP(FACTURACION[[#This Row],[REFERENCIA]],CODINV,5,FALSE)</f>
        <v>HONEYWELL</v>
      </c>
      <c r="O5507" s="3">
        <v>5</v>
      </c>
      <c r="P5507" s="31">
        <v>509890</v>
      </c>
      <c r="Q5507" s="24">
        <f>+FACTURACION[[#This Row],[CANTIDAD]]*FACTURACION[[#This Row],[VR UNITARIO]]/1000</f>
        <v>2549.4499999999998</v>
      </c>
      <c r="R5507" s="3" t="str">
        <f>+VLOOKUP(FACTURACION[[#This Row],[NIT]],TABLACLIENTE,5,FALSE)</f>
        <v>BOGOTÁ D.C.</v>
      </c>
    </row>
    <row r="5508" spans="3:18">
      <c r="C5508" s="29">
        <v>2018</v>
      </c>
      <c r="D5508" s="30" t="s">
        <v>696</v>
      </c>
      <c r="E5508" s="30">
        <f>MONTH(FACTURACION[[#This Row],[MES]]&amp;1)</f>
        <v>7</v>
      </c>
      <c r="F5508" s="223">
        <f>DATE(FACTURACION[[#This Row],[AÑO]],FACTURACION[[#This Row],[Mes numero]],1)</f>
        <v>43282</v>
      </c>
      <c r="G5508" s="160">
        <v>13744</v>
      </c>
      <c r="H5508" s="25">
        <v>900134459</v>
      </c>
      <c r="I5508" s="3" t="str">
        <f>+VLOOKUP(FACTURACION[[#This Row],[NIT]],TABLACLIENTE,2,FALSE)</f>
        <v>TRANSPORTADORA DE GAS INTERNACIONAL S.A. ESP (TGI S.A. E.S.P.)</v>
      </c>
      <c r="J5508" s="3" t="s">
        <v>61</v>
      </c>
      <c r="K5508" s="12" t="str">
        <f>+VLOOKUP(FACTURACION[[#This Row],[REFERENCIA]],CODINV,2,FALSE)</f>
        <v>MANGA 2" S300 H7</v>
      </c>
      <c r="L5508" s="12" t="str">
        <f>IF(VLOOKUP(FACTURACION[[#This Row],[REFERENCIA]],CODINV,3,FALSE)=0,"",VLOOKUP(FACTURACION[[#This Row],[REFERENCIA]],CODINV,3,FALSE))</f>
        <v>73404P002</v>
      </c>
      <c r="M5508" s="12" t="str">
        <f>+VLOOKUP(FACTURACION[[#This Row],[REFERENCIA]],CODINV,4,FALSE)</f>
        <v>MANGAS</v>
      </c>
      <c r="N5508" s="12" t="str">
        <f>+VLOOKUP(FACTURACION[[#This Row],[REFERENCIA]],CODINV,5,FALSE)</f>
        <v>HONEYWELL</v>
      </c>
      <c r="O5508" s="3">
        <v>5</v>
      </c>
      <c r="P5508" s="31">
        <v>509890</v>
      </c>
      <c r="Q5508" s="24">
        <f>+FACTURACION[[#This Row],[CANTIDAD]]*FACTURACION[[#This Row],[VR UNITARIO]]/1000</f>
        <v>2549.4499999999998</v>
      </c>
      <c r="R5508" s="3" t="str">
        <f>+VLOOKUP(FACTURACION[[#This Row],[NIT]],TABLACLIENTE,5,FALSE)</f>
        <v>BOGOTÁ D.C.</v>
      </c>
    </row>
    <row r="5509" spans="3:18">
      <c r="C5509" s="29">
        <v>2018</v>
      </c>
      <c r="D5509" s="30" t="s">
        <v>696</v>
      </c>
      <c r="E5509" s="30">
        <f>MONTH(FACTURACION[[#This Row],[MES]]&amp;1)</f>
        <v>7</v>
      </c>
      <c r="F5509" s="223">
        <f>DATE(FACTURACION[[#This Row],[AÑO]],FACTURACION[[#This Row],[Mes numero]],1)</f>
        <v>43282</v>
      </c>
      <c r="G5509" s="160">
        <v>13744</v>
      </c>
      <c r="H5509" s="25">
        <v>900134459</v>
      </c>
      <c r="I5509" s="3" t="str">
        <f>+VLOOKUP(FACTURACION[[#This Row],[NIT]],TABLACLIENTE,2,FALSE)</f>
        <v>TRANSPORTADORA DE GAS INTERNACIONAL S.A. ESP (TGI S.A. E.S.P.)</v>
      </c>
      <c r="J5509" s="3" t="s">
        <v>1098</v>
      </c>
      <c r="K5509" s="12" t="str">
        <f>+VLOOKUP(FACTURACION[[#This Row],[REFERENCIA]],CODINV,2,FALSE)</f>
        <v>MANGA 2" S300 B7</v>
      </c>
      <c r="L5509" s="12" t="str">
        <f>IF(VLOOKUP(FACTURACION[[#This Row],[REFERENCIA]],CODINV,3,FALSE)=0,"",VLOOKUP(FACTURACION[[#This Row],[REFERENCIA]],CODINV,3,FALSE))</f>
        <v>73404P056</v>
      </c>
      <c r="M5509" s="12" t="str">
        <f>+VLOOKUP(FACTURACION[[#This Row],[REFERENCIA]],CODINV,4,FALSE)</f>
        <v>MANGAS</v>
      </c>
      <c r="N5509" s="12" t="str">
        <f>+VLOOKUP(FACTURACION[[#This Row],[REFERENCIA]],CODINV,5,FALSE)</f>
        <v>HONEYWELL</v>
      </c>
      <c r="O5509" s="3">
        <v>10</v>
      </c>
      <c r="P5509" s="31">
        <v>509890</v>
      </c>
      <c r="Q5509" s="24">
        <f>+FACTURACION[[#This Row],[CANTIDAD]]*FACTURACION[[#This Row],[VR UNITARIO]]/1000</f>
        <v>5098.8999999999996</v>
      </c>
      <c r="R5509" s="3" t="str">
        <f>+VLOOKUP(FACTURACION[[#This Row],[NIT]],TABLACLIENTE,5,FALSE)</f>
        <v>BOGOTÁ D.C.</v>
      </c>
    </row>
    <row r="5510" spans="3:18">
      <c r="C5510" s="29">
        <v>2018</v>
      </c>
      <c r="D5510" s="30" t="s">
        <v>696</v>
      </c>
      <c r="E5510" s="30">
        <f>MONTH(FACTURACION[[#This Row],[MES]]&amp;1)</f>
        <v>7</v>
      </c>
      <c r="F5510" s="223">
        <f>DATE(FACTURACION[[#This Row],[AÑO]],FACTURACION[[#This Row],[Mes numero]],1)</f>
        <v>43282</v>
      </c>
      <c r="G5510" s="160">
        <v>13746</v>
      </c>
      <c r="H5510" s="25">
        <v>800007813</v>
      </c>
      <c r="I5510" s="3" t="str">
        <f>+VLOOKUP(FACTURACION[[#This Row],[NIT]],TABLACLIENTE,2,FALSE)</f>
        <v>VANTI S.A. E.S.P (VANTI)</v>
      </c>
      <c r="J5510" s="3" t="s">
        <v>153</v>
      </c>
      <c r="K5510" s="12" t="str">
        <f>+VLOOKUP(FACTURACION[[#This Row],[REFERENCIA]],CODINV,2,FALSE)</f>
        <v>MANGA 3" S300 H7</v>
      </c>
      <c r="L5510" s="12" t="str">
        <f>IF(VLOOKUP(FACTURACION[[#This Row],[REFERENCIA]],CODINV,3,FALSE)=0,"",VLOOKUP(FACTURACION[[#This Row],[REFERENCIA]],CODINV,3,FALSE))</f>
        <v>73404P003</v>
      </c>
      <c r="M5510" s="12" t="str">
        <f>+VLOOKUP(FACTURACION[[#This Row],[REFERENCIA]],CODINV,4,FALSE)</f>
        <v>MANGAS</v>
      </c>
      <c r="N5510" s="12" t="str">
        <f>+VLOOKUP(FACTURACION[[#This Row],[REFERENCIA]],CODINV,5,FALSE)</f>
        <v>HONEYWELL</v>
      </c>
      <c r="O5510" s="3">
        <v>7</v>
      </c>
      <c r="P5510" s="31">
        <v>1035905</v>
      </c>
      <c r="Q5510" s="24">
        <f>+FACTURACION[[#This Row],[CANTIDAD]]*FACTURACION[[#This Row],[VR UNITARIO]]/1000</f>
        <v>7251.335</v>
      </c>
      <c r="R5510" s="3" t="str">
        <f>+VLOOKUP(FACTURACION[[#This Row],[NIT]],TABLACLIENTE,5,FALSE)</f>
        <v>BOGOTÁ D.C.</v>
      </c>
    </row>
    <row r="5511" spans="3:18">
      <c r="C5511" s="29">
        <v>2018</v>
      </c>
      <c r="D5511" s="30" t="s">
        <v>696</v>
      </c>
      <c r="E5511" s="30">
        <f>MONTH(FACTURACION[[#This Row],[MES]]&amp;1)</f>
        <v>7</v>
      </c>
      <c r="F5511" s="223">
        <f>DATE(FACTURACION[[#This Row],[AÑO]],FACTURACION[[#This Row],[Mes numero]],1)</f>
        <v>43282</v>
      </c>
      <c r="G5511" s="160">
        <v>13744</v>
      </c>
      <c r="H5511" s="25">
        <v>900134459</v>
      </c>
      <c r="I5511" s="3" t="str">
        <f>+VLOOKUP(FACTURACION[[#This Row],[NIT]],TABLACLIENTE,2,FALSE)</f>
        <v>TRANSPORTADORA DE GAS INTERNACIONAL S.A. ESP (TGI S.A. E.S.P.)</v>
      </c>
      <c r="J5511" s="3" t="s">
        <v>218</v>
      </c>
      <c r="K5511" s="12" t="str">
        <f>+VLOOKUP(FACTURACION[[#This Row],[REFERENCIA]],CODINV,2,FALSE)</f>
        <v>MANGA 2" S600 B7</v>
      </c>
      <c r="L5511" s="12" t="str">
        <f>IF(VLOOKUP(FACTURACION[[#This Row],[REFERENCIA]],CODINV,3,FALSE)=0,"",VLOOKUP(FACTURACION[[#This Row],[REFERENCIA]],CODINV,3,FALSE))</f>
        <v>73677P007</v>
      </c>
      <c r="M5511" s="12" t="str">
        <f>+VLOOKUP(FACTURACION[[#This Row],[REFERENCIA]],CODINV,4,FALSE)</f>
        <v>MANGAS</v>
      </c>
      <c r="N5511" s="12" t="str">
        <f>+VLOOKUP(FACTURACION[[#This Row],[REFERENCIA]],CODINV,5,FALSE)</f>
        <v>HONEYWELL</v>
      </c>
      <c r="O5511" s="3">
        <v>11</v>
      </c>
      <c r="P5511" s="31">
        <v>538988</v>
      </c>
      <c r="Q5511" s="24">
        <f>+FACTURACION[[#This Row],[CANTIDAD]]*FACTURACION[[#This Row],[VR UNITARIO]]/1000</f>
        <v>5928.8680000000004</v>
      </c>
      <c r="R5511" s="3" t="str">
        <f>+VLOOKUP(FACTURACION[[#This Row],[NIT]],TABLACLIENTE,5,FALSE)</f>
        <v>BOGOTÁ D.C.</v>
      </c>
    </row>
    <row r="5512" spans="3:18">
      <c r="C5512" s="29">
        <v>2018</v>
      </c>
      <c r="D5512" s="30" t="s">
        <v>696</v>
      </c>
      <c r="E5512" s="30">
        <f>MONTH(FACTURACION[[#This Row],[MES]]&amp;1)</f>
        <v>7</v>
      </c>
      <c r="F5512" s="223">
        <f>DATE(FACTURACION[[#This Row],[AÑO]],FACTURACION[[#This Row],[Mes numero]],1)</f>
        <v>43282</v>
      </c>
      <c r="G5512" s="160">
        <v>13744</v>
      </c>
      <c r="H5512" s="25">
        <v>900134459</v>
      </c>
      <c r="I5512" s="3" t="str">
        <f>+VLOOKUP(FACTURACION[[#This Row],[NIT]],TABLACLIENTE,2,FALSE)</f>
        <v>TRANSPORTADORA DE GAS INTERNACIONAL S.A. ESP (TGI S.A. E.S.P.)</v>
      </c>
      <c r="J5512" s="3" t="s">
        <v>218</v>
      </c>
      <c r="K5512" s="12" t="str">
        <f>+VLOOKUP(FACTURACION[[#This Row],[REFERENCIA]],CODINV,2,FALSE)</f>
        <v>MANGA 2" S600 B7</v>
      </c>
      <c r="L5512" s="12" t="str">
        <f>IF(VLOOKUP(FACTURACION[[#This Row],[REFERENCIA]],CODINV,3,FALSE)=0,"",VLOOKUP(FACTURACION[[#This Row],[REFERENCIA]],CODINV,3,FALSE))</f>
        <v>73677P007</v>
      </c>
      <c r="M5512" s="12" t="str">
        <f>+VLOOKUP(FACTURACION[[#This Row],[REFERENCIA]],CODINV,4,FALSE)</f>
        <v>MANGAS</v>
      </c>
      <c r="N5512" s="12" t="str">
        <f>+VLOOKUP(FACTURACION[[#This Row],[REFERENCIA]],CODINV,5,FALSE)</f>
        <v>HONEYWELL</v>
      </c>
      <c r="O5512" s="3">
        <v>26</v>
      </c>
      <c r="P5512" s="31">
        <v>538988</v>
      </c>
      <c r="Q5512" s="24">
        <f>+FACTURACION[[#This Row],[CANTIDAD]]*FACTURACION[[#This Row],[VR UNITARIO]]/1000</f>
        <v>14013.688</v>
      </c>
      <c r="R5512" s="3" t="str">
        <f>+VLOOKUP(FACTURACION[[#This Row],[NIT]],TABLACLIENTE,5,FALSE)</f>
        <v>BOGOTÁ D.C.</v>
      </c>
    </row>
    <row r="5513" spans="3:18">
      <c r="C5513" s="29">
        <v>2018</v>
      </c>
      <c r="D5513" s="30" t="s">
        <v>696</v>
      </c>
      <c r="E5513" s="30">
        <f>MONTH(FACTURACION[[#This Row],[MES]]&amp;1)</f>
        <v>7</v>
      </c>
      <c r="F5513" s="223">
        <f>DATE(FACTURACION[[#This Row],[AÑO]],FACTURACION[[#This Row],[Mes numero]],1)</f>
        <v>43282</v>
      </c>
      <c r="G5513" s="160">
        <v>13744</v>
      </c>
      <c r="H5513" s="25">
        <v>900134459</v>
      </c>
      <c r="I5513" s="3" t="str">
        <f>+VLOOKUP(FACTURACION[[#This Row],[NIT]],TABLACLIENTE,2,FALSE)</f>
        <v>TRANSPORTADORA DE GAS INTERNACIONAL S.A. ESP (TGI S.A. E.S.P.)</v>
      </c>
      <c r="J5513" s="3" t="s">
        <v>886</v>
      </c>
      <c r="K5513" s="12" t="str">
        <f>+VLOOKUP(FACTURACION[[#This Row],[REFERENCIA]],CODINV,2,FALSE)</f>
        <v>FILTER ASSEMBLY (COMPOSITE)</v>
      </c>
      <c r="L5513" s="12" t="str">
        <f>IF(VLOOKUP(FACTURACION[[#This Row],[REFERENCIA]],CODINV,3,FALSE)=0,"",VLOOKUP(FACTURACION[[#This Row],[REFERENCIA]],CODINV,3,FALSE))</f>
        <v>78480P001</v>
      </c>
      <c r="M5513" s="12" t="str">
        <f>+VLOOKUP(FACTURACION[[#This Row],[REFERENCIA]],CODINV,4,FALSE)</f>
        <v>FILTROS</v>
      </c>
      <c r="N5513" s="12" t="str">
        <f>+VLOOKUP(FACTURACION[[#This Row],[REFERENCIA]],CODINV,5,FALSE)</f>
        <v>HONEYWELL</v>
      </c>
      <c r="O5513" s="3">
        <v>6</v>
      </c>
      <c r="P5513" s="31">
        <v>85258</v>
      </c>
      <c r="Q5513" s="24">
        <f>+FACTURACION[[#This Row],[CANTIDAD]]*FACTURACION[[#This Row],[VR UNITARIO]]/1000</f>
        <v>511.548</v>
      </c>
      <c r="R5513" s="3" t="str">
        <f>+VLOOKUP(FACTURACION[[#This Row],[NIT]],TABLACLIENTE,5,FALSE)</f>
        <v>BOGOTÁ D.C.</v>
      </c>
    </row>
    <row r="5514" spans="3:18">
      <c r="C5514" s="29">
        <v>2018</v>
      </c>
      <c r="D5514" s="30" t="s">
        <v>696</v>
      </c>
      <c r="E5514" s="30">
        <f>MONTH(FACTURACION[[#This Row],[MES]]&amp;1)</f>
        <v>7</v>
      </c>
      <c r="F5514" s="223">
        <f>DATE(FACTURACION[[#This Row],[AÑO]],FACTURACION[[#This Row],[Mes numero]],1)</f>
        <v>43282</v>
      </c>
      <c r="G5514" s="160">
        <v>13744</v>
      </c>
      <c r="H5514" s="25">
        <v>900134459</v>
      </c>
      <c r="I5514" s="3" t="str">
        <f>+VLOOKUP(FACTURACION[[#This Row],[NIT]],TABLACLIENTE,2,FALSE)</f>
        <v>TRANSPORTADORA DE GAS INTERNACIONAL S.A. ESP (TGI S.A. E.S.P.)</v>
      </c>
      <c r="J5514" s="3" t="s">
        <v>886</v>
      </c>
      <c r="K5514" s="12" t="str">
        <f>+VLOOKUP(FACTURACION[[#This Row],[REFERENCIA]],CODINV,2,FALSE)</f>
        <v>FILTER ASSEMBLY (COMPOSITE)</v>
      </c>
      <c r="L5514" s="12" t="str">
        <f>IF(VLOOKUP(FACTURACION[[#This Row],[REFERENCIA]],CODINV,3,FALSE)=0,"",VLOOKUP(FACTURACION[[#This Row],[REFERENCIA]],CODINV,3,FALSE))</f>
        <v>78480P001</v>
      </c>
      <c r="M5514" s="12" t="str">
        <f>+VLOOKUP(FACTURACION[[#This Row],[REFERENCIA]],CODINV,4,FALSE)</f>
        <v>FILTROS</v>
      </c>
      <c r="N5514" s="12" t="str">
        <f>+VLOOKUP(FACTURACION[[#This Row],[REFERENCIA]],CODINV,5,FALSE)</f>
        <v>HONEYWELL</v>
      </c>
      <c r="O5514" s="3">
        <v>9</v>
      </c>
      <c r="P5514" s="31">
        <v>85258</v>
      </c>
      <c r="Q5514" s="24">
        <f>+FACTURACION[[#This Row],[CANTIDAD]]*FACTURACION[[#This Row],[VR UNITARIO]]/1000</f>
        <v>767.322</v>
      </c>
      <c r="R5514" s="3" t="str">
        <f>+VLOOKUP(FACTURACION[[#This Row],[NIT]],TABLACLIENTE,5,FALSE)</f>
        <v>BOGOTÁ D.C.</v>
      </c>
    </row>
    <row r="5515" spans="3:18">
      <c r="C5515" s="29">
        <v>2018</v>
      </c>
      <c r="D5515" s="30" t="s">
        <v>696</v>
      </c>
      <c r="E5515" s="30">
        <f>MONTH(FACTURACION[[#This Row],[MES]]&amp;1)</f>
        <v>7</v>
      </c>
      <c r="F5515" s="223">
        <f>DATE(FACTURACION[[#This Row],[AÑO]],FACTURACION[[#This Row],[Mes numero]],1)</f>
        <v>43282</v>
      </c>
      <c r="G5515" s="160">
        <v>13744</v>
      </c>
      <c r="H5515" s="25">
        <v>900134459</v>
      </c>
      <c r="I5515" s="3" t="str">
        <f>+VLOOKUP(FACTURACION[[#This Row],[NIT]],TABLACLIENTE,2,FALSE)</f>
        <v>TRANSPORTADORA DE GAS INTERNACIONAL S.A. ESP (TGI S.A. E.S.P.)</v>
      </c>
      <c r="J5515" s="3" t="s">
        <v>886</v>
      </c>
      <c r="K5515" s="12" t="str">
        <f>+VLOOKUP(FACTURACION[[#This Row],[REFERENCIA]],CODINV,2,FALSE)</f>
        <v>FILTER ASSEMBLY (COMPOSITE)</v>
      </c>
      <c r="L5515" s="12" t="str">
        <f>IF(VLOOKUP(FACTURACION[[#This Row],[REFERENCIA]],CODINV,3,FALSE)=0,"",VLOOKUP(FACTURACION[[#This Row],[REFERENCIA]],CODINV,3,FALSE))</f>
        <v>78480P001</v>
      </c>
      <c r="M5515" s="12" t="str">
        <f>+VLOOKUP(FACTURACION[[#This Row],[REFERENCIA]],CODINV,4,FALSE)</f>
        <v>FILTROS</v>
      </c>
      <c r="N5515" s="12" t="str">
        <f>+VLOOKUP(FACTURACION[[#This Row],[REFERENCIA]],CODINV,5,FALSE)</f>
        <v>HONEYWELL</v>
      </c>
      <c r="O5515" s="3">
        <v>20</v>
      </c>
      <c r="P5515" s="31">
        <v>85258</v>
      </c>
      <c r="Q5515" s="24">
        <f>+FACTURACION[[#This Row],[CANTIDAD]]*FACTURACION[[#This Row],[VR UNITARIO]]/1000</f>
        <v>1705.16</v>
      </c>
      <c r="R5515" s="3" t="str">
        <f>+VLOOKUP(FACTURACION[[#This Row],[NIT]],TABLACLIENTE,5,FALSE)</f>
        <v>BOGOTÁ D.C.</v>
      </c>
    </row>
    <row r="5516" spans="3:18">
      <c r="C5516" s="29">
        <v>2018</v>
      </c>
      <c r="D5516" s="30" t="s">
        <v>696</v>
      </c>
      <c r="E5516" s="30">
        <f>MONTH(FACTURACION[[#This Row],[MES]]&amp;1)</f>
        <v>7</v>
      </c>
      <c r="F5516" s="223">
        <f>DATE(FACTURACION[[#This Row],[AÑO]],FACTURACION[[#This Row],[Mes numero]],1)</f>
        <v>43282</v>
      </c>
      <c r="G5516" s="160">
        <v>13744</v>
      </c>
      <c r="H5516" s="25">
        <v>900134459</v>
      </c>
      <c r="I5516" s="3" t="str">
        <f>+VLOOKUP(FACTURACION[[#This Row],[NIT]],TABLACLIENTE,2,FALSE)</f>
        <v>TRANSPORTADORA DE GAS INTERNACIONAL S.A. ESP (TGI S.A. E.S.P.)</v>
      </c>
      <c r="J5516" s="3" t="s">
        <v>886</v>
      </c>
      <c r="K5516" s="12" t="str">
        <f>+VLOOKUP(FACTURACION[[#This Row],[REFERENCIA]],CODINV,2,FALSE)</f>
        <v>FILTER ASSEMBLY (COMPOSITE)</v>
      </c>
      <c r="L5516" s="12" t="str">
        <f>IF(VLOOKUP(FACTURACION[[#This Row],[REFERENCIA]],CODINV,3,FALSE)=0,"",VLOOKUP(FACTURACION[[#This Row],[REFERENCIA]],CODINV,3,FALSE))</f>
        <v>78480P001</v>
      </c>
      <c r="M5516" s="12" t="str">
        <f>+VLOOKUP(FACTURACION[[#This Row],[REFERENCIA]],CODINV,4,FALSE)</f>
        <v>FILTROS</v>
      </c>
      <c r="N5516" s="12" t="str">
        <f>+VLOOKUP(FACTURACION[[#This Row],[REFERENCIA]],CODINV,5,FALSE)</f>
        <v>HONEYWELL</v>
      </c>
      <c r="O5516" s="3">
        <v>26</v>
      </c>
      <c r="P5516" s="31">
        <v>85258</v>
      </c>
      <c r="Q5516" s="24">
        <f>+FACTURACION[[#This Row],[CANTIDAD]]*FACTURACION[[#This Row],[VR UNITARIO]]/1000</f>
        <v>2216.7080000000001</v>
      </c>
      <c r="R5516" s="3" t="str">
        <f>+VLOOKUP(FACTURACION[[#This Row],[NIT]],TABLACLIENTE,5,FALSE)</f>
        <v>BOGOTÁ D.C.</v>
      </c>
    </row>
    <row r="5517" spans="3:18">
      <c r="C5517" s="29">
        <v>2018</v>
      </c>
      <c r="D5517" s="30" t="s">
        <v>696</v>
      </c>
      <c r="E5517" s="30">
        <f>MONTH(FACTURACION[[#This Row],[MES]]&amp;1)</f>
        <v>7</v>
      </c>
      <c r="F5517" s="223">
        <f>DATE(FACTURACION[[#This Row],[AÑO]],FACTURACION[[#This Row],[Mes numero]],1)</f>
        <v>43282</v>
      </c>
      <c r="G5517" s="160">
        <v>13744</v>
      </c>
      <c r="H5517" s="25">
        <v>900134459</v>
      </c>
      <c r="I5517" s="3" t="str">
        <f>+VLOOKUP(FACTURACION[[#This Row],[NIT]],TABLACLIENTE,2,FALSE)</f>
        <v>TRANSPORTADORA DE GAS INTERNACIONAL S.A. ESP (TGI S.A. E.S.P.)</v>
      </c>
      <c r="J5517" s="3" t="s">
        <v>580</v>
      </c>
      <c r="K5517" s="12" t="str">
        <f>+VLOOKUP(FACTURACION[[#This Row],[REFERENCIA]],CODINV,2,FALSE)</f>
        <v>GASKET</v>
      </c>
      <c r="L5517" s="12" t="str">
        <f>IF(VLOOKUP(FACTURACION[[#This Row],[REFERENCIA]],CODINV,3,FALSE)=0,"",VLOOKUP(FACTURACION[[#This Row],[REFERENCIA]],CODINV,3,FALSE))</f>
        <v>70019P106</v>
      </c>
      <c r="M5517" s="12" t="str">
        <f>+VLOOKUP(FACTURACION[[#This Row],[REFERENCIA]],CODINV,4,FALSE)</f>
        <v>REPUESTOS Y ACCESORIOS</v>
      </c>
      <c r="N5517" s="12" t="str">
        <f>+VLOOKUP(FACTURACION[[#This Row],[REFERENCIA]],CODINV,5,FALSE)</f>
        <v>HONEYWELL</v>
      </c>
      <c r="O5517" s="3">
        <v>10</v>
      </c>
      <c r="P5517" s="31">
        <v>18832</v>
      </c>
      <c r="Q5517" s="24">
        <f>+FACTURACION[[#This Row],[CANTIDAD]]*FACTURACION[[#This Row],[VR UNITARIO]]/1000</f>
        <v>188.32</v>
      </c>
      <c r="R5517" s="3" t="str">
        <f>+VLOOKUP(FACTURACION[[#This Row],[NIT]],TABLACLIENTE,5,FALSE)</f>
        <v>BOGOTÁ D.C.</v>
      </c>
    </row>
    <row r="5518" spans="3:18">
      <c r="C5518" s="29">
        <v>2018</v>
      </c>
      <c r="D5518" s="30" t="s">
        <v>696</v>
      </c>
      <c r="E5518" s="30">
        <f>MONTH(FACTURACION[[#This Row],[MES]]&amp;1)</f>
        <v>7</v>
      </c>
      <c r="F5518" s="223">
        <f>DATE(FACTURACION[[#This Row],[AÑO]],FACTURACION[[#This Row],[Mes numero]],1)</f>
        <v>43282</v>
      </c>
      <c r="G5518" s="160">
        <v>13741</v>
      </c>
      <c r="H5518" s="25">
        <v>800167643</v>
      </c>
      <c r="I5518" s="3" t="str">
        <f>+VLOOKUP(FACTURACION[[#This Row],[NIT]],TABLACLIENTE,2,FALSE)</f>
        <v>GASES DE OCCIDENTE S.A. E.S.P. (GDO)</v>
      </c>
      <c r="J5518" s="3" t="s">
        <v>3981</v>
      </c>
      <c r="K5518" s="12" t="str">
        <f>+VLOOKUP(FACTURACION[[#This Row],[REFERENCIA]],CODINV,2,FALSE)</f>
        <v>FILTER ELEMENT 25 MIC 4-6"</v>
      </c>
      <c r="L5518" s="12" t="str">
        <f>IF(VLOOKUP(FACTURACION[[#This Row],[REFERENCIA]],CODINV,3,FALSE)=0,"",VLOOKUP(FACTURACION[[#This Row],[REFERENCIA]],CODINV,3,FALSE))</f>
        <v>78155P022</v>
      </c>
      <c r="M5518" s="12" t="str">
        <f>+VLOOKUP(FACTURACION[[#This Row],[REFERENCIA]],CODINV,4,FALSE)</f>
        <v>FILTROS</v>
      </c>
      <c r="N5518" s="12" t="str">
        <f>+VLOOKUP(FACTURACION[[#This Row],[REFERENCIA]],CODINV,5,FALSE)</f>
        <v>HONEYWELL</v>
      </c>
      <c r="O5518" s="3">
        <v>1</v>
      </c>
      <c r="P5518" s="31">
        <v>313040</v>
      </c>
      <c r="Q5518" s="24">
        <f>+FACTURACION[[#This Row],[CANTIDAD]]*FACTURACION[[#This Row],[VR UNITARIO]]/1000</f>
        <v>313.04000000000002</v>
      </c>
      <c r="R5518" s="3" t="str">
        <f>+VLOOKUP(FACTURACION[[#This Row],[NIT]],TABLACLIENTE,5,FALSE)</f>
        <v>CALI</v>
      </c>
    </row>
    <row r="5519" spans="3:18">
      <c r="C5519" s="29">
        <v>2018</v>
      </c>
      <c r="D5519" s="30" t="s">
        <v>696</v>
      </c>
      <c r="E5519" s="30">
        <f>MONTH(FACTURACION[[#This Row],[MES]]&amp;1)</f>
        <v>7</v>
      </c>
      <c r="F5519" s="223">
        <f>DATE(FACTURACION[[#This Row],[AÑO]],FACTURACION[[#This Row],[Mes numero]],1)</f>
        <v>43282</v>
      </c>
      <c r="G5519" s="160">
        <v>13769</v>
      </c>
      <c r="H5519" s="25">
        <v>890105526</v>
      </c>
      <c r="I5519" s="3" t="str">
        <f>+VLOOKUP(FACTURACION[[#This Row],[NIT]],TABLACLIENTE,2,FALSE)</f>
        <v>PROMIGAS S.A. E.S.P.</v>
      </c>
      <c r="J5519" s="3" t="s">
        <v>174</v>
      </c>
      <c r="K5519" s="12" t="str">
        <f>+VLOOKUP(FACTURACION[[#This Row],[REFERENCIA]],CODINV,2,FALSE)</f>
        <v>MANGA 2" S600 V7</v>
      </c>
      <c r="L5519" s="12" t="str">
        <f>IF(VLOOKUP(FACTURACION[[#This Row],[REFERENCIA]],CODINV,3,FALSE)=0,"",VLOOKUP(FACTURACION[[#This Row],[REFERENCIA]],CODINV,3,FALSE))</f>
        <v>73677P011</v>
      </c>
      <c r="M5519" s="12" t="str">
        <f>+VLOOKUP(FACTURACION[[#This Row],[REFERENCIA]],CODINV,4,FALSE)</f>
        <v>MANGAS</v>
      </c>
      <c r="N5519" s="12" t="str">
        <f>+VLOOKUP(FACTURACION[[#This Row],[REFERENCIA]],CODINV,5,FALSE)</f>
        <v>HONEYWELL</v>
      </c>
      <c r="O5519" s="3">
        <v>4</v>
      </c>
      <c r="P5519" s="31">
        <v>1262909</v>
      </c>
      <c r="Q5519" s="24">
        <f>+FACTURACION[[#This Row],[CANTIDAD]]*FACTURACION[[#This Row],[VR UNITARIO]]/1000</f>
        <v>5051.6360000000004</v>
      </c>
      <c r="R5519" s="3" t="str">
        <f>+VLOOKUP(FACTURACION[[#This Row],[NIT]],TABLACLIENTE,5,FALSE)</f>
        <v>BARRANQUILLA</v>
      </c>
    </row>
    <row r="5520" spans="3:18">
      <c r="C5520" s="29">
        <v>2018</v>
      </c>
      <c r="D5520" s="30" t="s">
        <v>696</v>
      </c>
      <c r="E5520" s="30">
        <f>MONTH(FACTURACION[[#This Row],[MES]]&amp;1)</f>
        <v>7</v>
      </c>
      <c r="F5520" s="223">
        <f>DATE(FACTURACION[[#This Row],[AÑO]],FACTURACION[[#This Row],[Mes numero]],1)</f>
        <v>43282</v>
      </c>
      <c r="G5520" s="160">
        <v>13744</v>
      </c>
      <c r="H5520" s="25">
        <v>900134459</v>
      </c>
      <c r="I5520" s="3" t="str">
        <f>+VLOOKUP(FACTURACION[[#This Row],[NIT]],TABLACLIENTE,2,FALSE)</f>
        <v>TRANSPORTADORA DE GAS INTERNACIONAL S.A. ESP (TGI S.A. E.S.P.)</v>
      </c>
      <c r="J5520" s="3" t="s">
        <v>3922</v>
      </c>
      <c r="K5520" s="12" t="str">
        <f>+VLOOKUP(FACTURACION[[#This Row],[REFERENCIA]],CODINV,2,FALSE)</f>
        <v>WASHER 1/4</v>
      </c>
      <c r="L5520" s="12" t="str">
        <f>IF(VLOOKUP(FACTURACION[[#This Row],[REFERENCIA]],CODINV,3,FALSE)=0,"",VLOOKUP(FACTURACION[[#This Row],[REFERENCIA]],CODINV,3,FALSE))</f>
        <v>78034P016</v>
      </c>
      <c r="M5520" s="12" t="str">
        <f>+VLOOKUP(FACTURACION[[#This Row],[REFERENCIA]],CODINV,4,FALSE)</f>
        <v>REPUESTOS Y ACCESORIOS</v>
      </c>
      <c r="N5520" s="12" t="str">
        <f>+VLOOKUP(FACTURACION[[#This Row],[REFERENCIA]],CODINV,5,FALSE)</f>
        <v>HONEYWELL</v>
      </c>
      <c r="O5520" s="3">
        <v>7</v>
      </c>
      <c r="P5520" s="31">
        <v>8408</v>
      </c>
      <c r="Q5520" s="24">
        <f>+FACTURACION[[#This Row],[CANTIDAD]]*FACTURACION[[#This Row],[VR UNITARIO]]/1000</f>
        <v>58.856000000000002</v>
      </c>
      <c r="R5520" s="3" t="str">
        <f>+VLOOKUP(FACTURACION[[#This Row],[NIT]],TABLACLIENTE,5,FALSE)</f>
        <v>BOGOTÁ D.C.</v>
      </c>
    </row>
    <row r="5521" spans="3:18">
      <c r="C5521" s="29">
        <v>2018</v>
      </c>
      <c r="D5521" s="30" t="s">
        <v>696</v>
      </c>
      <c r="E5521" s="30">
        <f>MONTH(FACTURACION[[#This Row],[MES]]&amp;1)</f>
        <v>7</v>
      </c>
      <c r="F5521" s="223">
        <f>DATE(FACTURACION[[#This Row],[AÑO]],FACTURACION[[#This Row],[Mes numero]],1)</f>
        <v>43282</v>
      </c>
      <c r="G5521" s="160">
        <v>13744</v>
      </c>
      <c r="H5521" s="25">
        <v>900134459</v>
      </c>
      <c r="I5521" s="3" t="str">
        <f>+VLOOKUP(FACTURACION[[#This Row],[NIT]],TABLACLIENTE,2,FALSE)</f>
        <v>TRANSPORTADORA DE GAS INTERNACIONAL S.A. ESP (TGI S.A. E.S.P.)</v>
      </c>
      <c r="J5521" s="3" t="s">
        <v>3922</v>
      </c>
      <c r="K5521" s="12" t="str">
        <f>+VLOOKUP(FACTURACION[[#This Row],[REFERENCIA]],CODINV,2,FALSE)</f>
        <v>WASHER 1/4</v>
      </c>
      <c r="L5521" s="12" t="str">
        <f>IF(VLOOKUP(FACTURACION[[#This Row],[REFERENCIA]],CODINV,3,FALSE)=0,"",VLOOKUP(FACTURACION[[#This Row],[REFERENCIA]],CODINV,3,FALSE))</f>
        <v>78034P016</v>
      </c>
      <c r="M5521" s="12" t="str">
        <f>+VLOOKUP(FACTURACION[[#This Row],[REFERENCIA]],CODINV,4,FALSE)</f>
        <v>REPUESTOS Y ACCESORIOS</v>
      </c>
      <c r="N5521" s="12" t="str">
        <f>+VLOOKUP(FACTURACION[[#This Row],[REFERENCIA]],CODINV,5,FALSE)</f>
        <v>HONEYWELL</v>
      </c>
      <c r="O5521" s="3">
        <v>1</v>
      </c>
      <c r="P5521" s="31">
        <v>8408</v>
      </c>
      <c r="Q5521" s="24">
        <f>+FACTURACION[[#This Row],[CANTIDAD]]*FACTURACION[[#This Row],[VR UNITARIO]]/1000</f>
        <v>8.4079999999999995</v>
      </c>
      <c r="R5521" s="3" t="str">
        <f>+VLOOKUP(FACTURACION[[#This Row],[NIT]],TABLACLIENTE,5,FALSE)</f>
        <v>BOGOTÁ D.C.</v>
      </c>
    </row>
    <row r="5522" spans="3:18">
      <c r="C5522" s="29">
        <v>2018</v>
      </c>
      <c r="D5522" s="30" t="s">
        <v>696</v>
      </c>
      <c r="E5522" s="30">
        <f>MONTH(FACTURACION[[#This Row],[MES]]&amp;1)</f>
        <v>7</v>
      </c>
      <c r="F5522" s="223">
        <f>DATE(FACTURACION[[#This Row],[AÑO]],FACTURACION[[#This Row],[Mes numero]],1)</f>
        <v>43282</v>
      </c>
      <c r="G5522" s="160">
        <v>13744</v>
      </c>
      <c r="H5522" s="25">
        <v>900134459</v>
      </c>
      <c r="I5522" s="3" t="str">
        <f>+VLOOKUP(FACTURACION[[#This Row],[NIT]],TABLACLIENTE,2,FALSE)</f>
        <v>TRANSPORTADORA DE GAS INTERNACIONAL S.A. ESP (TGI S.A. E.S.P.)</v>
      </c>
      <c r="J5522" s="3" t="s">
        <v>1124</v>
      </c>
      <c r="K5522" s="12" t="str">
        <f>+VLOOKUP(FACTURACION[[#This Row],[REFERENCIA]],CODINV,2,FALSE)</f>
        <v>MANGA 8" S600 H7</v>
      </c>
      <c r="L5522" s="12" t="str">
        <f>IF(VLOOKUP(FACTURACION[[#This Row],[REFERENCIA]],CODINV,3,FALSE)=0,"",VLOOKUP(FACTURACION[[#This Row],[REFERENCIA]],CODINV,3,FALSE))</f>
        <v>73677P005</v>
      </c>
      <c r="M5522" s="12" t="str">
        <f>+VLOOKUP(FACTURACION[[#This Row],[REFERENCIA]],CODINV,4,FALSE)</f>
        <v>MANGAS</v>
      </c>
      <c r="N5522" s="12" t="str">
        <f>+VLOOKUP(FACTURACION[[#This Row],[REFERENCIA]],CODINV,5,FALSE)</f>
        <v>HONEYWELL</v>
      </c>
      <c r="O5522" s="3">
        <v>2</v>
      </c>
      <c r="P5522" s="31">
        <v>4071434</v>
      </c>
      <c r="Q5522" s="24">
        <f>+FACTURACION[[#This Row],[CANTIDAD]]*FACTURACION[[#This Row],[VR UNITARIO]]/1000</f>
        <v>8142.8680000000004</v>
      </c>
      <c r="R5522" s="3" t="str">
        <f>+VLOOKUP(FACTURACION[[#This Row],[NIT]],TABLACLIENTE,5,FALSE)</f>
        <v>BOGOTÁ D.C.</v>
      </c>
    </row>
    <row r="5523" spans="3:18">
      <c r="C5523" s="29">
        <v>2018</v>
      </c>
      <c r="D5523" s="30" t="s">
        <v>696</v>
      </c>
      <c r="E5523" s="30">
        <f>MONTH(FACTURACION[[#This Row],[MES]]&amp;1)</f>
        <v>7</v>
      </c>
      <c r="F5523" s="223">
        <f>DATE(FACTURACION[[#This Row],[AÑO]],FACTURACION[[#This Row],[Mes numero]],1)</f>
        <v>43282</v>
      </c>
      <c r="G5523" s="160">
        <v>13780</v>
      </c>
      <c r="H5523" s="25">
        <v>900175830</v>
      </c>
      <c r="I5523" s="3" t="str">
        <f>+VLOOKUP(FACTURACION[[#This Row],[NIT]],TABLACLIENTE,2,FALSE)</f>
        <v xml:space="preserve">COMBUSTIBLES LIQUIDOS DE COLOMBIA S.A E.S.P  (CLC S.A E.S.P)
</v>
      </c>
      <c r="J5523" s="3" t="s">
        <v>1138</v>
      </c>
      <c r="K5523" s="12" t="str">
        <f>+VLOOKUP(FACTURACION[[#This Row],[REFERENCIA]],CODINV,2,FALSE)</f>
        <v>ADAP FISHER 2 1/4" ACME X 2" NPT</v>
      </c>
      <c r="L5523" s="12" t="str">
        <f>IF(VLOOKUP(FACTURACION[[#This Row],[REFERENCIA]],CODINV,3,FALSE)=0,"",VLOOKUP(FACTURACION[[#This Row],[REFERENCIA]],CODINV,3,FALSE))</f>
        <v/>
      </c>
      <c r="M5523" s="12" t="str">
        <f>+VLOOKUP(FACTURACION[[#This Row],[REFERENCIA]],CODINV,4,FALSE)</f>
        <v>REPUESTOS Y ACCESORIOS</v>
      </c>
      <c r="N5523" s="12" t="str">
        <f>+VLOOKUP(FACTURACION[[#This Row],[REFERENCIA]],CODINV,5,FALSE)</f>
        <v>FISHER</v>
      </c>
      <c r="O5523" s="3">
        <v>2</v>
      </c>
      <c r="P5523" s="31">
        <v>170000</v>
      </c>
      <c r="Q5523" s="24">
        <f>+FACTURACION[[#This Row],[CANTIDAD]]*FACTURACION[[#This Row],[VR UNITARIO]]/1000</f>
        <v>340</v>
      </c>
      <c r="R5523" s="3" t="str">
        <f>+VLOOKUP(FACTURACION[[#This Row],[NIT]],TABLACLIENTE,5,FALSE)</f>
        <v>BOGOTÁ D.C.</v>
      </c>
    </row>
    <row r="5524" spans="3:18">
      <c r="C5524" s="29">
        <v>2018</v>
      </c>
      <c r="D5524" s="30" t="s">
        <v>696</v>
      </c>
      <c r="E5524" s="30">
        <f>MONTH(FACTURACION[[#This Row],[MES]]&amp;1)</f>
        <v>7</v>
      </c>
      <c r="F5524" s="223">
        <f>DATE(FACTURACION[[#This Row],[AÑO]],FACTURACION[[#This Row],[Mes numero]],1)</f>
        <v>43282</v>
      </c>
      <c r="G5524" s="160">
        <v>13740</v>
      </c>
      <c r="H5524" s="25">
        <v>900134459</v>
      </c>
      <c r="I5524" s="3" t="str">
        <f>+VLOOKUP(FACTURACION[[#This Row],[NIT]],TABLACLIENTE,2,FALSE)</f>
        <v>TRANSPORTADORA DE GAS INTERNACIONAL S.A. ESP (TGI S.A. E.S.P.)</v>
      </c>
      <c r="J5524" s="3" t="s">
        <v>1114</v>
      </c>
      <c r="K5524" s="12" t="str">
        <f>+VLOOKUP(FACTURACION[[#This Row],[REFERENCIA]],CODINV,2,FALSE)</f>
        <v>KIT RFV HPR -30/35</v>
      </c>
      <c r="L5524" s="12" t="str">
        <f>IF(VLOOKUP(FACTURACION[[#This Row],[REFERENCIA]],CODINV,3,FALSE)=0,"",VLOOKUP(FACTURACION[[#This Row],[REFERENCIA]],CODINV,3,FALSE))</f>
        <v>HPR 30/35</v>
      </c>
      <c r="M5524" s="12" t="str">
        <f>+VLOOKUP(FACTURACION[[#This Row],[REFERENCIA]],CODINV,4,FALSE)</f>
        <v>REPUESTOS Y ACCESORIOS</v>
      </c>
      <c r="N5524" s="12" t="str">
        <f>+VLOOKUP(FACTURACION[[#This Row],[REFERENCIA]],CODINV,5,FALSE)</f>
        <v>HONEYWELL</v>
      </c>
      <c r="O5524" s="3">
        <v>5</v>
      </c>
      <c r="P5524" s="31">
        <v>1304921</v>
      </c>
      <c r="Q5524" s="24">
        <f>+FACTURACION[[#This Row],[CANTIDAD]]*FACTURACION[[#This Row],[VR UNITARIO]]/1000</f>
        <v>6524.6049999999996</v>
      </c>
      <c r="R5524" s="3" t="str">
        <f>+VLOOKUP(FACTURACION[[#This Row],[NIT]],TABLACLIENTE,5,FALSE)</f>
        <v>BOGOTÁ D.C.</v>
      </c>
    </row>
    <row r="5525" spans="3:18">
      <c r="C5525" s="29">
        <v>2018</v>
      </c>
      <c r="D5525" s="30" t="s">
        <v>696</v>
      </c>
      <c r="E5525" s="30">
        <f>MONTH(FACTURACION[[#This Row],[MES]]&amp;1)</f>
        <v>7</v>
      </c>
      <c r="F5525" s="223">
        <f>DATE(FACTURACION[[#This Row],[AÑO]],FACTURACION[[#This Row],[Mes numero]],1)</f>
        <v>43282</v>
      </c>
      <c r="G5525" s="160">
        <v>13740</v>
      </c>
      <c r="H5525" s="25">
        <v>900134459</v>
      </c>
      <c r="I5525" s="3" t="str">
        <f>+VLOOKUP(FACTURACION[[#This Row],[NIT]],TABLACLIENTE,2,FALSE)</f>
        <v>TRANSPORTADORA DE GAS INTERNACIONAL S.A. ESP (TGI S.A. E.S.P.)</v>
      </c>
      <c r="J5525" s="3" t="s">
        <v>1114</v>
      </c>
      <c r="K5525" s="12" t="str">
        <f>+VLOOKUP(FACTURACION[[#This Row],[REFERENCIA]],CODINV,2,FALSE)</f>
        <v>KIT RFV HPR -30/35</v>
      </c>
      <c r="L5525" s="12" t="str">
        <f>IF(VLOOKUP(FACTURACION[[#This Row],[REFERENCIA]],CODINV,3,FALSE)=0,"",VLOOKUP(FACTURACION[[#This Row],[REFERENCIA]],CODINV,3,FALSE))</f>
        <v>HPR 30/35</v>
      </c>
      <c r="M5525" s="12" t="str">
        <f>+VLOOKUP(FACTURACION[[#This Row],[REFERENCIA]],CODINV,4,FALSE)</f>
        <v>REPUESTOS Y ACCESORIOS</v>
      </c>
      <c r="N5525" s="12" t="str">
        <f>+VLOOKUP(FACTURACION[[#This Row],[REFERENCIA]],CODINV,5,FALSE)</f>
        <v>HONEYWELL</v>
      </c>
      <c r="O5525" s="3">
        <v>5</v>
      </c>
      <c r="P5525" s="31">
        <v>1304921</v>
      </c>
      <c r="Q5525" s="24">
        <f>+FACTURACION[[#This Row],[CANTIDAD]]*FACTURACION[[#This Row],[VR UNITARIO]]/1000</f>
        <v>6524.6049999999996</v>
      </c>
      <c r="R5525" s="3" t="str">
        <f>+VLOOKUP(FACTURACION[[#This Row],[NIT]],TABLACLIENTE,5,FALSE)</f>
        <v>BOGOTÁ D.C.</v>
      </c>
    </row>
    <row r="5526" spans="3:18">
      <c r="C5526" s="29">
        <v>2018</v>
      </c>
      <c r="D5526" s="30" t="s">
        <v>696</v>
      </c>
      <c r="E5526" s="30">
        <f>MONTH(FACTURACION[[#This Row],[MES]]&amp;1)</f>
        <v>7</v>
      </c>
      <c r="F5526" s="223">
        <f>DATE(FACTURACION[[#This Row],[AÑO]],FACTURACION[[#This Row],[Mes numero]],1)</f>
        <v>43282</v>
      </c>
      <c r="G5526" s="160">
        <v>13740</v>
      </c>
      <c r="H5526" s="25">
        <v>900134459</v>
      </c>
      <c r="I5526" s="3" t="str">
        <f>+VLOOKUP(FACTURACION[[#This Row],[NIT]],TABLACLIENTE,2,FALSE)</f>
        <v>TRANSPORTADORA DE GAS INTERNACIONAL S.A. ESP (TGI S.A. E.S.P.)</v>
      </c>
      <c r="J5526" s="3" t="s">
        <v>1114</v>
      </c>
      <c r="K5526" s="12" t="str">
        <f>+VLOOKUP(FACTURACION[[#This Row],[REFERENCIA]],CODINV,2,FALSE)</f>
        <v>KIT RFV HPR -30/35</v>
      </c>
      <c r="L5526" s="12" t="str">
        <f>IF(VLOOKUP(FACTURACION[[#This Row],[REFERENCIA]],CODINV,3,FALSE)=0,"",VLOOKUP(FACTURACION[[#This Row],[REFERENCIA]],CODINV,3,FALSE))</f>
        <v>HPR 30/35</v>
      </c>
      <c r="M5526" s="12" t="str">
        <f>+VLOOKUP(FACTURACION[[#This Row],[REFERENCIA]],CODINV,4,FALSE)</f>
        <v>REPUESTOS Y ACCESORIOS</v>
      </c>
      <c r="N5526" s="12" t="str">
        <f>+VLOOKUP(FACTURACION[[#This Row],[REFERENCIA]],CODINV,5,FALSE)</f>
        <v>HONEYWELL</v>
      </c>
      <c r="O5526" s="3">
        <v>5</v>
      </c>
      <c r="P5526" s="31">
        <v>1304921</v>
      </c>
      <c r="Q5526" s="24">
        <f>+FACTURACION[[#This Row],[CANTIDAD]]*FACTURACION[[#This Row],[VR UNITARIO]]/1000</f>
        <v>6524.6049999999996</v>
      </c>
      <c r="R5526" s="3" t="str">
        <f>+VLOOKUP(FACTURACION[[#This Row],[NIT]],TABLACLIENTE,5,FALSE)</f>
        <v>BOGOTÁ D.C.</v>
      </c>
    </row>
    <row r="5527" spans="3:18">
      <c r="C5527" s="29">
        <v>2018</v>
      </c>
      <c r="D5527" s="30" t="s">
        <v>696</v>
      </c>
      <c r="E5527" s="30">
        <f>MONTH(FACTURACION[[#This Row],[MES]]&amp;1)</f>
        <v>7</v>
      </c>
      <c r="F5527" s="223">
        <f>DATE(FACTURACION[[#This Row],[AÑO]],FACTURACION[[#This Row],[Mes numero]],1)</f>
        <v>43282</v>
      </c>
      <c r="G5527" s="160">
        <v>13740</v>
      </c>
      <c r="H5527" s="25">
        <v>900134459</v>
      </c>
      <c r="I5527" s="3" t="str">
        <f>+VLOOKUP(FACTURACION[[#This Row],[NIT]],TABLACLIENTE,2,FALSE)</f>
        <v>TRANSPORTADORA DE GAS INTERNACIONAL S.A. ESP (TGI S.A. E.S.P.)</v>
      </c>
      <c r="J5527" s="3" t="s">
        <v>1115</v>
      </c>
      <c r="K5527" s="12" t="str">
        <f>+VLOOKUP(FACTURACION[[#This Row],[REFERENCIA]],CODINV,2,FALSE)</f>
        <v>KIT RFV 00-S RPP 8/S</v>
      </c>
      <c r="L5527" s="12" t="str">
        <f>IF(VLOOKUP(FACTURACION[[#This Row],[REFERENCIA]],CODINV,3,FALSE)=0,"",VLOOKUP(FACTURACION[[#This Row],[REFERENCIA]],CODINV,3,FALSE))</f>
        <v>RPP8/S</v>
      </c>
      <c r="M5527" s="12" t="str">
        <f>+VLOOKUP(FACTURACION[[#This Row],[REFERENCIA]],CODINV,4,FALSE)</f>
        <v>REPUESTOS Y ACCESORIOS</v>
      </c>
      <c r="N5527" s="12" t="str">
        <f>+VLOOKUP(FACTURACION[[#This Row],[REFERENCIA]],CODINV,5,FALSE)</f>
        <v>HONEYWELL</v>
      </c>
      <c r="O5527" s="3">
        <v>5</v>
      </c>
      <c r="P5527" s="31">
        <v>803028</v>
      </c>
      <c r="Q5527" s="24">
        <f>+FACTURACION[[#This Row],[CANTIDAD]]*FACTURACION[[#This Row],[VR UNITARIO]]/1000</f>
        <v>4015.14</v>
      </c>
      <c r="R5527" s="3" t="str">
        <f>+VLOOKUP(FACTURACION[[#This Row],[NIT]],TABLACLIENTE,5,FALSE)</f>
        <v>BOGOTÁ D.C.</v>
      </c>
    </row>
    <row r="5528" spans="3:18">
      <c r="C5528" s="29">
        <v>2018</v>
      </c>
      <c r="D5528" s="30" t="s">
        <v>696</v>
      </c>
      <c r="E5528" s="30">
        <f>MONTH(FACTURACION[[#This Row],[MES]]&amp;1)</f>
        <v>7</v>
      </c>
      <c r="F5528" s="223">
        <f>DATE(FACTURACION[[#This Row],[AÑO]],FACTURACION[[#This Row],[Mes numero]],1)</f>
        <v>43282</v>
      </c>
      <c r="G5528" s="160">
        <v>13740</v>
      </c>
      <c r="H5528" s="25">
        <v>900134459</v>
      </c>
      <c r="I5528" s="3" t="str">
        <f>+VLOOKUP(FACTURACION[[#This Row],[NIT]],TABLACLIENTE,2,FALSE)</f>
        <v>TRANSPORTADORA DE GAS INTERNACIONAL S.A. ESP (TGI S.A. E.S.P.)</v>
      </c>
      <c r="J5528" s="3" t="s">
        <v>1115</v>
      </c>
      <c r="K5528" s="12" t="str">
        <f>+VLOOKUP(FACTURACION[[#This Row],[REFERENCIA]],CODINV,2,FALSE)</f>
        <v>KIT RFV 00-S RPP 8/S</v>
      </c>
      <c r="L5528" s="12" t="str">
        <f>IF(VLOOKUP(FACTURACION[[#This Row],[REFERENCIA]],CODINV,3,FALSE)=0,"",VLOOKUP(FACTURACION[[#This Row],[REFERENCIA]],CODINV,3,FALSE))</f>
        <v>RPP8/S</v>
      </c>
      <c r="M5528" s="12" t="str">
        <f>+VLOOKUP(FACTURACION[[#This Row],[REFERENCIA]],CODINV,4,FALSE)</f>
        <v>REPUESTOS Y ACCESORIOS</v>
      </c>
      <c r="N5528" s="12" t="str">
        <f>+VLOOKUP(FACTURACION[[#This Row],[REFERENCIA]],CODINV,5,FALSE)</f>
        <v>HONEYWELL</v>
      </c>
      <c r="O5528" s="3">
        <v>10</v>
      </c>
      <c r="P5528" s="31">
        <v>803028</v>
      </c>
      <c r="Q5528" s="24">
        <f>+FACTURACION[[#This Row],[CANTIDAD]]*FACTURACION[[#This Row],[VR UNITARIO]]/1000</f>
        <v>8030.28</v>
      </c>
      <c r="R5528" s="3" t="str">
        <f>+VLOOKUP(FACTURACION[[#This Row],[NIT]],TABLACLIENTE,5,FALSE)</f>
        <v>BOGOTÁ D.C.</v>
      </c>
    </row>
    <row r="5529" spans="3:18">
      <c r="C5529" s="29">
        <v>2018</v>
      </c>
      <c r="D5529" s="30" t="s">
        <v>696</v>
      </c>
      <c r="E5529" s="30">
        <f>MONTH(FACTURACION[[#This Row],[MES]]&amp;1)</f>
        <v>7</v>
      </c>
      <c r="F5529" s="223">
        <f>DATE(FACTURACION[[#This Row],[AÑO]],FACTURACION[[#This Row],[Mes numero]],1)</f>
        <v>43282</v>
      </c>
      <c r="G5529" s="160">
        <v>13740</v>
      </c>
      <c r="H5529" s="25">
        <v>900134459</v>
      </c>
      <c r="I5529" s="3" t="str">
        <f>+VLOOKUP(FACTURACION[[#This Row],[NIT]],TABLACLIENTE,2,FALSE)</f>
        <v>TRANSPORTADORA DE GAS INTERNACIONAL S.A. ESP (TGI S.A. E.S.P.)</v>
      </c>
      <c r="J5529" s="3" t="s">
        <v>1115</v>
      </c>
      <c r="K5529" s="12" t="str">
        <f>+VLOOKUP(FACTURACION[[#This Row],[REFERENCIA]],CODINV,2,FALSE)</f>
        <v>KIT RFV 00-S RPP 8/S</v>
      </c>
      <c r="L5529" s="12" t="str">
        <f>IF(VLOOKUP(FACTURACION[[#This Row],[REFERENCIA]],CODINV,3,FALSE)=0,"",VLOOKUP(FACTURACION[[#This Row],[REFERENCIA]],CODINV,3,FALSE))</f>
        <v>RPP8/S</v>
      </c>
      <c r="M5529" s="12" t="str">
        <f>+VLOOKUP(FACTURACION[[#This Row],[REFERENCIA]],CODINV,4,FALSE)</f>
        <v>REPUESTOS Y ACCESORIOS</v>
      </c>
      <c r="N5529" s="12" t="str">
        <f>+VLOOKUP(FACTURACION[[#This Row],[REFERENCIA]],CODINV,5,FALSE)</f>
        <v>HONEYWELL</v>
      </c>
      <c r="O5529" s="3">
        <v>10</v>
      </c>
      <c r="P5529" s="31">
        <v>803028</v>
      </c>
      <c r="Q5529" s="24">
        <f>+FACTURACION[[#This Row],[CANTIDAD]]*FACTURACION[[#This Row],[VR UNITARIO]]/1000</f>
        <v>8030.28</v>
      </c>
      <c r="R5529" s="3" t="str">
        <f>+VLOOKUP(FACTURACION[[#This Row],[NIT]],TABLACLIENTE,5,FALSE)</f>
        <v>BOGOTÁ D.C.</v>
      </c>
    </row>
    <row r="5530" spans="3:18">
      <c r="C5530" s="29">
        <v>2018</v>
      </c>
      <c r="D5530" s="30" t="s">
        <v>696</v>
      </c>
      <c r="E5530" s="30">
        <f>MONTH(FACTURACION[[#This Row],[MES]]&amp;1)</f>
        <v>7</v>
      </c>
      <c r="F5530" s="223">
        <f>DATE(FACTURACION[[#This Row],[AÑO]],FACTURACION[[#This Row],[Mes numero]],1)</f>
        <v>43282</v>
      </c>
      <c r="G5530" s="160">
        <v>13740</v>
      </c>
      <c r="H5530" s="25">
        <v>900134459</v>
      </c>
      <c r="I5530" s="3" t="str">
        <f>+VLOOKUP(FACTURACION[[#This Row],[NIT]],TABLACLIENTE,2,FALSE)</f>
        <v>TRANSPORTADORA DE GAS INTERNACIONAL S.A. ESP (TGI S.A. E.S.P.)</v>
      </c>
      <c r="J5530" s="3" t="s">
        <v>1116</v>
      </c>
      <c r="K5530" s="12" t="str">
        <f>+VLOOKUP(FACTURACION[[#This Row],[REFERENCIA]],CODINV,2,FALSE)</f>
        <v>KIT RFC IPS - H 1" RPP60</v>
      </c>
      <c r="L5530" s="12" t="str">
        <f>IF(VLOOKUP(FACTURACION[[#This Row],[REFERENCIA]],CODINV,3,FALSE)=0,"",VLOOKUP(FACTURACION[[#This Row],[REFERENCIA]],CODINV,3,FALSE))</f>
        <v>RPP60</v>
      </c>
      <c r="M5530" s="12" t="str">
        <f>+VLOOKUP(FACTURACION[[#This Row],[REFERENCIA]],CODINV,4,FALSE)</f>
        <v>REPUESTOS Y ACCESORIOS</v>
      </c>
      <c r="N5530" s="12" t="str">
        <f>+VLOOKUP(FACTURACION[[#This Row],[REFERENCIA]],CODINV,5,FALSE)</f>
        <v>HONEYWELL</v>
      </c>
      <c r="O5530" s="3">
        <v>5</v>
      </c>
      <c r="P5530" s="31">
        <v>1204542</v>
      </c>
      <c r="Q5530" s="24">
        <f>+FACTURACION[[#This Row],[CANTIDAD]]*FACTURACION[[#This Row],[VR UNITARIO]]/1000</f>
        <v>6022.71</v>
      </c>
      <c r="R5530" s="3" t="str">
        <f>+VLOOKUP(FACTURACION[[#This Row],[NIT]],TABLACLIENTE,5,FALSE)</f>
        <v>BOGOTÁ D.C.</v>
      </c>
    </row>
    <row r="5531" spans="3:18">
      <c r="C5531" s="29">
        <v>2018</v>
      </c>
      <c r="D5531" s="30" t="s">
        <v>696</v>
      </c>
      <c r="E5531" s="30">
        <f>MONTH(FACTURACION[[#This Row],[MES]]&amp;1)</f>
        <v>7</v>
      </c>
      <c r="F5531" s="223">
        <f>DATE(FACTURACION[[#This Row],[AÑO]],FACTURACION[[#This Row],[Mes numero]],1)</f>
        <v>43282</v>
      </c>
      <c r="G5531" s="160">
        <v>13740</v>
      </c>
      <c r="H5531" s="25">
        <v>900134459</v>
      </c>
      <c r="I5531" s="3" t="str">
        <f>+VLOOKUP(FACTURACION[[#This Row],[NIT]],TABLACLIENTE,2,FALSE)</f>
        <v>TRANSPORTADORA DE GAS INTERNACIONAL S.A. ESP (TGI S.A. E.S.P.)</v>
      </c>
      <c r="J5531" s="3" t="s">
        <v>1116</v>
      </c>
      <c r="K5531" s="12" t="str">
        <f>+VLOOKUP(FACTURACION[[#This Row],[REFERENCIA]],CODINV,2,FALSE)</f>
        <v>KIT RFC IPS - H 1" RPP60</v>
      </c>
      <c r="L5531" s="12" t="str">
        <f>IF(VLOOKUP(FACTURACION[[#This Row],[REFERENCIA]],CODINV,3,FALSE)=0,"",VLOOKUP(FACTURACION[[#This Row],[REFERENCIA]],CODINV,3,FALSE))</f>
        <v>RPP60</v>
      </c>
      <c r="M5531" s="12" t="str">
        <f>+VLOOKUP(FACTURACION[[#This Row],[REFERENCIA]],CODINV,4,FALSE)</f>
        <v>REPUESTOS Y ACCESORIOS</v>
      </c>
      <c r="N5531" s="12" t="str">
        <f>+VLOOKUP(FACTURACION[[#This Row],[REFERENCIA]],CODINV,5,FALSE)</f>
        <v>HONEYWELL</v>
      </c>
      <c r="O5531" s="3">
        <v>5</v>
      </c>
      <c r="P5531" s="31">
        <v>1204542</v>
      </c>
      <c r="Q5531" s="24">
        <f>+FACTURACION[[#This Row],[CANTIDAD]]*FACTURACION[[#This Row],[VR UNITARIO]]/1000</f>
        <v>6022.71</v>
      </c>
      <c r="R5531" s="3" t="str">
        <f>+VLOOKUP(FACTURACION[[#This Row],[NIT]],TABLACLIENTE,5,FALSE)</f>
        <v>BOGOTÁ D.C.</v>
      </c>
    </row>
    <row r="5532" spans="3:18">
      <c r="C5532" s="29">
        <v>2018</v>
      </c>
      <c r="D5532" s="30" t="s">
        <v>696</v>
      </c>
      <c r="E5532" s="30">
        <f>MONTH(FACTURACION[[#This Row],[MES]]&amp;1)</f>
        <v>7</v>
      </c>
      <c r="F5532" s="223">
        <f>DATE(FACTURACION[[#This Row],[AÑO]],FACTURACION[[#This Row],[Mes numero]],1)</f>
        <v>43282</v>
      </c>
      <c r="G5532" s="160">
        <v>13740</v>
      </c>
      <c r="H5532" s="25">
        <v>900134459</v>
      </c>
      <c r="I5532" s="3" t="str">
        <f>+VLOOKUP(FACTURACION[[#This Row],[NIT]],TABLACLIENTE,2,FALSE)</f>
        <v>TRANSPORTADORA DE GAS INTERNACIONAL S.A. ESP (TGI S.A. E.S.P.)</v>
      </c>
      <c r="J5532" s="3" t="s">
        <v>1116</v>
      </c>
      <c r="K5532" s="12" t="str">
        <f>+VLOOKUP(FACTURACION[[#This Row],[REFERENCIA]],CODINV,2,FALSE)</f>
        <v>KIT RFC IPS - H 1" RPP60</v>
      </c>
      <c r="L5532" s="12" t="str">
        <f>IF(VLOOKUP(FACTURACION[[#This Row],[REFERENCIA]],CODINV,3,FALSE)=0,"",VLOOKUP(FACTURACION[[#This Row],[REFERENCIA]],CODINV,3,FALSE))</f>
        <v>RPP60</v>
      </c>
      <c r="M5532" s="12" t="str">
        <f>+VLOOKUP(FACTURACION[[#This Row],[REFERENCIA]],CODINV,4,FALSE)</f>
        <v>REPUESTOS Y ACCESORIOS</v>
      </c>
      <c r="N5532" s="12" t="str">
        <f>+VLOOKUP(FACTURACION[[#This Row],[REFERENCIA]],CODINV,5,FALSE)</f>
        <v>HONEYWELL</v>
      </c>
      <c r="O5532" s="3">
        <v>5</v>
      </c>
      <c r="P5532" s="31">
        <v>1204542</v>
      </c>
      <c r="Q5532" s="24">
        <f>+FACTURACION[[#This Row],[CANTIDAD]]*FACTURACION[[#This Row],[VR UNITARIO]]/1000</f>
        <v>6022.71</v>
      </c>
      <c r="R5532" s="3" t="str">
        <f>+VLOOKUP(FACTURACION[[#This Row],[NIT]],TABLACLIENTE,5,FALSE)</f>
        <v>BOGOTÁ D.C.</v>
      </c>
    </row>
    <row r="5533" spans="3:18">
      <c r="C5533" s="29">
        <v>2018</v>
      </c>
      <c r="D5533" s="30" t="s">
        <v>696</v>
      </c>
      <c r="E5533" s="30">
        <f>MONTH(FACTURACION[[#This Row],[MES]]&amp;1)</f>
        <v>7</v>
      </c>
      <c r="F5533" s="223">
        <f>DATE(FACTURACION[[#This Row],[AÑO]],FACTURACION[[#This Row],[Mes numero]],1)</f>
        <v>43282</v>
      </c>
      <c r="G5533" s="160">
        <v>13740</v>
      </c>
      <c r="H5533" s="25">
        <v>900134459</v>
      </c>
      <c r="I5533" s="3" t="str">
        <f>+VLOOKUP(FACTURACION[[#This Row],[NIT]],TABLACLIENTE,2,FALSE)</f>
        <v>TRANSPORTADORA DE GAS INTERNACIONAL S.A. ESP (TGI S.A. E.S.P.)</v>
      </c>
      <c r="J5533" s="3" t="s">
        <v>1117</v>
      </c>
      <c r="K5533" s="12" t="str">
        <f>+VLOOKUP(FACTURACION[[#This Row],[REFERENCIA]],CODINV,2,FALSE)</f>
        <v>KIT RFC IPS PH 1" ANSI 600 RPP64</v>
      </c>
      <c r="L5533" s="12" t="str">
        <f>IF(VLOOKUP(FACTURACION[[#This Row],[REFERENCIA]],CODINV,3,FALSE)=0,"",VLOOKUP(FACTURACION[[#This Row],[REFERENCIA]],CODINV,3,FALSE))</f>
        <v>RPP64</v>
      </c>
      <c r="M5533" s="12" t="str">
        <f>+VLOOKUP(FACTURACION[[#This Row],[REFERENCIA]],CODINV,4,FALSE)</f>
        <v>REPUESTOS Y ACCESORIOS</v>
      </c>
      <c r="N5533" s="12" t="str">
        <f>+VLOOKUP(FACTURACION[[#This Row],[REFERENCIA]],CODINV,5,FALSE)</f>
        <v>HONEYWELL</v>
      </c>
      <c r="O5533" s="3">
        <v>1</v>
      </c>
      <c r="P5533" s="31">
        <v>1137623</v>
      </c>
      <c r="Q5533" s="24">
        <f>+FACTURACION[[#This Row],[CANTIDAD]]*FACTURACION[[#This Row],[VR UNITARIO]]/1000</f>
        <v>1137.623</v>
      </c>
      <c r="R5533" s="3" t="str">
        <f>+VLOOKUP(FACTURACION[[#This Row],[NIT]],TABLACLIENTE,5,FALSE)</f>
        <v>BOGOTÁ D.C.</v>
      </c>
    </row>
    <row r="5534" spans="3:18">
      <c r="C5534" s="29">
        <v>2018</v>
      </c>
      <c r="D5534" s="30" t="s">
        <v>696</v>
      </c>
      <c r="E5534" s="30">
        <f>MONTH(FACTURACION[[#This Row],[MES]]&amp;1)</f>
        <v>7</v>
      </c>
      <c r="F5534" s="223">
        <f>DATE(FACTURACION[[#This Row],[AÑO]],FACTURACION[[#This Row],[Mes numero]],1)</f>
        <v>43282</v>
      </c>
      <c r="G5534" s="160">
        <v>13740</v>
      </c>
      <c r="H5534" s="25">
        <v>900134459</v>
      </c>
      <c r="I5534" s="3" t="str">
        <f>+VLOOKUP(FACTURACION[[#This Row],[NIT]],TABLACLIENTE,2,FALSE)</f>
        <v>TRANSPORTADORA DE GAS INTERNACIONAL S.A. ESP (TGI S.A. E.S.P.)</v>
      </c>
      <c r="J5534" s="3" t="s">
        <v>1117</v>
      </c>
      <c r="K5534" s="12" t="str">
        <f>+VLOOKUP(FACTURACION[[#This Row],[REFERENCIA]],CODINV,2,FALSE)</f>
        <v>KIT RFC IPS PH 1" ANSI 600 RPP64</v>
      </c>
      <c r="L5534" s="12" t="str">
        <f>IF(VLOOKUP(FACTURACION[[#This Row],[REFERENCIA]],CODINV,3,FALSE)=0,"",VLOOKUP(FACTURACION[[#This Row],[REFERENCIA]],CODINV,3,FALSE))</f>
        <v>RPP64</v>
      </c>
      <c r="M5534" s="12" t="str">
        <f>+VLOOKUP(FACTURACION[[#This Row],[REFERENCIA]],CODINV,4,FALSE)</f>
        <v>REPUESTOS Y ACCESORIOS</v>
      </c>
      <c r="N5534" s="12" t="str">
        <f>+VLOOKUP(FACTURACION[[#This Row],[REFERENCIA]],CODINV,5,FALSE)</f>
        <v>HONEYWELL</v>
      </c>
      <c r="O5534" s="3">
        <v>1</v>
      </c>
      <c r="P5534" s="31">
        <v>1137623</v>
      </c>
      <c r="Q5534" s="24">
        <f>+FACTURACION[[#This Row],[CANTIDAD]]*FACTURACION[[#This Row],[VR UNITARIO]]/1000</f>
        <v>1137.623</v>
      </c>
      <c r="R5534" s="3" t="str">
        <f>+VLOOKUP(FACTURACION[[#This Row],[NIT]],TABLACLIENTE,5,FALSE)</f>
        <v>BOGOTÁ D.C.</v>
      </c>
    </row>
    <row r="5535" spans="3:18">
      <c r="C5535" s="29">
        <v>2018</v>
      </c>
      <c r="D5535" s="30" t="s">
        <v>696</v>
      </c>
      <c r="E5535" s="30">
        <f>MONTH(FACTURACION[[#This Row],[MES]]&amp;1)</f>
        <v>7</v>
      </c>
      <c r="F5535" s="223">
        <f>DATE(FACTURACION[[#This Row],[AÑO]],FACTURACION[[#This Row],[Mes numero]],1)</f>
        <v>43282</v>
      </c>
      <c r="G5535" s="160">
        <v>13740</v>
      </c>
      <c r="H5535" s="25">
        <v>900134459</v>
      </c>
      <c r="I5535" s="3" t="str">
        <f>+VLOOKUP(FACTURACION[[#This Row],[NIT]],TABLACLIENTE,2,FALSE)</f>
        <v>TRANSPORTADORA DE GAS INTERNACIONAL S.A. ESP (TGI S.A. E.S.P.)</v>
      </c>
      <c r="J5535" s="3" t="s">
        <v>1117</v>
      </c>
      <c r="K5535" s="12" t="str">
        <f>+VLOOKUP(FACTURACION[[#This Row],[REFERENCIA]],CODINV,2,FALSE)</f>
        <v>KIT RFC IPS PH 1" ANSI 600 RPP64</v>
      </c>
      <c r="L5535" s="12" t="str">
        <f>IF(VLOOKUP(FACTURACION[[#This Row],[REFERENCIA]],CODINV,3,FALSE)=0,"",VLOOKUP(FACTURACION[[#This Row],[REFERENCIA]],CODINV,3,FALSE))</f>
        <v>RPP64</v>
      </c>
      <c r="M5535" s="12" t="str">
        <f>+VLOOKUP(FACTURACION[[#This Row],[REFERENCIA]],CODINV,4,FALSE)</f>
        <v>REPUESTOS Y ACCESORIOS</v>
      </c>
      <c r="N5535" s="12" t="str">
        <f>+VLOOKUP(FACTURACION[[#This Row],[REFERENCIA]],CODINV,5,FALSE)</f>
        <v>HONEYWELL</v>
      </c>
      <c r="O5535" s="3">
        <v>7</v>
      </c>
      <c r="P5535" s="31">
        <v>1137623</v>
      </c>
      <c r="Q5535" s="24">
        <f>+FACTURACION[[#This Row],[CANTIDAD]]*FACTURACION[[#This Row],[VR UNITARIO]]/1000</f>
        <v>7963.3609999999999</v>
      </c>
      <c r="R5535" s="3" t="str">
        <f>+VLOOKUP(FACTURACION[[#This Row],[NIT]],TABLACLIENTE,5,FALSE)</f>
        <v>BOGOTÁ D.C.</v>
      </c>
    </row>
    <row r="5536" spans="3:18">
      <c r="C5536" s="29">
        <v>2018</v>
      </c>
      <c r="D5536" s="30" t="s">
        <v>696</v>
      </c>
      <c r="E5536" s="30">
        <f>MONTH(FACTURACION[[#This Row],[MES]]&amp;1)</f>
        <v>7</v>
      </c>
      <c r="F5536" s="223">
        <f>DATE(FACTURACION[[#This Row],[AÑO]],FACTURACION[[#This Row],[Mes numero]],1)</f>
        <v>43282</v>
      </c>
      <c r="G5536" s="160">
        <v>13740</v>
      </c>
      <c r="H5536" s="25">
        <v>900134459</v>
      </c>
      <c r="I5536" s="3" t="str">
        <f>+VLOOKUP(FACTURACION[[#This Row],[NIT]],TABLACLIENTE,2,FALSE)</f>
        <v>TRANSPORTADORA DE GAS INTERNACIONAL S.A. ESP (TGI S.A. E.S.P.)</v>
      </c>
      <c r="J5536" s="3" t="s">
        <v>1118</v>
      </c>
      <c r="K5536" s="12" t="str">
        <f>+VLOOKUP(FACTURACION[[#This Row],[REFERENCIA]],CODINV,2,FALSE)</f>
        <v>KIT RFV IPS PH 2" ANSI 600 RPP66</v>
      </c>
      <c r="L5536" s="12" t="str">
        <f>IF(VLOOKUP(FACTURACION[[#This Row],[REFERENCIA]],CODINV,3,FALSE)=0,"",VLOOKUP(FACTURACION[[#This Row],[REFERENCIA]],CODINV,3,FALSE))</f>
        <v>RPP66</v>
      </c>
      <c r="M5536" s="12" t="str">
        <f>+VLOOKUP(FACTURACION[[#This Row],[REFERENCIA]],CODINV,4,FALSE)</f>
        <v>REPUESTOS Y ACCESORIOS</v>
      </c>
      <c r="N5536" s="12" t="str">
        <f>+VLOOKUP(FACTURACION[[#This Row],[REFERENCIA]],CODINV,5,FALSE)</f>
        <v>HONEYWELL</v>
      </c>
      <c r="O5536" s="3">
        <v>5</v>
      </c>
      <c r="P5536" s="31">
        <v>2074489</v>
      </c>
      <c r="Q5536" s="24">
        <f>+FACTURACION[[#This Row],[CANTIDAD]]*FACTURACION[[#This Row],[VR UNITARIO]]/1000</f>
        <v>10372.445</v>
      </c>
      <c r="R5536" s="3" t="str">
        <f>+VLOOKUP(FACTURACION[[#This Row],[NIT]],TABLACLIENTE,5,FALSE)</f>
        <v>BOGOTÁ D.C.</v>
      </c>
    </row>
    <row r="5537" spans="3:18">
      <c r="C5537" s="29">
        <v>2018</v>
      </c>
      <c r="D5537" s="30" t="s">
        <v>696</v>
      </c>
      <c r="E5537" s="30">
        <f>MONTH(FACTURACION[[#This Row],[MES]]&amp;1)</f>
        <v>7</v>
      </c>
      <c r="F5537" s="223">
        <f>DATE(FACTURACION[[#This Row],[AÑO]],FACTURACION[[#This Row],[Mes numero]],1)</f>
        <v>43282</v>
      </c>
      <c r="G5537" s="160">
        <v>13740</v>
      </c>
      <c r="H5537" s="25">
        <v>900134459</v>
      </c>
      <c r="I5537" s="3" t="str">
        <f>+VLOOKUP(FACTURACION[[#This Row],[NIT]],TABLACLIENTE,2,FALSE)</f>
        <v>TRANSPORTADORA DE GAS INTERNACIONAL S.A. ESP (TGI S.A. E.S.P.)</v>
      </c>
      <c r="J5537" s="3" t="s">
        <v>1118</v>
      </c>
      <c r="K5537" s="12" t="str">
        <f>+VLOOKUP(FACTURACION[[#This Row],[REFERENCIA]],CODINV,2,FALSE)</f>
        <v>KIT RFV IPS PH 2" ANSI 600 RPP66</v>
      </c>
      <c r="L5537" s="12" t="str">
        <f>IF(VLOOKUP(FACTURACION[[#This Row],[REFERENCIA]],CODINV,3,FALSE)=0,"",VLOOKUP(FACTURACION[[#This Row],[REFERENCIA]],CODINV,3,FALSE))</f>
        <v>RPP66</v>
      </c>
      <c r="M5537" s="12" t="str">
        <f>+VLOOKUP(FACTURACION[[#This Row],[REFERENCIA]],CODINV,4,FALSE)</f>
        <v>REPUESTOS Y ACCESORIOS</v>
      </c>
      <c r="N5537" s="12" t="str">
        <f>+VLOOKUP(FACTURACION[[#This Row],[REFERENCIA]],CODINV,5,FALSE)</f>
        <v>HONEYWELL</v>
      </c>
      <c r="O5537" s="3">
        <v>5</v>
      </c>
      <c r="P5537" s="31">
        <v>2074489</v>
      </c>
      <c r="Q5537" s="24">
        <f>+FACTURACION[[#This Row],[CANTIDAD]]*FACTURACION[[#This Row],[VR UNITARIO]]/1000</f>
        <v>10372.445</v>
      </c>
      <c r="R5537" s="3" t="str">
        <f>+VLOOKUP(FACTURACION[[#This Row],[NIT]],TABLACLIENTE,5,FALSE)</f>
        <v>BOGOTÁ D.C.</v>
      </c>
    </row>
    <row r="5538" spans="3:18">
      <c r="C5538" s="29">
        <v>2018</v>
      </c>
      <c r="D5538" s="30" t="s">
        <v>696</v>
      </c>
      <c r="E5538" s="30">
        <f>MONTH(FACTURACION[[#This Row],[MES]]&amp;1)</f>
        <v>7</v>
      </c>
      <c r="F5538" s="223">
        <f>DATE(FACTURACION[[#This Row],[AÑO]],FACTURACION[[#This Row],[Mes numero]],1)</f>
        <v>43282</v>
      </c>
      <c r="G5538" s="160">
        <v>13740</v>
      </c>
      <c r="H5538" s="25">
        <v>900134459</v>
      </c>
      <c r="I5538" s="3" t="str">
        <f>+VLOOKUP(FACTURACION[[#This Row],[NIT]],TABLACLIENTE,2,FALSE)</f>
        <v>TRANSPORTADORA DE GAS INTERNACIONAL S.A. ESP (TGI S.A. E.S.P.)</v>
      </c>
      <c r="J5538" s="3" t="s">
        <v>1118</v>
      </c>
      <c r="K5538" s="12" t="str">
        <f>+VLOOKUP(FACTURACION[[#This Row],[REFERENCIA]],CODINV,2,FALSE)</f>
        <v>KIT RFV IPS PH 2" ANSI 600 RPP66</v>
      </c>
      <c r="L5538" s="12" t="str">
        <f>IF(VLOOKUP(FACTURACION[[#This Row],[REFERENCIA]],CODINV,3,FALSE)=0,"",VLOOKUP(FACTURACION[[#This Row],[REFERENCIA]],CODINV,3,FALSE))</f>
        <v>RPP66</v>
      </c>
      <c r="M5538" s="12" t="str">
        <f>+VLOOKUP(FACTURACION[[#This Row],[REFERENCIA]],CODINV,4,FALSE)</f>
        <v>REPUESTOS Y ACCESORIOS</v>
      </c>
      <c r="N5538" s="12" t="str">
        <f>+VLOOKUP(FACTURACION[[#This Row],[REFERENCIA]],CODINV,5,FALSE)</f>
        <v>HONEYWELL</v>
      </c>
      <c r="O5538" s="3">
        <v>5</v>
      </c>
      <c r="P5538" s="31">
        <v>2074489</v>
      </c>
      <c r="Q5538" s="24">
        <f>+FACTURACION[[#This Row],[CANTIDAD]]*FACTURACION[[#This Row],[VR UNITARIO]]/1000</f>
        <v>10372.445</v>
      </c>
      <c r="R5538" s="3" t="str">
        <f>+VLOOKUP(FACTURACION[[#This Row],[NIT]],TABLACLIENTE,5,FALSE)</f>
        <v>BOGOTÁ D.C.</v>
      </c>
    </row>
    <row r="5539" spans="3:18">
      <c r="C5539" s="29">
        <v>2018</v>
      </c>
      <c r="D5539" s="30" t="s">
        <v>696</v>
      </c>
      <c r="E5539" s="30">
        <f>MONTH(FACTURACION[[#This Row],[MES]]&amp;1)</f>
        <v>7</v>
      </c>
      <c r="F5539" s="223">
        <f>DATE(FACTURACION[[#This Row],[AÑO]],FACTURACION[[#This Row],[Mes numero]],1)</f>
        <v>43282</v>
      </c>
      <c r="G5539" s="160">
        <v>13781</v>
      </c>
      <c r="H5539" s="25">
        <v>900598203</v>
      </c>
      <c r="I5539" s="3" t="str">
        <f>+VLOOKUP(FACTURACION[[#This Row],[NIT]],TABLACLIENTE,2,FALSE)</f>
        <v>MAIKO INGENIERIA SAS</v>
      </c>
      <c r="J5539" s="3" t="s">
        <v>406</v>
      </c>
      <c r="K5539" s="12" t="str">
        <f>+VLOOKUP(FACTURACION[[#This Row],[REFERENCIA]],CODINV,2,FALSE)</f>
        <v>MODULO RF RI505</v>
      </c>
      <c r="L5539" s="12" t="str">
        <f>IF(VLOOKUP(FACTURACION[[#This Row],[REFERENCIA]],CODINV,3,FALSE)=0,"",VLOOKUP(FACTURACION[[#This Row],[REFERENCIA]],CODINV,3,FALSE))</f>
        <v>72-022-0032YY</v>
      </c>
      <c r="M5539" s="12" t="str">
        <f>+VLOOKUP(FACTURACION[[#This Row],[REFERENCIA]],CODINV,4,FALSE)</f>
        <v>REPUESTOS Y ACCESORIOS</v>
      </c>
      <c r="N5539" s="12" t="str">
        <f>+VLOOKUP(FACTURACION[[#This Row],[REFERENCIA]],CODINV,5,FALSE)</f>
        <v>RED SEAL MEASUREMENT</v>
      </c>
      <c r="O5539" s="3">
        <v>1</v>
      </c>
      <c r="P5539" s="31">
        <v>678598</v>
      </c>
      <c r="Q5539" s="24">
        <f>+FACTURACION[[#This Row],[CANTIDAD]]*FACTURACION[[#This Row],[VR UNITARIO]]/1000</f>
        <v>678.59799999999996</v>
      </c>
      <c r="R5539" s="3" t="str">
        <f>+VLOOKUP(FACTURACION[[#This Row],[NIT]],TABLACLIENTE,5,FALSE)</f>
        <v>YUMBO</v>
      </c>
    </row>
    <row r="5540" spans="3:18">
      <c r="C5540" s="29">
        <v>2018</v>
      </c>
      <c r="D5540" s="30" t="s">
        <v>696</v>
      </c>
      <c r="E5540" s="30">
        <f>MONTH(FACTURACION[[#This Row],[MES]]&amp;1)</f>
        <v>7</v>
      </c>
      <c r="F5540" s="223">
        <f>DATE(FACTURACION[[#This Row],[AÑO]],FACTURACION[[#This Row],[Mes numero]],1)</f>
        <v>43282</v>
      </c>
      <c r="G5540" s="160">
        <v>13781</v>
      </c>
      <c r="H5540" s="25">
        <v>900598203</v>
      </c>
      <c r="I5540" s="3" t="str">
        <f>+VLOOKUP(FACTURACION[[#This Row],[NIT]],TABLACLIENTE,2,FALSE)</f>
        <v>MAIKO INGENIERIA SAS</v>
      </c>
      <c r="J5540" s="3" t="s">
        <v>408</v>
      </c>
      <c r="K5540" s="12" t="str">
        <f>+VLOOKUP(FACTURACION[[#This Row],[REFERENCIA]],CODINV,2,FALSE)</f>
        <v>MODULO RF RI 505 PC</v>
      </c>
      <c r="L5540" s="12" t="str">
        <f>IF(VLOOKUP(FACTURACION[[#This Row],[REFERENCIA]],CODINV,3,FALSE)=0,"",VLOOKUP(FACTURACION[[#This Row],[REFERENCIA]],CODINV,3,FALSE))</f>
        <v>72-022-0031YY</v>
      </c>
      <c r="M5540" s="12" t="str">
        <f>+VLOOKUP(FACTURACION[[#This Row],[REFERENCIA]],CODINV,4,FALSE)</f>
        <v>REPUESTOS Y ACCESORIOS</v>
      </c>
      <c r="N5540" s="12" t="str">
        <f>+VLOOKUP(FACTURACION[[#This Row],[REFERENCIA]],CODINV,5,FALSE)</f>
        <v>RED SEAL MEASUREMENT</v>
      </c>
      <c r="O5540" s="3">
        <v>1</v>
      </c>
      <c r="P5540" s="31">
        <v>655660</v>
      </c>
      <c r="Q5540" s="24">
        <f>+FACTURACION[[#This Row],[CANTIDAD]]*FACTURACION[[#This Row],[VR UNITARIO]]/1000</f>
        <v>655.66</v>
      </c>
      <c r="R5540" s="3" t="str">
        <f>+VLOOKUP(FACTURACION[[#This Row],[NIT]],TABLACLIENTE,5,FALSE)</f>
        <v>YUMBO</v>
      </c>
    </row>
    <row r="5541" spans="3:18">
      <c r="C5541" s="29">
        <v>2018</v>
      </c>
      <c r="D5541" s="30" t="s">
        <v>696</v>
      </c>
      <c r="E5541" s="30">
        <f>MONTH(FACTURACION[[#This Row],[MES]]&amp;1)</f>
        <v>7</v>
      </c>
      <c r="F5541" s="223">
        <f>DATE(FACTURACION[[#This Row],[AÑO]],FACTURACION[[#This Row],[Mes numero]],1)</f>
        <v>43282</v>
      </c>
      <c r="G5541" s="160">
        <v>13777</v>
      </c>
      <c r="H5541" s="25">
        <v>900598203</v>
      </c>
      <c r="I5541" s="3" t="str">
        <f>+VLOOKUP(FACTURACION[[#This Row],[NIT]],TABLACLIENTE,2,FALSE)</f>
        <v>MAIKO INGENIERIA SAS</v>
      </c>
      <c r="J5541" s="3" t="s">
        <v>913</v>
      </c>
      <c r="K5541" s="12" t="str">
        <f>+VLOOKUP(FACTURACION[[#This Row],[REFERENCIA]],CODINV,2,FALSE)</f>
        <v>TECLADO</v>
      </c>
      <c r="L5541" s="12" t="str">
        <f>IF(VLOOKUP(FACTURACION[[#This Row],[REFERENCIA]],CODINV,3,FALSE)=0,"",VLOOKUP(FACTURACION[[#This Row],[REFERENCIA]],CODINV,3,FALSE))</f>
        <v/>
      </c>
      <c r="M5541" s="12" t="str">
        <f>+VLOOKUP(FACTURACION[[#This Row],[REFERENCIA]],CODINV,4,FALSE)</f>
        <v>REPUESTOS Y ACCESORIOS</v>
      </c>
      <c r="N5541" s="12" t="str">
        <f>+VLOOKUP(FACTURACION[[#This Row],[REFERENCIA]],CODINV,5,FALSE)</f>
        <v>RED SEAL MEASUREMENT</v>
      </c>
      <c r="O5541" s="3">
        <v>3</v>
      </c>
      <c r="P5541" s="31">
        <v>174339</v>
      </c>
      <c r="Q5541" s="24">
        <f>+FACTURACION[[#This Row],[CANTIDAD]]*FACTURACION[[#This Row],[VR UNITARIO]]/1000</f>
        <v>523.01700000000005</v>
      </c>
      <c r="R5541" s="3" t="str">
        <f>+VLOOKUP(FACTURACION[[#This Row],[NIT]],TABLACLIENTE,5,FALSE)</f>
        <v>YUMBO</v>
      </c>
    </row>
    <row r="5542" spans="3:18">
      <c r="C5542" s="29">
        <v>2018</v>
      </c>
      <c r="D5542" s="30" t="s">
        <v>696</v>
      </c>
      <c r="E5542" s="30">
        <f>MONTH(FACTURACION[[#This Row],[MES]]&amp;1)</f>
        <v>7</v>
      </c>
      <c r="F5542" s="223">
        <f>DATE(FACTURACION[[#This Row],[AÑO]],FACTURACION[[#This Row],[Mes numero]],1)</f>
        <v>43282</v>
      </c>
      <c r="G5542" s="160">
        <v>13750</v>
      </c>
      <c r="H5542" s="25">
        <v>890200919</v>
      </c>
      <c r="I5542" s="3" t="str">
        <f>+VLOOKUP(FACTURACION[[#This Row],[NIT]],TABLACLIENTE,2,FALSE)</f>
        <v>GAS DE SANTANDER S.A. E.S.P.</v>
      </c>
      <c r="J5542" s="3" t="s">
        <v>258</v>
      </c>
      <c r="K5542" s="12" t="str">
        <f>+VLOOKUP(FACTURACION[[#This Row],[REFERENCIA]],CODINV,2,FALSE)</f>
        <v>LICENCIA PREMIUM TROYA III</v>
      </c>
      <c r="L5542" s="12" t="str">
        <f>IF(VLOOKUP(FACTURACION[[#This Row],[REFERENCIA]],CODINV,3,FALSE)=0,"",VLOOKUP(FACTURACION[[#This Row],[REFERENCIA]],CODINV,3,FALSE))</f>
        <v>720370001YY</v>
      </c>
      <c r="M5542" s="12" t="str">
        <f>+VLOOKUP(FACTURACION[[#This Row],[REFERENCIA]],CODINV,4,FALSE)</f>
        <v>REPUESTOS Y ACCESORIOS</v>
      </c>
      <c r="N5542" s="12" t="str">
        <f>+VLOOKUP(FACTURACION[[#This Row],[REFERENCIA]],CODINV,5,FALSE)</f>
        <v>RED SEAL MEASUREMENT</v>
      </c>
      <c r="O5542" s="3">
        <v>4</v>
      </c>
      <c r="P5542" s="31">
        <v>1105959</v>
      </c>
      <c r="Q5542" s="24">
        <f>+FACTURACION[[#This Row],[CANTIDAD]]*FACTURACION[[#This Row],[VR UNITARIO]]/1000</f>
        <v>4423.8360000000002</v>
      </c>
      <c r="R5542" s="3" t="str">
        <f>+VLOOKUP(FACTURACION[[#This Row],[NIT]],TABLACLIENTE,5,FALSE)</f>
        <v>GIRON</v>
      </c>
    </row>
    <row r="5543" spans="3:18">
      <c r="C5543" s="29">
        <v>2018</v>
      </c>
      <c r="D5543" s="30" t="s">
        <v>696</v>
      </c>
      <c r="E5543" s="30">
        <f>MONTH(FACTURACION[[#This Row],[MES]]&amp;1)</f>
        <v>7</v>
      </c>
      <c r="F5543" s="223">
        <f>DATE(FACTURACION[[#This Row],[AÑO]],FACTURACION[[#This Row],[Mes numero]],1)</f>
        <v>43282</v>
      </c>
      <c r="G5543" s="160">
        <v>13745</v>
      </c>
      <c r="H5543" s="25">
        <v>830065383</v>
      </c>
      <c r="I5543" s="3" t="str">
        <f>+VLOOKUP(FACTURACION[[#This Row],[NIT]],TABLACLIENTE,2,FALSE)</f>
        <v>ALKENOS LTDA</v>
      </c>
      <c r="J5543" s="3" t="s">
        <v>45</v>
      </c>
      <c r="K5543" s="12" t="str">
        <f>+VLOOKUP(FACTURACION[[#This Row],[REFERENCIA]],CODINV,2,FALSE)</f>
        <v>REGULADOR  PRIMERA ETAPA</v>
      </c>
      <c r="L5543" s="12" t="str">
        <f>IF(VLOOKUP(FACTURACION[[#This Row],[REFERENCIA]],CODINV,3,FALSE)=0,"",VLOOKUP(FACTURACION[[#This Row],[REFERENCIA]],CODINV,3,FALSE))</f>
        <v>1584VN</v>
      </c>
      <c r="M5543" s="12" t="str">
        <f>+VLOOKUP(FACTURACION[[#This Row],[REFERENCIA]],CODINV,4,FALSE)</f>
        <v>REGULADORES</v>
      </c>
      <c r="N5543" s="12" t="str">
        <f>+VLOOKUP(FACTURACION[[#This Row],[REFERENCIA]],CODINV,5,FALSE)</f>
        <v>REGO</v>
      </c>
      <c r="O5543" s="3">
        <v>1</v>
      </c>
      <c r="P5543" s="31">
        <v>293000</v>
      </c>
      <c r="Q5543" s="24">
        <f>+FACTURACION[[#This Row],[CANTIDAD]]*FACTURACION[[#This Row],[VR UNITARIO]]/1000</f>
        <v>293</v>
      </c>
      <c r="R5543" s="3" t="str">
        <f>+VLOOKUP(FACTURACION[[#This Row],[NIT]],TABLACLIENTE,5,FALSE)</f>
        <v>BOGOTÁ D.C.</v>
      </c>
    </row>
    <row r="5544" spans="3:18">
      <c r="C5544" s="29">
        <v>2018</v>
      </c>
      <c r="D5544" s="30" t="s">
        <v>696</v>
      </c>
      <c r="E5544" s="30">
        <f>MONTH(FACTURACION[[#This Row],[MES]]&amp;1)</f>
        <v>7</v>
      </c>
      <c r="F5544" s="223">
        <f>DATE(FACTURACION[[#This Row],[AÑO]],FACTURACION[[#This Row],[Mes numero]],1)</f>
        <v>43282</v>
      </c>
      <c r="G5544" s="160">
        <v>13780</v>
      </c>
      <c r="H5544" s="25">
        <v>900175830</v>
      </c>
      <c r="I5544" s="3" t="str">
        <f>+VLOOKUP(FACTURACION[[#This Row],[NIT]],TABLACLIENTE,2,FALSE)</f>
        <v xml:space="preserve">COMBUSTIBLES LIQUIDOS DE COLOMBIA S.A E.S.P  (CLC S.A E.S.P)
</v>
      </c>
      <c r="J5544" s="3" t="s">
        <v>74</v>
      </c>
      <c r="K5544" s="12" t="str">
        <f>+VLOOKUP(FACTURACION[[#This Row],[REFERENCIA]],CODINV,2,FALSE)</f>
        <v>VALVULA DE GLOBLO DE 1 1/4" NPT</v>
      </c>
      <c r="L5544" s="12" t="str">
        <f>IF(VLOOKUP(FACTURACION[[#This Row],[REFERENCIA]],CODINV,3,FALSE)=0,"",VLOOKUP(FACTURACION[[#This Row],[REFERENCIA]],CODINV,3,FALSE))</f>
        <v>A7509BP</v>
      </c>
      <c r="M5544" s="12" t="str">
        <f>+VLOOKUP(FACTURACION[[#This Row],[REFERENCIA]],CODINV,4,FALSE)</f>
        <v>VÁLVULAS Y MULTIVÁLVULAS</v>
      </c>
      <c r="N5544" s="12" t="str">
        <f>+VLOOKUP(FACTURACION[[#This Row],[REFERENCIA]],CODINV,5,FALSE)</f>
        <v>REGO</v>
      </c>
      <c r="O5544" s="3">
        <v>3</v>
      </c>
      <c r="P5544" s="31">
        <v>385000</v>
      </c>
      <c r="Q5544" s="24">
        <f>+FACTURACION[[#This Row],[CANTIDAD]]*FACTURACION[[#This Row],[VR UNITARIO]]/1000</f>
        <v>1155</v>
      </c>
      <c r="R5544" s="3" t="str">
        <f>+VLOOKUP(FACTURACION[[#This Row],[NIT]],TABLACLIENTE,5,FALSE)</f>
        <v>BOGOTÁ D.C.</v>
      </c>
    </row>
    <row r="5545" spans="3:18">
      <c r="C5545" s="29">
        <v>2018</v>
      </c>
      <c r="D5545" s="30" t="s">
        <v>696</v>
      </c>
      <c r="E5545" s="30">
        <f>MONTH(FACTURACION[[#This Row],[MES]]&amp;1)</f>
        <v>7</v>
      </c>
      <c r="F5545" s="223">
        <f>DATE(FACTURACION[[#This Row],[AÑO]],FACTURACION[[#This Row],[Mes numero]],1)</f>
        <v>43282</v>
      </c>
      <c r="G5545" s="160">
        <v>13780</v>
      </c>
      <c r="H5545" s="25">
        <v>900175830</v>
      </c>
      <c r="I5545" s="3" t="str">
        <f>+VLOOKUP(FACTURACION[[#This Row],[NIT]],TABLACLIENTE,2,FALSE)</f>
        <v xml:space="preserve">COMBUSTIBLES LIQUIDOS DE COLOMBIA S.A E.S.P  (CLC S.A E.S.P)
</v>
      </c>
      <c r="J5545" s="3" t="s">
        <v>768</v>
      </c>
      <c r="K5545" s="12" t="str">
        <f>+VLOOKUP(FACTURACION[[#This Row],[REFERENCIA]],CODINV,2,FALSE)</f>
        <v>VALVULA DE LLENADO ACCION RAPIDA 1"</v>
      </c>
      <c r="L5545" s="12" t="str">
        <f>IF(VLOOKUP(FACTURACION[[#This Row],[REFERENCIA]],CODINV,3,FALSE)=0,"",VLOOKUP(FACTURACION[[#This Row],[REFERENCIA]],CODINV,3,FALSE))</f>
        <v>A7797A</v>
      </c>
      <c r="M5545" s="12" t="str">
        <f>+VLOOKUP(FACTURACION[[#This Row],[REFERENCIA]],CODINV,4,FALSE)</f>
        <v>VÁLVULAS Y MULTIVÁLVULAS</v>
      </c>
      <c r="N5545" s="12" t="str">
        <f>+VLOOKUP(FACTURACION[[#This Row],[REFERENCIA]],CODINV,5,FALSE)</f>
        <v>REGO</v>
      </c>
      <c r="O5545" s="3">
        <v>1</v>
      </c>
      <c r="P5545" s="31">
        <v>906000</v>
      </c>
      <c r="Q5545" s="24">
        <f>+FACTURACION[[#This Row],[CANTIDAD]]*FACTURACION[[#This Row],[VR UNITARIO]]/1000</f>
        <v>906</v>
      </c>
      <c r="R5545" s="3" t="str">
        <f>+VLOOKUP(FACTURACION[[#This Row],[NIT]],TABLACLIENTE,5,FALSE)</f>
        <v>BOGOTÁ D.C.</v>
      </c>
    </row>
    <row r="5546" spans="3:18">
      <c r="C5546" s="29">
        <v>2018</v>
      </c>
      <c r="D5546" s="30" t="s">
        <v>696</v>
      </c>
      <c r="E5546" s="30">
        <f>MONTH(FACTURACION[[#This Row],[MES]]&amp;1)</f>
        <v>7</v>
      </c>
      <c r="F5546" s="223">
        <f>DATE(FACTURACION[[#This Row],[AÑO]],FACTURACION[[#This Row],[Mes numero]],1)</f>
        <v>43282</v>
      </c>
      <c r="G5546" s="160">
        <v>13738</v>
      </c>
      <c r="H5546" s="25">
        <v>830137252</v>
      </c>
      <c r="I5546" s="3" t="str">
        <f>+VLOOKUP(FACTURACION[[#This Row],[NIT]],TABLACLIENTE,2,FALSE)</f>
        <v>SAGENCO SAS</v>
      </c>
      <c r="J5546" s="3" t="s">
        <v>105</v>
      </c>
      <c r="K5546" s="12" t="str">
        <f>+VLOOKUP(FACTURACION[[#This Row],[REFERENCIA]],CODINV,2,FALSE)</f>
        <v>VALVULA CHECK LOOK  3/4"M X 3/4"F</v>
      </c>
      <c r="L5546" s="12" t="str">
        <f>IF(VLOOKUP(FACTURACION[[#This Row],[REFERENCIA]],CODINV,3,FALSE)=0,"",VLOOKUP(FACTURACION[[#This Row],[REFERENCIA]],CODINV,3,FALSE))</f>
        <v>7572FC</v>
      </c>
      <c r="M5546" s="12" t="str">
        <f>+VLOOKUP(FACTURACION[[#This Row],[REFERENCIA]],CODINV,4,FALSE)</f>
        <v>VÁLVULAS Y MULTIVÁLVULAS</v>
      </c>
      <c r="N5546" s="12" t="str">
        <f>+VLOOKUP(FACTURACION[[#This Row],[REFERENCIA]],CODINV,5,FALSE)</f>
        <v>REGO</v>
      </c>
      <c r="O5546" s="3">
        <v>1</v>
      </c>
      <c r="P5546" s="31">
        <v>58000</v>
      </c>
      <c r="Q5546" s="24">
        <f>+FACTURACION[[#This Row],[CANTIDAD]]*FACTURACION[[#This Row],[VR UNITARIO]]/1000</f>
        <v>58</v>
      </c>
      <c r="R5546" s="3" t="str">
        <f>+VLOOKUP(FACTURACION[[#This Row],[NIT]],TABLACLIENTE,5,FALSE)</f>
        <v>BOGOTÁ D.C.</v>
      </c>
    </row>
    <row r="5547" spans="3:18">
      <c r="C5547" s="29">
        <v>2018</v>
      </c>
      <c r="D5547" s="30" t="s">
        <v>696</v>
      </c>
      <c r="E5547" s="30">
        <f>MONTH(FACTURACION[[#This Row],[MES]]&amp;1)</f>
        <v>7</v>
      </c>
      <c r="F5547" s="223">
        <f>DATE(FACTURACION[[#This Row],[AÑO]],FACTURACION[[#This Row],[Mes numero]],1)</f>
        <v>43282</v>
      </c>
      <c r="G5547" s="160">
        <v>13739</v>
      </c>
      <c r="H5547" s="25">
        <v>900396759</v>
      </c>
      <c r="I5547" s="3" t="str">
        <f>+VLOOKUP(FACTURACION[[#This Row],[NIT]],TABLACLIENTE,2,FALSE)</f>
        <v>CHILCO DISTRIBUIDORA DE GAS Y ENERGIA S.A.S. E.S.P.</v>
      </c>
      <c r="J5547" s="3" t="s">
        <v>113</v>
      </c>
      <c r="K5547" s="12" t="str">
        <f>+VLOOKUP(FACTURACION[[#This Row],[REFERENCIA]],CODINV,2,FALSE)</f>
        <v>VALVULA CHEK LOCK 3/4"</v>
      </c>
      <c r="L5547" s="12" t="str">
        <f>IF(VLOOKUP(FACTURACION[[#This Row],[REFERENCIA]],CODINV,3,FALSE)=0,"",VLOOKUP(FACTURACION[[#This Row],[REFERENCIA]],CODINV,3,FALSE))</f>
        <v>7590U</v>
      </c>
      <c r="M5547" s="12" t="str">
        <f>+VLOOKUP(FACTURACION[[#This Row],[REFERENCIA]],CODINV,4,FALSE)</f>
        <v>VÁLVULAS Y MULTIVÁLVULAS</v>
      </c>
      <c r="N5547" s="12" t="str">
        <f>+VLOOKUP(FACTURACION[[#This Row],[REFERENCIA]],CODINV,5,FALSE)</f>
        <v>REGO</v>
      </c>
      <c r="O5547" s="3">
        <v>9</v>
      </c>
      <c r="P5547" s="31">
        <v>71583</v>
      </c>
      <c r="Q5547" s="24">
        <f>+FACTURACION[[#This Row],[CANTIDAD]]*FACTURACION[[#This Row],[VR UNITARIO]]/1000</f>
        <v>644.24699999999996</v>
      </c>
      <c r="R5547" s="3" t="str">
        <f>+VLOOKUP(FACTURACION[[#This Row],[NIT]],TABLACLIENTE,5,FALSE)</f>
        <v>BOGOTÁ D.C.</v>
      </c>
    </row>
    <row r="5548" spans="3:18">
      <c r="C5548" s="29">
        <v>2018</v>
      </c>
      <c r="D5548" s="30" t="s">
        <v>696</v>
      </c>
      <c r="E5548" s="30">
        <f>MONTH(FACTURACION[[#This Row],[MES]]&amp;1)</f>
        <v>7</v>
      </c>
      <c r="F5548" s="223">
        <f>DATE(FACTURACION[[#This Row],[AÑO]],FACTURACION[[#This Row],[Mes numero]],1)</f>
        <v>43282</v>
      </c>
      <c r="G5548" s="160">
        <v>13784</v>
      </c>
      <c r="H5548" s="25">
        <v>800074033</v>
      </c>
      <c r="I5548" s="3" t="str">
        <f>+VLOOKUP(FACTURACION[[#This Row],[NIT]],TABLACLIENTE,2,FALSE)</f>
        <v>COMPAÑIAS ASOCIADAS DE GAS S.A. E.S.P (ASOGAS SA ESP)</v>
      </c>
      <c r="J5548" s="3" t="s">
        <v>336</v>
      </c>
      <c r="K5548" s="12" t="str">
        <f>+VLOOKUP(FACTURACION[[#This Row],[REFERENCIA]],CODINV,2,FALSE)</f>
        <v>ADAPTADOR POL C 1/2" NPT</v>
      </c>
      <c r="L5548" s="12" t="str">
        <f>IF(VLOOKUP(FACTURACION[[#This Row],[REFERENCIA]],CODINV,3,FALSE)=0,"",VLOOKUP(FACTURACION[[#This Row],[REFERENCIA]],CODINV,3,FALSE))</f>
        <v>2906G</v>
      </c>
      <c r="M5548" s="12" t="str">
        <f>+VLOOKUP(FACTURACION[[#This Row],[REFERENCIA]],CODINV,4,FALSE)</f>
        <v>REPUESTOS Y ACCESORIOS</v>
      </c>
      <c r="N5548" s="12" t="str">
        <f>+VLOOKUP(FACTURACION[[#This Row],[REFERENCIA]],CODINV,5,FALSE)</f>
        <v>REGO</v>
      </c>
      <c r="O5548" s="3">
        <v>2</v>
      </c>
      <c r="P5548" s="31">
        <v>18000</v>
      </c>
      <c r="Q5548" s="24">
        <f>+FACTURACION[[#This Row],[CANTIDAD]]*FACTURACION[[#This Row],[VR UNITARIO]]/1000</f>
        <v>36</v>
      </c>
      <c r="R5548" s="3" t="str">
        <f>+VLOOKUP(FACTURACION[[#This Row],[NIT]],TABLACLIENTE,5,FALSE)</f>
        <v>MOSQUERA</v>
      </c>
    </row>
    <row r="5549" spans="3:18">
      <c r="C5549" s="29">
        <v>2018</v>
      </c>
      <c r="D5549" s="30" t="s">
        <v>696</v>
      </c>
      <c r="E5549" s="30">
        <f>MONTH(FACTURACION[[#This Row],[MES]]&amp;1)</f>
        <v>7</v>
      </c>
      <c r="F5549" s="223">
        <f>DATE(FACTURACION[[#This Row],[AÑO]],FACTURACION[[#This Row],[Mes numero]],1)</f>
        <v>43282</v>
      </c>
      <c r="G5549" s="160">
        <v>13780</v>
      </c>
      <c r="H5549" s="25">
        <v>900175830</v>
      </c>
      <c r="I5549" s="3" t="str">
        <f>+VLOOKUP(FACTURACION[[#This Row],[NIT]],TABLACLIENTE,2,FALSE)</f>
        <v xml:space="preserve">COMBUSTIBLES LIQUIDOS DE COLOMBIA S.A E.S.P  (CLC S.A E.S.P)
</v>
      </c>
      <c r="J5549" s="3" t="s">
        <v>227</v>
      </c>
      <c r="K5549" s="12" t="str">
        <f>+VLOOKUP(FACTURACION[[#This Row],[REFERENCIA]],CODINV,2,FALSE)</f>
        <v>TAPA CADENA Y ANILLO 2 1/4" ACME</v>
      </c>
      <c r="L5549" s="12" t="str">
        <f>IF(VLOOKUP(FACTURACION[[#This Row],[REFERENCIA]],CODINV,3,FALSE)=0,"",VLOOKUP(FACTURACION[[#This Row],[REFERENCIA]],CODINV,3,FALSE))</f>
        <v>3184-90</v>
      </c>
      <c r="M5549" s="12" t="str">
        <f>+VLOOKUP(FACTURACION[[#This Row],[REFERENCIA]],CODINV,4,FALSE)</f>
        <v>REPUESTOS Y ACCESORIOS</v>
      </c>
      <c r="N5549" s="12" t="str">
        <f>+VLOOKUP(FACTURACION[[#This Row],[REFERENCIA]],CODINV,5,FALSE)</f>
        <v>REGO</v>
      </c>
      <c r="O5549" s="3">
        <v>2</v>
      </c>
      <c r="P5549" s="31">
        <v>131900</v>
      </c>
      <c r="Q5549" s="24">
        <f>+FACTURACION[[#This Row],[CANTIDAD]]*FACTURACION[[#This Row],[VR UNITARIO]]/1000</f>
        <v>263.8</v>
      </c>
      <c r="R5549" s="3" t="str">
        <f>+VLOOKUP(FACTURACION[[#This Row],[NIT]],TABLACLIENTE,5,FALSE)</f>
        <v>BOGOTÁ D.C.</v>
      </c>
    </row>
    <row r="5550" spans="3:18">
      <c r="C5550" s="29">
        <v>2018</v>
      </c>
      <c r="D5550" s="30" t="s">
        <v>696</v>
      </c>
      <c r="E5550" s="30">
        <f>MONTH(FACTURACION[[#This Row],[MES]]&amp;1)</f>
        <v>7</v>
      </c>
      <c r="F5550" s="223">
        <f>DATE(FACTURACION[[#This Row],[AÑO]],FACTURACION[[#This Row],[Mes numero]],1)</f>
        <v>43282</v>
      </c>
      <c r="G5550" s="160">
        <v>13736</v>
      </c>
      <c r="H5550" s="25">
        <v>900396759</v>
      </c>
      <c r="I5550" s="3" t="str">
        <f>+VLOOKUP(FACTURACION[[#This Row],[NIT]],TABLACLIENTE,2,FALSE)</f>
        <v>CHILCO DISTRIBUIDORA DE GAS Y ENERGIA S.A.S. E.S.P.</v>
      </c>
      <c r="J5550" s="3" t="s">
        <v>221</v>
      </c>
      <c r="K5550" s="12" t="str">
        <f>+VLOOKUP(FACTURACION[[#This Row],[REFERENCIA]],CODINV,2,FALSE)</f>
        <v>VALVULA ESV 1 1/4"</v>
      </c>
      <c r="L5550" s="12" t="str">
        <f>IF(VLOOKUP(FACTURACION[[#This Row],[REFERENCIA]],CODINV,3,FALSE)=0,"",VLOOKUP(FACTURACION[[#This Row],[REFERENCIA]],CODINV,3,FALSE))</f>
        <v>6010</v>
      </c>
      <c r="M5550" s="12" t="str">
        <f>+VLOOKUP(FACTURACION[[#This Row],[REFERENCIA]],CODINV,4,FALSE)</f>
        <v>VÁLVULAS Y MULTIVÁLVULAS</v>
      </c>
      <c r="N5550" s="12" t="str">
        <f>+VLOOKUP(FACTURACION[[#This Row],[REFERENCIA]],CODINV,5,FALSE)</f>
        <v>REGO</v>
      </c>
      <c r="O5550" s="3">
        <v>1</v>
      </c>
      <c r="P5550" s="31">
        <v>1312000</v>
      </c>
      <c r="Q5550" s="24">
        <f>+FACTURACION[[#This Row],[CANTIDAD]]*FACTURACION[[#This Row],[VR UNITARIO]]/1000</f>
        <v>1312</v>
      </c>
      <c r="R5550" s="3" t="str">
        <f>+VLOOKUP(FACTURACION[[#This Row],[NIT]],TABLACLIENTE,5,FALSE)</f>
        <v>BOGOTÁ D.C.</v>
      </c>
    </row>
    <row r="5551" spans="3:18">
      <c r="C5551" s="29">
        <v>2018</v>
      </c>
      <c r="D5551" s="30" t="s">
        <v>696</v>
      </c>
      <c r="E5551" s="30">
        <f>MONTH(FACTURACION[[#This Row],[MES]]&amp;1)</f>
        <v>7</v>
      </c>
      <c r="F5551" s="223">
        <f>DATE(FACTURACION[[#This Row],[AÑO]],FACTURACION[[#This Row],[Mes numero]],1)</f>
        <v>43282</v>
      </c>
      <c r="G5551" s="160">
        <v>13736</v>
      </c>
      <c r="H5551" s="25">
        <v>900396759</v>
      </c>
      <c r="I5551" s="3" t="str">
        <f>+VLOOKUP(FACTURACION[[#This Row],[NIT]],TABLACLIENTE,2,FALSE)</f>
        <v>CHILCO DISTRIBUIDORA DE GAS Y ENERGIA S.A.S. E.S.P.</v>
      </c>
      <c r="J5551" s="3" t="s">
        <v>68</v>
      </c>
      <c r="K5551" s="12" t="str">
        <f>+VLOOKUP(FACTURACION[[#This Row],[REFERENCIA]],CODINV,2,FALSE)</f>
        <v>VALVULA DE CIERRE DE EMERENCIA 2"</v>
      </c>
      <c r="L5551" s="12" t="str">
        <f>IF(VLOOKUP(FACTURACION[[#This Row],[REFERENCIA]],CODINV,3,FALSE)=0,"",VLOOKUP(FACTURACION[[#This Row],[REFERENCIA]],CODINV,3,FALSE))</f>
        <v>6016</v>
      </c>
      <c r="M5551" s="12" t="str">
        <f>+VLOOKUP(FACTURACION[[#This Row],[REFERENCIA]],CODINV,4,FALSE)</f>
        <v>VÁLVULAS Y MULTIVÁLVULAS</v>
      </c>
      <c r="N5551" s="12" t="str">
        <f>+VLOOKUP(FACTURACION[[#This Row],[REFERENCIA]],CODINV,5,FALSE)</f>
        <v>REGO</v>
      </c>
      <c r="O5551" s="3">
        <v>1</v>
      </c>
      <c r="P5551" s="31">
        <v>2627000</v>
      </c>
      <c r="Q5551" s="24">
        <f>+FACTURACION[[#This Row],[CANTIDAD]]*FACTURACION[[#This Row],[VR UNITARIO]]/1000</f>
        <v>2627</v>
      </c>
      <c r="R5551" s="3" t="str">
        <f>+VLOOKUP(FACTURACION[[#This Row],[NIT]],TABLACLIENTE,5,FALSE)</f>
        <v>BOGOTÁ D.C.</v>
      </c>
    </row>
    <row r="5552" spans="3:18">
      <c r="C5552" s="29">
        <v>2018</v>
      </c>
      <c r="D5552" s="30" t="s">
        <v>696</v>
      </c>
      <c r="E5552" s="30">
        <f>MONTH(FACTURACION[[#This Row],[MES]]&amp;1)</f>
        <v>7</v>
      </c>
      <c r="F5552" s="223">
        <f>DATE(FACTURACION[[#This Row],[AÑO]],FACTURACION[[#This Row],[Mes numero]],1)</f>
        <v>43282</v>
      </c>
      <c r="G5552" s="160">
        <v>13736</v>
      </c>
      <c r="H5552" s="25">
        <v>900396759</v>
      </c>
      <c r="I5552" s="3" t="str">
        <f>+VLOOKUP(FACTURACION[[#This Row],[NIT]],TABLACLIENTE,2,FALSE)</f>
        <v>CHILCO DISTRIBUIDORA DE GAS Y ENERGIA S.A.S. E.S.P.</v>
      </c>
      <c r="J5552" s="3" t="s">
        <v>308</v>
      </c>
      <c r="K5552" s="12" t="str">
        <f>+VLOOKUP(FACTURACION[[#This Row],[REFERENCIA]],CODINV,2,FALSE)</f>
        <v>KIT REMOTO ESV</v>
      </c>
      <c r="L5552" s="12" t="str">
        <f>IF(VLOOKUP(FACTURACION[[#This Row],[REFERENCIA]],CODINV,3,FALSE)=0,"",VLOOKUP(FACTURACION[[#This Row],[REFERENCIA]],CODINV,3,FALSE))</f>
        <v>6016-60D</v>
      </c>
      <c r="M5552" s="12" t="str">
        <f>+VLOOKUP(FACTURACION[[#This Row],[REFERENCIA]],CODINV,4,FALSE)</f>
        <v>REPUESTOS Y ACCESORIOS</v>
      </c>
      <c r="N5552" s="12" t="str">
        <f>+VLOOKUP(FACTURACION[[#This Row],[REFERENCIA]],CODINV,5,FALSE)</f>
        <v>REGO</v>
      </c>
      <c r="O5552" s="3">
        <v>4</v>
      </c>
      <c r="P5552" s="31">
        <v>398000</v>
      </c>
      <c r="Q5552" s="24">
        <f>+FACTURACION[[#This Row],[CANTIDAD]]*FACTURACION[[#This Row],[VR UNITARIO]]/1000</f>
        <v>1592</v>
      </c>
      <c r="R5552" s="3" t="str">
        <f>+VLOOKUP(FACTURACION[[#This Row],[NIT]],TABLACLIENTE,5,FALSE)</f>
        <v>BOGOTÁ D.C.</v>
      </c>
    </row>
    <row r="5553" spans="3:18">
      <c r="C5553" s="29">
        <v>2018</v>
      </c>
      <c r="D5553" s="30" t="s">
        <v>696</v>
      </c>
      <c r="E5553" s="30">
        <f>MONTH(FACTURACION[[#This Row],[MES]]&amp;1)</f>
        <v>7</v>
      </c>
      <c r="F5553" s="223">
        <f>DATE(FACTURACION[[#This Row],[AÑO]],FACTURACION[[#This Row],[Mes numero]],1)</f>
        <v>43282</v>
      </c>
      <c r="G5553" s="160">
        <v>13757</v>
      </c>
      <c r="H5553" s="25">
        <v>860510723</v>
      </c>
      <c r="I5553" s="3" t="str">
        <f>+VLOOKUP(FACTURACION[[#This Row],[NIT]],TABLACLIENTE,2,FALSE)</f>
        <v>SAENA DE COLOMBIA S.A.</v>
      </c>
      <c r="J5553" s="3" t="s">
        <v>313</v>
      </c>
      <c r="K5553" s="12" t="str">
        <f>+VLOOKUP(FACTURACION[[#This Row],[REFERENCIA]],CODINV,2,FALSE)</f>
        <v>DIP TUB 72"</v>
      </c>
      <c r="L5553" s="12" t="str">
        <f>IF(VLOOKUP(FACTURACION[[#This Row],[REFERENCIA]],CODINV,3,FALSE)=0,"",VLOOKUP(FACTURACION[[#This Row],[REFERENCIA]],CODINV,3,FALSE))</f>
        <v>A9091M72</v>
      </c>
      <c r="M5553" s="12" t="str">
        <f>+VLOOKUP(FACTURACION[[#This Row],[REFERENCIA]],CODINV,4,FALSE)</f>
        <v>REPUESTOS Y ACCESORIOS</v>
      </c>
      <c r="N5553" s="12" t="str">
        <f>+VLOOKUP(FACTURACION[[#This Row],[REFERENCIA]],CODINV,5,FALSE)</f>
        <v>REGO</v>
      </c>
      <c r="O5553" s="3">
        <v>1</v>
      </c>
      <c r="P5553" s="31">
        <v>230000</v>
      </c>
      <c r="Q5553" s="24">
        <f>+FACTURACION[[#This Row],[CANTIDAD]]*FACTURACION[[#This Row],[VR UNITARIO]]/1000</f>
        <v>230</v>
      </c>
      <c r="R5553" s="3" t="str">
        <f>+VLOOKUP(FACTURACION[[#This Row],[NIT]],TABLACLIENTE,5,FALSE)</f>
        <v>BOGOTÁ D.C.</v>
      </c>
    </row>
    <row r="5554" spans="3:18">
      <c r="C5554" s="37">
        <v>2018</v>
      </c>
      <c r="D5554" s="38" t="s">
        <v>701</v>
      </c>
      <c r="E5554" s="38">
        <f>MONTH(FACTURACION[[#This Row],[MES]]&amp;1)</f>
        <v>8</v>
      </c>
      <c r="F5554" s="223">
        <f>DATE(FACTURACION[[#This Row],[AÑO]],FACTURACION[[#This Row],[Mes numero]],1)</f>
        <v>43313</v>
      </c>
      <c r="G5554" s="160">
        <v>13832</v>
      </c>
      <c r="H5554" s="25">
        <v>900362180</v>
      </c>
      <c r="I5554" s="3" t="str">
        <f>+VLOOKUP(FACTURACION[[#This Row],[NIT]],TABLACLIENTE,2,FALSE)</f>
        <v xml:space="preserve">EQUIPOS Y SERVICIOS ALOSAN S A S </v>
      </c>
      <c r="J5554" s="41" t="s">
        <v>708</v>
      </c>
      <c r="K5554" s="12" t="str">
        <f>+VLOOKUP(FACTURACION[[#This Row],[REFERENCIA]],CODINV,2,FALSE)</f>
        <v>REGULADOR PRIMERA ETAPA 1-15 PSI A1/4 NPT</v>
      </c>
      <c r="L5554" s="12" t="str">
        <f>IF(VLOOKUP(FACTURACION[[#This Row],[REFERENCIA]],CODINV,3,FALSE)=0,"",VLOOKUP(FACTURACION[[#This Row],[REFERENCIA]],CODINV,3,FALSE))</f>
        <v>902</v>
      </c>
      <c r="M5554" s="12" t="str">
        <f>+VLOOKUP(FACTURACION[[#This Row],[REFERENCIA]],CODINV,4,FALSE)</f>
        <v>REGULADORES</v>
      </c>
      <c r="N5554" s="12" t="str">
        <f>+VLOOKUP(FACTURACION[[#This Row],[REFERENCIA]],CODINV,5,FALSE)</f>
        <v>CAVAGNA</v>
      </c>
      <c r="O5554" s="41">
        <v>4</v>
      </c>
      <c r="P5554" s="42">
        <v>62000</v>
      </c>
      <c r="Q5554" s="43">
        <f>+FACTURACION[[#This Row],[CANTIDAD]]*FACTURACION[[#This Row],[VR UNITARIO]]/1000</f>
        <v>248</v>
      </c>
      <c r="R5554" s="3" t="str">
        <f>+VLOOKUP(FACTURACION[[#This Row],[NIT]],TABLACLIENTE,5,FALSE)</f>
        <v>BOGOTÁ D.C.</v>
      </c>
    </row>
    <row r="5555" spans="3:18">
      <c r="C5555" s="37">
        <v>2018</v>
      </c>
      <c r="D5555" s="38" t="s">
        <v>701</v>
      </c>
      <c r="E5555" s="38">
        <f>MONTH(FACTURACION[[#This Row],[MES]]&amp;1)</f>
        <v>8</v>
      </c>
      <c r="F5555" s="223">
        <f>DATE(FACTURACION[[#This Row],[AÑO]],FACTURACION[[#This Row],[Mes numero]],1)</f>
        <v>43313</v>
      </c>
      <c r="G5555" s="160">
        <v>13825</v>
      </c>
      <c r="H5555" s="25">
        <v>900569327</v>
      </c>
      <c r="I5555" s="3" t="str">
        <f>+VLOOKUP(FACTURACION[[#This Row],[NIT]],TABLACLIENTE,2,FALSE)</f>
        <v>ICG SERVICE SAS</v>
      </c>
      <c r="J5555" s="41" t="s">
        <v>741</v>
      </c>
      <c r="K5555" s="12" t="str">
        <f>+VLOOKUP(FACTURACION[[#This Row],[REFERENCIA]],CODINV,2,FALSE)</f>
        <v>VALV.AGUJA1/4"MNPT*NPTH</v>
      </c>
      <c r="L5555" s="12" t="str">
        <f>IF(VLOOKUP(FACTURACION[[#This Row],[REFERENCIA]],CODINV,3,FALSE)=0,"",VLOOKUP(FACTURACION[[#This Row],[REFERENCIA]],CODINV,3,FALSE))</f>
        <v>ME831</v>
      </c>
      <c r="M5555" s="12" t="str">
        <f>+VLOOKUP(FACTURACION[[#This Row],[REFERENCIA]],CODINV,4,FALSE)</f>
        <v>VÁLVULAS Y MULTIVÁLVULAS</v>
      </c>
      <c r="N5555" s="12" t="str">
        <f>+VLOOKUP(FACTURACION[[#This Row],[REFERENCIA]],CODINV,5,FALSE)</f>
        <v>CAVAGNA</v>
      </c>
      <c r="O5555" s="41">
        <v>1</v>
      </c>
      <c r="P5555" s="42">
        <v>40000</v>
      </c>
      <c r="Q5555" s="43">
        <f>+FACTURACION[[#This Row],[CANTIDAD]]*FACTURACION[[#This Row],[VR UNITARIO]]/1000</f>
        <v>40</v>
      </c>
      <c r="R5555" s="3" t="str">
        <f>+VLOOKUP(FACTURACION[[#This Row],[NIT]],TABLACLIENTE,5,FALSE)</f>
        <v>BOGOTÁ D.C.</v>
      </c>
    </row>
    <row r="5556" spans="3:18">
      <c r="C5556" s="37">
        <v>2018</v>
      </c>
      <c r="D5556" s="38" t="s">
        <v>701</v>
      </c>
      <c r="E5556" s="38">
        <f>MONTH(FACTURACION[[#This Row],[MES]]&amp;1)</f>
        <v>8</v>
      </c>
      <c r="F5556" s="223">
        <f>DATE(FACTURACION[[#This Row],[AÑO]],FACTURACION[[#This Row],[Mes numero]],1)</f>
        <v>43313</v>
      </c>
      <c r="G5556" s="160">
        <v>13797</v>
      </c>
      <c r="H5556" s="25">
        <v>890200919</v>
      </c>
      <c r="I5556" s="3" t="str">
        <f>+VLOOKUP(FACTURACION[[#This Row],[NIT]],TABLACLIENTE,2,FALSE)</f>
        <v>GAS DE SANTANDER S.A. E.S.P.</v>
      </c>
      <c r="J5556" s="41" t="s">
        <v>122</v>
      </c>
      <c r="K5556" s="12" t="str">
        <f>+VLOOKUP(FACTURACION[[#This Row],[REFERENCIA]],CODINV,2,FALSE)</f>
        <v>EMPAQUES PARA PISTONES DE LLENADO</v>
      </c>
      <c r="L5556" s="12" t="str">
        <f>IF(VLOOKUP(FACTURACION[[#This Row],[REFERENCIA]],CODINV,3,FALSE)=0,"",VLOOKUP(FACTURACION[[#This Row],[REFERENCIA]],CODINV,3,FALSE))</f>
        <v/>
      </c>
      <c r="M5556" s="12" t="str">
        <f>+VLOOKUP(FACTURACION[[#This Row],[REFERENCIA]],CODINV,4,FALSE)</f>
        <v>REPUESTOS Y ACCESORIOS</v>
      </c>
      <c r="N5556" s="12" t="str">
        <f>+VLOOKUP(FACTURACION[[#This Row],[REFERENCIA]],CODINV,5,FALSE)</f>
        <v>CAVAGNA</v>
      </c>
      <c r="O5556" s="41">
        <v>400</v>
      </c>
      <c r="P5556" s="42">
        <v>2200</v>
      </c>
      <c r="Q5556" s="43">
        <f>+FACTURACION[[#This Row],[CANTIDAD]]*FACTURACION[[#This Row],[VR UNITARIO]]/1000</f>
        <v>880</v>
      </c>
      <c r="R5556" s="3" t="str">
        <f>+VLOOKUP(FACTURACION[[#This Row],[NIT]],TABLACLIENTE,5,FALSE)</f>
        <v>GIRON</v>
      </c>
    </row>
    <row r="5557" spans="3:18">
      <c r="C5557" s="37">
        <v>2018</v>
      </c>
      <c r="D5557" s="38" t="s">
        <v>701</v>
      </c>
      <c r="E5557" s="38">
        <f>MONTH(FACTURACION[[#This Row],[MES]]&amp;1)</f>
        <v>8</v>
      </c>
      <c r="F5557" s="223">
        <f>DATE(FACTURACION[[#This Row],[AÑO]],FACTURACION[[#This Row],[Mes numero]],1)</f>
        <v>43313</v>
      </c>
      <c r="G5557" s="160">
        <v>13842</v>
      </c>
      <c r="H5557" s="25">
        <v>890310688</v>
      </c>
      <c r="I5557" s="3" t="str">
        <f>+VLOOKUP(FACTURACION[[#This Row],[NIT]],TABLACLIENTE,2,FALSE)</f>
        <v>COLGAS DE OCCIDENTE S.A. E.S.P.</v>
      </c>
      <c r="J5557" s="3" t="s">
        <v>1670</v>
      </c>
      <c r="K5557" s="12" t="str">
        <f>+VLOOKUP(FACTURACION[[#This Row],[REFERENCIA]],CODINV,2,FALSE)</f>
        <v>MOTOBOMBA CORO-FLOW 2HP CORKEN</v>
      </c>
      <c r="L5557" s="12" t="str">
        <f>IF(VLOOKUP(FACTURACION[[#This Row],[REFERENCIA]],CODINV,3,FALSE)=0,"",VLOOKUP(FACTURACION[[#This Row],[REFERENCIA]],CODINV,3,FALSE))</f>
        <v>C12FD2A S30</v>
      </c>
      <c r="M5557" s="12" t="str">
        <f>+VLOOKUP(FACTURACION[[#This Row],[REFERENCIA]],CODINV,4,FALSE)</f>
        <v>MOTOBOMBA</v>
      </c>
      <c r="N5557" s="12" t="str">
        <f>+VLOOKUP(FACTURACION[[#This Row],[REFERENCIA]],CODINV,5,FALSE)</f>
        <v>CORKEN</v>
      </c>
      <c r="O5557" s="41">
        <v>1</v>
      </c>
      <c r="P5557" s="42">
        <v>7750000</v>
      </c>
      <c r="Q5557" s="43">
        <f>+FACTURACION[[#This Row],[CANTIDAD]]*FACTURACION[[#This Row],[VR UNITARIO]]/1000</f>
        <v>7750</v>
      </c>
      <c r="R5557" s="3" t="str">
        <f>+VLOOKUP(FACTURACION[[#This Row],[NIT]],TABLACLIENTE,5,FALSE)</f>
        <v>CALI</v>
      </c>
    </row>
    <row r="5558" spans="3:18">
      <c r="C5558" s="37">
        <v>2018</v>
      </c>
      <c r="D5558" s="38" t="s">
        <v>701</v>
      </c>
      <c r="E5558" s="38">
        <f>MONTH(FACTURACION[[#This Row],[MES]]&amp;1)</f>
        <v>8</v>
      </c>
      <c r="F5558" s="223">
        <f>DATE(FACTURACION[[#This Row],[AÑO]],FACTURACION[[#This Row],[Mes numero]],1)</f>
        <v>43313</v>
      </c>
      <c r="G5558" s="160">
        <v>13804</v>
      </c>
      <c r="H5558" s="25">
        <v>800021272</v>
      </c>
      <c r="I5558" s="3" t="str">
        <f>+VLOOKUP(FACTURACION[[#This Row],[NIT]],TABLACLIENTE,2,FALSE)</f>
        <v>GASES DEL LLANO S.A. E.S.P (LLANOGAS S.A. E.S.P.)</v>
      </c>
      <c r="J5558" s="41" t="s">
        <v>20</v>
      </c>
      <c r="K5558" s="12" t="str">
        <f>+VLOOKUP(FACTURACION[[#This Row],[REFERENCIA]],CODINV,2,FALSE)</f>
        <v xml:space="preserve">MEDIDOR AC-250 C: 3/4" CON CONECTORES </v>
      </c>
      <c r="L5558" s="12" t="str">
        <f>IF(VLOOKUP(FACTURACION[[#This Row],[REFERENCIA]],CODINV,3,FALSE)=0,"",VLOOKUP(FACTURACION[[#This Row],[REFERENCIA]],CODINV,3,FALSE))</f>
        <v/>
      </c>
      <c r="M5558" s="12" t="str">
        <f>+VLOOKUP(FACTURACION[[#This Row],[REFERENCIA]],CODINV,4,FALSE)</f>
        <v>MEDIDORES</v>
      </c>
      <c r="N5558" s="12" t="str">
        <f>+VLOOKUP(FACTURACION[[#This Row],[REFERENCIA]],CODINV,5,FALSE)</f>
        <v>HONEYWELL</v>
      </c>
      <c r="O5558" s="41">
        <v>15</v>
      </c>
      <c r="P5558" s="42">
        <v>400061</v>
      </c>
      <c r="Q5558" s="43">
        <f>+FACTURACION[[#This Row],[CANTIDAD]]*FACTURACION[[#This Row],[VR UNITARIO]]/1000</f>
        <v>6000.915</v>
      </c>
      <c r="R5558" s="3" t="str">
        <f>+VLOOKUP(FACTURACION[[#This Row],[NIT]],TABLACLIENTE,5,FALSE)</f>
        <v>VILLAVICENCIO</v>
      </c>
    </row>
    <row r="5559" spans="3:18">
      <c r="C5559" s="37">
        <v>2018</v>
      </c>
      <c r="D5559" s="38" t="s">
        <v>701</v>
      </c>
      <c r="E5559" s="38">
        <f>MONTH(FACTURACION[[#This Row],[MES]]&amp;1)</f>
        <v>8</v>
      </c>
      <c r="F5559" s="223">
        <f>DATE(FACTURACION[[#This Row],[AÑO]],FACTURACION[[#This Row],[Mes numero]],1)</f>
        <v>43313</v>
      </c>
      <c r="G5559" s="160">
        <v>13805</v>
      </c>
      <c r="H5559" s="25">
        <v>800218682</v>
      </c>
      <c r="I5559" s="3" t="str">
        <f>+VLOOKUP(FACTURACION[[#This Row],[NIT]],TABLACLIENTE,2,FALSE)</f>
        <v>GASES DEL CUSIANA S.A E.S.P. (CUSIANAGAS S.A E.S.P)</v>
      </c>
      <c r="J5559" s="41" t="s">
        <v>20</v>
      </c>
      <c r="K5559" s="12" t="str">
        <f>+VLOOKUP(FACTURACION[[#This Row],[REFERENCIA]],CODINV,2,FALSE)</f>
        <v xml:space="preserve">MEDIDOR AC-250 C: 3/4" CON CONECTORES </v>
      </c>
      <c r="L5559" s="12" t="str">
        <f>IF(VLOOKUP(FACTURACION[[#This Row],[REFERENCIA]],CODINV,3,FALSE)=0,"",VLOOKUP(FACTURACION[[#This Row],[REFERENCIA]],CODINV,3,FALSE))</f>
        <v/>
      </c>
      <c r="M5559" s="12" t="str">
        <f>+VLOOKUP(FACTURACION[[#This Row],[REFERENCIA]],CODINV,4,FALSE)</f>
        <v>MEDIDORES</v>
      </c>
      <c r="N5559" s="12" t="str">
        <f>+VLOOKUP(FACTURACION[[#This Row],[REFERENCIA]],CODINV,5,FALSE)</f>
        <v>HONEYWELL</v>
      </c>
      <c r="O5559" s="41">
        <v>2</v>
      </c>
      <c r="P5559" s="42">
        <v>400061</v>
      </c>
      <c r="Q5559" s="43">
        <f>+FACTURACION[[#This Row],[CANTIDAD]]*FACTURACION[[#This Row],[VR UNITARIO]]/1000</f>
        <v>800.12199999999996</v>
      </c>
      <c r="R5559" s="3" t="str">
        <f>+VLOOKUP(FACTURACION[[#This Row],[NIT]],TABLACLIENTE,5,FALSE)</f>
        <v>YOPAL</v>
      </c>
    </row>
    <row r="5560" spans="3:18">
      <c r="C5560" s="37">
        <v>2018</v>
      </c>
      <c r="D5560" s="38" t="s">
        <v>701</v>
      </c>
      <c r="E5560" s="38">
        <f>MONTH(FACTURACION[[#This Row],[MES]]&amp;1)</f>
        <v>8</v>
      </c>
      <c r="F5560" s="223">
        <f>DATE(FACTURACION[[#This Row],[AÑO]],FACTURACION[[#This Row],[Mes numero]],1)</f>
        <v>43313</v>
      </c>
      <c r="G5560" s="160">
        <v>13816</v>
      </c>
      <c r="H5560" s="25">
        <v>900922760</v>
      </c>
      <c r="I5560" s="3" t="str">
        <f>+VLOOKUP(FACTURACION[[#This Row],[NIT]],TABLACLIENTE,2,FALSE)</f>
        <v>GLOBAL REDES &amp; OBRAS S.A.S. ESP  (GRO S.A.S. ESP)</v>
      </c>
      <c r="J5560" s="41" t="s">
        <v>20</v>
      </c>
      <c r="K5560" s="12" t="str">
        <f>+VLOOKUP(FACTURACION[[#This Row],[REFERENCIA]],CODINV,2,FALSE)</f>
        <v xml:space="preserve">MEDIDOR AC-250 C: 3/4" CON CONECTORES </v>
      </c>
      <c r="L5560" s="12" t="str">
        <f>IF(VLOOKUP(FACTURACION[[#This Row],[REFERENCIA]],CODINV,3,FALSE)=0,"",VLOOKUP(FACTURACION[[#This Row],[REFERENCIA]],CODINV,3,FALSE))</f>
        <v/>
      </c>
      <c r="M5560" s="12" t="str">
        <f>+VLOOKUP(FACTURACION[[#This Row],[REFERENCIA]],CODINV,4,FALSE)</f>
        <v>MEDIDORES</v>
      </c>
      <c r="N5560" s="12" t="str">
        <f>+VLOOKUP(FACTURACION[[#This Row],[REFERENCIA]],CODINV,5,FALSE)</f>
        <v>HONEYWELL</v>
      </c>
      <c r="O5560" s="41">
        <v>1</v>
      </c>
      <c r="P5560" s="42">
        <v>520000</v>
      </c>
      <c r="Q5560" s="43">
        <f>+FACTURACION[[#This Row],[CANTIDAD]]*FACTURACION[[#This Row],[VR UNITARIO]]/1000</f>
        <v>520</v>
      </c>
      <c r="R5560" s="3" t="str">
        <f>+VLOOKUP(FACTURACION[[#This Row],[NIT]],TABLACLIENTE,5,FALSE)</f>
        <v>IBAGUE</v>
      </c>
    </row>
    <row r="5561" spans="3:18">
      <c r="C5561" s="37">
        <v>2018</v>
      </c>
      <c r="D5561" s="38" t="s">
        <v>701</v>
      </c>
      <c r="E5561" s="38">
        <f>MONTH(FACTURACION[[#This Row],[MES]]&amp;1)</f>
        <v>8</v>
      </c>
      <c r="F5561" s="223">
        <f>DATE(FACTURACION[[#This Row],[AÑO]],FACTURACION[[#This Row],[Mes numero]],1)</f>
        <v>43313</v>
      </c>
      <c r="G5561" s="160">
        <v>13820</v>
      </c>
      <c r="H5561" s="25">
        <v>822001073</v>
      </c>
      <c r="I5561" s="3" t="str">
        <f>+VLOOKUP(FACTURACION[[#This Row],[NIT]],TABLACLIENTE,2,FALSE)</f>
        <v>MADIGAS INGENIEROS S.A. E.S.P.</v>
      </c>
      <c r="J5561" s="41" t="s">
        <v>20</v>
      </c>
      <c r="K5561" s="12" t="str">
        <f>+VLOOKUP(FACTURACION[[#This Row],[REFERENCIA]],CODINV,2,FALSE)</f>
        <v xml:space="preserve">MEDIDOR AC-250 C: 3/4" CON CONECTORES </v>
      </c>
      <c r="L5561" s="12" t="str">
        <f>IF(VLOOKUP(FACTURACION[[#This Row],[REFERENCIA]],CODINV,3,FALSE)=0,"",VLOOKUP(FACTURACION[[#This Row],[REFERENCIA]],CODINV,3,FALSE))</f>
        <v/>
      </c>
      <c r="M5561" s="12" t="str">
        <f>+VLOOKUP(FACTURACION[[#This Row],[REFERENCIA]],CODINV,4,FALSE)</f>
        <v>MEDIDORES</v>
      </c>
      <c r="N5561" s="12" t="str">
        <f>+VLOOKUP(FACTURACION[[#This Row],[REFERENCIA]],CODINV,5,FALSE)</f>
        <v>HONEYWELL</v>
      </c>
      <c r="O5561" s="41">
        <v>6</v>
      </c>
      <c r="P5561" s="42">
        <v>450000</v>
      </c>
      <c r="Q5561" s="43">
        <f>+FACTURACION[[#This Row],[CANTIDAD]]*FACTURACION[[#This Row],[VR UNITARIO]]/1000</f>
        <v>2700</v>
      </c>
      <c r="R5561" s="3" t="str">
        <f>+VLOOKUP(FACTURACION[[#This Row],[NIT]],TABLACLIENTE,5,FALSE)</f>
        <v>ACACIAS</v>
      </c>
    </row>
    <row r="5562" spans="3:18">
      <c r="C5562" s="37">
        <v>2018</v>
      </c>
      <c r="D5562" s="38" t="s">
        <v>701</v>
      </c>
      <c r="E5562" s="38">
        <f>MONTH(FACTURACION[[#This Row],[MES]]&amp;1)</f>
        <v>8</v>
      </c>
      <c r="F5562" s="223">
        <f>DATE(FACTURACION[[#This Row],[AÑO]],FACTURACION[[#This Row],[Mes numero]],1)</f>
        <v>43313</v>
      </c>
      <c r="G5562" s="160">
        <v>13821</v>
      </c>
      <c r="H5562" s="25">
        <v>822001073</v>
      </c>
      <c r="I5562" s="3" t="str">
        <f>+VLOOKUP(FACTURACION[[#This Row],[NIT]],TABLACLIENTE,2,FALSE)</f>
        <v>MADIGAS INGENIEROS S.A. E.S.P.</v>
      </c>
      <c r="J5562" s="41" t="s">
        <v>20</v>
      </c>
      <c r="K5562" s="12" t="str">
        <f>+VLOOKUP(FACTURACION[[#This Row],[REFERENCIA]],CODINV,2,FALSE)</f>
        <v xml:space="preserve">MEDIDOR AC-250 C: 3/4" CON CONECTORES </v>
      </c>
      <c r="L5562" s="12" t="str">
        <f>IF(VLOOKUP(FACTURACION[[#This Row],[REFERENCIA]],CODINV,3,FALSE)=0,"",VLOOKUP(FACTURACION[[#This Row],[REFERENCIA]],CODINV,3,FALSE))</f>
        <v/>
      </c>
      <c r="M5562" s="12" t="str">
        <f>+VLOOKUP(FACTURACION[[#This Row],[REFERENCIA]],CODINV,4,FALSE)</f>
        <v>MEDIDORES</v>
      </c>
      <c r="N5562" s="12" t="str">
        <f>+VLOOKUP(FACTURACION[[#This Row],[REFERENCIA]],CODINV,5,FALSE)</f>
        <v>HONEYWELL</v>
      </c>
      <c r="O5562" s="41">
        <v>2</v>
      </c>
      <c r="P5562" s="42">
        <v>450000</v>
      </c>
      <c r="Q5562" s="43">
        <f>+FACTURACION[[#This Row],[CANTIDAD]]*FACTURACION[[#This Row],[VR UNITARIO]]/1000</f>
        <v>900</v>
      </c>
      <c r="R5562" s="3" t="str">
        <f>+VLOOKUP(FACTURACION[[#This Row],[NIT]],TABLACLIENTE,5,FALSE)</f>
        <v>ACACIAS</v>
      </c>
    </row>
    <row r="5563" spans="3:18">
      <c r="C5563" s="37">
        <v>2018</v>
      </c>
      <c r="D5563" s="38" t="s">
        <v>701</v>
      </c>
      <c r="E5563" s="38">
        <f>MONTH(FACTURACION[[#This Row],[MES]]&amp;1)</f>
        <v>8</v>
      </c>
      <c r="F5563" s="223">
        <f>DATE(FACTURACION[[#This Row],[AÑO]],FACTURACION[[#This Row],[Mes numero]],1)</f>
        <v>43313</v>
      </c>
      <c r="G5563" s="160">
        <v>13792</v>
      </c>
      <c r="H5563" s="25">
        <v>890400869</v>
      </c>
      <c r="I5563" s="3" t="str">
        <f>+VLOOKUP(FACTURACION[[#This Row],[NIT]],TABLACLIENTE,2,FALSE)</f>
        <v>SURTIDORA DE GAS DEL CARIBE S.A. E.S.P. (SURTIGAS S.A. E.S.P.)</v>
      </c>
      <c r="J5563" s="41" t="s">
        <v>23</v>
      </c>
      <c r="K5563" s="12" t="str">
        <f>+VLOOKUP(FACTURACION[[#This Row],[REFERENCIA]],CODINV,2,FALSE)</f>
        <v>MEDIDOR AL-800 C:1 1/2" MAOP 20 PSIG CON CONECTORES</v>
      </c>
      <c r="L5563" s="12" t="str">
        <f>IF(VLOOKUP(FACTURACION[[#This Row],[REFERENCIA]],CODINV,3,FALSE)=0,"",VLOOKUP(FACTURACION[[#This Row],[REFERENCIA]],CODINV,3,FALSE))</f>
        <v/>
      </c>
      <c r="M5563" s="12" t="str">
        <f>+VLOOKUP(FACTURACION[[#This Row],[REFERENCIA]],CODINV,4,FALSE)</f>
        <v>MEDIDORES</v>
      </c>
      <c r="N5563" s="12" t="str">
        <f>+VLOOKUP(FACTURACION[[#This Row],[REFERENCIA]],CODINV,5,FALSE)</f>
        <v>HONEYWELL</v>
      </c>
      <c r="O5563" s="41">
        <v>10</v>
      </c>
      <c r="P5563" s="42">
        <v>3514533</v>
      </c>
      <c r="Q5563" s="43">
        <f>+FACTURACION[[#This Row],[CANTIDAD]]*FACTURACION[[#This Row],[VR UNITARIO]]/1000</f>
        <v>35145.33</v>
      </c>
      <c r="R5563" s="3" t="str">
        <f>+VLOOKUP(FACTURACION[[#This Row],[NIT]],TABLACLIENTE,5,FALSE)</f>
        <v>CARTAGENA</v>
      </c>
    </row>
    <row r="5564" spans="3:18">
      <c r="C5564" s="37">
        <v>2018</v>
      </c>
      <c r="D5564" s="38" t="s">
        <v>701</v>
      </c>
      <c r="E5564" s="38">
        <f>MONTH(FACTURACION[[#This Row],[MES]]&amp;1)</f>
        <v>8</v>
      </c>
      <c r="F5564" s="223">
        <f>DATE(FACTURACION[[#This Row],[AÑO]],FACTURACION[[#This Row],[Mes numero]],1)</f>
        <v>43313</v>
      </c>
      <c r="G5564" s="160">
        <v>13798</v>
      </c>
      <c r="H5564" s="25">
        <v>800202395</v>
      </c>
      <c r="I5564" s="3" t="str">
        <f>+VLOOKUP(FACTURACION[[#This Row],[NIT]],TABLACLIENTE,2,FALSE)</f>
        <v>EFIGAS GAS NATURAL S.A. E.S.P. (EFIGAS S.A. E.S.P.)</v>
      </c>
      <c r="J5564" s="41" t="s">
        <v>921</v>
      </c>
      <c r="K5564" s="12" t="str">
        <f>+VLOOKUP(FACTURACION[[#This Row],[REFERENCIA]],CODINV,2,FALSE)</f>
        <v>MEDIDOR AL-1000 C:1 1/2" MAOP 100 PSIG</v>
      </c>
      <c r="L5564" s="12" t="str">
        <f>IF(VLOOKUP(FACTURACION[[#This Row],[REFERENCIA]],CODINV,3,FALSE)=0,"",VLOOKUP(FACTURACION[[#This Row],[REFERENCIA]],CODINV,3,FALSE))</f>
        <v/>
      </c>
      <c r="M5564" s="12" t="str">
        <f>+VLOOKUP(FACTURACION[[#This Row],[REFERENCIA]],CODINV,4,FALSE)</f>
        <v>MEDIDORES</v>
      </c>
      <c r="N5564" s="12" t="str">
        <f>+VLOOKUP(FACTURACION[[#This Row],[REFERENCIA]],CODINV,5,FALSE)</f>
        <v>HONEYWELL</v>
      </c>
      <c r="O5564" s="41">
        <v>2</v>
      </c>
      <c r="P5564" s="42">
        <v>5676222</v>
      </c>
      <c r="Q5564" s="43">
        <f>+FACTURACION[[#This Row],[CANTIDAD]]*FACTURACION[[#This Row],[VR UNITARIO]]/1000</f>
        <v>11352.444</v>
      </c>
      <c r="R5564" s="3" t="str">
        <f>+VLOOKUP(FACTURACION[[#This Row],[NIT]],TABLACLIENTE,5,FALSE)</f>
        <v>MANIZALES</v>
      </c>
    </row>
    <row r="5565" spans="3:18">
      <c r="C5565" s="37">
        <v>2018</v>
      </c>
      <c r="D5565" s="38" t="s">
        <v>701</v>
      </c>
      <c r="E5565" s="38">
        <f>MONTH(FACTURACION[[#This Row],[MES]]&amp;1)</f>
        <v>8</v>
      </c>
      <c r="F5565" s="223">
        <f>DATE(FACTURACION[[#This Row],[AÑO]],FACTURACION[[#This Row],[Mes numero]],1)</f>
        <v>43313</v>
      </c>
      <c r="G5565" s="160">
        <v>13799</v>
      </c>
      <c r="H5565" s="25">
        <v>800202395</v>
      </c>
      <c r="I5565" s="3" t="str">
        <f>+VLOOKUP(FACTURACION[[#This Row],[NIT]],TABLACLIENTE,2,FALSE)</f>
        <v>EFIGAS GAS NATURAL S.A. E.S.P. (EFIGAS S.A. E.S.P.)</v>
      </c>
      <c r="J5565" s="41" t="s">
        <v>921</v>
      </c>
      <c r="K5565" s="12" t="str">
        <f>+VLOOKUP(FACTURACION[[#This Row],[REFERENCIA]],CODINV,2,FALSE)</f>
        <v>MEDIDOR AL-1000 C:1 1/2" MAOP 100 PSIG</v>
      </c>
      <c r="L5565" s="12" t="str">
        <f>IF(VLOOKUP(FACTURACION[[#This Row],[REFERENCIA]],CODINV,3,FALSE)=0,"",VLOOKUP(FACTURACION[[#This Row],[REFERENCIA]],CODINV,3,FALSE))</f>
        <v/>
      </c>
      <c r="M5565" s="12" t="str">
        <f>+VLOOKUP(FACTURACION[[#This Row],[REFERENCIA]],CODINV,4,FALSE)</f>
        <v>MEDIDORES</v>
      </c>
      <c r="N5565" s="12" t="str">
        <f>+VLOOKUP(FACTURACION[[#This Row],[REFERENCIA]],CODINV,5,FALSE)</f>
        <v>HONEYWELL</v>
      </c>
      <c r="O5565" s="41">
        <v>1</v>
      </c>
      <c r="P5565" s="42">
        <v>5444303</v>
      </c>
      <c r="Q5565" s="43">
        <f>+FACTURACION[[#This Row],[CANTIDAD]]*FACTURACION[[#This Row],[VR UNITARIO]]/1000</f>
        <v>5444.3029999999999</v>
      </c>
      <c r="R5565" s="3" t="str">
        <f>+VLOOKUP(FACTURACION[[#This Row],[NIT]],TABLACLIENTE,5,FALSE)</f>
        <v>MANIZALES</v>
      </c>
    </row>
    <row r="5566" spans="3:18">
      <c r="C5566" s="37">
        <v>2018</v>
      </c>
      <c r="D5566" s="38" t="s">
        <v>701</v>
      </c>
      <c r="E5566" s="38">
        <f>MONTH(FACTURACION[[#This Row],[MES]]&amp;1)</f>
        <v>8</v>
      </c>
      <c r="F5566" s="223">
        <f>DATE(FACTURACION[[#This Row],[AÑO]],FACTURACION[[#This Row],[Mes numero]],1)</f>
        <v>43313</v>
      </c>
      <c r="G5566" s="160">
        <v>13800</v>
      </c>
      <c r="H5566" s="25">
        <v>890200919</v>
      </c>
      <c r="I5566" s="3" t="str">
        <f>+VLOOKUP(FACTURACION[[#This Row],[NIT]],TABLACLIENTE,2,FALSE)</f>
        <v>GAS DE SANTANDER S.A. E.S.P.</v>
      </c>
      <c r="J5566" s="41" t="s">
        <v>262</v>
      </c>
      <c r="K5566" s="12" t="str">
        <f>+VLOOKUP(FACTURACION[[#This Row],[REFERENCIA]],CODINV,2,FALSE)</f>
        <v>MEDIDOR AL-425 C:1 1/4" MAOP 25 PSIG</v>
      </c>
      <c r="L5566" s="12" t="str">
        <f>IF(VLOOKUP(FACTURACION[[#This Row],[REFERENCIA]],CODINV,3,FALSE)=0,"",VLOOKUP(FACTURACION[[#This Row],[REFERENCIA]],CODINV,3,FALSE))</f>
        <v/>
      </c>
      <c r="M5566" s="12" t="str">
        <f>+VLOOKUP(FACTURACION[[#This Row],[REFERENCIA]],CODINV,4,FALSE)</f>
        <v>MEDIDORES</v>
      </c>
      <c r="N5566" s="12" t="str">
        <f>+VLOOKUP(FACTURACION[[#This Row],[REFERENCIA]],CODINV,5,FALSE)</f>
        <v>HONEYWELL</v>
      </c>
      <c r="O5566" s="41">
        <v>1</v>
      </c>
      <c r="P5566" s="42">
        <v>820000</v>
      </c>
      <c r="Q5566" s="43">
        <f>+FACTURACION[[#This Row],[CANTIDAD]]*FACTURACION[[#This Row],[VR UNITARIO]]/1000</f>
        <v>820</v>
      </c>
      <c r="R5566" s="3" t="str">
        <f>+VLOOKUP(FACTURACION[[#This Row],[NIT]],TABLACLIENTE,5,FALSE)</f>
        <v>GIRON</v>
      </c>
    </row>
    <row r="5567" spans="3:18">
      <c r="C5567" s="37">
        <v>2018</v>
      </c>
      <c r="D5567" s="38" t="s">
        <v>701</v>
      </c>
      <c r="E5567" s="38">
        <f>MONTH(FACTURACION[[#This Row],[MES]]&amp;1)</f>
        <v>8</v>
      </c>
      <c r="F5567" s="223">
        <f>DATE(FACTURACION[[#This Row],[AÑO]],FACTURACION[[#This Row],[Mes numero]],1)</f>
        <v>43313</v>
      </c>
      <c r="G5567" s="160">
        <v>13801</v>
      </c>
      <c r="H5567" s="25">
        <v>890503900</v>
      </c>
      <c r="I5567" s="3" t="str">
        <f>+VLOOKUP(FACTURACION[[#This Row],[NIT]],TABLACLIENTE,2,FALSE)</f>
        <v>GASES DEL ORIENTE S.A. E.S.P.</v>
      </c>
      <c r="J5567" s="41" t="s">
        <v>262</v>
      </c>
      <c r="K5567" s="12" t="str">
        <f>+VLOOKUP(FACTURACION[[#This Row],[REFERENCIA]],CODINV,2,FALSE)</f>
        <v>MEDIDOR AL-425 C:1 1/4" MAOP 25 PSIG</v>
      </c>
      <c r="L5567" s="12" t="str">
        <f>IF(VLOOKUP(FACTURACION[[#This Row],[REFERENCIA]],CODINV,3,FALSE)=0,"",VLOOKUP(FACTURACION[[#This Row],[REFERENCIA]],CODINV,3,FALSE))</f>
        <v/>
      </c>
      <c r="M5567" s="12" t="str">
        <f>+VLOOKUP(FACTURACION[[#This Row],[REFERENCIA]],CODINV,4,FALSE)</f>
        <v>MEDIDORES</v>
      </c>
      <c r="N5567" s="12" t="str">
        <f>+VLOOKUP(FACTURACION[[#This Row],[REFERENCIA]],CODINV,5,FALSE)</f>
        <v>HONEYWELL</v>
      </c>
      <c r="O5567" s="41">
        <v>12</v>
      </c>
      <c r="P5567" s="42">
        <v>718950</v>
      </c>
      <c r="Q5567" s="43">
        <f>+FACTURACION[[#This Row],[CANTIDAD]]*FACTURACION[[#This Row],[VR UNITARIO]]/1000</f>
        <v>8627.4</v>
      </c>
      <c r="R5567" s="3" t="str">
        <f>+VLOOKUP(FACTURACION[[#This Row],[NIT]],TABLACLIENTE,5,FALSE)</f>
        <v>CUCUTA</v>
      </c>
    </row>
    <row r="5568" spans="3:18">
      <c r="C5568" s="37">
        <v>2018</v>
      </c>
      <c r="D5568" s="38" t="s">
        <v>701</v>
      </c>
      <c r="E5568" s="38">
        <f>MONTH(FACTURACION[[#This Row],[MES]]&amp;1)</f>
        <v>8</v>
      </c>
      <c r="F5568" s="223">
        <f>DATE(FACTURACION[[#This Row],[AÑO]],FACTURACION[[#This Row],[Mes numero]],1)</f>
        <v>43313</v>
      </c>
      <c r="G5568" s="160">
        <v>13817</v>
      </c>
      <c r="H5568" s="25">
        <v>800021272</v>
      </c>
      <c r="I5568" s="3" t="str">
        <f>+VLOOKUP(FACTURACION[[#This Row],[NIT]],TABLACLIENTE,2,FALSE)</f>
        <v>GASES DEL LLANO S.A. E.S.P (LLANOGAS S.A. E.S.P.)</v>
      </c>
      <c r="J5568" s="41" t="s">
        <v>262</v>
      </c>
      <c r="K5568" s="12" t="str">
        <f>+VLOOKUP(FACTURACION[[#This Row],[REFERENCIA]],CODINV,2,FALSE)</f>
        <v>MEDIDOR AL-425 C:1 1/4" MAOP 25 PSIG</v>
      </c>
      <c r="L5568" s="12" t="str">
        <f>IF(VLOOKUP(FACTURACION[[#This Row],[REFERENCIA]],CODINV,3,FALSE)=0,"",VLOOKUP(FACTURACION[[#This Row],[REFERENCIA]],CODINV,3,FALSE))</f>
        <v/>
      </c>
      <c r="M5568" s="12" t="str">
        <f>+VLOOKUP(FACTURACION[[#This Row],[REFERENCIA]],CODINV,4,FALSE)</f>
        <v>MEDIDORES</v>
      </c>
      <c r="N5568" s="12" t="str">
        <f>+VLOOKUP(FACTURACION[[#This Row],[REFERENCIA]],CODINV,5,FALSE)</f>
        <v>HONEYWELL</v>
      </c>
      <c r="O5568" s="41">
        <v>3</v>
      </c>
      <c r="P5568" s="42">
        <v>731800</v>
      </c>
      <c r="Q5568" s="43">
        <f>+FACTURACION[[#This Row],[CANTIDAD]]*FACTURACION[[#This Row],[VR UNITARIO]]/1000</f>
        <v>2195.4</v>
      </c>
      <c r="R5568" s="3" t="str">
        <f>+VLOOKUP(FACTURACION[[#This Row],[NIT]],TABLACLIENTE,5,FALSE)</f>
        <v>VILLAVICENCIO</v>
      </c>
    </row>
    <row r="5569" spans="3:18">
      <c r="C5569" s="37">
        <v>2018</v>
      </c>
      <c r="D5569" s="38" t="s">
        <v>701</v>
      </c>
      <c r="E5569" s="38">
        <f>MONTH(FACTURACION[[#This Row],[MES]]&amp;1)</f>
        <v>8</v>
      </c>
      <c r="F5569" s="223">
        <f>DATE(FACTURACION[[#This Row],[AÑO]],FACTURACION[[#This Row],[Mes numero]],1)</f>
        <v>43313</v>
      </c>
      <c r="G5569" s="160">
        <v>13821</v>
      </c>
      <c r="H5569" s="25">
        <v>822001073</v>
      </c>
      <c r="I5569" s="3" t="str">
        <f>+VLOOKUP(FACTURACION[[#This Row],[NIT]],TABLACLIENTE,2,FALSE)</f>
        <v>MADIGAS INGENIEROS S.A. E.S.P.</v>
      </c>
      <c r="J5569" s="41" t="s">
        <v>262</v>
      </c>
      <c r="K5569" s="12" t="str">
        <f>+VLOOKUP(FACTURACION[[#This Row],[REFERENCIA]],CODINV,2,FALSE)</f>
        <v>MEDIDOR AL-425 C:1 1/4" MAOP 25 PSIG</v>
      </c>
      <c r="L5569" s="12" t="str">
        <f>IF(VLOOKUP(FACTURACION[[#This Row],[REFERENCIA]],CODINV,3,FALSE)=0,"",VLOOKUP(FACTURACION[[#This Row],[REFERENCIA]],CODINV,3,FALSE))</f>
        <v/>
      </c>
      <c r="M5569" s="12" t="str">
        <f>+VLOOKUP(FACTURACION[[#This Row],[REFERENCIA]],CODINV,4,FALSE)</f>
        <v>MEDIDORES</v>
      </c>
      <c r="N5569" s="12" t="str">
        <f>+VLOOKUP(FACTURACION[[#This Row],[REFERENCIA]],CODINV,5,FALSE)</f>
        <v>HONEYWELL</v>
      </c>
      <c r="O5569" s="41">
        <v>2</v>
      </c>
      <c r="P5569" s="42">
        <v>718000</v>
      </c>
      <c r="Q5569" s="43">
        <f>+FACTURACION[[#This Row],[CANTIDAD]]*FACTURACION[[#This Row],[VR UNITARIO]]/1000</f>
        <v>1436</v>
      </c>
      <c r="R5569" s="3" t="str">
        <f>+VLOOKUP(FACTURACION[[#This Row],[NIT]],TABLACLIENTE,5,FALSE)</f>
        <v>ACACIAS</v>
      </c>
    </row>
    <row r="5570" spans="3:18">
      <c r="C5570" s="37">
        <v>2018</v>
      </c>
      <c r="D5570" s="38" t="s">
        <v>701</v>
      </c>
      <c r="E5570" s="38">
        <f>MONTH(FACTURACION[[#This Row],[MES]]&amp;1)</f>
        <v>8</v>
      </c>
      <c r="F5570" s="223">
        <f>DATE(FACTURACION[[#This Row],[AÑO]],FACTURACION[[#This Row],[Mes numero]],1)</f>
        <v>43313</v>
      </c>
      <c r="G5570" s="160">
        <v>13806</v>
      </c>
      <c r="H5570" s="25">
        <v>860510723</v>
      </c>
      <c r="I5570" s="3" t="str">
        <f>+VLOOKUP(FACTURACION[[#This Row],[NIT]],TABLACLIENTE,2,FALSE)</f>
        <v>SAENA DE COLOMBIA S.A.</v>
      </c>
      <c r="J5570" s="41" t="s">
        <v>1064</v>
      </c>
      <c r="K5570" s="12" t="str">
        <f>+VLOOKUP(FACTURACION[[#This Row],[REFERENCIA]],CODINV,2,FALSE)</f>
        <v>REG. 1813C C: 1" R: 6-15" O: 1/2</v>
      </c>
      <c r="L5570" s="12" t="str">
        <f>IF(VLOOKUP(FACTURACION[[#This Row],[REFERENCIA]],CODINV,3,FALSE)=0,"",VLOOKUP(FACTURACION[[#This Row],[REFERENCIA]],CODINV,3,FALSE))</f>
        <v/>
      </c>
      <c r="M5570" s="12" t="str">
        <f>+VLOOKUP(FACTURACION[[#This Row],[REFERENCIA]],CODINV,4,FALSE)</f>
        <v>REGULADORES</v>
      </c>
      <c r="N5570" s="12" t="str">
        <f>+VLOOKUP(FACTURACION[[#This Row],[REFERENCIA]],CODINV,5,FALSE)</f>
        <v>HONEYWELL</v>
      </c>
      <c r="O5570" s="41">
        <v>8</v>
      </c>
      <c r="P5570" s="42">
        <v>180000</v>
      </c>
      <c r="Q5570" s="43">
        <f>+FACTURACION[[#This Row],[CANTIDAD]]*FACTURACION[[#This Row],[VR UNITARIO]]/1000</f>
        <v>1440</v>
      </c>
      <c r="R5570" s="3" t="str">
        <f>+VLOOKUP(FACTURACION[[#This Row],[NIT]],TABLACLIENTE,5,FALSE)</f>
        <v>BOGOTÁ D.C.</v>
      </c>
    </row>
    <row r="5571" spans="3:18">
      <c r="C5571" s="37">
        <v>2018</v>
      </c>
      <c r="D5571" s="38" t="s">
        <v>701</v>
      </c>
      <c r="E5571" s="38">
        <f>MONTH(FACTURACION[[#This Row],[MES]]&amp;1)</f>
        <v>8</v>
      </c>
      <c r="F5571" s="223">
        <f>DATE(FACTURACION[[#This Row],[AÑO]],FACTURACION[[#This Row],[Mes numero]],1)</f>
        <v>43313</v>
      </c>
      <c r="G5571" s="160">
        <v>13808</v>
      </c>
      <c r="H5571" s="25">
        <v>890400869</v>
      </c>
      <c r="I5571" s="3" t="str">
        <f>+VLOOKUP(FACTURACION[[#This Row],[NIT]],TABLACLIENTE,2,FALSE)</f>
        <v>SURTIDORA DE GAS DEL CARIBE S.A. E.S.P. (SURTIGAS S.A. E.S.P.)</v>
      </c>
      <c r="J5571" s="41" t="s">
        <v>1064</v>
      </c>
      <c r="K5571" s="12" t="str">
        <f>+VLOOKUP(FACTURACION[[#This Row],[REFERENCIA]],CODINV,2,FALSE)</f>
        <v>REG. 1813C C: 1" R: 6-15" O: 1/2</v>
      </c>
      <c r="L5571" s="12" t="str">
        <f>IF(VLOOKUP(FACTURACION[[#This Row],[REFERENCIA]],CODINV,3,FALSE)=0,"",VLOOKUP(FACTURACION[[#This Row],[REFERENCIA]],CODINV,3,FALSE))</f>
        <v/>
      </c>
      <c r="M5571" s="12" t="str">
        <f>+VLOOKUP(FACTURACION[[#This Row],[REFERENCIA]],CODINV,4,FALSE)</f>
        <v>REGULADORES</v>
      </c>
      <c r="N5571" s="12" t="str">
        <f>+VLOOKUP(FACTURACION[[#This Row],[REFERENCIA]],CODINV,5,FALSE)</f>
        <v>HONEYWELL</v>
      </c>
      <c r="O5571" s="41">
        <v>8</v>
      </c>
      <c r="P5571" s="42">
        <v>165242</v>
      </c>
      <c r="Q5571" s="43">
        <f>+FACTURACION[[#This Row],[CANTIDAD]]*FACTURACION[[#This Row],[VR UNITARIO]]/1000</f>
        <v>1321.9359999999999</v>
      </c>
      <c r="R5571" s="3" t="str">
        <f>+VLOOKUP(FACTURACION[[#This Row],[NIT]],TABLACLIENTE,5,FALSE)</f>
        <v>CARTAGENA</v>
      </c>
    </row>
    <row r="5572" spans="3:18">
      <c r="C5572" s="37">
        <v>2018</v>
      </c>
      <c r="D5572" s="38" t="s">
        <v>701</v>
      </c>
      <c r="E5572" s="38">
        <f>MONTH(FACTURACION[[#This Row],[MES]]&amp;1)</f>
        <v>8</v>
      </c>
      <c r="F5572" s="223">
        <f>DATE(FACTURACION[[#This Row],[AÑO]],FACTURACION[[#This Row],[Mes numero]],1)</f>
        <v>43313</v>
      </c>
      <c r="G5572" s="160">
        <v>13824</v>
      </c>
      <c r="H5572" s="25">
        <v>830065383</v>
      </c>
      <c r="I5572" s="3" t="str">
        <f>+VLOOKUP(FACTURACION[[#This Row],[NIT]],TABLACLIENTE,2,FALSE)</f>
        <v>ALKENOS LTDA</v>
      </c>
      <c r="J5572" s="41" t="s">
        <v>1495</v>
      </c>
      <c r="K5572" s="12" t="str">
        <f>+VLOOKUP(FACTURACION[[#This Row],[REFERENCIA]],CODINV,2,FALSE)</f>
        <v>REG. 1813C C: 1" R: 24-48" O: 1/2</v>
      </c>
      <c r="L5572" s="12" t="str">
        <f>IF(VLOOKUP(FACTURACION[[#This Row],[REFERENCIA]],CODINV,3,FALSE)=0,"",VLOOKUP(FACTURACION[[#This Row],[REFERENCIA]],CODINV,3,FALSE))</f>
        <v/>
      </c>
      <c r="M5572" s="12" t="str">
        <f>+VLOOKUP(FACTURACION[[#This Row],[REFERENCIA]],CODINV,4,FALSE)</f>
        <v>REGULADORES</v>
      </c>
      <c r="N5572" s="12" t="str">
        <f>+VLOOKUP(FACTURACION[[#This Row],[REFERENCIA]],CODINV,5,FALSE)</f>
        <v>HONEYWELL</v>
      </c>
      <c r="O5572" s="41">
        <v>1</v>
      </c>
      <c r="P5572" s="42">
        <v>170000</v>
      </c>
      <c r="Q5572" s="43">
        <f>+FACTURACION[[#This Row],[CANTIDAD]]*FACTURACION[[#This Row],[VR UNITARIO]]/1000</f>
        <v>170</v>
      </c>
      <c r="R5572" s="3" t="str">
        <f>+VLOOKUP(FACTURACION[[#This Row],[NIT]],TABLACLIENTE,5,FALSE)</f>
        <v>BOGOTÁ D.C.</v>
      </c>
    </row>
    <row r="5573" spans="3:18">
      <c r="C5573" s="37">
        <v>2018</v>
      </c>
      <c r="D5573" s="38" t="s">
        <v>701</v>
      </c>
      <c r="E5573" s="38">
        <f>MONTH(FACTURACION[[#This Row],[MES]]&amp;1)</f>
        <v>8</v>
      </c>
      <c r="F5573" s="223">
        <f>DATE(FACTURACION[[#This Row],[AÑO]],FACTURACION[[#This Row],[Mes numero]],1)</f>
        <v>43313</v>
      </c>
      <c r="G5573" s="160">
        <v>13823</v>
      </c>
      <c r="H5573" s="25">
        <v>900950504</v>
      </c>
      <c r="I5573" s="3" t="str">
        <f>+VLOOKUP(FACTURACION[[#This Row],[NIT]],TABLACLIENTE,2,FALSE)</f>
        <v>DAMASA DE COLOMBIA S A S</v>
      </c>
      <c r="J5573" s="41" t="s">
        <v>1136</v>
      </c>
      <c r="K5573" s="12" t="str">
        <f>+VLOOKUP(FACTURACION[[#This Row],[REFERENCIA]],CODINV,2,FALSE)</f>
        <v>REG. 1813C C: 3/4" R: 5,5-8,5" O: 3/16</v>
      </c>
      <c r="L5573" s="12" t="str">
        <f>IF(VLOOKUP(FACTURACION[[#This Row],[REFERENCIA]],CODINV,3,FALSE)=0,"",VLOOKUP(FACTURACION[[#This Row],[REFERENCIA]],CODINV,3,FALSE))</f>
        <v/>
      </c>
      <c r="M5573" s="12" t="str">
        <f>+VLOOKUP(FACTURACION[[#This Row],[REFERENCIA]],CODINV,4,FALSE)</f>
        <v>REGULADORES</v>
      </c>
      <c r="N5573" s="12" t="str">
        <f>+VLOOKUP(FACTURACION[[#This Row],[REFERENCIA]],CODINV,5,FALSE)</f>
        <v>HONEYWELL</v>
      </c>
      <c r="O5573" s="41">
        <v>1</v>
      </c>
      <c r="P5573" s="42">
        <v>145000</v>
      </c>
      <c r="Q5573" s="43">
        <f>+FACTURACION[[#This Row],[CANTIDAD]]*FACTURACION[[#This Row],[VR UNITARIO]]/1000</f>
        <v>145</v>
      </c>
      <c r="R5573" s="3" t="str">
        <f>+VLOOKUP(FACTURACION[[#This Row],[NIT]],TABLACLIENTE,5,FALSE)</f>
        <v>BOGOTÁ D.C.</v>
      </c>
    </row>
    <row r="5574" spans="3:18">
      <c r="C5574" s="37">
        <v>2018</v>
      </c>
      <c r="D5574" s="38" t="s">
        <v>701</v>
      </c>
      <c r="E5574" s="38">
        <f>MONTH(FACTURACION[[#This Row],[MES]]&amp;1)</f>
        <v>8</v>
      </c>
      <c r="F5574" s="223">
        <f>DATE(FACTURACION[[#This Row],[AÑO]],FACTURACION[[#This Row],[Mes numero]],1)</f>
        <v>43313</v>
      </c>
      <c r="G5574" s="160">
        <v>13798</v>
      </c>
      <c r="H5574" s="25">
        <v>800202395</v>
      </c>
      <c r="I5574" s="3" t="str">
        <f>+VLOOKUP(FACTURACION[[#This Row],[NIT]],TABLACLIENTE,2,FALSE)</f>
        <v>EFIGAS GAS NATURAL S.A. E.S.P. (EFIGAS S.A. E.S.P.)</v>
      </c>
      <c r="J5574" s="41" t="s">
        <v>198</v>
      </c>
      <c r="K5574" s="12" t="str">
        <f>+VLOOKUP(FACTURACION[[#This Row],[REFERENCIA]],CODINV,2,FALSE)</f>
        <v>REG. 1813C-HC C. 1 1/4" R: 6-15" O: 1/2</v>
      </c>
      <c r="L5574" s="12" t="str">
        <f>IF(VLOOKUP(FACTURACION[[#This Row],[REFERENCIA]],CODINV,3,FALSE)=0,"",VLOOKUP(FACTURACION[[#This Row],[REFERENCIA]],CODINV,3,FALSE))</f>
        <v/>
      </c>
      <c r="M5574" s="12" t="str">
        <f>+VLOOKUP(FACTURACION[[#This Row],[REFERENCIA]],CODINV,4,FALSE)</f>
        <v>REGULADORES</v>
      </c>
      <c r="N5574" s="12" t="str">
        <f>+VLOOKUP(FACTURACION[[#This Row],[REFERENCIA]],CODINV,5,FALSE)</f>
        <v>HONEYWELL</v>
      </c>
      <c r="O5574" s="41">
        <v>3</v>
      </c>
      <c r="P5574" s="42">
        <v>188434</v>
      </c>
      <c r="Q5574" s="43">
        <f>+FACTURACION[[#This Row],[CANTIDAD]]*FACTURACION[[#This Row],[VR UNITARIO]]/1000</f>
        <v>565.30200000000002</v>
      </c>
      <c r="R5574" s="3" t="str">
        <f>+VLOOKUP(FACTURACION[[#This Row],[NIT]],TABLACLIENTE,5,FALSE)</f>
        <v>MANIZALES</v>
      </c>
    </row>
    <row r="5575" spans="3:18">
      <c r="C5575" s="37">
        <v>2018</v>
      </c>
      <c r="D5575" s="38" t="s">
        <v>701</v>
      </c>
      <c r="E5575" s="38">
        <f>MONTH(FACTURACION[[#This Row],[MES]]&amp;1)</f>
        <v>8</v>
      </c>
      <c r="F5575" s="223">
        <f>DATE(FACTURACION[[#This Row],[AÑO]],FACTURACION[[#This Row],[Mes numero]],1)</f>
        <v>43313</v>
      </c>
      <c r="G5575" s="160">
        <v>13803</v>
      </c>
      <c r="H5575" s="39">
        <v>890200919</v>
      </c>
      <c r="I5575" s="40" t="str">
        <f>+VLOOKUP(FACTURACION[[#This Row],[NIT]],TABLACLIENTE,2,FALSE)</f>
        <v>GAS DE SANTANDER S.A. E.S.P.</v>
      </c>
      <c r="J5575" s="41" t="s">
        <v>198</v>
      </c>
      <c r="K5575" s="12" t="str">
        <f>+VLOOKUP(FACTURACION[[#This Row],[REFERENCIA]],CODINV,2,FALSE)</f>
        <v>REG. 1813C-HC C. 1 1/4" R: 6-15" O: 1/2</v>
      </c>
      <c r="L5575" s="12" t="str">
        <f>IF(VLOOKUP(FACTURACION[[#This Row],[REFERENCIA]],CODINV,3,FALSE)=0,"",VLOOKUP(FACTURACION[[#This Row],[REFERENCIA]],CODINV,3,FALSE))</f>
        <v/>
      </c>
      <c r="M5575" s="12" t="str">
        <f>+VLOOKUP(FACTURACION[[#This Row],[REFERENCIA]],CODINV,4,FALSE)</f>
        <v>REGULADORES</v>
      </c>
      <c r="N5575" s="12" t="str">
        <f>+VLOOKUP(FACTURACION[[#This Row],[REFERENCIA]],CODINV,5,FALSE)</f>
        <v>HONEYWELL</v>
      </c>
      <c r="O5575" s="41">
        <v>3</v>
      </c>
      <c r="P5575" s="42">
        <v>190000</v>
      </c>
      <c r="Q5575" s="43">
        <f>+FACTURACION[[#This Row],[CANTIDAD]]*FACTURACION[[#This Row],[VR UNITARIO]]/1000</f>
        <v>570</v>
      </c>
      <c r="R5575" s="3" t="str">
        <f>+VLOOKUP(FACTURACION[[#This Row],[NIT]],TABLACLIENTE,5,FALSE)</f>
        <v>GIRON</v>
      </c>
    </row>
    <row r="5576" spans="3:18">
      <c r="C5576" s="37">
        <v>2018</v>
      </c>
      <c r="D5576" s="38" t="s">
        <v>701</v>
      </c>
      <c r="E5576" s="38">
        <f>MONTH(FACTURACION[[#This Row],[MES]]&amp;1)</f>
        <v>8</v>
      </c>
      <c r="F5576" s="223">
        <f>DATE(FACTURACION[[#This Row],[AÑO]],FACTURACION[[#This Row],[Mes numero]],1)</f>
        <v>43313</v>
      </c>
      <c r="G5576" s="160">
        <v>13806</v>
      </c>
      <c r="H5576" s="25">
        <v>860510723</v>
      </c>
      <c r="I5576" s="3" t="str">
        <f>+VLOOKUP(FACTURACION[[#This Row],[NIT]],TABLACLIENTE,2,FALSE)</f>
        <v>SAENA DE COLOMBIA S.A.</v>
      </c>
      <c r="J5576" s="41" t="s">
        <v>198</v>
      </c>
      <c r="K5576" s="12" t="str">
        <f>+VLOOKUP(FACTURACION[[#This Row],[REFERENCIA]],CODINV,2,FALSE)</f>
        <v>REG. 1813C-HC C. 1 1/4" R: 6-15" O: 1/2</v>
      </c>
      <c r="L5576" s="12" t="str">
        <f>IF(VLOOKUP(FACTURACION[[#This Row],[REFERENCIA]],CODINV,3,FALSE)=0,"",VLOOKUP(FACTURACION[[#This Row],[REFERENCIA]],CODINV,3,FALSE))</f>
        <v/>
      </c>
      <c r="M5576" s="12" t="str">
        <f>+VLOOKUP(FACTURACION[[#This Row],[REFERENCIA]],CODINV,4,FALSE)</f>
        <v>REGULADORES</v>
      </c>
      <c r="N5576" s="12" t="str">
        <f>+VLOOKUP(FACTURACION[[#This Row],[REFERENCIA]],CODINV,5,FALSE)</f>
        <v>HONEYWELL</v>
      </c>
      <c r="O5576" s="41">
        <v>8</v>
      </c>
      <c r="P5576" s="42">
        <v>185000</v>
      </c>
      <c r="Q5576" s="43">
        <f>+FACTURACION[[#This Row],[CANTIDAD]]*FACTURACION[[#This Row],[VR UNITARIO]]/1000</f>
        <v>1480</v>
      </c>
      <c r="R5576" s="3" t="str">
        <f>+VLOOKUP(FACTURACION[[#This Row],[NIT]],TABLACLIENTE,5,FALSE)</f>
        <v>BOGOTÁ D.C.</v>
      </c>
    </row>
    <row r="5577" spans="3:18">
      <c r="C5577" s="37">
        <v>2018</v>
      </c>
      <c r="D5577" s="38" t="s">
        <v>701</v>
      </c>
      <c r="E5577" s="38">
        <f>MONTH(FACTURACION[[#This Row],[MES]]&amp;1)</f>
        <v>8</v>
      </c>
      <c r="F5577" s="223">
        <f>DATE(FACTURACION[[#This Row],[AÑO]],FACTURACION[[#This Row],[Mes numero]],1)</f>
        <v>43313</v>
      </c>
      <c r="G5577" s="160">
        <v>13833</v>
      </c>
      <c r="H5577" s="25">
        <v>830051066</v>
      </c>
      <c r="I5577" s="3" t="str">
        <f>+VLOOKUP(FACTURACION[[#This Row],[NIT]],TABLACLIENTE,2,FALSE)</f>
        <v>COMBUSTION Y CONTROL LTDA</v>
      </c>
      <c r="J5577" s="41" t="s">
        <v>198</v>
      </c>
      <c r="K5577" s="12" t="str">
        <f>+VLOOKUP(FACTURACION[[#This Row],[REFERENCIA]],CODINV,2,FALSE)</f>
        <v>REG. 1813C-HC C. 1 1/4" R: 6-15" O: 1/2</v>
      </c>
      <c r="L5577" s="12" t="str">
        <f>IF(VLOOKUP(FACTURACION[[#This Row],[REFERENCIA]],CODINV,3,FALSE)=0,"",VLOOKUP(FACTURACION[[#This Row],[REFERENCIA]],CODINV,3,FALSE))</f>
        <v/>
      </c>
      <c r="M5577" s="12" t="str">
        <f>+VLOOKUP(FACTURACION[[#This Row],[REFERENCIA]],CODINV,4,FALSE)</f>
        <v>REGULADORES</v>
      </c>
      <c r="N5577" s="12" t="str">
        <f>+VLOOKUP(FACTURACION[[#This Row],[REFERENCIA]],CODINV,5,FALSE)</f>
        <v>HONEYWELL</v>
      </c>
      <c r="O5577" s="41">
        <v>6</v>
      </c>
      <c r="P5577" s="42">
        <v>182438</v>
      </c>
      <c r="Q5577" s="43">
        <f>+FACTURACION[[#This Row],[CANTIDAD]]*FACTURACION[[#This Row],[VR UNITARIO]]/1000</f>
        <v>1094.6279999999999</v>
      </c>
      <c r="R5577" s="3" t="str">
        <f>+VLOOKUP(FACTURACION[[#This Row],[NIT]],TABLACLIENTE,5,FALSE)</f>
        <v>BOGOTÁ D.C.</v>
      </c>
    </row>
    <row r="5578" spans="3:18">
      <c r="C5578" s="37">
        <v>2018</v>
      </c>
      <c r="D5578" s="38" t="s">
        <v>701</v>
      </c>
      <c r="E5578" s="38">
        <f>MONTH(FACTURACION[[#This Row],[MES]]&amp;1)</f>
        <v>8</v>
      </c>
      <c r="F5578" s="223">
        <f>DATE(FACTURACION[[#This Row],[AÑO]],FACTURACION[[#This Row],[Mes numero]],1)</f>
        <v>43313</v>
      </c>
      <c r="G5578" s="160">
        <v>13798</v>
      </c>
      <c r="H5578" s="25">
        <v>800202395</v>
      </c>
      <c r="I5578" s="3" t="str">
        <f>+VLOOKUP(FACTURACION[[#This Row],[NIT]],TABLACLIENTE,2,FALSE)</f>
        <v>EFIGAS GAS NATURAL S.A. E.S.P. (EFIGAS S.A. E.S.P.)</v>
      </c>
      <c r="J5578" s="41" t="s">
        <v>199</v>
      </c>
      <c r="K5578" s="12" t="str">
        <f>+VLOOKUP(FACTURACION[[#This Row],[REFERENCIA]],CODINV,2,FALSE)</f>
        <v>REG. 1813C-HC C: 1 1/4 R: 42-2" PSI O: 1/2</v>
      </c>
      <c r="L5578" s="12" t="str">
        <f>IF(VLOOKUP(FACTURACION[[#This Row],[REFERENCIA]],CODINV,3,FALSE)=0,"",VLOOKUP(FACTURACION[[#This Row],[REFERENCIA]],CODINV,3,FALSE))</f>
        <v/>
      </c>
      <c r="M5578" s="12" t="str">
        <f>+VLOOKUP(FACTURACION[[#This Row],[REFERENCIA]],CODINV,4,FALSE)</f>
        <v>REGULADORES</v>
      </c>
      <c r="N5578" s="12" t="str">
        <f>+VLOOKUP(FACTURACION[[#This Row],[REFERENCIA]],CODINV,5,FALSE)</f>
        <v>HONEYWELL</v>
      </c>
      <c r="O5578" s="41">
        <v>5</v>
      </c>
      <c r="P5578" s="42">
        <v>188434</v>
      </c>
      <c r="Q5578" s="43">
        <f>+FACTURACION[[#This Row],[CANTIDAD]]*FACTURACION[[#This Row],[VR UNITARIO]]/1000</f>
        <v>942.17</v>
      </c>
      <c r="R5578" s="3" t="str">
        <f>+VLOOKUP(FACTURACION[[#This Row],[NIT]],TABLACLIENTE,5,FALSE)</f>
        <v>MANIZALES</v>
      </c>
    </row>
    <row r="5579" spans="3:18">
      <c r="C5579" s="37">
        <v>2018</v>
      </c>
      <c r="D5579" s="38" t="s">
        <v>701</v>
      </c>
      <c r="E5579" s="38">
        <f>MONTH(FACTURACION[[#This Row],[MES]]&amp;1)</f>
        <v>8</v>
      </c>
      <c r="F5579" s="223">
        <f>DATE(FACTURACION[[#This Row],[AÑO]],FACTURACION[[#This Row],[Mes numero]],1)</f>
        <v>43313</v>
      </c>
      <c r="G5579" s="160">
        <v>13806</v>
      </c>
      <c r="H5579" s="25">
        <v>860510723</v>
      </c>
      <c r="I5579" s="3" t="str">
        <f>+VLOOKUP(FACTURACION[[#This Row],[NIT]],TABLACLIENTE,2,FALSE)</f>
        <v>SAENA DE COLOMBIA S.A.</v>
      </c>
      <c r="J5579" s="41" t="s">
        <v>6</v>
      </c>
      <c r="K5579" s="12" t="str">
        <f>+VLOOKUP(FACTURACION[[#This Row],[REFERENCIA]],CODINV,2,FALSE)</f>
        <v>REG.1813C C:3/4" R:6-15" O:1/2</v>
      </c>
      <c r="L5579" s="12" t="str">
        <f>IF(VLOOKUP(FACTURACION[[#This Row],[REFERENCIA]],CODINV,3,FALSE)=0,"",VLOOKUP(FACTURACION[[#This Row],[REFERENCIA]],CODINV,3,FALSE))</f>
        <v/>
      </c>
      <c r="M5579" s="12" t="str">
        <f>+VLOOKUP(FACTURACION[[#This Row],[REFERENCIA]],CODINV,4,FALSE)</f>
        <v>REGULADORES</v>
      </c>
      <c r="N5579" s="12" t="str">
        <f>+VLOOKUP(FACTURACION[[#This Row],[REFERENCIA]],CODINV,5,FALSE)</f>
        <v>HONEYWELL</v>
      </c>
      <c r="O5579" s="41">
        <v>28</v>
      </c>
      <c r="P5579" s="42">
        <v>170000</v>
      </c>
      <c r="Q5579" s="43">
        <f>+FACTURACION[[#This Row],[CANTIDAD]]*FACTURACION[[#This Row],[VR UNITARIO]]/1000</f>
        <v>4760</v>
      </c>
      <c r="R5579" s="3" t="str">
        <f>+VLOOKUP(FACTURACION[[#This Row],[NIT]],TABLACLIENTE,5,FALSE)</f>
        <v>BOGOTÁ D.C.</v>
      </c>
    </row>
    <row r="5580" spans="3:18">
      <c r="C5580" s="37">
        <v>2018</v>
      </c>
      <c r="D5580" s="38" t="s">
        <v>701</v>
      </c>
      <c r="E5580" s="38">
        <f>MONTH(FACTURACION[[#This Row],[MES]]&amp;1)</f>
        <v>8</v>
      </c>
      <c r="F5580" s="223">
        <f>DATE(FACTURACION[[#This Row],[AÑO]],FACTURACION[[#This Row],[Mes numero]],1)</f>
        <v>43313</v>
      </c>
      <c r="G5580" s="160">
        <v>13812</v>
      </c>
      <c r="H5580" s="25">
        <v>892115036</v>
      </c>
      <c r="I5580" s="3" t="str">
        <f>+VLOOKUP(FACTURACION[[#This Row],[NIT]],TABLACLIENTE,2,FALSE)</f>
        <v>GASES DE LA GUAJIRA S.A. E. S. P. (GASGUAJIRA S.A. E.S.P.)</v>
      </c>
      <c r="J5580" s="41" t="s">
        <v>6</v>
      </c>
      <c r="K5580" s="12" t="str">
        <f>+VLOOKUP(FACTURACION[[#This Row],[REFERENCIA]],CODINV,2,FALSE)</f>
        <v>REG.1813C C:3/4" R:6-15" O:1/2</v>
      </c>
      <c r="L5580" s="12" t="str">
        <f>IF(VLOOKUP(FACTURACION[[#This Row],[REFERENCIA]],CODINV,3,FALSE)=0,"",VLOOKUP(FACTURACION[[#This Row],[REFERENCIA]],CODINV,3,FALSE))</f>
        <v/>
      </c>
      <c r="M5580" s="12" t="str">
        <f>+VLOOKUP(FACTURACION[[#This Row],[REFERENCIA]],CODINV,4,FALSE)</f>
        <v>REGULADORES</v>
      </c>
      <c r="N5580" s="12" t="str">
        <f>+VLOOKUP(FACTURACION[[#This Row],[REFERENCIA]],CODINV,5,FALSE)</f>
        <v>HONEYWELL</v>
      </c>
      <c r="O5580" s="41">
        <v>10</v>
      </c>
      <c r="P5580" s="42">
        <v>175000</v>
      </c>
      <c r="Q5580" s="43">
        <f>+FACTURACION[[#This Row],[CANTIDAD]]*FACTURACION[[#This Row],[VR UNITARIO]]/1000</f>
        <v>1750</v>
      </c>
      <c r="R5580" s="3" t="str">
        <f>+VLOOKUP(FACTURACION[[#This Row],[NIT]],TABLACLIENTE,5,FALSE)</f>
        <v>RIOHACHA</v>
      </c>
    </row>
    <row r="5581" spans="3:18">
      <c r="C5581" s="37">
        <v>2018</v>
      </c>
      <c r="D5581" s="38" t="s">
        <v>701</v>
      </c>
      <c r="E5581" s="38">
        <f>MONTH(FACTURACION[[#This Row],[MES]]&amp;1)</f>
        <v>8</v>
      </c>
      <c r="F5581" s="223">
        <f>DATE(FACTURACION[[#This Row],[AÑO]],FACTURACION[[#This Row],[Mes numero]],1)</f>
        <v>43313</v>
      </c>
      <c r="G5581" s="160">
        <v>13831</v>
      </c>
      <c r="H5581" s="25">
        <v>900255894</v>
      </c>
      <c r="I5581" s="3" t="str">
        <f>+VLOOKUP(FACTURACION[[#This Row],[NIT]],TABLACLIENTE,2,FALSE)</f>
        <v>INSTALACIONES HIDROSANITARIAS CARDENAS E.U.</v>
      </c>
      <c r="J5581" s="41" t="s">
        <v>6</v>
      </c>
      <c r="K5581" s="12" t="str">
        <f>+VLOOKUP(FACTURACION[[#This Row],[REFERENCIA]],CODINV,2,FALSE)</f>
        <v>REG.1813C C:3/4" R:6-15" O:1/2</v>
      </c>
      <c r="L5581" s="12" t="str">
        <f>IF(VLOOKUP(FACTURACION[[#This Row],[REFERENCIA]],CODINV,3,FALSE)=0,"",VLOOKUP(FACTURACION[[#This Row],[REFERENCIA]],CODINV,3,FALSE))</f>
        <v/>
      </c>
      <c r="M5581" s="12" t="str">
        <f>+VLOOKUP(FACTURACION[[#This Row],[REFERENCIA]],CODINV,4,FALSE)</f>
        <v>REGULADORES</v>
      </c>
      <c r="N5581" s="12" t="str">
        <f>+VLOOKUP(FACTURACION[[#This Row],[REFERENCIA]],CODINV,5,FALSE)</f>
        <v>HONEYWELL</v>
      </c>
      <c r="O5581" s="41">
        <v>1</v>
      </c>
      <c r="P5581" s="42">
        <v>170000</v>
      </c>
      <c r="Q5581" s="43">
        <f>+FACTURACION[[#This Row],[CANTIDAD]]*FACTURACION[[#This Row],[VR UNITARIO]]/1000</f>
        <v>170</v>
      </c>
      <c r="R5581" s="3" t="str">
        <f>+VLOOKUP(FACTURACION[[#This Row],[NIT]],TABLACLIENTE,5,FALSE)</f>
        <v>BOGOTÁ D.C.</v>
      </c>
    </row>
    <row r="5582" spans="3:18">
      <c r="C5582" s="37">
        <v>2018</v>
      </c>
      <c r="D5582" s="38" t="s">
        <v>701</v>
      </c>
      <c r="E5582" s="38">
        <f>MONTH(FACTURACION[[#This Row],[MES]]&amp;1)</f>
        <v>8</v>
      </c>
      <c r="F5582" s="223">
        <f>DATE(FACTURACION[[#This Row],[AÑO]],FACTURACION[[#This Row],[Mes numero]],1)</f>
        <v>43313</v>
      </c>
      <c r="G5582" s="160">
        <v>13813</v>
      </c>
      <c r="H5582" s="25">
        <v>892115036</v>
      </c>
      <c r="I5582" s="3" t="str">
        <f>+VLOOKUP(FACTURACION[[#This Row],[NIT]],TABLACLIENTE,2,FALSE)</f>
        <v>GASES DE LA GUAJIRA S.A. E. S. P. (GASGUAJIRA S.A. E.S.P.)</v>
      </c>
      <c r="J5582" s="41" t="s">
        <v>5</v>
      </c>
      <c r="K5582" s="12" t="str">
        <f>+VLOOKUP(FACTURACION[[#This Row],[REFERENCIA]],CODINV,2,FALSE)</f>
        <v>REG. 1800 CPB2 1 1-4· O: 5/16" R: STD</v>
      </c>
      <c r="L5582" s="12" t="str">
        <f>IF(VLOOKUP(FACTURACION[[#This Row],[REFERENCIA]],CODINV,3,FALSE)=0,"",VLOOKUP(FACTURACION[[#This Row],[REFERENCIA]],CODINV,3,FALSE))</f>
        <v/>
      </c>
      <c r="M5582" s="12" t="str">
        <f>+VLOOKUP(FACTURACION[[#This Row],[REFERENCIA]],CODINV,4,FALSE)</f>
        <v>REGULADORES</v>
      </c>
      <c r="N5582" s="12" t="str">
        <f>+VLOOKUP(FACTURACION[[#This Row],[REFERENCIA]],CODINV,5,FALSE)</f>
        <v>HONEYWELL</v>
      </c>
      <c r="O5582" s="41">
        <v>10</v>
      </c>
      <c r="P5582" s="42">
        <v>710000</v>
      </c>
      <c r="Q5582" s="43">
        <f>+FACTURACION[[#This Row],[CANTIDAD]]*FACTURACION[[#This Row],[VR UNITARIO]]/1000</f>
        <v>7100</v>
      </c>
      <c r="R5582" s="3" t="str">
        <f>+VLOOKUP(FACTURACION[[#This Row],[NIT]],TABLACLIENTE,5,FALSE)</f>
        <v>RIOHACHA</v>
      </c>
    </row>
    <row r="5583" spans="3:18">
      <c r="C5583" s="37">
        <v>2018</v>
      </c>
      <c r="D5583" s="38" t="s">
        <v>701</v>
      </c>
      <c r="E5583" s="38">
        <f>MONTH(FACTURACION[[#This Row],[MES]]&amp;1)</f>
        <v>8</v>
      </c>
      <c r="F5583" s="223">
        <f>DATE(FACTURACION[[#This Row],[AÑO]],FACTURACION[[#This Row],[Mes numero]],1)</f>
        <v>43313</v>
      </c>
      <c r="G5583" s="160">
        <v>13820</v>
      </c>
      <c r="H5583" s="20">
        <v>822001073</v>
      </c>
      <c r="I5583" s="26" t="str">
        <f>+VLOOKUP(FACTURACION[[#This Row],[NIT]],TABLACLIENTE,2,FALSE)</f>
        <v>MADIGAS INGENIEROS S.A. E.S.P.</v>
      </c>
      <c r="J5583" s="41" t="s">
        <v>5</v>
      </c>
      <c r="K5583" s="12" t="str">
        <f>+VLOOKUP(FACTURACION[[#This Row],[REFERENCIA]],CODINV,2,FALSE)</f>
        <v>REG. 1800 CPB2 1 1-4· O: 5/16" R: STD</v>
      </c>
      <c r="L5583" s="12" t="str">
        <f>IF(VLOOKUP(FACTURACION[[#This Row],[REFERENCIA]],CODINV,3,FALSE)=0,"",VLOOKUP(FACTURACION[[#This Row],[REFERENCIA]],CODINV,3,FALSE))</f>
        <v/>
      </c>
      <c r="M5583" s="12" t="str">
        <f>+VLOOKUP(FACTURACION[[#This Row],[REFERENCIA]],CODINV,4,FALSE)</f>
        <v>REGULADORES</v>
      </c>
      <c r="N5583" s="12" t="str">
        <f>+VLOOKUP(FACTURACION[[#This Row],[REFERENCIA]],CODINV,5,FALSE)</f>
        <v>HONEYWELL</v>
      </c>
      <c r="O5583" s="41">
        <v>3</v>
      </c>
      <c r="P5583" s="42">
        <v>680000</v>
      </c>
      <c r="Q5583" s="43">
        <f>+FACTURACION[[#This Row],[CANTIDAD]]*FACTURACION[[#This Row],[VR UNITARIO]]/1000</f>
        <v>2040</v>
      </c>
      <c r="R5583" s="3" t="str">
        <f>+VLOOKUP(FACTURACION[[#This Row],[NIT]],TABLACLIENTE,5,FALSE)</f>
        <v>ACACIAS</v>
      </c>
    </row>
    <row r="5584" spans="3:18">
      <c r="C5584" s="37">
        <v>2018</v>
      </c>
      <c r="D5584" s="38" t="s">
        <v>701</v>
      </c>
      <c r="E5584" s="38">
        <f>MONTH(FACTURACION[[#This Row],[MES]]&amp;1)</f>
        <v>8</v>
      </c>
      <c r="F5584" s="223">
        <f>DATE(FACTURACION[[#This Row],[AÑO]],FACTURACION[[#This Row],[Mes numero]],1)</f>
        <v>43313</v>
      </c>
      <c r="G5584" s="160">
        <v>13821</v>
      </c>
      <c r="H5584" s="20">
        <v>822001073</v>
      </c>
      <c r="I5584" s="26" t="str">
        <f>+VLOOKUP(FACTURACION[[#This Row],[NIT]],TABLACLIENTE,2,FALSE)</f>
        <v>MADIGAS INGENIEROS S.A. E.S.P.</v>
      </c>
      <c r="J5584" s="41" t="s">
        <v>5</v>
      </c>
      <c r="K5584" s="12" t="str">
        <f>+VLOOKUP(FACTURACION[[#This Row],[REFERENCIA]],CODINV,2,FALSE)</f>
        <v>REG. 1800 CPB2 1 1-4· O: 5/16" R: STD</v>
      </c>
      <c r="L5584" s="12" t="str">
        <f>IF(VLOOKUP(FACTURACION[[#This Row],[REFERENCIA]],CODINV,3,FALSE)=0,"",VLOOKUP(FACTURACION[[#This Row],[REFERENCIA]],CODINV,3,FALSE))</f>
        <v/>
      </c>
      <c r="M5584" s="12" t="str">
        <f>+VLOOKUP(FACTURACION[[#This Row],[REFERENCIA]],CODINV,4,FALSE)</f>
        <v>REGULADORES</v>
      </c>
      <c r="N5584" s="12" t="str">
        <f>+VLOOKUP(FACTURACION[[#This Row],[REFERENCIA]],CODINV,5,FALSE)</f>
        <v>HONEYWELL</v>
      </c>
      <c r="O5584" s="41">
        <v>2</v>
      </c>
      <c r="P5584" s="42">
        <v>680000</v>
      </c>
      <c r="Q5584" s="43">
        <f>+FACTURACION[[#This Row],[CANTIDAD]]*FACTURACION[[#This Row],[VR UNITARIO]]/1000</f>
        <v>1360</v>
      </c>
      <c r="R5584" s="3" t="str">
        <f>+VLOOKUP(FACTURACION[[#This Row],[NIT]],TABLACLIENTE,5,FALSE)</f>
        <v>ACACIAS</v>
      </c>
    </row>
    <row r="5585" spans="3:18">
      <c r="C5585" s="37">
        <v>2018</v>
      </c>
      <c r="D5585" s="38" t="s">
        <v>701</v>
      </c>
      <c r="E5585" s="38">
        <f>MONTH(FACTURACION[[#This Row],[MES]]&amp;1)</f>
        <v>8</v>
      </c>
      <c r="F5585" s="223">
        <f>DATE(FACTURACION[[#This Row],[AÑO]],FACTURACION[[#This Row],[Mes numero]],1)</f>
        <v>43313</v>
      </c>
      <c r="G5585" s="160">
        <v>13833</v>
      </c>
      <c r="H5585" s="20">
        <v>830051066</v>
      </c>
      <c r="I5585" s="26" t="str">
        <f>+VLOOKUP(FACTURACION[[#This Row],[NIT]],TABLACLIENTE,2,FALSE)</f>
        <v>COMBUSTION Y CONTROL LTDA</v>
      </c>
      <c r="J5585" s="41" t="s">
        <v>5</v>
      </c>
      <c r="K5585" s="12" t="str">
        <f>+VLOOKUP(FACTURACION[[#This Row],[REFERENCIA]],CODINV,2,FALSE)</f>
        <v>REG. 1800 CPB2 1 1-4· O: 5/16" R: STD</v>
      </c>
      <c r="L5585" s="12" t="str">
        <f>IF(VLOOKUP(FACTURACION[[#This Row],[REFERENCIA]],CODINV,3,FALSE)=0,"",VLOOKUP(FACTURACION[[#This Row],[REFERENCIA]],CODINV,3,FALSE))</f>
        <v/>
      </c>
      <c r="M5585" s="12" t="str">
        <f>+VLOOKUP(FACTURACION[[#This Row],[REFERENCIA]],CODINV,4,FALSE)</f>
        <v>REGULADORES</v>
      </c>
      <c r="N5585" s="12" t="str">
        <f>+VLOOKUP(FACTURACION[[#This Row],[REFERENCIA]],CODINV,5,FALSE)</f>
        <v>HONEYWELL</v>
      </c>
      <c r="O5585" s="41">
        <v>4</v>
      </c>
      <c r="P5585" s="42">
        <v>771621</v>
      </c>
      <c r="Q5585" s="43">
        <f>+FACTURACION[[#This Row],[CANTIDAD]]*FACTURACION[[#This Row],[VR UNITARIO]]/1000</f>
        <v>3086.4839999999999</v>
      </c>
      <c r="R5585" s="3" t="str">
        <f>+VLOOKUP(FACTURACION[[#This Row],[NIT]],TABLACLIENTE,5,FALSE)</f>
        <v>BOGOTÁ D.C.</v>
      </c>
    </row>
    <row r="5586" spans="3:18">
      <c r="C5586" s="37">
        <v>2018</v>
      </c>
      <c r="D5586" s="38" t="s">
        <v>701</v>
      </c>
      <c r="E5586" s="38">
        <f>MONTH(FACTURACION[[#This Row],[MES]]&amp;1)</f>
        <v>8</v>
      </c>
      <c r="F5586" s="223">
        <f>DATE(FACTURACION[[#This Row],[AÑO]],FACTURACION[[#This Row],[Mes numero]],1)</f>
        <v>43313</v>
      </c>
      <c r="G5586" s="160">
        <v>13835</v>
      </c>
      <c r="H5586" s="39">
        <v>800074033</v>
      </c>
      <c r="I5586" s="40" t="str">
        <f>+VLOOKUP(FACTURACION[[#This Row],[NIT]],TABLACLIENTE,2,FALSE)</f>
        <v>COMPAÑIAS ASOCIADAS DE GAS S.A. E.S.P (ASOGAS SA ESP)</v>
      </c>
      <c r="J5586" s="41" t="s">
        <v>5</v>
      </c>
      <c r="K5586" s="12" t="str">
        <f>+VLOOKUP(FACTURACION[[#This Row],[REFERENCIA]],CODINV,2,FALSE)</f>
        <v>REG. 1800 CPB2 1 1-4· O: 5/16" R: STD</v>
      </c>
      <c r="L5586" s="12" t="str">
        <f>IF(VLOOKUP(FACTURACION[[#This Row],[REFERENCIA]],CODINV,3,FALSE)=0,"",VLOOKUP(FACTURACION[[#This Row],[REFERENCIA]],CODINV,3,FALSE))</f>
        <v/>
      </c>
      <c r="M5586" s="12" t="str">
        <f>+VLOOKUP(FACTURACION[[#This Row],[REFERENCIA]],CODINV,4,FALSE)</f>
        <v>REGULADORES</v>
      </c>
      <c r="N5586" s="12" t="str">
        <f>+VLOOKUP(FACTURACION[[#This Row],[REFERENCIA]],CODINV,5,FALSE)</f>
        <v>HONEYWELL</v>
      </c>
      <c r="O5586" s="41">
        <v>1</v>
      </c>
      <c r="P5586" s="42">
        <v>710000</v>
      </c>
      <c r="Q5586" s="43">
        <f>+FACTURACION[[#This Row],[CANTIDAD]]*FACTURACION[[#This Row],[VR UNITARIO]]/1000</f>
        <v>710</v>
      </c>
      <c r="R5586" s="3" t="str">
        <f>+VLOOKUP(FACTURACION[[#This Row],[NIT]],TABLACLIENTE,5,FALSE)</f>
        <v>MOSQUERA</v>
      </c>
    </row>
    <row r="5587" spans="3:18">
      <c r="C5587" s="37">
        <v>2018</v>
      </c>
      <c r="D5587" s="38" t="s">
        <v>701</v>
      </c>
      <c r="E5587" s="38">
        <f>MONTH(FACTURACION[[#This Row],[MES]]&amp;1)</f>
        <v>8</v>
      </c>
      <c r="F5587" s="223">
        <f>DATE(FACTURACION[[#This Row],[AÑO]],FACTURACION[[#This Row],[Mes numero]],1)</f>
        <v>43313</v>
      </c>
      <c r="G5587" s="160">
        <v>13814</v>
      </c>
      <c r="H5587" s="39">
        <v>892115036</v>
      </c>
      <c r="I5587" s="40" t="str">
        <f>+VLOOKUP(FACTURACION[[#This Row],[NIT]],TABLACLIENTE,2,FALSE)</f>
        <v>GASES DE LA GUAJIRA S.A. E. S. P. (GASGUAJIRA S.A. E.S.P.)</v>
      </c>
      <c r="J5587" s="41" t="s">
        <v>906</v>
      </c>
      <c r="K5587" s="12" t="str">
        <f>+VLOOKUP(FACTURACION[[#This Row],[REFERENCIA]],CODINV,2,FALSE)</f>
        <v>REG. 1883 CPB2 C: 1 1/4" O: 3/8 R:STD</v>
      </c>
      <c r="L5587" s="12" t="str">
        <f>IF(VLOOKUP(FACTURACION[[#This Row],[REFERENCIA]],CODINV,3,FALSE)=0,"",VLOOKUP(FACTURACION[[#This Row],[REFERENCIA]],CODINV,3,FALSE))</f>
        <v/>
      </c>
      <c r="M5587" s="12" t="str">
        <f>+VLOOKUP(FACTURACION[[#This Row],[REFERENCIA]],CODINV,4,FALSE)</f>
        <v>REGULADORES</v>
      </c>
      <c r="N5587" s="12" t="str">
        <f>+VLOOKUP(FACTURACION[[#This Row],[REFERENCIA]],CODINV,5,FALSE)</f>
        <v>HONEYWELL</v>
      </c>
      <c r="O5587" s="41">
        <v>6</v>
      </c>
      <c r="P5587" s="42">
        <v>1123554</v>
      </c>
      <c r="Q5587" s="43">
        <f>+FACTURACION[[#This Row],[CANTIDAD]]*FACTURACION[[#This Row],[VR UNITARIO]]/1000</f>
        <v>6741.3239999999996</v>
      </c>
      <c r="R5587" s="3" t="str">
        <f>+VLOOKUP(FACTURACION[[#This Row],[NIT]],TABLACLIENTE,5,FALSE)</f>
        <v>RIOHACHA</v>
      </c>
    </row>
    <row r="5588" spans="3:18">
      <c r="C5588" s="37">
        <v>2018</v>
      </c>
      <c r="D5588" s="38" t="s">
        <v>701</v>
      </c>
      <c r="E5588" s="38">
        <f>MONTH(FACTURACION[[#This Row],[MES]]&amp;1)</f>
        <v>8</v>
      </c>
      <c r="F5588" s="223">
        <f>DATE(FACTURACION[[#This Row],[AÑO]],FACTURACION[[#This Row],[Mes numero]],1)</f>
        <v>43313</v>
      </c>
      <c r="G5588" s="160">
        <v>13806</v>
      </c>
      <c r="H5588" s="25">
        <v>860510723</v>
      </c>
      <c r="I5588" s="3" t="str">
        <f>+VLOOKUP(FACTURACION[[#This Row],[NIT]],TABLACLIENTE,2,FALSE)</f>
        <v>SAENA DE COLOMBIA S.A.</v>
      </c>
      <c r="J5588" s="41" t="s">
        <v>908</v>
      </c>
      <c r="K5588" s="12" t="str">
        <f>+VLOOKUP(FACTURACION[[#This Row],[REFERENCIA]],CODINV,2,FALSE)</f>
        <v>REGULADOR 1804 PFM C:2" O:7/8 R:2-10</v>
      </c>
      <c r="L5588" s="12" t="str">
        <f>IF(VLOOKUP(FACTURACION[[#This Row],[REFERENCIA]],CODINV,3,FALSE)=0,"",VLOOKUP(FACTURACION[[#This Row],[REFERENCIA]],CODINV,3,FALSE))</f>
        <v/>
      </c>
      <c r="M5588" s="12" t="str">
        <f>+VLOOKUP(FACTURACION[[#This Row],[REFERENCIA]],CODINV,4,FALSE)</f>
        <v>REGULADORES</v>
      </c>
      <c r="N5588" s="12" t="str">
        <f>+VLOOKUP(FACTURACION[[#This Row],[REFERENCIA]],CODINV,5,FALSE)</f>
        <v>HONEYWELL</v>
      </c>
      <c r="O5588" s="41">
        <v>1</v>
      </c>
      <c r="P5588" s="42">
        <v>2580000</v>
      </c>
      <c r="Q5588" s="43">
        <f>+FACTURACION[[#This Row],[CANTIDAD]]*FACTURACION[[#This Row],[VR UNITARIO]]/1000</f>
        <v>2580</v>
      </c>
      <c r="R5588" s="3" t="str">
        <f>+VLOOKUP(FACTURACION[[#This Row],[NIT]],TABLACLIENTE,5,FALSE)</f>
        <v>BOGOTÁ D.C.</v>
      </c>
    </row>
    <row r="5589" spans="3:18">
      <c r="C5589" s="37">
        <v>2018</v>
      </c>
      <c r="D5589" s="38" t="s">
        <v>701</v>
      </c>
      <c r="E5589" s="38">
        <f>MONTH(FACTURACION[[#This Row],[MES]]&amp;1)</f>
        <v>8</v>
      </c>
      <c r="F5589" s="223">
        <f>DATE(FACTURACION[[#This Row],[AÑO]],FACTURACION[[#This Row],[Mes numero]],1)</f>
        <v>43313</v>
      </c>
      <c r="G5589" s="160">
        <v>13802</v>
      </c>
      <c r="H5589" s="25">
        <v>890101691</v>
      </c>
      <c r="I5589" s="3" t="str">
        <f>+VLOOKUP(FACTURACION[[#This Row],[NIT]],TABLACLIENTE,2,FALSE)</f>
        <v>GASES DEL CARIBE S.A.E.S.P. (GASCARIBE S.A E.S.P.)</v>
      </c>
      <c r="J5589" s="41" t="s">
        <v>28</v>
      </c>
      <c r="K5589" s="12" t="str">
        <f>+VLOOKUP(FACTURACION[[#This Row],[REFERENCIA]],CODINV,2,FALSE)</f>
        <v>REGULADOR SR 113 3/4 R: 7-12 O:1/4</v>
      </c>
      <c r="L5589" s="12" t="str">
        <f>IF(VLOOKUP(FACTURACION[[#This Row],[REFERENCIA]],CODINV,3,FALSE)=0,"",VLOOKUP(FACTURACION[[#This Row],[REFERENCIA]],CODINV,3,FALSE))</f>
        <v/>
      </c>
      <c r="M5589" s="12" t="str">
        <f>+VLOOKUP(FACTURACION[[#This Row],[REFERENCIA]],CODINV,4,FALSE)</f>
        <v>REGULADORES</v>
      </c>
      <c r="N5589" s="12" t="str">
        <f>+VLOOKUP(FACTURACION[[#This Row],[REFERENCIA]],CODINV,5,FALSE)</f>
        <v>HONEYWELL</v>
      </c>
      <c r="O5589" s="41">
        <v>173</v>
      </c>
      <c r="P5589" s="42">
        <v>115380</v>
      </c>
      <c r="Q5589" s="43">
        <f>+FACTURACION[[#This Row],[CANTIDAD]]*FACTURACION[[#This Row],[VR UNITARIO]]/1000</f>
        <v>19960.740000000002</v>
      </c>
      <c r="R5589" s="3" t="str">
        <f>+VLOOKUP(FACTURACION[[#This Row],[NIT]],TABLACLIENTE,5,FALSE)</f>
        <v>BARRANQUILLA</v>
      </c>
    </row>
    <row r="5590" spans="3:18">
      <c r="C5590" s="37">
        <v>2018</v>
      </c>
      <c r="D5590" s="38" t="s">
        <v>701</v>
      </c>
      <c r="E5590" s="38">
        <f>MONTH(FACTURACION[[#This Row],[MES]]&amp;1)</f>
        <v>8</v>
      </c>
      <c r="F5590" s="223">
        <f>DATE(FACTURACION[[#This Row],[AÑO]],FACTURACION[[#This Row],[Mes numero]],1)</f>
        <v>43313</v>
      </c>
      <c r="G5590" s="160">
        <v>13807</v>
      </c>
      <c r="H5590" s="25">
        <v>890400869</v>
      </c>
      <c r="I5590" s="3" t="str">
        <f>+VLOOKUP(FACTURACION[[#This Row],[NIT]],TABLACLIENTE,2,FALSE)</f>
        <v>SURTIDORA DE GAS DEL CARIBE S.A. E.S.P. (SURTIGAS S.A. E.S.P.)</v>
      </c>
      <c r="J5590" s="41" t="s">
        <v>28</v>
      </c>
      <c r="K5590" s="12" t="str">
        <f>+VLOOKUP(FACTURACION[[#This Row],[REFERENCIA]],CODINV,2,FALSE)</f>
        <v>REGULADOR SR 113 3/4 R: 7-12 O:1/4</v>
      </c>
      <c r="L5590" s="12" t="str">
        <f>IF(VLOOKUP(FACTURACION[[#This Row],[REFERENCIA]],CODINV,3,FALSE)=0,"",VLOOKUP(FACTURACION[[#This Row],[REFERENCIA]],CODINV,3,FALSE))</f>
        <v/>
      </c>
      <c r="M5590" s="12" t="str">
        <f>+VLOOKUP(FACTURACION[[#This Row],[REFERENCIA]],CODINV,4,FALSE)</f>
        <v>REGULADORES</v>
      </c>
      <c r="N5590" s="12" t="str">
        <f>+VLOOKUP(FACTURACION[[#This Row],[REFERENCIA]],CODINV,5,FALSE)</f>
        <v>HONEYWELL</v>
      </c>
      <c r="O5590" s="41">
        <v>177</v>
      </c>
      <c r="P5590" s="42">
        <v>113061</v>
      </c>
      <c r="Q5590" s="43">
        <f>+FACTURACION[[#This Row],[CANTIDAD]]*FACTURACION[[#This Row],[VR UNITARIO]]/1000</f>
        <v>20011.796999999999</v>
      </c>
      <c r="R5590" s="3" t="str">
        <f>+VLOOKUP(FACTURACION[[#This Row],[NIT]],TABLACLIENTE,5,FALSE)</f>
        <v>CARTAGENA</v>
      </c>
    </row>
    <row r="5591" spans="3:18">
      <c r="C5591" s="37">
        <v>2018</v>
      </c>
      <c r="D5591" s="38" t="s">
        <v>701</v>
      </c>
      <c r="E5591" s="38">
        <f>MONTH(FACTURACION[[#This Row],[MES]]&amp;1)</f>
        <v>8</v>
      </c>
      <c r="F5591" s="223">
        <f>DATE(FACTURACION[[#This Row],[AÑO]],FACTURACION[[#This Row],[Mes numero]],1)</f>
        <v>43313</v>
      </c>
      <c r="G5591" s="160">
        <v>13809</v>
      </c>
      <c r="H5591" s="20">
        <v>890208316</v>
      </c>
      <c r="I5591" s="2" t="str">
        <f>+VLOOKUP(FACTURACION[[#This Row],[NIT]],TABLACLIENTE,2,FALSE)</f>
        <v xml:space="preserve">METROGAS DE COLOMBIA S.A. E.S.P.  (METROGAS S.A. E.S.P)
</v>
      </c>
      <c r="J5591" s="41" t="s">
        <v>63</v>
      </c>
      <c r="K5591" s="12" t="str">
        <f>+VLOOKUP(FACTURACION[[#This Row],[REFERENCIA]],CODINV,2,FALSE)</f>
        <v>AFV 2" S300 FO</v>
      </c>
      <c r="L5591" s="12" t="str">
        <f>IF(VLOOKUP(FACTURACION[[#This Row],[REFERENCIA]],CODINV,3,FALSE)=0,"",VLOOKUP(FACTURACION[[#This Row],[REFERENCIA]],CODINV,3,FALSE))</f>
        <v/>
      </c>
      <c r="M5591" s="12" t="str">
        <f>+VLOOKUP(FACTURACION[[#This Row],[REFERENCIA]],CODINV,4,FALSE)</f>
        <v>REGULADORES</v>
      </c>
      <c r="N5591" s="12" t="str">
        <f>+VLOOKUP(FACTURACION[[#This Row],[REFERENCIA]],CODINV,5,FALSE)</f>
        <v>HONEYWELL</v>
      </c>
      <c r="O5591" s="41">
        <v>6</v>
      </c>
      <c r="P5591" s="42">
        <v>3246869</v>
      </c>
      <c r="Q5591" s="43">
        <f>+FACTURACION[[#This Row],[CANTIDAD]]*FACTURACION[[#This Row],[VR UNITARIO]]/1000</f>
        <v>19481.214</v>
      </c>
      <c r="R5591" s="3" t="str">
        <f>+VLOOKUP(FACTURACION[[#This Row],[NIT]],TABLACLIENTE,5,FALSE)</f>
        <v>FLORIDABLANCA</v>
      </c>
    </row>
    <row r="5592" spans="3:18">
      <c r="C5592" s="37">
        <v>2018</v>
      </c>
      <c r="D5592" s="38" t="s">
        <v>701</v>
      </c>
      <c r="E5592" s="38">
        <f>MONTH(FACTURACION[[#This Row],[MES]]&amp;1)</f>
        <v>8</v>
      </c>
      <c r="F5592" s="223">
        <f>DATE(FACTURACION[[#This Row],[AÑO]],FACTURACION[[#This Row],[Mes numero]],1)</f>
        <v>43313</v>
      </c>
      <c r="G5592" s="160">
        <v>13809</v>
      </c>
      <c r="H5592" s="25">
        <v>890208316</v>
      </c>
      <c r="I5592" s="3" t="str">
        <f>+VLOOKUP(FACTURACION[[#This Row],[NIT]],TABLACLIENTE,2,FALSE)</f>
        <v xml:space="preserve">METROGAS DE COLOMBIA S.A. E.S.P.  (METROGAS S.A. E.S.P)
</v>
      </c>
      <c r="J5592" s="41" t="s">
        <v>66</v>
      </c>
      <c r="K5592" s="12" t="str">
        <f>+VLOOKUP(FACTURACION[[#This Row],[REFERENCIA]],CODINV,2,FALSE)</f>
        <v>AFV 2" S600 FO</v>
      </c>
      <c r="L5592" s="12" t="str">
        <f>IF(VLOOKUP(FACTURACION[[#This Row],[REFERENCIA]],CODINV,3,FALSE)=0,"",VLOOKUP(FACTURACION[[#This Row],[REFERENCIA]],CODINV,3,FALSE))</f>
        <v/>
      </c>
      <c r="M5592" s="12" t="str">
        <f>+VLOOKUP(FACTURACION[[#This Row],[REFERENCIA]],CODINV,4,FALSE)</f>
        <v>REGULADORES</v>
      </c>
      <c r="N5592" s="12" t="str">
        <f>+VLOOKUP(FACTURACION[[#This Row],[REFERENCIA]],CODINV,5,FALSE)</f>
        <v>HONEYWELL</v>
      </c>
      <c r="O5592" s="41">
        <v>2</v>
      </c>
      <c r="P5592" s="42">
        <v>6566212</v>
      </c>
      <c r="Q5592" s="43">
        <f>+FACTURACION[[#This Row],[CANTIDAD]]*FACTURACION[[#This Row],[VR UNITARIO]]/1000</f>
        <v>13132.424000000001</v>
      </c>
      <c r="R5592" s="3" t="str">
        <f>+VLOOKUP(FACTURACION[[#This Row],[NIT]],TABLACLIENTE,5,FALSE)</f>
        <v>FLORIDABLANCA</v>
      </c>
    </row>
    <row r="5593" spans="3:18">
      <c r="C5593" s="37">
        <v>2018</v>
      </c>
      <c r="D5593" s="38" t="s">
        <v>701</v>
      </c>
      <c r="E5593" s="38">
        <f>MONTH(FACTURACION[[#This Row],[MES]]&amp;1)</f>
        <v>8</v>
      </c>
      <c r="F5593" s="223">
        <f>DATE(FACTURACION[[#This Row],[AÑO]],FACTURACION[[#This Row],[Mes numero]],1)</f>
        <v>43313</v>
      </c>
      <c r="G5593" s="160">
        <v>13809</v>
      </c>
      <c r="H5593" s="25">
        <v>890208316</v>
      </c>
      <c r="I5593" s="3" t="str">
        <f>+VLOOKUP(FACTURACION[[#This Row],[NIT]],TABLACLIENTE,2,FALSE)</f>
        <v xml:space="preserve">METROGAS DE COLOMBIA S.A. E.S.P.  (METROGAS S.A. E.S.P)
</v>
      </c>
      <c r="J5593" s="2" t="s">
        <v>714</v>
      </c>
      <c r="K5593" s="12" t="str">
        <f>+VLOOKUP(FACTURACION[[#This Row],[REFERENCIA]],CODINV,2,FALSE)</f>
        <v>PILOTO ZSC 100</v>
      </c>
      <c r="L5593" s="12" t="str">
        <f>IF(VLOOKUP(FACTURACION[[#This Row],[REFERENCIA]],CODINV,3,FALSE)=0,"",VLOOKUP(FACTURACION[[#This Row],[REFERENCIA]],CODINV,3,FALSE))</f>
        <v>RRAC102A1A1A1</v>
      </c>
      <c r="M5593" s="12" t="str">
        <f>+VLOOKUP(FACTURACION[[#This Row],[REFERENCIA]],CODINV,4,FALSE)</f>
        <v>REGULADORES</v>
      </c>
      <c r="N5593" s="12" t="str">
        <f>+VLOOKUP(FACTURACION[[#This Row],[REFERENCIA]],CODINV,5,FALSE)</f>
        <v>HONEYWELL</v>
      </c>
      <c r="O5593" s="41">
        <v>2</v>
      </c>
      <c r="P5593" s="42">
        <v>2000303</v>
      </c>
      <c r="Q5593" s="43">
        <f>+FACTURACION[[#This Row],[CANTIDAD]]*FACTURACION[[#This Row],[VR UNITARIO]]/1000</f>
        <v>4000.6060000000002</v>
      </c>
      <c r="R5593" s="3" t="str">
        <f>+VLOOKUP(FACTURACION[[#This Row],[NIT]],TABLACLIENTE,5,FALSE)</f>
        <v>FLORIDABLANCA</v>
      </c>
    </row>
    <row r="5594" spans="3:18">
      <c r="C5594" s="37">
        <v>2018</v>
      </c>
      <c r="D5594" s="38" t="s">
        <v>701</v>
      </c>
      <c r="E5594" s="38">
        <f>MONTH(FACTURACION[[#This Row],[MES]]&amp;1)</f>
        <v>8</v>
      </c>
      <c r="F5594" s="223">
        <f>DATE(FACTURACION[[#This Row],[AÑO]],FACTURACION[[#This Row],[Mes numero]],1)</f>
        <v>43313</v>
      </c>
      <c r="G5594" s="160">
        <v>13836</v>
      </c>
      <c r="H5594" s="20">
        <v>900330027</v>
      </c>
      <c r="I5594" s="2" t="str">
        <f>+VLOOKUP(FACTURACION[[#This Row],[NIT]],TABLACLIENTE,2,FALSE)</f>
        <v>PETROMIL GAS SAS ESP</v>
      </c>
      <c r="J5594" s="2" t="s">
        <v>714</v>
      </c>
      <c r="K5594" s="12" t="str">
        <f>+VLOOKUP(FACTURACION[[#This Row],[REFERENCIA]],CODINV,2,FALSE)</f>
        <v>PILOTO ZSC 100</v>
      </c>
      <c r="L5594" s="12" t="str">
        <f>IF(VLOOKUP(FACTURACION[[#This Row],[REFERENCIA]],CODINV,3,FALSE)=0,"",VLOOKUP(FACTURACION[[#This Row],[REFERENCIA]],CODINV,3,FALSE))</f>
        <v>RRAC102A1A1A1</v>
      </c>
      <c r="M5594" s="12" t="str">
        <f>+VLOOKUP(FACTURACION[[#This Row],[REFERENCIA]],CODINV,4,FALSE)</f>
        <v>REGULADORES</v>
      </c>
      <c r="N5594" s="12" t="str">
        <f>+VLOOKUP(FACTURACION[[#This Row],[REFERENCIA]],CODINV,5,FALSE)</f>
        <v>HONEYWELL</v>
      </c>
      <c r="O5594" s="41">
        <v>3</v>
      </c>
      <c r="P5594" s="42">
        <v>1808364</v>
      </c>
      <c r="Q5594" s="43">
        <f>+FACTURACION[[#This Row],[CANTIDAD]]*FACTURACION[[#This Row],[VR UNITARIO]]/1000</f>
        <v>5425.0919999999996</v>
      </c>
      <c r="R5594" s="3" t="str">
        <f>+VLOOKUP(FACTURACION[[#This Row],[NIT]],TABLACLIENTE,5,FALSE)</f>
        <v>BARRANQUILLA</v>
      </c>
    </row>
    <row r="5595" spans="3:18">
      <c r="C5595" s="37">
        <v>2018</v>
      </c>
      <c r="D5595" s="38" t="s">
        <v>701</v>
      </c>
      <c r="E5595" s="38">
        <f>MONTH(FACTURACION[[#This Row],[MES]]&amp;1)</f>
        <v>8</v>
      </c>
      <c r="F5595" s="223">
        <f>DATE(FACTURACION[[#This Row],[AÑO]],FACTURACION[[#This Row],[Mes numero]],1)</f>
        <v>43313</v>
      </c>
      <c r="G5595" s="160">
        <v>13829</v>
      </c>
      <c r="H5595" s="25">
        <v>900330027</v>
      </c>
      <c r="I5595" s="3" t="str">
        <f>+VLOOKUP(FACTURACION[[#This Row],[NIT]],TABLACLIENTE,2,FALSE)</f>
        <v>PETROMIL GAS SAS ESP</v>
      </c>
      <c r="J5595" s="41" t="s">
        <v>244</v>
      </c>
      <c r="K5595" s="12" t="str">
        <f>+VLOOKUP(FACTURACION[[#This Row],[REFERENCIA]],CODINV,2,FALSE)</f>
        <v>PILOTO ZSC 320-100</v>
      </c>
      <c r="L5595" s="12" t="str">
        <f>IF(VLOOKUP(FACTURACION[[#This Row],[REFERENCIA]],CODINV,3,FALSE)=0,"",VLOOKUP(FACTURACION[[#This Row],[REFERENCIA]],CODINV,3,FALSE))</f>
        <v>RRAE103A1A1A1</v>
      </c>
      <c r="M5595" s="12" t="str">
        <f>+VLOOKUP(FACTURACION[[#This Row],[REFERENCIA]],CODINV,4,FALSE)</f>
        <v>REGULADORES</v>
      </c>
      <c r="N5595" s="12" t="str">
        <f>+VLOOKUP(FACTURACION[[#This Row],[REFERENCIA]],CODINV,5,FALSE)</f>
        <v>HONEYWELL</v>
      </c>
      <c r="O5595" s="41">
        <v>3</v>
      </c>
      <c r="P5595" s="42">
        <v>3320968</v>
      </c>
      <c r="Q5595" s="43">
        <f>+FACTURACION[[#This Row],[CANTIDAD]]*FACTURACION[[#This Row],[VR UNITARIO]]/1000</f>
        <v>9962.9040000000005</v>
      </c>
      <c r="R5595" s="3" t="str">
        <f>+VLOOKUP(FACTURACION[[#This Row],[NIT]],TABLACLIENTE,5,FALSE)</f>
        <v>BARRANQUILLA</v>
      </c>
    </row>
    <row r="5596" spans="3:18">
      <c r="C5596" s="37">
        <v>2018</v>
      </c>
      <c r="D5596" s="38" t="s">
        <v>701</v>
      </c>
      <c r="E5596" s="38">
        <f>MONTH(FACTURACION[[#This Row],[MES]]&amp;1)</f>
        <v>8</v>
      </c>
      <c r="F5596" s="223">
        <f>DATE(FACTURACION[[#This Row],[AÑO]],FACTURACION[[#This Row],[Mes numero]],1)</f>
        <v>43313</v>
      </c>
      <c r="G5596" s="160">
        <v>13818</v>
      </c>
      <c r="H5596" s="20">
        <v>800167643</v>
      </c>
      <c r="I5596" s="26" t="str">
        <f>+VLOOKUP(FACTURACION[[#This Row],[NIT]],TABLACLIENTE,2,FALSE)</f>
        <v>GASES DE OCCIDENTE S.A. E.S.P. (GDO)</v>
      </c>
      <c r="J5596" s="41" t="s">
        <v>594</v>
      </c>
      <c r="K5596" s="12" t="str">
        <f>+VLOOKUP(FACTURACION[[#This Row],[REFERENCIA]],CODINV,2,FALSE)</f>
        <v>RES 2.5-5 PSIG ROJO-NARANJA</v>
      </c>
      <c r="L5596" s="12" t="str">
        <f>IF(VLOOKUP(FACTURACION[[#This Row],[REFERENCIA]],CODINV,3,FALSE)=0,"",VLOOKUP(FACTURACION[[#This Row],[REFERENCIA]],CODINV,3,FALSE))</f>
        <v>70017P041</v>
      </c>
      <c r="M5596" s="12" t="str">
        <f>+VLOOKUP(FACTURACION[[#This Row],[REFERENCIA]],CODINV,4,FALSE)</f>
        <v>REPUESTOS Y ACCESORIOS</v>
      </c>
      <c r="N5596" s="12" t="str">
        <f>+VLOOKUP(FACTURACION[[#This Row],[REFERENCIA]],CODINV,5,FALSE)</f>
        <v>HONEYWELL</v>
      </c>
      <c r="O5596" s="41">
        <v>10</v>
      </c>
      <c r="P5596" s="42">
        <v>37953</v>
      </c>
      <c r="Q5596" s="43">
        <f>+FACTURACION[[#This Row],[CANTIDAD]]*FACTURACION[[#This Row],[VR UNITARIO]]/1000</f>
        <v>379.53</v>
      </c>
      <c r="R5596" s="3" t="str">
        <f>+VLOOKUP(FACTURACION[[#This Row],[NIT]],TABLACLIENTE,5,FALSE)</f>
        <v>CALI</v>
      </c>
    </row>
    <row r="5597" spans="3:18">
      <c r="C5597" s="37">
        <v>2018</v>
      </c>
      <c r="D5597" s="38" t="s">
        <v>701</v>
      </c>
      <c r="E5597" s="38">
        <f>MONTH(FACTURACION[[#This Row],[MES]]&amp;1)</f>
        <v>8</v>
      </c>
      <c r="F5597" s="223">
        <f>DATE(FACTURACION[[#This Row],[AÑO]],FACTURACION[[#This Row],[Mes numero]],1)</f>
        <v>43313</v>
      </c>
      <c r="G5597" s="160">
        <v>13818</v>
      </c>
      <c r="H5597" s="20">
        <v>800167643</v>
      </c>
      <c r="I5597" s="2" t="str">
        <f>+VLOOKUP(FACTURACION[[#This Row],[NIT]],TABLACLIENTE,2,FALSE)</f>
        <v>GASES DE OCCIDENTE S.A. E.S.P. (GDO)</v>
      </c>
      <c r="J5597" s="41" t="s">
        <v>252</v>
      </c>
      <c r="K5597" s="12" t="str">
        <f>+VLOOKUP(FACTURACION[[#This Row],[REFERENCIA]],CODINV,2,FALSE)</f>
        <v>RES 42-2" PSIG ROJO-ROJO</v>
      </c>
      <c r="L5597" s="12" t="str">
        <f>IF(VLOOKUP(FACTURACION[[#This Row],[REFERENCIA]],CODINV,3,FALSE)=0,"",VLOOKUP(FACTURACION[[#This Row],[REFERENCIA]],CODINV,3,FALSE))</f>
        <v>70017P049</v>
      </c>
      <c r="M5597" s="12" t="str">
        <f>+VLOOKUP(FACTURACION[[#This Row],[REFERENCIA]],CODINV,4,FALSE)</f>
        <v>REPUESTOS Y ACCESORIOS</v>
      </c>
      <c r="N5597" s="12" t="str">
        <f>+VLOOKUP(FACTURACION[[#This Row],[REFERENCIA]],CODINV,5,FALSE)</f>
        <v>HONEYWELL</v>
      </c>
      <c r="O5597" s="41">
        <v>5</v>
      </c>
      <c r="P5597" s="42">
        <v>32523</v>
      </c>
      <c r="Q5597" s="43">
        <f>+FACTURACION[[#This Row],[CANTIDAD]]*FACTURACION[[#This Row],[VR UNITARIO]]/1000</f>
        <v>162.61500000000001</v>
      </c>
      <c r="R5597" s="3" t="str">
        <f>+VLOOKUP(FACTURACION[[#This Row],[NIT]],TABLACLIENTE,5,FALSE)</f>
        <v>CALI</v>
      </c>
    </row>
    <row r="5598" spans="3:18">
      <c r="C5598" s="37">
        <v>2018</v>
      </c>
      <c r="D5598" s="38" t="s">
        <v>701</v>
      </c>
      <c r="E5598" s="38">
        <f>MONTH(FACTURACION[[#This Row],[MES]]&amp;1)</f>
        <v>8</v>
      </c>
      <c r="F5598" s="223">
        <f>DATE(FACTURACION[[#This Row],[AÑO]],FACTURACION[[#This Row],[Mes numero]],1)</f>
        <v>43313</v>
      </c>
      <c r="G5598" s="160">
        <v>13818</v>
      </c>
      <c r="H5598" s="20">
        <v>800167643</v>
      </c>
      <c r="I5598" s="2" t="str">
        <f>+VLOOKUP(FACTURACION[[#This Row],[NIT]],TABLACLIENTE,2,FALSE)</f>
        <v>GASES DE OCCIDENTE S.A. E.S.P. (GDO)</v>
      </c>
      <c r="J5598" s="41" t="s">
        <v>144</v>
      </c>
      <c r="K5598" s="12" t="str">
        <f>+VLOOKUP(FACTURACION[[#This Row],[REFERENCIA]],CODINV,2,FALSE)</f>
        <v>RES 10-75 PSIG ROJO</v>
      </c>
      <c r="L5598" s="12" t="str">
        <f>IF(VLOOKUP(FACTURACION[[#This Row],[REFERENCIA]],CODINV,3,FALSE)=0,"",VLOOKUP(FACTURACION[[#This Row],[REFERENCIA]],CODINV,3,FALSE))</f>
        <v>71411P012</v>
      </c>
      <c r="M5598" s="12" t="str">
        <f>+VLOOKUP(FACTURACION[[#This Row],[REFERENCIA]],CODINV,4,FALSE)</f>
        <v>REPUESTOS Y ACCESORIOS</v>
      </c>
      <c r="N5598" s="12" t="str">
        <f>+VLOOKUP(FACTURACION[[#This Row],[REFERENCIA]],CODINV,5,FALSE)</f>
        <v>HONEYWELL</v>
      </c>
      <c r="O5598" s="41">
        <v>10</v>
      </c>
      <c r="P5598" s="42">
        <v>43383</v>
      </c>
      <c r="Q5598" s="43">
        <f>+FACTURACION[[#This Row],[CANTIDAD]]*FACTURACION[[#This Row],[VR UNITARIO]]/1000</f>
        <v>433.83</v>
      </c>
      <c r="R5598" s="3" t="str">
        <f>+VLOOKUP(FACTURACION[[#This Row],[NIT]],TABLACLIENTE,5,FALSE)</f>
        <v>CALI</v>
      </c>
    </row>
    <row r="5599" spans="3:18">
      <c r="C5599" s="37">
        <v>2018</v>
      </c>
      <c r="D5599" s="38" t="s">
        <v>701</v>
      </c>
      <c r="E5599" s="38">
        <f>MONTH(FACTURACION[[#This Row],[MES]]&amp;1)</f>
        <v>8</v>
      </c>
      <c r="F5599" s="223">
        <f>DATE(FACTURACION[[#This Row],[AÑO]],FACTURACION[[#This Row],[Mes numero]],1)</f>
        <v>43313</v>
      </c>
      <c r="G5599" s="160">
        <v>13830</v>
      </c>
      <c r="H5599" s="20">
        <v>830144426</v>
      </c>
      <c r="I5599" s="26" t="str">
        <f>+VLOOKUP(FACTURACION[[#This Row],[NIT]],TABLACLIENTE,2,FALSE)</f>
        <v>DUARTECNICOS S.A.S.</v>
      </c>
      <c r="J5599" s="41" t="s">
        <v>144</v>
      </c>
      <c r="K5599" s="12" t="str">
        <f>+VLOOKUP(FACTURACION[[#This Row],[REFERENCIA]],CODINV,2,FALSE)</f>
        <v>RES 10-75 PSIG ROJO</v>
      </c>
      <c r="L5599" s="12" t="str">
        <f>IF(VLOOKUP(FACTURACION[[#This Row],[REFERENCIA]],CODINV,3,FALSE)=0,"",VLOOKUP(FACTURACION[[#This Row],[REFERENCIA]],CODINV,3,FALSE))</f>
        <v>71411P012</v>
      </c>
      <c r="M5599" s="12" t="str">
        <f>+VLOOKUP(FACTURACION[[#This Row],[REFERENCIA]],CODINV,4,FALSE)</f>
        <v>REPUESTOS Y ACCESORIOS</v>
      </c>
      <c r="N5599" s="12" t="str">
        <f>+VLOOKUP(FACTURACION[[#This Row],[REFERENCIA]],CODINV,5,FALSE)</f>
        <v>HONEYWELL</v>
      </c>
      <c r="O5599" s="41">
        <v>2</v>
      </c>
      <c r="P5599" s="42">
        <v>20000</v>
      </c>
      <c r="Q5599" s="43">
        <f>+FACTURACION[[#This Row],[CANTIDAD]]*FACTURACION[[#This Row],[VR UNITARIO]]/1000</f>
        <v>40</v>
      </c>
      <c r="R5599" s="3" t="str">
        <f>+VLOOKUP(FACTURACION[[#This Row],[NIT]],TABLACLIENTE,5,FALSE)</f>
        <v>BARRANQUILLA</v>
      </c>
    </row>
    <row r="5600" spans="3:18">
      <c r="C5600" s="37">
        <v>2018</v>
      </c>
      <c r="D5600" s="38" t="s">
        <v>701</v>
      </c>
      <c r="E5600" s="38">
        <f>MONTH(FACTURACION[[#This Row],[MES]]&amp;1)</f>
        <v>8</v>
      </c>
      <c r="F5600" s="223">
        <f>DATE(FACTURACION[[#This Row],[AÑO]],FACTURACION[[#This Row],[Mes numero]],1)</f>
        <v>43313</v>
      </c>
      <c r="G5600" s="160">
        <v>13818</v>
      </c>
      <c r="H5600" s="25">
        <v>800167643</v>
      </c>
      <c r="I5600" s="3" t="str">
        <f>+VLOOKUP(FACTURACION[[#This Row],[NIT]],TABLACLIENTE,2,FALSE)</f>
        <v>GASES DE OCCIDENTE S.A. E.S.P. (GDO)</v>
      </c>
      <c r="J5600" s="2" t="s">
        <v>799</v>
      </c>
      <c r="K5600" s="12" t="str">
        <f>+VLOOKUP(FACTURACION[[#This Row],[REFERENCIA]],CODINV,2,FALSE)</f>
        <v>SPRING ZSC PILOT CODE BLUE 25-15 150</v>
      </c>
      <c r="L5600" s="12" t="str">
        <f>IF(VLOOKUP(FACTURACION[[#This Row],[REFERENCIA]],CODINV,3,FALSE)=0,"",VLOOKUP(FACTURACION[[#This Row],[REFERENCIA]],CODINV,3,FALSE))</f>
        <v>71411P014</v>
      </c>
      <c r="M5600" s="12" t="str">
        <f>+VLOOKUP(FACTURACION[[#This Row],[REFERENCIA]],CODINV,4,FALSE)</f>
        <v>REPUESTOS Y ACCESORIOS</v>
      </c>
      <c r="N5600" s="12" t="str">
        <f>+VLOOKUP(FACTURACION[[#This Row],[REFERENCIA]],CODINV,5,FALSE)</f>
        <v>HONEYWELL</v>
      </c>
      <c r="O5600" s="41">
        <v>10</v>
      </c>
      <c r="P5600" s="42">
        <v>37953</v>
      </c>
      <c r="Q5600" s="43">
        <f>+FACTURACION[[#This Row],[CANTIDAD]]*FACTURACION[[#This Row],[VR UNITARIO]]/1000</f>
        <v>379.53</v>
      </c>
      <c r="R5600" s="3" t="str">
        <f>+VLOOKUP(FACTURACION[[#This Row],[NIT]],TABLACLIENTE,5,FALSE)</f>
        <v>CALI</v>
      </c>
    </row>
    <row r="5601" spans="3:18">
      <c r="C5601" s="37">
        <v>2018</v>
      </c>
      <c r="D5601" s="38" t="s">
        <v>701</v>
      </c>
      <c r="E5601" s="38">
        <f>MONTH(FACTURACION[[#This Row],[MES]]&amp;1)</f>
        <v>8</v>
      </c>
      <c r="F5601" s="223">
        <f>DATE(FACTURACION[[#This Row],[AÑO]],FACTURACION[[#This Row],[Mes numero]],1)</f>
        <v>43313</v>
      </c>
      <c r="G5601" s="160">
        <v>13818</v>
      </c>
      <c r="H5601" s="20">
        <v>800167643</v>
      </c>
      <c r="I5601" s="2" t="str">
        <f>+VLOOKUP(FACTURACION[[#This Row],[NIT]],TABLACLIENTE,2,FALSE)</f>
        <v>GASES DE OCCIDENTE S.A. E.S.P. (GDO)</v>
      </c>
      <c r="J5601" s="3" t="s">
        <v>591</v>
      </c>
      <c r="K5601" s="12" t="str">
        <f>+VLOOKUP(FACTURACION[[#This Row],[REFERENCIA]],CODINV,2,FALSE)</f>
        <v>SPRING ZSC PILOT CODE WH/100-225</v>
      </c>
      <c r="L5601" s="12" t="str">
        <f>IF(VLOOKUP(FACTURACION[[#This Row],[REFERENCIA]],CODINV,3,FALSE)=0,"",VLOOKUP(FACTURACION[[#This Row],[REFERENCIA]],CODINV,3,FALSE))</f>
        <v>71411P009</v>
      </c>
      <c r="M5601" s="12" t="str">
        <f>+VLOOKUP(FACTURACION[[#This Row],[REFERENCIA]],CODINV,4,FALSE)</f>
        <v>REPUESTOS Y ACCESORIOS</v>
      </c>
      <c r="N5601" s="12" t="str">
        <f>+VLOOKUP(FACTURACION[[#This Row],[REFERENCIA]],CODINV,5,FALSE)</f>
        <v>HONEYWELL</v>
      </c>
      <c r="O5601" s="41">
        <v>12</v>
      </c>
      <c r="P5601" s="42">
        <v>37953</v>
      </c>
      <c r="Q5601" s="43">
        <f>+FACTURACION[[#This Row],[CANTIDAD]]*FACTURACION[[#This Row],[VR UNITARIO]]/1000</f>
        <v>455.43599999999998</v>
      </c>
      <c r="R5601" s="3" t="str">
        <f>+VLOOKUP(FACTURACION[[#This Row],[NIT]],TABLACLIENTE,5,FALSE)</f>
        <v>CALI</v>
      </c>
    </row>
    <row r="5602" spans="3:18">
      <c r="C5602" s="37">
        <v>2018</v>
      </c>
      <c r="D5602" s="38" t="s">
        <v>701</v>
      </c>
      <c r="E5602" s="38">
        <f>MONTH(FACTURACION[[#This Row],[MES]]&amp;1)</f>
        <v>8</v>
      </c>
      <c r="F5602" s="223">
        <f>DATE(FACTURACION[[#This Row],[AÑO]],FACTURACION[[#This Row],[Mes numero]],1)</f>
        <v>43313</v>
      </c>
      <c r="G5602" s="160">
        <v>13830</v>
      </c>
      <c r="H5602" s="25">
        <v>830144426</v>
      </c>
      <c r="I5602" s="3" t="str">
        <f>+VLOOKUP(FACTURACION[[#This Row],[NIT]],TABLACLIENTE,2,FALSE)</f>
        <v>DUARTECNICOS S.A.S.</v>
      </c>
      <c r="J5602" s="3" t="s">
        <v>591</v>
      </c>
      <c r="K5602" s="12" t="str">
        <f>+VLOOKUP(FACTURACION[[#This Row],[REFERENCIA]],CODINV,2,FALSE)</f>
        <v>SPRING ZSC PILOT CODE WH/100-225</v>
      </c>
      <c r="L5602" s="12" t="str">
        <f>IF(VLOOKUP(FACTURACION[[#This Row],[REFERENCIA]],CODINV,3,FALSE)=0,"",VLOOKUP(FACTURACION[[#This Row],[REFERENCIA]],CODINV,3,FALSE))</f>
        <v>71411P009</v>
      </c>
      <c r="M5602" s="12" t="str">
        <f>+VLOOKUP(FACTURACION[[#This Row],[REFERENCIA]],CODINV,4,FALSE)</f>
        <v>REPUESTOS Y ACCESORIOS</v>
      </c>
      <c r="N5602" s="12" t="str">
        <f>+VLOOKUP(FACTURACION[[#This Row],[REFERENCIA]],CODINV,5,FALSE)</f>
        <v>HONEYWELL</v>
      </c>
      <c r="O5602" s="41">
        <v>2</v>
      </c>
      <c r="P5602" s="42">
        <v>20000</v>
      </c>
      <c r="Q5602" s="43">
        <f>+FACTURACION[[#This Row],[CANTIDAD]]*FACTURACION[[#This Row],[VR UNITARIO]]/1000</f>
        <v>40</v>
      </c>
      <c r="R5602" s="3" t="str">
        <f>+VLOOKUP(FACTURACION[[#This Row],[NIT]],TABLACLIENTE,5,FALSE)</f>
        <v>BARRANQUILLA</v>
      </c>
    </row>
    <row r="5603" spans="3:18">
      <c r="C5603" s="37">
        <v>2018</v>
      </c>
      <c r="D5603" s="38" t="s">
        <v>701</v>
      </c>
      <c r="E5603" s="38">
        <f>MONTH(FACTURACION[[#This Row],[MES]]&amp;1)</f>
        <v>8</v>
      </c>
      <c r="F5603" s="223">
        <f>DATE(FACTURACION[[#This Row],[AÑO]],FACTURACION[[#This Row],[Mes numero]],1)</f>
        <v>43313</v>
      </c>
      <c r="G5603" s="160">
        <v>13818</v>
      </c>
      <c r="H5603" s="20">
        <v>800167643</v>
      </c>
      <c r="I5603" s="2" t="str">
        <f>+VLOOKUP(FACTURACION[[#This Row],[NIT]],TABLACLIENTE,2,FALSE)</f>
        <v>GASES DE OCCIDENTE S.A. E.S.P. (GDO)</v>
      </c>
      <c r="J5603" s="41" t="s">
        <v>586</v>
      </c>
      <c r="K5603" s="12" t="str">
        <f>+VLOOKUP(FACTURACION[[#This Row],[REFERENCIA]],CODINV,2,FALSE)</f>
        <v>RES 200-325 BLANCO-ROJO</v>
      </c>
      <c r="L5603" s="12" t="str">
        <f>IF(VLOOKUP(FACTURACION[[#This Row],[REFERENCIA]],CODINV,3,FALSE)=0,"",VLOOKUP(FACTURACION[[#This Row],[REFERENCIA]],CODINV,3,FALSE))</f>
        <v>71411P046</v>
      </c>
      <c r="M5603" s="12" t="str">
        <f>+VLOOKUP(FACTURACION[[#This Row],[REFERENCIA]],CODINV,4,FALSE)</f>
        <v>REPUESTOS Y ACCESORIOS</v>
      </c>
      <c r="N5603" s="12" t="str">
        <f>+VLOOKUP(FACTURACION[[#This Row],[REFERENCIA]],CODINV,5,FALSE)</f>
        <v>HONEYWELL</v>
      </c>
      <c r="O5603" s="41">
        <v>9</v>
      </c>
      <c r="P5603" s="42">
        <v>37953</v>
      </c>
      <c r="Q5603" s="43">
        <f>+FACTURACION[[#This Row],[CANTIDAD]]*FACTURACION[[#This Row],[VR UNITARIO]]/1000</f>
        <v>341.577</v>
      </c>
      <c r="R5603" s="3" t="str">
        <f>+VLOOKUP(FACTURACION[[#This Row],[NIT]],TABLACLIENTE,5,FALSE)</f>
        <v>CALI</v>
      </c>
    </row>
    <row r="5604" spans="3:18">
      <c r="C5604" s="37">
        <v>2018</v>
      </c>
      <c r="D5604" s="38" t="s">
        <v>701</v>
      </c>
      <c r="E5604" s="38">
        <f>MONTH(FACTURACION[[#This Row],[MES]]&amp;1)</f>
        <v>8</v>
      </c>
      <c r="F5604" s="223">
        <f>DATE(FACTURACION[[#This Row],[AÑO]],FACTURACION[[#This Row],[Mes numero]],1)</f>
        <v>43313</v>
      </c>
      <c r="G5604" s="160">
        <v>13809</v>
      </c>
      <c r="H5604" s="25">
        <v>890208316</v>
      </c>
      <c r="I5604" s="3" t="str">
        <f>+VLOOKUP(FACTURACION[[#This Row],[NIT]],TABLACLIENTE,2,FALSE)</f>
        <v xml:space="preserve">METROGAS DE COLOMBIA S.A. E.S.P.  (METROGAS S.A. E.S.P)
</v>
      </c>
      <c r="J5604" s="41" t="s">
        <v>132</v>
      </c>
      <c r="K5604" s="12" t="str">
        <f>+VLOOKUP(FACTURACION[[#This Row],[REFERENCIA]],CODINV,2,FALSE)</f>
        <v>KIT REPARACION BUNA N 80</v>
      </c>
      <c r="L5604" s="12" t="str">
        <f>IF(VLOOKUP(FACTURACION[[#This Row],[REFERENCIA]],CODINV,3,FALSE)=0,"",VLOOKUP(FACTURACION[[#This Row],[REFERENCIA]],CODINV,3,FALSE))</f>
        <v>73914K010</v>
      </c>
      <c r="M5604" s="12" t="str">
        <f>+VLOOKUP(FACTURACION[[#This Row],[REFERENCIA]],CODINV,4,FALSE)</f>
        <v>REPUESTOS Y ACCESORIOS</v>
      </c>
      <c r="N5604" s="12" t="str">
        <f>+VLOOKUP(FACTURACION[[#This Row],[REFERENCIA]],CODINV,5,FALSE)</f>
        <v>HONEYWELL</v>
      </c>
      <c r="O5604" s="41">
        <v>10</v>
      </c>
      <c r="P5604" s="42">
        <v>118859</v>
      </c>
      <c r="Q5604" s="43">
        <f>+FACTURACION[[#This Row],[CANTIDAD]]*FACTURACION[[#This Row],[VR UNITARIO]]/1000</f>
        <v>1188.5899999999999</v>
      </c>
      <c r="R5604" s="3" t="str">
        <f>+VLOOKUP(FACTURACION[[#This Row],[NIT]],TABLACLIENTE,5,FALSE)</f>
        <v>FLORIDABLANCA</v>
      </c>
    </row>
    <row r="5605" spans="3:18">
      <c r="C5605" s="37">
        <v>2018</v>
      </c>
      <c r="D5605" s="38" t="s">
        <v>701</v>
      </c>
      <c r="E5605" s="38">
        <f>MONTH(FACTURACION[[#This Row],[MES]]&amp;1)</f>
        <v>8</v>
      </c>
      <c r="F5605" s="223">
        <f>DATE(FACTURACION[[#This Row],[AÑO]],FACTURACION[[#This Row],[Mes numero]],1)</f>
        <v>43313</v>
      </c>
      <c r="G5605" s="160">
        <v>13827</v>
      </c>
      <c r="H5605" s="25">
        <v>830144426</v>
      </c>
      <c r="I5605" s="3" t="str">
        <f>+VLOOKUP(FACTURACION[[#This Row],[NIT]],TABLACLIENTE,2,FALSE)</f>
        <v>DUARTECNICOS S.A.S.</v>
      </c>
      <c r="J5605" s="41" t="s">
        <v>132</v>
      </c>
      <c r="K5605" s="12" t="str">
        <f>+VLOOKUP(FACTURACION[[#This Row],[REFERENCIA]],CODINV,2,FALSE)</f>
        <v>KIT REPARACION BUNA N 80</v>
      </c>
      <c r="L5605" s="12" t="str">
        <f>IF(VLOOKUP(FACTURACION[[#This Row],[REFERENCIA]],CODINV,3,FALSE)=0,"",VLOOKUP(FACTURACION[[#This Row],[REFERENCIA]],CODINV,3,FALSE))</f>
        <v>73914K010</v>
      </c>
      <c r="M5605" s="12" t="str">
        <f>+VLOOKUP(FACTURACION[[#This Row],[REFERENCIA]],CODINV,4,FALSE)</f>
        <v>REPUESTOS Y ACCESORIOS</v>
      </c>
      <c r="N5605" s="12" t="str">
        <f>+VLOOKUP(FACTURACION[[#This Row],[REFERENCIA]],CODINV,5,FALSE)</f>
        <v>HONEYWELL</v>
      </c>
      <c r="O5605" s="41">
        <v>4</v>
      </c>
      <c r="P5605" s="42">
        <v>100200</v>
      </c>
      <c r="Q5605" s="43">
        <f>+FACTURACION[[#This Row],[CANTIDAD]]*FACTURACION[[#This Row],[VR UNITARIO]]/1000</f>
        <v>400.8</v>
      </c>
      <c r="R5605" s="3" t="str">
        <f>+VLOOKUP(FACTURACION[[#This Row],[NIT]],TABLACLIENTE,5,FALSE)</f>
        <v>BARRANQUILLA</v>
      </c>
    </row>
    <row r="5606" spans="3:18">
      <c r="C5606" s="37">
        <v>2018</v>
      </c>
      <c r="D5606" s="38" t="s">
        <v>701</v>
      </c>
      <c r="E5606" s="38">
        <f>MONTH(FACTURACION[[#This Row],[MES]]&amp;1)</f>
        <v>8</v>
      </c>
      <c r="F5606" s="223">
        <f>DATE(FACTURACION[[#This Row],[AÑO]],FACTURACION[[#This Row],[Mes numero]],1)</f>
        <v>43313</v>
      </c>
      <c r="G5606" s="160">
        <v>13793</v>
      </c>
      <c r="H5606" s="25">
        <v>800007813</v>
      </c>
      <c r="I5606" s="3" t="str">
        <f>+VLOOKUP(FACTURACION[[#This Row],[NIT]],TABLACLIENTE,2,FALSE)</f>
        <v>VANTI S.A. E.S.P (VANTI)</v>
      </c>
      <c r="J5606" s="3" t="s">
        <v>820</v>
      </c>
      <c r="K5606" s="12" t="str">
        <f>+VLOOKUP(FACTURACION[[#This Row],[REFERENCIA]],CODINV,2,FALSE)</f>
        <v>ADJUSTMEN SCREW ASSEMBLY</v>
      </c>
      <c r="L5606" s="12" t="str">
        <f>IF(VLOOKUP(FACTURACION[[#This Row],[REFERENCIA]],CODINV,3,FALSE)=0,"",VLOOKUP(FACTURACION[[#This Row],[REFERENCIA]],CODINV,3,FALSE))</f>
        <v>72213G003</v>
      </c>
      <c r="M5606" s="12" t="str">
        <f>+VLOOKUP(FACTURACION[[#This Row],[REFERENCIA]],CODINV,4,FALSE)</f>
        <v>REPUESTOS Y ACCESORIOS</v>
      </c>
      <c r="N5606" s="12" t="str">
        <f>+VLOOKUP(FACTURACION[[#This Row],[REFERENCIA]],CODINV,5,FALSE)</f>
        <v>HONEYWELL</v>
      </c>
      <c r="O5606" s="41">
        <v>3</v>
      </c>
      <c r="P5606" s="42">
        <v>318188</v>
      </c>
      <c r="Q5606" s="43">
        <f>+FACTURACION[[#This Row],[CANTIDAD]]*FACTURACION[[#This Row],[VR UNITARIO]]/1000</f>
        <v>954.56399999999996</v>
      </c>
      <c r="R5606" s="3" t="str">
        <f>+VLOOKUP(FACTURACION[[#This Row],[NIT]],TABLACLIENTE,5,FALSE)</f>
        <v>BOGOTÁ D.C.</v>
      </c>
    </row>
    <row r="5607" spans="3:18">
      <c r="C5607" s="37">
        <v>2018</v>
      </c>
      <c r="D5607" s="38" t="s">
        <v>701</v>
      </c>
      <c r="E5607" s="38">
        <f>MONTH(FACTURACION[[#This Row],[MES]]&amp;1)</f>
        <v>8</v>
      </c>
      <c r="F5607" s="223">
        <f>DATE(FACTURACION[[#This Row],[AÑO]],FACTURACION[[#This Row],[Mes numero]],1)</f>
        <v>43313</v>
      </c>
      <c r="G5607" s="160">
        <v>13809</v>
      </c>
      <c r="H5607" s="25">
        <v>890208316</v>
      </c>
      <c r="I5607" s="3" t="str">
        <f>+VLOOKUP(FACTURACION[[#This Row],[NIT]],TABLACLIENTE,2,FALSE)</f>
        <v xml:space="preserve">METROGAS DE COLOMBIA S.A. E.S.P.  (METROGAS S.A. E.S.P)
</v>
      </c>
      <c r="J5607" s="41" t="s">
        <v>61</v>
      </c>
      <c r="K5607" s="12" t="str">
        <f>+VLOOKUP(FACTURACION[[#This Row],[REFERENCIA]],CODINV,2,FALSE)</f>
        <v>MANGA 2" S300 H7</v>
      </c>
      <c r="L5607" s="12" t="str">
        <f>IF(VLOOKUP(FACTURACION[[#This Row],[REFERENCIA]],CODINV,3,FALSE)=0,"",VLOOKUP(FACTURACION[[#This Row],[REFERENCIA]],CODINV,3,FALSE))</f>
        <v>73404P002</v>
      </c>
      <c r="M5607" s="12" t="str">
        <f>+VLOOKUP(FACTURACION[[#This Row],[REFERENCIA]],CODINV,4,FALSE)</f>
        <v>MANGAS</v>
      </c>
      <c r="N5607" s="12" t="str">
        <f>+VLOOKUP(FACTURACION[[#This Row],[REFERENCIA]],CODINV,5,FALSE)</f>
        <v>HONEYWELL</v>
      </c>
      <c r="O5607" s="41">
        <v>10</v>
      </c>
      <c r="P5607" s="42">
        <v>536313</v>
      </c>
      <c r="Q5607" s="43">
        <f>+FACTURACION[[#This Row],[CANTIDAD]]*FACTURACION[[#This Row],[VR UNITARIO]]/1000</f>
        <v>5363.13</v>
      </c>
      <c r="R5607" s="3" t="str">
        <f>+VLOOKUP(FACTURACION[[#This Row],[NIT]],TABLACLIENTE,5,FALSE)</f>
        <v>FLORIDABLANCA</v>
      </c>
    </row>
    <row r="5608" spans="3:18">
      <c r="C5608" s="37">
        <v>2018</v>
      </c>
      <c r="D5608" s="38" t="s">
        <v>701</v>
      </c>
      <c r="E5608" s="38">
        <f>MONTH(FACTURACION[[#This Row],[MES]]&amp;1)</f>
        <v>8</v>
      </c>
      <c r="F5608" s="223">
        <f>DATE(FACTURACION[[#This Row],[AÑO]],FACTURACION[[#This Row],[Mes numero]],1)</f>
        <v>43313</v>
      </c>
      <c r="G5608" s="160">
        <v>13818</v>
      </c>
      <c r="H5608" s="25">
        <v>800167643</v>
      </c>
      <c r="I5608" s="3" t="str">
        <f>+VLOOKUP(FACTURACION[[#This Row],[NIT]],TABLACLIENTE,2,FALSE)</f>
        <v>GASES DE OCCIDENTE S.A. E.S.P. (GDO)</v>
      </c>
      <c r="J5608" s="41" t="s">
        <v>61</v>
      </c>
      <c r="K5608" s="12" t="str">
        <f>+VLOOKUP(FACTURACION[[#This Row],[REFERENCIA]],CODINV,2,FALSE)</f>
        <v>MANGA 2" S300 H7</v>
      </c>
      <c r="L5608" s="12" t="str">
        <f>IF(VLOOKUP(FACTURACION[[#This Row],[REFERENCIA]],CODINV,3,FALSE)=0,"",VLOOKUP(FACTURACION[[#This Row],[REFERENCIA]],CODINV,3,FALSE))</f>
        <v>73404P002</v>
      </c>
      <c r="M5608" s="12" t="str">
        <f>+VLOOKUP(FACTURACION[[#This Row],[REFERENCIA]],CODINV,4,FALSE)</f>
        <v>MANGAS</v>
      </c>
      <c r="N5608" s="12" t="str">
        <f>+VLOOKUP(FACTURACION[[#This Row],[REFERENCIA]],CODINV,5,FALSE)</f>
        <v>HONEYWELL</v>
      </c>
      <c r="O5608" s="41">
        <v>40</v>
      </c>
      <c r="P5608" s="42">
        <v>553030</v>
      </c>
      <c r="Q5608" s="43">
        <f>+FACTURACION[[#This Row],[CANTIDAD]]*FACTURACION[[#This Row],[VR UNITARIO]]/1000</f>
        <v>22121.200000000001</v>
      </c>
      <c r="R5608" s="3" t="str">
        <f>+VLOOKUP(FACTURACION[[#This Row],[NIT]],TABLACLIENTE,5,FALSE)</f>
        <v>CALI</v>
      </c>
    </row>
    <row r="5609" spans="3:18">
      <c r="C5609" s="37">
        <v>2018</v>
      </c>
      <c r="D5609" s="38" t="s">
        <v>701</v>
      </c>
      <c r="E5609" s="38">
        <f>MONTH(FACTURACION[[#This Row],[MES]]&amp;1)</f>
        <v>8</v>
      </c>
      <c r="F5609" s="223">
        <f>DATE(FACTURACION[[#This Row],[AÑO]],FACTURACION[[#This Row],[Mes numero]],1)</f>
        <v>43313</v>
      </c>
      <c r="G5609" s="160">
        <v>13827</v>
      </c>
      <c r="H5609" s="25">
        <v>830144426</v>
      </c>
      <c r="I5609" s="3" t="str">
        <f>+VLOOKUP(FACTURACION[[#This Row],[NIT]],TABLACLIENTE,2,FALSE)</f>
        <v>DUARTECNICOS S.A.S.</v>
      </c>
      <c r="J5609" s="41" t="s">
        <v>717</v>
      </c>
      <c r="K5609" s="12" t="str">
        <f>+VLOOKUP(FACTURACION[[#This Row],[REFERENCIA]],CODINV,2,FALSE)</f>
        <v>MANGA 4" S300 H5</v>
      </c>
      <c r="L5609" s="12" t="str">
        <f>IF(VLOOKUP(FACTURACION[[#This Row],[REFERENCIA]],CODINV,3,FALSE)=0,"",VLOOKUP(FACTURACION[[#This Row],[REFERENCIA]],CODINV,3,FALSE))</f>
        <v>73404P010</v>
      </c>
      <c r="M5609" s="12" t="str">
        <f>+VLOOKUP(FACTURACION[[#This Row],[REFERENCIA]],CODINV,4,FALSE)</f>
        <v>MANGAS</v>
      </c>
      <c r="N5609" s="12" t="str">
        <f>+VLOOKUP(FACTURACION[[#This Row],[REFERENCIA]],CODINV,5,FALSE)</f>
        <v>HONEYWELL</v>
      </c>
      <c r="O5609" s="41">
        <v>1</v>
      </c>
      <c r="P5609" s="42">
        <v>1057000</v>
      </c>
      <c r="Q5609" s="43">
        <f>+FACTURACION[[#This Row],[CANTIDAD]]*FACTURACION[[#This Row],[VR UNITARIO]]/1000</f>
        <v>1057</v>
      </c>
      <c r="R5609" s="3" t="str">
        <f>+VLOOKUP(FACTURACION[[#This Row],[NIT]],TABLACLIENTE,5,FALSE)</f>
        <v>BARRANQUILLA</v>
      </c>
    </row>
    <row r="5610" spans="3:18">
      <c r="C5610" s="37">
        <v>2018</v>
      </c>
      <c r="D5610" s="38" t="s">
        <v>701</v>
      </c>
      <c r="E5610" s="38">
        <f>MONTH(FACTURACION[[#This Row],[MES]]&amp;1)</f>
        <v>8</v>
      </c>
      <c r="F5610" s="223">
        <f>DATE(FACTURACION[[#This Row],[AÑO]],FACTURACION[[#This Row],[Mes numero]],1)</f>
        <v>43313</v>
      </c>
      <c r="G5610" s="160">
        <v>13818</v>
      </c>
      <c r="H5610" s="39">
        <v>800167643</v>
      </c>
      <c r="I5610" s="40" t="str">
        <f>+VLOOKUP(FACTURACION[[#This Row],[NIT]],TABLACLIENTE,2,FALSE)</f>
        <v>GASES DE OCCIDENTE S.A. E.S.P. (GDO)</v>
      </c>
      <c r="J5610" s="41" t="s">
        <v>218</v>
      </c>
      <c r="K5610" s="12" t="str">
        <f>+VLOOKUP(FACTURACION[[#This Row],[REFERENCIA]],CODINV,2,FALSE)</f>
        <v>MANGA 2" S600 B7</v>
      </c>
      <c r="L5610" s="12" t="str">
        <f>IF(VLOOKUP(FACTURACION[[#This Row],[REFERENCIA]],CODINV,3,FALSE)=0,"",VLOOKUP(FACTURACION[[#This Row],[REFERENCIA]],CODINV,3,FALSE))</f>
        <v>73677P007</v>
      </c>
      <c r="M5610" s="12" t="str">
        <f>+VLOOKUP(FACTURACION[[#This Row],[REFERENCIA]],CODINV,4,FALSE)</f>
        <v>MANGAS</v>
      </c>
      <c r="N5610" s="12" t="str">
        <f>+VLOOKUP(FACTURACION[[#This Row],[REFERENCIA]],CODINV,5,FALSE)</f>
        <v>HONEYWELL</v>
      </c>
      <c r="O5610" s="41">
        <v>4</v>
      </c>
      <c r="P5610" s="42">
        <v>574721</v>
      </c>
      <c r="Q5610" s="43">
        <f>+FACTURACION[[#This Row],[CANTIDAD]]*FACTURACION[[#This Row],[VR UNITARIO]]/1000</f>
        <v>2298.884</v>
      </c>
      <c r="R5610" s="3" t="str">
        <f>+VLOOKUP(FACTURACION[[#This Row],[NIT]],TABLACLIENTE,5,FALSE)</f>
        <v>CALI</v>
      </c>
    </row>
    <row r="5611" spans="3:18">
      <c r="C5611" s="37">
        <v>2018</v>
      </c>
      <c r="D5611" s="38" t="s">
        <v>701</v>
      </c>
      <c r="E5611" s="38">
        <f>MONTH(FACTURACION[[#This Row],[MES]]&amp;1)</f>
        <v>8</v>
      </c>
      <c r="F5611" s="223">
        <f>DATE(FACTURACION[[#This Row],[AÑO]],FACTURACION[[#This Row],[Mes numero]],1)</f>
        <v>43313</v>
      </c>
      <c r="G5611" s="160">
        <v>13827</v>
      </c>
      <c r="H5611" s="25">
        <v>830144426</v>
      </c>
      <c r="I5611" s="3" t="str">
        <f>+VLOOKUP(FACTURACION[[#This Row],[NIT]],TABLACLIENTE,2,FALSE)</f>
        <v>DUARTECNICOS S.A.S.</v>
      </c>
      <c r="J5611" s="41" t="s">
        <v>218</v>
      </c>
      <c r="K5611" s="12" t="str">
        <f>+VLOOKUP(FACTURACION[[#This Row],[REFERENCIA]],CODINV,2,FALSE)</f>
        <v>MANGA 2" S600 B7</v>
      </c>
      <c r="L5611" s="12" t="str">
        <f>IF(VLOOKUP(FACTURACION[[#This Row],[REFERENCIA]],CODINV,3,FALSE)=0,"",VLOOKUP(FACTURACION[[#This Row],[REFERENCIA]],CODINV,3,FALSE))</f>
        <v>73677P007</v>
      </c>
      <c r="M5611" s="12" t="str">
        <f>+VLOOKUP(FACTURACION[[#This Row],[REFERENCIA]],CODINV,4,FALSE)</f>
        <v>MANGAS</v>
      </c>
      <c r="N5611" s="12" t="str">
        <f>+VLOOKUP(FACTURACION[[#This Row],[REFERENCIA]],CODINV,5,FALSE)</f>
        <v>HONEYWELL</v>
      </c>
      <c r="O5611" s="41">
        <v>1</v>
      </c>
      <c r="P5611" s="42">
        <v>510000</v>
      </c>
      <c r="Q5611" s="43">
        <f>+FACTURACION[[#This Row],[CANTIDAD]]*FACTURACION[[#This Row],[VR UNITARIO]]/1000</f>
        <v>510</v>
      </c>
      <c r="R5611" s="3" t="str">
        <f>+VLOOKUP(FACTURACION[[#This Row],[NIT]],TABLACLIENTE,5,FALSE)</f>
        <v>BARRANQUILLA</v>
      </c>
    </row>
    <row r="5612" spans="3:18">
      <c r="C5612" s="37">
        <v>2018</v>
      </c>
      <c r="D5612" s="38" t="s">
        <v>701</v>
      </c>
      <c r="E5612" s="38">
        <f>MONTH(FACTURACION[[#This Row],[MES]]&amp;1)</f>
        <v>8</v>
      </c>
      <c r="F5612" s="223">
        <f>DATE(FACTURACION[[#This Row],[AÑO]],FACTURACION[[#This Row],[Mes numero]],1)</f>
        <v>43313</v>
      </c>
      <c r="G5612" s="160">
        <v>13819</v>
      </c>
      <c r="H5612" s="25">
        <v>800167643</v>
      </c>
      <c r="I5612" s="3" t="str">
        <f>+VLOOKUP(FACTURACION[[#This Row],[NIT]],TABLACLIENTE,2,FALSE)</f>
        <v>GASES DE OCCIDENTE S.A. E.S.P. (GDO)</v>
      </c>
      <c r="J5612" s="41" t="s">
        <v>562</v>
      </c>
      <c r="K5612" s="12" t="str">
        <f>+VLOOKUP(FACTURACION[[#This Row],[REFERENCIA]],CODINV,2,FALSE)</f>
        <v>FILTER ELEMENT 25 MIC</v>
      </c>
      <c r="L5612" s="12" t="str">
        <f>IF(VLOOKUP(FACTURACION[[#This Row],[REFERENCIA]],CODINV,3,FALSE)=0,"",VLOOKUP(FACTURACION[[#This Row],[REFERENCIA]],CODINV,3,FALSE))</f>
        <v>78155P018</v>
      </c>
      <c r="M5612" s="12" t="str">
        <f>+VLOOKUP(FACTURACION[[#This Row],[REFERENCIA]],CODINV,4,FALSE)</f>
        <v>FILTROS</v>
      </c>
      <c r="N5612" s="12" t="str">
        <f>+VLOOKUP(FACTURACION[[#This Row],[REFERENCIA]],CODINV,5,FALSE)</f>
        <v>HONEYWELL</v>
      </c>
      <c r="O5612" s="41">
        <v>3</v>
      </c>
      <c r="P5612" s="42">
        <v>177006</v>
      </c>
      <c r="Q5612" s="43">
        <f>+FACTURACION[[#This Row],[CANTIDAD]]*FACTURACION[[#This Row],[VR UNITARIO]]/1000</f>
        <v>531.01800000000003</v>
      </c>
      <c r="R5612" s="3" t="str">
        <f>+VLOOKUP(FACTURACION[[#This Row],[NIT]],TABLACLIENTE,5,FALSE)</f>
        <v>CALI</v>
      </c>
    </row>
    <row r="5613" spans="3:18">
      <c r="C5613" s="37">
        <v>2018</v>
      </c>
      <c r="D5613" s="38" t="s">
        <v>701</v>
      </c>
      <c r="E5613" s="38">
        <f>MONTH(FACTURACION[[#This Row],[MES]]&amp;1)</f>
        <v>8</v>
      </c>
      <c r="F5613" s="223">
        <f>DATE(FACTURACION[[#This Row],[AÑO]],FACTURACION[[#This Row],[Mes numero]],1)</f>
        <v>43313</v>
      </c>
      <c r="G5613" s="160">
        <v>13819</v>
      </c>
      <c r="H5613" s="25">
        <v>800167643</v>
      </c>
      <c r="I5613" s="3" t="str">
        <f>+VLOOKUP(FACTURACION[[#This Row],[NIT]],TABLACLIENTE,2,FALSE)</f>
        <v>GASES DE OCCIDENTE S.A. E.S.P. (GDO)</v>
      </c>
      <c r="J5613" s="41" t="s">
        <v>563</v>
      </c>
      <c r="K5613" s="12" t="str">
        <f>+VLOOKUP(FACTURACION[[#This Row],[REFERENCIA]],CODINV,2,FALSE)</f>
        <v>FILTER ELEMNT 25 MIC</v>
      </c>
      <c r="L5613" s="12" t="str">
        <f>IF(VLOOKUP(FACTURACION[[#This Row],[REFERENCIA]],CODINV,3,FALSE)=0,"",VLOOKUP(FACTURACION[[#This Row],[REFERENCIA]],CODINV,3,FALSE))</f>
        <v>78155P020</v>
      </c>
      <c r="M5613" s="12" t="str">
        <f>+VLOOKUP(FACTURACION[[#This Row],[REFERENCIA]],CODINV,4,FALSE)</f>
        <v>FILTROS</v>
      </c>
      <c r="N5613" s="12" t="str">
        <f>+VLOOKUP(FACTURACION[[#This Row],[REFERENCIA]],CODINV,5,FALSE)</f>
        <v>HONEYWELL</v>
      </c>
      <c r="O5613" s="41">
        <v>2</v>
      </c>
      <c r="P5613" s="42">
        <v>255451</v>
      </c>
      <c r="Q5613" s="43">
        <f>+FACTURACION[[#This Row],[CANTIDAD]]*FACTURACION[[#This Row],[VR UNITARIO]]/1000</f>
        <v>510.90199999999999</v>
      </c>
      <c r="R5613" s="3" t="str">
        <f>+VLOOKUP(FACTURACION[[#This Row],[NIT]],TABLACLIENTE,5,FALSE)</f>
        <v>CALI</v>
      </c>
    </row>
    <row r="5614" spans="3:18">
      <c r="C5614" s="37">
        <v>2018</v>
      </c>
      <c r="D5614" s="38" t="s">
        <v>701</v>
      </c>
      <c r="E5614" s="38">
        <f>MONTH(FACTURACION[[#This Row],[MES]]&amp;1)</f>
        <v>8</v>
      </c>
      <c r="F5614" s="223">
        <f>DATE(FACTURACION[[#This Row],[AÑO]],FACTURACION[[#This Row],[Mes numero]],1)</f>
        <v>43313</v>
      </c>
      <c r="G5614" s="160">
        <v>13819</v>
      </c>
      <c r="H5614" s="25">
        <v>800167643</v>
      </c>
      <c r="I5614" s="3" t="str">
        <f>+VLOOKUP(FACTURACION[[#This Row],[NIT]],TABLACLIENTE,2,FALSE)</f>
        <v>GASES DE OCCIDENTE S.A. E.S.P. (GDO)</v>
      </c>
      <c r="J5614" s="3" t="s">
        <v>3981</v>
      </c>
      <c r="K5614" s="12" t="str">
        <f>+VLOOKUP(FACTURACION[[#This Row],[REFERENCIA]],CODINV,2,FALSE)</f>
        <v>FILTER ELEMENT 25 MIC 4-6"</v>
      </c>
      <c r="L5614" s="12" t="str">
        <f>IF(VLOOKUP(FACTURACION[[#This Row],[REFERENCIA]],CODINV,3,FALSE)=0,"",VLOOKUP(FACTURACION[[#This Row],[REFERENCIA]],CODINV,3,FALSE))</f>
        <v>78155P022</v>
      </c>
      <c r="M5614" s="12" t="str">
        <f>+VLOOKUP(FACTURACION[[#This Row],[REFERENCIA]],CODINV,4,FALSE)</f>
        <v>FILTROS</v>
      </c>
      <c r="N5614" s="12" t="str">
        <f>+VLOOKUP(FACTURACION[[#This Row],[REFERENCIA]],CODINV,5,FALSE)</f>
        <v>HONEYWELL</v>
      </c>
      <c r="O5614" s="41">
        <v>1</v>
      </c>
      <c r="P5614" s="42">
        <v>314073</v>
      </c>
      <c r="Q5614" s="43">
        <f>+FACTURACION[[#This Row],[CANTIDAD]]*FACTURACION[[#This Row],[VR UNITARIO]]/1000</f>
        <v>314.07299999999998</v>
      </c>
      <c r="R5614" s="3" t="str">
        <f>+VLOOKUP(FACTURACION[[#This Row],[NIT]],TABLACLIENTE,5,FALSE)</f>
        <v>CALI</v>
      </c>
    </row>
    <row r="5615" spans="3:18">
      <c r="C5615" s="37">
        <v>2018</v>
      </c>
      <c r="D5615" s="38" t="s">
        <v>701</v>
      </c>
      <c r="E5615" s="38">
        <f>MONTH(FACTURACION[[#This Row],[MES]]&amp;1)</f>
        <v>8</v>
      </c>
      <c r="F5615" s="223">
        <f>DATE(FACTURACION[[#This Row],[AÑO]],FACTURACION[[#This Row],[Mes numero]],1)</f>
        <v>43313</v>
      </c>
      <c r="G5615" s="160">
        <v>13796</v>
      </c>
      <c r="H5615" s="25">
        <v>890500726</v>
      </c>
      <c r="I5615" s="3" t="str">
        <f>+VLOOKUP(FACTURACION[[#This Row],[NIT]],TABLACLIENTE,2,FALSE)</f>
        <v>NORTESANTANDEREANA DE GAS S.A. E.S.P (NORGAS S.A. E.S.P.)</v>
      </c>
      <c r="J5615" s="41" t="s">
        <v>913</v>
      </c>
      <c r="K5615" s="12" t="str">
        <f>+VLOOKUP(FACTURACION[[#This Row],[REFERENCIA]],CODINV,2,FALSE)</f>
        <v>TECLADO</v>
      </c>
      <c r="L5615" s="12" t="str">
        <f>IF(VLOOKUP(FACTURACION[[#This Row],[REFERENCIA]],CODINV,3,FALSE)=0,"",VLOOKUP(FACTURACION[[#This Row],[REFERENCIA]],CODINV,3,FALSE))</f>
        <v/>
      </c>
      <c r="M5615" s="12" t="str">
        <f>+VLOOKUP(FACTURACION[[#This Row],[REFERENCIA]],CODINV,4,FALSE)</f>
        <v>REPUESTOS Y ACCESORIOS</v>
      </c>
      <c r="N5615" s="12" t="str">
        <f>+VLOOKUP(FACTURACION[[#This Row],[REFERENCIA]],CODINV,5,FALSE)</f>
        <v>RED SEAL MEASUREMENT</v>
      </c>
      <c r="O5615" s="41">
        <v>3</v>
      </c>
      <c r="P5615" s="42">
        <v>198000</v>
      </c>
      <c r="Q5615" s="43">
        <f>+FACTURACION[[#This Row],[CANTIDAD]]*FACTURACION[[#This Row],[VR UNITARIO]]/1000</f>
        <v>594</v>
      </c>
      <c r="R5615" s="3" t="str">
        <f>+VLOOKUP(FACTURACION[[#This Row],[NIT]],TABLACLIENTE,5,FALSE)</f>
        <v>BUCARAMANGA</v>
      </c>
    </row>
    <row r="5616" spans="3:18">
      <c r="C5616" s="37">
        <v>2018</v>
      </c>
      <c r="D5616" s="38" t="s">
        <v>701</v>
      </c>
      <c r="E5616" s="38">
        <f>MONTH(FACTURACION[[#This Row],[MES]]&amp;1)</f>
        <v>8</v>
      </c>
      <c r="F5616" s="223">
        <f>DATE(FACTURACION[[#This Row],[AÑO]],FACTURACION[[#This Row],[Mes numero]],1)</f>
        <v>43313</v>
      </c>
      <c r="G5616" s="160">
        <v>13810</v>
      </c>
      <c r="H5616" s="25">
        <v>890500726</v>
      </c>
      <c r="I5616" s="3" t="str">
        <f>+VLOOKUP(FACTURACION[[#This Row],[NIT]],TABLACLIENTE,2,FALSE)</f>
        <v>NORTESANTANDEREANA DE GAS S.A. E.S.P (NORGAS S.A. E.S.P.)</v>
      </c>
      <c r="J5616" s="41" t="s">
        <v>914</v>
      </c>
      <c r="K5616" s="12" t="str">
        <f>+VLOOKUP(FACTURACION[[#This Row],[REFERENCIA]],CODINV,2,FALSE)</f>
        <v>DISPLAY LCD MASICO Y TROYA</v>
      </c>
      <c r="L5616" s="12" t="str">
        <f>IF(VLOOKUP(FACTURACION[[#This Row],[REFERENCIA]],CODINV,3,FALSE)=0,"",VLOOKUP(FACTURACION[[#This Row],[REFERENCIA]],CODINV,3,FALSE))</f>
        <v/>
      </c>
      <c r="M5616" s="12" t="str">
        <f>+VLOOKUP(FACTURACION[[#This Row],[REFERENCIA]],CODINV,4,FALSE)</f>
        <v>REPUESTOS Y ACCESORIOS</v>
      </c>
      <c r="N5616" s="12" t="str">
        <f>+VLOOKUP(FACTURACION[[#This Row],[REFERENCIA]],CODINV,5,FALSE)</f>
        <v>RED SEAL MEASUREMENT</v>
      </c>
      <c r="O5616" s="41">
        <v>3</v>
      </c>
      <c r="P5616" s="42">
        <v>361000</v>
      </c>
      <c r="Q5616" s="43">
        <f>+FACTURACION[[#This Row],[CANTIDAD]]*FACTURACION[[#This Row],[VR UNITARIO]]/1000</f>
        <v>1083</v>
      </c>
      <c r="R5616" s="3" t="str">
        <f>+VLOOKUP(FACTURACION[[#This Row],[NIT]],TABLACLIENTE,5,FALSE)</f>
        <v>BUCARAMANGA</v>
      </c>
    </row>
    <row r="5617" spans="3:18">
      <c r="C5617" s="37">
        <v>2018</v>
      </c>
      <c r="D5617" s="38" t="s">
        <v>701</v>
      </c>
      <c r="E5617" s="38">
        <f>MONTH(FACTURACION[[#This Row],[MES]]&amp;1)</f>
        <v>8</v>
      </c>
      <c r="F5617" s="223">
        <f>DATE(FACTURACION[[#This Row],[AÑO]],FACTURACION[[#This Row],[Mes numero]],1)</f>
        <v>43313</v>
      </c>
      <c r="G5617" s="160">
        <v>13811</v>
      </c>
      <c r="H5617" s="25">
        <v>890500726</v>
      </c>
      <c r="I5617" s="3" t="str">
        <f>+VLOOKUP(FACTURACION[[#This Row],[NIT]],TABLACLIENTE,2,FALSE)</f>
        <v>NORTESANTANDEREANA DE GAS S.A. E.S.P (NORGAS S.A. E.S.P.)</v>
      </c>
      <c r="J5617" s="41" t="s">
        <v>259</v>
      </c>
      <c r="K5617" s="12" t="str">
        <f>+VLOOKUP(FACTURACION[[#This Row],[REFERENCIA]],CODINV,2,FALSE)</f>
        <v>KIT CONVERSION TROYA III</v>
      </c>
      <c r="L5617" s="12" t="str">
        <f>IF(VLOOKUP(FACTURACION[[#This Row],[REFERENCIA]],CODINV,3,FALSE)=0,"",VLOOKUP(FACTURACION[[#This Row],[REFERENCIA]],CODINV,3,FALSE))</f>
        <v>72-037-001YY</v>
      </c>
      <c r="M5617" s="12" t="str">
        <f>+VLOOKUP(FACTURACION[[#This Row],[REFERENCIA]],CODINV,4,FALSE)</f>
        <v>REPUESTOS Y ACCESORIOS</v>
      </c>
      <c r="N5617" s="12" t="str">
        <f>+VLOOKUP(FACTURACION[[#This Row],[REFERENCIA]],CODINV,5,FALSE)</f>
        <v>RED SEAL MEASUREMENT</v>
      </c>
      <c r="O5617" s="41">
        <v>1</v>
      </c>
      <c r="P5617" s="42">
        <v>2007692</v>
      </c>
      <c r="Q5617" s="43">
        <f>+FACTURACION[[#This Row],[CANTIDAD]]*FACTURACION[[#This Row],[VR UNITARIO]]/1000</f>
        <v>2007.692</v>
      </c>
      <c r="R5617" s="3" t="str">
        <f>+VLOOKUP(FACTURACION[[#This Row],[NIT]],TABLACLIENTE,5,FALSE)</f>
        <v>BUCARAMANGA</v>
      </c>
    </row>
    <row r="5618" spans="3:18">
      <c r="C5618" s="37">
        <v>2018</v>
      </c>
      <c r="D5618" s="38" t="s">
        <v>701</v>
      </c>
      <c r="E5618" s="38">
        <f>MONTH(FACTURACION[[#This Row],[MES]]&amp;1)</f>
        <v>8</v>
      </c>
      <c r="F5618" s="223">
        <f>DATE(FACTURACION[[#This Row],[AÑO]],FACTURACION[[#This Row],[Mes numero]],1)</f>
        <v>43313</v>
      </c>
      <c r="G5618" s="160">
        <v>13831</v>
      </c>
      <c r="H5618" s="20">
        <v>900255894</v>
      </c>
      <c r="I5618" s="26" t="str">
        <f>+VLOOKUP(FACTURACION[[#This Row],[NIT]],TABLACLIENTE,2,FALSE)</f>
        <v>INSTALACIONES HIDROSANITARIAS CARDENAS E.U.</v>
      </c>
      <c r="J5618" s="41" t="s">
        <v>225</v>
      </c>
      <c r="K5618" s="12" t="str">
        <f>+VLOOKUP(FACTURACION[[#This Row],[REFERENCIA]],CODINV,2,FALSE)</f>
        <v>REGULADOR 3/4" SEGUNDA ETAPA</v>
      </c>
      <c r="L5618" s="12" t="str">
        <f>IF(VLOOKUP(FACTURACION[[#This Row],[REFERENCIA]],CODINV,3,FALSE)=0,"",VLOOKUP(FACTURACION[[#This Row],[REFERENCIA]],CODINV,3,FALSE))</f>
        <v>LV4403B66</v>
      </c>
      <c r="M5618" s="12" t="str">
        <f>+VLOOKUP(FACTURACION[[#This Row],[REFERENCIA]],CODINV,4,FALSE)</f>
        <v>REGULADORES</v>
      </c>
      <c r="N5618" s="12" t="str">
        <f>+VLOOKUP(FACTURACION[[#This Row],[REFERENCIA]],CODINV,5,FALSE)</f>
        <v>REGO</v>
      </c>
      <c r="O5618" s="41">
        <v>1</v>
      </c>
      <c r="P5618" s="42">
        <v>135000</v>
      </c>
      <c r="Q5618" s="43">
        <f>+FACTURACION[[#This Row],[CANTIDAD]]*FACTURACION[[#This Row],[VR UNITARIO]]/1000</f>
        <v>135</v>
      </c>
      <c r="R5618" s="3" t="str">
        <f>+VLOOKUP(FACTURACION[[#This Row],[NIT]],TABLACLIENTE,5,FALSE)</f>
        <v>BOGOTÁ D.C.</v>
      </c>
    </row>
    <row r="5619" spans="3:18">
      <c r="C5619" s="37">
        <v>2018</v>
      </c>
      <c r="D5619" s="38" t="s">
        <v>701</v>
      </c>
      <c r="E5619" s="38">
        <f>MONTH(FACTURACION[[#This Row],[MES]]&amp;1)</f>
        <v>8</v>
      </c>
      <c r="F5619" s="223">
        <f>DATE(FACTURACION[[#This Row],[AÑO]],FACTURACION[[#This Row],[Mes numero]],1)</f>
        <v>43313</v>
      </c>
      <c r="G5619" s="160">
        <v>13841</v>
      </c>
      <c r="H5619" s="25">
        <v>832001034</v>
      </c>
      <c r="I5619" s="3" t="str">
        <f>+VLOOKUP(FACTURACION[[#This Row],[NIT]],TABLACLIENTE,2,FALSE)</f>
        <v>METALMECANICA MENDEZ SAS</v>
      </c>
      <c r="J5619" s="41" t="s">
        <v>169</v>
      </c>
      <c r="K5619" s="12" t="str">
        <f>+VLOOKUP(FACTURACION[[#This Row],[REFERENCIA]],CODINV,2,FALSE)</f>
        <v>VALVULA DE ALIVIO HIDROSTATICA 1/4"</v>
      </c>
      <c r="L5619" s="12" t="str">
        <f>IF(VLOOKUP(FACTURACION[[#This Row],[REFERENCIA]],CODINV,3,FALSE)=0,"",VLOOKUP(FACTURACION[[#This Row],[REFERENCIA]],CODINV,3,FALSE))</f>
        <v>3127U</v>
      </c>
      <c r="M5619" s="12" t="str">
        <f>+VLOOKUP(FACTURACION[[#This Row],[REFERENCIA]],CODINV,4,FALSE)</f>
        <v>VÁLVULAS Y MULTIVÁLVULAS</v>
      </c>
      <c r="N5619" s="12" t="str">
        <f>+VLOOKUP(FACTURACION[[#This Row],[REFERENCIA]],CODINV,5,FALSE)</f>
        <v>REGO</v>
      </c>
      <c r="O5619" s="41">
        <v>3</v>
      </c>
      <c r="P5619" s="42">
        <v>35000</v>
      </c>
      <c r="Q5619" s="43">
        <f>+FACTURACION[[#This Row],[CANTIDAD]]*FACTURACION[[#This Row],[VR UNITARIO]]/1000</f>
        <v>105</v>
      </c>
      <c r="R5619" s="3" t="str">
        <f>+VLOOKUP(FACTURACION[[#This Row],[NIT]],TABLACLIENTE,5,FALSE)</f>
        <v>SIBATE</v>
      </c>
    </row>
    <row r="5620" spans="3:18">
      <c r="C5620" s="37">
        <v>2018</v>
      </c>
      <c r="D5620" s="38" t="s">
        <v>701</v>
      </c>
      <c r="E5620" s="38">
        <f>MONTH(FACTURACION[[#This Row],[MES]]&amp;1)</f>
        <v>8</v>
      </c>
      <c r="F5620" s="223">
        <f>DATE(FACTURACION[[#This Row],[AÑO]],FACTURACION[[#This Row],[Mes numero]],1)</f>
        <v>43313</v>
      </c>
      <c r="G5620" s="160">
        <v>13795</v>
      </c>
      <c r="H5620" s="25">
        <v>900396759</v>
      </c>
      <c r="I5620" s="3" t="str">
        <f>+VLOOKUP(FACTURACION[[#This Row],[NIT]],TABLACLIENTE,2,FALSE)</f>
        <v>CHILCO DISTRIBUIDORA DE GAS Y ENERGIA S.A.S. E.S.P.</v>
      </c>
      <c r="J5620" s="41" t="s">
        <v>74</v>
      </c>
      <c r="K5620" s="12" t="str">
        <f>+VLOOKUP(FACTURACION[[#This Row],[REFERENCIA]],CODINV,2,FALSE)</f>
        <v>VALVULA DE GLOBLO DE 1 1/4" NPT</v>
      </c>
      <c r="L5620" s="12" t="str">
        <f>IF(VLOOKUP(FACTURACION[[#This Row],[REFERENCIA]],CODINV,3,FALSE)=0,"",VLOOKUP(FACTURACION[[#This Row],[REFERENCIA]],CODINV,3,FALSE))</f>
        <v>A7509BP</v>
      </c>
      <c r="M5620" s="12" t="str">
        <f>+VLOOKUP(FACTURACION[[#This Row],[REFERENCIA]],CODINV,4,FALSE)</f>
        <v>VÁLVULAS Y MULTIVÁLVULAS</v>
      </c>
      <c r="N5620" s="12" t="str">
        <f>+VLOOKUP(FACTURACION[[#This Row],[REFERENCIA]],CODINV,5,FALSE)</f>
        <v>REGO</v>
      </c>
      <c r="O5620" s="41">
        <v>3</v>
      </c>
      <c r="P5620" s="42">
        <v>396000</v>
      </c>
      <c r="Q5620" s="43">
        <f>+FACTURACION[[#This Row],[CANTIDAD]]*FACTURACION[[#This Row],[VR UNITARIO]]/1000</f>
        <v>1188</v>
      </c>
      <c r="R5620" s="3" t="str">
        <f>+VLOOKUP(FACTURACION[[#This Row],[NIT]],TABLACLIENTE,5,FALSE)</f>
        <v>BOGOTÁ D.C.</v>
      </c>
    </row>
    <row r="5621" spans="3:18">
      <c r="C5621" s="37">
        <v>2018</v>
      </c>
      <c r="D5621" s="38" t="s">
        <v>701</v>
      </c>
      <c r="E5621" s="38">
        <f>MONTH(FACTURACION[[#This Row],[MES]]&amp;1)</f>
        <v>8</v>
      </c>
      <c r="F5621" s="223">
        <f>DATE(FACTURACION[[#This Row],[AÑO]],FACTURACION[[#This Row],[Mes numero]],1)</f>
        <v>43313</v>
      </c>
      <c r="G5621" s="160">
        <v>13838</v>
      </c>
      <c r="H5621" s="20">
        <v>900175830</v>
      </c>
      <c r="I5621" s="26" t="str">
        <f>+VLOOKUP(FACTURACION[[#This Row],[NIT]],TABLACLIENTE,2,FALSE)</f>
        <v xml:space="preserve">COMBUSTIBLES LIQUIDOS DE COLOMBIA S.A E.S.P  (CLC S.A E.S.P)
</v>
      </c>
      <c r="J5621" s="41" t="s">
        <v>461</v>
      </c>
      <c r="K5621" s="12" t="str">
        <f>+VLOOKUP(FACTURACION[[#This Row],[REFERENCIA]],CODINV,2,FALSE)</f>
        <v>VALVULA INTERNA 1 1/4"</v>
      </c>
      <c r="L5621" s="12" t="str">
        <f>IF(VLOOKUP(FACTURACION[[#This Row],[REFERENCIA]],CODINV,3,FALSE)=0,"",VLOOKUP(FACTURACION[[#This Row],[REFERENCIA]],CODINV,3,FALSE))</f>
        <v>A3209D050</v>
      </c>
      <c r="M5621" s="12" t="str">
        <f>+VLOOKUP(FACTURACION[[#This Row],[REFERENCIA]],CODINV,4,FALSE)</f>
        <v>VÁLVULAS Y MULTIVÁLVULAS</v>
      </c>
      <c r="N5621" s="12" t="str">
        <f>+VLOOKUP(FACTURACION[[#This Row],[REFERENCIA]],CODINV,5,FALSE)</f>
        <v>REGO</v>
      </c>
      <c r="O5621" s="41">
        <v>1</v>
      </c>
      <c r="P5621" s="42">
        <v>797203</v>
      </c>
      <c r="Q5621" s="43">
        <f>+FACTURACION[[#This Row],[CANTIDAD]]*FACTURACION[[#This Row],[VR UNITARIO]]/1000</f>
        <v>797.20299999999997</v>
      </c>
      <c r="R5621" s="3" t="str">
        <f>+VLOOKUP(FACTURACION[[#This Row],[NIT]],TABLACLIENTE,5,FALSE)</f>
        <v>BOGOTÁ D.C.</v>
      </c>
    </row>
    <row r="5622" spans="3:18">
      <c r="C5622" s="37">
        <v>2018</v>
      </c>
      <c r="D5622" s="38" t="s">
        <v>701</v>
      </c>
      <c r="E5622" s="38">
        <f>MONTH(FACTURACION[[#This Row],[MES]]&amp;1)</f>
        <v>8</v>
      </c>
      <c r="F5622" s="223">
        <f>DATE(FACTURACION[[#This Row],[AÑO]],FACTURACION[[#This Row],[Mes numero]],1)</f>
        <v>43313</v>
      </c>
      <c r="G5622" s="160">
        <v>13841</v>
      </c>
      <c r="H5622" s="25">
        <v>832001034</v>
      </c>
      <c r="I5622" s="3" t="str">
        <f>+VLOOKUP(FACTURACION[[#This Row],[NIT]],TABLACLIENTE,2,FALSE)</f>
        <v>METALMECANICA MENDEZ SAS</v>
      </c>
      <c r="J5622" s="41" t="s">
        <v>321</v>
      </c>
      <c r="K5622" s="12" t="str">
        <f>+VLOOKUP(FACTURACION[[#This Row],[REFERENCIA]],CODINV,2,FALSE)</f>
        <v>VALVULA INTERNA 2" NPTM 175GPM</v>
      </c>
      <c r="L5622" s="12" t="str">
        <f>IF(VLOOKUP(FACTURACION[[#This Row],[REFERENCIA]],CODINV,3,FALSE)=0,"",VLOOKUP(FACTURACION[[#This Row],[REFERENCIA]],CODINV,3,FALSE))</f>
        <v>A3212R-175</v>
      </c>
      <c r="M5622" s="12" t="str">
        <f>+VLOOKUP(FACTURACION[[#This Row],[REFERENCIA]],CODINV,4,FALSE)</f>
        <v>VÁLVULAS Y MULTIVÁLVULAS</v>
      </c>
      <c r="N5622" s="12" t="str">
        <f>+VLOOKUP(FACTURACION[[#This Row],[REFERENCIA]],CODINV,5,FALSE)</f>
        <v>REGO</v>
      </c>
      <c r="O5622" s="41">
        <v>1</v>
      </c>
      <c r="P5622" s="42">
        <v>1900000</v>
      </c>
      <c r="Q5622" s="43">
        <f>+FACTURACION[[#This Row],[CANTIDAD]]*FACTURACION[[#This Row],[VR UNITARIO]]/1000</f>
        <v>1900</v>
      </c>
      <c r="R5622" s="3" t="str">
        <f>+VLOOKUP(FACTURACION[[#This Row],[NIT]],TABLACLIENTE,5,FALSE)</f>
        <v>SIBATE</v>
      </c>
    </row>
    <row r="5623" spans="3:18">
      <c r="C5623" s="37">
        <v>2018</v>
      </c>
      <c r="D5623" s="38" t="s">
        <v>701</v>
      </c>
      <c r="E5623" s="38">
        <f>MONTH(FACTURACION[[#This Row],[MES]]&amp;1)</f>
        <v>8</v>
      </c>
      <c r="F5623" s="223">
        <f>DATE(FACTURACION[[#This Row],[AÑO]],FACTURACION[[#This Row],[Mes numero]],1)</f>
        <v>43313</v>
      </c>
      <c r="G5623" s="160">
        <v>13840</v>
      </c>
      <c r="H5623" s="25">
        <v>900164715</v>
      </c>
      <c r="I5623" s="3" t="str">
        <f>+VLOOKUP(FACTURACION[[#This Row],[NIT]],TABLACLIENTE,2,FALSE)</f>
        <v>COMPAÑIA TRANSPORTADORA DE COLOMBIA S.A. (COTRANSCOL S.A.)</v>
      </c>
      <c r="J5623" s="41" t="s">
        <v>92</v>
      </c>
      <c r="K5623" s="12" t="str">
        <f>+VLOOKUP(FACTURACION[[#This Row],[REFERENCIA]],CODINV,2,FALSE)</f>
        <v>VALVULA DE EXCESO DE FLUJO 2"</v>
      </c>
      <c r="L5623" s="12" t="str">
        <f>IF(VLOOKUP(FACTURACION[[#This Row],[REFERENCIA]],CODINV,3,FALSE)=0,"",VLOOKUP(FACTURACION[[#This Row],[REFERENCIA]],CODINV,3,FALSE))</f>
        <v>A3292C</v>
      </c>
      <c r="M5623" s="12" t="str">
        <f>+VLOOKUP(FACTURACION[[#This Row],[REFERENCIA]],CODINV,4,FALSE)</f>
        <v>VÁLVULAS Y MULTIVÁLVULAS</v>
      </c>
      <c r="N5623" s="12" t="str">
        <f>+VLOOKUP(FACTURACION[[#This Row],[REFERENCIA]],CODINV,5,FALSE)</f>
        <v>REGO</v>
      </c>
      <c r="O5623" s="41">
        <v>4</v>
      </c>
      <c r="P5623" s="42">
        <v>198000</v>
      </c>
      <c r="Q5623" s="43">
        <f>+FACTURACION[[#This Row],[CANTIDAD]]*FACTURACION[[#This Row],[VR UNITARIO]]/1000</f>
        <v>792</v>
      </c>
      <c r="R5623" s="3" t="str">
        <f>+VLOOKUP(FACTURACION[[#This Row],[NIT]],TABLACLIENTE,5,FALSE)</f>
        <v>GIRON</v>
      </c>
    </row>
    <row r="5624" spans="3:18">
      <c r="C5624" s="37">
        <v>2018</v>
      </c>
      <c r="D5624" s="38" t="s">
        <v>701</v>
      </c>
      <c r="E5624" s="38">
        <f>MONTH(FACTURACION[[#This Row],[MES]]&amp;1)</f>
        <v>8</v>
      </c>
      <c r="F5624" s="223">
        <f>DATE(FACTURACION[[#This Row],[AÑO]],FACTURACION[[#This Row],[Mes numero]],1)</f>
        <v>43313</v>
      </c>
      <c r="G5624" s="160">
        <v>13840</v>
      </c>
      <c r="H5624" s="20">
        <v>900164715</v>
      </c>
      <c r="I5624" s="26" t="str">
        <f>+VLOOKUP(FACTURACION[[#This Row],[NIT]],TABLACLIENTE,2,FALSE)</f>
        <v>COMPAÑIA TRANSPORTADORA DE COLOMBIA S.A. (COTRANSCOL S.A.)</v>
      </c>
      <c r="J5624" s="41" t="s">
        <v>232</v>
      </c>
      <c r="K5624" s="12" t="str">
        <f>+VLOOKUP(FACTURACION[[#This Row],[REFERENCIA]],CODINV,2,FALSE)</f>
        <v>TAPA ACME 1 3/4"</v>
      </c>
      <c r="L5624" s="12" t="str">
        <f>IF(VLOOKUP(FACTURACION[[#This Row],[REFERENCIA]],CODINV,3,FALSE)=0,"",VLOOKUP(FACTURACION[[#This Row],[REFERENCIA]],CODINV,3,FALSE))</f>
        <v>3175P</v>
      </c>
      <c r="M5624" s="12" t="str">
        <f>+VLOOKUP(FACTURACION[[#This Row],[REFERENCIA]],CODINV,4,FALSE)</f>
        <v>REPUESTOS Y ACCESORIOS</v>
      </c>
      <c r="N5624" s="12" t="str">
        <f>+VLOOKUP(FACTURACION[[#This Row],[REFERENCIA]],CODINV,5,FALSE)</f>
        <v>REGO</v>
      </c>
      <c r="O5624" s="41">
        <v>4</v>
      </c>
      <c r="P5624" s="42">
        <v>52300</v>
      </c>
      <c r="Q5624" s="43">
        <f>+FACTURACION[[#This Row],[CANTIDAD]]*FACTURACION[[#This Row],[VR UNITARIO]]/1000</f>
        <v>209.2</v>
      </c>
      <c r="R5624" s="3" t="str">
        <f>+VLOOKUP(FACTURACION[[#This Row],[NIT]],TABLACLIENTE,5,FALSE)</f>
        <v>GIRON</v>
      </c>
    </row>
    <row r="5625" spans="3:18">
      <c r="C5625" s="37">
        <v>2018</v>
      </c>
      <c r="D5625" s="38" t="s">
        <v>701</v>
      </c>
      <c r="E5625" s="38">
        <f>MONTH(FACTURACION[[#This Row],[MES]]&amp;1)</f>
        <v>8</v>
      </c>
      <c r="F5625" s="223">
        <f>DATE(FACTURACION[[#This Row],[AÑO]],FACTURACION[[#This Row],[Mes numero]],1)</f>
        <v>43313</v>
      </c>
      <c r="G5625" s="160">
        <v>13838</v>
      </c>
      <c r="H5625" s="25">
        <v>900175830</v>
      </c>
      <c r="I5625" s="44" t="str">
        <f>+VLOOKUP(FACTURACION[[#This Row],[NIT]],TABLACLIENTE,2,FALSE)</f>
        <v xml:space="preserve">COMBUSTIBLES LIQUIDOS DE COLOMBIA S.A E.S.P  (CLC S.A E.S.P)
</v>
      </c>
      <c r="J5625" s="3" t="s">
        <v>1496</v>
      </c>
      <c r="K5625" s="12" t="str">
        <f>+VLOOKUP(FACTURACION[[#This Row],[REFERENCIA]],CODINV,2,FALSE)</f>
        <v>ACTUADOR NEUMATICO PARA VALVULA INTERNA A320</v>
      </c>
      <c r="L5625" s="12" t="str">
        <f>IF(VLOOKUP(FACTURACION[[#This Row],[REFERENCIA]],CODINV,3,FALSE)=0,"",VLOOKUP(FACTURACION[[#This Row],[REFERENCIA]],CODINV,3,FALSE))</f>
        <v>A3209PA</v>
      </c>
      <c r="M5625" s="12" t="str">
        <f>+VLOOKUP(FACTURACION[[#This Row],[REFERENCIA]],CODINV,4,FALSE)</f>
        <v>REPUESTOS Y ACCESORIOS</v>
      </c>
      <c r="N5625" s="12" t="str">
        <f>+VLOOKUP(FACTURACION[[#This Row],[REFERENCIA]],CODINV,5,FALSE)</f>
        <v>REGO</v>
      </c>
      <c r="O5625" s="3">
        <v>1</v>
      </c>
      <c r="P5625" s="31">
        <v>452797</v>
      </c>
      <c r="Q5625" s="48">
        <f>+FACTURACION[[#This Row],[CANTIDAD]]*FACTURACION[[#This Row],[VR UNITARIO]]/1000</f>
        <v>452.79700000000003</v>
      </c>
      <c r="R5625" s="3" t="str">
        <f>+VLOOKUP(FACTURACION[[#This Row],[NIT]],TABLACLIENTE,5,FALSE)</f>
        <v>BOGOTÁ D.C.</v>
      </c>
    </row>
    <row r="5626" spans="3:18">
      <c r="C5626" s="37">
        <v>2018</v>
      </c>
      <c r="D5626" s="38" t="s">
        <v>701</v>
      </c>
      <c r="E5626" s="38">
        <f>MONTH(FACTURACION[[#This Row],[MES]]&amp;1)</f>
        <v>8</v>
      </c>
      <c r="F5626" s="223">
        <f>DATE(FACTURACION[[#This Row],[AÑO]],FACTURACION[[#This Row],[Mes numero]],1)</f>
        <v>43313</v>
      </c>
      <c r="G5626" s="160">
        <v>13839</v>
      </c>
      <c r="H5626" s="25">
        <v>900175830</v>
      </c>
      <c r="I5626" s="44" t="str">
        <f>+VLOOKUP(FACTURACION[[#This Row],[NIT]],TABLACLIENTE,2,FALSE)</f>
        <v xml:space="preserve">COMBUSTIBLES LIQUIDOS DE COLOMBIA S.A E.S.P  (CLC S.A E.S.P)
</v>
      </c>
      <c r="J5626" s="3" t="s">
        <v>813</v>
      </c>
      <c r="K5626" s="12" t="str">
        <f>+VLOOKUP(FACTURACION[[#This Row],[REFERENCIA]],CODINV,2,FALSE)</f>
        <v>ACTUADOR NEUMATICO 2"</v>
      </c>
      <c r="L5626" s="12" t="str">
        <f>IF(VLOOKUP(FACTURACION[[#This Row],[REFERENCIA]],CODINV,3,FALSE)=0,"",VLOOKUP(FACTURACION[[#This Row],[REFERENCIA]],CODINV,3,FALSE))</f>
        <v>A3212RA</v>
      </c>
      <c r="M5626" s="12" t="str">
        <f>+VLOOKUP(FACTURACION[[#This Row],[REFERENCIA]],CODINV,4,FALSE)</f>
        <v>REPUESTOS Y ACCESORIOS</v>
      </c>
      <c r="N5626" s="12" t="str">
        <f>+VLOOKUP(FACTURACION[[#This Row],[REFERENCIA]],CODINV,5,FALSE)</f>
        <v>REGO</v>
      </c>
      <c r="O5626" s="3">
        <v>1</v>
      </c>
      <c r="P5626" s="31">
        <v>635000</v>
      </c>
      <c r="Q5626" s="48">
        <f>+FACTURACION[[#This Row],[CANTIDAD]]*FACTURACION[[#This Row],[VR UNITARIO]]/1000</f>
        <v>635</v>
      </c>
      <c r="R5626" s="3" t="str">
        <f>+VLOOKUP(FACTURACION[[#This Row],[NIT]],TABLACLIENTE,5,FALSE)</f>
        <v>BOGOTÁ D.C.</v>
      </c>
    </row>
    <row r="5627" spans="3:18">
      <c r="C5627" s="37">
        <v>2018</v>
      </c>
      <c r="D5627" s="38" t="s">
        <v>701</v>
      </c>
      <c r="E5627" s="38">
        <f>MONTH(FACTURACION[[#This Row],[MES]]&amp;1)</f>
        <v>8</v>
      </c>
      <c r="F5627" s="223">
        <f>DATE(FACTURACION[[#This Row],[AÑO]],FACTURACION[[#This Row],[Mes numero]],1)</f>
        <v>43313</v>
      </c>
      <c r="G5627" s="160">
        <v>13826</v>
      </c>
      <c r="H5627" s="25">
        <v>890500726</v>
      </c>
      <c r="I5627" s="44" t="str">
        <f>+VLOOKUP(FACTURACION[[#This Row],[NIT]],TABLACLIENTE,2,FALSE)</f>
        <v>NORTESANTANDEREANA DE GAS S.A. E.S.P (NORGAS S.A. E.S.P.)</v>
      </c>
      <c r="J5627" s="3" t="s">
        <v>56</v>
      </c>
      <c r="K5627" s="12" t="str">
        <f>+VLOOKUP(FACTURACION[[#This Row],[REFERENCIA]],CODINV,2,FALSE)</f>
        <v xml:space="preserve"> VALVULA DE AGUJA DE  1/4"</v>
      </c>
      <c r="L5627" s="12" t="str">
        <f>IF(VLOOKUP(FACTURACION[[#This Row],[REFERENCIA]],CODINV,3,FALSE)=0,"",VLOOKUP(FACTURACION[[#This Row],[REFERENCIA]],CODINV,3,FALSE))</f>
        <v>1224WA</v>
      </c>
      <c r="M5627" s="12" t="str">
        <f>+VLOOKUP(FACTURACION[[#This Row],[REFERENCIA]],CODINV,4,FALSE)</f>
        <v>VÁLVULAS Y MULTIVÁLVULAS</v>
      </c>
      <c r="N5627" s="12" t="str">
        <f>+VLOOKUP(FACTURACION[[#This Row],[REFERENCIA]],CODINV,5,FALSE)</f>
        <v>REGO</v>
      </c>
      <c r="O5627" s="3">
        <v>5</v>
      </c>
      <c r="P5627" s="31">
        <v>62000</v>
      </c>
      <c r="Q5627" s="48">
        <f>+FACTURACION[[#This Row],[CANTIDAD]]*FACTURACION[[#This Row],[VR UNITARIO]]/1000</f>
        <v>310</v>
      </c>
      <c r="R5627" s="3" t="str">
        <f>+VLOOKUP(FACTURACION[[#This Row],[NIT]],TABLACLIENTE,5,FALSE)</f>
        <v>BUCARAMANGA</v>
      </c>
    </row>
    <row r="5628" spans="3:18">
      <c r="C5628" s="37">
        <v>2018</v>
      </c>
      <c r="D5628" s="38" t="s">
        <v>701</v>
      </c>
      <c r="E5628" s="38">
        <f>MONTH(FACTURACION[[#This Row],[MES]]&amp;1)</f>
        <v>8</v>
      </c>
      <c r="F5628" s="223">
        <f>DATE(FACTURACION[[#This Row],[AÑO]],FACTURACION[[#This Row],[Mes numero]],1)</f>
        <v>43313</v>
      </c>
      <c r="G5628" s="160">
        <v>13822</v>
      </c>
      <c r="H5628" s="25">
        <v>890501073</v>
      </c>
      <c r="I5628" s="44" t="str">
        <f>+VLOOKUP(FACTURACION[[#This Row],[NIT]],TABLACLIENTE,2,FALSE)</f>
        <v>COMERCIAL INDUSTRIAL NACIONAL S.A. CINSA</v>
      </c>
      <c r="J5628" s="3" t="s">
        <v>79</v>
      </c>
      <c r="K5628" s="12" t="str">
        <f>+VLOOKUP(FACTURACION[[#This Row],[REFERENCIA]],CODINV,2,FALSE)</f>
        <v>VALVULA MAXIMO NIVEL DE LLENADO 1/4"</v>
      </c>
      <c r="L5628" s="12" t="str">
        <f>IF(VLOOKUP(FACTURACION[[#This Row],[REFERENCIA]],CODINV,3,FALSE)=0,"",VLOOKUP(FACTURACION[[#This Row],[REFERENCIA]],CODINV,3,FALSE))</f>
        <v>3165CF12.0</v>
      </c>
      <c r="M5628" s="12" t="str">
        <f>+VLOOKUP(FACTURACION[[#This Row],[REFERENCIA]],CODINV,4,FALSE)</f>
        <v>VÁLVULAS Y MULTIVÁLVULAS</v>
      </c>
      <c r="N5628" s="12" t="str">
        <f>+VLOOKUP(FACTURACION[[#This Row],[REFERENCIA]],CODINV,5,FALSE)</f>
        <v>REGO</v>
      </c>
      <c r="O5628" s="3">
        <v>2</v>
      </c>
      <c r="P5628" s="31">
        <v>6900</v>
      </c>
      <c r="Q5628" s="48">
        <f>+FACTURACION[[#This Row],[CANTIDAD]]*FACTURACION[[#This Row],[VR UNITARIO]]/1000</f>
        <v>13.8</v>
      </c>
      <c r="R5628" s="3" t="str">
        <f>+VLOOKUP(FACTURACION[[#This Row],[NIT]],TABLACLIENTE,5,FALSE)</f>
        <v>CUCUTA</v>
      </c>
    </row>
    <row r="5629" spans="3:18">
      <c r="C5629" s="37">
        <v>2018</v>
      </c>
      <c r="D5629" s="38" t="s">
        <v>701</v>
      </c>
      <c r="E5629" s="38">
        <f>MONTH(FACTURACION[[#This Row],[MES]]&amp;1)</f>
        <v>8</v>
      </c>
      <c r="F5629" s="223">
        <f>DATE(FACTURACION[[#This Row],[AÑO]],FACTURACION[[#This Row],[Mes numero]],1)</f>
        <v>43313</v>
      </c>
      <c r="G5629" s="160">
        <v>13828</v>
      </c>
      <c r="H5629" s="25">
        <v>900950504</v>
      </c>
      <c r="I5629" s="44" t="str">
        <f>+VLOOKUP(FACTURACION[[#This Row],[NIT]],TABLACLIENTE,2,FALSE)</f>
        <v>DAMASA DE COLOMBIA S A S</v>
      </c>
      <c r="J5629" s="3" t="s">
        <v>79</v>
      </c>
      <c r="K5629" s="12" t="str">
        <f>+VLOOKUP(FACTURACION[[#This Row],[REFERENCIA]],CODINV,2,FALSE)</f>
        <v>VALVULA MAXIMO NIVEL DE LLENADO 1/4"</v>
      </c>
      <c r="L5629" s="12" t="str">
        <f>IF(VLOOKUP(FACTURACION[[#This Row],[REFERENCIA]],CODINV,3,FALSE)=0,"",VLOOKUP(FACTURACION[[#This Row],[REFERENCIA]],CODINV,3,FALSE))</f>
        <v>3165CF12.0</v>
      </c>
      <c r="M5629" s="12" t="str">
        <f>+VLOOKUP(FACTURACION[[#This Row],[REFERENCIA]],CODINV,4,FALSE)</f>
        <v>VÁLVULAS Y MULTIVÁLVULAS</v>
      </c>
      <c r="N5629" s="12" t="str">
        <f>+VLOOKUP(FACTURACION[[#This Row],[REFERENCIA]],CODINV,5,FALSE)</f>
        <v>REGO</v>
      </c>
      <c r="O5629" s="3">
        <v>10</v>
      </c>
      <c r="P5629" s="31">
        <v>6300</v>
      </c>
      <c r="Q5629" s="48">
        <f>+FACTURACION[[#This Row],[CANTIDAD]]*FACTURACION[[#This Row],[VR UNITARIO]]/1000</f>
        <v>63</v>
      </c>
      <c r="R5629" s="3" t="str">
        <f>+VLOOKUP(FACTURACION[[#This Row],[NIT]],TABLACLIENTE,5,FALSE)</f>
        <v>BOGOTÁ D.C.</v>
      </c>
    </row>
    <row r="5630" spans="3:18">
      <c r="C5630" s="37">
        <v>2018</v>
      </c>
      <c r="D5630" s="38" t="s">
        <v>701</v>
      </c>
      <c r="E5630" s="38">
        <f>MONTH(FACTURACION[[#This Row],[MES]]&amp;1)</f>
        <v>8</v>
      </c>
      <c r="F5630" s="223">
        <f>DATE(FACTURACION[[#This Row],[AÑO]],FACTURACION[[#This Row],[Mes numero]],1)</f>
        <v>43313</v>
      </c>
      <c r="G5630" s="160">
        <v>13837</v>
      </c>
      <c r="H5630" s="25">
        <v>900175830</v>
      </c>
      <c r="I5630" s="44" t="str">
        <f>+VLOOKUP(FACTURACION[[#This Row],[NIT]],TABLACLIENTE,2,FALSE)</f>
        <v xml:space="preserve">COMBUSTIBLES LIQUIDOS DE COLOMBIA S.A E.S.P  (CLC S.A E.S.P)
</v>
      </c>
      <c r="J5630" s="3" t="s">
        <v>221</v>
      </c>
      <c r="K5630" s="12" t="str">
        <f>+VLOOKUP(FACTURACION[[#This Row],[REFERENCIA]],CODINV,2,FALSE)</f>
        <v>VALVULA ESV 1 1/4"</v>
      </c>
      <c r="L5630" s="12" t="str">
        <f>IF(VLOOKUP(FACTURACION[[#This Row],[REFERENCIA]],CODINV,3,FALSE)=0,"",VLOOKUP(FACTURACION[[#This Row],[REFERENCIA]],CODINV,3,FALSE))</f>
        <v>6010</v>
      </c>
      <c r="M5630" s="12" t="str">
        <f>+VLOOKUP(FACTURACION[[#This Row],[REFERENCIA]],CODINV,4,FALSE)</f>
        <v>VÁLVULAS Y MULTIVÁLVULAS</v>
      </c>
      <c r="N5630" s="12" t="str">
        <f>+VLOOKUP(FACTURACION[[#This Row],[REFERENCIA]],CODINV,5,FALSE)</f>
        <v>REGO</v>
      </c>
      <c r="O5630" s="3">
        <v>2</v>
      </c>
      <c r="P5630" s="31">
        <v>1152400</v>
      </c>
      <c r="Q5630" s="48">
        <f>+FACTURACION[[#This Row],[CANTIDAD]]*FACTURACION[[#This Row],[VR UNITARIO]]/1000</f>
        <v>2304.8000000000002</v>
      </c>
      <c r="R5630" s="3" t="str">
        <f>+VLOOKUP(FACTURACION[[#This Row],[NIT]],TABLACLIENTE,5,FALSE)</f>
        <v>BOGOTÁ D.C.</v>
      </c>
    </row>
    <row r="5631" spans="3:18">
      <c r="C5631" s="37">
        <v>2018</v>
      </c>
      <c r="D5631" s="38" t="s">
        <v>701</v>
      </c>
      <c r="E5631" s="38">
        <f>MONTH(FACTURACION[[#This Row],[MES]]&amp;1)</f>
        <v>8</v>
      </c>
      <c r="F5631" s="223">
        <f>DATE(FACTURACION[[#This Row],[AÑO]],FACTURACION[[#This Row],[Mes numero]],1)</f>
        <v>43313</v>
      </c>
      <c r="G5631" s="160">
        <v>13822</v>
      </c>
      <c r="H5631" s="25">
        <v>890501073</v>
      </c>
      <c r="I5631" s="44" t="str">
        <f>+VLOOKUP(FACTURACION[[#This Row],[NIT]],TABLACLIENTE,2,FALSE)</f>
        <v>COMERCIAL INDUSTRIAL NACIONAL S.A. CINSA</v>
      </c>
      <c r="J5631" s="3" t="s">
        <v>317</v>
      </c>
      <c r="K5631" s="12" t="str">
        <f>+VLOOKUP(FACTURACION[[#This Row],[REFERENCIA]],CODINV,2,FALSE)</f>
        <v>DIAL ROTOGAGE</v>
      </c>
      <c r="L5631" s="12" t="str">
        <f>IF(VLOOKUP(FACTURACION[[#This Row],[REFERENCIA]],CODINV,3,FALSE)=0,"",VLOOKUP(FACTURACION[[#This Row],[REFERENCIA]],CODINV,3,FALSE))</f>
        <v>A909118LX</v>
      </c>
      <c r="M5631" s="12" t="str">
        <f>+VLOOKUP(FACTURACION[[#This Row],[REFERENCIA]],CODINV,4,FALSE)</f>
        <v>REPUESTOS Y ACCESORIOS</v>
      </c>
      <c r="N5631" s="12" t="str">
        <f>+VLOOKUP(FACTURACION[[#This Row],[REFERENCIA]],CODINV,5,FALSE)</f>
        <v>REGO</v>
      </c>
      <c r="O5631" s="3">
        <v>2</v>
      </c>
      <c r="P5631" s="31">
        <v>45000</v>
      </c>
      <c r="Q5631" s="48">
        <f>+FACTURACION[[#This Row],[CANTIDAD]]*FACTURACION[[#This Row],[VR UNITARIO]]/1000</f>
        <v>90</v>
      </c>
      <c r="R5631" s="3" t="str">
        <f>+VLOOKUP(FACTURACION[[#This Row],[NIT]],TABLACLIENTE,5,FALSE)</f>
        <v>CUCUTA</v>
      </c>
    </row>
    <row r="5632" spans="3:18">
      <c r="C5632" s="37">
        <v>2018</v>
      </c>
      <c r="D5632" s="38" t="s">
        <v>701</v>
      </c>
      <c r="E5632" s="38">
        <f>MONTH(FACTURACION[[#This Row],[MES]]&amp;1)</f>
        <v>8</v>
      </c>
      <c r="F5632" s="223">
        <f>DATE(FACTURACION[[#This Row],[AÑO]],FACTURACION[[#This Row],[Mes numero]],1)</f>
        <v>43313</v>
      </c>
      <c r="G5632" s="160">
        <v>13840</v>
      </c>
      <c r="H5632" s="25">
        <v>900164715</v>
      </c>
      <c r="I5632" s="44" t="str">
        <f>+VLOOKUP(FACTURACION[[#This Row],[NIT]],TABLACLIENTE,2,FALSE)</f>
        <v>COMPAÑIA TRANSPORTADORA DE COLOMBIA S.A. (COTRANSCOL S.A.)</v>
      </c>
      <c r="J5632" s="3" t="s">
        <v>69</v>
      </c>
      <c r="K5632" s="12" t="str">
        <f>+VLOOKUP(FACTURACION[[#This Row],[REFERENCIA]],CODINV,2,FALSE)</f>
        <v>DIP TUBE 48"</v>
      </c>
      <c r="L5632" s="12" t="str">
        <f>IF(VLOOKUP(FACTURACION[[#This Row],[REFERENCIA]],CODINV,3,FALSE)=0,"",VLOOKUP(FACTURACION[[#This Row],[REFERENCIA]],CODINV,3,FALSE))</f>
        <v/>
      </c>
      <c r="M5632" s="12" t="str">
        <f>+VLOOKUP(FACTURACION[[#This Row],[REFERENCIA]],CODINV,4,FALSE)</f>
        <v>REPUESTOS Y ACCESORIOS</v>
      </c>
      <c r="N5632" s="12" t="str">
        <f>+VLOOKUP(FACTURACION[[#This Row],[REFERENCIA]],CODINV,5,FALSE)</f>
        <v>REGO</v>
      </c>
      <c r="O5632" s="3">
        <v>1</v>
      </c>
      <c r="P5632" s="31">
        <v>171300</v>
      </c>
      <c r="Q5632" s="48">
        <f>+FACTURACION[[#This Row],[CANTIDAD]]*FACTURACION[[#This Row],[VR UNITARIO]]/1000</f>
        <v>171.3</v>
      </c>
      <c r="R5632" s="3" t="str">
        <f>+VLOOKUP(FACTURACION[[#This Row],[NIT]],TABLACLIENTE,5,FALSE)</f>
        <v>GIRON</v>
      </c>
    </row>
    <row r="5633" spans="3:18">
      <c r="C5633" s="37">
        <v>2018</v>
      </c>
      <c r="D5633" s="38" t="s">
        <v>701</v>
      </c>
      <c r="E5633" s="38">
        <f>MONTH(FACTURACION[[#This Row],[MES]]&amp;1)</f>
        <v>8</v>
      </c>
      <c r="F5633" s="223">
        <f>DATE(FACTURACION[[#This Row],[AÑO]],FACTURACION[[#This Row],[Mes numero]],1)</f>
        <v>43313</v>
      </c>
      <c r="G5633" s="160">
        <v>13840</v>
      </c>
      <c r="H5633" s="25">
        <v>900164715</v>
      </c>
      <c r="I5633" s="44" t="str">
        <f>+VLOOKUP(FACTURACION[[#This Row],[NIT]],TABLACLIENTE,2,FALSE)</f>
        <v>COMPAÑIA TRANSPORTADORA DE COLOMBIA S.A. (COTRANSCOL S.A.)</v>
      </c>
      <c r="J5633" s="3" t="s">
        <v>51</v>
      </c>
      <c r="K5633" s="12" t="str">
        <f>+VLOOKUP(FACTURACION[[#This Row],[REFERENCIA]],CODINV,2,FALSE)</f>
        <v>DIP TUBE 60"</v>
      </c>
      <c r="L5633" s="12" t="str">
        <f>IF(VLOOKUP(FACTURACION[[#This Row],[REFERENCIA]],CODINV,3,FALSE)=0,"",VLOOKUP(FACTURACION[[#This Row],[REFERENCIA]],CODINV,3,FALSE))</f>
        <v>A9091M60</v>
      </c>
      <c r="M5633" s="12" t="str">
        <f>+VLOOKUP(FACTURACION[[#This Row],[REFERENCIA]],CODINV,4,FALSE)</f>
        <v>REPUESTOS Y ACCESORIOS</v>
      </c>
      <c r="N5633" s="12" t="str">
        <f>+VLOOKUP(FACTURACION[[#This Row],[REFERENCIA]],CODINV,5,FALSE)</f>
        <v>REGO</v>
      </c>
      <c r="O5633" s="3">
        <v>1</v>
      </c>
      <c r="P5633" s="31">
        <v>171300</v>
      </c>
      <c r="Q5633" s="48">
        <f>+FACTURACION[[#This Row],[CANTIDAD]]*FACTURACION[[#This Row],[VR UNITARIO]]/1000</f>
        <v>171.3</v>
      </c>
      <c r="R5633" s="3" t="str">
        <f>+VLOOKUP(FACTURACION[[#This Row],[NIT]],TABLACLIENTE,5,FALSE)</f>
        <v>GIRON</v>
      </c>
    </row>
    <row r="5634" spans="3:18">
      <c r="C5634" s="37">
        <v>2018</v>
      </c>
      <c r="D5634" s="38" t="s">
        <v>701</v>
      </c>
      <c r="E5634" s="38">
        <f>MONTH(FACTURACION[[#This Row],[MES]]&amp;1)</f>
        <v>8</v>
      </c>
      <c r="F5634" s="223">
        <f>DATE(FACTURACION[[#This Row],[AÑO]],FACTURACION[[#This Row],[Mes numero]],1)</f>
        <v>43313</v>
      </c>
      <c r="G5634" s="160">
        <v>13822</v>
      </c>
      <c r="H5634" s="25">
        <v>890501073</v>
      </c>
      <c r="I5634" s="44" t="str">
        <f>+VLOOKUP(FACTURACION[[#This Row],[NIT]],TABLACLIENTE,2,FALSE)</f>
        <v>COMERCIAL INDUSTRIAL NACIONAL S.A. CINSA</v>
      </c>
      <c r="J5634" s="3" t="s">
        <v>241</v>
      </c>
      <c r="K5634" s="12" t="str">
        <f>+VLOOKUP(FACTURACION[[#This Row],[REFERENCIA]],CODINV,2,FALSE)</f>
        <v>MANOMETRO 0-300 PSI CON GLICERINA BAR 1/4</v>
      </c>
      <c r="L5634" s="12" t="str">
        <f>IF(VLOOKUP(FACTURACION[[#This Row],[REFERENCIA]],CODINV,3,FALSE)=0,"",VLOOKUP(FACTURACION[[#This Row],[REFERENCIA]],CODINV,3,FALSE))</f>
        <v>4270363</v>
      </c>
      <c r="M5634" s="12" t="str">
        <f>+VLOOKUP(FACTURACION[[#This Row],[REFERENCIA]],CODINV,4,FALSE)</f>
        <v>MEDIDORES</v>
      </c>
      <c r="N5634" s="12" t="str">
        <f>+VLOOKUP(FACTURACION[[#This Row],[REFERENCIA]],CODINV,5,FALSE)</f>
        <v>WIKA</v>
      </c>
      <c r="O5634" s="3">
        <v>2</v>
      </c>
      <c r="P5634" s="31">
        <v>44300</v>
      </c>
      <c r="Q5634" s="48">
        <f>+FACTURACION[[#This Row],[CANTIDAD]]*FACTURACION[[#This Row],[VR UNITARIO]]/1000</f>
        <v>88.6</v>
      </c>
      <c r="R5634" s="3" t="str">
        <f>+VLOOKUP(FACTURACION[[#This Row],[NIT]],TABLACLIENTE,5,FALSE)</f>
        <v>CUCUTA</v>
      </c>
    </row>
    <row r="5635" spans="3:18">
      <c r="C5635" s="29">
        <v>2018</v>
      </c>
      <c r="D5635" s="30" t="s">
        <v>702</v>
      </c>
      <c r="E5635" s="30">
        <f>MONTH(FACTURACION[[#This Row],[MES]]&amp;1)</f>
        <v>9</v>
      </c>
      <c r="F5635" s="223">
        <f>DATE(FACTURACION[[#This Row],[AÑO]],FACTURACION[[#This Row],[Mes numero]],1)</f>
        <v>43344</v>
      </c>
      <c r="G5635" s="160">
        <v>13885</v>
      </c>
      <c r="H5635" s="25">
        <v>900569327</v>
      </c>
      <c r="I5635" s="44" t="str">
        <f>+VLOOKUP(FACTURACION[[#This Row],[NIT]],TABLACLIENTE,2,FALSE)</f>
        <v>ICG SERVICE SAS</v>
      </c>
      <c r="J5635" s="3" t="s">
        <v>708</v>
      </c>
      <c r="K5635" s="44" t="str">
        <f>+VLOOKUP(FACTURACION[[#This Row],[REFERENCIA]],CODINV,2,FALSE)</f>
        <v>REGULADOR PRIMERA ETAPA 1-15 PSI A1/4 NPT</v>
      </c>
      <c r="L5635" s="44" t="str">
        <f>IF(VLOOKUP(FACTURACION[[#This Row],[REFERENCIA]],CODINV,3,FALSE)=0,"",VLOOKUP(FACTURACION[[#This Row],[REFERENCIA]],CODINV,3,FALSE))</f>
        <v>902</v>
      </c>
      <c r="M5635" s="44" t="str">
        <f>+VLOOKUP(FACTURACION[[#This Row],[REFERENCIA]],CODINV,4,FALSE)</f>
        <v>REGULADORES</v>
      </c>
      <c r="N5635" s="44" t="str">
        <f>+VLOOKUP(FACTURACION[[#This Row],[REFERENCIA]],CODINV,5,FALSE)</f>
        <v>CAVAGNA</v>
      </c>
      <c r="O5635" s="3">
        <v>1</v>
      </c>
      <c r="P5635" s="31">
        <v>70000</v>
      </c>
      <c r="Q5635" s="48">
        <f>+FACTURACION[[#This Row],[CANTIDAD]]*FACTURACION[[#This Row],[VR UNITARIO]]/1000</f>
        <v>70</v>
      </c>
      <c r="R5635" s="3" t="str">
        <f>+VLOOKUP(FACTURACION[[#This Row],[NIT]],TABLACLIENTE,5,FALSE)</f>
        <v>BOGOTÁ D.C.</v>
      </c>
    </row>
    <row r="5636" spans="3:18">
      <c r="C5636" s="29">
        <v>2018</v>
      </c>
      <c r="D5636" s="30" t="s">
        <v>702</v>
      </c>
      <c r="E5636" s="30">
        <f>MONTH(FACTURACION[[#This Row],[MES]]&amp;1)</f>
        <v>9</v>
      </c>
      <c r="F5636" s="223">
        <f>DATE(FACTURACION[[#This Row],[AÑO]],FACTURACION[[#This Row],[Mes numero]],1)</f>
        <v>43344</v>
      </c>
      <c r="G5636" s="160">
        <v>13880</v>
      </c>
      <c r="H5636" s="25">
        <v>830122420</v>
      </c>
      <c r="I5636" s="44" t="str">
        <f>+VLOOKUP(FACTURACION[[#This Row],[NIT]],TABLACLIENTE,2,FALSE)</f>
        <v>PLASTICOS Y MADERAS RECICLABLES SAS</v>
      </c>
      <c r="J5636" s="3" t="s">
        <v>919</v>
      </c>
      <c r="K5636" s="44" t="str">
        <f>+VLOOKUP(FACTURACION[[#This Row],[REFERENCIA]],CODINV,2,FALSE)</f>
        <v>CONECTOR ACME MONTACARGAS 1 1/4"</v>
      </c>
      <c r="L5636" s="44" t="str">
        <f>IF(VLOOKUP(FACTURACION[[#This Row],[REFERENCIA]],CODINV,3,FALSE)=0,"",VLOOKUP(FACTURACION[[#This Row],[REFERENCIA]],CODINV,3,FALSE))</f>
        <v>1023</v>
      </c>
      <c r="M5636" s="44" t="str">
        <f>+VLOOKUP(FACTURACION[[#This Row],[REFERENCIA]],CODINV,4,FALSE)</f>
        <v>REPUESTOS Y ACCESORIOS</v>
      </c>
      <c r="N5636" s="44" t="str">
        <f>+VLOOKUP(FACTURACION[[#This Row],[REFERENCIA]],CODINV,5,FALSE)</f>
        <v>CAVAGNA</v>
      </c>
      <c r="O5636" s="3">
        <v>2</v>
      </c>
      <c r="P5636" s="31">
        <v>42000</v>
      </c>
      <c r="Q5636" s="48">
        <f>+FACTURACION[[#This Row],[CANTIDAD]]*FACTURACION[[#This Row],[VR UNITARIO]]/1000</f>
        <v>84</v>
      </c>
      <c r="R5636" s="3" t="str">
        <f>+VLOOKUP(FACTURACION[[#This Row],[NIT]],TABLACLIENTE,5,FALSE)</f>
        <v>SOACHA</v>
      </c>
    </row>
    <row r="5637" spans="3:18">
      <c r="C5637" s="29">
        <v>2018</v>
      </c>
      <c r="D5637" s="30" t="s">
        <v>702</v>
      </c>
      <c r="E5637" s="30">
        <f>MONTH(FACTURACION[[#This Row],[MES]]&amp;1)</f>
        <v>9</v>
      </c>
      <c r="F5637" s="223">
        <f>DATE(FACTURACION[[#This Row],[AÑO]],FACTURACION[[#This Row],[Mes numero]],1)</f>
        <v>43344</v>
      </c>
      <c r="G5637" s="160">
        <v>13890</v>
      </c>
      <c r="H5637" s="25">
        <v>830137252</v>
      </c>
      <c r="I5637" s="44" t="str">
        <f>+VLOOKUP(FACTURACION[[#This Row],[NIT]],TABLACLIENTE,2,FALSE)</f>
        <v>SAGENCO SAS</v>
      </c>
      <c r="J5637" s="3" t="s">
        <v>1648</v>
      </c>
      <c r="K5637" s="44" t="str">
        <f>+VLOOKUP(FACTURACION[[#This Row],[REFERENCIA]],CODINV,2,FALSE)</f>
        <v>FILTRO EN Y1/2"40MESH STRANGER</v>
      </c>
      <c r="L5637" s="44" t="str">
        <f>IF(VLOOKUP(FACTURACION[[#This Row],[REFERENCIA]],CODINV,3,FALSE)=0,"",VLOOKUP(FACTURACION[[#This Row],[REFERENCIA]],CODINV,3,FALSE))</f>
        <v>ME650S</v>
      </c>
      <c r="M5637" s="44" t="str">
        <f>+VLOOKUP(FACTURACION[[#This Row],[REFERENCIA]],CODINV,4,FALSE)</f>
        <v>FILTROS</v>
      </c>
      <c r="N5637" s="44" t="str">
        <f>+VLOOKUP(FACTURACION[[#This Row],[REFERENCIA]],CODINV,5,FALSE)</f>
        <v>CAVAGNA</v>
      </c>
      <c r="O5637" s="3">
        <v>1</v>
      </c>
      <c r="P5637" s="31">
        <v>89000</v>
      </c>
      <c r="Q5637" s="48">
        <f>+FACTURACION[[#This Row],[CANTIDAD]]*FACTURACION[[#This Row],[VR UNITARIO]]/1000</f>
        <v>89</v>
      </c>
      <c r="R5637" s="3" t="str">
        <f>+VLOOKUP(FACTURACION[[#This Row],[NIT]],TABLACLIENTE,5,FALSE)</f>
        <v>BOGOTÁ D.C.</v>
      </c>
    </row>
    <row r="5638" spans="3:18">
      <c r="C5638" s="29">
        <v>2018</v>
      </c>
      <c r="D5638" s="30" t="s">
        <v>702</v>
      </c>
      <c r="E5638" s="30">
        <f>MONTH(FACTURACION[[#This Row],[MES]]&amp;1)</f>
        <v>9</v>
      </c>
      <c r="F5638" s="223">
        <f>DATE(FACTURACION[[#This Row],[AÑO]],FACTURACION[[#This Row],[Mes numero]],1)</f>
        <v>43344</v>
      </c>
      <c r="G5638" s="160">
        <v>13872</v>
      </c>
      <c r="H5638" s="25">
        <v>800021272</v>
      </c>
      <c r="I5638" s="44" t="str">
        <f>+VLOOKUP(FACTURACION[[#This Row],[NIT]],TABLACLIENTE,2,FALSE)</f>
        <v>GASES DEL LLANO S.A. E.S.P (LLANOGAS S.A. E.S.P.)</v>
      </c>
      <c r="J5638" s="3" t="s">
        <v>20</v>
      </c>
      <c r="K5638" s="44" t="str">
        <f>+VLOOKUP(FACTURACION[[#This Row],[REFERENCIA]],CODINV,2,FALSE)</f>
        <v xml:space="preserve">MEDIDOR AC-250 C: 3/4" CON CONECTORES </v>
      </c>
      <c r="L5638" s="44" t="str">
        <f>IF(VLOOKUP(FACTURACION[[#This Row],[REFERENCIA]],CODINV,3,FALSE)=0,"",VLOOKUP(FACTURACION[[#This Row],[REFERENCIA]],CODINV,3,FALSE))</f>
        <v/>
      </c>
      <c r="M5638" s="44" t="str">
        <f>+VLOOKUP(FACTURACION[[#This Row],[REFERENCIA]],CODINV,4,FALSE)</f>
        <v>MEDIDORES</v>
      </c>
      <c r="N5638" s="44" t="str">
        <f>+VLOOKUP(FACTURACION[[#This Row],[REFERENCIA]],CODINV,5,FALSE)</f>
        <v>HONEYWELL</v>
      </c>
      <c r="O5638" s="3">
        <v>15</v>
      </c>
      <c r="P5638" s="31">
        <v>421333</v>
      </c>
      <c r="Q5638" s="48">
        <f>+FACTURACION[[#This Row],[CANTIDAD]]*FACTURACION[[#This Row],[VR UNITARIO]]/1000</f>
        <v>6319.9949999999999</v>
      </c>
      <c r="R5638" s="3" t="str">
        <f>+VLOOKUP(FACTURACION[[#This Row],[NIT]],TABLACLIENTE,5,FALSE)</f>
        <v>VILLAVICENCIO</v>
      </c>
    </row>
    <row r="5639" spans="3:18">
      <c r="C5639" s="29">
        <v>2018</v>
      </c>
      <c r="D5639" s="30" t="s">
        <v>702</v>
      </c>
      <c r="E5639" s="30">
        <f>MONTH(FACTURACION[[#This Row],[MES]]&amp;1)</f>
        <v>9</v>
      </c>
      <c r="F5639" s="223">
        <f>DATE(FACTURACION[[#This Row],[AÑO]],FACTURACION[[#This Row],[Mes numero]],1)</f>
        <v>43344</v>
      </c>
      <c r="G5639" s="160">
        <v>13883</v>
      </c>
      <c r="H5639" s="25">
        <v>800218682</v>
      </c>
      <c r="I5639" s="44" t="str">
        <f>+VLOOKUP(FACTURACION[[#This Row],[NIT]],TABLACLIENTE,2,FALSE)</f>
        <v>GASES DEL CUSIANA S.A E.S.P. (CUSIANAGAS S.A E.S.P)</v>
      </c>
      <c r="J5639" s="3" t="s">
        <v>20</v>
      </c>
      <c r="K5639" s="44" t="str">
        <f>+VLOOKUP(FACTURACION[[#This Row],[REFERENCIA]],CODINV,2,FALSE)</f>
        <v xml:space="preserve">MEDIDOR AC-250 C: 3/4" CON CONECTORES </v>
      </c>
      <c r="L5639" s="44" t="str">
        <f>IF(VLOOKUP(FACTURACION[[#This Row],[REFERENCIA]],CODINV,3,FALSE)=0,"",VLOOKUP(FACTURACION[[#This Row],[REFERENCIA]],CODINV,3,FALSE))</f>
        <v/>
      </c>
      <c r="M5639" s="44" t="str">
        <f>+VLOOKUP(FACTURACION[[#This Row],[REFERENCIA]],CODINV,4,FALSE)</f>
        <v>MEDIDORES</v>
      </c>
      <c r="N5639" s="44" t="str">
        <f>+VLOOKUP(FACTURACION[[#This Row],[REFERENCIA]],CODINV,5,FALSE)</f>
        <v>HONEYWELL</v>
      </c>
      <c r="O5639" s="3">
        <v>5</v>
      </c>
      <c r="P5639" s="31">
        <v>426347</v>
      </c>
      <c r="Q5639" s="48">
        <f>+FACTURACION[[#This Row],[CANTIDAD]]*FACTURACION[[#This Row],[VR UNITARIO]]/1000</f>
        <v>2131.7350000000001</v>
      </c>
      <c r="R5639" s="3" t="str">
        <f>+VLOOKUP(FACTURACION[[#This Row],[NIT]],TABLACLIENTE,5,FALSE)</f>
        <v>YOPAL</v>
      </c>
    </row>
    <row r="5640" spans="3:18">
      <c r="C5640" s="29">
        <v>2018</v>
      </c>
      <c r="D5640" s="30" t="s">
        <v>702</v>
      </c>
      <c r="E5640" s="30">
        <f>MONTH(FACTURACION[[#This Row],[MES]]&amp;1)</f>
        <v>9</v>
      </c>
      <c r="F5640" s="223">
        <f>DATE(FACTURACION[[#This Row],[AÑO]],FACTURACION[[#This Row],[Mes numero]],1)</f>
        <v>43344</v>
      </c>
      <c r="G5640" s="160">
        <v>13859</v>
      </c>
      <c r="H5640" s="25">
        <v>800167643</v>
      </c>
      <c r="I5640" s="44" t="str">
        <f>+VLOOKUP(FACTURACION[[#This Row],[NIT]],TABLACLIENTE,2,FALSE)</f>
        <v>GASES DE OCCIDENTE S.A. E.S.P. (GDO)</v>
      </c>
      <c r="J5640" s="3" t="s">
        <v>23</v>
      </c>
      <c r="K5640" s="44" t="str">
        <f>+VLOOKUP(FACTURACION[[#This Row],[REFERENCIA]],CODINV,2,FALSE)</f>
        <v>MEDIDOR AL-800 C:1 1/2" MAOP 20 PSIG CON CONECTORES</v>
      </c>
      <c r="L5640" s="44" t="str">
        <f>IF(VLOOKUP(FACTURACION[[#This Row],[REFERENCIA]],CODINV,3,FALSE)=0,"",VLOOKUP(FACTURACION[[#This Row],[REFERENCIA]],CODINV,3,FALSE))</f>
        <v/>
      </c>
      <c r="M5640" s="44" t="str">
        <f>+VLOOKUP(FACTURACION[[#This Row],[REFERENCIA]],CODINV,4,FALSE)</f>
        <v>MEDIDORES</v>
      </c>
      <c r="N5640" s="44" t="str">
        <f>+VLOOKUP(FACTURACION[[#This Row],[REFERENCIA]],CODINV,5,FALSE)</f>
        <v>HONEYWELL</v>
      </c>
      <c r="O5640" s="3">
        <v>2</v>
      </c>
      <c r="P5640" s="31">
        <v>2826597</v>
      </c>
      <c r="Q5640" s="48">
        <f>+FACTURACION[[#This Row],[CANTIDAD]]*FACTURACION[[#This Row],[VR UNITARIO]]/1000</f>
        <v>5653.1940000000004</v>
      </c>
      <c r="R5640" s="3" t="str">
        <f>+VLOOKUP(FACTURACION[[#This Row],[NIT]],TABLACLIENTE,5,FALSE)</f>
        <v>CALI</v>
      </c>
    </row>
    <row r="5641" spans="3:18">
      <c r="C5641" s="29">
        <v>2018</v>
      </c>
      <c r="D5641" s="30" t="s">
        <v>702</v>
      </c>
      <c r="E5641" s="30">
        <f>MONTH(FACTURACION[[#This Row],[MES]]&amp;1)</f>
        <v>9</v>
      </c>
      <c r="F5641" s="223">
        <f>DATE(FACTURACION[[#This Row],[AÑO]],FACTURACION[[#This Row],[Mes numero]],1)</f>
        <v>43344</v>
      </c>
      <c r="G5641" s="160">
        <v>13887</v>
      </c>
      <c r="H5641" s="25">
        <v>800202395</v>
      </c>
      <c r="I5641" s="44" t="str">
        <f>+VLOOKUP(FACTURACION[[#This Row],[NIT]],TABLACLIENTE,2,FALSE)</f>
        <v>EFIGAS GAS NATURAL S.A. E.S.P. (EFIGAS S.A. E.S.P.)</v>
      </c>
      <c r="J5641" s="3" t="s">
        <v>23</v>
      </c>
      <c r="K5641" s="44" t="str">
        <f>+VLOOKUP(FACTURACION[[#This Row],[REFERENCIA]],CODINV,2,FALSE)</f>
        <v>MEDIDOR AL-800 C:1 1/2" MAOP 20 PSIG CON CONECTORES</v>
      </c>
      <c r="L5641" s="44" t="str">
        <f>IF(VLOOKUP(FACTURACION[[#This Row],[REFERENCIA]],CODINV,3,FALSE)=0,"",VLOOKUP(FACTURACION[[#This Row],[REFERENCIA]],CODINV,3,FALSE))</f>
        <v/>
      </c>
      <c r="M5641" s="44" t="str">
        <f>+VLOOKUP(FACTURACION[[#This Row],[REFERENCIA]],CODINV,4,FALSE)</f>
        <v>MEDIDORES</v>
      </c>
      <c r="N5641" s="44" t="str">
        <f>+VLOOKUP(FACTURACION[[#This Row],[REFERENCIA]],CODINV,5,FALSE)</f>
        <v>HONEYWELL</v>
      </c>
      <c r="O5641" s="3">
        <v>2</v>
      </c>
      <c r="P5641" s="31">
        <v>3050000</v>
      </c>
      <c r="Q5641" s="48">
        <f>+FACTURACION[[#This Row],[CANTIDAD]]*FACTURACION[[#This Row],[VR UNITARIO]]/1000</f>
        <v>6100</v>
      </c>
      <c r="R5641" s="3" t="str">
        <f>+VLOOKUP(FACTURACION[[#This Row],[NIT]],TABLACLIENTE,5,FALSE)</f>
        <v>MANIZALES</v>
      </c>
    </row>
    <row r="5642" spans="3:18">
      <c r="C5642" s="29">
        <v>2018</v>
      </c>
      <c r="D5642" s="30" t="s">
        <v>702</v>
      </c>
      <c r="E5642" s="30">
        <f>MONTH(FACTURACION[[#This Row],[MES]]&amp;1)</f>
        <v>9</v>
      </c>
      <c r="F5642" s="223">
        <f>DATE(FACTURACION[[#This Row],[AÑO]],FACTURACION[[#This Row],[Mes numero]],1)</f>
        <v>43344</v>
      </c>
      <c r="G5642" s="160">
        <v>13888</v>
      </c>
      <c r="H5642" s="25">
        <v>800202395</v>
      </c>
      <c r="I5642" s="44" t="str">
        <f>+VLOOKUP(FACTURACION[[#This Row],[NIT]],TABLACLIENTE,2,FALSE)</f>
        <v>EFIGAS GAS NATURAL S.A. E.S.P. (EFIGAS S.A. E.S.P.)</v>
      </c>
      <c r="J5642" s="3" t="s">
        <v>23</v>
      </c>
      <c r="K5642" s="44" t="str">
        <f>+VLOOKUP(FACTURACION[[#This Row],[REFERENCIA]],CODINV,2,FALSE)</f>
        <v>MEDIDOR AL-800 C:1 1/2" MAOP 20 PSIG CON CONECTORES</v>
      </c>
      <c r="L5642" s="44" t="str">
        <f>IF(VLOOKUP(FACTURACION[[#This Row],[REFERENCIA]],CODINV,3,FALSE)=0,"",VLOOKUP(FACTURACION[[#This Row],[REFERENCIA]],CODINV,3,FALSE))</f>
        <v/>
      </c>
      <c r="M5642" s="44" t="str">
        <f>+VLOOKUP(FACTURACION[[#This Row],[REFERENCIA]],CODINV,4,FALSE)</f>
        <v>MEDIDORES</v>
      </c>
      <c r="N5642" s="44" t="str">
        <f>+VLOOKUP(FACTURACION[[#This Row],[REFERENCIA]],CODINV,5,FALSE)</f>
        <v>HONEYWELL</v>
      </c>
      <c r="O5642" s="3">
        <v>2</v>
      </c>
      <c r="P5642" s="31">
        <v>3008100</v>
      </c>
      <c r="Q5642" s="48">
        <f>+FACTURACION[[#This Row],[CANTIDAD]]*FACTURACION[[#This Row],[VR UNITARIO]]/1000</f>
        <v>6016.2</v>
      </c>
      <c r="R5642" s="3" t="str">
        <f>+VLOOKUP(FACTURACION[[#This Row],[NIT]],TABLACLIENTE,5,FALSE)</f>
        <v>MANIZALES</v>
      </c>
    </row>
    <row r="5643" spans="3:18">
      <c r="C5643" s="29">
        <v>2018</v>
      </c>
      <c r="D5643" s="30" t="s">
        <v>702</v>
      </c>
      <c r="E5643" s="30">
        <f>MONTH(FACTURACION[[#This Row],[MES]]&amp;1)</f>
        <v>9</v>
      </c>
      <c r="F5643" s="223">
        <f>DATE(FACTURACION[[#This Row],[AÑO]],FACTURACION[[#This Row],[Mes numero]],1)</f>
        <v>43344</v>
      </c>
      <c r="G5643" s="160">
        <v>13853</v>
      </c>
      <c r="H5643" s="25">
        <v>800074033</v>
      </c>
      <c r="I5643" s="44" t="str">
        <f>+VLOOKUP(FACTURACION[[#This Row],[NIT]],TABLACLIENTE,2,FALSE)</f>
        <v>COMPAÑIAS ASOCIADAS DE GAS S.A. E.S.P (ASOGAS SA ESP)</v>
      </c>
      <c r="J5643" s="3" t="s">
        <v>59</v>
      </c>
      <c r="K5643" s="44" t="str">
        <f>+VLOOKUP(FACTURACION[[#This Row],[REFERENCIA]],CODINV,2,FALSE)</f>
        <v>MEDIDOR AL-1000 C:1 1/2" MAOP 25 PSIG CON CONECTORES</v>
      </c>
      <c r="L5643" s="44" t="str">
        <f>IF(VLOOKUP(FACTURACION[[#This Row],[REFERENCIA]],CODINV,3,FALSE)=0,"",VLOOKUP(FACTURACION[[#This Row],[REFERENCIA]],CODINV,3,FALSE))</f>
        <v/>
      </c>
      <c r="M5643" s="44" t="str">
        <f>+VLOOKUP(FACTURACION[[#This Row],[REFERENCIA]],CODINV,4,FALSE)</f>
        <v>MEDIDORES</v>
      </c>
      <c r="N5643" s="44" t="str">
        <f>+VLOOKUP(FACTURACION[[#This Row],[REFERENCIA]],CODINV,5,FALSE)</f>
        <v>HONEYWELL</v>
      </c>
      <c r="O5643" s="3">
        <v>1</v>
      </c>
      <c r="P5643" s="31">
        <v>3790000</v>
      </c>
      <c r="Q5643" s="48">
        <f>+FACTURACION[[#This Row],[CANTIDAD]]*FACTURACION[[#This Row],[VR UNITARIO]]/1000</f>
        <v>3790</v>
      </c>
      <c r="R5643" s="3" t="str">
        <f>+VLOOKUP(FACTURACION[[#This Row],[NIT]],TABLACLIENTE,5,FALSE)</f>
        <v>MOSQUERA</v>
      </c>
    </row>
    <row r="5644" spans="3:18">
      <c r="C5644" s="29">
        <v>2018</v>
      </c>
      <c r="D5644" s="30" t="s">
        <v>702</v>
      </c>
      <c r="E5644" s="30">
        <f>MONTH(FACTURACION[[#This Row],[MES]]&amp;1)</f>
        <v>9</v>
      </c>
      <c r="F5644" s="223">
        <f>DATE(FACTURACION[[#This Row],[AÑO]],FACTURACION[[#This Row],[Mes numero]],1)</f>
        <v>43344</v>
      </c>
      <c r="G5644" s="160">
        <v>13859</v>
      </c>
      <c r="H5644" s="25">
        <v>800167643</v>
      </c>
      <c r="I5644" s="44" t="str">
        <f>+VLOOKUP(FACTURACION[[#This Row],[NIT]],TABLACLIENTE,2,FALSE)</f>
        <v>GASES DE OCCIDENTE S.A. E.S.P. (GDO)</v>
      </c>
      <c r="J5644" s="3" t="s">
        <v>262</v>
      </c>
      <c r="K5644" s="44" t="str">
        <f>+VLOOKUP(FACTURACION[[#This Row],[REFERENCIA]],CODINV,2,FALSE)</f>
        <v>MEDIDOR AL-425 C:1 1/4" MAOP 25 PSIG</v>
      </c>
      <c r="L5644" s="44" t="str">
        <f>IF(VLOOKUP(FACTURACION[[#This Row],[REFERENCIA]],CODINV,3,FALSE)=0,"",VLOOKUP(FACTURACION[[#This Row],[REFERENCIA]],CODINV,3,FALSE))</f>
        <v/>
      </c>
      <c r="M5644" s="44" t="str">
        <f>+VLOOKUP(FACTURACION[[#This Row],[REFERENCIA]],CODINV,4,FALSE)</f>
        <v>MEDIDORES</v>
      </c>
      <c r="N5644" s="44" t="str">
        <f>+VLOOKUP(FACTURACION[[#This Row],[REFERENCIA]],CODINV,5,FALSE)</f>
        <v>HONEYWELL</v>
      </c>
      <c r="O5644" s="3">
        <v>2</v>
      </c>
      <c r="P5644" s="31">
        <v>714435</v>
      </c>
      <c r="Q5644" s="48">
        <f>+FACTURACION[[#This Row],[CANTIDAD]]*FACTURACION[[#This Row],[VR UNITARIO]]/1000</f>
        <v>1428.87</v>
      </c>
      <c r="R5644" s="3" t="str">
        <f>+VLOOKUP(FACTURACION[[#This Row],[NIT]],TABLACLIENTE,5,FALSE)</f>
        <v>CALI</v>
      </c>
    </row>
    <row r="5645" spans="3:18">
      <c r="C5645" s="29">
        <v>2018</v>
      </c>
      <c r="D5645" s="30" t="s">
        <v>702</v>
      </c>
      <c r="E5645" s="30">
        <f>MONTH(FACTURACION[[#This Row],[MES]]&amp;1)</f>
        <v>9</v>
      </c>
      <c r="F5645" s="223">
        <f>DATE(FACTURACION[[#This Row],[AÑO]],FACTURACION[[#This Row],[Mes numero]],1)</f>
        <v>43344</v>
      </c>
      <c r="G5645" s="160">
        <v>13886</v>
      </c>
      <c r="H5645" s="25">
        <v>800021272</v>
      </c>
      <c r="I5645" s="44" t="str">
        <f>+VLOOKUP(FACTURACION[[#This Row],[NIT]],TABLACLIENTE,2,FALSE)</f>
        <v>GASES DEL LLANO S.A. E.S.P (LLANOGAS S.A. E.S.P.)</v>
      </c>
      <c r="J5645" s="3" t="s">
        <v>262</v>
      </c>
      <c r="K5645" s="44" t="str">
        <f>+VLOOKUP(FACTURACION[[#This Row],[REFERENCIA]],CODINV,2,FALSE)</f>
        <v>MEDIDOR AL-425 C:1 1/4" MAOP 25 PSIG</v>
      </c>
      <c r="L5645" s="44" t="str">
        <f>IF(VLOOKUP(FACTURACION[[#This Row],[REFERENCIA]],CODINV,3,FALSE)=0,"",VLOOKUP(FACTURACION[[#This Row],[REFERENCIA]],CODINV,3,FALSE))</f>
        <v/>
      </c>
      <c r="M5645" s="44" t="str">
        <f>+VLOOKUP(FACTURACION[[#This Row],[REFERENCIA]],CODINV,4,FALSE)</f>
        <v>MEDIDORES</v>
      </c>
      <c r="N5645" s="44" t="str">
        <f>+VLOOKUP(FACTURACION[[#This Row],[REFERENCIA]],CODINV,5,FALSE)</f>
        <v>HONEYWELL</v>
      </c>
      <c r="O5645" s="3">
        <v>4</v>
      </c>
      <c r="P5645" s="31">
        <v>742500</v>
      </c>
      <c r="Q5645" s="48">
        <f>+FACTURACION[[#This Row],[CANTIDAD]]*FACTURACION[[#This Row],[VR UNITARIO]]/1000</f>
        <v>2970</v>
      </c>
      <c r="R5645" s="3" t="str">
        <f>+VLOOKUP(FACTURACION[[#This Row],[NIT]],TABLACLIENTE,5,FALSE)</f>
        <v>VILLAVICENCIO</v>
      </c>
    </row>
    <row r="5646" spans="3:18">
      <c r="C5646" s="29">
        <v>2018</v>
      </c>
      <c r="D5646" s="30" t="s">
        <v>702</v>
      </c>
      <c r="E5646" s="30">
        <f>MONTH(FACTURACION[[#This Row],[MES]]&amp;1)</f>
        <v>9</v>
      </c>
      <c r="F5646" s="223">
        <f>DATE(FACTURACION[[#This Row],[AÑO]],FACTURACION[[#This Row],[Mes numero]],1)</f>
        <v>43344</v>
      </c>
      <c r="G5646" s="160">
        <v>13858</v>
      </c>
      <c r="H5646" s="25">
        <v>890400869</v>
      </c>
      <c r="I5646" s="44" t="str">
        <f>+VLOOKUP(FACTURACION[[#This Row],[NIT]],TABLACLIENTE,2,FALSE)</f>
        <v>SURTIDORA DE GAS DEL CARIBE S.A. E.S.P. (SURTIGAS S.A. E.S.P.)</v>
      </c>
      <c r="J5646" s="3" t="s">
        <v>1751</v>
      </c>
      <c r="K5646" s="44" t="str">
        <f>+VLOOKUP(FACTURACION[[#This Row],[REFERENCIA]],CODINV,2,FALSE)</f>
        <v>BOQUILLAS SONICAS</v>
      </c>
      <c r="L5646" s="44" t="str">
        <f>IF(VLOOKUP(FACTURACION[[#This Row],[REFERENCIA]],CODINV,3,FALSE)=0,"",VLOOKUP(FACTURACION[[#This Row],[REFERENCIA]],CODINV,3,FALSE))</f>
        <v/>
      </c>
      <c r="M5646" s="44" t="str">
        <f>+VLOOKUP(FACTURACION[[#This Row],[REFERENCIA]],CODINV,4,FALSE)</f>
        <v>MEDIDORES</v>
      </c>
      <c r="N5646" s="44" t="str">
        <f>+VLOOKUP(FACTURACION[[#This Row],[REFERENCIA]],CODINV,5,FALSE)</f>
        <v>HONEYWELL</v>
      </c>
      <c r="O5646" s="3">
        <v>1</v>
      </c>
      <c r="P5646" s="31">
        <v>22226859</v>
      </c>
      <c r="Q5646" s="48">
        <f>+FACTURACION[[#This Row],[CANTIDAD]]*FACTURACION[[#This Row],[VR UNITARIO]]/1000</f>
        <v>22226.859</v>
      </c>
      <c r="R5646" s="3" t="str">
        <f>+VLOOKUP(FACTURACION[[#This Row],[NIT]],TABLACLIENTE,5,FALSE)</f>
        <v>CARTAGENA</v>
      </c>
    </row>
    <row r="5647" spans="3:18">
      <c r="C5647" s="29">
        <v>2018</v>
      </c>
      <c r="D5647" s="30" t="s">
        <v>702</v>
      </c>
      <c r="E5647" s="30">
        <f>MONTH(FACTURACION[[#This Row],[MES]]&amp;1)</f>
        <v>9</v>
      </c>
      <c r="F5647" s="223">
        <f>DATE(FACTURACION[[#This Row],[AÑO]],FACTURACION[[#This Row],[Mes numero]],1)</f>
        <v>43344</v>
      </c>
      <c r="G5647" s="160">
        <v>13861</v>
      </c>
      <c r="H5647" s="25">
        <v>800167643</v>
      </c>
      <c r="I5647" s="44" t="str">
        <f>+VLOOKUP(FACTURACION[[#This Row],[NIT]],TABLACLIENTE,2,FALSE)</f>
        <v>GASES DE OCCIDENTE S.A. E.S.P. (GDO)</v>
      </c>
      <c r="J5647" s="3" t="s">
        <v>215</v>
      </c>
      <c r="K5647" s="44" t="str">
        <f>+VLOOKUP(FACTURACION[[#This Row],[REFERENCIA]],CODINV,2,FALSE)</f>
        <v>COUPLING ELSTER MECANICO 1/2 IPS</v>
      </c>
      <c r="L5647" s="44" t="str">
        <f>IF(VLOOKUP(FACTURACION[[#This Row],[REFERENCIA]],CODINV,3,FALSE)=0,"",VLOOKUP(FACTURACION[[#This Row],[REFERENCIA]],CODINV,3,FALSE))</f>
        <v>50740</v>
      </c>
      <c r="M5647" s="44" t="str">
        <f>+VLOOKUP(FACTURACION[[#This Row],[REFERENCIA]],CODINV,4,FALSE)</f>
        <v>REPUESTOS Y ACCESORIOS</v>
      </c>
      <c r="N5647" s="44" t="str">
        <f>+VLOOKUP(FACTURACION[[#This Row],[REFERENCIA]],CODINV,5,FALSE)</f>
        <v>HONEYWELL</v>
      </c>
      <c r="O5647" s="3">
        <v>200</v>
      </c>
      <c r="P5647" s="31">
        <v>123031</v>
      </c>
      <c r="Q5647" s="48">
        <f>+FACTURACION[[#This Row],[CANTIDAD]]*FACTURACION[[#This Row],[VR UNITARIO]]/1000</f>
        <v>24606.2</v>
      </c>
      <c r="R5647" s="3" t="str">
        <f>+VLOOKUP(FACTURACION[[#This Row],[NIT]],TABLACLIENTE,5,FALSE)</f>
        <v>CALI</v>
      </c>
    </row>
    <row r="5648" spans="3:18">
      <c r="C5648" s="29">
        <v>2018</v>
      </c>
      <c r="D5648" s="30" t="s">
        <v>702</v>
      </c>
      <c r="E5648" s="30">
        <f>MONTH(FACTURACION[[#This Row],[MES]]&amp;1)</f>
        <v>9</v>
      </c>
      <c r="F5648" s="223">
        <f>DATE(FACTURACION[[#This Row],[AÑO]],FACTURACION[[#This Row],[Mes numero]],1)</f>
        <v>43344</v>
      </c>
      <c r="G5648" s="160">
        <v>13862</v>
      </c>
      <c r="H5648" s="25">
        <v>890101691</v>
      </c>
      <c r="I5648" s="44" t="str">
        <f>+VLOOKUP(FACTURACION[[#This Row],[NIT]],TABLACLIENTE,2,FALSE)</f>
        <v>GASES DEL CARIBE S.A.E.S.P. (GASCARIBE S.A E.S.P.)</v>
      </c>
      <c r="J5648" s="3" t="s">
        <v>215</v>
      </c>
      <c r="K5648" s="44" t="str">
        <f>+VLOOKUP(FACTURACION[[#This Row],[REFERENCIA]],CODINV,2,FALSE)</f>
        <v>COUPLING ELSTER MECANICO 1/2 IPS</v>
      </c>
      <c r="L5648" s="44" t="str">
        <f>IF(VLOOKUP(FACTURACION[[#This Row],[REFERENCIA]],CODINV,3,FALSE)=0,"",VLOOKUP(FACTURACION[[#This Row],[REFERENCIA]],CODINV,3,FALSE))</f>
        <v>50740</v>
      </c>
      <c r="M5648" s="44" t="str">
        <f>+VLOOKUP(FACTURACION[[#This Row],[REFERENCIA]],CODINV,4,FALSE)</f>
        <v>REPUESTOS Y ACCESORIOS</v>
      </c>
      <c r="N5648" s="44" t="str">
        <f>+VLOOKUP(FACTURACION[[#This Row],[REFERENCIA]],CODINV,5,FALSE)</f>
        <v>HONEYWELL</v>
      </c>
      <c r="O5648" s="3">
        <v>265</v>
      </c>
      <c r="P5648" s="31">
        <v>123031</v>
      </c>
      <c r="Q5648" s="48">
        <f>+FACTURACION[[#This Row],[CANTIDAD]]*FACTURACION[[#This Row],[VR UNITARIO]]/1000</f>
        <v>32603.215</v>
      </c>
      <c r="R5648" s="3" t="str">
        <f>+VLOOKUP(FACTURACION[[#This Row],[NIT]],TABLACLIENTE,5,FALSE)</f>
        <v>BARRANQUILLA</v>
      </c>
    </row>
    <row r="5649" spans="3:18">
      <c r="C5649" s="29">
        <v>2018</v>
      </c>
      <c r="D5649" s="30" t="s">
        <v>702</v>
      </c>
      <c r="E5649" s="30">
        <f>MONTH(FACTURACION[[#This Row],[MES]]&amp;1)</f>
        <v>9</v>
      </c>
      <c r="F5649" s="223">
        <f>DATE(FACTURACION[[#This Row],[AÑO]],FACTURACION[[#This Row],[Mes numero]],1)</f>
        <v>43344</v>
      </c>
      <c r="G5649" s="160">
        <v>13863</v>
      </c>
      <c r="H5649" s="25">
        <v>890101691</v>
      </c>
      <c r="I5649" s="44" t="str">
        <f>+VLOOKUP(FACTURACION[[#This Row],[NIT]],TABLACLIENTE,2,FALSE)</f>
        <v>GASES DEL CARIBE S.A.E.S.P. (GASCARIBE S.A E.S.P.)</v>
      </c>
      <c r="J5649" s="3" t="s">
        <v>215</v>
      </c>
      <c r="K5649" s="44" t="str">
        <f>+VLOOKUP(FACTURACION[[#This Row],[REFERENCIA]],CODINV,2,FALSE)</f>
        <v>COUPLING ELSTER MECANICO 1/2 IPS</v>
      </c>
      <c r="L5649" s="44" t="str">
        <f>IF(VLOOKUP(FACTURACION[[#This Row],[REFERENCIA]],CODINV,3,FALSE)=0,"",VLOOKUP(FACTURACION[[#This Row],[REFERENCIA]],CODINV,3,FALSE))</f>
        <v>50740</v>
      </c>
      <c r="M5649" s="44" t="str">
        <f>+VLOOKUP(FACTURACION[[#This Row],[REFERENCIA]],CODINV,4,FALSE)</f>
        <v>REPUESTOS Y ACCESORIOS</v>
      </c>
      <c r="N5649" s="44" t="str">
        <f>+VLOOKUP(FACTURACION[[#This Row],[REFERENCIA]],CODINV,5,FALSE)</f>
        <v>HONEYWELL</v>
      </c>
      <c r="O5649" s="3">
        <v>35</v>
      </c>
      <c r="P5649" s="31">
        <v>108203</v>
      </c>
      <c r="Q5649" s="48">
        <f>+FACTURACION[[#This Row],[CANTIDAD]]*FACTURACION[[#This Row],[VR UNITARIO]]/1000</f>
        <v>3787.105</v>
      </c>
      <c r="R5649" s="3" t="str">
        <f>+VLOOKUP(FACTURACION[[#This Row],[NIT]],TABLACLIENTE,5,FALSE)</f>
        <v>BARRANQUILLA</v>
      </c>
    </row>
    <row r="5650" spans="3:18">
      <c r="C5650" s="29">
        <v>2018</v>
      </c>
      <c r="D5650" s="30" t="s">
        <v>702</v>
      </c>
      <c r="E5650" s="30">
        <f>MONTH(FACTURACION[[#This Row],[MES]]&amp;1)</f>
        <v>9</v>
      </c>
      <c r="F5650" s="223">
        <f>DATE(FACTURACION[[#This Row],[AÑO]],FACTURACION[[#This Row],[Mes numero]],1)</f>
        <v>43344</v>
      </c>
      <c r="G5650" s="160">
        <v>13861</v>
      </c>
      <c r="H5650" s="25">
        <v>800167643</v>
      </c>
      <c r="I5650" s="44" t="str">
        <f>+VLOOKUP(FACTURACION[[#This Row],[NIT]],TABLACLIENTE,2,FALSE)</f>
        <v>GASES DE OCCIDENTE S.A. E.S.P. (GDO)</v>
      </c>
      <c r="J5650" s="3" t="s">
        <v>489</v>
      </c>
      <c r="K5650" s="44" t="str">
        <f>+VLOOKUP(FACTURACION[[#This Row],[REFERENCIA]],CODINV,2,FALSE)</f>
        <v>COUPLING MECANICO ELSTER 1/2</v>
      </c>
      <c r="L5650" s="44" t="str">
        <f>IF(VLOOKUP(FACTURACION[[#This Row],[REFERENCIA]],CODINV,3,FALSE)=0,"",VLOOKUP(FACTURACION[[#This Row],[REFERENCIA]],CODINV,3,FALSE))</f>
        <v>50056</v>
      </c>
      <c r="M5650" s="44" t="str">
        <f>+VLOOKUP(FACTURACION[[#This Row],[REFERENCIA]],CODINV,4,FALSE)</f>
        <v>REPUESTOS Y ACCESORIOS</v>
      </c>
      <c r="N5650" s="44" t="str">
        <f>+VLOOKUP(FACTURACION[[#This Row],[REFERENCIA]],CODINV,5,FALSE)</f>
        <v>HONEYWELL</v>
      </c>
      <c r="O5650" s="3">
        <v>52</v>
      </c>
      <c r="P5650" s="31">
        <v>81877</v>
      </c>
      <c r="Q5650" s="48">
        <f>+FACTURACION[[#This Row],[CANTIDAD]]*FACTURACION[[#This Row],[VR UNITARIO]]/1000</f>
        <v>4257.6040000000003</v>
      </c>
      <c r="R5650" s="3" t="str">
        <f>+VLOOKUP(FACTURACION[[#This Row],[NIT]],TABLACLIENTE,5,FALSE)</f>
        <v>CALI</v>
      </c>
    </row>
    <row r="5651" spans="3:18">
      <c r="C5651" s="29">
        <v>2018</v>
      </c>
      <c r="D5651" s="30" t="s">
        <v>702</v>
      </c>
      <c r="E5651" s="30">
        <f>MONTH(FACTURACION[[#This Row],[MES]]&amp;1)</f>
        <v>9</v>
      </c>
      <c r="F5651" s="223">
        <f>DATE(FACTURACION[[#This Row],[AÑO]],FACTURACION[[#This Row],[Mes numero]],1)</f>
        <v>43344</v>
      </c>
      <c r="G5651" s="160">
        <v>13861</v>
      </c>
      <c r="H5651" s="25">
        <v>800167643</v>
      </c>
      <c r="I5651" s="44" t="str">
        <f>+VLOOKUP(FACTURACION[[#This Row],[NIT]],TABLACLIENTE,2,FALSE)</f>
        <v>GASES DE OCCIDENTE S.A. E.S.P. (GDO)</v>
      </c>
      <c r="J5651" s="3" t="s">
        <v>217</v>
      </c>
      <c r="K5651" s="44" t="str">
        <f>+VLOOKUP(FACTURACION[[#This Row],[REFERENCIA]],CODINV,2,FALSE)</f>
        <v>COUPLING ELSTER MECANICO DE 3/4 IPS</v>
      </c>
      <c r="L5651" s="44" t="str">
        <f>IF(VLOOKUP(FACTURACION[[#This Row],[REFERENCIA]],CODINV,3,FALSE)=0,"",VLOOKUP(FACTURACION[[#This Row],[REFERENCIA]],CODINV,3,FALSE))</f>
        <v>50175</v>
      </c>
      <c r="M5651" s="44" t="str">
        <f>+VLOOKUP(FACTURACION[[#This Row],[REFERENCIA]],CODINV,4,FALSE)</f>
        <v>REPUESTOS Y ACCESORIOS</v>
      </c>
      <c r="N5651" s="44" t="str">
        <f>+VLOOKUP(FACTURACION[[#This Row],[REFERENCIA]],CODINV,5,FALSE)</f>
        <v>HONEYWELL</v>
      </c>
      <c r="O5651" s="3">
        <v>32</v>
      </c>
      <c r="P5651" s="31">
        <v>78475</v>
      </c>
      <c r="Q5651" s="48">
        <f>+FACTURACION[[#This Row],[CANTIDAD]]*FACTURACION[[#This Row],[VR UNITARIO]]/1000</f>
        <v>2511.1999999999998</v>
      </c>
      <c r="R5651" s="3" t="str">
        <f>+VLOOKUP(FACTURACION[[#This Row],[NIT]],TABLACLIENTE,5,FALSE)</f>
        <v>CALI</v>
      </c>
    </row>
    <row r="5652" spans="3:18">
      <c r="C5652" s="29">
        <v>2018</v>
      </c>
      <c r="D5652" s="30" t="s">
        <v>702</v>
      </c>
      <c r="E5652" s="30">
        <f>MONTH(FACTURACION[[#This Row],[MES]]&amp;1)</f>
        <v>9</v>
      </c>
      <c r="F5652" s="223">
        <f>DATE(FACTURACION[[#This Row],[AÑO]],FACTURACION[[#This Row],[Mes numero]],1)</f>
        <v>43344</v>
      </c>
      <c r="G5652" s="160">
        <v>13863</v>
      </c>
      <c r="H5652" s="25">
        <v>890101691</v>
      </c>
      <c r="I5652" s="44" t="str">
        <f>+VLOOKUP(FACTURACION[[#This Row],[NIT]],TABLACLIENTE,2,FALSE)</f>
        <v>GASES DEL CARIBE S.A.E.S.P. (GASCARIBE S.A E.S.P.)</v>
      </c>
      <c r="J5652" s="3" t="s">
        <v>217</v>
      </c>
      <c r="K5652" s="44" t="str">
        <f>+VLOOKUP(FACTURACION[[#This Row],[REFERENCIA]],CODINV,2,FALSE)</f>
        <v>COUPLING ELSTER MECANICO DE 3/4 IPS</v>
      </c>
      <c r="L5652" s="44" t="str">
        <f>IF(VLOOKUP(FACTURACION[[#This Row],[REFERENCIA]],CODINV,3,FALSE)=0,"",VLOOKUP(FACTURACION[[#This Row],[REFERENCIA]],CODINV,3,FALSE))</f>
        <v>50175</v>
      </c>
      <c r="M5652" s="44" t="str">
        <f>+VLOOKUP(FACTURACION[[#This Row],[REFERENCIA]],CODINV,4,FALSE)</f>
        <v>REPUESTOS Y ACCESORIOS</v>
      </c>
      <c r="N5652" s="44" t="str">
        <f>+VLOOKUP(FACTURACION[[#This Row],[REFERENCIA]],CODINV,5,FALSE)</f>
        <v>HONEYWELL</v>
      </c>
      <c r="O5652" s="3">
        <v>168</v>
      </c>
      <c r="P5652" s="31">
        <v>77855</v>
      </c>
      <c r="Q5652" s="48">
        <f>+FACTURACION[[#This Row],[CANTIDAD]]*FACTURACION[[#This Row],[VR UNITARIO]]/1000</f>
        <v>13079.64</v>
      </c>
      <c r="R5652" s="3" t="str">
        <f>+VLOOKUP(FACTURACION[[#This Row],[NIT]],TABLACLIENTE,5,FALSE)</f>
        <v>BARRANQUILLA</v>
      </c>
    </row>
    <row r="5653" spans="3:18">
      <c r="C5653" s="29">
        <v>2018</v>
      </c>
      <c r="D5653" s="30" t="s">
        <v>702</v>
      </c>
      <c r="E5653" s="30">
        <f>MONTH(FACTURACION[[#This Row],[MES]]&amp;1)</f>
        <v>9</v>
      </c>
      <c r="F5653" s="223">
        <f>DATE(FACTURACION[[#This Row],[AÑO]],FACTURACION[[#This Row],[Mes numero]],1)</f>
        <v>43344</v>
      </c>
      <c r="G5653" s="160">
        <v>13878</v>
      </c>
      <c r="H5653" s="25">
        <v>900950504</v>
      </c>
      <c r="I5653" s="44" t="str">
        <f>+VLOOKUP(FACTURACION[[#This Row],[NIT]],TABLACLIENTE,2,FALSE)</f>
        <v>DAMASA DE COLOMBIA S A S</v>
      </c>
      <c r="J5653" s="3" t="s">
        <v>6</v>
      </c>
      <c r="K5653" s="44" t="str">
        <f>+VLOOKUP(FACTURACION[[#This Row],[REFERENCIA]],CODINV,2,FALSE)</f>
        <v>REG.1813C C:3/4" R:6-15" O:1/2</v>
      </c>
      <c r="L5653" s="44" t="str">
        <f>IF(VLOOKUP(FACTURACION[[#This Row],[REFERENCIA]],CODINV,3,FALSE)=0,"",VLOOKUP(FACTURACION[[#This Row],[REFERENCIA]],CODINV,3,FALSE))</f>
        <v/>
      </c>
      <c r="M5653" s="44" t="str">
        <f>+VLOOKUP(FACTURACION[[#This Row],[REFERENCIA]],CODINV,4,FALSE)</f>
        <v>REGULADORES</v>
      </c>
      <c r="N5653" s="44" t="str">
        <f>+VLOOKUP(FACTURACION[[#This Row],[REFERENCIA]],CODINV,5,FALSE)</f>
        <v>HONEYWELL</v>
      </c>
      <c r="O5653" s="3">
        <v>20</v>
      </c>
      <c r="P5653" s="31">
        <v>145000</v>
      </c>
      <c r="Q5653" s="48">
        <f>+FACTURACION[[#This Row],[CANTIDAD]]*FACTURACION[[#This Row],[VR UNITARIO]]/1000</f>
        <v>2900</v>
      </c>
      <c r="R5653" s="3" t="str">
        <f>+VLOOKUP(FACTURACION[[#This Row],[NIT]],TABLACLIENTE,5,FALSE)</f>
        <v>BOGOTÁ D.C.</v>
      </c>
    </row>
    <row r="5654" spans="3:18">
      <c r="C5654" s="29">
        <v>2018</v>
      </c>
      <c r="D5654" s="30" t="s">
        <v>702</v>
      </c>
      <c r="E5654" s="30">
        <f>MONTH(FACTURACION[[#This Row],[MES]]&amp;1)</f>
        <v>9</v>
      </c>
      <c r="F5654" s="223">
        <f>DATE(FACTURACION[[#This Row],[AÑO]],FACTURACION[[#This Row],[Mes numero]],1)</f>
        <v>43344</v>
      </c>
      <c r="G5654" s="160">
        <v>13892</v>
      </c>
      <c r="H5654" s="25">
        <v>901016759</v>
      </c>
      <c r="I5654" s="44" t="str">
        <f>+VLOOKUP(FACTURACION[[#This Row],[NIT]],TABLACLIENTE,2,FALSE)</f>
        <v>GAS CONTROL SAS</v>
      </c>
      <c r="J5654" s="3" t="s">
        <v>6</v>
      </c>
      <c r="K5654" s="44" t="str">
        <f>+VLOOKUP(FACTURACION[[#This Row],[REFERENCIA]],CODINV,2,FALSE)</f>
        <v>REG.1813C C:3/4" R:6-15" O:1/2</v>
      </c>
      <c r="L5654" s="44" t="str">
        <f>IF(VLOOKUP(FACTURACION[[#This Row],[REFERENCIA]],CODINV,3,FALSE)=0,"",VLOOKUP(FACTURACION[[#This Row],[REFERENCIA]],CODINV,3,FALSE))</f>
        <v/>
      </c>
      <c r="M5654" s="44" t="str">
        <f>+VLOOKUP(FACTURACION[[#This Row],[REFERENCIA]],CODINV,4,FALSE)</f>
        <v>REGULADORES</v>
      </c>
      <c r="N5654" s="44" t="str">
        <f>+VLOOKUP(FACTURACION[[#This Row],[REFERENCIA]],CODINV,5,FALSE)</f>
        <v>HONEYWELL</v>
      </c>
      <c r="O5654" s="3">
        <v>8</v>
      </c>
      <c r="P5654" s="31">
        <v>145000</v>
      </c>
      <c r="Q5654" s="48">
        <f>+FACTURACION[[#This Row],[CANTIDAD]]*FACTURACION[[#This Row],[VR UNITARIO]]/1000</f>
        <v>1160</v>
      </c>
      <c r="R5654" s="3" t="str">
        <f>+VLOOKUP(FACTURACION[[#This Row],[NIT]],TABLACLIENTE,5,FALSE)</f>
        <v>BOGOTÁ D.C.</v>
      </c>
    </row>
    <row r="5655" spans="3:18">
      <c r="C5655" s="29">
        <v>2018</v>
      </c>
      <c r="D5655" s="30" t="s">
        <v>702</v>
      </c>
      <c r="E5655" s="30">
        <f>MONTH(FACTURACION[[#This Row],[MES]]&amp;1)</f>
        <v>9</v>
      </c>
      <c r="F5655" s="223">
        <f>DATE(FACTURACION[[#This Row],[AÑO]],FACTURACION[[#This Row],[Mes numero]],1)</f>
        <v>43344</v>
      </c>
      <c r="G5655" s="160">
        <v>13866</v>
      </c>
      <c r="H5655" s="25">
        <v>890400869</v>
      </c>
      <c r="I5655" s="44" t="str">
        <f>+VLOOKUP(FACTURACION[[#This Row],[NIT]],TABLACLIENTE,2,FALSE)</f>
        <v>SURTIDORA DE GAS DEL CARIBE S.A. E.S.P. (SURTIGAS S.A. E.S.P.)</v>
      </c>
      <c r="J5655" s="3" t="s">
        <v>905</v>
      </c>
      <c r="K5655" s="44" t="str">
        <f>+VLOOKUP(FACTURACION[[#This Row],[REFERENCIA]],CODINV,2,FALSE)</f>
        <v>REG. 1800 CPB2 1" O:1/2 R:STD</v>
      </c>
      <c r="L5655" s="44" t="str">
        <f>IF(VLOOKUP(FACTURACION[[#This Row],[REFERENCIA]],CODINV,3,FALSE)=0,"",VLOOKUP(FACTURACION[[#This Row],[REFERENCIA]],CODINV,3,FALSE))</f>
        <v/>
      </c>
      <c r="M5655" s="44" t="str">
        <f>+VLOOKUP(FACTURACION[[#This Row],[REFERENCIA]],CODINV,4,FALSE)</f>
        <v>REGULADORES</v>
      </c>
      <c r="N5655" s="44" t="str">
        <f>+VLOOKUP(FACTURACION[[#This Row],[REFERENCIA]],CODINV,5,FALSE)</f>
        <v>HONEYWELL</v>
      </c>
      <c r="O5655" s="3">
        <v>50</v>
      </c>
      <c r="P5655" s="31">
        <v>732754</v>
      </c>
      <c r="Q5655" s="48">
        <f>+FACTURACION[[#This Row],[CANTIDAD]]*FACTURACION[[#This Row],[VR UNITARIO]]/1000</f>
        <v>36637.699999999997</v>
      </c>
      <c r="R5655" s="3" t="str">
        <f>+VLOOKUP(FACTURACION[[#This Row],[NIT]],TABLACLIENTE,5,FALSE)</f>
        <v>CARTAGENA</v>
      </c>
    </row>
    <row r="5656" spans="3:18">
      <c r="C5656" s="29">
        <v>2018</v>
      </c>
      <c r="D5656" s="30" t="s">
        <v>702</v>
      </c>
      <c r="E5656" s="30">
        <f>MONTH(FACTURACION[[#This Row],[MES]]&amp;1)</f>
        <v>9</v>
      </c>
      <c r="F5656" s="223">
        <f>DATE(FACTURACION[[#This Row],[AÑO]],FACTURACION[[#This Row],[Mes numero]],1)</f>
        <v>43344</v>
      </c>
      <c r="G5656" s="160">
        <v>13868</v>
      </c>
      <c r="H5656" s="25">
        <v>890400869</v>
      </c>
      <c r="I5656" s="44" t="str">
        <f>+VLOOKUP(FACTURACION[[#This Row],[NIT]],TABLACLIENTE,2,FALSE)</f>
        <v>SURTIDORA DE GAS DEL CARIBE S.A. E.S.P. (SURTIGAS S.A. E.S.P.)</v>
      </c>
      <c r="J5656" s="3" t="s">
        <v>905</v>
      </c>
      <c r="K5656" s="44" t="str">
        <f>+VLOOKUP(FACTURACION[[#This Row],[REFERENCIA]],CODINV,2,FALSE)</f>
        <v>REG. 1800 CPB2 1" O:1/2 R:STD</v>
      </c>
      <c r="L5656" s="44" t="str">
        <f>IF(VLOOKUP(FACTURACION[[#This Row],[REFERENCIA]],CODINV,3,FALSE)=0,"",VLOOKUP(FACTURACION[[#This Row],[REFERENCIA]],CODINV,3,FALSE))</f>
        <v/>
      </c>
      <c r="M5656" s="44" t="str">
        <f>+VLOOKUP(FACTURACION[[#This Row],[REFERENCIA]],CODINV,4,FALSE)</f>
        <v>REGULADORES</v>
      </c>
      <c r="N5656" s="44" t="str">
        <f>+VLOOKUP(FACTURACION[[#This Row],[REFERENCIA]],CODINV,5,FALSE)</f>
        <v>HONEYWELL</v>
      </c>
      <c r="O5656" s="3">
        <v>50</v>
      </c>
      <c r="P5656" s="31">
        <v>726647</v>
      </c>
      <c r="Q5656" s="48">
        <f>+FACTURACION[[#This Row],[CANTIDAD]]*FACTURACION[[#This Row],[VR UNITARIO]]/1000</f>
        <v>36332.35</v>
      </c>
      <c r="R5656" s="3" t="str">
        <f>+VLOOKUP(FACTURACION[[#This Row],[NIT]],TABLACLIENTE,5,FALSE)</f>
        <v>CARTAGENA</v>
      </c>
    </row>
    <row r="5657" spans="3:18">
      <c r="C5657" s="29">
        <v>2018</v>
      </c>
      <c r="D5657" s="30" t="s">
        <v>702</v>
      </c>
      <c r="E5657" s="30">
        <f>MONTH(FACTURACION[[#This Row],[MES]]&amp;1)</f>
        <v>9</v>
      </c>
      <c r="F5657" s="223">
        <f>DATE(FACTURACION[[#This Row],[AÑO]],FACTURACION[[#This Row],[Mes numero]],1)</f>
        <v>43344</v>
      </c>
      <c r="G5657" s="160">
        <v>13882</v>
      </c>
      <c r="H5657" s="25">
        <v>890101691</v>
      </c>
      <c r="I5657" s="44" t="str">
        <f>+VLOOKUP(FACTURACION[[#This Row],[NIT]],TABLACLIENTE,2,FALSE)</f>
        <v>GASES DEL CARIBE S.A.E.S.P. (GASCARIBE S.A E.S.P.)</v>
      </c>
      <c r="J5657" s="3" t="s">
        <v>109</v>
      </c>
      <c r="K5657" s="44" t="str">
        <f>+VLOOKUP(FACTURACION[[#This Row],[REFERENCIA]],CODINV,2,FALSE)</f>
        <v>REG. 1883 CPB2 C: 1 1/4" O: 1/2 R: STD</v>
      </c>
      <c r="L5657" s="44" t="str">
        <f>IF(VLOOKUP(FACTURACION[[#This Row],[REFERENCIA]],CODINV,3,FALSE)=0,"",VLOOKUP(FACTURACION[[#This Row],[REFERENCIA]],CODINV,3,FALSE))</f>
        <v/>
      </c>
      <c r="M5657" s="44" t="str">
        <f>+VLOOKUP(FACTURACION[[#This Row],[REFERENCIA]],CODINV,4,FALSE)</f>
        <v>REGULADORES</v>
      </c>
      <c r="N5657" s="44" t="str">
        <f>+VLOOKUP(FACTURACION[[#This Row],[REFERENCIA]],CODINV,5,FALSE)</f>
        <v>HONEYWELL</v>
      </c>
      <c r="O5657" s="3">
        <v>9</v>
      </c>
      <c r="P5657" s="31">
        <v>1090458</v>
      </c>
      <c r="Q5657" s="48">
        <f>+FACTURACION[[#This Row],[CANTIDAD]]*FACTURACION[[#This Row],[VR UNITARIO]]/1000</f>
        <v>9814.1219999999994</v>
      </c>
      <c r="R5657" s="3" t="str">
        <f>+VLOOKUP(FACTURACION[[#This Row],[NIT]],TABLACLIENTE,5,FALSE)</f>
        <v>BARRANQUILLA</v>
      </c>
    </row>
    <row r="5658" spans="3:18">
      <c r="C5658" s="29">
        <v>2018</v>
      </c>
      <c r="D5658" s="30" t="s">
        <v>702</v>
      </c>
      <c r="E5658" s="30">
        <f>MONTH(FACTURACION[[#This Row],[MES]]&amp;1)</f>
        <v>9</v>
      </c>
      <c r="F5658" s="223">
        <f>DATE(FACTURACION[[#This Row],[AÑO]],FACTURACION[[#This Row],[Mes numero]],1)</f>
        <v>43344</v>
      </c>
      <c r="G5658" s="160">
        <v>13856</v>
      </c>
      <c r="H5658" s="25">
        <v>890101691</v>
      </c>
      <c r="I5658" s="44" t="str">
        <f>+VLOOKUP(FACTURACION[[#This Row],[NIT]],TABLACLIENTE,2,FALSE)</f>
        <v>GASES DEL CARIBE S.A.E.S.P. (GASCARIBE S.A E.S.P.)</v>
      </c>
      <c r="J5658" s="3" t="s">
        <v>28</v>
      </c>
      <c r="K5658" s="44" t="str">
        <f>+VLOOKUP(FACTURACION[[#This Row],[REFERENCIA]],CODINV,2,FALSE)</f>
        <v>REGULADOR SR 113 3/4 R: 7-12 O:1/4</v>
      </c>
      <c r="L5658" s="44" t="str">
        <f>IF(VLOOKUP(FACTURACION[[#This Row],[REFERENCIA]],CODINV,3,FALSE)=0,"",VLOOKUP(FACTURACION[[#This Row],[REFERENCIA]],CODINV,3,FALSE))</f>
        <v/>
      </c>
      <c r="M5658" s="44" t="str">
        <f>+VLOOKUP(FACTURACION[[#This Row],[REFERENCIA]],CODINV,4,FALSE)</f>
        <v>REGULADORES</v>
      </c>
      <c r="N5658" s="44" t="str">
        <f>+VLOOKUP(FACTURACION[[#This Row],[REFERENCIA]],CODINV,5,FALSE)</f>
        <v>HONEYWELL</v>
      </c>
      <c r="O5658" s="3">
        <v>67</v>
      </c>
      <c r="P5658" s="31">
        <v>121515</v>
      </c>
      <c r="Q5658" s="48">
        <f>+FACTURACION[[#This Row],[CANTIDAD]]*FACTURACION[[#This Row],[VR UNITARIO]]/1000</f>
        <v>8141.5050000000001</v>
      </c>
      <c r="R5658" s="3" t="str">
        <f>+VLOOKUP(FACTURACION[[#This Row],[NIT]],TABLACLIENTE,5,FALSE)</f>
        <v>BARRANQUILLA</v>
      </c>
    </row>
    <row r="5659" spans="3:18">
      <c r="C5659" s="29">
        <v>2018</v>
      </c>
      <c r="D5659" s="30" t="s">
        <v>702</v>
      </c>
      <c r="E5659" s="30">
        <f>MONTH(FACTURACION[[#This Row],[MES]]&amp;1)</f>
        <v>9</v>
      </c>
      <c r="F5659" s="223">
        <f>DATE(FACTURACION[[#This Row],[AÑO]],FACTURACION[[#This Row],[Mes numero]],1)</f>
        <v>43344</v>
      </c>
      <c r="G5659" s="160">
        <v>13874</v>
      </c>
      <c r="H5659" s="25">
        <v>822001073</v>
      </c>
      <c r="I5659" s="44" t="str">
        <f>+VLOOKUP(FACTURACION[[#This Row],[NIT]],TABLACLIENTE,2,FALSE)</f>
        <v>MADIGAS INGENIEROS S.A. E.S.P.</v>
      </c>
      <c r="J5659" s="3" t="s">
        <v>28</v>
      </c>
      <c r="K5659" s="44" t="str">
        <f>+VLOOKUP(FACTURACION[[#This Row],[REFERENCIA]],CODINV,2,FALSE)</f>
        <v>REGULADOR SR 113 3/4 R: 7-12 O:1/4</v>
      </c>
      <c r="L5659" s="44" t="str">
        <f>IF(VLOOKUP(FACTURACION[[#This Row],[REFERENCIA]],CODINV,3,FALSE)=0,"",VLOOKUP(FACTURACION[[#This Row],[REFERENCIA]],CODINV,3,FALSE))</f>
        <v/>
      </c>
      <c r="M5659" s="44" t="str">
        <f>+VLOOKUP(FACTURACION[[#This Row],[REFERENCIA]],CODINV,4,FALSE)</f>
        <v>REGULADORES</v>
      </c>
      <c r="N5659" s="44" t="str">
        <f>+VLOOKUP(FACTURACION[[#This Row],[REFERENCIA]],CODINV,5,FALSE)</f>
        <v>HONEYWELL</v>
      </c>
      <c r="O5659" s="3">
        <v>10</v>
      </c>
      <c r="P5659" s="31">
        <v>121500</v>
      </c>
      <c r="Q5659" s="48">
        <f>+FACTURACION[[#This Row],[CANTIDAD]]*FACTURACION[[#This Row],[VR UNITARIO]]/1000</f>
        <v>1215</v>
      </c>
      <c r="R5659" s="3" t="str">
        <f>+VLOOKUP(FACTURACION[[#This Row],[NIT]],TABLACLIENTE,5,FALSE)</f>
        <v>ACACIAS</v>
      </c>
    </row>
    <row r="5660" spans="3:18">
      <c r="C5660" s="29">
        <v>2018</v>
      </c>
      <c r="D5660" s="30" t="s">
        <v>702</v>
      </c>
      <c r="E5660" s="30">
        <f>MONTH(FACTURACION[[#This Row],[MES]]&amp;1)</f>
        <v>9</v>
      </c>
      <c r="F5660" s="223">
        <f>DATE(FACTURACION[[#This Row],[AÑO]],FACTURACION[[#This Row],[Mes numero]],1)</f>
        <v>43344</v>
      </c>
      <c r="G5660" s="160">
        <v>13875</v>
      </c>
      <c r="H5660" s="25">
        <v>822001073</v>
      </c>
      <c r="I5660" s="44" t="str">
        <f>+VLOOKUP(FACTURACION[[#This Row],[NIT]],TABLACLIENTE,2,FALSE)</f>
        <v>MADIGAS INGENIEROS S.A. E.S.P.</v>
      </c>
      <c r="J5660" s="3" t="s">
        <v>28</v>
      </c>
      <c r="K5660" s="44" t="str">
        <f>+VLOOKUP(FACTURACION[[#This Row],[REFERENCIA]],CODINV,2,FALSE)</f>
        <v>REGULADOR SR 113 3/4 R: 7-12 O:1/4</v>
      </c>
      <c r="L5660" s="44" t="str">
        <f>IF(VLOOKUP(FACTURACION[[#This Row],[REFERENCIA]],CODINV,3,FALSE)=0,"",VLOOKUP(FACTURACION[[#This Row],[REFERENCIA]],CODINV,3,FALSE))</f>
        <v/>
      </c>
      <c r="M5660" s="44" t="str">
        <f>+VLOOKUP(FACTURACION[[#This Row],[REFERENCIA]],CODINV,4,FALSE)</f>
        <v>REGULADORES</v>
      </c>
      <c r="N5660" s="44" t="str">
        <f>+VLOOKUP(FACTURACION[[#This Row],[REFERENCIA]],CODINV,5,FALSE)</f>
        <v>HONEYWELL</v>
      </c>
      <c r="O5660" s="3">
        <v>8</v>
      </c>
      <c r="P5660" s="31">
        <v>121500</v>
      </c>
      <c r="Q5660" s="48">
        <f>+FACTURACION[[#This Row],[CANTIDAD]]*FACTURACION[[#This Row],[VR UNITARIO]]/1000</f>
        <v>972</v>
      </c>
      <c r="R5660" s="3" t="str">
        <f>+VLOOKUP(FACTURACION[[#This Row],[NIT]],TABLACLIENTE,5,FALSE)</f>
        <v>ACACIAS</v>
      </c>
    </row>
    <row r="5661" spans="3:18">
      <c r="C5661" s="29">
        <v>2018</v>
      </c>
      <c r="D5661" s="30" t="s">
        <v>702</v>
      </c>
      <c r="E5661" s="30">
        <f>MONTH(FACTURACION[[#This Row],[MES]]&amp;1)</f>
        <v>9</v>
      </c>
      <c r="F5661" s="223">
        <f>DATE(FACTURACION[[#This Row],[AÑO]],FACTURACION[[#This Row],[Mes numero]],1)</f>
        <v>43344</v>
      </c>
      <c r="G5661" s="160">
        <v>13876</v>
      </c>
      <c r="H5661" s="25">
        <v>822001073</v>
      </c>
      <c r="I5661" s="44" t="str">
        <f>+VLOOKUP(FACTURACION[[#This Row],[NIT]],TABLACLIENTE,2,FALSE)</f>
        <v>MADIGAS INGENIEROS S.A. E.S.P.</v>
      </c>
      <c r="J5661" s="3" t="s">
        <v>28</v>
      </c>
      <c r="K5661" s="44" t="str">
        <f>+VLOOKUP(FACTURACION[[#This Row],[REFERENCIA]],CODINV,2,FALSE)</f>
        <v>REGULADOR SR 113 3/4 R: 7-12 O:1/4</v>
      </c>
      <c r="L5661" s="44" t="str">
        <f>IF(VLOOKUP(FACTURACION[[#This Row],[REFERENCIA]],CODINV,3,FALSE)=0,"",VLOOKUP(FACTURACION[[#This Row],[REFERENCIA]],CODINV,3,FALSE))</f>
        <v/>
      </c>
      <c r="M5661" s="44" t="str">
        <f>+VLOOKUP(FACTURACION[[#This Row],[REFERENCIA]],CODINV,4,FALSE)</f>
        <v>REGULADORES</v>
      </c>
      <c r="N5661" s="44" t="str">
        <f>+VLOOKUP(FACTURACION[[#This Row],[REFERENCIA]],CODINV,5,FALSE)</f>
        <v>HONEYWELL</v>
      </c>
      <c r="O5661" s="3">
        <v>10</v>
      </c>
      <c r="P5661" s="31">
        <v>121500</v>
      </c>
      <c r="Q5661" s="48">
        <f>+FACTURACION[[#This Row],[CANTIDAD]]*FACTURACION[[#This Row],[VR UNITARIO]]/1000</f>
        <v>1215</v>
      </c>
      <c r="R5661" s="3" t="str">
        <f>+VLOOKUP(FACTURACION[[#This Row],[NIT]],TABLACLIENTE,5,FALSE)</f>
        <v>ACACIAS</v>
      </c>
    </row>
    <row r="5662" spans="3:18">
      <c r="C5662" s="29">
        <v>2018</v>
      </c>
      <c r="D5662" s="30" t="s">
        <v>702</v>
      </c>
      <c r="E5662" s="30">
        <f>MONTH(FACTURACION[[#This Row],[MES]]&amp;1)</f>
        <v>9</v>
      </c>
      <c r="F5662" s="223">
        <f>DATE(FACTURACION[[#This Row],[AÑO]],FACTURACION[[#This Row],[Mes numero]],1)</f>
        <v>43344</v>
      </c>
      <c r="G5662" s="160">
        <v>13860</v>
      </c>
      <c r="H5662" s="25">
        <v>800167643</v>
      </c>
      <c r="I5662" s="44" t="str">
        <f>+VLOOKUP(FACTURACION[[#This Row],[NIT]],TABLACLIENTE,2,FALSE)</f>
        <v>GASES DE OCCIDENTE S.A. E.S.P. (GDO)</v>
      </c>
      <c r="J5662" s="3" t="s">
        <v>63</v>
      </c>
      <c r="K5662" s="44" t="str">
        <f>+VLOOKUP(FACTURACION[[#This Row],[REFERENCIA]],CODINV,2,FALSE)</f>
        <v>AFV 2" S300 FO</v>
      </c>
      <c r="L5662" s="44" t="str">
        <f>IF(VLOOKUP(FACTURACION[[#This Row],[REFERENCIA]],CODINV,3,FALSE)=0,"",VLOOKUP(FACTURACION[[#This Row],[REFERENCIA]],CODINV,3,FALSE))</f>
        <v/>
      </c>
      <c r="M5662" s="44" t="str">
        <f>+VLOOKUP(FACTURACION[[#This Row],[REFERENCIA]],CODINV,4,FALSE)</f>
        <v>REGULADORES</v>
      </c>
      <c r="N5662" s="44" t="str">
        <f>+VLOOKUP(FACTURACION[[#This Row],[REFERENCIA]],CODINV,5,FALSE)</f>
        <v>HONEYWELL</v>
      </c>
      <c r="O5662" s="3">
        <v>2</v>
      </c>
      <c r="P5662" s="31">
        <v>3787634</v>
      </c>
      <c r="Q5662" s="48">
        <f>+FACTURACION[[#This Row],[CANTIDAD]]*FACTURACION[[#This Row],[VR UNITARIO]]/1000</f>
        <v>7575.268</v>
      </c>
      <c r="R5662" s="3" t="str">
        <f>+VLOOKUP(FACTURACION[[#This Row],[NIT]],TABLACLIENTE,5,FALSE)</f>
        <v>CALI</v>
      </c>
    </row>
    <row r="5663" spans="3:18">
      <c r="C5663" s="29">
        <v>2018</v>
      </c>
      <c r="D5663" s="30" t="s">
        <v>702</v>
      </c>
      <c r="E5663" s="30">
        <f>MONTH(FACTURACION[[#This Row],[MES]]&amp;1)</f>
        <v>9</v>
      </c>
      <c r="F5663" s="223">
        <f>DATE(FACTURACION[[#This Row],[AÑO]],FACTURACION[[#This Row],[Mes numero]],1)</f>
        <v>43344</v>
      </c>
      <c r="G5663" s="160">
        <v>13860</v>
      </c>
      <c r="H5663" s="25">
        <v>800167643</v>
      </c>
      <c r="I5663" s="44" t="str">
        <f>+VLOOKUP(FACTURACION[[#This Row],[NIT]],TABLACLIENTE,2,FALSE)</f>
        <v>GASES DE OCCIDENTE S.A. E.S.P. (GDO)</v>
      </c>
      <c r="J5663" s="3" t="s">
        <v>65</v>
      </c>
      <c r="K5663" s="44" t="str">
        <f>+VLOOKUP(FACTURACION[[#This Row],[REFERENCIA]],CODINV,2,FALSE)</f>
        <v>CONTROL LOOP ZSC-100 BM INSPIRATOR</v>
      </c>
      <c r="L5663" s="44" t="str">
        <f>IF(VLOOKUP(FACTURACION[[#This Row],[REFERENCIA]],CODINV,3,FALSE)=0,"",VLOOKUP(FACTURACION[[#This Row],[REFERENCIA]],CODINV,3,FALSE))</f>
        <v/>
      </c>
      <c r="M5663" s="44" t="str">
        <f>+VLOOKUP(FACTURACION[[#This Row],[REFERENCIA]],CODINV,4,FALSE)</f>
        <v>REGULADORES</v>
      </c>
      <c r="N5663" s="44" t="str">
        <f>+VLOOKUP(FACTURACION[[#This Row],[REFERENCIA]],CODINV,5,FALSE)</f>
        <v>HONEYWELL</v>
      </c>
      <c r="O5663" s="3">
        <v>5</v>
      </c>
      <c r="P5663" s="31">
        <v>3078878</v>
      </c>
      <c r="Q5663" s="48">
        <f>+FACTURACION[[#This Row],[CANTIDAD]]*FACTURACION[[#This Row],[VR UNITARIO]]/1000</f>
        <v>15394.39</v>
      </c>
      <c r="R5663" s="3" t="str">
        <f>+VLOOKUP(FACTURACION[[#This Row],[NIT]],TABLACLIENTE,5,FALSE)</f>
        <v>CALI</v>
      </c>
    </row>
    <row r="5664" spans="3:18">
      <c r="C5664" s="29">
        <v>2018</v>
      </c>
      <c r="D5664" s="30" t="s">
        <v>702</v>
      </c>
      <c r="E5664" s="30">
        <f>MONTH(FACTURACION[[#This Row],[MES]]&amp;1)</f>
        <v>9</v>
      </c>
      <c r="F5664" s="223">
        <f>DATE(FACTURACION[[#This Row],[AÑO]],FACTURACION[[#This Row],[Mes numero]],1)</f>
        <v>43344</v>
      </c>
      <c r="G5664" s="160">
        <v>13860</v>
      </c>
      <c r="H5664" s="25">
        <v>800167643</v>
      </c>
      <c r="I5664" s="44" t="str">
        <f>+VLOOKUP(FACTURACION[[#This Row],[NIT]],TABLACLIENTE,2,FALSE)</f>
        <v>GASES DE OCCIDENTE S.A. E.S.P. (GDO)</v>
      </c>
      <c r="J5664" s="3" t="s">
        <v>535</v>
      </c>
      <c r="K5664" s="44" t="str">
        <f>+VLOOKUP(FACTURACION[[#This Row],[REFERENCIA]],CODINV,2,FALSE)</f>
        <v>RODAMIENTO 3GT</v>
      </c>
      <c r="L5664" s="44" t="str">
        <f>IF(VLOOKUP(FACTURACION[[#This Row],[REFERENCIA]],CODINV,3,FALSE)=0,"",VLOOKUP(FACTURACION[[#This Row],[REFERENCIA]],CODINV,3,FALSE))</f>
        <v>56085G097</v>
      </c>
      <c r="M5664" s="44" t="str">
        <f>+VLOOKUP(FACTURACION[[#This Row],[REFERENCIA]],CODINV,4,FALSE)</f>
        <v>REPUESTOS Y ACCESORIOS</v>
      </c>
      <c r="N5664" s="44" t="str">
        <f>+VLOOKUP(FACTURACION[[#This Row],[REFERENCIA]],CODINV,5,FALSE)</f>
        <v>HONEYWELL</v>
      </c>
      <c r="O5664" s="3">
        <v>10</v>
      </c>
      <c r="P5664" s="31">
        <v>117821</v>
      </c>
      <c r="Q5664" s="48">
        <f>+FACTURACION[[#This Row],[CANTIDAD]]*FACTURACION[[#This Row],[VR UNITARIO]]/1000</f>
        <v>1178.21</v>
      </c>
      <c r="R5664" s="3" t="str">
        <f>+VLOOKUP(FACTURACION[[#This Row],[NIT]],TABLACLIENTE,5,FALSE)</f>
        <v>CALI</v>
      </c>
    </row>
    <row r="5665" spans="3:18">
      <c r="C5665" s="29">
        <v>2018</v>
      </c>
      <c r="D5665" s="30" t="s">
        <v>702</v>
      </c>
      <c r="E5665" s="30">
        <f>MONTH(FACTURACION[[#This Row],[MES]]&amp;1)</f>
        <v>9</v>
      </c>
      <c r="F5665" s="223">
        <f>DATE(FACTURACION[[#This Row],[AÑO]],FACTURACION[[#This Row],[Mes numero]],1)</f>
        <v>43344</v>
      </c>
      <c r="G5665" s="160">
        <v>13860</v>
      </c>
      <c r="H5665" s="25">
        <v>800167643</v>
      </c>
      <c r="I5665" s="44" t="str">
        <f>+VLOOKUP(FACTURACION[[#This Row],[NIT]],TABLACLIENTE,2,FALSE)</f>
        <v>GASES DE OCCIDENTE S.A. E.S.P. (GDO)</v>
      </c>
      <c r="J5665" s="3" t="s">
        <v>769</v>
      </c>
      <c r="K5665" s="44" t="str">
        <f>+VLOOKUP(FACTURACION[[#This Row],[REFERENCIA]],CODINV,2,FALSE)</f>
        <v>RODAMIENTO TURBINA 3 GT</v>
      </c>
      <c r="L5665" s="44" t="str">
        <f>IF(VLOOKUP(FACTURACION[[#This Row],[REFERENCIA]],CODINV,3,FALSE)=0,"",VLOOKUP(FACTURACION[[#This Row],[REFERENCIA]],CODINV,3,FALSE))</f>
        <v>56085G100</v>
      </c>
      <c r="M5665" s="44" t="str">
        <f>+VLOOKUP(FACTURACION[[#This Row],[REFERENCIA]],CODINV,4,FALSE)</f>
        <v>REPUESTOS Y ACCESORIOS</v>
      </c>
      <c r="N5665" s="44" t="str">
        <f>+VLOOKUP(FACTURACION[[#This Row],[REFERENCIA]],CODINV,5,FALSE)</f>
        <v>HONEYWELL</v>
      </c>
      <c r="O5665" s="3">
        <v>10</v>
      </c>
      <c r="P5665" s="31">
        <v>182120</v>
      </c>
      <c r="Q5665" s="48">
        <f>+FACTURACION[[#This Row],[CANTIDAD]]*FACTURACION[[#This Row],[VR UNITARIO]]/1000</f>
        <v>1821.2</v>
      </c>
      <c r="R5665" s="3" t="str">
        <f>+VLOOKUP(FACTURACION[[#This Row],[NIT]],TABLACLIENTE,5,FALSE)</f>
        <v>CALI</v>
      </c>
    </row>
    <row r="5666" spans="3:18">
      <c r="C5666" s="29">
        <v>2018</v>
      </c>
      <c r="D5666" s="30" t="s">
        <v>702</v>
      </c>
      <c r="E5666" s="30">
        <f>MONTH(FACTURACION[[#This Row],[MES]]&amp;1)</f>
        <v>9</v>
      </c>
      <c r="F5666" s="223">
        <f>DATE(FACTURACION[[#This Row],[AÑO]],FACTURACION[[#This Row],[Mes numero]],1)</f>
        <v>43344</v>
      </c>
      <c r="G5666" s="160">
        <v>13860</v>
      </c>
      <c r="H5666" s="25">
        <v>800167643</v>
      </c>
      <c r="I5666" s="44" t="str">
        <f>+VLOOKUP(FACTURACION[[#This Row],[NIT]],TABLACLIENTE,2,FALSE)</f>
        <v>GASES DE OCCIDENTE S.A. E.S.P. (GDO)</v>
      </c>
      <c r="J5666" s="3" t="s">
        <v>716</v>
      </c>
      <c r="K5666" s="44" t="str">
        <f>+VLOOKUP(FACTURACION[[#This Row],[REFERENCIA]],CODINV,2,FALSE)</f>
        <v>RODAMIENTO TURBINA 3GT</v>
      </c>
      <c r="L5666" s="44" t="str">
        <f>IF(VLOOKUP(FACTURACION[[#This Row],[REFERENCIA]],CODINV,3,FALSE)=0,"",VLOOKUP(FACTURACION[[#This Row],[REFERENCIA]],CODINV,3,FALSE))</f>
        <v>56085G098</v>
      </c>
      <c r="M5666" s="44" t="str">
        <f>+VLOOKUP(FACTURACION[[#This Row],[REFERENCIA]],CODINV,4,FALSE)</f>
        <v>REPUESTOS Y ACCESORIOS</v>
      </c>
      <c r="N5666" s="44" t="str">
        <f>+VLOOKUP(FACTURACION[[#This Row],[REFERENCIA]],CODINV,5,FALSE)</f>
        <v>HONEYWELL</v>
      </c>
      <c r="O5666" s="3">
        <v>10</v>
      </c>
      <c r="P5666" s="31">
        <v>112233</v>
      </c>
      <c r="Q5666" s="48">
        <f>+FACTURACION[[#This Row],[CANTIDAD]]*FACTURACION[[#This Row],[VR UNITARIO]]/1000</f>
        <v>1122.33</v>
      </c>
      <c r="R5666" s="3" t="str">
        <f>+VLOOKUP(FACTURACION[[#This Row],[NIT]],TABLACLIENTE,5,FALSE)</f>
        <v>CALI</v>
      </c>
    </row>
    <row r="5667" spans="3:18">
      <c r="C5667" s="29">
        <v>2018</v>
      </c>
      <c r="D5667" s="30" t="s">
        <v>702</v>
      </c>
      <c r="E5667" s="30">
        <f>MONTH(FACTURACION[[#This Row],[MES]]&amp;1)</f>
        <v>9</v>
      </c>
      <c r="F5667" s="223">
        <f>DATE(FACTURACION[[#This Row],[AÑO]],FACTURACION[[#This Row],[Mes numero]],1)</f>
        <v>43344</v>
      </c>
      <c r="G5667" s="160">
        <v>13860</v>
      </c>
      <c r="H5667" s="25">
        <v>800167643</v>
      </c>
      <c r="I5667" s="44" t="str">
        <f>+VLOOKUP(FACTURACION[[#This Row],[NIT]],TABLACLIENTE,2,FALSE)</f>
        <v>GASES DE OCCIDENTE S.A. E.S.P. (GDO)</v>
      </c>
      <c r="J5667" s="3" t="s">
        <v>3408</v>
      </c>
      <c r="K5667" s="44" t="str">
        <f>+VLOOKUP(FACTURACION[[#This Row],[REFERENCIA]],CODINV,2,FALSE)</f>
        <v>BALL BEARING, TURBINE METERS</v>
      </c>
      <c r="L5667" s="44" t="str">
        <f>IF(VLOOKUP(FACTURACION[[#This Row],[REFERENCIA]],CODINV,3,FALSE)=0,"",VLOOKUP(FACTURACION[[#This Row],[REFERENCIA]],CODINV,3,FALSE))</f>
        <v>56085G088</v>
      </c>
      <c r="M5667" s="44" t="str">
        <f>+VLOOKUP(FACTURACION[[#This Row],[REFERENCIA]],CODINV,4,FALSE)</f>
        <v>REPUESTOS Y ACCESORIOS</v>
      </c>
      <c r="N5667" s="44" t="str">
        <f>+VLOOKUP(FACTURACION[[#This Row],[REFERENCIA]],CODINV,5,FALSE)</f>
        <v>HONEYWELL</v>
      </c>
      <c r="O5667" s="3">
        <v>5</v>
      </c>
      <c r="P5667" s="31">
        <v>164595</v>
      </c>
      <c r="Q5667" s="48">
        <f>+FACTURACION[[#This Row],[CANTIDAD]]*FACTURACION[[#This Row],[VR UNITARIO]]/1000</f>
        <v>822.97500000000002</v>
      </c>
      <c r="R5667" s="3" t="str">
        <f>+VLOOKUP(FACTURACION[[#This Row],[NIT]],TABLACLIENTE,5,FALSE)</f>
        <v>CALI</v>
      </c>
    </row>
    <row r="5668" spans="3:18">
      <c r="C5668" s="29">
        <v>2018</v>
      </c>
      <c r="D5668" s="30" t="s">
        <v>702</v>
      </c>
      <c r="E5668" s="30">
        <f>MONTH(FACTURACION[[#This Row],[MES]]&amp;1)</f>
        <v>9</v>
      </c>
      <c r="F5668" s="223">
        <f>DATE(FACTURACION[[#This Row],[AÑO]],FACTURACION[[#This Row],[Mes numero]],1)</f>
        <v>43344</v>
      </c>
      <c r="G5668" s="160">
        <v>13860</v>
      </c>
      <c r="H5668" s="25">
        <v>800167643</v>
      </c>
      <c r="I5668" s="44" t="str">
        <f>+VLOOKUP(FACTURACION[[#This Row],[NIT]],TABLACLIENTE,2,FALSE)</f>
        <v>GASES DE OCCIDENTE S.A. E.S.P. (GDO)</v>
      </c>
      <c r="J5668" s="3" t="s">
        <v>3410</v>
      </c>
      <c r="K5668" s="44" t="str">
        <f>+VLOOKUP(FACTURACION[[#This Row],[REFERENCIA]],CODINV,2,FALSE)</f>
        <v>RODAMIENTO 6GT</v>
      </c>
      <c r="L5668" s="44" t="str">
        <f>IF(VLOOKUP(FACTURACION[[#This Row],[REFERENCIA]],CODINV,3,FALSE)=0,"",VLOOKUP(FACTURACION[[#This Row],[REFERENCIA]],CODINV,3,FALSE))</f>
        <v>56085G019</v>
      </c>
      <c r="M5668" s="44" t="str">
        <f>+VLOOKUP(FACTURACION[[#This Row],[REFERENCIA]],CODINV,4,FALSE)</f>
        <v>REPUESTOS Y ACCESORIOS</v>
      </c>
      <c r="N5668" s="44" t="str">
        <f>+VLOOKUP(FACTURACION[[#This Row],[REFERENCIA]],CODINV,5,FALSE)</f>
        <v>HONEYWELL</v>
      </c>
      <c r="O5668" s="3">
        <v>6</v>
      </c>
      <c r="P5668" s="31">
        <v>164442</v>
      </c>
      <c r="Q5668" s="48">
        <f>+FACTURACION[[#This Row],[CANTIDAD]]*FACTURACION[[#This Row],[VR UNITARIO]]/1000</f>
        <v>986.65200000000004</v>
      </c>
      <c r="R5668" s="3" t="str">
        <f>+VLOOKUP(FACTURACION[[#This Row],[NIT]],TABLACLIENTE,5,FALSE)</f>
        <v>CALI</v>
      </c>
    </row>
    <row r="5669" spans="3:18">
      <c r="C5669" s="29">
        <v>2018</v>
      </c>
      <c r="D5669" s="30" t="s">
        <v>702</v>
      </c>
      <c r="E5669" s="30">
        <f>MONTH(FACTURACION[[#This Row],[MES]]&amp;1)</f>
        <v>9</v>
      </c>
      <c r="F5669" s="223">
        <f>DATE(FACTURACION[[#This Row],[AÑO]],FACTURACION[[#This Row],[Mes numero]],1)</f>
        <v>43344</v>
      </c>
      <c r="G5669" s="160">
        <v>13860</v>
      </c>
      <c r="H5669" s="25">
        <v>800167643</v>
      </c>
      <c r="I5669" s="44" t="str">
        <f>+VLOOKUP(FACTURACION[[#This Row],[NIT]],TABLACLIENTE,2,FALSE)</f>
        <v>GASES DE OCCIDENTE S.A. E.S.P. (GDO)</v>
      </c>
      <c r="J5669" s="3" t="s">
        <v>556</v>
      </c>
      <c r="K5669" s="44" t="str">
        <f>+VLOOKUP(FACTURACION[[#This Row],[REFERENCIA]],CODINV,2,FALSE)</f>
        <v>BALL BEARING, TURBINE METERS.</v>
      </c>
      <c r="L5669" s="44" t="str">
        <f>IF(VLOOKUP(FACTURACION[[#This Row],[REFERENCIA]],CODINV,3,FALSE)=0,"",VLOOKUP(FACTURACION[[#This Row],[REFERENCIA]],CODINV,3,FALSE))</f>
        <v>56085G021</v>
      </c>
      <c r="M5669" s="44" t="str">
        <f>+VLOOKUP(FACTURACION[[#This Row],[REFERENCIA]],CODINV,4,FALSE)</f>
        <v>REPUESTOS Y ACCESORIOS</v>
      </c>
      <c r="N5669" s="44" t="str">
        <f>+VLOOKUP(FACTURACION[[#This Row],[REFERENCIA]],CODINV,5,FALSE)</f>
        <v>HONEYWELL</v>
      </c>
      <c r="O5669" s="3">
        <v>6</v>
      </c>
      <c r="P5669" s="31">
        <v>101334</v>
      </c>
      <c r="Q5669" s="48">
        <f>+FACTURACION[[#This Row],[CANTIDAD]]*FACTURACION[[#This Row],[VR UNITARIO]]/1000</f>
        <v>608.00400000000002</v>
      </c>
      <c r="R5669" s="3" t="str">
        <f>+VLOOKUP(FACTURACION[[#This Row],[NIT]],TABLACLIENTE,5,FALSE)</f>
        <v>CALI</v>
      </c>
    </row>
    <row r="5670" spans="3:18">
      <c r="C5670" s="29">
        <v>2018</v>
      </c>
      <c r="D5670" s="30" t="s">
        <v>702</v>
      </c>
      <c r="E5670" s="30">
        <f>MONTH(FACTURACION[[#This Row],[MES]]&amp;1)</f>
        <v>9</v>
      </c>
      <c r="F5670" s="223">
        <f>DATE(FACTURACION[[#This Row],[AÑO]],FACTURACION[[#This Row],[Mes numero]],1)</f>
        <v>43344</v>
      </c>
      <c r="G5670" s="160">
        <v>13854</v>
      </c>
      <c r="H5670" s="25">
        <v>800167643</v>
      </c>
      <c r="I5670" s="44" t="str">
        <f>+VLOOKUP(FACTURACION[[#This Row],[NIT]],TABLACLIENTE,2,FALSE)</f>
        <v>GASES DE OCCIDENTE S.A. E.S.P. (GDO)</v>
      </c>
      <c r="J5670" s="3" t="s">
        <v>132</v>
      </c>
      <c r="K5670" s="44" t="str">
        <f>+VLOOKUP(FACTURACION[[#This Row],[REFERENCIA]],CODINV,2,FALSE)</f>
        <v>KIT REPARACION BUNA N 80</v>
      </c>
      <c r="L5670" s="44" t="str">
        <f>IF(VLOOKUP(FACTURACION[[#This Row],[REFERENCIA]],CODINV,3,FALSE)=0,"",VLOOKUP(FACTURACION[[#This Row],[REFERENCIA]],CODINV,3,FALSE))</f>
        <v>73914K010</v>
      </c>
      <c r="M5670" s="44" t="str">
        <f>+VLOOKUP(FACTURACION[[#This Row],[REFERENCIA]],CODINV,4,FALSE)</f>
        <v>REPUESTOS Y ACCESORIOS</v>
      </c>
      <c r="N5670" s="44" t="str">
        <f>+VLOOKUP(FACTURACION[[#This Row],[REFERENCIA]],CODINV,5,FALSE)</f>
        <v>HONEYWELL</v>
      </c>
      <c r="O5670" s="3">
        <v>100</v>
      </c>
      <c r="P5670" s="31">
        <v>137391</v>
      </c>
      <c r="Q5670" s="48">
        <f>+FACTURACION[[#This Row],[CANTIDAD]]*FACTURACION[[#This Row],[VR UNITARIO]]/1000</f>
        <v>13739.1</v>
      </c>
      <c r="R5670" s="3" t="str">
        <f>+VLOOKUP(FACTURACION[[#This Row],[NIT]],TABLACLIENTE,5,FALSE)</f>
        <v>CALI</v>
      </c>
    </row>
    <row r="5671" spans="3:18">
      <c r="C5671" s="29">
        <v>2018</v>
      </c>
      <c r="D5671" s="30" t="s">
        <v>702</v>
      </c>
      <c r="E5671" s="30">
        <f>MONTH(FACTURACION[[#This Row],[MES]]&amp;1)</f>
        <v>9</v>
      </c>
      <c r="F5671" s="223">
        <f>DATE(FACTURACION[[#This Row],[AÑO]],FACTURACION[[#This Row],[Mes numero]],1)</f>
        <v>43344</v>
      </c>
      <c r="G5671" s="160">
        <v>13857</v>
      </c>
      <c r="H5671" s="25">
        <v>890503900</v>
      </c>
      <c r="I5671" s="44" t="str">
        <f>+VLOOKUP(FACTURACION[[#This Row],[NIT]],TABLACLIENTE,2,FALSE)</f>
        <v>GASES DEL ORIENTE S.A. E.S.P.</v>
      </c>
      <c r="J5671" s="3" t="s">
        <v>132</v>
      </c>
      <c r="K5671" s="44" t="str">
        <f>+VLOOKUP(FACTURACION[[#This Row],[REFERENCIA]],CODINV,2,FALSE)</f>
        <v>KIT REPARACION BUNA N 80</v>
      </c>
      <c r="L5671" s="44" t="str">
        <f>IF(VLOOKUP(FACTURACION[[#This Row],[REFERENCIA]],CODINV,3,FALSE)=0,"",VLOOKUP(FACTURACION[[#This Row],[REFERENCIA]],CODINV,3,FALSE))</f>
        <v>73914K010</v>
      </c>
      <c r="M5671" s="44" t="str">
        <f>+VLOOKUP(FACTURACION[[#This Row],[REFERENCIA]],CODINV,4,FALSE)</f>
        <v>REPUESTOS Y ACCESORIOS</v>
      </c>
      <c r="N5671" s="44" t="str">
        <f>+VLOOKUP(FACTURACION[[#This Row],[REFERENCIA]],CODINV,5,FALSE)</f>
        <v>HONEYWELL</v>
      </c>
      <c r="O5671" s="3">
        <v>25</v>
      </c>
      <c r="P5671" s="31">
        <v>140444</v>
      </c>
      <c r="Q5671" s="48">
        <f>+FACTURACION[[#This Row],[CANTIDAD]]*FACTURACION[[#This Row],[VR UNITARIO]]/1000</f>
        <v>3511.1</v>
      </c>
      <c r="R5671" s="3" t="str">
        <f>+VLOOKUP(FACTURACION[[#This Row],[NIT]],TABLACLIENTE,5,FALSE)</f>
        <v>CUCUTA</v>
      </c>
    </row>
    <row r="5672" spans="3:18">
      <c r="C5672" s="29">
        <v>2018</v>
      </c>
      <c r="D5672" s="30" t="s">
        <v>702</v>
      </c>
      <c r="E5672" s="30">
        <f>MONTH(FACTURACION[[#This Row],[MES]]&amp;1)</f>
        <v>9</v>
      </c>
      <c r="F5672" s="223">
        <f>DATE(FACTURACION[[#This Row],[AÑO]],FACTURACION[[#This Row],[Mes numero]],1)</f>
        <v>43344</v>
      </c>
      <c r="G5672" s="160">
        <v>13860</v>
      </c>
      <c r="H5672" s="25">
        <v>800167643</v>
      </c>
      <c r="I5672" s="44" t="str">
        <f>+VLOOKUP(FACTURACION[[#This Row],[NIT]],TABLACLIENTE,2,FALSE)</f>
        <v>GASES DE OCCIDENTE S.A. E.S.P. (GDO)</v>
      </c>
      <c r="J5672" s="3" t="s">
        <v>132</v>
      </c>
      <c r="K5672" s="44" t="str">
        <f>+VLOOKUP(FACTURACION[[#This Row],[REFERENCIA]],CODINV,2,FALSE)</f>
        <v>KIT REPARACION BUNA N 80</v>
      </c>
      <c r="L5672" s="44" t="str">
        <f>IF(VLOOKUP(FACTURACION[[#This Row],[REFERENCIA]],CODINV,3,FALSE)=0,"",VLOOKUP(FACTURACION[[#This Row],[REFERENCIA]],CODINV,3,FALSE))</f>
        <v>73914K010</v>
      </c>
      <c r="M5672" s="44" t="str">
        <f>+VLOOKUP(FACTURACION[[#This Row],[REFERENCIA]],CODINV,4,FALSE)</f>
        <v>REPUESTOS Y ACCESORIOS</v>
      </c>
      <c r="N5672" s="44" t="str">
        <f>+VLOOKUP(FACTURACION[[#This Row],[REFERENCIA]],CODINV,5,FALSE)</f>
        <v>HONEYWELL</v>
      </c>
      <c r="O5672" s="3">
        <v>200</v>
      </c>
      <c r="P5672" s="31">
        <v>183646</v>
      </c>
      <c r="Q5672" s="48">
        <f>+FACTURACION[[#This Row],[CANTIDAD]]*FACTURACION[[#This Row],[VR UNITARIO]]/1000</f>
        <v>36729.199999999997</v>
      </c>
      <c r="R5672" s="3" t="str">
        <f>+VLOOKUP(FACTURACION[[#This Row],[NIT]],TABLACLIENTE,5,FALSE)</f>
        <v>CALI</v>
      </c>
    </row>
    <row r="5673" spans="3:18">
      <c r="C5673" s="29">
        <v>2018</v>
      </c>
      <c r="D5673" s="30" t="s">
        <v>702</v>
      </c>
      <c r="E5673" s="30">
        <f>MONTH(FACTURACION[[#This Row],[MES]]&amp;1)</f>
        <v>9</v>
      </c>
      <c r="F5673" s="223">
        <f>DATE(FACTURACION[[#This Row],[AÑO]],FACTURACION[[#This Row],[Mes numero]],1)</f>
        <v>43344</v>
      </c>
      <c r="G5673" s="160">
        <v>13864</v>
      </c>
      <c r="H5673" s="25">
        <v>890208316</v>
      </c>
      <c r="I5673" s="44" t="str">
        <f>+VLOOKUP(FACTURACION[[#This Row],[NIT]],TABLACLIENTE,2,FALSE)</f>
        <v xml:space="preserve">METROGAS DE COLOMBIA S.A. E.S.P.  (METROGAS S.A. E.S.P)
</v>
      </c>
      <c r="J5673" s="3" t="s">
        <v>132</v>
      </c>
      <c r="K5673" s="44" t="str">
        <f>+VLOOKUP(FACTURACION[[#This Row],[REFERENCIA]],CODINV,2,FALSE)</f>
        <v>KIT REPARACION BUNA N 80</v>
      </c>
      <c r="L5673" s="44" t="str">
        <f>IF(VLOOKUP(FACTURACION[[#This Row],[REFERENCIA]],CODINV,3,FALSE)=0,"",VLOOKUP(FACTURACION[[#This Row],[REFERENCIA]],CODINV,3,FALSE))</f>
        <v>73914K010</v>
      </c>
      <c r="M5673" s="44" t="str">
        <f>+VLOOKUP(FACTURACION[[#This Row],[REFERENCIA]],CODINV,4,FALSE)</f>
        <v>REPUESTOS Y ACCESORIOS</v>
      </c>
      <c r="N5673" s="44" t="str">
        <f>+VLOOKUP(FACTURACION[[#This Row],[REFERENCIA]],CODINV,5,FALSE)</f>
        <v>HONEYWELL</v>
      </c>
      <c r="O5673" s="3">
        <v>20</v>
      </c>
      <c r="P5673" s="31">
        <v>125179</v>
      </c>
      <c r="Q5673" s="48">
        <f>+FACTURACION[[#This Row],[CANTIDAD]]*FACTURACION[[#This Row],[VR UNITARIO]]/1000</f>
        <v>2503.58</v>
      </c>
      <c r="R5673" s="3" t="str">
        <f>+VLOOKUP(FACTURACION[[#This Row],[NIT]],TABLACLIENTE,5,FALSE)</f>
        <v>FLORIDABLANCA</v>
      </c>
    </row>
    <row r="5674" spans="3:18">
      <c r="C5674" s="29">
        <v>2018</v>
      </c>
      <c r="D5674" s="30" t="s">
        <v>702</v>
      </c>
      <c r="E5674" s="30">
        <f>MONTH(FACTURACION[[#This Row],[MES]]&amp;1)</f>
        <v>9</v>
      </c>
      <c r="F5674" s="223">
        <f>DATE(FACTURACION[[#This Row],[AÑO]],FACTURACION[[#This Row],[Mes numero]],1)</f>
        <v>43344</v>
      </c>
      <c r="G5674" s="160">
        <v>13857</v>
      </c>
      <c r="H5674" s="25">
        <v>890503900</v>
      </c>
      <c r="I5674" s="44" t="str">
        <f>+VLOOKUP(FACTURACION[[#This Row],[NIT]],TABLACLIENTE,2,FALSE)</f>
        <v>GASES DEL ORIENTE S.A. E.S.P.</v>
      </c>
      <c r="J5674" s="3" t="s">
        <v>61</v>
      </c>
      <c r="K5674" s="44" t="str">
        <f>+VLOOKUP(FACTURACION[[#This Row],[REFERENCIA]],CODINV,2,FALSE)</f>
        <v>MANGA 2" S300 H7</v>
      </c>
      <c r="L5674" s="44" t="str">
        <f>IF(VLOOKUP(FACTURACION[[#This Row],[REFERENCIA]],CODINV,3,FALSE)=0,"",VLOOKUP(FACTURACION[[#This Row],[REFERENCIA]],CODINV,3,FALSE))</f>
        <v>73404P002</v>
      </c>
      <c r="M5674" s="44" t="str">
        <f>+VLOOKUP(FACTURACION[[#This Row],[REFERENCIA]],CODINV,4,FALSE)</f>
        <v>MANGAS</v>
      </c>
      <c r="N5674" s="44" t="str">
        <f>+VLOOKUP(FACTURACION[[#This Row],[REFERENCIA]],CODINV,5,FALSE)</f>
        <v>HONEYWELL</v>
      </c>
      <c r="O5674" s="3">
        <v>6</v>
      </c>
      <c r="P5674" s="31">
        <v>577043</v>
      </c>
      <c r="Q5674" s="48">
        <f>+FACTURACION[[#This Row],[CANTIDAD]]*FACTURACION[[#This Row],[VR UNITARIO]]/1000</f>
        <v>3462.2579999999998</v>
      </c>
      <c r="R5674" s="3" t="str">
        <f>+VLOOKUP(FACTURACION[[#This Row],[NIT]],TABLACLIENTE,5,FALSE)</f>
        <v>CUCUTA</v>
      </c>
    </row>
    <row r="5675" spans="3:18">
      <c r="C5675" s="29">
        <v>2018</v>
      </c>
      <c r="D5675" s="30" t="s">
        <v>702</v>
      </c>
      <c r="E5675" s="30">
        <f>MONTH(FACTURACION[[#This Row],[MES]]&amp;1)</f>
        <v>9</v>
      </c>
      <c r="F5675" s="223">
        <f>DATE(FACTURACION[[#This Row],[AÑO]],FACTURACION[[#This Row],[Mes numero]],1)</f>
        <v>43344</v>
      </c>
      <c r="G5675" s="160">
        <v>13867</v>
      </c>
      <c r="H5675" s="25">
        <v>890400869</v>
      </c>
      <c r="I5675" s="44" t="str">
        <f>+VLOOKUP(FACTURACION[[#This Row],[NIT]],TABLACLIENTE,2,FALSE)</f>
        <v>SURTIDORA DE GAS DEL CARIBE S.A. E.S.P. (SURTIGAS S.A. E.S.P.)</v>
      </c>
      <c r="J5675" s="3" t="s">
        <v>183</v>
      </c>
      <c r="K5675" s="44" t="str">
        <f>+VLOOKUP(FACTURACION[[#This Row],[REFERENCIA]],CODINV,2,FALSE)</f>
        <v>MANGA 2" S300 H5</v>
      </c>
      <c r="L5675" s="44" t="str">
        <f>IF(VLOOKUP(FACTURACION[[#This Row],[REFERENCIA]],CODINV,3,FALSE)=0,"",VLOOKUP(FACTURACION[[#This Row],[REFERENCIA]],CODINV,3,FALSE))</f>
        <v>73404P008</v>
      </c>
      <c r="M5675" s="44" t="str">
        <f>+VLOOKUP(FACTURACION[[#This Row],[REFERENCIA]],CODINV,4,FALSE)</f>
        <v>MANGAS</v>
      </c>
      <c r="N5675" s="44" t="str">
        <f>+VLOOKUP(FACTURACION[[#This Row],[REFERENCIA]],CODINV,5,FALSE)</f>
        <v>HONEYWELL</v>
      </c>
      <c r="O5675" s="3">
        <v>1</v>
      </c>
      <c r="P5675" s="31">
        <v>450000</v>
      </c>
      <c r="Q5675" s="48">
        <f>+FACTURACION[[#This Row],[CANTIDAD]]*FACTURACION[[#This Row],[VR UNITARIO]]/1000</f>
        <v>450</v>
      </c>
      <c r="R5675" s="3" t="str">
        <f>+VLOOKUP(FACTURACION[[#This Row],[NIT]],TABLACLIENTE,5,FALSE)</f>
        <v>CARTAGENA</v>
      </c>
    </row>
    <row r="5676" spans="3:18">
      <c r="C5676" s="29">
        <v>2018</v>
      </c>
      <c r="D5676" s="30" t="s">
        <v>702</v>
      </c>
      <c r="E5676" s="30">
        <f>MONTH(FACTURACION[[#This Row],[MES]]&amp;1)</f>
        <v>9</v>
      </c>
      <c r="F5676" s="223">
        <f>DATE(FACTURACION[[#This Row],[AÑO]],FACTURACION[[#This Row],[Mes numero]],1)</f>
        <v>43344</v>
      </c>
      <c r="G5676" s="160">
        <v>13877</v>
      </c>
      <c r="H5676" s="25">
        <v>900555031</v>
      </c>
      <c r="I5676" s="44" t="str">
        <f>+VLOOKUP(FACTURACION[[#This Row],[NIT]],TABLACLIENTE,2,FALSE)</f>
        <v>KRONOS ENERGY SA ESP</v>
      </c>
      <c r="J5676" s="3" t="s">
        <v>183</v>
      </c>
      <c r="K5676" s="44" t="str">
        <f>+VLOOKUP(FACTURACION[[#This Row],[REFERENCIA]],CODINV,2,FALSE)</f>
        <v>MANGA 2" S300 H5</v>
      </c>
      <c r="L5676" s="44" t="str">
        <f>IF(VLOOKUP(FACTURACION[[#This Row],[REFERENCIA]],CODINV,3,FALSE)=0,"",VLOOKUP(FACTURACION[[#This Row],[REFERENCIA]],CODINV,3,FALSE))</f>
        <v>73404P008</v>
      </c>
      <c r="M5676" s="44" t="str">
        <f>+VLOOKUP(FACTURACION[[#This Row],[REFERENCIA]],CODINV,4,FALSE)</f>
        <v>MANGAS</v>
      </c>
      <c r="N5676" s="44" t="str">
        <f>+VLOOKUP(FACTURACION[[#This Row],[REFERENCIA]],CODINV,5,FALSE)</f>
        <v>HONEYWELL</v>
      </c>
      <c r="O5676" s="3">
        <v>4</v>
      </c>
      <c r="P5676" s="31">
        <v>497662</v>
      </c>
      <c r="Q5676" s="48">
        <f>+FACTURACION[[#This Row],[CANTIDAD]]*FACTURACION[[#This Row],[VR UNITARIO]]/1000</f>
        <v>1990.6479999999999</v>
      </c>
      <c r="R5676" s="3" t="str">
        <f>+VLOOKUP(FACTURACION[[#This Row],[NIT]],TABLACLIENTE,5,FALSE)</f>
        <v>BOGOTÁ D.C.</v>
      </c>
    </row>
    <row r="5677" spans="3:18">
      <c r="C5677" s="29">
        <v>2018</v>
      </c>
      <c r="D5677" s="30" t="s">
        <v>702</v>
      </c>
      <c r="E5677" s="30">
        <f>MONTH(FACTURACION[[#This Row],[MES]]&amp;1)</f>
        <v>9</v>
      </c>
      <c r="F5677" s="223">
        <f>DATE(FACTURACION[[#This Row],[AÑO]],FACTURACION[[#This Row],[Mes numero]],1)</f>
        <v>43344</v>
      </c>
      <c r="G5677" s="160">
        <v>13855</v>
      </c>
      <c r="H5677" s="25">
        <v>800170118</v>
      </c>
      <c r="I5677" s="44" t="str">
        <f>+VLOOKUP(FACTURACION[[#This Row],[NIT]],TABLACLIENTE,2,FALSE)</f>
        <v>PROMOTORA DE GASES DEL SUR S A E S P (PROGASUR S.A. E.S.P.)</v>
      </c>
      <c r="J5677" s="3" t="s">
        <v>153</v>
      </c>
      <c r="K5677" s="44" t="str">
        <f>+VLOOKUP(FACTURACION[[#This Row],[REFERENCIA]],CODINV,2,FALSE)</f>
        <v>MANGA 3" S300 H7</v>
      </c>
      <c r="L5677" s="44" t="str">
        <f>IF(VLOOKUP(FACTURACION[[#This Row],[REFERENCIA]],CODINV,3,FALSE)=0,"",VLOOKUP(FACTURACION[[#This Row],[REFERENCIA]],CODINV,3,FALSE))</f>
        <v>73404P003</v>
      </c>
      <c r="M5677" s="44" t="str">
        <f>+VLOOKUP(FACTURACION[[#This Row],[REFERENCIA]],CODINV,4,FALSE)</f>
        <v>MANGAS</v>
      </c>
      <c r="N5677" s="44" t="str">
        <f>+VLOOKUP(FACTURACION[[#This Row],[REFERENCIA]],CODINV,5,FALSE)</f>
        <v>HONEYWELL</v>
      </c>
      <c r="O5677" s="3">
        <v>3</v>
      </c>
      <c r="P5677" s="31">
        <v>851826</v>
      </c>
      <c r="Q5677" s="48">
        <f>+FACTURACION[[#This Row],[CANTIDAD]]*FACTURACION[[#This Row],[VR UNITARIO]]/1000</f>
        <v>2555.4780000000001</v>
      </c>
      <c r="R5677" s="3" t="str">
        <f>+VLOOKUP(FACTURACION[[#This Row],[NIT]],TABLACLIENTE,5,FALSE)</f>
        <v>BOGOTÁ D.C.</v>
      </c>
    </row>
    <row r="5678" spans="3:18">
      <c r="C5678" s="29">
        <v>2018</v>
      </c>
      <c r="D5678" s="30" t="s">
        <v>702</v>
      </c>
      <c r="E5678" s="30">
        <f>MONTH(FACTURACION[[#This Row],[MES]]&amp;1)</f>
        <v>9</v>
      </c>
      <c r="F5678" s="223">
        <f>DATE(FACTURACION[[#This Row],[AÑO]],FACTURACION[[#This Row],[Mes numero]],1)</f>
        <v>43344</v>
      </c>
      <c r="G5678" s="160">
        <v>13860</v>
      </c>
      <c r="H5678" s="25">
        <v>800167643</v>
      </c>
      <c r="I5678" s="44" t="str">
        <f>+VLOOKUP(FACTURACION[[#This Row],[NIT]],TABLACLIENTE,2,FALSE)</f>
        <v>GASES DE OCCIDENTE S.A. E.S.P. (GDO)</v>
      </c>
      <c r="J5678" s="3" t="s">
        <v>153</v>
      </c>
      <c r="K5678" s="44" t="str">
        <f>+VLOOKUP(FACTURACION[[#This Row],[REFERENCIA]],CODINV,2,FALSE)</f>
        <v>MANGA 3" S300 H7</v>
      </c>
      <c r="L5678" s="44" t="str">
        <f>IF(VLOOKUP(FACTURACION[[#This Row],[REFERENCIA]],CODINV,3,FALSE)=0,"",VLOOKUP(FACTURACION[[#This Row],[REFERENCIA]],CODINV,3,FALSE))</f>
        <v>73404P003</v>
      </c>
      <c r="M5678" s="44" t="str">
        <f>+VLOOKUP(FACTURACION[[#This Row],[REFERENCIA]],CODINV,4,FALSE)</f>
        <v>MANGAS</v>
      </c>
      <c r="N5678" s="44" t="str">
        <f>+VLOOKUP(FACTURACION[[#This Row],[REFERENCIA]],CODINV,5,FALSE)</f>
        <v>HONEYWELL</v>
      </c>
      <c r="O5678" s="3">
        <v>20</v>
      </c>
      <c r="P5678" s="31">
        <v>935574</v>
      </c>
      <c r="Q5678" s="48">
        <f>+FACTURACION[[#This Row],[CANTIDAD]]*FACTURACION[[#This Row],[VR UNITARIO]]/1000</f>
        <v>18711.48</v>
      </c>
      <c r="R5678" s="3" t="str">
        <f>+VLOOKUP(FACTURACION[[#This Row],[NIT]],TABLACLIENTE,5,FALSE)</f>
        <v>CALI</v>
      </c>
    </row>
    <row r="5679" spans="3:18">
      <c r="C5679" s="29">
        <v>2018</v>
      </c>
      <c r="D5679" s="30" t="s">
        <v>702</v>
      </c>
      <c r="E5679" s="30">
        <f>MONTH(FACTURACION[[#This Row],[MES]]&amp;1)</f>
        <v>9</v>
      </c>
      <c r="F5679" s="223">
        <f>DATE(FACTURACION[[#This Row],[AÑO]],FACTURACION[[#This Row],[Mes numero]],1)</f>
        <v>43344</v>
      </c>
      <c r="G5679" s="160">
        <v>13873</v>
      </c>
      <c r="H5679" s="25">
        <v>800170118</v>
      </c>
      <c r="I5679" s="44" t="str">
        <f>+VLOOKUP(FACTURACION[[#This Row],[NIT]],TABLACLIENTE,2,FALSE)</f>
        <v>PROMOTORA DE GASES DEL SUR S A E S P (PROGASUR S.A. E.S.P.)</v>
      </c>
      <c r="J5679" s="3" t="s">
        <v>569</v>
      </c>
      <c r="K5679" s="44" t="str">
        <f>+VLOOKUP(FACTURACION[[#This Row],[REFERENCIA]],CODINV,2,FALSE)</f>
        <v>MANGA 2" S600 H7</v>
      </c>
      <c r="L5679" s="44" t="str">
        <f>IF(VLOOKUP(FACTURACION[[#This Row],[REFERENCIA]],CODINV,3,FALSE)=0,"",VLOOKUP(FACTURACION[[#This Row],[REFERENCIA]],CODINV,3,FALSE))</f>
        <v>73677P001</v>
      </c>
      <c r="M5679" s="44" t="str">
        <f>+VLOOKUP(FACTURACION[[#This Row],[REFERENCIA]],CODINV,4,FALSE)</f>
        <v>MANGAS</v>
      </c>
      <c r="N5679" s="44" t="str">
        <f>+VLOOKUP(FACTURACION[[#This Row],[REFERENCIA]],CODINV,5,FALSE)</f>
        <v>HONEYWELL</v>
      </c>
      <c r="O5679" s="3">
        <v>3</v>
      </c>
      <c r="P5679" s="31">
        <v>546512</v>
      </c>
      <c r="Q5679" s="48">
        <f>+FACTURACION[[#This Row],[CANTIDAD]]*FACTURACION[[#This Row],[VR UNITARIO]]/1000</f>
        <v>1639.5360000000001</v>
      </c>
      <c r="R5679" s="3" t="str">
        <f>+VLOOKUP(FACTURACION[[#This Row],[NIT]],TABLACLIENTE,5,FALSE)</f>
        <v>BOGOTÁ D.C.</v>
      </c>
    </row>
    <row r="5680" spans="3:18">
      <c r="C5680" s="29">
        <v>2018</v>
      </c>
      <c r="D5680" s="30" t="s">
        <v>702</v>
      </c>
      <c r="E5680" s="30">
        <f>MONTH(FACTURACION[[#This Row],[MES]]&amp;1)</f>
        <v>9</v>
      </c>
      <c r="F5680" s="223">
        <f>DATE(FACTURACION[[#This Row],[AÑO]],FACTURACION[[#This Row],[Mes numero]],1)</f>
        <v>43344</v>
      </c>
      <c r="G5680" s="160">
        <v>13877</v>
      </c>
      <c r="H5680" s="25">
        <v>900555031</v>
      </c>
      <c r="I5680" s="44" t="str">
        <f>+VLOOKUP(FACTURACION[[#This Row],[NIT]],TABLACLIENTE,2,FALSE)</f>
        <v>KRONOS ENERGY SA ESP</v>
      </c>
      <c r="J5680" s="3" t="s">
        <v>569</v>
      </c>
      <c r="K5680" s="44" t="str">
        <f>+VLOOKUP(FACTURACION[[#This Row],[REFERENCIA]],CODINV,2,FALSE)</f>
        <v>MANGA 2" S600 H7</v>
      </c>
      <c r="L5680" s="44" t="str">
        <f>IF(VLOOKUP(FACTURACION[[#This Row],[REFERENCIA]],CODINV,3,FALSE)=0,"",VLOOKUP(FACTURACION[[#This Row],[REFERENCIA]],CODINV,3,FALSE))</f>
        <v>73677P001</v>
      </c>
      <c r="M5680" s="44" t="str">
        <f>+VLOOKUP(FACTURACION[[#This Row],[REFERENCIA]],CODINV,4,FALSE)</f>
        <v>MANGAS</v>
      </c>
      <c r="N5680" s="44" t="str">
        <f>+VLOOKUP(FACTURACION[[#This Row],[REFERENCIA]],CODINV,5,FALSE)</f>
        <v>HONEYWELL</v>
      </c>
      <c r="O5680" s="3">
        <v>4</v>
      </c>
      <c r="P5680" s="31">
        <v>583150</v>
      </c>
      <c r="Q5680" s="48">
        <f>+FACTURACION[[#This Row],[CANTIDAD]]*FACTURACION[[#This Row],[VR UNITARIO]]/1000</f>
        <v>2332.6</v>
      </c>
      <c r="R5680" s="3" t="str">
        <f>+VLOOKUP(FACTURACION[[#This Row],[NIT]],TABLACLIENTE,5,FALSE)</f>
        <v>BOGOTÁ D.C.</v>
      </c>
    </row>
    <row r="5681" spans="3:18">
      <c r="C5681" s="29">
        <v>2018</v>
      </c>
      <c r="D5681" s="30" t="s">
        <v>702</v>
      </c>
      <c r="E5681" s="30">
        <f>MONTH(FACTURACION[[#This Row],[MES]]&amp;1)</f>
        <v>9</v>
      </c>
      <c r="F5681" s="223">
        <f>DATE(FACTURACION[[#This Row],[AÑO]],FACTURACION[[#This Row],[Mes numero]],1)</f>
        <v>43344</v>
      </c>
      <c r="G5681" s="160">
        <v>13855</v>
      </c>
      <c r="H5681" s="25">
        <v>800170118</v>
      </c>
      <c r="I5681" s="44" t="str">
        <f>+VLOOKUP(FACTURACION[[#This Row],[NIT]],TABLACLIENTE,2,FALSE)</f>
        <v>PROMOTORA DE GASES DEL SUR S A E S P (PROGASUR S.A. E.S.P.)</v>
      </c>
      <c r="J5681" s="3" t="s">
        <v>732</v>
      </c>
      <c r="K5681" s="44" t="str">
        <f>+VLOOKUP(FACTURACION[[#This Row],[REFERENCIA]],CODINV,2,FALSE)</f>
        <v>MANGA 4" S600 H7</v>
      </c>
      <c r="L5681" s="44" t="str">
        <f>IF(VLOOKUP(FACTURACION[[#This Row],[REFERENCIA]],CODINV,3,FALSE)=0,"",VLOOKUP(FACTURACION[[#This Row],[REFERENCIA]],CODINV,3,FALSE))</f>
        <v>73677P003</v>
      </c>
      <c r="M5681" s="44" t="str">
        <f>+VLOOKUP(FACTURACION[[#This Row],[REFERENCIA]],CODINV,4,FALSE)</f>
        <v>MANGAS</v>
      </c>
      <c r="N5681" s="44" t="str">
        <f>+VLOOKUP(FACTURACION[[#This Row],[REFERENCIA]],CODINV,5,FALSE)</f>
        <v>HONEYWELL</v>
      </c>
      <c r="O5681" s="3">
        <v>4</v>
      </c>
      <c r="P5681" s="31">
        <v>1398338</v>
      </c>
      <c r="Q5681" s="48">
        <f>+FACTURACION[[#This Row],[CANTIDAD]]*FACTURACION[[#This Row],[VR UNITARIO]]/1000</f>
        <v>5593.3519999999999</v>
      </c>
      <c r="R5681" s="3" t="str">
        <f>+VLOOKUP(FACTURACION[[#This Row],[NIT]],TABLACLIENTE,5,FALSE)</f>
        <v>BOGOTÁ D.C.</v>
      </c>
    </row>
    <row r="5682" spans="3:18">
      <c r="C5682" s="29">
        <v>2018</v>
      </c>
      <c r="D5682" s="30" t="s">
        <v>702</v>
      </c>
      <c r="E5682" s="30">
        <f>MONTH(FACTURACION[[#This Row],[MES]]&amp;1)</f>
        <v>9</v>
      </c>
      <c r="F5682" s="223">
        <f>DATE(FACTURACION[[#This Row],[AÑO]],FACTURACION[[#This Row],[Mes numero]],1)</f>
        <v>43344</v>
      </c>
      <c r="G5682" s="160">
        <v>13857</v>
      </c>
      <c r="H5682" s="25">
        <v>890503900</v>
      </c>
      <c r="I5682" s="44" t="str">
        <f>+VLOOKUP(FACTURACION[[#This Row],[NIT]],TABLACLIENTE,2,FALSE)</f>
        <v>GASES DEL ORIENTE S.A. E.S.P.</v>
      </c>
      <c r="J5682" s="3" t="s">
        <v>1255</v>
      </c>
      <c r="K5682" s="44" t="str">
        <f>+VLOOKUP(FACTURACION[[#This Row],[REFERENCIA]],CODINV,2,FALSE)</f>
        <v>MANGA 4" S600 B7</v>
      </c>
      <c r="L5682" s="44" t="str">
        <f>IF(VLOOKUP(FACTURACION[[#This Row],[REFERENCIA]],CODINV,3,FALSE)=0,"",VLOOKUP(FACTURACION[[#This Row],[REFERENCIA]],CODINV,3,FALSE))</f>
        <v>73677P008</v>
      </c>
      <c r="M5682" s="44" t="str">
        <f>+VLOOKUP(FACTURACION[[#This Row],[REFERENCIA]],CODINV,4,FALSE)</f>
        <v>MANGAS</v>
      </c>
      <c r="N5682" s="44" t="str">
        <f>+VLOOKUP(FACTURACION[[#This Row],[REFERENCIA]],CODINV,5,FALSE)</f>
        <v>HONEYWELL</v>
      </c>
      <c r="O5682" s="3">
        <v>1</v>
      </c>
      <c r="P5682" s="31">
        <v>1373913</v>
      </c>
      <c r="Q5682" s="48">
        <f>+FACTURACION[[#This Row],[CANTIDAD]]*FACTURACION[[#This Row],[VR UNITARIO]]/1000</f>
        <v>1373.913</v>
      </c>
      <c r="R5682" s="3" t="str">
        <f>+VLOOKUP(FACTURACION[[#This Row],[NIT]],TABLACLIENTE,5,FALSE)</f>
        <v>CUCUTA</v>
      </c>
    </row>
    <row r="5683" spans="3:18">
      <c r="C5683" s="29">
        <v>2018</v>
      </c>
      <c r="D5683" s="30" t="s">
        <v>702</v>
      </c>
      <c r="E5683" s="30">
        <f>MONTH(FACTURACION[[#This Row],[MES]]&amp;1)</f>
        <v>9</v>
      </c>
      <c r="F5683" s="223">
        <f>DATE(FACTURACION[[#This Row],[AÑO]],FACTURACION[[#This Row],[Mes numero]],1)</f>
        <v>43344</v>
      </c>
      <c r="G5683" s="160">
        <v>13864</v>
      </c>
      <c r="H5683" s="25">
        <v>890208316</v>
      </c>
      <c r="I5683" s="44" t="str">
        <f>+VLOOKUP(FACTURACION[[#This Row],[NIT]],TABLACLIENTE,2,FALSE)</f>
        <v xml:space="preserve">METROGAS DE COLOMBIA S.A. E.S.P.  (METROGAS S.A. E.S.P)
</v>
      </c>
      <c r="J5683" s="3" t="s">
        <v>574</v>
      </c>
      <c r="K5683" s="44" t="str">
        <f>+VLOOKUP(FACTURACION[[#This Row],[REFERENCIA]],CODINV,2,FALSE)</f>
        <v>FILTER ASSEMBY (INSPIRATOR)</v>
      </c>
      <c r="L5683" s="44" t="str">
        <f>IF(VLOOKUP(FACTURACION[[#This Row],[REFERENCIA]],CODINV,3,FALSE)=0,"",VLOOKUP(FACTURACION[[#This Row],[REFERENCIA]],CODINV,3,FALSE))</f>
        <v>74074K001</v>
      </c>
      <c r="M5683" s="44" t="str">
        <f>+VLOOKUP(FACTURACION[[#This Row],[REFERENCIA]],CODINV,4,FALSE)</f>
        <v>FILTROS</v>
      </c>
      <c r="N5683" s="44" t="str">
        <f>+VLOOKUP(FACTURACION[[#This Row],[REFERENCIA]],CODINV,5,FALSE)</f>
        <v>HONEYWELL</v>
      </c>
      <c r="O5683" s="3">
        <v>8</v>
      </c>
      <c r="P5683" s="31">
        <v>274783</v>
      </c>
      <c r="Q5683" s="48">
        <f>+FACTURACION[[#This Row],[CANTIDAD]]*FACTURACION[[#This Row],[VR UNITARIO]]/1000</f>
        <v>2198.2640000000001</v>
      </c>
      <c r="R5683" s="3" t="str">
        <f>+VLOOKUP(FACTURACION[[#This Row],[NIT]],TABLACLIENTE,5,FALSE)</f>
        <v>FLORIDABLANCA</v>
      </c>
    </row>
    <row r="5684" spans="3:18">
      <c r="C5684" s="29">
        <v>2018</v>
      </c>
      <c r="D5684" s="30" t="s">
        <v>702</v>
      </c>
      <c r="E5684" s="30">
        <f>MONTH(FACTURACION[[#This Row],[MES]]&amp;1)</f>
        <v>9</v>
      </c>
      <c r="F5684" s="223">
        <f>DATE(FACTURACION[[#This Row],[AÑO]],FACTURACION[[#This Row],[Mes numero]],1)</f>
        <v>43344</v>
      </c>
      <c r="G5684" s="160">
        <v>13870</v>
      </c>
      <c r="H5684" s="25">
        <v>890908643</v>
      </c>
      <c r="I5684" s="44" t="str">
        <f>+VLOOKUP(FACTURACION[[#This Row],[NIT]],TABLACLIENTE,2,FALSE)</f>
        <v>GASES DE ANTIOQUIA S.A. E.S.P.  (GAS ANTIOQUIA S.A. E.S.P.)</v>
      </c>
      <c r="J5684" s="3" t="s">
        <v>949</v>
      </c>
      <c r="K5684" s="44" t="str">
        <f>+VLOOKUP(FACTURACION[[#This Row],[REFERENCIA]],CODINV,2,FALSE)</f>
        <v>SISTEMA DE RESPALDO SGCWEB</v>
      </c>
      <c r="L5684" s="44" t="str">
        <f>IF(VLOOKUP(FACTURACION[[#This Row],[REFERENCIA]],CODINV,3,FALSE)=0,"",VLOOKUP(FACTURACION[[#This Row],[REFERENCIA]],CODINV,3,FALSE))</f>
        <v/>
      </c>
      <c r="M5684" s="44" t="str">
        <f>+VLOOKUP(FACTURACION[[#This Row],[REFERENCIA]],CODINV,4,FALSE)</f>
        <v>REPUESTOS Y ACCESORIOS</v>
      </c>
      <c r="N5684" s="44" t="str">
        <f>+VLOOKUP(FACTURACION[[#This Row],[REFERENCIA]],CODINV,5,FALSE)</f>
        <v>PEGASUS</v>
      </c>
      <c r="O5684" s="3">
        <v>1</v>
      </c>
      <c r="P5684" s="31">
        <v>1239575</v>
      </c>
      <c r="Q5684" s="48">
        <f>+FACTURACION[[#This Row],[CANTIDAD]]*FACTURACION[[#This Row],[VR UNITARIO]]/1000</f>
        <v>1239.575</v>
      </c>
      <c r="R5684" s="3" t="str">
        <f>+VLOOKUP(FACTURACION[[#This Row],[NIT]],TABLACLIENTE,5,FALSE)</f>
        <v>MEDELLIN</v>
      </c>
    </row>
    <row r="5685" spans="3:18">
      <c r="C5685" s="29">
        <v>2018</v>
      </c>
      <c r="D5685" s="30" t="s">
        <v>702</v>
      </c>
      <c r="E5685" s="30">
        <f>MONTH(FACTURACION[[#This Row],[MES]]&amp;1)</f>
        <v>9</v>
      </c>
      <c r="F5685" s="223">
        <f>DATE(FACTURACION[[#This Row],[AÑO]],FACTURACION[[#This Row],[Mes numero]],1)</f>
        <v>43344</v>
      </c>
      <c r="G5685" s="160">
        <v>13871</v>
      </c>
      <c r="H5685" s="25">
        <v>890500726</v>
      </c>
      <c r="I5685" s="44" t="str">
        <f>+VLOOKUP(FACTURACION[[#This Row],[NIT]],TABLACLIENTE,2,FALSE)</f>
        <v>NORTESANTANDEREANA DE GAS S.A. E.S.P (NORGAS S.A. E.S.P.)</v>
      </c>
      <c r="J5685" s="3" t="s">
        <v>949</v>
      </c>
      <c r="K5685" s="44" t="str">
        <f>+VLOOKUP(FACTURACION[[#This Row],[REFERENCIA]],CODINV,2,FALSE)</f>
        <v>SISTEMA DE RESPALDO SGCWEB</v>
      </c>
      <c r="L5685" s="44" t="str">
        <f>IF(VLOOKUP(FACTURACION[[#This Row],[REFERENCIA]],CODINV,3,FALSE)=0,"",VLOOKUP(FACTURACION[[#This Row],[REFERENCIA]],CODINV,3,FALSE))</f>
        <v/>
      </c>
      <c r="M5685" s="44" t="str">
        <f>+VLOOKUP(FACTURACION[[#This Row],[REFERENCIA]],CODINV,4,FALSE)</f>
        <v>REPUESTOS Y ACCESORIOS</v>
      </c>
      <c r="N5685" s="44" t="str">
        <f>+VLOOKUP(FACTURACION[[#This Row],[REFERENCIA]],CODINV,5,FALSE)</f>
        <v>PEGASUS</v>
      </c>
      <c r="O5685" s="3">
        <v>1</v>
      </c>
      <c r="P5685" s="31">
        <v>1251787</v>
      </c>
      <c r="Q5685" s="48">
        <f>+FACTURACION[[#This Row],[CANTIDAD]]*FACTURACION[[#This Row],[VR UNITARIO]]/1000</f>
        <v>1251.787</v>
      </c>
      <c r="R5685" s="3" t="str">
        <f>+VLOOKUP(FACTURACION[[#This Row],[NIT]],TABLACLIENTE,5,FALSE)</f>
        <v>BUCARAMANGA</v>
      </c>
    </row>
    <row r="5686" spans="3:18">
      <c r="C5686" s="29">
        <v>2018</v>
      </c>
      <c r="D5686" s="30" t="s">
        <v>702</v>
      </c>
      <c r="E5686" s="30">
        <f>MONTH(FACTURACION[[#This Row],[MES]]&amp;1)</f>
        <v>9</v>
      </c>
      <c r="F5686" s="223">
        <f>DATE(FACTURACION[[#This Row],[AÑO]],FACTURACION[[#This Row],[Mes numero]],1)</f>
        <v>43344</v>
      </c>
      <c r="G5686" s="160">
        <v>13893</v>
      </c>
      <c r="H5686" s="25">
        <v>890310688</v>
      </c>
      <c r="I5686" s="44" t="str">
        <f>+VLOOKUP(FACTURACION[[#This Row],[NIT]],TABLACLIENTE,2,FALSE)</f>
        <v>COLGAS DE OCCIDENTE S.A. E.S.P.</v>
      </c>
      <c r="J5686" s="3" t="s">
        <v>949</v>
      </c>
      <c r="K5686" s="44" t="str">
        <f>+VLOOKUP(FACTURACION[[#This Row],[REFERENCIA]],CODINV,2,FALSE)</f>
        <v>SISTEMA DE RESPALDO SGCWEB</v>
      </c>
      <c r="L5686" s="44" t="str">
        <f>IF(VLOOKUP(FACTURACION[[#This Row],[REFERENCIA]],CODINV,3,FALSE)=0,"",VLOOKUP(FACTURACION[[#This Row],[REFERENCIA]],CODINV,3,FALSE))</f>
        <v/>
      </c>
      <c r="M5686" s="44" t="str">
        <f>+VLOOKUP(FACTURACION[[#This Row],[REFERENCIA]],CODINV,4,FALSE)</f>
        <v>REPUESTOS Y ACCESORIOS</v>
      </c>
      <c r="N5686" s="44" t="str">
        <f>+VLOOKUP(FACTURACION[[#This Row],[REFERENCIA]],CODINV,5,FALSE)</f>
        <v>PEGASUS</v>
      </c>
      <c r="O5686" s="3">
        <v>1</v>
      </c>
      <c r="P5686" s="31">
        <v>1237946</v>
      </c>
      <c r="Q5686" s="48">
        <f>+FACTURACION[[#This Row],[CANTIDAD]]*FACTURACION[[#This Row],[VR UNITARIO]]/1000</f>
        <v>1237.9459999999999</v>
      </c>
      <c r="R5686" s="3" t="str">
        <f>+VLOOKUP(FACTURACION[[#This Row],[NIT]],TABLACLIENTE,5,FALSE)</f>
        <v>CALI</v>
      </c>
    </row>
    <row r="5687" spans="3:18">
      <c r="C5687" s="29">
        <v>2018</v>
      </c>
      <c r="D5687" s="30" t="s">
        <v>702</v>
      </c>
      <c r="E5687" s="30">
        <f>MONTH(FACTURACION[[#This Row],[MES]]&amp;1)</f>
        <v>9</v>
      </c>
      <c r="F5687" s="223">
        <f>DATE(FACTURACION[[#This Row],[AÑO]],FACTURACION[[#This Row],[Mes numero]],1)</f>
        <v>43344</v>
      </c>
      <c r="G5687" s="160">
        <v>13869</v>
      </c>
      <c r="H5687" s="25">
        <v>890310688</v>
      </c>
      <c r="I5687" s="44" t="str">
        <f>+VLOOKUP(FACTURACION[[#This Row],[NIT]],TABLACLIENTE,2,FALSE)</f>
        <v>COLGAS DE OCCIDENTE S.A. E.S.P.</v>
      </c>
      <c r="J5687" s="3" t="s">
        <v>258</v>
      </c>
      <c r="K5687" s="44" t="str">
        <f>+VLOOKUP(FACTURACION[[#This Row],[REFERENCIA]],CODINV,2,FALSE)</f>
        <v>LICENCIA PREMIUM TROYA III</v>
      </c>
      <c r="L5687" s="44" t="str">
        <f>IF(VLOOKUP(FACTURACION[[#This Row],[REFERENCIA]],CODINV,3,FALSE)=0,"",VLOOKUP(FACTURACION[[#This Row],[REFERENCIA]],CODINV,3,FALSE))</f>
        <v>720370001YY</v>
      </c>
      <c r="M5687" s="44" t="str">
        <f>+VLOOKUP(FACTURACION[[#This Row],[REFERENCIA]],CODINV,4,FALSE)</f>
        <v>REPUESTOS Y ACCESORIOS</v>
      </c>
      <c r="N5687" s="44" t="str">
        <f>+VLOOKUP(FACTURACION[[#This Row],[REFERENCIA]],CODINV,5,FALSE)</f>
        <v>RED SEAL MEASUREMENT</v>
      </c>
      <c r="O5687" s="3">
        <v>1</v>
      </c>
      <c r="P5687" s="31">
        <v>1190725</v>
      </c>
      <c r="Q5687" s="48">
        <f>+FACTURACION[[#This Row],[CANTIDAD]]*FACTURACION[[#This Row],[VR UNITARIO]]/1000</f>
        <v>1190.7249999999999</v>
      </c>
      <c r="R5687" s="3" t="str">
        <f>+VLOOKUP(FACTURACION[[#This Row],[NIT]],TABLACLIENTE,5,FALSE)</f>
        <v>CALI</v>
      </c>
    </row>
    <row r="5688" spans="3:18">
      <c r="C5688" s="29">
        <v>2018</v>
      </c>
      <c r="D5688" s="30" t="s">
        <v>702</v>
      </c>
      <c r="E5688" s="30">
        <f>MONTH(FACTURACION[[#This Row],[MES]]&amp;1)</f>
        <v>9</v>
      </c>
      <c r="F5688" s="223">
        <f>DATE(FACTURACION[[#This Row],[AÑO]],FACTURACION[[#This Row],[Mes numero]],1)</f>
        <v>43344</v>
      </c>
      <c r="G5688" s="160">
        <v>13865</v>
      </c>
      <c r="H5688" s="25">
        <v>890500726</v>
      </c>
      <c r="I5688" s="44" t="str">
        <f>+VLOOKUP(FACTURACION[[#This Row],[NIT]],TABLACLIENTE,2,FALSE)</f>
        <v>NORTESANTANDEREANA DE GAS S.A. E.S.P (NORGAS S.A. E.S.P.)</v>
      </c>
      <c r="J5688" s="3" t="s">
        <v>259</v>
      </c>
      <c r="K5688" s="44" t="str">
        <f>+VLOOKUP(FACTURACION[[#This Row],[REFERENCIA]],CODINV,2,FALSE)</f>
        <v>KIT CONVERSION TROYA III</v>
      </c>
      <c r="L5688" s="44" t="str">
        <f>IF(VLOOKUP(FACTURACION[[#This Row],[REFERENCIA]],CODINV,3,FALSE)=0,"",VLOOKUP(FACTURACION[[#This Row],[REFERENCIA]],CODINV,3,FALSE))</f>
        <v>72-037-001YY</v>
      </c>
      <c r="M5688" s="44" t="str">
        <f>+VLOOKUP(FACTURACION[[#This Row],[REFERENCIA]],CODINV,4,FALSE)</f>
        <v>REPUESTOS Y ACCESORIOS</v>
      </c>
      <c r="N5688" s="44" t="str">
        <f>+VLOOKUP(FACTURACION[[#This Row],[REFERENCIA]],CODINV,5,FALSE)</f>
        <v>RED SEAL MEASUREMENT</v>
      </c>
      <c r="O5688" s="3">
        <v>4</v>
      </c>
      <c r="P5688" s="31">
        <v>2007692</v>
      </c>
      <c r="Q5688" s="48">
        <f>+FACTURACION[[#This Row],[CANTIDAD]]*FACTURACION[[#This Row],[VR UNITARIO]]/1000</f>
        <v>8030.768</v>
      </c>
      <c r="R5688" s="3" t="str">
        <f>+VLOOKUP(FACTURACION[[#This Row],[NIT]],TABLACLIENTE,5,FALSE)</f>
        <v>BUCARAMANGA</v>
      </c>
    </row>
    <row r="5689" spans="3:18">
      <c r="C5689" s="29">
        <v>2018</v>
      </c>
      <c r="D5689" s="30" t="s">
        <v>702</v>
      </c>
      <c r="E5689" s="30">
        <f>MONTH(FACTURACION[[#This Row],[MES]]&amp;1)</f>
        <v>9</v>
      </c>
      <c r="F5689" s="223">
        <f>DATE(FACTURACION[[#This Row],[AÑO]],FACTURACION[[#This Row],[Mes numero]],1)</f>
        <v>43344</v>
      </c>
      <c r="G5689" s="160">
        <v>13881</v>
      </c>
      <c r="H5689" s="25">
        <v>900704223</v>
      </c>
      <c r="I5689" s="44" t="str">
        <f>+VLOOKUP(FACTURACION[[#This Row],[NIT]],TABLACLIENTE,2,FALSE)</f>
        <v>GAS Y SERVICIOS INDUSTRIALES S A S</v>
      </c>
      <c r="J5689" s="3" t="s">
        <v>4219</v>
      </c>
      <c r="K5689" s="44" t="str">
        <f>+VLOOKUP(FACTURACION[[#This Row],[REFERENCIA]],CODINV,2,FALSE)</f>
        <v>KIT REPARACION VALV. GLOBO 2"</v>
      </c>
      <c r="L5689" s="44" t="str">
        <f>IF(VLOOKUP(FACTURACION[[#This Row],[REFERENCIA]],CODINV,3,FALSE)=0,"",VLOOKUP(FACTURACION[[#This Row],[REFERENCIA]],CODINV,3,FALSE))</f>
        <v>A7513-50</v>
      </c>
      <c r="M5689" s="44" t="str">
        <f>+VLOOKUP(FACTURACION[[#This Row],[REFERENCIA]],CODINV,4,FALSE)</f>
        <v>REPUESTOS Y ACCESORIOS</v>
      </c>
      <c r="N5689" s="44" t="str">
        <f>+VLOOKUP(FACTURACION[[#This Row],[REFERENCIA]],CODINV,5,FALSE)</f>
        <v>REGO</v>
      </c>
      <c r="O5689" s="3">
        <v>3</v>
      </c>
      <c r="P5689" s="31">
        <v>70000</v>
      </c>
      <c r="Q5689" s="48">
        <f>+FACTURACION[[#This Row],[CANTIDAD]]*FACTURACION[[#This Row],[VR UNITARIO]]/1000</f>
        <v>210</v>
      </c>
      <c r="R5689" s="3" t="str">
        <f>+VLOOKUP(FACTURACION[[#This Row],[NIT]],TABLACLIENTE,5,FALSE)</f>
        <v>BOGOTÁ D.C.</v>
      </c>
    </row>
    <row r="5690" spans="3:18">
      <c r="C5690" s="29">
        <v>2018</v>
      </c>
      <c r="D5690" s="30" t="s">
        <v>702</v>
      </c>
      <c r="E5690" s="30">
        <f>MONTH(FACTURACION[[#This Row],[MES]]&amp;1)</f>
        <v>9</v>
      </c>
      <c r="F5690" s="223">
        <f>DATE(FACTURACION[[#This Row],[AÑO]],FACTURACION[[#This Row],[Mes numero]],1)</f>
        <v>43344</v>
      </c>
      <c r="G5690" s="160">
        <v>13884</v>
      </c>
      <c r="H5690" s="25">
        <v>900164715</v>
      </c>
      <c r="I5690" s="44" t="str">
        <f>+VLOOKUP(FACTURACION[[#This Row],[NIT]],TABLACLIENTE,2,FALSE)</f>
        <v>COMPAÑIA TRANSPORTADORA DE COLOMBIA S.A. (COTRANSCOL S.A.)</v>
      </c>
      <c r="J5690" s="3" t="s">
        <v>4219</v>
      </c>
      <c r="K5690" s="44" t="str">
        <f>+VLOOKUP(FACTURACION[[#This Row],[REFERENCIA]],CODINV,2,FALSE)</f>
        <v>KIT REPARACION VALV. GLOBO 2"</v>
      </c>
      <c r="L5690" s="44" t="str">
        <f>IF(VLOOKUP(FACTURACION[[#This Row],[REFERENCIA]],CODINV,3,FALSE)=0,"",VLOOKUP(FACTURACION[[#This Row],[REFERENCIA]],CODINV,3,FALSE))</f>
        <v>A7513-50</v>
      </c>
      <c r="M5690" s="44" t="str">
        <f>+VLOOKUP(FACTURACION[[#This Row],[REFERENCIA]],CODINV,4,FALSE)</f>
        <v>REPUESTOS Y ACCESORIOS</v>
      </c>
      <c r="N5690" s="44" t="str">
        <f>+VLOOKUP(FACTURACION[[#This Row],[REFERENCIA]],CODINV,5,FALSE)</f>
        <v>REGO</v>
      </c>
      <c r="O5690" s="3">
        <v>12</v>
      </c>
      <c r="P5690" s="31">
        <v>67198</v>
      </c>
      <c r="Q5690" s="48">
        <f>+FACTURACION[[#This Row],[CANTIDAD]]*FACTURACION[[#This Row],[VR UNITARIO]]/1000</f>
        <v>806.37599999999998</v>
      </c>
      <c r="R5690" s="3" t="str">
        <f>+VLOOKUP(FACTURACION[[#This Row],[NIT]],TABLACLIENTE,5,FALSE)</f>
        <v>GIRON</v>
      </c>
    </row>
    <row r="5691" spans="3:18">
      <c r="C5691" s="29">
        <v>2018</v>
      </c>
      <c r="D5691" s="30" t="s">
        <v>702</v>
      </c>
      <c r="E5691" s="30">
        <f>MONTH(FACTURACION[[#This Row],[MES]]&amp;1)</f>
        <v>9</v>
      </c>
      <c r="F5691" s="223">
        <f>DATE(FACTURACION[[#This Row],[AÑO]],FACTURACION[[#This Row],[Mes numero]],1)</f>
        <v>43344</v>
      </c>
      <c r="G5691" s="160">
        <v>13879</v>
      </c>
      <c r="H5691" s="25">
        <v>900396759</v>
      </c>
      <c r="I5691" s="44" t="str">
        <f>+VLOOKUP(FACTURACION[[#This Row],[NIT]],TABLACLIENTE,2,FALSE)</f>
        <v>CHILCO DISTRIBUIDORA DE GAS Y ENERGIA S.A.S. E.S.P.</v>
      </c>
      <c r="J5691" s="3" t="s">
        <v>281</v>
      </c>
      <c r="K5691" s="44" t="str">
        <f>+VLOOKUP(FACTURACION[[#This Row],[REFERENCIA]],CODINV,2,FALSE)</f>
        <v>VALVULA DE ALIVIO SEMIINTERNA 2" - 250</v>
      </c>
      <c r="L5691" s="44" t="str">
        <f>IF(VLOOKUP(FACTURACION[[#This Row],[REFERENCIA]],CODINV,3,FALSE)=0,"",VLOOKUP(FACTURACION[[#This Row],[REFERENCIA]],CODINV,3,FALSE))</f>
        <v>7534G</v>
      </c>
      <c r="M5691" s="44" t="str">
        <f>+VLOOKUP(FACTURACION[[#This Row],[REFERENCIA]],CODINV,4,FALSE)</f>
        <v>VÁLVULAS Y MULTIVÁLVULAS</v>
      </c>
      <c r="N5691" s="44" t="str">
        <f>+VLOOKUP(FACTURACION[[#This Row],[REFERENCIA]],CODINV,5,FALSE)</f>
        <v>REGO</v>
      </c>
      <c r="O5691" s="3">
        <v>5</v>
      </c>
      <c r="P5691" s="31">
        <v>840000</v>
      </c>
      <c r="Q5691" s="48">
        <f>+FACTURACION[[#This Row],[CANTIDAD]]*FACTURACION[[#This Row],[VR UNITARIO]]/1000</f>
        <v>4200</v>
      </c>
      <c r="R5691" s="3" t="str">
        <f>+VLOOKUP(FACTURACION[[#This Row],[NIT]],TABLACLIENTE,5,FALSE)</f>
        <v>BOGOTÁ D.C.</v>
      </c>
    </row>
    <row r="5692" spans="3:18">
      <c r="C5692" s="29">
        <v>2018</v>
      </c>
      <c r="D5692" s="30" t="s">
        <v>702</v>
      </c>
      <c r="E5692" s="30">
        <f>MONTH(FACTURACION[[#This Row],[MES]]&amp;1)</f>
        <v>9</v>
      </c>
      <c r="F5692" s="223">
        <f>DATE(FACTURACION[[#This Row],[AÑO]],FACTURACION[[#This Row],[Mes numero]],1)</f>
        <v>43344</v>
      </c>
      <c r="G5692" s="160">
        <v>13889</v>
      </c>
      <c r="H5692" s="25">
        <v>900704223</v>
      </c>
      <c r="I5692" s="44" t="str">
        <f>+VLOOKUP(FACTURACION[[#This Row],[NIT]],TABLACLIENTE,2,FALSE)</f>
        <v>GAS Y SERVICIOS INDUSTRIALES S A S</v>
      </c>
      <c r="J5692" s="3" t="s">
        <v>4653</v>
      </c>
      <c r="K5692" s="44" t="str">
        <f>+VLOOKUP(FACTURACION[[#This Row],[REFERENCIA]],CODINV,2,FALSE)</f>
        <v>KIT REPARACION VALVULA INTERNA.</v>
      </c>
      <c r="L5692" s="44" t="str">
        <f>IF(VLOOKUP(FACTURACION[[#This Row],[REFERENCIA]],CODINV,3,FALSE)=0,"",VLOOKUP(FACTURACION[[#This Row],[REFERENCIA]],CODINV,3,FALSE))</f>
        <v>A3212R-50</v>
      </c>
      <c r="M5692" s="44" t="str">
        <f>+VLOOKUP(FACTURACION[[#This Row],[REFERENCIA]],CODINV,4,FALSE)</f>
        <v>REPUESTOS Y ACCESORIOS</v>
      </c>
      <c r="N5692" s="44" t="str">
        <f>+VLOOKUP(FACTURACION[[#This Row],[REFERENCIA]],CODINV,5,FALSE)</f>
        <v>REGO</v>
      </c>
      <c r="O5692" s="3">
        <v>1</v>
      </c>
      <c r="P5692" s="31">
        <v>84000</v>
      </c>
      <c r="Q5692" s="48">
        <f>+FACTURACION[[#This Row],[CANTIDAD]]*FACTURACION[[#This Row],[VR UNITARIO]]/1000</f>
        <v>84</v>
      </c>
      <c r="R5692" s="3" t="str">
        <f>+VLOOKUP(FACTURACION[[#This Row],[NIT]],TABLACLIENTE,5,FALSE)</f>
        <v>BOGOTÁ D.C.</v>
      </c>
    </row>
    <row r="5693" spans="3:18">
      <c r="C5693" s="29">
        <v>2018</v>
      </c>
      <c r="D5693" s="30" t="s">
        <v>702</v>
      </c>
      <c r="E5693" s="30">
        <f>MONTH(FACTURACION[[#This Row],[MES]]&amp;1)</f>
        <v>9</v>
      </c>
      <c r="F5693" s="223">
        <f>DATE(FACTURACION[[#This Row],[AÑO]],FACTURACION[[#This Row],[Mes numero]],1)</f>
        <v>43344</v>
      </c>
      <c r="G5693" s="160">
        <v>39</v>
      </c>
      <c r="H5693" s="25">
        <v>800167643</v>
      </c>
      <c r="I5693" s="44" t="str">
        <f>+VLOOKUP(FACTURACION[[#This Row],[NIT]],TABLACLIENTE,2,FALSE)</f>
        <v>GASES DE OCCIDENTE S.A. E.S.P. (GDO)</v>
      </c>
      <c r="J5693" s="3" t="s">
        <v>1681</v>
      </c>
      <c r="K5693" s="44" t="str">
        <f>+VLOOKUP(FACTURACION[[#This Row],[REFERENCIA]],CODINV,2,FALSE)</f>
        <v>MEDIDOR BK G4 C: DE 3/4"</v>
      </c>
      <c r="L5693" s="44" t="str">
        <f>IF(VLOOKUP(FACTURACION[[#This Row],[REFERENCIA]],CODINV,3,FALSE)=0,"",VLOOKUP(FACTURACION[[#This Row],[REFERENCIA]],CODINV,3,FALSE))</f>
        <v/>
      </c>
      <c r="M5693" s="44" t="str">
        <f>+VLOOKUP(FACTURACION[[#This Row],[REFERENCIA]],CODINV,4,FALSE)</f>
        <v>MEDIDORES</v>
      </c>
      <c r="N5693" s="44" t="str">
        <f>+VLOOKUP(FACTURACION[[#This Row],[REFERENCIA]],CODINV,5,FALSE)</f>
        <v>HONEYWELL</v>
      </c>
      <c r="O5693" s="3">
        <v>200</v>
      </c>
      <c r="P5693" s="31">
        <v>183864</v>
      </c>
      <c r="Q5693" s="48">
        <f>+FACTURACION[[#This Row],[CANTIDAD]]*FACTURACION[[#This Row],[VR UNITARIO]]/1000</f>
        <v>36772.800000000003</v>
      </c>
      <c r="R5693" s="3" t="str">
        <f>+VLOOKUP(FACTURACION[[#This Row],[NIT]],TABLACLIENTE,5,FALSE)</f>
        <v>CALI</v>
      </c>
    </row>
    <row r="5694" spans="3:18">
      <c r="C5694" s="29">
        <v>2018</v>
      </c>
      <c r="D5694" s="30" t="s">
        <v>702</v>
      </c>
      <c r="E5694" s="30">
        <f>MONTH(FACTURACION[[#This Row],[MES]]&amp;1)</f>
        <v>9</v>
      </c>
      <c r="F5694" s="223">
        <f>DATE(FACTURACION[[#This Row],[AÑO]],FACTURACION[[#This Row],[Mes numero]],1)</f>
        <v>43344</v>
      </c>
      <c r="G5694" s="160">
        <v>40</v>
      </c>
      <c r="H5694" s="25">
        <v>800167643</v>
      </c>
      <c r="I5694" s="44" t="str">
        <f>+VLOOKUP(FACTURACION[[#This Row],[NIT]],TABLACLIENTE,2,FALSE)</f>
        <v>GASES DE OCCIDENTE S.A. E.S.P. (GDO)</v>
      </c>
      <c r="J5694" s="3" t="s">
        <v>20</v>
      </c>
      <c r="K5694" s="44" t="str">
        <f>+VLOOKUP(FACTURACION[[#This Row],[REFERENCIA]],CODINV,2,FALSE)</f>
        <v xml:space="preserve">MEDIDOR AC-250 C: 3/4" CON CONECTORES </v>
      </c>
      <c r="L5694" s="44" t="str">
        <f>IF(VLOOKUP(FACTURACION[[#This Row],[REFERENCIA]],CODINV,3,FALSE)=0,"",VLOOKUP(FACTURACION[[#This Row],[REFERENCIA]],CODINV,3,FALSE))</f>
        <v/>
      </c>
      <c r="M5694" s="44" t="str">
        <f>+VLOOKUP(FACTURACION[[#This Row],[REFERENCIA]],CODINV,4,FALSE)</f>
        <v>MEDIDORES</v>
      </c>
      <c r="N5694" s="44" t="str">
        <f>+VLOOKUP(FACTURACION[[#This Row],[REFERENCIA]],CODINV,5,FALSE)</f>
        <v>HONEYWELL</v>
      </c>
      <c r="O5694" s="3">
        <v>25</v>
      </c>
      <c r="P5694" s="31">
        <v>450000</v>
      </c>
      <c r="Q5694" s="48">
        <f>+FACTURACION[[#This Row],[CANTIDAD]]*FACTURACION[[#This Row],[VR UNITARIO]]/1000</f>
        <v>11250</v>
      </c>
      <c r="R5694" s="3" t="str">
        <f>+VLOOKUP(FACTURACION[[#This Row],[NIT]],TABLACLIENTE,5,FALSE)</f>
        <v>CALI</v>
      </c>
    </row>
    <row r="5695" spans="3:18">
      <c r="C5695" s="29">
        <v>2018</v>
      </c>
      <c r="D5695" s="30" t="s">
        <v>703</v>
      </c>
      <c r="E5695" s="30">
        <f>MONTH(FACTURACION[[#This Row],[MES]]&amp;1)</f>
        <v>10</v>
      </c>
      <c r="F5695" s="223">
        <f>DATE(FACTURACION[[#This Row],[AÑO]],FACTURACION[[#This Row],[Mes numero]],1)</f>
        <v>43374</v>
      </c>
      <c r="G5695" s="160">
        <v>81</v>
      </c>
      <c r="H5695" s="25">
        <v>830065383</v>
      </c>
      <c r="I5695" s="44" t="str">
        <f>+VLOOKUP(FACTURACION[[#This Row],[NIT]],TABLACLIENTE,2,FALSE)</f>
        <v>ALKENOS LTDA</v>
      </c>
      <c r="J5695" s="3" t="s">
        <v>6</v>
      </c>
      <c r="K5695" s="44" t="str">
        <f>+VLOOKUP(FACTURACION[[#This Row],[REFERENCIA]],CODINV,2,FALSE)</f>
        <v>REG.1813C C:3/4" R:6-15" O:1/2</v>
      </c>
      <c r="L5695" s="44" t="str">
        <f>IF(VLOOKUP(FACTURACION[[#This Row],[REFERENCIA]],CODINV,3,FALSE)=0,"",VLOOKUP(FACTURACION[[#This Row],[REFERENCIA]],CODINV,3,FALSE))</f>
        <v/>
      </c>
      <c r="M5695" s="44" t="str">
        <f>+VLOOKUP(FACTURACION[[#This Row],[REFERENCIA]],CODINV,4,FALSE)</f>
        <v>REGULADORES</v>
      </c>
      <c r="N5695" s="44" t="str">
        <f>+VLOOKUP(FACTURACION[[#This Row],[REFERENCIA]],CODINV,5,FALSE)</f>
        <v>HONEYWELL</v>
      </c>
      <c r="O5695" s="3">
        <v>1</v>
      </c>
      <c r="P5695" s="31">
        <v>175000</v>
      </c>
      <c r="Q5695" s="48">
        <f>+FACTURACION[[#This Row],[CANTIDAD]]*FACTURACION[[#This Row],[VR UNITARIO]]/1000</f>
        <v>175</v>
      </c>
      <c r="R5695" s="3" t="str">
        <f>+VLOOKUP(FACTURACION[[#This Row],[NIT]],TABLACLIENTE,5,FALSE)</f>
        <v>BOGOTÁ D.C.</v>
      </c>
    </row>
    <row r="5696" spans="3:18">
      <c r="C5696" s="29">
        <v>2018</v>
      </c>
      <c r="D5696" s="30" t="s">
        <v>703</v>
      </c>
      <c r="E5696" s="30">
        <f>MONTH(FACTURACION[[#This Row],[MES]]&amp;1)</f>
        <v>10</v>
      </c>
      <c r="F5696" s="223">
        <f>DATE(FACTURACION[[#This Row],[AÑO]],FACTURACION[[#This Row],[Mes numero]],1)</f>
        <v>43374</v>
      </c>
      <c r="G5696" s="160">
        <v>82</v>
      </c>
      <c r="H5696" s="25">
        <v>804014885</v>
      </c>
      <c r="I5696" s="44" t="str">
        <f>+VLOOKUP(FACTURACION[[#This Row],[NIT]],TABLACLIENTE,2,FALSE)</f>
        <v>ESPIGAS S.A. E.S.P.</v>
      </c>
      <c r="J5696" s="3" t="s">
        <v>262</v>
      </c>
      <c r="K5696" s="44" t="str">
        <f>+VLOOKUP(FACTURACION[[#This Row],[REFERENCIA]],CODINV,2,FALSE)</f>
        <v>MEDIDOR AL-425 C:1 1/4" MAOP 25 PSIG</v>
      </c>
      <c r="L5696" s="44" t="str">
        <f>IF(VLOOKUP(FACTURACION[[#This Row],[REFERENCIA]],CODINV,3,FALSE)=0,"",VLOOKUP(FACTURACION[[#This Row],[REFERENCIA]],CODINV,3,FALSE))</f>
        <v/>
      </c>
      <c r="M5696" s="44" t="str">
        <f>+VLOOKUP(FACTURACION[[#This Row],[REFERENCIA]],CODINV,4,FALSE)</f>
        <v>MEDIDORES</v>
      </c>
      <c r="N5696" s="44" t="str">
        <f>+VLOOKUP(FACTURACION[[#This Row],[REFERENCIA]],CODINV,5,FALSE)</f>
        <v>HONEYWELL</v>
      </c>
      <c r="O5696" s="3">
        <v>1</v>
      </c>
      <c r="P5696" s="31">
        <v>850000</v>
      </c>
      <c r="Q5696" s="48">
        <f>+FACTURACION[[#This Row],[CANTIDAD]]*FACTURACION[[#This Row],[VR UNITARIO]]/1000</f>
        <v>850</v>
      </c>
      <c r="R5696" s="3" t="str">
        <f>+VLOOKUP(FACTURACION[[#This Row],[NIT]],TABLACLIENTE,5,FALSE)</f>
        <v>BUCARAMANGA</v>
      </c>
    </row>
    <row r="5697" spans="3:18">
      <c r="C5697" s="29">
        <v>2018</v>
      </c>
      <c r="D5697" s="30" t="s">
        <v>703</v>
      </c>
      <c r="E5697" s="30">
        <f>MONTH(FACTURACION[[#This Row],[MES]]&amp;1)</f>
        <v>10</v>
      </c>
      <c r="F5697" s="223">
        <f>DATE(FACTURACION[[#This Row],[AÑO]],FACTURACION[[#This Row],[Mes numero]],1)</f>
        <v>43374</v>
      </c>
      <c r="G5697" s="160">
        <v>83</v>
      </c>
      <c r="H5697" s="25">
        <v>860510723</v>
      </c>
      <c r="I5697" s="44" t="str">
        <f>+VLOOKUP(FACTURACION[[#This Row],[NIT]],TABLACLIENTE,2,FALSE)</f>
        <v>SAENA DE COLOMBIA S.A.</v>
      </c>
      <c r="J5697" s="3" t="s">
        <v>5</v>
      </c>
      <c r="K5697" s="44" t="str">
        <f>+VLOOKUP(FACTURACION[[#This Row],[REFERENCIA]],CODINV,2,FALSE)</f>
        <v>REG. 1800 CPB2 1 1-4· O: 5/16" R: STD</v>
      </c>
      <c r="L5697" s="44" t="str">
        <f>IF(VLOOKUP(FACTURACION[[#This Row],[REFERENCIA]],CODINV,3,FALSE)=0,"",VLOOKUP(FACTURACION[[#This Row],[REFERENCIA]],CODINV,3,FALSE))</f>
        <v/>
      </c>
      <c r="M5697" s="44" t="str">
        <f>+VLOOKUP(FACTURACION[[#This Row],[REFERENCIA]],CODINV,4,FALSE)</f>
        <v>REGULADORES</v>
      </c>
      <c r="N5697" s="44" t="str">
        <f>+VLOOKUP(FACTURACION[[#This Row],[REFERENCIA]],CODINV,5,FALSE)</f>
        <v>HONEYWELL</v>
      </c>
      <c r="O5697" s="3">
        <v>1</v>
      </c>
      <c r="P5697" s="31">
        <v>703000</v>
      </c>
      <c r="Q5697" s="48">
        <f>+FACTURACION[[#This Row],[CANTIDAD]]*FACTURACION[[#This Row],[VR UNITARIO]]/1000</f>
        <v>703</v>
      </c>
      <c r="R5697" s="3" t="str">
        <f>+VLOOKUP(FACTURACION[[#This Row],[NIT]],TABLACLIENTE,5,FALSE)</f>
        <v>BOGOTÁ D.C.</v>
      </c>
    </row>
    <row r="5698" spans="3:18">
      <c r="C5698" s="29">
        <v>2018</v>
      </c>
      <c r="D5698" s="30" t="s">
        <v>703</v>
      </c>
      <c r="E5698" s="30">
        <f>MONTH(FACTURACION[[#This Row],[MES]]&amp;1)</f>
        <v>10</v>
      </c>
      <c r="F5698" s="223">
        <f>DATE(FACTURACION[[#This Row],[AÑO]],FACTURACION[[#This Row],[Mes numero]],1)</f>
        <v>43374</v>
      </c>
      <c r="G5698" s="160">
        <v>85</v>
      </c>
      <c r="H5698" s="25">
        <v>900689759</v>
      </c>
      <c r="I5698" s="44" t="str">
        <f>+VLOOKUP(FACTURACION[[#This Row],[NIT]],TABLACLIENTE,2,FALSE)</f>
        <v>HIDROPISCINAS Y GAS S A S</v>
      </c>
      <c r="J5698" s="3" t="s">
        <v>6</v>
      </c>
      <c r="K5698" s="44" t="str">
        <f>+VLOOKUP(FACTURACION[[#This Row],[REFERENCIA]],CODINV,2,FALSE)</f>
        <v>REG.1813C C:3/4" R:6-15" O:1/2</v>
      </c>
      <c r="L5698" s="44" t="str">
        <f>IF(VLOOKUP(FACTURACION[[#This Row],[REFERENCIA]],CODINV,3,FALSE)=0,"",VLOOKUP(FACTURACION[[#This Row],[REFERENCIA]],CODINV,3,FALSE))</f>
        <v/>
      </c>
      <c r="M5698" s="44" t="str">
        <f>+VLOOKUP(FACTURACION[[#This Row],[REFERENCIA]],CODINV,4,FALSE)</f>
        <v>REGULADORES</v>
      </c>
      <c r="N5698" s="44" t="str">
        <f>+VLOOKUP(FACTURACION[[#This Row],[REFERENCIA]],CODINV,5,FALSE)</f>
        <v>HONEYWELL</v>
      </c>
      <c r="O5698" s="3">
        <v>2</v>
      </c>
      <c r="P5698" s="31">
        <v>175000</v>
      </c>
      <c r="Q5698" s="48">
        <f>+FACTURACION[[#This Row],[CANTIDAD]]*FACTURACION[[#This Row],[VR UNITARIO]]/1000</f>
        <v>350</v>
      </c>
      <c r="R5698" s="3" t="str">
        <f>+VLOOKUP(FACTURACION[[#This Row],[NIT]],TABLACLIENTE,5,FALSE)</f>
        <v>BOGOTÁ D.C.</v>
      </c>
    </row>
    <row r="5699" spans="3:18">
      <c r="C5699" s="29">
        <v>2018</v>
      </c>
      <c r="D5699" s="30" t="s">
        <v>703</v>
      </c>
      <c r="E5699" s="30">
        <f>MONTH(FACTURACION[[#This Row],[MES]]&amp;1)</f>
        <v>10</v>
      </c>
      <c r="F5699" s="223">
        <f>DATE(FACTURACION[[#This Row],[AÑO]],FACTURACION[[#This Row],[Mes numero]],1)</f>
        <v>43374</v>
      </c>
      <c r="G5699" s="160">
        <v>86</v>
      </c>
      <c r="H5699" s="25">
        <v>830051066</v>
      </c>
      <c r="I5699" s="44" t="s">
        <v>210</v>
      </c>
      <c r="J5699" s="3" t="s">
        <v>198</v>
      </c>
      <c r="K5699" s="44" t="str">
        <f>+VLOOKUP(FACTURACION[[#This Row],[REFERENCIA]],CODINV,2,FALSE)</f>
        <v>REG. 1813C-HC C. 1 1/4" R: 6-15" O: 1/2</v>
      </c>
      <c r="L5699" s="44" t="str">
        <f>IF(VLOOKUP(FACTURACION[[#This Row],[REFERENCIA]],CODINV,3,FALSE)=0,"",VLOOKUP(FACTURACION[[#This Row],[REFERENCIA]],CODINV,3,FALSE))</f>
        <v/>
      </c>
      <c r="M5699" s="44" t="str">
        <f>+VLOOKUP(FACTURACION[[#This Row],[REFERENCIA]],CODINV,4,FALSE)</f>
        <v>REGULADORES</v>
      </c>
      <c r="N5699" s="44" t="str">
        <f>+VLOOKUP(FACTURACION[[#This Row],[REFERENCIA]],CODINV,5,FALSE)</f>
        <v>HONEYWELL</v>
      </c>
      <c r="O5699" s="3">
        <v>12</v>
      </c>
      <c r="P5699" s="31">
        <v>182000</v>
      </c>
      <c r="Q5699" s="48">
        <f>+FACTURACION[[#This Row],[CANTIDAD]]*FACTURACION[[#This Row],[VR UNITARIO]]/1000</f>
        <v>2184</v>
      </c>
      <c r="R5699" s="3" t="str">
        <f>+VLOOKUP(FACTURACION[[#This Row],[NIT]],TABLACLIENTE,5,FALSE)</f>
        <v>BOGOTÁ D.C.</v>
      </c>
    </row>
    <row r="5700" spans="3:18">
      <c r="C5700" s="29">
        <v>2018</v>
      </c>
      <c r="D5700" s="30" t="s">
        <v>703</v>
      </c>
      <c r="E5700" s="30">
        <f>MONTH(FACTURACION[[#This Row],[MES]]&amp;1)</f>
        <v>10</v>
      </c>
      <c r="F5700" s="223">
        <f>DATE(FACTURACION[[#This Row],[AÑO]],FACTURACION[[#This Row],[Mes numero]],1)</f>
        <v>43374</v>
      </c>
      <c r="G5700" s="160">
        <v>87</v>
      </c>
      <c r="H5700" s="25">
        <v>830137252</v>
      </c>
      <c r="I5700" s="44" t="str">
        <f>+VLOOKUP(FACTURACION[[#This Row],[NIT]],TABLACLIENTE,2,FALSE)</f>
        <v>SAGENCO SAS</v>
      </c>
      <c r="J5700" s="3" t="s">
        <v>45</v>
      </c>
      <c r="K5700" s="44" t="str">
        <f>+VLOOKUP(FACTURACION[[#This Row],[REFERENCIA]],CODINV,2,FALSE)</f>
        <v>REGULADOR  PRIMERA ETAPA</v>
      </c>
      <c r="L5700" s="44" t="str">
        <f>IF(VLOOKUP(FACTURACION[[#This Row],[REFERENCIA]],CODINV,3,FALSE)=0,"",VLOOKUP(FACTURACION[[#This Row],[REFERENCIA]],CODINV,3,FALSE))</f>
        <v>1584VN</v>
      </c>
      <c r="M5700" s="44" t="str">
        <f>+VLOOKUP(FACTURACION[[#This Row],[REFERENCIA]],CODINV,4,FALSE)</f>
        <v>REGULADORES</v>
      </c>
      <c r="N5700" s="44" t="str">
        <f>+VLOOKUP(FACTURACION[[#This Row],[REFERENCIA]],CODINV,5,FALSE)</f>
        <v>REGO</v>
      </c>
      <c r="O5700" s="3">
        <v>2</v>
      </c>
      <c r="P5700" s="31">
        <v>260000</v>
      </c>
      <c r="Q5700" s="48">
        <f>+FACTURACION[[#This Row],[CANTIDAD]]*FACTURACION[[#This Row],[VR UNITARIO]]/1000</f>
        <v>520</v>
      </c>
      <c r="R5700" s="3" t="str">
        <f>+VLOOKUP(FACTURACION[[#This Row],[NIT]],TABLACLIENTE,5,FALSE)</f>
        <v>BOGOTÁ D.C.</v>
      </c>
    </row>
    <row r="5701" spans="3:18">
      <c r="C5701" s="95">
        <v>2018</v>
      </c>
      <c r="D5701" s="96" t="s">
        <v>703</v>
      </c>
      <c r="E5701" s="96">
        <f>MONTH(FACTURACION[[#This Row],[MES]]&amp;1)</f>
        <v>10</v>
      </c>
      <c r="F5701" s="223">
        <f>DATE(FACTURACION[[#This Row],[AÑO]],FACTURACION[[#This Row],[Mes numero]],1)</f>
        <v>43374</v>
      </c>
      <c r="G5701" s="160">
        <v>87</v>
      </c>
      <c r="H5701" s="97">
        <v>830137252</v>
      </c>
      <c r="I5701" s="98" t="str">
        <f>+VLOOKUP(FACTURACION[[#This Row],[NIT]],TABLACLIENTE,2,FALSE)</f>
        <v>SAGENCO SAS</v>
      </c>
      <c r="J5701" s="99" t="s">
        <v>106</v>
      </c>
      <c r="K5701" s="98" t="str">
        <f>+VLOOKUP(FACTURACION[[#This Row],[REFERENCIA]],CODINV,2,FALSE)</f>
        <v>MULTIVALVE / MULTIVALVULA 3/4"</v>
      </c>
      <c r="L5701" s="98" t="str">
        <f>IF(VLOOKUP(FACTURACION[[#This Row],[REFERENCIA]],CODINV,3,FALSE)=0,"",VLOOKUP(FACTURACION[[#This Row],[REFERENCIA]],CODINV,3,FALSE))</f>
        <v>7556R12.0</v>
      </c>
      <c r="M5701" s="98" t="str">
        <f>+VLOOKUP(FACTURACION[[#This Row],[REFERENCIA]],CODINV,4,FALSE)</f>
        <v>VÁLVULAS Y MULTIVÁLVULAS</v>
      </c>
      <c r="N5701" s="98" t="str">
        <f>+VLOOKUP(FACTURACION[[#This Row],[REFERENCIA]],CODINV,5,FALSE)</f>
        <v>REGO</v>
      </c>
      <c r="O5701" s="99">
        <v>1</v>
      </c>
      <c r="P5701" s="100">
        <v>165000</v>
      </c>
      <c r="Q5701" s="101">
        <f>+FACTURACION[[#This Row],[CANTIDAD]]*FACTURACION[[#This Row],[VR UNITARIO]]/1000</f>
        <v>165</v>
      </c>
      <c r="R5701" s="98" t="str">
        <f>+VLOOKUP(FACTURACION[[#This Row],[NIT]],TABLACLIENTE,5,FALSE)</f>
        <v>BOGOTÁ D.C.</v>
      </c>
    </row>
    <row r="5702" spans="3:18">
      <c r="C5702" s="95">
        <v>2018</v>
      </c>
      <c r="D5702" s="96" t="s">
        <v>703</v>
      </c>
      <c r="E5702" s="96">
        <f>MONTH(FACTURACION[[#This Row],[MES]]&amp;1)</f>
        <v>10</v>
      </c>
      <c r="F5702" s="223">
        <f>DATE(FACTURACION[[#This Row],[AÑO]],FACTURACION[[#This Row],[Mes numero]],1)</f>
        <v>43374</v>
      </c>
      <c r="G5702" s="160">
        <v>88</v>
      </c>
      <c r="H5702" s="97">
        <v>860511835</v>
      </c>
      <c r="I5702" s="98" t="str">
        <f>+VLOOKUP(FACTURACION[[#This Row],[NIT]],TABLACLIENTE,2,FALSE)</f>
        <v>LAVASECO MODERNO S.A.S</v>
      </c>
      <c r="J5702" s="99" t="s">
        <v>6</v>
      </c>
      <c r="K5702" s="98" t="str">
        <f>+VLOOKUP(FACTURACION[[#This Row],[REFERENCIA]],CODINV,2,FALSE)</f>
        <v>REG.1813C C:3/4" R:6-15" O:1/2</v>
      </c>
      <c r="L5702" s="98" t="str">
        <f>IF(VLOOKUP(FACTURACION[[#This Row],[REFERENCIA]],CODINV,3,FALSE)=0,"",VLOOKUP(FACTURACION[[#This Row],[REFERENCIA]],CODINV,3,FALSE))</f>
        <v/>
      </c>
      <c r="M5702" s="98" t="str">
        <f>+VLOOKUP(FACTURACION[[#This Row],[REFERENCIA]],CODINV,4,FALSE)</f>
        <v>REGULADORES</v>
      </c>
      <c r="N5702" s="98" t="str">
        <f>+VLOOKUP(FACTURACION[[#This Row],[REFERENCIA]],CODINV,5,FALSE)</f>
        <v>HONEYWELL</v>
      </c>
      <c r="O5702" s="99">
        <v>6</v>
      </c>
      <c r="P5702" s="100">
        <v>175000</v>
      </c>
      <c r="Q5702" s="101">
        <f>+FACTURACION[[#This Row],[CANTIDAD]]*FACTURACION[[#This Row],[VR UNITARIO]]/1000</f>
        <v>1050</v>
      </c>
      <c r="R5702" s="98" t="str">
        <f>+VLOOKUP(FACTURACION[[#This Row],[NIT]],TABLACLIENTE,5,FALSE)</f>
        <v>BOGOTÁ D.C.</v>
      </c>
    </row>
    <row r="5703" spans="3:18">
      <c r="C5703" s="95">
        <v>2018</v>
      </c>
      <c r="D5703" s="96" t="s">
        <v>703</v>
      </c>
      <c r="E5703" s="96">
        <f>MONTH(FACTURACION[[#This Row],[MES]]&amp;1)</f>
        <v>10</v>
      </c>
      <c r="F5703" s="223">
        <f>DATE(FACTURACION[[#This Row],[AÑO]],FACTURACION[[#This Row],[Mes numero]],1)</f>
        <v>43374</v>
      </c>
      <c r="G5703" s="160">
        <v>89</v>
      </c>
      <c r="H5703" s="97">
        <v>800021272</v>
      </c>
      <c r="I5703" s="98" t="str">
        <f>+VLOOKUP(FACTURACION[[#This Row],[NIT]],TABLACLIENTE,2,FALSE)</f>
        <v>GASES DEL LLANO S.A. E.S.P (LLANOGAS S.A. E.S.P.)</v>
      </c>
      <c r="J5703" s="99" t="s">
        <v>20</v>
      </c>
      <c r="K5703" s="98" t="str">
        <f>+VLOOKUP(FACTURACION[[#This Row],[REFERENCIA]],CODINV,2,FALSE)</f>
        <v xml:space="preserve">MEDIDOR AC-250 C: 3/4" CON CONECTORES </v>
      </c>
      <c r="L5703" s="98" t="str">
        <f>IF(VLOOKUP(FACTURACION[[#This Row],[REFERENCIA]],CODINV,3,FALSE)=0,"",VLOOKUP(FACTURACION[[#This Row],[REFERENCIA]],CODINV,3,FALSE))</f>
        <v/>
      </c>
      <c r="M5703" s="98" t="str">
        <f>+VLOOKUP(FACTURACION[[#This Row],[REFERENCIA]],CODINV,4,FALSE)</f>
        <v>MEDIDORES</v>
      </c>
      <c r="N5703" s="98" t="str">
        <f>+VLOOKUP(FACTURACION[[#This Row],[REFERENCIA]],CODINV,5,FALSE)</f>
        <v>HONEYWELL</v>
      </c>
      <c r="O5703" s="99">
        <v>15</v>
      </c>
      <c r="P5703" s="100">
        <v>439566</v>
      </c>
      <c r="Q5703" s="101">
        <f>+FACTURACION[[#This Row],[CANTIDAD]]*FACTURACION[[#This Row],[VR UNITARIO]]/1000</f>
        <v>6593.49</v>
      </c>
      <c r="R5703" s="98" t="str">
        <f>+VLOOKUP(FACTURACION[[#This Row],[NIT]],TABLACLIENTE,5,FALSE)</f>
        <v>VILLAVICENCIO</v>
      </c>
    </row>
    <row r="5704" spans="3:18">
      <c r="C5704" s="95">
        <v>2018</v>
      </c>
      <c r="D5704" s="96" t="s">
        <v>704</v>
      </c>
      <c r="E5704" s="96">
        <f>MONTH(FACTURACION[[#This Row],[MES]]&amp;1)</f>
        <v>11</v>
      </c>
      <c r="F5704" s="223">
        <f>DATE(FACTURACION[[#This Row],[AÑO]],FACTURACION[[#This Row],[Mes numero]],1)</f>
        <v>43405</v>
      </c>
      <c r="G5704" s="160">
        <v>130</v>
      </c>
      <c r="H5704" s="97">
        <v>860053840</v>
      </c>
      <c r="I5704" s="98" t="str">
        <f>+VLOOKUP(FACTURACION[[#This Row],[NIT]],TABLACLIENTE,2,FALSE)</f>
        <v>TECNIK LTDA</v>
      </c>
      <c r="J5704" s="99" t="s">
        <v>6</v>
      </c>
      <c r="K5704" s="98" t="str">
        <f>+VLOOKUP(FACTURACION[[#This Row],[REFERENCIA]],CODINV,2,FALSE)</f>
        <v>REG.1813C C:3/4" R:6-15" O:1/2</v>
      </c>
      <c r="L5704" s="98" t="str">
        <f>IF(VLOOKUP(FACTURACION[[#This Row],[REFERENCIA]],CODINV,3,FALSE)=0,"",VLOOKUP(FACTURACION[[#This Row],[REFERENCIA]],CODINV,3,FALSE))</f>
        <v/>
      </c>
      <c r="M5704" s="98" t="str">
        <f>+VLOOKUP(FACTURACION[[#This Row],[REFERENCIA]],CODINV,4,FALSE)</f>
        <v>REGULADORES</v>
      </c>
      <c r="N5704" s="98" t="str">
        <f>+VLOOKUP(FACTURACION[[#This Row],[REFERENCIA]],CODINV,5,FALSE)</f>
        <v>HONEYWELL</v>
      </c>
      <c r="O5704" s="99">
        <v>2</v>
      </c>
      <c r="P5704" s="100">
        <v>195000</v>
      </c>
      <c r="Q5704" s="101">
        <f>+FACTURACION[[#This Row],[CANTIDAD]]*FACTURACION[[#This Row],[VR UNITARIO]]/1000</f>
        <v>390</v>
      </c>
      <c r="R5704" s="98" t="str">
        <f>+VLOOKUP(FACTURACION[[#This Row],[NIT]],TABLACLIENTE,5,FALSE)</f>
        <v>BOGOTÁ D.C.</v>
      </c>
    </row>
    <row r="5705" spans="3:18">
      <c r="C5705" s="95">
        <v>2018</v>
      </c>
      <c r="D5705" s="96" t="s">
        <v>704</v>
      </c>
      <c r="E5705" s="96">
        <f>MONTH(FACTURACION[[#This Row],[MES]]&amp;1)</f>
        <v>11</v>
      </c>
      <c r="F5705" s="223">
        <f>DATE(FACTURACION[[#This Row],[AÑO]],FACTURACION[[#This Row],[Mes numero]],1)</f>
        <v>43405</v>
      </c>
      <c r="G5705" s="160">
        <v>131</v>
      </c>
      <c r="H5705" s="97">
        <v>891101577</v>
      </c>
      <c r="I5705" s="98" t="s">
        <v>60</v>
      </c>
      <c r="J5705" s="99" t="s">
        <v>63</v>
      </c>
      <c r="K5705" s="98" t="str">
        <f>+VLOOKUP(FACTURACION[[#This Row],[REFERENCIA]],CODINV,2,FALSE)</f>
        <v>AFV 2" S300 FO</v>
      </c>
      <c r="L5705" s="98" t="str">
        <f>IF(VLOOKUP(FACTURACION[[#This Row],[REFERENCIA]],CODINV,3,FALSE)=0,"",VLOOKUP(FACTURACION[[#This Row],[REFERENCIA]],CODINV,3,FALSE))</f>
        <v/>
      </c>
      <c r="M5705" s="98" t="str">
        <f>+VLOOKUP(FACTURACION[[#This Row],[REFERENCIA]],CODINV,4,FALSE)</f>
        <v>REGULADORES</v>
      </c>
      <c r="N5705" s="98" t="str">
        <f>+VLOOKUP(FACTURACION[[#This Row],[REFERENCIA]],CODINV,5,FALSE)</f>
        <v>HONEYWELL</v>
      </c>
      <c r="O5705" s="99">
        <v>1</v>
      </c>
      <c r="P5705" s="100">
        <v>7556777</v>
      </c>
      <c r="Q5705" s="101">
        <f>+FACTURACION[[#This Row],[CANTIDAD]]*FACTURACION[[#This Row],[VR UNITARIO]]/1000</f>
        <v>7556.777</v>
      </c>
      <c r="R5705" s="98" t="str">
        <f>+VLOOKUP(FACTURACION[[#This Row],[NIT]],TABLACLIENTE,5,FALSE)</f>
        <v>NEIVA</v>
      </c>
    </row>
    <row r="5706" spans="3:18">
      <c r="C5706" s="95">
        <v>2018</v>
      </c>
      <c r="D5706" s="96" t="s">
        <v>704</v>
      </c>
      <c r="E5706" s="96">
        <f>MONTH(FACTURACION[[#This Row],[MES]]&amp;1)</f>
        <v>11</v>
      </c>
      <c r="F5706" s="223">
        <f>DATE(FACTURACION[[#This Row],[AÑO]],FACTURACION[[#This Row],[Mes numero]],1)</f>
        <v>43405</v>
      </c>
      <c r="G5706" s="160">
        <v>132</v>
      </c>
      <c r="H5706" s="97">
        <v>891101577</v>
      </c>
      <c r="I5706" s="98" t="str">
        <f>+VLOOKUP(FACTURACION[[#This Row],[NIT]],TABLACLIENTE,2,FALSE)</f>
        <v>ALCANOS DE COLOMBIA S.A. E.S.P</v>
      </c>
      <c r="J5706" s="99" t="s">
        <v>120</v>
      </c>
      <c r="K5706" s="98" t="str">
        <f>+VLOOKUP(FACTURACION[[#This Row],[REFERENCIA]],CODINV,2,FALSE)</f>
        <v>MEDIDOR ROTATIVO G65</v>
      </c>
      <c r="L5706" s="98" t="str">
        <f>IF(VLOOKUP(FACTURACION[[#This Row],[REFERENCIA]],CODINV,3,FALSE)=0,"",VLOOKUP(FACTURACION[[#This Row],[REFERENCIA]],CODINV,3,FALSE))</f>
        <v>RCG65</v>
      </c>
      <c r="M5706" s="98" t="str">
        <f>+VLOOKUP(FACTURACION[[#This Row],[REFERENCIA]],CODINV,4,FALSE)</f>
        <v>MEDIDORES</v>
      </c>
      <c r="N5706" s="98" t="str">
        <f>+VLOOKUP(FACTURACION[[#This Row],[REFERENCIA]],CODINV,5,FALSE)</f>
        <v>HONEYWELL</v>
      </c>
      <c r="O5706" s="99">
        <v>1</v>
      </c>
      <c r="P5706" s="100">
        <v>5460989</v>
      </c>
      <c r="Q5706" s="101">
        <f>+FACTURACION[[#This Row],[CANTIDAD]]*FACTURACION[[#This Row],[VR UNITARIO]]/1000</f>
        <v>5460.9889999999996</v>
      </c>
      <c r="R5706" s="98" t="str">
        <f>+VLOOKUP(FACTURACION[[#This Row],[NIT]],TABLACLIENTE,5,FALSE)</f>
        <v>NEIVA</v>
      </c>
    </row>
    <row r="5707" spans="3:18">
      <c r="C5707" s="95">
        <v>2018</v>
      </c>
      <c r="D5707" s="96" t="s">
        <v>704</v>
      </c>
      <c r="E5707" s="96">
        <f>MONTH(FACTURACION[[#This Row],[MES]]&amp;1)</f>
        <v>11</v>
      </c>
      <c r="F5707" s="223">
        <f>DATE(FACTURACION[[#This Row],[AÑO]],FACTURACION[[#This Row],[Mes numero]],1)</f>
        <v>43405</v>
      </c>
      <c r="G5707" s="160">
        <v>133</v>
      </c>
      <c r="H5707" s="97">
        <v>890101691</v>
      </c>
      <c r="I5707" s="98" t="str">
        <f>+VLOOKUP(FACTURACION[[#This Row],[NIT]],TABLACLIENTE,2,FALSE)</f>
        <v>GASES DEL CARIBE S.A.E.S.P. (GASCARIBE S.A E.S.P.)</v>
      </c>
      <c r="J5707" s="99" t="s">
        <v>21</v>
      </c>
      <c r="K5707" s="98" t="str">
        <f>+VLOOKUP(FACTURACION[[#This Row],[REFERENCIA]],CODINV,2,FALSE)</f>
        <v>MEDIDOR AC-630 C:1 1/4" MAOP 25PSIG CON CONECTORES</v>
      </c>
      <c r="L5707" s="98" t="str">
        <f>IF(VLOOKUP(FACTURACION[[#This Row],[REFERENCIA]],CODINV,3,FALSE)=0,"",VLOOKUP(FACTURACION[[#This Row],[REFERENCIA]],CODINV,3,FALSE))</f>
        <v/>
      </c>
      <c r="M5707" s="98" t="str">
        <f>+VLOOKUP(FACTURACION[[#This Row],[REFERENCIA]],CODINV,4,FALSE)</f>
        <v>MEDIDORES</v>
      </c>
      <c r="N5707" s="98" t="str">
        <f>+VLOOKUP(FACTURACION[[#This Row],[REFERENCIA]],CODINV,5,FALSE)</f>
        <v>HONEYWELL</v>
      </c>
      <c r="O5707" s="99">
        <v>5</v>
      </c>
      <c r="P5707" s="100">
        <v>2044148.4</v>
      </c>
      <c r="Q5707" s="101">
        <f>+FACTURACION[[#This Row],[CANTIDAD]]*FACTURACION[[#This Row],[VR UNITARIO]]/1000</f>
        <v>10220.742</v>
      </c>
      <c r="R5707" s="98" t="str">
        <f>+VLOOKUP(FACTURACION[[#This Row],[NIT]],TABLACLIENTE,5,FALSE)</f>
        <v>BARRANQUILLA</v>
      </c>
    </row>
    <row r="5708" spans="3:18">
      <c r="C5708" s="95">
        <v>2018</v>
      </c>
      <c r="D5708" s="96" t="s">
        <v>704</v>
      </c>
      <c r="E5708" s="96">
        <f>MONTH(FACTURACION[[#This Row],[MES]]&amp;1)</f>
        <v>11</v>
      </c>
      <c r="F5708" s="223">
        <f>DATE(FACTURACION[[#This Row],[AÑO]],FACTURACION[[#This Row],[Mes numero]],1)</f>
        <v>43405</v>
      </c>
      <c r="G5708" s="160">
        <v>134</v>
      </c>
      <c r="H5708" s="97">
        <v>800202395</v>
      </c>
      <c r="I5708" s="98" t="str">
        <f>+VLOOKUP(FACTURACION[[#This Row],[NIT]],TABLACLIENTE,2,FALSE)</f>
        <v>EFIGAS GAS NATURAL S.A. E.S.P. (EFIGAS S.A. E.S.P.)</v>
      </c>
      <c r="J5708" s="99" t="s">
        <v>21</v>
      </c>
      <c r="K5708" s="98" t="str">
        <f>+VLOOKUP(FACTURACION[[#This Row],[REFERENCIA]],CODINV,2,FALSE)</f>
        <v>MEDIDOR AC-630 C:1 1/4" MAOP 25PSIG CON CONECTORES</v>
      </c>
      <c r="L5708" s="98" t="str">
        <f>IF(VLOOKUP(FACTURACION[[#This Row],[REFERENCIA]],CODINV,3,FALSE)=0,"",VLOOKUP(FACTURACION[[#This Row],[REFERENCIA]],CODINV,3,FALSE))</f>
        <v/>
      </c>
      <c r="M5708" s="98" t="str">
        <f>+VLOOKUP(FACTURACION[[#This Row],[REFERENCIA]],CODINV,4,FALSE)</f>
        <v>MEDIDORES</v>
      </c>
      <c r="N5708" s="98" t="str">
        <f>+VLOOKUP(FACTURACION[[#This Row],[REFERENCIA]],CODINV,5,FALSE)</f>
        <v>HONEYWELL</v>
      </c>
      <c r="O5708" s="99">
        <v>1</v>
      </c>
      <c r="P5708" s="100">
        <v>1850000</v>
      </c>
      <c r="Q5708" s="101">
        <f>+FACTURACION[[#This Row],[CANTIDAD]]*FACTURACION[[#This Row],[VR UNITARIO]]/1000</f>
        <v>1850</v>
      </c>
      <c r="R5708" s="98" t="str">
        <f>+VLOOKUP(FACTURACION[[#This Row],[NIT]],TABLACLIENTE,5,FALSE)</f>
        <v>MANIZALES</v>
      </c>
    </row>
    <row r="5709" spans="3:18">
      <c r="C5709" s="95">
        <v>2018</v>
      </c>
      <c r="D5709" s="96" t="s">
        <v>704</v>
      </c>
      <c r="E5709" s="96">
        <f>MONTH(FACTURACION[[#This Row],[MES]]&amp;1)</f>
        <v>11</v>
      </c>
      <c r="F5709" s="223">
        <f>DATE(FACTURACION[[#This Row],[AÑO]],FACTURACION[[#This Row],[Mes numero]],1)</f>
        <v>43405</v>
      </c>
      <c r="G5709" s="160">
        <v>135</v>
      </c>
      <c r="H5709" s="97">
        <v>800202395</v>
      </c>
      <c r="I5709" s="98" t="str">
        <f>+VLOOKUP(FACTURACION[[#This Row],[NIT]],TABLACLIENTE,2,FALSE)</f>
        <v>EFIGAS GAS NATURAL S.A. E.S.P. (EFIGAS S.A. E.S.P.)</v>
      </c>
      <c r="J5709" s="99" t="s">
        <v>21</v>
      </c>
      <c r="K5709" s="98" t="str">
        <f>+VLOOKUP(FACTURACION[[#This Row],[REFERENCIA]],CODINV,2,FALSE)</f>
        <v>MEDIDOR AC-630 C:1 1/4" MAOP 25PSIG CON CONECTORES</v>
      </c>
      <c r="L5709" s="98" t="str">
        <f>IF(VLOOKUP(FACTURACION[[#This Row],[REFERENCIA]],CODINV,3,FALSE)=0,"",VLOOKUP(FACTURACION[[#This Row],[REFERENCIA]],CODINV,3,FALSE))</f>
        <v/>
      </c>
      <c r="M5709" s="98" t="str">
        <f>+VLOOKUP(FACTURACION[[#This Row],[REFERENCIA]],CODINV,4,FALSE)</f>
        <v>MEDIDORES</v>
      </c>
      <c r="N5709" s="98" t="str">
        <f>+VLOOKUP(FACTURACION[[#This Row],[REFERENCIA]],CODINV,5,FALSE)</f>
        <v>HONEYWELL</v>
      </c>
      <c r="O5709" s="99">
        <v>2</v>
      </c>
      <c r="P5709" s="100">
        <v>1980000</v>
      </c>
      <c r="Q5709" s="101">
        <f>+FACTURACION[[#This Row],[CANTIDAD]]*FACTURACION[[#This Row],[VR UNITARIO]]/1000</f>
        <v>3960</v>
      </c>
      <c r="R5709" s="98" t="str">
        <f>+VLOOKUP(FACTURACION[[#This Row],[NIT]],TABLACLIENTE,5,FALSE)</f>
        <v>MANIZALES</v>
      </c>
    </row>
    <row r="5710" spans="3:18">
      <c r="C5710" s="95">
        <v>2018</v>
      </c>
      <c r="D5710" s="96" t="s">
        <v>704</v>
      </c>
      <c r="E5710" s="96">
        <f>MONTH(FACTURACION[[#This Row],[MES]]&amp;1)</f>
        <v>11</v>
      </c>
      <c r="F5710" s="223">
        <f>DATE(FACTURACION[[#This Row],[AÑO]],FACTURACION[[#This Row],[Mes numero]],1)</f>
        <v>43405</v>
      </c>
      <c r="G5710" s="160">
        <v>136</v>
      </c>
      <c r="H5710" s="97">
        <v>890101691</v>
      </c>
      <c r="I5710" s="98" t="str">
        <f>+VLOOKUP(FACTURACION[[#This Row],[NIT]],TABLACLIENTE,2,FALSE)</f>
        <v>GASES DEL CARIBE S.A.E.S.P. (GASCARIBE S.A E.S.P.)</v>
      </c>
      <c r="J5710" s="99" t="s">
        <v>489</v>
      </c>
      <c r="K5710" s="98" t="str">
        <f>+VLOOKUP(FACTURACION[[#This Row],[REFERENCIA]],CODINV,2,FALSE)</f>
        <v>COUPLING MECANICO ELSTER 1/2</v>
      </c>
      <c r="L5710" s="98" t="str">
        <f>IF(VLOOKUP(FACTURACION[[#This Row],[REFERENCIA]],CODINV,3,FALSE)=0,"",VLOOKUP(FACTURACION[[#This Row],[REFERENCIA]],CODINV,3,FALSE))</f>
        <v>50056</v>
      </c>
      <c r="M5710" s="98" t="str">
        <f>+VLOOKUP(FACTURACION[[#This Row],[REFERENCIA]],CODINV,4,FALSE)</f>
        <v>REPUESTOS Y ACCESORIOS</v>
      </c>
      <c r="N5710" s="98" t="str">
        <f>+VLOOKUP(FACTURACION[[#This Row],[REFERENCIA]],CODINV,5,FALSE)</f>
        <v>HONEYWELL</v>
      </c>
      <c r="O5710" s="99">
        <v>148</v>
      </c>
      <c r="P5710" s="100">
        <v>56466.400000000001</v>
      </c>
      <c r="Q5710" s="101">
        <f>+FACTURACION[[#This Row],[CANTIDAD]]*FACTURACION[[#This Row],[VR UNITARIO]]/1000</f>
        <v>8357.0272000000004</v>
      </c>
      <c r="R5710" s="98" t="str">
        <f>+VLOOKUP(FACTURACION[[#This Row],[NIT]],TABLACLIENTE,5,FALSE)</f>
        <v>BARRANQUILLA</v>
      </c>
    </row>
    <row r="5711" spans="3:18">
      <c r="C5711" s="95">
        <v>2018</v>
      </c>
      <c r="D5711" s="96" t="s">
        <v>704</v>
      </c>
      <c r="E5711" s="96">
        <f>MONTH(FACTURACION[[#This Row],[MES]]&amp;1)</f>
        <v>11</v>
      </c>
      <c r="F5711" s="223">
        <f>DATE(FACTURACION[[#This Row],[AÑO]],FACTURACION[[#This Row],[Mes numero]],1)</f>
        <v>43405</v>
      </c>
      <c r="G5711" s="160">
        <v>141</v>
      </c>
      <c r="H5711" s="97">
        <v>900112862</v>
      </c>
      <c r="I5711" s="98" t="str">
        <f>+VLOOKUP(FACTURACION[[#This Row],[NIT]],TABLACLIENTE,2,FALSE)</f>
        <v>INGENIERIA Y CONSTRUCCIONES CALDERAS DE COLOMBIA S.A.S</v>
      </c>
      <c r="J5711" s="99" t="s">
        <v>1064</v>
      </c>
      <c r="K5711" s="98" t="str">
        <f>+VLOOKUP(FACTURACION[[#This Row],[REFERENCIA]],CODINV,2,FALSE)</f>
        <v>REG. 1813C C: 1" R: 6-15" O: 1/2</v>
      </c>
      <c r="L5711" s="98" t="str">
        <f>IF(VLOOKUP(FACTURACION[[#This Row],[REFERENCIA]],CODINV,3,FALSE)=0,"",VLOOKUP(FACTURACION[[#This Row],[REFERENCIA]],CODINV,3,FALSE))</f>
        <v/>
      </c>
      <c r="M5711" s="98" t="str">
        <f>+VLOOKUP(FACTURACION[[#This Row],[REFERENCIA]],CODINV,4,FALSE)</f>
        <v>REGULADORES</v>
      </c>
      <c r="N5711" s="98" t="str">
        <f>+VLOOKUP(FACTURACION[[#This Row],[REFERENCIA]],CODINV,5,FALSE)</f>
        <v>HONEYWELL</v>
      </c>
      <c r="O5711" s="99">
        <v>1</v>
      </c>
      <c r="P5711" s="100">
        <v>175000</v>
      </c>
      <c r="Q5711" s="101">
        <f>+FACTURACION[[#This Row],[CANTIDAD]]*FACTURACION[[#This Row],[VR UNITARIO]]/1000</f>
        <v>175</v>
      </c>
      <c r="R5711" s="98" t="str">
        <f>+VLOOKUP(FACTURACION[[#This Row],[NIT]],TABLACLIENTE,5,FALSE)</f>
        <v>BOGOTÁ D.C.</v>
      </c>
    </row>
    <row r="5712" spans="3:18">
      <c r="C5712" s="95">
        <v>2018</v>
      </c>
      <c r="D5712" s="96" t="s">
        <v>704</v>
      </c>
      <c r="E5712" s="96">
        <f>MONTH(FACTURACION[[#This Row],[MES]]&amp;1)</f>
        <v>11</v>
      </c>
      <c r="F5712" s="223">
        <f>DATE(FACTURACION[[#This Row],[AÑO]],FACTURACION[[#This Row],[Mes numero]],1)</f>
        <v>43405</v>
      </c>
      <c r="G5712" s="160">
        <v>142</v>
      </c>
      <c r="H5712" s="97">
        <v>860053840</v>
      </c>
      <c r="I5712" s="98" t="str">
        <f>+VLOOKUP(FACTURACION[[#This Row],[NIT]],TABLACLIENTE,2,FALSE)</f>
        <v>TECNIK LTDA</v>
      </c>
      <c r="J5712" s="99" t="s">
        <v>28</v>
      </c>
      <c r="K5712" s="98" t="str">
        <f>+VLOOKUP(FACTURACION[[#This Row],[REFERENCIA]],CODINV,2,FALSE)</f>
        <v>REGULADOR SR 113 3/4 R: 7-12 O:1/4</v>
      </c>
      <c r="L5712" s="98" t="str">
        <f>IF(VLOOKUP(FACTURACION[[#This Row],[REFERENCIA]],CODINV,3,FALSE)=0,"",VLOOKUP(FACTURACION[[#This Row],[REFERENCIA]],CODINV,3,FALSE))</f>
        <v/>
      </c>
      <c r="M5712" s="98" t="str">
        <f>+VLOOKUP(FACTURACION[[#This Row],[REFERENCIA]],CODINV,4,FALSE)</f>
        <v>REGULADORES</v>
      </c>
      <c r="N5712" s="98" t="str">
        <f>+VLOOKUP(FACTURACION[[#This Row],[REFERENCIA]],CODINV,5,FALSE)</f>
        <v>HONEYWELL</v>
      </c>
      <c r="O5712" s="99">
        <v>1</v>
      </c>
      <c r="P5712" s="100">
        <v>135000</v>
      </c>
      <c r="Q5712" s="101">
        <f>+FACTURACION[[#This Row],[CANTIDAD]]*FACTURACION[[#This Row],[VR UNITARIO]]/1000</f>
        <v>135</v>
      </c>
      <c r="R5712" s="98" t="str">
        <f>+VLOOKUP(FACTURACION[[#This Row],[NIT]],TABLACLIENTE,5,FALSE)</f>
        <v>BOGOTÁ D.C.</v>
      </c>
    </row>
    <row r="5713" spans="3:18">
      <c r="C5713" s="95">
        <v>2018</v>
      </c>
      <c r="D5713" s="96" t="s">
        <v>704</v>
      </c>
      <c r="E5713" s="96">
        <f>MONTH(FACTURACION[[#This Row],[MES]]&amp;1)</f>
        <v>11</v>
      </c>
      <c r="F5713" s="223">
        <f>DATE(FACTURACION[[#This Row],[AÑO]],FACTURACION[[#This Row],[Mes numero]],1)</f>
        <v>43405</v>
      </c>
      <c r="G5713" s="160">
        <v>143</v>
      </c>
      <c r="H5713" s="97">
        <v>900175830</v>
      </c>
      <c r="I5713" s="98" t="str">
        <f>+VLOOKUP(FACTURACION[[#This Row],[NIT]],TABLACLIENTE,2,FALSE)</f>
        <v xml:space="preserve">COMBUSTIBLES LIQUIDOS DE COLOMBIA S.A E.S.P  (CLC S.A E.S.P)
</v>
      </c>
      <c r="J5713" s="99" t="s">
        <v>169</v>
      </c>
      <c r="K5713" s="98" t="str">
        <f>+VLOOKUP(FACTURACION[[#This Row],[REFERENCIA]],CODINV,2,FALSE)</f>
        <v>VALVULA DE ALIVIO HIDROSTATICA 1/4"</v>
      </c>
      <c r="L5713" s="98" t="str">
        <f>IF(VLOOKUP(FACTURACION[[#This Row],[REFERENCIA]],CODINV,3,FALSE)=0,"",VLOOKUP(FACTURACION[[#This Row],[REFERENCIA]],CODINV,3,FALSE))</f>
        <v>3127U</v>
      </c>
      <c r="M5713" s="98" t="str">
        <f>+VLOOKUP(FACTURACION[[#This Row],[REFERENCIA]],CODINV,4,FALSE)</f>
        <v>VÁLVULAS Y MULTIVÁLVULAS</v>
      </c>
      <c r="N5713" s="98" t="str">
        <f>+VLOOKUP(FACTURACION[[#This Row],[REFERENCIA]],CODINV,5,FALSE)</f>
        <v>REGO</v>
      </c>
      <c r="O5713" s="99">
        <v>10</v>
      </c>
      <c r="P5713" s="100">
        <v>40600</v>
      </c>
      <c r="Q5713" s="101">
        <f>+FACTURACION[[#This Row],[CANTIDAD]]*FACTURACION[[#This Row],[VR UNITARIO]]/1000</f>
        <v>406</v>
      </c>
      <c r="R5713" s="98" t="str">
        <f>+VLOOKUP(FACTURACION[[#This Row],[NIT]],TABLACLIENTE,5,FALSE)</f>
        <v>BOGOTÁ D.C.</v>
      </c>
    </row>
    <row r="5714" spans="3:18">
      <c r="C5714" s="95">
        <v>2018</v>
      </c>
      <c r="D5714" s="96" t="s">
        <v>704</v>
      </c>
      <c r="E5714" s="96">
        <f>MONTH(FACTURACION[[#This Row],[MES]]&amp;1)</f>
        <v>11</v>
      </c>
      <c r="F5714" s="223">
        <f>DATE(FACTURACION[[#This Row],[AÑO]],FACTURACION[[#This Row],[Mes numero]],1)</f>
        <v>43405</v>
      </c>
      <c r="G5714" s="160">
        <v>144</v>
      </c>
      <c r="H5714" s="97">
        <v>900175830</v>
      </c>
      <c r="I5714" s="98" t="str">
        <f>+VLOOKUP(FACTURACION[[#This Row],[NIT]],TABLACLIENTE,2,FALSE)</f>
        <v xml:space="preserve">COMBUSTIBLES LIQUIDOS DE COLOMBIA S.A E.S.P  (CLC S.A E.S.P)
</v>
      </c>
      <c r="J5714" s="99" t="s">
        <v>324</v>
      </c>
      <c r="K5714" s="98" t="str">
        <f>+VLOOKUP(FACTURACION[[#This Row],[REFERENCIA]],CODINV,2,FALSE)</f>
        <v>VALVULA CHECK 3"TIPO COPA</v>
      </c>
      <c r="L5714" s="98" t="str">
        <f>IF(VLOOKUP(FACTURACION[[#This Row],[REFERENCIA]],CODINV,3,FALSE)=0,"",VLOOKUP(FACTURACION[[#This Row],[REFERENCIA]],CODINV,3,FALSE))</f>
        <v>A3196</v>
      </c>
      <c r="M5714" s="98" t="str">
        <f>+VLOOKUP(FACTURACION[[#This Row],[REFERENCIA]],CODINV,4,FALSE)</f>
        <v>VÁLVULAS Y MULTIVÁLVULAS</v>
      </c>
      <c r="N5714" s="98" t="str">
        <f>+VLOOKUP(FACTURACION[[#This Row],[REFERENCIA]],CODINV,5,FALSE)</f>
        <v>REGO</v>
      </c>
      <c r="O5714" s="99">
        <v>1</v>
      </c>
      <c r="P5714" s="100">
        <v>838000</v>
      </c>
      <c r="Q5714" s="101">
        <f>+FACTURACION[[#This Row],[CANTIDAD]]*FACTURACION[[#This Row],[VR UNITARIO]]/1000</f>
        <v>838</v>
      </c>
      <c r="R5714" s="98" t="str">
        <f>+VLOOKUP(FACTURACION[[#This Row],[NIT]],TABLACLIENTE,5,FALSE)</f>
        <v>BOGOTÁ D.C.</v>
      </c>
    </row>
    <row r="5715" spans="3:18">
      <c r="C5715" s="95">
        <v>2018</v>
      </c>
      <c r="D5715" s="96" t="s">
        <v>704</v>
      </c>
      <c r="E5715" s="96">
        <f>MONTH(FACTURACION[[#This Row],[MES]]&amp;1)</f>
        <v>11</v>
      </c>
      <c r="F5715" s="223">
        <f>DATE(FACTURACION[[#This Row],[AÑO]],FACTURACION[[#This Row],[Mes numero]],1)</f>
        <v>43405</v>
      </c>
      <c r="G5715" s="160">
        <v>145</v>
      </c>
      <c r="H5715" s="97">
        <v>890501073</v>
      </c>
      <c r="I5715" s="98" t="str">
        <f>+VLOOKUP(FACTURACION[[#This Row],[NIT]],TABLACLIENTE,2,FALSE)</f>
        <v>COMERCIAL INDUSTRIAL NACIONAL S.A. CINSA</v>
      </c>
      <c r="J5715" s="99" t="s">
        <v>798</v>
      </c>
      <c r="K5715" s="98" t="str">
        <f>+VLOOKUP(FACTURACION[[#This Row],[REFERENCIA]],CODINV,2,FALSE)</f>
        <v>ROTOGAGE DIAMETRO 62"-79" A9093TS</v>
      </c>
      <c r="L5715" s="98" t="str">
        <f>IF(VLOOKUP(FACTURACION[[#This Row],[REFERENCIA]],CODINV,3,FALSE)=0,"",VLOOKUP(FACTURACION[[#This Row],[REFERENCIA]],CODINV,3,FALSE))</f>
        <v>A9093TS</v>
      </c>
      <c r="M5715" s="98" t="str">
        <f>+VLOOKUP(FACTURACION[[#This Row],[REFERENCIA]],CODINV,4,FALSE)</f>
        <v>MEDIDORES</v>
      </c>
      <c r="N5715" s="98" t="str">
        <f>+VLOOKUP(FACTURACION[[#This Row],[REFERENCIA]],CODINV,5,FALSE)</f>
        <v>REGO</v>
      </c>
      <c r="O5715" s="99">
        <v>1</v>
      </c>
      <c r="P5715" s="100">
        <v>1219000</v>
      </c>
      <c r="Q5715" s="101">
        <f>+FACTURACION[[#This Row],[CANTIDAD]]*FACTURACION[[#This Row],[VR UNITARIO]]/1000</f>
        <v>1219</v>
      </c>
      <c r="R5715" s="98" t="str">
        <f>+VLOOKUP(FACTURACION[[#This Row],[NIT]],TABLACLIENTE,5,FALSE)</f>
        <v>CUCUTA</v>
      </c>
    </row>
    <row r="5716" spans="3:18">
      <c r="C5716" s="95">
        <v>2018</v>
      </c>
      <c r="D5716" s="96" t="s">
        <v>704</v>
      </c>
      <c r="E5716" s="96">
        <f>MONTH(FACTURACION[[#This Row],[MES]]&amp;1)</f>
        <v>11</v>
      </c>
      <c r="F5716" s="223">
        <f>DATE(FACTURACION[[#This Row],[AÑO]],FACTURACION[[#This Row],[Mes numero]],1)</f>
        <v>43405</v>
      </c>
      <c r="G5716" s="160">
        <v>146</v>
      </c>
      <c r="H5716" s="97">
        <v>830051066</v>
      </c>
      <c r="I5716" s="98" t="str">
        <f>+VLOOKUP(FACTURACION[[#This Row],[NIT]],TABLACLIENTE,2,FALSE)</f>
        <v>COMBUSTION Y CONTROL LTDA</v>
      </c>
      <c r="J5716" s="99" t="s">
        <v>1137</v>
      </c>
      <c r="K5716" s="98" t="str">
        <f>+VLOOKUP(FACTURACION[[#This Row],[REFERENCIA]],CODINV,2,FALSE)</f>
        <v xml:space="preserve">KIT RVP FI C/ CABLE Y HARDWARE </v>
      </c>
      <c r="L5716" s="98" t="str">
        <f>IF(VLOOKUP(FACTURACION[[#This Row],[REFERENCIA]],CODINV,3,FALSE)=0,"",VLOOKUP(FACTURACION[[#This Row],[REFERENCIA]],CODINV,3,FALSE))</f>
        <v>52870K161</v>
      </c>
      <c r="M5716" s="98" t="str">
        <f>+VLOOKUP(FACTURACION[[#This Row],[REFERENCIA]],CODINV,4,FALSE)</f>
        <v>REPUESTOS Y ACCESORIOS</v>
      </c>
      <c r="N5716" s="98" t="str">
        <f>+VLOOKUP(FACTURACION[[#This Row],[REFERENCIA]],CODINV,5,FALSE)</f>
        <v>HONEYWELL</v>
      </c>
      <c r="O5716" s="99">
        <v>1</v>
      </c>
      <c r="P5716" s="100">
        <v>550250</v>
      </c>
      <c r="Q5716" s="101">
        <f>+FACTURACION[[#This Row],[CANTIDAD]]*FACTURACION[[#This Row],[VR UNITARIO]]/1000</f>
        <v>550.25</v>
      </c>
      <c r="R5716" s="98" t="str">
        <f>+VLOOKUP(FACTURACION[[#This Row],[NIT]],TABLACLIENTE,5,FALSE)</f>
        <v>BOGOTÁ D.C.</v>
      </c>
    </row>
    <row r="5717" spans="3:18">
      <c r="C5717" s="95">
        <v>2018</v>
      </c>
      <c r="D5717" s="96" t="s">
        <v>704</v>
      </c>
      <c r="E5717" s="96">
        <f>MONTH(FACTURACION[[#This Row],[MES]]&amp;1)</f>
        <v>11</v>
      </c>
      <c r="F5717" s="223">
        <f>DATE(FACTURACION[[#This Row],[AÑO]],FACTURACION[[#This Row],[Mes numero]],1)</f>
        <v>43405</v>
      </c>
      <c r="G5717" s="160">
        <v>147</v>
      </c>
      <c r="H5717" s="97">
        <v>890500726</v>
      </c>
      <c r="I5717" s="98" t="str">
        <f>+VLOOKUP(FACTURACION[[#This Row],[NIT]],TABLACLIENTE,2,FALSE)</f>
        <v>NORTESANTANDEREANA DE GAS S.A. E.S.P (NORGAS S.A. E.S.P.)</v>
      </c>
      <c r="J5717" s="99" t="s">
        <v>913</v>
      </c>
      <c r="K5717" s="98" t="str">
        <f>+VLOOKUP(FACTURACION[[#This Row],[REFERENCIA]],CODINV,2,FALSE)</f>
        <v>TECLADO</v>
      </c>
      <c r="L5717" s="98" t="str">
        <f>IF(VLOOKUP(FACTURACION[[#This Row],[REFERENCIA]],CODINV,3,FALSE)=0,"",VLOOKUP(FACTURACION[[#This Row],[REFERENCIA]],CODINV,3,FALSE))</f>
        <v/>
      </c>
      <c r="M5717" s="98" t="str">
        <f>+VLOOKUP(FACTURACION[[#This Row],[REFERENCIA]],CODINV,4,FALSE)</f>
        <v>REPUESTOS Y ACCESORIOS</v>
      </c>
      <c r="N5717" s="98" t="str">
        <f>+VLOOKUP(FACTURACION[[#This Row],[REFERENCIA]],CODINV,5,FALSE)</f>
        <v>RED SEAL MEASUREMENT</v>
      </c>
      <c r="O5717" s="99">
        <v>5</v>
      </c>
      <c r="P5717" s="100">
        <v>188286</v>
      </c>
      <c r="Q5717" s="101">
        <f>+FACTURACION[[#This Row],[CANTIDAD]]*FACTURACION[[#This Row],[VR UNITARIO]]/1000</f>
        <v>941.43</v>
      </c>
      <c r="R5717" s="98" t="str">
        <f>+VLOOKUP(FACTURACION[[#This Row],[NIT]],TABLACLIENTE,5,FALSE)</f>
        <v>BUCARAMANGA</v>
      </c>
    </row>
    <row r="5718" spans="3:18">
      <c r="C5718" s="95">
        <v>2018</v>
      </c>
      <c r="D5718" s="96" t="s">
        <v>704</v>
      </c>
      <c r="E5718" s="96">
        <f>MONTH(FACTURACION[[#This Row],[MES]]&amp;1)</f>
        <v>11</v>
      </c>
      <c r="F5718" s="223">
        <f>DATE(FACTURACION[[#This Row],[AÑO]],FACTURACION[[#This Row],[Mes numero]],1)</f>
        <v>43405</v>
      </c>
      <c r="G5718" s="160">
        <v>148</v>
      </c>
      <c r="H5718" s="97">
        <v>890500726</v>
      </c>
      <c r="I5718" s="98" t="str">
        <f>+VLOOKUP(FACTURACION[[#This Row],[NIT]],TABLACLIENTE,2,FALSE)</f>
        <v>NORTESANTANDEREANA DE GAS S.A. E.S.P (NORGAS S.A. E.S.P.)</v>
      </c>
      <c r="J5718" s="99" t="s">
        <v>35</v>
      </c>
      <c r="K5718" s="98" t="str">
        <f>+VLOOKUP(FACTURACION[[#This Row],[REFERENCIA]],CODINV,2,FALSE)</f>
        <v>REGULADOR 3/4"  PRIMERA ETAPA POL</v>
      </c>
      <c r="L5718" s="98" t="str">
        <f>IF(VLOOKUP(FACTURACION[[#This Row],[REFERENCIA]],CODINV,3,FALSE)=0,"",VLOOKUP(FACTURACION[[#This Row],[REFERENCIA]],CODINV,3,FALSE))</f>
        <v>LV4403TR96</v>
      </c>
      <c r="M5718" s="98" t="str">
        <f>+VLOOKUP(FACTURACION[[#This Row],[REFERENCIA]],CODINV,4,FALSE)</f>
        <v>REGULADORES</v>
      </c>
      <c r="N5718" s="98" t="str">
        <f>+VLOOKUP(FACTURACION[[#This Row],[REFERENCIA]],CODINV,5,FALSE)</f>
        <v>REGO</v>
      </c>
      <c r="O5718" s="99">
        <v>3</v>
      </c>
      <c r="P5718" s="100">
        <v>176808.6</v>
      </c>
      <c r="Q5718" s="101">
        <f>+FACTURACION[[#This Row],[CANTIDAD]]*FACTURACION[[#This Row],[VR UNITARIO]]/1000</f>
        <v>530.42580000000009</v>
      </c>
      <c r="R5718" s="98" t="str">
        <f>+VLOOKUP(FACTURACION[[#This Row],[NIT]],TABLACLIENTE,5,FALSE)</f>
        <v>BUCARAMANGA</v>
      </c>
    </row>
    <row r="5719" spans="3:18">
      <c r="C5719" s="95">
        <v>2018</v>
      </c>
      <c r="D5719" s="96" t="s">
        <v>704</v>
      </c>
      <c r="E5719" s="96">
        <f>MONTH(FACTURACION[[#This Row],[MES]]&amp;1)</f>
        <v>11</v>
      </c>
      <c r="F5719" s="223">
        <f>DATE(FACTURACION[[#This Row],[AÑO]],FACTURACION[[#This Row],[Mes numero]],1)</f>
        <v>43405</v>
      </c>
      <c r="G5719" s="160">
        <v>149</v>
      </c>
      <c r="H5719" s="97">
        <v>830065383</v>
      </c>
      <c r="I5719" s="98" t="str">
        <f>+VLOOKUP(FACTURACION[[#This Row],[NIT]],TABLACLIENTE,2,FALSE)</f>
        <v>ALKENOS LTDA</v>
      </c>
      <c r="J5719" s="99" t="s">
        <v>28</v>
      </c>
      <c r="K5719" s="98" t="str">
        <f>+VLOOKUP(FACTURACION[[#This Row],[REFERENCIA]],CODINV,2,FALSE)</f>
        <v>REGULADOR SR 113 3/4 R: 7-12 O:1/4</v>
      </c>
      <c r="L5719" s="98" t="str">
        <f>IF(VLOOKUP(FACTURACION[[#This Row],[REFERENCIA]],CODINV,3,FALSE)=0,"",VLOOKUP(FACTURACION[[#This Row],[REFERENCIA]],CODINV,3,FALSE))</f>
        <v/>
      </c>
      <c r="M5719" s="98" t="str">
        <f>+VLOOKUP(FACTURACION[[#This Row],[REFERENCIA]],CODINV,4,FALSE)</f>
        <v>REGULADORES</v>
      </c>
      <c r="N5719" s="98" t="str">
        <f>+VLOOKUP(FACTURACION[[#This Row],[REFERENCIA]],CODINV,5,FALSE)</f>
        <v>HONEYWELL</v>
      </c>
      <c r="O5719" s="99">
        <v>1</v>
      </c>
      <c r="P5719" s="100">
        <v>160250</v>
      </c>
      <c r="Q5719" s="101">
        <f>+FACTURACION[[#This Row],[CANTIDAD]]*FACTURACION[[#This Row],[VR UNITARIO]]/1000</f>
        <v>160.25</v>
      </c>
      <c r="R5719" s="98" t="str">
        <f>+VLOOKUP(FACTURACION[[#This Row],[NIT]],TABLACLIENTE,5,FALSE)</f>
        <v>BOGOTÁ D.C.</v>
      </c>
    </row>
    <row r="5720" spans="3:18">
      <c r="C5720" s="95">
        <v>2018</v>
      </c>
      <c r="D5720" s="96" t="s">
        <v>704</v>
      </c>
      <c r="E5720" s="96">
        <f>MONTH(FACTURACION[[#This Row],[MES]]&amp;1)</f>
        <v>11</v>
      </c>
      <c r="F5720" s="223">
        <f>DATE(FACTURACION[[#This Row],[AÑO]],FACTURACION[[#This Row],[Mes numero]],1)</f>
        <v>43405</v>
      </c>
      <c r="G5720" s="160">
        <v>151</v>
      </c>
      <c r="H5720" s="97">
        <v>800167643</v>
      </c>
      <c r="I5720" s="98" t="str">
        <f>+VLOOKUP(FACTURACION[[#This Row],[NIT]],TABLACLIENTE,2,FALSE)</f>
        <v>GASES DE OCCIDENTE S.A. E.S.P. (GDO)</v>
      </c>
      <c r="J5720" s="99" t="s">
        <v>21</v>
      </c>
      <c r="K5720" s="98" t="str">
        <f>+VLOOKUP(FACTURACION[[#This Row],[REFERENCIA]],CODINV,2,FALSE)</f>
        <v>MEDIDOR AC-630 C:1 1/4" MAOP 25PSIG CON CONECTORES</v>
      </c>
      <c r="L5720" s="98" t="str">
        <f>IF(VLOOKUP(FACTURACION[[#This Row],[REFERENCIA]],CODINV,3,FALSE)=0,"",VLOOKUP(FACTURACION[[#This Row],[REFERENCIA]],CODINV,3,FALSE))</f>
        <v/>
      </c>
      <c r="M5720" s="98" t="str">
        <f>+VLOOKUP(FACTURACION[[#This Row],[REFERENCIA]],CODINV,4,FALSE)</f>
        <v>MEDIDORES</v>
      </c>
      <c r="N5720" s="98" t="str">
        <f>+VLOOKUP(FACTURACION[[#This Row],[REFERENCIA]],CODINV,5,FALSE)</f>
        <v>HONEYWELL</v>
      </c>
      <c r="O5720" s="99">
        <v>13</v>
      </c>
      <c r="P5720" s="100">
        <v>2072491.9</v>
      </c>
      <c r="Q5720" s="101">
        <f>+FACTURACION[[#This Row],[CANTIDAD]]*FACTURACION[[#This Row],[VR UNITARIO]]/1000</f>
        <v>26942.394700000001</v>
      </c>
      <c r="R5720" s="98" t="str">
        <f>+VLOOKUP(FACTURACION[[#This Row],[NIT]],TABLACLIENTE,5,FALSE)</f>
        <v>CALI</v>
      </c>
    </row>
    <row r="5721" spans="3:18">
      <c r="C5721" s="95">
        <v>2018</v>
      </c>
      <c r="D5721" s="96" t="s">
        <v>704</v>
      </c>
      <c r="E5721" s="96">
        <f>MONTH(FACTURACION[[#This Row],[MES]]&amp;1)</f>
        <v>11</v>
      </c>
      <c r="F5721" s="223">
        <f>DATE(FACTURACION[[#This Row],[AÑO]],FACTURACION[[#This Row],[Mes numero]],1)</f>
        <v>43405</v>
      </c>
      <c r="G5721" s="160">
        <v>151</v>
      </c>
      <c r="H5721" s="97">
        <v>800167643</v>
      </c>
      <c r="I5721" s="98" t="str">
        <f>+VLOOKUP(FACTURACION[[#This Row],[NIT]],TABLACLIENTE,2,FALSE)</f>
        <v>GASES DE OCCIDENTE S.A. E.S.P. (GDO)</v>
      </c>
      <c r="J5721" s="99" t="s">
        <v>4716</v>
      </c>
      <c r="K5721" s="98" t="str">
        <f>+VLOOKUP(FACTURACION[[#This Row],[REFERENCIA]],CODINV,2,FALSE)</f>
        <v>MEDIDOR BK G4 C:1 1/4" ISO 110 MM SIN CONECTORES</v>
      </c>
      <c r="L5721" s="98" t="str">
        <f>IF(VLOOKUP(FACTURACION[[#This Row],[REFERENCIA]],CODINV,3,FALSE)=0,"",VLOOKUP(FACTURACION[[#This Row],[REFERENCIA]],CODINV,3,FALSE))</f>
        <v/>
      </c>
      <c r="M5721" s="98" t="str">
        <f>+VLOOKUP(FACTURACION[[#This Row],[REFERENCIA]],CODINV,4,FALSE)</f>
        <v>MEDIDORES</v>
      </c>
      <c r="N5721" s="98" t="str">
        <f>+VLOOKUP(FACTURACION[[#This Row],[REFERENCIA]],CODINV,5,FALSE)</f>
        <v>HONEYWELL</v>
      </c>
      <c r="O5721" s="99">
        <v>200</v>
      </c>
      <c r="P5721" s="100">
        <v>195095.6</v>
      </c>
      <c r="Q5721" s="101">
        <f>+FACTURACION[[#This Row],[CANTIDAD]]*FACTURACION[[#This Row],[VR UNITARIO]]/1000</f>
        <v>39019.120000000003</v>
      </c>
      <c r="R5721" s="98" t="str">
        <f>+VLOOKUP(FACTURACION[[#This Row],[NIT]],TABLACLIENTE,5,FALSE)</f>
        <v>CALI</v>
      </c>
    </row>
    <row r="5722" spans="3:18">
      <c r="C5722" s="95">
        <v>2018</v>
      </c>
      <c r="D5722" s="96" t="s">
        <v>704</v>
      </c>
      <c r="E5722" s="96">
        <f>MONTH(FACTURACION[[#This Row],[MES]]&amp;1)</f>
        <v>11</v>
      </c>
      <c r="F5722" s="223">
        <f>DATE(FACTURACION[[#This Row],[AÑO]],FACTURACION[[#This Row],[Mes numero]],1)</f>
        <v>43405</v>
      </c>
      <c r="G5722" s="160">
        <v>153</v>
      </c>
      <c r="H5722" s="97">
        <v>800167643</v>
      </c>
      <c r="I5722" s="98" t="str">
        <f>+VLOOKUP(FACTURACION[[#This Row],[NIT]],TABLACLIENTE,2,FALSE)</f>
        <v>GASES DE OCCIDENTE S.A. E.S.P. (GDO)</v>
      </c>
      <c r="J5722" s="99" t="s">
        <v>1744</v>
      </c>
      <c r="K5722" s="98" t="str">
        <f>+VLOOKUP(FACTURACION[[#This Row],[REFERENCIA]],CODINV,2,FALSE)</f>
        <v>TURBINA 4GTS 175 30 METAL 1 M3</v>
      </c>
      <c r="L5722" s="98" t="str">
        <f>IF(VLOOKUP(FACTURACION[[#This Row],[REFERENCIA]],CODINV,3,FALSE)=0,"",VLOOKUP(FACTURACION[[#This Row],[REFERENCIA]],CODINV,3,FALSE))</f>
        <v>4GTS</v>
      </c>
      <c r="M5722" s="98" t="str">
        <f>+VLOOKUP(FACTURACION[[#This Row],[REFERENCIA]],CODINV,4,FALSE)</f>
        <v>MEDIDORES</v>
      </c>
      <c r="N5722" s="98" t="str">
        <f>+VLOOKUP(FACTURACION[[#This Row],[REFERENCIA]],CODINV,5,FALSE)</f>
        <v>HONEYWELL</v>
      </c>
      <c r="O5722" s="99">
        <v>2</v>
      </c>
      <c r="P5722" s="100">
        <v>18482918</v>
      </c>
      <c r="Q5722" s="101">
        <f>+FACTURACION[[#This Row],[CANTIDAD]]*FACTURACION[[#This Row],[VR UNITARIO]]/1000</f>
        <v>36965.836000000003</v>
      </c>
      <c r="R5722" s="98" t="str">
        <f>+VLOOKUP(FACTURACION[[#This Row],[NIT]],TABLACLIENTE,5,FALSE)</f>
        <v>CALI</v>
      </c>
    </row>
    <row r="5723" spans="3:18">
      <c r="C5723" s="95">
        <v>2018</v>
      </c>
      <c r="D5723" s="96" t="s">
        <v>704</v>
      </c>
      <c r="E5723" s="96">
        <f>MONTH(FACTURACION[[#This Row],[MES]]&amp;1)</f>
        <v>11</v>
      </c>
      <c r="F5723" s="223">
        <f>DATE(FACTURACION[[#This Row],[AÑO]],FACTURACION[[#This Row],[Mes numero]],1)</f>
        <v>43405</v>
      </c>
      <c r="G5723" s="160">
        <v>154</v>
      </c>
      <c r="H5723" s="97">
        <v>800167643</v>
      </c>
      <c r="I5723" s="98" t="str">
        <f>+VLOOKUP(FACTURACION[[#This Row],[NIT]],TABLACLIENTE,2,FALSE)</f>
        <v>GASES DE OCCIDENTE S.A. E.S.P. (GDO)</v>
      </c>
      <c r="J5723" s="99" t="s">
        <v>262</v>
      </c>
      <c r="K5723" s="98" t="str">
        <f>+VLOOKUP(FACTURACION[[#This Row],[REFERENCIA]],CODINV,2,FALSE)</f>
        <v>MEDIDOR AL-425 C:1 1/4" MAOP 25 PSIG</v>
      </c>
      <c r="L5723" s="98" t="str">
        <f>IF(VLOOKUP(FACTURACION[[#This Row],[REFERENCIA]],CODINV,3,FALSE)=0,"",VLOOKUP(FACTURACION[[#This Row],[REFERENCIA]],CODINV,3,FALSE))</f>
        <v/>
      </c>
      <c r="M5723" s="98" t="str">
        <f>+VLOOKUP(FACTURACION[[#This Row],[REFERENCIA]],CODINV,4,FALSE)</f>
        <v>MEDIDORES</v>
      </c>
      <c r="N5723" s="98" t="str">
        <f>+VLOOKUP(FACTURACION[[#This Row],[REFERENCIA]],CODINV,5,FALSE)</f>
        <v>HONEYWELL</v>
      </c>
      <c r="O5723" s="99">
        <v>10</v>
      </c>
      <c r="P5723" s="100">
        <v>748399.9</v>
      </c>
      <c r="Q5723" s="101">
        <f>+FACTURACION[[#This Row],[CANTIDAD]]*FACTURACION[[#This Row],[VR UNITARIO]]/1000</f>
        <v>7483.9989999999998</v>
      </c>
      <c r="R5723" s="98" t="str">
        <f>+VLOOKUP(FACTURACION[[#This Row],[NIT]],TABLACLIENTE,5,FALSE)</f>
        <v>CALI</v>
      </c>
    </row>
    <row r="5724" spans="3:18">
      <c r="C5724" s="95">
        <v>2018</v>
      </c>
      <c r="D5724" s="96" t="s">
        <v>704</v>
      </c>
      <c r="E5724" s="96">
        <f>MONTH(FACTURACION[[#This Row],[MES]]&amp;1)</f>
        <v>11</v>
      </c>
      <c r="F5724" s="223">
        <f>DATE(FACTURACION[[#This Row],[AÑO]],FACTURACION[[#This Row],[Mes numero]],1)</f>
        <v>43405</v>
      </c>
      <c r="G5724" s="160">
        <v>155</v>
      </c>
      <c r="H5724" s="97">
        <v>900362180</v>
      </c>
      <c r="I5724" s="98" t="str">
        <f>+VLOOKUP(FACTURACION[[#This Row],[NIT]],TABLACLIENTE,2,FALSE)</f>
        <v xml:space="preserve">EQUIPOS Y SERVICIOS ALOSAN S A S </v>
      </c>
      <c r="J5724" s="99" t="s">
        <v>708</v>
      </c>
      <c r="K5724" s="98" t="str">
        <f>+VLOOKUP(FACTURACION[[#This Row],[REFERENCIA]],CODINV,2,FALSE)</f>
        <v>REGULADOR PRIMERA ETAPA 1-15 PSI A1/4 NPT</v>
      </c>
      <c r="L5724" s="98" t="str">
        <f>IF(VLOOKUP(FACTURACION[[#This Row],[REFERENCIA]],CODINV,3,FALSE)=0,"",VLOOKUP(FACTURACION[[#This Row],[REFERENCIA]],CODINV,3,FALSE))</f>
        <v>902</v>
      </c>
      <c r="M5724" s="98" t="str">
        <f>+VLOOKUP(FACTURACION[[#This Row],[REFERENCIA]],CODINV,4,FALSE)</f>
        <v>REGULADORES</v>
      </c>
      <c r="N5724" s="98" t="str">
        <f>+VLOOKUP(FACTURACION[[#This Row],[REFERENCIA]],CODINV,5,FALSE)</f>
        <v>CAVAGNA</v>
      </c>
      <c r="O5724" s="99">
        <v>2</v>
      </c>
      <c r="P5724" s="100">
        <v>62000</v>
      </c>
      <c r="Q5724" s="101">
        <f>+FACTURACION[[#This Row],[CANTIDAD]]*FACTURACION[[#This Row],[VR UNITARIO]]/1000</f>
        <v>124</v>
      </c>
      <c r="R5724" s="98" t="str">
        <f>+VLOOKUP(FACTURACION[[#This Row],[NIT]],TABLACLIENTE,5,FALSE)</f>
        <v>BOGOTÁ D.C.</v>
      </c>
    </row>
    <row r="5725" spans="3:18">
      <c r="C5725" s="95">
        <v>2018</v>
      </c>
      <c r="D5725" s="96" t="s">
        <v>704</v>
      </c>
      <c r="E5725" s="96">
        <f>MONTH(FACTURACION[[#This Row],[MES]]&amp;1)</f>
        <v>11</v>
      </c>
      <c r="F5725" s="223">
        <f>DATE(FACTURACION[[#This Row],[AÑO]],FACTURACION[[#This Row],[Mes numero]],1)</f>
        <v>43405</v>
      </c>
      <c r="G5725" s="160">
        <v>156</v>
      </c>
      <c r="H5725" s="97">
        <v>800021272</v>
      </c>
      <c r="I5725" s="98" t="str">
        <f>+VLOOKUP(FACTURACION[[#This Row],[NIT]],TABLACLIENTE,2,FALSE)</f>
        <v>GASES DEL LLANO S.A. E.S.P (LLANOGAS S.A. E.S.P.)</v>
      </c>
      <c r="J5725" s="99" t="s">
        <v>21</v>
      </c>
      <c r="K5725" s="98" t="str">
        <f>+VLOOKUP(FACTURACION[[#This Row],[REFERENCIA]],CODINV,2,FALSE)</f>
        <v>MEDIDOR AC-630 C:1 1/4" MAOP 25PSIG CON CONECTORES</v>
      </c>
      <c r="L5725" s="98" t="str">
        <f>IF(VLOOKUP(FACTURACION[[#This Row],[REFERENCIA]],CODINV,3,FALSE)=0,"",VLOOKUP(FACTURACION[[#This Row],[REFERENCIA]],CODINV,3,FALSE))</f>
        <v/>
      </c>
      <c r="M5725" s="98" t="str">
        <f>+VLOOKUP(FACTURACION[[#This Row],[REFERENCIA]],CODINV,4,FALSE)</f>
        <v>MEDIDORES</v>
      </c>
      <c r="N5725" s="98" t="str">
        <f>+VLOOKUP(FACTURACION[[#This Row],[REFERENCIA]],CODINV,5,FALSE)</f>
        <v>HONEYWELL</v>
      </c>
      <c r="O5725" s="99">
        <v>1</v>
      </c>
      <c r="P5725" s="100">
        <v>1950000</v>
      </c>
      <c r="Q5725" s="101">
        <f>+FACTURACION[[#This Row],[CANTIDAD]]*FACTURACION[[#This Row],[VR UNITARIO]]/1000</f>
        <v>1950</v>
      </c>
      <c r="R5725" s="98" t="str">
        <f>+VLOOKUP(FACTURACION[[#This Row],[NIT]],TABLACLIENTE,5,FALSE)</f>
        <v>VILLAVICENCIO</v>
      </c>
    </row>
    <row r="5726" spans="3:18">
      <c r="C5726" s="95">
        <v>2018</v>
      </c>
      <c r="D5726" s="96" t="s">
        <v>704</v>
      </c>
      <c r="E5726" s="96">
        <f>MONTH(FACTURACION[[#This Row],[MES]]&amp;1)</f>
        <v>11</v>
      </c>
      <c r="F5726" s="223">
        <f>DATE(FACTURACION[[#This Row],[AÑO]],FACTURACION[[#This Row],[Mes numero]],1)</f>
        <v>43405</v>
      </c>
      <c r="G5726" s="160">
        <v>158</v>
      </c>
      <c r="H5726" s="97">
        <v>890503900</v>
      </c>
      <c r="I5726" s="98" t="str">
        <f>+VLOOKUP(FACTURACION[[#This Row],[NIT]],TABLACLIENTE,2,FALSE)</f>
        <v>GASES DEL ORIENTE S.A. E.S.P.</v>
      </c>
      <c r="J5726" s="99" t="s">
        <v>59</v>
      </c>
      <c r="K5726" s="98" t="str">
        <f>+VLOOKUP(FACTURACION[[#This Row],[REFERENCIA]],CODINV,2,FALSE)</f>
        <v>MEDIDOR AL-1000 C:1 1/2" MAOP 25 PSIG CON CONECTORES</v>
      </c>
      <c r="L5726" s="98" t="str">
        <f>IF(VLOOKUP(FACTURACION[[#This Row],[REFERENCIA]],CODINV,3,FALSE)=0,"",VLOOKUP(FACTURACION[[#This Row],[REFERENCIA]],CODINV,3,FALSE))</f>
        <v/>
      </c>
      <c r="M5726" s="98" t="str">
        <f>+VLOOKUP(FACTURACION[[#This Row],[REFERENCIA]],CODINV,4,FALSE)</f>
        <v>MEDIDORES</v>
      </c>
      <c r="N5726" s="98" t="str">
        <f>+VLOOKUP(FACTURACION[[#This Row],[REFERENCIA]],CODINV,5,FALSE)</f>
        <v>HONEYWELL</v>
      </c>
      <c r="O5726" s="99">
        <v>1</v>
      </c>
      <c r="P5726" s="100">
        <v>4026647</v>
      </c>
      <c r="Q5726" s="101">
        <f>+FACTURACION[[#This Row],[CANTIDAD]]*FACTURACION[[#This Row],[VR UNITARIO]]/1000</f>
        <v>4026.6469999999999</v>
      </c>
      <c r="R5726" s="98" t="str">
        <f>+VLOOKUP(FACTURACION[[#This Row],[NIT]],TABLACLIENTE,5,FALSE)</f>
        <v>CUCUTA</v>
      </c>
    </row>
    <row r="5727" spans="3:18">
      <c r="C5727" s="95">
        <v>2018</v>
      </c>
      <c r="D5727" s="96" t="s">
        <v>704</v>
      </c>
      <c r="E5727" s="96">
        <f>MONTH(FACTURACION[[#This Row],[MES]]&amp;1)</f>
        <v>11</v>
      </c>
      <c r="F5727" s="223">
        <f>DATE(FACTURACION[[#This Row],[AÑO]],FACTURACION[[#This Row],[Mes numero]],1)</f>
        <v>43405</v>
      </c>
      <c r="G5727" s="160">
        <v>159</v>
      </c>
      <c r="H5727" s="97">
        <v>860053840</v>
      </c>
      <c r="I5727" s="98" t="str">
        <f>+VLOOKUP(FACTURACION[[#This Row],[NIT]],TABLACLIENTE,2,FALSE)</f>
        <v>TECNIK LTDA</v>
      </c>
      <c r="J5727" s="99" t="s">
        <v>28</v>
      </c>
      <c r="K5727" s="98" t="str">
        <f>+VLOOKUP(FACTURACION[[#This Row],[REFERENCIA]],CODINV,2,FALSE)</f>
        <v>REGULADOR SR 113 3/4 R: 7-12 O:1/4</v>
      </c>
      <c r="L5727" s="98" t="str">
        <f>IF(VLOOKUP(FACTURACION[[#This Row],[REFERENCIA]],CODINV,3,FALSE)=0,"",VLOOKUP(FACTURACION[[#This Row],[REFERENCIA]],CODINV,3,FALSE))</f>
        <v/>
      </c>
      <c r="M5727" s="98" t="str">
        <f>+VLOOKUP(FACTURACION[[#This Row],[REFERENCIA]],CODINV,4,FALSE)</f>
        <v>REGULADORES</v>
      </c>
      <c r="N5727" s="98" t="str">
        <f>+VLOOKUP(FACTURACION[[#This Row],[REFERENCIA]],CODINV,5,FALSE)</f>
        <v>HONEYWELL</v>
      </c>
      <c r="O5727" s="99">
        <v>2</v>
      </c>
      <c r="P5727" s="100">
        <v>135000</v>
      </c>
      <c r="Q5727" s="101">
        <f>+FACTURACION[[#This Row],[CANTIDAD]]*FACTURACION[[#This Row],[VR UNITARIO]]/1000</f>
        <v>270</v>
      </c>
      <c r="R5727" s="98" t="str">
        <f>+VLOOKUP(FACTURACION[[#This Row],[NIT]],TABLACLIENTE,5,FALSE)</f>
        <v>BOGOTÁ D.C.</v>
      </c>
    </row>
    <row r="5728" spans="3:18">
      <c r="C5728" s="95">
        <v>2018</v>
      </c>
      <c r="D5728" s="96" t="s">
        <v>704</v>
      </c>
      <c r="E5728" s="96">
        <f>MONTH(FACTURACION[[#This Row],[MES]]&amp;1)</f>
        <v>11</v>
      </c>
      <c r="F5728" s="223">
        <f>DATE(FACTURACION[[#This Row],[AÑO]],FACTURACION[[#This Row],[Mes numero]],1)</f>
        <v>43405</v>
      </c>
      <c r="G5728" s="160">
        <v>160</v>
      </c>
      <c r="H5728" s="97">
        <v>900689759</v>
      </c>
      <c r="I5728" s="98" t="str">
        <f>+VLOOKUP(FACTURACION[[#This Row],[NIT]],TABLACLIENTE,2,FALSE)</f>
        <v>HIDROPISCINAS Y GAS S A S</v>
      </c>
      <c r="J5728" s="99" t="s">
        <v>6</v>
      </c>
      <c r="K5728" s="98" t="str">
        <f>+VLOOKUP(FACTURACION[[#This Row],[REFERENCIA]],CODINV,2,FALSE)</f>
        <v>REG.1813C C:3/4" R:6-15" O:1/2</v>
      </c>
      <c r="L5728" s="98" t="str">
        <f>IF(VLOOKUP(FACTURACION[[#This Row],[REFERENCIA]],CODINV,3,FALSE)=0,"",VLOOKUP(FACTURACION[[#This Row],[REFERENCIA]],CODINV,3,FALSE))</f>
        <v/>
      </c>
      <c r="M5728" s="98" t="str">
        <f>+VLOOKUP(FACTURACION[[#This Row],[REFERENCIA]],CODINV,4,FALSE)</f>
        <v>REGULADORES</v>
      </c>
      <c r="N5728" s="98" t="str">
        <f>+VLOOKUP(FACTURACION[[#This Row],[REFERENCIA]],CODINV,5,FALSE)</f>
        <v>HONEYWELL</v>
      </c>
      <c r="O5728" s="99">
        <v>2</v>
      </c>
      <c r="P5728" s="100">
        <v>175000</v>
      </c>
      <c r="Q5728" s="101">
        <f>+FACTURACION[[#This Row],[CANTIDAD]]*FACTURACION[[#This Row],[VR UNITARIO]]/1000</f>
        <v>350</v>
      </c>
      <c r="R5728" s="98" t="str">
        <f>+VLOOKUP(FACTURACION[[#This Row],[NIT]],TABLACLIENTE,5,FALSE)</f>
        <v>BOGOTÁ D.C.</v>
      </c>
    </row>
    <row r="5729" spans="3:18">
      <c r="C5729" s="95">
        <v>2018</v>
      </c>
      <c r="D5729" s="96" t="s">
        <v>704</v>
      </c>
      <c r="E5729" s="96">
        <f>MONTH(FACTURACION[[#This Row],[MES]]&amp;1)</f>
        <v>11</v>
      </c>
      <c r="F5729" s="223">
        <f>DATE(FACTURACION[[#This Row],[AÑO]],FACTURACION[[#This Row],[Mes numero]],1)</f>
        <v>43405</v>
      </c>
      <c r="G5729" s="160">
        <v>161</v>
      </c>
      <c r="H5729" s="97">
        <v>890500726</v>
      </c>
      <c r="I5729" s="98" t="str">
        <f>+VLOOKUP(FACTURACION[[#This Row],[NIT]],TABLACLIENTE,2,FALSE)</f>
        <v>NORTESANTANDEREANA DE GAS S.A. E.S.P (NORGAS S.A. E.S.P.)</v>
      </c>
      <c r="J5729" s="99" t="s">
        <v>6</v>
      </c>
      <c r="K5729" s="98" t="str">
        <f>+VLOOKUP(FACTURACION[[#This Row],[REFERENCIA]],CODINV,2,FALSE)</f>
        <v>REG.1813C C:3/4" R:6-15" O:1/2</v>
      </c>
      <c r="L5729" s="98" t="str">
        <f>IF(VLOOKUP(FACTURACION[[#This Row],[REFERENCIA]],CODINV,3,FALSE)=0,"",VLOOKUP(FACTURACION[[#This Row],[REFERENCIA]],CODINV,3,FALSE))</f>
        <v/>
      </c>
      <c r="M5729" s="98" t="str">
        <f>+VLOOKUP(FACTURACION[[#This Row],[REFERENCIA]],CODINV,4,FALSE)</f>
        <v>REGULADORES</v>
      </c>
      <c r="N5729" s="98" t="str">
        <f>+VLOOKUP(FACTURACION[[#This Row],[REFERENCIA]],CODINV,5,FALSE)</f>
        <v>HONEYWELL</v>
      </c>
      <c r="O5729" s="99">
        <v>4</v>
      </c>
      <c r="P5729" s="100">
        <v>175000</v>
      </c>
      <c r="Q5729" s="101">
        <f>+FACTURACION[[#This Row],[CANTIDAD]]*FACTURACION[[#This Row],[VR UNITARIO]]/1000</f>
        <v>700</v>
      </c>
      <c r="R5729" s="98" t="str">
        <f>+VLOOKUP(FACTURACION[[#This Row],[NIT]],TABLACLIENTE,5,FALSE)</f>
        <v>BUCARAMANGA</v>
      </c>
    </row>
    <row r="5730" spans="3:18">
      <c r="C5730" s="95">
        <v>2018</v>
      </c>
      <c r="D5730" s="96" t="s">
        <v>704</v>
      </c>
      <c r="E5730" s="96">
        <f>MONTH(FACTURACION[[#This Row],[MES]]&amp;1)</f>
        <v>11</v>
      </c>
      <c r="F5730" s="223">
        <f>DATE(FACTURACION[[#This Row],[AÑO]],FACTURACION[[#This Row],[Mes numero]],1)</f>
        <v>43405</v>
      </c>
      <c r="G5730" s="160">
        <v>161</v>
      </c>
      <c r="H5730" s="97">
        <v>890500726</v>
      </c>
      <c r="I5730" s="98" t="str">
        <f>+VLOOKUP(FACTURACION[[#This Row],[NIT]],TABLACLIENTE,2,FALSE)</f>
        <v>NORTESANTANDEREANA DE GAS S.A. E.S.P (NORGAS S.A. E.S.P.)</v>
      </c>
      <c r="J5730" s="99" t="s">
        <v>112</v>
      </c>
      <c r="K5730" s="98" t="str">
        <f>+VLOOKUP(FACTURACION[[#This Row],[REFERENCIA]],CODINV,2,FALSE)</f>
        <v>VALVULA DE ALIVIO SEMINTERNA DE 1"</v>
      </c>
      <c r="L5730" s="98" t="str">
        <f>IF(VLOOKUP(FACTURACION[[#This Row],[REFERENCIA]],CODINV,3,FALSE)=0,"",VLOOKUP(FACTURACION[[#This Row],[REFERENCIA]],CODINV,3,FALSE))</f>
        <v>8684G</v>
      </c>
      <c r="M5730" s="98" t="str">
        <f>+VLOOKUP(FACTURACION[[#This Row],[REFERENCIA]],CODINV,4,FALSE)</f>
        <v>VÁLVULAS Y MULTIVÁLVULAS</v>
      </c>
      <c r="N5730" s="98" t="str">
        <f>+VLOOKUP(FACTURACION[[#This Row],[REFERENCIA]],CODINV,5,FALSE)</f>
        <v>REGO</v>
      </c>
      <c r="O5730" s="99">
        <v>1</v>
      </c>
      <c r="P5730" s="100">
        <v>104634</v>
      </c>
      <c r="Q5730" s="101">
        <f>+FACTURACION[[#This Row],[CANTIDAD]]*FACTURACION[[#This Row],[VR UNITARIO]]/1000</f>
        <v>104.634</v>
      </c>
      <c r="R5730" s="98" t="str">
        <f>+VLOOKUP(FACTURACION[[#This Row],[NIT]],TABLACLIENTE,5,FALSE)</f>
        <v>BUCARAMANGA</v>
      </c>
    </row>
    <row r="5731" spans="3:18">
      <c r="C5731" s="95">
        <v>2018</v>
      </c>
      <c r="D5731" s="96" t="s">
        <v>704</v>
      </c>
      <c r="E5731" s="96">
        <f>MONTH(FACTURACION[[#This Row],[MES]]&amp;1)</f>
        <v>11</v>
      </c>
      <c r="F5731" s="223">
        <f>DATE(FACTURACION[[#This Row],[AÑO]],FACTURACION[[#This Row],[Mes numero]],1)</f>
        <v>43405</v>
      </c>
      <c r="G5731" s="160">
        <v>161</v>
      </c>
      <c r="H5731" s="97">
        <v>890500726</v>
      </c>
      <c r="I5731" s="98" t="str">
        <f>+VLOOKUP(FACTURACION[[#This Row],[NIT]],TABLACLIENTE,2,FALSE)</f>
        <v>NORTESANTANDEREANA DE GAS S.A. E.S.P (NORGAS S.A. E.S.P.)</v>
      </c>
      <c r="J5731" s="99" t="s">
        <v>113</v>
      </c>
      <c r="K5731" s="98" t="str">
        <f>+VLOOKUP(FACTURACION[[#This Row],[REFERENCIA]],CODINV,2,FALSE)</f>
        <v>VALVULA CHEK LOCK 3/4"</v>
      </c>
      <c r="L5731" s="98" t="str">
        <f>IF(VLOOKUP(FACTURACION[[#This Row],[REFERENCIA]],CODINV,3,FALSE)=0,"",VLOOKUP(FACTURACION[[#This Row],[REFERENCIA]],CODINV,3,FALSE))</f>
        <v>7590U</v>
      </c>
      <c r="M5731" s="98" t="str">
        <f>+VLOOKUP(FACTURACION[[#This Row],[REFERENCIA]],CODINV,4,FALSE)</f>
        <v>VÁLVULAS Y MULTIVÁLVULAS</v>
      </c>
      <c r="N5731" s="98" t="str">
        <f>+VLOOKUP(FACTURACION[[#This Row],[REFERENCIA]],CODINV,5,FALSE)</f>
        <v>REGO</v>
      </c>
      <c r="O5731" s="99">
        <v>1</v>
      </c>
      <c r="P5731" s="100">
        <v>71583</v>
      </c>
      <c r="Q5731" s="101">
        <f>+FACTURACION[[#This Row],[CANTIDAD]]*FACTURACION[[#This Row],[VR UNITARIO]]/1000</f>
        <v>71.582999999999998</v>
      </c>
      <c r="R5731" s="98" t="str">
        <f>+VLOOKUP(FACTURACION[[#This Row],[NIT]],TABLACLIENTE,5,FALSE)</f>
        <v>BUCARAMANGA</v>
      </c>
    </row>
    <row r="5732" spans="3:18">
      <c r="C5732" s="95">
        <v>2018</v>
      </c>
      <c r="D5732" s="96" t="s">
        <v>704</v>
      </c>
      <c r="E5732" s="96">
        <f>MONTH(FACTURACION[[#This Row],[MES]]&amp;1)</f>
        <v>11</v>
      </c>
      <c r="F5732" s="223">
        <f>DATE(FACTURACION[[#This Row],[AÑO]],FACTURACION[[#This Row],[Mes numero]],1)</f>
        <v>43405</v>
      </c>
      <c r="G5732" s="160">
        <v>161</v>
      </c>
      <c r="H5732" s="97">
        <v>890500726</v>
      </c>
      <c r="I5732" s="98" t="str">
        <f>+VLOOKUP(FACTURACION[[#This Row],[NIT]],TABLACLIENTE,2,FALSE)</f>
        <v>NORTESANTANDEREANA DE GAS S.A. E.S.P (NORGAS S.A. E.S.P.)</v>
      </c>
      <c r="J5732" s="99" t="s">
        <v>1637</v>
      </c>
      <c r="K5732" s="98" t="str">
        <f>+VLOOKUP(FACTURACION[[#This Row],[REFERENCIA]],CODINV,2,FALSE)</f>
        <v>GRIFO MAXIMO NIVEL DE LLENADO</v>
      </c>
      <c r="L5732" s="98" t="str">
        <f>IF(VLOOKUP(FACTURACION[[#This Row],[REFERENCIA]],CODINV,3,FALSE)=0,"",VLOOKUP(FACTURACION[[#This Row],[REFERENCIA]],CODINV,3,FALSE))</f>
        <v/>
      </c>
      <c r="M5732" s="98" t="str">
        <f>+VLOOKUP(FACTURACION[[#This Row],[REFERENCIA]],CODINV,4,FALSE)</f>
        <v>REPUESTOS Y ACCESORIOS</v>
      </c>
      <c r="N5732" s="98" t="str">
        <f>+VLOOKUP(FACTURACION[[#This Row],[REFERENCIA]],CODINV,5,FALSE)</f>
        <v>CAVAGNA</v>
      </c>
      <c r="O5732" s="99">
        <v>2</v>
      </c>
      <c r="P5732" s="100">
        <v>7034</v>
      </c>
      <c r="Q5732" s="101">
        <f>+FACTURACION[[#This Row],[CANTIDAD]]*FACTURACION[[#This Row],[VR UNITARIO]]/1000</f>
        <v>14.068</v>
      </c>
      <c r="R5732" s="98" t="str">
        <f>+VLOOKUP(FACTURACION[[#This Row],[NIT]],TABLACLIENTE,5,FALSE)</f>
        <v>BUCARAMANGA</v>
      </c>
    </row>
    <row r="5733" spans="3:18">
      <c r="C5733" s="95">
        <v>2018</v>
      </c>
      <c r="D5733" s="96" t="s">
        <v>704</v>
      </c>
      <c r="E5733" s="96">
        <f>MONTH(FACTURACION[[#This Row],[MES]]&amp;1)</f>
        <v>11</v>
      </c>
      <c r="F5733" s="223">
        <f>DATE(FACTURACION[[#This Row],[AÑO]],FACTURACION[[#This Row],[Mes numero]],1)</f>
        <v>43405</v>
      </c>
      <c r="G5733" s="160">
        <v>162</v>
      </c>
      <c r="H5733" s="97">
        <v>800021272</v>
      </c>
      <c r="I5733" s="98" t="str">
        <f>+VLOOKUP(FACTURACION[[#This Row],[NIT]],TABLACLIENTE,2,FALSE)</f>
        <v>GASES DEL LLANO S.A. E.S.P (LLANOGAS S.A. E.S.P.)</v>
      </c>
      <c r="J5733" s="99" t="s">
        <v>20</v>
      </c>
      <c r="K5733" s="98" t="str">
        <f>+VLOOKUP(FACTURACION[[#This Row],[REFERENCIA]],CODINV,2,FALSE)</f>
        <v xml:space="preserve">MEDIDOR AC-250 C: 3/4" CON CONECTORES </v>
      </c>
      <c r="L5733" s="98" t="str">
        <f>IF(VLOOKUP(FACTURACION[[#This Row],[REFERENCIA]],CODINV,3,FALSE)=0,"",VLOOKUP(FACTURACION[[#This Row],[REFERENCIA]],CODINV,3,FALSE))</f>
        <v/>
      </c>
      <c r="M5733" s="98" t="str">
        <f>+VLOOKUP(FACTURACION[[#This Row],[REFERENCIA]],CODINV,4,FALSE)</f>
        <v>MEDIDORES</v>
      </c>
      <c r="N5733" s="98" t="str">
        <f>+VLOOKUP(FACTURACION[[#This Row],[REFERENCIA]],CODINV,5,FALSE)</f>
        <v>HONEYWELL</v>
      </c>
      <c r="O5733" s="99">
        <v>15</v>
      </c>
      <c r="P5733" s="100">
        <v>441364</v>
      </c>
      <c r="Q5733" s="101">
        <f>+FACTURACION[[#This Row],[CANTIDAD]]*FACTURACION[[#This Row],[VR UNITARIO]]/1000</f>
        <v>6620.46</v>
      </c>
      <c r="R5733" s="98" t="str">
        <f>+VLOOKUP(FACTURACION[[#This Row],[NIT]],TABLACLIENTE,5,FALSE)</f>
        <v>VILLAVICENCIO</v>
      </c>
    </row>
    <row r="5734" spans="3:18">
      <c r="C5734" s="95">
        <v>2018</v>
      </c>
      <c r="D5734" s="96" t="s">
        <v>704</v>
      </c>
      <c r="E5734" s="96">
        <f>MONTH(FACTURACION[[#This Row],[MES]]&amp;1)</f>
        <v>11</v>
      </c>
      <c r="F5734" s="223">
        <f>DATE(FACTURACION[[#This Row],[AÑO]],FACTURACION[[#This Row],[Mes numero]],1)</f>
        <v>43405</v>
      </c>
      <c r="G5734" s="160">
        <v>164</v>
      </c>
      <c r="H5734" s="97">
        <v>800218682</v>
      </c>
      <c r="I5734" s="98" t="str">
        <f>+VLOOKUP(FACTURACION[[#This Row],[NIT]],TABLACLIENTE,2,FALSE)</f>
        <v>GASES DEL CUSIANA S.A E.S.P. (CUSIANAGAS S.A E.S.P)</v>
      </c>
      <c r="J5734" s="99" t="s">
        <v>20</v>
      </c>
      <c r="K5734" s="98" t="str">
        <f>+VLOOKUP(FACTURACION[[#This Row],[REFERENCIA]],CODINV,2,FALSE)</f>
        <v xml:space="preserve">MEDIDOR AC-250 C: 3/4" CON CONECTORES </v>
      </c>
      <c r="L5734" s="98" t="str">
        <f>IF(VLOOKUP(FACTURACION[[#This Row],[REFERENCIA]],CODINV,3,FALSE)=0,"",VLOOKUP(FACTURACION[[#This Row],[REFERENCIA]],CODINV,3,FALSE))</f>
        <v/>
      </c>
      <c r="M5734" s="98" t="str">
        <f>+VLOOKUP(FACTURACION[[#This Row],[REFERENCIA]],CODINV,4,FALSE)</f>
        <v>MEDIDORES</v>
      </c>
      <c r="N5734" s="98" t="str">
        <f>+VLOOKUP(FACTURACION[[#This Row],[REFERENCIA]],CODINV,5,FALSE)</f>
        <v>HONEYWELL</v>
      </c>
      <c r="O5734" s="99">
        <v>3</v>
      </c>
      <c r="P5734" s="100">
        <v>437955</v>
      </c>
      <c r="Q5734" s="101">
        <f>+FACTURACION[[#This Row],[CANTIDAD]]*FACTURACION[[#This Row],[VR UNITARIO]]/1000</f>
        <v>1313.865</v>
      </c>
      <c r="R5734" s="98" t="str">
        <f>+VLOOKUP(FACTURACION[[#This Row],[NIT]],TABLACLIENTE,5,FALSE)</f>
        <v>YOPAL</v>
      </c>
    </row>
    <row r="5735" spans="3:18">
      <c r="C5735" s="95">
        <v>2018</v>
      </c>
      <c r="D5735" s="96" t="s">
        <v>704</v>
      </c>
      <c r="E5735" s="96">
        <f>MONTH(FACTURACION[[#This Row],[MES]]&amp;1)</f>
        <v>11</v>
      </c>
      <c r="F5735" s="223">
        <f>DATE(FACTURACION[[#This Row],[AÑO]],FACTURACION[[#This Row],[Mes numero]],1)</f>
        <v>43405</v>
      </c>
      <c r="G5735" s="160">
        <v>166</v>
      </c>
      <c r="H5735" s="97">
        <v>800202395</v>
      </c>
      <c r="I5735" s="98" t="str">
        <f>+VLOOKUP(FACTURACION[[#This Row],[NIT]],TABLACLIENTE,2,FALSE)</f>
        <v>EFIGAS GAS NATURAL S.A. E.S.P. (EFIGAS S.A. E.S.P.)</v>
      </c>
      <c r="J5735" s="99" t="s">
        <v>28</v>
      </c>
      <c r="K5735" s="98" t="str">
        <f>+VLOOKUP(FACTURACION[[#This Row],[REFERENCIA]],CODINV,2,FALSE)</f>
        <v>REGULADOR SR 113 3/4 R: 7-12 O:1/4</v>
      </c>
      <c r="L5735" s="98" t="str">
        <f>IF(VLOOKUP(FACTURACION[[#This Row],[REFERENCIA]],CODINV,3,FALSE)=0,"",VLOOKUP(FACTURACION[[#This Row],[REFERENCIA]],CODINV,3,FALSE))</f>
        <v/>
      </c>
      <c r="M5735" s="98" t="str">
        <f>+VLOOKUP(FACTURACION[[#This Row],[REFERENCIA]],CODINV,4,FALSE)</f>
        <v>REGULADORES</v>
      </c>
      <c r="N5735" s="98" t="str">
        <f>+VLOOKUP(FACTURACION[[#This Row],[REFERENCIA]],CODINV,5,FALSE)</f>
        <v>HONEYWELL</v>
      </c>
      <c r="O5735" s="99">
        <v>15</v>
      </c>
      <c r="P5735" s="100">
        <v>121800</v>
      </c>
      <c r="Q5735" s="101">
        <f>+FACTURACION[[#This Row],[CANTIDAD]]*FACTURACION[[#This Row],[VR UNITARIO]]/1000</f>
        <v>1827</v>
      </c>
      <c r="R5735" s="98" t="str">
        <f>+VLOOKUP(FACTURACION[[#This Row],[NIT]],TABLACLIENTE,5,FALSE)</f>
        <v>MANIZALES</v>
      </c>
    </row>
    <row r="5736" spans="3:18">
      <c r="C5736" s="95">
        <v>2018</v>
      </c>
      <c r="D5736" s="96" t="s">
        <v>704</v>
      </c>
      <c r="E5736" s="96">
        <f>MONTH(FACTURACION[[#This Row],[MES]]&amp;1)</f>
        <v>11</v>
      </c>
      <c r="F5736" s="223">
        <f>DATE(FACTURACION[[#This Row],[AÑO]],FACTURACION[[#This Row],[Mes numero]],1)</f>
        <v>43405</v>
      </c>
      <c r="G5736" s="160">
        <v>167</v>
      </c>
      <c r="H5736" s="97">
        <v>800202395</v>
      </c>
      <c r="I5736" s="98" t="str">
        <f>+VLOOKUP(FACTURACION[[#This Row],[NIT]],TABLACLIENTE,2,FALSE)</f>
        <v>EFIGAS GAS NATURAL S.A. E.S.P. (EFIGAS S.A. E.S.P.)</v>
      </c>
      <c r="J5736" s="99" t="s">
        <v>5</v>
      </c>
      <c r="K5736" s="98" t="str">
        <f>+VLOOKUP(FACTURACION[[#This Row],[REFERENCIA]],CODINV,2,FALSE)</f>
        <v>REG. 1800 CPB2 1 1-4· O: 5/16" R: STD</v>
      </c>
      <c r="L5736" s="98" t="str">
        <f>IF(VLOOKUP(FACTURACION[[#This Row],[REFERENCIA]],CODINV,3,FALSE)=0,"",VLOOKUP(FACTURACION[[#This Row],[REFERENCIA]],CODINV,3,FALSE))</f>
        <v/>
      </c>
      <c r="M5736" s="98" t="str">
        <f>+VLOOKUP(FACTURACION[[#This Row],[REFERENCIA]],CODINV,4,FALSE)</f>
        <v>REGULADORES</v>
      </c>
      <c r="N5736" s="98" t="str">
        <f>+VLOOKUP(FACTURACION[[#This Row],[REFERENCIA]],CODINV,5,FALSE)</f>
        <v>HONEYWELL</v>
      </c>
      <c r="O5736" s="99">
        <v>3</v>
      </c>
      <c r="P5736" s="100">
        <v>710000</v>
      </c>
      <c r="Q5736" s="101">
        <f>+FACTURACION[[#This Row],[CANTIDAD]]*FACTURACION[[#This Row],[VR UNITARIO]]/1000</f>
        <v>2130</v>
      </c>
      <c r="R5736" s="98" t="str">
        <f>+VLOOKUP(FACTURACION[[#This Row],[NIT]],TABLACLIENTE,5,FALSE)</f>
        <v>MANIZALES</v>
      </c>
    </row>
    <row r="5737" spans="3:18">
      <c r="C5737" s="95">
        <v>2018</v>
      </c>
      <c r="D5737" s="96" t="s">
        <v>704</v>
      </c>
      <c r="E5737" s="96">
        <f>MONTH(FACTURACION[[#This Row],[MES]]&amp;1)</f>
        <v>11</v>
      </c>
      <c r="F5737" s="223">
        <f>DATE(FACTURACION[[#This Row],[AÑO]],FACTURACION[[#This Row],[Mes numero]],1)</f>
        <v>43405</v>
      </c>
      <c r="G5737" s="160">
        <v>168</v>
      </c>
      <c r="H5737" s="97">
        <v>800202395</v>
      </c>
      <c r="I5737" s="98" t="str">
        <f>+VLOOKUP(FACTURACION[[#This Row],[NIT]],TABLACLIENTE,2,FALSE)</f>
        <v>EFIGAS GAS NATURAL S.A. E.S.P. (EFIGAS S.A. E.S.P.)</v>
      </c>
      <c r="J5737" s="99" t="s">
        <v>5</v>
      </c>
      <c r="K5737" s="98" t="str">
        <f>+VLOOKUP(FACTURACION[[#This Row],[REFERENCIA]],CODINV,2,FALSE)</f>
        <v>REG. 1800 CPB2 1 1-4· O: 5/16" R: STD</v>
      </c>
      <c r="L5737" s="98" t="str">
        <f>IF(VLOOKUP(FACTURACION[[#This Row],[REFERENCIA]],CODINV,3,FALSE)=0,"",VLOOKUP(FACTURACION[[#This Row],[REFERENCIA]],CODINV,3,FALSE))</f>
        <v/>
      </c>
      <c r="M5737" s="98" t="str">
        <f>+VLOOKUP(FACTURACION[[#This Row],[REFERENCIA]],CODINV,4,FALSE)</f>
        <v>REGULADORES</v>
      </c>
      <c r="N5737" s="98" t="str">
        <f>+VLOOKUP(FACTURACION[[#This Row],[REFERENCIA]],CODINV,5,FALSE)</f>
        <v>HONEYWELL</v>
      </c>
      <c r="O5737" s="99">
        <v>3</v>
      </c>
      <c r="P5737" s="100">
        <v>710000</v>
      </c>
      <c r="Q5737" s="101">
        <f>+FACTURACION[[#This Row],[CANTIDAD]]*FACTURACION[[#This Row],[VR UNITARIO]]/1000</f>
        <v>2130</v>
      </c>
      <c r="R5737" s="98" t="str">
        <f>+VLOOKUP(FACTURACION[[#This Row],[NIT]],TABLACLIENTE,5,FALSE)</f>
        <v>MANIZALES</v>
      </c>
    </row>
    <row r="5738" spans="3:18">
      <c r="C5738" s="95">
        <v>2018</v>
      </c>
      <c r="D5738" s="96" t="s">
        <v>704</v>
      </c>
      <c r="E5738" s="96">
        <f>MONTH(FACTURACION[[#This Row],[MES]]&amp;1)</f>
        <v>11</v>
      </c>
      <c r="F5738" s="223">
        <f>DATE(FACTURACION[[#This Row],[AÑO]],FACTURACION[[#This Row],[Mes numero]],1)</f>
        <v>43405</v>
      </c>
      <c r="G5738" s="160">
        <v>169</v>
      </c>
      <c r="H5738" s="97">
        <v>800202395</v>
      </c>
      <c r="I5738" s="98" t="str">
        <f>+VLOOKUP(FACTURACION[[#This Row],[NIT]],TABLACLIENTE,2,FALSE)</f>
        <v>EFIGAS GAS NATURAL S.A. E.S.P. (EFIGAS S.A. E.S.P.)</v>
      </c>
      <c r="J5738" s="99" t="s">
        <v>5</v>
      </c>
      <c r="K5738" s="98" t="str">
        <f>+VLOOKUP(FACTURACION[[#This Row],[REFERENCIA]],CODINV,2,FALSE)</f>
        <v>REG. 1800 CPB2 1 1-4· O: 5/16" R: STD</v>
      </c>
      <c r="L5738" s="98" t="str">
        <f>IF(VLOOKUP(FACTURACION[[#This Row],[REFERENCIA]],CODINV,3,FALSE)=0,"",VLOOKUP(FACTURACION[[#This Row],[REFERENCIA]],CODINV,3,FALSE))</f>
        <v/>
      </c>
      <c r="M5738" s="98" t="str">
        <f>+VLOOKUP(FACTURACION[[#This Row],[REFERENCIA]],CODINV,4,FALSE)</f>
        <v>REGULADORES</v>
      </c>
      <c r="N5738" s="98" t="str">
        <f>+VLOOKUP(FACTURACION[[#This Row],[REFERENCIA]],CODINV,5,FALSE)</f>
        <v>HONEYWELL</v>
      </c>
      <c r="O5738" s="99">
        <v>3</v>
      </c>
      <c r="P5738" s="100">
        <v>710000</v>
      </c>
      <c r="Q5738" s="101">
        <f>+FACTURACION[[#This Row],[CANTIDAD]]*FACTURACION[[#This Row],[VR UNITARIO]]/1000</f>
        <v>2130</v>
      </c>
      <c r="R5738" s="98" t="str">
        <f>+VLOOKUP(FACTURACION[[#This Row],[NIT]],TABLACLIENTE,5,FALSE)</f>
        <v>MANIZALES</v>
      </c>
    </row>
    <row r="5739" spans="3:18">
      <c r="C5739" s="95">
        <v>2018</v>
      </c>
      <c r="D5739" s="96" t="s">
        <v>704</v>
      </c>
      <c r="E5739" s="96">
        <f>MONTH(FACTURACION[[#This Row],[MES]]&amp;1)</f>
        <v>11</v>
      </c>
      <c r="F5739" s="223">
        <f>DATE(FACTURACION[[#This Row],[AÑO]],FACTURACION[[#This Row],[Mes numero]],1)</f>
        <v>43405</v>
      </c>
      <c r="G5739" s="160">
        <v>170</v>
      </c>
      <c r="H5739" s="97">
        <v>800202395</v>
      </c>
      <c r="I5739" s="98" t="str">
        <f>+VLOOKUP(FACTURACION[[#This Row],[NIT]],TABLACLIENTE,2,FALSE)</f>
        <v>EFIGAS GAS NATURAL S.A. E.S.P. (EFIGAS S.A. E.S.P.)</v>
      </c>
      <c r="J5739" s="99" t="s">
        <v>20</v>
      </c>
      <c r="K5739" s="98" t="str">
        <f>+VLOOKUP(FACTURACION[[#This Row],[REFERENCIA]],CODINV,2,FALSE)</f>
        <v xml:space="preserve">MEDIDOR AC-250 C: 3/4" CON CONECTORES </v>
      </c>
      <c r="L5739" s="98" t="str">
        <f>IF(VLOOKUP(FACTURACION[[#This Row],[REFERENCIA]],CODINV,3,FALSE)=0,"",VLOOKUP(FACTURACION[[#This Row],[REFERENCIA]],CODINV,3,FALSE))</f>
        <v/>
      </c>
      <c r="M5739" s="98" t="str">
        <f>+VLOOKUP(FACTURACION[[#This Row],[REFERENCIA]],CODINV,4,FALSE)</f>
        <v>MEDIDORES</v>
      </c>
      <c r="N5739" s="98" t="str">
        <f>+VLOOKUP(FACTURACION[[#This Row],[REFERENCIA]],CODINV,5,FALSE)</f>
        <v>HONEYWELL</v>
      </c>
      <c r="O5739" s="99">
        <v>15</v>
      </c>
      <c r="P5739" s="100">
        <v>444280</v>
      </c>
      <c r="Q5739" s="101">
        <f>+FACTURACION[[#This Row],[CANTIDAD]]*FACTURACION[[#This Row],[VR UNITARIO]]/1000</f>
        <v>6664.2</v>
      </c>
      <c r="R5739" s="98" t="str">
        <f>+VLOOKUP(FACTURACION[[#This Row],[NIT]],TABLACLIENTE,5,FALSE)</f>
        <v>MANIZALES</v>
      </c>
    </row>
    <row r="5740" spans="3:18">
      <c r="C5740" s="95">
        <v>2018</v>
      </c>
      <c r="D5740" s="96" t="s">
        <v>704</v>
      </c>
      <c r="E5740" s="96">
        <f>MONTH(FACTURACION[[#This Row],[MES]]&amp;1)</f>
        <v>11</v>
      </c>
      <c r="F5740" s="223">
        <f>DATE(FACTURACION[[#This Row],[AÑO]],FACTURACION[[#This Row],[Mes numero]],1)</f>
        <v>43405</v>
      </c>
      <c r="G5740" s="160">
        <v>171</v>
      </c>
      <c r="H5740" s="97">
        <v>800202395</v>
      </c>
      <c r="I5740" s="98" t="str">
        <f>+VLOOKUP(FACTURACION[[#This Row],[NIT]],TABLACLIENTE,2,FALSE)</f>
        <v>EFIGAS GAS NATURAL S.A. E.S.P. (EFIGAS S.A. E.S.P.)</v>
      </c>
      <c r="J5740" s="99" t="s">
        <v>20</v>
      </c>
      <c r="K5740" s="98" t="str">
        <f>+VLOOKUP(FACTURACION[[#This Row],[REFERENCIA]],CODINV,2,FALSE)</f>
        <v xml:space="preserve">MEDIDOR AC-250 C: 3/4" CON CONECTORES </v>
      </c>
      <c r="L5740" s="98" t="str">
        <f>IF(VLOOKUP(FACTURACION[[#This Row],[REFERENCIA]],CODINV,3,FALSE)=0,"",VLOOKUP(FACTURACION[[#This Row],[REFERENCIA]],CODINV,3,FALSE))</f>
        <v/>
      </c>
      <c r="M5740" s="98" t="str">
        <f>+VLOOKUP(FACTURACION[[#This Row],[REFERENCIA]],CODINV,4,FALSE)</f>
        <v>MEDIDORES</v>
      </c>
      <c r="N5740" s="98" t="str">
        <f>+VLOOKUP(FACTURACION[[#This Row],[REFERENCIA]],CODINV,5,FALSE)</f>
        <v>HONEYWELL</v>
      </c>
      <c r="O5740" s="99">
        <v>20</v>
      </c>
      <c r="P5740" s="100">
        <v>444280</v>
      </c>
      <c r="Q5740" s="101">
        <f>+FACTURACION[[#This Row],[CANTIDAD]]*FACTURACION[[#This Row],[VR UNITARIO]]/1000</f>
        <v>8885.6</v>
      </c>
      <c r="R5740" s="98" t="str">
        <f>+VLOOKUP(FACTURACION[[#This Row],[NIT]],TABLACLIENTE,5,FALSE)</f>
        <v>MANIZALES</v>
      </c>
    </row>
    <row r="5741" spans="3:18">
      <c r="C5741" s="95">
        <v>2018</v>
      </c>
      <c r="D5741" s="96" t="s">
        <v>704</v>
      </c>
      <c r="E5741" s="96">
        <f>MONTH(FACTURACION[[#This Row],[MES]]&amp;1)</f>
        <v>11</v>
      </c>
      <c r="F5741" s="223">
        <f>DATE(FACTURACION[[#This Row],[AÑO]],FACTURACION[[#This Row],[Mes numero]],1)</f>
        <v>43405</v>
      </c>
      <c r="G5741" s="160">
        <v>172</v>
      </c>
      <c r="H5741" s="97">
        <v>800202395</v>
      </c>
      <c r="I5741" s="98" t="str">
        <f>+VLOOKUP(FACTURACION[[#This Row],[NIT]],TABLACLIENTE,2,FALSE)</f>
        <v>EFIGAS GAS NATURAL S.A. E.S.P. (EFIGAS S.A. E.S.P.)</v>
      </c>
      <c r="J5741" s="99" t="s">
        <v>20</v>
      </c>
      <c r="K5741" s="98" t="str">
        <f>+VLOOKUP(FACTURACION[[#This Row],[REFERENCIA]],CODINV,2,FALSE)</f>
        <v xml:space="preserve">MEDIDOR AC-250 C: 3/4" CON CONECTORES </v>
      </c>
      <c r="L5741" s="98" t="str">
        <f>IF(VLOOKUP(FACTURACION[[#This Row],[REFERENCIA]],CODINV,3,FALSE)=0,"",VLOOKUP(FACTURACION[[#This Row],[REFERENCIA]],CODINV,3,FALSE))</f>
        <v/>
      </c>
      <c r="M5741" s="98" t="str">
        <f>+VLOOKUP(FACTURACION[[#This Row],[REFERENCIA]],CODINV,4,FALSE)</f>
        <v>MEDIDORES</v>
      </c>
      <c r="N5741" s="98" t="str">
        <f>+VLOOKUP(FACTURACION[[#This Row],[REFERENCIA]],CODINV,5,FALSE)</f>
        <v>HONEYWELL</v>
      </c>
      <c r="O5741" s="99">
        <v>15</v>
      </c>
      <c r="P5741" s="100">
        <v>444280</v>
      </c>
      <c r="Q5741" s="101">
        <f>+FACTURACION[[#This Row],[CANTIDAD]]*FACTURACION[[#This Row],[VR UNITARIO]]/1000</f>
        <v>6664.2</v>
      </c>
      <c r="R5741" s="98" t="str">
        <f>+VLOOKUP(FACTURACION[[#This Row],[NIT]],TABLACLIENTE,5,FALSE)</f>
        <v>MANIZALES</v>
      </c>
    </row>
    <row r="5742" spans="3:18">
      <c r="C5742" s="95">
        <v>2018</v>
      </c>
      <c r="D5742" s="96" t="s">
        <v>704</v>
      </c>
      <c r="E5742" s="96">
        <f>MONTH(FACTURACION[[#This Row],[MES]]&amp;1)</f>
        <v>11</v>
      </c>
      <c r="F5742" s="223">
        <f>DATE(FACTURACION[[#This Row],[AÑO]],FACTURACION[[#This Row],[Mes numero]],1)</f>
        <v>43405</v>
      </c>
      <c r="G5742" s="160">
        <v>173</v>
      </c>
      <c r="H5742" s="97">
        <v>805029220</v>
      </c>
      <c r="I5742" s="98" t="str">
        <f>+VLOOKUP(FACTURACION[[#This Row],[NIT]],TABLACLIENTE,2,FALSE)</f>
        <v>GAS Y ENERGIA S.A. - GASSERVI S.A.</v>
      </c>
      <c r="J5742" s="99" t="s">
        <v>90</v>
      </c>
      <c r="K5742" s="98" t="str">
        <f>+VLOOKUP(FACTURACION[[#This Row],[REFERENCIA]],CODINV,2,FALSE)</f>
        <v>REG. 1813B C: 2" R: 14.5-28" O: 7/8"</v>
      </c>
      <c r="L5742" s="98" t="str">
        <f>IF(VLOOKUP(FACTURACION[[#This Row],[REFERENCIA]],CODINV,3,FALSE)=0,"",VLOOKUP(FACTURACION[[#This Row],[REFERENCIA]],CODINV,3,FALSE))</f>
        <v/>
      </c>
      <c r="M5742" s="98" t="str">
        <f>+VLOOKUP(FACTURACION[[#This Row],[REFERENCIA]],CODINV,4,FALSE)</f>
        <v>REGULADORES</v>
      </c>
      <c r="N5742" s="98" t="str">
        <f>+VLOOKUP(FACTURACION[[#This Row],[REFERENCIA]],CODINV,5,FALSE)</f>
        <v>HONEYWELL</v>
      </c>
      <c r="O5742" s="99">
        <v>1</v>
      </c>
      <c r="P5742" s="100">
        <v>2234925</v>
      </c>
      <c r="Q5742" s="101">
        <f>+FACTURACION[[#This Row],[CANTIDAD]]*FACTURACION[[#This Row],[VR UNITARIO]]/1000</f>
        <v>2234.9250000000002</v>
      </c>
      <c r="R5742" s="98" t="str">
        <f>+VLOOKUP(FACTURACION[[#This Row],[NIT]],TABLACLIENTE,5,FALSE)</f>
        <v>CALI</v>
      </c>
    </row>
    <row r="5743" spans="3:18">
      <c r="C5743" s="95">
        <v>2018</v>
      </c>
      <c r="D5743" s="96" t="s">
        <v>704</v>
      </c>
      <c r="E5743" s="96">
        <f>MONTH(FACTURACION[[#This Row],[MES]]&amp;1)</f>
        <v>11</v>
      </c>
      <c r="F5743" s="223">
        <f>DATE(FACTURACION[[#This Row],[AÑO]],FACTURACION[[#This Row],[Mes numero]],1)</f>
        <v>43405</v>
      </c>
      <c r="G5743" s="160">
        <v>174</v>
      </c>
      <c r="H5743" s="97">
        <v>860511835</v>
      </c>
      <c r="I5743" s="98" t="str">
        <f>+VLOOKUP(FACTURACION[[#This Row],[NIT]],TABLACLIENTE,2,FALSE)</f>
        <v>LAVASECO MODERNO S.A.S</v>
      </c>
      <c r="J5743" s="99" t="s">
        <v>6</v>
      </c>
      <c r="K5743" s="98" t="str">
        <f>+VLOOKUP(FACTURACION[[#This Row],[REFERENCIA]],CODINV,2,FALSE)</f>
        <v>REG.1813C C:3/4" R:6-15" O:1/2</v>
      </c>
      <c r="L5743" s="98" t="str">
        <f>IF(VLOOKUP(FACTURACION[[#This Row],[REFERENCIA]],CODINV,3,FALSE)=0,"",VLOOKUP(FACTURACION[[#This Row],[REFERENCIA]],CODINV,3,FALSE))</f>
        <v/>
      </c>
      <c r="M5743" s="98" t="str">
        <f>+VLOOKUP(FACTURACION[[#This Row],[REFERENCIA]],CODINV,4,FALSE)</f>
        <v>REGULADORES</v>
      </c>
      <c r="N5743" s="98" t="str">
        <f>+VLOOKUP(FACTURACION[[#This Row],[REFERENCIA]],CODINV,5,FALSE)</f>
        <v>HONEYWELL</v>
      </c>
      <c r="O5743" s="99">
        <v>12</v>
      </c>
      <c r="P5743" s="100">
        <v>175000</v>
      </c>
      <c r="Q5743" s="101">
        <f>+FACTURACION[[#This Row],[CANTIDAD]]*FACTURACION[[#This Row],[VR UNITARIO]]/1000</f>
        <v>2100</v>
      </c>
      <c r="R5743" s="98" t="str">
        <f>+VLOOKUP(FACTURACION[[#This Row],[NIT]],TABLACLIENTE,5,FALSE)</f>
        <v>BOGOTÁ D.C.</v>
      </c>
    </row>
    <row r="5744" spans="3:18">
      <c r="C5744" s="95">
        <v>2018</v>
      </c>
      <c r="D5744" s="96" t="s">
        <v>704</v>
      </c>
      <c r="E5744" s="96">
        <f>MONTH(FACTURACION[[#This Row],[MES]]&amp;1)</f>
        <v>11</v>
      </c>
      <c r="F5744" s="223">
        <f>DATE(FACTURACION[[#This Row],[AÑO]],FACTURACION[[#This Row],[Mes numero]],1)</f>
        <v>43405</v>
      </c>
      <c r="G5744" s="160">
        <v>175</v>
      </c>
      <c r="H5744" s="97">
        <v>800021272</v>
      </c>
      <c r="I5744" s="98" t="str">
        <f>+VLOOKUP(FACTURACION[[#This Row],[NIT]],TABLACLIENTE,2,FALSE)</f>
        <v>GASES DEL LLANO S.A. E.S.P (LLANOGAS S.A. E.S.P.)</v>
      </c>
      <c r="J5744" s="99" t="s">
        <v>262</v>
      </c>
      <c r="K5744" s="98" t="str">
        <f>+VLOOKUP(FACTURACION[[#This Row],[REFERENCIA]],CODINV,2,FALSE)</f>
        <v>MEDIDOR AL-425 C:1 1/4" MAOP 25 PSIG</v>
      </c>
      <c r="L5744" s="98" t="str">
        <f>IF(VLOOKUP(FACTURACION[[#This Row],[REFERENCIA]],CODINV,3,FALSE)=0,"",VLOOKUP(FACTURACION[[#This Row],[REFERENCIA]],CODINV,3,FALSE))</f>
        <v/>
      </c>
      <c r="M5744" s="98" t="str">
        <f>+VLOOKUP(FACTURACION[[#This Row],[REFERENCIA]],CODINV,4,FALSE)</f>
        <v>MEDIDORES</v>
      </c>
      <c r="N5744" s="98" t="str">
        <f>+VLOOKUP(FACTURACION[[#This Row],[REFERENCIA]],CODINV,5,FALSE)</f>
        <v>HONEYWELL</v>
      </c>
      <c r="O5744" s="99">
        <v>4</v>
      </c>
      <c r="P5744" s="100">
        <v>792672</v>
      </c>
      <c r="Q5744" s="101">
        <f>+FACTURACION[[#This Row],[CANTIDAD]]*FACTURACION[[#This Row],[VR UNITARIO]]/1000</f>
        <v>3170.6880000000001</v>
      </c>
      <c r="R5744" s="98" t="str">
        <f>+VLOOKUP(FACTURACION[[#This Row],[NIT]],TABLACLIENTE,5,FALSE)</f>
        <v>VILLAVICENCIO</v>
      </c>
    </row>
    <row r="5745" spans="3:18">
      <c r="C5745" s="95">
        <v>2018</v>
      </c>
      <c r="D5745" s="96" t="s">
        <v>704</v>
      </c>
      <c r="E5745" s="96">
        <f>MONTH(FACTURACION[[#This Row],[MES]]&amp;1)</f>
        <v>11</v>
      </c>
      <c r="F5745" s="223">
        <f>DATE(FACTURACION[[#This Row],[AÑO]],FACTURACION[[#This Row],[Mes numero]],1)</f>
        <v>43405</v>
      </c>
      <c r="G5745" s="160">
        <v>176</v>
      </c>
      <c r="H5745" s="97">
        <v>822001073</v>
      </c>
      <c r="I5745" s="98" t="str">
        <f>+VLOOKUP(FACTURACION[[#This Row],[NIT]],TABLACLIENTE,2,FALSE)</f>
        <v>MADIGAS INGENIEROS S.A. E.S.P.</v>
      </c>
      <c r="J5745" s="99" t="s">
        <v>20</v>
      </c>
      <c r="K5745" s="98" t="str">
        <f>+VLOOKUP(FACTURACION[[#This Row],[REFERENCIA]],CODINV,2,FALSE)</f>
        <v xml:space="preserve">MEDIDOR AC-250 C: 3/4" CON CONECTORES </v>
      </c>
      <c r="L5745" s="98" t="str">
        <f>IF(VLOOKUP(FACTURACION[[#This Row],[REFERENCIA]],CODINV,3,FALSE)=0,"",VLOOKUP(FACTURACION[[#This Row],[REFERENCIA]],CODINV,3,FALSE))</f>
        <v/>
      </c>
      <c r="M5745" s="98" t="str">
        <f>+VLOOKUP(FACTURACION[[#This Row],[REFERENCIA]],CODINV,4,FALSE)</f>
        <v>MEDIDORES</v>
      </c>
      <c r="N5745" s="98" t="str">
        <f>+VLOOKUP(FACTURACION[[#This Row],[REFERENCIA]],CODINV,5,FALSE)</f>
        <v>HONEYWELL</v>
      </c>
      <c r="O5745" s="99">
        <v>7</v>
      </c>
      <c r="P5745" s="100">
        <v>444280</v>
      </c>
      <c r="Q5745" s="101">
        <f>+FACTURACION[[#This Row],[CANTIDAD]]*FACTURACION[[#This Row],[VR UNITARIO]]/1000</f>
        <v>3109.96</v>
      </c>
      <c r="R5745" s="98" t="str">
        <f>+VLOOKUP(FACTURACION[[#This Row],[NIT]],TABLACLIENTE,5,FALSE)</f>
        <v>ACACIAS</v>
      </c>
    </row>
    <row r="5746" spans="3:18">
      <c r="C5746" s="95">
        <v>2018</v>
      </c>
      <c r="D5746" s="96" t="s">
        <v>704</v>
      </c>
      <c r="E5746" s="96">
        <f>MONTH(FACTURACION[[#This Row],[MES]]&amp;1)</f>
        <v>11</v>
      </c>
      <c r="F5746" s="223">
        <f>DATE(FACTURACION[[#This Row],[AÑO]],FACTURACION[[#This Row],[Mes numero]],1)</f>
        <v>43405</v>
      </c>
      <c r="G5746" s="160">
        <v>176</v>
      </c>
      <c r="H5746" s="97">
        <v>822001073</v>
      </c>
      <c r="I5746" s="98" t="str">
        <f>+VLOOKUP(FACTURACION[[#This Row],[NIT]],TABLACLIENTE,2,FALSE)</f>
        <v>MADIGAS INGENIEROS S.A. E.S.P.</v>
      </c>
      <c r="J5746" s="99" t="s">
        <v>28</v>
      </c>
      <c r="K5746" s="98" t="str">
        <f>+VLOOKUP(FACTURACION[[#This Row],[REFERENCIA]],CODINV,2,FALSE)</f>
        <v>REGULADOR SR 113 3/4 R: 7-12 O:1/4</v>
      </c>
      <c r="L5746" s="98" t="str">
        <f>IF(VLOOKUP(FACTURACION[[#This Row],[REFERENCIA]],CODINV,3,FALSE)=0,"",VLOOKUP(FACTURACION[[#This Row],[REFERENCIA]],CODINV,3,FALSE))</f>
        <v/>
      </c>
      <c r="M5746" s="98" t="str">
        <f>+VLOOKUP(FACTURACION[[#This Row],[REFERENCIA]],CODINV,4,FALSE)</f>
        <v>REGULADORES</v>
      </c>
      <c r="N5746" s="98" t="str">
        <f>+VLOOKUP(FACTURACION[[#This Row],[REFERENCIA]],CODINV,5,FALSE)</f>
        <v>HONEYWELL</v>
      </c>
      <c r="O5746" s="99">
        <v>7</v>
      </c>
      <c r="P5746" s="100">
        <v>137439</v>
      </c>
      <c r="Q5746" s="101">
        <f>+FACTURACION[[#This Row],[CANTIDAD]]*FACTURACION[[#This Row],[VR UNITARIO]]/1000</f>
        <v>962.07299999999998</v>
      </c>
      <c r="R5746" s="98" t="str">
        <f>+VLOOKUP(FACTURACION[[#This Row],[NIT]],TABLACLIENTE,5,FALSE)</f>
        <v>ACACIAS</v>
      </c>
    </row>
    <row r="5747" spans="3:18">
      <c r="C5747" s="95">
        <v>2018</v>
      </c>
      <c r="D5747" s="96" t="s">
        <v>704</v>
      </c>
      <c r="E5747" s="96">
        <f>MONTH(FACTURACION[[#This Row],[MES]]&amp;1)</f>
        <v>11</v>
      </c>
      <c r="F5747" s="223">
        <f>DATE(FACTURACION[[#This Row],[AÑO]],FACTURACION[[#This Row],[Mes numero]],1)</f>
        <v>43405</v>
      </c>
      <c r="G5747" s="160">
        <v>177</v>
      </c>
      <c r="H5747" s="97">
        <v>822001073</v>
      </c>
      <c r="I5747" s="98" t="str">
        <f>+VLOOKUP(FACTURACION[[#This Row],[NIT]],TABLACLIENTE,2,FALSE)</f>
        <v>MADIGAS INGENIEROS S.A. E.S.P.</v>
      </c>
      <c r="J5747" s="99" t="s">
        <v>20</v>
      </c>
      <c r="K5747" s="98" t="str">
        <f>+VLOOKUP(FACTURACION[[#This Row],[REFERENCIA]],CODINV,2,FALSE)</f>
        <v xml:space="preserve">MEDIDOR AC-250 C: 3/4" CON CONECTORES </v>
      </c>
      <c r="L5747" s="98" t="str">
        <f>IF(VLOOKUP(FACTURACION[[#This Row],[REFERENCIA]],CODINV,3,FALSE)=0,"",VLOOKUP(FACTURACION[[#This Row],[REFERENCIA]],CODINV,3,FALSE))</f>
        <v/>
      </c>
      <c r="M5747" s="98" t="str">
        <f>+VLOOKUP(FACTURACION[[#This Row],[REFERENCIA]],CODINV,4,FALSE)</f>
        <v>MEDIDORES</v>
      </c>
      <c r="N5747" s="98" t="str">
        <f>+VLOOKUP(FACTURACION[[#This Row],[REFERENCIA]],CODINV,5,FALSE)</f>
        <v>HONEYWELL</v>
      </c>
      <c r="O5747" s="99">
        <v>2</v>
      </c>
      <c r="P5747" s="100">
        <v>444280</v>
      </c>
      <c r="Q5747" s="101">
        <f>+FACTURACION[[#This Row],[CANTIDAD]]*FACTURACION[[#This Row],[VR UNITARIO]]/1000</f>
        <v>888.56</v>
      </c>
      <c r="R5747" s="98" t="str">
        <f>+VLOOKUP(FACTURACION[[#This Row],[NIT]],TABLACLIENTE,5,FALSE)</f>
        <v>ACACIAS</v>
      </c>
    </row>
    <row r="5748" spans="3:18">
      <c r="C5748" s="95">
        <v>2018</v>
      </c>
      <c r="D5748" s="96" t="s">
        <v>704</v>
      </c>
      <c r="E5748" s="96">
        <f>MONTH(FACTURACION[[#This Row],[MES]]&amp;1)</f>
        <v>11</v>
      </c>
      <c r="F5748" s="223">
        <f>DATE(FACTURACION[[#This Row],[AÑO]],FACTURACION[[#This Row],[Mes numero]],1)</f>
        <v>43405</v>
      </c>
      <c r="G5748" s="160">
        <v>178</v>
      </c>
      <c r="H5748" s="97">
        <v>822001073</v>
      </c>
      <c r="I5748" s="98" t="str">
        <f>+VLOOKUP(FACTURACION[[#This Row],[NIT]],TABLACLIENTE,2,FALSE)</f>
        <v>MADIGAS INGENIEROS S.A. E.S.P.</v>
      </c>
      <c r="J5748" s="99" t="s">
        <v>262</v>
      </c>
      <c r="K5748" s="98" t="str">
        <f>+VLOOKUP(FACTURACION[[#This Row],[REFERENCIA]],CODINV,2,FALSE)</f>
        <v>MEDIDOR AL-425 C:1 1/4" MAOP 25 PSIG</v>
      </c>
      <c r="L5748" s="98" t="str">
        <f>IF(VLOOKUP(FACTURACION[[#This Row],[REFERENCIA]],CODINV,3,FALSE)=0,"",VLOOKUP(FACTURACION[[#This Row],[REFERENCIA]],CODINV,3,FALSE))</f>
        <v/>
      </c>
      <c r="M5748" s="98" t="str">
        <f>+VLOOKUP(FACTURACION[[#This Row],[REFERENCIA]],CODINV,4,FALSE)</f>
        <v>MEDIDORES</v>
      </c>
      <c r="N5748" s="98" t="str">
        <f>+VLOOKUP(FACTURACION[[#This Row],[REFERENCIA]],CODINV,5,FALSE)</f>
        <v>HONEYWELL</v>
      </c>
      <c r="O5748" s="99">
        <v>1</v>
      </c>
      <c r="P5748" s="100">
        <v>757513</v>
      </c>
      <c r="Q5748" s="101">
        <f>+FACTURACION[[#This Row],[CANTIDAD]]*FACTURACION[[#This Row],[VR UNITARIO]]/1000</f>
        <v>757.51300000000003</v>
      </c>
      <c r="R5748" s="98" t="str">
        <f>+VLOOKUP(FACTURACION[[#This Row],[NIT]],TABLACLIENTE,5,FALSE)</f>
        <v>ACACIAS</v>
      </c>
    </row>
    <row r="5749" spans="3:18">
      <c r="C5749" s="95">
        <v>2018</v>
      </c>
      <c r="D5749" s="96" t="s">
        <v>704</v>
      </c>
      <c r="E5749" s="96">
        <f>MONTH(FACTURACION[[#This Row],[MES]]&amp;1)</f>
        <v>11</v>
      </c>
      <c r="F5749" s="223">
        <f>DATE(FACTURACION[[#This Row],[AÑO]],FACTURACION[[#This Row],[Mes numero]],1)</f>
        <v>43405</v>
      </c>
      <c r="G5749" s="160">
        <v>179</v>
      </c>
      <c r="H5749" s="97">
        <v>900330027</v>
      </c>
      <c r="I5749" s="98" t="str">
        <f>+VLOOKUP(FACTURACION[[#This Row],[NIT]],TABLACLIENTE,2,FALSE)</f>
        <v>PETROMIL GAS SAS ESP</v>
      </c>
      <c r="J5749" s="99" t="s">
        <v>244</v>
      </c>
      <c r="K5749" s="98" t="str">
        <f>+VLOOKUP(FACTURACION[[#This Row],[REFERENCIA]],CODINV,2,FALSE)</f>
        <v>PILOTO ZSC 320-100</v>
      </c>
      <c r="L5749" s="98" t="str">
        <f>IF(VLOOKUP(FACTURACION[[#This Row],[REFERENCIA]],CODINV,3,FALSE)=0,"",VLOOKUP(FACTURACION[[#This Row],[REFERENCIA]],CODINV,3,FALSE))</f>
        <v>RRAE103A1A1A1</v>
      </c>
      <c r="M5749" s="98" t="str">
        <f>+VLOOKUP(FACTURACION[[#This Row],[REFERENCIA]],CODINV,4,FALSE)</f>
        <v>REGULADORES</v>
      </c>
      <c r="N5749" s="98" t="str">
        <f>+VLOOKUP(FACTURACION[[#This Row],[REFERENCIA]],CODINV,5,FALSE)</f>
        <v>HONEYWELL</v>
      </c>
      <c r="O5749" s="99">
        <v>3</v>
      </c>
      <c r="P5749" s="100">
        <v>3483923</v>
      </c>
      <c r="Q5749" s="101">
        <f>+FACTURACION[[#This Row],[CANTIDAD]]*FACTURACION[[#This Row],[VR UNITARIO]]/1000</f>
        <v>10451.769</v>
      </c>
      <c r="R5749" s="98" t="str">
        <f>+VLOOKUP(FACTURACION[[#This Row],[NIT]],TABLACLIENTE,5,FALSE)</f>
        <v>BARRANQUILLA</v>
      </c>
    </row>
    <row r="5750" spans="3:18">
      <c r="C5750" s="95">
        <v>2018</v>
      </c>
      <c r="D5750" s="96" t="s">
        <v>704</v>
      </c>
      <c r="E5750" s="96">
        <f>MONTH(FACTURACION[[#This Row],[MES]]&amp;1)</f>
        <v>11</v>
      </c>
      <c r="F5750" s="223">
        <f>DATE(FACTURACION[[#This Row],[AÑO]],FACTURACION[[#This Row],[Mes numero]],1)</f>
        <v>43405</v>
      </c>
      <c r="G5750" s="160">
        <v>179</v>
      </c>
      <c r="H5750" s="97">
        <v>900330027</v>
      </c>
      <c r="I5750" s="98" t="str">
        <f>+VLOOKUP(FACTURACION[[#This Row],[NIT]],TABLACLIENTE,2,FALSE)</f>
        <v>PETROMIL GAS SAS ESP</v>
      </c>
      <c r="J5750" s="99" t="s">
        <v>558</v>
      </c>
      <c r="K5750" s="98" t="str">
        <f>+VLOOKUP(FACTURACION[[#This Row],[REFERENCIA]],CODINV,2,FALSE)</f>
        <v>BLOCK MANIFOLD INSPIRATOR</v>
      </c>
      <c r="L5750" s="98" t="str">
        <f>IF(VLOOKUP(FACTURACION[[#This Row],[REFERENCIA]],CODINV,3,FALSE)=0,"",VLOOKUP(FACTURACION[[#This Row],[REFERENCIA]],CODINV,3,FALSE))</f>
        <v>74067K001</v>
      </c>
      <c r="M5750" s="98" t="str">
        <f>+VLOOKUP(FACTURACION[[#This Row],[REFERENCIA]],CODINV,4,FALSE)</f>
        <v>REPUESTOS Y ACCESORIOS</v>
      </c>
      <c r="N5750" s="98" t="str">
        <f>+VLOOKUP(FACTURACION[[#This Row],[REFERENCIA]],CODINV,5,FALSE)</f>
        <v>HONEYWELL</v>
      </c>
      <c r="O5750" s="99">
        <v>3</v>
      </c>
      <c r="P5750" s="100">
        <v>2675269</v>
      </c>
      <c r="Q5750" s="101">
        <f>+FACTURACION[[#This Row],[CANTIDAD]]*FACTURACION[[#This Row],[VR UNITARIO]]/1000</f>
        <v>8025.8069999999998</v>
      </c>
      <c r="R5750" s="98" t="str">
        <f>+VLOOKUP(FACTURACION[[#This Row],[NIT]],TABLACLIENTE,5,FALSE)</f>
        <v>BARRANQUILLA</v>
      </c>
    </row>
    <row r="5751" spans="3:18">
      <c r="C5751" s="95">
        <v>2018</v>
      </c>
      <c r="D5751" s="96" t="s">
        <v>704</v>
      </c>
      <c r="E5751" s="96">
        <f>MONTH(FACTURACION[[#This Row],[MES]]&amp;1)</f>
        <v>11</v>
      </c>
      <c r="F5751" s="223">
        <f>DATE(FACTURACION[[#This Row],[AÑO]],FACTURACION[[#This Row],[Mes numero]],1)</f>
        <v>43405</v>
      </c>
      <c r="G5751" s="160">
        <v>179</v>
      </c>
      <c r="H5751" s="97">
        <v>900330027</v>
      </c>
      <c r="I5751" s="98" t="str">
        <f>+VLOOKUP(FACTURACION[[#This Row],[NIT]],TABLACLIENTE,2,FALSE)</f>
        <v>PETROMIL GAS SAS ESP</v>
      </c>
      <c r="J5751" s="99" t="s">
        <v>132</v>
      </c>
      <c r="K5751" s="98" t="str">
        <f>+VLOOKUP(FACTURACION[[#This Row],[REFERENCIA]],CODINV,2,FALSE)</f>
        <v>KIT REPARACION BUNA N 80</v>
      </c>
      <c r="L5751" s="98" t="str">
        <f>IF(VLOOKUP(FACTURACION[[#This Row],[REFERENCIA]],CODINV,3,FALSE)=0,"",VLOOKUP(FACTURACION[[#This Row],[REFERENCIA]],CODINV,3,FALSE))</f>
        <v>73914K010</v>
      </c>
      <c r="M5751" s="98" t="str">
        <f>+VLOOKUP(FACTURACION[[#This Row],[REFERENCIA]],CODINV,4,FALSE)</f>
        <v>REPUESTOS Y ACCESORIOS</v>
      </c>
      <c r="N5751" s="98" t="str">
        <f>+VLOOKUP(FACTURACION[[#This Row],[REFERENCIA]],CODINV,5,FALSE)</f>
        <v>HONEYWELL</v>
      </c>
      <c r="O5751" s="99">
        <v>10</v>
      </c>
      <c r="P5751" s="100">
        <v>147027</v>
      </c>
      <c r="Q5751" s="101">
        <f>+FACTURACION[[#This Row],[CANTIDAD]]*FACTURACION[[#This Row],[VR UNITARIO]]/1000</f>
        <v>1470.27</v>
      </c>
      <c r="R5751" s="98" t="str">
        <f>+VLOOKUP(FACTURACION[[#This Row],[NIT]],TABLACLIENTE,5,FALSE)</f>
        <v>BARRANQUILLA</v>
      </c>
    </row>
    <row r="5752" spans="3:18">
      <c r="C5752" s="95">
        <v>2018</v>
      </c>
      <c r="D5752" s="96" t="s">
        <v>704</v>
      </c>
      <c r="E5752" s="96">
        <f>MONTH(FACTURACION[[#This Row],[MES]]&amp;1)</f>
        <v>11</v>
      </c>
      <c r="F5752" s="223">
        <f>DATE(FACTURACION[[#This Row],[AÑO]],FACTURACION[[#This Row],[Mes numero]],1)</f>
        <v>43405</v>
      </c>
      <c r="G5752" s="160">
        <v>179</v>
      </c>
      <c r="H5752" s="97">
        <v>900330027</v>
      </c>
      <c r="I5752" s="98" t="str">
        <f>+VLOOKUP(FACTURACION[[#This Row],[NIT]],TABLACLIENTE,2,FALSE)</f>
        <v>PETROMIL GAS SAS ESP</v>
      </c>
      <c r="J5752" s="99" t="s">
        <v>717</v>
      </c>
      <c r="K5752" s="98" t="str">
        <f>+VLOOKUP(FACTURACION[[#This Row],[REFERENCIA]],CODINV,2,FALSE)</f>
        <v>MANGA 4" S300 H5</v>
      </c>
      <c r="L5752" s="98" t="str">
        <f>IF(VLOOKUP(FACTURACION[[#This Row],[REFERENCIA]],CODINV,3,FALSE)=0,"",VLOOKUP(FACTURACION[[#This Row],[REFERENCIA]],CODINV,3,FALSE))</f>
        <v>73404P010</v>
      </c>
      <c r="M5752" s="98" t="str">
        <f>+VLOOKUP(FACTURACION[[#This Row],[REFERENCIA]],CODINV,4,FALSE)</f>
        <v>MANGAS</v>
      </c>
      <c r="N5752" s="98" t="str">
        <f>+VLOOKUP(FACTURACION[[#This Row],[REFERENCIA]],CODINV,5,FALSE)</f>
        <v>HONEYWELL</v>
      </c>
      <c r="O5752" s="99">
        <v>1</v>
      </c>
      <c r="P5752" s="100">
        <v>1342429</v>
      </c>
      <c r="Q5752" s="101">
        <f>+FACTURACION[[#This Row],[CANTIDAD]]*FACTURACION[[#This Row],[VR UNITARIO]]/1000</f>
        <v>1342.4290000000001</v>
      </c>
      <c r="R5752" s="98" t="str">
        <f>+VLOOKUP(FACTURACION[[#This Row],[NIT]],TABLACLIENTE,5,FALSE)</f>
        <v>BARRANQUILLA</v>
      </c>
    </row>
    <row r="5753" spans="3:18">
      <c r="C5753" s="95">
        <v>2018</v>
      </c>
      <c r="D5753" s="96" t="s">
        <v>704</v>
      </c>
      <c r="E5753" s="96">
        <f>MONTH(FACTURACION[[#This Row],[MES]]&amp;1)</f>
        <v>11</v>
      </c>
      <c r="F5753" s="223">
        <f>DATE(FACTURACION[[#This Row],[AÑO]],FACTURACION[[#This Row],[Mes numero]],1)</f>
        <v>43405</v>
      </c>
      <c r="G5753" s="160">
        <v>179</v>
      </c>
      <c r="H5753" s="97">
        <v>900330027</v>
      </c>
      <c r="I5753" s="98" t="str">
        <f>+VLOOKUP(FACTURACION[[#This Row],[NIT]],TABLACLIENTE,2,FALSE)</f>
        <v>PETROMIL GAS SAS ESP</v>
      </c>
      <c r="J5753" s="99" t="s">
        <v>142</v>
      </c>
      <c r="K5753" s="98" t="str">
        <f>+VLOOKUP(FACTURACION[[#This Row],[REFERENCIA]],CODINV,2,FALSE)</f>
        <v>MANGA 3" S300 H5</v>
      </c>
      <c r="L5753" s="98" t="str">
        <f>IF(VLOOKUP(FACTURACION[[#This Row],[REFERENCIA]],CODINV,3,FALSE)=0,"",VLOOKUP(FACTURACION[[#This Row],[REFERENCIA]],CODINV,3,FALSE))</f>
        <v>73404P009</v>
      </c>
      <c r="M5753" s="98" t="str">
        <f>+VLOOKUP(FACTURACION[[#This Row],[REFERENCIA]],CODINV,4,FALSE)</f>
        <v>MANGAS</v>
      </c>
      <c r="N5753" s="98" t="str">
        <f>+VLOOKUP(FACTURACION[[#This Row],[REFERENCIA]],CODINV,5,FALSE)</f>
        <v>HONEYWELL</v>
      </c>
      <c r="O5753" s="99">
        <v>2</v>
      </c>
      <c r="P5753" s="100">
        <v>904541</v>
      </c>
      <c r="Q5753" s="101">
        <f>+FACTURACION[[#This Row],[CANTIDAD]]*FACTURACION[[#This Row],[VR UNITARIO]]/1000</f>
        <v>1809.0820000000001</v>
      </c>
      <c r="R5753" s="98" t="str">
        <f>+VLOOKUP(FACTURACION[[#This Row],[NIT]],TABLACLIENTE,5,FALSE)</f>
        <v>BARRANQUILLA</v>
      </c>
    </row>
    <row r="5754" spans="3:18">
      <c r="C5754" s="95">
        <v>2018</v>
      </c>
      <c r="D5754" s="96" t="s">
        <v>704</v>
      </c>
      <c r="E5754" s="96">
        <f>MONTH(FACTURACION[[#This Row],[MES]]&amp;1)</f>
        <v>11</v>
      </c>
      <c r="F5754" s="223">
        <f>DATE(FACTURACION[[#This Row],[AÑO]],FACTURACION[[#This Row],[Mes numero]],1)</f>
        <v>43405</v>
      </c>
      <c r="G5754" s="160">
        <v>179</v>
      </c>
      <c r="H5754" s="97">
        <v>900330027</v>
      </c>
      <c r="I5754" s="98" t="str">
        <f>+VLOOKUP(FACTURACION[[#This Row],[NIT]],TABLACLIENTE,2,FALSE)</f>
        <v>PETROMIL GAS SAS ESP</v>
      </c>
      <c r="J5754" s="99" t="s">
        <v>183</v>
      </c>
      <c r="K5754" s="98" t="str">
        <f>+VLOOKUP(FACTURACION[[#This Row],[REFERENCIA]],CODINV,2,FALSE)</f>
        <v>MANGA 2" S300 H5</v>
      </c>
      <c r="L5754" s="98" t="str">
        <f>IF(VLOOKUP(FACTURACION[[#This Row],[REFERENCIA]],CODINV,3,FALSE)=0,"",VLOOKUP(FACTURACION[[#This Row],[REFERENCIA]],CODINV,3,FALSE))</f>
        <v>73404P008</v>
      </c>
      <c r="M5754" s="98" t="str">
        <f>+VLOOKUP(FACTURACION[[#This Row],[REFERENCIA]],CODINV,4,FALSE)</f>
        <v>MANGAS</v>
      </c>
      <c r="N5754" s="98" t="str">
        <f>+VLOOKUP(FACTURACION[[#This Row],[REFERENCIA]],CODINV,5,FALSE)</f>
        <v>HONEYWELL</v>
      </c>
      <c r="O5754" s="99">
        <v>2</v>
      </c>
      <c r="P5754" s="100">
        <v>463457</v>
      </c>
      <c r="Q5754" s="101">
        <f>+FACTURACION[[#This Row],[CANTIDAD]]*FACTURACION[[#This Row],[VR UNITARIO]]/1000</f>
        <v>926.91399999999999</v>
      </c>
      <c r="R5754" s="98" t="str">
        <f>+VLOOKUP(FACTURACION[[#This Row],[NIT]],TABLACLIENTE,5,FALSE)</f>
        <v>BARRANQUILLA</v>
      </c>
    </row>
    <row r="5755" spans="3:18">
      <c r="C5755" s="95">
        <v>2018</v>
      </c>
      <c r="D5755" s="96" t="s">
        <v>704</v>
      </c>
      <c r="E5755" s="96">
        <f>MONTH(FACTURACION[[#This Row],[MES]]&amp;1)</f>
        <v>11</v>
      </c>
      <c r="F5755" s="223">
        <f>DATE(FACTURACION[[#This Row],[AÑO]],FACTURACION[[#This Row],[Mes numero]],1)</f>
        <v>43405</v>
      </c>
      <c r="G5755" s="160">
        <v>180</v>
      </c>
      <c r="H5755" s="97">
        <v>830140206</v>
      </c>
      <c r="I5755" s="98" t="str">
        <f>+VLOOKUP(FACTURACION[[#This Row],[NIT]],TABLACLIENTE,2,FALSE)</f>
        <v xml:space="preserve"> ENERCER S.A. E.S.P. (ANTERIORMENTE PUBLISERVICIOS S.A. E.S.P )</v>
      </c>
      <c r="J5755" s="99" t="s">
        <v>20</v>
      </c>
      <c r="K5755" s="98" t="str">
        <f>+VLOOKUP(FACTURACION[[#This Row],[REFERENCIA]],CODINV,2,FALSE)</f>
        <v xml:space="preserve">MEDIDOR AC-250 C: 3/4" CON CONECTORES </v>
      </c>
      <c r="L5755" s="98" t="str">
        <f>IF(VLOOKUP(FACTURACION[[#This Row],[REFERENCIA]],CODINV,3,FALSE)=0,"",VLOOKUP(FACTURACION[[#This Row],[REFERENCIA]],CODINV,3,FALSE))</f>
        <v/>
      </c>
      <c r="M5755" s="98" t="str">
        <f>+VLOOKUP(FACTURACION[[#This Row],[REFERENCIA]],CODINV,4,FALSE)</f>
        <v>MEDIDORES</v>
      </c>
      <c r="N5755" s="98" t="str">
        <f>+VLOOKUP(FACTURACION[[#This Row],[REFERENCIA]],CODINV,5,FALSE)</f>
        <v>HONEYWELL</v>
      </c>
      <c r="O5755" s="99">
        <v>3</v>
      </c>
      <c r="P5755" s="100">
        <v>480000</v>
      </c>
      <c r="Q5755" s="101">
        <f>+FACTURACION[[#This Row],[CANTIDAD]]*FACTURACION[[#This Row],[VR UNITARIO]]/1000</f>
        <v>1440</v>
      </c>
      <c r="R5755" s="98" t="str">
        <f>+VLOOKUP(FACTURACION[[#This Row],[NIT]],TABLACLIENTE,5,FALSE)</f>
        <v>BOGOTÁ D.C.</v>
      </c>
    </row>
    <row r="5756" spans="3:18">
      <c r="C5756" s="95">
        <v>2018</v>
      </c>
      <c r="D5756" s="96" t="s">
        <v>705</v>
      </c>
      <c r="E5756" s="96">
        <f>MONTH(FACTURACION[[#This Row],[MES]]&amp;1)</f>
        <v>12</v>
      </c>
      <c r="F5756" s="223">
        <f>DATE(FACTURACION[[#This Row],[AÑO]],FACTURACION[[#This Row],[Mes numero]],1)</f>
        <v>43435</v>
      </c>
      <c r="G5756" s="160">
        <v>182</v>
      </c>
      <c r="H5756" s="97">
        <v>800167643</v>
      </c>
      <c r="I5756" s="98" t="str">
        <f>+VLOOKUP(FACTURACION[[#This Row],[NIT]],TABLACLIENTE,2,FALSE)</f>
        <v>GASES DE OCCIDENTE S.A. E.S.P. (GDO)</v>
      </c>
      <c r="J5756" s="99" t="s">
        <v>491</v>
      </c>
      <c r="K5756" s="98" t="str">
        <f>+VLOOKUP(FACTURACION[[#This Row],[REFERENCIA]],CODINV,2,FALSE)</f>
        <v>COUPLING MECANICO ELSTER 2" IPS</v>
      </c>
      <c r="L5756" s="98" t="str">
        <f>IF(VLOOKUP(FACTURACION[[#This Row],[REFERENCIA]],CODINV,3,FALSE)=0,"",VLOOKUP(FACTURACION[[#This Row],[REFERENCIA]],CODINV,3,FALSE))</f>
        <v>50314</v>
      </c>
      <c r="M5756" s="98" t="str">
        <f>+VLOOKUP(FACTURACION[[#This Row],[REFERENCIA]],CODINV,4,FALSE)</f>
        <v>REPUESTOS Y ACCESORIOS</v>
      </c>
      <c r="N5756" s="98" t="str">
        <f>+VLOOKUP(FACTURACION[[#This Row],[REFERENCIA]],CODINV,5,FALSE)</f>
        <v>HONEYWELL</v>
      </c>
      <c r="O5756" s="99">
        <v>150</v>
      </c>
      <c r="P5756" s="100">
        <v>186336</v>
      </c>
      <c r="Q5756" s="101">
        <f>+FACTURACION[[#This Row],[CANTIDAD]]*FACTURACION[[#This Row],[VR UNITARIO]]/1000</f>
        <v>27950.400000000001</v>
      </c>
      <c r="R5756" s="98" t="str">
        <f>+VLOOKUP(FACTURACION[[#This Row],[NIT]],TABLACLIENTE,5,FALSE)</f>
        <v>CALI</v>
      </c>
    </row>
    <row r="5757" spans="3:18">
      <c r="C5757" s="95">
        <v>2018</v>
      </c>
      <c r="D5757" s="96" t="s">
        <v>705</v>
      </c>
      <c r="E5757" s="96">
        <f>MONTH(FACTURACION[[#This Row],[MES]]&amp;1)</f>
        <v>12</v>
      </c>
      <c r="F5757" s="223">
        <f>DATE(FACTURACION[[#This Row],[AÑO]],FACTURACION[[#This Row],[Mes numero]],1)</f>
        <v>43435</v>
      </c>
      <c r="G5757" s="160">
        <v>183</v>
      </c>
      <c r="H5757" s="97">
        <v>901060774</v>
      </c>
      <c r="I5757" s="98" t="str">
        <f>+VLOOKUP(FACTURACION[[#This Row],[NIT]],TABLACLIENTE,2,FALSE)</f>
        <v>INGENIERIA Y SERVICIOS INDUSTRIALES S.A.S (INGESOL S.A.S)</v>
      </c>
      <c r="J5757" s="99" t="s">
        <v>905</v>
      </c>
      <c r="K5757" s="98" t="str">
        <f>+VLOOKUP(FACTURACION[[#This Row],[REFERENCIA]],CODINV,2,FALSE)</f>
        <v>REG. 1800 CPB2 1" O:1/2 R:STD</v>
      </c>
      <c r="L5757" s="98" t="str">
        <f>IF(VLOOKUP(FACTURACION[[#This Row],[REFERENCIA]],CODINV,3,FALSE)=0,"",VLOOKUP(FACTURACION[[#This Row],[REFERENCIA]],CODINV,3,FALSE))</f>
        <v/>
      </c>
      <c r="M5757" s="98" t="str">
        <f>+VLOOKUP(FACTURACION[[#This Row],[REFERENCIA]],CODINV,4,FALSE)</f>
        <v>REGULADORES</v>
      </c>
      <c r="N5757" s="98" t="str">
        <f>+VLOOKUP(FACTURACION[[#This Row],[REFERENCIA]],CODINV,5,FALSE)</f>
        <v>HONEYWELL</v>
      </c>
      <c r="O5757" s="99">
        <v>1</v>
      </c>
      <c r="P5757" s="100">
        <v>720000</v>
      </c>
      <c r="Q5757" s="101">
        <f>+FACTURACION[[#This Row],[CANTIDAD]]*FACTURACION[[#This Row],[VR UNITARIO]]/1000</f>
        <v>720</v>
      </c>
      <c r="R5757" s="98" t="str">
        <f>+VLOOKUP(FACTURACION[[#This Row],[NIT]],TABLACLIENTE,5,FALSE)</f>
        <v>CARTAGENA</v>
      </c>
    </row>
    <row r="5758" spans="3:18">
      <c r="C5758" s="95">
        <v>2018</v>
      </c>
      <c r="D5758" s="96" t="s">
        <v>705</v>
      </c>
      <c r="E5758" s="96">
        <f>MONTH(FACTURACION[[#This Row],[MES]]&amp;1)</f>
        <v>12</v>
      </c>
      <c r="F5758" s="223">
        <f>DATE(FACTURACION[[#This Row],[AÑO]],FACTURACION[[#This Row],[Mes numero]],1)</f>
        <v>43435</v>
      </c>
      <c r="G5758" s="160">
        <v>184</v>
      </c>
      <c r="H5758" s="97">
        <v>830130648</v>
      </c>
      <c r="I5758" s="98" t="str">
        <f>+VLOOKUP(FACTURACION[[#This Row],[NIT]],TABLACLIENTE,2,FALSE)</f>
        <v>COMPAÑÍA DE SERVICIOS PUBLICOS S.A. E.S.P (CODEGAS S.A. E.S.P.)</v>
      </c>
      <c r="J5758" s="99" t="s">
        <v>108</v>
      </c>
      <c r="K5758" s="98" t="str">
        <f>+VLOOKUP(FACTURACION[[#This Row],[REFERENCIA]],CODINV,2,FALSE)</f>
        <v>MEDIDOR BK G4 C:1/2"</v>
      </c>
      <c r="L5758" s="98" t="str">
        <f>IF(VLOOKUP(FACTURACION[[#This Row],[REFERENCIA]],CODINV,3,FALSE)=0,"",VLOOKUP(FACTURACION[[#This Row],[REFERENCIA]],CODINV,3,FALSE))</f>
        <v>G4K MT 152MM</v>
      </c>
      <c r="M5758" s="98" t="str">
        <f>+VLOOKUP(FACTURACION[[#This Row],[REFERENCIA]],CODINV,4,FALSE)</f>
        <v>MEDIDORES</v>
      </c>
      <c r="N5758" s="98" t="str">
        <f>+VLOOKUP(FACTURACION[[#This Row],[REFERENCIA]],CODINV,5,FALSE)</f>
        <v>HONEYWELL</v>
      </c>
      <c r="O5758" s="99">
        <v>6</v>
      </c>
      <c r="P5758" s="100">
        <v>210000</v>
      </c>
      <c r="Q5758" s="101">
        <f>+FACTURACION[[#This Row],[CANTIDAD]]*FACTURACION[[#This Row],[VR UNITARIO]]/1000</f>
        <v>1260</v>
      </c>
      <c r="R5758" s="98" t="str">
        <f>+VLOOKUP(FACTURACION[[#This Row],[NIT]],TABLACLIENTE,5,FALSE)</f>
        <v>MADRID</v>
      </c>
    </row>
    <row r="5759" spans="3:18">
      <c r="C5759" s="95">
        <v>2018</v>
      </c>
      <c r="D5759" s="96" t="s">
        <v>705</v>
      </c>
      <c r="E5759" s="96">
        <f>MONTH(FACTURACION[[#This Row],[MES]]&amp;1)</f>
        <v>12</v>
      </c>
      <c r="F5759" s="223">
        <f>DATE(FACTURACION[[#This Row],[AÑO]],FACTURACION[[#This Row],[Mes numero]],1)</f>
        <v>43435</v>
      </c>
      <c r="G5759" s="160">
        <v>187</v>
      </c>
      <c r="H5759" s="97">
        <v>890400869</v>
      </c>
      <c r="I5759" s="98" t="str">
        <f>+VLOOKUP(FACTURACION[[#This Row],[NIT]],TABLACLIENTE,2,FALSE)</f>
        <v>SURTIDORA DE GAS DEL CARIBE S.A. E.S.P. (SURTIGAS S.A. E.S.P.)</v>
      </c>
      <c r="J5759" s="99" t="s">
        <v>1120</v>
      </c>
      <c r="K5759" s="98" t="str">
        <f>+VLOOKUP(FACTURACION[[#This Row],[REFERENCIA]],CODINV,2,FALSE)</f>
        <v>AFV 2" S300 FO Y CL COMP ZSC100</v>
      </c>
      <c r="L5759" s="98" t="str">
        <f>IF(VLOOKUP(FACTURACION[[#This Row],[REFERENCIA]],CODINV,3,FALSE)=0,"",VLOOKUP(FACTURACION[[#This Row],[REFERENCIA]],CODINV,3,FALSE))</f>
        <v/>
      </c>
      <c r="M5759" s="98" t="str">
        <f>+VLOOKUP(FACTURACION[[#This Row],[REFERENCIA]],CODINV,4,FALSE)</f>
        <v>REGULADORES</v>
      </c>
      <c r="N5759" s="98" t="str">
        <f>+VLOOKUP(FACTURACION[[#This Row],[REFERENCIA]],CODINV,5,FALSE)</f>
        <v>HONEYWELL</v>
      </c>
      <c r="O5759" s="99">
        <v>12</v>
      </c>
      <c r="P5759" s="100">
        <v>6972849.4000000004</v>
      </c>
      <c r="Q5759" s="101">
        <f>+FACTURACION[[#This Row],[CANTIDAD]]*FACTURACION[[#This Row],[VR UNITARIO]]/1000</f>
        <v>83674.192800000019</v>
      </c>
      <c r="R5759" s="98" t="str">
        <f>+VLOOKUP(FACTURACION[[#This Row],[NIT]],TABLACLIENTE,5,FALSE)</f>
        <v>CARTAGENA</v>
      </c>
    </row>
    <row r="5760" spans="3:18">
      <c r="C5760" s="95">
        <v>2018</v>
      </c>
      <c r="D5760" s="96" t="s">
        <v>705</v>
      </c>
      <c r="E5760" s="96">
        <f>MONTH(FACTURACION[[#This Row],[MES]]&amp;1)</f>
        <v>12</v>
      </c>
      <c r="F5760" s="223">
        <f>DATE(FACTURACION[[#This Row],[AÑO]],FACTURACION[[#This Row],[Mes numero]],1)</f>
        <v>43435</v>
      </c>
      <c r="G5760" s="160">
        <v>188</v>
      </c>
      <c r="H5760" s="97">
        <v>890400869</v>
      </c>
      <c r="I5760" s="98" t="str">
        <f>+VLOOKUP(FACTURACION[[#This Row],[NIT]],TABLACLIENTE,2,FALSE)</f>
        <v>SURTIDORA DE GAS DEL CARIBE S.A. E.S.P. (SURTIGAS S.A. E.S.P.)</v>
      </c>
      <c r="J5760" s="99" t="s">
        <v>905</v>
      </c>
      <c r="K5760" s="98" t="str">
        <f>+VLOOKUP(FACTURACION[[#This Row],[REFERENCIA]],CODINV,2,FALSE)</f>
        <v>REG. 1800 CPB2 1" O:1/2 R:STD</v>
      </c>
      <c r="L5760" s="98" t="str">
        <f>IF(VLOOKUP(FACTURACION[[#This Row],[REFERENCIA]],CODINV,3,FALSE)=0,"",VLOOKUP(FACTURACION[[#This Row],[REFERENCIA]],CODINV,3,FALSE))</f>
        <v/>
      </c>
      <c r="M5760" s="98" t="str">
        <f>+VLOOKUP(FACTURACION[[#This Row],[REFERENCIA]],CODINV,4,FALSE)</f>
        <v>REGULADORES</v>
      </c>
      <c r="N5760" s="98" t="str">
        <f>+VLOOKUP(FACTURACION[[#This Row],[REFERENCIA]],CODINV,5,FALSE)</f>
        <v>HONEYWELL</v>
      </c>
      <c r="O5760" s="99">
        <v>41</v>
      </c>
      <c r="P5760" s="100">
        <v>752625</v>
      </c>
      <c r="Q5760" s="101">
        <f>+FACTURACION[[#This Row],[CANTIDAD]]*FACTURACION[[#This Row],[VR UNITARIO]]/1000</f>
        <v>30857.625</v>
      </c>
      <c r="R5760" s="98" t="str">
        <f>+VLOOKUP(FACTURACION[[#This Row],[NIT]],TABLACLIENTE,5,FALSE)</f>
        <v>CARTAGENA</v>
      </c>
    </row>
    <row r="5761" spans="3:18">
      <c r="C5761" s="95">
        <v>2018</v>
      </c>
      <c r="D5761" s="96" t="s">
        <v>229</v>
      </c>
      <c r="E5761" s="96">
        <f>MONTH(FACTURACION[[#This Row],[MES]]&amp;1)</f>
        <v>1</v>
      </c>
      <c r="F5761" s="223">
        <f>DATE(FACTURACION[[#This Row],[AÑO]],FACTURACION[[#This Row],[Mes numero]],1)</f>
        <v>43101</v>
      </c>
      <c r="G5761" s="160">
        <v>296</v>
      </c>
      <c r="H5761" s="97">
        <v>800202395</v>
      </c>
      <c r="I5761" s="98" t="str">
        <f>+VLOOKUP(FACTURACION[[#This Row],[NIT]],TABLACLIENTE,2,FALSE)</f>
        <v>EFIGAS GAS NATURAL S.A. E.S.P. (EFIGAS S.A. E.S.P.)</v>
      </c>
      <c r="J5761" s="99" t="s">
        <v>1297</v>
      </c>
      <c r="K5761" s="98" t="str">
        <f>+VLOOKUP(FACTURACION[[#This Row],[REFERENCIA]],CODINV,2,FALSE)</f>
        <v>EJE DE ROTOR PARA TURBINA 3G</v>
      </c>
      <c r="L5761" s="98" t="str">
        <f>IF(VLOOKUP(FACTURACION[[#This Row],[REFERENCIA]],CODINV,3,FALSE)=0,"",VLOOKUP(FACTURACION[[#This Row],[REFERENCIA]],CODINV,3,FALSE))</f>
        <v>56187P126</v>
      </c>
      <c r="M5761" s="98" t="str">
        <f>+VLOOKUP(FACTURACION[[#This Row],[REFERENCIA]],CODINV,4,FALSE)</f>
        <v>REPUESTOS Y ACCESORIOS</v>
      </c>
      <c r="N5761" s="98" t="str">
        <f>+VLOOKUP(FACTURACION[[#This Row],[REFERENCIA]],CODINV,5,FALSE)</f>
        <v>HONEYWELL</v>
      </c>
      <c r="O5761" s="99">
        <v>2</v>
      </c>
      <c r="P5761" s="100">
        <v>141955</v>
      </c>
      <c r="Q5761" s="101">
        <f>+FACTURACION[[#This Row],[CANTIDAD]]*FACTURACION[[#This Row],[VR UNITARIO]]/1000</f>
        <v>283.91000000000003</v>
      </c>
      <c r="R5761" s="98" t="str">
        <f>+VLOOKUP(FACTURACION[[#This Row],[NIT]],TABLACLIENTE,5,FALSE)</f>
        <v>MANIZALES</v>
      </c>
    </row>
    <row r="5762" spans="3:18">
      <c r="C5762" s="95">
        <v>2018</v>
      </c>
      <c r="D5762" s="96" t="s">
        <v>229</v>
      </c>
      <c r="E5762" s="96">
        <f>MONTH(FACTURACION[[#This Row],[MES]]&amp;1)</f>
        <v>1</v>
      </c>
      <c r="F5762" s="223">
        <f>DATE(FACTURACION[[#This Row],[AÑO]],FACTURACION[[#This Row],[Mes numero]],1)</f>
        <v>43101</v>
      </c>
      <c r="G5762" s="160">
        <v>296</v>
      </c>
      <c r="H5762" s="97">
        <v>800202395</v>
      </c>
      <c r="I5762" s="98" t="str">
        <f>+VLOOKUP(FACTURACION[[#This Row],[NIT]],TABLACLIENTE,2,FALSE)</f>
        <v>EFIGAS GAS NATURAL S.A. E.S.P. (EFIGAS S.A. E.S.P.)</v>
      </c>
      <c r="J5762" s="99" t="s">
        <v>548</v>
      </c>
      <c r="K5762" s="98" t="str">
        <f>+VLOOKUP(FACTURACION[[#This Row],[REFERENCIA]],CODINV,2,FALSE)</f>
        <v>KIT ROTOR 3" 275-1440 GT</v>
      </c>
      <c r="L5762" s="98" t="str">
        <f>IF(VLOOKUP(FACTURACION[[#This Row],[REFERENCIA]],CODINV,3,FALSE)=0,"",VLOOKUP(FACTURACION[[#This Row],[REFERENCIA]],CODINV,3,FALSE))</f>
        <v>54511K004</v>
      </c>
      <c r="M5762" s="98" t="str">
        <f>+VLOOKUP(FACTURACION[[#This Row],[REFERENCIA]],CODINV,4,FALSE)</f>
        <v>REPUESTOS Y ACCESORIOS</v>
      </c>
      <c r="N5762" s="98" t="str">
        <f>+VLOOKUP(FACTURACION[[#This Row],[REFERENCIA]],CODINV,5,FALSE)</f>
        <v>HONEYWELL</v>
      </c>
      <c r="O5762" s="99">
        <v>2</v>
      </c>
      <c r="P5762" s="100">
        <v>1286737.5</v>
      </c>
      <c r="Q5762" s="101">
        <f>+FACTURACION[[#This Row],[CANTIDAD]]*FACTURACION[[#This Row],[VR UNITARIO]]/1000</f>
        <v>2573.4749999999999</v>
      </c>
      <c r="R5762" s="98" t="str">
        <f>+VLOOKUP(FACTURACION[[#This Row],[NIT]],TABLACLIENTE,5,FALSE)</f>
        <v>MANIZALES</v>
      </c>
    </row>
    <row r="5763" spans="3:18">
      <c r="C5763" s="95">
        <v>2018</v>
      </c>
      <c r="D5763" s="96" t="s">
        <v>705</v>
      </c>
      <c r="E5763" s="96">
        <f>MONTH(FACTURACION[[#This Row],[MES]]&amp;1)</f>
        <v>12</v>
      </c>
      <c r="F5763" s="223">
        <f>DATE(FACTURACION[[#This Row],[AÑO]],FACTURACION[[#This Row],[Mes numero]],1)</f>
        <v>43435</v>
      </c>
      <c r="G5763" s="160">
        <v>257</v>
      </c>
      <c r="H5763" s="97">
        <v>800202395</v>
      </c>
      <c r="I5763" s="98" t="str">
        <f>+VLOOKUP(FACTURACION[[#This Row],[NIT]],TABLACLIENTE,2,FALSE)</f>
        <v>EFIGAS GAS NATURAL S.A. E.S.P. (EFIGAS S.A. E.S.P.)</v>
      </c>
      <c r="J5763" s="99" t="s">
        <v>108</v>
      </c>
      <c r="K5763" s="98" t="str">
        <f>+VLOOKUP(FACTURACION[[#This Row],[REFERENCIA]],CODINV,2,FALSE)</f>
        <v>MEDIDOR BK G4 C:1/2"</v>
      </c>
      <c r="L5763" s="98" t="str">
        <f>IF(VLOOKUP(FACTURACION[[#This Row],[REFERENCIA]],CODINV,3,FALSE)=0,"",VLOOKUP(FACTURACION[[#This Row],[REFERENCIA]],CODINV,3,FALSE))</f>
        <v>G4K MT 152MM</v>
      </c>
      <c r="M5763" s="98" t="str">
        <f>+VLOOKUP(FACTURACION[[#This Row],[REFERENCIA]],CODINV,4,FALSE)</f>
        <v>MEDIDORES</v>
      </c>
      <c r="N5763" s="98" t="str">
        <f>+VLOOKUP(FACTURACION[[#This Row],[REFERENCIA]],CODINV,5,FALSE)</f>
        <v>HONEYWELL</v>
      </c>
      <c r="O5763" s="99">
        <v>15</v>
      </c>
      <c r="P5763" s="100">
        <v>171565</v>
      </c>
      <c r="Q5763" s="101">
        <f>+FACTURACION[[#This Row],[CANTIDAD]]*FACTURACION[[#This Row],[VR UNITARIO]]/1000</f>
        <v>2573.4749999999999</v>
      </c>
      <c r="R5763" s="98" t="str">
        <f>+VLOOKUP(FACTURACION[[#This Row],[NIT]],TABLACLIENTE,5,FALSE)</f>
        <v>MANIZALES</v>
      </c>
    </row>
    <row r="5764" spans="3:18">
      <c r="C5764" s="95">
        <v>2018</v>
      </c>
      <c r="D5764" s="96" t="s">
        <v>705</v>
      </c>
      <c r="E5764" s="96">
        <f>MONTH(FACTURACION[[#This Row],[MES]]&amp;1)</f>
        <v>12</v>
      </c>
      <c r="F5764" s="223">
        <f>DATE(FACTURACION[[#This Row],[AÑO]],FACTURACION[[#This Row],[Mes numero]],1)</f>
        <v>43435</v>
      </c>
      <c r="G5764" s="160">
        <v>258</v>
      </c>
      <c r="H5764" s="97">
        <v>800202395</v>
      </c>
      <c r="I5764" s="98" t="str">
        <f>+VLOOKUP(FACTURACION[[#This Row],[NIT]],TABLACLIENTE,2,FALSE)</f>
        <v>EFIGAS GAS NATURAL S.A. E.S.P. (EFIGAS S.A. E.S.P.)</v>
      </c>
      <c r="J5764" s="99" t="s">
        <v>108</v>
      </c>
      <c r="K5764" s="98" t="str">
        <f>+VLOOKUP(FACTURACION[[#This Row],[REFERENCIA]],CODINV,2,FALSE)</f>
        <v>MEDIDOR BK G4 C:1/2"</v>
      </c>
      <c r="L5764" s="98" t="str">
        <f>IF(VLOOKUP(FACTURACION[[#This Row],[REFERENCIA]],CODINV,3,FALSE)=0,"",VLOOKUP(FACTURACION[[#This Row],[REFERENCIA]],CODINV,3,FALSE))</f>
        <v>G4K MT 152MM</v>
      </c>
      <c r="M5764" s="98" t="str">
        <f>+VLOOKUP(FACTURACION[[#This Row],[REFERENCIA]],CODINV,4,FALSE)</f>
        <v>MEDIDORES</v>
      </c>
      <c r="N5764" s="98" t="str">
        <f>+VLOOKUP(FACTURACION[[#This Row],[REFERENCIA]],CODINV,5,FALSE)</f>
        <v>HONEYWELL</v>
      </c>
      <c r="O5764" s="99">
        <v>25</v>
      </c>
      <c r="P5764" s="100">
        <v>171565</v>
      </c>
      <c r="Q5764" s="101">
        <f>+FACTURACION[[#This Row],[CANTIDAD]]*FACTURACION[[#This Row],[VR UNITARIO]]/1000</f>
        <v>4289.125</v>
      </c>
      <c r="R5764" s="98" t="str">
        <f>+VLOOKUP(FACTURACION[[#This Row],[NIT]],TABLACLIENTE,5,FALSE)</f>
        <v>MANIZALES</v>
      </c>
    </row>
    <row r="5765" spans="3:18">
      <c r="C5765" s="95">
        <v>2018</v>
      </c>
      <c r="D5765" s="96" t="s">
        <v>705</v>
      </c>
      <c r="E5765" s="96">
        <f>MONTH(FACTURACION[[#This Row],[MES]]&amp;1)</f>
        <v>12</v>
      </c>
      <c r="F5765" s="223">
        <f>DATE(FACTURACION[[#This Row],[AÑO]],FACTURACION[[#This Row],[Mes numero]],1)</f>
        <v>43435</v>
      </c>
      <c r="G5765" s="160">
        <v>259</v>
      </c>
      <c r="H5765" s="97">
        <v>800202395</v>
      </c>
      <c r="I5765" s="98" t="str">
        <f>+VLOOKUP(FACTURACION[[#This Row],[NIT]],TABLACLIENTE,2,FALSE)</f>
        <v>EFIGAS GAS NATURAL S.A. E.S.P. (EFIGAS S.A. E.S.P.)</v>
      </c>
      <c r="J5765" s="99" t="s">
        <v>108</v>
      </c>
      <c r="K5765" s="98" t="str">
        <f>+VLOOKUP(FACTURACION[[#This Row],[REFERENCIA]],CODINV,2,FALSE)</f>
        <v>MEDIDOR BK G4 C:1/2"</v>
      </c>
      <c r="L5765" s="98" t="str">
        <f>IF(VLOOKUP(FACTURACION[[#This Row],[REFERENCIA]],CODINV,3,FALSE)=0,"",VLOOKUP(FACTURACION[[#This Row],[REFERENCIA]],CODINV,3,FALSE))</f>
        <v>G4K MT 152MM</v>
      </c>
      <c r="M5765" s="98" t="str">
        <f>+VLOOKUP(FACTURACION[[#This Row],[REFERENCIA]],CODINV,4,FALSE)</f>
        <v>MEDIDORES</v>
      </c>
      <c r="N5765" s="98" t="str">
        <f>+VLOOKUP(FACTURACION[[#This Row],[REFERENCIA]],CODINV,5,FALSE)</f>
        <v>HONEYWELL</v>
      </c>
      <c r="O5765" s="99">
        <v>10</v>
      </c>
      <c r="P5765" s="100">
        <v>171565</v>
      </c>
      <c r="Q5765" s="101">
        <f>+FACTURACION[[#This Row],[CANTIDAD]]*FACTURACION[[#This Row],[VR UNITARIO]]/1000</f>
        <v>1715.65</v>
      </c>
      <c r="R5765" s="98" t="str">
        <f>+VLOOKUP(FACTURACION[[#This Row],[NIT]],TABLACLIENTE,5,FALSE)</f>
        <v>MANIZALES</v>
      </c>
    </row>
    <row r="5766" spans="3:18">
      <c r="C5766" s="95">
        <v>2019</v>
      </c>
      <c r="D5766" s="96" t="s">
        <v>229</v>
      </c>
      <c r="E5766" s="96">
        <f>MONTH(FACTURACION[[#This Row],[MES]]&amp;1)</f>
        <v>1</v>
      </c>
      <c r="F5766" s="223">
        <f>DATE(FACTURACION[[#This Row],[AÑO]],FACTURACION[[#This Row],[Mes numero]],1)</f>
        <v>43466</v>
      </c>
      <c r="G5766" s="160">
        <v>305</v>
      </c>
      <c r="H5766" s="97">
        <v>800218682</v>
      </c>
      <c r="I5766" s="98" t="str">
        <f>+VLOOKUP(FACTURACION[[#This Row],[NIT]],TABLACLIENTE,2,FALSE)</f>
        <v>GASES DEL CUSIANA S.A E.S.P. (CUSIANAGAS S.A E.S.P)</v>
      </c>
      <c r="J5766" s="99" t="s">
        <v>20</v>
      </c>
      <c r="K5766" s="98" t="str">
        <f>+VLOOKUP(FACTURACION[[#This Row],[REFERENCIA]],CODINV,2,FALSE)</f>
        <v xml:space="preserve">MEDIDOR AC-250 C: 3/4" CON CONECTORES </v>
      </c>
      <c r="L5766" s="98" t="str">
        <f>IF(VLOOKUP(FACTURACION[[#This Row],[REFERENCIA]],CODINV,3,FALSE)=0,"",VLOOKUP(FACTURACION[[#This Row],[REFERENCIA]],CODINV,3,FALSE))</f>
        <v/>
      </c>
      <c r="M5766" s="98" t="str">
        <f>+VLOOKUP(FACTURACION[[#This Row],[REFERENCIA]],CODINV,4,FALSE)</f>
        <v>MEDIDORES</v>
      </c>
      <c r="N5766" s="98" t="str">
        <f>+VLOOKUP(FACTURACION[[#This Row],[REFERENCIA]],CODINV,5,FALSE)</f>
        <v>HONEYWELL</v>
      </c>
      <c r="O5766" s="99">
        <v>15</v>
      </c>
      <c r="P5766" s="100">
        <v>433764.3</v>
      </c>
      <c r="Q5766" s="101">
        <f>+FACTURACION[[#This Row],[CANTIDAD]]*FACTURACION[[#This Row],[VR UNITARIO]]/1000</f>
        <v>6506.4645</v>
      </c>
      <c r="R5766" s="98" t="str">
        <f>+VLOOKUP(FACTURACION[[#This Row],[NIT]],TABLACLIENTE,5,FALSE)</f>
        <v>YOPAL</v>
      </c>
    </row>
    <row r="5767" spans="3:18">
      <c r="C5767" s="95">
        <v>2019</v>
      </c>
      <c r="D5767" s="96" t="s">
        <v>229</v>
      </c>
      <c r="E5767" s="96">
        <f>MONTH(FACTURACION[[#This Row],[MES]]&amp;1)</f>
        <v>1</v>
      </c>
      <c r="F5767" s="223">
        <f>DATE(FACTURACION[[#This Row],[AÑO]],FACTURACION[[#This Row],[Mes numero]],1)</f>
        <v>43466</v>
      </c>
      <c r="G5767" s="160">
        <v>297</v>
      </c>
      <c r="H5767" s="97">
        <v>830130648</v>
      </c>
      <c r="I5767" s="98" t="str">
        <f>+VLOOKUP(FACTURACION[[#This Row],[NIT]],TABLACLIENTE,2,FALSE)</f>
        <v>COMPAÑÍA DE SERVICIOS PUBLICOS S.A. E.S.P (CODEGAS S.A. E.S.P.)</v>
      </c>
      <c r="J5767" s="99" t="s">
        <v>108</v>
      </c>
      <c r="K5767" s="98" t="str">
        <f>+VLOOKUP(FACTURACION[[#This Row],[REFERENCIA]],CODINV,2,FALSE)</f>
        <v>MEDIDOR BK G4 C:1/2"</v>
      </c>
      <c r="L5767" s="98" t="str">
        <f>IF(VLOOKUP(FACTURACION[[#This Row],[REFERENCIA]],CODINV,3,FALSE)=0,"",VLOOKUP(FACTURACION[[#This Row],[REFERENCIA]],CODINV,3,FALSE))</f>
        <v>G4K MT 152MM</v>
      </c>
      <c r="M5767" s="98" t="str">
        <f>+VLOOKUP(FACTURACION[[#This Row],[REFERENCIA]],CODINV,4,FALSE)</f>
        <v>MEDIDORES</v>
      </c>
      <c r="N5767" s="98" t="str">
        <f>+VLOOKUP(FACTURACION[[#This Row],[REFERENCIA]],CODINV,5,FALSE)</f>
        <v>HONEYWELL</v>
      </c>
      <c r="O5767" s="99">
        <v>6</v>
      </c>
      <c r="P5767" s="100">
        <v>210000</v>
      </c>
      <c r="Q5767" s="101">
        <f>+FACTURACION[[#This Row],[CANTIDAD]]*FACTURACION[[#This Row],[VR UNITARIO]]/1000</f>
        <v>1260</v>
      </c>
      <c r="R5767" s="98" t="str">
        <f>+VLOOKUP(FACTURACION[[#This Row],[NIT]],TABLACLIENTE,5,FALSE)</f>
        <v>MADRID</v>
      </c>
    </row>
    <row r="5768" spans="3:18">
      <c r="C5768" s="95">
        <v>2019</v>
      </c>
      <c r="D5768" s="96" t="s">
        <v>229</v>
      </c>
      <c r="E5768" s="96">
        <f>MONTH(FACTURACION[[#This Row],[MES]]&amp;1)</f>
        <v>1</v>
      </c>
      <c r="F5768" s="223">
        <f>DATE(FACTURACION[[#This Row],[AÑO]],FACTURACION[[#This Row],[Mes numero]],1)</f>
        <v>43466</v>
      </c>
      <c r="G5768" s="160">
        <v>306</v>
      </c>
      <c r="H5768" s="97">
        <v>800021272</v>
      </c>
      <c r="I5768" s="98" t="str">
        <f>+VLOOKUP(FACTURACION[[#This Row],[NIT]],TABLACLIENTE,2,FALSE)</f>
        <v>GASES DEL LLANO S.A. E.S.P (LLANOGAS S.A. E.S.P.)</v>
      </c>
      <c r="J5768" s="99" t="s">
        <v>20</v>
      </c>
      <c r="K5768" s="98" t="str">
        <f>+VLOOKUP(FACTURACION[[#This Row],[REFERENCIA]],CODINV,2,FALSE)</f>
        <v xml:space="preserve">MEDIDOR AC-250 C: 3/4" CON CONECTORES </v>
      </c>
      <c r="L5768" s="98" t="str">
        <f>IF(VLOOKUP(FACTURACION[[#This Row],[REFERENCIA]],CODINV,3,FALSE)=0,"",VLOOKUP(FACTURACION[[#This Row],[REFERENCIA]],CODINV,3,FALSE))</f>
        <v/>
      </c>
      <c r="M5768" s="98" t="str">
        <f>+VLOOKUP(FACTURACION[[#This Row],[REFERENCIA]],CODINV,4,FALSE)</f>
        <v>MEDIDORES</v>
      </c>
      <c r="N5768" s="98" t="str">
        <f>+VLOOKUP(FACTURACION[[#This Row],[REFERENCIA]],CODINV,5,FALSE)</f>
        <v>HONEYWELL</v>
      </c>
      <c r="O5768" s="99">
        <v>15</v>
      </c>
      <c r="P5768" s="100">
        <v>433764</v>
      </c>
      <c r="Q5768" s="101">
        <f>+FACTURACION[[#This Row],[CANTIDAD]]*FACTURACION[[#This Row],[VR UNITARIO]]/1000</f>
        <v>6506.46</v>
      </c>
      <c r="R5768" s="98" t="str">
        <f>+VLOOKUP(FACTURACION[[#This Row],[NIT]],TABLACLIENTE,5,FALSE)</f>
        <v>VILLAVICENCIO</v>
      </c>
    </row>
    <row r="5769" spans="3:18">
      <c r="C5769" s="95">
        <v>2019</v>
      </c>
      <c r="D5769" s="96" t="s">
        <v>229</v>
      </c>
      <c r="E5769" s="96">
        <f>MONTH(FACTURACION[[#This Row],[MES]]&amp;1)</f>
        <v>1</v>
      </c>
      <c r="F5769" s="223">
        <f>DATE(FACTURACION[[#This Row],[AÑO]],FACTURACION[[#This Row],[Mes numero]],1)</f>
        <v>43466</v>
      </c>
      <c r="G5769" s="160">
        <v>298</v>
      </c>
      <c r="H5769" s="97">
        <v>804014885</v>
      </c>
      <c r="I5769" s="98" t="str">
        <f>+VLOOKUP(FACTURACION[[#This Row],[NIT]],TABLACLIENTE,2,FALSE)</f>
        <v>ESPIGAS S.A. E.S.P.</v>
      </c>
      <c r="J5769" s="99" t="s">
        <v>262</v>
      </c>
      <c r="K5769" s="98" t="str">
        <f>+VLOOKUP(FACTURACION[[#This Row],[REFERENCIA]],CODINV,2,FALSE)</f>
        <v>MEDIDOR AL-425 C:1 1/4" MAOP 25 PSIG</v>
      </c>
      <c r="L5769" s="98" t="str">
        <f>IF(VLOOKUP(FACTURACION[[#This Row],[REFERENCIA]],CODINV,3,FALSE)=0,"",VLOOKUP(FACTURACION[[#This Row],[REFERENCIA]],CODINV,3,FALSE))</f>
        <v/>
      </c>
      <c r="M5769" s="98" t="str">
        <f>+VLOOKUP(FACTURACION[[#This Row],[REFERENCIA]],CODINV,4,FALSE)</f>
        <v>MEDIDORES</v>
      </c>
      <c r="N5769" s="98" t="str">
        <f>+VLOOKUP(FACTURACION[[#This Row],[REFERENCIA]],CODINV,5,FALSE)</f>
        <v>HONEYWELL</v>
      </c>
      <c r="O5769" s="99">
        <v>1</v>
      </c>
      <c r="P5769" s="100">
        <v>850000</v>
      </c>
      <c r="Q5769" s="101">
        <f>+FACTURACION[[#This Row],[CANTIDAD]]*FACTURACION[[#This Row],[VR UNITARIO]]/1000</f>
        <v>850</v>
      </c>
      <c r="R5769" s="98" t="str">
        <f>+VLOOKUP(FACTURACION[[#This Row],[NIT]],TABLACLIENTE,5,FALSE)</f>
        <v>BUCARAMANGA</v>
      </c>
    </row>
    <row r="5770" spans="3:18">
      <c r="C5770" s="95">
        <v>2019</v>
      </c>
      <c r="D5770" s="96" t="s">
        <v>229</v>
      </c>
      <c r="E5770" s="96">
        <f>MONTH(FACTURACION[[#This Row],[MES]]&amp;1)</f>
        <v>1</v>
      </c>
      <c r="F5770" s="223">
        <f>DATE(FACTURACION[[#This Row],[AÑO]],FACTURACION[[#This Row],[Mes numero]],1)</f>
        <v>43466</v>
      </c>
      <c r="G5770" s="160">
        <v>300</v>
      </c>
      <c r="H5770" s="97">
        <v>804014885</v>
      </c>
      <c r="I5770" s="98" t="str">
        <f>+VLOOKUP(FACTURACION[[#This Row],[NIT]],TABLACLIENTE,2,FALSE)</f>
        <v>ESPIGAS S.A. E.S.P.</v>
      </c>
      <c r="J5770" s="99" t="s">
        <v>20</v>
      </c>
      <c r="K5770" s="98" t="str">
        <f>+VLOOKUP(FACTURACION[[#This Row],[REFERENCIA]],CODINV,2,FALSE)</f>
        <v xml:space="preserve">MEDIDOR AC-250 C: 3/4" CON CONECTORES </v>
      </c>
      <c r="L5770" s="98" t="str">
        <f>IF(VLOOKUP(FACTURACION[[#This Row],[REFERENCIA]],CODINV,3,FALSE)=0,"",VLOOKUP(FACTURACION[[#This Row],[REFERENCIA]],CODINV,3,FALSE))</f>
        <v/>
      </c>
      <c r="M5770" s="98" t="str">
        <f>+VLOOKUP(FACTURACION[[#This Row],[REFERENCIA]],CODINV,4,FALSE)</f>
        <v>MEDIDORES</v>
      </c>
      <c r="N5770" s="98" t="str">
        <f>+VLOOKUP(FACTURACION[[#This Row],[REFERENCIA]],CODINV,5,FALSE)</f>
        <v>HONEYWELL</v>
      </c>
      <c r="O5770" s="99">
        <v>2</v>
      </c>
      <c r="P5770" s="100">
        <v>480000</v>
      </c>
      <c r="Q5770" s="101">
        <f>+FACTURACION[[#This Row],[CANTIDAD]]*FACTURACION[[#This Row],[VR UNITARIO]]/1000</f>
        <v>960</v>
      </c>
      <c r="R5770" s="98" t="str">
        <f>+VLOOKUP(FACTURACION[[#This Row],[NIT]],TABLACLIENTE,5,FALSE)</f>
        <v>BUCARAMANGA</v>
      </c>
    </row>
    <row r="5771" spans="3:18">
      <c r="C5771" s="95">
        <v>2019</v>
      </c>
      <c r="D5771" s="96" t="s">
        <v>229</v>
      </c>
      <c r="E5771" s="96">
        <f>MONTH(FACTURACION[[#This Row],[MES]]&amp;1)</f>
        <v>1</v>
      </c>
      <c r="F5771" s="223">
        <f>DATE(FACTURACION[[#This Row],[AÑO]],FACTURACION[[#This Row],[Mes numero]],1)</f>
        <v>43466</v>
      </c>
      <c r="G5771" s="160">
        <v>299</v>
      </c>
      <c r="H5771" s="97">
        <v>860510723</v>
      </c>
      <c r="I5771" s="98" t="str">
        <f>+VLOOKUP(FACTURACION[[#This Row],[NIT]],TABLACLIENTE,2,FALSE)</f>
        <v>SAENA DE COLOMBIA S.A.</v>
      </c>
      <c r="J5771" s="99" t="s">
        <v>905</v>
      </c>
      <c r="K5771" s="98" t="str">
        <f>+VLOOKUP(FACTURACION[[#This Row],[REFERENCIA]],CODINV,2,FALSE)</f>
        <v>REG. 1800 CPB2 1" O:1/2 R:STD</v>
      </c>
      <c r="L5771" s="98" t="str">
        <f>IF(VLOOKUP(FACTURACION[[#This Row],[REFERENCIA]],CODINV,3,FALSE)=0,"",VLOOKUP(FACTURACION[[#This Row],[REFERENCIA]],CODINV,3,FALSE))</f>
        <v/>
      </c>
      <c r="M5771" s="98" t="str">
        <f>+VLOOKUP(FACTURACION[[#This Row],[REFERENCIA]],CODINV,4,FALSE)</f>
        <v>REGULADORES</v>
      </c>
      <c r="N5771" s="98" t="str">
        <f>+VLOOKUP(FACTURACION[[#This Row],[REFERENCIA]],CODINV,5,FALSE)</f>
        <v>HONEYWELL</v>
      </c>
      <c r="O5771" s="99">
        <v>2</v>
      </c>
      <c r="P5771" s="100">
        <v>720000</v>
      </c>
      <c r="Q5771" s="101">
        <f>+FACTURACION[[#This Row],[CANTIDAD]]*FACTURACION[[#This Row],[VR UNITARIO]]/1000</f>
        <v>1440</v>
      </c>
      <c r="R5771" s="98" t="str">
        <f>+VLOOKUP(FACTURACION[[#This Row],[NIT]],TABLACLIENTE,5,FALSE)</f>
        <v>BOGOTÁ D.C.</v>
      </c>
    </row>
    <row r="5772" spans="3:18">
      <c r="C5772" s="95">
        <v>2019</v>
      </c>
      <c r="D5772" s="96" t="s">
        <v>229</v>
      </c>
      <c r="E5772" s="96">
        <f>MONTH(FACTURACION[[#This Row],[MES]]&amp;1)</f>
        <v>1</v>
      </c>
      <c r="F5772" s="223">
        <f>DATE(FACTURACION[[#This Row],[AÑO]],FACTURACION[[#This Row],[Mes numero]],1)</f>
        <v>43466</v>
      </c>
      <c r="G5772" s="160">
        <v>301</v>
      </c>
      <c r="H5772" s="97">
        <v>901014309</v>
      </c>
      <c r="I5772" s="98" t="str">
        <f>+VLOOKUP(FACTURACION[[#This Row],[NIT]],TABLACLIENTE,2,FALSE)</f>
        <v>SERVINDUSTRIALES JAC SAS</v>
      </c>
      <c r="J5772" s="99" t="s">
        <v>905</v>
      </c>
      <c r="K5772" s="98" t="str">
        <f>+VLOOKUP(FACTURACION[[#This Row],[REFERENCIA]],CODINV,2,FALSE)</f>
        <v>REG. 1800 CPB2 1" O:1/2 R:STD</v>
      </c>
      <c r="L5772" s="98" t="str">
        <f>IF(VLOOKUP(FACTURACION[[#This Row],[REFERENCIA]],CODINV,3,FALSE)=0,"",VLOOKUP(FACTURACION[[#This Row],[REFERENCIA]],CODINV,3,FALSE))</f>
        <v/>
      </c>
      <c r="M5772" s="98" t="str">
        <f>+VLOOKUP(FACTURACION[[#This Row],[REFERENCIA]],CODINV,4,FALSE)</f>
        <v>REGULADORES</v>
      </c>
      <c r="N5772" s="98" t="str">
        <f>+VLOOKUP(FACTURACION[[#This Row],[REFERENCIA]],CODINV,5,FALSE)</f>
        <v>HONEYWELL</v>
      </c>
      <c r="O5772" s="99">
        <v>1</v>
      </c>
      <c r="P5772" s="100">
        <v>750000</v>
      </c>
      <c r="Q5772" s="101">
        <f>+FACTURACION[[#This Row],[CANTIDAD]]*FACTURACION[[#This Row],[VR UNITARIO]]/1000</f>
        <v>750</v>
      </c>
      <c r="R5772" s="98" t="str">
        <f>+VLOOKUP(FACTURACION[[#This Row],[NIT]],TABLACLIENTE,5,FALSE)</f>
        <v>BOGOTÁ D.C.</v>
      </c>
    </row>
    <row r="5773" spans="3:18">
      <c r="C5773" s="95">
        <v>2019</v>
      </c>
      <c r="D5773" s="96" t="s">
        <v>229</v>
      </c>
      <c r="E5773" s="96">
        <f>MONTH(FACTURACION[[#This Row],[MES]]&amp;1)</f>
        <v>1</v>
      </c>
      <c r="F5773" s="223">
        <f>DATE(FACTURACION[[#This Row],[AÑO]],FACTURACION[[#This Row],[Mes numero]],1)</f>
        <v>43466</v>
      </c>
      <c r="G5773" s="160">
        <v>301</v>
      </c>
      <c r="H5773" s="97">
        <v>901014309</v>
      </c>
      <c r="I5773" s="98" t="str">
        <f>+VLOOKUP(FACTURACION[[#This Row],[NIT]],TABLACLIENTE,2,FALSE)</f>
        <v>SERVINDUSTRIALES JAC SAS</v>
      </c>
      <c r="J5773" s="99" t="s">
        <v>1064</v>
      </c>
      <c r="K5773" s="98" t="str">
        <f>+VLOOKUP(FACTURACION[[#This Row],[REFERENCIA]],CODINV,2,FALSE)</f>
        <v>REG. 1813C C: 1" R: 6-15" O: 1/2</v>
      </c>
      <c r="L5773" s="98" t="str">
        <f>IF(VLOOKUP(FACTURACION[[#This Row],[REFERENCIA]],CODINV,3,FALSE)=0,"",VLOOKUP(FACTURACION[[#This Row],[REFERENCIA]],CODINV,3,FALSE))</f>
        <v/>
      </c>
      <c r="M5773" s="98" t="str">
        <f>+VLOOKUP(FACTURACION[[#This Row],[REFERENCIA]],CODINV,4,FALSE)</f>
        <v>REGULADORES</v>
      </c>
      <c r="N5773" s="98" t="str">
        <f>+VLOOKUP(FACTURACION[[#This Row],[REFERENCIA]],CODINV,5,FALSE)</f>
        <v>HONEYWELL</v>
      </c>
      <c r="O5773" s="99">
        <v>1</v>
      </c>
      <c r="P5773" s="100">
        <v>175000</v>
      </c>
      <c r="Q5773" s="101">
        <f>+FACTURACION[[#This Row],[CANTIDAD]]*FACTURACION[[#This Row],[VR UNITARIO]]/1000</f>
        <v>175</v>
      </c>
      <c r="R5773" s="98" t="str">
        <f>+VLOOKUP(FACTURACION[[#This Row],[NIT]],TABLACLIENTE,5,FALSE)</f>
        <v>BOGOTÁ D.C.</v>
      </c>
    </row>
    <row r="5774" spans="3:18">
      <c r="C5774" s="95">
        <v>2019</v>
      </c>
      <c r="D5774" s="96" t="s">
        <v>229</v>
      </c>
      <c r="E5774" s="96">
        <f>MONTH(FACTURACION[[#This Row],[MES]]&amp;1)</f>
        <v>1</v>
      </c>
      <c r="F5774" s="223">
        <f>DATE(FACTURACION[[#This Row],[AÑO]],FACTURACION[[#This Row],[Mes numero]],1)</f>
        <v>43466</v>
      </c>
      <c r="G5774" s="160">
        <v>308</v>
      </c>
      <c r="H5774" s="97">
        <v>900950504</v>
      </c>
      <c r="I5774" s="98" t="str">
        <f>+VLOOKUP(FACTURACION[[#This Row],[NIT]],TABLACLIENTE,2,FALSE)</f>
        <v>DAMASA DE COLOMBIA S A S</v>
      </c>
      <c r="J5774" s="99" t="s">
        <v>6</v>
      </c>
      <c r="K5774" s="98" t="str">
        <f>+VLOOKUP(FACTURACION[[#This Row],[REFERENCIA]],CODINV,2,FALSE)</f>
        <v>REG.1813C C:3/4" R:6-15" O:1/2</v>
      </c>
      <c r="L5774" s="98" t="str">
        <f>IF(VLOOKUP(FACTURACION[[#This Row],[REFERENCIA]],CODINV,3,FALSE)=0,"",VLOOKUP(FACTURACION[[#This Row],[REFERENCIA]],CODINV,3,FALSE))</f>
        <v/>
      </c>
      <c r="M5774" s="98" t="str">
        <f>+VLOOKUP(FACTURACION[[#This Row],[REFERENCIA]],CODINV,4,FALSE)</f>
        <v>REGULADORES</v>
      </c>
      <c r="N5774" s="98" t="str">
        <f>+VLOOKUP(FACTURACION[[#This Row],[REFERENCIA]],CODINV,5,FALSE)</f>
        <v>HONEYWELL</v>
      </c>
      <c r="O5774" s="99">
        <v>12</v>
      </c>
      <c r="P5774" s="100">
        <v>128872</v>
      </c>
      <c r="Q5774" s="101">
        <f>+FACTURACION[[#This Row],[CANTIDAD]]*FACTURACION[[#This Row],[VR UNITARIO]]/1000</f>
        <v>1546.4639999999999</v>
      </c>
      <c r="R5774" s="98" t="str">
        <f>+VLOOKUP(FACTURACION[[#This Row],[NIT]],TABLACLIENTE,5,FALSE)</f>
        <v>BOGOTÁ D.C.</v>
      </c>
    </row>
    <row r="5775" spans="3:18">
      <c r="C5775" s="95">
        <v>2019</v>
      </c>
      <c r="D5775" s="96" t="s">
        <v>229</v>
      </c>
      <c r="E5775" s="96">
        <f>MONTH(FACTURACION[[#This Row],[MES]]&amp;1)</f>
        <v>1</v>
      </c>
      <c r="F5775" s="223">
        <f>DATE(FACTURACION[[#This Row],[AÑO]],FACTURACION[[#This Row],[Mes numero]],1)</f>
        <v>43466</v>
      </c>
      <c r="G5775" s="160">
        <v>308</v>
      </c>
      <c r="H5775" s="97">
        <v>900950504</v>
      </c>
      <c r="I5775" s="98" t="str">
        <f>+VLOOKUP(FACTURACION[[#This Row],[NIT]],TABLACLIENTE,2,FALSE)</f>
        <v>DAMASA DE COLOMBIA S A S</v>
      </c>
      <c r="J5775" s="99" t="s">
        <v>28</v>
      </c>
      <c r="K5775" s="98" t="str">
        <f>+VLOOKUP(FACTURACION[[#This Row],[REFERENCIA]],CODINV,2,FALSE)</f>
        <v>REGULADOR SR 113 3/4 R: 7-12 O:1/4</v>
      </c>
      <c r="L5775" s="98" t="str">
        <f>IF(VLOOKUP(FACTURACION[[#This Row],[REFERENCIA]],CODINV,3,FALSE)=0,"",VLOOKUP(FACTURACION[[#This Row],[REFERENCIA]],CODINV,3,FALSE))</f>
        <v/>
      </c>
      <c r="M5775" s="98" t="str">
        <f>+VLOOKUP(FACTURACION[[#This Row],[REFERENCIA]],CODINV,4,FALSE)</f>
        <v>REGULADORES</v>
      </c>
      <c r="N5775" s="98" t="str">
        <f>+VLOOKUP(FACTURACION[[#This Row],[REFERENCIA]],CODINV,5,FALSE)</f>
        <v>HONEYWELL</v>
      </c>
      <c r="O5775" s="99">
        <v>12</v>
      </c>
      <c r="P5775" s="100">
        <v>122585.5</v>
      </c>
      <c r="Q5775" s="101">
        <f>+FACTURACION[[#This Row],[CANTIDAD]]*FACTURACION[[#This Row],[VR UNITARIO]]/1000</f>
        <v>1471.0260000000001</v>
      </c>
      <c r="R5775" s="98" t="str">
        <f>+VLOOKUP(FACTURACION[[#This Row],[NIT]],TABLACLIENTE,5,FALSE)</f>
        <v>BOGOTÁ D.C.</v>
      </c>
    </row>
    <row r="5776" spans="3:18">
      <c r="C5776" s="95">
        <v>2019</v>
      </c>
      <c r="D5776" s="96" t="s">
        <v>229</v>
      </c>
      <c r="E5776" s="96">
        <f>MONTH(FACTURACION[[#This Row],[MES]]&amp;1)</f>
        <v>1</v>
      </c>
      <c r="F5776" s="223">
        <f>DATE(FACTURACION[[#This Row],[AÑO]],FACTURACION[[#This Row],[Mes numero]],1)</f>
        <v>43466</v>
      </c>
      <c r="G5776" s="160">
        <v>308</v>
      </c>
      <c r="H5776" s="97">
        <v>900950504</v>
      </c>
      <c r="I5776" s="98" t="str">
        <f>+VLOOKUP(FACTURACION[[#This Row],[NIT]],TABLACLIENTE,2,FALSE)</f>
        <v>DAMASA DE COLOMBIA S A S</v>
      </c>
      <c r="J5776" s="99" t="s">
        <v>5</v>
      </c>
      <c r="K5776" s="98" t="str">
        <f>+VLOOKUP(FACTURACION[[#This Row],[REFERENCIA]],CODINV,2,FALSE)</f>
        <v>REG. 1800 CPB2 1 1-4· O: 5/16" R: STD</v>
      </c>
      <c r="L5776" s="98" t="str">
        <f>IF(VLOOKUP(FACTURACION[[#This Row],[REFERENCIA]],CODINV,3,FALSE)=0,"",VLOOKUP(FACTURACION[[#This Row],[REFERENCIA]],CODINV,3,FALSE))</f>
        <v/>
      </c>
      <c r="M5776" s="98" t="str">
        <f>+VLOOKUP(FACTURACION[[#This Row],[REFERENCIA]],CODINV,4,FALSE)</f>
        <v>REGULADORES</v>
      </c>
      <c r="N5776" s="98" t="str">
        <f>+VLOOKUP(FACTURACION[[#This Row],[REFERENCIA]],CODINV,5,FALSE)</f>
        <v>HONEYWELL</v>
      </c>
      <c r="O5776" s="99">
        <v>5</v>
      </c>
      <c r="P5776" s="100">
        <v>722940.6</v>
      </c>
      <c r="Q5776" s="101">
        <f>+FACTURACION[[#This Row],[CANTIDAD]]*FACTURACION[[#This Row],[VR UNITARIO]]/1000</f>
        <v>3614.703</v>
      </c>
      <c r="R5776" s="98" t="str">
        <f>+VLOOKUP(FACTURACION[[#This Row],[NIT]],TABLACLIENTE,5,FALSE)</f>
        <v>BOGOTÁ D.C.</v>
      </c>
    </row>
    <row r="5777" spans="3:18">
      <c r="C5777" s="95">
        <v>2019</v>
      </c>
      <c r="D5777" s="96" t="s">
        <v>229</v>
      </c>
      <c r="E5777" s="96">
        <f>MONTH(FACTURACION[[#This Row],[MES]]&amp;1)</f>
        <v>1</v>
      </c>
      <c r="F5777" s="223">
        <f>DATE(FACTURACION[[#This Row],[AÑO]],FACTURACION[[#This Row],[Mes numero]],1)</f>
        <v>43466</v>
      </c>
      <c r="G5777" s="160">
        <v>308</v>
      </c>
      <c r="H5777" s="97">
        <v>900950504</v>
      </c>
      <c r="I5777" s="98" t="str">
        <f>+VLOOKUP(FACTURACION[[#This Row],[NIT]],TABLACLIENTE,2,FALSE)</f>
        <v>DAMASA DE COLOMBIA S A S</v>
      </c>
      <c r="J5777" s="99" t="s">
        <v>198</v>
      </c>
      <c r="K5777" s="98" t="str">
        <f>+VLOOKUP(FACTURACION[[#This Row],[REFERENCIA]],CODINV,2,FALSE)</f>
        <v>REG. 1813C-HC C. 1 1/4" R: 6-15" O: 1/2</v>
      </c>
      <c r="L5777" s="98" t="str">
        <f>IF(VLOOKUP(FACTURACION[[#This Row],[REFERENCIA]],CODINV,3,FALSE)=0,"",VLOOKUP(FACTURACION[[#This Row],[REFERENCIA]],CODINV,3,FALSE))</f>
        <v/>
      </c>
      <c r="M5777" s="98" t="str">
        <f>+VLOOKUP(FACTURACION[[#This Row],[REFERENCIA]],CODINV,4,FALSE)</f>
        <v>REGULADORES</v>
      </c>
      <c r="N5777" s="98" t="str">
        <f>+VLOOKUP(FACTURACION[[#This Row],[REFERENCIA]],CODINV,5,FALSE)</f>
        <v>HONEYWELL</v>
      </c>
      <c r="O5777" s="99">
        <v>12</v>
      </c>
      <c r="P5777" s="100">
        <v>160304.20000000001</v>
      </c>
      <c r="Q5777" s="101">
        <f>+FACTURACION[[#This Row],[CANTIDAD]]*FACTURACION[[#This Row],[VR UNITARIO]]/1000</f>
        <v>1923.6504000000002</v>
      </c>
      <c r="R5777" s="98" t="str">
        <f>+VLOOKUP(FACTURACION[[#This Row],[NIT]],TABLACLIENTE,5,FALSE)</f>
        <v>BOGOTÁ D.C.</v>
      </c>
    </row>
    <row r="5778" spans="3:18">
      <c r="C5778" s="95">
        <v>2019</v>
      </c>
      <c r="D5778" s="96" t="s">
        <v>229</v>
      </c>
      <c r="E5778" s="96">
        <f>MONTH(FACTURACION[[#This Row],[MES]]&amp;1)</f>
        <v>1</v>
      </c>
      <c r="F5778" s="223">
        <f>DATE(FACTURACION[[#This Row],[AÑO]],FACTURACION[[#This Row],[Mes numero]],1)</f>
        <v>43466</v>
      </c>
      <c r="G5778" s="160">
        <v>302</v>
      </c>
      <c r="H5778" s="97">
        <v>901016759</v>
      </c>
      <c r="I5778" s="98" t="str">
        <f>+VLOOKUP(FACTURACION[[#This Row],[NIT]],TABLACLIENTE,2,FALSE)</f>
        <v>GAS CONTROL SAS</v>
      </c>
      <c r="J5778" s="99" t="s">
        <v>262</v>
      </c>
      <c r="K5778" s="98" t="str">
        <f>+VLOOKUP(FACTURACION[[#This Row],[REFERENCIA]],CODINV,2,FALSE)</f>
        <v>MEDIDOR AL-425 C:1 1/4" MAOP 25 PSIG</v>
      </c>
      <c r="L5778" s="98" t="str">
        <f>IF(VLOOKUP(FACTURACION[[#This Row],[REFERENCIA]],CODINV,3,FALSE)=0,"",VLOOKUP(FACTURACION[[#This Row],[REFERENCIA]],CODINV,3,FALSE))</f>
        <v/>
      </c>
      <c r="M5778" s="98" t="str">
        <f>+VLOOKUP(FACTURACION[[#This Row],[REFERENCIA]],CODINV,4,FALSE)</f>
        <v>MEDIDORES</v>
      </c>
      <c r="N5778" s="98" t="str">
        <f>+VLOOKUP(FACTURACION[[#This Row],[REFERENCIA]],CODINV,5,FALSE)</f>
        <v>HONEYWELL</v>
      </c>
      <c r="O5778" s="99">
        <v>1</v>
      </c>
      <c r="P5778" s="100">
        <v>820000</v>
      </c>
      <c r="Q5778" s="101">
        <f>+FACTURACION[[#This Row],[CANTIDAD]]*FACTURACION[[#This Row],[VR UNITARIO]]/1000</f>
        <v>820</v>
      </c>
      <c r="R5778" s="98" t="str">
        <f>+VLOOKUP(FACTURACION[[#This Row],[NIT]],TABLACLIENTE,5,FALSE)</f>
        <v>BOGOTÁ D.C.</v>
      </c>
    </row>
    <row r="5779" spans="3:18">
      <c r="C5779" s="95">
        <v>2019</v>
      </c>
      <c r="D5779" s="96" t="s">
        <v>229</v>
      </c>
      <c r="E5779" s="96">
        <f>MONTH(FACTURACION[[#This Row],[MES]]&amp;1)</f>
        <v>1</v>
      </c>
      <c r="F5779" s="223">
        <f>DATE(FACTURACION[[#This Row],[AÑO]],FACTURACION[[#This Row],[Mes numero]],1)</f>
        <v>43466</v>
      </c>
      <c r="G5779" s="160">
        <v>303</v>
      </c>
      <c r="H5779" s="97">
        <v>860053840</v>
      </c>
      <c r="I5779" s="98" t="str">
        <f>+VLOOKUP(FACTURACION[[#This Row],[NIT]],TABLACLIENTE,2,FALSE)</f>
        <v>TECNIK LTDA</v>
      </c>
      <c r="J5779" s="99" t="s">
        <v>198</v>
      </c>
      <c r="K5779" s="98" t="str">
        <f>+VLOOKUP(FACTURACION[[#This Row],[REFERENCIA]],CODINV,2,FALSE)</f>
        <v>REG. 1813C-HC C. 1 1/4" R: 6-15" O: 1/2</v>
      </c>
      <c r="L5779" s="98" t="str">
        <f>IF(VLOOKUP(FACTURACION[[#This Row],[REFERENCIA]],CODINV,3,FALSE)=0,"",VLOOKUP(FACTURACION[[#This Row],[REFERENCIA]],CODINV,3,FALSE))</f>
        <v/>
      </c>
      <c r="M5779" s="98" t="str">
        <f>+VLOOKUP(FACTURACION[[#This Row],[REFERENCIA]],CODINV,4,FALSE)</f>
        <v>REGULADORES</v>
      </c>
      <c r="N5779" s="98" t="str">
        <f>+VLOOKUP(FACTURACION[[#This Row],[REFERENCIA]],CODINV,5,FALSE)</f>
        <v>HONEYWELL</v>
      </c>
      <c r="O5779" s="99">
        <v>2</v>
      </c>
      <c r="P5779" s="100">
        <v>195000</v>
      </c>
      <c r="Q5779" s="101">
        <f>+FACTURACION[[#This Row],[CANTIDAD]]*FACTURACION[[#This Row],[VR UNITARIO]]/1000</f>
        <v>390</v>
      </c>
      <c r="R5779" s="98" t="str">
        <f>+VLOOKUP(FACTURACION[[#This Row],[NIT]],TABLACLIENTE,5,FALSE)</f>
        <v>BOGOTÁ D.C.</v>
      </c>
    </row>
    <row r="5780" spans="3:18">
      <c r="C5780" s="95">
        <v>2019</v>
      </c>
      <c r="D5780" s="96" t="s">
        <v>229</v>
      </c>
      <c r="E5780" s="96">
        <f>MONTH(FACTURACION[[#This Row],[MES]]&amp;1)</f>
        <v>1</v>
      </c>
      <c r="F5780" s="223">
        <f>DATE(FACTURACION[[#This Row],[AÑO]],FACTURACION[[#This Row],[Mes numero]],1)</f>
        <v>43466</v>
      </c>
      <c r="G5780" s="160">
        <v>307</v>
      </c>
      <c r="H5780" s="97">
        <v>890400869</v>
      </c>
      <c r="I5780" s="98" t="str">
        <f>+VLOOKUP(FACTURACION[[#This Row],[NIT]],TABLACLIENTE,2,FALSE)</f>
        <v>SURTIDORA DE GAS DEL CARIBE S.A. E.S.P. (SURTIGAS S.A. E.S.P.)</v>
      </c>
      <c r="J5780" s="99" t="s">
        <v>90</v>
      </c>
      <c r="K5780" s="98" t="str">
        <f>+VLOOKUP(FACTURACION[[#This Row],[REFERENCIA]],CODINV,2,FALSE)</f>
        <v>REG. 1813B C: 2" R: 14.5-28" O: 7/8"</v>
      </c>
      <c r="L5780" s="98" t="str">
        <f>IF(VLOOKUP(FACTURACION[[#This Row],[REFERENCIA]],CODINV,3,FALSE)=0,"",VLOOKUP(FACTURACION[[#This Row],[REFERENCIA]],CODINV,3,FALSE))</f>
        <v/>
      </c>
      <c r="M5780" s="98" t="str">
        <f>+VLOOKUP(FACTURACION[[#This Row],[REFERENCIA]],CODINV,4,FALSE)</f>
        <v>REGULADORES</v>
      </c>
      <c r="N5780" s="98" t="str">
        <f>+VLOOKUP(FACTURACION[[#This Row],[REFERENCIA]],CODINV,5,FALSE)</f>
        <v>HONEYWELL</v>
      </c>
      <c r="O5780" s="99">
        <v>5</v>
      </c>
      <c r="P5780" s="100">
        <v>2137389.6</v>
      </c>
      <c r="Q5780" s="101">
        <f>+FACTURACION[[#This Row],[CANTIDAD]]*FACTURACION[[#This Row],[VR UNITARIO]]/1000</f>
        <v>10686.948</v>
      </c>
      <c r="R5780" s="98" t="str">
        <f>+VLOOKUP(FACTURACION[[#This Row],[NIT]],TABLACLIENTE,5,FALSE)</f>
        <v>CARTAGENA</v>
      </c>
    </row>
    <row r="5781" spans="3:18">
      <c r="C5781" s="95">
        <v>2019</v>
      </c>
      <c r="D5781" s="96" t="s">
        <v>229</v>
      </c>
      <c r="E5781" s="96">
        <f>MONTH(FACTURACION[[#This Row],[MES]]&amp;1)</f>
        <v>1</v>
      </c>
      <c r="F5781" s="223">
        <f>DATE(FACTURACION[[#This Row],[AÑO]],FACTURACION[[#This Row],[Mes numero]],1)</f>
        <v>43466</v>
      </c>
      <c r="G5781" s="160">
        <v>304</v>
      </c>
      <c r="H5781" s="97">
        <v>900362180</v>
      </c>
      <c r="I5781" s="98" t="str">
        <f>+VLOOKUP(FACTURACION[[#This Row],[NIT]],TABLACLIENTE,2,FALSE)</f>
        <v xml:space="preserve">EQUIPOS Y SERVICIOS ALOSAN S A S </v>
      </c>
      <c r="J5781" s="99" t="s">
        <v>708</v>
      </c>
      <c r="K5781" s="98" t="str">
        <f>+VLOOKUP(FACTURACION[[#This Row],[REFERENCIA]],CODINV,2,FALSE)</f>
        <v>REGULADOR PRIMERA ETAPA 1-15 PSI A1/4 NPT</v>
      </c>
      <c r="L5781" s="98" t="str">
        <f>IF(VLOOKUP(FACTURACION[[#This Row],[REFERENCIA]],CODINV,3,FALSE)=0,"",VLOOKUP(FACTURACION[[#This Row],[REFERENCIA]],CODINV,3,FALSE))</f>
        <v>902</v>
      </c>
      <c r="M5781" s="98" t="str">
        <f>+VLOOKUP(FACTURACION[[#This Row],[REFERENCIA]],CODINV,4,FALSE)</f>
        <v>REGULADORES</v>
      </c>
      <c r="N5781" s="98" t="str">
        <f>+VLOOKUP(FACTURACION[[#This Row],[REFERENCIA]],CODINV,5,FALSE)</f>
        <v>CAVAGNA</v>
      </c>
      <c r="O5781" s="99">
        <v>12</v>
      </c>
      <c r="P5781" s="100">
        <v>68000</v>
      </c>
      <c r="Q5781" s="101">
        <f>+FACTURACION[[#This Row],[CANTIDAD]]*FACTURACION[[#This Row],[VR UNITARIO]]/1000</f>
        <v>816</v>
      </c>
      <c r="R5781" s="98" t="str">
        <f>+VLOOKUP(FACTURACION[[#This Row],[NIT]],TABLACLIENTE,5,FALSE)</f>
        <v>BOGOTÁ D.C.</v>
      </c>
    </row>
    <row r="5782" spans="3:18">
      <c r="C5782" s="95">
        <v>2019</v>
      </c>
      <c r="D5782" s="96" t="s">
        <v>229</v>
      </c>
      <c r="E5782" s="96">
        <f>MONTH(FACTURACION[[#This Row],[MES]]&amp;1)</f>
        <v>1</v>
      </c>
      <c r="F5782" s="223">
        <f>DATE(FACTURACION[[#This Row],[AÑO]],FACTURACION[[#This Row],[Mes numero]],1)</f>
        <v>43466</v>
      </c>
      <c r="G5782" s="160">
        <v>305</v>
      </c>
      <c r="H5782" s="97">
        <v>800218682</v>
      </c>
      <c r="I5782" s="98" t="str">
        <f>+VLOOKUP(FACTURACION[[#This Row],[NIT]],TABLACLIENTE,2,FALSE)</f>
        <v>GASES DEL CUSIANA S.A E.S.P. (CUSIANAGAS S.A E.S.P)</v>
      </c>
      <c r="J5782" s="3" t="s">
        <v>20</v>
      </c>
      <c r="K5782" s="98" t="str">
        <f>+VLOOKUP(FACTURACION[[#This Row],[REFERENCIA]],CODINV,2,FALSE)</f>
        <v xml:space="preserve">MEDIDOR AC-250 C: 3/4" CON CONECTORES </v>
      </c>
      <c r="L5782" s="98" t="str">
        <f>IF(VLOOKUP(FACTURACION[[#This Row],[REFERENCIA]],CODINV,3,FALSE)=0,"",VLOOKUP(FACTURACION[[#This Row],[REFERENCIA]],CODINV,3,FALSE))</f>
        <v/>
      </c>
      <c r="M5782" s="98" t="str">
        <f>+VLOOKUP(FACTURACION[[#This Row],[REFERENCIA]],CODINV,4,FALSE)</f>
        <v>MEDIDORES</v>
      </c>
      <c r="N5782" s="98" t="str">
        <f>+VLOOKUP(FACTURACION[[#This Row],[REFERENCIA]],CODINV,5,FALSE)</f>
        <v>HONEYWELL</v>
      </c>
      <c r="O5782" s="99">
        <v>15</v>
      </c>
      <c r="P5782" s="100">
        <v>432835.62</v>
      </c>
      <c r="Q5782" s="101">
        <f>+FACTURACION[[#This Row],[CANTIDAD]]*FACTURACION[[#This Row],[VR UNITARIO]]/1000</f>
        <v>6492.5343000000003</v>
      </c>
      <c r="R5782" s="98" t="str">
        <f>+VLOOKUP(FACTURACION[[#This Row],[NIT]],TABLACLIENTE,5,FALSE)</f>
        <v>YOPAL</v>
      </c>
    </row>
    <row r="5783" spans="3:18">
      <c r="C5783" s="95">
        <v>2019</v>
      </c>
      <c r="D5783" s="96" t="s">
        <v>229</v>
      </c>
      <c r="E5783" s="96">
        <f>MONTH(FACTURACION[[#This Row],[MES]]&amp;1)</f>
        <v>1</v>
      </c>
      <c r="F5783" s="223">
        <f>DATE(FACTURACION[[#This Row],[AÑO]],FACTURACION[[#This Row],[Mes numero]],1)</f>
        <v>43466</v>
      </c>
      <c r="G5783" s="160" t="s">
        <v>4724</v>
      </c>
      <c r="H5783" s="25">
        <v>800021272</v>
      </c>
      <c r="I5783" s="98" t="str">
        <f>+VLOOKUP(FACTURACION[[#This Row],[NIT]],TABLACLIENTE,2,FALSE)</f>
        <v>GASES DEL LLANO S.A. E.S.P (LLANOGAS S.A. E.S.P.)</v>
      </c>
      <c r="J5783" t="s">
        <v>20</v>
      </c>
      <c r="K5783" s="98" t="str">
        <f>+VLOOKUP(FACTURACION[[#This Row],[REFERENCIA]],CODINV,2,FALSE)</f>
        <v xml:space="preserve">MEDIDOR AC-250 C: 3/4" CON CONECTORES </v>
      </c>
      <c r="L5783" s="98" t="str">
        <f>IF(VLOOKUP(FACTURACION[[#This Row],[REFERENCIA]],CODINV,3,FALSE)=0,"",VLOOKUP(FACTURACION[[#This Row],[REFERENCIA]],CODINV,3,FALSE))</f>
        <v/>
      </c>
      <c r="M5783" s="98" t="str">
        <f>+VLOOKUP(FACTURACION[[#This Row],[REFERENCIA]],CODINV,4,FALSE)</f>
        <v>MEDIDORES</v>
      </c>
      <c r="N5783" s="98" t="str">
        <f>+VLOOKUP(FACTURACION[[#This Row],[REFERENCIA]],CODINV,5,FALSE)</f>
        <v>HONEYWELL</v>
      </c>
      <c r="O5783">
        <v>15</v>
      </c>
      <c r="P5783" s="103">
        <v>432835.62</v>
      </c>
      <c r="Q5783" s="101">
        <f>+FACTURACION[[#This Row],[CANTIDAD]]*FACTURACION[[#This Row],[VR UNITARIO]]/1000</f>
        <v>6492.5343000000003</v>
      </c>
      <c r="R5783" s="98" t="str">
        <f>+VLOOKUP(FACTURACION[[#This Row],[NIT]],TABLACLIENTE,5,FALSE)</f>
        <v>VILLAVICENCIO</v>
      </c>
    </row>
    <row r="5784" spans="3:18">
      <c r="C5784" s="95">
        <v>2019</v>
      </c>
      <c r="D5784" s="96" t="s">
        <v>229</v>
      </c>
      <c r="E5784" s="96">
        <f>MONTH(FACTURACION[[#This Row],[MES]]&amp;1)</f>
        <v>1</v>
      </c>
      <c r="F5784" s="223">
        <f>DATE(FACTURACION[[#This Row],[AÑO]],FACTURACION[[#This Row],[Mes numero]],1)</f>
        <v>43466</v>
      </c>
      <c r="G5784" s="160" t="s">
        <v>4725</v>
      </c>
      <c r="H5784" s="25">
        <v>890400869</v>
      </c>
      <c r="I5784" s="98" t="str">
        <f>+VLOOKUP(FACTURACION[[#This Row],[NIT]],TABLACLIENTE,2,FALSE)</f>
        <v>SURTIDORA DE GAS DEL CARIBE S.A. E.S.P. (SURTIGAS S.A. E.S.P.)</v>
      </c>
      <c r="J5784" t="s">
        <v>90</v>
      </c>
      <c r="K5784" s="98" t="str">
        <f>+VLOOKUP(FACTURACION[[#This Row],[REFERENCIA]],CODINV,2,FALSE)</f>
        <v>REG. 1813B C: 2" R: 14.5-28" O: 7/8"</v>
      </c>
      <c r="L5784" s="98" t="str">
        <f>IF(VLOOKUP(FACTURACION[[#This Row],[REFERENCIA]],CODINV,3,FALSE)=0,"",VLOOKUP(FACTURACION[[#This Row],[REFERENCIA]],CODINV,3,FALSE))</f>
        <v/>
      </c>
      <c r="M5784" s="98" t="str">
        <f>+VLOOKUP(FACTURACION[[#This Row],[REFERENCIA]],CODINV,4,FALSE)</f>
        <v>REGULADORES</v>
      </c>
      <c r="N5784" s="98" t="str">
        <f>+VLOOKUP(FACTURACION[[#This Row],[REFERENCIA]],CODINV,5,FALSE)</f>
        <v>HONEYWELL</v>
      </c>
      <c r="O5784">
        <v>5</v>
      </c>
      <c r="P5784" s="103">
        <v>2132813.2000000002</v>
      </c>
      <c r="Q5784" s="101">
        <f>+FACTURACION[[#This Row],[CANTIDAD]]*FACTURACION[[#This Row],[VR UNITARIO]]/1000</f>
        <v>10664.066000000001</v>
      </c>
      <c r="R5784" s="98" t="str">
        <f>+VLOOKUP(FACTURACION[[#This Row],[NIT]],TABLACLIENTE,5,FALSE)</f>
        <v>CARTAGENA</v>
      </c>
    </row>
    <row r="5785" spans="3:18">
      <c r="C5785" s="95">
        <v>2019</v>
      </c>
      <c r="D5785" s="96" t="s">
        <v>229</v>
      </c>
      <c r="E5785" s="96">
        <f>MONTH(FACTURACION[[#This Row],[MES]]&amp;1)</f>
        <v>1</v>
      </c>
      <c r="F5785" s="223">
        <f>DATE(FACTURACION[[#This Row],[AÑO]],FACTURACION[[#This Row],[Mes numero]],1)</f>
        <v>43466</v>
      </c>
      <c r="G5785" s="160" t="s">
        <v>4726</v>
      </c>
      <c r="H5785" s="25">
        <v>900950504</v>
      </c>
      <c r="I5785" s="98" t="str">
        <f>+VLOOKUP(FACTURACION[[#This Row],[NIT]],TABLACLIENTE,2,FALSE)</f>
        <v>DAMASA DE COLOMBIA S A S</v>
      </c>
      <c r="J5785" t="s">
        <v>6</v>
      </c>
      <c r="K5785" s="98" t="str">
        <f>+VLOOKUP(FACTURACION[[#This Row],[REFERENCIA]],CODINV,2,FALSE)</f>
        <v>REG.1813C C:3/4" R:6-15" O:1/2</v>
      </c>
      <c r="L5785" s="98" t="str">
        <f>IF(VLOOKUP(FACTURACION[[#This Row],[REFERENCIA]],CODINV,3,FALSE)=0,"",VLOOKUP(FACTURACION[[#This Row],[REFERENCIA]],CODINV,3,FALSE))</f>
        <v/>
      </c>
      <c r="M5785" s="98" t="str">
        <f>+VLOOKUP(FACTURACION[[#This Row],[REFERENCIA]],CODINV,4,FALSE)</f>
        <v>REGULADORES</v>
      </c>
      <c r="N5785" s="98" t="str">
        <f>+VLOOKUP(FACTURACION[[#This Row],[REFERENCIA]],CODINV,5,FALSE)</f>
        <v>HONEYWELL</v>
      </c>
      <c r="O5785">
        <v>12</v>
      </c>
      <c r="P5785" s="103">
        <v>128596.09</v>
      </c>
      <c r="Q5785" s="101">
        <f>+FACTURACION[[#This Row],[CANTIDAD]]*FACTURACION[[#This Row],[VR UNITARIO]]/1000</f>
        <v>1543.15308</v>
      </c>
      <c r="R5785" s="98" t="str">
        <f>+VLOOKUP(FACTURACION[[#This Row],[NIT]],TABLACLIENTE,5,FALSE)</f>
        <v>BOGOTÁ D.C.</v>
      </c>
    </row>
    <row r="5786" spans="3:18">
      <c r="C5786" s="95">
        <v>2019</v>
      </c>
      <c r="D5786" s="96" t="s">
        <v>229</v>
      </c>
      <c r="E5786" s="96">
        <f>MONTH(FACTURACION[[#This Row],[MES]]&amp;1)</f>
        <v>1</v>
      </c>
      <c r="F5786" s="223">
        <f>DATE(FACTURACION[[#This Row],[AÑO]],FACTURACION[[#This Row],[Mes numero]],1)</f>
        <v>43466</v>
      </c>
      <c r="G5786" s="160" t="s">
        <v>4726</v>
      </c>
      <c r="H5786" s="25">
        <v>900950504</v>
      </c>
      <c r="I5786" s="98" t="str">
        <f>+VLOOKUP(FACTURACION[[#This Row],[NIT]],TABLACLIENTE,2,FALSE)</f>
        <v>DAMASA DE COLOMBIA S A S</v>
      </c>
      <c r="J5786" t="s">
        <v>28</v>
      </c>
      <c r="K5786" s="98" t="str">
        <f>+VLOOKUP(FACTURACION[[#This Row],[REFERENCIA]],CODINV,2,FALSE)</f>
        <v>REGULADOR SR 113 3/4 R: 7-12 O:1/4</v>
      </c>
      <c r="L5786" s="98" t="str">
        <f>IF(VLOOKUP(FACTURACION[[#This Row],[REFERENCIA]],CODINV,3,FALSE)=0,"",VLOOKUP(FACTURACION[[#This Row],[REFERENCIA]],CODINV,3,FALSE))</f>
        <v/>
      </c>
      <c r="M5786" s="98" t="str">
        <f>+VLOOKUP(FACTURACION[[#This Row],[REFERENCIA]],CODINV,4,FALSE)</f>
        <v>REGULADORES</v>
      </c>
      <c r="N5786" s="98" t="str">
        <f>+VLOOKUP(FACTURACION[[#This Row],[REFERENCIA]],CODINV,5,FALSE)</f>
        <v>HONEYWELL</v>
      </c>
      <c r="O5786">
        <v>12</v>
      </c>
      <c r="P5786" s="103">
        <v>122323.11</v>
      </c>
      <c r="Q5786" s="101">
        <f>+FACTURACION[[#This Row],[CANTIDAD]]*FACTURACION[[#This Row],[VR UNITARIO]]/1000</f>
        <v>1467.8773200000001</v>
      </c>
      <c r="R5786" s="98" t="str">
        <f>+VLOOKUP(FACTURACION[[#This Row],[NIT]],TABLACLIENTE,5,FALSE)</f>
        <v>BOGOTÁ D.C.</v>
      </c>
    </row>
    <row r="5787" spans="3:18">
      <c r="C5787" s="95">
        <v>2019</v>
      </c>
      <c r="D5787" s="96" t="s">
        <v>229</v>
      </c>
      <c r="E5787" s="96">
        <f>MONTH(FACTURACION[[#This Row],[MES]]&amp;1)</f>
        <v>1</v>
      </c>
      <c r="F5787" s="223">
        <f>DATE(FACTURACION[[#This Row],[AÑO]],FACTURACION[[#This Row],[Mes numero]],1)</f>
        <v>43466</v>
      </c>
      <c r="G5787" s="160" t="s">
        <v>4726</v>
      </c>
      <c r="H5787" s="25">
        <v>900950504</v>
      </c>
      <c r="I5787" s="98" t="str">
        <f>+VLOOKUP(FACTURACION[[#This Row],[NIT]],TABLACLIENTE,2,FALSE)</f>
        <v>DAMASA DE COLOMBIA S A S</v>
      </c>
      <c r="J5787" t="s">
        <v>5</v>
      </c>
      <c r="K5787" s="98" t="str">
        <f>+VLOOKUP(FACTURACION[[#This Row],[REFERENCIA]],CODINV,2,FALSE)</f>
        <v>REG. 1800 CPB2 1 1-4· O: 5/16" R: STD</v>
      </c>
      <c r="L5787" s="98" t="str">
        <f>IF(VLOOKUP(FACTURACION[[#This Row],[REFERENCIA]],CODINV,3,FALSE)=0,"",VLOOKUP(FACTURACION[[#This Row],[REFERENCIA]],CODINV,3,FALSE))</f>
        <v/>
      </c>
      <c r="M5787" s="98" t="str">
        <f>+VLOOKUP(FACTURACION[[#This Row],[REFERENCIA]],CODINV,4,FALSE)</f>
        <v>REGULADORES</v>
      </c>
      <c r="N5787" s="98" t="str">
        <f>+VLOOKUP(FACTURACION[[#This Row],[REFERENCIA]],CODINV,5,FALSE)</f>
        <v>HONEYWELL</v>
      </c>
      <c r="O5787">
        <v>5</v>
      </c>
      <c r="P5787" s="103">
        <v>721932.7</v>
      </c>
      <c r="Q5787" s="101">
        <f>+FACTURACION[[#This Row],[CANTIDAD]]*FACTURACION[[#This Row],[VR UNITARIO]]/1000</f>
        <v>3609.6635000000001</v>
      </c>
      <c r="R5787" s="98" t="str">
        <f>+VLOOKUP(FACTURACION[[#This Row],[NIT]],TABLACLIENTE,5,FALSE)</f>
        <v>BOGOTÁ D.C.</v>
      </c>
    </row>
    <row r="5788" spans="3:18">
      <c r="C5788" s="95">
        <v>2019</v>
      </c>
      <c r="D5788" s="96" t="s">
        <v>229</v>
      </c>
      <c r="E5788" s="96">
        <f>MONTH(FACTURACION[[#This Row],[MES]]&amp;1)</f>
        <v>1</v>
      </c>
      <c r="F5788" s="223">
        <f>DATE(FACTURACION[[#This Row],[AÑO]],FACTURACION[[#This Row],[Mes numero]],1)</f>
        <v>43466</v>
      </c>
      <c r="G5788" s="160" t="s">
        <v>4726</v>
      </c>
      <c r="H5788" s="25">
        <v>900950504</v>
      </c>
      <c r="I5788" s="98" t="str">
        <f>+VLOOKUP(FACTURACION[[#This Row],[NIT]],TABLACLIENTE,2,FALSE)</f>
        <v>DAMASA DE COLOMBIA S A S</v>
      </c>
      <c r="J5788" t="s">
        <v>198</v>
      </c>
      <c r="K5788" s="98" t="str">
        <f>+VLOOKUP(FACTURACION[[#This Row],[REFERENCIA]],CODINV,2,FALSE)</f>
        <v>REG. 1813C-HC C. 1 1/4" R: 6-15" O: 1/2</v>
      </c>
      <c r="L5788" s="98" t="str">
        <f>IF(VLOOKUP(FACTURACION[[#This Row],[REFERENCIA]],CODINV,3,FALSE)=0,"",VLOOKUP(FACTURACION[[#This Row],[REFERENCIA]],CODINV,3,FALSE))</f>
        <v/>
      </c>
      <c r="M5788" s="98" t="str">
        <f>+VLOOKUP(FACTURACION[[#This Row],[REFERENCIA]],CODINV,4,FALSE)</f>
        <v>REGULADORES</v>
      </c>
      <c r="N5788" s="98" t="str">
        <f>+VLOOKUP(FACTURACION[[#This Row],[REFERENCIA]],CODINV,5,FALSE)</f>
        <v>HONEYWELL</v>
      </c>
      <c r="O5788">
        <v>12</v>
      </c>
      <c r="P5788" s="103">
        <v>159960.99</v>
      </c>
      <c r="Q5788" s="101">
        <f>+FACTURACION[[#This Row],[CANTIDAD]]*FACTURACION[[#This Row],[VR UNITARIO]]/1000</f>
        <v>1919.53188</v>
      </c>
      <c r="R5788" s="98" t="str">
        <f>+VLOOKUP(FACTURACION[[#This Row],[NIT]],TABLACLIENTE,5,FALSE)</f>
        <v>BOGOTÁ D.C.</v>
      </c>
    </row>
    <row r="5789" spans="3:18">
      <c r="C5789" s="95">
        <v>2019</v>
      </c>
      <c r="D5789" s="96" t="s">
        <v>229</v>
      </c>
      <c r="E5789" s="96">
        <f>MONTH(FACTURACION[[#This Row],[MES]]&amp;1)</f>
        <v>1</v>
      </c>
      <c r="F5789" s="223">
        <f>DATE(FACTURACION[[#This Row],[AÑO]],FACTURACION[[#This Row],[Mes numero]],1)</f>
        <v>43466</v>
      </c>
      <c r="G5789" s="160" t="s">
        <v>4727</v>
      </c>
      <c r="H5789" s="25">
        <v>890101691</v>
      </c>
      <c r="I5789" s="98" t="str">
        <f>+VLOOKUP(FACTURACION[[#This Row],[NIT]],TABLACLIENTE,2,FALSE)</f>
        <v>GASES DEL CARIBE S.A.E.S.P. (GASCARIBE S.A E.S.P.)</v>
      </c>
      <c r="J5789" t="s">
        <v>489</v>
      </c>
      <c r="K5789" s="98" t="str">
        <f>+VLOOKUP(FACTURACION[[#This Row],[REFERENCIA]],CODINV,2,FALSE)</f>
        <v>COUPLING MECANICO ELSTER 1/2</v>
      </c>
      <c r="L5789" s="98" t="str">
        <f>IF(VLOOKUP(FACTURACION[[#This Row],[REFERENCIA]],CODINV,3,FALSE)=0,"",VLOOKUP(FACTURACION[[#This Row],[REFERENCIA]],CODINV,3,FALSE))</f>
        <v>50056</v>
      </c>
      <c r="M5789" s="98" t="str">
        <f>+VLOOKUP(FACTURACION[[#This Row],[REFERENCIA]],CODINV,4,FALSE)</f>
        <v>REPUESTOS Y ACCESORIOS</v>
      </c>
      <c r="N5789" s="98" t="str">
        <f>+VLOOKUP(FACTURACION[[#This Row],[REFERENCIA]],CODINV,5,FALSE)</f>
        <v>HONEYWELL</v>
      </c>
      <c r="O5789">
        <v>148</v>
      </c>
      <c r="P5789" s="103">
        <v>56466.45</v>
      </c>
      <c r="Q5789" s="101">
        <f>+FACTURACION[[#This Row],[CANTIDAD]]*FACTURACION[[#This Row],[VR UNITARIO]]/1000</f>
        <v>8357.034599999999</v>
      </c>
      <c r="R5789" s="98" t="str">
        <f>+VLOOKUP(FACTURACION[[#This Row],[NIT]],TABLACLIENTE,5,FALSE)</f>
        <v>BARRANQUILLA</v>
      </c>
    </row>
    <row r="5790" spans="3:18">
      <c r="C5790" s="95">
        <v>2019</v>
      </c>
      <c r="D5790" s="96" t="s">
        <v>229</v>
      </c>
      <c r="E5790" s="96">
        <f>MONTH(FACTURACION[[#This Row],[MES]]&amp;1)</f>
        <v>1</v>
      </c>
      <c r="F5790" s="223">
        <f>DATE(FACTURACION[[#This Row],[AÑO]],FACTURACION[[#This Row],[Mes numero]],1)</f>
        <v>43466</v>
      </c>
      <c r="G5790" s="160" t="s">
        <v>4728</v>
      </c>
      <c r="H5790" s="25">
        <v>890101691</v>
      </c>
      <c r="I5790" s="98" t="str">
        <f>+VLOOKUP(FACTURACION[[#This Row],[NIT]],TABLACLIENTE,2,FALSE)</f>
        <v>GASES DEL CARIBE S.A.E.S.P. (GASCARIBE S.A E.S.P.)</v>
      </c>
      <c r="J5790" t="s">
        <v>21</v>
      </c>
      <c r="K5790" s="98" t="str">
        <f>+VLOOKUP(FACTURACION[[#This Row],[REFERENCIA]],CODINV,2,FALSE)</f>
        <v>MEDIDOR AC-630 C:1 1/4" MAOP 25PSIG CON CONECTORES</v>
      </c>
      <c r="L5790" s="98" t="str">
        <f>IF(VLOOKUP(FACTURACION[[#This Row],[REFERENCIA]],CODINV,3,FALSE)=0,"",VLOOKUP(FACTURACION[[#This Row],[REFERENCIA]],CODINV,3,FALSE))</f>
        <v/>
      </c>
      <c r="M5790" s="98" t="str">
        <f>+VLOOKUP(FACTURACION[[#This Row],[REFERENCIA]],CODINV,4,FALSE)</f>
        <v>MEDIDORES</v>
      </c>
      <c r="N5790" s="98" t="str">
        <f>+VLOOKUP(FACTURACION[[#This Row],[REFERENCIA]],CODINV,5,FALSE)</f>
        <v>HONEYWELL</v>
      </c>
      <c r="O5790">
        <v>5</v>
      </c>
      <c r="P5790" s="103">
        <v>2044148.4</v>
      </c>
      <c r="Q5790" s="101">
        <f>+FACTURACION[[#This Row],[CANTIDAD]]*FACTURACION[[#This Row],[VR UNITARIO]]/1000</f>
        <v>10220.742</v>
      </c>
      <c r="R5790" s="98" t="str">
        <f>+VLOOKUP(FACTURACION[[#This Row],[NIT]],TABLACLIENTE,5,FALSE)</f>
        <v>BARRANQUILLA</v>
      </c>
    </row>
    <row r="5791" spans="3:18">
      <c r="C5791" s="95">
        <v>2019</v>
      </c>
      <c r="D5791" s="96" t="s">
        <v>229</v>
      </c>
      <c r="E5791" s="96">
        <f>MONTH(FACTURACION[[#This Row],[MES]]&amp;1)</f>
        <v>1</v>
      </c>
      <c r="F5791" s="223">
        <f>DATE(FACTURACION[[#This Row],[AÑO]],FACTURACION[[#This Row],[Mes numero]],1)</f>
        <v>43466</v>
      </c>
      <c r="G5791" s="160" t="s">
        <v>4729</v>
      </c>
      <c r="H5791" s="25">
        <v>890400869</v>
      </c>
      <c r="I5791" s="98" t="str">
        <f>+VLOOKUP(FACTURACION[[#This Row],[NIT]],TABLACLIENTE,2,FALSE)</f>
        <v>SURTIDORA DE GAS DEL CARIBE S.A. E.S.P. (SURTIGAS S.A. E.S.P.)</v>
      </c>
      <c r="J5791" t="s">
        <v>63</v>
      </c>
      <c r="K5791" s="98" t="str">
        <f>+VLOOKUP(FACTURACION[[#This Row],[REFERENCIA]],CODINV,2,FALSE)</f>
        <v>AFV 2" S300 FO</v>
      </c>
      <c r="L5791" s="98" t="str">
        <f>IF(VLOOKUP(FACTURACION[[#This Row],[REFERENCIA]],CODINV,3,FALSE)=0,"",VLOOKUP(FACTURACION[[#This Row],[REFERENCIA]],CODINV,3,FALSE))</f>
        <v/>
      </c>
      <c r="M5791" s="98" t="str">
        <f>+VLOOKUP(FACTURACION[[#This Row],[REFERENCIA]],CODINV,4,FALSE)</f>
        <v>REGULADORES</v>
      </c>
      <c r="N5791" s="98" t="str">
        <f>+VLOOKUP(FACTURACION[[#This Row],[REFERENCIA]],CODINV,5,FALSE)</f>
        <v>HONEYWELL</v>
      </c>
      <c r="O5791">
        <v>12</v>
      </c>
      <c r="P5791" s="103">
        <v>7052299</v>
      </c>
      <c r="Q5791" s="101">
        <f>+FACTURACION[[#This Row],[CANTIDAD]]*FACTURACION[[#This Row],[VR UNITARIO]]/1000</f>
        <v>84627.588000000003</v>
      </c>
      <c r="R5791" s="98" t="str">
        <f>+VLOOKUP(FACTURACION[[#This Row],[NIT]],TABLACLIENTE,5,FALSE)</f>
        <v>CARTAGENA</v>
      </c>
    </row>
    <row r="5792" spans="3:18">
      <c r="C5792" s="95">
        <v>2019</v>
      </c>
      <c r="D5792" s="96" t="s">
        <v>229</v>
      </c>
      <c r="E5792" s="96">
        <f>MONTH(FACTURACION[[#This Row],[MES]]&amp;1)</f>
        <v>1</v>
      </c>
      <c r="F5792" s="223">
        <f>DATE(FACTURACION[[#This Row],[AÑO]],FACTURACION[[#This Row],[Mes numero]],1)</f>
        <v>43466</v>
      </c>
      <c r="G5792" s="160" t="s">
        <v>4730</v>
      </c>
      <c r="H5792" s="25">
        <v>890101691</v>
      </c>
      <c r="I5792" s="98" t="str">
        <f>+VLOOKUP(FACTURACION[[#This Row],[NIT]],TABLACLIENTE,2,FALSE)</f>
        <v>GASES DEL CARIBE S.A.E.S.P. (GASCARIBE S.A E.S.P.)</v>
      </c>
      <c r="J5792" t="s">
        <v>108</v>
      </c>
      <c r="K5792" s="98" t="str">
        <f>+VLOOKUP(FACTURACION[[#This Row],[REFERENCIA]],CODINV,2,FALSE)</f>
        <v>MEDIDOR BK G4 C:1/2"</v>
      </c>
      <c r="L5792" s="98" t="str">
        <f>IF(VLOOKUP(FACTURACION[[#This Row],[REFERENCIA]],CODINV,3,FALSE)=0,"",VLOOKUP(FACTURACION[[#This Row],[REFERENCIA]],CODINV,3,FALSE))</f>
        <v>G4K MT 152MM</v>
      </c>
      <c r="M5792" s="98" t="str">
        <f>+VLOOKUP(FACTURACION[[#This Row],[REFERENCIA]],CODINV,4,FALSE)</f>
        <v>MEDIDORES</v>
      </c>
      <c r="N5792" s="98" t="str">
        <f>+VLOOKUP(FACTURACION[[#This Row],[REFERENCIA]],CODINV,5,FALSE)</f>
        <v>HONEYWELL</v>
      </c>
      <c r="O5792">
        <v>100</v>
      </c>
      <c r="P5792" s="103">
        <v>171454.37</v>
      </c>
      <c r="Q5792" s="101">
        <f>+FACTURACION[[#This Row],[CANTIDAD]]*FACTURACION[[#This Row],[VR UNITARIO]]/1000</f>
        <v>17145.437000000002</v>
      </c>
      <c r="R5792" s="98" t="str">
        <f>+VLOOKUP(FACTURACION[[#This Row],[NIT]],TABLACLIENTE,5,FALSE)</f>
        <v>BARRANQUILLA</v>
      </c>
    </row>
    <row r="5793" spans="3:18">
      <c r="C5793" s="95">
        <v>2019</v>
      </c>
      <c r="D5793" s="96" t="s">
        <v>229</v>
      </c>
      <c r="E5793" s="96">
        <f>MONTH(FACTURACION[[#This Row],[MES]]&amp;1)</f>
        <v>1</v>
      </c>
      <c r="F5793" s="223">
        <f>DATE(FACTURACION[[#This Row],[AÑO]],FACTURACION[[#This Row],[Mes numero]],1)</f>
        <v>43466</v>
      </c>
      <c r="G5793" s="160" t="s">
        <v>4731</v>
      </c>
      <c r="H5793" s="25">
        <v>901016759</v>
      </c>
      <c r="I5793" s="98" t="str">
        <f>+VLOOKUP(FACTURACION[[#This Row],[NIT]],TABLACLIENTE,2,FALSE)</f>
        <v>GAS CONTROL SAS</v>
      </c>
      <c r="J5793" t="s">
        <v>120</v>
      </c>
      <c r="K5793" s="98" t="str">
        <f>+VLOOKUP(FACTURACION[[#This Row],[REFERENCIA]],CODINV,2,FALSE)</f>
        <v>MEDIDOR ROTATIVO G65</v>
      </c>
      <c r="L5793" s="98" t="str">
        <f>IF(VLOOKUP(FACTURACION[[#This Row],[REFERENCIA]],CODINV,3,FALSE)=0,"",VLOOKUP(FACTURACION[[#This Row],[REFERENCIA]],CODINV,3,FALSE))</f>
        <v>RCG65</v>
      </c>
      <c r="M5793" s="98" t="str">
        <f>+VLOOKUP(FACTURACION[[#This Row],[REFERENCIA]],CODINV,4,FALSE)</f>
        <v>MEDIDORES</v>
      </c>
      <c r="N5793" s="98" t="str">
        <f>+VLOOKUP(FACTURACION[[#This Row],[REFERENCIA]],CODINV,5,FALSE)</f>
        <v>HONEYWELL</v>
      </c>
      <c r="O5793">
        <v>1</v>
      </c>
      <c r="P5793" s="103">
        <v>4364539</v>
      </c>
      <c r="Q5793" s="101">
        <f>+FACTURACION[[#This Row],[CANTIDAD]]*FACTURACION[[#This Row],[VR UNITARIO]]/1000</f>
        <v>4364.5389999999998</v>
      </c>
      <c r="R5793" s="98" t="str">
        <f>+VLOOKUP(FACTURACION[[#This Row],[NIT]],TABLACLIENTE,5,FALSE)</f>
        <v>BOGOTÁ D.C.</v>
      </c>
    </row>
    <row r="5794" spans="3:18">
      <c r="C5794" s="95">
        <v>2019</v>
      </c>
      <c r="D5794" s="96" t="s">
        <v>229</v>
      </c>
      <c r="E5794" s="96">
        <f>MONTH(FACTURACION[[#This Row],[MES]]&amp;1)</f>
        <v>1</v>
      </c>
      <c r="F5794" s="223">
        <f>DATE(FACTURACION[[#This Row],[AÑO]],FACTURACION[[#This Row],[Mes numero]],1)</f>
        <v>43466</v>
      </c>
      <c r="G5794" s="160" t="s">
        <v>4732</v>
      </c>
      <c r="H5794" s="25">
        <v>860511835</v>
      </c>
      <c r="I5794" s="98" t="str">
        <f>+VLOOKUP(FACTURACION[[#This Row],[NIT]],TABLACLIENTE,2,FALSE)</f>
        <v>LAVASECO MODERNO S.A.S</v>
      </c>
      <c r="J5794" t="s">
        <v>6</v>
      </c>
      <c r="K5794" s="98" t="str">
        <f>+VLOOKUP(FACTURACION[[#This Row],[REFERENCIA]],CODINV,2,FALSE)</f>
        <v>REG.1813C C:3/4" R:6-15" O:1/2</v>
      </c>
      <c r="L5794" s="98" t="str">
        <f>IF(VLOOKUP(FACTURACION[[#This Row],[REFERENCIA]],CODINV,3,FALSE)=0,"",VLOOKUP(FACTURACION[[#This Row],[REFERENCIA]],CODINV,3,FALSE))</f>
        <v/>
      </c>
      <c r="M5794" s="98" t="str">
        <f>+VLOOKUP(FACTURACION[[#This Row],[REFERENCIA]],CODINV,4,FALSE)</f>
        <v>REGULADORES</v>
      </c>
      <c r="N5794" s="98" t="str">
        <f>+VLOOKUP(FACTURACION[[#This Row],[REFERENCIA]],CODINV,5,FALSE)</f>
        <v>HONEYWELL</v>
      </c>
      <c r="O5794" s="108">
        <v>4</v>
      </c>
      <c r="P5794" s="103">
        <v>175000</v>
      </c>
      <c r="Q5794" s="101">
        <f>+FACTURACION[[#This Row],[CANTIDAD]]*FACTURACION[[#This Row],[VR UNITARIO]]/1000</f>
        <v>700</v>
      </c>
      <c r="R5794" s="98" t="str">
        <f>+VLOOKUP(FACTURACION[[#This Row],[NIT]],TABLACLIENTE,5,FALSE)</f>
        <v>BOGOTÁ D.C.</v>
      </c>
    </row>
    <row r="5795" spans="3:18">
      <c r="C5795" s="95">
        <v>2019</v>
      </c>
      <c r="D5795" s="96" t="s">
        <v>229</v>
      </c>
      <c r="E5795" s="96">
        <f>MONTH(FACTURACION[[#This Row],[MES]]&amp;1)</f>
        <v>1</v>
      </c>
      <c r="F5795" s="223">
        <f>DATE(FACTURACION[[#This Row],[AÑO]],FACTURACION[[#This Row],[Mes numero]],1)</f>
        <v>43466</v>
      </c>
      <c r="G5795" s="160" t="s">
        <v>4732</v>
      </c>
      <c r="H5795" s="25">
        <v>860511835</v>
      </c>
      <c r="I5795" s="98" t="str">
        <f>+VLOOKUP(FACTURACION[[#This Row],[NIT]],TABLACLIENTE,2,FALSE)</f>
        <v>LAVASECO MODERNO S.A.S</v>
      </c>
      <c r="J5795" t="s">
        <v>1064</v>
      </c>
      <c r="K5795" s="98" t="str">
        <f>+VLOOKUP(FACTURACION[[#This Row],[REFERENCIA]],CODINV,2,FALSE)</f>
        <v>REG. 1813C C: 1" R: 6-15" O: 1/2</v>
      </c>
      <c r="L5795" s="98" t="str">
        <f>IF(VLOOKUP(FACTURACION[[#This Row],[REFERENCIA]],CODINV,3,FALSE)=0,"",VLOOKUP(FACTURACION[[#This Row],[REFERENCIA]],CODINV,3,FALSE))</f>
        <v/>
      </c>
      <c r="M5795" s="98" t="str">
        <f>+VLOOKUP(FACTURACION[[#This Row],[REFERENCIA]],CODINV,4,FALSE)</f>
        <v>REGULADORES</v>
      </c>
      <c r="N5795" s="98" t="str">
        <f>+VLOOKUP(FACTURACION[[#This Row],[REFERENCIA]],CODINV,5,FALSE)</f>
        <v>HONEYWELL</v>
      </c>
      <c r="O5795">
        <v>8</v>
      </c>
      <c r="P5795" s="103">
        <v>175000</v>
      </c>
      <c r="Q5795" s="101">
        <f>+FACTURACION[[#This Row],[CANTIDAD]]*FACTURACION[[#This Row],[VR UNITARIO]]/1000</f>
        <v>1400</v>
      </c>
      <c r="R5795" s="98" t="str">
        <f>+VLOOKUP(FACTURACION[[#This Row],[NIT]],TABLACLIENTE,5,FALSE)</f>
        <v>BOGOTÁ D.C.</v>
      </c>
    </row>
    <row r="5796" spans="3:18">
      <c r="C5796" s="95">
        <v>2019</v>
      </c>
      <c r="D5796" s="96" t="s">
        <v>229</v>
      </c>
      <c r="E5796" s="96">
        <f>MONTH(FACTURACION[[#This Row],[MES]]&amp;1)</f>
        <v>1</v>
      </c>
      <c r="F5796" s="223">
        <f>DATE(FACTURACION[[#This Row],[AÑO]],FACTURACION[[#This Row],[Mes numero]],1)</f>
        <v>43466</v>
      </c>
      <c r="G5796" s="160" t="s">
        <v>4732</v>
      </c>
      <c r="H5796" s="25">
        <v>860511835</v>
      </c>
      <c r="I5796" s="98" t="str">
        <f>+VLOOKUP(FACTURACION[[#This Row],[NIT]],TABLACLIENTE,2,FALSE)</f>
        <v>LAVASECO MODERNO S.A.S</v>
      </c>
      <c r="J5796" t="s">
        <v>28</v>
      </c>
      <c r="K5796" s="98" t="str">
        <f>+VLOOKUP(FACTURACION[[#This Row],[REFERENCIA]],CODINV,2,FALSE)</f>
        <v>REGULADOR SR 113 3/4 R: 7-12 O:1/4</v>
      </c>
      <c r="L5796" s="98" t="str">
        <f>IF(VLOOKUP(FACTURACION[[#This Row],[REFERENCIA]],CODINV,3,FALSE)=0,"",VLOOKUP(FACTURACION[[#This Row],[REFERENCIA]],CODINV,3,FALSE))</f>
        <v/>
      </c>
      <c r="M5796" s="98" t="str">
        <f>+VLOOKUP(FACTURACION[[#This Row],[REFERENCIA]],CODINV,4,FALSE)</f>
        <v>REGULADORES</v>
      </c>
      <c r="N5796" s="98" t="str">
        <f>+VLOOKUP(FACTURACION[[#This Row],[REFERENCIA]],CODINV,5,FALSE)</f>
        <v>HONEYWELL</v>
      </c>
      <c r="O5796">
        <v>2</v>
      </c>
      <c r="P5796" s="103">
        <v>135000</v>
      </c>
      <c r="Q5796" s="101">
        <f>+FACTURACION[[#This Row],[CANTIDAD]]*FACTURACION[[#This Row],[VR UNITARIO]]/1000</f>
        <v>270</v>
      </c>
      <c r="R5796" s="98" t="str">
        <f>+VLOOKUP(FACTURACION[[#This Row],[NIT]],TABLACLIENTE,5,FALSE)</f>
        <v>BOGOTÁ D.C.</v>
      </c>
    </row>
    <row r="5797" spans="3:18">
      <c r="C5797" s="95">
        <v>2019</v>
      </c>
      <c r="D5797" s="96" t="s">
        <v>229</v>
      </c>
      <c r="E5797" s="96">
        <f>MONTH(FACTURACION[[#This Row],[MES]]&amp;1)</f>
        <v>1</v>
      </c>
      <c r="F5797" s="223">
        <f>DATE(FACTURACION[[#This Row],[AÑO]],FACTURACION[[#This Row],[Mes numero]],1)</f>
        <v>43466</v>
      </c>
      <c r="G5797" s="160" t="s">
        <v>4733</v>
      </c>
      <c r="H5797" s="25">
        <v>804002801</v>
      </c>
      <c r="I5797" s="98" t="str">
        <f>+VLOOKUP(FACTURACION[[#This Row],[NIT]],TABLACLIENTE,2,FALSE)</f>
        <v>GASES DEL SUR DE SANTANDER S.A. EMPRESA DE SERVICIOS PUBLICOS (GASUR S.A. E.S.P.)</v>
      </c>
      <c r="J5797" t="s">
        <v>262</v>
      </c>
      <c r="K5797" s="98" t="str">
        <f>+VLOOKUP(FACTURACION[[#This Row],[REFERENCIA]],CODINV,2,FALSE)</f>
        <v>MEDIDOR AL-425 C:1 1/4" MAOP 25 PSIG</v>
      </c>
      <c r="L5797" s="98" t="str">
        <f>IF(VLOOKUP(FACTURACION[[#This Row],[REFERENCIA]],CODINV,3,FALSE)=0,"",VLOOKUP(FACTURACION[[#This Row],[REFERENCIA]],CODINV,3,FALSE))</f>
        <v/>
      </c>
      <c r="M5797" s="98" t="str">
        <f>+VLOOKUP(FACTURACION[[#This Row],[REFERENCIA]],CODINV,4,FALSE)</f>
        <v>MEDIDORES</v>
      </c>
      <c r="N5797" s="98" t="str">
        <f>+VLOOKUP(FACTURACION[[#This Row],[REFERENCIA]],CODINV,5,FALSE)</f>
        <v>HONEYWELL</v>
      </c>
      <c r="O5797">
        <v>2</v>
      </c>
      <c r="P5797" s="103">
        <v>850000</v>
      </c>
      <c r="Q5797" s="101">
        <f>+FACTURACION[[#This Row],[CANTIDAD]]*FACTURACION[[#This Row],[VR UNITARIO]]/1000</f>
        <v>1700</v>
      </c>
      <c r="R5797" s="98" t="str">
        <f>+VLOOKUP(FACTURACION[[#This Row],[NIT]],TABLACLIENTE,5,FALSE)</f>
        <v>BARBOSA</v>
      </c>
    </row>
    <row r="5798" spans="3:18">
      <c r="C5798" s="95">
        <v>2019</v>
      </c>
      <c r="D5798" s="96" t="s">
        <v>229</v>
      </c>
      <c r="E5798" s="96">
        <f>MONTH(FACTURACION[[#This Row],[MES]]&amp;1)</f>
        <v>1</v>
      </c>
      <c r="F5798" s="223">
        <f>DATE(FACTURACION[[#This Row],[AÑO]],FACTURACION[[#This Row],[Mes numero]],1)</f>
        <v>43466</v>
      </c>
      <c r="G5798" s="160" t="s">
        <v>4734</v>
      </c>
      <c r="H5798" s="25">
        <v>800218682</v>
      </c>
      <c r="I5798" s="98" t="str">
        <f>+VLOOKUP(FACTURACION[[#This Row],[NIT]],TABLACLIENTE,2,FALSE)</f>
        <v>GASES DEL CUSIANA S.A E.S.P. (CUSIANAGAS S.A E.S.P)</v>
      </c>
      <c r="J5798" t="s">
        <v>20</v>
      </c>
      <c r="K5798" s="98" t="str">
        <f>+VLOOKUP(FACTURACION[[#This Row],[REFERENCIA]],CODINV,2,FALSE)</f>
        <v xml:space="preserve">MEDIDOR AC-250 C: 3/4" CON CONECTORES </v>
      </c>
      <c r="L5798" s="98" t="str">
        <f>IF(VLOOKUP(FACTURACION[[#This Row],[REFERENCIA]],CODINV,3,FALSE)=0,"",VLOOKUP(FACTURACION[[#This Row],[REFERENCIA]],CODINV,3,FALSE))</f>
        <v/>
      </c>
      <c r="M5798" s="98" t="str">
        <f>+VLOOKUP(FACTURACION[[#This Row],[REFERENCIA]],CODINV,4,FALSE)</f>
        <v>MEDIDORES</v>
      </c>
      <c r="N5798" s="98" t="str">
        <f>+VLOOKUP(FACTURACION[[#This Row],[REFERENCIA]],CODINV,5,FALSE)</f>
        <v>HONEYWELL</v>
      </c>
      <c r="O5798">
        <v>8</v>
      </c>
      <c r="P5798" s="103">
        <v>433346.22</v>
      </c>
      <c r="Q5798" s="101">
        <f>+FACTURACION[[#This Row],[CANTIDAD]]*FACTURACION[[#This Row],[VR UNITARIO]]/1000</f>
        <v>3466.7697599999997</v>
      </c>
      <c r="R5798" s="98" t="str">
        <f>+VLOOKUP(FACTURACION[[#This Row],[NIT]],TABLACLIENTE,5,FALSE)</f>
        <v>YOPAL</v>
      </c>
    </row>
    <row r="5799" spans="3:18">
      <c r="C5799" s="95">
        <v>2019</v>
      </c>
      <c r="D5799" s="96" t="s">
        <v>229</v>
      </c>
      <c r="E5799" s="96">
        <f>MONTH(FACTURACION[[#This Row],[MES]]&amp;1)</f>
        <v>1</v>
      </c>
      <c r="F5799" s="223">
        <f>DATE(FACTURACION[[#This Row],[AÑO]],FACTURACION[[#This Row],[Mes numero]],1)</f>
        <v>43466</v>
      </c>
      <c r="G5799" s="160" t="s">
        <v>4735</v>
      </c>
      <c r="H5799" s="25">
        <v>890501073</v>
      </c>
      <c r="I5799" s="98" t="str">
        <f>+VLOOKUP(FACTURACION[[#This Row],[NIT]],TABLACLIENTE,2,FALSE)</f>
        <v>COMERCIAL INDUSTRIAL NACIONAL S.A. CINSA</v>
      </c>
      <c r="J5799" t="s">
        <v>439</v>
      </c>
      <c r="K5799" s="98" t="str">
        <f>+VLOOKUP(FACTURACION[[#This Row],[REFERENCIA]],CODINV,2,FALSE)</f>
        <v>ANGLE VALVE</v>
      </c>
      <c r="L5799" s="98" t="str">
        <f>IF(VLOOKUP(FACTURACION[[#This Row],[REFERENCIA]],CODINV,3,FALSE)=0,"",VLOOKUP(FACTURACION[[#This Row],[REFERENCIA]],CODINV,3,FALSE))</f>
        <v>A2805C</v>
      </c>
      <c r="M5799" s="98" t="str">
        <f>+VLOOKUP(FACTURACION[[#This Row],[REFERENCIA]],CODINV,4,FALSE)</f>
        <v>REPUESTOS Y ACCESORIOS</v>
      </c>
      <c r="N5799" s="98" t="str">
        <f>+VLOOKUP(FACTURACION[[#This Row],[REFERENCIA]],CODINV,5,FALSE)</f>
        <v>REGO</v>
      </c>
      <c r="O5799">
        <v>2</v>
      </c>
      <c r="P5799" s="103">
        <v>368000</v>
      </c>
      <c r="Q5799" s="101">
        <f>+FACTURACION[[#This Row],[CANTIDAD]]*FACTURACION[[#This Row],[VR UNITARIO]]/1000</f>
        <v>736</v>
      </c>
      <c r="R5799" s="98" t="str">
        <f>+VLOOKUP(FACTURACION[[#This Row],[NIT]],TABLACLIENTE,5,FALSE)</f>
        <v>CUCUTA</v>
      </c>
    </row>
    <row r="5800" spans="3:18">
      <c r="C5800" s="95">
        <v>2019</v>
      </c>
      <c r="D5800" s="96" t="s">
        <v>229</v>
      </c>
      <c r="E5800" s="96">
        <f>MONTH(FACTURACION[[#This Row],[MES]]&amp;1)</f>
        <v>1</v>
      </c>
      <c r="F5800" s="223">
        <f>DATE(FACTURACION[[#This Row],[AÑO]],FACTURACION[[#This Row],[Mes numero]],1)</f>
        <v>43466</v>
      </c>
      <c r="G5800" s="160" t="s">
        <v>4735</v>
      </c>
      <c r="H5800" s="25">
        <v>890501073</v>
      </c>
      <c r="I5800" s="98" t="str">
        <f>+VLOOKUP(FACTURACION[[#This Row],[NIT]],TABLACLIENTE,2,FALSE)</f>
        <v>COMERCIAL INDUSTRIAL NACIONAL S.A. CINSA</v>
      </c>
      <c r="J5800" t="s">
        <v>432</v>
      </c>
      <c r="K5800" s="98" t="str">
        <f>+VLOOKUP(FACTURACION[[#This Row],[REFERENCIA]],CODINV,2,FALSE)</f>
        <v>VALVULA DE CHEQUE 2" TIPO COPA</v>
      </c>
      <c r="L5800" s="98" t="str">
        <f>IF(VLOOKUP(FACTURACION[[#This Row],[REFERENCIA]],CODINV,3,FALSE)=0,"",VLOOKUP(FACTURACION[[#This Row],[REFERENCIA]],CODINV,3,FALSE))</f>
        <v>A3186</v>
      </c>
      <c r="M5800" s="98" t="str">
        <f>+VLOOKUP(FACTURACION[[#This Row],[REFERENCIA]],CODINV,4,FALSE)</f>
        <v>VÁLVULAS Y MULTIVÁLVULAS</v>
      </c>
      <c r="N5800" s="98" t="str">
        <f>+VLOOKUP(FACTURACION[[#This Row],[REFERENCIA]],CODINV,5,FALSE)</f>
        <v>REGO</v>
      </c>
      <c r="O5800">
        <v>3</v>
      </c>
      <c r="P5800" s="103">
        <v>371873</v>
      </c>
      <c r="Q5800" s="101">
        <f>+FACTURACION[[#This Row],[CANTIDAD]]*FACTURACION[[#This Row],[VR UNITARIO]]/1000</f>
        <v>1115.6189999999999</v>
      </c>
      <c r="R5800" s="98" t="str">
        <f>+VLOOKUP(FACTURACION[[#This Row],[NIT]],TABLACLIENTE,5,FALSE)</f>
        <v>CUCUTA</v>
      </c>
    </row>
    <row r="5801" spans="3:18">
      <c r="C5801" s="95">
        <v>2019</v>
      </c>
      <c r="D5801" s="96" t="s">
        <v>229</v>
      </c>
      <c r="E5801" s="96">
        <f>MONTH(FACTURACION[[#This Row],[MES]]&amp;1)</f>
        <v>1</v>
      </c>
      <c r="F5801" s="223">
        <f>DATE(FACTURACION[[#This Row],[AÑO]],FACTURACION[[#This Row],[Mes numero]],1)</f>
        <v>43466</v>
      </c>
      <c r="G5801" s="160" t="s">
        <v>4736</v>
      </c>
      <c r="H5801" s="25">
        <v>890503900</v>
      </c>
      <c r="I5801" s="98" t="str">
        <f>+VLOOKUP(FACTURACION[[#This Row],[NIT]],TABLACLIENTE,2,FALSE)</f>
        <v>GASES DEL ORIENTE S.A. E.S.P.</v>
      </c>
      <c r="J5801" t="s">
        <v>20</v>
      </c>
      <c r="K5801" s="98" t="str">
        <f>+VLOOKUP(FACTURACION[[#This Row],[REFERENCIA]],CODINV,2,FALSE)</f>
        <v xml:space="preserve">MEDIDOR AC-250 C: 3/4" CON CONECTORES </v>
      </c>
      <c r="L5801" s="98" t="str">
        <f>IF(VLOOKUP(FACTURACION[[#This Row],[REFERENCIA]],CODINV,3,FALSE)=0,"",VLOOKUP(FACTURACION[[#This Row],[REFERENCIA]],CODINV,3,FALSE))</f>
        <v/>
      </c>
      <c r="M5801" s="98" t="str">
        <f>+VLOOKUP(FACTURACION[[#This Row],[REFERENCIA]],CODINV,4,FALSE)</f>
        <v>MEDIDORES</v>
      </c>
      <c r="N5801" s="98" t="str">
        <f>+VLOOKUP(FACTURACION[[#This Row],[REFERENCIA]],CODINV,5,FALSE)</f>
        <v>HONEYWELL</v>
      </c>
      <c r="O5801">
        <v>20</v>
      </c>
      <c r="P5801" s="103">
        <v>428164.91</v>
      </c>
      <c r="Q5801" s="101">
        <f>+FACTURACION[[#This Row],[CANTIDAD]]*FACTURACION[[#This Row],[VR UNITARIO]]/1000</f>
        <v>8563.2981999999993</v>
      </c>
      <c r="R5801" s="98" t="str">
        <f>+VLOOKUP(FACTURACION[[#This Row],[NIT]],TABLACLIENTE,5,FALSE)</f>
        <v>CUCUTA</v>
      </c>
    </row>
    <row r="5802" spans="3:18">
      <c r="C5802" s="95">
        <v>2019</v>
      </c>
      <c r="D5802" s="96" t="s">
        <v>229</v>
      </c>
      <c r="E5802" s="96">
        <f>MONTH(FACTURACION[[#This Row],[MES]]&amp;1)</f>
        <v>1</v>
      </c>
      <c r="F5802" s="223">
        <f>DATE(FACTURACION[[#This Row],[AÑO]],FACTURACION[[#This Row],[Mes numero]],1)</f>
        <v>43466</v>
      </c>
      <c r="G5802" s="160" t="s">
        <v>4736</v>
      </c>
      <c r="H5802" s="25">
        <v>890503900</v>
      </c>
      <c r="I5802" s="98" t="str">
        <f>+VLOOKUP(FACTURACION[[#This Row],[NIT]],TABLACLIENTE,2,FALSE)</f>
        <v>GASES DEL ORIENTE S.A. E.S.P.</v>
      </c>
      <c r="J5802" t="s">
        <v>262</v>
      </c>
      <c r="K5802" s="98" t="str">
        <f>+VLOOKUP(FACTURACION[[#This Row],[REFERENCIA]],CODINV,2,FALSE)</f>
        <v>MEDIDOR AL-425 C:1 1/4" MAOP 25 PSIG</v>
      </c>
      <c r="L5802" s="98" t="str">
        <f>IF(VLOOKUP(FACTURACION[[#This Row],[REFERENCIA]],CODINV,3,FALSE)=0,"",VLOOKUP(FACTURACION[[#This Row],[REFERENCIA]],CODINV,3,FALSE))</f>
        <v/>
      </c>
      <c r="M5802" s="98" t="str">
        <f>+VLOOKUP(FACTURACION[[#This Row],[REFERENCIA]],CODINV,4,FALSE)</f>
        <v>MEDIDORES</v>
      </c>
      <c r="N5802" s="98" t="str">
        <f>+VLOOKUP(FACTURACION[[#This Row],[REFERENCIA]],CODINV,5,FALSE)</f>
        <v>HONEYWELL</v>
      </c>
      <c r="O5802">
        <v>5</v>
      </c>
      <c r="P5802" s="103">
        <v>778892.73</v>
      </c>
      <c r="Q5802" s="101">
        <f>+FACTURACION[[#This Row],[CANTIDAD]]*FACTURACION[[#This Row],[VR UNITARIO]]/1000</f>
        <v>3894.4636499999997</v>
      </c>
      <c r="R5802" s="98" t="str">
        <f>+VLOOKUP(FACTURACION[[#This Row],[NIT]],TABLACLIENTE,5,FALSE)</f>
        <v>CUCUTA</v>
      </c>
    </row>
    <row r="5803" spans="3:18">
      <c r="C5803" s="95">
        <v>2019</v>
      </c>
      <c r="D5803" s="96" t="s">
        <v>229</v>
      </c>
      <c r="E5803" s="96">
        <f>MONTH(FACTURACION[[#This Row],[MES]]&amp;1)</f>
        <v>1</v>
      </c>
      <c r="F5803" s="223">
        <f>DATE(FACTURACION[[#This Row],[AÑO]],FACTURACION[[#This Row],[Mes numero]],1)</f>
        <v>43466</v>
      </c>
      <c r="G5803" s="160" t="s">
        <v>4737</v>
      </c>
      <c r="H5803" s="25">
        <v>890503900</v>
      </c>
      <c r="I5803" s="98" t="str">
        <f>+VLOOKUP(FACTURACION[[#This Row],[NIT]],TABLACLIENTE,2,FALSE)</f>
        <v>GASES DEL ORIENTE S.A. E.S.P.</v>
      </c>
      <c r="J5803" t="s">
        <v>886</v>
      </c>
      <c r="K5803" s="98" t="str">
        <f>+VLOOKUP(FACTURACION[[#This Row],[REFERENCIA]],CODINV,2,FALSE)</f>
        <v>FILTER ASSEMBLY (COMPOSITE)</v>
      </c>
      <c r="L5803" s="98" t="str">
        <f>IF(VLOOKUP(FACTURACION[[#This Row],[REFERENCIA]],CODINV,3,FALSE)=0,"",VLOOKUP(FACTURACION[[#This Row],[REFERENCIA]],CODINV,3,FALSE))</f>
        <v>78480P001</v>
      </c>
      <c r="M5803" s="98" t="str">
        <f>+VLOOKUP(FACTURACION[[#This Row],[REFERENCIA]],CODINV,4,FALSE)</f>
        <v>FILTROS</v>
      </c>
      <c r="N5803" s="98" t="str">
        <f>+VLOOKUP(FACTURACION[[#This Row],[REFERENCIA]],CODINV,5,FALSE)</f>
        <v>HONEYWELL</v>
      </c>
      <c r="O5803">
        <v>50</v>
      </c>
      <c r="P5803" s="103">
        <v>69834</v>
      </c>
      <c r="Q5803" s="101">
        <f>+FACTURACION[[#This Row],[CANTIDAD]]*FACTURACION[[#This Row],[VR UNITARIO]]/1000</f>
        <v>3491.7</v>
      </c>
      <c r="R5803" s="98" t="str">
        <f>+VLOOKUP(FACTURACION[[#This Row],[NIT]],TABLACLIENTE,5,FALSE)</f>
        <v>CUCUTA</v>
      </c>
    </row>
    <row r="5804" spans="3:18">
      <c r="C5804" s="95">
        <v>2019</v>
      </c>
      <c r="D5804" s="96" t="s">
        <v>229</v>
      </c>
      <c r="E5804" s="96">
        <f>MONTH(FACTURACION[[#This Row],[MES]]&amp;1)</f>
        <v>1</v>
      </c>
      <c r="F5804" s="223">
        <f>DATE(FACTURACION[[#This Row],[AÑO]],FACTURACION[[#This Row],[Mes numero]],1)</f>
        <v>43466</v>
      </c>
      <c r="G5804" s="160" t="s">
        <v>4737</v>
      </c>
      <c r="H5804" s="25">
        <v>890503900</v>
      </c>
      <c r="I5804" s="98" t="str">
        <f>+VLOOKUP(FACTURACION[[#This Row],[NIT]],TABLACLIENTE,2,FALSE)</f>
        <v>GASES DEL ORIENTE S.A. E.S.P.</v>
      </c>
      <c r="J5804" t="s">
        <v>574</v>
      </c>
      <c r="K5804" s="98" t="str">
        <f>+VLOOKUP(FACTURACION[[#This Row],[REFERENCIA]],CODINV,2,FALSE)</f>
        <v>FILTER ASSEMBY (INSPIRATOR)</v>
      </c>
      <c r="L5804" s="98" t="str">
        <f>IF(VLOOKUP(FACTURACION[[#This Row],[REFERENCIA]],CODINV,3,FALSE)=0,"",VLOOKUP(FACTURACION[[#This Row],[REFERENCIA]],CODINV,3,FALSE))</f>
        <v>74074K001</v>
      </c>
      <c r="M5804" s="98" t="str">
        <f>+VLOOKUP(FACTURACION[[#This Row],[REFERENCIA]],CODINV,4,FALSE)</f>
        <v>FILTROS</v>
      </c>
      <c r="N5804" s="98" t="str">
        <f>+VLOOKUP(FACTURACION[[#This Row],[REFERENCIA]],CODINV,5,FALSE)</f>
        <v>HONEYWELL</v>
      </c>
      <c r="O5804">
        <v>40</v>
      </c>
      <c r="P5804" s="103">
        <v>196852</v>
      </c>
      <c r="Q5804" s="101">
        <f>+FACTURACION[[#This Row],[CANTIDAD]]*FACTURACION[[#This Row],[VR UNITARIO]]/1000</f>
        <v>7874.08</v>
      </c>
      <c r="R5804" s="98" t="str">
        <f>+VLOOKUP(FACTURACION[[#This Row],[NIT]],TABLACLIENTE,5,FALSE)</f>
        <v>CUCUTA</v>
      </c>
    </row>
    <row r="5805" spans="3:18">
      <c r="C5805" s="95">
        <v>2019</v>
      </c>
      <c r="D5805" s="96" t="s">
        <v>229</v>
      </c>
      <c r="E5805" s="96">
        <f>MONTH(FACTURACION[[#This Row],[MES]]&amp;1)</f>
        <v>1</v>
      </c>
      <c r="F5805" s="223">
        <f>DATE(FACTURACION[[#This Row],[AÑO]],FACTURACION[[#This Row],[Mes numero]],1)</f>
        <v>43466</v>
      </c>
      <c r="G5805" s="160" t="s">
        <v>4738</v>
      </c>
      <c r="H5805" s="25">
        <v>800202395</v>
      </c>
      <c r="I5805" s="98" t="str">
        <f>+VLOOKUP(FACTURACION[[#This Row],[NIT]],TABLACLIENTE,2,FALSE)</f>
        <v>EFIGAS GAS NATURAL S.A. E.S.P. (EFIGAS S.A. E.S.P.)</v>
      </c>
      <c r="J5805" t="s">
        <v>262</v>
      </c>
      <c r="K5805" s="98" t="str">
        <f>+VLOOKUP(FACTURACION[[#This Row],[REFERENCIA]],CODINV,2,FALSE)</f>
        <v>MEDIDOR AL-425 C:1 1/4" MAOP 25 PSIG</v>
      </c>
      <c r="L5805" s="98" t="str">
        <f>IF(VLOOKUP(FACTURACION[[#This Row],[REFERENCIA]],CODINV,3,FALSE)=0,"",VLOOKUP(FACTURACION[[#This Row],[REFERENCIA]],CODINV,3,FALSE))</f>
        <v/>
      </c>
      <c r="M5805" s="98" t="str">
        <f>+VLOOKUP(FACTURACION[[#This Row],[REFERENCIA]],CODINV,4,FALSE)</f>
        <v>MEDIDORES</v>
      </c>
      <c r="N5805" s="98" t="str">
        <f>+VLOOKUP(FACTURACION[[#This Row],[REFERENCIA]],CODINV,5,FALSE)</f>
        <v>HONEYWELL</v>
      </c>
      <c r="O5805">
        <v>1</v>
      </c>
      <c r="P5805" s="103">
        <v>733331.6</v>
      </c>
      <c r="Q5805" s="101">
        <f>+FACTURACION[[#This Row],[CANTIDAD]]*FACTURACION[[#This Row],[VR UNITARIO]]/1000</f>
        <v>733.33159999999998</v>
      </c>
      <c r="R5805" s="98" t="str">
        <f>+VLOOKUP(FACTURACION[[#This Row],[NIT]],TABLACLIENTE,5,FALSE)</f>
        <v>MANIZALES</v>
      </c>
    </row>
    <row r="5806" spans="3:18">
      <c r="C5806" s="95">
        <v>2019</v>
      </c>
      <c r="D5806" s="96" t="s">
        <v>229</v>
      </c>
      <c r="E5806" s="96">
        <f>MONTH(FACTURACION[[#This Row],[MES]]&amp;1)</f>
        <v>1</v>
      </c>
      <c r="F5806" s="223">
        <f>DATE(FACTURACION[[#This Row],[AÑO]],FACTURACION[[#This Row],[Mes numero]],1)</f>
        <v>43466</v>
      </c>
      <c r="G5806" s="160" t="s">
        <v>4739</v>
      </c>
      <c r="H5806" s="25">
        <v>800202395</v>
      </c>
      <c r="I5806" s="98" t="str">
        <f>+VLOOKUP(FACTURACION[[#This Row],[NIT]],TABLACLIENTE,2,FALSE)</f>
        <v>EFIGAS GAS NATURAL S.A. E.S.P. (EFIGAS S.A. E.S.P.)</v>
      </c>
      <c r="J5806" t="s">
        <v>1137</v>
      </c>
      <c r="K5806" s="98" t="str">
        <f>+VLOOKUP(FACTURACION[[#This Row],[REFERENCIA]],CODINV,2,FALSE)</f>
        <v xml:space="preserve">KIT RVP FI C/ CABLE Y HARDWARE </v>
      </c>
      <c r="L5806" s="98" t="str">
        <f>IF(VLOOKUP(FACTURACION[[#This Row],[REFERENCIA]],CODINV,3,FALSE)=0,"",VLOOKUP(FACTURACION[[#This Row],[REFERENCIA]],CODINV,3,FALSE))</f>
        <v>52870K161</v>
      </c>
      <c r="M5806" s="98" t="str">
        <f>+VLOOKUP(FACTURACION[[#This Row],[REFERENCIA]],CODINV,4,FALSE)</f>
        <v>REPUESTOS Y ACCESORIOS</v>
      </c>
      <c r="N5806" s="98" t="str">
        <f>+VLOOKUP(FACTURACION[[#This Row],[REFERENCIA]],CODINV,5,FALSE)</f>
        <v>HONEYWELL</v>
      </c>
      <c r="O5806">
        <v>1</v>
      </c>
      <c r="P5806" s="103">
        <v>377588</v>
      </c>
      <c r="Q5806" s="101">
        <f>+FACTURACION[[#This Row],[CANTIDAD]]*FACTURACION[[#This Row],[VR UNITARIO]]/1000</f>
        <v>377.58800000000002</v>
      </c>
      <c r="R5806" s="98" t="str">
        <f>+VLOOKUP(FACTURACION[[#This Row],[NIT]],TABLACLIENTE,5,FALSE)</f>
        <v>MANIZALES</v>
      </c>
    </row>
    <row r="5807" spans="3:18">
      <c r="C5807" s="95">
        <v>2019</v>
      </c>
      <c r="D5807" s="96" t="s">
        <v>229</v>
      </c>
      <c r="E5807" s="96">
        <f>MONTH(FACTURACION[[#This Row],[MES]]&amp;1)</f>
        <v>1</v>
      </c>
      <c r="F5807" s="223">
        <f>DATE(FACTURACION[[#This Row],[AÑO]],FACTURACION[[#This Row],[Mes numero]],1)</f>
        <v>43466</v>
      </c>
      <c r="G5807" s="160" t="s">
        <v>4740</v>
      </c>
      <c r="H5807" s="25">
        <v>800021272</v>
      </c>
      <c r="I5807" s="98" t="str">
        <f>+VLOOKUP(FACTURACION[[#This Row],[NIT]],TABLACLIENTE,2,FALSE)</f>
        <v>GASES DEL LLANO S.A. E.S.P (LLANOGAS S.A. E.S.P.)</v>
      </c>
      <c r="J5807" t="s">
        <v>244</v>
      </c>
      <c r="K5807" s="98" t="str">
        <f>+VLOOKUP(FACTURACION[[#This Row],[REFERENCIA]],CODINV,2,FALSE)</f>
        <v>PILOTO ZSC 320-100</v>
      </c>
      <c r="L5807" s="98" t="str">
        <f>IF(VLOOKUP(FACTURACION[[#This Row],[REFERENCIA]],CODINV,3,FALSE)=0,"",VLOOKUP(FACTURACION[[#This Row],[REFERENCIA]],CODINV,3,FALSE))</f>
        <v>RRAE103A1A1A1</v>
      </c>
      <c r="M5807" s="98" t="str">
        <f>+VLOOKUP(FACTURACION[[#This Row],[REFERENCIA]],CODINV,4,FALSE)</f>
        <v>REGULADORES</v>
      </c>
      <c r="N5807" s="98" t="str">
        <f>+VLOOKUP(FACTURACION[[#This Row],[REFERENCIA]],CODINV,5,FALSE)</f>
        <v>HONEYWELL</v>
      </c>
      <c r="O5807">
        <v>3</v>
      </c>
      <c r="P5807" s="103">
        <v>3367084.24</v>
      </c>
      <c r="Q5807" s="101">
        <f>+FACTURACION[[#This Row],[CANTIDAD]]*FACTURACION[[#This Row],[VR UNITARIO]]/1000</f>
        <v>10101.25272</v>
      </c>
      <c r="R5807" s="98" t="str">
        <f>+VLOOKUP(FACTURACION[[#This Row],[NIT]],TABLACLIENTE,5,FALSE)</f>
        <v>VILLAVICENCIO</v>
      </c>
    </row>
    <row r="5808" spans="3:18">
      <c r="C5808" s="95">
        <v>2019</v>
      </c>
      <c r="D5808" s="96" t="s">
        <v>229</v>
      </c>
      <c r="E5808" s="96">
        <f>MONTH(FACTURACION[[#This Row],[MES]]&amp;1)</f>
        <v>1</v>
      </c>
      <c r="F5808" s="223">
        <f>DATE(FACTURACION[[#This Row],[AÑO]],FACTURACION[[#This Row],[Mes numero]],1)</f>
        <v>43466</v>
      </c>
      <c r="G5808" s="160" t="s">
        <v>4741</v>
      </c>
      <c r="H5808" s="25">
        <v>890908643</v>
      </c>
      <c r="I5808" s="98" t="str">
        <f>+VLOOKUP(FACTURACION[[#This Row],[NIT]],TABLACLIENTE,2,FALSE)</f>
        <v>GASES DE ANTIOQUIA S.A. E.S.P.  (GAS ANTIOQUIA S.A. E.S.P.)</v>
      </c>
      <c r="J5808" t="s">
        <v>122</v>
      </c>
      <c r="K5808" s="98" t="str">
        <f>+VLOOKUP(FACTURACION[[#This Row],[REFERENCIA]],CODINV,2,FALSE)</f>
        <v>EMPAQUES PARA PISTONES DE LLENADO</v>
      </c>
      <c r="L5808" s="98" t="str">
        <f>IF(VLOOKUP(FACTURACION[[#This Row],[REFERENCIA]],CODINV,3,FALSE)=0,"",VLOOKUP(FACTURACION[[#This Row],[REFERENCIA]],CODINV,3,FALSE))</f>
        <v/>
      </c>
      <c r="M5808" s="98" t="str">
        <f>+VLOOKUP(FACTURACION[[#This Row],[REFERENCIA]],CODINV,4,FALSE)</f>
        <v>REPUESTOS Y ACCESORIOS</v>
      </c>
      <c r="N5808" s="98" t="str">
        <f>+VLOOKUP(FACTURACION[[#This Row],[REFERENCIA]],CODINV,5,FALSE)</f>
        <v>CAVAGNA</v>
      </c>
      <c r="O5808">
        <v>350</v>
      </c>
      <c r="P5808" s="103">
        <v>0</v>
      </c>
      <c r="Q5808" s="101">
        <f>+FACTURACION[[#This Row],[CANTIDAD]]*FACTURACION[[#This Row],[VR UNITARIO]]/1000</f>
        <v>0</v>
      </c>
      <c r="R5808" s="98" t="str">
        <f>+VLOOKUP(FACTURACION[[#This Row],[NIT]],TABLACLIENTE,5,FALSE)</f>
        <v>MEDELLIN</v>
      </c>
    </row>
    <row r="5809" spans="3:18">
      <c r="C5809" s="95">
        <v>2019</v>
      </c>
      <c r="D5809" s="96" t="s">
        <v>229</v>
      </c>
      <c r="E5809" s="96">
        <f>MONTH(FACTURACION[[#This Row],[MES]]&amp;1)</f>
        <v>1</v>
      </c>
      <c r="F5809" s="223">
        <f>DATE(FACTURACION[[#This Row],[AÑO]],FACTURACION[[#This Row],[Mes numero]],1)</f>
        <v>43466</v>
      </c>
      <c r="G5809" s="160" t="s">
        <v>4742</v>
      </c>
      <c r="H5809" s="25">
        <v>890101691</v>
      </c>
      <c r="I5809" s="98" t="str">
        <f>+VLOOKUP(FACTURACION[[#This Row],[NIT]],TABLACLIENTE,2,FALSE)</f>
        <v>GASES DEL CARIBE S.A.E.S.P. (GASCARIBE S.A E.S.P.)</v>
      </c>
      <c r="J5809" t="s">
        <v>215</v>
      </c>
      <c r="K5809" s="98" t="str">
        <f>+VLOOKUP(FACTURACION[[#This Row],[REFERENCIA]],CODINV,2,FALSE)</f>
        <v>COUPLING ELSTER MECANICO 1/2 IPS</v>
      </c>
      <c r="L5809" s="98" t="str">
        <f>IF(VLOOKUP(FACTURACION[[#This Row],[REFERENCIA]],CODINV,3,FALSE)=0,"",VLOOKUP(FACTURACION[[#This Row],[REFERENCIA]],CODINV,3,FALSE))</f>
        <v>50740</v>
      </c>
      <c r="M5809" s="98" t="str">
        <f>+VLOOKUP(FACTURACION[[#This Row],[REFERENCIA]],CODINV,4,FALSE)</f>
        <v>REPUESTOS Y ACCESORIOS</v>
      </c>
      <c r="N5809" s="98" t="str">
        <f>+VLOOKUP(FACTURACION[[#This Row],[REFERENCIA]],CODINV,5,FALSE)</f>
        <v>HONEYWELL</v>
      </c>
      <c r="O5809">
        <v>285</v>
      </c>
      <c r="P5809" s="103">
        <v>111160.75</v>
      </c>
      <c r="Q5809" s="101">
        <f>+FACTURACION[[#This Row],[CANTIDAD]]*FACTURACION[[#This Row],[VR UNITARIO]]/1000</f>
        <v>31680.813750000001</v>
      </c>
      <c r="R5809" s="98" t="str">
        <f>+VLOOKUP(FACTURACION[[#This Row],[NIT]],TABLACLIENTE,5,FALSE)</f>
        <v>BARRANQUILLA</v>
      </c>
    </row>
    <row r="5810" spans="3:18">
      <c r="C5810" s="95">
        <v>2019</v>
      </c>
      <c r="D5810" s="96" t="s">
        <v>229</v>
      </c>
      <c r="E5810" s="96">
        <f>MONTH(FACTURACION[[#This Row],[MES]]&amp;1)</f>
        <v>1</v>
      </c>
      <c r="F5810" s="223">
        <f>DATE(FACTURACION[[#This Row],[AÑO]],FACTURACION[[#This Row],[Mes numero]],1)</f>
        <v>43466</v>
      </c>
      <c r="G5810" s="160" t="s">
        <v>4742</v>
      </c>
      <c r="H5810" s="25">
        <v>890101691</v>
      </c>
      <c r="I5810" s="98" t="str">
        <f>+VLOOKUP(FACTURACION[[#This Row],[NIT]],TABLACLIENTE,2,FALSE)</f>
        <v>GASES DEL CARIBE S.A.E.S.P. (GASCARIBE S.A E.S.P.)</v>
      </c>
      <c r="J5810" t="s">
        <v>217</v>
      </c>
      <c r="K5810" s="98" t="str">
        <f>+VLOOKUP(FACTURACION[[#This Row],[REFERENCIA]],CODINV,2,FALSE)</f>
        <v>COUPLING ELSTER MECANICO DE 3/4 IPS</v>
      </c>
      <c r="L5810" s="98" t="str">
        <f>IF(VLOOKUP(FACTURACION[[#This Row],[REFERENCIA]],CODINV,3,FALSE)=0,"",VLOOKUP(FACTURACION[[#This Row],[REFERENCIA]],CODINV,3,FALSE))</f>
        <v>50175</v>
      </c>
      <c r="M5810" s="98" t="str">
        <f>+VLOOKUP(FACTURACION[[#This Row],[REFERENCIA]],CODINV,4,FALSE)</f>
        <v>REPUESTOS Y ACCESORIOS</v>
      </c>
      <c r="N5810" s="98" t="str">
        <f>+VLOOKUP(FACTURACION[[#This Row],[REFERENCIA]],CODINV,5,FALSE)</f>
        <v>HONEYWELL</v>
      </c>
      <c r="O5810">
        <v>132</v>
      </c>
      <c r="P5810" s="103">
        <v>79983.05</v>
      </c>
      <c r="Q5810" s="101">
        <f>+FACTURACION[[#This Row],[CANTIDAD]]*FACTURACION[[#This Row],[VR UNITARIO]]/1000</f>
        <v>10557.7626</v>
      </c>
      <c r="R5810" s="98" t="str">
        <f>+VLOOKUP(FACTURACION[[#This Row],[NIT]],TABLACLIENTE,5,FALSE)</f>
        <v>BARRANQUILLA</v>
      </c>
    </row>
    <row r="5811" spans="3:18">
      <c r="C5811" s="95">
        <v>2019</v>
      </c>
      <c r="D5811" s="96" t="s">
        <v>229</v>
      </c>
      <c r="E5811" s="96">
        <f>MONTH(FACTURACION[[#This Row],[MES]]&amp;1)</f>
        <v>1</v>
      </c>
      <c r="F5811" s="223">
        <f>DATE(FACTURACION[[#This Row],[AÑO]],FACTURACION[[#This Row],[Mes numero]],1)</f>
        <v>43466</v>
      </c>
      <c r="G5811" s="160" t="s">
        <v>4743</v>
      </c>
      <c r="H5811" s="25">
        <v>890400869</v>
      </c>
      <c r="I5811" s="98" t="str">
        <f>+VLOOKUP(FACTURACION[[#This Row],[NIT]],TABLACLIENTE,2,FALSE)</f>
        <v>SURTIDORA DE GAS DEL CARIBE S.A. E.S.P. (SURTIGAS S.A. E.S.P.)</v>
      </c>
      <c r="J5811" t="s">
        <v>63</v>
      </c>
      <c r="K5811" s="98" t="str">
        <f>+VLOOKUP(FACTURACION[[#This Row],[REFERENCIA]],CODINV,2,FALSE)</f>
        <v>AFV 2" S300 FO</v>
      </c>
      <c r="L5811" s="98" t="str">
        <f>IF(VLOOKUP(FACTURACION[[#This Row],[REFERENCIA]],CODINV,3,FALSE)=0,"",VLOOKUP(FACTURACION[[#This Row],[REFERENCIA]],CODINV,3,FALSE))</f>
        <v/>
      </c>
      <c r="M5811" s="98" t="str">
        <f>+VLOOKUP(FACTURACION[[#This Row],[REFERENCIA]],CODINV,4,FALSE)</f>
        <v>REGULADORES</v>
      </c>
      <c r="N5811" s="98" t="str">
        <f>+VLOOKUP(FACTURACION[[#This Row],[REFERENCIA]],CODINV,5,FALSE)</f>
        <v>HONEYWELL</v>
      </c>
      <c r="O5811">
        <v>-12</v>
      </c>
      <c r="P5811" s="103">
        <v>7052299</v>
      </c>
      <c r="Q5811" s="101">
        <f>+FACTURACION[[#This Row],[CANTIDAD]]*FACTURACION[[#This Row],[VR UNITARIO]]/1000</f>
        <v>-84627.588000000003</v>
      </c>
      <c r="R5811" s="98" t="str">
        <f>+VLOOKUP(FACTURACION[[#This Row],[NIT]],TABLACLIENTE,5,FALSE)</f>
        <v>CARTAGENA</v>
      </c>
    </row>
    <row r="5812" spans="3:18">
      <c r="C5812" s="95">
        <v>2019</v>
      </c>
      <c r="D5812" s="96" t="s">
        <v>229</v>
      </c>
      <c r="E5812" s="96">
        <f>MONTH(FACTURACION[[#This Row],[MES]]&amp;1)</f>
        <v>1</v>
      </c>
      <c r="F5812" s="223">
        <f>DATE(FACTURACION[[#This Row],[AÑO]],FACTURACION[[#This Row],[Mes numero]],1)</f>
        <v>43466</v>
      </c>
      <c r="G5812" s="160" t="s">
        <v>4744</v>
      </c>
      <c r="H5812" s="25">
        <v>800167643</v>
      </c>
      <c r="I5812" s="98" t="str">
        <f>+VLOOKUP(FACTURACION[[#This Row],[NIT]],TABLACLIENTE,2,FALSE)</f>
        <v>GASES DE OCCIDENTE S.A. E.S.P. (GDO)</v>
      </c>
      <c r="J5812" t="s">
        <v>4716</v>
      </c>
      <c r="K5812" s="98" t="str">
        <f>+VLOOKUP(FACTURACION[[#This Row],[REFERENCIA]],CODINV,2,FALSE)</f>
        <v>MEDIDOR BK G4 C:1 1/4" ISO 110 MM SIN CONECTORES</v>
      </c>
      <c r="L5812" s="98" t="str">
        <f>IF(VLOOKUP(FACTURACION[[#This Row],[REFERENCIA]],CODINV,3,FALSE)=0,"",VLOOKUP(FACTURACION[[#This Row],[REFERENCIA]],CODINV,3,FALSE))</f>
        <v/>
      </c>
      <c r="M5812" s="98" t="str">
        <f>+VLOOKUP(FACTURACION[[#This Row],[REFERENCIA]],CODINV,4,FALSE)</f>
        <v>MEDIDORES</v>
      </c>
      <c r="N5812" s="98" t="str">
        <f>+VLOOKUP(FACTURACION[[#This Row],[REFERENCIA]],CODINV,5,FALSE)</f>
        <v>HONEYWELL</v>
      </c>
      <c r="O5812">
        <v>148</v>
      </c>
      <c r="P5812" s="103">
        <v>191331.99</v>
      </c>
      <c r="Q5812" s="101">
        <f>+FACTURACION[[#This Row],[CANTIDAD]]*FACTURACION[[#This Row],[VR UNITARIO]]/1000</f>
        <v>28317.13452</v>
      </c>
      <c r="R5812" s="98" t="str">
        <f>+VLOOKUP(FACTURACION[[#This Row],[NIT]],TABLACLIENTE,5,FALSE)</f>
        <v>CALI</v>
      </c>
    </row>
    <row r="5813" spans="3:18">
      <c r="C5813" s="95">
        <v>2019</v>
      </c>
      <c r="D5813" s="96" t="s">
        <v>229</v>
      </c>
      <c r="E5813" s="96">
        <f>MONTH(FACTURACION[[#This Row],[MES]]&amp;1)</f>
        <v>1</v>
      </c>
      <c r="F5813" s="223">
        <f>DATE(FACTURACION[[#This Row],[AÑO]],FACTURACION[[#This Row],[Mes numero]],1)</f>
        <v>43466</v>
      </c>
      <c r="G5813" s="160" t="s">
        <v>4745</v>
      </c>
      <c r="H5813" s="25">
        <v>800021272</v>
      </c>
      <c r="I5813" s="98" t="str">
        <f>+VLOOKUP(FACTURACION[[#This Row],[NIT]],TABLACLIENTE,2,FALSE)</f>
        <v>GASES DEL LLANO S.A. E.S.P (LLANOGAS S.A. E.S.P.)</v>
      </c>
      <c r="J5813" t="s">
        <v>20</v>
      </c>
      <c r="K5813" s="98" t="str">
        <f>+VLOOKUP(FACTURACION[[#This Row],[REFERENCIA]],CODINV,2,FALSE)</f>
        <v xml:space="preserve">MEDIDOR AC-250 C: 3/4" CON CONECTORES </v>
      </c>
      <c r="L5813" s="98" t="str">
        <f>IF(VLOOKUP(FACTURACION[[#This Row],[REFERENCIA]],CODINV,3,FALSE)=0,"",VLOOKUP(FACTURACION[[#This Row],[REFERENCIA]],CODINV,3,FALSE))</f>
        <v/>
      </c>
      <c r="M5813" s="98" t="str">
        <f>+VLOOKUP(FACTURACION[[#This Row],[REFERENCIA]],CODINV,4,FALSE)</f>
        <v>MEDIDORES</v>
      </c>
      <c r="N5813" s="98" t="str">
        <f>+VLOOKUP(FACTURACION[[#This Row],[REFERENCIA]],CODINV,5,FALSE)</f>
        <v>HONEYWELL</v>
      </c>
      <c r="O5813">
        <v>15</v>
      </c>
      <c r="P5813" s="103">
        <v>434167.32</v>
      </c>
      <c r="Q5813" s="101">
        <f>+FACTURACION[[#This Row],[CANTIDAD]]*FACTURACION[[#This Row],[VR UNITARIO]]/1000</f>
        <v>6512.5097999999998</v>
      </c>
      <c r="R5813" s="98" t="str">
        <f>+VLOOKUP(FACTURACION[[#This Row],[NIT]],TABLACLIENTE,5,FALSE)</f>
        <v>VILLAVICENCIO</v>
      </c>
    </row>
    <row r="5814" spans="3:18">
      <c r="C5814" s="95">
        <v>2019</v>
      </c>
      <c r="D5814" s="96" t="s">
        <v>229</v>
      </c>
      <c r="E5814" s="96">
        <f>MONTH(FACTURACION[[#This Row],[MES]]&amp;1)</f>
        <v>1</v>
      </c>
      <c r="F5814" s="223">
        <f>DATE(FACTURACION[[#This Row],[AÑO]],FACTURACION[[#This Row],[Mes numero]],1)</f>
        <v>43466</v>
      </c>
      <c r="G5814" s="160" t="s">
        <v>4746</v>
      </c>
      <c r="H5814" s="25">
        <v>800021272</v>
      </c>
      <c r="I5814" s="98" t="str">
        <f>+VLOOKUP(FACTURACION[[#This Row],[NIT]],TABLACLIENTE,2,FALSE)</f>
        <v>GASES DEL LLANO S.A. E.S.P (LLANOGAS S.A. E.S.P.)</v>
      </c>
      <c r="J5814" t="s">
        <v>244</v>
      </c>
      <c r="K5814" s="98" t="str">
        <f>+VLOOKUP(FACTURACION[[#This Row],[REFERENCIA]],CODINV,2,FALSE)</f>
        <v>PILOTO ZSC 320-100</v>
      </c>
      <c r="L5814" s="98" t="str">
        <f>IF(VLOOKUP(FACTURACION[[#This Row],[REFERENCIA]],CODINV,3,FALSE)=0,"",VLOOKUP(FACTURACION[[#This Row],[REFERENCIA]],CODINV,3,FALSE))</f>
        <v>RRAE103A1A1A1</v>
      </c>
      <c r="M5814" s="98" t="str">
        <f>+VLOOKUP(FACTURACION[[#This Row],[REFERENCIA]],CODINV,4,FALSE)</f>
        <v>REGULADORES</v>
      </c>
      <c r="N5814" s="98" t="str">
        <f>+VLOOKUP(FACTURACION[[#This Row],[REFERENCIA]],CODINV,5,FALSE)</f>
        <v>HONEYWELL</v>
      </c>
      <c r="O5814">
        <v>-3</v>
      </c>
      <c r="P5814" s="103">
        <v>3367084.33</v>
      </c>
      <c r="Q5814" s="101">
        <f>+FACTURACION[[#This Row],[CANTIDAD]]*FACTURACION[[#This Row],[VR UNITARIO]]/1000</f>
        <v>-10101.252990000001</v>
      </c>
      <c r="R5814" s="98" t="str">
        <f>+VLOOKUP(FACTURACION[[#This Row],[NIT]],TABLACLIENTE,5,FALSE)</f>
        <v>VILLAVICENCIO</v>
      </c>
    </row>
    <row r="5815" spans="3:18">
      <c r="C5815" s="95">
        <v>2019</v>
      </c>
      <c r="D5815" s="96" t="s">
        <v>229</v>
      </c>
      <c r="E5815" s="96">
        <f>MONTH(FACTURACION[[#This Row],[MES]]&amp;1)</f>
        <v>1</v>
      </c>
      <c r="F5815" s="223">
        <f>DATE(FACTURACION[[#This Row],[AÑO]],FACTURACION[[#This Row],[Mes numero]],1)</f>
        <v>43466</v>
      </c>
      <c r="G5815" s="160" t="s">
        <v>4747</v>
      </c>
      <c r="H5815" s="25">
        <v>890503900</v>
      </c>
      <c r="I5815" s="98" t="str">
        <f>+VLOOKUP(FACTURACION[[#This Row],[NIT]],TABLACLIENTE,2,FALSE)</f>
        <v>GASES DEL ORIENTE S.A. E.S.P.</v>
      </c>
      <c r="J5815" t="s">
        <v>61</v>
      </c>
      <c r="K5815" s="98" t="str">
        <f>+VLOOKUP(FACTURACION[[#This Row],[REFERENCIA]],CODINV,2,FALSE)</f>
        <v>MANGA 2" S300 H7</v>
      </c>
      <c r="L5815" s="98" t="str">
        <f>IF(VLOOKUP(FACTURACION[[#This Row],[REFERENCIA]],CODINV,3,FALSE)=0,"",VLOOKUP(FACTURACION[[#This Row],[REFERENCIA]],CODINV,3,FALSE))</f>
        <v>73404P002</v>
      </c>
      <c r="M5815" s="98" t="str">
        <f>+VLOOKUP(FACTURACION[[#This Row],[REFERENCIA]],CODINV,4,FALSE)</f>
        <v>MANGAS</v>
      </c>
      <c r="N5815" s="98" t="str">
        <f>+VLOOKUP(FACTURACION[[#This Row],[REFERENCIA]],CODINV,5,FALSE)</f>
        <v>HONEYWELL</v>
      </c>
      <c r="O5815">
        <v>9</v>
      </c>
      <c r="P5815" s="103">
        <v>596771.28</v>
      </c>
      <c r="Q5815" s="101">
        <f>+FACTURACION[[#This Row],[CANTIDAD]]*FACTURACION[[#This Row],[VR UNITARIO]]/1000</f>
        <v>5370.9415200000003</v>
      </c>
      <c r="R5815" s="98" t="str">
        <f>+VLOOKUP(FACTURACION[[#This Row],[NIT]],TABLACLIENTE,5,FALSE)</f>
        <v>CUCUTA</v>
      </c>
    </row>
    <row r="5816" spans="3:18">
      <c r="C5816" s="95">
        <v>2019</v>
      </c>
      <c r="D5816" s="96" t="s">
        <v>229</v>
      </c>
      <c r="E5816" s="96">
        <f>MONTH(FACTURACION[[#This Row],[MES]]&amp;1)</f>
        <v>1</v>
      </c>
      <c r="F5816" s="223">
        <f>DATE(FACTURACION[[#This Row],[AÑO]],FACTURACION[[#This Row],[Mes numero]],1)</f>
        <v>43466</v>
      </c>
      <c r="G5816" s="160" t="s">
        <v>4747</v>
      </c>
      <c r="H5816" s="25">
        <v>890503900</v>
      </c>
      <c r="I5816" s="98" t="str">
        <f>+VLOOKUP(FACTURACION[[#This Row],[NIT]],TABLACLIENTE,2,FALSE)</f>
        <v>GASES DEL ORIENTE S.A. E.S.P.</v>
      </c>
      <c r="J5816" t="s">
        <v>218</v>
      </c>
      <c r="K5816" s="98" t="str">
        <f>+VLOOKUP(FACTURACION[[#This Row],[REFERENCIA]],CODINV,2,FALSE)</f>
        <v>MANGA 2" S600 B7</v>
      </c>
      <c r="L5816" s="98" t="str">
        <f>IF(VLOOKUP(FACTURACION[[#This Row],[REFERENCIA]],CODINV,3,FALSE)=0,"",VLOOKUP(FACTURACION[[#This Row],[REFERENCIA]],CODINV,3,FALSE))</f>
        <v>73677P007</v>
      </c>
      <c r="M5816" s="98" t="str">
        <f>+VLOOKUP(FACTURACION[[#This Row],[REFERENCIA]],CODINV,4,FALSE)</f>
        <v>MANGAS</v>
      </c>
      <c r="N5816" s="98" t="str">
        <f>+VLOOKUP(FACTURACION[[#This Row],[REFERENCIA]],CODINV,5,FALSE)</f>
        <v>HONEYWELL</v>
      </c>
      <c r="O5816">
        <v>9</v>
      </c>
      <c r="P5816" s="103">
        <v>628346.48</v>
      </c>
      <c r="Q5816" s="101">
        <f>+FACTURACION[[#This Row],[CANTIDAD]]*FACTURACION[[#This Row],[VR UNITARIO]]/1000</f>
        <v>5655.1183200000005</v>
      </c>
      <c r="R5816" s="98" t="str">
        <f>+VLOOKUP(FACTURACION[[#This Row],[NIT]],TABLACLIENTE,5,FALSE)</f>
        <v>CUCUTA</v>
      </c>
    </row>
    <row r="5817" spans="3:18">
      <c r="C5817" s="95">
        <v>2019</v>
      </c>
      <c r="D5817" s="96" t="s">
        <v>229</v>
      </c>
      <c r="E5817" s="96">
        <f>MONTH(FACTURACION[[#This Row],[MES]]&amp;1)</f>
        <v>1</v>
      </c>
      <c r="F5817" s="223">
        <f>DATE(FACTURACION[[#This Row],[AÑO]],FACTURACION[[#This Row],[Mes numero]],1)</f>
        <v>43466</v>
      </c>
      <c r="G5817" s="160" t="s">
        <v>4747</v>
      </c>
      <c r="H5817" s="25">
        <v>890503900</v>
      </c>
      <c r="I5817" s="105" t="str">
        <f>+VLOOKUP(FACTURACION[[#This Row],[NIT]],TABLACLIENTE,2,FALSE)</f>
        <v>GASES DEL ORIENTE S.A. E.S.P.</v>
      </c>
      <c r="J5817" t="s">
        <v>288</v>
      </c>
      <c r="K5817" s="105" t="str">
        <f>+VLOOKUP(FACTURACION[[#This Row],[REFERENCIA]],CODINV,2,FALSE)</f>
        <v>MANGA 4" S300 H7</v>
      </c>
      <c r="L5817" s="105" t="str">
        <f>IF(VLOOKUP(FACTURACION[[#This Row],[REFERENCIA]],CODINV,3,FALSE)=0,"",VLOOKUP(FACTURACION[[#This Row],[REFERENCIA]],CODINV,3,FALSE))</f>
        <v>73404P001</v>
      </c>
      <c r="M5817" s="105" t="str">
        <f>+VLOOKUP(FACTURACION[[#This Row],[REFERENCIA]],CODINV,4,FALSE)</f>
        <v>MANGAS</v>
      </c>
      <c r="N5817" s="105" t="str">
        <f>+VLOOKUP(FACTURACION[[#This Row],[REFERENCIA]],CODINV,5,FALSE)</f>
        <v>HONEYWELL</v>
      </c>
      <c r="O5817">
        <v>3</v>
      </c>
      <c r="P5817" s="103">
        <v>1294583.2</v>
      </c>
      <c r="Q5817" s="107">
        <f>+FACTURACION[[#This Row],[CANTIDAD]]*FACTURACION[[#This Row],[VR UNITARIO]]/1000</f>
        <v>3883.7495999999996</v>
      </c>
      <c r="R5817" s="105" t="str">
        <f>+VLOOKUP(FACTURACION[[#This Row],[NIT]],TABLACLIENTE,5,FALSE)</f>
        <v>CUCUTA</v>
      </c>
    </row>
    <row r="5818" spans="3:18">
      <c r="C5818" s="95">
        <v>2019</v>
      </c>
      <c r="D5818" s="96" t="s">
        <v>229</v>
      </c>
      <c r="E5818" s="96">
        <f>MONTH(FACTURACION[[#This Row],[MES]]&amp;1)</f>
        <v>1</v>
      </c>
      <c r="F5818" s="223">
        <f>DATE(FACTURACION[[#This Row],[AÑO]],FACTURACION[[#This Row],[Mes numero]],1)</f>
        <v>43466</v>
      </c>
      <c r="G5818" s="160" t="s">
        <v>4748</v>
      </c>
      <c r="H5818" s="25">
        <v>890503900</v>
      </c>
      <c r="I5818" s="105" t="str">
        <f>+VLOOKUP(FACTURACION[[#This Row],[NIT]],TABLACLIENTE,2,FALSE)</f>
        <v>GASES DEL ORIENTE S.A. E.S.P.</v>
      </c>
      <c r="J5818" t="s">
        <v>1255</v>
      </c>
      <c r="K5818" s="105" t="str">
        <f>+VLOOKUP(FACTURACION[[#This Row],[REFERENCIA]],CODINV,2,FALSE)</f>
        <v>MANGA 4" S600 B7</v>
      </c>
      <c r="L5818" s="105" t="str">
        <f>IF(VLOOKUP(FACTURACION[[#This Row],[REFERENCIA]],CODINV,3,FALSE)=0,"",VLOOKUP(FACTURACION[[#This Row],[REFERENCIA]],CODINV,3,FALSE))</f>
        <v>73677P008</v>
      </c>
      <c r="M5818" s="105" t="str">
        <f>+VLOOKUP(FACTURACION[[#This Row],[REFERENCIA]],CODINV,4,FALSE)</f>
        <v>MANGAS</v>
      </c>
      <c r="N5818" s="105" t="str">
        <f>+VLOOKUP(FACTURACION[[#This Row],[REFERENCIA]],CODINV,5,FALSE)</f>
        <v>HONEYWELL</v>
      </c>
      <c r="O5818">
        <v>1</v>
      </c>
      <c r="P5818" s="103">
        <v>1420884</v>
      </c>
      <c r="Q5818" s="107">
        <f>+FACTURACION[[#This Row],[CANTIDAD]]*FACTURACION[[#This Row],[VR UNITARIO]]/1000</f>
        <v>1420.884</v>
      </c>
      <c r="R5818" s="105" t="str">
        <f>+VLOOKUP(FACTURACION[[#This Row],[NIT]],TABLACLIENTE,5,FALSE)</f>
        <v>CUCUTA</v>
      </c>
    </row>
    <row r="5819" spans="3:18">
      <c r="C5819" s="29">
        <v>2019</v>
      </c>
      <c r="D5819" s="30" t="s">
        <v>265</v>
      </c>
      <c r="E5819" s="30">
        <f>MONTH(FACTURACION[[#This Row],[MES]]&amp;1)</f>
        <v>2</v>
      </c>
      <c r="F5819" s="223">
        <f>DATE(FACTURACION[[#This Row],[AÑO]],FACTURACION[[#This Row],[Mes numero]],1)</f>
        <v>43497</v>
      </c>
      <c r="G5819" s="160" t="s">
        <v>4749</v>
      </c>
      <c r="H5819" s="25">
        <v>890205952</v>
      </c>
      <c r="I5819" s="105" t="str">
        <f>+VLOOKUP(FACTURACION[[#This Row],[NIT]],TABLACLIENTE,2,FALSE)</f>
        <v>GAS NATURAL DEL ORIENTE S.A. E.S.P. (GASORIENTE S.A. E.S.P)</v>
      </c>
      <c r="J5819" t="s">
        <v>4790</v>
      </c>
      <c r="K5819" s="105" t="str">
        <f>+VLOOKUP(FACTURACION[[#This Row],[REFERENCIA]],CODINV,2,FALSE)</f>
        <v>REMOTE VOLUMEN PULSER 0.1 M/3 (52170G002)</v>
      </c>
      <c r="L5819" s="105" t="str">
        <f>IF(VLOOKUP(FACTURACION[[#This Row],[REFERENCIA]],CODINV,3,FALSE)=0,"",VLOOKUP(FACTURACION[[#This Row],[REFERENCIA]],CODINV,3,FALSE))</f>
        <v>52170G002</v>
      </c>
      <c r="M5819" s="105" t="str">
        <f>+VLOOKUP(FACTURACION[[#This Row],[REFERENCIA]],CODINV,4,FALSE)</f>
        <v>REPUESTOS Y ACCESORIOS</v>
      </c>
      <c r="N5819" s="105" t="str">
        <f>+VLOOKUP(FACTURACION[[#This Row],[REFERENCIA]],CODINV,5,FALSE)</f>
        <v>ELSTER</v>
      </c>
      <c r="O5819">
        <v>0</v>
      </c>
      <c r="P5819" s="103">
        <v>1135317.8999999999</v>
      </c>
      <c r="Q5819" s="107">
        <f>+FACTURACION[[#This Row],[CANTIDAD]]*FACTURACION[[#This Row],[VR UNITARIO]]/1000</f>
        <v>0</v>
      </c>
      <c r="R5819" s="105" t="str">
        <f>+VLOOKUP(FACTURACION[[#This Row],[NIT]],TABLACLIENTE,5,FALSE)</f>
        <v>BUCARAMANGA</v>
      </c>
    </row>
    <row r="5820" spans="3:18">
      <c r="C5820" s="29">
        <v>2019</v>
      </c>
      <c r="D5820" s="30" t="s">
        <v>265</v>
      </c>
      <c r="E5820" s="30">
        <f>MONTH(FACTURACION[[#This Row],[MES]]&amp;1)</f>
        <v>2</v>
      </c>
      <c r="F5820" s="223">
        <f>DATE(FACTURACION[[#This Row],[AÑO]],FACTURACION[[#This Row],[Mes numero]],1)</f>
        <v>43497</v>
      </c>
      <c r="G5820" s="160" t="s">
        <v>4750</v>
      </c>
      <c r="H5820" s="25">
        <v>891101577</v>
      </c>
      <c r="I5820" s="105" t="str">
        <f>+VLOOKUP(FACTURACION[[#This Row],[NIT]],TABLACLIENTE,2,FALSE)</f>
        <v>ALCANOS DE COLOMBIA S.A. E.S.P</v>
      </c>
      <c r="J5820" t="s">
        <v>20</v>
      </c>
      <c r="K5820" s="105" t="str">
        <f>+VLOOKUP(FACTURACION[[#This Row],[REFERENCIA]],CODINV,2,FALSE)</f>
        <v xml:space="preserve">MEDIDOR AC-250 C: 3/4" CON CONECTORES </v>
      </c>
      <c r="L5820" s="105" t="str">
        <f>IF(VLOOKUP(FACTURACION[[#This Row],[REFERENCIA]],CODINV,3,FALSE)=0,"",VLOOKUP(FACTURACION[[#This Row],[REFERENCIA]],CODINV,3,FALSE))</f>
        <v/>
      </c>
      <c r="M5820" s="105" t="str">
        <f>+VLOOKUP(FACTURACION[[#This Row],[REFERENCIA]],CODINV,4,FALSE)</f>
        <v>MEDIDORES</v>
      </c>
      <c r="N5820" s="105" t="str">
        <f>+VLOOKUP(FACTURACION[[#This Row],[REFERENCIA]],CODINV,5,FALSE)</f>
        <v>HONEYWELL</v>
      </c>
      <c r="O5820">
        <v>0</v>
      </c>
      <c r="P5820" s="103">
        <v>0</v>
      </c>
      <c r="Q5820" s="107">
        <f>+FACTURACION[[#This Row],[CANTIDAD]]*FACTURACION[[#This Row],[VR UNITARIO]]/1000</f>
        <v>0</v>
      </c>
      <c r="R5820" s="105" t="str">
        <f>+VLOOKUP(FACTURACION[[#This Row],[NIT]],TABLACLIENTE,5,FALSE)</f>
        <v>NEIVA</v>
      </c>
    </row>
    <row r="5821" spans="3:18">
      <c r="C5821" s="29">
        <v>2019</v>
      </c>
      <c r="D5821" s="30" t="s">
        <v>265</v>
      </c>
      <c r="E5821" s="30">
        <f>MONTH(FACTURACION[[#This Row],[MES]]&amp;1)</f>
        <v>2</v>
      </c>
      <c r="F5821" s="223">
        <f>DATE(FACTURACION[[#This Row],[AÑO]],FACTURACION[[#This Row],[Mes numero]],1)</f>
        <v>43497</v>
      </c>
      <c r="G5821" s="160" t="s">
        <v>4751</v>
      </c>
      <c r="H5821" s="25">
        <v>800170118</v>
      </c>
      <c r="I5821" s="105" t="str">
        <f>+VLOOKUP(FACTURACION[[#This Row],[NIT]],TABLACLIENTE,2,FALSE)</f>
        <v>PROMOTORA DE GASES DEL SUR S A E S P (PROGASUR S.A. E.S.P.)</v>
      </c>
      <c r="J5821" t="s">
        <v>886</v>
      </c>
      <c r="K5821" s="105" t="str">
        <f>+VLOOKUP(FACTURACION[[#This Row],[REFERENCIA]],CODINV,2,FALSE)</f>
        <v>FILTER ASSEMBLY (COMPOSITE)</v>
      </c>
      <c r="L5821" s="105" t="str">
        <f>IF(VLOOKUP(FACTURACION[[#This Row],[REFERENCIA]],CODINV,3,FALSE)=0,"",VLOOKUP(FACTURACION[[#This Row],[REFERENCIA]],CODINV,3,FALSE))</f>
        <v>78480P001</v>
      </c>
      <c r="M5821" s="105" t="str">
        <f>+VLOOKUP(FACTURACION[[#This Row],[REFERENCIA]],CODINV,4,FALSE)</f>
        <v>FILTROS</v>
      </c>
      <c r="N5821" s="105" t="str">
        <f>+VLOOKUP(FACTURACION[[#This Row],[REFERENCIA]],CODINV,5,FALSE)</f>
        <v>HONEYWELL</v>
      </c>
      <c r="O5821">
        <v>29</v>
      </c>
      <c r="P5821" s="103">
        <v>63110.720000000001</v>
      </c>
      <c r="Q5821" s="107">
        <f>+FACTURACION[[#This Row],[CANTIDAD]]*FACTURACION[[#This Row],[VR UNITARIO]]/1000</f>
        <v>1830.2108800000001</v>
      </c>
      <c r="R5821" s="105" t="str">
        <f>+VLOOKUP(FACTURACION[[#This Row],[NIT]],TABLACLIENTE,5,FALSE)</f>
        <v>BOGOTÁ D.C.</v>
      </c>
    </row>
    <row r="5822" spans="3:18">
      <c r="C5822" s="29">
        <v>2019</v>
      </c>
      <c r="D5822" s="30" t="s">
        <v>265</v>
      </c>
      <c r="E5822" s="30">
        <f>MONTH(FACTURACION[[#This Row],[MES]]&amp;1)</f>
        <v>2</v>
      </c>
      <c r="F5822" s="223">
        <f>DATE(FACTURACION[[#This Row],[AÑO]],FACTURACION[[#This Row],[Mes numero]],1)</f>
        <v>43497</v>
      </c>
      <c r="G5822" s="160" t="s">
        <v>4751</v>
      </c>
      <c r="H5822" s="25">
        <v>800170118</v>
      </c>
      <c r="I5822" s="105" t="str">
        <f>+VLOOKUP(FACTURACION[[#This Row],[NIT]],TABLACLIENTE,2,FALSE)</f>
        <v>PROMOTORA DE GASES DEL SUR S A E S P (PROGASUR S.A. E.S.P.)</v>
      </c>
      <c r="J5822" t="s">
        <v>144</v>
      </c>
      <c r="K5822" s="105" t="str">
        <f>+VLOOKUP(FACTURACION[[#This Row],[REFERENCIA]],CODINV,2,FALSE)</f>
        <v>RES 10-75 PSIG ROJO</v>
      </c>
      <c r="L5822" s="105" t="str">
        <f>IF(VLOOKUP(FACTURACION[[#This Row],[REFERENCIA]],CODINV,3,FALSE)=0,"",VLOOKUP(FACTURACION[[#This Row],[REFERENCIA]],CODINV,3,FALSE))</f>
        <v>71411P012</v>
      </c>
      <c r="M5822" s="105" t="str">
        <f>+VLOOKUP(FACTURACION[[#This Row],[REFERENCIA]],CODINV,4,FALSE)</f>
        <v>REPUESTOS Y ACCESORIOS</v>
      </c>
      <c r="N5822" s="105" t="str">
        <f>+VLOOKUP(FACTURACION[[#This Row],[REFERENCIA]],CODINV,5,FALSE)</f>
        <v>HONEYWELL</v>
      </c>
      <c r="O5822">
        <v>12</v>
      </c>
      <c r="P5822" s="103">
        <v>64555.77</v>
      </c>
      <c r="Q5822" s="107">
        <f>+FACTURACION[[#This Row],[CANTIDAD]]*FACTURACION[[#This Row],[VR UNITARIO]]/1000</f>
        <v>774.66923999999995</v>
      </c>
      <c r="R5822" s="105" t="str">
        <f>+VLOOKUP(FACTURACION[[#This Row],[NIT]],TABLACLIENTE,5,FALSE)</f>
        <v>BOGOTÁ D.C.</v>
      </c>
    </row>
    <row r="5823" spans="3:18">
      <c r="C5823" s="29">
        <v>2019</v>
      </c>
      <c r="D5823" s="30" t="s">
        <v>265</v>
      </c>
      <c r="E5823" s="30">
        <f>MONTH(FACTURACION[[#This Row],[MES]]&amp;1)</f>
        <v>2</v>
      </c>
      <c r="F5823" s="223">
        <f>DATE(FACTURACION[[#This Row],[AÑO]],FACTURACION[[#This Row],[Mes numero]],1)</f>
        <v>43497</v>
      </c>
      <c r="G5823" s="160" t="s">
        <v>4751</v>
      </c>
      <c r="H5823" s="25">
        <v>800170118</v>
      </c>
      <c r="I5823" s="105" t="str">
        <f>+VLOOKUP(FACTURACION[[#This Row],[NIT]],TABLACLIENTE,2,FALSE)</f>
        <v>PROMOTORA DE GASES DEL SUR S A E S P (PROGASUR S.A. E.S.P.)</v>
      </c>
      <c r="J5823" t="s">
        <v>627</v>
      </c>
      <c r="K5823" s="105" t="str">
        <f>+VLOOKUP(FACTURACION[[#This Row],[REFERENCIA]],CODINV,2,FALSE)</f>
        <v>PLATE DEL DIAFRAGMA</v>
      </c>
      <c r="L5823" s="105" t="str">
        <f>IF(VLOOKUP(FACTURACION[[#This Row],[REFERENCIA]],CODINV,3,FALSE)=0,"",VLOOKUP(FACTURACION[[#This Row],[REFERENCIA]],CODINV,3,FALSE))</f>
        <v>70859P001</v>
      </c>
      <c r="M5823" s="105" t="str">
        <f>+VLOOKUP(FACTURACION[[#This Row],[REFERENCIA]],CODINV,4,FALSE)</f>
        <v>REPUESTOS Y ACCESORIOS</v>
      </c>
      <c r="N5823" s="105" t="str">
        <f>+VLOOKUP(FACTURACION[[#This Row],[REFERENCIA]],CODINV,5,FALSE)</f>
        <v>HONEYWELL</v>
      </c>
      <c r="O5823">
        <v>11</v>
      </c>
      <c r="P5823" s="103">
        <v>40492.639999999999</v>
      </c>
      <c r="Q5823" s="107">
        <f>+FACTURACION[[#This Row],[CANTIDAD]]*FACTURACION[[#This Row],[VR UNITARIO]]/1000</f>
        <v>445.41904</v>
      </c>
      <c r="R5823" s="105" t="str">
        <f>+VLOOKUP(FACTURACION[[#This Row],[NIT]],TABLACLIENTE,5,FALSE)</f>
        <v>BOGOTÁ D.C.</v>
      </c>
    </row>
    <row r="5824" spans="3:18">
      <c r="C5824" s="29">
        <v>2019</v>
      </c>
      <c r="D5824" s="30" t="s">
        <v>265</v>
      </c>
      <c r="E5824" s="30">
        <f>MONTH(FACTURACION[[#This Row],[MES]]&amp;1)</f>
        <v>2</v>
      </c>
      <c r="F5824" s="223">
        <f>DATE(FACTURACION[[#This Row],[AÑO]],FACTURACION[[#This Row],[Mes numero]],1)</f>
        <v>43497</v>
      </c>
      <c r="G5824" s="160" t="s">
        <v>4751</v>
      </c>
      <c r="H5824" s="25">
        <v>800170118</v>
      </c>
      <c r="I5824" s="105" t="str">
        <f>+VLOOKUP(FACTURACION[[#This Row],[NIT]],TABLACLIENTE,2,FALSE)</f>
        <v>PROMOTORA DE GASES DEL SUR S A E S P (PROGASUR S.A. E.S.P.)</v>
      </c>
      <c r="J5824" t="s">
        <v>4794</v>
      </c>
      <c r="K5824" s="105" t="str">
        <f>+VLOOKUP(FACTURACION[[#This Row],[REFERENCIA]],CODINV,2,FALSE)</f>
        <v>SCREW PRESSURE ADJUSTING</v>
      </c>
      <c r="L5824" s="105" t="str">
        <f>IF(VLOOKUP(FACTURACION[[#This Row],[REFERENCIA]],CODINV,3,FALSE)=0,"",VLOOKUP(FACTURACION[[#This Row],[REFERENCIA]],CODINV,3,FALSE))</f>
        <v/>
      </c>
      <c r="M5824" s="105" t="str">
        <f>+VLOOKUP(FACTURACION[[#This Row],[REFERENCIA]],CODINV,4,FALSE)</f>
        <v>REPUESTOS Y ACCESORIOS</v>
      </c>
      <c r="N5824" s="105" t="str">
        <f>+VLOOKUP(FACTURACION[[#This Row],[REFERENCIA]],CODINV,5,FALSE)</f>
        <v>HONEYWELL</v>
      </c>
      <c r="O5824">
        <v>2</v>
      </c>
      <c r="P5824" s="103">
        <v>211227.73</v>
      </c>
      <c r="Q5824" s="107">
        <f>+FACTURACION[[#This Row],[CANTIDAD]]*FACTURACION[[#This Row],[VR UNITARIO]]/1000</f>
        <v>422.45546000000002</v>
      </c>
      <c r="R5824" s="105" t="str">
        <f>+VLOOKUP(FACTURACION[[#This Row],[NIT]],TABLACLIENTE,5,FALSE)</f>
        <v>BOGOTÁ D.C.</v>
      </c>
    </row>
    <row r="5825" spans="3:18">
      <c r="C5825" s="29">
        <v>2019</v>
      </c>
      <c r="D5825" s="30" t="s">
        <v>265</v>
      </c>
      <c r="E5825" s="30">
        <f>MONTH(FACTURACION[[#This Row],[MES]]&amp;1)</f>
        <v>2</v>
      </c>
      <c r="F5825" s="223">
        <f>DATE(FACTURACION[[#This Row],[AÑO]],FACTURACION[[#This Row],[Mes numero]],1)</f>
        <v>43497</v>
      </c>
      <c r="G5825" s="160" t="s">
        <v>4751</v>
      </c>
      <c r="H5825" s="25">
        <v>800170118</v>
      </c>
      <c r="I5825" s="105" t="str">
        <f>+VLOOKUP(FACTURACION[[#This Row],[NIT]],TABLACLIENTE,2,FALSE)</f>
        <v>PROMOTORA DE GASES DEL SUR S A E S P (PROGASUR S.A. E.S.P.)</v>
      </c>
      <c r="J5825" t="s">
        <v>132</v>
      </c>
      <c r="K5825" s="105" t="str">
        <f>+VLOOKUP(FACTURACION[[#This Row],[REFERENCIA]],CODINV,2,FALSE)</f>
        <v>KIT REPARACION BUNA N 80</v>
      </c>
      <c r="L5825" s="105" t="str">
        <f>IF(VLOOKUP(FACTURACION[[#This Row],[REFERENCIA]],CODINV,3,FALSE)=0,"",VLOOKUP(FACTURACION[[#This Row],[REFERENCIA]],CODINV,3,FALSE))</f>
        <v>73914K010</v>
      </c>
      <c r="M5825" s="105" t="str">
        <f>+VLOOKUP(FACTURACION[[#This Row],[REFERENCIA]],CODINV,4,FALSE)</f>
        <v>REPUESTOS Y ACCESORIOS</v>
      </c>
      <c r="N5825" s="105" t="str">
        <f>+VLOOKUP(FACTURACION[[#This Row],[REFERENCIA]],CODINV,5,FALSE)</f>
        <v>HONEYWELL</v>
      </c>
      <c r="O5825">
        <v>8</v>
      </c>
      <c r="P5825" s="103">
        <v>143687.63</v>
      </c>
      <c r="Q5825" s="107">
        <f>+FACTURACION[[#This Row],[CANTIDAD]]*FACTURACION[[#This Row],[VR UNITARIO]]/1000</f>
        <v>1149.5010400000001</v>
      </c>
      <c r="R5825" s="105" t="str">
        <f>+VLOOKUP(FACTURACION[[#This Row],[NIT]],TABLACLIENTE,5,FALSE)</f>
        <v>BOGOTÁ D.C.</v>
      </c>
    </row>
    <row r="5826" spans="3:18">
      <c r="C5826" s="29">
        <v>2019</v>
      </c>
      <c r="D5826" s="30" t="s">
        <v>265</v>
      </c>
      <c r="E5826" s="30">
        <f>MONTH(FACTURACION[[#This Row],[MES]]&amp;1)</f>
        <v>2</v>
      </c>
      <c r="F5826" s="223">
        <f>DATE(FACTURACION[[#This Row],[AÑO]],FACTURACION[[#This Row],[Mes numero]],1)</f>
        <v>43497</v>
      </c>
      <c r="G5826" s="160" t="s">
        <v>4751</v>
      </c>
      <c r="H5826" s="25">
        <v>800170118</v>
      </c>
      <c r="I5826" s="105" t="str">
        <f>+VLOOKUP(FACTURACION[[#This Row],[NIT]],TABLACLIENTE,2,FALSE)</f>
        <v>PROMOTORA DE GASES DEL SUR S A E S P (PROGASUR S.A. E.S.P.)</v>
      </c>
      <c r="J5826" t="s">
        <v>180</v>
      </c>
      <c r="K5826" s="105" t="str">
        <f>+VLOOKUP(FACTURACION[[#This Row],[REFERENCIA]],CODINV,2,FALSE)</f>
        <v>O-RING, 0.38OD x.25ID BUNA 70</v>
      </c>
      <c r="L5826" s="105" t="str">
        <f>IF(VLOOKUP(FACTURACION[[#This Row],[REFERENCIA]],CODINV,3,FALSE)=0,"",VLOOKUP(FACTURACION[[#This Row],[REFERENCIA]],CODINV,3,FALSE))</f>
        <v>42710P146</v>
      </c>
      <c r="M5826" s="105" t="str">
        <f>+VLOOKUP(FACTURACION[[#This Row],[REFERENCIA]],CODINV,4,FALSE)</f>
        <v>REPUESTOS Y ACCESORIOS</v>
      </c>
      <c r="N5826" s="105" t="str">
        <f>+VLOOKUP(FACTURACION[[#This Row],[REFERENCIA]],CODINV,5,FALSE)</f>
        <v>HONEYWELL</v>
      </c>
      <c r="O5826">
        <v>200</v>
      </c>
      <c r="P5826" s="103">
        <v>2827.26</v>
      </c>
      <c r="Q5826" s="107">
        <f>+FACTURACION[[#This Row],[CANTIDAD]]*FACTURACION[[#This Row],[VR UNITARIO]]/1000</f>
        <v>565.452</v>
      </c>
      <c r="R5826" s="105" t="str">
        <f>+VLOOKUP(FACTURACION[[#This Row],[NIT]],TABLACLIENTE,5,FALSE)</f>
        <v>BOGOTÁ D.C.</v>
      </c>
    </row>
    <row r="5827" spans="3:18">
      <c r="C5827" s="29">
        <v>2019</v>
      </c>
      <c r="D5827" s="30" t="s">
        <v>265</v>
      </c>
      <c r="E5827" s="30">
        <f>MONTH(FACTURACION[[#This Row],[MES]]&amp;1)</f>
        <v>2</v>
      </c>
      <c r="F5827" s="223">
        <f>DATE(FACTURACION[[#This Row],[AÑO]],FACTURACION[[#This Row],[Mes numero]],1)</f>
        <v>43497</v>
      </c>
      <c r="G5827" s="160" t="s">
        <v>4751</v>
      </c>
      <c r="H5827" s="25">
        <v>800170118</v>
      </c>
      <c r="I5827" s="105" t="str">
        <f>+VLOOKUP(FACTURACION[[#This Row],[NIT]],TABLACLIENTE,2,FALSE)</f>
        <v>PROMOTORA DE GASES DEL SUR S A E S P (PROGASUR S.A. E.S.P.)</v>
      </c>
      <c r="J5827" t="s">
        <v>569</v>
      </c>
      <c r="K5827" s="105" t="str">
        <f>+VLOOKUP(FACTURACION[[#This Row],[REFERENCIA]],CODINV,2,FALSE)</f>
        <v>MANGA 2" S600 H7</v>
      </c>
      <c r="L5827" s="105" t="str">
        <f>IF(VLOOKUP(FACTURACION[[#This Row],[REFERENCIA]],CODINV,3,FALSE)=0,"",VLOOKUP(FACTURACION[[#This Row],[REFERENCIA]],CODINV,3,FALSE))</f>
        <v>73677P001</v>
      </c>
      <c r="M5827" s="105" t="str">
        <f>+VLOOKUP(FACTURACION[[#This Row],[REFERENCIA]],CODINV,4,FALSE)</f>
        <v>MANGAS</v>
      </c>
      <c r="N5827" s="105" t="str">
        <f>+VLOOKUP(FACTURACION[[#This Row],[REFERENCIA]],CODINV,5,FALSE)</f>
        <v>HONEYWELL</v>
      </c>
      <c r="O5827">
        <v>6</v>
      </c>
      <c r="P5827" s="103">
        <v>610562.5</v>
      </c>
      <c r="Q5827" s="107">
        <f>+FACTURACION[[#This Row],[CANTIDAD]]*FACTURACION[[#This Row],[VR UNITARIO]]/1000</f>
        <v>3663.375</v>
      </c>
      <c r="R5827" s="105" t="str">
        <f>+VLOOKUP(FACTURACION[[#This Row],[NIT]],TABLACLIENTE,5,FALSE)</f>
        <v>BOGOTÁ D.C.</v>
      </c>
    </row>
    <row r="5828" spans="3:18">
      <c r="C5828" s="29">
        <v>2019</v>
      </c>
      <c r="D5828" s="30" t="s">
        <v>265</v>
      </c>
      <c r="E5828" s="30">
        <f>MONTH(FACTURACION[[#This Row],[MES]]&amp;1)</f>
        <v>2</v>
      </c>
      <c r="F5828" s="223">
        <f>DATE(FACTURACION[[#This Row],[AÑO]],FACTURACION[[#This Row],[Mes numero]],1)</f>
        <v>43497</v>
      </c>
      <c r="G5828" s="160" t="s">
        <v>4751</v>
      </c>
      <c r="H5828" s="25">
        <v>800170118</v>
      </c>
      <c r="I5828" s="105" t="str">
        <f>+VLOOKUP(FACTURACION[[#This Row],[NIT]],TABLACLIENTE,2,FALSE)</f>
        <v>PROMOTORA DE GASES DEL SUR S A E S P (PROGASUR S.A. E.S.P.)</v>
      </c>
      <c r="J5828" t="s">
        <v>61</v>
      </c>
      <c r="K5828" s="105" t="str">
        <f>+VLOOKUP(FACTURACION[[#This Row],[REFERENCIA]],CODINV,2,FALSE)</f>
        <v>MANGA 2" S300 H7</v>
      </c>
      <c r="L5828" s="105" t="str">
        <f>IF(VLOOKUP(FACTURACION[[#This Row],[REFERENCIA]],CODINV,3,FALSE)=0,"",VLOOKUP(FACTURACION[[#This Row],[REFERENCIA]],CODINV,3,FALSE))</f>
        <v>73404P002</v>
      </c>
      <c r="M5828" s="105" t="str">
        <f>+VLOOKUP(FACTURACION[[#This Row],[REFERENCIA]],CODINV,4,FALSE)</f>
        <v>MANGAS</v>
      </c>
      <c r="N5828" s="105" t="str">
        <f>+VLOOKUP(FACTURACION[[#This Row],[REFERENCIA]],CODINV,5,FALSE)</f>
        <v>HONEYWELL</v>
      </c>
      <c r="O5828">
        <v>13</v>
      </c>
      <c r="P5828" s="103">
        <v>618258.93000000005</v>
      </c>
      <c r="Q5828" s="107">
        <f>+FACTURACION[[#This Row],[CANTIDAD]]*FACTURACION[[#This Row],[VR UNITARIO]]/1000</f>
        <v>8037.3660900000004</v>
      </c>
      <c r="R5828" s="105" t="str">
        <f>+VLOOKUP(FACTURACION[[#This Row],[NIT]],TABLACLIENTE,5,FALSE)</f>
        <v>BOGOTÁ D.C.</v>
      </c>
    </row>
    <row r="5829" spans="3:18">
      <c r="C5829" s="29">
        <v>2019</v>
      </c>
      <c r="D5829" s="30" t="s">
        <v>265</v>
      </c>
      <c r="E5829" s="30">
        <f>MONTH(FACTURACION[[#This Row],[MES]]&amp;1)</f>
        <v>2</v>
      </c>
      <c r="F5829" s="223">
        <f>DATE(FACTURACION[[#This Row],[AÑO]],FACTURACION[[#This Row],[Mes numero]],1)</f>
        <v>43497</v>
      </c>
      <c r="G5829" s="160" t="s">
        <v>4751</v>
      </c>
      <c r="H5829" s="25">
        <v>800170118</v>
      </c>
      <c r="I5829" s="105" t="str">
        <f>+VLOOKUP(FACTURACION[[#This Row],[NIT]],TABLACLIENTE,2,FALSE)</f>
        <v>PROMOTORA DE GASES DEL SUR S A E S P (PROGASUR S.A. E.S.P.)</v>
      </c>
      <c r="J5829" t="s">
        <v>873</v>
      </c>
      <c r="K5829" s="105" t="str">
        <f>+VLOOKUP(FACTURACION[[#This Row],[REFERENCIA]],CODINV,2,FALSE)</f>
        <v>AFV 4" S600</v>
      </c>
      <c r="L5829" s="105" t="str">
        <f>IF(VLOOKUP(FACTURACION[[#This Row],[REFERENCIA]],CODINV,3,FALSE)=0,"",VLOOKUP(FACTURACION[[#This Row],[REFERENCIA]],CODINV,3,FALSE))</f>
        <v/>
      </c>
      <c r="M5829" s="105" t="str">
        <f>+VLOOKUP(FACTURACION[[#This Row],[REFERENCIA]],CODINV,4,FALSE)</f>
        <v>REGULADORES</v>
      </c>
      <c r="N5829" s="105" t="str">
        <f>+VLOOKUP(FACTURACION[[#This Row],[REFERENCIA]],CODINV,5,FALSE)</f>
        <v>HONEYWELL</v>
      </c>
      <c r="O5829">
        <v>2</v>
      </c>
      <c r="P5829" s="103">
        <v>1531997.95</v>
      </c>
      <c r="Q5829" s="107">
        <f>+FACTURACION[[#This Row],[CANTIDAD]]*FACTURACION[[#This Row],[VR UNITARIO]]/1000</f>
        <v>3063.9958999999999</v>
      </c>
      <c r="R5829" s="105" t="str">
        <f>+VLOOKUP(FACTURACION[[#This Row],[NIT]],TABLACLIENTE,5,FALSE)</f>
        <v>BOGOTÁ D.C.</v>
      </c>
    </row>
    <row r="5830" spans="3:18">
      <c r="C5830" s="29">
        <v>2019</v>
      </c>
      <c r="D5830" s="30" t="s">
        <v>265</v>
      </c>
      <c r="E5830" s="30">
        <f>MONTH(FACTURACION[[#This Row],[MES]]&amp;1)</f>
        <v>2</v>
      </c>
      <c r="F5830" s="223">
        <f>DATE(FACTURACION[[#This Row],[AÑO]],FACTURACION[[#This Row],[Mes numero]],1)</f>
        <v>43497</v>
      </c>
      <c r="G5830" s="160" t="s">
        <v>4751</v>
      </c>
      <c r="H5830" s="25">
        <v>800170118</v>
      </c>
      <c r="I5830" s="105" t="str">
        <f>+VLOOKUP(FACTURACION[[#This Row],[NIT]],TABLACLIENTE,2,FALSE)</f>
        <v>PROMOTORA DE GASES DEL SUR S A E S P (PROGASUR S.A. E.S.P.)</v>
      </c>
      <c r="J5830" t="s">
        <v>125</v>
      </c>
      <c r="K5830" s="105" t="str">
        <f>+VLOOKUP(FACTURACION[[#This Row],[REFERENCIA]],CODINV,2,FALSE)</f>
        <v>RES 150-600 PSIG DORADO</v>
      </c>
      <c r="L5830" s="105" t="str">
        <f>IF(VLOOKUP(FACTURACION[[#This Row],[REFERENCIA]],CODINV,3,FALSE)=0,"",VLOOKUP(FACTURACION[[#This Row],[REFERENCIA]],CODINV,3,FALSE))</f>
        <v>71421P008</v>
      </c>
      <c r="M5830" s="105" t="str">
        <f>+VLOOKUP(FACTURACION[[#This Row],[REFERENCIA]],CODINV,4,FALSE)</f>
        <v>REPUESTOS Y ACCESORIOS</v>
      </c>
      <c r="N5830" s="105" t="str">
        <f>+VLOOKUP(FACTURACION[[#This Row],[REFERENCIA]],CODINV,5,FALSE)</f>
        <v>HONEYWELL</v>
      </c>
      <c r="O5830">
        <v>1</v>
      </c>
      <c r="P5830" s="103">
        <v>121572.18</v>
      </c>
      <c r="Q5830" s="107">
        <f>+FACTURACION[[#This Row],[CANTIDAD]]*FACTURACION[[#This Row],[VR UNITARIO]]/1000</f>
        <v>121.57217999999999</v>
      </c>
      <c r="R5830" s="105" t="str">
        <f>+VLOOKUP(FACTURACION[[#This Row],[NIT]],TABLACLIENTE,5,FALSE)</f>
        <v>BOGOTÁ D.C.</v>
      </c>
    </row>
    <row r="5831" spans="3:18">
      <c r="C5831" s="29">
        <v>2019</v>
      </c>
      <c r="D5831" s="30" t="s">
        <v>265</v>
      </c>
      <c r="E5831" s="30">
        <f>MONTH(FACTURACION[[#This Row],[MES]]&amp;1)</f>
        <v>2</v>
      </c>
      <c r="F5831" s="223">
        <f>DATE(FACTURACION[[#This Row],[AÑO]],FACTURACION[[#This Row],[Mes numero]],1)</f>
        <v>43497</v>
      </c>
      <c r="G5831" s="160" t="s">
        <v>4752</v>
      </c>
      <c r="H5831" s="25">
        <v>800218682</v>
      </c>
      <c r="I5831" s="105" t="str">
        <f>+VLOOKUP(FACTURACION[[#This Row],[NIT]],TABLACLIENTE,2,FALSE)</f>
        <v>GASES DEL CUSIANA S.A E.S.P. (CUSIANAGAS S.A E.S.P)</v>
      </c>
      <c r="J5831" t="s">
        <v>20</v>
      </c>
      <c r="K5831" s="105" t="str">
        <f>+VLOOKUP(FACTURACION[[#This Row],[REFERENCIA]],CODINV,2,FALSE)</f>
        <v xml:space="preserve">MEDIDOR AC-250 C: 3/4" CON CONECTORES </v>
      </c>
      <c r="L5831" s="105" t="str">
        <f>IF(VLOOKUP(FACTURACION[[#This Row],[REFERENCIA]],CODINV,3,FALSE)=0,"",VLOOKUP(FACTURACION[[#This Row],[REFERENCIA]],CODINV,3,FALSE))</f>
        <v/>
      </c>
      <c r="M5831" s="105" t="str">
        <f>+VLOOKUP(FACTURACION[[#This Row],[REFERENCIA]],CODINV,4,FALSE)</f>
        <v>MEDIDORES</v>
      </c>
      <c r="N5831" s="105" t="str">
        <f>+VLOOKUP(FACTURACION[[#This Row],[REFERENCIA]],CODINV,5,FALSE)</f>
        <v>HONEYWELL</v>
      </c>
      <c r="O5831">
        <v>5</v>
      </c>
      <c r="P5831" s="103">
        <v>433513.2</v>
      </c>
      <c r="Q5831" s="107">
        <f>+FACTURACION[[#This Row],[CANTIDAD]]*FACTURACION[[#This Row],[VR UNITARIO]]/1000</f>
        <v>2167.5659999999998</v>
      </c>
      <c r="R5831" s="105" t="str">
        <f>+VLOOKUP(FACTURACION[[#This Row],[NIT]],TABLACLIENTE,5,FALSE)</f>
        <v>YOPAL</v>
      </c>
    </row>
    <row r="5832" spans="3:18">
      <c r="C5832" s="29">
        <v>2019</v>
      </c>
      <c r="D5832" s="30" t="s">
        <v>265</v>
      </c>
      <c r="E5832" s="30">
        <f>MONTH(FACTURACION[[#This Row],[MES]]&amp;1)</f>
        <v>2</v>
      </c>
      <c r="F5832" s="223">
        <f>DATE(FACTURACION[[#This Row],[AÑO]],FACTURACION[[#This Row],[Mes numero]],1)</f>
        <v>43497</v>
      </c>
      <c r="G5832" s="160" t="s">
        <v>4753</v>
      </c>
      <c r="H5832" s="25">
        <v>900164715</v>
      </c>
      <c r="I5832" s="105" t="str">
        <f>+VLOOKUP(FACTURACION[[#This Row],[NIT]],TABLACLIENTE,2,FALSE)</f>
        <v>COMPAÑIA TRANSPORTADORA DE COLOMBIA S.A. (COTRANSCOL S.A.)</v>
      </c>
      <c r="J5832" t="s">
        <v>236</v>
      </c>
      <c r="K5832" s="105" t="str">
        <f>+VLOOKUP(FACTURACION[[#This Row],[REFERENCIA]],CODINV,2,FALSE)</f>
        <v>ADAPTADOR 1 3/4"ACME X 1 1/4" NPT BRONCE</v>
      </c>
      <c r="L5832" s="105" t="str">
        <f>IF(VLOOKUP(FACTURACION[[#This Row],[REFERENCIA]],CODINV,3,FALSE)=0,"",VLOOKUP(FACTURACION[[#This Row],[REFERENCIA]],CODINV,3,FALSE))</f>
        <v>5765F</v>
      </c>
      <c r="M5832" s="105" t="str">
        <f>+VLOOKUP(FACTURACION[[#This Row],[REFERENCIA]],CODINV,4,FALSE)</f>
        <v>REPUESTOS Y ACCESORIOS</v>
      </c>
      <c r="N5832" s="105" t="str">
        <f>+VLOOKUP(FACTURACION[[#This Row],[REFERENCIA]],CODINV,5,FALSE)</f>
        <v>REGO</v>
      </c>
      <c r="O5832">
        <v>4</v>
      </c>
      <c r="P5832" s="103">
        <v>38419.32</v>
      </c>
      <c r="Q5832" s="107">
        <f>+FACTURACION[[#This Row],[CANTIDAD]]*FACTURACION[[#This Row],[VR UNITARIO]]/1000</f>
        <v>153.67728</v>
      </c>
      <c r="R5832" s="105" t="str">
        <f>+VLOOKUP(FACTURACION[[#This Row],[NIT]],TABLACLIENTE,5,FALSE)</f>
        <v>GIRON</v>
      </c>
    </row>
    <row r="5833" spans="3:18">
      <c r="C5833" s="29">
        <v>2019</v>
      </c>
      <c r="D5833" s="30" t="s">
        <v>265</v>
      </c>
      <c r="E5833" s="30">
        <f>MONTH(FACTURACION[[#This Row],[MES]]&amp;1)</f>
        <v>2</v>
      </c>
      <c r="F5833" s="223">
        <f>DATE(FACTURACION[[#This Row],[AÑO]],FACTURACION[[#This Row],[Mes numero]],1)</f>
        <v>43497</v>
      </c>
      <c r="G5833" s="160" t="s">
        <v>4753</v>
      </c>
      <c r="H5833" s="25">
        <v>900164715</v>
      </c>
      <c r="I5833" s="105" t="str">
        <f>+VLOOKUP(FACTURACION[[#This Row],[NIT]],TABLACLIENTE,2,FALSE)</f>
        <v>COMPAÑIA TRANSPORTADORA DE COLOMBIA S.A. (COTRANSCOL S.A.)</v>
      </c>
      <c r="J5833" t="s">
        <v>42</v>
      </c>
      <c r="K5833" s="105" t="str">
        <f>+VLOOKUP(FACTURACION[[#This Row],[REFERENCIA]],CODINV,2,FALSE)</f>
        <v>ADAPTADOR 1 1/4" NPT X 1 3/4" ACME</v>
      </c>
      <c r="L5833" s="105" t="str">
        <f>IF(VLOOKUP(FACTURACION[[#This Row],[REFERENCIA]],CODINV,3,FALSE)=0,"",VLOOKUP(FACTURACION[[#This Row],[REFERENCIA]],CODINV,3,FALSE))</f>
        <v>RE-H-5767F</v>
      </c>
      <c r="M5833" s="105" t="str">
        <f>+VLOOKUP(FACTURACION[[#This Row],[REFERENCIA]],CODINV,4,FALSE)</f>
        <v>REPUESTOS Y ACCESORIOS</v>
      </c>
      <c r="N5833" s="105" t="str">
        <f>+VLOOKUP(FACTURACION[[#This Row],[REFERENCIA]],CODINV,5,FALSE)</f>
        <v>REGO</v>
      </c>
      <c r="O5833">
        <v>2</v>
      </c>
      <c r="P5833" s="103">
        <v>207332.4</v>
      </c>
      <c r="Q5833" s="107">
        <f>+FACTURACION[[#This Row],[CANTIDAD]]*FACTURACION[[#This Row],[VR UNITARIO]]/1000</f>
        <v>414.66480000000001</v>
      </c>
      <c r="R5833" s="105" t="str">
        <f>+VLOOKUP(FACTURACION[[#This Row],[NIT]],TABLACLIENTE,5,FALSE)</f>
        <v>GIRON</v>
      </c>
    </row>
    <row r="5834" spans="3:18">
      <c r="C5834" s="29">
        <v>2019</v>
      </c>
      <c r="D5834" s="30" t="s">
        <v>265</v>
      </c>
      <c r="E5834" s="30">
        <f>MONTH(FACTURACION[[#This Row],[MES]]&amp;1)</f>
        <v>2</v>
      </c>
      <c r="F5834" s="223">
        <f>DATE(FACTURACION[[#This Row],[AÑO]],FACTURACION[[#This Row],[Mes numero]],1)</f>
        <v>43497</v>
      </c>
      <c r="G5834" s="160" t="s">
        <v>4753</v>
      </c>
      <c r="H5834" s="25">
        <v>900164715</v>
      </c>
      <c r="I5834" s="105" t="str">
        <f>+VLOOKUP(FACTURACION[[#This Row],[NIT]],TABLACLIENTE,2,FALSE)</f>
        <v>COMPAÑIA TRANSPORTADORA DE COLOMBIA S.A. (COTRANSCOL S.A.)</v>
      </c>
      <c r="J5834" t="s">
        <v>317</v>
      </c>
      <c r="K5834" s="105" t="str">
        <f>+VLOOKUP(FACTURACION[[#This Row],[REFERENCIA]],CODINV,2,FALSE)</f>
        <v>DIAL ROTOGAGE</v>
      </c>
      <c r="L5834" s="105" t="str">
        <f>IF(VLOOKUP(FACTURACION[[#This Row],[REFERENCIA]],CODINV,3,FALSE)=0,"",VLOOKUP(FACTURACION[[#This Row],[REFERENCIA]],CODINV,3,FALSE))</f>
        <v>A909118LX</v>
      </c>
      <c r="M5834" s="105" t="str">
        <f>+VLOOKUP(FACTURACION[[#This Row],[REFERENCIA]],CODINV,4,FALSE)</f>
        <v>REPUESTOS Y ACCESORIOS</v>
      </c>
      <c r="N5834" s="105" t="str">
        <f>+VLOOKUP(FACTURACION[[#This Row],[REFERENCIA]],CODINV,5,FALSE)</f>
        <v>REGO</v>
      </c>
      <c r="O5834">
        <v>2</v>
      </c>
      <c r="P5834" s="103">
        <v>43791.12</v>
      </c>
      <c r="Q5834" s="107">
        <f>+FACTURACION[[#This Row],[CANTIDAD]]*FACTURACION[[#This Row],[VR UNITARIO]]/1000</f>
        <v>87.582239999999999</v>
      </c>
      <c r="R5834" s="105" t="str">
        <f>+VLOOKUP(FACTURACION[[#This Row],[NIT]],TABLACLIENTE,5,FALSE)</f>
        <v>GIRON</v>
      </c>
    </row>
    <row r="5835" spans="3:18">
      <c r="C5835" s="29">
        <v>2019</v>
      </c>
      <c r="D5835" s="30" t="s">
        <v>265</v>
      </c>
      <c r="E5835" s="30">
        <f>MONTH(FACTURACION[[#This Row],[MES]]&amp;1)</f>
        <v>2</v>
      </c>
      <c r="F5835" s="223">
        <f>DATE(FACTURACION[[#This Row],[AÑO]],FACTURACION[[#This Row],[Mes numero]],1)</f>
        <v>43497</v>
      </c>
      <c r="G5835" s="160" t="s">
        <v>4753</v>
      </c>
      <c r="H5835" s="25">
        <v>900164715</v>
      </c>
      <c r="I5835" s="105" t="str">
        <f>+VLOOKUP(FACTURACION[[#This Row],[NIT]],TABLACLIENTE,2,FALSE)</f>
        <v>COMPAÑIA TRANSPORTADORA DE COLOMBIA S.A. (COTRANSCOL S.A.)</v>
      </c>
      <c r="J5835" t="s">
        <v>51</v>
      </c>
      <c r="K5835" s="105" t="str">
        <f>+VLOOKUP(FACTURACION[[#This Row],[REFERENCIA]],CODINV,2,FALSE)</f>
        <v>DIP TUBE 60"</v>
      </c>
      <c r="L5835" s="105" t="str">
        <f>IF(VLOOKUP(FACTURACION[[#This Row],[REFERENCIA]],CODINV,3,FALSE)=0,"",VLOOKUP(FACTURACION[[#This Row],[REFERENCIA]],CODINV,3,FALSE))</f>
        <v>A9091M60</v>
      </c>
      <c r="M5835" s="105" t="str">
        <f>+VLOOKUP(FACTURACION[[#This Row],[REFERENCIA]],CODINV,4,FALSE)</f>
        <v>REPUESTOS Y ACCESORIOS</v>
      </c>
      <c r="N5835" s="105" t="str">
        <f>+VLOOKUP(FACTURACION[[#This Row],[REFERENCIA]],CODINV,5,FALSE)</f>
        <v>REGO</v>
      </c>
      <c r="O5835">
        <v>2</v>
      </c>
      <c r="P5835" s="103">
        <v>211348.81</v>
      </c>
      <c r="Q5835" s="107">
        <f>+FACTURACION[[#This Row],[CANTIDAD]]*FACTURACION[[#This Row],[VR UNITARIO]]/1000</f>
        <v>422.69761999999997</v>
      </c>
      <c r="R5835" s="105" t="str">
        <f>+VLOOKUP(FACTURACION[[#This Row],[NIT]],TABLACLIENTE,5,FALSE)</f>
        <v>GIRON</v>
      </c>
    </row>
    <row r="5836" spans="3:18">
      <c r="C5836" s="29">
        <v>2019</v>
      </c>
      <c r="D5836" s="30" t="s">
        <v>265</v>
      </c>
      <c r="E5836" s="30">
        <f>MONTH(FACTURACION[[#This Row],[MES]]&amp;1)</f>
        <v>2</v>
      </c>
      <c r="F5836" s="223">
        <f>DATE(FACTURACION[[#This Row],[AÑO]],FACTURACION[[#This Row],[Mes numero]],1)</f>
        <v>43497</v>
      </c>
      <c r="G5836" s="160" t="s">
        <v>4753</v>
      </c>
      <c r="H5836" s="25">
        <v>900164715</v>
      </c>
      <c r="I5836" s="105" t="str">
        <f>+VLOOKUP(FACTURACION[[#This Row],[NIT]],TABLACLIENTE,2,FALSE)</f>
        <v>COMPAÑIA TRANSPORTADORA DE COLOMBIA S.A. (COTRANSCOL S.A.)</v>
      </c>
      <c r="J5836" t="s">
        <v>4219</v>
      </c>
      <c r="K5836" s="105" t="str">
        <f>+VLOOKUP(FACTURACION[[#This Row],[REFERENCIA]],CODINV,2,FALSE)</f>
        <v>KIT REPARACION VALV. GLOBO 2"</v>
      </c>
      <c r="L5836" s="105" t="str">
        <f>IF(VLOOKUP(FACTURACION[[#This Row],[REFERENCIA]],CODINV,3,FALSE)=0,"",VLOOKUP(FACTURACION[[#This Row],[REFERENCIA]],CODINV,3,FALSE))</f>
        <v>A7513-50</v>
      </c>
      <c r="M5836" s="105" t="str">
        <f>+VLOOKUP(FACTURACION[[#This Row],[REFERENCIA]],CODINV,4,FALSE)</f>
        <v>REPUESTOS Y ACCESORIOS</v>
      </c>
      <c r="N5836" s="105" t="str">
        <f>+VLOOKUP(FACTURACION[[#This Row],[REFERENCIA]],CODINV,5,FALSE)</f>
        <v>REGO</v>
      </c>
      <c r="O5836">
        <v>3</v>
      </c>
      <c r="P5836" s="103">
        <v>69801.91</v>
      </c>
      <c r="Q5836" s="107">
        <f>+FACTURACION[[#This Row],[CANTIDAD]]*FACTURACION[[#This Row],[VR UNITARIO]]/1000</f>
        <v>209.40573000000001</v>
      </c>
      <c r="R5836" s="105" t="str">
        <f>+VLOOKUP(FACTURACION[[#This Row],[NIT]],TABLACLIENTE,5,FALSE)</f>
        <v>GIRON</v>
      </c>
    </row>
    <row r="5837" spans="3:18">
      <c r="C5837" s="29">
        <v>2019</v>
      </c>
      <c r="D5837" s="30" t="s">
        <v>265</v>
      </c>
      <c r="E5837" s="30">
        <f>MONTH(FACTURACION[[#This Row],[MES]]&amp;1)</f>
        <v>2</v>
      </c>
      <c r="F5837" s="223">
        <f>DATE(FACTURACION[[#This Row],[AÑO]],FACTURACION[[#This Row],[Mes numero]],1)</f>
        <v>43497</v>
      </c>
      <c r="G5837" s="160" t="s">
        <v>4753</v>
      </c>
      <c r="H5837" s="25">
        <v>900164715</v>
      </c>
      <c r="I5837" s="105" t="str">
        <f>+VLOOKUP(FACTURACION[[#This Row],[NIT]],TABLACLIENTE,2,FALSE)</f>
        <v>COMPAÑIA TRANSPORTADORA DE COLOMBIA S.A. (COTRANSCOL S.A.)</v>
      </c>
      <c r="J5837" t="s">
        <v>227</v>
      </c>
      <c r="K5837" s="105" t="str">
        <f>+VLOOKUP(FACTURACION[[#This Row],[REFERENCIA]],CODINV,2,FALSE)</f>
        <v>TAPA CADENA Y ANILLO 2 1/4" ACME</v>
      </c>
      <c r="L5837" s="105" t="str">
        <f>IF(VLOOKUP(FACTURACION[[#This Row],[REFERENCIA]],CODINV,3,FALSE)=0,"",VLOOKUP(FACTURACION[[#This Row],[REFERENCIA]],CODINV,3,FALSE))</f>
        <v>3184-90</v>
      </c>
      <c r="M5837" s="105" t="str">
        <f>+VLOOKUP(FACTURACION[[#This Row],[REFERENCIA]],CODINV,4,FALSE)</f>
        <v>REPUESTOS Y ACCESORIOS</v>
      </c>
      <c r="N5837" s="105" t="str">
        <f>+VLOOKUP(FACTURACION[[#This Row],[REFERENCIA]],CODINV,5,FALSE)</f>
        <v>REGO</v>
      </c>
      <c r="O5837">
        <v>10</v>
      </c>
      <c r="P5837" s="103">
        <v>133509.5</v>
      </c>
      <c r="Q5837" s="107">
        <f>+FACTURACION[[#This Row],[CANTIDAD]]*FACTURACION[[#This Row],[VR UNITARIO]]/1000</f>
        <v>1335.095</v>
      </c>
      <c r="R5837" s="105" t="str">
        <f>+VLOOKUP(FACTURACION[[#This Row],[NIT]],TABLACLIENTE,5,FALSE)</f>
        <v>GIRON</v>
      </c>
    </row>
    <row r="5838" spans="3:18">
      <c r="C5838" s="29">
        <v>2019</v>
      </c>
      <c r="D5838" s="30" t="s">
        <v>265</v>
      </c>
      <c r="E5838" s="30">
        <f>MONTH(FACTURACION[[#This Row],[MES]]&amp;1)</f>
        <v>2</v>
      </c>
      <c r="F5838" s="223">
        <f>DATE(FACTURACION[[#This Row],[AÑO]],FACTURACION[[#This Row],[Mes numero]],1)</f>
        <v>43497</v>
      </c>
      <c r="G5838" s="160" t="s">
        <v>4753</v>
      </c>
      <c r="H5838" s="25">
        <v>900164715</v>
      </c>
      <c r="I5838" s="105" t="str">
        <f>+VLOOKUP(FACTURACION[[#This Row],[NIT]],TABLACLIENTE,2,FALSE)</f>
        <v>COMPAÑIA TRANSPORTADORA DE COLOMBIA S.A. (COTRANSCOL S.A.)</v>
      </c>
      <c r="J5838" t="s">
        <v>92</v>
      </c>
      <c r="K5838" s="105" t="str">
        <f>+VLOOKUP(FACTURACION[[#This Row],[REFERENCIA]],CODINV,2,FALSE)</f>
        <v>VALVULA DE EXCESO DE FLUJO 2"</v>
      </c>
      <c r="L5838" s="105" t="str">
        <f>IF(VLOOKUP(FACTURACION[[#This Row],[REFERENCIA]],CODINV,3,FALSE)=0,"",VLOOKUP(FACTURACION[[#This Row],[REFERENCIA]],CODINV,3,FALSE))</f>
        <v>A3292C</v>
      </c>
      <c r="M5838" s="105" t="str">
        <f>+VLOOKUP(FACTURACION[[#This Row],[REFERENCIA]],CODINV,4,FALSE)</f>
        <v>VÁLVULAS Y MULTIVÁLVULAS</v>
      </c>
      <c r="N5838" s="105" t="str">
        <f>+VLOOKUP(FACTURACION[[#This Row],[REFERENCIA]],CODINV,5,FALSE)</f>
        <v>REGO</v>
      </c>
      <c r="O5838">
        <v>20</v>
      </c>
      <c r="P5838" s="103">
        <v>220180.73</v>
      </c>
      <c r="Q5838" s="107">
        <f>+FACTURACION[[#This Row],[CANTIDAD]]*FACTURACION[[#This Row],[VR UNITARIO]]/1000</f>
        <v>4403.6146000000008</v>
      </c>
      <c r="R5838" s="105" t="str">
        <f>+VLOOKUP(FACTURACION[[#This Row],[NIT]],TABLACLIENTE,5,FALSE)</f>
        <v>GIRON</v>
      </c>
    </row>
    <row r="5839" spans="3:18">
      <c r="C5839" s="29">
        <v>2019</v>
      </c>
      <c r="D5839" s="30" t="s">
        <v>265</v>
      </c>
      <c r="E5839" s="30">
        <f>MONTH(FACTURACION[[#This Row],[MES]]&amp;1)</f>
        <v>2</v>
      </c>
      <c r="F5839" s="223">
        <f>DATE(FACTURACION[[#This Row],[AÑO]],FACTURACION[[#This Row],[Mes numero]],1)</f>
        <v>43497</v>
      </c>
      <c r="G5839" s="160" t="s">
        <v>4753</v>
      </c>
      <c r="H5839" s="25">
        <v>900164715</v>
      </c>
      <c r="I5839" s="105" t="str">
        <f>+VLOOKUP(FACTURACION[[#This Row],[NIT]],TABLACLIENTE,2,FALSE)</f>
        <v>COMPAÑIA TRANSPORTADORA DE COLOMBIA S.A. (COTRANSCOL S.A.)</v>
      </c>
      <c r="J5839" t="s">
        <v>56</v>
      </c>
      <c r="K5839" s="105" t="str">
        <f>+VLOOKUP(FACTURACION[[#This Row],[REFERENCIA]],CODINV,2,FALSE)</f>
        <v xml:space="preserve"> VALVULA DE AGUJA DE  1/4"</v>
      </c>
      <c r="L5839" s="105" t="str">
        <f>IF(VLOOKUP(FACTURACION[[#This Row],[REFERENCIA]],CODINV,3,FALSE)=0,"",VLOOKUP(FACTURACION[[#This Row],[REFERENCIA]],CODINV,3,FALSE))</f>
        <v>1224WA</v>
      </c>
      <c r="M5839" s="105" t="str">
        <f>+VLOOKUP(FACTURACION[[#This Row],[REFERENCIA]],CODINV,4,FALSE)</f>
        <v>VÁLVULAS Y MULTIVÁLVULAS</v>
      </c>
      <c r="N5839" s="105" t="str">
        <f>+VLOOKUP(FACTURACION[[#This Row],[REFERENCIA]],CODINV,5,FALSE)</f>
        <v>REGO</v>
      </c>
      <c r="O5839">
        <v>6</v>
      </c>
      <c r="P5839" s="103">
        <v>65749.5</v>
      </c>
      <c r="Q5839" s="107">
        <f>+FACTURACION[[#This Row],[CANTIDAD]]*FACTURACION[[#This Row],[VR UNITARIO]]/1000</f>
        <v>394.49700000000001</v>
      </c>
      <c r="R5839" s="105" t="str">
        <f>+VLOOKUP(FACTURACION[[#This Row],[NIT]],TABLACLIENTE,5,FALSE)</f>
        <v>GIRON</v>
      </c>
    </row>
    <row r="5840" spans="3:18">
      <c r="C5840" s="29">
        <v>2019</v>
      </c>
      <c r="D5840" s="30" t="s">
        <v>265</v>
      </c>
      <c r="E5840" s="30">
        <f>MONTH(FACTURACION[[#This Row],[MES]]&amp;1)</f>
        <v>2</v>
      </c>
      <c r="F5840" s="223">
        <f>DATE(FACTURACION[[#This Row],[AÑO]],FACTURACION[[#This Row],[Mes numero]],1)</f>
        <v>43497</v>
      </c>
      <c r="G5840" s="160" t="s">
        <v>4753</v>
      </c>
      <c r="H5840" s="25">
        <v>900164715</v>
      </c>
      <c r="I5840" s="105" t="str">
        <f>+VLOOKUP(FACTURACION[[#This Row],[NIT]],TABLACLIENTE,2,FALSE)</f>
        <v>COMPAÑIA TRANSPORTADORA DE COLOMBIA S.A. (COTRANSCOL S.A.)</v>
      </c>
      <c r="J5840" t="s">
        <v>74</v>
      </c>
      <c r="K5840" s="105" t="str">
        <f>+VLOOKUP(FACTURACION[[#This Row],[REFERENCIA]],CODINV,2,FALSE)</f>
        <v>VALVULA DE GLOBLO DE 1 1/4" NPT</v>
      </c>
      <c r="L5840" s="105" t="str">
        <f>IF(VLOOKUP(FACTURACION[[#This Row],[REFERENCIA]],CODINV,3,FALSE)=0,"",VLOOKUP(FACTURACION[[#This Row],[REFERENCIA]],CODINV,3,FALSE))</f>
        <v>A7509BP</v>
      </c>
      <c r="M5840" s="105" t="str">
        <f>+VLOOKUP(FACTURACION[[#This Row],[REFERENCIA]],CODINV,4,FALSE)</f>
        <v>VÁLVULAS Y MULTIVÁLVULAS</v>
      </c>
      <c r="N5840" s="105" t="str">
        <f>+VLOOKUP(FACTURACION[[#This Row],[REFERENCIA]],CODINV,5,FALSE)</f>
        <v>REGO</v>
      </c>
      <c r="O5840">
        <v>4</v>
      </c>
      <c r="P5840" s="103">
        <v>412654.3</v>
      </c>
      <c r="Q5840" s="107">
        <f>+FACTURACION[[#This Row],[CANTIDAD]]*FACTURACION[[#This Row],[VR UNITARIO]]/1000</f>
        <v>1650.6171999999999</v>
      </c>
      <c r="R5840" s="105" t="str">
        <f>+VLOOKUP(FACTURACION[[#This Row],[NIT]],TABLACLIENTE,5,FALSE)</f>
        <v>GIRON</v>
      </c>
    </row>
    <row r="5841" spans="3:18">
      <c r="C5841" s="29">
        <v>2019</v>
      </c>
      <c r="D5841" s="30" t="s">
        <v>265</v>
      </c>
      <c r="E5841" s="30">
        <f>MONTH(FACTURACION[[#This Row],[MES]]&amp;1)</f>
        <v>2</v>
      </c>
      <c r="F5841" s="223">
        <f>DATE(FACTURACION[[#This Row],[AÑO]],FACTURACION[[#This Row],[Mes numero]],1)</f>
        <v>43497</v>
      </c>
      <c r="G5841" s="160" t="s">
        <v>4754</v>
      </c>
      <c r="H5841" s="25">
        <v>892115036</v>
      </c>
      <c r="I5841" s="105" t="str">
        <f>+VLOOKUP(FACTURACION[[#This Row],[NIT]],TABLACLIENTE,2,FALSE)</f>
        <v>GASES DE LA GUAJIRA S.A. E. S. P. (GASGUAJIRA S.A. E.S.P.)</v>
      </c>
      <c r="J5841" t="s">
        <v>20</v>
      </c>
      <c r="K5841" s="105" t="str">
        <f>+VLOOKUP(FACTURACION[[#This Row],[REFERENCIA]],CODINV,2,FALSE)</f>
        <v xml:space="preserve">MEDIDOR AC-250 C: 3/4" CON CONECTORES </v>
      </c>
      <c r="L5841" s="105" t="str">
        <f>IF(VLOOKUP(FACTURACION[[#This Row],[REFERENCIA]],CODINV,3,FALSE)=0,"",VLOOKUP(FACTURACION[[#This Row],[REFERENCIA]],CODINV,3,FALSE))</f>
        <v/>
      </c>
      <c r="M5841" s="105" t="str">
        <f>+VLOOKUP(FACTURACION[[#This Row],[REFERENCIA]],CODINV,4,FALSE)</f>
        <v>MEDIDORES</v>
      </c>
      <c r="N5841" s="105" t="str">
        <f>+VLOOKUP(FACTURACION[[#This Row],[REFERENCIA]],CODINV,5,FALSE)</f>
        <v>HONEYWELL</v>
      </c>
      <c r="O5841">
        <v>10</v>
      </c>
      <c r="P5841" s="103">
        <v>439736</v>
      </c>
      <c r="Q5841" s="107">
        <f>+FACTURACION[[#This Row],[CANTIDAD]]*FACTURACION[[#This Row],[VR UNITARIO]]/1000</f>
        <v>4397.3599999999997</v>
      </c>
      <c r="R5841" s="105" t="str">
        <f>+VLOOKUP(FACTURACION[[#This Row],[NIT]],TABLACLIENTE,5,FALSE)</f>
        <v>RIOHACHA</v>
      </c>
    </row>
    <row r="5842" spans="3:18">
      <c r="C5842" s="29">
        <v>2019</v>
      </c>
      <c r="D5842" s="30" t="s">
        <v>265</v>
      </c>
      <c r="E5842" s="30">
        <f>MONTH(FACTURACION[[#This Row],[MES]]&amp;1)</f>
        <v>2</v>
      </c>
      <c r="F5842" s="223">
        <f>DATE(FACTURACION[[#This Row],[AÑO]],FACTURACION[[#This Row],[Mes numero]],1)</f>
        <v>43497</v>
      </c>
      <c r="G5842" s="160" t="s">
        <v>4754</v>
      </c>
      <c r="H5842" s="25">
        <v>892115036</v>
      </c>
      <c r="I5842" s="105" t="str">
        <f>+VLOOKUP(FACTURACION[[#This Row],[NIT]],TABLACLIENTE,2,FALSE)</f>
        <v>GASES DE LA GUAJIRA S.A. E. S. P. (GASGUAJIRA S.A. E.S.P.)</v>
      </c>
      <c r="J5842" t="s">
        <v>906</v>
      </c>
      <c r="K5842" s="105" t="str">
        <f>+VLOOKUP(FACTURACION[[#This Row],[REFERENCIA]],CODINV,2,FALSE)</f>
        <v>REG. 1883 CPB2 C: 1 1/4" O: 3/8 R:STD</v>
      </c>
      <c r="L5842" s="105" t="str">
        <f>IF(VLOOKUP(FACTURACION[[#This Row],[REFERENCIA]],CODINV,3,FALSE)=0,"",VLOOKUP(FACTURACION[[#This Row],[REFERENCIA]],CODINV,3,FALSE))</f>
        <v/>
      </c>
      <c r="M5842" s="105" t="str">
        <f>+VLOOKUP(FACTURACION[[#This Row],[REFERENCIA]],CODINV,4,FALSE)</f>
        <v>REGULADORES</v>
      </c>
      <c r="N5842" s="105" t="str">
        <f>+VLOOKUP(FACTURACION[[#This Row],[REFERENCIA]],CODINV,5,FALSE)</f>
        <v>HONEYWELL</v>
      </c>
      <c r="O5842">
        <v>4</v>
      </c>
      <c r="P5842" s="103">
        <v>1092345</v>
      </c>
      <c r="Q5842" s="107">
        <f>+FACTURACION[[#This Row],[CANTIDAD]]*FACTURACION[[#This Row],[VR UNITARIO]]/1000</f>
        <v>4369.38</v>
      </c>
      <c r="R5842" s="105" t="str">
        <f>+VLOOKUP(FACTURACION[[#This Row],[NIT]],TABLACLIENTE,5,FALSE)</f>
        <v>RIOHACHA</v>
      </c>
    </row>
    <row r="5843" spans="3:18">
      <c r="C5843" s="29">
        <v>2019</v>
      </c>
      <c r="D5843" s="30" t="s">
        <v>265</v>
      </c>
      <c r="E5843" s="30">
        <f>MONTH(FACTURACION[[#This Row],[MES]]&amp;1)</f>
        <v>2</v>
      </c>
      <c r="F5843" s="223">
        <f>DATE(FACTURACION[[#This Row],[AÑO]],FACTURACION[[#This Row],[Mes numero]],1)</f>
        <v>43497</v>
      </c>
      <c r="G5843" s="160" t="s">
        <v>4754</v>
      </c>
      <c r="H5843" s="25">
        <v>892115036</v>
      </c>
      <c r="I5843" s="105" t="str">
        <f>+VLOOKUP(FACTURACION[[#This Row],[NIT]],TABLACLIENTE,2,FALSE)</f>
        <v>GASES DE LA GUAJIRA S.A. E. S. P. (GASGUAJIRA S.A. E.S.P.)</v>
      </c>
      <c r="J5843" t="s">
        <v>905</v>
      </c>
      <c r="K5843" s="105" t="str">
        <f>+VLOOKUP(FACTURACION[[#This Row],[REFERENCIA]],CODINV,2,FALSE)</f>
        <v>REG. 1800 CPB2 1" O:1/2 R:STD</v>
      </c>
      <c r="L5843" s="105" t="str">
        <f>IF(VLOOKUP(FACTURACION[[#This Row],[REFERENCIA]],CODINV,3,FALSE)=0,"",VLOOKUP(FACTURACION[[#This Row],[REFERENCIA]],CODINV,3,FALSE))</f>
        <v/>
      </c>
      <c r="M5843" s="105" t="str">
        <f>+VLOOKUP(FACTURACION[[#This Row],[REFERENCIA]],CODINV,4,FALSE)</f>
        <v>REGULADORES</v>
      </c>
      <c r="N5843" s="105" t="str">
        <f>+VLOOKUP(FACTURACION[[#This Row],[REFERENCIA]],CODINV,5,FALSE)</f>
        <v>HONEYWELL</v>
      </c>
      <c r="O5843">
        <v>12</v>
      </c>
      <c r="P5843" s="103">
        <v>752395</v>
      </c>
      <c r="Q5843" s="107">
        <f>+FACTURACION[[#This Row],[CANTIDAD]]*FACTURACION[[#This Row],[VR UNITARIO]]/1000</f>
        <v>9028.74</v>
      </c>
      <c r="R5843" s="105" t="str">
        <f>+VLOOKUP(FACTURACION[[#This Row],[NIT]],TABLACLIENTE,5,FALSE)</f>
        <v>RIOHACHA</v>
      </c>
    </row>
    <row r="5844" spans="3:18">
      <c r="C5844" s="29">
        <v>2019</v>
      </c>
      <c r="D5844" s="30" t="s">
        <v>265</v>
      </c>
      <c r="E5844" s="30">
        <f>MONTH(FACTURACION[[#This Row],[MES]]&amp;1)</f>
        <v>2</v>
      </c>
      <c r="F5844" s="223">
        <f>DATE(FACTURACION[[#This Row],[AÑO]],FACTURACION[[#This Row],[Mes numero]],1)</f>
        <v>43497</v>
      </c>
      <c r="G5844" s="160" t="s">
        <v>4755</v>
      </c>
      <c r="H5844" s="25">
        <v>800202395</v>
      </c>
      <c r="I5844" s="105" t="str">
        <f>+VLOOKUP(FACTURACION[[#This Row],[NIT]],TABLACLIENTE,2,FALSE)</f>
        <v>EFIGAS GAS NATURAL S.A. E.S.P. (EFIGAS S.A. E.S.P.)</v>
      </c>
      <c r="J5844" t="s">
        <v>108</v>
      </c>
      <c r="K5844" s="105" t="str">
        <f>+VLOOKUP(FACTURACION[[#This Row],[REFERENCIA]],CODINV,2,FALSE)</f>
        <v>MEDIDOR BK G4 C:1/2"</v>
      </c>
      <c r="L5844" s="105" t="str">
        <f>IF(VLOOKUP(FACTURACION[[#This Row],[REFERENCIA]],CODINV,3,FALSE)=0,"",VLOOKUP(FACTURACION[[#This Row],[REFERENCIA]],CODINV,3,FALSE))</f>
        <v>G4K MT 152MM</v>
      </c>
      <c r="M5844" s="105" t="str">
        <f>+VLOOKUP(FACTURACION[[#This Row],[REFERENCIA]],CODINV,4,FALSE)</f>
        <v>MEDIDORES</v>
      </c>
      <c r="N5844" s="105" t="str">
        <f>+VLOOKUP(FACTURACION[[#This Row],[REFERENCIA]],CODINV,5,FALSE)</f>
        <v>HONEYWELL</v>
      </c>
      <c r="O5844">
        <v>30</v>
      </c>
      <c r="P5844" s="103">
        <v>177642</v>
      </c>
      <c r="Q5844" s="107">
        <f>+FACTURACION[[#This Row],[CANTIDAD]]*FACTURACION[[#This Row],[VR UNITARIO]]/1000</f>
        <v>5329.26</v>
      </c>
      <c r="R5844" s="105" t="str">
        <f>+VLOOKUP(FACTURACION[[#This Row],[NIT]],TABLACLIENTE,5,FALSE)</f>
        <v>MANIZALES</v>
      </c>
    </row>
    <row r="5845" spans="3:18">
      <c r="C5845" s="29">
        <v>2019</v>
      </c>
      <c r="D5845" s="30" t="s">
        <v>265</v>
      </c>
      <c r="E5845" s="30">
        <f>MONTH(FACTURACION[[#This Row],[MES]]&amp;1)</f>
        <v>2</v>
      </c>
      <c r="F5845" s="223">
        <f>DATE(FACTURACION[[#This Row],[AÑO]],FACTURACION[[#This Row],[Mes numero]],1)</f>
        <v>43497</v>
      </c>
      <c r="G5845" s="160" t="s">
        <v>4756</v>
      </c>
      <c r="H5845" s="25">
        <v>800202395</v>
      </c>
      <c r="I5845" s="105" t="str">
        <f>+VLOOKUP(FACTURACION[[#This Row],[NIT]],TABLACLIENTE,2,FALSE)</f>
        <v>EFIGAS GAS NATURAL S.A. E.S.P. (EFIGAS S.A. E.S.P.)</v>
      </c>
      <c r="J5845" t="s">
        <v>108</v>
      </c>
      <c r="K5845" s="105" t="str">
        <f>+VLOOKUP(FACTURACION[[#This Row],[REFERENCIA]],CODINV,2,FALSE)</f>
        <v>MEDIDOR BK G4 C:1/2"</v>
      </c>
      <c r="L5845" s="105" t="str">
        <f>IF(VLOOKUP(FACTURACION[[#This Row],[REFERENCIA]],CODINV,3,FALSE)=0,"",VLOOKUP(FACTURACION[[#This Row],[REFERENCIA]],CODINV,3,FALSE))</f>
        <v>G4K MT 152MM</v>
      </c>
      <c r="M5845" s="105" t="str">
        <f>+VLOOKUP(FACTURACION[[#This Row],[REFERENCIA]],CODINV,4,FALSE)</f>
        <v>MEDIDORES</v>
      </c>
      <c r="N5845" s="105" t="str">
        <f>+VLOOKUP(FACTURACION[[#This Row],[REFERENCIA]],CODINV,5,FALSE)</f>
        <v>HONEYWELL</v>
      </c>
      <c r="O5845">
        <v>40</v>
      </c>
      <c r="P5845" s="103">
        <v>177642</v>
      </c>
      <c r="Q5845" s="107">
        <f>+FACTURACION[[#This Row],[CANTIDAD]]*FACTURACION[[#This Row],[VR UNITARIO]]/1000</f>
        <v>7105.68</v>
      </c>
      <c r="R5845" s="105" t="str">
        <f>+VLOOKUP(FACTURACION[[#This Row],[NIT]],TABLACLIENTE,5,FALSE)</f>
        <v>MANIZALES</v>
      </c>
    </row>
    <row r="5846" spans="3:18">
      <c r="C5846" s="29">
        <v>2019</v>
      </c>
      <c r="D5846" s="30" t="s">
        <v>265</v>
      </c>
      <c r="E5846" s="30">
        <f>MONTH(FACTURACION[[#This Row],[MES]]&amp;1)</f>
        <v>2</v>
      </c>
      <c r="F5846" s="223">
        <f>DATE(FACTURACION[[#This Row],[AÑO]],FACTURACION[[#This Row],[Mes numero]],1)</f>
        <v>43497</v>
      </c>
      <c r="G5846" s="160" t="s">
        <v>4757</v>
      </c>
      <c r="H5846" s="25">
        <v>800202395</v>
      </c>
      <c r="I5846" s="105" t="str">
        <f>+VLOOKUP(FACTURACION[[#This Row],[NIT]],TABLACLIENTE,2,FALSE)</f>
        <v>EFIGAS GAS NATURAL S.A. E.S.P. (EFIGAS S.A. E.S.P.)</v>
      </c>
      <c r="J5846" t="s">
        <v>108</v>
      </c>
      <c r="K5846" s="105" t="str">
        <f>+VLOOKUP(FACTURACION[[#This Row],[REFERENCIA]],CODINV,2,FALSE)</f>
        <v>MEDIDOR BK G4 C:1/2"</v>
      </c>
      <c r="L5846" s="105" t="str">
        <f>IF(VLOOKUP(FACTURACION[[#This Row],[REFERENCIA]],CODINV,3,FALSE)=0,"",VLOOKUP(FACTURACION[[#This Row],[REFERENCIA]],CODINV,3,FALSE))</f>
        <v>G4K MT 152MM</v>
      </c>
      <c r="M5846" s="105" t="str">
        <f>+VLOOKUP(FACTURACION[[#This Row],[REFERENCIA]],CODINV,4,FALSE)</f>
        <v>MEDIDORES</v>
      </c>
      <c r="N5846" s="105" t="str">
        <f>+VLOOKUP(FACTURACION[[#This Row],[REFERENCIA]],CODINV,5,FALSE)</f>
        <v>HONEYWELL</v>
      </c>
      <c r="O5846">
        <v>30</v>
      </c>
      <c r="P5846" s="103">
        <v>177642</v>
      </c>
      <c r="Q5846" s="107">
        <f>+FACTURACION[[#This Row],[CANTIDAD]]*FACTURACION[[#This Row],[VR UNITARIO]]/1000</f>
        <v>5329.26</v>
      </c>
      <c r="R5846" s="105" t="str">
        <f>+VLOOKUP(FACTURACION[[#This Row],[NIT]],TABLACLIENTE,5,FALSE)</f>
        <v>MANIZALES</v>
      </c>
    </row>
    <row r="5847" spans="3:18">
      <c r="C5847" s="29">
        <v>2019</v>
      </c>
      <c r="D5847" s="30" t="s">
        <v>265</v>
      </c>
      <c r="E5847" s="30">
        <f>MONTH(FACTURACION[[#This Row],[MES]]&amp;1)</f>
        <v>2</v>
      </c>
      <c r="F5847" s="223">
        <f>DATE(FACTURACION[[#This Row],[AÑO]],FACTURACION[[#This Row],[Mes numero]],1)</f>
        <v>43497</v>
      </c>
      <c r="G5847" s="160" t="s">
        <v>4758</v>
      </c>
      <c r="H5847" s="25">
        <v>900704223</v>
      </c>
      <c r="I5847" s="105" t="str">
        <f>+VLOOKUP(FACTURACION[[#This Row],[NIT]],TABLACLIENTE,2,FALSE)</f>
        <v>GAS Y SERVICIOS INDUSTRIALES S A S</v>
      </c>
      <c r="J5847" t="s">
        <v>321</v>
      </c>
      <c r="K5847" s="105" t="str">
        <f>+VLOOKUP(FACTURACION[[#This Row],[REFERENCIA]],CODINV,2,FALSE)</f>
        <v>VALVULA INTERNA 2" NPTM 175GPM</v>
      </c>
      <c r="L5847" s="105" t="str">
        <f>IF(VLOOKUP(FACTURACION[[#This Row],[REFERENCIA]],CODINV,3,FALSE)=0,"",VLOOKUP(FACTURACION[[#This Row],[REFERENCIA]],CODINV,3,FALSE))</f>
        <v>A3212R-175</v>
      </c>
      <c r="M5847" s="105" t="str">
        <f>+VLOOKUP(FACTURACION[[#This Row],[REFERENCIA]],CODINV,4,FALSE)</f>
        <v>VÁLVULAS Y MULTIVÁLVULAS</v>
      </c>
      <c r="N5847" s="105" t="str">
        <f>+VLOOKUP(FACTURACION[[#This Row],[REFERENCIA]],CODINV,5,FALSE)</f>
        <v>REGO</v>
      </c>
      <c r="O5847">
        <v>1</v>
      </c>
      <c r="P5847" s="103">
        <v>185000</v>
      </c>
      <c r="Q5847" s="107">
        <f>+FACTURACION[[#This Row],[CANTIDAD]]*FACTURACION[[#This Row],[VR UNITARIO]]/1000</f>
        <v>185</v>
      </c>
      <c r="R5847" s="105" t="str">
        <f>+VLOOKUP(FACTURACION[[#This Row],[NIT]],TABLACLIENTE,5,FALSE)</f>
        <v>BOGOTÁ D.C.</v>
      </c>
    </row>
    <row r="5848" spans="3:18">
      <c r="C5848" s="29">
        <v>2019</v>
      </c>
      <c r="D5848" s="30" t="s">
        <v>265</v>
      </c>
      <c r="E5848" s="30">
        <f>MONTH(FACTURACION[[#This Row],[MES]]&amp;1)</f>
        <v>2</v>
      </c>
      <c r="F5848" s="223">
        <f>DATE(FACTURACION[[#This Row],[AÑO]],FACTURACION[[#This Row],[Mes numero]],1)</f>
        <v>43497</v>
      </c>
      <c r="G5848" s="160" t="s">
        <v>4759</v>
      </c>
      <c r="H5848" s="25">
        <v>891101577</v>
      </c>
      <c r="I5848" s="105" t="str">
        <f>+VLOOKUP(FACTURACION[[#This Row],[NIT]],TABLACLIENTE,2,FALSE)</f>
        <v>ALCANOS DE COLOMBIA S.A. E.S.P</v>
      </c>
      <c r="J5848" t="s">
        <v>61</v>
      </c>
      <c r="K5848" s="105" t="str">
        <f>+VLOOKUP(FACTURACION[[#This Row],[REFERENCIA]],CODINV,2,FALSE)</f>
        <v>MANGA 2" S300 H7</v>
      </c>
      <c r="L5848" s="105" t="str">
        <f>IF(VLOOKUP(FACTURACION[[#This Row],[REFERENCIA]],CODINV,3,FALSE)=0,"",VLOOKUP(FACTURACION[[#This Row],[REFERENCIA]],CODINV,3,FALSE))</f>
        <v>73404P002</v>
      </c>
      <c r="M5848" s="105" t="str">
        <f>+VLOOKUP(FACTURACION[[#This Row],[REFERENCIA]],CODINV,4,FALSE)</f>
        <v>MANGAS</v>
      </c>
      <c r="N5848" s="105" t="str">
        <f>+VLOOKUP(FACTURACION[[#This Row],[REFERENCIA]],CODINV,5,FALSE)</f>
        <v>HONEYWELL</v>
      </c>
      <c r="O5848">
        <v>4</v>
      </c>
      <c r="P5848" s="103">
        <v>587441.80000000005</v>
      </c>
      <c r="Q5848" s="107">
        <f>+FACTURACION[[#This Row],[CANTIDAD]]*FACTURACION[[#This Row],[VR UNITARIO]]/1000</f>
        <v>2349.7672000000002</v>
      </c>
      <c r="R5848" s="105" t="str">
        <f>+VLOOKUP(FACTURACION[[#This Row],[NIT]],TABLACLIENTE,5,FALSE)</f>
        <v>NEIVA</v>
      </c>
    </row>
    <row r="5849" spans="3:18">
      <c r="C5849" s="29">
        <v>2019</v>
      </c>
      <c r="D5849" s="30" t="s">
        <v>265</v>
      </c>
      <c r="E5849" s="30">
        <f>MONTH(FACTURACION[[#This Row],[MES]]&amp;1)</f>
        <v>2</v>
      </c>
      <c r="F5849" s="223">
        <f>DATE(FACTURACION[[#This Row],[AÑO]],FACTURACION[[#This Row],[Mes numero]],1)</f>
        <v>43497</v>
      </c>
      <c r="G5849" s="160" t="s">
        <v>4760</v>
      </c>
      <c r="H5849" s="25">
        <v>860510315</v>
      </c>
      <c r="I5849" s="105" t="str">
        <f>+VLOOKUP(FACTURACION[[#This Row],[NIT]],TABLACLIENTE,2,FALSE)</f>
        <v>INVERSIONES ALIS SAS</v>
      </c>
      <c r="J5849" t="s">
        <v>20</v>
      </c>
      <c r="K5849" s="105" t="str">
        <f>+VLOOKUP(FACTURACION[[#This Row],[REFERENCIA]],CODINV,2,FALSE)</f>
        <v xml:space="preserve">MEDIDOR AC-250 C: 3/4" CON CONECTORES </v>
      </c>
      <c r="L5849" s="105" t="str">
        <f>IF(VLOOKUP(FACTURACION[[#This Row],[REFERENCIA]],CODINV,3,FALSE)=0,"",VLOOKUP(FACTURACION[[#This Row],[REFERENCIA]],CODINV,3,FALSE))</f>
        <v/>
      </c>
      <c r="M5849" s="105" t="str">
        <f>+VLOOKUP(FACTURACION[[#This Row],[REFERENCIA]],CODINV,4,FALSE)</f>
        <v>MEDIDORES</v>
      </c>
      <c r="N5849" s="105" t="str">
        <f>+VLOOKUP(FACTURACION[[#This Row],[REFERENCIA]],CODINV,5,FALSE)</f>
        <v>HONEYWELL</v>
      </c>
      <c r="O5849">
        <v>2</v>
      </c>
      <c r="P5849" s="103">
        <v>433513.2</v>
      </c>
      <c r="Q5849" s="107">
        <f>+FACTURACION[[#This Row],[CANTIDAD]]*FACTURACION[[#This Row],[VR UNITARIO]]/1000</f>
        <v>867.02639999999997</v>
      </c>
      <c r="R5849" s="105" t="str">
        <f>+VLOOKUP(FACTURACION[[#This Row],[NIT]],TABLACLIENTE,5,FALSE)</f>
        <v>VILLAVICENCIO</v>
      </c>
    </row>
    <row r="5850" spans="3:18">
      <c r="C5850" s="29">
        <v>2019</v>
      </c>
      <c r="D5850" s="30" t="s">
        <v>265</v>
      </c>
      <c r="E5850" s="30">
        <f>MONTH(FACTURACION[[#This Row],[MES]]&amp;1)</f>
        <v>2</v>
      </c>
      <c r="F5850" s="223">
        <f>DATE(FACTURACION[[#This Row],[AÑO]],FACTURACION[[#This Row],[Mes numero]],1)</f>
        <v>43497</v>
      </c>
      <c r="G5850" s="160" t="s">
        <v>4761</v>
      </c>
      <c r="H5850" s="25">
        <v>800021272</v>
      </c>
      <c r="I5850" s="105" t="str">
        <f>+VLOOKUP(FACTURACION[[#This Row],[NIT]],TABLACLIENTE,2,FALSE)</f>
        <v>GASES DEL LLANO S.A. E.S.P (LLANOGAS S.A. E.S.P.)</v>
      </c>
      <c r="J5850" t="s">
        <v>20</v>
      </c>
      <c r="K5850" s="105" t="str">
        <f>+VLOOKUP(FACTURACION[[#This Row],[REFERENCIA]],CODINV,2,FALSE)</f>
        <v xml:space="preserve">MEDIDOR AC-250 C: 3/4" CON CONECTORES </v>
      </c>
      <c r="L5850" s="105" t="str">
        <f>IF(VLOOKUP(FACTURACION[[#This Row],[REFERENCIA]],CODINV,3,FALSE)=0,"",VLOOKUP(FACTURACION[[#This Row],[REFERENCIA]],CODINV,3,FALSE))</f>
        <v/>
      </c>
      <c r="M5850" s="105" t="str">
        <f>+VLOOKUP(FACTURACION[[#This Row],[REFERENCIA]],CODINV,4,FALSE)</f>
        <v>MEDIDORES</v>
      </c>
      <c r="N5850" s="105" t="str">
        <f>+VLOOKUP(FACTURACION[[#This Row],[REFERENCIA]],CODINV,5,FALSE)</f>
        <v>HONEYWELL</v>
      </c>
      <c r="O5850">
        <v>15</v>
      </c>
      <c r="P5850" s="103">
        <v>433513</v>
      </c>
      <c r="Q5850" s="107">
        <f>+FACTURACION[[#This Row],[CANTIDAD]]*FACTURACION[[#This Row],[VR UNITARIO]]/1000</f>
        <v>6502.6949999999997</v>
      </c>
      <c r="R5850" s="105" t="str">
        <f>+VLOOKUP(FACTURACION[[#This Row],[NIT]],TABLACLIENTE,5,FALSE)</f>
        <v>VILLAVICENCIO</v>
      </c>
    </row>
    <row r="5851" spans="3:18">
      <c r="C5851" s="29">
        <v>2019</v>
      </c>
      <c r="D5851" s="30" t="s">
        <v>265</v>
      </c>
      <c r="E5851" s="30">
        <f>MONTH(FACTURACION[[#This Row],[MES]]&amp;1)</f>
        <v>2</v>
      </c>
      <c r="F5851" s="223">
        <f>DATE(FACTURACION[[#This Row],[AÑO]],FACTURACION[[#This Row],[Mes numero]],1)</f>
        <v>43497</v>
      </c>
      <c r="G5851" s="160" t="s">
        <v>4762</v>
      </c>
      <c r="H5851" s="25">
        <v>891101577</v>
      </c>
      <c r="I5851" s="105" t="str">
        <f>+VLOOKUP(FACTURACION[[#This Row],[NIT]],TABLACLIENTE,2,FALSE)</f>
        <v>ALCANOS DE COLOMBIA S.A. E.S.P</v>
      </c>
      <c r="J5851" t="s">
        <v>20</v>
      </c>
      <c r="K5851" s="105" t="str">
        <f>+VLOOKUP(FACTURACION[[#This Row],[REFERENCIA]],CODINV,2,FALSE)</f>
        <v xml:space="preserve">MEDIDOR AC-250 C: 3/4" CON CONECTORES </v>
      </c>
      <c r="L5851" s="105" t="str">
        <f>IF(VLOOKUP(FACTURACION[[#This Row],[REFERENCIA]],CODINV,3,FALSE)=0,"",VLOOKUP(FACTURACION[[#This Row],[REFERENCIA]],CODINV,3,FALSE))</f>
        <v/>
      </c>
      <c r="M5851" s="105" t="str">
        <f>+VLOOKUP(FACTURACION[[#This Row],[REFERENCIA]],CODINV,4,FALSE)</f>
        <v>MEDIDORES</v>
      </c>
      <c r="N5851" s="105" t="str">
        <f>+VLOOKUP(FACTURACION[[#This Row],[REFERENCIA]],CODINV,5,FALSE)</f>
        <v>HONEYWELL</v>
      </c>
      <c r="O5851">
        <v>20</v>
      </c>
      <c r="P5851" s="103">
        <v>347752.98</v>
      </c>
      <c r="Q5851" s="107">
        <f>+FACTURACION[[#This Row],[CANTIDAD]]*FACTURACION[[#This Row],[VR UNITARIO]]/1000</f>
        <v>6955.0595999999996</v>
      </c>
      <c r="R5851" s="105" t="str">
        <f>+VLOOKUP(FACTURACION[[#This Row],[NIT]],TABLACLIENTE,5,FALSE)</f>
        <v>NEIVA</v>
      </c>
    </row>
    <row r="5852" spans="3:18">
      <c r="C5852" s="29">
        <v>2019</v>
      </c>
      <c r="D5852" s="30" t="s">
        <v>265</v>
      </c>
      <c r="E5852" s="30">
        <f>MONTH(FACTURACION[[#This Row],[MES]]&amp;1)</f>
        <v>2</v>
      </c>
      <c r="F5852" s="223">
        <f>DATE(FACTURACION[[#This Row],[AÑO]],FACTURACION[[#This Row],[Mes numero]],1)</f>
        <v>43497</v>
      </c>
      <c r="G5852" s="160" t="s">
        <v>4763</v>
      </c>
      <c r="H5852" s="25">
        <v>891101577</v>
      </c>
      <c r="I5852" s="105" t="str">
        <f>+VLOOKUP(FACTURACION[[#This Row],[NIT]],TABLACLIENTE,2,FALSE)</f>
        <v>ALCANOS DE COLOMBIA S.A. E.S.P</v>
      </c>
      <c r="J5852" t="s">
        <v>20</v>
      </c>
      <c r="K5852" s="105" t="str">
        <f>+VLOOKUP(FACTURACION[[#This Row],[REFERENCIA]],CODINV,2,FALSE)</f>
        <v xml:space="preserve">MEDIDOR AC-250 C: 3/4" CON CONECTORES </v>
      </c>
      <c r="L5852" s="105" t="str">
        <f>IF(VLOOKUP(FACTURACION[[#This Row],[REFERENCIA]],CODINV,3,FALSE)=0,"",VLOOKUP(FACTURACION[[#This Row],[REFERENCIA]],CODINV,3,FALSE))</f>
        <v/>
      </c>
      <c r="M5852" s="105" t="str">
        <f>+VLOOKUP(FACTURACION[[#This Row],[REFERENCIA]],CODINV,4,FALSE)</f>
        <v>MEDIDORES</v>
      </c>
      <c r="N5852" s="105" t="str">
        <f>+VLOOKUP(FACTURACION[[#This Row],[REFERENCIA]],CODINV,5,FALSE)</f>
        <v>HONEYWELL</v>
      </c>
      <c r="O5852">
        <v>20</v>
      </c>
      <c r="P5852" s="103">
        <v>347752.98</v>
      </c>
      <c r="Q5852" s="107">
        <f>+FACTURACION[[#This Row],[CANTIDAD]]*FACTURACION[[#This Row],[VR UNITARIO]]/1000</f>
        <v>6955.0595999999996</v>
      </c>
      <c r="R5852" s="105" t="str">
        <f>+VLOOKUP(FACTURACION[[#This Row],[NIT]],TABLACLIENTE,5,FALSE)</f>
        <v>NEIVA</v>
      </c>
    </row>
    <row r="5853" spans="3:18">
      <c r="C5853" s="29">
        <v>2019</v>
      </c>
      <c r="D5853" s="30" t="s">
        <v>265</v>
      </c>
      <c r="E5853" s="30">
        <f>MONTH(FACTURACION[[#This Row],[MES]]&amp;1)</f>
        <v>2</v>
      </c>
      <c r="F5853" s="223">
        <f>DATE(FACTURACION[[#This Row],[AÑO]],FACTURACION[[#This Row],[Mes numero]],1)</f>
        <v>43497</v>
      </c>
      <c r="G5853" s="160" t="s">
        <v>4764</v>
      </c>
      <c r="H5853" s="25">
        <v>860052070</v>
      </c>
      <c r="I5853" s="105" t="str">
        <f>+VLOOKUP(FACTURACION[[#This Row],[NIT]],TABLACLIENTE,2,FALSE)</f>
        <v>PRODUCTOS ALIMENTICIOS EL GALPON</v>
      </c>
      <c r="J5853" t="s">
        <v>120</v>
      </c>
      <c r="K5853" s="105" t="str">
        <f>+VLOOKUP(FACTURACION[[#This Row],[REFERENCIA]],CODINV,2,FALSE)</f>
        <v>MEDIDOR ROTATIVO G65</v>
      </c>
      <c r="L5853" s="105" t="str">
        <f>IF(VLOOKUP(FACTURACION[[#This Row],[REFERENCIA]],CODINV,3,FALSE)=0,"",VLOOKUP(FACTURACION[[#This Row],[REFERENCIA]],CODINV,3,FALSE))</f>
        <v>RCG65</v>
      </c>
      <c r="M5853" s="105" t="str">
        <f>+VLOOKUP(FACTURACION[[#This Row],[REFERENCIA]],CODINV,4,FALSE)</f>
        <v>MEDIDORES</v>
      </c>
      <c r="N5853" s="105" t="str">
        <f>+VLOOKUP(FACTURACION[[#This Row],[REFERENCIA]],CODINV,5,FALSE)</f>
        <v>HONEYWELL</v>
      </c>
      <c r="O5853">
        <v>1</v>
      </c>
      <c r="P5853" s="103">
        <v>4364539</v>
      </c>
      <c r="Q5853" s="107">
        <f>+FACTURACION[[#This Row],[CANTIDAD]]*FACTURACION[[#This Row],[VR UNITARIO]]/1000</f>
        <v>4364.5389999999998</v>
      </c>
      <c r="R5853" s="105" t="str">
        <f>+VLOOKUP(FACTURACION[[#This Row],[NIT]],TABLACLIENTE,5,FALSE)</f>
        <v>BOGOTÁ D.C.</v>
      </c>
    </row>
    <row r="5854" spans="3:18">
      <c r="C5854" s="29">
        <v>2019</v>
      </c>
      <c r="D5854" s="30" t="s">
        <v>265</v>
      </c>
      <c r="E5854" s="30">
        <f>MONTH(FACTURACION[[#This Row],[MES]]&amp;1)</f>
        <v>2</v>
      </c>
      <c r="F5854" s="223">
        <f>DATE(FACTURACION[[#This Row],[AÑO]],FACTURACION[[#This Row],[Mes numero]],1)</f>
        <v>43497</v>
      </c>
      <c r="G5854" s="160" t="s">
        <v>4765</v>
      </c>
      <c r="H5854" s="25">
        <v>891101577</v>
      </c>
      <c r="I5854" s="105" t="str">
        <f>+VLOOKUP(FACTURACION[[#This Row],[NIT]],TABLACLIENTE,2,FALSE)</f>
        <v>ALCANOS DE COLOMBIA S.A. E.S.P</v>
      </c>
      <c r="J5854" t="s">
        <v>262</v>
      </c>
      <c r="K5854" s="105" t="str">
        <f>+VLOOKUP(FACTURACION[[#This Row],[REFERENCIA]],CODINV,2,FALSE)</f>
        <v>MEDIDOR AL-425 C:1 1/4" MAOP 25 PSIG</v>
      </c>
      <c r="L5854" s="105" t="str">
        <f>IF(VLOOKUP(FACTURACION[[#This Row],[REFERENCIA]],CODINV,3,FALSE)=0,"",VLOOKUP(FACTURACION[[#This Row],[REFERENCIA]],CODINV,3,FALSE))</f>
        <v/>
      </c>
      <c r="M5854" s="105" t="str">
        <f>+VLOOKUP(FACTURACION[[#This Row],[REFERENCIA]],CODINV,4,FALSE)</f>
        <v>MEDIDORES</v>
      </c>
      <c r="N5854" s="105" t="str">
        <f>+VLOOKUP(FACTURACION[[#This Row],[REFERENCIA]],CODINV,5,FALSE)</f>
        <v>HONEYWELL</v>
      </c>
      <c r="O5854">
        <v>4</v>
      </c>
      <c r="P5854" s="103">
        <v>741370</v>
      </c>
      <c r="Q5854" s="107">
        <f>+FACTURACION[[#This Row],[CANTIDAD]]*FACTURACION[[#This Row],[VR UNITARIO]]/1000</f>
        <v>2965.48</v>
      </c>
      <c r="R5854" s="105" t="str">
        <f>+VLOOKUP(FACTURACION[[#This Row],[NIT]],TABLACLIENTE,5,FALSE)</f>
        <v>NEIVA</v>
      </c>
    </row>
    <row r="5855" spans="3:18">
      <c r="C5855" s="29">
        <v>2019</v>
      </c>
      <c r="D5855" s="30" t="s">
        <v>265</v>
      </c>
      <c r="E5855" s="30">
        <f>MONTH(FACTURACION[[#This Row],[MES]]&amp;1)</f>
        <v>2</v>
      </c>
      <c r="F5855" s="223">
        <f>DATE(FACTURACION[[#This Row],[AÑO]],FACTURACION[[#This Row],[Mes numero]],1)</f>
        <v>43497</v>
      </c>
      <c r="G5855" s="160" t="s">
        <v>4766</v>
      </c>
      <c r="H5855" s="25">
        <v>890101691</v>
      </c>
      <c r="I5855" s="105" t="str">
        <f>+VLOOKUP(FACTURACION[[#This Row],[NIT]],TABLACLIENTE,2,FALSE)</f>
        <v>GASES DEL CARIBE S.A.E.S.P. (GASCARIBE S.A E.S.P.)</v>
      </c>
      <c r="J5855" t="s">
        <v>215</v>
      </c>
      <c r="K5855" s="105" t="str">
        <f>+VLOOKUP(FACTURACION[[#This Row],[REFERENCIA]],CODINV,2,FALSE)</f>
        <v>COUPLING ELSTER MECANICO 1/2 IPS</v>
      </c>
      <c r="L5855" s="105" t="str">
        <f>IF(VLOOKUP(FACTURACION[[#This Row],[REFERENCIA]],CODINV,3,FALSE)=0,"",VLOOKUP(FACTURACION[[#This Row],[REFERENCIA]],CODINV,3,FALSE))</f>
        <v>50740</v>
      </c>
      <c r="M5855" s="105" t="str">
        <f>+VLOOKUP(FACTURACION[[#This Row],[REFERENCIA]],CODINV,4,FALSE)</f>
        <v>REPUESTOS Y ACCESORIOS</v>
      </c>
      <c r="N5855" s="105" t="str">
        <f>+VLOOKUP(FACTURACION[[#This Row],[REFERENCIA]],CODINV,5,FALSE)</f>
        <v>HONEYWELL</v>
      </c>
      <c r="O5855">
        <v>285</v>
      </c>
      <c r="P5855" s="103">
        <v>111160.75</v>
      </c>
      <c r="Q5855" s="107">
        <f>+FACTURACION[[#This Row],[CANTIDAD]]*FACTURACION[[#This Row],[VR UNITARIO]]/1000</f>
        <v>31680.813750000001</v>
      </c>
      <c r="R5855" s="105" t="str">
        <f>+VLOOKUP(FACTURACION[[#This Row],[NIT]],TABLACLIENTE,5,FALSE)</f>
        <v>BARRANQUILLA</v>
      </c>
    </row>
    <row r="5856" spans="3:18">
      <c r="C5856" s="29">
        <v>2019</v>
      </c>
      <c r="D5856" s="30" t="s">
        <v>265</v>
      </c>
      <c r="E5856" s="30">
        <f>MONTH(FACTURACION[[#This Row],[MES]]&amp;1)</f>
        <v>2</v>
      </c>
      <c r="F5856" s="223">
        <f>DATE(FACTURACION[[#This Row],[AÑO]],FACTURACION[[#This Row],[Mes numero]],1)</f>
        <v>43497</v>
      </c>
      <c r="G5856" s="160" t="s">
        <v>4766</v>
      </c>
      <c r="H5856" s="25">
        <v>890101691</v>
      </c>
      <c r="I5856" s="105" t="str">
        <f>+VLOOKUP(FACTURACION[[#This Row],[NIT]],TABLACLIENTE,2,FALSE)</f>
        <v>GASES DEL CARIBE S.A.E.S.P. (GASCARIBE S.A E.S.P.)</v>
      </c>
      <c r="J5856" t="s">
        <v>217</v>
      </c>
      <c r="K5856" s="105" t="str">
        <f>+VLOOKUP(FACTURACION[[#This Row],[REFERENCIA]],CODINV,2,FALSE)</f>
        <v>COUPLING ELSTER MECANICO DE 3/4 IPS</v>
      </c>
      <c r="L5856" s="105" t="str">
        <f>IF(VLOOKUP(FACTURACION[[#This Row],[REFERENCIA]],CODINV,3,FALSE)=0,"",VLOOKUP(FACTURACION[[#This Row],[REFERENCIA]],CODINV,3,FALSE))</f>
        <v>50175</v>
      </c>
      <c r="M5856" s="105" t="str">
        <f>+VLOOKUP(FACTURACION[[#This Row],[REFERENCIA]],CODINV,4,FALSE)</f>
        <v>REPUESTOS Y ACCESORIOS</v>
      </c>
      <c r="N5856" s="105" t="str">
        <f>+VLOOKUP(FACTURACION[[#This Row],[REFERENCIA]],CODINV,5,FALSE)</f>
        <v>HONEYWELL</v>
      </c>
      <c r="O5856">
        <v>132</v>
      </c>
      <c r="P5856" s="103">
        <v>79983.05</v>
      </c>
      <c r="Q5856" s="107">
        <f>+FACTURACION[[#This Row],[CANTIDAD]]*FACTURACION[[#This Row],[VR UNITARIO]]/1000</f>
        <v>10557.7626</v>
      </c>
      <c r="R5856" s="105" t="str">
        <f>+VLOOKUP(FACTURACION[[#This Row],[NIT]],TABLACLIENTE,5,FALSE)</f>
        <v>BARRANQUILLA</v>
      </c>
    </row>
    <row r="5857" spans="3:18">
      <c r="C5857" s="29">
        <v>2019</v>
      </c>
      <c r="D5857" s="30" t="s">
        <v>265</v>
      </c>
      <c r="E5857" s="30">
        <f>MONTH(FACTURACION[[#This Row],[MES]]&amp;1)</f>
        <v>2</v>
      </c>
      <c r="F5857" s="223">
        <f>DATE(FACTURACION[[#This Row],[AÑO]],FACTURACION[[#This Row],[Mes numero]],1)</f>
        <v>43497</v>
      </c>
      <c r="G5857" s="160" t="s">
        <v>4767</v>
      </c>
      <c r="H5857" s="25">
        <v>890101691</v>
      </c>
      <c r="I5857" s="105" t="str">
        <f>+VLOOKUP(FACTURACION[[#This Row],[NIT]],TABLACLIENTE,2,FALSE)</f>
        <v>GASES DEL CARIBE S.A.E.S.P. (GASCARIBE S.A E.S.P.)</v>
      </c>
      <c r="J5857" t="s">
        <v>108</v>
      </c>
      <c r="K5857" s="105" t="str">
        <f>+VLOOKUP(FACTURACION[[#This Row],[REFERENCIA]],CODINV,2,FALSE)</f>
        <v>MEDIDOR BK G4 C:1/2"</v>
      </c>
      <c r="L5857" s="105" t="str">
        <f>IF(VLOOKUP(FACTURACION[[#This Row],[REFERENCIA]],CODINV,3,FALSE)=0,"",VLOOKUP(FACTURACION[[#This Row],[REFERENCIA]],CODINV,3,FALSE))</f>
        <v>G4K MT 152MM</v>
      </c>
      <c r="M5857" s="105" t="str">
        <f>+VLOOKUP(FACTURACION[[#This Row],[REFERENCIA]],CODINV,4,FALSE)</f>
        <v>MEDIDORES</v>
      </c>
      <c r="N5857" s="105" t="str">
        <f>+VLOOKUP(FACTURACION[[#This Row],[REFERENCIA]],CODINV,5,FALSE)</f>
        <v>HONEYWELL</v>
      </c>
      <c r="O5857">
        <v>100</v>
      </c>
      <c r="P5857" s="103">
        <v>171520.44</v>
      </c>
      <c r="Q5857" s="107">
        <f>+FACTURACION[[#This Row],[CANTIDAD]]*FACTURACION[[#This Row],[VR UNITARIO]]/1000</f>
        <v>17152.044000000002</v>
      </c>
      <c r="R5857" s="105" t="str">
        <f>+VLOOKUP(FACTURACION[[#This Row],[NIT]],TABLACLIENTE,5,FALSE)</f>
        <v>BARRANQUILLA</v>
      </c>
    </row>
    <row r="5858" spans="3:18">
      <c r="C5858" s="29">
        <v>2019</v>
      </c>
      <c r="D5858" s="30" t="s">
        <v>265</v>
      </c>
      <c r="E5858" s="30">
        <f>MONTH(FACTURACION[[#This Row],[MES]]&amp;1)</f>
        <v>2</v>
      </c>
      <c r="F5858" s="223">
        <f>DATE(FACTURACION[[#This Row],[AÑO]],FACTURACION[[#This Row],[Mes numero]],1)</f>
        <v>43497</v>
      </c>
      <c r="G5858" s="160" t="s">
        <v>4768</v>
      </c>
      <c r="H5858" s="25">
        <v>890101691</v>
      </c>
      <c r="I5858" s="105" t="str">
        <f>+VLOOKUP(FACTURACION[[#This Row],[NIT]],TABLACLIENTE,2,FALSE)</f>
        <v>GASES DEL CARIBE S.A.E.S.P. (GASCARIBE S.A E.S.P.)</v>
      </c>
      <c r="J5858" t="s">
        <v>151</v>
      </c>
      <c r="K5858" s="105" t="str">
        <f>+VLOOKUP(FACTURACION[[#This Row],[REFERENCIA]],CODINV,2,FALSE)</f>
        <v>DIAFRAGMA BUNA Z-138</v>
      </c>
      <c r="L5858" s="105" t="str">
        <f>IF(VLOOKUP(FACTURACION[[#This Row],[REFERENCIA]],CODINV,3,FALSE)=0,"",VLOOKUP(FACTURACION[[#This Row],[REFERENCIA]],CODINV,3,FALSE))</f>
        <v>70170P028</v>
      </c>
      <c r="M5858" s="105" t="str">
        <f>+VLOOKUP(FACTURACION[[#This Row],[REFERENCIA]],CODINV,4,FALSE)</f>
        <v>REPUESTOS Y ACCESORIOS</v>
      </c>
      <c r="N5858" s="105" t="str">
        <f>+VLOOKUP(FACTURACION[[#This Row],[REFERENCIA]],CODINV,5,FALSE)</f>
        <v>HONEYWELL</v>
      </c>
      <c r="O5858">
        <v>100</v>
      </c>
      <c r="P5858" s="103">
        <v>16896</v>
      </c>
      <c r="Q5858" s="107">
        <f>+FACTURACION[[#This Row],[CANTIDAD]]*FACTURACION[[#This Row],[VR UNITARIO]]/1000</f>
        <v>1689.6</v>
      </c>
      <c r="R5858" s="105" t="str">
        <f>+VLOOKUP(FACTURACION[[#This Row],[NIT]],TABLACLIENTE,5,FALSE)</f>
        <v>BARRANQUILLA</v>
      </c>
    </row>
    <row r="5859" spans="3:18">
      <c r="C5859" s="29">
        <v>2019</v>
      </c>
      <c r="D5859" s="30" t="s">
        <v>265</v>
      </c>
      <c r="E5859" s="30">
        <f>MONTH(FACTURACION[[#This Row],[MES]]&amp;1)</f>
        <v>2</v>
      </c>
      <c r="F5859" s="223">
        <f>DATE(FACTURACION[[#This Row],[AÑO]],FACTURACION[[#This Row],[Mes numero]],1)</f>
        <v>43497</v>
      </c>
      <c r="G5859" s="160" t="s">
        <v>4768</v>
      </c>
      <c r="H5859" s="25">
        <v>890101691</v>
      </c>
      <c r="I5859" s="105" t="str">
        <f>+VLOOKUP(FACTURACION[[#This Row],[NIT]],TABLACLIENTE,2,FALSE)</f>
        <v>GASES DEL CARIBE S.A.E.S.P. (GASCARIBE S.A E.S.P.)</v>
      </c>
      <c r="J5859" t="s">
        <v>274</v>
      </c>
      <c r="K5859" s="105" t="str">
        <f>+VLOOKUP(FACTURACION[[#This Row],[REFERENCIA]],CODINV,2,FALSE)</f>
        <v>SEAT DISC BUNA 80</v>
      </c>
      <c r="L5859" s="105" t="str">
        <f>IF(VLOOKUP(FACTURACION[[#This Row],[REFERENCIA]],CODINV,3,FALSE)=0,"",VLOOKUP(FACTURACION[[#This Row],[REFERENCIA]],CODINV,3,FALSE))</f>
        <v>70041P002</v>
      </c>
      <c r="M5859" s="105" t="str">
        <f>+VLOOKUP(FACTURACION[[#This Row],[REFERENCIA]],CODINV,4,FALSE)</f>
        <v>REPUESTOS Y ACCESORIOS</v>
      </c>
      <c r="N5859" s="105" t="str">
        <f>+VLOOKUP(FACTURACION[[#This Row],[REFERENCIA]],CODINV,5,FALSE)</f>
        <v>HONEYWELL</v>
      </c>
      <c r="O5859">
        <v>40</v>
      </c>
      <c r="P5859" s="103">
        <v>26945</v>
      </c>
      <c r="Q5859" s="107">
        <f>+FACTURACION[[#This Row],[CANTIDAD]]*FACTURACION[[#This Row],[VR UNITARIO]]/1000</f>
        <v>1077.8</v>
      </c>
      <c r="R5859" s="105" t="str">
        <f>+VLOOKUP(FACTURACION[[#This Row],[NIT]],TABLACLIENTE,5,FALSE)</f>
        <v>BARRANQUILLA</v>
      </c>
    </row>
    <row r="5860" spans="3:18">
      <c r="C5860" s="29">
        <v>2019</v>
      </c>
      <c r="D5860" s="30" t="s">
        <v>265</v>
      </c>
      <c r="E5860" s="30">
        <f>MONTH(FACTURACION[[#This Row],[MES]]&amp;1)</f>
        <v>2</v>
      </c>
      <c r="F5860" s="223">
        <f>DATE(FACTURACION[[#This Row],[AÑO]],FACTURACION[[#This Row],[Mes numero]],1)</f>
        <v>43497</v>
      </c>
      <c r="G5860" s="160" t="s">
        <v>4768</v>
      </c>
      <c r="H5860" s="25">
        <v>890101691</v>
      </c>
      <c r="I5860" s="105" t="str">
        <f>+VLOOKUP(FACTURACION[[#This Row],[NIT]],TABLACLIENTE,2,FALSE)</f>
        <v>GASES DEL CARIBE S.A.E.S.P. (GASCARIBE S.A E.S.P.)</v>
      </c>
      <c r="J5860" t="s">
        <v>61</v>
      </c>
      <c r="K5860" s="105" t="str">
        <f>+VLOOKUP(FACTURACION[[#This Row],[REFERENCIA]],CODINV,2,FALSE)</f>
        <v>MANGA 2" S300 H7</v>
      </c>
      <c r="L5860" s="105" t="str">
        <f>IF(VLOOKUP(FACTURACION[[#This Row],[REFERENCIA]],CODINV,3,FALSE)=0,"",VLOOKUP(FACTURACION[[#This Row],[REFERENCIA]],CODINV,3,FALSE))</f>
        <v>73404P002</v>
      </c>
      <c r="M5860" s="105" t="str">
        <f>+VLOOKUP(FACTURACION[[#This Row],[REFERENCIA]],CODINV,4,FALSE)</f>
        <v>MANGAS</v>
      </c>
      <c r="N5860" s="105" t="str">
        <f>+VLOOKUP(FACTURACION[[#This Row],[REFERENCIA]],CODINV,5,FALSE)</f>
        <v>HONEYWELL</v>
      </c>
      <c r="O5860">
        <v>9</v>
      </c>
      <c r="P5860" s="103">
        <v>545880</v>
      </c>
      <c r="Q5860" s="107">
        <f>+FACTURACION[[#This Row],[CANTIDAD]]*FACTURACION[[#This Row],[VR UNITARIO]]/1000</f>
        <v>4912.92</v>
      </c>
      <c r="R5860" s="105" t="str">
        <f>+VLOOKUP(FACTURACION[[#This Row],[NIT]],TABLACLIENTE,5,FALSE)</f>
        <v>BARRANQUILLA</v>
      </c>
    </row>
    <row r="5861" spans="3:18">
      <c r="C5861" s="29">
        <v>2019</v>
      </c>
      <c r="D5861" s="30" t="s">
        <v>265</v>
      </c>
      <c r="E5861" s="30">
        <f>MONTH(FACTURACION[[#This Row],[MES]]&amp;1)</f>
        <v>2</v>
      </c>
      <c r="F5861" s="223">
        <f>DATE(FACTURACION[[#This Row],[AÑO]],FACTURACION[[#This Row],[Mes numero]],1)</f>
        <v>43497</v>
      </c>
      <c r="G5861" s="160" t="s">
        <v>4769</v>
      </c>
      <c r="H5861" s="25">
        <v>800202395</v>
      </c>
      <c r="I5861" s="105" t="str">
        <f>+VLOOKUP(FACTURACION[[#This Row],[NIT]],TABLACLIENTE,2,FALSE)</f>
        <v>EFIGAS GAS NATURAL S.A. E.S.P. (EFIGAS S.A. E.S.P.)</v>
      </c>
      <c r="J5861" t="s">
        <v>1297</v>
      </c>
      <c r="K5861" s="105" t="str">
        <f>+VLOOKUP(FACTURACION[[#This Row],[REFERENCIA]],CODINV,2,FALSE)</f>
        <v>EJE DE ROTOR PARA TURBINA 3G</v>
      </c>
      <c r="L5861" s="105" t="str">
        <f>IF(VLOOKUP(FACTURACION[[#This Row],[REFERENCIA]],CODINV,3,FALSE)=0,"",VLOOKUP(FACTURACION[[#This Row],[REFERENCIA]],CODINV,3,FALSE))</f>
        <v>56187P126</v>
      </c>
      <c r="M5861" s="105" t="str">
        <f>+VLOOKUP(FACTURACION[[#This Row],[REFERENCIA]],CODINV,4,FALSE)</f>
        <v>REPUESTOS Y ACCESORIOS</v>
      </c>
      <c r="N5861" s="105" t="str">
        <f>+VLOOKUP(FACTURACION[[#This Row],[REFERENCIA]],CODINV,5,FALSE)</f>
        <v>HONEYWELL</v>
      </c>
      <c r="O5861">
        <v>2</v>
      </c>
      <c r="P5861" s="103">
        <v>140362.20000000001</v>
      </c>
      <c r="Q5861" s="107">
        <f>+FACTURACION[[#This Row],[CANTIDAD]]*FACTURACION[[#This Row],[VR UNITARIO]]/1000</f>
        <v>280.7244</v>
      </c>
      <c r="R5861" s="105" t="str">
        <f>+VLOOKUP(FACTURACION[[#This Row],[NIT]],TABLACLIENTE,5,FALSE)</f>
        <v>MANIZALES</v>
      </c>
    </row>
    <row r="5862" spans="3:18">
      <c r="C5862" s="29">
        <v>2019</v>
      </c>
      <c r="D5862" s="30" t="s">
        <v>265</v>
      </c>
      <c r="E5862" s="30">
        <f>MONTH(FACTURACION[[#This Row],[MES]]&amp;1)</f>
        <v>2</v>
      </c>
      <c r="F5862" s="223">
        <f>DATE(FACTURACION[[#This Row],[AÑO]],FACTURACION[[#This Row],[Mes numero]],1)</f>
        <v>43497</v>
      </c>
      <c r="G5862" s="160" t="s">
        <v>4769</v>
      </c>
      <c r="H5862" s="25">
        <v>800202395</v>
      </c>
      <c r="I5862" s="105" t="str">
        <f>+VLOOKUP(FACTURACION[[#This Row],[NIT]],TABLACLIENTE,2,FALSE)</f>
        <v>EFIGAS GAS NATURAL S.A. E.S.P. (EFIGAS S.A. E.S.P.)</v>
      </c>
      <c r="J5862" t="s">
        <v>548</v>
      </c>
      <c r="K5862" s="105" t="str">
        <f>+VLOOKUP(FACTURACION[[#This Row],[REFERENCIA]],CODINV,2,FALSE)</f>
        <v>KIT ROTOR 3" 275-1440 GT</v>
      </c>
      <c r="L5862" s="105" t="str">
        <f>IF(VLOOKUP(FACTURACION[[#This Row],[REFERENCIA]],CODINV,3,FALSE)=0,"",VLOOKUP(FACTURACION[[#This Row],[REFERENCIA]],CODINV,3,FALSE))</f>
        <v>54511K004</v>
      </c>
      <c r="M5862" s="105" t="str">
        <f>+VLOOKUP(FACTURACION[[#This Row],[REFERENCIA]],CODINV,4,FALSE)</f>
        <v>REPUESTOS Y ACCESORIOS</v>
      </c>
      <c r="N5862" s="105" t="str">
        <f>+VLOOKUP(FACTURACION[[#This Row],[REFERENCIA]],CODINV,5,FALSE)</f>
        <v>HONEYWELL</v>
      </c>
      <c r="O5862">
        <v>2</v>
      </c>
      <c r="P5862" s="103">
        <v>498937.59999999998</v>
      </c>
      <c r="Q5862" s="107">
        <f>+FACTURACION[[#This Row],[CANTIDAD]]*FACTURACION[[#This Row],[VR UNITARIO]]/1000</f>
        <v>997.87519999999995</v>
      </c>
      <c r="R5862" s="105" t="str">
        <f>+VLOOKUP(FACTURACION[[#This Row],[NIT]],TABLACLIENTE,5,FALSE)</f>
        <v>MANIZALES</v>
      </c>
    </row>
    <row r="5863" spans="3:18">
      <c r="C5863" s="29">
        <v>2019</v>
      </c>
      <c r="D5863" s="30" t="s">
        <v>265</v>
      </c>
      <c r="E5863" s="30">
        <f>MONTH(FACTURACION[[#This Row],[MES]]&amp;1)</f>
        <v>2</v>
      </c>
      <c r="F5863" s="223">
        <f>DATE(FACTURACION[[#This Row],[AÑO]],FACTURACION[[#This Row],[Mes numero]],1)</f>
        <v>43497</v>
      </c>
      <c r="G5863" s="160" t="s">
        <v>4770</v>
      </c>
      <c r="H5863" s="25">
        <v>900164715</v>
      </c>
      <c r="I5863" s="105" t="str">
        <f>+VLOOKUP(FACTURACION[[#This Row],[NIT]],TABLACLIENTE,2,FALSE)</f>
        <v>COMPAÑIA TRANSPORTADORA DE COLOMBIA S.A. (COTRANSCOL S.A.)</v>
      </c>
      <c r="J5863" t="s">
        <v>236</v>
      </c>
      <c r="K5863" s="105" t="str">
        <f>+VLOOKUP(FACTURACION[[#This Row],[REFERENCIA]],CODINV,2,FALSE)</f>
        <v>ADAPTADOR 1 3/4"ACME X 1 1/4" NPT BRONCE</v>
      </c>
      <c r="L5863" s="105" t="str">
        <f>IF(VLOOKUP(FACTURACION[[#This Row],[REFERENCIA]],CODINV,3,FALSE)=0,"",VLOOKUP(FACTURACION[[#This Row],[REFERENCIA]],CODINV,3,FALSE))</f>
        <v>5765F</v>
      </c>
      <c r="M5863" s="105" t="str">
        <f>+VLOOKUP(FACTURACION[[#This Row],[REFERENCIA]],CODINV,4,FALSE)</f>
        <v>REPUESTOS Y ACCESORIOS</v>
      </c>
      <c r="N5863" s="105" t="str">
        <f>+VLOOKUP(FACTURACION[[#This Row],[REFERENCIA]],CODINV,5,FALSE)</f>
        <v>REGO</v>
      </c>
      <c r="O5863">
        <v>4</v>
      </c>
      <c r="P5863" s="103">
        <v>38419.32</v>
      </c>
      <c r="Q5863" s="107">
        <f>+FACTURACION[[#This Row],[CANTIDAD]]*FACTURACION[[#This Row],[VR UNITARIO]]/1000</f>
        <v>153.67728</v>
      </c>
      <c r="R5863" s="105" t="str">
        <f>+VLOOKUP(FACTURACION[[#This Row],[NIT]],TABLACLIENTE,5,FALSE)</f>
        <v>GIRON</v>
      </c>
    </row>
    <row r="5864" spans="3:18">
      <c r="C5864" s="29">
        <v>2019</v>
      </c>
      <c r="D5864" s="30" t="s">
        <v>265</v>
      </c>
      <c r="E5864" s="30">
        <f>MONTH(FACTURACION[[#This Row],[MES]]&amp;1)</f>
        <v>2</v>
      </c>
      <c r="F5864" s="223">
        <f>DATE(FACTURACION[[#This Row],[AÑO]],FACTURACION[[#This Row],[Mes numero]],1)</f>
        <v>43497</v>
      </c>
      <c r="G5864" s="160" t="s">
        <v>4770</v>
      </c>
      <c r="H5864" s="25">
        <v>900164715</v>
      </c>
      <c r="I5864" s="105" t="str">
        <f>+VLOOKUP(FACTURACION[[#This Row],[NIT]],TABLACLIENTE,2,FALSE)</f>
        <v>COMPAÑIA TRANSPORTADORA DE COLOMBIA S.A. (COTRANSCOL S.A.)</v>
      </c>
      <c r="J5864" t="s">
        <v>317</v>
      </c>
      <c r="K5864" s="105" t="str">
        <f>+VLOOKUP(FACTURACION[[#This Row],[REFERENCIA]],CODINV,2,FALSE)</f>
        <v>DIAL ROTOGAGE</v>
      </c>
      <c r="L5864" s="105" t="str">
        <f>IF(VLOOKUP(FACTURACION[[#This Row],[REFERENCIA]],CODINV,3,FALSE)=0,"",VLOOKUP(FACTURACION[[#This Row],[REFERENCIA]],CODINV,3,FALSE))</f>
        <v>A909118LX</v>
      </c>
      <c r="M5864" s="105" t="str">
        <f>+VLOOKUP(FACTURACION[[#This Row],[REFERENCIA]],CODINV,4,FALSE)</f>
        <v>REPUESTOS Y ACCESORIOS</v>
      </c>
      <c r="N5864" s="105" t="str">
        <f>+VLOOKUP(FACTURACION[[#This Row],[REFERENCIA]],CODINV,5,FALSE)</f>
        <v>REGO</v>
      </c>
      <c r="O5864">
        <v>2</v>
      </c>
      <c r="P5864" s="103">
        <v>43791.12</v>
      </c>
      <c r="Q5864" s="107">
        <f>+FACTURACION[[#This Row],[CANTIDAD]]*FACTURACION[[#This Row],[VR UNITARIO]]/1000</f>
        <v>87.582239999999999</v>
      </c>
      <c r="R5864" s="105" t="str">
        <f>+VLOOKUP(FACTURACION[[#This Row],[NIT]],TABLACLIENTE,5,FALSE)</f>
        <v>GIRON</v>
      </c>
    </row>
    <row r="5865" spans="3:18">
      <c r="C5865" s="29">
        <v>2019</v>
      </c>
      <c r="D5865" s="30" t="s">
        <v>265</v>
      </c>
      <c r="E5865" s="30">
        <f>MONTH(FACTURACION[[#This Row],[MES]]&amp;1)</f>
        <v>2</v>
      </c>
      <c r="F5865" s="223">
        <f>DATE(FACTURACION[[#This Row],[AÑO]],FACTURACION[[#This Row],[Mes numero]],1)</f>
        <v>43497</v>
      </c>
      <c r="G5865" s="160" t="s">
        <v>4770</v>
      </c>
      <c r="H5865" s="25">
        <v>900164715</v>
      </c>
      <c r="I5865" s="105" t="str">
        <f>+VLOOKUP(FACTURACION[[#This Row],[NIT]],TABLACLIENTE,2,FALSE)</f>
        <v>COMPAÑIA TRANSPORTADORA DE COLOMBIA S.A. (COTRANSCOL S.A.)</v>
      </c>
      <c r="J5865" t="s">
        <v>51</v>
      </c>
      <c r="K5865" s="105" t="str">
        <f>+VLOOKUP(FACTURACION[[#This Row],[REFERENCIA]],CODINV,2,FALSE)</f>
        <v>DIP TUBE 60"</v>
      </c>
      <c r="L5865" s="105" t="str">
        <f>IF(VLOOKUP(FACTURACION[[#This Row],[REFERENCIA]],CODINV,3,FALSE)=0,"",VLOOKUP(FACTURACION[[#This Row],[REFERENCIA]],CODINV,3,FALSE))</f>
        <v>A9091M60</v>
      </c>
      <c r="M5865" s="105" t="str">
        <f>+VLOOKUP(FACTURACION[[#This Row],[REFERENCIA]],CODINV,4,FALSE)</f>
        <v>REPUESTOS Y ACCESORIOS</v>
      </c>
      <c r="N5865" s="105" t="str">
        <f>+VLOOKUP(FACTURACION[[#This Row],[REFERENCIA]],CODINV,5,FALSE)</f>
        <v>REGO</v>
      </c>
      <c r="O5865">
        <v>2</v>
      </c>
      <c r="P5865" s="103">
        <v>211384.81</v>
      </c>
      <c r="Q5865" s="107">
        <f>+FACTURACION[[#This Row],[CANTIDAD]]*FACTURACION[[#This Row],[VR UNITARIO]]/1000</f>
        <v>422.76961999999997</v>
      </c>
      <c r="R5865" s="105" t="str">
        <f>+VLOOKUP(FACTURACION[[#This Row],[NIT]],TABLACLIENTE,5,FALSE)</f>
        <v>GIRON</v>
      </c>
    </row>
    <row r="5866" spans="3:18">
      <c r="C5866" s="29">
        <v>2019</v>
      </c>
      <c r="D5866" s="30" t="s">
        <v>265</v>
      </c>
      <c r="E5866" s="30">
        <f>MONTH(FACTURACION[[#This Row],[MES]]&amp;1)</f>
        <v>2</v>
      </c>
      <c r="F5866" s="223">
        <f>DATE(FACTURACION[[#This Row],[AÑO]],FACTURACION[[#This Row],[Mes numero]],1)</f>
        <v>43497</v>
      </c>
      <c r="G5866" s="160" t="s">
        <v>4770</v>
      </c>
      <c r="H5866" s="25">
        <v>900164715</v>
      </c>
      <c r="I5866" s="105" t="str">
        <f>+VLOOKUP(FACTURACION[[#This Row],[NIT]],TABLACLIENTE,2,FALSE)</f>
        <v>COMPAÑIA TRANSPORTADORA DE COLOMBIA S.A. (COTRANSCOL S.A.)</v>
      </c>
      <c r="J5866" t="s">
        <v>4219</v>
      </c>
      <c r="K5866" s="105" t="str">
        <f>+VLOOKUP(FACTURACION[[#This Row],[REFERENCIA]],CODINV,2,FALSE)</f>
        <v>KIT REPARACION VALV. GLOBO 2"</v>
      </c>
      <c r="L5866" s="105" t="str">
        <f>IF(VLOOKUP(FACTURACION[[#This Row],[REFERENCIA]],CODINV,3,FALSE)=0,"",VLOOKUP(FACTURACION[[#This Row],[REFERENCIA]],CODINV,3,FALSE))</f>
        <v>A7513-50</v>
      </c>
      <c r="M5866" s="105" t="str">
        <f>+VLOOKUP(FACTURACION[[#This Row],[REFERENCIA]],CODINV,4,FALSE)</f>
        <v>REPUESTOS Y ACCESORIOS</v>
      </c>
      <c r="N5866" s="105" t="str">
        <f>+VLOOKUP(FACTURACION[[#This Row],[REFERENCIA]],CODINV,5,FALSE)</f>
        <v>REGO</v>
      </c>
      <c r="O5866">
        <v>3</v>
      </c>
      <c r="P5866" s="103">
        <v>69801.91</v>
      </c>
      <c r="Q5866" s="107">
        <f>+FACTURACION[[#This Row],[CANTIDAD]]*FACTURACION[[#This Row],[VR UNITARIO]]/1000</f>
        <v>209.40573000000001</v>
      </c>
      <c r="R5866" s="105" t="str">
        <f>+VLOOKUP(FACTURACION[[#This Row],[NIT]],TABLACLIENTE,5,FALSE)</f>
        <v>GIRON</v>
      </c>
    </row>
    <row r="5867" spans="3:18">
      <c r="C5867" s="29">
        <v>2019</v>
      </c>
      <c r="D5867" s="30" t="s">
        <v>265</v>
      </c>
      <c r="E5867" s="30">
        <f>MONTH(FACTURACION[[#This Row],[MES]]&amp;1)</f>
        <v>2</v>
      </c>
      <c r="F5867" s="223">
        <f>DATE(FACTURACION[[#This Row],[AÑO]],FACTURACION[[#This Row],[Mes numero]],1)</f>
        <v>43497</v>
      </c>
      <c r="G5867" s="160" t="s">
        <v>4770</v>
      </c>
      <c r="H5867" s="25">
        <v>900164715</v>
      </c>
      <c r="I5867" s="105" t="str">
        <f>+VLOOKUP(FACTURACION[[#This Row],[NIT]],TABLACLIENTE,2,FALSE)</f>
        <v>COMPAÑIA TRANSPORTADORA DE COLOMBIA S.A. (COTRANSCOL S.A.)</v>
      </c>
      <c r="J5867" t="s">
        <v>227</v>
      </c>
      <c r="K5867" s="105" t="str">
        <f>+VLOOKUP(FACTURACION[[#This Row],[REFERENCIA]],CODINV,2,FALSE)</f>
        <v>TAPA CADENA Y ANILLO 2 1/4" ACME</v>
      </c>
      <c r="L5867" s="105" t="str">
        <f>IF(VLOOKUP(FACTURACION[[#This Row],[REFERENCIA]],CODINV,3,FALSE)=0,"",VLOOKUP(FACTURACION[[#This Row],[REFERENCIA]],CODINV,3,FALSE))</f>
        <v>3184-90</v>
      </c>
      <c r="M5867" s="105" t="str">
        <f>+VLOOKUP(FACTURACION[[#This Row],[REFERENCIA]],CODINV,4,FALSE)</f>
        <v>REPUESTOS Y ACCESORIOS</v>
      </c>
      <c r="N5867" s="105" t="str">
        <f>+VLOOKUP(FACTURACION[[#This Row],[REFERENCIA]],CODINV,5,FALSE)</f>
        <v>REGO</v>
      </c>
      <c r="O5867">
        <v>10</v>
      </c>
      <c r="P5867" s="103">
        <v>133509.5</v>
      </c>
      <c r="Q5867" s="107">
        <f>+FACTURACION[[#This Row],[CANTIDAD]]*FACTURACION[[#This Row],[VR UNITARIO]]/1000</f>
        <v>1335.095</v>
      </c>
      <c r="R5867" s="105" t="str">
        <f>+VLOOKUP(FACTURACION[[#This Row],[NIT]],TABLACLIENTE,5,FALSE)</f>
        <v>GIRON</v>
      </c>
    </row>
    <row r="5868" spans="3:18">
      <c r="C5868" s="29">
        <v>2019</v>
      </c>
      <c r="D5868" s="30" t="s">
        <v>265</v>
      </c>
      <c r="E5868" s="30">
        <f>MONTH(FACTURACION[[#This Row],[MES]]&amp;1)</f>
        <v>2</v>
      </c>
      <c r="F5868" s="223">
        <f>DATE(FACTURACION[[#This Row],[AÑO]],FACTURACION[[#This Row],[Mes numero]],1)</f>
        <v>43497</v>
      </c>
      <c r="G5868" s="160" t="s">
        <v>4770</v>
      </c>
      <c r="H5868" s="25">
        <v>900164715</v>
      </c>
      <c r="I5868" s="105" t="str">
        <f>+VLOOKUP(FACTURACION[[#This Row],[NIT]],TABLACLIENTE,2,FALSE)</f>
        <v>COMPAÑIA TRANSPORTADORA DE COLOMBIA S.A. (COTRANSCOL S.A.)</v>
      </c>
      <c r="J5868" t="s">
        <v>92</v>
      </c>
      <c r="K5868" s="105" t="str">
        <f>+VLOOKUP(FACTURACION[[#This Row],[REFERENCIA]],CODINV,2,FALSE)</f>
        <v>VALVULA DE EXCESO DE FLUJO 2"</v>
      </c>
      <c r="L5868" s="105" t="str">
        <f>IF(VLOOKUP(FACTURACION[[#This Row],[REFERENCIA]],CODINV,3,FALSE)=0,"",VLOOKUP(FACTURACION[[#This Row],[REFERENCIA]],CODINV,3,FALSE))</f>
        <v>A3292C</v>
      </c>
      <c r="M5868" s="105" t="str">
        <f>+VLOOKUP(FACTURACION[[#This Row],[REFERENCIA]],CODINV,4,FALSE)</f>
        <v>VÁLVULAS Y MULTIVÁLVULAS</v>
      </c>
      <c r="N5868" s="105" t="str">
        <f>+VLOOKUP(FACTURACION[[#This Row],[REFERENCIA]],CODINV,5,FALSE)</f>
        <v>REGO</v>
      </c>
      <c r="O5868">
        <v>12</v>
      </c>
      <c r="P5868" s="103">
        <v>220180.73</v>
      </c>
      <c r="Q5868" s="107">
        <f>+FACTURACION[[#This Row],[CANTIDAD]]*FACTURACION[[#This Row],[VR UNITARIO]]/1000</f>
        <v>2642.16876</v>
      </c>
      <c r="R5868" s="105" t="str">
        <f>+VLOOKUP(FACTURACION[[#This Row],[NIT]],TABLACLIENTE,5,FALSE)</f>
        <v>GIRON</v>
      </c>
    </row>
    <row r="5869" spans="3:18">
      <c r="C5869" s="29">
        <v>2019</v>
      </c>
      <c r="D5869" s="30" t="s">
        <v>265</v>
      </c>
      <c r="E5869" s="30">
        <f>MONTH(FACTURACION[[#This Row],[MES]]&amp;1)</f>
        <v>2</v>
      </c>
      <c r="F5869" s="223">
        <f>DATE(FACTURACION[[#This Row],[AÑO]],FACTURACION[[#This Row],[Mes numero]],1)</f>
        <v>43497</v>
      </c>
      <c r="G5869" s="160" t="s">
        <v>4770</v>
      </c>
      <c r="H5869" s="25">
        <v>900164715</v>
      </c>
      <c r="I5869" s="105" t="str">
        <f>+VLOOKUP(FACTURACION[[#This Row],[NIT]],TABLACLIENTE,2,FALSE)</f>
        <v>COMPAÑIA TRANSPORTADORA DE COLOMBIA S.A. (COTRANSCOL S.A.)</v>
      </c>
      <c r="J5869" t="s">
        <v>56</v>
      </c>
      <c r="K5869" s="105" t="str">
        <f>+VLOOKUP(FACTURACION[[#This Row],[REFERENCIA]],CODINV,2,FALSE)</f>
        <v xml:space="preserve"> VALVULA DE AGUJA DE  1/4"</v>
      </c>
      <c r="L5869" s="105" t="str">
        <f>IF(VLOOKUP(FACTURACION[[#This Row],[REFERENCIA]],CODINV,3,FALSE)=0,"",VLOOKUP(FACTURACION[[#This Row],[REFERENCIA]],CODINV,3,FALSE))</f>
        <v>1224WA</v>
      </c>
      <c r="M5869" s="105" t="str">
        <f>+VLOOKUP(FACTURACION[[#This Row],[REFERENCIA]],CODINV,4,FALSE)</f>
        <v>VÁLVULAS Y MULTIVÁLVULAS</v>
      </c>
      <c r="N5869" s="105" t="str">
        <f>+VLOOKUP(FACTURACION[[#This Row],[REFERENCIA]],CODINV,5,FALSE)</f>
        <v>REGO</v>
      </c>
      <c r="O5869">
        <v>6</v>
      </c>
      <c r="P5869" s="103">
        <v>65749.5</v>
      </c>
      <c r="Q5869" s="107">
        <f>+FACTURACION[[#This Row],[CANTIDAD]]*FACTURACION[[#This Row],[VR UNITARIO]]/1000</f>
        <v>394.49700000000001</v>
      </c>
      <c r="R5869" s="105" t="str">
        <f>+VLOOKUP(FACTURACION[[#This Row],[NIT]],TABLACLIENTE,5,FALSE)</f>
        <v>GIRON</v>
      </c>
    </row>
    <row r="5870" spans="3:18">
      <c r="C5870" s="29">
        <v>2019</v>
      </c>
      <c r="D5870" s="30" t="s">
        <v>265</v>
      </c>
      <c r="E5870" s="30">
        <f>MONTH(FACTURACION[[#This Row],[MES]]&amp;1)</f>
        <v>2</v>
      </c>
      <c r="F5870" s="223">
        <f>DATE(FACTURACION[[#This Row],[AÑO]],FACTURACION[[#This Row],[Mes numero]],1)</f>
        <v>43497</v>
      </c>
      <c r="G5870" s="160" t="s">
        <v>4770</v>
      </c>
      <c r="H5870" s="25">
        <v>900164715</v>
      </c>
      <c r="I5870" s="105" t="str">
        <f>+VLOOKUP(FACTURACION[[#This Row],[NIT]],TABLACLIENTE,2,FALSE)</f>
        <v>COMPAÑIA TRANSPORTADORA DE COLOMBIA S.A. (COTRANSCOL S.A.)</v>
      </c>
      <c r="J5870" t="s">
        <v>74</v>
      </c>
      <c r="K5870" s="105" t="str">
        <f>+VLOOKUP(FACTURACION[[#This Row],[REFERENCIA]],CODINV,2,FALSE)</f>
        <v>VALVULA DE GLOBLO DE 1 1/4" NPT</v>
      </c>
      <c r="L5870" s="105" t="str">
        <f>IF(VLOOKUP(FACTURACION[[#This Row],[REFERENCIA]],CODINV,3,FALSE)=0,"",VLOOKUP(FACTURACION[[#This Row],[REFERENCIA]],CODINV,3,FALSE))</f>
        <v>A7509BP</v>
      </c>
      <c r="M5870" s="105" t="str">
        <f>+VLOOKUP(FACTURACION[[#This Row],[REFERENCIA]],CODINV,4,FALSE)</f>
        <v>VÁLVULAS Y MULTIVÁLVULAS</v>
      </c>
      <c r="N5870" s="105" t="str">
        <f>+VLOOKUP(FACTURACION[[#This Row],[REFERENCIA]],CODINV,5,FALSE)</f>
        <v>REGO</v>
      </c>
      <c r="O5870">
        <v>4</v>
      </c>
      <c r="P5870" s="103">
        <v>412654.3</v>
      </c>
      <c r="Q5870" s="107">
        <f>+FACTURACION[[#This Row],[CANTIDAD]]*FACTURACION[[#This Row],[VR UNITARIO]]/1000</f>
        <v>1650.6171999999999</v>
      </c>
      <c r="R5870" s="105" t="str">
        <f>+VLOOKUP(FACTURACION[[#This Row],[NIT]],TABLACLIENTE,5,FALSE)</f>
        <v>GIRON</v>
      </c>
    </row>
    <row r="5871" spans="3:18">
      <c r="C5871" s="29">
        <v>2019</v>
      </c>
      <c r="D5871" s="30" t="s">
        <v>265</v>
      </c>
      <c r="E5871" s="30">
        <f>MONTH(FACTURACION[[#This Row],[MES]]&amp;1)</f>
        <v>2</v>
      </c>
      <c r="F5871" s="223">
        <f>DATE(FACTURACION[[#This Row],[AÑO]],FACTURACION[[#This Row],[Mes numero]],1)</f>
        <v>43497</v>
      </c>
      <c r="G5871" s="160" t="s">
        <v>4771</v>
      </c>
      <c r="H5871" s="25">
        <v>890500726</v>
      </c>
      <c r="I5871" s="105" t="str">
        <f>+VLOOKUP(FACTURACION[[#This Row],[NIT]],TABLACLIENTE,2,FALSE)</f>
        <v>NORTESANTANDEREANA DE GAS S.A. E.S.P (NORGAS S.A. E.S.P.)</v>
      </c>
      <c r="J5871" t="s">
        <v>913</v>
      </c>
      <c r="K5871" s="105" t="str">
        <f>+VLOOKUP(FACTURACION[[#This Row],[REFERENCIA]],CODINV,2,FALSE)</f>
        <v>TECLADO</v>
      </c>
      <c r="L5871" s="105" t="str">
        <f>IF(VLOOKUP(FACTURACION[[#This Row],[REFERENCIA]],CODINV,3,FALSE)=0,"",VLOOKUP(FACTURACION[[#This Row],[REFERENCIA]],CODINV,3,FALSE))</f>
        <v/>
      </c>
      <c r="M5871" s="105" t="str">
        <f>+VLOOKUP(FACTURACION[[#This Row],[REFERENCIA]],CODINV,4,FALSE)</f>
        <v>REPUESTOS Y ACCESORIOS</v>
      </c>
      <c r="N5871" s="105" t="str">
        <f>+VLOOKUP(FACTURACION[[#This Row],[REFERENCIA]],CODINV,5,FALSE)</f>
        <v>RED SEAL MEASUREMENT</v>
      </c>
      <c r="O5871">
        <v>6</v>
      </c>
      <c r="P5871" s="103">
        <v>188286</v>
      </c>
      <c r="Q5871" s="107">
        <f>+FACTURACION[[#This Row],[CANTIDAD]]*FACTURACION[[#This Row],[VR UNITARIO]]/1000</f>
        <v>1129.7159999999999</v>
      </c>
      <c r="R5871" s="105" t="str">
        <f>+VLOOKUP(FACTURACION[[#This Row],[NIT]],TABLACLIENTE,5,FALSE)</f>
        <v>BUCARAMANGA</v>
      </c>
    </row>
    <row r="5872" spans="3:18">
      <c r="C5872" s="29">
        <v>2019</v>
      </c>
      <c r="D5872" s="30" t="s">
        <v>265</v>
      </c>
      <c r="E5872" s="30">
        <f>MONTH(FACTURACION[[#This Row],[MES]]&amp;1)</f>
        <v>2</v>
      </c>
      <c r="F5872" s="223">
        <f>DATE(FACTURACION[[#This Row],[AÑO]],FACTURACION[[#This Row],[Mes numero]],1)</f>
        <v>43497</v>
      </c>
      <c r="G5872" s="160" t="s">
        <v>4772</v>
      </c>
      <c r="H5872" s="25">
        <v>890500726</v>
      </c>
      <c r="I5872" s="105" t="str">
        <f>+VLOOKUP(FACTURACION[[#This Row],[NIT]],TABLACLIENTE,2,FALSE)</f>
        <v>NORTESANTANDEREANA DE GAS S.A. E.S.P (NORGAS S.A. E.S.P.)</v>
      </c>
      <c r="J5872" t="s">
        <v>78</v>
      </c>
      <c r="K5872" s="105" t="str">
        <f>+VLOOKUP(FACTURACION[[#This Row],[REFERENCIA]],CODINV,2,FALSE)</f>
        <v>VALVULA DE ALIVIO SEMINTERNA 1 1/4"</v>
      </c>
      <c r="L5872" s="105" t="str">
        <f>IF(VLOOKUP(FACTURACION[[#This Row],[REFERENCIA]],CODINV,3,FALSE)=0,"",VLOOKUP(FACTURACION[[#This Row],[REFERENCIA]],CODINV,3,FALSE))</f>
        <v>8685G</v>
      </c>
      <c r="M5872" s="105" t="str">
        <f>+VLOOKUP(FACTURACION[[#This Row],[REFERENCIA]],CODINV,4,FALSE)</f>
        <v>VÁLVULAS Y MULTIVÁLVULAS</v>
      </c>
      <c r="N5872" s="105" t="str">
        <f>+VLOOKUP(FACTURACION[[#This Row],[REFERENCIA]],CODINV,5,FALSE)</f>
        <v>REGO</v>
      </c>
      <c r="O5872">
        <v>2</v>
      </c>
      <c r="P5872" s="103">
        <v>106000</v>
      </c>
      <c r="Q5872" s="107">
        <f>+FACTURACION[[#This Row],[CANTIDAD]]*FACTURACION[[#This Row],[VR UNITARIO]]/1000</f>
        <v>212</v>
      </c>
      <c r="R5872" s="105" t="str">
        <f>+VLOOKUP(FACTURACION[[#This Row],[NIT]],TABLACLIENTE,5,FALSE)</f>
        <v>BUCARAMANGA</v>
      </c>
    </row>
    <row r="5873" spans="3:18">
      <c r="C5873" s="29">
        <v>2019</v>
      </c>
      <c r="D5873" s="30" t="s">
        <v>265</v>
      </c>
      <c r="E5873" s="30">
        <f>MONTH(FACTURACION[[#This Row],[MES]]&amp;1)</f>
        <v>2</v>
      </c>
      <c r="F5873" s="223">
        <f>DATE(FACTURACION[[#This Row],[AÑO]],FACTURACION[[#This Row],[Mes numero]],1)</f>
        <v>43497</v>
      </c>
      <c r="G5873" s="160" t="s">
        <v>4773</v>
      </c>
      <c r="H5873" s="25">
        <v>890500726</v>
      </c>
      <c r="I5873" s="105" t="str">
        <f>+VLOOKUP(FACTURACION[[#This Row],[NIT]],TABLACLIENTE,2,FALSE)</f>
        <v>NORTESANTANDEREANA DE GAS S.A. E.S.P (NORGAS S.A. E.S.P.)</v>
      </c>
      <c r="J5873" t="s">
        <v>112</v>
      </c>
      <c r="K5873" s="105" t="str">
        <f>+VLOOKUP(FACTURACION[[#This Row],[REFERENCIA]],CODINV,2,FALSE)</f>
        <v>VALVULA DE ALIVIO SEMINTERNA DE 1"</v>
      </c>
      <c r="L5873" s="105" t="str">
        <f>IF(VLOOKUP(FACTURACION[[#This Row],[REFERENCIA]],CODINV,3,FALSE)=0,"",VLOOKUP(FACTURACION[[#This Row],[REFERENCIA]],CODINV,3,FALSE))</f>
        <v>8684G</v>
      </c>
      <c r="M5873" s="105" t="str">
        <f>+VLOOKUP(FACTURACION[[#This Row],[REFERENCIA]],CODINV,4,FALSE)</f>
        <v>VÁLVULAS Y MULTIVÁLVULAS</v>
      </c>
      <c r="N5873" s="105" t="str">
        <f>+VLOOKUP(FACTURACION[[#This Row],[REFERENCIA]],CODINV,5,FALSE)</f>
        <v>REGO</v>
      </c>
      <c r="O5873">
        <v>2</v>
      </c>
      <c r="P5873" s="103">
        <v>106000</v>
      </c>
      <c r="Q5873" s="107">
        <f>+FACTURACION[[#This Row],[CANTIDAD]]*FACTURACION[[#This Row],[VR UNITARIO]]/1000</f>
        <v>212</v>
      </c>
      <c r="R5873" s="105" t="str">
        <f>+VLOOKUP(FACTURACION[[#This Row],[NIT]],TABLACLIENTE,5,FALSE)</f>
        <v>BUCARAMANGA</v>
      </c>
    </row>
    <row r="5874" spans="3:18">
      <c r="C5874" s="29">
        <v>2019</v>
      </c>
      <c r="D5874" s="30" t="s">
        <v>265</v>
      </c>
      <c r="E5874" s="30">
        <f>MONTH(FACTURACION[[#This Row],[MES]]&amp;1)</f>
        <v>2</v>
      </c>
      <c r="F5874" s="223">
        <f>DATE(FACTURACION[[#This Row],[AÑO]],FACTURACION[[#This Row],[Mes numero]],1)</f>
        <v>43497</v>
      </c>
      <c r="G5874" s="160" t="s">
        <v>4774</v>
      </c>
      <c r="H5874" s="25">
        <v>900704223</v>
      </c>
      <c r="I5874" s="105" t="str">
        <f>+VLOOKUP(FACTURACION[[#This Row],[NIT]],TABLACLIENTE,2,FALSE)</f>
        <v>GAS Y SERVICIOS INDUSTRIALES S A S</v>
      </c>
      <c r="J5874" t="s">
        <v>321</v>
      </c>
      <c r="K5874" s="105" t="str">
        <f>+VLOOKUP(FACTURACION[[#This Row],[REFERENCIA]],CODINV,2,FALSE)</f>
        <v>VALVULA INTERNA 2" NPTM 175GPM</v>
      </c>
      <c r="L5874" s="105" t="str">
        <f>IF(VLOOKUP(FACTURACION[[#This Row],[REFERENCIA]],CODINV,3,FALSE)=0,"",VLOOKUP(FACTURACION[[#This Row],[REFERENCIA]],CODINV,3,FALSE))</f>
        <v>A3212R-175</v>
      </c>
      <c r="M5874" s="105" t="str">
        <f>+VLOOKUP(FACTURACION[[#This Row],[REFERENCIA]],CODINV,4,FALSE)</f>
        <v>VÁLVULAS Y MULTIVÁLVULAS</v>
      </c>
      <c r="N5874" s="105" t="str">
        <f>+VLOOKUP(FACTURACION[[#This Row],[REFERENCIA]],CODINV,5,FALSE)</f>
        <v>REGO</v>
      </c>
      <c r="O5874">
        <v>1</v>
      </c>
      <c r="P5874" s="103">
        <v>1850000</v>
      </c>
      <c r="Q5874" s="107">
        <f>+FACTURACION[[#This Row],[CANTIDAD]]*FACTURACION[[#This Row],[VR UNITARIO]]/1000</f>
        <v>1850</v>
      </c>
      <c r="R5874" s="105" t="str">
        <f>+VLOOKUP(FACTURACION[[#This Row],[NIT]],TABLACLIENTE,5,FALSE)</f>
        <v>BOGOTÁ D.C.</v>
      </c>
    </row>
    <row r="5875" spans="3:18">
      <c r="C5875" s="29">
        <v>2019</v>
      </c>
      <c r="D5875" s="30" t="s">
        <v>265</v>
      </c>
      <c r="E5875" s="30">
        <f>MONTH(FACTURACION[[#This Row],[MES]]&amp;1)</f>
        <v>2</v>
      </c>
      <c r="F5875" s="223">
        <f>DATE(FACTURACION[[#This Row],[AÑO]],FACTURACION[[#This Row],[Mes numero]],1)</f>
        <v>43497</v>
      </c>
      <c r="G5875" s="160" t="s">
        <v>4775</v>
      </c>
      <c r="H5875" s="25">
        <v>800170118</v>
      </c>
      <c r="I5875" s="105" t="str">
        <f>+VLOOKUP(FACTURACION[[#This Row],[NIT]],TABLACLIENTE,2,FALSE)</f>
        <v>PROMOTORA DE GASES DEL SUR S A E S P (PROGASUR S.A. E.S.P.)</v>
      </c>
      <c r="J5875" t="s">
        <v>886</v>
      </c>
      <c r="K5875" s="105" t="str">
        <f>+VLOOKUP(FACTURACION[[#This Row],[REFERENCIA]],CODINV,2,FALSE)</f>
        <v>FILTER ASSEMBLY (COMPOSITE)</v>
      </c>
      <c r="L5875" s="105" t="str">
        <f>IF(VLOOKUP(FACTURACION[[#This Row],[REFERENCIA]],CODINV,3,FALSE)=0,"",VLOOKUP(FACTURACION[[#This Row],[REFERENCIA]],CODINV,3,FALSE))</f>
        <v>78480P001</v>
      </c>
      <c r="M5875" s="105" t="str">
        <f>+VLOOKUP(FACTURACION[[#This Row],[REFERENCIA]],CODINV,4,FALSE)</f>
        <v>FILTROS</v>
      </c>
      <c r="N5875" s="105" t="str">
        <f>+VLOOKUP(FACTURACION[[#This Row],[REFERENCIA]],CODINV,5,FALSE)</f>
        <v>HONEYWELL</v>
      </c>
      <c r="O5875">
        <v>29</v>
      </c>
      <c r="P5875" s="103">
        <v>63110.720000000001</v>
      </c>
      <c r="Q5875" s="107">
        <f>+FACTURACION[[#This Row],[CANTIDAD]]*FACTURACION[[#This Row],[VR UNITARIO]]/1000</f>
        <v>1830.2108800000001</v>
      </c>
      <c r="R5875" s="105" t="str">
        <f>+VLOOKUP(FACTURACION[[#This Row],[NIT]],TABLACLIENTE,5,FALSE)</f>
        <v>BOGOTÁ D.C.</v>
      </c>
    </row>
    <row r="5876" spans="3:18">
      <c r="C5876" s="29">
        <v>2019</v>
      </c>
      <c r="D5876" s="30" t="s">
        <v>265</v>
      </c>
      <c r="E5876" s="30">
        <f>MONTH(FACTURACION[[#This Row],[MES]]&amp;1)</f>
        <v>2</v>
      </c>
      <c r="F5876" s="223">
        <f>DATE(FACTURACION[[#This Row],[AÑO]],FACTURACION[[#This Row],[Mes numero]],1)</f>
        <v>43497</v>
      </c>
      <c r="G5876" s="160" t="s">
        <v>4775</v>
      </c>
      <c r="H5876" s="25">
        <v>800170118</v>
      </c>
      <c r="I5876" s="105" t="str">
        <f>+VLOOKUP(FACTURACION[[#This Row],[NIT]],TABLACLIENTE,2,FALSE)</f>
        <v>PROMOTORA DE GASES DEL SUR S A E S P (PROGASUR S.A. E.S.P.)</v>
      </c>
      <c r="J5876" t="s">
        <v>144</v>
      </c>
      <c r="K5876" s="105" t="str">
        <f>+VLOOKUP(FACTURACION[[#This Row],[REFERENCIA]],CODINV,2,FALSE)</f>
        <v>RES 10-75 PSIG ROJO</v>
      </c>
      <c r="L5876" s="105" t="str">
        <f>IF(VLOOKUP(FACTURACION[[#This Row],[REFERENCIA]],CODINV,3,FALSE)=0,"",VLOOKUP(FACTURACION[[#This Row],[REFERENCIA]],CODINV,3,FALSE))</f>
        <v>71411P012</v>
      </c>
      <c r="M5876" s="105" t="str">
        <f>+VLOOKUP(FACTURACION[[#This Row],[REFERENCIA]],CODINV,4,FALSE)</f>
        <v>REPUESTOS Y ACCESORIOS</v>
      </c>
      <c r="N5876" s="105" t="str">
        <f>+VLOOKUP(FACTURACION[[#This Row],[REFERENCIA]],CODINV,5,FALSE)</f>
        <v>HONEYWELL</v>
      </c>
      <c r="O5876">
        <v>12</v>
      </c>
      <c r="P5876" s="103">
        <v>64555.77</v>
      </c>
      <c r="Q5876" s="107">
        <f>+FACTURACION[[#This Row],[CANTIDAD]]*FACTURACION[[#This Row],[VR UNITARIO]]/1000</f>
        <v>774.66923999999995</v>
      </c>
      <c r="R5876" s="105" t="str">
        <f>+VLOOKUP(FACTURACION[[#This Row],[NIT]],TABLACLIENTE,5,FALSE)</f>
        <v>BOGOTÁ D.C.</v>
      </c>
    </row>
    <row r="5877" spans="3:18">
      <c r="C5877" s="29">
        <v>2019</v>
      </c>
      <c r="D5877" s="30" t="s">
        <v>265</v>
      </c>
      <c r="E5877" s="30">
        <f>MONTH(FACTURACION[[#This Row],[MES]]&amp;1)</f>
        <v>2</v>
      </c>
      <c r="F5877" s="223">
        <f>DATE(FACTURACION[[#This Row],[AÑO]],FACTURACION[[#This Row],[Mes numero]],1)</f>
        <v>43497</v>
      </c>
      <c r="G5877" s="160" t="s">
        <v>4775</v>
      </c>
      <c r="H5877" s="25">
        <v>800170118</v>
      </c>
      <c r="I5877" s="105" t="str">
        <f>+VLOOKUP(FACTURACION[[#This Row],[NIT]],TABLACLIENTE,2,FALSE)</f>
        <v>PROMOTORA DE GASES DEL SUR S A E S P (PROGASUR S.A. E.S.P.)</v>
      </c>
      <c r="J5877" t="s">
        <v>627</v>
      </c>
      <c r="K5877" s="105" t="str">
        <f>+VLOOKUP(FACTURACION[[#This Row],[REFERENCIA]],CODINV,2,FALSE)</f>
        <v>PLATE DEL DIAFRAGMA</v>
      </c>
      <c r="L5877" s="105" t="str">
        <f>IF(VLOOKUP(FACTURACION[[#This Row],[REFERENCIA]],CODINV,3,FALSE)=0,"",VLOOKUP(FACTURACION[[#This Row],[REFERENCIA]],CODINV,3,FALSE))</f>
        <v>70859P001</v>
      </c>
      <c r="M5877" s="105" t="str">
        <f>+VLOOKUP(FACTURACION[[#This Row],[REFERENCIA]],CODINV,4,FALSE)</f>
        <v>REPUESTOS Y ACCESORIOS</v>
      </c>
      <c r="N5877" s="105" t="str">
        <f>+VLOOKUP(FACTURACION[[#This Row],[REFERENCIA]],CODINV,5,FALSE)</f>
        <v>HONEYWELL</v>
      </c>
      <c r="O5877">
        <v>11</v>
      </c>
      <c r="P5877" s="103">
        <v>40492.639999999999</v>
      </c>
      <c r="Q5877" s="107">
        <f>+FACTURACION[[#This Row],[CANTIDAD]]*FACTURACION[[#This Row],[VR UNITARIO]]/1000</f>
        <v>445.41904</v>
      </c>
      <c r="R5877" s="105" t="str">
        <f>+VLOOKUP(FACTURACION[[#This Row],[NIT]],TABLACLIENTE,5,FALSE)</f>
        <v>BOGOTÁ D.C.</v>
      </c>
    </row>
    <row r="5878" spans="3:18">
      <c r="C5878" s="29">
        <v>2019</v>
      </c>
      <c r="D5878" s="30" t="s">
        <v>265</v>
      </c>
      <c r="E5878" s="30">
        <f>MONTH(FACTURACION[[#This Row],[MES]]&amp;1)</f>
        <v>2</v>
      </c>
      <c r="F5878" s="223">
        <f>DATE(FACTURACION[[#This Row],[AÑO]],FACTURACION[[#This Row],[Mes numero]],1)</f>
        <v>43497</v>
      </c>
      <c r="G5878" s="160" t="s">
        <v>4775</v>
      </c>
      <c r="H5878" s="25">
        <v>800170118</v>
      </c>
      <c r="I5878" s="105" t="str">
        <f>+VLOOKUP(FACTURACION[[#This Row],[NIT]],TABLACLIENTE,2,FALSE)</f>
        <v>PROMOTORA DE GASES DEL SUR S A E S P (PROGASUR S.A. E.S.P.)</v>
      </c>
      <c r="J5878" t="s">
        <v>4794</v>
      </c>
      <c r="K5878" s="105" t="str">
        <f>+VLOOKUP(FACTURACION[[#This Row],[REFERENCIA]],CODINV,2,FALSE)</f>
        <v>SCREW PRESSURE ADJUSTING</v>
      </c>
      <c r="L5878" s="105" t="str">
        <f>IF(VLOOKUP(FACTURACION[[#This Row],[REFERENCIA]],CODINV,3,FALSE)=0,"",VLOOKUP(FACTURACION[[#This Row],[REFERENCIA]],CODINV,3,FALSE))</f>
        <v/>
      </c>
      <c r="M5878" s="105" t="str">
        <f>+VLOOKUP(FACTURACION[[#This Row],[REFERENCIA]],CODINV,4,FALSE)</f>
        <v>REPUESTOS Y ACCESORIOS</v>
      </c>
      <c r="N5878" s="105" t="str">
        <f>+VLOOKUP(FACTURACION[[#This Row],[REFERENCIA]],CODINV,5,FALSE)</f>
        <v>HONEYWELL</v>
      </c>
      <c r="O5878">
        <v>2</v>
      </c>
      <c r="P5878" s="103">
        <v>211227.73</v>
      </c>
      <c r="Q5878" s="107">
        <f>+FACTURACION[[#This Row],[CANTIDAD]]*FACTURACION[[#This Row],[VR UNITARIO]]/1000</f>
        <v>422.45546000000002</v>
      </c>
      <c r="R5878" s="105" t="str">
        <f>+VLOOKUP(FACTURACION[[#This Row],[NIT]],TABLACLIENTE,5,FALSE)</f>
        <v>BOGOTÁ D.C.</v>
      </c>
    </row>
    <row r="5879" spans="3:18">
      <c r="C5879" s="29">
        <v>2019</v>
      </c>
      <c r="D5879" s="30" t="s">
        <v>265</v>
      </c>
      <c r="E5879" s="30">
        <f>MONTH(FACTURACION[[#This Row],[MES]]&amp;1)</f>
        <v>2</v>
      </c>
      <c r="F5879" s="223">
        <f>DATE(FACTURACION[[#This Row],[AÑO]],FACTURACION[[#This Row],[Mes numero]],1)</f>
        <v>43497</v>
      </c>
      <c r="G5879" s="160" t="s">
        <v>4775</v>
      </c>
      <c r="H5879" s="25">
        <v>800170118</v>
      </c>
      <c r="I5879" s="105" t="str">
        <f>+VLOOKUP(FACTURACION[[#This Row],[NIT]],TABLACLIENTE,2,FALSE)</f>
        <v>PROMOTORA DE GASES DEL SUR S A E S P (PROGASUR S.A. E.S.P.)</v>
      </c>
      <c r="J5879" t="s">
        <v>132</v>
      </c>
      <c r="K5879" s="105" t="str">
        <f>+VLOOKUP(FACTURACION[[#This Row],[REFERENCIA]],CODINV,2,FALSE)</f>
        <v>KIT REPARACION BUNA N 80</v>
      </c>
      <c r="L5879" s="105" t="str">
        <f>IF(VLOOKUP(FACTURACION[[#This Row],[REFERENCIA]],CODINV,3,FALSE)=0,"",VLOOKUP(FACTURACION[[#This Row],[REFERENCIA]],CODINV,3,FALSE))</f>
        <v>73914K010</v>
      </c>
      <c r="M5879" s="105" t="str">
        <f>+VLOOKUP(FACTURACION[[#This Row],[REFERENCIA]],CODINV,4,FALSE)</f>
        <v>REPUESTOS Y ACCESORIOS</v>
      </c>
      <c r="N5879" s="105" t="str">
        <f>+VLOOKUP(FACTURACION[[#This Row],[REFERENCIA]],CODINV,5,FALSE)</f>
        <v>HONEYWELL</v>
      </c>
      <c r="O5879">
        <v>8</v>
      </c>
      <c r="P5879" s="103">
        <v>143687.63</v>
      </c>
      <c r="Q5879" s="107">
        <f>+FACTURACION[[#This Row],[CANTIDAD]]*FACTURACION[[#This Row],[VR UNITARIO]]/1000</f>
        <v>1149.5010400000001</v>
      </c>
      <c r="R5879" s="105" t="str">
        <f>+VLOOKUP(FACTURACION[[#This Row],[NIT]],TABLACLIENTE,5,FALSE)</f>
        <v>BOGOTÁ D.C.</v>
      </c>
    </row>
    <row r="5880" spans="3:18">
      <c r="C5880" s="29">
        <v>2019</v>
      </c>
      <c r="D5880" s="30" t="s">
        <v>265</v>
      </c>
      <c r="E5880" s="30">
        <f>MONTH(FACTURACION[[#This Row],[MES]]&amp;1)</f>
        <v>2</v>
      </c>
      <c r="F5880" s="223">
        <f>DATE(FACTURACION[[#This Row],[AÑO]],FACTURACION[[#This Row],[Mes numero]],1)</f>
        <v>43497</v>
      </c>
      <c r="G5880" s="160" t="s">
        <v>4775</v>
      </c>
      <c r="H5880" s="25">
        <v>800170118</v>
      </c>
      <c r="I5880" s="105" t="str">
        <f>+VLOOKUP(FACTURACION[[#This Row],[NIT]],TABLACLIENTE,2,FALSE)</f>
        <v>PROMOTORA DE GASES DEL SUR S A E S P (PROGASUR S.A. E.S.P.)</v>
      </c>
      <c r="J5880" t="s">
        <v>180</v>
      </c>
      <c r="K5880" s="105" t="str">
        <f>+VLOOKUP(FACTURACION[[#This Row],[REFERENCIA]],CODINV,2,FALSE)</f>
        <v>O-RING, 0.38OD x.25ID BUNA 70</v>
      </c>
      <c r="L5880" s="105" t="str">
        <f>IF(VLOOKUP(FACTURACION[[#This Row],[REFERENCIA]],CODINV,3,FALSE)=0,"",VLOOKUP(FACTURACION[[#This Row],[REFERENCIA]],CODINV,3,FALSE))</f>
        <v>42710P146</v>
      </c>
      <c r="M5880" s="105" t="str">
        <f>+VLOOKUP(FACTURACION[[#This Row],[REFERENCIA]],CODINV,4,FALSE)</f>
        <v>REPUESTOS Y ACCESORIOS</v>
      </c>
      <c r="N5880" s="105" t="str">
        <f>+VLOOKUP(FACTURACION[[#This Row],[REFERENCIA]],CODINV,5,FALSE)</f>
        <v>HONEYWELL</v>
      </c>
      <c r="O5880">
        <v>200</v>
      </c>
      <c r="P5880" s="103">
        <v>2827.26</v>
      </c>
      <c r="Q5880" s="107">
        <f>+FACTURACION[[#This Row],[CANTIDAD]]*FACTURACION[[#This Row],[VR UNITARIO]]/1000</f>
        <v>565.452</v>
      </c>
      <c r="R5880" s="105" t="str">
        <f>+VLOOKUP(FACTURACION[[#This Row],[NIT]],TABLACLIENTE,5,FALSE)</f>
        <v>BOGOTÁ D.C.</v>
      </c>
    </row>
    <row r="5881" spans="3:18">
      <c r="C5881" s="29">
        <v>2019</v>
      </c>
      <c r="D5881" s="30" t="s">
        <v>265</v>
      </c>
      <c r="E5881" s="30">
        <f>MONTH(FACTURACION[[#This Row],[MES]]&amp;1)</f>
        <v>2</v>
      </c>
      <c r="F5881" s="223">
        <f>DATE(FACTURACION[[#This Row],[AÑO]],FACTURACION[[#This Row],[Mes numero]],1)</f>
        <v>43497</v>
      </c>
      <c r="G5881" s="160" t="s">
        <v>4775</v>
      </c>
      <c r="H5881" s="25">
        <v>800170118</v>
      </c>
      <c r="I5881" s="105" t="str">
        <f>+VLOOKUP(FACTURACION[[#This Row],[NIT]],TABLACLIENTE,2,FALSE)</f>
        <v>PROMOTORA DE GASES DEL SUR S A E S P (PROGASUR S.A. E.S.P.)</v>
      </c>
      <c r="J5881" t="s">
        <v>569</v>
      </c>
      <c r="K5881" s="105" t="str">
        <f>+VLOOKUP(FACTURACION[[#This Row],[REFERENCIA]],CODINV,2,FALSE)</f>
        <v>MANGA 2" S600 H7</v>
      </c>
      <c r="L5881" s="105" t="str">
        <f>IF(VLOOKUP(FACTURACION[[#This Row],[REFERENCIA]],CODINV,3,FALSE)=0,"",VLOOKUP(FACTURACION[[#This Row],[REFERENCIA]],CODINV,3,FALSE))</f>
        <v>73677P001</v>
      </c>
      <c r="M5881" s="105" t="str">
        <f>+VLOOKUP(FACTURACION[[#This Row],[REFERENCIA]],CODINV,4,FALSE)</f>
        <v>MANGAS</v>
      </c>
      <c r="N5881" s="105" t="str">
        <f>+VLOOKUP(FACTURACION[[#This Row],[REFERENCIA]],CODINV,5,FALSE)</f>
        <v>HONEYWELL</v>
      </c>
      <c r="O5881">
        <v>6</v>
      </c>
      <c r="P5881" s="103">
        <v>610562.5</v>
      </c>
      <c r="Q5881" s="107">
        <f>+FACTURACION[[#This Row],[CANTIDAD]]*FACTURACION[[#This Row],[VR UNITARIO]]/1000</f>
        <v>3663.375</v>
      </c>
      <c r="R5881" s="105" t="str">
        <f>+VLOOKUP(FACTURACION[[#This Row],[NIT]],TABLACLIENTE,5,FALSE)</f>
        <v>BOGOTÁ D.C.</v>
      </c>
    </row>
    <row r="5882" spans="3:18">
      <c r="C5882" s="29">
        <v>2019</v>
      </c>
      <c r="D5882" s="30" t="s">
        <v>265</v>
      </c>
      <c r="E5882" s="30">
        <f>MONTH(FACTURACION[[#This Row],[MES]]&amp;1)</f>
        <v>2</v>
      </c>
      <c r="F5882" s="223">
        <f>DATE(FACTURACION[[#This Row],[AÑO]],FACTURACION[[#This Row],[Mes numero]],1)</f>
        <v>43497</v>
      </c>
      <c r="G5882" s="160" t="s">
        <v>4775</v>
      </c>
      <c r="H5882" s="25">
        <v>800170118</v>
      </c>
      <c r="I5882" s="105" t="str">
        <f>+VLOOKUP(FACTURACION[[#This Row],[NIT]],TABLACLIENTE,2,FALSE)</f>
        <v>PROMOTORA DE GASES DEL SUR S A E S P (PROGASUR S.A. E.S.P.)</v>
      </c>
      <c r="J5882" t="s">
        <v>61</v>
      </c>
      <c r="K5882" s="105" t="str">
        <f>+VLOOKUP(FACTURACION[[#This Row],[REFERENCIA]],CODINV,2,FALSE)</f>
        <v>MANGA 2" S300 H7</v>
      </c>
      <c r="L5882" s="105" t="str">
        <f>IF(VLOOKUP(FACTURACION[[#This Row],[REFERENCIA]],CODINV,3,FALSE)=0,"",VLOOKUP(FACTURACION[[#This Row],[REFERENCIA]],CODINV,3,FALSE))</f>
        <v>73404P002</v>
      </c>
      <c r="M5882" s="105" t="str">
        <f>+VLOOKUP(FACTURACION[[#This Row],[REFERENCIA]],CODINV,4,FALSE)</f>
        <v>MANGAS</v>
      </c>
      <c r="N5882" s="105" t="str">
        <f>+VLOOKUP(FACTURACION[[#This Row],[REFERENCIA]],CODINV,5,FALSE)</f>
        <v>HONEYWELL</v>
      </c>
      <c r="O5882">
        <v>13</v>
      </c>
      <c r="P5882" s="103">
        <v>618258.93000000005</v>
      </c>
      <c r="Q5882" s="107">
        <f>+FACTURACION[[#This Row],[CANTIDAD]]*FACTURACION[[#This Row],[VR UNITARIO]]/1000</f>
        <v>8037.3660900000004</v>
      </c>
      <c r="R5882" s="105" t="str">
        <f>+VLOOKUP(FACTURACION[[#This Row],[NIT]],TABLACLIENTE,5,FALSE)</f>
        <v>BOGOTÁ D.C.</v>
      </c>
    </row>
    <row r="5883" spans="3:18">
      <c r="C5883" s="29">
        <v>2019</v>
      </c>
      <c r="D5883" s="30" t="s">
        <v>265</v>
      </c>
      <c r="E5883" s="30">
        <f>MONTH(FACTURACION[[#This Row],[MES]]&amp;1)</f>
        <v>2</v>
      </c>
      <c r="F5883" s="223">
        <f>DATE(FACTURACION[[#This Row],[AÑO]],FACTURACION[[#This Row],[Mes numero]],1)</f>
        <v>43497</v>
      </c>
      <c r="G5883" s="160" t="s">
        <v>4775</v>
      </c>
      <c r="H5883" s="25">
        <v>800170118</v>
      </c>
      <c r="I5883" s="105" t="str">
        <f>+VLOOKUP(FACTURACION[[#This Row],[NIT]],TABLACLIENTE,2,FALSE)</f>
        <v>PROMOTORA DE GASES DEL SUR S A E S P (PROGASUR S.A. E.S.P.)</v>
      </c>
      <c r="J5883" t="s">
        <v>288</v>
      </c>
      <c r="K5883" s="105" t="str">
        <f>+VLOOKUP(FACTURACION[[#This Row],[REFERENCIA]],CODINV,2,FALSE)</f>
        <v>MANGA 4" S300 H7</v>
      </c>
      <c r="L5883" s="105" t="str">
        <f>IF(VLOOKUP(FACTURACION[[#This Row],[REFERENCIA]],CODINV,3,FALSE)=0,"",VLOOKUP(FACTURACION[[#This Row],[REFERENCIA]],CODINV,3,FALSE))</f>
        <v>73404P001</v>
      </c>
      <c r="M5883" s="105" t="str">
        <f>+VLOOKUP(FACTURACION[[#This Row],[REFERENCIA]],CODINV,4,FALSE)</f>
        <v>MANGAS</v>
      </c>
      <c r="N5883" s="105" t="str">
        <f>+VLOOKUP(FACTURACION[[#This Row],[REFERENCIA]],CODINV,5,FALSE)</f>
        <v>HONEYWELL</v>
      </c>
      <c r="O5883">
        <v>2</v>
      </c>
      <c r="P5883" s="103">
        <v>1258476.25</v>
      </c>
      <c r="Q5883" s="107">
        <f>+FACTURACION[[#This Row],[CANTIDAD]]*FACTURACION[[#This Row],[VR UNITARIO]]/1000</f>
        <v>2516.9524999999999</v>
      </c>
      <c r="R5883" s="105" t="str">
        <f>+VLOOKUP(FACTURACION[[#This Row],[NIT]],TABLACLIENTE,5,FALSE)</f>
        <v>BOGOTÁ D.C.</v>
      </c>
    </row>
    <row r="5884" spans="3:18">
      <c r="C5884" s="29">
        <v>2019</v>
      </c>
      <c r="D5884" s="30" t="s">
        <v>265</v>
      </c>
      <c r="E5884" s="30">
        <f>MONTH(FACTURACION[[#This Row],[MES]]&amp;1)</f>
        <v>2</v>
      </c>
      <c r="F5884" s="223">
        <f>DATE(FACTURACION[[#This Row],[AÑO]],FACTURACION[[#This Row],[Mes numero]],1)</f>
        <v>43497</v>
      </c>
      <c r="G5884" s="160" t="s">
        <v>4775</v>
      </c>
      <c r="H5884" s="25">
        <v>800170118</v>
      </c>
      <c r="I5884" s="105" t="str">
        <f>+VLOOKUP(FACTURACION[[#This Row],[NIT]],TABLACLIENTE,2,FALSE)</f>
        <v>PROMOTORA DE GASES DEL SUR S A E S P (PROGASUR S.A. E.S.P.)</v>
      </c>
      <c r="J5884" t="s">
        <v>125</v>
      </c>
      <c r="K5884" s="105" t="str">
        <f>+VLOOKUP(FACTURACION[[#This Row],[REFERENCIA]],CODINV,2,FALSE)</f>
        <v>RES 150-600 PSIG DORADO</v>
      </c>
      <c r="L5884" s="105" t="str">
        <f>IF(VLOOKUP(FACTURACION[[#This Row],[REFERENCIA]],CODINV,3,FALSE)=0,"",VLOOKUP(FACTURACION[[#This Row],[REFERENCIA]],CODINV,3,FALSE))</f>
        <v>71421P008</v>
      </c>
      <c r="M5884" s="105" t="str">
        <f>+VLOOKUP(FACTURACION[[#This Row],[REFERENCIA]],CODINV,4,FALSE)</f>
        <v>REPUESTOS Y ACCESORIOS</v>
      </c>
      <c r="N5884" s="105" t="str">
        <f>+VLOOKUP(FACTURACION[[#This Row],[REFERENCIA]],CODINV,5,FALSE)</f>
        <v>HONEYWELL</v>
      </c>
      <c r="O5884">
        <v>1</v>
      </c>
      <c r="P5884" s="103">
        <v>121572.18</v>
      </c>
      <c r="Q5884" s="107">
        <f>+FACTURACION[[#This Row],[CANTIDAD]]*FACTURACION[[#This Row],[VR UNITARIO]]/1000</f>
        <v>121.57217999999999</v>
      </c>
      <c r="R5884" s="105" t="str">
        <f>+VLOOKUP(FACTURACION[[#This Row],[NIT]],TABLACLIENTE,5,FALSE)</f>
        <v>BOGOTÁ D.C.</v>
      </c>
    </row>
    <row r="5885" spans="3:18">
      <c r="C5885" s="29">
        <v>2019</v>
      </c>
      <c r="D5885" s="30" t="s">
        <v>265</v>
      </c>
      <c r="E5885" s="30">
        <f>MONTH(FACTURACION[[#This Row],[MES]]&amp;1)</f>
        <v>2</v>
      </c>
      <c r="F5885" s="223">
        <f>DATE(FACTURACION[[#This Row],[AÑO]],FACTURACION[[#This Row],[Mes numero]],1)</f>
        <v>43497</v>
      </c>
      <c r="G5885" s="160" t="s">
        <v>4776</v>
      </c>
      <c r="H5885" s="25">
        <v>890101691</v>
      </c>
      <c r="I5885" s="105" t="str">
        <f>+VLOOKUP(FACTURACION[[#This Row],[NIT]],TABLACLIENTE,2,FALSE)</f>
        <v>GASES DEL CARIBE S.A.E.S.P. (GASCARIBE S.A E.S.P.)</v>
      </c>
      <c r="J5885" t="s">
        <v>108</v>
      </c>
      <c r="K5885" s="105" t="str">
        <f>+VLOOKUP(FACTURACION[[#This Row],[REFERENCIA]],CODINV,2,FALSE)</f>
        <v>MEDIDOR BK G4 C:1/2"</v>
      </c>
      <c r="L5885" s="105" t="str">
        <f>IF(VLOOKUP(FACTURACION[[#This Row],[REFERENCIA]],CODINV,3,FALSE)=0,"",VLOOKUP(FACTURACION[[#This Row],[REFERENCIA]],CODINV,3,FALSE))</f>
        <v>G4K MT 152MM</v>
      </c>
      <c r="M5885" s="105" t="str">
        <f>+VLOOKUP(FACTURACION[[#This Row],[REFERENCIA]],CODINV,4,FALSE)</f>
        <v>MEDIDORES</v>
      </c>
      <c r="N5885" s="105" t="str">
        <f>+VLOOKUP(FACTURACION[[#This Row],[REFERENCIA]],CODINV,5,FALSE)</f>
        <v>HONEYWELL</v>
      </c>
      <c r="O5885">
        <v>50</v>
      </c>
      <c r="P5885" s="103">
        <v>169402.51</v>
      </c>
      <c r="Q5885" s="107">
        <f>+FACTURACION[[#This Row],[CANTIDAD]]*FACTURACION[[#This Row],[VR UNITARIO]]/1000</f>
        <v>8470.1255000000001</v>
      </c>
      <c r="R5885" s="105" t="str">
        <f>+VLOOKUP(FACTURACION[[#This Row],[NIT]],TABLACLIENTE,5,FALSE)</f>
        <v>BARRANQUILLA</v>
      </c>
    </row>
    <row r="5886" spans="3:18">
      <c r="C5886" s="29">
        <v>2019</v>
      </c>
      <c r="D5886" s="30" t="s">
        <v>265</v>
      </c>
      <c r="E5886" s="30">
        <f>MONTH(FACTURACION[[#This Row],[MES]]&amp;1)</f>
        <v>2</v>
      </c>
      <c r="F5886" s="223">
        <f>DATE(FACTURACION[[#This Row],[AÑO]],FACTURACION[[#This Row],[Mes numero]],1)</f>
        <v>43497</v>
      </c>
      <c r="G5886" s="160" t="s">
        <v>4777</v>
      </c>
      <c r="H5886" s="25">
        <v>890101691</v>
      </c>
      <c r="I5886" s="105" t="str">
        <f>+VLOOKUP(FACTURACION[[#This Row],[NIT]],TABLACLIENTE,2,FALSE)</f>
        <v>GASES DEL CARIBE S.A.E.S.P. (GASCARIBE S.A E.S.P.)</v>
      </c>
      <c r="J5886" t="s">
        <v>108</v>
      </c>
      <c r="K5886" s="105" t="str">
        <f>+VLOOKUP(FACTURACION[[#This Row],[REFERENCIA]],CODINV,2,FALSE)</f>
        <v>MEDIDOR BK G4 C:1/2"</v>
      </c>
      <c r="L5886" s="105" t="str">
        <f>IF(VLOOKUP(FACTURACION[[#This Row],[REFERENCIA]],CODINV,3,FALSE)=0,"",VLOOKUP(FACTURACION[[#This Row],[REFERENCIA]],CODINV,3,FALSE))</f>
        <v>G4K MT 152MM</v>
      </c>
      <c r="M5886" s="105" t="str">
        <f>+VLOOKUP(FACTURACION[[#This Row],[REFERENCIA]],CODINV,4,FALSE)</f>
        <v>MEDIDORES</v>
      </c>
      <c r="N5886" s="105" t="str">
        <f>+VLOOKUP(FACTURACION[[#This Row],[REFERENCIA]],CODINV,5,FALSE)</f>
        <v>HONEYWELL</v>
      </c>
      <c r="O5886">
        <v>50</v>
      </c>
      <c r="P5886" s="103">
        <v>169831.12</v>
      </c>
      <c r="Q5886" s="107">
        <f>+FACTURACION[[#This Row],[CANTIDAD]]*FACTURACION[[#This Row],[VR UNITARIO]]/1000</f>
        <v>8491.5560000000005</v>
      </c>
      <c r="R5886" s="105" t="str">
        <f>+VLOOKUP(FACTURACION[[#This Row],[NIT]],TABLACLIENTE,5,FALSE)</f>
        <v>BARRANQUILLA</v>
      </c>
    </row>
    <row r="5887" spans="3:18">
      <c r="C5887" s="29">
        <v>2019</v>
      </c>
      <c r="D5887" s="30" t="s">
        <v>265</v>
      </c>
      <c r="E5887" s="30">
        <f>MONTH(FACTURACION[[#This Row],[MES]]&amp;1)</f>
        <v>2</v>
      </c>
      <c r="F5887" s="223">
        <f>DATE(FACTURACION[[#This Row],[AÑO]],FACTURACION[[#This Row],[Mes numero]],1)</f>
        <v>43497</v>
      </c>
      <c r="G5887" s="160" t="s">
        <v>4778</v>
      </c>
      <c r="H5887" s="25">
        <v>890101691</v>
      </c>
      <c r="I5887" s="105" t="str">
        <f>+VLOOKUP(FACTURACION[[#This Row],[NIT]],TABLACLIENTE,2,FALSE)</f>
        <v>GASES DEL CARIBE S.A.E.S.P. (GASCARIBE S.A E.S.P.)</v>
      </c>
      <c r="J5887" t="s">
        <v>63</v>
      </c>
      <c r="K5887" s="105" t="str">
        <f>+VLOOKUP(FACTURACION[[#This Row],[REFERENCIA]],CODINV,2,FALSE)</f>
        <v>AFV 2" S300 FO</v>
      </c>
      <c r="L5887" s="105" t="str">
        <f>IF(VLOOKUP(FACTURACION[[#This Row],[REFERENCIA]],CODINV,3,FALSE)=0,"",VLOOKUP(FACTURACION[[#This Row],[REFERENCIA]],CODINV,3,FALSE))</f>
        <v/>
      </c>
      <c r="M5887" s="105" t="str">
        <f>+VLOOKUP(FACTURACION[[#This Row],[REFERENCIA]],CODINV,4,FALSE)</f>
        <v>REGULADORES</v>
      </c>
      <c r="N5887" s="105" t="str">
        <f>+VLOOKUP(FACTURACION[[#This Row],[REFERENCIA]],CODINV,5,FALSE)</f>
        <v>HONEYWELL</v>
      </c>
      <c r="O5887">
        <v>6</v>
      </c>
      <c r="P5887" s="103">
        <v>4350413.7699999996</v>
      </c>
      <c r="Q5887" s="107">
        <f>+FACTURACION[[#This Row],[CANTIDAD]]*FACTURACION[[#This Row],[VR UNITARIO]]/1000</f>
        <v>26102.482619999999</v>
      </c>
      <c r="R5887" s="105" t="str">
        <f>+VLOOKUP(FACTURACION[[#This Row],[NIT]],TABLACLIENTE,5,FALSE)</f>
        <v>BARRANQUILLA</v>
      </c>
    </row>
    <row r="5888" spans="3:18">
      <c r="C5888" s="29">
        <v>2019</v>
      </c>
      <c r="D5888" s="30" t="s">
        <v>265</v>
      </c>
      <c r="E5888" s="30">
        <f>MONTH(FACTURACION[[#This Row],[MES]]&amp;1)</f>
        <v>2</v>
      </c>
      <c r="F5888" s="223">
        <f>DATE(FACTURACION[[#This Row],[AÑO]],FACTURACION[[#This Row],[Mes numero]],1)</f>
        <v>43497</v>
      </c>
      <c r="G5888" s="160" t="s">
        <v>4778</v>
      </c>
      <c r="H5888" s="25">
        <v>890101691</v>
      </c>
      <c r="I5888" s="105" t="str">
        <f>+VLOOKUP(FACTURACION[[#This Row],[NIT]],TABLACLIENTE,2,FALSE)</f>
        <v>GASES DEL CARIBE S.A.E.S.P. (GASCARIBE S.A E.S.P.)</v>
      </c>
      <c r="J5888" t="s">
        <v>65</v>
      </c>
      <c r="K5888" s="105" t="str">
        <f>+VLOOKUP(FACTURACION[[#This Row],[REFERENCIA]],CODINV,2,FALSE)</f>
        <v>CONTROL LOOP ZSC-100 BM INSPIRATOR</v>
      </c>
      <c r="L5888" s="105" t="str">
        <f>IF(VLOOKUP(FACTURACION[[#This Row],[REFERENCIA]],CODINV,3,FALSE)=0,"",VLOOKUP(FACTURACION[[#This Row],[REFERENCIA]],CODINV,3,FALSE))</f>
        <v/>
      </c>
      <c r="M5888" s="105" t="str">
        <f>+VLOOKUP(FACTURACION[[#This Row],[REFERENCIA]],CODINV,4,FALSE)</f>
        <v>REGULADORES</v>
      </c>
      <c r="N5888" s="105" t="str">
        <f>+VLOOKUP(FACTURACION[[#This Row],[REFERENCIA]],CODINV,5,FALSE)</f>
        <v>HONEYWELL</v>
      </c>
      <c r="O5888">
        <v>6</v>
      </c>
      <c r="P5888" s="103">
        <v>4365095.1500000004</v>
      </c>
      <c r="Q5888" s="107">
        <f>+FACTURACION[[#This Row],[CANTIDAD]]*FACTURACION[[#This Row],[VR UNITARIO]]/1000</f>
        <v>26190.570900000002</v>
      </c>
      <c r="R5888" s="105" t="str">
        <f>+VLOOKUP(FACTURACION[[#This Row],[NIT]],TABLACLIENTE,5,FALSE)</f>
        <v>BARRANQUILLA</v>
      </c>
    </row>
    <row r="5889" spans="3:18">
      <c r="C5889" s="29">
        <v>2019</v>
      </c>
      <c r="D5889" s="30" t="s">
        <v>265</v>
      </c>
      <c r="E5889" s="30">
        <f>MONTH(FACTURACION[[#This Row],[MES]]&amp;1)</f>
        <v>2</v>
      </c>
      <c r="F5889" s="223">
        <f>DATE(FACTURACION[[#This Row],[AÑO]],FACTURACION[[#This Row],[Mes numero]],1)</f>
        <v>43497</v>
      </c>
      <c r="G5889" s="160" t="s">
        <v>4779</v>
      </c>
      <c r="H5889" s="25">
        <v>890101691</v>
      </c>
      <c r="I5889" s="105" t="str">
        <f>+VLOOKUP(FACTURACION[[#This Row],[NIT]],TABLACLIENTE,2,FALSE)</f>
        <v>GASES DEL CARIBE S.A.E.S.P. (GASCARIBE S.A E.S.P.)</v>
      </c>
      <c r="J5889" t="s">
        <v>873</v>
      </c>
      <c r="K5889" s="105" t="str">
        <f>+VLOOKUP(FACTURACION[[#This Row],[REFERENCIA]],CODINV,2,FALSE)</f>
        <v>AFV 4" S600</v>
      </c>
      <c r="L5889" s="105" t="str">
        <f>IF(VLOOKUP(FACTURACION[[#This Row],[REFERENCIA]],CODINV,3,FALSE)=0,"",VLOOKUP(FACTURACION[[#This Row],[REFERENCIA]],CODINV,3,FALSE))</f>
        <v/>
      </c>
      <c r="M5889" s="105" t="str">
        <f>+VLOOKUP(FACTURACION[[#This Row],[REFERENCIA]],CODINV,4,FALSE)</f>
        <v>REGULADORES</v>
      </c>
      <c r="N5889" s="105" t="str">
        <f>+VLOOKUP(FACTURACION[[#This Row],[REFERENCIA]],CODINV,5,FALSE)</f>
        <v>HONEYWELL</v>
      </c>
      <c r="O5889">
        <v>2</v>
      </c>
      <c r="P5889" s="103">
        <v>10833655.5</v>
      </c>
      <c r="Q5889" s="107">
        <f>+FACTURACION[[#This Row],[CANTIDAD]]*FACTURACION[[#This Row],[VR UNITARIO]]/1000</f>
        <v>21667.311000000002</v>
      </c>
      <c r="R5889" s="105" t="str">
        <f>+VLOOKUP(FACTURACION[[#This Row],[NIT]],TABLACLIENTE,5,FALSE)</f>
        <v>BARRANQUILLA</v>
      </c>
    </row>
    <row r="5890" spans="3:18">
      <c r="C5890" s="29">
        <v>2019</v>
      </c>
      <c r="D5890" s="30" t="s">
        <v>265</v>
      </c>
      <c r="E5890" s="30">
        <f>MONTH(FACTURACION[[#This Row],[MES]]&amp;1)</f>
        <v>2</v>
      </c>
      <c r="F5890" s="223">
        <f>DATE(FACTURACION[[#This Row],[AÑO]],FACTURACION[[#This Row],[Mes numero]],1)</f>
        <v>43497</v>
      </c>
      <c r="G5890" s="160" t="s">
        <v>4779</v>
      </c>
      <c r="H5890" s="25">
        <v>890101691</v>
      </c>
      <c r="I5890" s="105" t="str">
        <f>+VLOOKUP(FACTURACION[[#This Row],[NIT]],TABLACLIENTE,2,FALSE)</f>
        <v>GASES DEL CARIBE S.A.E.S.P. (GASCARIBE S.A E.S.P.)</v>
      </c>
      <c r="J5890" t="s">
        <v>294</v>
      </c>
      <c r="K5890" s="105" t="str">
        <f>+VLOOKUP(FACTURACION[[#This Row],[REFERENCIA]],CODINV,2,FALSE)</f>
        <v>CONTROL LOOP Z320-100 BM INSPIRATOR</v>
      </c>
      <c r="L5890" s="105" t="str">
        <f>IF(VLOOKUP(FACTURACION[[#This Row],[REFERENCIA]],CODINV,3,FALSE)=0,"",VLOOKUP(FACTURACION[[#This Row],[REFERENCIA]],CODINV,3,FALSE))</f>
        <v/>
      </c>
      <c r="M5890" s="105" t="str">
        <f>+VLOOKUP(FACTURACION[[#This Row],[REFERENCIA]],CODINV,4,FALSE)</f>
        <v>REGULADORES</v>
      </c>
      <c r="N5890" s="105" t="str">
        <f>+VLOOKUP(FACTURACION[[#This Row],[REFERENCIA]],CODINV,5,FALSE)</f>
        <v>HONEYWELL</v>
      </c>
      <c r="O5890">
        <v>2</v>
      </c>
      <c r="P5890" s="103">
        <v>3925237.5</v>
      </c>
      <c r="Q5890" s="107">
        <f>+FACTURACION[[#This Row],[CANTIDAD]]*FACTURACION[[#This Row],[VR UNITARIO]]/1000</f>
        <v>7850.4750000000004</v>
      </c>
      <c r="R5890" s="105" t="str">
        <f>+VLOOKUP(FACTURACION[[#This Row],[NIT]],TABLACLIENTE,5,FALSE)</f>
        <v>BARRANQUILLA</v>
      </c>
    </row>
    <row r="5891" spans="3:18">
      <c r="C5891" s="29">
        <v>2019</v>
      </c>
      <c r="D5891" s="30" t="s">
        <v>265</v>
      </c>
      <c r="E5891" s="30">
        <f>MONTH(FACTURACION[[#This Row],[MES]]&amp;1)</f>
        <v>2</v>
      </c>
      <c r="F5891" s="223">
        <f>DATE(FACTURACION[[#This Row],[AÑO]],FACTURACION[[#This Row],[Mes numero]],1)</f>
        <v>43497</v>
      </c>
      <c r="G5891" s="160" t="s">
        <v>4780</v>
      </c>
      <c r="H5891" s="25">
        <v>890208316</v>
      </c>
      <c r="I5891" s="105" t="str">
        <f>+VLOOKUP(FACTURACION[[#This Row],[NIT]],TABLACLIENTE,2,FALSE)</f>
        <v xml:space="preserve">METROGAS DE COLOMBIA S.A. E.S.P.  (METROGAS S.A. E.S.P)
</v>
      </c>
      <c r="J5891" t="s">
        <v>569</v>
      </c>
      <c r="K5891" s="105" t="str">
        <f>+VLOOKUP(FACTURACION[[#This Row],[REFERENCIA]],CODINV,2,FALSE)</f>
        <v>MANGA 2" S600 H7</v>
      </c>
      <c r="L5891" s="105" t="str">
        <f>IF(VLOOKUP(FACTURACION[[#This Row],[REFERENCIA]],CODINV,3,FALSE)=0,"",VLOOKUP(FACTURACION[[#This Row],[REFERENCIA]],CODINV,3,FALSE))</f>
        <v>73677P001</v>
      </c>
      <c r="M5891" s="105" t="str">
        <f>+VLOOKUP(FACTURACION[[#This Row],[REFERENCIA]],CODINV,4,FALSE)</f>
        <v>MANGAS</v>
      </c>
      <c r="N5891" s="105" t="str">
        <f>+VLOOKUP(FACTURACION[[#This Row],[REFERENCIA]],CODINV,5,FALSE)</f>
        <v>HONEYWELL</v>
      </c>
      <c r="O5891">
        <v>7</v>
      </c>
      <c r="P5891" s="103">
        <v>559852.19999999995</v>
      </c>
      <c r="Q5891" s="107">
        <f>+FACTURACION[[#This Row],[CANTIDAD]]*FACTURACION[[#This Row],[VR UNITARIO]]/1000</f>
        <v>3918.9653999999996</v>
      </c>
      <c r="R5891" s="105" t="str">
        <f>+VLOOKUP(FACTURACION[[#This Row],[NIT]],TABLACLIENTE,5,FALSE)</f>
        <v>FLORIDABLANCA</v>
      </c>
    </row>
    <row r="5892" spans="3:18">
      <c r="C5892" s="29">
        <v>2019</v>
      </c>
      <c r="D5892" s="30" t="s">
        <v>265</v>
      </c>
      <c r="E5892" s="30">
        <f>MONTH(FACTURACION[[#This Row],[MES]]&amp;1)</f>
        <v>2</v>
      </c>
      <c r="F5892" s="223">
        <f>DATE(FACTURACION[[#This Row],[AÑO]],FACTURACION[[#This Row],[Mes numero]],1)</f>
        <v>43497</v>
      </c>
      <c r="G5892" s="160" t="s">
        <v>4780</v>
      </c>
      <c r="H5892" s="25">
        <v>890208316</v>
      </c>
      <c r="I5892" s="105" t="str">
        <f>+VLOOKUP(FACTURACION[[#This Row],[NIT]],TABLACLIENTE,2,FALSE)</f>
        <v xml:space="preserve">METROGAS DE COLOMBIA S.A. E.S.P.  (METROGAS S.A. E.S.P)
</v>
      </c>
      <c r="J5892" t="s">
        <v>61</v>
      </c>
      <c r="K5892" s="105" t="str">
        <f>+VLOOKUP(FACTURACION[[#This Row],[REFERENCIA]],CODINV,2,FALSE)</f>
        <v>MANGA 2" S300 H7</v>
      </c>
      <c r="L5892" s="105" t="str">
        <f>IF(VLOOKUP(FACTURACION[[#This Row],[REFERENCIA]],CODINV,3,FALSE)=0,"",VLOOKUP(FACTURACION[[#This Row],[REFERENCIA]],CODINV,3,FALSE))</f>
        <v>73404P002</v>
      </c>
      <c r="M5892" s="105" t="str">
        <f>+VLOOKUP(FACTURACION[[#This Row],[REFERENCIA]],CODINV,4,FALSE)</f>
        <v>MANGAS</v>
      </c>
      <c r="N5892" s="105" t="str">
        <f>+VLOOKUP(FACTURACION[[#This Row],[REFERENCIA]],CODINV,5,FALSE)</f>
        <v>HONEYWELL</v>
      </c>
      <c r="O5892">
        <v>7</v>
      </c>
      <c r="P5892" s="103">
        <v>510087.56</v>
      </c>
      <c r="Q5892" s="107">
        <f>+FACTURACION[[#This Row],[CANTIDAD]]*FACTURACION[[#This Row],[VR UNITARIO]]/1000</f>
        <v>3570.61292</v>
      </c>
      <c r="R5892" s="105" t="str">
        <f>+VLOOKUP(FACTURACION[[#This Row],[NIT]],TABLACLIENTE,5,FALSE)</f>
        <v>FLORIDABLANCA</v>
      </c>
    </row>
    <row r="5893" spans="3:18">
      <c r="C5893" s="29">
        <v>2019</v>
      </c>
      <c r="D5893" s="30" t="s">
        <v>265</v>
      </c>
      <c r="E5893" s="30">
        <f>MONTH(FACTURACION[[#This Row],[MES]]&amp;1)</f>
        <v>2</v>
      </c>
      <c r="F5893" s="223">
        <f>DATE(FACTURACION[[#This Row],[AÑO]],FACTURACION[[#This Row],[Mes numero]],1)</f>
        <v>43497</v>
      </c>
      <c r="G5893" s="160" t="s">
        <v>4780</v>
      </c>
      <c r="H5893" s="25">
        <v>890208316</v>
      </c>
      <c r="I5893" s="105" t="str">
        <f>+VLOOKUP(FACTURACION[[#This Row],[NIT]],TABLACLIENTE,2,FALSE)</f>
        <v xml:space="preserve">METROGAS DE COLOMBIA S.A. E.S.P.  (METROGAS S.A. E.S.P)
</v>
      </c>
      <c r="J5893" t="s">
        <v>180</v>
      </c>
      <c r="K5893" s="105" t="str">
        <f>+VLOOKUP(FACTURACION[[#This Row],[REFERENCIA]],CODINV,2,FALSE)</f>
        <v>O-RING, 0.38OD x.25ID BUNA 70</v>
      </c>
      <c r="L5893" s="105" t="str">
        <f>IF(VLOOKUP(FACTURACION[[#This Row],[REFERENCIA]],CODINV,3,FALSE)=0,"",VLOOKUP(FACTURACION[[#This Row],[REFERENCIA]],CODINV,3,FALSE))</f>
        <v>42710P146</v>
      </c>
      <c r="M5893" s="105" t="str">
        <f>+VLOOKUP(FACTURACION[[#This Row],[REFERENCIA]],CODINV,4,FALSE)</f>
        <v>REPUESTOS Y ACCESORIOS</v>
      </c>
      <c r="N5893" s="105" t="str">
        <f>+VLOOKUP(FACTURACION[[#This Row],[REFERENCIA]],CODINV,5,FALSE)</f>
        <v>HONEYWELL</v>
      </c>
      <c r="O5893">
        <v>10</v>
      </c>
      <c r="P5893" s="103">
        <v>1524.04</v>
      </c>
      <c r="Q5893" s="107">
        <f>+FACTURACION[[#This Row],[CANTIDAD]]*FACTURACION[[#This Row],[VR UNITARIO]]/1000</f>
        <v>15.240399999999999</v>
      </c>
      <c r="R5893" s="105" t="str">
        <f>+VLOOKUP(FACTURACION[[#This Row],[NIT]],TABLACLIENTE,5,FALSE)</f>
        <v>FLORIDABLANCA</v>
      </c>
    </row>
    <row r="5894" spans="3:18">
      <c r="C5894" s="29">
        <v>2019</v>
      </c>
      <c r="D5894" s="30" t="s">
        <v>265</v>
      </c>
      <c r="E5894" s="30">
        <f>MONTH(FACTURACION[[#This Row],[MES]]&amp;1)</f>
        <v>2</v>
      </c>
      <c r="F5894" s="223">
        <f>DATE(FACTURACION[[#This Row],[AÑO]],FACTURACION[[#This Row],[Mes numero]],1)</f>
        <v>43497</v>
      </c>
      <c r="G5894" s="160" t="s">
        <v>4780</v>
      </c>
      <c r="H5894" s="25">
        <v>890208316</v>
      </c>
      <c r="I5894" s="105" t="str">
        <f>+VLOOKUP(FACTURACION[[#This Row],[NIT]],TABLACLIENTE,2,FALSE)</f>
        <v xml:space="preserve">METROGAS DE COLOMBIA S.A. E.S.P.  (METROGAS S.A. E.S.P)
</v>
      </c>
      <c r="J5894" t="s">
        <v>574</v>
      </c>
      <c r="K5894" s="105" t="str">
        <f>+VLOOKUP(FACTURACION[[#This Row],[REFERENCIA]],CODINV,2,FALSE)</f>
        <v>FILTER ASSEMBY (INSPIRATOR)</v>
      </c>
      <c r="L5894" s="105" t="str">
        <f>IF(VLOOKUP(FACTURACION[[#This Row],[REFERENCIA]],CODINV,3,FALSE)=0,"",VLOOKUP(FACTURACION[[#This Row],[REFERENCIA]],CODINV,3,FALSE))</f>
        <v>74074K001</v>
      </c>
      <c r="M5894" s="105" t="str">
        <f>+VLOOKUP(FACTURACION[[#This Row],[REFERENCIA]],CODINV,4,FALSE)</f>
        <v>FILTROS</v>
      </c>
      <c r="N5894" s="105" t="str">
        <f>+VLOOKUP(FACTURACION[[#This Row],[REFERENCIA]],CODINV,5,FALSE)</f>
        <v>HONEYWELL</v>
      </c>
      <c r="O5894">
        <v>10</v>
      </c>
      <c r="P5894" s="103">
        <v>93308.7</v>
      </c>
      <c r="Q5894" s="107">
        <f>+FACTURACION[[#This Row],[CANTIDAD]]*FACTURACION[[#This Row],[VR UNITARIO]]/1000</f>
        <v>933.08699999999999</v>
      </c>
      <c r="R5894" s="105" t="str">
        <f>+VLOOKUP(FACTURACION[[#This Row],[NIT]],TABLACLIENTE,5,FALSE)</f>
        <v>FLORIDABLANCA</v>
      </c>
    </row>
    <row r="5895" spans="3:18">
      <c r="C5895" s="29">
        <v>2019</v>
      </c>
      <c r="D5895" s="30" t="s">
        <v>265</v>
      </c>
      <c r="E5895" s="30">
        <f>MONTH(FACTURACION[[#This Row],[MES]]&amp;1)</f>
        <v>2</v>
      </c>
      <c r="F5895" s="223">
        <f>DATE(FACTURACION[[#This Row],[AÑO]],FACTURACION[[#This Row],[Mes numero]],1)</f>
        <v>43497</v>
      </c>
      <c r="G5895" s="160" t="s">
        <v>4780</v>
      </c>
      <c r="H5895" s="25">
        <v>890208316</v>
      </c>
      <c r="I5895" s="105" t="str">
        <f>+VLOOKUP(FACTURACION[[#This Row],[NIT]],TABLACLIENTE,2,FALSE)</f>
        <v xml:space="preserve">METROGAS DE COLOMBIA S.A. E.S.P.  (METROGAS S.A. E.S.P)
</v>
      </c>
      <c r="J5895" t="s">
        <v>574</v>
      </c>
      <c r="K5895" s="105" t="str">
        <f>+VLOOKUP(FACTURACION[[#This Row],[REFERENCIA]],CODINV,2,FALSE)</f>
        <v>FILTER ASSEMBY (INSPIRATOR)</v>
      </c>
      <c r="L5895" s="105" t="str">
        <f>IF(VLOOKUP(FACTURACION[[#This Row],[REFERENCIA]],CODINV,3,FALSE)=0,"",VLOOKUP(FACTURACION[[#This Row],[REFERENCIA]],CODINV,3,FALSE))</f>
        <v>74074K001</v>
      </c>
      <c r="M5895" s="105" t="str">
        <f>+VLOOKUP(FACTURACION[[#This Row],[REFERENCIA]],CODINV,4,FALSE)</f>
        <v>FILTROS</v>
      </c>
      <c r="N5895" s="105" t="str">
        <f>+VLOOKUP(FACTURACION[[#This Row],[REFERENCIA]],CODINV,5,FALSE)</f>
        <v>HONEYWELL</v>
      </c>
      <c r="O5895">
        <v>12</v>
      </c>
      <c r="P5895" s="103">
        <v>236382.04</v>
      </c>
      <c r="Q5895" s="107">
        <f>+FACTURACION[[#This Row],[CANTIDAD]]*FACTURACION[[#This Row],[VR UNITARIO]]/1000</f>
        <v>2836.58448</v>
      </c>
      <c r="R5895" s="105" t="str">
        <f>+VLOOKUP(FACTURACION[[#This Row],[NIT]],TABLACLIENTE,5,FALSE)</f>
        <v>FLORIDABLANCA</v>
      </c>
    </row>
    <row r="5896" spans="3:18">
      <c r="C5896" s="29">
        <v>2019</v>
      </c>
      <c r="D5896" s="30" t="s">
        <v>265</v>
      </c>
      <c r="E5896" s="30">
        <f>MONTH(FACTURACION[[#This Row],[MES]]&amp;1)</f>
        <v>2</v>
      </c>
      <c r="F5896" s="223">
        <f>DATE(FACTURACION[[#This Row],[AÑO]],FACTURACION[[#This Row],[Mes numero]],1)</f>
        <v>43497</v>
      </c>
      <c r="G5896" s="160" t="s">
        <v>4780</v>
      </c>
      <c r="H5896" s="25">
        <v>890208316</v>
      </c>
      <c r="I5896" s="105" t="str">
        <f>+VLOOKUP(FACTURACION[[#This Row],[NIT]],TABLACLIENTE,2,FALSE)</f>
        <v xml:space="preserve">METROGAS DE COLOMBIA S.A. E.S.P.  (METROGAS S.A. E.S.P)
</v>
      </c>
      <c r="J5896" t="s">
        <v>886</v>
      </c>
      <c r="K5896" s="105" t="str">
        <f>+VLOOKUP(FACTURACION[[#This Row],[REFERENCIA]],CODINV,2,FALSE)</f>
        <v>FILTER ASSEMBLY (COMPOSITE)</v>
      </c>
      <c r="L5896" s="105" t="str">
        <f>IF(VLOOKUP(FACTURACION[[#This Row],[REFERENCIA]],CODINV,3,FALSE)=0,"",VLOOKUP(FACTURACION[[#This Row],[REFERENCIA]],CODINV,3,FALSE))</f>
        <v>78480P001</v>
      </c>
      <c r="M5896" s="105" t="str">
        <f>+VLOOKUP(FACTURACION[[#This Row],[REFERENCIA]],CODINV,4,FALSE)</f>
        <v>FILTROS</v>
      </c>
      <c r="N5896" s="105" t="str">
        <f>+VLOOKUP(FACTURACION[[#This Row],[REFERENCIA]],CODINV,5,FALSE)</f>
        <v>HONEYWELL</v>
      </c>
      <c r="O5896">
        <v>22</v>
      </c>
      <c r="P5896" s="103">
        <v>65316.09</v>
      </c>
      <c r="Q5896" s="107">
        <f>+FACTURACION[[#This Row],[CANTIDAD]]*FACTURACION[[#This Row],[VR UNITARIO]]/1000</f>
        <v>1436.95398</v>
      </c>
      <c r="R5896" s="105" t="str">
        <f>+VLOOKUP(FACTURACION[[#This Row],[NIT]],TABLACLIENTE,5,FALSE)</f>
        <v>FLORIDABLANCA</v>
      </c>
    </row>
    <row r="5897" spans="3:18">
      <c r="C5897" s="29">
        <v>2019</v>
      </c>
      <c r="D5897" s="30" t="s">
        <v>265</v>
      </c>
      <c r="E5897" s="30">
        <f>MONTH(FACTURACION[[#This Row],[MES]]&amp;1)</f>
        <v>2</v>
      </c>
      <c r="F5897" s="223">
        <f>DATE(FACTURACION[[#This Row],[AÑO]],FACTURACION[[#This Row],[Mes numero]],1)</f>
        <v>43497</v>
      </c>
      <c r="G5897" s="160" t="s">
        <v>4781</v>
      </c>
      <c r="H5897" s="25">
        <v>890503900</v>
      </c>
      <c r="I5897" s="105" t="str">
        <f>+VLOOKUP(FACTURACION[[#This Row],[NIT]],TABLACLIENTE,2,FALSE)</f>
        <v>GASES DEL ORIENTE S.A. E.S.P.</v>
      </c>
      <c r="J5897" t="s">
        <v>6</v>
      </c>
      <c r="K5897" s="105" t="str">
        <f>+VLOOKUP(FACTURACION[[#This Row],[REFERENCIA]],CODINV,2,FALSE)</f>
        <v>REG.1813C C:3/4" R:6-15" O:1/2</v>
      </c>
      <c r="L5897" s="105" t="str">
        <f>IF(VLOOKUP(FACTURACION[[#This Row],[REFERENCIA]],CODINV,3,FALSE)=0,"",VLOOKUP(FACTURACION[[#This Row],[REFERENCIA]],CODINV,3,FALSE))</f>
        <v/>
      </c>
      <c r="M5897" s="105" t="str">
        <f>+VLOOKUP(FACTURACION[[#This Row],[REFERENCIA]],CODINV,4,FALSE)</f>
        <v>REGULADORES</v>
      </c>
      <c r="N5897" s="105" t="str">
        <f>+VLOOKUP(FACTURACION[[#This Row],[REFERENCIA]],CODINV,5,FALSE)</f>
        <v>HONEYWELL</v>
      </c>
      <c r="O5897">
        <v>19</v>
      </c>
      <c r="P5897" s="103">
        <v>178113.98</v>
      </c>
      <c r="Q5897" s="107">
        <f>+FACTURACION[[#This Row],[CANTIDAD]]*FACTURACION[[#This Row],[VR UNITARIO]]/1000</f>
        <v>3384.1656200000002</v>
      </c>
      <c r="R5897" s="105" t="str">
        <f>+VLOOKUP(FACTURACION[[#This Row],[NIT]],TABLACLIENTE,5,FALSE)</f>
        <v>CUCUTA</v>
      </c>
    </row>
    <row r="5898" spans="3:18">
      <c r="C5898" s="29">
        <v>2019</v>
      </c>
      <c r="D5898" s="30" t="s">
        <v>265</v>
      </c>
      <c r="E5898" s="30">
        <f>MONTH(FACTURACION[[#This Row],[MES]]&amp;1)</f>
        <v>2</v>
      </c>
      <c r="F5898" s="223">
        <f>DATE(FACTURACION[[#This Row],[AÑO]],FACTURACION[[#This Row],[Mes numero]],1)</f>
        <v>43497</v>
      </c>
      <c r="G5898" s="160" t="s">
        <v>4782</v>
      </c>
      <c r="H5898" s="25">
        <v>890503900</v>
      </c>
      <c r="I5898" s="105" t="str">
        <f>+VLOOKUP(FACTURACION[[#This Row],[NIT]],TABLACLIENTE,2,FALSE)</f>
        <v>GASES DEL ORIENTE S.A. E.S.P.</v>
      </c>
      <c r="J5898" t="s">
        <v>252</v>
      </c>
      <c r="K5898" s="105" t="str">
        <f>+VLOOKUP(FACTURACION[[#This Row],[REFERENCIA]],CODINV,2,FALSE)</f>
        <v>RES 42-2" PSIG ROJO-ROJO</v>
      </c>
      <c r="L5898" s="105" t="str">
        <f>IF(VLOOKUP(FACTURACION[[#This Row],[REFERENCIA]],CODINV,3,FALSE)=0,"",VLOOKUP(FACTURACION[[#This Row],[REFERENCIA]],CODINV,3,FALSE))</f>
        <v>70017P049</v>
      </c>
      <c r="M5898" s="105" t="str">
        <f>+VLOOKUP(FACTURACION[[#This Row],[REFERENCIA]],CODINV,4,FALSE)</f>
        <v>REPUESTOS Y ACCESORIOS</v>
      </c>
      <c r="N5898" s="105" t="str">
        <f>+VLOOKUP(FACTURACION[[#This Row],[REFERENCIA]],CODINV,5,FALSE)</f>
        <v>HONEYWELL</v>
      </c>
      <c r="O5898">
        <v>5</v>
      </c>
      <c r="P5898" s="103">
        <v>22000</v>
      </c>
      <c r="Q5898" s="107">
        <f>+FACTURACION[[#This Row],[CANTIDAD]]*FACTURACION[[#This Row],[VR UNITARIO]]/1000</f>
        <v>110</v>
      </c>
      <c r="R5898" s="105" t="str">
        <f>+VLOOKUP(FACTURACION[[#This Row],[NIT]],TABLACLIENTE,5,FALSE)</f>
        <v>CUCUTA</v>
      </c>
    </row>
    <row r="5899" spans="3:18">
      <c r="C5899" s="29">
        <v>2019</v>
      </c>
      <c r="D5899" s="30" t="s">
        <v>265</v>
      </c>
      <c r="E5899" s="30">
        <f>MONTH(FACTURACION[[#This Row],[MES]]&amp;1)</f>
        <v>2</v>
      </c>
      <c r="F5899" s="223">
        <f>DATE(FACTURACION[[#This Row],[AÑO]],FACTURACION[[#This Row],[Mes numero]],1)</f>
        <v>43497</v>
      </c>
      <c r="G5899" s="160" t="s">
        <v>4783</v>
      </c>
      <c r="H5899" s="25">
        <v>860510723</v>
      </c>
      <c r="I5899" s="105" t="str">
        <f>+VLOOKUP(FACTURACION[[#This Row],[NIT]],TABLACLIENTE,2,FALSE)</f>
        <v>SAENA DE COLOMBIA S.A.</v>
      </c>
      <c r="J5899" t="s">
        <v>61</v>
      </c>
      <c r="K5899" s="105" t="str">
        <f>+VLOOKUP(FACTURACION[[#This Row],[REFERENCIA]],CODINV,2,FALSE)</f>
        <v>MANGA 2" S300 H7</v>
      </c>
      <c r="L5899" s="105" t="str">
        <f>IF(VLOOKUP(FACTURACION[[#This Row],[REFERENCIA]],CODINV,3,FALSE)=0,"",VLOOKUP(FACTURACION[[#This Row],[REFERENCIA]],CODINV,3,FALSE))</f>
        <v>73404P002</v>
      </c>
      <c r="M5899" s="105" t="str">
        <f>+VLOOKUP(FACTURACION[[#This Row],[REFERENCIA]],CODINV,4,FALSE)</f>
        <v>MANGAS</v>
      </c>
      <c r="N5899" s="105" t="str">
        <f>+VLOOKUP(FACTURACION[[#This Row],[REFERENCIA]],CODINV,5,FALSE)</f>
        <v>HONEYWELL</v>
      </c>
      <c r="O5899">
        <v>1</v>
      </c>
      <c r="P5899" s="103">
        <v>593725</v>
      </c>
      <c r="Q5899" s="107">
        <f>+FACTURACION[[#This Row],[CANTIDAD]]*FACTURACION[[#This Row],[VR UNITARIO]]/1000</f>
        <v>593.72500000000002</v>
      </c>
      <c r="R5899" s="105" t="str">
        <f>+VLOOKUP(FACTURACION[[#This Row],[NIT]],TABLACLIENTE,5,FALSE)</f>
        <v>BOGOTÁ D.C.</v>
      </c>
    </row>
    <row r="5900" spans="3:18">
      <c r="C5900" s="29">
        <v>2019</v>
      </c>
      <c r="D5900" s="30" t="s">
        <v>265</v>
      </c>
      <c r="E5900" s="30">
        <f>MONTH(FACTURACION[[#This Row],[MES]]&amp;1)</f>
        <v>2</v>
      </c>
      <c r="F5900" s="223">
        <f>DATE(FACTURACION[[#This Row],[AÑO]],FACTURACION[[#This Row],[Mes numero]],1)</f>
        <v>43497</v>
      </c>
      <c r="G5900" s="160" t="s">
        <v>4784</v>
      </c>
      <c r="H5900" s="25">
        <v>830109199</v>
      </c>
      <c r="I5900" s="105" t="str">
        <f>+VLOOKUP(FACTURACION[[#This Row],[NIT]],TABLACLIENTE,2,FALSE)</f>
        <v>ENGINEERING CO (ENGECO LIMITADA)</v>
      </c>
      <c r="J5900" t="s">
        <v>840</v>
      </c>
      <c r="K5900" s="105" t="str">
        <f>+VLOOKUP(FACTURACION[[#This Row],[REFERENCIA]],CODINV,2,FALSE)</f>
        <v>MEDIDOR ROTATIVO G-65 R.ABO</v>
      </c>
      <c r="L5900" s="105" t="str">
        <f>IF(VLOOKUP(FACTURACION[[#This Row],[REFERENCIA]],CODINV,3,FALSE)=0,"",VLOOKUP(FACTURACION[[#This Row],[REFERENCIA]],CODINV,3,FALSE))</f>
        <v>RRR0065DHG</v>
      </c>
      <c r="M5900" s="105" t="str">
        <f>+VLOOKUP(FACTURACION[[#This Row],[REFERENCIA]],CODINV,4,FALSE)</f>
        <v>MEDIDORES</v>
      </c>
      <c r="N5900" s="105" t="str">
        <f>+VLOOKUP(FACTURACION[[#This Row],[REFERENCIA]],CODINV,5,FALSE)</f>
        <v>HONEYWELL</v>
      </c>
      <c r="O5900">
        <v>1</v>
      </c>
      <c r="P5900" s="103">
        <v>4492907</v>
      </c>
      <c r="Q5900" s="107">
        <f>+FACTURACION[[#This Row],[CANTIDAD]]*FACTURACION[[#This Row],[VR UNITARIO]]/1000</f>
        <v>4492.9070000000002</v>
      </c>
      <c r="R5900" s="105" t="str">
        <f>+VLOOKUP(FACTURACION[[#This Row],[NIT]],TABLACLIENTE,5,FALSE)</f>
        <v>BOGOTÁ D.C.</v>
      </c>
    </row>
    <row r="5901" spans="3:18">
      <c r="C5901" s="29">
        <v>2019</v>
      </c>
      <c r="D5901" s="30" t="s">
        <v>265</v>
      </c>
      <c r="E5901" s="30">
        <f>MONTH(FACTURACION[[#This Row],[MES]]&amp;1)</f>
        <v>2</v>
      </c>
      <c r="F5901" s="223">
        <f>DATE(FACTURACION[[#This Row],[AÑO]],FACTURACION[[#This Row],[Mes numero]],1)</f>
        <v>43497</v>
      </c>
      <c r="G5901" s="160" t="s">
        <v>4785</v>
      </c>
      <c r="H5901" s="25">
        <v>860033633</v>
      </c>
      <c r="I5901" s="105" t="str">
        <f>+VLOOKUP(FACTURACION[[#This Row],[NIT]],TABLACLIENTE,2,FALSE)</f>
        <v>RAYOGAS S.A. E.S.P.</v>
      </c>
      <c r="J5901" t="s">
        <v>840</v>
      </c>
      <c r="K5901" s="105" t="str">
        <f>+VLOOKUP(FACTURACION[[#This Row],[REFERENCIA]],CODINV,2,FALSE)</f>
        <v>MEDIDOR ROTATIVO G-65 R.ABO</v>
      </c>
      <c r="L5901" s="105" t="str">
        <f>IF(VLOOKUP(FACTURACION[[#This Row],[REFERENCIA]],CODINV,3,FALSE)=0,"",VLOOKUP(FACTURACION[[#This Row],[REFERENCIA]],CODINV,3,FALSE))</f>
        <v>RRR0065DHG</v>
      </c>
      <c r="M5901" s="105" t="str">
        <f>+VLOOKUP(FACTURACION[[#This Row],[REFERENCIA]],CODINV,4,FALSE)</f>
        <v>MEDIDORES</v>
      </c>
      <c r="N5901" s="105" t="str">
        <f>+VLOOKUP(FACTURACION[[#This Row],[REFERENCIA]],CODINV,5,FALSE)</f>
        <v>HONEYWELL</v>
      </c>
      <c r="O5901">
        <v>1</v>
      </c>
      <c r="P5901" s="103">
        <v>4492000</v>
      </c>
      <c r="Q5901" s="107">
        <f>+FACTURACION[[#This Row],[CANTIDAD]]*FACTURACION[[#This Row],[VR UNITARIO]]/1000</f>
        <v>4492</v>
      </c>
      <c r="R5901" s="105" t="str">
        <f>+VLOOKUP(FACTURACION[[#This Row],[NIT]],TABLACLIENTE,5,FALSE)</f>
        <v>BOGOTÁ D.C.</v>
      </c>
    </row>
    <row r="5902" spans="3:18">
      <c r="C5902" s="29">
        <v>2019</v>
      </c>
      <c r="D5902" s="30" t="s">
        <v>265</v>
      </c>
      <c r="E5902" s="30">
        <f>MONTH(FACTURACION[[#This Row],[MES]]&amp;1)</f>
        <v>2</v>
      </c>
      <c r="F5902" s="223">
        <f>DATE(FACTURACION[[#This Row],[AÑO]],FACTURACION[[#This Row],[Mes numero]],1)</f>
        <v>43497</v>
      </c>
      <c r="G5902" s="160" t="s">
        <v>4786</v>
      </c>
      <c r="H5902" s="25">
        <v>901016759</v>
      </c>
      <c r="I5902" s="105" t="str">
        <f>+VLOOKUP(FACTURACION[[#This Row],[NIT]],TABLACLIENTE,2,FALSE)</f>
        <v>GAS CONTROL SAS</v>
      </c>
      <c r="J5902" t="s">
        <v>120</v>
      </c>
      <c r="K5902" s="105" t="str">
        <f>+VLOOKUP(FACTURACION[[#This Row],[REFERENCIA]],CODINV,2,FALSE)</f>
        <v>MEDIDOR ROTATIVO G65</v>
      </c>
      <c r="L5902" s="105" t="str">
        <f>IF(VLOOKUP(FACTURACION[[#This Row],[REFERENCIA]],CODINV,3,FALSE)=0,"",VLOOKUP(FACTURACION[[#This Row],[REFERENCIA]],CODINV,3,FALSE))</f>
        <v>RCG65</v>
      </c>
      <c r="M5902" s="105" t="str">
        <f>+VLOOKUP(FACTURACION[[#This Row],[REFERENCIA]],CODINV,4,FALSE)</f>
        <v>MEDIDORES</v>
      </c>
      <c r="N5902" s="105" t="str">
        <f>+VLOOKUP(FACTURACION[[#This Row],[REFERENCIA]],CODINV,5,FALSE)</f>
        <v>HONEYWELL</v>
      </c>
      <c r="O5902">
        <v>1</v>
      </c>
      <c r="P5902" s="103">
        <v>4364539</v>
      </c>
      <c r="Q5902" s="107">
        <f>+FACTURACION[[#This Row],[CANTIDAD]]*FACTURACION[[#This Row],[VR UNITARIO]]/1000</f>
        <v>4364.5389999999998</v>
      </c>
      <c r="R5902" s="105" t="str">
        <f>+VLOOKUP(FACTURACION[[#This Row],[NIT]],TABLACLIENTE,5,FALSE)</f>
        <v>BOGOTÁ D.C.</v>
      </c>
    </row>
    <row r="5903" spans="3:18">
      <c r="C5903" s="29">
        <v>2019</v>
      </c>
      <c r="D5903" s="30" t="s">
        <v>268</v>
      </c>
      <c r="E5903" s="30">
        <f>MONTH(FACTURACION[[#This Row],[MES]]&amp;1)</f>
        <v>3</v>
      </c>
      <c r="F5903" s="223">
        <f>DATE(FACTURACION[[#This Row],[AÑO]],FACTURACION[[#This Row],[Mes numero]],1)</f>
        <v>43525</v>
      </c>
      <c r="G5903" s="160" t="s">
        <v>4796</v>
      </c>
      <c r="H5903" s="25">
        <v>900922760</v>
      </c>
      <c r="I5903" s="105" t="str">
        <f>+VLOOKUP(FACTURACION[[#This Row],[NIT]],TABLACLIENTE,2,FALSE)</f>
        <v>GLOBAL REDES &amp; OBRAS S.A.S. ESP  (GRO S.A.S. ESP)</v>
      </c>
      <c r="J5903" t="s">
        <v>20</v>
      </c>
      <c r="K5903" s="105" t="str">
        <f>+VLOOKUP(FACTURACION[[#This Row],[REFERENCIA]],CODINV,2,FALSE)</f>
        <v xml:space="preserve">MEDIDOR AC-250 C: 3/4" CON CONECTORES </v>
      </c>
      <c r="L5903" s="105" t="str">
        <f>IF(VLOOKUP(FACTURACION[[#This Row],[REFERENCIA]],CODINV,3,FALSE)=0,"",VLOOKUP(FACTURACION[[#This Row],[REFERENCIA]],CODINV,3,FALSE))</f>
        <v/>
      </c>
      <c r="M5903" s="105" t="str">
        <f>+VLOOKUP(FACTURACION[[#This Row],[REFERENCIA]],CODINV,4,FALSE)</f>
        <v>MEDIDORES</v>
      </c>
      <c r="N5903" s="105" t="str">
        <f>+VLOOKUP(FACTURACION[[#This Row],[REFERENCIA]],CODINV,5,FALSE)</f>
        <v>HONEYWELL</v>
      </c>
      <c r="O5903">
        <v>2</v>
      </c>
      <c r="P5903" s="103">
        <v>490860</v>
      </c>
      <c r="Q5903" s="107">
        <f>+FACTURACION[[#This Row],[CANTIDAD]]*FACTURACION[[#This Row],[VR UNITARIO]]/1000</f>
        <v>981.72</v>
      </c>
      <c r="R5903" s="105" t="str">
        <f>+VLOOKUP(FACTURACION[[#This Row],[NIT]],TABLACLIENTE,5,FALSE)</f>
        <v>IBAGUE</v>
      </c>
    </row>
    <row r="5904" spans="3:18">
      <c r="C5904" s="29">
        <v>2019</v>
      </c>
      <c r="D5904" s="30" t="s">
        <v>268</v>
      </c>
      <c r="E5904" s="30">
        <f>MONTH(FACTURACION[[#This Row],[MES]]&amp;1)</f>
        <v>3</v>
      </c>
      <c r="F5904" s="223">
        <f>DATE(FACTURACION[[#This Row],[AÑO]],FACTURACION[[#This Row],[Mes numero]],1)</f>
        <v>43525</v>
      </c>
      <c r="G5904" s="160" t="s">
        <v>4797</v>
      </c>
      <c r="H5904" s="25">
        <v>890205952</v>
      </c>
      <c r="I5904" s="105" t="str">
        <f>+VLOOKUP(FACTURACION[[#This Row],[NIT]],TABLACLIENTE,2,FALSE)</f>
        <v>GAS NATURAL DEL ORIENTE S.A. E.S.P. (GASORIENTE S.A. E.S.P)</v>
      </c>
      <c r="J5904" t="s">
        <v>4790</v>
      </c>
      <c r="K5904" s="105" t="str">
        <f>+VLOOKUP(FACTURACION[[#This Row],[REFERENCIA]],CODINV,2,FALSE)</f>
        <v>REMOTE VOLUMEN PULSER 0.1 M/3 (52170G002)</v>
      </c>
      <c r="L5904" s="105" t="str">
        <f>IF(VLOOKUP(FACTURACION[[#This Row],[REFERENCIA]],CODINV,3,FALSE)=0,"",VLOOKUP(FACTURACION[[#This Row],[REFERENCIA]],CODINV,3,FALSE))</f>
        <v>52170G002</v>
      </c>
      <c r="M5904" s="105" t="str">
        <f>+VLOOKUP(FACTURACION[[#This Row],[REFERENCIA]],CODINV,4,FALSE)</f>
        <v>REPUESTOS Y ACCESORIOS</v>
      </c>
      <c r="N5904" s="105" t="str">
        <f>+VLOOKUP(FACTURACION[[#This Row],[REFERENCIA]],CODINV,5,FALSE)</f>
        <v>ELSTER</v>
      </c>
      <c r="O5904">
        <v>0</v>
      </c>
      <c r="P5904" s="103">
        <v>1154235.8700000001</v>
      </c>
      <c r="Q5904" s="107">
        <f>+FACTURACION[[#This Row],[CANTIDAD]]*FACTURACION[[#This Row],[VR UNITARIO]]/1000</f>
        <v>0</v>
      </c>
      <c r="R5904" s="105" t="str">
        <f>+VLOOKUP(FACTURACION[[#This Row],[NIT]],TABLACLIENTE,5,FALSE)</f>
        <v>BUCARAMANGA</v>
      </c>
    </row>
    <row r="5905" spans="3:18">
      <c r="C5905" s="29">
        <v>2019</v>
      </c>
      <c r="D5905" s="30" t="s">
        <v>268</v>
      </c>
      <c r="E5905" s="30">
        <f>MONTH(FACTURACION[[#This Row],[MES]]&amp;1)</f>
        <v>3</v>
      </c>
      <c r="F5905" s="223">
        <f>DATE(FACTURACION[[#This Row],[AÑO]],FACTURACION[[#This Row],[Mes numero]],1)</f>
        <v>43525</v>
      </c>
      <c r="G5905" s="160" t="s">
        <v>4798</v>
      </c>
      <c r="H5905" s="25">
        <v>891101577</v>
      </c>
      <c r="I5905" s="105" t="str">
        <f>+VLOOKUP(FACTURACION[[#This Row],[NIT]],TABLACLIENTE,2,FALSE)</f>
        <v>ALCANOS DE COLOMBIA S.A. E.S.P</v>
      </c>
      <c r="J5905" t="s">
        <v>262</v>
      </c>
      <c r="K5905" s="105" t="str">
        <f>+VLOOKUP(FACTURACION[[#This Row],[REFERENCIA]],CODINV,2,FALSE)</f>
        <v>MEDIDOR AL-425 C:1 1/4" MAOP 25 PSIG</v>
      </c>
      <c r="L5905" s="105" t="str">
        <f>IF(VLOOKUP(FACTURACION[[#This Row],[REFERENCIA]],CODINV,3,FALSE)=0,"",VLOOKUP(FACTURACION[[#This Row],[REFERENCIA]],CODINV,3,FALSE))</f>
        <v/>
      </c>
      <c r="M5905" s="105" t="str">
        <f>+VLOOKUP(FACTURACION[[#This Row],[REFERENCIA]],CODINV,4,FALSE)</f>
        <v>MEDIDORES</v>
      </c>
      <c r="N5905" s="105" t="str">
        <f>+VLOOKUP(FACTURACION[[#This Row],[REFERENCIA]],CODINV,5,FALSE)</f>
        <v>HONEYWELL</v>
      </c>
      <c r="O5905">
        <v>4</v>
      </c>
      <c r="P5905" s="23"/>
      <c r="Q5905" s="107">
        <f>+FACTURACION[[#This Row],[CANTIDAD]]*FACTURACION[[#This Row],[VR UNITARIO]]/1000</f>
        <v>0</v>
      </c>
      <c r="R5905" s="105" t="str">
        <f>+VLOOKUP(FACTURACION[[#This Row],[NIT]],TABLACLIENTE,5,FALSE)</f>
        <v>NEIVA</v>
      </c>
    </row>
    <row r="5906" spans="3:18">
      <c r="C5906" s="29">
        <v>2019</v>
      </c>
      <c r="D5906" s="30" t="s">
        <v>268</v>
      </c>
      <c r="E5906" s="30">
        <f>MONTH(FACTURACION[[#This Row],[MES]]&amp;1)</f>
        <v>3</v>
      </c>
      <c r="F5906" s="223">
        <f>DATE(FACTURACION[[#This Row],[AÑO]],FACTURACION[[#This Row],[Mes numero]],1)</f>
        <v>43525</v>
      </c>
      <c r="G5906" s="160" t="s">
        <v>4799</v>
      </c>
      <c r="H5906" s="25">
        <v>800021272</v>
      </c>
      <c r="I5906" s="105" t="str">
        <f>+VLOOKUP(FACTURACION[[#This Row],[NIT]],TABLACLIENTE,2,FALSE)</f>
        <v>GASES DEL LLANO S.A. E.S.P (LLANOGAS S.A. E.S.P.)</v>
      </c>
      <c r="J5906" t="s">
        <v>20</v>
      </c>
      <c r="K5906" s="105" t="str">
        <f>+VLOOKUP(FACTURACION[[#This Row],[REFERENCIA]],CODINV,2,FALSE)</f>
        <v xml:space="preserve">MEDIDOR AC-250 C: 3/4" CON CONECTORES </v>
      </c>
      <c r="L5906" s="105" t="str">
        <f>IF(VLOOKUP(FACTURACION[[#This Row],[REFERENCIA]],CODINV,3,FALSE)=0,"",VLOOKUP(FACTURACION[[#This Row],[REFERENCIA]],CODINV,3,FALSE))</f>
        <v/>
      </c>
      <c r="M5906" s="105" t="str">
        <f>+VLOOKUP(FACTURACION[[#This Row],[REFERENCIA]],CODINV,4,FALSE)</f>
        <v>MEDIDORES</v>
      </c>
      <c r="N5906" s="105" t="str">
        <f>+VLOOKUP(FACTURACION[[#This Row],[REFERENCIA]],CODINV,5,FALSE)</f>
        <v>HONEYWELL</v>
      </c>
      <c r="O5906">
        <v>15</v>
      </c>
      <c r="P5906" s="112">
        <v>437232.33333333331</v>
      </c>
      <c r="Q5906" s="107">
        <f>+FACTURACION[[#This Row],[CANTIDAD]]*FACTURACION[[#This Row],[VR UNITARIO]]/1000</f>
        <v>6558.4849999999997</v>
      </c>
      <c r="R5906" s="105" t="str">
        <f>+VLOOKUP(FACTURACION[[#This Row],[NIT]],TABLACLIENTE,5,FALSE)</f>
        <v>VILLAVICENCIO</v>
      </c>
    </row>
    <row r="5907" spans="3:18">
      <c r="C5907" s="29">
        <v>2019</v>
      </c>
      <c r="D5907" s="30" t="s">
        <v>268</v>
      </c>
      <c r="E5907" s="30">
        <f>MONTH(FACTURACION[[#This Row],[MES]]&amp;1)</f>
        <v>3</v>
      </c>
      <c r="F5907" s="223">
        <f>DATE(FACTURACION[[#This Row],[AÑO]],FACTURACION[[#This Row],[Mes numero]],1)</f>
        <v>43525</v>
      </c>
      <c r="G5907" s="160" t="s">
        <v>4800</v>
      </c>
      <c r="H5907" s="25">
        <v>800021272</v>
      </c>
      <c r="I5907" s="105" t="str">
        <f>+VLOOKUP(FACTURACION[[#This Row],[NIT]],TABLACLIENTE,2,FALSE)</f>
        <v>GASES DEL LLANO S.A. E.S.P (LLANOGAS S.A. E.S.P.)</v>
      </c>
      <c r="J5907" t="s">
        <v>840</v>
      </c>
      <c r="K5907" s="105" t="str">
        <f>+VLOOKUP(FACTURACION[[#This Row],[REFERENCIA]],CODINV,2,FALSE)</f>
        <v>MEDIDOR ROTATIVO G-65 R.ABO</v>
      </c>
      <c r="L5907" s="105" t="str">
        <f>IF(VLOOKUP(FACTURACION[[#This Row],[REFERENCIA]],CODINV,3,FALSE)=0,"",VLOOKUP(FACTURACION[[#This Row],[REFERENCIA]],CODINV,3,FALSE))</f>
        <v>RRR0065DHG</v>
      </c>
      <c r="M5907" s="105" t="str">
        <f>+VLOOKUP(FACTURACION[[#This Row],[REFERENCIA]],CODINV,4,FALSE)</f>
        <v>MEDIDORES</v>
      </c>
      <c r="N5907" s="105" t="str">
        <f>+VLOOKUP(FACTURACION[[#This Row],[REFERENCIA]],CODINV,5,FALSE)</f>
        <v>HONEYWELL</v>
      </c>
      <c r="O5907">
        <v>1</v>
      </c>
      <c r="P5907" s="23"/>
      <c r="Q5907" s="107">
        <f>+FACTURACION[[#This Row],[CANTIDAD]]*FACTURACION[[#This Row],[VR UNITARIO]]/1000</f>
        <v>0</v>
      </c>
      <c r="R5907" s="105" t="str">
        <f>+VLOOKUP(FACTURACION[[#This Row],[NIT]],TABLACLIENTE,5,FALSE)</f>
        <v>VILLAVICENCIO</v>
      </c>
    </row>
    <row r="5908" spans="3:18">
      <c r="C5908" s="29">
        <v>2019</v>
      </c>
      <c r="D5908" s="30" t="s">
        <v>268</v>
      </c>
      <c r="E5908" s="30">
        <f>MONTH(FACTURACION[[#This Row],[MES]]&amp;1)</f>
        <v>3</v>
      </c>
      <c r="F5908" s="223">
        <f>DATE(FACTURACION[[#This Row],[AÑO]],FACTURACION[[#This Row],[Mes numero]],1)</f>
        <v>43525</v>
      </c>
      <c r="G5908" s="160" t="s">
        <v>4801</v>
      </c>
      <c r="H5908" s="25">
        <v>890500726</v>
      </c>
      <c r="I5908" s="105" t="str">
        <f>+VLOOKUP(FACTURACION[[#This Row],[NIT]],TABLACLIENTE,2,FALSE)</f>
        <v>NORTESANTANDEREANA DE GAS S.A. E.S.P (NORGAS S.A. E.S.P.)</v>
      </c>
      <c r="J5908" t="s">
        <v>1064</v>
      </c>
      <c r="K5908" s="105" t="str">
        <f>+VLOOKUP(FACTURACION[[#This Row],[REFERENCIA]],CODINV,2,FALSE)</f>
        <v>REG. 1813C C: 1" R: 6-15" O: 1/2</v>
      </c>
      <c r="L5908" s="105" t="str">
        <f>IF(VLOOKUP(FACTURACION[[#This Row],[REFERENCIA]],CODINV,3,FALSE)=0,"",VLOOKUP(FACTURACION[[#This Row],[REFERENCIA]],CODINV,3,FALSE))</f>
        <v/>
      </c>
      <c r="M5908" s="105" t="str">
        <f>+VLOOKUP(FACTURACION[[#This Row],[REFERENCIA]],CODINV,4,FALSE)</f>
        <v>REGULADORES</v>
      </c>
      <c r="N5908" s="105" t="str">
        <f>+VLOOKUP(FACTURACION[[#This Row],[REFERENCIA]],CODINV,5,FALSE)</f>
        <v>HONEYWELL</v>
      </c>
      <c r="O5908">
        <v>10</v>
      </c>
      <c r="P5908" s="23"/>
      <c r="Q5908" s="107">
        <f>+FACTURACION[[#This Row],[CANTIDAD]]*FACTURACION[[#This Row],[VR UNITARIO]]/1000</f>
        <v>0</v>
      </c>
      <c r="R5908" s="105" t="str">
        <f>+VLOOKUP(FACTURACION[[#This Row],[NIT]],TABLACLIENTE,5,FALSE)</f>
        <v>BUCARAMANGA</v>
      </c>
    </row>
    <row r="5909" spans="3:18">
      <c r="C5909" s="29">
        <v>2019</v>
      </c>
      <c r="D5909" s="30" t="s">
        <v>268</v>
      </c>
      <c r="E5909" s="30">
        <f>MONTH(FACTURACION[[#This Row],[MES]]&amp;1)</f>
        <v>3</v>
      </c>
      <c r="F5909" s="223">
        <f>DATE(FACTURACION[[#This Row],[AÑO]],FACTURACION[[#This Row],[Mes numero]],1)</f>
        <v>43525</v>
      </c>
      <c r="G5909" s="160" t="s">
        <v>4802</v>
      </c>
      <c r="H5909" s="25">
        <v>890501073</v>
      </c>
      <c r="I5909" s="105" t="str">
        <f>+VLOOKUP(FACTURACION[[#This Row],[NIT]],TABLACLIENTE,2,FALSE)</f>
        <v>COMERCIAL INDUSTRIAL NACIONAL S.A. CINSA</v>
      </c>
      <c r="J5909" t="s">
        <v>56</v>
      </c>
      <c r="K5909" s="105" t="str">
        <f>+VLOOKUP(FACTURACION[[#This Row],[REFERENCIA]],CODINV,2,FALSE)</f>
        <v xml:space="preserve"> VALVULA DE AGUJA DE  1/4"</v>
      </c>
      <c r="L5909" s="105" t="str">
        <f>IF(VLOOKUP(FACTURACION[[#This Row],[REFERENCIA]],CODINV,3,FALSE)=0,"",VLOOKUP(FACTURACION[[#This Row],[REFERENCIA]],CODINV,3,FALSE))</f>
        <v>1224WA</v>
      </c>
      <c r="M5909" s="105" t="str">
        <f>+VLOOKUP(FACTURACION[[#This Row],[REFERENCIA]],CODINV,4,FALSE)</f>
        <v>VÁLVULAS Y MULTIVÁLVULAS</v>
      </c>
      <c r="N5909" s="105" t="str">
        <f>+VLOOKUP(FACTURACION[[#This Row],[REFERENCIA]],CODINV,5,FALSE)</f>
        <v>REGO</v>
      </c>
      <c r="O5909">
        <v>2</v>
      </c>
      <c r="P5909" s="103">
        <v>67866</v>
      </c>
      <c r="Q5909" s="107">
        <f>+FACTURACION[[#This Row],[CANTIDAD]]*FACTURACION[[#This Row],[VR UNITARIO]]/1000</f>
        <v>135.732</v>
      </c>
      <c r="R5909" s="105" t="str">
        <f>+VLOOKUP(FACTURACION[[#This Row],[NIT]],TABLACLIENTE,5,FALSE)</f>
        <v>CUCUTA</v>
      </c>
    </row>
    <row r="5910" spans="3:18">
      <c r="C5910" s="29">
        <v>2019</v>
      </c>
      <c r="D5910" s="30" t="s">
        <v>268</v>
      </c>
      <c r="E5910" s="30">
        <f>MONTH(FACTURACION[[#This Row],[MES]]&amp;1)</f>
        <v>3</v>
      </c>
      <c r="F5910" s="223">
        <f>DATE(FACTURACION[[#This Row],[AÑO]],FACTURACION[[#This Row],[Mes numero]],1)</f>
        <v>43525</v>
      </c>
      <c r="G5910" s="160" t="s">
        <v>4803</v>
      </c>
      <c r="H5910" s="25">
        <v>890101691</v>
      </c>
      <c r="I5910" s="105" t="str">
        <f>+VLOOKUP(FACTURACION[[#This Row],[NIT]],TABLACLIENTE,2,FALSE)</f>
        <v>GASES DEL CARIBE S.A.E.S.P. (GASCARIBE S.A E.S.P.)</v>
      </c>
      <c r="J5910" t="s">
        <v>108</v>
      </c>
      <c r="K5910" s="105" t="str">
        <f>+VLOOKUP(FACTURACION[[#This Row],[REFERENCIA]],CODINV,2,FALSE)</f>
        <v>MEDIDOR BK G4 C:1/2"</v>
      </c>
      <c r="L5910" s="105" t="str">
        <f>IF(VLOOKUP(FACTURACION[[#This Row],[REFERENCIA]],CODINV,3,FALSE)=0,"",VLOOKUP(FACTURACION[[#This Row],[REFERENCIA]],CODINV,3,FALSE))</f>
        <v>G4K MT 152MM</v>
      </c>
      <c r="M5910" s="105" t="str">
        <f>+VLOOKUP(FACTURACION[[#This Row],[REFERENCIA]],CODINV,4,FALSE)</f>
        <v>MEDIDORES</v>
      </c>
      <c r="N5910" s="105" t="str">
        <f>+VLOOKUP(FACTURACION[[#This Row],[REFERENCIA]],CODINV,5,FALSE)</f>
        <v>HONEYWELL</v>
      </c>
      <c r="O5910">
        <v>40</v>
      </c>
      <c r="P5910" s="103">
        <v>169821.83</v>
      </c>
      <c r="Q5910" s="107">
        <f>+FACTURACION[[#This Row],[CANTIDAD]]*FACTURACION[[#This Row],[VR UNITARIO]]/1000</f>
        <v>6792.8731999999991</v>
      </c>
      <c r="R5910" s="105" t="str">
        <f>+VLOOKUP(FACTURACION[[#This Row],[NIT]],TABLACLIENTE,5,FALSE)</f>
        <v>BARRANQUILLA</v>
      </c>
    </row>
    <row r="5911" spans="3:18">
      <c r="C5911" s="29">
        <v>2019</v>
      </c>
      <c r="D5911" s="30" t="s">
        <v>268</v>
      </c>
      <c r="E5911" s="30">
        <f>MONTH(FACTURACION[[#This Row],[MES]]&amp;1)</f>
        <v>3</v>
      </c>
      <c r="F5911" s="223">
        <f>DATE(FACTURACION[[#This Row],[AÑO]],FACTURACION[[#This Row],[Mes numero]],1)</f>
        <v>43525</v>
      </c>
      <c r="G5911" s="160" t="s">
        <v>4804</v>
      </c>
      <c r="H5911" s="25">
        <v>890101691</v>
      </c>
      <c r="I5911" s="105" t="str">
        <f>+VLOOKUP(FACTURACION[[#This Row],[NIT]],TABLACLIENTE,2,FALSE)</f>
        <v>GASES DEL CARIBE S.A.E.S.P. (GASCARIBE S.A E.S.P.)</v>
      </c>
      <c r="J5911" t="s">
        <v>61</v>
      </c>
      <c r="K5911" s="105" t="str">
        <f>+VLOOKUP(FACTURACION[[#This Row],[REFERENCIA]],CODINV,2,FALSE)</f>
        <v>MANGA 2" S300 H7</v>
      </c>
      <c r="L5911" s="105" t="str">
        <f>IF(VLOOKUP(FACTURACION[[#This Row],[REFERENCIA]],CODINV,3,FALSE)=0,"",VLOOKUP(FACTURACION[[#This Row],[REFERENCIA]],CODINV,3,FALSE))</f>
        <v>73404P002</v>
      </c>
      <c r="M5911" s="105" t="str">
        <f>+VLOOKUP(FACTURACION[[#This Row],[REFERENCIA]],CODINV,4,FALSE)</f>
        <v>MANGAS</v>
      </c>
      <c r="N5911" s="105" t="str">
        <f>+VLOOKUP(FACTURACION[[#This Row],[REFERENCIA]],CODINV,5,FALSE)</f>
        <v>HONEYWELL</v>
      </c>
      <c r="O5911">
        <v>31</v>
      </c>
      <c r="P5911" s="103">
        <v>545880</v>
      </c>
      <c r="Q5911" s="107">
        <f>+FACTURACION[[#This Row],[CANTIDAD]]*FACTURACION[[#This Row],[VR UNITARIO]]/1000</f>
        <v>16922.28</v>
      </c>
      <c r="R5911" s="105" t="str">
        <f>+VLOOKUP(FACTURACION[[#This Row],[NIT]],TABLACLIENTE,5,FALSE)</f>
        <v>BARRANQUILLA</v>
      </c>
    </row>
    <row r="5912" spans="3:18">
      <c r="C5912" s="29">
        <v>2019</v>
      </c>
      <c r="D5912" s="30" t="s">
        <v>268</v>
      </c>
      <c r="E5912" s="30">
        <f>MONTH(FACTURACION[[#This Row],[MES]]&amp;1)</f>
        <v>3</v>
      </c>
      <c r="F5912" s="223">
        <f>DATE(FACTURACION[[#This Row],[AÑO]],FACTURACION[[#This Row],[Mes numero]],1)</f>
        <v>43525</v>
      </c>
      <c r="G5912" s="160" t="s">
        <v>4805</v>
      </c>
      <c r="H5912" s="25">
        <v>890101691</v>
      </c>
      <c r="I5912" s="105" t="str">
        <f>+VLOOKUP(FACTURACION[[#This Row],[NIT]],TABLACLIENTE,2,FALSE)</f>
        <v>GASES DEL CARIBE S.A.E.S.P. (GASCARIBE S.A E.S.P.)</v>
      </c>
      <c r="J5912" t="s">
        <v>21</v>
      </c>
      <c r="K5912" s="105" t="str">
        <f>+VLOOKUP(FACTURACION[[#This Row],[REFERENCIA]],CODINV,2,FALSE)</f>
        <v>MEDIDOR AC-630 C:1 1/4" MAOP 25PSIG CON CONECTORES</v>
      </c>
      <c r="L5912" s="105" t="str">
        <f>IF(VLOOKUP(FACTURACION[[#This Row],[REFERENCIA]],CODINV,3,FALSE)=0,"",VLOOKUP(FACTURACION[[#This Row],[REFERENCIA]],CODINV,3,FALSE))</f>
        <v/>
      </c>
      <c r="M5912" s="105" t="str">
        <f>+VLOOKUP(FACTURACION[[#This Row],[REFERENCIA]],CODINV,4,FALSE)</f>
        <v>MEDIDORES</v>
      </c>
      <c r="N5912" s="105" t="str">
        <f>+VLOOKUP(FACTURACION[[#This Row],[REFERENCIA]],CODINV,5,FALSE)</f>
        <v>HONEYWELL</v>
      </c>
      <c r="O5912">
        <v>8</v>
      </c>
      <c r="P5912" s="103">
        <v>2034843.12</v>
      </c>
      <c r="Q5912" s="107">
        <f>+FACTURACION[[#This Row],[CANTIDAD]]*FACTURACION[[#This Row],[VR UNITARIO]]/1000</f>
        <v>16278.74496</v>
      </c>
      <c r="R5912" s="105" t="str">
        <f>+VLOOKUP(FACTURACION[[#This Row],[NIT]],TABLACLIENTE,5,FALSE)</f>
        <v>BARRANQUILLA</v>
      </c>
    </row>
    <row r="5913" spans="3:18">
      <c r="C5913" s="29">
        <v>2019</v>
      </c>
      <c r="D5913" s="30" t="s">
        <v>268</v>
      </c>
      <c r="E5913" s="30">
        <f>MONTH(FACTURACION[[#This Row],[MES]]&amp;1)</f>
        <v>3</v>
      </c>
      <c r="F5913" s="223">
        <f>DATE(FACTURACION[[#This Row],[AÑO]],FACTURACION[[#This Row],[Mes numero]],1)</f>
        <v>43525</v>
      </c>
      <c r="G5913" s="160" t="s">
        <v>4806</v>
      </c>
      <c r="H5913" s="25">
        <v>890101691</v>
      </c>
      <c r="I5913" s="105" t="str">
        <f>+VLOOKUP(FACTURACION[[#This Row],[NIT]],TABLACLIENTE,2,FALSE)</f>
        <v>GASES DEL CARIBE S.A.E.S.P. (GASCARIBE S.A E.S.P.)</v>
      </c>
      <c r="J5913" t="s">
        <v>262</v>
      </c>
      <c r="K5913" s="105" t="str">
        <f>+VLOOKUP(FACTURACION[[#This Row],[REFERENCIA]],CODINV,2,FALSE)</f>
        <v>MEDIDOR AL-425 C:1 1/4" MAOP 25 PSIG</v>
      </c>
      <c r="L5913" s="105" t="str">
        <f>IF(VLOOKUP(FACTURACION[[#This Row],[REFERENCIA]],CODINV,3,FALSE)=0,"",VLOOKUP(FACTURACION[[#This Row],[REFERENCIA]],CODINV,3,FALSE))</f>
        <v/>
      </c>
      <c r="M5913" s="105" t="str">
        <f>+VLOOKUP(FACTURACION[[#This Row],[REFERENCIA]],CODINV,4,FALSE)</f>
        <v>MEDIDORES</v>
      </c>
      <c r="N5913" s="105" t="str">
        <f>+VLOOKUP(FACTURACION[[#This Row],[REFERENCIA]],CODINV,5,FALSE)</f>
        <v>HONEYWELL</v>
      </c>
      <c r="O5913">
        <v>1</v>
      </c>
      <c r="P5913" s="103">
        <v>742231</v>
      </c>
      <c r="Q5913" s="107">
        <f>+FACTURACION[[#This Row],[CANTIDAD]]*FACTURACION[[#This Row],[VR UNITARIO]]/1000</f>
        <v>742.23099999999999</v>
      </c>
      <c r="R5913" s="105" t="str">
        <f>+VLOOKUP(FACTURACION[[#This Row],[NIT]],TABLACLIENTE,5,FALSE)</f>
        <v>BARRANQUILLA</v>
      </c>
    </row>
    <row r="5914" spans="3:18">
      <c r="C5914" s="29">
        <v>2019</v>
      </c>
      <c r="D5914" s="30" t="s">
        <v>268</v>
      </c>
      <c r="E5914" s="30">
        <f>MONTH(FACTURACION[[#This Row],[MES]]&amp;1)</f>
        <v>3</v>
      </c>
      <c r="F5914" s="223">
        <f>DATE(FACTURACION[[#This Row],[AÑO]],FACTURACION[[#This Row],[Mes numero]],1)</f>
        <v>43525</v>
      </c>
      <c r="G5914" s="160" t="s">
        <v>4806</v>
      </c>
      <c r="H5914" s="25">
        <v>890101691</v>
      </c>
      <c r="I5914" s="105" t="str">
        <f>+VLOOKUP(FACTURACION[[#This Row],[NIT]],TABLACLIENTE,2,FALSE)</f>
        <v>GASES DEL CARIBE S.A.E.S.P. (GASCARIBE S.A E.S.P.)</v>
      </c>
      <c r="J5914" t="s">
        <v>20</v>
      </c>
      <c r="K5914" s="105" t="str">
        <f>+VLOOKUP(FACTURACION[[#This Row],[REFERENCIA]],CODINV,2,FALSE)</f>
        <v xml:space="preserve">MEDIDOR AC-250 C: 3/4" CON CONECTORES </v>
      </c>
      <c r="L5914" s="105" t="str">
        <f>IF(VLOOKUP(FACTURACION[[#This Row],[REFERENCIA]],CODINV,3,FALSE)=0,"",VLOOKUP(FACTURACION[[#This Row],[REFERENCIA]],CODINV,3,FALSE))</f>
        <v/>
      </c>
      <c r="M5914" s="105" t="str">
        <f>+VLOOKUP(FACTURACION[[#This Row],[REFERENCIA]],CODINV,4,FALSE)</f>
        <v>MEDIDORES</v>
      </c>
      <c r="N5914" s="105" t="str">
        <f>+VLOOKUP(FACTURACION[[#This Row],[REFERENCIA]],CODINV,5,FALSE)</f>
        <v>HONEYWELL</v>
      </c>
      <c r="O5914">
        <v>1</v>
      </c>
      <c r="P5914" s="103">
        <v>443312</v>
      </c>
      <c r="Q5914" s="107">
        <f>+FACTURACION[[#This Row],[CANTIDAD]]*FACTURACION[[#This Row],[VR UNITARIO]]/1000</f>
        <v>443.31200000000001</v>
      </c>
      <c r="R5914" s="105" t="str">
        <f>+VLOOKUP(FACTURACION[[#This Row],[NIT]],TABLACLIENTE,5,FALSE)</f>
        <v>BARRANQUILLA</v>
      </c>
    </row>
    <row r="5915" spans="3:18">
      <c r="C5915" s="29">
        <v>2019</v>
      </c>
      <c r="D5915" s="30" t="s">
        <v>268</v>
      </c>
      <c r="E5915" s="30">
        <f>MONTH(FACTURACION[[#This Row],[MES]]&amp;1)</f>
        <v>3</v>
      </c>
      <c r="F5915" s="223">
        <f>DATE(FACTURACION[[#This Row],[AÑO]],FACTURACION[[#This Row],[Mes numero]],1)</f>
        <v>43525</v>
      </c>
      <c r="G5915" s="160" t="s">
        <v>4807</v>
      </c>
      <c r="H5915" s="25">
        <v>890101691</v>
      </c>
      <c r="I5915" s="105" t="str">
        <f>+VLOOKUP(FACTURACION[[#This Row],[NIT]],TABLACLIENTE,2,FALSE)</f>
        <v>GASES DEL CARIBE S.A.E.S.P. (GASCARIBE S.A E.S.P.)</v>
      </c>
      <c r="J5915" t="s">
        <v>873</v>
      </c>
      <c r="K5915" s="105" t="str">
        <f>+VLOOKUP(FACTURACION[[#This Row],[REFERENCIA]],CODINV,2,FALSE)</f>
        <v>AFV 4" S600</v>
      </c>
      <c r="L5915" s="105" t="str">
        <f>IF(VLOOKUP(FACTURACION[[#This Row],[REFERENCIA]],CODINV,3,FALSE)=0,"",VLOOKUP(FACTURACION[[#This Row],[REFERENCIA]],CODINV,3,FALSE))</f>
        <v/>
      </c>
      <c r="M5915" s="105" t="str">
        <f>+VLOOKUP(FACTURACION[[#This Row],[REFERENCIA]],CODINV,4,FALSE)</f>
        <v>REGULADORES</v>
      </c>
      <c r="N5915" s="105" t="str">
        <f>+VLOOKUP(FACTURACION[[#This Row],[REFERENCIA]],CODINV,5,FALSE)</f>
        <v>HONEYWELL</v>
      </c>
      <c r="O5915">
        <v>2</v>
      </c>
      <c r="P5915" s="103">
        <v>10833655.5</v>
      </c>
      <c r="Q5915" s="107">
        <f>+FACTURACION[[#This Row],[CANTIDAD]]*FACTURACION[[#This Row],[VR UNITARIO]]/1000</f>
        <v>21667.311000000002</v>
      </c>
      <c r="R5915" s="105" t="str">
        <f>+VLOOKUP(FACTURACION[[#This Row],[NIT]],TABLACLIENTE,5,FALSE)</f>
        <v>BARRANQUILLA</v>
      </c>
    </row>
    <row r="5916" spans="3:18">
      <c r="C5916" s="29">
        <v>2019</v>
      </c>
      <c r="D5916" s="30" t="s">
        <v>268</v>
      </c>
      <c r="E5916" s="30">
        <f>MONTH(FACTURACION[[#This Row],[MES]]&amp;1)</f>
        <v>3</v>
      </c>
      <c r="F5916" s="223">
        <f>DATE(FACTURACION[[#This Row],[AÑO]],FACTURACION[[#This Row],[Mes numero]],1)</f>
        <v>43525</v>
      </c>
      <c r="G5916" s="160" t="s">
        <v>4807</v>
      </c>
      <c r="H5916" s="25">
        <v>890101691</v>
      </c>
      <c r="I5916" s="105" t="str">
        <f>+VLOOKUP(FACTURACION[[#This Row],[NIT]],TABLACLIENTE,2,FALSE)</f>
        <v>GASES DEL CARIBE S.A.E.S.P. (GASCARIBE S.A E.S.P.)</v>
      </c>
      <c r="J5916" t="s">
        <v>294</v>
      </c>
      <c r="K5916" s="105" t="str">
        <f>+VLOOKUP(FACTURACION[[#This Row],[REFERENCIA]],CODINV,2,FALSE)</f>
        <v>CONTROL LOOP Z320-100 BM INSPIRATOR</v>
      </c>
      <c r="L5916" s="105" t="str">
        <f>IF(VLOOKUP(FACTURACION[[#This Row],[REFERENCIA]],CODINV,3,FALSE)=0,"",VLOOKUP(FACTURACION[[#This Row],[REFERENCIA]],CODINV,3,FALSE))</f>
        <v/>
      </c>
      <c r="M5916" s="105" t="str">
        <f>+VLOOKUP(FACTURACION[[#This Row],[REFERENCIA]],CODINV,4,FALSE)</f>
        <v>REGULADORES</v>
      </c>
      <c r="N5916" s="105" t="str">
        <f>+VLOOKUP(FACTURACION[[#This Row],[REFERENCIA]],CODINV,5,FALSE)</f>
        <v>HONEYWELL</v>
      </c>
      <c r="O5916">
        <v>2</v>
      </c>
      <c r="P5916" s="103">
        <v>3925327.5</v>
      </c>
      <c r="Q5916" s="107">
        <f>+FACTURACION[[#This Row],[CANTIDAD]]*FACTURACION[[#This Row],[VR UNITARIO]]/1000</f>
        <v>7850.6549999999997</v>
      </c>
      <c r="R5916" s="105" t="str">
        <f>+VLOOKUP(FACTURACION[[#This Row],[NIT]],TABLACLIENTE,5,FALSE)</f>
        <v>BARRANQUILLA</v>
      </c>
    </row>
    <row r="5917" spans="3:18">
      <c r="C5917" s="29">
        <v>2019</v>
      </c>
      <c r="D5917" s="30" t="s">
        <v>268</v>
      </c>
      <c r="E5917" s="30">
        <f>MONTH(FACTURACION[[#This Row],[MES]]&amp;1)</f>
        <v>3</v>
      </c>
      <c r="F5917" s="223">
        <f>DATE(FACTURACION[[#This Row],[AÑO]],FACTURACION[[#This Row],[Mes numero]],1)</f>
        <v>43525</v>
      </c>
      <c r="G5917" s="160" t="s">
        <v>4808</v>
      </c>
      <c r="H5917" s="25">
        <v>822001073</v>
      </c>
      <c r="I5917" s="105" t="str">
        <f>+VLOOKUP(FACTURACION[[#This Row],[NIT]],TABLACLIENTE,2,FALSE)</f>
        <v>MADIGAS INGENIEROS S.A. E.S.P.</v>
      </c>
      <c r="J5917" t="s">
        <v>28</v>
      </c>
      <c r="K5917" s="105" t="str">
        <f>+VLOOKUP(FACTURACION[[#This Row],[REFERENCIA]],CODINV,2,FALSE)</f>
        <v>REGULADOR SR 113 3/4 R: 7-12 O:1/4</v>
      </c>
      <c r="L5917" s="105" t="str">
        <f>IF(VLOOKUP(FACTURACION[[#This Row],[REFERENCIA]],CODINV,3,FALSE)=0,"",VLOOKUP(FACTURACION[[#This Row],[REFERENCIA]],CODINV,3,FALSE))</f>
        <v/>
      </c>
      <c r="M5917" s="105" t="str">
        <f>+VLOOKUP(FACTURACION[[#This Row],[REFERENCIA]],CODINV,4,FALSE)</f>
        <v>REGULADORES</v>
      </c>
      <c r="N5917" s="105" t="str">
        <f>+VLOOKUP(FACTURACION[[#This Row],[REFERENCIA]],CODINV,5,FALSE)</f>
        <v>HONEYWELL</v>
      </c>
      <c r="O5917">
        <v>20</v>
      </c>
      <c r="P5917" s="103">
        <v>135242.79999999999</v>
      </c>
      <c r="Q5917" s="107">
        <f>+FACTURACION[[#This Row],[CANTIDAD]]*FACTURACION[[#This Row],[VR UNITARIO]]/1000</f>
        <v>2704.8560000000002</v>
      </c>
      <c r="R5917" s="105" t="str">
        <f>+VLOOKUP(FACTURACION[[#This Row],[NIT]],TABLACLIENTE,5,FALSE)</f>
        <v>ACACIAS</v>
      </c>
    </row>
    <row r="5918" spans="3:18">
      <c r="C5918" s="29">
        <v>2019</v>
      </c>
      <c r="D5918" s="30" t="s">
        <v>268</v>
      </c>
      <c r="E5918" s="30">
        <f>MONTH(FACTURACION[[#This Row],[MES]]&amp;1)</f>
        <v>3</v>
      </c>
      <c r="F5918" s="223">
        <f>DATE(FACTURACION[[#This Row],[AÑO]],FACTURACION[[#This Row],[Mes numero]],1)</f>
        <v>43525</v>
      </c>
      <c r="G5918" s="160" t="s">
        <v>4809</v>
      </c>
      <c r="H5918" s="25">
        <v>890500726</v>
      </c>
      <c r="I5918" s="105" t="str">
        <f>+VLOOKUP(FACTURACION[[#This Row],[NIT]],TABLACLIENTE,2,FALSE)</f>
        <v>NORTESANTANDEREANA DE GAS S.A. E.S.P (NORGAS S.A. E.S.P.)</v>
      </c>
      <c r="J5918" t="s">
        <v>4818</v>
      </c>
      <c r="K5918" s="105" t="str">
        <f>+VLOOKUP(FACTURACION[[#This Row],[REFERENCIA]],CODINV,2,FALSE)</f>
        <v>LICENCIA DE RESPALDO</v>
      </c>
      <c r="L5918" s="105" t="str">
        <f>IF(VLOOKUP(FACTURACION[[#This Row],[REFERENCIA]],CODINV,3,FALSE)=0,"",VLOOKUP(FACTURACION[[#This Row],[REFERENCIA]],CODINV,3,FALSE))</f>
        <v>PE-01-RESP</v>
      </c>
      <c r="M5918" s="105" t="str">
        <f>+VLOOKUP(FACTURACION[[#This Row],[REFERENCIA]],CODINV,4,FALSE)</f>
        <v>REPUESTOS Y ACCESORIOS</v>
      </c>
      <c r="N5918" s="105" t="str">
        <f>+VLOOKUP(FACTURACION[[#This Row],[REFERENCIA]],CODINV,5,FALSE)</f>
        <v>PEGASUS</v>
      </c>
      <c r="O5918">
        <v>1</v>
      </c>
      <c r="P5918" s="103">
        <v>1280544.8</v>
      </c>
      <c r="Q5918" s="107">
        <f>+FACTURACION[[#This Row],[CANTIDAD]]*FACTURACION[[#This Row],[VR UNITARIO]]/1000</f>
        <v>1280.5448000000001</v>
      </c>
      <c r="R5918" s="105" t="str">
        <f>+VLOOKUP(FACTURACION[[#This Row],[NIT]],TABLACLIENTE,5,FALSE)</f>
        <v>BUCARAMANGA</v>
      </c>
    </row>
    <row r="5919" spans="3:18">
      <c r="C5919" s="29">
        <v>2019</v>
      </c>
      <c r="D5919" s="30" t="s">
        <v>268</v>
      </c>
      <c r="E5919" s="30">
        <f>MONTH(FACTURACION[[#This Row],[MES]]&amp;1)</f>
        <v>3</v>
      </c>
      <c r="F5919" s="223">
        <f>DATE(FACTURACION[[#This Row],[AÑO]],FACTURACION[[#This Row],[Mes numero]],1)</f>
        <v>43525</v>
      </c>
      <c r="G5919" s="160" t="s">
        <v>4810</v>
      </c>
      <c r="H5919" s="25">
        <v>890500726</v>
      </c>
      <c r="I5919" s="105" t="str">
        <f>+VLOOKUP(FACTURACION[[#This Row],[NIT]],TABLACLIENTE,2,FALSE)</f>
        <v>NORTESANTANDEREANA DE GAS S.A. E.S.P (NORGAS S.A. E.S.P.)</v>
      </c>
      <c r="J5919" t="s">
        <v>4818</v>
      </c>
      <c r="K5919" s="105" t="str">
        <f>+VLOOKUP(FACTURACION[[#This Row],[REFERENCIA]],CODINV,2,FALSE)</f>
        <v>LICENCIA DE RESPALDO</v>
      </c>
      <c r="L5919" s="105" t="str">
        <f>IF(VLOOKUP(FACTURACION[[#This Row],[REFERENCIA]],CODINV,3,FALSE)=0,"",VLOOKUP(FACTURACION[[#This Row],[REFERENCIA]],CODINV,3,FALSE))</f>
        <v>PE-01-RESP</v>
      </c>
      <c r="M5919" s="105" t="str">
        <f>+VLOOKUP(FACTURACION[[#This Row],[REFERENCIA]],CODINV,4,FALSE)</f>
        <v>REPUESTOS Y ACCESORIOS</v>
      </c>
      <c r="N5919" s="105" t="str">
        <f>+VLOOKUP(FACTURACION[[#This Row],[REFERENCIA]],CODINV,5,FALSE)</f>
        <v>PEGASUS</v>
      </c>
      <c r="O5919">
        <v>1</v>
      </c>
      <c r="P5919" s="103">
        <v>1249312</v>
      </c>
      <c r="Q5919" s="107">
        <f>+FACTURACION[[#This Row],[CANTIDAD]]*FACTURACION[[#This Row],[VR UNITARIO]]/1000</f>
        <v>1249.3119999999999</v>
      </c>
      <c r="R5919" s="105" t="str">
        <f>+VLOOKUP(FACTURACION[[#This Row],[NIT]],TABLACLIENTE,5,FALSE)</f>
        <v>BUCARAMANGA</v>
      </c>
    </row>
    <row r="5920" spans="3:18">
      <c r="C5920" s="29">
        <v>2019</v>
      </c>
      <c r="D5920" s="30" t="s">
        <v>268</v>
      </c>
      <c r="E5920" s="30">
        <f>MONTH(FACTURACION[[#This Row],[MES]]&amp;1)</f>
        <v>3</v>
      </c>
      <c r="F5920" s="223">
        <f>DATE(FACTURACION[[#This Row],[AÑO]],FACTURACION[[#This Row],[Mes numero]],1)</f>
        <v>43525</v>
      </c>
      <c r="G5920" s="160" t="s">
        <v>4810</v>
      </c>
      <c r="H5920" s="25">
        <v>890500726</v>
      </c>
      <c r="I5920" s="105" t="str">
        <f>+VLOOKUP(FACTURACION[[#This Row],[NIT]],TABLACLIENTE,2,FALSE)</f>
        <v>NORTESANTANDEREANA DE GAS S.A. E.S.P (NORGAS S.A. E.S.P.)</v>
      </c>
      <c r="J5920" t="s">
        <v>4818</v>
      </c>
      <c r="K5920" s="105" t="str">
        <f>+VLOOKUP(FACTURACION[[#This Row],[REFERENCIA]],CODINV,2,FALSE)</f>
        <v>LICENCIA DE RESPALDO</v>
      </c>
      <c r="L5920" s="105" t="str">
        <f>IF(VLOOKUP(FACTURACION[[#This Row],[REFERENCIA]],CODINV,3,FALSE)=0,"",VLOOKUP(FACTURACION[[#This Row],[REFERENCIA]],CODINV,3,FALSE))</f>
        <v>PE-01-RESP</v>
      </c>
      <c r="M5920" s="105" t="str">
        <f>+VLOOKUP(FACTURACION[[#This Row],[REFERENCIA]],CODINV,4,FALSE)</f>
        <v>REPUESTOS Y ACCESORIOS</v>
      </c>
      <c r="N5920" s="105" t="str">
        <f>+VLOOKUP(FACTURACION[[#This Row],[REFERENCIA]],CODINV,5,FALSE)</f>
        <v>PEGASUS</v>
      </c>
      <c r="O5920">
        <v>1</v>
      </c>
      <c r="P5920" s="103">
        <v>1249312</v>
      </c>
      <c r="Q5920" s="107">
        <f>+FACTURACION[[#This Row],[CANTIDAD]]*FACTURACION[[#This Row],[VR UNITARIO]]/1000</f>
        <v>1249.3119999999999</v>
      </c>
      <c r="R5920" s="105" t="str">
        <f>+VLOOKUP(FACTURACION[[#This Row],[NIT]],TABLACLIENTE,5,FALSE)</f>
        <v>BUCARAMANGA</v>
      </c>
    </row>
    <row r="5921" spans="3:18">
      <c r="C5921" s="29">
        <v>2019</v>
      </c>
      <c r="D5921" s="30" t="s">
        <v>268</v>
      </c>
      <c r="E5921" s="30">
        <f>MONTH(FACTURACION[[#This Row],[MES]]&amp;1)</f>
        <v>3</v>
      </c>
      <c r="F5921" s="223">
        <f>DATE(FACTURACION[[#This Row],[AÑO]],FACTURACION[[#This Row],[Mes numero]],1)</f>
        <v>43525</v>
      </c>
      <c r="G5921" s="160" t="s">
        <v>4810</v>
      </c>
      <c r="H5921" s="25">
        <v>890500726</v>
      </c>
      <c r="I5921" s="105" t="str">
        <f>+VLOOKUP(FACTURACION[[#This Row],[NIT]],TABLACLIENTE,2,FALSE)</f>
        <v>NORTESANTANDEREANA DE GAS S.A. E.S.P (NORGAS S.A. E.S.P.)</v>
      </c>
      <c r="J5921" t="s">
        <v>4818</v>
      </c>
      <c r="K5921" s="105" t="str">
        <f>+VLOOKUP(FACTURACION[[#This Row],[REFERENCIA]],CODINV,2,FALSE)</f>
        <v>LICENCIA DE RESPALDO</v>
      </c>
      <c r="L5921" s="105" t="str">
        <f>IF(VLOOKUP(FACTURACION[[#This Row],[REFERENCIA]],CODINV,3,FALSE)=0,"",VLOOKUP(FACTURACION[[#This Row],[REFERENCIA]],CODINV,3,FALSE))</f>
        <v>PE-01-RESP</v>
      </c>
      <c r="M5921" s="105" t="str">
        <f>+VLOOKUP(FACTURACION[[#This Row],[REFERENCIA]],CODINV,4,FALSE)</f>
        <v>REPUESTOS Y ACCESORIOS</v>
      </c>
      <c r="N5921" s="105" t="str">
        <f>+VLOOKUP(FACTURACION[[#This Row],[REFERENCIA]],CODINV,5,FALSE)</f>
        <v>PEGASUS</v>
      </c>
      <c r="O5921">
        <v>1</v>
      </c>
      <c r="P5921" s="103">
        <v>1249312</v>
      </c>
      <c r="Q5921" s="107">
        <f>+FACTURACION[[#This Row],[CANTIDAD]]*FACTURACION[[#This Row],[VR UNITARIO]]/1000</f>
        <v>1249.3119999999999</v>
      </c>
      <c r="R5921" s="105" t="str">
        <f>+VLOOKUP(FACTURACION[[#This Row],[NIT]],TABLACLIENTE,5,FALSE)</f>
        <v>BUCARAMANGA</v>
      </c>
    </row>
    <row r="5922" spans="3:18">
      <c r="C5922" s="29">
        <v>2019</v>
      </c>
      <c r="D5922" s="30" t="s">
        <v>268</v>
      </c>
      <c r="E5922" s="30">
        <f>MONTH(FACTURACION[[#This Row],[MES]]&amp;1)</f>
        <v>3</v>
      </c>
      <c r="F5922" s="223">
        <f>DATE(FACTURACION[[#This Row],[AÑO]],FACTURACION[[#This Row],[Mes numero]],1)</f>
        <v>43525</v>
      </c>
      <c r="G5922" s="160" t="s">
        <v>4810</v>
      </c>
      <c r="H5922" s="25">
        <v>890500726</v>
      </c>
      <c r="I5922" s="105" t="str">
        <f>+VLOOKUP(FACTURACION[[#This Row],[NIT]],TABLACLIENTE,2,FALSE)</f>
        <v>NORTESANTANDEREANA DE GAS S.A. E.S.P (NORGAS S.A. E.S.P.)</v>
      </c>
      <c r="J5922" t="s">
        <v>4818</v>
      </c>
      <c r="K5922" s="105" t="str">
        <f>+VLOOKUP(FACTURACION[[#This Row],[REFERENCIA]],CODINV,2,FALSE)</f>
        <v>LICENCIA DE RESPALDO</v>
      </c>
      <c r="L5922" s="105" t="str">
        <f>IF(VLOOKUP(FACTURACION[[#This Row],[REFERENCIA]],CODINV,3,FALSE)=0,"",VLOOKUP(FACTURACION[[#This Row],[REFERENCIA]],CODINV,3,FALSE))</f>
        <v>PE-01-RESP</v>
      </c>
      <c r="M5922" s="105" t="str">
        <f>+VLOOKUP(FACTURACION[[#This Row],[REFERENCIA]],CODINV,4,FALSE)</f>
        <v>REPUESTOS Y ACCESORIOS</v>
      </c>
      <c r="N5922" s="105" t="str">
        <f>+VLOOKUP(FACTURACION[[#This Row],[REFERENCIA]],CODINV,5,FALSE)</f>
        <v>PEGASUS</v>
      </c>
      <c r="O5922">
        <v>1</v>
      </c>
      <c r="P5922" s="103">
        <v>1249312</v>
      </c>
      <c r="Q5922" s="107">
        <f>+FACTURACION[[#This Row],[CANTIDAD]]*FACTURACION[[#This Row],[VR UNITARIO]]/1000</f>
        <v>1249.3119999999999</v>
      </c>
      <c r="R5922" s="105" t="str">
        <f>+VLOOKUP(FACTURACION[[#This Row],[NIT]],TABLACLIENTE,5,FALSE)</f>
        <v>BUCARAMANGA</v>
      </c>
    </row>
    <row r="5923" spans="3:18">
      <c r="C5923" s="29">
        <v>2019</v>
      </c>
      <c r="D5923" s="30" t="s">
        <v>268</v>
      </c>
      <c r="E5923" s="30">
        <f>MONTH(FACTURACION[[#This Row],[MES]]&amp;1)</f>
        <v>3</v>
      </c>
      <c r="F5923" s="223">
        <f>DATE(FACTURACION[[#This Row],[AÑO]],FACTURACION[[#This Row],[Mes numero]],1)</f>
        <v>43525</v>
      </c>
      <c r="G5923" s="160" t="s">
        <v>4811</v>
      </c>
      <c r="H5923" s="25">
        <v>890500726</v>
      </c>
      <c r="I5923" s="105" t="str">
        <f>+VLOOKUP(FACTURACION[[#This Row],[NIT]],TABLACLIENTE,2,FALSE)</f>
        <v>NORTESANTANDEREANA DE GAS S.A. E.S.P (NORGAS S.A. E.S.P.)</v>
      </c>
      <c r="J5923" t="s">
        <v>4818</v>
      </c>
      <c r="K5923" s="105" t="str">
        <f>+VLOOKUP(FACTURACION[[#This Row],[REFERENCIA]],CODINV,2,FALSE)</f>
        <v>LICENCIA DE RESPALDO</v>
      </c>
      <c r="L5923" s="105" t="str">
        <f>IF(VLOOKUP(FACTURACION[[#This Row],[REFERENCIA]],CODINV,3,FALSE)=0,"",VLOOKUP(FACTURACION[[#This Row],[REFERENCIA]],CODINV,3,FALSE))</f>
        <v>PE-01-RESP</v>
      </c>
      <c r="M5923" s="105" t="str">
        <f>+VLOOKUP(FACTURACION[[#This Row],[REFERENCIA]],CODINV,4,FALSE)</f>
        <v>REPUESTOS Y ACCESORIOS</v>
      </c>
      <c r="N5923" s="105" t="str">
        <f>+VLOOKUP(FACTURACION[[#This Row],[REFERENCIA]],CODINV,5,FALSE)</f>
        <v>PEGASUS</v>
      </c>
      <c r="O5923">
        <v>1</v>
      </c>
      <c r="P5923" s="103">
        <v>1280544.8</v>
      </c>
      <c r="Q5923" s="107">
        <f>+FACTURACION[[#This Row],[CANTIDAD]]*FACTURACION[[#This Row],[VR UNITARIO]]/1000</f>
        <v>1280.5448000000001</v>
      </c>
      <c r="R5923" s="105" t="str">
        <f>+VLOOKUP(FACTURACION[[#This Row],[NIT]],TABLACLIENTE,5,FALSE)</f>
        <v>BUCARAMANGA</v>
      </c>
    </row>
    <row r="5924" spans="3:18">
      <c r="C5924" s="29">
        <v>2019</v>
      </c>
      <c r="D5924" s="30" t="s">
        <v>268</v>
      </c>
      <c r="E5924" s="30">
        <f>MONTH(FACTURACION[[#This Row],[MES]]&amp;1)</f>
        <v>3</v>
      </c>
      <c r="F5924" s="223">
        <f>DATE(FACTURACION[[#This Row],[AÑO]],FACTURACION[[#This Row],[Mes numero]],1)</f>
        <v>43525</v>
      </c>
      <c r="G5924" s="160" t="s">
        <v>4811</v>
      </c>
      <c r="H5924" s="25">
        <v>890500726</v>
      </c>
      <c r="I5924" s="105" t="str">
        <f>+VLOOKUP(FACTURACION[[#This Row],[NIT]],TABLACLIENTE,2,FALSE)</f>
        <v>NORTESANTANDEREANA DE GAS S.A. E.S.P (NORGAS S.A. E.S.P.)</v>
      </c>
      <c r="J5924" t="s">
        <v>4818</v>
      </c>
      <c r="K5924" s="105" t="str">
        <f>+VLOOKUP(FACTURACION[[#This Row],[REFERENCIA]],CODINV,2,FALSE)</f>
        <v>LICENCIA DE RESPALDO</v>
      </c>
      <c r="L5924" s="105" t="str">
        <f>IF(VLOOKUP(FACTURACION[[#This Row],[REFERENCIA]],CODINV,3,FALSE)=0,"",VLOOKUP(FACTURACION[[#This Row],[REFERENCIA]],CODINV,3,FALSE))</f>
        <v>PE-01-RESP</v>
      </c>
      <c r="M5924" s="105" t="str">
        <f>+VLOOKUP(FACTURACION[[#This Row],[REFERENCIA]],CODINV,4,FALSE)</f>
        <v>REPUESTOS Y ACCESORIOS</v>
      </c>
      <c r="N5924" s="105" t="str">
        <f>+VLOOKUP(FACTURACION[[#This Row],[REFERENCIA]],CODINV,5,FALSE)</f>
        <v>PEGASUS</v>
      </c>
      <c r="O5924">
        <v>1</v>
      </c>
      <c r="P5924" s="103">
        <v>1280544.8</v>
      </c>
      <c r="Q5924" s="107">
        <f>+FACTURACION[[#This Row],[CANTIDAD]]*FACTURACION[[#This Row],[VR UNITARIO]]/1000</f>
        <v>1280.5448000000001</v>
      </c>
      <c r="R5924" s="105" t="str">
        <f>+VLOOKUP(FACTURACION[[#This Row],[NIT]],TABLACLIENTE,5,FALSE)</f>
        <v>BUCARAMANGA</v>
      </c>
    </row>
    <row r="5925" spans="3:18">
      <c r="C5925" s="29">
        <v>2019</v>
      </c>
      <c r="D5925" s="30" t="s">
        <v>268</v>
      </c>
      <c r="E5925" s="30">
        <f>MONTH(FACTURACION[[#This Row],[MES]]&amp;1)</f>
        <v>3</v>
      </c>
      <c r="F5925" s="223">
        <f>DATE(FACTURACION[[#This Row],[AÑO]],FACTURACION[[#This Row],[Mes numero]],1)</f>
        <v>43525</v>
      </c>
      <c r="G5925" s="160" t="s">
        <v>4811</v>
      </c>
      <c r="H5925" s="25">
        <v>890500726</v>
      </c>
      <c r="I5925" s="105" t="str">
        <f>+VLOOKUP(FACTURACION[[#This Row],[NIT]],TABLACLIENTE,2,FALSE)</f>
        <v>NORTESANTANDEREANA DE GAS S.A. E.S.P (NORGAS S.A. E.S.P.)</v>
      </c>
      <c r="J5925" t="s">
        <v>4818</v>
      </c>
      <c r="K5925" s="105" t="str">
        <f>+VLOOKUP(FACTURACION[[#This Row],[REFERENCIA]],CODINV,2,FALSE)</f>
        <v>LICENCIA DE RESPALDO</v>
      </c>
      <c r="L5925" s="105" t="str">
        <f>IF(VLOOKUP(FACTURACION[[#This Row],[REFERENCIA]],CODINV,3,FALSE)=0,"",VLOOKUP(FACTURACION[[#This Row],[REFERENCIA]],CODINV,3,FALSE))</f>
        <v>PE-01-RESP</v>
      </c>
      <c r="M5925" s="105" t="str">
        <f>+VLOOKUP(FACTURACION[[#This Row],[REFERENCIA]],CODINV,4,FALSE)</f>
        <v>REPUESTOS Y ACCESORIOS</v>
      </c>
      <c r="N5925" s="105" t="str">
        <f>+VLOOKUP(FACTURACION[[#This Row],[REFERENCIA]],CODINV,5,FALSE)</f>
        <v>PEGASUS</v>
      </c>
      <c r="O5925">
        <v>1</v>
      </c>
      <c r="P5925" s="103">
        <v>1280544.8</v>
      </c>
      <c r="Q5925" s="107">
        <f>+FACTURACION[[#This Row],[CANTIDAD]]*FACTURACION[[#This Row],[VR UNITARIO]]/1000</f>
        <v>1280.5448000000001</v>
      </c>
      <c r="R5925" s="105" t="str">
        <f>+VLOOKUP(FACTURACION[[#This Row],[NIT]],TABLACLIENTE,5,FALSE)</f>
        <v>BUCARAMANGA</v>
      </c>
    </row>
    <row r="5926" spans="3:18">
      <c r="C5926" s="29">
        <v>2019</v>
      </c>
      <c r="D5926" s="30" t="s">
        <v>268</v>
      </c>
      <c r="E5926" s="30">
        <f>MONTH(FACTURACION[[#This Row],[MES]]&amp;1)</f>
        <v>3</v>
      </c>
      <c r="F5926" s="223">
        <f>DATE(FACTURACION[[#This Row],[AÑO]],FACTURACION[[#This Row],[Mes numero]],1)</f>
        <v>43525</v>
      </c>
      <c r="G5926" s="160" t="s">
        <v>4811</v>
      </c>
      <c r="H5926" s="25">
        <v>890500726</v>
      </c>
      <c r="I5926" s="105" t="str">
        <f>+VLOOKUP(FACTURACION[[#This Row],[NIT]],TABLACLIENTE,2,FALSE)</f>
        <v>NORTESANTANDEREANA DE GAS S.A. E.S.P (NORGAS S.A. E.S.P.)</v>
      </c>
      <c r="J5926" t="s">
        <v>4818</v>
      </c>
      <c r="K5926" s="105" t="str">
        <f>+VLOOKUP(FACTURACION[[#This Row],[REFERENCIA]],CODINV,2,FALSE)</f>
        <v>LICENCIA DE RESPALDO</v>
      </c>
      <c r="L5926" s="105" t="str">
        <f>IF(VLOOKUP(FACTURACION[[#This Row],[REFERENCIA]],CODINV,3,FALSE)=0,"",VLOOKUP(FACTURACION[[#This Row],[REFERENCIA]],CODINV,3,FALSE))</f>
        <v>PE-01-RESP</v>
      </c>
      <c r="M5926" s="105" t="str">
        <f>+VLOOKUP(FACTURACION[[#This Row],[REFERENCIA]],CODINV,4,FALSE)</f>
        <v>REPUESTOS Y ACCESORIOS</v>
      </c>
      <c r="N5926" s="105" t="str">
        <f>+VLOOKUP(FACTURACION[[#This Row],[REFERENCIA]],CODINV,5,FALSE)</f>
        <v>PEGASUS</v>
      </c>
      <c r="O5926">
        <v>1</v>
      </c>
      <c r="P5926" s="103">
        <v>1280544.8</v>
      </c>
      <c r="Q5926" s="107">
        <f>+FACTURACION[[#This Row],[CANTIDAD]]*FACTURACION[[#This Row],[VR UNITARIO]]/1000</f>
        <v>1280.5448000000001</v>
      </c>
      <c r="R5926" s="105" t="str">
        <f>+VLOOKUP(FACTURACION[[#This Row],[NIT]],TABLACLIENTE,5,FALSE)</f>
        <v>BUCARAMANGA</v>
      </c>
    </row>
    <row r="5927" spans="3:18">
      <c r="C5927" s="29">
        <v>2019</v>
      </c>
      <c r="D5927" s="30" t="s">
        <v>268</v>
      </c>
      <c r="E5927" s="30">
        <f>MONTH(FACTURACION[[#This Row],[MES]]&amp;1)</f>
        <v>3</v>
      </c>
      <c r="F5927" s="223">
        <f>DATE(FACTURACION[[#This Row],[AÑO]],FACTURACION[[#This Row],[Mes numero]],1)</f>
        <v>43525</v>
      </c>
      <c r="G5927" s="160" t="s">
        <v>4811</v>
      </c>
      <c r="H5927" s="25">
        <v>890500726</v>
      </c>
      <c r="I5927" s="105" t="str">
        <f>+VLOOKUP(FACTURACION[[#This Row],[NIT]],TABLACLIENTE,2,FALSE)</f>
        <v>NORTESANTANDEREANA DE GAS S.A. E.S.P (NORGAS S.A. E.S.P.)</v>
      </c>
      <c r="J5927" t="s">
        <v>4818</v>
      </c>
      <c r="K5927" s="105" t="str">
        <f>+VLOOKUP(FACTURACION[[#This Row],[REFERENCIA]],CODINV,2,FALSE)</f>
        <v>LICENCIA DE RESPALDO</v>
      </c>
      <c r="L5927" s="105" t="str">
        <f>IF(VLOOKUP(FACTURACION[[#This Row],[REFERENCIA]],CODINV,3,FALSE)=0,"",VLOOKUP(FACTURACION[[#This Row],[REFERENCIA]],CODINV,3,FALSE))</f>
        <v>PE-01-RESP</v>
      </c>
      <c r="M5927" s="105" t="str">
        <f>+VLOOKUP(FACTURACION[[#This Row],[REFERENCIA]],CODINV,4,FALSE)</f>
        <v>REPUESTOS Y ACCESORIOS</v>
      </c>
      <c r="N5927" s="105" t="str">
        <f>+VLOOKUP(FACTURACION[[#This Row],[REFERENCIA]],CODINV,5,FALSE)</f>
        <v>PEGASUS</v>
      </c>
      <c r="O5927">
        <v>1</v>
      </c>
      <c r="P5927" s="103">
        <v>1280544.8</v>
      </c>
      <c r="Q5927" s="107">
        <f>+FACTURACION[[#This Row],[CANTIDAD]]*FACTURACION[[#This Row],[VR UNITARIO]]/1000</f>
        <v>1280.5448000000001</v>
      </c>
      <c r="R5927" s="105" t="str">
        <f>+VLOOKUP(FACTURACION[[#This Row],[NIT]],TABLACLIENTE,5,FALSE)</f>
        <v>BUCARAMANGA</v>
      </c>
    </row>
    <row r="5928" spans="3:18">
      <c r="C5928" s="29">
        <v>2019</v>
      </c>
      <c r="D5928" s="30" t="s">
        <v>268</v>
      </c>
      <c r="E5928" s="30">
        <f>MONTH(FACTURACION[[#This Row],[MES]]&amp;1)</f>
        <v>3</v>
      </c>
      <c r="F5928" s="223">
        <f>DATE(FACTURACION[[#This Row],[AÑO]],FACTURACION[[#This Row],[Mes numero]],1)</f>
        <v>43525</v>
      </c>
      <c r="G5928" s="160" t="s">
        <v>4811</v>
      </c>
      <c r="H5928" s="25">
        <v>890500726</v>
      </c>
      <c r="I5928" s="105" t="str">
        <f>+VLOOKUP(FACTURACION[[#This Row],[NIT]],TABLACLIENTE,2,FALSE)</f>
        <v>NORTESANTANDEREANA DE GAS S.A. E.S.P (NORGAS S.A. E.S.P.)</v>
      </c>
      <c r="J5928" t="s">
        <v>4818</v>
      </c>
      <c r="K5928" s="105" t="str">
        <f>+VLOOKUP(FACTURACION[[#This Row],[REFERENCIA]],CODINV,2,FALSE)</f>
        <v>LICENCIA DE RESPALDO</v>
      </c>
      <c r="L5928" s="105" t="str">
        <f>IF(VLOOKUP(FACTURACION[[#This Row],[REFERENCIA]],CODINV,3,FALSE)=0,"",VLOOKUP(FACTURACION[[#This Row],[REFERENCIA]],CODINV,3,FALSE))</f>
        <v>PE-01-RESP</v>
      </c>
      <c r="M5928" s="105" t="str">
        <f>+VLOOKUP(FACTURACION[[#This Row],[REFERENCIA]],CODINV,4,FALSE)</f>
        <v>REPUESTOS Y ACCESORIOS</v>
      </c>
      <c r="N5928" s="105" t="str">
        <f>+VLOOKUP(FACTURACION[[#This Row],[REFERENCIA]],CODINV,5,FALSE)</f>
        <v>PEGASUS</v>
      </c>
      <c r="O5928">
        <v>1</v>
      </c>
      <c r="P5928" s="103">
        <v>1280544.8</v>
      </c>
      <c r="Q5928" s="107">
        <f>+FACTURACION[[#This Row],[CANTIDAD]]*FACTURACION[[#This Row],[VR UNITARIO]]/1000</f>
        <v>1280.5448000000001</v>
      </c>
      <c r="R5928" s="105" t="str">
        <f>+VLOOKUP(FACTURACION[[#This Row],[NIT]],TABLACLIENTE,5,FALSE)</f>
        <v>BUCARAMANGA</v>
      </c>
    </row>
    <row r="5929" spans="3:18">
      <c r="C5929" s="29">
        <v>2019</v>
      </c>
      <c r="D5929" s="30" t="s">
        <v>268</v>
      </c>
      <c r="E5929" s="30">
        <f>MONTH(FACTURACION[[#This Row],[MES]]&amp;1)</f>
        <v>3</v>
      </c>
      <c r="F5929" s="223">
        <f>DATE(FACTURACION[[#This Row],[AÑO]],FACTURACION[[#This Row],[Mes numero]],1)</f>
        <v>43525</v>
      </c>
      <c r="G5929" s="160" t="s">
        <v>4812</v>
      </c>
      <c r="H5929" s="25">
        <v>800021272</v>
      </c>
      <c r="I5929" s="105" t="str">
        <f>+VLOOKUP(FACTURACION[[#This Row],[NIT]],TABLACLIENTE,2,FALSE)</f>
        <v>GASES DEL LLANO S.A. E.S.P (LLANOGAS S.A. E.S.P.)</v>
      </c>
      <c r="J5929" t="s">
        <v>262</v>
      </c>
      <c r="K5929" s="105" t="str">
        <f>+VLOOKUP(FACTURACION[[#This Row],[REFERENCIA]],CODINV,2,FALSE)</f>
        <v>MEDIDOR AL-425 C:1 1/4" MAOP 25 PSIG</v>
      </c>
      <c r="L5929" s="105" t="str">
        <f>IF(VLOOKUP(FACTURACION[[#This Row],[REFERENCIA]],CODINV,3,FALSE)=0,"",VLOOKUP(FACTURACION[[#This Row],[REFERENCIA]],CODINV,3,FALSE))</f>
        <v/>
      </c>
      <c r="M5929" s="105" t="str">
        <f>+VLOOKUP(FACTURACION[[#This Row],[REFERENCIA]],CODINV,4,FALSE)</f>
        <v>MEDIDORES</v>
      </c>
      <c r="N5929" s="105" t="str">
        <f>+VLOOKUP(FACTURACION[[#This Row],[REFERENCIA]],CODINV,5,FALSE)</f>
        <v>HONEYWELL</v>
      </c>
      <c r="O5929">
        <v>4</v>
      </c>
      <c r="P5929" s="103">
        <v>750811</v>
      </c>
      <c r="Q5929" s="107">
        <f>+FACTURACION[[#This Row],[CANTIDAD]]*FACTURACION[[#This Row],[VR UNITARIO]]/1000</f>
        <v>3003.2440000000001</v>
      </c>
      <c r="R5929" s="105" t="str">
        <f>+VLOOKUP(FACTURACION[[#This Row],[NIT]],TABLACLIENTE,5,FALSE)</f>
        <v>VILLAVICENCIO</v>
      </c>
    </row>
    <row r="5930" spans="3:18">
      <c r="C5930" s="29">
        <v>2019</v>
      </c>
      <c r="D5930" s="30" t="s">
        <v>268</v>
      </c>
      <c r="E5930" s="30">
        <f>MONTH(FACTURACION[[#This Row],[MES]]&amp;1)</f>
        <v>3</v>
      </c>
      <c r="F5930" s="223">
        <f>DATE(FACTURACION[[#This Row],[AÑO]],FACTURACION[[#This Row],[Mes numero]],1)</f>
        <v>43525</v>
      </c>
      <c r="G5930" s="160" t="s">
        <v>4813</v>
      </c>
      <c r="H5930" s="25">
        <v>822001073</v>
      </c>
      <c r="I5930" s="105" t="str">
        <f>+VLOOKUP(FACTURACION[[#This Row],[NIT]],TABLACLIENTE,2,FALSE)</f>
        <v>MADIGAS INGENIEROS S.A. E.S.P.</v>
      </c>
      <c r="J5930" t="s">
        <v>20</v>
      </c>
      <c r="K5930" s="105" t="str">
        <f>+VLOOKUP(FACTURACION[[#This Row],[REFERENCIA]],CODINV,2,FALSE)</f>
        <v xml:space="preserve">MEDIDOR AC-250 C: 3/4" CON CONECTORES </v>
      </c>
      <c r="L5930" s="105" t="str">
        <f>IF(VLOOKUP(FACTURACION[[#This Row],[REFERENCIA]],CODINV,3,FALSE)=0,"",VLOOKUP(FACTURACION[[#This Row],[REFERENCIA]],CODINV,3,FALSE))</f>
        <v/>
      </c>
      <c r="M5930" s="105" t="str">
        <f>+VLOOKUP(FACTURACION[[#This Row],[REFERENCIA]],CODINV,4,FALSE)</f>
        <v>MEDIDORES</v>
      </c>
      <c r="N5930" s="105" t="str">
        <f>+VLOOKUP(FACTURACION[[#This Row],[REFERENCIA]],CODINV,5,FALSE)</f>
        <v>HONEYWELL</v>
      </c>
      <c r="O5930">
        <v>5</v>
      </c>
      <c r="P5930" s="103">
        <v>450000</v>
      </c>
      <c r="Q5930" s="107">
        <f>+FACTURACION[[#This Row],[CANTIDAD]]*FACTURACION[[#This Row],[VR UNITARIO]]/1000</f>
        <v>2250</v>
      </c>
      <c r="R5930" s="105" t="str">
        <f>+VLOOKUP(FACTURACION[[#This Row],[NIT]],TABLACLIENTE,5,FALSE)</f>
        <v>ACACIAS</v>
      </c>
    </row>
    <row r="5931" spans="3:18">
      <c r="C5931" s="29">
        <v>2019</v>
      </c>
      <c r="D5931" s="30" t="s">
        <v>268</v>
      </c>
      <c r="E5931" s="30">
        <f>MONTH(FACTURACION[[#This Row],[MES]]&amp;1)</f>
        <v>3</v>
      </c>
      <c r="F5931" s="223">
        <f>DATE(FACTURACION[[#This Row],[AÑO]],FACTURACION[[#This Row],[Mes numero]],1)</f>
        <v>43525</v>
      </c>
      <c r="G5931" s="160" t="s">
        <v>4814</v>
      </c>
      <c r="H5931" s="25">
        <v>822001073</v>
      </c>
      <c r="I5931" s="105" t="str">
        <f>+VLOOKUP(FACTURACION[[#This Row],[NIT]],TABLACLIENTE,2,FALSE)</f>
        <v>MADIGAS INGENIEROS S.A. E.S.P.</v>
      </c>
      <c r="J5931" t="s">
        <v>20</v>
      </c>
      <c r="K5931" s="105" t="str">
        <f>+VLOOKUP(FACTURACION[[#This Row],[REFERENCIA]],CODINV,2,FALSE)</f>
        <v xml:space="preserve">MEDIDOR AC-250 C: 3/4" CON CONECTORES </v>
      </c>
      <c r="L5931" s="105" t="str">
        <f>IF(VLOOKUP(FACTURACION[[#This Row],[REFERENCIA]],CODINV,3,FALSE)=0,"",VLOOKUP(FACTURACION[[#This Row],[REFERENCIA]],CODINV,3,FALSE))</f>
        <v/>
      </c>
      <c r="M5931" s="105" t="str">
        <f>+VLOOKUP(FACTURACION[[#This Row],[REFERENCIA]],CODINV,4,FALSE)</f>
        <v>MEDIDORES</v>
      </c>
      <c r="N5931" s="105" t="str">
        <f>+VLOOKUP(FACTURACION[[#This Row],[REFERENCIA]],CODINV,5,FALSE)</f>
        <v>HONEYWELL</v>
      </c>
      <c r="O5931">
        <v>4</v>
      </c>
      <c r="P5931" s="103">
        <v>450000</v>
      </c>
      <c r="Q5931" s="107">
        <f>+FACTURACION[[#This Row],[CANTIDAD]]*FACTURACION[[#This Row],[VR UNITARIO]]/1000</f>
        <v>1800</v>
      </c>
      <c r="R5931" s="105" t="str">
        <f>+VLOOKUP(FACTURACION[[#This Row],[NIT]],TABLACLIENTE,5,FALSE)</f>
        <v>ACACIAS</v>
      </c>
    </row>
    <row r="5932" spans="3:18">
      <c r="C5932" s="29">
        <v>2019</v>
      </c>
      <c r="D5932" s="30" t="s">
        <v>268</v>
      </c>
      <c r="E5932" s="30">
        <f>MONTH(FACTURACION[[#This Row],[MES]]&amp;1)</f>
        <v>3</v>
      </c>
      <c r="F5932" s="223">
        <f>DATE(FACTURACION[[#This Row],[AÑO]],FACTURACION[[#This Row],[Mes numero]],1)</f>
        <v>43525</v>
      </c>
      <c r="G5932" s="160" t="s">
        <v>4815</v>
      </c>
      <c r="H5932" s="25">
        <v>901014309</v>
      </c>
      <c r="I5932" s="105" t="str">
        <f>+VLOOKUP(FACTURACION[[#This Row],[NIT]],TABLACLIENTE,2,FALSE)</f>
        <v>SERVINDUSTRIALES JAC SAS</v>
      </c>
      <c r="J5932" t="s">
        <v>1064</v>
      </c>
      <c r="K5932" s="105" t="str">
        <f>+VLOOKUP(FACTURACION[[#This Row],[REFERENCIA]],CODINV,2,FALSE)</f>
        <v>REG. 1813C C: 1" R: 6-15" O: 1/2</v>
      </c>
      <c r="L5932" s="105" t="str">
        <f>IF(VLOOKUP(FACTURACION[[#This Row],[REFERENCIA]],CODINV,3,FALSE)=0,"",VLOOKUP(FACTURACION[[#This Row],[REFERENCIA]],CODINV,3,FALSE))</f>
        <v/>
      </c>
      <c r="M5932" s="105" t="str">
        <f>+VLOOKUP(FACTURACION[[#This Row],[REFERENCIA]],CODINV,4,FALSE)</f>
        <v>REGULADORES</v>
      </c>
      <c r="N5932" s="105" t="str">
        <f>+VLOOKUP(FACTURACION[[#This Row],[REFERENCIA]],CODINV,5,FALSE)</f>
        <v>HONEYWELL</v>
      </c>
      <c r="O5932">
        <v>2</v>
      </c>
      <c r="P5932" s="103">
        <v>175000</v>
      </c>
      <c r="Q5932" s="107">
        <f>+FACTURACION[[#This Row],[CANTIDAD]]*FACTURACION[[#This Row],[VR UNITARIO]]/1000</f>
        <v>350</v>
      </c>
      <c r="R5932" s="105" t="str">
        <f>+VLOOKUP(FACTURACION[[#This Row],[NIT]],TABLACLIENTE,5,FALSE)</f>
        <v>BOGOTÁ D.C.</v>
      </c>
    </row>
    <row r="5933" spans="3:18">
      <c r="C5933" s="29">
        <v>2019</v>
      </c>
      <c r="D5933" s="30" t="s">
        <v>268</v>
      </c>
      <c r="E5933" s="30">
        <f>MONTH(FACTURACION[[#This Row],[MES]]&amp;1)</f>
        <v>3</v>
      </c>
      <c r="F5933" s="223">
        <f>DATE(FACTURACION[[#This Row],[AÑO]],FACTURACION[[#This Row],[Mes numero]],1)</f>
        <v>43525</v>
      </c>
      <c r="G5933" s="160" t="s">
        <v>4816</v>
      </c>
      <c r="H5933" s="25">
        <v>890208316</v>
      </c>
      <c r="I5933" s="105" t="str">
        <f>+VLOOKUP(FACTURACION[[#This Row],[NIT]],TABLACLIENTE,2,FALSE)</f>
        <v xml:space="preserve">METROGAS DE COLOMBIA S.A. E.S.P.  (METROGAS S.A. E.S.P)
</v>
      </c>
      <c r="J5933" t="s">
        <v>4819</v>
      </c>
      <c r="K5933" s="105" t="str">
        <f>+VLOOKUP(FACTURACION[[#This Row],[REFERENCIA]],CODINV,2,FALSE)</f>
        <v>CAPACITACION</v>
      </c>
      <c r="L5933" s="105" t="str">
        <f>IF(VLOOKUP(FACTURACION[[#This Row],[REFERENCIA]],CODINV,3,FALSE)=0,"",VLOOKUP(FACTURACION[[#This Row],[REFERENCIA]],CODINV,3,FALSE))</f>
        <v/>
      </c>
      <c r="M5933" s="105" t="str">
        <f>+VLOOKUP(FACTURACION[[#This Row],[REFERENCIA]],CODINV,4,FALSE)</f>
        <v>SERVICIOS</v>
      </c>
      <c r="N5933" s="105" t="str">
        <f>+VLOOKUP(FACTURACION[[#This Row],[REFERENCIA]],CODINV,5,FALSE)</f>
        <v>E2 ENERGIA EFICIENTE</v>
      </c>
      <c r="O5933" s="83">
        <v>1</v>
      </c>
      <c r="P5933" s="103">
        <v>1428000</v>
      </c>
      <c r="Q5933" s="107">
        <f>+FACTURACION[[#This Row],[CANTIDAD]]*FACTURACION[[#This Row],[VR UNITARIO]]/1000</f>
        <v>1428</v>
      </c>
      <c r="R5933" s="105" t="str">
        <f>+VLOOKUP(FACTURACION[[#This Row],[NIT]],TABLACLIENTE,5,FALSE)</f>
        <v>FLORIDABLANCA</v>
      </c>
    </row>
    <row r="5934" spans="3:18">
      <c r="C5934" s="29">
        <v>2019</v>
      </c>
      <c r="D5934" s="30" t="s">
        <v>268</v>
      </c>
      <c r="E5934" s="30">
        <f>MONTH(FACTURACION[[#This Row],[MES]]&amp;1)</f>
        <v>3</v>
      </c>
      <c r="F5934" s="223">
        <f>DATE(FACTURACION[[#This Row],[AÑO]],FACTURACION[[#This Row],[Mes numero]],1)</f>
        <v>43525</v>
      </c>
      <c r="G5934" s="160" t="s">
        <v>4817</v>
      </c>
      <c r="H5934" s="25">
        <v>890101691</v>
      </c>
      <c r="I5934" s="105" t="str">
        <f>+VLOOKUP(FACTURACION[[#This Row],[NIT]],TABLACLIENTE,2,FALSE)</f>
        <v>GASES DEL CARIBE S.A.E.S.P. (GASCARIBE S.A E.S.P.)</v>
      </c>
      <c r="J5934" t="s">
        <v>20</v>
      </c>
      <c r="K5934" s="105" t="str">
        <f>+VLOOKUP(FACTURACION[[#This Row],[REFERENCIA]],CODINV,2,FALSE)</f>
        <v xml:space="preserve">MEDIDOR AC-250 C: 3/4" CON CONECTORES </v>
      </c>
      <c r="L5934" s="105" t="str">
        <f>IF(VLOOKUP(FACTURACION[[#This Row],[REFERENCIA]],CODINV,3,FALSE)=0,"",VLOOKUP(FACTURACION[[#This Row],[REFERENCIA]],CODINV,3,FALSE))</f>
        <v/>
      </c>
      <c r="M5934" s="105" t="str">
        <f>+VLOOKUP(FACTURACION[[#This Row],[REFERENCIA]],CODINV,4,FALSE)</f>
        <v>MEDIDORES</v>
      </c>
      <c r="N5934" s="105" t="str">
        <f>+VLOOKUP(FACTURACION[[#This Row],[REFERENCIA]],CODINV,5,FALSE)</f>
        <v>HONEYWELL</v>
      </c>
      <c r="O5934">
        <v>0</v>
      </c>
      <c r="P5934" s="103">
        <v>0</v>
      </c>
      <c r="Q5934" s="107">
        <f>+FACTURACION[[#This Row],[CANTIDAD]]*FACTURACION[[#This Row],[VR UNITARIO]]/1000</f>
        <v>0</v>
      </c>
      <c r="R5934" s="105" t="str">
        <f>+VLOOKUP(FACTURACION[[#This Row],[NIT]],TABLACLIENTE,5,FALSE)</f>
        <v>BARRANQUILLA</v>
      </c>
    </row>
    <row r="5935" spans="3:18">
      <c r="C5935" s="29">
        <v>2019</v>
      </c>
      <c r="D5935" s="30" t="s">
        <v>297</v>
      </c>
      <c r="E5935" s="30">
        <f>MONTH(FACTURACION[[#This Row],[MES]]&amp;1)</f>
        <v>4</v>
      </c>
      <c r="F5935" s="223">
        <f>DATE(FACTURACION[[#This Row],[AÑO]],FACTURACION[[#This Row],[Mes numero]],1)</f>
        <v>43556</v>
      </c>
      <c r="G5935" s="160" t="s">
        <v>4824</v>
      </c>
      <c r="H5935" s="25">
        <v>900714971</v>
      </c>
      <c r="I5935" s="105" t="str">
        <f>+VLOOKUP(FACTURACION[[#This Row],[NIT]],TABLACLIENTE,2,FALSE)</f>
        <v>MASERVICON</v>
      </c>
      <c r="J5935" t="s">
        <v>5</v>
      </c>
      <c r="K5935" s="105" t="str">
        <f>+VLOOKUP(FACTURACION[[#This Row],[REFERENCIA]],CODINV,2,FALSE)</f>
        <v>REG. 1800 CPB2 1 1-4· O: 5/16" R: STD</v>
      </c>
      <c r="L5935" s="105" t="str">
        <f>IF(VLOOKUP(FACTURACION[[#This Row],[REFERENCIA]],CODINV,3,FALSE)=0,"",VLOOKUP(FACTURACION[[#This Row],[REFERENCIA]],CODINV,3,FALSE))</f>
        <v/>
      </c>
      <c r="M5935" s="105" t="str">
        <f>+VLOOKUP(FACTURACION[[#This Row],[REFERENCIA]],CODINV,4,FALSE)</f>
        <v>REGULADORES</v>
      </c>
      <c r="N5935" s="105" t="str">
        <f>+VLOOKUP(FACTURACION[[#This Row],[REFERENCIA]],CODINV,5,FALSE)</f>
        <v>HONEYWELL</v>
      </c>
      <c r="O5935" s="83"/>
      <c r="P5935" s="23"/>
      <c r="Q5935" s="107">
        <f>+FACTURACION[[#This Row],[CANTIDAD]]*FACTURACION[[#This Row],[VR UNITARIO]]/1000</f>
        <v>0</v>
      </c>
      <c r="R5935" s="105" t="str">
        <f>+VLOOKUP(FACTURACION[[#This Row],[NIT]],TABLACLIENTE,5,FALSE)</f>
        <v>IBAGUE</v>
      </c>
    </row>
    <row r="5936" spans="3:18">
      <c r="C5936" s="29">
        <v>2019</v>
      </c>
      <c r="D5936" s="30" t="s">
        <v>297</v>
      </c>
      <c r="E5936" s="30">
        <f>MONTH(FACTURACION[[#This Row],[MES]]&amp;1)</f>
        <v>4</v>
      </c>
      <c r="F5936" s="223">
        <f>DATE(FACTURACION[[#This Row],[AÑO]],FACTURACION[[#This Row],[Mes numero]],1)</f>
        <v>43556</v>
      </c>
      <c r="G5936" s="160" t="s">
        <v>4825</v>
      </c>
      <c r="H5936" s="25">
        <v>830109199</v>
      </c>
      <c r="I5936" s="105" t="str">
        <f>+VLOOKUP(FACTURACION[[#This Row],[NIT]],TABLACLIENTE,2,FALSE)</f>
        <v>ENGINEERING CO (ENGECO LIMITADA)</v>
      </c>
      <c r="J5936" t="s">
        <v>905</v>
      </c>
      <c r="K5936" s="105" t="str">
        <f>+VLOOKUP(FACTURACION[[#This Row],[REFERENCIA]],CODINV,2,FALSE)</f>
        <v>REG. 1800 CPB2 1" O:1/2 R:STD</v>
      </c>
      <c r="L5936" s="105" t="str">
        <f>IF(VLOOKUP(FACTURACION[[#This Row],[REFERENCIA]],CODINV,3,FALSE)=0,"",VLOOKUP(FACTURACION[[#This Row],[REFERENCIA]],CODINV,3,FALSE))</f>
        <v/>
      </c>
      <c r="M5936" s="105" t="str">
        <f>+VLOOKUP(FACTURACION[[#This Row],[REFERENCIA]],CODINV,4,FALSE)</f>
        <v>REGULADORES</v>
      </c>
      <c r="N5936" s="105" t="str">
        <f>+VLOOKUP(FACTURACION[[#This Row],[REFERENCIA]],CODINV,5,FALSE)</f>
        <v>HONEYWELL</v>
      </c>
      <c r="O5936">
        <v>1</v>
      </c>
      <c r="P5936" s="103">
        <v>720000</v>
      </c>
      <c r="Q5936" s="107">
        <f>+FACTURACION[[#This Row],[CANTIDAD]]*FACTURACION[[#This Row],[VR UNITARIO]]/1000</f>
        <v>720</v>
      </c>
      <c r="R5936" s="105" t="str">
        <f>+VLOOKUP(FACTURACION[[#This Row],[NIT]],TABLACLIENTE,5,FALSE)</f>
        <v>BOGOTÁ D.C.</v>
      </c>
    </row>
    <row r="5937" spans="3:18">
      <c r="C5937" s="29">
        <v>2019</v>
      </c>
      <c r="D5937" s="30" t="s">
        <v>297</v>
      </c>
      <c r="E5937" s="30">
        <f>MONTH(FACTURACION[[#This Row],[MES]]&amp;1)</f>
        <v>4</v>
      </c>
      <c r="F5937" s="223">
        <f>DATE(FACTURACION[[#This Row],[AÑO]],FACTURACION[[#This Row],[Mes numero]],1)</f>
        <v>43556</v>
      </c>
      <c r="G5937" s="160" t="s">
        <v>4826</v>
      </c>
      <c r="H5937" s="25">
        <v>860003981</v>
      </c>
      <c r="I5937" s="105" t="str">
        <f>+VLOOKUP(FACTURACION[[#This Row],[NIT]],TABLACLIENTE,2,FALSE)</f>
        <v>COLMAQUINAS S.A.</v>
      </c>
      <c r="J5937" t="s">
        <v>2557</v>
      </c>
      <c r="K5937" s="105" t="str">
        <f>+VLOOKUP(FACTURACION[[#This Row],[REFERENCIA]],CODINV,2,FALSE)</f>
        <v>REG. 1813B C: 2" R: 14.5-28" O: 1 1/4</v>
      </c>
      <c r="L5937" s="105" t="str">
        <f>IF(VLOOKUP(FACTURACION[[#This Row],[REFERENCIA]],CODINV,3,FALSE)=0,"",VLOOKUP(FACTURACION[[#This Row],[REFERENCIA]],CODINV,3,FALSE))</f>
        <v/>
      </c>
      <c r="M5937" s="105" t="str">
        <f>+VLOOKUP(FACTURACION[[#This Row],[REFERENCIA]],CODINV,4,FALSE)</f>
        <v>REGULADORES</v>
      </c>
      <c r="N5937" s="105" t="str">
        <f>+VLOOKUP(FACTURACION[[#This Row],[REFERENCIA]],CODINV,5,FALSE)</f>
        <v>HONEYWELL</v>
      </c>
      <c r="O5937">
        <v>1</v>
      </c>
      <c r="P5937" s="103">
        <v>2050000</v>
      </c>
      <c r="Q5937" s="107">
        <f>+FACTURACION[[#This Row],[CANTIDAD]]*FACTURACION[[#This Row],[VR UNITARIO]]/1000</f>
        <v>2050</v>
      </c>
      <c r="R5937" s="105" t="str">
        <f>+VLOOKUP(FACTURACION[[#This Row],[NIT]],TABLACLIENTE,5,FALSE)</f>
        <v>BOGOTÁ D.C.</v>
      </c>
    </row>
    <row r="5938" spans="3:18">
      <c r="C5938" s="29">
        <v>2019</v>
      </c>
      <c r="D5938" s="30" t="s">
        <v>297</v>
      </c>
      <c r="E5938" s="30">
        <f>MONTH(FACTURACION[[#This Row],[MES]]&amp;1)</f>
        <v>4</v>
      </c>
      <c r="F5938" s="223">
        <f>DATE(FACTURACION[[#This Row],[AÑO]],FACTURACION[[#This Row],[Mes numero]],1)</f>
        <v>43556</v>
      </c>
      <c r="G5938" s="160" t="s">
        <v>4827</v>
      </c>
      <c r="H5938" s="25">
        <v>900362180</v>
      </c>
      <c r="I5938" s="105" t="str">
        <f>+VLOOKUP(FACTURACION[[#This Row],[NIT]],TABLACLIENTE,2,FALSE)</f>
        <v xml:space="preserve">EQUIPOS Y SERVICIOS ALOSAN S A S </v>
      </c>
      <c r="J5938" t="s">
        <v>708</v>
      </c>
      <c r="K5938" s="105" t="str">
        <f>+VLOOKUP(FACTURACION[[#This Row],[REFERENCIA]],CODINV,2,FALSE)</f>
        <v>REGULADOR PRIMERA ETAPA 1-15 PSI A1/4 NPT</v>
      </c>
      <c r="L5938" s="105" t="str">
        <f>IF(VLOOKUP(FACTURACION[[#This Row],[REFERENCIA]],CODINV,3,FALSE)=0,"",VLOOKUP(FACTURACION[[#This Row],[REFERENCIA]],CODINV,3,FALSE))</f>
        <v>902</v>
      </c>
      <c r="M5938" s="105" t="str">
        <f>+VLOOKUP(FACTURACION[[#This Row],[REFERENCIA]],CODINV,4,FALSE)</f>
        <v>REGULADORES</v>
      </c>
      <c r="N5938" s="105" t="str">
        <f>+VLOOKUP(FACTURACION[[#This Row],[REFERENCIA]],CODINV,5,FALSE)</f>
        <v>CAVAGNA</v>
      </c>
      <c r="O5938">
        <v>15</v>
      </c>
      <c r="P5938" s="103">
        <v>69000</v>
      </c>
      <c r="Q5938" s="107">
        <f>+FACTURACION[[#This Row],[CANTIDAD]]*FACTURACION[[#This Row],[VR UNITARIO]]/1000</f>
        <v>1035</v>
      </c>
      <c r="R5938" s="105" t="str">
        <f>+VLOOKUP(FACTURACION[[#This Row],[NIT]],TABLACLIENTE,5,FALSE)</f>
        <v>BOGOTÁ D.C.</v>
      </c>
    </row>
    <row r="5939" spans="3:18">
      <c r="C5939" s="29">
        <v>2019</v>
      </c>
      <c r="D5939" s="30" t="s">
        <v>297</v>
      </c>
      <c r="E5939" s="30">
        <f>MONTH(FACTURACION[[#This Row],[MES]]&amp;1)</f>
        <v>4</v>
      </c>
      <c r="F5939" s="223">
        <f>DATE(FACTURACION[[#This Row],[AÑO]],FACTURACION[[#This Row],[Mes numero]],1)</f>
        <v>43556</v>
      </c>
      <c r="G5939" s="160" t="s">
        <v>4828</v>
      </c>
      <c r="H5939" s="25">
        <v>900138085</v>
      </c>
      <c r="I5939" s="105" t="str">
        <f>+VLOOKUP(FACTURACION[[#This Row],[NIT]],TABLACLIENTE,2,FALSE)</f>
        <v>GASTECO</v>
      </c>
      <c r="J5939" t="s">
        <v>1064</v>
      </c>
      <c r="K5939" s="105" t="str">
        <f>+VLOOKUP(FACTURACION[[#This Row],[REFERENCIA]],CODINV,2,FALSE)</f>
        <v>REG. 1813C C: 1" R: 6-15" O: 1/2</v>
      </c>
      <c r="L5939" s="105" t="str">
        <f>IF(VLOOKUP(FACTURACION[[#This Row],[REFERENCIA]],CODINV,3,FALSE)=0,"",VLOOKUP(FACTURACION[[#This Row],[REFERENCIA]],CODINV,3,FALSE))</f>
        <v/>
      </c>
      <c r="M5939" s="105" t="str">
        <f>+VLOOKUP(FACTURACION[[#This Row],[REFERENCIA]],CODINV,4,FALSE)</f>
        <v>REGULADORES</v>
      </c>
      <c r="N5939" s="105" t="str">
        <f>+VLOOKUP(FACTURACION[[#This Row],[REFERENCIA]],CODINV,5,FALSE)</f>
        <v>HONEYWELL</v>
      </c>
      <c r="O5939">
        <v>5</v>
      </c>
      <c r="P5939" s="103">
        <v>130808</v>
      </c>
      <c r="Q5939" s="107">
        <f>+FACTURACION[[#This Row],[CANTIDAD]]*FACTURACION[[#This Row],[VR UNITARIO]]/1000</f>
        <v>654.04</v>
      </c>
      <c r="R5939" s="105" t="str">
        <f>+VLOOKUP(FACTURACION[[#This Row],[NIT]],TABLACLIENTE,5,FALSE)</f>
        <v>BOGOTÁ D.C.</v>
      </c>
    </row>
    <row r="5940" spans="3:18">
      <c r="C5940" s="29">
        <v>2019</v>
      </c>
      <c r="D5940" s="30" t="s">
        <v>297</v>
      </c>
      <c r="E5940" s="30">
        <f>MONTH(FACTURACION[[#This Row],[MES]]&amp;1)</f>
        <v>4</v>
      </c>
      <c r="F5940" s="223">
        <f>DATE(FACTURACION[[#This Row],[AÑO]],FACTURACION[[#This Row],[Mes numero]],1)</f>
        <v>43556</v>
      </c>
      <c r="G5940" s="160" t="s">
        <v>4829</v>
      </c>
      <c r="H5940" s="25">
        <v>822001073</v>
      </c>
      <c r="I5940" s="105" t="str">
        <f>+VLOOKUP(FACTURACION[[#This Row],[NIT]],TABLACLIENTE,2,FALSE)</f>
        <v>MADIGAS INGENIEROS S.A. E.S.P.</v>
      </c>
      <c r="J5940" t="s">
        <v>28</v>
      </c>
      <c r="K5940" s="105" t="str">
        <f>+VLOOKUP(FACTURACION[[#This Row],[REFERENCIA]],CODINV,2,FALSE)</f>
        <v>REGULADOR SR 113 3/4 R: 7-12 O:1/4</v>
      </c>
      <c r="L5940" s="105" t="str">
        <f>IF(VLOOKUP(FACTURACION[[#This Row],[REFERENCIA]],CODINV,3,FALSE)=0,"",VLOOKUP(FACTURACION[[#This Row],[REFERENCIA]],CODINV,3,FALSE))</f>
        <v/>
      </c>
      <c r="M5940" s="105" t="str">
        <f>+VLOOKUP(FACTURACION[[#This Row],[REFERENCIA]],CODINV,4,FALSE)</f>
        <v>REGULADORES</v>
      </c>
      <c r="N5940" s="105" t="str">
        <f>+VLOOKUP(FACTURACION[[#This Row],[REFERENCIA]],CODINV,5,FALSE)</f>
        <v>HONEYWELL</v>
      </c>
      <c r="O5940">
        <v>13</v>
      </c>
      <c r="P5940" s="103">
        <v>134837</v>
      </c>
      <c r="Q5940" s="107">
        <f>+FACTURACION[[#This Row],[CANTIDAD]]*FACTURACION[[#This Row],[VR UNITARIO]]/1000</f>
        <v>1752.8810000000001</v>
      </c>
      <c r="R5940" s="105" t="str">
        <f>+VLOOKUP(FACTURACION[[#This Row],[NIT]],TABLACLIENTE,5,FALSE)</f>
        <v>ACACIAS</v>
      </c>
    </row>
    <row r="5941" spans="3:18">
      <c r="C5941" s="29">
        <v>2019</v>
      </c>
      <c r="D5941" s="30" t="s">
        <v>297</v>
      </c>
      <c r="E5941" s="30">
        <f>MONTH(FACTURACION[[#This Row],[MES]]&amp;1)</f>
        <v>4</v>
      </c>
      <c r="F5941" s="223">
        <f>DATE(FACTURACION[[#This Row],[AÑO]],FACTURACION[[#This Row],[Mes numero]],1)</f>
        <v>43556</v>
      </c>
      <c r="G5941" s="160" t="s">
        <v>4830</v>
      </c>
      <c r="H5941" s="25">
        <v>900362180</v>
      </c>
      <c r="I5941" s="105" t="str">
        <f>+VLOOKUP(FACTURACION[[#This Row],[NIT]],TABLACLIENTE,2,FALSE)</f>
        <v xml:space="preserve">EQUIPOS Y SERVICIOS ALOSAN S A S </v>
      </c>
      <c r="J5941" t="s">
        <v>708</v>
      </c>
      <c r="K5941" s="105" t="str">
        <f>+VLOOKUP(FACTURACION[[#This Row],[REFERENCIA]],CODINV,2,FALSE)</f>
        <v>REGULADOR PRIMERA ETAPA 1-15 PSI A1/4 NPT</v>
      </c>
      <c r="L5941" s="105" t="str">
        <f>IF(VLOOKUP(FACTURACION[[#This Row],[REFERENCIA]],CODINV,3,FALSE)=0,"",VLOOKUP(FACTURACION[[#This Row],[REFERENCIA]],CODINV,3,FALSE))</f>
        <v>902</v>
      </c>
      <c r="M5941" s="105" t="str">
        <f>+VLOOKUP(FACTURACION[[#This Row],[REFERENCIA]],CODINV,4,FALSE)</f>
        <v>REGULADORES</v>
      </c>
      <c r="N5941" s="105" t="str">
        <f>+VLOOKUP(FACTURACION[[#This Row],[REFERENCIA]],CODINV,5,FALSE)</f>
        <v>CAVAGNA</v>
      </c>
      <c r="O5941">
        <v>9</v>
      </c>
      <c r="P5941" s="103">
        <v>69000</v>
      </c>
      <c r="Q5941" s="107">
        <f>+FACTURACION[[#This Row],[CANTIDAD]]*FACTURACION[[#This Row],[VR UNITARIO]]/1000</f>
        <v>621</v>
      </c>
      <c r="R5941" s="105" t="str">
        <f>+VLOOKUP(FACTURACION[[#This Row],[NIT]],TABLACLIENTE,5,FALSE)</f>
        <v>BOGOTÁ D.C.</v>
      </c>
    </row>
    <row r="5942" spans="3:18">
      <c r="C5942" s="29">
        <v>2019</v>
      </c>
      <c r="D5942" s="30" t="s">
        <v>297</v>
      </c>
      <c r="E5942" s="30">
        <f>MONTH(FACTURACION[[#This Row],[MES]]&amp;1)</f>
        <v>4</v>
      </c>
      <c r="F5942" s="223">
        <f>DATE(FACTURACION[[#This Row],[AÑO]],FACTURACION[[#This Row],[Mes numero]],1)</f>
        <v>43556</v>
      </c>
      <c r="G5942" s="160" t="s">
        <v>4831</v>
      </c>
      <c r="H5942" s="25">
        <v>860510723</v>
      </c>
      <c r="I5942" s="105" t="str">
        <f>+VLOOKUP(FACTURACION[[#This Row],[NIT]],TABLACLIENTE,2,FALSE)</f>
        <v>SAENA DE COLOMBIA S.A.</v>
      </c>
      <c r="J5942" t="s">
        <v>905</v>
      </c>
      <c r="K5942" s="105" t="str">
        <f>+VLOOKUP(FACTURACION[[#This Row],[REFERENCIA]],CODINV,2,FALSE)</f>
        <v>REG. 1800 CPB2 1" O:1/2 R:STD</v>
      </c>
      <c r="L5942" s="105" t="str">
        <f>IF(VLOOKUP(FACTURACION[[#This Row],[REFERENCIA]],CODINV,3,FALSE)=0,"",VLOOKUP(FACTURACION[[#This Row],[REFERENCIA]],CODINV,3,FALSE))</f>
        <v/>
      </c>
      <c r="M5942" s="105" t="str">
        <f>+VLOOKUP(FACTURACION[[#This Row],[REFERENCIA]],CODINV,4,FALSE)</f>
        <v>REGULADORES</v>
      </c>
      <c r="N5942" s="105" t="str">
        <f>+VLOOKUP(FACTURACION[[#This Row],[REFERENCIA]],CODINV,5,FALSE)</f>
        <v>HONEYWELL</v>
      </c>
      <c r="O5942">
        <v>1</v>
      </c>
      <c r="P5942" s="103">
        <v>720000</v>
      </c>
      <c r="Q5942" s="107">
        <f>+FACTURACION[[#This Row],[CANTIDAD]]*FACTURACION[[#This Row],[VR UNITARIO]]/1000</f>
        <v>720</v>
      </c>
      <c r="R5942" s="105" t="str">
        <f>+VLOOKUP(FACTURACION[[#This Row],[NIT]],TABLACLIENTE,5,FALSE)</f>
        <v>BOGOTÁ D.C.</v>
      </c>
    </row>
    <row r="5943" spans="3:18">
      <c r="C5943" s="29">
        <v>2019</v>
      </c>
      <c r="D5943" s="30" t="s">
        <v>297</v>
      </c>
      <c r="E5943" s="30">
        <f>MONTH(FACTURACION[[#This Row],[MES]]&amp;1)</f>
        <v>4</v>
      </c>
      <c r="F5943" s="223">
        <f>DATE(FACTURACION[[#This Row],[AÑO]],FACTURACION[[#This Row],[Mes numero]],1)</f>
        <v>43556</v>
      </c>
      <c r="G5943" s="160" t="s">
        <v>4832</v>
      </c>
      <c r="H5943" s="25">
        <v>891101577</v>
      </c>
      <c r="I5943" s="105" t="str">
        <f>+VLOOKUP(FACTURACION[[#This Row],[NIT]],TABLACLIENTE,2,FALSE)</f>
        <v>ALCANOS DE COLOMBIA S.A. E.S.P</v>
      </c>
      <c r="J5943" t="s">
        <v>262</v>
      </c>
      <c r="K5943" s="105" t="str">
        <f>+VLOOKUP(FACTURACION[[#This Row],[REFERENCIA]],CODINV,2,FALSE)</f>
        <v>MEDIDOR AL-425 C:1 1/4" MAOP 25 PSIG</v>
      </c>
      <c r="L5943" s="105" t="str">
        <f>IF(VLOOKUP(FACTURACION[[#This Row],[REFERENCIA]],CODINV,3,FALSE)=0,"",VLOOKUP(FACTURACION[[#This Row],[REFERENCIA]],CODINV,3,FALSE))</f>
        <v/>
      </c>
      <c r="M5943" s="105" t="str">
        <f>+VLOOKUP(FACTURACION[[#This Row],[REFERENCIA]],CODINV,4,FALSE)</f>
        <v>MEDIDORES</v>
      </c>
      <c r="N5943" s="105" t="str">
        <f>+VLOOKUP(FACTURACION[[#This Row],[REFERENCIA]],CODINV,5,FALSE)</f>
        <v>HONEYWELL</v>
      </c>
      <c r="O5943">
        <v>4</v>
      </c>
      <c r="P5943" s="103">
        <v>740258.84</v>
      </c>
      <c r="Q5943" s="107">
        <f>+FACTURACION[[#This Row],[CANTIDAD]]*FACTURACION[[#This Row],[VR UNITARIO]]/1000</f>
        <v>2961.0353599999999</v>
      </c>
      <c r="R5943" s="105" t="str">
        <f>+VLOOKUP(FACTURACION[[#This Row],[NIT]],TABLACLIENTE,5,FALSE)</f>
        <v>NEIVA</v>
      </c>
    </row>
    <row r="5944" spans="3:18">
      <c r="C5944" s="29">
        <v>2019</v>
      </c>
      <c r="D5944" s="30" t="s">
        <v>297</v>
      </c>
      <c r="E5944" s="30">
        <f>MONTH(FACTURACION[[#This Row],[MES]]&amp;1)</f>
        <v>4</v>
      </c>
      <c r="F5944" s="223">
        <f>DATE(FACTURACION[[#This Row],[AÑO]],FACTURACION[[#This Row],[Mes numero]],1)</f>
        <v>43556</v>
      </c>
      <c r="G5944" s="160" t="s">
        <v>4833</v>
      </c>
      <c r="H5944" s="25">
        <v>901016759</v>
      </c>
      <c r="I5944" s="105" t="str">
        <f>+VLOOKUP(FACTURACION[[#This Row],[NIT]],TABLACLIENTE,2,FALSE)</f>
        <v>GAS CONTROL SAS</v>
      </c>
      <c r="J5944" t="s">
        <v>78</v>
      </c>
      <c r="K5944" s="105" t="str">
        <f>+VLOOKUP(FACTURACION[[#This Row],[REFERENCIA]],CODINV,2,FALSE)</f>
        <v>VALVULA DE ALIVIO SEMINTERNA 1 1/4"</v>
      </c>
      <c r="L5944" s="105" t="str">
        <f>IF(VLOOKUP(FACTURACION[[#This Row],[REFERENCIA]],CODINV,3,FALSE)=0,"",VLOOKUP(FACTURACION[[#This Row],[REFERENCIA]],CODINV,3,FALSE))</f>
        <v>8685G</v>
      </c>
      <c r="M5944" s="105" t="str">
        <f>+VLOOKUP(FACTURACION[[#This Row],[REFERENCIA]],CODINV,4,FALSE)</f>
        <v>VÁLVULAS Y MULTIVÁLVULAS</v>
      </c>
      <c r="N5944" s="105" t="str">
        <f>+VLOOKUP(FACTURACION[[#This Row],[REFERENCIA]],CODINV,5,FALSE)</f>
        <v>REGO</v>
      </c>
      <c r="O5944">
        <v>6</v>
      </c>
      <c r="P5944" s="103">
        <v>174020</v>
      </c>
      <c r="Q5944" s="107">
        <f>+FACTURACION[[#This Row],[CANTIDAD]]*FACTURACION[[#This Row],[VR UNITARIO]]/1000</f>
        <v>1044.1199999999999</v>
      </c>
      <c r="R5944" s="105" t="str">
        <f>+VLOOKUP(FACTURACION[[#This Row],[NIT]],TABLACLIENTE,5,FALSE)</f>
        <v>BOGOTÁ D.C.</v>
      </c>
    </row>
    <row r="5945" spans="3:18">
      <c r="C5945" s="29">
        <v>2019</v>
      </c>
      <c r="D5945" s="30" t="s">
        <v>297</v>
      </c>
      <c r="E5945" s="30">
        <f>MONTH(FACTURACION[[#This Row],[MES]]&amp;1)</f>
        <v>4</v>
      </c>
      <c r="F5945" s="223">
        <f>DATE(FACTURACION[[#This Row],[AÑO]],FACTURACION[[#This Row],[Mes numero]],1)</f>
        <v>43556</v>
      </c>
      <c r="G5945" s="160" t="s">
        <v>4833</v>
      </c>
      <c r="H5945" s="25">
        <v>901016759</v>
      </c>
      <c r="I5945" s="105" t="str">
        <f>+VLOOKUP(FACTURACION[[#This Row],[NIT]],TABLACLIENTE,2,FALSE)</f>
        <v>GAS CONTROL SAS</v>
      </c>
      <c r="J5945" t="s">
        <v>79</v>
      </c>
      <c r="K5945" s="105" t="str">
        <f>+VLOOKUP(FACTURACION[[#This Row],[REFERENCIA]],CODINV,2,FALSE)</f>
        <v>VALVULA MAXIMO NIVEL DE LLENADO 1/4"</v>
      </c>
      <c r="L5945" s="105" t="str">
        <f>IF(VLOOKUP(FACTURACION[[#This Row],[REFERENCIA]],CODINV,3,FALSE)=0,"",VLOOKUP(FACTURACION[[#This Row],[REFERENCIA]],CODINV,3,FALSE))</f>
        <v>3165CF12.0</v>
      </c>
      <c r="M5945" s="105" t="str">
        <f>+VLOOKUP(FACTURACION[[#This Row],[REFERENCIA]],CODINV,4,FALSE)</f>
        <v>VÁLVULAS Y MULTIVÁLVULAS</v>
      </c>
      <c r="N5945" s="105" t="str">
        <f>+VLOOKUP(FACTURACION[[#This Row],[REFERENCIA]],CODINV,5,FALSE)</f>
        <v>REGO</v>
      </c>
      <c r="O5945">
        <v>3</v>
      </c>
      <c r="P5945" s="103">
        <v>7035</v>
      </c>
      <c r="Q5945" s="107">
        <f>+FACTURACION[[#This Row],[CANTIDAD]]*FACTURACION[[#This Row],[VR UNITARIO]]/1000</f>
        <v>21.105</v>
      </c>
      <c r="R5945" s="105" t="str">
        <f>+VLOOKUP(FACTURACION[[#This Row],[NIT]],TABLACLIENTE,5,FALSE)</f>
        <v>BOGOTÁ D.C.</v>
      </c>
    </row>
    <row r="5946" spans="3:18">
      <c r="C5946" s="29">
        <v>2019</v>
      </c>
      <c r="D5946" s="30" t="s">
        <v>297</v>
      </c>
      <c r="E5946" s="30">
        <f>MONTH(FACTURACION[[#This Row],[MES]]&amp;1)</f>
        <v>4</v>
      </c>
      <c r="F5946" s="223">
        <f>DATE(FACTURACION[[#This Row],[AÑO]],FACTURACION[[#This Row],[Mes numero]],1)</f>
        <v>43556</v>
      </c>
      <c r="G5946" s="160" t="s">
        <v>4833</v>
      </c>
      <c r="H5946" s="25">
        <v>901016759</v>
      </c>
      <c r="I5946" s="105" t="str">
        <f>+VLOOKUP(FACTURACION[[#This Row],[NIT]],TABLACLIENTE,2,FALSE)</f>
        <v>GAS CONTROL SAS</v>
      </c>
      <c r="J5946" t="s">
        <v>455</v>
      </c>
      <c r="K5946" s="105" t="str">
        <f>+VLOOKUP(FACTURACION[[#This Row],[REFERENCIA]],CODINV,2,FALSE)</f>
        <v>VALVULA MAXIMO NIVEL DE LLENADO</v>
      </c>
      <c r="L5946" s="105" t="str">
        <f>IF(VLOOKUP(FACTURACION[[#This Row],[REFERENCIA]],CODINV,3,FALSE)=0,"",VLOOKUP(FACTURACION[[#This Row],[REFERENCIA]],CODINV,3,FALSE))</f>
        <v>3165CF20.0</v>
      </c>
      <c r="M5946" s="105" t="str">
        <f>+VLOOKUP(FACTURACION[[#This Row],[REFERENCIA]],CODINV,4,FALSE)</f>
        <v>VÁLVULAS Y MULTIVÁLVULAS</v>
      </c>
      <c r="N5946" s="105" t="str">
        <f>+VLOOKUP(FACTURACION[[#This Row],[REFERENCIA]],CODINV,5,FALSE)</f>
        <v>REGO</v>
      </c>
      <c r="O5946">
        <v>2</v>
      </c>
      <c r="P5946" s="103">
        <v>5098</v>
      </c>
      <c r="Q5946" s="107">
        <f>+FACTURACION[[#This Row],[CANTIDAD]]*FACTURACION[[#This Row],[VR UNITARIO]]/1000</f>
        <v>10.196</v>
      </c>
      <c r="R5946" s="105" t="str">
        <f>+VLOOKUP(FACTURACION[[#This Row],[NIT]],TABLACLIENTE,5,FALSE)</f>
        <v>BOGOTÁ D.C.</v>
      </c>
    </row>
    <row r="5947" spans="3:18">
      <c r="C5947" s="29">
        <v>2019</v>
      </c>
      <c r="D5947" s="30" t="s">
        <v>297</v>
      </c>
      <c r="E5947" s="30">
        <f>MONTH(FACTURACION[[#This Row],[MES]]&amp;1)</f>
        <v>4</v>
      </c>
      <c r="F5947" s="223">
        <f>DATE(FACTURACION[[#This Row],[AÑO]],FACTURACION[[#This Row],[Mes numero]],1)</f>
        <v>43556</v>
      </c>
      <c r="G5947" s="160" t="s">
        <v>4833</v>
      </c>
      <c r="H5947" s="25">
        <v>901016759</v>
      </c>
      <c r="I5947" s="105" t="str">
        <f>+VLOOKUP(FACTURACION[[#This Row],[NIT]],TABLACLIENTE,2,FALSE)</f>
        <v>GAS CONTROL SAS</v>
      </c>
      <c r="J5947" t="s">
        <v>319</v>
      </c>
      <c r="K5947" s="105" t="str">
        <f>+VLOOKUP(FACTURACION[[#This Row],[REFERENCIA]],CODINV,2,FALSE)</f>
        <v>DIP TUBE ROTOGAGE 36"</v>
      </c>
      <c r="L5947" s="105" t="str">
        <f>IF(VLOOKUP(FACTURACION[[#This Row],[REFERENCIA]],CODINV,3,FALSE)=0,"",VLOOKUP(FACTURACION[[#This Row],[REFERENCIA]],CODINV,3,FALSE))</f>
        <v>A9091-M36</v>
      </c>
      <c r="M5947" s="105" t="str">
        <f>+VLOOKUP(FACTURACION[[#This Row],[REFERENCIA]],CODINV,4,FALSE)</f>
        <v>REPUESTOS Y ACCESORIOS</v>
      </c>
      <c r="N5947" s="105" t="str">
        <f>+VLOOKUP(FACTURACION[[#This Row],[REFERENCIA]],CODINV,5,FALSE)</f>
        <v>REGO</v>
      </c>
      <c r="O5947">
        <v>3</v>
      </c>
      <c r="P5947" s="103">
        <v>105998</v>
      </c>
      <c r="Q5947" s="107">
        <f>+FACTURACION[[#This Row],[CANTIDAD]]*FACTURACION[[#This Row],[VR UNITARIO]]/1000</f>
        <v>317.99400000000003</v>
      </c>
      <c r="R5947" s="105" t="str">
        <f>+VLOOKUP(FACTURACION[[#This Row],[NIT]],TABLACLIENTE,5,FALSE)</f>
        <v>BOGOTÁ D.C.</v>
      </c>
    </row>
    <row r="5948" spans="3:18">
      <c r="C5948" s="29">
        <v>2019</v>
      </c>
      <c r="D5948" s="30" t="s">
        <v>297</v>
      </c>
      <c r="E5948" s="30">
        <f>MONTH(FACTURACION[[#This Row],[MES]]&amp;1)</f>
        <v>4</v>
      </c>
      <c r="F5948" s="223">
        <f>DATE(FACTURACION[[#This Row],[AÑO]],FACTURACION[[#This Row],[Mes numero]],1)</f>
        <v>43556</v>
      </c>
      <c r="G5948" s="160" t="s">
        <v>4833</v>
      </c>
      <c r="H5948" s="25">
        <v>901016759</v>
      </c>
      <c r="I5948" s="105" t="str">
        <f>+VLOOKUP(FACTURACION[[#This Row],[NIT]],TABLACLIENTE,2,FALSE)</f>
        <v>GAS CONTROL SAS</v>
      </c>
      <c r="J5948" t="s">
        <v>798</v>
      </c>
      <c r="K5948" s="105" t="str">
        <f>+VLOOKUP(FACTURACION[[#This Row],[REFERENCIA]],CODINV,2,FALSE)</f>
        <v>ROTOGAGE DIAMETRO 62"-79" A9093TS</v>
      </c>
      <c r="L5948" s="105" t="str">
        <f>IF(VLOOKUP(FACTURACION[[#This Row],[REFERENCIA]],CODINV,3,FALSE)=0,"",VLOOKUP(FACTURACION[[#This Row],[REFERENCIA]],CODINV,3,FALSE))</f>
        <v>A9093TS</v>
      </c>
      <c r="M5948" s="105" t="str">
        <f>+VLOOKUP(FACTURACION[[#This Row],[REFERENCIA]],CODINV,4,FALSE)</f>
        <v>MEDIDORES</v>
      </c>
      <c r="N5948" s="105" t="str">
        <f>+VLOOKUP(FACTURACION[[#This Row],[REFERENCIA]],CODINV,5,FALSE)</f>
        <v>REGO</v>
      </c>
      <c r="O5948">
        <v>2</v>
      </c>
      <c r="P5948" s="103">
        <v>1358999</v>
      </c>
      <c r="Q5948" s="107">
        <f>+FACTURACION[[#This Row],[CANTIDAD]]*FACTURACION[[#This Row],[VR UNITARIO]]/1000</f>
        <v>2717.998</v>
      </c>
      <c r="R5948" s="105" t="str">
        <f>+VLOOKUP(FACTURACION[[#This Row],[NIT]],TABLACLIENTE,5,FALSE)</f>
        <v>BOGOTÁ D.C.</v>
      </c>
    </row>
    <row r="5949" spans="3:18">
      <c r="C5949" s="29">
        <v>2019</v>
      </c>
      <c r="D5949" s="30" t="s">
        <v>297</v>
      </c>
      <c r="E5949" s="30">
        <f>MONTH(FACTURACION[[#This Row],[MES]]&amp;1)</f>
        <v>4</v>
      </c>
      <c r="F5949" s="223">
        <f>DATE(FACTURACION[[#This Row],[AÑO]],FACTURACION[[#This Row],[Mes numero]],1)</f>
        <v>43556</v>
      </c>
      <c r="G5949" s="160" t="s">
        <v>4833</v>
      </c>
      <c r="H5949" s="25">
        <v>901016759</v>
      </c>
      <c r="I5949" s="105" t="str">
        <f>+VLOOKUP(FACTURACION[[#This Row],[NIT]],TABLACLIENTE,2,FALSE)</f>
        <v>GAS CONTROL SAS</v>
      </c>
      <c r="J5949" t="s">
        <v>53</v>
      </c>
      <c r="K5949" s="105" t="str">
        <f>+VLOOKUP(FACTURACION[[#This Row],[REFERENCIA]],CODINV,2,FALSE)</f>
        <v>DIAL PARA ROTOGAGE DIAL FOR TOTAGAGE</v>
      </c>
      <c r="L5949" s="105" t="str">
        <f>IF(VLOOKUP(FACTURACION[[#This Row],[REFERENCIA]],CODINV,3,FALSE)=0,"",VLOOKUP(FACTURACION[[#This Row],[REFERENCIA]],CODINV,3,FALSE))</f>
        <v>A9091-18L</v>
      </c>
      <c r="M5949" s="105" t="str">
        <f>+VLOOKUP(FACTURACION[[#This Row],[REFERENCIA]],CODINV,4,FALSE)</f>
        <v>REPUESTOS Y ACCESORIOS</v>
      </c>
      <c r="N5949" s="105" t="str">
        <f>+VLOOKUP(FACTURACION[[#This Row],[REFERENCIA]],CODINV,5,FALSE)</f>
        <v>REGO</v>
      </c>
      <c r="O5949">
        <v>1</v>
      </c>
      <c r="P5949" s="103">
        <v>43241</v>
      </c>
      <c r="Q5949" s="107">
        <f>+FACTURACION[[#This Row],[CANTIDAD]]*FACTURACION[[#This Row],[VR UNITARIO]]/1000</f>
        <v>43.241</v>
      </c>
      <c r="R5949" s="105" t="str">
        <f>+VLOOKUP(FACTURACION[[#This Row],[NIT]],TABLACLIENTE,5,FALSE)</f>
        <v>BOGOTÁ D.C.</v>
      </c>
    </row>
    <row r="5950" spans="3:18">
      <c r="C5950" s="29">
        <v>2019</v>
      </c>
      <c r="D5950" s="30" t="s">
        <v>84</v>
      </c>
      <c r="E5950" s="30">
        <f>MONTH(FACTURACION[[#This Row],[MES]]&amp;1)</f>
        <v>5</v>
      </c>
      <c r="F5950" s="223">
        <f>DATE(FACTURACION[[#This Row],[AÑO]],FACTURACION[[#This Row],[Mes numero]],1)</f>
        <v>43586</v>
      </c>
      <c r="G5950" s="160" t="s">
        <v>4837</v>
      </c>
      <c r="H5950" s="25">
        <v>890310688</v>
      </c>
      <c r="I5950" s="105" t="str">
        <f>+VLOOKUP(FACTURACION[[#This Row],[NIT]],TABLACLIENTE,2,FALSE)</f>
        <v>COLGAS DE OCCIDENTE S.A. E.S.P.</v>
      </c>
      <c r="J5950" t="s">
        <v>4818</v>
      </c>
      <c r="K5950" s="105" t="str">
        <f>+VLOOKUP(FACTURACION[[#This Row],[REFERENCIA]],CODINV,2,FALSE)</f>
        <v>LICENCIA DE RESPALDO</v>
      </c>
      <c r="L5950" s="105" t="str">
        <f>IF(VLOOKUP(FACTURACION[[#This Row],[REFERENCIA]],CODINV,3,FALSE)=0,"",VLOOKUP(FACTURACION[[#This Row],[REFERENCIA]],CODINV,3,FALSE))</f>
        <v>PE-01-RESP</v>
      </c>
      <c r="M5950" s="105" t="str">
        <f>+VLOOKUP(FACTURACION[[#This Row],[REFERENCIA]],CODINV,4,FALSE)</f>
        <v>REPUESTOS Y ACCESORIOS</v>
      </c>
      <c r="N5950" s="105" t="str">
        <f>+VLOOKUP(FACTURACION[[#This Row],[REFERENCIA]],CODINV,5,FALSE)</f>
        <v>PEGASUS</v>
      </c>
      <c r="O5950">
        <v>1</v>
      </c>
      <c r="P5950" s="113">
        <v>1295192</v>
      </c>
      <c r="Q5950" s="107">
        <f>+FACTURACION[[#This Row],[CANTIDAD]]*FACTURACION[[#This Row],[VR UNITARIO]]/1000</f>
        <v>1295.192</v>
      </c>
      <c r="R5950" s="105" t="str">
        <f>+VLOOKUP(FACTURACION[[#This Row],[NIT]],TABLACLIENTE,5,FALSE)</f>
        <v>CALI</v>
      </c>
    </row>
    <row r="5951" spans="3:18">
      <c r="C5951" s="29">
        <v>2019</v>
      </c>
      <c r="D5951" s="30" t="s">
        <v>84</v>
      </c>
      <c r="E5951" s="30">
        <f>MONTH(FACTURACION[[#This Row],[MES]]&amp;1)</f>
        <v>5</v>
      </c>
      <c r="F5951" s="223">
        <f>DATE(FACTURACION[[#This Row],[AÑO]],FACTURACION[[#This Row],[Mes numero]],1)</f>
        <v>43586</v>
      </c>
      <c r="G5951" s="160" t="s">
        <v>4838</v>
      </c>
      <c r="H5951" s="25">
        <v>890310688</v>
      </c>
      <c r="I5951" s="105" t="str">
        <f>+VLOOKUP(FACTURACION[[#This Row],[NIT]],TABLACLIENTE,2,FALSE)</f>
        <v>COLGAS DE OCCIDENTE S.A. E.S.P.</v>
      </c>
      <c r="J5951" t="s">
        <v>4818</v>
      </c>
      <c r="K5951" s="105" t="str">
        <f>+VLOOKUP(FACTURACION[[#This Row],[REFERENCIA]],CODINV,2,FALSE)</f>
        <v>LICENCIA DE RESPALDO</v>
      </c>
      <c r="L5951" s="105" t="str">
        <f>IF(VLOOKUP(FACTURACION[[#This Row],[REFERENCIA]],CODINV,3,FALSE)=0,"",VLOOKUP(FACTURACION[[#This Row],[REFERENCIA]],CODINV,3,FALSE))</f>
        <v>PE-01-RESP</v>
      </c>
      <c r="M5951" s="105" t="str">
        <f>+VLOOKUP(FACTURACION[[#This Row],[REFERENCIA]],CODINV,4,FALSE)</f>
        <v>REPUESTOS Y ACCESORIOS</v>
      </c>
      <c r="N5951" s="105" t="str">
        <f>+VLOOKUP(FACTURACION[[#This Row],[REFERENCIA]],CODINV,5,FALSE)</f>
        <v>PEGASUS</v>
      </c>
      <c r="O5951">
        <v>3</v>
      </c>
      <c r="P5951" s="113">
        <v>1327571</v>
      </c>
      <c r="Q5951" s="107">
        <f>+FACTURACION[[#This Row],[CANTIDAD]]*FACTURACION[[#This Row],[VR UNITARIO]]/1000</f>
        <v>3982.7130000000002</v>
      </c>
      <c r="R5951" s="105" t="str">
        <f>+VLOOKUP(FACTURACION[[#This Row],[NIT]],TABLACLIENTE,5,FALSE)</f>
        <v>CALI</v>
      </c>
    </row>
    <row r="5952" spans="3:18">
      <c r="C5952" s="29">
        <v>2019</v>
      </c>
      <c r="D5952" s="30" t="s">
        <v>84</v>
      </c>
      <c r="E5952" s="30">
        <f>MONTH(FACTURACION[[#This Row],[MES]]&amp;1)</f>
        <v>5</v>
      </c>
      <c r="F5952" s="223">
        <f>DATE(FACTURACION[[#This Row],[AÑO]],FACTURACION[[#This Row],[Mes numero]],1)</f>
        <v>43586</v>
      </c>
      <c r="G5952" s="160" t="s">
        <v>4839</v>
      </c>
      <c r="H5952" s="25">
        <v>800021272</v>
      </c>
      <c r="I5952" s="105" t="str">
        <f>+VLOOKUP(FACTURACION[[#This Row],[NIT]],TABLACLIENTE,2,FALSE)</f>
        <v>GASES DEL LLANO S.A. E.S.P (LLANOGAS S.A. E.S.P.)</v>
      </c>
      <c r="J5952" t="s">
        <v>66</v>
      </c>
      <c r="K5952" s="105" t="str">
        <f>+VLOOKUP(FACTURACION[[#This Row],[REFERENCIA]],CODINV,2,FALSE)</f>
        <v>AFV 2" S600 FO</v>
      </c>
      <c r="L5952" s="105" t="str">
        <f>IF(VLOOKUP(FACTURACION[[#This Row],[REFERENCIA]],CODINV,3,FALSE)=0,"",VLOOKUP(FACTURACION[[#This Row],[REFERENCIA]],CODINV,3,FALSE))</f>
        <v/>
      </c>
      <c r="M5952" s="105" t="str">
        <f>+VLOOKUP(FACTURACION[[#This Row],[REFERENCIA]],CODINV,4,FALSE)</f>
        <v>REGULADORES</v>
      </c>
      <c r="N5952" s="105" t="str">
        <f>+VLOOKUP(FACTURACION[[#This Row],[REFERENCIA]],CODINV,5,FALSE)</f>
        <v>HONEYWELL</v>
      </c>
      <c r="O5952">
        <v>2</v>
      </c>
      <c r="P5952" s="113">
        <v>6744746</v>
      </c>
      <c r="Q5952" s="107">
        <f>+FACTURACION[[#This Row],[CANTIDAD]]*FACTURACION[[#This Row],[VR UNITARIO]]/1000</f>
        <v>13489.492</v>
      </c>
      <c r="R5952" s="105" t="str">
        <f>+VLOOKUP(FACTURACION[[#This Row],[NIT]],TABLACLIENTE,5,FALSE)</f>
        <v>VILLAVICENCIO</v>
      </c>
    </row>
    <row r="5953" spans="3:18">
      <c r="C5953" s="29">
        <v>2019</v>
      </c>
      <c r="D5953" s="30" t="s">
        <v>84</v>
      </c>
      <c r="E5953" s="30">
        <f>MONTH(FACTURACION[[#This Row],[MES]]&amp;1)</f>
        <v>5</v>
      </c>
      <c r="F5953" s="223">
        <f>DATE(FACTURACION[[#This Row],[AÑO]],FACTURACION[[#This Row],[Mes numero]],1)</f>
        <v>43586</v>
      </c>
      <c r="G5953" s="160" t="s">
        <v>4839</v>
      </c>
      <c r="H5953" s="25">
        <v>800021272</v>
      </c>
      <c r="I5953" s="105" t="str">
        <f>+VLOOKUP(FACTURACION[[#This Row],[NIT]],TABLACLIENTE,2,FALSE)</f>
        <v>GASES DEL LLANO S.A. E.S.P (LLANOGAS S.A. E.S.P.)</v>
      </c>
      <c r="J5953" t="s">
        <v>294</v>
      </c>
      <c r="K5953" s="105" t="str">
        <f>+VLOOKUP(FACTURACION[[#This Row],[REFERENCIA]],CODINV,2,FALSE)</f>
        <v>CONTROL LOOP Z320-100 BM INSPIRATOR</v>
      </c>
      <c r="L5953" s="105" t="str">
        <f>IF(VLOOKUP(FACTURACION[[#This Row],[REFERENCIA]],CODINV,3,FALSE)=0,"",VLOOKUP(FACTURACION[[#This Row],[REFERENCIA]],CODINV,3,FALSE))</f>
        <v/>
      </c>
      <c r="M5953" s="105" t="str">
        <f>+VLOOKUP(FACTURACION[[#This Row],[REFERENCIA]],CODINV,4,FALSE)</f>
        <v>REGULADORES</v>
      </c>
      <c r="N5953" s="105" t="str">
        <f>+VLOOKUP(FACTURACION[[#This Row],[REFERENCIA]],CODINV,5,FALSE)</f>
        <v>HONEYWELL</v>
      </c>
      <c r="O5953">
        <v>2</v>
      </c>
      <c r="P5953" s="113">
        <v>6363092</v>
      </c>
      <c r="Q5953" s="107">
        <f>+FACTURACION[[#This Row],[CANTIDAD]]*FACTURACION[[#This Row],[VR UNITARIO]]/1000</f>
        <v>12726.183999999999</v>
      </c>
      <c r="R5953" s="105" t="str">
        <f>+VLOOKUP(FACTURACION[[#This Row],[NIT]],TABLACLIENTE,5,FALSE)</f>
        <v>VILLAVICENCIO</v>
      </c>
    </row>
    <row r="5954" spans="3:18">
      <c r="C5954" s="29">
        <v>2019</v>
      </c>
      <c r="D5954" s="30" t="s">
        <v>84</v>
      </c>
      <c r="E5954" s="30">
        <f>MONTH(FACTURACION[[#This Row],[MES]]&amp;1)</f>
        <v>5</v>
      </c>
      <c r="F5954" s="223">
        <f>DATE(FACTURACION[[#This Row],[AÑO]],FACTURACION[[#This Row],[Mes numero]],1)</f>
        <v>43586</v>
      </c>
      <c r="G5954" s="160" t="s">
        <v>4840</v>
      </c>
      <c r="H5954" s="25">
        <v>800021272</v>
      </c>
      <c r="I5954" s="105" t="str">
        <f>+VLOOKUP(FACTURACION[[#This Row],[NIT]],TABLACLIENTE,2,FALSE)</f>
        <v>GASES DEL LLANO S.A. E.S.P (LLANOGAS S.A. E.S.P.)</v>
      </c>
      <c r="J5954" t="s">
        <v>21</v>
      </c>
      <c r="K5954" s="105" t="str">
        <f>+VLOOKUP(FACTURACION[[#This Row],[REFERENCIA]],CODINV,2,FALSE)</f>
        <v>MEDIDOR AC-630 C:1 1/4" MAOP 25PSIG CON CONECTORES</v>
      </c>
      <c r="L5954" s="105" t="str">
        <f>IF(VLOOKUP(FACTURACION[[#This Row],[REFERENCIA]],CODINV,3,FALSE)=0,"",VLOOKUP(FACTURACION[[#This Row],[REFERENCIA]],CODINV,3,FALSE))</f>
        <v/>
      </c>
      <c r="M5954" s="105" t="str">
        <f>+VLOOKUP(FACTURACION[[#This Row],[REFERENCIA]],CODINV,4,FALSE)</f>
        <v>MEDIDORES</v>
      </c>
      <c r="N5954" s="105" t="str">
        <f>+VLOOKUP(FACTURACION[[#This Row],[REFERENCIA]],CODINV,5,FALSE)</f>
        <v>HONEYWELL</v>
      </c>
      <c r="O5954">
        <v>1</v>
      </c>
      <c r="P5954" s="113">
        <v>2108967</v>
      </c>
      <c r="Q5954" s="107">
        <f>+FACTURACION[[#This Row],[CANTIDAD]]*FACTURACION[[#This Row],[VR UNITARIO]]/1000</f>
        <v>2108.9670000000001</v>
      </c>
      <c r="R5954" s="105" t="str">
        <f>+VLOOKUP(FACTURACION[[#This Row],[NIT]],TABLACLIENTE,5,FALSE)</f>
        <v>VILLAVICENCIO</v>
      </c>
    </row>
    <row r="5955" spans="3:18">
      <c r="C5955" s="29">
        <v>2019</v>
      </c>
      <c r="D5955" s="30" t="s">
        <v>84</v>
      </c>
      <c r="E5955" s="30">
        <f>MONTH(FACTURACION[[#This Row],[MES]]&amp;1)</f>
        <v>5</v>
      </c>
      <c r="F5955" s="223">
        <f>DATE(FACTURACION[[#This Row],[AÑO]],FACTURACION[[#This Row],[Mes numero]],1)</f>
        <v>43586</v>
      </c>
      <c r="G5955" s="160" t="s">
        <v>4841</v>
      </c>
      <c r="H5955" s="25">
        <v>800218682</v>
      </c>
      <c r="I5955" s="105" t="str">
        <f>+VLOOKUP(FACTURACION[[#This Row],[NIT]],TABLACLIENTE,2,FALSE)</f>
        <v>GASES DEL CUSIANA S.A E.S.P. (CUSIANAGAS S.A E.S.P)</v>
      </c>
      <c r="J5955" t="s">
        <v>20</v>
      </c>
      <c r="K5955" s="105" t="str">
        <f>+VLOOKUP(FACTURACION[[#This Row],[REFERENCIA]],CODINV,2,FALSE)</f>
        <v xml:space="preserve">MEDIDOR AC-250 C: 3/4" CON CONECTORES </v>
      </c>
      <c r="L5955" s="105" t="str">
        <f>IF(VLOOKUP(FACTURACION[[#This Row],[REFERENCIA]],CODINV,3,FALSE)=0,"",VLOOKUP(FACTURACION[[#This Row],[REFERENCIA]],CODINV,3,FALSE))</f>
        <v/>
      </c>
      <c r="M5955" s="105" t="str">
        <f>+VLOOKUP(FACTURACION[[#This Row],[REFERENCIA]],CODINV,4,FALSE)</f>
        <v>MEDIDORES</v>
      </c>
      <c r="N5955" s="105" t="str">
        <f>+VLOOKUP(FACTURACION[[#This Row],[REFERENCIA]],CODINV,5,FALSE)</f>
        <v>HONEYWELL</v>
      </c>
      <c r="O5955">
        <v>3</v>
      </c>
      <c r="P5955" s="113">
        <v>444166</v>
      </c>
      <c r="Q5955" s="107">
        <f>+FACTURACION[[#This Row],[CANTIDAD]]*FACTURACION[[#This Row],[VR UNITARIO]]/1000</f>
        <v>1332.498</v>
      </c>
      <c r="R5955" s="105" t="str">
        <f>+VLOOKUP(FACTURACION[[#This Row],[NIT]],TABLACLIENTE,5,FALSE)</f>
        <v>YOPAL</v>
      </c>
    </row>
    <row r="5956" spans="3:18">
      <c r="C5956" s="29">
        <v>2019</v>
      </c>
      <c r="D5956" s="30" t="s">
        <v>84</v>
      </c>
      <c r="E5956" s="30">
        <f>MONTH(FACTURACION[[#This Row],[MES]]&amp;1)</f>
        <v>5</v>
      </c>
      <c r="F5956" s="223">
        <f>DATE(FACTURACION[[#This Row],[AÑO]],FACTURACION[[#This Row],[Mes numero]],1)</f>
        <v>43586</v>
      </c>
      <c r="G5956" s="160" t="s">
        <v>4842</v>
      </c>
      <c r="H5956" s="25">
        <v>800218682</v>
      </c>
      <c r="I5956" s="105" t="str">
        <f>+VLOOKUP(FACTURACION[[#This Row],[NIT]],TABLACLIENTE,2,FALSE)</f>
        <v>GASES DEL CUSIANA S.A E.S.P. (CUSIANAGAS S.A E.S.P)</v>
      </c>
      <c r="J5956" t="s">
        <v>262</v>
      </c>
      <c r="K5956" s="105" t="str">
        <f>+VLOOKUP(FACTURACION[[#This Row],[REFERENCIA]],CODINV,2,FALSE)</f>
        <v>MEDIDOR AL-425 C:1 1/4" MAOP 25 PSIG</v>
      </c>
      <c r="L5956" s="105" t="str">
        <f>IF(VLOOKUP(FACTURACION[[#This Row],[REFERENCIA]],CODINV,3,FALSE)=0,"",VLOOKUP(FACTURACION[[#This Row],[REFERENCIA]],CODINV,3,FALSE))</f>
        <v/>
      </c>
      <c r="M5956" s="105" t="str">
        <f>+VLOOKUP(FACTURACION[[#This Row],[REFERENCIA]],CODINV,4,FALSE)</f>
        <v>MEDIDORES</v>
      </c>
      <c r="N5956" s="105" t="str">
        <f>+VLOOKUP(FACTURACION[[#This Row],[REFERENCIA]],CODINV,5,FALSE)</f>
        <v>HONEYWELL</v>
      </c>
      <c r="O5956">
        <v>1</v>
      </c>
      <c r="P5956" s="113">
        <v>789629</v>
      </c>
      <c r="Q5956" s="107">
        <f>+FACTURACION[[#This Row],[CANTIDAD]]*FACTURACION[[#This Row],[VR UNITARIO]]/1000</f>
        <v>789.62900000000002</v>
      </c>
      <c r="R5956" s="105" t="str">
        <f>+VLOOKUP(FACTURACION[[#This Row],[NIT]],TABLACLIENTE,5,FALSE)</f>
        <v>YOPAL</v>
      </c>
    </row>
    <row r="5957" spans="3:18">
      <c r="C5957" s="29">
        <v>2019</v>
      </c>
      <c r="D5957" s="30" t="s">
        <v>84</v>
      </c>
      <c r="E5957" s="30">
        <f>MONTH(FACTURACION[[#This Row],[MES]]&amp;1)</f>
        <v>5</v>
      </c>
      <c r="F5957" s="223">
        <f>DATE(FACTURACION[[#This Row],[AÑO]],FACTURACION[[#This Row],[Mes numero]],1)</f>
        <v>43586</v>
      </c>
      <c r="G5957" s="160" t="s">
        <v>4843</v>
      </c>
      <c r="H5957" s="25">
        <v>900175830</v>
      </c>
      <c r="I5957" s="105" t="str">
        <f>+VLOOKUP(FACTURACION[[#This Row],[NIT]],TABLACLIENTE,2,FALSE)</f>
        <v xml:space="preserve">COMBUSTIBLES LIQUIDOS DE COLOMBIA S.A E.S.P  (CLC S.A E.S.P)
</v>
      </c>
      <c r="J5957" t="s">
        <v>768</v>
      </c>
      <c r="K5957" s="105" t="str">
        <f>+VLOOKUP(FACTURACION[[#This Row],[REFERENCIA]],CODINV,2,FALSE)</f>
        <v>VALVULA DE LLENADO ACCION RAPIDA 1"</v>
      </c>
      <c r="L5957" s="105" t="str">
        <f>IF(VLOOKUP(FACTURACION[[#This Row],[REFERENCIA]],CODINV,3,FALSE)=0,"",VLOOKUP(FACTURACION[[#This Row],[REFERENCIA]],CODINV,3,FALSE))</f>
        <v>A7797A</v>
      </c>
      <c r="M5957" s="105" t="str">
        <f>+VLOOKUP(FACTURACION[[#This Row],[REFERENCIA]],CODINV,4,FALSE)</f>
        <v>VÁLVULAS Y MULTIVÁLVULAS</v>
      </c>
      <c r="N5957" s="105" t="str">
        <f>+VLOOKUP(FACTURACION[[#This Row],[REFERENCIA]],CODINV,5,FALSE)</f>
        <v>REGO</v>
      </c>
      <c r="O5957">
        <v>1</v>
      </c>
      <c r="P5957" s="113">
        <v>998000</v>
      </c>
      <c r="Q5957" s="107">
        <f>+FACTURACION[[#This Row],[CANTIDAD]]*FACTURACION[[#This Row],[VR UNITARIO]]/1000</f>
        <v>998</v>
      </c>
      <c r="R5957" s="105" t="str">
        <f>+VLOOKUP(FACTURACION[[#This Row],[NIT]],TABLACLIENTE,5,FALSE)</f>
        <v>BOGOTÁ D.C.</v>
      </c>
    </row>
    <row r="5958" spans="3:18">
      <c r="C5958" s="29">
        <v>2019</v>
      </c>
      <c r="D5958" s="30" t="s">
        <v>84</v>
      </c>
      <c r="E5958" s="30">
        <f>MONTH(FACTURACION[[#This Row],[MES]]&amp;1)</f>
        <v>5</v>
      </c>
      <c r="F5958" s="223">
        <f>DATE(FACTURACION[[#This Row],[AÑO]],FACTURACION[[#This Row],[Mes numero]],1)</f>
        <v>43586</v>
      </c>
      <c r="G5958" s="160" t="s">
        <v>4844</v>
      </c>
      <c r="H5958" s="25">
        <v>830510717</v>
      </c>
      <c r="I5958" s="105" t="str">
        <f>+VLOOKUP(FACTURACION[[#This Row],[NIT]],TABLACLIENTE,2,FALSE)</f>
        <v>SURCOLOMBIANA DE GAS S.A E.S.P  (SURGAS S.A. E.S.P.)</v>
      </c>
      <c r="J5958" t="s">
        <v>61</v>
      </c>
      <c r="K5958" s="105" t="str">
        <f>+VLOOKUP(FACTURACION[[#This Row],[REFERENCIA]],CODINV,2,FALSE)</f>
        <v>MANGA 2" S300 H7</v>
      </c>
      <c r="L5958" s="105" t="str">
        <f>IF(VLOOKUP(FACTURACION[[#This Row],[REFERENCIA]],CODINV,3,FALSE)=0,"",VLOOKUP(FACTURACION[[#This Row],[REFERENCIA]],CODINV,3,FALSE))</f>
        <v>73404P002</v>
      </c>
      <c r="M5958" s="105" t="str">
        <f>+VLOOKUP(FACTURACION[[#This Row],[REFERENCIA]],CODINV,4,FALSE)</f>
        <v>MANGAS</v>
      </c>
      <c r="N5958" s="105" t="str">
        <f>+VLOOKUP(FACTURACION[[#This Row],[REFERENCIA]],CODINV,5,FALSE)</f>
        <v>HONEYWELL</v>
      </c>
      <c r="O5958">
        <v>23</v>
      </c>
      <c r="P5958" s="113">
        <v>644765</v>
      </c>
      <c r="Q5958" s="107">
        <f>+FACTURACION[[#This Row],[CANTIDAD]]*FACTURACION[[#This Row],[VR UNITARIO]]/1000</f>
        <v>14829.594999999999</v>
      </c>
      <c r="R5958" s="105" t="str">
        <f>+VLOOKUP(FACTURACION[[#This Row],[NIT]],TABLACLIENTE,5,FALSE)</f>
        <v>NEIVA</v>
      </c>
    </row>
    <row r="5959" spans="3:18">
      <c r="C5959" s="29">
        <v>2019</v>
      </c>
      <c r="D5959" s="30" t="s">
        <v>84</v>
      </c>
      <c r="E5959" s="30">
        <f>MONTH(FACTURACION[[#This Row],[MES]]&amp;1)</f>
        <v>5</v>
      </c>
      <c r="F5959" s="223">
        <f>DATE(FACTURACION[[#This Row],[AÑO]],FACTURACION[[#This Row],[Mes numero]],1)</f>
        <v>43586</v>
      </c>
      <c r="G5959" s="160" t="s">
        <v>4844</v>
      </c>
      <c r="H5959" s="25">
        <v>830510717</v>
      </c>
      <c r="I5959" s="105" t="str">
        <f>+VLOOKUP(FACTURACION[[#This Row],[NIT]],TABLACLIENTE,2,FALSE)</f>
        <v>SURCOLOMBIANA DE GAS S.A E.S.P  (SURGAS S.A. E.S.P.)</v>
      </c>
      <c r="J5959" t="s">
        <v>132</v>
      </c>
      <c r="K5959" s="105" t="str">
        <f>+VLOOKUP(FACTURACION[[#This Row],[REFERENCIA]],CODINV,2,FALSE)</f>
        <v>KIT REPARACION BUNA N 80</v>
      </c>
      <c r="L5959" s="105" t="str">
        <f>IF(VLOOKUP(FACTURACION[[#This Row],[REFERENCIA]],CODINV,3,FALSE)=0,"",VLOOKUP(FACTURACION[[#This Row],[REFERENCIA]],CODINV,3,FALSE))</f>
        <v>73914K010</v>
      </c>
      <c r="M5959" s="105" t="str">
        <f>+VLOOKUP(FACTURACION[[#This Row],[REFERENCIA]],CODINV,4,FALSE)</f>
        <v>REPUESTOS Y ACCESORIOS</v>
      </c>
      <c r="N5959" s="105" t="str">
        <f>+VLOOKUP(FACTURACION[[#This Row],[REFERENCIA]],CODINV,5,FALSE)</f>
        <v>HONEYWELL</v>
      </c>
      <c r="O5959">
        <v>26</v>
      </c>
      <c r="P5959" s="113">
        <v>183358</v>
      </c>
      <c r="Q5959" s="107">
        <f>+FACTURACION[[#This Row],[CANTIDAD]]*FACTURACION[[#This Row],[VR UNITARIO]]/1000</f>
        <v>4767.308</v>
      </c>
      <c r="R5959" s="105" t="str">
        <f>+VLOOKUP(FACTURACION[[#This Row],[NIT]],TABLACLIENTE,5,FALSE)</f>
        <v>NEIVA</v>
      </c>
    </row>
    <row r="5960" spans="3:18">
      <c r="C5960" s="29">
        <v>2019</v>
      </c>
      <c r="D5960" s="30" t="s">
        <v>84</v>
      </c>
      <c r="E5960" s="30">
        <f>MONTH(FACTURACION[[#This Row],[MES]]&amp;1)</f>
        <v>5</v>
      </c>
      <c r="F5960" s="223">
        <f>DATE(FACTURACION[[#This Row],[AÑO]],FACTURACION[[#This Row],[Mes numero]],1)</f>
        <v>43586</v>
      </c>
      <c r="G5960" s="160" t="s">
        <v>4845</v>
      </c>
      <c r="H5960" s="25">
        <v>900330027</v>
      </c>
      <c r="I5960" s="105" t="str">
        <f>+VLOOKUP(FACTURACION[[#This Row],[NIT]],TABLACLIENTE,2,FALSE)</f>
        <v>PETROMIL GAS SAS ESP</v>
      </c>
      <c r="J5960" t="s">
        <v>569</v>
      </c>
      <c r="K5960" s="105" t="str">
        <f>+VLOOKUP(FACTURACION[[#This Row],[REFERENCIA]],CODINV,2,FALSE)</f>
        <v>MANGA 2" S600 H7</v>
      </c>
      <c r="L5960" s="105" t="str">
        <f>IF(VLOOKUP(FACTURACION[[#This Row],[REFERENCIA]],CODINV,3,FALSE)=0,"",VLOOKUP(FACTURACION[[#This Row],[REFERENCIA]],CODINV,3,FALSE))</f>
        <v>73677P001</v>
      </c>
      <c r="M5960" s="105" t="str">
        <f>+VLOOKUP(FACTURACION[[#This Row],[REFERENCIA]],CODINV,4,FALSE)</f>
        <v>MANGAS</v>
      </c>
      <c r="N5960" s="105" t="str">
        <f>+VLOOKUP(FACTURACION[[#This Row],[REFERENCIA]],CODINV,5,FALSE)</f>
        <v>HONEYWELL</v>
      </c>
      <c r="O5960">
        <v>7</v>
      </c>
      <c r="P5960" s="113">
        <v>427716</v>
      </c>
      <c r="Q5960" s="107">
        <f>+FACTURACION[[#This Row],[CANTIDAD]]*FACTURACION[[#This Row],[VR UNITARIO]]/1000</f>
        <v>2994.0120000000002</v>
      </c>
      <c r="R5960" s="105" t="str">
        <f>+VLOOKUP(FACTURACION[[#This Row],[NIT]],TABLACLIENTE,5,FALSE)</f>
        <v>BARRANQUILLA</v>
      </c>
    </row>
    <row r="5961" spans="3:18">
      <c r="C5961" s="29">
        <v>2019</v>
      </c>
      <c r="D5961" s="30" t="s">
        <v>84</v>
      </c>
      <c r="E5961" s="30">
        <f>MONTH(FACTURACION[[#This Row],[MES]]&amp;1)</f>
        <v>5</v>
      </c>
      <c r="F5961" s="223">
        <f>DATE(FACTURACION[[#This Row],[AÑO]],FACTURACION[[#This Row],[Mes numero]],1)</f>
        <v>43586</v>
      </c>
      <c r="G5961" s="160" t="s">
        <v>4845</v>
      </c>
      <c r="H5961" s="25">
        <v>900330027</v>
      </c>
      <c r="I5961" s="105" t="str">
        <f>+VLOOKUP(FACTURACION[[#This Row],[NIT]],TABLACLIENTE,2,FALSE)</f>
        <v>PETROMIL GAS SAS ESP</v>
      </c>
      <c r="J5961" t="s">
        <v>132</v>
      </c>
      <c r="K5961" s="105" t="str">
        <f>+VLOOKUP(FACTURACION[[#This Row],[REFERENCIA]],CODINV,2,FALSE)</f>
        <v>KIT REPARACION BUNA N 80</v>
      </c>
      <c r="L5961" s="105" t="str">
        <f>IF(VLOOKUP(FACTURACION[[#This Row],[REFERENCIA]],CODINV,3,FALSE)=0,"",VLOOKUP(FACTURACION[[#This Row],[REFERENCIA]],CODINV,3,FALSE))</f>
        <v>73914K010</v>
      </c>
      <c r="M5961" s="105" t="str">
        <f>+VLOOKUP(FACTURACION[[#This Row],[REFERENCIA]],CODINV,4,FALSE)</f>
        <v>REPUESTOS Y ACCESORIOS</v>
      </c>
      <c r="N5961" s="105" t="str">
        <f>+VLOOKUP(FACTURACION[[#This Row],[REFERENCIA]],CODINV,5,FALSE)</f>
        <v>HONEYWELL</v>
      </c>
      <c r="O5961">
        <v>2</v>
      </c>
      <c r="P5961" s="113">
        <v>151346</v>
      </c>
      <c r="Q5961" s="107">
        <f>+FACTURACION[[#This Row],[CANTIDAD]]*FACTURACION[[#This Row],[VR UNITARIO]]/1000</f>
        <v>302.69200000000001</v>
      </c>
      <c r="R5961" s="105" t="str">
        <f>+VLOOKUP(FACTURACION[[#This Row],[NIT]],TABLACLIENTE,5,FALSE)</f>
        <v>BARRANQUILLA</v>
      </c>
    </row>
    <row r="5962" spans="3:18">
      <c r="C5962" s="29">
        <v>2019</v>
      </c>
      <c r="D5962" s="30" t="s">
        <v>84</v>
      </c>
      <c r="E5962" s="30">
        <f>MONTH(FACTURACION[[#This Row],[MES]]&amp;1)</f>
        <v>5</v>
      </c>
      <c r="F5962" s="223">
        <f>DATE(FACTURACION[[#This Row],[AÑO]],FACTURACION[[#This Row],[Mes numero]],1)</f>
        <v>43586</v>
      </c>
      <c r="G5962" s="160" t="s">
        <v>4845</v>
      </c>
      <c r="H5962" s="25">
        <v>900330027</v>
      </c>
      <c r="I5962" s="105" t="str">
        <f>+VLOOKUP(FACTURACION[[#This Row],[NIT]],TABLACLIENTE,2,FALSE)</f>
        <v>PETROMIL GAS SAS ESP</v>
      </c>
      <c r="J5962" t="s">
        <v>153</v>
      </c>
      <c r="K5962" s="105" t="str">
        <f>+VLOOKUP(FACTURACION[[#This Row],[REFERENCIA]],CODINV,2,FALSE)</f>
        <v>MANGA 3" S300 H7</v>
      </c>
      <c r="L5962" s="105" t="str">
        <f>IF(VLOOKUP(FACTURACION[[#This Row],[REFERENCIA]],CODINV,3,FALSE)=0,"",VLOOKUP(FACTURACION[[#This Row],[REFERENCIA]],CODINV,3,FALSE))</f>
        <v>73404P003</v>
      </c>
      <c r="M5962" s="105" t="str">
        <f>+VLOOKUP(FACTURACION[[#This Row],[REFERENCIA]],CODINV,4,FALSE)</f>
        <v>MANGAS</v>
      </c>
      <c r="N5962" s="105" t="str">
        <f>+VLOOKUP(FACTURACION[[#This Row],[REFERENCIA]],CODINV,5,FALSE)</f>
        <v>HONEYWELL</v>
      </c>
      <c r="O5962">
        <v>1</v>
      </c>
      <c r="P5962" s="113">
        <v>930643</v>
      </c>
      <c r="Q5962" s="107">
        <f>+FACTURACION[[#This Row],[CANTIDAD]]*FACTURACION[[#This Row],[VR UNITARIO]]/1000</f>
        <v>930.64300000000003</v>
      </c>
      <c r="R5962" s="105" t="str">
        <f>+VLOOKUP(FACTURACION[[#This Row],[NIT]],TABLACLIENTE,5,FALSE)</f>
        <v>BARRANQUILLA</v>
      </c>
    </row>
    <row r="5963" spans="3:18">
      <c r="C5963" s="29">
        <v>2019</v>
      </c>
      <c r="D5963" s="30" t="s">
        <v>84</v>
      </c>
      <c r="E5963" s="30">
        <f>MONTH(FACTURACION[[#This Row],[MES]]&amp;1)</f>
        <v>5</v>
      </c>
      <c r="F5963" s="223">
        <f>DATE(FACTURACION[[#This Row],[AÑO]],FACTURACION[[#This Row],[Mes numero]],1)</f>
        <v>43586</v>
      </c>
      <c r="G5963" s="160" t="s">
        <v>4845</v>
      </c>
      <c r="H5963" s="25">
        <v>900330027</v>
      </c>
      <c r="I5963" s="105" t="str">
        <f>+VLOOKUP(FACTURACION[[#This Row],[NIT]],TABLACLIENTE,2,FALSE)</f>
        <v>PETROMIL GAS SAS ESP</v>
      </c>
      <c r="J5963" t="s">
        <v>714</v>
      </c>
      <c r="K5963" s="105" t="str">
        <f>+VLOOKUP(FACTURACION[[#This Row],[REFERENCIA]],CODINV,2,FALSE)</f>
        <v>PILOTO ZSC 100</v>
      </c>
      <c r="L5963" s="105" t="str">
        <f>IF(VLOOKUP(FACTURACION[[#This Row],[REFERENCIA]],CODINV,3,FALSE)=0,"",VLOOKUP(FACTURACION[[#This Row],[REFERENCIA]],CODINV,3,FALSE))</f>
        <v>RRAC102A1A1A1</v>
      </c>
      <c r="M5963" s="105" t="str">
        <f>+VLOOKUP(FACTURACION[[#This Row],[REFERENCIA]],CODINV,4,FALSE)</f>
        <v>REGULADORES</v>
      </c>
      <c r="N5963" s="105" t="str">
        <f>+VLOOKUP(FACTURACION[[#This Row],[REFERENCIA]],CODINV,5,FALSE)</f>
        <v>HONEYWELL</v>
      </c>
      <c r="O5963">
        <v>1</v>
      </c>
      <c r="P5963" s="113">
        <v>1967492</v>
      </c>
      <c r="Q5963" s="107">
        <f>+FACTURACION[[#This Row],[CANTIDAD]]*FACTURACION[[#This Row],[VR UNITARIO]]/1000</f>
        <v>1967.492</v>
      </c>
      <c r="R5963" s="105" t="str">
        <f>+VLOOKUP(FACTURACION[[#This Row],[NIT]],TABLACLIENTE,5,FALSE)</f>
        <v>BARRANQUILLA</v>
      </c>
    </row>
    <row r="5964" spans="3:18">
      <c r="C5964" s="29">
        <v>2019</v>
      </c>
      <c r="D5964" s="30" t="s">
        <v>84</v>
      </c>
      <c r="E5964" s="30">
        <f>MONTH(FACTURACION[[#This Row],[MES]]&amp;1)</f>
        <v>5</v>
      </c>
      <c r="F5964" s="223">
        <f>DATE(FACTURACION[[#This Row],[AÑO]],FACTURACION[[#This Row],[Mes numero]],1)</f>
        <v>43586</v>
      </c>
      <c r="G5964" s="160" t="s">
        <v>4846</v>
      </c>
      <c r="H5964" s="25">
        <v>800074033</v>
      </c>
      <c r="I5964" s="105" t="str">
        <f>+VLOOKUP(FACTURACION[[#This Row],[NIT]],TABLACLIENTE,2,FALSE)</f>
        <v>COMPAÑIAS ASOCIADAS DE GAS S.A. E.S.P (ASOGAS SA ESP)</v>
      </c>
      <c r="J5964" t="s">
        <v>122</v>
      </c>
      <c r="K5964" s="105" t="str">
        <f>+VLOOKUP(FACTURACION[[#This Row],[REFERENCIA]],CODINV,2,FALSE)</f>
        <v>EMPAQUES PARA PISTONES DE LLENADO</v>
      </c>
      <c r="L5964" s="105" t="str">
        <f>IF(VLOOKUP(FACTURACION[[#This Row],[REFERENCIA]],CODINV,3,FALSE)=0,"",VLOOKUP(FACTURACION[[#This Row],[REFERENCIA]],CODINV,3,FALSE))</f>
        <v/>
      </c>
      <c r="M5964" s="105" t="str">
        <f>+VLOOKUP(FACTURACION[[#This Row],[REFERENCIA]],CODINV,4,FALSE)</f>
        <v>REPUESTOS Y ACCESORIOS</v>
      </c>
      <c r="N5964" s="105" t="str">
        <f>+VLOOKUP(FACTURACION[[#This Row],[REFERENCIA]],CODINV,5,FALSE)</f>
        <v>CAVAGNA</v>
      </c>
      <c r="O5964">
        <v>198</v>
      </c>
      <c r="P5964" s="113">
        <v>2950</v>
      </c>
      <c r="Q5964" s="107">
        <f>+FACTURACION[[#This Row],[CANTIDAD]]*FACTURACION[[#This Row],[VR UNITARIO]]/1000</f>
        <v>584.1</v>
      </c>
      <c r="R5964" s="105" t="str">
        <f>+VLOOKUP(FACTURACION[[#This Row],[NIT]],TABLACLIENTE,5,FALSE)</f>
        <v>MOSQUERA</v>
      </c>
    </row>
    <row r="5965" spans="3:18">
      <c r="C5965" s="29">
        <v>2019</v>
      </c>
      <c r="D5965" s="30" t="s">
        <v>84</v>
      </c>
      <c r="E5965" s="30">
        <f>MONTH(FACTURACION[[#This Row],[MES]]&amp;1)</f>
        <v>5</v>
      </c>
      <c r="F5965" s="223">
        <f>DATE(FACTURACION[[#This Row],[AÑO]],FACTURACION[[#This Row],[Mes numero]],1)</f>
        <v>43586</v>
      </c>
      <c r="G5965" s="160" t="s">
        <v>4847</v>
      </c>
      <c r="H5965" s="25">
        <v>890400869</v>
      </c>
      <c r="I5965" s="105" t="str">
        <f>+VLOOKUP(FACTURACION[[#This Row],[NIT]],TABLACLIENTE,2,FALSE)</f>
        <v>SURTIDORA DE GAS DEL CARIBE S.A. E.S.P. (SURTIGAS S.A. E.S.P.)</v>
      </c>
      <c r="J5965" t="s">
        <v>21</v>
      </c>
      <c r="K5965" s="105" t="str">
        <f>+VLOOKUP(FACTURACION[[#This Row],[REFERENCIA]],CODINV,2,FALSE)</f>
        <v>MEDIDOR AC-630 C:1 1/4" MAOP 25PSIG CON CONECTORES</v>
      </c>
      <c r="L5965" s="105" t="str">
        <f>IF(VLOOKUP(FACTURACION[[#This Row],[REFERENCIA]],CODINV,3,FALSE)=0,"",VLOOKUP(FACTURACION[[#This Row],[REFERENCIA]],CODINV,3,FALSE))</f>
        <v/>
      </c>
      <c r="M5965" s="105" t="str">
        <f>+VLOOKUP(FACTURACION[[#This Row],[REFERENCIA]],CODINV,4,FALSE)</f>
        <v>MEDIDORES</v>
      </c>
      <c r="N5965" s="105" t="str">
        <f>+VLOOKUP(FACTURACION[[#This Row],[REFERENCIA]],CODINV,5,FALSE)</f>
        <v>HONEYWELL</v>
      </c>
      <c r="O5965">
        <v>0</v>
      </c>
      <c r="P5965" s="113">
        <v>0</v>
      </c>
      <c r="Q5965" s="107">
        <f>+FACTURACION[[#This Row],[CANTIDAD]]*FACTURACION[[#This Row],[VR UNITARIO]]/1000</f>
        <v>0</v>
      </c>
      <c r="R5965" s="105" t="str">
        <f>+VLOOKUP(FACTURACION[[#This Row],[NIT]],TABLACLIENTE,5,FALSE)</f>
        <v>CARTAGENA</v>
      </c>
    </row>
    <row r="5966" spans="3:18">
      <c r="C5966" s="29">
        <v>2019</v>
      </c>
      <c r="D5966" s="30" t="s">
        <v>84</v>
      </c>
      <c r="E5966" s="30">
        <f>MONTH(FACTURACION[[#This Row],[MES]]&amp;1)</f>
        <v>5</v>
      </c>
      <c r="F5966" s="223">
        <f>DATE(FACTURACION[[#This Row],[AÑO]],FACTURACION[[#This Row],[Mes numero]],1)</f>
        <v>43586</v>
      </c>
      <c r="G5966" s="160" t="s">
        <v>4848</v>
      </c>
      <c r="H5966" s="25">
        <v>890501073</v>
      </c>
      <c r="I5966" s="105" t="str">
        <f>+VLOOKUP(FACTURACION[[#This Row],[NIT]],TABLACLIENTE,2,FALSE)</f>
        <v>COMERCIAL INDUSTRIAL NACIONAL S.A. CINSA</v>
      </c>
      <c r="J5966" t="s">
        <v>21</v>
      </c>
      <c r="K5966" s="105" t="str">
        <f>+VLOOKUP(FACTURACION[[#This Row],[REFERENCIA]],CODINV,2,FALSE)</f>
        <v>MEDIDOR AC-630 C:1 1/4" MAOP 25PSIG CON CONECTORES</v>
      </c>
      <c r="L5966" s="105" t="str">
        <f>IF(VLOOKUP(FACTURACION[[#This Row],[REFERENCIA]],CODINV,3,FALSE)=0,"",VLOOKUP(FACTURACION[[#This Row],[REFERENCIA]],CODINV,3,FALSE))</f>
        <v/>
      </c>
      <c r="M5966" s="105" t="str">
        <f>+VLOOKUP(FACTURACION[[#This Row],[REFERENCIA]],CODINV,4,FALSE)</f>
        <v>MEDIDORES</v>
      </c>
      <c r="N5966" s="105" t="str">
        <f>+VLOOKUP(FACTURACION[[#This Row],[REFERENCIA]],CODINV,5,FALSE)</f>
        <v>HONEYWELL</v>
      </c>
      <c r="O5966">
        <v>1</v>
      </c>
      <c r="P5966" s="113">
        <v>2072776</v>
      </c>
      <c r="Q5966" s="107">
        <f>+FACTURACION[[#This Row],[CANTIDAD]]*FACTURACION[[#This Row],[VR UNITARIO]]/1000</f>
        <v>2072.7759999999998</v>
      </c>
      <c r="R5966" s="105" t="str">
        <f>+VLOOKUP(FACTURACION[[#This Row],[NIT]],TABLACLIENTE,5,FALSE)</f>
        <v>CUCUTA</v>
      </c>
    </row>
    <row r="5967" spans="3:18">
      <c r="C5967" s="29">
        <v>2019</v>
      </c>
      <c r="D5967" s="30" t="s">
        <v>84</v>
      </c>
      <c r="E5967" s="30">
        <f>MONTH(FACTURACION[[#This Row],[MES]]&amp;1)</f>
        <v>5</v>
      </c>
      <c r="F5967" s="223">
        <f>DATE(FACTURACION[[#This Row],[AÑO]],FACTURACION[[#This Row],[Mes numero]],1)</f>
        <v>43586</v>
      </c>
      <c r="G5967" s="160" t="s">
        <v>4849</v>
      </c>
      <c r="H5967" s="25">
        <v>800167643</v>
      </c>
      <c r="I5967" s="105" t="str">
        <f>+VLOOKUP(FACTURACION[[#This Row],[NIT]],TABLACLIENTE,2,FALSE)</f>
        <v>GASES DE OCCIDENTE S.A. E.S.P. (GDO)</v>
      </c>
      <c r="J5967" t="s">
        <v>21</v>
      </c>
      <c r="K5967" s="105" t="str">
        <f>+VLOOKUP(FACTURACION[[#This Row],[REFERENCIA]],CODINV,2,FALSE)</f>
        <v>MEDIDOR AC-630 C:1 1/4" MAOP 25PSIG CON CONECTORES</v>
      </c>
      <c r="L5967" s="105" t="str">
        <f>IF(VLOOKUP(FACTURACION[[#This Row],[REFERENCIA]],CODINV,3,FALSE)=0,"",VLOOKUP(FACTURACION[[#This Row],[REFERENCIA]],CODINV,3,FALSE))</f>
        <v/>
      </c>
      <c r="M5967" s="105" t="str">
        <f>+VLOOKUP(FACTURACION[[#This Row],[REFERENCIA]],CODINV,4,FALSE)</f>
        <v>MEDIDORES</v>
      </c>
      <c r="N5967" s="105" t="str">
        <f>+VLOOKUP(FACTURACION[[#This Row],[REFERENCIA]],CODINV,5,FALSE)</f>
        <v>HONEYWELL</v>
      </c>
      <c r="O5967">
        <v>10</v>
      </c>
      <c r="P5967" s="113">
        <v>2069814</v>
      </c>
      <c r="Q5967" s="107">
        <f>+FACTURACION[[#This Row],[CANTIDAD]]*FACTURACION[[#This Row],[VR UNITARIO]]/1000</f>
        <v>20698.14</v>
      </c>
      <c r="R5967" s="105" t="str">
        <f>+VLOOKUP(FACTURACION[[#This Row],[NIT]],TABLACLIENTE,5,FALSE)</f>
        <v>CALI</v>
      </c>
    </row>
    <row r="5968" spans="3:18">
      <c r="C5968" s="29">
        <v>2019</v>
      </c>
      <c r="D5968" s="30" t="s">
        <v>84</v>
      </c>
      <c r="E5968" s="30">
        <f>MONTH(FACTURACION[[#This Row],[MES]]&amp;1)</f>
        <v>5</v>
      </c>
      <c r="F5968" s="223">
        <f>DATE(FACTURACION[[#This Row],[AÑO]],FACTURACION[[#This Row],[Mes numero]],1)</f>
        <v>43586</v>
      </c>
      <c r="G5968" s="160" t="s">
        <v>4850</v>
      </c>
      <c r="H5968" s="25">
        <v>890101691</v>
      </c>
      <c r="I5968" s="105" t="str">
        <f>+VLOOKUP(FACTURACION[[#This Row],[NIT]],TABLACLIENTE,2,FALSE)</f>
        <v>GASES DEL CARIBE S.A.E.S.P. (GASCARIBE S.A E.S.P.)</v>
      </c>
      <c r="J5968" t="s">
        <v>21</v>
      </c>
      <c r="K5968" s="105" t="str">
        <f>+VLOOKUP(FACTURACION[[#This Row],[REFERENCIA]],CODINV,2,FALSE)</f>
        <v>MEDIDOR AC-630 C:1 1/4" MAOP 25PSIG CON CONECTORES</v>
      </c>
      <c r="L5968" s="105" t="str">
        <f>IF(VLOOKUP(FACTURACION[[#This Row],[REFERENCIA]],CODINV,3,FALSE)=0,"",VLOOKUP(FACTURACION[[#This Row],[REFERENCIA]],CODINV,3,FALSE))</f>
        <v/>
      </c>
      <c r="M5968" s="105" t="str">
        <f>+VLOOKUP(FACTURACION[[#This Row],[REFERENCIA]],CODINV,4,FALSE)</f>
        <v>MEDIDORES</v>
      </c>
      <c r="N5968" s="105" t="str">
        <f>+VLOOKUP(FACTURACION[[#This Row],[REFERENCIA]],CODINV,5,FALSE)</f>
        <v>HONEYWELL</v>
      </c>
      <c r="O5968">
        <v>0</v>
      </c>
      <c r="P5968" s="113">
        <v>0</v>
      </c>
      <c r="Q5968" s="107">
        <f>+FACTURACION[[#This Row],[CANTIDAD]]*FACTURACION[[#This Row],[VR UNITARIO]]/1000</f>
        <v>0</v>
      </c>
      <c r="R5968" s="105" t="str">
        <f>+VLOOKUP(FACTURACION[[#This Row],[NIT]],TABLACLIENTE,5,FALSE)</f>
        <v>BARRANQUILLA</v>
      </c>
    </row>
    <row r="5969" spans="3:18">
      <c r="C5969" s="29">
        <v>2019</v>
      </c>
      <c r="D5969" s="30" t="s">
        <v>84</v>
      </c>
      <c r="E5969" s="30">
        <f>MONTH(FACTURACION[[#This Row],[MES]]&amp;1)</f>
        <v>5</v>
      </c>
      <c r="F5969" s="223">
        <f>DATE(FACTURACION[[#This Row],[AÑO]],FACTURACION[[#This Row],[Mes numero]],1)</f>
        <v>43586</v>
      </c>
      <c r="G5969" s="160" t="s">
        <v>4851</v>
      </c>
      <c r="H5969" s="25">
        <v>890503900</v>
      </c>
      <c r="I5969" s="105" t="str">
        <f>+VLOOKUP(FACTURACION[[#This Row],[NIT]],TABLACLIENTE,2,FALSE)</f>
        <v>GASES DEL ORIENTE S.A. E.S.P.</v>
      </c>
      <c r="J5969" t="s">
        <v>886</v>
      </c>
      <c r="K5969" s="105" t="str">
        <f>+VLOOKUP(FACTURACION[[#This Row],[REFERENCIA]],CODINV,2,FALSE)</f>
        <v>FILTER ASSEMBLY (COMPOSITE)</v>
      </c>
      <c r="L5969" s="105" t="str">
        <f>IF(VLOOKUP(FACTURACION[[#This Row],[REFERENCIA]],CODINV,3,FALSE)=0,"",VLOOKUP(FACTURACION[[#This Row],[REFERENCIA]],CODINV,3,FALSE))</f>
        <v>78480P001</v>
      </c>
      <c r="M5969" s="105" t="str">
        <f>+VLOOKUP(FACTURACION[[#This Row],[REFERENCIA]],CODINV,4,FALSE)</f>
        <v>FILTROS</v>
      </c>
      <c r="N5969" s="105" t="str">
        <f>+VLOOKUP(FACTURACION[[#This Row],[REFERENCIA]],CODINV,5,FALSE)</f>
        <v>HONEYWELL</v>
      </c>
      <c r="O5969">
        <v>70</v>
      </c>
      <c r="P5969" s="113">
        <v>73600</v>
      </c>
      <c r="Q5969" s="107">
        <f>+FACTURACION[[#This Row],[CANTIDAD]]*FACTURACION[[#This Row],[VR UNITARIO]]/1000</f>
        <v>5152</v>
      </c>
      <c r="R5969" s="105" t="str">
        <f>+VLOOKUP(FACTURACION[[#This Row],[NIT]],TABLACLIENTE,5,FALSE)</f>
        <v>CUCUTA</v>
      </c>
    </row>
    <row r="5970" spans="3:18">
      <c r="C5970" s="29">
        <v>2019</v>
      </c>
      <c r="D5970" s="30" t="s">
        <v>84</v>
      </c>
      <c r="E5970" s="30">
        <f>MONTH(FACTURACION[[#This Row],[MES]]&amp;1)</f>
        <v>5</v>
      </c>
      <c r="F5970" s="223">
        <f>DATE(FACTURACION[[#This Row],[AÑO]],FACTURACION[[#This Row],[Mes numero]],1)</f>
        <v>43586</v>
      </c>
      <c r="G5970" s="160" t="s">
        <v>4851</v>
      </c>
      <c r="H5970" s="25">
        <v>890503900</v>
      </c>
      <c r="I5970" s="105" t="str">
        <f>+VLOOKUP(FACTURACION[[#This Row],[NIT]],TABLACLIENTE,2,FALSE)</f>
        <v>GASES DEL ORIENTE S.A. E.S.P.</v>
      </c>
      <c r="J5970" t="s">
        <v>132</v>
      </c>
      <c r="K5970" s="105" t="str">
        <f>+VLOOKUP(FACTURACION[[#This Row],[REFERENCIA]],CODINV,2,FALSE)</f>
        <v>KIT REPARACION BUNA N 80</v>
      </c>
      <c r="L5970" s="105" t="str">
        <f>IF(VLOOKUP(FACTURACION[[#This Row],[REFERENCIA]],CODINV,3,FALSE)=0,"",VLOOKUP(FACTURACION[[#This Row],[REFERENCIA]],CODINV,3,FALSE))</f>
        <v>73914K010</v>
      </c>
      <c r="M5970" s="105" t="str">
        <f>+VLOOKUP(FACTURACION[[#This Row],[REFERENCIA]],CODINV,4,FALSE)</f>
        <v>REPUESTOS Y ACCESORIOS</v>
      </c>
      <c r="N5970" s="105" t="str">
        <f>+VLOOKUP(FACTURACION[[#This Row],[REFERENCIA]],CODINV,5,FALSE)</f>
        <v>HONEYWELL</v>
      </c>
      <c r="O5970">
        <v>120</v>
      </c>
      <c r="P5970" s="113">
        <v>112456</v>
      </c>
      <c r="Q5970" s="107">
        <f>+FACTURACION[[#This Row],[CANTIDAD]]*FACTURACION[[#This Row],[VR UNITARIO]]/1000</f>
        <v>13494.72</v>
      </c>
      <c r="R5970" s="105" t="str">
        <f>+VLOOKUP(FACTURACION[[#This Row],[NIT]],TABLACLIENTE,5,FALSE)</f>
        <v>CUCUTA</v>
      </c>
    </row>
    <row r="5971" spans="3:18">
      <c r="C5971" s="29">
        <v>2019</v>
      </c>
      <c r="D5971" s="30" t="s">
        <v>84</v>
      </c>
      <c r="E5971" s="30">
        <f>MONTH(FACTURACION[[#This Row],[MES]]&amp;1)</f>
        <v>5</v>
      </c>
      <c r="F5971" s="223">
        <f>DATE(FACTURACION[[#This Row],[AÑO]],FACTURACION[[#This Row],[Mes numero]],1)</f>
        <v>43586</v>
      </c>
      <c r="G5971" s="160" t="s">
        <v>4851</v>
      </c>
      <c r="H5971" s="25">
        <v>890503900</v>
      </c>
      <c r="I5971" s="105" t="str">
        <f>+VLOOKUP(FACTURACION[[#This Row],[NIT]],TABLACLIENTE,2,FALSE)</f>
        <v>GASES DEL ORIENTE S.A. E.S.P.</v>
      </c>
      <c r="J5971" t="s">
        <v>180</v>
      </c>
      <c r="K5971" s="105" t="str">
        <f>+VLOOKUP(FACTURACION[[#This Row],[REFERENCIA]],CODINV,2,FALSE)</f>
        <v>O-RING, 0.38OD x.25ID BUNA 70</v>
      </c>
      <c r="L5971" s="105" t="str">
        <f>IF(VLOOKUP(FACTURACION[[#This Row],[REFERENCIA]],CODINV,3,FALSE)=0,"",VLOOKUP(FACTURACION[[#This Row],[REFERENCIA]],CODINV,3,FALSE))</f>
        <v>42710P146</v>
      </c>
      <c r="M5971" s="105" t="str">
        <f>+VLOOKUP(FACTURACION[[#This Row],[REFERENCIA]],CODINV,4,FALSE)</f>
        <v>REPUESTOS Y ACCESORIOS</v>
      </c>
      <c r="N5971" s="105" t="str">
        <f>+VLOOKUP(FACTURACION[[#This Row],[REFERENCIA]],CODINV,5,FALSE)</f>
        <v>HONEYWELL</v>
      </c>
      <c r="O5971">
        <v>600</v>
      </c>
      <c r="P5971" s="113">
        <v>1481</v>
      </c>
      <c r="Q5971" s="107">
        <f>+FACTURACION[[#This Row],[CANTIDAD]]*FACTURACION[[#This Row],[VR UNITARIO]]/1000</f>
        <v>888.6</v>
      </c>
      <c r="R5971" s="105" t="str">
        <f>+VLOOKUP(FACTURACION[[#This Row],[NIT]],TABLACLIENTE,5,FALSE)</f>
        <v>CUCUTA</v>
      </c>
    </row>
    <row r="5972" spans="3:18">
      <c r="C5972" s="29">
        <v>2019</v>
      </c>
      <c r="D5972" s="30" t="s">
        <v>84</v>
      </c>
      <c r="E5972" s="30">
        <f>MONTH(FACTURACION[[#This Row],[MES]]&amp;1)</f>
        <v>5</v>
      </c>
      <c r="F5972" s="223">
        <f>DATE(FACTURACION[[#This Row],[AÑO]],FACTURACION[[#This Row],[Mes numero]],1)</f>
        <v>43586</v>
      </c>
      <c r="G5972" s="160" t="s">
        <v>4851</v>
      </c>
      <c r="H5972" s="25">
        <v>890503900</v>
      </c>
      <c r="I5972" s="105" t="str">
        <f>+VLOOKUP(FACTURACION[[#This Row],[NIT]],TABLACLIENTE,2,FALSE)</f>
        <v>GASES DEL ORIENTE S.A. E.S.P.</v>
      </c>
      <c r="J5972" t="s">
        <v>157</v>
      </c>
      <c r="K5972" s="105" t="str">
        <f>+VLOOKUP(FACTURACION[[#This Row],[REFERENCIA]],CODINV,2,FALSE)</f>
        <v>CORE RESTRICTOR</v>
      </c>
      <c r="L5972" s="105" t="str">
        <f>IF(VLOOKUP(FACTURACION[[#This Row],[REFERENCIA]],CODINV,3,FALSE)=0,"",VLOOKUP(FACTURACION[[#This Row],[REFERENCIA]],CODINV,3,FALSE))</f>
        <v>73659P003</v>
      </c>
      <c r="M5972" s="105" t="str">
        <f>+VLOOKUP(FACTURACION[[#This Row],[REFERENCIA]],CODINV,4,FALSE)</f>
        <v>REPUESTOS Y ACCESORIOS</v>
      </c>
      <c r="N5972" s="105" t="str">
        <f>+VLOOKUP(FACTURACION[[#This Row],[REFERENCIA]],CODINV,5,FALSE)</f>
        <v>HONEYWELL</v>
      </c>
      <c r="O5972">
        <v>5</v>
      </c>
      <c r="P5972" s="113">
        <v>182635</v>
      </c>
      <c r="Q5972" s="107">
        <f>+FACTURACION[[#This Row],[CANTIDAD]]*FACTURACION[[#This Row],[VR UNITARIO]]/1000</f>
        <v>913.17499999999995</v>
      </c>
      <c r="R5972" s="105" t="str">
        <f>+VLOOKUP(FACTURACION[[#This Row],[NIT]],TABLACLIENTE,5,FALSE)</f>
        <v>CUCUTA</v>
      </c>
    </row>
    <row r="5973" spans="3:18">
      <c r="C5973" s="29">
        <v>2019</v>
      </c>
      <c r="D5973" s="30" t="s">
        <v>84</v>
      </c>
      <c r="E5973" s="30">
        <f>MONTH(FACTURACION[[#This Row],[MES]]&amp;1)</f>
        <v>5</v>
      </c>
      <c r="F5973" s="223">
        <f>DATE(FACTURACION[[#This Row],[AÑO]],FACTURACION[[#This Row],[Mes numero]],1)</f>
        <v>43586</v>
      </c>
      <c r="G5973" s="160" t="s">
        <v>4851</v>
      </c>
      <c r="H5973" s="25">
        <v>890503900</v>
      </c>
      <c r="I5973" s="105" t="str">
        <f>+VLOOKUP(FACTURACION[[#This Row],[NIT]],TABLACLIENTE,2,FALSE)</f>
        <v>GASES DEL ORIENTE S.A. E.S.P.</v>
      </c>
      <c r="J5973" t="s">
        <v>4883</v>
      </c>
      <c r="K5973" s="105" t="str">
        <f>+VLOOKUP(FACTURACION[[#This Row],[REFERENCIA]],CODINV,2,FALSE)</f>
        <v>TAG RESTRICTOR</v>
      </c>
      <c r="L5973" s="105" t="str">
        <f>IF(VLOOKUP(FACTURACION[[#This Row],[REFERENCIA]],CODINV,3,FALSE)=0,"",VLOOKUP(FACTURACION[[#This Row],[REFERENCIA]],CODINV,3,FALSE))</f>
        <v/>
      </c>
      <c r="M5973" s="105" t="str">
        <f>+VLOOKUP(FACTURACION[[#This Row],[REFERENCIA]],CODINV,4,FALSE)</f>
        <v>REPUESTOS Y ACCESORIOS</v>
      </c>
      <c r="N5973" s="105" t="str">
        <f>+VLOOKUP(FACTURACION[[#This Row],[REFERENCIA]],CODINV,5,FALSE)</f>
        <v>HONEYWELL</v>
      </c>
      <c r="O5973">
        <v>40</v>
      </c>
      <c r="P5973" s="113">
        <v>62874</v>
      </c>
      <c r="Q5973" s="107">
        <f>+FACTURACION[[#This Row],[CANTIDAD]]*FACTURACION[[#This Row],[VR UNITARIO]]/1000</f>
        <v>2514.96</v>
      </c>
      <c r="R5973" s="105" t="str">
        <f>+VLOOKUP(FACTURACION[[#This Row],[NIT]],TABLACLIENTE,5,FALSE)</f>
        <v>CUCUTA</v>
      </c>
    </row>
    <row r="5974" spans="3:18">
      <c r="C5974" s="29">
        <v>2019</v>
      </c>
      <c r="D5974" s="30" t="s">
        <v>84</v>
      </c>
      <c r="E5974" s="30">
        <f>MONTH(FACTURACION[[#This Row],[MES]]&amp;1)</f>
        <v>5</v>
      </c>
      <c r="F5974" s="223">
        <f>DATE(FACTURACION[[#This Row],[AÑO]],FACTURACION[[#This Row],[Mes numero]],1)</f>
        <v>43586</v>
      </c>
      <c r="G5974" s="160" t="s">
        <v>4852</v>
      </c>
      <c r="H5974" s="25">
        <v>891101577</v>
      </c>
      <c r="I5974" s="105" t="str">
        <f>+VLOOKUP(FACTURACION[[#This Row],[NIT]],TABLACLIENTE,2,FALSE)</f>
        <v>ALCANOS DE COLOMBIA S.A. E.S.P</v>
      </c>
      <c r="J5974" t="s">
        <v>132</v>
      </c>
      <c r="K5974" s="105" t="str">
        <f>+VLOOKUP(FACTURACION[[#This Row],[REFERENCIA]],CODINV,2,FALSE)</f>
        <v>KIT REPARACION BUNA N 80</v>
      </c>
      <c r="L5974" s="105" t="str">
        <f>IF(VLOOKUP(FACTURACION[[#This Row],[REFERENCIA]],CODINV,3,FALSE)=0,"",VLOOKUP(FACTURACION[[#This Row],[REFERENCIA]],CODINV,3,FALSE))</f>
        <v>73914K010</v>
      </c>
      <c r="M5974" s="105" t="str">
        <f>+VLOOKUP(FACTURACION[[#This Row],[REFERENCIA]],CODINV,4,FALSE)</f>
        <v>REPUESTOS Y ACCESORIOS</v>
      </c>
      <c r="N5974" s="105" t="str">
        <f>+VLOOKUP(FACTURACION[[#This Row],[REFERENCIA]],CODINV,5,FALSE)</f>
        <v>HONEYWELL</v>
      </c>
      <c r="O5974">
        <v>22</v>
      </c>
      <c r="P5974" s="113">
        <v>172172</v>
      </c>
      <c r="Q5974" s="107">
        <f>+FACTURACION[[#This Row],[CANTIDAD]]*FACTURACION[[#This Row],[VR UNITARIO]]/1000</f>
        <v>3787.7840000000001</v>
      </c>
      <c r="R5974" s="105" t="str">
        <f>+VLOOKUP(FACTURACION[[#This Row],[NIT]],TABLACLIENTE,5,FALSE)</f>
        <v>NEIVA</v>
      </c>
    </row>
    <row r="5975" spans="3:18">
      <c r="C5975" s="29">
        <v>2019</v>
      </c>
      <c r="D5975" s="30" t="s">
        <v>84</v>
      </c>
      <c r="E5975" s="30">
        <f>MONTH(FACTURACION[[#This Row],[MES]]&amp;1)</f>
        <v>5</v>
      </c>
      <c r="F5975" s="223">
        <f>DATE(FACTURACION[[#This Row],[AÑO]],FACTURACION[[#This Row],[Mes numero]],1)</f>
        <v>43586</v>
      </c>
      <c r="G5975" s="160" t="s">
        <v>4852</v>
      </c>
      <c r="H5975" s="25">
        <v>891101577</v>
      </c>
      <c r="I5975" s="105" t="str">
        <f>+VLOOKUP(FACTURACION[[#This Row],[NIT]],TABLACLIENTE,2,FALSE)</f>
        <v>ALCANOS DE COLOMBIA S.A. E.S.P</v>
      </c>
      <c r="J5975" t="s">
        <v>61</v>
      </c>
      <c r="K5975" s="105" t="str">
        <f>+VLOOKUP(FACTURACION[[#This Row],[REFERENCIA]],CODINV,2,FALSE)</f>
        <v>MANGA 2" S300 H7</v>
      </c>
      <c r="L5975" s="105" t="str">
        <f>IF(VLOOKUP(FACTURACION[[#This Row],[REFERENCIA]],CODINV,3,FALSE)=0,"",VLOOKUP(FACTURACION[[#This Row],[REFERENCIA]],CODINV,3,FALSE))</f>
        <v>73404P002</v>
      </c>
      <c r="M5975" s="105" t="str">
        <f>+VLOOKUP(FACTURACION[[#This Row],[REFERENCIA]],CODINV,4,FALSE)</f>
        <v>MANGAS</v>
      </c>
      <c r="N5975" s="105" t="str">
        <f>+VLOOKUP(FACTURACION[[#This Row],[REFERENCIA]],CODINV,5,FALSE)</f>
        <v>HONEYWELL</v>
      </c>
      <c r="O5975">
        <v>16</v>
      </c>
      <c r="P5975" s="113">
        <v>556261</v>
      </c>
      <c r="Q5975" s="107">
        <f>+FACTURACION[[#This Row],[CANTIDAD]]*FACTURACION[[#This Row],[VR UNITARIO]]/1000</f>
        <v>8900.1759999999995</v>
      </c>
      <c r="R5975" s="105" t="str">
        <f>+VLOOKUP(FACTURACION[[#This Row],[NIT]],TABLACLIENTE,5,FALSE)</f>
        <v>NEIVA</v>
      </c>
    </row>
    <row r="5976" spans="3:18">
      <c r="C5976" s="29">
        <v>2019</v>
      </c>
      <c r="D5976" s="30" t="s">
        <v>84</v>
      </c>
      <c r="E5976" s="30">
        <f>MONTH(FACTURACION[[#This Row],[MES]]&amp;1)</f>
        <v>5</v>
      </c>
      <c r="F5976" s="223">
        <f>DATE(FACTURACION[[#This Row],[AÑO]],FACTURACION[[#This Row],[Mes numero]],1)</f>
        <v>43586</v>
      </c>
      <c r="G5976" s="160" t="s">
        <v>4853</v>
      </c>
      <c r="H5976" s="25">
        <v>890503900</v>
      </c>
      <c r="I5976" s="105" t="str">
        <f>+VLOOKUP(FACTURACION[[#This Row],[NIT]],TABLACLIENTE,2,FALSE)</f>
        <v>GASES DEL ORIENTE S.A. E.S.P.</v>
      </c>
      <c r="J5976" t="s">
        <v>61</v>
      </c>
      <c r="K5976" s="105" t="str">
        <f>+VLOOKUP(FACTURACION[[#This Row],[REFERENCIA]],CODINV,2,FALSE)</f>
        <v>MANGA 2" S300 H7</v>
      </c>
      <c r="L5976" s="105" t="str">
        <f>IF(VLOOKUP(FACTURACION[[#This Row],[REFERENCIA]],CODINV,3,FALSE)=0,"",VLOOKUP(FACTURACION[[#This Row],[REFERENCIA]],CODINV,3,FALSE))</f>
        <v>73404P002</v>
      </c>
      <c r="M5976" s="105" t="str">
        <f>+VLOOKUP(FACTURACION[[#This Row],[REFERENCIA]],CODINV,4,FALSE)</f>
        <v>MANGAS</v>
      </c>
      <c r="N5976" s="105" t="str">
        <f>+VLOOKUP(FACTURACION[[#This Row],[REFERENCIA]],CODINV,5,FALSE)</f>
        <v>HONEYWELL</v>
      </c>
      <c r="O5976">
        <v>42</v>
      </c>
      <c r="P5976" s="113">
        <v>574817</v>
      </c>
      <c r="Q5976" s="107">
        <f>+FACTURACION[[#This Row],[CANTIDAD]]*FACTURACION[[#This Row],[VR UNITARIO]]/1000</f>
        <v>24142.313999999998</v>
      </c>
      <c r="R5976" s="105" t="str">
        <f>+VLOOKUP(FACTURACION[[#This Row],[NIT]],TABLACLIENTE,5,FALSE)</f>
        <v>CUCUTA</v>
      </c>
    </row>
    <row r="5977" spans="3:18">
      <c r="C5977" s="29">
        <v>2019</v>
      </c>
      <c r="D5977" s="30" t="s">
        <v>84</v>
      </c>
      <c r="E5977" s="30">
        <f>MONTH(FACTURACION[[#This Row],[MES]]&amp;1)</f>
        <v>5</v>
      </c>
      <c r="F5977" s="223">
        <f>DATE(FACTURACION[[#This Row],[AÑO]],FACTURACION[[#This Row],[Mes numero]],1)</f>
        <v>43586</v>
      </c>
      <c r="G5977" s="160" t="s">
        <v>4853</v>
      </c>
      <c r="H5977" s="25">
        <v>890503900</v>
      </c>
      <c r="I5977" s="105" t="str">
        <f>+VLOOKUP(FACTURACION[[#This Row],[NIT]],TABLACLIENTE,2,FALSE)</f>
        <v>GASES DEL ORIENTE S.A. E.S.P.</v>
      </c>
      <c r="J5977" t="s">
        <v>218</v>
      </c>
      <c r="K5977" s="105" t="str">
        <f>+VLOOKUP(FACTURACION[[#This Row],[REFERENCIA]],CODINV,2,FALSE)</f>
        <v>MANGA 2" S600 B7</v>
      </c>
      <c r="L5977" s="105" t="str">
        <f>IF(VLOOKUP(FACTURACION[[#This Row],[REFERENCIA]],CODINV,3,FALSE)=0,"",VLOOKUP(FACTURACION[[#This Row],[REFERENCIA]],CODINV,3,FALSE))</f>
        <v>73677P007</v>
      </c>
      <c r="M5977" s="105" t="str">
        <f>+VLOOKUP(FACTURACION[[#This Row],[REFERENCIA]],CODINV,4,FALSE)</f>
        <v>MANGAS</v>
      </c>
      <c r="N5977" s="105" t="str">
        <f>+VLOOKUP(FACTURACION[[#This Row],[REFERENCIA]],CODINV,5,FALSE)</f>
        <v>HONEYWELL</v>
      </c>
      <c r="O5977">
        <v>11</v>
      </c>
      <c r="P5977" s="113">
        <v>576001</v>
      </c>
      <c r="Q5977" s="107">
        <f>+FACTURACION[[#This Row],[CANTIDAD]]*FACTURACION[[#This Row],[VR UNITARIO]]/1000</f>
        <v>6336.0110000000004</v>
      </c>
      <c r="R5977" s="105" t="str">
        <f>+VLOOKUP(FACTURACION[[#This Row],[NIT]],TABLACLIENTE,5,FALSE)</f>
        <v>CUCUTA</v>
      </c>
    </row>
    <row r="5978" spans="3:18">
      <c r="C5978" s="29">
        <v>2019</v>
      </c>
      <c r="D5978" s="30" t="s">
        <v>84</v>
      </c>
      <c r="E5978" s="30">
        <f>MONTH(FACTURACION[[#This Row],[MES]]&amp;1)</f>
        <v>5</v>
      </c>
      <c r="F5978" s="223">
        <f>DATE(FACTURACION[[#This Row],[AÑO]],FACTURACION[[#This Row],[Mes numero]],1)</f>
        <v>43586</v>
      </c>
      <c r="G5978" s="160" t="s">
        <v>4854</v>
      </c>
      <c r="H5978" s="25">
        <v>890503900</v>
      </c>
      <c r="I5978" s="105" t="str">
        <f>+VLOOKUP(FACTURACION[[#This Row],[NIT]],TABLACLIENTE,2,FALSE)</f>
        <v>GASES DEL ORIENTE S.A. E.S.P.</v>
      </c>
      <c r="J5978" t="s">
        <v>23</v>
      </c>
      <c r="K5978" s="105" t="str">
        <f>+VLOOKUP(FACTURACION[[#This Row],[REFERENCIA]],CODINV,2,FALSE)</f>
        <v>MEDIDOR AL-800 C:1 1/2" MAOP 20 PSIG CON CONECTORES</v>
      </c>
      <c r="L5978" s="105" t="str">
        <f>IF(VLOOKUP(FACTURACION[[#This Row],[REFERENCIA]],CODINV,3,FALSE)=0,"",VLOOKUP(FACTURACION[[#This Row],[REFERENCIA]],CODINV,3,FALSE))</f>
        <v/>
      </c>
      <c r="M5978" s="105" t="str">
        <f>+VLOOKUP(FACTURACION[[#This Row],[REFERENCIA]],CODINV,4,FALSE)</f>
        <v>MEDIDORES</v>
      </c>
      <c r="N5978" s="105" t="str">
        <f>+VLOOKUP(FACTURACION[[#This Row],[REFERENCIA]],CODINV,5,FALSE)</f>
        <v>HONEYWELL</v>
      </c>
      <c r="O5978">
        <v>2</v>
      </c>
      <c r="P5978" s="113">
        <v>2860000</v>
      </c>
      <c r="Q5978" s="107">
        <f>+FACTURACION[[#This Row],[CANTIDAD]]*FACTURACION[[#This Row],[VR UNITARIO]]/1000</f>
        <v>5720</v>
      </c>
      <c r="R5978" s="105" t="str">
        <f>+VLOOKUP(FACTURACION[[#This Row],[NIT]],TABLACLIENTE,5,FALSE)</f>
        <v>CUCUTA</v>
      </c>
    </row>
    <row r="5979" spans="3:18">
      <c r="C5979" s="29">
        <v>2019</v>
      </c>
      <c r="D5979" s="30" t="s">
        <v>84</v>
      </c>
      <c r="E5979" s="30">
        <f>MONTH(FACTURACION[[#This Row],[MES]]&amp;1)</f>
        <v>5</v>
      </c>
      <c r="F5979" s="223">
        <f>DATE(FACTURACION[[#This Row],[AÑO]],FACTURACION[[#This Row],[Mes numero]],1)</f>
        <v>43586</v>
      </c>
      <c r="G5979" s="160" t="s">
        <v>4855</v>
      </c>
      <c r="H5979" s="25">
        <v>890503900</v>
      </c>
      <c r="I5979" s="105" t="str">
        <f>+VLOOKUP(FACTURACION[[#This Row],[NIT]],TABLACLIENTE,2,FALSE)</f>
        <v>GASES DEL ORIENTE S.A. E.S.P.</v>
      </c>
      <c r="J5979" t="s">
        <v>905</v>
      </c>
      <c r="K5979" s="105" t="str">
        <f>+VLOOKUP(FACTURACION[[#This Row],[REFERENCIA]],CODINV,2,FALSE)</f>
        <v>REG. 1800 CPB2 1" O:1/2 R:STD</v>
      </c>
      <c r="L5979" s="105" t="str">
        <f>IF(VLOOKUP(FACTURACION[[#This Row],[REFERENCIA]],CODINV,3,FALSE)=0,"",VLOOKUP(FACTURACION[[#This Row],[REFERENCIA]],CODINV,3,FALSE))</f>
        <v/>
      </c>
      <c r="M5979" s="105" t="str">
        <f>+VLOOKUP(FACTURACION[[#This Row],[REFERENCIA]],CODINV,4,FALSE)</f>
        <v>REGULADORES</v>
      </c>
      <c r="N5979" s="105" t="str">
        <f>+VLOOKUP(FACTURACION[[#This Row],[REFERENCIA]],CODINV,5,FALSE)</f>
        <v>HONEYWELL</v>
      </c>
      <c r="O5979">
        <v>1</v>
      </c>
      <c r="P5979" s="113">
        <v>750000</v>
      </c>
      <c r="Q5979" s="107">
        <f>+FACTURACION[[#This Row],[CANTIDAD]]*FACTURACION[[#This Row],[VR UNITARIO]]/1000</f>
        <v>750</v>
      </c>
      <c r="R5979" s="105" t="str">
        <f>+VLOOKUP(FACTURACION[[#This Row],[NIT]],TABLACLIENTE,5,FALSE)</f>
        <v>CUCUTA</v>
      </c>
    </row>
    <row r="5980" spans="3:18">
      <c r="C5980" s="29">
        <v>2019</v>
      </c>
      <c r="D5980" s="30" t="s">
        <v>84</v>
      </c>
      <c r="E5980" s="30">
        <f>MONTH(FACTURACION[[#This Row],[MES]]&amp;1)</f>
        <v>5</v>
      </c>
      <c r="F5980" s="223">
        <f>DATE(FACTURACION[[#This Row],[AÑO]],FACTURACION[[#This Row],[Mes numero]],1)</f>
        <v>43586</v>
      </c>
      <c r="G5980" s="160" t="s">
        <v>4855</v>
      </c>
      <c r="H5980" s="25">
        <v>890503900</v>
      </c>
      <c r="I5980" s="105" t="str">
        <f>+VLOOKUP(FACTURACION[[#This Row],[NIT]],TABLACLIENTE,2,FALSE)</f>
        <v>GASES DEL ORIENTE S.A. E.S.P.</v>
      </c>
      <c r="J5980" t="s">
        <v>604</v>
      </c>
      <c r="K5980" s="105" t="str">
        <f>+VLOOKUP(FACTURACION[[#This Row],[REFERENCIA]],CODINV,2,FALSE)</f>
        <v>DIAFRAGMA 1800CPB2</v>
      </c>
      <c r="L5980" s="105" t="str">
        <f>IF(VLOOKUP(FACTURACION[[#This Row],[REFERENCIA]],CODINV,3,FALSE)=0,"",VLOOKUP(FACTURACION[[#This Row],[REFERENCIA]],CODINV,3,FALSE))</f>
        <v>70014P186</v>
      </c>
      <c r="M5980" s="105" t="str">
        <f>+VLOOKUP(FACTURACION[[#This Row],[REFERENCIA]],CODINV,4,FALSE)</f>
        <v>REPUESTOS Y ACCESORIOS</v>
      </c>
      <c r="N5980" s="105" t="str">
        <f>+VLOOKUP(FACTURACION[[#This Row],[REFERENCIA]],CODINV,5,FALSE)</f>
        <v>HONEYWELL</v>
      </c>
      <c r="O5980">
        <v>2</v>
      </c>
      <c r="P5980" s="113">
        <v>67200</v>
      </c>
      <c r="Q5980" s="107">
        <f>+FACTURACION[[#This Row],[CANTIDAD]]*FACTURACION[[#This Row],[VR UNITARIO]]/1000</f>
        <v>134.4</v>
      </c>
      <c r="R5980" s="105" t="str">
        <f>+VLOOKUP(FACTURACION[[#This Row],[NIT]],TABLACLIENTE,5,FALSE)</f>
        <v>CUCUTA</v>
      </c>
    </row>
    <row r="5981" spans="3:18">
      <c r="C5981" s="29">
        <v>2019</v>
      </c>
      <c r="D5981" s="30" t="s">
        <v>84</v>
      </c>
      <c r="E5981" s="30">
        <f>MONTH(FACTURACION[[#This Row],[MES]]&amp;1)</f>
        <v>5</v>
      </c>
      <c r="F5981" s="223">
        <f>DATE(FACTURACION[[#This Row],[AÑO]],FACTURACION[[#This Row],[Mes numero]],1)</f>
        <v>43586</v>
      </c>
      <c r="G5981" s="160" t="s">
        <v>4856</v>
      </c>
      <c r="H5981" s="25">
        <v>890101691</v>
      </c>
      <c r="I5981" s="105" t="str">
        <f>+VLOOKUP(FACTURACION[[#This Row],[NIT]],TABLACLIENTE,2,FALSE)</f>
        <v>GASES DEL CARIBE S.A.E.S.P. (GASCARIBE S.A E.S.P.)</v>
      </c>
      <c r="J5981" t="s">
        <v>489</v>
      </c>
      <c r="K5981" s="105" t="str">
        <f>+VLOOKUP(FACTURACION[[#This Row],[REFERENCIA]],CODINV,2,FALSE)</f>
        <v>COUPLING MECANICO ELSTER 1/2</v>
      </c>
      <c r="L5981" s="105" t="str">
        <f>IF(VLOOKUP(FACTURACION[[#This Row],[REFERENCIA]],CODINV,3,FALSE)=0,"",VLOOKUP(FACTURACION[[#This Row],[REFERENCIA]],CODINV,3,FALSE))</f>
        <v>50056</v>
      </c>
      <c r="M5981" s="105" t="str">
        <f>+VLOOKUP(FACTURACION[[#This Row],[REFERENCIA]],CODINV,4,FALSE)</f>
        <v>REPUESTOS Y ACCESORIOS</v>
      </c>
      <c r="N5981" s="105" t="str">
        <f>+VLOOKUP(FACTURACION[[#This Row],[REFERENCIA]],CODINV,5,FALSE)</f>
        <v>HONEYWELL</v>
      </c>
      <c r="O5981">
        <v>0</v>
      </c>
      <c r="P5981" s="113">
        <v>0</v>
      </c>
      <c r="Q5981" s="107">
        <f>+FACTURACION[[#This Row],[CANTIDAD]]*FACTURACION[[#This Row],[VR UNITARIO]]/1000</f>
        <v>0</v>
      </c>
      <c r="R5981" s="105" t="str">
        <f>+VLOOKUP(FACTURACION[[#This Row],[NIT]],TABLACLIENTE,5,FALSE)</f>
        <v>BARRANQUILLA</v>
      </c>
    </row>
    <row r="5982" spans="3:18">
      <c r="C5982" s="29">
        <v>2019</v>
      </c>
      <c r="D5982" s="30" t="s">
        <v>84</v>
      </c>
      <c r="E5982" s="30">
        <f>MONTH(FACTURACION[[#This Row],[MES]]&amp;1)</f>
        <v>5</v>
      </c>
      <c r="F5982" s="223">
        <f>DATE(FACTURACION[[#This Row],[AÑO]],FACTURACION[[#This Row],[Mes numero]],1)</f>
        <v>43586</v>
      </c>
      <c r="G5982" s="160" t="s">
        <v>4856</v>
      </c>
      <c r="H5982" s="25">
        <v>890101691</v>
      </c>
      <c r="I5982" s="105" t="str">
        <f>+VLOOKUP(FACTURACION[[#This Row],[NIT]],TABLACLIENTE,2,FALSE)</f>
        <v>GASES DEL CARIBE S.A.E.S.P. (GASCARIBE S.A E.S.P.)</v>
      </c>
      <c r="J5982" t="s">
        <v>217</v>
      </c>
      <c r="K5982" s="105" t="str">
        <f>+VLOOKUP(FACTURACION[[#This Row],[REFERENCIA]],CODINV,2,FALSE)</f>
        <v>COUPLING ELSTER MECANICO DE 3/4 IPS</v>
      </c>
      <c r="L5982" s="105" t="str">
        <f>IF(VLOOKUP(FACTURACION[[#This Row],[REFERENCIA]],CODINV,3,FALSE)=0,"",VLOOKUP(FACTURACION[[#This Row],[REFERENCIA]],CODINV,3,FALSE))</f>
        <v>50175</v>
      </c>
      <c r="M5982" s="105" t="str">
        <f>+VLOOKUP(FACTURACION[[#This Row],[REFERENCIA]],CODINV,4,FALSE)</f>
        <v>REPUESTOS Y ACCESORIOS</v>
      </c>
      <c r="N5982" s="105" t="str">
        <f>+VLOOKUP(FACTURACION[[#This Row],[REFERENCIA]],CODINV,5,FALSE)</f>
        <v>HONEYWELL</v>
      </c>
      <c r="O5982">
        <v>0</v>
      </c>
      <c r="P5982" s="113">
        <v>0</v>
      </c>
      <c r="Q5982" s="107">
        <f>+FACTURACION[[#This Row],[CANTIDAD]]*FACTURACION[[#This Row],[VR UNITARIO]]/1000</f>
        <v>0</v>
      </c>
      <c r="R5982" s="105" t="str">
        <f>+VLOOKUP(FACTURACION[[#This Row],[NIT]],TABLACLIENTE,5,FALSE)</f>
        <v>BARRANQUILLA</v>
      </c>
    </row>
    <row r="5983" spans="3:18">
      <c r="C5983" s="29">
        <v>2019</v>
      </c>
      <c r="D5983" s="30" t="s">
        <v>84</v>
      </c>
      <c r="E5983" s="30">
        <f>MONTH(FACTURACION[[#This Row],[MES]]&amp;1)</f>
        <v>5</v>
      </c>
      <c r="F5983" s="223">
        <f>DATE(FACTURACION[[#This Row],[AÑO]],FACTURACION[[#This Row],[Mes numero]],1)</f>
        <v>43586</v>
      </c>
      <c r="G5983" s="160" t="s">
        <v>4856</v>
      </c>
      <c r="H5983" s="25">
        <v>890101691</v>
      </c>
      <c r="I5983" s="105" t="str">
        <f>+VLOOKUP(FACTURACION[[#This Row],[NIT]],TABLACLIENTE,2,FALSE)</f>
        <v>GASES DEL CARIBE S.A.E.S.P. (GASCARIBE S.A E.S.P.)</v>
      </c>
      <c r="J5983" t="s">
        <v>215</v>
      </c>
      <c r="K5983" s="105" t="str">
        <f>+VLOOKUP(FACTURACION[[#This Row],[REFERENCIA]],CODINV,2,FALSE)</f>
        <v>COUPLING ELSTER MECANICO 1/2 IPS</v>
      </c>
      <c r="L5983" s="105" t="str">
        <f>IF(VLOOKUP(FACTURACION[[#This Row],[REFERENCIA]],CODINV,3,FALSE)=0,"",VLOOKUP(FACTURACION[[#This Row],[REFERENCIA]],CODINV,3,FALSE))</f>
        <v>50740</v>
      </c>
      <c r="M5983" s="105" t="str">
        <f>+VLOOKUP(FACTURACION[[#This Row],[REFERENCIA]],CODINV,4,FALSE)</f>
        <v>REPUESTOS Y ACCESORIOS</v>
      </c>
      <c r="N5983" s="105" t="str">
        <f>+VLOOKUP(FACTURACION[[#This Row],[REFERENCIA]],CODINV,5,FALSE)</f>
        <v>HONEYWELL</v>
      </c>
      <c r="O5983">
        <v>0</v>
      </c>
      <c r="P5983" s="113">
        <v>0</v>
      </c>
      <c r="Q5983" s="107">
        <f>+FACTURACION[[#This Row],[CANTIDAD]]*FACTURACION[[#This Row],[VR UNITARIO]]/1000</f>
        <v>0</v>
      </c>
      <c r="R5983" s="105" t="str">
        <f>+VLOOKUP(FACTURACION[[#This Row],[NIT]],TABLACLIENTE,5,FALSE)</f>
        <v>BARRANQUILLA</v>
      </c>
    </row>
    <row r="5984" spans="3:18">
      <c r="C5984" s="29">
        <v>2019</v>
      </c>
      <c r="D5984" s="30" t="s">
        <v>84</v>
      </c>
      <c r="E5984" s="30">
        <f>MONTH(FACTURACION[[#This Row],[MES]]&amp;1)</f>
        <v>5</v>
      </c>
      <c r="F5984" s="223">
        <f>DATE(FACTURACION[[#This Row],[AÑO]],FACTURACION[[#This Row],[Mes numero]],1)</f>
        <v>43586</v>
      </c>
      <c r="G5984" s="160" t="s">
        <v>4857</v>
      </c>
      <c r="H5984" s="25">
        <v>890400869</v>
      </c>
      <c r="I5984" s="105" t="str">
        <f>+VLOOKUP(FACTURACION[[#This Row],[NIT]],TABLACLIENTE,2,FALSE)</f>
        <v>SURTIDORA DE GAS DEL CARIBE S.A. E.S.P. (SURTIGAS S.A. E.S.P.)</v>
      </c>
      <c r="J5984" t="s">
        <v>174</v>
      </c>
      <c r="K5984" s="105" t="str">
        <f>+VLOOKUP(FACTURACION[[#This Row],[REFERENCIA]],CODINV,2,FALSE)</f>
        <v>MANGA 2" S600 V7</v>
      </c>
      <c r="L5984" s="105" t="str">
        <f>IF(VLOOKUP(FACTURACION[[#This Row],[REFERENCIA]],CODINV,3,FALSE)=0,"",VLOOKUP(FACTURACION[[#This Row],[REFERENCIA]],CODINV,3,FALSE))</f>
        <v>73677P011</v>
      </c>
      <c r="M5984" s="105" t="str">
        <f>+VLOOKUP(FACTURACION[[#This Row],[REFERENCIA]],CODINV,4,FALSE)</f>
        <v>MANGAS</v>
      </c>
      <c r="N5984" s="105" t="str">
        <f>+VLOOKUP(FACTURACION[[#This Row],[REFERENCIA]],CODINV,5,FALSE)</f>
        <v>HONEYWELL</v>
      </c>
      <c r="O5984">
        <v>16</v>
      </c>
      <c r="P5984" s="113">
        <v>1512726.6</v>
      </c>
      <c r="Q5984" s="107">
        <f>+FACTURACION[[#This Row],[CANTIDAD]]*FACTURACION[[#This Row],[VR UNITARIO]]/1000</f>
        <v>24203.625600000003</v>
      </c>
      <c r="R5984" s="105" t="str">
        <f>+VLOOKUP(FACTURACION[[#This Row],[NIT]],TABLACLIENTE,5,FALSE)</f>
        <v>CARTAGENA</v>
      </c>
    </row>
    <row r="5985" spans="3:18">
      <c r="C5985" s="29">
        <v>2019</v>
      </c>
      <c r="D5985" s="30" t="s">
        <v>84</v>
      </c>
      <c r="E5985" s="30">
        <f>MONTH(FACTURACION[[#This Row],[MES]]&amp;1)</f>
        <v>5</v>
      </c>
      <c r="F5985" s="223">
        <f>DATE(FACTURACION[[#This Row],[AÑO]],FACTURACION[[#This Row],[Mes numero]],1)</f>
        <v>43586</v>
      </c>
      <c r="G5985" s="160" t="s">
        <v>4858</v>
      </c>
      <c r="H5985" s="25">
        <v>891101577</v>
      </c>
      <c r="I5985" s="105" t="str">
        <f>+VLOOKUP(FACTURACION[[#This Row],[NIT]],TABLACLIENTE,2,FALSE)</f>
        <v>ALCANOS DE COLOMBIA S.A. E.S.P</v>
      </c>
      <c r="J5985" t="s">
        <v>198</v>
      </c>
      <c r="K5985" s="105" t="str">
        <f>+VLOOKUP(FACTURACION[[#This Row],[REFERENCIA]],CODINV,2,FALSE)</f>
        <v>REG. 1813C-HC C. 1 1/4" R: 6-15" O: 1/2</v>
      </c>
      <c r="L5985" s="105" t="str">
        <f>IF(VLOOKUP(FACTURACION[[#This Row],[REFERENCIA]],CODINV,3,FALSE)=0,"",VLOOKUP(FACTURACION[[#This Row],[REFERENCIA]],CODINV,3,FALSE))</f>
        <v/>
      </c>
      <c r="M5985" s="105" t="str">
        <f>+VLOOKUP(FACTURACION[[#This Row],[REFERENCIA]],CODINV,4,FALSE)</f>
        <v>REGULADORES</v>
      </c>
      <c r="N5985" s="105" t="str">
        <f>+VLOOKUP(FACTURACION[[#This Row],[REFERENCIA]],CODINV,5,FALSE)</f>
        <v>HONEYWELL</v>
      </c>
      <c r="O5985">
        <v>12</v>
      </c>
      <c r="P5985" s="113">
        <v>151731.06</v>
      </c>
      <c r="Q5985" s="107">
        <f>+FACTURACION[[#This Row],[CANTIDAD]]*FACTURACION[[#This Row],[VR UNITARIO]]/1000</f>
        <v>1820.7727199999999</v>
      </c>
      <c r="R5985" s="105" t="str">
        <f>+VLOOKUP(FACTURACION[[#This Row],[NIT]],TABLACLIENTE,5,FALSE)</f>
        <v>NEIVA</v>
      </c>
    </row>
    <row r="5986" spans="3:18">
      <c r="C5986" s="29">
        <v>2019</v>
      </c>
      <c r="D5986" s="30" t="s">
        <v>84</v>
      </c>
      <c r="E5986" s="30">
        <f>MONTH(FACTURACION[[#This Row],[MES]]&amp;1)</f>
        <v>5</v>
      </c>
      <c r="F5986" s="223">
        <f>DATE(FACTURACION[[#This Row],[AÑO]],FACTURACION[[#This Row],[Mes numero]],1)</f>
        <v>43586</v>
      </c>
      <c r="G5986" s="160" t="s">
        <v>4859</v>
      </c>
      <c r="H5986" s="25">
        <v>890105526</v>
      </c>
      <c r="I5986" s="105" t="str">
        <f>+VLOOKUP(FACTURACION[[#This Row],[NIT]],TABLACLIENTE,2,FALSE)</f>
        <v>PROMIGAS S.A. E.S.P.</v>
      </c>
      <c r="J5986" t="s">
        <v>566</v>
      </c>
      <c r="K5986" s="105" t="str">
        <f>+VLOOKUP(FACTURACION[[#This Row],[REFERENCIA]],CODINV,2,FALSE)</f>
        <v>MANGA 2" S300 V7</v>
      </c>
      <c r="L5986" s="105" t="str">
        <f>IF(VLOOKUP(FACTURACION[[#This Row],[REFERENCIA]],CODINV,3,FALSE)=0,"",VLOOKUP(FACTURACION[[#This Row],[REFERENCIA]],CODINV,3,FALSE))</f>
        <v>73404P015</v>
      </c>
      <c r="M5986" s="105" t="str">
        <f>+VLOOKUP(FACTURACION[[#This Row],[REFERENCIA]],CODINV,4,FALSE)</f>
        <v>MANGAS</v>
      </c>
      <c r="N5986" s="105" t="str">
        <f>+VLOOKUP(FACTURACION[[#This Row],[REFERENCIA]],CODINV,5,FALSE)</f>
        <v>HONEYWELL</v>
      </c>
      <c r="O5986">
        <v>7</v>
      </c>
      <c r="P5986" s="113">
        <v>1466886.4</v>
      </c>
      <c r="Q5986" s="107">
        <f>+FACTURACION[[#This Row],[CANTIDAD]]*FACTURACION[[#This Row],[VR UNITARIO]]/1000</f>
        <v>10268.2048</v>
      </c>
      <c r="R5986" s="105" t="str">
        <f>+VLOOKUP(FACTURACION[[#This Row],[NIT]],TABLACLIENTE,5,FALSE)</f>
        <v>BARRANQUILLA</v>
      </c>
    </row>
    <row r="5987" spans="3:18">
      <c r="C5987" s="29">
        <v>2019</v>
      </c>
      <c r="D5987" s="30" t="s">
        <v>84</v>
      </c>
      <c r="E5987" s="30">
        <f>MONTH(FACTURACION[[#This Row],[MES]]&amp;1)</f>
        <v>5</v>
      </c>
      <c r="F5987" s="223">
        <f>DATE(FACTURACION[[#This Row],[AÑO]],FACTURACION[[#This Row],[Mes numero]],1)</f>
        <v>43586</v>
      </c>
      <c r="G5987" s="160" t="s">
        <v>4860</v>
      </c>
      <c r="H5987" s="25">
        <v>890105526</v>
      </c>
      <c r="I5987" s="105" t="str">
        <f>+VLOOKUP(FACTURACION[[#This Row],[NIT]],TABLACLIENTE,2,FALSE)</f>
        <v>PROMIGAS S.A. E.S.P.</v>
      </c>
      <c r="J5987" t="s">
        <v>174</v>
      </c>
      <c r="K5987" s="105" t="str">
        <f>+VLOOKUP(FACTURACION[[#This Row],[REFERENCIA]],CODINV,2,FALSE)</f>
        <v>MANGA 2" S600 V7</v>
      </c>
      <c r="L5987" s="105" t="str">
        <f>IF(VLOOKUP(FACTURACION[[#This Row],[REFERENCIA]],CODINV,3,FALSE)=0,"",VLOOKUP(FACTURACION[[#This Row],[REFERENCIA]],CODINV,3,FALSE))</f>
        <v>73677P011</v>
      </c>
      <c r="M5987" s="105" t="str">
        <f>+VLOOKUP(FACTURACION[[#This Row],[REFERENCIA]],CODINV,4,FALSE)</f>
        <v>MANGAS</v>
      </c>
      <c r="N5987" s="105" t="str">
        <f>+VLOOKUP(FACTURACION[[#This Row],[REFERENCIA]],CODINV,5,FALSE)</f>
        <v>HONEYWELL</v>
      </c>
      <c r="O5987">
        <v>10</v>
      </c>
      <c r="P5987" s="113">
        <v>1486532.2</v>
      </c>
      <c r="Q5987" s="107">
        <f>+FACTURACION[[#This Row],[CANTIDAD]]*FACTURACION[[#This Row],[VR UNITARIO]]/1000</f>
        <v>14865.322</v>
      </c>
      <c r="R5987" s="105" t="str">
        <f>+VLOOKUP(FACTURACION[[#This Row],[NIT]],TABLACLIENTE,5,FALSE)</f>
        <v>BARRANQUILLA</v>
      </c>
    </row>
    <row r="5988" spans="3:18">
      <c r="C5988" s="29">
        <v>2019</v>
      </c>
      <c r="D5988" s="30" t="s">
        <v>84</v>
      </c>
      <c r="E5988" s="30">
        <f>MONTH(FACTURACION[[#This Row],[MES]]&amp;1)</f>
        <v>5</v>
      </c>
      <c r="F5988" s="223">
        <f>DATE(FACTURACION[[#This Row],[AÑO]],FACTURACION[[#This Row],[Mes numero]],1)</f>
        <v>43586</v>
      </c>
      <c r="G5988" s="160" t="s">
        <v>4861</v>
      </c>
      <c r="H5988" s="25">
        <v>890208316</v>
      </c>
      <c r="I5988" s="105" t="str">
        <f>+VLOOKUP(FACTURACION[[#This Row],[NIT]],TABLACLIENTE,2,FALSE)</f>
        <v xml:space="preserve">METROGAS DE COLOMBIA S.A. E.S.P.  (METROGAS S.A. E.S.P)
</v>
      </c>
      <c r="J5988" t="s">
        <v>132</v>
      </c>
      <c r="K5988" s="105" t="str">
        <f>+VLOOKUP(FACTURACION[[#This Row],[REFERENCIA]],CODINV,2,FALSE)</f>
        <v>KIT REPARACION BUNA N 80</v>
      </c>
      <c r="L5988" s="105" t="str">
        <f>IF(VLOOKUP(FACTURACION[[#This Row],[REFERENCIA]],CODINV,3,FALSE)=0,"",VLOOKUP(FACTURACION[[#This Row],[REFERENCIA]],CODINV,3,FALSE))</f>
        <v>73914K010</v>
      </c>
      <c r="M5988" s="105" t="str">
        <f>+VLOOKUP(FACTURACION[[#This Row],[REFERENCIA]],CODINV,4,FALSE)</f>
        <v>REPUESTOS Y ACCESORIOS</v>
      </c>
      <c r="N5988" s="105" t="str">
        <f>+VLOOKUP(FACTURACION[[#This Row],[REFERENCIA]],CODINV,5,FALSE)</f>
        <v>HONEYWELL</v>
      </c>
      <c r="O5988">
        <v>30</v>
      </c>
      <c r="P5988" s="113">
        <v>144069.20000000001</v>
      </c>
      <c r="Q5988" s="107">
        <f>+FACTURACION[[#This Row],[CANTIDAD]]*FACTURACION[[#This Row],[VR UNITARIO]]/1000</f>
        <v>4322.076</v>
      </c>
      <c r="R5988" s="105" t="str">
        <f>+VLOOKUP(FACTURACION[[#This Row],[NIT]],TABLACLIENTE,5,FALSE)</f>
        <v>FLORIDABLANCA</v>
      </c>
    </row>
    <row r="5989" spans="3:18">
      <c r="C5989" s="29">
        <v>2019</v>
      </c>
      <c r="D5989" s="30" t="s">
        <v>84</v>
      </c>
      <c r="E5989" s="30">
        <f>MONTH(FACTURACION[[#This Row],[MES]]&amp;1)</f>
        <v>5</v>
      </c>
      <c r="F5989" s="223">
        <f>DATE(FACTURACION[[#This Row],[AÑO]],FACTURACION[[#This Row],[Mes numero]],1)</f>
        <v>43586</v>
      </c>
      <c r="G5989" s="160" t="s">
        <v>4861</v>
      </c>
      <c r="H5989" s="25">
        <v>890208316</v>
      </c>
      <c r="I5989" s="105" t="str">
        <f>+VLOOKUP(FACTURACION[[#This Row],[NIT]],TABLACLIENTE,2,FALSE)</f>
        <v xml:space="preserve">METROGAS DE COLOMBIA S.A. E.S.P.  (METROGAS S.A. E.S.P)
</v>
      </c>
      <c r="J5989" t="s">
        <v>886</v>
      </c>
      <c r="K5989" s="105" t="str">
        <f>+VLOOKUP(FACTURACION[[#This Row],[REFERENCIA]],CODINV,2,FALSE)</f>
        <v>FILTER ASSEMBLY (COMPOSITE)</v>
      </c>
      <c r="L5989" s="105" t="str">
        <f>IF(VLOOKUP(FACTURACION[[#This Row],[REFERENCIA]],CODINV,3,FALSE)=0,"",VLOOKUP(FACTURACION[[#This Row],[REFERENCIA]],CODINV,3,FALSE))</f>
        <v>78480P001</v>
      </c>
      <c r="M5989" s="105" t="str">
        <f>+VLOOKUP(FACTURACION[[#This Row],[REFERENCIA]],CODINV,4,FALSE)</f>
        <v>FILTROS</v>
      </c>
      <c r="N5989" s="105" t="str">
        <f>+VLOOKUP(FACTURACION[[#This Row],[REFERENCIA]],CODINV,5,FALSE)</f>
        <v>HONEYWELL</v>
      </c>
      <c r="O5989">
        <v>8</v>
      </c>
      <c r="P5989" s="113">
        <v>68760.3</v>
      </c>
      <c r="Q5989" s="107">
        <f>+FACTURACION[[#This Row],[CANTIDAD]]*FACTURACION[[#This Row],[VR UNITARIO]]/1000</f>
        <v>550.08240000000001</v>
      </c>
      <c r="R5989" s="105" t="str">
        <f>+VLOOKUP(FACTURACION[[#This Row],[NIT]],TABLACLIENTE,5,FALSE)</f>
        <v>FLORIDABLANCA</v>
      </c>
    </row>
    <row r="5990" spans="3:18">
      <c r="C5990" s="29">
        <v>2019</v>
      </c>
      <c r="D5990" s="30" t="s">
        <v>84</v>
      </c>
      <c r="E5990" s="30">
        <f>MONTH(FACTURACION[[#This Row],[MES]]&amp;1)</f>
        <v>5</v>
      </c>
      <c r="F5990" s="223">
        <f>DATE(FACTURACION[[#This Row],[AÑO]],FACTURACION[[#This Row],[Mes numero]],1)</f>
        <v>43586</v>
      </c>
      <c r="G5990" s="160" t="s">
        <v>4861</v>
      </c>
      <c r="H5990" s="25">
        <v>890208316</v>
      </c>
      <c r="I5990" s="105" t="str">
        <f>+VLOOKUP(FACTURACION[[#This Row],[NIT]],TABLACLIENTE,2,FALSE)</f>
        <v xml:space="preserve">METROGAS DE COLOMBIA S.A. E.S.P.  (METROGAS S.A. E.S.P)
</v>
      </c>
      <c r="J5990" t="s">
        <v>61</v>
      </c>
      <c r="K5990" s="105" t="str">
        <f>+VLOOKUP(FACTURACION[[#This Row],[REFERENCIA]],CODINV,2,FALSE)</f>
        <v>MANGA 2" S300 H7</v>
      </c>
      <c r="L5990" s="105" t="str">
        <f>IF(VLOOKUP(FACTURACION[[#This Row],[REFERENCIA]],CODINV,3,FALSE)=0,"",VLOOKUP(FACTURACION[[#This Row],[REFERENCIA]],CODINV,3,FALSE))</f>
        <v>73404P002</v>
      </c>
      <c r="M5990" s="105" t="str">
        <f>+VLOOKUP(FACTURACION[[#This Row],[REFERENCIA]],CODINV,4,FALSE)</f>
        <v>MANGAS</v>
      </c>
      <c r="N5990" s="105" t="str">
        <f>+VLOOKUP(FACTURACION[[#This Row],[REFERENCIA]],CODINV,5,FALSE)</f>
        <v>HONEYWELL</v>
      </c>
      <c r="O5990">
        <v>5</v>
      </c>
      <c r="P5990" s="113">
        <v>536985.19999999995</v>
      </c>
      <c r="Q5990" s="107">
        <f>+FACTURACION[[#This Row],[CANTIDAD]]*FACTURACION[[#This Row],[VR UNITARIO]]/1000</f>
        <v>2684.9259999999999</v>
      </c>
      <c r="R5990" s="105" t="str">
        <f>+VLOOKUP(FACTURACION[[#This Row],[NIT]],TABLACLIENTE,5,FALSE)</f>
        <v>FLORIDABLANCA</v>
      </c>
    </row>
    <row r="5991" spans="3:18">
      <c r="C5991" s="29">
        <v>2019</v>
      </c>
      <c r="D5991" s="30" t="s">
        <v>84</v>
      </c>
      <c r="E5991" s="30">
        <f>MONTH(FACTURACION[[#This Row],[MES]]&amp;1)</f>
        <v>5</v>
      </c>
      <c r="F5991" s="223">
        <f>DATE(FACTURACION[[#This Row],[AÑO]],FACTURACION[[#This Row],[Mes numero]],1)</f>
        <v>43586</v>
      </c>
      <c r="G5991" s="160" t="s">
        <v>4861</v>
      </c>
      <c r="H5991" s="25">
        <v>890208316</v>
      </c>
      <c r="I5991" s="105" t="str">
        <f>+VLOOKUP(FACTURACION[[#This Row],[NIT]],TABLACLIENTE,2,FALSE)</f>
        <v xml:space="preserve">METROGAS DE COLOMBIA S.A. E.S.P.  (METROGAS S.A. E.S.P)
</v>
      </c>
      <c r="J5991" t="s">
        <v>185</v>
      </c>
      <c r="K5991" s="105" t="str">
        <f>+VLOOKUP(FACTURACION[[#This Row],[REFERENCIA]],CODINV,2,FALSE)</f>
        <v>ROLLPIN.</v>
      </c>
      <c r="L5991" s="105" t="str">
        <f>IF(VLOOKUP(FACTURACION[[#This Row],[REFERENCIA]],CODINV,3,FALSE)=0,"",VLOOKUP(FACTURACION[[#This Row],[REFERENCIA]],CODINV,3,FALSE))</f>
        <v>78137P003</v>
      </c>
      <c r="M5991" s="105" t="str">
        <f>+VLOOKUP(FACTURACION[[#This Row],[REFERENCIA]],CODINV,4,FALSE)</f>
        <v>REPUESTOS Y ACCESORIOS</v>
      </c>
      <c r="N5991" s="105" t="str">
        <f>+VLOOKUP(FACTURACION[[#This Row],[REFERENCIA]],CODINV,5,FALSE)</f>
        <v>HONEYWELL</v>
      </c>
      <c r="O5991">
        <v>10</v>
      </c>
      <c r="P5991" s="113">
        <v>26194.400000000001</v>
      </c>
      <c r="Q5991" s="107">
        <f>+FACTURACION[[#This Row],[CANTIDAD]]*FACTURACION[[#This Row],[VR UNITARIO]]/1000</f>
        <v>261.94400000000002</v>
      </c>
      <c r="R5991" s="105" t="str">
        <f>+VLOOKUP(FACTURACION[[#This Row],[NIT]],TABLACLIENTE,5,FALSE)</f>
        <v>FLORIDABLANCA</v>
      </c>
    </row>
    <row r="5992" spans="3:18">
      <c r="C5992" s="29">
        <v>2019</v>
      </c>
      <c r="D5992" s="30" t="s">
        <v>84</v>
      </c>
      <c r="E5992" s="30">
        <f>MONTH(FACTURACION[[#This Row],[MES]]&amp;1)</f>
        <v>5</v>
      </c>
      <c r="F5992" s="223">
        <f>DATE(FACTURACION[[#This Row],[AÑO]],FACTURACION[[#This Row],[Mes numero]],1)</f>
        <v>43586</v>
      </c>
      <c r="G5992" s="160" t="s">
        <v>4861</v>
      </c>
      <c r="H5992" s="25">
        <v>890208316</v>
      </c>
      <c r="I5992" s="105" t="str">
        <f>+VLOOKUP(FACTURACION[[#This Row],[NIT]],TABLACLIENTE,2,FALSE)</f>
        <v xml:space="preserve">METROGAS DE COLOMBIA S.A. E.S.P.  (METROGAS S.A. E.S.P)
</v>
      </c>
      <c r="J5992" t="s">
        <v>155</v>
      </c>
      <c r="K5992" s="105" t="str">
        <f>+VLOOKUP(FACTURACION[[#This Row],[REFERENCIA]],CODINV,2,FALSE)</f>
        <v>AFV 3" S300 FO</v>
      </c>
      <c r="L5992" s="105" t="str">
        <f>IF(VLOOKUP(FACTURACION[[#This Row],[REFERENCIA]],CODINV,3,FALSE)=0,"",VLOOKUP(FACTURACION[[#This Row],[REFERENCIA]],CODINV,3,FALSE))</f>
        <v/>
      </c>
      <c r="M5992" s="105" t="str">
        <f>+VLOOKUP(FACTURACION[[#This Row],[REFERENCIA]],CODINV,4,FALSE)</f>
        <v>REGULADORES</v>
      </c>
      <c r="N5992" s="105" t="str">
        <f>+VLOOKUP(FACTURACION[[#This Row],[REFERENCIA]],CODINV,5,FALSE)</f>
        <v>HONEYWELL</v>
      </c>
      <c r="O5992">
        <v>1</v>
      </c>
      <c r="P5992" s="113">
        <v>4367916.2</v>
      </c>
      <c r="Q5992" s="107">
        <f>+FACTURACION[[#This Row],[CANTIDAD]]*FACTURACION[[#This Row],[VR UNITARIO]]/1000</f>
        <v>4367.9162000000006</v>
      </c>
      <c r="R5992" s="105" t="str">
        <f>+VLOOKUP(FACTURACION[[#This Row],[NIT]],TABLACLIENTE,5,FALSE)</f>
        <v>FLORIDABLANCA</v>
      </c>
    </row>
    <row r="5993" spans="3:18">
      <c r="C5993" s="29">
        <v>2019</v>
      </c>
      <c r="D5993" s="30" t="s">
        <v>84</v>
      </c>
      <c r="E5993" s="30">
        <f>MONTH(FACTURACION[[#This Row],[MES]]&amp;1)</f>
        <v>5</v>
      </c>
      <c r="F5993" s="223">
        <f>DATE(FACTURACION[[#This Row],[AÑO]],FACTURACION[[#This Row],[Mes numero]],1)</f>
        <v>43586</v>
      </c>
      <c r="G5993" s="160" t="s">
        <v>4861</v>
      </c>
      <c r="H5993" s="25">
        <v>890208316</v>
      </c>
      <c r="I5993" s="105" t="str">
        <f>+VLOOKUP(FACTURACION[[#This Row],[NIT]],TABLACLIENTE,2,FALSE)</f>
        <v xml:space="preserve">METROGAS DE COLOMBIA S.A. E.S.P.  (METROGAS S.A. E.S.P)
</v>
      </c>
      <c r="J5993" t="s">
        <v>65</v>
      </c>
      <c r="K5993" s="105" t="str">
        <f>+VLOOKUP(FACTURACION[[#This Row],[REFERENCIA]],CODINV,2,FALSE)</f>
        <v>CONTROL LOOP ZSC-100 BM INSPIRATOR</v>
      </c>
      <c r="L5993" s="105" t="str">
        <f>IF(VLOOKUP(FACTURACION[[#This Row],[REFERENCIA]],CODINV,3,FALSE)=0,"",VLOOKUP(FACTURACION[[#This Row],[REFERENCIA]],CODINV,3,FALSE))</f>
        <v/>
      </c>
      <c r="M5993" s="105" t="str">
        <f>+VLOOKUP(FACTURACION[[#This Row],[REFERENCIA]],CODINV,4,FALSE)</f>
        <v>REGULADORES</v>
      </c>
      <c r="N5993" s="105" t="str">
        <f>+VLOOKUP(FACTURACION[[#This Row],[REFERENCIA]],CODINV,5,FALSE)</f>
        <v>HONEYWELL</v>
      </c>
      <c r="O5993">
        <v>1</v>
      </c>
      <c r="P5993" s="113">
        <v>4911450</v>
      </c>
      <c r="Q5993" s="107">
        <f>+FACTURACION[[#This Row],[CANTIDAD]]*FACTURACION[[#This Row],[VR UNITARIO]]/1000</f>
        <v>4911.45</v>
      </c>
      <c r="R5993" s="105" t="str">
        <f>+VLOOKUP(FACTURACION[[#This Row],[NIT]],TABLACLIENTE,5,FALSE)</f>
        <v>FLORIDABLANCA</v>
      </c>
    </row>
    <row r="5994" spans="3:18">
      <c r="C5994" s="29">
        <v>2019</v>
      </c>
      <c r="D5994" s="30" t="s">
        <v>84</v>
      </c>
      <c r="E5994" s="30">
        <f>MONTH(FACTURACION[[#This Row],[MES]]&amp;1)</f>
        <v>5</v>
      </c>
      <c r="F5994" s="223">
        <f>DATE(FACTURACION[[#This Row],[AÑO]],FACTURACION[[#This Row],[Mes numero]],1)</f>
        <v>43586</v>
      </c>
      <c r="G5994" s="160" t="s">
        <v>4861</v>
      </c>
      <c r="H5994" s="25">
        <v>890208316</v>
      </c>
      <c r="I5994" s="105" t="str">
        <f>+VLOOKUP(FACTURACION[[#This Row],[NIT]],TABLACLIENTE,2,FALSE)</f>
        <v xml:space="preserve">METROGAS DE COLOMBIA S.A. E.S.P.  (METROGAS S.A. E.S.P)
</v>
      </c>
      <c r="J5994" t="s">
        <v>153</v>
      </c>
      <c r="K5994" s="105" t="str">
        <f>+VLOOKUP(FACTURACION[[#This Row],[REFERENCIA]],CODINV,2,FALSE)</f>
        <v>MANGA 3" S300 H7</v>
      </c>
      <c r="L5994" s="105" t="str">
        <f>IF(VLOOKUP(FACTURACION[[#This Row],[REFERENCIA]],CODINV,3,FALSE)=0,"",VLOOKUP(FACTURACION[[#This Row],[REFERENCIA]],CODINV,3,FALSE))</f>
        <v>73404P003</v>
      </c>
      <c r="M5994" s="105" t="str">
        <f>+VLOOKUP(FACTURACION[[#This Row],[REFERENCIA]],CODINV,4,FALSE)</f>
        <v>MANGAS</v>
      </c>
      <c r="N5994" s="105" t="str">
        <f>+VLOOKUP(FACTURACION[[#This Row],[REFERENCIA]],CODINV,5,FALSE)</f>
        <v>HONEYWELL</v>
      </c>
      <c r="O5994">
        <v>1</v>
      </c>
      <c r="P5994" s="113">
        <v>939724</v>
      </c>
      <c r="Q5994" s="107">
        <f>+FACTURACION[[#This Row],[CANTIDAD]]*FACTURACION[[#This Row],[VR UNITARIO]]/1000</f>
        <v>939.72400000000005</v>
      </c>
      <c r="R5994" s="105" t="str">
        <f>+VLOOKUP(FACTURACION[[#This Row],[NIT]],TABLACLIENTE,5,FALSE)</f>
        <v>FLORIDABLANCA</v>
      </c>
    </row>
    <row r="5995" spans="3:18">
      <c r="C5995" s="29">
        <v>2019</v>
      </c>
      <c r="D5995" s="30" t="s">
        <v>84</v>
      </c>
      <c r="E5995" s="30">
        <f>MONTH(FACTURACION[[#This Row],[MES]]&amp;1)</f>
        <v>5</v>
      </c>
      <c r="F5995" s="223">
        <f>DATE(FACTURACION[[#This Row],[AÑO]],FACTURACION[[#This Row],[Mes numero]],1)</f>
        <v>43586</v>
      </c>
      <c r="G5995" s="160" t="s">
        <v>4861</v>
      </c>
      <c r="H5995" s="25">
        <v>890208316</v>
      </c>
      <c r="I5995" s="105" t="str">
        <f>+VLOOKUP(FACTURACION[[#This Row],[NIT]],TABLACLIENTE,2,FALSE)</f>
        <v xml:space="preserve">METROGAS DE COLOMBIA S.A. E.S.P.  (METROGAS S.A. E.S.P)
</v>
      </c>
      <c r="J5995" t="s">
        <v>569</v>
      </c>
      <c r="K5995" s="105" t="str">
        <f>+VLOOKUP(FACTURACION[[#This Row],[REFERENCIA]],CODINV,2,FALSE)</f>
        <v>MANGA 2" S600 H7</v>
      </c>
      <c r="L5995" s="105" t="str">
        <f>IF(VLOOKUP(FACTURACION[[#This Row],[REFERENCIA]],CODINV,3,FALSE)=0,"",VLOOKUP(FACTURACION[[#This Row],[REFERENCIA]],CODINV,3,FALSE))</f>
        <v>73677P001</v>
      </c>
      <c r="M5995" s="105" t="str">
        <f>+VLOOKUP(FACTURACION[[#This Row],[REFERENCIA]],CODINV,4,FALSE)</f>
        <v>MANGAS</v>
      </c>
      <c r="N5995" s="105" t="str">
        <f>+VLOOKUP(FACTURACION[[#This Row],[REFERENCIA]],CODINV,5,FALSE)</f>
        <v>HONEYWELL</v>
      </c>
      <c r="O5995">
        <v>5</v>
      </c>
      <c r="P5995" s="113">
        <v>589374</v>
      </c>
      <c r="Q5995" s="107">
        <f>+FACTURACION[[#This Row],[CANTIDAD]]*FACTURACION[[#This Row],[VR UNITARIO]]/1000</f>
        <v>2946.87</v>
      </c>
      <c r="R5995" s="105" t="str">
        <f>+VLOOKUP(FACTURACION[[#This Row],[NIT]],TABLACLIENTE,5,FALSE)</f>
        <v>FLORIDABLANCA</v>
      </c>
    </row>
    <row r="5996" spans="3:18">
      <c r="C5996" s="29">
        <v>2019</v>
      </c>
      <c r="D5996" s="30" t="s">
        <v>84</v>
      </c>
      <c r="E5996" s="30">
        <f>MONTH(FACTURACION[[#This Row],[MES]]&amp;1)</f>
        <v>5</v>
      </c>
      <c r="F5996" s="223">
        <f>DATE(FACTURACION[[#This Row],[AÑO]],FACTURACION[[#This Row],[Mes numero]],1)</f>
        <v>43586</v>
      </c>
      <c r="G5996" s="160" t="s">
        <v>4862</v>
      </c>
      <c r="H5996" s="25">
        <v>890101691</v>
      </c>
      <c r="I5996" s="105" t="str">
        <f>+VLOOKUP(FACTURACION[[#This Row],[NIT]],TABLACLIENTE,2,FALSE)</f>
        <v>GASES DEL CARIBE S.A.E.S.P. (GASCARIBE S.A E.S.P.)</v>
      </c>
      <c r="J5996" t="s">
        <v>23</v>
      </c>
      <c r="K5996" s="105" t="str">
        <f>+VLOOKUP(FACTURACION[[#This Row],[REFERENCIA]],CODINV,2,FALSE)</f>
        <v>MEDIDOR AL-800 C:1 1/2" MAOP 20 PSIG CON CONECTORES</v>
      </c>
      <c r="L5996" s="105" t="str">
        <f>IF(VLOOKUP(FACTURACION[[#This Row],[REFERENCIA]],CODINV,3,FALSE)=0,"",VLOOKUP(FACTURACION[[#This Row],[REFERENCIA]],CODINV,3,FALSE))</f>
        <v/>
      </c>
      <c r="M5996" s="105" t="str">
        <f>+VLOOKUP(FACTURACION[[#This Row],[REFERENCIA]],CODINV,4,FALSE)</f>
        <v>MEDIDORES</v>
      </c>
      <c r="N5996" s="105" t="str">
        <f>+VLOOKUP(FACTURACION[[#This Row],[REFERENCIA]],CODINV,5,FALSE)</f>
        <v>HONEYWELL</v>
      </c>
      <c r="O5996">
        <v>1</v>
      </c>
      <c r="P5996" s="113">
        <v>2669000</v>
      </c>
      <c r="Q5996" s="107">
        <f>+FACTURACION[[#This Row],[CANTIDAD]]*FACTURACION[[#This Row],[VR UNITARIO]]/1000</f>
        <v>2669</v>
      </c>
      <c r="R5996" s="105" t="str">
        <f>+VLOOKUP(FACTURACION[[#This Row],[NIT]],TABLACLIENTE,5,FALSE)</f>
        <v>BARRANQUILLA</v>
      </c>
    </row>
    <row r="5997" spans="3:18">
      <c r="C5997" s="29">
        <v>2019</v>
      </c>
      <c r="D5997" s="30" t="s">
        <v>84</v>
      </c>
      <c r="E5997" s="30">
        <f>MONTH(FACTURACION[[#This Row],[MES]]&amp;1)</f>
        <v>5</v>
      </c>
      <c r="F5997" s="223">
        <f>DATE(FACTURACION[[#This Row],[AÑO]],FACTURACION[[#This Row],[Mes numero]],1)</f>
        <v>43586</v>
      </c>
      <c r="G5997" s="160" t="s">
        <v>4863</v>
      </c>
      <c r="H5997" s="25">
        <v>900175830</v>
      </c>
      <c r="I5997" s="105" t="str">
        <f>+VLOOKUP(FACTURACION[[#This Row],[NIT]],TABLACLIENTE,2,FALSE)</f>
        <v xml:space="preserve">COMBUSTIBLES LIQUIDOS DE COLOMBIA S.A E.S.P  (CLC S.A E.S.P)
</v>
      </c>
      <c r="J5997" t="s">
        <v>768</v>
      </c>
      <c r="K5997" s="105" t="str">
        <f>+VLOOKUP(FACTURACION[[#This Row],[REFERENCIA]],CODINV,2,FALSE)</f>
        <v>VALVULA DE LLENADO ACCION RAPIDA 1"</v>
      </c>
      <c r="L5997" s="105" t="str">
        <f>IF(VLOOKUP(FACTURACION[[#This Row],[REFERENCIA]],CODINV,3,FALSE)=0,"",VLOOKUP(FACTURACION[[#This Row],[REFERENCIA]],CODINV,3,FALSE))</f>
        <v>A7797A</v>
      </c>
      <c r="M5997" s="105" t="str">
        <f>+VLOOKUP(FACTURACION[[#This Row],[REFERENCIA]],CODINV,4,FALSE)</f>
        <v>VÁLVULAS Y MULTIVÁLVULAS</v>
      </c>
      <c r="N5997" s="105" t="str">
        <f>+VLOOKUP(FACTURACION[[#This Row],[REFERENCIA]],CODINV,5,FALSE)</f>
        <v>REGO</v>
      </c>
      <c r="O5997">
        <v>1</v>
      </c>
      <c r="P5997" s="113">
        <v>998000</v>
      </c>
      <c r="Q5997" s="107">
        <f>+FACTURACION[[#This Row],[CANTIDAD]]*FACTURACION[[#This Row],[VR UNITARIO]]/1000</f>
        <v>998</v>
      </c>
      <c r="R5997" s="105" t="str">
        <f>+VLOOKUP(FACTURACION[[#This Row],[NIT]],TABLACLIENTE,5,FALSE)</f>
        <v>BOGOTÁ D.C.</v>
      </c>
    </row>
    <row r="5998" spans="3:18">
      <c r="C5998" s="29">
        <v>2019</v>
      </c>
      <c r="D5998" s="30" t="s">
        <v>84</v>
      </c>
      <c r="E5998" s="30">
        <f>MONTH(FACTURACION[[#This Row],[MES]]&amp;1)</f>
        <v>5</v>
      </c>
      <c r="F5998" s="223">
        <f>DATE(FACTURACION[[#This Row],[AÑO]],FACTURACION[[#This Row],[Mes numero]],1)</f>
        <v>43586</v>
      </c>
      <c r="G5998" s="160" t="s">
        <v>4864</v>
      </c>
      <c r="H5998" s="25">
        <v>890101691</v>
      </c>
      <c r="I5998" s="105" t="str">
        <f>+VLOOKUP(FACTURACION[[#This Row],[NIT]],TABLACLIENTE,2,FALSE)</f>
        <v>GASES DEL CARIBE S.A.E.S.P. (GASCARIBE S.A E.S.P.)</v>
      </c>
      <c r="J5998" t="s">
        <v>489</v>
      </c>
      <c r="K5998" s="105" t="str">
        <f>+VLOOKUP(FACTURACION[[#This Row],[REFERENCIA]],CODINV,2,FALSE)</f>
        <v>COUPLING MECANICO ELSTER 1/2</v>
      </c>
      <c r="L5998" s="105" t="str">
        <f>IF(VLOOKUP(FACTURACION[[#This Row],[REFERENCIA]],CODINV,3,FALSE)=0,"",VLOOKUP(FACTURACION[[#This Row],[REFERENCIA]],CODINV,3,FALSE))</f>
        <v>50056</v>
      </c>
      <c r="M5998" s="105" t="str">
        <f>+VLOOKUP(FACTURACION[[#This Row],[REFERENCIA]],CODINV,4,FALSE)</f>
        <v>REPUESTOS Y ACCESORIOS</v>
      </c>
      <c r="N5998" s="105" t="str">
        <f>+VLOOKUP(FACTURACION[[#This Row],[REFERENCIA]],CODINV,5,FALSE)</f>
        <v>HONEYWELL</v>
      </c>
      <c r="O5998">
        <v>102</v>
      </c>
      <c r="P5998" s="113">
        <v>58893</v>
      </c>
      <c r="Q5998" s="107">
        <f>+FACTURACION[[#This Row],[CANTIDAD]]*FACTURACION[[#This Row],[VR UNITARIO]]/1000</f>
        <v>6007.0860000000002</v>
      </c>
      <c r="R5998" s="105" t="str">
        <f>+VLOOKUP(FACTURACION[[#This Row],[NIT]],TABLACLIENTE,5,FALSE)</f>
        <v>BARRANQUILLA</v>
      </c>
    </row>
    <row r="5999" spans="3:18">
      <c r="C5999" s="29">
        <v>2019</v>
      </c>
      <c r="D5999" s="30" t="s">
        <v>84</v>
      </c>
      <c r="E5999" s="30">
        <f>MONTH(FACTURACION[[#This Row],[MES]]&amp;1)</f>
        <v>5</v>
      </c>
      <c r="F5999" s="223">
        <f>DATE(FACTURACION[[#This Row],[AÑO]],FACTURACION[[#This Row],[Mes numero]],1)</f>
        <v>43586</v>
      </c>
      <c r="G5999" s="160" t="s">
        <v>4864</v>
      </c>
      <c r="H5999" s="25">
        <v>890101691</v>
      </c>
      <c r="I5999" s="105" t="str">
        <f>+VLOOKUP(FACTURACION[[#This Row],[NIT]],TABLACLIENTE,2,FALSE)</f>
        <v>GASES DEL CARIBE S.A.E.S.P. (GASCARIBE S.A E.S.P.)</v>
      </c>
      <c r="J5999" t="s">
        <v>217</v>
      </c>
      <c r="K5999" s="105" t="str">
        <f>+VLOOKUP(FACTURACION[[#This Row],[REFERENCIA]],CODINV,2,FALSE)</f>
        <v>COUPLING ELSTER MECANICO DE 3/4 IPS</v>
      </c>
      <c r="L5999" s="105" t="str">
        <f>IF(VLOOKUP(FACTURACION[[#This Row],[REFERENCIA]],CODINV,3,FALSE)=0,"",VLOOKUP(FACTURACION[[#This Row],[REFERENCIA]],CODINV,3,FALSE))</f>
        <v>50175</v>
      </c>
      <c r="M5999" s="105" t="str">
        <f>+VLOOKUP(FACTURACION[[#This Row],[REFERENCIA]],CODINV,4,FALSE)</f>
        <v>REPUESTOS Y ACCESORIOS</v>
      </c>
      <c r="N5999" s="105" t="str">
        <f>+VLOOKUP(FACTURACION[[#This Row],[REFERENCIA]],CODINV,5,FALSE)</f>
        <v>HONEYWELL</v>
      </c>
      <c r="O5999">
        <v>450</v>
      </c>
      <c r="P5999" s="113">
        <v>83898.06</v>
      </c>
      <c r="Q5999" s="107">
        <f>+FACTURACION[[#This Row],[CANTIDAD]]*FACTURACION[[#This Row],[VR UNITARIO]]/1000</f>
        <v>37754.127</v>
      </c>
      <c r="R5999" s="105" t="str">
        <f>+VLOOKUP(FACTURACION[[#This Row],[NIT]],TABLACLIENTE,5,FALSE)</f>
        <v>BARRANQUILLA</v>
      </c>
    </row>
    <row r="6000" spans="3:18">
      <c r="C6000" s="29">
        <v>2019</v>
      </c>
      <c r="D6000" s="30" t="s">
        <v>84</v>
      </c>
      <c r="E6000" s="30">
        <f>MONTH(FACTURACION[[#This Row],[MES]]&amp;1)</f>
        <v>5</v>
      </c>
      <c r="F6000" s="223">
        <f>DATE(FACTURACION[[#This Row],[AÑO]],FACTURACION[[#This Row],[Mes numero]],1)</f>
        <v>43586</v>
      </c>
      <c r="G6000" s="160" t="s">
        <v>4864</v>
      </c>
      <c r="H6000" s="25">
        <v>890101691</v>
      </c>
      <c r="I6000" s="105" t="str">
        <f>+VLOOKUP(FACTURACION[[#This Row],[NIT]],TABLACLIENTE,2,FALSE)</f>
        <v>GASES DEL CARIBE S.A.E.S.P. (GASCARIBE S.A E.S.P.)</v>
      </c>
      <c r="J6000" t="s">
        <v>215</v>
      </c>
      <c r="K6000" s="105" t="str">
        <f>+VLOOKUP(FACTURACION[[#This Row],[REFERENCIA]],CODINV,2,FALSE)</f>
        <v>COUPLING ELSTER MECANICO 1/2 IPS</v>
      </c>
      <c r="L6000" s="105" t="str">
        <f>IF(VLOOKUP(FACTURACION[[#This Row],[REFERENCIA]],CODINV,3,FALSE)=0,"",VLOOKUP(FACTURACION[[#This Row],[REFERENCIA]],CODINV,3,FALSE))</f>
        <v>50740</v>
      </c>
      <c r="M6000" s="105" t="str">
        <f>+VLOOKUP(FACTURACION[[#This Row],[REFERENCIA]],CODINV,4,FALSE)</f>
        <v>REPUESTOS Y ACCESORIOS</v>
      </c>
      <c r="N6000" s="105" t="str">
        <f>+VLOOKUP(FACTURACION[[#This Row],[REFERENCIA]],CODINV,5,FALSE)</f>
        <v>HONEYWELL</v>
      </c>
      <c r="O6000">
        <v>650</v>
      </c>
      <c r="P6000" s="113">
        <v>116601.85</v>
      </c>
      <c r="Q6000" s="107">
        <f>+FACTURACION[[#This Row],[CANTIDAD]]*FACTURACION[[#This Row],[VR UNITARIO]]/1000</f>
        <v>75791.202499999999</v>
      </c>
      <c r="R6000" s="105" t="str">
        <f>+VLOOKUP(FACTURACION[[#This Row],[NIT]],TABLACLIENTE,5,FALSE)</f>
        <v>BARRANQUILLA</v>
      </c>
    </row>
    <row r="6001" spans="3:18">
      <c r="C6001" s="29">
        <v>2019</v>
      </c>
      <c r="D6001" s="30" t="s">
        <v>84</v>
      </c>
      <c r="E6001" s="30">
        <f>MONTH(FACTURACION[[#This Row],[MES]]&amp;1)</f>
        <v>5</v>
      </c>
      <c r="F6001" s="223">
        <f>DATE(FACTURACION[[#This Row],[AÑO]],FACTURACION[[#This Row],[Mes numero]],1)</f>
        <v>43586</v>
      </c>
      <c r="G6001" s="160" t="s">
        <v>4865</v>
      </c>
      <c r="H6001" s="25">
        <v>890101691</v>
      </c>
      <c r="I6001" s="105" t="str">
        <f>+VLOOKUP(FACTURACION[[#This Row],[NIT]],TABLACLIENTE,2,FALSE)</f>
        <v>GASES DEL CARIBE S.A.E.S.P. (GASCARIBE S.A E.S.P.)</v>
      </c>
      <c r="J6001" t="s">
        <v>489</v>
      </c>
      <c r="K6001" s="105" t="str">
        <f>+VLOOKUP(FACTURACION[[#This Row],[REFERENCIA]],CODINV,2,FALSE)</f>
        <v>COUPLING MECANICO ELSTER 1/2</v>
      </c>
      <c r="L6001" s="105" t="str">
        <f>IF(VLOOKUP(FACTURACION[[#This Row],[REFERENCIA]],CODINV,3,FALSE)=0,"",VLOOKUP(FACTURACION[[#This Row],[REFERENCIA]],CODINV,3,FALSE))</f>
        <v>50056</v>
      </c>
      <c r="M6001" s="105" t="str">
        <f>+VLOOKUP(FACTURACION[[#This Row],[REFERENCIA]],CODINV,4,FALSE)</f>
        <v>REPUESTOS Y ACCESORIOS</v>
      </c>
      <c r="N6001" s="105" t="str">
        <f>+VLOOKUP(FACTURACION[[#This Row],[REFERENCIA]],CODINV,5,FALSE)</f>
        <v>HONEYWELL</v>
      </c>
      <c r="O6001">
        <v>148</v>
      </c>
      <c r="P6001" s="113">
        <v>56524.26</v>
      </c>
      <c r="Q6001" s="107">
        <f>+FACTURACION[[#This Row],[CANTIDAD]]*FACTURACION[[#This Row],[VR UNITARIO]]/1000</f>
        <v>8365.5904800000008</v>
      </c>
      <c r="R6001" s="105" t="str">
        <f>+VLOOKUP(FACTURACION[[#This Row],[NIT]],TABLACLIENTE,5,FALSE)</f>
        <v>BARRANQUILLA</v>
      </c>
    </row>
    <row r="6002" spans="3:18">
      <c r="C6002" s="29">
        <v>2019</v>
      </c>
      <c r="D6002" s="30" t="s">
        <v>84</v>
      </c>
      <c r="E6002" s="30">
        <f>MONTH(FACTURACION[[#This Row],[MES]]&amp;1)</f>
        <v>5</v>
      </c>
      <c r="F6002" s="223">
        <f>DATE(FACTURACION[[#This Row],[AÑO]],FACTURACION[[#This Row],[Mes numero]],1)</f>
        <v>43586</v>
      </c>
      <c r="G6002" s="160" t="s">
        <v>4866</v>
      </c>
      <c r="H6002" s="25">
        <v>900362180</v>
      </c>
      <c r="I6002" s="105" t="str">
        <f>+VLOOKUP(FACTURACION[[#This Row],[NIT]],TABLACLIENTE,2,FALSE)</f>
        <v xml:space="preserve">EQUIPOS Y SERVICIOS ALOSAN S A S </v>
      </c>
      <c r="J6002" t="s">
        <v>708</v>
      </c>
      <c r="K6002" s="105" t="str">
        <f>+VLOOKUP(FACTURACION[[#This Row],[REFERENCIA]],CODINV,2,FALSE)</f>
        <v>REGULADOR PRIMERA ETAPA 1-15 PSI A1/4 NPT</v>
      </c>
      <c r="L6002" s="105" t="str">
        <f>IF(VLOOKUP(FACTURACION[[#This Row],[REFERENCIA]],CODINV,3,FALSE)=0,"",VLOOKUP(FACTURACION[[#This Row],[REFERENCIA]],CODINV,3,FALSE))</f>
        <v>902</v>
      </c>
      <c r="M6002" s="105" t="str">
        <f>+VLOOKUP(FACTURACION[[#This Row],[REFERENCIA]],CODINV,4,FALSE)</f>
        <v>REGULADORES</v>
      </c>
      <c r="N6002" s="105" t="str">
        <f>+VLOOKUP(FACTURACION[[#This Row],[REFERENCIA]],CODINV,5,FALSE)</f>
        <v>CAVAGNA</v>
      </c>
      <c r="O6002">
        <v>12</v>
      </c>
      <c r="P6002" s="113">
        <v>69000</v>
      </c>
      <c r="Q6002" s="107">
        <f>+FACTURACION[[#This Row],[CANTIDAD]]*FACTURACION[[#This Row],[VR UNITARIO]]/1000</f>
        <v>828</v>
      </c>
      <c r="R6002" s="105" t="str">
        <f>+VLOOKUP(FACTURACION[[#This Row],[NIT]],TABLACLIENTE,5,FALSE)</f>
        <v>BOGOTÁ D.C.</v>
      </c>
    </row>
    <row r="6003" spans="3:18">
      <c r="C6003" s="29">
        <v>2019</v>
      </c>
      <c r="D6003" s="30" t="s">
        <v>84</v>
      </c>
      <c r="E6003" s="30">
        <f>MONTH(FACTURACION[[#This Row],[MES]]&amp;1)</f>
        <v>5</v>
      </c>
      <c r="F6003" s="223">
        <f>DATE(FACTURACION[[#This Row],[AÑO]],FACTURACION[[#This Row],[Mes numero]],1)</f>
        <v>43586</v>
      </c>
      <c r="G6003" s="160" t="s">
        <v>4867</v>
      </c>
      <c r="H6003" s="25">
        <v>822001073</v>
      </c>
      <c r="I6003" s="105" t="str">
        <f>+VLOOKUP(FACTURACION[[#This Row],[NIT]],TABLACLIENTE,2,FALSE)</f>
        <v>MADIGAS INGENIEROS S.A. E.S.P.</v>
      </c>
      <c r="J6003" t="s">
        <v>20</v>
      </c>
      <c r="K6003" s="105" t="str">
        <f>+VLOOKUP(FACTURACION[[#This Row],[REFERENCIA]],CODINV,2,FALSE)</f>
        <v xml:space="preserve">MEDIDOR AC-250 C: 3/4" CON CONECTORES </v>
      </c>
      <c r="L6003" s="105" t="str">
        <f>IF(VLOOKUP(FACTURACION[[#This Row],[REFERENCIA]],CODINV,3,FALSE)=0,"",VLOOKUP(FACTURACION[[#This Row],[REFERENCIA]],CODINV,3,FALSE))</f>
        <v/>
      </c>
      <c r="M6003" s="105" t="str">
        <f>+VLOOKUP(FACTURACION[[#This Row],[REFERENCIA]],CODINV,4,FALSE)</f>
        <v>MEDIDORES</v>
      </c>
      <c r="N6003" s="105" t="str">
        <f>+VLOOKUP(FACTURACION[[#This Row],[REFERENCIA]],CODINV,5,FALSE)</f>
        <v>HONEYWELL</v>
      </c>
      <c r="O6003">
        <v>3</v>
      </c>
      <c r="P6003" s="113">
        <v>444555</v>
      </c>
      <c r="Q6003" s="107">
        <f>+FACTURACION[[#This Row],[CANTIDAD]]*FACTURACION[[#This Row],[VR UNITARIO]]/1000</f>
        <v>1333.665</v>
      </c>
      <c r="R6003" s="105" t="str">
        <f>+VLOOKUP(FACTURACION[[#This Row],[NIT]],TABLACLIENTE,5,FALSE)</f>
        <v>ACACIAS</v>
      </c>
    </row>
    <row r="6004" spans="3:18">
      <c r="C6004" s="29">
        <v>2019</v>
      </c>
      <c r="D6004" s="30" t="s">
        <v>84</v>
      </c>
      <c r="E6004" s="30">
        <f>MONTH(FACTURACION[[#This Row],[MES]]&amp;1)</f>
        <v>5</v>
      </c>
      <c r="F6004" s="223">
        <f>DATE(FACTURACION[[#This Row],[AÑO]],FACTURACION[[#This Row],[Mes numero]],1)</f>
        <v>43586</v>
      </c>
      <c r="G6004" s="160" t="s">
        <v>4868</v>
      </c>
      <c r="H6004" s="25">
        <v>890500726</v>
      </c>
      <c r="I6004" s="105" t="str">
        <f>+VLOOKUP(FACTURACION[[#This Row],[NIT]],TABLACLIENTE,2,FALSE)</f>
        <v>NORTESANTANDEREANA DE GAS S.A. E.S.P (NORGAS S.A. E.S.P.)</v>
      </c>
      <c r="J6004" t="s">
        <v>768</v>
      </c>
      <c r="K6004" s="105" t="str">
        <f>+VLOOKUP(FACTURACION[[#This Row],[REFERENCIA]],CODINV,2,FALSE)</f>
        <v>VALVULA DE LLENADO ACCION RAPIDA 1"</v>
      </c>
      <c r="L6004" s="105" t="str">
        <f>IF(VLOOKUP(FACTURACION[[#This Row],[REFERENCIA]],CODINV,3,FALSE)=0,"",VLOOKUP(FACTURACION[[#This Row],[REFERENCIA]],CODINV,3,FALSE))</f>
        <v>A7797A</v>
      </c>
      <c r="M6004" s="105" t="str">
        <f>+VLOOKUP(FACTURACION[[#This Row],[REFERENCIA]],CODINV,4,FALSE)</f>
        <v>VÁLVULAS Y MULTIVÁLVULAS</v>
      </c>
      <c r="N6004" s="105" t="str">
        <f>+VLOOKUP(FACTURACION[[#This Row],[REFERENCIA]],CODINV,5,FALSE)</f>
        <v>REGO</v>
      </c>
      <c r="O6004">
        <v>1</v>
      </c>
      <c r="P6004" s="113">
        <v>998000</v>
      </c>
      <c r="Q6004" s="107">
        <f>+FACTURACION[[#This Row],[CANTIDAD]]*FACTURACION[[#This Row],[VR UNITARIO]]/1000</f>
        <v>998</v>
      </c>
      <c r="R6004" s="105" t="str">
        <f>+VLOOKUP(FACTURACION[[#This Row],[NIT]],TABLACLIENTE,5,FALSE)</f>
        <v>BUCARAMANGA</v>
      </c>
    </row>
    <row r="6005" spans="3:18">
      <c r="C6005" s="29">
        <v>2019</v>
      </c>
      <c r="D6005" s="30" t="s">
        <v>84</v>
      </c>
      <c r="E6005" s="30">
        <f>MONTH(FACTURACION[[#This Row],[MES]]&amp;1)</f>
        <v>5</v>
      </c>
      <c r="F6005" s="223">
        <f>DATE(FACTURACION[[#This Row],[AÑO]],FACTURACION[[#This Row],[Mes numero]],1)</f>
        <v>43586</v>
      </c>
      <c r="G6005" s="160" t="s">
        <v>4869</v>
      </c>
      <c r="H6005" s="25">
        <v>860003981</v>
      </c>
      <c r="I6005" s="105" t="str">
        <f>+VLOOKUP(FACTURACION[[#This Row],[NIT]],TABLACLIENTE,2,FALSE)</f>
        <v>COLMAQUINAS S.A.</v>
      </c>
      <c r="J6005" t="s">
        <v>2557</v>
      </c>
      <c r="K6005" s="105" t="str">
        <f>+VLOOKUP(FACTURACION[[#This Row],[REFERENCIA]],CODINV,2,FALSE)</f>
        <v>REG. 1813B C: 2" R: 14.5-28" O: 1 1/4</v>
      </c>
      <c r="L6005" s="105" t="str">
        <f>IF(VLOOKUP(FACTURACION[[#This Row],[REFERENCIA]],CODINV,3,FALSE)=0,"",VLOOKUP(FACTURACION[[#This Row],[REFERENCIA]],CODINV,3,FALSE))</f>
        <v/>
      </c>
      <c r="M6005" s="105" t="str">
        <f>+VLOOKUP(FACTURACION[[#This Row],[REFERENCIA]],CODINV,4,FALSE)</f>
        <v>REGULADORES</v>
      </c>
      <c r="N6005" s="105" t="str">
        <f>+VLOOKUP(FACTURACION[[#This Row],[REFERENCIA]],CODINV,5,FALSE)</f>
        <v>HONEYWELL</v>
      </c>
      <c r="O6005">
        <v>1</v>
      </c>
      <c r="P6005" s="113">
        <v>2050000</v>
      </c>
      <c r="Q6005" s="107">
        <f>+FACTURACION[[#This Row],[CANTIDAD]]*FACTURACION[[#This Row],[VR UNITARIO]]/1000</f>
        <v>2050</v>
      </c>
      <c r="R6005" s="105" t="str">
        <f>+VLOOKUP(FACTURACION[[#This Row],[NIT]],TABLACLIENTE,5,FALSE)</f>
        <v>BOGOTÁ D.C.</v>
      </c>
    </row>
    <row r="6006" spans="3:18">
      <c r="C6006" s="29">
        <v>2019</v>
      </c>
      <c r="D6006" s="30" t="s">
        <v>84</v>
      </c>
      <c r="E6006" s="30">
        <f>MONTH(FACTURACION[[#This Row],[MES]]&amp;1)</f>
        <v>5</v>
      </c>
      <c r="F6006" s="223">
        <f>DATE(FACTURACION[[#This Row],[AÑO]],FACTURACION[[#This Row],[Mes numero]],1)</f>
        <v>43586</v>
      </c>
      <c r="G6006" s="160" t="s">
        <v>4870</v>
      </c>
      <c r="H6006" s="25">
        <v>890503900</v>
      </c>
      <c r="I6006" s="105" t="str">
        <f>+VLOOKUP(FACTURACION[[#This Row],[NIT]],TABLACLIENTE,2,FALSE)</f>
        <v>GASES DEL ORIENTE S.A. E.S.P.</v>
      </c>
      <c r="J6006" t="s">
        <v>886</v>
      </c>
      <c r="K6006" s="105" t="str">
        <f>+VLOOKUP(FACTURACION[[#This Row],[REFERENCIA]],CODINV,2,FALSE)</f>
        <v>FILTER ASSEMBLY (COMPOSITE)</v>
      </c>
      <c r="L6006" s="105" t="str">
        <f>IF(VLOOKUP(FACTURACION[[#This Row],[REFERENCIA]],CODINV,3,FALSE)=0,"",VLOOKUP(FACTURACION[[#This Row],[REFERENCIA]],CODINV,3,FALSE))</f>
        <v>78480P001</v>
      </c>
      <c r="M6006" s="105" t="str">
        <f>+VLOOKUP(FACTURACION[[#This Row],[REFERENCIA]],CODINV,4,FALSE)</f>
        <v>FILTROS</v>
      </c>
      <c r="N6006" s="105" t="str">
        <f>+VLOOKUP(FACTURACION[[#This Row],[REFERENCIA]],CODINV,5,FALSE)</f>
        <v>HONEYWELL</v>
      </c>
      <c r="O6006">
        <v>0</v>
      </c>
      <c r="P6006" s="113">
        <v>0</v>
      </c>
      <c r="Q6006" s="107">
        <f>+FACTURACION[[#This Row],[CANTIDAD]]*FACTURACION[[#This Row],[VR UNITARIO]]/1000</f>
        <v>0</v>
      </c>
      <c r="R6006" s="105" t="str">
        <f>+VLOOKUP(FACTURACION[[#This Row],[NIT]],TABLACLIENTE,5,FALSE)</f>
        <v>CUCUTA</v>
      </c>
    </row>
    <row r="6007" spans="3:18">
      <c r="C6007" s="29">
        <v>2019</v>
      </c>
      <c r="D6007" s="30" t="s">
        <v>84</v>
      </c>
      <c r="E6007" s="30">
        <f>MONTH(FACTURACION[[#This Row],[MES]]&amp;1)</f>
        <v>5</v>
      </c>
      <c r="F6007" s="223">
        <f>DATE(FACTURACION[[#This Row],[AÑO]],FACTURACION[[#This Row],[Mes numero]],1)</f>
        <v>43586</v>
      </c>
      <c r="G6007" s="160" t="s">
        <v>4870</v>
      </c>
      <c r="H6007" s="25">
        <v>890503900</v>
      </c>
      <c r="I6007" s="105" t="str">
        <f>+VLOOKUP(FACTURACION[[#This Row],[NIT]],TABLACLIENTE,2,FALSE)</f>
        <v>GASES DEL ORIENTE S.A. E.S.P.</v>
      </c>
      <c r="J6007" t="s">
        <v>132</v>
      </c>
      <c r="K6007" s="105" t="str">
        <f>+VLOOKUP(FACTURACION[[#This Row],[REFERENCIA]],CODINV,2,FALSE)</f>
        <v>KIT REPARACION BUNA N 80</v>
      </c>
      <c r="L6007" s="105" t="str">
        <f>IF(VLOOKUP(FACTURACION[[#This Row],[REFERENCIA]],CODINV,3,FALSE)=0,"",VLOOKUP(FACTURACION[[#This Row],[REFERENCIA]],CODINV,3,FALSE))</f>
        <v>73914K010</v>
      </c>
      <c r="M6007" s="105" t="str">
        <f>+VLOOKUP(FACTURACION[[#This Row],[REFERENCIA]],CODINV,4,FALSE)</f>
        <v>REPUESTOS Y ACCESORIOS</v>
      </c>
      <c r="N6007" s="105" t="str">
        <f>+VLOOKUP(FACTURACION[[#This Row],[REFERENCIA]],CODINV,5,FALSE)</f>
        <v>HONEYWELL</v>
      </c>
      <c r="O6007">
        <v>0</v>
      </c>
      <c r="P6007" s="113">
        <v>0</v>
      </c>
      <c r="Q6007" s="107">
        <f>+FACTURACION[[#This Row],[CANTIDAD]]*FACTURACION[[#This Row],[VR UNITARIO]]/1000</f>
        <v>0</v>
      </c>
      <c r="R6007" s="105" t="str">
        <f>+VLOOKUP(FACTURACION[[#This Row],[NIT]],TABLACLIENTE,5,FALSE)</f>
        <v>CUCUTA</v>
      </c>
    </row>
    <row r="6008" spans="3:18">
      <c r="C6008" s="29">
        <v>2019</v>
      </c>
      <c r="D6008" s="30" t="s">
        <v>84</v>
      </c>
      <c r="E6008" s="30">
        <f>MONTH(FACTURACION[[#This Row],[MES]]&amp;1)</f>
        <v>5</v>
      </c>
      <c r="F6008" s="223">
        <f>DATE(FACTURACION[[#This Row],[AÑO]],FACTURACION[[#This Row],[Mes numero]],1)</f>
        <v>43586</v>
      </c>
      <c r="G6008" s="160" t="s">
        <v>4870</v>
      </c>
      <c r="H6008" s="25">
        <v>890503900</v>
      </c>
      <c r="I6008" s="105" t="str">
        <f>+VLOOKUP(FACTURACION[[#This Row],[NIT]],TABLACLIENTE,2,FALSE)</f>
        <v>GASES DEL ORIENTE S.A. E.S.P.</v>
      </c>
      <c r="J6008" t="s">
        <v>180</v>
      </c>
      <c r="K6008" s="105" t="str">
        <f>+VLOOKUP(FACTURACION[[#This Row],[REFERENCIA]],CODINV,2,FALSE)</f>
        <v>O-RING, 0.38OD x.25ID BUNA 70</v>
      </c>
      <c r="L6008" s="105" t="str">
        <f>IF(VLOOKUP(FACTURACION[[#This Row],[REFERENCIA]],CODINV,3,FALSE)=0,"",VLOOKUP(FACTURACION[[#This Row],[REFERENCIA]],CODINV,3,FALSE))</f>
        <v>42710P146</v>
      </c>
      <c r="M6008" s="105" t="str">
        <f>+VLOOKUP(FACTURACION[[#This Row],[REFERENCIA]],CODINV,4,FALSE)</f>
        <v>REPUESTOS Y ACCESORIOS</v>
      </c>
      <c r="N6008" s="105" t="str">
        <f>+VLOOKUP(FACTURACION[[#This Row],[REFERENCIA]],CODINV,5,FALSE)</f>
        <v>HONEYWELL</v>
      </c>
      <c r="O6008">
        <v>0</v>
      </c>
      <c r="P6008" s="113">
        <v>0</v>
      </c>
      <c r="Q6008" s="107">
        <f>+FACTURACION[[#This Row],[CANTIDAD]]*FACTURACION[[#This Row],[VR UNITARIO]]/1000</f>
        <v>0</v>
      </c>
      <c r="R6008" s="105" t="str">
        <f>+VLOOKUP(FACTURACION[[#This Row],[NIT]],TABLACLIENTE,5,FALSE)</f>
        <v>CUCUTA</v>
      </c>
    </row>
    <row r="6009" spans="3:18">
      <c r="C6009" s="29">
        <v>2019</v>
      </c>
      <c r="D6009" s="30" t="s">
        <v>84</v>
      </c>
      <c r="E6009" s="30">
        <f>MONTH(FACTURACION[[#This Row],[MES]]&amp;1)</f>
        <v>5</v>
      </c>
      <c r="F6009" s="223">
        <f>DATE(FACTURACION[[#This Row],[AÑO]],FACTURACION[[#This Row],[Mes numero]],1)</f>
        <v>43586</v>
      </c>
      <c r="G6009" s="160" t="s">
        <v>4870</v>
      </c>
      <c r="H6009" s="25">
        <v>890503900</v>
      </c>
      <c r="I6009" s="105" t="str">
        <f>+VLOOKUP(FACTURACION[[#This Row],[NIT]],TABLACLIENTE,2,FALSE)</f>
        <v>GASES DEL ORIENTE S.A. E.S.P.</v>
      </c>
      <c r="J6009" t="s">
        <v>157</v>
      </c>
      <c r="K6009" s="105" t="str">
        <f>+VLOOKUP(FACTURACION[[#This Row],[REFERENCIA]],CODINV,2,FALSE)</f>
        <v>CORE RESTRICTOR</v>
      </c>
      <c r="L6009" s="105" t="str">
        <f>IF(VLOOKUP(FACTURACION[[#This Row],[REFERENCIA]],CODINV,3,FALSE)=0,"",VLOOKUP(FACTURACION[[#This Row],[REFERENCIA]],CODINV,3,FALSE))</f>
        <v>73659P003</v>
      </c>
      <c r="M6009" s="105" t="str">
        <f>+VLOOKUP(FACTURACION[[#This Row],[REFERENCIA]],CODINV,4,FALSE)</f>
        <v>REPUESTOS Y ACCESORIOS</v>
      </c>
      <c r="N6009" s="105" t="str">
        <f>+VLOOKUP(FACTURACION[[#This Row],[REFERENCIA]],CODINV,5,FALSE)</f>
        <v>HONEYWELL</v>
      </c>
      <c r="O6009">
        <v>0</v>
      </c>
      <c r="P6009" s="113">
        <v>0</v>
      </c>
      <c r="Q6009" s="107">
        <f>+FACTURACION[[#This Row],[CANTIDAD]]*FACTURACION[[#This Row],[VR UNITARIO]]/1000</f>
        <v>0</v>
      </c>
      <c r="R6009" s="105" t="str">
        <f>+VLOOKUP(FACTURACION[[#This Row],[NIT]],TABLACLIENTE,5,FALSE)</f>
        <v>CUCUTA</v>
      </c>
    </row>
    <row r="6010" spans="3:18">
      <c r="C6010" s="29">
        <v>2019</v>
      </c>
      <c r="D6010" s="30" t="s">
        <v>84</v>
      </c>
      <c r="E6010" s="30">
        <f>MONTH(FACTURACION[[#This Row],[MES]]&amp;1)</f>
        <v>5</v>
      </c>
      <c r="F6010" s="223">
        <f>DATE(FACTURACION[[#This Row],[AÑO]],FACTURACION[[#This Row],[Mes numero]],1)</f>
        <v>43586</v>
      </c>
      <c r="G6010" s="160" t="s">
        <v>4870</v>
      </c>
      <c r="H6010" s="25">
        <v>890503900</v>
      </c>
      <c r="I6010" s="105" t="str">
        <f>+VLOOKUP(FACTURACION[[#This Row],[NIT]],TABLACLIENTE,2,FALSE)</f>
        <v>GASES DEL ORIENTE S.A. E.S.P.</v>
      </c>
      <c r="J6010" t="s">
        <v>4883</v>
      </c>
      <c r="K6010" s="105" t="str">
        <f>+VLOOKUP(FACTURACION[[#This Row],[REFERENCIA]],CODINV,2,FALSE)</f>
        <v>TAG RESTRICTOR</v>
      </c>
      <c r="L6010" s="105" t="str">
        <f>IF(VLOOKUP(FACTURACION[[#This Row],[REFERENCIA]],CODINV,3,FALSE)=0,"",VLOOKUP(FACTURACION[[#This Row],[REFERENCIA]],CODINV,3,FALSE))</f>
        <v/>
      </c>
      <c r="M6010" s="105" t="str">
        <f>+VLOOKUP(FACTURACION[[#This Row],[REFERENCIA]],CODINV,4,FALSE)</f>
        <v>REPUESTOS Y ACCESORIOS</v>
      </c>
      <c r="N6010" s="105" t="str">
        <f>+VLOOKUP(FACTURACION[[#This Row],[REFERENCIA]],CODINV,5,FALSE)</f>
        <v>HONEYWELL</v>
      </c>
      <c r="O6010">
        <v>0</v>
      </c>
      <c r="P6010" s="113">
        <v>0</v>
      </c>
      <c r="Q6010" s="107">
        <f>+FACTURACION[[#This Row],[CANTIDAD]]*FACTURACION[[#This Row],[VR UNITARIO]]/1000</f>
        <v>0</v>
      </c>
      <c r="R6010" s="105" t="str">
        <f>+VLOOKUP(FACTURACION[[#This Row],[NIT]],TABLACLIENTE,5,FALSE)</f>
        <v>CUCUTA</v>
      </c>
    </row>
    <row r="6011" spans="3:18">
      <c r="C6011" s="29">
        <v>2019</v>
      </c>
      <c r="D6011" s="30" t="s">
        <v>84</v>
      </c>
      <c r="E6011" s="30">
        <f>MONTH(FACTURACION[[#This Row],[MES]]&amp;1)</f>
        <v>5</v>
      </c>
      <c r="F6011" s="223">
        <f>DATE(FACTURACION[[#This Row],[AÑO]],FACTURACION[[#This Row],[Mes numero]],1)</f>
        <v>43586</v>
      </c>
      <c r="G6011" s="160" t="s">
        <v>4871</v>
      </c>
      <c r="H6011" s="25">
        <v>900330027</v>
      </c>
      <c r="I6011" s="105" t="str">
        <f>+VLOOKUP(FACTURACION[[#This Row],[NIT]],TABLACLIENTE,2,FALSE)</f>
        <v>PETROMIL GAS SAS ESP</v>
      </c>
      <c r="J6011" t="s">
        <v>569</v>
      </c>
      <c r="K6011" s="105" t="str">
        <f>+VLOOKUP(FACTURACION[[#This Row],[REFERENCIA]],CODINV,2,FALSE)</f>
        <v>MANGA 2" S600 H7</v>
      </c>
      <c r="L6011" s="105" t="str">
        <f>IF(VLOOKUP(FACTURACION[[#This Row],[REFERENCIA]],CODINV,3,FALSE)=0,"",VLOOKUP(FACTURACION[[#This Row],[REFERENCIA]],CODINV,3,FALSE))</f>
        <v>73677P001</v>
      </c>
      <c r="M6011" s="105" t="str">
        <f>+VLOOKUP(FACTURACION[[#This Row],[REFERENCIA]],CODINV,4,FALSE)</f>
        <v>MANGAS</v>
      </c>
      <c r="N6011" s="105" t="str">
        <f>+VLOOKUP(FACTURACION[[#This Row],[REFERENCIA]],CODINV,5,FALSE)</f>
        <v>HONEYWELL</v>
      </c>
      <c r="O6011">
        <v>0</v>
      </c>
      <c r="P6011" s="113">
        <v>0</v>
      </c>
      <c r="Q6011" s="107">
        <f>+FACTURACION[[#This Row],[CANTIDAD]]*FACTURACION[[#This Row],[VR UNITARIO]]/1000</f>
        <v>0</v>
      </c>
      <c r="R6011" s="105" t="str">
        <f>+VLOOKUP(FACTURACION[[#This Row],[NIT]],TABLACLIENTE,5,FALSE)</f>
        <v>BARRANQUILLA</v>
      </c>
    </row>
    <row r="6012" spans="3:18">
      <c r="C6012" s="29">
        <v>2019</v>
      </c>
      <c r="D6012" s="30" t="s">
        <v>84</v>
      </c>
      <c r="E6012" s="30">
        <f>MONTH(FACTURACION[[#This Row],[MES]]&amp;1)</f>
        <v>5</v>
      </c>
      <c r="F6012" s="223">
        <f>DATE(FACTURACION[[#This Row],[AÑO]],FACTURACION[[#This Row],[Mes numero]],1)</f>
        <v>43586</v>
      </c>
      <c r="G6012" s="160" t="s">
        <v>4871</v>
      </c>
      <c r="H6012" s="25">
        <v>900330027</v>
      </c>
      <c r="I6012" s="105" t="str">
        <f>+VLOOKUP(FACTURACION[[#This Row],[NIT]],TABLACLIENTE,2,FALSE)</f>
        <v>PETROMIL GAS SAS ESP</v>
      </c>
      <c r="J6012" t="s">
        <v>132</v>
      </c>
      <c r="K6012" s="105" t="str">
        <f>+VLOOKUP(FACTURACION[[#This Row],[REFERENCIA]],CODINV,2,FALSE)</f>
        <v>KIT REPARACION BUNA N 80</v>
      </c>
      <c r="L6012" s="105" t="str">
        <f>IF(VLOOKUP(FACTURACION[[#This Row],[REFERENCIA]],CODINV,3,FALSE)=0,"",VLOOKUP(FACTURACION[[#This Row],[REFERENCIA]],CODINV,3,FALSE))</f>
        <v>73914K010</v>
      </c>
      <c r="M6012" s="105" t="str">
        <f>+VLOOKUP(FACTURACION[[#This Row],[REFERENCIA]],CODINV,4,FALSE)</f>
        <v>REPUESTOS Y ACCESORIOS</v>
      </c>
      <c r="N6012" s="105" t="str">
        <f>+VLOOKUP(FACTURACION[[#This Row],[REFERENCIA]],CODINV,5,FALSE)</f>
        <v>HONEYWELL</v>
      </c>
      <c r="O6012">
        <v>0</v>
      </c>
      <c r="P6012" s="113">
        <v>0</v>
      </c>
      <c r="Q6012" s="107">
        <f>+FACTURACION[[#This Row],[CANTIDAD]]*FACTURACION[[#This Row],[VR UNITARIO]]/1000</f>
        <v>0</v>
      </c>
      <c r="R6012" s="105" t="str">
        <f>+VLOOKUP(FACTURACION[[#This Row],[NIT]],TABLACLIENTE,5,FALSE)</f>
        <v>BARRANQUILLA</v>
      </c>
    </row>
    <row r="6013" spans="3:18">
      <c r="C6013" s="29">
        <v>2019</v>
      </c>
      <c r="D6013" s="30" t="s">
        <v>84</v>
      </c>
      <c r="E6013" s="30">
        <f>MONTH(FACTURACION[[#This Row],[MES]]&amp;1)</f>
        <v>5</v>
      </c>
      <c r="F6013" s="223">
        <f>DATE(FACTURACION[[#This Row],[AÑO]],FACTURACION[[#This Row],[Mes numero]],1)</f>
        <v>43586</v>
      </c>
      <c r="G6013" s="160" t="s">
        <v>4871</v>
      </c>
      <c r="H6013" s="25">
        <v>900330027</v>
      </c>
      <c r="I6013" s="105" t="str">
        <f>+VLOOKUP(FACTURACION[[#This Row],[NIT]],TABLACLIENTE,2,FALSE)</f>
        <v>PETROMIL GAS SAS ESP</v>
      </c>
      <c r="J6013" t="s">
        <v>153</v>
      </c>
      <c r="K6013" s="105" t="str">
        <f>+VLOOKUP(FACTURACION[[#This Row],[REFERENCIA]],CODINV,2,FALSE)</f>
        <v>MANGA 3" S300 H7</v>
      </c>
      <c r="L6013" s="105" t="str">
        <f>IF(VLOOKUP(FACTURACION[[#This Row],[REFERENCIA]],CODINV,3,FALSE)=0,"",VLOOKUP(FACTURACION[[#This Row],[REFERENCIA]],CODINV,3,FALSE))</f>
        <v>73404P003</v>
      </c>
      <c r="M6013" s="105" t="str">
        <f>+VLOOKUP(FACTURACION[[#This Row],[REFERENCIA]],CODINV,4,FALSE)</f>
        <v>MANGAS</v>
      </c>
      <c r="N6013" s="105" t="str">
        <f>+VLOOKUP(FACTURACION[[#This Row],[REFERENCIA]],CODINV,5,FALSE)</f>
        <v>HONEYWELL</v>
      </c>
      <c r="O6013">
        <v>0</v>
      </c>
      <c r="P6013" s="113">
        <v>0</v>
      </c>
      <c r="Q6013" s="107">
        <f>+FACTURACION[[#This Row],[CANTIDAD]]*FACTURACION[[#This Row],[VR UNITARIO]]/1000</f>
        <v>0</v>
      </c>
      <c r="R6013" s="105" t="str">
        <f>+VLOOKUP(FACTURACION[[#This Row],[NIT]],TABLACLIENTE,5,FALSE)</f>
        <v>BARRANQUILLA</v>
      </c>
    </row>
    <row r="6014" spans="3:18">
      <c r="C6014" s="29">
        <v>2019</v>
      </c>
      <c r="D6014" s="30" t="s">
        <v>84</v>
      </c>
      <c r="E6014" s="30">
        <f>MONTH(FACTURACION[[#This Row],[MES]]&amp;1)</f>
        <v>5</v>
      </c>
      <c r="F6014" s="223">
        <f>DATE(FACTURACION[[#This Row],[AÑO]],FACTURACION[[#This Row],[Mes numero]],1)</f>
        <v>43586</v>
      </c>
      <c r="G6014" s="160" t="s">
        <v>4871</v>
      </c>
      <c r="H6014" s="25">
        <v>900330027</v>
      </c>
      <c r="I6014" s="105" t="str">
        <f>+VLOOKUP(FACTURACION[[#This Row],[NIT]],TABLACLIENTE,2,FALSE)</f>
        <v>PETROMIL GAS SAS ESP</v>
      </c>
      <c r="J6014" t="s">
        <v>714</v>
      </c>
      <c r="K6014" s="105" t="str">
        <f>+VLOOKUP(FACTURACION[[#This Row],[REFERENCIA]],CODINV,2,FALSE)</f>
        <v>PILOTO ZSC 100</v>
      </c>
      <c r="L6014" s="105" t="str">
        <f>IF(VLOOKUP(FACTURACION[[#This Row],[REFERENCIA]],CODINV,3,FALSE)=0,"",VLOOKUP(FACTURACION[[#This Row],[REFERENCIA]],CODINV,3,FALSE))</f>
        <v>RRAC102A1A1A1</v>
      </c>
      <c r="M6014" s="105" t="str">
        <f>+VLOOKUP(FACTURACION[[#This Row],[REFERENCIA]],CODINV,4,FALSE)</f>
        <v>REGULADORES</v>
      </c>
      <c r="N6014" s="105" t="str">
        <f>+VLOOKUP(FACTURACION[[#This Row],[REFERENCIA]],CODINV,5,FALSE)</f>
        <v>HONEYWELL</v>
      </c>
      <c r="O6014">
        <v>0</v>
      </c>
      <c r="P6014" s="113">
        <v>0</v>
      </c>
      <c r="Q6014" s="107">
        <f>+FACTURACION[[#This Row],[CANTIDAD]]*FACTURACION[[#This Row],[VR UNITARIO]]/1000</f>
        <v>0</v>
      </c>
      <c r="R6014" s="105" t="str">
        <f>+VLOOKUP(FACTURACION[[#This Row],[NIT]],TABLACLIENTE,5,FALSE)</f>
        <v>BARRANQUILLA</v>
      </c>
    </row>
    <row r="6015" spans="3:18">
      <c r="C6015" s="29">
        <v>2019</v>
      </c>
      <c r="D6015" s="30" t="s">
        <v>84</v>
      </c>
      <c r="E6015" s="30">
        <f>MONTH(FACTURACION[[#This Row],[MES]]&amp;1)</f>
        <v>5</v>
      </c>
      <c r="F6015" s="223">
        <f>DATE(FACTURACION[[#This Row],[AÑO]],FACTURACION[[#This Row],[Mes numero]],1)</f>
        <v>43586</v>
      </c>
      <c r="G6015" s="160" t="s">
        <v>4872</v>
      </c>
      <c r="H6015" s="25">
        <v>890101691</v>
      </c>
      <c r="I6015" s="105" t="str">
        <f>+VLOOKUP(FACTURACION[[#This Row],[NIT]],TABLACLIENTE,2,FALSE)</f>
        <v>GASES DEL CARIBE S.A.E.S.P. (GASCARIBE S.A E.S.P.)</v>
      </c>
      <c r="J6015" t="s">
        <v>20</v>
      </c>
      <c r="K6015" s="105" t="str">
        <f>+VLOOKUP(FACTURACION[[#This Row],[REFERENCIA]],CODINV,2,FALSE)</f>
        <v xml:space="preserve">MEDIDOR AC-250 C: 3/4" CON CONECTORES </v>
      </c>
      <c r="L6015" s="105" t="str">
        <f>IF(VLOOKUP(FACTURACION[[#This Row],[REFERENCIA]],CODINV,3,FALSE)=0,"",VLOOKUP(FACTURACION[[#This Row],[REFERENCIA]],CODINV,3,FALSE))</f>
        <v/>
      </c>
      <c r="M6015" s="105" t="str">
        <f>+VLOOKUP(FACTURACION[[#This Row],[REFERENCIA]],CODINV,4,FALSE)</f>
        <v>MEDIDORES</v>
      </c>
      <c r="N6015" s="105" t="str">
        <f>+VLOOKUP(FACTURACION[[#This Row],[REFERENCIA]],CODINV,5,FALSE)</f>
        <v>HONEYWELL</v>
      </c>
      <c r="O6015">
        <v>10</v>
      </c>
      <c r="P6015" s="113">
        <v>356962</v>
      </c>
      <c r="Q6015" s="107">
        <f>+FACTURACION[[#This Row],[CANTIDAD]]*FACTURACION[[#This Row],[VR UNITARIO]]/1000</f>
        <v>3569.62</v>
      </c>
      <c r="R6015" s="105" t="str">
        <f>+VLOOKUP(FACTURACION[[#This Row],[NIT]],TABLACLIENTE,5,FALSE)</f>
        <v>BARRANQUILLA</v>
      </c>
    </row>
    <row r="6016" spans="3:18">
      <c r="C6016" s="29">
        <v>2019</v>
      </c>
      <c r="D6016" s="30" t="s">
        <v>84</v>
      </c>
      <c r="E6016" s="30">
        <f>MONTH(FACTURACION[[#This Row],[MES]]&amp;1)</f>
        <v>5</v>
      </c>
      <c r="F6016" s="223">
        <f>DATE(FACTURACION[[#This Row],[AÑO]],FACTURACION[[#This Row],[Mes numero]],1)</f>
        <v>43586</v>
      </c>
      <c r="G6016" s="160" t="s">
        <v>4873</v>
      </c>
      <c r="H6016" s="25">
        <v>890503900</v>
      </c>
      <c r="I6016" s="105" t="str">
        <f>+VLOOKUP(FACTURACION[[#This Row],[NIT]],TABLACLIENTE,2,FALSE)</f>
        <v>GASES DEL ORIENTE S.A. E.S.P.</v>
      </c>
      <c r="J6016" t="s">
        <v>132</v>
      </c>
      <c r="K6016" s="105" t="str">
        <f>+VLOOKUP(FACTURACION[[#This Row],[REFERENCIA]],CODINV,2,FALSE)</f>
        <v>KIT REPARACION BUNA N 80</v>
      </c>
      <c r="L6016" s="105" t="str">
        <f>IF(VLOOKUP(FACTURACION[[#This Row],[REFERENCIA]],CODINV,3,FALSE)=0,"",VLOOKUP(FACTURACION[[#This Row],[REFERENCIA]],CODINV,3,FALSE))</f>
        <v>73914K010</v>
      </c>
      <c r="M6016" s="105" t="str">
        <f>+VLOOKUP(FACTURACION[[#This Row],[REFERENCIA]],CODINV,4,FALSE)</f>
        <v>REPUESTOS Y ACCESORIOS</v>
      </c>
      <c r="N6016" s="105" t="str">
        <f>+VLOOKUP(FACTURACION[[#This Row],[REFERENCIA]],CODINV,5,FALSE)</f>
        <v>HONEYWELL</v>
      </c>
      <c r="O6016">
        <v>80</v>
      </c>
      <c r="P6016" s="113">
        <v>113562.94</v>
      </c>
      <c r="Q6016" s="107">
        <f>+FACTURACION[[#This Row],[CANTIDAD]]*FACTURACION[[#This Row],[VR UNITARIO]]/1000</f>
        <v>9085.0351999999984</v>
      </c>
      <c r="R6016" s="105" t="str">
        <f>+VLOOKUP(FACTURACION[[#This Row],[NIT]],TABLACLIENTE,5,FALSE)</f>
        <v>CUCUTA</v>
      </c>
    </row>
    <row r="6017" spans="3:18">
      <c r="C6017" s="29">
        <v>2019</v>
      </c>
      <c r="D6017" s="30" t="s">
        <v>84</v>
      </c>
      <c r="E6017" s="30">
        <f>MONTH(FACTURACION[[#This Row],[MES]]&amp;1)</f>
        <v>5</v>
      </c>
      <c r="F6017" s="223">
        <f>DATE(FACTURACION[[#This Row],[AÑO]],FACTURACION[[#This Row],[Mes numero]],1)</f>
        <v>43586</v>
      </c>
      <c r="G6017" s="160" t="s">
        <v>4874</v>
      </c>
      <c r="H6017" s="25">
        <v>890908643</v>
      </c>
      <c r="I6017" s="105" t="str">
        <f>+VLOOKUP(FACTURACION[[#This Row],[NIT]],TABLACLIENTE,2,FALSE)</f>
        <v>GASES DE ANTIOQUIA S.A. E.S.P.  (GAS ANTIOQUIA S.A. E.S.P.)</v>
      </c>
      <c r="J6017" t="s">
        <v>122</v>
      </c>
      <c r="K6017" s="105" t="str">
        <f>+VLOOKUP(FACTURACION[[#This Row],[REFERENCIA]],CODINV,2,FALSE)</f>
        <v>EMPAQUES PARA PISTONES DE LLENADO</v>
      </c>
      <c r="L6017" s="105" t="str">
        <f>IF(VLOOKUP(FACTURACION[[#This Row],[REFERENCIA]],CODINV,3,FALSE)=0,"",VLOOKUP(FACTURACION[[#This Row],[REFERENCIA]],CODINV,3,FALSE))</f>
        <v/>
      </c>
      <c r="M6017" s="105" t="str">
        <f>+VLOOKUP(FACTURACION[[#This Row],[REFERENCIA]],CODINV,4,FALSE)</f>
        <v>REPUESTOS Y ACCESORIOS</v>
      </c>
      <c r="N6017" s="105" t="str">
        <f>+VLOOKUP(FACTURACION[[#This Row],[REFERENCIA]],CODINV,5,FALSE)</f>
        <v>CAVAGNA</v>
      </c>
      <c r="O6017">
        <v>350</v>
      </c>
      <c r="P6017" s="113">
        <v>2174</v>
      </c>
      <c r="Q6017" s="107">
        <f>+FACTURACION[[#This Row],[CANTIDAD]]*FACTURACION[[#This Row],[VR UNITARIO]]/1000</f>
        <v>760.9</v>
      </c>
      <c r="R6017" s="105" t="str">
        <f>+VLOOKUP(FACTURACION[[#This Row],[NIT]],TABLACLIENTE,5,FALSE)</f>
        <v>MEDELLIN</v>
      </c>
    </row>
    <row r="6018" spans="3:18">
      <c r="C6018" s="29">
        <v>2019</v>
      </c>
      <c r="D6018" s="30" t="s">
        <v>84</v>
      </c>
      <c r="E6018" s="30">
        <f>MONTH(FACTURACION[[#This Row],[MES]]&amp;1)</f>
        <v>5</v>
      </c>
      <c r="F6018" s="223">
        <f>DATE(FACTURACION[[#This Row],[AÑO]],FACTURACION[[#This Row],[Mes numero]],1)</f>
        <v>43586</v>
      </c>
      <c r="G6018" s="160" t="s">
        <v>4875</v>
      </c>
      <c r="H6018" s="25">
        <v>890400869</v>
      </c>
      <c r="I6018" s="105" t="str">
        <f>+VLOOKUP(FACTURACION[[#This Row],[NIT]],TABLACLIENTE,2,FALSE)</f>
        <v>SURTIDORA DE GAS DEL CARIBE S.A. E.S.P. (SURTIGAS S.A. E.S.P.)</v>
      </c>
      <c r="J6018" t="s">
        <v>21</v>
      </c>
      <c r="K6018" s="105" t="str">
        <f>+VLOOKUP(FACTURACION[[#This Row],[REFERENCIA]],CODINV,2,FALSE)</f>
        <v>MEDIDOR AC-630 C:1 1/4" MAOP 25PSIG CON CONECTORES</v>
      </c>
      <c r="L6018" s="105" t="str">
        <f>IF(VLOOKUP(FACTURACION[[#This Row],[REFERENCIA]],CODINV,3,FALSE)=0,"",VLOOKUP(FACTURACION[[#This Row],[REFERENCIA]],CODINV,3,FALSE))</f>
        <v/>
      </c>
      <c r="M6018" s="105" t="str">
        <f>+VLOOKUP(FACTURACION[[#This Row],[REFERENCIA]],CODINV,4,FALSE)</f>
        <v>MEDIDORES</v>
      </c>
      <c r="N6018" s="105" t="str">
        <f>+VLOOKUP(FACTURACION[[#This Row],[REFERENCIA]],CODINV,5,FALSE)</f>
        <v>HONEYWELL</v>
      </c>
      <c r="O6018">
        <v>30</v>
      </c>
      <c r="P6018" s="113">
        <v>2069485.48</v>
      </c>
      <c r="Q6018" s="107">
        <f>+FACTURACION[[#This Row],[CANTIDAD]]*FACTURACION[[#This Row],[VR UNITARIO]]/1000</f>
        <v>62084.564399999996</v>
      </c>
      <c r="R6018" s="105" t="str">
        <f>+VLOOKUP(FACTURACION[[#This Row],[NIT]],TABLACLIENTE,5,FALSE)</f>
        <v>CARTAGENA</v>
      </c>
    </row>
    <row r="6019" spans="3:18">
      <c r="C6019" s="29">
        <v>2019</v>
      </c>
      <c r="D6019" s="30" t="s">
        <v>84</v>
      </c>
      <c r="E6019" s="30">
        <f>MONTH(FACTURACION[[#This Row],[MES]]&amp;1)</f>
        <v>5</v>
      </c>
      <c r="F6019" s="223">
        <f>DATE(FACTURACION[[#This Row],[AÑO]],FACTURACION[[#This Row],[Mes numero]],1)</f>
        <v>43586</v>
      </c>
      <c r="G6019" s="160" t="s">
        <v>4876</v>
      </c>
      <c r="H6019" s="25">
        <v>890503900</v>
      </c>
      <c r="I6019" s="105" t="str">
        <f>+VLOOKUP(FACTURACION[[#This Row],[NIT]],TABLACLIENTE,2,FALSE)</f>
        <v>GASES DEL ORIENTE S.A. E.S.P.</v>
      </c>
      <c r="J6019" t="s">
        <v>59</v>
      </c>
      <c r="K6019" s="105" t="str">
        <f>+VLOOKUP(FACTURACION[[#This Row],[REFERENCIA]],CODINV,2,FALSE)</f>
        <v>MEDIDOR AL-1000 C:1 1/2" MAOP 25 PSIG CON CONECTORES</v>
      </c>
      <c r="L6019" s="105" t="str">
        <f>IF(VLOOKUP(FACTURACION[[#This Row],[REFERENCIA]],CODINV,3,FALSE)=0,"",VLOOKUP(FACTURACION[[#This Row],[REFERENCIA]],CODINV,3,FALSE))</f>
        <v/>
      </c>
      <c r="M6019" s="105" t="str">
        <f>+VLOOKUP(FACTURACION[[#This Row],[REFERENCIA]],CODINV,4,FALSE)</f>
        <v>MEDIDORES</v>
      </c>
      <c r="N6019" s="105" t="str">
        <f>+VLOOKUP(FACTURACION[[#This Row],[REFERENCIA]],CODINV,5,FALSE)</f>
        <v>HONEYWELL</v>
      </c>
      <c r="O6019">
        <v>2</v>
      </c>
      <c r="P6019" s="113">
        <v>4205934.54</v>
      </c>
      <c r="Q6019" s="107">
        <f>+FACTURACION[[#This Row],[CANTIDAD]]*FACTURACION[[#This Row],[VR UNITARIO]]/1000</f>
        <v>8411.8690800000004</v>
      </c>
      <c r="R6019" s="105" t="str">
        <f>+VLOOKUP(FACTURACION[[#This Row],[NIT]],TABLACLIENTE,5,FALSE)</f>
        <v>CUCUTA</v>
      </c>
    </row>
    <row r="6020" spans="3:18">
      <c r="C6020" s="29">
        <v>2019</v>
      </c>
      <c r="D6020" s="30" t="s">
        <v>84</v>
      </c>
      <c r="E6020" s="30">
        <f>MONTH(FACTURACION[[#This Row],[MES]]&amp;1)</f>
        <v>5</v>
      </c>
      <c r="F6020" s="223">
        <f>DATE(FACTURACION[[#This Row],[AÑO]],FACTURACION[[#This Row],[Mes numero]],1)</f>
        <v>43586</v>
      </c>
      <c r="G6020" s="160" t="s">
        <v>4877</v>
      </c>
      <c r="H6020" s="25">
        <v>822001073</v>
      </c>
      <c r="I6020" s="105" t="str">
        <f>+VLOOKUP(FACTURACION[[#This Row],[NIT]],TABLACLIENTE,2,FALSE)</f>
        <v>MADIGAS INGENIEROS S.A. E.S.P.</v>
      </c>
      <c r="J6020" t="s">
        <v>28</v>
      </c>
      <c r="K6020" s="105" t="str">
        <f>+VLOOKUP(FACTURACION[[#This Row],[REFERENCIA]],CODINV,2,FALSE)</f>
        <v>REGULADOR SR 113 3/4 R: 7-12 O:1/4</v>
      </c>
      <c r="L6020" s="105" t="str">
        <f>IF(VLOOKUP(FACTURACION[[#This Row],[REFERENCIA]],CODINV,3,FALSE)=0,"",VLOOKUP(FACTURACION[[#This Row],[REFERENCIA]],CODINV,3,FALSE))</f>
        <v/>
      </c>
      <c r="M6020" s="105" t="str">
        <f>+VLOOKUP(FACTURACION[[#This Row],[REFERENCIA]],CODINV,4,FALSE)</f>
        <v>REGULADORES</v>
      </c>
      <c r="N6020" s="105" t="str">
        <f>+VLOOKUP(FACTURACION[[#This Row],[REFERENCIA]],CODINV,5,FALSE)</f>
        <v>HONEYWELL</v>
      </c>
      <c r="O6020">
        <v>5</v>
      </c>
      <c r="P6020" s="113">
        <v>130000</v>
      </c>
      <c r="Q6020" s="107">
        <f>+FACTURACION[[#This Row],[CANTIDAD]]*FACTURACION[[#This Row],[VR UNITARIO]]/1000</f>
        <v>650</v>
      </c>
      <c r="R6020" s="105" t="str">
        <f>+VLOOKUP(FACTURACION[[#This Row],[NIT]],TABLACLIENTE,5,FALSE)</f>
        <v>ACACIAS</v>
      </c>
    </row>
    <row r="6021" spans="3:18">
      <c r="C6021" s="29">
        <v>2019</v>
      </c>
      <c r="D6021" s="30" t="s">
        <v>84</v>
      </c>
      <c r="E6021" s="30">
        <f>MONTH(FACTURACION[[#This Row],[MES]]&amp;1)</f>
        <v>5</v>
      </c>
      <c r="F6021" s="223">
        <f>DATE(FACTURACION[[#This Row],[AÑO]],FACTURACION[[#This Row],[Mes numero]],1)</f>
        <v>43586</v>
      </c>
      <c r="G6021" s="160" t="s">
        <v>4877</v>
      </c>
      <c r="H6021" s="25">
        <v>822001073</v>
      </c>
      <c r="I6021" s="105" t="str">
        <f>+VLOOKUP(FACTURACION[[#This Row],[NIT]],TABLACLIENTE,2,FALSE)</f>
        <v>MADIGAS INGENIEROS S.A. E.S.P.</v>
      </c>
      <c r="J6021" t="s">
        <v>28</v>
      </c>
      <c r="K6021" s="105" t="str">
        <f>+VLOOKUP(FACTURACION[[#This Row],[REFERENCIA]],CODINV,2,FALSE)</f>
        <v>REGULADOR SR 113 3/4 R: 7-12 O:1/4</v>
      </c>
      <c r="L6021" s="105" t="str">
        <f>IF(VLOOKUP(FACTURACION[[#This Row],[REFERENCIA]],CODINV,3,FALSE)=0,"",VLOOKUP(FACTURACION[[#This Row],[REFERENCIA]],CODINV,3,FALSE))</f>
        <v/>
      </c>
      <c r="M6021" s="105" t="str">
        <f>+VLOOKUP(FACTURACION[[#This Row],[REFERENCIA]],CODINV,4,FALSE)</f>
        <v>REGULADORES</v>
      </c>
      <c r="N6021" s="105" t="str">
        <f>+VLOOKUP(FACTURACION[[#This Row],[REFERENCIA]],CODINV,5,FALSE)</f>
        <v>HONEYWELL</v>
      </c>
      <c r="O6021">
        <v>3</v>
      </c>
      <c r="P6021" s="113">
        <v>130000</v>
      </c>
      <c r="Q6021" s="107">
        <f>+FACTURACION[[#This Row],[CANTIDAD]]*FACTURACION[[#This Row],[VR UNITARIO]]/1000</f>
        <v>390</v>
      </c>
      <c r="R6021" s="105" t="str">
        <f>+VLOOKUP(FACTURACION[[#This Row],[NIT]],TABLACLIENTE,5,FALSE)</f>
        <v>ACACIAS</v>
      </c>
    </row>
    <row r="6022" spans="3:18">
      <c r="C6022" s="29">
        <v>2019</v>
      </c>
      <c r="D6022" s="30" t="s">
        <v>84</v>
      </c>
      <c r="E6022" s="30">
        <f>MONTH(FACTURACION[[#This Row],[MES]]&amp;1)</f>
        <v>5</v>
      </c>
      <c r="F6022" s="223">
        <f>DATE(FACTURACION[[#This Row],[AÑO]],FACTURACION[[#This Row],[Mes numero]],1)</f>
        <v>43586</v>
      </c>
      <c r="G6022" s="160" t="s">
        <v>4877</v>
      </c>
      <c r="H6022" s="25">
        <v>822001073</v>
      </c>
      <c r="I6022" s="105" t="str">
        <f>+VLOOKUP(FACTURACION[[#This Row],[NIT]],TABLACLIENTE,2,FALSE)</f>
        <v>MADIGAS INGENIEROS S.A. E.S.P.</v>
      </c>
      <c r="J6022" t="s">
        <v>28</v>
      </c>
      <c r="K6022" s="105" t="str">
        <f>+VLOOKUP(FACTURACION[[#This Row],[REFERENCIA]],CODINV,2,FALSE)</f>
        <v>REGULADOR SR 113 3/4 R: 7-12 O:1/4</v>
      </c>
      <c r="L6022" s="105" t="str">
        <f>IF(VLOOKUP(FACTURACION[[#This Row],[REFERENCIA]],CODINV,3,FALSE)=0,"",VLOOKUP(FACTURACION[[#This Row],[REFERENCIA]],CODINV,3,FALSE))</f>
        <v/>
      </c>
      <c r="M6022" s="105" t="str">
        <f>+VLOOKUP(FACTURACION[[#This Row],[REFERENCIA]],CODINV,4,FALSE)</f>
        <v>REGULADORES</v>
      </c>
      <c r="N6022" s="105" t="str">
        <f>+VLOOKUP(FACTURACION[[#This Row],[REFERENCIA]],CODINV,5,FALSE)</f>
        <v>HONEYWELL</v>
      </c>
      <c r="O6022">
        <v>3</v>
      </c>
      <c r="P6022" s="113">
        <v>130000</v>
      </c>
      <c r="Q6022" s="107">
        <f>+FACTURACION[[#This Row],[CANTIDAD]]*FACTURACION[[#This Row],[VR UNITARIO]]/1000</f>
        <v>390</v>
      </c>
      <c r="R6022" s="105" t="str">
        <f>+VLOOKUP(FACTURACION[[#This Row],[NIT]],TABLACLIENTE,5,FALSE)</f>
        <v>ACACIAS</v>
      </c>
    </row>
    <row r="6023" spans="3:18">
      <c r="C6023" s="29">
        <v>2019</v>
      </c>
      <c r="D6023" s="30" t="s">
        <v>84</v>
      </c>
      <c r="E6023" s="30">
        <f>MONTH(FACTURACION[[#This Row],[MES]]&amp;1)</f>
        <v>5</v>
      </c>
      <c r="F6023" s="223">
        <f>DATE(FACTURACION[[#This Row],[AÑO]],FACTURACION[[#This Row],[Mes numero]],1)</f>
        <v>43586</v>
      </c>
      <c r="G6023" s="160" t="s">
        <v>4878</v>
      </c>
      <c r="H6023" s="25">
        <v>822001073</v>
      </c>
      <c r="I6023" s="105" t="str">
        <f>+VLOOKUP(FACTURACION[[#This Row],[NIT]],TABLACLIENTE,2,FALSE)</f>
        <v>MADIGAS INGENIEROS S.A. E.S.P.</v>
      </c>
      <c r="J6023" t="s">
        <v>59</v>
      </c>
      <c r="K6023" s="105" t="str">
        <f>+VLOOKUP(FACTURACION[[#This Row],[REFERENCIA]],CODINV,2,FALSE)</f>
        <v>MEDIDOR AL-1000 C:1 1/2" MAOP 25 PSIG CON CONECTORES</v>
      </c>
      <c r="L6023" s="105" t="str">
        <f>IF(VLOOKUP(FACTURACION[[#This Row],[REFERENCIA]],CODINV,3,FALSE)=0,"",VLOOKUP(FACTURACION[[#This Row],[REFERENCIA]],CODINV,3,FALSE))</f>
        <v/>
      </c>
      <c r="M6023" s="105" t="str">
        <f>+VLOOKUP(FACTURACION[[#This Row],[REFERENCIA]],CODINV,4,FALSE)</f>
        <v>MEDIDORES</v>
      </c>
      <c r="N6023" s="105" t="str">
        <f>+VLOOKUP(FACTURACION[[#This Row],[REFERENCIA]],CODINV,5,FALSE)</f>
        <v>HONEYWELL</v>
      </c>
      <c r="O6023">
        <v>1</v>
      </c>
      <c r="P6023" s="113">
        <v>4420090</v>
      </c>
      <c r="Q6023" s="107">
        <f>+FACTURACION[[#This Row],[CANTIDAD]]*FACTURACION[[#This Row],[VR UNITARIO]]/1000</f>
        <v>4420.09</v>
      </c>
      <c r="R6023" s="105" t="str">
        <f>+VLOOKUP(FACTURACION[[#This Row],[NIT]],TABLACLIENTE,5,FALSE)</f>
        <v>ACACIAS</v>
      </c>
    </row>
    <row r="6024" spans="3:18">
      <c r="C6024" s="29">
        <v>2019</v>
      </c>
      <c r="D6024" s="30" t="s">
        <v>84</v>
      </c>
      <c r="E6024" s="30">
        <f>MONTH(FACTURACION[[#This Row],[MES]]&amp;1)</f>
        <v>5</v>
      </c>
      <c r="F6024" s="223">
        <f>DATE(FACTURACION[[#This Row],[AÑO]],FACTURACION[[#This Row],[Mes numero]],1)</f>
        <v>43586</v>
      </c>
      <c r="G6024" s="160" t="s">
        <v>4879</v>
      </c>
      <c r="H6024" s="25">
        <v>901016759</v>
      </c>
      <c r="I6024" s="105" t="str">
        <f>+VLOOKUP(FACTURACION[[#This Row],[NIT]],TABLACLIENTE,2,FALSE)</f>
        <v>GAS CONTROL SAS</v>
      </c>
      <c r="J6024" t="s">
        <v>198</v>
      </c>
      <c r="K6024" s="105" t="str">
        <f>+VLOOKUP(FACTURACION[[#This Row],[REFERENCIA]],CODINV,2,FALSE)</f>
        <v>REG. 1813C-HC C. 1 1/4" R: 6-15" O: 1/2</v>
      </c>
      <c r="L6024" s="105" t="str">
        <f>IF(VLOOKUP(FACTURACION[[#This Row],[REFERENCIA]],CODINV,3,FALSE)=0,"",VLOOKUP(FACTURACION[[#This Row],[REFERENCIA]],CODINV,3,FALSE))</f>
        <v/>
      </c>
      <c r="M6024" s="105" t="str">
        <f>+VLOOKUP(FACTURACION[[#This Row],[REFERENCIA]],CODINV,4,FALSE)</f>
        <v>REGULADORES</v>
      </c>
      <c r="N6024" s="105" t="str">
        <f>+VLOOKUP(FACTURACION[[#This Row],[REFERENCIA]],CODINV,5,FALSE)</f>
        <v>HONEYWELL</v>
      </c>
      <c r="O6024">
        <v>2</v>
      </c>
      <c r="P6024" s="113">
        <v>150000</v>
      </c>
      <c r="Q6024" s="107">
        <f>+FACTURACION[[#This Row],[CANTIDAD]]*FACTURACION[[#This Row],[VR UNITARIO]]/1000</f>
        <v>300</v>
      </c>
      <c r="R6024" s="105" t="str">
        <f>+VLOOKUP(FACTURACION[[#This Row],[NIT]],TABLACLIENTE,5,FALSE)</f>
        <v>BOGOTÁ D.C.</v>
      </c>
    </row>
    <row r="6025" spans="3:18">
      <c r="C6025" s="29">
        <v>2019</v>
      </c>
      <c r="D6025" s="30" t="s">
        <v>84</v>
      </c>
      <c r="E6025" s="30">
        <f>MONTH(FACTURACION[[#This Row],[MES]]&amp;1)</f>
        <v>5</v>
      </c>
      <c r="F6025" s="223">
        <f>DATE(FACTURACION[[#This Row],[AÑO]],FACTURACION[[#This Row],[Mes numero]],1)</f>
        <v>43586</v>
      </c>
      <c r="G6025" s="160" t="s">
        <v>4879</v>
      </c>
      <c r="H6025" s="25">
        <v>901016759</v>
      </c>
      <c r="I6025" s="105" t="str">
        <f>+VLOOKUP(FACTURACION[[#This Row],[NIT]],TABLACLIENTE,2,FALSE)</f>
        <v>GAS CONTROL SAS</v>
      </c>
      <c r="J6025" t="s">
        <v>28</v>
      </c>
      <c r="K6025" s="105" t="str">
        <f>+VLOOKUP(FACTURACION[[#This Row],[REFERENCIA]],CODINV,2,FALSE)</f>
        <v>REGULADOR SR 113 3/4 R: 7-12 O:1/4</v>
      </c>
      <c r="L6025" s="105" t="str">
        <f>IF(VLOOKUP(FACTURACION[[#This Row],[REFERENCIA]],CODINV,3,FALSE)=0,"",VLOOKUP(FACTURACION[[#This Row],[REFERENCIA]],CODINV,3,FALSE))</f>
        <v/>
      </c>
      <c r="M6025" s="105" t="str">
        <f>+VLOOKUP(FACTURACION[[#This Row],[REFERENCIA]],CODINV,4,FALSE)</f>
        <v>REGULADORES</v>
      </c>
      <c r="N6025" s="105" t="str">
        <f>+VLOOKUP(FACTURACION[[#This Row],[REFERENCIA]],CODINV,5,FALSE)</f>
        <v>HONEYWELL</v>
      </c>
      <c r="O6025">
        <v>2</v>
      </c>
      <c r="P6025" s="113">
        <v>120000</v>
      </c>
      <c r="Q6025" s="107">
        <f>+FACTURACION[[#This Row],[CANTIDAD]]*FACTURACION[[#This Row],[VR UNITARIO]]/1000</f>
        <v>240</v>
      </c>
      <c r="R6025" s="105" t="str">
        <f>+VLOOKUP(FACTURACION[[#This Row],[NIT]],TABLACLIENTE,5,FALSE)</f>
        <v>BOGOTÁ D.C.</v>
      </c>
    </row>
    <row r="6026" spans="3:18">
      <c r="C6026" s="29">
        <v>2019</v>
      </c>
      <c r="D6026" s="30" t="s">
        <v>84</v>
      </c>
      <c r="E6026" s="30">
        <f>MONTH(FACTURACION[[#This Row],[MES]]&amp;1)</f>
        <v>5</v>
      </c>
      <c r="F6026" s="223">
        <f>DATE(FACTURACION[[#This Row],[AÑO]],FACTURACION[[#This Row],[Mes numero]],1)</f>
        <v>43586</v>
      </c>
      <c r="G6026" s="160" t="s">
        <v>4880</v>
      </c>
      <c r="H6026" s="25">
        <v>890101691</v>
      </c>
      <c r="I6026" s="105" t="str">
        <f>+VLOOKUP(FACTURACION[[#This Row],[NIT]],TABLACLIENTE,2,FALSE)</f>
        <v>GASES DEL CARIBE S.A.E.S.P. (GASCARIBE S.A E.S.P.)</v>
      </c>
      <c r="J6026" t="s">
        <v>21</v>
      </c>
      <c r="K6026" s="105" t="str">
        <f>+VLOOKUP(FACTURACION[[#This Row],[REFERENCIA]],CODINV,2,FALSE)</f>
        <v>MEDIDOR AC-630 C:1 1/4" MAOP 25PSIG CON CONECTORES</v>
      </c>
      <c r="L6026" s="105" t="str">
        <f>IF(VLOOKUP(FACTURACION[[#This Row],[REFERENCIA]],CODINV,3,FALSE)=0,"",VLOOKUP(FACTURACION[[#This Row],[REFERENCIA]],CODINV,3,FALSE))</f>
        <v/>
      </c>
      <c r="M6026" s="105" t="str">
        <f>+VLOOKUP(FACTURACION[[#This Row],[REFERENCIA]],CODINV,4,FALSE)</f>
        <v>MEDIDORES</v>
      </c>
      <c r="N6026" s="105" t="str">
        <f>+VLOOKUP(FACTURACION[[#This Row],[REFERENCIA]],CODINV,5,FALSE)</f>
        <v>HONEYWELL</v>
      </c>
      <c r="O6026">
        <v>7</v>
      </c>
      <c r="P6026" s="113">
        <v>2098277.04</v>
      </c>
      <c r="Q6026" s="107">
        <f>+FACTURACION[[#This Row],[CANTIDAD]]*FACTURACION[[#This Row],[VR UNITARIO]]/1000</f>
        <v>14687.939280000001</v>
      </c>
      <c r="R6026" s="105" t="str">
        <f>+VLOOKUP(FACTURACION[[#This Row],[NIT]],TABLACLIENTE,5,FALSE)</f>
        <v>BARRANQUILLA</v>
      </c>
    </row>
    <row r="6027" spans="3:18">
      <c r="C6027" s="29">
        <v>2019</v>
      </c>
      <c r="D6027" s="30" t="s">
        <v>84</v>
      </c>
      <c r="E6027" s="30">
        <f>MONTH(FACTURACION[[#This Row],[MES]]&amp;1)</f>
        <v>5</v>
      </c>
      <c r="F6027" s="223">
        <f>DATE(FACTURACION[[#This Row],[AÑO]],FACTURACION[[#This Row],[Mes numero]],1)</f>
        <v>43586</v>
      </c>
      <c r="G6027" s="160" t="s">
        <v>4881</v>
      </c>
      <c r="H6027" s="25">
        <v>860510723</v>
      </c>
      <c r="I6027" s="105" t="str">
        <f>+VLOOKUP(FACTURACION[[#This Row],[NIT]],TABLACLIENTE,2,FALSE)</f>
        <v>SAENA DE COLOMBIA S.A.</v>
      </c>
      <c r="J6027" s="106" t="s">
        <v>905</v>
      </c>
      <c r="K6027" s="105" t="str">
        <f>+VLOOKUP(FACTURACION[[#This Row],[REFERENCIA]],CODINV,2,FALSE)</f>
        <v>REG. 1800 CPB2 1" O:1/2 R:STD</v>
      </c>
      <c r="L6027" s="105" t="str">
        <f>IF(VLOOKUP(FACTURACION[[#This Row],[REFERENCIA]],CODINV,3,FALSE)=0,"",VLOOKUP(FACTURACION[[#This Row],[REFERENCIA]],CODINV,3,FALSE))</f>
        <v/>
      </c>
      <c r="M6027" s="105" t="str">
        <f>+VLOOKUP(FACTURACION[[#This Row],[REFERENCIA]],CODINV,4,FALSE)</f>
        <v>REGULADORES</v>
      </c>
      <c r="N6027" s="105" t="str">
        <f>+VLOOKUP(FACTURACION[[#This Row],[REFERENCIA]],CODINV,5,FALSE)</f>
        <v>HONEYWELL</v>
      </c>
      <c r="O6027" s="106">
        <v>1</v>
      </c>
      <c r="P6027" s="113">
        <v>720000</v>
      </c>
      <c r="Q6027" s="107">
        <f>+FACTURACION[[#This Row],[CANTIDAD]]*FACTURACION[[#This Row],[VR UNITARIO]]/1000</f>
        <v>720</v>
      </c>
      <c r="R6027" s="105" t="str">
        <f>+VLOOKUP(FACTURACION[[#This Row],[NIT]],TABLACLIENTE,5,FALSE)</f>
        <v>BOGOTÁ D.C.</v>
      </c>
    </row>
    <row r="6028" spans="3:18">
      <c r="C6028" s="29">
        <v>2019</v>
      </c>
      <c r="D6028" s="104" t="s">
        <v>84</v>
      </c>
      <c r="E6028" s="104">
        <f>MONTH(FACTURACION[[#This Row],[MES]]&amp;1)</f>
        <v>5</v>
      </c>
      <c r="F6028" s="223">
        <f>DATE(FACTURACION[[#This Row],[AÑO]],FACTURACION[[#This Row],[Mes numero]],1)</f>
        <v>43586</v>
      </c>
      <c r="G6028" s="160" t="s">
        <v>4882</v>
      </c>
      <c r="H6028" s="25">
        <v>830109199</v>
      </c>
      <c r="I6028" s="105" t="str">
        <f>+VLOOKUP(FACTURACION[[#This Row],[NIT]],TABLACLIENTE,2,FALSE)</f>
        <v>ENGINEERING CO (ENGECO LIMITADA)</v>
      </c>
      <c r="J6028" s="106" t="s">
        <v>840</v>
      </c>
      <c r="K6028" s="105" t="str">
        <f>+VLOOKUP(FACTURACION[[#This Row],[REFERENCIA]],CODINV,2,FALSE)</f>
        <v>MEDIDOR ROTATIVO G-65 R.ABO</v>
      </c>
      <c r="L6028" s="105" t="str">
        <f>IF(VLOOKUP(FACTURACION[[#This Row],[REFERENCIA]],CODINV,3,FALSE)=0,"",VLOOKUP(FACTURACION[[#This Row],[REFERENCIA]],CODINV,3,FALSE))</f>
        <v>RRR0065DHG</v>
      </c>
      <c r="M6028" s="105" t="str">
        <f>+VLOOKUP(FACTURACION[[#This Row],[REFERENCIA]],CODINV,4,FALSE)</f>
        <v>MEDIDORES</v>
      </c>
      <c r="N6028" s="105" t="str">
        <f>+VLOOKUP(FACTURACION[[#This Row],[REFERENCIA]],CODINV,5,FALSE)</f>
        <v>HONEYWELL</v>
      </c>
      <c r="O6028" s="106">
        <v>1</v>
      </c>
      <c r="P6028" s="113">
        <v>4364600</v>
      </c>
      <c r="Q6028" s="107">
        <f>+FACTURACION[[#This Row],[CANTIDAD]]*FACTURACION[[#This Row],[VR UNITARIO]]/1000</f>
        <v>4364.6000000000004</v>
      </c>
      <c r="R6028" s="105" t="str">
        <f>+VLOOKUP(FACTURACION[[#This Row],[NIT]],TABLACLIENTE,5,FALSE)</f>
        <v>BOGOTÁ D.C.</v>
      </c>
    </row>
    <row r="6029" spans="3:18">
      <c r="C6029" s="29">
        <v>2019</v>
      </c>
      <c r="D6029" s="30" t="s">
        <v>85</v>
      </c>
      <c r="E6029" s="30">
        <f>MONTH(FACTURACION[[#This Row],[MES]]&amp;1)</f>
        <v>6</v>
      </c>
      <c r="F6029" s="223">
        <f>DATE(FACTURACION[[#This Row],[AÑO]],FACTURACION[[#This Row],[Mes numero]],1)</f>
        <v>43617</v>
      </c>
      <c r="G6029" s="160" t="s">
        <v>4889</v>
      </c>
      <c r="H6029" s="25">
        <v>800170118</v>
      </c>
      <c r="I6029" s="105" t="str">
        <f>+VLOOKUP(FACTURACION[[#This Row],[NIT]],TABLACLIENTE,2,FALSE)</f>
        <v>PROMOTORA DE GASES DEL SUR S A E S P (PROGASUR S.A. E.S.P.)</v>
      </c>
      <c r="J6029" s="106" t="s">
        <v>590</v>
      </c>
      <c r="K6029" s="105" t="str">
        <f>+VLOOKUP(FACTURACION[[#This Row],[REFERENCIA]],CODINV,2,FALSE)</f>
        <v>RESORTE DE BALANCE NEGRO</v>
      </c>
      <c r="L6029" s="105" t="str">
        <f>IF(VLOOKUP(FACTURACION[[#This Row],[REFERENCIA]],CODINV,3,FALSE)=0,"",VLOOKUP(FACTURACION[[#This Row],[REFERENCIA]],CODINV,3,FALSE))</f>
        <v>70157P004</v>
      </c>
      <c r="M6029" s="105" t="str">
        <f>+VLOOKUP(FACTURACION[[#This Row],[REFERENCIA]],CODINV,4,FALSE)</f>
        <v>REPUESTOS Y ACCESORIOS</v>
      </c>
      <c r="N6029" s="105" t="str">
        <f>+VLOOKUP(FACTURACION[[#This Row],[REFERENCIA]],CODINV,5,FALSE)</f>
        <v>HONEYWELL</v>
      </c>
      <c r="O6029" s="113">
        <v>8</v>
      </c>
      <c r="P6029" s="113">
        <v>21776.799999999999</v>
      </c>
      <c r="Q6029" s="107">
        <f>+FACTURACION[[#This Row],[CANTIDAD]]*FACTURACION[[#This Row],[VR UNITARIO]]/1000</f>
        <v>174.21439999999998</v>
      </c>
      <c r="R6029" s="105" t="str">
        <f>+VLOOKUP(FACTURACION[[#This Row],[NIT]],TABLACLIENTE,5,FALSE)</f>
        <v>BOGOTÁ D.C.</v>
      </c>
    </row>
    <row r="6030" spans="3:18">
      <c r="C6030" s="29">
        <v>2019</v>
      </c>
      <c r="D6030" s="30" t="s">
        <v>85</v>
      </c>
      <c r="E6030" s="30">
        <f>MONTH(FACTURACION[[#This Row],[MES]]&amp;1)</f>
        <v>6</v>
      </c>
      <c r="F6030" s="223">
        <f>DATE(FACTURACION[[#This Row],[AÑO]],FACTURACION[[#This Row],[Mes numero]],1)</f>
        <v>43617</v>
      </c>
      <c r="G6030" s="160" t="s">
        <v>4889</v>
      </c>
      <c r="H6030" s="25">
        <v>800170118</v>
      </c>
      <c r="I6030" s="105" t="str">
        <f>+VLOOKUP(FACTURACION[[#This Row],[NIT]],TABLACLIENTE,2,FALSE)</f>
        <v>PROMOTORA DE GASES DEL SUR S A E S P (PROGASUR S.A. E.S.P.)</v>
      </c>
      <c r="J6030" s="106" t="s">
        <v>852</v>
      </c>
      <c r="K6030" s="105" t="str">
        <f>+VLOOKUP(FACTURACION[[#This Row],[REFERENCIA]],CODINV,2,FALSE)</f>
        <v>DIAPHRAGM PLATE ZSC Z PILOT</v>
      </c>
      <c r="L6030" s="105" t="str">
        <f>IF(VLOOKUP(FACTURACION[[#This Row],[REFERENCIA]],CODINV,3,FALSE)=0,"",VLOOKUP(FACTURACION[[#This Row],[REFERENCIA]],CODINV,3,FALSE))</f>
        <v>73929P001</v>
      </c>
      <c r="M6030" s="105" t="str">
        <f>+VLOOKUP(FACTURACION[[#This Row],[REFERENCIA]],CODINV,4,FALSE)</f>
        <v>REPUESTOS Y ACCESORIOS</v>
      </c>
      <c r="N6030" s="105" t="str">
        <f>+VLOOKUP(FACTURACION[[#This Row],[REFERENCIA]],CODINV,5,FALSE)</f>
        <v>HONEYWELL</v>
      </c>
      <c r="O6030" s="113">
        <v>20</v>
      </c>
      <c r="P6030" s="113">
        <v>42211.14</v>
      </c>
      <c r="Q6030" s="107">
        <f>+FACTURACION[[#This Row],[CANTIDAD]]*FACTURACION[[#This Row],[VR UNITARIO]]/1000</f>
        <v>844.22280000000001</v>
      </c>
      <c r="R6030" s="105" t="str">
        <f>+VLOOKUP(FACTURACION[[#This Row],[NIT]],TABLACLIENTE,5,FALSE)</f>
        <v>BOGOTÁ D.C.</v>
      </c>
    </row>
    <row r="6031" spans="3:18">
      <c r="C6031" s="29">
        <v>2019</v>
      </c>
      <c r="D6031" s="30" t="s">
        <v>85</v>
      </c>
      <c r="E6031" s="30">
        <f>MONTH(FACTURACION[[#This Row],[MES]]&amp;1)</f>
        <v>6</v>
      </c>
      <c r="F6031" s="223">
        <f>DATE(FACTURACION[[#This Row],[AÑO]],FACTURACION[[#This Row],[Mes numero]],1)</f>
        <v>43617</v>
      </c>
      <c r="G6031" s="160" t="s">
        <v>4889</v>
      </c>
      <c r="H6031" s="25">
        <v>800170118</v>
      </c>
      <c r="I6031" s="105" t="str">
        <f>+VLOOKUP(FACTURACION[[#This Row],[NIT]],TABLACLIENTE,2,FALSE)</f>
        <v>PROMOTORA DE GASES DEL SUR S A E S P (PROGASUR S.A. E.S.P.)</v>
      </c>
      <c r="J6031" s="106" t="s">
        <v>4887</v>
      </c>
      <c r="K6031" s="105" t="str">
        <f>+VLOOKUP(FACTURACION[[#This Row],[REFERENCIA]],CODINV,2,FALSE)</f>
        <v>DIAFRAGM STEM NUT</v>
      </c>
      <c r="L6031" s="105" t="str">
        <f>IF(VLOOKUP(FACTURACION[[#This Row],[REFERENCIA]],CODINV,3,FALSE)=0,"",VLOOKUP(FACTURACION[[#This Row],[REFERENCIA]],CODINV,3,FALSE))</f>
        <v/>
      </c>
      <c r="M6031" s="105" t="str">
        <f>+VLOOKUP(FACTURACION[[#This Row],[REFERENCIA]],CODINV,4,FALSE)</f>
        <v>REPUESTOS Y ACCESORIOS</v>
      </c>
      <c r="N6031" s="105" t="str">
        <f>+VLOOKUP(FACTURACION[[#This Row],[REFERENCIA]],CODINV,5,FALSE)</f>
        <v>HONEYWELL</v>
      </c>
      <c r="O6031" s="113">
        <v>15</v>
      </c>
      <c r="P6031" s="113">
        <v>27081.93</v>
      </c>
      <c r="Q6031" s="107">
        <f>+FACTURACION[[#This Row],[CANTIDAD]]*FACTURACION[[#This Row],[VR UNITARIO]]/1000</f>
        <v>406.22895</v>
      </c>
      <c r="R6031" s="105" t="str">
        <f>+VLOOKUP(FACTURACION[[#This Row],[NIT]],TABLACLIENTE,5,FALSE)</f>
        <v>BOGOTÁ D.C.</v>
      </c>
    </row>
    <row r="6032" spans="3:18">
      <c r="C6032" s="29">
        <v>2019</v>
      </c>
      <c r="D6032" s="30" t="s">
        <v>85</v>
      </c>
      <c r="E6032" s="30">
        <f>MONTH(FACTURACION[[#This Row],[MES]]&amp;1)</f>
        <v>6</v>
      </c>
      <c r="F6032" s="223">
        <f>DATE(FACTURACION[[#This Row],[AÑO]],FACTURACION[[#This Row],[Mes numero]],1)</f>
        <v>43617</v>
      </c>
      <c r="G6032" s="160" t="s">
        <v>4889</v>
      </c>
      <c r="H6032" s="25">
        <v>800170118</v>
      </c>
      <c r="I6032" s="105" t="str">
        <f>+VLOOKUP(FACTURACION[[#This Row],[NIT]],TABLACLIENTE,2,FALSE)</f>
        <v>PROMOTORA DE GASES DEL SUR S A E S P (PROGASUR S.A. E.S.P.)</v>
      </c>
      <c r="J6032" s="106" t="s">
        <v>4884</v>
      </c>
      <c r="K6032" s="105" t="str">
        <f>+VLOOKUP(FACTURACION[[#This Row],[REFERENCIA]],CODINV,2,FALSE)</f>
        <v>FOLLOWER LOWEN SPRING</v>
      </c>
      <c r="L6032" s="105" t="str">
        <f>IF(VLOOKUP(FACTURACION[[#This Row],[REFERENCIA]],CODINV,3,FALSE)=0,"",VLOOKUP(FACTURACION[[#This Row],[REFERENCIA]],CODINV,3,FALSE))</f>
        <v/>
      </c>
      <c r="M6032" s="105" t="str">
        <f>+VLOOKUP(FACTURACION[[#This Row],[REFERENCIA]],CODINV,4,FALSE)</f>
        <v>REPUESTOS Y ACCESORIOS</v>
      </c>
      <c r="N6032" s="105" t="str">
        <f>+VLOOKUP(FACTURACION[[#This Row],[REFERENCIA]],CODINV,5,FALSE)</f>
        <v>HONEYWELL</v>
      </c>
      <c r="O6032" s="113">
        <v>15</v>
      </c>
      <c r="P6032" s="113">
        <v>178897.95</v>
      </c>
      <c r="Q6032" s="107">
        <f>+FACTURACION[[#This Row],[CANTIDAD]]*FACTURACION[[#This Row],[VR UNITARIO]]/1000</f>
        <v>2683.4692500000001</v>
      </c>
      <c r="R6032" s="105" t="str">
        <f>+VLOOKUP(FACTURACION[[#This Row],[NIT]],TABLACLIENTE,5,FALSE)</f>
        <v>BOGOTÁ D.C.</v>
      </c>
    </row>
    <row r="6033" spans="3:18">
      <c r="C6033" s="29">
        <v>2019</v>
      </c>
      <c r="D6033" s="30" t="s">
        <v>85</v>
      </c>
      <c r="E6033" s="30">
        <f>MONTH(FACTURACION[[#This Row],[MES]]&amp;1)</f>
        <v>6</v>
      </c>
      <c r="F6033" s="223">
        <f>DATE(FACTURACION[[#This Row],[AÑO]],FACTURACION[[#This Row],[Mes numero]],1)</f>
        <v>43617</v>
      </c>
      <c r="G6033" s="160" t="s">
        <v>4889</v>
      </c>
      <c r="H6033" s="25">
        <v>800170118</v>
      </c>
      <c r="I6033" s="105" t="str">
        <f>+VLOOKUP(FACTURACION[[#This Row],[NIT]],TABLACLIENTE,2,FALSE)</f>
        <v>PROMOTORA DE GASES DEL SUR S A E S P (PROGASUR S.A. E.S.P.)</v>
      </c>
      <c r="J6033" s="106" t="s">
        <v>898</v>
      </c>
      <c r="K6033" s="105" t="str">
        <f>+VLOOKUP(FACTURACION[[#This Row],[REFERENCIA]],CODINV,2,FALSE)</f>
        <v>DIAFRAGMA STEM NUT</v>
      </c>
      <c r="L6033" s="105" t="str">
        <f>IF(VLOOKUP(FACTURACION[[#This Row],[REFERENCIA]],CODINV,3,FALSE)=0,"",VLOOKUP(FACTURACION[[#This Row],[REFERENCIA]],CODINV,3,FALSE))</f>
        <v>70872P001</v>
      </c>
      <c r="M6033" s="105" t="str">
        <f>+VLOOKUP(FACTURACION[[#This Row],[REFERENCIA]],CODINV,4,FALSE)</f>
        <v>REPUESTOS Y ACCESORIOS</v>
      </c>
      <c r="N6033" s="105" t="str">
        <f>+VLOOKUP(FACTURACION[[#This Row],[REFERENCIA]],CODINV,5,FALSE)</f>
        <v>HONEYWELL</v>
      </c>
      <c r="O6033" s="113">
        <v>15</v>
      </c>
      <c r="P6033" s="113">
        <v>30291.16</v>
      </c>
      <c r="Q6033" s="107">
        <f>+FACTURACION[[#This Row],[CANTIDAD]]*FACTURACION[[#This Row],[VR UNITARIO]]/1000</f>
        <v>454.36740000000003</v>
      </c>
      <c r="R6033" s="105" t="str">
        <f>+VLOOKUP(FACTURACION[[#This Row],[NIT]],TABLACLIENTE,5,FALSE)</f>
        <v>BOGOTÁ D.C.</v>
      </c>
    </row>
    <row r="6034" spans="3:18">
      <c r="C6034" s="29">
        <v>2019</v>
      </c>
      <c r="D6034" s="30" t="s">
        <v>85</v>
      </c>
      <c r="E6034" s="30">
        <f>MONTH(FACTURACION[[#This Row],[MES]]&amp;1)</f>
        <v>6</v>
      </c>
      <c r="F6034" s="223">
        <f>DATE(FACTURACION[[#This Row],[AÑO]],FACTURACION[[#This Row],[Mes numero]],1)</f>
        <v>43617</v>
      </c>
      <c r="G6034" s="160" t="s">
        <v>4889</v>
      </c>
      <c r="H6034" s="25">
        <v>800170118</v>
      </c>
      <c r="I6034" s="105" t="str">
        <f>+VLOOKUP(FACTURACION[[#This Row],[NIT]],TABLACLIENTE,2,FALSE)</f>
        <v>PROMOTORA DE GASES DEL SUR S A E S P (PROGASUR S.A. E.S.P.)</v>
      </c>
      <c r="J6034" s="106" t="s">
        <v>627</v>
      </c>
      <c r="K6034" s="105" t="str">
        <f>+VLOOKUP(FACTURACION[[#This Row],[REFERENCIA]],CODINV,2,FALSE)</f>
        <v>PLATE DEL DIAFRAGMA</v>
      </c>
      <c r="L6034" s="105" t="str">
        <f>IF(VLOOKUP(FACTURACION[[#This Row],[REFERENCIA]],CODINV,3,FALSE)=0,"",VLOOKUP(FACTURACION[[#This Row],[REFERENCIA]],CODINV,3,FALSE))</f>
        <v>70859P001</v>
      </c>
      <c r="M6034" s="105" t="str">
        <f>+VLOOKUP(FACTURACION[[#This Row],[REFERENCIA]],CODINV,4,FALSE)</f>
        <v>REPUESTOS Y ACCESORIOS</v>
      </c>
      <c r="N6034" s="105" t="str">
        <f>+VLOOKUP(FACTURACION[[#This Row],[REFERENCIA]],CODINV,5,FALSE)</f>
        <v>HONEYWELL</v>
      </c>
      <c r="O6034" s="113">
        <v>4</v>
      </c>
      <c r="P6034" s="113">
        <v>42014.65</v>
      </c>
      <c r="Q6034" s="107">
        <f>+FACTURACION[[#This Row],[CANTIDAD]]*FACTURACION[[#This Row],[VR UNITARIO]]/1000</f>
        <v>168.05860000000001</v>
      </c>
      <c r="R6034" s="105" t="str">
        <f>+VLOOKUP(FACTURACION[[#This Row],[NIT]],TABLACLIENTE,5,FALSE)</f>
        <v>BOGOTÁ D.C.</v>
      </c>
    </row>
    <row r="6035" spans="3:18">
      <c r="C6035" s="29">
        <v>2019</v>
      </c>
      <c r="D6035" s="30" t="s">
        <v>85</v>
      </c>
      <c r="E6035" s="30">
        <f>MONTH(FACTURACION[[#This Row],[MES]]&amp;1)</f>
        <v>6</v>
      </c>
      <c r="F6035" s="223">
        <f>DATE(FACTURACION[[#This Row],[AÑO]],FACTURACION[[#This Row],[Mes numero]],1)</f>
        <v>43617</v>
      </c>
      <c r="G6035" s="160" t="s">
        <v>4889</v>
      </c>
      <c r="H6035" s="25">
        <v>800170118</v>
      </c>
      <c r="I6035" s="105" t="str">
        <f>+VLOOKUP(FACTURACION[[#This Row],[NIT]],TABLACLIENTE,2,FALSE)</f>
        <v>PROMOTORA DE GASES DEL SUR S A E S P (PROGASUR S.A. E.S.P.)</v>
      </c>
      <c r="J6035" s="106" t="s">
        <v>4794</v>
      </c>
      <c r="K6035" s="105" t="str">
        <f>+VLOOKUP(FACTURACION[[#This Row],[REFERENCIA]],CODINV,2,FALSE)</f>
        <v>SCREW PRESSURE ADJUSTING</v>
      </c>
      <c r="L6035" s="105" t="str">
        <f>IF(VLOOKUP(FACTURACION[[#This Row],[REFERENCIA]],CODINV,3,FALSE)=0,"",VLOOKUP(FACTURACION[[#This Row],[REFERENCIA]],CODINV,3,FALSE))</f>
        <v/>
      </c>
      <c r="M6035" s="105" t="str">
        <f>+VLOOKUP(FACTURACION[[#This Row],[REFERENCIA]],CODINV,4,FALSE)</f>
        <v>REPUESTOS Y ACCESORIOS</v>
      </c>
      <c r="N6035" s="105" t="str">
        <f>+VLOOKUP(FACTURACION[[#This Row],[REFERENCIA]],CODINV,5,FALSE)</f>
        <v>HONEYWELL</v>
      </c>
      <c r="O6035" s="113">
        <v>8</v>
      </c>
      <c r="P6035" s="113">
        <v>220192.17</v>
      </c>
      <c r="Q6035" s="107">
        <f>+FACTURACION[[#This Row],[CANTIDAD]]*FACTURACION[[#This Row],[VR UNITARIO]]/1000</f>
        <v>1761.53736</v>
      </c>
      <c r="R6035" s="105" t="str">
        <f>+VLOOKUP(FACTURACION[[#This Row],[NIT]],TABLACLIENTE,5,FALSE)</f>
        <v>BOGOTÁ D.C.</v>
      </c>
    </row>
    <row r="6036" spans="3:18">
      <c r="C6036" s="29">
        <v>2019</v>
      </c>
      <c r="D6036" s="30" t="s">
        <v>85</v>
      </c>
      <c r="E6036" s="30">
        <f>MONTH(FACTURACION[[#This Row],[MES]]&amp;1)</f>
        <v>6</v>
      </c>
      <c r="F6036" s="223">
        <f>DATE(FACTURACION[[#This Row],[AÑO]],FACTURACION[[#This Row],[Mes numero]],1)</f>
        <v>43617</v>
      </c>
      <c r="G6036" s="160" t="s">
        <v>4889</v>
      </c>
      <c r="H6036" s="25">
        <v>800170118</v>
      </c>
      <c r="I6036" s="105" t="str">
        <f>+VLOOKUP(FACTURACION[[#This Row],[NIT]],TABLACLIENTE,2,FALSE)</f>
        <v>PROMOTORA DE GASES DEL SUR S A E S P (PROGASUR S.A. E.S.P.)</v>
      </c>
      <c r="J6036" s="106" t="s">
        <v>132</v>
      </c>
      <c r="K6036" s="105" t="str">
        <f>+VLOOKUP(FACTURACION[[#This Row],[REFERENCIA]],CODINV,2,FALSE)</f>
        <v>KIT REPARACION BUNA N 80</v>
      </c>
      <c r="L6036" s="105" t="str">
        <f>IF(VLOOKUP(FACTURACION[[#This Row],[REFERENCIA]],CODINV,3,FALSE)=0,"",VLOOKUP(FACTURACION[[#This Row],[REFERENCIA]],CODINV,3,FALSE))</f>
        <v>73914K010</v>
      </c>
      <c r="M6036" s="105" t="str">
        <f>+VLOOKUP(FACTURACION[[#This Row],[REFERENCIA]],CODINV,4,FALSE)</f>
        <v>REPUESTOS Y ACCESORIOS</v>
      </c>
      <c r="N6036" s="105" t="str">
        <f>+VLOOKUP(FACTURACION[[#This Row],[REFERENCIA]],CODINV,5,FALSE)</f>
        <v>HONEYWELL</v>
      </c>
      <c r="O6036" s="113">
        <v>14</v>
      </c>
      <c r="P6036" s="113">
        <v>149785.69</v>
      </c>
      <c r="Q6036" s="107">
        <f>+FACTURACION[[#This Row],[CANTIDAD]]*FACTURACION[[#This Row],[VR UNITARIO]]/1000</f>
        <v>2096.9996599999999</v>
      </c>
      <c r="R6036" s="105" t="str">
        <f>+VLOOKUP(FACTURACION[[#This Row],[NIT]],TABLACLIENTE,5,FALSE)</f>
        <v>BOGOTÁ D.C.</v>
      </c>
    </row>
    <row r="6037" spans="3:18">
      <c r="C6037" s="29">
        <v>2019</v>
      </c>
      <c r="D6037" s="30" t="s">
        <v>85</v>
      </c>
      <c r="E6037" s="30">
        <f>MONTH(FACTURACION[[#This Row],[MES]]&amp;1)</f>
        <v>6</v>
      </c>
      <c r="F6037" s="223">
        <f>DATE(FACTURACION[[#This Row],[AÑO]],FACTURACION[[#This Row],[Mes numero]],1)</f>
        <v>43617</v>
      </c>
      <c r="G6037" s="160" t="s">
        <v>4889</v>
      </c>
      <c r="H6037" s="25">
        <v>800170118</v>
      </c>
      <c r="I6037" s="105" t="str">
        <f>+VLOOKUP(FACTURACION[[#This Row],[NIT]],TABLACLIENTE,2,FALSE)</f>
        <v>PROMOTORA DE GASES DEL SUR S A E S P (PROGASUR S.A. E.S.P.)</v>
      </c>
      <c r="J6037" s="106" t="s">
        <v>151</v>
      </c>
      <c r="K6037" s="105" t="str">
        <f>+VLOOKUP(FACTURACION[[#This Row],[REFERENCIA]],CODINV,2,FALSE)</f>
        <v>DIAFRAGMA BUNA Z-138</v>
      </c>
      <c r="L6037" s="105" t="str">
        <f>IF(VLOOKUP(FACTURACION[[#This Row],[REFERENCIA]],CODINV,3,FALSE)=0,"",VLOOKUP(FACTURACION[[#This Row],[REFERENCIA]],CODINV,3,FALSE))</f>
        <v>70170P028</v>
      </c>
      <c r="M6037" s="105" t="str">
        <f>+VLOOKUP(FACTURACION[[#This Row],[REFERENCIA]],CODINV,4,FALSE)</f>
        <v>REPUESTOS Y ACCESORIOS</v>
      </c>
      <c r="N6037" s="105" t="str">
        <f>+VLOOKUP(FACTURACION[[#This Row],[REFERENCIA]],CODINV,5,FALSE)</f>
        <v>HONEYWELL</v>
      </c>
      <c r="O6037" s="113">
        <v>30</v>
      </c>
      <c r="P6037" s="113">
        <v>16668.32</v>
      </c>
      <c r="Q6037" s="107">
        <f>+FACTURACION[[#This Row],[CANTIDAD]]*FACTURACION[[#This Row],[VR UNITARIO]]/1000</f>
        <v>500.0496</v>
      </c>
      <c r="R6037" s="105" t="str">
        <f>+VLOOKUP(FACTURACION[[#This Row],[NIT]],TABLACLIENTE,5,FALSE)</f>
        <v>BOGOTÁ D.C.</v>
      </c>
    </row>
    <row r="6038" spans="3:18">
      <c r="C6038" s="29">
        <v>2019</v>
      </c>
      <c r="D6038" s="30" t="s">
        <v>85</v>
      </c>
      <c r="E6038" s="30">
        <f>MONTH(FACTURACION[[#This Row],[MES]]&amp;1)</f>
        <v>6</v>
      </c>
      <c r="F6038" s="223">
        <f>DATE(FACTURACION[[#This Row],[AÑO]],FACTURACION[[#This Row],[Mes numero]],1)</f>
        <v>43617</v>
      </c>
      <c r="G6038" s="160" t="s">
        <v>4889</v>
      </c>
      <c r="H6038" s="25">
        <v>800170118</v>
      </c>
      <c r="I6038" s="105" t="str">
        <f>+VLOOKUP(FACTURACION[[#This Row],[NIT]],TABLACLIENTE,2,FALSE)</f>
        <v>PROMOTORA DE GASES DEL SUR S A E S P (PROGASUR S.A. E.S.P.)</v>
      </c>
      <c r="J6038" s="106" t="s">
        <v>180</v>
      </c>
      <c r="K6038" s="105" t="str">
        <f>+VLOOKUP(FACTURACION[[#This Row],[REFERENCIA]],CODINV,2,FALSE)</f>
        <v>O-RING, 0.38OD x.25ID BUNA 70</v>
      </c>
      <c r="L6038" s="105" t="str">
        <f>IF(VLOOKUP(FACTURACION[[#This Row],[REFERENCIA]],CODINV,3,FALSE)=0,"",VLOOKUP(FACTURACION[[#This Row],[REFERENCIA]],CODINV,3,FALSE))</f>
        <v>42710P146</v>
      </c>
      <c r="M6038" s="105" t="str">
        <f>+VLOOKUP(FACTURACION[[#This Row],[REFERENCIA]],CODINV,4,FALSE)</f>
        <v>REPUESTOS Y ACCESORIOS</v>
      </c>
      <c r="N6038" s="105" t="str">
        <f>+VLOOKUP(FACTURACION[[#This Row],[REFERENCIA]],CODINV,5,FALSE)</f>
        <v>HONEYWELL</v>
      </c>
      <c r="O6038" s="113">
        <v>32</v>
      </c>
      <c r="P6038" s="113">
        <v>2947.2</v>
      </c>
      <c r="Q6038" s="107">
        <f>+FACTURACION[[#This Row],[CANTIDAD]]*FACTURACION[[#This Row],[VR UNITARIO]]/1000</f>
        <v>94.310399999999987</v>
      </c>
      <c r="R6038" s="105" t="str">
        <f>+VLOOKUP(FACTURACION[[#This Row],[NIT]],TABLACLIENTE,5,FALSE)</f>
        <v>BOGOTÁ D.C.</v>
      </c>
    </row>
    <row r="6039" spans="3:18">
      <c r="C6039" s="29">
        <v>2019</v>
      </c>
      <c r="D6039" s="30" t="s">
        <v>85</v>
      </c>
      <c r="E6039" s="30">
        <f>MONTH(FACTURACION[[#This Row],[MES]]&amp;1)</f>
        <v>6</v>
      </c>
      <c r="F6039" s="223">
        <f>DATE(FACTURACION[[#This Row],[AÑO]],FACTURACION[[#This Row],[Mes numero]],1)</f>
        <v>43617</v>
      </c>
      <c r="G6039" s="160" t="s">
        <v>4889</v>
      </c>
      <c r="H6039" s="25">
        <v>800170118</v>
      </c>
      <c r="I6039" s="105" t="str">
        <f>+VLOOKUP(FACTURACION[[#This Row],[NIT]],TABLACLIENTE,2,FALSE)</f>
        <v>PROMOTORA DE GASES DEL SUR S A E S P (PROGASUR S.A. E.S.P.)</v>
      </c>
      <c r="J6039" s="106" t="s">
        <v>288</v>
      </c>
      <c r="K6039" s="105" t="str">
        <f>+VLOOKUP(FACTURACION[[#This Row],[REFERENCIA]],CODINV,2,FALSE)</f>
        <v>MANGA 4" S300 H7</v>
      </c>
      <c r="L6039" s="105" t="str">
        <f>IF(VLOOKUP(FACTURACION[[#This Row],[REFERENCIA]],CODINV,3,FALSE)=0,"",VLOOKUP(FACTURACION[[#This Row],[REFERENCIA]],CODINV,3,FALSE))</f>
        <v>73404P001</v>
      </c>
      <c r="M6039" s="105" t="str">
        <f>+VLOOKUP(FACTURACION[[#This Row],[REFERENCIA]],CODINV,4,FALSE)</f>
        <v>MANGAS</v>
      </c>
      <c r="N6039" s="105" t="str">
        <f>+VLOOKUP(FACTURACION[[#This Row],[REFERENCIA]],CODINV,5,FALSE)</f>
        <v>HONEYWELL</v>
      </c>
      <c r="O6039" s="113">
        <v>2</v>
      </c>
      <c r="P6039" s="113">
        <v>1311885.57</v>
      </c>
      <c r="Q6039" s="107">
        <f>+FACTURACION[[#This Row],[CANTIDAD]]*FACTURACION[[#This Row],[VR UNITARIO]]/1000</f>
        <v>2623.7711400000003</v>
      </c>
      <c r="R6039" s="105" t="str">
        <f>+VLOOKUP(FACTURACION[[#This Row],[NIT]],TABLACLIENTE,5,FALSE)</f>
        <v>BOGOTÁ D.C.</v>
      </c>
    </row>
    <row r="6040" spans="3:18">
      <c r="C6040" s="29">
        <v>2019</v>
      </c>
      <c r="D6040" s="30" t="s">
        <v>85</v>
      </c>
      <c r="E6040" s="30">
        <f>MONTH(FACTURACION[[#This Row],[MES]]&amp;1)</f>
        <v>6</v>
      </c>
      <c r="F6040" s="223">
        <f>DATE(FACTURACION[[#This Row],[AÑO]],FACTURACION[[#This Row],[Mes numero]],1)</f>
        <v>43617</v>
      </c>
      <c r="G6040" s="160" t="s">
        <v>4889</v>
      </c>
      <c r="H6040" s="25">
        <v>800170118</v>
      </c>
      <c r="I6040" s="105" t="str">
        <f>+VLOOKUP(FACTURACION[[#This Row],[NIT]],TABLACLIENTE,2,FALSE)</f>
        <v>PROMOTORA DE GASES DEL SUR S A E S P (PROGASUR S.A. E.S.P.)</v>
      </c>
      <c r="J6040" s="106" t="s">
        <v>4901</v>
      </c>
      <c r="K6040" s="105" t="str">
        <f>+VLOOKUP(FACTURACION[[#This Row],[REFERENCIA]],CODINV,2,FALSE)</f>
        <v>MANGA 4" S600 H7</v>
      </c>
      <c r="L6040" s="105" t="str">
        <f>IF(VLOOKUP(FACTURACION[[#This Row],[REFERENCIA]],CODINV,3,FALSE)=0,"",VLOOKUP(FACTURACION[[#This Row],[REFERENCIA]],CODINV,3,FALSE))</f>
        <v/>
      </c>
      <c r="M6040" s="105" t="str">
        <f>+VLOOKUP(FACTURACION[[#This Row],[REFERENCIA]],CODINV,4,FALSE)</f>
        <v>MANGAS</v>
      </c>
      <c r="N6040" s="105" t="str">
        <f>+VLOOKUP(FACTURACION[[#This Row],[REFERENCIA]],CODINV,5,FALSE)</f>
        <v>HONEYWELL</v>
      </c>
      <c r="O6040" s="113">
        <v>3</v>
      </c>
      <c r="P6040" s="113">
        <v>1597015.4</v>
      </c>
      <c r="Q6040" s="107">
        <f>+FACTURACION[[#This Row],[CANTIDAD]]*FACTURACION[[#This Row],[VR UNITARIO]]/1000</f>
        <v>4791.0461999999989</v>
      </c>
      <c r="R6040" s="105" t="str">
        <f>+VLOOKUP(FACTURACION[[#This Row],[NIT]],TABLACLIENTE,5,FALSE)</f>
        <v>BOGOTÁ D.C.</v>
      </c>
    </row>
    <row r="6041" spans="3:18">
      <c r="C6041" s="29">
        <v>2019</v>
      </c>
      <c r="D6041" s="30" t="s">
        <v>85</v>
      </c>
      <c r="E6041" s="30">
        <f>MONTH(FACTURACION[[#This Row],[MES]]&amp;1)</f>
        <v>6</v>
      </c>
      <c r="F6041" s="223">
        <f>DATE(FACTURACION[[#This Row],[AÑO]],FACTURACION[[#This Row],[Mes numero]],1)</f>
        <v>43617</v>
      </c>
      <c r="G6041" s="160" t="s">
        <v>4889</v>
      </c>
      <c r="H6041" s="25">
        <v>800170118</v>
      </c>
      <c r="I6041" s="105" t="str">
        <f>+VLOOKUP(FACTURACION[[#This Row],[NIT]],TABLACLIENTE,2,FALSE)</f>
        <v>PROMOTORA DE GASES DEL SUR S A E S P (PROGASUR S.A. E.S.P.)</v>
      </c>
      <c r="J6041" s="106" t="s">
        <v>153</v>
      </c>
      <c r="K6041" s="105" t="str">
        <f>+VLOOKUP(FACTURACION[[#This Row],[REFERENCIA]],CODINV,2,FALSE)</f>
        <v>MANGA 3" S300 H7</v>
      </c>
      <c r="L6041" s="105" t="str">
        <f>IF(VLOOKUP(FACTURACION[[#This Row],[REFERENCIA]],CODINV,3,FALSE)=0,"",VLOOKUP(FACTURACION[[#This Row],[REFERENCIA]],CODINV,3,FALSE))</f>
        <v>73404P003</v>
      </c>
      <c r="M6041" s="105" t="str">
        <f>+VLOOKUP(FACTURACION[[#This Row],[REFERENCIA]],CODINV,4,FALSE)</f>
        <v>MANGAS</v>
      </c>
      <c r="N6041" s="105" t="str">
        <f>+VLOOKUP(FACTURACION[[#This Row],[REFERENCIA]],CODINV,5,FALSE)</f>
        <v>HONEYWELL</v>
      </c>
      <c r="O6041" s="113">
        <v>2</v>
      </c>
      <c r="P6041" s="113">
        <v>893376.36</v>
      </c>
      <c r="Q6041" s="107">
        <f>+FACTURACION[[#This Row],[CANTIDAD]]*FACTURACION[[#This Row],[VR UNITARIO]]/1000</f>
        <v>1786.75272</v>
      </c>
      <c r="R6041" s="105" t="str">
        <f>+VLOOKUP(FACTURACION[[#This Row],[NIT]],TABLACLIENTE,5,FALSE)</f>
        <v>BOGOTÁ D.C.</v>
      </c>
    </row>
    <row r="6042" spans="3:18">
      <c r="C6042" s="29">
        <v>2019</v>
      </c>
      <c r="D6042" s="30" t="s">
        <v>85</v>
      </c>
      <c r="E6042" s="30">
        <f>MONTH(FACTURACION[[#This Row],[MES]]&amp;1)</f>
        <v>6</v>
      </c>
      <c r="F6042" s="223">
        <f>DATE(FACTURACION[[#This Row],[AÑO]],FACTURACION[[#This Row],[Mes numero]],1)</f>
        <v>43617</v>
      </c>
      <c r="G6042" s="160" t="s">
        <v>4890</v>
      </c>
      <c r="H6042" s="25">
        <v>900569327</v>
      </c>
      <c r="I6042" s="105" t="str">
        <f>+VLOOKUP(FACTURACION[[#This Row],[NIT]],TABLACLIENTE,2,FALSE)</f>
        <v>ICG SERVICE SAS</v>
      </c>
      <c r="J6042" s="106" t="s">
        <v>45</v>
      </c>
      <c r="K6042" s="105" t="str">
        <f>+VLOOKUP(FACTURACION[[#This Row],[REFERENCIA]],CODINV,2,FALSE)</f>
        <v>REGULADOR  PRIMERA ETAPA</v>
      </c>
      <c r="L6042" s="105" t="str">
        <f>IF(VLOOKUP(FACTURACION[[#This Row],[REFERENCIA]],CODINV,3,FALSE)=0,"",VLOOKUP(FACTURACION[[#This Row],[REFERENCIA]],CODINV,3,FALSE))</f>
        <v>1584VN</v>
      </c>
      <c r="M6042" s="105" t="str">
        <f>+VLOOKUP(FACTURACION[[#This Row],[REFERENCIA]],CODINV,4,FALSE)</f>
        <v>REGULADORES</v>
      </c>
      <c r="N6042" s="105" t="str">
        <f>+VLOOKUP(FACTURACION[[#This Row],[REFERENCIA]],CODINV,5,FALSE)</f>
        <v>REGO</v>
      </c>
      <c r="O6042" s="113">
        <v>1</v>
      </c>
      <c r="P6042" s="113">
        <v>366000</v>
      </c>
      <c r="Q6042" s="107">
        <f>+FACTURACION[[#This Row],[CANTIDAD]]*FACTURACION[[#This Row],[VR UNITARIO]]/1000</f>
        <v>366</v>
      </c>
      <c r="R6042" s="105" t="str">
        <f>+VLOOKUP(FACTURACION[[#This Row],[NIT]],TABLACLIENTE,5,FALSE)</f>
        <v>BOGOTÁ D.C.</v>
      </c>
    </row>
    <row r="6043" spans="3:18">
      <c r="C6043" s="29">
        <v>2019</v>
      </c>
      <c r="D6043" s="30" t="s">
        <v>85</v>
      </c>
      <c r="E6043" s="30">
        <f>MONTH(FACTURACION[[#This Row],[MES]]&amp;1)</f>
        <v>6</v>
      </c>
      <c r="F6043" s="223">
        <f>DATE(FACTURACION[[#This Row],[AÑO]],FACTURACION[[#This Row],[Mes numero]],1)</f>
        <v>43617</v>
      </c>
      <c r="G6043" s="160" t="s">
        <v>4890</v>
      </c>
      <c r="H6043" s="25">
        <v>900569327</v>
      </c>
      <c r="I6043" s="105" t="str">
        <f>+VLOOKUP(FACTURACION[[#This Row],[NIT]],TABLACLIENTE,2,FALSE)</f>
        <v>ICG SERVICE SAS</v>
      </c>
      <c r="J6043" s="106" t="s">
        <v>741</v>
      </c>
      <c r="K6043" s="105" t="str">
        <f>+VLOOKUP(FACTURACION[[#This Row],[REFERENCIA]],CODINV,2,FALSE)</f>
        <v>VALV.AGUJA1/4"MNPT*NPTH</v>
      </c>
      <c r="L6043" s="105" t="str">
        <f>IF(VLOOKUP(FACTURACION[[#This Row],[REFERENCIA]],CODINV,3,FALSE)=0,"",VLOOKUP(FACTURACION[[#This Row],[REFERENCIA]],CODINV,3,FALSE))</f>
        <v>ME831</v>
      </c>
      <c r="M6043" s="105" t="str">
        <f>+VLOOKUP(FACTURACION[[#This Row],[REFERENCIA]],CODINV,4,FALSE)</f>
        <v>VÁLVULAS Y MULTIVÁLVULAS</v>
      </c>
      <c r="N6043" s="105" t="str">
        <f>+VLOOKUP(FACTURACION[[#This Row],[REFERENCIA]],CODINV,5,FALSE)</f>
        <v>CAVAGNA</v>
      </c>
      <c r="O6043" s="113">
        <v>2</v>
      </c>
      <c r="P6043" s="113">
        <v>0</v>
      </c>
      <c r="Q6043" s="107">
        <f>+FACTURACION[[#This Row],[CANTIDAD]]*FACTURACION[[#This Row],[VR UNITARIO]]/1000</f>
        <v>0</v>
      </c>
      <c r="R6043" s="105" t="str">
        <f>+VLOOKUP(FACTURACION[[#This Row],[NIT]],TABLACLIENTE,5,FALSE)</f>
        <v>BOGOTÁ D.C.</v>
      </c>
    </row>
    <row r="6044" spans="3:18">
      <c r="C6044" s="29">
        <v>2019</v>
      </c>
      <c r="D6044" s="30" t="s">
        <v>85</v>
      </c>
      <c r="E6044" s="30">
        <f>MONTH(FACTURACION[[#This Row],[MES]]&amp;1)</f>
        <v>6</v>
      </c>
      <c r="F6044" s="223">
        <f>DATE(FACTURACION[[#This Row],[AÑO]],FACTURACION[[#This Row],[Mes numero]],1)</f>
        <v>43617</v>
      </c>
      <c r="G6044" s="160" t="s">
        <v>4891</v>
      </c>
      <c r="H6044" s="25">
        <v>890400869</v>
      </c>
      <c r="I6044" s="105" t="str">
        <f>+VLOOKUP(FACTURACION[[#This Row],[NIT]],TABLACLIENTE,2,FALSE)</f>
        <v>SURTIDORA DE GAS DEL CARIBE S.A. E.S.P. (SURTIGAS S.A. E.S.P.)</v>
      </c>
      <c r="J6044" s="106" t="s">
        <v>65</v>
      </c>
      <c r="K6044" s="105" t="str">
        <f>+VLOOKUP(FACTURACION[[#This Row],[REFERENCIA]],CODINV,2,FALSE)</f>
        <v>CONTROL LOOP ZSC-100 BM INSPIRATOR</v>
      </c>
      <c r="L6044" s="105" t="str">
        <f>IF(VLOOKUP(FACTURACION[[#This Row],[REFERENCIA]],CODINV,3,FALSE)=0,"",VLOOKUP(FACTURACION[[#This Row],[REFERENCIA]],CODINV,3,FALSE))</f>
        <v/>
      </c>
      <c r="M6044" s="105" t="str">
        <f>+VLOOKUP(FACTURACION[[#This Row],[REFERENCIA]],CODINV,4,FALSE)</f>
        <v>REGULADORES</v>
      </c>
      <c r="N6044" s="105" t="str">
        <f>+VLOOKUP(FACTURACION[[#This Row],[REFERENCIA]],CODINV,5,FALSE)</f>
        <v>HONEYWELL</v>
      </c>
      <c r="O6044" s="113">
        <v>6</v>
      </c>
      <c r="P6044" s="113">
        <v>9156616.166666666</v>
      </c>
      <c r="Q6044" s="107">
        <f>+FACTURACION[[#This Row],[CANTIDAD]]*FACTURACION[[#This Row],[VR UNITARIO]]/1000</f>
        <v>54939.697</v>
      </c>
      <c r="R6044" s="105" t="str">
        <f>+VLOOKUP(FACTURACION[[#This Row],[NIT]],TABLACLIENTE,5,FALSE)</f>
        <v>CARTAGENA</v>
      </c>
    </row>
    <row r="6045" spans="3:18">
      <c r="C6045" s="29">
        <v>2019</v>
      </c>
      <c r="D6045" s="30" t="s">
        <v>85</v>
      </c>
      <c r="E6045" s="30">
        <f>MONTH(FACTURACION[[#This Row],[MES]]&amp;1)</f>
        <v>6</v>
      </c>
      <c r="F6045" s="223">
        <f>DATE(FACTURACION[[#This Row],[AÑO]],FACTURACION[[#This Row],[Mes numero]],1)</f>
        <v>43617</v>
      </c>
      <c r="G6045" s="160" t="s">
        <v>4891</v>
      </c>
      <c r="H6045" s="25">
        <v>890400869</v>
      </c>
      <c r="I6045" s="105" t="str">
        <f>+VLOOKUP(FACTURACION[[#This Row],[NIT]],TABLACLIENTE,2,FALSE)</f>
        <v>SURTIDORA DE GAS DEL CARIBE S.A. E.S.P. (SURTIGAS S.A. E.S.P.)</v>
      </c>
      <c r="J6045" s="106" t="s">
        <v>63</v>
      </c>
      <c r="K6045" s="105" t="str">
        <f>+VLOOKUP(FACTURACION[[#This Row],[REFERENCIA]],CODINV,2,FALSE)</f>
        <v>AFV 2" S300 FO</v>
      </c>
      <c r="L6045" s="105" t="str">
        <f>IF(VLOOKUP(FACTURACION[[#This Row],[REFERENCIA]],CODINV,3,FALSE)=0,"",VLOOKUP(FACTURACION[[#This Row],[REFERENCIA]],CODINV,3,FALSE))</f>
        <v/>
      </c>
      <c r="M6045" s="105" t="str">
        <f>+VLOOKUP(FACTURACION[[#This Row],[REFERENCIA]],CODINV,4,FALSE)</f>
        <v>REGULADORES</v>
      </c>
      <c r="N6045" s="105" t="str">
        <f>+VLOOKUP(FACTURACION[[#This Row],[REFERENCIA]],CODINV,5,FALSE)</f>
        <v>HONEYWELL</v>
      </c>
      <c r="O6045" s="113">
        <v>6</v>
      </c>
      <c r="P6045" s="113">
        <v>9156616.1600000001</v>
      </c>
      <c r="Q6045" s="107">
        <f>+FACTURACION[[#This Row],[CANTIDAD]]*FACTURACION[[#This Row],[VR UNITARIO]]/1000</f>
        <v>54939.696960000001</v>
      </c>
      <c r="R6045" s="105" t="str">
        <f>+VLOOKUP(FACTURACION[[#This Row],[NIT]],TABLACLIENTE,5,FALSE)</f>
        <v>CARTAGENA</v>
      </c>
    </row>
    <row r="6046" spans="3:18">
      <c r="C6046" s="29">
        <v>2019</v>
      </c>
      <c r="D6046" s="30" t="s">
        <v>85</v>
      </c>
      <c r="E6046" s="30">
        <f>MONTH(FACTURACION[[#This Row],[MES]]&amp;1)</f>
        <v>6</v>
      </c>
      <c r="F6046" s="223">
        <f>DATE(FACTURACION[[#This Row],[AÑO]],FACTURACION[[#This Row],[Mes numero]],1)</f>
        <v>43617</v>
      </c>
      <c r="G6046" s="160" t="s">
        <v>4892</v>
      </c>
      <c r="H6046" s="25">
        <v>891101577</v>
      </c>
      <c r="I6046" s="105" t="str">
        <f>+VLOOKUP(FACTURACION[[#This Row],[NIT]],TABLACLIENTE,2,FALSE)</f>
        <v>ALCANOS DE COLOMBIA S.A. E.S.P</v>
      </c>
      <c r="J6046" s="106" t="s">
        <v>132</v>
      </c>
      <c r="K6046" s="105" t="str">
        <f>+VLOOKUP(FACTURACION[[#This Row],[REFERENCIA]],CODINV,2,FALSE)</f>
        <v>KIT REPARACION BUNA N 80</v>
      </c>
      <c r="L6046" s="105" t="str">
        <f>IF(VLOOKUP(FACTURACION[[#This Row],[REFERENCIA]],CODINV,3,FALSE)=0,"",VLOOKUP(FACTURACION[[#This Row],[REFERENCIA]],CODINV,3,FALSE))</f>
        <v>73914K010</v>
      </c>
      <c r="M6046" s="105" t="str">
        <f>+VLOOKUP(FACTURACION[[#This Row],[REFERENCIA]],CODINV,4,FALSE)</f>
        <v>REPUESTOS Y ACCESORIOS</v>
      </c>
      <c r="N6046" s="105" t="str">
        <f>+VLOOKUP(FACTURACION[[#This Row],[REFERENCIA]],CODINV,5,FALSE)</f>
        <v>HONEYWELL</v>
      </c>
      <c r="O6046" s="113">
        <v>38</v>
      </c>
      <c r="P6046" s="113">
        <v>135895.54999999999</v>
      </c>
      <c r="Q6046" s="107">
        <f>+FACTURACION[[#This Row],[CANTIDAD]]*FACTURACION[[#This Row],[VR UNITARIO]]/1000</f>
        <v>5164.0308999999997</v>
      </c>
      <c r="R6046" s="105" t="str">
        <f>+VLOOKUP(FACTURACION[[#This Row],[NIT]],TABLACLIENTE,5,FALSE)</f>
        <v>NEIVA</v>
      </c>
    </row>
    <row r="6047" spans="3:18">
      <c r="C6047" s="29">
        <v>2019</v>
      </c>
      <c r="D6047" s="30" t="s">
        <v>85</v>
      </c>
      <c r="E6047" s="30">
        <f>MONTH(FACTURACION[[#This Row],[MES]]&amp;1)</f>
        <v>6</v>
      </c>
      <c r="F6047" s="223">
        <f>DATE(FACTURACION[[#This Row],[AÑO]],FACTURACION[[#This Row],[Mes numero]],1)</f>
        <v>43617</v>
      </c>
      <c r="G6047" s="160" t="s">
        <v>4892</v>
      </c>
      <c r="H6047" s="25">
        <v>891101577</v>
      </c>
      <c r="I6047" s="105" t="str">
        <f>+VLOOKUP(FACTURACION[[#This Row],[NIT]],TABLACLIENTE,2,FALSE)</f>
        <v>ALCANOS DE COLOMBIA S.A. E.S.P</v>
      </c>
      <c r="J6047" s="106" t="s">
        <v>61</v>
      </c>
      <c r="K6047" s="105" t="str">
        <f>+VLOOKUP(FACTURACION[[#This Row],[REFERENCIA]],CODINV,2,FALSE)</f>
        <v>MANGA 2" S300 H7</v>
      </c>
      <c r="L6047" s="105" t="str">
        <f>IF(VLOOKUP(FACTURACION[[#This Row],[REFERENCIA]],CODINV,3,FALSE)=0,"",VLOOKUP(FACTURACION[[#This Row],[REFERENCIA]],CODINV,3,FALSE))</f>
        <v>73404P002</v>
      </c>
      <c r="M6047" s="105" t="str">
        <f>+VLOOKUP(FACTURACION[[#This Row],[REFERENCIA]],CODINV,4,FALSE)</f>
        <v>MANGAS</v>
      </c>
      <c r="N6047" s="105" t="str">
        <f>+VLOOKUP(FACTURACION[[#This Row],[REFERENCIA]],CODINV,5,FALSE)</f>
        <v>HONEYWELL</v>
      </c>
      <c r="O6047" s="113">
        <v>34</v>
      </c>
      <c r="P6047" s="113">
        <v>533128.69999999995</v>
      </c>
      <c r="Q6047" s="107">
        <f>+FACTURACION[[#This Row],[CANTIDAD]]*FACTURACION[[#This Row],[VR UNITARIO]]/1000</f>
        <v>18126.375799999998</v>
      </c>
      <c r="R6047" s="105" t="str">
        <f>+VLOOKUP(FACTURACION[[#This Row],[NIT]],TABLACLIENTE,5,FALSE)</f>
        <v>NEIVA</v>
      </c>
    </row>
    <row r="6048" spans="3:18">
      <c r="C6048" s="29">
        <v>2019</v>
      </c>
      <c r="D6048" s="30" t="s">
        <v>85</v>
      </c>
      <c r="E6048" s="30">
        <f>MONTH(FACTURACION[[#This Row],[MES]]&amp;1)</f>
        <v>6</v>
      </c>
      <c r="F6048" s="223">
        <f>DATE(FACTURACION[[#This Row],[AÑO]],FACTURACION[[#This Row],[Mes numero]],1)</f>
        <v>43617</v>
      </c>
      <c r="G6048" s="160" t="s">
        <v>4893</v>
      </c>
      <c r="H6048" s="25">
        <v>890101691</v>
      </c>
      <c r="I6048" s="105" t="str">
        <f>+VLOOKUP(FACTURACION[[#This Row],[NIT]],TABLACLIENTE,2,FALSE)</f>
        <v>GASES DEL CARIBE S.A.E.S.P. (GASCARIBE S.A E.S.P.)</v>
      </c>
      <c r="J6048" s="106" t="s">
        <v>108</v>
      </c>
      <c r="K6048" s="105" t="str">
        <f>+VLOOKUP(FACTURACION[[#This Row],[REFERENCIA]],CODINV,2,FALSE)</f>
        <v>MEDIDOR BK G4 C:1/2"</v>
      </c>
      <c r="L6048" s="105" t="str">
        <f>IF(VLOOKUP(FACTURACION[[#This Row],[REFERENCIA]],CODINV,3,FALSE)=0,"",VLOOKUP(FACTURACION[[#This Row],[REFERENCIA]],CODINV,3,FALSE))</f>
        <v>G4K MT 152MM</v>
      </c>
      <c r="M6048" s="105" t="str">
        <f>+VLOOKUP(FACTURACION[[#This Row],[REFERENCIA]],CODINV,4,FALSE)</f>
        <v>MEDIDORES</v>
      </c>
      <c r="N6048" s="105" t="str">
        <f>+VLOOKUP(FACTURACION[[#This Row],[REFERENCIA]],CODINV,5,FALSE)</f>
        <v>HONEYWELL</v>
      </c>
      <c r="O6048" s="113">
        <v>200</v>
      </c>
      <c r="P6048" s="113">
        <v>192736.48</v>
      </c>
      <c r="Q6048" s="107">
        <f>+FACTURACION[[#This Row],[CANTIDAD]]*FACTURACION[[#This Row],[VR UNITARIO]]/1000</f>
        <v>38547.296000000002</v>
      </c>
      <c r="R6048" s="105" t="str">
        <f>+VLOOKUP(FACTURACION[[#This Row],[NIT]],TABLACLIENTE,5,FALSE)</f>
        <v>BARRANQUILLA</v>
      </c>
    </row>
    <row r="6049" spans="3:18">
      <c r="C6049" s="29">
        <v>2019</v>
      </c>
      <c r="D6049" s="30" t="s">
        <v>85</v>
      </c>
      <c r="E6049" s="30">
        <f>MONTH(FACTURACION[[#This Row],[MES]]&amp;1)</f>
        <v>6</v>
      </c>
      <c r="F6049" s="223">
        <f>DATE(FACTURACION[[#This Row],[AÑO]],FACTURACION[[#This Row],[Mes numero]],1)</f>
        <v>43617</v>
      </c>
      <c r="G6049" s="160" t="s">
        <v>4894</v>
      </c>
      <c r="H6049" s="25">
        <v>890101691</v>
      </c>
      <c r="I6049" s="105" t="str">
        <f>+VLOOKUP(FACTURACION[[#This Row],[NIT]],TABLACLIENTE,2,FALSE)</f>
        <v>GASES DEL CARIBE S.A.E.S.P. (GASCARIBE S.A E.S.P.)</v>
      </c>
      <c r="J6049" s="106" t="s">
        <v>59</v>
      </c>
      <c r="K6049" s="105" t="str">
        <f>+VLOOKUP(FACTURACION[[#This Row],[REFERENCIA]],CODINV,2,FALSE)</f>
        <v>MEDIDOR AL-1000 C:1 1/2" MAOP 25 PSIG CON CONECTORES</v>
      </c>
      <c r="L6049" s="105" t="str">
        <f>IF(VLOOKUP(FACTURACION[[#This Row],[REFERENCIA]],CODINV,3,FALSE)=0,"",VLOOKUP(FACTURACION[[#This Row],[REFERENCIA]],CODINV,3,FALSE))</f>
        <v/>
      </c>
      <c r="M6049" s="105" t="str">
        <f>+VLOOKUP(FACTURACION[[#This Row],[REFERENCIA]],CODINV,4,FALSE)</f>
        <v>MEDIDORES</v>
      </c>
      <c r="N6049" s="105" t="str">
        <f>+VLOOKUP(FACTURACION[[#This Row],[REFERENCIA]],CODINV,5,FALSE)</f>
        <v>HONEYWELL</v>
      </c>
      <c r="O6049" s="113">
        <v>1</v>
      </c>
      <c r="P6049" s="113">
        <v>3796400</v>
      </c>
      <c r="Q6049" s="107">
        <f>+FACTURACION[[#This Row],[CANTIDAD]]*FACTURACION[[#This Row],[VR UNITARIO]]/1000</f>
        <v>3796.4</v>
      </c>
      <c r="R6049" s="105" t="str">
        <f>+VLOOKUP(FACTURACION[[#This Row],[NIT]],TABLACLIENTE,5,FALSE)</f>
        <v>BARRANQUILLA</v>
      </c>
    </row>
    <row r="6050" spans="3:18">
      <c r="C6050" s="29">
        <v>2019</v>
      </c>
      <c r="D6050" s="30" t="s">
        <v>85</v>
      </c>
      <c r="E6050" s="30">
        <f>MONTH(FACTURACION[[#This Row],[MES]]&amp;1)</f>
        <v>6</v>
      </c>
      <c r="F6050" s="223">
        <f>DATE(FACTURACION[[#This Row],[AÑO]],FACTURACION[[#This Row],[Mes numero]],1)</f>
        <v>43617</v>
      </c>
      <c r="G6050" s="160" t="s">
        <v>4895</v>
      </c>
      <c r="H6050" s="25">
        <v>900989120</v>
      </c>
      <c r="I6050" s="105" t="str">
        <f>+VLOOKUP(FACTURACION[[#This Row],[NIT]],TABLACLIENTE,2,FALSE)</f>
        <v>SOLGAS INGENIERIA S.A.S.</v>
      </c>
      <c r="J6050" s="106" t="s">
        <v>908</v>
      </c>
      <c r="K6050" s="105" t="str">
        <f>+VLOOKUP(FACTURACION[[#This Row],[REFERENCIA]],CODINV,2,FALSE)</f>
        <v>REGULADOR 1804 PFM C:2" O:7/8 R:2-10</v>
      </c>
      <c r="L6050" s="105" t="str">
        <f>IF(VLOOKUP(FACTURACION[[#This Row],[REFERENCIA]],CODINV,3,FALSE)=0,"",VLOOKUP(FACTURACION[[#This Row],[REFERENCIA]],CODINV,3,FALSE))</f>
        <v/>
      </c>
      <c r="M6050" s="105" t="str">
        <f>+VLOOKUP(FACTURACION[[#This Row],[REFERENCIA]],CODINV,4,FALSE)</f>
        <v>REGULADORES</v>
      </c>
      <c r="N6050" s="105" t="str">
        <f>+VLOOKUP(FACTURACION[[#This Row],[REFERENCIA]],CODINV,5,FALSE)</f>
        <v>HONEYWELL</v>
      </c>
      <c r="O6050" s="113">
        <v>1</v>
      </c>
      <c r="P6050" s="113">
        <v>2600000</v>
      </c>
      <c r="Q6050" s="107">
        <f>+FACTURACION[[#This Row],[CANTIDAD]]*FACTURACION[[#This Row],[VR UNITARIO]]/1000</f>
        <v>2600</v>
      </c>
      <c r="R6050" s="105" t="str">
        <f>+VLOOKUP(FACTURACION[[#This Row],[NIT]],TABLACLIENTE,5,FALSE)</f>
        <v>BOGOTÁ D.C.</v>
      </c>
    </row>
    <row r="6051" spans="3:18">
      <c r="C6051" s="29">
        <v>2019</v>
      </c>
      <c r="D6051" s="30" t="s">
        <v>85</v>
      </c>
      <c r="E6051" s="30">
        <f>MONTH(FACTURACION[[#This Row],[MES]]&amp;1)</f>
        <v>6</v>
      </c>
      <c r="F6051" s="223">
        <f>DATE(FACTURACION[[#This Row],[AÑO]],FACTURACION[[#This Row],[Mes numero]],1)</f>
        <v>43617</v>
      </c>
      <c r="G6051" s="160" t="s">
        <v>4896</v>
      </c>
      <c r="H6051" s="25">
        <v>800170118</v>
      </c>
      <c r="I6051" s="105" t="str">
        <f>+VLOOKUP(FACTURACION[[#This Row],[NIT]],TABLACLIENTE,2,FALSE)</f>
        <v>PROMOTORA DE GASES DEL SUR S A E S P (PROGASUR S.A. E.S.P.)</v>
      </c>
      <c r="J6051" s="106" t="s">
        <v>294</v>
      </c>
      <c r="K6051" s="105" t="str">
        <f>+VLOOKUP(FACTURACION[[#This Row],[REFERENCIA]],CODINV,2,FALSE)</f>
        <v>CONTROL LOOP Z320-100 BM INSPIRATOR</v>
      </c>
      <c r="L6051" s="105" t="str">
        <f>IF(VLOOKUP(FACTURACION[[#This Row],[REFERENCIA]],CODINV,3,FALSE)=0,"",VLOOKUP(FACTURACION[[#This Row],[REFERENCIA]],CODINV,3,FALSE))</f>
        <v/>
      </c>
      <c r="M6051" s="105" t="str">
        <f>+VLOOKUP(FACTURACION[[#This Row],[REFERENCIA]],CODINV,4,FALSE)</f>
        <v>REGULADORES</v>
      </c>
      <c r="N6051" s="105" t="str">
        <f>+VLOOKUP(FACTURACION[[#This Row],[REFERENCIA]],CODINV,5,FALSE)</f>
        <v>HONEYWELL</v>
      </c>
      <c r="O6051" s="113">
        <v>2</v>
      </c>
      <c r="P6051" s="113">
        <v>10035643</v>
      </c>
      <c r="Q6051" s="107">
        <f>+FACTURACION[[#This Row],[CANTIDAD]]*FACTURACION[[#This Row],[VR UNITARIO]]/1000</f>
        <v>20071.286</v>
      </c>
      <c r="R6051" s="105" t="str">
        <f>+VLOOKUP(FACTURACION[[#This Row],[NIT]],TABLACLIENTE,5,FALSE)</f>
        <v>BOGOTÁ D.C.</v>
      </c>
    </row>
    <row r="6052" spans="3:18">
      <c r="C6052" s="29">
        <v>2019</v>
      </c>
      <c r="D6052" s="30" t="s">
        <v>85</v>
      </c>
      <c r="E6052" s="30">
        <f>MONTH(FACTURACION[[#This Row],[MES]]&amp;1)</f>
        <v>6</v>
      </c>
      <c r="F6052" s="223">
        <f>DATE(FACTURACION[[#This Row],[AÑO]],FACTURACION[[#This Row],[Mes numero]],1)</f>
        <v>43617</v>
      </c>
      <c r="G6052" s="160" t="s">
        <v>4896</v>
      </c>
      <c r="H6052" s="25">
        <v>800170118</v>
      </c>
      <c r="I6052" s="105" t="str">
        <f>+VLOOKUP(FACTURACION[[#This Row],[NIT]],TABLACLIENTE,2,FALSE)</f>
        <v>PROMOTORA DE GASES DEL SUR S A E S P (PROGASUR S.A. E.S.P.)</v>
      </c>
      <c r="J6052" s="106" t="s">
        <v>66</v>
      </c>
      <c r="K6052" s="105" t="str">
        <f>+VLOOKUP(FACTURACION[[#This Row],[REFERENCIA]],CODINV,2,FALSE)</f>
        <v>AFV 2" S600 FO</v>
      </c>
      <c r="L6052" s="105" t="str">
        <f>IF(VLOOKUP(FACTURACION[[#This Row],[REFERENCIA]],CODINV,3,FALSE)=0,"",VLOOKUP(FACTURACION[[#This Row],[REFERENCIA]],CODINV,3,FALSE))</f>
        <v/>
      </c>
      <c r="M6052" s="105" t="str">
        <f>+VLOOKUP(FACTURACION[[#This Row],[REFERENCIA]],CODINV,4,FALSE)</f>
        <v>REGULADORES</v>
      </c>
      <c r="N6052" s="105" t="str">
        <f>+VLOOKUP(FACTURACION[[#This Row],[REFERENCIA]],CODINV,5,FALSE)</f>
        <v>HONEYWELL</v>
      </c>
      <c r="O6052" s="113">
        <v>2</v>
      </c>
      <c r="P6052" s="113">
        <v>0</v>
      </c>
      <c r="Q6052" s="107">
        <f>+FACTURACION[[#This Row],[CANTIDAD]]*FACTURACION[[#This Row],[VR UNITARIO]]/1000</f>
        <v>0</v>
      </c>
      <c r="R6052" s="105" t="str">
        <f>+VLOOKUP(FACTURACION[[#This Row],[NIT]],TABLACLIENTE,5,FALSE)</f>
        <v>BOGOTÁ D.C.</v>
      </c>
    </row>
    <row r="6053" spans="3:18">
      <c r="C6053" s="29">
        <v>2019</v>
      </c>
      <c r="D6053" s="30" t="s">
        <v>85</v>
      </c>
      <c r="E6053" s="30">
        <f>MONTH(FACTURACION[[#This Row],[MES]]&amp;1)</f>
        <v>6</v>
      </c>
      <c r="F6053" s="223">
        <f>DATE(FACTURACION[[#This Row],[AÑO]],FACTURACION[[#This Row],[Mes numero]],1)</f>
        <v>43617</v>
      </c>
      <c r="G6053" s="160" t="s">
        <v>4897</v>
      </c>
      <c r="H6053" s="25">
        <v>800021272</v>
      </c>
      <c r="I6053" s="105" t="str">
        <f>+VLOOKUP(FACTURACION[[#This Row],[NIT]],TABLACLIENTE,2,FALSE)</f>
        <v>GASES DEL LLANO S.A. E.S.P (LLANOGAS S.A. E.S.P.)</v>
      </c>
      <c r="J6053" s="106" t="s">
        <v>294</v>
      </c>
      <c r="K6053" s="105" t="str">
        <f>+VLOOKUP(FACTURACION[[#This Row],[REFERENCIA]],CODINV,2,FALSE)</f>
        <v>CONTROL LOOP Z320-100 BM INSPIRATOR</v>
      </c>
      <c r="L6053" s="105" t="str">
        <f>IF(VLOOKUP(FACTURACION[[#This Row],[REFERENCIA]],CODINV,3,FALSE)=0,"",VLOOKUP(FACTURACION[[#This Row],[REFERENCIA]],CODINV,3,FALSE))</f>
        <v/>
      </c>
      <c r="M6053" s="105" t="str">
        <f>+VLOOKUP(FACTURACION[[#This Row],[REFERENCIA]],CODINV,4,FALSE)</f>
        <v>REGULADORES</v>
      </c>
      <c r="N6053" s="105" t="str">
        <f>+VLOOKUP(FACTURACION[[#This Row],[REFERENCIA]],CODINV,5,FALSE)</f>
        <v>HONEYWELL</v>
      </c>
      <c r="O6053" s="113">
        <v>1</v>
      </c>
      <c r="P6053" s="113">
        <v>12943658</v>
      </c>
      <c r="Q6053" s="107">
        <f>+FACTURACION[[#This Row],[CANTIDAD]]*FACTURACION[[#This Row],[VR UNITARIO]]/1000</f>
        <v>12943.657999999999</v>
      </c>
      <c r="R6053" s="105" t="str">
        <f>+VLOOKUP(FACTURACION[[#This Row],[NIT]],TABLACLIENTE,5,FALSE)</f>
        <v>VILLAVICENCIO</v>
      </c>
    </row>
    <row r="6054" spans="3:18">
      <c r="C6054" s="29">
        <v>2019</v>
      </c>
      <c r="D6054" s="30" t="s">
        <v>85</v>
      </c>
      <c r="E6054" s="30">
        <f>MONTH(FACTURACION[[#This Row],[MES]]&amp;1)</f>
        <v>6</v>
      </c>
      <c r="F6054" s="223">
        <f>DATE(FACTURACION[[#This Row],[AÑO]],FACTURACION[[#This Row],[Mes numero]],1)</f>
        <v>43617</v>
      </c>
      <c r="G6054" s="160" t="s">
        <v>4897</v>
      </c>
      <c r="H6054" s="25">
        <v>800021272</v>
      </c>
      <c r="I6054" s="105" t="str">
        <f>+VLOOKUP(FACTURACION[[#This Row],[NIT]],TABLACLIENTE,2,FALSE)</f>
        <v>GASES DEL LLANO S.A. E.S.P (LLANOGAS S.A. E.S.P.)</v>
      </c>
      <c r="J6054" s="106" t="s">
        <v>66</v>
      </c>
      <c r="K6054" s="105" t="str">
        <f>+VLOOKUP(FACTURACION[[#This Row],[REFERENCIA]],CODINV,2,FALSE)</f>
        <v>AFV 2" S600 FO</v>
      </c>
      <c r="L6054" s="105" t="str">
        <f>IF(VLOOKUP(FACTURACION[[#This Row],[REFERENCIA]],CODINV,3,FALSE)=0,"",VLOOKUP(FACTURACION[[#This Row],[REFERENCIA]],CODINV,3,FALSE))</f>
        <v/>
      </c>
      <c r="M6054" s="105" t="str">
        <f>+VLOOKUP(FACTURACION[[#This Row],[REFERENCIA]],CODINV,4,FALSE)</f>
        <v>REGULADORES</v>
      </c>
      <c r="N6054" s="105" t="str">
        <f>+VLOOKUP(FACTURACION[[#This Row],[REFERENCIA]],CODINV,5,FALSE)</f>
        <v>HONEYWELL</v>
      </c>
      <c r="O6054" s="113">
        <v>1</v>
      </c>
      <c r="P6054" s="113">
        <v>12943658</v>
      </c>
      <c r="Q6054" s="107">
        <f>+FACTURACION[[#This Row],[CANTIDAD]]*FACTURACION[[#This Row],[VR UNITARIO]]/1000</f>
        <v>12943.657999999999</v>
      </c>
      <c r="R6054" s="105" t="str">
        <f>+VLOOKUP(FACTURACION[[#This Row],[NIT]],TABLACLIENTE,5,FALSE)</f>
        <v>VILLAVICENCIO</v>
      </c>
    </row>
    <row r="6055" spans="3:18">
      <c r="C6055" s="29">
        <v>2019</v>
      </c>
      <c r="D6055" s="30" t="s">
        <v>85</v>
      </c>
      <c r="E6055" s="30">
        <f>MONTH(FACTURACION[[#This Row],[MES]]&amp;1)</f>
        <v>6</v>
      </c>
      <c r="F6055" s="223">
        <f>DATE(FACTURACION[[#This Row],[AÑO]],FACTURACION[[#This Row],[Mes numero]],1)</f>
        <v>43617</v>
      </c>
      <c r="G6055" s="160" t="s">
        <v>4898</v>
      </c>
      <c r="H6055" s="25">
        <v>800021272</v>
      </c>
      <c r="I6055" s="105" t="str">
        <f>+VLOOKUP(FACTURACION[[#This Row],[NIT]],TABLACLIENTE,2,FALSE)</f>
        <v>GASES DEL LLANO S.A. E.S.P (LLANOGAS S.A. E.S.P.)</v>
      </c>
      <c r="J6055" s="106" t="s">
        <v>294</v>
      </c>
      <c r="K6055" s="105" t="str">
        <f>+VLOOKUP(FACTURACION[[#This Row],[REFERENCIA]],CODINV,2,FALSE)</f>
        <v>CONTROL LOOP Z320-100 BM INSPIRATOR</v>
      </c>
      <c r="L6055" s="105" t="str">
        <f>IF(VLOOKUP(FACTURACION[[#This Row],[REFERENCIA]],CODINV,3,FALSE)=0,"",VLOOKUP(FACTURACION[[#This Row],[REFERENCIA]],CODINV,3,FALSE))</f>
        <v/>
      </c>
      <c r="M6055" s="105" t="str">
        <f>+VLOOKUP(FACTURACION[[#This Row],[REFERENCIA]],CODINV,4,FALSE)</f>
        <v>REGULADORES</v>
      </c>
      <c r="N6055" s="105" t="str">
        <f>+VLOOKUP(FACTURACION[[#This Row],[REFERENCIA]],CODINV,5,FALSE)</f>
        <v>HONEYWELL</v>
      </c>
      <c r="O6055" s="113">
        <v>1</v>
      </c>
      <c r="P6055" s="113">
        <v>12943658</v>
      </c>
      <c r="Q6055" s="107">
        <f>+FACTURACION[[#This Row],[CANTIDAD]]*FACTURACION[[#This Row],[VR UNITARIO]]/1000</f>
        <v>12943.657999999999</v>
      </c>
      <c r="R6055" s="105" t="str">
        <f>+VLOOKUP(FACTURACION[[#This Row],[NIT]],TABLACLIENTE,5,FALSE)</f>
        <v>VILLAVICENCIO</v>
      </c>
    </row>
    <row r="6056" spans="3:18">
      <c r="C6056" s="29">
        <v>2019</v>
      </c>
      <c r="D6056" s="30" t="s">
        <v>85</v>
      </c>
      <c r="E6056" s="30">
        <f>MONTH(FACTURACION[[#This Row],[MES]]&amp;1)</f>
        <v>6</v>
      </c>
      <c r="F6056" s="223">
        <f>DATE(FACTURACION[[#This Row],[AÑO]],FACTURACION[[#This Row],[Mes numero]],1)</f>
        <v>43617</v>
      </c>
      <c r="G6056" s="160" t="s">
        <v>4898</v>
      </c>
      <c r="H6056" s="25">
        <v>800021272</v>
      </c>
      <c r="I6056" s="105" t="str">
        <f>+VLOOKUP(FACTURACION[[#This Row],[NIT]],TABLACLIENTE,2,FALSE)</f>
        <v>GASES DEL LLANO S.A. E.S.P (LLANOGAS S.A. E.S.P.)</v>
      </c>
      <c r="J6056" s="106" t="s">
        <v>66</v>
      </c>
      <c r="K6056" s="105" t="str">
        <f>+VLOOKUP(FACTURACION[[#This Row],[REFERENCIA]],CODINV,2,FALSE)</f>
        <v>AFV 2" S600 FO</v>
      </c>
      <c r="L6056" s="105" t="str">
        <f>IF(VLOOKUP(FACTURACION[[#This Row],[REFERENCIA]],CODINV,3,FALSE)=0,"",VLOOKUP(FACTURACION[[#This Row],[REFERENCIA]],CODINV,3,FALSE))</f>
        <v/>
      </c>
      <c r="M6056" s="105" t="str">
        <f>+VLOOKUP(FACTURACION[[#This Row],[REFERENCIA]],CODINV,4,FALSE)</f>
        <v>REGULADORES</v>
      </c>
      <c r="N6056" s="105" t="str">
        <f>+VLOOKUP(FACTURACION[[#This Row],[REFERENCIA]],CODINV,5,FALSE)</f>
        <v>HONEYWELL</v>
      </c>
      <c r="O6056" s="113">
        <v>1</v>
      </c>
      <c r="P6056" s="113">
        <v>12943658</v>
      </c>
      <c r="Q6056" s="107">
        <f>+FACTURACION[[#This Row],[CANTIDAD]]*FACTURACION[[#This Row],[VR UNITARIO]]/1000</f>
        <v>12943.657999999999</v>
      </c>
      <c r="R6056" s="105" t="str">
        <f>+VLOOKUP(FACTURACION[[#This Row],[NIT]],TABLACLIENTE,5,FALSE)</f>
        <v>VILLAVICENCIO</v>
      </c>
    </row>
    <row r="6057" spans="3:18">
      <c r="C6057" s="29">
        <v>2019</v>
      </c>
      <c r="D6057" s="30" t="s">
        <v>85</v>
      </c>
      <c r="E6057" s="30">
        <f>MONTH(FACTURACION[[#This Row],[MES]]&amp;1)</f>
        <v>6</v>
      </c>
      <c r="F6057" s="223">
        <f>DATE(FACTURACION[[#This Row],[AÑO]],FACTURACION[[#This Row],[Mes numero]],1)</f>
        <v>43617</v>
      </c>
      <c r="G6057" s="160" t="s">
        <v>4899</v>
      </c>
      <c r="H6057" s="25">
        <v>890208316</v>
      </c>
      <c r="I6057" s="105" t="str">
        <f>+VLOOKUP(FACTURACION[[#This Row],[NIT]],TABLACLIENTE,2,FALSE)</f>
        <v xml:space="preserve">METROGAS DE COLOMBIA S.A. E.S.P.  (METROGAS S.A. E.S.P)
</v>
      </c>
      <c r="J6057" s="106" t="s">
        <v>132</v>
      </c>
      <c r="K6057" s="105" t="str">
        <f>+VLOOKUP(FACTURACION[[#This Row],[REFERENCIA]],CODINV,2,FALSE)</f>
        <v>KIT REPARACION BUNA N 80</v>
      </c>
      <c r="L6057" s="105" t="str">
        <f>IF(VLOOKUP(FACTURACION[[#This Row],[REFERENCIA]],CODINV,3,FALSE)=0,"",VLOOKUP(FACTURACION[[#This Row],[REFERENCIA]],CODINV,3,FALSE))</f>
        <v>73914K010</v>
      </c>
      <c r="M6057" s="105" t="str">
        <f>+VLOOKUP(FACTURACION[[#This Row],[REFERENCIA]],CODINV,4,FALSE)</f>
        <v>REPUESTOS Y ACCESORIOS</v>
      </c>
      <c r="N6057" s="105" t="str">
        <f>+VLOOKUP(FACTURACION[[#This Row],[REFERENCIA]],CODINV,5,FALSE)</f>
        <v>HONEYWELL</v>
      </c>
      <c r="O6057" s="113">
        <v>20</v>
      </c>
      <c r="P6057" s="113">
        <v>174509.55</v>
      </c>
      <c r="Q6057" s="107">
        <f>+FACTURACION[[#This Row],[CANTIDAD]]*FACTURACION[[#This Row],[VR UNITARIO]]/1000</f>
        <v>3490.1909999999998</v>
      </c>
      <c r="R6057" s="105" t="str">
        <f>+VLOOKUP(FACTURACION[[#This Row],[NIT]],TABLACLIENTE,5,FALSE)</f>
        <v>FLORIDABLANCA</v>
      </c>
    </row>
    <row r="6058" spans="3:18">
      <c r="C6058" s="29">
        <v>2019</v>
      </c>
      <c r="D6058" s="30" t="s">
        <v>85</v>
      </c>
      <c r="E6058" s="30">
        <f>MONTH(FACTURACION[[#This Row],[MES]]&amp;1)</f>
        <v>6</v>
      </c>
      <c r="F6058" s="223">
        <f>DATE(FACTURACION[[#This Row],[AÑO]],FACTURACION[[#This Row],[Mes numero]],1)</f>
        <v>43617</v>
      </c>
      <c r="G6058" s="160" t="s">
        <v>4899</v>
      </c>
      <c r="H6058" s="25">
        <v>890208316</v>
      </c>
      <c r="I6058" s="105" t="str">
        <f>+VLOOKUP(FACTURACION[[#This Row],[NIT]],TABLACLIENTE,2,FALSE)</f>
        <v xml:space="preserve">METROGAS DE COLOMBIA S.A. E.S.P.  (METROGAS S.A. E.S.P)
</v>
      </c>
      <c r="J6058" s="106" t="s">
        <v>886</v>
      </c>
      <c r="K6058" s="105" t="str">
        <f>+VLOOKUP(FACTURACION[[#This Row],[REFERENCIA]],CODINV,2,FALSE)</f>
        <v>FILTER ASSEMBLY (COMPOSITE)</v>
      </c>
      <c r="L6058" s="105" t="str">
        <f>IF(VLOOKUP(FACTURACION[[#This Row],[REFERENCIA]],CODINV,3,FALSE)=0,"",VLOOKUP(FACTURACION[[#This Row],[REFERENCIA]],CODINV,3,FALSE))</f>
        <v>78480P001</v>
      </c>
      <c r="M6058" s="105" t="str">
        <f>+VLOOKUP(FACTURACION[[#This Row],[REFERENCIA]],CODINV,4,FALSE)</f>
        <v>FILTROS</v>
      </c>
      <c r="N6058" s="105" t="str">
        <f>+VLOOKUP(FACTURACION[[#This Row],[REFERENCIA]],CODINV,5,FALSE)</f>
        <v>HONEYWELL</v>
      </c>
      <c r="O6058" s="113">
        <v>10</v>
      </c>
      <c r="P6058" s="113">
        <v>0</v>
      </c>
      <c r="Q6058" s="107">
        <f>+FACTURACION[[#This Row],[CANTIDAD]]*FACTURACION[[#This Row],[VR UNITARIO]]/1000</f>
        <v>0</v>
      </c>
      <c r="R6058" s="105" t="str">
        <f>+VLOOKUP(FACTURACION[[#This Row],[NIT]],TABLACLIENTE,5,FALSE)</f>
        <v>FLORIDABLANCA</v>
      </c>
    </row>
    <row r="6059" spans="3:18">
      <c r="C6059" s="29">
        <v>2019</v>
      </c>
      <c r="D6059" s="30" t="s">
        <v>696</v>
      </c>
      <c r="E6059" s="30">
        <f>MONTH(FACTURACION[[#This Row],[MES]]&amp;1)</f>
        <v>7</v>
      </c>
      <c r="F6059" s="223">
        <f>DATE(FACTURACION[[#This Row],[AÑO]],FACTURACION[[#This Row],[Mes numero]],1)</f>
        <v>43647</v>
      </c>
      <c r="G6059" s="160" t="s">
        <v>4902</v>
      </c>
      <c r="H6059" s="25">
        <v>890208316</v>
      </c>
      <c r="I6059" s="105" t="str">
        <f>+VLOOKUP(FACTURACION[[#This Row],[NIT]],TABLACLIENTE,2,FALSE)</f>
        <v xml:space="preserve">METROGAS DE COLOMBIA S.A. E.S.P.  (METROGAS S.A. E.S.P)
</v>
      </c>
      <c r="J6059" s="106" t="s">
        <v>713</v>
      </c>
      <c r="K6059" s="105" t="str">
        <f>+VLOOKUP(FACTURACION[[#This Row],[REFERENCIA]],CODINV,2,FALSE)</f>
        <v>CONTROL LOOP ZSC-100 BM COMPOSITE</v>
      </c>
      <c r="L6059" s="105" t="str">
        <f>IF(VLOOKUP(FACTURACION[[#This Row],[REFERENCIA]],CODINV,3,FALSE)=0,"",VLOOKUP(FACTURACION[[#This Row],[REFERENCIA]],CODINV,3,FALSE))</f>
        <v/>
      </c>
      <c r="M6059" s="105" t="str">
        <f>+VLOOKUP(FACTURACION[[#This Row],[REFERENCIA]],CODINV,4,FALSE)</f>
        <v>REGULADORES</v>
      </c>
      <c r="N6059" s="105" t="str">
        <f>+VLOOKUP(FACTURACION[[#This Row],[REFERENCIA]],CODINV,5,FALSE)</f>
        <v>HONEYWELL</v>
      </c>
      <c r="O6059" s="106">
        <v>6</v>
      </c>
      <c r="P6059" s="113">
        <v>4848863.0252100844</v>
      </c>
      <c r="Q6059" s="107">
        <f>+FACTURACION[[#This Row],[CANTIDAD]]*FACTURACION[[#This Row],[VR UNITARIO]]/1000</f>
        <v>29093.178151260505</v>
      </c>
      <c r="R6059" s="105" t="str">
        <f>+VLOOKUP(FACTURACION[[#This Row],[NIT]],TABLACLIENTE,5,FALSE)</f>
        <v>FLORIDABLANCA</v>
      </c>
    </row>
    <row r="6060" spans="3:18">
      <c r="C6060" s="29">
        <v>2019</v>
      </c>
      <c r="D6060" s="30" t="s">
        <v>696</v>
      </c>
      <c r="E6060" s="30">
        <f>MONTH(FACTURACION[[#This Row],[MES]]&amp;1)</f>
        <v>7</v>
      </c>
      <c r="F6060" s="223">
        <f>DATE(FACTURACION[[#This Row],[AÑO]],FACTURACION[[#This Row],[Mes numero]],1)</f>
        <v>43647</v>
      </c>
      <c r="G6060" s="160" t="s">
        <v>4903</v>
      </c>
      <c r="H6060" s="25">
        <v>800167643</v>
      </c>
      <c r="I6060" s="105" t="str">
        <f>+VLOOKUP(FACTURACION[[#This Row],[NIT]],TABLACLIENTE,2,FALSE)</f>
        <v>GASES DE OCCIDENTE S.A. E.S.P. (GDO)</v>
      </c>
      <c r="J6060" s="106" t="s">
        <v>713</v>
      </c>
      <c r="K6060" s="105" t="str">
        <f>+VLOOKUP(FACTURACION[[#This Row],[REFERENCIA]],CODINV,2,FALSE)</f>
        <v>CONTROL LOOP ZSC-100 BM COMPOSITE</v>
      </c>
      <c r="L6060" s="105" t="str">
        <f>IF(VLOOKUP(FACTURACION[[#This Row],[REFERENCIA]],CODINV,3,FALSE)=0,"",VLOOKUP(FACTURACION[[#This Row],[REFERENCIA]],CODINV,3,FALSE))</f>
        <v/>
      </c>
      <c r="M6060" s="105" t="str">
        <f>+VLOOKUP(FACTURACION[[#This Row],[REFERENCIA]],CODINV,4,FALSE)</f>
        <v>REGULADORES</v>
      </c>
      <c r="N6060" s="105" t="str">
        <f>+VLOOKUP(FACTURACION[[#This Row],[REFERENCIA]],CODINV,5,FALSE)</f>
        <v>HONEYWELL</v>
      </c>
      <c r="O6060" s="106">
        <v>26</v>
      </c>
      <c r="P6060" s="113">
        <v>3065900</v>
      </c>
      <c r="Q6060" s="107">
        <f>+FACTURACION[[#This Row],[CANTIDAD]]*FACTURACION[[#This Row],[VR UNITARIO]]/1000</f>
        <v>79713.399999999994</v>
      </c>
      <c r="R6060" s="105" t="str">
        <f>+VLOOKUP(FACTURACION[[#This Row],[NIT]],TABLACLIENTE,5,FALSE)</f>
        <v>CALI</v>
      </c>
    </row>
    <row r="6061" spans="3:18">
      <c r="C6061" s="29">
        <v>2019</v>
      </c>
      <c r="D6061" s="30" t="s">
        <v>696</v>
      </c>
      <c r="E6061" s="30">
        <f>MONTH(FACTURACION[[#This Row],[MES]]&amp;1)</f>
        <v>7</v>
      </c>
      <c r="F6061" s="223">
        <f>DATE(FACTURACION[[#This Row],[AÑO]],FACTURACION[[#This Row],[Mes numero]],1)</f>
        <v>43647</v>
      </c>
      <c r="G6061" s="160" t="s">
        <v>4903</v>
      </c>
      <c r="H6061" s="25">
        <v>800167643</v>
      </c>
      <c r="I6061" s="105" t="str">
        <f>+VLOOKUP(FACTURACION[[#This Row],[NIT]],TABLACLIENTE,2,FALSE)</f>
        <v>GASES DE OCCIDENTE S.A. E.S.P. (GDO)</v>
      </c>
      <c r="J6061" s="106" t="s">
        <v>65</v>
      </c>
      <c r="K6061" s="105" t="str">
        <f>+VLOOKUP(FACTURACION[[#This Row],[REFERENCIA]],CODINV,2,FALSE)</f>
        <v>CONTROL LOOP ZSC-100 BM INSPIRATOR</v>
      </c>
      <c r="L6061" s="105" t="str">
        <f>IF(VLOOKUP(FACTURACION[[#This Row],[REFERENCIA]],CODINV,3,FALSE)=0,"",VLOOKUP(FACTURACION[[#This Row],[REFERENCIA]],CODINV,3,FALSE))</f>
        <v/>
      </c>
      <c r="M6061" s="105" t="str">
        <f>+VLOOKUP(FACTURACION[[#This Row],[REFERENCIA]],CODINV,4,FALSE)</f>
        <v>REGULADORES</v>
      </c>
      <c r="N6061" s="105" t="str">
        <f>+VLOOKUP(FACTURACION[[#This Row],[REFERENCIA]],CODINV,5,FALSE)</f>
        <v>HONEYWELL</v>
      </c>
      <c r="O6061" s="106">
        <v>12</v>
      </c>
      <c r="P6061" s="113">
        <v>3783356</v>
      </c>
      <c r="Q6061" s="107">
        <f>+FACTURACION[[#This Row],[CANTIDAD]]*FACTURACION[[#This Row],[VR UNITARIO]]/1000</f>
        <v>45400.271999999997</v>
      </c>
      <c r="R6061" s="105" t="str">
        <f>+VLOOKUP(FACTURACION[[#This Row],[NIT]],TABLACLIENTE,5,FALSE)</f>
        <v>CALI</v>
      </c>
    </row>
    <row r="6062" spans="3:18">
      <c r="C6062" s="29">
        <v>2019</v>
      </c>
      <c r="D6062" s="30" t="s">
        <v>696</v>
      </c>
      <c r="E6062" s="30">
        <f>MONTH(FACTURACION[[#This Row],[MES]]&amp;1)</f>
        <v>7</v>
      </c>
      <c r="F6062" s="223">
        <f>DATE(FACTURACION[[#This Row],[AÑO]],FACTURACION[[#This Row],[Mes numero]],1)</f>
        <v>43647</v>
      </c>
      <c r="G6062" s="160" t="s">
        <v>4903</v>
      </c>
      <c r="H6062" s="25">
        <v>800167643</v>
      </c>
      <c r="I6062" s="105" t="str">
        <f>+VLOOKUP(FACTURACION[[#This Row],[NIT]],TABLACLIENTE,2,FALSE)</f>
        <v>GASES DE OCCIDENTE S.A. E.S.P. (GDO)</v>
      </c>
      <c r="J6062" s="106" t="s">
        <v>65</v>
      </c>
      <c r="K6062" s="105" t="str">
        <f>+VLOOKUP(FACTURACION[[#This Row],[REFERENCIA]],CODINV,2,FALSE)</f>
        <v>CONTROL LOOP ZSC-100 BM INSPIRATOR</v>
      </c>
      <c r="L6062" s="105" t="str">
        <f>IF(VLOOKUP(FACTURACION[[#This Row],[REFERENCIA]],CODINV,3,FALSE)=0,"",VLOOKUP(FACTURACION[[#This Row],[REFERENCIA]],CODINV,3,FALSE))</f>
        <v/>
      </c>
      <c r="M6062" s="105" t="str">
        <f>+VLOOKUP(FACTURACION[[#This Row],[REFERENCIA]],CODINV,4,FALSE)</f>
        <v>REGULADORES</v>
      </c>
      <c r="N6062" s="105" t="str">
        <f>+VLOOKUP(FACTURACION[[#This Row],[REFERENCIA]],CODINV,5,FALSE)</f>
        <v>HONEYWELL</v>
      </c>
      <c r="O6062" s="106">
        <v>12</v>
      </c>
      <c r="P6062" s="113">
        <v>3783356</v>
      </c>
      <c r="Q6062" s="107">
        <f>+FACTURACION[[#This Row],[CANTIDAD]]*FACTURACION[[#This Row],[VR UNITARIO]]/1000</f>
        <v>45400.271999999997</v>
      </c>
      <c r="R6062" s="105" t="str">
        <f>+VLOOKUP(FACTURACION[[#This Row],[NIT]],TABLACLIENTE,5,FALSE)</f>
        <v>CALI</v>
      </c>
    </row>
    <row r="6063" spans="3:18">
      <c r="C6063" s="29">
        <v>2019</v>
      </c>
      <c r="D6063" s="30" t="s">
        <v>696</v>
      </c>
      <c r="E6063" s="30">
        <f>MONTH(FACTURACION[[#This Row],[MES]]&amp;1)</f>
        <v>7</v>
      </c>
      <c r="F6063" s="223">
        <f>DATE(FACTURACION[[#This Row],[AÑO]],FACTURACION[[#This Row],[Mes numero]],1)</f>
        <v>43647</v>
      </c>
      <c r="G6063" s="160" t="s">
        <v>4903</v>
      </c>
      <c r="H6063" s="25">
        <v>800167643</v>
      </c>
      <c r="I6063" s="105" t="str">
        <f>+VLOOKUP(FACTURACION[[#This Row],[NIT]],TABLACLIENTE,2,FALSE)</f>
        <v>GASES DE OCCIDENTE S.A. E.S.P. (GDO)</v>
      </c>
      <c r="J6063" s="106" t="s">
        <v>183</v>
      </c>
      <c r="K6063" s="105" t="str">
        <f>+VLOOKUP(FACTURACION[[#This Row],[REFERENCIA]],CODINV,2,FALSE)</f>
        <v>MANGA 2" S300 H5</v>
      </c>
      <c r="L6063" s="105" t="str">
        <f>IF(VLOOKUP(FACTURACION[[#This Row],[REFERENCIA]],CODINV,3,FALSE)=0,"",VLOOKUP(FACTURACION[[#This Row],[REFERENCIA]],CODINV,3,FALSE))</f>
        <v>73404P008</v>
      </c>
      <c r="M6063" s="105" t="str">
        <f>+VLOOKUP(FACTURACION[[#This Row],[REFERENCIA]],CODINV,4,FALSE)</f>
        <v>MANGAS</v>
      </c>
      <c r="N6063" s="105" t="str">
        <f>+VLOOKUP(FACTURACION[[#This Row],[REFERENCIA]],CODINV,5,FALSE)</f>
        <v>HONEYWELL</v>
      </c>
      <c r="O6063" s="106">
        <v>5</v>
      </c>
      <c r="P6063" s="113">
        <v>409975</v>
      </c>
      <c r="Q6063" s="107">
        <f>+FACTURACION[[#This Row],[CANTIDAD]]*FACTURACION[[#This Row],[VR UNITARIO]]/1000</f>
        <v>2049.875</v>
      </c>
      <c r="R6063" s="105" t="str">
        <f>+VLOOKUP(FACTURACION[[#This Row],[NIT]],TABLACLIENTE,5,FALSE)</f>
        <v>CALI</v>
      </c>
    </row>
    <row r="6064" spans="3:18">
      <c r="C6064" s="29">
        <v>2019</v>
      </c>
      <c r="D6064" s="30" t="s">
        <v>696</v>
      </c>
      <c r="E6064" s="30">
        <f>MONTH(FACTURACION[[#This Row],[MES]]&amp;1)</f>
        <v>7</v>
      </c>
      <c r="F6064" s="223">
        <f>DATE(FACTURACION[[#This Row],[AÑO]],FACTURACION[[#This Row],[Mes numero]],1)</f>
        <v>43647</v>
      </c>
      <c r="G6064" s="160" t="s">
        <v>4903</v>
      </c>
      <c r="H6064" s="25">
        <v>800167643</v>
      </c>
      <c r="I6064" s="105" t="str">
        <f>+VLOOKUP(FACTURACION[[#This Row],[NIT]],TABLACLIENTE,2,FALSE)</f>
        <v>GASES DE OCCIDENTE S.A. E.S.P. (GDO)</v>
      </c>
      <c r="J6064" s="106" t="s">
        <v>142</v>
      </c>
      <c r="K6064" s="105" t="str">
        <f>+VLOOKUP(FACTURACION[[#This Row],[REFERENCIA]],CODINV,2,FALSE)</f>
        <v>MANGA 3" S300 H5</v>
      </c>
      <c r="L6064" s="105" t="str">
        <f>IF(VLOOKUP(FACTURACION[[#This Row],[REFERENCIA]],CODINV,3,FALSE)=0,"",VLOOKUP(FACTURACION[[#This Row],[REFERENCIA]],CODINV,3,FALSE))</f>
        <v>73404P009</v>
      </c>
      <c r="M6064" s="105" t="str">
        <f>+VLOOKUP(FACTURACION[[#This Row],[REFERENCIA]],CODINV,4,FALSE)</f>
        <v>MANGAS</v>
      </c>
      <c r="N6064" s="105" t="str">
        <f>+VLOOKUP(FACTURACION[[#This Row],[REFERENCIA]],CODINV,5,FALSE)</f>
        <v>HONEYWELL</v>
      </c>
      <c r="O6064" s="106">
        <v>5</v>
      </c>
      <c r="P6064" s="113">
        <v>770931.00000000012</v>
      </c>
      <c r="Q6064" s="107">
        <f>+FACTURACION[[#This Row],[CANTIDAD]]*FACTURACION[[#This Row],[VR UNITARIO]]/1000</f>
        <v>3854.6550000000007</v>
      </c>
      <c r="R6064" s="105" t="str">
        <f>+VLOOKUP(FACTURACION[[#This Row],[NIT]],TABLACLIENTE,5,FALSE)</f>
        <v>CALI</v>
      </c>
    </row>
    <row r="6065" spans="3:18">
      <c r="C6065" s="29">
        <v>2019</v>
      </c>
      <c r="D6065" s="30" t="s">
        <v>696</v>
      </c>
      <c r="E6065" s="30">
        <f>MONTH(FACTURACION[[#This Row],[MES]]&amp;1)</f>
        <v>7</v>
      </c>
      <c r="F6065" s="223">
        <f>DATE(FACTURACION[[#This Row],[AÑO]],FACTURACION[[#This Row],[Mes numero]],1)</f>
        <v>43647</v>
      </c>
      <c r="G6065" s="160" t="s">
        <v>4904</v>
      </c>
      <c r="H6065" s="25">
        <v>890400869</v>
      </c>
      <c r="I6065" s="105" t="str">
        <f>+VLOOKUP(FACTURACION[[#This Row],[NIT]],TABLACLIENTE,2,FALSE)</f>
        <v>SURTIDORA DE GAS DEL CARIBE S.A. E.S.P. (SURTIGAS S.A. E.S.P.)</v>
      </c>
      <c r="J6065" s="106" t="s">
        <v>183</v>
      </c>
      <c r="K6065" s="105" t="str">
        <f>+VLOOKUP(FACTURACION[[#This Row],[REFERENCIA]],CODINV,2,FALSE)</f>
        <v>MANGA 2" S300 H5</v>
      </c>
      <c r="L6065" s="105" t="str">
        <f>IF(VLOOKUP(FACTURACION[[#This Row],[REFERENCIA]],CODINV,3,FALSE)=0,"",VLOOKUP(FACTURACION[[#This Row],[REFERENCIA]],CODINV,3,FALSE))</f>
        <v>73404P008</v>
      </c>
      <c r="M6065" s="105" t="str">
        <f>+VLOOKUP(FACTURACION[[#This Row],[REFERENCIA]],CODINV,4,FALSE)</f>
        <v>MANGAS</v>
      </c>
      <c r="N6065" s="105" t="str">
        <f>+VLOOKUP(FACTURACION[[#This Row],[REFERENCIA]],CODINV,5,FALSE)</f>
        <v>HONEYWELL</v>
      </c>
      <c r="O6065" s="106">
        <v>66</v>
      </c>
      <c r="P6065" s="113">
        <v>409975.00636618288</v>
      </c>
      <c r="Q6065" s="107">
        <f>+FACTURACION[[#This Row],[CANTIDAD]]*FACTURACION[[#This Row],[VR UNITARIO]]/1000</f>
        <v>27058.35042016807</v>
      </c>
      <c r="R6065" s="105" t="str">
        <f>+VLOOKUP(FACTURACION[[#This Row],[NIT]],TABLACLIENTE,5,FALSE)</f>
        <v>CARTAGENA</v>
      </c>
    </row>
    <row r="6066" spans="3:18">
      <c r="C6066" s="29">
        <v>2019</v>
      </c>
      <c r="D6066" s="30" t="s">
        <v>696</v>
      </c>
      <c r="E6066" s="30">
        <f>MONTH(FACTURACION[[#This Row],[MES]]&amp;1)</f>
        <v>7</v>
      </c>
      <c r="F6066" s="223">
        <f>DATE(FACTURACION[[#This Row],[AÑO]],FACTURACION[[#This Row],[Mes numero]],1)</f>
        <v>43647</v>
      </c>
      <c r="G6066" s="160" t="s">
        <v>4905</v>
      </c>
      <c r="H6066" s="25">
        <v>822001073</v>
      </c>
      <c r="I6066" s="105" t="str">
        <f>+VLOOKUP(FACTURACION[[#This Row],[NIT]],TABLACLIENTE,2,FALSE)</f>
        <v>MADIGAS INGENIEROS S.A. E.S.P.</v>
      </c>
      <c r="J6066" s="106" t="s">
        <v>28</v>
      </c>
      <c r="K6066" s="105" t="str">
        <f>+VLOOKUP(FACTURACION[[#This Row],[REFERENCIA]],CODINV,2,FALSE)</f>
        <v>REGULADOR SR 113 3/4 R: 7-12 O:1/4</v>
      </c>
      <c r="L6066" s="105" t="str">
        <f>IF(VLOOKUP(FACTURACION[[#This Row],[REFERENCIA]],CODINV,3,FALSE)=0,"",VLOOKUP(FACTURACION[[#This Row],[REFERENCIA]],CODINV,3,FALSE))</f>
        <v/>
      </c>
      <c r="M6066" s="105" t="str">
        <f>+VLOOKUP(FACTURACION[[#This Row],[REFERENCIA]],CODINV,4,FALSE)</f>
        <v>REGULADORES</v>
      </c>
      <c r="N6066" s="105" t="str">
        <f>+VLOOKUP(FACTURACION[[#This Row],[REFERENCIA]],CODINV,5,FALSE)</f>
        <v>HONEYWELL</v>
      </c>
      <c r="O6066" s="106">
        <v>5</v>
      </c>
      <c r="P6066" s="113">
        <v>139436.79999999999</v>
      </c>
      <c r="Q6066" s="107">
        <f>+FACTURACION[[#This Row],[CANTIDAD]]*FACTURACION[[#This Row],[VR UNITARIO]]/1000</f>
        <v>697.18399999999997</v>
      </c>
      <c r="R6066" s="105" t="str">
        <f>+VLOOKUP(FACTURACION[[#This Row],[NIT]],TABLACLIENTE,5,FALSE)</f>
        <v>ACACIAS</v>
      </c>
    </row>
    <row r="6067" spans="3:18">
      <c r="C6067" s="29">
        <v>2019</v>
      </c>
      <c r="D6067" s="30" t="s">
        <v>696</v>
      </c>
      <c r="E6067" s="30">
        <f>MONTH(FACTURACION[[#This Row],[MES]]&amp;1)</f>
        <v>7</v>
      </c>
      <c r="F6067" s="223">
        <f>DATE(FACTURACION[[#This Row],[AÑO]],FACTURACION[[#This Row],[Mes numero]],1)</f>
        <v>43647</v>
      </c>
      <c r="G6067" s="160" t="s">
        <v>4905</v>
      </c>
      <c r="H6067" s="25">
        <v>822001073</v>
      </c>
      <c r="I6067" s="105" t="str">
        <f>+VLOOKUP(FACTURACION[[#This Row],[NIT]],TABLACLIENTE,2,FALSE)</f>
        <v>MADIGAS INGENIEROS S.A. E.S.P.</v>
      </c>
      <c r="J6067" s="106" t="s">
        <v>28</v>
      </c>
      <c r="K6067" s="105" t="str">
        <f>+VLOOKUP(FACTURACION[[#This Row],[REFERENCIA]],CODINV,2,FALSE)</f>
        <v>REGULADOR SR 113 3/4 R: 7-12 O:1/4</v>
      </c>
      <c r="L6067" s="105" t="str">
        <f>IF(VLOOKUP(FACTURACION[[#This Row],[REFERENCIA]],CODINV,3,FALSE)=0,"",VLOOKUP(FACTURACION[[#This Row],[REFERENCIA]],CODINV,3,FALSE))</f>
        <v/>
      </c>
      <c r="M6067" s="105" t="str">
        <f>+VLOOKUP(FACTURACION[[#This Row],[REFERENCIA]],CODINV,4,FALSE)</f>
        <v>REGULADORES</v>
      </c>
      <c r="N6067" s="105" t="str">
        <f>+VLOOKUP(FACTURACION[[#This Row],[REFERENCIA]],CODINV,5,FALSE)</f>
        <v>HONEYWELL</v>
      </c>
      <c r="O6067" s="106">
        <v>5</v>
      </c>
      <c r="P6067" s="113">
        <v>139436.79999999999</v>
      </c>
      <c r="Q6067" s="107">
        <f>+FACTURACION[[#This Row],[CANTIDAD]]*FACTURACION[[#This Row],[VR UNITARIO]]/1000</f>
        <v>697.18399999999997</v>
      </c>
      <c r="R6067" s="105" t="str">
        <f>+VLOOKUP(FACTURACION[[#This Row],[NIT]],TABLACLIENTE,5,FALSE)</f>
        <v>ACACIAS</v>
      </c>
    </row>
    <row r="6068" spans="3:18">
      <c r="C6068" s="29">
        <v>2019</v>
      </c>
      <c r="D6068" s="30" t="s">
        <v>696</v>
      </c>
      <c r="E6068" s="30">
        <f>MONTH(FACTURACION[[#This Row],[MES]]&amp;1)</f>
        <v>7</v>
      </c>
      <c r="F6068" s="223">
        <f>DATE(FACTURACION[[#This Row],[AÑO]],FACTURACION[[#This Row],[Mes numero]],1)</f>
        <v>43647</v>
      </c>
      <c r="G6068" s="160" t="s">
        <v>4906</v>
      </c>
      <c r="H6068" s="25">
        <v>890503900</v>
      </c>
      <c r="I6068" s="105" t="str">
        <f>+VLOOKUP(FACTURACION[[#This Row],[NIT]],TABLACLIENTE,2,FALSE)</f>
        <v>GASES DEL ORIENTE S.A. E.S.P.</v>
      </c>
      <c r="J6068" s="106" t="s">
        <v>1064</v>
      </c>
      <c r="K6068" s="105" t="str">
        <f>+VLOOKUP(FACTURACION[[#This Row],[REFERENCIA]],CODINV,2,FALSE)</f>
        <v>REG. 1813C C: 1" R: 6-15" O: 1/2</v>
      </c>
      <c r="L6068" s="105" t="str">
        <f>IF(VLOOKUP(FACTURACION[[#This Row],[REFERENCIA]],CODINV,3,FALSE)=0,"",VLOOKUP(FACTURACION[[#This Row],[REFERENCIA]],CODINV,3,FALSE))</f>
        <v/>
      </c>
      <c r="M6068" s="105" t="str">
        <f>+VLOOKUP(FACTURACION[[#This Row],[REFERENCIA]],CODINV,4,FALSE)</f>
        <v>REGULADORES</v>
      </c>
      <c r="N6068" s="105" t="str">
        <f>+VLOOKUP(FACTURACION[[#This Row],[REFERENCIA]],CODINV,5,FALSE)</f>
        <v>HONEYWELL</v>
      </c>
      <c r="O6068" s="106">
        <v>7</v>
      </c>
      <c r="P6068" s="113">
        <v>184173.42857142858</v>
      </c>
      <c r="Q6068" s="107">
        <f>+FACTURACION[[#This Row],[CANTIDAD]]*FACTURACION[[#This Row],[VR UNITARIO]]/1000</f>
        <v>1289.2139999999999</v>
      </c>
      <c r="R6068" s="105" t="str">
        <f>+VLOOKUP(FACTURACION[[#This Row],[NIT]],TABLACLIENTE,5,FALSE)</f>
        <v>CUCUTA</v>
      </c>
    </row>
    <row r="6069" spans="3:18">
      <c r="C6069" s="29">
        <v>2019</v>
      </c>
      <c r="D6069" s="30" t="s">
        <v>696</v>
      </c>
      <c r="E6069" s="30">
        <f>MONTH(FACTURACION[[#This Row],[MES]]&amp;1)</f>
        <v>7</v>
      </c>
      <c r="F6069" s="223">
        <f>DATE(FACTURACION[[#This Row],[AÑO]],FACTURACION[[#This Row],[Mes numero]],1)</f>
        <v>43647</v>
      </c>
      <c r="G6069" s="160" t="s">
        <v>4907</v>
      </c>
      <c r="H6069" s="25">
        <v>890503900</v>
      </c>
      <c r="I6069" s="105" t="str">
        <f>+VLOOKUP(FACTURACION[[#This Row],[NIT]],TABLACLIENTE,2,FALSE)</f>
        <v>GASES DEL ORIENTE S.A. E.S.P.</v>
      </c>
      <c r="J6069" s="106" t="s">
        <v>294</v>
      </c>
      <c r="K6069" s="105" t="str">
        <f>+VLOOKUP(FACTURACION[[#This Row],[REFERENCIA]],CODINV,2,FALSE)</f>
        <v>CONTROL LOOP Z320-100 BM INSPIRATOR</v>
      </c>
      <c r="L6069" s="105" t="str">
        <f>IF(VLOOKUP(FACTURACION[[#This Row],[REFERENCIA]],CODINV,3,FALSE)=0,"",VLOOKUP(FACTURACION[[#This Row],[REFERENCIA]],CODINV,3,FALSE))</f>
        <v/>
      </c>
      <c r="M6069" s="105" t="str">
        <f>+VLOOKUP(FACTURACION[[#This Row],[REFERENCIA]],CODINV,4,FALSE)</f>
        <v>REGULADORES</v>
      </c>
      <c r="N6069" s="105" t="str">
        <f>+VLOOKUP(FACTURACION[[#This Row],[REFERENCIA]],CODINV,5,FALSE)</f>
        <v>HONEYWELL</v>
      </c>
      <c r="O6069" s="106">
        <v>0</v>
      </c>
      <c r="P6069" s="113">
        <v>4845656</v>
      </c>
      <c r="Q6069" s="107">
        <f>+FACTURACION[[#This Row],[CANTIDAD]]*FACTURACION[[#This Row],[VR UNITARIO]]/1000</f>
        <v>0</v>
      </c>
      <c r="R6069" s="105" t="str">
        <f>+VLOOKUP(FACTURACION[[#This Row],[NIT]],TABLACLIENTE,5,FALSE)</f>
        <v>CUCUTA</v>
      </c>
    </row>
    <row r="6070" spans="3:18">
      <c r="C6070" s="29">
        <v>2019</v>
      </c>
      <c r="D6070" s="30" t="s">
        <v>696</v>
      </c>
      <c r="E6070" s="30">
        <f>MONTH(FACTURACION[[#This Row],[MES]]&amp;1)</f>
        <v>7</v>
      </c>
      <c r="F6070" s="223">
        <f>DATE(FACTURACION[[#This Row],[AÑO]],FACTURACION[[#This Row],[Mes numero]],1)</f>
        <v>43647</v>
      </c>
      <c r="G6070" s="160" t="s">
        <v>4907</v>
      </c>
      <c r="H6070" s="25">
        <v>890503900</v>
      </c>
      <c r="I6070" s="105" t="str">
        <f>+VLOOKUP(FACTURACION[[#This Row],[NIT]],TABLACLIENTE,2,FALSE)</f>
        <v>GASES DEL ORIENTE S.A. E.S.P.</v>
      </c>
      <c r="J6070" s="106" t="s">
        <v>2611</v>
      </c>
      <c r="K6070" s="105" t="str">
        <f>+VLOOKUP(FACTURACION[[#This Row],[REFERENCIA]],CODINV,2,FALSE)</f>
        <v>AFV 4" S300 FO</v>
      </c>
      <c r="L6070" s="105" t="str">
        <f>IF(VLOOKUP(FACTURACION[[#This Row],[REFERENCIA]],CODINV,3,FALSE)=0,"",VLOOKUP(FACTURACION[[#This Row],[REFERENCIA]],CODINV,3,FALSE))</f>
        <v/>
      </c>
      <c r="M6070" s="105" t="str">
        <f>+VLOOKUP(FACTURACION[[#This Row],[REFERENCIA]],CODINV,4,FALSE)</f>
        <v>REGULADORES</v>
      </c>
      <c r="N6070" s="105" t="str">
        <f>+VLOOKUP(FACTURACION[[#This Row],[REFERENCIA]],CODINV,5,FALSE)</f>
        <v>HONEYWELL</v>
      </c>
      <c r="O6070" s="106">
        <v>0</v>
      </c>
      <c r="P6070" s="113">
        <v>9817314</v>
      </c>
      <c r="Q6070" s="107">
        <f>+FACTURACION[[#This Row],[CANTIDAD]]*FACTURACION[[#This Row],[VR UNITARIO]]/1000</f>
        <v>0</v>
      </c>
      <c r="R6070" s="105" t="str">
        <f>+VLOOKUP(FACTURACION[[#This Row],[NIT]],TABLACLIENTE,5,FALSE)</f>
        <v>CUCUTA</v>
      </c>
    </row>
    <row r="6071" spans="3:18">
      <c r="C6071" s="29">
        <v>2019</v>
      </c>
      <c r="D6071" s="30" t="s">
        <v>696</v>
      </c>
      <c r="E6071" s="30">
        <f>MONTH(FACTURACION[[#This Row],[MES]]&amp;1)</f>
        <v>7</v>
      </c>
      <c r="F6071" s="223">
        <f>DATE(FACTURACION[[#This Row],[AÑO]],FACTURACION[[#This Row],[Mes numero]],1)</f>
        <v>43647</v>
      </c>
      <c r="G6071" s="160" t="s">
        <v>4908</v>
      </c>
      <c r="H6071" s="25">
        <v>800202395</v>
      </c>
      <c r="I6071" s="105" t="str">
        <f>+VLOOKUP(FACTURACION[[#This Row],[NIT]],TABLACLIENTE,2,FALSE)</f>
        <v>EFIGAS GAS NATURAL S.A. E.S.P. (EFIGAS S.A. E.S.P.)</v>
      </c>
      <c r="J6071" s="106" t="s">
        <v>1</v>
      </c>
      <c r="K6071" s="105" t="str">
        <f>+VLOOKUP(FACTURACION[[#This Row],[REFERENCIA]],CODINV,2,FALSE)</f>
        <v>RES 12-28" W.C. BLANCO</v>
      </c>
      <c r="L6071" s="105" t="str">
        <f>IF(VLOOKUP(FACTURACION[[#This Row],[REFERENCIA]],CODINV,3,FALSE)=0,"",VLOOKUP(FACTURACION[[#This Row],[REFERENCIA]],CODINV,3,FALSE))</f>
        <v>70017P060</v>
      </c>
      <c r="M6071" s="105" t="str">
        <f>+VLOOKUP(FACTURACION[[#This Row],[REFERENCIA]],CODINV,4,FALSE)</f>
        <v>REPUESTOS Y ACCESORIOS</v>
      </c>
      <c r="N6071" s="105" t="str">
        <f>+VLOOKUP(FACTURACION[[#This Row],[REFERENCIA]],CODINV,5,FALSE)</f>
        <v>HONEYWELL</v>
      </c>
      <c r="O6071" s="106">
        <v>3</v>
      </c>
      <c r="P6071" s="113">
        <v>24000</v>
      </c>
      <c r="Q6071" s="107">
        <f>+FACTURACION[[#This Row],[CANTIDAD]]*FACTURACION[[#This Row],[VR UNITARIO]]/1000</f>
        <v>72</v>
      </c>
      <c r="R6071" s="105" t="str">
        <f>+VLOOKUP(FACTURACION[[#This Row],[NIT]],TABLACLIENTE,5,FALSE)</f>
        <v>MANIZALES</v>
      </c>
    </row>
    <row r="6072" spans="3:18">
      <c r="C6072" s="29">
        <v>2019</v>
      </c>
      <c r="D6072" s="30" t="s">
        <v>696</v>
      </c>
      <c r="E6072" s="30">
        <f>MONTH(FACTURACION[[#This Row],[MES]]&amp;1)</f>
        <v>7</v>
      </c>
      <c r="F6072" s="223">
        <f>DATE(FACTURACION[[#This Row],[AÑO]],FACTURACION[[#This Row],[Mes numero]],1)</f>
        <v>43647</v>
      </c>
      <c r="G6072" s="160" t="s">
        <v>4909</v>
      </c>
      <c r="H6072" s="25">
        <v>860033633</v>
      </c>
      <c r="I6072" s="105" t="str">
        <f>+VLOOKUP(FACTURACION[[#This Row],[NIT]],TABLACLIENTE,2,FALSE)</f>
        <v>RAYOGAS S.A. E.S.P.</v>
      </c>
      <c r="J6072" s="106" t="s">
        <v>221</v>
      </c>
      <c r="K6072" s="105" t="str">
        <f>+VLOOKUP(FACTURACION[[#This Row],[REFERENCIA]],CODINV,2,FALSE)</f>
        <v>VALVULA ESV 1 1/4"</v>
      </c>
      <c r="L6072" s="105" t="str">
        <f>IF(VLOOKUP(FACTURACION[[#This Row],[REFERENCIA]],CODINV,3,FALSE)=0,"",VLOOKUP(FACTURACION[[#This Row],[REFERENCIA]],CODINV,3,FALSE))</f>
        <v>6010</v>
      </c>
      <c r="M6072" s="105" t="str">
        <f>+VLOOKUP(FACTURACION[[#This Row],[REFERENCIA]],CODINV,4,FALSE)</f>
        <v>VÁLVULAS Y MULTIVÁLVULAS</v>
      </c>
      <c r="N6072" s="105" t="str">
        <f>+VLOOKUP(FACTURACION[[#This Row],[REFERENCIA]],CODINV,5,FALSE)</f>
        <v>REGO</v>
      </c>
      <c r="O6072" s="106">
        <v>1</v>
      </c>
      <c r="P6072" s="113">
        <v>2480000</v>
      </c>
      <c r="Q6072" s="107">
        <f>+FACTURACION[[#This Row],[CANTIDAD]]*FACTURACION[[#This Row],[VR UNITARIO]]/1000</f>
        <v>2480</v>
      </c>
      <c r="R6072" s="105" t="str">
        <f>+VLOOKUP(FACTURACION[[#This Row],[NIT]],TABLACLIENTE,5,FALSE)</f>
        <v>BOGOTÁ D.C.</v>
      </c>
    </row>
    <row r="6073" spans="3:18">
      <c r="C6073" s="29">
        <v>2019</v>
      </c>
      <c r="D6073" s="30" t="s">
        <v>696</v>
      </c>
      <c r="E6073" s="30">
        <f>MONTH(FACTURACION[[#This Row],[MES]]&amp;1)</f>
        <v>7</v>
      </c>
      <c r="F6073" s="223">
        <f>DATE(FACTURACION[[#This Row],[AÑO]],FACTURACION[[#This Row],[Mes numero]],1)</f>
        <v>43647</v>
      </c>
      <c r="G6073" s="160" t="s">
        <v>4910</v>
      </c>
      <c r="H6073" s="25">
        <v>890205952</v>
      </c>
      <c r="I6073" s="105" t="str">
        <f>+VLOOKUP(FACTURACION[[#This Row],[NIT]],TABLACLIENTE,2,FALSE)</f>
        <v>GAS NATURAL DEL ORIENTE S.A. E.S.P. (GASORIENTE S.A. E.S.P)</v>
      </c>
      <c r="J6073" s="106" t="s">
        <v>4790</v>
      </c>
      <c r="K6073" s="105" t="str">
        <f>+VLOOKUP(FACTURACION[[#This Row],[REFERENCIA]],CODINV,2,FALSE)</f>
        <v>REMOTE VOLUMEN PULSER 0.1 M/3 (52170G002)</v>
      </c>
      <c r="L6073" s="105" t="str">
        <f>IF(VLOOKUP(FACTURACION[[#This Row],[REFERENCIA]],CODINV,3,FALSE)=0,"",VLOOKUP(FACTURACION[[#This Row],[REFERENCIA]],CODINV,3,FALSE))</f>
        <v>52170G002</v>
      </c>
      <c r="M6073" s="105" t="str">
        <f>+VLOOKUP(FACTURACION[[#This Row],[REFERENCIA]],CODINV,4,FALSE)</f>
        <v>REPUESTOS Y ACCESORIOS</v>
      </c>
      <c r="N6073" s="105" t="str">
        <f>+VLOOKUP(FACTURACION[[#This Row],[REFERENCIA]],CODINV,5,FALSE)</f>
        <v>ELSTER</v>
      </c>
      <c r="O6073" s="106">
        <v>8</v>
      </c>
      <c r="P6073" s="113">
        <v>1135317.8571428573</v>
      </c>
      <c r="Q6073" s="107">
        <f>+FACTURACION[[#This Row],[CANTIDAD]]*FACTURACION[[#This Row],[VR UNITARIO]]/1000</f>
        <v>9082.5428571428583</v>
      </c>
      <c r="R6073" s="105" t="str">
        <f>+VLOOKUP(FACTURACION[[#This Row],[NIT]],TABLACLIENTE,5,FALSE)</f>
        <v>BUCARAMANGA</v>
      </c>
    </row>
    <row r="6074" spans="3:18">
      <c r="C6074" s="29">
        <v>2019</v>
      </c>
      <c r="D6074" s="30" t="s">
        <v>696</v>
      </c>
      <c r="E6074" s="30">
        <f>MONTH(FACTURACION[[#This Row],[MES]]&amp;1)</f>
        <v>7</v>
      </c>
      <c r="F6074" s="223">
        <f>DATE(FACTURACION[[#This Row],[AÑO]],FACTURACION[[#This Row],[Mes numero]],1)</f>
        <v>43647</v>
      </c>
      <c r="G6074" s="160" t="s">
        <v>4911</v>
      </c>
      <c r="H6074" s="25">
        <v>800074033</v>
      </c>
      <c r="I6074" s="105" t="str">
        <f>+VLOOKUP(FACTURACION[[#This Row],[NIT]],TABLACLIENTE,2,FALSE)</f>
        <v>COMPAÑIAS ASOCIADAS DE GAS S.A. E.S.P (ASOGAS SA ESP)</v>
      </c>
      <c r="J6074" s="106" t="s">
        <v>3543</v>
      </c>
      <c r="K6074" s="105" t="str">
        <f>+VLOOKUP(FACTURACION[[#This Row],[REFERENCIA]],CODINV,2,FALSE)</f>
        <v>SEAT DISC BUNA 70</v>
      </c>
      <c r="L6074" s="105" t="str">
        <f>IF(VLOOKUP(FACTURACION[[#This Row],[REFERENCIA]],CODINV,3,FALSE)=0,"",VLOOKUP(FACTURACION[[#This Row],[REFERENCIA]],CODINV,3,FALSE))</f>
        <v>70014P042</v>
      </c>
      <c r="M6074" s="105" t="str">
        <f>+VLOOKUP(FACTURACION[[#This Row],[REFERENCIA]],CODINV,4,FALSE)</f>
        <v>REPUESTOS Y ACCESORIOS</v>
      </c>
      <c r="N6074" s="105" t="str">
        <f>+VLOOKUP(FACTURACION[[#This Row],[REFERENCIA]],CODINV,5,FALSE)</f>
        <v>HONEYWELL</v>
      </c>
      <c r="O6074" s="106">
        <v>6</v>
      </c>
      <c r="P6074" s="113">
        <v>9800</v>
      </c>
      <c r="Q6074" s="107">
        <f>+FACTURACION[[#This Row],[CANTIDAD]]*FACTURACION[[#This Row],[VR UNITARIO]]/1000</f>
        <v>58.8</v>
      </c>
      <c r="R6074" s="105" t="str">
        <f>+VLOOKUP(FACTURACION[[#This Row],[NIT]],TABLACLIENTE,5,FALSE)</f>
        <v>MOSQUERA</v>
      </c>
    </row>
    <row r="6075" spans="3:18">
      <c r="C6075" s="29">
        <v>2019</v>
      </c>
      <c r="D6075" s="30" t="s">
        <v>696</v>
      </c>
      <c r="E6075" s="30">
        <f>MONTH(FACTURACION[[#This Row],[MES]]&amp;1)</f>
        <v>7</v>
      </c>
      <c r="F6075" s="223">
        <f>DATE(FACTURACION[[#This Row],[AÑO]],FACTURACION[[#This Row],[Mes numero]],1)</f>
        <v>43647</v>
      </c>
      <c r="G6075" s="160" t="s">
        <v>4911</v>
      </c>
      <c r="H6075" s="25">
        <v>800074033</v>
      </c>
      <c r="I6075" s="105" t="str">
        <f>+VLOOKUP(FACTURACION[[#This Row],[NIT]],TABLACLIENTE,2,FALSE)</f>
        <v>COMPAÑIAS ASOCIADAS DE GAS S.A. E.S.P (ASOGAS SA ESP)</v>
      </c>
      <c r="J6075" s="106" t="s">
        <v>606</v>
      </c>
      <c r="K6075" s="105" t="str">
        <f>+VLOOKUP(FACTURACION[[#This Row],[REFERENCIA]],CODINV,2,FALSE)</f>
        <v>PILOT 1800CPB</v>
      </c>
      <c r="L6075" s="105" t="str">
        <f>IF(VLOOKUP(FACTURACION[[#This Row],[REFERENCIA]],CODINV,3,FALSE)=0,"",VLOOKUP(FACTURACION[[#This Row],[REFERENCIA]],CODINV,3,FALSE))</f>
        <v>78192P001</v>
      </c>
      <c r="M6075" s="105" t="str">
        <f>+VLOOKUP(FACTURACION[[#This Row],[REFERENCIA]],CODINV,4,FALSE)</f>
        <v>REPUESTOS Y ACCESORIOS</v>
      </c>
      <c r="N6075" s="105" t="str">
        <f>+VLOOKUP(FACTURACION[[#This Row],[REFERENCIA]],CODINV,5,FALSE)</f>
        <v>HONEYWELL</v>
      </c>
      <c r="O6075" s="106">
        <v>1</v>
      </c>
      <c r="P6075" s="113">
        <v>130000</v>
      </c>
      <c r="Q6075" s="107">
        <f>+FACTURACION[[#This Row],[CANTIDAD]]*FACTURACION[[#This Row],[VR UNITARIO]]/1000</f>
        <v>130</v>
      </c>
      <c r="R6075" s="105" t="str">
        <f>+VLOOKUP(FACTURACION[[#This Row],[NIT]],TABLACLIENTE,5,FALSE)</f>
        <v>MOSQUERA</v>
      </c>
    </row>
    <row r="6076" spans="3:18">
      <c r="C6076" s="29">
        <v>2019</v>
      </c>
      <c r="D6076" s="30" t="s">
        <v>696</v>
      </c>
      <c r="E6076" s="30">
        <f>MONTH(FACTURACION[[#This Row],[MES]]&amp;1)</f>
        <v>7</v>
      </c>
      <c r="F6076" s="223">
        <f>DATE(FACTURACION[[#This Row],[AÑO]],FACTURACION[[#This Row],[Mes numero]],1)</f>
        <v>43647</v>
      </c>
      <c r="G6076" s="160" t="s">
        <v>4911</v>
      </c>
      <c r="H6076" s="25">
        <v>800074033</v>
      </c>
      <c r="I6076" s="105" t="str">
        <f>+VLOOKUP(FACTURACION[[#This Row],[NIT]],TABLACLIENTE,2,FALSE)</f>
        <v>COMPAÑIAS ASOCIADAS DE GAS S.A. E.S.P (ASOGAS SA ESP)</v>
      </c>
      <c r="J6076" s="106" t="s">
        <v>604</v>
      </c>
      <c r="K6076" s="105" t="str">
        <f>+VLOOKUP(FACTURACION[[#This Row],[REFERENCIA]],CODINV,2,FALSE)</f>
        <v>DIAFRAGMA 1800CPB2</v>
      </c>
      <c r="L6076" s="105" t="str">
        <f>IF(VLOOKUP(FACTURACION[[#This Row],[REFERENCIA]],CODINV,3,FALSE)=0,"",VLOOKUP(FACTURACION[[#This Row],[REFERENCIA]],CODINV,3,FALSE))</f>
        <v>70014P186</v>
      </c>
      <c r="M6076" s="105" t="str">
        <f>+VLOOKUP(FACTURACION[[#This Row],[REFERENCIA]],CODINV,4,FALSE)</f>
        <v>REPUESTOS Y ACCESORIOS</v>
      </c>
      <c r="N6076" s="105" t="str">
        <f>+VLOOKUP(FACTURACION[[#This Row],[REFERENCIA]],CODINV,5,FALSE)</f>
        <v>HONEYWELL</v>
      </c>
      <c r="O6076" s="106">
        <v>6</v>
      </c>
      <c r="P6076" s="113">
        <v>65000</v>
      </c>
      <c r="Q6076" s="107">
        <f>+FACTURACION[[#This Row],[CANTIDAD]]*FACTURACION[[#This Row],[VR UNITARIO]]/1000</f>
        <v>390</v>
      </c>
      <c r="R6076" s="105" t="str">
        <f>+VLOOKUP(FACTURACION[[#This Row],[NIT]],TABLACLIENTE,5,FALSE)</f>
        <v>MOSQUERA</v>
      </c>
    </row>
    <row r="6077" spans="3:18">
      <c r="C6077" s="29">
        <v>2019</v>
      </c>
      <c r="D6077" s="30" t="s">
        <v>696</v>
      </c>
      <c r="E6077" s="30">
        <f>MONTH(FACTURACION[[#This Row],[MES]]&amp;1)</f>
        <v>7</v>
      </c>
      <c r="F6077" s="223">
        <f>DATE(FACTURACION[[#This Row],[AÑO]],FACTURACION[[#This Row],[Mes numero]],1)</f>
        <v>43647</v>
      </c>
      <c r="G6077" s="160" t="s">
        <v>4912</v>
      </c>
      <c r="H6077" s="25">
        <v>890101691</v>
      </c>
      <c r="I6077" s="105" t="str">
        <f>+VLOOKUP(FACTURACION[[#This Row],[NIT]],TABLACLIENTE,2,FALSE)</f>
        <v>GASES DEL CARIBE S.A.E.S.P. (GASCARIBE S.A E.S.P.)</v>
      </c>
      <c r="J6077" s="106" t="s">
        <v>489</v>
      </c>
      <c r="K6077" s="105" t="str">
        <f>+VLOOKUP(FACTURACION[[#This Row],[REFERENCIA]],CODINV,2,FALSE)</f>
        <v>COUPLING MECANICO ELSTER 1/2</v>
      </c>
      <c r="L6077" s="105" t="str">
        <f>IF(VLOOKUP(FACTURACION[[#This Row],[REFERENCIA]],CODINV,3,FALSE)=0,"",VLOOKUP(FACTURACION[[#This Row],[REFERENCIA]],CODINV,3,FALSE))</f>
        <v>50056</v>
      </c>
      <c r="M6077" s="105" t="str">
        <f>+VLOOKUP(FACTURACION[[#This Row],[REFERENCIA]],CODINV,4,FALSE)</f>
        <v>REPUESTOS Y ACCESORIOS</v>
      </c>
      <c r="N6077" s="105" t="str">
        <f>+VLOOKUP(FACTURACION[[#This Row],[REFERENCIA]],CODINV,5,FALSE)</f>
        <v>HONEYWELL</v>
      </c>
      <c r="O6077" s="106">
        <v>152</v>
      </c>
      <c r="P6077" s="113">
        <v>54933.052631578954</v>
      </c>
      <c r="Q6077" s="107">
        <f>+FACTURACION[[#This Row],[CANTIDAD]]*FACTURACION[[#This Row],[VR UNITARIO]]/1000</f>
        <v>8349.8240000000005</v>
      </c>
      <c r="R6077" s="105" t="str">
        <f>+VLOOKUP(FACTURACION[[#This Row],[NIT]],TABLACLIENTE,5,FALSE)</f>
        <v>BARRANQUILLA</v>
      </c>
    </row>
    <row r="6078" spans="3:18">
      <c r="C6078" s="29">
        <v>2019</v>
      </c>
      <c r="D6078" s="30" t="s">
        <v>696</v>
      </c>
      <c r="E6078" s="30">
        <f>MONTH(FACTURACION[[#This Row],[MES]]&amp;1)</f>
        <v>7</v>
      </c>
      <c r="F6078" s="223">
        <f>DATE(FACTURACION[[#This Row],[AÑO]],FACTURACION[[#This Row],[Mes numero]],1)</f>
        <v>43647</v>
      </c>
      <c r="G6078" s="160" t="s">
        <v>4912</v>
      </c>
      <c r="H6078" s="25">
        <v>890101691</v>
      </c>
      <c r="I6078" s="105" t="str">
        <f>+VLOOKUP(FACTURACION[[#This Row],[NIT]],TABLACLIENTE,2,FALSE)</f>
        <v>GASES DEL CARIBE S.A.E.S.P. (GASCARIBE S.A E.S.P.)</v>
      </c>
      <c r="J6078" s="106" t="s">
        <v>217</v>
      </c>
      <c r="K6078" s="105" t="str">
        <f>+VLOOKUP(FACTURACION[[#This Row],[REFERENCIA]],CODINV,2,FALSE)</f>
        <v>COUPLING ELSTER MECANICO DE 3/4 IPS</v>
      </c>
      <c r="L6078" s="105" t="str">
        <f>IF(VLOOKUP(FACTURACION[[#This Row],[REFERENCIA]],CODINV,3,FALSE)=0,"",VLOOKUP(FACTURACION[[#This Row],[REFERENCIA]],CODINV,3,FALSE))</f>
        <v>50175</v>
      </c>
      <c r="M6078" s="105" t="str">
        <f>+VLOOKUP(FACTURACION[[#This Row],[REFERENCIA]],CODINV,4,FALSE)</f>
        <v>REPUESTOS Y ACCESORIOS</v>
      </c>
      <c r="N6078" s="105" t="str">
        <f>+VLOOKUP(FACTURACION[[#This Row],[REFERENCIA]],CODINV,5,FALSE)</f>
        <v>HONEYWELL</v>
      </c>
      <c r="O6078" s="106">
        <v>350</v>
      </c>
      <c r="P6078" s="113">
        <v>78178.871428571423</v>
      </c>
      <c r="Q6078" s="107">
        <f>+FACTURACION[[#This Row],[CANTIDAD]]*FACTURACION[[#This Row],[VR UNITARIO]]/1000</f>
        <v>27362.604999999996</v>
      </c>
      <c r="R6078" s="105" t="str">
        <f>+VLOOKUP(FACTURACION[[#This Row],[NIT]],TABLACLIENTE,5,FALSE)</f>
        <v>BARRANQUILLA</v>
      </c>
    </row>
    <row r="6079" spans="3:18">
      <c r="C6079" s="29">
        <v>2019</v>
      </c>
      <c r="D6079" s="30" t="s">
        <v>696</v>
      </c>
      <c r="E6079" s="30">
        <f>MONTH(FACTURACION[[#This Row],[MES]]&amp;1)</f>
        <v>7</v>
      </c>
      <c r="F6079" s="223">
        <f>DATE(FACTURACION[[#This Row],[AÑO]],FACTURACION[[#This Row],[Mes numero]],1)</f>
        <v>43647</v>
      </c>
      <c r="G6079" s="160" t="s">
        <v>4912</v>
      </c>
      <c r="H6079" s="25">
        <v>890101691</v>
      </c>
      <c r="I6079" s="105" t="str">
        <f>+VLOOKUP(FACTURACION[[#This Row],[NIT]],TABLACLIENTE,2,FALSE)</f>
        <v>GASES DEL CARIBE S.A.E.S.P. (GASCARIBE S.A E.S.P.)</v>
      </c>
      <c r="J6079" s="106" t="s">
        <v>215</v>
      </c>
      <c r="K6079" s="105" t="str">
        <f>+VLOOKUP(FACTURACION[[#This Row],[REFERENCIA]],CODINV,2,FALSE)</f>
        <v>COUPLING ELSTER MECANICO 1/2 IPS</v>
      </c>
      <c r="L6079" s="105" t="str">
        <f>IF(VLOOKUP(FACTURACION[[#This Row],[REFERENCIA]],CODINV,3,FALSE)=0,"",VLOOKUP(FACTURACION[[#This Row],[REFERENCIA]],CODINV,3,FALSE))</f>
        <v>50740</v>
      </c>
      <c r="M6079" s="105" t="str">
        <f>+VLOOKUP(FACTURACION[[#This Row],[REFERENCIA]],CODINV,4,FALSE)</f>
        <v>REPUESTOS Y ACCESORIOS</v>
      </c>
      <c r="N6079" s="105" t="str">
        <f>+VLOOKUP(FACTURACION[[#This Row],[REFERENCIA]],CODINV,5,FALSE)</f>
        <v>HONEYWELL</v>
      </c>
      <c r="O6079" s="106">
        <v>400</v>
      </c>
      <c r="P6079" s="113">
        <v>108651.05</v>
      </c>
      <c r="Q6079" s="107">
        <f>+FACTURACION[[#This Row],[CANTIDAD]]*FACTURACION[[#This Row],[VR UNITARIO]]/1000</f>
        <v>43460.42</v>
      </c>
      <c r="R6079" s="105" t="str">
        <f>+VLOOKUP(FACTURACION[[#This Row],[NIT]],TABLACLIENTE,5,FALSE)</f>
        <v>BARRANQUILLA</v>
      </c>
    </row>
    <row r="6080" spans="3:18">
      <c r="C6080" s="29">
        <v>2019</v>
      </c>
      <c r="D6080" s="30" t="s">
        <v>696</v>
      </c>
      <c r="E6080" s="30">
        <f>MONTH(FACTURACION[[#This Row],[MES]]&amp;1)</f>
        <v>7</v>
      </c>
      <c r="F6080" s="223">
        <f>DATE(FACTURACION[[#This Row],[AÑO]],FACTURACION[[#This Row],[Mes numero]],1)</f>
        <v>43647</v>
      </c>
      <c r="G6080" s="160" t="s">
        <v>4913</v>
      </c>
      <c r="H6080" s="25">
        <v>830109199</v>
      </c>
      <c r="I6080" s="105" t="str">
        <f>+VLOOKUP(FACTURACION[[#This Row],[NIT]],TABLACLIENTE,2,FALSE)</f>
        <v>ENGINEERING CO (ENGECO LIMITADA)</v>
      </c>
      <c r="J6080" s="106" t="s">
        <v>198</v>
      </c>
      <c r="K6080" s="105" t="str">
        <f>+VLOOKUP(FACTURACION[[#This Row],[REFERENCIA]],CODINV,2,FALSE)</f>
        <v>REG. 1813C-HC C. 1 1/4" R: 6-15" O: 1/2</v>
      </c>
      <c r="L6080" s="105" t="str">
        <f>IF(VLOOKUP(FACTURACION[[#This Row],[REFERENCIA]],CODINV,3,FALSE)=0,"",VLOOKUP(FACTURACION[[#This Row],[REFERENCIA]],CODINV,3,FALSE))</f>
        <v/>
      </c>
      <c r="M6080" s="105" t="str">
        <f>+VLOOKUP(FACTURACION[[#This Row],[REFERENCIA]],CODINV,4,FALSE)</f>
        <v>REGULADORES</v>
      </c>
      <c r="N6080" s="105" t="str">
        <f>+VLOOKUP(FACTURACION[[#This Row],[REFERENCIA]],CODINV,5,FALSE)</f>
        <v>HONEYWELL</v>
      </c>
      <c r="O6080" s="106">
        <v>1</v>
      </c>
      <c r="P6080" s="113">
        <v>185000</v>
      </c>
      <c r="Q6080" s="107">
        <f>+FACTURACION[[#This Row],[CANTIDAD]]*FACTURACION[[#This Row],[VR UNITARIO]]/1000</f>
        <v>185</v>
      </c>
      <c r="R6080" s="105" t="str">
        <f>+VLOOKUP(FACTURACION[[#This Row],[NIT]],TABLACLIENTE,5,FALSE)</f>
        <v>BOGOTÁ D.C.</v>
      </c>
    </row>
    <row r="6081" spans="3:18">
      <c r="C6081" s="29">
        <v>2019</v>
      </c>
      <c r="D6081" s="30" t="s">
        <v>696</v>
      </c>
      <c r="E6081" s="30">
        <f>MONTH(FACTURACION[[#This Row],[MES]]&amp;1)</f>
        <v>7</v>
      </c>
      <c r="F6081" s="223">
        <f>DATE(FACTURACION[[#This Row],[AÑO]],FACTURACION[[#This Row],[Mes numero]],1)</f>
        <v>43647</v>
      </c>
      <c r="G6081" s="160" t="s">
        <v>4914</v>
      </c>
      <c r="H6081" s="25">
        <v>890101691</v>
      </c>
      <c r="I6081" s="105" t="str">
        <f>+VLOOKUP(FACTURACION[[#This Row],[NIT]],TABLACLIENTE,2,FALSE)</f>
        <v>GASES DEL CARIBE S.A.E.S.P. (GASCARIBE S.A E.S.P.)</v>
      </c>
      <c r="J6081" s="106" t="s">
        <v>71</v>
      </c>
      <c r="K6081" s="105" t="str">
        <f>+VLOOKUP(FACTURACION[[#This Row],[REFERENCIA]],CODINV,2,FALSE)</f>
        <v>REG 1813B2 C: 1 1/4" R: 6-15" O: 3/8</v>
      </c>
      <c r="L6081" s="105" t="str">
        <f>IF(VLOOKUP(FACTURACION[[#This Row],[REFERENCIA]],CODINV,3,FALSE)=0,"",VLOOKUP(FACTURACION[[#This Row],[REFERENCIA]],CODINV,3,FALSE))</f>
        <v>1813B</v>
      </c>
      <c r="M6081" s="105" t="str">
        <f>+VLOOKUP(FACTURACION[[#This Row],[REFERENCIA]],CODINV,4,FALSE)</f>
        <v>REGULADORES</v>
      </c>
      <c r="N6081" s="105" t="str">
        <f>+VLOOKUP(FACTURACION[[#This Row],[REFERENCIA]],CODINV,5,FALSE)</f>
        <v>HONEYWELL</v>
      </c>
      <c r="O6081" s="106">
        <v>50</v>
      </c>
      <c r="P6081" s="113">
        <v>164593.60000000001</v>
      </c>
      <c r="Q6081" s="107">
        <f>+FACTURACION[[#This Row],[CANTIDAD]]*FACTURACION[[#This Row],[VR UNITARIO]]/1000</f>
        <v>8229.68</v>
      </c>
      <c r="R6081" s="105" t="str">
        <f>+VLOOKUP(FACTURACION[[#This Row],[NIT]],TABLACLIENTE,5,FALSE)</f>
        <v>BARRANQUILLA</v>
      </c>
    </row>
    <row r="6082" spans="3:18">
      <c r="C6082" s="29">
        <v>2019</v>
      </c>
      <c r="D6082" s="30" t="s">
        <v>696</v>
      </c>
      <c r="E6082" s="30">
        <f>MONTH(FACTURACION[[#This Row],[MES]]&amp;1)</f>
        <v>7</v>
      </c>
      <c r="F6082" s="223">
        <f>DATE(FACTURACION[[#This Row],[AÑO]],FACTURACION[[#This Row],[Mes numero]],1)</f>
        <v>43647</v>
      </c>
      <c r="G6082" s="160" t="s">
        <v>4915</v>
      </c>
      <c r="H6082" s="25">
        <v>800167643</v>
      </c>
      <c r="I6082" s="105" t="str">
        <f>+VLOOKUP(FACTURACION[[#This Row],[NIT]],TABLACLIENTE,2,FALSE)</f>
        <v>GASES DE OCCIDENTE S.A. E.S.P. (GDO)</v>
      </c>
      <c r="J6082" s="106" t="s">
        <v>61</v>
      </c>
      <c r="K6082" s="105" t="str">
        <f>+VLOOKUP(FACTURACION[[#This Row],[REFERENCIA]],CODINV,2,FALSE)</f>
        <v>MANGA 2" S300 H7</v>
      </c>
      <c r="L6082" s="105" t="str">
        <f>IF(VLOOKUP(FACTURACION[[#This Row],[REFERENCIA]],CODINV,3,FALSE)=0,"",VLOOKUP(FACTURACION[[#This Row],[REFERENCIA]],CODINV,3,FALSE))</f>
        <v>73404P002</v>
      </c>
      <c r="M6082" s="105" t="str">
        <f>+VLOOKUP(FACTURACION[[#This Row],[REFERENCIA]],CODINV,4,FALSE)</f>
        <v>MANGAS</v>
      </c>
      <c r="N6082" s="105" t="str">
        <f>+VLOOKUP(FACTURACION[[#This Row],[REFERENCIA]],CODINV,5,FALSE)</f>
        <v>HONEYWELL</v>
      </c>
      <c r="O6082" s="106">
        <v>10</v>
      </c>
      <c r="P6082" s="113">
        <v>543952.4</v>
      </c>
      <c r="Q6082" s="107">
        <f>+FACTURACION[[#This Row],[CANTIDAD]]*FACTURACION[[#This Row],[VR UNITARIO]]/1000</f>
        <v>5439.5240000000003</v>
      </c>
      <c r="R6082" s="105" t="str">
        <f>+VLOOKUP(FACTURACION[[#This Row],[NIT]],TABLACLIENTE,5,FALSE)</f>
        <v>CALI</v>
      </c>
    </row>
    <row r="6083" spans="3:18">
      <c r="C6083" s="29">
        <v>2019</v>
      </c>
      <c r="D6083" s="30" t="s">
        <v>696</v>
      </c>
      <c r="E6083" s="30">
        <f>MONTH(FACTURACION[[#This Row],[MES]]&amp;1)</f>
        <v>7</v>
      </c>
      <c r="F6083" s="223">
        <f>DATE(FACTURACION[[#This Row],[AÑO]],FACTURACION[[#This Row],[Mes numero]],1)</f>
        <v>43647</v>
      </c>
      <c r="G6083" s="160" t="s">
        <v>4915</v>
      </c>
      <c r="H6083" s="25">
        <v>800167643</v>
      </c>
      <c r="I6083" s="105" t="str">
        <f>+VLOOKUP(FACTURACION[[#This Row],[NIT]],TABLACLIENTE,2,FALSE)</f>
        <v>GASES DE OCCIDENTE S.A. E.S.P. (GDO)</v>
      </c>
      <c r="J6083" s="106" t="s">
        <v>153</v>
      </c>
      <c r="K6083" s="105" t="str">
        <f>+VLOOKUP(FACTURACION[[#This Row],[REFERENCIA]],CODINV,2,FALSE)</f>
        <v>MANGA 3" S300 H7</v>
      </c>
      <c r="L6083" s="105" t="str">
        <f>IF(VLOOKUP(FACTURACION[[#This Row],[REFERENCIA]],CODINV,3,FALSE)=0,"",VLOOKUP(FACTURACION[[#This Row],[REFERENCIA]],CODINV,3,FALSE))</f>
        <v>73404P003</v>
      </c>
      <c r="M6083" s="105" t="str">
        <f>+VLOOKUP(FACTURACION[[#This Row],[REFERENCIA]],CODINV,4,FALSE)</f>
        <v>MANGAS</v>
      </c>
      <c r="N6083" s="105" t="str">
        <f>+VLOOKUP(FACTURACION[[#This Row],[REFERENCIA]],CODINV,5,FALSE)</f>
        <v>HONEYWELL</v>
      </c>
      <c r="O6083" s="106">
        <v>5</v>
      </c>
      <c r="P6083" s="113">
        <v>934318.2</v>
      </c>
      <c r="Q6083" s="107">
        <f>+FACTURACION[[#This Row],[CANTIDAD]]*FACTURACION[[#This Row],[VR UNITARIO]]/1000</f>
        <v>4671.5910000000003</v>
      </c>
      <c r="R6083" s="105" t="str">
        <f>+VLOOKUP(FACTURACION[[#This Row],[NIT]],TABLACLIENTE,5,FALSE)</f>
        <v>CALI</v>
      </c>
    </row>
    <row r="6084" spans="3:18">
      <c r="C6084" s="29">
        <v>2019</v>
      </c>
      <c r="D6084" s="30" t="s">
        <v>696</v>
      </c>
      <c r="E6084" s="30">
        <f>MONTH(FACTURACION[[#This Row],[MES]]&amp;1)</f>
        <v>7</v>
      </c>
      <c r="F6084" s="223">
        <f>DATE(FACTURACION[[#This Row],[AÑO]],FACTURACION[[#This Row],[Mes numero]],1)</f>
        <v>43647</v>
      </c>
      <c r="G6084" s="160" t="s">
        <v>4916</v>
      </c>
      <c r="H6084" s="25">
        <v>890400869</v>
      </c>
      <c r="I6084" s="105" t="str">
        <f>+VLOOKUP(FACTURACION[[#This Row],[NIT]],TABLACLIENTE,2,FALSE)</f>
        <v>SURTIDORA DE GAS DEL CARIBE S.A. E.S.P. (SURTIGAS S.A. E.S.P.)</v>
      </c>
      <c r="J6084" s="106" t="s">
        <v>183</v>
      </c>
      <c r="K6084" s="105" t="str">
        <f>+VLOOKUP(FACTURACION[[#This Row],[REFERENCIA]],CODINV,2,FALSE)</f>
        <v>MANGA 2" S300 H5</v>
      </c>
      <c r="L6084" s="105" t="str">
        <f>IF(VLOOKUP(FACTURACION[[#This Row],[REFERENCIA]],CODINV,3,FALSE)=0,"",VLOOKUP(FACTURACION[[#This Row],[REFERENCIA]],CODINV,3,FALSE))</f>
        <v>73404P008</v>
      </c>
      <c r="M6084" s="105" t="str">
        <f>+VLOOKUP(FACTURACION[[#This Row],[REFERENCIA]],CODINV,4,FALSE)</f>
        <v>MANGAS</v>
      </c>
      <c r="N6084" s="105" t="str">
        <f>+VLOOKUP(FACTURACION[[#This Row],[REFERENCIA]],CODINV,5,FALSE)</f>
        <v>HONEYWELL</v>
      </c>
      <c r="O6084" s="106">
        <v>5</v>
      </c>
      <c r="P6084" s="113">
        <v>537553</v>
      </c>
      <c r="Q6084" s="107">
        <f>+FACTURACION[[#This Row],[CANTIDAD]]*FACTURACION[[#This Row],[VR UNITARIO]]/1000</f>
        <v>2687.7649999999999</v>
      </c>
      <c r="R6084" s="105" t="str">
        <f>+VLOOKUP(FACTURACION[[#This Row],[NIT]],TABLACLIENTE,5,FALSE)</f>
        <v>CARTAGENA</v>
      </c>
    </row>
    <row r="6085" spans="3:18">
      <c r="C6085" s="29">
        <v>2019</v>
      </c>
      <c r="D6085" s="30" t="s">
        <v>696</v>
      </c>
      <c r="E6085" s="30">
        <f>MONTH(FACTURACION[[#This Row],[MES]]&amp;1)</f>
        <v>7</v>
      </c>
      <c r="F6085" s="223">
        <f>DATE(FACTURACION[[#This Row],[AÑO]],FACTURACION[[#This Row],[Mes numero]],1)</f>
        <v>43647</v>
      </c>
      <c r="G6085" s="160" t="s">
        <v>4916</v>
      </c>
      <c r="H6085" s="25">
        <v>890400869</v>
      </c>
      <c r="I6085" s="105" t="str">
        <f>+VLOOKUP(FACTURACION[[#This Row],[NIT]],TABLACLIENTE,2,FALSE)</f>
        <v>SURTIDORA DE GAS DEL CARIBE S.A. E.S.P. (SURTIGAS S.A. E.S.P.)</v>
      </c>
      <c r="J6085" s="106" t="s">
        <v>61</v>
      </c>
      <c r="K6085" s="105" t="str">
        <f>+VLOOKUP(FACTURACION[[#This Row],[REFERENCIA]],CODINV,2,FALSE)</f>
        <v>MANGA 2" S300 H7</v>
      </c>
      <c r="L6085" s="105" t="str">
        <f>IF(VLOOKUP(FACTURACION[[#This Row],[REFERENCIA]],CODINV,3,FALSE)=0,"",VLOOKUP(FACTURACION[[#This Row],[REFERENCIA]],CODINV,3,FALSE))</f>
        <v>73404P002</v>
      </c>
      <c r="M6085" s="105" t="str">
        <f>+VLOOKUP(FACTURACION[[#This Row],[REFERENCIA]],CODINV,4,FALSE)</f>
        <v>MANGAS</v>
      </c>
      <c r="N6085" s="105" t="str">
        <f>+VLOOKUP(FACTURACION[[#This Row],[REFERENCIA]],CODINV,5,FALSE)</f>
        <v>HONEYWELL</v>
      </c>
      <c r="O6085" s="106">
        <v>60</v>
      </c>
      <c r="P6085" s="113">
        <v>559951</v>
      </c>
      <c r="Q6085" s="107">
        <f>+FACTURACION[[#This Row],[CANTIDAD]]*FACTURACION[[#This Row],[VR UNITARIO]]/1000</f>
        <v>33597.06</v>
      </c>
      <c r="R6085" s="105" t="str">
        <f>+VLOOKUP(FACTURACION[[#This Row],[NIT]],TABLACLIENTE,5,FALSE)</f>
        <v>CARTAGENA</v>
      </c>
    </row>
    <row r="6086" spans="3:18">
      <c r="C6086" s="29">
        <v>2019</v>
      </c>
      <c r="D6086" s="30" t="s">
        <v>696</v>
      </c>
      <c r="E6086" s="30">
        <f>MONTH(FACTURACION[[#This Row],[MES]]&amp;1)</f>
        <v>7</v>
      </c>
      <c r="F6086" s="223">
        <f>DATE(FACTURACION[[#This Row],[AÑO]],FACTURACION[[#This Row],[Mes numero]],1)</f>
        <v>43647</v>
      </c>
      <c r="G6086" s="160" t="s">
        <v>4917</v>
      </c>
      <c r="H6086" s="25">
        <v>890400869</v>
      </c>
      <c r="I6086" s="105" t="str">
        <f>+VLOOKUP(FACTURACION[[#This Row],[NIT]],TABLACLIENTE,2,FALSE)</f>
        <v>SURTIDORA DE GAS DEL CARIBE S.A. E.S.P. (SURTIGAS S.A. E.S.P.)</v>
      </c>
      <c r="J6086" s="106" t="s">
        <v>61</v>
      </c>
      <c r="K6086" s="105" t="str">
        <f>+VLOOKUP(FACTURACION[[#This Row],[REFERENCIA]],CODINV,2,FALSE)</f>
        <v>MANGA 2" S300 H7</v>
      </c>
      <c r="L6086" s="105" t="str">
        <f>IF(VLOOKUP(FACTURACION[[#This Row],[REFERENCIA]],CODINV,3,FALSE)=0,"",VLOOKUP(FACTURACION[[#This Row],[REFERENCIA]],CODINV,3,FALSE))</f>
        <v>73404P002</v>
      </c>
      <c r="M6086" s="105" t="str">
        <f>+VLOOKUP(FACTURACION[[#This Row],[REFERENCIA]],CODINV,4,FALSE)</f>
        <v>MANGAS</v>
      </c>
      <c r="N6086" s="105" t="str">
        <f>+VLOOKUP(FACTURACION[[#This Row],[REFERENCIA]],CODINV,5,FALSE)</f>
        <v>HONEYWELL</v>
      </c>
      <c r="O6086" s="106">
        <v>180</v>
      </c>
      <c r="P6086" s="113">
        <v>474663.0018674137</v>
      </c>
      <c r="Q6086" s="107">
        <f>+FACTURACION[[#This Row],[CANTIDAD]]*FACTURACION[[#This Row],[VR UNITARIO]]/1000</f>
        <v>85439.340336134468</v>
      </c>
      <c r="R6086" s="105" t="str">
        <f>+VLOOKUP(FACTURACION[[#This Row],[NIT]],TABLACLIENTE,5,FALSE)</f>
        <v>CARTAGENA</v>
      </c>
    </row>
    <row r="6087" spans="3:18">
      <c r="C6087" s="29">
        <v>2019</v>
      </c>
      <c r="D6087" s="30" t="s">
        <v>696</v>
      </c>
      <c r="E6087" s="30">
        <f>MONTH(FACTURACION[[#This Row],[MES]]&amp;1)</f>
        <v>7</v>
      </c>
      <c r="F6087" s="223">
        <f>DATE(FACTURACION[[#This Row],[AÑO]],FACTURACION[[#This Row],[Mes numero]],1)</f>
        <v>43647</v>
      </c>
      <c r="G6087" s="160" t="s">
        <v>4918</v>
      </c>
      <c r="H6087" s="25">
        <v>800021272</v>
      </c>
      <c r="I6087" s="105" t="str">
        <f>+VLOOKUP(FACTURACION[[#This Row],[NIT]],TABLACLIENTE,2,FALSE)</f>
        <v>GASES DEL LLANO S.A. E.S.P (LLANOGAS S.A. E.S.P.)</v>
      </c>
      <c r="J6087" s="106" t="s">
        <v>5</v>
      </c>
      <c r="K6087" s="105" t="str">
        <f>+VLOOKUP(FACTURACION[[#This Row],[REFERENCIA]],CODINV,2,FALSE)</f>
        <v>REG. 1800 CPB2 1 1-4· O: 5/16" R: STD</v>
      </c>
      <c r="L6087" s="105" t="str">
        <f>IF(VLOOKUP(FACTURACION[[#This Row],[REFERENCIA]],CODINV,3,FALSE)=0,"",VLOOKUP(FACTURACION[[#This Row],[REFERENCIA]],CODINV,3,FALSE))</f>
        <v/>
      </c>
      <c r="M6087" s="105" t="str">
        <f>+VLOOKUP(FACTURACION[[#This Row],[REFERENCIA]],CODINV,4,FALSE)</f>
        <v>REGULADORES</v>
      </c>
      <c r="N6087" s="105" t="str">
        <f>+VLOOKUP(FACTURACION[[#This Row],[REFERENCIA]],CODINV,5,FALSE)</f>
        <v>HONEYWELL</v>
      </c>
      <c r="O6087" s="106">
        <v>1</v>
      </c>
      <c r="P6087" s="113">
        <v>693800</v>
      </c>
      <c r="Q6087" s="107">
        <f>+FACTURACION[[#This Row],[CANTIDAD]]*FACTURACION[[#This Row],[VR UNITARIO]]/1000</f>
        <v>693.8</v>
      </c>
      <c r="R6087" s="105" t="str">
        <f>+VLOOKUP(FACTURACION[[#This Row],[NIT]],TABLACLIENTE,5,FALSE)</f>
        <v>VILLAVICENCIO</v>
      </c>
    </row>
    <row r="6088" spans="3:18">
      <c r="C6088" s="29">
        <v>2019</v>
      </c>
      <c r="D6088" s="30" t="s">
        <v>696</v>
      </c>
      <c r="E6088" s="30">
        <f>MONTH(FACTURACION[[#This Row],[MES]]&amp;1)</f>
        <v>7</v>
      </c>
      <c r="F6088" s="223">
        <f>DATE(FACTURACION[[#This Row],[AÑO]],FACTURACION[[#This Row],[Mes numero]],1)</f>
        <v>43647</v>
      </c>
      <c r="G6088" s="160" t="s">
        <v>4919</v>
      </c>
      <c r="H6088" s="25">
        <v>860033633</v>
      </c>
      <c r="I6088" s="105" t="str">
        <f>+VLOOKUP(FACTURACION[[#This Row],[NIT]],TABLACLIENTE,2,FALSE)</f>
        <v>RAYOGAS S.A. E.S.P.</v>
      </c>
      <c r="J6088" s="106"/>
      <c r="K6088" s="105" t="e">
        <f>+VLOOKUP(FACTURACION[[#This Row],[REFERENCIA]],CODINV,2,FALSE)</f>
        <v>#N/A</v>
      </c>
      <c r="L6088" s="105" t="e">
        <f>IF(VLOOKUP(FACTURACION[[#This Row],[REFERENCIA]],CODINV,3,FALSE)=0,"",VLOOKUP(FACTURACION[[#This Row],[REFERENCIA]],CODINV,3,FALSE))</f>
        <v>#N/A</v>
      </c>
      <c r="M6088" s="105" t="e">
        <f>+VLOOKUP(FACTURACION[[#This Row],[REFERENCIA]],CODINV,4,FALSE)</f>
        <v>#N/A</v>
      </c>
      <c r="N6088" s="105" t="e">
        <f>+VLOOKUP(FACTURACION[[#This Row],[REFERENCIA]],CODINV,5,FALSE)</f>
        <v>#N/A</v>
      </c>
      <c r="O6088" s="106">
        <v>1</v>
      </c>
      <c r="P6088" s="113">
        <v>1343556.3025210085</v>
      </c>
      <c r="Q6088" s="107">
        <f>+FACTURACION[[#This Row],[CANTIDAD]]*FACTURACION[[#This Row],[VR UNITARIO]]/1000</f>
        <v>1343.5563025210085</v>
      </c>
      <c r="R6088" s="105" t="str">
        <f>+VLOOKUP(FACTURACION[[#This Row],[NIT]],TABLACLIENTE,5,FALSE)</f>
        <v>BOGOTÁ D.C.</v>
      </c>
    </row>
    <row r="6089" spans="3:18">
      <c r="C6089" s="29">
        <v>2019</v>
      </c>
      <c r="D6089" s="30" t="s">
        <v>696</v>
      </c>
      <c r="E6089" s="30">
        <f>MONTH(FACTURACION[[#This Row],[MES]]&amp;1)</f>
        <v>7</v>
      </c>
      <c r="F6089" s="223">
        <f>DATE(FACTURACION[[#This Row],[AÑO]],FACTURACION[[#This Row],[Mes numero]],1)</f>
        <v>43647</v>
      </c>
      <c r="G6089" s="160" t="s">
        <v>4920</v>
      </c>
      <c r="H6089" s="25">
        <v>809012496</v>
      </c>
      <c r="I6089" s="105" t="str">
        <f>+VLOOKUP(FACTURACION[[#This Row],[NIT]],TABLACLIENTE,2,FALSE)</f>
        <v>DISMONT LTDA</v>
      </c>
      <c r="J6089" s="106" t="s">
        <v>5</v>
      </c>
      <c r="K6089" s="105" t="str">
        <f>+VLOOKUP(FACTURACION[[#This Row],[REFERENCIA]],CODINV,2,FALSE)</f>
        <v>REG. 1800 CPB2 1 1-4· O: 5/16" R: STD</v>
      </c>
      <c r="L6089" s="105" t="str">
        <f>IF(VLOOKUP(FACTURACION[[#This Row],[REFERENCIA]],CODINV,3,FALSE)=0,"",VLOOKUP(FACTURACION[[#This Row],[REFERENCIA]],CODINV,3,FALSE))</f>
        <v/>
      </c>
      <c r="M6089" s="105" t="str">
        <f>+VLOOKUP(FACTURACION[[#This Row],[REFERENCIA]],CODINV,4,FALSE)</f>
        <v>REGULADORES</v>
      </c>
      <c r="N6089" s="105" t="str">
        <f>+VLOOKUP(FACTURACION[[#This Row],[REFERENCIA]],CODINV,5,FALSE)</f>
        <v>HONEYWELL</v>
      </c>
      <c r="O6089" s="106">
        <v>2</v>
      </c>
      <c r="P6089" s="113">
        <v>720000</v>
      </c>
      <c r="Q6089" s="107">
        <f>+FACTURACION[[#This Row],[CANTIDAD]]*FACTURACION[[#This Row],[VR UNITARIO]]/1000</f>
        <v>1440</v>
      </c>
      <c r="R6089" s="105" t="str">
        <f>+VLOOKUP(FACTURACION[[#This Row],[NIT]],TABLACLIENTE,5,FALSE)</f>
        <v>IBAGUE</v>
      </c>
    </row>
    <row r="6090" spans="3:18">
      <c r="C6090" s="29">
        <v>2019</v>
      </c>
      <c r="D6090" s="30" t="s">
        <v>696</v>
      </c>
      <c r="E6090" s="30">
        <f>MONTH(FACTURACION[[#This Row],[MES]]&amp;1)</f>
        <v>7</v>
      </c>
      <c r="F6090" s="223">
        <f>DATE(FACTURACION[[#This Row],[AÑO]],FACTURACION[[#This Row],[Mes numero]],1)</f>
        <v>43647</v>
      </c>
      <c r="G6090" s="160" t="s">
        <v>4921</v>
      </c>
      <c r="H6090" s="25">
        <v>800202395</v>
      </c>
      <c r="I6090" s="105" t="str">
        <f>+VLOOKUP(FACTURACION[[#This Row],[NIT]],TABLACLIENTE,2,FALSE)</f>
        <v>EFIGAS GAS NATURAL S.A. E.S.P. (EFIGAS S.A. E.S.P.)</v>
      </c>
      <c r="J6090" s="106" t="s">
        <v>66</v>
      </c>
      <c r="K6090" s="105" t="str">
        <f>+VLOOKUP(FACTURACION[[#This Row],[REFERENCIA]],CODINV,2,FALSE)</f>
        <v>AFV 2" S600 FO</v>
      </c>
      <c r="L6090" s="105" t="str">
        <f>IF(VLOOKUP(FACTURACION[[#This Row],[REFERENCIA]],CODINV,3,FALSE)=0,"",VLOOKUP(FACTURACION[[#This Row],[REFERENCIA]],CODINV,3,FALSE))</f>
        <v/>
      </c>
      <c r="M6090" s="105" t="str">
        <f>+VLOOKUP(FACTURACION[[#This Row],[REFERENCIA]],CODINV,4,FALSE)</f>
        <v>REGULADORES</v>
      </c>
      <c r="N6090" s="105" t="str">
        <f>+VLOOKUP(FACTURACION[[#This Row],[REFERENCIA]],CODINV,5,FALSE)</f>
        <v>HONEYWELL</v>
      </c>
      <c r="O6090" s="106">
        <v>1</v>
      </c>
      <c r="P6090" s="113">
        <v>5206967.2268907567</v>
      </c>
      <c r="Q6090" s="107">
        <f>+FACTURACION[[#This Row],[CANTIDAD]]*FACTURACION[[#This Row],[VR UNITARIO]]/1000</f>
        <v>5206.967226890757</v>
      </c>
      <c r="R6090" s="105" t="str">
        <f>+VLOOKUP(FACTURACION[[#This Row],[NIT]],TABLACLIENTE,5,FALSE)</f>
        <v>MANIZALES</v>
      </c>
    </row>
    <row r="6091" spans="3:18">
      <c r="C6091" s="29">
        <v>2019</v>
      </c>
      <c r="D6091" s="30" t="s">
        <v>696</v>
      </c>
      <c r="E6091" s="30">
        <f>MONTH(FACTURACION[[#This Row],[MES]]&amp;1)</f>
        <v>7</v>
      </c>
      <c r="F6091" s="223">
        <f>DATE(FACTURACION[[#This Row],[AÑO]],FACTURACION[[#This Row],[Mes numero]],1)</f>
        <v>43647</v>
      </c>
      <c r="G6091" s="160" t="s">
        <v>4922</v>
      </c>
      <c r="H6091" s="25">
        <v>800202395</v>
      </c>
      <c r="I6091" s="105" t="str">
        <f>+VLOOKUP(FACTURACION[[#This Row],[NIT]],TABLACLIENTE,2,FALSE)</f>
        <v>EFIGAS GAS NATURAL S.A. E.S.P. (EFIGAS S.A. E.S.P.)</v>
      </c>
      <c r="J6091" s="106" t="s">
        <v>586</v>
      </c>
      <c r="K6091" s="105" t="str">
        <f>+VLOOKUP(FACTURACION[[#This Row],[REFERENCIA]],CODINV,2,FALSE)</f>
        <v>RES 200-325 BLANCO-ROJO</v>
      </c>
      <c r="L6091" s="105" t="str">
        <f>IF(VLOOKUP(FACTURACION[[#This Row],[REFERENCIA]],CODINV,3,FALSE)=0,"",VLOOKUP(FACTURACION[[#This Row],[REFERENCIA]],CODINV,3,FALSE))</f>
        <v>71411P046</v>
      </c>
      <c r="M6091" s="105" t="str">
        <f>+VLOOKUP(FACTURACION[[#This Row],[REFERENCIA]],CODINV,4,FALSE)</f>
        <v>REPUESTOS Y ACCESORIOS</v>
      </c>
      <c r="N6091" s="105" t="str">
        <f>+VLOOKUP(FACTURACION[[#This Row],[REFERENCIA]],CODINV,5,FALSE)</f>
        <v>HONEYWELL</v>
      </c>
      <c r="O6091" s="106">
        <v>2</v>
      </c>
      <c r="P6091" s="113">
        <v>45000</v>
      </c>
      <c r="Q6091" s="107">
        <f>+FACTURACION[[#This Row],[CANTIDAD]]*FACTURACION[[#This Row],[VR UNITARIO]]/1000</f>
        <v>90</v>
      </c>
      <c r="R6091" s="105" t="str">
        <f>+VLOOKUP(FACTURACION[[#This Row],[NIT]],TABLACLIENTE,5,FALSE)</f>
        <v>MANIZALES</v>
      </c>
    </row>
    <row r="6092" spans="3:18">
      <c r="C6092" s="29">
        <v>2019</v>
      </c>
      <c r="D6092" s="30" t="s">
        <v>696</v>
      </c>
      <c r="E6092" s="30">
        <f>MONTH(FACTURACION[[#This Row],[MES]]&amp;1)</f>
        <v>7</v>
      </c>
      <c r="F6092" s="223">
        <f>DATE(FACTURACION[[#This Row],[AÑO]],FACTURACION[[#This Row],[Mes numero]],1)</f>
        <v>43647</v>
      </c>
      <c r="G6092" s="160" t="s">
        <v>4923</v>
      </c>
      <c r="H6092" s="25">
        <v>890400869</v>
      </c>
      <c r="I6092" s="105" t="str">
        <f>+VLOOKUP(FACTURACION[[#This Row],[NIT]],TABLACLIENTE,2,FALSE)</f>
        <v>SURTIDORA DE GAS DEL CARIBE S.A. E.S.P. (SURTIGAS S.A. E.S.P.)</v>
      </c>
      <c r="J6092" s="106" t="s">
        <v>714</v>
      </c>
      <c r="K6092" s="105" t="str">
        <f>+VLOOKUP(FACTURACION[[#This Row],[REFERENCIA]],CODINV,2,FALSE)</f>
        <v>PILOTO ZSC 100</v>
      </c>
      <c r="L6092" s="105" t="str">
        <f>IF(VLOOKUP(FACTURACION[[#This Row],[REFERENCIA]],CODINV,3,FALSE)=0,"",VLOOKUP(FACTURACION[[#This Row],[REFERENCIA]],CODINV,3,FALSE))</f>
        <v>RRAC102A1A1A1</v>
      </c>
      <c r="M6092" s="105" t="str">
        <f>+VLOOKUP(FACTURACION[[#This Row],[REFERENCIA]],CODINV,4,FALSE)</f>
        <v>REGULADORES</v>
      </c>
      <c r="N6092" s="105" t="str">
        <f>+VLOOKUP(FACTURACION[[#This Row],[REFERENCIA]],CODINV,5,FALSE)</f>
        <v>HONEYWELL</v>
      </c>
      <c r="O6092" s="106">
        <v>0</v>
      </c>
      <c r="P6092" s="113">
        <v>1326000</v>
      </c>
      <c r="Q6092" s="107">
        <f>+FACTURACION[[#This Row],[CANTIDAD]]*FACTURACION[[#This Row],[VR UNITARIO]]/1000</f>
        <v>0</v>
      </c>
      <c r="R6092" s="105" t="str">
        <f>+VLOOKUP(FACTURACION[[#This Row],[NIT]],TABLACLIENTE,5,FALSE)</f>
        <v>CARTAGENA</v>
      </c>
    </row>
    <row r="6093" spans="3:18">
      <c r="C6093" s="29">
        <v>2019</v>
      </c>
      <c r="D6093" s="30" t="s">
        <v>696</v>
      </c>
      <c r="E6093" s="30">
        <f>MONTH(FACTURACION[[#This Row],[MES]]&amp;1)</f>
        <v>7</v>
      </c>
      <c r="F6093" s="223">
        <f>DATE(FACTURACION[[#This Row],[AÑO]],FACTURACION[[#This Row],[Mes numero]],1)</f>
        <v>43647</v>
      </c>
      <c r="G6093" s="160" t="s">
        <v>4923</v>
      </c>
      <c r="H6093" s="25">
        <v>890400869</v>
      </c>
      <c r="I6093" s="105" t="str">
        <f>+VLOOKUP(FACTURACION[[#This Row],[NIT]],TABLACLIENTE,2,FALSE)</f>
        <v>SURTIDORA DE GAS DEL CARIBE S.A. E.S.P. (SURTIGAS S.A. E.S.P.)</v>
      </c>
      <c r="J6093" s="106" t="s">
        <v>714</v>
      </c>
      <c r="K6093" s="105" t="str">
        <f>+VLOOKUP(FACTURACION[[#This Row],[REFERENCIA]],CODINV,2,FALSE)</f>
        <v>PILOTO ZSC 100</v>
      </c>
      <c r="L6093" s="105" t="str">
        <f>IF(VLOOKUP(FACTURACION[[#This Row],[REFERENCIA]],CODINV,3,FALSE)=0,"",VLOOKUP(FACTURACION[[#This Row],[REFERENCIA]],CODINV,3,FALSE))</f>
        <v>RRAC102A1A1A1</v>
      </c>
      <c r="M6093" s="105" t="str">
        <f>+VLOOKUP(FACTURACION[[#This Row],[REFERENCIA]],CODINV,4,FALSE)</f>
        <v>REGULADORES</v>
      </c>
      <c r="N6093" s="105" t="str">
        <f>+VLOOKUP(FACTURACION[[#This Row],[REFERENCIA]],CODINV,5,FALSE)</f>
        <v>HONEYWELL</v>
      </c>
      <c r="O6093" s="106">
        <v>0</v>
      </c>
      <c r="P6093" s="113">
        <v>1437000</v>
      </c>
      <c r="Q6093" s="107">
        <f>+FACTURACION[[#This Row],[CANTIDAD]]*FACTURACION[[#This Row],[VR UNITARIO]]/1000</f>
        <v>0</v>
      </c>
      <c r="R6093" s="105" t="str">
        <f>+VLOOKUP(FACTURACION[[#This Row],[NIT]],TABLACLIENTE,5,FALSE)</f>
        <v>CARTAGENA</v>
      </c>
    </row>
    <row r="6094" spans="3:18">
      <c r="C6094" s="29">
        <v>2019</v>
      </c>
      <c r="D6094" s="30" t="s">
        <v>696</v>
      </c>
      <c r="E6094" s="30">
        <f>MONTH(FACTURACION[[#This Row],[MES]]&amp;1)</f>
        <v>7</v>
      </c>
      <c r="F6094" s="223">
        <f>DATE(FACTURACION[[#This Row],[AÑO]],FACTURACION[[#This Row],[Mes numero]],1)</f>
        <v>43647</v>
      </c>
      <c r="G6094" s="160" t="s">
        <v>4924</v>
      </c>
      <c r="H6094" s="25">
        <v>890500726</v>
      </c>
      <c r="I6094" s="105" t="str">
        <f>+VLOOKUP(FACTURACION[[#This Row],[NIT]],TABLACLIENTE,2,FALSE)</f>
        <v>NORTESANTANDEREANA DE GAS S.A. E.S.P (NORGAS S.A. E.S.P.)</v>
      </c>
      <c r="J6094" s="106" t="s">
        <v>28</v>
      </c>
      <c r="K6094" s="105" t="str">
        <f>+VLOOKUP(FACTURACION[[#This Row],[REFERENCIA]],CODINV,2,FALSE)</f>
        <v>REGULADOR SR 113 3/4 R: 7-12 O:1/4</v>
      </c>
      <c r="L6094" s="105" t="str">
        <f>IF(VLOOKUP(FACTURACION[[#This Row],[REFERENCIA]],CODINV,3,FALSE)=0,"",VLOOKUP(FACTURACION[[#This Row],[REFERENCIA]],CODINV,3,FALSE))</f>
        <v/>
      </c>
      <c r="M6094" s="105" t="str">
        <f>+VLOOKUP(FACTURACION[[#This Row],[REFERENCIA]],CODINV,4,FALSE)</f>
        <v>REGULADORES</v>
      </c>
      <c r="N6094" s="105" t="str">
        <f>+VLOOKUP(FACTURACION[[#This Row],[REFERENCIA]],CODINV,5,FALSE)</f>
        <v>HONEYWELL</v>
      </c>
      <c r="O6094" s="106">
        <v>10</v>
      </c>
      <c r="P6094" s="113">
        <v>135000</v>
      </c>
      <c r="Q6094" s="107">
        <f>+FACTURACION[[#This Row],[CANTIDAD]]*FACTURACION[[#This Row],[VR UNITARIO]]/1000</f>
        <v>1350</v>
      </c>
      <c r="R6094" s="105" t="str">
        <f>+VLOOKUP(FACTURACION[[#This Row],[NIT]],TABLACLIENTE,5,FALSE)</f>
        <v>BUCARAMANGA</v>
      </c>
    </row>
    <row r="6095" spans="3:18">
      <c r="C6095" s="29">
        <v>2019</v>
      </c>
      <c r="D6095" s="30" t="s">
        <v>696</v>
      </c>
      <c r="E6095" s="30">
        <f>MONTH(FACTURACION[[#This Row],[MES]]&amp;1)</f>
        <v>7</v>
      </c>
      <c r="F6095" s="223">
        <f>DATE(FACTURACION[[#This Row],[AÑO]],FACTURACION[[#This Row],[Mes numero]],1)</f>
        <v>43647</v>
      </c>
      <c r="G6095" s="160" t="s">
        <v>4925</v>
      </c>
      <c r="H6095" s="25">
        <v>900362180</v>
      </c>
      <c r="I6095" s="105" t="str">
        <f>+VLOOKUP(FACTURACION[[#This Row],[NIT]],TABLACLIENTE,2,FALSE)</f>
        <v xml:space="preserve">EQUIPOS Y SERVICIOS ALOSAN S A S </v>
      </c>
      <c r="J6095" s="106" t="s">
        <v>708</v>
      </c>
      <c r="K6095" s="105" t="str">
        <f>+VLOOKUP(FACTURACION[[#This Row],[REFERENCIA]],CODINV,2,FALSE)</f>
        <v>REGULADOR PRIMERA ETAPA 1-15 PSI A1/4 NPT</v>
      </c>
      <c r="L6095" s="105" t="str">
        <f>IF(VLOOKUP(FACTURACION[[#This Row],[REFERENCIA]],CODINV,3,FALSE)=0,"",VLOOKUP(FACTURACION[[#This Row],[REFERENCIA]],CODINV,3,FALSE))</f>
        <v>902</v>
      </c>
      <c r="M6095" s="105" t="str">
        <f>+VLOOKUP(FACTURACION[[#This Row],[REFERENCIA]],CODINV,4,FALSE)</f>
        <v>REGULADORES</v>
      </c>
      <c r="N6095" s="105" t="str">
        <f>+VLOOKUP(FACTURACION[[#This Row],[REFERENCIA]],CODINV,5,FALSE)</f>
        <v>CAVAGNA</v>
      </c>
      <c r="O6095" s="106">
        <v>8</v>
      </c>
      <c r="P6095" s="113">
        <v>68991.596638655465</v>
      </c>
      <c r="Q6095" s="107">
        <f>+FACTURACION[[#This Row],[CANTIDAD]]*FACTURACION[[#This Row],[VR UNITARIO]]/1000</f>
        <v>551.93277310924373</v>
      </c>
      <c r="R6095" s="105" t="str">
        <f>+VLOOKUP(FACTURACION[[#This Row],[NIT]],TABLACLIENTE,5,FALSE)</f>
        <v>BOGOTÁ D.C.</v>
      </c>
    </row>
    <row r="6096" spans="3:18">
      <c r="C6096" s="29">
        <v>2019</v>
      </c>
      <c r="D6096" s="30" t="s">
        <v>696</v>
      </c>
      <c r="E6096" s="30">
        <f>MONTH(FACTURACION[[#This Row],[MES]]&amp;1)</f>
        <v>7</v>
      </c>
      <c r="F6096" s="223">
        <f>DATE(FACTURACION[[#This Row],[AÑO]],FACTURACION[[#This Row],[Mes numero]],1)</f>
        <v>43647</v>
      </c>
      <c r="G6096" s="160" t="s">
        <v>4926</v>
      </c>
      <c r="H6096" s="25">
        <v>890503900</v>
      </c>
      <c r="I6096" s="105" t="str">
        <f>+VLOOKUP(FACTURACION[[#This Row],[NIT]],TABLACLIENTE,2,FALSE)</f>
        <v>GASES DEL ORIENTE S.A. E.S.P.</v>
      </c>
      <c r="J6096" s="106" t="s">
        <v>807</v>
      </c>
      <c r="K6096" s="105" t="str">
        <f>+VLOOKUP(FACTURACION[[#This Row],[REFERENCIA]],CODINV,2,FALSE)</f>
        <v>SHAF &amp; PIN 275#</v>
      </c>
      <c r="L6096" s="105" t="str">
        <f>IF(VLOOKUP(FACTURACION[[#This Row],[REFERENCIA]],CODINV,3,FALSE)=0,"",VLOOKUP(FACTURACION[[#This Row],[REFERENCIA]],CODINV,3,FALSE))</f>
        <v>56936G005</v>
      </c>
      <c r="M6096" s="105" t="str">
        <f>+VLOOKUP(FACTURACION[[#This Row],[REFERENCIA]],CODINV,4,FALSE)</f>
        <v>REPUESTOS Y ACCESORIOS</v>
      </c>
      <c r="N6096" s="105" t="str">
        <f>+VLOOKUP(FACTURACION[[#This Row],[REFERENCIA]],CODINV,5,FALSE)</f>
        <v>HONEYWELL</v>
      </c>
      <c r="O6096" s="106">
        <v>1</v>
      </c>
      <c r="P6096" s="113">
        <v>2910829.411764706</v>
      </c>
      <c r="Q6096" s="107">
        <f>+FACTURACION[[#This Row],[CANTIDAD]]*FACTURACION[[#This Row],[VR UNITARIO]]/1000</f>
        <v>2910.829411764706</v>
      </c>
      <c r="R6096" s="105" t="str">
        <f>+VLOOKUP(FACTURACION[[#This Row],[NIT]],TABLACLIENTE,5,FALSE)</f>
        <v>CUCUTA</v>
      </c>
    </row>
    <row r="6097" spans="3:18">
      <c r="C6097" s="29">
        <v>2019</v>
      </c>
      <c r="D6097" s="30" t="s">
        <v>696</v>
      </c>
      <c r="E6097" s="30">
        <f>MONTH(FACTURACION[[#This Row],[MES]]&amp;1)</f>
        <v>7</v>
      </c>
      <c r="F6097" s="223">
        <f>DATE(FACTURACION[[#This Row],[AÑO]],FACTURACION[[#This Row],[Mes numero]],1)</f>
        <v>43647</v>
      </c>
      <c r="G6097" s="160" t="s">
        <v>4927</v>
      </c>
      <c r="H6097" s="25">
        <v>890503900</v>
      </c>
      <c r="I6097" s="105" t="str">
        <f>+VLOOKUP(FACTURACION[[#This Row],[NIT]],TABLACLIENTE,2,FALSE)</f>
        <v>GASES DEL ORIENTE S.A. E.S.P.</v>
      </c>
      <c r="J6097" s="106" t="s">
        <v>252</v>
      </c>
      <c r="K6097" s="105" t="str">
        <f>+VLOOKUP(FACTURACION[[#This Row],[REFERENCIA]],CODINV,2,FALSE)</f>
        <v>RES 42-2" PSIG ROJO-ROJO</v>
      </c>
      <c r="L6097" s="105" t="str">
        <f>IF(VLOOKUP(FACTURACION[[#This Row],[REFERENCIA]],CODINV,3,FALSE)=0,"",VLOOKUP(FACTURACION[[#This Row],[REFERENCIA]],CODINV,3,FALSE))</f>
        <v>70017P049</v>
      </c>
      <c r="M6097" s="105" t="str">
        <f>+VLOOKUP(FACTURACION[[#This Row],[REFERENCIA]],CODINV,4,FALSE)</f>
        <v>REPUESTOS Y ACCESORIOS</v>
      </c>
      <c r="N6097" s="105" t="str">
        <f>+VLOOKUP(FACTURACION[[#This Row],[REFERENCIA]],CODINV,5,FALSE)</f>
        <v>HONEYWELL</v>
      </c>
      <c r="O6097" s="106">
        <v>0</v>
      </c>
      <c r="P6097" s="113">
        <v>22000</v>
      </c>
      <c r="Q6097" s="107">
        <f>+FACTURACION[[#This Row],[CANTIDAD]]*FACTURACION[[#This Row],[VR UNITARIO]]/1000</f>
        <v>0</v>
      </c>
      <c r="R6097" s="105" t="str">
        <f>+VLOOKUP(FACTURACION[[#This Row],[NIT]],TABLACLIENTE,5,FALSE)</f>
        <v>CUCUTA</v>
      </c>
    </row>
    <row r="6098" spans="3:18">
      <c r="C6098" s="29">
        <v>2019</v>
      </c>
      <c r="D6098" s="30" t="s">
        <v>696</v>
      </c>
      <c r="E6098" s="30">
        <f>MONTH(FACTURACION[[#This Row],[MES]]&amp;1)</f>
        <v>7</v>
      </c>
      <c r="F6098" s="223">
        <f>DATE(FACTURACION[[#This Row],[AÑO]],FACTURACION[[#This Row],[Mes numero]],1)</f>
        <v>43647</v>
      </c>
      <c r="G6098" s="160" t="s">
        <v>4928</v>
      </c>
      <c r="H6098" s="25">
        <v>800170118</v>
      </c>
      <c r="I6098" s="105" t="str">
        <f>+VLOOKUP(FACTURACION[[#This Row],[NIT]],TABLACLIENTE,2,FALSE)</f>
        <v>PROMOTORA DE GASES DEL SUR S A E S P (PROGASUR S.A. E.S.P.)</v>
      </c>
      <c r="J6098" s="106" t="s">
        <v>125</v>
      </c>
      <c r="K6098" s="105" t="str">
        <f>+VLOOKUP(FACTURACION[[#This Row],[REFERENCIA]],CODINV,2,FALSE)</f>
        <v>RES 150-600 PSIG DORADO</v>
      </c>
      <c r="L6098" s="105" t="str">
        <f>IF(VLOOKUP(FACTURACION[[#This Row],[REFERENCIA]],CODINV,3,FALSE)=0,"",VLOOKUP(FACTURACION[[#This Row],[REFERENCIA]],CODINV,3,FALSE))</f>
        <v>71421P008</v>
      </c>
      <c r="M6098" s="105" t="str">
        <f>+VLOOKUP(FACTURACION[[#This Row],[REFERENCIA]],CODINV,4,FALSE)</f>
        <v>REPUESTOS Y ACCESORIOS</v>
      </c>
      <c r="N6098" s="105" t="str">
        <f>+VLOOKUP(FACTURACION[[#This Row],[REFERENCIA]],CODINV,5,FALSE)</f>
        <v>HONEYWELL</v>
      </c>
      <c r="O6098" s="106">
        <v>5</v>
      </c>
      <c r="P6098" s="113">
        <v>122980</v>
      </c>
      <c r="Q6098" s="107">
        <f>+FACTURACION[[#This Row],[CANTIDAD]]*FACTURACION[[#This Row],[VR UNITARIO]]/1000</f>
        <v>614.9</v>
      </c>
      <c r="R6098" s="105" t="str">
        <f>+VLOOKUP(FACTURACION[[#This Row],[NIT]],TABLACLIENTE,5,FALSE)</f>
        <v>BOGOTÁ D.C.</v>
      </c>
    </row>
    <row r="6099" spans="3:18">
      <c r="C6099" s="29">
        <v>2019</v>
      </c>
      <c r="D6099" s="30" t="s">
        <v>696</v>
      </c>
      <c r="E6099" s="30">
        <f>MONTH(FACTURACION[[#This Row],[MES]]&amp;1)</f>
        <v>7</v>
      </c>
      <c r="F6099" s="223">
        <f>DATE(FACTURACION[[#This Row],[AÑO]],FACTURACION[[#This Row],[Mes numero]],1)</f>
        <v>43647</v>
      </c>
      <c r="G6099" s="160" t="s">
        <v>4928</v>
      </c>
      <c r="H6099" s="25">
        <v>800170118</v>
      </c>
      <c r="I6099" s="105" t="str">
        <f>+VLOOKUP(FACTURACION[[#This Row],[NIT]],TABLACLIENTE,2,FALSE)</f>
        <v>PROMOTORA DE GASES DEL SUR S A E S P (PROGASUR S.A. E.S.P.)</v>
      </c>
      <c r="J6099" s="106" t="s">
        <v>590</v>
      </c>
      <c r="K6099" s="105" t="str">
        <f>+VLOOKUP(FACTURACION[[#This Row],[REFERENCIA]],CODINV,2,FALSE)</f>
        <v>RESORTE DE BALANCE NEGRO</v>
      </c>
      <c r="L6099" s="105" t="str">
        <f>IF(VLOOKUP(FACTURACION[[#This Row],[REFERENCIA]],CODINV,3,FALSE)=0,"",VLOOKUP(FACTURACION[[#This Row],[REFERENCIA]],CODINV,3,FALSE))</f>
        <v>70157P004</v>
      </c>
      <c r="M6099" s="105" t="str">
        <f>+VLOOKUP(FACTURACION[[#This Row],[REFERENCIA]],CODINV,4,FALSE)</f>
        <v>REPUESTOS Y ACCESORIOS</v>
      </c>
      <c r="N6099" s="105" t="str">
        <f>+VLOOKUP(FACTURACION[[#This Row],[REFERENCIA]],CODINV,5,FALSE)</f>
        <v>HONEYWELL</v>
      </c>
      <c r="O6099" s="106">
        <v>4</v>
      </c>
      <c r="P6099" s="113">
        <v>21133</v>
      </c>
      <c r="Q6099" s="107">
        <f>+FACTURACION[[#This Row],[CANTIDAD]]*FACTURACION[[#This Row],[VR UNITARIO]]/1000</f>
        <v>84.531999999999996</v>
      </c>
      <c r="R6099" s="105" t="str">
        <f>+VLOOKUP(FACTURACION[[#This Row],[NIT]],TABLACLIENTE,5,FALSE)</f>
        <v>BOGOTÁ D.C.</v>
      </c>
    </row>
    <row r="6100" spans="3:18">
      <c r="C6100" s="29">
        <v>2019</v>
      </c>
      <c r="D6100" s="30" t="s">
        <v>696</v>
      </c>
      <c r="E6100" s="30">
        <f>MONTH(FACTURACION[[#This Row],[MES]]&amp;1)</f>
        <v>7</v>
      </c>
      <c r="F6100" s="223">
        <f>DATE(FACTURACION[[#This Row],[AÑO]],FACTURACION[[#This Row],[Mes numero]],1)</f>
        <v>43647</v>
      </c>
      <c r="G6100" s="160" t="s">
        <v>4929</v>
      </c>
      <c r="H6100" s="25">
        <v>800170118</v>
      </c>
      <c r="I6100" s="105" t="str">
        <f>+VLOOKUP(FACTURACION[[#This Row],[NIT]],TABLACLIENTE,2,FALSE)</f>
        <v>PROMOTORA DE GASES DEL SUR S A E S P (PROGASUR S.A. E.S.P.)</v>
      </c>
      <c r="J6100" s="106" t="s">
        <v>586</v>
      </c>
      <c r="K6100" s="105" t="str">
        <f>+VLOOKUP(FACTURACION[[#This Row],[REFERENCIA]],CODINV,2,FALSE)</f>
        <v>RES 200-325 BLANCO-ROJO</v>
      </c>
      <c r="L6100" s="105" t="str">
        <f>IF(VLOOKUP(FACTURACION[[#This Row],[REFERENCIA]],CODINV,3,FALSE)=0,"",VLOOKUP(FACTURACION[[#This Row],[REFERENCIA]],CODINV,3,FALSE))</f>
        <v>71411P046</v>
      </c>
      <c r="M6100" s="105" t="str">
        <f>+VLOOKUP(FACTURACION[[#This Row],[REFERENCIA]],CODINV,4,FALSE)</f>
        <v>REPUESTOS Y ACCESORIOS</v>
      </c>
      <c r="N6100" s="105" t="str">
        <f>+VLOOKUP(FACTURACION[[#This Row],[REFERENCIA]],CODINV,5,FALSE)</f>
        <v>HONEYWELL</v>
      </c>
      <c r="O6100" s="106">
        <v>10</v>
      </c>
      <c r="P6100" s="113">
        <v>49000</v>
      </c>
      <c r="Q6100" s="107">
        <f>+FACTURACION[[#This Row],[CANTIDAD]]*FACTURACION[[#This Row],[VR UNITARIO]]/1000</f>
        <v>490</v>
      </c>
      <c r="R6100" s="105" t="str">
        <f>+VLOOKUP(FACTURACION[[#This Row],[NIT]],TABLACLIENTE,5,FALSE)</f>
        <v>BOGOTÁ D.C.</v>
      </c>
    </row>
    <row r="6101" spans="3:18">
      <c r="C6101" s="29">
        <v>2019</v>
      </c>
      <c r="D6101" s="30" t="s">
        <v>696</v>
      </c>
      <c r="E6101" s="30">
        <f>MONTH(FACTURACION[[#This Row],[MES]]&amp;1)</f>
        <v>7</v>
      </c>
      <c r="F6101" s="223">
        <f>DATE(FACTURACION[[#This Row],[AÑO]],FACTURACION[[#This Row],[Mes numero]],1)</f>
        <v>43647</v>
      </c>
      <c r="G6101" s="160" t="s">
        <v>4930</v>
      </c>
      <c r="H6101" s="25">
        <v>800202395</v>
      </c>
      <c r="I6101" s="105" t="str">
        <f>+VLOOKUP(FACTURACION[[#This Row],[NIT]],TABLACLIENTE,2,FALSE)</f>
        <v>EFIGAS GAS NATURAL S.A. E.S.P. (EFIGAS S.A. E.S.P.)</v>
      </c>
      <c r="J6101" s="106" t="s">
        <v>108</v>
      </c>
      <c r="K6101" s="105" t="str">
        <f>+VLOOKUP(FACTURACION[[#This Row],[REFERENCIA]],CODINV,2,FALSE)</f>
        <v>MEDIDOR BK G4 C:1/2"</v>
      </c>
      <c r="L6101" s="105" t="str">
        <f>IF(VLOOKUP(FACTURACION[[#This Row],[REFERENCIA]],CODINV,3,FALSE)=0,"",VLOOKUP(FACTURACION[[#This Row],[REFERENCIA]],CODINV,3,FALSE))</f>
        <v>G4K MT 152MM</v>
      </c>
      <c r="M6101" s="105" t="str">
        <f>+VLOOKUP(FACTURACION[[#This Row],[REFERENCIA]],CODINV,4,FALSE)</f>
        <v>MEDIDORES</v>
      </c>
      <c r="N6101" s="105" t="str">
        <f>+VLOOKUP(FACTURACION[[#This Row],[REFERENCIA]],CODINV,5,FALSE)</f>
        <v>HONEYWELL</v>
      </c>
      <c r="O6101" s="106">
        <v>15</v>
      </c>
      <c r="P6101" s="113">
        <v>133036.97478991598</v>
      </c>
      <c r="Q6101" s="107">
        <f>+FACTURACION[[#This Row],[CANTIDAD]]*FACTURACION[[#This Row],[VR UNITARIO]]/1000</f>
        <v>1995.5546218487398</v>
      </c>
      <c r="R6101" s="105" t="str">
        <f>+VLOOKUP(FACTURACION[[#This Row],[NIT]],TABLACLIENTE,5,FALSE)</f>
        <v>MANIZALES</v>
      </c>
    </row>
    <row r="6102" spans="3:18">
      <c r="C6102" s="29">
        <v>2019</v>
      </c>
      <c r="D6102" s="30" t="s">
        <v>701</v>
      </c>
      <c r="E6102" s="30">
        <f>MONTH(FACTURACION[[#This Row],[MES]]&amp;1)</f>
        <v>8</v>
      </c>
      <c r="F6102" s="223">
        <f>DATE(FACTURACION[[#This Row],[AÑO]],FACTURACION[[#This Row],[Mes numero]],1)</f>
        <v>43678</v>
      </c>
      <c r="G6102" s="162" t="s">
        <v>4932</v>
      </c>
      <c r="H6102" s="25">
        <v>800167643</v>
      </c>
      <c r="I6102" s="105" t="str">
        <f>+VLOOKUP(FACTURACION[[#This Row],[NIT]],TABLACLIENTE,2,FALSE)</f>
        <v>GASES DE OCCIDENTE S.A. E.S.P. (GDO)</v>
      </c>
      <c r="J6102" s="114" t="s">
        <v>153</v>
      </c>
      <c r="K6102" s="105" t="str">
        <f>+VLOOKUP(FACTURACION[[#This Row],[REFERENCIA]],CODINV,2,FALSE)</f>
        <v>MANGA 3" S300 H7</v>
      </c>
      <c r="L6102" s="105" t="str">
        <f>IF(VLOOKUP(FACTURACION[[#This Row],[REFERENCIA]],CODINV,3,FALSE)=0,"",VLOOKUP(FACTURACION[[#This Row],[REFERENCIA]],CODINV,3,FALSE))</f>
        <v>73404P003</v>
      </c>
      <c r="M6102" s="105" t="str">
        <f>+VLOOKUP(FACTURACION[[#This Row],[REFERENCIA]],CODINV,4,FALSE)</f>
        <v>MANGAS</v>
      </c>
      <c r="N6102" s="105" t="str">
        <f>+VLOOKUP(FACTURACION[[#This Row],[REFERENCIA]],CODINV,5,FALSE)</f>
        <v>HONEYWELL</v>
      </c>
      <c r="O6102" s="115">
        <v>5</v>
      </c>
      <c r="P6102" s="113">
        <v>839268</v>
      </c>
      <c r="Q6102" s="107">
        <f>+FACTURACION[[#This Row],[CANTIDAD]]*FACTURACION[[#This Row],[VR UNITARIO]]/1000</f>
        <v>4196.34</v>
      </c>
      <c r="R6102" s="105" t="str">
        <f>+VLOOKUP(FACTURACION[[#This Row],[NIT]],TABLACLIENTE,5,FALSE)</f>
        <v>CALI</v>
      </c>
    </row>
    <row r="6103" spans="3:18">
      <c r="C6103" s="29">
        <v>2019</v>
      </c>
      <c r="D6103" s="30" t="s">
        <v>701</v>
      </c>
      <c r="E6103" s="30">
        <f>MONTH(FACTURACION[[#This Row],[MES]]&amp;1)</f>
        <v>8</v>
      </c>
      <c r="F6103" s="223">
        <f>DATE(FACTURACION[[#This Row],[AÑO]],FACTURACION[[#This Row],[Mes numero]],1)</f>
        <v>43678</v>
      </c>
      <c r="G6103" s="162" t="s">
        <v>4932</v>
      </c>
      <c r="H6103" s="25">
        <v>800167643</v>
      </c>
      <c r="I6103" s="105" t="str">
        <f>+VLOOKUP(FACTURACION[[#This Row],[NIT]],TABLACLIENTE,2,FALSE)</f>
        <v>GASES DE OCCIDENTE S.A. E.S.P. (GDO)</v>
      </c>
      <c r="J6103" s="114" t="s">
        <v>61</v>
      </c>
      <c r="K6103" s="105" t="str">
        <f>+VLOOKUP(FACTURACION[[#This Row],[REFERENCIA]],CODINV,2,FALSE)</f>
        <v>MANGA 2" S300 H7</v>
      </c>
      <c r="L6103" s="105" t="str">
        <f>IF(VLOOKUP(FACTURACION[[#This Row],[REFERENCIA]],CODINV,3,FALSE)=0,"",VLOOKUP(FACTURACION[[#This Row],[REFERENCIA]],CODINV,3,FALSE))</f>
        <v>73404P002</v>
      </c>
      <c r="M6103" s="105" t="str">
        <f>+VLOOKUP(FACTURACION[[#This Row],[REFERENCIA]],CODINV,4,FALSE)</f>
        <v>MANGAS</v>
      </c>
      <c r="N6103" s="105" t="str">
        <f>+VLOOKUP(FACTURACION[[#This Row],[REFERENCIA]],CODINV,5,FALSE)</f>
        <v>HONEYWELL</v>
      </c>
      <c r="O6103" s="115">
        <v>20</v>
      </c>
      <c r="P6103" s="113">
        <v>545213</v>
      </c>
      <c r="Q6103" s="107">
        <f>+FACTURACION[[#This Row],[CANTIDAD]]*FACTURACION[[#This Row],[VR UNITARIO]]/1000</f>
        <v>10904.26</v>
      </c>
      <c r="R6103" s="105" t="str">
        <f>+VLOOKUP(FACTURACION[[#This Row],[NIT]],TABLACLIENTE,5,FALSE)</f>
        <v>CALI</v>
      </c>
    </row>
    <row r="6104" spans="3:18">
      <c r="C6104" s="29">
        <v>2019</v>
      </c>
      <c r="D6104" s="30" t="s">
        <v>701</v>
      </c>
      <c r="E6104" s="30">
        <f>MONTH(FACTURACION[[#This Row],[MES]]&amp;1)</f>
        <v>8</v>
      </c>
      <c r="F6104" s="223">
        <f>DATE(FACTURACION[[#This Row],[AÑO]],FACTURACION[[#This Row],[Mes numero]],1)</f>
        <v>43678</v>
      </c>
      <c r="G6104" s="162" t="s">
        <v>4932</v>
      </c>
      <c r="H6104" s="25">
        <v>800167643</v>
      </c>
      <c r="I6104" s="105" t="str">
        <f>+VLOOKUP(FACTURACION[[#This Row],[NIT]],TABLACLIENTE,2,FALSE)</f>
        <v>GASES DE OCCIDENTE S.A. E.S.P. (GDO)</v>
      </c>
      <c r="J6104" s="114" t="s">
        <v>174</v>
      </c>
      <c r="K6104" s="105" t="str">
        <f>+VLOOKUP(FACTURACION[[#This Row],[REFERENCIA]],CODINV,2,FALSE)</f>
        <v>MANGA 2" S600 V7</v>
      </c>
      <c r="L6104" s="105" t="str">
        <f>IF(VLOOKUP(FACTURACION[[#This Row],[REFERENCIA]],CODINV,3,FALSE)=0,"",VLOOKUP(FACTURACION[[#This Row],[REFERENCIA]],CODINV,3,FALSE))</f>
        <v>73677P011</v>
      </c>
      <c r="M6104" s="105" t="str">
        <f>+VLOOKUP(FACTURACION[[#This Row],[REFERENCIA]],CODINV,4,FALSE)</f>
        <v>MANGAS</v>
      </c>
      <c r="N6104" s="105" t="str">
        <f>+VLOOKUP(FACTURACION[[#This Row],[REFERENCIA]],CODINV,5,FALSE)</f>
        <v>HONEYWELL</v>
      </c>
      <c r="O6104" s="115">
        <v>2</v>
      </c>
      <c r="P6104" s="113">
        <v>1621800</v>
      </c>
      <c r="Q6104" s="107">
        <f>+FACTURACION[[#This Row],[CANTIDAD]]*FACTURACION[[#This Row],[VR UNITARIO]]/1000</f>
        <v>3243.6</v>
      </c>
      <c r="R6104" s="105" t="str">
        <f>+VLOOKUP(FACTURACION[[#This Row],[NIT]],TABLACLIENTE,5,FALSE)</f>
        <v>CALI</v>
      </c>
    </row>
    <row r="6105" spans="3:18">
      <c r="C6105" s="29">
        <v>2019</v>
      </c>
      <c r="D6105" s="30" t="s">
        <v>701</v>
      </c>
      <c r="E6105" s="30">
        <f>MONTH(FACTURACION[[#This Row],[MES]]&amp;1)</f>
        <v>8</v>
      </c>
      <c r="F6105" s="223">
        <f>DATE(FACTURACION[[#This Row],[AÑO]],FACTURACION[[#This Row],[Mes numero]],1)</f>
        <v>43678</v>
      </c>
      <c r="G6105" s="162" t="s">
        <v>4933</v>
      </c>
      <c r="H6105" s="25">
        <v>890503900</v>
      </c>
      <c r="I6105" s="105" t="str">
        <f>+VLOOKUP(FACTURACION[[#This Row],[NIT]],TABLACLIENTE,2,FALSE)</f>
        <v>GASES DEL ORIENTE S.A. E.S.P.</v>
      </c>
      <c r="J6105" s="114" t="s">
        <v>244</v>
      </c>
      <c r="K6105" s="105" t="str">
        <f>+VLOOKUP(FACTURACION[[#This Row],[REFERENCIA]],CODINV,2,FALSE)</f>
        <v>PILOTO ZSC 320-100</v>
      </c>
      <c r="L6105" s="105" t="str">
        <f>IF(VLOOKUP(FACTURACION[[#This Row],[REFERENCIA]],CODINV,3,FALSE)=0,"",VLOOKUP(FACTURACION[[#This Row],[REFERENCIA]],CODINV,3,FALSE))</f>
        <v>RRAE103A1A1A1</v>
      </c>
      <c r="M6105" s="105" t="str">
        <f>+VLOOKUP(FACTURACION[[#This Row],[REFERENCIA]],CODINV,4,FALSE)</f>
        <v>REGULADORES</v>
      </c>
      <c r="N6105" s="105" t="str">
        <f>+VLOOKUP(FACTURACION[[#This Row],[REFERENCIA]],CODINV,5,FALSE)</f>
        <v>HONEYWELL</v>
      </c>
      <c r="O6105" s="115">
        <v>1</v>
      </c>
      <c r="P6105" s="113">
        <v>2594603</v>
      </c>
      <c r="Q6105" s="107">
        <f>+FACTURACION[[#This Row],[CANTIDAD]]*FACTURACION[[#This Row],[VR UNITARIO]]/1000</f>
        <v>2594.6030000000001</v>
      </c>
      <c r="R6105" s="105" t="str">
        <f>+VLOOKUP(FACTURACION[[#This Row],[NIT]],TABLACLIENTE,5,FALSE)</f>
        <v>CUCUTA</v>
      </c>
    </row>
    <row r="6106" spans="3:18">
      <c r="C6106" s="29">
        <v>2019</v>
      </c>
      <c r="D6106" s="30" t="s">
        <v>701</v>
      </c>
      <c r="E6106" s="30">
        <f>MONTH(FACTURACION[[#This Row],[MES]]&amp;1)</f>
        <v>8</v>
      </c>
      <c r="F6106" s="223">
        <f>DATE(FACTURACION[[#This Row],[AÑO]],FACTURACION[[#This Row],[Mes numero]],1)</f>
        <v>43678</v>
      </c>
      <c r="G6106" s="162" t="s">
        <v>4933</v>
      </c>
      <c r="H6106" s="25">
        <v>890503900</v>
      </c>
      <c r="I6106" s="105" t="str">
        <f>+VLOOKUP(FACTURACION[[#This Row],[NIT]],TABLACLIENTE,2,FALSE)</f>
        <v>GASES DEL ORIENTE S.A. E.S.P.</v>
      </c>
      <c r="J6106" s="114" t="s">
        <v>885</v>
      </c>
      <c r="K6106" s="105" t="str">
        <f>+VLOOKUP(FACTURACION[[#This Row],[REFERENCIA]],CODINV,2,FALSE)</f>
        <v>BLOCK MANIFOLD COMPOSITE</v>
      </c>
      <c r="L6106" s="105" t="str">
        <f>IF(VLOOKUP(FACTURACION[[#This Row],[REFERENCIA]],CODINV,3,FALSE)=0,"",VLOOKUP(FACTURACION[[#This Row],[REFERENCIA]],CODINV,3,FALSE))</f>
        <v>73957W001</v>
      </c>
      <c r="M6106" s="105" t="str">
        <f>+VLOOKUP(FACTURACION[[#This Row],[REFERENCIA]],CODINV,4,FALSE)</f>
        <v>REPUESTOS Y ACCESORIOS</v>
      </c>
      <c r="N6106" s="105" t="str">
        <f>+VLOOKUP(FACTURACION[[#This Row],[REFERENCIA]],CODINV,5,FALSE)</f>
        <v>HONEYWELL</v>
      </c>
      <c r="O6106" s="115">
        <v>1</v>
      </c>
      <c r="P6106" s="113">
        <v>2632657</v>
      </c>
      <c r="Q6106" s="107">
        <f>+FACTURACION[[#This Row],[CANTIDAD]]*FACTURACION[[#This Row],[VR UNITARIO]]/1000</f>
        <v>2632.6570000000002</v>
      </c>
      <c r="R6106" s="105" t="str">
        <f>+VLOOKUP(FACTURACION[[#This Row],[NIT]],TABLACLIENTE,5,FALSE)</f>
        <v>CUCUTA</v>
      </c>
    </row>
    <row r="6107" spans="3:18">
      <c r="C6107" s="29">
        <v>2019</v>
      </c>
      <c r="D6107" s="30" t="s">
        <v>701</v>
      </c>
      <c r="E6107" s="30">
        <f>MONTH(FACTURACION[[#This Row],[MES]]&amp;1)</f>
        <v>8</v>
      </c>
      <c r="F6107" s="223">
        <f>DATE(FACTURACION[[#This Row],[AÑO]],FACTURACION[[#This Row],[Mes numero]],1)</f>
        <v>43678</v>
      </c>
      <c r="G6107" s="162" t="s">
        <v>4934</v>
      </c>
      <c r="H6107" s="25">
        <v>860510723</v>
      </c>
      <c r="I6107" s="105" t="str">
        <f>+VLOOKUP(FACTURACION[[#This Row],[NIT]],TABLACLIENTE,2,FALSE)</f>
        <v>SAENA DE COLOMBIA S.A.</v>
      </c>
      <c r="J6107" s="114" t="s">
        <v>61</v>
      </c>
      <c r="K6107" s="105" t="str">
        <f>+VLOOKUP(FACTURACION[[#This Row],[REFERENCIA]],CODINV,2,FALSE)</f>
        <v>MANGA 2" S300 H7</v>
      </c>
      <c r="L6107" s="105" t="str">
        <f>IF(VLOOKUP(FACTURACION[[#This Row],[REFERENCIA]],CODINV,3,FALSE)=0,"",VLOOKUP(FACTURACION[[#This Row],[REFERENCIA]],CODINV,3,FALSE))</f>
        <v>73404P002</v>
      </c>
      <c r="M6107" s="105" t="str">
        <f>+VLOOKUP(FACTURACION[[#This Row],[REFERENCIA]],CODINV,4,FALSE)</f>
        <v>MANGAS</v>
      </c>
      <c r="N6107" s="105" t="str">
        <f>+VLOOKUP(FACTURACION[[#This Row],[REFERENCIA]],CODINV,5,FALSE)</f>
        <v>HONEYWELL</v>
      </c>
      <c r="O6107" s="115">
        <v>1</v>
      </c>
      <c r="P6107" s="113">
        <v>570000</v>
      </c>
      <c r="Q6107" s="107">
        <f>+FACTURACION[[#This Row],[CANTIDAD]]*FACTURACION[[#This Row],[VR UNITARIO]]/1000</f>
        <v>570</v>
      </c>
      <c r="R6107" s="105" t="str">
        <f>+VLOOKUP(FACTURACION[[#This Row],[NIT]],TABLACLIENTE,5,FALSE)</f>
        <v>BOGOTÁ D.C.</v>
      </c>
    </row>
    <row r="6108" spans="3:18">
      <c r="C6108" s="29">
        <v>2019</v>
      </c>
      <c r="D6108" s="30" t="s">
        <v>701</v>
      </c>
      <c r="E6108" s="30">
        <f>MONTH(FACTURACION[[#This Row],[MES]]&amp;1)</f>
        <v>8</v>
      </c>
      <c r="F6108" s="223">
        <f>DATE(FACTURACION[[#This Row],[AÑO]],FACTURACION[[#This Row],[Mes numero]],1)</f>
        <v>43678</v>
      </c>
      <c r="G6108" s="163" t="s">
        <v>4935</v>
      </c>
      <c r="H6108" s="25">
        <v>890105526</v>
      </c>
      <c r="I6108" s="105" t="str">
        <f>+VLOOKUP(FACTURACION[[#This Row],[NIT]],TABLACLIENTE,2,FALSE)</f>
        <v>PROMIGAS S.A. E.S.P.</v>
      </c>
      <c r="J6108" s="117" t="s">
        <v>566</v>
      </c>
      <c r="K6108" s="105" t="str">
        <f>+VLOOKUP(FACTURACION[[#This Row],[REFERENCIA]],CODINV,2,FALSE)</f>
        <v>MANGA 2" S300 V7</v>
      </c>
      <c r="L6108" s="105" t="str">
        <f>IF(VLOOKUP(FACTURACION[[#This Row],[REFERENCIA]],CODINV,3,FALSE)=0,"",VLOOKUP(FACTURACION[[#This Row],[REFERENCIA]],CODINV,3,FALSE))</f>
        <v>73404P015</v>
      </c>
      <c r="M6108" s="105" t="str">
        <f>+VLOOKUP(FACTURACION[[#This Row],[REFERENCIA]],CODINV,4,FALSE)</f>
        <v>MANGAS</v>
      </c>
      <c r="N6108" s="105" t="str">
        <f>+VLOOKUP(FACTURACION[[#This Row],[REFERENCIA]],CODINV,5,FALSE)</f>
        <v>HONEYWELL</v>
      </c>
      <c r="O6108" s="116">
        <v>0</v>
      </c>
      <c r="P6108" s="113">
        <v>1549843</v>
      </c>
      <c r="Q6108" s="107">
        <f>+FACTURACION[[#This Row],[CANTIDAD]]*FACTURACION[[#This Row],[VR UNITARIO]]/1000</f>
        <v>0</v>
      </c>
      <c r="R6108" s="105" t="str">
        <f>+VLOOKUP(FACTURACION[[#This Row],[NIT]],TABLACLIENTE,5,FALSE)</f>
        <v>BARRANQUILLA</v>
      </c>
    </row>
    <row r="6109" spans="3:18">
      <c r="C6109" s="29">
        <v>2019</v>
      </c>
      <c r="D6109" s="30" t="s">
        <v>701</v>
      </c>
      <c r="E6109" s="30">
        <f>MONTH(FACTURACION[[#This Row],[MES]]&amp;1)</f>
        <v>8</v>
      </c>
      <c r="F6109" s="223">
        <f>DATE(FACTURACION[[#This Row],[AÑO]],FACTURACION[[#This Row],[Mes numero]],1)</f>
        <v>43678</v>
      </c>
      <c r="G6109" s="162" t="s">
        <v>4936</v>
      </c>
      <c r="H6109" s="25">
        <v>800021272</v>
      </c>
      <c r="I6109" s="105" t="str">
        <f>+VLOOKUP(FACTURACION[[#This Row],[NIT]],TABLACLIENTE,2,FALSE)</f>
        <v>GASES DEL LLANO S.A. E.S.P (LLANOGAS S.A. E.S.P.)</v>
      </c>
      <c r="J6109" s="114" t="s">
        <v>21</v>
      </c>
      <c r="K6109" s="105" t="str">
        <f>+VLOOKUP(FACTURACION[[#This Row],[REFERENCIA]],CODINV,2,FALSE)</f>
        <v>MEDIDOR AC-630 C:1 1/4" MAOP 25PSIG CON CONECTORES</v>
      </c>
      <c r="L6109" s="105" t="str">
        <f>IF(VLOOKUP(FACTURACION[[#This Row],[REFERENCIA]],CODINV,3,FALSE)=0,"",VLOOKUP(FACTURACION[[#This Row],[REFERENCIA]],CODINV,3,FALSE))</f>
        <v/>
      </c>
      <c r="M6109" s="105" t="str">
        <f>+VLOOKUP(FACTURACION[[#This Row],[REFERENCIA]],CODINV,4,FALSE)</f>
        <v>MEDIDORES</v>
      </c>
      <c r="N6109" s="105" t="str">
        <f>+VLOOKUP(FACTURACION[[#This Row],[REFERENCIA]],CODINV,5,FALSE)</f>
        <v>HONEYWELL</v>
      </c>
      <c r="O6109" s="115">
        <v>1</v>
      </c>
      <c r="P6109" s="113">
        <v>2217521.0000000005</v>
      </c>
      <c r="Q6109" s="107">
        <f>+FACTURACION[[#This Row],[CANTIDAD]]*FACTURACION[[#This Row],[VR UNITARIO]]/1000</f>
        <v>2217.5210000000006</v>
      </c>
      <c r="R6109" s="105" t="str">
        <f>+VLOOKUP(FACTURACION[[#This Row],[NIT]],TABLACLIENTE,5,FALSE)</f>
        <v>VILLAVICENCIO</v>
      </c>
    </row>
    <row r="6110" spans="3:18">
      <c r="C6110" s="29">
        <v>2019</v>
      </c>
      <c r="D6110" s="30" t="s">
        <v>701</v>
      </c>
      <c r="E6110" s="30">
        <f>MONTH(FACTURACION[[#This Row],[MES]]&amp;1)</f>
        <v>8</v>
      </c>
      <c r="F6110" s="223">
        <f>DATE(FACTURACION[[#This Row],[AÑO]],FACTURACION[[#This Row],[Mes numero]],1)</f>
        <v>43678</v>
      </c>
      <c r="G6110" s="162" t="s">
        <v>4937</v>
      </c>
      <c r="H6110" s="25">
        <v>800021272</v>
      </c>
      <c r="I6110" s="105" t="str">
        <f>+VLOOKUP(FACTURACION[[#This Row],[NIT]],TABLACLIENTE,2,FALSE)</f>
        <v>GASES DEL LLANO S.A. E.S.P (LLANOGAS S.A. E.S.P.)</v>
      </c>
      <c r="J6110" s="114" t="s">
        <v>5</v>
      </c>
      <c r="K6110" s="105" t="str">
        <f>+VLOOKUP(FACTURACION[[#This Row],[REFERENCIA]],CODINV,2,FALSE)</f>
        <v>REG. 1800 CPB2 1 1-4· O: 5/16" R: STD</v>
      </c>
      <c r="L6110" s="105" t="str">
        <f>IF(VLOOKUP(FACTURACION[[#This Row],[REFERENCIA]],CODINV,3,FALSE)=0,"",VLOOKUP(FACTURACION[[#This Row],[REFERENCIA]],CODINV,3,FALSE))</f>
        <v/>
      </c>
      <c r="M6110" s="105" t="str">
        <f>+VLOOKUP(FACTURACION[[#This Row],[REFERENCIA]],CODINV,4,FALSE)</f>
        <v>REGULADORES</v>
      </c>
      <c r="N6110" s="105" t="str">
        <f>+VLOOKUP(FACTURACION[[#This Row],[REFERENCIA]],CODINV,5,FALSE)</f>
        <v>HONEYWELL</v>
      </c>
      <c r="O6110" s="115">
        <v>1</v>
      </c>
      <c r="P6110" s="113">
        <v>693800</v>
      </c>
      <c r="Q6110" s="107">
        <f>+FACTURACION[[#This Row],[CANTIDAD]]*FACTURACION[[#This Row],[VR UNITARIO]]/1000</f>
        <v>693.8</v>
      </c>
      <c r="R6110" s="105" t="str">
        <f>+VLOOKUP(FACTURACION[[#This Row],[NIT]],TABLACLIENTE,5,FALSE)</f>
        <v>VILLAVICENCIO</v>
      </c>
    </row>
    <row r="6111" spans="3:18">
      <c r="C6111" s="29">
        <v>2019</v>
      </c>
      <c r="D6111" s="30" t="s">
        <v>701</v>
      </c>
      <c r="E6111" s="30">
        <f>MONTH(FACTURACION[[#This Row],[MES]]&amp;1)</f>
        <v>8</v>
      </c>
      <c r="F6111" s="223">
        <f>DATE(FACTURACION[[#This Row],[AÑO]],FACTURACION[[#This Row],[Mes numero]],1)</f>
        <v>43678</v>
      </c>
      <c r="G6111" s="162" t="s">
        <v>4938</v>
      </c>
      <c r="H6111" s="25">
        <v>890208316</v>
      </c>
      <c r="I6111" s="105" t="str">
        <f>+VLOOKUP(FACTURACION[[#This Row],[NIT]],TABLACLIENTE,2,FALSE)</f>
        <v xml:space="preserve">METROGAS DE COLOMBIA S.A. E.S.P.  (METROGAS S.A. E.S.P)
</v>
      </c>
      <c r="J6111" s="114" t="s">
        <v>61</v>
      </c>
      <c r="K6111" s="105" t="str">
        <f>+VLOOKUP(FACTURACION[[#This Row],[REFERENCIA]],CODINV,2,FALSE)</f>
        <v>MANGA 2" S300 H7</v>
      </c>
      <c r="L6111" s="105" t="str">
        <f>IF(VLOOKUP(FACTURACION[[#This Row],[REFERENCIA]],CODINV,3,FALSE)=0,"",VLOOKUP(FACTURACION[[#This Row],[REFERENCIA]],CODINV,3,FALSE))</f>
        <v>73404P002</v>
      </c>
      <c r="M6111" s="105" t="str">
        <f>+VLOOKUP(FACTURACION[[#This Row],[REFERENCIA]],CODINV,4,FALSE)</f>
        <v>MANGAS</v>
      </c>
      <c r="N6111" s="105" t="str">
        <f>+VLOOKUP(FACTURACION[[#This Row],[REFERENCIA]],CODINV,5,FALSE)</f>
        <v>HONEYWELL</v>
      </c>
      <c r="O6111" s="115">
        <v>20</v>
      </c>
      <c r="P6111" s="113">
        <v>573689</v>
      </c>
      <c r="Q6111" s="107">
        <f>+FACTURACION[[#This Row],[CANTIDAD]]*FACTURACION[[#This Row],[VR UNITARIO]]/1000</f>
        <v>11473.78</v>
      </c>
      <c r="R6111" s="105" t="str">
        <f>+VLOOKUP(FACTURACION[[#This Row],[NIT]],TABLACLIENTE,5,FALSE)</f>
        <v>FLORIDABLANCA</v>
      </c>
    </row>
    <row r="6112" spans="3:18">
      <c r="C6112" s="29">
        <v>2019</v>
      </c>
      <c r="D6112" s="30" t="s">
        <v>701</v>
      </c>
      <c r="E6112" s="30">
        <f>MONTH(FACTURACION[[#This Row],[MES]]&amp;1)</f>
        <v>8</v>
      </c>
      <c r="F6112" s="223">
        <f>DATE(FACTURACION[[#This Row],[AÑO]],FACTURACION[[#This Row],[Mes numero]],1)</f>
        <v>43678</v>
      </c>
      <c r="G6112" s="162" t="s">
        <v>4938</v>
      </c>
      <c r="H6112" s="25">
        <v>890208316</v>
      </c>
      <c r="I6112" s="105" t="str">
        <f>+VLOOKUP(FACTURACION[[#This Row],[NIT]],TABLACLIENTE,2,FALSE)</f>
        <v xml:space="preserve">METROGAS DE COLOMBIA S.A. E.S.P.  (METROGAS S.A. E.S.P)
</v>
      </c>
      <c r="J6112" s="114" t="s">
        <v>569</v>
      </c>
      <c r="K6112" s="105" t="str">
        <f>+VLOOKUP(FACTURACION[[#This Row],[REFERENCIA]],CODINV,2,FALSE)</f>
        <v>MANGA 2" S600 H7</v>
      </c>
      <c r="L6112" s="105" t="str">
        <f>IF(VLOOKUP(FACTURACION[[#This Row],[REFERENCIA]],CODINV,3,FALSE)=0,"",VLOOKUP(FACTURACION[[#This Row],[REFERENCIA]],CODINV,3,FALSE))</f>
        <v>73677P001</v>
      </c>
      <c r="M6112" s="105" t="str">
        <f>+VLOOKUP(FACTURACION[[#This Row],[REFERENCIA]],CODINV,4,FALSE)</f>
        <v>MANGAS</v>
      </c>
      <c r="N6112" s="105" t="str">
        <f>+VLOOKUP(FACTURACION[[#This Row],[REFERENCIA]],CODINV,5,FALSE)</f>
        <v>HONEYWELL</v>
      </c>
      <c r="O6112" s="115">
        <v>8</v>
      </c>
      <c r="P6112" s="113">
        <v>611030</v>
      </c>
      <c r="Q6112" s="107">
        <f>+FACTURACION[[#This Row],[CANTIDAD]]*FACTURACION[[#This Row],[VR UNITARIO]]/1000</f>
        <v>4888.24</v>
      </c>
      <c r="R6112" s="105" t="str">
        <f>+VLOOKUP(FACTURACION[[#This Row],[NIT]],TABLACLIENTE,5,FALSE)</f>
        <v>FLORIDABLANCA</v>
      </c>
    </row>
    <row r="6113" spans="3:18">
      <c r="C6113" s="29">
        <v>2019</v>
      </c>
      <c r="D6113" s="30" t="s">
        <v>701</v>
      </c>
      <c r="E6113" s="30">
        <f>MONTH(FACTURACION[[#This Row],[MES]]&amp;1)</f>
        <v>8</v>
      </c>
      <c r="F6113" s="223">
        <f>DATE(FACTURACION[[#This Row],[AÑO]],FACTURACION[[#This Row],[Mes numero]],1)</f>
        <v>43678</v>
      </c>
      <c r="G6113" s="162" t="s">
        <v>4938</v>
      </c>
      <c r="H6113" s="25">
        <v>890208316</v>
      </c>
      <c r="I6113" s="105" t="str">
        <f>+VLOOKUP(FACTURACION[[#This Row],[NIT]],TABLACLIENTE,2,FALSE)</f>
        <v xml:space="preserve">METROGAS DE COLOMBIA S.A. E.S.P.  (METROGAS S.A. E.S.P)
</v>
      </c>
      <c r="J6113" s="114" t="s">
        <v>886</v>
      </c>
      <c r="K6113" s="105" t="str">
        <f>+VLOOKUP(FACTURACION[[#This Row],[REFERENCIA]],CODINV,2,FALSE)</f>
        <v>FILTER ASSEMBLY (COMPOSITE)</v>
      </c>
      <c r="L6113" s="105" t="str">
        <f>IF(VLOOKUP(FACTURACION[[#This Row],[REFERENCIA]],CODINV,3,FALSE)=0,"",VLOOKUP(FACTURACION[[#This Row],[REFERENCIA]],CODINV,3,FALSE))</f>
        <v>78480P001</v>
      </c>
      <c r="M6113" s="105" t="str">
        <f>+VLOOKUP(FACTURACION[[#This Row],[REFERENCIA]],CODINV,4,FALSE)</f>
        <v>FILTROS</v>
      </c>
      <c r="N6113" s="105" t="str">
        <f>+VLOOKUP(FACTURACION[[#This Row],[REFERENCIA]],CODINV,5,FALSE)</f>
        <v>HONEYWELL</v>
      </c>
      <c r="O6113" s="115">
        <v>10</v>
      </c>
      <c r="P6113" s="113">
        <v>71287.000000000015</v>
      </c>
      <c r="Q6113" s="107">
        <f>+FACTURACION[[#This Row],[CANTIDAD]]*FACTURACION[[#This Row],[VR UNITARIO]]/1000</f>
        <v>712.87000000000012</v>
      </c>
      <c r="R6113" s="105" t="str">
        <f>+VLOOKUP(FACTURACION[[#This Row],[NIT]],TABLACLIENTE,5,FALSE)</f>
        <v>FLORIDABLANCA</v>
      </c>
    </row>
    <row r="6114" spans="3:18">
      <c r="C6114" s="29">
        <v>2019</v>
      </c>
      <c r="D6114" s="30" t="s">
        <v>701</v>
      </c>
      <c r="E6114" s="30">
        <f>MONTH(FACTURACION[[#This Row],[MES]]&amp;1)</f>
        <v>8</v>
      </c>
      <c r="F6114" s="223">
        <f>DATE(FACTURACION[[#This Row],[AÑO]],FACTURACION[[#This Row],[Mes numero]],1)</f>
        <v>43678</v>
      </c>
      <c r="G6114" s="162" t="s">
        <v>4938</v>
      </c>
      <c r="H6114" s="25">
        <v>890208316</v>
      </c>
      <c r="I6114" s="105" t="str">
        <f>+VLOOKUP(FACTURACION[[#This Row],[NIT]],TABLACLIENTE,2,FALSE)</f>
        <v xml:space="preserve">METROGAS DE COLOMBIA S.A. E.S.P.  (METROGAS S.A. E.S.P)
</v>
      </c>
      <c r="J6114" s="114" t="s">
        <v>574</v>
      </c>
      <c r="K6114" s="105" t="str">
        <f>+VLOOKUP(FACTURACION[[#This Row],[REFERENCIA]],CODINV,2,FALSE)</f>
        <v>FILTER ASSEMBY (INSPIRATOR)</v>
      </c>
      <c r="L6114" s="105" t="str">
        <f>IF(VLOOKUP(FACTURACION[[#This Row],[REFERENCIA]],CODINV,3,FALSE)=0,"",VLOOKUP(FACTURACION[[#This Row],[REFERENCIA]],CODINV,3,FALSE))</f>
        <v>74074K001</v>
      </c>
      <c r="M6114" s="105" t="str">
        <f>+VLOOKUP(FACTURACION[[#This Row],[REFERENCIA]],CODINV,4,FALSE)</f>
        <v>FILTROS</v>
      </c>
      <c r="N6114" s="105" t="str">
        <f>+VLOOKUP(FACTURACION[[#This Row],[REFERENCIA]],CODINV,5,FALSE)</f>
        <v>HONEYWELL</v>
      </c>
      <c r="O6114" s="115">
        <v>11</v>
      </c>
      <c r="P6114" s="113">
        <v>257991</v>
      </c>
      <c r="Q6114" s="107">
        <f>+FACTURACION[[#This Row],[CANTIDAD]]*FACTURACION[[#This Row],[VR UNITARIO]]/1000</f>
        <v>2837.9009999999998</v>
      </c>
      <c r="R6114" s="105" t="str">
        <f>+VLOOKUP(FACTURACION[[#This Row],[NIT]],TABLACLIENTE,5,FALSE)</f>
        <v>FLORIDABLANCA</v>
      </c>
    </row>
    <row r="6115" spans="3:18">
      <c r="C6115" s="29">
        <v>2019</v>
      </c>
      <c r="D6115" s="30" t="s">
        <v>701</v>
      </c>
      <c r="E6115" s="30">
        <f>MONTH(FACTURACION[[#This Row],[MES]]&amp;1)</f>
        <v>8</v>
      </c>
      <c r="F6115" s="223">
        <f>DATE(FACTURACION[[#This Row],[AÑO]],FACTURACION[[#This Row],[Mes numero]],1)</f>
        <v>43678</v>
      </c>
      <c r="G6115" s="162" t="s">
        <v>4938</v>
      </c>
      <c r="H6115" s="25">
        <v>890208316</v>
      </c>
      <c r="I6115" s="105" t="str">
        <f>+VLOOKUP(FACTURACION[[#This Row],[NIT]],TABLACLIENTE,2,FALSE)</f>
        <v xml:space="preserve">METROGAS DE COLOMBIA S.A. E.S.P.  (METROGAS S.A. E.S.P)
</v>
      </c>
      <c r="J6115" s="114" t="s">
        <v>132</v>
      </c>
      <c r="K6115" s="105" t="str">
        <f>+VLOOKUP(FACTURACION[[#This Row],[REFERENCIA]],CODINV,2,FALSE)</f>
        <v>KIT REPARACION BUNA N 80</v>
      </c>
      <c r="L6115" s="105" t="str">
        <f>IF(VLOOKUP(FACTURACION[[#This Row],[REFERENCIA]],CODINV,3,FALSE)=0,"",VLOOKUP(FACTURACION[[#This Row],[REFERENCIA]],CODINV,3,FALSE))</f>
        <v>73914K010</v>
      </c>
      <c r="M6115" s="105" t="str">
        <f>+VLOOKUP(FACTURACION[[#This Row],[REFERENCIA]],CODINV,4,FALSE)</f>
        <v>REPUESTOS Y ACCESORIOS</v>
      </c>
      <c r="N6115" s="105" t="str">
        <f>+VLOOKUP(FACTURACION[[#This Row],[REFERENCIA]],CODINV,5,FALSE)</f>
        <v>HONEYWELL</v>
      </c>
      <c r="O6115" s="115">
        <v>50</v>
      </c>
      <c r="P6115" s="113">
        <v>149363</v>
      </c>
      <c r="Q6115" s="107">
        <f>+FACTURACION[[#This Row],[CANTIDAD]]*FACTURACION[[#This Row],[VR UNITARIO]]/1000</f>
        <v>7468.15</v>
      </c>
      <c r="R6115" s="105" t="str">
        <f>+VLOOKUP(FACTURACION[[#This Row],[NIT]],TABLACLIENTE,5,FALSE)</f>
        <v>FLORIDABLANCA</v>
      </c>
    </row>
    <row r="6116" spans="3:18">
      <c r="C6116" s="29">
        <v>2019</v>
      </c>
      <c r="D6116" s="30" t="s">
        <v>701</v>
      </c>
      <c r="E6116" s="30">
        <f>MONTH(FACTURACION[[#This Row],[MES]]&amp;1)</f>
        <v>8</v>
      </c>
      <c r="F6116" s="223">
        <f>DATE(FACTURACION[[#This Row],[AÑO]],FACTURACION[[#This Row],[Mes numero]],1)</f>
        <v>43678</v>
      </c>
      <c r="G6116" s="162" t="s">
        <v>4939</v>
      </c>
      <c r="H6116" s="25">
        <v>890400869</v>
      </c>
      <c r="I6116" s="105" t="str">
        <f>+VLOOKUP(FACTURACION[[#This Row],[NIT]],TABLACLIENTE,2,FALSE)</f>
        <v>SURTIDORA DE GAS DEL CARIBE S.A. E.S.P. (SURTIGAS S.A. E.S.P.)</v>
      </c>
      <c r="J6116" s="114" t="s">
        <v>714</v>
      </c>
      <c r="K6116" s="105" t="str">
        <f>+VLOOKUP(FACTURACION[[#This Row],[REFERENCIA]],CODINV,2,FALSE)</f>
        <v>PILOTO ZSC 100</v>
      </c>
      <c r="L6116" s="105" t="str">
        <f>IF(VLOOKUP(FACTURACION[[#This Row],[REFERENCIA]],CODINV,3,FALSE)=0,"",VLOOKUP(FACTURACION[[#This Row],[REFERENCIA]],CODINV,3,FALSE))</f>
        <v>RRAC102A1A1A1</v>
      </c>
      <c r="M6116" s="105" t="str">
        <f>+VLOOKUP(FACTURACION[[#This Row],[REFERENCIA]],CODINV,4,FALSE)</f>
        <v>REGULADORES</v>
      </c>
      <c r="N6116" s="105" t="str">
        <f>+VLOOKUP(FACTURACION[[#This Row],[REFERENCIA]],CODINV,5,FALSE)</f>
        <v>HONEYWELL</v>
      </c>
      <c r="O6116" s="115">
        <v>1</v>
      </c>
      <c r="P6116" s="113">
        <v>1326000</v>
      </c>
      <c r="Q6116" s="107">
        <f>+FACTURACION[[#This Row],[CANTIDAD]]*FACTURACION[[#This Row],[VR UNITARIO]]/1000</f>
        <v>1326</v>
      </c>
      <c r="R6116" s="105" t="str">
        <f>+VLOOKUP(FACTURACION[[#This Row],[NIT]],TABLACLIENTE,5,FALSE)</f>
        <v>CARTAGENA</v>
      </c>
    </row>
    <row r="6117" spans="3:18">
      <c r="C6117" s="29">
        <v>2019</v>
      </c>
      <c r="D6117" s="30" t="s">
        <v>701</v>
      </c>
      <c r="E6117" s="30">
        <f>MONTH(FACTURACION[[#This Row],[MES]]&amp;1)</f>
        <v>8</v>
      </c>
      <c r="F6117" s="223">
        <f>DATE(FACTURACION[[#This Row],[AÑO]],FACTURACION[[#This Row],[Mes numero]],1)</f>
        <v>43678</v>
      </c>
      <c r="G6117" s="162" t="s">
        <v>4939</v>
      </c>
      <c r="H6117" s="25">
        <v>890400869</v>
      </c>
      <c r="I6117" s="105" t="str">
        <f>+VLOOKUP(FACTURACION[[#This Row],[NIT]],TABLACLIENTE,2,FALSE)</f>
        <v>SURTIDORA DE GAS DEL CARIBE S.A. E.S.P. (SURTIGAS S.A. E.S.P.)</v>
      </c>
      <c r="J6117" s="114" t="s">
        <v>714</v>
      </c>
      <c r="K6117" s="105" t="str">
        <f>+VLOOKUP(FACTURACION[[#This Row],[REFERENCIA]],CODINV,2,FALSE)</f>
        <v>PILOTO ZSC 100</v>
      </c>
      <c r="L6117" s="105" t="str">
        <f>IF(VLOOKUP(FACTURACION[[#This Row],[REFERENCIA]],CODINV,3,FALSE)=0,"",VLOOKUP(FACTURACION[[#This Row],[REFERENCIA]],CODINV,3,FALSE))</f>
        <v>RRAC102A1A1A1</v>
      </c>
      <c r="M6117" s="105" t="str">
        <f>+VLOOKUP(FACTURACION[[#This Row],[REFERENCIA]],CODINV,4,FALSE)</f>
        <v>REGULADORES</v>
      </c>
      <c r="N6117" s="105" t="str">
        <f>+VLOOKUP(FACTURACION[[#This Row],[REFERENCIA]],CODINV,5,FALSE)</f>
        <v>HONEYWELL</v>
      </c>
      <c r="O6117" s="115">
        <v>2</v>
      </c>
      <c r="P6117" s="113">
        <v>1437000</v>
      </c>
      <c r="Q6117" s="107">
        <f>+FACTURACION[[#This Row],[CANTIDAD]]*FACTURACION[[#This Row],[VR UNITARIO]]/1000</f>
        <v>2874</v>
      </c>
      <c r="R6117" s="105" t="str">
        <f>+VLOOKUP(FACTURACION[[#This Row],[NIT]],TABLACLIENTE,5,FALSE)</f>
        <v>CARTAGENA</v>
      </c>
    </row>
    <row r="6118" spans="3:18">
      <c r="C6118" s="29">
        <v>2019</v>
      </c>
      <c r="D6118" s="30" t="s">
        <v>701</v>
      </c>
      <c r="E6118" s="30">
        <f>MONTH(FACTURACION[[#This Row],[MES]]&amp;1)</f>
        <v>8</v>
      </c>
      <c r="F6118" s="223">
        <f>DATE(FACTURACION[[#This Row],[AÑO]],FACTURACION[[#This Row],[Mes numero]],1)</f>
        <v>43678</v>
      </c>
      <c r="G6118" s="162" t="s">
        <v>4940</v>
      </c>
      <c r="H6118" s="25">
        <v>890503900</v>
      </c>
      <c r="I6118" s="105" t="str">
        <f>+VLOOKUP(FACTURACION[[#This Row],[NIT]],TABLACLIENTE,2,FALSE)</f>
        <v>GASES DEL ORIENTE S.A. E.S.P.</v>
      </c>
      <c r="J6118" s="114" t="s">
        <v>252</v>
      </c>
      <c r="K6118" s="105" t="str">
        <f>+VLOOKUP(FACTURACION[[#This Row],[REFERENCIA]],CODINV,2,FALSE)</f>
        <v>RES 42-2" PSIG ROJO-ROJO</v>
      </c>
      <c r="L6118" s="105" t="str">
        <f>IF(VLOOKUP(FACTURACION[[#This Row],[REFERENCIA]],CODINV,3,FALSE)=0,"",VLOOKUP(FACTURACION[[#This Row],[REFERENCIA]],CODINV,3,FALSE))</f>
        <v>70017P049</v>
      </c>
      <c r="M6118" s="105" t="str">
        <f>+VLOOKUP(FACTURACION[[#This Row],[REFERENCIA]],CODINV,4,FALSE)</f>
        <v>REPUESTOS Y ACCESORIOS</v>
      </c>
      <c r="N6118" s="105" t="str">
        <f>+VLOOKUP(FACTURACION[[#This Row],[REFERENCIA]],CODINV,5,FALSE)</f>
        <v>HONEYWELL</v>
      </c>
      <c r="O6118" s="115">
        <v>15</v>
      </c>
      <c r="P6118" s="113">
        <v>22000</v>
      </c>
      <c r="Q6118" s="107">
        <f>+FACTURACION[[#This Row],[CANTIDAD]]*FACTURACION[[#This Row],[VR UNITARIO]]/1000</f>
        <v>330</v>
      </c>
      <c r="R6118" s="105" t="str">
        <f>+VLOOKUP(FACTURACION[[#This Row],[NIT]],TABLACLIENTE,5,FALSE)</f>
        <v>CUCUTA</v>
      </c>
    </row>
    <row r="6119" spans="3:18">
      <c r="C6119" s="29">
        <v>2019</v>
      </c>
      <c r="D6119" s="30" t="s">
        <v>701</v>
      </c>
      <c r="E6119" s="30">
        <f>MONTH(FACTURACION[[#This Row],[MES]]&amp;1)</f>
        <v>8</v>
      </c>
      <c r="F6119" s="223">
        <f>DATE(FACTURACION[[#This Row],[AÑO]],FACTURACION[[#This Row],[Mes numero]],1)</f>
        <v>43678</v>
      </c>
      <c r="G6119" s="162" t="s">
        <v>4941</v>
      </c>
      <c r="H6119" s="25">
        <v>890500726</v>
      </c>
      <c r="I6119" s="105" t="str">
        <f>+VLOOKUP(FACTURACION[[#This Row],[NIT]],TABLACLIENTE,2,FALSE)</f>
        <v>NORTESANTANDEREANA DE GAS S.A. E.S.P (NORGAS S.A. E.S.P.)</v>
      </c>
      <c r="J6119" s="114" t="s">
        <v>914</v>
      </c>
      <c r="K6119" s="105" t="str">
        <f>+VLOOKUP(FACTURACION[[#This Row],[REFERENCIA]],CODINV,2,FALSE)</f>
        <v>DISPLAY LCD MASICO Y TROYA</v>
      </c>
      <c r="L6119" s="105" t="str">
        <f>IF(VLOOKUP(FACTURACION[[#This Row],[REFERENCIA]],CODINV,3,FALSE)=0,"",VLOOKUP(FACTURACION[[#This Row],[REFERENCIA]],CODINV,3,FALSE))</f>
        <v/>
      </c>
      <c r="M6119" s="105" t="str">
        <f>+VLOOKUP(FACTURACION[[#This Row],[REFERENCIA]],CODINV,4,FALSE)</f>
        <v>REPUESTOS Y ACCESORIOS</v>
      </c>
      <c r="N6119" s="105" t="str">
        <f>+VLOOKUP(FACTURACION[[#This Row],[REFERENCIA]],CODINV,5,FALSE)</f>
        <v>RED SEAL MEASUREMENT</v>
      </c>
      <c r="O6119" s="115">
        <v>1</v>
      </c>
      <c r="P6119" s="113">
        <v>398000</v>
      </c>
      <c r="Q6119" s="107">
        <f>+FACTURACION[[#This Row],[CANTIDAD]]*FACTURACION[[#This Row],[VR UNITARIO]]/1000</f>
        <v>398</v>
      </c>
      <c r="R6119" s="105" t="str">
        <f>+VLOOKUP(FACTURACION[[#This Row],[NIT]],TABLACLIENTE,5,FALSE)</f>
        <v>BUCARAMANGA</v>
      </c>
    </row>
    <row r="6120" spans="3:18">
      <c r="C6120" s="29">
        <v>2019</v>
      </c>
      <c r="D6120" s="30" t="s">
        <v>701</v>
      </c>
      <c r="E6120" s="30">
        <f>MONTH(FACTURACION[[#This Row],[MES]]&amp;1)</f>
        <v>8</v>
      </c>
      <c r="F6120" s="223">
        <f>DATE(FACTURACION[[#This Row],[AÑO]],FACTURACION[[#This Row],[Mes numero]],1)</f>
        <v>43678</v>
      </c>
      <c r="G6120" s="162" t="s">
        <v>4941</v>
      </c>
      <c r="H6120" s="25">
        <v>890500726</v>
      </c>
      <c r="I6120" s="105" t="str">
        <f>+VLOOKUP(FACTURACION[[#This Row],[NIT]],TABLACLIENTE,2,FALSE)</f>
        <v>NORTESANTANDEREANA DE GAS S.A. E.S.P (NORGAS S.A. E.S.P.)</v>
      </c>
      <c r="J6120" s="114" t="s">
        <v>121</v>
      </c>
      <c r="K6120" s="105" t="str">
        <f>+VLOOKUP(FACTURACION[[#This Row],[REFERENCIA]],CODINV,2,FALSE)</f>
        <v>VALVULA DE GLOBO 1/2 NPTF SELLO BRIDADO</v>
      </c>
      <c r="L6120" s="105" t="str">
        <f>IF(VLOOKUP(FACTURACION[[#This Row],[REFERENCIA]],CODINV,3,FALSE)=0,"",VLOOKUP(FACTURACION[[#This Row],[REFERENCIA]],CODINV,3,FALSE))</f>
        <v>A7704P</v>
      </c>
      <c r="M6120" s="105" t="str">
        <f>+VLOOKUP(FACTURACION[[#This Row],[REFERENCIA]],CODINV,4,FALSE)</f>
        <v>VÁLVULAS Y MULTIVÁLVULAS</v>
      </c>
      <c r="N6120" s="105" t="str">
        <f>+VLOOKUP(FACTURACION[[#This Row],[REFERENCIA]],CODINV,5,FALSE)</f>
        <v>REGO</v>
      </c>
      <c r="O6120" s="115">
        <v>1</v>
      </c>
      <c r="P6120" s="113">
        <v>140000</v>
      </c>
      <c r="Q6120" s="107">
        <f>+FACTURACION[[#This Row],[CANTIDAD]]*FACTURACION[[#This Row],[VR UNITARIO]]/1000</f>
        <v>140</v>
      </c>
      <c r="R6120" s="105" t="str">
        <f>+VLOOKUP(FACTURACION[[#This Row],[NIT]],TABLACLIENTE,5,FALSE)</f>
        <v>BUCARAMANGA</v>
      </c>
    </row>
    <row r="6121" spans="3:18">
      <c r="C6121" s="29">
        <v>2019</v>
      </c>
      <c r="D6121" s="30" t="s">
        <v>701</v>
      </c>
      <c r="E6121" s="30">
        <f>MONTH(FACTURACION[[#This Row],[MES]]&amp;1)</f>
        <v>8</v>
      </c>
      <c r="F6121" s="223">
        <f>DATE(FACTURACION[[#This Row],[AÑO]],FACTURACION[[#This Row],[Mes numero]],1)</f>
        <v>43678</v>
      </c>
      <c r="G6121" s="162" t="s">
        <v>4942</v>
      </c>
      <c r="H6121" s="25">
        <v>901016759</v>
      </c>
      <c r="I6121" s="105" t="str">
        <f>+VLOOKUP(FACTURACION[[#This Row],[NIT]],TABLACLIENTE,2,FALSE)</f>
        <v>GAS CONTROL SAS</v>
      </c>
      <c r="J6121" s="114" t="s">
        <v>1670</v>
      </c>
      <c r="K6121" s="105" t="str">
        <f>+VLOOKUP(FACTURACION[[#This Row],[REFERENCIA]],CODINV,2,FALSE)</f>
        <v>MOTOBOMBA CORO-FLOW 2HP CORKEN</v>
      </c>
      <c r="L6121" s="105" t="str">
        <f>IF(VLOOKUP(FACTURACION[[#This Row],[REFERENCIA]],CODINV,3,FALSE)=0,"",VLOOKUP(FACTURACION[[#This Row],[REFERENCIA]],CODINV,3,FALSE))</f>
        <v>C12FD2A S30</v>
      </c>
      <c r="M6121" s="105" t="str">
        <f>+VLOOKUP(FACTURACION[[#This Row],[REFERENCIA]],CODINV,4,FALSE)</f>
        <v>MOTOBOMBA</v>
      </c>
      <c r="N6121" s="105" t="str">
        <f>+VLOOKUP(FACTURACION[[#This Row],[REFERENCIA]],CODINV,5,FALSE)</f>
        <v>CORKEN</v>
      </c>
      <c r="O6121" s="115">
        <v>1</v>
      </c>
      <c r="P6121" s="113">
        <v>7990000</v>
      </c>
      <c r="Q6121" s="107">
        <f>+FACTURACION[[#This Row],[CANTIDAD]]*FACTURACION[[#This Row],[VR UNITARIO]]/1000</f>
        <v>7990</v>
      </c>
      <c r="R6121" s="105" t="str">
        <f>+VLOOKUP(FACTURACION[[#This Row],[NIT]],TABLACLIENTE,5,FALSE)</f>
        <v>BOGOTÁ D.C.</v>
      </c>
    </row>
    <row r="6122" spans="3:18">
      <c r="C6122" s="29">
        <v>2019</v>
      </c>
      <c r="D6122" s="30" t="s">
        <v>701</v>
      </c>
      <c r="E6122" s="30">
        <f>MONTH(FACTURACION[[#This Row],[MES]]&amp;1)</f>
        <v>8</v>
      </c>
      <c r="F6122" s="223">
        <f>DATE(FACTURACION[[#This Row],[AÑO]],FACTURACION[[#This Row],[Mes numero]],1)</f>
        <v>43678</v>
      </c>
      <c r="G6122" s="163" t="s">
        <v>4943</v>
      </c>
      <c r="H6122" s="25">
        <v>890105526</v>
      </c>
      <c r="I6122" s="105" t="str">
        <f>+VLOOKUP(FACTURACION[[#This Row],[NIT]],TABLACLIENTE,2,FALSE)</f>
        <v>PROMIGAS S.A. E.S.P.</v>
      </c>
      <c r="J6122" s="117" t="s">
        <v>566</v>
      </c>
      <c r="K6122" s="105" t="str">
        <f>+VLOOKUP(FACTURACION[[#This Row],[REFERENCIA]],CODINV,2,FALSE)</f>
        <v>MANGA 2" S300 V7</v>
      </c>
      <c r="L6122" s="105" t="str">
        <f>IF(VLOOKUP(FACTURACION[[#This Row],[REFERENCIA]],CODINV,3,FALSE)=0,"",VLOOKUP(FACTURACION[[#This Row],[REFERENCIA]],CODINV,3,FALSE))</f>
        <v>73404P015</v>
      </c>
      <c r="M6122" s="105" t="str">
        <f>+VLOOKUP(FACTURACION[[#This Row],[REFERENCIA]],CODINV,4,FALSE)</f>
        <v>MANGAS</v>
      </c>
      <c r="N6122" s="105" t="str">
        <f>+VLOOKUP(FACTURACION[[#This Row],[REFERENCIA]],CODINV,5,FALSE)</f>
        <v>HONEYWELL</v>
      </c>
      <c r="O6122" s="116">
        <v>0</v>
      </c>
      <c r="P6122" s="113">
        <v>1544596.4800000002</v>
      </c>
      <c r="Q6122" s="107">
        <f>+FACTURACION[[#This Row],[CANTIDAD]]*FACTURACION[[#This Row],[VR UNITARIO]]/1000</f>
        <v>0</v>
      </c>
      <c r="R6122" s="105" t="str">
        <f>+VLOOKUP(FACTURACION[[#This Row],[NIT]],TABLACLIENTE,5,FALSE)</f>
        <v>BARRANQUILLA</v>
      </c>
    </row>
    <row r="6123" spans="3:18">
      <c r="C6123" s="29">
        <v>2019</v>
      </c>
      <c r="D6123" s="30" t="s">
        <v>701</v>
      </c>
      <c r="E6123" s="30">
        <f>MONTH(FACTURACION[[#This Row],[MES]]&amp;1)</f>
        <v>8</v>
      </c>
      <c r="F6123" s="223">
        <f>DATE(FACTURACION[[#This Row],[AÑO]],FACTURACION[[#This Row],[Mes numero]],1)</f>
        <v>43678</v>
      </c>
      <c r="G6123" s="162" t="s">
        <v>4944</v>
      </c>
      <c r="H6123" s="25">
        <v>890105526</v>
      </c>
      <c r="I6123" s="105" t="str">
        <f>+VLOOKUP(FACTURACION[[#This Row],[NIT]],TABLACLIENTE,2,FALSE)</f>
        <v>PROMIGAS S.A. E.S.P.</v>
      </c>
      <c r="J6123" s="114" t="s">
        <v>566</v>
      </c>
      <c r="K6123" s="105" t="str">
        <f>+VLOOKUP(FACTURACION[[#This Row],[REFERENCIA]],CODINV,2,FALSE)</f>
        <v>MANGA 2" S300 V7</v>
      </c>
      <c r="L6123" s="105" t="str">
        <f>IF(VLOOKUP(FACTURACION[[#This Row],[REFERENCIA]],CODINV,3,FALSE)=0,"",VLOOKUP(FACTURACION[[#This Row],[REFERENCIA]],CODINV,3,FALSE))</f>
        <v>73404P015</v>
      </c>
      <c r="M6123" s="105" t="str">
        <f>+VLOOKUP(FACTURACION[[#This Row],[REFERENCIA]],CODINV,4,FALSE)</f>
        <v>MANGAS</v>
      </c>
      <c r="N6123" s="105" t="str">
        <f>+VLOOKUP(FACTURACION[[#This Row],[REFERENCIA]],CODINV,5,FALSE)</f>
        <v>HONEYWELL</v>
      </c>
      <c r="O6123" s="115">
        <v>3</v>
      </c>
      <c r="P6123" s="113">
        <v>1541747.2</v>
      </c>
      <c r="Q6123" s="107">
        <f>+FACTURACION[[#This Row],[CANTIDAD]]*FACTURACION[[#This Row],[VR UNITARIO]]/1000</f>
        <v>4625.2415999999994</v>
      </c>
      <c r="R6123" s="105" t="str">
        <f>+VLOOKUP(FACTURACION[[#This Row],[NIT]],TABLACLIENTE,5,FALSE)</f>
        <v>BARRANQUILLA</v>
      </c>
    </row>
    <row r="6124" spans="3:18">
      <c r="C6124" s="29">
        <v>2019</v>
      </c>
      <c r="D6124" s="30" t="s">
        <v>701</v>
      </c>
      <c r="E6124" s="30">
        <f>MONTH(FACTURACION[[#This Row],[MES]]&amp;1)</f>
        <v>8</v>
      </c>
      <c r="F6124" s="223">
        <f>DATE(FACTURACION[[#This Row],[AÑO]],FACTURACION[[#This Row],[Mes numero]],1)</f>
        <v>43678</v>
      </c>
      <c r="G6124" s="162" t="s">
        <v>4945</v>
      </c>
      <c r="H6124" s="25">
        <v>890501073</v>
      </c>
      <c r="I6124" s="105" t="str">
        <f>+VLOOKUP(FACTURACION[[#This Row],[NIT]],TABLACLIENTE,2,FALSE)</f>
        <v>COMERCIAL INDUSTRIAL NACIONAL S.A. CINSA</v>
      </c>
      <c r="J6124" s="114" t="s">
        <v>236</v>
      </c>
      <c r="K6124" s="105" t="str">
        <f>+VLOOKUP(FACTURACION[[#This Row],[REFERENCIA]],CODINV,2,FALSE)</f>
        <v>ADAPTADOR 1 3/4"ACME X 1 1/4" NPT BRONCE</v>
      </c>
      <c r="L6124" s="105" t="str">
        <f>IF(VLOOKUP(FACTURACION[[#This Row],[REFERENCIA]],CODINV,3,FALSE)=0,"",VLOOKUP(FACTURACION[[#This Row],[REFERENCIA]],CODINV,3,FALSE))</f>
        <v>5765F</v>
      </c>
      <c r="M6124" s="105" t="str">
        <f>+VLOOKUP(FACTURACION[[#This Row],[REFERENCIA]],CODINV,4,FALSE)</f>
        <v>REPUESTOS Y ACCESORIOS</v>
      </c>
      <c r="N6124" s="105" t="str">
        <f>+VLOOKUP(FACTURACION[[#This Row],[REFERENCIA]],CODINV,5,FALSE)</f>
        <v>REGO</v>
      </c>
      <c r="O6124" s="115">
        <v>6</v>
      </c>
      <c r="P6124" s="113">
        <v>44644.000000000007</v>
      </c>
      <c r="Q6124" s="107">
        <f>+FACTURACION[[#This Row],[CANTIDAD]]*FACTURACION[[#This Row],[VR UNITARIO]]/1000</f>
        <v>267.86400000000003</v>
      </c>
      <c r="R6124" s="105" t="str">
        <f>+VLOOKUP(FACTURACION[[#This Row],[NIT]],TABLACLIENTE,5,FALSE)</f>
        <v>CUCUTA</v>
      </c>
    </row>
    <row r="6125" spans="3:18">
      <c r="C6125" s="29">
        <v>2019</v>
      </c>
      <c r="D6125" s="30" t="s">
        <v>701</v>
      </c>
      <c r="E6125" s="30">
        <f>MONTH(FACTURACION[[#This Row],[MES]]&amp;1)</f>
        <v>8</v>
      </c>
      <c r="F6125" s="223">
        <f>DATE(FACTURACION[[#This Row],[AÑO]],FACTURACION[[#This Row],[Mes numero]],1)</f>
        <v>43678</v>
      </c>
      <c r="G6125" s="162" t="s">
        <v>4945</v>
      </c>
      <c r="H6125" s="25">
        <v>890501073</v>
      </c>
      <c r="I6125" s="105" t="str">
        <f>+VLOOKUP(FACTURACION[[#This Row],[NIT]],TABLACLIENTE,2,FALSE)</f>
        <v>COMERCIAL INDUSTRIAL NACIONAL S.A. CINSA</v>
      </c>
      <c r="J6125" s="114" t="s">
        <v>1017</v>
      </c>
      <c r="K6125" s="105" t="str">
        <f>+VLOOKUP(FACTURACION[[#This Row],[REFERENCIA]],CODINV,2,FALSE)</f>
        <v>TAPA CON CADENA Y ANILLO 2 1/4"</v>
      </c>
      <c r="L6125" s="105" t="str">
        <f>IF(VLOOKUP(FACTURACION[[#This Row],[REFERENCIA]],CODINV,3,FALSE)=0,"",VLOOKUP(FACTURACION[[#This Row],[REFERENCIA]],CODINV,3,FALSE))</f>
        <v>A3184-90</v>
      </c>
      <c r="M6125" s="105" t="str">
        <f>+VLOOKUP(FACTURACION[[#This Row],[REFERENCIA]],CODINV,4,FALSE)</f>
        <v>REPUESTOS Y ACCESORIOS</v>
      </c>
      <c r="N6125" s="105" t="str">
        <f>+VLOOKUP(FACTURACION[[#This Row],[REFERENCIA]],CODINV,5,FALSE)</f>
        <v>REGO</v>
      </c>
      <c r="O6125" s="115">
        <v>10</v>
      </c>
      <c r="P6125" s="113">
        <v>161266</v>
      </c>
      <c r="Q6125" s="107">
        <f>+FACTURACION[[#This Row],[CANTIDAD]]*FACTURACION[[#This Row],[VR UNITARIO]]/1000</f>
        <v>1612.66</v>
      </c>
      <c r="R6125" s="105" t="str">
        <f>+VLOOKUP(FACTURACION[[#This Row],[NIT]],TABLACLIENTE,5,FALSE)</f>
        <v>CUCUTA</v>
      </c>
    </row>
    <row r="6126" spans="3:18">
      <c r="C6126" s="29">
        <v>2019</v>
      </c>
      <c r="D6126" s="30" t="s">
        <v>701</v>
      </c>
      <c r="E6126" s="30">
        <f>MONTH(FACTURACION[[#This Row],[MES]]&amp;1)</f>
        <v>8</v>
      </c>
      <c r="F6126" s="223">
        <f>DATE(FACTURACION[[#This Row],[AÑO]],FACTURACION[[#This Row],[Mes numero]],1)</f>
        <v>43678</v>
      </c>
      <c r="G6126" s="162" t="s">
        <v>4945</v>
      </c>
      <c r="H6126" s="25">
        <v>890501073</v>
      </c>
      <c r="I6126" s="105" t="str">
        <f>+VLOOKUP(FACTURACION[[#This Row],[NIT]],TABLACLIENTE,2,FALSE)</f>
        <v>COMERCIAL INDUSTRIAL NACIONAL S.A. CINSA</v>
      </c>
      <c r="J6126" s="114" t="s">
        <v>221</v>
      </c>
      <c r="K6126" s="105" t="str">
        <f>+VLOOKUP(FACTURACION[[#This Row],[REFERENCIA]],CODINV,2,FALSE)</f>
        <v>VALVULA ESV 1 1/4"</v>
      </c>
      <c r="L6126" s="105" t="str">
        <f>IF(VLOOKUP(FACTURACION[[#This Row],[REFERENCIA]],CODINV,3,FALSE)=0,"",VLOOKUP(FACTURACION[[#This Row],[REFERENCIA]],CODINV,3,FALSE))</f>
        <v>6010</v>
      </c>
      <c r="M6126" s="105" t="str">
        <f>+VLOOKUP(FACTURACION[[#This Row],[REFERENCIA]],CODINV,4,FALSE)</f>
        <v>VÁLVULAS Y MULTIVÁLVULAS</v>
      </c>
      <c r="N6126" s="105" t="str">
        <f>+VLOOKUP(FACTURACION[[#This Row],[REFERENCIA]],CODINV,5,FALSE)</f>
        <v>REGO</v>
      </c>
      <c r="O6126" s="115">
        <v>4</v>
      </c>
      <c r="P6126" s="113">
        <v>1311437</v>
      </c>
      <c r="Q6126" s="107">
        <f>+FACTURACION[[#This Row],[CANTIDAD]]*FACTURACION[[#This Row],[VR UNITARIO]]/1000</f>
        <v>5245.7479999999996</v>
      </c>
      <c r="R6126" s="105" t="str">
        <f>+VLOOKUP(FACTURACION[[#This Row],[NIT]],TABLACLIENTE,5,FALSE)</f>
        <v>CUCUTA</v>
      </c>
    </row>
    <row r="6127" spans="3:18">
      <c r="C6127" s="29">
        <v>2019</v>
      </c>
      <c r="D6127" s="30" t="s">
        <v>701</v>
      </c>
      <c r="E6127" s="30">
        <f>MONTH(FACTURACION[[#This Row],[MES]]&amp;1)</f>
        <v>8</v>
      </c>
      <c r="F6127" s="223">
        <f>DATE(FACTURACION[[#This Row],[AÑO]],FACTURACION[[#This Row],[Mes numero]],1)</f>
        <v>43678</v>
      </c>
      <c r="G6127" s="162" t="s">
        <v>4945</v>
      </c>
      <c r="H6127" s="25">
        <v>890501073</v>
      </c>
      <c r="I6127" s="105" t="str">
        <f>+VLOOKUP(FACTURACION[[#This Row],[NIT]],TABLACLIENTE,2,FALSE)</f>
        <v>COMERCIAL INDUSTRIAL NACIONAL S.A. CINSA</v>
      </c>
      <c r="J6127" s="114" t="s">
        <v>182</v>
      </c>
      <c r="K6127" s="105" t="str">
        <f>+VLOOKUP(FACTURACION[[#This Row],[REFERENCIA]],CODINV,2,FALSE)</f>
        <v>VALVULA DE EXCESO DE FLUJO 1 1/4"</v>
      </c>
      <c r="L6127" s="105" t="str">
        <f>IF(VLOOKUP(FACTURACION[[#This Row],[REFERENCIA]],CODINV,3,FALSE)=0,"",VLOOKUP(FACTURACION[[#This Row],[REFERENCIA]],CODINV,3,FALSE))</f>
        <v>A3282C</v>
      </c>
      <c r="M6127" s="105" t="str">
        <f>+VLOOKUP(FACTURACION[[#This Row],[REFERENCIA]],CODINV,4,FALSE)</f>
        <v>VÁLVULAS Y MULTIVÁLVULAS</v>
      </c>
      <c r="N6127" s="105" t="str">
        <f>+VLOOKUP(FACTURACION[[#This Row],[REFERENCIA]],CODINV,5,FALSE)</f>
        <v>REGO</v>
      </c>
      <c r="O6127" s="115">
        <v>10</v>
      </c>
      <c r="P6127" s="113">
        <v>172589.00000000003</v>
      </c>
      <c r="Q6127" s="107">
        <f>+FACTURACION[[#This Row],[CANTIDAD]]*FACTURACION[[#This Row],[VR UNITARIO]]/1000</f>
        <v>1725.8900000000003</v>
      </c>
      <c r="R6127" s="105" t="str">
        <f>+VLOOKUP(FACTURACION[[#This Row],[NIT]],TABLACLIENTE,5,FALSE)</f>
        <v>CUCUTA</v>
      </c>
    </row>
    <row r="6128" spans="3:18">
      <c r="C6128" s="29">
        <v>2019</v>
      </c>
      <c r="D6128" s="30" t="s">
        <v>701</v>
      </c>
      <c r="E6128" s="30">
        <f>MONTH(FACTURACION[[#This Row],[MES]]&amp;1)</f>
        <v>8</v>
      </c>
      <c r="F6128" s="223">
        <f>DATE(FACTURACION[[#This Row],[AÑO]],FACTURACION[[#This Row],[Mes numero]],1)</f>
        <v>43678</v>
      </c>
      <c r="G6128" s="162" t="s">
        <v>4946</v>
      </c>
      <c r="H6128" s="25">
        <v>890101691</v>
      </c>
      <c r="I6128" s="105" t="str">
        <f>+VLOOKUP(FACTURACION[[#This Row],[NIT]],TABLACLIENTE,2,FALSE)</f>
        <v>GASES DEL CARIBE S.A.E.S.P. (GASCARIBE S.A E.S.P.)</v>
      </c>
      <c r="J6128" s="114" t="s">
        <v>63</v>
      </c>
      <c r="K6128" s="105" t="str">
        <f>+VLOOKUP(FACTURACION[[#This Row],[REFERENCIA]],CODINV,2,FALSE)</f>
        <v>AFV 2" S300 FO</v>
      </c>
      <c r="L6128" s="105" t="str">
        <f>IF(VLOOKUP(FACTURACION[[#This Row],[REFERENCIA]],CODINV,3,FALSE)=0,"",VLOOKUP(FACTURACION[[#This Row],[REFERENCIA]],CODINV,3,FALSE))</f>
        <v/>
      </c>
      <c r="M6128" s="105" t="str">
        <f>+VLOOKUP(FACTURACION[[#This Row],[REFERENCIA]],CODINV,4,FALSE)</f>
        <v>REGULADORES</v>
      </c>
      <c r="N6128" s="105" t="str">
        <f>+VLOOKUP(FACTURACION[[#This Row],[REFERENCIA]],CODINV,5,FALSE)</f>
        <v>HONEYWELL</v>
      </c>
      <c r="O6128" s="115">
        <v>1</v>
      </c>
      <c r="P6128" s="113">
        <v>4618337</v>
      </c>
      <c r="Q6128" s="107">
        <f>+FACTURACION[[#This Row],[CANTIDAD]]*FACTURACION[[#This Row],[VR UNITARIO]]/1000</f>
        <v>4618.3370000000004</v>
      </c>
      <c r="R6128" s="105" t="str">
        <f>+VLOOKUP(FACTURACION[[#This Row],[NIT]],TABLACLIENTE,5,FALSE)</f>
        <v>BARRANQUILLA</v>
      </c>
    </row>
    <row r="6129" spans="3:18">
      <c r="C6129" s="29">
        <v>2019</v>
      </c>
      <c r="D6129" s="30" t="s">
        <v>701</v>
      </c>
      <c r="E6129" s="30">
        <f>MONTH(FACTURACION[[#This Row],[MES]]&amp;1)</f>
        <v>8</v>
      </c>
      <c r="F6129" s="223">
        <f>DATE(FACTURACION[[#This Row],[AÑO]],FACTURACION[[#This Row],[Mes numero]],1)</f>
        <v>43678</v>
      </c>
      <c r="G6129" s="162" t="s">
        <v>4946</v>
      </c>
      <c r="H6129" s="25">
        <v>890101691</v>
      </c>
      <c r="I6129" s="105" t="str">
        <f>+VLOOKUP(FACTURACION[[#This Row],[NIT]],TABLACLIENTE,2,FALSE)</f>
        <v>GASES DEL CARIBE S.A.E.S.P. (GASCARIBE S.A E.S.P.)</v>
      </c>
      <c r="J6129" s="114" t="s">
        <v>65</v>
      </c>
      <c r="K6129" s="105" t="str">
        <f>+VLOOKUP(FACTURACION[[#This Row],[REFERENCIA]],CODINV,2,FALSE)</f>
        <v>CONTROL LOOP ZSC-100 BM INSPIRATOR</v>
      </c>
      <c r="L6129" s="105" t="str">
        <f>IF(VLOOKUP(FACTURACION[[#This Row],[REFERENCIA]],CODINV,3,FALSE)=0,"",VLOOKUP(FACTURACION[[#This Row],[REFERENCIA]],CODINV,3,FALSE))</f>
        <v/>
      </c>
      <c r="M6129" s="105" t="str">
        <f>+VLOOKUP(FACTURACION[[#This Row],[REFERENCIA]],CODINV,4,FALSE)</f>
        <v>REGULADORES</v>
      </c>
      <c r="N6129" s="105" t="str">
        <f>+VLOOKUP(FACTURACION[[#This Row],[REFERENCIA]],CODINV,5,FALSE)</f>
        <v>HONEYWELL</v>
      </c>
      <c r="O6129" s="115">
        <v>1</v>
      </c>
      <c r="P6129" s="113">
        <v>4967278.0000000009</v>
      </c>
      <c r="Q6129" s="107">
        <f>+FACTURACION[[#This Row],[CANTIDAD]]*FACTURACION[[#This Row],[VR UNITARIO]]/1000</f>
        <v>4967.2780000000012</v>
      </c>
      <c r="R6129" s="105" t="str">
        <f>+VLOOKUP(FACTURACION[[#This Row],[NIT]],TABLACLIENTE,5,FALSE)</f>
        <v>BARRANQUILLA</v>
      </c>
    </row>
    <row r="6130" spans="3:18">
      <c r="C6130" s="29">
        <v>2019</v>
      </c>
      <c r="D6130" s="30" t="s">
        <v>701</v>
      </c>
      <c r="E6130" s="30">
        <f>MONTH(FACTURACION[[#This Row],[MES]]&amp;1)</f>
        <v>8</v>
      </c>
      <c r="F6130" s="223">
        <f>DATE(FACTURACION[[#This Row],[AÑO]],FACTURACION[[#This Row],[Mes numero]],1)</f>
        <v>43678</v>
      </c>
      <c r="G6130" s="162" t="s">
        <v>4947</v>
      </c>
      <c r="H6130" s="25">
        <v>890101691</v>
      </c>
      <c r="I6130" s="105" t="str">
        <f>+VLOOKUP(FACTURACION[[#This Row],[NIT]],TABLACLIENTE,2,FALSE)</f>
        <v>GASES DEL CARIBE S.A.E.S.P. (GASCARIBE S.A E.S.P.)</v>
      </c>
      <c r="J6130" s="114" t="s">
        <v>574</v>
      </c>
      <c r="K6130" s="105" t="str">
        <f>+VLOOKUP(FACTURACION[[#This Row],[REFERENCIA]],CODINV,2,FALSE)</f>
        <v>FILTER ASSEMBY (INSPIRATOR)</v>
      </c>
      <c r="L6130" s="105" t="str">
        <f>IF(VLOOKUP(FACTURACION[[#This Row],[REFERENCIA]],CODINV,3,FALSE)=0,"",VLOOKUP(FACTURACION[[#This Row],[REFERENCIA]],CODINV,3,FALSE))</f>
        <v>74074K001</v>
      </c>
      <c r="M6130" s="105" t="str">
        <f>+VLOOKUP(FACTURACION[[#This Row],[REFERENCIA]],CODINV,4,FALSE)</f>
        <v>FILTROS</v>
      </c>
      <c r="N6130" s="105" t="str">
        <f>+VLOOKUP(FACTURACION[[#This Row],[REFERENCIA]],CODINV,5,FALSE)</f>
        <v>HONEYWELL</v>
      </c>
      <c r="O6130" s="115">
        <v>5</v>
      </c>
      <c r="P6130" s="113">
        <v>290785</v>
      </c>
      <c r="Q6130" s="107">
        <f>+FACTURACION[[#This Row],[CANTIDAD]]*FACTURACION[[#This Row],[VR UNITARIO]]/1000</f>
        <v>1453.925</v>
      </c>
      <c r="R6130" s="105" t="str">
        <f>+VLOOKUP(FACTURACION[[#This Row],[NIT]],TABLACLIENTE,5,FALSE)</f>
        <v>BARRANQUILLA</v>
      </c>
    </row>
    <row r="6131" spans="3:18">
      <c r="C6131" s="29">
        <v>2019</v>
      </c>
      <c r="D6131" s="30" t="s">
        <v>701</v>
      </c>
      <c r="E6131" s="30">
        <f>MONTH(FACTURACION[[#This Row],[MES]]&amp;1)</f>
        <v>8</v>
      </c>
      <c r="F6131" s="223">
        <f>DATE(FACTURACION[[#This Row],[AÑO]],FACTURACION[[#This Row],[Mes numero]],1)</f>
        <v>43678</v>
      </c>
      <c r="G6131" s="162" t="s">
        <v>4948</v>
      </c>
      <c r="H6131" s="25">
        <v>901277415</v>
      </c>
      <c r="I6131" s="105" t="str">
        <f>+VLOOKUP(FACTURACION[[#This Row],[NIT]],TABLACLIENTE,2,FALSE)</f>
        <v>ENERMATIC COLOMBIA SAS</v>
      </c>
      <c r="J6131" s="114" t="s">
        <v>65</v>
      </c>
      <c r="K6131" s="105" t="str">
        <f>+VLOOKUP(FACTURACION[[#This Row],[REFERENCIA]],CODINV,2,FALSE)</f>
        <v>CONTROL LOOP ZSC-100 BM INSPIRATOR</v>
      </c>
      <c r="L6131" s="105" t="str">
        <f>IF(VLOOKUP(FACTURACION[[#This Row],[REFERENCIA]],CODINV,3,FALSE)=0,"",VLOOKUP(FACTURACION[[#This Row],[REFERENCIA]],CODINV,3,FALSE))</f>
        <v/>
      </c>
      <c r="M6131" s="105" t="str">
        <f>+VLOOKUP(FACTURACION[[#This Row],[REFERENCIA]],CODINV,4,FALSE)</f>
        <v>REGULADORES</v>
      </c>
      <c r="N6131" s="105" t="str">
        <f>+VLOOKUP(FACTURACION[[#This Row],[REFERENCIA]],CODINV,5,FALSE)</f>
        <v>HONEYWELL</v>
      </c>
      <c r="O6131" s="115">
        <v>2</v>
      </c>
      <c r="P6131" s="113">
        <v>4780105</v>
      </c>
      <c r="Q6131" s="107">
        <f>+FACTURACION[[#This Row],[CANTIDAD]]*FACTURACION[[#This Row],[VR UNITARIO]]/1000</f>
        <v>9560.2099999999991</v>
      </c>
      <c r="R6131" s="105" t="str">
        <f>+VLOOKUP(FACTURACION[[#This Row],[NIT]],TABLACLIENTE,5,FALSE)</f>
        <v>PUERTO ASIS</v>
      </c>
    </row>
    <row r="6132" spans="3:18">
      <c r="C6132" s="29">
        <v>2019</v>
      </c>
      <c r="D6132" s="30" t="s">
        <v>701</v>
      </c>
      <c r="E6132" s="30">
        <f>MONTH(FACTURACION[[#This Row],[MES]]&amp;1)</f>
        <v>8</v>
      </c>
      <c r="F6132" s="223">
        <f>DATE(FACTURACION[[#This Row],[AÑO]],FACTURACION[[#This Row],[Mes numero]],1)</f>
        <v>43678</v>
      </c>
      <c r="G6132" s="162" t="s">
        <v>4948</v>
      </c>
      <c r="H6132" s="25">
        <v>901277415</v>
      </c>
      <c r="I6132" s="105" t="str">
        <f>+VLOOKUP(FACTURACION[[#This Row],[NIT]],TABLACLIENTE,2,FALSE)</f>
        <v>ENERMATIC COLOMBIA SAS</v>
      </c>
      <c r="J6132" s="114" t="s">
        <v>4950</v>
      </c>
      <c r="K6132" s="105" t="str">
        <f>+VLOOKUP(FACTURACION[[#This Row],[REFERENCIA]],CODINV,2,FALSE)</f>
        <v>AFV 3" S300 FO</v>
      </c>
      <c r="L6132" s="105" t="str">
        <f>IF(VLOOKUP(FACTURACION[[#This Row],[REFERENCIA]],CODINV,3,FALSE)=0,"",VLOOKUP(FACTURACION[[#This Row],[REFERENCIA]],CODINV,3,FALSE))</f>
        <v/>
      </c>
      <c r="M6132" s="105" t="str">
        <f>+VLOOKUP(FACTURACION[[#This Row],[REFERENCIA]],CODINV,4,FALSE)</f>
        <v>REGULADORES</v>
      </c>
      <c r="N6132" s="105" t="str">
        <f>+VLOOKUP(FACTURACION[[#This Row],[REFERENCIA]],CODINV,5,FALSE)</f>
        <v>HONEYWELL</v>
      </c>
      <c r="O6132" s="115">
        <v>2</v>
      </c>
      <c r="P6132" s="113">
        <v>5767787.0000000009</v>
      </c>
      <c r="Q6132" s="107">
        <f>+FACTURACION[[#This Row],[CANTIDAD]]*FACTURACION[[#This Row],[VR UNITARIO]]/1000</f>
        <v>11535.574000000002</v>
      </c>
      <c r="R6132" s="105" t="str">
        <f>+VLOOKUP(FACTURACION[[#This Row],[NIT]],TABLACLIENTE,5,FALSE)</f>
        <v>PUERTO ASIS</v>
      </c>
    </row>
    <row r="6133" spans="3:18">
      <c r="C6133" s="29">
        <v>2019</v>
      </c>
      <c r="D6133" s="30" t="s">
        <v>701</v>
      </c>
      <c r="E6133" s="30">
        <f>MONTH(FACTURACION[[#This Row],[MES]]&amp;1)</f>
        <v>8</v>
      </c>
      <c r="F6133" s="223">
        <f>DATE(FACTURACION[[#This Row],[AÑO]],FACTURACION[[#This Row],[Mes numero]],1)</f>
        <v>43678</v>
      </c>
      <c r="G6133" s="162" t="s">
        <v>4949</v>
      </c>
      <c r="H6133" s="25">
        <v>901277415</v>
      </c>
      <c r="I6133" s="105" t="str">
        <f>+VLOOKUP(FACTURACION[[#This Row],[NIT]],TABLACLIENTE,2,FALSE)</f>
        <v>ENERMATIC COLOMBIA SAS</v>
      </c>
      <c r="J6133" s="114" t="s">
        <v>65</v>
      </c>
      <c r="K6133" s="105" t="str">
        <f>+VLOOKUP(FACTURACION[[#This Row],[REFERENCIA]],CODINV,2,FALSE)</f>
        <v>CONTROL LOOP ZSC-100 BM INSPIRATOR</v>
      </c>
      <c r="L6133" s="105" t="str">
        <f>IF(VLOOKUP(FACTURACION[[#This Row],[REFERENCIA]],CODINV,3,FALSE)=0,"",VLOOKUP(FACTURACION[[#This Row],[REFERENCIA]],CODINV,3,FALSE))</f>
        <v/>
      </c>
      <c r="M6133" s="105" t="str">
        <f>+VLOOKUP(FACTURACION[[#This Row],[REFERENCIA]],CODINV,4,FALSE)</f>
        <v>REGULADORES</v>
      </c>
      <c r="N6133" s="105" t="str">
        <f>+VLOOKUP(FACTURACION[[#This Row],[REFERENCIA]],CODINV,5,FALSE)</f>
        <v>HONEYWELL</v>
      </c>
      <c r="O6133" s="115">
        <v>1</v>
      </c>
      <c r="P6133" s="113">
        <v>4722531</v>
      </c>
      <c r="Q6133" s="107">
        <f>+FACTURACION[[#This Row],[CANTIDAD]]*FACTURACION[[#This Row],[VR UNITARIO]]/1000</f>
        <v>4722.5309999999999</v>
      </c>
      <c r="R6133" s="105" t="str">
        <f>+VLOOKUP(FACTURACION[[#This Row],[NIT]],TABLACLIENTE,5,FALSE)</f>
        <v>PUERTO ASIS</v>
      </c>
    </row>
    <row r="6134" spans="3:18">
      <c r="C6134" s="29">
        <v>2019</v>
      </c>
      <c r="D6134" s="30" t="s">
        <v>701</v>
      </c>
      <c r="E6134" s="30">
        <f>MONTH(FACTURACION[[#This Row],[MES]]&amp;1)</f>
        <v>8</v>
      </c>
      <c r="F6134" s="223">
        <f>DATE(FACTURACION[[#This Row],[AÑO]],FACTURACION[[#This Row],[Mes numero]],1)</f>
        <v>43678</v>
      </c>
      <c r="G6134" s="162" t="s">
        <v>4949</v>
      </c>
      <c r="H6134" s="25">
        <v>901277415</v>
      </c>
      <c r="I6134" s="105" t="str">
        <f>+VLOOKUP(FACTURACION[[#This Row],[NIT]],TABLACLIENTE,2,FALSE)</f>
        <v>ENERMATIC COLOMBIA SAS</v>
      </c>
      <c r="J6134" s="114" t="s">
        <v>155</v>
      </c>
      <c r="K6134" s="105" t="str">
        <f>+VLOOKUP(FACTURACION[[#This Row],[REFERENCIA]],CODINV,2,FALSE)</f>
        <v>AFV 3" S300 FO</v>
      </c>
      <c r="L6134" s="105" t="str">
        <f>IF(VLOOKUP(FACTURACION[[#This Row],[REFERENCIA]],CODINV,3,FALSE)=0,"",VLOOKUP(FACTURACION[[#This Row],[REFERENCIA]],CODINV,3,FALSE))</f>
        <v/>
      </c>
      <c r="M6134" s="105" t="str">
        <f>+VLOOKUP(FACTURACION[[#This Row],[REFERENCIA]],CODINV,4,FALSE)</f>
        <v>REGULADORES</v>
      </c>
      <c r="N6134" s="105" t="str">
        <f>+VLOOKUP(FACTURACION[[#This Row],[REFERENCIA]],CODINV,5,FALSE)</f>
        <v>HONEYWELL</v>
      </c>
      <c r="O6134" s="115">
        <v>1</v>
      </c>
      <c r="P6134" s="113">
        <v>5698317.0000000009</v>
      </c>
      <c r="Q6134" s="107">
        <f>+FACTURACION[[#This Row],[CANTIDAD]]*FACTURACION[[#This Row],[VR UNITARIO]]/1000</f>
        <v>5698.3170000000009</v>
      </c>
      <c r="R6134" s="105" t="str">
        <f>+VLOOKUP(FACTURACION[[#This Row],[NIT]],TABLACLIENTE,5,FALSE)</f>
        <v>PUERTO ASIS</v>
      </c>
    </row>
    <row r="6135" spans="3:18">
      <c r="C6135" s="29">
        <v>2019</v>
      </c>
      <c r="D6135" s="30" t="s">
        <v>702</v>
      </c>
      <c r="E6135" s="30">
        <f>MONTH(FACTURACION[[#This Row],[MES]]&amp;1)</f>
        <v>9</v>
      </c>
      <c r="F6135" s="223">
        <f>DATE(FACTURACION[[#This Row],[AÑO]],FACTURACION[[#This Row],[Mes numero]],1)</f>
        <v>43709</v>
      </c>
      <c r="G6135" s="160" t="s">
        <v>4953</v>
      </c>
      <c r="H6135" s="25">
        <v>890101691</v>
      </c>
      <c r="I6135" s="105" t="str">
        <f>+VLOOKUP(FACTURACION[[#This Row],[NIT]],TABLACLIENTE,2,FALSE)</f>
        <v>GASES DEL CARIBE S.A.E.S.P. (GASCARIBE S.A E.S.P.)</v>
      </c>
      <c r="J6135" s="106" t="s">
        <v>155</v>
      </c>
      <c r="K6135" s="105" t="str">
        <f>+VLOOKUP(FACTURACION[[#This Row],[REFERENCIA]],CODINV,2,FALSE)</f>
        <v>AFV 3" S300 FO</v>
      </c>
      <c r="L6135" s="105" t="str">
        <f>IF(VLOOKUP(FACTURACION[[#This Row],[REFERENCIA]],CODINV,3,FALSE)=0,"",VLOOKUP(FACTURACION[[#This Row],[REFERENCIA]],CODINV,3,FALSE))</f>
        <v/>
      </c>
      <c r="M6135" s="105" t="str">
        <f>+VLOOKUP(FACTURACION[[#This Row],[REFERENCIA]],CODINV,4,FALSE)</f>
        <v>REGULADORES</v>
      </c>
      <c r="N6135" s="105" t="str">
        <f>+VLOOKUP(FACTURACION[[#This Row],[REFERENCIA]],CODINV,5,FALSE)</f>
        <v>HONEYWELL</v>
      </c>
      <c r="O6135" s="117">
        <v>0</v>
      </c>
      <c r="P6135" s="113">
        <v>0</v>
      </c>
      <c r="Q6135" s="107">
        <f>+FACTURACION[[#This Row],[CANTIDAD]]*FACTURACION[[#This Row],[VR UNITARIO]]/1000</f>
        <v>0</v>
      </c>
      <c r="R6135" s="105" t="str">
        <f>+VLOOKUP(FACTURACION[[#This Row],[NIT]],TABLACLIENTE,5,FALSE)</f>
        <v>BARRANQUILLA</v>
      </c>
    </row>
    <row r="6136" spans="3:18">
      <c r="C6136" s="29">
        <v>2019</v>
      </c>
      <c r="D6136" s="30" t="s">
        <v>702</v>
      </c>
      <c r="E6136" s="30">
        <f>MONTH(FACTURACION[[#This Row],[MES]]&amp;1)</f>
        <v>9</v>
      </c>
      <c r="F6136" s="223">
        <f>DATE(FACTURACION[[#This Row],[AÑO]],FACTURACION[[#This Row],[Mes numero]],1)</f>
        <v>43709</v>
      </c>
      <c r="G6136" s="160" t="s">
        <v>4953</v>
      </c>
      <c r="H6136" s="25">
        <v>890101691</v>
      </c>
      <c r="I6136" s="105" t="str">
        <f>+VLOOKUP(FACTURACION[[#This Row],[NIT]],TABLACLIENTE,2,FALSE)</f>
        <v>GASES DEL CARIBE S.A.E.S.P. (GASCARIBE S.A E.S.P.)</v>
      </c>
      <c r="J6136" s="106" t="s">
        <v>65</v>
      </c>
      <c r="K6136" s="105" t="str">
        <f>+VLOOKUP(FACTURACION[[#This Row],[REFERENCIA]],CODINV,2,FALSE)</f>
        <v>CONTROL LOOP ZSC-100 BM INSPIRATOR</v>
      </c>
      <c r="L6136" s="105" t="str">
        <f>IF(VLOOKUP(FACTURACION[[#This Row],[REFERENCIA]],CODINV,3,FALSE)=0,"",VLOOKUP(FACTURACION[[#This Row],[REFERENCIA]],CODINV,3,FALSE))</f>
        <v/>
      </c>
      <c r="M6136" s="105" t="str">
        <f>+VLOOKUP(FACTURACION[[#This Row],[REFERENCIA]],CODINV,4,FALSE)</f>
        <v>REGULADORES</v>
      </c>
      <c r="N6136" s="105" t="str">
        <f>+VLOOKUP(FACTURACION[[#This Row],[REFERENCIA]],CODINV,5,FALSE)</f>
        <v>HONEYWELL</v>
      </c>
      <c r="O6136" s="117">
        <v>0</v>
      </c>
      <c r="P6136" s="113">
        <v>0</v>
      </c>
      <c r="Q6136" s="107">
        <f>+FACTURACION[[#This Row],[CANTIDAD]]*FACTURACION[[#This Row],[VR UNITARIO]]/1000</f>
        <v>0</v>
      </c>
      <c r="R6136" s="105" t="str">
        <f>+VLOOKUP(FACTURACION[[#This Row],[NIT]],TABLACLIENTE,5,FALSE)</f>
        <v>BARRANQUILLA</v>
      </c>
    </row>
    <row r="6137" spans="3:18">
      <c r="C6137" s="29">
        <v>2019</v>
      </c>
      <c r="D6137" s="30" t="s">
        <v>702</v>
      </c>
      <c r="E6137" s="30">
        <f>MONTH(FACTURACION[[#This Row],[MES]]&amp;1)</f>
        <v>9</v>
      </c>
      <c r="F6137" s="223">
        <f>DATE(FACTURACION[[#This Row],[AÑO]],FACTURACION[[#This Row],[Mes numero]],1)</f>
        <v>43709</v>
      </c>
      <c r="G6137" s="160" t="s">
        <v>4954</v>
      </c>
      <c r="H6137" s="25">
        <v>800167643</v>
      </c>
      <c r="I6137" s="105" t="str">
        <f>+VLOOKUP(FACTURACION[[#This Row],[NIT]],TABLACLIENTE,2,FALSE)</f>
        <v>GASES DE OCCIDENTE S.A. E.S.P. (GDO)</v>
      </c>
      <c r="J6137" s="106" t="s">
        <v>215</v>
      </c>
      <c r="K6137" s="105" t="str">
        <f>+VLOOKUP(FACTURACION[[#This Row],[REFERENCIA]],CODINV,2,FALSE)</f>
        <v>COUPLING ELSTER MECANICO 1/2 IPS</v>
      </c>
      <c r="L6137" s="105" t="str">
        <f>IF(VLOOKUP(FACTURACION[[#This Row],[REFERENCIA]],CODINV,3,FALSE)=0,"",VLOOKUP(FACTURACION[[#This Row],[REFERENCIA]],CODINV,3,FALSE))</f>
        <v>50740</v>
      </c>
      <c r="M6137" s="105" t="str">
        <f>+VLOOKUP(FACTURACION[[#This Row],[REFERENCIA]],CODINV,4,FALSE)</f>
        <v>REPUESTOS Y ACCESORIOS</v>
      </c>
      <c r="N6137" s="105" t="str">
        <f>+VLOOKUP(FACTURACION[[#This Row],[REFERENCIA]],CODINV,5,FALSE)</f>
        <v>HONEYWELL</v>
      </c>
      <c r="O6137" s="114">
        <v>30</v>
      </c>
      <c r="P6137" s="113">
        <v>115499.33333333334</v>
      </c>
      <c r="Q6137" s="107">
        <f>+FACTURACION[[#This Row],[CANTIDAD]]*FACTURACION[[#This Row],[VR UNITARIO]]/1000</f>
        <v>3464.9800000000005</v>
      </c>
      <c r="R6137" s="105" t="str">
        <f>+VLOOKUP(FACTURACION[[#This Row],[NIT]],TABLACLIENTE,5,FALSE)</f>
        <v>CALI</v>
      </c>
    </row>
    <row r="6138" spans="3:18">
      <c r="C6138" s="29">
        <v>2019</v>
      </c>
      <c r="D6138" s="30" t="s">
        <v>702</v>
      </c>
      <c r="E6138" s="30">
        <f>MONTH(FACTURACION[[#This Row],[MES]]&amp;1)</f>
        <v>9</v>
      </c>
      <c r="F6138" s="223">
        <f>DATE(FACTURACION[[#This Row],[AÑO]],FACTURACION[[#This Row],[Mes numero]],1)</f>
        <v>43709</v>
      </c>
      <c r="G6138" s="160" t="s">
        <v>4954</v>
      </c>
      <c r="H6138" s="25">
        <v>800167643</v>
      </c>
      <c r="I6138" s="105" t="str">
        <f>+VLOOKUP(FACTURACION[[#This Row],[NIT]],TABLACLIENTE,2,FALSE)</f>
        <v>GASES DE OCCIDENTE S.A. E.S.P. (GDO)</v>
      </c>
      <c r="J6138" s="106" t="s">
        <v>217</v>
      </c>
      <c r="K6138" s="105" t="str">
        <f>+VLOOKUP(FACTURACION[[#This Row],[REFERENCIA]],CODINV,2,FALSE)</f>
        <v>COUPLING ELSTER MECANICO DE 3/4 IPS</v>
      </c>
      <c r="L6138" s="105" t="str">
        <f>IF(VLOOKUP(FACTURACION[[#This Row],[REFERENCIA]],CODINV,3,FALSE)=0,"",VLOOKUP(FACTURACION[[#This Row],[REFERENCIA]],CODINV,3,FALSE))</f>
        <v>50175</v>
      </c>
      <c r="M6138" s="105" t="str">
        <f>+VLOOKUP(FACTURACION[[#This Row],[REFERENCIA]],CODINV,4,FALSE)</f>
        <v>REPUESTOS Y ACCESORIOS</v>
      </c>
      <c r="N6138" s="105" t="str">
        <f>+VLOOKUP(FACTURACION[[#This Row],[REFERENCIA]],CODINV,5,FALSE)</f>
        <v>HONEYWELL</v>
      </c>
      <c r="O6138" s="114">
        <v>5</v>
      </c>
      <c r="P6138" s="113">
        <v>107609.00000000003</v>
      </c>
      <c r="Q6138" s="107">
        <f>+FACTURACION[[#This Row],[CANTIDAD]]*FACTURACION[[#This Row],[VR UNITARIO]]/1000</f>
        <v>538.04500000000007</v>
      </c>
      <c r="R6138" s="105" t="str">
        <f>+VLOOKUP(FACTURACION[[#This Row],[NIT]],TABLACLIENTE,5,FALSE)</f>
        <v>CALI</v>
      </c>
    </row>
    <row r="6139" spans="3:18">
      <c r="C6139" s="29">
        <v>2019</v>
      </c>
      <c r="D6139" s="30" t="s">
        <v>702</v>
      </c>
      <c r="E6139" s="30">
        <f>MONTH(FACTURACION[[#This Row],[MES]]&amp;1)</f>
        <v>9</v>
      </c>
      <c r="F6139" s="223">
        <f>DATE(FACTURACION[[#This Row],[AÑO]],FACTURACION[[#This Row],[Mes numero]],1)</f>
        <v>43709</v>
      </c>
      <c r="G6139" s="160" t="s">
        <v>4955</v>
      </c>
      <c r="H6139" s="25">
        <v>890400869</v>
      </c>
      <c r="I6139" s="105" t="str">
        <f>+VLOOKUP(FACTURACION[[#This Row],[NIT]],TABLACLIENTE,2,FALSE)</f>
        <v>SURTIDORA DE GAS DEL CARIBE S.A. E.S.P. (SURTIGAS S.A. E.S.P.)</v>
      </c>
      <c r="J6139" s="106" t="s">
        <v>905</v>
      </c>
      <c r="K6139" s="105" t="str">
        <f>+VLOOKUP(FACTURACION[[#This Row],[REFERENCIA]],CODINV,2,FALSE)</f>
        <v>REG. 1800 CPB2 1" O:1/2 R:STD</v>
      </c>
      <c r="L6139" s="105" t="str">
        <f>IF(VLOOKUP(FACTURACION[[#This Row],[REFERENCIA]],CODINV,3,FALSE)=0,"",VLOOKUP(FACTURACION[[#This Row],[REFERENCIA]],CODINV,3,FALSE))</f>
        <v/>
      </c>
      <c r="M6139" s="105" t="str">
        <f>+VLOOKUP(FACTURACION[[#This Row],[REFERENCIA]],CODINV,4,FALSE)</f>
        <v>REGULADORES</v>
      </c>
      <c r="N6139" s="105" t="str">
        <f>+VLOOKUP(FACTURACION[[#This Row],[REFERENCIA]],CODINV,5,FALSE)</f>
        <v>HONEYWELL</v>
      </c>
      <c r="O6139" s="114">
        <v>80</v>
      </c>
      <c r="P6139" s="113">
        <v>755030.875</v>
      </c>
      <c r="Q6139" s="107">
        <f>+FACTURACION[[#This Row],[CANTIDAD]]*FACTURACION[[#This Row],[VR UNITARIO]]/1000</f>
        <v>60402.47</v>
      </c>
      <c r="R6139" s="105" t="str">
        <f>+VLOOKUP(FACTURACION[[#This Row],[NIT]],TABLACLIENTE,5,FALSE)</f>
        <v>CARTAGENA</v>
      </c>
    </row>
    <row r="6140" spans="3:18">
      <c r="C6140" s="29">
        <v>2019</v>
      </c>
      <c r="D6140" s="30" t="s">
        <v>702</v>
      </c>
      <c r="E6140" s="30">
        <f>MONTH(FACTURACION[[#This Row],[MES]]&amp;1)</f>
        <v>9</v>
      </c>
      <c r="F6140" s="223">
        <f>DATE(FACTURACION[[#This Row],[AÑO]],FACTURACION[[#This Row],[Mes numero]],1)</f>
        <v>43709</v>
      </c>
      <c r="G6140" s="160" t="s">
        <v>4956</v>
      </c>
      <c r="H6140" s="25">
        <v>900134459</v>
      </c>
      <c r="I6140" s="105" t="str">
        <f>+VLOOKUP(FACTURACION[[#This Row],[NIT]],TABLACLIENTE,2,FALSE)</f>
        <v>TRANSPORTADORA DE GAS INTERNACIONAL S.A. ESP (TGI S.A. E.S.P.)</v>
      </c>
      <c r="J6140" s="106" t="s">
        <v>132</v>
      </c>
      <c r="K6140" s="105" t="str">
        <f>+VLOOKUP(FACTURACION[[#This Row],[REFERENCIA]],CODINV,2,FALSE)</f>
        <v>KIT REPARACION BUNA N 80</v>
      </c>
      <c r="L6140" s="105" t="str">
        <f>IF(VLOOKUP(FACTURACION[[#This Row],[REFERENCIA]],CODINV,3,FALSE)=0,"",VLOOKUP(FACTURACION[[#This Row],[REFERENCIA]],CODINV,3,FALSE))</f>
        <v>73914K010</v>
      </c>
      <c r="M6140" s="105" t="str">
        <f>+VLOOKUP(FACTURACION[[#This Row],[REFERENCIA]],CODINV,4,FALSE)</f>
        <v>REPUESTOS Y ACCESORIOS</v>
      </c>
      <c r="N6140" s="105" t="str">
        <f>+VLOOKUP(FACTURACION[[#This Row],[REFERENCIA]],CODINV,5,FALSE)</f>
        <v>HONEYWELL</v>
      </c>
      <c r="O6140" s="117">
        <v>0</v>
      </c>
      <c r="P6140" s="113">
        <v>0</v>
      </c>
      <c r="Q6140" s="107">
        <f>+FACTURACION[[#This Row],[CANTIDAD]]*FACTURACION[[#This Row],[VR UNITARIO]]/1000</f>
        <v>0</v>
      </c>
      <c r="R6140" s="105" t="str">
        <f>+VLOOKUP(FACTURACION[[#This Row],[NIT]],TABLACLIENTE,5,FALSE)</f>
        <v>BOGOTÁ D.C.</v>
      </c>
    </row>
    <row r="6141" spans="3:18">
      <c r="C6141" s="29">
        <v>2019</v>
      </c>
      <c r="D6141" s="30" t="s">
        <v>702</v>
      </c>
      <c r="E6141" s="30">
        <f>MONTH(FACTURACION[[#This Row],[MES]]&amp;1)</f>
        <v>9</v>
      </c>
      <c r="F6141" s="223">
        <f>DATE(FACTURACION[[#This Row],[AÑO]],FACTURACION[[#This Row],[Mes numero]],1)</f>
        <v>43709</v>
      </c>
      <c r="G6141" s="160" t="s">
        <v>4957</v>
      </c>
      <c r="H6141" s="25">
        <v>900164715</v>
      </c>
      <c r="I6141" s="105" t="str">
        <f>+VLOOKUP(FACTURACION[[#This Row],[NIT]],TABLACLIENTE,2,FALSE)</f>
        <v>COMPAÑIA TRANSPORTADORA DE COLOMBIA S.A. (COTRANSCOL S.A.)</v>
      </c>
      <c r="J6141" s="106" t="s">
        <v>92</v>
      </c>
      <c r="K6141" s="105" t="str">
        <f>+VLOOKUP(FACTURACION[[#This Row],[REFERENCIA]],CODINV,2,FALSE)</f>
        <v>VALVULA DE EXCESO DE FLUJO 2"</v>
      </c>
      <c r="L6141" s="105" t="str">
        <f>IF(VLOOKUP(FACTURACION[[#This Row],[REFERENCIA]],CODINV,3,FALSE)=0,"",VLOOKUP(FACTURACION[[#This Row],[REFERENCIA]],CODINV,3,FALSE))</f>
        <v>A3292C</v>
      </c>
      <c r="M6141" s="105" t="str">
        <f>+VLOOKUP(FACTURACION[[#This Row],[REFERENCIA]],CODINV,4,FALSE)</f>
        <v>VÁLVULAS Y MULTIVÁLVULAS</v>
      </c>
      <c r="N6141" s="105" t="str">
        <f>+VLOOKUP(FACTURACION[[#This Row],[REFERENCIA]],CODINV,5,FALSE)</f>
        <v>REGO</v>
      </c>
      <c r="O6141" s="114">
        <v>8</v>
      </c>
      <c r="P6141" s="113">
        <v>209300</v>
      </c>
      <c r="Q6141" s="107">
        <f>+FACTURACION[[#This Row],[CANTIDAD]]*FACTURACION[[#This Row],[VR UNITARIO]]/1000</f>
        <v>1674.4</v>
      </c>
      <c r="R6141" s="105" t="str">
        <f>+VLOOKUP(FACTURACION[[#This Row],[NIT]],TABLACLIENTE,5,FALSE)</f>
        <v>GIRON</v>
      </c>
    </row>
    <row r="6142" spans="3:18">
      <c r="C6142" s="29">
        <v>2019</v>
      </c>
      <c r="D6142" s="30" t="s">
        <v>702</v>
      </c>
      <c r="E6142" s="30">
        <f>MONTH(FACTURACION[[#This Row],[MES]]&amp;1)</f>
        <v>9</v>
      </c>
      <c r="F6142" s="223">
        <f>DATE(FACTURACION[[#This Row],[AÑO]],FACTURACION[[#This Row],[Mes numero]],1)</f>
        <v>43709</v>
      </c>
      <c r="G6142" s="160" t="s">
        <v>4958</v>
      </c>
      <c r="H6142" s="25">
        <v>900362180</v>
      </c>
      <c r="I6142" s="105" t="str">
        <f>+VLOOKUP(FACTURACION[[#This Row],[NIT]],TABLACLIENTE,2,FALSE)</f>
        <v xml:space="preserve">EQUIPOS Y SERVICIOS ALOSAN S A S </v>
      </c>
      <c r="J6142" s="106" t="s">
        <v>708</v>
      </c>
      <c r="K6142" s="105" t="str">
        <f>+VLOOKUP(FACTURACION[[#This Row],[REFERENCIA]],CODINV,2,FALSE)</f>
        <v>REGULADOR PRIMERA ETAPA 1-15 PSI A1/4 NPT</v>
      </c>
      <c r="L6142" s="105" t="str">
        <f>IF(VLOOKUP(FACTURACION[[#This Row],[REFERENCIA]],CODINV,3,FALSE)=0,"",VLOOKUP(FACTURACION[[#This Row],[REFERENCIA]],CODINV,3,FALSE))</f>
        <v>902</v>
      </c>
      <c r="M6142" s="105" t="str">
        <f>+VLOOKUP(FACTURACION[[#This Row],[REFERENCIA]],CODINV,4,FALSE)</f>
        <v>REGULADORES</v>
      </c>
      <c r="N6142" s="105" t="str">
        <f>+VLOOKUP(FACTURACION[[#This Row],[REFERENCIA]],CODINV,5,FALSE)</f>
        <v>CAVAGNA</v>
      </c>
      <c r="O6142" s="114">
        <v>4</v>
      </c>
      <c r="P6142" s="113">
        <v>69000</v>
      </c>
      <c r="Q6142" s="107">
        <f>+FACTURACION[[#This Row],[CANTIDAD]]*FACTURACION[[#This Row],[VR UNITARIO]]/1000</f>
        <v>276</v>
      </c>
      <c r="R6142" s="105" t="str">
        <f>+VLOOKUP(FACTURACION[[#This Row],[NIT]],TABLACLIENTE,5,FALSE)</f>
        <v>BOGOTÁ D.C.</v>
      </c>
    </row>
    <row r="6143" spans="3:18">
      <c r="C6143" s="29">
        <v>2019</v>
      </c>
      <c r="D6143" s="30" t="s">
        <v>702</v>
      </c>
      <c r="E6143" s="30">
        <f>MONTH(FACTURACION[[#This Row],[MES]]&amp;1)</f>
        <v>9</v>
      </c>
      <c r="F6143" s="223">
        <f>DATE(FACTURACION[[#This Row],[AÑO]],FACTURACION[[#This Row],[Mes numero]],1)</f>
        <v>43709</v>
      </c>
      <c r="G6143" s="160" t="s">
        <v>4959</v>
      </c>
      <c r="H6143" s="25">
        <v>800167643</v>
      </c>
      <c r="I6143" s="105" t="str">
        <f>+VLOOKUP(FACTURACION[[#This Row],[NIT]],TABLACLIENTE,2,FALSE)</f>
        <v>GASES DE OCCIDENTE S.A. E.S.P. (GDO)</v>
      </c>
      <c r="J6143" s="106" t="s">
        <v>183</v>
      </c>
      <c r="K6143" s="105" t="str">
        <f>+VLOOKUP(FACTURACION[[#This Row],[REFERENCIA]],CODINV,2,FALSE)</f>
        <v>MANGA 2" S300 H5</v>
      </c>
      <c r="L6143" s="105" t="str">
        <f>IF(VLOOKUP(FACTURACION[[#This Row],[REFERENCIA]],CODINV,3,FALSE)=0,"",VLOOKUP(FACTURACION[[#This Row],[REFERENCIA]],CODINV,3,FALSE))</f>
        <v>73404P008</v>
      </c>
      <c r="M6143" s="105" t="str">
        <f>+VLOOKUP(FACTURACION[[#This Row],[REFERENCIA]],CODINV,4,FALSE)</f>
        <v>MANGAS</v>
      </c>
      <c r="N6143" s="105" t="str">
        <f>+VLOOKUP(FACTURACION[[#This Row],[REFERENCIA]],CODINV,5,FALSE)</f>
        <v>HONEYWELL</v>
      </c>
      <c r="O6143" s="114">
        <v>10</v>
      </c>
      <c r="P6143" s="113">
        <v>550514.6</v>
      </c>
      <c r="Q6143" s="107">
        <f>+FACTURACION[[#This Row],[CANTIDAD]]*FACTURACION[[#This Row],[VR UNITARIO]]/1000</f>
        <v>5505.1459999999997</v>
      </c>
      <c r="R6143" s="105" t="str">
        <f>+VLOOKUP(FACTURACION[[#This Row],[NIT]],TABLACLIENTE,5,FALSE)</f>
        <v>CALI</v>
      </c>
    </row>
    <row r="6144" spans="3:18">
      <c r="C6144" s="29">
        <v>2019</v>
      </c>
      <c r="D6144" s="30" t="s">
        <v>702</v>
      </c>
      <c r="E6144" s="30">
        <f>MONTH(FACTURACION[[#This Row],[MES]]&amp;1)</f>
        <v>9</v>
      </c>
      <c r="F6144" s="223">
        <f>DATE(FACTURACION[[#This Row],[AÑO]],FACTURACION[[#This Row],[Mes numero]],1)</f>
        <v>43709</v>
      </c>
      <c r="G6144" s="160" t="s">
        <v>4960</v>
      </c>
      <c r="H6144" s="25">
        <v>860031068</v>
      </c>
      <c r="I6144" s="105" t="str">
        <f>+VLOOKUP(FACTURACION[[#This Row],[NIT]],TABLACLIENTE,2,FALSE)</f>
        <v>INSTRUMENTOS &amp; CONTROLES S.A.</v>
      </c>
      <c r="J6144" s="106" t="s">
        <v>45</v>
      </c>
      <c r="K6144" s="105" t="str">
        <f>+VLOOKUP(FACTURACION[[#This Row],[REFERENCIA]],CODINV,2,FALSE)</f>
        <v>REGULADOR  PRIMERA ETAPA</v>
      </c>
      <c r="L6144" s="105" t="str">
        <f>IF(VLOOKUP(FACTURACION[[#This Row],[REFERENCIA]],CODINV,3,FALSE)=0,"",VLOOKUP(FACTURACION[[#This Row],[REFERENCIA]],CODINV,3,FALSE))</f>
        <v>1584VN</v>
      </c>
      <c r="M6144" s="105" t="str">
        <f>+VLOOKUP(FACTURACION[[#This Row],[REFERENCIA]],CODINV,4,FALSE)</f>
        <v>REGULADORES</v>
      </c>
      <c r="N6144" s="105" t="str">
        <f>+VLOOKUP(FACTURACION[[#This Row],[REFERENCIA]],CODINV,5,FALSE)</f>
        <v>REGO</v>
      </c>
      <c r="O6144" s="114">
        <v>10</v>
      </c>
      <c r="P6144" s="113">
        <v>220000</v>
      </c>
      <c r="Q6144" s="107">
        <f>+FACTURACION[[#This Row],[CANTIDAD]]*FACTURACION[[#This Row],[VR UNITARIO]]/1000</f>
        <v>2200</v>
      </c>
      <c r="R6144" s="105" t="str">
        <f>+VLOOKUP(FACTURACION[[#This Row],[NIT]],TABLACLIENTE,5,FALSE)</f>
        <v>BOGOTÁ D.C.</v>
      </c>
    </row>
    <row r="6145" spans="3:18">
      <c r="C6145" s="29">
        <v>2019</v>
      </c>
      <c r="D6145" s="30" t="s">
        <v>702</v>
      </c>
      <c r="E6145" s="30">
        <f>MONTH(FACTURACION[[#This Row],[MES]]&amp;1)</f>
        <v>9</v>
      </c>
      <c r="F6145" s="223">
        <f>DATE(FACTURACION[[#This Row],[AÑO]],FACTURACION[[#This Row],[Mes numero]],1)</f>
        <v>43709</v>
      </c>
      <c r="G6145" s="160" t="s">
        <v>4961</v>
      </c>
      <c r="H6145" s="25">
        <v>860031068</v>
      </c>
      <c r="I6145" s="105" t="str">
        <f>+VLOOKUP(FACTURACION[[#This Row],[NIT]],TABLACLIENTE,2,FALSE)</f>
        <v>INSTRUMENTOS &amp; CONTROLES S.A.</v>
      </c>
      <c r="J6145" s="106" t="s">
        <v>132</v>
      </c>
      <c r="K6145" s="105" t="str">
        <f>+VLOOKUP(FACTURACION[[#This Row],[REFERENCIA]],CODINV,2,FALSE)</f>
        <v>KIT REPARACION BUNA N 80</v>
      </c>
      <c r="L6145" s="105" t="str">
        <f>IF(VLOOKUP(FACTURACION[[#This Row],[REFERENCIA]],CODINV,3,FALSE)=0,"",VLOOKUP(FACTURACION[[#This Row],[REFERENCIA]],CODINV,3,FALSE))</f>
        <v>73914K010</v>
      </c>
      <c r="M6145" s="105" t="str">
        <f>+VLOOKUP(FACTURACION[[#This Row],[REFERENCIA]],CODINV,4,FALSE)</f>
        <v>REPUESTOS Y ACCESORIOS</v>
      </c>
      <c r="N6145" s="105" t="str">
        <f>+VLOOKUP(FACTURACION[[#This Row],[REFERENCIA]],CODINV,5,FALSE)</f>
        <v>HONEYWELL</v>
      </c>
      <c r="O6145" s="114">
        <v>2</v>
      </c>
      <c r="P6145" s="113">
        <v>147915</v>
      </c>
      <c r="Q6145" s="107">
        <f>+FACTURACION[[#This Row],[CANTIDAD]]*FACTURACION[[#This Row],[VR UNITARIO]]/1000</f>
        <v>295.83</v>
      </c>
      <c r="R6145" s="105" t="str">
        <f>+VLOOKUP(FACTURACION[[#This Row],[NIT]],TABLACLIENTE,5,FALSE)</f>
        <v>BOGOTÁ D.C.</v>
      </c>
    </row>
    <row r="6146" spans="3:18">
      <c r="C6146" s="29">
        <v>2019</v>
      </c>
      <c r="D6146" s="30" t="s">
        <v>702</v>
      </c>
      <c r="E6146" s="30">
        <f>MONTH(FACTURACION[[#This Row],[MES]]&amp;1)</f>
        <v>9</v>
      </c>
      <c r="F6146" s="223">
        <f>DATE(FACTURACION[[#This Row],[AÑO]],FACTURACION[[#This Row],[Mes numero]],1)</f>
        <v>43709</v>
      </c>
      <c r="G6146" s="160" t="s">
        <v>4961</v>
      </c>
      <c r="H6146" s="25">
        <v>860031068</v>
      </c>
      <c r="I6146" s="105" t="str">
        <f>+VLOOKUP(FACTURACION[[#This Row],[NIT]],TABLACLIENTE,2,FALSE)</f>
        <v>INSTRUMENTOS &amp; CONTROLES S.A.</v>
      </c>
      <c r="J6146" s="106" t="s">
        <v>886</v>
      </c>
      <c r="K6146" s="105" t="str">
        <f>+VLOOKUP(FACTURACION[[#This Row],[REFERENCIA]],CODINV,2,FALSE)</f>
        <v>FILTER ASSEMBLY (COMPOSITE)</v>
      </c>
      <c r="L6146" s="105" t="str">
        <f>IF(VLOOKUP(FACTURACION[[#This Row],[REFERENCIA]],CODINV,3,FALSE)=0,"",VLOOKUP(FACTURACION[[#This Row],[REFERENCIA]],CODINV,3,FALSE))</f>
        <v>78480P001</v>
      </c>
      <c r="M6146" s="105" t="str">
        <f>+VLOOKUP(FACTURACION[[#This Row],[REFERENCIA]],CODINV,4,FALSE)</f>
        <v>FILTROS</v>
      </c>
      <c r="N6146" s="105" t="str">
        <f>+VLOOKUP(FACTURACION[[#This Row],[REFERENCIA]],CODINV,5,FALSE)</f>
        <v>HONEYWELL</v>
      </c>
      <c r="O6146" s="114">
        <v>2</v>
      </c>
      <c r="P6146" s="113">
        <v>70595.5</v>
      </c>
      <c r="Q6146" s="107">
        <f>+FACTURACION[[#This Row],[CANTIDAD]]*FACTURACION[[#This Row],[VR UNITARIO]]/1000</f>
        <v>141.191</v>
      </c>
      <c r="R6146" s="105" t="str">
        <f>+VLOOKUP(FACTURACION[[#This Row],[NIT]],TABLACLIENTE,5,FALSE)</f>
        <v>BOGOTÁ D.C.</v>
      </c>
    </row>
    <row r="6147" spans="3:18">
      <c r="C6147" s="29">
        <v>2019</v>
      </c>
      <c r="D6147" s="30" t="s">
        <v>702</v>
      </c>
      <c r="E6147" s="30">
        <f>MONTH(FACTURACION[[#This Row],[MES]]&amp;1)</f>
        <v>9</v>
      </c>
      <c r="F6147" s="223">
        <f>DATE(FACTURACION[[#This Row],[AÑO]],FACTURACION[[#This Row],[Mes numero]],1)</f>
        <v>43709</v>
      </c>
      <c r="G6147" s="160" t="s">
        <v>4961</v>
      </c>
      <c r="H6147" s="25">
        <v>860031068</v>
      </c>
      <c r="I6147" s="105" t="str">
        <f>+VLOOKUP(FACTURACION[[#This Row],[NIT]],TABLACLIENTE,2,FALSE)</f>
        <v>INSTRUMENTOS &amp; CONTROLES S.A.</v>
      </c>
      <c r="J6147" s="106" t="s">
        <v>574</v>
      </c>
      <c r="K6147" s="105" t="str">
        <f>+VLOOKUP(FACTURACION[[#This Row],[REFERENCIA]],CODINV,2,FALSE)</f>
        <v>FILTER ASSEMBY (INSPIRATOR)</v>
      </c>
      <c r="L6147" s="105" t="str">
        <f>IF(VLOOKUP(FACTURACION[[#This Row],[REFERENCIA]],CODINV,3,FALSE)=0,"",VLOOKUP(FACTURACION[[#This Row],[REFERENCIA]],CODINV,3,FALSE))</f>
        <v>74074K001</v>
      </c>
      <c r="M6147" s="105" t="str">
        <f>+VLOOKUP(FACTURACION[[#This Row],[REFERENCIA]],CODINV,4,FALSE)</f>
        <v>FILTROS</v>
      </c>
      <c r="N6147" s="105" t="str">
        <f>+VLOOKUP(FACTURACION[[#This Row],[REFERENCIA]],CODINV,5,FALSE)</f>
        <v>HONEYWELL</v>
      </c>
      <c r="O6147" s="114">
        <v>2</v>
      </c>
      <c r="P6147" s="113">
        <v>255489.00000000003</v>
      </c>
      <c r="Q6147" s="107">
        <f>+FACTURACION[[#This Row],[CANTIDAD]]*FACTURACION[[#This Row],[VR UNITARIO]]/1000</f>
        <v>510.97800000000007</v>
      </c>
      <c r="R6147" s="105" t="str">
        <f>+VLOOKUP(FACTURACION[[#This Row],[NIT]],TABLACLIENTE,5,FALSE)</f>
        <v>BOGOTÁ D.C.</v>
      </c>
    </row>
    <row r="6148" spans="3:18">
      <c r="C6148" s="29">
        <v>2019</v>
      </c>
      <c r="D6148" s="30" t="s">
        <v>702</v>
      </c>
      <c r="E6148" s="30">
        <f>MONTH(FACTURACION[[#This Row],[MES]]&amp;1)</f>
        <v>9</v>
      </c>
      <c r="F6148" s="223">
        <f>DATE(FACTURACION[[#This Row],[AÑO]],FACTURACION[[#This Row],[Mes numero]],1)</f>
        <v>43709</v>
      </c>
      <c r="G6148" s="160" t="s">
        <v>4961</v>
      </c>
      <c r="H6148" s="25">
        <v>860031068</v>
      </c>
      <c r="I6148" s="105" t="str">
        <f>+VLOOKUP(FACTURACION[[#This Row],[NIT]],TABLACLIENTE,2,FALSE)</f>
        <v>INSTRUMENTOS &amp; CONTROLES S.A.</v>
      </c>
      <c r="J6148" s="106" t="s">
        <v>153</v>
      </c>
      <c r="K6148" s="105" t="str">
        <f>+VLOOKUP(FACTURACION[[#This Row],[REFERENCIA]],CODINV,2,FALSE)</f>
        <v>MANGA 3" S300 H7</v>
      </c>
      <c r="L6148" s="105" t="str">
        <f>IF(VLOOKUP(FACTURACION[[#This Row],[REFERENCIA]],CODINV,3,FALSE)=0,"",VLOOKUP(FACTURACION[[#This Row],[REFERENCIA]],CODINV,3,FALSE))</f>
        <v>73404P003</v>
      </c>
      <c r="M6148" s="105" t="str">
        <f>+VLOOKUP(FACTURACION[[#This Row],[REFERENCIA]],CODINV,4,FALSE)</f>
        <v>MANGAS</v>
      </c>
      <c r="N6148" s="105" t="str">
        <f>+VLOOKUP(FACTURACION[[#This Row],[REFERENCIA]],CODINV,5,FALSE)</f>
        <v>HONEYWELL</v>
      </c>
      <c r="O6148" s="114">
        <v>2</v>
      </c>
      <c r="P6148" s="113">
        <v>964808.00000000012</v>
      </c>
      <c r="Q6148" s="107">
        <f>+FACTURACION[[#This Row],[CANTIDAD]]*FACTURACION[[#This Row],[VR UNITARIO]]/1000</f>
        <v>1929.6160000000002</v>
      </c>
      <c r="R6148" s="105" t="str">
        <f>+VLOOKUP(FACTURACION[[#This Row],[NIT]],TABLACLIENTE,5,FALSE)</f>
        <v>BOGOTÁ D.C.</v>
      </c>
    </row>
    <row r="6149" spans="3:18">
      <c r="C6149" s="29">
        <v>2019</v>
      </c>
      <c r="D6149" s="30" t="s">
        <v>702</v>
      </c>
      <c r="E6149" s="30">
        <f>MONTH(FACTURACION[[#This Row],[MES]]&amp;1)</f>
        <v>9</v>
      </c>
      <c r="F6149" s="223">
        <f>DATE(FACTURACION[[#This Row],[AÑO]],FACTURACION[[#This Row],[Mes numero]],1)</f>
        <v>43709</v>
      </c>
      <c r="G6149" s="160" t="s">
        <v>4961</v>
      </c>
      <c r="H6149" s="25">
        <v>860031068</v>
      </c>
      <c r="I6149" s="105" t="str">
        <f>+VLOOKUP(FACTURACION[[#This Row],[NIT]],TABLACLIENTE,2,FALSE)</f>
        <v>INSTRUMENTOS &amp; CONTROLES S.A.</v>
      </c>
      <c r="J6149" s="106" t="s">
        <v>180</v>
      </c>
      <c r="K6149" s="105" t="str">
        <f>+VLOOKUP(FACTURACION[[#This Row],[REFERENCIA]],CODINV,2,FALSE)</f>
        <v>O-RING, 0.38OD x.25ID BUNA 70</v>
      </c>
      <c r="L6149" s="105" t="str">
        <f>IF(VLOOKUP(FACTURACION[[#This Row],[REFERENCIA]],CODINV,3,FALSE)=0,"",VLOOKUP(FACTURACION[[#This Row],[REFERENCIA]],CODINV,3,FALSE))</f>
        <v>42710P146</v>
      </c>
      <c r="M6149" s="105" t="str">
        <f>+VLOOKUP(FACTURACION[[#This Row],[REFERENCIA]],CODINV,4,FALSE)</f>
        <v>REPUESTOS Y ACCESORIOS</v>
      </c>
      <c r="N6149" s="105" t="str">
        <f>+VLOOKUP(FACTURACION[[#This Row],[REFERENCIA]],CODINV,5,FALSE)</f>
        <v>HONEYWELL</v>
      </c>
      <c r="O6149" s="114">
        <v>5</v>
      </c>
      <c r="P6149" s="113">
        <v>1680.8</v>
      </c>
      <c r="Q6149" s="107">
        <f>+FACTURACION[[#This Row],[CANTIDAD]]*FACTURACION[[#This Row],[VR UNITARIO]]/1000</f>
        <v>8.4039999999999999</v>
      </c>
      <c r="R6149" s="105" t="str">
        <f>+VLOOKUP(FACTURACION[[#This Row],[NIT]],TABLACLIENTE,5,FALSE)</f>
        <v>BOGOTÁ D.C.</v>
      </c>
    </row>
    <row r="6150" spans="3:18">
      <c r="C6150" s="29">
        <v>2019</v>
      </c>
      <c r="D6150" s="30" t="s">
        <v>702</v>
      </c>
      <c r="E6150" s="30">
        <f>MONTH(FACTURACION[[#This Row],[MES]]&amp;1)</f>
        <v>9</v>
      </c>
      <c r="F6150" s="223">
        <f>DATE(FACTURACION[[#This Row],[AÑO]],FACTURACION[[#This Row],[Mes numero]],1)</f>
        <v>43709</v>
      </c>
      <c r="G6150" s="160" t="s">
        <v>4962</v>
      </c>
      <c r="H6150" s="25">
        <v>900134459</v>
      </c>
      <c r="I6150" s="105" t="str">
        <f>+VLOOKUP(FACTURACION[[#This Row],[NIT]],TABLACLIENTE,2,FALSE)</f>
        <v>TRANSPORTADORA DE GAS INTERNACIONAL S.A. ESP (TGI S.A. E.S.P.)</v>
      </c>
      <c r="J6150" s="106" t="s">
        <v>132</v>
      </c>
      <c r="K6150" s="105" t="str">
        <f>+VLOOKUP(FACTURACION[[#This Row],[REFERENCIA]],CODINV,2,FALSE)</f>
        <v>KIT REPARACION BUNA N 80</v>
      </c>
      <c r="L6150" s="105" t="str">
        <f>IF(VLOOKUP(FACTURACION[[#This Row],[REFERENCIA]],CODINV,3,FALSE)=0,"",VLOOKUP(FACTURACION[[#This Row],[REFERENCIA]],CODINV,3,FALSE))</f>
        <v>73914K010</v>
      </c>
      <c r="M6150" s="105" t="str">
        <f>+VLOOKUP(FACTURACION[[#This Row],[REFERENCIA]],CODINV,4,FALSE)</f>
        <v>REPUESTOS Y ACCESORIOS</v>
      </c>
      <c r="N6150" s="105" t="str">
        <f>+VLOOKUP(FACTURACION[[#This Row],[REFERENCIA]],CODINV,5,FALSE)</f>
        <v>HONEYWELL</v>
      </c>
      <c r="O6150" s="114">
        <v>20</v>
      </c>
      <c r="P6150" s="113">
        <v>180011.2</v>
      </c>
      <c r="Q6150" s="107">
        <f>+FACTURACION[[#This Row],[CANTIDAD]]*FACTURACION[[#This Row],[VR UNITARIO]]/1000</f>
        <v>3600.2240000000002</v>
      </c>
      <c r="R6150" s="105" t="str">
        <f>+VLOOKUP(FACTURACION[[#This Row],[NIT]],TABLACLIENTE,5,FALSE)</f>
        <v>BOGOTÁ D.C.</v>
      </c>
    </row>
    <row r="6151" spans="3:18">
      <c r="C6151" s="29">
        <v>2019</v>
      </c>
      <c r="D6151" s="30" t="s">
        <v>702</v>
      </c>
      <c r="E6151" s="30">
        <f>MONTH(FACTURACION[[#This Row],[MES]]&amp;1)</f>
        <v>9</v>
      </c>
      <c r="F6151" s="223">
        <f>DATE(FACTURACION[[#This Row],[AÑO]],FACTURACION[[#This Row],[Mes numero]],1)</f>
        <v>43709</v>
      </c>
      <c r="G6151" s="160" t="s">
        <v>4963</v>
      </c>
      <c r="H6151" s="25">
        <v>890105526</v>
      </c>
      <c r="I6151" s="105" t="str">
        <f>+VLOOKUP(FACTURACION[[#This Row],[NIT]],TABLACLIENTE,2,FALSE)</f>
        <v>PROMIGAS S.A. E.S.P.</v>
      </c>
      <c r="J6151" s="106" t="s">
        <v>566</v>
      </c>
      <c r="K6151" s="105" t="str">
        <f>+VLOOKUP(FACTURACION[[#This Row],[REFERENCIA]],CODINV,2,FALSE)</f>
        <v>MANGA 2" S300 V7</v>
      </c>
      <c r="L6151" s="105" t="str">
        <f>IF(VLOOKUP(FACTURACION[[#This Row],[REFERENCIA]],CODINV,3,FALSE)=0,"",VLOOKUP(FACTURACION[[#This Row],[REFERENCIA]],CODINV,3,FALSE))</f>
        <v>73404P015</v>
      </c>
      <c r="M6151" s="105" t="str">
        <f>+VLOOKUP(FACTURACION[[#This Row],[REFERENCIA]],CODINV,4,FALSE)</f>
        <v>MANGAS</v>
      </c>
      <c r="N6151" s="105" t="str">
        <f>+VLOOKUP(FACTURACION[[#This Row],[REFERENCIA]],CODINV,5,FALSE)</f>
        <v>HONEYWELL</v>
      </c>
      <c r="O6151" s="114">
        <v>10</v>
      </c>
      <c r="P6151" s="113">
        <v>1653137.5</v>
      </c>
      <c r="Q6151" s="107">
        <f>+FACTURACION[[#This Row],[CANTIDAD]]*FACTURACION[[#This Row],[VR UNITARIO]]/1000</f>
        <v>16531.375</v>
      </c>
      <c r="R6151" s="105" t="str">
        <f>+VLOOKUP(FACTURACION[[#This Row],[NIT]],TABLACLIENTE,5,FALSE)</f>
        <v>BARRANQUILLA</v>
      </c>
    </row>
    <row r="6152" spans="3:18">
      <c r="C6152" s="29">
        <v>2019</v>
      </c>
      <c r="D6152" s="30" t="s">
        <v>702</v>
      </c>
      <c r="E6152" s="30">
        <f>MONTH(FACTURACION[[#This Row],[MES]]&amp;1)</f>
        <v>9</v>
      </c>
      <c r="F6152" s="223">
        <f>DATE(FACTURACION[[#This Row],[AÑO]],FACTURACION[[#This Row],[Mes numero]],1)</f>
        <v>43709</v>
      </c>
      <c r="G6152" s="160" t="s">
        <v>4963</v>
      </c>
      <c r="H6152" s="25">
        <v>890105526</v>
      </c>
      <c r="I6152" s="105" t="str">
        <f>+VLOOKUP(FACTURACION[[#This Row],[NIT]],TABLACLIENTE,2,FALSE)</f>
        <v>PROMIGAS S.A. E.S.P.</v>
      </c>
      <c r="J6152" s="106" t="s">
        <v>277</v>
      </c>
      <c r="K6152" s="105" t="str">
        <f>+VLOOKUP(FACTURACION[[#This Row],[REFERENCIA]],CODINV,2,FALSE)</f>
        <v>ORIFICIO 3/32"</v>
      </c>
      <c r="L6152" s="105" t="str">
        <f>IF(VLOOKUP(FACTURACION[[#This Row],[REFERENCIA]],CODINV,3,FALSE)=0,"",VLOOKUP(FACTURACION[[#This Row],[REFERENCIA]],CODINV,3,FALSE))</f>
        <v>70033P001</v>
      </c>
      <c r="M6152" s="105" t="str">
        <f>+VLOOKUP(FACTURACION[[#This Row],[REFERENCIA]],CODINV,4,FALSE)</f>
        <v>REPUESTOS Y ACCESORIOS</v>
      </c>
      <c r="N6152" s="105" t="str">
        <f>+VLOOKUP(FACTURACION[[#This Row],[REFERENCIA]],CODINV,5,FALSE)</f>
        <v>HONEYWELL</v>
      </c>
      <c r="O6152" s="114">
        <v>60</v>
      </c>
      <c r="P6152" s="113">
        <v>27833.4375</v>
      </c>
      <c r="Q6152" s="107">
        <f>+FACTURACION[[#This Row],[CANTIDAD]]*FACTURACION[[#This Row],[VR UNITARIO]]/1000</f>
        <v>1670.0062499999999</v>
      </c>
      <c r="R6152" s="105" t="str">
        <f>+VLOOKUP(FACTURACION[[#This Row],[NIT]],TABLACLIENTE,5,FALSE)</f>
        <v>BARRANQUILLA</v>
      </c>
    </row>
    <row r="6153" spans="3:18">
      <c r="C6153" s="29">
        <v>2019</v>
      </c>
      <c r="D6153" s="30" t="s">
        <v>702</v>
      </c>
      <c r="E6153" s="30">
        <f>MONTH(FACTURACION[[#This Row],[MES]]&amp;1)</f>
        <v>9</v>
      </c>
      <c r="F6153" s="223">
        <f>DATE(FACTURACION[[#This Row],[AÑO]],FACTURACION[[#This Row],[Mes numero]],1)</f>
        <v>43709</v>
      </c>
      <c r="G6153" s="160" t="s">
        <v>4963</v>
      </c>
      <c r="H6153" s="25">
        <v>890105526</v>
      </c>
      <c r="I6153" s="105" t="str">
        <f>+VLOOKUP(FACTURACION[[#This Row],[NIT]],TABLACLIENTE,2,FALSE)</f>
        <v>PROMIGAS S.A. E.S.P.</v>
      </c>
      <c r="J6153" s="106" t="s">
        <v>151</v>
      </c>
      <c r="K6153" s="105" t="str">
        <f>+VLOOKUP(FACTURACION[[#This Row],[REFERENCIA]],CODINV,2,FALSE)</f>
        <v>DIAFRAGMA BUNA Z-138</v>
      </c>
      <c r="L6153" s="105" t="str">
        <f>IF(VLOOKUP(FACTURACION[[#This Row],[REFERENCIA]],CODINV,3,FALSE)=0,"",VLOOKUP(FACTURACION[[#This Row],[REFERENCIA]],CODINV,3,FALSE))</f>
        <v>70170P028</v>
      </c>
      <c r="M6153" s="105" t="str">
        <f>+VLOOKUP(FACTURACION[[#This Row],[REFERENCIA]],CODINV,4,FALSE)</f>
        <v>REPUESTOS Y ACCESORIOS</v>
      </c>
      <c r="N6153" s="105" t="str">
        <f>+VLOOKUP(FACTURACION[[#This Row],[REFERENCIA]],CODINV,5,FALSE)</f>
        <v>HONEYWELL</v>
      </c>
      <c r="O6153" s="114">
        <v>100</v>
      </c>
      <c r="P6153" s="113">
        <v>20276.237500000003</v>
      </c>
      <c r="Q6153" s="107">
        <f>+FACTURACION[[#This Row],[CANTIDAD]]*FACTURACION[[#This Row],[VR UNITARIO]]/1000</f>
        <v>2027.6237500000002</v>
      </c>
      <c r="R6153" s="105" t="str">
        <f>+VLOOKUP(FACTURACION[[#This Row],[NIT]],TABLACLIENTE,5,FALSE)</f>
        <v>BARRANQUILLA</v>
      </c>
    </row>
    <row r="6154" spans="3:18">
      <c r="C6154" s="29">
        <v>2019</v>
      </c>
      <c r="D6154" s="30" t="s">
        <v>702</v>
      </c>
      <c r="E6154" s="30">
        <f>MONTH(FACTURACION[[#This Row],[MES]]&amp;1)</f>
        <v>9</v>
      </c>
      <c r="F6154" s="223">
        <f>DATE(FACTURACION[[#This Row],[AÑO]],FACTURACION[[#This Row],[Mes numero]],1)</f>
        <v>43709</v>
      </c>
      <c r="G6154" s="160" t="s">
        <v>4963</v>
      </c>
      <c r="H6154" s="25">
        <v>890105526</v>
      </c>
      <c r="I6154" s="105" t="str">
        <f>+VLOOKUP(FACTURACION[[#This Row],[NIT]],TABLACLIENTE,2,FALSE)</f>
        <v>PROMIGAS S.A. E.S.P.</v>
      </c>
      <c r="J6154" s="106" t="s">
        <v>274</v>
      </c>
      <c r="K6154" s="105" t="str">
        <f>+VLOOKUP(FACTURACION[[#This Row],[REFERENCIA]],CODINV,2,FALSE)</f>
        <v>SEAT DISC BUNA 80</v>
      </c>
      <c r="L6154" s="105" t="str">
        <f>IF(VLOOKUP(FACTURACION[[#This Row],[REFERENCIA]],CODINV,3,FALSE)=0,"",VLOOKUP(FACTURACION[[#This Row],[REFERENCIA]],CODINV,3,FALSE))</f>
        <v>70041P002</v>
      </c>
      <c r="M6154" s="105" t="str">
        <f>+VLOOKUP(FACTURACION[[#This Row],[REFERENCIA]],CODINV,4,FALSE)</f>
        <v>REPUESTOS Y ACCESORIOS</v>
      </c>
      <c r="N6154" s="105" t="str">
        <f>+VLOOKUP(FACTURACION[[#This Row],[REFERENCIA]],CODINV,5,FALSE)</f>
        <v>HONEYWELL</v>
      </c>
      <c r="O6154" s="114">
        <v>40</v>
      </c>
      <c r="P6154" s="113">
        <v>28676.875</v>
      </c>
      <c r="Q6154" s="107">
        <f>+FACTURACION[[#This Row],[CANTIDAD]]*FACTURACION[[#This Row],[VR UNITARIO]]/1000</f>
        <v>1147.075</v>
      </c>
      <c r="R6154" s="105" t="str">
        <f>+VLOOKUP(FACTURACION[[#This Row],[NIT]],TABLACLIENTE,5,FALSE)</f>
        <v>BARRANQUILLA</v>
      </c>
    </row>
    <row r="6155" spans="3:18">
      <c r="C6155" s="29">
        <v>2019</v>
      </c>
      <c r="D6155" s="30" t="s">
        <v>702</v>
      </c>
      <c r="E6155" s="30">
        <f>MONTH(FACTURACION[[#This Row],[MES]]&amp;1)</f>
        <v>9</v>
      </c>
      <c r="F6155" s="223">
        <f>DATE(FACTURACION[[#This Row],[AÑO]],FACTURACION[[#This Row],[Mes numero]],1)</f>
        <v>43709</v>
      </c>
      <c r="G6155" s="160" t="s">
        <v>4964</v>
      </c>
      <c r="H6155" s="25">
        <v>890101691</v>
      </c>
      <c r="I6155" s="105" t="str">
        <f>+VLOOKUP(FACTURACION[[#This Row],[NIT]],TABLACLIENTE,2,FALSE)</f>
        <v>GASES DEL CARIBE S.A.E.S.P. (GASCARIBE S.A E.S.P.)</v>
      </c>
      <c r="J6155" s="106" t="s">
        <v>63</v>
      </c>
      <c r="K6155" s="105" t="str">
        <f>+VLOOKUP(FACTURACION[[#This Row],[REFERENCIA]],CODINV,2,FALSE)</f>
        <v>AFV 2" S300 FO</v>
      </c>
      <c r="L6155" s="105" t="str">
        <f>IF(VLOOKUP(FACTURACION[[#This Row],[REFERENCIA]],CODINV,3,FALSE)=0,"",VLOOKUP(FACTURACION[[#This Row],[REFERENCIA]],CODINV,3,FALSE))</f>
        <v/>
      </c>
      <c r="M6155" s="105" t="str">
        <f>+VLOOKUP(FACTURACION[[#This Row],[REFERENCIA]],CODINV,4,FALSE)</f>
        <v>REGULADORES</v>
      </c>
      <c r="N6155" s="105" t="str">
        <f>+VLOOKUP(FACTURACION[[#This Row],[REFERENCIA]],CODINV,5,FALSE)</f>
        <v>HONEYWELL</v>
      </c>
      <c r="O6155" s="114">
        <v>2</v>
      </c>
      <c r="P6155" s="113">
        <v>4726969.5</v>
      </c>
      <c r="Q6155" s="107">
        <f>+FACTURACION[[#This Row],[CANTIDAD]]*FACTURACION[[#This Row],[VR UNITARIO]]/1000</f>
        <v>9453.9390000000003</v>
      </c>
      <c r="R6155" s="105" t="str">
        <f>+VLOOKUP(FACTURACION[[#This Row],[NIT]],TABLACLIENTE,5,FALSE)</f>
        <v>BARRANQUILLA</v>
      </c>
    </row>
    <row r="6156" spans="3:18">
      <c r="C6156" s="29">
        <v>2019</v>
      </c>
      <c r="D6156" s="30" t="s">
        <v>702</v>
      </c>
      <c r="E6156" s="30">
        <f>MONTH(FACTURACION[[#This Row],[MES]]&amp;1)</f>
        <v>9</v>
      </c>
      <c r="F6156" s="223">
        <f>DATE(FACTURACION[[#This Row],[AÑO]],FACTURACION[[#This Row],[Mes numero]],1)</f>
        <v>43709</v>
      </c>
      <c r="G6156" s="160" t="s">
        <v>4964</v>
      </c>
      <c r="H6156" s="25">
        <v>890101691</v>
      </c>
      <c r="I6156" s="105" t="str">
        <f>+VLOOKUP(FACTURACION[[#This Row],[NIT]],TABLACLIENTE,2,FALSE)</f>
        <v>GASES DEL CARIBE S.A.E.S.P. (GASCARIBE S.A E.S.P.)</v>
      </c>
      <c r="J6156" s="106" t="s">
        <v>65</v>
      </c>
      <c r="K6156" s="105" t="str">
        <f>+VLOOKUP(FACTURACION[[#This Row],[REFERENCIA]],CODINV,2,FALSE)</f>
        <v>CONTROL LOOP ZSC-100 BM INSPIRATOR</v>
      </c>
      <c r="L6156" s="105" t="str">
        <f>IF(VLOOKUP(FACTURACION[[#This Row],[REFERENCIA]],CODINV,3,FALSE)=0,"",VLOOKUP(FACTURACION[[#This Row],[REFERENCIA]],CODINV,3,FALSE))</f>
        <v/>
      </c>
      <c r="M6156" s="105" t="str">
        <f>+VLOOKUP(FACTURACION[[#This Row],[REFERENCIA]],CODINV,4,FALSE)</f>
        <v>REGULADORES</v>
      </c>
      <c r="N6156" s="105" t="str">
        <f>+VLOOKUP(FACTURACION[[#This Row],[REFERENCIA]],CODINV,5,FALSE)</f>
        <v>HONEYWELL</v>
      </c>
      <c r="O6156" s="114">
        <v>2</v>
      </c>
      <c r="P6156" s="113">
        <v>4745131</v>
      </c>
      <c r="Q6156" s="107">
        <f>+FACTURACION[[#This Row],[CANTIDAD]]*FACTURACION[[#This Row],[VR UNITARIO]]/1000</f>
        <v>9490.2620000000006</v>
      </c>
      <c r="R6156" s="105" t="str">
        <f>+VLOOKUP(FACTURACION[[#This Row],[NIT]],TABLACLIENTE,5,FALSE)</f>
        <v>BARRANQUILLA</v>
      </c>
    </row>
    <row r="6157" spans="3:18">
      <c r="C6157" s="29">
        <v>2019</v>
      </c>
      <c r="D6157" s="30" t="s">
        <v>702</v>
      </c>
      <c r="E6157" s="30">
        <f>MONTH(FACTURACION[[#This Row],[MES]]&amp;1)</f>
        <v>9</v>
      </c>
      <c r="F6157" s="223">
        <f>DATE(FACTURACION[[#This Row],[AÑO]],FACTURACION[[#This Row],[Mes numero]],1)</f>
        <v>43709</v>
      </c>
      <c r="G6157" s="160" t="s">
        <v>4965</v>
      </c>
      <c r="H6157" s="25">
        <v>900569327</v>
      </c>
      <c r="I6157" s="105" t="str">
        <f>+VLOOKUP(FACTURACION[[#This Row],[NIT]],TABLACLIENTE,2,FALSE)</f>
        <v>ICG SERVICE SAS</v>
      </c>
      <c r="J6157" s="106" t="s">
        <v>1040</v>
      </c>
      <c r="K6157" s="105" t="str">
        <f>+VLOOKUP(FACTURACION[[#This Row],[REFERENCIA]],CODINV,2,FALSE)</f>
        <v>TRENZA DE COBRE 1/2" POOL POOL 36"</v>
      </c>
      <c r="L6157" s="105" t="str">
        <f>IF(VLOOKUP(FACTURACION[[#This Row],[REFERENCIA]],CODINV,3,FALSE)=0,"",VLOOKUP(FACTURACION[[#This Row],[REFERENCIA]],CODINV,3,FALSE))</f>
        <v>913PS36</v>
      </c>
      <c r="M6157" s="105" t="str">
        <f>+VLOOKUP(FACTURACION[[#This Row],[REFERENCIA]],CODINV,4,FALSE)</f>
        <v>REPUESTOS Y ACCESORIOS</v>
      </c>
      <c r="N6157" s="105" t="str">
        <f>+VLOOKUP(FACTURACION[[#This Row],[REFERENCIA]],CODINV,5,FALSE)</f>
        <v>REGO</v>
      </c>
      <c r="O6157" s="114">
        <v>4</v>
      </c>
      <c r="P6157" s="113">
        <v>40000</v>
      </c>
      <c r="Q6157" s="107">
        <f>+FACTURACION[[#This Row],[CANTIDAD]]*FACTURACION[[#This Row],[VR UNITARIO]]/1000</f>
        <v>160</v>
      </c>
      <c r="R6157" s="105" t="str">
        <f>+VLOOKUP(FACTURACION[[#This Row],[NIT]],TABLACLIENTE,5,FALSE)</f>
        <v>BOGOTÁ D.C.</v>
      </c>
    </row>
    <row r="6158" spans="3:18">
      <c r="C6158" s="29">
        <v>2019</v>
      </c>
      <c r="D6158" s="30" t="s">
        <v>702</v>
      </c>
      <c r="E6158" s="30">
        <f>MONTH(FACTURACION[[#This Row],[MES]]&amp;1)</f>
        <v>9</v>
      </c>
      <c r="F6158" s="223">
        <f>DATE(FACTURACION[[#This Row],[AÑO]],FACTURACION[[#This Row],[Mes numero]],1)</f>
        <v>43709</v>
      </c>
      <c r="G6158" s="160" t="s">
        <v>4965</v>
      </c>
      <c r="H6158" s="25">
        <v>900569327</v>
      </c>
      <c r="I6158" s="105" t="str">
        <f>+VLOOKUP(FACTURACION[[#This Row],[NIT]],TABLACLIENTE,2,FALSE)</f>
        <v>ICG SERVICE SAS</v>
      </c>
      <c r="J6158" s="106" t="s">
        <v>4974</v>
      </c>
      <c r="K6158" s="105" t="str">
        <f>+VLOOKUP(FACTURACION[[#This Row],[REFERENCIA]],CODINV,2,FALSE)</f>
        <v>REGULADOR  PRIMERA ETAPA</v>
      </c>
      <c r="L6158" s="105" t="str">
        <f>IF(VLOOKUP(FACTURACION[[#This Row],[REFERENCIA]],CODINV,3,FALSE)=0,"",VLOOKUP(FACTURACION[[#This Row],[REFERENCIA]],CODINV,3,FALSE))</f>
        <v>1584AVN</v>
      </c>
      <c r="M6158" s="105" t="str">
        <f>+VLOOKUP(FACTURACION[[#This Row],[REFERENCIA]],CODINV,4,FALSE)</f>
        <v>REGULADORES</v>
      </c>
      <c r="N6158" s="105" t="str">
        <f>+VLOOKUP(FACTURACION[[#This Row],[REFERENCIA]],CODINV,5,FALSE)</f>
        <v>REGO</v>
      </c>
      <c r="O6158" s="114">
        <v>1</v>
      </c>
      <c r="P6158" s="113">
        <v>280000</v>
      </c>
      <c r="Q6158" s="107">
        <f>+FACTURACION[[#This Row],[CANTIDAD]]*FACTURACION[[#This Row],[VR UNITARIO]]/1000</f>
        <v>280</v>
      </c>
      <c r="R6158" s="105" t="str">
        <f>+VLOOKUP(FACTURACION[[#This Row],[NIT]],TABLACLIENTE,5,FALSE)</f>
        <v>BOGOTÁ D.C.</v>
      </c>
    </row>
    <row r="6159" spans="3:18">
      <c r="C6159" s="29">
        <v>2019</v>
      </c>
      <c r="D6159" s="30" t="s">
        <v>702</v>
      </c>
      <c r="E6159" s="30">
        <f>MONTH(FACTURACION[[#This Row],[MES]]&amp;1)</f>
        <v>9</v>
      </c>
      <c r="F6159" s="223">
        <f>DATE(FACTURACION[[#This Row],[AÑO]],FACTURACION[[#This Row],[Mes numero]],1)</f>
        <v>43709</v>
      </c>
      <c r="G6159" s="160" t="s">
        <v>4965</v>
      </c>
      <c r="H6159" s="25">
        <v>900569327</v>
      </c>
      <c r="I6159" s="105" t="str">
        <f>+VLOOKUP(FACTURACION[[#This Row],[NIT]],TABLACLIENTE,2,FALSE)</f>
        <v>ICG SERVICE SAS</v>
      </c>
      <c r="J6159" s="106" t="s">
        <v>28</v>
      </c>
      <c r="K6159" s="105" t="str">
        <f>+VLOOKUP(FACTURACION[[#This Row],[REFERENCIA]],CODINV,2,FALSE)</f>
        <v>REGULADOR SR 113 3/4 R: 7-12 O:1/4</v>
      </c>
      <c r="L6159" s="105" t="str">
        <f>IF(VLOOKUP(FACTURACION[[#This Row],[REFERENCIA]],CODINV,3,FALSE)=0,"",VLOOKUP(FACTURACION[[#This Row],[REFERENCIA]],CODINV,3,FALSE))</f>
        <v/>
      </c>
      <c r="M6159" s="105" t="str">
        <f>+VLOOKUP(FACTURACION[[#This Row],[REFERENCIA]],CODINV,4,FALSE)</f>
        <v>REGULADORES</v>
      </c>
      <c r="N6159" s="105" t="str">
        <f>+VLOOKUP(FACTURACION[[#This Row],[REFERENCIA]],CODINV,5,FALSE)</f>
        <v>HONEYWELL</v>
      </c>
      <c r="O6159" s="114">
        <v>1</v>
      </c>
      <c r="P6159" s="113">
        <v>130000</v>
      </c>
      <c r="Q6159" s="107">
        <f>+FACTURACION[[#This Row],[CANTIDAD]]*FACTURACION[[#This Row],[VR UNITARIO]]/1000</f>
        <v>130</v>
      </c>
      <c r="R6159" s="105" t="str">
        <f>+VLOOKUP(FACTURACION[[#This Row],[NIT]],TABLACLIENTE,5,FALSE)</f>
        <v>BOGOTÁ D.C.</v>
      </c>
    </row>
    <row r="6160" spans="3:18">
      <c r="C6160" s="29">
        <v>2019</v>
      </c>
      <c r="D6160" s="30" t="s">
        <v>702</v>
      </c>
      <c r="E6160" s="30">
        <f>MONTH(FACTURACION[[#This Row],[MES]]&amp;1)</f>
        <v>9</v>
      </c>
      <c r="F6160" s="223">
        <f>DATE(FACTURACION[[#This Row],[AÑO]],FACTURACION[[#This Row],[Mes numero]],1)</f>
        <v>43709</v>
      </c>
      <c r="G6160" s="160" t="s">
        <v>4966</v>
      </c>
      <c r="H6160" s="25">
        <v>890501073</v>
      </c>
      <c r="I6160" s="105" t="str">
        <f>+VLOOKUP(FACTURACION[[#This Row],[NIT]],TABLACLIENTE,2,FALSE)</f>
        <v>COMERCIAL INDUSTRIAL NACIONAL S.A. CINSA</v>
      </c>
      <c r="J6160" s="106" t="s">
        <v>4976</v>
      </c>
      <c r="K6160" s="105" t="str">
        <f>+VLOOKUP(FACTURACION[[#This Row],[REFERENCIA]],CODINV,2,FALSE)</f>
        <v>ADAPTADOR 2 1/4" ACME</v>
      </c>
      <c r="L6160" s="105" t="str">
        <f>IF(VLOOKUP(FACTURACION[[#This Row],[REFERENCIA]],CODINV,3,FALSE)=0,"",VLOOKUP(FACTURACION[[#This Row],[REFERENCIA]],CODINV,3,FALSE))</f>
        <v>576H</v>
      </c>
      <c r="M6160" s="105" t="str">
        <f>+VLOOKUP(FACTURACION[[#This Row],[REFERENCIA]],CODINV,4,FALSE)</f>
        <v>REPUESTOS Y ACCESORIOS</v>
      </c>
      <c r="N6160" s="105" t="str">
        <f>+VLOOKUP(FACTURACION[[#This Row],[REFERENCIA]],CODINV,5,FALSE)</f>
        <v>REGO</v>
      </c>
      <c r="O6160" s="114">
        <v>8</v>
      </c>
      <c r="P6160" s="113">
        <v>234872.50000000003</v>
      </c>
      <c r="Q6160" s="107">
        <f>+FACTURACION[[#This Row],[CANTIDAD]]*FACTURACION[[#This Row],[VR UNITARIO]]/1000</f>
        <v>1878.9800000000002</v>
      </c>
      <c r="R6160" s="105" t="str">
        <f>+VLOOKUP(FACTURACION[[#This Row],[NIT]],TABLACLIENTE,5,FALSE)</f>
        <v>CUCUTA</v>
      </c>
    </row>
    <row r="6161" spans="3:18">
      <c r="C6161" s="29">
        <v>2019</v>
      </c>
      <c r="D6161" s="30" t="s">
        <v>702</v>
      </c>
      <c r="E6161" s="30">
        <f>MONTH(FACTURACION[[#This Row],[MES]]&amp;1)</f>
        <v>9</v>
      </c>
      <c r="F6161" s="223">
        <f>DATE(FACTURACION[[#This Row],[AÑO]],FACTURACION[[#This Row],[Mes numero]],1)</f>
        <v>43709</v>
      </c>
      <c r="G6161" s="160" t="s">
        <v>4967</v>
      </c>
      <c r="H6161" s="25">
        <v>800202395</v>
      </c>
      <c r="I6161" s="105" t="str">
        <f>+VLOOKUP(FACTURACION[[#This Row],[NIT]],TABLACLIENTE,2,FALSE)</f>
        <v>EFIGAS GAS NATURAL S.A. E.S.P. (EFIGAS S.A. E.S.P.)</v>
      </c>
      <c r="J6161" s="106" t="s">
        <v>108</v>
      </c>
      <c r="K6161" s="105" t="str">
        <f>+VLOOKUP(FACTURACION[[#This Row],[REFERENCIA]],CODINV,2,FALSE)</f>
        <v>MEDIDOR BK G4 C:1/2"</v>
      </c>
      <c r="L6161" s="105" t="str">
        <f>IF(VLOOKUP(FACTURACION[[#This Row],[REFERENCIA]],CODINV,3,FALSE)=0,"",VLOOKUP(FACTURACION[[#This Row],[REFERENCIA]],CODINV,3,FALSE))</f>
        <v>G4K MT 152MM</v>
      </c>
      <c r="M6161" s="105" t="str">
        <f>+VLOOKUP(FACTURACION[[#This Row],[REFERENCIA]],CODINV,4,FALSE)</f>
        <v>MEDIDORES</v>
      </c>
      <c r="N6161" s="105" t="str">
        <f>+VLOOKUP(FACTURACION[[#This Row],[REFERENCIA]],CODINV,5,FALSE)</f>
        <v>HONEYWELL</v>
      </c>
      <c r="O6161" s="114">
        <v>25</v>
      </c>
      <c r="P6161" s="113">
        <v>133037</v>
      </c>
      <c r="Q6161" s="107">
        <f>+FACTURACION[[#This Row],[CANTIDAD]]*FACTURACION[[#This Row],[VR UNITARIO]]/1000</f>
        <v>3325.9250000000002</v>
      </c>
      <c r="R6161" s="105" t="str">
        <f>+VLOOKUP(FACTURACION[[#This Row],[NIT]],TABLACLIENTE,5,FALSE)</f>
        <v>MANIZALES</v>
      </c>
    </row>
    <row r="6162" spans="3:18">
      <c r="C6162" s="29">
        <v>2019</v>
      </c>
      <c r="D6162" s="30" t="s">
        <v>702</v>
      </c>
      <c r="E6162" s="30">
        <f>MONTH(FACTURACION[[#This Row],[MES]]&amp;1)</f>
        <v>9</v>
      </c>
      <c r="F6162" s="223">
        <f>DATE(FACTURACION[[#This Row],[AÑO]],FACTURACION[[#This Row],[Mes numero]],1)</f>
        <v>43709</v>
      </c>
      <c r="G6162" s="160" t="s">
        <v>4968</v>
      </c>
      <c r="H6162" s="25">
        <v>800202395</v>
      </c>
      <c r="I6162" s="105" t="str">
        <f>+VLOOKUP(FACTURACION[[#This Row],[NIT]],TABLACLIENTE,2,FALSE)</f>
        <v>EFIGAS GAS NATURAL S.A. E.S.P. (EFIGAS S.A. E.S.P.)</v>
      </c>
      <c r="J6162" s="106" t="s">
        <v>108</v>
      </c>
      <c r="K6162" s="105" t="str">
        <f>+VLOOKUP(FACTURACION[[#This Row],[REFERENCIA]],CODINV,2,FALSE)</f>
        <v>MEDIDOR BK G4 C:1/2"</v>
      </c>
      <c r="L6162" s="105" t="str">
        <f>IF(VLOOKUP(FACTURACION[[#This Row],[REFERENCIA]],CODINV,3,FALSE)=0,"",VLOOKUP(FACTURACION[[#This Row],[REFERENCIA]],CODINV,3,FALSE))</f>
        <v>G4K MT 152MM</v>
      </c>
      <c r="M6162" s="105" t="str">
        <f>+VLOOKUP(FACTURACION[[#This Row],[REFERENCIA]],CODINV,4,FALSE)</f>
        <v>MEDIDORES</v>
      </c>
      <c r="N6162" s="105" t="str">
        <f>+VLOOKUP(FACTURACION[[#This Row],[REFERENCIA]],CODINV,5,FALSE)</f>
        <v>HONEYWELL</v>
      </c>
      <c r="O6162" s="114">
        <v>25</v>
      </c>
      <c r="P6162" s="113">
        <v>133037</v>
      </c>
      <c r="Q6162" s="107">
        <f>+FACTURACION[[#This Row],[CANTIDAD]]*FACTURACION[[#This Row],[VR UNITARIO]]/1000</f>
        <v>3325.9250000000002</v>
      </c>
      <c r="R6162" s="105" t="str">
        <f>+VLOOKUP(FACTURACION[[#This Row],[NIT]],TABLACLIENTE,5,FALSE)</f>
        <v>MANIZALES</v>
      </c>
    </row>
    <row r="6163" spans="3:18">
      <c r="C6163" s="29">
        <v>2019</v>
      </c>
      <c r="D6163" s="30" t="s">
        <v>702</v>
      </c>
      <c r="E6163" s="30">
        <f>MONTH(FACTURACION[[#This Row],[MES]]&amp;1)</f>
        <v>9</v>
      </c>
      <c r="F6163" s="223">
        <f>DATE(FACTURACION[[#This Row],[AÑO]],FACTURACION[[#This Row],[Mes numero]],1)</f>
        <v>43709</v>
      </c>
      <c r="G6163" s="160" t="s">
        <v>4969</v>
      </c>
      <c r="H6163" s="25">
        <v>800202395</v>
      </c>
      <c r="I6163" s="105" t="str">
        <f>+VLOOKUP(FACTURACION[[#This Row],[NIT]],TABLACLIENTE,2,FALSE)</f>
        <v>EFIGAS GAS NATURAL S.A. E.S.P. (EFIGAS S.A. E.S.P.)</v>
      </c>
      <c r="J6163" s="106" t="s">
        <v>108</v>
      </c>
      <c r="K6163" s="105" t="str">
        <f>+VLOOKUP(FACTURACION[[#This Row],[REFERENCIA]],CODINV,2,FALSE)</f>
        <v>MEDIDOR BK G4 C:1/2"</v>
      </c>
      <c r="L6163" s="105" t="str">
        <f>IF(VLOOKUP(FACTURACION[[#This Row],[REFERENCIA]],CODINV,3,FALSE)=0,"",VLOOKUP(FACTURACION[[#This Row],[REFERENCIA]],CODINV,3,FALSE))</f>
        <v>G4K MT 152MM</v>
      </c>
      <c r="M6163" s="105" t="str">
        <f>+VLOOKUP(FACTURACION[[#This Row],[REFERENCIA]],CODINV,4,FALSE)</f>
        <v>MEDIDORES</v>
      </c>
      <c r="N6163" s="105" t="str">
        <f>+VLOOKUP(FACTURACION[[#This Row],[REFERENCIA]],CODINV,5,FALSE)</f>
        <v>HONEYWELL</v>
      </c>
      <c r="O6163" s="114">
        <v>10</v>
      </c>
      <c r="P6163" s="113">
        <v>133037</v>
      </c>
      <c r="Q6163" s="107">
        <f>+FACTURACION[[#This Row],[CANTIDAD]]*FACTURACION[[#This Row],[VR UNITARIO]]/1000</f>
        <v>1330.37</v>
      </c>
      <c r="R6163" s="105" t="str">
        <f>+VLOOKUP(FACTURACION[[#This Row],[NIT]],TABLACLIENTE,5,FALSE)</f>
        <v>MANIZALES</v>
      </c>
    </row>
    <row r="6164" spans="3:18">
      <c r="C6164" s="29">
        <v>2019</v>
      </c>
      <c r="D6164" s="30" t="s">
        <v>702</v>
      </c>
      <c r="E6164" s="30">
        <f>MONTH(FACTURACION[[#This Row],[MES]]&amp;1)</f>
        <v>9</v>
      </c>
      <c r="F6164" s="223">
        <f>DATE(FACTURACION[[#This Row],[AÑO]],FACTURACION[[#This Row],[Mes numero]],1)</f>
        <v>43709</v>
      </c>
      <c r="G6164" s="160" t="s">
        <v>4970</v>
      </c>
      <c r="H6164" s="25">
        <v>890101691</v>
      </c>
      <c r="I6164" s="105" t="str">
        <f>+VLOOKUP(FACTURACION[[#This Row],[NIT]],TABLACLIENTE,2,FALSE)</f>
        <v>GASES DEL CARIBE S.A.E.S.P. (GASCARIBE S.A E.S.P.)</v>
      </c>
      <c r="J6164" s="106" t="s">
        <v>108</v>
      </c>
      <c r="K6164" s="105" t="str">
        <f>+VLOOKUP(FACTURACION[[#This Row],[REFERENCIA]],CODINV,2,FALSE)</f>
        <v>MEDIDOR BK G4 C:1/2"</v>
      </c>
      <c r="L6164" s="105" t="str">
        <f>IF(VLOOKUP(FACTURACION[[#This Row],[REFERENCIA]],CODINV,3,FALSE)=0,"",VLOOKUP(FACTURACION[[#This Row],[REFERENCIA]],CODINV,3,FALSE))</f>
        <v>G4K MT 152MM</v>
      </c>
      <c r="M6164" s="105" t="str">
        <f>+VLOOKUP(FACTURACION[[#This Row],[REFERENCIA]],CODINV,4,FALSE)</f>
        <v>MEDIDORES</v>
      </c>
      <c r="N6164" s="105" t="str">
        <f>+VLOOKUP(FACTURACION[[#This Row],[REFERENCIA]],CODINV,5,FALSE)</f>
        <v>HONEYWELL</v>
      </c>
      <c r="O6164" s="114">
        <v>50</v>
      </c>
      <c r="P6164" s="113">
        <v>199289.62000000002</v>
      </c>
      <c r="Q6164" s="107">
        <f>+FACTURACION[[#This Row],[CANTIDAD]]*FACTURACION[[#This Row],[VR UNITARIO]]/1000</f>
        <v>9964.4810000000016</v>
      </c>
      <c r="R6164" s="105" t="str">
        <f>+VLOOKUP(FACTURACION[[#This Row],[NIT]],TABLACLIENTE,5,FALSE)</f>
        <v>BARRANQUILLA</v>
      </c>
    </row>
    <row r="6165" spans="3:18">
      <c r="C6165" s="29">
        <v>2019</v>
      </c>
      <c r="D6165" s="30" t="s">
        <v>702</v>
      </c>
      <c r="E6165" s="30">
        <f>MONTH(FACTURACION[[#This Row],[MES]]&amp;1)</f>
        <v>9</v>
      </c>
      <c r="F6165" s="223">
        <f>DATE(FACTURACION[[#This Row],[AÑO]],FACTURACION[[#This Row],[Mes numero]],1)</f>
        <v>43709</v>
      </c>
      <c r="G6165" s="160" t="s">
        <v>4971</v>
      </c>
      <c r="H6165" s="25">
        <v>890101691</v>
      </c>
      <c r="I6165" s="105" t="str">
        <f>+VLOOKUP(FACTURACION[[#This Row],[NIT]],TABLACLIENTE,2,FALSE)</f>
        <v>GASES DEL CARIBE S.A.E.S.P. (GASCARIBE S.A E.S.P.)</v>
      </c>
      <c r="J6165" s="106" t="s">
        <v>108</v>
      </c>
      <c r="K6165" s="105" t="str">
        <f>+VLOOKUP(FACTURACION[[#This Row],[REFERENCIA]],CODINV,2,FALSE)</f>
        <v>MEDIDOR BK G4 C:1/2"</v>
      </c>
      <c r="L6165" s="105" t="str">
        <f>IF(VLOOKUP(FACTURACION[[#This Row],[REFERENCIA]],CODINV,3,FALSE)=0,"",VLOOKUP(FACTURACION[[#This Row],[REFERENCIA]],CODINV,3,FALSE))</f>
        <v>G4K MT 152MM</v>
      </c>
      <c r="M6165" s="105" t="str">
        <f>+VLOOKUP(FACTURACION[[#This Row],[REFERENCIA]],CODINV,4,FALSE)</f>
        <v>MEDIDORES</v>
      </c>
      <c r="N6165" s="105" t="str">
        <f>+VLOOKUP(FACTURACION[[#This Row],[REFERENCIA]],CODINV,5,FALSE)</f>
        <v>HONEYWELL</v>
      </c>
      <c r="O6165" s="114">
        <v>140</v>
      </c>
      <c r="P6165" s="113">
        <v>133037</v>
      </c>
      <c r="Q6165" s="107">
        <f>+FACTURACION[[#This Row],[CANTIDAD]]*FACTURACION[[#This Row],[VR UNITARIO]]/1000</f>
        <v>18625.18</v>
      </c>
      <c r="R6165" s="105" t="str">
        <f>+VLOOKUP(FACTURACION[[#This Row],[NIT]],TABLACLIENTE,5,FALSE)</f>
        <v>BARRANQUILLA</v>
      </c>
    </row>
    <row r="6166" spans="3:18">
      <c r="C6166" s="29">
        <v>2019</v>
      </c>
      <c r="D6166" s="30" t="s">
        <v>702</v>
      </c>
      <c r="E6166" s="30">
        <f>MONTH(FACTURACION[[#This Row],[MES]]&amp;1)</f>
        <v>9</v>
      </c>
      <c r="F6166" s="223">
        <f>DATE(FACTURACION[[#This Row],[AÑO]],FACTURACION[[#This Row],[Mes numero]],1)</f>
        <v>43709</v>
      </c>
      <c r="G6166" s="160" t="s">
        <v>4972</v>
      </c>
      <c r="H6166" s="25">
        <v>901277415</v>
      </c>
      <c r="I6166" s="105" t="str">
        <f>+VLOOKUP(FACTURACION[[#This Row],[NIT]],TABLACLIENTE,2,FALSE)</f>
        <v>ENERMATIC COLOMBIA SAS</v>
      </c>
      <c r="J6166" s="106" t="s">
        <v>65</v>
      </c>
      <c r="K6166" s="105" t="str">
        <f>+VLOOKUP(FACTURACION[[#This Row],[REFERENCIA]],CODINV,2,FALSE)</f>
        <v>CONTROL LOOP ZSC-100 BM INSPIRATOR</v>
      </c>
      <c r="L6166" s="105" t="str">
        <f>IF(VLOOKUP(FACTURACION[[#This Row],[REFERENCIA]],CODINV,3,FALSE)=0,"",VLOOKUP(FACTURACION[[#This Row],[REFERENCIA]],CODINV,3,FALSE))</f>
        <v/>
      </c>
      <c r="M6166" s="105" t="str">
        <f>+VLOOKUP(FACTURACION[[#This Row],[REFERENCIA]],CODINV,4,FALSE)</f>
        <v>REGULADORES</v>
      </c>
      <c r="N6166" s="105" t="str">
        <f>+VLOOKUP(FACTURACION[[#This Row],[REFERENCIA]],CODINV,5,FALSE)</f>
        <v>HONEYWELL</v>
      </c>
      <c r="O6166" s="114">
        <v>3</v>
      </c>
      <c r="P6166" s="113">
        <v>4665929.0000000009</v>
      </c>
      <c r="Q6166" s="107">
        <f>+FACTURACION[[#This Row],[CANTIDAD]]*FACTURACION[[#This Row],[VR UNITARIO]]/1000</f>
        <v>13997.787000000004</v>
      </c>
      <c r="R6166" s="105" t="str">
        <f>+VLOOKUP(FACTURACION[[#This Row],[NIT]],TABLACLIENTE,5,FALSE)</f>
        <v>PUERTO ASIS</v>
      </c>
    </row>
    <row r="6167" spans="3:18">
      <c r="C6167" s="29">
        <v>2019</v>
      </c>
      <c r="D6167" s="30" t="s">
        <v>702</v>
      </c>
      <c r="E6167" s="30">
        <f>MONTH(FACTURACION[[#This Row],[MES]]&amp;1)</f>
        <v>9</v>
      </c>
      <c r="F6167" s="223">
        <f>DATE(FACTURACION[[#This Row],[AÑO]],FACTURACION[[#This Row],[Mes numero]],1)</f>
        <v>43709</v>
      </c>
      <c r="G6167" s="160" t="s">
        <v>4972</v>
      </c>
      <c r="H6167" s="25">
        <v>901277415</v>
      </c>
      <c r="I6167" s="105" t="str">
        <f>+VLOOKUP(FACTURACION[[#This Row],[NIT]],TABLACLIENTE,2,FALSE)</f>
        <v>ENERMATIC COLOMBIA SAS</v>
      </c>
      <c r="J6167" s="106" t="s">
        <v>155</v>
      </c>
      <c r="K6167" s="105" t="str">
        <f>+VLOOKUP(FACTURACION[[#This Row],[REFERENCIA]],CODINV,2,FALSE)</f>
        <v>AFV 3" S300 FO</v>
      </c>
      <c r="L6167" s="105" t="str">
        <f>IF(VLOOKUP(FACTURACION[[#This Row],[REFERENCIA]],CODINV,3,FALSE)=0,"",VLOOKUP(FACTURACION[[#This Row],[REFERENCIA]],CODINV,3,FALSE))</f>
        <v/>
      </c>
      <c r="M6167" s="105" t="str">
        <f>+VLOOKUP(FACTURACION[[#This Row],[REFERENCIA]],CODINV,4,FALSE)</f>
        <v>REGULADORES</v>
      </c>
      <c r="N6167" s="105" t="str">
        <f>+VLOOKUP(FACTURACION[[#This Row],[REFERENCIA]],CODINV,5,FALSE)</f>
        <v>HONEYWELL</v>
      </c>
      <c r="O6167" s="114">
        <v>3</v>
      </c>
      <c r="P6167" s="113">
        <v>5448622</v>
      </c>
      <c r="Q6167" s="107">
        <f>+FACTURACION[[#This Row],[CANTIDAD]]*FACTURACION[[#This Row],[VR UNITARIO]]/1000</f>
        <v>16345.866</v>
      </c>
      <c r="R6167" s="105" t="str">
        <f>+VLOOKUP(FACTURACION[[#This Row],[NIT]],TABLACLIENTE,5,FALSE)</f>
        <v>PUERTO ASIS</v>
      </c>
    </row>
    <row r="6168" spans="3:18">
      <c r="C6168" s="29">
        <v>2019</v>
      </c>
      <c r="D6168" s="30" t="s">
        <v>702</v>
      </c>
      <c r="E6168" s="30">
        <f>MONTH(FACTURACION[[#This Row],[MES]]&amp;1)</f>
        <v>9</v>
      </c>
      <c r="F6168" s="223">
        <f>DATE(FACTURACION[[#This Row],[AÑO]],FACTURACION[[#This Row],[Mes numero]],1)</f>
        <v>43709</v>
      </c>
      <c r="G6168" s="160" t="s">
        <v>4972</v>
      </c>
      <c r="H6168" s="25">
        <v>901277415</v>
      </c>
      <c r="I6168" s="105" t="str">
        <f>+VLOOKUP(FACTURACION[[#This Row],[NIT]],TABLACLIENTE,2,FALSE)</f>
        <v>ENERMATIC COLOMBIA SAS</v>
      </c>
      <c r="J6168" s="106" t="s">
        <v>905</v>
      </c>
      <c r="K6168" s="105" t="str">
        <f>+VLOOKUP(FACTURACION[[#This Row],[REFERENCIA]],CODINV,2,FALSE)</f>
        <v>REG. 1800 CPB2 1" O:1/2 R:STD</v>
      </c>
      <c r="L6168" s="105" t="str">
        <f>IF(VLOOKUP(FACTURACION[[#This Row],[REFERENCIA]],CODINV,3,FALSE)=0,"",VLOOKUP(FACTURACION[[#This Row],[REFERENCIA]],CODINV,3,FALSE))</f>
        <v/>
      </c>
      <c r="M6168" s="105" t="str">
        <f>+VLOOKUP(FACTURACION[[#This Row],[REFERENCIA]],CODINV,4,FALSE)</f>
        <v>REGULADORES</v>
      </c>
      <c r="N6168" s="105" t="str">
        <f>+VLOOKUP(FACTURACION[[#This Row],[REFERENCIA]],CODINV,5,FALSE)</f>
        <v>HONEYWELL</v>
      </c>
      <c r="O6168" s="114">
        <v>1</v>
      </c>
      <c r="P6168" s="113">
        <v>866674.00000000012</v>
      </c>
      <c r="Q6168" s="107">
        <f>+FACTURACION[[#This Row],[CANTIDAD]]*FACTURACION[[#This Row],[VR UNITARIO]]/1000</f>
        <v>866.67400000000009</v>
      </c>
      <c r="R6168" s="105" t="str">
        <f>+VLOOKUP(FACTURACION[[#This Row],[NIT]],TABLACLIENTE,5,FALSE)</f>
        <v>PUERTO ASIS</v>
      </c>
    </row>
    <row r="6169" spans="3:18">
      <c r="C6169" s="29">
        <v>2019</v>
      </c>
      <c r="D6169" s="30" t="s">
        <v>702</v>
      </c>
      <c r="E6169" s="30">
        <f>MONTH(FACTURACION[[#This Row],[MES]]&amp;1)</f>
        <v>9</v>
      </c>
      <c r="F6169" s="223">
        <f>DATE(FACTURACION[[#This Row],[AÑO]],FACTURACION[[#This Row],[Mes numero]],1)</f>
        <v>43709</v>
      </c>
      <c r="G6169" s="160" t="s">
        <v>4973</v>
      </c>
      <c r="H6169" s="25">
        <v>900175830</v>
      </c>
      <c r="I6169" s="105" t="str">
        <f>+VLOOKUP(FACTURACION[[#This Row],[NIT]],TABLACLIENTE,2,FALSE)</f>
        <v xml:space="preserve">COMBUSTIBLES LIQUIDOS DE COLOMBIA S.A E.S.P  (CLC S.A E.S.P)
</v>
      </c>
      <c r="J6169" s="106" t="s">
        <v>768</v>
      </c>
      <c r="K6169" s="105" t="str">
        <f>+VLOOKUP(FACTURACION[[#This Row],[REFERENCIA]],CODINV,2,FALSE)</f>
        <v>VALVULA DE LLENADO ACCION RAPIDA 1"</v>
      </c>
      <c r="L6169" s="105" t="str">
        <f>IF(VLOOKUP(FACTURACION[[#This Row],[REFERENCIA]],CODINV,3,FALSE)=0,"",VLOOKUP(FACTURACION[[#This Row],[REFERENCIA]],CODINV,3,FALSE))</f>
        <v>A7797A</v>
      </c>
      <c r="M6169" s="105" t="str">
        <f>+VLOOKUP(FACTURACION[[#This Row],[REFERENCIA]],CODINV,4,FALSE)</f>
        <v>VÁLVULAS Y MULTIVÁLVULAS</v>
      </c>
      <c r="N6169" s="105" t="str">
        <f>+VLOOKUP(FACTURACION[[#This Row],[REFERENCIA]],CODINV,5,FALSE)</f>
        <v>REGO</v>
      </c>
      <c r="O6169" s="114">
        <v>1</v>
      </c>
      <c r="P6169" s="113">
        <v>1110000</v>
      </c>
      <c r="Q6169" s="107">
        <f>+FACTURACION[[#This Row],[CANTIDAD]]*FACTURACION[[#This Row],[VR UNITARIO]]/1000</f>
        <v>1110</v>
      </c>
      <c r="R6169" s="105" t="str">
        <f>+VLOOKUP(FACTURACION[[#This Row],[NIT]],TABLACLIENTE,5,FALSE)</f>
        <v>BOGOTÁ D.C.</v>
      </c>
    </row>
    <row r="6170" spans="3:18">
      <c r="C6170" s="29">
        <v>2019</v>
      </c>
      <c r="D6170" s="30" t="s">
        <v>703</v>
      </c>
      <c r="E6170" s="30">
        <f>MONTH(FACTURACION[[#This Row],[MES]]&amp;1)</f>
        <v>10</v>
      </c>
      <c r="F6170" s="223">
        <f>DATE(FACTURACION[[#This Row],[AÑO]],FACTURACION[[#This Row],[Mes numero]],1)</f>
        <v>43739</v>
      </c>
      <c r="G6170" s="162" t="s">
        <v>4980</v>
      </c>
      <c r="H6170" s="25">
        <v>860033633</v>
      </c>
      <c r="I6170" s="105" t="str">
        <f>+VLOOKUP(FACTURACION[[#This Row],[NIT]],TABLACLIENTE,2,FALSE)</f>
        <v>RAYOGAS S.A. E.S.P.</v>
      </c>
      <c r="J6170" s="114" t="s">
        <v>5002</v>
      </c>
      <c r="K6170" s="105" t="str">
        <f>+VLOOKUP(FACTURACION[[#This Row],[REFERENCIA]],CODINV,2,FALSE)</f>
        <v>VLV INTERNA ROSCADA 2" 250GPM</v>
      </c>
      <c r="L6170" s="105" t="str">
        <f>IF(VLOOKUP(FACTURACION[[#This Row],[REFERENCIA]],CODINV,3,FALSE)=0,"",VLOOKUP(FACTURACION[[#This Row],[REFERENCIA]],CODINV,3,FALSE))</f>
        <v>3212R250</v>
      </c>
      <c r="M6170" s="105" t="str">
        <f>+VLOOKUP(FACTURACION[[#This Row],[REFERENCIA]],CODINV,4,FALSE)</f>
        <v>VÁLVULAS Y MULTIVÁLVULAS</v>
      </c>
      <c r="N6170" s="105" t="str">
        <f>+VLOOKUP(FACTURACION[[#This Row],[REFERENCIA]],CODINV,5,FALSE)</f>
        <v>REGO</v>
      </c>
      <c r="O6170" s="114">
        <v>1</v>
      </c>
      <c r="P6170" s="113">
        <v>2215567</v>
      </c>
      <c r="Q6170" s="107">
        <f>+FACTURACION[[#This Row],[CANTIDAD]]*FACTURACION[[#This Row],[VR UNITARIO]]/1000</f>
        <v>2215.567</v>
      </c>
      <c r="R6170" s="105" t="str">
        <f>+VLOOKUP(FACTURACION[[#This Row],[NIT]],TABLACLIENTE,5,FALSE)</f>
        <v>BOGOTÁ D.C.</v>
      </c>
    </row>
    <row r="6171" spans="3:18">
      <c r="C6171" s="29">
        <v>2019</v>
      </c>
      <c r="D6171" s="30" t="s">
        <v>703</v>
      </c>
      <c r="E6171" s="30">
        <f>MONTH(FACTURACION[[#This Row],[MES]]&amp;1)</f>
        <v>10</v>
      </c>
      <c r="F6171" s="223">
        <f>DATE(FACTURACION[[#This Row],[AÑO]],FACTURACION[[#This Row],[Mes numero]],1)</f>
        <v>43739</v>
      </c>
      <c r="G6171" s="162" t="s">
        <v>4981</v>
      </c>
      <c r="H6171" s="25">
        <v>860033633</v>
      </c>
      <c r="I6171" s="105" t="str">
        <f>+VLOOKUP(FACTURACION[[#This Row],[NIT]],TABLACLIENTE,2,FALSE)</f>
        <v>RAYOGAS S.A. E.S.P.</v>
      </c>
      <c r="J6171" s="114" t="s">
        <v>121</v>
      </c>
      <c r="K6171" s="105" t="str">
        <f>+VLOOKUP(FACTURACION[[#This Row],[REFERENCIA]],CODINV,2,FALSE)</f>
        <v>VALVULA DE GLOBO 1/2 NPTF SELLO BRIDADO</v>
      </c>
      <c r="L6171" s="105" t="str">
        <f>IF(VLOOKUP(FACTURACION[[#This Row],[REFERENCIA]],CODINV,3,FALSE)=0,"",VLOOKUP(FACTURACION[[#This Row],[REFERENCIA]],CODINV,3,FALSE))</f>
        <v>A7704P</v>
      </c>
      <c r="M6171" s="105" t="str">
        <f>+VLOOKUP(FACTURACION[[#This Row],[REFERENCIA]],CODINV,4,FALSE)</f>
        <v>VÁLVULAS Y MULTIVÁLVULAS</v>
      </c>
      <c r="N6171" s="105" t="str">
        <f>+VLOOKUP(FACTURACION[[#This Row],[REFERENCIA]],CODINV,5,FALSE)</f>
        <v>REGO</v>
      </c>
      <c r="O6171" s="114">
        <v>5</v>
      </c>
      <c r="P6171" s="113">
        <v>143900</v>
      </c>
      <c r="Q6171" s="107">
        <f>+FACTURACION[[#This Row],[CANTIDAD]]*FACTURACION[[#This Row],[VR UNITARIO]]/1000</f>
        <v>719.5</v>
      </c>
      <c r="R6171" s="105" t="str">
        <f>+VLOOKUP(FACTURACION[[#This Row],[NIT]],TABLACLIENTE,5,FALSE)</f>
        <v>BOGOTÁ D.C.</v>
      </c>
    </row>
    <row r="6172" spans="3:18">
      <c r="C6172" s="29">
        <v>2019</v>
      </c>
      <c r="D6172" s="30" t="s">
        <v>703</v>
      </c>
      <c r="E6172" s="30">
        <f>MONTH(FACTURACION[[#This Row],[MES]]&amp;1)</f>
        <v>10</v>
      </c>
      <c r="F6172" s="223">
        <f>DATE(FACTURACION[[#This Row],[AÑO]],FACTURACION[[#This Row],[Mes numero]],1)</f>
        <v>43739</v>
      </c>
      <c r="G6172" s="162" t="s">
        <v>4982</v>
      </c>
      <c r="H6172" s="25">
        <v>890101691</v>
      </c>
      <c r="I6172" s="105" t="str">
        <f>+VLOOKUP(FACTURACION[[#This Row],[NIT]],TABLACLIENTE,2,FALSE)</f>
        <v>GASES DEL CARIBE S.A.E.S.P. (GASCARIBE S.A E.S.P.)</v>
      </c>
      <c r="J6172" s="114" t="s">
        <v>28</v>
      </c>
      <c r="K6172" s="105" t="str">
        <f>+VLOOKUP(FACTURACION[[#This Row],[REFERENCIA]],CODINV,2,FALSE)</f>
        <v>REGULADOR SR 113 3/4 R: 7-12 O:1/4</v>
      </c>
      <c r="L6172" s="105" t="str">
        <f>IF(VLOOKUP(FACTURACION[[#This Row],[REFERENCIA]],CODINV,3,FALSE)=0,"",VLOOKUP(FACTURACION[[#This Row],[REFERENCIA]],CODINV,3,FALSE))</f>
        <v/>
      </c>
      <c r="M6172" s="105" t="str">
        <f>+VLOOKUP(FACTURACION[[#This Row],[REFERENCIA]],CODINV,4,FALSE)</f>
        <v>REGULADORES</v>
      </c>
      <c r="N6172" s="105" t="str">
        <f>+VLOOKUP(FACTURACION[[#This Row],[REFERENCIA]],CODINV,5,FALSE)</f>
        <v>HONEYWELL</v>
      </c>
      <c r="O6172" s="114">
        <v>40</v>
      </c>
      <c r="P6172" s="113">
        <v>138680.70000000001</v>
      </c>
      <c r="Q6172" s="107">
        <f>+FACTURACION[[#This Row],[CANTIDAD]]*FACTURACION[[#This Row],[VR UNITARIO]]/1000</f>
        <v>5547.2280000000001</v>
      </c>
      <c r="R6172" s="105" t="str">
        <f>+VLOOKUP(FACTURACION[[#This Row],[NIT]],TABLACLIENTE,5,FALSE)</f>
        <v>BARRANQUILLA</v>
      </c>
    </row>
    <row r="6173" spans="3:18">
      <c r="C6173" s="29">
        <v>2019</v>
      </c>
      <c r="D6173" s="30" t="s">
        <v>703</v>
      </c>
      <c r="E6173" s="30">
        <f>MONTH(FACTURACION[[#This Row],[MES]]&amp;1)</f>
        <v>10</v>
      </c>
      <c r="F6173" s="223">
        <f>DATE(FACTURACION[[#This Row],[AÑO]],FACTURACION[[#This Row],[Mes numero]],1)</f>
        <v>43739</v>
      </c>
      <c r="G6173" s="162" t="s">
        <v>4983</v>
      </c>
      <c r="H6173" s="25">
        <v>800087795</v>
      </c>
      <c r="I6173" s="105" t="str">
        <f>+VLOOKUP(FACTURACION[[#This Row],[NIT]],TABLACLIENTE,2,FALSE)</f>
        <v>DOW AGROSCIENCES DE COLOMBIA S.A.</v>
      </c>
      <c r="J6173" s="114" t="s">
        <v>2557</v>
      </c>
      <c r="K6173" s="105" t="str">
        <f>+VLOOKUP(FACTURACION[[#This Row],[REFERENCIA]],CODINV,2,FALSE)</f>
        <v>REG. 1813B C: 2" R: 14.5-28" O: 1 1/4</v>
      </c>
      <c r="L6173" s="105" t="str">
        <f>IF(VLOOKUP(FACTURACION[[#This Row],[REFERENCIA]],CODINV,3,FALSE)=0,"",VLOOKUP(FACTURACION[[#This Row],[REFERENCIA]],CODINV,3,FALSE))</f>
        <v/>
      </c>
      <c r="M6173" s="105" t="str">
        <f>+VLOOKUP(FACTURACION[[#This Row],[REFERENCIA]],CODINV,4,FALSE)</f>
        <v>REGULADORES</v>
      </c>
      <c r="N6173" s="105" t="str">
        <f>+VLOOKUP(FACTURACION[[#This Row],[REFERENCIA]],CODINV,5,FALSE)</f>
        <v>HONEYWELL</v>
      </c>
      <c r="O6173" s="114">
        <v>1</v>
      </c>
      <c r="P6173" s="113">
        <v>138337</v>
      </c>
      <c r="Q6173" s="107">
        <f>+FACTURACION[[#This Row],[CANTIDAD]]*FACTURACION[[#This Row],[VR UNITARIO]]/1000</f>
        <v>138.33699999999999</v>
      </c>
      <c r="R6173" s="105" t="str">
        <f>+VLOOKUP(FACTURACION[[#This Row],[NIT]],TABLACLIENTE,5,FALSE)</f>
        <v>BOGOTÁ D.C.</v>
      </c>
    </row>
    <row r="6174" spans="3:18">
      <c r="C6174" s="29">
        <v>2019</v>
      </c>
      <c r="D6174" s="30" t="s">
        <v>703</v>
      </c>
      <c r="E6174" s="30">
        <f>MONTH(FACTURACION[[#This Row],[MES]]&amp;1)</f>
        <v>10</v>
      </c>
      <c r="F6174" s="223">
        <f>DATE(FACTURACION[[#This Row],[AÑO]],FACTURACION[[#This Row],[Mes numero]],1)</f>
        <v>43739</v>
      </c>
      <c r="G6174" s="162" t="s">
        <v>4984</v>
      </c>
      <c r="H6174" s="25">
        <v>890501073</v>
      </c>
      <c r="I6174" s="105" t="str">
        <f>+VLOOKUP(FACTURACION[[#This Row],[NIT]],TABLACLIENTE,2,FALSE)</f>
        <v>COMERCIAL INDUSTRIAL NACIONAL S.A. CINSA</v>
      </c>
      <c r="J6174" s="114" t="s">
        <v>236</v>
      </c>
      <c r="K6174" s="105" t="str">
        <f>+VLOOKUP(FACTURACION[[#This Row],[REFERENCIA]],CODINV,2,FALSE)</f>
        <v>ADAPTADOR 1 3/4"ACME X 1 1/4" NPT BRONCE</v>
      </c>
      <c r="L6174" s="105" t="str">
        <f>IF(VLOOKUP(FACTURACION[[#This Row],[REFERENCIA]],CODINV,3,FALSE)=0,"",VLOOKUP(FACTURACION[[#This Row],[REFERENCIA]],CODINV,3,FALSE))</f>
        <v>5765F</v>
      </c>
      <c r="M6174" s="105" t="str">
        <f>+VLOOKUP(FACTURACION[[#This Row],[REFERENCIA]],CODINV,4,FALSE)</f>
        <v>REPUESTOS Y ACCESORIOS</v>
      </c>
      <c r="N6174" s="105" t="str">
        <f>+VLOOKUP(FACTURACION[[#This Row],[REFERENCIA]],CODINV,5,FALSE)</f>
        <v>REGO</v>
      </c>
      <c r="O6174" s="114">
        <v>8</v>
      </c>
      <c r="P6174" s="113">
        <v>45132.375000000007</v>
      </c>
      <c r="Q6174" s="107">
        <f>+FACTURACION[[#This Row],[CANTIDAD]]*FACTURACION[[#This Row],[VR UNITARIO]]/1000</f>
        <v>361.05900000000008</v>
      </c>
      <c r="R6174" s="105" t="str">
        <f>+VLOOKUP(FACTURACION[[#This Row],[NIT]],TABLACLIENTE,5,FALSE)</f>
        <v>CUCUTA</v>
      </c>
    </row>
    <row r="6175" spans="3:18">
      <c r="C6175" s="29">
        <v>2019</v>
      </c>
      <c r="D6175" s="30" t="s">
        <v>703</v>
      </c>
      <c r="E6175" s="30">
        <f>MONTH(FACTURACION[[#This Row],[MES]]&amp;1)</f>
        <v>10</v>
      </c>
      <c r="F6175" s="223">
        <f>DATE(FACTURACION[[#This Row],[AÑO]],FACTURACION[[#This Row],[Mes numero]],1)</f>
        <v>43739</v>
      </c>
      <c r="G6175" s="162" t="s">
        <v>4985</v>
      </c>
      <c r="H6175" s="25">
        <v>800021272</v>
      </c>
      <c r="I6175" s="105" t="str">
        <f>+VLOOKUP(FACTURACION[[#This Row],[NIT]],TABLACLIENTE,2,FALSE)</f>
        <v>GASES DEL LLANO S.A. E.S.P (LLANOGAS S.A. E.S.P.)</v>
      </c>
      <c r="J6175" s="114" t="s">
        <v>5003</v>
      </c>
      <c r="K6175" s="105" t="str">
        <f>+VLOOKUP(FACTURACION[[#This Row],[REFERENCIA]],CODINV,2,FALSE)</f>
        <v>REG. 1883 CPB2 C:3/4" O:9/16 R:12-28</v>
      </c>
      <c r="L6175" s="105" t="str">
        <f>IF(VLOOKUP(FACTURACION[[#This Row],[REFERENCIA]],CODINV,3,FALSE)=0,"",VLOOKUP(FACTURACION[[#This Row],[REFERENCIA]],CODINV,3,FALSE))</f>
        <v/>
      </c>
      <c r="M6175" s="105" t="str">
        <f>+VLOOKUP(FACTURACION[[#This Row],[REFERENCIA]],CODINV,4,FALSE)</f>
        <v>REGULADORES</v>
      </c>
      <c r="N6175" s="105" t="str">
        <f>+VLOOKUP(FACTURACION[[#This Row],[REFERENCIA]],CODINV,5,FALSE)</f>
        <v>HONEYWELL</v>
      </c>
      <c r="O6175" s="114">
        <v>2</v>
      </c>
      <c r="P6175" s="113">
        <v>463306.00000000006</v>
      </c>
      <c r="Q6175" s="107">
        <f>+FACTURACION[[#This Row],[CANTIDAD]]*FACTURACION[[#This Row],[VR UNITARIO]]/1000</f>
        <v>926.61200000000008</v>
      </c>
      <c r="R6175" s="105" t="str">
        <f>+VLOOKUP(FACTURACION[[#This Row],[NIT]],TABLACLIENTE,5,FALSE)</f>
        <v>VILLAVICENCIO</v>
      </c>
    </row>
    <row r="6176" spans="3:18">
      <c r="C6176" s="29">
        <v>2019</v>
      </c>
      <c r="D6176" s="30" t="s">
        <v>703</v>
      </c>
      <c r="E6176" s="30">
        <f>MONTH(FACTURACION[[#This Row],[MES]]&amp;1)</f>
        <v>10</v>
      </c>
      <c r="F6176" s="223">
        <f>DATE(FACTURACION[[#This Row],[AÑO]],FACTURACION[[#This Row],[Mes numero]],1)</f>
        <v>43739</v>
      </c>
      <c r="G6176" s="162" t="s">
        <v>4986</v>
      </c>
      <c r="H6176" s="25">
        <v>800021272</v>
      </c>
      <c r="I6176" s="105" t="str">
        <f>+VLOOKUP(FACTURACION[[#This Row],[NIT]],TABLACLIENTE,2,FALSE)</f>
        <v>GASES DEL LLANO S.A. E.S.P (LLANOGAS S.A. E.S.P.)</v>
      </c>
      <c r="J6176" s="114" t="s">
        <v>5004</v>
      </c>
      <c r="K6176" s="105" t="str">
        <f>+VLOOKUP(FACTURACION[[#This Row],[REFERENCIA]],CODINV,2,FALSE)</f>
        <v>REG. 1883 CPB2 C:1 O:9/16 R:12-28</v>
      </c>
      <c r="L6176" s="105" t="str">
        <f>IF(VLOOKUP(FACTURACION[[#This Row],[REFERENCIA]],CODINV,3,FALSE)=0,"",VLOOKUP(FACTURACION[[#This Row],[REFERENCIA]],CODINV,3,FALSE))</f>
        <v/>
      </c>
      <c r="M6176" s="105" t="str">
        <f>+VLOOKUP(FACTURACION[[#This Row],[REFERENCIA]],CODINV,4,FALSE)</f>
        <v>REGULADORES</v>
      </c>
      <c r="N6176" s="105" t="str">
        <f>+VLOOKUP(FACTURACION[[#This Row],[REFERENCIA]],CODINV,5,FALSE)</f>
        <v>HONEYWELL</v>
      </c>
      <c r="O6176" s="114">
        <v>2</v>
      </c>
      <c r="P6176" s="113">
        <v>463306.00000000006</v>
      </c>
      <c r="Q6176" s="107">
        <f>+FACTURACION[[#This Row],[CANTIDAD]]*FACTURACION[[#This Row],[VR UNITARIO]]/1000</f>
        <v>926.61200000000008</v>
      </c>
      <c r="R6176" s="105" t="str">
        <f>+VLOOKUP(FACTURACION[[#This Row],[NIT]],TABLACLIENTE,5,FALSE)</f>
        <v>VILLAVICENCIO</v>
      </c>
    </row>
    <row r="6177" spans="3:18">
      <c r="C6177" s="29">
        <v>2019</v>
      </c>
      <c r="D6177" s="30" t="s">
        <v>703</v>
      </c>
      <c r="E6177" s="30">
        <f>MONTH(FACTURACION[[#This Row],[MES]]&amp;1)</f>
        <v>10</v>
      </c>
      <c r="F6177" s="223">
        <f>DATE(FACTURACION[[#This Row],[AÑO]],FACTURACION[[#This Row],[Mes numero]],1)</f>
        <v>43739</v>
      </c>
      <c r="G6177" s="162" t="s">
        <v>4987</v>
      </c>
      <c r="H6177" s="25">
        <v>890101691</v>
      </c>
      <c r="I6177" s="105" t="str">
        <f>+VLOOKUP(FACTURACION[[#This Row],[NIT]],TABLACLIENTE,2,FALSE)</f>
        <v>GASES DEL CARIBE S.A.E.S.P. (GASCARIBE S.A E.S.P.)</v>
      </c>
      <c r="J6177" s="114" t="s">
        <v>59</v>
      </c>
      <c r="K6177" s="105" t="str">
        <f>+VLOOKUP(FACTURACION[[#This Row],[REFERENCIA]],CODINV,2,FALSE)</f>
        <v>MEDIDOR AL-1000 C:1 1/2" MAOP 25 PSIG CON CONECTORES</v>
      </c>
      <c r="L6177" s="105" t="str">
        <f>IF(VLOOKUP(FACTURACION[[#This Row],[REFERENCIA]],CODINV,3,FALSE)=0,"",VLOOKUP(FACTURACION[[#This Row],[REFERENCIA]],CODINV,3,FALSE))</f>
        <v/>
      </c>
      <c r="M6177" s="105" t="str">
        <f>+VLOOKUP(FACTURACION[[#This Row],[REFERENCIA]],CODINV,4,FALSE)</f>
        <v>MEDIDORES</v>
      </c>
      <c r="N6177" s="105" t="str">
        <f>+VLOOKUP(FACTURACION[[#This Row],[REFERENCIA]],CODINV,5,FALSE)</f>
        <v>HONEYWELL</v>
      </c>
      <c r="O6177" s="114">
        <v>1</v>
      </c>
      <c r="P6177" s="113">
        <v>4292211</v>
      </c>
      <c r="Q6177" s="107">
        <f>+FACTURACION[[#This Row],[CANTIDAD]]*FACTURACION[[#This Row],[VR UNITARIO]]/1000</f>
        <v>4292.2110000000002</v>
      </c>
      <c r="R6177" s="105" t="str">
        <f>+VLOOKUP(FACTURACION[[#This Row],[NIT]],TABLACLIENTE,5,FALSE)</f>
        <v>BARRANQUILLA</v>
      </c>
    </row>
    <row r="6178" spans="3:18">
      <c r="C6178" s="29">
        <v>2019</v>
      </c>
      <c r="D6178" s="30" t="s">
        <v>703</v>
      </c>
      <c r="E6178" s="30">
        <f>MONTH(FACTURACION[[#This Row],[MES]]&amp;1)</f>
        <v>10</v>
      </c>
      <c r="F6178" s="223">
        <f>DATE(FACTURACION[[#This Row],[AÑO]],FACTURACION[[#This Row],[Mes numero]],1)</f>
        <v>43739</v>
      </c>
      <c r="G6178" s="162" t="s">
        <v>4988</v>
      </c>
      <c r="H6178" s="25">
        <v>830095213</v>
      </c>
      <c r="I6178" s="105" t="str">
        <f>+VLOOKUP(FACTURACION[[#This Row],[NIT]],TABLACLIENTE,2,FALSE)</f>
        <v>ORGANIZACIÓN TERPEL S.A.</v>
      </c>
      <c r="J6178" s="114" t="s">
        <v>5005</v>
      </c>
      <c r="K6178" s="105" t="str">
        <f>+VLOOKUP(FACTURACION[[#This Row],[REFERENCIA]],CODINV,2,FALSE)</f>
        <v>PILOT 60 SERIES REG.HP 450-900PSI</v>
      </c>
      <c r="L6178" s="105" t="str">
        <f>IF(VLOOKUP(FACTURACION[[#This Row],[REFERENCIA]],CODINV,3,FALSE)=0,"",VLOOKUP(FACTURACION[[#This Row],[REFERENCIA]],CODINV,3,FALSE))</f>
        <v/>
      </c>
      <c r="M6178" s="105" t="str">
        <f>+VLOOKUP(FACTURACION[[#This Row],[REFERENCIA]],CODINV,4,FALSE)</f>
        <v>REGULADORES</v>
      </c>
      <c r="N6178" s="105" t="str">
        <f>+VLOOKUP(FACTURACION[[#This Row],[REFERENCIA]],CODINV,5,FALSE)</f>
        <v>HONEYWELL</v>
      </c>
      <c r="O6178" s="114">
        <v>1</v>
      </c>
      <c r="P6178" s="113">
        <v>2865269</v>
      </c>
      <c r="Q6178" s="107">
        <f>+FACTURACION[[#This Row],[CANTIDAD]]*FACTURACION[[#This Row],[VR UNITARIO]]/1000</f>
        <v>2865.2689999999998</v>
      </c>
      <c r="R6178" s="105" t="str">
        <f>+VLOOKUP(FACTURACION[[#This Row],[NIT]],TABLACLIENTE,5,FALSE)</f>
        <v>BOGOTÁ D.C.</v>
      </c>
    </row>
    <row r="6179" spans="3:18">
      <c r="C6179" s="29">
        <v>2019</v>
      </c>
      <c r="D6179" s="30" t="s">
        <v>703</v>
      </c>
      <c r="E6179" s="30">
        <f>MONTH(FACTURACION[[#This Row],[MES]]&amp;1)</f>
        <v>10</v>
      </c>
      <c r="F6179" s="223">
        <f>DATE(FACTURACION[[#This Row],[AÑO]],FACTURACION[[#This Row],[Mes numero]],1)</f>
        <v>43739</v>
      </c>
      <c r="G6179" s="162" t="s">
        <v>4988</v>
      </c>
      <c r="H6179" s="25">
        <v>830095213</v>
      </c>
      <c r="I6179" s="105" t="str">
        <f>+VLOOKUP(FACTURACION[[#This Row],[NIT]],TABLACLIENTE,2,FALSE)</f>
        <v>ORGANIZACIÓN TERPEL S.A.</v>
      </c>
      <c r="J6179" s="114" t="s">
        <v>5006</v>
      </c>
      <c r="K6179" s="105" t="str">
        <f>+VLOOKUP(FACTURACION[[#This Row],[REFERENCIA]],CODINV,2,FALSE)</f>
        <v>SERVICE KIT BUNA N 60 SERIES</v>
      </c>
      <c r="L6179" s="105" t="str">
        <f>IF(VLOOKUP(FACTURACION[[#This Row],[REFERENCIA]],CODINV,3,FALSE)=0,"",VLOOKUP(FACTURACION[[#This Row],[REFERENCIA]],CODINV,3,FALSE))</f>
        <v>52961K002</v>
      </c>
      <c r="M6179" s="105" t="str">
        <f>+VLOOKUP(FACTURACION[[#This Row],[REFERENCIA]],CODINV,4,FALSE)</f>
        <v>REPUESTOS Y ACCESORIOS</v>
      </c>
      <c r="N6179" s="105" t="str">
        <f>+VLOOKUP(FACTURACION[[#This Row],[REFERENCIA]],CODINV,5,FALSE)</f>
        <v>HONEYWELL</v>
      </c>
      <c r="O6179" s="114">
        <v>1</v>
      </c>
      <c r="P6179" s="113">
        <v>624526</v>
      </c>
      <c r="Q6179" s="107">
        <f>+FACTURACION[[#This Row],[CANTIDAD]]*FACTURACION[[#This Row],[VR UNITARIO]]/1000</f>
        <v>624.52599999999995</v>
      </c>
      <c r="R6179" s="105" t="str">
        <f>+VLOOKUP(FACTURACION[[#This Row],[NIT]],TABLACLIENTE,5,FALSE)</f>
        <v>BOGOTÁ D.C.</v>
      </c>
    </row>
    <row r="6180" spans="3:18">
      <c r="C6180" s="29">
        <v>2019</v>
      </c>
      <c r="D6180" s="30" t="s">
        <v>703</v>
      </c>
      <c r="E6180" s="30">
        <f>MONTH(FACTURACION[[#This Row],[MES]]&amp;1)</f>
        <v>10</v>
      </c>
      <c r="F6180" s="223">
        <f>DATE(FACTURACION[[#This Row],[AÑO]],FACTURACION[[#This Row],[Mes numero]],1)</f>
        <v>43739</v>
      </c>
      <c r="G6180" s="163" t="s">
        <v>4989</v>
      </c>
      <c r="H6180" s="25">
        <v>890503900</v>
      </c>
      <c r="I6180" s="105" t="str">
        <f>+VLOOKUP(FACTURACION[[#This Row],[NIT]],TABLACLIENTE,2,FALSE)</f>
        <v>GASES DEL ORIENTE S.A. E.S.P.</v>
      </c>
      <c r="J6180" s="117" t="s">
        <v>153</v>
      </c>
      <c r="K6180" s="105" t="str">
        <f>+VLOOKUP(FACTURACION[[#This Row],[REFERENCIA]],CODINV,2,FALSE)</f>
        <v>MANGA 3" S300 H7</v>
      </c>
      <c r="L6180" s="105" t="str">
        <f>IF(VLOOKUP(FACTURACION[[#This Row],[REFERENCIA]],CODINV,3,FALSE)=0,"",VLOOKUP(FACTURACION[[#This Row],[REFERENCIA]],CODINV,3,FALSE))</f>
        <v>73404P003</v>
      </c>
      <c r="M6180" s="105" t="str">
        <f>+VLOOKUP(FACTURACION[[#This Row],[REFERENCIA]],CODINV,4,FALSE)</f>
        <v>MANGAS</v>
      </c>
      <c r="N6180" s="105" t="str">
        <f>+VLOOKUP(FACTURACION[[#This Row],[REFERENCIA]],CODINV,5,FALSE)</f>
        <v>HONEYWELL</v>
      </c>
      <c r="O6180" s="117">
        <v>0</v>
      </c>
      <c r="P6180" s="113">
        <v>832472.2</v>
      </c>
      <c r="Q6180" s="107">
        <f>+FACTURACION[[#This Row],[CANTIDAD]]*FACTURACION[[#This Row],[VR UNITARIO]]/1000</f>
        <v>0</v>
      </c>
      <c r="R6180" s="105" t="str">
        <f>+VLOOKUP(FACTURACION[[#This Row],[NIT]],TABLACLIENTE,5,FALSE)</f>
        <v>CUCUTA</v>
      </c>
    </row>
    <row r="6181" spans="3:18">
      <c r="C6181" s="29">
        <v>2019</v>
      </c>
      <c r="D6181" s="30" t="s">
        <v>703</v>
      </c>
      <c r="E6181" s="30">
        <f>MONTH(FACTURACION[[#This Row],[MES]]&amp;1)</f>
        <v>10</v>
      </c>
      <c r="F6181" s="223">
        <f>DATE(FACTURACION[[#This Row],[AÑO]],FACTURACION[[#This Row],[Mes numero]],1)</f>
        <v>43739</v>
      </c>
      <c r="G6181" s="163" t="s">
        <v>4989</v>
      </c>
      <c r="H6181" s="25">
        <v>890503900</v>
      </c>
      <c r="I6181" s="105" t="str">
        <f>+VLOOKUP(FACTURACION[[#This Row],[NIT]],TABLACLIENTE,2,FALSE)</f>
        <v>GASES DEL ORIENTE S.A. E.S.P.</v>
      </c>
      <c r="J6181" s="117" t="s">
        <v>61</v>
      </c>
      <c r="K6181" s="105" t="str">
        <f>+VLOOKUP(FACTURACION[[#This Row],[REFERENCIA]],CODINV,2,FALSE)</f>
        <v>MANGA 2" S300 H7</v>
      </c>
      <c r="L6181" s="105" t="str">
        <f>IF(VLOOKUP(FACTURACION[[#This Row],[REFERENCIA]],CODINV,3,FALSE)=0,"",VLOOKUP(FACTURACION[[#This Row],[REFERENCIA]],CODINV,3,FALSE))</f>
        <v>73404P002</v>
      </c>
      <c r="M6181" s="105" t="str">
        <f>+VLOOKUP(FACTURACION[[#This Row],[REFERENCIA]],CODINV,4,FALSE)</f>
        <v>MANGAS</v>
      </c>
      <c r="N6181" s="105" t="str">
        <f>+VLOOKUP(FACTURACION[[#This Row],[REFERENCIA]],CODINV,5,FALSE)</f>
        <v>HONEYWELL</v>
      </c>
      <c r="O6181" s="117">
        <v>0</v>
      </c>
      <c r="P6181" s="113">
        <v>540798.1</v>
      </c>
      <c r="Q6181" s="107">
        <f>+FACTURACION[[#This Row],[CANTIDAD]]*FACTURACION[[#This Row],[VR UNITARIO]]/1000</f>
        <v>0</v>
      </c>
      <c r="R6181" s="105" t="str">
        <f>+VLOOKUP(FACTURACION[[#This Row],[NIT]],TABLACLIENTE,5,FALSE)</f>
        <v>CUCUTA</v>
      </c>
    </row>
    <row r="6182" spans="3:18">
      <c r="C6182" s="29">
        <v>2019</v>
      </c>
      <c r="D6182" s="30" t="s">
        <v>703</v>
      </c>
      <c r="E6182" s="30">
        <f>MONTH(FACTURACION[[#This Row],[MES]]&amp;1)</f>
        <v>10</v>
      </c>
      <c r="F6182" s="223">
        <f>DATE(FACTURACION[[#This Row],[AÑO]],FACTURACION[[#This Row],[Mes numero]],1)</f>
        <v>43739</v>
      </c>
      <c r="G6182" s="163" t="s">
        <v>4989</v>
      </c>
      <c r="H6182" s="25">
        <v>890503900</v>
      </c>
      <c r="I6182" s="105" t="str">
        <f>+VLOOKUP(FACTURACION[[#This Row],[NIT]],TABLACLIENTE,2,FALSE)</f>
        <v>GASES DEL ORIENTE S.A. E.S.P.</v>
      </c>
      <c r="J6182" s="117" t="s">
        <v>183</v>
      </c>
      <c r="K6182" s="105" t="str">
        <f>+VLOOKUP(FACTURACION[[#This Row],[REFERENCIA]],CODINV,2,FALSE)</f>
        <v>MANGA 2" S300 H5</v>
      </c>
      <c r="L6182" s="105" t="str">
        <f>IF(VLOOKUP(FACTURACION[[#This Row],[REFERENCIA]],CODINV,3,FALSE)=0,"",VLOOKUP(FACTURACION[[#This Row],[REFERENCIA]],CODINV,3,FALSE))</f>
        <v>73404P008</v>
      </c>
      <c r="M6182" s="105" t="str">
        <f>+VLOOKUP(FACTURACION[[#This Row],[REFERENCIA]],CODINV,4,FALSE)</f>
        <v>MANGAS</v>
      </c>
      <c r="N6182" s="105" t="str">
        <f>+VLOOKUP(FACTURACION[[#This Row],[REFERENCIA]],CODINV,5,FALSE)</f>
        <v>HONEYWELL</v>
      </c>
      <c r="O6182" s="117">
        <v>0</v>
      </c>
      <c r="P6182" s="113">
        <v>546288.43000000005</v>
      </c>
      <c r="Q6182" s="107">
        <f>+FACTURACION[[#This Row],[CANTIDAD]]*FACTURACION[[#This Row],[VR UNITARIO]]/1000</f>
        <v>0</v>
      </c>
      <c r="R6182" s="105" t="str">
        <f>+VLOOKUP(FACTURACION[[#This Row],[NIT]],TABLACLIENTE,5,FALSE)</f>
        <v>CUCUTA</v>
      </c>
    </row>
    <row r="6183" spans="3:18">
      <c r="C6183" s="29">
        <v>2019</v>
      </c>
      <c r="D6183" s="30" t="s">
        <v>703</v>
      </c>
      <c r="E6183" s="30">
        <f>MONTH(FACTURACION[[#This Row],[MES]]&amp;1)</f>
        <v>10</v>
      </c>
      <c r="F6183" s="223">
        <f>DATE(FACTURACION[[#This Row],[AÑO]],FACTURACION[[#This Row],[Mes numero]],1)</f>
        <v>43739</v>
      </c>
      <c r="G6183" s="163" t="s">
        <v>4989</v>
      </c>
      <c r="H6183" s="25">
        <v>890503900</v>
      </c>
      <c r="I6183" s="105" t="str">
        <f>+VLOOKUP(FACTURACION[[#This Row],[NIT]],TABLACLIENTE,2,FALSE)</f>
        <v>GASES DEL ORIENTE S.A. E.S.P.</v>
      </c>
      <c r="J6183" s="117" t="s">
        <v>142</v>
      </c>
      <c r="K6183" s="105" t="str">
        <f>+VLOOKUP(FACTURACION[[#This Row],[REFERENCIA]],CODINV,2,FALSE)</f>
        <v>MANGA 3" S300 H5</v>
      </c>
      <c r="L6183" s="105" t="str">
        <f>IF(VLOOKUP(FACTURACION[[#This Row],[REFERENCIA]],CODINV,3,FALSE)=0,"",VLOOKUP(FACTURACION[[#This Row],[REFERENCIA]],CODINV,3,FALSE))</f>
        <v>73404P009</v>
      </c>
      <c r="M6183" s="105" t="str">
        <f>+VLOOKUP(FACTURACION[[#This Row],[REFERENCIA]],CODINV,4,FALSE)</f>
        <v>MANGAS</v>
      </c>
      <c r="N6183" s="105" t="str">
        <f>+VLOOKUP(FACTURACION[[#This Row],[REFERENCIA]],CODINV,5,FALSE)</f>
        <v>HONEYWELL</v>
      </c>
      <c r="O6183" s="117">
        <v>0</v>
      </c>
      <c r="P6183" s="113">
        <v>926151.05</v>
      </c>
      <c r="Q6183" s="107">
        <f>+FACTURACION[[#This Row],[CANTIDAD]]*FACTURACION[[#This Row],[VR UNITARIO]]/1000</f>
        <v>0</v>
      </c>
      <c r="R6183" s="105" t="str">
        <f>+VLOOKUP(FACTURACION[[#This Row],[NIT]],TABLACLIENTE,5,FALSE)</f>
        <v>CUCUTA</v>
      </c>
    </row>
    <row r="6184" spans="3:18">
      <c r="C6184" s="29">
        <v>2019</v>
      </c>
      <c r="D6184" s="30" t="s">
        <v>703</v>
      </c>
      <c r="E6184" s="30">
        <f>MONTH(FACTURACION[[#This Row],[MES]]&amp;1)</f>
        <v>10</v>
      </c>
      <c r="F6184" s="223">
        <f>DATE(FACTURACION[[#This Row],[AÑO]],FACTURACION[[#This Row],[Mes numero]],1)</f>
        <v>43739</v>
      </c>
      <c r="G6184" s="162" t="s">
        <v>4990</v>
      </c>
      <c r="H6184" s="25">
        <v>892115036</v>
      </c>
      <c r="I6184" s="105" t="str">
        <f>+VLOOKUP(FACTURACION[[#This Row],[NIT]],TABLACLIENTE,2,FALSE)</f>
        <v>GASES DE LA GUAJIRA S.A. E. S. P. (GASGUAJIRA S.A. E.S.P.)</v>
      </c>
      <c r="J6184" s="117" t="s">
        <v>174</v>
      </c>
      <c r="K6184" s="105" t="str">
        <f>+VLOOKUP(FACTURACION[[#This Row],[REFERENCIA]],CODINV,2,FALSE)</f>
        <v>MANGA 2" S600 V7</v>
      </c>
      <c r="L6184" s="105" t="str">
        <f>IF(VLOOKUP(FACTURACION[[#This Row],[REFERENCIA]],CODINV,3,FALSE)=0,"",VLOOKUP(FACTURACION[[#This Row],[REFERENCIA]],CODINV,3,FALSE))</f>
        <v>73677P011</v>
      </c>
      <c r="M6184" s="105" t="str">
        <f>+VLOOKUP(FACTURACION[[#This Row],[REFERENCIA]],CODINV,4,FALSE)</f>
        <v>MANGAS</v>
      </c>
      <c r="N6184" s="105" t="str">
        <f>+VLOOKUP(FACTURACION[[#This Row],[REFERENCIA]],CODINV,5,FALSE)</f>
        <v>HONEYWELL</v>
      </c>
      <c r="O6184" s="114">
        <v>12</v>
      </c>
      <c r="P6184" s="113">
        <v>1544637.4166666667</v>
      </c>
      <c r="Q6184" s="107">
        <f>+FACTURACION[[#This Row],[CANTIDAD]]*FACTURACION[[#This Row],[VR UNITARIO]]/1000</f>
        <v>18535.649000000001</v>
      </c>
      <c r="R6184" s="105" t="str">
        <f>+VLOOKUP(FACTURACION[[#This Row],[NIT]],TABLACLIENTE,5,FALSE)</f>
        <v>RIOHACHA</v>
      </c>
    </row>
    <row r="6185" spans="3:18">
      <c r="C6185" s="29">
        <v>2019</v>
      </c>
      <c r="D6185" s="30" t="s">
        <v>703</v>
      </c>
      <c r="E6185" s="30">
        <f>MONTH(FACTURACION[[#This Row],[MES]]&amp;1)</f>
        <v>10</v>
      </c>
      <c r="F6185" s="223">
        <f>DATE(FACTURACION[[#This Row],[AÑO]],FACTURACION[[#This Row],[Mes numero]],1)</f>
        <v>43739</v>
      </c>
      <c r="G6185" s="162" t="s">
        <v>4990</v>
      </c>
      <c r="H6185" s="25">
        <v>892115036</v>
      </c>
      <c r="I6185" s="105" t="str">
        <f>+VLOOKUP(FACTURACION[[#This Row],[NIT]],TABLACLIENTE,2,FALSE)</f>
        <v>GASES DE LA GUAJIRA S.A. E. S. P. (GASGUAJIRA S.A. E.S.P.)</v>
      </c>
      <c r="J6185" s="114" t="s">
        <v>588</v>
      </c>
      <c r="K6185" s="105" t="str">
        <f>+VLOOKUP(FACTURACION[[#This Row],[REFERENCIA]],CODINV,2,FALSE)</f>
        <v>DIAFRAGMA PILOTO ZSC VITON</v>
      </c>
      <c r="L6185" s="105" t="str">
        <f>IF(VLOOKUP(FACTURACION[[#This Row],[REFERENCIA]],CODINV,3,FALSE)=0,"",VLOOKUP(FACTURACION[[#This Row],[REFERENCIA]],CODINV,3,FALSE))</f>
        <v>70170P042</v>
      </c>
      <c r="M6185" s="105" t="str">
        <f>+VLOOKUP(FACTURACION[[#This Row],[REFERENCIA]],CODINV,4,FALSE)</f>
        <v>REPUESTOS Y ACCESORIOS</v>
      </c>
      <c r="N6185" s="105" t="str">
        <f>+VLOOKUP(FACTURACION[[#This Row],[REFERENCIA]],CODINV,5,FALSE)</f>
        <v>HONEYWELL</v>
      </c>
      <c r="O6185" s="114">
        <v>50</v>
      </c>
      <c r="P6185" s="113">
        <v>270604.94</v>
      </c>
      <c r="Q6185" s="107">
        <f>+FACTURACION[[#This Row],[CANTIDAD]]*FACTURACION[[#This Row],[VR UNITARIO]]/1000</f>
        <v>13530.246999999999</v>
      </c>
      <c r="R6185" s="105" t="str">
        <f>+VLOOKUP(FACTURACION[[#This Row],[NIT]],TABLACLIENTE,5,FALSE)</f>
        <v>RIOHACHA</v>
      </c>
    </row>
    <row r="6186" spans="3:18">
      <c r="C6186" s="29">
        <v>2019</v>
      </c>
      <c r="D6186" s="30" t="s">
        <v>703</v>
      </c>
      <c r="E6186" s="30">
        <f>MONTH(FACTURACION[[#This Row],[MES]]&amp;1)</f>
        <v>10</v>
      </c>
      <c r="F6186" s="223">
        <f>DATE(FACTURACION[[#This Row],[AÑO]],FACTURACION[[#This Row],[Mes numero]],1)</f>
        <v>43739</v>
      </c>
      <c r="G6186" s="162" t="s">
        <v>4990</v>
      </c>
      <c r="H6186" s="25">
        <v>892115036</v>
      </c>
      <c r="I6186" s="105" t="str">
        <f>+VLOOKUP(FACTURACION[[#This Row],[NIT]],TABLACLIENTE,2,FALSE)</f>
        <v>GASES DE LA GUAJIRA S.A. E. S. P. (GASGUAJIRA S.A. E.S.P.)</v>
      </c>
      <c r="J6186" s="114" t="s">
        <v>188</v>
      </c>
      <c r="K6186" s="105" t="str">
        <f>+VLOOKUP(FACTURACION[[#This Row],[REFERENCIA]],CODINV,2,FALSE)</f>
        <v>SEAT DISC BUNA 90</v>
      </c>
      <c r="L6186" s="105" t="str">
        <f>IF(VLOOKUP(FACTURACION[[#This Row],[REFERENCIA]],CODINV,3,FALSE)=0,"",VLOOKUP(FACTURACION[[#This Row],[REFERENCIA]],CODINV,3,FALSE))</f>
        <v>70041P003</v>
      </c>
      <c r="M6186" s="105" t="str">
        <f>+VLOOKUP(FACTURACION[[#This Row],[REFERENCIA]],CODINV,4,FALSE)</f>
        <v>REPUESTOS Y ACCESORIOS</v>
      </c>
      <c r="N6186" s="105" t="str">
        <f>+VLOOKUP(FACTURACION[[#This Row],[REFERENCIA]],CODINV,5,FALSE)</f>
        <v>HONEYWELL</v>
      </c>
      <c r="O6186" s="114">
        <v>25</v>
      </c>
      <c r="P6186" s="113">
        <v>50751.280000000006</v>
      </c>
      <c r="Q6186" s="107">
        <f>+FACTURACION[[#This Row],[CANTIDAD]]*FACTURACION[[#This Row],[VR UNITARIO]]/1000</f>
        <v>1268.7820000000002</v>
      </c>
      <c r="R6186" s="105" t="str">
        <f>+VLOOKUP(FACTURACION[[#This Row],[NIT]],TABLACLIENTE,5,FALSE)</f>
        <v>RIOHACHA</v>
      </c>
    </row>
    <row r="6187" spans="3:18">
      <c r="C6187" s="29">
        <v>2019</v>
      </c>
      <c r="D6187" s="30" t="s">
        <v>703</v>
      </c>
      <c r="E6187" s="30">
        <f>MONTH(FACTURACION[[#This Row],[MES]]&amp;1)</f>
        <v>10</v>
      </c>
      <c r="F6187" s="223">
        <f>DATE(FACTURACION[[#This Row],[AÑO]],FACTURACION[[#This Row],[Mes numero]],1)</f>
        <v>43739</v>
      </c>
      <c r="G6187" s="162" t="s">
        <v>4990</v>
      </c>
      <c r="H6187" s="25">
        <v>892115036</v>
      </c>
      <c r="I6187" s="105" t="str">
        <f>+VLOOKUP(FACTURACION[[#This Row],[NIT]],TABLACLIENTE,2,FALSE)</f>
        <v>GASES DE LA GUAJIRA S.A. E. S. P. (GASGUAJIRA S.A. E.S.P.)</v>
      </c>
      <c r="J6187" s="114" t="s">
        <v>566</v>
      </c>
      <c r="K6187" s="105" t="str">
        <f>+VLOOKUP(FACTURACION[[#This Row],[REFERENCIA]],CODINV,2,FALSE)</f>
        <v>MANGA 2" S300 V7</v>
      </c>
      <c r="L6187" s="105" t="str">
        <f>IF(VLOOKUP(FACTURACION[[#This Row],[REFERENCIA]],CODINV,3,FALSE)=0,"",VLOOKUP(FACTURACION[[#This Row],[REFERENCIA]],CODINV,3,FALSE))</f>
        <v>73404P015</v>
      </c>
      <c r="M6187" s="105" t="str">
        <f>+VLOOKUP(FACTURACION[[#This Row],[REFERENCIA]],CODINV,4,FALSE)</f>
        <v>MANGAS</v>
      </c>
      <c r="N6187" s="105" t="str">
        <f>+VLOOKUP(FACTURACION[[#This Row],[REFERENCIA]],CODINV,5,FALSE)</f>
        <v>HONEYWELL</v>
      </c>
      <c r="O6187" s="114">
        <v>12</v>
      </c>
      <c r="P6187" s="113">
        <v>1606643.9166666667</v>
      </c>
      <c r="Q6187" s="107">
        <f>+FACTURACION[[#This Row],[CANTIDAD]]*FACTURACION[[#This Row],[VR UNITARIO]]/1000</f>
        <v>19279.726999999999</v>
      </c>
      <c r="R6187" s="105" t="str">
        <f>+VLOOKUP(FACTURACION[[#This Row],[NIT]],TABLACLIENTE,5,FALSE)</f>
        <v>RIOHACHA</v>
      </c>
    </row>
    <row r="6188" spans="3:18">
      <c r="C6188" s="29">
        <v>2019</v>
      </c>
      <c r="D6188" s="30" t="s">
        <v>703</v>
      </c>
      <c r="E6188" s="30">
        <f>MONTH(FACTURACION[[#This Row],[MES]]&amp;1)</f>
        <v>10</v>
      </c>
      <c r="F6188" s="223">
        <f>DATE(FACTURACION[[#This Row],[AÑO]],FACTURACION[[#This Row],[Mes numero]],1)</f>
        <v>43739</v>
      </c>
      <c r="G6188" s="162" t="s">
        <v>4990</v>
      </c>
      <c r="H6188" s="25">
        <v>892115036</v>
      </c>
      <c r="I6188" s="105" t="str">
        <f>+VLOOKUP(FACTURACION[[#This Row],[NIT]],TABLACLIENTE,2,FALSE)</f>
        <v>GASES DE LA GUAJIRA S.A. E. S. P. (GASGUAJIRA S.A. E.S.P.)</v>
      </c>
      <c r="J6188" s="114" t="s">
        <v>886</v>
      </c>
      <c r="K6188" s="105" t="str">
        <f>+VLOOKUP(FACTURACION[[#This Row],[REFERENCIA]],CODINV,2,FALSE)</f>
        <v>FILTER ASSEMBLY (COMPOSITE)</v>
      </c>
      <c r="L6188" s="105" t="str">
        <f>IF(VLOOKUP(FACTURACION[[#This Row],[REFERENCIA]],CODINV,3,FALSE)=0,"",VLOOKUP(FACTURACION[[#This Row],[REFERENCIA]],CODINV,3,FALSE))</f>
        <v>78480P001</v>
      </c>
      <c r="M6188" s="105" t="str">
        <f>+VLOOKUP(FACTURACION[[#This Row],[REFERENCIA]],CODINV,4,FALSE)</f>
        <v>FILTROS</v>
      </c>
      <c r="N6188" s="105" t="str">
        <f>+VLOOKUP(FACTURACION[[#This Row],[REFERENCIA]],CODINV,5,FALSE)</f>
        <v>HONEYWELL</v>
      </c>
      <c r="O6188" s="114">
        <v>30</v>
      </c>
      <c r="P6188" s="113">
        <v>68148.800000000003</v>
      </c>
      <c r="Q6188" s="107">
        <f>+FACTURACION[[#This Row],[CANTIDAD]]*FACTURACION[[#This Row],[VR UNITARIO]]/1000</f>
        <v>2044.4639999999999</v>
      </c>
      <c r="R6188" s="105" t="str">
        <f>+VLOOKUP(FACTURACION[[#This Row],[NIT]],TABLACLIENTE,5,FALSE)</f>
        <v>RIOHACHA</v>
      </c>
    </row>
    <row r="6189" spans="3:18">
      <c r="C6189" s="29">
        <v>2019</v>
      </c>
      <c r="D6189" s="30" t="s">
        <v>703</v>
      </c>
      <c r="E6189" s="30">
        <f>MONTH(FACTURACION[[#This Row],[MES]]&amp;1)</f>
        <v>10</v>
      </c>
      <c r="F6189" s="223">
        <f>DATE(FACTURACION[[#This Row],[AÑO]],FACTURACION[[#This Row],[Mes numero]],1)</f>
        <v>43739</v>
      </c>
      <c r="G6189" s="162" t="s">
        <v>4990</v>
      </c>
      <c r="H6189" s="25">
        <v>892115036</v>
      </c>
      <c r="I6189" s="105" t="str">
        <f>+VLOOKUP(FACTURACION[[#This Row],[NIT]],TABLACLIENTE,2,FALSE)</f>
        <v>GASES DE LA GUAJIRA S.A. E. S. P. (GASGUAJIRA S.A. E.S.P.)</v>
      </c>
      <c r="J6189" s="114" t="s">
        <v>885</v>
      </c>
      <c r="K6189" s="105" t="str">
        <f>+VLOOKUP(FACTURACION[[#This Row],[REFERENCIA]],CODINV,2,FALSE)</f>
        <v>BLOCK MANIFOLD COMPOSITE</v>
      </c>
      <c r="L6189" s="105" t="str">
        <f>IF(VLOOKUP(FACTURACION[[#This Row],[REFERENCIA]],CODINV,3,FALSE)=0,"",VLOOKUP(FACTURACION[[#This Row],[REFERENCIA]],CODINV,3,FALSE))</f>
        <v>73957W001</v>
      </c>
      <c r="M6189" s="105" t="str">
        <f>+VLOOKUP(FACTURACION[[#This Row],[REFERENCIA]],CODINV,4,FALSE)</f>
        <v>REPUESTOS Y ACCESORIOS</v>
      </c>
      <c r="N6189" s="105" t="str">
        <f>+VLOOKUP(FACTURACION[[#This Row],[REFERENCIA]],CODINV,5,FALSE)</f>
        <v>HONEYWELL</v>
      </c>
      <c r="O6189" s="114">
        <v>2</v>
      </c>
      <c r="P6189" s="113">
        <v>1635159.5</v>
      </c>
      <c r="Q6189" s="107">
        <f>+FACTURACION[[#This Row],[CANTIDAD]]*FACTURACION[[#This Row],[VR UNITARIO]]/1000</f>
        <v>3270.319</v>
      </c>
      <c r="R6189" s="105" t="str">
        <f>+VLOOKUP(FACTURACION[[#This Row],[NIT]],TABLACLIENTE,5,FALSE)</f>
        <v>RIOHACHA</v>
      </c>
    </row>
    <row r="6190" spans="3:18">
      <c r="C6190" s="29">
        <v>2019</v>
      </c>
      <c r="D6190" s="30" t="s">
        <v>703</v>
      </c>
      <c r="E6190" s="30">
        <f>MONTH(FACTURACION[[#This Row],[MES]]&amp;1)</f>
        <v>10</v>
      </c>
      <c r="F6190" s="223">
        <f>DATE(FACTURACION[[#This Row],[AÑO]],FACTURACION[[#This Row],[Mes numero]],1)</f>
        <v>43739</v>
      </c>
      <c r="G6190" s="162" t="s">
        <v>4990</v>
      </c>
      <c r="H6190" s="25">
        <v>892115036</v>
      </c>
      <c r="I6190" s="105" t="str">
        <f>+VLOOKUP(FACTURACION[[#This Row],[NIT]],TABLACLIENTE,2,FALSE)</f>
        <v>GASES DE LA GUAJIRA S.A. E. S. P. (GASGUAJIRA S.A. E.S.P.)</v>
      </c>
      <c r="J6190" s="114" t="s">
        <v>277</v>
      </c>
      <c r="K6190" s="105" t="str">
        <f>+VLOOKUP(FACTURACION[[#This Row],[REFERENCIA]],CODINV,2,FALSE)</f>
        <v>ORIFICIO 3/32"</v>
      </c>
      <c r="L6190" s="105" t="str">
        <f>IF(VLOOKUP(FACTURACION[[#This Row],[REFERENCIA]],CODINV,3,FALSE)=0,"",VLOOKUP(FACTURACION[[#This Row],[REFERENCIA]],CODINV,3,FALSE))</f>
        <v>70033P001</v>
      </c>
      <c r="M6190" s="105" t="str">
        <f>+VLOOKUP(FACTURACION[[#This Row],[REFERENCIA]],CODINV,4,FALSE)</f>
        <v>REPUESTOS Y ACCESORIOS</v>
      </c>
      <c r="N6190" s="105" t="str">
        <f>+VLOOKUP(FACTURACION[[#This Row],[REFERENCIA]],CODINV,5,FALSE)</f>
        <v>HONEYWELL</v>
      </c>
      <c r="O6190" s="114">
        <v>30</v>
      </c>
      <c r="P6190" s="113">
        <v>33834.199999999997</v>
      </c>
      <c r="Q6190" s="107">
        <f>+FACTURACION[[#This Row],[CANTIDAD]]*FACTURACION[[#This Row],[VR UNITARIO]]/1000</f>
        <v>1015.0259999999998</v>
      </c>
      <c r="R6190" s="105" t="str">
        <f>+VLOOKUP(FACTURACION[[#This Row],[NIT]],TABLACLIENTE,5,FALSE)</f>
        <v>RIOHACHA</v>
      </c>
    </row>
    <row r="6191" spans="3:18">
      <c r="C6191" s="29">
        <v>2019</v>
      </c>
      <c r="D6191" s="30" t="s">
        <v>703</v>
      </c>
      <c r="E6191" s="30">
        <f>MONTH(FACTURACION[[#This Row],[MES]]&amp;1)</f>
        <v>10</v>
      </c>
      <c r="F6191" s="223">
        <f>DATE(FACTURACION[[#This Row],[AÑO]],FACTURACION[[#This Row],[Mes numero]],1)</f>
        <v>43739</v>
      </c>
      <c r="G6191" s="162" t="s">
        <v>4991</v>
      </c>
      <c r="H6191" s="25">
        <v>800218682</v>
      </c>
      <c r="I6191" s="105" t="str">
        <f>+VLOOKUP(FACTURACION[[#This Row],[NIT]],TABLACLIENTE,2,FALSE)</f>
        <v>GASES DEL CUSIANA S.A E.S.P. (CUSIANAGAS S.A E.S.P)</v>
      </c>
      <c r="J6191" s="114" t="s">
        <v>21</v>
      </c>
      <c r="K6191" s="105" t="str">
        <f>+VLOOKUP(FACTURACION[[#This Row],[REFERENCIA]],CODINV,2,FALSE)</f>
        <v>MEDIDOR AC-630 C:1 1/4" MAOP 25PSIG CON CONECTORES</v>
      </c>
      <c r="L6191" s="105" t="str">
        <f>IF(VLOOKUP(FACTURACION[[#This Row],[REFERENCIA]],CODINV,3,FALSE)=0,"",VLOOKUP(FACTURACION[[#This Row],[REFERENCIA]],CODINV,3,FALSE))</f>
        <v/>
      </c>
      <c r="M6191" s="105" t="str">
        <f>+VLOOKUP(FACTURACION[[#This Row],[REFERENCIA]],CODINV,4,FALSE)</f>
        <v>MEDIDORES</v>
      </c>
      <c r="N6191" s="105" t="str">
        <f>+VLOOKUP(FACTURACION[[#This Row],[REFERENCIA]],CODINV,5,FALSE)</f>
        <v>HONEYWELL</v>
      </c>
      <c r="O6191" s="114">
        <v>1</v>
      </c>
      <c r="P6191" s="113">
        <v>2199566</v>
      </c>
      <c r="Q6191" s="107">
        <f>+FACTURACION[[#This Row],[CANTIDAD]]*FACTURACION[[#This Row],[VR UNITARIO]]/1000</f>
        <v>2199.5659999999998</v>
      </c>
      <c r="R6191" s="105" t="str">
        <f>+VLOOKUP(FACTURACION[[#This Row],[NIT]],TABLACLIENTE,5,FALSE)</f>
        <v>YOPAL</v>
      </c>
    </row>
    <row r="6192" spans="3:18">
      <c r="C6192" s="29">
        <v>2019</v>
      </c>
      <c r="D6192" s="30" t="s">
        <v>703</v>
      </c>
      <c r="E6192" s="30">
        <f>MONTH(FACTURACION[[#This Row],[MES]]&amp;1)</f>
        <v>10</v>
      </c>
      <c r="F6192" s="223">
        <f>DATE(FACTURACION[[#This Row],[AÑO]],FACTURACION[[#This Row],[Mes numero]],1)</f>
        <v>43739</v>
      </c>
      <c r="G6192" s="162" t="s">
        <v>4992</v>
      </c>
      <c r="H6192" s="25">
        <v>800021272</v>
      </c>
      <c r="I6192" s="105" t="str">
        <f>+VLOOKUP(FACTURACION[[#This Row],[NIT]],TABLACLIENTE,2,FALSE)</f>
        <v>GASES DEL LLANO S.A. E.S.P (LLANOGAS S.A. E.S.P.)</v>
      </c>
      <c r="J6192" s="114" t="s">
        <v>21</v>
      </c>
      <c r="K6192" s="105" t="str">
        <f>+VLOOKUP(FACTURACION[[#This Row],[REFERENCIA]],CODINV,2,FALSE)</f>
        <v>MEDIDOR AC-630 C:1 1/4" MAOP 25PSIG CON CONECTORES</v>
      </c>
      <c r="L6192" s="105" t="str">
        <f>IF(VLOOKUP(FACTURACION[[#This Row],[REFERENCIA]],CODINV,3,FALSE)=0,"",VLOOKUP(FACTURACION[[#This Row],[REFERENCIA]],CODINV,3,FALSE))</f>
        <v/>
      </c>
      <c r="M6192" s="105" t="str">
        <f>+VLOOKUP(FACTURACION[[#This Row],[REFERENCIA]],CODINV,4,FALSE)</f>
        <v>MEDIDORES</v>
      </c>
      <c r="N6192" s="105" t="str">
        <f>+VLOOKUP(FACTURACION[[#This Row],[REFERENCIA]],CODINV,5,FALSE)</f>
        <v>HONEYWELL</v>
      </c>
      <c r="O6192" s="114">
        <v>2</v>
      </c>
      <c r="P6192" s="113">
        <v>2199566</v>
      </c>
      <c r="Q6192" s="107">
        <f>+FACTURACION[[#This Row],[CANTIDAD]]*FACTURACION[[#This Row],[VR UNITARIO]]/1000</f>
        <v>4399.1319999999996</v>
      </c>
      <c r="R6192" s="105" t="str">
        <f>+VLOOKUP(FACTURACION[[#This Row],[NIT]],TABLACLIENTE,5,FALSE)</f>
        <v>VILLAVICENCIO</v>
      </c>
    </row>
    <row r="6193" spans="3:18">
      <c r="C6193" s="29">
        <v>2019</v>
      </c>
      <c r="D6193" s="30" t="s">
        <v>703</v>
      </c>
      <c r="E6193" s="30">
        <f>MONTH(FACTURACION[[#This Row],[MES]]&amp;1)</f>
        <v>10</v>
      </c>
      <c r="F6193" s="223">
        <f>DATE(FACTURACION[[#This Row],[AÑO]],FACTURACION[[#This Row],[Mes numero]],1)</f>
        <v>43739</v>
      </c>
      <c r="G6193" s="162" t="s">
        <v>4993</v>
      </c>
      <c r="H6193" s="25">
        <v>800021272</v>
      </c>
      <c r="I6193" s="105" t="str">
        <f>+VLOOKUP(FACTURACION[[#This Row],[NIT]],TABLACLIENTE,2,FALSE)</f>
        <v>GASES DEL LLANO S.A. E.S.P (LLANOGAS S.A. E.S.P.)</v>
      </c>
      <c r="J6193" s="114" t="s">
        <v>21</v>
      </c>
      <c r="K6193" s="105" t="str">
        <f>+VLOOKUP(FACTURACION[[#This Row],[REFERENCIA]],CODINV,2,FALSE)</f>
        <v>MEDIDOR AC-630 C:1 1/4" MAOP 25PSIG CON CONECTORES</v>
      </c>
      <c r="L6193" s="105" t="str">
        <f>IF(VLOOKUP(FACTURACION[[#This Row],[REFERENCIA]],CODINV,3,FALSE)=0,"",VLOOKUP(FACTURACION[[#This Row],[REFERENCIA]],CODINV,3,FALSE))</f>
        <v/>
      </c>
      <c r="M6193" s="105" t="str">
        <f>+VLOOKUP(FACTURACION[[#This Row],[REFERENCIA]],CODINV,4,FALSE)</f>
        <v>MEDIDORES</v>
      </c>
      <c r="N6193" s="105" t="str">
        <f>+VLOOKUP(FACTURACION[[#This Row],[REFERENCIA]],CODINV,5,FALSE)</f>
        <v>HONEYWELL</v>
      </c>
      <c r="O6193" s="114">
        <v>1</v>
      </c>
      <c r="P6193" s="113">
        <v>2199566</v>
      </c>
      <c r="Q6193" s="107">
        <f>+FACTURACION[[#This Row],[CANTIDAD]]*FACTURACION[[#This Row],[VR UNITARIO]]/1000</f>
        <v>2199.5659999999998</v>
      </c>
      <c r="R6193" s="105" t="str">
        <f>+VLOOKUP(FACTURACION[[#This Row],[NIT]],TABLACLIENTE,5,FALSE)</f>
        <v>VILLAVICENCIO</v>
      </c>
    </row>
    <row r="6194" spans="3:18">
      <c r="C6194" s="29">
        <v>2019</v>
      </c>
      <c r="D6194" s="30" t="s">
        <v>703</v>
      </c>
      <c r="E6194" s="30">
        <f>MONTH(FACTURACION[[#This Row],[MES]]&amp;1)</f>
        <v>10</v>
      </c>
      <c r="F6194" s="223">
        <f>DATE(FACTURACION[[#This Row],[AÑO]],FACTURACION[[#This Row],[Mes numero]],1)</f>
        <v>43739</v>
      </c>
      <c r="G6194" s="162" t="s">
        <v>4994</v>
      </c>
      <c r="H6194" s="25">
        <v>800202395</v>
      </c>
      <c r="I6194" s="105" t="str">
        <f>+VLOOKUP(FACTURACION[[#This Row],[NIT]],TABLACLIENTE,2,FALSE)</f>
        <v>EFIGAS GAS NATURAL S.A. E.S.P. (EFIGAS S.A. E.S.P.)</v>
      </c>
      <c r="J6194" s="114" t="s">
        <v>132</v>
      </c>
      <c r="K6194" s="105" t="str">
        <f>+VLOOKUP(FACTURACION[[#This Row],[REFERENCIA]],CODINV,2,FALSE)</f>
        <v>KIT REPARACION BUNA N 80</v>
      </c>
      <c r="L6194" s="105" t="str">
        <f>IF(VLOOKUP(FACTURACION[[#This Row],[REFERENCIA]],CODINV,3,FALSE)=0,"",VLOOKUP(FACTURACION[[#This Row],[REFERENCIA]],CODINV,3,FALSE))</f>
        <v>73914K010</v>
      </c>
      <c r="M6194" s="105" t="str">
        <f>+VLOOKUP(FACTURACION[[#This Row],[REFERENCIA]],CODINV,4,FALSE)</f>
        <v>REPUESTOS Y ACCESORIOS</v>
      </c>
      <c r="N6194" s="105" t="str">
        <f>+VLOOKUP(FACTURACION[[#This Row],[REFERENCIA]],CODINV,5,FALSE)</f>
        <v>HONEYWELL</v>
      </c>
      <c r="O6194" s="114">
        <v>50</v>
      </c>
      <c r="P6194" s="113">
        <v>165773.84000000003</v>
      </c>
      <c r="Q6194" s="107">
        <f>+FACTURACION[[#This Row],[CANTIDAD]]*FACTURACION[[#This Row],[VR UNITARIO]]/1000</f>
        <v>8288.6920000000009</v>
      </c>
      <c r="R6194" s="105" t="str">
        <f>+VLOOKUP(FACTURACION[[#This Row],[NIT]],TABLACLIENTE,5,FALSE)</f>
        <v>MANIZALES</v>
      </c>
    </row>
    <row r="6195" spans="3:18">
      <c r="C6195" s="29">
        <v>2019</v>
      </c>
      <c r="D6195" s="30" t="s">
        <v>703</v>
      </c>
      <c r="E6195" s="30">
        <f>MONTH(FACTURACION[[#This Row],[MES]]&amp;1)</f>
        <v>10</v>
      </c>
      <c r="F6195" s="223">
        <f>DATE(FACTURACION[[#This Row],[AÑO]],FACTURACION[[#This Row],[Mes numero]],1)</f>
        <v>43739</v>
      </c>
      <c r="G6195" s="162" t="s">
        <v>4995</v>
      </c>
      <c r="H6195" s="25">
        <v>800167643</v>
      </c>
      <c r="I6195" s="105" t="str">
        <f>+VLOOKUP(FACTURACION[[#This Row],[NIT]],TABLACLIENTE,2,FALSE)</f>
        <v>GASES DE OCCIDENTE S.A. E.S.P. (GDO)</v>
      </c>
      <c r="J6195" s="114" t="s">
        <v>21</v>
      </c>
      <c r="K6195" s="105" t="str">
        <f>+VLOOKUP(FACTURACION[[#This Row],[REFERENCIA]],CODINV,2,FALSE)</f>
        <v>MEDIDOR AC-630 C:1 1/4" MAOP 25PSIG CON CONECTORES</v>
      </c>
      <c r="L6195" s="105" t="str">
        <f>IF(VLOOKUP(FACTURACION[[#This Row],[REFERENCIA]],CODINV,3,FALSE)=0,"",VLOOKUP(FACTURACION[[#This Row],[REFERENCIA]],CODINV,3,FALSE))</f>
        <v/>
      </c>
      <c r="M6195" s="105" t="str">
        <f>+VLOOKUP(FACTURACION[[#This Row],[REFERENCIA]],CODINV,4,FALSE)</f>
        <v>MEDIDORES</v>
      </c>
      <c r="N6195" s="105" t="str">
        <f>+VLOOKUP(FACTURACION[[#This Row],[REFERENCIA]],CODINV,5,FALSE)</f>
        <v>HONEYWELL</v>
      </c>
      <c r="O6195" s="114">
        <v>5</v>
      </c>
      <c r="P6195" s="113">
        <v>2158731.4</v>
      </c>
      <c r="Q6195" s="107">
        <f>+FACTURACION[[#This Row],[CANTIDAD]]*FACTURACION[[#This Row],[VR UNITARIO]]/1000</f>
        <v>10793.656999999999</v>
      </c>
      <c r="R6195" s="105" t="str">
        <f>+VLOOKUP(FACTURACION[[#This Row],[NIT]],TABLACLIENTE,5,FALSE)</f>
        <v>CALI</v>
      </c>
    </row>
    <row r="6196" spans="3:18">
      <c r="C6196" s="29">
        <v>2019</v>
      </c>
      <c r="D6196" s="30" t="s">
        <v>703</v>
      </c>
      <c r="E6196" s="30">
        <f>MONTH(FACTURACION[[#This Row],[MES]]&amp;1)</f>
        <v>10</v>
      </c>
      <c r="F6196" s="223">
        <f>DATE(FACTURACION[[#This Row],[AÑO]],FACTURACION[[#This Row],[Mes numero]],1)</f>
        <v>43739</v>
      </c>
      <c r="G6196" s="162" t="s">
        <v>4996</v>
      </c>
      <c r="H6196" s="25">
        <v>890400869</v>
      </c>
      <c r="I6196" s="105" t="str">
        <f>+VLOOKUP(FACTURACION[[#This Row],[NIT]],TABLACLIENTE,2,FALSE)</f>
        <v>SURTIDORA DE GAS DEL CARIBE S.A. E.S.P. (SURTIGAS S.A. E.S.P.)</v>
      </c>
      <c r="J6196" s="114" t="s">
        <v>21</v>
      </c>
      <c r="K6196" s="105" t="str">
        <f>+VLOOKUP(FACTURACION[[#This Row],[REFERENCIA]],CODINV,2,FALSE)</f>
        <v>MEDIDOR AC-630 C:1 1/4" MAOP 25PSIG CON CONECTORES</v>
      </c>
      <c r="L6196" s="105" t="str">
        <f>IF(VLOOKUP(FACTURACION[[#This Row],[REFERENCIA]],CODINV,3,FALSE)=0,"",VLOOKUP(FACTURACION[[#This Row],[REFERENCIA]],CODINV,3,FALSE))</f>
        <v/>
      </c>
      <c r="M6196" s="105" t="str">
        <f>+VLOOKUP(FACTURACION[[#This Row],[REFERENCIA]],CODINV,4,FALSE)</f>
        <v>MEDIDORES</v>
      </c>
      <c r="N6196" s="105" t="str">
        <f>+VLOOKUP(FACTURACION[[#This Row],[REFERENCIA]],CODINV,5,FALSE)</f>
        <v>HONEYWELL</v>
      </c>
      <c r="O6196" s="114">
        <v>25</v>
      </c>
      <c r="P6196" s="113">
        <v>2170886.56</v>
      </c>
      <c r="Q6196" s="107">
        <f>+FACTURACION[[#This Row],[CANTIDAD]]*FACTURACION[[#This Row],[VR UNITARIO]]/1000</f>
        <v>54272.163999999997</v>
      </c>
      <c r="R6196" s="105" t="str">
        <f>+VLOOKUP(FACTURACION[[#This Row],[NIT]],TABLACLIENTE,5,FALSE)</f>
        <v>CARTAGENA</v>
      </c>
    </row>
    <row r="6197" spans="3:18">
      <c r="C6197" s="29">
        <v>2019</v>
      </c>
      <c r="D6197" s="30" t="s">
        <v>703</v>
      </c>
      <c r="E6197" s="30">
        <f>MONTH(FACTURACION[[#This Row],[MES]]&amp;1)</f>
        <v>10</v>
      </c>
      <c r="F6197" s="223">
        <f>DATE(FACTURACION[[#This Row],[AÑO]],FACTURACION[[#This Row],[Mes numero]],1)</f>
        <v>43739</v>
      </c>
      <c r="G6197" s="162" t="s">
        <v>4997</v>
      </c>
      <c r="H6197" s="25">
        <v>860031068</v>
      </c>
      <c r="I6197" s="105" t="str">
        <f>+VLOOKUP(FACTURACION[[#This Row],[NIT]],TABLACLIENTE,2,FALSE)</f>
        <v>INSTRUMENTOS &amp; CONTROLES S.A.</v>
      </c>
      <c r="J6197" s="114" t="s">
        <v>180</v>
      </c>
      <c r="K6197" s="105" t="str">
        <f>+VLOOKUP(FACTURACION[[#This Row],[REFERENCIA]],CODINV,2,FALSE)</f>
        <v>O-RING, 0.38OD x.25ID BUNA 70</v>
      </c>
      <c r="L6197" s="105" t="str">
        <f>IF(VLOOKUP(FACTURACION[[#This Row],[REFERENCIA]],CODINV,3,FALSE)=0,"",VLOOKUP(FACTURACION[[#This Row],[REFERENCIA]],CODINV,3,FALSE))</f>
        <v>42710P146</v>
      </c>
      <c r="M6197" s="105" t="str">
        <f>+VLOOKUP(FACTURACION[[#This Row],[REFERENCIA]],CODINV,4,FALSE)</f>
        <v>REPUESTOS Y ACCESORIOS</v>
      </c>
      <c r="N6197" s="105" t="str">
        <f>+VLOOKUP(FACTURACION[[#This Row],[REFERENCIA]],CODINV,5,FALSE)</f>
        <v>HONEYWELL</v>
      </c>
      <c r="O6197" s="114">
        <v>5</v>
      </c>
      <c r="P6197" s="113">
        <v>1725.6</v>
      </c>
      <c r="Q6197" s="107">
        <f>+FACTURACION[[#This Row],[CANTIDAD]]*FACTURACION[[#This Row],[VR UNITARIO]]/1000</f>
        <v>8.6280000000000001</v>
      </c>
      <c r="R6197" s="105" t="str">
        <f>+VLOOKUP(FACTURACION[[#This Row],[NIT]],TABLACLIENTE,5,FALSE)</f>
        <v>BOGOTÁ D.C.</v>
      </c>
    </row>
    <row r="6198" spans="3:18">
      <c r="C6198" s="29">
        <v>2019</v>
      </c>
      <c r="D6198" s="30" t="s">
        <v>703</v>
      </c>
      <c r="E6198" s="30">
        <f>MONTH(FACTURACION[[#This Row],[MES]]&amp;1)</f>
        <v>10</v>
      </c>
      <c r="F6198" s="223">
        <f>DATE(FACTURACION[[#This Row],[AÑO]],FACTURACION[[#This Row],[Mes numero]],1)</f>
        <v>43739</v>
      </c>
      <c r="G6198" s="162" t="s">
        <v>4998</v>
      </c>
      <c r="H6198" s="25">
        <v>890400869</v>
      </c>
      <c r="I6198" s="105" t="str">
        <f>+VLOOKUP(FACTURACION[[#This Row],[NIT]],TABLACLIENTE,2,FALSE)</f>
        <v>SURTIDORA DE GAS DEL CARIBE S.A. E.S.P. (SURTIGAS S.A. E.S.P.)</v>
      </c>
      <c r="J6198" s="114" t="s">
        <v>174</v>
      </c>
      <c r="K6198" s="105" t="str">
        <f>+VLOOKUP(FACTURACION[[#This Row],[REFERENCIA]],CODINV,2,FALSE)</f>
        <v>MANGA 2" S600 V7</v>
      </c>
      <c r="L6198" s="105" t="str">
        <f>IF(VLOOKUP(FACTURACION[[#This Row],[REFERENCIA]],CODINV,3,FALSE)=0,"",VLOOKUP(FACTURACION[[#This Row],[REFERENCIA]],CODINV,3,FALSE))</f>
        <v>73677P011</v>
      </c>
      <c r="M6198" s="105" t="str">
        <f>+VLOOKUP(FACTURACION[[#This Row],[REFERENCIA]],CODINV,4,FALSE)</f>
        <v>MANGAS</v>
      </c>
      <c r="N6198" s="105" t="str">
        <f>+VLOOKUP(FACTURACION[[#This Row],[REFERENCIA]],CODINV,5,FALSE)</f>
        <v>HONEYWELL</v>
      </c>
      <c r="O6198" s="114">
        <v>12</v>
      </c>
      <c r="P6198" s="113">
        <v>1100694</v>
      </c>
      <c r="Q6198" s="107">
        <f>+FACTURACION[[#This Row],[CANTIDAD]]*FACTURACION[[#This Row],[VR UNITARIO]]/1000</f>
        <v>13208.328</v>
      </c>
      <c r="R6198" s="105" t="str">
        <f>+VLOOKUP(FACTURACION[[#This Row],[NIT]],TABLACLIENTE,5,FALSE)</f>
        <v>CARTAGENA</v>
      </c>
    </row>
    <row r="6199" spans="3:18">
      <c r="C6199" s="29">
        <v>2019</v>
      </c>
      <c r="D6199" s="30" t="s">
        <v>703</v>
      </c>
      <c r="E6199" s="30">
        <f>MONTH(FACTURACION[[#This Row],[MES]]&amp;1)</f>
        <v>10</v>
      </c>
      <c r="F6199" s="223">
        <f>DATE(FACTURACION[[#This Row],[AÑO]],FACTURACION[[#This Row],[Mes numero]],1)</f>
        <v>43739</v>
      </c>
      <c r="G6199" s="162" t="s">
        <v>4998</v>
      </c>
      <c r="H6199" s="25">
        <v>890400869</v>
      </c>
      <c r="I6199" s="105" t="str">
        <f>+VLOOKUP(FACTURACION[[#This Row],[NIT]],TABLACLIENTE,2,FALSE)</f>
        <v>SURTIDORA DE GAS DEL CARIBE S.A. E.S.P. (SURTIGAS S.A. E.S.P.)</v>
      </c>
      <c r="J6199" s="114" t="s">
        <v>61</v>
      </c>
      <c r="K6199" s="105" t="str">
        <f>+VLOOKUP(FACTURACION[[#This Row],[REFERENCIA]],CODINV,2,FALSE)</f>
        <v>MANGA 2" S300 H7</v>
      </c>
      <c r="L6199" s="105" t="str">
        <f>IF(VLOOKUP(FACTURACION[[#This Row],[REFERENCIA]],CODINV,3,FALSE)=0,"",VLOOKUP(FACTURACION[[#This Row],[REFERENCIA]],CODINV,3,FALSE))</f>
        <v>73404P002</v>
      </c>
      <c r="M6199" s="105" t="str">
        <f>+VLOOKUP(FACTURACION[[#This Row],[REFERENCIA]],CODINV,4,FALSE)</f>
        <v>MANGAS</v>
      </c>
      <c r="N6199" s="105" t="str">
        <f>+VLOOKUP(FACTURACION[[#This Row],[REFERENCIA]],CODINV,5,FALSE)</f>
        <v>HONEYWELL</v>
      </c>
      <c r="O6199" s="114">
        <v>100</v>
      </c>
      <c r="P6199" s="113">
        <v>474663</v>
      </c>
      <c r="Q6199" s="107">
        <f>+FACTURACION[[#This Row],[CANTIDAD]]*FACTURACION[[#This Row],[VR UNITARIO]]/1000</f>
        <v>47466.3</v>
      </c>
      <c r="R6199" s="105" t="str">
        <f>+VLOOKUP(FACTURACION[[#This Row],[NIT]],TABLACLIENTE,5,FALSE)</f>
        <v>CARTAGENA</v>
      </c>
    </row>
    <row r="6200" spans="3:18">
      <c r="C6200" s="29">
        <v>2019</v>
      </c>
      <c r="D6200" s="30" t="s">
        <v>703</v>
      </c>
      <c r="E6200" s="30">
        <f>MONTH(FACTURACION[[#This Row],[MES]]&amp;1)</f>
        <v>10</v>
      </c>
      <c r="F6200" s="223">
        <f>DATE(FACTURACION[[#This Row],[AÑO]],FACTURACION[[#This Row],[Mes numero]],1)</f>
        <v>43739</v>
      </c>
      <c r="G6200" s="162" t="s">
        <v>4998</v>
      </c>
      <c r="H6200" s="25">
        <v>890400869</v>
      </c>
      <c r="I6200" s="105" t="str">
        <f>+VLOOKUP(FACTURACION[[#This Row],[NIT]],TABLACLIENTE,2,FALSE)</f>
        <v>SURTIDORA DE GAS DEL CARIBE S.A. E.S.P. (SURTIGAS S.A. E.S.P.)</v>
      </c>
      <c r="J6200" s="114" t="s">
        <v>569</v>
      </c>
      <c r="K6200" s="105" t="str">
        <f>+VLOOKUP(FACTURACION[[#This Row],[REFERENCIA]],CODINV,2,FALSE)</f>
        <v>MANGA 2" S600 H7</v>
      </c>
      <c r="L6200" s="105" t="str">
        <f>IF(VLOOKUP(FACTURACION[[#This Row],[REFERENCIA]],CODINV,3,FALSE)=0,"",VLOOKUP(FACTURACION[[#This Row],[REFERENCIA]],CODINV,3,FALSE))</f>
        <v>73677P001</v>
      </c>
      <c r="M6200" s="105" t="str">
        <f>+VLOOKUP(FACTURACION[[#This Row],[REFERENCIA]],CODINV,4,FALSE)</f>
        <v>MANGAS</v>
      </c>
      <c r="N6200" s="105" t="str">
        <f>+VLOOKUP(FACTURACION[[#This Row],[REFERENCIA]],CODINV,5,FALSE)</f>
        <v>HONEYWELL</v>
      </c>
      <c r="O6200" s="114">
        <v>20</v>
      </c>
      <c r="P6200" s="113">
        <v>1100694</v>
      </c>
      <c r="Q6200" s="107">
        <f>+FACTURACION[[#This Row],[CANTIDAD]]*FACTURACION[[#This Row],[VR UNITARIO]]/1000</f>
        <v>22013.88</v>
      </c>
      <c r="R6200" s="105" t="str">
        <f>+VLOOKUP(FACTURACION[[#This Row],[NIT]],TABLACLIENTE,5,FALSE)</f>
        <v>CARTAGENA</v>
      </c>
    </row>
    <row r="6201" spans="3:18">
      <c r="C6201" s="29">
        <v>2019</v>
      </c>
      <c r="D6201" s="30" t="s">
        <v>703</v>
      </c>
      <c r="E6201" s="30">
        <f>MONTH(FACTURACION[[#This Row],[MES]]&amp;1)</f>
        <v>10</v>
      </c>
      <c r="F6201" s="223">
        <f>DATE(FACTURACION[[#This Row],[AÑO]],FACTURACION[[#This Row],[Mes numero]],1)</f>
        <v>43739</v>
      </c>
      <c r="G6201" s="162" t="s">
        <v>4999</v>
      </c>
      <c r="H6201" s="25">
        <v>901016759</v>
      </c>
      <c r="I6201" s="105" t="str">
        <f>+VLOOKUP(FACTURACION[[#This Row],[NIT]],TABLACLIENTE,2,FALSE)</f>
        <v>GAS CONTROL SAS</v>
      </c>
      <c r="J6201" s="114" t="s">
        <v>638</v>
      </c>
      <c r="K6201" s="105" t="str">
        <f>+VLOOKUP(FACTURACION[[#This Row],[REFERENCIA]],CODINV,2,FALSE)</f>
        <v>CABLE EMISOR DE PULSOS INS 10</v>
      </c>
      <c r="L6201" s="105" t="str">
        <f>IF(VLOOKUP(FACTURACION[[#This Row],[REFERENCIA]],CODINV,3,FALSE)=0,"",VLOOKUP(FACTURACION[[#This Row],[REFERENCIA]],CODINV,3,FALSE))</f>
        <v>73016550</v>
      </c>
      <c r="M6201" s="105" t="str">
        <f>+VLOOKUP(FACTURACION[[#This Row],[REFERENCIA]],CODINV,4,FALSE)</f>
        <v>REPUESTOS Y ACCESORIOS</v>
      </c>
      <c r="N6201" s="105" t="str">
        <f>+VLOOKUP(FACTURACION[[#This Row],[REFERENCIA]],CODINV,5,FALSE)</f>
        <v>HONEYWELL</v>
      </c>
      <c r="O6201" s="114">
        <v>1</v>
      </c>
      <c r="P6201" s="113">
        <v>260000</v>
      </c>
      <c r="Q6201" s="107">
        <f>+FACTURACION[[#This Row],[CANTIDAD]]*FACTURACION[[#This Row],[VR UNITARIO]]/1000</f>
        <v>260</v>
      </c>
      <c r="R6201" s="105" t="str">
        <f>+VLOOKUP(FACTURACION[[#This Row],[NIT]],TABLACLIENTE,5,FALSE)</f>
        <v>BOGOTÁ D.C.</v>
      </c>
    </row>
    <row r="6202" spans="3:18">
      <c r="C6202" s="29">
        <v>2019</v>
      </c>
      <c r="D6202" s="30" t="s">
        <v>703</v>
      </c>
      <c r="E6202" s="30">
        <f>MONTH(FACTURACION[[#This Row],[MES]]&amp;1)</f>
        <v>10</v>
      </c>
      <c r="F6202" s="223">
        <f>DATE(FACTURACION[[#This Row],[AÑO]],FACTURACION[[#This Row],[Mes numero]],1)</f>
        <v>43739</v>
      </c>
      <c r="G6202" s="162" t="s">
        <v>5000</v>
      </c>
      <c r="H6202" s="25">
        <v>800167643</v>
      </c>
      <c r="I6202" s="105" t="str">
        <f>+VLOOKUP(FACTURACION[[#This Row],[NIT]],TABLACLIENTE,2,FALSE)</f>
        <v>GASES DE OCCIDENTE S.A. E.S.P. (GDO)</v>
      </c>
      <c r="J6202" s="114" t="s">
        <v>153</v>
      </c>
      <c r="K6202" s="105" t="str">
        <f>+VLOOKUP(FACTURACION[[#This Row],[REFERENCIA]],CODINV,2,FALSE)</f>
        <v>MANGA 3" S300 H7</v>
      </c>
      <c r="L6202" s="105" t="str">
        <f>IF(VLOOKUP(FACTURACION[[#This Row],[REFERENCIA]],CODINV,3,FALSE)=0,"",VLOOKUP(FACTURACION[[#This Row],[REFERENCIA]],CODINV,3,FALSE))</f>
        <v>73404P003</v>
      </c>
      <c r="M6202" s="105" t="str">
        <f>+VLOOKUP(FACTURACION[[#This Row],[REFERENCIA]],CODINV,4,FALSE)</f>
        <v>MANGAS</v>
      </c>
      <c r="N6202" s="105" t="str">
        <f>+VLOOKUP(FACTURACION[[#This Row],[REFERENCIA]],CODINV,5,FALSE)</f>
        <v>HONEYWELL</v>
      </c>
      <c r="O6202" s="114">
        <v>115</v>
      </c>
      <c r="P6202" s="113">
        <v>832472.2</v>
      </c>
      <c r="Q6202" s="107">
        <f>+FACTURACION[[#This Row],[CANTIDAD]]*FACTURACION[[#This Row],[VR UNITARIO]]/1000</f>
        <v>95734.303</v>
      </c>
      <c r="R6202" s="105" t="str">
        <f>+VLOOKUP(FACTURACION[[#This Row],[NIT]],TABLACLIENTE,5,FALSE)</f>
        <v>CALI</v>
      </c>
    </row>
    <row r="6203" spans="3:18">
      <c r="C6203" s="29">
        <v>2019</v>
      </c>
      <c r="D6203" s="30" t="s">
        <v>703</v>
      </c>
      <c r="E6203" s="30">
        <f>MONTH(FACTURACION[[#This Row],[MES]]&amp;1)</f>
        <v>10</v>
      </c>
      <c r="F6203" s="223">
        <f>DATE(FACTURACION[[#This Row],[AÑO]],FACTURACION[[#This Row],[Mes numero]],1)</f>
        <v>43739</v>
      </c>
      <c r="G6203" s="162" t="s">
        <v>5000</v>
      </c>
      <c r="H6203" s="25">
        <v>800167643</v>
      </c>
      <c r="I6203" s="105" t="str">
        <f>+VLOOKUP(FACTURACION[[#This Row],[NIT]],TABLACLIENTE,2,FALSE)</f>
        <v>GASES DE OCCIDENTE S.A. E.S.P. (GDO)</v>
      </c>
      <c r="J6203" s="114" t="s">
        <v>61</v>
      </c>
      <c r="K6203" s="105" t="str">
        <f>+VLOOKUP(FACTURACION[[#This Row],[REFERENCIA]],CODINV,2,FALSE)</f>
        <v>MANGA 2" S300 H7</v>
      </c>
      <c r="L6203" s="105" t="str">
        <f>IF(VLOOKUP(FACTURACION[[#This Row],[REFERENCIA]],CODINV,3,FALSE)=0,"",VLOOKUP(FACTURACION[[#This Row],[REFERENCIA]],CODINV,3,FALSE))</f>
        <v>73404P002</v>
      </c>
      <c r="M6203" s="105" t="str">
        <f>+VLOOKUP(FACTURACION[[#This Row],[REFERENCIA]],CODINV,4,FALSE)</f>
        <v>MANGAS</v>
      </c>
      <c r="N6203" s="105" t="str">
        <f>+VLOOKUP(FACTURACION[[#This Row],[REFERENCIA]],CODINV,5,FALSE)</f>
        <v>HONEYWELL</v>
      </c>
      <c r="O6203" s="114">
        <v>40</v>
      </c>
      <c r="P6203" s="113">
        <v>540798.1</v>
      </c>
      <c r="Q6203" s="107">
        <f>+FACTURACION[[#This Row],[CANTIDAD]]*FACTURACION[[#This Row],[VR UNITARIO]]/1000</f>
        <v>21631.923999999999</v>
      </c>
      <c r="R6203" s="105" t="str">
        <f>+VLOOKUP(FACTURACION[[#This Row],[NIT]],TABLACLIENTE,5,FALSE)</f>
        <v>CALI</v>
      </c>
    </row>
    <row r="6204" spans="3:18">
      <c r="C6204" s="29">
        <v>2019</v>
      </c>
      <c r="D6204" s="30" t="s">
        <v>703</v>
      </c>
      <c r="E6204" s="30">
        <f>MONTH(FACTURACION[[#This Row],[MES]]&amp;1)</f>
        <v>10</v>
      </c>
      <c r="F6204" s="223">
        <f>DATE(FACTURACION[[#This Row],[AÑO]],FACTURACION[[#This Row],[Mes numero]],1)</f>
        <v>43739</v>
      </c>
      <c r="G6204" s="162" t="s">
        <v>5000</v>
      </c>
      <c r="H6204" s="25">
        <v>800167643</v>
      </c>
      <c r="I6204" s="105" t="str">
        <f>+VLOOKUP(FACTURACION[[#This Row],[NIT]],TABLACLIENTE,2,FALSE)</f>
        <v>GASES DE OCCIDENTE S.A. E.S.P. (GDO)</v>
      </c>
      <c r="J6204" s="114" t="s">
        <v>183</v>
      </c>
      <c r="K6204" s="105" t="str">
        <f>+VLOOKUP(FACTURACION[[#This Row],[REFERENCIA]],CODINV,2,FALSE)</f>
        <v>MANGA 2" S300 H5</v>
      </c>
      <c r="L6204" s="105" t="str">
        <f>IF(VLOOKUP(FACTURACION[[#This Row],[REFERENCIA]],CODINV,3,FALSE)=0,"",VLOOKUP(FACTURACION[[#This Row],[REFERENCIA]],CODINV,3,FALSE))</f>
        <v>73404P008</v>
      </c>
      <c r="M6204" s="105" t="str">
        <f>+VLOOKUP(FACTURACION[[#This Row],[REFERENCIA]],CODINV,4,FALSE)</f>
        <v>MANGAS</v>
      </c>
      <c r="N6204" s="105" t="str">
        <f>+VLOOKUP(FACTURACION[[#This Row],[REFERENCIA]],CODINV,5,FALSE)</f>
        <v>HONEYWELL</v>
      </c>
      <c r="O6204" s="114">
        <v>100</v>
      </c>
      <c r="P6204" s="113">
        <v>546288.43000000005</v>
      </c>
      <c r="Q6204" s="107">
        <f>+FACTURACION[[#This Row],[CANTIDAD]]*FACTURACION[[#This Row],[VR UNITARIO]]/1000</f>
        <v>54628.843000000008</v>
      </c>
      <c r="R6204" s="105" t="str">
        <f>+VLOOKUP(FACTURACION[[#This Row],[NIT]],TABLACLIENTE,5,FALSE)</f>
        <v>CALI</v>
      </c>
    </row>
    <row r="6205" spans="3:18">
      <c r="C6205" s="29">
        <v>2019</v>
      </c>
      <c r="D6205" s="30" t="s">
        <v>703</v>
      </c>
      <c r="E6205" s="30">
        <f>MONTH(FACTURACION[[#This Row],[MES]]&amp;1)</f>
        <v>10</v>
      </c>
      <c r="F6205" s="223">
        <f>DATE(FACTURACION[[#This Row],[AÑO]],FACTURACION[[#This Row],[Mes numero]],1)</f>
        <v>43739</v>
      </c>
      <c r="G6205" s="162" t="s">
        <v>5000</v>
      </c>
      <c r="H6205" s="25">
        <v>800167643</v>
      </c>
      <c r="I6205" s="105" t="str">
        <f>+VLOOKUP(FACTURACION[[#This Row],[NIT]],TABLACLIENTE,2,FALSE)</f>
        <v>GASES DE OCCIDENTE S.A. E.S.P. (GDO)</v>
      </c>
      <c r="J6205" s="114" t="s">
        <v>142</v>
      </c>
      <c r="K6205" s="105" t="str">
        <f>+VLOOKUP(FACTURACION[[#This Row],[REFERENCIA]],CODINV,2,FALSE)</f>
        <v>MANGA 3" S300 H5</v>
      </c>
      <c r="L6205" s="105" t="str">
        <f>IF(VLOOKUP(FACTURACION[[#This Row],[REFERENCIA]],CODINV,3,FALSE)=0,"",VLOOKUP(FACTURACION[[#This Row],[REFERENCIA]],CODINV,3,FALSE))</f>
        <v>73404P009</v>
      </c>
      <c r="M6205" s="105" t="str">
        <f>+VLOOKUP(FACTURACION[[#This Row],[REFERENCIA]],CODINV,4,FALSE)</f>
        <v>MANGAS</v>
      </c>
      <c r="N6205" s="105" t="str">
        <f>+VLOOKUP(FACTURACION[[#This Row],[REFERENCIA]],CODINV,5,FALSE)</f>
        <v>HONEYWELL</v>
      </c>
      <c r="O6205" s="114">
        <v>60</v>
      </c>
      <c r="P6205" s="113">
        <v>926151.05</v>
      </c>
      <c r="Q6205" s="107">
        <f>+FACTURACION[[#This Row],[CANTIDAD]]*FACTURACION[[#This Row],[VR UNITARIO]]/1000</f>
        <v>55569.063000000002</v>
      </c>
      <c r="R6205" s="105" t="str">
        <f>+VLOOKUP(FACTURACION[[#This Row],[NIT]],TABLACLIENTE,5,FALSE)</f>
        <v>CALI</v>
      </c>
    </row>
    <row r="6206" spans="3:18">
      <c r="C6206" s="29">
        <v>2019</v>
      </c>
      <c r="D6206" s="30" t="s">
        <v>703</v>
      </c>
      <c r="E6206" s="30">
        <f>MONTH(FACTURACION[[#This Row],[MES]]&amp;1)</f>
        <v>10</v>
      </c>
      <c r="F6206" s="223">
        <f>DATE(FACTURACION[[#This Row],[AÑO]],FACTURACION[[#This Row],[Mes numero]],1)</f>
        <v>43739</v>
      </c>
      <c r="G6206" s="162" t="s">
        <v>5001</v>
      </c>
      <c r="H6206" s="25">
        <v>1792326427001</v>
      </c>
      <c r="I6206" s="105" t="str">
        <f>+VLOOKUP(FACTURACION[[#This Row],[NIT]],TABLACLIENTE,2,FALSE)</f>
        <v>FABRINORTE CIA. LTDA. - INDUTEXMA</v>
      </c>
      <c r="J6206" s="114" t="s">
        <v>5007</v>
      </c>
      <c r="K6206" s="105" t="str">
        <f>+VLOOKUP(FACTURACION[[#This Row],[REFERENCIA]],CODINV,2,FALSE)</f>
        <v xml:space="preserve">REG. 1813C-HC C. 1 1/4" R: 6-15" O: 1/2 </v>
      </c>
      <c r="L6206" s="105" t="str">
        <f>IF(VLOOKUP(FACTURACION[[#This Row],[REFERENCIA]],CODINV,3,FALSE)=0,"",VLOOKUP(FACTURACION[[#This Row],[REFERENCIA]],CODINV,3,FALSE))</f>
        <v>1813C-HC</v>
      </c>
      <c r="M6206" s="105" t="str">
        <f>+VLOOKUP(FACTURACION[[#This Row],[REFERENCIA]],CODINV,4,FALSE)</f>
        <v>REGULADORES</v>
      </c>
      <c r="N6206" s="105" t="str">
        <f>+VLOOKUP(FACTURACION[[#This Row],[REFERENCIA]],CODINV,5,FALSE)</f>
        <v>HONEYWELL</v>
      </c>
      <c r="O6206" s="114">
        <v>1</v>
      </c>
      <c r="P6206" s="113">
        <v>181657.14285714287</v>
      </c>
      <c r="Q6206" s="107">
        <f>+FACTURACION[[#This Row],[CANTIDAD]]*FACTURACION[[#This Row],[VR UNITARIO]]/1000</f>
        <v>181.65714285714287</v>
      </c>
      <c r="R6206" s="105" t="str">
        <f>+VLOOKUP(FACTURACION[[#This Row],[NIT]],TABLACLIENTE,5,FALSE)</f>
        <v>ECUADOR</v>
      </c>
    </row>
    <row r="6207" spans="3:18">
      <c r="C6207" s="29">
        <v>2019</v>
      </c>
      <c r="D6207" s="30" t="s">
        <v>704</v>
      </c>
      <c r="E6207" s="30">
        <f>MONTH(FACTURACION[[#This Row],[MES]]&amp;1)</f>
        <v>11</v>
      </c>
      <c r="F6207" s="223">
        <f>DATE(FACTURACION[[#This Row],[AÑO]],FACTURACION[[#This Row],[Mes numero]],1)</f>
        <v>43770</v>
      </c>
      <c r="G6207" s="162" t="s">
        <v>5025</v>
      </c>
      <c r="H6207" s="25">
        <v>1792326427001</v>
      </c>
      <c r="I6207" s="105" t="str">
        <f>+VLOOKUP(FACTURACION[[#This Row],[NIT]],TABLACLIENTE,2,FALSE)</f>
        <v>FABRINORTE CIA. LTDA. - INDUTEXMA</v>
      </c>
      <c r="J6207" s="114" t="s">
        <v>252</v>
      </c>
      <c r="K6207" s="105" t="str">
        <f>+VLOOKUP(FACTURACION[[#This Row],[REFERENCIA]],CODINV,2,FALSE)</f>
        <v>RES 42-2" PSIG ROJO-ROJO</v>
      </c>
      <c r="L6207" s="105" t="str">
        <f>IF(VLOOKUP(FACTURACION[[#This Row],[REFERENCIA]],CODINV,3,FALSE)=0,"",VLOOKUP(FACTURACION[[#This Row],[REFERENCIA]],CODINV,3,FALSE))</f>
        <v>70017P049</v>
      </c>
      <c r="M6207" s="105" t="str">
        <f>+VLOOKUP(FACTURACION[[#This Row],[REFERENCIA]],CODINV,4,FALSE)</f>
        <v>REPUESTOS Y ACCESORIOS</v>
      </c>
      <c r="N6207" s="105" t="str">
        <f>+VLOOKUP(FACTURACION[[#This Row],[REFERENCIA]],CODINV,5,FALSE)</f>
        <v>HONEYWELL</v>
      </c>
      <c r="O6207" s="114">
        <v>2</v>
      </c>
      <c r="P6207" s="113">
        <v>20042.016806722691</v>
      </c>
      <c r="Q6207" s="107">
        <f>+FACTURACION[[#This Row],[CANTIDAD]]*FACTURACION[[#This Row],[VR UNITARIO]]/1000</f>
        <v>40.084033613445385</v>
      </c>
      <c r="R6207" s="105" t="str">
        <f>+VLOOKUP(FACTURACION[[#This Row],[NIT]],TABLACLIENTE,5,FALSE)</f>
        <v>ECUADOR</v>
      </c>
    </row>
    <row r="6208" spans="3:18">
      <c r="C6208" s="29">
        <v>2019</v>
      </c>
      <c r="D6208" s="30" t="s">
        <v>704</v>
      </c>
      <c r="E6208" s="30">
        <f>MONTH(FACTURACION[[#This Row],[MES]]&amp;1)</f>
        <v>11</v>
      </c>
      <c r="F6208" s="223">
        <f>DATE(FACTURACION[[#This Row],[AÑO]],FACTURACION[[#This Row],[Mes numero]],1)</f>
        <v>43770</v>
      </c>
      <c r="G6208" s="162" t="s">
        <v>5026</v>
      </c>
      <c r="H6208" s="25">
        <v>890101691</v>
      </c>
      <c r="I6208" s="105" t="str">
        <f>+VLOOKUP(FACTURACION[[#This Row],[NIT]],TABLACLIENTE,2,FALSE)</f>
        <v>GASES DEL CARIBE S.A.E.S.P. (GASCARIBE S.A E.S.P.)</v>
      </c>
      <c r="J6208" s="114" t="s">
        <v>21</v>
      </c>
      <c r="K6208" s="105" t="str">
        <f>+VLOOKUP(FACTURACION[[#This Row],[REFERENCIA]],CODINV,2,FALSE)</f>
        <v>MEDIDOR AC-630 C:1 1/4" MAOP 25PSIG CON CONECTORES</v>
      </c>
      <c r="L6208" s="105" t="str">
        <f>IF(VLOOKUP(FACTURACION[[#This Row],[REFERENCIA]],CODINV,3,FALSE)=0,"",VLOOKUP(FACTURACION[[#This Row],[REFERENCIA]],CODINV,3,FALSE))</f>
        <v/>
      </c>
      <c r="M6208" s="105" t="str">
        <f>+VLOOKUP(FACTURACION[[#This Row],[REFERENCIA]],CODINV,4,FALSE)</f>
        <v>MEDIDORES</v>
      </c>
      <c r="N6208" s="105" t="str">
        <f>+VLOOKUP(FACTURACION[[#This Row],[REFERENCIA]],CODINV,5,FALSE)</f>
        <v>HONEYWELL</v>
      </c>
      <c r="O6208" s="114">
        <v>4</v>
      </c>
      <c r="P6208" s="113">
        <v>2147807</v>
      </c>
      <c r="Q6208" s="107">
        <f>+FACTURACION[[#This Row],[CANTIDAD]]*FACTURACION[[#This Row],[VR UNITARIO]]/1000</f>
        <v>8591.2279999999992</v>
      </c>
      <c r="R6208" s="105" t="str">
        <f>+VLOOKUP(FACTURACION[[#This Row],[NIT]],TABLACLIENTE,5,FALSE)</f>
        <v>BARRANQUILLA</v>
      </c>
    </row>
    <row r="6209" spans="3:18">
      <c r="C6209" s="29">
        <v>2019</v>
      </c>
      <c r="D6209" s="30" t="s">
        <v>704</v>
      </c>
      <c r="E6209" s="30">
        <f>MONTH(FACTURACION[[#This Row],[MES]]&amp;1)</f>
        <v>11</v>
      </c>
      <c r="F6209" s="223">
        <f>DATE(FACTURACION[[#This Row],[AÑO]],FACTURACION[[#This Row],[Mes numero]],1)</f>
        <v>43770</v>
      </c>
      <c r="G6209" s="162" t="s">
        <v>5027</v>
      </c>
      <c r="H6209" s="25">
        <v>800170118</v>
      </c>
      <c r="I6209" s="105" t="str">
        <f>+VLOOKUP(FACTURACION[[#This Row],[NIT]],TABLACLIENTE,2,FALSE)</f>
        <v>PROMOTORA DE GASES DEL SUR S A E S P (PROGASUR S.A. E.S.P.)</v>
      </c>
      <c r="J6209" s="114" t="s">
        <v>5051</v>
      </c>
      <c r="K6209" s="105" t="str">
        <f>+VLOOKUP(FACTURACION[[#This Row],[REFERENCIA]],CODINV,2,FALSE)</f>
        <v>RES 100-225 BLANCO</v>
      </c>
      <c r="L6209" s="105" t="str">
        <f>IF(VLOOKUP(FACTURACION[[#This Row],[REFERENCIA]],CODINV,3,FALSE)=0,"",VLOOKUP(FACTURACION[[#This Row],[REFERENCIA]],CODINV,3,FALSE))</f>
        <v/>
      </c>
      <c r="M6209" s="105" t="str">
        <f>+VLOOKUP(FACTURACION[[#This Row],[REFERENCIA]],CODINV,4,FALSE)</f>
        <v>REPUESTOS Y ACCESORIOS</v>
      </c>
      <c r="N6209" s="105" t="str">
        <f>+VLOOKUP(FACTURACION[[#This Row],[REFERENCIA]],CODINV,5,FALSE)</f>
        <v>HONEYWELL</v>
      </c>
      <c r="O6209" s="114">
        <v>3</v>
      </c>
      <c r="P6209" s="113">
        <v>102344.66666666669</v>
      </c>
      <c r="Q6209" s="107">
        <f>+FACTURACION[[#This Row],[CANTIDAD]]*FACTURACION[[#This Row],[VR UNITARIO]]/1000</f>
        <v>307.03400000000005</v>
      </c>
      <c r="R6209" s="105" t="str">
        <f>+VLOOKUP(FACTURACION[[#This Row],[NIT]],TABLACLIENTE,5,FALSE)</f>
        <v>BOGOTÁ D.C.</v>
      </c>
    </row>
    <row r="6210" spans="3:18">
      <c r="C6210" s="29">
        <v>2019</v>
      </c>
      <c r="D6210" s="30" t="s">
        <v>704</v>
      </c>
      <c r="E6210" s="30">
        <f>MONTH(FACTURACION[[#This Row],[MES]]&amp;1)</f>
        <v>11</v>
      </c>
      <c r="F6210" s="223">
        <f>DATE(FACTURACION[[#This Row],[AÑO]],FACTURACION[[#This Row],[Mes numero]],1)</f>
        <v>43770</v>
      </c>
      <c r="G6210" s="162" t="s">
        <v>5028</v>
      </c>
      <c r="H6210" s="25">
        <v>860033633</v>
      </c>
      <c r="I6210" s="105" t="str">
        <f>+VLOOKUP(FACTURACION[[#This Row],[NIT]],TABLACLIENTE,2,FALSE)</f>
        <v>RAYOGAS S.A. E.S.P.</v>
      </c>
      <c r="J6210" s="114" t="s">
        <v>242</v>
      </c>
      <c r="K6210" s="105" t="str">
        <f>+VLOOKUP(FACTURACION[[#This Row],[REFERENCIA]],CODINV,2,FALSE)</f>
        <v>ACOPLE MANGUERA 1"X1 3/4" AC TIPO A</v>
      </c>
      <c r="L6210" s="105" t="str">
        <f>IF(VLOOKUP(FACTURACION[[#This Row],[REFERENCIA]],CODINV,3,FALSE)=0,"",VLOOKUP(FACTURACION[[#This Row],[REFERENCIA]],CODINV,3,FALSE))</f>
        <v>A3175A</v>
      </c>
      <c r="M6210" s="105" t="str">
        <f>+VLOOKUP(FACTURACION[[#This Row],[REFERENCIA]],CODINV,4,FALSE)</f>
        <v>REPUESTOS Y ACCESORIOS</v>
      </c>
      <c r="N6210" s="105" t="str">
        <f>+VLOOKUP(FACTURACION[[#This Row],[REFERENCIA]],CODINV,5,FALSE)</f>
        <v>REGO</v>
      </c>
      <c r="O6210" s="114">
        <v>2</v>
      </c>
      <c r="P6210" s="113">
        <v>88235</v>
      </c>
      <c r="Q6210" s="107">
        <f>+FACTURACION[[#This Row],[CANTIDAD]]*FACTURACION[[#This Row],[VR UNITARIO]]/1000</f>
        <v>176.47</v>
      </c>
      <c r="R6210" s="105" t="str">
        <f>+VLOOKUP(FACTURACION[[#This Row],[NIT]],TABLACLIENTE,5,FALSE)</f>
        <v>BOGOTÁ D.C.</v>
      </c>
    </row>
    <row r="6211" spans="3:18">
      <c r="C6211" s="29">
        <v>2019</v>
      </c>
      <c r="D6211" s="30" t="s">
        <v>704</v>
      </c>
      <c r="E6211" s="30">
        <f>MONTH(FACTURACION[[#This Row],[MES]]&amp;1)</f>
        <v>11</v>
      </c>
      <c r="F6211" s="223">
        <f>DATE(FACTURACION[[#This Row],[AÑO]],FACTURACION[[#This Row],[Mes numero]],1)</f>
        <v>43770</v>
      </c>
      <c r="G6211" s="162" t="s">
        <v>5029</v>
      </c>
      <c r="H6211" s="25">
        <v>891101577</v>
      </c>
      <c r="I6211" s="105" t="str">
        <f>+VLOOKUP(FACTURACION[[#This Row],[NIT]],TABLACLIENTE,2,FALSE)</f>
        <v>ALCANOS DE COLOMBIA S.A. E.S.P</v>
      </c>
      <c r="J6211" s="114" t="s">
        <v>153</v>
      </c>
      <c r="K6211" s="105" t="str">
        <f>+VLOOKUP(FACTURACION[[#This Row],[REFERENCIA]],CODINV,2,FALSE)</f>
        <v>MANGA 3" S300 H7</v>
      </c>
      <c r="L6211" s="105" t="str">
        <f>IF(VLOOKUP(FACTURACION[[#This Row],[REFERENCIA]],CODINV,3,FALSE)=0,"",VLOOKUP(FACTURACION[[#This Row],[REFERENCIA]],CODINV,3,FALSE))</f>
        <v>73404P003</v>
      </c>
      <c r="M6211" s="105" t="str">
        <f>+VLOOKUP(FACTURACION[[#This Row],[REFERENCIA]],CODINV,4,FALSE)</f>
        <v>MANGAS</v>
      </c>
      <c r="N6211" s="105" t="str">
        <f>+VLOOKUP(FACTURACION[[#This Row],[REFERENCIA]],CODINV,5,FALSE)</f>
        <v>HONEYWELL</v>
      </c>
      <c r="O6211" s="114">
        <v>8</v>
      </c>
      <c r="P6211" s="113">
        <v>956056.375</v>
      </c>
      <c r="Q6211" s="107">
        <f>+FACTURACION[[#This Row],[CANTIDAD]]*FACTURACION[[#This Row],[VR UNITARIO]]/1000</f>
        <v>7648.451</v>
      </c>
      <c r="R6211" s="105" t="str">
        <f>+VLOOKUP(FACTURACION[[#This Row],[NIT]],TABLACLIENTE,5,FALSE)</f>
        <v>NEIVA</v>
      </c>
    </row>
    <row r="6212" spans="3:18">
      <c r="C6212" s="29">
        <v>2019</v>
      </c>
      <c r="D6212" s="30" t="s">
        <v>704</v>
      </c>
      <c r="E6212" s="30">
        <f>MONTH(FACTURACION[[#This Row],[MES]]&amp;1)</f>
        <v>11</v>
      </c>
      <c r="F6212" s="223">
        <f>DATE(FACTURACION[[#This Row],[AÑO]],FACTURACION[[#This Row],[Mes numero]],1)</f>
        <v>43770</v>
      </c>
      <c r="G6212" s="162" t="s">
        <v>5029</v>
      </c>
      <c r="H6212" s="25">
        <v>891101577</v>
      </c>
      <c r="I6212" s="105" t="str">
        <f>+VLOOKUP(FACTURACION[[#This Row],[NIT]],TABLACLIENTE,2,FALSE)</f>
        <v>ALCANOS DE COLOMBIA S.A. E.S.P</v>
      </c>
      <c r="J6212" s="114" t="s">
        <v>288</v>
      </c>
      <c r="K6212" s="105" t="str">
        <f>+VLOOKUP(FACTURACION[[#This Row],[REFERENCIA]],CODINV,2,FALSE)</f>
        <v>MANGA 4" S300 H7</v>
      </c>
      <c r="L6212" s="105" t="str">
        <f>IF(VLOOKUP(FACTURACION[[#This Row],[REFERENCIA]],CODINV,3,FALSE)=0,"",VLOOKUP(FACTURACION[[#This Row],[REFERENCIA]],CODINV,3,FALSE))</f>
        <v>73404P001</v>
      </c>
      <c r="M6212" s="105" t="str">
        <f>+VLOOKUP(FACTURACION[[#This Row],[REFERENCIA]],CODINV,4,FALSE)</f>
        <v>MANGAS</v>
      </c>
      <c r="N6212" s="105" t="str">
        <f>+VLOOKUP(FACTURACION[[#This Row],[REFERENCIA]],CODINV,5,FALSE)</f>
        <v>HONEYWELL</v>
      </c>
      <c r="O6212" s="114">
        <v>2</v>
      </c>
      <c r="P6212" s="113">
        <v>1752770.0000000002</v>
      </c>
      <c r="Q6212" s="107">
        <f>+FACTURACION[[#This Row],[CANTIDAD]]*FACTURACION[[#This Row],[VR UNITARIO]]/1000</f>
        <v>3505.5400000000004</v>
      </c>
      <c r="R6212" s="105" t="str">
        <f>+VLOOKUP(FACTURACION[[#This Row],[NIT]],TABLACLIENTE,5,FALSE)</f>
        <v>NEIVA</v>
      </c>
    </row>
    <row r="6213" spans="3:18">
      <c r="C6213" s="29">
        <v>2019</v>
      </c>
      <c r="D6213" s="30" t="s">
        <v>704</v>
      </c>
      <c r="E6213" s="30">
        <f>MONTH(FACTURACION[[#This Row],[MES]]&amp;1)</f>
        <v>11</v>
      </c>
      <c r="F6213" s="223">
        <f>DATE(FACTURACION[[#This Row],[AÑO]],FACTURACION[[#This Row],[Mes numero]],1)</f>
        <v>43770</v>
      </c>
      <c r="G6213" s="162" t="s">
        <v>5030</v>
      </c>
      <c r="H6213" s="25">
        <v>800202395</v>
      </c>
      <c r="I6213" s="105" t="str">
        <f>+VLOOKUP(FACTURACION[[#This Row],[NIT]],TABLACLIENTE,2,FALSE)</f>
        <v>EFIGAS GAS NATURAL S.A. E.S.P. (EFIGAS S.A. E.S.P.)</v>
      </c>
      <c r="J6213" s="114" t="s">
        <v>21</v>
      </c>
      <c r="K6213" s="105" t="str">
        <f>+VLOOKUP(FACTURACION[[#This Row],[REFERENCIA]],CODINV,2,FALSE)</f>
        <v>MEDIDOR AC-630 C:1 1/4" MAOP 25PSIG CON CONECTORES</v>
      </c>
      <c r="L6213" s="105" t="str">
        <f>IF(VLOOKUP(FACTURACION[[#This Row],[REFERENCIA]],CODINV,3,FALSE)=0,"",VLOOKUP(FACTURACION[[#This Row],[REFERENCIA]],CODINV,3,FALSE))</f>
        <v/>
      </c>
      <c r="M6213" s="105" t="str">
        <f>+VLOOKUP(FACTURACION[[#This Row],[REFERENCIA]],CODINV,4,FALSE)</f>
        <v>MEDIDORES</v>
      </c>
      <c r="N6213" s="105" t="str">
        <f>+VLOOKUP(FACTURACION[[#This Row],[REFERENCIA]],CODINV,5,FALSE)</f>
        <v>HONEYWELL</v>
      </c>
      <c r="O6213" s="114">
        <v>3</v>
      </c>
      <c r="P6213" s="113">
        <v>2181003.3333333335</v>
      </c>
      <c r="Q6213" s="107">
        <f>+FACTURACION[[#This Row],[CANTIDAD]]*FACTURACION[[#This Row],[VR UNITARIO]]/1000</f>
        <v>6543.01</v>
      </c>
      <c r="R6213" s="105" t="str">
        <f>+VLOOKUP(FACTURACION[[#This Row],[NIT]],TABLACLIENTE,5,FALSE)</f>
        <v>MANIZALES</v>
      </c>
    </row>
    <row r="6214" spans="3:18">
      <c r="C6214" s="29">
        <v>2019</v>
      </c>
      <c r="D6214" s="30" t="s">
        <v>704</v>
      </c>
      <c r="E6214" s="30">
        <f>MONTH(FACTURACION[[#This Row],[MES]]&amp;1)</f>
        <v>11</v>
      </c>
      <c r="F6214" s="223">
        <f>DATE(FACTURACION[[#This Row],[AÑO]],FACTURACION[[#This Row],[Mes numero]],1)</f>
        <v>43770</v>
      </c>
      <c r="G6214" s="162" t="s">
        <v>5031</v>
      </c>
      <c r="H6214" s="25">
        <v>891101577</v>
      </c>
      <c r="I6214" s="105" t="str">
        <f>+VLOOKUP(FACTURACION[[#This Row],[NIT]],TABLACLIENTE,2,FALSE)</f>
        <v>ALCANOS DE COLOMBIA S.A. E.S.P</v>
      </c>
      <c r="J6214" s="114" t="s">
        <v>61</v>
      </c>
      <c r="K6214" s="105" t="str">
        <f>+VLOOKUP(FACTURACION[[#This Row],[REFERENCIA]],CODINV,2,FALSE)</f>
        <v>MANGA 2" S300 H7</v>
      </c>
      <c r="L6214" s="105" t="str">
        <f>IF(VLOOKUP(FACTURACION[[#This Row],[REFERENCIA]],CODINV,3,FALSE)=0,"",VLOOKUP(FACTURACION[[#This Row],[REFERENCIA]],CODINV,3,FALSE))</f>
        <v>73404P002</v>
      </c>
      <c r="M6214" s="105" t="str">
        <f>+VLOOKUP(FACTURACION[[#This Row],[REFERENCIA]],CODINV,4,FALSE)</f>
        <v>MANGAS</v>
      </c>
      <c r="N6214" s="105" t="str">
        <f>+VLOOKUP(FACTURACION[[#This Row],[REFERENCIA]],CODINV,5,FALSE)</f>
        <v>HONEYWELL</v>
      </c>
      <c r="O6214" s="114">
        <v>10</v>
      </c>
      <c r="P6214" s="113">
        <v>589568.1</v>
      </c>
      <c r="Q6214" s="107">
        <f>+FACTURACION[[#This Row],[CANTIDAD]]*FACTURACION[[#This Row],[VR UNITARIO]]/1000</f>
        <v>5895.6809999999996</v>
      </c>
      <c r="R6214" s="105" t="str">
        <f>+VLOOKUP(FACTURACION[[#This Row],[NIT]],TABLACLIENTE,5,FALSE)</f>
        <v>NEIVA</v>
      </c>
    </row>
    <row r="6215" spans="3:18">
      <c r="C6215" s="29">
        <v>2019</v>
      </c>
      <c r="D6215" s="30" t="s">
        <v>704</v>
      </c>
      <c r="E6215" s="30">
        <f>MONTH(FACTURACION[[#This Row],[MES]]&amp;1)</f>
        <v>11</v>
      </c>
      <c r="F6215" s="223">
        <f>DATE(FACTURACION[[#This Row],[AÑO]],FACTURACION[[#This Row],[Mes numero]],1)</f>
        <v>43770</v>
      </c>
      <c r="G6215" s="162" t="s">
        <v>5031</v>
      </c>
      <c r="H6215" s="25">
        <v>891101577</v>
      </c>
      <c r="I6215" s="105" t="str">
        <f>+VLOOKUP(FACTURACION[[#This Row],[NIT]],TABLACLIENTE,2,FALSE)</f>
        <v>ALCANOS DE COLOMBIA S.A. E.S.P</v>
      </c>
      <c r="J6215" s="114" t="s">
        <v>132</v>
      </c>
      <c r="K6215" s="105" t="str">
        <f>+VLOOKUP(FACTURACION[[#This Row],[REFERENCIA]],CODINV,2,FALSE)</f>
        <v>KIT REPARACION BUNA N 80</v>
      </c>
      <c r="L6215" s="105" t="str">
        <f>IF(VLOOKUP(FACTURACION[[#This Row],[REFERENCIA]],CODINV,3,FALSE)=0,"",VLOOKUP(FACTURACION[[#This Row],[REFERENCIA]],CODINV,3,FALSE))</f>
        <v>73914K010</v>
      </c>
      <c r="M6215" s="105" t="str">
        <f>+VLOOKUP(FACTURACION[[#This Row],[REFERENCIA]],CODINV,4,FALSE)</f>
        <v>REPUESTOS Y ACCESORIOS</v>
      </c>
      <c r="N6215" s="105" t="str">
        <f>+VLOOKUP(FACTURACION[[#This Row],[REFERENCIA]],CODINV,5,FALSE)</f>
        <v>HONEYWELL</v>
      </c>
      <c r="O6215" s="114">
        <v>10</v>
      </c>
      <c r="P6215" s="113">
        <v>173716.8</v>
      </c>
      <c r="Q6215" s="107">
        <f>+FACTURACION[[#This Row],[CANTIDAD]]*FACTURACION[[#This Row],[VR UNITARIO]]/1000</f>
        <v>1737.1679999999999</v>
      </c>
      <c r="R6215" s="105" t="str">
        <f>+VLOOKUP(FACTURACION[[#This Row],[NIT]],TABLACLIENTE,5,FALSE)</f>
        <v>NEIVA</v>
      </c>
    </row>
    <row r="6216" spans="3:18">
      <c r="C6216" s="29">
        <v>2019</v>
      </c>
      <c r="D6216" s="30" t="s">
        <v>704</v>
      </c>
      <c r="E6216" s="30">
        <f>MONTH(FACTURACION[[#This Row],[MES]]&amp;1)</f>
        <v>11</v>
      </c>
      <c r="F6216" s="223">
        <f>DATE(FACTURACION[[#This Row],[AÑO]],FACTURACION[[#This Row],[Mes numero]],1)</f>
        <v>43770</v>
      </c>
      <c r="G6216" s="162" t="s">
        <v>5032</v>
      </c>
      <c r="H6216" s="25">
        <v>890400869</v>
      </c>
      <c r="I6216" s="105" t="str">
        <f>+VLOOKUP(FACTURACION[[#This Row],[NIT]],TABLACLIENTE,2,FALSE)</f>
        <v>SURTIDORA DE GAS DEL CARIBE S.A. E.S.P. (SURTIGAS S.A. E.S.P.)</v>
      </c>
      <c r="J6216" s="114" t="s">
        <v>183</v>
      </c>
      <c r="K6216" s="105" t="str">
        <f>+VLOOKUP(FACTURACION[[#This Row],[REFERENCIA]],CODINV,2,FALSE)</f>
        <v>MANGA 2" S300 H5</v>
      </c>
      <c r="L6216" s="105" t="str">
        <f>IF(VLOOKUP(FACTURACION[[#This Row],[REFERENCIA]],CODINV,3,FALSE)=0,"",VLOOKUP(FACTURACION[[#This Row],[REFERENCIA]],CODINV,3,FALSE))</f>
        <v>73404P008</v>
      </c>
      <c r="M6216" s="105" t="str">
        <f>+VLOOKUP(FACTURACION[[#This Row],[REFERENCIA]],CODINV,4,FALSE)</f>
        <v>MANGAS</v>
      </c>
      <c r="N6216" s="105" t="str">
        <f>+VLOOKUP(FACTURACION[[#This Row],[REFERENCIA]],CODINV,5,FALSE)</f>
        <v>HONEYWELL</v>
      </c>
      <c r="O6216" s="114">
        <v>5</v>
      </c>
      <c r="P6216" s="113">
        <v>557699.6</v>
      </c>
      <c r="Q6216" s="107">
        <f>+FACTURACION[[#This Row],[CANTIDAD]]*FACTURACION[[#This Row],[VR UNITARIO]]/1000</f>
        <v>2788.498</v>
      </c>
      <c r="R6216" s="105" t="str">
        <f>+VLOOKUP(FACTURACION[[#This Row],[NIT]],TABLACLIENTE,5,FALSE)</f>
        <v>CARTAGENA</v>
      </c>
    </row>
    <row r="6217" spans="3:18">
      <c r="C6217" s="29">
        <v>2019</v>
      </c>
      <c r="D6217" s="30" t="s">
        <v>704</v>
      </c>
      <c r="E6217" s="30">
        <f>MONTH(FACTURACION[[#This Row],[MES]]&amp;1)</f>
        <v>11</v>
      </c>
      <c r="F6217" s="223">
        <f>DATE(FACTURACION[[#This Row],[AÑO]],FACTURACION[[#This Row],[Mes numero]],1)</f>
        <v>43770</v>
      </c>
      <c r="G6217" s="162" t="s">
        <v>5033</v>
      </c>
      <c r="H6217" s="25">
        <v>800021272</v>
      </c>
      <c r="I6217" s="105" t="str">
        <f>+VLOOKUP(FACTURACION[[#This Row],[NIT]],TABLACLIENTE,2,FALSE)</f>
        <v>GASES DEL LLANO S.A. E.S.P (LLANOGAS S.A. E.S.P.)</v>
      </c>
      <c r="J6217" s="114" t="s">
        <v>21</v>
      </c>
      <c r="K6217" s="105" t="str">
        <f>+VLOOKUP(FACTURACION[[#This Row],[REFERENCIA]],CODINV,2,FALSE)</f>
        <v>MEDIDOR AC-630 C:1 1/4" MAOP 25PSIG CON CONECTORES</v>
      </c>
      <c r="L6217" s="105" t="str">
        <f>IF(VLOOKUP(FACTURACION[[#This Row],[REFERENCIA]],CODINV,3,FALSE)=0,"",VLOOKUP(FACTURACION[[#This Row],[REFERENCIA]],CODINV,3,FALSE))</f>
        <v/>
      </c>
      <c r="M6217" s="105" t="str">
        <f>+VLOOKUP(FACTURACION[[#This Row],[REFERENCIA]],CODINV,4,FALSE)</f>
        <v>MEDIDORES</v>
      </c>
      <c r="N6217" s="105" t="str">
        <f>+VLOOKUP(FACTURACION[[#This Row],[REFERENCIA]],CODINV,5,FALSE)</f>
        <v>HONEYWELL</v>
      </c>
      <c r="O6217" s="114">
        <v>1</v>
      </c>
      <c r="P6217" s="113">
        <v>2127889</v>
      </c>
      <c r="Q6217" s="107">
        <f>+FACTURACION[[#This Row],[CANTIDAD]]*FACTURACION[[#This Row],[VR UNITARIO]]/1000</f>
        <v>2127.8890000000001</v>
      </c>
      <c r="R6217" s="105" t="str">
        <f>+VLOOKUP(FACTURACION[[#This Row],[NIT]],TABLACLIENTE,5,FALSE)</f>
        <v>VILLAVICENCIO</v>
      </c>
    </row>
    <row r="6218" spans="3:18">
      <c r="C6218" s="29">
        <v>2019</v>
      </c>
      <c r="D6218" s="30" t="s">
        <v>704</v>
      </c>
      <c r="E6218" s="30">
        <f>MONTH(FACTURACION[[#This Row],[MES]]&amp;1)</f>
        <v>11</v>
      </c>
      <c r="F6218" s="223">
        <f>DATE(FACTURACION[[#This Row],[AÑO]],FACTURACION[[#This Row],[Mes numero]],1)</f>
        <v>43770</v>
      </c>
      <c r="G6218" s="162" t="s">
        <v>5034</v>
      </c>
      <c r="H6218" s="25">
        <v>890400869</v>
      </c>
      <c r="I6218" s="105" t="str">
        <f>+VLOOKUP(FACTURACION[[#This Row],[NIT]],TABLACLIENTE,2,FALSE)</f>
        <v>SURTIDORA DE GAS DEL CARIBE S.A. E.S.P. (SURTIGAS S.A. E.S.P.)</v>
      </c>
      <c r="J6218" s="114" t="s">
        <v>63</v>
      </c>
      <c r="K6218" s="105" t="str">
        <f>+VLOOKUP(FACTURACION[[#This Row],[REFERENCIA]],CODINV,2,FALSE)</f>
        <v>AFV 2" S300 FO</v>
      </c>
      <c r="L6218" s="105" t="str">
        <f>IF(VLOOKUP(FACTURACION[[#This Row],[REFERENCIA]],CODINV,3,FALSE)=0,"",VLOOKUP(FACTURACION[[#This Row],[REFERENCIA]],CODINV,3,FALSE))</f>
        <v/>
      </c>
      <c r="M6218" s="105" t="str">
        <f>+VLOOKUP(FACTURACION[[#This Row],[REFERENCIA]],CODINV,4,FALSE)</f>
        <v>REGULADORES</v>
      </c>
      <c r="N6218" s="105" t="str">
        <f>+VLOOKUP(FACTURACION[[#This Row],[REFERENCIA]],CODINV,5,FALSE)</f>
        <v>HONEYWELL</v>
      </c>
      <c r="O6218" s="114">
        <v>2</v>
      </c>
      <c r="P6218" s="113">
        <v>4940624.5</v>
      </c>
      <c r="Q6218" s="107">
        <f>+FACTURACION[[#This Row],[CANTIDAD]]*FACTURACION[[#This Row],[VR UNITARIO]]/1000</f>
        <v>9881.2489999999998</v>
      </c>
      <c r="R6218" s="105" t="str">
        <f>+VLOOKUP(FACTURACION[[#This Row],[NIT]],TABLACLIENTE,5,FALSE)</f>
        <v>CARTAGENA</v>
      </c>
    </row>
    <row r="6219" spans="3:18">
      <c r="C6219" s="29">
        <v>2019</v>
      </c>
      <c r="D6219" s="30" t="s">
        <v>704</v>
      </c>
      <c r="E6219" s="30">
        <f>MONTH(FACTURACION[[#This Row],[MES]]&amp;1)</f>
        <v>11</v>
      </c>
      <c r="F6219" s="223">
        <f>DATE(FACTURACION[[#This Row],[AÑO]],FACTURACION[[#This Row],[Mes numero]],1)</f>
        <v>43770</v>
      </c>
      <c r="G6219" s="162" t="s">
        <v>5034</v>
      </c>
      <c r="H6219" s="25">
        <v>890400869</v>
      </c>
      <c r="I6219" s="105" t="str">
        <f>+VLOOKUP(FACTURACION[[#This Row],[NIT]],TABLACLIENTE,2,FALSE)</f>
        <v>SURTIDORA DE GAS DEL CARIBE S.A. E.S.P. (SURTIGAS S.A. E.S.P.)</v>
      </c>
      <c r="J6219" s="114" t="s">
        <v>66</v>
      </c>
      <c r="K6219" s="105" t="str">
        <f>+VLOOKUP(FACTURACION[[#This Row],[REFERENCIA]],CODINV,2,FALSE)</f>
        <v>AFV 2" S600 FO</v>
      </c>
      <c r="L6219" s="105" t="str">
        <f>IF(VLOOKUP(FACTURACION[[#This Row],[REFERENCIA]],CODINV,3,FALSE)=0,"",VLOOKUP(FACTURACION[[#This Row],[REFERENCIA]],CODINV,3,FALSE))</f>
        <v/>
      </c>
      <c r="M6219" s="105" t="str">
        <f>+VLOOKUP(FACTURACION[[#This Row],[REFERENCIA]],CODINV,4,FALSE)</f>
        <v>REGULADORES</v>
      </c>
      <c r="N6219" s="105" t="str">
        <f>+VLOOKUP(FACTURACION[[#This Row],[REFERENCIA]],CODINV,5,FALSE)</f>
        <v>HONEYWELL</v>
      </c>
      <c r="O6219" s="114">
        <v>4</v>
      </c>
      <c r="P6219" s="113">
        <v>9465372</v>
      </c>
      <c r="Q6219" s="107">
        <f>+FACTURACION[[#This Row],[CANTIDAD]]*FACTURACION[[#This Row],[VR UNITARIO]]/1000</f>
        <v>37861.487999999998</v>
      </c>
      <c r="R6219" s="105" t="str">
        <f>+VLOOKUP(FACTURACION[[#This Row],[NIT]],TABLACLIENTE,5,FALSE)</f>
        <v>CARTAGENA</v>
      </c>
    </row>
    <row r="6220" spans="3:18">
      <c r="C6220" s="29">
        <v>2019</v>
      </c>
      <c r="D6220" s="30" t="s">
        <v>704</v>
      </c>
      <c r="E6220" s="30">
        <f>MONTH(FACTURACION[[#This Row],[MES]]&amp;1)</f>
        <v>11</v>
      </c>
      <c r="F6220" s="223">
        <f>DATE(FACTURACION[[#This Row],[AÑO]],FACTURACION[[#This Row],[Mes numero]],1)</f>
        <v>43770</v>
      </c>
      <c r="G6220" s="162" t="s">
        <v>5034</v>
      </c>
      <c r="H6220" s="25">
        <v>890400869</v>
      </c>
      <c r="I6220" s="105" t="str">
        <f>+VLOOKUP(FACTURACION[[#This Row],[NIT]],TABLACLIENTE,2,FALSE)</f>
        <v>SURTIDORA DE GAS DEL CARIBE S.A. E.S.P. (SURTIGAS S.A. E.S.P.)</v>
      </c>
      <c r="J6220" s="114" t="s">
        <v>65</v>
      </c>
      <c r="K6220" s="105" t="str">
        <f>+VLOOKUP(FACTURACION[[#This Row],[REFERENCIA]],CODINV,2,FALSE)</f>
        <v>CONTROL LOOP ZSC-100 BM INSPIRATOR</v>
      </c>
      <c r="L6220" s="105" t="str">
        <f>IF(VLOOKUP(FACTURACION[[#This Row],[REFERENCIA]],CODINV,3,FALSE)=0,"",VLOOKUP(FACTURACION[[#This Row],[REFERENCIA]],CODINV,3,FALSE))</f>
        <v/>
      </c>
      <c r="M6220" s="105" t="str">
        <f>+VLOOKUP(FACTURACION[[#This Row],[REFERENCIA]],CODINV,4,FALSE)</f>
        <v>REGULADORES</v>
      </c>
      <c r="N6220" s="105" t="str">
        <f>+VLOOKUP(FACTURACION[[#This Row],[REFERENCIA]],CODINV,5,FALSE)</f>
        <v>HONEYWELL</v>
      </c>
      <c r="O6220" s="114">
        <v>6</v>
      </c>
      <c r="P6220" s="113">
        <v>4657828.0000000009</v>
      </c>
      <c r="Q6220" s="107">
        <f>+FACTURACION[[#This Row],[CANTIDAD]]*FACTURACION[[#This Row],[VR UNITARIO]]/1000</f>
        <v>27946.968000000008</v>
      </c>
      <c r="R6220" s="105" t="str">
        <f>+VLOOKUP(FACTURACION[[#This Row],[NIT]],TABLACLIENTE,5,FALSE)</f>
        <v>CARTAGENA</v>
      </c>
    </row>
    <row r="6221" spans="3:18">
      <c r="C6221" s="29">
        <v>2019</v>
      </c>
      <c r="D6221" s="30" t="s">
        <v>704</v>
      </c>
      <c r="E6221" s="30">
        <f>MONTH(FACTURACION[[#This Row],[MES]]&amp;1)</f>
        <v>11</v>
      </c>
      <c r="F6221" s="223">
        <f>DATE(FACTURACION[[#This Row],[AÑO]],FACTURACION[[#This Row],[Mes numero]],1)</f>
        <v>43770</v>
      </c>
      <c r="G6221" s="162" t="s">
        <v>5035</v>
      </c>
      <c r="H6221" s="25">
        <v>900569327</v>
      </c>
      <c r="I6221" s="105" t="str">
        <f>+VLOOKUP(FACTURACION[[#This Row],[NIT]],TABLACLIENTE,2,FALSE)</f>
        <v>ICG SERVICE SAS</v>
      </c>
      <c r="J6221" s="114" t="s">
        <v>45</v>
      </c>
      <c r="K6221" s="105" t="str">
        <f>+VLOOKUP(FACTURACION[[#This Row],[REFERENCIA]],CODINV,2,FALSE)</f>
        <v>REGULADOR  PRIMERA ETAPA</v>
      </c>
      <c r="L6221" s="105" t="str">
        <f>IF(VLOOKUP(FACTURACION[[#This Row],[REFERENCIA]],CODINV,3,FALSE)=0,"",VLOOKUP(FACTURACION[[#This Row],[REFERENCIA]],CODINV,3,FALSE))</f>
        <v>1584VN</v>
      </c>
      <c r="M6221" s="105" t="str">
        <f>+VLOOKUP(FACTURACION[[#This Row],[REFERENCIA]],CODINV,4,FALSE)</f>
        <v>REGULADORES</v>
      </c>
      <c r="N6221" s="105" t="str">
        <f>+VLOOKUP(FACTURACION[[#This Row],[REFERENCIA]],CODINV,5,FALSE)</f>
        <v>REGO</v>
      </c>
      <c r="O6221" s="114">
        <v>2</v>
      </c>
      <c r="P6221" s="113">
        <v>279160.00000000006</v>
      </c>
      <c r="Q6221" s="107">
        <f>+FACTURACION[[#This Row],[CANTIDAD]]*FACTURACION[[#This Row],[VR UNITARIO]]/1000</f>
        <v>558.32000000000016</v>
      </c>
      <c r="R6221" s="105" t="str">
        <f>+VLOOKUP(FACTURACION[[#This Row],[NIT]],TABLACLIENTE,5,FALSE)</f>
        <v>BOGOTÁ D.C.</v>
      </c>
    </row>
    <row r="6222" spans="3:18">
      <c r="C6222" s="29">
        <v>2019</v>
      </c>
      <c r="D6222" s="30" t="s">
        <v>704</v>
      </c>
      <c r="E6222" s="30">
        <f>MONTH(FACTURACION[[#This Row],[MES]]&amp;1)</f>
        <v>11</v>
      </c>
      <c r="F6222" s="223">
        <f>DATE(FACTURACION[[#This Row],[AÑO]],FACTURACION[[#This Row],[Mes numero]],1)</f>
        <v>43770</v>
      </c>
      <c r="G6222" s="162" t="s">
        <v>5036</v>
      </c>
      <c r="H6222" s="25">
        <v>900362180</v>
      </c>
      <c r="I6222" s="105" t="str">
        <f>+VLOOKUP(FACTURACION[[#This Row],[NIT]],TABLACLIENTE,2,FALSE)</f>
        <v xml:space="preserve">EQUIPOS Y SERVICIOS ALOSAN S A S </v>
      </c>
      <c r="J6222" s="114" t="s">
        <v>708</v>
      </c>
      <c r="K6222" s="105" t="str">
        <f>+VLOOKUP(FACTURACION[[#This Row],[REFERENCIA]],CODINV,2,FALSE)</f>
        <v>REGULADOR PRIMERA ETAPA 1-15 PSI A1/4 NPT</v>
      </c>
      <c r="L6222" s="105" t="str">
        <f>IF(VLOOKUP(FACTURACION[[#This Row],[REFERENCIA]],CODINV,3,FALSE)=0,"",VLOOKUP(FACTURACION[[#This Row],[REFERENCIA]],CODINV,3,FALSE))</f>
        <v>902</v>
      </c>
      <c r="M6222" s="105" t="str">
        <f>+VLOOKUP(FACTURACION[[#This Row],[REFERENCIA]],CODINV,4,FALSE)</f>
        <v>REGULADORES</v>
      </c>
      <c r="N6222" s="105" t="str">
        <f>+VLOOKUP(FACTURACION[[#This Row],[REFERENCIA]],CODINV,5,FALSE)</f>
        <v>CAVAGNA</v>
      </c>
      <c r="O6222" s="114">
        <v>12</v>
      </c>
      <c r="P6222" s="113">
        <v>92000</v>
      </c>
      <c r="Q6222" s="107">
        <f>+FACTURACION[[#This Row],[CANTIDAD]]*FACTURACION[[#This Row],[VR UNITARIO]]/1000</f>
        <v>1104</v>
      </c>
      <c r="R6222" s="105" t="str">
        <f>+VLOOKUP(FACTURACION[[#This Row],[NIT]],TABLACLIENTE,5,FALSE)</f>
        <v>BOGOTÁ D.C.</v>
      </c>
    </row>
    <row r="6223" spans="3:18">
      <c r="C6223" s="29">
        <v>2019</v>
      </c>
      <c r="D6223" s="30" t="s">
        <v>704</v>
      </c>
      <c r="E6223" s="30">
        <f>MONTH(FACTURACION[[#This Row],[MES]]&amp;1)</f>
        <v>11</v>
      </c>
      <c r="F6223" s="223">
        <f>DATE(FACTURACION[[#This Row],[AÑO]],FACTURACION[[#This Row],[Mes numero]],1)</f>
        <v>43770</v>
      </c>
      <c r="G6223" s="162" t="s">
        <v>5037</v>
      </c>
      <c r="H6223" s="25">
        <v>890503900</v>
      </c>
      <c r="I6223" s="105" t="str">
        <f>+VLOOKUP(FACTURACION[[#This Row],[NIT]],TABLACLIENTE,2,FALSE)</f>
        <v>GASES DEL ORIENTE S.A. E.S.P.</v>
      </c>
      <c r="J6223" s="114" t="s">
        <v>574</v>
      </c>
      <c r="K6223" s="105" t="str">
        <f>+VLOOKUP(FACTURACION[[#This Row],[REFERENCIA]],CODINV,2,FALSE)</f>
        <v>FILTER ASSEMBY (INSPIRATOR)</v>
      </c>
      <c r="L6223" s="105" t="str">
        <f>IF(VLOOKUP(FACTURACION[[#This Row],[REFERENCIA]],CODINV,3,FALSE)=0,"",VLOOKUP(FACTURACION[[#This Row],[REFERENCIA]],CODINV,3,FALSE))</f>
        <v>74074K001</v>
      </c>
      <c r="M6223" s="105" t="str">
        <f>+VLOOKUP(FACTURACION[[#This Row],[REFERENCIA]],CODINV,4,FALSE)</f>
        <v>FILTROS</v>
      </c>
      <c r="N6223" s="105" t="str">
        <f>+VLOOKUP(FACTURACION[[#This Row],[REFERENCIA]],CODINV,5,FALSE)</f>
        <v>HONEYWELL</v>
      </c>
      <c r="O6223" s="114">
        <v>40</v>
      </c>
      <c r="P6223" s="113">
        <v>209901.7</v>
      </c>
      <c r="Q6223" s="107">
        <f>+FACTURACION[[#This Row],[CANTIDAD]]*FACTURACION[[#This Row],[VR UNITARIO]]/1000</f>
        <v>8396.0679999999993</v>
      </c>
      <c r="R6223" s="105" t="str">
        <f>+VLOOKUP(FACTURACION[[#This Row],[NIT]],TABLACLIENTE,5,FALSE)</f>
        <v>CUCUTA</v>
      </c>
    </row>
    <row r="6224" spans="3:18">
      <c r="C6224" s="29">
        <v>2019</v>
      </c>
      <c r="D6224" s="30" t="s">
        <v>704</v>
      </c>
      <c r="E6224" s="30">
        <f>MONTH(FACTURACION[[#This Row],[MES]]&amp;1)</f>
        <v>11</v>
      </c>
      <c r="F6224" s="223">
        <f>DATE(FACTURACION[[#This Row],[AÑO]],FACTURACION[[#This Row],[Mes numero]],1)</f>
        <v>43770</v>
      </c>
      <c r="G6224" s="162" t="s">
        <v>5038</v>
      </c>
      <c r="H6224" s="25">
        <v>890101691</v>
      </c>
      <c r="I6224" s="105" t="str">
        <f>+VLOOKUP(FACTURACION[[#This Row],[NIT]],TABLACLIENTE,2,FALSE)</f>
        <v>GASES DEL CARIBE S.A.E.S.P. (GASCARIBE S.A E.S.P.)</v>
      </c>
      <c r="J6224" s="114" t="s">
        <v>59</v>
      </c>
      <c r="K6224" s="105" t="str">
        <f>+VLOOKUP(FACTURACION[[#This Row],[REFERENCIA]],CODINV,2,FALSE)</f>
        <v>MEDIDOR AL-1000 C:1 1/2" MAOP 25 PSIG CON CONECTORES</v>
      </c>
      <c r="L6224" s="105" t="str">
        <f>IF(VLOOKUP(FACTURACION[[#This Row],[REFERENCIA]],CODINV,3,FALSE)=0,"",VLOOKUP(FACTURACION[[#This Row],[REFERENCIA]],CODINV,3,FALSE))</f>
        <v/>
      </c>
      <c r="M6224" s="105" t="str">
        <f>+VLOOKUP(FACTURACION[[#This Row],[REFERENCIA]],CODINV,4,FALSE)</f>
        <v>MEDIDORES</v>
      </c>
      <c r="N6224" s="105" t="str">
        <f>+VLOOKUP(FACTURACION[[#This Row],[REFERENCIA]],CODINV,5,FALSE)</f>
        <v>HONEYWELL</v>
      </c>
      <c r="O6224" s="114">
        <v>2</v>
      </c>
      <c r="P6224" s="113">
        <v>3312329.5</v>
      </c>
      <c r="Q6224" s="107">
        <f>+FACTURACION[[#This Row],[CANTIDAD]]*FACTURACION[[#This Row],[VR UNITARIO]]/1000</f>
        <v>6624.6589999999997</v>
      </c>
      <c r="R6224" s="105" t="str">
        <f>+VLOOKUP(FACTURACION[[#This Row],[NIT]],TABLACLIENTE,5,FALSE)</f>
        <v>BARRANQUILLA</v>
      </c>
    </row>
    <row r="6225" spans="3:18">
      <c r="C6225" s="29">
        <v>2019</v>
      </c>
      <c r="D6225" s="30" t="s">
        <v>704</v>
      </c>
      <c r="E6225" s="30">
        <f>MONTH(FACTURACION[[#This Row],[MES]]&amp;1)</f>
        <v>11</v>
      </c>
      <c r="F6225" s="223">
        <f>DATE(FACTURACION[[#This Row],[AÑO]],FACTURACION[[#This Row],[Mes numero]],1)</f>
        <v>43770</v>
      </c>
      <c r="G6225" s="162" t="s">
        <v>5038</v>
      </c>
      <c r="H6225" s="25">
        <v>890101691</v>
      </c>
      <c r="I6225" s="105" t="str">
        <f>+VLOOKUP(FACTURACION[[#This Row],[NIT]],TABLACLIENTE,2,FALSE)</f>
        <v>GASES DEL CARIBE S.A.E.S.P. (GASCARIBE S.A E.S.P.)</v>
      </c>
      <c r="J6225" s="114" t="s">
        <v>23</v>
      </c>
      <c r="K6225" s="105" t="str">
        <f>+VLOOKUP(FACTURACION[[#This Row],[REFERENCIA]],CODINV,2,FALSE)</f>
        <v>MEDIDOR AL-800 C:1 1/2" MAOP 20 PSIG CON CONECTORES</v>
      </c>
      <c r="L6225" s="105" t="str">
        <f>IF(VLOOKUP(FACTURACION[[#This Row],[REFERENCIA]],CODINV,3,FALSE)=0,"",VLOOKUP(FACTURACION[[#This Row],[REFERENCIA]],CODINV,3,FALSE))</f>
        <v/>
      </c>
      <c r="M6225" s="105" t="str">
        <f>+VLOOKUP(FACTURACION[[#This Row],[REFERENCIA]],CODINV,4,FALSE)</f>
        <v>MEDIDORES</v>
      </c>
      <c r="N6225" s="105" t="str">
        <f>+VLOOKUP(FACTURACION[[#This Row],[REFERENCIA]],CODINV,5,FALSE)</f>
        <v>HONEYWELL</v>
      </c>
      <c r="O6225" s="114">
        <v>1</v>
      </c>
      <c r="P6225" s="113">
        <v>2411859</v>
      </c>
      <c r="Q6225" s="107">
        <f>+FACTURACION[[#This Row],[CANTIDAD]]*FACTURACION[[#This Row],[VR UNITARIO]]/1000</f>
        <v>2411.8589999999999</v>
      </c>
      <c r="R6225" s="105" t="str">
        <f>+VLOOKUP(FACTURACION[[#This Row],[NIT]],TABLACLIENTE,5,FALSE)</f>
        <v>BARRANQUILLA</v>
      </c>
    </row>
    <row r="6226" spans="3:18">
      <c r="C6226" s="29">
        <v>2019</v>
      </c>
      <c r="D6226" s="30" t="s">
        <v>704</v>
      </c>
      <c r="E6226" s="30">
        <f>MONTH(FACTURACION[[#This Row],[MES]]&amp;1)</f>
        <v>11</v>
      </c>
      <c r="F6226" s="223">
        <f>DATE(FACTURACION[[#This Row],[AÑO]],FACTURACION[[#This Row],[Mes numero]],1)</f>
        <v>43770</v>
      </c>
      <c r="G6226" s="163" t="s">
        <v>5039</v>
      </c>
      <c r="H6226" s="25">
        <v>890101691</v>
      </c>
      <c r="I6226" s="105" t="str">
        <f>+VLOOKUP(FACTURACION[[#This Row],[NIT]],TABLACLIENTE,2,FALSE)</f>
        <v>GASES DEL CARIBE S.A.E.S.P. (GASCARIBE S.A E.S.P.)</v>
      </c>
      <c r="J6226" s="117" t="s">
        <v>65</v>
      </c>
      <c r="K6226" s="105" t="str">
        <f>+VLOOKUP(FACTURACION[[#This Row],[REFERENCIA]],CODINV,2,FALSE)</f>
        <v>CONTROL LOOP ZSC-100 BM INSPIRATOR</v>
      </c>
      <c r="L6226" s="105" t="str">
        <f>IF(VLOOKUP(FACTURACION[[#This Row],[REFERENCIA]],CODINV,3,FALSE)=0,"",VLOOKUP(FACTURACION[[#This Row],[REFERENCIA]],CODINV,3,FALSE))</f>
        <v/>
      </c>
      <c r="M6226" s="105" t="str">
        <f>+VLOOKUP(FACTURACION[[#This Row],[REFERENCIA]],CODINV,4,FALSE)</f>
        <v>REGULADORES</v>
      </c>
      <c r="N6226" s="105" t="str">
        <f>+VLOOKUP(FACTURACION[[#This Row],[REFERENCIA]],CODINV,5,FALSE)</f>
        <v>HONEYWELL</v>
      </c>
      <c r="O6226" s="117">
        <v>0</v>
      </c>
      <c r="P6226" s="113">
        <v>4737894.0000000009</v>
      </c>
      <c r="Q6226" s="107">
        <f>+FACTURACION[[#This Row],[CANTIDAD]]*FACTURACION[[#This Row],[VR UNITARIO]]/1000</f>
        <v>0</v>
      </c>
      <c r="R6226" s="105" t="str">
        <f>+VLOOKUP(FACTURACION[[#This Row],[NIT]],TABLACLIENTE,5,FALSE)</f>
        <v>BARRANQUILLA</v>
      </c>
    </row>
    <row r="6227" spans="3:18">
      <c r="C6227" s="29">
        <v>2019</v>
      </c>
      <c r="D6227" s="30" t="s">
        <v>704</v>
      </c>
      <c r="E6227" s="30">
        <f>MONTH(FACTURACION[[#This Row],[MES]]&amp;1)</f>
        <v>11</v>
      </c>
      <c r="F6227" s="223">
        <f>DATE(FACTURACION[[#This Row],[AÑO]],FACTURACION[[#This Row],[Mes numero]],1)</f>
        <v>43770</v>
      </c>
      <c r="G6227" s="163" t="s">
        <v>5039</v>
      </c>
      <c r="H6227" s="25">
        <v>890101691</v>
      </c>
      <c r="I6227" s="105" t="str">
        <f>+VLOOKUP(FACTURACION[[#This Row],[NIT]],TABLACLIENTE,2,FALSE)</f>
        <v>GASES DEL CARIBE S.A.E.S.P. (GASCARIBE S.A E.S.P.)</v>
      </c>
      <c r="J6227" s="117" t="s">
        <v>63</v>
      </c>
      <c r="K6227" s="105" t="str">
        <f>+VLOOKUP(FACTURACION[[#This Row],[REFERENCIA]],CODINV,2,FALSE)</f>
        <v>AFV 2" S300 FO</v>
      </c>
      <c r="L6227" s="105" t="str">
        <f>IF(VLOOKUP(FACTURACION[[#This Row],[REFERENCIA]],CODINV,3,FALSE)=0,"",VLOOKUP(FACTURACION[[#This Row],[REFERENCIA]],CODINV,3,FALSE))</f>
        <v/>
      </c>
      <c r="M6227" s="105" t="str">
        <f>+VLOOKUP(FACTURACION[[#This Row],[REFERENCIA]],CODINV,4,FALSE)</f>
        <v>REGULADORES</v>
      </c>
      <c r="N6227" s="105" t="str">
        <f>+VLOOKUP(FACTURACION[[#This Row],[REFERENCIA]],CODINV,5,FALSE)</f>
        <v>HONEYWELL</v>
      </c>
      <c r="O6227" s="117">
        <v>0</v>
      </c>
      <c r="P6227" s="113">
        <v>4687334</v>
      </c>
      <c r="Q6227" s="107">
        <f>+FACTURACION[[#This Row],[CANTIDAD]]*FACTURACION[[#This Row],[VR UNITARIO]]/1000</f>
        <v>0</v>
      </c>
      <c r="R6227" s="105" t="str">
        <f>+VLOOKUP(FACTURACION[[#This Row],[NIT]],TABLACLIENTE,5,FALSE)</f>
        <v>BARRANQUILLA</v>
      </c>
    </row>
    <row r="6228" spans="3:18">
      <c r="C6228" s="29">
        <v>2019</v>
      </c>
      <c r="D6228" s="30" t="s">
        <v>704</v>
      </c>
      <c r="E6228" s="30">
        <f>MONTH(FACTURACION[[#This Row],[MES]]&amp;1)</f>
        <v>11</v>
      </c>
      <c r="F6228" s="223">
        <f>DATE(FACTURACION[[#This Row],[AÑO]],FACTURACION[[#This Row],[Mes numero]],1)</f>
        <v>43770</v>
      </c>
      <c r="G6228" s="162" t="s">
        <v>5040</v>
      </c>
      <c r="H6228" s="25">
        <v>900569327</v>
      </c>
      <c r="I6228" s="105" t="str">
        <f>+VLOOKUP(FACTURACION[[#This Row],[NIT]],TABLACLIENTE,2,FALSE)</f>
        <v>ICG SERVICE SAS</v>
      </c>
      <c r="J6228" s="114" t="s">
        <v>1637</v>
      </c>
      <c r="K6228" s="105" t="str">
        <f>+VLOOKUP(FACTURACION[[#This Row],[REFERENCIA]],CODINV,2,FALSE)</f>
        <v>GRIFO MAXIMO NIVEL DE LLENADO</v>
      </c>
      <c r="L6228" s="105" t="str">
        <f>IF(VLOOKUP(FACTURACION[[#This Row],[REFERENCIA]],CODINV,3,FALSE)=0,"",VLOOKUP(FACTURACION[[#This Row],[REFERENCIA]],CODINV,3,FALSE))</f>
        <v/>
      </c>
      <c r="M6228" s="105" t="str">
        <f>+VLOOKUP(FACTURACION[[#This Row],[REFERENCIA]],CODINV,4,FALSE)</f>
        <v>REPUESTOS Y ACCESORIOS</v>
      </c>
      <c r="N6228" s="105" t="str">
        <f>+VLOOKUP(FACTURACION[[#This Row],[REFERENCIA]],CODINV,5,FALSE)</f>
        <v>CAVAGNA</v>
      </c>
      <c r="O6228" s="114">
        <v>5</v>
      </c>
      <c r="P6228" s="113">
        <v>6500</v>
      </c>
      <c r="Q6228" s="107">
        <f>+FACTURACION[[#This Row],[CANTIDAD]]*FACTURACION[[#This Row],[VR UNITARIO]]/1000</f>
        <v>32.5</v>
      </c>
      <c r="R6228" s="105" t="str">
        <f>+VLOOKUP(FACTURACION[[#This Row],[NIT]],TABLACLIENTE,5,FALSE)</f>
        <v>BOGOTÁ D.C.</v>
      </c>
    </row>
    <row r="6229" spans="3:18">
      <c r="C6229" s="29">
        <v>2019</v>
      </c>
      <c r="D6229" s="30" t="s">
        <v>704</v>
      </c>
      <c r="E6229" s="30">
        <f>MONTH(FACTURACION[[#This Row],[MES]]&amp;1)</f>
        <v>11</v>
      </c>
      <c r="F6229" s="223">
        <f>DATE(FACTURACION[[#This Row],[AÑO]],FACTURACION[[#This Row],[Mes numero]],1)</f>
        <v>43770</v>
      </c>
      <c r="G6229" s="162" t="s">
        <v>5041</v>
      </c>
      <c r="H6229" s="25">
        <v>800218682</v>
      </c>
      <c r="I6229" s="105" t="str">
        <f>+VLOOKUP(FACTURACION[[#This Row],[NIT]],TABLACLIENTE,2,FALSE)</f>
        <v>GASES DEL CUSIANA S.A E.S.P. (CUSIANAGAS S.A E.S.P)</v>
      </c>
      <c r="J6229" s="114" t="s">
        <v>1677</v>
      </c>
      <c r="K6229" s="105" t="str">
        <f>+VLOOKUP(FACTURACION[[#This Row],[REFERENCIA]],CODINV,2,FALSE)</f>
        <v>MEDIDOR BK 250</v>
      </c>
      <c r="L6229" s="105" t="str">
        <f>IF(VLOOKUP(FACTURACION[[#This Row],[REFERENCIA]],CODINV,3,FALSE)=0,"",VLOOKUP(FACTURACION[[#This Row],[REFERENCIA]],CODINV,3,FALSE))</f>
        <v/>
      </c>
      <c r="M6229" s="105" t="str">
        <f>+VLOOKUP(FACTURACION[[#This Row],[REFERENCIA]],CODINV,4,FALSE)</f>
        <v>MEDIDORES</v>
      </c>
      <c r="N6229" s="105" t="str">
        <f>+VLOOKUP(FACTURACION[[#This Row],[REFERENCIA]],CODINV,5,FALSE)</f>
        <v>HONEYWELL</v>
      </c>
      <c r="O6229" s="114">
        <v>15</v>
      </c>
      <c r="P6229" s="113">
        <v>419913.7333333334</v>
      </c>
      <c r="Q6229" s="107">
        <f>+FACTURACION[[#This Row],[CANTIDAD]]*FACTURACION[[#This Row],[VR UNITARIO]]/1000</f>
        <v>6298.706000000001</v>
      </c>
      <c r="R6229" s="105" t="str">
        <f>+VLOOKUP(FACTURACION[[#This Row],[NIT]],TABLACLIENTE,5,FALSE)</f>
        <v>YOPAL</v>
      </c>
    </row>
    <row r="6230" spans="3:18">
      <c r="C6230" s="29">
        <v>2019</v>
      </c>
      <c r="D6230" s="30" t="s">
        <v>704</v>
      </c>
      <c r="E6230" s="30">
        <f>MONTH(FACTURACION[[#This Row],[MES]]&amp;1)</f>
        <v>11</v>
      </c>
      <c r="F6230" s="223">
        <f>DATE(FACTURACION[[#This Row],[AÑO]],FACTURACION[[#This Row],[Mes numero]],1)</f>
        <v>43770</v>
      </c>
      <c r="G6230" s="162" t="s">
        <v>5042</v>
      </c>
      <c r="H6230" s="25">
        <v>860510315</v>
      </c>
      <c r="I6230" s="105" t="str">
        <f>+VLOOKUP(FACTURACION[[#This Row],[NIT]],TABLACLIENTE,2,FALSE)</f>
        <v>INVERSIONES ALIS SAS</v>
      </c>
      <c r="J6230" s="114" t="s">
        <v>1677</v>
      </c>
      <c r="K6230" s="105" t="str">
        <f>+VLOOKUP(FACTURACION[[#This Row],[REFERENCIA]],CODINV,2,FALSE)</f>
        <v>MEDIDOR BK 250</v>
      </c>
      <c r="L6230" s="105" t="str">
        <f>IF(VLOOKUP(FACTURACION[[#This Row],[REFERENCIA]],CODINV,3,FALSE)=0,"",VLOOKUP(FACTURACION[[#This Row],[REFERENCIA]],CODINV,3,FALSE))</f>
        <v/>
      </c>
      <c r="M6230" s="105" t="str">
        <f>+VLOOKUP(FACTURACION[[#This Row],[REFERENCIA]],CODINV,4,FALSE)</f>
        <v>MEDIDORES</v>
      </c>
      <c r="N6230" s="105" t="str">
        <f>+VLOOKUP(FACTURACION[[#This Row],[REFERENCIA]],CODINV,5,FALSE)</f>
        <v>HONEYWELL</v>
      </c>
      <c r="O6230" s="114">
        <v>5</v>
      </c>
      <c r="P6230" s="113">
        <v>412352.4</v>
      </c>
      <c r="Q6230" s="107">
        <f>+FACTURACION[[#This Row],[CANTIDAD]]*FACTURACION[[#This Row],[VR UNITARIO]]/1000</f>
        <v>2061.7620000000002</v>
      </c>
      <c r="R6230" s="105" t="str">
        <f>+VLOOKUP(FACTURACION[[#This Row],[NIT]],TABLACLIENTE,5,FALSE)</f>
        <v>VILLAVICENCIO</v>
      </c>
    </row>
    <row r="6231" spans="3:18">
      <c r="C6231" s="29">
        <v>2019</v>
      </c>
      <c r="D6231" s="30" t="s">
        <v>704</v>
      </c>
      <c r="E6231" s="30">
        <f>MONTH(FACTURACION[[#This Row],[MES]]&amp;1)</f>
        <v>11</v>
      </c>
      <c r="F6231" s="223">
        <f>DATE(FACTURACION[[#This Row],[AÑO]],FACTURACION[[#This Row],[Mes numero]],1)</f>
        <v>43770</v>
      </c>
      <c r="G6231" s="162" t="s">
        <v>5043</v>
      </c>
      <c r="H6231" s="25">
        <v>800021272</v>
      </c>
      <c r="I6231" s="105" t="str">
        <f>+VLOOKUP(FACTURACION[[#This Row],[NIT]],TABLACLIENTE,2,FALSE)</f>
        <v>GASES DEL LLANO S.A. E.S.P (LLANOGAS S.A. E.S.P.)</v>
      </c>
      <c r="J6231" s="114" t="s">
        <v>1677</v>
      </c>
      <c r="K6231" s="105" t="str">
        <f>+VLOOKUP(FACTURACION[[#This Row],[REFERENCIA]],CODINV,2,FALSE)</f>
        <v>MEDIDOR BK 250</v>
      </c>
      <c r="L6231" s="105" t="str">
        <f>IF(VLOOKUP(FACTURACION[[#This Row],[REFERENCIA]],CODINV,3,FALSE)=0,"",VLOOKUP(FACTURACION[[#This Row],[REFERENCIA]],CODINV,3,FALSE))</f>
        <v/>
      </c>
      <c r="M6231" s="105" t="str">
        <f>+VLOOKUP(FACTURACION[[#This Row],[REFERENCIA]],CODINV,4,FALSE)</f>
        <v>MEDIDORES</v>
      </c>
      <c r="N6231" s="105" t="str">
        <f>+VLOOKUP(FACTURACION[[#This Row],[REFERENCIA]],CODINV,5,FALSE)</f>
        <v>HONEYWELL</v>
      </c>
      <c r="O6231" s="114">
        <v>40</v>
      </c>
      <c r="P6231" s="113">
        <v>419913.72499999998</v>
      </c>
      <c r="Q6231" s="107">
        <f>+FACTURACION[[#This Row],[CANTIDAD]]*FACTURACION[[#This Row],[VR UNITARIO]]/1000</f>
        <v>16796.548999999999</v>
      </c>
      <c r="R6231" s="105" t="str">
        <f>+VLOOKUP(FACTURACION[[#This Row],[NIT]],TABLACLIENTE,5,FALSE)</f>
        <v>VILLAVICENCIO</v>
      </c>
    </row>
    <row r="6232" spans="3:18">
      <c r="C6232" s="29">
        <v>2019</v>
      </c>
      <c r="D6232" s="30" t="s">
        <v>704</v>
      </c>
      <c r="E6232" s="30">
        <f>MONTH(FACTURACION[[#This Row],[MES]]&amp;1)</f>
        <v>11</v>
      </c>
      <c r="F6232" s="223">
        <f>DATE(FACTURACION[[#This Row],[AÑO]],FACTURACION[[#This Row],[Mes numero]],1)</f>
        <v>43770</v>
      </c>
      <c r="G6232" s="162" t="s">
        <v>5044</v>
      </c>
      <c r="H6232" s="25">
        <v>800167643</v>
      </c>
      <c r="I6232" s="105" t="str">
        <f>+VLOOKUP(FACTURACION[[#This Row],[NIT]],TABLACLIENTE,2,FALSE)</f>
        <v>GASES DE OCCIDENTE S.A. E.S.P. (GDO)</v>
      </c>
      <c r="J6232" s="114" t="s">
        <v>762</v>
      </c>
      <c r="K6232" s="105" t="str">
        <f>+VLOOKUP(FACTURACION[[#This Row],[REFERENCIA]],CODINV,2,FALSE)</f>
        <v>TURBINA 4GTS 720 45 PLASTICO 1 M3</v>
      </c>
      <c r="L6232" s="105" t="str">
        <f>IF(VLOOKUP(FACTURACION[[#This Row],[REFERENCIA]],CODINV,3,FALSE)=0,"",VLOOKUP(FACTURACION[[#This Row],[REFERENCIA]],CODINV,3,FALSE))</f>
        <v>4GTS-45</v>
      </c>
      <c r="M6232" s="105" t="str">
        <f>+VLOOKUP(FACTURACION[[#This Row],[REFERENCIA]],CODINV,4,FALSE)</f>
        <v>MEDIDORES</v>
      </c>
      <c r="N6232" s="105" t="str">
        <f>+VLOOKUP(FACTURACION[[#This Row],[REFERENCIA]],CODINV,5,FALSE)</f>
        <v>HONEYWELL</v>
      </c>
      <c r="O6232" s="114">
        <v>1</v>
      </c>
      <c r="P6232" s="113">
        <v>37582541</v>
      </c>
      <c r="Q6232" s="107">
        <f>+FACTURACION[[#This Row],[CANTIDAD]]*FACTURACION[[#This Row],[VR UNITARIO]]/1000</f>
        <v>37582.540999999997</v>
      </c>
      <c r="R6232" s="105" t="str">
        <f>+VLOOKUP(FACTURACION[[#This Row],[NIT]],TABLACLIENTE,5,FALSE)</f>
        <v>CALI</v>
      </c>
    </row>
    <row r="6233" spans="3:18">
      <c r="C6233" s="29">
        <v>2019</v>
      </c>
      <c r="D6233" s="30" t="s">
        <v>704</v>
      </c>
      <c r="E6233" s="30">
        <f>MONTH(FACTURACION[[#This Row],[MES]]&amp;1)</f>
        <v>11</v>
      </c>
      <c r="F6233" s="223">
        <f>DATE(FACTURACION[[#This Row],[AÑO]],FACTURACION[[#This Row],[Mes numero]],1)</f>
        <v>43770</v>
      </c>
      <c r="G6233" s="162" t="s">
        <v>5045</v>
      </c>
      <c r="H6233" s="25">
        <v>900569327</v>
      </c>
      <c r="I6233" s="105" t="str">
        <f>+VLOOKUP(FACTURACION[[#This Row],[NIT]],TABLACLIENTE,2,FALSE)</f>
        <v>ICG SERVICE SAS</v>
      </c>
      <c r="J6233" s="114" t="s">
        <v>106</v>
      </c>
      <c r="K6233" s="105" t="str">
        <f>+VLOOKUP(FACTURACION[[#This Row],[REFERENCIA]],CODINV,2,FALSE)</f>
        <v>MULTIVALVE / MULTIVALVULA 3/4"</v>
      </c>
      <c r="L6233" s="105" t="str">
        <f>IF(VLOOKUP(FACTURACION[[#This Row],[REFERENCIA]],CODINV,3,FALSE)=0,"",VLOOKUP(FACTURACION[[#This Row],[REFERENCIA]],CODINV,3,FALSE))</f>
        <v>7556R12.0</v>
      </c>
      <c r="M6233" s="105" t="str">
        <f>+VLOOKUP(FACTURACION[[#This Row],[REFERENCIA]],CODINV,4,FALSE)</f>
        <v>VÁLVULAS Y MULTIVÁLVULAS</v>
      </c>
      <c r="N6233" s="105" t="str">
        <f>+VLOOKUP(FACTURACION[[#This Row],[REFERENCIA]],CODINV,5,FALSE)</f>
        <v>REGO</v>
      </c>
      <c r="O6233" s="114">
        <v>1</v>
      </c>
      <c r="P6233" s="113">
        <v>130000</v>
      </c>
      <c r="Q6233" s="107">
        <f>+FACTURACION[[#This Row],[CANTIDAD]]*FACTURACION[[#This Row],[VR UNITARIO]]/1000</f>
        <v>130</v>
      </c>
      <c r="R6233" s="105" t="str">
        <f>+VLOOKUP(FACTURACION[[#This Row],[NIT]],TABLACLIENTE,5,FALSE)</f>
        <v>BOGOTÁ D.C.</v>
      </c>
    </row>
    <row r="6234" spans="3:18">
      <c r="C6234" s="29">
        <v>2019</v>
      </c>
      <c r="D6234" s="30" t="s">
        <v>704</v>
      </c>
      <c r="E6234" s="30">
        <f>MONTH(FACTURACION[[#This Row],[MES]]&amp;1)</f>
        <v>11</v>
      </c>
      <c r="F6234" s="223">
        <f>DATE(FACTURACION[[#This Row],[AÑO]],FACTURACION[[#This Row],[Mes numero]],1)</f>
        <v>43770</v>
      </c>
      <c r="G6234" s="162" t="s">
        <v>5045</v>
      </c>
      <c r="H6234" s="25">
        <v>900569327</v>
      </c>
      <c r="I6234" s="105" t="str">
        <f>+VLOOKUP(FACTURACION[[#This Row],[NIT]],TABLACLIENTE,2,FALSE)</f>
        <v>ICG SERVICE SAS</v>
      </c>
      <c r="J6234" s="114" t="s">
        <v>28</v>
      </c>
      <c r="K6234" s="105" t="str">
        <f>+VLOOKUP(FACTURACION[[#This Row],[REFERENCIA]],CODINV,2,FALSE)</f>
        <v>REGULADOR SR 113 3/4 R: 7-12 O:1/4</v>
      </c>
      <c r="L6234" s="105" t="str">
        <f>IF(VLOOKUP(FACTURACION[[#This Row],[REFERENCIA]],CODINV,3,FALSE)=0,"",VLOOKUP(FACTURACION[[#This Row],[REFERENCIA]],CODINV,3,FALSE))</f>
        <v/>
      </c>
      <c r="M6234" s="105" t="str">
        <f>+VLOOKUP(FACTURACION[[#This Row],[REFERENCIA]],CODINV,4,FALSE)</f>
        <v>REGULADORES</v>
      </c>
      <c r="N6234" s="105" t="str">
        <f>+VLOOKUP(FACTURACION[[#This Row],[REFERENCIA]],CODINV,5,FALSE)</f>
        <v>HONEYWELL</v>
      </c>
      <c r="O6234" s="114">
        <v>1</v>
      </c>
      <c r="P6234" s="113">
        <v>140000</v>
      </c>
      <c r="Q6234" s="107">
        <f>+FACTURACION[[#This Row],[CANTIDAD]]*FACTURACION[[#This Row],[VR UNITARIO]]/1000</f>
        <v>140</v>
      </c>
      <c r="R6234" s="105" t="str">
        <f>+VLOOKUP(FACTURACION[[#This Row],[NIT]],TABLACLIENTE,5,FALSE)</f>
        <v>BOGOTÁ D.C.</v>
      </c>
    </row>
    <row r="6235" spans="3:18">
      <c r="C6235" s="29">
        <v>2019</v>
      </c>
      <c r="D6235" s="30" t="s">
        <v>704</v>
      </c>
      <c r="E6235" s="30">
        <f>MONTH(FACTURACION[[#This Row],[MES]]&amp;1)</f>
        <v>11</v>
      </c>
      <c r="F6235" s="223">
        <f>DATE(FACTURACION[[#This Row],[AÑO]],FACTURACION[[#This Row],[Mes numero]],1)</f>
        <v>43770</v>
      </c>
      <c r="G6235" s="162" t="s">
        <v>5046</v>
      </c>
      <c r="H6235" s="25">
        <v>822001073</v>
      </c>
      <c r="I6235" s="105" t="str">
        <f>+VLOOKUP(FACTURACION[[#This Row],[NIT]],TABLACLIENTE,2,FALSE)</f>
        <v>MADIGAS INGENIEROS S.A. E.S.P.</v>
      </c>
      <c r="J6235" s="114" t="s">
        <v>1677</v>
      </c>
      <c r="K6235" s="105" t="str">
        <f>+VLOOKUP(FACTURACION[[#This Row],[REFERENCIA]],CODINV,2,FALSE)</f>
        <v>MEDIDOR BK 250</v>
      </c>
      <c r="L6235" s="105" t="str">
        <f>IF(VLOOKUP(FACTURACION[[#This Row],[REFERENCIA]],CODINV,3,FALSE)=0,"",VLOOKUP(FACTURACION[[#This Row],[REFERENCIA]],CODINV,3,FALSE))</f>
        <v/>
      </c>
      <c r="M6235" s="105" t="str">
        <f>+VLOOKUP(FACTURACION[[#This Row],[REFERENCIA]],CODINV,4,FALSE)</f>
        <v>MEDIDORES</v>
      </c>
      <c r="N6235" s="105" t="str">
        <f>+VLOOKUP(FACTURACION[[#This Row],[REFERENCIA]],CODINV,5,FALSE)</f>
        <v>HONEYWELL</v>
      </c>
      <c r="O6235" s="114">
        <v>10</v>
      </c>
      <c r="P6235" s="113">
        <v>401835.30000000005</v>
      </c>
      <c r="Q6235" s="107">
        <f>+FACTURACION[[#This Row],[CANTIDAD]]*FACTURACION[[#This Row],[VR UNITARIO]]/1000</f>
        <v>4018.3530000000005</v>
      </c>
      <c r="R6235" s="105" t="str">
        <f>+VLOOKUP(FACTURACION[[#This Row],[NIT]],TABLACLIENTE,5,FALSE)</f>
        <v>ACACIAS</v>
      </c>
    </row>
    <row r="6236" spans="3:18">
      <c r="C6236" s="29">
        <v>2019</v>
      </c>
      <c r="D6236" s="30" t="s">
        <v>704</v>
      </c>
      <c r="E6236" s="30">
        <f>MONTH(FACTURACION[[#This Row],[MES]]&amp;1)</f>
        <v>11</v>
      </c>
      <c r="F6236" s="223">
        <f>DATE(FACTURACION[[#This Row],[AÑO]],FACTURACION[[#This Row],[Mes numero]],1)</f>
        <v>43770</v>
      </c>
      <c r="G6236" s="162" t="s">
        <v>5047</v>
      </c>
      <c r="H6236" s="25">
        <v>800087795</v>
      </c>
      <c r="I6236" s="105" t="str">
        <f>+VLOOKUP(FACTURACION[[#This Row],[NIT]],TABLACLIENTE,2,FALSE)</f>
        <v>DOW AGROSCIENCES DE COLOMBIA S.A.</v>
      </c>
      <c r="J6236" s="114" t="s">
        <v>746</v>
      </c>
      <c r="K6236" s="105" t="str">
        <f>+VLOOKUP(FACTURACION[[#This Row],[REFERENCIA]],CODINV,2,FALSE)</f>
        <v>ORIFICIO 1-1/4"</v>
      </c>
      <c r="L6236" s="105" t="str">
        <f>IF(VLOOKUP(FACTURACION[[#This Row],[REFERENCIA]],CODINV,3,FALSE)=0,"",VLOOKUP(FACTURACION[[#This Row],[REFERENCIA]],CODINV,3,FALSE))</f>
        <v>72983P017</v>
      </c>
      <c r="M6236" s="105" t="str">
        <f>+VLOOKUP(FACTURACION[[#This Row],[REFERENCIA]],CODINV,4,FALSE)</f>
        <v>REPUESTOS Y ACCESORIOS</v>
      </c>
      <c r="N6236" s="105" t="str">
        <f>+VLOOKUP(FACTURACION[[#This Row],[REFERENCIA]],CODINV,5,FALSE)</f>
        <v>HONEYWELL</v>
      </c>
      <c r="O6236" s="114">
        <v>1</v>
      </c>
      <c r="P6236" s="113">
        <v>137380.00000000003</v>
      </c>
      <c r="Q6236" s="107">
        <f>+FACTURACION[[#This Row],[CANTIDAD]]*FACTURACION[[#This Row],[VR UNITARIO]]/1000</f>
        <v>137.38000000000002</v>
      </c>
      <c r="R6236" s="105" t="str">
        <f>+VLOOKUP(FACTURACION[[#This Row],[NIT]],TABLACLIENTE,5,FALSE)</f>
        <v>BOGOTÁ D.C.</v>
      </c>
    </row>
    <row r="6237" spans="3:18">
      <c r="C6237" s="29">
        <v>2019</v>
      </c>
      <c r="D6237" s="30" t="s">
        <v>704</v>
      </c>
      <c r="E6237" s="30">
        <f>MONTH(FACTURACION[[#This Row],[MES]]&amp;1)</f>
        <v>11</v>
      </c>
      <c r="F6237" s="223">
        <f>DATE(FACTURACION[[#This Row],[AÑO]],FACTURACION[[#This Row],[Mes numero]],1)</f>
        <v>43770</v>
      </c>
      <c r="G6237" s="162" t="s">
        <v>5048</v>
      </c>
      <c r="H6237" s="25">
        <v>822001073</v>
      </c>
      <c r="I6237" s="105" t="str">
        <f>+VLOOKUP(FACTURACION[[#This Row],[NIT]],TABLACLIENTE,2,FALSE)</f>
        <v>MADIGAS INGENIEROS S.A. E.S.P.</v>
      </c>
      <c r="J6237" s="114" t="s">
        <v>28</v>
      </c>
      <c r="K6237" s="105" t="str">
        <f>+VLOOKUP(FACTURACION[[#This Row],[REFERENCIA]],CODINV,2,FALSE)</f>
        <v>REGULADOR SR 113 3/4 R: 7-12 O:1/4</v>
      </c>
      <c r="L6237" s="105" t="str">
        <f>IF(VLOOKUP(FACTURACION[[#This Row],[REFERENCIA]],CODINV,3,FALSE)=0,"",VLOOKUP(FACTURACION[[#This Row],[REFERENCIA]],CODINV,3,FALSE))</f>
        <v/>
      </c>
      <c r="M6237" s="105" t="str">
        <f>+VLOOKUP(FACTURACION[[#This Row],[REFERENCIA]],CODINV,4,FALSE)</f>
        <v>REGULADORES</v>
      </c>
      <c r="N6237" s="105" t="str">
        <f>+VLOOKUP(FACTURACION[[#This Row],[REFERENCIA]],CODINV,5,FALSE)</f>
        <v>HONEYWELL</v>
      </c>
      <c r="O6237" s="114">
        <v>4</v>
      </c>
      <c r="P6237" s="113">
        <v>135000</v>
      </c>
      <c r="Q6237" s="107">
        <f>+FACTURACION[[#This Row],[CANTIDAD]]*FACTURACION[[#This Row],[VR UNITARIO]]/1000</f>
        <v>540</v>
      </c>
      <c r="R6237" s="105" t="str">
        <f>+VLOOKUP(FACTURACION[[#This Row],[NIT]],TABLACLIENTE,5,FALSE)</f>
        <v>ACACIAS</v>
      </c>
    </row>
    <row r="6238" spans="3:18">
      <c r="C6238" s="29">
        <v>2019</v>
      </c>
      <c r="D6238" s="30" t="s">
        <v>704</v>
      </c>
      <c r="E6238" s="30">
        <f>MONTH(FACTURACION[[#This Row],[MES]]&amp;1)</f>
        <v>11</v>
      </c>
      <c r="F6238" s="223">
        <f>DATE(FACTURACION[[#This Row],[AÑO]],FACTURACION[[#This Row],[Mes numero]],1)</f>
        <v>43770</v>
      </c>
      <c r="G6238" s="162" t="s">
        <v>5049</v>
      </c>
      <c r="H6238" s="25">
        <v>900134459</v>
      </c>
      <c r="I6238" s="105" t="str">
        <f>+VLOOKUP(FACTURACION[[#This Row],[NIT]],TABLACLIENTE,2,FALSE)</f>
        <v>TRANSPORTADORA DE GAS INTERNACIONAL S.A. ESP (TGI S.A. E.S.P.)</v>
      </c>
      <c r="J6238" s="114" t="s">
        <v>132</v>
      </c>
      <c r="K6238" s="105" t="str">
        <f>+VLOOKUP(FACTURACION[[#This Row],[REFERENCIA]],CODINV,2,FALSE)</f>
        <v>KIT REPARACION BUNA N 80</v>
      </c>
      <c r="L6238" s="105" t="str">
        <f>IF(VLOOKUP(FACTURACION[[#This Row],[REFERENCIA]],CODINV,3,FALSE)=0,"",VLOOKUP(FACTURACION[[#This Row],[REFERENCIA]],CODINV,3,FALSE))</f>
        <v>73914K010</v>
      </c>
      <c r="M6238" s="105" t="str">
        <f>+VLOOKUP(FACTURACION[[#This Row],[REFERENCIA]],CODINV,4,FALSE)</f>
        <v>REPUESTOS Y ACCESORIOS</v>
      </c>
      <c r="N6238" s="105" t="str">
        <f>+VLOOKUP(FACTURACION[[#This Row],[REFERENCIA]],CODINV,5,FALSE)</f>
        <v>HONEYWELL</v>
      </c>
      <c r="O6238" s="114">
        <v>15</v>
      </c>
      <c r="P6238" s="113">
        <v>179726.8</v>
      </c>
      <c r="Q6238" s="107">
        <f>+FACTURACION[[#This Row],[CANTIDAD]]*FACTURACION[[#This Row],[VR UNITARIO]]/1000</f>
        <v>2695.902</v>
      </c>
      <c r="R6238" s="105" t="str">
        <f>+VLOOKUP(FACTURACION[[#This Row],[NIT]],TABLACLIENTE,5,FALSE)</f>
        <v>BOGOTÁ D.C.</v>
      </c>
    </row>
    <row r="6239" spans="3:18">
      <c r="C6239" s="29">
        <v>2019</v>
      </c>
      <c r="D6239" s="30" t="s">
        <v>704</v>
      </c>
      <c r="E6239" s="30">
        <f>MONTH(FACTURACION[[#This Row],[MES]]&amp;1)</f>
        <v>11</v>
      </c>
      <c r="F6239" s="223">
        <f>DATE(FACTURACION[[#This Row],[AÑO]],FACTURACION[[#This Row],[Mes numero]],1)</f>
        <v>43770</v>
      </c>
      <c r="G6239" s="162" t="s">
        <v>5050</v>
      </c>
      <c r="H6239" s="25">
        <v>900714971</v>
      </c>
      <c r="I6239" s="105" t="str">
        <f>+VLOOKUP(FACTURACION[[#This Row],[NIT]],TABLACLIENTE,2,FALSE)</f>
        <v>MASERVICON</v>
      </c>
      <c r="J6239" s="114" t="s">
        <v>905</v>
      </c>
      <c r="K6239" s="105" t="str">
        <f>+VLOOKUP(FACTURACION[[#This Row],[REFERENCIA]],CODINV,2,FALSE)</f>
        <v>REG. 1800 CPB2 1" O:1/2 R:STD</v>
      </c>
      <c r="L6239" s="105" t="str">
        <f>IF(VLOOKUP(FACTURACION[[#This Row],[REFERENCIA]],CODINV,3,FALSE)=0,"",VLOOKUP(FACTURACION[[#This Row],[REFERENCIA]],CODINV,3,FALSE))</f>
        <v/>
      </c>
      <c r="M6239" s="105" t="str">
        <f>+VLOOKUP(FACTURACION[[#This Row],[REFERENCIA]],CODINV,4,FALSE)</f>
        <v>REGULADORES</v>
      </c>
      <c r="N6239" s="105" t="str">
        <f>+VLOOKUP(FACTURACION[[#This Row],[REFERENCIA]],CODINV,5,FALSE)</f>
        <v>HONEYWELL</v>
      </c>
      <c r="O6239" s="114">
        <v>4</v>
      </c>
      <c r="P6239" s="113">
        <v>689000</v>
      </c>
      <c r="Q6239" s="107">
        <f>+FACTURACION[[#This Row],[CANTIDAD]]*FACTURACION[[#This Row],[VR UNITARIO]]/1000</f>
        <v>2756</v>
      </c>
      <c r="R6239" s="105" t="str">
        <f>+VLOOKUP(FACTURACION[[#This Row],[NIT]],TABLACLIENTE,5,FALSE)</f>
        <v>IBAGUE</v>
      </c>
    </row>
    <row r="6240" spans="3:18">
      <c r="C6240" s="29">
        <v>2019</v>
      </c>
      <c r="D6240" s="30" t="s">
        <v>705</v>
      </c>
      <c r="E6240" s="30">
        <f>MONTH(FACTURACION[[#This Row],[MES]]&amp;1)</f>
        <v>12</v>
      </c>
      <c r="F6240" s="223">
        <f>DATE(FACTURACION[[#This Row],[AÑO]],FACTURACION[[#This Row],[Mes numero]],1)</f>
        <v>43800</v>
      </c>
      <c r="G6240" s="162" t="s">
        <v>5054</v>
      </c>
      <c r="H6240" s="25">
        <v>800202395</v>
      </c>
      <c r="I6240" s="105" t="str">
        <f>+VLOOKUP(FACTURACION[[#This Row],[NIT]],TABLACLIENTE,2,FALSE)</f>
        <v>EFIGAS GAS NATURAL S.A. E.S.P. (EFIGAS S.A. E.S.P.)</v>
      </c>
      <c r="J6240" s="114" t="s">
        <v>108</v>
      </c>
      <c r="K6240" s="105" t="str">
        <f>+VLOOKUP(FACTURACION[[#This Row],[REFERENCIA]],CODINV,2,FALSE)</f>
        <v>MEDIDOR BK G4 C:1/2"</v>
      </c>
      <c r="L6240" s="105" t="str">
        <f>IF(VLOOKUP(FACTURACION[[#This Row],[REFERENCIA]],CODINV,3,FALSE)=0,"",VLOOKUP(FACTURACION[[#This Row],[REFERENCIA]],CODINV,3,FALSE))</f>
        <v>G4K MT 152MM</v>
      </c>
      <c r="M6240" s="105" t="str">
        <f>+VLOOKUP(FACTURACION[[#This Row],[REFERENCIA]],CODINV,4,FALSE)</f>
        <v>MEDIDORES</v>
      </c>
      <c r="N6240" s="105" t="str">
        <f>+VLOOKUP(FACTURACION[[#This Row],[REFERENCIA]],CODINV,5,FALSE)</f>
        <v>HONEYWELL</v>
      </c>
      <c r="O6240" s="114">
        <v>25</v>
      </c>
      <c r="P6240" s="113">
        <v>133037</v>
      </c>
      <c r="Q6240" s="107">
        <f>+FACTURACION[[#This Row],[CANTIDAD]]*FACTURACION[[#This Row],[VR UNITARIO]]/1000</f>
        <v>3325.9250000000002</v>
      </c>
      <c r="R6240" s="105" t="str">
        <f>+VLOOKUP(FACTURACION[[#This Row],[NIT]],TABLACLIENTE,5,FALSE)</f>
        <v>MANIZALES</v>
      </c>
    </row>
    <row r="6241" spans="3:18">
      <c r="C6241" s="29">
        <v>2019</v>
      </c>
      <c r="D6241" s="30" t="s">
        <v>705</v>
      </c>
      <c r="E6241" s="30">
        <f>MONTH(FACTURACION[[#This Row],[MES]]&amp;1)</f>
        <v>12</v>
      </c>
      <c r="F6241" s="223">
        <f>DATE(FACTURACION[[#This Row],[AÑO]],FACTURACION[[#This Row],[Mes numero]],1)</f>
        <v>43800</v>
      </c>
      <c r="G6241" s="162" t="s">
        <v>5055</v>
      </c>
      <c r="H6241" s="25">
        <v>800202395</v>
      </c>
      <c r="I6241" s="105" t="str">
        <f>+VLOOKUP(FACTURACION[[#This Row],[NIT]],TABLACLIENTE,2,FALSE)</f>
        <v>EFIGAS GAS NATURAL S.A. E.S.P. (EFIGAS S.A. E.S.P.)</v>
      </c>
      <c r="J6241" s="114" t="s">
        <v>108</v>
      </c>
      <c r="K6241" s="105" t="str">
        <f>+VLOOKUP(FACTURACION[[#This Row],[REFERENCIA]],CODINV,2,FALSE)</f>
        <v>MEDIDOR BK G4 C:1/2"</v>
      </c>
      <c r="L6241" s="105" t="str">
        <f>IF(VLOOKUP(FACTURACION[[#This Row],[REFERENCIA]],CODINV,3,FALSE)=0,"",VLOOKUP(FACTURACION[[#This Row],[REFERENCIA]],CODINV,3,FALSE))</f>
        <v>G4K MT 152MM</v>
      </c>
      <c r="M6241" s="105" t="str">
        <f>+VLOOKUP(FACTURACION[[#This Row],[REFERENCIA]],CODINV,4,FALSE)</f>
        <v>MEDIDORES</v>
      </c>
      <c r="N6241" s="105" t="str">
        <f>+VLOOKUP(FACTURACION[[#This Row],[REFERENCIA]],CODINV,5,FALSE)</f>
        <v>HONEYWELL</v>
      </c>
      <c r="O6241" s="114">
        <v>25</v>
      </c>
      <c r="P6241" s="113">
        <v>133037</v>
      </c>
      <c r="Q6241" s="107">
        <f>+FACTURACION[[#This Row],[CANTIDAD]]*FACTURACION[[#This Row],[VR UNITARIO]]/1000</f>
        <v>3325.9250000000002</v>
      </c>
      <c r="R6241" s="105" t="str">
        <f>+VLOOKUP(FACTURACION[[#This Row],[NIT]],TABLACLIENTE,5,FALSE)</f>
        <v>MANIZALES</v>
      </c>
    </row>
    <row r="6242" spans="3:18">
      <c r="C6242" s="29">
        <v>2019</v>
      </c>
      <c r="D6242" s="30" t="s">
        <v>705</v>
      </c>
      <c r="E6242" s="30">
        <f>MONTH(FACTURACION[[#This Row],[MES]]&amp;1)</f>
        <v>12</v>
      </c>
      <c r="F6242" s="223">
        <f>DATE(FACTURACION[[#This Row],[AÑO]],FACTURACION[[#This Row],[Mes numero]],1)</f>
        <v>43800</v>
      </c>
      <c r="G6242" s="162" t="s">
        <v>5056</v>
      </c>
      <c r="H6242" s="25">
        <v>890101691</v>
      </c>
      <c r="I6242" s="105" t="str">
        <f>+VLOOKUP(FACTURACION[[#This Row],[NIT]],TABLACLIENTE,2,FALSE)</f>
        <v>GASES DEL CARIBE S.A.E.S.P. (GASCARIBE S.A E.S.P.)</v>
      </c>
      <c r="J6242" s="114" t="s">
        <v>108</v>
      </c>
      <c r="K6242" s="105" t="str">
        <f>+VLOOKUP(FACTURACION[[#This Row],[REFERENCIA]],CODINV,2,FALSE)</f>
        <v>MEDIDOR BK G4 C:1/2"</v>
      </c>
      <c r="L6242" s="105" t="str">
        <f>IF(VLOOKUP(FACTURACION[[#This Row],[REFERENCIA]],CODINV,3,FALSE)=0,"",VLOOKUP(FACTURACION[[#This Row],[REFERENCIA]],CODINV,3,FALSE))</f>
        <v>G4K MT 152MM</v>
      </c>
      <c r="M6242" s="105" t="str">
        <f>+VLOOKUP(FACTURACION[[#This Row],[REFERENCIA]],CODINV,4,FALSE)</f>
        <v>MEDIDORES</v>
      </c>
      <c r="N6242" s="105" t="str">
        <f>+VLOOKUP(FACTURACION[[#This Row],[REFERENCIA]],CODINV,5,FALSE)</f>
        <v>HONEYWELL</v>
      </c>
      <c r="O6242" s="114">
        <v>94</v>
      </c>
      <c r="P6242" s="113">
        <v>133037</v>
      </c>
      <c r="Q6242" s="107">
        <f>+FACTURACION[[#This Row],[CANTIDAD]]*FACTURACION[[#This Row],[VR UNITARIO]]/1000</f>
        <v>12505.477999999999</v>
      </c>
      <c r="R6242" s="105" t="str">
        <f>+VLOOKUP(FACTURACION[[#This Row],[NIT]],TABLACLIENTE,5,FALSE)</f>
        <v>BARRANQUILLA</v>
      </c>
    </row>
    <row r="6243" spans="3:18">
      <c r="C6243" s="29">
        <v>2019</v>
      </c>
      <c r="D6243" s="30" t="s">
        <v>705</v>
      </c>
      <c r="E6243" s="30">
        <f>MONTH(FACTURACION[[#This Row],[MES]]&amp;1)</f>
        <v>12</v>
      </c>
      <c r="F6243" s="223">
        <f>DATE(FACTURACION[[#This Row],[AÑO]],FACTURACION[[#This Row],[Mes numero]],1)</f>
        <v>43800</v>
      </c>
      <c r="G6243" s="162" t="s">
        <v>5057</v>
      </c>
      <c r="H6243" s="25">
        <v>900362180</v>
      </c>
      <c r="I6243" s="105" t="str">
        <f>+VLOOKUP(FACTURACION[[#This Row],[NIT]],TABLACLIENTE,2,FALSE)</f>
        <v xml:space="preserve">EQUIPOS Y SERVICIOS ALOSAN S A S </v>
      </c>
      <c r="J6243" s="114" t="s">
        <v>708</v>
      </c>
      <c r="K6243" s="105" t="str">
        <f>+VLOOKUP(FACTURACION[[#This Row],[REFERENCIA]],CODINV,2,FALSE)</f>
        <v>REGULADOR PRIMERA ETAPA 1-15 PSI A1/4 NPT</v>
      </c>
      <c r="L6243" s="105" t="str">
        <f>IF(VLOOKUP(FACTURACION[[#This Row],[REFERENCIA]],CODINV,3,FALSE)=0,"",VLOOKUP(FACTURACION[[#This Row],[REFERENCIA]],CODINV,3,FALSE))</f>
        <v>902</v>
      </c>
      <c r="M6243" s="105" t="str">
        <f>+VLOOKUP(FACTURACION[[#This Row],[REFERENCIA]],CODINV,4,FALSE)</f>
        <v>REGULADORES</v>
      </c>
      <c r="N6243" s="105" t="str">
        <f>+VLOOKUP(FACTURACION[[#This Row],[REFERENCIA]],CODINV,5,FALSE)</f>
        <v>CAVAGNA</v>
      </c>
      <c r="O6243" s="114">
        <v>12</v>
      </c>
      <c r="P6243" s="113">
        <v>92000</v>
      </c>
      <c r="Q6243" s="107">
        <f>+FACTURACION[[#This Row],[CANTIDAD]]*FACTURACION[[#This Row],[VR UNITARIO]]/1000</f>
        <v>1104</v>
      </c>
      <c r="R6243" s="105" t="str">
        <f>+VLOOKUP(FACTURACION[[#This Row],[NIT]],TABLACLIENTE,5,FALSE)</f>
        <v>BOGOTÁ D.C.</v>
      </c>
    </row>
    <row r="6244" spans="3:18">
      <c r="C6244" s="29">
        <v>2019</v>
      </c>
      <c r="D6244" s="30" t="s">
        <v>705</v>
      </c>
      <c r="E6244" s="30">
        <f>MONTH(FACTURACION[[#This Row],[MES]]&amp;1)</f>
        <v>12</v>
      </c>
      <c r="F6244" s="223">
        <f>DATE(FACTURACION[[#This Row],[AÑO]],FACTURACION[[#This Row],[Mes numero]],1)</f>
        <v>43800</v>
      </c>
      <c r="G6244" s="162" t="s">
        <v>5058</v>
      </c>
      <c r="H6244" s="25">
        <v>890105526</v>
      </c>
      <c r="I6244" s="105" t="str">
        <f>+VLOOKUP(FACTURACION[[#This Row],[NIT]],TABLACLIENTE,2,FALSE)</f>
        <v>PROMIGAS S.A. E.S.P.</v>
      </c>
      <c r="J6244" s="114" t="s">
        <v>3238</v>
      </c>
      <c r="K6244" s="105" t="str">
        <f>+VLOOKUP(FACTURACION[[#This Row],[REFERENCIA]],CODINV,2,FALSE)</f>
        <v>ENSAMBLE DE TRANSMISION</v>
      </c>
      <c r="L6244" s="105" t="str">
        <f>IF(VLOOKUP(FACTURACION[[#This Row],[REFERENCIA]],CODINV,3,FALSE)=0,"",VLOOKUP(FACTURACION[[#This Row],[REFERENCIA]],CODINV,3,FALSE))</f>
        <v/>
      </c>
      <c r="M6244" s="105" t="str">
        <f>+VLOOKUP(FACTURACION[[#This Row],[REFERENCIA]],CODINV,4,FALSE)</f>
        <v>REPUESTOS Y ACCESORIOS</v>
      </c>
      <c r="N6244" s="105" t="str">
        <f>+VLOOKUP(FACTURACION[[#This Row],[REFERENCIA]],CODINV,5,FALSE)</f>
        <v>HONEYWELL</v>
      </c>
      <c r="O6244" s="114">
        <v>1</v>
      </c>
      <c r="P6244" s="113">
        <v>138550</v>
      </c>
      <c r="Q6244" s="107">
        <f>+FACTURACION[[#This Row],[CANTIDAD]]*FACTURACION[[#This Row],[VR UNITARIO]]/1000</f>
        <v>138.55000000000001</v>
      </c>
      <c r="R6244" s="105" t="str">
        <f>+VLOOKUP(FACTURACION[[#This Row],[NIT]],TABLACLIENTE,5,FALSE)</f>
        <v>BARRANQUILLA</v>
      </c>
    </row>
    <row r="6245" spans="3:18">
      <c r="C6245" s="29">
        <v>2019</v>
      </c>
      <c r="D6245" s="30" t="s">
        <v>705</v>
      </c>
      <c r="E6245" s="30">
        <f>MONTH(FACTURACION[[#This Row],[MES]]&amp;1)</f>
        <v>12</v>
      </c>
      <c r="F6245" s="223">
        <f>DATE(FACTURACION[[#This Row],[AÑO]],FACTURACION[[#This Row],[Mes numero]],1)</f>
        <v>43800</v>
      </c>
      <c r="G6245" s="162" t="s">
        <v>5059</v>
      </c>
      <c r="H6245" s="25">
        <v>800170118</v>
      </c>
      <c r="I6245" s="105" t="str">
        <f>+VLOOKUP(FACTURACION[[#This Row],[NIT]],TABLACLIENTE,2,FALSE)</f>
        <v>PROMOTORA DE GASES DEL SUR S A E S P (PROGASUR S.A. E.S.P.)</v>
      </c>
      <c r="J6245" s="114" t="s">
        <v>1241</v>
      </c>
      <c r="K6245" s="105" t="str">
        <f>+VLOOKUP(FACTURACION[[#This Row],[REFERENCIA]],CODINV,2,FALSE)</f>
        <v>ROTOR AND HUB 4GT</v>
      </c>
      <c r="L6245" s="105" t="str">
        <f>IF(VLOOKUP(FACTURACION[[#This Row],[REFERENCIA]],CODINV,3,FALSE)=0,"",VLOOKUP(FACTURACION[[#This Row],[REFERENCIA]],CODINV,3,FALSE))</f>
        <v>54511G009</v>
      </c>
      <c r="M6245" s="105" t="str">
        <f>+VLOOKUP(FACTURACION[[#This Row],[REFERENCIA]],CODINV,4,FALSE)</f>
        <v>REPUESTOS Y ACCESORIOS</v>
      </c>
      <c r="N6245" s="105" t="str">
        <f>+VLOOKUP(FACTURACION[[#This Row],[REFERENCIA]],CODINV,5,FALSE)</f>
        <v>HONEYWELL</v>
      </c>
      <c r="O6245" s="114">
        <v>1</v>
      </c>
      <c r="P6245" s="113">
        <v>531873</v>
      </c>
      <c r="Q6245" s="107">
        <f>+FACTURACION[[#This Row],[CANTIDAD]]*FACTURACION[[#This Row],[VR UNITARIO]]/1000</f>
        <v>531.87300000000005</v>
      </c>
      <c r="R6245" s="105" t="str">
        <f>+VLOOKUP(FACTURACION[[#This Row],[NIT]],TABLACLIENTE,5,FALSE)</f>
        <v>BOGOTÁ D.C.</v>
      </c>
    </row>
    <row r="6246" spans="3:18">
      <c r="C6246" s="29">
        <v>2019</v>
      </c>
      <c r="D6246" s="30" t="s">
        <v>705</v>
      </c>
      <c r="E6246" s="30">
        <f>MONTH(FACTURACION[[#This Row],[MES]]&amp;1)</f>
        <v>12</v>
      </c>
      <c r="F6246" s="223">
        <f>DATE(FACTURACION[[#This Row],[AÑO]],FACTURACION[[#This Row],[Mes numero]],1)</f>
        <v>43800</v>
      </c>
      <c r="G6246" s="162" t="s">
        <v>5059</v>
      </c>
      <c r="H6246" s="25">
        <v>800170118</v>
      </c>
      <c r="I6246" s="105" t="str">
        <f>+VLOOKUP(FACTURACION[[#This Row],[NIT]],TABLACLIENTE,2,FALSE)</f>
        <v>PROMOTORA DE GASES DEL SUR S A E S P (PROGASUR S.A. E.S.P.)</v>
      </c>
      <c r="J6246" s="114" t="s">
        <v>206</v>
      </c>
      <c r="K6246" s="105" t="str">
        <f>+VLOOKUP(FACTURACION[[#This Row],[REFERENCIA]],CODINV,2,FALSE)</f>
        <v>WORM GEAR 4GT</v>
      </c>
      <c r="L6246" s="105" t="str">
        <f>IF(VLOOKUP(FACTURACION[[#This Row],[REFERENCIA]],CODINV,3,FALSE)=0,"",VLOOKUP(FACTURACION[[#This Row],[REFERENCIA]],CODINV,3,FALSE))</f>
        <v>56361P009</v>
      </c>
      <c r="M6246" s="105" t="str">
        <f>+VLOOKUP(FACTURACION[[#This Row],[REFERENCIA]],CODINV,4,FALSE)</f>
        <v>REPUESTOS Y ACCESORIOS</v>
      </c>
      <c r="N6246" s="105" t="str">
        <f>+VLOOKUP(FACTURACION[[#This Row],[REFERENCIA]],CODINV,5,FALSE)</f>
        <v>HONEYWELL</v>
      </c>
      <c r="O6246" s="114">
        <v>1</v>
      </c>
      <c r="P6246" s="113">
        <v>525098</v>
      </c>
      <c r="Q6246" s="107">
        <f>+FACTURACION[[#This Row],[CANTIDAD]]*FACTURACION[[#This Row],[VR UNITARIO]]/1000</f>
        <v>525.09799999999996</v>
      </c>
      <c r="R6246" s="105" t="str">
        <f>+VLOOKUP(FACTURACION[[#This Row],[NIT]],TABLACLIENTE,5,FALSE)</f>
        <v>BOGOTÁ D.C.</v>
      </c>
    </row>
    <row r="6247" spans="3:18">
      <c r="C6247" s="29">
        <v>2019</v>
      </c>
      <c r="D6247" s="30" t="s">
        <v>705</v>
      </c>
      <c r="E6247" s="30">
        <f>MONTH(FACTURACION[[#This Row],[MES]]&amp;1)</f>
        <v>12</v>
      </c>
      <c r="F6247" s="223">
        <f>DATE(FACTURACION[[#This Row],[AÑO]],FACTURACION[[#This Row],[Mes numero]],1)</f>
        <v>43800</v>
      </c>
      <c r="G6247" s="162" t="s">
        <v>5059</v>
      </c>
      <c r="H6247" s="25">
        <v>800170118</v>
      </c>
      <c r="I6247" s="105" t="str">
        <f>+VLOOKUP(FACTURACION[[#This Row],[NIT]],TABLACLIENTE,2,FALSE)</f>
        <v>PROMOTORA DE GASES DEL SUR S A E S P (PROGASUR S.A. E.S.P.)</v>
      </c>
      <c r="J6247" s="114" t="s">
        <v>1232</v>
      </c>
      <c r="K6247" s="105" t="str">
        <f>+VLOOKUP(FACTURACION[[#This Row],[REFERENCIA]],CODINV,2,FALSE)</f>
        <v>RODAMIENTO 4GT</v>
      </c>
      <c r="L6247" s="105" t="str">
        <f>IF(VLOOKUP(FACTURACION[[#This Row],[REFERENCIA]],CODINV,3,FALSE)=0,"",VLOOKUP(FACTURACION[[#This Row],[REFERENCIA]],CODINV,3,FALSE))</f>
        <v>56085G041</v>
      </c>
      <c r="M6247" s="105" t="str">
        <f>+VLOOKUP(FACTURACION[[#This Row],[REFERENCIA]],CODINV,4,FALSE)</f>
        <v>REPUESTOS Y ACCESORIOS</v>
      </c>
      <c r="N6247" s="105" t="str">
        <f>+VLOOKUP(FACTURACION[[#This Row],[REFERENCIA]],CODINV,5,FALSE)</f>
        <v>HONEYWELL</v>
      </c>
      <c r="O6247" s="114">
        <v>1</v>
      </c>
      <c r="P6247" s="113">
        <v>30489</v>
      </c>
      <c r="Q6247" s="107">
        <f>+FACTURACION[[#This Row],[CANTIDAD]]*FACTURACION[[#This Row],[VR UNITARIO]]/1000</f>
        <v>30.489000000000001</v>
      </c>
      <c r="R6247" s="105" t="str">
        <f>+VLOOKUP(FACTURACION[[#This Row],[NIT]],TABLACLIENTE,5,FALSE)</f>
        <v>BOGOTÁ D.C.</v>
      </c>
    </row>
    <row r="6248" spans="3:18">
      <c r="C6248" s="29">
        <v>2019</v>
      </c>
      <c r="D6248" s="30" t="s">
        <v>705</v>
      </c>
      <c r="E6248" s="30">
        <f>MONTH(FACTURACION[[#This Row],[MES]]&amp;1)</f>
        <v>12</v>
      </c>
      <c r="F6248" s="223">
        <f>DATE(FACTURACION[[#This Row],[AÑO]],FACTURACION[[#This Row],[Mes numero]],1)</f>
        <v>43800</v>
      </c>
      <c r="G6248" s="162" t="s">
        <v>5059</v>
      </c>
      <c r="H6248" s="25">
        <v>800170118</v>
      </c>
      <c r="I6248" s="105" t="str">
        <f>+VLOOKUP(FACTURACION[[#This Row],[NIT]],TABLACLIENTE,2,FALSE)</f>
        <v>PROMOTORA DE GASES DEL SUR S A E S P (PROGASUR S.A. E.S.P.)</v>
      </c>
      <c r="J6248" s="114" t="s">
        <v>206</v>
      </c>
      <c r="K6248" s="105" t="str">
        <f>+VLOOKUP(FACTURACION[[#This Row],[REFERENCIA]],CODINV,2,FALSE)</f>
        <v>WORM GEAR 4GT</v>
      </c>
      <c r="L6248" s="105" t="str">
        <f>IF(VLOOKUP(FACTURACION[[#This Row],[REFERENCIA]],CODINV,3,FALSE)=0,"",VLOOKUP(FACTURACION[[#This Row],[REFERENCIA]],CODINV,3,FALSE))</f>
        <v>56361P009</v>
      </c>
      <c r="M6248" s="105" t="str">
        <f>+VLOOKUP(FACTURACION[[#This Row],[REFERENCIA]],CODINV,4,FALSE)</f>
        <v>REPUESTOS Y ACCESORIOS</v>
      </c>
      <c r="N6248" s="105" t="str">
        <f>+VLOOKUP(FACTURACION[[#This Row],[REFERENCIA]],CODINV,5,FALSE)</f>
        <v>HONEYWELL</v>
      </c>
      <c r="O6248" s="114">
        <v>1</v>
      </c>
      <c r="P6248" s="113">
        <v>155835</v>
      </c>
      <c r="Q6248" s="107">
        <f>+FACTURACION[[#This Row],[CANTIDAD]]*FACTURACION[[#This Row],[VR UNITARIO]]/1000</f>
        <v>155.83500000000001</v>
      </c>
      <c r="R6248" s="105" t="str">
        <f>+VLOOKUP(FACTURACION[[#This Row],[NIT]],TABLACLIENTE,5,FALSE)</f>
        <v>BOGOTÁ D.C.</v>
      </c>
    </row>
    <row r="6249" spans="3:18">
      <c r="C6249" s="29">
        <v>2019</v>
      </c>
      <c r="D6249" s="30" t="s">
        <v>705</v>
      </c>
      <c r="E6249" s="30">
        <f>MONTH(FACTURACION[[#This Row],[MES]]&amp;1)</f>
        <v>12</v>
      </c>
      <c r="F6249" s="223">
        <f>DATE(FACTURACION[[#This Row],[AÑO]],FACTURACION[[#This Row],[Mes numero]],1)</f>
        <v>43800</v>
      </c>
      <c r="G6249" s="162" t="s">
        <v>5059</v>
      </c>
      <c r="H6249" s="25">
        <v>800170118</v>
      </c>
      <c r="I6249" s="105" t="str">
        <f>+VLOOKUP(FACTURACION[[#This Row],[NIT]],TABLACLIENTE,2,FALSE)</f>
        <v>PROMOTORA DE GASES DEL SUR S A E S P (PROGASUR S.A. E.S.P.)</v>
      </c>
      <c r="J6249" s="114" t="s">
        <v>1239</v>
      </c>
      <c r="K6249" s="105" t="str">
        <f>+VLOOKUP(FACTURACION[[#This Row],[REFERENCIA]],CODINV,2,FALSE)</f>
        <v>RODAMIENTO 4 GT EXT OIL</v>
      </c>
      <c r="L6249" s="105" t="str">
        <f>IF(VLOOKUP(FACTURACION[[#This Row],[REFERENCIA]],CODINV,3,FALSE)=0,"",VLOOKUP(FACTURACION[[#This Row],[REFERENCIA]],CODINV,3,FALSE))</f>
        <v>56085G087</v>
      </c>
      <c r="M6249" s="105" t="str">
        <f>+VLOOKUP(FACTURACION[[#This Row],[REFERENCIA]],CODINV,4,FALSE)</f>
        <v>REPUESTOS Y ACCESORIOS</v>
      </c>
      <c r="N6249" s="105" t="str">
        <f>+VLOOKUP(FACTURACION[[#This Row],[REFERENCIA]],CODINV,5,FALSE)</f>
        <v>HONEYWELL</v>
      </c>
      <c r="O6249" s="114">
        <v>1</v>
      </c>
      <c r="P6249" s="113">
        <v>169386</v>
      </c>
      <c r="Q6249" s="107">
        <f>+FACTURACION[[#This Row],[CANTIDAD]]*FACTURACION[[#This Row],[VR UNITARIO]]/1000</f>
        <v>169.386</v>
      </c>
      <c r="R6249" s="105" t="str">
        <f>+VLOOKUP(FACTURACION[[#This Row],[NIT]],TABLACLIENTE,5,FALSE)</f>
        <v>BOGOTÁ D.C.</v>
      </c>
    </row>
    <row r="6250" spans="3:18">
      <c r="C6250" s="29">
        <v>2019</v>
      </c>
      <c r="D6250" s="30" t="s">
        <v>705</v>
      </c>
      <c r="E6250" s="30">
        <f>MONTH(FACTURACION[[#This Row],[MES]]&amp;1)</f>
        <v>12</v>
      </c>
      <c r="F6250" s="223">
        <f>DATE(FACTURACION[[#This Row],[AÑO]],FACTURACION[[#This Row],[Mes numero]],1)</f>
        <v>43800</v>
      </c>
      <c r="G6250" s="162" t="s">
        <v>5059</v>
      </c>
      <c r="H6250" s="25">
        <v>800170118</v>
      </c>
      <c r="I6250" s="105" t="str">
        <f>+VLOOKUP(FACTURACION[[#This Row],[NIT]],TABLACLIENTE,2,FALSE)</f>
        <v>PROMOTORA DE GASES DEL SUR S A E S P (PROGASUR S.A. E.S.P.)</v>
      </c>
      <c r="J6250" s="114" t="s">
        <v>556</v>
      </c>
      <c r="K6250" s="105" t="str">
        <f>+VLOOKUP(FACTURACION[[#This Row],[REFERENCIA]],CODINV,2,FALSE)</f>
        <v>BALL BEARING, TURBINE METERS.</v>
      </c>
      <c r="L6250" s="105" t="str">
        <f>IF(VLOOKUP(FACTURACION[[#This Row],[REFERENCIA]],CODINV,3,FALSE)=0,"",VLOOKUP(FACTURACION[[#This Row],[REFERENCIA]],CODINV,3,FALSE))</f>
        <v>56085G021</v>
      </c>
      <c r="M6250" s="105" t="str">
        <f>+VLOOKUP(FACTURACION[[#This Row],[REFERENCIA]],CODINV,4,FALSE)</f>
        <v>REPUESTOS Y ACCESORIOS</v>
      </c>
      <c r="N6250" s="105" t="str">
        <f>+VLOOKUP(FACTURACION[[#This Row],[REFERENCIA]],CODINV,5,FALSE)</f>
        <v>HONEYWELL</v>
      </c>
      <c r="O6250" s="114">
        <v>3</v>
      </c>
      <c r="P6250" s="113">
        <v>121958</v>
      </c>
      <c r="Q6250" s="107">
        <f>+FACTURACION[[#This Row],[CANTIDAD]]*FACTURACION[[#This Row],[VR UNITARIO]]/1000</f>
        <v>365.87400000000002</v>
      </c>
      <c r="R6250" s="105" t="str">
        <f>+VLOOKUP(FACTURACION[[#This Row],[NIT]],TABLACLIENTE,5,FALSE)</f>
        <v>BOGOTÁ D.C.</v>
      </c>
    </row>
    <row r="6251" spans="3:18">
      <c r="C6251" s="29">
        <v>2019</v>
      </c>
      <c r="D6251" s="30" t="s">
        <v>705</v>
      </c>
      <c r="E6251" s="30">
        <f>MONTH(FACTURACION[[#This Row],[MES]]&amp;1)</f>
        <v>12</v>
      </c>
      <c r="F6251" s="223">
        <f>DATE(FACTURACION[[#This Row],[AÑO]],FACTURACION[[#This Row],[Mes numero]],1)</f>
        <v>43800</v>
      </c>
      <c r="G6251" s="162" t="s">
        <v>5060</v>
      </c>
      <c r="H6251" s="25">
        <v>900362180</v>
      </c>
      <c r="I6251" s="105" t="str">
        <f>+VLOOKUP(FACTURACION[[#This Row],[NIT]],TABLACLIENTE,2,FALSE)</f>
        <v xml:space="preserve">EQUIPOS Y SERVICIOS ALOSAN S A S </v>
      </c>
      <c r="J6251" s="114" t="s">
        <v>708</v>
      </c>
      <c r="K6251" s="105" t="str">
        <f>+VLOOKUP(FACTURACION[[#This Row],[REFERENCIA]],CODINV,2,FALSE)</f>
        <v>REGULADOR PRIMERA ETAPA 1-15 PSI A1/4 NPT</v>
      </c>
      <c r="L6251" s="105" t="str">
        <f>IF(VLOOKUP(FACTURACION[[#This Row],[REFERENCIA]],CODINV,3,FALSE)=0,"",VLOOKUP(FACTURACION[[#This Row],[REFERENCIA]],CODINV,3,FALSE))</f>
        <v>902</v>
      </c>
      <c r="M6251" s="105" t="str">
        <f>+VLOOKUP(FACTURACION[[#This Row],[REFERENCIA]],CODINV,4,FALSE)</f>
        <v>REGULADORES</v>
      </c>
      <c r="N6251" s="105" t="str">
        <f>+VLOOKUP(FACTURACION[[#This Row],[REFERENCIA]],CODINV,5,FALSE)</f>
        <v>CAVAGNA</v>
      </c>
      <c r="O6251" s="114">
        <v>12</v>
      </c>
      <c r="P6251" s="113">
        <v>92000</v>
      </c>
      <c r="Q6251" s="107">
        <f>+FACTURACION[[#This Row],[CANTIDAD]]*FACTURACION[[#This Row],[VR UNITARIO]]/1000</f>
        <v>1104</v>
      </c>
      <c r="R6251" s="105" t="str">
        <f>+VLOOKUP(FACTURACION[[#This Row],[NIT]],TABLACLIENTE,5,FALSE)</f>
        <v>BOGOTÁ D.C.</v>
      </c>
    </row>
    <row r="6252" spans="3:18">
      <c r="C6252" s="29">
        <v>2019</v>
      </c>
      <c r="D6252" s="30" t="s">
        <v>705</v>
      </c>
      <c r="E6252" s="30">
        <f>MONTH(FACTURACION[[#This Row],[MES]]&amp;1)</f>
        <v>12</v>
      </c>
      <c r="F6252" s="223">
        <f>DATE(FACTURACION[[#This Row],[AÑO]],FACTURACION[[#This Row],[Mes numero]],1)</f>
        <v>43800</v>
      </c>
      <c r="G6252" s="162" t="s">
        <v>5061</v>
      </c>
      <c r="H6252" s="25">
        <v>800202395</v>
      </c>
      <c r="I6252" s="105" t="str">
        <f>+VLOOKUP(FACTURACION[[#This Row],[NIT]],TABLACLIENTE,2,FALSE)</f>
        <v>EFIGAS GAS NATURAL S.A. E.S.P. (EFIGAS S.A. E.S.P.)</v>
      </c>
      <c r="J6252" s="114" t="s">
        <v>108</v>
      </c>
      <c r="K6252" s="105" t="str">
        <f>+VLOOKUP(FACTURACION[[#This Row],[REFERENCIA]],CODINV,2,FALSE)</f>
        <v>MEDIDOR BK G4 C:1/2"</v>
      </c>
      <c r="L6252" s="105" t="str">
        <f>IF(VLOOKUP(FACTURACION[[#This Row],[REFERENCIA]],CODINV,3,FALSE)=0,"",VLOOKUP(FACTURACION[[#This Row],[REFERENCIA]],CODINV,3,FALSE))</f>
        <v>G4K MT 152MM</v>
      </c>
      <c r="M6252" s="105" t="str">
        <f>+VLOOKUP(FACTURACION[[#This Row],[REFERENCIA]],CODINV,4,FALSE)</f>
        <v>MEDIDORES</v>
      </c>
      <c r="N6252" s="105" t="str">
        <f>+VLOOKUP(FACTURACION[[#This Row],[REFERENCIA]],CODINV,5,FALSE)</f>
        <v>HONEYWELL</v>
      </c>
      <c r="O6252" s="114">
        <v>25</v>
      </c>
      <c r="P6252" s="113">
        <v>133037</v>
      </c>
      <c r="Q6252" s="107">
        <f>+FACTURACION[[#This Row],[CANTIDAD]]*FACTURACION[[#This Row],[VR UNITARIO]]/1000</f>
        <v>3325.9250000000002</v>
      </c>
      <c r="R6252" s="105" t="str">
        <f>+VLOOKUP(FACTURACION[[#This Row],[NIT]],TABLACLIENTE,5,FALSE)</f>
        <v>MANIZALES</v>
      </c>
    </row>
    <row r="6253" spans="3:18">
      <c r="C6253" s="29">
        <v>2019</v>
      </c>
      <c r="D6253" s="30" t="s">
        <v>705</v>
      </c>
      <c r="E6253" s="30">
        <f>MONTH(FACTURACION[[#This Row],[MES]]&amp;1)</f>
        <v>12</v>
      </c>
      <c r="F6253" s="223">
        <f>DATE(FACTURACION[[#This Row],[AÑO]],FACTURACION[[#This Row],[Mes numero]],1)</f>
        <v>43800</v>
      </c>
      <c r="G6253" s="162" t="s">
        <v>5062</v>
      </c>
      <c r="H6253" s="25">
        <v>890500726</v>
      </c>
      <c r="I6253" s="105" t="str">
        <f>+VLOOKUP(FACTURACION[[#This Row],[NIT]],TABLACLIENTE,2,FALSE)</f>
        <v>NORTESANTANDEREANA DE GAS S.A. E.S.P (NORGAS S.A. E.S.P.)</v>
      </c>
      <c r="J6253" s="114" t="s">
        <v>317</v>
      </c>
      <c r="K6253" s="105" t="str">
        <f>+VLOOKUP(FACTURACION[[#This Row],[REFERENCIA]],CODINV,2,FALSE)</f>
        <v>DIAL ROTOGAGE</v>
      </c>
      <c r="L6253" s="105" t="str">
        <f>IF(VLOOKUP(FACTURACION[[#This Row],[REFERENCIA]],CODINV,3,FALSE)=0,"",VLOOKUP(FACTURACION[[#This Row],[REFERENCIA]],CODINV,3,FALSE))</f>
        <v>A909118LX</v>
      </c>
      <c r="M6253" s="105" t="str">
        <f>+VLOOKUP(FACTURACION[[#This Row],[REFERENCIA]],CODINV,4,FALSE)</f>
        <v>REPUESTOS Y ACCESORIOS</v>
      </c>
      <c r="N6253" s="105" t="str">
        <f>+VLOOKUP(FACTURACION[[#This Row],[REFERENCIA]],CODINV,5,FALSE)</f>
        <v>REGO</v>
      </c>
      <c r="O6253" s="114">
        <v>1</v>
      </c>
      <c r="P6253" s="113">
        <v>59000</v>
      </c>
      <c r="Q6253" s="107">
        <f>+FACTURACION[[#This Row],[CANTIDAD]]*FACTURACION[[#This Row],[VR UNITARIO]]/1000</f>
        <v>59</v>
      </c>
      <c r="R6253" s="105" t="str">
        <f>+VLOOKUP(FACTURACION[[#This Row],[NIT]],TABLACLIENTE,5,FALSE)</f>
        <v>BUCARAMANGA</v>
      </c>
    </row>
    <row r="6254" spans="3:18">
      <c r="C6254" s="29">
        <v>2019</v>
      </c>
      <c r="D6254" s="30" t="s">
        <v>705</v>
      </c>
      <c r="E6254" s="30">
        <f>MONTH(FACTURACION[[#This Row],[MES]]&amp;1)</f>
        <v>12</v>
      </c>
      <c r="F6254" s="223">
        <f>DATE(FACTURACION[[#This Row],[AÑO]],FACTURACION[[#This Row],[Mes numero]],1)</f>
        <v>43800</v>
      </c>
      <c r="G6254" s="162" t="s">
        <v>5062</v>
      </c>
      <c r="H6254" s="25">
        <v>890500726</v>
      </c>
      <c r="I6254" s="105" t="str">
        <f>+VLOOKUP(FACTURACION[[#This Row],[NIT]],TABLACLIENTE,2,FALSE)</f>
        <v>NORTESANTANDEREANA DE GAS S.A. E.S.P (NORGAS S.A. E.S.P.)</v>
      </c>
      <c r="J6254" s="114" t="s">
        <v>798</v>
      </c>
      <c r="K6254" s="105" t="str">
        <f>+VLOOKUP(FACTURACION[[#This Row],[REFERENCIA]],CODINV,2,FALSE)</f>
        <v>ROTOGAGE DIAMETRO 62"-79" A9093TS</v>
      </c>
      <c r="L6254" s="105" t="str">
        <f>IF(VLOOKUP(FACTURACION[[#This Row],[REFERENCIA]],CODINV,3,FALSE)=0,"",VLOOKUP(FACTURACION[[#This Row],[REFERENCIA]],CODINV,3,FALSE))</f>
        <v>A9093TS</v>
      </c>
      <c r="M6254" s="105" t="str">
        <f>+VLOOKUP(FACTURACION[[#This Row],[REFERENCIA]],CODINV,4,FALSE)</f>
        <v>MEDIDORES</v>
      </c>
      <c r="N6254" s="105" t="str">
        <f>+VLOOKUP(FACTURACION[[#This Row],[REFERENCIA]],CODINV,5,FALSE)</f>
        <v>REGO</v>
      </c>
      <c r="O6254" s="114">
        <v>1</v>
      </c>
      <c r="P6254" s="113">
        <v>1156000</v>
      </c>
      <c r="Q6254" s="107">
        <f>+FACTURACION[[#This Row],[CANTIDAD]]*FACTURACION[[#This Row],[VR UNITARIO]]/1000</f>
        <v>1156</v>
      </c>
      <c r="R6254" s="105" t="str">
        <f>+VLOOKUP(FACTURACION[[#This Row],[NIT]],TABLACLIENTE,5,FALSE)</f>
        <v>BUCARAMANGA</v>
      </c>
    </row>
    <row r="6255" spans="3:18">
      <c r="C6255" s="29">
        <v>2019</v>
      </c>
      <c r="D6255" s="30" t="s">
        <v>705</v>
      </c>
      <c r="E6255" s="30">
        <f>MONTH(FACTURACION[[#This Row],[MES]]&amp;1)</f>
        <v>12</v>
      </c>
      <c r="F6255" s="223">
        <f>DATE(FACTURACION[[#This Row],[AÑO]],FACTURACION[[#This Row],[Mes numero]],1)</f>
        <v>43800</v>
      </c>
      <c r="G6255" s="162" t="s">
        <v>5062</v>
      </c>
      <c r="H6255" s="25">
        <v>890500726</v>
      </c>
      <c r="I6255" s="105" t="str">
        <f>+VLOOKUP(FACTURACION[[#This Row],[NIT]],TABLACLIENTE,2,FALSE)</f>
        <v>NORTESANTANDEREANA DE GAS S.A. E.S.P (NORGAS S.A. E.S.P.)</v>
      </c>
      <c r="J6255" s="114" t="s">
        <v>319</v>
      </c>
      <c r="K6255" s="105" t="str">
        <f>+VLOOKUP(FACTURACION[[#This Row],[REFERENCIA]],CODINV,2,FALSE)</f>
        <v>DIP TUBE ROTOGAGE 36"</v>
      </c>
      <c r="L6255" s="105" t="str">
        <f>IF(VLOOKUP(FACTURACION[[#This Row],[REFERENCIA]],CODINV,3,FALSE)=0,"",VLOOKUP(FACTURACION[[#This Row],[REFERENCIA]],CODINV,3,FALSE))</f>
        <v>A9091-M36</v>
      </c>
      <c r="M6255" s="105" t="str">
        <f>+VLOOKUP(FACTURACION[[#This Row],[REFERENCIA]],CODINV,4,FALSE)</f>
        <v>REPUESTOS Y ACCESORIOS</v>
      </c>
      <c r="N6255" s="105" t="str">
        <f>+VLOOKUP(FACTURACION[[#This Row],[REFERENCIA]],CODINV,5,FALSE)</f>
        <v>REGO</v>
      </c>
      <c r="O6255" s="114">
        <v>1</v>
      </c>
      <c r="P6255" s="113">
        <v>112900</v>
      </c>
      <c r="Q6255" s="107">
        <f>+FACTURACION[[#This Row],[CANTIDAD]]*FACTURACION[[#This Row],[VR UNITARIO]]/1000</f>
        <v>112.9</v>
      </c>
      <c r="R6255" s="105" t="str">
        <f>+VLOOKUP(FACTURACION[[#This Row],[NIT]],TABLACLIENTE,5,FALSE)</f>
        <v>BUCARAMANGA</v>
      </c>
    </row>
    <row r="6256" spans="3:18">
      <c r="C6256" s="29">
        <v>2019</v>
      </c>
      <c r="D6256" s="30" t="s">
        <v>705</v>
      </c>
      <c r="E6256" s="30">
        <f>MONTH(FACTURACION[[#This Row],[MES]]&amp;1)</f>
        <v>12</v>
      </c>
      <c r="F6256" s="223">
        <f>DATE(FACTURACION[[#This Row],[AÑO]],FACTURACION[[#This Row],[Mes numero]],1)</f>
        <v>43800</v>
      </c>
      <c r="G6256" s="162" t="s">
        <v>5062</v>
      </c>
      <c r="H6256" s="25">
        <v>890500726</v>
      </c>
      <c r="I6256" s="105" t="str">
        <f>+VLOOKUP(FACTURACION[[#This Row],[NIT]],TABLACLIENTE,2,FALSE)</f>
        <v>NORTESANTANDEREANA DE GAS S.A. E.S.P (NORGAS S.A. E.S.P.)</v>
      </c>
      <c r="J6256" s="114" t="s">
        <v>190</v>
      </c>
      <c r="K6256" s="105" t="str">
        <f>+VLOOKUP(FACTURACION[[#This Row],[REFERENCIA]],CODINV,2,FALSE)</f>
        <v>VALVULA DE GLOBO 3/4" RECTA</v>
      </c>
      <c r="L6256" s="105" t="str">
        <f>IF(VLOOKUP(FACTURACION[[#This Row],[REFERENCIA]],CODINV,3,FALSE)=0,"",VLOOKUP(FACTURACION[[#This Row],[REFERENCIA]],CODINV,3,FALSE))</f>
        <v>7705P</v>
      </c>
      <c r="M6256" s="105" t="str">
        <f>+VLOOKUP(FACTURACION[[#This Row],[REFERENCIA]],CODINV,4,FALSE)</f>
        <v>VÁLVULAS Y MULTIVÁLVULAS</v>
      </c>
      <c r="N6256" s="105" t="str">
        <f>+VLOOKUP(FACTURACION[[#This Row],[REFERENCIA]],CODINV,5,FALSE)</f>
        <v>REGO</v>
      </c>
      <c r="O6256" s="114">
        <v>1</v>
      </c>
      <c r="P6256" s="113">
        <v>230000</v>
      </c>
      <c r="Q6256" s="107">
        <f>+FACTURACION[[#This Row],[CANTIDAD]]*FACTURACION[[#This Row],[VR UNITARIO]]/1000</f>
        <v>230</v>
      </c>
      <c r="R6256" s="105" t="str">
        <f>+VLOOKUP(FACTURACION[[#This Row],[NIT]],TABLACLIENTE,5,FALSE)</f>
        <v>BUCARAMANGA</v>
      </c>
    </row>
    <row r="6257" spans="3:18">
      <c r="C6257" s="29">
        <v>2019</v>
      </c>
      <c r="D6257" s="30" t="s">
        <v>705</v>
      </c>
      <c r="E6257" s="30">
        <f>MONTH(FACTURACION[[#This Row],[MES]]&amp;1)</f>
        <v>12</v>
      </c>
      <c r="F6257" s="223">
        <f>DATE(FACTURACION[[#This Row],[AÑO]],FACTURACION[[#This Row],[Mes numero]],1)</f>
        <v>43800</v>
      </c>
      <c r="G6257" s="162" t="s">
        <v>5063</v>
      </c>
      <c r="H6257" s="25">
        <v>860033633</v>
      </c>
      <c r="I6257" s="105" t="str">
        <f>+VLOOKUP(FACTURACION[[#This Row],[NIT]],TABLACLIENTE,2,FALSE)</f>
        <v>RAYOGAS S.A. E.S.P.</v>
      </c>
      <c r="J6257" s="114" t="s">
        <v>23</v>
      </c>
      <c r="K6257" s="105" t="str">
        <f>+VLOOKUP(FACTURACION[[#This Row],[REFERENCIA]],CODINV,2,FALSE)</f>
        <v>MEDIDOR AL-800 C:1 1/2" MAOP 20 PSIG CON CONECTORES</v>
      </c>
      <c r="L6257" s="105" t="str">
        <f>IF(VLOOKUP(FACTURACION[[#This Row],[REFERENCIA]],CODINV,3,FALSE)=0,"",VLOOKUP(FACTURACION[[#This Row],[REFERENCIA]],CODINV,3,FALSE))</f>
        <v/>
      </c>
      <c r="M6257" s="105" t="str">
        <f>+VLOOKUP(FACTURACION[[#This Row],[REFERENCIA]],CODINV,4,FALSE)</f>
        <v>MEDIDORES</v>
      </c>
      <c r="N6257" s="105" t="str">
        <f>+VLOOKUP(FACTURACION[[#This Row],[REFERENCIA]],CODINV,5,FALSE)</f>
        <v>HONEYWELL</v>
      </c>
      <c r="O6257" s="114">
        <v>1</v>
      </c>
      <c r="P6257" s="113">
        <v>598000</v>
      </c>
      <c r="Q6257" s="107">
        <f>+FACTURACION[[#This Row],[CANTIDAD]]*FACTURACION[[#This Row],[VR UNITARIO]]/1000</f>
        <v>598</v>
      </c>
      <c r="R6257" s="105" t="str">
        <f>+VLOOKUP(FACTURACION[[#This Row],[NIT]],TABLACLIENTE,5,FALSE)</f>
        <v>BOGOTÁ D.C.</v>
      </c>
    </row>
    <row r="6258" spans="3:18">
      <c r="C6258" s="29">
        <v>2019</v>
      </c>
      <c r="D6258" s="30" t="s">
        <v>705</v>
      </c>
      <c r="E6258" s="30">
        <f>MONTH(FACTURACION[[#This Row],[MES]]&amp;1)</f>
        <v>12</v>
      </c>
      <c r="F6258" s="223">
        <f>DATE(FACTURACION[[#This Row],[AÑO]],FACTURACION[[#This Row],[Mes numero]],1)</f>
        <v>43800</v>
      </c>
      <c r="G6258" s="162" t="s">
        <v>5064</v>
      </c>
      <c r="H6258" s="25">
        <v>891101577</v>
      </c>
      <c r="I6258" s="105" t="str">
        <f>+VLOOKUP(FACTURACION[[#This Row],[NIT]],TABLACLIENTE,2,FALSE)</f>
        <v>ALCANOS DE COLOMBIA S.A. E.S.P</v>
      </c>
      <c r="J6258" s="114" t="s">
        <v>23</v>
      </c>
      <c r="K6258" s="105" t="str">
        <f>+VLOOKUP(FACTURACION[[#This Row],[REFERENCIA]],CODINV,2,FALSE)</f>
        <v>MEDIDOR AL-800 C:1 1/2" MAOP 20 PSIG CON CONECTORES</v>
      </c>
      <c r="L6258" s="105" t="str">
        <f>IF(VLOOKUP(FACTURACION[[#This Row],[REFERENCIA]],CODINV,3,FALSE)=0,"",VLOOKUP(FACTURACION[[#This Row],[REFERENCIA]],CODINV,3,FALSE))</f>
        <v/>
      </c>
      <c r="M6258" s="105" t="str">
        <f>+VLOOKUP(FACTURACION[[#This Row],[REFERENCIA]],CODINV,4,FALSE)</f>
        <v>MEDIDORES</v>
      </c>
      <c r="N6258" s="105" t="str">
        <f>+VLOOKUP(FACTURACION[[#This Row],[REFERENCIA]],CODINV,5,FALSE)</f>
        <v>HONEYWELL</v>
      </c>
      <c r="O6258" s="114">
        <v>1</v>
      </c>
      <c r="P6258" s="113">
        <v>3260946</v>
      </c>
      <c r="Q6258" s="107">
        <f>+FACTURACION[[#This Row],[CANTIDAD]]*FACTURACION[[#This Row],[VR UNITARIO]]/1000</f>
        <v>3260.9459999999999</v>
      </c>
      <c r="R6258" s="105" t="str">
        <f>+VLOOKUP(FACTURACION[[#This Row],[NIT]],TABLACLIENTE,5,FALSE)</f>
        <v>NEIVA</v>
      </c>
    </row>
    <row r="6259" spans="3:18">
      <c r="C6259" s="29">
        <v>2019</v>
      </c>
      <c r="D6259" s="30" t="s">
        <v>705</v>
      </c>
      <c r="E6259" s="30">
        <f>MONTH(FACTURACION[[#This Row],[MES]]&amp;1)</f>
        <v>12</v>
      </c>
      <c r="F6259" s="223">
        <f>DATE(FACTURACION[[#This Row],[AÑO]],FACTURACION[[#This Row],[Mes numero]],1)</f>
        <v>43800</v>
      </c>
      <c r="G6259" s="162" t="s">
        <v>5065</v>
      </c>
      <c r="H6259" s="25">
        <v>891101577</v>
      </c>
      <c r="I6259" s="105" t="str">
        <f>+VLOOKUP(FACTURACION[[#This Row],[NIT]],TABLACLIENTE,2,FALSE)</f>
        <v>ALCANOS DE COLOMBIA S.A. E.S.P</v>
      </c>
      <c r="J6259" s="114" t="s">
        <v>23</v>
      </c>
      <c r="K6259" s="105" t="str">
        <f>+VLOOKUP(FACTURACION[[#This Row],[REFERENCIA]],CODINV,2,FALSE)</f>
        <v>MEDIDOR AL-800 C:1 1/2" MAOP 20 PSIG CON CONECTORES</v>
      </c>
      <c r="L6259" s="105" t="str">
        <f>IF(VLOOKUP(FACTURACION[[#This Row],[REFERENCIA]],CODINV,3,FALSE)=0,"",VLOOKUP(FACTURACION[[#This Row],[REFERENCIA]],CODINV,3,FALSE))</f>
        <v/>
      </c>
      <c r="M6259" s="105" t="str">
        <f>+VLOOKUP(FACTURACION[[#This Row],[REFERENCIA]],CODINV,4,FALSE)</f>
        <v>MEDIDORES</v>
      </c>
      <c r="N6259" s="105" t="str">
        <f>+VLOOKUP(FACTURACION[[#This Row],[REFERENCIA]],CODINV,5,FALSE)</f>
        <v>HONEYWELL</v>
      </c>
      <c r="O6259" s="114">
        <v>2</v>
      </c>
      <c r="P6259" s="113">
        <v>3260946</v>
      </c>
      <c r="Q6259" s="107">
        <f>+FACTURACION[[#This Row],[CANTIDAD]]*FACTURACION[[#This Row],[VR UNITARIO]]/1000</f>
        <v>6521.8919999999998</v>
      </c>
      <c r="R6259" s="105" t="str">
        <f>+VLOOKUP(FACTURACION[[#This Row],[NIT]],TABLACLIENTE,5,FALSE)</f>
        <v>NEIVA</v>
      </c>
    </row>
    <row r="6260" spans="3:18">
      <c r="C6260" s="29">
        <v>2019</v>
      </c>
      <c r="D6260" s="30" t="s">
        <v>705</v>
      </c>
      <c r="E6260" s="30">
        <f>MONTH(FACTURACION[[#This Row],[MES]]&amp;1)</f>
        <v>12</v>
      </c>
      <c r="F6260" s="223">
        <f>DATE(FACTURACION[[#This Row],[AÑO]],FACTURACION[[#This Row],[Mes numero]],1)</f>
        <v>43800</v>
      </c>
      <c r="G6260" s="162" t="s">
        <v>5066</v>
      </c>
      <c r="H6260" s="25">
        <v>891101577</v>
      </c>
      <c r="I6260" s="105" t="str">
        <f>+VLOOKUP(FACTURACION[[#This Row],[NIT]],TABLACLIENTE,2,FALSE)</f>
        <v>ALCANOS DE COLOMBIA S.A. E.S.P</v>
      </c>
      <c r="J6260" s="114" t="s">
        <v>23</v>
      </c>
      <c r="K6260" s="105" t="str">
        <f>+VLOOKUP(FACTURACION[[#This Row],[REFERENCIA]],CODINV,2,FALSE)</f>
        <v>MEDIDOR AL-800 C:1 1/2" MAOP 20 PSIG CON CONECTORES</v>
      </c>
      <c r="L6260" s="105" t="str">
        <f>IF(VLOOKUP(FACTURACION[[#This Row],[REFERENCIA]],CODINV,3,FALSE)=0,"",VLOOKUP(FACTURACION[[#This Row],[REFERENCIA]],CODINV,3,FALSE))</f>
        <v/>
      </c>
      <c r="M6260" s="105" t="str">
        <f>+VLOOKUP(FACTURACION[[#This Row],[REFERENCIA]],CODINV,4,FALSE)</f>
        <v>MEDIDORES</v>
      </c>
      <c r="N6260" s="105" t="str">
        <f>+VLOOKUP(FACTURACION[[#This Row],[REFERENCIA]],CODINV,5,FALSE)</f>
        <v>HONEYWELL</v>
      </c>
      <c r="O6260" s="114">
        <v>4</v>
      </c>
      <c r="P6260" s="113">
        <v>3260946</v>
      </c>
      <c r="Q6260" s="107">
        <f>+FACTURACION[[#This Row],[CANTIDAD]]*FACTURACION[[#This Row],[VR UNITARIO]]/1000</f>
        <v>13043.784</v>
      </c>
      <c r="R6260" s="105" t="str">
        <f>+VLOOKUP(FACTURACION[[#This Row],[NIT]],TABLACLIENTE,5,FALSE)</f>
        <v>NEIVA</v>
      </c>
    </row>
    <row r="6261" spans="3:18" s="7" customFormat="1">
      <c r="C6261" s="29">
        <v>2019</v>
      </c>
      <c r="D6261" s="30" t="s">
        <v>705</v>
      </c>
      <c r="E6261" s="30">
        <f>MONTH(FACTURACION[[#This Row],[MES]]&amp;1)</f>
        <v>12</v>
      </c>
      <c r="F6261" s="223">
        <f>DATE(FACTURACION[[#This Row],[AÑO]],FACTURACION[[#This Row],[Mes numero]],1)</f>
        <v>43800</v>
      </c>
      <c r="G6261" s="163" t="s">
        <v>5067</v>
      </c>
      <c r="H6261" s="25">
        <v>891101577</v>
      </c>
      <c r="I6261" s="105" t="str">
        <f>+VLOOKUP(FACTURACION[[#This Row],[NIT]],TABLACLIENTE,2,FALSE)</f>
        <v>ALCANOS DE COLOMBIA S.A. E.S.P</v>
      </c>
      <c r="J6261" s="117" t="s">
        <v>23</v>
      </c>
      <c r="K6261" s="105" t="str">
        <f>+VLOOKUP(FACTURACION[[#This Row],[REFERENCIA]],CODINV,2,FALSE)</f>
        <v>MEDIDOR AL-800 C:1 1/2" MAOP 20 PSIG CON CONECTORES</v>
      </c>
      <c r="L6261" s="105" t="str">
        <f>IF(VLOOKUP(FACTURACION[[#This Row],[REFERENCIA]],CODINV,3,FALSE)=0,"",VLOOKUP(FACTURACION[[#This Row],[REFERENCIA]],CODINV,3,FALSE))</f>
        <v/>
      </c>
      <c r="M6261" s="105" t="str">
        <f>+VLOOKUP(FACTURACION[[#This Row],[REFERENCIA]],CODINV,4,FALSE)</f>
        <v>MEDIDORES</v>
      </c>
      <c r="N6261" s="105" t="str">
        <f>+VLOOKUP(FACTURACION[[#This Row],[REFERENCIA]],CODINV,5,FALSE)</f>
        <v>HONEYWELL</v>
      </c>
      <c r="O6261" s="117">
        <v>0</v>
      </c>
      <c r="P6261" s="113">
        <v>3260946</v>
      </c>
      <c r="Q6261" s="107">
        <f>+FACTURACION[[#This Row],[CANTIDAD]]*FACTURACION[[#This Row],[VR UNITARIO]]/1000</f>
        <v>0</v>
      </c>
      <c r="R6261" s="105" t="str">
        <f>+VLOOKUP(FACTURACION[[#This Row],[NIT]],TABLACLIENTE,5,FALSE)</f>
        <v>NEIVA</v>
      </c>
    </row>
    <row r="6262" spans="3:18">
      <c r="C6262" s="29">
        <v>2019</v>
      </c>
      <c r="D6262" s="30" t="s">
        <v>705</v>
      </c>
      <c r="E6262" s="30">
        <f>MONTH(FACTURACION[[#This Row],[MES]]&amp;1)</f>
        <v>12</v>
      </c>
      <c r="F6262" s="223">
        <f>DATE(FACTURACION[[#This Row],[AÑO]],FACTURACION[[#This Row],[Mes numero]],1)</f>
        <v>43800</v>
      </c>
      <c r="G6262" s="162" t="s">
        <v>5068</v>
      </c>
      <c r="H6262" s="25">
        <v>891101577</v>
      </c>
      <c r="I6262" s="105" t="str">
        <f>+VLOOKUP(FACTURACION[[#This Row],[NIT]],TABLACLIENTE,2,FALSE)</f>
        <v>ALCANOS DE COLOMBIA S.A. E.S.P</v>
      </c>
      <c r="J6262" s="114" t="s">
        <v>23</v>
      </c>
      <c r="K6262" s="105" t="str">
        <f>+VLOOKUP(FACTURACION[[#This Row],[REFERENCIA]],CODINV,2,FALSE)</f>
        <v>MEDIDOR AL-800 C:1 1/2" MAOP 20 PSIG CON CONECTORES</v>
      </c>
      <c r="L6262" s="105" t="str">
        <f>IF(VLOOKUP(FACTURACION[[#This Row],[REFERENCIA]],CODINV,3,FALSE)=0,"",VLOOKUP(FACTURACION[[#This Row],[REFERENCIA]],CODINV,3,FALSE))</f>
        <v/>
      </c>
      <c r="M6262" s="105" t="str">
        <f>+VLOOKUP(FACTURACION[[#This Row],[REFERENCIA]],CODINV,4,FALSE)</f>
        <v>MEDIDORES</v>
      </c>
      <c r="N6262" s="105" t="str">
        <f>+VLOOKUP(FACTURACION[[#This Row],[REFERENCIA]],CODINV,5,FALSE)</f>
        <v>HONEYWELL</v>
      </c>
      <c r="O6262" s="114">
        <v>1</v>
      </c>
      <c r="P6262" s="113">
        <v>3260946</v>
      </c>
      <c r="Q6262" s="107">
        <f>+FACTURACION[[#This Row],[CANTIDAD]]*FACTURACION[[#This Row],[VR UNITARIO]]/1000</f>
        <v>3260.9459999999999</v>
      </c>
      <c r="R6262" s="105" t="str">
        <f>+VLOOKUP(FACTURACION[[#This Row],[NIT]],TABLACLIENTE,5,FALSE)</f>
        <v>NEIVA</v>
      </c>
    </row>
    <row r="6263" spans="3:18">
      <c r="C6263" s="29">
        <v>2019</v>
      </c>
      <c r="D6263" s="30" t="s">
        <v>705</v>
      </c>
      <c r="E6263" s="30">
        <f>MONTH(FACTURACION[[#This Row],[MES]]&amp;1)</f>
        <v>12</v>
      </c>
      <c r="F6263" s="223">
        <f>DATE(FACTURACION[[#This Row],[AÑO]],FACTURACION[[#This Row],[Mes numero]],1)</f>
        <v>43800</v>
      </c>
      <c r="G6263" s="162" t="s">
        <v>5069</v>
      </c>
      <c r="H6263" s="25">
        <v>800021272</v>
      </c>
      <c r="I6263" s="105" t="str">
        <f>+VLOOKUP(FACTURACION[[#This Row],[NIT]],TABLACLIENTE,2,FALSE)</f>
        <v>GASES DEL LLANO S.A. E.S.P (LLANOGAS S.A. E.S.P.)</v>
      </c>
      <c r="J6263" s="114" t="s">
        <v>1677</v>
      </c>
      <c r="K6263" s="105" t="str">
        <f>+VLOOKUP(FACTURACION[[#This Row],[REFERENCIA]],CODINV,2,FALSE)</f>
        <v>MEDIDOR BK 250</v>
      </c>
      <c r="L6263" s="105" t="str">
        <f>IF(VLOOKUP(FACTURACION[[#This Row],[REFERENCIA]],CODINV,3,FALSE)=0,"",VLOOKUP(FACTURACION[[#This Row],[REFERENCIA]],CODINV,3,FALSE))</f>
        <v/>
      </c>
      <c r="M6263" s="105" t="str">
        <f>+VLOOKUP(FACTURACION[[#This Row],[REFERENCIA]],CODINV,4,FALSE)</f>
        <v>MEDIDORES</v>
      </c>
      <c r="N6263" s="105" t="str">
        <f>+VLOOKUP(FACTURACION[[#This Row],[REFERENCIA]],CODINV,5,FALSE)</f>
        <v>HONEYWELL</v>
      </c>
      <c r="O6263" s="114">
        <v>80</v>
      </c>
      <c r="P6263" s="113">
        <v>402745</v>
      </c>
      <c r="Q6263" s="107">
        <f>+FACTURACION[[#This Row],[CANTIDAD]]*FACTURACION[[#This Row],[VR UNITARIO]]/1000</f>
        <v>32219.599999999999</v>
      </c>
      <c r="R6263" s="105" t="str">
        <f>+VLOOKUP(FACTURACION[[#This Row],[NIT]],TABLACLIENTE,5,FALSE)</f>
        <v>VILLAVICENCIO</v>
      </c>
    </row>
    <row r="6264" spans="3:18">
      <c r="C6264" s="29">
        <v>2019</v>
      </c>
      <c r="D6264" s="30" t="s">
        <v>705</v>
      </c>
      <c r="E6264" s="30">
        <f>MONTH(FACTURACION[[#This Row],[MES]]&amp;1)</f>
        <v>12</v>
      </c>
      <c r="F6264" s="223">
        <f>DATE(FACTURACION[[#This Row],[AÑO]],FACTURACION[[#This Row],[Mes numero]],1)</f>
        <v>43800</v>
      </c>
      <c r="G6264" s="162" t="s">
        <v>5070</v>
      </c>
      <c r="H6264" s="25">
        <v>860510315</v>
      </c>
      <c r="I6264" s="105" t="str">
        <f>+VLOOKUP(FACTURACION[[#This Row],[NIT]],TABLACLIENTE,2,FALSE)</f>
        <v>INVERSIONES ALIS SAS</v>
      </c>
      <c r="J6264" s="114" t="s">
        <v>1677</v>
      </c>
      <c r="K6264" s="105" t="str">
        <f>+VLOOKUP(FACTURACION[[#This Row],[REFERENCIA]],CODINV,2,FALSE)</f>
        <v>MEDIDOR BK 250</v>
      </c>
      <c r="L6264" s="105" t="str">
        <f>IF(VLOOKUP(FACTURACION[[#This Row],[REFERENCIA]],CODINV,3,FALSE)=0,"",VLOOKUP(FACTURACION[[#This Row],[REFERENCIA]],CODINV,3,FALSE))</f>
        <v/>
      </c>
      <c r="M6264" s="105" t="str">
        <f>+VLOOKUP(FACTURACION[[#This Row],[REFERENCIA]],CODINV,4,FALSE)</f>
        <v>MEDIDORES</v>
      </c>
      <c r="N6264" s="105" t="str">
        <f>+VLOOKUP(FACTURACION[[#This Row],[REFERENCIA]],CODINV,5,FALSE)</f>
        <v>HONEYWELL</v>
      </c>
      <c r="O6264" s="114">
        <v>1</v>
      </c>
      <c r="P6264" s="113">
        <v>402991</v>
      </c>
      <c r="Q6264" s="107">
        <f>+FACTURACION[[#This Row],[CANTIDAD]]*FACTURACION[[#This Row],[VR UNITARIO]]/1000</f>
        <v>402.99099999999999</v>
      </c>
      <c r="R6264" s="105" t="str">
        <f>+VLOOKUP(FACTURACION[[#This Row],[NIT]],TABLACLIENTE,5,FALSE)</f>
        <v>VILLAVICENCIO</v>
      </c>
    </row>
    <row r="6265" spans="3:18">
      <c r="C6265" s="29">
        <v>2019</v>
      </c>
      <c r="D6265" s="30" t="s">
        <v>705</v>
      </c>
      <c r="E6265" s="30">
        <f>MONTH(FACTURACION[[#This Row],[MES]]&amp;1)</f>
        <v>12</v>
      </c>
      <c r="F6265" s="223">
        <f>DATE(FACTURACION[[#This Row],[AÑO]],FACTURACION[[#This Row],[Mes numero]],1)</f>
        <v>43800</v>
      </c>
      <c r="G6265" s="162" t="s">
        <v>5071</v>
      </c>
      <c r="H6265" s="25">
        <v>800021272</v>
      </c>
      <c r="I6265" s="105" t="str">
        <f>+VLOOKUP(FACTURACION[[#This Row],[NIT]],TABLACLIENTE,2,FALSE)</f>
        <v>GASES DEL LLANO S.A. E.S.P (LLANOGAS S.A. E.S.P.)</v>
      </c>
      <c r="J6265" s="114" t="s">
        <v>21</v>
      </c>
      <c r="K6265" s="105" t="str">
        <f>+VLOOKUP(FACTURACION[[#This Row],[REFERENCIA]],CODINV,2,FALSE)</f>
        <v>MEDIDOR AC-630 C:1 1/4" MAOP 25PSIG CON CONECTORES</v>
      </c>
      <c r="L6265" s="105" t="str">
        <f>IF(VLOOKUP(FACTURACION[[#This Row],[REFERENCIA]],CODINV,3,FALSE)=0,"",VLOOKUP(FACTURACION[[#This Row],[REFERENCIA]],CODINV,3,FALSE))</f>
        <v/>
      </c>
      <c r="M6265" s="105" t="str">
        <f>+VLOOKUP(FACTURACION[[#This Row],[REFERENCIA]],CODINV,4,FALSE)</f>
        <v>MEDIDORES</v>
      </c>
      <c r="N6265" s="105" t="str">
        <f>+VLOOKUP(FACTURACION[[#This Row],[REFERENCIA]],CODINV,5,FALSE)</f>
        <v>HONEYWELL</v>
      </c>
      <c r="O6265" s="114">
        <v>2</v>
      </c>
      <c r="P6265" s="113">
        <v>1980000</v>
      </c>
      <c r="Q6265" s="107">
        <f>+FACTURACION[[#This Row],[CANTIDAD]]*FACTURACION[[#This Row],[VR UNITARIO]]/1000</f>
        <v>3960</v>
      </c>
      <c r="R6265" s="105" t="str">
        <f>+VLOOKUP(FACTURACION[[#This Row],[NIT]],TABLACLIENTE,5,FALSE)</f>
        <v>VILLAVICENCIO</v>
      </c>
    </row>
    <row r="6266" spans="3:18">
      <c r="C6266" s="29">
        <v>2019</v>
      </c>
      <c r="D6266" s="30" t="s">
        <v>705</v>
      </c>
      <c r="E6266" s="30">
        <f>MONTH(FACTURACION[[#This Row],[MES]]&amp;1)</f>
        <v>12</v>
      </c>
      <c r="F6266" s="223">
        <f>DATE(FACTURACION[[#This Row],[AÑO]],FACTURACION[[#This Row],[Mes numero]],1)</f>
        <v>43800</v>
      </c>
      <c r="G6266" s="162" t="s">
        <v>5072</v>
      </c>
      <c r="H6266" s="25">
        <v>800167643</v>
      </c>
      <c r="I6266" s="105" t="str">
        <f>+VLOOKUP(FACTURACION[[#This Row],[NIT]],TABLACLIENTE,2,FALSE)</f>
        <v>GASES DE OCCIDENTE S.A. E.S.P. (GDO)</v>
      </c>
      <c r="J6266" s="114" t="s">
        <v>23</v>
      </c>
      <c r="K6266" s="105" t="str">
        <f>+VLOOKUP(FACTURACION[[#This Row],[REFERENCIA]],CODINV,2,FALSE)</f>
        <v>MEDIDOR AL-800 C:1 1/2" MAOP 20 PSIG CON CONECTORES</v>
      </c>
      <c r="L6266" s="105" t="str">
        <f>IF(VLOOKUP(FACTURACION[[#This Row],[REFERENCIA]],CODINV,3,FALSE)=0,"",VLOOKUP(FACTURACION[[#This Row],[REFERENCIA]],CODINV,3,FALSE))</f>
        <v/>
      </c>
      <c r="M6266" s="105" t="str">
        <f>+VLOOKUP(FACTURACION[[#This Row],[REFERENCIA]],CODINV,4,FALSE)</f>
        <v>MEDIDORES</v>
      </c>
      <c r="N6266" s="105" t="str">
        <f>+VLOOKUP(FACTURACION[[#This Row],[REFERENCIA]],CODINV,5,FALSE)</f>
        <v>HONEYWELL</v>
      </c>
      <c r="O6266" s="114">
        <v>11</v>
      </c>
      <c r="P6266" s="113">
        <v>2038071</v>
      </c>
      <c r="Q6266" s="107">
        <f>+FACTURACION[[#This Row],[CANTIDAD]]*FACTURACION[[#This Row],[VR UNITARIO]]/1000</f>
        <v>22418.780999999999</v>
      </c>
      <c r="R6266" s="105" t="str">
        <f>+VLOOKUP(FACTURACION[[#This Row],[NIT]],TABLACLIENTE,5,FALSE)</f>
        <v>CALI</v>
      </c>
    </row>
    <row r="6267" spans="3:18">
      <c r="C6267" s="29">
        <v>2019</v>
      </c>
      <c r="D6267" s="30" t="s">
        <v>705</v>
      </c>
      <c r="E6267" s="30">
        <f>MONTH(FACTURACION[[#This Row],[MES]]&amp;1)</f>
        <v>12</v>
      </c>
      <c r="F6267" s="223">
        <f>DATE(FACTURACION[[#This Row],[AÑO]],FACTURACION[[#This Row],[Mes numero]],1)</f>
        <v>43800</v>
      </c>
      <c r="G6267" s="162" t="s">
        <v>5072</v>
      </c>
      <c r="H6267" s="25">
        <v>800167643</v>
      </c>
      <c r="I6267" s="105" t="str">
        <f>+VLOOKUP(FACTURACION[[#This Row],[NIT]],TABLACLIENTE,2,FALSE)</f>
        <v>GASES DE OCCIDENTE S.A. E.S.P. (GDO)</v>
      </c>
      <c r="J6267" s="114" t="s">
        <v>59</v>
      </c>
      <c r="K6267" s="105" t="str">
        <f>+VLOOKUP(FACTURACION[[#This Row],[REFERENCIA]],CODINV,2,FALSE)</f>
        <v>MEDIDOR AL-1000 C:1 1/2" MAOP 25 PSIG CON CONECTORES</v>
      </c>
      <c r="L6267" s="105" t="str">
        <f>IF(VLOOKUP(FACTURACION[[#This Row],[REFERENCIA]],CODINV,3,FALSE)=0,"",VLOOKUP(FACTURACION[[#This Row],[REFERENCIA]],CODINV,3,FALSE))</f>
        <v/>
      </c>
      <c r="M6267" s="105" t="str">
        <f>+VLOOKUP(FACTURACION[[#This Row],[REFERENCIA]],CODINV,4,FALSE)</f>
        <v>MEDIDORES</v>
      </c>
      <c r="N6267" s="105" t="str">
        <f>+VLOOKUP(FACTURACION[[#This Row],[REFERENCIA]],CODINV,5,FALSE)</f>
        <v>HONEYWELL</v>
      </c>
      <c r="O6267" s="114">
        <v>1</v>
      </c>
      <c r="P6267" s="113">
        <v>3883807</v>
      </c>
      <c r="Q6267" s="107">
        <f>+FACTURACION[[#This Row],[CANTIDAD]]*FACTURACION[[#This Row],[VR UNITARIO]]/1000</f>
        <v>3883.8069999999998</v>
      </c>
      <c r="R6267" s="105" t="str">
        <f>+VLOOKUP(FACTURACION[[#This Row],[NIT]],TABLACLIENTE,5,FALSE)</f>
        <v>CALI</v>
      </c>
    </row>
    <row r="6268" spans="3:18" s="220" customFormat="1">
      <c r="C6268" s="214">
        <v>2019</v>
      </c>
      <c r="D6268" s="215" t="s">
        <v>705</v>
      </c>
      <c r="E6268" s="215">
        <f>MONTH(FACTURACION[[#This Row],[MES]]&amp;1)</f>
        <v>12</v>
      </c>
      <c r="F6268" s="223">
        <f>DATE(FACTURACION[[#This Row],[AÑO]],FACTURACION[[#This Row],[Mes numero]],1)</f>
        <v>43800</v>
      </c>
      <c r="G6268" s="216" t="s">
        <v>5072</v>
      </c>
      <c r="H6268" s="217">
        <v>800167643</v>
      </c>
      <c r="I6268" s="218" t="str">
        <f>+VLOOKUP(FACTURACION[[#This Row],[NIT]],TABLACLIENTE,2,FALSE)</f>
        <v>GASES DE OCCIDENTE S.A. E.S.P. (GDO)</v>
      </c>
      <c r="J6268" s="219" t="s">
        <v>553</v>
      </c>
      <c r="K6268" s="218" t="str">
        <f>+VLOOKUP(FACTURACION[[#This Row],[REFERENCIA]],CODINV,2,FALSE)</f>
        <v>VANE STAIGHTING</v>
      </c>
      <c r="O6268" s="219">
        <v>2</v>
      </c>
      <c r="P6268" s="221">
        <v>3077352</v>
      </c>
      <c r="Q6268" s="222">
        <f>+FACTURACION[[#This Row],[CANTIDAD]]*FACTURACION[[#This Row],[VR UNITARIO]]/1000</f>
        <v>6154.7039999999997</v>
      </c>
    </row>
    <row r="6269" spans="3:18">
      <c r="C6269" s="29">
        <v>2019</v>
      </c>
      <c r="D6269" s="30" t="s">
        <v>705</v>
      </c>
      <c r="E6269" s="30">
        <f>MONTH(FACTURACION[[#This Row],[MES]]&amp;1)</f>
        <v>12</v>
      </c>
      <c r="F6269" s="223">
        <f>DATE(FACTURACION[[#This Row],[AÑO]],FACTURACION[[#This Row],[Mes numero]],1)</f>
        <v>43800</v>
      </c>
      <c r="G6269" s="162" t="s">
        <v>5072</v>
      </c>
      <c r="H6269" s="25">
        <v>800167643</v>
      </c>
      <c r="I6269" s="105" t="str">
        <f>+VLOOKUP(FACTURACION[[#This Row],[NIT]],TABLACLIENTE,2,FALSE)</f>
        <v>GASES DE OCCIDENTE S.A. E.S.P. (GDO)</v>
      </c>
      <c r="J6269" s="114" t="s">
        <v>5090</v>
      </c>
      <c r="K6269" s="105" t="str">
        <f>+VLOOKUP(FACTURACION[[#This Row],[REFERENCIA]],CODINV,2,FALSE)</f>
        <v>VENE STRAING 6"</v>
      </c>
      <c r="L6269" s="105" t="str">
        <f>IF(VLOOKUP(FACTURACION[[#This Row],[REFERENCIA]],CODINV,3,FALSE)=0,"",VLOOKUP(FACTURACION[[#This Row],[REFERENCIA]],CODINV,3,FALSE))</f>
        <v/>
      </c>
      <c r="M6269" s="105" t="str">
        <f>+VLOOKUP(FACTURACION[[#This Row],[REFERENCIA]],CODINV,4,FALSE)</f>
        <v>REPUESTOS Y ACCESORIOS</v>
      </c>
      <c r="N6269" s="105" t="str">
        <f>+VLOOKUP(FACTURACION[[#This Row],[REFERENCIA]],CODINV,5,FALSE)</f>
        <v>HONEYWELL</v>
      </c>
      <c r="O6269" s="114">
        <v>2</v>
      </c>
      <c r="P6269" s="113">
        <v>2874895</v>
      </c>
      <c r="Q6269" s="107">
        <f>+FACTURACION[[#This Row],[CANTIDAD]]*FACTURACION[[#This Row],[VR UNITARIO]]/1000</f>
        <v>5749.79</v>
      </c>
      <c r="R6269" s="105" t="str">
        <f>+VLOOKUP(FACTURACION[[#This Row],[NIT]],TABLACLIENTE,5,FALSE)</f>
        <v>CALI</v>
      </c>
    </row>
    <row r="6270" spans="3:18">
      <c r="C6270" s="29">
        <v>2019</v>
      </c>
      <c r="D6270" s="30" t="s">
        <v>705</v>
      </c>
      <c r="E6270" s="30">
        <f>MONTH(FACTURACION[[#This Row],[MES]]&amp;1)</f>
        <v>12</v>
      </c>
      <c r="F6270" s="223">
        <f>DATE(FACTURACION[[#This Row],[AÑO]],FACTURACION[[#This Row],[Mes numero]],1)</f>
        <v>43800</v>
      </c>
      <c r="G6270" s="162" t="s">
        <v>5073</v>
      </c>
      <c r="H6270" s="25">
        <v>800021272</v>
      </c>
      <c r="I6270" s="105" t="str">
        <f>+VLOOKUP(FACTURACION[[#This Row],[NIT]],TABLACLIENTE,2,FALSE)</f>
        <v>GASES DEL LLANO S.A. E.S.P (LLANOGAS S.A. E.S.P.)</v>
      </c>
      <c r="J6270" s="114" t="s">
        <v>21</v>
      </c>
      <c r="K6270" s="105" t="str">
        <f>+VLOOKUP(FACTURACION[[#This Row],[REFERENCIA]],CODINV,2,FALSE)</f>
        <v>MEDIDOR AC-630 C:1 1/4" MAOP 25PSIG CON CONECTORES</v>
      </c>
      <c r="L6270" s="105" t="str">
        <f>IF(VLOOKUP(FACTURACION[[#This Row],[REFERENCIA]],CODINV,3,FALSE)=0,"",VLOOKUP(FACTURACION[[#This Row],[REFERENCIA]],CODINV,3,FALSE))</f>
        <v/>
      </c>
      <c r="M6270" s="105" t="str">
        <f>+VLOOKUP(FACTURACION[[#This Row],[REFERENCIA]],CODINV,4,FALSE)</f>
        <v>MEDIDORES</v>
      </c>
      <c r="N6270" s="105" t="str">
        <f>+VLOOKUP(FACTURACION[[#This Row],[REFERENCIA]],CODINV,5,FALSE)</f>
        <v>HONEYWELL</v>
      </c>
      <c r="O6270" s="114">
        <v>3</v>
      </c>
      <c r="P6270" s="113">
        <v>1980000</v>
      </c>
      <c r="Q6270" s="107">
        <f>+FACTURACION[[#This Row],[CANTIDAD]]*FACTURACION[[#This Row],[VR UNITARIO]]/1000</f>
        <v>5940</v>
      </c>
      <c r="R6270" s="105" t="str">
        <f>+VLOOKUP(FACTURACION[[#This Row],[NIT]],TABLACLIENTE,5,FALSE)</f>
        <v>VILLAVICENCIO</v>
      </c>
    </row>
    <row r="6271" spans="3:18">
      <c r="C6271" s="29">
        <v>2019</v>
      </c>
      <c r="D6271" s="30" t="s">
        <v>705</v>
      </c>
      <c r="E6271" s="30">
        <f>MONTH(FACTURACION[[#This Row],[MES]]&amp;1)</f>
        <v>12</v>
      </c>
      <c r="F6271" s="223">
        <f>DATE(FACTURACION[[#This Row],[AÑO]],FACTURACION[[#This Row],[Mes numero]],1)</f>
        <v>43800</v>
      </c>
      <c r="G6271" s="162" t="s">
        <v>5074</v>
      </c>
      <c r="H6271" s="121">
        <v>822001073</v>
      </c>
      <c r="I6271" s="105" t="str">
        <f>+VLOOKUP(FACTURACION[[#This Row],[NIT]],TABLACLIENTE,2,FALSE)</f>
        <v>MADIGAS INGENIEROS S.A. E.S.P.</v>
      </c>
      <c r="J6271" s="114" t="s">
        <v>1677</v>
      </c>
      <c r="K6271" s="105" t="str">
        <f>+VLOOKUP(FACTURACION[[#This Row],[REFERENCIA]],CODINV,2,FALSE)</f>
        <v>MEDIDOR BK 250</v>
      </c>
      <c r="L6271" s="105" t="str">
        <f>IF(VLOOKUP(FACTURACION[[#This Row],[REFERENCIA]],CODINV,3,FALSE)=0,"",VLOOKUP(FACTURACION[[#This Row],[REFERENCIA]],CODINV,3,FALSE))</f>
        <v/>
      </c>
      <c r="M6271" s="105" t="str">
        <f>+VLOOKUP(FACTURACION[[#This Row],[REFERENCIA]],CODINV,4,FALSE)</f>
        <v>MEDIDORES</v>
      </c>
      <c r="N6271" s="105" t="str">
        <f>+VLOOKUP(FACTURACION[[#This Row],[REFERENCIA]],CODINV,5,FALSE)</f>
        <v>HONEYWELL</v>
      </c>
      <c r="O6271" s="114">
        <v>10</v>
      </c>
      <c r="P6271" s="113">
        <v>394791</v>
      </c>
      <c r="Q6271" s="107">
        <f>+FACTURACION[[#This Row],[CANTIDAD]]*FACTURACION[[#This Row],[VR UNITARIO]]/1000</f>
        <v>3947.91</v>
      </c>
      <c r="R6271" s="105" t="str">
        <f>+VLOOKUP(FACTURACION[[#This Row],[NIT]],TABLACLIENTE,5,FALSE)</f>
        <v>ACACIAS</v>
      </c>
    </row>
    <row r="6272" spans="3:18">
      <c r="C6272" s="29">
        <v>2019</v>
      </c>
      <c r="D6272" s="30" t="s">
        <v>705</v>
      </c>
      <c r="E6272" s="30">
        <f>MONTH(FACTURACION[[#This Row],[MES]]&amp;1)</f>
        <v>12</v>
      </c>
      <c r="F6272" s="223">
        <f>DATE(FACTURACION[[#This Row],[AÑO]],FACTURACION[[#This Row],[Mes numero]],1)</f>
        <v>43800</v>
      </c>
      <c r="G6272" s="162" t="s">
        <v>5075</v>
      </c>
      <c r="H6272" s="25">
        <v>891101577</v>
      </c>
      <c r="I6272" s="105" t="str">
        <f>+VLOOKUP(FACTURACION[[#This Row],[NIT]],TABLACLIENTE,2,FALSE)</f>
        <v>ALCANOS DE COLOMBIA S.A. E.S.P</v>
      </c>
      <c r="J6272" s="114" t="s">
        <v>909</v>
      </c>
      <c r="K6272" s="105" t="str">
        <f>+VLOOKUP(FACTURACION[[#This Row],[REFERENCIA]],CODINV,2,FALSE)</f>
        <v>REGULADOR 1804PFM C: 2" O: 7/8 R: 2-30</v>
      </c>
      <c r="L6272" s="105" t="str">
        <f>IF(VLOOKUP(FACTURACION[[#This Row],[REFERENCIA]],CODINV,3,FALSE)=0,"",VLOOKUP(FACTURACION[[#This Row],[REFERENCIA]],CODINV,3,FALSE))</f>
        <v>RMQN2ABF1021A20</v>
      </c>
      <c r="M6272" s="105" t="str">
        <f>+VLOOKUP(FACTURACION[[#This Row],[REFERENCIA]],CODINV,4,FALSE)</f>
        <v>REGULADORES</v>
      </c>
      <c r="N6272" s="105" t="str">
        <f>+VLOOKUP(FACTURACION[[#This Row],[REFERENCIA]],CODINV,5,FALSE)</f>
        <v>HONEYWELL</v>
      </c>
      <c r="O6272" s="114">
        <v>1</v>
      </c>
      <c r="P6272" s="113">
        <v>3229195</v>
      </c>
      <c r="Q6272" s="107">
        <f>+FACTURACION[[#This Row],[CANTIDAD]]*FACTURACION[[#This Row],[VR UNITARIO]]/1000</f>
        <v>3229.1950000000002</v>
      </c>
      <c r="R6272" s="105" t="str">
        <f>+VLOOKUP(FACTURACION[[#This Row],[NIT]],TABLACLIENTE,5,FALSE)</f>
        <v>NEIVA</v>
      </c>
    </row>
    <row r="6273" spans="3:18">
      <c r="C6273" s="29">
        <v>2019</v>
      </c>
      <c r="D6273" s="30" t="s">
        <v>705</v>
      </c>
      <c r="E6273" s="30">
        <f>MONTH(FACTURACION[[#This Row],[MES]]&amp;1)</f>
        <v>12</v>
      </c>
      <c r="F6273" s="223">
        <f>DATE(FACTURACION[[#This Row],[AÑO]],FACTURACION[[#This Row],[Mes numero]],1)</f>
        <v>43800</v>
      </c>
      <c r="G6273" s="162" t="s">
        <v>5076</v>
      </c>
      <c r="H6273" s="121">
        <v>890105526</v>
      </c>
      <c r="I6273" s="105" t="str">
        <f>+VLOOKUP(FACTURACION[[#This Row],[NIT]],TABLACLIENTE,2,FALSE)</f>
        <v>PROMIGAS S.A. E.S.P.</v>
      </c>
      <c r="J6273" s="114" t="s">
        <v>566</v>
      </c>
      <c r="K6273" s="105" t="str">
        <f>+VLOOKUP(FACTURACION[[#This Row],[REFERENCIA]],CODINV,2,FALSE)</f>
        <v>MANGA 2" S300 V7</v>
      </c>
      <c r="L6273" s="105" t="str">
        <f>IF(VLOOKUP(FACTURACION[[#This Row],[REFERENCIA]],CODINV,3,FALSE)=0,"",VLOOKUP(FACTURACION[[#This Row],[REFERENCIA]],CODINV,3,FALSE))</f>
        <v>73404P015</v>
      </c>
      <c r="M6273" s="105" t="str">
        <f>+VLOOKUP(FACTURACION[[#This Row],[REFERENCIA]],CODINV,4,FALSE)</f>
        <v>MANGAS</v>
      </c>
      <c r="N6273" s="105" t="str">
        <f>+VLOOKUP(FACTURACION[[#This Row],[REFERENCIA]],CODINV,5,FALSE)</f>
        <v>HONEYWELL</v>
      </c>
      <c r="O6273" s="114">
        <v>10</v>
      </c>
      <c r="P6273" s="113">
        <v>1648477.6</v>
      </c>
      <c r="Q6273" s="107">
        <f>+FACTURACION[[#This Row],[CANTIDAD]]*FACTURACION[[#This Row],[VR UNITARIO]]/1000</f>
        <v>16484.776000000002</v>
      </c>
      <c r="R6273" s="105" t="str">
        <f>+VLOOKUP(FACTURACION[[#This Row],[NIT]],TABLACLIENTE,5,FALSE)</f>
        <v>BARRANQUILLA</v>
      </c>
    </row>
    <row r="6274" spans="3:18">
      <c r="C6274" s="29">
        <v>2019</v>
      </c>
      <c r="D6274" s="30" t="s">
        <v>705</v>
      </c>
      <c r="E6274" s="30">
        <f>MONTH(FACTURACION[[#This Row],[MES]]&amp;1)</f>
        <v>12</v>
      </c>
      <c r="F6274" s="223">
        <f>DATE(FACTURACION[[#This Row],[AÑO]],FACTURACION[[#This Row],[Mes numero]],1)</f>
        <v>43800</v>
      </c>
      <c r="G6274" s="162" t="s">
        <v>5077</v>
      </c>
      <c r="H6274" s="25">
        <v>800167643</v>
      </c>
      <c r="I6274" s="105" t="str">
        <f>+VLOOKUP(FACTURACION[[#This Row],[NIT]],TABLACLIENTE,2,FALSE)</f>
        <v>GASES DE OCCIDENTE S.A. E.S.P. (GDO)</v>
      </c>
      <c r="J6274" s="114" t="s">
        <v>5091</v>
      </c>
      <c r="K6274" s="105" t="str">
        <f>+VLOOKUP(FACTURACION[[#This Row],[REFERENCIA]],CODINV,2,FALSE)</f>
        <v>COUPLING TAPON ELSTER 1/2 CTS</v>
      </c>
      <c r="L6274" s="105" t="str">
        <f>IF(VLOOKUP(FACTURACION[[#This Row],[REFERENCIA]],CODINV,3,FALSE)=0,"",VLOOKUP(FACTURACION[[#This Row],[REFERENCIA]],CODINV,3,FALSE))</f>
        <v/>
      </c>
      <c r="M6274" s="105" t="str">
        <f>+VLOOKUP(FACTURACION[[#This Row],[REFERENCIA]],CODINV,4,FALSE)</f>
        <v>REPUESTOS Y ACCESORIOS</v>
      </c>
      <c r="N6274" s="105" t="str">
        <f>+VLOOKUP(FACTURACION[[#This Row],[REFERENCIA]],CODINV,5,FALSE)</f>
        <v>HONEYWELL</v>
      </c>
      <c r="O6274" s="114">
        <v>100</v>
      </c>
      <c r="P6274" s="113">
        <v>33070</v>
      </c>
      <c r="Q6274" s="107">
        <f>+FACTURACION[[#This Row],[CANTIDAD]]*FACTURACION[[#This Row],[VR UNITARIO]]/1000</f>
        <v>3307</v>
      </c>
      <c r="R6274" s="105" t="str">
        <f>+VLOOKUP(FACTURACION[[#This Row],[NIT]],TABLACLIENTE,5,FALSE)</f>
        <v>CALI</v>
      </c>
    </row>
    <row r="6275" spans="3:18">
      <c r="C6275" s="29">
        <v>2019</v>
      </c>
      <c r="D6275" s="30" t="s">
        <v>705</v>
      </c>
      <c r="E6275" s="30">
        <f>MONTH(FACTURACION[[#This Row],[MES]]&amp;1)</f>
        <v>12</v>
      </c>
      <c r="F6275" s="223">
        <f>DATE(FACTURACION[[#This Row],[AÑO]],FACTURACION[[#This Row],[Mes numero]],1)</f>
        <v>43800</v>
      </c>
      <c r="G6275" s="162" t="s">
        <v>5077</v>
      </c>
      <c r="H6275" s="25">
        <v>800167643</v>
      </c>
      <c r="I6275" s="105" t="str">
        <f>+VLOOKUP(FACTURACION[[#This Row],[NIT]],TABLACLIENTE,2,FALSE)</f>
        <v>GASES DE OCCIDENTE S.A. E.S.P. (GDO)</v>
      </c>
      <c r="J6275" s="114" t="s">
        <v>491</v>
      </c>
      <c r="K6275" s="105" t="str">
        <f>+VLOOKUP(FACTURACION[[#This Row],[REFERENCIA]],CODINV,2,FALSE)</f>
        <v>COUPLING MECANICO ELSTER 2" IPS</v>
      </c>
      <c r="L6275" s="105" t="str">
        <f>IF(VLOOKUP(FACTURACION[[#This Row],[REFERENCIA]],CODINV,3,FALSE)=0,"",VLOOKUP(FACTURACION[[#This Row],[REFERENCIA]],CODINV,3,FALSE))</f>
        <v>50314</v>
      </c>
      <c r="M6275" s="105" t="str">
        <f>+VLOOKUP(FACTURACION[[#This Row],[REFERENCIA]],CODINV,4,FALSE)</f>
        <v>REPUESTOS Y ACCESORIOS</v>
      </c>
      <c r="N6275" s="105" t="str">
        <f>+VLOOKUP(FACTURACION[[#This Row],[REFERENCIA]],CODINV,5,FALSE)</f>
        <v>HONEYWELL</v>
      </c>
      <c r="O6275" s="114">
        <v>200</v>
      </c>
      <c r="P6275" s="113">
        <v>55106</v>
      </c>
      <c r="Q6275" s="107">
        <f>+FACTURACION[[#This Row],[CANTIDAD]]*FACTURACION[[#This Row],[VR UNITARIO]]/1000</f>
        <v>11021.2</v>
      </c>
      <c r="R6275" s="105" t="str">
        <f>+VLOOKUP(FACTURACION[[#This Row],[NIT]],TABLACLIENTE,5,FALSE)</f>
        <v>CALI</v>
      </c>
    </row>
    <row r="6276" spans="3:18">
      <c r="C6276" s="29">
        <v>2019</v>
      </c>
      <c r="D6276" s="30" t="s">
        <v>705</v>
      </c>
      <c r="E6276" s="30">
        <f>MONTH(FACTURACION[[#This Row],[MES]]&amp;1)</f>
        <v>12</v>
      </c>
      <c r="F6276" s="223">
        <f>DATE(FACTURACION[[#This Row],[AÑO]],FACTURACION[[#This Row],[Mes numero]],1)</f>
        <v>43800</v>
      </c>
      <c r="G6276" s="162" t="s">
        <v>5077</v>
      </c>
      <c r="H6276" s="25">
        <v>800167643</v>
      </c>
      <c r="I6276" s="105" t="str">
        <f>+VLOOKUP(FACTURACION[[#This Row],[NIT]],TABLACLIENTE,2,FALSE)</f>
        <v>GASES DE OCCIDENTE S.A. E.S.P. (GDO)</v>
      </c>
      <c r="J6276" s="114" t="s">
        <v>215</v>
      </c>
      <c r="K6276" s="105" t="str">
        <f>+VLOOKUP(FACTURACION[[#This Row],[REFERENCIA]],CODINV,2,FALSE)</f>
        <v>COUPLING ELSTER MECANICO 1/2 IPS</v>
      </c>
      <c r="L6276" s="105" t="str">
        <f>IF(VLOOKUP(FACTURACION[[#This Row],[REFERENCIA]],CODINV,3,FALSE)=0,"",VLOOKUP(FACTURACION[[#This Row],[REFERENCIA]],CODINV,3,FALSE))</f>
        <v>50740</v>
      </c>
      <c r="M6276" s="105" t="str">
        <f>+VLOOKUP(FACTURACION[[#This Row],[REFERENCIA]],CODINV,4,FALSE)</f>
        <v>REPUESTOS Y ACCESORIOS</v>
      </c>
      <c r="N6276" s="105" t="str">
        <f>+VLOOKUP(FACTURACION[[#This Row],[REFERENCIA]],CODINV,5,FALSE)</f>
        <v>HONEYWELL</v>
      </c>
      <c r="O6276" s="114">
        <v>70</v>
      </c>
      <c r="P6276" s="113">
        <v>114249</v>
      </c>
      <c r="Q6276" s="107">
        <f>+FACTURACION[[#This Row],[CANTIDAD]]*FACTURACION[[#This Row],[VR UNITARIO]]/1000</f>
        <v>7997.43</v>
      </c>
      <c r="R6276" s="105" t="str">
        <f>+VLOOKUP(FACTURACION[[#This Row],[NIT]],TABLACLIENTE,5,FALSE)</f>
        <v>CALI</v>
      </c>
    </row>
    <row r="6277" spans="3:18">
      <c r="C6277" s="29">
        <v>2019</v>
      </c>
      <c r="D6277" s="30" t="s">
        <v>705</v>
      </c>
      <c r="E6277" s="30">
        <f>MONTH(FACTURACION[[#This Row],[MES]]&amp;1)</f>
        <v>12</v>
      </c>
      <c r="F6277" s="223">
        <f>DATE(FACTURACION[[#This Row],[AÑO]],FACTURACION[[#This Row],[Mes numero]],1)</f>
        <v>43800</v>
      </c>
      <c r="G6277" s="162" t="s">
        <v>5077</v>
      </c>
      <c r="H6277" s="25">
        <v>800167643</v>
      </c>
      <c r="I6277" s="105" t="str">
        <f>+VLOOKUP(FACTURACION[[#This Row],[NIT]],TABLACLIENTE,2,FALSE)</f>
        <v>GASES DE OCCIDENTE S.A. E.S.P. (GDO)</v>
      </c>
      <c r="J6277" s="114" t="s">
        <v>217</v>
      </c>
      <c r="K6277" s="105" t="str">
        <f>+VLOOKUP(FACTURACION[[#This Row],[REFERENCIA]],CODINV,2,FALSE)</f>
        <v>COUPLING ELSTER MECANICO DE 3/4 IPS</v>
      </c>
      <c r="L6277" s="105" t="str">
        <f>IF(VLOOKUP(FACTURACION[[#This Row],[REFERENCIA]],CODINV,3,FALSE)=0,"",VLOOKUP(FACTURACION[[#This Row],[REFERENCIA]],CODINV,3,FALSE))</f>
        <v>50175</v>
      </c>
      <c r="M6277" s="105" t="str">
        <f>+VLOOKUP(FACTURACION[[#This Row],[REFERENCIA]],CODINV,4,FALSE)</f>
        <v>REPUESTOS Y ACCESORIOS</v>
      </c>
      <c r="N6277" s="105" t="str">
        <f>+VLOOKUP(FACTURACION[[#This Row],[REFERENCIA]],CODINV,5,FALSE)</f>
        <v>HONEYWELL</v>
      </c>
      <c r="O6277" s="114">
        <v>95</v>
      </c>
      <c r="P6277" s="113">
        <v>106444</v>
      </c>
      <c r="Q6277" s="107">
        <f>+FACTURACION[[#This Row],[CANTIDAD]]*FACTURACION[[#This Row],[VR UNITARIO]]/1000</f>
        <v>10112.18</v>
      </c>
      <c r="R6277" s="105" t="str">
        <f>+VLOOKUP(FACTURACION[[#This Row],[NIT]],TABLACLIENTE,5,FALSE)</f>
        <v>CALI</v>
      </c>
    </row>
    <row r="6278" spans="3:18">
      <c r="C6278" s="29">
        <v>2019</v>
      </c>
      <c r="D6278" s="30" t="s">
        <v>705</v>
      </c>
      <c r="E6278" s="30">
        <f>MONTH(FACTURACION[[#This Row],[MES]]&amp;1)</f>
        <v>12</v>
      </c>
      <c r="F6278" s="223">
        <f>DATE(FACTURACION[[#This Row],[AÑO]],FACTURACION[[#This Row],[Mes numero]],1)</f>
        <v>43800</v>
      </c>
      <c r="G6278" s="162" t="s">
        <v>5078</v>
      </c>
      <c r="H6278" s="121">
        <v>890101691</v>
      </c>
      <c r="I6278" s="105" t="str">
        <f>+VLOOKUP(FACTURACION[[#This Row],[NIT]],TABLACLIENTE,2,FALSE)</f>
        <v>GASES DEL CARIBE S.A.E.S.P. (GASCARIBE S.A E.S.P.)</v>
      </c>
      <c r="J6278" s="114" t="s">
        <v>489</v>
      </c>
      <c r="K6278" s="105" t="str">
        <f>+VLOOKUP(FACTURACION[[#This Row],[REFERENCIA]],CODINV,2,FALSE)</f>
        <v>COUPLING MECANICO ELSTER 1/2</v>
      </c>
      <c r="L6278" s="105" t="str">
        <f>IF(VLOOKUP(FACTURACION[[#This Row],[REFERENCIA]],CODINV,3,FALSE)=0,"",VLOOKUP(FACTURACION[[#This Row],[REFERENCIA]],CODINV,3,FALSE))</f>
        <v>50056</v>
      </c>
      <c r="M6278" s="105" t="str">
        <f>+VLOOKUP(FACTURACION[[#This Row],[REFERENCIA]],CODINV,4,FALSE)</f>
        <v>REPUESTOS Y ACCESORIOS</v>
      </c>
      <c r="N6278" s="105" t="str">
        <f>+VLOOKUP(FACTURACION[[#This Row],[REFERENCIA]],CODINV,5,FALSE)</f>
        <v>HONEYWELL</v>
      </c>
      <c r="O6278" s="114">
        <v>100</v>
      </c>
      <c r="P6278" s="113">
        <v>59442</v>
      </c>
      <c r="Q6278" s="107">
        <f>+FACTURACION[[#This Row],[CANTIDAD]]*FACTURACION[[#This Row],[VR UNITARIO]]/1000</f>
        <v>5944.2</v>
      </c>
      <c r="R6278" s="105" t="str">
        <f>+VLOOKUP(FACTURACION[[#This Row],[NIT]],TABLACLIENTE,5,FALSE)</f>
        <v>BARRANQUILLA</v>
      </c>
    </row>
    <row r="6279" spans="3:18">
      <c r="C6279" s="29">
        <v>2019</v>
      </c>
      <c r="D6279" s="30" t="s">
        <v>705</v>
      </c>
      <c r="E6279" s="30">
        <f>MONTH(FACTURACION[[#This Row],[MES]]&amp;1)</f>
        <v>12</v>
      </c>
      <c r="F6279" s="223">
        <f>DATE(FACTURACION[[#This Row],[AÑO]],FACTURACION[[#This Row],[Mes numero]],1)</f>
        <v>43800</v>
      </c>
      <c r="G6279" s="162" t="s">
        <v>5078</v>
      </c>
      <c r="H6279" s="121">
        <v>890101691</v>
      </c>
      <c r="I6279" s="105" t="str">
        <f>+VLOOKUP(FACTURACION[[#This Row],[NIT]],TABLACLIENTE,2,FALSE)</f>
        <v>GASES DEL CARIBE S.A.E.S.P. (GASCARIBE S.A E.S.P.)</v>
      </c>
      <c r="J6279" s="114" t="s">
        <v>215</v>
      </c>
      <c r="K6279" s="105" t="str">
        <f>+VLOOKUP(FACTURACION[[#This Row],[REFERENCIA]],CODINV,2,FALSE)</f>
        <v>COUPLING ELSTER MECANICO 1/2 IPS</v>
      </c>
      <c r="L6279" s="105" t="str">
        <f>IF(VLOOKUP(FACTURACION[[#This Row],[REFERENCIA]],CODINV,3,FALSE)=0,"",VLOOKUP(FACTURACION[[#This Row],[REFERENCIA]],CODINV,3,FALSE))</f>
        <v>50740</v>
      </c>
      <c r="M6279" s="105" t="str">
        <f>+VLOOKUP(FACTURACION[[#This Row],[REFERENCIA]],CODINV,4,FALSE)</f>
        <v>REPUESTOS Y ACCESORIOS</v>
      </c>
      <c r="N6279" s="105" t="str">
        <f>+VLOOKUP(FACTURACION[[#This Row],[REFERENCIA]],CODINV,5,FALSE)</f>
        <v>HONEYWELL</v>
      </c>
      <c r="O6279" s="114">
        <v>200</v>
      </c>
      <c r="P6279" s="113">
        <v>117569</v>
      </c>
      <c r="Q6279" s="107">
        <f>+FACTURACION[[#This Row],[CANTIDAD]]*FACTURACION[[#This Row],[VR UNITARIO]]/1000</f>
        <v>23513.8</v>
      </c>
      <c r="R6279" s="105" t="str">
        <f>+VLOOKUP(FACTURACION[[#This Row],[NIT]],TABLACLIENTE,5,FALSE)</f>
        <v>BARRANQUILLA</v>
      </c>
    </row>
    <row r="6280" spans="3:18">
      <c r="C6280" s="29">
        <v>2019</v>
      </c>
      <c r="D6280" s="30" t="s">
        <v>705</v>
      </c>
      <c r="E6280" s="30">
        <f>MONTH(FACTURACION[[#This Row],[MES]]&amp;1)</f>
        <v>12</v>
      </c>
      <c r="F6280" s="223">
        <f>DATE(FACTURACION[[#This Row],[AÑO]],FACTURACION[[#This Row],[Mes numero]],1)</f>
        <v>43800</v>
      </c>
      <c r="G6280" s="162" t="s">
        <v>5078</v>
      </c>
      <c r="H6280" s="121">
        <v>890101691</v>
      </c>
      <c r="I6280" s="105" t="str">
        <f>+VLOOKUP(FACTURACION[[#This Row],[NIT]],TABLACLIENTE,2,FALSE)</f>
        <v>GASES DEL CARIBE S.A.E.S.P. (GASCARIBE S.A E.S.P.)</v>
      </c>
      <c r="J6280" s="114" t="s">
        <v>217</v>
      </c>
      <c r="K6280" s="105" t="str">
        <f>+VLOOKUP(FACTURACION[[#This Row],[REFERENCIA]],CODINV,2,FALSE)</f>
        <v>COUPLING ELSTER MECANICO DE 3/4 IPS</v>
      </c>
      <c r="L6280" s="105" t="str">
        <f>IF(VLOOKUP(FACTURACION[[#This Row],[REFERENCIA]],CODINV,3,FALSE)=0,"",VLOOKUP(FACTURACION[[#This Row],[REFERENCIA]],CODINV,3,FALSE))</f>
        <v>50175</v>
      </c>
      <c r="M6280" s="105" t="str">
        <f>+VLOOKUP(FACTURACION[[#This Row],[REFERENCIA]],CODINV,4,FALSE)</f>
        <v>REPUESTOS Y ACCESORIOS</v>
      </c>
      <c r="N6280" s="105" t="str">
        <f>+VLOOKUP(FACTURACION[[#This Row],[REFERENCIA]],CODINV,5,FALSE)</f>
        <v>HONEYWELL</v>
      </c>
      <c r="O6280" s="114">
        <v>200</v>
      </c>
      <c r="P6280" s="113">
        <v>84596</v>
      </c>
      <c r="Q6280" s="107">
        <f>+FACTURACION[[#This Row],[CANTIDAD]]*FACTURACION[[#This Row],[VR UNITARIO]]/1000</f>
        <v>16919.2</v>
      </c>
      <c r="R6280" s="105" t="str">
        <f>+VLOOKUP(FACTURACION[[#This Row],[NIT]],TABLACLIENTE,5,FALSE)</f>
        <v>BARRANQUILLA</v>
      </c>
    </row>
    <row r="6281" spans="3:18">
      <c r="C6281" s="29">
        <v>2019</v>
      </c>
      <c r="D6281" s="30" t="s">
        <v>705</v>
      </c>
      <c r="E6281" s="30">
        <f>MONTH(FACTURACION[[#This Row],[MES]]&amp;1)</f>
        <v>12</v>
      </c>
      <c r="F6281" s="223">
        <f>DATE(FACTURACION[[#This Row],[AÑO]],FACTURACION[[#This Row],[Mes numero]],1)</f>
        <v>43800</v>
      </c>
      <c r="G6281" s="162" t="s">
        <v>5079</v>
      </c>
      <c r="H6281" s="121">
        <v>890400869</v>
      </c>
      <c r="I6281" s="105" t="str">
        <f>+VLOOKUP(FACTURACION[[#This Row],[NIT]],TABLACLIENTE,2,FALSE)</f>
        <v>SURTIDORA DE GAS DEL CARIBE S.A. E.S.P. (SURTIGAS S.A. E.S.P.)</v>
      </c>
      <c r="J6281" s="114" t="s">
        <v>909</v>
      </c>
      <c r="K6281" s="105" t="str">
        <f>+VLOOKUP(FACTURACION[[#This Row],[REFERENCIA]],CODINV,2,FALSE)</f>
        <v>REGULADOR 1804PFM C: 2" O: 7/8 R: 2-30</v>
      </c>
      <c r="L6281" s="105" t="str">
        <f>IF(VLOOKUP(FACTURACION[[#This Row],[REFERENCIA]],CODINV,3,FALSE)=0,"",VLOOKUP(FACTURACION[[#This Row],[REFERENCIA]],CODINV,3,FALSE))</f>
        <v>RMQN2ABF1021A20</v>
      </c>
      <c r="M6281" s="105" t="str">
        <f>+VLOOKUP(FACTURACION[[#This Row],[REFERENCIA]],CODINV,4,FALSE)</f>
        <v>REGULADORES</v>
      </c>
      <c r="N6281" s="105" t="str">
        <f>+VLOOKUP(FACTURACION[[#This Row],[REFERENCIA]],CODINV,5,FALSE)</f>
        <v>HONEYWELL</v>
      </c>
      <c r="O6281" s="114">
        <v>15</v>
      </c>
      <c r="P6281" s="113">
        <v>2763386</v>
      </c>
      <c r="Q6281" s="107">
        <f>+FACTURACION[[#This Row],[CANTIDAD]]*FACTURACION[[#This Row],[VR UNITARIO]]/1000</f>
        <v>41450.79</v>
      </c>
      <c r="R6281" s="105" t="str">
        <f>+VLOOKUP(FACTURACION[[#This Row],[NIT]],TABLACLIENTE,5,FALSE)</f>
        <v>CARTAGENA</v>
      </c>
    </row>
    <row r="6282" spans="3:18">
      <c r="C6282" s="29">
        <v>2019</v>
      </c>
      <c r="D6282" s="30" t="s">
        <v>705</v>
      </c>
      <c r="E6282" s="30">
        <f>MONTH(FACTURACION[[#This Row],[MES]]&amp;1)</f>
        <v>12</v>
      </c>
      <c r="F6282" s="223">
        <f>DATE(FACTURACION[[#This Row],[AÑO]],FACTURACION[[#This Row],[Mes numero]],1)</f>
        <v>43800</v>
      </c>
      <c r="G6282" s="162" t="s">
        <v>5079</v>
      </c>
      <c r="H6282" s="121">
        <v>890400869</v>
      </c>
      <c r="I6282" s="105" t="str">
        <f>+VLOOKUP(FACTURACION[[#This Row],[NIT]],TABLACLIENTE,2,FALSE)</f>
        <v>SURTIDORA DE GAS DEL CARIBE S.A. E.S.P. (SURTIGAS S.A. E.S.P.)</v>
      </c>
      <c r="J6282" s="114" t="s">
        <v>1064</v>
      </c>
      <c r="K6282" s="105" t="str">
        <f>+VLOOKUP(FACTURACION[[#This Row],[REFERENCIA]],CODINV,2,FALSE)</f>
        <v>REG. 1813C C: 1" R: 6-15" O: 1/2</v>
      </c>
      <c r="L6282" s="105" t="str">
        <f>IF(VLOOKUP(FACTURACION[[#This Row],[REFERENCIA]],CODINV,3,FALSE)=0,"",VLOOKUP(FACTURACION[[#This Row],[REFERENCIA]],CODINV,3,FALSE))</f>
        <v/>
      </c>
      <c r="M6282" s="105" t="str">
        <f>+VLOOKUP(FACTURACION[[#This Row],[REFERENCIA]],CODINV,4,FALSE)</f>
        <v>REGULADORES</v>
      </c>
      <c r="N6282" s="105" t="str">
        <f>+VLOOKUP(FACTURACION[[#This Row],[REFERENCIA]],CODINV,5,FALSE)</f>
        <v>HONEYWELL</v>
      </c>
      <c r="O6282" s="114">
        <v>50</v>
      </c>
      <c r="P6282" s="113">
        <v>149372</v>
      </c>
      <c r="Q6282" s="107">
        <f>+FACTURACION[[#This Row],[CANTIDAD]]*FACTURACION[[#This Row],[VR UNITARIO]]/1000</f>
        <v>7468.6</v>
      </c>
      <c r="R6282" s="105" t="str">
        <f>+VLOOKUP(FACTURACION[[#This Row],[NIT]],TABLACLIENTE,5,FALSE)</f>
        <v>CARTAGENA</v>
      </c>
    </row>
    <row r="6283" spans="3:18">
      <c r="C6283" s="29">
        <v>2019</v>
      </c>
      <c r="D6283" s="30" t="s">
        <v>705</v>
      </c>
      <c r="E6283" s="30">
        <f>MONTH(FACTURACION[[#This Row],[MES]]&amp;1)</f>
        <v>12</v>
      </c>
      <c r="F6283" s="223">
        <f>DATE(FACTURACION[[#This Row],[AÑO]],FACTURACION[[#This Row],[Mes numero]],1)</f>
        <v>43800</v>
      </c>
      <c r="G6283" s="162" t="s">
        <v>5080</v>
      </c>
      <c r="H6283" s="121">
        <v>901016759</v>
      </c>
      <c r="I6283" s="105" t="str">
        <f>+VLOOKUP(FACTURACION[[#This Row],[NIT]],TABLACLIENTE,2,FALSE)</f>
        <v>GAS CONTROL SAS</v>
      </c>
      <c r="J6283" s="114" t="s">
        <v>768</v>
      </c>
      <c r="K6283" s="105" t="str">
        <f>+VLOOKUP(FACTURACION[[#This Row],[REFERENCIA]],CODINV,2,FALSE)</f>
        <v>VALVULA DE LLENADO ACCION RAPIDA 1"</v>
      </c>
      <c r="L6283" s="105" t="str">
        <f>IF(VLOOKUP(FACTURACION[[#This Row],[REFERENCIA]],CODINV,3,FALSE)=0,"",VLOOKUP(FACTURACION[[#This Row],[REFERENCIA]],CODINV,3,FALSE))</f>
        <v>A7797A</v>
      </c>
      <c r="M6283" s="105" t="str">
        <f>+VLOOKUP(FACTURACION[[#This Row],[REFERENCIA]],CODINV,4,FALSE)</f>
        <v>VÁLVULAS Y MULTIVÁLVULAS</v>
      </c>
      <c r="N6283" s="105" t="str">
        <f>+VLOOKUP(FACTURACION[[#This Row],[REFERENCIA]],CODINV,5,FALSE)</f>
        <v>REGO</v>
      </c>
      <c r="O6283" s="114">
        <v>2</v>
      </c>
      <c r="P6283" s="113">
        <v>1115000</v>
      </c>
      <c r="Q6283" s="107">
        <f>+FACTURACION[[#This Row],[CANTIDAD]]*FACTURACION[[#This Row],[VR UNITARIO]]/1000</f>
        <v>2230</v>
      </c>
      <c r="R6283" s="105" t="str">
        <f>+VLOOKUP(FACTURACION[[#This Row],[NIT]],TABLACLIENTE,5,FALSE)</f>
        <v>BOGOTÁ D.C.</v>
      </c>
    </row>
    <row r="6284" spans="3:18">
      <c r="C6284" s="29">
        <v>2019</v>
      </c>
      <c r="D6284" s="30" t="s">
        <v>705</v>
      </c>
      <c r="E6284" s="30">
        <f>MONTH(FACTURACION[[#This Row],[MES]]&amp;1)</f>
        <v>12</v>
      </c>
      <c r="F6284" s="223">
        <f>DATE(FACTURACION[[#This Row],[AÑO]],FACTURACION[[#This Row],[Mes numero]],1)</f>
        <v>43800</v>
      </c>
      <c r="G6284" s="162" t="s">
        <v>5081</v>
      </c>
      <c r="H6284" s="121">
        <v>901016759</v>
      </c>
      <c r="I6284" s="105" t="str">
        <f>+VLOOKUP(FACTURACION[[#This Row],[NIT]],TABLACLIENTE,2,FALSE)</f>
        <v>GAS CONTROL SAS</v>
      </c>
      <c r="J6284" s="114" t="s">
        <v>5092</v>
      </c>
      <c r="K6284" s="105" t="str">
        <f>+VLOOKUP(FACTURACION[[#This Row],[REFERENCIA]],CODINV,2,FALSE)</f>
        <v>VALVULA DE ALIVIO PRESION 2"</v>
      </c>
      <c r="L6284" s="105" t="str">
        <f>IF(VLOOKUP(FACTURACION[[#This Row],[REFERENCIA]],CODINV,3,FALSE)=0,"",VLOOKUP(FACTURACION[[#This Row],[REFERENCIA]],CODINV,3,FALSE))</f>
        <v>8434G</v>
      </c>
      <c r="M6284" s="105" t="str">
        <f>+VLOOKUP(FACTURACION[[#This Row],[REFERENCIA]],CODINV,4,FALSE)</f>
        <v>VÁLVULAS Y MULTIVÁLVULAS</v>
      </c>
      <c r="N6284" s="105" t="str">
        <f>+VLOOKUP(FACTURACION[[#This Row],[REFERENCIA]],CODINV,5,FALSE)</f>
        <v>REGO</v>
      </c>
      <c r="O6284" s="114">
        <v>2</v>
      </c>
      <c r="P6284" s="113">
        <v>650000</v>
      </c>
      <c r="Q6284" s="107">
        <f>+FACTURACION[[#This Row],[CANTIDAD]]*FACTURACION[[#This Row],[VR UNITARIO]]/1000</f>
        <v>1300</v>
      </c>
      <c r="R6284" s="105" t="str">
        <f>+VLOOKUP(FACTURACION[[#This Row],[NIT]],TABLACLIENTE,5,FALSE)</f>
        <v>BOGOTÁ D.C.</v>
      </c>
    </row>
    <row r="6285" spans="3:18">
      <c r="C6285" s="29">
        <v>2019</v>
      </c>
      <c r="D6285" s="30" t="s">
        <v>705</v>
      </c>
      <c r="E6285" s="30">
        <f>MONTH(FACTURACION[[#This Row],[MES]]&amp;1)</f>
        <v>12</v>
      </c>
      <c r="F6285" s="223">
        <f>DATE(FACTURACION[[#This Row],[AÑO]],FACTURACION[[#This Row],[Mes numero]],1)</f>
        <v>43800</v>
      </c>
      <c r="G6285" s="162" t="s">
        <v>5082</v>
      </c>
      <c r="H6285" s="121">
        <v>900569327</v>
      </c>
      <c r="I6285" s="105" t="str">
        <f>+VLOOKUP(FACTURACION[[#This Row],[NIT]],TABLACLIENTE,2,FALSE)</f>
        <v>ICG SERVICE SAS</v>
      </c>
      <c r="J6285" s="114" t="s">
        <v>36</v>
      </c>
      <c r="K6285" s="105" t="str">
        <f>+VLOOKUP(FACTURACION[[#This Row],[REFERENCIA]],CODINV,2,FALSE)</f>
        <v>VALVULA DE EXCESO DE FLUJO 3/4"</v>
      </c>
      <c r="L6285" s="105" t="str">
        <f>IF(VLOOKUP(FACTURACION[[#This Row],[REFERENCIA]],CODINV,3,FALSE)=0,"",VLOOKUP(FACTURACION[[#This Row],[REFERENCIA]],CODINV,3,FALSE))</f>
        <v>3272G</v>
      </c>
      <c r="M6285" s="105" t="str">
        <f>+VLOOKUP(FACTURACION[[#This Row],[REFERENCIA]],CODINV,4,FALSE)</f>
        <v>VÁLVULAS Y MULTIVÁLVULAS</v>
      </c>
      <c r="N6285" s="105" t="str">
        <f>+VLOOKUP(FACTURACION[[#This Row],[REFERENCIA]],CODINV,5,FALSE)</f>
        <v>REGO</v>
      </c>
      <c r="O6285" s="114">
        <v>2</v>
      </c>
      <c r="P6285" s="113">
        <v>62000</v>
      </c>
      <c r="Q6285" s="107">
        <f>+FACTURACION[[#This Row],[CANTIDAD]]*FACTURACION[[#This Row],[VR UNITARIO]]/1000</f>
        <v>124</v>
      </c>
      <c r="R6285" s="105" t="str">
        <f>+VLOOKUP(FACTURACION[[#This Row],[NIT]],TABLACLIENTE,5,FALSE)</f>
        <v>BOGOTÁ D.C.</v>
      </c>
    </row>
    <row r="6286" spans="3:18">
      <c r="C6286" s="29">
        <v>2019</v>
      </c>
      <c r="D6286" s="30" t="s">
        <v>705</v>
      </c>
      <c r="E6286" s="30">
        <f>MONTH(FACTURACION[[#This Row],[MES]]&amp;1)</f>
        <v>12</v>
      </c>
      <c r="F6286" s="223">
        <f>DATE(FACTURACION[[#This Row],[AÑO]],FACTURACION[[#This Row],[Mes numero]],1)</f>
        <v>43800</v>
      </c>
      <c r="G6286" s="162" t="s">
        <v>5082</v>
      </c>
      <c r="H6286" s="121">
        <v>900569327</v>
      </c>
      <c r="I6286" s="105" t="str">
        <f>+VLOOKUP(FACTURACION[[#This Row],[NIT]],TABLACLIENTE,2,FALSE)</f>
        <v>ICG SERVICE SAS</v>
      </c>
      <c r="J6286" s="114" t="s">
        <v>169</v>
      </c>
      <c r="K6286" s="105" t="str">
        <f>+VLOOKUP(FACTURACION[[#This Row],[REFERENCIA]],CODINV,2,FALSE)</f>
        <v>VALVULA DE ALIVIO HIDROSTATICA 1/4"</v>
      </c>
      <c r="L6286" s="105" t="str">
        <f>IF(VLOOKUP(FACTURACION[[#This Row],[REFERENCIA]],CODINV,3,FALSE)=0,"",VLOOKUP(FACTURACION[[#This Row],[REFERENCIA]],CODINV,3,FALSE))</f>
        <v>3127U</v>
      </c>
      <c r="M6286" s="105" t="str">
        <f>+VLOOKUP(FACTURACION[[#This Row],[REFERENCIA]],CODINV,4,FALSE)</f>
        <v>VÁLVULAS Y MULTIVÁLVULAS</v>
      </c>
      <c r="N6286" s="105" t="str">
        <f>+VLOOKUP(FACTURACION[[#This Row],[REFERENCIA]],CODINV,5,FALSE)</f>
        <v>REGO</v>
      </c>
      <c r="O6286" s="114">
        <v>3</v>
      </c>
      <c r="P6286" s="113">
        <v>50000</v>
      </c>
      <c r="Q6286" s="107">
        <f>+FACTURACION[[#This Row],[CANTIDAD]]*FACTURACION[[#This Row],[VR UNITARIO]]/1000</f>
        <v>150</v>
      </c>
      <c r="R6286" s="105" t="str">
        <f>+VLOOKUP(FACTURACION[[#This Row],[NIT]],TABLACLIENTE,5,FALSE)</f>
        <v>BOGOTÁ D.C.</v>
      </c>
    </row>
    <row r="6287" spans="3:18">
      <c r="C6287" s="29">
        <v>2019</v>
      </c>
      <c r="D6287" s="30" t="s">
        <v>705</v>
      </c>
      <c r="E6287" s="30">
        <f>MONTH(FACTURACION[[#This Row],[MES]]&amp;1)</f>
        <v>12</v>
      </c>
      <c r="F6287" s="223">
        <f>DATE(FACTURACION[[#This Row],[AÑO]],FACTURACION[[#This Row],[Mes numero]],1)</f>
        <v>43800</v>
      </c>
      <c r="G6287" s="162" t="s">
        <v>5082</v>
      </c>
      <c r="H6287" s="121">
        <v>900569327</v>
      </c>
      <c r="I6287" s="105" t="str">
        <f>+VLOOKUP(FACTURACION[[#This Row],[NIT]],TABLACLIENTE,2,FALSE)</f>
        <v>ICG SERVICE SAS</v>
      </c>
      <c r="J6287" s="114" t="s">
        <v>1040</v>
      </c>
      <c r="K6287" s="105" t="str">
        <f>+VLOOKUP(FACTURACION[[#This Row],[REFERENCIA]],CODINV,2,FALSE)</f>
        <v>TRENZA DE COBRE 1/2" POOL POOL 36"</v>
      </c>
      <c r="L6287" s="105" t="str">
        <f>IF(VLOOKUP(FACTURACION[[#This Row],[REFERENCIA]],CODINV,3,FALSE)=0,"",VLOOKUP(FACTURACION[[#This Row],[REFERENCIA]],CODINV,3,FALSE))</f>
        <v>913PS36</v>
      </c>
      <c r="M6287" s="105" t="str">
        <f>+VLOOKUP(FACTURACION[[#This Row],[REFERENCIA]],CODINV,4,FALSE)</f>
        <v>REPUESTOS Y ACCESORIOS</v>
      </c>
      <c r="N6287" s="105" t="str">
        <f>+VLOOKUP(FACTURACION[[#This Row],[REFERENCIA]],CODINV,5,FALSE)</f>
        <v>REGO</v>
      </c>
      <c r="O6287" s="114">
        <v>1</v>
      </c>
      <c r="P6287" s="113">
        <v>40000</v>
      </c>
      <c r="Q6287" s="107">
        <f>+FACTURACION[[#This Row],[CANTIDAD]]*FACTURACION[[#This Row],[VR UNITARIO]]/1000</f>
        <v>40</v>
      </c>
      <c r="R6287" s="105" t="str">
        <f>+VLOOKUP(FACTURACION[[#This Row],[NIT]],TABLACLIENTE,5,FALSE)</f>
        <v>BOGOTÁ D.C.</v>
      </c>
    </row>
    <row r="6288" spans="3:18">
      <c r="C6288" s="29">
        <v>2019</v>
      </c>
      <c r="D6288" s="30" t="s">
        <v>705</v>
      </c>
      <c r="E6288" s="30">
        <f>MONTH(FACTURACION[[#This Row],[MES]]&amp;1)</f>
        <v>12</v>
      </c>
      <c r="F6288" s="223">
        <f>DATE(FACTURACION[[#This Row],[AÑO]],FACTURACION[[#This Row],[Mes numero]],1)</f>
        <v>43800</v>
      </c>
      <c r="G6288" s="162" t="s">
        <v>5082</v>
      </c>
      <c r="H6288" s="121">
        <v>900569327</v>
      </c>
      <c r="I6288" s="105" t="str">
        <f>+VLOOKUP(FACTURACION[[#This Row],[NIT]],TABLACLIENTE,2,FALSE)</f>
        <v>ICG SERVICE SAS</v>
      </c>
      <c r="J6288" s="114" t="s">
        <v>348</v>
      </c>
      <c r="K6288" s="105" t="str">
        <f>+VLOOKUP(FACTURACION[[#This Row],[REFERENCIA]],CODINV,2,FALSE)</f>
        <v>ADAPTADOR POOL X 1/2" NPT</v>
      </c>
      <c r="L6288" s="105" t="str">
        <f>IF(VLOOKUP(FACTURACION[[#This Row],[REFERENCIA]],CODINV,3,FALSE)=0,"",VLOOKUP(FACTURACION[[#This Row],[REFERENCIA]],CODINV,3,FALSE))</f>
        <v>5761C</v>
      </c>
      <c r="M6288" s="105" t="str">
        <f>+VLOOKUP(FACTURACION[[#This Row],[REFERENCIA]],CODINV,4,FALSE)</f>
        <v>REPUESTOS Y ACCESORIOS</v>
      </c>
      <c r="N6288" s="105" t="str">
        <f>+VLOOKUP(FACTURACION[[#This Row],[REFERENCIA]],CODINV,5,FALSE)</f>
        <v>REGO</v>
      </c>
      <c r="O6288" s="114">
        <v>2</v>
      </c>
      <c r="P6288" s="113">
        <v>23000</v>
      </c>
      <c r="Q6288" s="107">
        <f>+FACTURACION[[#This Row],[CANTIDAD]]*FACTURACION[[#This Row],[VR UNITARIO]]/1000</f>
        <v>46</v>
      </c>
      <c r="R6288" s="105" t="str">
        <f>+VLOOKUP(FACTURACION[[#This Row],[NIT]],TABLACLIENTE,5,FALSE)</f>
        <v>BOGOTÁ D.C.</v>
      </c>
    </row>
    <row r="6289" spans="3:18">
      <c r="C6289" s="29">
        <v>2019</v>
      </c>
      <c r="D6289" s="30" t="s">
        <v>705</v>
      </c>
      <c r="E6289" s="30">
        <f>MONTH(FACTURACION[[#This Row],[MES]]&amp;1)</f>
        <v>12</v>
      </c>
      <c r="F6289" s="223">
        <f>DATE(FACTURACION[[#This Row],[AÑO]],FACTURACION[[#This Row],[Mes numero]],1)</f>
        <v>43800</v>
      </c>
      <c r="G6289" s="162" t="s">
        <v>5083</v>
      </c>
      <c r="H6289" s="121">
        <v>860026070</v>
      </c>
      <c r="I6289" s="105" t="str">
        <f>+VLOOKUP(FACTURACION[[#This Row],[NIT]],TABLACLIENTE,2,FALSE)</f>
        <v>GAS ZIPA S.A.S. E.S.P.</v>
      </c>
      <c r="J6289" s="114" t="s">
        <v>905</v>
      </c>
      <c r="K6289" s="105" t="str">
        <f>+VLOOKUP(FACTURACION[[#This Row],[REFERENCIA]],CODINV,2,FALSE)</f>
        <v>REG. 1800 CPB2 1" O:1/2 R:STD</v>
      </c>
      <c r="L6289" s="105" t="str">
        <f>IF(VLOOKUP(FACTURACION[[#This Row],[REFERENCIA]],CODINV,3,FALSE)=0,"",VLOOKUP(FACTURACION[[#This Row],[REFERENCIA]],CODINV,3,FALSE))</f>
        <v/>
      </c>
      <c r="M6289" s="105" t="str">
        <f>+VLOOKUP(FACTURACION[[#This Row],[REFERENCIA]],CODINV,4,FALSE)</f>
        <v>REGULADORES</v>
      </c>
      <c r="N6289" s="105" t="str">
        <f>+VLOOKUP(FACTURACION[[#This Row],[REFERENCIA]],CODINV,5,FALSE)</f>
        <v>HONEYWELL</v>
      </c>
      <c r="O6289" s="114">
        <v>1</v>
      </c>
      <c r="P6289" s="113">
        <v>720000</v>
      </c>
      <c r="Q6289" s="107">
        <f>+FACTURACION[[#This Row],[CANTIDAD]]*FACTURACION[[#This Row],[VR UNITARIO]]/1000</f>
        <v>720</v>
      </c>
      <c r="R6289" s="105" t="str">
        <f>+VLOOKUP(FACTURACION[[#This Row],[NIT]],TABLACLIENTE,5,FALSE)</f>
        <v>BOGOTÁ D.C.</v>
      </c>
    </row>
    <row r="6290" spans="3:18">
      <c r="C6290" s="29">
        <v>2019</v>
      </c>
      <c r="D6290" s="30" t="s">
        <v>705</v>
      </c>
      <c r="E6290" s="30">
        <f>MONTH(FACTURACION[[#This Row],[MES]]&amp;1)</f>
        <v>12</v>
      </c>
      <c r="F6290" s="223">
        <f>DATE(FACTURACION[[#This Row],[AÑO]],FACTURACION[[#This Row],[Mes numero]],1)</f>
        <v>43800</v>
      </c>
      <c r="G6290" s="162" t="s">
        <v>5084</v>
      </c>
      <c r="H6290" s="121">
        <v>860033633</v>
      </c>
      <c r="I6290" s="105" t="str">
        <f>+VLOOKUP(FACTURACION[[#This Row],[NIT]],TABLACLIENTE,2,FALSE)</f>
        <v>RAYOGAS S.A. E.S.P.</v>
      </c>
      <c r="J6290" s="114" t="s">
        <v>448</v>
      </c>
      <c r="K6290" s="105" t="str">
        <f>+VLOOKUP(FACTURACION[[#This Row],[REFERENCIA]],CODINV,2,FALSE)</f>
        <v>VALVULA DE GLOBO 1"</v>
      </c>
      <c r="L6290" s="105" t="str">
        <f>IF(VLOOKUP(FACTURACION[[#This Row],[REFERENCIA]],CODINV,3,FALSE)=0,"",VLOOKUP(FACTURACION[[#This Row],[REFERENCIA]],CODINV,3,FALSE))</f>
        <v>A7507AP</v>
      </c>
      <c r="M6290" s="105" t="str">
        <f>+VLOOKUP(FACTURACION[[#This Row],[REFERENCIA]],CODINV,4,FALSE)</f>
        <v>VÁLVULAS Y MULTIVÁLVULAS</v>
      </c>
      <c r="N6290" s="105" t="str">
        <f>+VLOOKUP(FACTURACION[[#This Row],[REFERENCIA]],CODINV,5,FALSE)</f>
        <v>REGO</v>
      </c>
      <c r="O6290" s="114">
        <v>1</v>
      </c>
      <c r="P6290" s="113">
        <v>398000</v>
      </c>
      <c r="Q6290" s="107">
        <f>+FACTURACION[[#This Row],[CANTIDAD]]*FACTURACION[[#This Row],[VR UNITARIO]]/1000</f>
        <v>398</v>
      </c>
      <c r="R6290" s="105" t="str">
        <f>+VLOOKUP(FACTURACION[[#This Row],[NIT]],TABLACLIENTE,5,FALSE)</f>
        <v>BOGOTÁ D.C.</v>
      </c>
    </row>
    <row r="6291" spans="3:18" s="7" customFormat="1">
      <c r="C6291" s="29">
        <v>2019</v>
      </c>
      <c r="D6291" s="30" t="s">
        <v>705</v>
      </c>
      <c r="E6291" s="30">
        <f>MONTH(FACTURACION[[#This Row],[MES]]&amp;1)</f>
        <v>12</v>
      </c>
      <c r="F6291" s="223">
        <f>DATE(FACTURACION[[#This Row],[AÑO]],FACTURACION[[#This Row],[Mes numero]],1)</f>
        <v>43800</v>
      </c>
      <c r="G6291" s="163" t="s">
        <v>5085</v>
      </c>
      <c r="H6291" s="121">
        <v>860031068</v>
      </c>
      <c r="I6291" s="105" t="str">
        <f>+VLOOKUP(FACTURACION[[#This Row],[NIT]],TABLACLIENTE,2,FALSE)</f>
        <v>INSTRUMENTOS &amp; CONTROLES S.A.</v>
      </c>
      <c r="J6291" s="117" t="s">
        <v>185</v>
      </c>
      <c r="K6291" s="105" t="str">
        <f>+VLOOKUP(FACTURACION[[#This Row],[REFERENCIA]],CODINV,2,FALSE)</f>
        <v>ROLLPIN.</v>
      </c>
      <c r="L6291" s="105" t="str">
        <f>IF(VLOOKUP(FACTURACION[[#This Row],[REFERENCIA]],CODINV,3,FALSE)=0,"",VLOOKUP(FACTURACION[[#This Row],[REFERENCIA]],CODINV,3,FALSE))</f>
        <v>78137P003</v>
      </c>
      <c r="M6291" s="105" t="str">
        <f>+VLOOKUP(FACTURACION[[#This Row],[REFERENCIA]],CODINV,4,FALSE)</f>
        <v>REPUESTOS Y ACCESORIOS</v>
      </c>
      <c r="N6291" s="105" t="str">
        <f>+VLOOKUP(FACTURACION[[#This Row],[REFERENCIA]],CODINV,5,FALSE)</f>
        <v>HONEYWELL</v>
      </c>
      <c r="O6291" s="117">
        <v>0</v>
      </c>
      <c r="P6291" s="113">
        <v>26782</v>
      </c>
      <c r="Q6291" s="107">
        <f>+FACTURACION[[#This Row],[CANTIDAD]]*FACTURACION[[#This Row],[VR UNITARIO]]/1000</f>
        <v>0</v>
      </c>
      <c r="R6291" s="105" t="str">
        <f>+VLOOKUP(FACTURACION[[#This Row],[NIT]],TABLACLIENTE,5,FALSE)</f>
        <v>BOGOTÁ D.C.</v>
      </c>
    </row>
    <row r="6292" spans="3:18" s="7" customFormat="1">
      <c r="C6292" s="29">
        <v>2019</v>
      </c>
      <c r="D6292" s="30" t="s">
        <v>705</v>
      </c>
      <c r="E6292" s="30">
        <f>MONTH(FACTURACION[[#This Row],[MES]]&amp;1)</f>
        <v>12</v>
      </c>
      <c r="F6292" s="223">
        <f>DATE(FACTURACION[[#This Row],[AÑO]],FACTURACION[[#This Row],[Mes numero]],1)</f>
        <v>43800</v>
      </c>
      <c r="G6292" s="163" t="s">
        <v>5085</v>
      </c>
      <c r="H6292" s="121">
        <v>860031068</v>
      </c>
      <c r="I6292" s="105" t="str">
        <f>+VLOOKUP(FACTURACION[[#This Row],[NIT]],TABLACLIENTE,2,FALSE)</f>
        <v>INSTRUMENTOS &amp; CONTROLES S.A.</v>
      </c>
      <c r="J6292" s="117" t="s">
        <v>568</v>
      </c>
      <c r="K6292" s="105" t="str">
        <f>+VLOOKUP(FACTURACION[[#This Row],[REFERENCIA]],CODINV,2,FALSE)</f>
        <v>O-RING 0.75OD X 0.56ID, BUNA 70</v>
      </c>
      <c r="L6292" s="105" t="str">
        <f>IF(VLOOKUP(FACTURACION[[#This Row],[REFERENCIA]],CODINV,3,FALSE)=0,"",VLOOKUP(FACTURACION[[#This Row],[REFERENCIA]],CODINV,3,FALSE))</f>
        <v>42710P150</v>
      </c>
      <c r="M6292" s="105" t="str">
        <f>+VLOOKUP(FACTURACION[[#This Row],[REFERENCIA]],CODINV,4,FALSE)</f>
        <v>REPUESTOS Y ACCESORIOS</v>
      </c>
      <c r="N6292" s="105" t="str">
        <f>+VLOOKUP(FACTURACION[[#This Row],[REFERENCIA]],CODINV,5,FALSE)</f>
        <v>HONEYWELL</v>
      </c>
      <c r="O6292" s="117">
        <v>0</v>
      </c>
      <c r="P6292" s="113">
        <v>2678</v>
      </c>
      <c r="Q6292" s="107">
        <f>+FACTURACION[[#This Row],[CANTIDAD]]*FACTURACION[[#This Row],[VR UNITARIO]]/1000</f>
        <v>0</v>
      </c>
      <c r="R6292" s="105" t="str">
        <f>+VLOOKUP(FACTURACION[[#This Row],[NIT]],TABLACLIENTE,5,FALSE)</f>
        <v>BOGOTÁ D.C.</v>
      </c>
    </row>
    <row r="6293" spans="3:18">
      <c r="C6293" s="29">
        <v>2019</v>
      </c>
      <c r="D6293" s="30" t="s">
        <v>705</v>
      </c>
      <c r="E6293" s="30">
        <f>MONTH(FACTURACION[[#This Row],[MES]]&amp;1)</f>
        <v>12</v>
      </c>
      <c r="F6293" s="223">
        <f>DATE(FACTURACION[[#This Row],[AÑO]],FACTURACION[[#This Row],[Mes numero]],1)</f>
        <v>43800</v>
      </c>
      <c r="G6293" s="162" t="s">
        <v>5086</v>
      </c>
      <c r="H6293" s="121">
        <v>900953704</v>
      </c>
      <c r="I6293" s="105" t="str">
        <f>+VLOOKUP(FACTURACION[[#This Row],[NIT]],TABLACLIENTE,2,FALSE)</f>
        <v>EQUISOL EQUIPOS Y SOLUCIONES S.A.S.</v>
      </c>
      <c r="J6293" s="114" t="s">
        <v>5093</v>
      </c>
      <c r="K6293" s="105" t="str">
        <f>+VLOOKUP(FACTURACION[[#This Row],[REFERENCIA]],CODINV,2,FALSE)</f>
        <v>TARJETA ELECTRONICA</v>
      </c>
      <c r="L6293" s="105" t="str">
        <f>IF(VLOOKUP(FACTURACION[[#This Row],[REFERENCIA]],CODINV,3,FALSE)=0,"",VLOOKUP(FACTURACION[[#This Row],[REFERENCIA]],CODINV,3,FALSE))</f>
        <v/>
      </c>
      <c r="M6293" s="105" t="str">
        <f>+VLOOKUP(FACTURACION[[#This Row],[REFERENCIA]],CODINV,4,FALSE)</f>
        <v>REPUESTOS Y ACCESORIOS</v>
      </c>
      <c r="N6293" s="105" t="str">
        <f>+VLOOKUP(FACTURACION[[#This Row],[REFERENCIA]],CODINV,5,FALSE)</f>
        <v>MERCURY</v>
      </c>
      <c r="O6293" s="114">
        <v>10</v>
      </c>
      <c r="P6293" s="113">
        <v>1594074</v>
      </c>
      <c r="Q6293" s="107">
        <f>+FACTURACION[[#This Row],[CANTIDAD]]*FACTURACION[[#This Row],[VR UNITARIO]]/1000</f>
        <v>15940.74</v>
      </c>
      <c r="R6293" s="105" t="str">
        <f>+VLOOKUP(FACTURACION[[#This Row],[NIT]],TABLACLIENTE,5,FALSE)</f>
        <v>ITAGÜÍ</v>
      </c>
    </row>
    <row r="6294" spans="3:18">
      <c r="C6294" s="29">
        <v>2019</v>
      </c>
      <c r="D6294" s="30" t="s">
        <v>705</v>
      </c>
      <c r="E6294" s="30">
        <f>MONTH(FACTURACION[[#This Row],[MES]]&amp;1)</f>
        <v>12</v>
      </c>
      <c r="F6294" s="223">
        <f>DATE(FACTURACION[[#This Row],[AÑO]],FACTURACION[[#This Row],[Mes numero]],1)</f>
        <v>43800</v>
      </c>
      <c r="G6294" s="162" t="s">
        <v>5087</v>
      </c>
      <c r="H6294" s="121">
        <v>800234328</v>
      </c>
      <c r="I6294" s="105" t="str">
        <f>+VLOOKUP(FACTURACION[[#This Row],[NIT]],TABLACLIENTE,2,FALSE)</f>
        <v>CONTROL FLUID S.A.S.</v>
      </c>
      <c r="J6294" s="114" t="s">
        <v>65</v>
      </c>
      <c r="K6294" s="105" t="str">
        <f>+VLOOKUP(FACTURACION[[#This Row],[REFERENCIA]],CODINV,2,FALSE)</f>
        <v>CONTROL LOOP ZSC-100 BM INSPIRATOR</v>
      </c>
      <c r="L6294" s="105" t="str">
        <f>IF(VLOOKUP(FACTURACION[[#This Row],[REFERENCIA]],CODINV,3,FALSE)=0,"",VLOOKUP(FACTURACION[[#This Row],[REFERENCIA]],CODINV,3,FALSE))</f>
        <v/>
      </c>
      <c r="M6294" s="105" t="str">
        <f>+VLOOKUP(FACTURACION[[#This Row],[REFERENCIA]],CODINV,4,FALSE)</f>
        <v>REGULADORES</v>
      </c>
      <c r="N6294" s="105" t="str">
        <f>+VLOOKUP(FACTURACION[[#This Row],[REFERENCIA]],CODINV,5,FALSE)</f>
        <v>HONEYWELL</v>
      </c>
      <c r="O6294" s="114">
        <v>1</v>
      </c>
      <c r="P6294" s="113">
        <v>4871136</v>
      </c>
      <c r="Q6294" s="107">
        <f>+FACTURACION[[#This Row],[CANTIDAD]]*FACTURACION[[#This Row],[VR UNITARIO]]/1000</f>
        <v>4871.1360000000004</v>
      </c>
      <c r="R6294" s="105" t="str">
        <f>+VLOOKUP(FACTURACION[[#This Row],[NIT]],TABLACLIENTE,5,FALSE)</f>
        <v>MEDELLIN</v>
      </c>
    </row>
    <row r="6295" spans="3:18">
      <c r="C6295" s="29">
        <v>2019</v>
      </c>
      <c r="D6295" s="30" t="s">
        <v>705</v>
      </c>
      <c r="E6295" s="30">
        <f>MONTH(FACTURACION[[#This Row],[MES]]&amp;1)</f>
        <v>12</v>
      </c>
      <c r="F6295" s="223">
        <f>DATE(FACTURACION[[#This Row],[AÑO]],FACTURACION[[#This Row],[Mes numero]],1)</f>
        <v>43800</v>
      </c>
      <c r="G6295" s="162" t="s">
        <v>5087</v>
      </c>
      <c r="H6295" s="121">
        <v>800234328</v>
      </c>
      <c r="I6295" s="105" t="str">
        <f>+VLOOKUP(FACTURACION[[#This Row],[NIT]],TABLACLIENTE,2,FALSE)</f>
        <v>CONTROL FLUID S.A.S.</v>
      </c>
      <c r="J6295" s="114" t="s">
        <v>63</v>
      </c>
      <c r="K6295" s="105" t="str">
        <f>+VLOOKUP(FACTURACION[[#This Row],[REFERENCIA]],CODINV,2,FALSE)</f>
        <v>AFV 2" S300 FO</v>
      </c>
      <c r="L6295" s="105" t="str">
        <f>IF(VLOOKUP(FACTURACION[[#This Row],[REFERENCIA]],CODINV,3,FALSE)=0,"",VLOOKUP(FACTURACION[[#This Row],[REFERENCIA]],CODINV,3,FALSE))</f>
        <v/>
      </c>
      <c r="M6295" s="105" t="str">
        <f>+VLOOKUP(FACTURACION[[#This Row],[REFERENCIA]],CODINV,4,FALSE)</f>
        <v>REGULADORES</v>
      </c>
      <c r="N6295" s="105" t="str">
        <f>+VLOOKUP(FACTURACION[[#This Row],[REFERENCIA]],CODINV,5,FALSE)</f>
        <v>HONEYWELL</v>
      </c>
      <c r="O6295" s="114">
        <v>1</v>
      </c>
      <c r="P6295" s="113">
        <v>4854397</v>
      </c>
      <c r="Q6295" s="107">
        <f>+FACTURACION[[#This Row],[CANTIDAD]]*FACTURACION[[#This Row],[VR UNITARIO]]/1000</f>
        <v>4854.3969999999999</v>
      </c>
      <c r="R6295" s="105" t="str">
        <f>+VLOOKUP(FACTURACION[[#This Row],[NIT]],TABLACLIENTE,5,FALSE)</f>
        <v>MEDELLIN</v>
      </c>
    </row>
    <row r="6296" spans="3:18">
      <c r="C6296" s="29">
        <v>2019</v>
      </c>
      <c r="D6296" s="30" t="s">
        <v>705</v>
      </c>
      <c r="E6296" s="30">
        <f>MONTH(FACTURACION[[#This Row],[MES]]&amp;1)</f>
        <v>12</v>
      </c>
      <c r="F6296" s="223">
        <f>DATE(FACTURACION[[#This Row],[AÑO]],FACTURACION[[#This Row],[Mes numero]],1)</f>
        <v>43800</v>
      </c>
      <c r="G6296" s="162" t="s">
        <v>5088</v>
      </c>
      <c r="H6296" s="121">
        <v>800170118</v>
      </c>
      <c r="I6296" s="105" t="str">
        <f>+VLOOKUP(FACTURACION[[#This Row],[NIT]],TABLACLIENTE,2,FALSE)</f>
        <v>PROMOTORA DE GASES DEL SUR S A E S P (PROGASUR S.A. E.S.P.)</v>
      </c>
      <c r="J6296" s="114" t="s">
        <v>772</v>
      </c>
      <c r="K6296" s="105" t="str">
        <f>+VLOOKUP(FACTURACION[[#This Row],[REFERENCIA]],CODINV,2,FALSE)</f>
        <v>GEAR HUB 62T DRIVEN</v>
      </c>
      <c r="L6296" s="105" t="str">
        <f>IF(VLOOKUP(FACTURACION[[#This Row],[REFERENCIA]],CODINV,3,FALSE)=0,"",VLOOKUP(FACTURACION[[#This Row],[REFERENCIA]],CODINV,3,FALSE))</f>
        <v>43354G099</v>
      </c>
      <c r="M6296" s="105" t="str">
        <f>+VLOOKUP(FACTURACION[[#This Row],[REFERENCIA]],CODINV,4,FALSE)</f>
        <v>REPUESTOS Y ACCESORIOS</v>
      </c>
      <c r="N6296" s="105" t="str">
        <f>+VLOOKUP(FACTURACION[[#This Row],[REFERENCIA]],CODINV,5,FALSE)</f>
        <v>HONEYWELL</v>
      </c>
      <c r="O6296" s="114">
        <v>1</v>
      </c>
      <c r="P6296" s="113">
        <v>184337</v>
      </c>
      <c r="Q6296" s="107">
        <f>+FACTURACION[[#This Row],[CANTIDAD]]*FACTURACION[[#This Row],[VR UNITARIO]]/1000</f>
        <v>184.33699999999999</v>
      </c>
      <c r="R6296" s="105" t="str">
        <f>+VLOOKUP(FACTURACION[[#This Row],[NIT]],TABLACLIENTE,5,FALSE)</f>
        <v>BOGOTÁ D.C.</v>
      </c>
    </row>
    <row r="6297" spans="3:18">
      <c r="C6297" s="29">
        <v>2019</v>
      </c>
      <c r="D6297" s="30" t="s">
        <v>705</v>
      </c>
      <c r="E6297" s="30">
        <f>MONTH(FACTURACION[[#This Row],[MES]]&amp;1)</f>
        <v>12</v>
      </c>
      <c r="F6297" s="223">
        <f>DATE(FACTURACION[[#This Row],[AÑO]],FACTURACION[[#This Row],[Mes numero]],1)</f>
        <v>43800</v>
      </c>
      <c r="G6297" s="162" t="s">
        <v>5088</v>
      </c>
      <c r="H6297" s="121">
        <v>800170118</v>
      </c>
      <c r="I6297" s="105" t="str">
        <f>+VLOOKUP(FACTURACION[[#This Row],[NIT]],TABLACLIENTE,2,FALSE)</f>
        <v>PROMOTORA DE GASES DEL SUR S A E S P (PROGASUR S.A. E.S.P.)</v>
      </c>
      <c r="J6297" s="114" t="s">
        <v>248</v>
      </c>
      <c r="K6297" s="105" t="str">
        <f>+VLOOKUP(FACTURACION[[#This Row],[REFERENCIA]],CODINV,2,FALSE)</f>
        <v>GEAR &amp; HUB 43 DRIVE</v>
      </c>
      <c r="L6297" s="105" t="str">
        <f>IF(VLOOKUP(FACTURACION[[#This Row],[REFERENCIA]],CODINV,3,FALSE)=0,"",VLOOKUP(FACTURACION[[#This Row],[REFERENCIA]],CODINV,3,FALSE))</f>
        <v>43354G056</v>
      </c>
      <c r="M6297" s="105" t="str">
        <f>+VLOOKUP(FACTURACION[[#This Row],[REFERENCIA]],CODINV,4,FALSE)</f>
        <v>REPUESTOS Y ACCESORIOS</v>
      </c>
      <c r="N6297" s="105" t="str">
        <f>+VLOOKUP(FACTURACION[[#This Row],[REFERENCIA]],CODINV,5,FALSE)</f>
        <v>HONEYWELL</v>
      </c>
      <c r="O6297" s="114">
        <v>1</v>
      </c>
      <c r="P6297" s="113">
        <v>159682</v>
      </c>
      <c r="Q6297" s="107">
        <f>+FACTURACION[[#This Row],[CANTIDAD]]*FACTURACION[[#This Row],[VR UNITARIO]]/1000</f>
        <v>159.68199999999999</v>
      </c>
      <c r="R6297" s="105" t="str">
        <f>+VLOOKUP(FACTURACION[[#This Row],[NIT]],TABLACLIENTE,5,FALSE)</f>
        <v>BOGOTÁ D.C.</v>
      </c>
    </row>
    <row r="6298" spans="3:18">
      <c r="C6298" s="29">
        <v>2019</v>
      </c>
      <c r="D6298" s="30" t="s">
        <v>705</v>
      </c>
      <c r="E6298" s="30">
        <f>MONTH(FACTURACION[[#This Row],[MES]]&amp;1)</f>
        <v>12</v>
      </c>
      <c r="F6298" s="223">
        <f>DATE(FACTURACION[[#This Row],[AÑO]],FACTURACION[[#This Row],[Mes numero]],1)</f>
        <v>43800</v>
      </c>
      <c r="G6298" s="162" t="s">
        <v>5089</v>
      </c>
      <c r="H6298" s="121">
        <v>890503900</v>
      </c>
      <c r="I6298" s="105" t="str">
        <f>+VLOOKUP(FACTURACION[[#This Row],[NIT]],TABLACLIENTE,2,FALSE)</f>
        <v>GASES DEL ORIENTE S.A. E.S.P.</v>
      </c>
      <c r="J6298" s="114" t="s">
        <v>2611</v>
      </c>
      <c r="K6298" s="105" t="str">
        <f>+VLOOKUP(FACTURACION[[#This Row],[REFERENCIA]],CODINV,2,FALSE)</f>
        <v>AFV 4" S300 FO</v>
      </c>
      <c r="L6298" s="105" t="str">
        <f>IF(VLOOKUP(FACTURACION[[#This Row],[REFERENCIA]],CODINV,3,FALSE)=0,"",VLOOKUP(FACTURACION[[#This Row],[REFERENCIA]],CODINV,3,FALSE))</f>
        <v/>
      </c>
      <c r="M6298" s="105" t="str">
        <f>+VLOOKUP(FACTURACION[[#This Row],[REFERENCIA]],CODINV,4,FALSE)</f>
        <v>REGULADORES</v>
      </c>
      <c r="N6298" s="105" t="str">
        <f>+VLOOKUP(FACTURACION[[#This Row],[REFERENCIA]],CODINV,5,FALSE)</f>
        <v>HONEYWELL</v>
      </c>
      <c r="O6298" s="114">
        <v>1</v>
      </c>
      <c r="P6298" s="113">
        <v>9817314</v>
      </c>
      <c r="Q6298" s="107">
        <f>+FACTURACION[[#This Row],[CANTIDAD]]*FACTURACION[[#This Row],[VR UNITARIO]]/1000</f>
        <v>9817.3140000000003</v>
      </c>
      <c r="R6298" s="105" t="str">
        <f>+VLOOKUP(FACTURACION[[#This Row],[NIT]],TABLACLIENTE,5,FALSE)</f>
        <v>CUCUTA</v>
      </c>
    </row>
    <row r="6299" spans="3:18" s="7" customFormat="1">
      <c r="C6299" s="120">
        <v>2020</v>
      </c>
      <c r="D6299" s="30" t="s">
        <v>229</v>
      </c>
      <c r="E6299" s="30">
        <f>MONTH(FACTURACION[[#This Row],[MES]]&amp;1)</f>
        <v>1</v>
      </c>
      <c r="F6299" s="223">
        <f>DATE(FACTURACION[[#This Row],[AÑO]],FACTURACION[[#This Row],[Mes numero]],1)</f>
        <v>43831</v>
      </c>
      <c r="G6299" s="164" t="s">
        <v>5106</v>
      </c>
      <c r="H6299" s="121">
        <v>890400869</v>
      </c>
      <c r="I6299" s="105" t="str">
        <f>+VLOOKUP(FACTURACION[[#This Row],[NIT]],TABLACLIENTE,2,FALSE)</f>
        <v>SURTIDORA DE GAS DEL CARIBE S.A. E.S.P. (SURTIGAS S.A. E.S.P.)</v>
      </c>
      <c r="J6299" s="125" t="s">
        <v>21</v>
      </c>
      <c r="K6299" s="105" t="str">
        <f>+VLOOKUP(FACTURACION[[#This Row],[REFERENCIA]],CODINV,2,FALSE)</f>
        <v>MEDIDOR AC-630 C:1 1/4" MAOP 25PSIG CON CONECTORES</v>
      </c>
      <c r="L6299" s="105" t="str">
        <f>IF(VLOOKUP(FACTURACION[[#This Row],[REFERENCIA]],CODINV,3,FALSE)=0,"",VLOOKUP(FACTURACION[[#This Row],[REFERENCIA]],CODINV,3,FALSE))</f>
        <v/>
      </c>
      <c r="M6299" s="105" t="str">
        <f>+VLOOKUP(FACTURACION[[#This Row],[REFERENCIA]],CODINV,4,FALSE)</f>
        <v>MEDIDORES</v>
      </c>
      <c r="N6299" s="105" t="str">
        <f>+VLOOKUP(FACTURACION[[#This Row],[REFERENCIA]],CODINV,5,FALSE)</f>
        <v>HONEYWELL</v>
      </c>
      <c r="O6299" s="125">
        <v>0</v>
      </c>
      <c r="P6299" s="113">
        <v>2170886.5699999998</v>
      </c>
      <c r="Q6299" s="107">
        <f>+FACTURACION[[#This Row],[CANTIDAD]]*FACTURACION[[#This Row],[VR UNITARIO]]/1000</f>
        <v>0</v>
      </c>
      <c r="R6299" s="105" t="str">
        <f>+VLOOKUP(FACTURACION[[#This Row],[NIT]],TABLACLIENTE,5,FALSE)</f>
        <v>CARTAGENA</v>
      </c>
    </row>
    <row r="6300" spans="3:18">
      <c r="C6300" s="120">
        <v>2020</v>
      </c>
      <c r="D6300" s="30" t="s">
        <v>229</v>
      </c>
      <c r="E6300" s="30">
        <f>MONTH(FACTURACION[[#This Row],[MES]]&amp;1)</f>
        <v>1</v>
      </c>
      <c r="F6300" s="223">
        <f>DATE(FACTURACION[[#This Row],[AÑO]],FACTURACION[[#This Row],[Mes numero]],1)</f>
        <v>43831</v>
      </c>
      <c r="G6300" s="162" t="s">
        <v>5107</v>
      </c>
      <c r="H6300" s="121">
        <v>890400869</v>
      </c>
      <c r="I6300" s="105" t="str">
        <f>+VLOOKUP(FACTURACION[[#This Row],[NIT]],TABLACLIENTE,2,FALSE)</f>
        <v>SURTIDORA DE GAS DEL CARIBE S.A. E.S.P. (SURTIGAS S.A. E.S.P.)</v>
      </c>
      <c r="J6300" s="114" t="s">
        <v>198</v>
      </c>
      <c r="K6300" s="105" t="str">
        <f>+VLOOKUP(FACTURACION[[#This Row],[REFERENCIA]],CODINV,2,FALSE)</f>
        <v>REG. 1813C-HC C. 1 1/4" R: 6-15" O: 1/2</v>
      </c>
      <c r="L6300" s="105" t="str">
        <f>IF(VLOOKUP(FACTURACION[[#This Row],[REFERENCIA]],CODINV,3,FALSE)=0,"",VLOOKUP(FACTURACION[[#This Row],[REFERENCIA]],CODINV,3,FALSE))</f>
        <v/>
      </c>
      <c r="M6300" s="105" t="str">
        <f>+VLOOKUP(FACTURACION[[#This Row],[REFERENCIA]],CODINV,4,FALSE)</f>
        <v>REGULADORES</v>
      </c>
      <c r="N6300" s="105" t="str">
        <f>+VLOOKUP(FACTURACION[[#This Row],[REFERENCIA]],CODINV,5,FALSE)</f>
        <v>HONEYWELL</v>
      </c>
      <c r="O6300" s="114">
        <v>2</v>
      </c>
      <c r="P6300" s="113">
        <v>195000</v>
      </c>
      <c r="Q6300" s="107">
        <f>+FACTURACION[[#This Row],[CANTIDAD]]*FACTURACION[[#This Row],[VR UNITARIO]]/1000</f>
        <v>390</v>
      </c>
      <c r="R6300" s="105" t="str">
        <f>+VLOOKUP(FACTURACION[[#This Row],[NIT]],TABLACLIENTE,5,FALSE)</f>
        <v>CARTAGENA</v>
      </c>
    </row>
    <row r="6301" spans="3:18" s="7" customFormat="1">
      <c r="C6301" s="120">
        <v>2020</v>
      </c>
      <c r="D6301" s="30" t="s">
        <v>229</v>
      </c>
      <c r="E6301" s="30">
        <f>MONTH(FACTURACION[[#This Row],[MES]]&amp;1)</f>
        <v>1</v>
      </c>
      <c r="F6301" s="223">
        <f>DATE(FACTURACION[[#This Row],[AÑO]],FACTURACION[[#This Row],[Mes numero]],1)</f>
        <v>43831</v>
      </c>
      <c r="G6301" s="163" t="s">
        <v>5108</v>
      </c>
      <c r="H6301" s="121">
        <v>800074033</v>
      </c>
      <c r="I6301" s="105" t="str">
        <f>+VLOOKUP(FACTURACION[[#This Row],[NIT]],TABLACLIENTE,2,FALSE)</f>
        <v>COMPAÑIAS ASOCIADAS DE GAS S.A. E.S.P (ASOGAS SA ESP)</v>
      </c>
      <c r="J6301" s="117" t="s">
        <v>604</v>
      </c>
      <c r="K6301" s="105" t="str">
        <f>+VLOOKUP(FACTURACION[[#This Row],[REFERENCIA]],CODINV,2,FALSE)</f>
        <v>DIAFRAGMA 1800CPB2</v>
      </c>
      <c r="L6301" s="105" t="str">
        <f>IF(VLOOKUP(FACTURACION[[#This Row],[REFERENCIA]],CODINV,3,FALSE)=0,"",VLOOKUP(FACTURACION[[#This Row],[REFERENCIA]],CODINV,3,FALSE))</f>
        <v>70014P186</v>
      </c>
      <c r="M6301" s="105" t="str">
        <f>+VLOOKUP(FACTURACION[[#This Row],[REFERENCIA]],CODINV,4,FALSE)</f>
        <v>REPUESTOS Y ACCESORIOS</v>
      </c>
      <c r="N6301" s="105" t="str">
        <f>+VLOOKUP(FACTURACION[[#This Row],[REFERENCIA]],CODINV,5,FALSE)</f>
        <v>HONEYWELL</v>
      </c>
      <c r="O6301" s="117">
        <v>0</v>
      </c>
      <c r="P6301" s="113">
        <v>65000</v>
      </c>
      <c r="Q6301" s="107">
        <f>+FACTURACION[[#This Row],[CANTIDAD]]*FACTURACION[[#This Row],[VR UNITARIO]]/1000</f>
        <v>0</v>
      </c>
      <c r="R6301" s="105" t="str">
        <f>+VLOOKUP(FACTURACION[[#This Row],[NIT]],TABLACLIENTE,5,FALSE)</f>
        <v>MOSQUERA</v>
      </c>
    </row>
    <row r="6302" spans="3:18" s="7" customFormat="1">
      <c r="C6302" s="120">
        <v>2020</v>
      </c>
      <c r="D6302" s="30" t="s">
        <v>229</v>
      </c>
      <c r="E6302" s="30">
        <f>MONTH(FACTURACION[[#This Row],[MES]]&amp;1)</f>
        <v>1</v>
      </c>
      <c r="F6302" s="223">
        <f>DATE(FACTURACION[[#This Row],[AÑO]],FACTURACION[[#This Row],[Mes numero]],1)</f>
        <v>43831</v>
      </c>
      <c r="G6302" s="163" t="s">
        <v>5108</v>
      </c>
      <c r="H6302" s="121">
        <v>800074033</v>
      </c>
      <c r="I6302" s="105" t="str">
        <f>+VLOOKUP(FACTURACION[[#This Row],[NIT]],TABLACLIENTE,2,FALSE)</f>
        <v>COMPAÑIAS ASOCIADAS DE GAS S.A. E.S.P (ASOGAS SA ESP)</v>
      </c>
      <c r="J6302" s="117" t="s">
        <v>3543</v>
      </c>
      <c r="K6302" s="105" t="str">
        <f>+VLOOKUP(FACTURACION[[#This Row],[REFERENCIA]],CODINV,2,FALSE)</f>
        <v>SEAT DISC BUNA 70</v>
      </c>
      <c r="L6302" s="105" t="str">
        <f>IF(VLOOKUP(FACTURACION[[#This Row],[REFERENCIA]],CODINV,3,FALSE)=0,"",VLOOKUP(FACTURACION[[#This Row],[REFERENCIA]],CODINV,3,FALSE))</f>
        <v>70014P042</v>
      </c>
      <c r="M6302" s="105" t="str">
        <f>+VLOOKUP(FACTURACION[[#This Row],[REFERENCIA]],CODINV,4,FALSE)</f>
        <v>REPUESTOS Y ACCESORIOS</v>
      </c>
      <c r="N6302" s="105" t="str">
        <f>+VLOOKUP(FACTURACION[[#This Row],[REFERENCIA]],CODINV,5,FALSE)</f>
        <v>HONEYWELL</v>
      </c>
      <c r="O6302" s="117">
        <v>0</v>
      </c>
      <c r="P6302" s="113">
        <v>9800</v>
      </c>
      <c r="Q6302" s="107">
        <f>+FACTURACION[[#This Row],[CANTIDAD]]*FACTURACION[[#This Row],[VR UNITARIO]]/1000</f>
        <v>0</v>
      </c>
      <c r="R6302" s="105" t="str">
        <f>+VLOOKUP(FACTURACION[[#This Row],[NIT]],TABLACLIENTE,5,FALSE)</f>
        <v>MOSQUERA</v>
      </c>
    </row>
    <row r="6303" spans="3:18" s="7" customFormat="1">
      <c r="C6303" s="120">
        <v>2020</v>
      </c>
      <c r="D6303" s="30" t="s">
        <v>229</v>
      </c>
      <c r="E6303" s="30">
        <f>MONTH(FACTURACION[[#This Row],[MES]]&amp;1)</f>
        <v>1</v>
      </c>
      <c r="F6303" s="223">
        <f>DATE(FACTURACION[[#This Row],[AÑO]],FACTURACION[[#This Row],[Mes numero]],1)</f>
        <v>43831</v>
      </c>
      <c r="G6303" s="163" t="s">
        <v>5108</v>
      </c>
      <c r="H6303" s="121">
        <v>800074033</v>
      </c>
      <c r="I6303" s="105" t="str">
        <f>+VLOOKUP(FACTURACION[[#This Row],[NIT]],TABLACLIENTE,2,FALSE)</f>
        <v>COMPAÑIAS ASOCIADAS DE GAS S.A. E.S.P (ASOGAS SA ESP)</v>
      </c>
      <c r="J6303" s="117" t="s">
        <v>606</v>
      </c>
      <c r="K6303" s="105" t="str">
        <f>+VLOOKUP(FACTURACION[[#This Row],[REFERENCIA]],CODINV,2,FALSE)</f>
        <v>PILOT 1800CPB</v>
      </c>
      <c r="L6303" s="105" t="str">
        <f>IF(VLOOKUP(FACTURACION[[#This Row],[REFERENCIA]],CODINV,3,FALSE)=0,"",VLOOKUP(FACTURACION[[#This Row],[REFERENCIA]],CODINV,3,FALSE))</f>
        <v>78192P001</v>
      </c>
      <c r="M6303" s="105" t="str">
        <f>+VLOOKUP(FACTURACION[[#This Row],[REFERENCIA]],CODINV,4,FALSE)</f>
        <v>REPUESTOS Y ACCESORIOS</v>
      </c>
      <c r="N6303" s="105" t="str">
        <f>+VLOOKUP(FACTURACION[[#This Row],[REFERENCIA]],CODINV,5,FALSE)</f>
        <v>HONEYWELL</v>
      </c>
      <c r="O6303" s="117">
        <v>0</v>
      </c>
      <c r="P6303" s="113">
        <v>130000</v>
      </c>
      <c r="Q6303" s="107">
        <f>+FACTURACION[[#This Row],[CANTIDAD]]*FACTURACION[[#This Row],[VR UNITARIO]]/1000</f>
        <v>0</v>
      </c>
      <c r="R6303" s="105" t="str">
        <f>+VLOOKUP(FACTURACION[[#This Row],[NIT]],TABLACLIENTE,5,FALSE)</f>
        <v>MOSQUERA</v>
      </c>
    </row>
    <row r="6304" spans="3:18">
      <c r="C6304" s="120">
        <v>2020</v>
      </c>
      <c r="D6304" s="30" t="s">
        <v>229</v>
      </c>
      <c r="E6304" s="30">
        <f>MONTH(FACTURACION[[#This Row],[MES]]&amp;1)</f>
        <v>1</v>
      </c>
      <c r="F6304" s="223">
        <f>DATE(FACTURACION[[#This Row],[AÑO]],FACTURACION[[#This Row],[Mes numero]],1)</f>
        <v>43831</v>
      </c>
      <c r="G6304" s="162" t="s">
        <v>5109</v>
      </c>
      <c r="H6304" s="121">
        <v>890500726</v>
      </c>
      <c r="I6304" s="105" t="str">
        <f>+VLOOKUP(FACTURACION[[#This Row],[NIT]],TABLACLIENTE,2,FALSE)</f>
        <v>NORTESANTANDEREANA DE GAS S.A. E.S.P (NORGAS S.A. E.S.P.)</v>
      </c>
      <c r="J6304" s="114" t="s">
        <v>908</v>
      </c>
      <c r="K6304" s="105" t="str">
        <f>+VLOOKUP(FACTURACION[[#This Row],[REFERENCIA]],CODINV,2,FALSE)</f>
        <v>REGULADOR 1804 PFM C:2" O:7/8 R:2-10</v>
      </c>
      <c r="L6304" s="105" t="str">
        <f>IF(VLOOKUP(FACTURACION[[#This Row],[REFERENCIA]],CODINV,3,FALSE)=0,"",VLOOKUP(FACTURACION[[#This Row],[REFERENCIA]],CODINV,3,FALSE))</f>
        <v/>
      </c>
      <c r="M6304" s="105" t="str">
        <f>+VLOOKUP(FACTURACION[[#This Row],[REFERENCIA]],CODINV,4,FALSE)</f>
        <v>REGULADORES</v>
      </c>
      <c r="N6304" s="105" t="str">
        <f>+VLOOKUP(FACTURACION[[#This Row],[REFERENCIA]],CODINV,5,FALSE)</f>
        <v>HONEYWELL</v>
      </c>
      <c r="O6304" s="114">
        <v>1</v>
      </c>
      <c r="P6304" s="113">
        <v>2600000</v>
      </c>
      <c r="Q6304" s="107">
        <f>+FACTURACION[[#This Row],[CANTIDAD]]*FACTURACION[[#This Row],[VR UNITARIO]]/1000</f>
        <v>2600</v>
      </c>
      <c r="R6304" s="105" t="str">
        <f>+VLOOKUP(FACTURACION[[#This Row],[NIT]],TABLACLIENTE,5,FALSE)</f>
        <v>BUCARAMANGA</v>
      </c>
    </row>
    <row r="6305" spans="3:18">
      <c r="C6305" s="120">
        <v>2020</v>
      </c>
      <c r="D6305" s="30" t="s">
        <v>229</v>
      </c>
      <c r="E6305" s="30">
        <f>MONTH(FACTURACION[[#This Row],[MES]]&amp;1)</f>
        <v>1</v>
      </c>
      <c r="F6305" s="223">
        <f>DATE(FACTURACION[[#This Row],[AÑO]],FACTURACION[[#This Row],[Mes numero]],1)</f>
        <v>43831</v>
      </c>
      <c r="G6305" s="162" t="s">
        <v>5110</v>
      </c>
      <c r="H6305" s="121">
        <v>860031068</v>
      </c>
      <c r="I6305" s="105" t="str">
        <f>+VLOOKUP(FACTURACION[[#This Row],[NIT]],TABLACLIENTE,2,FALSE)</f>
        <v>INSTRUMENTOS &amp; CONTROLES S.A.</v>
      </c>
      <c r="J6305" s="126" t="s">
        <v>185</v>
      </c>
      <c r="K6305" s="105" t="str">
        <f>+VLOOKUP(FACTURACION[[#This Row],[REFERENCIA]],CODINV,2,FALSE)</f>
        <v>ROLLPIN.</v>
      </c>
      <c r="L6305" s="105" t="str">
        <f>IF(VLOOKUP(FACTURACION[[#This Row],[REFERENCIA]],CODINV,3,FALSE)=0,"",VLOOKUP(FACTURACION[[#This Row],[REFERENCIA]],CODINV,3,FALSE))</f>
        <v>78137P003</v>
      </c>
      <c r="M6305" s="105" t="str">
        <f>+VLOOKUP(FACTURACION[[#This Row],[REFERENCIA]],CODINV,4,FALSE)</f>
        <v>REPUESTOS Y ACCESORIOS</v>
      </c>
      <c r="N6305" s="105" t="str">
        <f>+VLOOKUP(FACTURACION[[#This Row],[REFERENCIA]],CODINV,5,FALSE)</f>
        <v>HONEYWELL</v>
      </c>
      <c r="O6305" s="117">
        <v>0</v>
      </c>
      <c r="P6305" s="113">
        <v>26782</v>
      </c>
      <c r="Q6305" s="107">
        <f>+FACTURACION[[#This Row],[CANTIDAD]]*FACTURACION[[#This Row],[VR UNITARIO]]/1000</f>
        <v>0</v>
      </c>
      <c r="R6305" s="105" t="str">
        <f>+VLOOKUP(FACTURACION[[#This Row],[NIT]],TABLACLIENTE,5,FALSE)</f>
        <v>BOGOTÁ D.C.</v>
      </c>
    </row>
    <row r="6306" spans="3:18">
      <c r="C6306" s="120">
        <v>2020</v>
      </c>
      <c r="D6306" s="30" t="s">
        <v>229</v>
      </c>
      <c r="E6306" s="30">
        <f>MONTH(FACTURACION[[#This Row],[MES]]&amp;1)</f>
        <v>1</v>
      </c>
      <c r="F6306" s="223">
        <f>DATE(FACTURACION[[#This Row],[AÑO]],FACTURACION[[#This Row],[Mes numero]],1)</f>
        <v>43831</v>
      </c>
      <c r="G6306" s="162" t="s">
        <v>5110</v>
      </c>
      <c r="H6306" s="121">
        <v>860031068</v>
      </c>
      <c r="I6306" s="105" t="str">
        <f>+VLOOKUP(FACTURACION[[#This Row],[NIT]],TABLACLIENTE,2,FALSE)</f>
        <v>INSTRUMENTOS &amp; CONTROLES S.A.</v>
      </c>
      <c r="J6306" s="126" t="s">
        <v>568</v>
      </c>
      <c r="K6306" s="105" t="str">
        <f>+VLOOKUP(FACTURACION[[#This Row],[REFERENCIA]],CODINV,2,FALSE)</f>
        <v>O-RING 0.75OD X 0.56ID, BUNA 70</v>
      </c>
      <c r="L6306" s="105" t="str">
        <f>IF(VLOOKUP(FACTURACION[[#This Row],[REFERENCIA]],CODINV,3,FALSE)=0,"",VLOOKUP(FACTURACION[[#This Row],[REFERENCIA]],CODINV,3,FALSE))</f>
        <v>42710P150</v>
      </c>
      <c r="M6306" s="105" t="str">
        <f>+VLOOKUP(FACTURACION[[#This Row],[REFERENCIA]],CODINV,4,FALSE)</f>
        <v>REPUESTOS Y ACCESORIOS</v>
      </c>
      <c r="N6306" s="105" t="str">
        <f>+VLOOKUP(FACTURACION[[#This Row],[REFERENCIA]],CODINV,5,FALSE)</f>
        <v>HONEYWELL</v>
      </c>
      <c r="O6306" s="117">
        <v>0</v>
      </c>
      <c r="P6306" s="113">
        <v>2678</v>
      </c>
      <c r="Q6306" s="107">
        <f>+FACTURACION[[#This Row],[CANTIDAD]]*FACTURACION[[#This Row],[VR UNITARIO]]/1000</f>
        <v>0</v>
      </c>
      <c r="R6306" s="105" t="str">
        <f>+VLOOKUP(FACTURACION[[#This Row],[NIT]],TABLACLIENTE,5,FALSE)</f>
        <v>BOGOTÁ D.C.</v>
      </c>
    </row>
    <row r="6307" spans="3:18">
      <c r="C6307" s="120">
        <v>2020</v>
      </c>
      <c r="D6307" s="30" t="s">
        <v>229</v>
      </c>
      <c r="E6307" s="30">
        <f>MONTH(FACTURACION[[#This Row],[MES]]&amp;1)</f>
        <v>1</v>
      </c>
      <c r="F6307" s="223">
        <f>DATE(FACTURACION[[#This Row],[AÑO]],FACTURACION[[#This Row],[Mes numero]],1)</f>
        <v>43831</v>
      </c>
      <c r="G6307" s="162" t="s">
        <v>5111</v>
      </c>
      <c r="H6307" s="121">
        <v>860031068</v>
      </c>
      <c r="I6307" s="105" t="str">
        <f>+VLOOKUP(FACTURACION[[#This Row],[NIT]],TABLACLIENTE,2,FALSE)</f>
        <v>INSTRUMENTOS &amp; CONTROLES S.A.</v>
      </c>
      <c r="J6307" s="114" t="s">
        <v>185</v>
      </c>
      <c r="K6307" s="105" t="str">
        <f>+VLOOKUP(FACTURACION[[#This Row],[REFERENCIA]],CODINV,2,FALSE)</f>
        <v>ROLLPIN.</v>
      </c>
      <c r="L6307" s="105" t="str">
        <f>IF(VLOOKUP(FACTURACION[[#This Row],[REFERENCIA]],CODINV,3,FALSE)=0,"",VLOOKUP(FACTURACION[[#This Row],[REFERENCIA]],CODINV,3,FALSE))</f>
        <v>78137P003</v>
      </c>
      <c r="M6307" s="105" t="str">
        <f>+VLOOKUP(FACTURACION[[#This Row],[REFERENCIA]],CODINV,4,FALSE)</f>
        <v>REPUESTOS Y ACCESORIOS</v>
      </c>
      <c r="N6307" s="105" t="str">
        <f>+VLOOKUP(FACTURACION[[#This Row],[REFERENCIA]],CODINV,5,FALSE)</f>
        <v>HONEYWELL</v>
      </c>
      <c r="O6307" s="114">
        <v>5</v>
      </c>
      <c r="P6307" s="113">
        <v>26035</v>
      </c>
      <c r="Q6307" s="107">
        <f>+FACTURACION[[#This Row],[CANTIDAD]]*FACTURACION[[#This Row],[VR UNITARIO]]/1000</f>
        <v>130.17500000000001</v>
      </c>
      <c r="R6307" s="105" t="str">
        <f>+VLOOKUP(FACTURACION[[#This Row],[NIT]],TABLACLIENTE,5,FALSE)</f>
        <v>BOGOTÁ D.C.</v>
      </c>
    </row>
    <row r="6308" spans="3:18">
      <c r="C6308" s="120">
        <v>2020</v>
      </c>
      <c r="D6308" s="30" t="s">
        <v>229</v>
      </c>
      <c r="E6308" s="30">
        <f>MONTH(FACTURACION[[#This Row],[MES]]&amp;1)</f>
        <v>1</v>
      </c>
      <c r="F6308" s="223">
        <f>DATE(FACTURACION[[#This Row],[AÑO]],FACTURACION[[#This Row],[Mes numero]],1)</f>
        <v>43831</v>
      </c>
      <c r="G6308" s="162" t="s">
        <v>5112</v>
      </c>
      <c r="H6308" s="121">
        <v>860510723</v>
      </c>
      <c r="I6308" s="105" t="str">
        <f>+VLOOKUP(FACTURACION[[#This Row],[NIT]],TABLACLIENTE,2,FALSE)</f>
        <v>SAENA DE COLOMBIA S.A.</v>
      </c>
      <c r="J6308" s="114" t="s">
        <v>61</v>
      </c>
      <c r="K6308" s="105" t="str">
        <f>+VLOOKUP(FACTURACION[[#This Row],[REFERENCIA]],CODINV,2,FALSE)</f>
        <v>MANGA 2" S300 H7</v>
      </c>
      <c r="L6308" s="105" t="str">
        <f>IF(VLOOKUP(FACTURACION[[#This Row],[REFERENCIA]],CODINV,3,FALSE)=0,"",VLOOKUP(FACTURACION[[#This Row],[REFERENCIA]],CODINV,3,FALSE))</f>
        <v>73404P002</v>
      </c>
      <c r="M6308" s="105" t="str">
        <f>+VLOOKUP(FACTURACION[[#This Row],[REFERENCIA]],CODINV,4,FALSE)</f>
        <v>MANGAS</v>
      </c>
      <c r="N6308" s="105" t="str">
        <f>+VLOOKUP(FACTURACION[[#This Row],[REFERENCIA]],CODINV,5,FALSE)</f>
        <v>HONEYWELL</v>
      </c>
      <c r="O6308" s="114">
        <v>2</v>
      </c>
      <c r="P6308" s="113">
        <v>570000</v>
      </c>
      <c r="Q6308" s="107">
        <f>+FACTURACION[[#This Row],[CANTIDAD]]*FACTURACION[[#This Row],[VR UNITARIO]]/1000</f>
        <v>1140</v>
      </c>
      <c r="R6308" s="105" t="str">
        <f>+VLOOKUP(FACTURACION[[#This Row],[NIT]],TABLACLIENTE,5,FALSE)</f>
        <v>BOGOTÁ D.C.</v>
      </c>
    </row>
    <row r="6309" spans="3:18">
      <c r="C6309" s="120">
        <v>2020</v>
      </c>
      <c r="D6309" s="30" t="s">
        <v>229</v>
      </c>
      <c r="E6309" s="30">
        <f>MONTH(FACTURACION[[#This Row],[MES]]&amp;1)</f>
        <v>1</v>
      </c>
      <c r="F6309" s="223">
        <f>DATE(FACTURACION[[#This Row],[AÑO]],FACTURACION[[#This Row],[Mes numero]],1)</f>
        <v>43831</v>
      </c>
      <c r="G6309" s="162" t="s">
        <v>5113</v>
      </c>
      <c r="H6309" s="121">
        <v>830043681</v>
      </c>
      <c r="I6309" s="105" t="str">
        <f>+VLOOKUP(FACTURACION[[#This Row],[NIT]],TABLACLIENTE,2,FALSE)</f>
        <v>INGENIERIA ELECTRONICA MARTINEZ LTDA (MELTRONIC LTDA)</v>
      </c>
      <c r="J6309" s="114" t="s">
        <v>1064</v>
      </c>
      <c r="K6309" s="105" t="str">
        <f>+VLOOKUP(FACTURACION[[#This Row],[REFERENCIA]],CODINV,2,FALSE)</f>
        <v>REG. 1813C C: 1" R: 6-15" O: 1/2</v>
      </c>
      <c r="L6309" s="105" t="str">
        <f>IF(VLOOKUP(FACTURACION[[#This Row],[REFERENCIA]],CODINV,3,FALSE)=0,"",VLOOKUP(FACTURACION[[#This Row],[REFERENCIA]],CODINV,3,FALSE))</f>
        <v/>
      </c>
      <c r="M6309" s="105" t="str">
        <f>+VLOOKUP(FACTURACION[[#This Row],[REFERENCIA]],CODINV,4,FALSE)</f>
        <v>REGULADORES</v>
      </c>
      <c r="N6309" s="105" t="str">
        <f>+VLOOKUP(FACTURACION[[#This Row],[REFERENCIA]],CODINV,5,FALSE)</f>
        <v>HONEYWELL</v>
      </c>
      <c r="O6309" s="114">
        <v>4</v>
      </c>
      <c r="P6309" s="113">
        <v>175000</v>
      </c>
      <c r="Q6309" s="107">
        <f>+FACTURACION[[#This Row],[CANTIDAD]]*FACTURACION[[#This Row],[VR UNITARIO]]/1000</f>
        <v>700</v>
      </c>
      <c r="R6309" s="105" t="str">
        <f>+VLOOKUP(FACTURACION[[#This Row],[NIT]],TABLACLIENTE,5,FALSE)</f>
        <v>BOGOTÁ D.C.</v>
      </c>
    </row>
    <row r="6310" spans="3:18">
      <c r="C6310" s="120">
        <v>2020</v>
      </c>
      <c r="D6310" s="30" t="s">
        <v>229</v>
      </c>
      <c r="E6310" s="30">
        <f>MONTH(FACTURACION[[#This Row],[MES]]&amp;1)</f>
        <v>1</v>
      </c>
      <c r="F6310" s="223">
        <f>DATE(FACTURACION[[#This Row],[AÑO]],FACTURACION[[#This Row],[Mes numero]],1)</f>
        <v>43831</v>
      </c>
      <c r="G6310" s="162" t="s">
        <v>5113</v>
      </c>
      <c r="H6310" s="121">
        <v>830043681</v>
      </c>
      <c r="I6310" s="105" t="str">
        <f>+VLOOKUP(FACTURACION[[#This Row],[NIT]],TABLACLIENTE,2,FALSE)</f>
        <v>INGENIERIA ELECTRONICA MARTINEZ LTDA (MELTRONIC LTDA)</v>
      </c>
      <c r="J6310" s="114" t="s">
        <v>198</v>
      </c>
      <c r="K6310" s="105" t="str">
        <f>+VLOOKUP(FACTURACION[[#This Row],[REFERENCIA]],CODINV,2,FALSE)</f>
        <v>REG. 1813C-HC C. 1 1/4" R: 6-15" O: 1/2</v>
      </c>
      <c r="L6310" s="105" t="str">
        <f>IF(VLOOKUP(FACTURACION[[#This Row],[REFERENCIA]],CODINV,3,FALSE)=0,"",VLOOKUP(FACTURACION[[#This Row],[REFERENCIA]],CODINV,3,FALSE))</f>
        <v/>
      </c>
      <c r="M6310" s="105" t="str">
        <f>+VLOOKUP(FACTURACION[[#This Row],[REFERENCIA]],CODINV,4,FALSE)</f>
        <v>REGULADORES</v>
      </c>
      <c r="N6310" s="105" t="str">
        <f>+VLOOKUP(FACTURACION[[#This Row],[REFERENCIA]],CODINV,5,FALSE)</f>
        <v>HONEYWELL</v>
      </c>
      <c r="O6310" s="114">
        <v>4</v>
      </c>
      <c r="P6310" s="113">
        <v>175000</v>
      </c>
      <c r="Q6310" s="107">
        <f>+FACTURACION[[#This Row],[CANTIDAD]]*FACTURACION[[#This Row],[VR UNITARIO]]/1000</f>
        <v>700</v>
      </c>
      <c r="R6310" s="105" t="str">
        <f>+VLOOKUP(FACTURACION[[#This Row],[NIT]],TABLACLIENTE,5,FALSE)</f>
        <v>BOGOTÁ D.C.</v>
      </c>
    </row>
    <row r="6311" spans="3:18">
      <c r="C6311" s="120">
        <v>2020</v>
      </c>
      <c r="D6311" s="30" t="s">
        <v>229</v>
      </c>
      <c r="E6311" s="30">
        <f>MONTH(FACTURACION[[#This Row],[MES]]&amp;1)</f>
        <v>1</v>
      </c>
      <c r="F6311" s="223">
        <f>DATE(FACTURACION[[#This Row],[AÑO]],FACTURACION[[#This Row],[Mes numero]],1)</f>
        <v>43831</v>
      </c>
      <c r="G6311" s="162" t="s">
        <v>5114</v>
      </c>
      <c r="H6311" s="121">
        <v>800218682</v>
      </c>
      <c r="I6311" s="105" t="str">
        <f>+VLOOKUP(FACTURACION[[#This Row],[NIT]],TABLACLIENTE,2,FALSE)</f>
        <v>GASES DEL CUSIANA S.A E.S.P. (CUSIANAGAS S.A E.S.P)</v>
      </c>
      <c r="J6311" s="114" t="s">
        <v>1677</v>
      </c>
      <c r="K6311" s="105" t="str">
        <f>+VLOOKUP(FACTURACION[[#This Row],[REFERENCIA]],CODINV,2,FALSE)</f>
        <v>MEDIDOR BK 250</v>
      </c>
      <c r="L6311" s="105" t="str">
        <f>IF(VLOOKUP(FACTURACION[[#This Row],[REFERENCIA]],CODINV,3,FALSE)=0,"",VLOOKUP(FACTURACION[[#This Row],[REFERENCIA]],CODINV,3,FALSE))</f>
        <v/>
      </c>
      <c r="M6311" s="105" t="str">
        <f>+VLOOKUP(FACTURACION[[#This Row],[REFERENCIA]],CODINV,4,FALSE)</f>
        <v>MEDIDORES</v>
      </c>
      <c r="N6311" s="105" t="str">
        <f>+VLOOKUP(FACTURACION[[#This Row],[REFERENCIA]],CODINV,5,FALSE)</f>
        <v>HONEYWELL</v>
      </c>
      <c r="O6311" s="114">
        <v>15</v>
      </c>
      <c r="P6311" s="113">
        <v>388675</v>
      </c>
      <c r="Q6311" s="107">
        <f>+FACTURACION[[#This Row],[CANTIDAD]]*FACTURACION[[#This Row],[VR UNITARIO]]/1000</f>
        <v>5830.125</v>
      </c>
      <c r="R6311" s="105" t="str">
        <f>+VLOOKUP(FACTURACION[[#This Row],[NIT]],TABLACLIENTE,5,FALSE)</f>
        <v>YOPAL</v>
      </c>
    </row>
    <row r="6312" spans="3:18">
      <c r="C6312" s="120">
        <v>2020</v>
      </c>
      <c r="D6312" s="30" t="s">
        <v>229</v>
      </c>
      <c r="E6312" s="30">
        <f>MONTH(FACTURACION[[#This Row],[MES]]&amp;1)</f>
        <v>1</v>
      </c>
      <c r="F6312" s="223">
        <f>DATE(FACTURACION[[#This Row],[AÑO]],FACTURACION[[#This Row],[Mes numero]],1)</f>
        <v>43831</v>
      </c>
      <c r="G6312" s="162" t="s">
        <v>5115</v>
      </c>
      <c r="H6312" s="121">
        <v>890500726</v>
      </c>
      <c r="I6312" s="105" t="str">
        <f>+VLOOKUP(FACTURACION[[#This Row],[NIT]],TABLACLIENTE,2,FALSE)</f>
        <v>NORTESANTANDEREANA DE GAS S.A. E.S.P (NORGAS S.A. E.S.P.)</v>
      </c>
      <c r="J6312" s="114" t="s">
        <v>92</v>
      </c>
      <c r="K6312" s="105" t="str">
        <f>+VLOOKUP(FACTURACION[[#This Row],[REFERENCIA]],CODINV,2,FALSE)</f>
        <v>VALVULA DE EXCESO DE FLUJO 2"</v>
      </c>
      <c r="L6312" s="105" t="str">
        <f>IF(VLOOKUP(FACTURACION[[#This Row],[REFERENCIA]],CODINV,3,FALSE)=0,"",VLOOKUP(FACTURACION[[#This Row],[REFERENCIA]],CODINV,3,FALSE))</f>
        <v>A3292C</v>
      </c>
      <c r="M6312" s="105" t="str">
        <f>+VLOOKUP(FACTURACION[[#This Row],[REFERENCIA]],CODINV,4,FALSE)</f>
        <v>VÁLVULAS Y MULTIVÁLVULAS</v>
      </c>
      <c r="N6312" s="105" t="str">
        <f>+VLOOKUP(FACTURACION[[#This Row],[REFERENCIA]],CODINV,5,FALSE)</f>
        <v>REGO</v>
      </c>
      <c r="O6312" s="114">
        <v>2</v>
      </c>
      <c r="P6312" s="113">
        <v>199000</v>
      </c>
      <c r="Q6312" s="107">
        <f>+FACTURACION[[#This Row],[CANTIDAD]]*FACTURACION[[#This Row],[VR UNITARIO]]/1000</f>
        <v>398</v>
      </c>
      <c r="R6312" s="105" t="str">
        <f>+VLOOKUP(FACTURACION[[#This Row],[NIT]],TABLACLIENTE,5,FALSE)</f>
        <v>BUCARAMANGA</v>
      </c>
    </row>
    <row r="6313" spans="3:18">
      <c r="C6313" s="120">
        <v>2020</v>
      </c>
      <c r="D6313" s="30" t="s">
        <v>229</v>
      </c>
      <c r="E6313" s="30">
        <f>MONTH(FACTURACION[[#This Row],[MES]]&amp;1)</f>
        <v>1</v>
      </c>
      <c r="F6313" s="223">
        <f>DATE(FACTURACION[[#This Row],[AÑO]],FACTURACION[[#This Row],[Mes numero]],1)</f>
        <v>43831</v>
      </c>
      <c r="G6313" s="162" t="s">
        <v>5116</v>
      </c>
      <c r="H6313" s="121">
        <v>890500726</v>
      </c>
      <c r="I6313" s="105" t="str">
        <f>+VLOOKUP(FACTURACION[[#This Row],[NIT]],TABLACLIENTE,2,FALSE)</f>
        <v>NORTESANTANDEREANA DE GAS S.A. E.S.P (NORGAS S.A. E.S.P.)</v>
      </c>
      <c r="J6313" s="114" t="s">
        <v>913</v>
      </c>
      <c r="K6313" s="105" t="str">
        <f>+VLOOKUP(FACTURACION[[#This Row],[REFERENCIA]],CODINV,2,FALSE)</f>
        <v>TECLADO</v>
      </c>
      <c r="L6313" s="105" t="str">
        <f>IF(VLOOKUP(FACTURACION[[#This Row],[REFERENCIA]],CODINV,3,FALSE)=0,"",VLOOKUP(FACTURACION[[#This Row],[REFERENCIA]],CODINV,3,FALSE))</f>
        <v/>
      </c>
      <c r="M6313" s="105" t="str">
        <f>+VLOOKUP(FACTURACION[[#This Row],[REFERENCIA]],CODINV,4,FALSE)</f>
        <v>REPUESTOS Y ACCESORIOS</v>
      </c>
      <c r="N6313" s="105" t="str">
        <f>+VLOOKUP(FACTURACION[[#This Row],[REFERENCIA]],CODINV,5,FALSE)</f>
        <v>RED SEAL MEASUREMENT</v>
      </c>
      <c r="O6313" s="114">
        <v>10</v>
      </c>
      <c r="P6313" s="113">
        <v>198000</v>
      </c>
      <c r="Q6313" s="107">
        <f>+FACTURACION[[#This Row],[CANTIDAD]]*FACTURACION[[#This Row],[VR UNITARIO]]/1000</f>
        <v>1980</v>
      </c>
      <c r="R6313" s="105" t="str">
        <f>+VLOOKUP(FACTURACION[[#This Row],[NIT]],TABLACLIENTE,5,FALSE)</f>
        <v>BUCARAMANGA</v>
      </c>
    </row>
    <row r="6314" spans="3:18">
      <c r="C6314" s="120">
        <v>2020</v>
      </c>
      <c r="D6314" s="30" t="s">
        <v>229</v>
      </c>
      <c r="E6314" s="30">
        <f>MONTH(FACTURACION[[#This Row],[MES]]&amp;1)</f>
        <v>1</v>
      </c>
      <c r="F6314" s="223">
        <f>DATE(FACTURACION[[#This Row],[AÑO]],FACTURACION[[#This Row],[Mes numero]],1)</f>
        <v>43831</v>
      </c>
      <c r="G6314" s="162" t="s">
        <v>5117</v>
      </c>
      <c r="H6314" s="121">
        <v>890500726</v>
      </c>
      <c r="I6314" s="105" t="str">
        <f>+VLOOKUP(FACTURACION[[#This Row],[NIT]],TABLACLIENTE,2,FALSE)</f>
        <v>NORTESANTANDEREANA DE GAS S.A. E.S.P (NORGAS S.A. E.S.P.)</v>
      </c>
      <c r="J6314" s="114" t="s">
        <v>303</v>
      </c>
      <c r="K6314" s="105" t="str">
        <f>+VLOOKUP(FACTURACION[[#This Row],[REFERENCIA]],CODINV,2,FALSE)</f>
        <v>CONECTADOR DE LLENADO POL X 3/8" NPTM</v>
      </c>
      <c r="L6314" s="105" t="str">
        <f>IF(VLOOKUP(FACTURACION[[#This Row],[REFERENCIA]],CODINV,3,FALSE)=0,"",VLOOKUP(FACTURACION[[#This Row],[REFERENCIA]],CODINV,3,FALSE))</f>
        <v>7193D10</v>
      </c>
      <c r="M6314" s="105" t="str">
        <f>+VLOOKUP(FACTURACION[[#This Row],[REFERENCIA]],CODINV,4,FALSE)</f>
        <v>REPUESTOS Y ACCESORIOS</v>
      </c>
      <c r="N6314" s="105" t="str">
        <f>+VLOOKUP(FACTURACION[[#This Row],[REFERENCIA]],CODINV,5,FALSE)</f>
        <v>REGO</v>
      </c>
      <c r="O6314" s="114">
        <v>4</v>
      </c>
      <c r="P6314" s="113">
        <v>133900</v>
      </c>
      <c r="Q6314" s="107">
        <f>+FACTURACION[[#This Row],[CANTIDAD]]*FACTURACION[[#This Row],[VR UNITARIO]]/1000</f>
        <v>535.6</v>
      </c>
      <c r="R6314" s="105" t="str">
        <f>+VLOOKUP(FACTURACION[[#This Row],[NIT]],TABLACLIENTE,5,FALSE)</f>
        <v>BUCARAMANGA</v>
      </c>
    </row>
    <row r="6315" spans="3:18">
      <c r="C6315" s="120">
        <v>2020</v>
      </c>
      <c r="D6315" s="30" t="s">
        <v>229</v>
      </c>
      <c r="E6315" s="30">
        <f>MONTH(FACTURACION[[#This Row],[MES]]&amp;1)</f>
        <v>1</v>
      </c>
      <c r="F6315" s="223">
        <f>DATE(FACTURACION[[#This Row],[AÑO]],FACTURACION[[#This Row],[Mes numero]],1)</f>
        <v>43831</v>
      </c>
      <c r="G6315" s="162" t="s">
        <v>5117</v>
      </c>
      <c r="H6315" s="121">
        <v>890500726</v>
      </c>
      <c r="I6315" s="105" t="str">
        <f>+VLOOKUP(FACTURACION[[#This Row],[NIT]],TABLACLIENTE,2,FALSE)</f>
        <v>NORTESANTANDEREANA DE GAS S.A. E.S.P (NORGAS S.A. E.S.P.)</v>
      </c>
      <c r="J6315" s="114" t="s">
        <v>56</v>
      </c>
      <c r="K6315" s="105" t="str">
        <f>+VLOOKUP(FACTURACION[[#This Row],[REFERENCIA]],CODINV,2,FALSE)</f>
        <v xml:space="preserve"> VALVULA DE AGUJA DE  1/4"</v>
      </c>
      <c r="L6315" s="105" t="str">
        <f>IF(VLOOKUP(FACTURACION[[#This Row],[REFERENCIA]],CODINV,3,FALSE)=0,"",VLOOKUP(FACTURACION[[#This Row],[REFERENCIA]],CODINV,3,FALSE))</f>
        <v>1224WA</v>
      </c>
      <c r="M6315" s="105" t="str">
        <f>+VLOOKUP(FACTURACION[[#This Row],[REFERENCIA]],CODINV,4,FALSE)</f>
        <v>VÁLVULAS Y MULTIVÁLVULAS</v>
      </c>
      <c r="N6315" s="105" t="str">
        <f>+VLOOKUP(FACTURACION[[#This Row],[REFERENCIA]],CODINV,5,FALSE)</f>
        <v>REGO</v>
      </c>
      <c r="O6315" s="114">
        <v>5</v>
      </c>
      <c r="P6315" s="113">
        <v>61900</v>
      </c>
      <c r="Q6315" s="107">
        <f>+FACTURACION[[#This Row],[CANTIDAD]]*FACTURACION[[#This Row],[VR UNITARIO]]/1000</f>
        <v>309.5</v>
      </c>
      <c r="R6315" s="105" t="str">
        <f>+VLOOKUP(FACTURACION[[#This Row],[NIT]],TABLACLIENTE,5,FALSE)</f>
        <v>BUCARAMANGA</v>
      </c>
    </row>
    <row r="6316" spans="3:18">
      <c r="C6316" s="120">
        <v>2020</v>
      </c>
      <c r="D6316" s="30" t="s">
        <v>229</v>
      </c>
      <c r="E6316" s="30">
        <f>MONTH(FACTURACION[[#This Row],[MES]]&amp;1)</f>
        <v>1</v>
      </c>
      <c r="F6316" s="223">
        <f>DATE(FACTURACION[[#This Row],[AÑO]],FACTURACION[[#This Row],[Mes numero]],1)</f>
        <v>43831</v>
      </c>
      <c r="G6316" s="162" t="s">
        <v>5118</v>
      </c>
      <c r="H6316" s="121">
        <v>891101577</v>
      </c>
      <c r="I6316" s="105" t="str">
        <f>+VLOOKUP(FACTURACION[[#This Row],[NIT]],TABLACLIENTE,2,FALSE)</f>
        <v>ALCANOS DE COLOMBIA S.A. E.S.P</v>
      </c>
      <c r="J6316" s="114" t="s">
        <v>198</v>
      </c>
      <c r="K6316" s="105" t="str">
        <f>+VLOOKUP(FACTURACION[[#This Row],[REFERENCIA]],CODINV,2,FALSE)</f>
        <v>REG. 1813C-HC C. 1 1/4" R: 6-15" O: 1/2</v>
      </c>
      <c r="L6316" s="105" t="str">
        <f>IF(VLOOKUP(FACTURACION[[#This Row],[REFERENCIA]],CODINV,3,FALSE)=0,"",VLOOKUP(FACTURACION[[#This Row],[REFERENCIA]],CODINV,3,FALSE))</f>
        <v/>
      </c>
      <c r="M6316" s="105" t="str">
        <f>+VLOOKUP(FACTURACION[[#This Row],[REFERENCIA]],CODINV,4,FALSE)</f>
        <v>REGULADORES</v>
      </c>
      <c r="N6316" s="105" t="str">
        <f>+VLOOKUP(FACTURACION[[#This Row],[REFERENCIA]],CODINV,5,FALSE)</f>
        <v>HONEYWELL</v>
      </c>
      <c r="O6316" s="114">
        <v>8</v>
      </c>
      <c r="P6316" s="113">
        <v>150809</v>
      </c>
      <c r="Q6316" s="107">
        <f>+FACTURACION[[#This Row],[CANTIDAD]]*FACTURACION[[#This Row],[VR UNITARIO]]/1000</f>
        <v>1206.472</v>
      </c>
      <c r="R6316" s="105" t="str">
        <f>+VLOOKUP(FACTURACION[[#This Row],[NIT]],TABLACLIENTE,5,FALSE)</f>
        <v>NEIVA</v>
      </c>
    </row>
    <row r="6317" spans="3:18">
      <c r="C6317" s="120">
        <v>2020</v>
      </c>
      <c r="D6317" s="30" t="s">
        <v>229</v>
      </c>
      <c r="E6317" s="30">
        <f>MONTH(FACTURACION[[#This Row],[MES]]&amp;1)</f>
        <v>1</v>
      </c>
      <c r="F6317" s="223">
        <f>DATE(FACTURACION[[#This Row],[AÑO]],FACTURACION[[#This Row],[Mes numero]],1)</f>
        <v>43831</v>
      </c>
      <c r="G6317" s="162" t="s">
        <v>5119</v>
      </c>
      <c r="H6317" s="121">
        <v>900150235</v>
      </c>
      <c r="I6317" s="105" t="str">
        <f>+VLOOKUP(FACTURACION[[#This Row],[NIT]],TABLACLIENTE,2,FALSE)</f>
        <v>D C TEKNICALDERAS LTDA</v>
      </c>
      <c r="J6317" s="114" t="s">
        <v>5135</v>
      </c>
      <c r="K6317" s="105" t="str">
        <f>+VLOOKUP(FACTURACION[[#This Row],[REFERENCIA]],CODINV,2,FALSE)</f>
        <v>REGULADOR 1813B 2"</v>
      </c>
      <c r="L6317" s="105" t="str">
        <f>IF(VLOOKUP(FACTURACION[[#This Row],[REFERENCIA]],CODINV,3,FALSE)=0,"",VLOOKUP(FACTURACION[[#This Row],[REFERENCIA]],CODINV,3,FALSE))</f>
        <v/>
      </c>
      <c r="M6317" s="105" t="str">
        <f>+VLOOKUP(FACTURACION[[#This Row],[REFERENCIA]],CODINV,4,FALSE)</f>
        <v>REGULADORES</v>
      </c>
      <c r="N6317" s="105" t="str">
        <f>+VLOOKUP(FACTURACION[[#This Row],[REFERENCIA]],CODINV,5,FALSE)</f>
        <v>HONEYWELL</v>
      </c>
      <c r="O6317" s="114">
        <v>1</v>
      </c>
      <c r="P6317" s="113">
        <v>2100000</v>
      </c>
      <c r="Q6317" s="107">
        <f>+FACTURACION[[#This Row],[CANTIDAD]]*FACTURACION[[#This Row],[VR UNITARIO]]/1000</f>
        <v>2100</v>
      </c>
      <c r="R6317" s="105" t="str">
        <f>+VLOOKUP(FACTURACION[[#This Row],[NIT]],TABLACLIENTE,5,FALSE)</f>
        <v>BOGOTÁ D.C.</v>
      </c>
    </row>
    <row r="6318" spans="3:18">
      <c r="C6318" s="120">
        <v>2020</v>
      </c>
      <c r="D6318" s="30" t="s">
        <v>229</v>
      </c>
      <c r="E6318" s="30">
        <f>MONTH(FACTURACION[[#This Row],[MES]]&amp;1)</f>
        <v>1</v>
      </c>
      <c r="F6318" s="223">
        <f>DATE(FACTURACION[[#This Row],[AÑO]],FACTURACION[[#This Row],[Mes numero]],1)</f>
        <v>43831</v>
      </c>
      <c r="G6318" s="162" t="s">
        <v>5120</v>
      </c>
      <c r="H6318" s="121">
        <v>892115036</v>
      </c>
      <c r="I6318" s="105" t="str">
        <f>+VLOOKUP(FACTURACION[[#This Row],[NIT]],TABLACLIENTE,2,FALSE)</f>
        <v>GASES DE LA GUAJIRA S.A. E. S. P. (GASGUAJIRA S.A. E.S.P.)</v>
      </c>
      <c r="J6318" s="114" t="s">
        <v>198</v>
      </c>
      <c r="K6318" s="105" t="str">
        <f>+VLOOKUP(FACTURACION[[#This Row],[REFERENCIA]],CODINV,2,FALSE)</f>
        <v>REG. 1813C-HC C. 1 1/4" R: 6-15" O: 1/2</v>
      </c>
      <c r="L6318" s="105" t="str">
        <f>IF(VLOOKUP(FACTURACION[[#This Row],[REFERENCIA]],CODINV,3,FALSE)=0,"",VLOOKUP(FACTURACION[[#This Row],[REFERENCIA]],CODINV,3,FALSE))</f>
        <v/>
      </c>
      <c r="M6318" s="105" t="str">
        <f>+VLOOKUP(FACTURACION[[#This Row],[REFERENCIA]],CODINV,4,FALSE)</f>
        <v>REGULADORES</v>
      </c>
      <c r="N6318" s="105" t="str">
        <f>+VLOOKUP(FACTURACION[[#This Row],[REFERENCIA]],CODINV,5,FALSE)</f>
        <v>HONEYWELL</v>
      </c>
      <c r="O6318" s="114">
        <v>10</v>
      </c>
      <c r="P6318" s="113">
        <v>190000</v>
      </c>
      <c r="Q6318" s="107">
        <f>+FACTURACION[[#This Row],[CANTIDAD]]*FACTURACION[[#This Row],[VR UNITARIO]]/1000</f>
        <v>1900</v>
      </c>
      <c r="R6318" s="105" t="str">
        <f>+VLOOKUP(FACTURACION[[#This Row],[NIT]],TABLACLIENTE,5,FALSE)</f>
        <v>RIOHACHA</v>
      </c>
    </row>
    <row r="6319" spans="3:18">
      <c r="C6319" s="120">
        <v>2020</v>
      </c>
      <c r="D6319" s="30" t="s">
        <v>229</v>
      </c>
      <c r="E6319" s="30">
        <f>MONTH(FACTURACION[[#This Row],[MES]]&amp;1)</f>
        <v>1</v>
      </c>
      <c r="F6319" s="223">
        <f>DATE(FACTURACION[[#This Row],[AÑO]],FACTURACION[[#This Row],[Mes numero]],1)</f>
        <v>43831</v>
      </c>
      <c r="G6319" s="162" t="s">
        <v>5121</v>
      </c>
      <c r="H6319" s="121">
        <v>890400869</v>
      </c>
      <c r="I6319" s="105" t="str">
        <f>+VLOOKUP(FACTURACION[[#This Row],[NIT]],TABLACLIENTE,2,FALSE)</f>
        <v>SURTIDORA DE GAS DEL CARIBE S.A. E.S.P. (SURTIGAS S.A. E.S.P.)</v>
      </c>
      <c r="J6319" s="114" t="s">
        <v>244</v>
      </c>
      <c r="K6319" s="105" t="str">
        <f>+VLOOKUP(FACTURACION[[#This Row],[REFERENCIA]],CODINV,2,FALSE)</f>
        <v>PILOTO ZSC 320-100</v>
      </c>
      <c r="L6319" s="105" t="str">
        <f>IF(VLOOKUP(FACTURACION[[#This Row],[REFERENCIA]],CODINV,3,FALSE)=0,"",VLOOKUP(FACTURACION[[#This Row],[REFERENCIA]],CODINV,3,FALSE))</f>
        <v>RRAE103A1A1A1</v>
      </c>
      <c r="M6319" s="105" t="str">
        <f>+VLOOKUP(FACTURACION[[#This Row],[REFERENCIA]],CODINV,4,FALSE)</f>
        <v>REGULADORES</v>
      </c>
      <c r="N6319" s="105" t="str">
        <f>+VLOOKUP(FACTURACION[[#This Row],[REFERENCIA]],CODINV,5,FALSE)</f>
        <v>HONEYWELL</v>
      </c>
      <c r="O6319" s="114">
        <v>1</v>
      </c>
      <c r="P6319" s="113">
        <v>3150000</v>
      </c>
      <c r="Q6319" s="107">
        <f>+FACTURACION[[#This Row],[CANTIDAD]]*FACTURACION[[#This Row],[VR UNITARIO]]/1000</f>
        <v>3150</v>
      </c>
      <c r="R6319" s="105" t="str">
        <f>+VLOOKUP(FACTURACION[[#This Row],[NIT]],TABLACLIENTE,5,FALSE)</f>
        <v>CARTAGENA</v>
      </c>
    </row>
    <row r="6320" spans="3:18">
      <c r="C6320" s="120">
        <v>2020</v>
      </c>
      <c r="D6320" s="30" t="s">
        <v>229</v>
      </c>
      <c r="E6320" s="30">
        <f>MONTH(FACTURACION[[#This Row],[MES]]&amp;1)</f>
        <v>1</v>
      </c>
      <c r="F6320" s="223">
        <f>DATE(FACTURACION[[#This Row],[AÑO]],FACTURACION[[#This Row],[Mes numero]],1)</f>
        <v>43831</v>
      </c>
      <c r="G6320" s="162" t="s">
        <v>5121</v>
      </c>
      <c r="H6320" s="121">
        <v>890400869</v>
      </c>
      <c r="I6320" s="105" t="str">
        <f>+VLOOKUP(FACTURACION[[#This Row],[NIT]],TABLACLIENTE,2,FALSE)</f>
        <v>SURTIDORA DE GAS DEL CARIBE S.A. E.S.P. (SURTIGAS S.A. E.S.P.)</v>
      </c>
      <c r="J6320" s="114" t="s">
        <v>132</v>
      </c>
      <c r="K6320" s="105" t="str">
        <f>+VLOOKUP(FACTURACION[[#This Row],[REFERENCIA]],CODINV,2,FALSE)</f>
        <v>KIT REPARACION BUNA N 80</v>
      </c>
      <c r="L6320" s="105" t="str">
        <f>IF(VLOOKUP(FACTURACION[[#This Row],[REFERENCIA]],CODINV,3,FALSE)=0,"",VLOOKUP(FACTURACION[[#This Row],[REFERENCIA]],CODINV,3,FALSE))</f>
        <v>73914K010</v>
      </c>
      <c r="M6320" s="105" t="str">
        <f>+VLOOKUP(FACTURACION[[#This Row],[REFERENCIA]],CODINV,4,FALSE)</f>
        <v>REPUESTOS Y ACCESORIOS</v>
      </c>
      <c r="N6320" s="105" t="str">
        <f>+VLOOKUP(FACTURACION[[#This Row],[REFERENCIA]],CODINV,5,FALSE)</f>
        <v>HONEYWELL</v>
      </c>
      <c r="O6320" s="114">
        <v>6</v>
      </c>
      <c r="P6320" s="113">
        <v>175000</v>
      </c>
      <c r="Q6320" s="107">
        <f>+FACTURACION[[#This Row],[CANTIDAD]]*FACTURACION[[#This Row],[VR UNITARIO]]/1000</f>
        <v>1050</v>
      </c>
      <c r="R6320" s="105" t="str">
        <f>+VLOOKUP(FACTURACION[[#This Row],[NIT]],TABLACLIENTE,5,FALSE)</f>
        <v>CARTAGENA</v>
      </c>
    </row>
    <row r="6321" spans="3:18">
      <c r="C6321" s="120">
        <v>2020</v>
      </c>
      <c r="D6321" s="30" t="s">
        <v>229</v>
      </c>
      <c r="E6321" s="30">
        <f>MONTH(FACTURACION[[#This Row],[MES]]&amp;1)</f>
        <v>1</v>
      </c>
      <c r="F6321" s="223">
        <f>DATE(FACTURACION[[#This Row],[AÑO]],FACTURACION[[#This Row],[Mes numero]],1)</f>
        <v>43831</v>
      </c>
      <c r="G6321" s="162" t="s">
        <v>5121</v>
      </c>
      <c r="H6321" s="121">
        <v>890400869</v>
      </c>
      <c r="I6321" s="105" t="str">
        <f>+VLOOKUP(FACTURACION[[#This Row],[NIT]],TABLACLIENTE,2,FALSE)</f>
        <v>SURTIDORA DE GAS DEL CARIBE S.A. E.S.P. (SURTIGAS S.A. E.S.P.)</v>
      </c>
      <c r="J6321" s="114" t="s">
        <v>5051</v>
      </c>
      <c r="K6321" s="105" t="str">
        <f>+VLOOKUP(FACTURACION[[#This Row],[REFERENCIA]],CODINV,2,FALSE)</f>
        <v>RES 100-225 BLANCO</v>
      </c>
      <c r="L6321" s="105" t="str">
        <f>IF(VLOOKUP(FACTURACION[[#This Row],[REFERENCIA]],CODINV,3,FALSE)=0,"",VLOOKUP(FACTURACION[[#This Row],[REFERENCIA]],CODINV,3,FALSE))</f>
        <v/>
      </c>
      <c r="M6321" s="105" t="str">
        <f>+VLOOKUP(FACTURACION[[#This Row],[REFERENCIA]],CODINV,4,FALSE)</f>
        <v>REPUESTOS Y ACCESORIOS</v>
      </c>
      <c r="N6321" s="105" t="str">
        <f>+VLOOKUP(FACTURACION[[#This Row],[REFERENCIA]],CODINV,5,FALSE)</f>
        <v>HONEYWELL</v>
      </c>
      <c r="O6321" s="114">
        <v>3</v>
      </c>
      <c r="P6321" s="113">
        <v>27000</v>
      </c>
      <c r="Q6321" s="107">
        <f>+FACTURACION[[#This Row],[CANTIDAD]]*FACTURACION[[#This Row],[VR UNITARIO]]/1000</f>
        <v>81</v>
      </c>
      <c r="R6321" s="105" t="str">
        <f>+VLOOKUP(FACTURACION[[#This Row],[NIT]],TABLACLIENTE,5,FALSE)</f>
        <v>CARTAGENA</v>
      </c>
    </row>
    <row r="6322" spans="3:18">
      <c r="C6322" s="120">
        <v>2020</v>
      </c>
      <c r="D6322" s="30" t="s">
        <v>229</v>
      </c>
      <c r="E6322" s="30">
        <f>MONTH(FACTURACION[[#This Row],[MES]]&amp;1)</f>
        <v>1</v>
      </c>
      <c r="F6322" s="223">
        <f>DATE(FACTURACION[[#This Row],[AÑO]],FACTURACION[[#This Row],[Mes numero]],1)</f>
        <v>43831</v>
      </c>
      <c r="G6322" s="162" t="s">
        <v>5122</v>
      </c>
      <c r="H6322" s="121">
        <v>890500726</v>
      </c>
      <c r="I6322" s="105" t="str">
        <f>+VLOOKUP(FACTURACION[[#This Row],[NIT]],TABLACLIENTE,2,FALSE)</f>
        <v>NORTESANTANDEREANA DE GAS S.A. E.S.P (NORGAS S.A. E.S.P.)</v>
      </c>
      <c r="J6322" s="114" t="s">
        <v>913</v>
      </c>
      <c r="K6322" s="105" t="str">
        <f>+VLOOKUP(FACTURACION[[#This Row],[REFERENCIA]],CODINV,2,FALSE)</f>
        <v>TECLADO</v>
      </c>
      <c r="L6322" s="105" t="str">
        <f>IF(VLOOKUP(FACTURACION[[#This Row],[REFERENCIA]],CODINV,3,FALSE)=0,"",VLOOKUP(FACTURACION[[#This Row],[REFERENCIA]],CODINV,3,FALSE))</f>
        <v/>
      </c>
      <c r="M6322" s="105" t="str">
        <f>+VLOOKUP(FACTURACION[[#This Row],[REFERENCIA]],CODINV,4,FALSE)</f>
        <v>REPUESTOS Y ACCESORIOS</v>
      </c>
      <c r="N6322" s="105" t="str">
        <f>+VLOOKUP(FACTURACION[[#This Row],[REFERENCIA]],CODINV,5,FALSE)</f>
        <v>RED SEAL MEASUREMENT</v>
      </c>
      <c r="O6322" s="114">
        <v>20</v>
      </c>
      <c r="P6322" s="113">
        <v>212900</v>
      </c>
      <c r="Q6322" s="107">
        <f>+FACTURACION[[#This Row],[CANTIDAD]]*FACTURACION[[#This Row],[VR UNITARIO]]/1000</f>
        <v>4258</v>
      </c>
      <c r="R6322" s="105" t="str">
        <f>+VLOOKUP(FACTURACION[[#This Row],[NIT]],TABLACLIENTE,5,FALSE)</f>
        <v>BUCARAMANGA</v>
      </c>
    </row>
    <row r="6323" spans="3:18">
      <c r="C6323" s="120">
        <v>2020</v>
      </c>
      <c r="D6323" s="30" t="s">
        <v>229</v>
      </c>
      <c r="E6323" s="30">
        <f>MONTH(FACTURACION[[#This Row],[MES]]&amp;1)</f>
        <v>1</v>
      </c>
      <c r="F6323" s="223">
        <f>DATE(FACTURACION[[#This Row],[AÑO]],FACTURACION[[#This Row],[Mes numero]],1)</f>
        <v>43831</v>
      </c>
      <c r="G6323" s="162" t="s">
        <v>5123</v>
      </c>
      <c r="H6323" s="121">
        <v>800167643</v>
      </c>
      <c r="I6323" s="105" t="str">
        <f>+VLOOKUP(FACTURACION[[#This Row],[NIT]],TABLACLIENTE,2,FALSE)</f>
        <v>GASES DE OCCIDENTE S.A. E.S.P. (GDO)</v>
      </c>
      <c r="J6323" s="114" t="s">
        <v>5136</v>
      </c>
      <c r="K6323" s="105" t="str">
        <f>+VLOOKUP(FACTURACION[[#This Row],[REFERENCIA]],CODINV,2,FALSE)</f>
        <v>RES 25-150 PSIG AZUL</v>
      </c>
      <c r="L6323" s="105" t="str">
        <f>IF(VLOOKUP(FACTURACION[[#This Row],[REFERENCIA]],CODINV,3,FALSE)=0,"",VLOOKUP(FACTURACION[[#This Row],[REFERENCIA]],CODINV,3,FALSE))</f>
        <v>71411P014</v>
      </c>
      <c r="M6323" s="105" t="str">
        <f>+VLOOKUP(FACTURACION[[#This Row],[REFERENCIA]],CODINV,4,FALSE)</f>
        <v>REPUESTOS Y ACCESORIOS</v>
      </c>
      <c r="N6323" s="105" t="str">
        <f>+VLOOKUP(FACTURACION[[#This Row],[REFERENCIA]],CODINV,5,FALSE)</f>
        <v>HONEYWELL</v>
      </c>
      <c r="O6323" s="114">
        <v>5</v>
      </c>
      <c r="P6323" s="113">
        <v>81815</v>
      </c>
      <c r="Q6323" s="107">
        <f>+FACTURACION[[#This Row],[CANTIDAD]]*FACTURACION[[#This Row],[VR UNITARIO]]/1000</f>
        <v>409.07499999999999</v>
      </c>
      <c r="R6323" s="105" t="str">
        <f>+VLOOKUP(FACTURACION[[#This Row],[NIT]],TABLACLIENTE,5,FALSE)</f>
        <v>CALI</v>
      </c>
    </row>
    <row r="6324" spans="3:18">
      <c r="C6324" s="120">
        <v>2020</v>
      </c>
      <c r="D6324" s="30" t="s">
        <v>229</v>
      </c>
      <c r="E6324" s="30">
        <f>MONTH(FACTURACION[[#This Row],[MES]]&amp;1)</f>
        <v>1</v>
      </c>
      <c r="F6324" s="223">
        <f>DATE(FACTURACION[[#This Row],[AÑO]],FACTURACION[[#This Row],[Mes numero]],1)</f>
        <v>43831</v>
      </c>
      <c r="G6324" s="162" t="s">
        <v>5124</v>
      </c>
      <c r="H6324" s="121">
        <v>860031068</v>
      </c>
      <c r="I6324" s="105" t="str">
        <f>+VLOOKUP(FACTURACION[[#This Row],[NIT]],TABLACLIENTE,2,FALSE)</f>
        <v>INSTRUMENTOS &amp; CONTROLES S.A.</v>
      </c>
      <c r="J6324" s="114" t="s">
        <v>185</v>
      </c>
      <c r="K6324" s="105" t="str">
        <f>+VLOOKUP(FACTURACION[[#This Row],[REFERENCIA]],CODINV,2,FALSE)</f>
        <v>ROLLPIN.</v>
      </c>
      <c r="L6324" s="105" t="str">
        <f>IF(VLOOKUP(FACTURACION[[#This Row],[REFERENCIA]],CODINV,3,FALSE)=0,"",VLOOKUP(FACTURACION[[#This Row],[REFERENCIA]],CODINV,3,FALSE))</f>
        <v>78137P003</v>
      </c>
      <c r="M6324" s="105" t="str">
        <f>+VLOOKUP(FACTURACION[[#This Row],[REFERENCIA]],CODINV,4,FALSE)</f>
        <v>REPUESTOS Y ACCESORIOS</v>
      </c>
      <c r="N6324" s="105" t="str">
        <f>+VLOOKUP(FACTURACION[[#This Row],[REFERENCIA]],CODINV,5,FALSE)</f>
        <v>HONEYWELL</v>
      </c>
      <c r="O6324" s="114">
        <v>5</v>
      </c>
      <c r="P6324" s="113">
        <v>26304</v>
      </c>
      <c r="Q6324" s="107">
        <f>+FACTURACION[[#This Row],[CANTIDAD]]*FACTURACION[[#This Row],[VR UNITARIO]]/1000</f>
        <v>131.52000000000001</v>
      </c>
      <c r="R6324" s="105" t="str">
        <f>+VLOOKUP(FACTURACION[[#This Row],[NIT]],TABLACLIENTE,5,FALSE)</f>
        <v>BOGOTÁ D.C.</v>
      </c>
    </row>
    <row r="6325" spans="3:18">
      <c r="C6325" s="120">
        <v>2020</v>
      </c>
      <c r="D6325" s="30" t="s">
        <v>229</v>
      </c>
      <c r="E6325" s="30">
        <f>MONTH(FACTURACION[[#This Row],[MES]]&amp;1)</f>
        <v>1</v>
      </c>
      <c r="F6325" s="223">
        <f>DATE(FACTURACION[[#This Row],[AÑO]],FACTURACION[[#This Row],[Mes numero]],1)</f>
        <v>43831</v>
      </c>
      <c r="G6325" s="162" t="s">
        <v>5124</v>
      </c>
      <c r="H6325" s="121">
        <v>860031068</v>
      </c>
      <c r="I6325" s="105" t="str">
        <f>+VLOOKUP(FACTURACION[[#This Row],[NIT]],TABLACLIENTE,2,FALSE)</f>
        <v>INSTRUMENTOS &amp; CONTROLES S.A.</v>
      </c>
      <c r="J6325" s="114" t="s">
        <v>568</v>
      </c>
      <c r="K6325" s="105" t="str">
        <f>+VLOOKUP(FACTURACION[[#This Row],[REFERENCIA]],CODINV,2,FALSE)</f>
        <v>O-RING 0.75OD X 0.56ID, BUNA 70</v>
      </c>
      <c r="L6325" s="105" t="str">
        <f>IF(VLOOKUP(FACTURACION[[#This Row],[REFERENCIA]],CODINV,3,FALSE)=0,"",VLOOKUP(FACTURACION[[#This Row],[REFERENCIA]],CODINV,3,FALSE))</f>
        <v>42710P150</v>
      </c>
      <c r="M6325" s="105" t="str">
        <f>+VLOOKUP(FACTURACION[[#This Row],[REFERENCIA]],CODINV,4,FALSE)</f>
        <v>REPUESTOS Y ACCESORIOS</v>
      </c>
      <c r="N6325" s="105" t="str">
        <f>+VLOOKUP(FACTURACION[[#This Row],[REFERENCIA]],CODINV,5,FALSE)</f>
        <v>HONEYWELL</v>
      </c>
      <c r="O6325" s="114">
        <v>2</v>
      </c>
      <c r="P6325" s="113">
        <v>2630</v>
      </c>
      <c r="Q6325" s="107">
        <f>+FACTURACION[[#This Row],[CANTIDAD]]*FACTURACION[[#This Row],[VR UNITARIO]]/1000</f>
        <v>5.26</v>
      </c>
      <c r="R6325" s="105" t="str">
        <f>+VLOOKUP(FACTURACION[[#This Row],[NIT]],TABLACLIENTE,5,FALSE)</f>
        <v>BOGOTÁ D.C.</v>
      </c>
    </row>
    <row r="6326" spans="3:18">
      <c r="C6326" s="120">
        <v>2020</v>
      </c>
      <c r="D6326" s="30" t="s">
        <v>229</v>
      </c>
      <c r="E6326" s="30">
        <f>MONTH(FACTURACION[[#This Row],[MES]]&amp;1)</f>
        <v>1</v>
      </c>
      <c r="F6326" s="223">
        <f>DATE(FACTURACION[[#This Row],[AÑO]],FACTURACION[[#This Row],[Mes numero]],1)</f>
        <v>43831</v>
      </c>
      <c r="G6326" s="162" t="s">
        <v>5125</v>
      </c>
      <c r="H6326" s="121">
        <v>890400869</v>
      </c>
      <c r="I6326" s="105" t="str">
        <f>+VLOOKUP(FACTURACION[[#This Row],[NIT]],TABLACLIENTE,2,FALSE)</f>
        <v>SURTIDORA DE GAS DEL CARIBE S.A. E.S.P. (SURTIGAS S.A. E.S.P.)</v>
      </c>
      <c r="J6326" s="114" t="s">
        <v>21</v>
      </c>
      <c r="K6326" s="105" t="str">
        <f>+VLOOKUP(FACTURACION[[#This Row],[REFERENCIA]],CODINV,2,FALSE)</f>
        <v>MEDIDOR AC-630 C:1 1/4" MAOP 25PSIG CON CONECTORES</v>
      </c>
      <c r="L6326" s="105" t="str">
        <f>IF(VLOOKUP(FACTURACION[[#This Row],[REFERENCIA]],CODINV,3,FALSE)=0,"",VLOOKUP(FACTURACION[[#This Row],[REFERENCIA]],CODINV,3,FALSE))</f>
        <v/>
      </c>
      <c r="M6326" s="105" t="str">
        <f>+VLOOKUP(FACTURACION[[#This Row],[REFERENCIA]],CODINV,4,FALSE)</f>
        <v>MEDIDORES</v>
      </c>
      <c r="N6326" s="105" t="str">
        <f>+VLOOKUP(FACTURACION[[#This Row],[REFERENCIA]],CODINV,5,FALSE)</f>
        <v>HONEYWELL</v>
      </c>
      <c r="O6326" s="114">
        <v>25</v>
      </c>
      <c r="P6326" s="113">
        <v>2068183</v>
      </c>
      <c r="Q6326" s="107">
        <f>+FACTURACION[[#This Row],[CANTIDAD]]*FACTURACION[[#This Row],[VR UNITARIO]]/1000</f>
        <v>51704.574999999997</v>
      </c>
      <c r="R6326" s="105" t="str">
        <f>+VLOOKUP(FACTURACION[[#This Row],[NIT]],TABLACLIENTE,5,FALSE)</f>
        <v>CARTAGENA</v>
      </c>
    </row>
    <row r="6327" spans="3:18">
      <c r="C6327" s="120">
        <v>2020</v>
      </c>
      <c r="D6327" s="30" t="s">
        <v>229</v>
      </c>
      <c r="E6327" s="30">
        <f>MONTH(FACTURACION[[#This Row],[MES]]&amp;1)</f>
        <v>1</v>
      </c>
      <c r="F6327" s="223">
        <f>DATE(FACTURACION[[#This Row],[AÑO]],FACTURACION[[#This Row],[Mes numero]],1)</f>
        <v>43831</v>
      </c>
      <c r="G6327" s="162" t="s">
        <v>5126</v>
      </c>
      <c r="H6327" s="121">
        <v>800167643</v>
      </c>
      <c r="I6327" s="105" t="str">
        <f>+VLOOKUP(FACTURACION[[#This Row],[NIT]],TABLACLIENTE,2,FALSE)</f>
        <v>GASES DE OCCIDENTE S.A. E.S.P. (GDO)</v>
      </c>
      <c r="J6327" s="114" t="s">
        <v>762</v>
      </c>
      <c r="K6327" s="105" t="str">
        <f>+VLOOKUP(FACTURACION[[#This Row],[REFERENCIA]],CODINV,2,FALSE)</f>
        <v>TURBINA 4GTS 720 45 PLASTICO 1 M3</v>
      </c>
      <c r="L6327" s="105" t="str">
        <f>IF(VLOOKUP(FACTURACION[[#This Row],[REFERENCIA]],CODINV,3,FALSE)=0,"",VLOOKUP(FACTURACION[[#This Row],[REFERENCIA]],CODINV,3,FALSE))</f>
        <v>4GTS-45</v>
      </c>
      <c r="M6327" s="105" t="str">
        <f>+VLOOKUP(FACTURACION[[#This Row],[REFERENCIA]],CODINV,4,FALSE)</f>
        <v>MEDIDORES</v>
      </c>
      <c r="N6327" s="105" t="str">
        <f>+VLOOKUP(FACTURACION[[#This Row],[REFERENCIA]],CODINV,5,FALSE)</f>
        <v>HONEYWELL</v>
      </c>
      <c r="O6327" s="114">
        <v>2</v>
      </c>
      <c r="P6327" s="113">
        <v>39110900</v>
      </c>
      <c r="Q6327" s="107">
        <f>+FACTURACION[[#This Row],[CANTIDAD]]*FACTURACION[[#This Row],[VR UNITARIO]]/1000</f>
        <v>78221.8</v>
      </c>
      <c r="R6327" s="105" t="str">
        <f>+VLOOKUP(FACTURACION[[#This Row],[NIT]],TABLACLIENTE,5,FALSE)</f>
        <v>CALI</v>
      </c>
    </row>
    <row r="6328" spans="3:18">
      <c r="C6328" s="120">
        <v>2020</v>
      </c>
      <c r="D6328" s="30" t="s">
        <v>229</v>
      </c>
      <c r="E6328" s="30">
        <f>MONTH(FACTURACION[[#This Row],[MES]]&amp;1)</f>
        <v>1</v>
      </c>
      <c r="F6328" s="223">
        <f>DATE(FACTURACION[[#This Row],[AÑO]],FACTURACION[[#This Row],[Mes numero]],1)</f>
        <v>43831</v>
      </c>
      <c r="G6328" s="162" t="s">
        <v>5127</v>
      </c>
      <c r="H6328" s="121">
        <v>890400869</v>
      </c>
      <c r="I6328" s="105" t="str">
        <f>+VLOOKUP(FACTURACION[[#This Row],[NIT]],TABLACLIENTE,2,FALSE)</f>
        <v>SURTIDORA DE GAS DEL CARIBE S.A. E.S.P. (SURTIGAS S.A. E.S.P.)</v>
      </c>
      <c r="J6328" s="114" t="s">
        <v>65</v>
      </c>
      <c r="K6328" s="105" t="str">
        <f>+VLOOKUP(FACTURACION[[#This Row],[REFERENCIA]],CODINV,2,FALSE)</f>
        <v>CONTROL LOOP ZSC-100 BM INSPIRATOR</v>
      </c>
      <c r="L6328" s="105" t="str">
        <f>IF(VLOOKUP(FACTURACION[[#This Row],[REFERENCIA]],CODINV,3,FALSE)=0,"",VLOOKUP(FACTURACION[[#This Row],[REFERENCIA]],CODINV,3,FALSE))</f>
        <v/>
      </c>
      <c r="M6328" s="105" t="str">
        <f>+VLOOKUP(FACTURACION[[#This Row],[REFERENCIA]],CODINV,4,FALSE)</f>
        <v>REGULADORES</v>
      </c>
      <c r="N6328" s="105" t="str">
        <f>+VLOOKUP(FACTURACION[[#This Row],[REFERENCIA]],CODINV,5,FALSE)</f>
        <v>HONEYWELL</v>
      </c>
      <c r="O6328" s="114">
        <v>3</v>
      </c>
      <c r="P6328" s="113">
        <v>4879175</v>
      </c>
      <c r="Q6328" s="107">
        <f>+FACTURACION[[#This Row],[CANTIDAD]]*FACTURACION[[#This Row],[VR UNITARIO]]/1000</f>
        <v>14637.525</v>
      </c>
      <c r="R6328" s="105" t="str">
        <f>+VLOOKUP(FACTURACION[[#This Row],[NIT]],TABLACLIENTE,5,FALSE)</f>
        <v>CARTAGENA</v>
      </c>
    </row>
    <row r="6329" spans="3:18">
      <c r="C6329" s="120">
        <v>2020</v>
      </c>
      <c r="D6329" s="30" t="s">
        <v>229</v>
      </c>
      <c r="E6329" s="30">
        <f>MONTH(FACTURACION[[#This Row],[MES]]&amp;1)</f>
        <v>1</v>
      </c>
      <c r="F6329" s="223">
        <f>DATE(FACTURACION[[#This Row],[AÑO]],FACTURACION[[#This Row],[Mes numero]],1)</f>
        <v>43831</v>
      </c>
      <c r="G6329" s="162" t="s">
        <v>5127</v>
      </c>
      <c r="H6329" s="121">
        <v>890400869</v>
      </c>
      <c r="I6329" s="105" t="str">
        <f>+VLOOKUP(FACTURACION[[#This Row],[NIT]],TABLACLIENTE,2,FALSE)</f>
        <v>SURTIDORA DE GAS DEL CARIBE S.A. E.S.P. (SURTIGAS S.A. E.S.P.)</v>
      </c>
      <c r="J6329" s="114" t="s">
        <v>63</v>
      </c>
      <c r="K6329" s="105" t="str">
        <f>+VLOOKUP(FACTURACION[[#This Row],[REFERENCIA]],CODINV,2,FALSE)</f>
        <v>AFV 2" S300 FO</v>
      </c>
      <c r="L6329" s="105" t="str">
        <f>IF(VLOOKUP(FACTURACION[[#This Row],[REFERENCIA]],CODINV,3,FALSE)=0,"",VLOOKUP(FACTURACION[[#This Row],[REFERENCIA]],CODINV,3,FALSE))</f>
        <v/>
      </c>
      <c r="M6329" s="105" t="str">
        <f>+VLOOKUP(FACTURACION[[#This Row],[REFERENCIA]],CODINV,4,FALSE)</f>
        <v>REGULADORES</v>
      </c>
      <c r="N6329" s="105" t="str">
        <f>+VLOOKUP(FACTURACION[[#This Row],[REFERENCIA]],CODINV,5,FALSE)</f>
        <v>HONEYWELL</v>
      </c>
      <c r="O6329" s="114">
        <v>3</v>
      </c>
      <c r="P6329" s="113">
        <v>4631919</v>
      </c>
      <c r="Q6329" s="107">
        <f>+FACTURACION[[#This Row],[CANTIDAD]]*FACTURACION[[#This Row],[VR UNITARIO]]/1000</f>
        <v>13895.757</v>
      </c>
      <c r="R6329" s="105" t="str">
        <f>+VLOOKUP(FACTURACION[[#This Row],[NIT]],TABLACLIENTE,5,FALSE)</f>
        <v>CARTAGENA</v>
      </c>
    </row>
    <row r="6330" spans="3:18">
      <c r="C6330" s="120">
        <v>2020</v>
      </c>
      <c r="D6330" s="30" t="s">
        <v>229</v>
      </c>
      <c r="E6330" s="30">
        <f>MONTH(FACTURACION[[#This Row],[MES]]&amp;1)</f>
        <v>1</v>
      </c>
      <c r="F6330" s="223">
        <f>DATE(FACTURACION[[#This Row],[AÑO]],FACTURACION[[#This Row],[Mes numero]],1)</f>
        <v>43831</v>
      </c>
      <c r="G6330" s="162" t="s">
        <v>5128</v>
      </c>
      <c r="H6330" s="121">
        <v>890501073</v>
      </c>
      <c r="I6330" s="105" t="str">
        <f>+VLOOKUP(FACTURACION[[#This Row],[NIT]],TABLACLIENTE,2,FALSE)</f>
        <v>COMERCIAL INDUSTRIAL NACIONAL S.A. CINSA</v>
      </c>
      <c r="J6330" s="114" t="s">
        <v>236</v>
      </c>
      <c r="K6330" s="105" t="str">
        <f>+VLOOKUP(FACTURACION[[#This Row],[REFERENCIA]],CODINV,2,FALSE)</f>
        <v>ADAPTADOR 1 3/4"ACME X 1 1/4" NPT BRONCE</v>
      </c>
      <c r="L6330" s="105" t="str">
        <f>IF(VLOOKUP(FACTURACION[[#This Row],[REFERENCIA]],CODINV,3,FALSE)=0,"",VLOOKUP(FACTURACION[[#This Row],[REFERENCIA]],CODINV,3,FALSE))</f>
        <v>5765F</v>
      </c>
      <c r="M6330" s="105" t="str">
        <f>+VLOOKUP(FACTURACION[[#This Row],[REFERENCIA]],CODINV,4,FALSE)</f>
        <v>REPUESTOS Y ACCESORIOS</v>
      </c>
      <c r="N6330" s="105" t="str">
        <f>+VLOOKUP(FACTURACION[[#This Row],[REFERENCIA]],CODINV,5,FALSE)</f>
        <v>REGO</v>
      </c>
      <c r="O6330" s="114">
        <v>1</v>
      </c>
      <c r="P6330" s="113">
        <v>43239</v>
      </c>
      <c r="Q6330" s="107">
        <f>+FACTURACION[[#This Row],[CANTIDAD]]*FACTURACION[[#This Row],[VR UNITARIO]]/1000</f>
        <v>43.238999999999997</v>
      </c>
      <c r="R6330" s="105" t="str">
        <f>+VLOOKUP(FACTURACION[[#This Row],[NIT]],TABLACLIENTE,5,FALSE)</f>
        <v>CUCUTA</v>
      </c>
    </row>
    <row r="6331" spans="3:18">
      <c r="C6331" s="120">
        <v>2020</v>
      </c>
      <c r="D6331" s="30" t="s">
        <v>229</v>
      </c>
      <c r="E6331" s="30">
        <f>MONTH(FACTURACION[[#This Row],[MES]]&amp;1)</f>
        <v>1</v>
      </c>
      <c r="F6331" s="223">
        <f>DATE(FACTURACION[[#This Row],[AÑO]],FACTURACION[[#This Row],[Mes numero]],1)</f>
        <v>43831</v>
      </c>
      <c r="G6331" s="162" t="s">
        <v>5128</v>
      </c>
      <c r="H6331" s="121">
        <v>890501073</v>
      </c>
      <c r="I6331" s="105" t="str">
        <f>+VLOOKUP(FACTURACION[[#This Row],[NIT]],TABLACLIENTE,2,FALSE)</f>
        <v>COMERCIAL INDUSTRIAL NACIONAL S.A. CINSA</v>
      </c>
      <c r="J6331" s="114" t="s">
        <v>341</v>
      </c>
      <c r="K6331" s="105" t="str">
        <f>+VLOOKUP(FACTURACION[[#This Row],[REFERENCIA]],CODINV,2,FALSE)</f>
        <v>ADAPTADOR 2" X2 1/4" AC MACHO</v>
      </c>
      <c r="L6331" s="105" t="str">
        <f>IF(VLOOKUP(FACTURACION[[#This Row],[REFERENCIA]],CODINV,3,FALSE)=0,"",VLOOKUP(FACTURACION[[#This Row],[REFERENCIA]],CODINV,3,FALSE))</f>
        <v>5767H</v>
      </c>
      <c r="M6331" s="105" t="str">
        <f>+VLOOKUP(FACTURACION[[#This Row],[REFERENCIA]],CODINV,4,FALSE)</f>
        <v>REPUESTOS Y ACCESORIOS</v>
      </c>
      <c r="N6331" s="105" t="str">
        <f>+VLOOKUP(FACTURACION[[#This Row],[REFERENCIA]],CODINV,5,FALSE)</f>
        <v>REGO</v>
      </c>
      <c r="O6331" s="114">
        <v>22</v>
      </c>
      <c r="P6331" s="113">
        <v>230181</v>
      </c>
      <c r="Q6331" s="107">
        <f>+FACTURACION[[#This Row],[CANTIDAD]]*FACTURACION[[#This Row],[VR UNITARIO]]/1000</f>
        <v>5063.982</v>
      </c>
      <c r="R6331" s="105" t="str">
        <f>+VLOOKUP(FACTURACION[[#This Row],[NIT]],TABLACLIENTE,5,FALSE)</f>
        <v>CUCUTA</v>
      </c>
    </row>
    <row r="6332" spans="3:18">
      <c r="C6332" s="120">
        <v>2020</v>
      </c>
      <c r="D6332" s="30" t="s">
        <v>229</v>
      </c>
      <c r="E6332" s="30">
        <f>MONTH(FACTURACION[[#This Row],[MES]]&amp;1)</f>
        <v>1</v>
      </c>
      <c r="F6332" s="223">
        <f>DATE(FACTURACION[[#This Row],[AÑO]],FACTURACION[[#This Row],[Mes numero]],1)</f>
        <v>43831</v>
      </c>
      <c r="G6332" s="162" t="s">
        <v>5128</v>
      </c>
      <c r="H6332" s="121">
        <v>890501073</v>
      </c>
      <c r="I6332" s="105" t="str">
        <f>+VLOOKUP(FACTURACION[[#This Row],[NIT]],TABLACLIENTE,2,FALSE)</f>
        <v>COMERCIAL INDUSTRIAL NACIONAL S.A. CINSA</v>
      </c>
      <c r="J6332" s="114" t="s">
        <v>1017</v>
      </c>
      <c r="K6332" s="105" t="str">
        <f>+VLOOKUP(FACTURACION[[#This Row],[REFERENCIA]],CODINV,2,FALSE)</f>
        <v>TAPA CON CADENA Y ANILLO 2 1/4"</v>
      </c>
      <c r="L6332" s="105" t="str">
        <f>IF(VLOOKUP(FACTURACION[[#This Row],[REFERENCIA]],CODINV,3,FALSE)=0,"",VLOOKUP(FACTURACION[[#This Row],[REFERENCIA]],CODINV,3,FALSE))</f>
        <v>A3184-90</v>
      </c>
      <c r="M6332" s="105" t="str">
        <f>+VLOOKUP(FACTURACION[[#This Row],[REFERENCIA]],CODINV,4,FALSE)</f>
        <v>REPUESTOS Y ACCESORIOS</v>
      </c>
      <c r="N6332" s="105" t="str">
        <f>+VLOOKUP(FACTURACION[[#This Row],[REFERENCIA]],CODINV,5,FALSE)</f>
        <v>REGO</v>
      </c>
      <c r="O6332" s="114">
        <v>20</v>
      </c>
      <c r="P6332" s="113">
        <v>156193</v>
      </c>
      <c r="Q6332" s="107">
        <f>+FACTURACION[[#This Row],[CANTIDAD]]*FACTURACION[[#This Row],[VR UNITARIO]]/1000</f>
        <v>3123.86</v>
      </c>
      <c r="R6332" s="105" t="str">
        <f>+VLOOKUP(FACTURACION[[#This Row],[NIT]],TABLACLIENTE,5,FALSE)</f>
        <v>CUCUTA</v>
      </c>
    </row>
    <row r="6333" spans="3:18">
      <c r="C6333" s="120">
        <v>2020</v>
      </c>
      <c r="D6333" s="30" t="s">
        <v>229</v>
      </c>
      <c r="E6333" s="30">
        <f>MONTH(FACTURACION[[#This Row],[MES]]&amp;1)</f>
        <v>1</v>
      </c>
      <c r="F6333" s="223">
        <f>DATE(FACTURACION[[#This Row],[AÑO]],FACTURACION[[#This Row],[Mes numero]],1)</f>
        <v>43831</v>
      </c>
      <c r="G6333" s="162" t="s">
        <v>5128</v>
      </c>
      <c r="H6333" s="121">
        <v>890501073</v>
      </c>
      <c r="I6333" s="105" t="str">
        <f>+VLOOKUP(FACTURACION[[#This Row],[NIT]],TABLACLIENTE,2,FALSE)</f>
        <v>COMERCIAL INDUSTRIAL NACIONAL S.A. CINSA</v>
      </c>
      <c r="J6333" s="114" t="s">
        <v>51</v>
      </c>
      <c r="K6333" s="105" t="str">
        <f>+VLOOKUP(FACTURACION[[#This Row],[REFERENCIA]],CODINV,2,FALSE)</f>
        <v>DIP TUBE 60"</v>
      </c>
      <c r="L6333" s="105" t="str">
        <f>IF(VLOOKUP(FACTURACION[[#This Row],[REFERENCIA]],CODINV,3,FALSE)=0,"",VLOOKUP(FACTURACION[[#This Row],[REFERENCIA]],CODINV,3,FALSE))</f>
        <v>A9091M60</v>
      </c>
      <c r="M6333" s="105" t="str">
        <f>+VLOOKUP(FACTURACION[[#This Row],[REFERENCIA]],CODINV,4,FALSE)</f>
        <v>REPUESTOS Y ACCESORIOS</v>
      </c>
      <c r="N6333" s="105" t="str">
        <f>+VLOOKUP(FACTURACION[[#This Row],[REFERENCIA]],CODINV,5,FALSE)</f>
        <v>REGO</v>
      </c>
      <c r="O6333" s="114">
        <v>15</v>
      </c>
      <c r="P6333" s="113">
        <v>217822</v>
      </c>
      <c r="Q6333" s="107">
        <f>+FACTURACION[[#This Row],[CANTIDAD]]*FACTURACION[[#This Row],[VR UNITARIO]]/1000</f>
        <v>3267.33</v>
      </c>
      <c r="R6333" s="105" t="str">
        <f>+VLOOKUP(FACTURACION[[#This Row],[NIT]],TABLACLIENTE,5,FALSE)</f>
        <v>CUCUTA</v>
      </c>
    </row>
    <row r="6334" spans="3:18">
      <c r="C6334" s="120">
        <v>2020</v>
      </c>
      <c r="D6334" s="30" t="s">
        <v>229</v>
      </c>
      <c r="E6334" s="30">
        <f>MONTH(FACTURACION[[#This Row],[MES]]&amp;1)</f>
        <v>1</v>
      </c>
      <c r="F6334" s="223">
        <f>DATE(FACTURACION[[#This Row],[AÑO]],FACTURACION[[#This Row],[Mes numero]],1)</f>
        <v>43831</v>
      </c>
      <c r="G6334" s="162" t="s">
        <v>5128</v>
      </c>
      <c r="H6334" s="121">
        <v>890501073</v>
      </c>
      <c r="I6334" s="105" t="str">
        <f>+VLOOKUP(FACTURACION[[#This Row],[NIT]],TABLACLIENTE,2,FALSE)</f>
        <v>COMERCIAL INDUSTRIAL NACIONAL S.A. CINSA</v>
      </c>
      <c r="J6334" s="114" t="s">
        <v>5137</v>
      </c>
      <c r="K6334" s="105" t="str">
        <f>+VLOOKUP(FACTURACION[[#This Row],[REFERENCIA]],CODINV,2,FALSE)</f>
        <v>VALVULA DE ALIVIO PRESION 3"</v>
      </c>
      <c r="L6334" s="105" t="str">
        <f>IF(VLOOKUP(FACTURACION[[#This Row],[REFERENCIA]],CODINV,3,FALSE)=0,"",VLOOKUP(FACTURACION[[#This Row],[REFERENCIA]],CODINV,3,FALSE))</f>
        <v>8436G</v>
      </c>
      <c r="M6334" s="105" t="str">
        <f>+VLOOKUP(FACTURACION[[#This Row],[REFERENCIA]],CODINV,4,FALSE)</f>
        <v>VÁLVULAS Y MULTIVÁLVULAS</v>
      </c>
      <c r="N6334" s="105" t="str">
        <f>+VLOOKUP(FACTURACION[[#This Row],[REFERENCIA]],CODINV,5,FALSE)</f>
        <v>REGO</v>
      </c>
      <c r="O6334" s="114">
        <v>30</v>
      </c>
      <c r="P6334" s="113">
        <v>1438181</v>
      </c>
      <c r="Q6334" s="107">
        <f>+FACTURACION[[#This Row],[CANTIDAD]]*FACTURACION[[#This Row],[VR UNITARIO]]/1000</f>
        <v>43145.43</v>
      </c>
      <c r="R6334" s="105" t="str">
        <f>+VLOOKUP(FACTURACION[[#This Row],[NIT]],TABLACLIENTE,5,FALSE)</f>
        <v>CUCUTA</v>
      </c>
    </row>
    <row r="6335" spans="3:18">
      <c r="C6335" s="120">
        <v>2020</v>
      </c>
      <c r="D6335" s="30" t="s">
        <v>229</v>
      </c>
      <c r="E6335" s="30">
        <f>MONTH(FACTURACION[[#This Row],[MES]]&amp;1)</f>
        <v>1</v>
      </c>
      <c r="F6335" s="223">
        <f>DATE(FACTURACION[[#This Row],[AÑO]],FACTURACION[[#This Row],[Mes numero]],1)</f>
        <v>43831</v>
      </c>
      <c r="G6335" s="162" t="s">
        <v>5128</v>
      </c>
      <c r="H6335" s="121">
        <v>890501073</v>
      </c>
      <c r="I6335" s="105" t="str">
        <f>+VLOOKUP(FACTURACION[[#This Row],[NIT]],TABLACLIENTE,2,FALSE)</f>
        <v>COMERCIAL INDUSTRIAL NACIONAL S.A. CINSA</v>
      </c>
      <c r="J6335" s="114" t="s">
        <v>221</v>
      </c>
      <c r="K6335" s="105" t="str">
        <f>+VLOOKUP(FACTURACION[[#This Row],[REFERENCIA]],CODINV,2,FALSE)</f>
        <v>VALVULA ESV 1 1/4"</v>
      </c>
      <c r="L6335" s="105" t="str">
        <f>IF(VLOOKUP(FACTURACION[[#This Row],[REFERENCIA]],CODINV,3,FALSE)=0,"",VLOOKUP(FACTURACION[[#This Row],[REFERENCIA]],CODINV,3,FALSE))</f>
        <v>6010</v>
      </c>
      <c r="M6335" s="105" t="str">
        <f>+VLOOKUP(FACTURACION[[#This Row],[REFERENCIA]],CODINV,4,FALSE)</f>
        <v>VÁLVULAS Y MULTIVÁLVULAS</v>
      </c>
      <c r="N6335" s="105" t="str">
        <f>+VLOOKUP(FACTURACION[[#This Row],[REFERENCIA]],CODINV,5,FALSE)</f>
        <v>REGO</v>
      </c>
      <c r="O6335" s="114">
        <v>11</v>
      </c>
      <c r="P6335" s="113">
        <v>1270191</v>
      </c>
      <c r="Q6335" s="107">
        <f>+FACTURACION[[#This Row],[CANTIDAD]]*FACTURACION[[#This Row],[VR UNITARIO]]/1000</f>
        <v>13972.101000000001</v>
      </c>
      <c r="R6335" s="105" t="str">
        <f>+VLOOKUP(FACTURACION[[#This Row],[NIT]],TABLACLIENTE,5,FALSE)</f>
        <v>CUCUTA</v>
      </c>
    </row>
    <row r="6336" spans="3:18">
      <c r="C6336" s="120">
        <v>2020</v>
      </c>
      <c r="D6336" s="30" t="s">
        <v>229</v>
      </c>
      <c r="E6336" s="30">
        <f>MONTH(FACTURACION[[#This Row],[MES]]&amp;1)</f>
        <v>1</v>
      </c>
      <c r="F6336" s="223">
        <f>DATE(FACTURACION[[#This Row],[AÑO]],FACTURACION[[#This Row],[Mes numero]],1)</f>
        <v>43831</v>
      </c>
      <c r="G6336" s="162" t="s">
        <v>5128</v>
      </c>
      <c r="H6336" s="121">
        <v>890501073</v>
      </c>
      <c r="I6336" s="105" t="str">
        <f>+VLOOKUP(FACTURACION[[#This Row],[NIT]],TABLACLIENTE,2,FALSE)</f>
        <v>COMERCIAL INDUSTRIAL NACIONAL S.A. CINSA</v>
      </c>
      <c r="J6336" s="114" t="s">
        <v>68</v>
      </c>
      <c r="K6336" s="105" t="str">
        <f>+VLOOKUP(FACTURACION[[#This Row],[REFERENCIA]],CODINV,2,FALSE)</f>
        <v>VALVULA DE CIERRE DE EMERENCIA 2"</v>
      </c>
      <c r="L6336" s="105" t="str">
        <f>IF(VLOOKUP(FACTURACION[[#This Row],[REFERENCIA]],CODINV,3,FALSE)=0,"",VLOOKUP(FACTURACION[[#This Row],[REFERENCIA]],CODINV,3,FALSE))</f>
        <v>6016</v>
      </c>
      <c r="M6336" s="105" t="str">
        <f>+VLOOKUP(FACTURACION[[#This Row],[REFERENCIA]],CODINV,4,FALSE)</f>
        <v>VÁLVULAS Y MULTIVÁLVULAS</v>
      </c>
      <c r="N6336" s="105" t="str">
        <f>+VLOOKUP(FACTURACION[[#This Row],[REFERENCIA]],CODINV,5,FALSE)</f>
        <v>REGO</v>
      </c>
      <c r="O6336" s="114">
        <v>4</v>
      </c>
      <c r="P6336" s="113">
        <v>2739386</v>
      </c>
      <c r="Q6336" s="107">
        <f>+FACTURACION[[#This Row],[CANTIDAD]]*FACTURACION[[#This Row],[VR UNITARIO]]/1000</f>
        <v>10957.544</v>
      </c>
      <c r="R6336" s="105" t="str">
        <f>+VLOOKUP(FACTURACION[[#This Row],[NIT]],TABLACLIENTE,5,FALSE)</f>
        <v>CUCUTA</v>
      </c>
    </row>
    <row r="6337" spans="3:18">
      <c r="C6337" s="120">
        <v>2020</v>
      </c>
      <c r="D6337" s="30" t="s">
        <v>229</v>
      </c>
      <c r="E6337" s="30">
        <f>MONTH(FACTURACION[[#This Row],[MES]]&amp;1)</f>
        <v>1</v>
      </c>
      <c r="F6337" s="223">
        <f>DATE(FACTURACION[[#This Row],[AÑO]],FACTURACION[[#This Row],[Mes numero]],1)</f>
        <v>43831</v>
      </c>
      <c r="G6337" s="162" t="s">
        <v>5128</v>
      </c>
      <c r="H6337" s="121">
        <v>890501073</v>
      </c>
      <c r="I6337" s="105" t="str">
        <f>+VLOOKUP(FACTURACION[[#This Row],[NIT]],TABLACLIENTE,2,FALSE)</f>
        <v>COMERCIAL INDUSTRIAL NACIONAL S.A. CINSA</v>
      </c>
      <c r="J6337" s="114" t="s">
        <v>182</v>
      </c>
      <c r="K6337" s="105" t="str">
        <f>+VLOOKUP(FACTURACION[[#This Row],[REFERENCIA]],CODINV,2,FALSE)</f>
        <v>VALVULA DE EXCESO DE FLUJO 1 1/4"</v>
      </c>
      <c r="L6337" s="105" t="str">
        <f>IF(VLOOKUP(FACTURACION[[#This Row],[REFERENCIA]],CODINV,3,FALSE)=0,"",VLOOKUP(FACTURACION[[#This Row],[REFERENCIA]],CODINV,3,FALSE))</f>
        <v>A3282C</v>
      </c>
      <c r="M6337" s="105" t="str">
        <f>+VLOOKUP(FACTURACION[[#This Row],[REFERENCIA]],CODINV,4,FALSE)</f>
        <v>VÁLVULAS Y MULTIVÁLVULAS</v>
      </c>
      <c r="N6337" s="105" t="str">
        <f>+VLOOKUP(FACTURACION[[#This Row],[REFERENCIA]],CODINV,5,FALSE)</f>
        <v>REGO</v>
      </c>
      <c r="O6337" s="114">
        <v>5</v>
      </c>
      <c r="P6337" s="113">
        <v>167161</v>
      </c>
      <c r="Q6337" s="107">
        <f>+FACTURACION[[#This Row],[CANTIDAD]]*FACTURACION[[#This Row],[VR UNITARIO]]/1000</f>
        <v>835.80499999999995</v>
      </c>
      <c r="R6337" s="105" t="str">
        <f>+VLOOKUP(FACTURACION[[#This Row],[NIT]],TABLACLIENTE,5,FALSE)</f>
        <v>CUCUTA</v>
      </c>
    </row>
    <row r="6338" spans="3:18">
      <c r="C6338" s="120">
        <v>2020</v>
      </c>
      <c r="D6338" s="30" t="s">
        <v>229</v>
      </c>
      <c r="E6338" s="30">
        <f>MONTH(FACTURACION[[#This Row],[MES]]&amp;1)</f>
        <v>1</v>
      </c>
      <c r="F6338" s="223">
        <f>DATE(FACTURACION[[#This Row],[AÑO]],FACTURACION[[#This Row],[Mes numero]],1)</f>
        <v>43831</v>
      </c>
      <c r="G6338" s="162" t="s">
        <v>5128</v>
      </c>
      <c r="H6338" s="121">
        <v>890501073</v>
      </c>
      <c r="I6338" s="105" t="str">
        <f>+VLOOKUP(FACTURACION[[#This Row],[NIT]],TABLACLIENTE,2,FALSE)</f>
        <v>COMERCIAL INDUSTRIAL NACIONAL S.A. CINSA</v>
      </c>
      <c r="J6338" s="114" t="s">
        <v>5138</v>
      </c>
      <c r="K6338" s="105" t="str">
        <f>+VLOOKUP(FACTURACION[[#This Row],[REFERENCIA]],CODINV,2,FALSE)</f>
        <v>VALVULA ESV 1 1/4</v>
      </c>
      <c r="L6338" s="105" t="str">
        <f>IF(VLOOKUP(FACTURACION[[#This Row],[REFERENCIA]],CODINV,3,FALSE)=0,"",VLOOKUP(FACTURACION[[#This Row],[REFERENCIA]],CODINV,3,FALSE))</f>
        <v>3165CT</v>
      </c>
      <c r="M6338" s="105" t="str">
        <f>+VLOOKUP(FACTURACION[[#This Row],[REFERENCIA]],CODINV,4,FALSE)</f>
        <v>VÁLVULAS Y MULTIVÁLVULAS</v>
      </c>
      <c r="N6338" s="105" t="str">
        <f>+VLOOKUP(FACTURACION[[#This Row],[REFERENCIA]],CODINV,5,FALSE)</f>
        <v>REGO</v>
      </c>
      <c r="O6338" s="114">
        <v>60</v>
      </c>
      <c r="P6338" s="113">
        <v>6196</v>
      </c>
      <c r="Q6338" s="107">
        <f>+FACTURACION[[#This Row],[CANTIDAD]]*FACTURACION[[#This Row],[VR UNITARIO]]/1000</f>
        <v>371.76</v>
      </c>
      <c r="R6338" s="105" t="str">
        <f>+VLOOKUP(FACTURACION[[#This Row],[NIT]],TABLACLIENTE,5,FALSE)</f>
        <v>CUCUTA</v>
      </c>
    </row>
    <row r="6339" spans="3:18">
      <c r="C6339" s="120">
        <v>2020</v>
      </c>
      <c r="D6339" s="30" t="s">
        <v>229</v>
      </c>
      <c r="E6339" s="30">
        <f>MONTH(FACTURACION[[#This Row],[MES]]&amp;1)</f>
        <v>1</v>
      </c>
      <c r="F6339" s="223">
        <f>DATE(FACTURACION[[#This Row],[AÑO]],FACTURACION[[#This Row],[Mes numero]],1)</f>
        <v>43831</v>
      </c>
      <c r="G6339" s="162" t="s">
        <v>5129</v>
      </c>
      <c r="H6339" s="121">
        <v>900175830</v>
      </c>
      <c r="I6339" s="105" t="str">
        <f>+VLOOKUP(FACTURACION[[#This Row],[NIT]],TABLACLIENTE,2,FALSE)</f>
        <v xml:space="preserve">COMBUSTIBLES LIQUIDOS DE COLOMBIA S.A E.S.P  (CLC S.A E.S.P)
</v>
      </c>
      <c r="J6339" s="114" t="s">
        <v>798</v>
      </c>
      <c r="K6339" s="105" t="str">
        <f>+VLOOKUP(FACTURACION[[#This Row],[REFERENCIA]],CODINV,2,FALSE)</f>
        <v>ROTOGAGE DIAMETRO 62"-79" A9093TS</v>
      </c>
      <c r="L6339" s="105" t="str">
        <f>IF(VLOOKUP(FACTURACION[[#This Row],[REFERENCIA]],CODINV,3,FALSE)=0,"",VLOOKUP(FACTURACION[[#This Row],[REFERENCIA]],CODINV,3,FALSE))</f>
        <v>A9093TS</v>
      </c>
      <c r="M6339" s="105" t="str">
        <f>+VLOOKUP(FACTURACION[[#This Row],[REFERENCIA]],CODINV,4,FALSE)</f>
        <v>MEDIDORES</v>
      </c>
      <c r="N6339" s="105" t="str">
        <f>+VLOOKUP(FACTURACION[[#This Row],[REFERENCIA]],CODINV,5,FALSE)</f>
        <v>REGO</v>
      </c>
      <c r="O6339" s="114">
        <v>1</v>
      </c>
      <c r="P6339" s="113">
        <v>1088493</v>
      </c>
      <c r="Q6339" s="107">
        <f>+FACTURACION[[#This Row],[CANTIDAD]]*FACTURACION[[#This Row],[VR UNITARIO]]/1000</f>
        <v>1088.4929999999999</v>
      </c>
      <c r="R6339" s="105" t="str">
        <f>+VLOOKUP(FACTURACION[[#This Row],[NIT]],TABLACLIENTE,5,FALSE)</f>
        <v>BOGOTÁ D.C.</v>
      </c>
    </row>
    <row r="6340" spans="3:18">
      <c r="C6340" s="120">
        <v>2020</v>
      </c>
      <c r="D6340" s="30" t="s">
        <v>229</v>
      </c>
      <c r="E6340" s="30">
        <f>MONTH(FACTURACION[[#This Row],[MES]]&amp;1)</f>
        <v>1</v>
      </c>
      <c r="F6340" s="223">
        <f>DATE(FACTURACION[[#This Row],[AÑO]],FACTURACION[[#This Row],[Mes numero]],1)</f>
        <v>43831</v>
      </c>
      <c r="G6340" s="162" t="s">
        <v>5129</v>
      </c>
      <c r="H6340" s="121">
        <v>900175830</v>
      </c>
      <c r="I6340" s="105" t="str">
        <f>+VLOOKUP(FACTURACION[[#This Row],[NIT]],TABLACLIENTE,2,FALSE)</f>
        <v xml:space="preserve">COMBUSTIBLES LIQUIDOS DE COLOMBIA S.A E.S.P  (CLC S.A E.S.P)
</v>
      </c>
      <c r="J6340" s="114" t="s">
        <v>5002</v>
      </c>
      <c r="K6340" s="105" t="str">
        <f>+VLOOKUP(FACTURACION[[#This Row],[REFERENCIA]],CODINV,2,FALSE)</f>
        <v>VLV INTERNA ROSCADA 2" 250GPM</v>
      </c>
      <c r="L6340" s="105" t="str">
        <f>IF(VLOOKUP(FACTURACION[[#This Row],[REFERENCIA]],CODINV,3,FALSE)=0,"",VLOOKUP(FACTURACION[[#This Row],[REFERENCIA]],CODINV,3,FALSE))</f>
        <v>3212R250</v>
      </c>
      <c r="M6340" s="105" t="str">
        <f>+VLOOKUP(FACTURACION[[#This Row],[REFERENCIA]],CODINV,4,FALSE)</f>
        <v>VÁLVULAS Y MULTIVÁLVULAS</v>
      </c>
      <c r="N6340" s="105" t="str">
        <f>+VLOOKUP(FACTURACION[[#This Row],[REFERENCIA]],CODINV,5,FALSE)</f>
        <v>REGO</v>
      </c>
      <c r="O6340" s="114">
        <v>1</v>
      </c>
      <c r="P6340" s="113">
        <v>1972486</v>
      </c>
      <c r="Q6340" s="107">
        <f>+FACTURACION[[#This Row],[CANTIDAD]]*FACTURACION[[#This Row],[VR UNITARIO]]/1000</f>
        <v>1972.4860000000001</v>
      </c>
      <c r="R6340" s="105" t="str">
        <f>+VLOOKUP(FACTURACION[[#This Row],[NIT]],TABLACLIENTE,5,FALSE)</f>
        <v>BOGOTÁ D.C.</v>
      </c>
    </row>
    <row r="6341" spans="3:18">
      <c r="C6341" s="120">
        <v>2020</v>
      </c>
      <c r="D6341" s="30" t="s">
        <v>229</v>
      </c>
      <c r="E6341" s="30">
        <f>MONTH(FACTURACION[[#This Row],[MES]]&amp;1)</f>
        <v>1</v>
      </c>
      <c r="F6341" s="223">
        <f>DATE(FACTURACION[[#This Row],[AÑO]],FACTURACION[[#This Row],[Mes numero]],1)</f>
        <v>43831</v>
      </c>
      <c r="G6341" s="162" t="s">
        <v>5129</v>
      </c>
      <c r="H6341" s="121">
        <v>900175830</v>
      </c>
      <c r="I6341" s="105" t="str">
        <f>+VLOOKUP(FACTURACION[[#This Row],[NIT]],TABLACLIENTE,2,FALSE)</f>
        <v xml:space="preserve">COMBUSTIBLES LIQUIDOS DE COLOMBIA S.A E.S.P  (CLC S.A E.S.P)
</v>
      </c>
      <c r="J6341" s="114" t="s">
        <v>1496</v>
      </c>
      <c r="K6341" s="105" t="str">
        <f>+VLOOKUP(FACTURACION[[#This Row],[REFERENCIA]],CODINV,2,FALSE)</f>
        <v>ACTUADOR NEUMATICO PARA VALVULA INTERNA A320</v>
      </c>
      <c r="L6341" s="105" t="str">
        <f>IF(VLOOKUP(FACTURACION[[#This Row],[REFERENCIA]],CODINV,3,FALSE)=0,"",VLOOKUP(FACTURACION[[#This Row],[REFERENCIA]],CODINV,3,FALSE))</f>
        <v>A3209PA</v>
      </c>
      <c r="M6341" s="105" t="str">
        <f>+VLOOKUP(FACTURACION[[#This Row],[REFERENCIA]],CODINV,4,FALSE)</f>
        <v>REPUESTOS Y ACCESORIOS</v>
      </c>
      <c r="N6341" s="105" t="str">
        <f>+VLOOKUP(FACTURACION[[#This Row],[REFERENCIA]],CODINV,5,FALSE)</f>
        <v>REGO</v>
      </c>
      <c r="O6341" s="114">
        <v>1</v>
      </c>
      <c r="P6341" s="113">
        <v>387690</v>
      </c>
      <c r="Q6341" s="107">
        <f>+FACTURACION[[#This Row],[CANTIDAD]]*FACTURACION[[#This Row],[VR UNITARIO]]/1000</f>
        <v>387.69</v>
      </c>
      <c r="R6341" s="105" t="str">
        <f>+VLOOKUP(FACTURACION[[#This Row],[NIT]],TABLACLIENTE,5,FALSE)</f>
        <v>BOGOTÁ D.C.</v>
      </c>
    </row>
    <row r="6342" spans="3:18">
      <c r="C6342" s="120">
        <v>2020</v>
      </c>
      <c r="D6342" s="30" t="s">
        <v>229</v>
      </c>
      <c r="E6342" s="30">
        <f>MONTH(FACTURACION[[#This Row],[MES]]&amp;1)</f>
        <v>1</v>
      </c>
      <c r="F6342" s="223">
        <f>DATE(FACTURACION[[#This Row],[AÑO]],FACTURACION[[#This Row],[Mes numero]],1)</f>
        <v>43831</v>
      </c>
      <c r="G6342" s="162" t="s">
        <v>5129</v>
      </c>
      <c r="H6342" s="121">
        <v>900175830</v>
      </c>
      <c r="I6342" s="105" t="str">
        <f>+VLOOKUP(FACTURACION[[#This Row],[NIT]],TABLACLIENTE,2,FALSE)</f>
        <v xml:space="preserve">COMBUSTIBLES LIQUIDOS DE COLOMBIA S.A E.S.P  (CLC S.A E.S.P)
</v>
      </c>
      <c r="J6342" s="114" t="s">
        <v>317</v>
      </c>
      <c r="K6342" s="105" t="str">
        <f>+VLOOKUP(FACTURACION[[#This Row],[REFERENCIA]],CODINV,2,FALSE)</f>
        <v>DIAL ROTOGAGE</v>
      </c>
      <c r="L6342" s="105" t="str">
        <f>IF(VLOOKUP(FACTURACION[[#This Row],[REFERENCIA]],CODINV,3,FALSE)=0,"",VLOOKUP(FACTURACION[[#This Row],[REFERENCIA]],CODINV,3,FALSE))</f>
        <v>A909118LX</v>
      </c>
      <c r="M6342" s="105" t="str">
        <f>+VLOOKUP(FACTURACION[[#This Row],[REFERENCIA]],CODINV,4,FALSE)</f>
        <v>REPUESTOS Y ACCESORIOS</v>
      </c>
      <c r="N6342" s="105" t="str">
        <f>+VLOOKUP(FACTURACION[[#This Row],[REFERENCIA]],CODINV,5,FALSE)</f>
        <v>REGO</v>
      </c>
      <c r="O6342" s="114">
        <v>1</v>
      </c>
      <c r="P6342" s="113">
        <v>59800</v>
      </c>
      <c r="Q6342" s="107">
        <f>+FACTURACION[[#This Row],[CANTIDAD]]*FACTURACION[[#This Row],[VR UNITARIO]]/1000</f>
        <v>59.8</v>
      </c>
      <c r="R6342" s="105" t="str">
        <f>+VLOOKUP(FACTURACION[[#This Row],[NIT]],TABLACLIENTE,5,FALSE)</f>
        <v>BOGOTÁ D.C.</v>
      </c>
    </row>
    <row r="6343" spans="3:18">
      <c r="C6343" s="120">
        <v>2020</v>
      </c>
      <c r="D6343" s="30" t="s">
        <v>229</v>
      </c>
      <c r="E6343" s="30">
        <f>MONTH(FACTURACION[[#This Row],[MES]]&amp;1)</f>
        <v>1</v>
      </c>
      <c r="F6343" s="223">
        <f>DATE(FACTURACION[[#This Row],[AÑO]],FACTURACION[[#This Row],[Mes numero]],1)</f>
        <v>43831</v>
      </c>
      <c r="G6343" s="162" t="s">
        <v>5130</v>
      </c>
      <c r="H6343" s="121">
        <v>890500726</v>
      </c>
      <c r="I6343" s="105" t="str">
        <f>+VLOOKUP(FACTURACION[[#This Row],[NIT]],TABLACLIENTE,2,FALSE)</f>
        <v>NORTESANTANDEREANA DE GAS S.A. E.S.P (NORGAS S.A. E.S.P.)</v>
      </c>
      <c r="J6343" s="114" t="s">
        <v>242</v>
      </c>
      <c r="K6343" s="105" t="str">
        <f>+VLOOKUP(FACTURACION[[#This Row],[REFERENCIA]],CODINV,2,FALSE)</f>
        <v>ACOPLE MANGUERA 1"X1 3/4" AC TIPO A</v>
      </c>
      <c r="L6343" s="105" t="str">
        <f>IF(VLOOKUP(FACTURACION[[#This Row],[REFERENCIA]],CODINV,3,FALSE)=0,"",VLOOKUP(FACTURACION[[#This Row],[REFERENCIA]],CODINV,3,FALSE))</f>
        <v>A3175A</v>
      </c>
      <c r="M6343" s="105" t="str">
        <f>+VLOOKUP(FACTURACION[[#This Row],[REFERENCIA]],CODINV,4,FALSE)</f>
        <v>REPUESTOS Y ACCESORIOS</v>
      </c>
      <c r="N6343" s="105" t="str">
        <f>+VLOOKUP(FACTURACION[[#This Row],[REFERENCIA]],CODINV,5,FALSE)</f>
        <v>REGO</v>
      </c>
      <c r="O6343" s="114">
        <v>1</v>
      </c>
      <c r="P6343" s="113">
        <v>107300</v>
      </c>
      <c r="Q6343" s="107">
        <f>+FACTURACION[[#This Row],[CANTIDAD]]*FACTURACION[[#This Row],[VR UNITARIO]]/1000</f>
        <v>107.3</v>
      </c>
      <c r="R6343" s="105" t="str">
        <f>+VLOOKUP(FACTURACION[[#This Row],[NIT]],TABLACLIENTE,5,FALSE)</f>
        <v>BUCARAMANGA</v>
      </c>
    </row>
    <row r="6344" spans="3:18">
      <c r="C6344" s="120">
        <v>2020</v>
      </c>
      <c r="D6344" s="30" t="s">
        <v>229</v>
      </c>
      <c r="E6344" s="30">
        <f>MONTH(FACTURACION[[#This Row],[MES]]&amp;1)</f>
        <v>1</v>
      </c>
      <c r="F6344" s="223">
        <f>DATE(FACTURACION[[#This Row],[AÑO]],FACTURACION[[#This Row],[Mes numero]],1)</f>
        <v>43831</v>
      </c>
      <c r="G6344" s="165" t="s">
        <v>5131</v>
      </c>
      <c r="H6344" s="121">
        <v>890400869</v>
      </c>
      <c r="I6344" s="105" t="str">
        <f>+VLOOKUP(FACTURACION[[#This Row],[NIT]],TABLACLIENTE,2,FALSE)</f>
        <v>SURTIDORA DE GAS DEL CARIBE S.A. E.S.P. (SURTIGAS S.A. E.S.P.)</v>
      </c>
      <c r="J6344" s="123" t="s">
        <v>108</v>
      </c>
      <c r="K6344" s="105" t="str">
        <f>+VLOOKUP(FACTURACION[[#This Row],[REFERENCIA]],CODINV,2,FALSE)</f>
        <v>MEDIDOR BK G4 C:1/2"</v>
      </c>
      <c r="L6344" s="105" t="str">
        <f>IF(VLOOKUP(FACTURACION[[#This Row],[REFERENCIA]],CODINV,3,FALSE)=0,"",VLOOKUP(FACTURACION[[#This Row],[REFERENCIA]],CODINV,3,FALSE))</f>
        <v>G4K MT 152MM</v>
      </c>
      <c r="M6344" s="105" t="str">
        <f>+VLOOKUP(FACTURACION[[#This Row],[REFERENCIA]],CODINV,4,FALSE)</f>
        <v>MEDIDORES</v>
      </c>
      <c r="N6344" s="105" t="str">
        <f>+VLOOKUP(FACTURACION[[#This Row],[REFERENCIA]],CODINV,5,FALSE)</f>
        <v>HONEYWELL</v>
      </c>
      <c r="O6344" s="123">
        <v>500</v>
      </c>
      <c r="P6344" s="113">
        <v>123120</v>
      </c>
      <c r="Q6344" s="107">
        <f>+FACTURACION[[#This Row],[CANTIDAD]]*FACTURACION[[#This Row],[VR UNITARIO]]/1000</f>
        <v>61560</v>
      </c>
      <c r="R6344" s="105" t="str">
        <f>+VLOOKUP(FACTURACION[[#This Row],[NIT]],TABLACLIENTE,5,FALSE)</f>
        <v>CARTAGENA</v>
      </c>
    </row>
    <row r="6345" spans="3:18">
      <c r="C6345" s="120">
        <v>2020</v>
      </c>
      <c r="D6345" s="30" t="s">
        <v>229</v>
      </c>
      <c r="E6345" s="30">
        <f>MONTH(FACTURACION[[#This Row],[MES]]&amp;1)</f>
        <v>1</v>
      </c>
      <c r="F6345" s="223">
        <f>DATE(FACTURACION[[#This Row],[AÑO]],FACTURACION[[#This Row],[Mes numero]],1)</f>
        <v>43831</v>
      </c>
      <c r="G6345" s="162" t="s">
        <v>5132</v>
      </c>
      <c r="H6345" s="121">
        <v>830065383</v>
      </c>
      <c r="I6345" s="105" t="str">
        <f>+VLOOKUP(FACTURACION[[#This Row],[NIT]],TABLACLIENTE,2,FALSE)</f>
        <v>ALKENOS LTDA</v>
      </c>
      <c r="J6345" s="114" t="s">
        <v>6</v>
      </c>
      <c r="K6345" s="105" t="str">
        <f>+VLOOKUP(FACTURACION[[#This Row],[REFERENCIA]],CODINV,2,FALSE)</f>
        <v>REG.1813C C:3/4" R:6-15" O:1/2</v>
      </c>
      <c r="L6345" s="105" t="str">
        <f>IF(VLOOKUP(FACTURACION[[#This Row],[REFERENCIA]],CODINV,3,FALSE)=0,"",VLOOKUP(FACTURACION[[#This Row],[REFERENCIA]],CODINV,3,FALSE))</f>
        <v/>
      </c>
      <c r="M6345" s="105" t="str">
        <f>+VLOOKUP(FACTURACION[[#This Row],[REFERENCIA]],CODINV,4,FALSE)</f>
        <v>REGULADORES</v>
      </c>
      <c r="N6345" s="105" t="str">
        <f>+VLOOKUP(FACTURACION[[#This Row],[REFERENCIA]],CODINV,5,FALSE)</f>
        <v>HONEYWELL</v>
      </c>
      <c r="O6345" s="114">
        <v>1</v>
      </c>
      <c r="P6345" s="113">
        <v>180000</v>
      </c>
      <c r="Q6345" s="107">
        <f>+FACTURACION[[#This Row],[CANTIDAD]]*FACTURACION[[#This Row],[VR UNITARIO]]/1000</f>
        <v>180</v>
      </c>
      <c r="R6345" s="105" t="str">
        <f>+VLOOKUP(FACTURACION[[#This Row],[NIT]],TABLACLIENTE,5,FALSE)</f>
        <v>BOGOTÁ D.C.</v>
      </c>
    </row>
    <row r="6346" spans="3:18">
      <c r="C6346" s="120">
        <v>2020</v>
      </c>
      <c r="D6346" s="30" t="s">
        <v>229</v>
      </c>
      <c r="E6346" s="30">
        <f>MONTH(FACTURACION[[#This Row],[MES]]&amp;1)</f>
        <v>1</v>
      </c>
      <c r="F6346" s="223">
        <f>DATE(FACTURACION[[#This Row],[AÑO]],FACTURACION[[#This Row],[Mes numero]],1)</f>
        <v>43831</v>
      </c>
      <c r="G6346" s="162" t="s">
        <v>5133</v>
      </c>
      <c r="H6346" s="121">
        <v>860511835</v>
      </c>
      <c r="I6346" s="105" t="str">
        <f>+VLOOKUP(FACTURACION[[#This Row],[NIT]],TABLACLIENTE,2,FALSE)</f>
        <v>LAVASECO MODERNO S.A.S</v>
      </c>
      <c r="J6346" s="114" t="s">
        <v>6</v>
      </c>
      <c r="K6346" s="105" t="str">
        <f>+VLOOKUP(FACTURACION[[#This Row],[REFERENCIA]],CODINV,2,FALSE)</f>
        <v>REG.1813C C:3/4" R:6-15" O:1/2</v>
      </c>
      <c r="L6346" s="105" t="str">
        <f>IF(VLOOKUP(FACTURACION[[#This Row],[REFERENCIA]],CODINV,3,FALSE)=0,"",VLOOKUP(FACTURACION[[#This Row],[REFERENCIA]],CODINV,3,FALSE))</f>
        <v/>
      </c>
      <c r="M6346" s="105" t="str">
        <f>+VLOOKUP(FACTURACION[[#This Row],[REFERENCIA]],CODINV,4,FALSE)</f>
        <v>REGULADORES</v>
      </c>
      <c r="N6346" s="105" t="str">
        <f>+VLOOKUP(FACTURACION[[#This Row],[REFERENCIA]],CODINV,5,FALSE)</f>
        <v>HONEYWELL</v>
      </c>
      <c r="O6346" s="114">
        <v>8</v>
      </c>
      <c r="P6346" s="113">
        <v>180000</v>
      </c>
      <c r="Q6346" s="107">
        <f>+FACTURACION[[#This Row],[CANTIDAD]]*FACTURACION[[#This Row],[VR UNITARIO]]/1000</f>
        <v>1440</v>
      </c>
      <c r="R6346" s="105" t="str">
        <f>+VLOOKUP(FACTURACION[[#This Row],[NIT]],TABLACLIENTE,5,FALSE)</f>
        <v>BOGOTÁ D.C.</v>
      </c>
    </row>
    <row r="6347" spans="3:18">
      <c r="C6347" s="120">
        <v>2020</v>
      </c>
      <c r="D6347" s="30" t="s">
        <v>229</v>
      </c>
      <c r="E6347" s="30">
        <f>MONTH(FACTURACION[[#This Row],[MES]]&amp;1)</f>
        <v>1</v>
      </c>
      <c r="F6347" s="223">
        <f>DATE(FACTURACION[[#This Row],[AÑO]],FACTURACION[[#This Row],[Mes numero]],1)</f>
        <v>43831</v>
      </c>
      <c r="G6347" s="162" t="s">
        <v>5134</v>
      </c>
      <c r="H6347" s="121">
        <v>891101577</v>
      </c>
      <c r="I6347" s="105" t="str">
        <f>+VLOOKUP(FACTURACION[[#This Row],[NIT]],TABLACLIENTE,2,FALSE)</f>
        <v>ALCANOS DE COLOMBIA S.A. E.S.P</v>
      </c>
      <c r="J6347" s="114" t="s">
        <v>23</v>
      </c>
      <c r="K6347" s="105" t="str">
        <f>+VLOOKUP(FACTURACION[[#This Row],[REFERENCIA]],CODINV,2,FALSE)</f>
        <v>MEDIDOR AL-800 C:1 1/2" MAOP 20 PSIG CON CONECTORES</v>
      </c>
      <c r="L6347" s="105" t="str">
        <f>IF(VLOOKUP(FACTURACION[[#This Row],[REFERENCIA]],CODINV,3,FALSE)=0,"",VLOOKUP(FACTURACION[[#This Row],[REFERENCIA]],CODINV,3,FALSE))</f>
        <v/>
      </c>
      <c r="M6347" s="105" t="str">
        <f>+VLOOKUP(FACTURACION[[#This Row],[REFERENCIA]],CODINV,4,FALSE)</f>
        <v>MEDIDORES</v>
      </c>
      <c r="N6347" s="105" t="str">
        <f>+VLOOKUP(FACTURACION[[#This Row],[REFERENCIA]],CODINV,5,FALSE)</f>
        <v>HONEYWELL</v>
      </c>
      <c r="O6347" s="114">
        <v>3</v>
      </c>
      <c r="P6347" s="113">
        <v>3243085</v>
      </c>
      <c r="Q6347" s="107">
        <f>+FACTURACION[[#This Row],[CANTIDAD]]*FACTURACION[[#This Row],[VR UNITARIO]]/1000</f>
        <v>9729.2549999999992</v>
      </c>
      <c r="R6347" s="105" t="str">
        <f>+VLOOKUP(FACTURACION[[#This Row],[NIT]],TABLACLIENTE,5,FALSE)</f>
        <v>NEIVA</v>
      </c>
    </row>
    <row r="6348" spans="3:18">
      <c r="C6348" s="120">
        <v>2020</v>
      </c>
      <c r="D6348" s="30" t="s">
        <v>265</v>
      </c>
      <c r="E6348" s="30">
        <f>MONTH(FACTURACION[[#This Row],[MES]]&amp;1)</f>
        <v>2</v>
      </c>
      <c r="F6348" s="223">
        <f>DATE(FACTURACION[[#This Row],[AÑO]],FACTURACION[[#This Row],[Mes numero]],1)</f>
        <v>43862</v>
      </c>
      <c r="G6348" s="162" t="s">
        <v>5146</v>
      </c>
      <c r="H6348" s="121">
        <v>800167643</v>
      </c>
      <c r="I6348" s="105" t="str">
        <f>+VLOOKUP(FACTURACION[[#This Row],[NIT]],TABLACLIENTE,2,FALSE)</f>
        <v>GASES DE OCCIDENTE S.A. E.S.P. (GDO)</v>
      </c>
      <c r="J6348" s="114" t="s">
        <v>491</v>
      </c>
      <c r="K6348" s="105" t="str">
        <f>+VLOOKUP(FACTURACION[[#This Row],[REFERENCIA]],CODINV,2,FALSE)</f>
        <v>COUPLING MECANICO ELSTER 2" IPS</v>
      </c>
      <c r="L6348" s="105" t="str">
        <f>IF(VLOOKUP(FACTURACION[[#This Row],[REFERENCIA]],CODINV,3,FALSE)=0,"",VLOOKUP(FACTURACION[[#This Row],[REFERENCIA]],CODINV,3,FALSE))</f>
        <v>50314</v>
      </c>
      <c r="M6348" s="105" t="str">
        <f>+VLOOKUP(FACTURACION[[#This Row],[REFERENCIA]],CODINV,4,FALSE)</f>
        <v>REPUESTOS Y ACCESORIOS</v>
      </c>
      <c r="N6348" s="105" t="str">
        <f>+VLOOKUP(FACTURACION[[#This Row],[REFERENCIA]],CODINV,5,FALSE)</f>
        <v>HONEYWELL</v>
      </c>
      <c r="O6348" s="114">
        <v>50</v>
      </c>
      <c r="P6348" s="113">
        <v>207489</v>
      </c>
      <c r="Q6348" s="107">
        <f>+FACTURACION[[#This Row],[CANTIDAD]]*FACTURACION[[#This Row],[VR UNITARIO]]/1000</f>
        <v>10374.450000000001</v>
      </c>
      <c r="R6348" s="105" t="str">
        <f>+VLOOKUP(FACTURACION[[#This Row],[NIT]],TABLACLIENTE,5,FALSE)</f>
        <v>CALI</v>
      </c>
    </row>
    <row r="6349" spans="3:18">
      <c r="C6349" s="120">
        <v>2020</v>
      </c>
      <c r="D6349" s="30" t="s">
        <v>265</v>
      </c>
      <c r="E6349" s="30">
        <f>MONTH(FACTURACION[[#This Row],[MES]]&amp;1)</f>
        <v>2</v>
      </c>
      <c r="F6349" s="223">
        <f>DATE(FACTURACION[[#This Row],[AÑO]],FACTURACION[[#This Row],[Mes numero]],1)</f>
        <v>43862</v>
      </c>
      <c r="G6349" s="166" t="s">
        <v>5147</v>
      </c>
      <c r="H6349" s="121">
        <v>890208316</v>
      </c>
      <c r="I6349" s="105" t="str">
        <f>+VLOOKUP(FACTURACION[[#This Row],[NIT]],TABLACLIENTE,2,FALSE)</f>
        <v xml:space="preserve">METROGAS DE COLOMBIA S.A. E.S.P.  (METROGAS S.A. E.S.P)
</v>
      </c>
      <c r="J6349" s="127" t="s">
        <v>61</v>
      </c>
      <c r="K6349" s="105" t="str">
        <f>+VLOOKUP(FACTURACION[[#This Row],[REFERENCIA]],CODINV,2,FALSE)</f>
        <v>MANGA 2" S300 H7</v>
      </c>
      <c r="L6349" s="105" t="str">
        <f>IF(VLOOKUP(FACTURACION[[#This Row],[REFERENCIA]],CODINV,3,FALSE)=0,"",VLOOKUP(FACTURACION[[#This Row],[REFERENCIA]],CODINV,3,FALSE))</f>
        <v>73404P002</v>
      </c>
      <c r="M6349" s="105" t="str">
        <f>+VLOOKUP(FACTURACION[[#This Row],[REFERENCIA]],CODINV,4,FALSE)</f>
        <v>MANGAS</v>
      </c>
      <c r="N6349" s="105" t="str">
        <f>+VLOOKUP(FACTURACION[[#This Row],[REFERENCIA]],CODINV,5,FALSE)</f>
        <v>HONEYWELL</v>
      </c>
      <c r="O6349" s="127">
        <v>0</v>
      </c>
      <c r="P6349" s="113">
        <v>643459</v>
      </c>
      <c r="Q6349" s="107">
        <f>+FACTURACION[[#This Row],[CANTIDAD]]*FACTURACION[[#This Row],[VR UNITARIO]]/1000</f>
        <v>0</v>
      </c>
      <c r="R6349" s="105" t="str">
        <f>+VLOOKUP(FACTURACION[[#This Row],[NIT]],TABLACLIENTE,5,FALSE)</f>
        <v>FLORIDABLANCA</v>
      </c>
    </row>
    <row r="6350" spans="3:18">
      <c r="C6350" s="120">
        <v>2020</v>
      </c>
      <c r="D6350" s="30" t="s">
        <v>265</v>
      </c>
      <c r="E6350" s="30">
        <f>MONTH(FACTURACION[[#This Row],[MES]]&amp;1)</f>
        <v>2</v>
      </c>
      <c r="F6350" s="223">
        <f>DATE(FACTURACION[[#This Row],[AÑO]],FACTURACION[[#This Row],[Mes numero]],1)</f>
        <v>43862</v>
      </c>
      <c r="G6350" s="166" t="s">
        <v>5147</v>
      </c>
      <c r="H6350" s="121">
        <v>890208316</v>
      </c>
      <c r="I6350" s="105" t="str">
        <f>+VLOOKUP(FACTURACION[[#This Row],[NIT]],TABLACLIENTE,2,FALSE)</f>
        <v xml:space="preserve">METROGAS DE COLOMBIA S.A. E.S.P.  (METROGAS S.A. E.S.P)
</v>
      </c>
      <c r="J6350" s="127" t="s">
        <v>132</v>
      </c>
      <c r="K6350" s="105" t="str">
        <f>+VLOOKUP(FACTURACION[[#This Row],[REFERENCIA]],CODINV,2,FALSE)</f>
        <v>KIT REPARACION BUNA N 80</v>
      </c>
      <c r="L6350" s="105" t="str">
        <f>IF(VLOOKUP(FACTURACION[[#This Row],[REFERENCIA]],CODINV,3,FALSE)=0,"",VLOOKUP(FACTURACION[[#This Row],[REFERENCIA]],CODINV,3,FALSE))</f>
        <v>73914K010</v>
      </c>
      <c r="M6350" s="105" t="str">
        <f>+VLOOKUP(FACTURACION[[#This Row],[REFERENCIA]],CODINV,4,FALSE)</f>
        <v>REPUESTOS Y ACCESORIOS</v>
      </c>
      <c r="N6350" s="105" t="str">
        <f>+VLOOKUP(FACTURACION[[#This Row],[REFERENCIA]],CODINV,5,FALSE)</f>
        <v>HONEYWELL</v>
      </c>
      <c r="O6350" s="127">
        <v>0</v>
      </c>
      <c r="P6350" s="113">
        <v>151402</v>
      </c>
      <c r="Q6350" s="107">
        <f>+FACTURACION[[#This Row],[CANTIDAD]]*FACTURACION[[#This Row],[VR UNITARIO]]/1000</f>
        <v>0</v>
      </c>
      <c r="R6350" s="105" t="str">
        <f>+VLOOKUP(FACTURACION[[#This Row],[NIT]],TABLACLIENTE,5,FALSE)</f>
        <v>FLORIDABLANCA</v>
      </c>
    </row>
    <row r="6351" spans="3:18">
      <c r="C6351" s="120">
        <v>2020</v>
      </c>
      <c r="D6351" s="30" t="s">
        <v>265</v>
      </c>
      <c r="E6351" s="30">
        <f>MONTH(FACTURACION[[#This Row],[MES]]&amp;1)</f>
        <v>2</v>
      </c>
      <c r="F6351" s="223">
        <f>DATE(FACTURACION[[#This Row],[AÑO]],FACTURACION[[#This Row],[Mes numero]],1)</f>
        <v>43862</v>
      </c>
      <c r="G6351" s="166" t="s">
        <v>5147</v>
      </c>
      <c r="H6351" s="121">
        <v>890208316</v>
      </c>
      <c r="I6351" s="105" t="str">
        <f>+VLOOKUP(FACTURACION[[#This Row],[NIT]],TABLACLIENTE,2,FALSE)</f>
        <v xml:space="preserve">METROGAS DE COLOMBIA S.A. E.S.P.  (METROGAS S.A. E.S.P)
</v>
      </c>
      <c r="J6351" s="127" t="s">
        <v>574</v>
      </c>
      <c r="K6351" s="105" t="str">
        <f>+VLOOKUP(FACTURACION[[#This Row],[REFERENCIA]],CODINV,2,FALSE)</f>
        <v>FILTER ASSEMBY (INSPIRATOR)</v>
      </c>
      <c r="L6351" s="105" t="str">
        <f>IF(VLOOKUP(FACTURACION[[#This Row],[REFERENCIA]],CODINV,3,FALSE)=0,"",VLOOKUP(FACTURACION[[#This Row],[REFERENCIA]],CODINV,3,FALSE))</f>
        <v>74074K001</v>
      </c>
      <c r="M6351" s="105" t="str">
        <f>+VLOOKUP(FACTURACION[[#This Row],[REFERENCIA]],CODINV,4,FALSE)</f>
        <v>FILTROS</v>
      </c>
      <c r="N6351" s="105" t="str">
        <f>+VLOOKUP(FACTURACION[[#This Row],[REFERENCIA]],CODINV,5,FALSE)</f>
        <v>HONEYWELL</v>
      </c>
      <c r="O6351" s="127">
        <v>0</v>
      </c>
      <c r="P6351" s="113">
        <v>72260</v>
      </c>
      <c r="Q6351" s="107">
        <f>+FACTURACION[[#This Row],[CANTIDAD]]*FACTURACION[[#This Row],[VR UNITARIO]]/1000</f>
        <v>0</v>
      </c>
      <c r="R6351" s="105" t="str">
        <f>+VLOOKUP(FACTURACION[[#This Row],[NIT]],TABLACLIENTE,5,FALSE)</f>
        <v>FLORIDABLANCA</v>
      </c>
    </row>
    <row r="6352" spans="3:18">
      <c r="C6352" s="120">
        <v>2020</v>
      </c>
      <c r="D6352" s="30" t="s">
        <v>265</v>
      </c>
      <c r="E6352" s="30">
        <f>MONTH(FACTURACION[[#This Row],[MES]]&amp;1)</f>
        <v>2</v>
      </c>
      <c r="F6352" s="223">
        <f>DATE(FACTURACION[[#This Row],[AÑO]],FACTURACION[[#This Row],[Mes numero]],1)</f>
        <v>43862</v>
      </c>
      <c r="G6352" s="166" t="s">
        <v>5147</v>
      </c>
      <c r="H6352" s="121">
        <v>890208316</v>
      </c>
      <c r="I6352" s="105" t="str">
        <f>+VLOOKUP(FACTURACION[[#This Row],[NIT]],TABLACLIENTE,2,FALSE)</f>
        <v xml:space="preserve">METROGAS DE COLOMBIA S.A. E.S.P.  (METROGAS S.A. E.S.P)
</v>
      </c>
      <c r="J6352" s="127" t="s">
        <v>885</v>
      </c>
      <c r="K6352" s="105" t="str">
        <f>+VLOOKUP(FACTURACION[[#This Row],[REFERENCIA]],CODINV,2,FALSE)</f>
        <v>BLOCK MANIFOLD COMPOSITE</v>
      </c>
      <c r="L6352" s="105" t="str">
        <f>IF(VLOOKUP(FACTURACION[[#This Row],[REFERENCIA]],CODINV,3,FALSE)=0,"",VLOOKUP(FACTURACION[[#This Row],[REFERENCIA]],CODINV,3,FALSE))</f>
        <v>73957W001</v>
      </c>
      <c r="M6352" s="105" t="str">
        <f>+VLOOKUP(FACTURACION[[#This Row],[REFERENCIA]],CODINV,4,FALSE)</f>
        <v>REPUESTOS Y ACCESORIOS</v>
      </c>
      <c r="N6352" s="105" t="str">
        <f>+VLOOKUP(FACTURACION[[#This Row],[REFERENCIA]],CODINV,5,FALSE)</f>
        <v>HONEYWELL</v>
      </c>
      <c r="O6352" s="127">
        <v>0</v>
      </c>
      <c r="P6352" s="113">
        <v>1977848</v>
      </c>
      <c r="Q6352" s="107">
        <f>+FACTURACION[[#This Row],[CANTIDAD]]*FACTURACION[[#This Row],[VR UNITARIO]]/1000</f>
        <v>0</v>
      </c>
      <c r="R6352" s="105" t="str">
        <f>+VLOOKUP(FACTURACION[[#This Row],[NIT]],TABLACLIENTE,5,FALSE)</f>
        <v>FLORIDABLANCA</v>
      </c>
    </row>
    <row r="6353" spans="3:18">
      <c r="C6353" s="120">
        <v>2020</v>
      </c>
      <c r="D6353" s="30" t="s">
        <v>265</v>
      </c>
      <c r="E6353" s="30">
        <f>MONTH(FACTURACION[[#This Row],[MES]]&amp;1)</f>
        <v>2</v>
      </c>
      <c r="F6353" s="223">
        <f>DATE(FACTURACION[[#This Row],[AÑO]],FACTURACION[[#This Row],[Mes numero]],1)</f>
        <v>43862</v>
      </c>
      <c r="G6353" s="162" t="s">
        <v>5148</v>
      </c>
      <c r="H6353" s="121">
        <v>890500726</v>
      </c>
      <c r="I6353" s="105" t="str">
        <f>+VLOOKUP(FACTURACION[[#This Row],[NIT]],TABLACLIENTE,2,FALSE)</f>
        <v>NORTESANTANDEREANA DE GAS S.A. E.S.P (NORGAS S.A. E.S.P.)</v>
      </c>
      <c r="J6353" s="114" t="s">
        <v>169</v>
      </c>
      <c r="K6353" s="105" t="str">
        <f>+VLOOKUP(FACTURACION[[#This Row],[REFERENCIA]],CODINV,2,FALSE)</f>
        <v>VALVULA DE ALIVIO HIDROSTATICA 1/4"</v>
      </c>
      <c r="L6353" s="105" t="str">
        <f>IF(VLOOKUP(FACTURACION[[#This Row],[REFERENCIA]],CODINV,3,FALSE)=0,"",VLOOKUP(FACTURACION[[#This Row],[REFERENCIA]],CODINV,3,FALSE))</f>
        <v>3127U</v>
      </c>
      <c r="M6353" s="105" t="str">
        <f>+VLOOKUP(FACTURACION[[#This Row],[REFERENCIA]],CODINV,4,FALSE)</f>
        <v>VÁLVULAS Y MULTIVÁLVULAS</v>
      </c>
      <c r="N6353" s="105" t="str">
        <f>+VLOOKUP(FACTURACION[[#This Row],[REFERENCIA]],CODINV,5,FALSE)</f>
        <v>REGO</v>
      </c>
      <c r="O6353" s="114">
        <v>2</v>
      </c>
      <c r="P6353" s="113">
        <v>45000</v>
      </c>
      <c r="Q6353" s="107">
        <f>+FACTURACION[[#This Row],[CANTIDAD]]*FACTURACION[[#This Row],[VR UNITARIO]]/1000</f>
        <v>90</v>
      </c>
      <c r="R6353" s="105" t="str">
        <f>+VLOOKUP(FACTURACION[[#This Row],[NIT]],TABLACLIENTE,5,FALSE)</f>
        <v>BUCARAMANGA</v>
      </c>
    </row>
    <row r="6354" spans="3:18">
      <c r="C6354" s="120">
        <v>2020</v>
      </c>
      <c r="D6354" s="30" t="s">
        <v>265</v>
      </c>
      <c r="E6354" s="30">
        <f>MONTH(FACTURACION[[#This Row],[MES]]&amp;1)</f>
        <v>2</v>
      </c>
      <c r="F6354" s="223">
        <f>DATE(FACTURACION[[#This Row],[AÑO]],FACTURACION[[#This Row],[Mes numero]],1)</f>
        <v>43862</v>
      </c>
      <c r="G6354" s="162" t="s">
        <v>5148</v>
      </c>
      <c r="H6354" s="121">
        <v>890500726</v>
      </c>
      <c r="I6354" s="105" t="str">
        <f>+VLOOKUP(FACTURACION[[#This Row],[NIT]],TABLACLIENTE,2,FALSE)</f>
        <v>NORTESANTANDEREANA DE GAS S.A. E.S.P (NORGAS S.A. E.S.P.)</v>
      </c>
      <c r="J6354" s="114" t="s">
        <v>36</v>
      </c>
      <c r="K6354" s="105" t="str">
        <f>+VLOOKUP(FACTURACION[[#This Row],[REFERENCIA]],CODINV,2,FALSE)</f>
        <v>VALVULA DE EXCESO DE FLUJO 3/4"</v>
      </c>
      <c r="L6354" s="105" t="str">
        <f>IF(VLOOKUP(FACTURACION[[#This Row],[REFERENCIA]],CODINV,3,FALSE)=0,"",VLOOKUP(FACTURACION[[#This Row],[REFERENCIA]],CODINV,3,FALSE))</f>
        <v>3272G</v>
      </c>
      <c r="M6354" s="105" t="str">
        <f>+VLOOKUP(FACTURACION[[#This Row],[REFERENCIA]],CODINV,4,FALSE)</f>
        <v>VÁLVULAS Y MULTIVÁLVULAS</v>
      </c>
      <c r="N6354" s="105" t="str">
        <f>+VLOOKUP(FACTURACION[[#This Row],[REFERENCIA]],CODINV,5,FALSE)</f>
        <v>REGO</v>
      </c>
      <c r="O6354" s="114">
        <v>3</v>
      </c>
      <c r="P6354" s="113">
        <v>57300</v>
      </c>
      <c r="Q6354" s="107">
        <f>+FACTURACION[[#This Row],[CANTIDAD]]*FACTURACION[[#This Row],[VR UNITARIO]]/1000</f>
        <v>171.9</v>
      </c>
      <c r="R6354" s="105" t="str">
        <f>+VLOOKUP(FACTURACION[[#This Row],[NIT]],TABLACLIENTE,5,FALSE)</f>
        <v>BUCARAMANGA</v>
      </c>
    </row>
    <row r="6355" spans="3:18">
      <c r="C6355" s="120">
        <v>2020</v>
      </c>
      <c r="D6355" s="30" t="s">
        <v>265</v>
      </c>
      <c r="E6355" s="30">
        <f>MONTH(FACTURACION[[#This Row],[MES]]&amp;1)</f>
        <v>2</v>
      </c>
      <c r="F6355" s="223">
        <f>DATE(FACTURACION[[#This Row],[AÑO]],FACTURACION[[#This Row],[Mes numero]],1)</f>
        <v>43862</v>
      </c>
      <c r="G6355" s="162" t="s">
        <v>5149</v>
      </c>
      <c r="H6355" s="121">
        <v>890500726</v>
      </c>
      <c r="I6355" s="105" t="str">
        <f>+VLOOKUP(FACTURACION[[#This Row],[NIT]],TABLACLIENTE,2,FALSE)</f>
        <v>NORTESANTANDEREANA DE GAS S.A. E.S.P (NORGAS S.A. E.S.P.)</v>
      </c>
      <c r="J6355" s="114" t="s">
        <v>914</v>
      </c>
      <c r="K6355" s="105" t="str">
        <f>+VLOOKUP(FACTURACION[[#This Row],[REFERENCIA]],CODINV,2,FALSE)</f>
        <v>DISPLAY LCD MASICO Y TROYA</v>
      </c>
      <c r="L6355" s="105" t="str">
        <f>IF(VLOOKUP(FACTURACION[[#This Row],[REFERENCIA]],CODINV,3,FALSE)=0,"",VLOOKUP(FACTURACION[[#This Row],[REFERENCIA]],CODINV,3,FALSE))</f>
        <v/>
      </c>
      <c r="M6355" s="105" t="str">
        <f>+VLOOKUP(FACTURACION[[#This Row],[REFERENCIA]],CODINV,4,FALSE)</f>
        <v>REPUESTOS Y ACCESORIOS</v>
      </c>
      <c r="N6355" s="105" t="str">
        <f>+VLOOKUP(FACTURACION[[#This Row],[REFERENCIA]],CODINV,5,FALSE)</f>
        <v>RED SEAL MEASUREMENT</v>
      </c>
      <c r="O6355" s="114">
        <v>3</v>
      </c>
      <c r="P6355" s="113">
        <v>399050</v>
      </c>
      <c r="Q6355" s="107">
        <f>+FACTURACION[[#This Row],[CANTIDAD]]*FACTURACION[[#This Row],[VR UNITARIO]]/1000</f>
        <v>1197.1500000000001</v>
      </c>
      <c r="R6355" s="105" t="str">
        <f>+VLOOKUP(FACTURACION[[#This Row],[NIT]],TABLACLIENTE,5,FALSE)</f>
        <v>BUCARAMANGA</v>
      </c>
    </row>
    <row r="6356" spans="3:18">
      <c r="C6356" s="120">
        <v>2020</v>
      </c>
      <c r="D6356" s="30" t="s">
        <v>265</v>
      </c>
      <c r="E6356" s="30">
        <f>MONTH(FACTURACION[[#This Row],[MES]]&amp;1)</f>
        <v>2</v>
      </c>
      <c r="F6356" s="223">
        <f>DATE(FACTURACION[[#This Row],[AÑO]],FACTURACION[[#This Row],[Mes numero]],1)</f>
        <v>43862</v>
      </c>
      <c r="G6356" s="162" t="s">
        <v>5150</v>
      </c>
      <c r="H6356" s="121">
        <v>890500726</v>
      </c>
      <c r="I6356" s="105" t="str">
        <f>+VLOOKUP(FACTURACION[[#This Row],[NIT]],TABLACLIENTE,2,FALSE)</f>
        <v>NORTESANTANDEREANA DE GAS S.A. E.S.P (NORGAS S.A. E.S.P.)</v>
      </c>
      <c r="J6356" s="114" t="s">
        <v>36</v>
      </c>
      <c r="K6356" s="105" t="str">
        <f>+VLOOKUP(FACTURACION[[#This Row],[REFERENCIA]],CODINV,2,FALSE)</f>
        <v>VALVULA DE EXCESO DE FLUJO 3/4"</v>
      </c>
      <c r="L6356" s="105" t="str">
        <f>IF(VLOOKUP(FACTURACION[[#This Row],[REFERENCIA]],CODINV,3,FALSE)=0,"",VLOOKUP(FACTURACION[[#This Row],[REFERENCIA]],CODINV,3,FALSE))</f>
        <v>3272G</v>
      </c>
      <c r="M6356" s="105" t="str">
        <f>+VLOOKUP(FACTURACION[[#This Row],[REFERENCIA]],CODINV,4,FALSE)</f>
        <v>VÁLVULAS Y MULTIVÁLVULAS</v>
      </c>
      <c r="N6356" s="105" t="str">
        <f>+VLOOKUP(FACTURACION[[#This Row],[REFERENCIA]],CODINV,5,FALSE)</f>
        <v>REGO</v>
      </c>
      <c r="O6356" s="114">
        <v>1</v>
      </c>
      <c r="P6356" s="113">
        <v>55600</v>
      </c>
      <c r="Q6356" s="107">
        <f>+FACTURACION[[#This Row],[CANTIDAD]]*FACTURACION[[#This Row],[VR UNITARIO]]/1000</f>
        <v>55.6</v>
      </c>
      <c r="R6356" s="105" t="str">
        <f>+VLOOKUP(FACTURACION[[#This Row],[NIT]],TABLACLIENTE,5,FALSE)</f>
        <v>BUCARAMANGA</v>
      </c>
    </row>
    <row r="6357" spans="3:18">
      <c r="C6357" s="120">
        <v>2020</v>
      </c>
      <c r="D6357" s="30" t="s">
        <v>265</v>
      </c>
      <c r="E6357" s="30">
        <f>MONTH(FACTURACION[[#This Row],[MES]]&amp;1)</f>
        <v>2</v>
      </c>
      <c r="F6357" s="223">
        <f>DATE(FACTURACION[[#This Row],[AÑO]],FACTURACION[[#This Row],[Mes numero]],1)</f>
        <v>43862</v>
      </c>
      <c r="G6357" s="162" t="s">
        <v>5151</v>
      </c>
      <c r="H6357" s="121">
        <v>890500726</v>
      </c>
      <c r="I6357" s="105" t="str">
        <f>+VLOOKUP(FACTURACION[[#This Row],[NIT]],TABLACLIENTE,2,FALSE)</f>
        <v>NORTESANTANDEREANA DE GAS S.A. E.S.P (NORGAS S.A. E.S.P.)</v>
      </c>
      <c r="J6357" s="114" t="s">
        <v>122</v>
      </c>
      <c r="K6357" s="105" t="str">
        <f>+VLOOKUP(FACTURACION[[#This Row],[REFERENCIA]],CODINV,2,FALSE)</f>
        <v>EMPAQUES PARA PISTONES DE LLENADO</v>
      </c>
      <c r="L6357" s="105" t="str">
        <f>IF(VLOOKUP(FACTURACION[[#This Row],[REFERENCIA]],CODINV,3,FALSE)=0,"",VLOOKUP(FACTURACION[[#This Row],[REFERENCIA]],CODINV,3,FALSE))</f>
        <v/>
      </c>
      <c r="M6357" s="105" t="str">
        <f>+VLOOKUP(FACTURACION[[#This Row],[REFERENCIA]],CODINV,4,FALSE)</f>
        <v>REPUESTOS Y ACCESORIOS</v>
      </c>
      <c r="N6357" s="105" t="str">
        <f>+VLOOKUP(FACTURACION[[#This Row],[REFERENCIA]],CODINV,5,FALSE)</f>
        <v>CAVAGNA</v>
      </c>
      <c r="O6357" s="114">
        <v>1000</v>
      </c>
      <c r="P6357" s="113">
        <v>2950</v>
      </c>
      <c r="Q6357" s="107">
        <f>+FACTURACION[[#This Row],[CANTIDAD]]*FACTURACION[[#This Row],[VR UNITARIO]]/1000</f>
        <v>2950</v>
      </c>
      <c r="R6357" s="105" t="str">
        <f>+VLOOKUP(FACTURACION[[#This Row],[NIT]],TABLACLIENTE,5,FALSE)</f>
        <v>BUCARAMANGA</v>
      </c>
    </row>
    <row r="6358" spans="3:18">
      <c r="C6358" s="120">
        <v>2020</v>
      </c>
      <c r="D6358" s="30" t="s">
        <v>265</v>
      </c>
      <c r="E6358" s="30">
        <f>MONTH(FACTURACION[[#This Row],[MES]]&amp;1)</f>
        <v>2</v>
      </c>
      <c r="F6358" s="223">
        <f>DATE(FACTURACION[[#This Row],[AÑO]],FACTURACION[[#This Row],[Mes numero]],1)</f>
        <v>43862</v>
      </c>
      <c r="G6358" s="162" t="s">
        <v>5152</v>
      </c>
      <c r="H6358" s="121">
        <v>860033633</v>
      </c>
      <c r="I6358" s="105" t="str">
        <f>+VLOOKUP(FACTURACION[[#This Row],[NIT]],TABLACLIENTE,2,FALSE)</f>
        <v>RAYOGAS S.A. E.S.P.</v>
      </c>
      <c r="J6358" s="114" t="s">
        <v>5204</v>
      </c>
      <c r="K6358" s="105" t="str">
        <f>+VLOOKUP(FACTURACION[[#This Row],[REFERENCIA]],CODINV,2,FALSE)</f>
        <v>VALVULA DE EXCESO DE FLUJO 1/4"</v>
      </c>
      <c r="L6358" s="105" t="str">
        <f>IF(VLOOKUP(FACTURACION[[#This Row],[REFERENCIA]],CODINV,3,FALSE)=0,"",VLOOKUP(FACTURACION[[#This Row],[REFERENCIA]],CODINV,3,FALSE))</f>
        <v>7901T</v>
      </c>
      <c r="M6358" s="105" t="str">
        <f>+VLOOKUP(FACTURACION[[#This Row],[REFERENCIA]],CODINV,4,FALSE)</f>
        <v>VÁLVULAS Y MULTIVÁLVULAS</v>
      </c>
      <c r="N6358" s="105" t="str">
        <f>+VLOOKUP(FACTURACION[[#This Row],[REFERENCIA]],CODINV,5,FALSE)</f>
        <v>REGO</v>
      </c>
      <c r="O6358" s="114">
        <v>4</v>
      </c>
      <c r="P6358" s="113">
        <v>139900</v>
      </c>
      <c r="Q6358" s="107">
        <f>+FACTURACION[[#This Row],[CANTIDAD]]*FACTURACION[[#This Row],[VR UNITARIO]]/1000</f>
        <v>559.6</v>
      </c>
      <c r="R6358" s="105" t="str">
        <f>+VLOOKUP(FACTURACION[[#This Row],[NIT]],TABLACLIENTE,5,FALSE)</f>
        <v>BOGOTÁ D.C.</v>
      </c>
    </row>
    <row r="6359" spans="3:18">
      <c r="C6359" s="120">
        <v>2020</v>
      </c>
      <c r="D6359" s="30" t="s">
        <v>265</v>
      </c>
      <c r="E6359" s="30">
        <f>MONTH(FACTURACION[[#This Row],[MES]]&amp;1)</f>
        <v>2</v>
      </c>
      <c r="F6359" s="223">
        <f>DATE(FACTURACION[[#This Row],[AÑO]],FACTURACION[[#This Row],[Mes numero]],1)</f>
        <v>43862</v>
      </c>
      <c r="G6359" s="162" t="s">
        <v>5153</v>
      </c>
      <c r="H6359" s="121">
        <v>800202395</v>
      </c>
      <c r="I6359" s="105" t="str">
        <f>+VLOOKUP(FACTURACION[[#This Row],[NIT]],TABLACLIENTE,2,FALSE)</f>
        <v>EFIGAS GAS NATURAL S.A. E.S.P. (EFIGAS S.A. E.S.P.)</v>
      </c>
      <c r="J6359" s="114" t="s">
        <v>21</v>
      </c>
      <c r="K6359" s="105" t="str">
        <f>+VLOOKUP(FACTURACION[[#This Row],[REFERENCIA]],CODINV,2,FALSE)</f>
        <v>MEDIDOR AC-630 C:1 1/4" MAOP 25PSIG CON CONECTORES</v>
      </c>
      <c r="L6359" s="105" t="str">
        <f>IF(VLOOKUP(FACTURACION[[#This Row],[REFERENCIA]],CODINV,3,FALSE)=0,"",VLOOKUP(FACTURACION[[#This Row],[REFERENCIA]],CODINV,3,FALSE))</f>
        <v/>
      </c>
      <c r="M6359" s="105" t="str">
        <f>+VLOOKUP(FACTURACION[[#This Row],[REFERENCIA]],CODINV,4,FALSE)</f>
        <v>MEDIDORES</v>
      </c>
      <c r="N6359" s="105" t="str">
        <f>+VLOOKUP(FACTURACION[[#This Row],[REFERENCIA]],CODINV,5,FALSE)</f>
        <v>HONEYWELL</v>
      </c>
      <c r="O6359" s="114">
        <v>5</v>
      </c>
      <c r="P6359" s="113">
        <v>2020217</v>
      </c>
      <c r="Q6359" s="107">
        <f>+FACTURACION[[#This Row],[CANTIDAD]]*FACTURACION[[#This Row],[VR UNITARIO]]/1000</f>
        <v>10101.084999999999</v>
      </c>
      <c r="R6359" s="105" t="str">
        <f>+VLOOKUP(FACTURACION[[#This Row],[NIT]],TABLACLIENTE,5,FALSE)</f>
        <v>MANIZALES</v>
      </c>
    </row>
    <row r="6360" spans="3:18">
      <c r="C6360" s="120">
        <v>2020</v>
      </c>
      <c r="D6360" s="30" t="s">
        <v>265</v>
      </c>
      <c r="E6360" s="30">
        <f>MONTH(FACTURACION[[#This Row],[MES]]&amp;1)</f>
        <v>2</v>
      </c>
      <c r="F6360" s="223">
        <f>DATE(FACTURACION[[#This Row],[AÑO]],FACTURACION[[#This Row],[Mes numero]],1)</f>
        <v>43862</v>
      </c>
      <c r="G6360" s="162" t="s">
        <v>5154</v>
      </c>
      <c r="H6360" s="121">
        <v>800202395</v>
      </c>
      <c r="I6360" s="105" t="str">
        <f>+VLOOKUP(FACTURACION[[#This Row],[NIT]],TABLACLIENTE,2,FALSE)</f>
        <v>EFIGAS GAS NATURAL S.A. E.S.P. (EFIGAS S.A. E.S.P.)</v>
      </c>
      <c r="J6360" s="114" t="s">
        <v>23</v>
      </c>
      <c r="K6360" s="105" t="str">
        <f>+VLOOKUP(FACTURACION[[#This Row],[REFERENCIA]],CODINV,2,FALSE)</f>
        <v>MEDIDOR AL-800 C:1 1/2" MAOP 20 PSIG CON CONECTORES</v>
      </c>
      <c r="L6360" s="105" t="str">
        <f>IF(VLOOKUP(FACTURACION[[#This Row],[REFERENCIA]],CODINV,3,FALSE)=0,"",VLOOKUP(FACTURACION[[#This Row],[REFERENCIA]],CODINV,3,FALSE))</f>
        <v/>
      </c>
      <c r="M6360" s="105" t="str">
        <f>+VLOOKUP(FACTURACION[[#This Row],[REFERENCIA]],CODINV,4,FALSE)</f>
        <v>MEDIDORES</v>
      </c>
      <c r="N6360" s="105" t="str">
        <f>+VLOOKUP(FACTURACION[[#This Row],[REFERENCIA]],CODINV,5,FALSE)</f>
        <v>HONEYWELL</v>
      </c>
      <c r="O6360" s="114">
        <v>2</v>
      </c>
      <c r="P6360" s="113">
        <v>2331020</v>
      </c>
      <c r="Q6360" s="107">
        <f>+FACTURACION[[#This Row],[CANTIDAD]]*FACTURACION[[#This Row],[VR UNITARIO]]/1000</f>
        <v>4662.04</v>
      </c>
      <c r="R6360" s="105" t="str">
        <f>+VLOOKUP(FACTURACION[[#This Row],[NIT]],TABLACLIENTE,5,FALSE)</f>
        <v>MANIZALES</v>
      </c>
    </row>
    <row r="6361" spans="3:18">
      <c r="C6361" s="120">
        <v>2020</v>
      </c>
      <c r="D6361" s="30" t="s">
        <v>265</v>
      </c>
      <c r="E6361" s="30">
        <f>MONTH(FACTURACION[[#This Row],[MES]]&amp;1)</f>
        <v>2</v>
      </c>
      <c r="F6361" s="223">
        <f>DATE(FACTURACION[[#This Row],[AÑO]],FACTURACION[[#This Row],[Mes numero]],1)</f>
        <v>43862</v>
      </c>
      <c r="G6361" s="162" t="s">
        <v>5154</v>
      </c>
      <c r="H6361" s="121">
        <v>800202395</v>
      </c>
      <c r="I6361" s="105" t="str">
        <f>+VLOOKUP(FACTURACION[[#This Row],[NIT]],TABLACLIENTE,2,FALSE)</f>
        <v>EFIGAS GAS NATURAL S.A. E.S.P. (EFIGAS S.A. E.S.P.)</v>
      </c>
      <c r="J6361" s="114" t="s">
        <v>21</v>
      </c>
      <c r="K6361" s="105" t="str">
        <f>+VLOOKUP(FACTURACION[[#This Row],[REFERENCIA]],CODINV,2,FALSE)</f>
        <v>MEDIDOR AC-630 C:1 1/4" MAOP 25PSIG CON CONECTORES</v>
      </c>
      <c r="L6361" s="105" t="str">
        <f>IF(VLOOKUP(FACTURACION[[#This Row],[REFERENCIA]],CODINV,3,FALSE)=0,"",VLOOKUP(FACTURACION[[#This Row],[REFERENCIA]],CODINV,3,FALSE))</f>
        <v/>
      </c>
      <c r="M6361" s="105" t="str">
        <f>+VLOOKUP(FACTURACION[[#This Row],[REFERENCIA]],CODINV,4,FALSE)</f>
        <v>MEDIDORES</v>
      </c>
      <c r="N6361" s="105" t="str">
        <f>+VLOOKUP(FACTURACION[[#This Row],[REFERENCIA]],CODINV,5,FALSE)</f>
        <v>HONEYWELL</v>
      </c>
      <c r="O6361" s="114">
        <v>5</v>
      </c>
      <c r="P6361" s="113">
        <v>2020217</v>
      </c>
      <c r="Q6361" s="107">
        <f>+FACTURACION[[#This Row],[CANTIDAD]]*FACTURACION[[#This Row],[VR UNITARIO]]/1000</f>
        <v>10101.084999999999</v>
      </c>
      <c r="R6361" s="105" t="str">
        <f>+VLOOKUP(FACTURACION[[#This Row],[NIT]],TABLACLIENTE,5,FALSE)</f>
        <v>MANIZALES</v>
      </c>
    </row>
    <row r="6362" spans="3:18">
      <c r="C6362" s="120">
        <v>2020</v>
      </c>
      <c r="D6362" s="30" t="s">
        <v>265</v>
      </c>
      <c r="E6362" s="30">
        <f>MONTH(FACTURACION[[#This Row],[MES]]&amp;1)</f>
        <v>2</v>
      </c>
      <c r="F6362" s="223">
        <f>DATE(FACTURACION[[#This Row],[AÑO]],FACTURACION[[#This Row],[Mes numero]],1)</f>
        <v>43862</v>
      </c>
      <c r="G6362" s="167" t="s">
        <v>5155</v>
      </c>
      <c r="H6362" s="121">
        <v>800202395</v>
      </c>
      <c r="I6362" s="105" t="str">
        <f>+VLOOKUP(FACTURACION[[#This Row],[NIT]],TABLACLIENTE,2,FALSE)</f>
        <v>EFIGAS GAS NATURAL S.A. E.S.P. (EFIGAS S.A. E.S.P.)</v>
      </c>
      <c r="J6362" s="128" t="s">
        <v>23</v>
      </c>
      <c r="K6362" s="105" t="str">
        <f>+VLOOKUP(FACTURACION[[#This Row],[REFERENCIA]],CODINV,2,FALSE)</f>
        <v>MEDIDOR AL-800 C:1 1/2" MAOP 20 PSIG CON CONECTORES</v>
      </c>
      <c r="L6362" s="105" t="str">
        <f>IF(VLOOKUP(FACTURACION[[#This Row],[REFERENCIA]],CODINV,3,FALSE)=0,"",VLOOKUP(FACTURACION[[#This Row],[REFERENCIA]],CODINV,3,FALSE))</f>
        <v/>
      </c>
      <c r="M6362" s="105" t="str">
        <f>+VLOOKUP(FACTURACION[[#This Row],[REFERENCIA]],CODINV,4,FALSE)</f>
        <v>MEDIDORES</v>
      </c>
      <c r="N6362" s="105" t="str">
        <f>+VLOOKUP(FACTURACION[[#This Row],[REFERENCIA]],CODINV,5,FALSE)</f>
        <v>HONEYWELL</v>
      </c>
      <c r="O6362" s="128">
        <v>0</v>
      </c>
      <c r="P6362" s="113">
        <v>2331020</v>
      </c>
      <c r="Q6362" s="107">
        <f>+FACTURACION[[#This Row],[CANTIDAD]]*FACTURACION[[#This Row],[VR UNITARIO]]/1000</f>
        <v>0</v>
      </c>
      <c r="R6362" s="105" t="str">
        <f>+VLOOKUP(FACTURACION[[#This Row],[NIT]],TABLACLIENTE,5,FALSE)</f>
        <v>MANIZALES</v>
      </c>
    </row>
    <row r="6363" spans="3:18">
      <c r="C6363" s="120">
        <v>2020</v>
      </c>
      <c r="D6363" s="30" t="s">
        <v>265</v>
      </c>
      <c r="E6363" s="30">
        <f>MONTH(FACTURACION[[#This Row],[MES]]&amp;1)</f>
        <v>2</v>
      </c>
      <c r="F6363" s="223">
        <f>DATE(FACTURACION[[#This Row],[AÑO]],FACTURACION[[#This Row],[Mes numero]],1)</f>
        <v>43862</v>
      </c>
      <c r="G6363" s="167" t="s">
        <v>5155</v>
      </c>
      <c r="H6363" s="121">
        <v>800202395</v>
      </c>
      <c r="I6363" s="105" t="str">
        <f>+VLOOKUP(FACTURACION[[#This Row],[NIT]],TABLACLIENTE,2,FALSE)</f>
        <v>EFIGAS GAS NATURAL S.A. E.S.P. (EFIGAS S.A. E.S.P.)</v>
      </c>
      <c r="J6363" s="128" t="s">
        <v>21</v>
      </c>
      <c r="K6363" s="105" t="str">
        <f>+VLOOKUP(FACTURACION[[#This Row],[REFERENCIA]],CODINV,2,FALSE)</f>
        <v>MEDIDOR AC-630 C:1 1/4" MAOP 25PSIG CON CONECTORES</v>
      </c>
      <c r="L6363" s="105" t="str">
        <f>IF(VLOOKUP(FACTURACION[[#This Row],[REFERENCIA]],CODINV,3,FALSE)=0,"",VLOOKUP(FACTURACION[[#This Row],[REFERENCIA]],CODINV,3,FALSE))</f>
        <v/>
      </c>
      <c r="M6363" s="105" t="str">
        <f>+VLOOKUP(FACTURACION[[#This Row],[REFERENCIA]],CODINV,4,FALSE)</f>
        <v>MEDIDORES</v>
      </c>
      <c r="N6363" s="105" t="str">
        <f>+VLOOKUP(FACTURACION[[#This Row],[REFERENCIA]],CODINV,5,FALSE)</f>
        <v>HONEYWELL</v>
      </c>
      <c r="O6363" s="128">
        <v>0</v>
      </c>
      <c r="P6363" s="113">
        <v>2020217</v>
      </c>
      <c r="Q6363" s="107">
        <f>+FACTURACION[[#This Row],[CANTIDAD]]*FACTURACION[[#This Row],[VR UNITARIO]]/1000</f>
        <v>0</v>
      </c>
      <c r="R6363" s="105" t="str">
        <f>+VLOOKUP(FACTURACION[[#This Row],[NIT]],TABLACLIENTE,5,FALSE)</f>
        <v>MANIZALES</v>
      </c>
    </row>
    <row r="6364" spans="3:18">
      <c r="C6364" s="120">
        <v>2020</v>
      </c>
      <c r="D6364" s="30" t="s">
        <v>265</v>
      </c>
      <c r="E6364" s="30">
        <f>MONTH(FACTURACION[[#This Row],[MES]]&amp;1)</f>
        <v>2</v>
      </c>
      <c r="F6364" s="223">
        <f>DATE(FACTURACION[[#This Row],[AÑO]],FACTURACION[[#This Row],[Mes numero]],1)</f>
        <v>43862</v>
      </c>
      <c r="G6364" s="162" t="s">
        <v>5156</v>
      </c>
      <c r="H6364" s="121">
        <v>890501073</v>
      </c>
      <c r="I6364" s="105" t="str">
        <f>+VLOOKUP(FACTURACION[[#This Row],[NIT]],TABLACLIENTE,2,FALSE)</f>
        <v>COMERCIAL INDUSTRIAL NACIONAL S.A. CINSA</v>
      </c>
      <c r="J6364" s="114" t="s">
        <v>319</v>
      </c>
      <c r="K6364" s="105" t="str">
        <f>+VLOOKUP(FACTURACION[[#This Row],[REFERENCIA]],CODINV,2,FALSE)</f>
        <v>DIP TUBE ROTOGAGE 36"</v>
      </c>
      <c r="L6364" s="105" t="str">
        <f>IF(VLOOKUP(FACTURACION[[#This Row],[REFERENCIA]],CODINV,3,FALSE)=0,"",VLOOKUP(FACTURACION[[#This Row],[REFERENCIA]],CODINV,3,FALSE))</f>
        <v>A9091-M36</v>
      </c>
      <c r="M6364" s="105" t="str">
        <f>+VLOOKUP(FACTURACION[[#This Row],[REFERENCIA]],CODINV,4,FALSE)</f>
        <v>REPUESTOS Y ACCESORIOS</v>
      </c>
      <c r="N6364" s="105" t="str">
        <f>+VLOOKUP(FACTURACION[[#This Row],[REFERENCIA]],CODINV,5,FALSE)</f>
        <v>REGO</v>
      </c>
      <c r="O6364" s="114">
        <v>2</v>
      </c>
      <c r="P6364" s="113">
        <v>105393</v>
      </c>
      <c r="Q6364" s="107">
        <f>+FACTURACION[[#This Row],[CANTIDAD]]*FACTURACION[[#This Row],[VR UNITARIO]]/1000</f>
        <v>210.786</v>
      </c>
      <c r="R6364" s="105" t="str">
        <f>+VLOOKUP(FACTURACION[[#This Row],[NIT]],TABLACLIENTE,5,FALSE)</f>
        <v>CUCUTA</v>
      </c>
    </row>
    <row r="6365" spans="3:18">
      <c r="C6365" s="120">
        <v>2020</v>
      </c>
      <c r="D6365" s="30" t="s">
        <v>265</v>
      </c>
      <c r="E6365" s="30">
        <f>MONTH(FACTURACION[[#This Row],[MES]]&amp;1)</f>
        <v>2</v>
      </c>
      <c r="F6365" s="223">
        <f>DATE(FACTURACION[[#This Row],[AÑO]],FACTURACION[[#This Row],[Mes numero]],1)</f>
        <v>43862</v>
      </c>
      <c r="G6365" s="162" t="s">
        <v>5156</v>
      </c>
      <c r="H6365" s="121">
        <v>890501073</v>
      </c>
      <c r="I6365" s="105" t="str">
        <f>+VLOOKUP(FACTURACION[[#This Row],[NIT]],TABLACLIENTE,2,FALSE)</f>
        <v>COMERCIAL INDUSTRIAL NACIONAL S.A. CINSA</v>
      </c>
      <c r="J6365" s="114" t="s">
        <v>317</v>
      </c>
      <c r="K6365" s="105" t="str">
        <f>+VLOOKUP(FACTURACION[[#This Row],[REFERENCIA]],CODINV,2,FALSE)</f>
        <v>DIAL ROTOGAGE</v>
      </c>
      <c r="L6365" s="105" t="str">
        <f>IF(VLOOKUP(FACTURACION[[#This Row],[REFERENCIA]],CODINV,3,FALSE)=0,"",VLOOKUP(FACTURACION[[#This Row],[REFERENCIA]],CODINV,3,FALSE))</f>
        <v>A909118LX</v>
      </c>
      <c r="M6365" s="105" t="str">
        <f>+VLOOKUP(FACTURACION[[#This Row],[REFERENCIA]],CODINV,4,FALSE)</f>
        <v>REPUESTOS Y ACCESORIOS</v>
      </c>
      <c r="N6365" s="105" t="str">
        <f>+VLOOKUP(FACTURACION[[#This Row],[REFERENCIA]],CODINV,5,FALSE)</f>
        <v>REGO</v>
      </c>
      <c r="O6365" s="114">
        <v>2</v>
      </c>
      <c r="P6365" s="113">
        <v>56883</v>
      </c>
      <c r="Q6365" s="107">
        <f>+FACTURACION[[#This Row],[CANTIDAD]]*FACTURACION[[#This Row],[VR UNITARIO]]/1000</f>
        <v>113.76600000000001</v>
      </c>
      <c r="R6365" s="105" t="str">
        <f>+VLOOKUP(FACTURACION[[#This Row],[NIT]],TABLACLIENTE,5,FALSE)</f>
        <v>CUCUTA</v>
      </c>
    </row>
    <row r="6366" spans="3:18">
      <c r="C6366" s="120">
        <v>2020</v>
      </c>
      <c r="D6366" s="30" t="s">
        <v>265</v>
      </c>
      <c r="E6366" s="30">
        <f>MONTH(FACTURACION[[#This Row],[MES]]&amp;1)</f>
        <v>2</v>
      </c>
      <c r="F6366" s="223">
        <f>DATE(FACTURACION[[#This Row],[AÑO]],FACTURACION[[#This Row],[Mes numero]],1)</f>
        <v>43862</v>
      </c>
      <c r="G6366" s="162" t="s">
        <v>5156</v>
      </c>
      <c r="H6366" s="121">
        <v>890501073</v>
      </c>
      <c r="I6366" s="105" t="str">
        <f>+VLOOKUP(FACTURACION[[#This Row],[NIT]],TABLACLIENTE,2,FALSE)</f>
        <v>COMERCIAL INDUSTRIAL NACIONAL S.A. CINSA</v>
      </c>
      <c r="J6366" s="114" t="s">
        <v>76</v>
      </c>
      <c r="K6366" s="105" t="str">
        <f>+VLOOKUP(FACTURACION[[#This Row],[REFERENCIA]],CODINV,2,FALSE)</f>
        <v>VALVULA CHEQUE 1 1/4" TIPO COPA</v>
      </c>
      <c r="L6366" s="105" t="str">
        <f>IF(VLOOKUP(FACTURACION[[#This Row],[REFERENCIA]],CODINV,3,FALSE)=0,"",VLOOKUP(FACTURACION[[#This Row],[REFERENCIA]],CODINV,3,FALSE))</f>
        <v>A3176</v>
      </c>
      <c r="M6366" s="105" t="str">
        <f>+VLOOKUP(FACTURACION[[#This Row],[REFERENCIA]],CODINV,4,FALSE)</f>
        <v>VÁLVULAS Y MULTIVÁLVULAS</v>
      </c>
      <c r="N6366" s="105" t="str">
        <f>+VLOOKUP(FACTURACION[[#This Row],[REFERENCIA]],CODINV,5,FALSE)</f>
        <v>REGO</v>
      </c>
      <c r="O6366" s="114">
        <v>1</v>
      </c>
      <c r="P6366" s="113">
        <v>123338</v>
      </c>
      <c r="Q6366" s="107">
        <f>+FACTURACION[[#This Row],[CANTIDAD]]*FACTURACION[[#This Row],[VR UNITARIO]]/1000</f>
        <v>123.33799999999999</v>
      </c>
      <c r="R6366" s="105" t="str">
        <f>+VLOOKUP(FACTURACION[[#This Row],[NIT]],TABLACLIENTE,5,FALSE)</f>
        <v>CUCUTA</v>
      </c>
    </row>
    <row r="6367" spans="3:18">
      <c r="C6367" s="120">
        <v>2020</v>
      </c>
      <c r="D6367" s="30" t="s">
        <v>265</v>
      </c>
      <c r="E6367" s="30">
        <f>MONTH(FACTURACION[[#This Row],[MES]]&amp;1)</f>
        <v>2</v>
      </c>
      <c r="F6367" s="223">
        <f>DATE(FACTURACION[[#This Row],[AÑO]],FACTURACION[[#This Row],[Mes numero]],1)</f>
        <v>43862</v>
      </c>
      <c r="G6367" s="162" t="s">
        <v>5156</v>
      </c>
      <c r="H6367" s="121">
        <v>890501073</v>
      </c>
      <c r="I6367" s="105" t="str">
        <f>+VLOOKUP(FACTURACION[[#This Row],[NIT]],TABLACLIENTE,2,FALSE)</f>
        <v>COMERCIAL INDUSTRIAL NACIONAL S.A. CINSA</v>
      </c>
      <c r="J6367" s="114" t="s">
        <v>163</v>
      </c>
      <c r="K6367" s="105" t="str">
        <f>+VLOOKUP(FACTURACION[[#This Row],[REFERENCIA]],CODINV,2,FALSE)</f>
        <v>VALVULA DE LLENADO 1 1/4"</v>
      </c>
      <c r="L6367" s="105" t="str">
        <f>IF(VLOOKUP(FACTURACION[[#This Row],[REFERENCIA]],CODINV,3,FALSE)=0,"",VLOOKUP(FACTURACION[[#This Row],[REFERENCIA]],CODINV,3,FALSE))</f>
        <v>7579</v>
      </c>
      <c r="M6367" s="105" t="str">
        <f>+VLOOKUP(FACTURACION[[#This Row],[REFERENCIA]],CODINV,4,FALSE)</f>
        <v>VÁLVULAS Y MULTIVÁLVULAS</v>
      </c>
      <c r="N6367" s="105" t="str">
        <f>+VLOOKUP(FACTURACION[[#This Row],[REFERENCIA]],CODINV,5,FALSE)</f>
        <v>REGO</v>
      </c>
      <c r="O6367" s="114">
        <v>13</v>
      </c>
      <c r="P6367" s="113">
        <v>87517</v>
      </c>
      <c r="Q6367" s="107">
        <f>+FACTURACION[[#This Row],[CANTIDAD]]*FACTURACION[[#This Row],[VR UNITARIO]]/1000</f>
        <v>1137.721</v>
      </c>
      <c r="R6367" s="105" t="str">
        <f>+VLOOKUP(FACTURACION[[#This Row],[NIT]],TABLACLIENTE,5,FALSE)</f>
        <v>CUCUTA</v>
      </c>
    </row>
    <row r="6368" spans="3:18">
      <c r="C6368" s="120">
        <v>2020</v>
      </c>
      <c r="D6368" s="30" t="s">
        <v>265</v>
      </c>
      <c r="E6368" s="30">
        <f>MONTH(FACTURACION[[#This Row],[MES]]&amp;1)</f>
        <v>2</v>
      </c>
      <c r="F6368" s="223">
        <f>DATE(FACTURACION[[#This Row],[AÑO]],FACTURACION[[#This Row],[Mes numero]],1)</f>
        <v>43862</v>
      </c>
      <c r="G6368" s="162" t="s">
        <v>5156</v>
      </c>
      <c r="H6368" s="121">
        <v>890501073</v>
      </c>
      <c r="I6368" s="105" t="str">
        <f>+VLOOKUP(FACTURACION[[#This Row],[NIT]],TABLACLIENTE,2,FALSE)</f>
        <v>COMERCIAL INDUSTRIAL NACIONAL S.A. CINSA</v>
      </c>
      <c r="J6368" s="114" t="s">
        <v>182</v>
      </c>
      <c r="K6368" s="105" t="str">
        <f>+VLOOKUP(FACTURACION[[#This Row],[REFERENCIA]],CODINV,2,FALSE)</f>
        <v>VALVULA DE EXCESO DE FLUJO 1 1/4"</v>
      </c>
      <c r="L6368" s="105" t="str">
        <f>IF(VLOOKUP(FACTURACION[[#This Row],[REFERENCIA]],CODINV,3,FALSE)=0,"",VLOOKUP(FACTURACION[[#This Row],[REFERENCIA]],CODINV,3,FALSE))</f>
        <v>A3282C</v>
      </c>
      <c r="M6368" s="105" t="str">
        <f>+VLOOKUP(FACTURACION[[#This Row],[REFERENCIA]],CODINV,4,FALSE)</f>
        <v>VÁLVULAS Y MULTIVÁLVULAS</v>
      </c>
      <c r="N6368" s="105" t="str">
        <f>+VLOOKUP(FACTURACION[[#This Row],[REFERENCIA]],CODINV,5,FALSE)</f>
        <v>REGO</v>
      </c>
      <c r="O6368" s="114">
        <v>6</v>
      </c>
      <c r="P6368" s="113">
        <v>160287</v>
      </c>
      <c r="Q6368" s="107">
        <f>+FACTURACION[[#This Row],[CANTIDAD]]*FACTURACION[[#This Row],[VR UNITARIO]]/1000</f>
        <v>961.72199999999998</v>
      </c>
      <c r="R6368" s="105" t="str">
        <f>+VLOOKUP(FACTURACION[[#This Row],[NIT]],TABLACLIENTE,5,FALSE)</f>
        <v>CUCUTA</v>
      </c>
    </row>
    <row r="6369" spans="3:18">
      <c r="C6369" s="120">
        <v>2020</v>
      </c>
      <c r="D6369" s="30" t="s">
        <v>265</v>
      </c>
      <c r="E6369" s="30">
        <f>MONTH(FACTURACION[[#This Row],[MES]]&amp;1)</f>
        <v>2</v>
      </c>
      <c r="F6369" s="223">
        <f>DATE(FACTURACION[[#This Row],[AÑO]],FACTURACION[[#This Row],[Mes numero]],1)</f>
        <v>43862</v>
      </c>
      <c r="G6369" s="168" t="s">
        <v>5157</v>
      </c>
      <c r="H6369" s="121">
        <v>900466858</v>
      </c>
      <c r="I6369" s="105" t="str">
        <f>+VLOOKUP(FACTURACION[[#This Row],[NIT]],TABLACLIENTE,2,FALSE)</f>
        <v>SURENERGY S.A. E.S.P.</v>
      </c>
      <c r="J6369" s="130" t="s">
        <v>65</v>
      </c>
      <c r="K6369" s="105" t="str">
        <f>+VLOOKUP(FACTURACION[[#This Row],[REFERENCIA]],CODINV,2,FALSE)</f>
        <v>CONTROL LOOP ZSC-100 BM INSPIRATOR</v>
      </c>
      <c r="L6369" s="105" t="str">
        <f>IF(VLOOKUP(FACTURACION[[#This Row],[REFERENCIA]],CODINV,3,FALSE)=0,"",VLOOKUP(FACTURACION[[#This Row],[REFERENCIA]],CODINV,3,FALSE))</f>
        <v/>
      </c>
      <c r="M6369" s="105" t="str">
        <f>+VLOOKUP(FACTURACION[[#This Row],[REFERENCIA]],CODINV,4,FALSE)</f>
        <v>REGULADORES</v>
      </c>
      <c r="N6369" s="105" t="str">
        <f>+VLOOKUP(FACTURACION[[#This Row],[REFERENCIA]],CODINV,5,FALSE)</f>
        <v>HONEYWELL</v>
      </c>
      <c r="O6369" s="130">
        <v>0</v>
      </c>
      <c r="P6369" s="113">
        <v>4069250</v>
      </c>
      <c r="Q6369" s="107">
        <f>+FACTURACION[[#This Row],[CANTIDAD]]*FACTURACION[[#This Row],[VR UNITARIO]]/1000</f>
        <v>0</v>
      </c>
      <c r="R6369" s="105" t="str">
        <f>+VLOOKUP(FACTURACION[[#This Row],[NIT]],TABLACLIENTE,5,FALSE)</f>
        <v>BOGOTÁ D.C.</v>
      </c>
    </row>
    <row r="6370" spans="3:18">
      <c r="C6370" s="120">
        <v>2020</v>
      </c>
      <c r="D6370" s="30" t="s">
        <v>265</v>
      </c>
      <c r="E6370" s="30">
        <f>MONTH(FACTURACION[[#This Row],[MES]]&amp;1)</f>
        <v>2</v>
      </c>
      <c r="F6370" s="223">
        <f>DATE(FACTURACION[[#This Row],[AÑO]],FACTURACION[[#This Row],[Mes numero]],1)</f>
        <v>43862</v>
      </c>
      <c r="G6370" s="168" t="s">
        <v>5157</v>
      </c>
      <c r="H6370" s="121">
        <v>900466858</v>
      </c>
      <c r="I6370" s="105" t="str">
        <f>+VLOOKUP(FACTURACION[[#This Row],[NIT]],TABLACLIENTE,2,FALSE)</f>
        <v>SURENERGY S.A. E.S.P.</v>
      </c>
      <c r="J6370" s="130" t="s">
        <v>63</v>
      </c>
      <c r="K6370" s="105" t="str">
        <f>+VLOOKUP(FACTURACION[[#This Row],[REFERENCIA]],CODINV,2,FALSE)</f>
        <v>AFV 2" S300 FO</v>
      </c>
      <c r="L6370" s="105" t="str">
        <f>IF(VLOOKUP(FACTURACION[[#This Row],[REFERENCIA]],CODINV,3,FALSE)=0,"",VLOOKUP(FACTURACION[[#This Row],[REFERENCIA]],CODINV,3,FALSE))</f>
        <v/>
      </c>
      <c r="M6370" s="105" t="str">
        <f>+VLOOKUP(FACTURACION[[#This Row],[REFERENCIA]],CODINV,4,FALSE)</f>
        <v>REGULADORES</v>
      </c>
      <c r="N6370" s="105" t="str">
        <f>+VLOOKUP(FACTURACION[[#This Row],[REFERENCIA]],CODINV,5,FALSE)</f>
        <v>HONEYWELL</v>
      </c>
      <c r="O6370" s="130">
        <v>0</v>
      </c>
      <c r="P6370" s="113">
        <v>3979250</v>
      </c>
      <c r="Q6370" s="107">
        <f>+FACTURACION[[#This Row],[CANTIDAD]]*FACTURACION[[#This Row],[VR UNITARIO]]/1000</f>
        <v>0</v>
      </c>
      <c r="R6370" s="105" t="str">
        <f>+VLOOKUP(FACTURACION[[#This Row],[NIT]],TABLACLIENTE,5,FALSE)</f>
        <v>BOGOTÁ D.C.</v>
      </c>
    </row>
    <row r="6371" spans="3:18">
      <c r="C6371" s="120">
        <v>2020</v>
      </c>
      <c r="D6371" s="30" t="s">
        <v>265</v>
      </c>
      <c r="E6371" s="30">
        <f>MONTH(FACTURACION[[#This Row],[MES]]&amp;1)</f>
        <v>2</v>
      </c>
      <c r="F6371" s="223">
        <f>DATE(FACTURACION[[#This Row],[AÑO]],FACTURACION[[#This Row],[Mes numero]],1)</f>
        <v>43862</v>
      </c>
      <c r="G6371" s="162" t="s">
        <v>5158</v>
      </c>
      <c r="H6371" s="121">
        <v>860033633</v>
      </c>
      <c r="I6371" s="105" t="str">
        <f>+VLOOKUP(FACTURACION[[#This Row],[NIT]],TABLACLIENTE,2,FALSE)</f>
        <v>RAYOGAS S.A. E.S.P.</v>
      </c>
      <c r="J6371" s="114" t="s">
        <v>303</v>
      </c>
      <c r="K6371" s="105" t="str">
        <f>+VLOOKUP(FACTURACION[[#This Row],[REFERENCIA]],CODINV,2,FALSE)</f>
        <v>CONECTADOR DE LLENADO POL X 3/8" NPTM</v>
      </c>
      <c r="L6371" s="105" t="str">
        <f>IF(VLOOKUP(FACTURACION[[#This Row],[REFERENCIA]],CODINV,3,FALSE)=0,"",VLOOKUP(FACTURACION[[#This Row],[REFERENCIA]],CODINV,3,FALSE))</f>
        <v>7193D10</v>
      </c>
      <c r="M6371" s="105" t="str">
        <f>+VLOOKUP(FACTURACION[[#This Row],[REFERENCIA]],CODINV,4,FALSE)</f>
        <v>REPUESTOS Y ACCESORIOS</v>
      </c>
      <c r="N6371" s="105" t="str">
        <f>+VLOOKUP(FACTURACION[[#This Row],[REFERENCIA]],CODINV,5,FALSE)</f>
        <v>REGO</v>
      </c>
      <c r="O6371" s="114">
        <v>4</v>
      </c>
      <c r="P6371" s="113">
        <v>133941</v>
      </c>
      <c r="Q6371" s="107">
        <f>+FACTURACION[[#This Row],[CANTIDAD]]*FACTURACION[[#This Row],[VR UNITARIO]]/1000</f>
        <v>535.76400000000001</v>
      </c>
      <c r="R6371" s="105" t="str">
        <f>+VLOOKUP(FACTURACION[[#This Row],[NIT]],TABLACLIENTE,5,FALSE)</f>
        <v>BOGOTÁ D.C.</v>
      </c>
    </row>
    <row r="6372" spans="3:18">
      <c r="C6372" s="120">
        <v>2020</v>
      </c>
      <c r="D6372" s="30" t="s">
        <v>265</v>
      </c>
      <c r="E6372" s="30">
        <f>MONTH(FACTURACION[[#This Row],[MES]]&amp;1)</f>
        <v>2</v>
      </c>
      <c r="F6372" s="223">
        <f>DATE(FACTURACION[[#This Row],[AÑO]],FACTURACION[[#This Row],[Mes numero]],1)</f>
        <v>43862</v>
      </c>
      <c r="G6372" s="162" t="s">
        <v>5159</v>
      </c>
      <c r="H6372" s="121">
        <v>900175830</v>
      </c>
      <c r="I6372" s="105" t="str">
        <f>+VLOOKUP(FACTURACION[[#This Row],[NIT]],TABLACLIENTE,2,FALSE)</f>
        <v xml:space="preserve">COMBUSTIBLES LIQUIDOS DE COLOMBIA S.A E.S.P  (CLC S.A E.S.P)
</v>
      </c>
      <c r="J6372" s="114" t="s">
        <v>1496</v>
      </c>
      <c r="K6372" s="105" t="str">
        <f>+VLOOKUP(FACTURACION[[#This Row],[REFERENCIA]],CODINV,2,FALSE)</f>
        <v>ACTUADOR NEUMATICO PARA VALVULA INTERNA A320</v>
      </c>
      <c r="L6372" s="105" t="str">
        <f>IF(VLOOKUP(FACTURACION[[#This Row],[REFERENCIA]],CODINV,3,FALSE)=0,"",VLOOKUP(FACTURACION[[#This Row],[REFERENCIA]],CODINV,3,FALSE))</f>
        <v>A3209PA</v>
      </c>
      <c r="M6372" s="105" t="str">
        <f>+VLOOKUP(FACTURACION[[#This Row],[REFERENCIA]],CODINV,4,FALSE)</f>
        <v>REPUESTOS Y ACCESORIOS</v>
      </c>
      <c r="N6372" s="105" t="str">
        <f>+VLOOKUP(FACTURACION[[#This Row],[REFERENCIA]],CODINV,5,FALSE)</f>
        <v>REGO</v>
      </c>
      <c r="O6372" s="114">
        <v>1</v>
      </c>
      <c r="P6372" s="113">
        <v>387690</v>
      </c>
      <c r="Q6372" s="107">
        <f>+FACTURACION[[#This Row],[CANTIDAD]]*FACTURACION[[#This Row],[VR UNITARIO]]/1000</f>
        <v>387.69</v>
      </c>
      <c r="R6372" s="105" t="str">
        <f>+VLOOKUP(FACTURACION[[#This Row],[NIT]],TABLACLIENTE,5,FALSE)</f>
        <v>BOGOTÁ D.C.</v>
      </c>
    </row>
    <row r="6373" spans="3:18">
      <c r="C6373" s="120">
        <v>2020</v>
      </c>
      <c r="D6373" s="30" t="s">
        <v>265</v>
      </c>
      <c r="E6373" s="30">
        <f>MONTH(FACTURACION[[#This Row],[MES]]&amp;1)</f>
        <v>2</v>
      </c>
      <c r="F6373" s="223">
        <f>DATE(FACTURACION[[#This Row],[AÑO]],FACTURACION[[#This Row],[Mes numero]],1)</f>
        <v>43862</v>
      </c>
      <c r="G6373" s="162" t="s">
        <v>5159</v>
      </c>
      <c r="H6373" s="121">
        <v>900175830</v>
      </c>
      <c r="I6373" s="105" t="str">
        <f>+VLOOKUP(FACTURACION[[#This Row],[NIT]],TABLACLIENTE,2,FALSE)</f>
        <v xml:space="preserve">COMBUSTIBLES LIQUIDOS DE COLOMBIA S.A E.S.P  (CLC S.A E.S.P)
</v>
      </c>
      <c r="J6373" s="114" t="s">
        <v>5209</v>
      </c>
      <c r="K6373" s="105" t="str">
        <f>+VLOOKUP(FACTURACION[[#This Row],[REFERENCIA]],CODINV,2,FALSE)</f>
        <v>ACT NEUMATICO ROTATIVO 9/INT 2"</v>
      </c>
      <c r="L6373" s="105" t="str">
        <f>IF(VLOOKUP(FACTURACION[[#This Row],[REFERENCIA]],CODINV,3,FALSE)=0,"",VLOOKUP(FACTURACION[[#This Row],[REFERENCIA]],CODINV,3,FALSE))</f>
        <v>3212RA</v>
      </c>
      <c r="M6373" s="105" t="str">
        <f>+VLOOKUP(FACTURACION[[#This Row],[REFERENCIA]],CODINV,4,FALSE)</f>
        <v>VÁLVULAS Y MULTIVÁLVULAS</v>
      </c>
      <c r="N6373" s="105" t="str">
        <f>+VLOOKUP(FACTURACION[[#This Row],[REFERENCIA]],CODINV,5,FALSE)</f>
        <v>REGO</v>
      </c>
      <c r="O6373" s="114">
        <v>1</v>
      </c>
      <c r="P6373" s="113">
        <v>636600</v>
      </c>
      <c r="Q6373" s="107">
        <f>+FACTURACION[[#This Row],[CANTIDAD]]*FACTURACION[[#This Row],[VR UNITARIO]]/1000</f>
        <v>636.6</v>
      </c>
      <c r="R6373" s="105" t="str">
        <f>+VLOOKUP(FACTURACION[[#This Row],[NIT]],TABLACLIENTE,5,FALSE)</f>
        <v>BOGOTÁ D.C.</v>
      </c>
    </row>
    <row r="6374" spans="3:18">
      <c r="C6374" s="120">
        <v>2020</v>
      </c>
      <c r="D6374" s="30" t="s">
        <v>265</v>
      </c>
      <c r="E6374" s="30">
        <f>MONTH(FACTURACION[[#This Row],[MES]]&amp;1)</f>
        <v>2</v>
      </c>
      <c r="F6374" s="223">
        <f>DATE(FACTURACION[[#This Row],[AÑO]],FACTURACION[[#This Row],[Mes numero]],1)</f>
        <v>43862</v>
      </c>
      <c r="G6374" s="162" t="s">
        <v>5160</v>
      </c>
      <c r="H6374" s="121">
        <v>890501073</v>
      </c>
      <c r="I6374" s="105" t="str">
        <f>+VLOOKUP(FACTURACION[[#This Row],[NIT]],TABLACLIENTE,2,FALSE)</f>
        <v>COMERCIAL INDUSTRIAL NACIONAL S.A. CINSA</v>
      </c>
      <c r="J6374" s="114" t="s">
        <v>68</v>
      </c>
      <c r="K6374" s="105" t="str">
        <f>+VLOOKUP(FACTURACION[[#This Row],[REFERENCIA]],CODINV,2,FALSE)</f>
        <v>VALVULA DE CIERRE DE EMERENCIA 2"</v>
      </c>
      <c r="L6374" s="105" t="str">
        <f>IF(VLOOKUP(FACTURACION[[#This Row],[REFERENCIA]],CODINV,3,FALSE)=0,"",VLOOKUP(FACTURACION[[#This Row],[REFERENCIA]],CODINV,3,FALSE))</f>
        <v>6016</v>
      </c>
      <c r="M6374" s="105" t="str">
        <f>+VLOOKUP(FACTURACION[[#This Row],[REFERENCIA]],CODINV,4,FALSE)</f>
        <v>VÁLVULAS Y MULTIVÁLVULAS</v>
      </c>
      <c r="N6374" s="105" t="str">
        <f>+VLOOKUP(FACTURACION[[#This Row],[REFERENCIA]],CODINV,5,FALSE)</f>
        <v>REGO</v>
      </c>
      <c r="O6374" s="114">
        <v>11</v>
      </c>
      <c r="P6374" s="113">
        <v>2793035</v>
      </c>
      <c r="Q6374" s="107">
        <f>+FACTURACION[[#This Row],[CANTIDAD]]*FACTURACION[[#This Row],[VR UNITARIO]]/1000</f>
        <v>30723.384999999998</v>
      </c>
      <c r="R6374" s="105" t="str">
        <f>+VLOOKUP(FACTURACION[[#This Row],[NIT]],TABLACLIENTE,5,FALSE)</f>
        <v>CUCUTA</v>
      </c>
    </row>
    <row r="6375" spans="3:18">
      <c r="C6375" s="120">
        <v>2020</v>
      </c>
      <c r="D6375" s="30" t="s">
        <v>265</v>
      </c>
      <c r="E6375" s="30">
        <f>MONTH(FACTURACION[[#This Row],[MES]]&amp;1)</f>
        <v>2</v>
      </c>
      <c r="F6375" s="223">
        <f>DATE(FACTURACION[[#This Row],[AÑO]],FACTURACION[[#This Row],[Mes numero]],1)</f>
        <v>43862</v>
      </c>
      <c r="G6375" s="162" t="s">
        <v>5161</v>
      </c>
      <c r="H6375" s="121">
        <v>891101577</v>
      </c>
      <c r="I6375" s="105" t="str">
        <f>+VLOOKUP(FACTURACION[[#This Row],[NIT]],TABLACLIENTE,2,FALSE)</f>
        <v>ALCANOS DE COLOMBIA S.A. E.S.P</v>
      </c>
      <c r="J6375" s="114" t="s">
        <v>262</v>
      </c>
      <c r="K6375" s="105" t="str">
        <f>+VLOOKUP(FACTURACION[[#This Row],[REFERENCIA]],CODINV,2,FALSE)</f>
        <v>MEDIDOR AL-425 C:1 1/4" MAOP 25 PSIG</v>
      </c>
      <c r="L6375" s="105" t="str">
        <f>IF(VLOOKUP(FACTURACION[[#This Row],[REFERENCIA]],CODINV,3,FALSE)=0,"",VLOOKUP(FACTURACION[[#This Row],[REFERENCIA]],CODINV,3,FALSE))</f>
        <v/>
      </c>
      <c r="M6375" s="105" t="str">
        <f>+VLOOKUP(FACTURACION[[#This Row],[REFERENCIA]],CODINV,4,FALSE)</f>
        <v>MEDIDORES</v>
      </c>
      <c r="N6375" s="105" t="str">
        <f>+VLOOKUP(FACTURACION[[#This Row],[REFERENCIA]],CODINV,5,FALSE)</f>
        <v>HONEYWELL</v>
      </c>
      <c r="O6375" s="114">
        <v>2</v>
      </c>
      <c r="P6375" s="113">
        <v>797276</v>
      </c>
      <c r="Q6375" s="107">
        <f>+FACTURACION[[#This Row],[CANTIDAD]]*FACTURACION[[#This Row],[VR UNITARIO]]/1000</f>
        <v>1594.5519999999999</v>
      </c>
      <c r="R6375" s="105" t="str">
        <f>+VLOOKUP(FACTURACION[[#This Row],[NIT]],TABLACLIENTE,5,FALSE)</f>
        <v>NEIVA</v>
      </c>
    </row>
    <row r="6376" spans="3:18">
      <c r="C6376" s="120">
        <v>2020</v>
      </c>
      <c r="D6376" s="30" t="s">
        <v>265</v>
      </c>
      <c r="E6376" s="30">
        <f>MONTH(FACTURACION[[#This Row],[MES]]&amp;1)</f>
        <v>2</v>
      </c>
      <c r="F6376" s="223">
        <f>DATE(FACTURACION[[#This Row],[AÑO]],FACTURACION[[#This Row],[Mes numero]],1)</f>
        <v>43862</v>
      </c>
      <c r="G6376" s="169" t="s">
        <v>5162</v>
      </c>
      <c r="H6376" s="121">
        <v>891101577</v>
      </c>
      <c r="I6376" s="105" t="str">
        <f>+VLOOKUP(FACTURACION[[#This Row],[NIT]],TABLACLIENTE,2,FALSE)</f>
        <v>ALCANOS DE COLOMBIA S.A. E.S.P</v>
      </c>
      <c r="J6376" s="129" t="s">
        <v>262</v>
      </c>
      <c r="K6376" s="105" t="str">
        <f>+VLOOKUP(FACTURACION[[#This Row],[REFERENCIA]],CODINV,2,FALSE)</f>
        <v>MEDIDOR AL-425 C:1 1/4" MAOP 25 PSIG</v>
      </c>
      <c r="L6376" s="105" t="str">
        <f>IF(VLOOKUP(FACTURACION[[#This Row],[REFERENCIA]],CODINV,3,FALSE)=0,"",VLOOKUP(FACTURACION[[#This Row],[REFERENCIA]],CODINV,3,FALSE))</f>
        <v/>
      </c>
      <c r="M6376" s="105" t="str">
        <f>+VLOOKUP(FACTURACION[[#This Row],[REFERENCIA]],CODINV,4,FALSE)</f>
        <v>MEDIDORES</v>
      </c>
      <c r="N6376" s="105" t="str">
        <f>+VLOOKUP(FACTURACION[[#This Row],[REFERENCIA]],CODINV,5,FALSE)</f>
        <v>HONEYWELL</v>
      </c>
      <c r="O6376" s="129">
        <v>0</v>
      </c>
      <c r="P6376" s="113">
        <v>797276</v>
      </c>
      <c r="Q6376" s="107">
        <f>+FACTURACION[[#This Row],[CANTIDAD]]*FACTURACION[[#This Row],[VR UNITARIO]]/1000</f>
        <v>0</v>
      </c>
      <c r="R6376" s="105" t="str">
        <f>+VLOOKUP(FACTURACION[[#This Row],[NIT]],TABLACLIENTE,5,FALSE)</f>
        <v>NEIVA</v>
      </c>
    </row>
    <row r="6377" spans="3:18">
      <c r="C6377" s="120">
        <v>2020</v>
      </c>
      <c r="D6377" s="30" t="s">
        <v>265</v>
      </c>
      <c r="E6377" s="30">
        <f>MONTH(FACTURACION[[#This Row],[MES]]&amp;1)</f>
        <v>2</v>
      </c>
      <c r="F6377" s="223">
        <f>DATE(FACTURACION[[#This Row],[AÑO]],FACTURACION[[#This Row],[Mes numero]],1)</f>
        <v>43862</v>
      </c>
      <c r="G6377" s="162" t="s">
        <v>5163</v>
      </c>
      <c r="H6377" s="121">
        <v>891101577</v>
      </c>
      <c r="I6377" s="105" t="str">
        <f>+VLOOKUP(FACTURACION[[#This Row],[NIT]],TABLACLIENTE,2,FALSE)</f>
        <v>ALCANOS DE COLOMBIA S.A. E.S.P</v>
      </c>
      <c r="J6377" s="114" t="s">
        <v>262</v>
      </c>
      <c r="K6377" s="105" t="str">
        <f>+VLOOKUP(FACTURACION[[#This Row],[REFERENCIA]],CODINV,2,FALSE)</f>
        <v>MEDIDOR AL-425 C:1 1/4" MAOP 25 PSIG</v>
      </c>
      <c r="L6377" s="105" t="str">
        <f>IF(VLOOKUP(FACTURACION[[#This Row],[REFERENCIA]],CODINV,3,FALSE)=0,"",VLOOKUP(FACTURACION[[#This Row],[REFERENCIA]],CODINV,3,FALSE))</f>
        <v/>
      </c>
      <c r="M6377" s="105" t="str">
        <f>+VLOOKUP(FACTURACION[[#This Row],[REFERENCIA]],CODINV,4,FALSE)</f>
        <v>MEDIDORES</v>
      </c>
      <c r="N6377" s="105" t="str">
        <f>+VLOOKUP(FACTURACION[[#This Row],[REFERENCIA]],CODINV,5,FALSE)</f>
        <v>HONEYWELL</v>
      </c>
      <c r="O6377" s="114">
        <v>7</v>
      </c>
      <c r="P6377" s="113">
        <v>797276</v>
      </c>
      <c r="Q6377" s="107">
        <f>+FACTURACION[[#This Row],[CANTIDAD]]*FACTURACION[[#This Row],[VR UNITARIO]]/1000</f>
        <v>5580.9319999999998</v>
      </c>
      <c r="R6377" s="105" t="str">
        <f>+VLOOKUP(FACTURACION[[#This Row],[NIT]],TABLACLIENTE,5,FALSE)</f>
        <v>NEIVA</v>
      </c>
    </row>
    <row r="6378" spans="3:18">
      <c r="C6378" s="120">
        <v>2020</v>
      </c>
      <c r="D6378" s="30" t="s">
        <v>265</v>
      </c>
      <c r="E6378" s="30">
        <f>MONTH(FACTURACION[[#This Row],[MES]]&amp;1)</f>
        <v>2</v>
      </c>
      <c r="F6378" s="223">
        <f>DATE(FACTURACION[[#This Row],[AÑO]],FACTURACION[[#This Row],[Mes numero]],1)</f>
        <v>43862</v>
      </c>
      <c r="G6378" s="162" t="s">
        <v>5164</v>
      </c>
      <c r="H6378" s="121">
        <v>891101577</v>
      </c>
      <c r="I6378" s="105" t="str">
        <f>+VLOOKUP(FACTURACION[[#This Row],[NIT]],TABLACLIENTE,2,FALSE)</f>
        <v>ALCANOS DE COLOMBIA S.A. E.S.P</v>
      </c>
      <c r="J6378" s="114" t="s">
        <v>262</v>
      </c>
      <c r="K6378" s="105" t="str">
        <f>+VLOOKUP(FACTURACION[[#This Row],[REFERENCIA]],CODINV,2,FALSE)</f>
        <v>MEDIDOR AL-425 C:1 1/4" MAOP 25 PSIG</v>
      </c>
      <c r="L6378" s="105" t="str">
        <f>IF(VLOOKUP(FACTURACION[[#This Row],[REFERENCIA]],CODINV,3,FALSE)=0,"",VLOOKUP(FACTURACION[[#This Row],[REFERENCIA]],CODINV,3,FALSE))</f>
        <v/>
      </c>
      <c r="M6378" s="105" t="str">
        <f>+VLOOKUP(FACTURACION[[#This Row],[REFERENCIA]],CODINV,4,FALSE)</f>
        <v>MEDIDORES</v>
      </c>
      <c r="N6378" s="105" t="str">
        <f>+VLOOKUP(FACTURACION[[#This Row],[REFERENCIA]],CODINV,5,FALSE)</f>
        <v>HONEYWELL</v>
      </c>
      <c r="O6378" s="114">
        <v>9</v>
      </c>
      <c r="P6378" s="113">
        <v>797276</v>
      </c>
      <c r="Q6378" s="107">
        <f>+FACTURACION[[#This Row],[CANTIDAD]]*FACTURACION[[#This Row],[VR UNITARIO]]/1000</f>
        <v>7175.4840000000004</v>
      </c>
      <c r="R6378" s="105" t="str">
        <f>+VLOOKUP(FACTURACION[[#This Row],[NIT]],TABLACLIENTE,5,FALSE)</f>
        <v>NEIVA</v>
      </c>
    </row>
    <row r="6379" spans="3:18">
      <c r="C6379" s="120">
        <v>2020</v>
      </c>
      <c r="D6379" s="30" t="s">
        <v>265</v>
      </c>
      <c r="E6379" s="30">
        <f>MONTH(FACTURACION[[#This Row],[MES]]&amp;1)</f>
        <v>2</v>
      </c>
      <c r="F6379" s="223">
        <f>DATE(FACTURACION[[#This Row],[AÑO]],FACTURACION[[#This Row],[Mes numero]],1)</f>
        <v>43862</v>
      </c>
      <c r="G6379" s="162" t="s">
        <v>5165</v>
      </c>
      <c r="H6379" s="121">
        <v>900134459</v>
      </c>
      <c r="I6379" s="105" t="str">
        <f>+VLOOKUP(FACTURACION[[#This Row],[NIT]],TABLACLIENTE,2,FALSE)</f>
        <v>TRANSPORTADORA DE GAS INTERNACIONAL S.A. ESP (TGI S.A. E.S.P.)</v>
      </c>
      <c r="J6379" s="114" t="s">
        <v>569</v>
      </c>
      <c r="K6379" s="105" t="str">
        <f>+VLOOKUP(FACTURACION[[#This Row],[REFERENCIA]],CODINV,2,FALSE)</f>
        <v>MANGA 2" S600 H7</v>
      </c>
      <c r="L6379" s="105" t="str">
        <f>IF(VLOOKUP(FACTURACION[[#This Row],[REFERENCIA]],CODINV,3,FALSE)=0,"",VLOOKUP(FACTURACION[[#This Row],[REFERENCIA]],CODINV,3,FALSE))</f>
        <v>73677P001</v>
      </c>
      <c r="M6379" s="105" t="str">
        <f>+VLOOKUP(FACTURACION[[#This Row],[REFERENCIA]],CODINV,4,FALSE)</f>
        <v>MANGAS</v>
      </c>
      <c r="N6379" s="105" t="str">
        <f>+VLOOKUP(FACTURACION[[#This Row],[REFERENCIA]],CODINV,5,FALSE)</f>
        <v>HONEYWELL</v>
      </c>
      <c r="O6379" s="114">
        <v>5</v>
      </c>
      <c r="P6379" s="113">
        <v>527382</v>
      </c>
      <c r="Q6379" s="107">
        <f>+FACTURACION[[#This Row],[CANTIDAD]]*FACTURACION[[#This Row],[VR UNITARIO]]/1000</f>
        <v>2636.91</v>
      </c>
      <c r="R6379" s="105" t="str">
        <f>+VLOOKUP(FACTURACION[[#This Row],[NIT]],TABLACLIENTE,5,FALSE)</f>
        <v>BOGOTÁ D.C.</v>
      </c>
    </row>
    <row r="6380" spans="3:18">
      <c r="C6380" s="120">
        <v>2020</v>
      </c>
      <c r="D6380" s="30" t="s">
        <v>265</v>
      </c>
      <c r="E6380" s="30">
        <f>MONTH(FACTURACION[[#This Row],[MES]]&amp;1)</f>
        <v>2</v>
      </c>
      <c r="F6380" s="223">
        <f>DATE(FACTURACION[[#This Row],[AÑO]],FACTURACION[[#This Row],[Mes numero]],1)</f>
        <v>43862</v>
      </c>
      <c r="G6380" s="162" t="s">
        <v>5166</v>
      </c>
      <c r="H6380" s="121">
        <v>800170118</v>
      </c>
      <c r="I6380" s="105" t="str">
        <f>+VLOOKUP(FACTURACION[[#This Row],[NIT]],TABLACLIENTE,2,FALSE)</f>
        <v>PROMOTORA DE GASES DEL SUR S A E S P (PROGASUR S.A. E.S.P.)</v>
      </c>
      <c r="J6380" s="114" t="s">
        <v>5005</v>
      </c>
      <c r="K6380" s="105" t="str">
        <f>+VLOOKUP(FACTURACION[[#This Row],[REFERENCIA]],CODINV,2,FALSE)</f>
        <v>PILOT 60 SERIES REG.HP 450-900PSI</v>
      </c>
      <c r="L6380" s="105" t="str">
        <f>IF(VLOOKUP(FACTURACION[[#This Row],[REFERENCIA]],CODINV,3,FALSE)=0,"",VLOOKUP(FACTURACION[[#This Row],[REFERENCIA]],CODINV,3,FALSE))</f>
        <v/>
      </c>
      <c r="M6380" s="105" t="str">
        <f>+VLOOKUP(FACTURACION[[#This Row],[REFERENCIA]],CODINV,4,FALSE)</f>
        <v>REGULADORES</v>
      </c>
      <c r="N6380" s="105" t="str">
        <f>+VLOOKUP(FACTURACION[[#This Row],[REFERENCIA]],CODINV,5,FALSE)</f>
        <v>HONEYWELL</v>
      </c>
      <c r="O6380" s="114">
        <v>5</v>
      </c>
      <c r="P6380" s="113">
        <v>2726280</v>
      </c>
      <c r="Q6380" s="107">
        <f>+FACTURACION[[#This Row],[CANTIDAD]]*FACTURACION[[#This Row],[VR UNITARIO]]/1000</f>
        <v>13631.4</v>
      </c>
      <c r="R6380" s="105" t="str">
        <f>+VLOOKUP(FACTURACION[[#This Row],[NIT]],TABLACLIENTE,5,FALSE)</f>
        <v>BOGOTÁ D.C.</v>
      </c>
    </row>
    <row r="6381" spans="3:18">
      <c r="C6381" s="120">
        <v>2020</v>
      </c>
      <c r="D6381" s="30" t="s">
        <v>265</v>
      </c>
      <c r="E6381" s="30">
        <f>MONTH(FACTURACION[[#This Row],[MES]]&amp;1)</f>
        <v>2</v>
      </c>
      <c r="F6381" s="223">
        <f>DATE(FACTURACION[[#This Row],[AÑO]],FACTURACION[[#This Row],[Mes numero]],1)</f>
        <v>43862</v>
      </c>
      <c r="G6381" s="162" t="s">
        <v>5167</v>
      </c>
      <c r="H6381" s="121">
        <v>900150235</v>
      </c>
      <c r="I6381" s="105" t="str">
        <f>+VLOOKUP(FACTURACION[[#This Row],[NIT]],TABLACLIENTE,2,FALSE)</f>
        <v>D C TEKNICALDERAS LTDA</v>
      </c>
      <c r="J6381" s="114" t="s">
        <v>6</v>
      </c>
      <c r="K6381" s="105" t="str">
        <f>+VLOOKUP(FACTURACION[[#This Row],[REFERENCIA]],CODINV,2,FALSE)</f>
        <v>REG.1813C C:3/4" R:6-15" O:1/2</v>
      </c>
      <c r="L6381" s="105" t="str">
        <f>IF(VLOOKUP(FACTURACION[[#This Row],[REFERENCIA]],CODINV,3,FALSE)=0,"",VLOOKUP(FACTURACION[[#This Row],[REFERENCIA]],CODINV,3,FALSE))</f>
        <v/>
      </c>
      <c r="M6381" s="105" t="str">
        <f>+VLOOKUP(FACTURACION[[#This Row],[REFERENCIA]],CODINV,4,FALSE)</f>
        <v>REGULADORES</v>
      </c>
      <c r="N6381" s="105" t="str">
        <f>+VLOOKUP(FACTURACION[[#This Row],[REFERENCIA]],CODINV,5,FALSE)</f>
        <v>HONEYWELL</v>
      </c>
      <c r="O6381" s="114">
        <v>1</v>
      </c>
      <c r="P6381" s="113">
        <v>180000</v>
      </c>
      <c r="Q6381" s="107">
        <f>+FACTURACION[[#This Row],[CANTIDAD]]*FACTURACION[[#This Row],[VR UNITARIO]]/1000</f>
        <v>180</v>
      </c>
      <c r="R6381" s="105" t="str">
        <f>+VLOOKUP(FACTURACION[[#This Row],[NIT]],TABLACLIENTE,5,FALSE)</f>
        <v>BOGOTÁ D.C.</v>
      </c>
    </row>
    <row r="6382" spans="3:18">
      <c r="C6382" s="120">
        <v>2020</v>
      </c>
      <c r="D6382" s="30" t="s">
        <v>265</v>
      </c>
      <c r="E6382" s="30">
        <f>MONTH(FACTURACION[[#This Row],[MES]]&amp;1)</f>
        <v>2</v>
      </c>
      <c r="F6382" s="223">
        <f>DATE(FACTURACION[[#This Row],[AÑO]],FACTURACION[[#This Row],[Mes numero]],1)</f>
        <v>43862</v>
      </c>
      <c r="G6382" s="162" t="s">
        <v>5168</v>
      </c>
      <c r="H6382" s="121">
        <v>800021272</v>
      </c>
      <c r="I6382" s="105" t="str">
        <f>+VLOOKUP(FACTURACION[[#This Row],[NIT]],TABLACLIENTE,2,FALSE)</f>
        <v>GASES DEL LLANO S.A. E.S.P (LLANOGAS S.A. E.S.P.)</v>
      </c>
      <c r="J6382" s="114" t="s">
        <v>262</v>
      </c>
      <c r="K6382" s="105" t="str">
        <f>+VLOOKUP(FACTURACION[[#This Row],[REFERENCIA]],CODINV,2,FALSE)</f>
        <v>MEDIDOR AL-425 C:1 1/4" MAOP 25 PSIG</v>
      </c>
      <c r="L6382" s="105" t="str">
        <f>IF(VLOOKUP(FACTURACION[[#This Row],[REFERENCIA]],CODINV,3,FALSE)=0,"",VLOOKUP(FACTURACION[[#This Row],[REFERENCIA]],CODINV,3,FALSE))</f>
        <v/>
      </c>
      <c r="M6382" s="105" t="str">
        <f>+VLOOKUP(FACTURACION[[#This Row],[REFERENCIA]],CODINV,4,FALSE)</f>
        <v>MEDIDORES</v>
      </c>
      <c r="N6382" s="105" t="str">
        <f>+VLOOKUP(FACTURACION[[#This Row],[REFERENCIA]],CODINV,5,FALSE)</f>
        <v>HONEYWELL</v>
      </c>
      <c r="O6382" s="114">
        <v>12</v>
      </c>
      <c r="P6382" s="113">
        <v>793898</v>
      </c>
      <c r="Q6382" s="107">
        <f>+FACTURACION[[#This Row],[CANTIDAD]]*FACTURACION[[#This Row],[VR UNITARIO]]/1000</f>
        <v>9526.7759999999998</v>
      </c>
      <c r="R6382" s="105" t="str">
        <f>+VLOOKUP(FACTURACION[[#This Row],[NIT]],TABLACLIENTE,5,FALSE)</f>
        <v>VILLAVICENCIO</v>
      </c>
    </row>
    <row r="6383" spans="3:18">
      <c r="C6383" s="120">
        <v>2020</v>
      </c>
      <c r="D6383" s="30" t="s">
        <v>265</v>
      </c>
      <c r="E6383" s="30">
        <f>MONTH(FACTURACION[[#This Row],[MES]]&amp;1)</f>
        <v>2</v>
      </c>
      <c r="F6383" s="223">
        <f>DATE(FACTURACION[[#This Row],[AÑO]],FACTURACION[[#This Row],[Mes numero]],1)</f>
        <v>43862</v>
      </c>
      <c r="G6383" s="170" t="s">
        <v>5169</v>
      </c>
      <c r="H6383" s="121">
        <v>800021272</v>
      </c>
      <c r="I6383" s="105" t="str">
        <f>+VLOOKUP(FACTURACION[[#This Row],[NIT]],TABLACLIENTE,2,FALSE)</f>
        <v>GASES DEL LLANO S.A. E.S.P (LLANOGAS S.A. E.S.P.)</v>
      </c>
      <c r="J6383" s="119" t="s">
        <v>262</v>
      </c>
      <c r="K6383" s="105" t="str">
        <f>+VLOOKUP(FACTURACION[[#This Row],[REFERENCIA]],CODINV,2,FALSE)</f>
        <v>MEDIDOR AL-425 C:1 1/4" MAOP 25 PSIG</v>
      </c>
      <c r="L6383" s="105" t="str">
        <f>IF(VLOOKUP(FACTURACION[[#This Row],[REFERENCIA]],CODINV,3,FALSE)=0,"",VLOOKUP(FACTURACION[[#This Row],[REFERENCIA]],CODINV,3,FALSE))</f>
        <v/>
      </c>
      <c r="M6383" s="105" t="str">
        <f>+VLOOKUP(FACTURACION[[#This Row],[REFERENCIA]],CODINV,4,FALSE)</f>
        <v>MEDIDORES</v>
      </c>
      <c r="N6383" s="105" t="str">
        <f>+VLOOKUP(FACTURACION[[#This Row],[REFERENCIA]],CODINV,5,FALSE)</f>
        <v>HONEYWELL</v>
      </c>
      <c r="O6383" s="119">
        <v>0</v>
      </c>
      <c r="P6383" s="113">
        <v>750811</v>
      </c>
      <c r="Q6383" s="107">
        <f>+FACTURACION[[#This Row],[CANTIDAD]]*FACTURACION[[#This Row],[VR UNITARIO]]/1000</f>
        <v>0</v>
      </c>
      <c r="R6383" s="105" t="str">
        <f>+VLOOKUP(FACTURACION[[#This Row],[NIT]],TABLACLIENTE,5,FALSE)</f>
        <v>VILLAVICENCIO</v>
      </c>
    </row>
    <row r="6384" spans="3:18">
      <c r="C6384" s="120">
        <v>2020</v>
      </c>
      <c r="D6384" s="30" t="s">
        <v>265</v>
      </c>
      <c r="E6384" s="30">
        <f>MONTH(FACTURACION[[#This Row],[MES]]&amp;1)</f>
        <v>2</v>
      </c>
      <c r="F6384" s="223">
        <f>DATE(FACTURACION[[#This Row],[AÑO]],FACTURACION[[#This Row],[Mes numero]],1)</f>
        <v>43862</v>
      </c>
      <c r="G6384" s="162" t="s">
        <v>5170</v>
      </c>
      <c r="H6384" s="121">
        <v>901246553</v>
      </c>
      <c r="I6384" s="105" t="str">
        <f>+VLOOKUP(FACTURACION[[#This Row],[NIT]],TABLACLIENTE,2,FALSE)</f>
        <v>ALEIPHAR ENERGY S.A.S.</v>
      </c>
      <c r="J6384" s="114" t="s">
        <v>1677</v>
      </c>
      <c r="K6384" s="105" t="str">
        <f>+VLOOKUP(FACTURACION[[#This Row],[REFERENCIA]],CODINV,2,FALSE)</f>
        <v>MEDIDOR BK 250</v>
      </c>
      <c r="L6384" s="105" t="str">
        <f>IF(VLOOKUP(FACTURACION[[#This Row],[REFERENCIA]],CODINV,3,FALSE)=0,"",VLOOKUP(FACTURACION[[#This Row],[REFERENCIA]],CODINV,3,FALSE))</f>
        <v/>
      </c>
      <c r="M6384" s="105" t="str">
        <f>+VLOOKUP(FACTURACION[[#This Row],[REFERENCIA]],CODINV,4,FALSE)</f>
        <v>MEDIDORES</v>
      </c>
      <c r="N6384" s="105" t="str">
        <f>+VLOOKUP(FACTURACION[[#This Row],[REFERENCIA]],CODINV,5,FALSE)</f>
        <v>HONEYWELL</v>
      </c>
      <c r="O6384" s="114">
        <v>8</v>
      </c>
      <c r="P6384" s="113">
        <v>415000</v>
      </c>
      <c r="Q6384" s="107">
        <f>+FACTURACION[[#This Row],[CANTIDAD]]*FACTURACION[[#This Row],[VR UNITARIO]]/1000</f>
        <v>3320</v>
      </c>
      <c r="R6384" s="105" t="str">
        <f>+VLOOKUP(FACTURACION[[#This Row],[NIT]],TABLACLIENTE,5,FALSE)</f>
        <v>BOGOTÁ D.C.</v>
      </c>
    </row>
    <row r="6385" spans="3:18">
      <c r="C6385" s="120">
        <v>2020</v>
      </c>
      <c r="D6385" s="30" t="s">
        <v>265</v>
      </c>
      <c r="E6385" s="30">
        <f>MONTH(FACTURACION[[#This Row],[MES]]&amp;1)</f>
        <v>2</v>
      </c>
      <c r="F6385" s="223">
        <f>DATE(FACTURACION[[#This Row],[AÑO]],FACTURACION[[#This Row],[Mes numero]],1)</f>
        <v>43862</v>
      </c>
      <c r="G6385" s="162" t="s">
        <v>5171</v>
      </c>
      <c r="H6385" s="121">
        <v>890208316</v>
      </c>
      <c r="I6385" s="105" t="str">
        <f>+VLOOKUP(FACTURACION[[#This Row],[NIT]],TABLACLIENTE,2,FALSE)</f>
        <v xml:space="preserve">METROGAS DE COLOMBIA S.A. E.S.P.  (METROGAS S.A. E.S.P)
</v>
      </c>
      <c r="J6385" s="114" t="s">
        <v>61</v>
      </c>
      <c r="K6385" s="105" t="str">
        <f>+VLOOKUP(FACTURACION[[#This Row],[REFERENCIA]],CODINV,2,FALSE)</f>
        <v>MANGA 2" S300 H7</v>
      </c>
      <c r="L6385" s="105" t="str">
        <f>IF(VLOOKUP(FACTURACION[[#This Row],[REFERENCIA]],CODINV,3,FALSE)=0,"",VLOOKUP(FACTURACION[[#This Row],[REFERENCIA]],CODINV,3,FALSE))</f>
        <v>73404P002</v>
      </c>
      <c r="M6385" s="105" t="str">
        <f>+VLOOKUP(FACTURACION[[#This Row],[REFERENCIA]],CODINV,4,FALSE)</f>
        <v>MANGAS</v>
      </c>
      <c r="N6385" s="105" t="str">
        <f>+VLOOKUP(FACTURACION[[#This Row],[REFERENCIA]],CODINV,5,FALSE)</f>
        <v>HONEYWELL</v>
      </c>
      <c r="O6385" s="114">
        <v>15</v>
      </c>
      <c r="P6385" s="113">
        <v>643459</v>
      </c>
      <c r="Q6385" s="107">
        <f>+FACTURACION[[#This Row],[CANTIDAD]]*FACTURACION[[#This Row],[VR UNITARIO]]/1000</f>
        <v>9651.8850000000002</v>
      </c>
      <c r="R6385" s="105" t="str">
        <f>+VLOOKUP(FACTURACION[[#This Row],[NIT]],TABLACLIENTE,5,FALSE)</f>
        <v>FLORIDABLANCA</v>
      </c>
    </row>
    <row r="6386" spans="3:18">
      <c r="C6386" s="120">
        <v>2020</v>
      </c>
      <c r="D6386" s="30" t="s">
        <v>265</v>
      </c>
      <c r="E6386" s="30">
        <f>MONTH(FACTURACION[[#This Row],[MES]]&amp;1)</f>
        <v>2</v>
      </c>
      <c r="F6386" s="223">
        <f>DATE(FACTURACION[[#This Row],[AÑO]],FACTURACION[[#This Row],[Mes numero]],1)</f>
        <v>43862</v>
      </c>
      <c r="G6386" s="162" t="s">
        <v>5171</v>
      </c>
      <c r="H6386" s="121">
        <v>890208316</v>
      </c>
      <c r="I6386" s="105" t="str">
        <f>+VLOOKUP(FACTURACION[[#This Row],[NIT]],TABLACLIENTE,2,FALSE)</f>
        <v xml:space="preserve">METROGAS DE COLOMBIA S.A. E.S.P.  (METROGAS S.A. E.S.P)
</v>
      </c>
      <c r="J6386" s="114" t="s">
        <v>132</v>
      </c>
      <c r="K6386" s="105" t="str">
        <f>+VLOOKUP(FACTURACION[[#This Row],[REFERENCIA]],CODINV,2,FALSE)</f>
        <v>KIT REPARACION BUNA N 80</v>
      </c>
      <c r="L6386" s="105" t="str">
        <f>IF(VLOOKUP(FACTURACION[[#This Row],[REFERENCIA]],CODINV,3,FALSE)=0,"",VLOOKUP(FACTURACION[[#This Row],[REFERENCIA]],CODINV,3,FALSE))</f>
        <v>73914K010</v>
      </c>
      <c r="M6386" s="105" t="str">
        <f>+VLOOKUP(FACTURACION[[#This Row],[REFERENCIA]],CODINV,4,FALSE)</f>
        <v>REPUESTOS Y ACCESORIOS</v>
      </c>
      <c r="N6386" s="105" t="str">
        <f>+VLOOKUP(FACTURACION[[#This Row],[REFERENCIA]],CODINV,5,FALSE)</f>
        <v>HONEYWELL</v>
      </c>
      <c r="O6386" s="114">
        <v>40</v>
      </c>
      <c r="P6386" s="122">
        <v>151402</v>
      </c>
      <c r="Q6386" s="107">
        <f>+FACTURACION[[#This Row],[CANTIDAD]]*FACTURACION[[#This Row],[VR UNITARIO]]/1000</f>
        <v>6056.08</v>
      </c>
      <c r="R6386" s="105" t="str">
        <f>+VLOOKUP(FACTURACION[[#This Row],[NIT]],TABLACLIENTE,5,FALSE)</f>
        <v>FLORIDABLANCA</v>
      </c>
    </row>
    <row r="6387" spans="3:18">
      <c r="C6387" s="120">
        <v>2020</v>
      </c>
      <c r="D6387" s="30" t="s">
        <v>265</v>
      </c>
      <c r="E6387" s="30">
        <f>MONTH(FACTURACION[[#This Row],[MES]]&amp;1)</f>
        <v>2</v>
      </c>
      <c r="F6387" s="223">
        <f>DATE(FACTURACION[[#This Row],[AÑO]],FACTURACION[[#This Row],[Mes numero]],1)</f>
        <v>43862</v>
      </c>
      <c r="G6387" s="162" t="s">
        <v>5171</v>
      </c>
      <c r="H6387" s="121">
        <v>890208316</v>
      </c>
      <c r="I6387" s="44" t="str">
        <f>+VLOOKUP(FACTURACION[[#This Row],[NIT]],TABLACLIENTE,2,FALSE)</f>
        <v xml:space="preserve">METROGAS DE COLOMBIA S.A. E.S.P.  (METROGAS S.A. E.S.P)
</v>
      </c>
      <c r="J6387" s="114" t="s">
        <v>574</v>
      </c>
      <c r="K6387" s="44" t="str">
        <f>+VLOOKUP(FACTURACION[[#This Row],[REFERENCIA]],CODINV,2,FALSE)</f>
        <v>FILTER ASSEMBY (INSPIRATOR)</v>
      </c>
      <c r="L6387" s="44" t="str">
        <f>IF(VLOOKUP(FACTURACION[[#This Row],[REFERENCIA]],CODINV,3,FALSE)=0,"",VLOOKUP(FACTURACION[[#This Row],[REFERENCIA]],CODINV,3,FALSE))</f>
        <v>74074K001</v>
      </c>
      <c r="M6387" s="44" t="str">
        <f>+VLOOKUP(FACTURACION[[#This Row],[REFERENCIA]],CODINV,4,FALSE)</f>
        <v>FILTROS</v>
      </c>
      <c r="N6387" s="44" t="str">
        <f>+VLOOKUP(FACTURACION[[#This Row],[REFERENCIA]],CODINV,5,FALSE)</f>
        <v>HONEYWELL</v>
      </c>
      <c r="O6387" s="114">
        <v>26</v>
      </c>
      <c r="P6387" s="131">
        <v>72260</v>
      </c>
      <c r="Q6387" s="48">
        <f>+FACTURACION[[#This Row],[CANTIDAD]]*FACTURACION[[#This Row],[VR UNITARIO]]/1000</f>
        <v>1878.76</v>
      </c>
      <c r="R6387" s="44" t="str">
        <f>+VLOOKUP(FACTURACION[[#This Row],[NIT]],TABLACLIENTE,5,FALSE)</f>
        <v>FLORIDABLANCA</v>
      </c>
    </row>
    <row r="6388" spans="3:18">
      <c r="C6388" s="120">
        <v>2020</v>
      </c>
      <c r="D6388" s="30" t="s">
        <v>265</v>
      </c>
      <c r="E6388" s="30">
        <f>MONTH(FACTURACION[[#This Row],[MES]]&amp;1)</f>
        <v>2</v>
      </c>
      <c r="F6388" s="223">
        <f>DATE(FACTURACION[[#This Row],[AÑO]],FACTURACION[[#This Row],[Mes numero]],1)</f>
        <v>43862</v>
      </c>
      <c r="G6388" s="162" t="s">
        <v>5171</v>
      </c>
      <c r="H6388" s="121">
        <v>890208316</v>
      </c>
      <c r="I6388" s="44" t="str">
        <f>+VLOOKUP(FACTURACION[[#This Row],[NIT]],TABLACLIENTE,2,FALSE)</f>
        <v xml:space="preserve">METROGAS DE COLOMBIA S.A. E.S.P.  (METROGAS S.A. E.S.P)
</v>
      </c>
      <c r="J6388" s="114" t="s">
        <v>885</v>
      </c>
      <c r="K6388" s="44" t="str">
        <f>+VLOOKUP(FACTURACION[[#This Row],[REFERENCIA]],CODINV,2,FALSE)</f>
        <v>BLOCK MANIFOLD COMPOSITE</v>
      </c>
      <c r="L6388" s="44" t="str">
        <f>IF(VLOOKUP(FACTURACION[[#This Row],[REFERENCIA]],CODINV,3,FALSE)=0,"",VLOOKUP(FACTURACION[[#This Row],[REFERENCIA]],CODINV,3,FALSE))</f>
        <v>73957W001</v>
      </c>
      <c r="M6388" s="44" t="str">
        <f>+VLOOKUP(FACTURACION[[#This Row],[REFERENCIA]],CODINV,4,FALSE)</f>
        <v>REPUESTOS Y ACCESORIOS</v>
      </c>
      <c r="N6388" s="44" t="str">
        <f>+VLOOKUP(FACTURACION[[#This Row],[REFERENCIA]],CODINV,5,FALSE)</f>
        <v>HONEYWELL</v>
      </c>
      <c r="O6388" s="114">
        <v>3</v>
      </c>
      <c r="P6388" s="131">
        <v>1977848</v>
      </c>
      <c r="Q6388" s="48">
        <f>+FACTURACION[[#This Row],[CANTIDAD]]*FACTURACION[[#This Row],[VR UNITARIO]]/1000</f>
        <v>5933.5439999999999</v>
      </c>
      <c r="R6388" s="44" t="str">
        <f>+VLOOKUP(FACTURACION[[#This Row],[NIT]],TABLACLIENTE,5,FALSE)</f>
        <v>FLORIDABLANCA</v>
      </c>
    </row>
    <row r="6389" spans="3:18">
      <c r="C6389" s="120">
        <v>2020</v>
      </c>
      <c r="D6389" s="30" t="s">
        <v>265</v>
      </c>
      <c r="E6389" s="30">
        <f>MONTH(FACTURACION[[#This Row],[MES]]&amp;1)</f>
        <v>2</v>
      </c>
      <c r="F6389" s="223">
        <f>DATE(FACTURACION[[#This Row],[AÑO]],FACTURACION[[#This Row],[Mes numero]],1)</f>
        <v>43862</v>
      </c>
      <c r="G6389" s="162" t="s">
        <v>5172</v>
      </c>
      <c r="H6389" s="121">
        <v>890208316</v>
      </c>
      <c r="I6389" s="44" t="str">
        <f>+VLOOKUP(FACTURACION[[#This Row],[NIT]],TABLACLIENTE,2,FALSE)</f>
        <v xml:space="preserve">METROGAS DE COLOMBIA S.A. E.S.P.  (METROGAS S.A. E.S.P)
</v>
      </c>
      <c r="J6389" s="114"/>
      <c r="K6389" s="44" t="s">
        <v>5210</v>
      </c>
      <c r="L6389" s="44"/>
      <c r="M6389" s="44" t="s">
        <v>4821</v>
      </c>
      <c r="N6389" s="44"/>
      <c r="O6389" s="114">
        <v>1</v>
      </c>
      <c r="P6389" s="131">
        <v>1200000</v>
      </c>
      <c r="Q6389" s="48">
        <f>+FACTURACION[[#This Row],[CANTIDAD]]*FACTURACION[[#This Row],[VR UNITARIO]]/1000</f>
        <v>1200</v>
      </c>
      <c r="R6389" s="44" t="s">
        <v>4702</v>
      </c>
    </row>
    <row r="6390" spans="3:18">
      <c r="C6390" s="120">
        <v>2020</v>
      </c>
      <c r="D6390" s="30" t="s">
        <v>265</v>
      </c>
      <c r="E6390" s="30">
        <f>MONTH(FACTURACION[[#This Row],[MES]]&amp;1)</f>
        <v>2</v>
      </c>
      <c r="F6390" s="223">
        <f>DATE(FACTURACION[[#This Row],[AÑO]],FACTURACION[[#This Row],[Mes numero]],1)</f>
        <v>43862</v>
      </c>
      <c r="G6390" s="162" t="s">
        <v>5173</v>
      </c>
      <c r="H6390" s="25">
        <v>900112862</v>
      </c>
      <c r="I6390" s="44" t="str">
        <f>+VLOOKUP(FACTURACION[[#This Row],[NIT]],TABLACLIENTE,2,FALSE)</f>
        <v>INGENIERIA Y CONSTRUCCIONES CALDERAS DE COLOMBIA S.A.S</v>
      </c>
      <c r="J6390" s="114" t="s">
        <v>5135</v>
      </c>
      <c r="K6390" s="44" t="str">
        <f>+VLOOKUP(FACTURACION[[#This Row],[REFERENCIA]],CODINV,2,FALSE)</f>
        <v>REGULADOR 1813B 2"</v>
      </c>
      <c r="L6390" s="44" t="str">
        <f>IF(VLOOKUP(FACTURACION[[#This Row],[REFERENCIA]],CODINV,3,FALSE)=0,"",VLOOKUP(FACTURACION[[#This Row],[REFERENCIA]],CODINV,3,FALSE))</f>
        <v/>
      </c>
      <c r="M6390" s="44" t="str">
        <f>+VLOOKUP(FACTURACION[[#This Row],[REFERENCIA]],CODINV,4,FALSE)</f>
        <v>REGULADORES</v>
      </c>
      <c r="N6390" s="44" t="str">
        <f>+VLOOKUP(FACTURACION[[#This Row],[REFERENCIA]],CODINV,5,FALSE)</f>
        <v>HONEYWELL</v>
      </c>
      <c r="O6390" s="114">
        <v>1</v>
      </c>
      <c r="P6390" s="131">
        <v>2050000</v>
      </c>
      <c r="Q6390" s="48">
        <f>+FACTURACION[[#This Row],[CANTIDAD]]*FACTURACION[[#This Row],[VR UNITARIO]]/1000</f>
        <v>2050</v>
      </c>
      <c r="R6390" s="44" t="str">
        <f>+VLOOKUP(FACTURACION[[#This Row],[NIT]],TABLACLIENTE,5,FALSE)</f>
        <v>BOGOTÁ D.C.</v>
      </c>
    </row>
    <row r="6391" spans="3:18">
      <c r="C6391" s="120">
        <v>2020</v>
      </c>
      <c r="D6391" s="30" t="s">
        <v>265</v>
      </c>
      <c r="E6391" s="30">
        <f>MONTH(FACTURACION[[#This Row],[MES]]&amp;1)</f>
        <v>2</v>
      </c>
      <c r="F6391" s="223">
        <f>DATE(FACTURACION[[#This Row],[AÑO]],FACTURACION[[#This Row],[Mes numero]],1)</f>
        <v>43862</v>
      </c>
      <c r="G6391" s="162" t="s">
        <v>5174</v>
      </c>
      <c r="H6391" s="25">
        <v>830130648</v>
      </c>
      <c r="I6391" s="44" t="str">
        <f>+VLOOKUP(FACTURACION[[#This Row],[NIT]],TABLACLIENTE,2,FALSE)</f>
        <v>COMPAÑÍA DE SERVICIOS PUBLICOS S.A. E.S.P (CODEGAS S.A. E.S.P.)</v>
      </c>
      <c r="J6391" s="114" t="s">
        <v>5135</v>
      </c>
      <c r="K6391" s="44" t="str">
        <f>+VLOOKUP(FACTURACION[[#This Row],[REFERENCIA]],CODINV,2,FALSE)</f>
        <v>REGULADOR 1813B 2"</v>
      </c>
      <c r="L6391" s="44" t="str">
        <f>IF(VLOOKUP(FACTURACION[[#This Row],[REFERENCIA]],CODINV,3,FALSE)=0,"",VLOOKUP(FACTURACION[[#This Row],[REFERENCIA]],CODINV,3,FALSE))</f>
        <v/>
      </c>
      <c r="M6391" s="44" t="str">
        <f>+VLOOKUP(FACTURACION[[#This Row],[REFERENCIA]],CODINV,4,FALSE)</f>
        <v>REGULADORES</v>
      </c>
      <c r="N6391" s="44" t="str">
        <f>+VLOOKUP(FACTURACION[[#This Row],[REFERENCIA]],CODINV,5,FALSE)</f>
        <v>HONEYWELL</v>
      </c>
      <c r="O6391" s="114">
        <v>1</v>
      </c>
      <c r="P6391" s="131">
        <v>1900000</v>
      </c>
      <c r="Q6391" s="48">
        <f>+FACTURACION[[#This Row],[CANTIDAD]]*FACTURACION[[#This Row],[VR UNITARIO]]/1000</f>
        <v>1900</v>
      </c>
      <c r="R6391" s="44" t="str">
        <f>+VLOOKUP(FACTURACION[[#This Row],[NIT]],TABLACLIENTE,5,FALSE)</f>
        <v>MADRID</v>
      </c>
    </row>
    <row r="6392" spans="3:18">
      <c r="C6392" s="120">
        <v>2020</v>
      </c>
      <c r="D6392" s="30" t="s">
        <v>265</v>
      </c>
      <c r="E6392" s="30">
        <f>MONTH(FACTURACION[[#This Row],[MES]]&amp;1)</f>
        <v>2</v>
      </c>
      <c r="F6392" s="223">
        <f>DATE(FACTURACION[[#This Row],[AÑO]],FACTURACION[[#This Row],[Mes numero]],1)</f>
        <v>43862</v>
      </c>
      <c r="G6392" s="162" t="s">
        <v>5175</v>
      </c>
      <c r="H6392" s="25">
        <v>890501073</v>
      </c>
      <c r="I6392" s="44" t="str">
        <f>+VLOOKUP(FACTURACION[[#This Row],[NIT]],TABLACLIENTE,2,FALSE)</f>
        <v>COMERCIAL INDUSTRIAL NACIONAL S.A. CINSA</v>
      </c>
      <c r="J6392" s="114" t="s">
        <v>835</v>
      </c>
      <c r="K6392" s="44" t="str">
        <f>+VLOOKUP(FACTURACION[[#This Row],[REFERENCIA]],CODINV,2,FALSE)</f>
        <v>PISTON DE LLENADO</v>
      </c>
      <c r="L6392" s="44" t="str">
        <f>IF(VLOOKUP(FACTURACION[[#This Row],[REFERENCIA]],CODINV,3,FALSE)=0,"",VLOOKUP(FACTURACION[[#This Row],[REFERENCIA]],CODINV,3,FALSE))</f>
        <v>129A003</v>
      </c>
      <c r="M6392" s="44" t="str">
        <f>+VLOOKUP(FACTURACION[[#This Row],[REFERENCIA]],CODINV,4,FALSE)</f>
        <v>PISTONES DE LLENADO</v>
      </c>
      <c r="N6392" s="44" t="str">
        <f>+VLOOKUP(FACTURACION[[#This Row],[REFERENCIA]],CODINV,5,FALSE)</f>
        <v>CAVAGNA</v>
      </c>
      <c r="O6392" s="114">
        <v>2</v>
      </c>
      <c r="P6392" s="131">
        <v>1615000</v>
      </c>
      <c r="Q6392" s="48">
        <f>+FACTURACION[[#This Row],[CANTIDAD]]*FACTURACION[[#This Row],[VR UNITARIO]]/1000</f>
        <v>3230</v>
      </c>
      <c r="R6392" s="44" t="str">
        <f>+VLOOKUP(FACTURACION[[#This Row],[NIT]],TABLACLIENTE,5,FALSE)</f>
        <v>CUCUTA</v>
      </c>
    </row>
    <row r="6393" spans="3:18">
      <c r="C6393" s="120">
        <v>2020</v>
      </c>
      <c r="D6393" s="30" t="s">
        <v>265</v>
      </c>
      <c r="E6393" s="30">
        <f>MONTH(FACTURACION[[#This Row],[MES]]&amp;1)</f>
        <v>2</v>
      </c>
      <c r="F6393" s="223">
        <f>DATE(FACTURACION[[#This Row],[AÑO]],FACTURACION[[#This Row],[Mes numero]],1)</f>
        <v>43862</v>
      </c>
      <c r="G6393" s="162" t="s">
        <v>5176</v>
      </c>
      <c r="H6393" s="25">
        <v>890501073</v>
      </c>
      <c r="I6393" s="44" t="str">
        <f>+VLOOKUP(FACTURACION[[#This Row],[NIT]],TABLACLIENTE,2,FALSE)</f>
        <v>COMERCIAL INDUSTRIAL NACIONAL S.A. CINSA</v>
      </c>
      <c r="J6393" s="114" t="s">
        <v>835</v>
      </c>
      <c r="K6393" s="44" t="str">
        <f>+VLOOKUP(FACTURACION[[#This Row],[REFERENCIA]],CODINV,2,FALSE)</f>
        <v>PISTON DE LLENADO</v>
      </c>
      <c r="L6393" s="44" t="str">
        <f>IF(VLOOKUP(FACTURACION[[#This Row],[REFERENCIA]],CODINV,3,FALSE)=0,"",VLOOKUP(FACTURACION[[#This Row],[REFERENCIA]],CODINV,3,FALSE))</f>
        <v>129A003</v>
      </c>
      <c r="M6393" s="44" t="str">
        <f>+VLOOKUP(FACTURACION[[#This Row],[REFERENCIA]],CODINV,4,FALSE)</f>
        <v>PISTONES DE LLENADO</v>
      </c>
      <c r="N6393" s="44" t="str">
        <f>+VLOOKUP(FACTURACION[[#This Row],[REFERENCIA]],CODINV,5,FALSE)</f>
        <v>CAVAGNA</v>
      </c>
      <c r="O6393" s="114">
        <v>1</v>
      </c>
      <c r="P6393" s="131">
        <v>1615000</v>
      </c>
      <c r="Q6393" s="48">
        <f>+FACTURACION[[#This Row],[CANTIDAD]]*FACTURACION[[#This Row],[VR UNITARIO]]/1000</f>
        <v>1615</v>
      </c>
      <c r="R6393" s="44" t="str">
        <f>+VLOOKUP(FACTURACION[[#This Row],[NIT]],TABLACLIENTE,5,FALSE)</f>
        <v>CUCUTA</v>
      </c>
    </row>
    <row r="6394" spans="3:18">
      <c r="C6394" s="120">
        <v>2020</v>
      </c>
      <c r="D6394" s="30" t="s">
        <v>265</v>
      </c>
      <c r="E6394" s="30">
        <f>MONTH(FACTURACION[[#This Row],[MES]]&amp;1)</f>
        <v>2</v>
      </c>
      <c r="F6394" s="223">
        <f>DATE(FACTURACION[[#This Row],[AÑO]],FACTURACION[[#This Row],[Mes numero]],1)</f>
        <v>43862</v>
      </c>
      <c r="G6394" s="162" t="s">
        <v>5177</v>
      </c>
      <c r="H6394" s="25">
        <v>890500726</v>
      </c>
      <c r="I6394" s="44" t="str">
        <f>+VLOOKUP(FACTURACION[[#This Row],[NIT]],TABLACLIENTE,2,FALSE)</f>
        <v>NORTESANTANDEREANA DE GAS S.A. E.S.P (NORGAS S.A. E.S.P.)</v>
      </c>
      <c r="J6394" s="114" t="s">
        <v>6</v>
      </c>
      <c r="K6394" s="44" t="str">
        <f>+VLOOKUP(FACTURACION[[#This Row],[REFERENCIA]],CODINV,2,FALSE)</f>
        <v>REG.1813C C:3/4" R:6-15" O:1/2</v>
      </c>
      <c r="L6394" s="44" t="str">
        <f>IF(VLOOKUP(FACTURACION[[#This Row],[REFERENCIA]],CODINV,3,FALSE)=0,"",VLOOKUP(FACTURACION[[#This Row],[REFERENCIA]],CODINV,3,FALSE))</f>
        <v/>
      </c>
      <c r="M6394" s="44" t="str">
        <f>+VLOOKUP(FACTURACION[[#This Row],[REFERENCIA]],CODINV,4,FALSE)</f>
        <v>REGULADORES</v>
      </c>
      <c r="N6394" s="44" t="str">
        <f>+VLOOKUP(FACTURACION[[#This Row],[REFERENCIA]],CODINV,5,FALSE)</f>
        <v>HONEYWELL</v>
      </c>
      <c r="O6394" s="114">
        <v>2</v>
      </c>
      <c r="P6394" s="131">
        <v>180000</v>
      </c>
      <c r="Q6394" s="48">
        <f>+FACTURACION[[#This Row],[CANTIDAD]]*FACTURACION[[#This Row],[VR UNITARIO]]/1000</f>
        <v>360</v>
      </c>
      <c r="R6394" s="44" t="str">
        <f>+VLOOKUP(FACTURACION[[#This Row],[NIT]],TABLACLIENTE,5,FALSE)</f>
        <v>BUCARAMANGA</v>
      </c>
    </row>
    <row r="6395" spans="3:18">
      <c r="C6395" s="120">
        <v>2020</v>
      </c>
      <c r="D6395" s="30" t="s">
        <v>265</v>
      </c>
      <c r="E6395" s="30">
        <f>MONTH(FACTURACION[[#This Row],[MES]]&amp;1)</f>
        <v>2</v>
      </c>
      <c r="F6395" s="223">
        <f>DATE(FACTURACION[[#This Row],[AÑO]],FACTURACION[[#This Row],[Mes numero]],1)</f>
        <v>43862</v>
      </c>
      <c r="G6395" s="162" t="s">
        <v>5178</v>
      </c>
      <c r="H6395" s="25">
        <v>890101691</v>
      </c>
      <c r="I6395" s="44" t="str">
        <f>+VLOOKUP(FACTURACION[[#This Row],[NIT]],TABLACLIENTE,2,FALSE)</f>
        <v>GASES DEL CARIBE S.A.E.S.P. (GASCARIBE S.A E.S.P.)</v>
      </c>
      <c r="J6395" s="114" t="s">
        <v>21</v>
      </c>
      <c r="K6395" s="44" t="str">
        <f>+VLOOKUP(FACTURACION[[#This Row],[REFERENCIA]],CODINV,2,FALSE)</f>
        <v>MEDIDOR AC-630 C:1 1/4" MAOP 25PSIG CON CONECTORES</v>
      </c>
      <c r="L6395" s="44" t="str">
        <f>IF(VLOOKUP(FACTURACION[[#This Row],[REFERENCIA]],CODINV,3,FALSE)=0,"",VLOOKUP(FACTURACION[[#This Row],[REFERENCIA]],CODINV,3,FALSE))</f>
        <v/>
      </c>
      <c r="M6395" s="44" t="str">
        <f>+VLOOKUP(FACTURACION[[#This Row],[REFERENCIA]],CODINV,4,FALSE)</f>
        <v>MEDIDORES</v>
      </c>
      <c r="N6395" s="44" t="str">
        <f>+VLOOKUP(FACTURACION[[#This Row],[REFERENCIA]],CODINV,5,FALSE)</f>
        <v>HONEYWELL</v>
      </c>
      <c r="O6395" s="114">
        <v>2</v>
      </c>
      <c r="P6395" s="131">
        <v>1855700</v>
      </c>
      <c r="Q6395" s="48">
        <f>+FACTURACION[[#This Row],[CANTIDAD]]*FACTURACION[[#This Row],[VR UNITARIO]]/1000</f>
        <v>3711.4</v>
      </c>
      <c r="R6395" s="44" t="str">
        <f>+VLOOKUP(FACTURACION[[#This Row],[NIT]],TABLACLIENTE,5,FALSE)</f>
        <v>BARRANQUILLA</v>
      </c>
    </row>
    <row r="6396" spans="3:18">
      <c r="C6396" s="120">
        <v>2020</v>
      </c>
      <c r="D6396" s="30" t="s">
        <v>265</v>
      </c>
      <c r="E6396" s="30">
        <f>MONTH(FACTURACION[[#This Row],[MES]]&amp;1)</f>
        <v>2</v>
      </c>
      <c r="F6396" s="223">
        <f>DATE(FACTURACION[[#This Row],[AÑO]],FACTURACION[[#This Row],[Mes numero]],1)</f>
        <v>43862</v>
      </c>
      <c r="G6396" s="162" t="s">
        <v>5178</v>
      </c>
      <c r="H6396" s="25">
        <v>890101691</v>
      </c>
      <c r="I6396" s="44" t="str">
        <f>+VLOOKUP(FACTURACION[[#This Row],[NIT]],TABLACLIENTE,2,FALSE)</f>
        <v>GASES DEL CARIBE S.A.E.S.P. (GASCARIBE S.A E.S.P.)</v>
      </c>
      <c r="J6396" s="114" t="s">
        <v>23</v>
      </c>
      <c r="K6396" s="44" t="str">
        <f>+VLOOKUP(FACTURACION[[#This Row],[REFERENCIA]],CODINV,2,FALSE)</f>
        <v>MEDIDOR AL-800 C:1 1/2" MAOP 20 PSIG CON CONECTORES</v>
      </c>
      <c r="L6396" s="44" t="str">
        <f>IF(VLOOKUP(FACTURACION[[#This Row],[REFERENCIA]],CODINV,3,FALSE)=0,"",VLOOKUP(FACTURACION[[#This Row],[REFERENCIA]],CODINV,3,FALSE))</f>
        <v/>
      </c>
      <c r="M6396" s="44" t="str">
        <f>+VLOOKUP(FACTURACION[[#This Row],[REFERENCIA]],CODINV,4,FALSE)</f>
        <v>MEDIDORES</v>
      </c>
      <c r="N6396" s="44" t="str">
        <f>+VLOOKUP(FACTURACION[[#This Row],[REFERENCIA]],CODINV,5,FALSE)</f>
        <v>HONEYWELL</v>
      </c>
      <c r="O6396" s="114">
        <v>2</v>
      </c>
      <c r="P6396" s="131">
        <v>2210500</v>
      </c>
      <c r="Q6396" s="48">
        <f>+FACTURACION[[#This Row],[CANTIDAD]]*FACTURACION[[#This Row],[VR UNITARIO]]/1000</f>
        <v>4421</v>
      </c>
      <c r="R6396" s="44" t="str">
        <f>+VLOOKUP(FACTURACION[[#This Row],[NIT]],TABLACLIENTE,5,FALSE)</f>
        <v>BARRANQUILLA</v>
      </c>
    </row>
    <row r="6397" spans="3:18">
      <c r="C6397" s="120">
        <v>2020</v>
      </c>
      <c r="D6397" s="30" t="s">
        <v>265</v>
      </c>
      <c r="E6397" s="30">
        <f>MONTH(FACTURACION[[#This Row],[MES]]&amp;1)</f>
        <v>2</v>
      </c>
      <c r="F6397" s="223">
        <f>DATE(FACTURACION[[#This Row],[AÑO]],FACTURACION[[#This Row],[Mes numero]],1)</f>
        <v>43862</v>
      </c>
      <c r="G6397" s="162" t="s">
        <v>5179</v>
      </c>
      <c r="H6397" s="25">
        <v>890101691</v>
      </c>
      <c r="I6397" s="44" t="str">
        <f>+VLOOKUP(FACTURACION[[#This Row],[NIT]],TABLACLIENTE,2,FALSE)</f>
        <v>GASES DEL CARIBE S.A.E.S.P. (GASCARIBE S.A E.S.P.)</v>
      </c>
      <c r="J6397" s="114" t="s">
        <v>489</v>
      </c>
      <c r="K6397" s="44" t="str">
        <f>+VLOOKUP(FACTURACION[[#This Row],[REFERENCIA]],CODINV,2,FALSE)</f>
        <v>COUPLING MECANICO ELSTER 1/2</v>
      </c>
      <c r="L6397" s="44" t="str">
        <f>IF(VLOOKUP(FACTURACION[[#This Row],[REFERENCIA]],CODINV,3,FALSE)=0,"",VLOOKUP(FACTURACION[[#This Row],[REFERENCIA]],CODINV,3,FALSE))</f>
        <v>50056</v>
      </c>
      <c r="M6397" s="44" t="str">
        <f>+VLOOKUP(FACTURACION[[#This Row],[REFERENCIA]],CODINV,4,FALSE)</f>
        <v>REPUESTOS Y ACCESORIOS</v>
      </c>
      <c r="N6397" s="44" t="str">
        <f>+VLOOKUP(FACTURACION[[#This Row],[REFERENCIA]],CODINV,5,FALSE)</f>
        <v>HONEYWELL</v>
      </c>
      <c r="O6397" s="114">
        <v>300</v>
      </c>
      <c r="P6397" s="131">
        <v>58438</v>
      </c>
      <c r="Q6397" s="48">
        <f>+FACTURACION[[#This Row],[CANTIDAD]]*FACTURACION[[#This Row],[VR UNITARIO]]/1000</f>
        <v>17531.400000000001</v>
      </c>
      <c r="R6397" s="44" t="str">
        <f>+VLOOKUP(FACTURACION[[#This Row],[NIT]],TABLACLIENTE,5,FALSE)</f>
        <v>BARRANQUILLA</v>
      </c>
    </row>
    <row r="6398" spans="3:18">
      <c r="C6398" s="120">
        <v>2020</v>
      </c>
      <c r="D6398" s="30" t="s">
        <v>265</v>
      </c>
      <c r="E6398" s="30">
        <f>MONTH(FACTURACION[[#This Row],[MES]]&amp;1)</f>
        <v>2</v>
      </c>
      <c r="F6398" s="223">
        <f>DATE(FACTURACION[[#This Row],[AÑO]],FACTURACION[[#This Row],[Mes numero]],1)</f>
        <v>43862</v>
      </c>
      <c r="G6398" s="162" t="s">
        <v>5179</v>
      </c>
      <c r="H6398" s="25">
        <v>890101691</v>
      </c>
      <c r="I6398" s="44" t="str">
        <f>+VLOOKUP(FACTURACION[[#This Row],[NIT]],TABLACLIENTE,2,FALSE)</f>
        <v>GASES DEL CARIBE S.A.E.S.P. (GASCARIBE S.A E.S.P.)</v>
      </c>
      <c r="J6398" s="114" t="s">
        <v>215</v>
      </c>
      <c r="K6398" s="44" t="str">
        <f>+VLOOKUP(FACTURACION[[#This Row],[REFERENCIA]],CODINV,2,FALSE)</f>
        <v>COUPLING ELSTER MECANICO 1/2 IPS</v>
      </c>
      <c r="L6398" s="44" t="str">
        <f>IF(VLOOKUP(FACTURACION[[#This Row],[REFERENCIA]],CODINV,3,FALSE)=0,"",VLOOKUP(FACTURACION[[#This Row],[REFERENCIA]],CODINV,3,FALSE))</f>
        <v>50740</v>
      </c>
      <c r="M6398" s="44" t="str">
        <f>+VLOOKUP(FACTURACION[[#This Row],[REFERENCIA]],CODINV,4,FALSE)</f>
        <v>REPUESTOS Y ACCESORIOS</v>
      </c>
      <c r="N6398" s="44" t="str">
        <f>+VLOOKUP(FACTURACION[[#This Row],[REFERENCIA]],CODINV,5,FALSE)</f>
        <v>HONEYWELL</v>
      </c>
      <c r="O6398" s="114">
        <v>300</v>
      </c>
      <c r="P6398" s="131">
        <v>115585</v>
      </c>
      <c r="Q6398" s="48">
        <f>+FACTURACION[[#This Row],[CANTIDAD]]*FACTURACION[[#This Row],[VR UNITARIO]]/1000</f>
        <v>34675.5</v>
      </c>
      <c r="R6398" s="44" t="str">
        <f>+VLOOKUP(FACTURACION[[#This Row],[NIT]],TABLACLIENTE,5,FALSE)</f>
        <v>BARRANQUILLA</v>
      </c>
    </row>
    <row r="6399" spans="3:18">
      <c r="C6399" s="120">
        <v>2020</v>
      </c>
      <c r="D6399" s="30" t="s">
        <v>265</v>
      </c>
      <c r="E6399" s="30">
        <f>MONTH(FACTURACION[[#This Row],[MES]]&amp;1)</f>
        <v>2</v>
      </c>
      <c r="F6399" s="223">
        <f>DATE(FACTURACION[[#This Row],[AÑO]],FACTURACION[[#This Row],[Mes numero]],1)</f>
        <v>43862</v>
      </c>
      <c r="G6399" s="162" t="s">
        <v>5179</v>
      </c>
      <c r="H6399" s="25">
        <v>890101691</v>
      </c>
      <c r="I6399" s="44" t="str">
        <f>+VLOOKUP(FACTURACION[[#This Row],[NIT]],TABLACLIENTE,2,FALSE)</f>
        <v>GASES DEL CARIBE S.A.E.S.P. (GASCARIBE S.A E.S.P.)</v>
      </c>
      <c r="J6399" s="114" t="s">
        <v>217</v>
      </c>
      <c r="K6399" s="44" t="str">
        <f>+VLOOKUP(FACTURACION[[#This Row],[REFERENCIA]],CODINV,2,FALSE)</f>
        <v>COUPLING ELSTER MECANICO DE 3/4 IPS</v>
      </c>
      <c r="L6399" s="44" t="str">
        <f>IF(VLOOKUP(FACTURACION[[#This Row],[REFERENCIA]],CODINV,3,FALSE)=0,"",VLOOKUP(FACTURACION[[#This Row],[REFERENCIA]],CODINV,3,FALSE))</f>
        <v>50175</v>
      </c>
      <c r="M6399" s="44" t="str">
        <f>+VLOOKUP(FACTURACION[[#This Row],[REFERENCIA]],CODINV,4,FALSE)</f>
        <v>REPUESTOS Y ACCESORIOS</v>
      </c>
      <c r="N6399" s="44" t="str">
        <f>+VLOOKUP(FACTURACION[[#This Row],[REFERENCIA]],CODINV,5,FALSE)</f>
        <v>HONEYWELL</v>
      </c>
      <c r="O6399" s="114">
        <v>300</v>
      </c>
      <c r="P6399" s="131">
        <v>83168</v>
      </c>
      <c r="Q6399" s="48">
        <f>+FACTURACION[[#This Row],[CANTIDAD]]*FACTURACION[[#This Row],[VR UNITARIO]]/1000</f>
        <v>24950.400000000001</v>
      </c>
      <c r="R6399" s="44" t="str">
        <f>+VLOOKUP(FACTURACION[[#This Row],[NIT]],TABLACLIENTE,5,FALSE)</f>
        <v>BARRANQUILLA</v>
      </c>
    </row>
    <row r="6400" spans="3:18">
      <c r="C6400" s="120">
        <v>2020</v>
      </c>
      <c r="D6400" s="30" t="s">
        <v>265</v>
      </c>
      <c r="E6400" s="30">
        <f>MONTH(FACTURACION[[#This Row],[MES]]&amp;1)</f>
        <v>2</v>
      </c>
      <c r="F6400" s="223">
        <f>DATE(FACTURACION[[#This Row],[AÑO]],FACTURACION[[#This Row],[Mes numero]],1)</f>
        <v>43862</v>
      </c>
      <c r="G6400" s="162" t="s">
        <v>5180</v>
      </c>
      <c r="H6400" s="25">
        <v>890101691</v>
      </c>
      <c r="I6400" s="44" t="str">
        <f>+VLOOKUP(FACTURACION[[#This Row],[NIT]],TABLACLIENTE,2,FALSE)</f>
        <v>GASES DEL CARIBE S.A.E.S.P. (GASCARIBE S.A E.S.P.)</v>
      </c>
      <c r="J6400" s="114" t="s">
        <v>218</v>
      </c>
      <c r="K6400" s="44" t="str">
        <f>+VLOOKUP(FACTURACION[[#This Row],[REFERENCIA]],CODINV,2,FALSE)</f>
        <v>MANGA 2" S600 B7</v>
      </c>
      <c r="L6400" s="44" t="str">
        <f>IF(VLOOKUP(FACTURACION[[#This Row],[REFERENCIA]],CODINV,3,FALSE)=0,"",VLOOKUP(FACTURACION[[#This Row],[REFERENCIA]],CODINV,3,FALSE))</f>
        <v>73677P007</v>
      </c>
      <c r="M6400" s="44" t="str">
        <f>+VLOOKUP(FACTURACION[[#This Row],[REFERENCIA]],CODINV,4,FALSE)</f>
        <v>MANGAS</v>
      </c>
      <c r="N6400" s="44" t="str">
        <f>+VLOOKUP(FACTURACION[[#This Row],[REFERENCIA]],CODINV,5,FALSE)</f>
        <v>HONEYWELL</v>
      </c>
      <c r="O6400" s="114">
        <v>5</v>
      </c>
      <c r="P6400" s="131">
        <v>609681</v>
      </c>
      <c r="Q6400" s="48">
        <f>+FACTURACION[[#This Row],[CANTIDAD]]*FACTURACION[[#This Row],[VR UNITARIO]]/1000</f>
        <v>3048.4050000000002</v>
      </c>
      <c r="R6400" s="44" t="str">
        <f>+VLOOKUP(FACTURACION[[#This Row],[NIT]],TABLACLIENTE,5,FALSE)</f>
        <v>BARRANQUILLA</v>
      </c>
    </row>
    <row r="6401" spans="3:18">
      <c r="C6401" s="120">
        <v>2020</v>
      </c>
      <c r="D6401" s="30" t="s">
        <v>265</v>
      </c>
      <c r="E6401" s="30">
        <f>MONTH(FACTURACION[[#This Row],[MES]]&amp;1)</f>
        <v>2</v>
      </c>
      <c r="F6401" s="223">
        <f>DATE(FACTURACION[[#This Row],[AÑO]],FACTURACION[[#This Row],[Mes numero]],1)</f>
        <v>43862</v>
      </c>
      <c r="G6401" s="162" t="s">
        <v>5181</v>
      </c>
      <c r="H6401" s="25">
        <v>890101691</v>
      </c>
      <c r="I6401" s="44" t="str">
        <f>+VLOOKUP(FACTURACION[[#This Row],[NIT]],TABLACLIENTE,2,FALSE)</f>
        <v>GASES DEL CARIBE S.A.E.S.P. (GASCARIBE S.A E.S.P.)</v>
      </c>
      <c r="J6401" s="114" t="s">
        <v>215</v>
      </c>
      <c r="K6401" s="44" t="str">
        <f>+VLOOKUP(FACTURACION[[#This Row],[REFERENCIA]],CODINV,2,FALSE)</f>
        <v>COUPLING ELSTER MECANICO 1/2 IPS</v>
      </c>
      <c r="L6401" s="44" t="str">
        <f>IF(VLOOKUP(FACTURACION[[#This Row],[REFERENCIA]],CODINV,3,FALSE)=0,"",VLOOKUP(FACTURACION[[#This Row],[REFERENCIA]],CODINV,3,FALSE))</f>
        <v>50740</v>
      </c>
      <c r="M6401" s="44" t="str">
        <f>+VLOOKUP(FACTURACION[[#This Row],[REFERENCIA]],CODINV,4,FALSE)</f>
        <v>REPUESTOS Y ACCESORIOS</v>
      </c>
      <c r="N6401" s="44" t="str">
        <f>+VLOOKUP(FACTURACION[[#This Row],[REFERENCIA]],CODINV,5,FALSE)</f>
        <v>HONEYWELL</v>
      </c>
      <c r="O6401" s="114">
        <v>300</v>
      </c>
      <c r="P6401" s="131">
        <v>115585</v>
      </c>
      <c r="Q6401" s="48">
        <f>+FACTURACION[[#This Row],[CANTIDAD]]*FACTURACION[[#This Row],[VR UNITARIO]]/1000</f>
        <v>34675.5</v>
      </c>
      <c r="R6401" s="44" t="str">
        <f>+VLOOKUP(FACTURACION[[#This Row],[NIT]],TABLACLIENTE,5,FALSE)</f>
        <v>BARRANQUILLA</v>
      </c>
    </row>
    <row r="6402" spans="3:18">
      <c r="C6402" s="120">
        <v>2020</v>
      </c>
      <c r="D6402" s="30" t="s">
        <v>265</v>
      </c>
      <c r="E6402" s="30">
        <f>MONTH(FACTURACION[[#This Row],[MES]]&amp;1)</f>
        <v>2</v>
      </c>
      <c r="F6402" s="223">
        <f>DATE(FACTURACION[[#This Row],[AÑO]],FACTURACION[[#This Row],[Mes numero]],1)</f>
        <v>43862</v>
      </c>
      <c r="G6402" s="162" t="s">
        <v>5181</v>
      </c>
      <c r="H6402" s="25">
        <v>890101691</v>
      </c>
      <c r="I6402" s="44" t="str">
        <f>+VLOOKUP(FACTURACION[[#This Row],[NIT]],TABLACLIENTE,2,FALSE)</f>
        <v>GASES DEL CARIBE S.A.E.S.P. (GASCARIBE S.A E.S.P.)</v>
      </c>
      <c r="J6402" s="114" t="s">
        <v>217</v>
      </c>
      <c r="K6402" s="44" t="str">
        <f>+VLOOKUP(FACTURACION[[#This Row],[REFERENCIA]],CODINV,2,FALSE)</f>
        <v>COUPLING ELSTER MECANICO DE 3/4 IPS</v>
      </c>
      <c r="L6402" s="44" t="str">
        <f>IF(VLOOKUP(FACTURACION[[#This Row],[REFERENCIA]],CODINV,3,FALSE)=0,"",VLOOKUP(FACTURACION[[#This Row],[REFERENCIA]],CODINV,3,FALSE))</f>
        <v>50175</v>
      </c>
      <c r="M6402" s="44" t="str">
        <f>+VLOOKUP(FACTURACION[[#This Row],[REFERENCIA]],CODINV,4,FALSE)</f>
        <v>REPUESTOS Y ACCESORIOS</v>
      </c>
      <c r="N6402" s="44" t="str">
        <f>+VLOOKUP(FACTURACION[[#This Row],[REFERENCIA]],CODINV,5,FALSE)</f>
        <v>HONEYWELL</v>
      </c>
      <c r="O6402" s="114">
        <v>200</v>
      </c>
      <c r="P6402" s="131">
        <v>83168</v>
      </c>
      <c r="Q6402" s="48">
        <f>+FACTURACION[[#This Row],[CANTIDAD]]*FACTURACION[[#This Row],[VR UNITARIO]]/1000</f>
        <v>16633.599999999999</v>
      </c>
      <c r="R6402" s="44" t="str">
        <f>+VLOOKUP(FACTURACION[[#This Row],[NIT]],TABLACLIENTE,5,FALSE)</f>
        <v>BARRANQUILLA</v>
      </c>
    </row>
    <row r="6403" spans="3:18">
      <c r="C6403" s="120">
        <v>2020</v>
      </c>
      <c r="D6403" s="30" t="s">
        <v>265</v>
      </c>
      <c r="E6403" s="30">
        <f>MONTH(FACTURACION[[#This Row],[MES]]&amp;1)</f>
        <v>2</v>
      </c>
      <c r="F6403" s="223">
        <f>DATE(FACTURACION[[#This Row],[AÑO]],FACTURACION[[#This Row],[Mes numero]],1)</f>
        <v>43862</v>
      </c>
      <c r="G6403" s="162" t="s">
        <v>5182</v>
      </c>
      <c r="H6403" s="25">
        <v>890101691</v>
      </c>
      <c r="I6403" s="44" t="str">
        <f>+VLOOKUP(FACTURACION[[#This Row],[NIT]],TABLACLIENTE,2,FALSE)</f>
        <v>GASES DEL CARIBE S.A.E.S.P. (GASCARIBE S.A E.S.P.)</v>
      </c>
      <c r="J6403" s="114" t="s">
        <v>61</v>
      </c>
      <c r="K6403" s="44" t="str">
        <f>+VLOOKUP(FACTURACION[[#This Row],[REFERENCIA]],CODINV,2,FALSE)</f>
        <v>MANGA 2" S300 H7</v>
      </c>
      <c r="L6403" s="44" t="str">
        <f>IF(VLOOKUP(FACTURACION[[#This Row],[REFERENCIA]],CODINV,3,FALSE)=0,"",VLOOKUP(FACTURACION[[#This Row],[REFERENCIA]],CODINV,3,FALSE))</f>
        <v>73404P002</v>
      </c>
      <c r="M6403" s="44" t="str">
        <f>+VLOOKUP(FACTURACION[[#This Row],[REFERENCIA]],CODINV,4,FALSE)</f>
        <v>MANGAS</v>
      </c>
      <c r="N6403" s="44" t="str">
        <f>+VLOOKUP(FACTURACION[[#This Row],[REFERENCIA]],CODINV,5,FALSE)</f>
        <v>HONEYWELL</v>
      </c>
      <c r="O6403" s="114">
        <v>10</v>
      </c>
      <c r="P6403" s="131">
        <v>594579</v>
      </c>
      <c r="Q6403" s="48">
        <f>+FACTURACION[[#This Row],[CANTIDAD]]*FACTURACION[[#This Row],[VR UNITARIO]]/1000</f>
        <v>5945.79</v>
      </c>
      <c r="R6403" s="44" t="str">
        <f>+VLOOKUP(FACTURACION[[#This Row],[NIT]],TABLACLIENTE,5,FALSE)</f>
        <v>BARRANQUILLA</v>
      </c>
    </row>
    <row r="6404" spans="3:18">
      <c r="C6404" s="120">
        <v>2020</v>
      </c>
      <c r="D6404" s="30" t="s">
        <v>265</v>
      </c>
      <c r="E6404" s="30">
        <f>MONTH(FACTURACION[[#This Row],[MES]]&amp;1)</f>
        <v>2</v>
      </c>
      <c r="F6404" s="223">
        <f>DATE(FACTURACION[[#This Row],[AÑO]],FACTURACION[[#This Row],[Mes numero]],1)</f>
        <v>43862</v>
      </c>
      <c r="G6404" s="162" t="s">
        <v>5183</v>
      </c>
      <c r="H6404" s="25">
        <v>890101691</v>
      </c>
      <c r="I6404" s="44" t="str">
        <f>+VLOOKUP(FACTURACION[[#This Row],[NIT]],TABLACLIENTE,2,FALSE)</f>
        <v>GASES DEL CARIBE S.A.E.S.P. (GASCARIBE S.A E.S.P.)</v>
      </c>
      <c r="J6404" s="114" t="s">
        <v>109</v>
      </c>
      <c r="K6404" s="44" t="str">
        <f>+VLOOKUP(FACTURACION[[#This Row],[REFERENCIA]],CODINV,2,FALSE)</f>
        <v>REG. 1883 CPB2 C: 1 1/4" O: 1/2 R: STD</v>
      </c>
      <c r="L6404" s="44" t="str">
        <f>IF(VLOOKUP(FACTURACION[[#This Row],[REFERENCIA]],CODINV,3,FALSE)=0,"",VLOOKUP(FACTURACION[[#This Row],[REFERENCIA]],CODINV,3,FALSE))</f>
        <v/>
      </c>
      <c r="M6404" s="44" t="str">
        <f>+VLOOKUP(FACTURACION[[#This Row],[REFERENCIA]],CODINV,4,FALSE)</f>
        <v>REGULADORES</v>
      </c>
      <c r="N6404" s="44" t="str">
        <f>+VLOOKUP(FACTURACION[[#This Row],[REFERENCIA]],CODINV,5,FALSE)</f>
        <v>HONEYWELL</v>
      </c>
      <c r="O6404" s="114">
        <v>50</v>
      </c>
      <c r="P6404" s="131">
        <v>1270314</v>
      </c>
      <c r="Q6404" s="48">
        <f>+FACTURACION[[#This Row],[CANTIDAD]]*FACTURACION[[#This Row],[VR UNITARIO]]/1000</f>
        <v>63515.7</v>
      </c>
      <c r="R6404" s="44" t="str">
        <f>+VLOOKUP(FACTURACION[[#This Row],[NIT]],TABLACLIENTE,5,FALSE)</f>
        <v>BARRANQUILLA</v>
      </c>
    </row>
    <row r="6405" spans="3:18">
      <c r="C6405" s="120">
        <v>2020</v>
      </c>
      <c r="D6405" s="30" t="s">
        <v>265</v>
      </c>
      <c r="E6405" s="30">
        <f>MONTH(FACTURACION[[#This Row],[MES]]&amp;1)</f>
        <v>2</v>
      </c>
      <c r="F6405" s="223">
        <f>DATE(FACTURACION[[#This Row],[AÑO]],FACTURACION[[#This Row],[Mes numero]],1)</f>
        <v>43862</v>
      </c>
      <c r="G6405" s="162" t="s">
        <v>5184</v>
      </c>
      <c r="H6405" s="25">
        <v>800167643</v>
      </c>
      <c r="I6405" s="44" t="str">
        <f>+VLOOKUP(FACTURACION[[#This Row],[NIT]],TABLACLIENTE,2,FALSE)</f>
        <v>GASES DE OCCIDENTE S.A. E.S.P. (GDO)</v>
      </c>
      <c r="J6405" s="114" t="s">
        <v>840</v>
      </c>
      <c r="K6405" s="44" t="str">
        <f>+VLOOKUP(FACTURACION[[#This Row],[REFERENCIA]],CODINV,2,FALSE)</f>
        <v>MEDIDOR ROTATIVO G-65 R.ABO</v>
      </c>
      <c r="L6405" s="44" t="str">
        <f>IF(VLOOKUP(FACTURACION[[#This Row],[REFERENCIA]],CODINV,3,FALSE)=0,"",VLOOKUP(FACTURACION[[#This Row],[REFERENCIA]],CODINV,3,FALSE))</f>
        <v>RRR0065DHG</v>
      </c>
      <c r="M6405" s="44" t="str">
        <f>+VLOOKUP(FACTURACION[[#This Row],[REFERENCIA]],CODINV,4,FALSE)</f>
        <v>MEDIDORES</v>
      </c>
      <c r="N6405" s="44" t="str">
        <f>+VLOOKUP(FACTURACION[[#This Row],[REFERENCIA]],CODINV,5,FALSE)</f>
        <v>HONEYWELL</v>
      </c>
      <c r="O6405" s="114">
        <v>2</v>
      </c>
      <c r="P6405" s="131">
        <v>4905811</v>
      </c>
      <c r="Q6405" s="48">
        <f>+FACTURACION[[#This Row],[CANTIDAD]]*FACTURACION[[#This Row],[VR UNITARIO]]/1000</f>
        <v>9811.6219999999994</v>
      </c>
      <c r="R6405" s="44" t="str">
        <f>+VLOOKUP(FACTURACION[[#This Row],[NIT]],TABLACLIENTE,5,FALSE)</f>
        <v>CALI</v>
      </c>
    </row>
    <row r="6406" spans="3:18">
      <c r="C6406" s="120">
        <v>2020</v>
      </c>
      <c r="D6406" s="30" t="s">
        <v>265</v>
      </c>
      <c r="E6406" s="30">
        <f>MONTH(FACTURACION[[#This Row],[MES]]&amp;1)</f>
        <v>2</v>
      </c>
      <c r="F6406" s="223">
        <f>DATE(FACTURACION[[#This Row],[AÑO]],FACTURACION[[#This Row],[Mes numero]],1)</f>
        <v>43862</v>
      </c>
      <c r="G6406" s="162" t="s">
        <v>5184</v>
      </c>
      <c r="H6406" s="25">
        <v>800167643</v>
      </c>
      <c r="I6406" s="44" t="str">
        <f>+VLOOKUP(FACTURACION[[#This Row],[NIT]],TABLACLIENTE,2,FALSE)</f>
        <v>GASES DE OCCIDENTE S.A. E.S.P. (GDO)</v>
      </c>
      <c r="J6406" s="114" t="s">
        <v>59</v>
      </c>
      <c r="K6406" s="44" t="str">
        <f>+VLOOKUP(FACTURACION[[#This Row],[REFERENCIA]],CODINV,2,FALSE)</f>
        <v>MEDIDOR AL-1000 C:1 1/2" MAOP 25 PSIG CON CONECTORES</v>
      </c>
      <c r="L6406" s="44" t="str">
        <f>IF(VLOOKUP(FACTURACION[[#This Row],[REFERENCIA]],CODINV,3,FALSE)=0,"",VLOOKUP(FACTURACION[[#This Row],[REFERENCIA]],CODINV,3,FALSE))</f>
        <v/>
      </c>
      <c r="M6406" s="44" t="str">
        <f>+VLOOKUP(FACTURACION[[#This Row],[REFERENCIA]],CODINV,4,FALSE)</f>
        <v>MEDIDORES</v>
      </c>
      <c r="N6406" s="44" t="str">
        <f>+VLOOKUP(FACTURACION[[#This Row],[REFERENCIA]],CODINV,5,FALSE)</f>
        <v>HONEYWELL</v>
      </c>
      <c r="O6406" s="114">
        <v>1</v>
      </c>
      <c r="P6406" s="131">
        <v>3912555</v>
      </c>
      <c r="Q6406" s="48">
        <f>+FACTURACION[[#This Row],[CANTIDAD]]*FACTURACION[[#This Row],[VR UNITARIO]]/1000</f>
        <v>3912.5549999999998</v>
      </c>
      <c r="R6406" s="44" t="str">
        <f>+VLOOKUP(FACTURACION[[#This Row],[NIT]],TABLACLIENTE,5,FALSE)</f>
        <v>CALI</v>
      </c>
    </row>
    <row r="6407" spans="3:18">
      <c r="C6407" s="120">
        <v>2020</v>
      </c>
      <c r="D6407" s="30" t="s">
        <v>265</v>
      </c>
      <c r="E6407" s="30">
        <f>MONTH(FACTURACION[[#This Row],[MES]]&amp;1)</f>
        <v>2</v>
      </c>
      <c r="F6407" s="223">
        <f>DATE(FACTURACION[[#This Row],[AÑO]],FACTURACION[[#This Row],[Mes numero]],1)</f>
        <v>43862</v>
      </c>
      <c r="G6407" s="162" t="s">
        <v>5185</v>
      </c>
      <c r="H6407" s="25">
        <v>900466858</v>
      </c>
      <c r="I6407" s="44" t="str">
        <f>+VLOOKUP(FACTURACION[[#This Row],[NIT]],TABLACLIENTE,2,FALSE)</f>
        <v>SURENERGY S.A. E.S.P.</v>
      </c>
      <c r="J6407" s="114" t="s">
        <v>65</v>
      </c>
      <c r="K6407" s="44" t="str">
        <f>+VLOOKUP(FACTURACION[[#This Row],[REFERENCIA]],CODINV,2,FALSE)</f>
        <v>CONTROL LOOP ZSC-100 BM INSPIRATOR</v>
      </c>
      <c r="L6407" s="44" t="str">
        <f>IF(VLOOKUP(FACTURACION[[#This Row],[REFERENCIA]],CODINV,3,FALSE)=0,"",VLOOKUP(FACTURACION[[#This Row],[REFERENCIA]],CODINV,3,FALSE))</f>
        <v/>
      </c>
      <c r="M6407" s="44" t="str">
        <f>+VLOOKUP(FACTURACION[[#This Row],[REFERENCIA]],CODINV,4,FALSE)</f>
        <v>REGULADORES</v>
      </c>
      <c r="N6407" s="44" t="str">
        <f>+VLOOKUP(FACTURACION[[#This Row],[REFERENCIA]],CODINV,5,FALSE)</f>
        <v>HONEYWELL</v>
      </c>
      <c r="O6407" s="114">
        <v>2</v>
      </c>
      <c r="P6407" s="131">
        <v>3980000</v>
      </c>
      <c r="Q6407" s="48">
        <f>+FACTURACION[[#This Row],[CANTIDAD]]*FACTURACION[[#This Row],[VR UNITARIO]]/1000</f>
        <v>7960</v>
      </c>
      <c r="R6407" s="44" t="str">
        <f>+VLOOKUP(FACTURACION[[#This Row],[NIT]],TABLACLIENTE,5,FALSE)</f>
        <v>BOGOTÁ D.C.</v>
      </c>
    </row>
    <row r="6408" spans="3:18">
      <c r="C6408" s="120">
        <v>2020</v>
      </c>
      <c r="D6408" s="30" t="s">
        <v>265</v>
      </c>
      <c r="E6408" s="30">
        <f>MONTH(FACTURACION[[#This Row],[MES]]&amp;1)</f>
        <v>2</v>
      </c>
      <c r="F6408" s="223">
        <f>DATE(FACTURACION[[#This Row],[AÑO]],FACTURACION[[#This Row],[Mes numero]],1)</f>
        <v>43862</v>
      </c>
      <c r="G6408" s="162" t="s">
        <v>5185</v>
      </c>
      <c r="H6408" s="25">
        <v>900466858</v>
      </c>
      <c r="I6408" s="44" t="str">
        <f>+VLOOKUP(FACTURACION[[#This Row],[NIT]],TABLACLIENTE,2,FALSE)</f>
        <v>SURENERGY S.A. E.S.P.</v>
      </c>
      <c r="J6408" s="114" t="s">
        <v>63</v>
      </c>
      <c r="K6408" s="44" t="str">
        <f>+VLOOKUP(FACTURACION[[#This Row],[REFERENCIA]],CODINV,2,FALSE)</f>
        <v>AFV 2" S300 FO</v>
      </c>
      <c r="L6408" s="44" t="str">
        <f>IF(VLOOKUP(FACTURACION[[#This Row],[REFERENCIA]],CODINV,3,FALSE)=0,"",VLOOKUP(FACTURACION[[#This Row],[REFERENCIA]],CODINV,3,FALSE))</f>
        <v/>
      </c>
      <c r="M6408" s="44" t="str">
        <f>+VLOOKUP(FACTURACION[[#This Row],[REFERENCIA]],CODINV,4,FALSE)</f>
        <v>REGULADORES</v>
      </c>
      <c r="N6408" s="44" t="str">
        <f>+VLOOKUP(FACTURACION[[#This Row],[REFERENCIA]],CODINV,5,FALSE)</f>
        <v>HONEYWELL</v>
      </c>
      <c r="O6408" s="114">
        <v>2</v>
      </c>
      <c r="P6408" s="131">
        <v>3890000</v>
      </c>
      <c r="Q6408" s="48">
        <f>+FACTURACION[[#This Row],[CANTIDAD]]*FACTURACION[[#This Row],[VR UNITARIO]]/1000</f>
        <v>7780</v>
      </c>
      <c r="R6408" s="44" t="str">
        <f>+VLOOKUP(FACTURACION[[#This Row],[NIT]],TABLACLIENTE,5,FALSE)</f>
        <v>BOGOTÁ D.C.</v>
      </c>
    </row>
    <row r="6409" spans="3:18">
      <c r="C6409" s="120">
        <v>2020</v>
      </c>
      <c r="D6409" s="30" t="s">
        <v>265</v>
      </c>
      <c r="E6409" s="30">
        <f>MONTH(FACTURACION[[#This Row],[MES]]&amp;1)</f>
        <v>2</v>
      </c>
      <c r="F6409" s="223">
        <f>DATE(FACTURACION[[#This Row],[AÑO]],FACTURACION[[#This Row],[Mes numero]],1)</f>
        <v>43862</v>
      </c>
      <c r="G6409" s="162" t="s">
        <v>5186</v>
      </c>
      <c r="H6409" s="25">
        <v>800021272</v>
      </c>
      <c r="I6409" s="44" t="str">
        <f>+VLOOKUP(FACTURACION[[#This Row],[NIT]],TABLACLIENTE,2,FALSE)</f>
        <v>GASES DEL LLANO S.A. E.S.P (LLANOGAS S.A. E.S.P.)</v>
      </c>
      <c r="J6409" s="114" t="s">
        <v>20</v>
      </c>
      <c r="K6409" s="44" t="str">
        <f>+VLOOKUP(FACTURACION[[#This Row],[REFERENCIA]],CODINV,2,FALSE)</f>
        <v xml:space="preserve">MEDIDOR AC-250 C: 3/4" CON CONECTORES </v>
      </c>
      <c r="L6409" s="44" t="str">
        <f>IF(VLOOKUP(FACTURACION[[#This Row],[REFERENCIA]],CODINV,3,FALSE)=0,"",VLOOKUP(FACTURACION[[#This Row],[REFERENCIA]],CODINV,3,FALSE))</f>
        <v/>
      </c>
      <c r="M6409" s="44" t="str">
        <f>+VLOOKUP(FACTURACION[[#This Row],[REFERENCIA]],CODINV,4,FALSE)</f>
        <v>MEDIDORES</v>
      </c>
      <c r="N6409" s="44" t="str">
        <f>+VLOOKUP(FACTURACION[[#This Row],[REFERENCIA]],CODINV,5,FALSE)</f>
        <v>HONEYWELL</v>
      </c>
      <c r="O6409" s="114">
        <v>30</v>
      </c>
      <c r="P6409" s="131">
        <v>459132</v>
      </c>
      <c r="Q6409" s="48">
        <f>+FACTURACION[[#This Row],[CANTIDAD]]*FACTURACION[[#This Row],[VR UNITARIO]]/1000</f>
        <v>13773.96</v>
      </c>
      <c r="R6409" s="44" t="str">
        <f>+VLOOKUP(FACTURACION[[#This Row],[NIT]],TABLACLIENTE,5,FALSE)</f>
        <v>VILLAVICENCIO</v>
      </c>
    </row>
    <row r="6410" spans="3:18">
      <c r="C6410" s="120">
        <v>2020</v>
      </c>
      <c r="D6410" s="30" t="s">
        <v>265</v>
      </c>
      <c r="E6410" s="30">
        <f>MONTH(FACTURACION[[#This Row],[MES]]&amp;1)</f>
        <v>2</v>
      </c>
      <c r="F6410" s="223">
        <f>DATE(FACTURACION[[#This Row],[AÑO]],FACTURACION[[#This Row],[Mes numero]],1)</f>
        <v>43862</v>
      </c>
      <c r="G6410" s="162" t="s">
        <v>5186</v>
      </c>
      <c r="H6410" s="25">
        <v>800021272</v>
      </c>
      <c r="I6410" s="44" t="str">
        <f>+VLOOKUP(FACTURACION[[#This Row],[NIT]],TABLACLIENTE,2,FALSE)</f>
        <v>GASES DEL LLANO S.A. E.S.P (LLANOGAS S.A. E.S.P.)</v>
      </c>
      <c r="J6410" s="114" t="s">
        <v>262</v>
      </c>
      <c r="K6410" s="44" t="str">
        <f>+VLOOKUP(FACTURACION[[#This Row],[REFERENCIA]],CODINV,2,FALSE)</f>
        <v>MEDIDOR AL-425 C:1 1/4" MAOP 25 PSIG</v>
      </c>
      <c r="L6410" s="44" t="str">
        <f>IF(VLOOKUP(FACTURACION[[#This Row],[REFERENCIA]],CODINV,3,FALSE)=0,"",VLOOKUP(FACTURACION[[#This Row],[REFERENCIA]],CODINV,3,FALSE))</f>
        <v/>
      </c>
      <c r="M6410" s="44" t="str">
        <f>+VLOOKUP(FACTURACION[[#This Row],[REFERENCIA]],CODINV,4,FALSE)</f>
        <v>MEDIDORES</v>
      </c>
      <c r="N6410" s="44" t="str">
        <f>+VLOOKUP(FACTURACION[[#This Row],[REFERENCIA]],CODINV,5,FALSE)</f>
        <v>HONEYWELL</v>
      </c>
      <c r="O6410" s="114">
        <v>6</v>
      </c>
      <c r="P6410" s="131">
        <v>266410</v>
      </c>
      <c r="Q6410" s="48">
        <f>+FACTURACION[[#This Row],[CANTIDAD]]*FACTURACION[[#This Row],[VR UNITARIO]]/1000</f>
        <v>1598.46</v>
      </c>
      <c r="R6410" s="44" t="str">
        <f>+VLOOKUP(FACTURACION[[#This Row],[NIT]],TABLACLIENTE,5,FALSE)</f>
        <v>VILLAVICENCIO</v>
      </c>
    </row>
    <row r="6411" spans="3:18">
      <c r="C6411" s="120">
        <v>2020</v>
      </c>
      <c r="D6411" s="30" t="s">
        <v>265</v>
      </c>
      <c r="E6411" s="30">
        <f>MONTH(FACTURACION[[#This Row],[MES]]&amp;1)</f>
        <v>2</v>
      </c>
      <c r="F6411" s="223">
        <f>DATE(FACTURACION[[#This Row],[AÑO]],FACTURACION[[#This Row],[Mes numero]],1)</f>
        <v>43862</v>
      </c>
      <c r="G6411" s="162" t="s">
        <v>5187</v>
      </c>
      <c r="H6411" s="25">
        <v>860510315</v>
      </c>
      <c r="I6411" s="44" t="str">
        <f>+VLOOKUP(FACTURACION[[#This Row],[NIT]],TABLACLIENTE,2,FALSE)</f>
        <v>INVERSIONES ALIS SAS</v>
      </c>
      <c r="J6411" s="114" t="s">
        <v>20</v>
      </c>
      <c r="K6411" s="44" t="str">
        <f>+VLOOKUP(FACTURACION[[#This Row],[REFERENCIA]],CODINV,2,FALSE)</f>
        <v xml:space="preserve">MEDIDOR AC-250 C: 3/4" CON CONECTORES </v>
      </c>
      <c r="L6411" s="44" t="str">
        <f>IF(VLOOKUP(FACTURACION[[#This Row],[REFERENCIA]],CODINV,3,FALSE)=0,"",VLOOKUP(FACTURACION[[#This Row],[REFERENCIA]],CODINV,3,FALSE))</f>
        <v/>
      </c>
      <c r="M6411" s="44" t="str">
        <f>+VLOOKUP(FACTURACION[[#This Row],[REFERENCIA]],CODINV,4,FALSE)</f>
        <v>MEDIDORES</v>
      </c>
      <c r="N6411" s="44" t="str">
        <f>+VLOOKUP(FACTURACION[[#This Row],[REFERENCIA]],CODINV,5,FALSE)</f>
        <v>HONEYWELL</v>
      </c>
      <c r="O6411" s="114">
        <v>1</v>
      </c>
      <c r="P6411" s="131">
        <v>459132</v>
      </c>
      <c r="Q6411" s="48">
        <f>+FACTURACION[[#This Row],[CANTIDAD]]*FACTURACION[[#This Row],[VR UNITARIO]]/1000</f>
        <v>459.13200000000001</v>
      </c>
      <c r="R6411" s="44" t="str">
        <f>+VLOOKUP(FACTURACION[[#This Row],[NIT]],TABLACLIENTE,5,FALSE)</f>
        <v>VILLAVICENCIO</v>
      </c>
    </row>
    <row r="6412" spans="3:18">
      <c r="C6412" s="120">
        <v>2020</v>
      </c>
      <c r="D6412" s="30" t="s">
        <v>265</v>
      </c>
      <c r="E6412" s="30">
        <f>MONTH(FACTURACION[[#This Row],[MES]]&amp;1)</f>
        <v>2</v>
      </c>
      <c r="F6412" s="223">
        <f>DATE(FACTURACION[[#This Row],[AÑO]],FACTURACION[[#This Row],[Mes numero]],1)</f>
        <v>43862</v>
      </c>
      <c r="G6412" s="162" t="s">
        <v>5188</v>
      </c>
      <c r="H6412" s="25">
        <v>860510315</v>
      </c>
      <c r="I6412" s="44" t="str">
        <f>+VLOOKUP(FACTURACION[[#This Row],[NIT]],TABLACLIENTE,2,FALSE)</f>
        <v>INVERSIONES ALIS SAS</v>
      </c>
      <c r="J6412" s="114" t="s">
        <v>20</v>
      </c>
      <c r="K6412" s="44" t="str">
        <f>+VLOOKUP(FACTURACION[[#This Row],[REFERENCIA]],CODINV,2,FALSE)</f>
        <v xml:space="preserve">MEDIDOR AC-250 C: 3/4" CON CONECTORES </v>
      </c>
      <c r="L6412" s="44" t="str">
        <f>IF(VLOOKUP(FACTURACION[[#This Row],[REFERENCIA]],CODINV,3,FALSE)=0,"",VLOOKUP(FACTURACION[[#This Row],[REFERENCIA]],CODINV,3,FALSE))</f>
        <v/>
      </c>
      <c r="M6412" s="44" t="str">
        <f>+VLOOKUP(FACTURACION[[#This Row],[REFERENCIA]],CODINV,4,FALSE)</f>
        <v>MEDIDORES</v>
      </c>
      <c r="N6412" s="44" t="str">
        <f>+VLOOKUP(FACTURACION[[#This Row],[REFERENCIA]],CODINV,5,FALSE)</f>
        <v>HONEYWELL</v>
      </c>
      <c r="O6412" s="114">
        <v>1</v>
      </c>
      <c r="P6412" s="131">
        <v>459132</v>
      </c>
      <c r="Q6412" s="48">
        <f>+FACTURACION[[#This Row],[CANTIDAD]]*FACTURACION[[#This Row],[VR UNITARIO]]/1000</f>
        <v>459.13200000000001</v>
      </c>
      <c r="R6412" s="44" t="str">
        <f>+VLOOKUP(FACTURACION[[#This Row],[NIT]],TABLACLIENTE,5,FALSE)</f>
        <v>VILLAVICENCIO</v>
      </c>
    </row>
    <row r="6413" spans="3:18">
      <c r="C6413" s="120">
        <v>2020</v>
      </c>
      <c r="D6413" s="30" t="s">
        <v>265</v>
      </c>
      <c r="E6413" s="30">
        <f>MONTH(FACTURACION[[#This Row],[MES]]&amp;1)</f>
        <v>2</v>
      </c>
      <c r="F6413" s="223">
        <f>DATE(FACTURACION[[#This Row],[AÑO]],FACTURACION[[#This Row],[Mes numero]],1)</f>
        <v>43862</v>
      </c>
      <c r="G6413" s="162" t="s">
        <v>5189</v>
      </c>
      <c r="H6413" s="25">
        <v>800218682</v>
      </c>
      <c r="I6413" s="44" t="str">
        <f>+VLOOKUP(FACTURACION[[#This Row],[NIT]],TABLACLIENTE,2,FALSE)</f>
        <v>GASES DEL CUSIANA S.A E.S.P. (CUSIANAGAS S.A E.S.P)</v>
      </c>
      <c r="J6413" s="114" t="s">
        <v>20</v>
      </c>
      <c r="K6413" s="44" t="str">
        <f>+VLOOKUP(FACTURACION[[#This Row],[REFERENCIA]],CODINV,2,FALSE)</f>
        <v xml:space="preserve">MEDIDOR AC-250 C: 3/4" CON CONECTORES </v>
      </c>
      <c r="L6413" s="44" t="str">
        <f>IF(VLOOKUP(FACTURACION[[#This Row],[REFERENCIA]],CODINV,3,FALSE)=0,"",VLOOKUP(FACTURACION[[#This Row],[REFERENCIA]],CODINV,3,FALSE))</f>
        <v/>
      </c>
      <c r="M6413" s="44" t="str">
        <f>+VLOOKUP(FACTURACION[[#This Row],[REFERENCIA]],CODINV,4,FALSE)</f>
        <v>MEDIDORES</v>
      </c>
      <c r="N6413" s="44" t="str">
        <f>+VLOOKUP(FACTURACION[[#This Row],[REFERENCIA]],CODINV,5,FALSE)</f>
        <v>HONEYWELL</v>
      </c>
      <c r="O6413" s="114">
        <v>12</v>
      </c>
      <c r="P6413" s="131">
        <v>459132</v>
      </c>
      <c r="Q6413" s="48">
        <f>+FACTURACION[[#This Row],[CANTIDAD]]*FACTURACION[[#This Row],[VR UNITARIO]]/1000</f>
        <v>5509.5839999999998</v>
      </c>
      <c r="R6413" s="44" t="str">
        <f>+VLOOKUP(FACTURACION[[#This Row],[NIT]],TABLACLIENTE,5,FALSE)</f>
        <v>YOPAL</v>
      </c>
    </row>
    <row r="6414" spans="3:18">
      <c r="C6414" s="120">
        <v>2020</v>
      </c>
      <c r="D6414" s="30" t="s">
        <v>265</v>
      </c>
      <c r="E6414" s="30">
        <f>MONTH(FACTURACION[[#This Row],[MES]]&amp;1)</f>
        <v>2</v>
      </c>
      <c r="F6414" s="223">
        <f>DATE(FACTURACION[[#This Row],[AÑO]],FACTURACION[[#This Row],[Mes numero]],1)</f>
        <v>43862</v>
      </c>
      <c r="G6414" s="162" t="s">
        <v>5189</v>
      </c>
      <c r="H6414" s="25">
        <v>800218682</v>
      </c>
      <c r="I6414" s="44" t="str">
        <f>+VLOOKUP(FACTURACION[[#This Row],[NIT]],TABLACLIENTE,2,FALSE)</f>
        <v>GASES DEL CUSIANA S.A E.S.P. (CUSIANAGAS S.A E.S.P)</v>
      </c>
      <c r="J6414" s="114" t="s">
        <v>262</v>
      </c>
      <c r="K6414" s="44" t="str">
        <f>+VLOOKUP(FACTURACION[[#This Row],[REFERENCIA]],CODINV,2,FALSE)</f>
        <v>MEDIDOR AL-425 C:1 1/4" MAOP 25 PSIG</v>
      </c>
      <c r="L6414" s="44" t="str">
        <f>IF(VLOOKUP(FACTURACION[[#This Row],[REFERENCIA]],CODINV,3,FALSE)=0,"",VLOOKUP(FACTURACION[[#This Row],[REFERENCIA]],CODINV,3,FALSE))</f>
        <v/>
      </c>
      <c r="M6414" s="44" t="str">
        <f>+VLOOKUP(FACTURACION[[#This Row],[REFERENCIA]],CODINV,4,FALSE)</f>
        <v>MEDIDORES</v>
      </c>
      <c r="N6414" s="44" t="str">
        <f>+VLOOKUP(FACTURACION[[#This Row],[REFERENCIA]],CODINV,5,FALSE)</f>
        <v>HONEYWELL</v>
      </c>
      <c r="O6414" s="114">
        <v>1</v>
      </c>
      <c r="P6414" s="131">
        <v>799230</v>
      </c>
      <c r="Q6414" s="48">
        <f>+FACTURACION[[#This Row],[CANTIDAD]]*FACTURACION[[#This Row],[VR UNITARIO]]/1000</f>
        <v>799.23</v>
      </c>
      <c r="R6414" s="44" t="str">
        <f>+VLOOKUP(FACTURACION[[#This Row],[NIT]],TABLACLIENTE,5,FALSE)</f>
        <v>YOPAL</v>
      </c>
    </row>
    <row r="6415" spans="3:18">
      <c r="C6415" s="120">
        <v>2020</v>
      </c>
      <c r="D6415" s="30" t="s">
        <v>265</v>
      </c>
      <c r="E6415" s="30">
        <f>MONTH(FACTURACION[[#This Row],[MES]]&amp;1)</f>
        <v>2</v>
      </c>
      <c r="F6415" s="223">
        <f>DATE(FACTURACION[[#This Row],[AÑO]],FACTURACION[[#This Row],[Mes numero]],1)</f>
        <v>43862</v>
      </c>
      <c r="G6415" s="162" t="s">
        <v>5190</v>
      </c>
      <c r="H6415" s="25">
        <v>800218682</v>
      </c>
      <c r="I6415" s="44" t="str">
        <f>+VLOOKUP(FACTURACION[[#This Row],[NIT]],TABLACLIENTE,2,FALSE)</f>
        <v>GASES DEL CUSIANA S.A E.S.P. (CUSIANAGAS S.A E.S.P)</v>
      </c>
      <c r="J6415" s="114" t="s">
        <v>20</v>
      </c>
      <c r="K6415" s="44" t="str">
        <f>+VLOOKUP(FACTURACION[[#This Row],[REFERENCIA]],CODINV,2,FALSE)</f>
        <v xml:space="preserve">MEDIDOR AC-250 C: 3/4" CON CONECTORES </v>
      </c>
      <c r="L6415" s="44" t="str">
        <f>IF(VLOOKUP(FACTURACION[[#This Row],[REFERENCIA]],CODINV,3,FALSE)=0,"",VLOOKUP(FACTURACION[[#This Row],[REFERENCIA]],CODINV,3,FALSE))</f>
        <v/>
      </c>
      <c r="M6415" s="44" t="str">
        <f>+VLOOKUP(FACTURACION[[#This Row],[REFERENCIA]],CODINV,4,FALSE)</f>
        <v>MEDIDORES</v>
      </c>
      <c r="N6415" s="44" t="str">
        <f>+VLOOKUP(FACTURACION[[#This Row],[REFERENCIA]],CODINV,5,FALSE)</f>
        <v>HONEYWELL</v>
      </c>
      <c r="O6415" s="114">
        <v>2</v>
      </c>
      <c r="P6415" s="131">
        <v>459132</v>
      </c>
      <c r="Q6415" s="48">
        <f>+FACTURACION[[#This Row],[CANTIDAD]]*FACTURACION[[#This Row],[VR UNITARIO]]/1000</f>
        <v>918.26400000000001</v>
      </c>
      <c r="R6415" s="44" t="str">
        <f>+VLOOKUP(FACTURACION[[#This Row],[NIT]],TABLACLIENTE,5,FALSE)</f>
        <v>YOPAL</v>
      </c>
    </row>
    <row r="6416" spans="3:18">
      <c r="C6416" s="120">
        <v>2020</v>
      </c>
      <c r="D6416" s="30" t="s">
        <v>265</v>
      </c>
      <c r="E6416" s="30">
        <f>MONTH(FACTURACION[[#This Row],[MES]]&amp;1)</f>
        <v>2</v>
      </c>
      <c r="F6416" s="223">
        <f>DATE(FACTURACION[[#This Row],[AÑO]],FACTURACION[[#This Row],[Mes numero]],1)</f>
        <v>43862</v>
      </c>
      <c r="G6416" s="169" t="s">
        <v>5191</v>
      </c>
      <c r="H6416" s="25">
        <v>891101577</v>
      </c>
      <c r="I6416" s="44" t="str">
        <f>+VLOOKUP(FACTURACION[[#This Row],[NIT]],TABLACLIENTE,2,FALSE)</f>
        <v>ALCANOS DE COLOMBIA S.A. E.S.P</v>
      </c>
      <c r="J6416" s="129" t="s">
        <v>20</v>
      </c>
      <c r="K6416" s="44" t="str">
        <f>+VLOOKUP(FACTURACION[[#This Row],[REFERENCIA]],CODINV,2,FALSE)</f>
        <v xml:space="preserve">MEDIDOR AC-250 C: 3/4" CON CONECTORES </v>
      </c>
      <c r="L6416" s="44" t="str">
        <f>IF(VLOOKUP(FACTURACION[[#This Row],[REFERENCIA]],CODINV,3,FALSE)=0,"",VLOOKUP(FACTURACION[[#This Row],[REFERENCIA]],CODINV,3,FALSE))</f>
        <v/>
      </c>
      <c r="M6416" s="44" t="str">
        <f>+VLOOKUP(FACTURACION[[#This Row],[REFERENCIA]],CODINV,4,FALSE)</f>
        <v>MEDIDORES</v>
      </c>
      <c r="N6416" s="44" t="str">
        <f>+VLOOKUP(FACTURACION[[#This Row],[REFERENCIA]],CODINV,5,FALSE)</f>
        <v>HONEYWELL</v>
      </c>
      <c r="O6416" s="129">
        <v>0</v>
      </c>
      <c r="P6416" s="131">
        <v>376767</v>
      </c>
      <c r="Q6416" s="48">
        <f>+FACTURACION[[#This Row],[CANTIDAD]]*FACTURACION[[#This Row],[VR UNITARIO]]/1000</f>
        <v>0</v>
      </c>
      <c r="R6416" s="44" t="str">
        <f>+VLOOKUP(FACTURACION[[#This Row],[NIT]],TABLACLIENTE,5,FALSE)</f>
        <v>NEIVA</v>
      </c>
    </row>
    <row r="6417" spans="3:18">
      <c r="C6417" s="120">
        <v>2020</v>
      </c>
      <c r="D6417" s="30" t="s">
        <v>265</v>
      </c>
      <c r="E6417" s="30">
        <f>MONTH(FACTURACION[[#This Row],[MES]]&amp;1)</f>
        <v>2</v>
      </c>
      <c r="F6417" s="223">
        <f>DATE(FACTURACION[[#This Row],[AÑO]],FACTURACION[[#This Row],[Mes numero]],1)</f>
        <v>43862</v>
      </c>
      <c r="G6417" s="162" t="s">
        <v>5192</v>
      </c>
      <c r="H6417" s="25">
        <v>891101577</v>
      </c>
      <c r="I6417" s="44" t="str">
        <f>+VLOOKUP(FACTURACION[[#This Row],[NIT]],TABLACLIENTE,2,FALSE)</f>
        <v>ALCANOS DE COLOMBIA S.A. E.S.P</v>
      </c>
      <c r="J6417" s="114" t="s">
        <v>20</v>
      </c>
      <c r="K6417" s="44" t="str">
        <f>+VLOOKUP(FACTURACION[[#This Row],[REFERENCIA]],CODINV,2,FALSE)</f>
        <v xml:space="preserve">MEDIDOR AC-250 C: 3/4" CON CONECTORES </v>
      </c>
      <c r="L6417" s="44" t="str">
        <f>IF(VLOOKUP(FACTURACION[[#This Row],[REFERENCIA]],CODINV,3,FALSE)=0,"",VLOOKUP(FACTURACION[[#This Row],[REFERENCIA]],CODINV,3,FALSE))</f>
        <v/>
      </c>
      <c r="M6417" s="44" t="str">
        <f>+VLOOKUP(FACTURACION[[#This Row],[REFERENCIA]],CODINV,4,FALSE)</f>
        <v>MEDIDORES</v>
      </c>
      <c r="N6417" s="44" t="str">
        <f>+VLOOKUP(FACTURACION[[#This Row],[REFERENCIA]],CODINV,5,FALSE)</f>
        <v>HONEYWELL</v>
      </c>
      <c r="O6417" s="114">
        <v>8</v>
      </c>
      <c r="P6417" s="131">
        <v>376767</v>
      </c>
      <c r="Q6417" s="48">
        <f>+FACTURACION[[#This Row],[CANTIDAD]]*FACTURACION[[#This Row],[VR UNITARIO]]/1000</f>
        <v>3014.136</v>
      </c>
      <c r="R6417" s="44" t="str">
        <f>+VLOOKUP(FACTURACION[[#This Row],[NIT]],TABLACLIENTE,5,FALSE)</f>
        <v>NEIVA</v>
      </c>
    </row>
    <row r="6418" spans="3:18">
      <c r="C6418" s="120">
        <v>2020</v>
      </c>
      <c r="D6418" s="30" t="s">
        <v>265</v>
      </c>
      <c r="E6418" s="30">
        <f>MONTH(FACTURACION[[#This Row],[MES]]&amp;1)</f>
        <v>2</v>
      </c>
      <c r="F6418" s="223">
        <f>DATE(FACTURACION[[#This Row],[AÑO]],FACTURACION[[#This Row],[Mes numero]],1)</f>
        <v>43862</v>
      </c>
      <c r="G6418" s="162" t="s">
        <v>5193</v>
      </c>
      <c r="H6418" s="25">
        <v>891101577</v>
      </c>
      <c r="I6418" s="44" t="str">
        <f>+VLOOKUP(FACTURACION[[#This Row],[NIT]],TABLACLIENTE,2,FALSE)</f>
        <v>ALCANOS DE COLOMBIA S.A. E.S.P</v>
      </c>
      <c r="J6418" s="114" t="s">
        <v>20</v>
      </c>
      <c r="K6418" s="44" t="str">
        <f>+VLOOKUP(FACTURACION[[#This Row],[REFERENCIA]],CODINV,2,FALSE)</f>
        <v xml:space="preserve">MEDIDOR AC-250 C: 3/4" CON CONECTORES </v>
      </c>
      <c r="L6418" s="44" t="str">
        <f>IF(VLOOKUP(FACTURACION[[#This Row],[REFERENCIA]],CODINV,3,FALSE)=0,"",VLOOKUP(FACTURACION[[#This Row],[REFERENCIA]],CODINV,3,FALSE))</f>
        <v/>
      </c>
      <c r="M6418" s="44" t="str">
        <f>+VLOOKUP(FACTURACION[[#This Row],[REFERENCIA]],CODINV,4,FALSE)</f>
        <v>MEDIDORES</v>
      </c>
      <c r="N6418" s="44" t="str">
        <f>+VLOOKUP(FACTURACION[[#This Row],[REFERENCIA]],CODINV,5,FALSE)</f>
        <v>HONEYWELL</v>
      </c>
      <c r="O6418" s="114">
        <v>18</v>
      </c>
      <c r="P6418" s="131">
        <v>376767</v>
      </c>
      <c r="Q6418" s="48">
        <f>+FACTURACION[[#This Row],[CANTIDAD]]*FACTURACION[[#This Row],[VR UNITARIO]]/1000</f>
        <v>6781.8059999999996</v>
      </c>
      <c r="R6418" s="44" t="str">
        <f>+VLOOKUP(FACTURACION[[#This Row],[NIT]],TABLACLIENTE,5,FALSE)</f>
        <v>NEIVA</v>
      </c>
    </row>
    <row r="6419" spans="3:18">
      <c r="C6419" s="120">
        <v>2020</v>
      </c>
      <c r="D6419" s="30" t="s">
        <v>265</v>
      </c>
      <c r="E6419" s="30">
        <f>MONTH(FACTURACION[[#This Row],[MES]]&amp;1)</f>
        <v>2</v>
      </c>
      <c r="F6419" s="223">
        <f>DATE(FACTURACION[[#This Row],[AÑO]],FACTURACION[[#This Row],[Mes numero]],1)</f>
        <v>43862</v>
      </c>
      <c r="G6419" s="162" t="s">
        <v>5194</v>
      </c>
      <c r="H6419" s="25">
        <v>891101577</v>
      </c>
      <c r="I6419" s="44" t="str">
        <f>+VLOOKUP(FACTURACION[[#This Row],[NIT]],TABLACLIENTE,2,FALSE)</f>
        <v>ALCANOS DE COLOMBIA S.A. E.S.P</v>
      </c>
      <c r="J6419" s="114" t="s">
        <v>20</v>
      </c>
      <c r="K6419" s="44" t="str">
        <f>+VLOOKUP(FACTURACION[[#This Row],[REFERENCIA]],CODINV,2,FALSE)</f>
        <v xml:space="preserve">MEDIDOR AC-250 C: 3/4" CON CONECTORES </v>
      </c>
      <c r="L6419" s="44" t="str">
        <f>IF(VLOOKUP(FACTURACION[[#This Row],[REFERENCIA]],CODINV,3,FALSE)=0,"",VLOOKUP(FACTURACION[[#This Row],[REFERENCIA]],CODINV,3,FALSE))</f>
        <v/>
      </c>
      <c r="M6419" s="44" t="str">
        <f>+VLOOKUP(FACTURACION[[#This Row],[REFERENCIA]],CODINV,4,FALSE)</f>
        <v>MEDIDORES</v>
      </c>
      <c r="N6419" s="44" t="str">
        <f>+VLOOKUP(FACTURACION[[#This Row],[REFERENCIA]],CODINV,5,FALSE)</f>
        <v>HONEYWELL</v>
      </c>
      <c r="O6419" s="114">
        <v>5</v>
      </c>
      <c r="P6419" s="131">
        <v>376767</v>
      </c>
      <c r="Q6419" s="48">
        <f>+FACTURACION[[#This Row],[CANTIDAD]]*FACTURACION[[#This Row],[VR UNITARIO]]/1000</f>
        <v>1883.835</v>
      </c>
      <c r="R6419" s="44" t="str">
        <f>+VLOOKUP(FACTURACION[[#This Row],[NIT]],TABLACLIENTE,5,FALSE)</f>
        <v>NEIVA</v>
      </c>
    </row>
    <row r="6420" spans="3:18">
      <c r="C6420" s="120">
        <v>2020</v>
      </c>
      <c r="D6420" s="30" t="s">
        <v>265</v>
      </c>
      <c r="E6420" s="30">
        <f>MONTH(FACTURACION[[#This Row],[MES]]&amp;1)</f>
        <v>2</v>
      </c>
      <c r="F6420" s="223">
        <f>DATE(FACTURACION[[#This Row],[AÑO]],FACTURACION[[#This Row],[Mes numero]],1)</f>
        <v>43862</v>
      </c>
      <c r="G6420" s="169" t="s">
        <v>5195</v>
      </c>
      <c r="H6420" s="25">
        <v>891101577</v>
      </c>
      <c r="I6420" s="44" t="str">
        <f>+VLOOKUP(FACTURACION[[#This Row],[NIT]],TABLACLIENTE,2,FALSE)</f>
        <v>ALCANOS DE COLOMBIA S.A. E.S.P</v>
      </c>
      <c r="J6420" s="129" t="s">
        <v>20</v>
      </c>
      <c r="K6420" s="44" t="str">
        <f>+VLOOKUP(FACTURACION[[#This Row],[REFERENCIA]],CODINV,2,FALSE)</f>
        <v xml:space="preserve">MEDIDOR AC-250 C: 3/4" CON CONECTORES </v>
      </c>
      <c r="L6420" s="44" t="str">
        <f>IF(VLOOKUP(FACTURACION[[#This Row],[REFERENCIA]],CODINV,3,FALSE)=0,"",VLOOKUP(FACTURACION[[#This Row],[REFERENCIA]],CODINV,3,FALSE))</f>
        <v/>
      </c>
      <c r="M6420" s="44" t="str">
        <f>+VLOOKUP(FACTURACION[[#This Row],[REFERENCIA]],CODINV,4,FALSE)</f>
        <v>MEDIDORES</v>
      </c>
      <c r="N6420" s="44" t="str">
        <f>+VLOOKUP(FACTURACION[[#This Row],[REFERENCIA]],CODINV,5,FALSE)</f>
        <v>HONEYWELL</v>
      </c>
      <c r="O6420" s="129">
        <v>0</v>
      </c>
      <c r="P6420" s="131">
        <v>376767</v>
      </c>
      <c r="Q6420" s="48">
        <f>+FACTURACION[[#This Row],[CANTIDAD]]*FACTURACION[[#This Row],[VR UNITARIO]]/1000</f>
        <v>0</v>
      </c>
      <c r="R6420" s="44" t="str">
        <f>+VLOOKUP(FACTURACION[[#This Row],[NIT]],TABLACLIENTE,5,FALSE)</f>
        <v>NEIVA</v>
      </c>
    </row>
    <row r="6421" spans="3:18">
      <c r="C6421" s="120">
        <v>2020</v>
      </c>
      <c r="D6421" s="30" t="s">
        <v>265</v>
      </c>
      <c r="E6421" s="30">
        <f>MONTH(FACTURACION[[#This Row],[MES]]&amp;1)</f>
        <v>2</v>
      </c>
      <c r="F6421" s="223">
        <f>DATE(FACTURACION[[#This Row],[AÑO]],FACTURACION[[#This Row],[Mes numero]],1)</f>
        <v>43862</v>
      </c>
      <c r="G6421" s="162" t="s">
        <v>5196</v>
      </c>
      <c r="H6421" s="25">
        <v>891101577</v>
      </c>
      <c r="I6421" s="44" t="str">
        <f>+VLOOKUP(FACTURACION[[#This Row],[NIT]],TABLACLIENTE,2,FALSE)</f>
        <v>ALCANOS DE COLOMBIA S.A. E.S.P</v>
      </c>
      <c r="J6421" s="114" t="s">
        <v>20</v>
      </c>
      <c r="K6421" s="44" t="str">
        <f>+VLOOKUP(FACTURACION[[#This Row],[REFERENCIA]],CODINV,2,FALSE)</f>
        <v xml:space="preserve">MEDIDOR AC-250 C: 3/4" CON CONECTORES </v>
      </c>
      <c r="L6421" s="44" t="str">
        <f>IF(VLOOKUP(FACTURACION[[#This Row],[REFERENCIA]],CODINV,3,FALSE)=0,"",VLOOKUP(FACTURACION[[#This Row],[REFERENCIA]],CODINV,3,FALSE))</f>
        <v/>
      </c>
      <c r="M6421" s="44" t="str">
        <f>+VLOOKUP(FACTURACION[[#This Row],[REFERENCIA]],CODINV,4,FALSE)</f>
        <v>MEDIDORES</v>
      </c>
      <c r="N6421" s="44" t="str">
        <f>+VLOOKUP(FACTURACION[[#This Row],[REFERENCIA]],CODINV,5,FALSE)</f>
        <v>HONEYWELL</v>
      </c>
      <c r="O6421" s="114">
        <v>8</v>
      </c>
      <c r="P6421" s="131">
        <v>376767</v>
      </c>
      <c r="Q6421" s="48">
        <f>+FACTURACION[[#This Row],[CANTIDAD]]*FACTURACION[[#This Row],[VR UNITARIO]]/1000</f>
        <v>3014.136</v>
      </c>
      <c r="R6421" s="44" t="str">
        <f>+VLOOKUP(FACTURACION[[#This Row],[NIT]],TABLACLIENTE,5,FALSE)</f>
        <v>NEIVA</v>
      </c>
    </row>
    <row r="6422" spans="3:18">
      <c r="C6422" s="120">
        <v>2020</v>
      </c>
      <c r="D6422" s="30" t="s">
        <v>265</v>
      </c>
      <c r="E6422" s="30">
        <f>MONTH(FACTURACION[[#This Row],[MES]]&amp;1)</f>
        <v>2</v>
      </c>
      <c r="F6422" s="223">
        <f>DATE(FACTURACION[[#This Row],[AÑO]],FACTURACION[[#This Row],[Mes numero]],1)</f>
        <v>43862</v>
      </c>
      <c r="G6422" s="169" t="s">
        <v>5197</v>
      </c>
      <c r="H6422" s="25">
        <v>891101577</v>
      </c>
      <c r="I6422" s="44" t="str">
        <f>+VLOOKUP(FACTURACION[[#This Row],[NIT]],TABLACLIENTE,2,FALSE)</f>
        <v>ALCANOS DE COLOMBIA S.A. E.S.P</v>
      </c>
      <c r="J6422" s="129" t="s">
        <v>20</v>
      </c>
      <c r="K6422" s="44" t="str">
        <f>+VLOOKUP(FACTURACION[[#This Row],[REFERENCIA]],CODINV,2,FALSE)</f>
        <v xml:space="preserve">MEDIDOR AC-250 C: 3/4" CON CONECTORES </v>
      </c>
      <c r="L6422" s="44" t="str">
        <f>IF(VLOOKUP(FACTURACION[[#This Row],[REFERENCIA]],CODINV,3,FALSE)=0,"",VLOOKUP(FACTURACION[[#This Row],[REFERENCIA]],CODINV,3,FALSE))</f>
        <v/>
      </c>
      <c r="M6422" s="44" t="str">
        <f>+VLOOKUP(FACTURACION[[#This Row],[REFERENCIA]],CODINV,4,FALSE)</f>
        <v>MEDIDORES</v>
      </c>
      <c r="N6422" s="44" t="str">
        <f>+VLOOKUP(FACTURACION[[#This Row],[REFERENCIA]],CODINV,5,FALSE)</f>
        <v>HONEYWELL</v>
      </c>
      <c r="O6422" s="129">
        <v>0</v>
      </c>
      <c r="P6422" s="131">
        <v>376767</v>
      </c>
      <c r="Q6422" s="48">
        <f>+FACTURACION[[#This Row],[CANTIDAD]]*FACTURACION[[#This Row],[VR UNITARIO]]/1000</f>
        <v>0</v>
      </c>
      <c r="R6422" s="44" t="str">
        <f>+VLOOKUP(FACTURACION[[#This Row],[NIT]],TABLACLIENTE,5,FALSE)</f>
        <v>NEIVA</v>
      </c>
    </row>
    <row r="6423" spans="3:18">
      <c r="C6423" s="120">
        <v>2020</v>
      </c>
      <c r="D6423" s="30" t="s">
        <v>265</v>
      </c>
      <c r="E6423" s="30">
        <f>MONTH(FACTURACION[[#This Row],[MES]]&amp;1)</f>
        <v>2</v>
      </c>
      <c r="F6423" s="223">
        <f>DATE(FACTURACION[[#This Row],[AÑO]],FACTURACION[[#This Row],[Mes numero]],1)</f>
        <v>43862</v>
      </c>
      <c r="G6423" s="162" t="s">
        <v>5198</v>
      </c>
      <c r="H6423" s="25">
        <v>901277415</v>
      </c>
      <c r="I6423" s="44" t="str">
        <f>+VLOOKUP(FACTURACION[[#This Row],[NIT]],TABLACLIENTE,2,FALSE)</f>
        <v>ENERMATIC COLOMBIA SAS</v>
      </c>
      <c r="J6423" s="114" t="s">
        <v>65</v>
      </c>
      <c r="K6423" s="44" t="str">
        <f>+VLOOKUP(FACTURACION[[#This Row],[REFERENCIA]],CODINV,2,FALSE)</f>
        <v>CONTROL LOOP ZSC-100 BM INSPIRATOR</v>
      </c>
      <c r="L6423" s="44" t="str">
        <f>IF(VLOOKUP(FACTURACION[[#This Row],[REFERENCIA]],CODINV,3,FALSE)=0,"",VLOOKUP(FACTURACION[[#This Row],[REFERENCIA]],CODINV,3,FALSE))</f>
        <v/>
      </c>
      <c r="M6423" s="44" t="str">
        <f>+VLOOKUP(FACTURACION[[#This Row],[REFERENCIA]],CODINV,4,FALSE)</f>
        <v>REGULADORES</v>
      </c>
      <c r="N6423" s="44" t="str">
        <f>+VLOOKUP(FACTURACION[[#This Row],[REFERENCIA]],CODINV,5,FALSE)</f>
        <v>HONEYWELL</v>
      </c>
      <c r="O6423" s="114">
        <v>1</v>
      </c>
      <c r="P6423" s="131">
        <v>4615238</v>
      </c>
      <c r="Q6423" s="48">
        <f>+FACTURACION[[#This Row],[CANTIDAD]]*FACTURACION[[#This Row],[VR UNITARIO]]/1000</f>
        <v>4615.2380000000003</v>
      </c>
      <c r="R6423" s="44" t="str">
        <f>+VLOOKUP(FACTURACION[[#This Row],[NIT]],TABLACLIENTE,5,FALSE)</f>
        <v>PUERTO ASIS</v>
      </c>
    </row>
    <row r="6424" spans="3:18">
      <c r="C6424" s="120">
        <v>2020</v>
      </c>
      <c r="D6424" s="30" t="s">
        <v>265</v>
      </c>
      <c r="E6424" s="30">
        <f>MONTH(FACTURACION[[#This Row],[MES]]&amp;1)</f>
        <v>2</v>
      </c>
      <c r="F6424" s="223">
        <f>DATE(FACTURACION[[#This Row],[AÑO]],FACTURACION[[#This Row],[Mes numero]],1)</f>
        <v>43862</v>
      </c>
      <c r="G6424" s="162" t="s">
        <v>5198</v>
      </c>
      <c r="H6424" s="25">
        <v>901277415</v>
      </c>
      <c r="I6424" s="44" t="str">
        <f>+VLOOKUP(FACTURACION[[#This Row],[NIT]],TABLACLIENTE,2,FALSE)</f>
        <v>ENERMATIC COLOMBIA SAS</v>
      </c>
      <c r="J6424" s="114" t="s">
        <v>63</v>
      </c>
      <c r="K6424" s="44" t="str">
        <f>+VLOOKUP(FACTURACION[[#This Row],[REFERENCIA]],CODINV,2,FALSE)</f>
        <v>AFV 2" S300 FO</v>
      </c>
      <c r="L6424" s="44" t="str">
        <f>IF(VLOOKUP(FACTURACION[[#This Row],[REFERENCIA]],CODINV,3,FALSE)=0,"",VLOOKUP(FACTURACION[[#This Row],[REFERENCIA]],CODINV,3,FALSE))</f>
        <v/>
      </c>
      <c r="M6424" s="44" t="str">
        <f>+VLOOKUP(FACTURACION[[#This Row],[REFERENCIA]],CODINV,4,FALSE)</f>
        <v>REGULADORES</v>
      </c>
      <c r="N6424" s="44" t="str">
        <f>+VLOOKUP(FACTURACION[[#This Row],[REFERENCIA]],CODINV,5,FALSE)</f>
        <v>HONEYWELL</v>
      </c>
      <c r="O6424" s="114">
        <v>1</v>
      </c>
      <c r="P6424" s="131">
        <v>4267702</v>
      </c>
      <c r="Q6424" s="48">
        <f>+FACTURACION[[#This Row],[CANTIDAD]]*FACTURACION[[#This Row],[VR UNITARIO]]/1000</f>
        <v>4267.7020000000002</v>
      </c>
      <c r="R6424" s="44" t="str">
        <f>+VLOOKUP(FACTURACION[[#This Row],[NIT]],TABLACLIENTE,5,FALSE)</f>
        <v>PUERTO ASIS</v>
      </c>
    </row>
    <row r="6425" spans="3:18">
      <c r="C6425" s="120">
        <v>2020</v>
      </c>
      <c r="D6425" s="30" t="s">
        <v>265</v>
      </c>
      <c r="E6425" s="30">
        <f>MONTH(FACTURACION[[#This Row],[MES]]&amp;1)</f>
        <v>2</v>
      </c>
      <c r="F6425" s="223">
        <f>DATE(FACTURACION[[#This Row],[AÑO]],FACTURACION[[#This Row],[Mes numero]],1)</f>
        <v>43862</v>
      </c>
      <c r="G6425" s="162" t="s">
        <v>5198</v>
      </c>
      <c r="H6425" s="25">
        <v>901277415</v>
      </c>
      <c r="I6425" s="44" t="str">
        <f>+VLOOKUP(FACTURACION[[#This Row],[NIT]],TABLACLIENTE,2,FALSE)</f>
        <v>ENERMATIC COLOMBIA SAS</v>
      </c>
      <c r="J6425" s="114" t="s">
        <v>5205</v>
      </c>
      <c r="K6425" s="44" t="str">
        <f>+VLOOKUP(FACTURACION[[#This Row],[REFERENCIA]],CODINV,2,FALSE)</f>
        <v>LIMITADOR DE CAPACIDAD AFV</v>
      </c>
      <c r="L6425" s="44" t="str">
        <f>IF(VLOOKUP(FACTURACION[[#This Row],[REFERENCIA]],CODINV,3,FALSE)=0,"",VLOOKUP(FACTURACION[[#This Row],[REFERENCIA]],CODINV,3,FALSE))</f>
        <v/>
      </c>
      <c r="M6425" s="44" t="str">
        <f>+VLOOKUP(FACTURACION[[#This Row],[REFERENCIA]],CODINV,4,FALSE)</f>
        <v>REGULADORES</v>
      </c>
      <c r="N6425" s="44" t="str">
        <f>+VLOOKUP(FACTURACION[[#This Row],[REFERENCIA]],CODINV,5,FALSE)</f>
        <v>HONEYWELL</v>
      </c>
      <c r="O6425" s="114">
        <v>1</v>
      </c>
      <c r="P6425" s="131">
        <v>305006</v>
      </c>
      <c r="Q6425" s="48">
        <f>+FACTURACION[[#This Row],[CANTIDAD]]*FACTURACION[[#This Row],[VR UNITARIO]]/1000</f>
        <v>305.00599999999997</v>
      </c>
      <c r="R6425" s="44" t="str">
        <f>+VLOOKUP(FACTURACION[[#This Row],[NIT]],TABLACLIENTE,5,FALSE)</f>
        <v>PUERTO ASIS</v>
      </c>
    </row>
    <row r="6426" spans="3:18">
      <c r="C6426" s="120">
        <v>2020</v>
      </c>
      <c r="D6426" s="30" t="s">
        <v>265</v>
      </c>
      <c r="E6426" s="30">
        <f>MONTH(FACTURACION[[#This Row],[MES]]&amp;1)</f>
        <v>2</v>
      </c>
      <c r="F6426" s="223">
        <f>DATE(FACTURACION[[#This Row],[AÑO]],FACTURACION[[#This Row],[Mes numero]],1)</f>
        <v>43862</v>
      </c>
      <c r="G6426" s="162" t="s">
        <v>5199</v>
      </c>
      <c r="H6426" s="25">
        <v>900569327</v>
      </c>
      <c r="I6426" s="44" t="str">
        <f>+VLOOKUP(FACTURACION[[#This Row],[NIT]],TABLACLIENTE,2,FALSE)</f>
        <v>ICG SERVICE SAS</v>
      </c>
      <c r="J6426" s="114" t="s">
        <v>448</v>
      </c>
      <c r="K6426" s="44" t="str">
        <f>+VLOOKUP(FACTURACION[[#This Row],[REFERENCIA]],CODINV,2,FALSE)</f>
        <v>VALVULA DE GLOBO 1"</v>
      </c>
      <c r="L6426" s="44" t="str">
        <f>IF(VLOOKUP(FACTURACION[[#This Row],[REFERENCIA]],CODINV,3,FALSE)=0,"",VLOOKUP(FACTURACION[[#This Row],[REFERENCIA]],CODINV,3,FALSE))</f>
        <v>A7507AP</v>
      </c>
      <c r="M6426" s="44" t="str">
        <f>+VLOOKUP(FACTURACION[[#This Row],[REFERENCIA]],CODINV,4,FALSE)</f>
        <v>VÁLVULAS Y MULTIVÁLVULAS</v>
      </c>
      <c r="N6426" s="44" t="str">
        <f>+VLOOKUP(FACTURACION[[#This Row],[REFERENCIA]],CODINV,5,FALSE)</f>
        <v>REGO</v>
      </c>
      <c r="O6426" s="114">
        <v>1</v>
      </c>
      <c r="P6426" s="131">
        <v>360000</v>
      </c>
      <c r="Q6426" s="48">
        <f>+FACTURACION[[#This Row],[CANTIDAD]]*FACTURACION[[#This Row],[VR UNITARIO]]/1000</f>
        <v>360</v>
      </c>
      <c r="R6426" s="44" t="str">
        <f>+VLOOKUP(FACTURACION[[#This Row],[NIT]],TABLACLIENTE,5,FALSE)</f>
        <v>BOGOTÁ D.C.</v>
      </c>
    </row>
    <row r="6427" spans="3:18">
      <c r="C6427" s="120">
        <v>2020</v>
      </c>
      <c r="D6427" s="30" t="s">
        <v>265</v>
      </c>
      <c r="E6427" s="30">
        <f>MONTH(FACTURACION[[#This Row],[MES]]&amp;1)</f>
        <v>2</v>
      </c>
      <c r="F6427" s="223">
        <f>DATE(FACTURACION[[#This Row],[AÑO]],FACTURACION[[#This Row],[Mes numero]],1)</f>
        <v>43862</v>
      </c>
      <c r="G6427" s="162" t="s">
        <v>5199</v>
      </c>
      <c r="H6427" s="25">
        <v>900569327</v>
      </c>
      <c r="I6427" s="44" t="str">
        <f>+VLOOKUP(FACTURACION[[#This Row],[NIT]],TABLACLIENTE,2,FALSE)</f>
        <v>ICG SERVICE SAS</v>
      </c>
      <c r="J6427" s="114" t="s">
        <v>190</v>
      </c>
      <c r="K6427" s="44" t="str">
        <f>+VLOOKUP(FACTURACION[[#This Row],[REFERENCIA]],CODINV,2,FALSE)</f>
        <v>VALVULA DE GLOBO 3/4" RECTA</v>
      </c>
      <c r="L6427" s="44" t="str">
        <f>IF(VLOOKUP(FACTURACION[[#This Row],[REFERENCIA]],CODINV,3,FALSE)=0,"",VLOOKUP(FACTURACION[[#This Row],[REFERENCIA]],CODINV,3,FALSE))</f>
        <v>7705P</v>
      </c>
      <c r="M6427" s="44" t="str">
        <f>+VLOOKUP(FACTURACION[[#This Row],[REFERENCIA]],CODINV,4,FALSE)</f>
        <v>VÁLVULAS Y MULTIVÁLVULAS</v>
      </c>
      <c r="N6427" s="44" t="str">
        <f>+VLOOKUP(FACTURACION[[#This Row],[REFERENCIA]],CODINV,5,FALSE)</f>
        <v>REGO</v>
      </c>
      <c r="O6427" s="114">
        <v>1</v>
      </c>
      <c r="P6427" s="131">
        <v>240000</v>
      </c>
      <c r="Q6427" s="48">
        <f>+FACTURACION[[#This Row],[CANTIDAD]]*FACTURACION[[#This Row],[VR UNITARIO]]/1000</f>
        <v>240</v>
      </c>
      <c r="R6427" s="44" t="str">
        <f>+VLOOKUP(FACTURACION[[#This Row],[NIT]],TABLACLIENTE,5,FALSE)</f>
        <v>BOGOTÁ D.C.</v>
      </c>
    </row>
    <row r="6428" spans="3:18">
      <c r="C6428" s="120">
        <v>2020</v>
      </c>
      <c r="D6428" s="30" t="s">
        <v>265</v>
      </c>
      <c r="E6428" s="30">
        <f>MONTH(FACTURACION[[#This Row],[MES]]&amp;1)</f>
        <v>2</v>
      </c>
      <c r="F6428" s="223">
        <f>DATE(FACTURACION[[#This Row],[AÑO]],FACTURACION[[#This Row],[Mes numero]],1)</f>
        <v>43862</v>
      </c>
      <c r="G6428" s="162" t="s">
        <v>5200</v>
      </c>
      <c r="H6428" s="25">
        <v>890400869</v>
      </c>
      <c r="I6428" s="44" t="str">
        <f>+VLOOKUP(FACTURACION[[#This Row],[NIT]],TABLACLIENTE,2,FALSE)</f>
        <v>SURTIDORA DE GAS DEL CARIBE S.A. E.S.P. (SURTIGAS S.A. E.S.P.)</v>
      </c>
      <c r="J6428" s="114" t="s">
        <v>108</v>
      </c>
      <c r="K6428" s="44" t="str">
        <f>+VLOOKUP(FACTURACION[[#This Row],[REFERENCIA]],CODINV,2,FALSE)</f>
        <v>MEDIDOR BK G4 C:1/2"</v>
      </c>
      <c r="L6428" s="44" t="str">
        <f>IF(VLOOKUP(FACTURACION[[#This Row],[REFERENCIA]],CODINV,3,FALSE)=0,"",VLOOKUP(FACTURACION[[#This Row],[REFERENCIA]],CODINV,3,FALSE))</f>
        <v>G4K MT 152MM</v>
      </c>
      <c r="M6428" s="44" t="str">
        <f>+VLOOKUP(FACTURACION[[#This Row],[REFERENCIA]],CODINV,4,FALSE)</f>
        <v>MEDIDORES</v>
      </c>
      <c r="N6428" s="44" t="str">
        <f>+VLOOKUP(FACTURACION[[#This Row],[REFERENCIA]],CODINV,5,FALSE)</f>
        <v>HONEYWELL</v>
      </c>
      <c r="O6428" s="114">
        <v>500</v>
      </c>
      <c r="P6428" s="131">
        <v>123120</v>
      </c>
      <c r="Q6428" s="48">
        <f>+FACTURACION[[#This Row],[CANTIDAD]]*FACTURACION[[#This Row],[VR UNITARIO]]/1000</f>
        <v>61560</v>
      </c>
      <c r="R6428" s="44" t="str">
        <f>+VLOOKUP(FACTURACION[[#This Row],[NIT]],TABLACLIENTE,5,FALSE)</f>
        <v>CARTAGENA</v>
      </c>
    </row>
    <row r="6429" spans="3:18">
      <c r="C6429" s="120">
        <v>2020</v>
      </c>
      <c r="D6429" s="30" t="s">
        <v>265</v>
      </c>
      <c r="E6429" s="30">
        <f>MONTH(FACTURACION[[#This Row],[MES]]&amp;1)</f>
        <v>2</v>
      </c>
      <c r="F6429" s="223">
        <f>DATE(FACTURACION[[#This Row],[AÑO]],FACTURACION[[#This Row],[Mes numero]],1)</f>
        <v>43862</v>
      </c>
      <c r="G6429" s="162" t="s">
        <v>5201</v>
      </c>
      <c r="H6429" s="25">
        <v>830051066</v>
      </c>
      <c r="I6429" s="44" t="str">
        <f>+VLOOKUP(FACTURACION[[#This Row],[NIT]],TABLACLIENTE,2,FALSE)</f>
        <v>COMBUSTION Y CONTROL LTDA</v>
      </c>
      <c r="J6429" s="114" t="s">
        <v>5135</v>
      </c>
      <c r="K6429" s="44" t="str">
        <f>+VLOOKUP(FACTURACION[[#This Row],[REFERENCIA]],CODINV,2,FALSE)</f>
        <v>REGULADOR 1813B 2"</v>
      </c>
      <c r="L6429" s="44" t="str">
        <f>IF(VLOOKUP(FACTURACION[[#This Row],[REFERENCIA]],CODINV,3,FALSE)=0,"",VLOOKUP(FACTURACION[[#This Row],[REFERENCIA]],CODINV,3,FALSE))</f>
        <v/>
      </c>
      <c r="M6429" s="44" t="str">
        <f>+VLOOKUP(FACTURACION[[#This Row],[REFERENCIA]],CODINV,4,FALSE)</f>
        <v>REGULADORES</v>
      </c>
      <c r="N6429" s="44" t="str">
        <f>+VLOOKUP(FACTURACION[[#This Row],[REFERENCIA]],CODINV,5,FALSE)</f>
        <v>HONEYWELL</v>
      </c>
      <c r="O6429" s="114">
        <v>1</v>
      </c>
      <c r="P6429" s="131">
        <v>1950000</v>
      </c>
      <c r="Q6429" s="48">
        <f>+FACTURACION[[#This Row],[CANTIDAD]]*FACTURACION[[#This Row],[VR UNITARIO]]/1000</f>
        <v>1950</v>
      </c>
      <c r="R6429" s="44" t="str">
        <f>+VLOOKUP(FACTURACION[[#This Row],[NIT]],TABLACLIENTE,5,FALSE)</f>
        <v>BOGOTÁ D.C.</v>
      </c>
    </row>
    <row r="6430" spans="3:18">
      <c r="C6430" s="120">
        <v>2020</v>
      </c>
      <c r="D6430" s="30" t="s">
        <v>265</v>
      </c>
      <c r="E6430" s="30">
        <f>MONTH(FACTURACION[[#This Row],[MES]]&amp;1)</f>
        <v>2</v>
      </c>
      <c r="F6430" s="223">
        <f>DATE(FACTURACION[[#This Row],[AÑO]],FACTURACION[[#This Row],[Mes numero]],1)</f>
        <v>43862</v>
      </c>
      <c r="G6430" s="162" t="s">
        <v>5202</v>
      </c>
      <c r="H6430" s="25">
        <v>830109199</v>
      </c>
      <c r="I6430" s="44" t="str">
        <f>+VLOOKUP(FACTURACION[[#This Row],[NIT]],TABLACLIENTE,2,FALSE)</f>
        <v>ENGINEERING CO (ENGECO LIMITADA)</v>
      </c>
      <c r="J6430" s="114" t="s">
        <v>905</v>
      </c>
      <c r="K6430" s="44" t="str">
        <f>+VLOOKUP(FACTURACION[[#This Row],[REFERENCIA]],CODINV,2,FALSE)</f>
        <v>REG. 1800 CPB2 1" O:1/2 R:STD</v>
      </c>
      <c r="L6430" s="44" t="str">
        <f>IF(VLOOKUP(FACTURACION[[#This Row],[REFERENCIA]],CODINV,3,FALSE)=0,"",VLOOKUP(FACTURACION[[#This Row],[REFERENCIA]],CODINV,3,FALSE))</f>
        <v/>
      </c>
      <c r="M6430" s="44" t="str">
        <f>+VLOOKUP(FACTURACION[[#This Row],[REFERENCIA]],CODINV,4,FALSE)</f>
        <v>REGULADORES</v>
      </c>
      <c r="N6430" s="44" t="str">
        <f>+VLOOKUP(FACTURACION[[#This Row],[REFERENCIA]],CODINV,5,FALSE)</f>
        <v>HONEYWELL</v>
      </c>
      <c r="O6430" s="114">
        <v>1</v>
      </c>
      <c r="P6430" s="131">
        <v>720000</v>
      </c>
      <c r="Q6430" s="48">
        <f>+FACTURACION[[#This Row],[CANTIDAD]]*FACTURACION[[#This Row],[VR UNITARIO]]/1000</f>
        <v>720</v>
      </c>
      <c r="R6430" s="44" t="str">
        <f>+VLOOKUP(FACTURACION[[#This Row],[NIT]],TABLACLIENTE,5,FALSE)</f>
        <v>BOGOTÁ D.C.</v>
      </c>
    </row>
    <row r="6431" spans="3:18">
      <c r="C6431" s="120">
        <v>2020</v>
      </c>
      <c r="D6431" s="30" t="s">
        <v>265</v>
      </c>
      <c r="E6431" s="30">
        <f>MONTH(FACTURACION[[#This Row],[MES]]&amp;1)</f>
        <v>2</v>
      </c>
      <c r="F6431" s="223">
        <f>DATE(FACTURACION[[#This Row],[AÑO]],FACTURACION[[#This Row],[Mes numero]],1)</f>
        <v>43862</v>
      </c>
      <c r="G6431" s="162" t="s">
        <v>5202</v>
      </c>
      <c r="H6431" s="25">
        <v>830109199</v>
      </c>
      <c r="I6431" s="44" t="str">
        <f>+VLOOKUP(FACTURACION[[#This Row],[NIT]],TABLACLIENTE,2,FALSE)</f>
        <v>ENGINEERING CO (ENGECO LIMITADA)</v>
      </c>
      <c r="J6431" s="114" t="s">
        <v>198</v>
      </c>
      <c r="K6431" s="44" t="str">
        <f>+VLOOKUP(FACTURACION[[#This Row],[REFERENCIA]],CODINV,2,FALSE)</f>
        <v>REG. 1813C-HC C. 1 1/4" R: 6-15" O: 1/2</v>
      </c>
      <c r="L6431" s="44" t="str">
        <f>IF(VLOOKUP(FACTURACION[[#This Row],[REFERENCIA]],CODINV,3,FALSE)=0,"",VLOOKUP(FACTURACION[[#This Row],[REFERENCIA]],CODINV,3,FALSE))</f>
        <v/>
      </c>
      <c r="M6431" s="44" t="str">
        <f>+VLOOKUP(FACTURACION[[#This Row],[REFERENCIA]],CODINV,4,FALSE)</f>
        <v>REGULADORES</v>
      </c>
      <c r="N6431" s="44" t="str">
        <f>+VLOOKUP(FACTURACION[[#This Row],[REFERENCIA]],CODINV,5,FALSE)</f>
        <v>HONEYWELL</v>
      </c>
      <c r="O6431" s="114">
        <v>1</v>
      </c>
      <c r="P6431" s="131">
        <v>190000</v>
      </c>
      <c r="Q6431" s="48">
        <f>+FACTURACION[[#This Row],[CANTIDAD]]*FACTURACION[[#This Row],[VR UNITARIO]]/1000</f>
        <v>190</v>
      </c>
      <c r="R6431" s="44" t="str">
        <f>+VLOOKUP(FACTURACION[[#This Row],[NIT]],TABLACLIENTE,5,FALSE)</f>
        <v>BOGOTÁ D.C.</v>
      </c>
    </row>
    <row r="6432" spans="3:18">
      <c r="C6432" s="120">
        <v>2020</v>
      </c>
      <c r="D6432" s="30" t="s">
        <v>265</v>
      </c>
      <c r="E6432" s="30">
        <f>MONTH(FACTURACION[[#This Row],[MES]]&amp;1)</f>
        <v>2</v>
      </c>
      <c r="F6432" s="223">
        <f>DATE(FACTURACION[[#This Row],[AÑO]],FACTURACION[[#This Row],[Mes numero]],1)</f>
        <v>43862</v>
      </c>
      <c r="G6432" s="162" t="s">
        <v>5203</v>
      </c>
      <c r="H6432" s="25">
        <v>800202395</v>
      </c>
      <c r="I6432" s="44" t="str">
        <f>+VLOOKUP(FACTURACION[[#This Row],[NIT]],TABLACLIENTE,2,FALSE)</f>
        <v>EFIGAS GAS NATURAL S.A. E.S.P. (EFIGAS S.A. E.S.P.)</v>
      </c>
      <c r="J6432" s="114" t="s">
        <v>23</v>
      </c>
      <c r="K6432" s="44" t="str">
        <f>+VLOOKUP(FACTURACION[[#This Row],[REFERENCIA]],CODINV,2,FALSE)</f>
        <v>MEDIDOR AL-800 C:1 1/2" MAOP 20 PSIG CON CONECTORES</v>
      </c>
      <c r="L6432" s="44" t="str">
        <f>IF(VLOOKUP(FACTURACION[[#This Row],[REFERENCIA]],CODINV,3,FALSE)=0,"",VLOOKUP(FACTURACION[[#This Row],[REFERENCIA]],CODINV,3,FALSE))</f>
        <v/>
      </c>
      <c r="M6432" s="44" t="str">
        <f>+VLOOKUP(FACTURACION[[#This Row],[REFERENCIA]],CODINV,4,FALSE)</f>
        <v>MEDIDORES</v>
      </c>
      <c r="N6432" s="44" t="str">
        <f>+VLOOKUP(FACTURACION[[#This Row],[REFERENCIA]],CODINV,5,FALSE)</f>
        <v>HONEYWELL</v>
      </c>
      <c r="O6432" s="114">
        <v>2</v>
      </c>
      <c r="P6432" s="131">
        <v>2331020</v>
      </c>
      <c r="Q6432" s="48">
        <f>+FACTURACION[[#This Row],[CANTIDAD]]*FACTURACION[[#This Row],[VR UNITARIO]]/1000</f>
        <v>4662.04</v>
      </c>
      <c r="R6432" s="44" t="str">
        <f>+VLOOKUP(FACTURACION[[#This Row],[NIT]],TABLACLIENTE,5,FALSE)</f>
        <v>MANIZALES</v>
      </c>
    </row>
    <row r="6433" spans="3:18">
      <c r="C6433" s="120">
        <v>2020</v>
      </c>
      <c r="D6433" s="30" t="s">
        <v>265</v>
      </c>
      <c r="E6433" s="30">
        <f>MONTH(FACTURACION[[#This Row],[MES]]&amp;1)</f>
        <v>2</v>
      </c>
      <c r="F6433" s="223">
        <f>DATE(FACTURACION[[#This Row],[AÑO]],FACTURACION[[#This Row],[Mes numero]],1)</f>
        <v>43862</v>
      </c>
      <c r="G6433" s="162" t="s">
        <v>5203</v>
      </c>
      <c r="H6433" s="25">
        <v>800202395</v>
      </c>
      <c r="I6433" s="44" t="str">
        <f>+VLOOKUP(FACTURACION[[#This Row],[NIT]],TABLACLIENTE,2,FALSE)</f>
        <v>EFIGAS GAS NATURAL S.A. E.S.P. (EFIGAS S.A. E.S.P.)</v>
      </c>
      <c r="J6433" s="114" t="s">
        <v>21</v>
      </c>
      <c r="K6433" s="44" t="str">
        <f>+VLOOKUP(FACTURACION[[#This Row],[REFERENCIA]],CODINV,2,FALSE)</f>
        <v>MEDIDOR AC-630 C:1 1/4" MAOP 25PSIG CON CONECTORES</v>
      </c>
      <c r="L6433" s="44" t="str">
        <f>IF(VLOOKUP(FACTURACION[[#This Row],[REFERENCIA]],CODINV,3,FALSE)=0,"",VLOOKUP(FACTURACION[[#This Row],[REFERENCIA]],CODINV,3,FALSE))</f>
        <v/>
      </c>
      <c r="M6433" s="44" t="str">
        <f>+VLOOKUP(FACTURACION[[#This Row],[REFERENCIA]],CODINV,4,FALSE)</f>
        <v>MEDIDORES</v>
      </c>
      <c r="N6433" s="44" t="str">
        <f>+VLOOKUP(FACTURACION[[#This Row],[REFERENCIA]],CODINV,5,FALSE)</f>
        <v>HONEYWELL</v>
      </c>
      <c r="O6433" s="114">
        <v>5</v>
      </c>
      <c r="P6433" s="131">
        <v>2020217</v>
      </c>
      <c r="Q6433" s="48">
        <f>+FACTURACION[[#This Row],[CANTIDAD]]*FACTURACION[[#This Row],[VR UNITARIO]]/1000</f>
        <v>10101.084999999999</v>
      </c>
      <c r="R6433" s="44" t="str">
        <f>+VLOOKUP(FACTURACION[[#This Row],[NIT]],TABLACLIENTE,5,FALSE)</f>
        <v>MANIZALES</v>
      </c>
    </row>
    <row r="6434" spans="3:18">
      <c r="C6434" s="120">
        <v>2020</v>
      </c>
      <c r="D6434" s="30" t="s">
        <v>268</v>
      </c>
      <c r="E6434" s="30">
        <f>MONTH(FACTURACION[[#This Row],[MES]]&amp;1)</f>
        <v>3</v>
      </c>
      <c r="F6434" s="223">
        <f>DATE(FACTURACION[[#This Row],[AÑO]],FACTURACION[[#This Row],[Mes numero]],1)</f>
        <v>43891</v>
      </c>
      <c r="G6434" s="171" t="s">
        <v>5217</v>
      </c>
      <c r="H6434" s="25">
        <v>800074033</v>
      </c>
      <c r="I6434" s="44" t="str">
        <f>+VLOOKUP(FACTURACION[[#This Row],[NIT]],TABLACLIENTE,2,FALSE)</f>
        <v>COMPAÑIAS ASOCIADAS DE GAS S.A. E.S.P (ASOGAS SA ESP)</v>
      </c>
      <c r="J6434" s="133" t="s">
        <v>604</v>
      </c>
      <c r="K6434" s="44" t="str">
        <f>+VLOOKUP(FACTURACION[[#This Row],[REFERENCIA]],CODINV,2,FALSE)</f>
        <v>DIAFRAGMA 1800CPB2</v>
      </c>
      <c r="L6434" s="44" t="str">
        <f>IF(VLOOKUP(FACTURACION[[#This Row],[REFERENCIA]],CODINV,3,FALSE)=0,"",VLOOKUP(FACTURACION[[#This Row],[REFERENCIA]],CODINV,3,FALSE))</f>
        <v>70014P186</v>
      </c>
      <c r="M6434" s="44" t="str">
        <f>+VLOOKUP(FACTURACION[[#This Row],[REFERENCIA]],CODINV,4,FALSE)</f>
        <v>REPUESTOS Y ACCESORIOS</v>
      </c>
      <c r="N6434" s="44" t="str">
        <f>+VLOOKUP(FACTURACION[[#This Row],[REFERENCIA]],CODINV,5,FALSE)</f>
        <v>HONEYWELL</v>
      </c>
      <c r="O6434" s="133">
        <v>6</v>
      </c>
      <c r="P6434" s="131">
        <v>65000</v>
      </c>
      <c r="Q6434" s="48">
        <f>+FACTURACION[[#This Row],[CANTIDAD]]*FACTURACION[[#This Row],[VR UNITARIO]]/1000</f>
        <v>390</v>
      </c>
      <c r="R6434" s="44" t="str">
        <f>+VLOOKUP(FACTURACION[[#This Row],[NIT]],TABLACLIENTE,5,FALSE)</f>
        <v>MOSQUERA</v>
      </c>
    </row>
    <row r="6435" spans="3:18">
      <c r="C6435" s="120">
        <v>2020</v>
      </c>
      <c r="D6435" s="30" t="s">
        <v>268</v>
      </c>
      <c r="E6435" s="30">
        <f>MONTH(FACTURACION[[#This Row],[MES]]&amp;1)</f>
        <v>3</v>
      </c>
      <c r="F6435" s="223">
        <f>DATE(FACTURACION[[#This Row],[AÑO]],FACTURACION[[#This Row],[Mes numero]],1)</f>
        <v>43891</v>
      </c>
      <c r="G6435" s="171" t="s">
        <v>5217</v>
      </c>
      <c r="H6435" s="25">
        <v>800074033</v>
      </c>
      <c r="I6435" s="44" t="str">
        <f>+VLOOKUP(FACTURACION[[#This Row],[NIT]],TABLACLIENTE,2,FALSE)</f>
        <v>COMPAÑIAS ASOCIADAS DE GAS S.A. E.S.P (ASOGAS SA ESP)</v>
      </c>
      <c r="J6435" s="133" t="s">
        <v>3543</v>
      </c>
      <c r="K6435" s="44" t="str">
        <f>+VLOOKUP(FACTURACION[[#This Row],[REFERENCIA]],CODINV,2,FALSE)</f>
        <v>SEAT DISC BUNA 70</v>
      </c>
      <c r="L6435" s="44" t="str">
        <f>IF(VLOOKUP(FACTURACION[[#This Row],[REFERENCIA]],CODINV,3,FALSE)=0,"",VLOOKUP(FACTURACION[[#This Row],[REFERENCIA]],CODINV,3,FALSE))</f>
        <v>70014P042</v>
      </c>
      <c r="M6435" s="44" t="str">
        <f>+VLOOKUP(FACTURACION[[#This Row],[REFERENCIA]],CODINV,4,FALSE)</f>
        <v>REPUESTOS Y ACCESORIOS</v>
      </c>
      <c r="N6435" s="44" t="str">
        <f>+VLOOKUP(FACTURACION[[#This Row],[REFERENCIA]],CODINV,5,FALSE)</f>
        <v>HONEYWELL</v>
      </c>
      <c r="O6435" s="133">
        <v>6</v>
      </c>
      <c r="P6435" s="131">
        <v>9800</v>
      </c>
      <c r="Q6435" s="48">
        <f>+FACTURACION[[#This Row],[CANTIDAD]]*FACTURACION[[#This Row],[VR UNITARIO]]/1000</f>
        <v>58.8</v>
      </c>
      <c r="R6435" s="44" t="str">
        <f>+VLOOKUP(FACTURACION[[#This Row],[NIT]],TABLACLIENTE,5,FALSE)</f>
        <v>MOSQUERA</v>
      </c>
    </row>
    <row r="6436" spans="3:18">
      <c r="C6436" s="120">
        <v>2020</v>
      </c>
      <c r="D6436" s="30" t="s">
        <v>268</v>
      </c>
      <c r="E6436" s="30">
        <f>MONTH(FACTURACION[[#This Row],[MES]]&amp;1)</f>
        <v>3</v>
      </c>
      <c r="F6436" s="223">
        <f>DATE(FACTURACION[[#This Row],[AÑO]],FACTURACION[[#This Row],[Mes numero]],1)</f>
        <v>43891</v>
      </c>
      <c r="G6436" s="171" t="s">
        <v>5217</v>
      </c>
      <c r="H6436" s="25">
        <v>800074033</v>
      </c>
      <c r="I6436" s="44" t="str">
        <f>+VLOOKUP(FACTURACION[[#This Row],[NIT]],TABLACLIENTE,2,FALSE)</f>
        <v>COMPAÑIAS ASOCIADAS DE GAS S.A. E.S.P (ASOGAS SA ESP)</v>
      </c>
      <c r="J6436" s="133" t="s">
        <v>606</v>
      </c>
      <c r="K6436" s="44" t="str">
        <f>+VLOOKUP(FACTURACION[[#This Row],[REFERENCIA]],CODINV,2,FALSE)</f>
        <v>PILOT 1800CPB</v>
      </c>
      <c r="L6436" s="44" t="str">
        <f>IF(VLOOKUP(FACTURACION[[#This Row],[REFERENCIA]],CODINV,3,FALSE)=0,"",VLOOKUP(FACTURACION[[#This Row],[REFERENCIA]],CODINV,3,FALSE))</f>
        <v>78192P001</v>
      </c>
      <c r="M6436" s="44" t="str">
        <f>+VLOOKUP(FACTURACION[[#This Row],[REFERENCIA]],CODINV,4,FALSE)</f>
        <v>REPUESTOS Y ACCESORIOS</v>
      </c>
      <c r="N6436" s="44" t="str">
        <f>+VLOOKUP(FACTURACION[[#This Row],[REFERENCIA]],CODINV,5,FALSE)</f>
        <v>HONEYWELL</v>
      </c>
      <c r="O6436" s="133">
        <v>1</v>
      </c>
      <c r="P6436" s="131">
        <v>130000</v>
      </c>
      <c r="Q6436" s="48">
        <f>+FACTURACION[[#This Row],[CANTIDAD]]*FACTURACION[[#This Row],[VR UNITARIO]]/1000</f>
        <v>130</v>
      </c>
      <c r="R6436" s="44" t="str">
        <f>+VLOOKUP(FACTURACION[[#This Row],[NIT]],TABLACLIENTE,5,FALSE)</f>
        <v>MOSQUERA</v>
      </c>
    </row>
    <row r="6437" spans="3:18">
      <c r="C6437" s="120">
        <v>2020</v>
      </c>
      <c r="D6437" s="30" t="s">
        <v>268</v>
      </c>
      <c r="E6437" s="30">
        <f>MONTH(FACTURACION[[#This Row],[MES]]&amp;1)</f>
        <v>3</v>
      </c>
      <c r="F6437" s="223">
        <f>DATE(FACTURACION[[#This Row],[AÑO]],FACTURACION[[#This Row],[Mes numero]],1)</f>
        <v>43891</v>
      </c>
      <c r="G6437" s="162" t="s">
        <v>5218</v>
      </c>
      <c r="H6437" s="25">
        <v>891101577</v>
      </c>
      <c r="I6437" s="44" t="str">
        <f>+VLOOKUP(FACTURACION[[#This Row],[NIT]],TABLACLIENTE,2,FALSE)</f>
        <v>ALCANOS DE COLOMBIA S.A. E.S.P</v>
      </c>
      <c r="J6437" s="114" t="s">
        <v>262</v>
      </c>
      <c r="K6437" s="44" t="str">
        <f>+VLOOKUP(FACTURACION[[#This Row],[REFERENCIA]],CODINV,2,FALSE)</f>
        <v>MEDIDOR AL-425 C:1 1/4" MAOP 25 PSIG</v>
      </c>
      <c r="L6437" s="44" t="str">
        <f>IF(VLOOKUP(FACTURACION[[#This Row],[REFERENCIA]],CODINV,3,FALSE)=0,"",VLOOKUP(FACTURACION[[#This Row],[REFERENCIA]],CODINV,3,FALSE))</f>
        <v/>
      </c>
      <c r="M6437" s="44" t="str">
        <f>+VLOOKUP(FACTURACION[[#This Row],[REFERENCIA]],CODINV,4,FALSE)</f>
        <v>MEDIDORES</v>
      </c>
      <c r="N6437" s="44" t="str">
        <f>+VLOOKUP(FACTURACION[[#This Row],[REFERENCIA]],CODINV,5,FALSE)</f>
        <v>HONEYWELL</v>
      </c>
      <c r="O6437" s="114">
        <v>25</v>
      </c>
      <c r="P6437" s="131">
        <v>897649.6</v>
      </c>
      <c r="Q6437" s="48">
        <f>+FACTURACION[[#This Row],[CANTIDAD]]*FACTURACION[[#This Row],[VR UNITARIO]]/1000</f>
        <v>22441.24</v>
      </c>
      <c r="R6437" s="44" t="str">
        <f>+VLOOKUP(FACTURACION[[#This Row],[NIT]],TABLACLIENTE,5,FALSE)</f>
        <v>NEIVA</v>
      </c>
    </row>
    <row r="6438" spans="3:18">
      <c r="C6438" s="120">
        <v>2020</v>
      </c>
      <c r="D6438" s="30" t="s">
        <v>268</v>
      </c>
      <c r="E6438" s="30">
        <f>MONTH(FACTURACION[[#This Row],[MES]]&amp;1)</f>
        <v>3</v>
      </c>
      <c r="F6438" s="223">
        <f>DATE(FACTURACION[[#This Row],[AÑO]],FACTURACION[[#This Row],[Mes numero]],1)</f>
        <v>43891</v>
      </c>
      <c r="G6438" s="162" t="s">
        <v>5219</v>
      </c>
      <c r="H6438" s="25">
        <v>891101577</v>
      </c>
      <c r="I6438" s="44" t="str">
        <f>+VLOOKUP(FACTURACION[[#This Row],[NIT]],TABLACLIENTE,2,FALSE)</f>
        <v>ALCANOS DE COLOMBIA S.A. E.S.P</v>
      </c>
      <c r="J6438" s="114" t="s">
        <v>20</v>
      </c>
      <c r="K6438" s="44" t="str">
        <f>+VLOOKUP(FACTURACION[[#This Row],[REFERENCIA]],CODINV,2,FALSE)</f>
        <v xml:space="preserve">MEDIDOR AC-250 C: 3/4" CON CONECTORES </v>
      </c>
      <c r="L6438" s="44" t="str">
        <f>IF(VLOOKUP(FACTURACION[[#This Row],[REFERENCIA]],CODINV,3,FALSE)=0,"",VLOOKUP(FACTURACION[[#This Row],[REFERENCIA]],CODINV,3,FALSE))</f>
        <v/>
      </c>
      <c r="M6438" s="44" t="str">
        <f>+VLOOKUP(FACTURACION[[#This Row],[REFERENCIA]],CODINV,4,FALSE)</f>
        <v>MEDIDORES</v>
      </c>
      <c r="N6438" s="44" t="str">
        <f>+VLOOKUP(FACTURACION[[#This Row],[REFERENCIA]],CODINV,5,FALSE)</f>
        <v>HONEYWELL</v>
      </c>
      <c r="O6438" s="114">
        <v>8</v>
      </c>
      <c r="P6438" s="131">
        <v>421058.5</v>
      </c>
      <c r="Q6438" s="48">
        <f>+FACTURACION[[#This Row],[CANTIDAD]]*FACTURACION[[#This Row],[VR UNITARIO]]/1000</f>
        <v>3368.4679999999998</v>
      </c>
      <c r="R6438" s="44" t="str">
        <f>+VLOOKUP(FACTURACION[[#This Row],[NIT]],TABLACLIENTE,5,FALSE)</f>
        <v>NEIVA</v>
      </c>
    </row>
    <row r="6439" spans="3:18">
      <c r="C6439" s="120">
        <v>2020</v>
      </c>
      <c r="D6439" s="30" t="s">
        <v>268</v>
      </c>
      <c r="E6439" s="30">
        <f>MONTH(FACTURACION[[#This Row],[MES]]&amp;1)</f>
        <v>3</v>
      </c>
      <c r="F6439" s="223">
        <f>DATE(FACTURACION[[#This Row],[AÑO]],FACTURACION[[#This Row],[Mes numero]],1)</f>
        <v>43891</v>
      </c>
      <c r="G6439" s="162" t="s">
        <v>5220</v>
      </c>
      <c r="H6439" s="25">
        <v>891101577</v>
      </c>
      <c r="I6439" s="44" t="str">
        <f>+VLOOKUP(FACTURACION[[#This Row],[NIT]],TABLACLIENTE,2,FALSE)</f>
        <v>ALCANOS DE COLOMBIA S.A. E.S.P</v>
      </c>
      <c r="J6439" s="114" t="s">
        <v>20</v>
      </c>
      <c r="K6439" s="44" t="str">
        <f>+VLOOKUP(FACTURACION[[#This Row],[REFERENCIA]],CODINV,2,FALSE)</f>
        <v xml:space="preserve">MEDIDOR AC-250 C: 3/4" CON CONECTORES </v>
      </c>
      <c r="L6439" s="44" t="str">
        <f>IF(VLOOKUP(FACTURACION[[#This Row],[REFERENCIA]],CODINV,3,FALSE)=0,"",VLOOKUP(FACTURACION[[#This Row],[REFERENCIA]],CODINV,3,FALSE))</f>
        <v/>
      </c>
      <c r="M6439" s="44" t="str">
        <f>+VLOOKUP(FACTURACION[[#This Row],[REFERENCIA]],CODINV,4,FALSE)</f>
        <v>MEDIDORES</v>
      </c>
      <c r="N6439" s="44" t="str">
        <f>+VLOOKUP(FACTURACION[[#This Row],[REFERENCIA]],CODINV,5,FALSE)</f>
        <v>HONEYWELL</v>
      </c>
      <c r="O6439" s="114">
        <v>8</v>
      </c>
      <c r="P6439" s="131">
        <v>421058.5</v>
      </c>
      <c r="Q6439" s="48">
        <f>+FACTURACION[[#This Row],[CANTIDAD]]*FACTURACION[[#This Row],[VR UNITARIO]]/1000</f>
        <v>3368.4679999999998</v>
      </c>
      <c r="R6439" s="44" t="str">
        <f>+VLOOKUP(FACTURACION[[#This Row],[NIT]],TABLACLIENTE,5,FALSE)</f>
        <v>NEIVA</v>
      </c>
    </row>
    <row r="6440" spans="3:18">
      <c r="C6440" s="120">
        <v>2020</v>
      </c>
      <c r="D6440" s="30" t="s">
        <v>268</v>
      </c>
      <c r="E6440" s="30">
        <f>MONTH(FACTURACION[[#This Row],[MES]]&amp;1)</f>
        <v>3</v>
      </c>
      <c r="F6440" s="223">
        <f>DATE(FACTURACION[[#This Row],[AÑO]],FACTURACION[[#This Row],[Mes numero]],1)</f>
        <v>43891</v>
      </c>
      <c r="G6440" s="162" t="s">
        <v>5221</v>
      </c>
      <c r="H6440" s="25">
        <v>891101577</v>
      </c>
      <c r="I6440" s="44" t="str">
        <f>+VLOOKUP(FACTURACION[[#This Row],[NIT]],TABLACLIENTE,2,FALSE)</f>
        <v>ALCANOS DE COLOMBIA S.A. E.S.P</v>
      </c>
      <c r="J6440" s="114" t="s">
        <v>20</v>
      </c>
      <c r="K6440" s="44" t="str">
        <f>+VLOOKUP(FACTURACION[[#This Row],[REFERENCIA]],CODINV,2,FALSE)</f>
        <v xml:space="preserve">MEDIDOR AC-250 C: 3/4" CON CONECTORES </v>
      </c>
      <c r="L6440" s="44" t="str">
        <f>IF(VLOOKUP(FACTURACION[[#This Row],[REFERENCIA]],CODINV,3,FALSE)=0,"",VLOOKUP(FACTURACION[[#This Row],[REFERENCIA]],CODINV,3,FALSE))</f>
        <v/>
      </c>
      <c r="M6440" s="44" t="str">
        <f>+VLOOKUP(FACTURACION[[#This Row],[REFERENCIA]],CODINV,4,FALSE)</f>
        <v>MEDIDORES</v>
      </c>
      <c r="N6440" s="44" t="str">
        <f>+VLOOKUP(FACTURACION[[#This Row],[REFERENCIA]],CODINV,5,FALSE)</f>
        <v>HONEYWELL</v>
      </c>
      <c r="O6440" s="114">
        <v>5</v>
      </c>
      <c r="P6440" s="131">
        <v>421058.4</v>
      </c>
      <c r="Q6440" s="48">
        <f>+FACTURACION[[#This Row],[CANTIDAD]]*FACTURACION[[#This Row],[VR UNITARIO]]/1000</f>
        <v>2105.2919999999999</v>
      </c>
      <c r="R6440" s="44" t="str">
        <f>+VLOOKUP(FACTURACION[[#This Row],[NIT]],TABLACLIENTE,5,FALSE)</f>
        <v>NEIVA</v>
      </c>
    </row>
    <row r="6441" spans="3:18">
      <c r="C6441" s="120">
        <v>2020</v>
      </c>
      <c r="D6441" s="30" t="s">
        <v>268</v>
      </c>
      <c r="E6441" s="30">
        <f>MONTH(FACTURACION[[#This Row],[MES]]&amp;1)</f>
        <v>3</v>
      </c>
      <c r="F6441" s="223">
        <f>DATE(FACTURACION[[#This Row],[AÑO]],FACTURACION[[#This Row],[Mes numero]],1)</f>
        <v>43891</v>
      </c>
      <c r="G6441" s="172" t="s">
        <v>5222</v>
      </c>
      <c r="H6441" s="25">
        <v>891101577</v>
      </c>
      <c r="I6441" s="44" t="str">
        <f>+VLOOKUP(FACTURACION[[#This Row],[NIT]],TABLACLIENTE,2,FALSE)</f>
        <v>ALCANOS DE COLOMBIA S.A. E.S.P</v>
      </c>
      <c r="J6441" s="133" t="s">
        <v>61</v>
      </c>
      <c r="K6441" s="44" t="str">
        <f>+VLOOKUP(FACTURACION[[#This Row],[REFERENCIA]],CODINV,2,FALSE)</f>
        <v>MANGA 2" S300 H7</v>
      </c>
      <c r="L6441" s="44" t="str">
        <f>IF(VLOOKUP(FACTURACION[[#This Row],[REFERENCIA]],CODINV,3,FALSE)=0,"",VLOOKUP(FACTURACION[[#This Row],[REFERENCIA]],CODINV,3,FALSE))</f>
        <v>73404P002</v>
      </c>
      <c r="M6441" s="44" t="str">
        <f>+VLOOKUP(FACTURACION[[#This Row],[REFERENCIA]],CODINV,4,FALSE)</f>
        <v>MANGAS</v>
      </c>
      <c r="N6441" s="44" t="str">
        <f>+VLOOKUP(FACTURACION[[#This Row],[REFERENCIA]],CODINV,5,FALSE)</f>
        <v>HONEYWELL</v>
      </c>
      <c r="O6441" s="133">
        <v>24</v>
      </c>
      <c r="P6441" s="131">
        <v>675519.36</v>
      </c>
      <c r="Q6441" s="48">
        <f>+FACTURACION[[#This Row],[CANTIDAD]]*FACTURACION[[#This Row],[VR UNITARIO]]/1000</f>
        <v>16212.46464</v>
      </c>
      <c r="R6441" s="44" t="str">
        <f>+VLOOKUP(FACTURACION[[#This Row],[NIT]],TABLACLIENTE,5,FALSE)</f>
        <v>NEIVA</v>
      </c>
    </row>
    <row r="6442" spans="3:18">
      <c r="C6442" s="120">
        <v>2020</v>
      </c>
      <c r="D6442" s="30" t="s">
        <v>268</v>
      </c>
      <c r="E6442" s="30">
        <f>MONTH(FACTURACION[[#This Row],[MES]]&amp;1)</f>
        <v>3</v>
      </c>
      <c r="F6442" s="223">
        <f>DATE(FACTURACION[[#This Row],[AÑO]],FACTURACION[[#This Row],[Mes numero]],1)</f>
        <v>43891</v>
      </c>
      <c r="G6442" s="172" t="s">
        <v>5222</v>
      </c>
      <c r="H6442" s="25">
        <v>891101577</v>
      </c>
      <c r="I6442" s="44" t="str">
        <f>+VLOOKUP(FACTURACION[[#This Row],[NIT]],TABLACLIENTE,2,FALSE)</f>
        <v>ALCANOS DE COLOMBIA S.A. E.S.P</v>
      </c>
      <c r="J6442" s="133" t="s">
        <v>132</v>
      </c>
      <c r="K6442" s="44" t="str">
        <f>+VLOOKUP(FACTURACION[[#This Row],[REFERENCIA]],CODINV,2,FALSE)</f>
        <v>KIT REPARACION BUNA N 80</v>
      </c>
      <c r="L6442" s="44" t="str">
        <f>IF(VLOOKUP(FACTURACION[[#This Row],[REFERENCIA]],CODINV,3,FALSE)=0,"",VLOOKUP(FACTURACION[[#This Row],[REFERENCIA]],CODINV,3,FALSE))</f>
        <v>73914K010</v>
      </c>
      <c r="M6442" s="44" t="str">
        <f>+VLOOKUP(FACTURACION[[#This Row],[REFERENCIA]],CODINV,4,FALSE)</f>
        <v>REPUESTOS Y ACCESORIOS</v>
      </c>
      <c r="N6442" s="44" t="str">
        <f>+VLOOKUP(FACTURACION[[#This Row],[REFERENCIA]],CODINV,5,FALSE)</f>
        <v>HONEYWELL</v>
      </c>
      <c r="O6442" s="133">
        <v>28</v>
      </c>
      <c r="P6442" s="131">
        <v>199042.38</v>
      </c>
      <c r="Q6442" s="48">
        <f>+FACTURACION[[#This Row],[CANTIDAD]]*FACTURACION[[#This Row],[VR UNITARIO]]/1000</f>
        <v>5573.1866400000008</v>
      </c>
      <c r="R6442" s="44" t="str">
        <f>+VLOOKUP(FACTURACION[[#This Row],[NIT]],TABLACLIENTE,5,FALSE)</f>
        <v>NEIVA</v>
      </c>
    </row>
    <row r="6443" spans="3:18">
      <c r="C6443" s="120">
        <v>2020</v>
      </c>
      <c r="D6443" s="30" t="s">
        <v>268</v>
      </c>
      <c r="E6443" s="30">
        <f>MONTH(FACTURACION[[#This Row],[MES]]&amp;1)</f>
        <v>3</v>
      </c>
      <c r="F6443" s="223">
        <f>DATE(FACTURACION[[#This Row],[AÑO]],FACTURACION[[#This Row],[Mes numero]],1)</f>
        <v>43891</v>
      </c>
      <c r="G6443" s="171" t="s">
        <v>5223</v>
      </c>
      <c r="H6443" s="25">
        <v>891101577</v>
      </c>
      <c r="I6443" s="44" t="str">
        <f>+VLOOKUP(FACTURACION[[#This Row],[NIT]],TABLACLIENTE,2,FALSE)</f>
        <v>ALCANOS DE COLOMBIA S.A. E.S.P</v>
      </c>
      <c r="J6443" s="133" t="s">
        <v>61</v>
      </c>
      <c r="K6443" s="44" t="str">
        <f>+VLOOKUP(FACTURACION[[#This Row],[REFERENCIA]],CODINV,2,FALSE)</f>
        <v>MANGA 2" S300 H7</v>
      </c>
      <c r="L6443" s="44" t="str">
        <f>IF(VLOOKUP(FACTURACION[[#This Row],[REFERENCIA]],CODINV,3,FALSE)=0,"",VLOOKUP(FACTURACION[[#This Row],[REFERENCIA]],CODINV,3,FALSE))</f>
        <v>73404P002</v>
      </c>
      <c r="M6443" s="44" t="str">
        <f>+VLOOKUP(FACTURACION[[#This Row],[REFERENCIA]],CODINV,4,FALSE)</f>
        <v>MANGAS</v>
      </c>
      <c r="N6443" s="44" t="str">
        <f>+VLOOKUP(FACTURACION[[#This Row],[REFERENCIA]],CODINV,5,FALSE)</f>
        <v>HONEYWELL</v>
      </c>
      <c r="O6443" s="133">
        <v>10</v>
      </c>
      <c r="P6443" s="131">
        <v>675519.36</v>
      </c>
      <c r="Q6443" s="48">
        <f>+FACTURACION[[#This Row],[CANTIDAD]]*FACTURACION[[#This Row],[VR UNITARIO]]/1000</f>
        <v>6755.1935999999996</v>
      </c>
      <c r="R6443" s="44" t="str">
        <f>+VLOOKUP(FACTURACION[[#This Row],[NIT]],TABLACLIENTE,5,FALSE)</f>
        <v>NEIVA</v>
      </c>
    </row>
    <row r="6444" spans="3:18">
      <c r="C6444" s="120">
        <v>2020</v>
      </c>
      <c r="D6444" s="30" t="s">
        <v>268</v>
      </c>
      <c r="E6444" s="30">
        <f>MONTH(FACTURACION[[#This Row],[MES]]&amp;1)</f>
        <v>3</v>
      </c>
      <c r="F6444" s="223">
        <f>DATE(FACTURACION[[#This Row],[AÑO]],FACTURACION[[#This Row],[Mes numero]],1)</f>
        <v>43891</v>
      </c>
      <c r="G6444" s="171" t="s">
        <v>5223</v>
      </c>
      <c r="H6444" s="25">
        <v>891101577</v>
      </c>
      <c r="I6444" s="44" t="str">
        <f>+VLOOKUP(FACTURACION[[#This Row],[NIT]],TABLACLIENTE,2,FALSE)</f>
        <v>ALCANOS DE COLOMBIA S.A. E.S.P</v>
      </c>
      <c r="J6444" s="133" t="s">
        <v>132</v>
      </c>
      <c r="K6444" s="44" t="str">
        <f>+VLOOKUP(FACTURACION[[#This Row],[REFERENCIA]],CODINV,2,FALSE)</f>
        <v>KIT REPARACION BUNA N 80</v>
      </c>
      <c r="L6444" s="44" t="str">
        <f>IF(VLOOKUP(FACTURACION[[#This Row],[REFERENCIA]],CODINV,3,FALSE)=0,"",VLOOKUP(FACTURACION[[#This Row],[REFERENCIA]],CODINV,3,FALSE))</f>
        <v>73914K010</v>
      </c>
      <c r="M6444" s="44" t="str">
        <f>+VLOOKUP(FACTURACION[[#This Row],[REFERENCIA]],CODINV,4,FALSE)</f>
        <v>REPUESTOS Y ACCESORIOS</v>
      </c>
      <c r="N6444" s="44" t="str">
        <f>+VLOOKUP(FACTURACION[[#This Row],[REFERENCIA]],CODINV,5,FALSE)</f>
        <v>HONEYWELL</v>
      </c>
      <c r="O6444" s="133">
        <v>10</v>
      </c>
      <c r="P6444" s="131">
        <v>199042.38</v>
      </c>
      <c r="Q6444" s="48">
        <f>+FACTURACION[[#This Row],[CANTIDAD]]*FACTURACION[[#This Row],[VR UNITARIO]]/1000</f>
        <v>1990.4238</v>
      </c>
      <c r="R6444" s="44" t="str">
        <f>+VLOOKUP(FACTURACION[[#This Row],[NIT]],TABLACLIENTE,5,FALSE)</f>
        <v>NEIVA</v>
      </c>
    </row>
    <row r="6445" spans="3:18">
      <c r="C6445" s="120">
        <v>2020</v>
      </c>
      <c r="D6445" s="30" t="s">
        <v>268</v>
      </c>
      <c r="E6445" s="30">
        <f>MONTH(FACTURACION[[#This Row],[MES]]&amp;1)</f>
        <v>3</v>
      </c>
      <c r="F6445" s="223">
        <f>DATE(FACTURACION[[#This Row],[AÑO]],FACTURACION[[#This Row],[Mes numero]],1)</f>
        <v>43891</v>
      </c>
      <c r="G6445" s="162" t="s">
        <v>5224</v>
      </c>
      <c r="H6445" s="25">
        <v>891101577</v>
      </c>
      <c r="I6445" s="44" t="str">
        <f>+VLOOKUP(FACTURACION[[#This Row],[NIT]],TABLACLIENTE,2,FALSE)</f>
        <v>ALCANOS DE COLOMBIA S.A. E.S.P</v>
      </c>
      <c r="J6445" s="114" t="s">
        <v>61</v>
      </c>
      <c r="K6445" s="44" t="str">
        <f>+VLOOKUP(FACTURACION[[#This Row],[REFERENCIA]],CODINV,2,FALSE)</f>
        <v>MANGA 2" S300 H7</v>
      </c>
      <c r="L6445" s="44" t="str">
        <f>IF(VLOOKUP(FACTURACION[[#This Row],[REFERENCIA]],CODINV,3,FALSE)=0,"",VLOOKUP(FACTURACION[[#This Row],[REFERENCIA]],CODINV,3,FALSE))</f>
        <v>73404P002</v>
      </c>
      <c r="M6445" s="44" t="str">
        <f>+VLOOKUP(FACTURACION[[#This Row],[REFERENCIA]],CODINV,4,FALSE)</f>
        <v>MANGAS</v>
      </c>
      <c r="N6445" s="44" t="str">
        <f>+VLOOKUP(FACTURACION[[#This Row],[REFERENCIA]],CODINV,5,FALSE)</f>
        <v>HONEYWELL</v>
      </c>
      <c r="O6445" s="114">
        <v>12</v>
      </c>
      <c r="P6445" s="131">
        <v>675519.36</v>
      </c>
      <c r="Q6445" s="48">
        <f>+FACTURACION[[#This Row],[CANTIDAD]]*FACTURACION[[#This Row],[VR UNITARIO]]/1000</f>
        <v>8106.2323200000001</v>
      </c>
      <c r="R6445" s="44" t="str">
        <f>+VLOOKUP(FACTURACION[[#This Row],[NIT]],TABLACLIENTE,5,FALSE)</f>
        <v>NEIVA</v>
      </c>
    </row>
    <row r="6446" spans="3:18">
      <c r="C6446" s="120">
        <v>2020</v>
      </c>
      <c r="D6446" s="30" t="s">
        <v>268</v>
      </c>
      <c r="E6446" s="30">
        <f>MONTH(FACTURACION[[#This Row],[MES]]&amp;1)</f>
        <v>3</v>
      </c>
      <c r="F6446" s="223">
        <f>DATE(FACTURACION[[#This Row],[AÑO]],FACTURACION[[#This Row],[Mes numero]],1)</f>
        <v>43891</v>
      </c>
      <c r="G6446" s="162" t="s">
        <v>5224</v>
      </c>
      <c r="H6446" s="25">
        <v>891101577</v>
      </c>
      <c r="I6446" s="44" t="str">
        <f>+VLOOKUP(FACTURACION[[#This Row],[NIT]],TABLACLIENTE,2,FALSE)</f>
        <v>ALCANOS DE COLOMBIA S.A. E.S.P</v>
      </c>
      <c r="J6446" s="114" t="s">
        <v>132</v>
      </c>
      <c r="K6446" s="44" t="str">
        <f>+VLOOKUP(FACTURACION[[#This Row],[REFERENCIA]],CODINV,2,FALSE)</f>
        <v>KIT REPARACION BUNA N 80</v>
      </c>
      <c r="L6446" s="44" t="str">
        <f>IF(VLOOKUP(FACTURACION[[#This Row],[REFERENCIA]],CODINV,3,FALSE)=0,"",VLOOKUP(FACTURACION[[#This Row],[REFERENCIA]],CODINV,3,FALSE))</f>
        <v>73914K010</v>
      </c>
      <c r="M6446" s="44" t="str">
        <f>+VLOOKUP(FACTURACION[[#This Row],[REFERENCIA]],CODINV,4,FALSE)</f>
        <v>REPUESTOS Y ACCESORIOS</v>
      </c>
      <c r="N6446" s="44" t="str">
        <f>+VLOOKUP(FACTURACION[[#This Row],[REFERENCIA]],CODINV,5,FALSE)</f>
        <v>HONEYWELL</v>
      </c>
      <c r="O6446" s="114">
        <v>16</v>
      </c>
      <c r="P6446" s="131">
        <v>199042.38</v>
      </c>
      <c r="Q6446" s="48">
        <f>+FACTURACION[[#This Row],[CANTIDAD]]*FACTURACION[[#This Row],[VR UNITARIO]]/1000</f>
        <v>3184.6780800000001</v>
      </c>
      <c r="R6446" s="44" t="str">
        <f>+VLOOKUP(FACTURACION[[#This Row],[NIT]],TABLACLIENTE,5,FALSE)</f>
        <v>NEIVA</v>
      </c>
    </row>
    <row r="6447" spans="3:18">
      <c r="C6447" s="120">
        <v>2020</v>
      </c>
      <c r="D6447" s="30" t="s">
        <v>268</v>
      </c>
      <c r="E6447" s="30">
        <f>MONTH(FACTURACION[[#This Row],[MES]]&amp;1)</f>
        <v>3</v>
      </c>
      <c r="F6447" s="223">
        <f>DATE(FACTURACION[[#This Row],[AÑO]],FACTURACION[[#This Row],[Mes numero]],1)</f>
        <v>43891</v>
      </c>
      <c r="G6447" s="162" t="s">
        <v>5225</v>
      </c>
      <c r="H6447" s="25">
        <v>890500726</v>
      </c>
      <c r="I6447" s="44" t="str">
        <f>+VLOOKUP(FACTURACION[[#This Row],[NIT]],TABLACLIENTE,2,FALSE)</f>
        <v>NORTESANTANDEREANA DE GAS S.A. E.S.P (NORGAS S.A. E.S.P.)</v>
      </c>
      <c r="J6447" s="114"/>
      <c r="K6447" s="44" t="s">
        <v>5251</v>
      </c>
      <c r="L6447" s="44" t="e">
        <f>IF(VLOOKUP(FACTURACION[[#This Row],[REFERENCIA]],CODINV,3,FALSE)=0,"",VLOOKUP(FACTURACION[[#This Row],[REFERENCIA]],CODINV,3,FALSE))</f>
        <v>#N/A</v>
      </c>
      <c r="M6447" s="44" t="e">
        <f>+VLOOKUP(FACTURACION[[#This Row],[REFERENCIA]],CODINV,4,FALSE)</f>
        <v>#N/A</v>
      </c>
      <c r="N6447" s="44" t="e">
        <f>+VLOOKUP(FACTURACION[[#This Row],[REFERENCIA]],CODINV,5,FALSE)</f>
        <v>#N/A</v>
      </c>
      <c r="O6447" s="114">
        <v>4</v>
      </c>
      <c r="P6447" s="131">
        <v>1483404</v>
      </c>
      <c r="Q6447" s="48">
        <f>+FACTURACION[[#This Row],[CANTIDAD]]*FACTURACION[[#This Row],[VR UNITARIO]]/1000</f>
        <v>5933.616</v>
      </c>
      <c r="R6447" s="44" t="str">
        <f>+VLOOKUP(FACTURACION[[#This Row],[NIT]],TABLACLIENTE,5,FALSE)</f>
        <v>BUCARAMANGA</v>
      </c>
    </row>
    <row r="6448" spans="3:18">
      <c r="C6448" s="120">
        <v>2020</v>
      </c>
      <c r="D6448" s="30" t="s">
        <v>268</v>
      </c>
      <c r="E6448" s="30">
        <f>MONTH(FACTURACION[[#This Row],[MES]]&amp;1)</f>
        <v>3</v>
      </c>
      <c r="F6448" s="223">
        <f>DATE(FACTURACION[[#This Row],[AÑO]],FACTURACION[[#This Row],[Mes numero]],1)</f>
        <v>43891</v>
      </c>
      <c r="G6448" s="162" t="s">
        <v>5226</v>
      </c>
      <c r="H6448" s="25">
        <v>890500726</v>
      </c>
      <c r="I6448" s="44" t="str">
        <f>+VLOOKUP(FACTURACION[[#This Row],[NIT]],TABLACLIENTE,2,FALSE)</f>
        <v>NORTESANTANDEREANA DE GAS S.A. E.S.P (NORGAS S.A. E.S.P.)</v>
      </c>
      <c r="J6448" s="114"/>
      <c r="K6448" s="44" t="s">
        <v>5252</v>
      </c>
      <c r="L6448" s="44" t="e">
        <f>IF(VLOOKUP(FACTURACION[[#This Row],[REFERENCIA]],CODINV,3,FALSE)=0,"",VLOOKUP(FACTURACION[[#This Row],[REFERENCIA]],CODINV,3,FALSE))</f>
        <v>#N/A</v>
      </c>
      <c r="M6448" s="44" t="e">
        <f>+VLOOKUP(FACTURACION[[#This Row],[REFERENCIA]],CODINV,4,FALSE)</f>
        <v>#N/A</v>
      </c>
      <c r="N6448" s="44" t="e">
        <f>+VLOOKUP(FACTURACION[[#This Row],[REFERENCIA]],CODINV,5,FALSE)</f>
        <v>#N/A</v>
      </c>
      <c r="O6448" s="114">
        <v>2</v>
      </c>
      <c r="P6448" s="131">
        <v>1517636</v>
      </c>
      <c r="Q6448" s="48">
        <f>+FACTURACION[[#This Row],[CANTIDAD]]*FACTURACION[[#This Row],[VR UNITARIO]]/1000</f>
        <v>3035.2719999999999</v>
      </c>
      <c r="R6448" s="44" t="str">
        <f>+VLOOKUP(FACTURACION[[#This Row],[NIT]],TABLACLIENTE,5,FALSE)</f>
        <v>BUCARAMANGA</v>
      </c>
    </row>
    <row r="6449" spans="3:18">
      <c r="C6449" s="120">
        <v>2020</v>
      </c>
      <c r="D6449" s="30" t="s">
        <v>268</v>
      </c>
      <c r="E6449" s="30">
        <f>MONTH(FACTURACION[[#This Row],[MES]]&amp;1)</f>
        <v>3</v>
      </c>
      <c r="F6449" s="223">
        <f>DATE(FACTURACION[[#This Row],[AÑO]],FACTURACION[[#This Row],[Mes numero]],1)</f>
        <v>43891</v>
      </c>
      <c r="G6449" s="162" t="s">
        <v>5227</v>
      </c>
      <c r="H6449" s="25">
        <v>860033633</v>
      </c>
      <c r="I6449" s="44" t="str">
        <f>+VLOOKUP(FACTURACION[[#This Row],[NIT]],TABLACLIENTE,2,FALSE)</f>
        <v>RAYOGAS S.A. E.S.P.</v>
      </c>
      <c r="J6449" s="114" t="s">
        <v>5253</v>
      </c>
      <c r="K6449" s="44" t="str">
        <f>+VLOOKUP(FACTURACION[[#This Row],[REFERENCIA]],CODINV,2,FALSE)</f>
        <v>MULTIVALVULA 1" ASME</v>
      </c>
      <c r="L6449" s="44" t="str">
        <f>IF(VLOOKUP(FACTURACION[[#This Row],[REFERENCIA]],CODINV,3,FALSE)=0,"",VLOOKUP(FACTURACION[[#This Row],[REFERENCIA]],CODINV,3,FALSE))</f>
        <v>6543R12.0</v>
      </c>
      <c r="M6449" s="44" t="str">
        <f>+VLOOKUP(FACTURACION[[#This Row],[REFERENCIA]],CODINV,4,FALSE)</f>
        <v>VÁLVULAS Y MULTIVÁLVULAS</v>
      </c>
      <c r="N6449" s="44" t="str">
        <f>+VLOOKUP(FACTURACION[[#This Row],[REFERENCIA]],CODINV,5,FALSE)</f>
        <v>REGO</v>
      </c>
      <c r="O6449" s="114">
        <v>1</v>
      </c>
      <c r="P6449" s="131">
        <v>298700</v>
      </c>
      <c r="Q6449" s="48">
        <f>+FACTURACION[[#This Row],[CANTIDAD]]*FACTURACION[[#This Row],[VR UNITARIO]]/1000</f>
        <v>298.7</v>
      </c>
      <c r="R6449" s="44" t="str">
        <f>+VLOOKUP(FACTURACION[[#This Row],[NIT]],TABLACLIENTE,5,FALSE)</f>
        <v>BOGOTÁ D.C.</v>
      </c>
    </row>
    <row r="6450" spans="3:18">
      <c r="C6450" s="120">
        <v>2020</v>
      </c>
      <c r="D6450" s="30" t="s">
        <v>268</v>
      </c>
      <c r="E6450" s="30">
        <f>MONTH(FACTURACION[[#This Row],[MES]]&amp;1)</f>
        <v>3</v>
      </c>
      <c r="F6450" s="223">
        <f>DATE(FACTURACION[[#This Row],[AÑO]],FACTURACION[[#This Row],[Mes numero]],1)</f>
        <v>43891</v>
      </c>
      <c r="G6450" s="162" t="s">
        <v>5228</v>
      </c>
      <c r="H6450" s="25">
        <v>860033633</v>
      </c>
      <c r="I6450" s="44" t="str">
        <f>+VLOOKUP(FACTURACION[[#This Row],[NIT]],TABLACLIENTE,2,FALSE)</f>
        <v>RAYOGAS S.A. E.S.P.</v>
      </c>
      <c r="J6450" s="114" t="s">
        <v>262</v>
      </c>
      <c r="K6450" s="44" t="str">
        <f>+VLOOKUP(FACTURACION[[#This Row],[REFERENCIA]],CODINV,2,FALSE)</f>
        <v>MEDIDOR AL-425 C:1 1/4" MAOP 25 PSIG</v>
      </c>
      <c r="L6450" s="44" t="str">
        <f>IF(VLOOKUP(FACTURACION[[#This Row],[REFERENCIA]],CODINV,3,FALSE)=0,"",VLOOKUP(FACTURACION[[#This Row],[REFERENCIA]],CODINV,3,FALSE))</f>
        <v/>
      </c>
      <c r="M6450" s="44" t="str">
        <f>+VLOOKUP(FACTURACION[[#This Row],[REFERENCIA]],CODINV,4,FALSE)</f>
        <v>MEDIDORES</v>
      </c>
      <c r="N6450" s="44" t="str">
        <f>+VLOOKUP(FACTURACION[[#This Row],[REFERENCIA]],CODINV,5,FALSE)</f>
        <v>HONEYWELL</v>
      </c>
      <c r="O6450" s="114">
        <v>1</v>
      </c>
      <c r="P6450" s="131">
        <v>793270</v>
      </c>
      <c r="Q6450" s="48">
        <f>+FACTURACION[[#This Row],[CANTIDAD]]*FACTURACION[[#This Row],[VR UNITARIO]]/1000</f>
        <v>793.27</v>
      </c>
      <c r="R6450" s="44" t="str">
        <f>+VLOOKUP(FACTURACION[[#This Row],[NIT]],TABLACLIENTE,5,FALSE)</f>
        <v>BOGOTÁ D.C.</v>
      </c>
    </row>
    <row r="6451" spans="3:18">
      <c r="C6451" s="120">
        <v>2020</v>
      </c>
      <c r="D6451" s="30" t="s">
        <v>268</v>
      </c>
      <c r="E6451" s="30">
        <f>MONTH(FACTURACION[[#This Row],[MES]]&amp;1)</f>
        <v>3</v>
      </c>
      <c r="F6451" s="223">
        <f>DATE(FACTURACION[[#This Row],[AÑO]],FACTURACION[[#This Row],[Mes numero]],1)</f>
        <v>43891</v>
      </c>
      <c r="G6451" s="162" t="s">
        <v>5229</v>
      </c>
      <c r="H6451" s="25">
        <v>890503900</v>
      </c>
      <c r="I6451" s="44" t="str">
        <f>+VLOOKUP(FACTURACION[[#This Row],[NIT]],TABLACLIENTE,2,FALSE)</f>
        <v>GASES DEL ORIENTE S.A. E.S.P.</v>
      </c>
      <c r="J6451" s="114" t="s">
        <v>6</v>
      </c>
      <c r="K6451" s="44" t="str">
        <f>+VLOOKUP(FACTURACION[[#This Row],[REFERENCIA]],CODINV,2,FALSE)</f>
        <v>REG.1813C C:3/4" R:6-15" O:1/2</v>
      </c>
      <c r="L6451" s="44" t="str">
        <f>IF(VLOOKUP(FACTURACION[[#This Row],[REFERENCIA]],CODINV,3,FALSE)=0,"",VLOOKUP(FACTURACION[[#This Row],[REFERENCIA]],CODINV,3,FALSE))</f>
        <v/>
      </c>
      <c r="M6451" s="44" t="str">
        <f>+VLOOKUP(FACTURACION[[#This Row],[REFERENCIA]],CODINV,4,FALSE)</f>
        <v>REGULADORES</v>
      </c>
      <c r="N6451" s="44" t="str">
        <f>+VLOOKUP(FACTURACION[[#This Row],[REFERENCIA]],CODINV,5,FALSE)</f>
        <v>HONEYWELL</v>
      </c>
      <c r="O6451" s="114">
        <v>6</v>
      </c>
      <c r="P6451" s="131">
        <v>175000</v>
      </c>
      <c r="Q6451" s="48">
        <f>+FACTURACION[[#This Row],[CANTIDAD]]*FACTURACION[[#This Row],[VR UNITARIO]]/1000</f>
        <v>1050</v>
      </c>
      <c r="R6451" s="44" t="str">
        <f>+VLOOKUP(FACTURACION[[#This Row],[NIT]],TABLACLIENTE,5,FALSE)</f>
        <v>CUCUTA</v>
      </c>
    </row>
    <row r="6452" spans="3:18">
      <c r="C6452" s="120">
        <v>2020</v>
      </c>
      <c r="D6452" s="30" t="s">
        <v>268</v>
      </c>
      <c r="E6452" s="30">
        <f>MONTH(FACTURACION[[#This Row],[MES]]&amp;1)</f>
        <v>3</v>
      </c>
      <c r="F6452" s="223">
        <f>DATE(FACTURACION[[#This Row],[AÑO]],FACTURACION[[#This Row],[Mes numero]],1)</f>
        <v>43891</v>
      </c>
      <c r="G6452" s="162" t="s">
        <v>5229</v>
      </c>
      <c r="H6452" s="25">
        <v>890503900</v>
      </c>
      <c r="I6452" s="44" t="str">
        <f>+VLOOKUP(FACTURACION[[#This Row],[NIT]],TABLACLIENTE,2,FALSE)</f>
        <v>GASES DEL ORIENTE S.A. E.S.P.</v>
      </c>
      <c r="J6452" s="114" t="s">
        <v>21</v>
      </c>
      <c r="K6452" s="44" t="str">
        <f>+VLOOKUP(FACTURACION[[#This Row],[REFERENCIA]],CODINV,2,FALSE)</f>
        <v>MEDIDOR AC-630 C:1 1/4" MAOP 25PSIG CON CONECTORES</v>
      </c>
      <c r="L6452" s="44" t="str">
        <f>IF(VLOOKUP(FACTURACION[[#This Row],[REFERENCIA]],CODINV,3,FALSE)=0,"",VLOOKUP(FACTURACION[[#This Row],[REFERENCIA]],CODINV,3,FALSE))</f>
        <v/>
      </c>
      <c r="M6452" s="44" t="str">
        <f>+VLOOKUP(FACTURACION[[#This Row],[REFERENCIA]],CODINV,4,FALSE)</f>
        <v>MEDIDORES</v>
      </c>
      <c r="N6452" s="44" t="str">
        <f>+VLOOKUP(FACTURACION[[#This Row],[REFERENCIA]],CODINV,5,FALSE)</f>
        <v>HONEYWELL</v>
      </c>
      <c r="O6452" s="114">
        <v>1</v>
      </c>
      <c r="P6452" s="131">
        <v>1950000</v>
      </c>
      <c r="Q6452" s="48">
        <f>+FACTURACION[[#This Row],[CANTIDAD]]*FACTURACION[[#This Row],[VR UNITARIO]]/1000</f>
        <v>1950</v>
      </c>
      <c r="R6452" s="44" t="str">
        <f>+VLOOKUP(FACTURACION[[#This Row],[NIT]],TABLACLIENTE,5,FALSE)</f>
        <v>CUCUTA</v>
      </c>
    </row>
    <row r="6453" spans="3:18">
      <c r="C6453" s="120">
        <v>2020</v>
      </c>
      <c r="D6453" s="30" t="s">
        <v>268</v>
      </c>
      <c r="E6453" s="30">
        <f>MONTH(FACTURACION[[#This Row],[MES]]&amp;1)</f>
        <v>3</v>
      </c>
      <c r="F6453" s="223">
        <f>DATE(FACTURACION[[#This Row],[AÑO]],FACTURACION[[#This Row],[Mes numero]],1)</f>
        <v>43891</v>
      </c>
      <c r="G6453" s="162" t="s">
        <v>5230</v>
      </c>
      <c r="H6453" s="25">
        <v>891101577</v>
      </c>
      <c r="I6453" s="44" t="str">
        <f>+VLOOKUP(FACTURACION[[#This Row],[NIT]],TABLACLIENTE,2,FALSE)</f>
        <v>ALCANOS DE COLOMBIA S.A. E.S.P</v>
      </c>
      <c r="J6453" s="114" t="s">
        <v>61</v>
      </c>
      <c r="K6453" s="44" t="str">
        <f>+VLOOKUP(FACTURACION[[#This Row],[REFERENCIA]],CODINV,2,FALSE)</f>
        <v>MANGA 2" S300 H7</v>
      </c>
      <c r="L6453" s="44" t="str">
        <f>IF(VLOOKUP(FACTURACION[[#This Row],[REFERENCIA]],CODINV,3,FALSE)=0,"",VLOOKUP(FACTURACION[[#This Row],[REFERENCIA]],CODINV,3,FALSE))</f>
        <v>73404P002</v>
      </c>
      <c r="M6453" s="44" t="str">
        <f>+VLOOKUP(FACTURACION[[#This Row],[REFERENCIA]],CODINV,4,FALSE)</f>
        <v>MANGAS</v>
      </c>
      <c r="N6453" s="44" t="str">
        <f>+VLOOKUP(FACTURACION[[#This Row],[REFERENCIA]],CODINV,5,FALSE)</f>
        <v>HONEYWELL</v>
      </c>
      <c r="O6453" s="114">
        <v>16</v>
      </c>
      <c r="P6453" s="131">
        <v>675519.36</v>
      </c>
      <c r="Q6453" s="48">
        <f>+FACTURACION[[#This Row],[CANTIDAD]]*FACTURACION[[#This Row],[VR UNITARIO]]/1000</f>
        <v>10808.30976</v>
      </c>
      <c r="R6453" s="44" t="str">
        <f>+VLOOKUP(FACTURACION[[#This Row],[NIT]],TABLACLIENTE,5,FALSE)</f>
        <v>NEIVA</v>
      </c>
    </row>
    <row r="6454" spans="3:18">
      <c r="C6454" s="120">
        <v>2020</v>
      </c>
      <c r="D6454" s="30" t="s">
        <v>268</v>
      </c>
      <c r="E6454" s="30">
        <f>MONTH(FACTURACION[[#This Row],[MES]]&amp;1)</f>
        <v>3</v>
      </c>
      <c r="F6454" s="223">
        <f>DATE(FACTURACION[[#This Row],[AÑO]],FACTURACION[[#This Row],[Mes numero]],1)</f>
        <v>43891</v>
      </c>
      <c r="G6454" s="162" t="s">
        <v>5230</v>
      </c>
      <c r="H6454" s="25">
        <v>891101577</v>
      </c>
      <c r="I6454" s="44" t="str">
        <f>+VLOOKUP(FACTURACION[[#This Row],[NIT]],TABLACLIENTE,2,FALSE)</f>
        <v>ALCANOS DE COLOMBIA S.A. E.S.P</v>
      </c>
      <c r="J6454" s="114" t="s">
        <v>132</v>
      </c>
      <c r="K6454" s="44" t="str">
        <f>+VLOOKUP(FACTURACION[[#This Row],[REFERENCIA]],CODINV,2,FALSE)</f>
        <v>KIT REPARACION BUNA N 80</v>
      </c>
      <c r="L6454" s="44" t="str">
        <f>IF(VLOOKUP(FACTURACION[[#This Row],[REFERENCIA]],CODINV,3,FALSE)=0,"",VLOOKUP(FACTURACION[[#This Row],[REFERENCIA]],CODINV,3,FALSE))</f>
        <v>73914K010</v>
      </c>
      <c r="M6454" s="44" t="str">
        <f>+VLOOKUP(FACTURACION[[#This Row],[REFERENCIA]],CODINV,4,FALSE)</f>
        <v>REPUESTOS Y ACCESORIOS</v>
      </c>
      <c r="N6454" s="44" t="str">
        <f>+VLOOKUP(FACTURACION[[#This Row],[REFERENCIA]],CODINV,5,FALSE)</f>
        <v>HONEYWELL</v>
      </c>
      <c r="O6454" s="114">
        <v>18</v>
      </c>
      <c r="P6454" s="131">
        <v>199042.38</v>
      </c>
      <c r="Q6454" s="48">
        <f>+FACTURACION[[#This Row],[CANTIDAD]]*FACTURACION[[#This Row],[VR UNITARIO]]/1000</f>
        <v>3582.7628399999999</v>
      </c>
      <c r="R6454" s="44" t="str">
        <f>+VLOOKUP(FACTURACION[[#This Row],[NIT]],TABLACLIENTE,5,FALSE)</f>
        <v>NEIVA</v>
      </c>
    </row>
    <row r="6455" spans="3:18">
      <c r="C6455" s="120">
        <v>2020</v>
      </c>
      <c r="D6455" s="30" t="s">
        <v>268</v>
      </c>
      <c r="E6455" s="30">
        <f>MONTH(FACTURACION[[#This Row],[MES]]&amp;1)</f>
        <v>3</v>
      </c>
      <c r="F6455" s="223">
        <f>DATE(FACTURACION[[#This Row],[AÑO]],FACTURACION[[#This Row],[Mes numero]],1)</f>
        <v>43891</v>
      </c>
      <c r="G6455" s="162" t="s">
        <v>5231</v>
      </c>
      <c r="H6455" s="25">
        <v>900950504</v>
      </c>
      <c r="I6455" s="44" t="str">
        <f>+VLOOKUP(FACTURACION[[#This Row],[NIT]],TABLACLIENTE,2,FALSE)</f>
        <v>DAMASA DE COLOMBIA S A S</v>
      </c>
      <c r="J6455" s="114" t="s">
        <v>1064</v>
      </c>
      <c r="K6455" s="44" t="str">
        <f>+VLOOKUP(FACTURACION[[#This Row],[REFERENCIA]],CODINV,2,FALSE)</f>
        <v>REG. 1813C C: 1" R: 6-15" O: 1/2</v>
      </c>
      <c r="L6455" s="44" t="str">
        <f>IF(VLOOKUP(FACTURACION[[#This Row],[REFERENCIA]],CODINV,3,FALSE)=0,"",VLOOKUP(FACTURACION[[#This Row],[REFERENCIA]],CODINV,3,FALSE))</f>
        <v/>
      </c>
      <c r="M6455" s="44" t="str">
        <f>+VLOOKUP(FACTURACION[[#This Row],[REFERENCIA]],CODINV,4,FALSE)</f>
        <v>REGULADORES</v>
      </c>
      <c r="N6455" s="44" t="str">
        <f>+VLOOKUP(FACTURACION[[#This Row],[REFERENCIA]],CODINV,5,FALSE)</f>
        <v>HONEYWELL</v>
      </c>
      <c r="O6455" s="114">
        <v>12</v>
      </c>
      <c r="P6455" s="131">
        <v>155391.5</v>
      </c>
      <c r="Q6455" s="48">
        <f>+FACTURACION[[#This Row],[CANTIDAD]]*FACTURACION[[#This Row],[VR UNITARIO]]/1000</f>
        <v>1864.6980000000001</v>
      </c>
      <c r="R6455" s="44" t="str">
        <f>+VLOOKUP(FACTURACION[[#This Row],[NIT]],TABLACLIENTE,5,FALSE)</f>
        <v>BOGOTÁ D.C.</v>
      </c>
    </row>
    <row r="6456" spans="3:18">
      <c r="C6456" s="120">
        <v>2020</v>
      </c>
      <c r="D6456" s="30" t="s">
        <v>268</v>
      </c>
      <c r="E6456" s="30">
        <f>MONTH(FACTURACION[[#This Row],[MES]]&amp;1)</f>
        <v>3</v>
      </c>
      <c r="F6456" s="223">
        <f>DATE(FACTURACION[[#This Row],[AÑO]],FACTURACION[[#This Row],[Mes numero]],1)</f>
        <v>43891</v>
      </c>
      <c r="G6456" s="162" t="s">
        <v>5231</v>
      </c>
      <c r="H6456" s="25">
        <v>900950504</v>
      </c>
      <c r="I6456" s="44" t="str">
        <f>+VLOOKUP(FACTURACION[[#This Row],[NIT]],TABLACLIENTE,2,FALSE)</f>
        <v>DAMASA DE COLOMBIA S A S</v>
      </c>
      <c r="J6456" s="114" t="s">
        <v>198</v>
      </c>
      <c r="K6456" s="44" t="str">
        <f>+VLOOKUP(FACTURACION[[#This Row],[REFERENCIA]],CODINV,2,FALSE)</f>
        <v>REG. 1813C-HC C. 1 1/4" R: 6-15" O: 1/2</v>
      </c>
      <c r="L6456" s="44" t="str">
        <f>IF(VLOOKUP(FACTURACION[[#This Row],[REFERENCIA]],CODINV,3,FALSE)=0,"",VLOOKUP(FACTURACION[[#This Row],[REFERENCIA]],CODINV,3,FALSE))</f>
        <v/>
      </c>
      <c r="M6456" s="44" t="str">
        <f>+VLOOKUP(FACTURACION[[#This Row],[REFERENCIA]],CODINV,4,FALSE)</f>
        <v>REGULADORES</v>
      </c>
      <c r="N6456" s="44" t="str">
        <f>+VLOOKUP(FACTURACION[[#This Row],[REFERENCIA]],CODINV,5,FALSE)</f>
        <v>HONEYWELL</v>
      </c>
      <c r="O6456" s="114">
        <v>5</v>
      </c>
      <c r="P6456" s="131">
        <v>179098.25</v>
      </c>
      <c r="Q6456" s="48">
        <f>+FACTURACION[[#This Row],[CANTIDAD]]*FACTURACION[[#This Row],[VR UNITARIO]]/1000</f>
        <v>895.49125000000004</v>
      </c>
      <c r="R6456" s="44" t="str">
        <f>+VLOOKUP(FACTURACION[[#This Row],[NIT]],TABLACLIENTE,5,FALSE)</f>
        <v>BOGOTÁ D.C.</v>
      </c>
    </row>
    <row r="6457" spans="3:18">
      <c r="C6457" s="120">
        <v>2020</v>
      </c>
      <c r="D6457" s="30" t="s">
        <v>268</v>
      </c>
      <c r="E6457" s="30">
        <f>MONTH(FACTURACION[[#This Row],[MES]]&amp;1)</f>
        <v>3</v>
      </c>
      <c r="F6457" s="223">
        <f>DATE(FACTURACION[[#This Row],[AÑO]],FACTURACION[[#This Row],[Mes numero]],1)</f>
        <v>43891</v>
      </c>
      <c r="G6457" s="162" t="s">
        <v>5231</v>
      </c>
      <c r="H6457" s="25">
        <v>900950504</v>
      </c>
      <c r="I6457" s="44" t="str">
        <f>+VLOOKUP(FACTURACION[[#This Row],[NIT]],TABLACLIENTE,2,FALSE)</f>
        <v>DAMASA DE COLOMBIA S A S</v>
      </c>
      <c r="J6457" s="114" t="s">
        <v>6</v>
      </c>
      <c r="K6457" s="44" t="str">
        <f>+VLOOKUP(FACTURACION[[#This Row],[REFERENCIA]],CODINV,2,FALSE)</f>
        <v>REG.1813C C:3/4" R:6-15" O:1/2</v>
      </c>
      <c r="L6457" s="44" t="str">
        <f>IF(VLOOKUP(FACTURACION[[#This Row],[REFERENCIA]],CODINV,3,FALSE)=0,"",VLOOKUP(FACTURACION[[#This Row],[REFERENCIA]],CODINV,3,FALSE))</f>
        <v/>
      </c>
      <c r="M6457" s="44" t="str">
        <f>+VLOOKUP(FACTURACION[[#This Row],[REFERENCIA]],CODINV,4,FALSE)</f>
        <v>REGULADORES</v>
      </c>
      <c r="N6457" s="44" t="str">
        <f>+VLOOKUP(FACTURACION[[#This Row],[REFERENCIA]],CODINV,5,FALSE)</f>
        <v>HONEYWELL</v>
      </c>
      <c r="O6457" s="114">
        <v>24</v>
      </c>
      <c r="P6457" s="131">
        <v>155391.5</v>
      </c>
      <c r="Q6457" s="48">
        <f>+FACTURACION[[#This Row],[CANTIDAD]]*FACTURACION[[#This Row],[VR UNITARIO]]/1000</f>
        <v>3729.3960000000002</v>
      </c>
      <c r="R6457" s="44" t="str">
        <f>+VLOOKUP(FACTURACION[[#This Row],[NIT]],TABLACLIENTE,5,FALSE)</f>
        <v>BOGOTÁ D.C.</v>
      </c>
    </row>
    <row r="6458" spans="3:18">
      <c r="C6458" s="120">
        <v>2020</v>
      </c>
      <c r="D6458" s="30" t="s">
        <v>268</v>
      </c>
      <c r="E6458" s="30">
        <f>MONTH(FACTURACION[[#This Row],[MES]]&amp;1)</f>
        <v>3</v>
      </c>
      <c r="F6458" s="223">
        <f>DATE(FACTURACION[[#This Row],[AÑO]],FACTURACION[[#This Row],[Mes numero]],1)</f>
        <v>43891</v>
      </c>
      <c r="G6458" s="162" t="s">
        <v>5232</v>
      </c>
      <c r="H6458" s="25">
        <v>900714971</v>
      </c>
      <c r="I6458" s="44" t="str">
        <f>+VLOOKUP(FACTURACION[[#This Row],[NIT]],TABLACLIENTE,2,FALSE)</f>
        <v>MASERVICON</v>
      </c>
      <c r="J6458" s="114" t="s">
        <v>5</v>
      </c>
      <c r="K6458" s="44" t="str">
        <f>+VLOOKUP(FACTURACION[[#This Row],[REFERENCIA]],CODINV,2,FALSE)</f>
        <v>REG. 1800 CPB2 1 1-4· O: 5/16" R: STD</v>
      </c>
      <c r="L6458" s="44" t="str">
        <f>IF(VLOOKUP(FACTURACION[[#This Row],[REFERENCIA]],CODINV,3,FALSE)=0,"",VLOOKUP(FACTURACION[[#This Row],[REFERENCIA]],CODINV,3,FALSE))</f>
        <v/>
      </c>
      <c r="M6458" s="44" t="str">
        <f>+VLOOKUP(FACTURACION[[#This Row],[REFERENCIA]],CODINV,4,FALSE)</f>
        <v>REGULADORES</v>
      </c>
      <c r="N6458" s="44" t="str">
        <f>+VLOOKUP(FACTURACION[[#This Row],[REFERENCIA]],CODINV,5,FALSE)</f>
        <v>HONEYWELL</v>
      </c>
      <c r="O6458" s="114">
        <v>4</v>
      </c>
      <c r="P6458" s="131">
        <v>698000</v>
      </c>
      <c r="Q6458" s="48">
        <f>+FACTURACION[[#This Row],[CANTIDAD]]*FACTURACION[[#This Row],[VR UNITARIO]]/1000</f>
        <v>2792</v>
      </c>
      <c r="R6458" s="44" t="str">
        <f>+VLOOKUP(FACTURACION[[#This Row],[NIT]],TABLACLIENTE,5,FALSE)</f>
        <v>IBAGUE</v>
      </c>
    </row>
    <row r="6459" spans="3:18">
      <c r="C6459" s="120">
        <v>2020</v>
      </c>
      <c r="D6459" s="30" t="s">
        <v>268</v>
      </c>
      <c r="E6459" s="30">
        <f>MONTH(FACTURACION[[#This Row],[MES]]&amp;1)</f>
        <v>3</v>
      </c>
      <c r="F6459" s="223">
        <f>DATE(FACTURACION[[#This Row],[AÑO]],FACTURACION[[#This Row],[Mes numero]],1)</f>
        <v>43891</v>
      </c>
      <c r="G6459" s="162" t="s">
        <v>5233</v>
      </c>
      <c r="H6459" s="25">
        <v>860033633</v>
      </c>
      <c r="I6459" s="44" t="str">
        <f>+VLOOKUP(FACTURACION[[#This Row],[NIT]],TABLACLIENTE,2,FALSE)</f>
        <v>RAYOGAS S.A. E.S.P.</v>
      </c>
      <c r="J6459" s="114" t="s">
        <v>1496</v>
      </c>
      <c r="K6459" s="44" t="str">
        <f>+VLOOKUP(FACTURACION[[#This Row],[REFERENCIA]],CODINV,2,FALSE)</f>
        <v>ACTUADOR NEUMATICO PARA VALVULA INTERNA A320</v>
      </c>
      <c r="L6459" s="44" t="str">
        <f>IF(VLOOKUP(FACTURACION[[#This Row],[REFERENCIA]],CODINV,3,FALSE)=0,"",VLOOKUP(FACTURACION[[#This Row],[REFERENCIA]],CODINV,3,FALSE))</f>
        <v>A3209PA</v>
      </c>
      <c r="M6459" s="44" t="str">
        <f>+VLOOKUP(FACTURACION[[#This Row],[REFERENCIA]],CODINV,4,FALSE)</f>
        <v>REPUESTOS Y ACCESORIOS</v>
      </c>
      <c r="N6459" s="44" t="str">
        <f>+VLOOKUP(FACTURACION[[#This Row],[REFERENCIA]],CODINV,5,FALSE)</f>
        <v>REGO</v>
      </c>
      <c r="O6459" s="114">
        <v>2</v>
      </c>
      <c r="P6459" s="131">
        <v>483975</v>
      </c>
      <c r="Q6459" s="48">
        <f>+FACTURACION[[#This Row],[CANTIDAD]]*FACTURACION[[#This Row],[VR UNITARIO]]/1000</f>
        <v>967.95</v>
      </c>
      <c r="R6459" s="44" t="str">
        <f>+VLOOKUP(FACTURACION[[#This Row],[NIT]],TABLACLIENTE,5,FALSE)</f>
        <v>BOGOTÁ D.C.</v>
      </c>
    </row>
    <row r="6460" spans="3:18">
      <c r="C6460" s="120">
        <v>2020</v>
      </c>
      <c r="D6460" s="30" t="s">
        <v>268</v>
      </c>
      <c r="E6460" s="30">
        <f>MONTH(FACTURACION[[#This Row],[MES]]&amp;1)</f>
        <v>3</v>
      </c>
      <c r="F6460" s="223">
        <f>DATE(FACTURACION[[#This Row],[AÑO]],FACTURACION[[#This Row],[Mes numero]],1)</f>
        <v>43891</v>
      </c>
      <c r="G6460" s="162" t="s">
        <v>5234</v>
      </c>
      <c r="H6460" s="25">
        <v>860033633</v>
      </c>
      <c r="I6460" s="44" t="str">
        <f>+VLOOKUP(FACTURACION[[#This Row],[NIT]],TABLACLIENTE,2,FALSE)</f>
        <v>RAYOGAS S.A. E.S.P.</v>
      </c>
      <c r="J6460" s="114" t="s">
        <v>169</v>
      </c>
      <c r="K6460" s="44" t="str">
        <f>+VLOOKUP(FACTURACION[[#This Row],[REFERENCIA]],CODINV,2,FALSE)</f>
        <v>VALVULA DE ALIVIO HIDROSTATICA 1/4"</v>
      </c>
      <c r="L6460" s="44" t="str">
        <f>IF(VLOOKUP(FACTURACION[[#This Row],[REFERENCIA]],CODINV,3,FALSE)=0,"",VLOOKUP(FACTURACION[[#This Row],[REFERENCIA]],CODINV,3,FALSE))</f>
        <v>3127U</v>
      </c>
      <c r="M6460" s="44" t="str">
        <f>+VLOOKUP(FACTURACION[[#This Row],[REFERENCIA]],CODINV,4,FALSE)</f>
        <v>VÁLVULAS Y MULTIVÁLVULAS</v>
      </c>
      <c r="N6460" s="44" t="str">
        <f>+VLOOKUP(FACTURACION[[#This Row],[REFERENCIA]],CODINV,5,FALSE)</f>
        <v>REGO</v>
      </c>
      <c r="O6460" s="114">
        <v>2</v>
      </c>
      <c r="P6460" s="131">
        <v>41945</v>
      </c>
      <c r="Q6460" s="48">
        <f>+FACTURACION[[#This Row],[CANTIDAD]]*FACTURACION[[#This Row],[VR UNITARIO]]/1000</f>
        <v>83.89</v>
      </c>
      <c r="R6460" s="44" t="str">
        <f>+VLOOKUP(FACTURACION[[#This Row],[NIT]],TABLACLIENTE,5,FALSE)</f>
        <v>BOGOTÁ D.C.</v>
      </c>
    </row>
    <row r="6461" spans="3:18">
      <c r="C6461" s="120">
        <v>2020</v>
      </c>
      <c r="D6461" s="30" t="s">
        <v>268</v>
      </c>
      <c r="E6461" s="30">
        <f>MONTH(FACTURACION[[#This Row],[MES]]&amp;1)</f>
        <v>3</v>
      </c>
      <c r="F6461" s="223">
        <f>DATE(FACTURACION[[#This Row],[AÑO]],FACTURACION[[#This Row],[Mes numero]],1)</f>
        <v>43891</v>
      </c>
      <c r="G6461" s="162" t="s">
        <v>5235</v>
      </c>
      <c r="H6461" s="25">
        <v>860033633</v>
      </c>
      <c r="I6461" s="44" t="str">
        <f>+VLOOKUP(FACTURACION[[#This Row],[NIT]],TABLACLIENTE,2,FALSE)</f>
        <v>RAYOGAS S.A. E.S.P.</v>
      </c>
      <c r="J6461" s="114" t="s">
        <v>169</v>
      </c>
      <c r="K6461" s="44" t="str">
        <f>+VLOOKUP(FACTURACION[[#This Row],[REFERENCIA]],CODINV,2,FALSE)</f>
        <v>VALVULA DE ALIVIO HIDROSTATICA 1/4"</v>
      </c>
      <c r="L6461" s="44" t="str">
        <f>IF(VLOOKUP(FACTURACION[[#This Row],[REFERENCIA]],CODINV,3,FALSE)=0,"",VLOOKUP(FACTURACION[[#This Row],[REFERENCIA]],CODINV,3,FALSE))</f>
        <v>3127U</v>
      </c>
      <c r="M6461" s="44" t="str">
        <f>+VLOOKUP(FACTURACION[[#This Row],[REFERENCIA]],CODINV,4,FALSE)</f>
        <v>VÁLVULAS Y MULTIVÁLVULAS</v>
      </c>
      <c r="N6461" s="44" t="str">
        <f>+VLOOKUP(FACTURACION[[#This Row],[REFERENCIA]],CODINV,5,FALSE)</f>
        <v>REGO</v>
      </c>
      <c r="O6461" s="114">
        <v>1</v>
      </c>
      <c r="P6461" s="131">
        <v>41945</v>
      </c>
      <c r="Q6461" s="48">
        <f>+FACTURACION[[#This Row],[CANTIDAD]]*FACTURACION[[#This Row],[VR UNITARIO]]/1000</f>
        <v>41.945</v>
      </c>
      <c r="R6461" s="44" t="str">
        <f>+VLOOKUP(FACTURACION[[#This Row],[NIT]],TABLACLIENTE,5,FALSE)</f>
        <v>BOGOTÁ D.C.</v>
      </c>
    </row>
    <row r="6462" spans="3:18">
      <c r="C6462" s="120">
        <v>2020</v>
      </c>
      <c r="D6462" s="30" t="s">
        <v>268</v>
      </c>
      <c r="E6462" s="30">
        <f>MONTH(FACTURACION[[#This Row],[MES]]&amp;1)</f>
        <v>3</v>
      </c>
      <c r="F6462" s="223">
        <f>DATE(FACTURACION[[#This Row],[AÑO]],FACTURACION[[#This Row],[Mes numero]],1)</f>
        <v>43891</v>
      </c>
      <c r="G6462" s="171" t="s">
        <v>5236</v>
      </c>
      <c r="H6462" s="25">
        <v>890205952</v>
      </c>
      <c r="I6462" s="44" t="str">
        <f>+VLOOKUP(FACTURACION[[#This Row],[NIT]],TABLACLIENTE,2,FALSE)</f>
        <v>GAS NATURAL DEL ORIENTE S.A. E.S.P. (GASORIENTE S.A. E.S.P)</v>
      </c>
      <c r="J6462" s="133" t="s">
        <v>61</v>
      </c>
      <c r="K6462" s="44" t="str">
        <f>+VLOOKUP(FACTURACION[[#This Row],[REFERENCIA]],CODINV,2,FALSE)</f>
        <v>MANGA 2" S300 H7</v>
      </c>
      <c r="L6462" s="44" t="str">
        <f>IF(VLOOKUP(FACTURACION[[#This Row],[REFERENCIA]],CODINV,3,FALSE)=0,"",VLOOKUP(FACTURACION[[#This Row],[REFERENCIA]],CODINV,3,FALSE))</f>
        <v>73404P002</v>
      </c>
      <c r="M6462" s="44" t="str">
        <f>+VLOOKUP(FACTURACION[[#This Row],[REFERENCIA]],CODINV,4,FALSE)</f>
        <v>MANGAS</v>
      </c>
      <c r="N6462" s="44" t="str">
        <f>+VLOOKUP(FACTURACION[[#This Row],[REFERENCIA]],CODINV,5,FALSE)</f>
        <v>HONEYWELL</v>
      </c>
      <c r="O6462" s="133">
        <v>38</v>
      </c>
      <c r="P6462" s="131">
        <v>646362.23499999999</v>
      </c>
      <c r="Q6462" s="48">
        <f>+FACTURACION[[#This Row],[CANTIDAD]]*FACTURACION[[#This Row],[VR UNITARIO]]/1000</f>
        <v>24561.764930000001</v>
      </c>
      <c r="R6462" s="44" t="str">
        <f>+VLOOKUP(FACTURACION[[#This Row],[NIT]],TABLACLIENTE,5,FALSE)</f>
        <v>BUCARAMANGA</v>
      </c>
    </row>
    <row r="6463" spans="3:18">
      <c r="C6463" s="120">
        <v>2020</v>
      </c>
      <c r="D6463" s="30" t="s">
        <v>268</v>
      </c>
      <c r="E6463" s="30">
        <f>MONTH(FACTURACION[[#This Row],[MES]]&amp;1)</f>
        <v>3</v>
      </c>
      <c r="F6463" s="223">
        <f>DATE(FACTURACION[[#This Row],[AÑO]],FACTURACION[[#This Row],[Mes numero]],1)</f>
        <v>43891</v>
      </c>
      <c r="G6463" s="171" t="s">
        <v>5236</v>
      </c>
      <c r="H6463" s="25">
        <v>890205952</v>
      </c>
      <c r="I6463" s="44" t="str">
        <f>+VLOOKUP(FACTURACION[[#This Row],[NIT]],TABLACLIENTE,2,FALSE)</f>
        <v>GAS NATURAL DEL ORIENTE S.A. E.S.P. (GASORIENTE S.A. E.S.P)</v>
      </c>
      <c r="J6463" s="133" t="s">
        <v>151</v>
      </c>
      <c r="K6463" s="44" t="str">
        <f>+VLOOKUP(FACTURACION[[#This Row],[REFERENCIA]],CODINV,2,FALSE)</f>
        <v>DIAFRAGMA BUNA Z-138</v>
      </c>
      <c r="L6463" s="44" t="str">
        <f>IF(VLOOKUP(FACTURACION[[#This Row],[REFERENCIA]],CODINV,3,FALSE)=0,"",VLOOKUP(FACTURACION[[#This Row],[REFERENCIA]],CODINV,3,FALSE))</f>
        <v>70170P028</v>
      </c>
      <c r="M6463" s="44" t="str">
        <f>+VLOOKUP(FACTURACION[[#This Row],[REFERENCIA]],CODINV,4,FALSE)</f>
        <v>REPUESTOS Y ACCESORIOS</v>
      </c>
      <c r="N6463" s="44" t="str">
        <f>+VLOOKUP(FACTURACION[[#This Row],[REFERENCIA]],CODINV,5,FALSE)</f>
        <v>HONEYWELL</v>
      </c>
      <c r="O6463" s="135">
        <v>3</v>
      </c>
      <c r="P6463" s="131">
        <v>21838.941999999999</v>
      </c>
      <c r="Q6463" s="48">
        <f>+FACTURACION[[#This Row],[CANTIDAD]]*FACTURACION[[#This Row],[VR UNITARIO]]/1000</f>
        <v>65.516825999999995</v>
      </c>
      <c r="R6463" s="44" t="str">
        <f>+VLOOKUP(FACTURACION[[#This Row],[NIT]],TABLACLIENTE,5,FALSE)</f>
        <v>BUCARAMANGA</v>
      </c>
    </row>
    <row r="6464" spans="3:18">
      <c r="C6464" s="120">
        <v>2020</v>
      </c>
      <c r="D6464" s="30" t="s">
        <v>268</v>
      </c>
      <c r="E6464" s="30">
        <f>MONTH(FACTURACION[[#This Row],[MES]]&amp;1)</f>
        <v>3</v>
      </c>
      <c r="F6464" s="223">
        <f>DATE(FACTURACION[[#This Row],[AÑO]],FACTURACION[[#This Row],[Mes numero]],1)</f>
        <v>43891</v>
      </c>
      <c r="G6464" s="171" t="s">
        <v>5236</v>
      </c>
      <c r="H6464" s="25">
        <v>890205952</v>
      </c>
      <c r="I6464" s="44" t="str">
        <f>+VLOOKUP(FACTURACION[[#This Row],[NIT]],TABLACLIENTE,2,FALSE)</f>
        <v>GAS NATURAL DEL ORIENTE S.A. E.S.P. (GASORIENTE S.A. E.S.P)</v>
      </c>
      <c r="J6464" s="133" t="s">
        <v>809</v>
      </c>
      <c r="K6464" s="44" t="str">
        <f>+VLOOKUP(FACTURACION[[#This Row],[REFERENCIA]],CODINV,2,FALSE)</f>
        <v>SCREW HX HD 1/4 X 28 X 1,25</v>
      </c>
      <c r="L6464" s="44" t="str">
        <f>IF(VLOOKUP(FACTURACION[[#This Row],[REFERENCIA]],CODINV,3,FALSE)=0,"",VLOOKUP(FACTURACION[[#This Row],[REFERENCIA]],CODINV,3,FALSE))</f>
        <v>78001P029</v>
      </c>
      <c r="M6464" s="44" t="str">
        <f>+VLOOKUP(FACTURACION[[#This Row],[REFERENCIA]],CODINV,4,FALSE)</f>
        <v>REPUESTOS Y ACCESORIOS</v>
      </c>
      <c r="N6464" s="44" t="str">
        <f>+VLOOKUP(FACTURACION[[#This Row],[REFERENCIA]],CODINV,5,FALSE)</f>
        <v>HONEYWELL</v>
      </c>
      <c r="O6464" s="135">
        <v>3</v>
      </c>
      <c r="P6464" s="131">
        <v>2465.6869999999999</v>
      </c>
      <c r="Q6464" s="48">
        <f>+FACTURACION[[#This Row],[CANTIDAD]]*FACTURACION[[#This Row],[VR UNITARIO]]/1000</f>
        <v>7.3970609999999999</v>
      </c>
      <c r="R6464" s="44" t="str">
        <f>+VLOOKUP(FACTURACION[[#This Row],[NIT]],TABLACLIENTE,5,FALSE)</f>
        <v>BUCARAMANGA</v>
      </c>
    </row>
    <row r="6465" spans="3:18">
      <c r="C6465" s="120">
        <v>2020</v>
      </c>
      <c r="D6465" s="30" t="s">
        <v>268</v>
      </c>
      <c r="E6465" s="30">
        <f>MONTH(FACTURACION[[#This Row],[MES]]&amp;1)</f>
        <v>3</v>
      </c>
      <c r="F6465" s="223">
        <f>DATE(FACTURACION[[#This Row],[AÑO]],FACTURACION[[#This Row],[Mes numero]],1)</f>
        <v>43891</v>
      </c>
      <c r="G6465" s="171" t="s">
        <v>5236</v>
      </c>
      <c r="H6465" s="25">
        <v>890205952</v>
      </c>
      <c r="I6465" s="44" t="str">
        <f>+VLOOKUP(FACTURACION[[#This Row],[NIT]],TABLACLIENTE,2,FALSE)</f>
        <v>GAS NATURAL DEL ORIENTE S.A. E.S.P. (GASORIENTE S.A. E.S.P)</v>
      </c>
      <c r="J6465" s="133" t="s">
        <v>899</v>
      </c>
      <c r="K6465" s="44" t="str">
        <f>+VLOOKUP(FACTURACION[[#This Row],[REFERENCIA]],CODINV,2,FALSE)</f>
        <v>HEX NUT 1/4 X 28</v>
      </c>
      <c r="L6465" s="44" t="str">
        <f>IF(VLOOKUP(FACTURACION[[#This Row],[REFERENCIA]],CODINV,3,FALSE)=0,"",VLOOKUP(FACTURACION[[#This Row],[REFERENCIA]],CODINV,3,FALSE))</f>
        <v>22032P078</v>
      </c>
      <c r="M6465" s="44" t="str">
        <f>+VLOOKUP(FACTURACION[[#This Row],[REFERENCIA]],CODINV,4,FALSE)</f>
        <v>REPUESTOS Y ACCESORIOS</v>
      </c>
      <c r="N6465" s="44" t="str">
        <f>+VLOOKUP(FACTURACION[[#This Row],[REFERENCIA]],CODINV,5,FALSE)</f>
        <v>HONEYWELL</v>
      </c>
      <c r="O6465" s="135">
        <v>2</v>
      </c>
      <c r="P6465" s="131">
        <v>1408.9639999999999</v>
      </c>
      <c r="Q6465" s="48">
        <f>+FACTURACION[[#This Row],[CANTIDAD]]*FACTURACION[[#This Row],[VR UNITARIO]]/1000</f>
        <v>2.8179279999999998</v>
      </c>
      <c r="R6465" s="44" t="str">
        <f>+VLOOKUP(FACTURACION[[#This Row],[NIT]],TABLACLIENTE,5,FALSE)</f>
        <v>BUCARAMANGA</v>
      </c>
    </row>
    <row r="6466" spans="3:18">
      <c r="C6466" s="120">
        <v>2020</v>
      </c>
      <c r="D6466" s="30" t="s">
        <v>268</v>
      </c>
      <c r="E6466" s="30">
        <f>MONTH(FACTURACION[[#This Row],[MES]]&amp;1)</f>
        <v>3</v>
      </c>
      <c r="F6466" s="223">
        <f>DATE(FACTURACION[[#This Row],[AÑO]],FACTURACION[[#This Row],[Mes numero]],1)</f>
        <v>43891</v>
      </c>
      <c r="G6466" s="171" t="s">
        <v>5236</v>
      </c>
      <c r="H6466" s="25">
        <v>890205952</v>
      </c>
      <c r="I6466" s="44" t="str">
        <f>+VLOOKUP(FACTURACION[[#This Row],[NIT]],TABLACLIENTE,2,FALSE)</f>
        <v>GAS NATURAL DEL ORIENTE S.A. E.S.P. (GASORIENTE S.A. E.S.P)</v>
      </c>
      <c r="J6466" s="133" t="s">
        <v>4794</v>
      </c>
      <c r="K6466" s="44" t="str">
        <f>+VLOOKUP(FACTURACION[[#This Row],[REFERENCIA]],CODINV,2,FALSE)</f>
        <v>SCREW PRESSURE ADJUSTING</v>
      </c>
      <c r="L6466" s="44" t="str">
        <f>IF(VLOOKUP(FACTURACION[[#This Row],[REFERENCIA]],CODINV,3,FALSE)=0,"",VLOOKUP(FACTURACION[[#This Row],[REFERENCIA]],CODINV,3,FALSE))</f>
        <v/>
      </c>
      <c r="M6466" s="44" t="str">
        <f>+VLOOKUP(FACTURACION[[#This Row],[REFERENCIA]],CODINV,4,FALSE)</f>
        <v>REPUESTOS Y ACCESORIOS</v>
      </c>
      <c r="N6466" s="44" t="str">
        <f>+VLOOKUP(FACTURACION[[#This Row],[REFERENCIA]],CODINV,5,FALSE)</f>
        <v>HONEYWELL</v>
      </c>
      <c r="O6466" s="133">
        <v>10</v>
      </c>
      <c r="P6466" s="131">
        <v>213458.046</v>
      </c>
      <c r="Q6466" s="48">
        <f>+FACTURACION[[#This Row],[CANTIDAD]]*FACTURACION[[#This Row],[VR UNITARIO]]/1000</f>
        <v>2134.5804600000001</v>
      </c>
      <c r="R6466" s="44" t="str">
        <f>+VLOOKUP(FACTURACION[[#This Row],[NIT]],TABLACLIENTE,5,FALSE)</f>
        <v>BUCARAMANGA</v>
      </c>
    </row>
    <row r="6467" spans="3:18">
      <c r="C6467" s="120">
        <v>2020</v>
      </c>
      <c r="D6467" s="30" t="s">
        <v>268</v>
      </c>
      <c r="E6467" s="30">
        <f>MONTH(FACTURACION[[#This Row],[MES]]&amp;1)</f>
        <v>3</v>
      </c>
      <c r="F6467" s="223">
        <f>DATE(FACTURACION[[#This Row],[AÑO]],FACTURACION[[#This Row],[Mes numero]],1)</f>
        <v>43891</v>
      </c>
      <c r="G6467" s="171" t="s">
        <v>5236</v>
      </c>
      <c r="H6467" s="25">
        <v>890205952</v>
      </c>
      <c r="I6467" s="44" t="str">
        <f>+VLOOKUP(FACTURACION[[#This Row],[NIT]],TABLACLIENTE,2,FALSE)</f>
        <v>GAS NATURAL DEL ORIENTE S.A. E.S.P. (GASORIENTE S.A. E.S.P)</v>
      </c>
      <c r="J6467" s="133" t="s">
        <v>277</v>
      </c>
      <c r="K6467" s="44" t="str">
        <f>+VLOOKUP(FACTURACION[[#This Row],[REFERENCIA]],CODINV,2,FALSE)</f>
        <v>ORIFICIO 3/32"</v>
      </c>
      <c r="L6467" s="44" t="str">
        <f>IF(VLOOKUP(FACTURACION[[#This Row],[REFERENCIA]],CODINV,3,FALSE)=0,"",VLOOKUP(FACTURACION[[#This Row],[REFERENCIA]],CODINV,3,FALSE))</f>
        <v>70033P001</v>
      </c>
      <c r="M6467" s="44" t="str">
        <f>+VLOOKUP(FACTURACION[[#This Row],[REFERENCIA]],CODINV,4,FALSE)</f>
        <v>REPUESTOS Y ACCESORIOS</v>
      </c>
      <c r="N6467" s="44" t="str">
        <f>+VLOOKUP(FACTURACION[[#This Row],[REFERENCIA]],CODINV,5,FALSE)</f>
        <v>HONEYWELL</v>
      </c>
      <c r="O6467" s="133">
        <v>3</v>
      </c>
      <c r="P6467" s="131">
        <v>97218.516000000003</v>
      </c>
      <c r="Q6467" s="48">
        <f>+FACTURACION[[#This Row],[CANTIDAD]]*FACTURACION[[#This Row],[VR UNITARIO]]/1000</f>
        <v>291.65554800000001</v>
      </c>
      <c r="R6467" s="44" t="str">
        <f>+VLOOKUP(FACTURACION[[#This Row],[NIT]],TABLACLIENTE,5,FALSE)</f>
        <v>BUCARAMANGA</v>
      </c>
    </row>
    <row r="6468" spans="3:18">
      <c r="C6468" s="120">
        <v>2020</v>
      </c>
      <c r="D6468" s="30" t="s">
        <v>268</v>
      </c>
      <c r="E6468" s="30">
        <f>MONTH(FACTURACION[[#This Row],[MES]]&amp;1)</f>
        <v>3</v>
      </c>
      <c r="F6468" s="223">
        <f>DATE(FACTURACION[[#This Row],[AÑO]],FACTURACION[[#This Row],[Mes numero]],1)</f>
        <v>43891</v>
      </c>
      <c r="G6468" s="171" t="s">
        <v>5236</v>
      </c>
      <c r="H6468" s="25">
        <v>890205952</v>
      </c>
      <c r="I6468" s="44" t="str">
        <f>+VLOOKUP(FACTURACION[[#This Row],[NIT]],TABLACLIENTE,2,FALSE)</f>
        <v>GAS NATURAL DEL ORIENTE S.A. E.S.P. (GASORIENTE S.A. E.S.P)</v>
      </c>
      <c r="J6468" s="133" t="s">
        <v>188</v>
      </c>
      <c r="K6468" s="44" t="str">
        <f>+VLOOKUP(FACTURACION[[#This Row],[REFERENCIA]],CODINV,2,FALSE)</f>
        <v>SEAT DISC BUNA 90</v>
      </c>
      <c r="L6468" s="44" t="str">
        <f>IF(VLOOKUP(FACTURACION[[#This Row],[REFERENCIA]],CODINV,3,FALSE)=0,"",VLOOKUP(FACTURACION[[#This Row],[REFERENCIA]],CODINV,3,FALSE))</f>
        <v>70041P003</v>
      </c>
      <c r="M6468" s="44" t="str">
        <f>+VLOOKUP(FACTURACION[[#This Row],[REFERENCIA]],CODINV,4,FALSE)</f>
        <v>REPUESTOS Y ACCESORIOS</v>
      </c>
      <c r="N6468" s="44" t="str">
        <f>+VLOOKUP(FACTURACION[[#This Row],[REFERENCIA]],CODINV,5,FALSE)</f>
        <v>HONEYWELL</v>
      </c>
      <c r="O6468" s="133">
        <v>2</v>
      </c>
      <c r="P6468" s="131">
        <v>39803.233</v>
      </c>
      <c r="Q6468" s="48">
        <f>+FACTURACION[[#This Row],[CANTIDAD]]*FACTURACION[[#This Row],[VR UNITARIO]]/1000</f>
        <v>79.606465999999998</v>
      </c>
      <c r="R6468" s="44" t="str">
        <f>+VLOOKUP(FACTURACION[[#This Row],[NIT]],TABLACLIENTE,5,FALSE)</f>
        <v>BUCARAMANGA</v>
      </c>
    </row>
    <row r="6469" spans="3:18">
      <c r="C6469" s="120">
        <v>2020</v>
      </c>
      <c r="D6469" s="30" t="s">
        <v>268</v>
      </c>
      <c r="E6469" s="30">
        <f>MONTH(FACTURACION[[#This Row],[MES]]&amp;1)</f>
        <v>3</v>
      </c>
      <c r="F6469" s="223">
        <f>DATE(FACTURACION[[#This Row],[AÑO]],FACTURACION[[#This Row],[Mes numero]],1)</f>
        <v>43891</v>
      </c>
      <c r="G6469" s="171" t="s">
        <v>5236</v>
      </c>
      <c r="H6469" s="25">
        <v>890205952</v>
      </c>
      <c r="I6469" s="44" t="str">
        <f>+VLOOKUP(FACTURACION[[#This Row],[NIT]],TABLACLIENTE,2,FALSE)</f>
        <v>GAS NATURAL DEL ORIENTE S.A. E.S.P. (GASORIENTE S.A. E.S.P)</v>
      </c>
      <c r="J6469" s="133" t="s">
        <v>569</v>
      </c>
      <c r="K6469" s="44" t="str">
        <f>+VLOOKUP(FACTURACION[[#This Row],[REFERENCIA]],CODINV,2,FALSE)</f>
        <v>MANGA 2" S600 H7</v>
      </c>
      <c r="L6469" s="44" t="str">
        <f>IF(VLOOKUP(FACTURACION[[#This Row],[REFERENCIA]],CODINV,3,FALSE)=0,"",VLOOKUP(FACTURACION[[#This Row],[REFERENCIA]],CODINV,3,FALSE))</f>
        <v>73677P001</v>
      </c>
      <c r="M6469" s="44" t="str">
        <f>+VLOOKUP(FACTURACION[[#This Row],[REFERENCIA]],CODINV,4,FALSE)</f>
        <v>MANGAS</v>
      </c>
      <c r="N6469" s="44" t="str">
        <f>+VLOOKUP(FACTURACION[[#This Row],[REFERENCIA]],CODINV,5,FALSE)</f>
        <v>HONEYWELL</v>
      </c>
      <c r="O6469" s="133">
        <v>1</v>
      </c>
      <c r="P6469" s="131">
        <v>638612.93299999996</v>
      </c>
      <c r="Q6469" s="48">
        <f>+FACTURACION[[#This Row],[CANTIDAD]]*FACTURACION[[#This Row],[VR UNITARIO]]/1000</f>
        <v>638.612933</v>
      </c>
      <c r="R6469" s="44" t="str">
        <f>+VLOOKUP(FACTURACION[[#This Row],[NIT]],TABLACLIENTE,5,FALSE)</f>
        <v>BUCARAMANGA</v>
      </c>
    </row>
    <row r="6470" spans="3:18">
      <c r="C6470" s="120">
        <v>2020</v>
      </c>
      <c r="D6470" s="30" t="s">
        <v>268</v>
      </c>
      <c r="E6470" s="30">
        <f>MONTH(FACTURACION[[#This Row],[MES]]&amp;1)</f>
        <v>3</v>
      </c>
      <c r="F6470" s="223">
        <f>DATE(FACTURACION[[#This Row],[AÑO]],FACTURACION[[#This Row],[Mes numero]],1)</f>
        <v>43891</v>
      </c>
      <c r="G6470" s="171" t="s">
        <v>5236</v>
      </c>
      <c r="H6470" s="25">
        <v>890205952</v>
      </c>
      <c r="I6470" s="44" t="str">
        <f>+VLOOKUP(FACTURACION[[#This Row],[NIT]],TABLACLIENTE,2,FALSE)</f>
        <v>GAS NATURAL DEL ORIENTE S.A. E.S.P. (GASORIENTE S.A. E.S.P)</v>
      </c>
      <c r="J6470" s="133" t="s">
        <v>868</v>
      </c>
      <c r="K6470" s="44" t="str">
        <f>+VLOOKUP(FACTURACION[[#This Row],[REFERENCIA]],CODINV,2,FALSE)</f>
        <v>CAGE 2 ANSI 600 AFV 100%</v>
      </c>
      <c r="L6470" s="44" t="str">
        <f>IF(VLOOKUP(FACTURACION[[#This Row],[REFERENCIA]],CODINV,3,FALSE)=0,"",VLOOKUP(FACTURACION[[#This Row],[REFERENCIA]],CODINV,3,FALSE))</f>
        <v>73679P001</v>
      </c>
      <c r="M6470" s="44" t="str">
        <f>+VLOOKUP(FACTURACION[[#This Row],[REFERENCIA]],CODINV,4,FALSE)</f>
        <v>REPUESTOS Y ACCESORIOS</v>
      </c>
      <c r="N6470" s="44" t="str">
        <f>+VLOOKUP(FACTURACION[[#This Row],[REFERENCIA]],CODINV,5,FALSE)</f>
        <v>HONEYWELL</v>
      </c>
      <c r="O6470" s="133">
        <v>2</v>
      </c>
      <c r="P6470" s="131">
        <v>1584027.777</v>
      </c>
      <c r="Q6470" s="48">
        <f>+FACTURACION[[#This Row],[CANTIDAD]]*FACTURACION[[#This Row],[VR UNITARIO]]/1000</f>
        <v>3168.055554</v>
      </c>
      <c r="R6470" s="44" t="str">
        <f>+VLOOKUP(FACTURACION[[#This Row],[NIT]],TABLACLIENTE,5,FALSE)</f>
        <v>BUCARAMANGA</v>
      </c>
    </row>
    <row r="6471" spans="3:18">
      <c r="C6471" s="120">
        <v>2020</v>
      </c>
      <c r="D6471" s="30" t="s">
        <v>268</v>
      </c>
      <c r="E6471" s="30">
        <f>MONTH(FACTURACION[[#This Row],[MES]]&amp;1)</f>
        <v>3</v>
      </c>
      <c r="F6471" s="223">
        <f>DATE(FACTURACION[[#This Row],[AÑO]],FACTURACION[[#This Row],[Mes numero]],1)</f>
        <v>43891</v>
      </c>
      <c r="G6471" s="171" t="s">
        <v>5236</v>
      </c>
      <c r="H6471" s="25">
        <v>890205952</v>
      </c>
      <c r="I6471" s="44" t="str">
        <f>+VLOOKUP(FACTURACION[[#This Row],[NIT]],TABLACLIENTE,2,FALSE)</f>
        <v>GAS NATURAL DEL ORIENTE S.A. E.S.P. (GASORIENTE S.A. E.S.P)</v>
      </c>
      <c r="J6471" s="133" t="s">
        <v>603</v>
      </c>
      <c r="K6471" s="44" t="str">
        <f>+VLOOKUP(FACTURACION[[#This Row],[REFERENCIA]],CODINV,2,FALSE)</f>
        <v>RESORTE DE ALIVIO</v>
      </c>
      <c r="L6471" s="44" t="str">
        <f>IF(VLOOKUP(FACTURACION[[#This Row],[REFERENCIA]],CODINV,3,FALSE)=0,"",VLOOKUP(FACTURACION[[#This Row],[REFERENCIA]],CODINV,3,FALSE))</f>
        <v>71403P012</v>
      </c>
      <c r="M6471" s="44" t="str">
        <f>+VLOOKUP(FACTURACION[[#This Row],[REFERENCIA]],CODINV,4,FALSE)</f>
        <v>REPUESTOS Y ACCESORIOS</v>
      </c>
      <c r="N6471" s="44" t="str">
        <f>+VLOOKUP(FACTURACION[[#This Row],[REFERENCIA]],CODINV,5,FALSE)</f>
        <v>HONEYWELL</v>
      </c>
      <c r="O6471" s="133">
        <v>5</v>
      </c>
      <c r="P6471" s="131">
        <v>16907.567999999999</v>
      </c>
      <c r="Q6471" s="48">
        <f>+FACTURACION[[#This Row],[CANTIDAD]]*FACTURACION[[#This Row],[VR UNITARIO]]/1000</f>
        <v>84.537840000000003</v>
      </c>
      <c r="R6471" s="44" t="str">
        <f>+VLOOKUP(FACTURACION[[#This Row],[NIT]],TABLACLIENTE,5,FALSE)</f>
        <v>BUCARAMANGA</v>
      </c>
    </row>
    <row r="6472" spans="3:18">
      <c r="C6472" s="120">
        <v>2020</v>
      </c>
      <c r="D6472" s="30" t="s">
        <v>268</v>
      </c>
      <c r="E6472" s="30">
        <f>MONTH(FACTURACION[[#This Row],[MES]]&amp;1)</f>
        <v>3</v>
      </c>
      <c r="F6472" s="223">
        <f>DATE(FACTURACION[[#This Row],[AÑO]],FACTURACION[[#This Row],[Mes numero]],1)</f>
        <v>43891</v>
      </c>
      <c r="G6472" s="171" t="s">
        <v>5236</v>
      </c>
      <c r="H6472" s="25">
        <v>890205952</v>
      </c>
      <c r="I6472" s="44" t="str">
        <f>+VLOOKUP(FACTURACION[[#This Row],[NIT]],TABLACLIENTE,2,FALSE)</f>
        <v>GAS NATURAL DEL ORIENTE S.A. E.S.P. (GASORIENTE S.A. E.S.P)</v>
      </c>
      <c r="J6472" s="133" t="s">
        <v>580</v>
      </c>
      <c r="K6472" s="44" t="str">
        <f>+VLOOKUP(FACTURACION[[#This Row],[REFERENCIA]],CODINV,2,FALSE)</f>
        <v>GASKET</v>
      </c>
      <c r="L6472" s="44" t="str">
        <f>IF(VLOOKUP(FACTURACION[[#This Row],[REFERENCIA]],CODINV,3,FALSE)=0,"",VLOOKUP(FACTURACION[[#This Row],[REFERENCIA]],CODINV,3,FALSE))</f>
        <v>70019P106</v>
      </c>
      <c r="M6472" s="44" t="str">
        <f>+VLOOKUP(FACTURACION[[#This Row],[REFERENCIA]],CODINV,4,FALSE)</f>
        <v>REPUESTOS Y ACCESORIOS</v>
      </c>
      <c r="N6472" s="44" t="str">
        <f>+VLOOKUP(FACTURACION[[#This Row],[REFERENCIA]],CODINV,5,FALSE)</f>
        <v>HONEYWELL</v>
      </c>
      <c r="O6472" s="133">
        <v>5</v>
      </c>
      <c r="P6472" s="131">
        <v>26065.833999999999</v>
      </c>
      <c r="Q6472" s="48">
        <f>+FACTURACION[[#This Row],[CANTIDAD]]*FACTURACION[[#This Row],[VR UNITARIO]]/1000</f>
        <v>130.32917</v>
      </c>
      <c r="R6472" s="44" t="str">
        <f>+VLOOKUP(FACTURACION[[#This Row],[NIT]],TABLACLIENTE,5,FALSE)</f>
        <v>BUCARAMANGA</v>
      </c>
    </row>
    <row r="6473" spans="3:18">
      <c r="C6473" s="120">
        <v>2020</v>
      </c>
      <c r="D6473" s="30" t="s">
        <v>268</v>
      </c>
      <c r="E6473" s="30">
        <f>MONTH(FACTURACION[[#This Row],[MES]]&amp;1)</f>
        <v>3</v>
      </c>
      <c r="F6473" s="223">
        <f>DATE(FACTURACION[[#This Row],[AÑO]],FACTURACION[[#This Row],[Mes numero]],1)</f>
        <v>43891</v>
      </c>
      <c r="G6473" s="171" t="s">
        <v>5236</v>
      </c>
      <c r="H6473" s="25">
        <v>890205952</v>
      </c>
      <c r="I6473" s="44" t="str">
        <f>+VLOOKUP(FACTURACION[[#This Row],[NIT]],TABLACLIENTE,2,FALSE)</f>
        <v>GAS NATURAL DEL ORIENTE S.A. E.S.P. (GASORIENTE S.A. E.S.P)</v>
      </c>
      <c r="J6473" s="133" t="s">
        <v>886</v>
      </c>
      <c r="K6473" s="44" t="str">
        <f>+VLOOKUP(FACTURACION[[#This Row],[REFERENCIA]],CODINV,2,FALSE)</f>
        <v>FILTER ASSEMBLY (COMPOSITE)</v>
      </c>
      <c r="L6473" s="44" t="str">
        <f>IF(VLOOKUP(FACTURACION[[#This Row],[REFERENCIA]],CODINV,3,FALSE)=0,"",VLOOKUP(FACTURACION[[#This Row],[REFERENCIA]],CODINV,3,FALSE))</f>
        <v>78480P001</v>
      </c>
      <c r="M6473" s="44" t="str">
        <f>+VLOOKUP(FACTURACION[[#This Row],[REFERENCIA]],CODINV,4,FALSE)</f>
        <v>FILTROS</v>
      </c>
      <c r="N6473" s="44" t="str">
        <f>+VLOOKUP(FACTURACION[[#This Row],[REFERENCIA]],CODINV,5,FALSE)</f>
        <v>HONEYWELL</v>
      </c>
      <c r="O6473" s="133">
        <v>44</v>
      </c>
      <c r="P6473" s="131">
        <v>71152.682000000001</v>
      </c>
      <c r="Q6473" s="48">
        <f>+FACTURACION[[#This Row],[CANTIDAD]]*FACTURACION[[#This Row],[VR UNITARIO]]/1000</f>
        <v>3130.7180079999998</v>
      </c>
      <c r="R6473" s="44" t="str">
        <f>+VLOOKUP(FACTURACION[[#This Row],[NIT]],TABLACLIENTE,5,FALSE)</f>
        <v>BUCARAMANGA</v>
      </c>
    </row>
    <row r="6474" spans="3:18">
      <c r="C6474" s="120">
        <v>2020</v>
      </c>
      <c r="D6474" s="30" t="s">
        <v>268</v>
      </c>
      <c r="E6474" s="30">
        <f>MONTH(FACTURACION[[#This Row],[MES]]&amp;1)</f>
        <v>3</v>
      </c>
      <c r="F6474" s="223">
        <f>DATE(FACTURACION[[#This Row],[AÑO]],FACTURACION[[#This Row],[Mes numero]],1)</f>
        <v>43891</v>
      </c>
      <c r="G6474" s="171" t="s">
        <v>5236</v>
      </c>
      <c r="H6474" s="25">
        <v>890205952</v>
      </c>
      <c r="I6474" s="44" t="str">
        <f>+VLOOKUP(FACTURACION[[#This Row],[NIT]],TABLACLIENTE,2,FALSE)</f>
        <v>GAS NATURAL DEL ORIENTE S.A. E.S.P. (GASORIENTE S.A. E.S.P)</v>
      </c>
      <c r="J6474" s="133" t="s">
        <v>572</v>
      </c>
      <c r="K6474" s="44" t="str">
        <f>+VLOOKUP(FACTURACION[[#This Row],[REFERENCIA]],CODINV,2,FALSE)</f>
        <v>RING, RETAINING</v>
      </c>
      <c r="L6474" s="44" t="str">
        <f>IF(VLOOKUP(FACTURACION[[#This Row],[REFERENCIA]],CODINV,3,FALSE)=0,"",VLOOKUP(FACTURACION[[#This Row],[REFERENCIA]],CODINV,3,FALSE))</f>
        <v>78074P029</v>
      </c>
      <c r="M6474" s="44" t="str">
        <f>+VLOOKUP(FACTURACION[[#This Row],[REFERENCIA]],CODINV,4,FALSE)</f>
        <v>REPUESTOS Y ACCESORIOS</v>
      </c>
      <c r="N6474" s="44" t="str">
        <f>+VLOOKUP(FACTURACION[[#This Row],[REFERENCIA]],CODINV,5,FALSE)</f>
        <v>HONEYWELL</v>
      </c>
      <c r="O6474" s="133">
        <v>5</v>
      </c>
      <c r="P6474" s="131">
        <v>1408.9639999999999</v>
      </c>
      <c r="Q6474" s="48">
        <f>+FACTURACION[[#This Row],[CANTIDAD]]*FACTURACION[[#This Row],[VR UNITARIO]]/1000</f>
        <v>7.0448199999999996</v>
      </c>
      <c r="R6474" s="44" t="str">
        <f>+VLOOKUP(FACTURACION[[#This Row],[NIT]],TABLACLIENTE,5,FALSE)</f>
        <v>BUCARAMANGA</v>
      </c>
    </row>
    <row r="6475" spans="3:18">
      <c r="C6475" s="120">
        <v>2020</v>
      </c>
      <c r="D6475" s="30" t="s">
        <v>268</v>
      </c>
      <c r="E6475" s="30">
        <f>MONTH(FACTURACION[[#This Row],[MES]]&amp;1)</f>
        <v>3</v>
      </c>
      <c r="F6475" s="223">
        <f>DATE(FACTURACION[[#This Row],[AÑO]],FACTURACION[[#This Row],[Mes numero]],1)</f>
        <v>43891</v>
      </c>
      <c r="G6475" s="171" t="s">
        <v>5236</v>
      </c>
      <c r="H6475" s="25">
        <v>890205952</v>
      </c>
      <c r="I6475" s="44" t="str">
        <f>+VLOOKUP(FACTURACION[[#This Row],[NIT]],TABLACLIENTE,2,FALSE)</f>
        <v>GAS NATURAL DEL ORIENTE S.A. E.S.P. (GASORIENTE S.A. E.S.P)</v>
      </c>
      <c r="J6475" s="133" t="s">
        <v>180</v>
      </c>
      <c r="K6475" s="44" t="str">
        <f>+VLOOKUP(FACTURACION[[#This Row],[REFERENCIA]],CODINV,2,FALSE)</f>
        <v>O-RING, 0.38OD x.25ID BUNA 70</v>
      </c>
      <c r="L6475" s="44" t="str">
        <f>IF(VLOOKUP(FACTURACION[[#This Row],[REFERENCIA]],CODINV,3,FALSE)=0,"",VLOOKUP(FACTURACION[[#This Row],[REFERENCIA]],CODINV,3,FALSE))</f>
        <v>42710P146</v>
      </c>
      <c r="M6475" s="44" t="str">
        <f>+VLOOKUP(FACTURACION[[#This Row],[REFERENCIA]],CODINV,4,FALSE)</f>
        <v>REPUESTOS Y ACCESORIOS</v>
      </c>
      <c r="N6475" s="44" t="str">
        <f>+VLOOKUP(FACTURACION[[#This Row],[REFERENCIA]],CODINV,5,FALSE)</f>
        <v>HONEYWELL</v>
      </c>
      <c r="O6475" s="133">
        <v>2</v>
      </c>
      <c r="P6475" s="131">
        <v>1408.9639999999999</v>
      </c>
      <c r="Q6475" s="48">
        <f>+FACTURACION[[#This Row],[CANTIDAD]]*FACTURACION[[#This Row],[VR UNITARIO]]/1000</f>
        <v>2.8179279999999998</v>
      </c>
      <c r="R6475" s="44" t="str">
        <f>+VLOOKUP(FACTURACION[[#This Row],[NIT]],TABLACLIENTE,5,FALSE)</f>
        <v>BUCARAMANGA</v>
      </c>
    </row>
    <row r="6476" spans="3:18">
      <c r="C6476" s="120">
        <v>2020</v>
      </c>
      <c r="D6476" s="30" t="s">
        <v>268</v>
      </c>
      <c r="E6476" s="30">
        <f>MONTH(FACTURACION[[#This Row],[MES]]&amp;1)</f>
        <v>3</v>
      </c>
      <c r="F6476" s="223">
        <f>DATE(FACTURACION[[#This Row],[AÑO]],FACTURACION[[#This Row],[Mes numero]],1)</f>
        <v>43891</v>
      </c>
      <c r="G6476" s="171" t="s">
        <v>5236</v>
      </c>
      <c r="H6476" s="25">
        <v>890205952</v>
      </c>
      <c r="I6476" s="44" t="str">
        <f>+VLOOKUP(FACTURACION[[#This Row],[NIT]],TABLACLIENTE,2,FALSE)</f>
        <v>GAS NATURAL DEL ORIENTE S.A. E.S.P. (GASORIENTE S.A. E.S.P)</v>
      </c>
      <c r="J6476" s="133" t="s">
        <v>157</v>
      </c>
      <c r="K6476" s="44" t="str">
        <f>+VLOOKUP(FACTURACION[[#This Row],[REFERENCIA]],CODINV,2,FALSE)</f>
        <v>CORE RESTRICTOR</v>
      </c>
      <c r="L6476" s="44" t="str">
        <f>IF(VLOOKUP(FACTURACION[[#This Row],[REFERENCIA]],CODINV,3,FALSE)=0,"",VLOOKUP(FACTURACION[[#This Row],[REFERENCIA]],CODINV,3,FALSE))</f>
        <v>73659P003</v>
      </c>
      <c r="M6476" s="44" t="str">
        <f>+VLOOKUP(FACTURACION[[#This Row],[REFERENCIA]],CODINV,4,FALSE)</f>
        <v>REPUESTOS Y ACCESORIOS</v>
      </c>
      <c r="N6476" s="44" t="str">
        <f>+VLOOKUP(FACTURACION[[#This Row],[REFERENCIA]],CODINV,5,FALSE)</f>
        <v>HONEYWELL</v>
      </c>
      <c r="O6476" s="133">
        <v>6</v>
      </c>
      <c r="P6476" s="131">
        <v>207469.94899999999</v>
      </c>
      <c r="Q6476" s="48">
        <f>+FACTURACION[[#This Row],[CANTIDAD]]*FACTURACION[[#This Row],[VR UNITARIO]]/1000</f>
        <v>1244.8196939999998</v>
      </c>
      <c r="R6476" s="44" t="str">
        <f>+VLOOKUP(FACTURACION[[#This Row],[NIT]],TABLACLIENTE,5,FALSE)</f>
        <v>BUCARAMANGA</v>
      </c>
    </row>
    <row r="6477" spans="3:18">
      <c r="C6477" s="120">
        <v>2020</v>
      </c>
      <c r="D6477" s="30" t="s">
        <v>268</v>
      </c>
      <c r="E6477" s="30">
        <f>MONTH(FACTURACION[[#This Row],[MES]]&amp;1)</f>
        <v>3</v>
      </c>
      <c r="F6477" s="223">
        <f>DATE(FACTURACION[[#This Row],[AÑO]],FACTURACION[[#This Row],[Mes numero]],1)</f>
        <v>43891</v>
      </c>
      <c r="G6477" s="171" t="s">
        <v>5236</v>
      </c>
      <c r="H6477" s="25">
        <v>890205952</v>
      </c>
      <c r="I6477" s="44" t="str">
        <f>+VLOOKUP(FACTURACION[[#This Row],[NIT]],TABLACLIENTE,2,FALSE)</f>
        <v>GAS NATURAL DEL ORIENTE S.A. E.S.P. (GASORIENTE S.A. E.S.P)</v>
      </c>
      <c r="J6477" s="133" t="s">
        <v>185</v>
      </c>
      <c r="K6477" s="44" t="str">
        <f>+VLOOKUP(FACTURACION[[#This Row],[REFERENCIA]],CODINV,2,FALSE)</f>
        <v>ROLLPIN.</v>
      </c>
      <c r="L6477" s="44" t="str">
        <f>IF(VLOOKUP(FACTURACION[[#This Row],[REFERENCIA]],CODINV,3,FALSE)=0,"",VLOOKUP(FACTURACION[[#This Row],[REFERENCIA]],CODINV,3,FALSE))</f>
        <v>78137P003</v>
      </c>
      <c r="M6477" s="44" t="str">
        <f>+VLOOKUP(FACTURACION[[#This Row],[REFERENCIA]],CODINV,4,FALSE)</f>
        <v>REPUESTOS Y ACCESORIOS</v>
      </c>
      <c r="N6477" s="44" t="str">
        <f>+VLOOKUP(FACTURACION[[#This Row],[REFERENCIA]],CODINV,5,FALSE)</f>
        <v>HONEYWELL</v>
      </c>
      <c r="O6477" s="133">
        <v>10</v>
      </c>
      <c r="P6477" s="131">
        <v>23952.387999999999</v>
      </c>
      <c r="Q6477" s="48">
        <f>+FACTURACION[[#This Row],[CANTIDAD]]*FACTURACION[[#This Row],[VR UNITARIO]]/1000</f>
        <v>239.52387999999999</v>
      </c>
      <c r="R6477" s="44" t="str">
        <f>+VLOOKUP(FACTURACION[[#This Row],[NIT]],TABLACLIENTE,5,FALSE)</f>
        <v>BUCARAMANGA</v>
      </c>
    </row>
    <row r="6478" spans="3:18">
      <c r="C6478" s="120">
        <v>2020</v>
      </c>
      <c r="D6478" s="30" t="s">
        <v>268</v>
      </c>
      <c r="E6478" s="30">
        <f>MONTH(FACTURACION[[#This Row],[MES]]&amp;1)</f>
        <v>3</v>
      </c>
      <c r="F6478" s="223">
        <f>DATE(FACTURACION[[#This Row],[AÑO]],FACTURACION[[#This Row],[Mes numero]],1)</f>
        <v>43891</v>
      </c>
      <c r="G6478" s="171" t="s">
        <v>5236</v>
      </c>
      <c r="H6478" s="25">
        <v>890205952</v>
      </c>
      <c r="I6478" s="44" t="str">
        <f>+VLOOKUP(FACTURACION[[#This Row],[NIT]],TABLACLIENTE,2,FALSE)</f>
        <v>GAS NATURAL DEL ORIENTE S.A. E.S.P. (GASORIENTE S.A. E.S.P)</v>
      </c>
      <c r="J6478" s="133" t="s">
        <v>153</v>
      </c>
      <c r="K6478" s="44" t="str">
        <f>+VLOOKUP(FACTURACION[[#This Row],[REFERENCIA]],CODINV,2,FALSE)</f>
        <v>MANGA 3" S300 H7</v>
      </c>
      <c r="L6478" s="44" t="str">
        <f>IF(VLOOKUP(FACTURACION[[#This Row],[REFERENCIA]],CODINV,3,FALSE)=0,"",VLOOKUP(FACTURACION[[#This Row],[REFERENCIA]],CODINV,3,FALSE))</f>
        <v>73404P003</v>
      </c>
      <c r="M6478" s="44" t="str">
        <f>+VLOOKUP(FACTURACION[[#This Row],[REFERENCIA]],CODINV,4,FALSE)</f>
        <v>MANGAS</v>
      </c>
      <c r="N6478" s="44" t="str">
        <f>+VLOOKUP(FACTURACION[[#This Row],[REFERENCIA]],CODINV,5,FALSE)</f>
        <v>HONEYWELL</v>
      </c>
      <c r="O6478" s="133">
        <v>5</v>
      </c>
      <c r="P6478" s="131">
        <v>1018504.8514999999</v>
      </c>
      <c r="Q6478" s="48">
        <f>+FACTURACION[[#This Row],[CANTIDAD]]*FACTURACION[[#This Row],[VR UNITARIO]]/1000</f>
        <v>5092.5242574999993</v>
      </c>
      <c r="R6478" s="44" t="str">
        <f>+VLOOKUP(FACTURACION[[#This Row],[NIT]],TABLACLIENTE,5,FALSE)</f>
        <v>BUCARAMANGA</v>
      </c>
    </row>
    <row r="6479" spans="3:18">
      <c r="C6479" s="120">
        <v>2020</v>
      </c>
      <c r="D6479" s="30" t="s">
        <v>268</v>
      </c>
      <c r="E6479" s="30">
        <f>MONTH(FACTURACION[[#This Row],[MES]]&amp;1)</f>
        <v>3</v>
      </c>
      <c r="F6479" s="223">
        <f>DATE(FACTURACION[[#This Row],[AÑO]],FACTURACION[[#This Row],[Mes numero]],1)</f>
        <v>43891</v>
      </c>
      <c r="G6479" s="171" t="s">
        <v>5236</v>
      </c>
      <c r="H6479" s="25">
        <v>890205952</v>
      </c>
      <c r="I6479" s="44" t="str">
        <f>+VLOOKUP(FACTURACION[[#This Row],[NIT]],TABLACLIENTE,2,FALSE)</f>
        <v>GAS NATURAL DEL ORIENTE S.A. E.S.P. (GASORIENTE S.A. E.S.P)</v>
      </c>
      <c r="J6479" s="133" t="s">
        <v>638</v>
      </c>
      <c r="K6479" s="44" t="str">
        <f>+VLOOKUP(FACTURACION[[#This Row],[REFERENCIA]],CODINV,2,FALSE)</f>
        <v>CABLE EMISOR DE PULSOS INS 10</v>
      </c>
      <c r="L6479" s="44" t="str">
        <f>IF(VLOOKUP(FACTURACION[[#This Row],[REFERENCIA]],CODINV,3,FALSE)=0,"",VLOOKUP(FACTURACION[[#This Row],[REFERENCIA]],CODINV,3,FALSE))</f>
        <v>73016550</v>
      </c>
      <c r="M6479" s="44" t="str">
        <f>+VLOOKUP(FACTURACION[[#This Row],[REFERENCIA]],CODINV,4,FALSE)</f>
        <v>REPUESTOS Y ACCESORIOS</v>
      </c>
      <c r="N6479" s="44" t="str">
        <f>+VLOOKUP(FACTURACION[[#This Row],[REFERENCIA]],CODINV,5,FALSE)</f>
        <v>HONEYWELL</v>
      </c>
      <c r="O6479" s="133">
        <v>1</v>
      </c>
      <c r="P6479" s="131">
        <v>422055.16619999998</v>
      </c>
      <c r="Q6479" s="48">
        <f>+FACTURACION[[#This Row],[CANTIDAD]]*FACTURACION[[#This Row],[VR UNITARIO]]/1000</f>
        <v>422.05516619999997</v>
      </c>
      <c r="R6479" s="44" t="str">
        <f>+VLOOKUP(FACTURACION[[#This Row],[NIT]],TABLACLIENTE,5,FALSE)</f>
        <v>BUCARAMANGA</v>
      </c>
    </row>
    <row r="6480" spans="3:18">
      <c r="C6480" s="120">
        <v>2020</v>
      </c>
      <c r="D6480" s="30" t="s">
        <v>268</v>
      </c>
      <c r="E6480" s="30">
        <f>MONTH(FACTURACION[[#This Row],[MES]]&amp;1)</f>
        <v>3</v>
      </c>
      <c r="F6480" s="223">
        <f>DATE(FACTURACION[[#This Row],[AÑO]],FACTURACION[[#This Row],[Mes numero]],1)</f>
        <v>43891</v>
      </c>
      <c r="G6480" s="162" t="s">
        <v>5237</v>
      </c>
      <c r="H6480" s="25">
        <v>900175830</v>
      </c>
      <c r="I6480" s="44" t="str">
        <f>+VLOOKUP(FACTURACION[[#This Row],[NIT]],TABLACLIENTE,2,FALSE)</f>
        <v xml:space="preserve">COMBUSTIBLES LIQUIDOS DE COLOMBIA S.A E.S.P  (CLC S.A E.S.P)
</v>
      </c>
      <c r="J6480" s="114" t="s">
        <v>4491</v>
      </c>
      <c r="K6480" s="44" t="str">
        <f>+VLOOKUP(FACTURACION[[#This Row],[REFERENCIA]],CODINV,2,FALSE)</f>
        <v>LLAVE PARA CONECTOR ACME</v>
      </c>
      <c r="L6480" s="44" t="str">
        <f>IF(VLOOKUP(FACTURACION[[#This Row],[REFERENCIA]],CODINV,3,FALSE)=0,"",VLOOKUP(FACTURACION[[#This Row],[REFERENCIA]],CODINV,3,FALSE))</f>
        <v>3195-50</v>
      </c>
      <c r="M6480" s="44" t="str">
        <f>+VLOOKUP(FACTURACION[[#This Row],[REFERENCIA]],CODINV,4,FALSE)</f>
        <v>REPUESTOS Y ACCESORIOS</v>
      </c>
      <c r="N6480" s="44" t="str">
        <f>+VLOOKUP(FACTURACION[[#This Row],[REFERENCIA]],CODINV,5,FALSE)</f>
        <v>REGO</v>
      </c>
      <c r="O6480" s="114">
        <v>2</v>
      </c>
      <c r="P6480" s="131">
        <v>136107</v>
      </c>
      <c r="Q6480" s="48">
        <f>+FACTURACION[[#This Row],[CANTIDAD]]*FACTURACION[[#This Row],[VR UNITARIO]]/1000</f>
        <v>272.214</v>
      </c>
      <c r="R6480" s="44" t="str">
        <f>+VLOOKUP(FACTURACION[[#This Row],[NIT]],TABLACLIENTE,5,FALSE)</f>
        <v>BOGOTÁ D.C.</v>
      </c>
    </row>
    <row r="6481" spans="3:18">
      <c r="C6481" s="120">
        <v>2020</v>
      </c>
      <c r="D6481" s="30" t="s">
        <v>268</v>
      </c>
      <c r="E6481" s="30">
        <f>MONTH(FACTURACION[[#This Row],[MES]]&amp;1)</f>
        <v>3</v>
      </c>
      <c r="F6481" s="223">
        <f>DATE(FACTURACION[[#This Row],[AÑO]],FACTURACION[[#This Row],[Mes numero]],1)</f>
        <v>43891</v>
      </c>
      <c r="G6481" s="162" t="s">
        <v>5238</v>
      </c>
      <c r="H6481" s="25">
        <v>901014309</v>
      </c>
      <c r="I6481" s="44" t="str">
        <f>+VLOOKUP(FACTURACION[[#This Row],[NIT]],TABLACLIENTE,2,FALSE)</f>
        <v>SERVINDUSTRIALES JAC SAS</v>
      </c>
      <c r="J6481" s="114" t="s">
        <v>604</v>
      </c>
      <c r="K6481" s="44" t="str">
        <f>+VLOOKUP(FACTURACION[[#This Row],[REFERENCIA]],CODINV,2,FALSE)</f>
        <v>DIAFRAGMA 1800CPB2</v>
      </c>
      <c r="L6481" s="44" t="str">
        <f>IF(VLOOKUP(FACTURACION[[#This Row],[REFERENCIA]],CODINV,3,FALSE)=0,"",VLOOKUP(FACTURACION[[#This Row],[REFERENCIA]],CODINV,3,FALSE))</f>
        <v>70014P186</v>
      </c>
      <c r="M6481" s="44" t="str">
        <f>+VLOOKUP(FACTURACION[[#This Row],[REFERENCIA]],CODINV,4,FALSE)</f>
        <v>REPUESTOS Y ACCESORIOS</v>
      </c>
      <c r="N6481" s="44" t="str">
        <f>+VLOOKUP(FACTURACION[[#This Row],[REFERENCIA]],CODINV,5,FALSE)</f>
        <v>HONEYWELL</v>
      </c>
      <c r="O6481" s="114">
        <v>4</v>
      </c>
      <c r="P6481" s="131">
        <v>57600</v>
      </c>
      <c r="Q6481" s="48">
        <f>+FACTURACION[[#This Row],[CANTIDAD]]*FACTURACION[[#This Row],[VR UNITARIO]]/1000</f>
        <v>230.4</v>
      </c>
      <c r="R6481" s="44" t="str">
        <f>+VLOOKUP(FACTURACION[[#This Row],[NIT]],TABLACLIENTE,5,FALSE)</f>
        <v>BOGOTÁ D.C.</v>
      </c>
    </row>
    <row r="6482" spans="3:18">
      <c r="C6482" s="120">
        <v>2020</v>
      </c>
      <c r="D6482" s="30" t="s">
        <v>268</v>
      </c>
      <c r="E6482" s="30">
        <f>MONTH(FACTURACION[[#This Row],[MES]]&amp;1)</f>
        <v>3</v>
      </c>
      <c r="F6482" s="223">
        <f>DATE(FACTURACION[[#This Row],[AÑO]],FACTURACION[[#This Row],[Mes numero]],1)</f>
        <v>43891</v>
      </c>
      <c r="G6482" s="162" t="s">
        <v>5238</v>
      </c>
      <c r="H6482" s="25">
        <v>901014309</v>
      </c>
      <c r="I6482" s="44" t="str">
        <f>+VLOOKUP(FACTURACION[[#This Row],[NIT]],TABLACLIENTE,2,FALSE)</f>
        <v>SERVINDUSTRIALES JAC SAS</v>
      </c>
      <c r="J6482" s="114" t="s">
        <v>1064</v>
      </c>
      <c r="K6482" s="44" t="str">
        <f>+VLOOKUP(FACTURACION[[#This Row],[REFERENCIA]],CODINV,2,FALSE)</f>
        <v>REG. 1813C C: 1" R: 6-15" O: 1/2</v>
      </c>
      <c r="L6482" s="44" t="str">
        <f>IF(VLOOKUP(FACTURACION[[#This Row],[REFERENCIA]],CODINV,3,FALSE)=0,"",VLOOKUP(FACTURACION[[#This Row],[REFERENCIA]],CODINV,3,FALSE))</f>
        <v/>
      </c>
      <c r="M6482" s="44" t="str">
        <f>+VLOOKUP(FACTURACION[[#This Row],[REFERENCIA]],CODINV,4,FALSE)</f>
        <v>REGULADORES</v>
      </c>
      <c r="N6482" s="44" t="str">
        <f>+VLOOKUP(FACTURACION[[#This Row],[REFERENCIA]],CODINV,5,FALSE)</f>
        <v>HONEYWELL</v>
      </c>
      <c r="O6482" s="114">
        <v>1</v>
      </c>
      <c r="P6482" s="131">
        <v>175000</v>
      </c>
      <c r="Q6482" s="48">
        <f>+FACTURACION[[#This Row],[CANTIDAD]]*FACTURACION[[#This Row],[VR UNITARIO]]/1000</f>
        <v>175</v>
      </c>
      <c r="R6482" s="44" t="str">
        <f>+VLOOKUP(FACTURACION[[#This Row],[NIT]],TABLACLIENTE,5,FALSE)</f>
        <v>BOGOTÁ D.C.</v>
      </c>
    </row>
    <row r="6483" spans="3:18">
      <c r="C6483" s="120">
        <v>2020</v>
      </c>
      <c r="D6483" s="30" t="s">
        <v>268</v>
      </c>
      <c r="E6483" s="30">
        <f>MONTH(FACTURACION[[#This Row],[MES]]&amp;1)</f>
        <v>3</v>
      </c>
      <c r="F6483" s="223">
        <f>DATE(FACTURACION[[#This Row],[AÑO]],FACTURACION[[#This Row],[Mes numero]],1)</f>
        <v>43891</v>
      </c>
      <c r="G6483" s="162" t="s">
        <v>5239</v>
      </c>
      <c r="H6483" s="25">
        <v>890208316</v>
      </c>
      <c r="I6483" s="44" t="str">
        <f>+VLOOKUP(FACTURACION[[#This Row],[NIT]],TABLACLIENTE,2,FALSE)</f>
        <v xml:space="preserve">METROGAS DE COLOMBIA S.A. E.S.P.  (METROGAS S.A. E.S.P)
</v>
      </c>
      <c r="J6483" s="114" t="s">
        <v>183</v>
      </c>
      <c r="K6483" s="44" t="str">
        <f>+VLOOKUP(FACTURACION[[#This Row],[REFERENCIA]],CODINV,2,FALSE)</f>
        <v>MANGA 2" S300 H5</v>
      </c>
      <c r="L6483" s="44" t="str">
        <f>IF(VLOOKUP(FACTURACION[[#This Row],[REFERENCIA]],CODINV,3,FALSE)=0,"",VLOOKUP(FACTURACION[[#This Row],[REFERENCIA]],CODINV,3,FALSE))</f>
        <v>73404P008</v>
      </c>
      <c r="M6483" s="44" t="str">
        <f>+VLOOKUP(FACTURACION[[#This Row],[REFERENCIA]],CODINV,4,FALSE)</f>
        <v>MANGAS</v>
      </c>
      <c r="N6483" s="44" t="str">
        <f>+VLOOKUP(FACTURACION[[#This Row],[REFERENCIA]],CODINV,5,FALSE)</f>
        <v>HONEYWELL</v>
      </c>
      <c r="O6483" s="114">
        <v>3</v>
      </c>
      <c r="P6483" s="131">
        <v>490433</v>
      </c>
      <c r="Q6483" s="48">
        <f>+FACTURACION[[#This Row],[CANTIDAD]]*FACTURACION[[#This Row],[VR UNITARIO]]/1000</f>
        <v>1471.299</v>
      </c>
      <c r="R6483" s="44" t="str">
        <f>+VLOOKUP(FACTURACION[[#This Row],[NIT]],TABLACLIENTE,5,FALSE)</f>
        <v>FLORIDABLANCA</v>
      </c>
    </row>
    <row r="6484" spans="3:18">
      <c r="C6484" s="120">
        <v>2020</v>
      </c>
      <c r="D6484" s="30" t="s">
        <v>268</v>
      </c>
      <c r="E6484" s="30">
        <f>MONTH(FACTURACION[[#This Row],[MES]]&amp;1)</f>
        <v>3</v>
      </c>
      <c r="F6484" s="223">
        <f>DATE(FACTURACION[[#This Row],[AÑO]],FACTURACION[[#This Row],[Mes numero]],1)</f>
        <v>43891</v>
      </c>
      <c r="G6484" s="162" t="s">
        <v>5240</v>
      </c>
      <c r="H6484" s="25">
        <v>800021272</v>
      </c>
      <c r="I6484" s="44" t="str">
        <f>+VLOOKUP(FACTURACION[[#This Row],[NIT]],TABLACLIENTE,2,FALSE)</f>
        <v>GASES DEL LLANO S.A. E.S.P (LLANOGAS S.A. E.S.P.)</v>
      </c>
      <c r="J6484" s="114" t="s">
        <v>1677</v>
      </c>
      <c r="K6484" s="44" t="str">
        <f>+VLOOKUP(FACTURACION[[#This Row],[REFERENCIA]],CODINV,2,FALSE)</f>
        <v>MEDIDOR BK 250</v>
      </c>
      <c r="L6484" s="44" t="str">
        <f>IF(VLOOKUP(FACTURACION[[#This Row],[REFERENCIA]],CODINV,3,FALSE)=0,"",VLOOKUP(FACTURACION[[#This Row],[REFERENCIA]],CODINV,3,FALSE))</f>
        <v/>
      </c>
      <c r="M6484" s="44" t="str">
        <f>+VLOOKUP(FACTURACION[[#This Row],[REFERENCIA]],CODINV,4,FALSE)</f>
        <v>MEDIDORES</v>
      </c>
      <c r="N6484" s="44" t="str">
        <f>+VLOOKUP(FACTURACION[[#This Row],[REFERENCIA]],CODINV,5,FALSE)</f>
        <v>HONEYWELL</v>
      </c>
      <c r="O6484" s="114">
        <v>15</v>
      </c>
      <c r="P6484" s="131">
        <v>413000</v>
      </c>
      <c r="Q6484" s="48">
        <f>+FACTURACION[[#This Row],[CANTIDAD]]*FACTURACION[[#This Row],[VR UNITARIO]]/1000</f>
        <v>6195</v>
      </c>
      <c r="R6484" s="44" t="str">
        <f>+VLOOKUP(FACTURACION[[#This Row],[NIT]],TABLACLIENTE,5,FALSE)</f>
        <v>VILLAVICENCIO</v>
      </c>
    </row>
    <row r="6485" spans="3:18">
      <c r="C6485" s="120">
        <v>2020</v>
      </c>
      <c r="D6485" s="30" t="s">
        <v>268</v>
      </c>
      <c r="E6485" s="30">
        <f>MONTH(FACTURACION[[#This Row],[MES]]&amp;1)</f>
        <v>3</v>
      </c>
      <c r="F6485" s="223">
        <f>DATE(FACTURACION[[#This Row],[AÑO]],FACTURACION[[#This Row],[Mes numero]],1)</f>
        <v>43891</v>
      </c>
      <c r="G6485" s="162" t="s">
        <v>5241</v>
      </c>
      <c r="H6485" s="25">
        <v>800218682</v>
      </c>
      <c r="I6485" s="44" t="str">
        <f>+VLOOKUP(FACTURACION[[#This Row],[NIT]],TABLACLIENTE,2,FALSE)</f>
        <v>GASES DEL CUSIANA S.A E.S.P. (CUSIANAGAS S.A E.S.P)</v>
      </c>
      <c r="J6485" s="114" t="s">
        <v>1677</v>
      </c>
      <c r="K6485" s="44" t="str">
        <f>+VLOOKUP(FACTURACION[[#This Row],[REFERENCIA]],CODINV,2,FALSE)</f>
        <v>MEDIDOR BK 250</v>
      </c>
      <c r="L6485" s="44" t="str">
        <f>IF(VLOOKUP(FACTURACION[[#This Row],[REFERENCIA]],CODINV,3,FALSE)=0,"",VLOOKUP(FACTURACION[[#This Row],[REFERENCIA]],CODINV,3,FALSE))</f>
        <v/>
      </c>
      <c r="M6485" s="44" t="str">
        <f>+VLOOKUP(FACTURACION[[#This Row],[REFERENCIA]],CODINV,4,FALSE)</f>
        <v>MEDIDORES</v>
      </c>
      <c r="N6485" s="44" t="str">
        <f>+VLOOKUP(FACTURACION[[#This Row],[REFERENCIA]],CODINV,5,FALSE)</f>
        <v>HONEYWELL</v>
      </c>
      <c r="O6485" s="114">
        <v>1</v>
      </c>
      <c r="P6485" s="131">
        <v>450000</v>
      </c>
      <c r="Q6485" s="48">
        <f>+FACTURACION[[#This Row],[CANTIDAD]]*FACTURACION[[#This Row],[VR UNITARIO]]/1000</f>
        <v>450</v>
      </c>
      <c r="R6485" s="44" t="str">
        <f>+VLOOKUP(FACTURACION[[#This Row],[NIT]],TABLACLIENTE,5,FALSE)</f>
        <v>YOPAL</v>
      </c>
    </row>
    <row r="6486" spans="3:18">
      <c r="C6486" s="120">
        <v>2020</v>
      </c>
      <c r="D6486" s="30" t="s">
        <v>268</v>
      </c>
      <c r="E6486" s="30">
        <f>MONTH(FACTURACION[[#This Row],[MES]]&amp;1)</f>
        <v>3</v>
      </c>
      <c r="F6486" s="223">
        <f>DATE(FACTURACION[[#This Row],[AÑO]],FACTURACION[[#This Row],[Mes numero]],1)</f>
        <v>43891</v>
      </c>
      <c r="G6486" s="162" t="s">
        <v>5242</v>
      </c>
      <c r="H6486" s="25">
        <v>830130648</v>
      </c>
      <c r="I6486" s="44" t="str">
        <f>+VLOOKUP(FACTURACION[[#This Row],[NIT]],TABLACLIENTE,2,FALSE)</f>
        <v>COMPAÑÍA DE SERVICIOS PUBLICOS S.A. E.S.P (CODEGAS S.A. E.S.P.)</v>
      </c>
      <c r="J6486" s="114" t="s">
        <v>21</v>
      </c>
      <c r="K6486" s="44" t="str">
        <f>+VLOOKUP(FACTURACION[[#This Row],[REFERENCIA]],CODINV,2,FALSE)</f>
        <v>MEDIDOR AC-630 C:1 1/4" MAOP 25PSIG CON CONECTORES</v>
      </c>
      <c r="L6486" s="44" t="str">
        <f>IF(VLOOKUP(FACTURACION[[#This Row],[REFERENCIA]],CODINV,3,FALSE)=0,"",VLOOKUP(FACTURACION[[#This Row],[REFERENCIA]],CODINV,3,FALSE))</f>
        <v/>
      </c>
      <c r="M6486" s="44" t="str">
        <f>+VLOOKUP(FACTURACION[[#This Row],[REFERENCIA]],CODINV,4,FALSE)</f>
        <v>MEDIDORES</v>
      </c>
      <c r="N6486" s="44" t="str">
        <f>+VLOOKUP(FACTURACION[[#This Row],[REFERENCIA]],CODINV,5,FALSE)</f>
        <v>HONEYWELL</v>
      </c>
      <c r="O6486" s="114">
        <v>1</v>
      </c>
      <c r="P6486" s="131">
        <v>1950000</v>
      </c>
      <c r="Q6486" s="48">
        <f>+FACTURACION[[#This Row],[CANTIDAD]]*FACTURACION[[#This Row],[VR UNITARIO]]/1000</f>
        <v>1950</v>
      </c>
      <c r="R6486" s="44" t="str">
        <f>+VLOOKUP(FACTURACION[[#This Row],[NIT]],TABLACLIENTE,5,FALSE)</f>
        <v>MADRID</v>
      </c>
    </row>
    <row r="6487" spans="3:18">
      <c r="C6487" s="120">
        <v>2020</v>
      </c>
      <c r="D6487" s="30" t="s">
        <v>268</v>
      </c>
      <c r="E6487" s="30">
        <f>MONTH(FACTURACION[[#This Row],[MES]]&amp;1)</f>
        <v>3</v>
      </c>
      <c r="F6487" s="223">
        <f>DATE(FACTURACION[[#This Row],[AÑO]],FACTURACION[[#This Row],[Mes numero]],1)</f>
        <v>43891</v>
      </c>
      <c r="G6487" s="162" t="s">
        <v>5243</v>
      </c>
      <c r="H6487" s="25">
        <v>901246553</v>
      </c>
      <c r="I6487" s="44" t="str">
        <f>+VLOOKUP(FACTURACION[[#This Row],[NIT]],TABLACLIENTE,2,FALSE)</f>
        <v>ALEIPHAR ENERGY S.A.S.</v>
      </c>
      <c r="J6487" s="114" t="s">
        <v>12</v>
      </c>
      <c r="K6487" s="44" t="str">
        <f>+VLOOKUP(FACTURACION[[#This Row],[REFERENCIA]],CODINV,2,FALSE)</f>
        <v>VALVULA ACCION RAPIDA</v>
      </c>
      <c r="L6487" s="44" t="str">
        <f>IF(VLOOKUP(FACTURACION[[#This Row],[REFERENCIA]],CODINV,3,FALSE)=0,"",VLOOKUP(FACTURACION[[#This Row],[REFERENCIA]],CODINV,3,FALSE))</f>
        <v>7901TB</v>
      </c>
      <c r="M6487" s="44" t="str">
        <f>+VLOOKUP(FACTURACION[[#This Row],[REFERENCIA]],CODINV,4,FALSE)</f>
        <v>VÁLVULAS Y MULTIVÁLVULAS</v>
      </c>
      <c r="N6487" s="44" t="str">
        <f>+VLOOKUP(FACTURACION[[#This Row],[REFERENCIA]],CODINV,5,FALSE)</f>
        <v>REGO</v>
      </c>
      <c r="O6487" s="114">
        <v>5</v>
      </c>
      <c r="P6487" s="131">
        <v>115000</v>
      </c>
      <c r="Q6487" s="48">
        <f>+FACTURACION[[#This Row],[CANTIDAD]]*FACTURACION[[#This Row],[VR UNITARIO]]/1000</f>
        <v>575</v>
      </c>
      <c r="R6487" s="44" t="str">
        <f>+VLOOKUP(FACTURACION[[#This Row],[NIT]],TABLACLIENTE,5,FALSE)</f>
        <v>BOGOTÁ D.C.</v>
      </c>
    </row>
    <row r="6488" spans="3:18">
      <c r="C6488" s="120">
        <v>2020</v>
      </c>
      <c r="D6488" s="30" t="s">
        <v>268</v>
      </c>
      <c r="E6488" s="30">
        <f>MONTH(FACTURACION[[#This Row],[MES]]&amp;1)</f>
        <v>3</v>
      </c>
      <c r="F6488" s="223">
        <f>DATE(FACTURACION[[#This Row],[AÑO]],FACTURACION[[#This Row],[Mes numero]],1)</f>
        <v>43891</v>
      </c>
      <c r="G6488" s="162" t="s">
        <v>5244</v>
      </c>
      <c r="H6488" s="25">
        <v>800218682</v>
      </c>
      <c r="I6488" s="44" t="str">
        <f>+VLOOKUP(FACTURACION[[#This Row],[NIT]],TABLACLIENTE,2,FALSE)</f>
        <v>GASES DEL CUSIANA S.A E.S.P. (CUSIANAGAS S.A E.S.P)</v>
      </c>
      <c r="J6488" s="114" t="s">
        <v>20</v>
      </c>
      <c r="K6488" s="44" t="str">
        <f>+VLOOKUP(FACTURACION[[#This Row],[REFERENCIA]],CODINV,2,FALSE)</f>
        <v xml:space="preserve">MEDIDOR AC-250 C: 3/4" CON CONECTORES </v>
      </c>
      <c r="L6488" s="44" t="str">
        <f>IF(VLOOKUP(FACTURACION[[#This Row],[REFERENCIA]],CODINV,3,FALSE)=0,"",VLOOKUP(FACTURACION[[#This Row],[REFERENCIA]],CODINV,3,FALSE))</f>
        <v/>
      </c>
      <c r="M6488" s="44" t="str">
        <f>+VLOOKUP(FACTURACION[[#This Row],[REFERENCIA]],CODINV,4,FALSE)</f>
        <v>MEDIDORES</v>
      </c>
      <c r="N6488" s="44" t="str">
        <f>+VLOOKUP(FACTURACION[[#This Row],[REFERENCIA]],CODINV,5,FALSE)</f>
        <v>HONEYWELL</v>
      </c>
      <c r="O6488" s="114">
        <v>3</v>
      </c>
      <c r="P6488" s="131">
        <v>557332</v>
      </c>
      <c r="Q6488" s="48">
        <f>+FACTURACION[[#This Row],[CANTIDAD]]*FACTURACION[[#This Row],[VR UNITARIO]]/1000</f>
        <v>1671.9960000000001</v>
      </c>
      <c r="R6488" s="44" t="str">
        <f>+VLOOKUP(FACTURACION[[#This Row],[NIT]],TABLACLIENTE,5,FALSE)</f>
        <v>YOPAL</v>
      </c>
    </row>
    <row r="6489" spans="3:18">
      <c r="C6489" s="120">
        <v>2020</v>
      </c>
      <c r="D6489" s="30" t="s">
        <v>268</v>
      </c>
      <c r="E6489" s="30">
        <f>MONTH(FACTURACION[[#This Row],[MES]]&amp;1)</f>
        <v>3</v>
      </c>
      <c r="F6489" s="223">
        <f>DATE(FACTURACION[[#This Row],[AÑO]],FACTURACION[[#This Row],[Mes numero]],1)</f>
        <v>43891</v>
      </c>
      <c r="G6489" s="173" t="s">
        <v>5245</v>
      </c>
      <c r="H6489" s="25">
        <v>891101577</v>
      </c>
      <c r="I6489" s="44" t="str">
        <f>+VLOOKUP(FACTURACION[[#This Row],[NIT]],TABLACLIENTE,2,FALSE)</f>
        <v>ALCANOS DE COLOMBIA S.A. E.S.P</v>
      </c>
      <c r="J6489" s="134" t="s">
        <v>20</v>
      </c>
      <c r="K6489" s="44" t="str">
        <f>+VLOOKUP(FACTURACION[[#This Row],[REFERENCIA]],CODINV,2,FALSE)</f>
        <v xml:space="preserve">MEDIDOR AC-250 C: 3/4" CON CONECTORES </v>
      </c>
      <c r="L6489" s="44" t="str">
        <f>IF(VLOOKUP(FACTURACION[[#This Row],[REFERENCIA]],CODINV,3,FALSE)=0,"",VLOOKUP(FACTURACION[[#This Row],[REFERENCIA]],CODINV,3,FALSE))</f>
        <v/>
      </c>
      <c r="M6489" s="44" t="str">
        <f>+VLOOKUP(FACTURACION[[#This Row],[REFERENCIA]],CODINV,4,FALSE)</f>
        <v>MEDIDORES</v>
      </c>
      <c r="N6489" s="44" t="str">
        <f>+VLOOKUP(FACTURACION[[#This Row],[REFERENCIA]],CODINV,5,FALSE)</f>
        <v>HONEYWELL</v>
      </c>
      <c r="O6489" s="134">
        <v>0</v>
      </c>
      <c r="P6489" s="131">
        <v>457012</v>
      </c>
      <c r="Q6489" s="48">
        <f>+FACTURACION[[#This Row],[CANTIDAD]]*FACTURACION[[#This Row],[VR UNITARIO]]/1000</f>
        <v>0</v>
      </c>
      <c r="R6489" s="44" t="str">
        <f>+VLOOKUP(FACTURACION[[#This Row],[NIT]],TABLACLIENTE,5,FALSE)</f>
        <v>NEIVA</v>
      </c>
    </row>
    <row r="6490" spans="3:18">
      <c r="C6490" s="120">
        <v>2020</v>
      </c>
      <c r="D6490" s="30" t="s">
        <v>268</v>
      </c>
      <c r="E6490" s="30">
        <f>MONTH(FACTURACION[[#This Row],[MES]]&amp;1)</f>
        <v>3</v>
      </c>
      <c r="F6490" s="223">
        <f>DATE(FACTURACION[[#This Row],[AÑO]],FACTURACION[[#This Row],[Mes numero]],1)</f>
        <v>43891</v>
      </c>
      <c r="G6490" s="173" t="s">
        <v>5246</v>
      </c>
      <c r="H6490" s="25">
        <v>891101577</v>
      </c>
      <c r="I6490" s="44" t="str">
        <f>+VLOOKUP(FACTURACION[[#This Row],[NIT]],TABLACLIENTE,2,FALSE)</f>
        <v>ALCANOS DE COLOMBIA S.A. E.S.P</v>
      </c>
      <c r="J6490" s="134" t="s">
        <v>20</v>
      </c>
      <c r="K6490" s="44" t="str">
        <f>+VLOOKUP(FACTURACION[[#This Row],[REFERENCIA]],CODINV,2,FALSE)</f>
        <v xml:space="preserve">MEDIDOR AC-250 C: 3/4" CON CONECTORES </v>
      </c>
      <c r="L6490" s="44" t="str">
        <f>IF(VLOOKUP(FACTURACION[[#This Row],[REFERENCIA]],CODINV,3,FALSE)=0,"",VLOOKUP(FACTURACION[[#This Row],[REFERENCIA]],CODINV,3,FALSE))</f>
        <v/>
      </c>
      <c r="M6490" s="44" t="str">
        <f>+VLOOKUP(FACTURACION[[#This Row],[REFERENCIA]],CODINV,4,FALSE)</f>
        <v>MEDIDORES</v>
      </c>
      <c r="N6490" s="44" t="str">
        <f>+VLOOKUP(FACTURACION[[#This Row],[REFERENCIA]],CODINV,5,FALSE)</f>
        <v>HONEYWELL</v>
      </c>
      <c r="O6490" s="134">
        <v>0</v>
      </c>
      <c r="P6490" s="131">
        <v>457012</v>
      </c>
      <c r="Q6490" s="48">
        <f>+FACTURACION[[#This Row],[CANTIDAD]]*FACTURACION[[#This Row],[VR UNITARIO]]/1000</f>
        <v>0</v>
      </c>
      <c r="R6490" s="44" t="str">
        <f>+VLOOKUP(FACTURACION[[#This Row],[NIT]],TABLACLIENTE,5,FALSE)</f>
        <v>NEIVA</v>
      </c>
    </row>
    <row r="6491" spans="3:18">
      <c r="C6491" s="120">
        <v>2020</v>
      </c>
      <c r="D6491" s="30" t="s">
        <v>268</v>
      </c>
      <c r="E6491" s="30">
        <f>MONTH(FACTURACION[[#This Row],[MES]]&amp;1)</f>
        <v>3</v>
      </c>
      <c r="F6491" s="223">
        <f>DATE(FACTURACION[[#This Row],[AÑO]],FACTURACION[[#This Row],[Mes numero]],1)</f>
        <v>43891</v>
      </c>
      <c r="G6491" s="173" t="s">
        <v>5247</v>
      </c>
      <c r="H6491" s="25">
        <v>891101577</v>
      </c>
      <c r="I6491" s="44" t="str">
        <f>+VLOOKUP(FACTURACION[[#This Row],[NIT]],TABLACLIENTE,2,FALSE)</f>
        <v>ALCANOS DE COLOMBIA S.A. E.S.P</v>
      </c>
      <c r="J6491" s="134" t="s">
        <v>20</v>
      </c>
      <c r="K6491" s="44" t="str">
        <f>+VLOOKUP(FACTURACION[[#This Row],[REFERENCIA]],CODINV,2,FALSE)</f>
        <v xml:space="preserve">MEDIDOR AC-250 C: 3/4" CON CONECTORES </v>
      </c>
      <c r="L6491" s="44" t="str">
        <f>IF(VLOOKUP(FACTURACION[[#This Row],[REFERENCIA]],CODINV,3,FALSE)=0,"",VLOOKUP(FACTURACION[[#This Row],[REFERENCIA]],CODINV,3,FALSE))</f>
        <v/>
      </c>
      <c r="M6491" s="44" t="str">
        <f>+VLOOKUP(FACTURACION[[#This Row],[REFERENCIA]],CODINV,4,FALSE)</f>
        <v>MEDIDORES</v>
      </c>
      <c r="N6491" s="44" t="str">
        <f>+VLOOKUP(FACTURACION[[#This Row],[REFERENCIA]],CODINV,5,FALSE)</f>
        <v>HONEYWELL</v>
      </c>
      <c r="O6491" s="134">
        <v>0</v>
      </c>
      <c r="P6491" s="131">
        <v>457012</v>
      </c>
      <c r="Q6491" s="48">
        <f>+FACTURACION[[#This Row],[CANTIDAD]]*FACTURACION[[#This Row],[VR UNITARIO]]/1000</f>
        <v>0</v>
      </c>
      <c r="R6491" s="44" t="str">
        <f>+VLOOKUP(FACTURACION[[#This Row],[NIT]],TABLACLIENTE,5,FALSE)</f>
        <v>NEIVA</v>
      </c>
    </row>
    <row r="6492" spans="3:18">
      <c r="C6492" s="120">
        <v>2020</v>
      </c>
      <c r="D6492" s="30" t="s">
        <v>268</v>
      </c>
      <c r="E6492" s="30">
        <f>MONTH(FACTURACION[[#This Row],[MES]]&amp;1)</f>
        <v>3</v>
      </c>
      <c r="F6492" s="223">
        <f>DATE(FACTURACION[[#This Row],[AÑO]],FACTURACION[[#This Row],[Mes numero]],1)</f>
        <v>43891</v>
      </c>
      <c r="G6492" s="173" t="s">
        <v>5248</v>
      </c>
      <c r="H6492" s="25">
        <v>891101577</v>
      </c>
      <c r="I6492" s="44" t="str">
        <f>+VLOOKUP(FACTURACION[[#This Row],[NIT]],TABLACLIENTE,2,FALSE)</f>
        <v>ALCANOS DE COLOMBIA S.A. E.S.P</v>
      </c>
      <c r="J6492" s="134" t="s">
        <v>20</v>
      </c>
      <c r="K6492" s="44" t="str">
        <f>+VLOOKUP(FACTURACION[[#This Row],[REFERENCIA]],CODINV,2,FALSE)</f>
        <v xml:space="preserve">MEDIDOR AC-250 C: 3/4" CON CONECTORES </v>
      </c>
      <c r="L6492" s="44" t="str">
        <f>IF(VLOOKUP(FACTURACION[[#This Row],[REFERENCIA]],CODINV,3,FALSE)=0,"",VLOOKUP(FACTURACION[[#This Row],[REFERENCIA]],CODINV,3,FALSE))</f>
        <v/>
      </c>
      <c r="M6492" s="44" t="str">
        <f>+VLOOKUP(FACTURACION[[#This Row],[REFERENCIA]],CODINV,4,FALSE)</f>
        <v>MEDIDORES</v>
      </c>
      <c r="N6492" s="44" t="str">
        <f>+VLOOKUP(FACTURACION[[#This Row],[REFERENCIA]],CODINV,5,FALSE)</f>
        <v>HONEYWELL</v>
      </c>
      <c r="O6492" s="134">
        <v>0</v>
      </c>
      <c r="P6492" s="131">
        <v>457012</v>
      </c>
      <c r="Q6492" s="48">
        <f>+FACTURACION[[#This Row],[CANTIDAD]]*FACTURACION[[#This Row],[VR UNITARIO]]/1000</f>
        <v>0</v>
      </c>
      <c r="R6492" s="44" t="str">
        <f>+VLOOKUP(FACTURACION[[#This Row],[NIT]],TABLACLIENTE,5,FALSE)</f>
        <v>NEIVA</v>
      </c>
    </row>
    <row r="6493" spans="3:18">
      <c r="C6493" s="120">
        <v>2020</v>
      </c>
      <c r="D6493" s="30" t="s">
        <v>268</v>
      </c>
      <c r="E6493" s="30">
        <f>MONTH(FACTURACION[[#This Row],[MES]]&amp;1)</f>
        <v>3</v>
      </c>
      <c r="F6493" s="223">
        <f>DATE(FACTURACION[[#This Row],[AÑO]],FACTURACION[[#This Row],[Mes numero]],1)</f>
        <v>43891</v>
      </c>
      <c r="G6493" s="162" t="s">
        <v>5249</v>
      </c>
      <c r="H6493" s="25">
        <v>890101691</v>
      </c>
      <c r="I6493" s="44" t="str">
        <f>+VLOOKUP(FACTURACION[[#This Row],[NIT]],TABLACLIENTE,2,FALSE)</f>
        <v>GASES DEL CARIBE S.A.E.S.P. (GASCARIBE S.A E.S.P.)</v>
      </c>
      <c r="J6493" s="114" t="s">
        <v>63</v>
      </c>
      <c r="K6493" s="44" t="str">
        <f>+VLOOKUP(FACTURACION[[#This Row],[REFERENCIA]],CODINV,2,FALSE)</f>
        <v>AFV 2" S300 FO</v>
      </c>
      <c r="L6493" s="44" t="str">
        <f>IF(VLOOKUP(FACTURACION[[#This Row],[REFERENCIA]],CODINV,3,FALSE)=0,"",VLOOKUP(FACTURACION[[#This Row],[REFERENCIA]],CODINV,3,FALSE))</f>
        <v/>
      </c>
      <c r="M6493" s="44" t="str">
        <f>+VLOOKUP(FACTURACION[[#This Row],[REFERENCIA]],CODINV,4,FALSE)</f>
        <v>REGULADORES</v>
      </c>
      <c r="N6493" s="44" t="str">
        <f>+VLOOKUP(FACTURACION[[#This Row],[REFERENCIA]],CODINV,5,FALSE)</f>
        <v>HONEYWELL</v>
      </c>
      <c r="O6493" s="136">
        <v>10</v>
      </c>
      <c r="P6493" s="131">
        <v>3779965</v>
      </c>
      <c r="Q6493" s="48">
        <f>+FACTURACION[[#This Row],[CANTIDAD]]*FACTURACION[[#This Row],[VR UNITARIO]]/1000</f>
        <v>37799.65</v>
      </c>
      <c r="R6493" s="44" t="str">
        <f>+VLOOKUP(FACTURACION[[#This Row],[NIT]],TABLACLIENTE,5,FALSE)</f>
        <v>BARRANQUILLA</v>
      </c>
    </row>
    <row r="6494" spans="3:18">
      <c r="C6494" s="120">
        <v>2020</v>
      </c>
      <c r="D6494" s="30" t="s">
        <v>268</v>
      </c>
      <c r="E6494" s="30">
        <f>MONTH(FACTURACION[[#This Row],[MES]]&amp;1)</f>
        <v>3</v>
      </c>
      <c r="F6494" s="223">
        <f>DATE(FACTURACION[[#This Row],[AÑO]],FACTURACION[[#This Row],[Mes numero]],1)</f>
        <v>43891</v>
      </c>
      <c r="G6494" s="162" t="s">
        <v>5249</v>
      </c>
      <c r="H6494" s="25">
        <v>890101691</v>
      </c>
      <c r="I6494" s="44" t="str">
        <f>+VLOOKUP(FACTURACION[[#This Row],[NIT]],TABLACLIENTE,2,FALSE)</f>
        <v>GASES DEL CARIBE S.A.E.S.P. (GASCARIBE S.A E.S.P.)</v>
      </c>
      <c r="J6494" s="114" t="s">
        <v>65</v>
      </c>
      <c r="K6494" s="44" t="str">
        <f>+VLOOKUP(FACTURACION[[#This Row],[REFERENCIA]],CODINV,2,FALSE)</f>
        <v>CONTROL LOOP ZSC-100 BM INSPIRATOR</v>
      </c>
      <c r="L6494" s="44" t="str">
        <f>IF(VLOOKUP(FACTURACION[[#This Row],[REFERENCIA]],CODINV,3,FALSE)=0,"",VLOOKUP(FACTURACION[[#This Row],[REFERENCIA]],CODINV,3,FALSE))</f>
        <v/>
      </c>
      <c r="M6494" s="44" t="str">
        <f>+VLOOKUP(FACTURACION[[#This Row],[REFERENCIA]],CODINV,4,FALSE)</f>
        <v>REGULADORES</v>
      </c>
      <c r="N6494" s="44" t="str">
        <f>+VLOOKUP(FACTURACION[[#This Row],[REFERENCIA]],CODINV,5,FALSE)</f>
        <v>HONEYWELL</v>
      </c>
      <c r="O6494" s="136">
        <v>10</v>
      </c>
      <c r="P6494" s="131">
        <v>4748606</v>
      </c>
      <c r="Q6494" s="48">
        <f>+FACTURACION[[#This Row],[CANTIDAD]]*FACTURACION[[#This Row],[VR UNITARIO]]/1000</f>
        <v>47486.06</v>
      </c>
      <c r="R6494" s="44" t="str">
        <f>+VLOOKUP(FACTURACION[[#This Row],[NIT]],TABLACLIENTE,5,FALSE)</f>
        <v>BARRANQUILLA</v>
      </c>
    </row>
    <row r="6495" spans="3:18">
      <c r="C6495" s="120">
        <v>2020</v>
      </c>
      <c r="D6495" s="30" t="s">
        <v>268</v>
      </c>
      <c r="E6495" s="30">
        <f>MONTH(FACTURACION[[#This Row],[MES]]&amp;1)</f>
        <v>3</v>
      </c>
      <c r="F6495" s="223">
        <f>DATE(FACTURACION[[#This Row],[AÑO]],FACTURACION[[#This Row],[Mes numero]],1)</f>
        <v>43891</v>
      </c>
      <c r="G6495" s="162" t="s">
        <v>5250</v>
      </c>
      <c r="H6495" s="25">
        <v>822001073</v>
      </c>
      <c r="I6495" s="44" t="str">
        <f>+VLOOKUP(FACTURACION[[#This Row],[NIT]],TABLACLIENTE,2,FALSE)</f>
        <v>MADIGAS INGENIEROS S.A. E.S.P.</v>
      </c>
      <c r="J6495" s="114" t="s">
        <v>1677</v>
      </c>
      <c r="K6495" s="44" t="str">
        <f>+VLOOKUP(FACTURACION[[#This Row],[REFERENCIA]],CODINV,2,FALSE)</f>
        <v>MEDIDOR BK 250</v>
      </c>
      <c r="L6495" s="44" t="str">
        <f>IF(VLOOKUP(FACTURACION[[#This Row],[REFERENCIA]],CODINV,3,FALSE)=0,"",VLOOKUP(FACTURACION[[#This Row],[REFERENCIA]],CODINV,3,FALSE))</f>
        <v/>
      </c>
      <c r="M6495" s="44" t="str">
        <f>+VLOOKUP(FACTURACION[[#This Row],[REFERENCIA]],CODINV,4,FALSE)</f>
        <v>MEDIDORES</v>
      </c>
      <c r="N6495" s="44" t="str">
        <f>+VLOOKUP(FACTURACION[[#This Row],[REFERENCIA]],CODINV,5,FALSE)</f>
        <v>HONEYWELL</v>
      </c>
      <c r="O6495" s="114">
        <v>15</v>
      </c>
      <c r="P6495" s="131">
        <v>394791</v>
      </c>
      <c r="Q6495" s="48">
        <f>+FACTURACION[[#This Row],[CANTIDAD]]*FACTURACION[[#This Row],[VR UNITARIO]]/1000</f>
        <v>5921.8649999999998</v>
      </c>
      <c r="R6495" s="44" t="str">
        <f>+VLOOKUP(FACTURACION[[#This Row],[NIT]],TABLACLIENTE,5,FALSE)</f>
        <v>ACACIAS</v>
      </c>
    </row>
    <row r="6496" spans="3:18">
      <c r="C6496" s="120">
        <v>2020</v>
      </c>
      <c r="D6496" s="30" t="s">
        <v>297</v>
      </c>
      <c r="E6496" s="30">
        <f>MONTH(FACTURACION[[#This Row],[MES]]&amp;1)</f>
        <v>4</v>
      </c>
      <c r="F6496" s="223">
        <f>DATE(FACTURACION[[#This Row],[AÑO]],FACTURACION[[#This Row],[Mes numero]],1)</f>
        <v>43922</v>
      </c>
      <c r="G6496" s="162" t="s">
        <v>5256</v>
      </c>
      <c r="H6496" s="25">
        <v>900134459</v>
      </c>
      <c r="I6496" s="44" t="str">
        <f>+VLOOKUP(FACTURACION[[#This Row],[NIT]],TABLACLIENTE,2,FALSE)</f>
        <v>TRANSPORTADORA DE GAS INTERNACIONAL S.A. ESP (TGI S.A. E.S.P.)</v>
      </c>
      <c r="J6496" s="114" t="s">
        <v>132</v>
      </c>
      <c r="K6496" s="44" t="str">
        <f>+VLOOKUP(FACTURACION[[#This Row],[REFERENCIA]],CODINV,2,FALSE)</f>
        <v>KIT REPARACION BUNA N 80</v>
      </c>
      <c r="L6496" s="44" t="str">
        <f>IF(VLOOKUP(FACTURACION[[#This Row],[REFERENCIA]],CODINV,3,FALSE)=0,"",VLOOKUP(FACTURACION[[#This Row],[REFERENCIA]],CODINV,3,FALSE))</f>
        <v>73914K010</v>
      </c>
      <c r="M6496" s="44" t="str">
        <f>+VLOOKUP(FACTURACION[[#This Row],[REFERENCIA]],CODINV,4,FALSE)</f>
        <v>REPUESTOS Y ACCESORIOS</v>
      </c>
      <c r="N6496" s="44" t="str">
        <f>+VLOOKUP(FACTURACION[[#This Row],[REFERENCIA]],CODINV,5,FALSE)</f>
        <v>HONEYWELL</v>
      </c>
      <c r="O6496" s="114">
        <v>28</v>
      </c>
      <c r="P6496" s="131">
        <v>179650</v>
      </c>
      <c r="Q6496" s="48">
        <f>+FACTURACION[[#This Row],[CANTIDAD]]*FACTURACION[[#This Row],[VR UNITARIO]]/1000</f>
        <v>5030.2</v>
      </c>
      <c r="R6496" s="44" t="str">
        <f>+VLOOKUP(FACTURACION[[#This Row],[NIT]],TABLACLIENTE,5,FALSE)</f>
        <v>BOGOTÁ D.C.</v>
      </c>
    </row>
    <row r="6497" spans="3:18">
      <c r="C6497" s="120">
        <v>2020</v>
      </c>
      <c r="D6497" s="30" t="s">
        <v>297</v>
      </c>
      <c r="E6497" s="30">
        <f>MONTH(FACTURACION[[#This Row],[MES]]&amp;1)</f>
        <v>4</v>
      </c>
      <c r="F6497" s="223">
        <f>DATE(FACTURACION[[#This Row],[AÑO]],FACTURACION[[#This Row],[Mes numero]],1)</f>
        <v>43922</v>
      </c>
      <c r="G6497" s="162" t="s">
        <v>5257</v>
      </c>
      <c r="H6497" s="25">
        <v>891101577</v>
      </c>
      <c r="I6497" s="44" t="str">
        <f>+VLOOKUP(FACTURACION[[#This Row],[NIT]],TABLACLIENTE,2,FALSE)</f>
        <v>ALCANOS DE COLOMBIA S.A. E.S.P</v>
      </c>
      <c r="J6497" s="114" t="s">
        <v>20</v>
      </c>
      <c r="K6497" s="44" t="str">
        <f>+VLOOKUP(FACTURACION[[#This Row],[REFERENCIA]],CODINV,2,FALSE)</f>
        <v xml:space="preserve">MEDIDOR AC-250 C: 3/4" CON CONECTORES </v>
      </c>
      <c r="L6497" s="44" t="str">
        <f>IF(VLOOKUP(FACTURACION[[#This Row],[REFERENCIA]],CODINV,3,FALSE)=0,"",VLOOKUP(FACTURACION[[#This Row],[REFERENCIA]],CODINV,3,FALSE))</f>
        <v/>
      </c>
      <c r="M6497" s="44" t="str">
        <f>+VLOOKUP(FACTURACION[[#This Row],[REFERENCIA]],CODINV,4,FALSE)</f>
        <v>MEDIDORES</v>
      </c>
      <c r="N6497" s="44" t="str">
        <f>+VLOOKUP(FACTURACION[[#This Row],[REFERENCIA]],CODINV,5,FALSE)</f>
        <v>HONEYWELL</v>
      </c>
      <c r="O6497" s="114">
        <v>10</v>
      </c>
      <c r="P6497" s="131">
        <v>428443.3</v>
      </c>
      <c r="Q6497" s="48">
        <f>+FACTURACION[[#This Row],[CANTIDAD]]*FACTURACION[[#This Row],[VR UNITARIO]]/1000</f>
        <v>4284.433</v>
      </c>
      <c r="R6497" s="44" t="str">
        <f>+VLOOKUP(FACTURACION[[#This Row],[NIT]],TABLACLIENTE,5,FALSE)</f>
        <v>NEIVA</v>
      </c>
    </row>
    <row r="6498" spans="3:18">
      <c r="C6498" s="120">
        <v>2020</v>
      </c>
      <c r="D6498" s="30" t="s">
        <v>297</v>
      </c>
      <c r="E6498" s="30">
        <f>MONTH(FACTURACION[[#This Row],[MES]]&amp;1)</f>
        <v>4</v>
      </c>
      <c r="F6498" s="223">
        <f>DATE(FACTURACION[[#This Row],[AÑO]],FACTURACION[[#This Row],[Mes numero]],1)</f>
        <v>43922</v>
      </c>
      <c r="G6498" s="162" t="s">
        <v>5258</v>
      </c>
      <c r="H6498" s="25">
        <v>891101577</v>
      </c>
      <c r="I6498" s="44" t="str">
        <f>+VLOOKUP(FACTURACION[[#This Row],[NIT]],TABLACLIENTE,2,FALSE)</f>
        <v>ALCANOS DE COLOMBIA S.A. E.S.P</v>
      </c>
      <c r="J6498" s="114" t="s">
        <v>20</v>
      </c>
      <c r="K6498" s="44" t="str">
        <f>+VLOOKUP(FACTURACION[[#This Row],[REFERENCIA]],CODINV,2,FALSE)</f>
        <v xml:space="preserve">MEDIDOR AC-250 C: 3/4" CON CONECTORES </v>
      </c>
      <c r="L6498" s="44" t="str">
        <f>IF(VLOOKUP(FACTURACION[[#This Row],[REFERENCIA]],CODINV,3,FALSE)=0,"",VLOOKUP(FACTURACION[[#This Row],[REFERENCIA]],CODINV,3,FALSE))</f>
        <v/>
      </c>
      <c r="M6498" s="44" t="str">
        <f>+VLOOKUP(FACTURACION[[#This Row],[REFERENCIA]],CODINV,4,FALSE)</f>
        <v>MEDIDORES</v>
      </c>
      <c r="N6498" s="44" t="str">
        <f>+VLOOKUP(FACTURACION[[#This Row],[REFERENCIA]],CODINV,5,FALSE)</f>
        <v>HONEYWELL</v>
      </c>
      <c r="O6498" s="114">
        <v>4</v>
      </c>
      <c r="P6498" s="131">
        <v>428443.31</v>
      </c>
      <c r="Q6498" s="48">
        <f>+FACTURACION[[#This Row],[CANTIDAD]]*FACTURACION[[#This Row],[VR UNITARIO]]/1000</f>
        <v>1713.77324</v>
      </c>
      <c r="R6498" s="44" t="str">
        <f>+VLOOKUP(FACTURACION[[#This Row],[NIT]],TABLACLIENTE,5,FALSE)</f>
        <v>NEIVA</v>
      </c>
    </row>
    <row r="6499" spans="3:18">
      <c r="C6499" s="120">
        <v>2020</v>
      </c>
      <c r="D6499" s="30" t="s">
        <v>297</v>
      </c>
      <c r="E6499" s="30">
        <f>MONTH(FACTURACION[[#This Row],[MES]]&amp;1)</f>
        <v>4</v>
      </c>
      <c r="F6499" s="223">
        <f>DATE(FACTURACION[[#This Row],[AÑO]],FACTURACION[[#This Row],[Mes numero]],1)</f>
        <v>43922</v>
      </c>
      <c r="G6499" s="162" t="s">
        <v>5259</v>
      </c>
      <c r="H6499" s="25">
        <v>891101577</v>
      </c>
      <c r="I6499" s="44" t="str">
        <f>+VLOOKUP(FACTURACION[[#This Row],[NIT]],TABLACLIENTE,2,FALSE)</f>
        <v>ALCANOS DE COLOMBIA S.A. E.S.P</v>
      </c>
      <c r="J6499" s="114" t="s">
        <v>20</v>
      </c>
      <c r="K6499" s="44" t="str">
        <f>+VLOOKUP(FACTURACION[[#This Row],[REFERENCIA]],CODINV,2,FALSE)</f>
        <v xml:space="preserve">MEDIDOR AC-250 C: 3/4" CON CONECTORES </v>
      </c>
      <c r="L6499" s="44" t="str">
        <f>IF(VLOOKUP(FACTURACION[[#This Row],[REFERENCIA]],CODINV,3,FALSE)=0,"",VLOOKUP(FACTURACION[[#This Row],[REFERENCIA]],CODINV,3,FALSE))</f>
        <v/>
      </c>
      <c r="M6499" s="44" t="str">
        <f>+VLOOKUP(FACTURACION[[#This Row],[REFERENCIA]],CODINV,4,FALSE)</f>
        <v>MEDIDORES</v>
      </c>
      <c r="N6499" s="44" t="str">
        <f>+VLOOKUP(FACTURACION[[#This Row],[REFERENCIA]],CODINV,5,FALSE)</f>
        <v>HONEYWELL</v>
      </c>
      <c r="O6499" s="114">
        <v>7</v>
      </c>
      <c r="P6499" s="131">
        <v>428443.31</v>
      </c>
      <c r="Q6499" s="48">
        <f>+FACTURACION[[#This Row],[CANTIDAD]]*FACTURACION[[#This Row],[VR UNITARIO]]/1000</f>
        <v>2999.1031699999999</v>
      </c>
      <c r="R6499" s="44" t="str">
        <f>+VLOOKUP(FACTURACION[[#This Row],[NIT]],TABLACLIENTE,5,FALSE)</f>
        <v>NEIVA</v>
      </c>
    </row>
    <row r="6500" spans="3:18">
      <c r="C6500" s="120">
        <v>2020</v>
      </c>
      <c r="D6500" s="30" t="s">
        <v>297</v>
      </c>
      <c r="E6500" s="30">
        <f>MONTH(FACTURACION[[#This Row],[MES]]&amp;1)</f>
        <v>4</v>
      </c>
      <c r="F6500" s="223">
        <f>DATE(FACTURACION[[#This Row],[AÑO]],FACTURACION[[#This Row],[Mes numero]],1)</f>
        <v>43922</v>
      </c>
      <c r="G6500" s="162" t="s">
        <v>5260</v>
      </c>
      <c r="H6500" s="25">
        <v>891101577</v>
      </c>
      <c r="I6500" s="44" t="str">
        <f>+VLOOKUP(FACTURACION[[#This Row],[NIT]],TABLACLIENTE,2,FALSE)</f>
        <v>ALCANOS DE COLOMBIA S.A. E.S.P</v>
      </c>
      <c r="J6500" s="114" t="s">
        <v>20</v>
      </c>
      <c r="K6500" s="44" t="str">
        <f>+VLOOKUP(FACTURACION[[#This Row],[REFERENCIA]],CODINV,2,FALSE)</f>
        <v xml:space="preserve">MEDIDOR AC-250 C: 3/4" CON CONECTORES </v>
      </c>
      <c r="L6500" s="44" t="str">
        <f>IF(VLOOKUP(FACTURACION[[#This Row],[REFERENCIA]],CODINV,3,FALSE)=0,"",VLOOKUP(FACTURACION[[#This Row],[REFERENCIA]],CODINV,3,FALSE))</f>
        <v/>
      </c>
      <c r="M6500" s="44" t="str">
        <f>+VLOOKUP(FACTURACION[[#This Row],[REFERENCIA]],CODINV,4,FALSE)</f>
        <v>MEDIDORES</v>
      </c>
      <c r="N6500" s="44" t="str">
        <f>+VLOOKUP(FACTURACION[[#This Row],[REFERENCIA]],CODINV,5,FALSE)</f>
        <v>HONEYWELL</v>
      </c>
      <c r="O6500" s="114">
        <v>32</v>
      </c>
      <c r="P6500" s="131">
        <v>428443.31</v>
      </c>
      <c r="Q6500" s="48">
        <f>+FACTURACION[[#This Row],[CANTIDAD]]*FACTURACION[[#This Row],[VR UNITARIO]]/1000</f>
        <v>13710.18592</v>
      </c>
      <c r="R6500" s="44" t="str">
        <f>+VLOOKUP(FACTURACION[[#This Row],[NIT]],TABLACLIENTE,5,FALSE)</f>
        <v>NEIVA</v>
      </c>
    </row>
    <row r="6501" spans="3:18">
      <c r="C6501" s="120">
        <v>2020</v>
      </c>
      <c r="D6501" s="30" t="s">
        <v>297</v>
      </c>
      <c r="E6501" s="30">
        <f>MONTH(FACTURACION[[#This Row],[MES]]&amp;1)</f>
        <v>4</v>
      </c>
      <c r="F6501" s="223">
        <f>DATE(FACTURACION[[#This Row],[AÑO]],FACTURACION[[#This Row],[Mes numero]],1)</f>
        <v>43922</v>
      </c>
      <c r="G6501" s="162" t="s">
        <v>5261</v>
      </c>
      <c r="H6501" s="25">
        <v>890500726</v>
      </c>
      <c r="I6501" s="44" t="str">
        <f>+VLOOKUP(FACTURACION[[#This Row],[NIT]],TABLACLIENTE,2,FALSE)</f>
        <v>NORTESANTANDEREANA DE GAS S.A. E.S.P (NORGAS S.A. E.S.P.)</v>
      </c>
      <c r="J6501" s="114" t="s">
        <v>303</v>
      </c>
      <c r="K6501" s="44" t="str">
        <f>+VLOOKUP(FACTURACION[[#This Row],[REFERENCIA]],CODINV,2,FALSE)</f>
        <v>CONECTADOR DE LLENADO POL X 3/8" NPTM</v>
      </c>
      <c r="L6501" s="44" t="str">
        <f>IF(VLOOKUP(FACTURACION[[#This Row],[REFERENCIA]],CODINV,3,FALSE)=0,"",VLOOKUP(FACTURACION[[#This Row],[REFERENCIA]],CODINV,3,FALSE))</f>
        <v>7193D10</v>
      </c>
      <c r="M6501" s="44" t="str">
        <f>+VLOOKUP(FACTURACION[[#This Row],[REFERENCIA]],CODINV,4,FALSE)</f>
        <v>REPUESTOS Y ACCESORIOS</v>
      </c>
      <c r="N6501" s="44" t="str">
        <f>+VLOOKUP(FACTURACION[[#This Row],[REFERENCIA]],CODINV,5,FALSE)</f>
        <v>REGO</v>
      </c>
      <c r="O6501" s="114">
        <v>3</v>
      </c>
      <c r="P6501" s="131">
        <v>124900</v>
      </c>
      <c r="Q6501" s="48">
        <f>+FACTURACION[[#This Row],[CANTIDAD]]*FACTURACION[[#This Row],[VR UNITARIO]]/1000</f>
        <v>374.7</v>
      </c>
      <c r="R6501" s="44" t="str">
        <f>+VLOOKUP(FACTURACION[[#This Row],[NIT]],TABLACLIENTE,5,FALSE)</f>
        <v>BUCARAMANGA</v>
      </c>
    </row>
    <row r="6502" spans="3:18">
      <c r="C6502" s="120">
        <v>2020</v>
      </c>
      <c r="D6502" s="30" t="s">
        <v>297</v>
      </c>
      <c r="E6502" s="30">
        <f>MONTH(FACTURACION[[#This Row],[MES]]&amp;1)</f>
        <v>4</v>
      </c>
      <c r="F6502" s="223">
        <f>DATE(FACTURACION[[#This Row],[AÑO]],FACTURACION[[#This Row],[Mes numero]],1)</f>
        <v>43922</v>
      </c>
      <c r="G6502" s="162" t="s">
        <v>5262</v>
      </c>
      <c r="H6502" s="25">
        <v>860033633</v>
      </c>
      <c r="I6502" s="44" t="str">
        <f>+VLOOKUP(FACTURACION[[#This Row],[NIT]],TABLACLIENTE,2,FALSE)</f>
        <v>RAYOGAS S.A. E.S.P.</v>
      </c>
      <c r="J6502" s="114" t="s">
        <v>5209</v>
      </c>
      <c r="K6502" s="44" t="str">
        <f>+VLOOKUP(FACTURACION[[#This Row],[REFERENCIA]],CODINV,2,FALSE)</f>
        <v>ACT NEUMATICO ROTATIVO 9/INT 2"</v>
      </c>
      <c r="L6502" s="44" t="str">
        <f>IF(VLOOKUP(FACTURACION[[#This Row],[REFERENCIA]],CODINV,3,FALSE)=0,"",VLOOKUP(FACTURACION[[#This Row],[REFERENCIA]],CODINV,3,FALSE))</f>
        <v>3212RA</v>
      </c>
      <c r="M6502" s="44" t="str">
        <f>+VLOOKUP(FACTURACION[[#This Row],[REFERENCIA]],CODINV,4,FALSE)</f>
        <v>VÁLVULAS Y MULTIVÁLVULAS</v>
      </c>
      <c r="N6502" s="44" t="str">
        <f>+VLOOKUP(FACTURACION[[#This Row],[REFERENCIA]],CODINV,5,FALSE)</f>
        <v>REGO</v>
      </c>
      <c r="O6502" s="114">
        <v>1</v>
      </c>
      <c r="P6502" s="131">
        <v>594207</v>
      </c>
      <c r="Q6502" s="48">
        <f>+FACTURACION[[#This Row],[CANTIDAD]]*FACTURACION[[#This Row],[VR UNITARIO]]/1000</f>
        <v>594.20699999999999</v>
      </c>
      <c r="R6502" s="44" t="str">
        <f>+VLOOKUP(FACTURACION[[#This Row],[NIT]],TABLACLIENTE,5,FALSE)</f>
        <v>BOGOTÁ D.C.</v>
      </c>
    </row>
    <row r="6503" spans="3:18">
      <c r="C6503" s="120">
        <v>2020</v>
      </c>
      <c r="D6503" s="30" t="s">
        <v>297</v>
      </c>
      <c r="E6503" s="30">
        <f>MONTH(FACTURACION[[#This Row],[MES]]&amp;1)</f>
        <v>4</v>
      </c>
      <c r="F6503" s="223">
        <f>DATE(FACTURACION[[#This Row],[AÑO]],FACTURACION[[#This Row],[Mes numero]],1)</f>
        <v>43922</v>
      </c>
      <c r="G6503" s="162" t="s">
        <v>5263</v>
      </c>
      <c r="H6503" s="25">
        <v>800202395</v>
      </c>
      <c r="I6503" s="44" t="str">
        <f>+VLOOKUP(FACTURACION[[#This Row],[NIT]],TABLACLIENTE,2,FALSE)</f>
        <v>EFIGAS GAS NATURAL S.A. E.S.P. (EFIGAS S.A. E.S.P.)</v>
      </c>
      <c r="J6503" s="114" t="s">
        <v>59</v>
      </c>
      <c r="K6503" s="44" t="str">
        <f>+VLOOKUP(FACTURACION[[#This Row],[REFERENCIA]],CODINV,2,FALSE)</f>
        <v>MEDIDOR AL-1000 C:1 1/2" MAOP 25 PSIG CON CONECTORES</v>
      </c>
      <c r="L6503" s="44" t="str">
        <f>IF(VLOOKUP(FACTURACION[[#This Row],[REFERENCIA]],CODINV,3,FALSE)=0,"",VLOOKUP(FACTURACION[[#This Row],[REFERENCIA]],CODINV,3,FALSE))</f>
        <v/>
      </c>
      <c r="M6503" s="44" t="str">
        <f>+VLOOKUP(FACTURACION[[#This Row],[REFERENCIA]],CODINV,4,FALSE)</f>
        <v>MEDIDORES</v>
      </c>
      <c r="N6503" s="44" t="str">
        <f>+VLOOKUP(FACTURACION[[#This Row],[REFERENCIA]],CODINV,5,FALSE)</f>
        <v>HONEYWELL</v>
      </c>
      <c r="O6503" s="114">
        <v>1</v>
      </c>
      <c r="P6503" s="131">
        <v>3678000</v>
      </c>
      <c r="Q6503" s="48">
        <f>+FACTURACION[[#This Row],[CANTIDAD]]*FACTURACION[[#This Row],[VR UNITARIO]]/1000</f>
        <v>3678</v>
      </c>
      <c r="R6503" s="44" t="str">
        <f>+VLOOKUP(FACTURACION[[#This Row],[NIT]],TABLACLIENTE,5,FALSE)</f>
        <v>MANIZALES</v>
      </c>
    </row>
    <row r="6504" spans="3:18">
      <c r="C6504" s="120">
        <v>2020</v>
      </c>
      <c r="D6504" s="30" t="s">
        <v>297</v>
      </c>
      <c r="E6504" s="30">
        <f>MONTH(FACTURACION[[#This Row],[MES]]&amp;1)</f>
        <v>4</v>
      </c>
      <c r="F6504" s="223">
        <f>DATE(FACTURACION[[#This Row],[AÑO]],FACTURACION[[#This Row],[Mes numero]],1)</f>
        <v>43922</v>
      </c>
      <c r="G6504" s="162" t="s">
        <v>5264</v>
      </c>
      <c r="H6504" s="25">
        <v>800202395</v>
      </c>
      <c r="I6504" s="44" t="str">
        <f>+VLOOKUP(FACTURACION[[#This Row],[NIT]],TABLACLIENTE,2,FALSE)</f>
        <v>EFIGAS GAS NATURAL S.A. E.S.P. (EFIGAS S.A. E.S.P.)</v>
      </c>
      <c r="J6504" s="114" t="s">
        <v>132</v>
      </c>
      <c r="K6504" s="44" t="str">
        <f>+VLOOKUP(FACTURACION[[#This Row],[REFERENCIA]],CODINV,2,FALSE)</f>
        <v>KIT REPARACION BUNA N 80</v>
      </c>
      <c r="L6504" s="44" t="str">
        <f>IF(VLOOKUP(FACTURACION[[#This Row],[REFERENCIA]],CODINV,3,FALSE)=0,"",VLOOKUP(FACTURACION[[#This Row],[REFERENCIA]],CODINV,3,FALSE))</f>
        <v>73914K010</v>
      </c>
      <c r="M6504" s="44" t="str">
        <f>+VLOOKUP(FACTURACION[[#This Row],[REFERENCIA]],CODINV,4,FALSE)</f>
        <v>REPUESTOS Y ACCESORIOS</v>
      </c>
      <c r="N6504" s="44" t="str">
        <f>+VLOOKUP(FACTURACION[[#This Row],[REFERENCIA]],CODINV,5,FALSE)</f>
        <v>HONEYWELL</v>
      </c>
      <c r="O6504" s="114">
        <v>3</v>
      </c>
      <c r="P6504" s="131">
        <v>167234</v>
      </c>
      <c r="Q6504" s="48">
        <f>+FACTURACION[[#This Row],[CANTIDAD]]*FACTURACION[[#This Row],[VR UNITARIO]]/1000</f>
        <v>501.702</v>
      </c>
      <c r="R6504" s="44" t="str">
        <f>+VLOOKUP(FACTURACION[[#This Row],[NIT]],TABLACLIENTE,5,FALSE)</f>
        <v>MANIZALES</v>
      </c>
    </row>
    <row r="6505" spans="3:18">
      <c r="C6505" s="120">
        <v>2020</v>
      </c>
      <c r="D6505" s="30" t="s">
        <v>297</v>
      </c>
      <c r="E6505" s="30">
        <f>MONTH(FACTURACION[[#This Row],[MES]]&amp;1)</f>
        <v>4</v>
      </c>
      <c r="F6505" s="223">
        <f>DATE(FACTURACION[[#This Row],[AÑO]],FACTURACION[[#This Row],[Mes numero]],1)</f>
        <v>43922</v>
      </c>
      <c r="G6505" s="162" t="s">
        <v>5264</v>
      </c>
      <c r="H6505" s="25">
        <v>800202395</v>
      </c>
      <c r="I6505" s="44" t="str">
        <f>+VLOOKUP(FACTURACION[[#This Row],[NIT]],TABLACLIENTE,2,FALSE)</f>
        <v>EFIGAS GAS NATURAL S.A. E.S.P. (EFIGAS S.A. E.S.P.)</v>
      </c>
      <c r="J6505" s="114" t="s">
        <v>185</v>
      </c>
      <c r="K6505" s="44" t="str">
        <f>+VLOOKUP(FACTURACION[[#This Row],[REFERENCIA]],CODINV,2,FALSE)</f>
        <v>ROLLPIN.</v>
      </c>
      <c r="L6505" s="44" t="str">
        <f>IF(VLOOKUP(FACTURACION[[#This Row],[REFERENCIA]],CODINV,3,FALSE)=0,"",VLOOKUP(FACTURACION[[#This Row],[REFERENCIA]],CODINV,3,FALSE))</f>
        <v>78137P003</v>
      </c>
      <c r="M6505" s="44" t="str">
        <f>+VLOOKUP(FACTURACION[[#This Row],[REFERENCIA]],CODINV,4,FALSE)</f>
        <v>REPUESTOS Y ACCESORIOS</v>
      </c>
      <c r="N6505" s="44" t="str">
        <f>+VLOOKUP(FACTURACION[[#This Row],[REFERENCIA]],CODINV,5,FALSE)</f>
        <v>HONEYWELL</v>
      </c>
      <c r="O6505" s="114">
        <v>3</v>
      </c>
      <c r="P6505" s="131">
        <v>674100</v>
      </c>
      <c r="Q6505" s="48">
        <f>+FACTURACION[[#This Row],[CANTIDAD]]*FACTURACION[[#This Row],[VR UNITARIO]]/1000</f>
        <v>2022.3</v>
      </c>
      <c r="R6505" s="44" t="str">
        <f>+VLOOKUP(FACTURACION[[#This Row],[NIT]],TABLACLIENTE,5,FALSE)</f>
        <v>MANIZALES</v>
      </c>
    </row>
    <row r="6506" spans="3:18">
      <c r="C6506" s="120">
        <v>2020</v>
      </c>
      <c r="D6506" s="30" t="s">
        <v>297</v>
      </c>
      <c r="E6506" s="30">
        <f>MONTH(FACTURACION[[#This Row],[MES]]&amp;1)</f>
        <v>4</v>
      </c>
      <c r="F6506" s="223">
        <f>DATE(FACTURACION[[#This Row],[AÑO]],FACTURACION[[#This Row],[Mes numero]],1)</f>
        <v>43922</v>
      </c>
      <c r="G6506" s="162" t="s">
        <v>5265</v>
      </c>
      <c r="H6506" s="25">
        <v>800202395</v>
      </c>
      <c r="I6506" s="44" t="str">
        <f>+VLOOKUP(FACTURACION[[#This Row],[NIT]],TABLACLIENTE,2,FALSE)</f>
        <v>EFIGAS GAS NATURAL S.A. E.S.P. (EFIGAS S.A. E.S.P.)</v>
      </c>
      <c r="J6506" s="114" t="s">
        <v>943</v>
      </c>
      <c r="K6506" s="44" t="str">
        <f>+VLOOKUP(FACTURACION[[#This Row],[REFERENCIA]],CODINV,2,FALSE)</f>
        <v>MEDIDOR ROTATIVO G-100 R.ABO</v>
      </c>
      <c r="L6506" s="44" t="str">
        <f>IF(VLOOKUP(FACTURACION[[#This Row],[REFERENCIA]],CODINV,3,FALSE)=0,"",VLOOKUP(FACTURACION[[#This Row],[REFERENCIA]],CODINV,3,FALSE))</f>
        <v/>
      </c>
      <c r="M6506" s="44" t="str">
        <f>+VLOOKUP(FACTURACION[[#This Row],[REFERENCIA]],CODINV,4,FALSE)</f>
        <v>MEDIDORES</v>
      </c>
      <c r="N6506" s="44" t="str">
        <f>+VLOOKUP(FACTURACION[[#This Row],[REFERENCIA]],CODINV,5,FALSE)</f>
        <v>HONEYWELL</v>
      </c>
      <c r="O6506" s="114">
        <v>1</v>
      </c>
      <c r="P6506" s="131">
        <v>5993271</v>
      </c>
      <c r="Q6506" s="48">
        <f>+FACTURACION[[#This Row],[CANTIDAD]]*FACTURACION[[#This Row],[VR UNITARIO]]/1000</f>
        <v>5993.2709999999997</v>
      </c>
      <c r="R6506" s="44" t="str">
        <f>+VLOOKUP(FACTURACION[[#This Row],[NIT]],TABLACLIENTE,5,FALSE)</f>
        <v>MANIZALES</v>
      </c>
    </row>
    <row r="6507" spans="3:18">
      <c r="C6507" s="120">
        <v>2020</v>
      </c>
      <c r="D6507" s="30" t="s">
        <v>297</v>
      </c>
      <c r="E6507" s="30">
        <f>MONTH(FACTURACION[[#This Row],[MES]]&amp;1)</f>
        <v>4</v>
      </c>
      <c r="F6507" s="223">
        <f>DATE(FACTURACION[[#This Row],[AÑO]],FACTURACION[[#This Row],[Mes numero]],1)</f>
        <v>43922</v>
      </c>
      <c r="G6507" s="162" t="s">
        <v>5266</v>
      </c>
      <c r="H6507" s="25">
        <v>830043681</v>
      </c>
      <c r="I6507" s="44" t="str">
        <f>+VLOOKUP(FACTURACION[[#This Row],[NIT]],TABLACLIENTE,2,FALSE)</f>
        <v>INGENIERIA ELECTRONICA MARTINEZ LTDA (MELTRONIC LTDA)</v>
      </c>
      <c r="J6507" s="114" t="s">
        <v>198</v>
      </c>
      <c r="K6507" s="44" t="str">
        <f>+VLOOKUP(FACTURACION[[#This Row],[REFERENCIA]],CODINV,2,FALSE)</f>
        <v>REG. 1813C-HC C. 1 1/4" R: 6-15" O: 1/2</v>
      </c>
      <c r="L6507" s="44" t="str">
        <f>IF(VLOOKUP(FACTURACION[[#This Row],[REFERENCIA]],CODINV,3,FALSE)=0,"",VLOOKUP(FACTURACION[[#This Row],[REFERENCIA]],CODINV,3,FALSE))</f>
        <v/>
      </c>
      <c r="M6507" s="44" t="str">
        <f>+VLOOKUP(FACTURACION[[#This Row],[REFERENCIA]],CODINV,4,FALSE)</f>
        <v>REGULADORES</v>
      </c>
      <c r="N6507" s="44" t="str">
        <f>+VLOOKUP(FACTURACION[[#This Row],[REFERENCIA]],CODINV,5,FALSE)</f>
        <v>HONEYWELL</v>
      </c>
      <c r="O6507" s="114">
        <v>2</v>
      </c>
      <c r="P6507" s="131">
        <v>195000</v>
      </c>
      <c r="Q6507" s="48">
        <f>+FACTURACION[[#This Row],[CANTIDAD]]*FACTURACION[[#This Row],[VR UNITARIO]]/1000</f>
        <v>390</v>
      </c>
      <c r="R6507" s="44" t="str">
        <f>+VLOOKUP(FACTURACION[[#This Row],[NIT]],TABLACLIENTE,5,FALSE)</f>
        <v>BOGOTÁ D.C.</v>
      </c>
    </row>
    <row r="6508" spans="3:18">
      <c r="C6508" s="120">
        <v>2020</v>
      </c>
      <c r="D6508" s="30" t="s">
        <v>297</v>
      </c>
      <c r="E6508" s="30">
        <f>MONTH(FACTURACION[[#This Row],[MES]]&amp;1)</f>
        <v>4</v>
      </c>
      <c r="F6508" s="223">
        <f>DATE(FACTURACION[[#This Row],[AÑO]],FACTURACION[[#This Row],[Mes numero]],1)</f>
        <v>43922</v>
      </c>
      <c r="G6508" s="162" t="s">
        <v>5266</v>
      </c>
      <c r="H6508" s="25">
        <v>830043681</v>
      </c>
      <c r="I6508" s="44" t="str">
        <f>+VLOOKUP(FACTURACION[[#This Row],[NIT]],TABLACLIENTE,2,FALSE)</f>
        <v>INGENIERIA ELECTRONICA MARTINEZ LTDA (MELTRONIC LTDA)</v>
      </c>
      <c r="J6508" s="114" t="s">
        <v>1064</v>
      </c>
      <c r="K6508" s="44" t="str">
        <f>+VLOOKUP(FACTURACION[[#This Row],[REFERENCIA]],CODINV,2,FALSE)</f>
        <v>REG. 1813C C: 1" R: 6-15" O: 1/2</v>
      </c>
      <c r="L6508" s="44" t="str">
        <f>IF(VLOOKUP(FACTURACION[[#This Row],[REFERENCIA]],CODINV,3,FALSE)=0,"",VLOOKUP(FACTURACION[[#This Row],[REFERENCIA]],CODINV,3,FALSE))</f>
        <v/>
      </c>
      <c r="M6508" s="44" t="str">
        <f>+VLOOKUP(FACTURACION[[#This Row],[REFERENCIA]],CODINV,4,FALSE)</f>
        <v>REGULADORES</v>
      </c>
      <c r="N6508" s="44" t="str">
        <f>+VLOOKUP(FACTURACION[[#This Row],[REFERENCIA]],CODINV,5,FALSE)</f>
        <v>HONEYWELL</v>
      </c>
      <c r="O6508" s="114">
        <v>2</v>
      </c>
      <c r="P6508" s="131">
        <v>180000</v>
      </c>
      <c r="Q6508" s="48">
        <f>+FACTURACION[[#This Row],[CANTIDAD]]*FACTURACION[[#This Row],[VR UNITARIO]]/1000</f>
        <v>360</v>
      </c>
      <c r="R6508" s="44" t="str">
        <f>+VLOOKUP(FACTURACION[[#This Row],[NIT]],TABLACLIENTE,5,FALSE)</f>
        <v>BOGOTÁ D.C.</v>
      </c>
    </row>
    <row r="6509" spans="3:18">
      <c r="C6509" s="120">
        <v>2020</v>
      </c>
      <c r="D6509" s="30" t="s">
        <v>297</v>
      </c>
      <c r="E6509" s="30">
        <f>MONTH(FACTURACION[[#This Row],[MES]]&amp;1)</f>
        <v>4</v>
      </c>
      <c r="F6509" s="223">
        <f>DATE(FACTURACION[[#This Row],[AÑO]],FACTURACION[[#This Row],[Mes numero]],1)</f>
        <v>43922</v>
      </c>
      <c r="G6509" s="162" t="s">
        <v>5267</v>
      </c>
      <c r="H6509" s="25">
        <v>890101691</v>
      </c>
      <c r="I6509" s="44" t="str">
        <f>+VLOOKUP(FACTURACION[[#This Row],[NIT]],TABLACLIENTE,2,FALSE)</f>
        <v>GASES DEL CARIBE S.A.E.S.P. (GASCARIBE S.A E.S.P.)</v>
      </c>
      <c r="J6509" s="137" t="s">
        <v>151</v>
      </c>
      <c r="K6509" s="44" t="str">
        <f>+VLOOKUP(FACTURACION[[#This Row],[REFERENCIA]],CODINV,2,FALSE)</f>
        <v>DIAFRAGMA BUNA Z-138</v>
      </c>
      <c r="L6509" s="44" t="str">
        <f>IF(VLOOKUP(FACTURACION[[#This Row],[REFERENCIA]],CODINV,3,FALSE)=0,"",VLOOKUP(FACTURACION[[#This Row],[REFERENCIA]],CODINV,3,FALSE))</f>
        <v>70170P028</v>
      </c>
      <c r="M6509" s="44" t="str">
        <f>+VLOOKUP(FACTURACION[[#This Row],[REFERENCIA]],CODINV,4,FALSE)</f>
        <v>REPUESTOS Y ACCESORIOS</v>
      </c>
      <c r="N6509" s="44" t="str">
        <f>+VLOOKUP(FACTURACION[[#This Row],[REFERENCIA]],CODINV,5,FALSE)</f>
        <v>HONEYWELL</v>
      </c>
      <c r="O6509" s="137">
        <v>0</v>
      </c>
      <c r="P6509" s="131">
        <v>2434424.9900000002</v>
      </c>
      <c r="Q6509" s="48">
        <f>+FACTURACION[[#This Row],[CANTIDAD]]*FACTURACION[[#This Row],[VR UNITARIO]]/1000</f>
        <v>0</v>
      </c>
      <c r="R6509" s="44" t="str">
        <f>+VLOOKUP(FACTURACION[[#This Row],[NIT]],TABLACLIENTE,5,FALSE)</f>
        <v>BARRANQUILLA</v>
      </c>
    </row>
    <row r="6510" spans="3:18">
      <c r="C6510" s="120">
        <v>2020</v>
      </c>
      <c r="D6510" s="30" t="s">
        <v>297</v>
      </c>
      <c r="E6510" s="30">
        <f>MONTH(FACTURACION[[#This Row],[MES]]&amp;1)</f>
        <v>4</v>
      </c>
      <c r="F6510" s="223">
        <f>DATE(FACTURACION[[#This Row],[AÑO]],FACTURACION[[#This Row],[Mes numero]],1)</f>
        <v>43922</v>
      </c>
      <c r="G6510" s="162" t="s">
        <v>5268</v>
      </c>
      <c r="H6510" s="25">
        <v>800021272</v>
      </c>
      <c r="I6510" s="44" t="str">
        <f>+VLOOKUP(FACTURACION[[#This Row],[NIT]],TABLACLIENTE,2,FALSE)</f>
        <v>GASES DEL LLANO S.A. E.S.P (LLANOGAS S.A. E.S.P.)</v>
      </c>
      <c r="J6510" s="114" t="s">
        <v>262</v>
      </c>
      <c r="K6510" s="44" t="str">
        <f>+VLOOKUP(FACTURACION[[#This Row],[REFERENCIA]],CODINV,2,FALSE)</f>
        <v>MEDIDOR AL-425 C:1 1/4" MAOP 25 PSIG</v>
      </c>
      <c r="L6510" s="44" t="str">
        <f>IF(VLOOKUP(FACTURACION[[#This Row],[REFERENCIA]],CODINV,3,FALSE)=0,"",VLOOKUP(FACTURACION[[#This Row],[REFERENCIA]],CODINV,3,FALSE))</f>
        <v/>
      </c>
      <c r="M6510" s="44" t="str">
        <f>+VLOOKUP(FACTURACION[[#This Row],[REFERENCIA]],CODINV,4,FALSE)</f>
        <v>MEDIDORES</v>
      </c>
      <c r="N6510" s="44" t="str">
        <f>+VLOOKUP(FACTURACION[[#This Row],[REFERENCIA]],CODINV,5,FALSE)</f>
        <v>HONEYWELL</v>
      </c>
      <c r="O6510" s="114">
        <v>4</v>
      </c>
      <c r="P6510" s="131">
        <v>926586</v>
      </c>
      <c r="Q6510" s="48">
        <f>+FACTURACION[[#This Row],[CANTIDAD]]*FACTURACION[[#This Row],[VR UNITARIO]]/1000</f>
        <v>3706.3440000000001</v>
      </c>
      <c r="R6510" s="44" t="str">
        <f>+VLOOKUP(FACTURACION[[#This Row],[NIT]],TABLACLIENTE,5,FALSE)</f>
        <v>VILLAVICENCIO</v>
      </c>
    </row>
    <row r="6511" spans="3:18">
      <c r="C6511" s="120">
        <v>2020</v>
      </c>
      <c r="D6511" s="30" t="s">
        <v>297</v>
      </c>
      <c r="E6511" s="30">
        <f>MONTH(FACTURACION[[#This Row],[MES]]&amp;1)</f>
        <v>4</v>
      </c>
      <c r="F6511" s="223">
        <f>DATE(FACTURACION[[#This Row],[AÑO]],FACTURACION[[#This Row],[Mes numero]],1)</f>
        <v>43922</v>
      </c>
      <c r="G6511" s="162" t="s">
        <v>5269</v>
      </c>
      <c r="H6511" s="25">
        <v>800021272</v>
      </c>
      <c r="I6511" s="44" t="str">
        <f>+VLOOKUP(FACTURACION[[#This Row],[NIT]],TABLACLIENTE,2,FALSE)</f>
        <v>GASES DEL LLANO S.A. E.S.P (LLANOGAS S.A. E.S.P.)</v>
      </c>
      <c r="J6511" s="114" t="s">
        <v>262</v>
      </c>
      <c r="K6511" s="44" t="str">
        <f>+VLOOKUP(FACTURACION[[#This Row],[REFERENCIA]],CODINV,2,FALSE)</f>
        <v>MEDIDOR AL-425 C:1 1/4" MAOP 25 PSIG</v>
      </c>
      <c r="L6511" s="44" t="str">
        <f>IF(VLOOKUP(FACTURACION[[#This Row],[REFERENCIA]],CODINV,3,FALSE)=0,"",VLOOKUP(FACTURACION[[#This Row],[REFERENCIA]],CODINV,3,FALSE))</f>
        <v/>
      </c>
      <c r="M6511" s="44" t="str">
        <f>+VLOOKUP(FACTURACION[[#This Row],[REFERENCIA]],CODINV,4,FALSE)</f>
        <v>MEDIDORES</v>
      </c>
      <c r="N6511" s="44" t="str">
        <f>+VLOOKUP(FACTURACION[[#This Row],[REFERENCIA]],CODINV,5,FALSE)</f>
        <v>HONEYWELL</v>
      </c>
      <c r="O6511" s="114">
        <v>4</v>
      </c>
      <c r="P6511" s="131">
        <v>926586</v>
      </c>
      <c r="Q6511" s="48">
        <f>+FACTURACION[[#This Row],[CANTIDAD]]*FACTURACION[[#This Row],[VR UNITARIO]]/1000</f>
        <v>3706.3440000000001</v>
      </c>
      <c r="R6511" s="44" t="str">
        <f>+VLOOKUP(FACTURACION[[#This Row],[NIT]],TABLACLIENTE,5,FALSE)</f>
        <v>VILLAVICENCIO</v>
      </c>
    </row>
    <row r="6512" spans="3:18">
      <c r="C6512" s="120">
        <v>2020</v>
      </c>
      <c r="D6512" s="30" t="s">
        <v>297</v>
      </c>
      <c r="E6512" s="30">
        <f>MONTH(FACTURACION[[#This Row],[MES]]&amp;1)</f>
        <v>4</v>
      </c>
      <c r="F6512" s="223">
        <f>DATE(FACTURACION[[#This Row],[AÑO]],FACTURACION[[#This Row],[Mes numero]],1)</f>
        <v>43922</v>
      </c>
      <c r="G6512" s="162" t="s">
        <v>5270</v>
      </c>
      <c r="H6512" s="25">
        <v>800218682</v>
      </c>
      <c r="I6512" s="44" t="str">
        <f>+VLOOKUP(FACTURACION[[#This Row],[NIT]],TABLACLIENTE,2,FALSE)</f>
        <v>GASES DEL CUSIANA S.A E.S.P. (CUSIANAGAS S.A E.S.P)</v>
      </c>
      <c r="J6512" s="114" t="s">
        <v>262</v>
      </c>
      <c r="K6512" s="44" t="str">
        <f>+VLOOKUP(FACTURACION[[#This Row],[REFERENCIA]],CODINV,2,FALSE)</f>
        <v>MEDIDOR AL-425 C:1 1/4" MAOP 25 PSIG</v>
      </c>
      <c r="L6512" s="44" t="str">
        <f>IF(VLOOKUP(FACTURACION[[#This Row],[REFERENCIA]],CODINV,3,FALSE)=0,"",VLOOKUP(FACTURACION[[#This Row],[REFERENCIA]],CODINV,3,FALSE))</f>
        <v/>
      </c>
      <c r="M6512" s="44" t="str">
        <f>+VLOOKUP(FACTURACION[[#This Row],[REFERENCIA]],CODINV,4,FALSE)</f>
        <v>MEDIDORES</v>
      </c>
      <c r="N6512" s="44" t="str">
        <f>+VLOOKUP(FACTURACION[[#This Row],[REFERENCIA]],CODINV,5,FALSE)</f>
        <v>HONEYWELL</v>
      </c>
      <c r="O6512" s="114">
        <v>1</v>
      </c>
      <c r="P6512" s="131">
        <v>926586</v>
      </c>
      <c r="Q6512" s="48">
        <f>+FACTURACION[[#This Row],[CANTIDAD]]*FACTURACION[[#This Row],[VR UNITARIO]]/1000</f>
        <v>926.58600000000001</v>
      </c>
      <c r="R6512" s="44" t="str">
        <f>+VLOOKUP(FACTURACION[[#This Row],[NIT]],TABLACLIENTE,5,FALSE)</f>
        <v>YOPAL</v>
      </c>
    </row>
    <row r="6513" spans="3:18">
      <c r="C6513" s="120">
        <v>2020</v>
      </c>
      <c r="D6513" s="30" t="s">
        <v>297</v>
      </c>
      <c r="E6513" s="30">
        <f>MONTH(FACTURACION[[#This Row],[MES]]&amp;1)</f>
        <v>4</v>
      </c>
      <c r="F6513" s="223">
        <f>DATE(FACTURACION[[#This Row],[AÑO]],FACTURACION[[#This Row],[Mes numero]],1)</f>
        <v>43922</v>
      </c>
      <c r="G6513" s="162" t="s">
        <v>5271</v>
      </c>
      <c r="H6513" s="25">
        <v>800218682</v>
      </c>
      <c r="I6513" s="44" t="str">
        <f>+VLOOKUP(FACTURACION[[#This Row],[NIT]],TABLACLIENTE,2,FALSE)</f>
        <v>GASES DEL CUSIANA S.A E.S.P. (CUSIANAGAS S.A E.S.P)</v>
      </c>
      <c r="J6513" s="114" t="s">
        <v>262</v>
      </c>
      <c r="K6513" s="44" t="str">
        <f>+VLOOKUP(FACTURACION[[#This Row],[REFERENCIA]],CODINV,2,FALSE)</f>
        <v>MEDIDOR AL-425 C:1 1/4" MAOP 25 PSIG</v>
      </c>
      <c r="L6513" s="44" t="str">
        <f>IF(VLOOKUP(FACTURACION[[#This Row],[REFERENCIA]],CODINV,3,FALSE)=0,"",VLOOKUP(FACTURACION[[#This Row],[REFERENCIA]],CODINV,3,FALSE))</f>
        <v/>
      </c>
      <c r="M6513" s="44" t="str">
        <f>+VLOOKUP(FACTURACION[[#This Row],[REFERENCIA]],CODINV,4,FALSE)</f>
        <v>MEDIDORES</v>
      </c>
      <c r="N6513" s="44" t="str">
        <f>+VLOOKUP(FACTURACION[[#This Row],[REFERENCIA]],CODINV,5,FALSE)</f>
        <v>HONEYWELL</v>
      </c>
      <c r="O6513" s="114">
        <v>3</v>
      </c>
      <c r="P6513" s="131">
        <v>926586</v>
      </c>
      <c r="Q6513" s="48">
        <f>+FACTURACION[[#This Row],[CANTIDAD]]*FACTURACION[[#This Row],[VR UNITARIO]]/1000</f>
        <v>2779.7579999999998</v>
      </c>
      <c r="R6513" s="44" t="str">
        <f>+VLOOKUP(FACTURACION[[#This Row],[NIT]],TABLACLIENTE,5,FALSE)</f>
        <v>YOPAL</v>
      </c>
    </row>
    <row r="6514" spans="3:18">
      <c r="C6514" s="120">
        <v>2020</v>
      </c>
      <c r="D6514" s="30" t="s">
        <v>297</v>
      </c>
      <c r="E6514" s="30">
        <f>MONTH(FACTURACION[[#This Row],[MES]]&amp;1)</f>
        <v>4</v>
      </c>
      <c r="F6514" s="223">
        <f>DATE(FACTURACION[[#This Row],[AÑO]],FACTURACION[[#This Row],[Mes numero]],1)</f>
        <v>43922</v>
      </c>
      <c r="G6514" s="162" t="s">
        <v>5272</v>
      </c>
      <c r="H6514" s="25">
        <v>800218682</v>
      </c>
      <c r="I6514" s="44" t="str">
        <f>+VLOOKUP(FACTURACION[[#This Row],[NIT]],TABLACLIENTE,2,FALSE)</f>
        <v>GASES DEL CUSIANA S.A E.S.P. (CUSIANAGAS S.A E.S.P)</v>
      </c>
      <c r="J6514" s="114" t="s">
        <v>262</v>
      </c>
      <c r="K6514" s="44" t="str">
        <f>+VLOOKUP(FACTURACION[[#This Row],[REFERENCIA]],CODINV,2,FALSE)</f>
        <v>MEDIDOR AL-425 C:1 1/4" MAOP 25 PSIG</v>
      </c>
      <c r="L6514" s="44" t="str">
        <f>IF(VLOOKUP(FACTURACION[[#This Row],[REFERENCIA]],CODINV,3,FALSE)=0,"",VLOOKUP(FACTURACION[[#This Row],[REFERENCIA]],CODINV,3,FALSE))</f>
        <v/>
      </c>
      <c r="M6514" s="44" t="str">
        <f>+VLOOKUP(FACTURACION[[#This Row],[REFERENCIA]],CODINV,4,FALSE)</f>
        <v>MEDIDORES</v>
      </c>
      <c r="N6514" s="44" t="str">
        <f>+VLOOKUP(FACTURACION[[#This Row],[REFERENCIA]],CODINV,5,FALSE)</f>
        <v>HONEYWELL</v>
      </c>
      <c r="O6514" s="114">
        <v>1</v>
      </c>
      <c r="P6514" s="131">
        <v>926586</v>
      </c>
      <c r="Q6514" s="48">
        <f>+FACTURACION[[#This Row],[CANTIDAD]]*FACTURACION[[#This Row],[VR UNITARIO]]/1000</f>
        <v>926.58600000000001</v>
      </c>
      <c r="R6514" s="44" t="str">
        <f>+VLOOKUP(FACTURACION[[#This Row],[NIT]],TABLACLIENTE,5,FALSE)</f>
        <v>YOPAL</v>
      </c>
    </row>
    <row r="6515" spans="3:18">
      <c r="C6515" s="120">
        <v>2020</v>
      </c>
      <c r="D6515" s="30" t="s">
        <v>297</v>
      </c>
      <c r="E6515" s="30">
        <f>MONTH(FACTURACION[[#This Row],[MES]]&amp;1)</f>
        <v>4</v>
      </c>
      <c r="F6515" s="223">
        <f>DATE(FACTURACION[[#This Row],[AÑO]],FACTURACION[[#This Row],[Mes numero]],1)</f>
        <v>43922</v>
      </c>
      <c r="G6515" s="162" t="s">
        <v>5273</v>
      </c>
      <c r="H6515" s="25">
        <v>800167643</v>
      </c>
      <c r="I6515" s="44" t="str">
        <f>+VLOOKUP(FACTURACION[[#This Row],[NIT]],TABLACLIENTE,2,FALSE)</f>
        <v>GASES DE OCCIDENTE S.A. E.S.P. (GDO)</v>
      </c>
      <c r="J6515" s="114" t="s">
        <v>5091</v>
      </c>
      <c r="K6515" s="44" t="str">
        <f>+VLOOKUP(FACTURACION[[#This Row],[REFERENCIA]],CODINV,2,FALSE)</f>
        <v>COUPLING TAPON ELSTER 1/2 CTS</v>
      </c>
      <c r="L6515" s="44" t="str">
        <f>IF(VLOOKUP(FACTURACION[[#This Row],[REFERENCIA]],CODINV,3,FALSE)=0,"",VLOOKUP(FACTURACION[[#This Row],[REFERENCIA]],CODINV,3,FALSE))</f>
        <v/>
      </c>
      <c r="M6515" s="44" t="str">
        <f>+VLOOKUP(FACTURACION[[#This Row],[REFERENCIA]],CODINV,4,FALSE)</f>
        <v>REPUESTOS Y ACCESORIOS</v>
      </c>
      <c r="N6515" s="44" t="str">
        <f>+VLOOKUP(FACTURACION[[#This Row],[REFERENCIA]],CODINV,5,FALSE)</f>
        <v>HONEYWELL</v>
      </c>
      <c r="O6515" s="114">
        <v>50</v>
      </c>
      <c r="P6515" s="131">
        <v>41321.800000000003</v>
      </c>
      <c r="Q6515" s="48">
        <f>+FACTURACION[[#This Row],[CANTIDAD]]*FACTURACION[[#This Row],[VR UNITARIO]]/1000</f>
        <v>2066.09</v>
      </c>
      <c r="R6515" s="44" t="str">
        <f>+VLOOKUP(FACTURACION[[#This Row],[NIT]],TABLACLIENTE,5,FALSE)</f>
        <v>CALI</v>
      </c>
    </row>
    <row r="6516" spans="3:18">
      <c r="C6516" s="120">
        <v>2020</v>
      </c>
      <c r="D6516" s="30" t="s">
        <v>297</v>
      </c>
      <c r="E6516" s="30">
        <f>MONTH(FACTURACION[[#This Row],[MES]]&amp;1)</f>
        <v>4</v>
      </c>
      <c r="F6516" s="223">
        <f>DATE(FACTURACION[[#This Row],[AÑO]],FACTURACION[[#This Row],[Mes numero]],1)</f>
        <v>43922</v>
      </c>
      <c r="G6516" s="162" t="s">
        <v>5274</v>
      </c>
      <c r="H6516" s="25">
        <v>800007813</v>
      </c>
      <c r="I6516" s="44" t="str">
        <f>+VLOOKUP(FACTURACION[[#This Row],[NIT]],TABLACLIENTE,2,FALSE)</f>
        <v>VANTI S.A. E.S.P (VANTI)</v>
      </c>
      <c r="J6516" s="114" t="s">
        <v>568</v>
      </c>
      <c r="K6516" s="44" t="str">
        <f>+VLOOKUP(FACTURACION[[#This Row],[REFERENCIA]],CODINV,2,FALSE)</f>
        <v>O-RING 0.75OD X 0.56ID, BUNA 70</v>
      </c>
      <c r="L6516" s="44" t="str">
        <f>IF(VLOOKUP(FACTURACION[[#This Row],[REFERENCIA]],CODINV,3,FALSE)=0,"",VLOOKUP(FACTURACION[[#This Row],[REFERENCIA]],CODINV,3,FALSE))</f>
        <v>42710P150</v>
      </c>
      <c r="M6516" s="44" t="str">
        <f>+VLOOKUP(FACTURACION[[#This Row],[REFERENCIA]],CODINV,4,FALSE)</f>
        <v>REPUESTOS Y ACCESORIOS</v>
      </c>
      <c r="N6516" s="44" t="str">
        <f>+VLOOKUP(FACTURACION[[#This Row],[REFERENCIA]],CODINV,5,FALSE)</f>
        <v>HONEYWELL</v>
      </c>
      <c r="O6516" s="132">
        <v>30</v>
      </c>
      <c r="P6516" s="131">
        <v>2326.3227999999999</v>
      </c>
      <c r="Q6516" s="48">
        <f>+FACTURACION[[#This Row],[CANTIDAD]]*FACTURACION[[#This Row],[VR UNITARIO]]/1000</f>
        <v>69.789683999999994</v>
      </c>
      <c r="R6516" s="44" t="str">
        <f>+VLOOKUP(FACTURACION[[#This Row],[NIT]],TABLACLIENTE,5,FALSE)</f>
        <v>BOGOTÁ D.C.</v>
      </c>
    </row>
    <row r="6517" spans="3:18">
      <c r="C6517" s="120">
        <v>2020</v>
      </c>
      <c r="D6517" s="30" t="s">
        <v>297</v>
      </c>
      <c r="E6517" s="30">
        <f>MONTH(FACTURACION[[#This Row],[MES]]&amp;1)</f>
        <v>4</v>
      </c>
      <c r="F6517" s="223">
        <f>DATE(FACTURACION[[#This Row],[AÑO]],FACTURACION[[#This Row],[Mes numero]],1)</f>
        <v>43922</v>
      </c>
      <c r="G6517" s="162" t="s">
        <v>5274</v>
      </c>
      <c r="H6517" s="25">
        <v>800007813</v>
      </c>
      <c r="I6517" s="44" t="str">
        <f>+VLOOKUP(FACTURACION[[#This Row],[NIT]],TABLACLIENTE,2,FALSE)</f>
        <v>VANTI S.A. E.S.P (VANTI)</v>
      </c>
      <c r="J6517" s="114" t="s">
        <v>277</v>
      </c>
      <c r="K6517" s="44" t="str">
        <f>+VLOOKUP(FACTURACION[[#This Row],[REFERENCIA]],CODINV,2,FALSE)</f>
        <v>ORIFICIO 3/32"</v>
      </c>
      <c r="L6517" s="44" t="str">
        <f>IF(VLOOKUP(FACTURACION[[#This Row],[REFERENCIA]],CODINV,3,FALSE)=0,"",VLOOKUP(FACTURACION[[#This Row],[REFERENCIA]],CODINV,3,FALSE))</f>
        <v>70033P001</v>
      </c>
      <c r="M6517" s="44" t="str">
        <f>+VLOOKUP(FACTURACION[[#This Row],[REFERENCIA]],CODINV,4,FALSE)</f>
        <v>REPUESTOS Y ACCESORIOS</v>
      </c>
      <c r="N6517" s="44" t="str">
        <f>+VLOOKUP(FACTURACION[[#This Row],[REFERENCIA]],CODINV,5,FALSE)</f>
        <v>HONEYWELL</v>
      </c>
      <c r="O6517" s="132">
        <v>100</v>
      </c>
      <c r="P6517" s="131">
        <v>35643.996800000001</v>
      </c>
      <c r="Q6517" s="48">
        <f>+FACTURACION[[#This Row],[CANTIDAD]]*FACTURACION[[#This Row],[VR UNITARIO]]/1000</f>
        <v>3564.39968</v>
      </c>
      <c r="R6517" s="44" t="str">
        <f>+VLOOKUP(FACTURACION[[#This Row],[NIT]],TABLACLIENTE,5,FALSE)</f>
        <v>BOGOTÁ D.C.</v>
      </c>
    </row>
    <row r="6518" spans="3:18">
      <c r="C6518" s="120">
        <v>2020</v>
      </c>
      <c r="D6518" s="30" t="s">
        <v>297</v>
      </c>
      <c r="E6518" s="30">
        <f>MONTH(FACTURACION[[#This Row],[MES]]&amp;1)</f>
        <v>4</v>
      </c>
      <c r="F6518" s="223">
        <f>DATE(FACTURACION[[#This Row],[AÑO]],FACTURACION[[#This Row],[Mes numero]],1)</f>
        <v>43922</v>
      </c>
      <c r="G6518" s="162" t="s">
        <v>5274</v>
      </c>
      <c r="H6518" s="25">
        <v>800007813</v>
      </c>
      <c r="I6518" s="44" t="str">
        <f>+VLOOKUP(FACTURACION[[#This Row],[NIT]],TABLACLIENTE,2,FALSE)</f>
        <v>VANTI S.A. E.S.P (VANTI)</v>
      </c>
      <c r="J6518" s="114" t="s">
        <v>188</v>
      </c>
      <c r="K6518" s="44" t="str">
        <f>+VLOOKUP(FACTURACION[[#This Row],[REFERENCIA]],CODINV,2,FALSE)</f>
        <v>SEAT DISC BUNA 90</v>
      </c>
      <c r="L6518" s="44" t="str">
        <f>IF(VLOOKUP(FACTURACION[[#This Row],[REFERENCIA]],CODINV,3,FALSE)=0,"",VLOOKUP(FACTURACION[[#This Row],[REFERENCIA]],CODINV,3,FALSE))</f>
        <v>70041P003</v>
      </c>
      <c r="M6518" s="44" t="str">
        <f>+VLOOKUP(FACTURACION[[#This Row],[REFERENCIA]],CODINV,4,FALSE)</f>
        <v>REPUESTOS Y ACCESORIOS</v>
      </c>
      <c r="N6518" s="44" t="str">
        <f>+VLOOKUP(FACTURACION[[#This Row],[REFERENCIA]],CODINV,5,FALSE)</f>
        <v>HONEYWELL</v>
      </c>
      <c r="O6518" s="132">
        <v>100</v>
      </c>
      <c r="P6518" s="131">
        <v>35328.563200000004</v>
      </c>
      <c r="Q6518" s="48">
        <f>+FACTURACION[[#This Row],[CANTIDAD]]*FACTURACION[[#This Row],[VR UNITARIO]]/1000</f>
        <v>3532.8563200000003</v>
      </c>
      <c r="R6518" s="44" t="str">
        <f>+VLOOKUP(FACTURACION[[#This Row],[NIT]],TABLACLIENTE,5,FALSE)</f>
        <v>BOGOTÁ D.C.</v>
      </c>
    </row>
    <row r="6519" spans="3:18">
      <c r="C6519" s="120">
        <v>2020</v>
      </c>
      <c r="D6519" s="30" t="s">
        <v>297</v>
      </c>
      <c r="E6519" s="30">
        <f>MONTH(FACTURACION[[#This Row],[MES]]&amp;1)</f>
        <v>4</v>
      </c>
      <c r="F6519" s="223">
        <f>DATE(FACTURACION[[#This Row],[AÑO]],FACTURACION[[#This Row],[Mes numero]],1)</f>
        <v>43922</v>
      </c>
      <c r="G6519" s="162" t="s">
        <v>5274</v>
      </c>
      <c r="H6519" s="25">
        <v>800007813</v>
      </c>
      <c r="I6519" s="44" t="str">
        <f>+VLOOKUP(FACTURACION[[#This Row],[NIT]],TABLACLIENTE,2,FALSE)</f>
        <v>VANTI S.A. E.S.P (VANTI)</v>
      </c>
      <c r="J6519" s="114" t="s">
        <v>188</v>
      </c>
      <c r="K6519" s="44" t="str">
        <f>+VLOOKUP(FACTURACION[[#This Row],[REFERENCIA]],CODINV,2,FALSE)</f>
        <v>SEAT DISC BUNA 90</v>
      </c>
      <c r="L6519" s="44" t="str">
        <f>IF(VLOOKUP(FACTURACION[[#This Row],[REFERENCIA]],CODINV,3,FALSE)=0,"",VLOOKUP(FACTURACION[[#This Row],[REFERENCIA]],CODINV,3,FALSE))</f>
        <v>70041P003</v>
      </c>
      <c r="M6519" s="44" t="str">
        <f>+VLOOKUP(FACTURACION[[#This Row],[REFERENCIA]],CODINV,4,FALSE)</f>
        <v>REPUESTOS Y ACCESORIOS</v>
      </c>
      <c r="N6519" s="44" t="str">
        <f>+VLOOKUP(FACTURACION[[#This Row],[REFERENCIA]],CODINV,5,FALSE)</f>
        <v>HONEYWELL</v>
      </c>
      <c r="O6519" s="132">
        <v>100</v>
      </c>
      <c r="P6519" s="131">
        <v>26575.2808</v>
      </c>
      <c r="Q6519" s="48">
        <f>+FACTURACION[[#This Row],[CANTIDAD]]*FACTURACION[[#This Row],[VR UNITARIO]]/1000</f>
        <v>2657.52808</v>
      </c>
      <c r="R6519" s="44" t="str">
        <f>+VLOOKUP(FACTURACION[[#This Row],[NIT]],TABLACLIENTE,5,FALSE)</f>
        <v>BOGOTÁ D.C.</v>
      </c>
    </row>
    <row r="6520" spans="3:18">
      <c r="C6520" s="120">
        <v>2020</v>
      </c>
      <c r="D6520" s="30" t="s">
        <v>297</v>
      </c>
      <c r="E6520" s="30">
        <f>MONTH(FACTURACION[[#This Row],[MES]]&amp;1)</f>
        <v>4</v>
      </c>
      <c r="F6520" s="223">
        <f>DATE(FACTURACION[[#This Row],[AÑO]],FACTURACION[[#This Row],[Mes numero]],1)</f>
        <v>43922</v>
      </c>
      <c r="G6520" s="162" t="s">
        <v>5274</v>
      </c>
      <c r="H6520" s="25">
        <v>800007813</v>
      </c>
      <c r="I6520" s="44" t="str">
        <f>+VLOOKUP(FACTURACION[[#This Row],[NIT]],TABLACLIENTE,2,FALSE)</f>
        <v>VANTI S.A. E.S.P (VANTI)</v>
      </c>
      <c r="J6520" s="114" t="s">
        <v>820</v>
      </c>
      <c r="K6520" s="44" t="str">
        <f>+VLOOKUP(FACTURACION[[#This Row],[REFERENCIA]],CODINV,2,FALSE)</f>
        <v>ADJUSTMEN SCREW ASSEMBLY</v>
      </c>
      <c r="L6520" s="44" t="str">
        <f>IF(VLOOKUP(FACTURACION[[#This Row],[REFERENCIA]],CODINV,3,FALSE)=0,"",VLOOKUP(FACTURACION[[#This Row],[REFERENCIA]],CODINV,3,FALSE))</f>
        <v>72213G003</v>
      </c>
      <c r="M6520" s="44" t="str">
        <f>+VLOOKUP(FACTURACION[[#This Row],[REFERENCIA]],CODINV,4,FALSE)</f>
        <v>REPUESTOS Y ACCESORIOS</v>
      </c>
      <c r="N6520" s="44" t="str">
        <f>+VLOOKUP(FACTURACION[[#This Row],[REFERENCIA]],CODINV,5,FALSE)</f>
        <v>HONEYWELL</v>
      </c>
      <c r="O6520" s="132">
        <v>5</v>
      </c>
      <c r="P6520" s="131">
        <v>501026.8444</v>
      </c>
      <c r="Q6520" s="48">
        <f>+FACTURACION[[#This Row],[CANTIDAD]]*FACTURACION[[#This Row],[VR UNITARIO]]/1000</f>
        <v>2505.1342220000001</v>
      </c>
      <c r="R6520" s="44" t="str">
        <f>+VLOOKUP(FACTURACION[[#This Row],[NIT]],TABLACLIENTE,5,FALSE)</f>
        <v>BOGOTÁ D.C.</v>
      </c>
    </row>
    <row r="6521" spans="3:18">
      <c r="C6521" s="120">
        <v>2020</v>
      </c>
      <c r="D6521" s="30" t="s">
        <v>297</v>
      </c>
      <c r="E6521" s="30">
        <f>MONTH(FACTURACION[[#This Row],[MES]]&amp;1)</f>
        <v>4</v>
      </c>
      <c r="F6521" s="223">
        <f>DATE(FACTURACION[[#This Row],[AÑO]],FACTURACION[[#This Row],[Mes numero]],1)</f>
        <v>43922</v>
      </c>
      <c r="G6521" s="162" t="s">
        <v>5274</v>
      </c>
      <c r="H6521" s="25">
        <v>800007813</v>
      </c>
      <c r="I6521" s="44" t="str">
        <f>+VLOOKUP(FACTURACION[[#This Row],[NIT]],TABLACLIENTE,2,FALSE)</f>
        <v>VANTI S.A. E.S.P (VANTI)</v>
      </c>
      <c r="J6521" s="114" t="s">
        <v>61</v>
      </c>
      <c r="K6521" s="44" t="str">
        <f>+VLOOKUP(FACTURACION[[#This Row],[REFERENCIA]],CODINV,2,FALSE)</f>
        <v>MANGA 2" S300 H7</v>
      </c>
      <c r="L6521" s="44" t="str">
        <f>IF(VLOOKUP(FACTURACION[[#This Row],[REFERENCIA]],CODINV,3,FALSE)=0,"",VLOOKUP(FACTURACION[[#This Row],[REFERENCIA]],CODINV,3,FALSE))</f>
        <v>73404P002</v>
      </c>
      <c r="M6521" s="44" t="str">
        <f>+VLOOKUP(FACTURACION[[#This Row],[REFERENCIA]],CODINV,4,FALSE)</f>
        <v>MANGAS</v>
      </c>
      <c r="N6521" s="44" t="str">
        <f>+VLOOKUP(FACTURACION[[#This Row],[REFERENCIA]],CODINV,5,FALSE)</f>
        <v>HONEYWELL</v>
      </c>
      <c r="O6521" s="132">
        <v>15</v>
      </c>
      <c r="P6521" s="131">
        <v>756843.49399999995</v>
      </c>
      <c r="Q6521" s="48">
        <f>+FACTURACION[[#This Row],[CANTIDAD]]*FACTURACION[[#This Row],[VR UNITARIO]]/1000</f>
        <v>11352.652410000001</v>
      </c>
      <c r="R6521" s="44" t="str">
        <f>+VLOOKUP(FACTURACION[[#This Row],[NIT]],TABLACLIENTE,5,FALSE)</f>
        <v>BOGOTÁ D.C.</v>
      </c>
    </row>
    <row r="6522" spans="3:18">
      <c r="C6522" s="120">
        <v>2020</v>
      </c>
      <c r="D6522" s="30" t="s">
        <v>297</v>
      </c>
      <c r="E6522" s="30">
        <f>MONTH(FACTURACION[[#This Row],[MES]]&amp;1)</f>
        <v>4</v>
      </c>
      <c r="F6522" s="223">
        <f>DATE(FACTURACION[[#This Row],[AÑO]],FACTURACION[[#This Row],[Mes numero]],1)</f>
        <v>43922</v>
      </c>
      <c r="G6522" s="162" t="s">
        <v>5274</v>
      </c>
      <c r="H6522" s="25">
        <v>800007813</v>
      </c>
      <c r="I6522" s="44" t="str">
        <f>+VLOOKUP(FACTURACION[[#This Row],[NIT]],TABLACLIENTE,2,FALSE)</f>
        <v>VANTI S.A. E.S.P (VANTI)</v>
      </c>
      <c r="J6522" s="114" t="s">
        <v>153</v>
      </c>
      <c r="K6522" s="44" t="str">
        <f>+VLOOKUP(FACTURACION[[#This Row],[REFERENCIA]],CODINV,2,FALSE)</f>
        <v>MANGA 3" S300 H7</v>
      </c>
      <c r="L6522" s="44" t="str">
        <f>IF(VLOOKUP(FACTURACION[[#This Row],[REFERENCIA]],CODINV,3,FALSE)=0,"",VLOOKUP(FACTURACION[[#This Row],[REFERENCIA]],CODINV,3,FALSE))</f>
        <v>73404P003</v>
      </c>
      <c r="M6522" s="44" t="str">
        <f>+VLOOKUP(FACTURACION[[#This Row],[REFERENCIA]],CODINV,4,FALSE)</f>
        <v>MANGAS</v>
      </c>
      <c r="N6522" s="44" t="str">
        <f>+VLOOKUP(FACTURACION[[#This Row],[REFERENCIA]],CODINV,5,FALSE)</f>
        <v>HONEYWELL</v>
      </c>
      <c r="O6522" s="132">
        <v>4</v>
      </c>
      <c r="P6522" s="131">
        <v>1143446.8</v>
      </c>
      <c r="Q6522" s="48">
        <f>+FACTURACION[[#This Row],[CANTIDAD]]*FACTURACION[[#This Row],[VR UNITARIO]]/1000</f>
        <v>4573.7871999999998</v>
      </c>
      <c r="R6522" s="44" t="str">
        <f>+VLOOKUP(FACTURACION[[#This Row],[NIT]],TABLACLIENTE,5,FALSE)</f>
        <v>BOGOTÁ D.C.</v>
      </c>
    </row>
    <row r="6523" spans="3:18">
      <c r="C6523" s="120">
        <v>2020</v>
      </c>
      <c r="D6523" s="30" t="s">
        <v>297</v>
      </c>
      <c r="E6523" s="30">
        <f>MONTH(FACTURACION[[#This Row],[MES]]&amp;1)</f>
        <v>4</v>
      </c>
      <c r="F6523" s="223">
        <f>DATE(FACTURACION[[#This Row],[AÑO]],FACTURACION[[#This Row],[Mes numero]],1)</f>
        <v>43922</v>
      </c>
      <c r="G6523" s="162" t="s">
        <v>5274</v>
      </c>
      <c r="H6523" s="25">
        <v>800007813</v>
      </c>
      <c r="I6523" s="44" t="str">
        <f>+VLOOKUP(FACTURACION[[#This Row],[NIT]],TABLACLIENTE,2,FALSE)</f>
        <v>VANTI S.A. E.S.P (VANTI)</v>
      </c>
      <c r="J6523" s="114" t="s">
        <v>244</v>
      </c>
      <c r="K6523" s="44" t="str">
        <f>+VLOOKUP(FACTURACION[[#This Row],[REFERENCIA]],CODINV,2,FALSE)</f>
        <v>PILOTO ZSC 320-100</v>
      </c>
      <c r="L6523" s="44" t="str">
        <f>IF(VLOOKUP(FACTURACION[[#This Row],[REFERENCIA]],CODINV,3,FALSE)=0,"",VLOOKUP(FACTURACION[[#This Row],[REFERENCIA]],CODINV,3,FALSE))</f>
        <v>RRAE103A1A1A1</v>
      </c>
      <c r="M6523" s="44" t="str">
        <f>+VLOOKUP(FACTURACION[[#This Row],[REFERENCIA]],CODINV,4,FALSE)</f>
        <v>REGULADORES</v>
      </c>
      <c r="N6523" s="44" t="str">
        <f>+VLOOKUP(FACTURACION[[#This Row],[REFERENCIA]],CODINV,5,FALSE)</f>
        <v>HONEYWELL</v>
      </c>
      <c r="O6523" s="132">
        <v>1</v>
      </c>
      <c r="P6523" s="131">
        <v>4187381.04</v>
      </c>
      <c r="Q6523" s="48">
        <f>+FACTURACION[[#This Row],[CANTIDAD]]*FACTURACION[[#This Row],[VR UNITARIO]]/1000</f>
        <v>4187.3810400000002</v>
      </c>
      <c r="R6523" s="44" t="str">
        <f>+VLOOKUP(FACTURACION[[#This Row],[NIT]],TABLACLIENTE,5,FALSE)</f>
        <v>BOGOTÁ D.C.</v>
      </c>
    </row>
    <row r="6524" spans="3:18">
      <c r="C6524" s="120">
        <v>2020</v>
      </c>
      <c r="D6524" s="30" t="s">
        <v>297</v>
      </c>
      <c r="E6524" s="30">
        <f>MONTH(FACTURACION[[#This Row],[MES]]&amp;1)</f>
        <v>4</v>
      </c>
      <c r="F6524" s="223">
        <f>DATE(FACTURACION[[#This Row],[AÑO]],FACTURACION[[#This Row],[Mes numero]],1)</f>
        <v>43922</v>
      </c>
      <c r="G6524" s="162" t="s">
        <v>5274</v>
      </c>
      <c r="H6524" s="25">
        <v>800007813</v>
      </c>
      <c r="I6524" s="44" t="str">
        <f>+VLOOKUP(FACTURACION[[#This Row],[NIT]],TABLACLIENTE,2,FALSE)</f>
        <v>VANTI S.A. E.S.P (VANTI)</v>
      </c>
      <c r="J6524" s="114" t="s">
        <v>65</v>
      </c>
      <c r="K6524" s="44" t="str">
        <f>+VLOOKUP(FACTURACION[[#This Row],[REFERENCIA]],CODINV,2,FALSE)</f>
        <v>CONTROL LOOP ZSC-100 BM INSPIRATOR</v>
      </c>
      <c r="L6524" s="44" t="str">
        <f>IF(VLOOKUP(FACTURACION[[#This Row],[REFERENCIA]],CODINV,3,FALSE)=0,"",VLOOKUP(FACTURACION[[#This Row],[REFERENCIA]],CODINV,3,FALSE))</f>
        <v/>
      </c>
      <c r="M6524" s="44" t="str">
        <f>+VLOOKUP(FACTURACION[[#This Row],[REFERENCIA]],CODINV,4,FALSE)</f>
        <v>REGULADORES</v>
      </c>
      <c r="N6524" s="44" t="str">
        <f>+VLOOKUP(FACTURACION[[#This Row],[REFERENCIA]],CODINV,5,FALSE)</f>
        <v>HONEYWELL</v>
      </c>
      <c r="O6524" s="132">
        <v>2</v>
      </c>
      <c r="P6524" s="131">
        <v>6213056.1900000004</v>
      </c>
      <c r="Q6524" s="48">
        <f>+FACTURACION[[#This Row],[CANTIDAD]]*FACTURACION[[#This Row],[VR UNITARIO]]/1000</f>
        <v>12426.11238</v>
      </c>
      <c r="R6524" s="44" t="str">
        <f>+VLOOKUP(FACTURACION[[#This Row],[NIT]],TABLACLIENTE,5,FALSE)</f>
        <v>BOGOTÁ D.C.</v>
      </c>
    </row>
    <row r="6525" spans="3:18">
      <c r="C6525" s="120">
        <v>2020</v>
      </c>
      <c r="D6525" s="30" t="s">
        <v>297</v>
      </c>
      <c r="E6525" s="30">
        <f>MONTH(FACTURACION[[#This Row],[MES]]&amp;1)</f>
        <v>4</v>
      </c>
      <c r="F6525" s="223">
        <f>DATE(FACTURACION[[#This Row],[AÑO]],FACTURACION[[#This Row],[Mes numero]],1)</f>
        <v>43922</v>
      </c>
      <c r="G6525" s="162" t="s">
        <v>5274</v>
      </c>
      <c r="H6525" s="25">
        <v>800007813</v>
      </c>
      <c r="I6525" s="44" t="str">
        <f>+VLOOKUP(FACTURACION[[#This Row],[NIT]],TABLACLIENTE,2,FALSE)</f>
        <v>VANTI S.A. E.S.P (VANTI)</v>
      </c>
      <c r="J6525" s="114" t="s">
        <v>132</v>
      </c>
      <c r="K6525" s="44" t="str">
        <f>+VLOOKUP(FACTURACION[[#This Row],[REFERENCIA]],CODINV,2,FALSE)</f>
        <v>KIT REPARACION BUNA N 80</v>
      </c>
      <c r="L6525" s="44" t="str">
        <f>IF(VLOOKUP(FACTURACION[[#This Row],[REFERENCIA]],CODINV,3,FALSE)=0,"",VLOOKUP(FACTURACION[[#This Row],[REFERENCIA]],CODINV,3,FALSE))</f>
        <v>73914K010</v>
      </c>
      <c r="M6525" s="44" t="str">
        <f>+VLOOKUP(FACTURACION[[#This Row],[REFERENCIA]],CODINV,4,FALSE)</f>
        <v>REPUESTOS Y ACCESORIOS</v>
      </c>
      <c r="N6525" s="44" t="str">
        <f>+VLOOKUP(FACTURACION[[#This Row],[REFERENCIA]],CODINV,5,FALSE)</f>
        <v>HONEYWELL</v>
      </c>
      <c r="O6525" s="132">
        <v>5</v>
      </c>
      <c r="P6525" s="131">
        <v>208974.76</v>
      </c>
      <c r="Q6525" s="48">
        <f>+FACTURACION[[#This Row],[CANTIDAD]]*FACTURACION[[#This Row],[VR UNITARIO]]/1000</f>
        <v>1044.8738000000001</v>
      </c>
      <c r="R6525" s="44" t="str">
        <f>+VLOOKUP(FACTURACION[[#This Row],[NIT]],TABLACLIENTE,5,FALSE)</f>
        <v>BOGOTÁ D.C.</v>
      </c>
    </row>
    <row r="6526" spans="3:18">
      <c r="C6526" s="120">
        <v>2020</v>
      </c>
      <c r="D6526" s="30" t="s">
        <v>297</v>
      </c>
      <c r="E6526" s="30">
        <f>MONTH(FACTURACION[[#This Row],[MES]]&amp;1)</f>
        <v>4</v>
      </c>
      <c r="F6526" s="223">
        <f>DATE(FACTURACION[[#This Row],[AÑO]],FACTURACION[[#This Row],[Mes numero]],1)</f>
        <v>43922</v>
      </c>
      <c r="G6526" s="162" t="s">
        <v>5274</v>
      </c>
      <c r="H6526" s="25">
        <v>800007813</v>
      </c>
      <c r="I6526" s="44" t="str">
        <f>+VLOOKUP(FACTURACION[[#This Row],[NIT]],TABLACLIENTE,2,FALSE)</f>
        <v>VANTI S.A. E.S.P (VANTI)</v>
      </c>
      <c r="J6526" s="114" t="s">
        <v>569</v>
      </c>
      <c r="K6526" s="44" t="str">
        <f>+VLOOKUP(FACTURACION[[#This Row],[REFERENCIA]],CODINV,2,FALSE)</f>
        <v>MANGA 2" S600 H7</v>
      </c>
      <c r="L6526" s="44" t="str">
        <f>IF(VLOOKUP(FACTURACION[[#This Row],[REFERENCIA]],CODINV,3,FALSE)=0,"",VLOOKUP(FACTURACION[[#This Row],[REFERENCIA]],CODINV,3,FALSE))</f>
        <v>73677P001</v>
      </c>
      <c r="M6526" s="44" t="str">
        <f>+VLOOKUP(FACTURACION[[#This Row],[REFERENCIA]],CODINV,4,FALSE)</f>
        <v>MANGAS</v>
      </c>
      <c r="N6526" s="44" t="str">
        <f>+VLOOKUP(FACTURACION[[#This Row],[REFERENCIA]],CODINV,5,FALSE)</f>
        <v>HONEYWELL</v>
      </c>
      <c r="O6526" s="132">
        <v>6</v>
      </c>
      <c r="P6526" s="131">
        <v>725497.28</v>
      </c>
      <c r="Q6526" s="48">
        <f>+FACTURACION[[#This Row],[CANTIDAD]]*FACTURACION[[#This Row],[VR UNITARIO]]/1000</f>
        <v>4352.9836799999994</v>
      </c>
      <c r="R6526" s="44" t="str">
        <f>+VLOOKUP(FACTURACION[[#This Row],[NIT]],TABLACLIENTE,5,FALSE)</f>
        <v>BOGOTÁ D.C.</v>
      </c>
    </row>
    <row r="6527" spans="3:18">
      <c r="C6527" s="120">
        <v>2020</v>
      </c>
      <c r="D6527" s="30" t="s">
        <v>297</v>
      </c>
      <c r="E6527" s="30">
        <f>MONTH(FACTURACION[[#This Row],[MES]]&amp;1)</f>
        <v>4</v>
      </c>
      <c r="F6527" s="223">
        <f>DATE(FACTURACION[[#This Row],[AÑO]],FACTURACION[[#This Row],[Mes numero]],1)</f>
        <v>43922</v>
      </c>
      <c r="G6527" s="162" t="s">
        <v>5275</v>
      </c>
      <c r="H6527" s="25">
        <v>860033633</v>
      </c>
      <c r="I6527" s="44" t="str">
        <f>+VLOOKUP(FACTURACION[[#This Row],[NIT]],TABLACLIENTE,2,FALSE)</f>
        <v>RAYOGAS S.A. E.S.P.</v>
      </c>
      <c r="J6527" s="114" t="s">
        <v>262</v>
      </c>
      <c r="K6527" s="44" t="str">
        <f>+VLOOKUP(FACTURACION[[#This Row],[REFERENCIA]],CODINV,2,FALSE)</f>
        <v>MEDIDOR AL-425 C:1 1/4" MAOP 25 PSIG</v>
      </c>
      <c r="L6527" s="44" t="str">
        <f>IF(VLOOKUP(FACTURACION[[#This Row],[REFERENCIA]],CODINV,3,FALSE)=0,"",VLOOKUP(FACTURACION[[#This Row],[REFERENCIA]],CODINV,3,FALSE))</f>
        <v/>
      </c>
      <c r="M6527" s="44" t="str">
        <f>+VLOOKUP(FACTURACION[[#This Row],[REFERENCIA]],CODINV,4,FALSE)</f>
        <v>MEDIDORES</v>
      </c>
      <c r="N6527" s="44" t="str">
        <f>+VLOOKUP(FACTURACION[[#This Row],[REFERENCIA]],CODINV,5,FALSE)</f>
        <v>HONEYWELL</v>
      </c>
      <c r="O6527" s="114">
        <v>4</v>
      </c>
      <c r="P6527" s="131">
        <v>780000</v>
      </c>
      <c r="Q6527" s="48">
        <f>+FACTURACION[[#This Row],[CANTIDAD]]*FACTURACION[[#This Row],[VR UNITARIO]]/1000</f>
        <v>3120</v>
      </c>
      <c r="R6527" s="44" t="str">
        <f>+VLOOKUP(FACTURACION[[#This Row],[NIT]],TABLACLIENTE,5,FALSE)</f>
        <v>BOGOTÁ D.C.</v>
      </c>
    </row>
    <row r="6528" spans="3:18">
      <c r="C6528" s="120">
        <v>2020</v>
      </c>
      <c r="D6528" s="30" t="s">
        <v>297</v>
      </c>
      <c r="E6528" s="30">
        <f>MONTH(FACTURACION[[#This Row],[MES]]&amp;1)</f>
        <v>4</v>
      </c>
      <c r="F6528" s="223">
        <f>DATE(FACTURACION[[#This Row],[AÑO]],FACTURACION[[#This Row],[Mes numero]],1)</f>
        <v>43922</v>
      </c>
      <c r="G6528" s="162" t="s">
        <v>5276</v>
      </c>
      <c r="H6528" s="25">
        <v>890101691</v>
      </c>
      <c r="I6528" s="44" t="str">
        <f>+VLOOKUP(FACTURACION[[#This Row],[NIT]],TABLACLIENTE,2,FALSE)</f>
        <v>GASES DEL CARIBE S.A.E.S.P. (GASCARIBE S.A E.S.P.)</v>
      </c>
      <c r="J6528" s="114" t="s">
        <v>151</v>
      </c>
      <c r="K6528" s="44" t="str">
        <f>+VLOOKUP(FACTURACION[[#This Row],[REFERENCIA]],CODINV,2,FALSE)</f>
        <v>DIAFRAGMA BUNA Z-138</v>
      </c>
      <c r="L6528" s="44" t="str">
        <f>IF(VLOOKUP(FACTURACION[[#This Row],[REFERENCIA]],CODINV,3,FALSE)=0,"",VLOOKUP(FACTURACION[[#This Row],[REFERENCIA]],CODINV,3,FALSE))</f>
        <v>70170P028</v>
      </c>
      <c r="M6528" s="44" t="str">
        <f>+VLOOKUP(FACTURACION[[#This Row],[REFERENCIA]],CODINV,4,FALSE)</f>
        <v>REPUESTOS Y ACCESORIOS</v>
      </c>
      <c r="N6528" s="44" t="str">
        <f>+VLOOKUP(FACTURACION[[#This Row],[REFERENCIA]],CODINV,5,FALSE)</f>
        <v>HONEYWELL</v>
      </c>
      <c r="O6528" s="114">
        <v>100</v>
      </c>
      <c r="P6528" s="131">
        <v>24344.240000000002</v>
      </c>
      <c r="Q6528" s="48">
        <f>+FACTURACION[[#This Row],[CANTIDAD]]*FACTURACION[[#This Row],[VR UNITARIO]]/1000</f>
        <v>2434.424</v>
      </c>
      <c r="R6528" s="44" t="str">
        <f>+VLOOKUP(FACTURACION[[#This Row],[NIT]],TABLACLIENTE,5,FALSE)</f>
        <v>BARRANQUILLA</v>
      </c>
    </row>
    <row r="6529" spans="3:18">
      <c r="C6529" s="120">
        <v>2020</v>
      </c>
      <c r="D6529" s="30" t="s">
        <v>297</v>
      </c>
      <c r="E6529" s="30">
        <f>MONTH(FACTURACION[[#This Row],[MES]]&amp;1)</f>
        <v>4</v>
      </c>
      <c r="F6529" s="223">
        <f>DATE(FACTURACION[[#This Row],[AÑO]],FACTURACION[[#This Row],[Mes numero]],1)</f>
        <v>43922</v>
      </c>
      <c r="G6529" s="162" t="s">
        <v>5277</v>
      </c>
      <c r="H6529" s="25">
        <v>900134459</v>
      </c>
      <c r="I6529" s="44" t="str">
        <f>+VLOOKUP(FACTURACION[[#This Row],[NIT]],TABLACLIENTE,2,FALSE)</f>
        <v>TRANSPORTADORA DE GAS INTERNACIONAL S.A. ESP (TGI S.A. E.S.P.)</v>
      </c>
      <c r="J6529" s="114" t="s">
        <v>132</v>
      </c>
      <c r="K6529" s="44" t="str">
        <f>+VLOOKUP(FACTURACION[[#This Row],[REFERENCIA]],CODINV,2,FALSE)</f>
        <v>KIT REPARACION BUNA N 80</v>
      </c>
      <c r="L6529" s="44" t="str">
        <f>IF(VLOOKUP(FACTURACION[[#This Row],[REFERENCIA]],CODINV,3,FALSE)=0,"",VLOOKUP(FACTURACION[[#This Row],[REFERENCIA]],CODINV,3,FALSE))</f>
        <v>73914K010</v>
      </c>
      <c r="M6529" s="44" t="str">
        <f>+VLOOKUP(FACTURACION[[#This Row],[REFERENCIA]],CODINV,4,FALSE)</f>
        <v>REPUESTOS Y ACCESORIOS</v>
      </c>
      <c r="N6529" s="44" t="str">
        <f>+VLOOKUP(FACTURACION[[#This Row],[REFERENCIA]],CODINV,5,FALSE)</f>
        <v>HONEYWELL</v>
      </c>
      <c r="O6529" s="114">
        <v>30</v>
      </c>
      <c r="P6529" s="131">
        <v>156450</v>
      </c>
      <c r="Q6529" s="48">
        <f>+FACTURACION[[#This Row],[CANTIDAD]]*FACTURACION[[#This Row],[VR UNITARIO]]/1000</f>
        <v>4693.5</v>
      </c>
      <c r="R6529" s="44" t="str">
        <f>+VLOOKUP(FACTURACION[[#This Row],[NIT]],TABLACLIENTE,5,FALSE)</f>
        <v>BOGOTÁ D.C.</v>
      </c>
    </row>
    <row r="6530" spans="3:18">
      <c r="C6530" s="120">
        <v>2020</v>
      </c>
      <c r="D6530" s="30" t="s">
        <v>297</v>
      </c>
      <c r="E6530" s="30">
        <f>MONTH(FACTURACION[[#This Row],[MES]]&amp;1)</f>
        <v>4</v>
      </c>
      <c r="F6530" s="223">
        <f>DATE(FACTURACION[[#This Row],[AÑO]],FACTURACION[[#This Row],[Mes numero]],1)</f>
        <v>43922</v>
      </c>
      <c r="G6530" s="162" t="s">
        <v>5278</v>
      </c>
      <c r="H6530" s="25">
        <v>830130648</v>
      </c>
      <c r="I6530" s="44" t="str">
        <f>+VLOOKUP(FACTURACION[[#This Row],[NIT]],TABLACLIENTE,2,FALSE)</f>
        <v>COMPAÑÍA DE SERVICIOS PUBLICOS S.A. E.S.P (CODEGAS S.A. E.S.P.)</v>
      </c>
      <c r="J6530" s="114" t="s">
        <v>20</v>
      </c>
      <c r="K6530" s="44" t="str">
        <f>+VLOOKUP(FACTURACION[[#This Row],[REFERENCIA]],CODINV,2,FALSE)</f>
        <v xml:space="preserve">MEDIDOR AC-250 C: 3/4" CON CONECTORES </v>
      </c>
      <c r="L6530" s="44" t="str">
        <f>IF(VLOOKUP(FACTURACION[[#This Row],[REFERENCIA]],CODINV,3,FALSE)=0,"",VLOOKUP(FACTURACION[[#This Row],[REFERENCIA]],CODINV,3,FALSE))</f>
        <v/>
      </c>
      <c r="M6530" s="44" t="str">
        <f>+VLOOKUP(FACTURACION[[#This Row],[REFERENCIA]],CODINV,4,FALSE)</f>
        <v>MEDIDORES</v>
      </c>
      <c r="N6530" s="44" t="str">
        <f>+VLOOKUP(FACTURACION[[#This Row],[REFERENCIA]],CODINV,5,FALSE)</f>
        <v>HONEYWELL</v>
      </c>
      <c r="O6530" s="114">
        <v>1</v>
      </c>
      <c r="P6530" s="131">
        <v>460000</v>
      </c>
      <c r="Q6530" s="48">
        <f>+FACTURACION[[#This Row],[CANTIDAD]]*FACTURACION[[#This Row],[VR UNITARIO]]/1000</f>
        <v>460</v>
      </c>
      <c r="R6530" s="44" t="str">
        <f>+VLOOKUP(FACTURACION[[#This Row],[NIT]],TABLACLIENTE,5,FALSE)</f>
        <v>MADRID</v>
      </c>
    </row>
    <row r="6531" spans="3:18">
      <c r="C6531" s="120">
        <v>2020</v>
      </c>
      <c r="D6531" s="30" t="s">
        <v>297</v>
      </c>
      <c r="E6531" s="30">
        <f>MONTH(FACTURACION[[#This Row],[MES]]&amp;1)</f>
        <v>4</v>
      </c>
      <c r="F6531" s="223">
        <f>DATE(FACTURACION[[#This Row],[AÑO]],FACTURACION[[#This Row],[Mes numero]],1)</f>
        <v>43922</v>
      </c>
      <c r="G6531" s="162" t="s">
        <v>5279</v>
      </c>
      <c r="H6531" s="25">
        <v>900134459</v>
      </c>
      <c r="I6531" s="44" t="str">
        <f>+VLOOKUP(FACTURACION[[#This Row],[NIT]],TABLACLIENTE,2,FALSE)</f>
        <v>TRANSPORTADORA DE GAS INTERNACIONAL S.A. ESP (TGI S.A. E.S.P.)</v>
      </c>
      <c r="J6531" s="114" t="s">
        <v>132</v>
      </c>
      <c r="K6531" s="44" t="str">
        <f>+VLOOKUP(FACTURACION[[#This Row],[REFERENCIA]],CODINV,2,FALSE)</f>
        <v>KIT REPARACION BUNA N 80</v>
      </c>
      <c r="L6531" s="44" t="str">
        <f>IF(VLOOKUP(FACTURACION[[#This Row],[REFERENCIA]],CODINV,3,FALSE)=0,"",VLOOKUP(FACTURACION[[#This Row],[REFERENCIA]],CODINV,3,FALSE))</f>
        <v>73914K010</v>
      </c>
      <c r="M6531" s="44" t="str">
        <f>+VLOOKUP(FACTURACION[[#This Row],[REFERENCIA]],CODINV,4,FALSE)</f>
        <v>REPUESTOS Y ACCESORIOS</v>
      </c>
      <c r="N6531" s="44" t="str">
        <f>+VLOOKUP(FACTURACION[[#This Row],[REFERENCIA]],CODINV,5,FALSE)</f>
        <v>HONEYWELL</v>
      </c>
      <c r="O6531" s="114">
        <v>24</v>
      </c>
      <c r="P6531" s="131">
        <v>189682</v>
      </c>
      <c r="Q6531" s="48">
        <f>+FACTURACION[[#This Row],[CANTIDAD]]*FACTURACION[[#This Row],[VR UNITARIO]]/1000</f>
        <v>4552.3680000000004</v>
      </c>
      <c r="R6531" s="44" t="str">
        <f>+VLOOKUP(FACTURACION[[#This Row],[NIT]],TABLACLIENTE,5,FALSE)</f>
        <v>BOGOTÁ D.C.</v>
      </c>
    </row>
    <row r="6532" spans="3:18">
      <c r="C6532" s="120">
        <v>2020</v>
      </c>
      <c r="D6532" s="30" t="s">
        <v>297</v>
      </c>
      <c r="E6532" s="30">
        <f>MONTH(FACTURACION[[#This Row],[MES]]&amp;1)</f>
        <v>4</v>
      </c>
      <c r="F6532" s="223">
        <f>DATE(FACTURACION[[#This Row],[AÑO]],FACTURACION[[#This Row],[Mes numero]],1)</f>
        <v>43922</v>
      </c>
      <c r="G6532" s="162" t="s">
        <v>5280</v>
      </c>
      <c r="H6532" s="25">
        <v>900714971</v>
      </c>
      <c r="I6532" s="44" t="str">
        <f>+VLOOKUP(FACTURACION[[#This Row],[NIT]],TABLACLIENTE,2,FALSE)</f>
        <v>MASERVICON</v>
      </c>
      <c r="J6532" s="114" t="s">
        <v>905</v>
      </c>
      <c r="K6532" s="44" t="str">
        <f>+VLOOKUP(FACTURACION[[#This Row],[REFERENCIA]],CODINV,2,FALSE)</f>
        <v>REG. 1800 CPB2 1" O:1/2 R:STD</v>
      </c>
      <c r="L6532" s="44" t="str">
        <f>IF(VLOOKUP(FACTURACION[[#This Row],[REFERENCIA]],CODINV,3,FALSE)=0,"",VLOOKUP(FACTURACION[[#This Row],[REFERENCIA]],CODINV,3,FALSE))</f>
        <v/>
      </c>
      <c r="M6532" s="44" t="str">
        <f>+VLOOKUP(FACTURACION[[#This Row],[REFERENCIA]],CODINV,4,FALSE)</f>
        <v>REGULADORES</v>
      </c>
      <c r="N6532" s="44" t="str">
        <f>+VLOOKUP(FACTURACION[[#This Row],[REFERENCIA]],CODINV,5,FALSE)</f>
        <v>HONEYWELL</v>
      </c>
      <c r="O6532" s="114">
        <v>2</v>
      </c>
      <c r="P6532" s="131">
        <v>720000</v>
      </c>
      <c r="Q6532" s="48">
        <f>+FACTURACION[[#This Row],[CANTIDAD]]*FACTURACION[[#This Row],[VR UNITARIO]]/1000</f>
        <v>1440</v>
      </c>
      <c r="R6532" s="44" t="str">
        <f>+VLOOKUP(FACTURACION[[#This Row],[NIT]],TABLACLIENTE,5,FALSE)</f>
        <v>IBAGUE</v>
      </c>
    </row>
    <row r="6533" spans="3:18">
      <c r="C6533" s="120">
        <v>2020</v>
      </c>
      <c r="D6533" s="30" t="s">
        <v>297</v>
      </c>
      <c r="E6533" s="30">
        <f>MONTH(FACTURACION[[#This Row],[MES]]&amp;1)</f>
        <v>4</v>
      </c>
      <c r="F6533" s="223">
        <f>DATE(FACTURACION[[#This Row],[AÑO]],FACTURACION[[#This Row],[Mes numero]],1)</f>
        <v>43922</v>
      </c>
      <c r="G6533" s="162" t="s">
        <v>5280</v>
      </c>
      <c r="H6533" s="25">
        <v>900714971</v>
      </c>
      <c r="I6533" s="44" t="str">
        <f>+VLOOKUP(FACTURACION[[#This Row],[NIT]],TABLACLIENTE,2,FALSE)</f>
        <v>MASERVICON</v>
      </c>
      <c r="J6533" s="114" t="s">
        <v>5</v>
      </c>
      <c r="K6533" s="44" t="str">
        <f>+VLOOKUP(FACTURACION[[#This Row],[REFERENCIA]],CODINV,2,FALSE)</f>
        <v>REG. 1800 CPB2 1 1-4· O: 5/16" R: STD</v>
      </c>
      <c r="L6533" s="44" t="str">
        <f>IF(VLOOKUP(FACTURACION[[#This Row],[REFERENCIA]],CODINV,3,FALSE)=0,"",VLOOKUP(FACTURACION[[#This Row],[REFERENCIA]],CODINV,3,FALSE))</f>
        <v/>
      </c>
      <c r="M6533" s="44" t="str">
        <f>+VLOOKUP(FACTURACION[[#This Row],[REFERENCIA]],CODINV,4,FALSE)</f>
        <v>REGULADORES</v>
      </c>
      <c r="N6533" s="44" t="str">
        <f>+VLOOKUP(FACTURACION[[#This Row],[REFERENCIA]],CODINV,5,FALSE)</f>
        <v>HONEYWELL</v>
      </c>
      <c r="O6533" s="114">
        <v>4</v>
      </c>
      <c r="P6533" s="131">
        <v>720000</v>
      </c>
      <c r="Q6533" s="48">
        <f>+FACTURACION[[#This Row],[CANTIDAD]]*FACTURACION[[#This Row],[VR UNITARIO]]/1000</f>
        <v>2880</v>
      </c>
      <c r="R6533" s="44" t="str">
        <f>+VLOOKUP(FACTURACION[[#This Row],[NIT]],TABLACLIENTE,5,FALSE)</f>
        <v>IBAGUE</v>
      </c>
    </row>
    <row r="6534" spans="3:18">
      <c r="C6534" s="120">
        <v>2020</v>
      </c>
      <c r="D6534" s="30" t="s">
        <v>297</v>
      </c>
      <c r="E6534" s="30">
        <f>MONTH(FACTURACION[[#This Row],[MES]]&amp;1)</f>
        <v>4</v>
      </c>
      <c r="F6534" s="223">
        <f>DATE(FACTURACION[[#This Row],[AÑO]],FACTURACION[[#This Row],[Mes numero]],1)</f>
        <v>43922</v>
      </c>
      <c r="G6534" s="162" t="s">
        <v>5281</v>
      </c>
      <c r="H6534" s="25">
        <v>822001073</v>
      </c>
      <c r="I6534" s="44" t="str">
        <f>+VLOOKUP(FACTURACION[[#This Row],[NIT]],TABLACLIENTE,2,FALSE)</f>
        <v>MADIGAS INGENIEROS S.A. E.S.P.</v>
      </c>
      <c r="J6534" s="114" t="s">
        <v>28</v>
      </c>
      <c r="K6534" s="44" t="str">
        <f>+VLOOKUP(FACTURACION[[#This Row],[REFERENCIA]],CODINV,2,FALSE)</f>
        <v>REGULADOR SR 113 3/4 R: 7-12 O:1/4</v>
      </c>
      <c r="L6534" s="44" t="str">
        <f>IF(VLOOKUP(FACTURACION[[#This Row],[REFERENCIA]],CODINV,3,FALSE)=0,"",VLOOKUP(FACTURACION[[#This Row],[REFERENCIA]],CODINV,3,FALSE))</f>
        <v/>
      </c>
      <c r="M6534" s="44" t="str">
        <f>+VLOOKUP(FACTURACION[[#This Row],[REFERENCIA]],CODINV,4,FALSE)</f>
        <v>REGULADORES</v>
      </c>
      <c r="N6534" s="44" t="str">
        <f>+VLOOKUP(FACTURACION[[#This Row],[REFERENCIA]],CODINV,5,FALSE)</f>
        <v>HONEYWELL</v>
      </c>
      <c r="O6534" s="114">
        <v>15</v>
      </c>
      <c r="P6534" s="131">
        <v>135000</v>
      </c>
      <c r="Q6534" s="48">
        <f>+FACTURACION[[#This Row],[CANTIDAD]]*FACTURACION[[#This Row],[VR UNITARIO]]/1000</f>
        <v>2025</v>
      </c>
      <c r="R6534" s="44" t="str">
        <f>+VLOOKUP(FACTURACION[[#This Row],[NIT]],TABLACLIENTE,5,FALSE)</f>
        <v>ACACIAS</v>
      </c>
    </row>
    <row r="6535" spans="3:18">
      <c r="C6535" s="120">
        <v>2020</v>
      </c>
      <c r="D6535" s="30" t="s">
        <v>84</v>
      </c>
      <c r="E6535" s="30">
        <f>MONTH(FACTURACION[[#This Row],[MES]]&amp;1)</f>
        <v>5</v>
      </c>
      <c r="F6535" s="223">
        <f>DATE(FACTURACION[[#This Row],[AÑO]],FACTURACION[[#This Row],[Mes numero]],1)</f>
        <v>43952</v>
      </c>
      <c r="G6535" s="162" t="s">
        <v>5282</v>
      </c>
      <c r="H6535" s="25">
        <v>800021272</v>
      </c>
      <c r="I6535" s="44" t="str">
        <f>+VLOOKUP(FACTURACION[[#This Row],[NIT]],TABLACLIENTE,2,FALSE)</f>
        <v>GASES DEL LLANO S.A. E.S.P (LLANOGAS S.A. E.S.P.)</v>
      </c>
      <c r="J6535" s="114" t="s">
        <v>262</v>
      </c>
      <c r="K6535" s="44" t="str">
        <f>+VLOOKUP(FACTURACION[[#This Row],[REFERENCIA]],CODINV,2,FALSE)</f>
        <v>MEDIDOR AL-425 C:1 1/4" MAOP 25 PSIG</v>
      </c>
      <c r="L6535" s="44" t="str">
        <f>IF(VLOOKUP(FACTURACION[[#This Row],[REFERENCIA]],CODINV,3,FALSE)=0,"",VLOOKUP(FACTURACION[[#This Row],[REFERENCIA]],CODINV,3,FALSE))</f>
        <v/>
      </c>
      <c r="M6535" s="44" t="str">
        <f>+VLOOKUP(FACTURACION[[#This Row],[REFERENCIA]],CODINV,4,FALSE)</f>
        <v>MEDIDORES</v>
      </c>
      <c r="N6535" s="44" t="str">
        <f>+VLOOKUP(FACTURACION[[#This Row],[REFERENCIA]],CODINV,5,FALSE)</f>
        <v>HONEYWELL</v>
      </c>
      <c r="O6535" s="114">
        <v>4</v>
      </c>
      <c r="P6535" s="131">
        <v>912333.45</v>
      </c>
      <c r="Q6535" s="48">
        <f>+FACTURACION[[#This Row],[CANTIDAD]]*FACTURACION[[#This Row],[VR UNITARIO]]/1000</f>
        <v>3649.3337999999999</v>
      </c>
      <c r="R6535" s="44" t="str">
        <f>+VLOOKUP(FACTURACION[[#This Row],[NIT]],TABLACLIENTE,5,FALSE)</f>
        <v>VILLAVICENCIO</v>
      </c>
    </row>
    <row r="6536" spans="3:18">
      <c r="C6536" s="120">
        <v>2020</v>
      </c>
      <c r="D6536" s="30" t="s">
        <v>84</v>
      </c>
      <c r="E6536" s="30">
        <f>MONTH(FACTURACION[[#This Row],[MES]]&amp;1)</f>
        <v>5</v>
      </c>
      <c r="F6536" s="223">
        <f>DATE(FACTURACION[[#This Row],[AÑO]],FACTURACION[[#This Row],[Mes numero]],1)</f>
        <v>43952</v>
      </c>
      <c r="G6536" s="162" t="s">
        <v>5283</v>
      </c>
      <c r="H6536" s="25">
        <v>800021272</v>
      </c>
      <c r="I6536" s="44" t="str">
        <f>+VLOOKUP(FACTURACION[[#This Row],[NIT]],TABLACLIENTE,2,FALSE)</f>
        <v>GASES DEL LLANO S.A. E.S.P (LLANOGAS S.A. E.S.P.)</v>
      </c>
      <c r="J6536" s="114" t="s">
        <v>262</v>
      </c>
      <c r="K6536" s="44" t="str">
        <f>+VLOOKUP(FACTURACION[[#This Row],[REFERENCIA]],CODINV,2,FALSE)</f>
        <v>MEDIDOR AL-425 C:1 1/4" MAOP 25 PSIG</v>
      </c>
      <c r="L6536" s="44" t="str">
        <f>IF(VLOOKUP(FACTURACION[[#This Row],[REFERENCIA]],CODINV,3,FALSE)=0,"",VLOOKUP(FACTURACION[[#This Row],[REFERENCIA]],CODINV,3,FALSE))</f>
        <v/>
      </c>
      <c r="M6536" s="44" t="str">
        <f>+VLOOKUP(FACTURACION[[#This Row],[REFERENCIA]],CODINV,4,FALSE)</f>
        <v>MEDIDORES</v>
      </c>
      <c r="N6536" s="44" t="str">
        <f>+VLOOKUP(FACTURACION[[#This Row],[REFERENCIA]],CODINV,5,FALSE)</f>
        <v>HONEYWELL</v>
      </c>
      <c r="O6536" s="114">
        <v>12</v>
      </c>
      <c r="P6536" s="131">
        <v>912333.45000000007</v>
      </c>
      <c r="Q6536" s="48">
        <f>+FACTURACION[[#This Row],[CANTIDAD]]*FACTURACION[[#This Row],[VR UNITARIO]]/1000</f>
        <v>10948.001400000001</v>
      </c>
      <c r="R6536" s="44" t="str">
        <f>+VLOOKUP(FACTURACION[[#This Row],[NIT]],TABLACLIENTE,5,FALSE)</f>
        <v>VILLAVICENCIO</v>
      </c>
    </row>
    <row r="6537" spans="3:18">
      <c r="C6537" s="120">
        <v>2020</v>
      </c>
      <c r="D6537" s="30" t="s">
        <v>84</v>
      </c>
      <c r="E6537" s="30">
        <f>MONTH(FACTURACION[[#This Row],[MES]]&amp;1)</f>
        <v>5</v>
      </c>
      <c r="F6537" s="223">
        <f>DATE(FACTURACION[[#This Row],[AÑO]],FACTURACION[[#This Row],[Mes numero]],1)</f>
        <v>43952</v>
      </c>
      <c r="G6537" s="162" t="s">
        <v>5284</v>
      </c>
      <c r="H6537" s="25">
        <v>860053840</v>
      </c>
      <c r="I6537" s="44" t="str">
        <f>+VLOOKUP(FACTURACION[[#This Row],[NIT]],TABLACLIENTE,2,FALSE)</f>
        <v>TECNIK LTDA</v>
      </c>
      <c r="J6537" s="114" t="s">
        <v>198</v>
      </c>
      <c r="K6537" s="44" t="str">
        <f>+VLOOKUP(FACTURACION[[#This Row],[REFERENCIA]],CODINV,2,FALSE)</f>
        <v>REG. 1813C-HC C. 1 1/4" R: 6-15" O: 1/2</v>
      </c>
      <c r="L6537" s="44" t="str">
        <f>IF(VLOOKUP(FACTURACION[[#This Row],[REFERENCIA]],CODINV,3,FALSE)=0,"",VLOOKUP(FACTURACION[[#This Row],[REFERENCIA]],CODINV,3,FALSE))</f>
        <v/>
      </c>
      <c r="M6537" s="44" t="str">
        <f>+VLOOKUP(FACTURACION[[#This Row],[REFERENCIA]],CODINV,4,FALSE)</f>
        <v>REGULADORES</v>
      </c>
      <c r="N6537" s="44" t="str">
        <f>+VLOOKUP(FACTURACION[[#This Row],[REFERENCIA]],CODINV,5,FALSE)</f>
        <v>HONEYWELL</v>
      </c>
      <c r="O6537" s="114">
        <v>1</v>
      </c>
      <c r="P6537" s="131">
        <v>185000</v>
      </c>
      <c r="Q6537" s="48">
        <f>+FACTURACION[[#This Row],[CANTIDAD]]*FACTURACION[[#This Row],[VR UNITARIO]]/1000</f>
        <v>185</v>
      </c>
      <c r="R6537" s="44" t="str">
        <f>+VLOOKUP(FACTURACION[[#This Row],[NIT]],TABLACLIENTE,5,FALSE)</f>
        <v>BOGOTÁ D.C.</v>
      </c>
    </row>
    <row r="6538" spans="3:18">
      <c r="C6538" s="120">
        <v>2020</v>
      </c>
      <c r="D6538" s="30" t="s">
        <v>84</v>
      </c>
      <c r="E6538" s="30">
        <f>MONTH(FACTURACION[[#This Row],[MES]]&amp;1)</f>
        <v>5</v>
      </c>
      <c r="F6538" s="223">
        <f>DATE(FACTURACION[[#This Row],[AÑO]],FACTURACION[[#This Row],[Mes numero]],1)</f>
        <v>43952</v>
      </c>
      <c r="G6538" s="162" t="s">
        <v>5285</v>
      </c>
      <c r="H6538" s="25">
        <v>890500726</v>
      </c>
      <c r="I6538" s="44" t="str">
        <f>+VLOOKUP(FACTURACION[[#This Row],[NIT]],TABLACLIENTE,2,FALSE)</f>
        <v>NORTESANTANDEREANA DE GAS S.A. E.S.P (NORGAS S.A. E.S.P.)</v>
      </c>
      <c r="J6538" s="114" t="s">
        <v>36</v>
      </c>
      <c r="K6538" s="44" t="str">
        <f>+VLOOKUP(FACTURACION[[#This Row],[REFERENCIA]],CODINV,2,FALSE)</f>
        <v>VALVULA DE EXCESO DE FLUJO 3/4"</v>
      </c>
      <c r="L6538" s="44" t="str">
        <f>IF(VLOOKUP(FACTURACION[[#This Row],[REFERENCIA]],CODINV,3,FALSE)=0,"",VLOOKUP(FACTURACION[[#This Row],[REFERENCIA]],CODINV,3,FALSE))</f>
        <v>3272G</v>
      </c>
      <c r="M6538" s="44" t="str">
        <f>+VLOOKUP(FACTURACION[[#This Row],[REFERENCIA]],CODINV,4,FALSE)</f>
        <v>VÁLVULAS Y MULTIVÁLVULAS</v>
      </c>
      <c r="N6538" s="44" t="str">
        <f>+VLOOKUP(FACTURACION[[#This Row],[REFERENCIA]],CODINV,5,FALSE)</f>
        <v>REGO</v>
      </c>
      <c r="O6538" s="114">
        <v>1</v>
      </c>
      <c r="P6538" s="131">
        <v>57300</v>
      </c>
      <c r="Q6538" s="48">
        <f>+FACTURACION[[#This Row],[CANTIDAD]]*FACTURACION[[#This Row],[VR UNITARIO]]/1000</f>
        <v>57.3</v>
      </c>
      <c r="R6538" s="44" t="str">
        <f>+VLOOKUP(FACTURACION[[#This Row],[NIT]],TABLACLIENTE,5,FALSE)</f>
        <v>BUCARAMANGA</v>
      </c>
    </row>
    <row r="6539" spans="3:18">
      <c r="C6539" s="120">
        <v>2020</v>
      </c>
      <c r="D6539" s="30" t="s">
        <v>84</v>
      </c>
      <c r="E6539" s="30">
        <f>MONTH(FACTURACION[[#This Row],[MES]]&amp;1)</f>
        <v>5</v>
      </c>
      <c r="F6539" s="223">
        <f>DATE(FACTURACION[[#This Row],[AÑO]],FACTURACION[[#This Row],[Mes numero]],1)</f>
        <v>43952</v>
      </c>
      <c r="G6539" s="162" t="s">
        <v>5286</v>
      </c>
      <c r="H6539" s="25">
        <v>890500726</v>
      </c>
      <c r="I6539" s="44" t="str">
        <f>+VLOOKUP(FACTURACION[[#This Row],[NIT]],TABLACLIENTE,2,FALSE)</f>
        <v>NORTESANTANDEREANA DE GAS S.A. E.S.P (NORGAS S.A. E.S.P.)</v>
      </c>
      <c r="J6539" s="114" t="s">
        <v>262</v>
      </c>
      <c r="K6539" s="44" t="str">
        <f>+VLOOKUP(FACTURACION[[#This Row],[REFERENCIA]],CODINV,2,FALSE)</f>
        <v>MEDIDOR AL-425 C:1 1/4" MAOP 25 PSIG</v>
      </c>
      <c r="L6539" s="44" t="str">
        <f>IF(VLOOKUP(FACTURACION[[#This Row],[REFERENCIA]],CODINV,3,FALSE)=0,"",VLOOKUP(FACTURACION[[#This Row],[REFERENCIA]],CODINV,3,FALSE))</f>
        <v/>
      </c>
      <c r="M6539" s="44" t="str">
        <f>+VLOOKUP(FACTURACION[[#This Row],[REFERENCIA]],CODINV,4,FALSE)</f>
        <v>MEDIDORES</v>
      </c>
      <c r="N6539" s="44" t="str">
        <f>+VLOOKUP(FACTURACION[[#This Row],[REFERENCIA]],CODINV,5,FALSE)</f>
        <v>HONEYWELL</v>
      </c>
      <c r="O6539" s="114">
        <v>2</v>
      </c>
      <c r="P6539" s="131">
        <v>798000</v>
      </c>
      <c r="Q6539" s="48">
        <f>+FACTURACION[[#This Row],[CANTIDAD]]*FACTURACION[[#This Row],[VR UNITARIO]]/1000</f>
        <v>1596</v>
      </c>
      <c r="R6539" s="44" t="str">
        <f>+VLOOKUP(FACTURACION[[#This Row],[NIT]],TABLACLIENTE,5,FALSE)</f>
        <v>BUCARAMANGA</v>
      </c>
    </row>
    <row r="6540" spans="3:18">
      <c r="C6540" s="120">
        <v>2020</v>
      </c>
      <c r="D6540" s="30" t="s">
        <v>84</v>
      </c>
      <c r="E6540" s="30">
        <f>MONTH(FACTURACION[[#This Row],[MES]]&amp;1)</f>
        <v>5</v>
      </c>
      <c r="F6540" s="223">
        <f>DATE(FACTURACION[[#This Row],[AÑO]],FACTURACION[[#This Row],[Mes numero]],1)</f>
        <v>43952</v>
      </c>
      <c r="G6540" s="162" t="s">
        <v>5286</v>
      </c>
      <c r="H6540" s="25">
        <v>890500726</v>
      </c>
      <c r="I6540" s="44" t="str">
        <f>+VLOOKUP(FACTURACION[[#This Row],[NIT]],TABLACLIENTE,2,FALSE)</f>
        <v>NORTESANTANDEREANA DE GAS S.A. E.S.P (NORGAS S.A. E.S.P.)</v>
      </c>
      <c r="J6540" s="114" t="s">
        <v>1677</v>
      </c>
      <c r="K6540" s="44" t="str">
        <f>+VLOOKUP(FACTURACION[[#This Row],[REFERENCIA]],CODINV,2,FALSE)</f>
        <v>MEDIDOR BK 250</v>
      </c>
      <c r="L6540" s="44" t="str">
        <f>IF(VLOOKUP(FACTURACION[[#This Row],[REFERENCIA]],CODINV,3,FALSE)=0,"",VLOOKUP(FACTURACION[[#This Row],[REFERENCIA]],CODINV,3,FALSE))</f>
        <v/>
      </c>
      <c r="M6540" s="44" t="str">
        <f>+VLOOKUP(FACTURACION[[#This Row],[REFERENCIA]],CODINV,4,FALSE)</f>
        <v>MEDIDORES</v>
      </c>
      <c r="N6540" s="44" t="str">
        <f>+VLOOKUP(FACTURACION[[#This Row],[REFERENCIA]],CODINV,5,FALSE)</f>
        <v>HONEYWELL</v>
      </c>
      <c r="O6540" s="114">
        <v>2</v>
      </c>
      <c r="P6540" s="131">
        <v>430000</v>
      </c>
      <c r="Q6540" s="48">
        <f>+FACTURACION[[#This Row],[CANTIDAD]]*FACTURACION[[#This Row],[VR UNITARIO]]/1000</f>
        <v>860</v>
      </c>
      <c r="R6540" s="44" t="str">
        <f>+VLOOKUP(FACTURACION[[#This Row],[NIT]],TABLACLIENTE,5,FALSE)</f>
        <v>BUCARAMANGA</v>
      </c>
    </row>
    <row r="6541" spans="3:18">
      <c r="C6541" s="120">
        <v>2020</v>
      </c>
      <c r="D6541" s="30" t="s">
        <v>84</v>
      </c>
      <c r="E6541" s="30">
        <f>MONTH(FACTURACION[[#This Row],[MES]]&amp;1)</f>
        <v>5</v>
      </c>
      <c r="F6541" s="223">
        <f>DATE(FACTURACION[[#This Row],[AÑO]],FACTURACION[[#This Row],[Mes numero]],1)</f>
        <v>43952</v>
      </c>
      <c r="G6541" s="162" t="s">
        <v>5287</v>
      </c>
      <c r="H6541" s="25">
        <v>890503900</v>
      </c>
      <c r="I6541" s="44" t="str">
        <f>+VLOOKUP(FACTURACION[[#This Row],[NIT]],TABLACLIENTE,2,FALSE)</f>
        <v>GASES DEL ORIENTE S.A. E.S.P.</v>
      </c>
      <c r="J6541" s="114" t="s">
        <v>574</v>
      </c>
      <c r="K6541" s="44" t="str">
        <f>+VLOOKUP(FACTURACION[[#This Row],[REFERENCIA]],CODINV,2,FALSE)</f>
        <v>FILTER ASSEMBY (INSPIRATOR)</v>
      </c>
      <c r="L6541" s="44" t="str">
        <f>IF(VLOOKUP(FACTURACION[[#This Row],[REFERENCIA]],CODINV,3,FALSE)=0,"",VLOOKUP(FACTURACION[[#This Row],[REFERENCIA]],CODINV,3,FALSE))</f>
        <v>74074K001</v>
      </c>
      <c r="M6541" s="44" t="str">
        <f>+VLOOKUP(FACTURACION[[#This Row],[REFERENCIA]],CODINV,4,FALSE)</f>
        <v>FILTROS</v>
      </c>
      <c r="N6541" s="44" t="str">
        <f>+VLOOKUP(FACTURACION[[#This Row],[REFERENCIA]],CODINV,5,FALSE)</f>
        <v>HONEYWELL</v>
      </c>
      <c r="O6541" s="114">
        <v>70</v>
      </c>
      <c r="P6541" s="131">
        <v>258580.81</v>
      </c>
      <c r="Q6541" s="48">
        <f>+FACTURACION[[#This Row],[CANTIDAD]]*FACTURACION[[#This Row],[VR UNITARIO]]/1000</f>
        <v>18100.6567</v>
      </c>
      <c r="R6541" s="44" t="str">
        <f>+VLOOKUP(FACTURACION[[#This Row],[NIT]],TABLACLIENTE,5,FALSE)</f>
        <v>CUCUTA</v>
      </c>
    </row>
    <row r="6542" spans="3:18">
      <c r="C6542" s="120">
        <v>2020</v>
      </c>
      <c r="D6542" s="30" t="s">
        <v>84</v>
      </c>
      <c r="E6542" s="30">
        <f>MONTH(FACTURACION[[#This Row],[MES]]&amp;1)</f>
        <v>5</v>
      </c>
      <c r="F6542" s="223">
        <f>DATE(FACTURACION[[#This Row],[AÑO]],FACTURACION[[#This Row],[Mes numero]],1)</f>
        <v>43952</v>
      </c>
      <c r="G6542" s="162" t="s">
        <v>5287</v>
      </c>
      <c r="H6542" s="25">
        <v>890503900</v>
      </c>
      <c r="I6542" s="44" t="str">
        <f>+VLOOKUP(FACTURACION[[#This Row],[NIT]],TABLACLIENTE,2,FALSE)</f>
        <v>GASES DEL ORIENTE S.A. E.S.P.</v>
      </c>
      <c r="J6542" s="114" t="s">
        <v>132</v>
      </c>
      <c r="K6542" s="44" t="str">
        <f>+VLOOKUP(FACTURACION[[#This Row],[REFERENCIA]],CODINV,2,FALSE)</f>
        <v>KIT REPARACION BUNA N 80</v>
      </c>
      <c r="L6542" s="44" t="str">
        <f>IF(VLOOKUP(FACTURACION[[#This Row],[REFERENCIA]],CODINV,3,FALSE)=0,"",VLOOKUP(FACTURACION[[#This Row],[REFERENCIA]],CODINV,3,FALSE))</f>
        <v>73914K010</v>
      </c>
      <c r="M6542" s="44" t="str">
        <f>+VLOOKUP(FACTURACION[[#This Row],[REFERENCIA]],CODINV,4,FALSE)</f>
        <v>REPUESTOS Y ACCESORIOS</v>
      </c>
      <c r="N6542" s="44" t="str">
        <f>+VLOOKUP(FACTURACION[[#This Row],[REFERENCIA]],CODINV,5,FALSE)</f>
        <v>HONEYWELL</v>
      </c>
      <c r="O6542" s="114">
        <v>80</v>
      </c>
      <c r="P6542" s="131">
        <v>188161.62</v>
      </c>
      <c r="Q6542" s="48">
        <f>+FACTURACION[[#This Row],[CANTIDAD]]*FACTURACION[[#This Row],[VR UNITARIO]]/1000</f>
        <v>15052.929599999999</v>
      </c>
      <c r="R6542" s="44" t="str">
        <f>+VLOOKUP(FACTURACION[[#This Row],[NIT]],TABLACLIENTE,5,FALSE)</f>
        <v>CUCUTA</v>
      </c>
    </row>
    <row r="6543" spans="3:18">
      <c r="C6543" s="120">
        <v>2020</v>
      </c>
      <c r="D6543" s="30" t="s">
        <v>84</v>
      </c>
      <c r="E6543" s="30">
        <f>MONTH(FACTURACION[[#This Row],[MES]]&amp;1)</f>
        <v>5</v>
      </c>
      <c r="F6543" s="223">
        <f>DATE(FACTURACION[[#This Row],[AÑO]],FACTURACION[[#This Row],[Mes numero]],1)</f>
        <v>43952</v>
      </c>
      <c r="G6543" s="162" t="s">
        <v>5287</v>
      </c>
      <c r="H6543" s="25">
        <v>890503900</v>
      </c>
      <c r="I6543" s="44" t="str">
        <f>+VLOOKUP(FACTURACION[[#This Row],[NIT]],TABLACLIENTE,2,FALSE)</f>
        <v>GASES DEL ORIENTE S.A. E.S.P.</v>
      </c>
      <c r="J6543" s="114" t="s">
        <v>180</v>
      </c>
      <c r="K6543" s="44" t="str">
        <f>+VLOOKUP(FACTURACION[[#This Row],[REFERENCIA]],CODINV,2,FALSE)</f>
        <v>O-RING, 0.38OD x.25ID BUNA 70</v>
      </c>
      <c r="L6543" s="44" t="str">
        <f>IF(VLOOKUP(FACTURACION[[#This Row],[REFERENCIA]],CODINV,3,FALSE)=0,"",VLOOKUP(FACTURACION[[#This Row],[REFERENCIA]],CODINV,3,FALSE))</f>
        <v>42710P146</v>
      </c>
      <c r="M6543" s="44" t="str">
        <f>+VLOOKUP(FACTURACION[[#This Row],[REFERENCIA]],CODINV,4,FALSE)</f>
        <v>REPUESTOS Y ACCESORIOS</v>
      </c>
      <c r="N6543" s="44" t="str">
        <f>+VLOOKUP(FACTURACION[[#This Row],[REFERENCIA]],CODINV,5,FALSE)</f>
        <v>HONEYWELL</v>
      </c>
      <c r="O6543" s="114">
        <v>1200</v>
      </c>
      <c r="P6543" s="131">
        <v>2613.89</v>
      </c>
      <c r="Q6543" s="48">
        <f>+FACTURACION[[#This Row],[CANTIDAD]]*FACTURACION[[#This Row],[VR UNITARIO]]/1000</f>
        <v>3136.6680000000001</v>
      </c>
      <c r="R6543" s="44" t="str">
        <f>+VLOOKUP(FACTURACION[[#This Row],[NIT]],TABLACLIENTE,5,FALSE)</f>
        <v>CUCUTA</v>
      </c>
    </row>
    <row r="6544" spans="3:18">
      <c r="C6544" s="120">
        <v>2020</v>
      </c>
      <c r="D6544" s="30" t="s">
        <v>84</v>
      </c>
      <c r="E6544" s="30">
        <f>MONTH(FACTURACION[[#This Row],[MES]]&amp;1)</f>
        <v>5</v>
      </c>
      <c r="F6544" s="223">
        <f>DATE(FACTURACION[[#This Row],[AÑO]],FACTURACION[[#This Row],[Mes numero]],1)</f>
        <v>43952</v>
      </c>
      <c r="G6544" s="162" t="s">
        <v>5287</v>
      </c>
      <c r="H6544" s="25">
        <v>890503900</v>
      </c>
      <c r="I6544" s="44" t="str">
        <f>+VLOOKUP(FACTURACION[[#This Row],[NIT]],TABLACLIENTE,2,FALSE)</f>
        <v>GASES DEL ORIENTE S.A. E.S.P.</v>
      </c>
      <c r="J6544" s="114" t="s">
        <v>568</v>
      </c>
      <c r="K6544" s="44" t="str">
        <f>+VLOOKUP(FACTURACION[[#This Row],[REFERENCIA]],CODINV,2,FALSE)</f>
        <v>O-RING 0.75OD X 0.56ID, BUNA 70</v>
      </c>
      <c r="L6544" s="44" t="str">
        <f>IF(VLOOKUP(FACTURACION[[#This Row],[REFERENCIA]],CODINV,3,FALSE)=0,"",VLOOKUP(FACTURACION[[#This Row],[REFERENCIA]],CODINV,3,FALSE))</f>
        <v>42710P150</v>
      </c>
      <c r="M6544" s="44" t="str">
        <f>+VLOOKUP(FACTURACION[[#This Row],[REFERENCIA]],CODINV,4,FALSE)</f>
        <v>REPUESTOS Y ACCESORIOS</v>
      </c>
      <c r="N6544" s="44" t="str">
        <f>+VLOOKUP(FACTURACION[[#This Row],[REFERENCIA]],CODINV,5,FALSE)</f>
        <v>HONEYWELL</v>
      </c>
      <c r="O6544" s="114">
        <v>110</v>
      </c>
      <c r="P6544" s="131">
        <v>2847.97</v>
      </c>
      <c r="Q6544" s="48">
        <f>+FACTURACION[[#This Row],[CANTIDAD]]*FACTURACION[[#This Row],[VR UNITARIO]]/1000</f>
        <v>313.27669999999995</v>
      </c>
      <c r="R6544" s="44" t="str">
        <f>+VLOOKUP(FACTURACION[[#This Row],[NIT]],TABLACLIENTE,5,FALSE)</f>
        <v>CUCUTA</v>
      </c>
    </row>
    <row r="6545" spans="3:18">
      <c r="C6545" s="120">
        <v>2020</v>
      </c>
      <c r="D6545" s="30" t="s">
        <v>84</v>
      </c>
      <c r="E6545" s="30">
        <f>MONTH(FACTURACION[[#This Row],[MES]]&amp;1)</f>
        <v>5</v>
      </c>
      <c r="F6545" s="223">
        <f>DATE(FACTURACION[[#This Row],[AÑO]],FACTURACION[[#This Row],[Mes numero]],1)</f>
        <v>43952</v>
      </c>
      <c r="G6545" s="162" t="s">
        <v>5287</v>
      </c>
      <c r="H6545" s="25">
        <v>890503900</v>
      </c>
      <c r="I6545" s="44" t="str">
        <f>+VLOOKUP(FACTURACION[[#This Row],[NIT]],TABLACLIENTE,2,FALSE)</f>
        <v>GASES DEL ORIENTE S.A. E.S.P.</v>
      </c>
      <c r="J6545" s="114" t="s">
        <v>3201</v>
      </c>
      <c r="K6545" s="44" t="str">
        <f>+VLOOKUP(FACTURACION[[#This Row],[REFERENCIA]],CODINV,2,FALSE)</f>
        <v>SCREW SOCKET HD CAP METRIC</v>
      </c>
      <c r="L6545" s="44" t="str">
        <f>IF(VLOOKUP(FACTURACION[[#This Row],[REFERENCIA]],CODINV,3,FALSE)=0,"",VLOOKUP(FACTURACION[[#This Row],[REFERENCIA]],CODINV,3,FALSE))</f>
        <v>52533P020</v>
      </c>
      <c r="M6545" s="44" t="str">
        <f>+VLOOKUP(FACTURACION[[#This Row],[REFERENCIA]],CODINV,4,FALSE)</f>
        <v>REPUESTOS Y ACCESORIOS</v>
      </c>
      <c r="N6545" s="44" t="str">
        <f>+VLOOKUP(FACTURACION[[#This Row],[REFERENCIA]],CODINV,5,FALSE)</f>
        <v>HONEYWELL</v>
      </c>
      <c r="O6545" s="114">
        <v>20</v>
      </c>
      <c r="P6545" s="131">
        <v>24578.44</v>
      </c>
      <c r="Q6545" s="48">
        <f>+FACTURACION[[#This Row],[CANTIDAD]]*FACTURACION[[#This Row],[VR UNITARIO]]/1000</f>
        <v>491.56880000000001</v>
      </c>
      <c r="R6545" s="44" t="str">
        <f>+VLOOKUP(FACTURACION[[#This Row],[NIT]],TABLACLIENTE,5,FALSE)</f>
        <v>CUCUTA</v>
      </c>
    </row>
    <row r="6546" spans="3:18">
      <c r="C6546" s="120">
        <v>2020</v>
      </c>
      <c r="D6546" s="30" t="s">
        <v>84</v>
      </c>
      <c r="E6546" s="30">
        <f>MONTH(FACTURACION[[#This Row],[MES]]&amp;1)</f>
        <v>5</v>
      </c>
      <c r="F6546" s="223">
        <f>DATE(FACTURACION[[#This Row],[AÑO]],FACTURACION[[#This Row],[Mes numero]],1)</f>
        <v>43952</v>
      </c>
      <c r="G6546" s="162" t="s">
        <v>5287</v>
      </c>
      <c r="H6546" s="25">
        <v>890503900</v>
      </c>
      <c r="I6546" s="44" t="str">
        <f>+VLOOKUP(FACTURACION[[#This Row],[NIT]],TABLACLIENTE,2,FALSE)</f>
        <v>GASES DEL ORIENTE S.A. E.S.P.</v>
      </c>
      <c r="J6546" s="114" t="s">
        <v>580</v>
      </c>
      <c r="K6546" s="44" t="str">
        <f>+VLOOKUP(FACTURACION[[#This Row],[REFERENCIA]],CODINV,2,FALSE)</f>
        <v>GASKET</v>
      </c>
      <c r="L6546" s="44" t="str">
        <f>IF(VLOOKUP(FACTURACION[[#This Row],[REFERENCIA]],CODINV,3,FALSE)=0,"",VLOOKUP(FACTURACION[[#This Row],[REFERENCIA]],CODINV,3,FALSE))</f>
        <v>70019P106</v>
      </c>
      <c r="M6546" s="44" t="str">
        <f>+VLOOKUP(FACTURACION[[#This Row],[REFERENCIA]],CODINV,4,FALSE)</f>
        <v>REPUESTOS Y ACCESORIOS</v>
      </c>
      <c r="N6546" s="44" t="str">
        <f>+VLOOKUP(FACTURACION[[#This Row],[REFERENCIA]],CODINV,5,FALSE)</f>
        <v>HONEYWELL</v>
      </c>
      <c r="O6546" s="114">
        <v>80</v>
      </c>
      <c r="P6546" s="131">
        <v>24968.57</v>
      </c>
      <c r="Q6546" s="48">
        <f>+FACTURACION[[#This Row],[CANTIDAD]]*FACTURACION[[#This Row],[VR UNITARIO]]/1000</f>
        <v>1997.4856000000002</v>
      </c>
      <c r="R6546" s="44" t="str">
        <f>+VLOOKUP(FACTURACION[[#This Row],[NIT]],TABLACLIENTE,5,FALSE)</f>
        <v>CUCUTA</v>
      </c>
    </row>
    <row r="6547" spans="3:18">
      <c r="C6547" s="120">
        <v>2020</v>
      </c>
      <c r="D6547" s="30" t="s">
        <v>84</v>
      </c>
      <c r="E6547" s="30">
        <f>MONTH(FACTURACION[[#This Row],[MES]]&amp;1)</f>
        <v>5</v>
      </c>
      <c r="F6547" s="223">
        <f>DATE(FACTURACION[[#This Row],[AÑO]],FACTURACION[[#This Row],[Mes numero]],1)</f>
        <v>43952</v>
      </c>
      <c r="G6547" s="162" t="s">
        <v>5287</v>
      </c>
      <c r="H6547" s="25">
        <v>890503900</v>
      </c>
      <c r="I6547" s="44" t="str">
        <f>+VLOOKUP(FACTURACION[[#This Row],[NIT]],TABLACLIENTE,2,FALSE)</f>
        <v>GASES DEL ORIENTE S.A. E.S.P.</v>
      </c>
      <c r="J6547" s="114" t="s">
        <v>570</v>
      </c>
      <c r="K6547" s="44" t="str">
        <f>+VLOOKUP(FACTURACION[[#This Row],[REFERENCIA]],CODINV,2,FALSE)</f>
        <v>WASHER</v>
      </c>
      <c r="L6547" s="44" t="str">
        <f>IF(VLOOKUP(FACTURACION[[#This Row],[REFERENCIA]],CODINV,3,FALSE)=0,"",VLOOKUP(FACTURACION[[#This Row],[REFERENCIA]],CODINV,3,FALSE))</f>
        <v>70176P040</v>
      </c>
      <c r="M6547" s="44" t="str">
        <f>+VLOOKUP(FACTURACION[[#This Row],[REFERENCIA]],CODINV,4,FALSE)</f>
        <v>REPUESTOS Y ACCESORIOS</v>
      </c>
      <c r="N6547" s="44" t="str">
        <f>+VLOOKUP(FACTURACION[[#This Row],[REFERENCIA]],CODINV,5,FALSE)</f>
        <v>HONEYWELL</v>
      </c>
      <c r="O6547" s="114">
        <v>162</v>
      </c>
      <c r="P6547" s="131">
        <v>14942.13</v>
      </c>
      <c r="Q6547" s="48">
        <f>+FACTURACION[[#This Row],[CANTIDAD]]*FACTURACION[[#This Row],[VR UNITARIO]]/1000</f>
        <v>2420.6250599999998</v>
      </c>
      <c r="R6547" s="44" t="str">
        <f>+VLOOKUP(FACTURACION[[#This Row],[NIT]],TABLACLIENTE,5,FALSE)</f>
        <v>CUCUTA</v>
      </c>
    </row>
    <row r="6548" spans="3:18">
      <c r="C6548" s="120">
        <v>2020</v>
      </c>
      <c r="D6548" s="30" t="s">
        <v>84</v>
      </c>
      <c r="E6548" s="30">
        <f>MONTH(FACTURACION[[#This Row],[MES]]&amp;1)</f>
        <v>5</v>
      </c>
      <c r="F6548" s="223">
        <f>DATE(FACTURACION[[#This Row],[AÑO]],FACTURACION[[#This Row],[Mes numero]],1)</f>
        <v>43952</v>
      </c>
      <c r="G6548" s="162" t="s">
        <v>5287</v>
      </c>
      <c r="H6548" s="25">
        <v>890503900</v>
      </c>
      <c r="I6548" s="44" t="str">
        <f>+VLOOKUP(FACTURACION[[#This Row],[NIT]],TABLACLIENTE,2,FALSE)</f>
        <v>GASES DEL ORIENTE S.A. E.S.P.</v>
      </c>
      <c r="J6548" s="114" t="s">
        <v>820</v>
      </c>
      <c r="K6548" s="44" t="str">
        <f>+VLOOKUP(FACTURACION[[#This Row],[REFERENCIA]],CODINV,2,FALSE)</f>
        <v>ADJUSTMEN SCREW ASSEMBLY</v>
      </c>
      <c r="L6548" s="44" t="str">
        <f>IF(VLOOKUP(FACTURACION[[#This Row],[REFERENCIA]],CODINV,3,FALSE)=0,"",VLOOKUP(FACTURACION[[#This Row],[REFERENCIA]],CODINV,3,FALSE))</f>
        <v>72213G003</v>
      </c>
      <c r="M6548" s="44" t="str">
        <f>+VLOOKUP(FACTURACION[[#This Row],[REFERENCIA]],CODINV,4,FALSE)</f>
        <v>REPUESTOS Y ACCESORIOS</v>
      </c>
      <c r="N6548" s="44" t="str">
        <f>+VLOOKUP(FACTURACION[[#This Row],[REFERENCIA]],CODINV,5,FALSE)</f>
        <v>HONEYWELL</v>
      </c>
      <c r="O6548" s="114">
        <v>10</v>
      </c>
      <c r="P6548" s="131">
        <v>441397.6</v>
      </c>
      <c r="Q6548" s="48">
        <f>+FACTURACION[[#This Row],[CANTIDAD]]*FACTURACION[[#This Row],[VR UNITARIO]]/1000</f>
        <v>4413.9759999999997</v>
      </c>
      <c r="R6548" s="44" t="str">
        <f>+VLOOKUP(FACTURACION[[#This Row],[NIT]],TABLACLIENTE,5,FALSE)</f>
        <v>CUCUTA</v>
      </c>
    </row>
    <row r="6549" spans="3:18">
      <c r="C6549" s="120">
        <v>2020</v>
      </c>
      <c r="D6549" s="30" t="s">
        <v>84</v>
      </c>
      <c r="E6549" s="30">
        <f>MONTH(FACTURACION[[#This Row],[MES]]&amp;1)</f>
        <v>5</v>
      </c>
      <c r="F6549" s="223">
        <f>DATE(FACTURACION[[#This Row],[AÑO]],FACTURACION[[#This Row],[Mes numero]],1)</f>
        <v>43952</v>
      </c>
      <c r="G6549" s="162" t="s">
        <v>5288</v>
      </c>
      <c r="H6549" s="25">
        <v>890503900</v>
      </c>
      <c r="I6549" s="44" t="str">
        <f>+VLOOKUP(FACTURACION[[#This Row],[NIT]],TABLACLIENTE,2,FALSE)</f>
        <v>GASES DEL ORIENTE S.A. E.S.P.</v>
      </c>
      <c r="J6549" s="114" t="s">
        <v>61</v>
      </c>
      <c r="K6549" s="44" t="str">
        <f>+VLOOKUP(FACTURACION[[#This Row],[REFERENCIA]],CODINV,2,FALSE)</f>
        <v>MANGA 2" S300 H7</v>
      </c>
      <c r="L6549" s="44" t="str">
        <f>IF(VLOOKUP(FACTURACION[[#This Row],[REFERENCIA]],CODINV,3,FALSE)=0,"",VLOOKUP(FACTURACION[[#This Row],[REFERENCIA]],CODINV,3,FALSE))</f>
        <v>73404P002</v>
      </c>
      <c r="M6549" s="44" t="str">
        <f>+VLOOKUP(FACTURACION[[#This Row],[REFERENCIA]],CODINV,4,FALSE)</f>
        <v>MANGAS</v>
      </c>
      <c r="N6549" s="44" t="str">
        <f>+VLOOKUP(FACTURACION[[#This Row],[REFERENCIA]],CODINV,5,FALSE)</f>
        <v>HONEYWELL</v>
      </c>
      <c r="O6549" s="114">
        <v>55</v>
      </c>
      <c r="P6549" s="131">
        <v>662837.66</v>
      </c>
      <c r="Q6549" s="48">
        <f>+FACTURACION[[#This Row],[CANTIDAD]]*FACTURACION[[#This Row],[VR UNITARIO]]/1000</f>
        <v>36456.071300000003</v>
      </c>
      <c r="R6549" s="44" t="str">
        <f>+VLOOKUP(FACTURACION[[#This Row],[NIT]],TABLACLIENTE,5,FALSE)</f>
        <v>CUCUTA</v>
      </c>
    </row>
    <row r="6550" spans="3:18">
      <c r="C6550" s="120">
        <v>2020</v>
      </c>
      <c r="D6550" s="30" t="s">
        <v>84</v>
      </c>
      <c r="E6550" s="30">
        <f>MONTH(FACTURACION[[#This Row],[MES]]&amp;1)</f>
        <v>5</v>
      </c>
      <c r="F6550" s="223">
        <f>DATE(FACTURACION[[#This Row],[AÑO]],FACTURACION[[#This Row],[Mes numero]],1)</f>
        <v>43952</v>
      </c>
      <c r="G6550" s="162" t="s">
        <v>5288</v>
      </c>
      <c r="H6550" s="25">
        <v>890503900</v>
      </c>
      <c r="I6550" s="44" t="str">
        <f>+VLOOKUP(FACTURACION[[#This Row],[NIT]],TABLACLIENTE,2,FALSE)</f>
        <v>GASES DEL ORIENTE S.A. E.S.P.</v>
      </c>
      <c r="J6550" s="114" t="s">
        <v>218</v>
      </c>
      <c r="K6550" s="44" t="str">
        <f>+VLOOKUP(FACTURACION[[#This Row],[REFERENCIA]],CODINV,2,FALSE)</f>
        <v>MANGA 2" S600 B7</v>
      </c>
      <c r="L6550" s="44" t="str">
        <f>IF(VLOOKUP(FACTURACION[[#This Row],[REFERENCIA]],CODINV,3,FALSE)=0,"",VLOOKUP(FACTURACION[[#This Row],[REFERENCIA]],CODINV,3,FALSE))</f>
        <v>73677P007</v>
      </c>
      <c r="M6550" s="44" t="str">
        <f>+VLOOKUP(FACTURACION[[#This Row],[REFERENCIA]],CODINV,4,FALSE)</f>
        <v>MANGAS</v>
      </c>
      <c r="N6550" s="44" t="str">
        <f>+VLOOKUP(FACTURACION[[#This Row],[REFERENCIA]],CODINV,5,FALSE)</f>
        <v>HONEYWELL</v>
      </c>
      <c r="O6550" s="114">
        <v>18</v>
      </c>
      <c r="P6550" s="131">
        <v>643721</v>
      </c>
      <c r="Q6550" s="48">
        <f>+FACTURACION[[#This Row],[CANTIDAD]]*FACTURACION[[#This Row],[VR UNITARIO]]/1000</f>
        <v>11586.977999999999</v>
      </c>
      <c r="R6550" s="44" t="str">
        <f>+VLOOKUP(FACTURACION[[#This Row],[NIT]],TABLACLIENTE,5,FALSE)</f>
        <v>CUCUTA</v>
      </c>
    </row>
    <row r="6551" spans="3:18">
      <c r="C6551" s="120">
        <v>2020</v>
      </c>
      <c r="D6551" s="30" t="s">
        <v>84</v>
      </c>
      <c r="E6551" s="30">
        <f>MONTH(FACTURACION[[#This Row],[MES]]&amp;1)</f>
        <v>5</v>
      </c>
      <c r="F6551" s="223">
        <f>DATE(FACTURACION[[#This Row],[AÑO]],FACTURACION[[#This Row],[Mes numero]],1)</f>
        <v>43952</v>
      </c>
      <c r="G6551" s="162" t="s">
        <v>5288</v>
      </c>
      <c r="H6551" s="25">
        <v>890503900</v>
      </c>
      <c r="I6551" s="44" t="str">
        <f>+VLOOKUP(FACTURACION[[#This Row],[NIT]],TABLACLIENTE,2,FALSE)</f>
        <v>GASES DEL ORIENTE S.A. E.S.P.</v>
      </c>
      <c r="J6551" s="114" t="s">
        <v>153</v>
      </c>
      <c r="K6551" s="44" t="str">
        <f>+VLOOKUP(FACTURACION[[#This Row],[REFERENCIA]],CODINV,2,FALSE)</f>
        <v>MANGA 3" S300 H7</v>
      </c>
      <c r="L6551" s="44" t="str">
        <f>IF(VLOOKUP(FACTURACION[[#This Row],[REFERENCIA]],CODINV,3,FALSE)=0,"",VLOOKUP(FACTURACION[[#This Row],[REFERENCIA]],CODINV,3,FALSE))</f>
        <v>73404P003</v>
      </c>
      <c r="M6551" s="44" t="str">
        <f>+VLOOKUP(FACTURACION[[#This Row],[REFERENCIA]],CODINV,4,FALSE)</f>
        <v>MANGAS</v>
      </c>
      <c r="N6551" s="44" t="str">
        <f>+VLOOKUP(FACTURACION[[#This Row],[REFERENCIA]],CODINV,5,FALSE)</f>
        <v>HONEYWELL</v>
      </c>
      <c r="O6551" s="114">
        <v>9</v>
      </c>
      <c r="P6551" s="131">
        <v>1121635.25</v>
      </c>
      <c r="Q6551" s="48">
        <f>+FACTURACION[[#This Row],[CANTIDAD]]*FACTURACION[[#This Row],[VR UNITARIO]]/1000</f>
        <v>10094.71725</v>
      </c>
      <c r="R6551" s="44" t="str">
        <f>+VLOOKUP(FACTURACION[[#This Row],[NIT]],TABLACLIENTE,5,FALSE)</f>
        <v>CUCUTA</v>
      </c>
    </row>
    <row r="6552" spans="3:18">
      <c r="C6552" s="120">
        <v>2020</v>
      </c>
      <c r="D6552" s="30" t="s">
        <v>84</v>
      </c>
      <c r="E6552" s="30">
        <f>MONTH(FACTURACION[[#This Row],[MES]]&amp;1)</f>
        <v>5</v>
      </c>
      <c r="F6552" s="223">
        <f>DATE(FACTURACION[[#This Row],[AÑO]],FACTURACION[[#This Row],[Mes numero]],1)</f>
        <v>43952</v>
      </c>
      <c r="G6552" s="162" t="s">
        <v>5288</v>
      </c>
      <c r="H6552" s="25">
        <v>890503900</v>
      </c>
      <c r="I6552" s="44" t="str">
        <f>+VLOOKUP(FACTURACION[[#This Row],[NIT]],TABLACLIENTE,2,FALSE)</f>
        <v>GASES DEL ORIENTE S.A. E.S.P.</v>
      </c>
      <c r="J6552" s="114" t="s">
        <v>288</v>
      </c>
      <c r="K6552" s="44" t="str">
        <f>+VLOOKUP(FACTURACION[[#This Row],[REFERENCIA]],CODINV,2,FALSE)</f>
        <v>MANGA 4" S300 H7</v>
      </c>
      <c r="L6552" s="44" t="str">
        <f>IF(VLOOKUP(FACTURACION[[#This Row],[REFERENCIA]],CODINV,3,FALSE)=0,"",VLOOKUP(FACTURACION[[#This Row],[REFERENCIA]],CODINV,3,FALSE))</f>
        <v>73404P001</v>
      </c>
      <c r="M6552" s="44" t="str">
        <f>+VLOOKUP(FACTURACION[[#This Row],[REFERENCIA]],CODINV,4,FALSE)</f>
        <v>MANGAS</v>
      </c>
      <c r="N6552" s="44" t="str">
        <f>+VLOOKUP(FACTURACION[[#This Row],[REFERENCIA]],CODINV,5,FALSE)</f>
        <v>HONEYWELL</v>
      </c>
      <c r="O6552" s="114">
        <v>4</v>
      </c>
      <c r="P6552" s="131">
        <v>1474316.38</v>
      </c>
      <c r="Q6552" s="48">
        <f>+FACTURACION[[#This Row],[CANTIDAD]]*FACTURACION[[#This Row],[VR UNITARIO]]/1000</f>
        <v>5897.2655199999999</v>
      </c>
      <c r="R6552" s="44" t="str">
        <f>+VLOOKUP(FACTURACION[[#This Row],[NIT]],TABLACLIENTE,5,FALSE)</f>
        <v>CUCUTA</v>
      </c>
    </row>
    <row r="6553" spans="3:18">
      <c r="C6553" s="120">
        <v>2020</v>
      </c>
      <c r="D6553" s="30" t="s">
        <v>84</v>
      </c>
      <c r="E6553" s="30">
        <f>MONTH(FACTURACION[[#This Row],[MES]]&amp;1)</f>
        <v>5</v>
      </c>
      <c r="F6553" s="223">
        <f>DATE(FACTURACION[[#This Row],[AÑO]],FACTURACION[[#This Row],[Mes numero]],1)</f>
        <v>43952</v>
      </c>
      <c r="G6553" s="162" t="s">
        <v>5288</v>
      </c>
      <c r="H6553" s="25">
        <v>890503900</v>
      </c>
      <c r="I6553" s="44" t="str">
        <f>+VLOOKUP(FACTURACION[[#This Row],[NIT]],TABLACLIENTE,2,FALSE)</f>
        <v>GASES DEL ORIENTE S.A. E.S.P.</v>
      </c>
      <c r="J6553" s="114" t="s">
        <v>1255</v>
      </c>
      <c r="K6553" s="44" t="str">
        <f>+VLOOKUP(FACTURACION[[#This Row],[REFERENCIA]],CODINV,2,FALSE)</f>
        <v>MANGA 4" S600 B7</v>
      </c>
      <c r="L6553" s="44" t="str">
        <f>IF(VLOOKUP(FACTURACION[[#This Row],[REFERENCIA]],CODINV,3,FALSE)=0,"",VLOOKUP(FACTURACION[[#This Row],[REFERENCIA]],CODINV,3,FALSE))</f>
        <v>73677P008</v>
      </c>
      <c r="M6553" s="44" t="str">
        <f>+VLOOKUP(FACTURACION[[#This Row],[REFERENCIA]],CODINV,4,FALSE)</f>
        <v>MANGAS</v>
      </c>
      <c r="N6553" s="44" t="str">
        <f>+VLOOKUP(FACTURACION[[#This Row],[REFERENCIA]],CODINV,5,FALSE)</f>
        <v>HONEYWELL</v>
      </c>
      <c r="O6553" s="114">
        <v>1</v>
      </c>
      <c r="P6553" s="131">
        <v>1376002.61</v>
      </c>
      <c r="Q6553" s="48">
        <f>+FACTURACION[[#This Row],[CANTIDAD]]*FACTURACION[[#This Row],[VR UNITARIO]]/1000</f>
        <v>1376.00261</v>
      </c>
      <c r="R6553" s="44" t="str">
        <f>+VLOOKUP(FACTURACION[[#This Row],[NIT]],TABLACLIENTE,5,FALSE)</f>
        <v>CUCUTA</v>
      </c>
    </row>
    <row r="6554" spans="3:18">
      <c r="C6554" s="120">
        <v>2020</v>
      </c>
      <c r="D6554" s="30" t="s">
        <v>84</v>
      </c>
      <c r="E6554" s="30">
        <f>MONTH(FACTURACION[[#This Row],[MES]]&amp;1)</f>
        <v>5</v>
      </c>
      <c r="F6554" s="223">
        <f>DATE(FACTURACION[[#This Row],[AÑO]],FACTURACION[[#This Row],[Mes numero]],1)</f>
        <v>43952</v>
      </c>
      <c r="G6554" s="162" t="s">
        <v>5289</v>
      </c>
      <c r="H6554" s="25">
        <v>890500726</v>
      </c>
      <c r="I6554" s="44" t="str">
        <f>+VLOOKUP(FACTURACION[[#This Row],[NIT]],TABLACLIENTE,2,FALSE)</f>
        <v>NORTESANTANDEREANA DE GAS S.A. E.S.P (NORGAS S.A. E.S.P.)</v>
      </c>
      <c r="J6554" s="114" t="s">
        <v>604</v>
      </c>
      <c r="K6554" s="44" t="str">
        <f>+VLOOKUP(FACTURACION[[#This Row],[REFERENCIA]],CODINV,2,FALSE)</f>
        <v>DIAFRAGMA 1800CPB2</v>
      </c>
      <c r="L6554" s="44" t="str">
        <f>IF(VLOOKUP(FACTURACION[[#This Row],[REFERENCIA]],CODINV,3,FALSE)=0,"",VLOOKUP(FACTURACION[[#This Row],[REFERENCIA]],CODINV,3,FALSE))</f>
        <v>70014P186</v>
      </c>
      <c r="M6554" s="44" t="str">
        <f>+VLOOKUP(FACTURACION[[#This Row],[REFERENCIA]],CODINV,4,FALSE)</f>
        <v>REPUESTOS Y ACCESORIOS</v>
      </c>
      <c r="N6554" s="44" t="str">
        <f>+VLOOKUP(FACTURACION[[#This Row],[REFERENCIA]],CODINV,5,FALSE)</f>
        <v>HONEYWELL</v>
      </c>
      <c r="O6554" s="114">
        <v>5</v>
      </c>
      <c r="P6554" s="131">
        <v>65000</v>
      </c>
      <c r="Q6554" s="48">
        <f>+FACTURACION[[#This Row],[CANTIDAD]]*FACTURACION[[#This Row],[VR UNITARIO]]/1000</f>
        <v>325</v>
      </c>
      <c r="R6554" s="44" t="str">
        <f>+VLOOKUP(FACTURACION[[#This Row],[NIT]],TABLACLIENTE,5,FALSE)</f>
        <v>BUCARAMANGA</v>
      </c>
    </row>
    <row r="6555" spans="3:18">
      <c r="C6555" s="120">
        <v>2020</v>
      </c>
      <c r="D6555" s="30" t="s">
        <v>84</v>
      </c>
      <c r="E6555" s="30">
        <f>MONTH(FACTURACION[[#This Row],[MES]]&amp;1)</f>
        <v>5</v>
      </c>
      <c r="F6555" s="223">
        <f>DATE(FACTURACION[[#This Row],[AÑO]],FACTURACION[[#This Row],[Mes numero]],1)</f>
        <v>43952</v>
      </c>
      <c r="G6555" s="162" t="s">
        <v>5289</v>
      </c>
      <c r="H6555" s="25">
        <v>890500726</v>
      </c>
      <c r="I6555" s="44" t="str">
        <f>+VLOOKUP(FACTURACION[[#This Row],[NIT]],TABLACLIENTE,2,FALSE)</f>
        <v>NORTESANTANDEREANA DE GAS S.A. E.S.P (NORGAS S.A. E.S.P.)</v>
      </c>
      <c r="J6555" s="114" t="s">
        <v>3543</v>
      </c>
      <c r="K6555" s="44" t="str">
        <f>+VLOOKUP(FACTURACION[[#This Row],[REFERENCIA]],CODINV,2,FALSE)</f>
        <v>SEAT DISC BUNA 70</v>
      </c>
      <c r="L6555" s="44" t="str">
        <f>IF(VLOOKUP(FACTURACION[[#This Row],[REFERENCIA]],CODINV,3,FALSE)=0,"",VLOOKUP(FACTURACION[[#This Row],[REFERENCIA]],CODINV,3,FALSE))</f>
        <v>70014P042</v>
      </c>
      <c r="M6555" s="44" t="str">
        <f>+VLOOKUP(FACTURACION[[#This Row],[REFERENCIA]],CODINV,4,FALSE)</f>
        <v>REPUESTOS Y ACCESORIOS</v>
      </c>
      <c r="N6555" s="44" t="str">
        <f>+VLOOKUP(FACTURACION[[#This Row],[REFERENCIA]],CODINV,5,FALSE)</f>
        <v>HONEYWELL</v>
      </c>
      <c r="O6555" s="114">
        <v>6</v>
      </c>
      <c r="P6555" s="131">
        <v>9800</v>
      </c>
      <c r="Q6555" s="48">
        <f>+FACTURACION[[#This Row],[CANTIDAD]]*FACTURACION[[#This Row],[VR UNITARIO]]/1000</f>
        <v>58.8</v>
      </c>
      <c r="R6555" s="44" t="str">
        <f>+VLOOKUP(FACTURACION[[#This Row],[NIT]],TABLACLIENTE,5,FALSE)</f>
        <v>BUCARAMANGA</v>
      </c>
    </row>
    <row r="6556" spans="3:18">
      <c r="C6556" s="120">
        <v>2020</v>
      </c>
      <c r="D6556" s="30" t="s">
        <v>84</v>
      </c>
      <c r="E6556" s="30">
        <f>MONTH(FACTURACION[[#This Row],[MES]]&amp;1)</f>
        <v>5</v>
      </c>
      <c r="F6556" s="223">
        <f>DATE(FACTURACION[[#This Row],[AÑO]],FACTURACION[[#This Row],[Mes numero]],1)</f>
        <v>43952</v>
      </c>
      <c r="G6556" s="162" t="s">
        <v>5290</v>
      </c>
      <c r="H6556" s="25">
        <v>890500726</v>
      </c>
      <c r="I6556" s="44" t="str">
        <f>+VLOOKUP(FACTURACION[[#This Row],[NIT]],TABLACLIENTE,2,FALSE)</f>
        <v>NORTESANTANDEREANA DE GAS S.A. E.S.P (NORGAS S.A. E.S.P.)</v>
      </c>
      <c r="J6556" s="114" t="s">
        <v>1019</v>
      </c>
      <c r="K6556" s="44" t="str">
        <f>+VLOOKUP(FACTURACION[[#This Row],[REFERENCIA]],CODINV,2,FALSE)</f>
        <v>IMPELLER PARA BOMBA CORKEN MODELO C12</v>
      </c>
      <c r="L6556" s="44" t="str">
        <f>IF(VLOOKUP(FACTURACION[[#This Row],[REFERENCIA]],CODINV,3,FALSE)=0,"",VLOOKUP(FACTURACION[[#This Row],[REFERENCIA]],CODINV,3,FALSE))</f>
        <v/>
      </c>
      <c r="M6556" s="44" t="str">
        <f>+VLOOKUP(FACTURACION[[#This Row],[REFERENCIA]],CODINV,4,FALSE)</f>
        <v>BOMBAS</v>
      </c>
      <c r="N6556" s="44" t="str">
        <f>+VLOOKUP(FACTURACION[[#This Row],[REFERENCIA]],CODINV,5,FALSE)</f>
        <v>CORKEN</v>
      </c>
      <c r="O6556" s="114">
        <v>1</v>
      </c>
      <c r="P6556" s="131">
        <v>7753199.04</v>
      </c>
      <c r="Q6556" s="48">
        <f>+FACTURACION[[#This Row],[CANTIDAD]]*FACTURACION[[#This Row],[VR UNITARIO]]/1000</f>
        <v>7753.1990400000004</v>
      </c>
      <c r="R6556" s="44" t="str">
        <f>+VLOOKUP(FACTURACION[[#This Row],[NIT]],TABLACLIENTE,5,FALSE)</f>
        <v>BUCARAMANGA</v>
      </c>
    </row>
    <row r="6557" spans="3:18">
      <c r="C6557" s="120">
        <v>2020</v>
      </c>
      <c r="D6557" s="30" t="s">
        <v>84</v>
      </c>
      <c r="E6557" s="30">
        <f>MONTH(FACTURACION[[#This Row],[MES]]&amp;1)</f>
        <v>5</v>
      </c>
      <c r="F6557" s="223">
        <f>DATE(FACTURACION[[#This Row],[AÑO]],FACTURACION[[#This Row],[Mes numero]],1)</f>
        <v>43952</v>
      </c>
      <c r="G6557" s="162" t="s">
        <v>5291</v>
      </c>
      <c r="H6557" s="25">
        <v>800167643</v>
      </c>
      <c r="I6557" s="44" t="str">
        <f>+VLOOKUP(FACTURACION[[#This Row],[NIT]],TABLACLIENTE,2,FALSE)</f>
        <v>GASES DE OCCIDENTE S.A. E.S.P. (GDO)</v>
      </c>
      <c r="J6557" s="114" t="s">
        <v>132</v>
      </c>
      <c r="K6557" s="44" t="str">
        <f>+VLOOKUP(FACTURACION[[#This Row],[REFERENCIA]],CODINV,2,FALSE)</f>
        <v>KIT REPARACION BUNA N 80</v>
      </c>
      <c r="L6557" s="44" t="str">
        <f>IF(VLOOKUP(FACTURACION[[#This Row],[REFERENCIA]],CODINV,3,FALSE)=0,"",VLOOKUP(FACTURACION[[#This Row],[REFERENCIA]],CODINV,3,FALSE))</f>
        <v>73914K010</v>
      </c>
      <c r="M6557" s="44" t="str">
        <f>+VLOOKUP(FACTURACION[[#This Row],[REFERENCIA]],CODINV,4,FALSE)</f>
        <v>REPUESTOS Y ACCESORIOS</v>
      </c>
      <c r="N6557" s="44" t="str">
        <f>+VLOOKUP(FACTURACION[[#This Row],[REFERENCIA]],CODINV,5,FALSE)</f>
        <v>HONEYWELL</v>
      </c>
      <c r="O6557" s="114">
        <v>20</v>
      </c>
      <c r="P6557" s="131">
        <v>208563.49</v>
      </c>
      <c r="Q6557" s="48">
        <f>+FACTURACION[[#This Row],[CANTIDAD]]*FACTURACION[[#This Row],[VR UNITARIO]]/1000</f>
        <v>4171.2698</v>
      </c>
      <c r="R6557" s="44" t="str">
        <f>+VLOOKUP(FACTURACION[[#This Row],[NIT]],TABLACLIENTE,5,FALSE)</f>
        <v>CALI</v>
      </c>
    </row>
    <row r="6558" spans="3:18">
      <c r="C6558" s="120">
        <v>2020</v>
      </c>
      <c r="D6558" s="30" t="s">
        <v>84</v>
      </c>
      <c r="E6558" s="30">
        <f>MONTH(FACTURACION[[#This Row],[MES]]&amp;1)</f>
        <v>5</v>
      </c>
      <c r="F6558" s="223">
        <f>DATE(FACTURACION[[#This Row],[AÑO]],FACTURACION[[#This Row],[Mes numero]],1)</f>
        <v>43952</v>
      </c>
      <c r="G6558" s="162" t="s">
        <v>5291</v>
      </c>
      <c r="H6558" s="25">
        <v>800167643</v>
      </c>
      <c r="I6558" s="44" t="str">
        <f>+VLOOKUP(FACTURACION[[#This Row],[NIT]],TABLACLIENTE,2,FALSE)</f>
        <v>GASES DE OCCIDENTE S.A. E.S.P. (GDO)</v>
      </c>
      <c r="J6558" s="114" t="s">
        <v>566</v>
      </c>
      <c r="K6558" s="44" t="str">
        <f>+VLOOKUP(FACTURACION[[#This Row],[REFERENCIA]],CODINV,2,FALSE)</f>
        <v>MANGA 2" S300 V7</v>
      </c>
      <c r="L6558" s="44" t="str">
        <f>IF(VLOOKUP(FACTURACION[[#This Row],[REFERENCIA]],CODINV,3,FALSE)=0,"",VLOOKUP(FACTURACION[[#This Row],[REFERENCIA]],CODINV,3,FALSE))</f>
        <v>73404P015</v>
      </c>
      <c r="M6558" s="44" t="str">
        <f>+VLOOKUP(FACTURACION[[#This Row],[REFERENCIA]],CODINV,4,FALSE)</f>
        <v>MANGAS</v>
      </c>
      <c r="N6558" s="44" t="str">
        <f>+VLOOKUP(FACTURACION[[#This Row],[REFERENCIA]],CODINV,5,FALSE)</f>
        <v>HONEYWELL</v>
      </c>
      <c r="O6558" s="114">
        <v>6</v>
      </c>
      <c r="P6558" s="131">
        <v>1660861.43</v>
      </c>
      <c r="Q6558" s="48">
        <f>+FACTURACION[[#This Row],[CANTIDAD]]*FACTURACION[[#This Row],[VR UNITARIO]]/1000</f>
        <v>9965.1685799999996</v>
      </c>
      <c r="R6558" s="44" t="str">
        <f>+VLOOKUP(FACTURACION[[#This Row],[NIT]],TABLACLIENTE,5,FALSE)</f>
        <v>CALI</v>
      </c>
    </row>
    <row r="6559" spans="3:18">
      <c r="C6559" s="120">
        <v>2020</v>
      </c>
      <c r="D6559" s="30" t="s">
        <v>84</v>
      </c>
      <c r="E6559" s="30">
        <f>MONTH(FACTURACION[[#This Row],[MES]]&amp;1)</f>
        <v>5</v>
      </c>
      <c r="F6559" s="223">
        <f>DATE(FACTURACION[[#This Row],[AÑO]],FACTURACION[[#This Row],[Mes numero]],1)</f>
        <v>43952</v>
      </c>
      <c r="G6559" s="162" t="s">
        <v>5291</v>
      </c>
      <c r="H6559" s="25">
        <v>800167643</v>
      </c>
      <c r="I6559" s="44" t="str">
        <f>+VLOOKUP(FACTURACION[[#This Row],[NIT]],TABLACLIENTE,2,FALSE)</f>
        <v>GASES DE OCCIDENTE S.A. E.S.P. (GDO)</v>
      </c>
      <c r="J6559" s="114" t="s">
        <v>218</v>
      </c>
      <c r="K6559" s="44" t="str">
        <f>+VLOOKUP(FACTURACION[[#This Row],[REFERENCIA]],CODINV,2,FALSE)</f>
        <v>MANGA 2" S600 B7</v>
      </c>
      <c r="L6559" s="44" t="str">
        <f>IF(VLOOKUP(FACTURACION[[#This Row],[REFERENCIA]],CODINV,3,FALSE)=0,"",VLOOKUP(FACTURACION[[#This Row],[REFERENCIA]],CODINV,3,FALSE))</f>
        <v>73677P007</v>
      </c>
      <c r="M6559" s="44" t="str">
        <f>+VLOOKUP(FACTURACION[[#This Row],[REFERENCIA]],CODINV,4,FALSE)</f>
        <v>MANGAS</v>
      </c>
      <c r="N6559" s="44" t="str">
        <f>+VLOOKUP(FACTURACION[[#This Row],[REFERENCIA]],CODINV,5,FALSE)</f>
        <v>HONEYWELL</v>
      </c>
      <c r="O6559" s="114">
        <v>6</v>
      </c>
      <c r="P6559" s="131">
        <v>879977.22</v>
      </c>
      <c r="Q6559" s="48">
        <f>+FACTURACION[[#This Row],[CANTIDAD]]*FACTURACION[[#This Row],[VR UNITARIO]]/1000</f>
        <v>5279.8633200000004</v>
      </c>
      <c r="R6559" s="44" t="str">
        <f>+VLOOKUP(FACTURACION[[#This Row],[NIT]],TABLACLIENTE,5,FALSE)</f>
        <v>CALI</v>
      </c>
    </row>
    <row r="6560" spans="3:18">
      <c r="C6560" s="120">
        <v>2020</v>
      </c>
      <c r="D6560" s="30" t="s">
        <v>84</v>
      </c>
      <c r="E6560" s="30">
        <f>MONTH(FACTURACION[[#This Row],[MES]]&amp;1)</f>
        <v>5</v>
      </c>
      <c r="F6560" s="223">
        <f>DATE(FACTURACION[[#This Row],[AÑO]],FACTURACION[[#This Row],[Mes numero]],1)</f>
        <v>43952</v>
      </c>
      <c r="G6560" s="162" t="s">
        <v>5292</v>
      </c>
      <c r="H6560" s="25">
        <v>800202395</v>
      </c>
      <c r="I6560" s="44" t="str">
        <f>+VLOOKUP(FACTURACION[[#This Row],[NIT]],TABLACLIENTE,2,FALSE)</f>
        <v>EFIGAS GAS NATURAL S.A. E.S.P. (EFIGAS S.A. E.S.P.)</v>
      </c>
      <c r="J6560" s="114" t="s">
        <v>153</v>
      </c>
      <c r="K6560" s="44" t="str">
        <f>+VLOOKUP(FACTURACION[[#This Row],[REFERENCIA]],CODINV,2,FALSE)</f>
        <v>MANGA 3" S300 H7</v>
      </c>
      <c r="L6560" s="44" t="str">
        <f>IF(VLOOKUP(FACTURACION[[#This Row],[REFERENCIA]],CODINV,3,FALSE)=0,"",VLOOKUP(FACTURACION[[#This Row],[REFERENCIA]],CODINV,3,FALSE))</f>
        <v>73404P003</v>
      </c>
      <c r="M6560" s="44" t="str">
        <f>+VLOOKUP(FACTURACION[[#This Row],[REFERENCIA]],CODINV,4,FALSE)</f>
        <v>MANGAS</v>
      </c>
      <c r="N6560" s="44" t="str">
        <f>+VLOOKUP(FACTURACION[[#This Row],[REFERENCIA]],CODINV,5,FALSE)</f>
        <v>HONEYWELL</v>
      </c>
      <c r="O6560" s="114">
        <v>4</v>
      </c>
      <c r="P6560" s="131">
        <v>1180389</v>
      </c>
      <c r="Q6560" s="48">
        <f>+FACTURACION[[#This Row],[CANTIDAD]]*FACTURACION[[#This Row],[VR UNITARIO]]/1000</f>
        <v>4721.5559999999996</v>
      </c>
      <c r="R6560" s="44" t="str">
        <f>+VLOOKUP(FACTURACION[[#This Row],[NIT]],TABLACLIENTE,5,FALSE)</f>
        <v>MANIZALES</v>
      </c>
    </row>
    <row r="6561" spans="3:18">
      <c r="C6561" s="120">
        <v>2020</v>
      </c>
      <c r="D6561" s="30" t="s">
        <v>84</v>
      </c>
      <c r="E6561" s="30">
        <f>MONTH(FACTURACION[[#This Row],[MES]]&amp;1)</f>
        <v>5</v>
      </c>
      <c r="F6561" s="223">
        <f>DATE(FACTURACION[[#This Row],[AÑO]],FACTURACION[[#This Row],[Mes numero]],1)</f>
        <v>43952</v>
      </c>
      <c r="G6561" s="162" t="s">
        <v>5293</v>
      </c>
      <c r="H6561" s="25">
        <v>890101691</v>
      </c>
      <c r="I6561" s="44" t="str">
        <f>+VLOOKUP(FACTURACION[[#This Row],[NIT]],TABLACLIENTE,2,FALSE)</f>
        <v>GASES DEL CARIBE S.A.E.S.P. (GASCARIBE S.A E.S.P.)</v>
      </c>
      <c r="J6561" s="114" t="s">
        <v>21</v>
      </c>
      <c r="K6561" s="44" t="str">
        <f>+VLOOKUP(FACTURACION[[#This Row],[REFERENCIA]],CODINV,2,FALSE)</f>
        <v>MEDIDOR AC-630 C:1 1/4" MAOP 25PSIG CON CONECTORES</v>
      </c>
      <c r="L6561" s="44" t="str">
        <f>IF(VLOOKUP(FACTURACION[[#This Row],[REFERENCIA]],CODINV,3,FALSE)=0,"",VLOOKUP(FACTURACION[[#This Row],[REFERENCIA]],CODINV,3,FALSE))</f>
        <v/>
      </c>
      <c r="M6561" s="44" t="str">
        <f>+VLOOKUP(FACTURACION[[#This Row],[REFERENCIA]],CODINV,4,FALSE)</f>
        <v>MEDIDORES</v>
      </c>
      <c r="N6561" s="44" t="str">
        <f>+VLOOKUP(FACTURACION[[#This Row],[REFERENCIA]],CODINV,5,FALSE)</f>
        <v>HONEYWELL</v>
      </c>
      <c r="O6561" s="114">
        <v>5</v>
      </c>
      <c r="P6561" s="131">
        <v>2552246.23</v>
      </c>
      <c r="Q6561" s="48">
        <f>+FACTURACION[[#This Row],[CANTIDAD]]*FACTURACION[[#This Row],[VR UNITARIO]]/1000</f>
        <v>12761.23115</v>
      </c>
      <c r="R6561" s="44" t="str">
        <f>+VLOOKUP(FACTURACION[[#This Row],[NIT]],TABLACLIENTE,5,FALSE)</f>
        <v>BARRANQUILLA</v>
      </c>
    </row>
    <row r="6562" spans="3:18">
      <c r="C6562" s="120">
        <v>2020</v>
      </c>
      <c r="D6562" s="30" t="s">
        <v>84</v>
      </c>
      <c r="E6562" s="30">
        <f>MONTH(FACTURACION[[#This Row],[MES]]&amp;1)</f>
        <v>5</v>
      </c>
      <c r="F6562" s="223">
        <f>DATE(FACTURACION[[#This Row],[AÑO]],FACTURACION[[#This Row],[Mes numero]],1)</f>
        <v>43952</v>
      </c>
      <c r="G6562" s="162" t="s">
        <v>5294</v>
      </c>
      <c r="H6562" s="25">
        <v>800021272</v>
      </c>
      <c r="I6562" s="44" t="str">
        <f>+VLOOKUP(FACTURACION[[#This Row],[NIT]],TABLACLIENTE,2,FALSE)</f>
        <v>GASES DEL LLANO S.A. E.S.P (LLANOGAS S.A. E.S.P.)</v>
      </c>
      <c r="J6562" s="114" t="s">
        <v>262</v>
      </c>
      <c r="K6562" s="44" t="str">
        <f>+VLOOKUP(FACTURACION[[#This Row],[REFERENCIA]],CODINV,2,FALSE)</f>
        <v>MEDIDOR AL-425 C:1 1/4" MAOP 25 PSIG</v>
      </c>
      <c r="L6562" s="44" t="str">
        <f>IF(VLOOKUP(FACTURACION[[#This Row],[REFERENCIA]],CODINV,3,FALSE)=0,"",VLOOKUP(FACTURACION[[#This Row],[REFERENCIA]],CODINV,3,FALSE))</f>
        <v/>
      </c>
      <c r="M6562" s="44" t="str">
        <f>+VLOOKUP(FACTURACION[[#This Row],[REFERENCIA]],CODINV,4,FALSE)</f>
        <v>MEDIDORES</v>
      </c>
      <c r="N6562" s="44" t="str">
        <f>+VLOOKUP(FACTURACION[[#This Row],[REFERENCIA]],CODINV,5,FALSE)</f>
        <v>HONEYWELL</v>
      </c>
      <c r="O6562" s="114">
        <v>2</v>
      </c>
      <c r="P6562" s="131">
        <v>922624</v>
      </c>
      <c r="Q6562" s="48">
        <f>+FACTURACION[[#This Row],[CANTIDAD]]*FACTURACION[[#This Row],[VR UNITARIO]]/1000</f>
        <v>1845.248</v>
      </c>
      <c r="R6562" s="44" t="str">
        <f>+VLOOKUP(FACTURACION[[#This Row],[NIT]],TABLACLIENTE,5,FALSE)</f>
        <v>VILLAVICENCIO</v>
      </c>
    </row>
    <row r="6563" spans="3:18">
      <c r="C6563" s="120">
        <v>2020</v>
      </c>
      <c r="D6563" s="30" t="s">
        <v>84</v>
      </c>
      <c r="E6563" s="30">
        <f>MONTH(FACTURACION[[#This Row],[MES]]&amp;1)</f>
        <v>5</v>
      </c>
      <c r="F6563" s="223">
        <f>DATE(FACTURACION[[#This Row],[AÑO]],FACTURACION[[#This Row],[Mes numero]],1)</f>
        <v>43952</v>
      </c>
      <c r="G6563" s="162" t="s">
        <v>5295</v>
      </c>
      <c r="H6563" s="25">
        <v>890101691</v>
      </c>
      <c r="I6563" s="44" t="str">
        <f>+VLOOKUP(FACTURACION[[#This Row],[NIT]],TABLACLIENTE,2,FALSE)</f>
        <v>GASES DEL CARIBE S.A.E.S.P. (GASCARIBE S.A E.S.P.)</v>
      </c>
      <c r="J6563" s="114" t="s">
        <v>3925</v>
      </c>
      <c r="K6563" s="44" t="str">
        <f>+VLOOKUP(FACTURACION[[#This Row],[REFERENCIA]],CODINV,2,FALSE)</f>
        <v>ELBOW</v>
      </c>
      <c r="L6563" s="44" t="str">
        <f>IF(VLOOKUP(FACTURACION[[#This Row],[REFERENCIA]],CODINV,3,FALSE)=0,"",VLOOKUP(FACTURACION[[#This Row],[REFERENCIA]],CODINV,3,FALSE))</f>
        <v>78041P002</v>
      </c>
      <c r="M6563" s="44" t="str">
        <f>+VLOOKUP(FACTURACION[[#This Row],[REFERENCIA]],CODINV,4,FALSE)</f>
        <v>REPUESTOS Y ACCESORIOS</v>
      </c>
      <c r="N6563" s="44" t="str">
        <f>+VLOOKUP(FACTURACION[[#This Row],[REFERENCIA]],CODINV,5,FALSE)</f>
        <v>HONEYWELL</v>
      </c>
      <c r="O6563" s="114">
        <v>8</v>
      </c>
      <c r="P6563" s="131">
        <v>659319.69999999995</v>
      </c>
      <c r="Q6563" s="48">
        <f>+FACTURACION[[#This Row],[CANTIDAD]]*FACTURACION[[#This Row],[VR UNITARIO]]/1000</f>
        <v>5274.5575999999992</v>
      </c>
      <c r="R6563" s="44" t="str">
        <f>+VLOOKUP(FACTURACION[[#This Row],[NIT]],TABLACLIENTE,5,FALSE)</f>
        <v>BARRANQUILLA</v>
      </c>
    </row>
    <row r="6564" spans="3:18">
      <c r="C6564" s="120">
        <v>2020</v>
      </c>
      <c r="D6564" s="30" t="s">
        <v>84</v>
      </c>
      <c r="E6564" s="30">
        <f>MONTH(FACTURACION[[#This Row],[MES]]&amp;1)</f>
        <v>5</v>
      </c>
      <c r="F6564" s="223">
        <f>DATE(FACTURACION[[#This Row],[AÑO]],FACTURACION[[#This Row],[Mes numero]],1)</f>
        <v>43952</v>
      </c>
      <c r="G6564" s="162" t="s">
        <v>5296</v>
      </c>
      <c r="H6564" s="25">
        <v>890101691</v>
      </c>
      <c r="I6564" s="44" t="str">
        <f>+VLOOKUP(FACTURACION[[#This Row],[NIT]],TABLACLIENTE,2,FALSE)</f>
        <v>GASES DEL CARIBE S.A.E.S.P. (GASCARIBE S.A E.S.P.)</v>
      </c>
      <c r="J6564" s="114" t="s">
        <v>61</v>
      </c>
      <c r="K6564" s="44" t="str">
        <f>+VLOOKUP(FACTURACION[[#This Row],[REFERENCIA]],CODINV,2,FALSE)</f>
        <v>MANGA 2" S300 H7</v>
      </c>
      <c r="L6564" s="44" t="str">
        <f>IF(VLOOKUP(FACTURACION[[#This Row],[REFERENCIA]],CODINV,3,FALSE)=0,"",VLOOKUP(FACTURACION[[#This Row],[REFERENCIA]],CODINV,3,FALSE))</f>
        <v>73404P002</v>
      </c>
      <c r="M6564" s="44" t="str">
        <f>+VLOOKUP(FACTURACION[[#This Row],[REFERENCIA]],CODINV,4,FALSE)</f>
        <v>MANGAS</v>
      </c>
      <c r="N6564" s="44" t="str">
        <f>+VLOOKUP(FACTURACION[[#This Row],[REFERENCIA]],CODINV,5,FALSE)</f>
        <v>HONEYWELL</v>
      </c>
      <c r="O6564" s="114">
        <v>10</v>
      </c>
      <c r="P6564" s="131">
        <v>738282.01</v>
      </c>
      <c r="Q6564" s="48">
        <f>+FACTURACION[[#This Row],[CANTIDAD]]*FACTURACION[[#This Row],[VR UNITARIO]]/1000</f>
        <v>7382.8200999999999</v>
      </c>
      <c r="R6564" s="44" t="str">
        <f>+VLOOKUP(FACTURACION[[#This Row],[NIT]],TABLACLIENTE,5,FALSE)</f>
        <v>BARRANQUILLA</v>
      </c>
    </row>
    <row r="6565" spans="3:18">
      <c r="C6565" s="120">
        <v>2020</v>
      </c>
      <c r="D6565" s="30" t="s">
        <v>84</v>
      </c>
      <c r="E6565" s="30">
        <f>MONTH(FACTURACION[[#This Row],[MES]]&amp;1)</f>
        <v>5</v>
      </c>
      <c r="F6565" s="223">
        <f>DATE(FACTURACION[[#This Row],[AÑO]],FACTURACION[[#This Row],[Mes numero]],1)</f>
        <v>43952</v>
      </c>
      <c r="G6565" s="162" t="s">
        <v>5297</v>
      </c>
      <c r="H6565" s="25">
        <v>800202395</v>
      </c>
      <c r="I6565" s="44" t="str">
        <f>+VLOOKUP(FACTURACION[[#This Row],[NIT]],TABLACLIENTE,2,FALSE)</f>
        <v>EFIGAS GAS NATURAL S.A. E.S.P. (EFIGAS S.A. E.S.P.)</v>
      </c>
      <c r="J6565" s="114" t="s">
        <v>3676</v>
      </c>
      <c r="K6565" s="44" t="str">
        <f>+VLOOKUP(FACTURACION[[#This Row],[REFERENCIA]],CODINV,2,FALSE)</f>
        <v>DIAPHRAGM PLATE ASSEMBLY(7-15 PSI)</v>
      </c>
      <c r="L6565" s="44" t="str">
        <f>IF(VLOOKUP(FACTURACION[[#This Row],[REFERENCIA]],CODINV,3,FALSE)=0,"",VLOOKUP(FACTURACION[[#This Row],[REFERENCIA]],CODINV,3,FALSE))</f>
        <v>74079G008</v>
      </c>
      <c r="M6565" s="44" t="str">
        <f>+VLOOKUP(FACTURACION[[#This Row],[REFERENCIA]],CODINV,4,FALSE)</f>
        <v>REPUESTOS Y ACCESORIOS</v>
      </c>
      <c r="N6565" s="44" t="str">
        <f>+VLOOKUP(FACTURACION[[#This Row],[REFERENCIA]],CODINV,5,FALSE)</f>
        <v>HONEYWELL</v>
      </c>
      <c r="O6565" s="114">
        <v>3</v>
      </c>
      <c r="P6565" s="131">
        <v>66653</v>
      </c>
      <c r="Q6565" s="48">
        <f>+FACTURACION[[#This Row],[CANTIDAD]]*FACTURACION[[#This Row],[VR UNITARIO]]/1000</f>
        <v>199.959</v>
      </c>
      <c r="R6565" s="44" t="str">
        <f>+VLOOKUP(FACTURACION[[#This Row],[NIT]],TABLACLIENTE,5,FALSE)</f>
        <v>MANIZALES</v>
      </c>
    </row>
    <row r="6566" spans="3:18">
      <c r="C6566" s="120">
        <v>2020</v>
      </c>
      <c r="D6566" s="30" t="s">
        <v>84</v>
      </c>
      <c r="E6566" s="30">
        <f>MONTH(FACTURACION[[#This Row],[MES]]&amp;1)</f>
        <v>5</v>
      </c>
      <c r="F6566" s="223">
        <f>DATE(FACTURACION[[#This Row],[AÑO]],FACTURACION[[#This Row],[Mes numero]],1)</f>
        <v>43952</v>
      </c>
      <c r="G6566" s="162" t="s">
        <v>5298</v>
      </c>
      <c r="H6566" s="25">
        <v>890101691</v>
      </c>
      <c r="I6566" s="44" t="str">
        <f>+VLOOKUP(FACTURACION[[#This Row],[NIT]],TABLACLIENTE,2,FALSE)</f>
        <v>GASES DEL CARIBE S.A.E.S.P. (GASCARIBE S.A E.S.P.)</v>
      </c>
      <c r="J6566" s="114" t="s">
        <v>28</v>
      </c>
      <c r="K6566" s="44" t="str">
        <f>+VLOOKUP(FACTURACION[[#This Row],[REFERENCIA]],CODINV,2,FALSE)</f>
        <v>REGULADOR SR 113 3/4 R: 7-12 O:1/4</v>
      </c>
      <c r="L6566" s="44" t="str">
        <f>IF(VLOOKUP(FACTURACION[[#This Row],[REFERENCIA]],CODINV,3,FALSE)=0,"",VLOOKUP(FACTURACION[[#This Row],[REFERENCIA]],CODINV,3,FALSE))</f>
        <v/>
      </c>
      <c r="M6566" s="44" t="str">
        <f>+VLOOKUP(FACTURACION[[#This Row],[REFERENCIA]],CODINV,4,FALSE)</f>
        <v>REGULADORES</v>
      </c>
      <c r="N6566" s="44" t="str">
        <f>+VLOOKUP(FACTURACION[[#This Row],[REFERENCIA]],CODINV,5,FALSE)</f>
        <v>HONEYWELL</v>
      </c>
      <c r="O6566" s="114">
        <v>200</v>
      </c>
      <c r="P6566" s="131">
        <v>129588.5</v>
      </c>
      <c r="Q6566" s="48">
        <f>+FACTURACION[[#This Row],[CANTIDAD]]*FACTURACION[[#This Row],[VR UNITARIO]]/1000</f>
        <v>25917.7</v>
      </c>
      <c r="R6566" s="44" t="str">
        <f>+VLOOKUP(FACTURACION[[#This Row],[NIT]],TABLACLIENTE,5,FALSE)</f>
        <v>BARRANQUILLA</v>
      </c>
    </row>
    <row r="6567" spans="3:18">
      <c r="C6567" s="120">
        <v>2020</v>
      </c>
      <c r="D6567" s="30" t="s">
        <v>84</v>
      </c>
      <c r="E6567" s="30">
        <f>MONTH(FACTURACION[[#This Row],[MES]]&amp;1)</f>
        <v>5</v>
      </c>
      <c r="F6567" s="223">
        <f>DATE(FACTURACION[[#This Row],[AÑO]],FACTURACION[[#This Row],[Mes numero]],1)</f>
        <v>43952</v>
      </c>
      <c r="G6567" s="162" t="s">
        <v>5299</v>
      </c>
      <c r="H6567" s="25">
        <v>900396759</v>
      </c>
      <c r="I6567" s="44" t="str">
        <f>+VLOOKUP(FACTURACION[[#This Row],[NIT]],TABLACLIENTE,2,FALSE)</f>
        <v>CHILCO DISTRIBUIDORA DE GAS Y ENERGIA S.A.S. E.S.P.</v>
      </c>
      <c r="J6567" s="114" t="s">
        <v>6</v>
      </c>
      <c r="K6567" s="44" t="str">
        <f>+VLOOKUP(FACTURACION[[#This Row],[REFERENCIA]],CODINV,2,FALSE)</f>
        <v>REG.1813C C:3/4" R:6-15" O:1/2</v>
      </c>
      <c r="L6567" s="44" t="str">
        <f>IF(VLOOKUP(FACTURACION[[#This Row],[REFERENCIA]],CODINV,3,FALSE)=0,"",VLOOKUP(FACTURACION[[#This Row],[REFERENCIA]],CODINV,3,FALSE))</f>
        <v/>
      </c>
      <c r="M6567" s="44" t="str">
        <f>+VLOOKUP(FACTURACION[[#This Row],[REFERENCIA]],CODINV,4,FALSE)</f>
        <v>REGULADORES</v>
      </c>
      <c r="N6567" s="44" t="str">
        <f>+VLOOKUP(FACTURACION[[#This Row],[REFERENCIA]],CODINV,5,FALSE)</f>
        <v>HONEYWELL</v>
      </c>
      <c r="O6567" s="114">
        <v>3</v>
      </c>
      <c r="P6567" s="131">
        <v>178000</v>
      </c>
      <c r="Q6567" s="48">
        <f>+FACTURACION[[#This Row],[CANTIDAD]]*FACTURACION[[#This Row],[VR UNITARIO]]/1000</f>
        <v>534</v>
      </c>
      <c r="R6567" s="44" t="str">
        <f>+VLOOKUP(FACTURACION[[#This Row],[NIT]],TABLACLIENTE,5,FALSE)</f>
        <v>BOGOTÁ D.C.</v>
      </c>
    </row>
    <row r="6568" spans="3:18">
      <c r="C6568" s="120">
        <v>2020</v>
      </c>
      <c r="D6568" s="30" t="s">
        <v>84</v>
      </c>
      <c r="E6568" s="30">
        <f>MONTH(FACTURACION[[#This Row],[MES]]&amp;1)</f>
        <v>5</v>
      </c>
      <c r="F6568" s="223">
        <f>DATE(FACTURACION[[#This Row],[AÑO]],FACTURACION[[#This Row],[Mes numero]],1)</f>
        <v>43952</v>
      </c>
      <c r="G6568" s="162" t="s">
        <v>5300</v>
      </c>
      <c r="H6568" s="25">
        <v>900100978</v>
      </c>
      <c r="I6568" s="44" t="str">
        <f>+VLOOKUP(FACTURACION[[#This Row],[NIT]],TABLACLIENTE,2,FALSE)</f>
        <v>CENKAP COLOMBIA S.A.S.</v>
      </c>
      <c r="J6568" s="114" t="s">
        <v>5253</v>
      </c>
      <c r="K6568" s="44" t="str">
        <f>+VLOOKUP(FACTURACION[[#This Row],[REFERENCIA]],CODINV,2,FALSE)</f>
        <v>MULTIVALVULA 1" ASME</v>
      </c>
      <c r="L6568" s="44" t="str">
        <f>IF(VLOOKUP(FACTURACION[[#This Row],[REFERENCIA]],CODINV,3,FALSE)=0,"",VLOOKUP(FACTURACION[[#This Row],[REFERENCIA]],CODINV,3,FALSE))</f>
        <v>6543R12.0</v>
      </c>
      <c r="M6568" s="44" t="str">
        <f>+VLOOKUP(FACTURACION[[#This Row],[REFERENCIA]],CODINV,4,FALSE)</f>
        <v>VÁLVULAS Y MULTIVÁLVULAS</v>
      </c>
      <c r="N6568" s="44" t="str">
        <f>+VLOOKUP(FACTURACION[[#This Row],[REFERENCIA]],CODINV,5,FALSE)</f>
        <v>REGO</v>
      </c>
      <c r="O6568" s="114">
        <v>7</v>
      </c>
      <c r="P6568" s="131">
        <v>270000</v>
      </c>
      <c r="Q6568" s="48">
        <f>+FACTURACION[[#This Row],[CANTIDAD]]*FACTURACION[[#This Row],[VR UNITARIO]]/1000</f>
        <v>1890</v>
      </c>
      <c r="R6568" s="44" t="str">
        <f>+VLOOKUP(FACTURACION[[#This Row],[NIT]],TABLACLIENTE,5,FALSE)</f>
        <v>FACATATIVÁ</v>
      </c>
    </row>
    <row r="6569" spans="3:18">
      <c r="C6569" s="120">
        <v>2020</v>
      </c>
      <c r="D6569" s="30" t="s">
        <v>84</v>
      </c>
      <c r="E6569" s="30">
        <f>MONTH(FACTURACION[[#This Row],[MES]]&amp;1)</f>
        <v>5</v>
      </c>
      <c r="F6569" s="223">
        <f>DATE(FACTURACION[[#This Row],[AÑO]],FACTURACION[[#This Row],[Mes numero]],1)</f>
        <v>43952</v>
      </c>
      <c r="G6569" s="162" t="s">
        <v>5300</v>
      </c>
      <c r="H6569" s="25">
        <v>900100978</v>
      </c>
      <c r="I6569" s="44" t="str">
        <f>+VLOOKUP(FACTURACION[[#This Row],[NIT]],TABLACLIENTE,2,FALSE)</f>
        <v>CENKAP COLOMBIA S.A.S.</v>
      </c>
      <c r="J6569" s="114" t="s">
        <v>30</v>
      </c>
      <c r="K6569" s="44" t="str">
        <f>+VLOOKUP(FACTURACION[[#This Row],[REFERENCIA]],CODINV,2,FALSE)</f>
        <v>KIT DE SERVICIO PARA MULTIVALVULA</v>
      </c>
      <c r="L6569" s="44" t="str">
        <f>IF(VLOOKUP(FACTURACION[[#This Row],[REFERENCIA]],CODINV,3,FALSE)=0,"",VLOOKUP(FACTURACION[[#This Row],[REFERENCIA]],CODINV,3,FALSE))</f>
        <v>19104-50</v>
      </c>
      <c r="M6569" s="44" t="str">
        <f>+VLOOKUP(FACTURACION[[#This Row],[REFERENCIA]],CODINV,4,FALSE)</f>
        <v>REPUESTOS Y ACCESORIOS</v>
      </c>
      <c r="N6569" s="44" t="str">
        <f>+VLOOKUP(FACTURACION[[#This Row],[REFERENCIA]],CODINV,5,FALSE)</f>
        <v>REGO</v>
      </c>
      <c r="O6569" s="114">
        <v>10</v>
      </c>
      <c r="P6569" s="131">
        <v>42000</v>
      </c>
      <c r="Q6569" s="48">
        <f>+FACTURACION[[#This Row],[CANTIDAD]]*FACTURACION[[#This Row],[VR UNITARIO]]/1000</f>
        <v>420</v>
      </c>
      <c r="R6569" s="44" t="str">
        <f>+VLOOKUP(FACTURACION[[#This Row],[NIT]],TABLACLIENTE,5,FALSE)</f>
        <v>FACATATIVÁ</v>
      </c>
    </row>
    <row r="6570" spans="3:18">
      <c r="C6570" s="120">
        <v>2020</v>
      </c>
      <c r="D6570" s="30" t="s">
        <v>84</v>
      </c>
      <c r="E6570" s="30">
        <f>MONTH(FACTURACION[[#This Row],[MES]]&amp;1)</f>
        <v>5</v>
      </c>
      <c r="F6570" s="223">
        <f>DATE(FACTURACION[[#This Row],[AÑO]],FACTURACION[[#This Row],[Mes numero]],1)</f>
        <v>43952</v>
      </c>
      <c r="G6570" s="162" t="s">
        <v>5300</v>
      </c>
      <c r="H6570" s="25">
        <v>900100978</v>
      </c>
      <c r="I6570" s="44" t="str">
        <f>+VLOOKUP(FACTURACION[[#This Row],[NIT]],TABLACLIENTE,2,FALSE)</f>
        <v>CENKAP COLOMBIA S.A.S.</v>
      </c>
      <c r="J6570" s="114" t="s">
        <v>106</v>
      </c>
      <c r="K6570" s="44" t="str">
        <f>+VLOOKUP(FACTURACION[[#This Row],[REFERENCIA]],CODINV,2,FALSE)</f>
        <v>MULTIVALVE / MULTIVALVULA 3/4"</v>
      </c>
      <c r="L6570" s="44" t="str">
        <f>IF(VLOOKUP(FACTURACION[[#This Row],[REFERENCIA]],CODINV,3,FALSE)=0,"",VLOOKUP(FACTURACION[[#This Row],[REFERENCIA]],CODINV,3,FALSE))</f>
        <v>7556R12.0</v>
      </c>
      <c r="M6570" s="44" t="str">
        <f>+VLOOKUP(FACTURACION[[#This Row],[REFERENCIA]],CODINV,4,FALSE)</f>
        <v>VÁLVULAS Y MULTIVÁLVULAS</v>
      </c>
      <c r="N6570" s="44" t="str">
        <f>+VLOOKUP(FACTURACION[[#This Row],[REFERENCIA]],CODINV,5,FALSE)</f>
        <v>REGO</v>
      </c>
      <c r="O6570" s="114">
        <v>4</v>
      </c>
      <c r="P6570" s="131">
        <v>120000</v>
      </c>
      <c r="Q6570" s="48">
        <f>+FACTURACION[[#This Row],[CANTIDAD]]*FACTURACION[[#This Row],[VR UNITARIO]]/1000</f>
        <v>480</v>
      </c>
      <c r="R6570" s="44" t="str">
        <f>+VLOOKUP(FACTURACION[[#This Row],[NIT]],TABLACLIENTE,5,FALSE)</f>
        <v>FACATATIVÁ</v>
      </c>
    </row>
    <row r="6571" spans="3:18">
      <c r="C6571" s="120">
        <v>2020</v>
      </c>
      <c r="D6571" s="30" t="s">
        <v>84</v>
      </c>
      <c r="E6571" s="30">
        <f>MONTH(FACTURACION[[#This Row],[MES]]&amp;1)</f>
        <v>5</v>
      </c>
      <c r="F6571" s="223">
        <f>DATE(FACTURACION[[#This Row],[AÑO]],FACTURACION[[#This Row],[Mes numero]],1)</f>
        <v>43952</v>
      </c>
      <c r="G6571" s="162" t="s">
        <v>5300</v>
      </c>
      <c r="H6571" s="25">
        <v>900100978</v>
      </c>
      <c r="I6571" s="44" t="str">
        <f>+VLOOKUP(FACTURACION[[#This Row],[NIT]],TABLACLIENTE,2,FALSE)</f>
        <v>CENKAP COLOMBIA S.A.S.</v>
      </c>
      <c r="J6571" s="114" t="s">
        <v>161</v>
      </c>
      <c r="K6571" s="44" t="str">
        <f>+VLOOKUP(FACTURACION[[#This Row],[REFERENCIA]],CODINV,2,FALSE)</f>
        <v>VALVULA ALIVIO SEMINTERNA 3/4"</v>
      </c>
      <c r="L6571" s="44" t="str">
        <f>IF(VLOOKUP(FACTURACION[[#This Row],[REFERENCIA]],CODINV,3,FALSE)=0,"",VLOOKUP(FACTURACION[[#This Row],[REFERENCIA]],CODINV,3,FALSE))</f>
        <v>7583G</v>
      </c>
      <c r="M6571" s="44" t="str">
        <f>+VLOOKUP(FACTURACION[[#This Row],[REFERENCIA]],CODINV,4,FALSE)</f>
        <v>VÁLVULAS Y MULTIVÁLVULAS</v>
      </c>
      <c r="N6571" s="44" t="str">
        <f>+VLOOKUP(FACTURACION[[#This Row],[REFERENCIA]],CODINV,5,FALSE)</f>
        <v>REGO</v>
      </c>
      <c r="O6571" s="114">
        <v>8</v>
      </c>
      <c r="P6571" s="131">
        <v>89000</v>
      </c>
      <c r="Q6571" s="48">
        <f>+FACTURACION[[#This Row],[CANTIDAD]]*FACTURACION[[#This Row],[VR UNITARIO]]/1000</f>
        <v>712</v>
      </c>
      <c r="R6571" s="44" t="str">
        <f>+VLOOKUP(FACTURACION[[#This Row],[NIT]],TABLACLIENTE,5,FALSE)</f>
        <v>FACATATIVÁ</v>
      </c>
    </row>
    <row r="6572" spans="3:18">
      <c r="C6572" s="120">
        <v>2020</v>
      </c>
      <c r="D6572" s="30" t="s">
        <v>84</v>
      </c>
      <c r="E6572" s="30">
        <f>MONTH(FACTURACION[[#This Row],[MES]]&amp;1)</f>
        <v>5</v>
      </c>
      <c r="F6572" s="223">
        <f>DATE(FACTURACION[[#This Row],[AÑO]],FACTURACION[[#This Row],[Mes numero]],1)</f>
        <v>43952</v>
      </c>
      <c r="G6572" s="162" t="s">
        <v>5300</v>
      </c>
      <c r="H6572" s="25">
        <v>900100978</v>
      </c>
      <c r="I6572" s="44" t="str">
        <f>+VLOOKUP(FACTURACION[[#This Row],[NIT]],TABLACLIENTE,2,FALSE)</f>
        <v>CENKAP COLOMBIA S.A.S.</v>
      </c>
      <c r="J6572" s="114" t="s">
        <v>112</v>
      </c>
      <c r="K6572" s="44" t="str">
        <f>+VLOOKUP(FACTURACION[[#This Row],[REFERENCIA]],CODINV,2,FALSE)</f>
        <v>VALVULA DE ALIVIO SEMINTERNA DE 1"</v>
      </c>
      <c r="L6572" s="44" t="str">
        <f>IF(VLOOKUP(FACTURACION[[#This Row],[REFERENCIA]],CODINV,3,FALSE)=0,"",VLOOKUP(FACTURACION[[#This Row],[REFERENCIA]],CODINV,3,FALSE))</f>
        <v>8684G</v>
      </c>
      <c r="M6572" s="44" t="str">
        <f>+VLOOKUP(FACTURACION[[#This Row],[REFERENCIA]],CODINV,4,FALSE)</f>
        <v>VÁLVULAS Y MULTIVÁLVULAS</v>
      </c>
      <c r="N6572" s="44" t="str">
        <f>+VLOOKUP(FACTURACION[[#This Row],[REFERENCIA]],CODINV,5,FALSE)</f>
        <v>REGO</v>
      </c>
      <c r="O6572" s="114">
        <v>8</v>
      </c>
      <c r="P6572" s="131">
        <v>95000</v>
      </c>
      <c r="Q6572" s="48">
        <f>+FACTURACION[[#This Row],[CANTIDAD]]*FACTURACION[[#This Row],[VR UNITARIO]]/1000</f>
        <v>760</v>
      </c>
      <c r="R6572" s="44" t="str">
        <f>+VLOOKUP(FACTURACION[[#This Row],[NIT]],TABLACLIENTE,5,FALSE)</f>
        <v>FACATATIVÁ</v>
      </c>
    </row>
    <row r="6573" spans="3:18">
      <c r="C6573" s="120">
        <v>2020</v>
      </c>
      <c r="D6573" s="30" t="s">
        <v>84</v>
      </c>
      <c r="E6573" s="30">
        <f>MONTH(FACTURACION[[#This Row],[MES]]&amp;1)</f>
        <v>5</v>
      </c>
      <c r="F6573" s="223">
        <f>DATE(FACTURACION[[#This Row],[AÑO]],FACTURACION[[#This Row],[Mes numero]],1)</f>
        <v>43952</v>
      </c>
      <c r="G6573" s="162" t="s">
        <v>5300</v>
      </c>
      <c r="H6573" s="25">
        <v>900100978</v>
      </c>
      <c r="I6573" s="44" t="str">
        <f>+VLOOKUP(FACTURACION[[#This Row],[NIT]],TABLACLIENTE,2,FALSE)</f>
        <v>CENKAP COLOMBIA S.A.S.</v>
      </c>
      <c r="J6573" s="114" t="s">
        <v>36</v>
      </c>
      <c r="K6573" s="44" t="str">
        <f>+VLOOKUP(FACTURACION[[#This Row],[REFERENCIA]],CODINV,2,FALSE)</f>
        <v>VALVULA DE EXCESO DE FLUJO 3/4"</v>
      </c>
      <c r="L6573" s="44" t="str">
        <f>IF(VLOOKUP(FACTURACION[[#This Row],[REFERENCIA]],CODINV,3,FALSE)=0,"",VLOOKUP(FACTURACION[[#This Row],[REFERENCIA]],CODINV,3,FALSE))</f>
        <v>3272G</v>
      </c>
      <c r="M6573" s="44" t="str">
        <f>+VLOOKUP(FACTURACION[[#This Row],[REFERENCIA]],CODINV,4,FALSE)</f>
        <v>VÁLVULAS Y MULTIVÁLVULAS</v>
      </c>
      <c r="N6573" s="44" t="str">
        <f>+VLOOKUP(FACTURACION[[#This Row],[REFERENCIA]],CODINV,5,FALSE)</f>
        <v>REGO</v>
      </c>
      <c r="O6573" s="114">
        <v>2</v>
      </c>
      <c r="P6573" s="131">
        <v>54000</v>
      </c>
      <c r="Q6573" s="48">
        <f>+FACTURACION[[#This Row],[CANTIDAD]]*FACTURACION[[#This Row],[VR UNITARIO]]/1000</f>
        <v>108</v>
      </c>
      <c r="R6573" s="44" t="str">
        <f>+VLOOKUP(FACTURACION[[#This Row],[NIT]],TABLACLIENTE,5,FALSE)</f>
        <v>FACATATIVÁ</v>
      </c>
    </row>
    <row r="6574" spans="3:18">
      <c r="C6574" s="120">
        <v>2020</v>
      </c>
      <c r="D6574" s="30" t="s">
        <v>84</v>
      </c>
      <c r="E6574" s="30">
        <f>MONTH(FACTURACION[[#This Row],[MES]]&amp;1)</f>
        <v>5</v>
      </c>
      <c r="F6574" s="223">
        <f>DATE(FACTURACION[[#This Row],[AÑO]],FACTURACION[[#This Row],[Mes numero]],1)</f>
        <v>43952</v>
      </c>
      <c r="G6574" s="162" t="s">
        <v>5300</v>
      </c>
      <c r="H6574" s="25">
        <v>900100978</v>
      </c>
      <c r="I6574" s="44" t="str">
        <f>+VLOOKUP(FACTURACION[[#This Row],[NIT]],TABLACLIENTE,2,FALSE)</f>
        <v>CENKAP COLOMBIA S.A.S.</v>
      </c>
      <c r="J6574" s="114" t="s">
        <v>1040</v>
      </c>
      <c r="K6574" s="44" t="str">
        <f>+VLOOKUP(FACTURACION[[#This Row],[REFERENCIA]],CODINV,2,FALSE)</f>
        <v>TRENZA DE COBRE 1/2" POOL POOL 36"</v>
      </c>
      <c r="L6574" s="44" t="str">
        <f>IF(VLOOKUP(FACTURACION[[#This Row],[REFERENCIA]],CODINV,3,FALSE)=0,"",VLOOKUP(FACTURACION[[#This Row],[REFERENCIA]],CODINV,3,FALSE))</f>
        <v>913PS36</v>
      </c>
      <c r="M6574" s="44" t="str">
        <f>+VLOOKUP(FACTURACION[[#This Row],[REFERENCIA]],CODINV,4,FALSE)</f>
        <v>REPUESTOS Y ACCESORIOS</v>
      </c>
      <c r="N6574" s="44" t="str">
        <f>+VLOOKUP(FACTURACION[[#This Row],[REFERENCIA]],CODINV,5,FALSE)</f>
        <v>REGO</v>
      </c>
      <c r="O6574" s="114">
        <v>3</v>
      </c>
      <c r="P6574" s="131">
        <v>38000</v>
      </c>
      <c r="Q6574" s="48">
        <f>+FACTURACION[[#This Row],[CANTIDAD]]*FACTURACION[[#This Row],[VR UNITARIO]]/1000</f>
        <v>114</v>
      </c>
      <c r="R6574" s="44" t="str">
        <f>+VLOOKUP(FACTURACION[[#This Row],[NIT]],TABLACLIENTE,5,FALSE)</f>
        <v>FACATATIVÁ</v>
      </c>
    </row>
    <row r="6575" spans="3:18">
      <c r="C6575" s="120">
        <v>2020</v>
      </c>
      <c r="D6575" s="30" t="s">
        <v>84</v>
      </c>
      <c r="E6575" s="30">
        <f>MONTH(FACTURACION[[#This Row],[MES]]&amp;1)</f>
        <v>5</v>
      </c>
      <c r="F6575" s="223">
        <f>DATE(FACTURACION[[#This Row],[AÑO]],FACTURACION[[#This Row],[Mes numero]],1)</f>
        <v>43952</v>
      </c>
      <c r="G6575" s="162" t="s">
        <v>5300</v>
      </c>
      <c r="H6575" s="25">
        <v>900100978</v>
      </c>
      <c r="I6575" s="44" t="str">
        <f>+VLOOKUP(FACTURACION[[#This Row],[NIT]],TABLACLIENTE,2,FALSE)</f>
        <v>CENKAP COLOMBIA S.A.S.</v>
      </c>
      <c r="J6575" s="114" t="s">
        <v>5305</v>
      </c>
      <c r="K6575" s="44" t="str">
        <f>+VLOOKUP(FACTURACION[[#This Row],[REFERENCIA]],CODINV,2,FALSE)</f>
        <v>FLOTADOR 28"</v>
      </c>
      <c r="L6575" s="44" t="str">
        <f>IF(VLOOKUP(FACTURACION[[#This Row],[REFERENCIA]],CODINV,3,FALSE)=0,"",VLOOKUP(FACTURACION[[#This Row],[REFERENCIA]],CODINV,3,FALSE))</f>
        <v/>
      </c>
      <c r="M6575" s="44">
        <f>+VLOOKUP(FACTURACION[[#This Row],[REFERENCIA]],CODINV,4,FALSE)</f>
        <v>0</v>
      </c>
      <c r="N6575" s="44">
        <f>+VLOOKUP(FACTURACION[[#This Row],[REFERENCIA]],CODINV,5,FALSE)</f>
        <v>0</v>
      </c>
      <c r="O6575" s="114">
        <v>9</v>
      </c>
      <c r="P6575" s="131">
        <v>92714</v>
      </c>
      <c r="Q6575" s="48">
        <f>+FACTURACION[[#This Row],[CANTIDAD]]*FACTURACION[[#This Row],[VR UNITARIO]]/1000</f>
        <v>834.42600000000004</v>
      </c>
      <c r="R6575" s="44" t="str">
        <f>+VLOOKUP(FACTURACION[[#This Row],[NIT]],TABLACLIENTE,5,FALSE)</f>
        <v>FACATATIVÁ</v>
      </c>
    </row>
    <row r="6576" spans="3:18">
      <c r="C6576" s="120">
        <v>2020</v>
      </c>
      <c r="D6576" s="30" t="s">
        <v>84</v>
      </c>
      <c r="E6576" s="30">
        <f>MONTH(FACTURACION[[#This Row],[MES]]&amp;1)</f>
        <v>5</v>
      </c>
      <c r="F6576" s="223">
        <f>DATE(FACTURACION[[#This Row],[AÑO]],FACTURACION[[#This Row],[Mes numero]],1)</f>
        <v>43952</v>
      </c>
      <c r="G6576" s="162" t="s">
        <v>5301</v>
      </c>
      <c r="H6576" s="25">
        <v>900396759</v>
      </c>
      <c r="I6576" s="44" t="str">
        <f>+VLOOKUP(FACTURACION[[#This Row],[NIT]],TABLACLIENTE,2,FALSE)</f>
        <v>CHILCO DISTRIBUIDORA DE GAS Y ENERGIA S.A.S. E.S.P.</v>
      </c>
      <c r="J6576" s="114" t="s">
        <v>1064</v>
      </c>
      <c r="K6576" s="44" t="str">
        <f>+VLOOKUP(FACTURACION[[#This Row],[REFERENCIA]],CODINV,2,FALSE)</f>
        <v>REG. 1813C C: 1" R: 6-15" O: 1/2</v>
      </c>
      <c r="L6576" s="44" t="str">
        <f>IF(VLOOKUP(FACTURACION[[#This Row],[REFERENCIA]],CODINV,3,FALSE)=0,"",VLOOKUP(FACTURACION[[#This Row],[REFERENCIA]],CODINV,3,FALSE))</f>
        <v/>
      </c>
      <c r="M6576" s="44" t="str">
        <f>+VLOOKUP(FACTURACION[[#This Row],[REFERENCIA]],CODINV,4,FALSE)</f>
        <v>REGULADORES</v>
      </c>
      <c r="N6576" s="44" t="str">
        <f>+VLOOKUP(FACTURACION[[#This Row],[REFERENCIA]],CODINV,5,FALSE)</f>
        <v>HONEYWELL</v>
      </c>
      <c r="O6576" s="114">
        <v>2</v>
      </c>
      <c r="P6576" s="131">
        <v>178000</v>
      </c>
      <c r="Q6576" s="48">
        <f>+FACTURACION[[#This Row],[CANTIDAD]]*FACTURACION[[#This Row],[VR UNITARIO]]/1000</f>
        <v>356</v>
      </c>
      <c r="R6576" s="44" t="str">
        <f>+VLOOKUP(FACTURACION[[#This Row],[NIT]],TABLACLIENTE,5,FALSE)</f>
        <v>BOGOTÁ D.C.</v>
      </c>
    </row>
    <row r="6577" spans="3:18">
      <c r="C6577" s="120">
        <v>2020</v>
      </c>
      <c r="D6577" s="30" t="s">
        <v>84</v>
      </c>
      <c r="E6577" s="30">
        <f>MONTH(FACTURACION[[#This Row],[MES]]&amp;1)</f>
        <v>5</v>
      </c>
      <c r="F6577" s="223">
        <f>DATE(FACTURACION[[#This Row],[AÑO]],FACTURACION[[#This Row],[Mes numero]],1)</f>
        <v>43952</v>
      </c>
      <c r="G6577" s="162" t="s">
        <v>5302</v>
      </c>
      <c r="H6577" s="25">
        <v>800087795</v>
      </c>
      <c r="I6577" s="44" t="str">
        <f>+VLOOKUP(FACTURACION[[#This Row],[NIT]],TABLACLIENTE,2,FALSE)</f>
        <v>DOW AGROSCIENCES DE COLOMBIA S.A.</v>
      </c>
      <c r="J6577" s="114" t="s">
        <v>905</v>
      </c>
      <c r="K6577" s="44" t="str">
        <f>+VLOOKUP(FACTURACION[[#This Row],[REFERENCIA]],CODINV,2,FALSE)</f>
        <v>REG. 1800 CPB2 1" O:1/2 R:STD</v>
      </c>
      <c r="L6577" s="44" t="str">
        <f>IF(VLOOKUP(FACTURACION[[#This Row],[REFERENCIA]],CODINV,3,FALSE)=0,"",VLOOKUP(FACTURACION[[#This Row],[REFERENCIA]],CODINV,3,FALSE))</f>
        <v/>
      </c>
      <c r="M6577" s="44" t="str">
        <f>+VLOOKUP(FACTURACION[[#This Row],[REFERENCIA]],CODINV,4,FALSE)</f>
        <v>REGULADORES</v>
      </c>
      <c r="N6577" s="44" t="str">
        <f>+VLOOKUP(FACTURACION[[#This Row],[REFERENCIA]],CODINV,5,FALSE)</f>
        <v>HONEYWELL</v>
      </c>
      <c r="O6577" s="114">
        <v>1</v>
      </c>
      <c r="P6577" s="131">
        <v>754850</v>
      </c>
      <c r="Q6577" s="48">
        <f>+FACTURACION[[#This Row],[CANTIDAD]]*FACTURACION[[#This Row],[VR UNITARIO]]/1000</f>
        <v>754.85</v>
      </c>
      <c r="R6577" s="44" t="str">
        <f>+VLOOKUP(FACTURACION[[#This Row],[NIT]],TABLACLIENTE,5,FALSE)</f>
        <v>BOGOTÁ D.C.</v>
      </c>
    </row>
    <row r="6578" spans="3:18">
      <c r="C6578" s="120">
        <v>2020</v>
      </c>
      <c r="D6578" s="30" t="s">
        <v>84</v>
      </c>
      <c r="E6578" s="30">
        <f>MONTH(FACTURACION[[#This Row],[MES]]&amp;1)</f>
        <v>5</v>
      </c>
      <c r="F6578" s="223">
        <f>DATE(FACTURACION[[#This Row],[AÑO]],FACTURACION[[#This Row],[Mes numero]],1)</f>
        <v>43952</v>
      </c>
      <c r="G6578" s="162" t="s">
        <v>5303</v>
      </c>
      <c r="H6578" s="25">
        <v>900112862</v>
      </c>
      <c r="I6578" s="44" t="str">
        <f>+VLOOKUP(FACTURACION[[#This Row],[NIT]],TABLACLIENTE,2,FALSE)</f>
        <v>INGENIERIA Y CONSTRUCCIONES CALDERAS DE COLOMBIA S.A.S</v>
      </c>
      <c r="J6578" s="114" t="s">
        <v>1064</v>
      </c>
      <c r="K6578" s="44" t="str">
        <f>+VLOOKUP(FACTURACION[[#This Row],[REFERENCIA]],CODINV,2,FALSE)</f>
        <v>REG. 1813C C: 1" R: 6-15" O: 1/2</v>
      </c>
      <c r="L6578" s="44" t="str">
        <f>IF(VLOOKUP(FACTURACION[[#This Row],[REFERENCIA]],CODINV,3,FALSE)=0,"",VLOOKUP(FACTURACION[[#This Row],[REFERENCIA]],CODINV,3,FALSE))</f>
        <v/>
      </c>
      <c r="M6578" s="44" t="str">
        <f>+VLOOKUP(FACTURACION[[#This Row],[REFERENCIA]],CODINV,4,FALSE)</f>
        <v>REGULADORES</v>
      </c>
      <c r="N6578" s="44" t="str">
        <f>+VLOOKUP(FACTURACION[[#This Row],[REFERENCIA]],CODINV,5,FALSE)</f>
        <v>HONEYWELL</v>
      </c>
      <c r="O6578" s="114">
        <v>1</v>
      </c>
      <c r="P6578" s="131">
        <v>180000</v>
      </c>
      <c r="Q6578" s="48">
        <f>+FACTURACION[[#This Row],[CANTIDAD]]*FACTURACION[[#This Row],[VR UNITARIO]]/1000</f>
        <v>180</v>
      </c>
      <c r="R6578" s="44" t="str">
        <f>+VLOOKUP(FACTURACION[[#This Row],[NIT]],TABLACLIENTE,5,FALSE)</f>
        <v>BOGOTÁ D.C.</v>
      </c>
    </row>
    <row r="6579" spans="3:18">
      <c r="C6579" s="120">
        <v>2020</v>
      </c>
      <c r="D6579" s="30" t="s">
        <v>84</v>
      </c>
      <c r="E6579" s="30">
        <f>MONTH(FACTURACION[[#This Row],[MES]]&amp;1)</f>
        <v>5</v>
      </c>
      <c r="F6579" s="223">
        <f>DATE(FACTURACION[[#This Row],[AÑO]],FACTURACION[[#This Row],[Mes numero]],1)</f>
        <v>43952</v>
      </c>
      <c r="G6579" s="162" t="s">
        <v>5304</v>
      </c>
      <c r="H6579" s="25">
        <v>890908643</v>
      </c>
      <c r="I6579" s="44" t="str">
        <f>+VLOOKUP(FACTURACION[[#This Row],[NIT]],TABLACLIENTE,2,FALSE)</f>
        <v>GASES DE ANTIOQUIA S.A. E.S.P.  (GAS ANTIOQUIA S.A. E.S.P.)</v>
      </c>
      <c r="J6579" s="3"/>
      <c r="K6579" s="44" t="s">
        <v>5306</v>
      </c>
      <c r="L6579" s="44"/>
      <c r="M6579" s="44" t="s">
        <v>4821</v>
      </c>
      <c r="N6579" s="44" t="s">
        <v>872</v>
      </c>
      <c r="O6579" s="114">
        <v>1</v>
      </c>
      <c r="P6579" s="131">
        <v>1340431.2</v>
      </c>
      <c r="Q6579" s="48">
        <f>+FACTURACION[[#This Row],[CANTIDAD]]*FACTURACION[[#This Row],[VR UNITARIO]]/1000</f>
        <v>1340.4312</v>
      </c>
      <c r="R6579" s="44" t="str">
        <f>+VLOOKUP(FACTURACION[[#This Row],[NIT]],TABLACLIENTE,5,FALSE)</f>
        <v>MEDELLIN</v>
      </c>
    </row>
    <row r="6580" spans="3:18">
      <c r="C6580" s="120">
        <v>2020</v>
      </c>
      <c r="D6580" s="30" t="s">
        <v>84</v>
      </c>
      <c r="E6580" s="30">
        <f>MONTH(FACTURACION[[#This Row],[MES]]&amp;1)</f>
        <v>5</v>
      </c>
      <c r="F6580" s="223">
        <f>DATE(FACTURACION[[#This Row],[AÑO]],FACTURACION[[#This Row],[Mes numero]],1)</f>
        <v>43952</v>
      </c>
      <c r="G6580" s="162" t="s">
        <v>5304</v>
      </c>
      <c r="H6580" s="25">
        <v>890908643</v>
      </c>
      <c r="I6580" s="44" t="str">
        <f>+VLOOKUP(FACTURACION[[#This Row],[NIT]],TABLACLIENTE,2,FALSE)</f>
        <v>GASES DE ANTIOQUIA S.A. E.S.P.  (GAS ANTIOQUIA S.A. E.S.P.)</v>
      </c>
      <c r="J6580" s="3"/>
      <c r="K6580" s="44" t="s">
        <v>5307</v>
      </c>
      <c r="L6580" s="44"/>
      <c r="M6580" s="44" t="s">
        <v>4821</v>
      </c>
      <c r="N6580" s="44" t="s">
        <v>872</v>
      </c>
      <c r="O6580" s="114">
        <v>2</v>
      </c>
      <c r="P6580" s="131">
        <v>1452133.8</v>
      </c>
      <c r="Q6580" s="48">
        <f>+FACTURACION[[#This Row],[CANTIDAD]]*FACTURACION[[#This Row],[VR UNITARIO]]/1000</f>
        <v>2904.2676000000001</v>
      </c>
      <c r="R6580" s="44" t="str">
        <f>+VLOOKUP(FACTURACION[[#This Row],[NIT]],TABLACLIENTE,5,FALSE)</f>
        <v>MEDELLIN</v>
      </c>
    </row>
    <row r="6581" spans="3:18">
      <c r="C6581" s="120">
        <v>2020</v>
      </c>
      <c r="D6581" s="30" t="s">
        <v>84</v>
      </c>
      <c r="E6581" s="30">
        <f>MONTH(FACTURACION[[#This Row],[MES]]&amp;1)</f>
        <v>5</v>
      </c>
      <c r="F6581" s="223">
        <f>DATE(FACTURACION[[#This Row],[AÑO]],FACTURACION[[#This Row],[Mes numero]],1)</f>
        <v>43952</v>
      </c>
      <c r="G6581" s="162" t="s">
        <v>5304</v>
      </c>
      <c r="H6581" s="25">
        <v>890908643</v>
      </c>
      <c r="I6581" s="44" t="str">
        <f>+VLOOKUP(FACTURACION[[#This Row],[NIT]],TABLACLIENTE,2,FALSE)</f>
        <v>GASES DE ANTIOQUIA S.A. E.S.P.  (GAS ANTIOQUIA S.A. E.S.P.)</v>
      </c>
      <c r="J6581" s="3"/>
      <c r="K6581" s="44" t="s">
        <v>5308</v>
      </c>
      <c r="L6581" s="44"/>
      <c r="M6581" s="44" t="s">
        <v>4821</v>
      </c>
      <c r="N6581" s="44" t="s">
        <v>872</v>
      </c>
      <c r="O6581" s="114">
        <v>1</v>
      </c>
      <c r="P6581" s="131">
        <v>268086.24</v>
      </c>
      <c r="Q6581" s="48">
        <f>+FACTURACION[[#This Row],[CANTIDAD]]*FACTURACION[[#This Row],[VR UNITARIO]]/1000</f>
        <v>268.08623999999998</v>
      </c>
      <c r="R6581" s="44" t="str">
        <f>+VLOOKUP(FACTURACION[[#This Row],[NIT]],TABLACLIENTE,5,FALSE)</f>
        <v>MEDELLIN</v>
      </c>
    </row>
    <row r="6582" spans="3:18">
      <c r="C6582" s="29">
        <v>2020</v>
      </c>
      <c r="D6582" s="30" t="s">
        <v>85</v>
      </c>
      <c r="E6582" s="30">
        <f>MONTH(FACTURACION[[#This Row],[MES]]&amp;1)</f>
        <v>6</v>
      </c>
      <c r="F6582" s="223">
        <f>DATE(FACTURACION[[#This Row],[AÑO]],FACTURACION[[#This Row],[Mes numero]],1)</f>
        <v>43983</v>
      </c>
      <c r="G6582" s="162" t="s">
        <v>5312</v>
      </c>
      <c r="H6582" s="25">
        <v>890400869</v>
      </c>
      <c r="I6582" s="44" t="str">
        <f>+VLOOKUP(FACTURACION[[#This Row],[NIT]],TABLACLIENTE,2,FALSE)</f>
        <v>SURTIDORA DE GAS DEL CARIBE S.A. E.S.P. (SURTIGAS S.A. E.S.P.)</v>
      </c>
      <c r="J6582" s="114" t="s">
        <v>909</v>
      </c>
      <c r="K6582" s="44" t="str">
        <f>+VLOOKUP(FACTURACION[[#This Row],[REFERENCIA]],CODINV,2,FALSE)</f>
        <v>REGULADOR 1804PFM C: 2" O: 7/8 R: 2-30</v>
      </c>
      <c r="L6582" s="44" t="str">
        <f>IF(VLOOKUP(FACTURACION[[#This Row],[REFERENCIA]],CODINV,3,FALSE)=0,"",VLOOKUP(FACTURACION[[#This Row],[REFERENCIA]],CODINV,3,FALSE))</f>
        <v>RMQN2ABF1021A20</v>
      </c>
      <c r="M6582" s="44" t="str">
        <f>+VLOOKUP(FACTURACION[[#This Row],[REFERENCIA]],CODINV,4,FALSE)</f>
        <v>REGULADORES</v>
      </c>
      <c r="N6582" s="44" t="str">
        <f>+VLOOKUP(FACTURACION[[#This Row],[REFERENCIA]],CODINV,5,FALSE)</f>
        <v>HONEYWELL</v>
      </c>
      <c r="O6582" s="114">
        <v>4</v>
      </c>
      <c r="P6582" s="131">
        <v>2992376.6</v>
      </c>
      <c r="Q6582" s="48">
        <f>+FACTURACION[[#This Row],[CANTIDAD]]*FACTURACION[[#This Row],[VR UNITARIO]]/1000</f>
        <v>11969.5064</v>
      </c>
      <c r="R6582" s="44" t="str">
        <f>+VLOOKUP(FACTURACION[[#This Row],[NIT]],TABLACLIENTE,5,FALSE)</f>
        <v>CARTAGENA</v>
      </c>
    </row>
    <row r="6583" spans="3:18">
      <c r="C6583" s="29">
        <v>2020</v>
      </c>
      <c r="D6583" s="30" t="s">
        <v>85</v>
      </c>
      <c r="E6583" s="30">
        <f>MONTH(FACTURACION[[#This Row],[MES]]&amp;1)</f>
        <v>6</v>
      </c>
      <c r="F6583" s="223">
        <f>DATE(FACTURACION[[#This Row],[AÑO]],FACTURACION[[#This Row],[Mes numero]],1)</f>
        <v>43983</v>
      </c>
      <c r="G6583" s="162" t="s">
        <v>5313</v>
      </c>
      <c r="H6583" s="25">
        <v>800167643</v>
      </c>
      <c r="I6583" s="44" t="str">
        <f>+VLOOKUP(FACTURACION[[#This Row],[NIT]],TABLACLIENTE,2,FALSE)</f>
        <v>GASES DE OCCIDENTE S.A. E.S.P. (GDO)</v>
      </c>
      <c r="J6583" s="114" t="s">
        <v>132</v>
      </c>
      <c r="K6583" s="44" t="str">
        <f>+VLOOKUP(FACTURACION[[#This Row],[REFERENCIA]],CODINV,2,FALSE)</f>
        <v>KIT REPARACION BUNA N 80</v>
      </c>
      <c r="L6583" s="44" t="str">
        <f>IF(VLOOKUP(FACTURACION[[#This Row],[REFERENCIA]],CODINV,3,FALSE)=0,"",VLOOKUP(FACTURACION[[#This Row],[REFERENCIA]],CODINV,3,FALSE))</f>
        <v>73914K010</v>
      </c>
      <c r="M6583" s="44" t="str">
        <f>+VLOOKUP(FACTURACION[[#This Row],[REFERENCIA]],CODINV,4,FALSE)</f>
        <v>REPUESTOS Y ACCESORIOS</v>
      </c>
      <c r="N6583" s="44" t="str">
        <f>+VLOOKUP(FACTURACION[[#This Row],[REFERENCIA]],CODINV,5,FALSE)</f>
        <v>HONEYWELL</v>
      </c>
      <c r="O6583" s="114">
        <v>30</v>
      </c>
      <c r="P6583" s="131">
        <v>194755.84</v>
      </c>
      <c r="Q6583" s="48">
        <f>+FACTURACION[[#This Row],[CANTIDAD]]*FACTURACION[[#This Row],[VR UNITARIO]]/1000</f>
        <v>5842.6752000000006</v>
      </c>
      <c r="R6583" s="44" t="str">
        <f>+VLOOKUP(FACTURACION[[#This Row],[NIT]],TABLACLIENTE,5,FALSE)</f>
        <v>CALI</v>
      </c>
    </row>
    <row r="6584" spans="3:18">
      <c r="C6584" s="29">
        <v>2020</v>
      </c>
      <c r="D6584" s="30" t="s">
        <v>85</v>
      </c>
      <c r="E6584" s="30">
        <f>MONTH(FACTURACION[[#This Row],[MES]]&amp;1)</f>
        <v>6</v>
      </c>
      <c r="F6584" s="223">
        <f>DATE(FACTURACION[[#This Row],[AÑO]],FACTURACION[[#This Row],[Mes numero]],1)</f>
        <v>43983</v>
      </c>
      <c r="G6584" s="162" t="s">
        <v>5314</v>
      </c>
      <c r="H6584" s="25">
        <v>830051066</v>
      </c>
      <c r="I6584" s="44" t="str">
        <f>+VLOOKUP(FACTURACION[[#This Row],[NIT]],TABLACLIENTE,2,FALSE)</f>
        <v>COMBUSTION Y CONTROL LTDA</v>
      </c>
      <c r="J6584" s="114" t="s">
        <v>1064</v>
      </c>
      <c r="K6584" s="44" t="str">
        <f>+VLOOKUP(FACTURACION[[#This Row],[REFERENCIA]],CODINV,2,FALSE)</f>
        <v>REG. 1813C C: 1" R: 6-15" O: 1/2</v>
      </c>
      <c r="L6584" s="44" t="str">
        <f>IF(VLOOKUP(FACTURACION[[#This Row],[REFERENCIA]],CODINV,3,FALSE)=0,"",VLOOKUP(FACTURACION[[#This Row],[REFERENCIA]],CODINV,3,FALSE))</f>
        <v/>
      </c>
      <c r="M6584" s="44" t="str">
        <f>+VLOOKUP(FACTURACION[[#This Row],[REFERENCIA]],CODINV,4,FALSE)</f>
        <v>REGULADORES</v>
      </c>
      <c r="N6584" s="44" t="str">
        <f>+VLOOKUP(FACTURACION[[#This Row],[REFERENCIA]],CODINV,5,FALSE)</f>
        <v>HONEYWELL</v>
      </c>
      <c r="O6584" s="114">
        <v>8</v>
      </c>
      <c r="P6584" s="131">
        <v>163570</v>
      </c>
      <c r="Q6584" s="48">
        <f>+FACTURACION[[#This Row],[CANTIDAD]]*FACTURACION[[#This Row],[VR UNITARIO]]/1000</f>
        <v>1308.56</v>
      </c>
      <c r="R6584" s="44" t="str">
        <f>+VLOOKUP(FACTURACION[[#This Row],[NIT]],TABLACLIENTE,5,FALSE)</f>
        <v>BOGOTÁ D.C.</v>
      </c>
    </row>
    <row r="6585" spans="3:18">
      <c r="C6585" s="29">
        <v>2020</v>
      </c>
      <c r="D6585" s="30" t="s">
        <v>85</v>
      </c>
      <c r="E6585" s="30">
        <f>MONTH(FACTURACION[[#This Row],[MES]]&amp;1)</f>
        <v>6</v>
      </c>
      <c r="F6585" s="223">
        <f>DATE(FACTURACION[[#This Row],[AÑO]],FACTURACION[[#This Row],[Mes numero]],1)</f>
        <v>43983</v>
      </c>
      <c r="G6585" s="162" t="s">
        <v>5314</v>
      </c>
      <c r="H6585" s="25">
        <v>830051066</v>
      </c>
      <c r="I6585" s="44" t="str">
        <f>+VLOOKUP(FACTURACION[[#This Row],[NIT]],TABLACLIENTE,2,FALSE)</f>
        <v>COMBUSTION Y CONTROL LTDA</v>
      </c>
      <c r="J6585" s="114" t="s">
        <v>198</v>
      </c>
      <c r="K6585" s="44" t="str">
        <f>+VLOOKUP(FACTURACION[[#This Row],[REFERENCIA]],CODINV,2,FALSE)</f>
        <v>REG. 1813C-HC C. 1 1/4" R: 6-15" O: 1/2</v>
      </c>
      <c r="L6585" s="44" t="str">
        <f>IF(VLOOKUP(FACTURACION[[#This Row],[REFERENCIA]],CODINV,3,FALSE)=0,"",VLOOKUP(FACTURACION[[#This Row],[REFERENCIA]],CODINV,3,FALSE))</f>
        <v/>
      </c>
      <c r="M6585" s="44" t="str">
        <f>+VLOOKUP(FACTURACION[[#This Row],[REFERENCIA]],CODINV,4,FALSE)</f>
        <v>REGULADORES</v>
      </c>
      <c r="N6585" s="44" t="str">
        <f>+VLOOKUP(FACTURACION[[#This Row],[REFERENCIA]],CODINV,5,FALSE)</f>
        <v>HONEYWELL</v>
      </c>
      <c r="O6585" s="114">
        <v>8</v>
      </c>
      <c r="P6585" s="131">
        <v>170689</v>
      </c>
      <c r="Q6585" s="48">
        <f>+FACTURACION[[#This Row],[CANTIDAD]]*FACTURACION[[#This Row],[VR UNITARIO]]/1000</f>
        <v>1365.5119999999999</v>
      </c>
      <c r="R6585" s="44" t="str">
        <f>+VLOOKUP(FACTURACION[[#This Row],[NIT]],TABLACLIENTE,5,FALSE)</f>
        <v>BOGOTÁ D.C.</v>
      </c>
    </row>
    <row r="6586" spans="3:18">
      <c r="C6586" s="29">
        <v>2020</v>
      </c>
      <c r="D6586" s="30" t="s">
        <v>85</v>
      </c>
      <c r="E6586" s="30">
        <f>MONTH(FACTURACION[[#This Row],[MES]]&amp;1)</f>
        <v>6</v>
      </c>
      <c r="F6586" s="223">
        <f>DATE(FACTURACION[[#This Row],[AÑO]],FACTURACION[[#This Row],[Mes numero]],1)</f>
        <v>43983</v>
      </c>
      <c r="G6586" s="162" t="s">
        <v>5315</v>
      </c>
      <c r="H6586" s="25">
        <v>892115036</v>
      </c>
      <c r="I6586" s="44" t="str">
        <f>+VLOOKUP(FACTURACION[[#This Row],[NIT]],TABLACLIENTE,2,FALSE)</f>
        <v>GASES DE LA GUAJIRA S.A. E. S. P. (GASGUAJIRA S.A. E.S.P.)</v>
      </c>
      <c r="J6586" s="114" t="s">
        <v>905</v>
      </c>
      <c r="K6586" s="44" t="str">
        <f>+VLOOKUP(FACTURACION[[#This Row],[REFERENCIA]],CODINV,2,FALSE)</f>
        <v>REG. 1800 CPB2 1" O:1/2 R:STD</v>
      </c>
      <c r="L6586" s="44" t="str">
        <f>IF(VLOOKUP(FACTURACION[[#This Row],[REFERENCIA]],CODINV,3,FALSE)=0,"",VLOOKUP(FACTURACION[[#This Row],[REFERENCIA]],CODINV,3,FALSE))</f>
        <v/>
      </c>
      <c r="M6586" s="44" t="str">
        <f>+VLOOKUP(FACTURACION[[#This Row],[REFERENCIA]],CODINV,4,FALSE)</f>
        <v>REGULADORES</v>
      </c>
      <c r="N6586" s="44" t="str">
        <f>+VLOOKUP(FACTURACION[[#This Row],[REFERENCIA]],CODINV,5,FALSE)</f>
        <v>HONEYWELL</v>
      </c>
      <c r="O6586" s="114">
        <v>9</v>
      </c>
      <c r="P6586" s="131">
        <v>885253.86</v>
      </c>
      <c r="Q6586" s="48">
        <f>+FACTURACION[[#This Row],[CANTIDAD]]*FACTURACION[[#This Row],[VR UNITARIO]]/1000</f>
        <v>7967.2847400000001</v>
      </c>
      <c r="R6586" s="44" t="str">
        <f>+VLOOKUP(FACTURACION[[#This Row],[NIT]],TABLACLIENTE,5,FALSE)</f>
        <v>RIOHACHA</v>
      </c>
    </row>
    <row r="6587" spans="3:18">
      <c r="C6587" s="29">
        <v>2020</v>
      </c>
      <c r="D6587" s="30" t="s">
        <v>85</v>
      </c>
      <c r="E6587" s="30">
        <f>MONTH(FACTURACION[[#This Row],[MES]]&amp;1)</f>
        <v>6</v>
      </c>
      <c r="F6587" s="223">
        <f>DATE(FACTURACION[[#This Row],[AÑO]],FACTURACION[[#This Row],[Mes numero]],1)</f>
        <v>43983</v>
      </c>
      <c r="G6587" s="162" t="s">
        <v>5316</v>
      </c>
      <c r="H6587" s="25">
        <v>901246553</v>
      </c>
      <c r="I6587" s="44" t="str">
        <f>+VLOOKUP(FACTURACION[[#This Row],[NIT]],TABLACLIENTE,2,FALSE)</f>
        <v>ALEIPHAR ENERGY S.A.S.</v>
      </c>
      <c r="J6587" s="114" t="s">
        <v>221</v>
      </c>
      <c r="K6587" s="44" t="str">
        <f>+VLOOKUP(FACTURACION[[#This Row],[REFERENCIA]],CODINV,2,FALSE)</f>
        <v>VALVULA ESV 1 1/4"</v>
      </c>
      <c r="L6587" s="44" t="str">
        <f>IF(VLOOKUP(FACTURACION[[#This Row],[REFERENCIA]],CODINV,3,FALSE)=0,"",VLOOKUP(FACTURACION[[#This Row],[REFERENCIA]],CODINV,3,FALSE))</f>
        <v>6010</v>
      </c>
      <c r="M6587" s="44" t="str">
        <f>+VLOOKUP(FACTURACION[[#This Row],[REFERENCIA]],CODINV,4,FALSE)</f>
        <v>VÁLVULAS Y MULTIVÁLVULAS</v>
      </c>
      <c r="N6587" s="44" t="str">
        <f>+VLOOKUP(FACTURACION[[#This Row],[REFERENCIA]],CODINV,5,FALSE)</f>
        <v>REGO</v>
      </c>
      <c r="O6587" s="114">
        <v>1</v>
      </c>
      <c r="P6587" s="131">
        <v>1400000</v>
      </c>
      <c r="Q6587" s="48">
        <f>+FACTURACION[[#This Row],[CANTIDAD]]*FACTURACION[[#This Row],[VR UNITARIO]]/1000</f>
        <v>1400</v>
      </c>
      <c r="R6587" s="44" t="str">
        <f>+VLOOKUP(FACTURACION[[#This Row],[NIT]],TABLACLIENTE,5,FALSE)</f>
        <v>BOGOTÁ D.C.</v>
      </c>
    </row>
    <row r="6588" spans="3:18">
      <c r="C6588" s="29">
        <v>2020</v>
      </c>
      <c r="D6588" s="30" t="s">
        <v>85</v>
      </c>
      <c r="E6588" s="30">
        <f>MONTH(FACTURACION[[#This Row],[MES]]&amp;1)</f>
        <v>6</v>
      </c>
      <c r="F6588" s="223">
        <f>DATE(FACTURACION[[#This Row],[AÑO]],FACTURACION[[#This Row],[Mes numero]],1)</f>
        <v>43983</v>
      </c>
      <c r="G6588" s="162" t="s">
        <v>5316</v>
      </c>
      <c r="H6588" s="25">
        <v>901246553</v>
      </c>
      <c r="I6588" s="44" t="str">
        <f>+VLOOKUP(FACTURACION[[#This Row],[NIT]],TABLACLIENTE,2,FALSE)</f>
        <v>ALEIPHAR ENERGY S.A.S.</v>
      </c>
      <c r="J6588" s="114" t="s">
        <v>68</v>
      </c>
      <c r="K6588" s="44" t="str">
        <f>+VLOOKUP(FACTURACION[[#This Row],[REFERENCIA]],CODINV,2,FALSE)</f>
        <v>VALVULA DE CIERRE DE EMERENCIA 2"</v>
      </c>
      <c r="L6588" s="44" t="str">
        <f>IF(VLOOKUP(FACTURACION[[#This Row],[REFERENCIA]],CODINV,3,FALSE)=0,"",VLOOKUP(FACTURACION[[#This Row],[REFERENCIA]],CODINV,3,FALSE))</f>
        <v>6016</v>
      </c>
      <c r="M6588" s="44" t="str">
        <f>+VLOOKUP(FACTURACION[[#This Row],[REFERENCIA]],CODINV,4,FALSE)</f>
        <v>VÁLVULAS Y MULTIVÁLVULAS</v>
      </c>
      <c r="N6588" s="44" t="str">
        <f>+VLOOKUP(FACTURACION[[#This Row],[REFERENCIA]],CODINV,5,FALSE)</f>
        <v>REGO</v>
      </c>
      <c r="O6588" s="114">
        <v>1</v>
      </c>
      <c r="P6588" s="131">
        <v>2850000</v>
      </c>
      <c r="Q6588" s="48">
        <f>+FACTURACION[[#This Row],[CANTIDAD]]*FACTURACION[[#This Row],[VR UNITARIO]]/1000</f>
        <v>2850</v>
      </c>
      <c r="R6588" s="44" t="str">
        <f>+VLOOKUP(FACTURACION[[#This Row],[NIT]],TABLACLIENTE,5,FALSE)</f>
        <v>BOGOTÁ D.C.</v>
      </c>
    </row>
    <row r="6589" spans="3:18">
      <c r="C6589" s="29">
        <v>2020</v>
      </c>
      <c r="D6589" s="30" t="s">
        <v>85</v>
      </c>
      <c r="E6589" s="30">
        <f>MONTH(FACTURACION[[#This Row],[MES]]&amp;1)</f>
        <v>6</v>
      </c>
      <c r="F6589" s="223">
        <f>DATE(FACTURACION[[#This Row],[AÑO]],FACTURACION[[#This Row],[Mes numero]],1)</f>
        <v>43983</v>
      </c>
      <c r="G6589" s="162" t="s">
        <v>5317</v>
      </c>
      <c r="H6589" s="25">
        <v>901246553</v>
      </c>
      <c r="I6589" s="44" t="str">
        <f>+VLOOKUP(FACTURACION[[#This Row],[NIT]],TABLACLIENTE,2,FALSE)</f>
        <v>ALEIPHAR ENERGY S.A.S.</v>
      </c>
      <c r="J6589" s="114" t="s">
        <v>6</v>
      </c>
      <c r="K6589" s="44" t="str">
        <f>+VLOOKUP(FACTURACION[[#This Row],[REFERENCIA]],CODINV,2,FALSE)</f>
        <v>REG.1813C C:3/4" R:6-15" O:1/2</v>
      </c>
      <c r="L6589" s="44" t="str">
        <f>IF(VLOOKUP(FACTURACION[[#This Row],[REFERENCIA]],CODINV,3,FALSE)=0,"",VLOOKUP(FACTURACION[[#This Row],[REFERENCIA]],CODINV,3,FALSE))</f>
        <v/>
      </c>
      <c r="M6589" s="44" t="str">
        <f>+VLOOKUP(FACTURACION[[#This Row],[REFERENCIA]],CODINV,4,FALSE)</f>
        <v>REGULADORES</v>
      </c>
      <c r="N6589" s="44" t="str">
        <f>+VLOOKUP(FACTURACION[[#This Row],[REFERENCIA]],CODINV,5,FALSE)</f>
        <v>HONEYWELL</v>
      </c>
      <c r="O6589" s="114">
        <v>4</v>
      </c>
      <c r="P6589" s="131">
        <v>175000</v>
      </c>
      <c r="Q6589" s="48">
        <f>+FACTURACION[[#This Row],[CANTIDAD]]*FACTURACION[[#This Row],[VR UNITARIO]]/1000</f>
        <v>700</v>
      </c>
      <c r="R6589" s="44" t="str">
        <f>+VLOOKUP(FACTURACION[[#This Row],[NIT]],TABLACLIENTE,5,FALSE)</f>
        <v>BOGOTÁ D.C.</v>
      </c>
    </row>
    <row r="6590" spans="3:18">
      <c r="C6590" s="29">
        <v>2020</v>
      </c>
      <c r="D6590" s="30" t="s">
        <v>85</v>
      </c>
      <c r="E6590" s="30">
        <f>MONTH(FACTURACION[[#This Row],[MES]]&amp;1)</f>
        <v>6</v>
      </c>
      <c r="F6590" s="223">
        <f>DATE(FACTURACION[[#This Row],[AÑO]],FACTURACION[[#This Row],[Mes numero]],1)</f>
        <v>43983</v>
      </c>
      <c r="G6590" s="162" t="s">
        <v>5317</v>
      </c>
      <c r="H6590" s="25">
        <v>901246553</v>
      </c>
      <c r="I6590" s="44" t="str">
        <f>+VLOOKUP(FACTURACION[[#This Row],[NIT]],TABLACLIENTE,2,FALSE)</f>
        <v>ALEIPHAR ENERGY S.A.S.</v>
      </c>
      <c r="J6590" s="114" t="s">
        <v>3497</v>
      </c>
      <c r="K6590" s="44" t="str">
        <f>+VLOOKUP(FACTURACION[[#This Row],[REFERENCIA]],CODINV,2,FALSE)</f>
        <v>DUAL ORIFICE VALVE, 1/8" X 3/16". 
THE ALUMINUM ORIFICE WILL BE DYED DARK BLUE.</v>
      </c>
      <c r="L6590" s="44" t="str">
        <f>IF(VLOOKUP(FACTURACION[[#This Row],[REFERENCIA]],CODINV,3,FALSE)=0,"",VLOOKUP(FACTURACION[[#This Row],[REFERENCIA]],CODINV,3,FALSE))</f>
        <v>72494P030</v>
      </c>
      <c r="M6590" s="44" t="str">
        <f>+VLOOKUP(FACTURACION[[#This Row],[REFERENCIA]],CODINV,4,FALSE)</f>
        <v>REPUESTOS Y ACCESORIOS</v>
      </c>
      <c r="N6590" s="44" t="str">
        <f>+VLOOKUP(FACTURACION[[#This Row],[REFERENCIA]],CODINV,5,FALSE)</f>
        <v>HONEYWELL</v>
      </c>
      <c r="O6590" s="114">
        <v>4</v>
      </c>
      <c r="P6590" s="131">
        <v>15000</v>
      </c>
      <c r="Q6590" s="48">
        <f>+FACTURACION[[#This Row],[CANTIDAD]]*FACTURACION[[#This Row],[VR UNITARIO]]/1000</f>
        <v>60</v>
      </c>
      <c r="R6590" s="44" t="str">
        <f>+VLOOKUP(FACTURACION[[#This Row],[NIT]],TABLACLIENTE,5,FALSE)</f>
        <v>BOGOTÁ D.C.</v>
      </c>
    </row>
    <row r="6591" spans="3:18">
      <c r="C6591" s="29">
        <v>2020</v>
      </c>
      <c r="D6591" s="30" t="s">
        <v>85</v>
      </c>
      <c r="E6591" s="30">
        <f>MONTH(FACTURACION[[#This Row],[MES]]&amp;1)</f>
        <v>6</v>
      </c>
      <c r="F6591" s="223">
        <f>DATE(FACTURACION[[#This Row],[AÑO]],FACTURACION[[#This Row],[Mes numero]],1)</f>
        <v>43983</v>
      </c>
      <c r="G6591" s="162" t="s">
        <v>5318</v>
      </c>
      <c r="H6591" s="25">
        <v>890500726</v>
      </c>
      <c r="I6591" s="44" t="str">
        <f>+VLOOKUP(FACTURACION[[#This Row],[NIT]],TABLACLIENTE,2,FALSE)</f>
        <v>NORTESANTANDEREANA DE GAS S.A. E.S.P (NORGAS S.A. E.S.P.)</v>
      </c>
      <c r="J6591"/>
      <c r="K6591" s="138" t="s">
        <v>4823</v>
      </c>
      <c r="L6591" s="44"/>
      <c r="M6591" s="44" t="s">
        <v>4821</v>
      </c>
      <c r="N6591" s="44" t="s">
        <v>872</v>
      </c>
      <c r="O6591" s="114">
        <v>1</v>
      </c>
      <c r="P6591" s="131">
        <v>1432891.59</v>
      </c>
      <c r="Q6591" s="48">
        <f>+FACTURACION[[#This Row],[CANTIDAD]]*FACTURACION[[#This Row],[VR UNITARIO]]/1000</f>
        <v>1432.8915900000002</v>
      </c>
      <c r="R6591" s="44" t="str">
        <f>+VLOOKUP(FACTURACION[[#This Row],[NIT]],TABLACLIENTE,5,FALSE)</f>
        <v>BUCARAMANGA</v>
      </c>
    </row>
    <row r="6592" spans="3:18">
      <c r="C6592" s="29">
        <v>2020</v>
      </c>
      <c r="D6592" s="30" t="s">
        <v>85</v>
      </c>
      <c r="E6592" s="30">
        <f>MONTH(FACTURACION[[#This Row],[MES]]&amp;1)</f>
        <v>6</v>
      </c>
      <c r="F6592" s="223">
        <f>DATE(FACTURACION[[#This Row],[AÑO]],FACTURACION[[#This Row],[Mes numero]],1)</f>
        <v>43983</v>
      </c>
      <c r="G6592" s="162" t="s">
        <v>5318</v>
      </c>
      <c r="H6592" s="25">
        <v>890500726</v>
      </c>
      <c r="I6592" s="44" t="str">
        <f>+VLOOKUP(FACTURACION[[#This Row],[NIT]],TABLACLIENTE,2,FALSE)</f>
        <v>NORTESANTANDEREANA DE GAS S.A. E.S.P (NORGAS S.A. E.S.P.)</v>
      </c>
      <c r="J6592"/>
      <c r="K6592" s="138" t="s">
        <v>5251</v>
      </c>
      <c r="L6592" s="44"/>
      <c r="M6592" s="44" t="s">
        <v>4821</v>
      </c>
      <c r="N6592" s="44" t="s">
        <v>872</v>
      </c>
      <c r="O6592" s="114">
        <v>1</v>
      </c>
      <c r="P6592" s="131">
        <v>1322931.6000000001</v>
      </c>
      <c r="Q6592" s="48">
        <f>+FACTURACION[[#This Row],[CANTIDAD]]*FACTURACION[[#This Row],[VR UNITARIO]]/1000</f>
        <v>1322.9316000000001</v>
      </c>
      <c r="R6592" s="44" t="str">
        <f>+VLOOKUP(FACTURACION[[#This Row],[NIT]],TABLACLIENTE,5,FALSE)</f>
        <v>BUCARAMANGA</v>
      </c>
    </row>
    <row r="6593" spans="3:18">
      <c r="C6593" s="29">
        <v>2020</v>
      </c>
      <c r="D6593" s="30" t="s">
        <v>85</v>
      </c>
      <c r="E6593" s="30">
        <f>MONTH(FACTURACION[[#This Row],[MES]]&amp;1)</f>
        <v>6</v>
      </c>
      <c r="F6593" s="223">
        <f>DATE(FACTURACION[[#This Row],[AÑO]],FACTURACION[[#This Row],[Mes numero]],1)</f>
        <v>43983</v>
      </c>
      <c r="G6593" s="162" t="s">
        <v>5318</v>
      </c>
      <c r="H6593" s="25">
        <v>890500726</v>
      </c>
      <c r="I6593" s="44" t="str">
        <f>+VLOOKUP(FACTURACION[[#This Row],[NIT]],TABLACLIENTE,2,FALSE)</f>
        <v>NORTESANTANDEREANA DE GAS S.A. E.S.P (NORGAS S.A. E.S.P.)</v>
      </c>
      <c r="J6593"/>
      <c r="K6593" s="138" t="s">
        <v>5329</v>
      </c>
      <c r="L6593" s="44"/>
      <c r="M6593" s="44" t="s">
        <v>4821</v>
      </c>
      <c r="N6593" s="44" t="s">
        <v>872</v>
      </c>
      <c r="O6593" s="114">
        <v>2</v>
      </c>
      <c r="P6593" s="131">
        <v>264586.32</v>
      </c>
      <c r="Q6593" s="48">
        <f>+FACTURACION[[#This Row],[CANTIDAD]]*FACTURACION[[#This Row],[VR UNITARIO]]/1000</f>
        <v>529.17264</v>
      </c>
      <c r="R6593" s="44" t="str">
        <f>+VLOOKUP(FACTURACION[[#This Row],[NIT]],TABLACLIENTE,5,FALSE)</f>
        <v>BUCARAMANGA</v>
      </c>
    </row>
    <row r="6594" spans="3:18">
      <c r="C6594" s="29">
        <v>2020</v>
      </c>
      <c r="D6594" s="30" t="s">
        <v>85</v>
      </c>
      <c r="E6594" s="30">
        <f>MONTH(FACTURACION[[#This Row],[MES]]&amp;1)</f>
        <v>6</v>
      </c>
      <c r="F6594" s="223">
        <f>DATE(FACTURACION[[#This Row],[AÑO]],FACTURACION[[#This Row],[Mes numero]],1)</f>
        <v>43983</v>
      </c>
      <c r="G6594" s="162" t="s">
        <v>5319</v>
      </c>
      <c r="H6594" s="25">
        <v>900362180</v>
      </c>
      <c r="I6594" s="44" t="str">
        <f>+VLOOKUP(FACTURACION[[#This Row],[NIT]],TABLACLIENTE,2,FALSE)</f>
        <v xml:space="preserve">EQUIPOS Y SERVICIOS ALOSAN S A S </v>
      </c>
      <c r="J6594" s="114" t="s">
        <v>708</v>
      </c>
      <c r="K6594" s="44" t="str">
        <f>+VLOOKUP(FACTURACION[[#This Row],[REFERENCIA]],CODINV,2,FALSE)</f>
        <v>REGULADOR PRIMERA ETAPA 1-15 PSI A1/4 NPT</v>
      </c>
      <c r="L6594" s="44" t="str">
        <f>IF(VLOOKUP(FACTURACION[[#This Row],[REFERENCIA]],CODINV,3,FALSE)=0,"",VLOOKUP(FACTURACION[[#This Row],[REFERENCIA]],CODINV,3,FALSE))</f>
        <v>902</v>
      </c>
      <c r="M6594" s="44" t="str">
        <f>+VLOOKUP(FACTURACION[[#This Row],[REFERENCIA]],CODINV,4,FALSE)</f>
        <v>REGULADORES</v>
      </c>
      <c r="N6594" s="44" t="str">
        <f>+VLOOKUP(FACTURACION[[#This Row],[REFERENCIA]],CODINV,5,FALSE)</f>
        <v>CAVAGNA</v>
      </c>
      <c r="O6594" s="114">
        <v>6</v>
      </c>
      <c r="P6594" s="131">
        <v>92000</v>
      </c>
      <c r="Q6594" s="48">
        <f>+FACTURACION[[#This Row],[CANTIDAD]]*FACTURACION[[#This Row],[VR UNITARIO]]/1000</f>
        <v>552</v>
      </c>
      <c r="R6594" s="44" t="str">
        <f>+VLOOKUP(FACTURACION[[#This Row],[NIT]],TABLACLIENTE,5,FALSE)</f>
        <v>BOGOTÁ D.C.</v>
      </c>
    </row>
    <row r="6595" spans="3:18">
      <c r="C6595" s="29">
        <v>2020</v>
      </c>
      <c r="D6595" s="30" t="s">
        <v>85</v>
      </c>
      <c r="E6595" s="30">
        <f>MONTH(FACTURACION[[#This Row],[MES]]&amp;1)</f>
        <v>6</v>
      </c>
      <c r="F6595" s="223">
        <f>DATE(FACTURACION[[#This Row],[AÑO]],FACTURACION[[#This Row],[Mes numero]],1)</f>
        <v>43983</v>
      </c>
      <c r="G6595" s="162" t="s">
        <v>5320</v>
      </c>
      <c r="H6595" s="25">
        <v>890400869</v>
      </c>
      <c r="I6595" s="44" t="str">
        <f>+VLOOKUP(FACTURACION[[#This Row],[NIT]],TABLACLIENTE,2,FALSE)</f>
        <v>SURTIDORA DE GAS DEL CARIBE S.A. E.S.P. (SURTIGAS S.A. E.S.P.)</v>
      </c>
      <c r="J6595" s="114" t="s">
        <v>1679</v>
      </c>
      <c r="K6595" s="44" t="str">
        <f>+VLOOKUP(FACTURACION[[#This Row],[REFERENCIA]],CODINV,2,FALSE)</f>
        <v>MEDIDOR BK G4 C: DE 1"</v>
      </c>
      <c r="L6595" s="44" t="str">
        <f>IF(VLOOKUP(FACTURACION[[#This Row],[REFERENCIA]],CODINV,3,FALSE)=0,"",VLOOKUP(FACTURACION[[#This Row],[REFERENCIA]],CODINV,3,FALSE))</f>
        <v/>
      </c>
      <c r="M6595" s="44" t="str">
        <f>+VLOOKUP(FACTURACION[[#This Row],[REFERENCIA]],CODINV,4,FALSE)</f>
        <v>MEDIDORES</v>
      </c>
      <c r="N6595" s="44" t="str">
        <f>+VLOOKUP(FACTURACION[[#This Row],[REFERENCIA]],CODINV,5,FALSE)</f>
        <v>HONEYWELL</v>
      </c>
      <c r="O6595" s="114">
        <v>200</v>
      </c>
      <c r="P6595" s="131">
        <v>123120</v>
      </c>
      <c r="Q6595" s="48">
        <f>+FACTURACION[[#This Row],[CANTIDAD]]*FACTURACION[[#This Row],[VR UNITARIO]]/1000</f>
        <v>24624</v>
      </c>
      <c r="R6595" s="44" t="str">
        <f>+VLOOKUP(FACTURACION[[#This Row],[NIT]],TABLACLIENTE,5,FALSE)</f>
        <v>CARTAGENA</v>
      </c>
    </row>
    <row r="6596" spans="3:18">
      <c r="C6596" s="29">
        <v>2020</v>
      </c>
      <c r="D6596" s="30" t="s">
        <v>85</v>
      </c>
      <c r="E6596" s="30">
        <f>MONTH(FACTURACION[[#This Row],[MES]]&amp;1)</f>
        <v>6</v>
      </c>
      <c r="F6596" s="223">
        <f>DATE(FACTURACION[[#This Row],[AÑO]],FACTURACION[[#This Row],[Mes numero]],1)</f>
        <v>43983</v>
      </c>
      <c r="G6596" s="162" t="s">
        <v>5321</v>
      </c>
      <c r="H6596" s="25">
        <v>890400869</v>
      </c>
      <c r="I6596" s="44" t="str">
        <f>+VLOOKUP(FACTURACION[[#This Row],[NIT]],TABLACLIENTE,2,FALSE)</f>
        <v>SURTIDORA DE GAS DEL CARIBE S.A. E.S.P. (SURTIGAS S.A. E.S.P.)</v>
      </c>
      <c r="J6596" s="114" t="s">
        <v>28</v>
      </c>
      <c r="K6596" s="44" t="str">
        <f>+VLOOKUP(FACTURACION[[#This Row],[REFERENCIA]],CODINV,2,FALSE)</f>
        <v>REGULADOR SR 113 3/4 R: 7-12 O:1/4</v>
      </c>
      <c r="L6596" s="44" t="str">
        <f>IF(VLOOKUP(FACTURACION[[#This Row],[REFERENCIA]],CODINV,3,FALSE)=0,"",VLOOKUP(FACTURACION[[#This Row],[REFERENCIA]],CODINV,3,FALSE))</f>
        <v/>
      </c>
      <c r="M6596" s="44" t="str">
        <f>+VLOOKUP(FACTURACION[[#This Row],[REFERENCIA]],CODINV,4,FALSE)</f>
        <v>REGULADORES</v>
      </c>
      <c r="N6596" s="44" t="str">
        <f>+VLOOKUP(FACTURACION[[#This Row],[REFERENCIA]],CODINV,5,FALSE)</f>
        <v>HONEYWELL</v>
      </c>
      <c r="O6596" s="114">
        <v>85</v>
      </c>
      <c r="P6596" s="131">
        <v>123717.99</v>
      </c>
      <c r="Q6596" s="48">
        <f>+FACTURACION[[#This Row],[CANTIDAD]]*FACTURACION[[#This Row],[VR UNITARIO]]/1000</f>
        <v>10516.02915</v>
      </c>
      <c r="R6596" s="44" t="str">
        <f>+VLOOKUP(FACTURACION[[#This Row],[NIT]],TABLACLIENTE,5,FALSE)</f>
        <v>CARTAGENA</v>
      </c>
    </row>
    <row r="6597" spans="3:18">
      <c r="C6597" s="29">
        <v>2020</v>
      </c>
      <c r="D6597" s="30" t="s">
        <v>85</v>
      </c>
      <c r="E6597" s="30">
        <f>MONTH(FACTURACION[[#This Row],[MES]]&amp;1)</f>
        <v>6</v>
      </c>
      <c r="F6597" s="223">
        <f>DATE(FACTURACION[[#This Row],[AÑO]],FACTURACION[[#This Row],[Mes numero]],1)</f>
        <v>43983</v>
      </c>
      <c r="G6597" s="162" t="s">
        <v>5322</v>
      </c>
      <c r="H6597" s="25">
        <v>890101691</v>
      </c>
      <c r="I6597" s="44" t="str">
        <f>+VLOOKUP(FACTURACION[[#This Row],[NIT]],TABLACLIENTE,2,FALSE)</f>
        <v>GASES DEL CARIBE S.A.E.S.P. (GASCARIBE S.A E.S.P.)</v>
      </c>
      <c r="J6597" s="114" t="s">
        <v>23</v>
      </c>
      <c r="K6597" s="44" t="str">
        <f>+VLOOKUP(FACTURACION[[#This Row],[REFERENCIA]],CODINV,2,FALSE)</f>
        <v>MEDIDOR AL-800 C:1 1/2" MAOP 20 PSIG CON CONECTORES</v>
      </c>
      <c r="L6597" s="44" t="str">
        <f>IF(VLOOKUP(FACTURACION[[#This Row],[REFERENCIA]],CODINV,3,FALSE)=0,"",VLOOKUP(FACTURACION[[#This Row],[REFERENCIA]],CODINV,3,FALSE))</f>
        <v/>
      </c>
      <c r="M6597" s="44" t="str">
        <f>+VLOOKUP(FACTURACION[[#This Row],[REFERENCIA]],CODINV,4,FALSE)</f>
        <v>MEDIDORES</v>
      </c>
      <c r="N6597" s="44" t="str">
        <f>+VLOOKUP(FACTURACION[[#This Row],[REFERENCIA]],CODINV,5,FALSE)</f>
        <v>HONEYWELL</v>
      </c>
      <c r="O6597" s="114">
        <v>5</v>
      </c>
      <c r="P6597" s="131">
        <v>2557097</v>
      </c>
      <c r="Q6597" s="48">
        <f>+FACTURACION[[#This Row],[CANTIDAD]]*FACTURACION[[#This Row],[VR UNITARIO]]/1000</f>
        <v>12785.485000000001</v>
      </c>
      <c r="R6597" s="44" t="str">
        <f>+VLOOKUP(FACTURACION[[#This Row],[NIT]],TABLACLIENTE,5,FALSE)</f>
        <v>BARRANQUILLA</v>
      </c>
    </row>
    <row r="6598" spans="3:18">
      <c r="C6598" s="29">
        <v>2020</v>
      </c>
      <c r="D6598" s="30" t="s">
        <v>85</v>
      </c>
      <c r="E6598" s="30">
        <f>MONTH(FACTURACION[[#This Row],[MES]]&amp;1)</f>
        <v>6</v>
      </c>
      <c r="F6598" s="223">
        <f>DATE(FACTURACION[[#This Row],[AÑO]],FACTURACION[[#This Row],[Mes numero]],1)</f>
        <v>43983</v>
      </c>
      <c r="G6598" s="162" t="s">
        <v>5322</v>
      </c>
      <c r="H6598" s="25">
        <v>890101691</v>
      </c>
      <c r="I6598" s="44" t="str">
        <f>+VLOOKUP(FACTURACION[[#This Row],[NIT]],TABLACLIENTE,2,FALSE)</f>
        <v>GASES DEL CARIBE S.A.E.S.P. (GASCARIBE S.A E.S.P.)</v>
      </c>
      <c r="J6598" s="114" t="s">
        <v>21</v>
      </c>
      <c r="K6598" s="44" t="str">
        <f>+VLOOKUP(FACTURACION[[#This Row],[REFERENCIA]],CODINV,2,FALSE)</f>
        <v>MEDIDOR AC-630 C:1 1/4" MAOP 25PSIG CON CONECTORES</v>
      </c>
      <c r="L6598" s="44" t="str">
        <f>IF(VLOOKUP(FACTURACION[[#This Row],[REFERENCIA]],CODINV,3,FALSE)=0,"",VLOOKUP(FACTURACION[[#This Row],[REFERENCIA]],CODINV,3,FALSE))</f>
        <v/>
      </c>
      <c r="M6598" s="44" t="str">
        <f>+VLOOKUP(FACTURACION[[#This Row],[REFERENCIA]],CODINV,4,FALSE)</f>
        <v>MEDIDORES</v>
      </c>
      <c r="N6598" s="44" t="str">
        <f>+VLOOKUP(FACTURACION[[#This Row],[REFERENCIA]],CODINV,5,FALSE)</f>
        <v>HONEYWELL</v>
      </c>
      <c r="O6598" s="114">
        <v>5</v>
      </c>
      <c r="P6598" s="131">
        <v>2214376</v>
      </c>
      <c r="Q6598" s="48">
        <f>+FACTURACION[[#This Row],[CANTIDAD]]*FACTURACION[[#This Row],[VR UNITARIO]]/1000</f>
        <v>11071.88</v>
      </c>
      <c r="R6598" s="44" t="str">
        <f>+VLOOKUP(FACTURACION[[#This Row],[NIT]],TABLACLIENTE,5,FALSE)</f>
        <v>BARRANQUILLA</v>
      </c>
    </row>
    <row r="6599" spans="3:18">
      <c r="C6599" s="29">
        <v>2020</v>
      </c>
      <c r="D6599" s="30" t="s">
        <v>85</v>
      </c>
      <c r="E6599" s="30">
        <f>MONTH(FACTURACION[[#This Row],[MES]]&amp;1)</f>
        <v>6</v>
      </c>
      <c r="F6599" s="223">
        <f>DATE(FACTURACION[[#This Row],[AÑO]],FACTURACION[[#This Row],[Mes numero]],1)</f>
        <v>43983</v>
      </c>
      <c r="G6599" s="162" t="s">
        <v>5322</v>
      </c>
      <c r="H6599" s="25">
        <v>890101691</v>
      </c>
      <c r="I6599" s="44" t="str">
        <f>+VLOOKUP(FACTURACION[[#This Row],[NIT]],TABLACLIENTE,2,FALSE)</f>
        <v>GASES DEL CARIBE S.A.E.S.P. (GASCARIBE S.A E.S.P.)</v>
      </c>
      <c r="J6599" s="114" t="s">
        <v>28</v>
      </c>
      <c r="K6599" s="44" t="str">
        <f>+VLOOKUP(FACTURACION[[#This Row],[REFERENCIA]],CODINV,2,FALSE)</f>
        <v>REGULADOR SR 113 3/4 R: 7-12 O:1/4</v>
      </c>
      <c r="L6599" s="44" t="str">
        <f>IF(VLOOKUP(FACTURACION[[#This Row],[REFERENCIA]],CODINV,3,FALSE)=0,"",VLOOKUP(FACTURACION[[#This Row],[REFERENCIA]],CODINV,3,FALSE))</f>
        <v/>
      </c>
      <c r="M6599" s="44" t="str">
        <f>+VLOOKUP(FACTURACION[[#This Row],[REFERENCIA]],CODINV,4,FALSE)</f>
        <v>REGULADORES</v>
      </c>
      <c r="N6599" s="44" t="str">
        <f>+VLOOKUP(FACTURACION[[#This Row],[REFERENCIA]],CODINV,5,FALSE)</f>
        <v>HONEYWELL</v>
      </c>
      <c r="O6599" s="114">
        <v>8</v>
      </c>
      <c r="P6599" s="131">
        <v>158043</v>
      </c>
      <c r="Q6599" s="48">
        <f>+FACTURACION[[#This Row],[CANTIDAD]]*FACTURACION[[#This Row],[VR UNITARIO]]/1000</f>
        <v>1264.3440000000001</v>
      </c>
      <c r="R6599" s="44" t="str">
        <f>+VLOOKUP(FACTURACION[[#This Row],[NIT]],TABLACLIENTE,5,FALSE)</f>
        <v>BARRANQUILLA</v>
      </c>
    </row>
    <row r="6600" spans="3:18">
      <c r="C6600" s="29">
        <v>2020</v>
      </c>
      <c r="D6600" s="30" t="s">
        <v>85</v>
      </c>
      <c r="E6600" s="30">
        <f>MONTH(FACTURACION[[#This Row],[MES]]&amp;1)</f>
        <v>6</v>
      </c>
      <c r="F6600" s="223">
        <f>DATE(FACTURACION[[#This Row],[AÑO]],FACTURACION[[#This Row],[Mes numero]],1)</f>
        <v>43983</v>
      </c>
      <c r="G6600" s="162" t="s">
        <v>5323</v>
      </c>
      <c r="H6600" s="25">
        <v>900396759</v>
      </c>
      <c r="I6600" s="44" t="str">
        <f>+VLOOKUP(FACTURACION[[#This Row],[NIT]],TABLACLIENTE,2,FALSE)</f>
        <v>CHILCO DISTRIBUIDORA DE GAS Y ENERGIA S.A.S. E.S.P.</v>
      </c>
      <c r="J6600" s="114" t="s">
        <v>1064</v>
      </c>
      <c r="K6600" s="44" t="str">
        <f>+VLOOKUP(FACTURACION[[#This Row],[REFERENCIA]],CODINV,2,FALSE)</f>
        <v>REG. 1813C C: 1" R: 6-15" O: 1/2</v>
      </c>
      <c r="L6600" s="44" t="str">
        <f>IF(VLOOKUP(FACTURACION[[#This Row],[REFERENCIA]],CODINV,3,FALSE)=0,"",VLOOKUP(FACTURACION[[#This Row],[REFERENCIA]],CODINV,3,FALSE))</f>
        <v/>
      </c>
      <c r="M6600" s="44" t="str">
        <f>+VLOOKUP(FACTURACION[[#This Row],[REFERENCIA]],CODINV,4,FALSE)</f>
        <v>REGULADORES</v>
      </c>
      <c r="N6600" s="44" t="str">
        <f>+VLOOKUP(FACTURACION[[#This Row],[REFERENCIA]],CODINV,5,FALSE)</f>
        <v>HONEYWELL</v>
      </c>
      <c r="O6600" s="114">
        <v>2</v>
      </c>
      <c r="P6600" s="131">
        <v>178000</v>
      </c>
      <c r="Q6600" s="48">
        <f>+FACTURACION[[#This Row],[CANTIDAD]]*FACTURACION[[#This Row],[VR UNITARIO]]/1000</f>
        <v>356</v>
      </c>
      <c r="R6600" s="44" t="str">
        <f>+VLOOKUP(FACTURACION[[#This Row],[NIT]],TABLACLIENTE,5,FALSE)</f>
        <v>BOGOTÁ D.C.</v>
      </c>
    </row>
    <row r="6601" spans="3:18">
      <c r="C6601" s="29">
        <v>2020</v>
      </c>
      <c r="D6601" s="30" t="s">
        <v>85</v>
      </c>
      <c r="E6601" s="30">
        <f>MONTH(FACTURACION[[#This Row],[MES]]&amp;1)</f>
        <v>6</v>
      </c>
      <c r="F6601" s="223">
        <f>DATE(FACTURACION[[#This Row],[AÑO]],FACTURACION[[#This Row],[Mes numero]],1)</f>
        <v>43983</v>
      </c>
      <c r="G6601" s="162" t="s">
        <v>5324</v>
      </c>
      <c r="H6601" s="25">
        <v>900396759</v>
      </c>
      <c r="I6601" s="44" t="str">
        <f>+VLOOKUP(FACTURACION[[#This Row],[NIT]],TABLACLIENTE,2,FALSE)</f>
        <v>CHILCO DISTRIBUIDORA DE GAS Y ENERGIA S.A.S. E.S.P.</v>
      </c>
      <c r="J6601" s="114" t="s">
        <v>6</v>
      </c>
      <c r="K6601" s="44" t="str">
        <f>+VLOOKUP(FACTURACION[[#This Row],[REFERENCIA]],CODINV,2,FALSE)</f>
        <v>REG.1813C C:3/4" R:6-15" O:1/2</v>
      </c>
      <c r="L6601" s="44" t="str">
        <f>IF(VLOOKUP(FACTURACION[[#This Row],[REFERENCIA]],CODINV,3,FALSE)=0,"",VLOOKUP(FACTURACION[[#This Row],[REFERENCIA]],CODINV,3,FALSE))</f>
        <v/>
      </c>
      <c r="M6601" s="44" t="str">
        <f>+VLOOKUP(FACTURACION[[#This Row],[REFERENCIA]],CODINV,4,FALSE)</f>
        <v>REGULADORES</v>
      </c>
      <c r="N6601" s="44" t="str">
        <f>+VLOOKUP(FACTURACION[[#This Row],[REFERENCIA]],CODINV,5,FALSE)</f>
        <v>HONEYWELL</v>
      </c>
      <c r="O6601" s="114">
        <v>3</v>
      </c>
      <c r="P6601" s="131">
        <v>178000</v>
      </c>
      <c r="Q6601" s="48">
        <f>+FACTURACION[[#This Row],[CANTIDAD]]*FACTURACION[[#This Row],[VR UNITARIO]]/1000</f>
        <v>534</v>
      </c>
      <c r="R6601" s="44" t="str">
        <f>+VLOOKUP(FACTURACION[[#This Row],[NIT]],TABLACLIENTE,5,FALSE)</f>
        <v>BOGOTÁ D.C.</v>
      </c>
    </row>
    <row r="6602" spans="3:18">
      <c r="C6602" s="29">
        <v>2020</v>
      </c>
      <c r="D6602" s="30" t="s">
        <v>85</v>
      </c>
      <c r="E6602" s="30">
        <f>MONTH(FACTURACION[[#This Row],[MES]]&amp;1)</f>
        <v>6</v>
      </c>
      <c r="F6602" s="223">
        <f>DATE(FACTURACION[[#This Row],[AÑO]],FACTURACION[[#This Row],[Mes numero]],1)</f>
        <v>43983</v>
      </c>
      <c r="G6602" s="162" t="s">
        <v>5325</v>
      </c>
      <c r="H6602" s="25">
        <v>900175830</v>
      </c>
      <c r="I6602" s="44" t="str">
        <f>+VLOOKUP(FACTURACION[[#This Row],[NIT]],TABLACLIENTE,2,FALSE)</f>
        <v xml:space="preserve">COMBUSTIBLES LIQUIDOS DE COLOMBIA S.A E.S.P  (CLC S.A E.S.P)
</v>
      </c>
      <c r="J6602" s="114" t="s">
        <v>835</v>
      </c>
      <c r="K6602" s="44" t="str">
        <f>+VLOOKUP(FACTURACION[[#This Row],[REFERENCIA]],CODINV,2,FALSE)</f>
        <v>PISTON DE LLENADO</v>
      </c>
      <c r="L6602" s="44" t="str">
        <f>IF(VLOOKUP(FACTURACION[[#This Row],[REFERENCIA]],CODINV,3,FALSE)=0,"",VLOOKUP(FACTURACION[[#This Row],[REFERENCIA]],CODINV,3,FALSE))</f>
        <v>129A003</v>
      </c>
      <c r="M6602" s="44" t="str">
        <f>+VLOOKUP(FACTURACION[[#This Row],[REFERENCIA]],CODINV,4,FALSE)</f>
        <v>PISTONES DE LLENADO</v>
      </c>
      <c r="N6602" s="44" t="str">
        <f>+VLOOKUP(FACTURACION[[#This Row],[REFERENCIA]],CODINV,5,FALSE)</f>
        <v>CAVAGNA</v>
      </c>
      <c r="O6602" s="114">
        <v>2</v>
      </c>
      <c r="P6602" s="131">
        <v>2980000</v>
      </c>
      <c r="Q6602" s="48">
        <f>+FACTURACION[[#This Row],[CANTIDAD]]*FACTURACION[[#This Row],[VR UNITARIO]]/1000</f>
        <v>5960</v>
      </c>
      <c r="R6602" s="44" t="str">
        <f>+VLOOKUP(FACTURACION[[#This Row],[NIT]],TABLACLIENTE,5,FALSE)</f>
        <v>BOGOTÁ D.C.</v>
      </c>
    </row>
    <row r="6603" spans="3:18">
      <c r="C6603" s="29">
        <v>2020</v>
      </c>
      <c r="D6603" s="30" t="s">
        <v>85</v>
      </c>
      <c r="E6603" s="30">
        <f>MONTH(FACTURACION[[#This Row],[MES]]&amp;1)</f>
        <v>6</v>
      </c>
      <c r="F6603" s="223">
        <f>DATE(FACTURACION[[#This Row],[AÑO]],FACTURACION[[#This Row],[Mes numero]],1)</f>
        <v>43983</v>
      </c>
      <c r="G6603" s="162" t="s">
        <v>5326</v>
      </c>
      <c r="H6603" s="25">
        <v>900175830</v>
      </c>
      <c r="I6603" s="44" t="str">
        <f>+VLOOKUP(FACTURACION[[#This Row],[NIT]],TABLACLIENTE,2,FALSE)</f>
        <v xml:space="preserve">COMBUSTIBLES LIQUIDOS DE COLOMBIA S.A E.S.P  (CLC S.A E.S.P)
</v>
      </c>
      <c r="J6603" s="114" t="s">
        <v>835</v>
      </c>
      <c r="K6603" s="44" t="str">
        <f>+VLOOKUP(FACTURACION[[#This Row],[REFERENCIA]],CODINV,2,FALSE)</f>
        <v>PISTON DE LLENADO</v>
      </c>
      <c r="L6603" s="44" t="str">
        <f>IF(VLOOKUP(FACTURACION[[#This Row],[REFERENCIA]],CODINV,3,FALSE)=0,"",VLOOKUP(FACTURACION[[#This Row],[REFERENCIA]],CODINV,3,FALSE))</f>
        <v>129A003</v>
      </c>
      <c r="M6603" s="44" t="str">
        <f>+VLOOKUP(FACTURACION[[#This Row],[REFERENCIA]],CODINV,4,FALSE)</f>
        <v>PISTONES DE LLENADO</v>
      </c>
      <c r="N6603" s="44" t="str">
        <f>+VLOOKUP(FACTURACION[[#This Row],[REFERENCIA]],CODINV,5,FALSE)</f>
        <v>CAVAGNA</v>
      </c>
      <c r="O6603" s="114">
        <v>2</v>
      </c>
      <c r="P6603" s="131">
        <v>2980000</v>
      </c>
      <c r="Q6603" s="48">
        <f>+FACTURACION[[#This Row],[CANTIDAD]]*FACTURACION[[#This Row],[VR UNITARIO]]/1000</f>
        <v>5960</v>
      </c>
      <c r="R6603" s="44" t="str">
        <f>+VLOOKUP(FACTURACION[[#This Row],[NIT]],TABLACLIENTE,5,FALSE)</f>
        <v>BOGOTÁ D.C.</v>
      </c>
    </row>
    <row r="6604" spans="3:18">
      <c r="C6604" s="29">
        <v>2020</v>
      </c>
      <c r="D6604" s="30" t="s">
        <v>85</v>
      </c>
      <c r="E6604" s="30">
        <f>MONTH(FACTURACION[[#This Row],[MES]]&amp;1)</f>
        <v>6</v>
      </c>
      <c r="F6604" s="223">
        <f>DATE(FACTURACION[[#This Row],[AÑO]],FACTURACION[[#This Row],[Mes numero]],1)</f>
        <v>43983</v>
      </c>
      <c r="G6604" s="162" t="s">
        <v>5327</v>
      </c>
      <c r="H6604" s="25">
        <v>900134459</v>
      </c>
      <c r="I6604" s="44" t="str">
        <f>+VLOOKUP(FACTURACION[[#This Row],[NIT]],TABLACLIENTE,2,FALSE)</f>
        <v>TRANSPORTADORA DE GAS INTERNACIONAL S.A. ESP (TGI S.A. E.S.P.)</v>
      </c>
      <c r="J6604" s="114" t="s">
        <v>588</v>
      </c>
      <c r="K6604" s="44" t="str">
        <f>+VLOOKUP(FACTURACION[[#This Row],[REFERENCIA]],CODINV,2,FALSE)</f>
        <v>DIAFRAGMA PILOTO ZSC VITON</v>
      </c>
      <c r="L6604" s="44" t="str">
        <f>IF(VLOOKUP(FACTURACION[[#This Row],[REFERENCIA]],CODINV,3,FALSE)=0,"",VLOOKUP(FACTURACION[[#This Row],[REFERENCIA]],CODINV,3,FALSE))</f>
        <v>70170P042</v>
      </c>
      <c r="M6604" s="44" t="str">
        <f>+VLOOKUP(FACTURACION[[#This Row],[REFERENCIA]],CODINV,4,FALSE)</f>
        <v>REPUESTOS Y ACCESORIOS</v>
      </c>
      <c r="N6604" s="44" t="str">
        <f>+VLOOKUP(FACTURACION[[#This Row],[REFERENCIA]],CODINV,5,FALSE)</f>
        <v>HONEYWELL</v>
      </c>
      <c r="O6604" s="114">
        <v>6</v>
      </c>
      <c r="P6604" s="131">
        <v>332994.27</v>
      </c>
      <c r="Q6604" s="48">
        <f>+FACTURACION[[#This Row],[CANTIDAD]]*FACTURACION[[#This Row],[VR UNITARIO]]/1000</f>
        <v>1997.9656200000002</v>
      </c>
      <c r="R6604" s="44" t="str">
        <f>+VLOOKUP(FACTURACION[[#This Row],[NIT]],TABLACLIENTE,5,FALSE)</f>
        <v>BOGOTÁ D.C.</v>
      </c>
    </row>
    <row r="6605" spans="3:18">
      <c r="C6605" s="29">
        <v>2020</v>
      </c>
      <c r="D6605" s="30" t="s">
        <v>85</v>
      </c>
      <c r="E6605" s="30">
        <f>MONTH(FACTURACION[[#This Row],[MES]]&amp;1)</f>
        <v>6</v>
      </c>
      <c r="F6605" s="223">
        <f>DATE(FACTURACION[[#This Row],[AÑO]],FACTURACION[[#This Row],[Mes numero]],1)</f>
        <v>43983</v>
      </c>
      <c r="G6605" s="162" t="s">
        <v>5327</v>
      </c>
      <c r="H6605" s="25">
        <v>900134459</v>
      </c>
      <c r="I6605" s="44" t="str">
        <f>+VLOOKUP(FACTURACION[[#This Row],[NIT]],TABLACLIENTE,2,FALSE)</f>
        <v>TRANSPORTADORA DE GAS INTERNACIONAL S.A. ESP (TGI S.A. E.S.P.)</v>
      </c>
      <c r="J6605" s="114" t="s">
        <v>3786</v>
      </c>
      <c r="K6605" s="44" t="str">
        <f>+VLOOKUP(FACTURACION[[#This Row],[REFERENCIA]],CODINV,2,FALSE)</f>
        <v>HX HD SCR, 5/16-18X2,27</v>
      </c>
      <c r="L6605" s="44" t="str">
        <f>IF(VLOOKUP(FACTURACION[[#This Row],[REFERENCIA]],CODINV,3,FALSE)=0,"",VLOOKUP(FACTURACION[[#This Row],[REFERENCIA]],CODINV,3,FALSE))</f>
        <v>78000P107</v>
      </c>
      <c r="M6605" s="44" t="str">
        <f>+VLOOKUP(FACTURACION[[#This Row],[REFERENCIA]],CODINV,4,FALSE)</f>
        <v>REPUESTOS Y ACCESORIOS</v>
      </c>
      <c r="N6605" s="44" t="str">
        <f>+VLOOKUP(FACTURACION[[#This Row],[REFERENCIA]],CODINV,5,FALSE)</f>
        <v>HONEYWELL</v>
      </c>
      <c r="O6605" s="114">
        <v>10</v>
      </c>
      <c r="P6605" s="131">
        <v>202044.81</v>
      </c>
      <c r="Q6605" s="48">
        <f>+FACTURACION[[#This Row],[CANTIDAD]]*FACTURACION[[#This Row],[VR UNITARIO]]/1000</f>
        <v>2020.4481000000001</v>
      </c>
      <c r="R6605" s="44" t="str">
        <f>+VLOOKUP(FACTURACION[[#This Row],[NIT]],TABLACLIENTE,5,FALSE)</f>
        <v>BOGOTÁ D.C.</v>
      </c>
    </row>
    <row r="6606" spans="3:18">
      <c r="C6606" s="29">
        <v>2020</v>
      </c>
      <c r="D6606" s="30" t="s">
        <v>85</v>
      </c>
      <c r="E6606" s="30">
        <f>MONTH(FACTURACION[[#This Row],[MES]]&amp;1)</f>
        <v>6</v>
      </c>
      <c r="F6606" s="223">
        <f>DATE(FACTURACION[[#This Row],[AÑO]],FACTURACION[[#This Row],[Mes numero]],1)</f>
        <v>43983</v>
      </c>
      <c r="G6606" s="162" t="s">
        <v>5328</v>
      </c>
      <c r="H6606" s="25">
        <v>900150235</v>
      </c>
      <c r="I6606" s="44" t="str">
        <f>+VLOOKUP(FACTURACION[[#This Row],[NIT]],TABLACLIENTE,2,FALSE)</f>
        <v>D C TEKNICALDERAS LTDA</v>
      </c>
      <c r="J6606" s="114" t="s">
        <v>1064</v>
      </c>
      <c r="K6606" s="44" t="str">
        <f>+VLOOKUP(FACTURACION[[#This Row],[REFERENCIA]],CODINV,2,FALSE)</f>
        <v>REG. 1813C C: 1" R: 6-15" O: 1/2</v>
      </c>
      <c r="L6606" s="44" t="str">
        <f>IF(VLOOKUP(FACTURACION[[#This Row],[REFERENCIA]],CODINV,3,FALSE)=0,"",VLOOKUP(FACTURACION[[#This Row],[REFERENCIA]],CODINV,3,FALSE))</f>
        <v/>
      </c>
      <c r="M6606" s="44" t="str">
        <f>+VLOOKUP(FACTURACION[[#This Row],[REFERENCIA]],CODINV,4,FALSE)</f>
        <v>REGULADORES</v>
      </c>
      <c r="N6606" s="44" t="str">
        <f>+VLOOKUP(FACTURACION[[#This Row],[REFERENCIA]],CODINV,5,FALSE)</f>
        <v>HONEYWELL</v>
      </c>
      <c r="O6606" s="114">
        <v>1</v>
      </c>
      <c r="P6606" s="131">
        <v>180000</v>
      </c>
      <c r="Q6606" s="48">
        <f>+FACTURACION[[#This Row],[CANTIDAD]]*FACTURACION[[#This Row],[VR UNITARIO]]/1000</f>
        <v>180</v>
      </c>
      <c r="R6606" s="44" t="str">
        <f>+VLOOKUP(FACTURACION[[#This Row],[NIT]],TABLACLIENTE,5,FALSE)</f>
        <v>BOGOTÁ D.C.</v>
      </c>
    </row>
    <row r="6607" spans="3:18">
      <c r="C6607" s="29">
        <v>2020</v>
      </c>
      <c r="D6607" s="30" t="s">
        <v>696</v>
      </c>
      <c r="E6607" s="30">
        <f>MONTH(FACTURACION[[#This Row],[MES]]&amp;1)</f>
        <v>7</v>
      </c>
      <c r="F6607" s="223">
        <f>DATE(FACTURACION[[#This Row],[AÑO]],FACTURACION[[#This Row],[Mes numero]],1)</f>
        <v>44013</v>
      </c>
      <c r="G6607" s="162" t="s">
        <v>5330</v>
      </c>
      <c r="H6607" s="25">
        <v>860031068</v>
      </c>
      <c r="I6607" s="44" t="str">
        <f>+VLOOKUP(FACTURACION[[#This Row],[NIT]],TABLACLIENTE,2,FALSE)</f>
        <v>INSTRUMENTOS &amp; CONTROLES S.A.</v>
      </c>
      <c r="J6607" s="114" t="s">
        <v>132</v>
      </c>
      <c r="K6607" s="44" t="str">
        <f>+VLOOKUP(FACTURACION[[#This Row],[REFERENCIA]],CODINV,2,FALSE)</f>
        <v>KIT REPARACION BUNA N 80</v>
      </c>
      <c r="L6607" s="44" t="str">
        <f>IF(VLOOKUP(FACTURACION[[#This Row],[REFERENCIA]],CODINV,3,FALSE)=0,"",VLOOKUP(FACTURACION[[#This Row],[REFERENCIA]],CODINV,3,FALSE))</f>
        <v>73914K010</v>
      </c>
      <c r="M6607" s="44" t="str">
        <f>+VLOOKUP(FACTURACION[[#This Row],[REFERENCIA]],CODINV,4,FALSE)</f>
        <v>REPUESTOS Y ACCESORIOS</v>
      </c>
      <c r="N6607" s="44" t="str">
        <f>+VLOOKUP(FACTURACION[[#This Row],[REFERENCIA]],CODINV,5,FALSE)</f>
        <v>HONEYWELL</v>
      </c>
      <c r="O6607" s="114">
        <v>4</v>
      </c>
      <c r="P6607" s="131">
        <v>117945.46</v>
      </c>
      <c r="Q6607" s="48">
        <f>+FACTURACION[[#This Row],[CANTIDAD]]*FACTURACION[[#This Row],[VR UNITARIO]]/1000</f>
        <v>471.78184000000005</v>
      </c>
      <c r="R6607" s="44" t="str">
        <f>+VLOOKUP(FACTURACION[[#This Row],[NIT]],TABLACLIENTE,5,FALSE)</f>
        <v>BOGOTÁ D.C.</v>
      </c>
    </row>
    <row r="6608" spans="3:18">
      <c r="C6608" s="29">
        <v>2020</v>
      </c>
      <c r="D6608" s="30" t="s">
        <v>696</v>
      </c>
      <c r="E6608" s="30">
        <f>MONTH(FACTURACION[[#This Row],[MES]]&amp;1)</f>
        <v>7</v>
      </c>
      <c r="F6608" s="223">
        <f>DATE(FACTURACION[[#This Row],[AÑO]],FACTURACION[[#This Row],[Mes numero]],1)</f>
        <v>44013</v>
      </c>
      <c r="G6608" s="162" t="s">
        <v>5330</v>
      </c>
      <c r="H6608" s="25">
        <v>860031068</v>
      </c>
      <c r="I6608" s="44" t="str">
        <f>+VLOOKUP(FACTURACION[[#This Row],[NIT]],TABLACLIENTE,2,FALSE)</f>
        <v>INSTRUMENTOS &amp; CONTROLES S.A.</v>
      </c>
      <c r="J6608" s="114" t="s">
        <v>153</v>
      </c>
      <c r="K6608" s="44" t="str">
        <f>+VLOOKUP(FACTURACION[[#This Row],[REFERENCIA]],CODINV,2,FALSE)</f>
        <v>MANGA 3" S300 H7</v>
      </c>
      <c r="L6608" s="44" t="str">
        <f>IF(VLOOKUP(FACTURACION[[#This Row],[REFERENCIA]],CODINV,3,FALSE)=0,"",VLOOKUP(FACTURACION[[#This Row],[REFERENCIA]],CODINV,3,FALSE))</f>
        <v>73404P003</v>
      </c>
      <c r="M6608" s="44" t="str">
        <f>+VLOOKUP(FACTURACION[[#This Row],[REFERENCIA]],CODINV,4,FALSE)</f>
        <v>MANGAS</v>
      </c>
      <c r="N6608" s="44" t="str">
        <f>+VLOOKUP(FACTURACION[[#This Row],[REFERENCIA]],CODINV,5,FALSE)</f>
        <v>HONEYWELL</v>
      </c>
      <c r="O6608" s="114">
        <v>3</v>
      </c>
      <c r="P6608" s="131">
        <v>1085830.46</v>
      </c>
      <c r="Q6608" s="48">
        <f>+FACTURACION[[#This Row],[CANTIDAD]]*FACTURACION[[#This Row],[VR UNITARIO]]/1000</f>
        <v>3257.4913799999999</v>
      </c>
      <c r="R6608" s="44" t="str">
        <f>+VLOOKUP(FACTURACION[[#This Row],[NIT]],TABLACLIENTE,5,FALSE)</f>
        <v>BOGOTÁ D.C.</v>
      </c>
    </row>
    <row r="6609" spans="3:18">
      <c r="C6609" s="29">
        <v>2020</v>
      </c>
      <c r="D6609" s="30" t="s">
        <v>696</v>
      </c>
      <c r="E6609" s="30">
        <f>MONTH(FACTURACION[[#This Row],[MES]]&amp;1)</f>
        <v>7</v>
      </c>
      <c r="F6609" s="223">
        <f>DATE(FACTURACION[[#This Row],[AÑO]],FACTURACION[[#This Row],[Mes numero]],1)</f>
        <v>44013</v>
      </c>
      <c r="G6609" s="162" t="s">
        <v>5330</v>
      </c>
      <c r="H6609" s="25">
        <v>860031068</v>
      </c>
      <c r="I6609" s="44" t="str">
        <f>+VLOOKUP(FACTURACION[[#This Row],[NIT]],TABLACLIENTE,2,FALSE)</f>
        <v>INSTRUMENTOS &amp; CONTROLES S.A.</v>
      </c>
      <c r="J6609" s="114" t="s">
        <v>180</v>
      </c>
      <c r="K6609" s="44" t="str">
        <f>+VLOOKUP(FACTURACION[[#This Row],[REFERENCIA]],CODINV,2,FALSE)</f>
        <v>O-RING, 0.38OD x.25ID BUNA 70</v>
      </c>
      <c r="L6609" s="44" t="str">
        <f>IF(VLOOKUP(FACTURACION[[#This Row],[REFERENCIA]],CODINV,3,FALSE)=0,"",VLOOKUP(FACTURACION[[#This Row],[REFERENCIA]],CODINV,3,FALSE))</f>
        <v>42710P146</v>
      </c>
      <c r="M6609" s="44" t="str">
        <f>+VLOOKUP(FACTURACION[[#This Row],[REFERENCIA]],CODINV,4,FALSE)</f>
        <v>REPUESTOS Y ACCESORIOS</v>
      </c>
      <c r="N6609" s="44" t="str">
        <f>+VLOOKUP(FACTURACION[[#This Row],[REFERENCIA]],CODINV,5,FALSE)</f>
        <v>HONEYWELL</v>
      </c>
      <c r="O6609" s="114">
        <v>28</v>
      </c>
      <c r="P6609" s="131">
        <v>18157.7</v>
      </c>
      <c r="Q6609" s="48">
        <f>+FACTURACION[[#This Row],[CANTIDAD]]*FACTURACION[[#This Row],[VR UNITARIO]]/1000</f>
        <v>508.41560000000004</v>
      </c>
      <c r="R6609" s="44" t="str">
        <f>+VLOOKUP(FACTURACION[[#This Row],[NIT]],TABLACLIENTE,5,FALSE)</f>
        <v>BOGOTÁ D.C.</v>
      </c>
    </row>
    <row r="6610" spans="3:18">
      <c r="C6610" s="29">
        <v>2020</v>
      </c>
      <c r="D6610" s="30" t="s">
        <v>696</v>
      </c>
      <c r="E6610" s="30">
        <f>MONTH(FACTURACION[[#This Row],[MES]]&amp;1)</f>
        <v>7</v>
      </c>
      <c r="F6610" s="223">
        <f>DATE(FACTURACION[[#This Row],[AÑO]],FACTURACION[[#This Row],[Mes numero]],1)</f>
        <v>44013</v>
      </c>
      <c r="G6610" s="162" t="s">
        <v>5330</v>
      </c>
      <c r="H6610" s="25">
        <v>860031068</v>
      </c>
      <c r="I6610" s="44" t="str">
        <f>+VLOOKUP(FACTURACION[[#This Row],[NIT]],TABLACLIENTE,2,FALSE)</f>
        <v>INSTRUMENTOS &amp; CONTROLES S.A.</v>
      </c>
      <c r="J6610" s="114" t="s">
        <v>185</v>
      </c>
      <c r="K6610" s="44" t="str">
        <f>+VLOOKUP(FACTURACION[[#This Row],[REFERENCIA]],CODINV,2,FALSE)</f>
        <v>ROLLPIN.</v>
      </c>
      <c r="L6610" s="44" t="str">
        <f>IF(VLOOKUP(FACTURACION[[#This Row],[REFERENCIA]],CODINV,3,FALSE)=0,"",VLOOKUP(FACTURACION[[#This Row],[REFERENCIA]],CODINV,3,FALSE))</f>
        <v>78137P003</v>
      </c>
      <c r="M6610" s="44" t="str">
        <f>+VLOOKUP(FACTURACION[[#This Row],[REFERENCIA]],CODINV,4,FALSE)</f>
        <v>REPUESTOS Y ACCESORIOS</v>
      </c>
      <c r="N6610" s="44" t="str">
        <f>+VLOOKUP(FACTURACION[[#This Row],[REFERENCIA]],CODINV,5,FALSE)</f>
        <v>HONEYWELL</v>
      </c>
      <c r="O6610" s="114">
        <v>20</v>
      </c>
      <c r="P6610" s="131">
        <v>18157.7</v>
      </c>
      <c r="Q6610" s="48">
        <f>+FACTURACION[[#This Row],[CANTIDAD]]*FACTURACION[[#This Row],[VR UNITARIO]]/1000</f>
        <v>363.154</v>
      </c>
      <c r="R6610" s="44" t="str">
        <f>+VLOOKUP(FACTURACION[[#This Row],[NIT]],TABLACLIENTE,5,FALSE)</f>
        <v>BOGOTÁ D.C.</v>
      </c>
    </row>
    <row r="6611" spans="3:18">
      <c r="C6611" s="29">
        <v>2020</v>
      </c>
      <c r="D6611" s="30" t="s">
        <v>696</v>
      </c>
      <c r="E6611" s="30">
        <f>MONTH(FACTURACION[[#This Row],[MES]]&amp;1)</f>
        <v>7</v>
      </c>
      <c r="F6611" s="223">
        <f>DATE(FACTURACION[[#This Row],[AÑO]],FACTURACION[[#This Row],[Mes numero]],1)</f>
        <v>44013</v>
      </c>
      <c r="G6611" s="162" t="s">
        <v>5330</v>
      </c>
      <c r="H6611" s="25">
        <v>860031068</v>
      </c>
      <c r="I6611" s="44" t="str">
        <f>+VLOOKUP(FACTURACION[[#This Row],[NIT]],TABLACLIENTE,2,FALSE)</f>
        <v>INSTRUMENTOS &amp; CONTROLES S.A.</v>
      </c>
      <c r="J6611" s="114" t="s">
        <v>568</v>
      </c>
      <c r="K6611" s="44" t="str">
        <f>+VLOOKUP(FACTURACION[[#This Row],[REFERENCIA]],CODINV,2,FALSE)</f>
        <v>O-RING 0.75OD X 0.56ID, BUNA 70</v>
      </c>
      <c r="L6611" s="44" t="str">
        <f>IF(VLOOKUP(FACTURACION[[#This Row],[REFERENCIA]],CODINV,3,FALSE)=0,"",VLOOKUP(FACTURACION[[#This Row],[REFERENCIA]],CODINV,3,FALSE))</f>
        <v>42710P150</v>
      </c>
      <c r="M6611" s="44" t="str">
        <f>+VLOOKUP(FACTURACION[[#This Row],[REFERENCIA]],CODINV,4,FALSE)</f>
        <v>REPUESTOS Y ACCESORIOS</v>
      </c>
      <c r="N6611" s="44" t="str">
        <f>+VLOOKUP(FACTURACION[[#This Row],[REFERENCIA]],CODINV,5,FALSE)</f>
        <v>HONEYWELL</v>
      </c>
      <c r="O6611" s="114">
        <v>4</v>
      </c>
      <c r="P6611" s="131">
        <v>3631.54</v>
      </c>
      <c r="Q6611" s="48">
        <f>+FACTURACION[[#This Row],[CANTIDAD]]*FACTURACION[[#This Row],[VR UNITARIO]]/1000</f>
        <v>14.526159999999999</v>
      </c>
      <c r="R6611" s="44" t="str">
        <f>+VLOOKUP(FACTURACION[[#This Row],[NIT]],TABLACLIENTE,5,FALSE)</f>
        <v>BOGOTÁ D.C.</v>
      </c>
    </row>
    <row r="6612" spans="3:18">
      <c r="C6612" s="29">
        <v>2020</v>
      </c>
      <c r="D6612" s="30" t="s">
        <v>696</v>
      </c>
      <c r="E6612" s="30">
        <f>MONTH(FACTURACION[[#This Row],[MES]]&amp;1)</f>
        <v>7</v>
      </c>
      <c r="F6612" s="223">
        <f>DATE(FACTURACION[[#This Row],[AÑO]],FACTURACION[[#This Row],[Mes numero]],1)</f>
        <v>44013</v>
      </c>
      <c r="G6612" s="162" t="s">
        <v>5331</v>
      </c>
      <c r="H6612" s="25">
        <v>890500726</v>
      </c>
      <c r="I6612" s="44" t="str">
        <f>+VLOOKUP(FACTURACION[[#This Row],[NIT]],TABLACLIENTE,2,FALSE)</f>
        <v>NORTESANTANDEREANA DE GAS S.A. E.S.P (NORGAS S.A. E.S.P.)</v>
      </c>
      <c r="J6612" s="114" t="s">
        <v>28</v>
      </c>
      <c r="K6612" s="44" t="str">
        <f>+VLOOKUP(FACTURACION[[#This Row],[REFERENCIA]],CODINV,2,FALSE)</f>
        <v>REGULADOR SR 113 3/4 R: 7-12 O:1/4</v>
      </c>
      <c r="L6612" s="44" t="str">
        <f>IF(VLOOKUP(FACTURACION[[#This Row],[REFERENCIA]],CODINV,3,FALSE)=0,"",VLOOKUP(FACTURACION[[#This Row],[REFERENCIA]],CODINV,3,FALSE))</f>
        <v/>
      </c>
      <c r="M6612" s="44" t="str">
        <f>+VLOOKUP(FACTURACION[[#This Row],[REFERENCIA]],CODINV,4,FALSE)</f>
        <v>REGULADORES</v>
      </c>
      <c r="N6612" s="44" t="str">
        <f>+VLOOKUP(FACTURACION[[#This Row],[REFERENCIA]],CODINV,5,FALSE)</f>
        <v>HONEYWELL</v>
      </c>
      <c r="O6612" s="114">
        <v>8</v>
      </c>
      <c r="P6612" s="131">
        <v>135000</v>
      </c>
      <c r="Q6612" s="48">
        <f>+FACTURACION[[#This Row],[CANTIDAD]]*FACTURACION[[#This Row],[VR UNITARIO]]/1000</f>
        <v>1080</v>
      </c>
      <c r="R6612" s="44" t="str">
        <f>+VLOOKUP(FACTURACION[[#This Row],[NIT]],TABLACLIENTE,5,FALSE)</f>
        <v>BUCARAMANGA</v>
      </c>
    </row>
    <row r="6613" spans="3:18">
      <c r="C6613" s="29">
        <v>2020</v>
      </c>
      <c r="D6613" s="30" t="s">
        <v>696</v>
      </c>
      <c r="E6613" s="30">
        <f>MONTH(FACTURACION[[#This Row],[MES]]&amp;1)</f>
        <v>7</v>
      </c>
      <c r="F6613" s="223">
        <f>DATE(FACTURACION[[#This Row],[AÑO]],FACTURACION[[#This Row],[Mes numero]],1)</f>
        <v>44013</v>
      </c>
      <c r="G6613" s="162" t="s">
        <v>5332</v>
      </c>
      <c r="H6613" s="25">
        <v>900950504</v>
      </c>
      <c r="I6613" s="44" t="str">
        <f>+VLOOKUP(FACTURACION[[#This Row],[NIT]],TABLACLIENTE,2,FALSE)</f>
        <v>DAMASA DE COLOMBIA S A S</v>
      </c>
      <c r="J6613" s="114" t="s">
        <v>6</v>
      </c>
      <c r="K6613" s="44" t="str">
        <f>+VLOOKUP(FACTURACION[[#This Row],[REFERENCIA]],CODINV,2,FALSE)</f>
        <v>REG.1813C C:3/4" R:6-15" O:1/2</v>
      </c>
      <c r="L6613" s="44" t="str">
        <f>IF(VLOOKUP(FACTURACION[[#This Row],[REFERENCIA]],CODINV,3,FALSE)=0,"",VLOOKUP(FACTURACION[[#This Row],[REFERENCIA]],CODINV,3,FALSE))</f>
        <v/>
      </c>
      <c r="M6613" s="44" t="str">
        <f>+VLOOKUP(FACTURACION[[#This Row],[REFERENCIA]],CODINV,4,FALSE)</f>
        <v>REGULADORES</v>
      </c>
      <c r="N6613" s="44" t="str">
        <f>+VLOOKUP(FACTURACION[[#This Row],[REFERENCIA]],CODINV,5,FALSE)</f>
        <v>HONEYWELL</v>
      </c>
      <c r="O6613" s="114">
        <v>31</v>
      </c>
      <c r="P6613" s="131">
        <v>162240</v>
      </c>
      <c r="Q6613" s="48">
        <f>+FACTURACION[[#This Row],[CANTIDAD]]*FACTURACION[[#This Row],[VR UNITARIO]]/1000</f>
        <v>5029.4399999999996</v>
      </c>
      <c r="R6613" s="44" t="str">
        <f>+VLOOKUP(FACTURACION[[#This Row],[NIT]],TABLACLIENTE,5,FALSE)</f>
        <v>BOGOTÁ D.C.</v>
      </c>
    </row>
    <row r="6614" spans="3:18">
      <c r="C6614" s="29">
        <v>2020</v>
      </c>
      <c r="D6614" s="30" t="s">
        <v>696</v>
      </c>
      <c r="E6614" s="30">
        <f>MONTH(FACTURACION[[#This Row],[MES]]&amp;1)</f>
        <v>7</v>
      </c>
      <c r="F6614" s="223">
        <f>DATE(FACTURACION[[#This Row],[AÑO]],FACTURACION[[#This Row],[Mes numero]],1)</f>
        <v>44013</v>
      </c>
      <c r="G6614" s="162" t="s">
        <v>5332</v>
      </c>
      <c r="H6614" s="25">
        <v>900950504</v>
      </c>
      <c r="I6614" s="44" t="str">
        <f>+VLOOKUP(FACTURACION[[#This Row],[NIT]],TABLACLIENTE,2,FALSE)</f>
        <v>DAMASA DE COLOMBIA S A S</v>
      </c>
      <c r="J6614" s="114" t="s">
        <v>1064</v>
      </c>
      <c r="K6614" s="44" t="str">
        <f>+VLOOKUP(FACTURACION[[#This Row],[REFERENCIA]],CODINV,2,FALSE)</f>
        <v>REG. 1813C C: 1" R: 6-15" O: 1/2</v>
      </c>
      <c r="L6614" s="44" t="str">
        <f>IF(VLOOKUP(FACTURACION[[#This Row],[REFERENCIA]],CODINV,3,FALSE)=0,"",VLOOKUP(FACTURACION[[#This Row],[REFERENCIA]],CODINV,3,FALSE))</f>
        <v/>
      </c>
      <c r="M6614" s="44" t="str">
        <f>+VLOOKUP(FACTURACION[[#This Row],[REFERENCIA]],CODINV,4,FALSE)</f>
        <v>REGULADORES</v>
      </c>
      <c r="N6614" s="44" t="str">
        <f>+VLOOKUP(FACTURACION[[#This Row],[REFERENCIA]],CODINV,5,FALSE)</f>
        <v>HONEYWELL</v>
      </c>
      <c r="O6614" s="114">
        <v>19</v>
      </c>
      <c r="P6614" s="131">
        <v>174720</v>
      </c>
      <c r="Q6614" s="48">
        <f>+FACTURACION[[#This Row],[CANTIDAD]]*FACTURACION[[#This Row],[VR UNITARIO]]/1000</f>
        <v>3319.68</v>
      </c>
      <c r="R6614" s="44" t="str">
        <f>+VLOOKUP(FACTURACION[[#This Row],[NIT]],TABLACLIENTE,5,FALSE)</f>
        <v>BOGOTÁ D.C.</v>
      </c>
    </row>
    <row r="6615" spans="3:18">
      <c r="C6615" s="29">
        <v>2020</v>
      </c>
      <c r="D6615" s="30" t="s">
        <v>696</v>
      </c>
      <c r="E6615" s="30">
        <f>MONTH(FACTURACION[[#This Row],[MES]]&amp;1)</f>
        <v>7</v>
      </c>
      <c r="F6615" s="223">
        <f>DATE(FACTURACION[[#This Row],[AÑO]],FACTURACION[[#This Row],[Mes numero]],1)</f>
        <v>44013</v>
      </c>
      <c r="G6615" s="162" t="s">
        <v>5333</v>
      </c>
      <c r="H6615" s="25">
        <v>860033633</v>
      </c>
      <c r="I6615" s="44" t="str">
        <f>+VLOOKUP(FACTURACION[[#This Row],[NIT]],TABLACLIENTE,2,FALSE)</f>
        <v>RAYOGAS S.A. E.S.P.</v>
      </c>
      <c r="J6615" s="114" t="s">
        <v>464</v>
      </c>
      <c r="K6615" s="44" t="str">
        <f>+VLOOKUP(FACTURACION[[#This Row],[REFERENCIA]],CODINV,2,FALSE)</f>
        <v>VALV.ALIVIO HIDORSTATICO 1 1/4"450PSI</v>
      </c>
      <c r="L6615" s="44" t="str">
        <f>IF(VLOOKUP(FACTURACION[[#This Row],[REFERENCIA]],CODINV,3,FALSE)=0,"",VLOOKUP(FACTURACION[[#This Row],[REFERENCIA]],CODINV,3,FALSE))</f>
        <v>ME25-450</v>
      </c>
      <c r="M6615" s="44" t="str">
        <f>+VLOOKUP(FACTURACION[[#This Row],[REFERENCIA]],CODINV,4,FALSE)</f>
        <v>VÁLVULAS Y MULTIVÁLVULAS</v>
      </c>
      <c r="N6615" s="44" t="str">
        <f>+VLOOKUP(FACTURACION[[#This Row],[REFERENCIA]],CODINV,5,FALSE)</f>
        <v>CAVAGNA</v>
      </c>
      <c r="O6615" s="114">
        <v>1</v>
      </c>
      <c r="P6615" s="131">
        <v>45562</v>
      </c>
      <c r="Q6615" s="48">
        <f>+FACTURACION[[#This Row],[CANTIDAD]]*FACTURACION[[#This Row],[VR UNITARIO]]/1000</f>
        <v>45.561999999999998</v>
      </c>
      <c r="R6615" s="44" t="str">
        <f>+VLOOKUP(FACTURACION[[#This Row],[NIT]],TABLACLIENTE,5,FALSE)</f>
        <v>BOGOTÁ D.C.</v>
      </c>
    </row>
    <row r="6616" spans="3:18">
      <c r="C6616" s="29">
        <v>2020</v>
      </c>
      <c r="D6616" s="30" t="s">
        <v>696</v>
      </c>
      <c r="E6616" s="30">
        <f>MONTH(FACTURACION[[#This Row],[MES]]&amp;1)</f>
        <v>7</v>
      </c>
      <c r="F6616" s="223">
        <f>DATE(FACTURACION[[#This Row],[AÑO]],FACTURACION[[#This Row],[Mes numero]],1)</f>
        <v>44013</v>
      </c>
      <c r="G6616" s="162" t="s">
        <v>5333</v>
      </c>
      <c r="H6616" s="25">
        <v>860033633</v>
      </c>
      <c r="I6616" s="44" t="str">
        <f>+VLOOKUP(FACTURACION[[#This Row],[NIT]],TABLACLIENTE,2,FALSE)</f>
        <v>RAYOGAS S.A. E.S.P.</v>
      </c>
      <c r="J6616" s="114" t="s">
        <v>5138</v>
      </c>
      <c r="K6616" s="44" t="str">
        <f>+VLOOKUP(FACTURACION[[#This Row],[REFERENCIA]],CODINV,2,FALSE)</f>
        <v>VALVULA ESV 1 1/4</v>
      </c>
      <c r="L6616" s="44" t="str">
        <f>IF(VLOOKUP(FACTURACION[[#This Row],[REFERENCIA]],CODINV,3,FALSE)=0,"",VLOOKUP(FACTURACION[[#This Row],[REFERENCIA]],CODINV,3,FALSE))</f>
        <v>3165CT</v>
      </c>
      <c r="M6616" s="44" t="str">
        <f>+VLOOKUP(FACTURACION[[#This Row],[REFERENCIA]],CODINV,4,FALSE)</f>
        <v>VÁLVULAS Y MULTIVÁLVULAS</v>
      </c>
      <c r="N6616" s="44" t="str">
        <f>+VLOOKUP(FACTURACION[[#This Row],[REFERENCIA]],CODINV,5,FALSE)</f>
        <v>REGO</v>
      </c>
      <c r="O6616" s="114">
        <v>1</v>
      </c>
      <c r="P6616" s="131">
        <v>6561</v>
      </c>
      <c r="Q6616" s="48">
        <f>+FACTURACION[[#This Row],[CANTIDAD]]*FACTURACION[[#This Row],[VR UNITARIO]]/1000</f>
        <v>6.5609999999999999</v>
      </c>
      <c r="R6616" s="44" t="str">
        <f>+VLOOKUP(FACTURACION[[#This Row],[NIT]],TABLACLIENTE,5,FALSE)</f>
        <v>BOGOTÁ D.C.</v>
      </c>
    </row>
    <row r="6617" spans="3:18">
      <c r="C6617" s="29">
        <v>2020</v>
      </c>
      <c r="D6617" s="30" t="s">
        <v>696</v>
      </c>
      <c r="E6617" s="30">
        <f>MONTH(FACTURACION[[#This Row],[MES]]&amp;1)</f>
        <v>7</v>
      </c>
      <c r="F6617" s="223">
        <f>DATE(FACTURACION[[#This Row],[AÑO]],FACTURACION[[#This Row],[Mes numero]],1)</f>
        <v>44013</v>
      </c>
      <c r="G6617" s="162" t="s">
        <v>5333</v>
      </c>
      <c r="H6617" s="25">
        <v>860033633</v>
      </c>
      <c r="I6617" s="44" t="str">
        <f>+VLOOKUP(FACTURACION[[#This Row],[NIT]],TABLACLIENTE,2,FALSE)</f>
        <v>RAYOGAS S.A. E.S.P.</v>
      </c>
      <c r="J6617" s="114" t="s">
        <v>359</v>
      </c>
      <c r="K6617" s="44" t="str">
        <f>+VLOOKUP(FACTURACION[[#This Row],[REFERENCIA]],CODINV,2,FALSE)</f>
        <v>CONECTOR MANGUERA 3/4" NPTM 1 3/4" AC F</v>
      </c>
      <c r="L6617" s="44" t="str">
        <f>IF(VLOOKUP(FACTURACION[[#This Row],[REFERENCIA]],CODINV,3,FALSE)=0,"",VLOOKUP(FACTURACION[[#This Row],[REFERENCIA]],CODINV,3,FALSE))</f>
        <v>3175</v>
      </c>
      <c r="M6617" s="44" t="str">
        <f>+VLOOKUP(FACTURACION[[#This Row],[REFERENCIA]],CODINV,4,FALSE)</f>
        <v>REPUESTOS Y ACCESORIOS</v>
      </c>
      <c r="N6617" s="44" t="str">
        <f>+VLOOKUP(FACTURACION[[#This Row],[REFERENCIA]],CODINV,5,FALSE)</f>
        <v>REGO</v>
      </c>
      <c r="O6617" s="114">
        <v>2</v>
      </c>
      <c r="P6617" s="131">
        <v>45900</v>
      </c>
      <c r="Q6617" s="48">
        <f>+FACTURACION[[#This Row],[CANTIDAD]]*FACTURACION[[#This Row],[VR UNITARIO]]/1000</f>
        <v>91.8</v>
      </c>
      <c r="R6617" s="44" t="str">
        <f>+VLOOKUP(FACTURACION[[#This Row],[NIT]],TABLACLIENTE,5,FALSE)</f>
        <v>BOGOTÁ D.C.</v>
      </c>
    </row>
    <row r="6618" spans="3:18">
      <c r="C6618" s="29">
        <v>2020</v>
      </c>
      <c r="D6618" s="30" t="s">
        <v>696</v>
      </c>
      <c r="E6618" s="30">
        <f>MONTH(FACTURACION[[#This Row],[MES]]&amp;1)</f>
        <v>7</v>
      </c>
      <c r="F6618" s="223">
        <f>DATE(FACTURACION[[#This Row],[AÑO]],FACTURACION[[#This Row],[Mes numero]],1)</f>
        <v>44013</v>
      </c>
      <c r="G6618" s="162" t="s">
        <v>5334</v>
      </c>
      <c r="H6618" s="25">
        <v>800167643</v>
      </c>
      <c r="I6618" s="44" t="str">
        <f>+VLOOKUP(FACTURACION[[#This Row],[NIT]],TABLACLIENTE,2,FALSE)</f>
        <v>GASES DE OCCIDENTE S.A. E.S.P. (GDO)</v>
      </c>
      <c r="J6618" s="114" t="s">
        <v>489</v>
      </c>
      <c r="K6618" s="44" t="str">
        <f>+VLOOKUP(FACTURACION[[#This Row],[REFERENCIA]],CODINV,2,FALSE)</f>
        <v>COUPLING MECANICO ELSTER 1/2</v>
      </c>
      <c r="L6618" s="44" t="str">
        <f>IF(VLOOKUP(FACTURACION[[#This Row],[REFERENCIA]],CODINV,3,FALSE)=0,"",VLOOKUP(FACTURACION[[#This Row],[REFERENCIA]],CODINV,3,FALSE))</f>
        <v>50056</v>
      </c>
      <c r="M6618" s="44" t="str">
        <f>+VLOOKUP(FACTURACION[[#This Row],[REFERENCIA]],CODINV,4,FALSE)</f>
        <v>REPUESTOS Y ACCESORIOS</v>
      </c>
      <c r="N6618" s="44" t="str">
        <f>+VLOOKUP(FACTURACION[[#This Row],[REFERENCIA]],CODINV,5,FALSE)</f>
        <v>HONEYWELL</v>
      </c>
      <c r="O6618" s="114">
        <v>45</v>
      </c>
      <c r="P6618" s="131">
        <v>121838.16</v>
      </c>
      <c r="Q6618" s="48">
        <f>+FACTURACION[[#This Row],[CANTIDAD]]*FACTURACION[[#This Row],[VR UNITARIO]]/1000</f>
        <v>5482.7172</v>
      </c>
      <c r="R6618" s="44" t="str">
        <f>+VLOOKUP(FACTURACION[[#This Row],[NIT]],TABLACLIENTE,5,FALSE)</f>
        <v>CALI</v>
      </c>
    </row>
    <row r="6619" spans="3:18">
      <c r="C6619" s="29">
        <v>2020</v>
      </c>
      <c r="D6619" s="30" t="s">
        <v>696</v>
      </c>
      <c r="E6619" s="30">
        <f>MONTH(FACTURACION[[#This Row],[MES]]&amp;1)</f>
        <v>7</v>
      </c>
      <c r="F6619" s="223">
        <f>DATE(FACTURACION[[#This Row],[AÑO]],FACTURACION[[#This Row],[Mes numero]],1)</f>
        <v>44013</v>
      </c>
      <c r="G6619" s="162" t="s">
        <v>5334</v>
      </c>
      <c r="H6619" s="25">
        <v>800167643</v>
      </c>
      <c r="I6619" s="44" t="str">
        <f>+VLOOKUP(FACTURACION[[#This Row],[NIT]],TABLACLIENTE,2,FALSE)</f>
        <v>GASES DE OCCIDENTE S.A. E.S.P. (GDO)</v>
      </c>
      <c r="J6619" s="114" t="s">
        <v>215</v>
      </c>
      <c r="K6619" s="44" t="str">
        <f>+VLOOKUP(FACTURACION[[#This Row],[REFERENCIA]],CODINV,2,FALSE)</f>
        <v>COUPLING ELSTER MECANICO 1/2 IPS</v>
      </c>
      <c r="L6619" s="44" t="str">
        <f>IF(VLOOKUP(FACTURACION[[#This Row],[REFERENCIA]],CODINV,3,FALSE)=0,"",VLOOKUP(FACTURACION[[#This Row],[REFERENCIA]],CODINV,3,FALSE))</f>
        <v>50740</v>
      </c>
      <c r="M6619" s="44" t="str">
        <f>+VLOOKUP(FACTURACION[[#This Row],[REFERENCIA]],CODINV,4,FALSE)</f>
        <v>REPUESTOS Y ACCESORIOS</v>
      </c>
      <c r="N6619" s="44" t="str">
        <f>+VLOOKUP(FACTURACION[[#This Row],[REFERENCIA]],CODINV,5,FALSE)</f>
        <v>HONEYWELL</v>
      </c>
      <c r="O6619" s="114">
        <v>35</v>
      </c>
      <c r="P6619" s="131">
        <v>59048.84</v>
      </c>
      <c r="Q6619" s="48">
        <f>+FACTURACION[[#This Row],[CANTIDAD]]*FACTURACION[[#This Row],[VR UNITARIO]]/1000</f>
        <v>2066.7093999999997</v>
      </c>
      <c r="R6619" s="44" t="str">
        <f>+VLOOKUP(FACTURACION[[#This Row],[NIT]],TABLACLIENTE,5,FALSE)</f>
        <v>CALI</v>
      </c>
    </row>
    <row r="6620" spans="3:18">
      <c r="C6620" s="29">
        <v>2020</v>
      </c>
      <c r="D6620" s="30" t="s">
        <v>696</v>
      </c>
      <c r="E6620" s="30">
        <f>MONTH(FACTURACION[[#This Row],[MES]]&amp;1)</f>
        <v>7</v>
      </c>
      <c r="F6620" s="223">
        <f>DATE(FACTURACION[[#This Row],[AÑO]],FACTURACION[[#This Row],[Mes numero]],1)</f>
        <v>44013</v>
      </c>
      <c r="G6620" s="162" t="s">
        <v>5334</v>
      </c>
      <c r="H6620" s="25">
        <v>800167643</v>
      </c>
      <c r="I6620" s="44" t="str">
        <f>+VLOOKUP(FACTURACION[[#This Row],[NIT]],TABLACLIENTE,2,FALSE)</f>
        <v>GASES DE OCCIDENTE S.A. E.S.P. (GDO)</v>
      </c>
      <c r="J6620" s="114" t="s">
        <v>217</v>
      </c>
      <c r="K6620" s="44" t="str">
        <f>+VLOOKUP(FACTURACION[[#This Row],[REFERENCIA]],CODINV,2,FALSE)</f>
        <v>COUPLING ELSTER MECANICO DE 3/4 IPS</v>
      </c>
      <c r="L6620" s="44" t="str">
        <f>IF(VLOOKUP(FACTURACION[[#This Row],[REFERENCIA]],CODINV,3,FALSE)=0,"",VLOOKUP(FACTURACION[[#This Row],[REFERENCIA]],CODINV,3,FALSE))</f>
        <v>50175</v>
      </c>
      <c r="M6620" s="44" t="str">
        <f>+VLOOKUP(FACTURACION[[#This Row],[REFERENCIA]],CODINV,4,FALSE)</f>
        <v>REPUESTOS Y ACCESORIOS</v>
      </c>
      <c r="N6620" s="44" t="str">
        <f>+VLOOKUP(FACTURACION[[#This Row],[REFERENCIA]],CODINV,5,FALSE)</f>
        <v>HONEYWELL</v>
      </c>
      <c r="O6620" s="114">
        <v>7</v>
      </c>
      <c r="P6620" s="131">
        <v>114901.92</v>
      </c>
      <c r="Q6620" s="48">
        <f>+FACTURACION[[#This Row],[CANTIDAD]]*FACTURACION[[#This Row],[VR UNITARIO]]/1000</f>
        <v>804.3134399999999</v>
      </c>
      <c r="R6620" s="44" t="str">
        <f>+VLOOKUP(FACTURACION[[#This Row],[NIT]],TABLACLIENTE,5,FALSE)</f>
        <v>CALI</v>
      </c>
    </row>
    <row r="6621" spans="3:18">
      <c r="C6621" s="29">
        <v>2020</v>
      </c>
      <c r="D6621" s="30" t="s">
        <v>696</v>
      </c>
      <c r="E6621" s="30">
        <f>MONTH(FACTURACION[[#This Row],[MES]]&amp;1)</f>
        <v>7</v>
      </c>
      <c r="F6621" s="223">
        <f>DATE(FACTURACION[[#This Row],[AÑO]],FACTURACION[[#This Row],[Mes numero]],1)</f>
        <v>44013</v>
      </c>
      <c r="G6621" s="162" t="s">
        <v>5335</v>
      </c>
      <c r="H6621" s="25">
        <v>890500726</v>
      </c>
      <c r="I6621" s="44" t="str">
        <f>+VLOOKUP(FACTURACION[[#This Row],[NIT]],TABLACLIENTE,2,FALSE)</f>
        <v>NORTESANTANDEREANA DE GAS S.A. E.S.P (NORGAS S.A. E.S.P.)</v>
      </c>
      <c r="J6621" s="114" t="s">
        <v>6</v>
      </c>
      <c r="K6621" s="44" t="str">
        <f>+VLOOKUP(FACTURACION[[#This Row],[REFERENCIA]],CODINV,2,FALSE)</f>
        <v>REG.1813C C:3/4" R:6-15" O:1/2</v>
      </c>
      <c r="L6621" s="44" t="str">
        <f>IF(VLOOKUP(FACTURACION[[#This Row],[REFERENCIA]],CODINV,3,FALSE)=0,"",VLOOKUP(FACTURACION[[#This Row],[REFERENCIA]],CODINV,3,FALSE))</f>
        <v/>
      </c>
      <c r="M6621" s="44" t="str">
        <f>+VLOOKUP(FACTURACION[[#This Row],[REFERENCIA]],CODINV,4,FALSE)</f>
        <v>REGULADORES</v>
      </c>
      <c r="N6621" s="44" t="str">
        <f>+VLOOKUP(FACTURACION[[#This Row],[REFERENCIA]],CODINV,5,FALSE)</f>
        <v>HONEYWELL</v>
      </c>
      <c r="O6621" s="114">
        <v>10</v>
      </c>
      <c r="P6621" s="131">
        <v>169900</v>
      </c>
      <c r="Q6621" s="48">
        <f>+FACTURACION[[#This Row],[CANTIDAD]]*FACTURACION[[#This Row],[VR UNITARIO]]/1000</f>
        <v>1699</v>
      </c>
      <c r="R6621" s="44" t="str">
        <f>+VLOOKUP(FACTURACION[[#This Row],[NIT]],TABLACLIENTE,5,FALSE)</f>
        <v>BUCARAMANGA</v>
      </c>
    </row>
    <row r="6622" spans="3:18">
      <c r="C6622" s="29">
        <v>2020</v>
      </c>
      <c r="D6622" s="30" t="s">
        <v>696</v>
      </c>
      <c r="E6622" s="30">
        <f>MONTH(FACTURACION[[#This Row],[MES]]&amp;1)</f>
        <v>7</v>
      </c>
      <c r="F6622" s="223">
        <f>DATE(FACTURACION[[#This Row],[AÑO]],FACTURACION[[#This Row],[Mes numero]],1)</f>
        <v>44013</v>
      </c>
      <c r="G6622" s="162" t="s">
        <v>5335</v>
      </c>
      <c r="H6622" s="25">
        <v>890500726</v>
      </c>
      <c r="I6622" s="44" t="str">
        <f>+VLOOKUP(FACTURACION[[#This Row],[NIT]],TABLACLIENTE,2,FALSE)</f>
        <v>NORTESANTANDEREANA DE GAS S.A. E.S.P (NORGAS S.A. E.S.P.)</v>
      </c>
      <c r="J6622" s="114" t="s">
        <v>35</v>
      </c>
      <c r="K6622" s="44" t="str">
        <f>+VLOOKUP(FACTURACION[[#This Row],[REFERENCIA]],CODINV,2,FALSE)</f>
        <v>REGULADOR 3/4"  PRIMERA ETAPA POL</v>
      </c>
      <c r="L6622" s="44" t="str">
        <f>IF(VLOOKUP(FACTURACION[[#This Row],[REFERENCIA]],CODINV,3,FALSE)=0,"",VLOOKUP(FACTURACION[[#This Row],[REFERENCIA]],CODINV,3,FALSE))</f>
        <v>LV4403TR96</v>
      </c>
      <c r="M6622" s="44" t="str">
        <f>+VLOOKUP(FACTURACION[[#This Row],[REFERENCIA]],CODINV,4,FALSE)</f>
        <v>REGULADORES</v>
      </c>
      <c r="N6622" s="44" t="str">
        <f>+VLOOKUP(FACTURACION[[#This Row],[REFERENCIA]],CODINV,5,FALSE)</f>
        <v>REGO</v>
      </c>
      <c r="O6622" s="114">
        <v>8</v>
      </c>
      <c r="P6622" s="131">
        <v>136800</v>
      </c>
      <c r="Q6622" s="48">
        <f>+FACTURACION[[#This Row],[CANTIDAD]]*FACTURACION[[#This Row],[VR UNITARIO]]/1000</f>
        <v>1094.4000000000001</v>
      </c>
      <c r="R6622" s="44" t="str">
        <f>+VLOOKUP(FACTURACION[[#This Row],[NIT]],TABLACLIENTE,5,FALSE)</f>
        <v>BUCARAMANGA</v>
      </c>
    </row>
    <row r="6623" spans="3:18">
      <c r="C6623" s="29">
        <v>2020</v>
      </c>
      <c r="D6623" s="30" t="s">
        <v>696</v>
      </c>
      <c r="E6623" s="30">
        <f>MONTH(FACTURACION[[#This Row],[MES]]&amp;1)</f>
        <v>7</v>
      </c>
      <c r="F6623" s="223">
        <f>DATE(FACTURACION[[#This Row],[AÑO]],FACTURACION[[#This Row],[Mes numero]],1)</f>
        <v>44013</v>
      </c>
      <c r="G6623" s="162" t="s">
        <v>5336</v>
      </c>
      <c r="H6623" s="25">
        <v>900134459</v>
      </c>
      <c r="I6623" s="44" t="str">
        <f>+VLOOKUP(FACTURACION[[#This Row],[NIT]],TABLACLIENTE,2,FALSE)</f>
        <v>TRANSPORTADORA DE GAS INTERNACIONAL S.A. ESP (TGI S.A. E.S.P.)</v>
      </c>
      <c r="J6623" s="114" t="s">
        <v>132</v>
      </c>
      <c r="K6623" s="44" t="str">
        <f>+VLOOKUP(FACTURACION[[#This Row],[REFERENCIA]],CODINV,2,FALSE)</f>
        <v>KIT REPARACION BUNA N 80</v>
      </c>
      <c r="L6623" s="44" t="str">
        <f>IF(VLOOKUP(FACTURACION[[#This Row],[REFERENCIA]],CODINV,3,FALSE)=0,"",VLOOKUP(FACTURACION[[#This Row],[REFERENCIA]],CODINV,3,FALSE))</f>
        <v>73914K010</v>
      </c>
      <c r="M6623" s="44" t="str">
        <f>+VLOOKUP(FACTURACION[[#This Row],[REFERENCIA]],CODINV,4,FALSE)</f>
        <v>REPUESTOS Y ACCESORIOS</v>
      </c>
      <c r="N6623" s="44" t="str">
        <f>+VLOOKUP(FACTURACION[[#This Row],[REFERENCIA]],CODINV,5,FALSE)</f>
        <v>HONEYWELL</v>
      </c>
      <c r="O6623" s="114">
        <v>30</v>
      </c>
      <c r="P6623" s="131">
        <v>156450</v>
      </c>
      <c r="Q6623" s="48">
        <f>+FACTURACION[[#This Row],[CANTIDAD]]*FACTURACION[[#This Row],[VR UNITARIO]]/1000</f>
        <v>4693.5</v>
      </c>
      <c r="R6623" s="44" t="str">
        <f>+VLOOKUP(FACTURACION[[#This Row],[NIT]],TABLACLIENTE,5,FALSE)</f>
        <v>BOGOTÁ D.C.</v>
      </c>
    </row>
    <row r="6624" spans="3:18">
      <c r="C6624" s="29">
        <v>2020</v>
      </c>
      <c r="D6624" s="30" t="s">
        <v>696</v>
      </c>
      <c r="E6624" s="30">
        <f>MONTH(FACTURACION[[#This Row],[MES]]&amp;1)</f>
        <v>7</v>
      </c>
      <c r="F6624" s="223">
        <f>DATE(FACTURACION[[#This Row],[AÑO]],FACTURACION[[#This Row],[Mes numero]],1)</f>
        <v>44013</v>
      </c>
      <c r="G6624" s="162" t="s">
        <v>5337</v>
      </c>
      <c r="H6624" s="25">
        <v>900134459</v>
      </c>
      <c r="I6624" s="44" t="str">
        <f>+VLOOKUP(FACTURACION[[#This Row],[NIT]],TABLACLIENTE,2,FALSE)</f>
        <v>TRANSPORTADORA DE GAS INTERNACIONAL S.A. ESP (TGI S.A. E.S.P.)</v>
      </c>
      <c r="J6624" s="114" t="s">
        <v>588</v>
      </c>
      <c r="K6624" s="44" t="str">
        <f>+VLOOKUP(FACTURACION[[#This Row],[REFERENCIA]],CODINV,2,FALSE)</f>
        <v>DIAFRAGMA PILOTO ZSC VITON</v>
      </c>
      <c r="L6624" s="44" t="str">
        <f>IF(VLOOKUP(FACTURACION[[#This Row],[REFERENCIA]],CODINV,3,FALSE)=0,"",VLOOKUP(FACTURACION[[#This Row],[REFERENCIA]],CODINV,3,FALSE))</f>
        <v>70170P042</v>
      </c>
      <c r="M6624" s="44" t="str">
        <f>+VLOOKUP(FACTURACION[[#This Row],[REFERENCIA]],CODINV,4,FALSE)</f>
        <v>REPUESTOS Y ACCESORIOS</v>
      </c>
      <c r="N6624" s="44" t="str">
        <f>+VLOOKUP(FACTURACION[[#This Row],[REFERENCIA]],CODINV,5,FALSE)</f>
        <v>HONEYWELL</v>
      </c>
      <c r="O6624" s="114">
        <v>3</v>
      </c>
      <c r="P6624" s="131">
        <v>324347.07</v>
      </c>
      <c r="Q6624" s="48">
        <f>+FACTURACION[[#This Row],[CANTIDAD]]*FACTURACION[[#This Row],[VR UNITARIO]]/1000</f>
        <v>973.04120999999998</v>
      </c>
      <c r="R6624" s="44" t="str">
        <f>+VLOOKUP(FACTURACION[[#This Row],[NIT]],TABLACLIENTE,5,FALSE)</f>
        <v>BOGOTÁ D.C.</v>
      </c>
    </row>
    <row r="6625" spans="3:18">
      <c r="C6625" s="29">
        <v>2020</v>
      </c>
      <c r="D6625" s="30" t="s">
        <v>696</v>
      </c>
      <c r="E6625" s="30">
        <f>MONTH(FACTURACION[[#This Row],[MES]]&amp;1)</f>
        <v>7</v>
      </c>
      <c r="F6625" s="223">
        <f>DATE(FACTURACION[[#This Row],[AÑO]],FACTURACION[[#This Row],[Mes numero]],1)</f>
        <v>44013</v>
      </c>
      <c r="G6625" s="162" t="s">
        <v>5337</v>
      </c>
      <c r="H6625" s="25">
        <v>900134459</v>
      </c>
      <c r="I6625" s="44" t="str">
        <f>+VLOOKUP(FACTURACION[[#This Row],[NIT]],TABLACLIENTE,2,FALSE)</f>
        <v>TRANSPORTADORA DE GAS INTERNACIONAL S.A. ESP (TGI S.A. E.S.P.)</v>
      </c>
      <c r="J6625" s="114" t="s">
        <v>132</v>
      </c>
      <c r="K6625" s="44" t="str">
        <f>+VLOOKUP(FACTURACION[[#This Row],[REFERENCIA]],CODINV,2,FALSE)</f>
        <v>KIT REPARACION BUNA N 80</v>
      </c>
      <c r="L6625" s="44" t="str">
        <f>IF(VLOOKUP(FACTURACION[[#This Row],[REFERENCIA]],CODINV,3,FALSE)=0,"",VLOOKUP(FACTURACION[[#This Row],[REFERENCIA]],CODINV,3,FALSE))</f>
        <v>73914K010</v>
      </c>
      <c r="M6625" s="44" t="str">
        <f>+VLOOKUP(FACTURACION[[#This Row],[REFERENCIA]],CODINV,4,FALSE)</f>
        <v>REPUESTOS Y ACCESORIOS</v>
      </c>
      <c r="N6625" s="44" t="str">
        <f>+VLOOKUP(FACTURACION[[#This Row],[REFERENCIA]],CODINV,5,FALSE)</f>
        <v>HONEYWELL</v>
      </c>
      <c r="O6625" s="114">
        <v>4</v>
      </c>
      <c r="P6625" s="131">
        <v>196798.11</v>
      </c>
      <c r="Q6625" s="48">
        <f>+FACTURACION[[#This Row],[CANTIDAD]]*FACTURACION[[#This Row],[VR UNITARIO]]/1000</f>
        <v>787.19243999999992</v>
      </c>
      <c r="R6625" s="44" t="str">
        <f>+VLOOKUP(FACTURACION[[#This Row],[NIT]],TABLACLIENTE,5,FALSE)</f>
        <v>BOGOTÁ D.C.</v>
      </c>
    </row>
    <row r="6626" spans="3:18">
      <c r="C6626" s="29">
        <v>2020</v>
      </c>
      <c r="D6626" s="30" t="s">
        <v>696</v>
      </c>
      <c r="E6626" s="30">
        <f>MONTH(FACTURACION[[#This Row],[MES]]&amp;1)</f>
        <v>7</v>
      </c>
      <c r="F6626" s="223">
        <f>DATE(FACTURACION[[#This Row],[AÑO]],FACTURACION[[#This Row],[Mes numero]],1)</f>
        <v>44013</v>
      </c>
      <c r="G6626" s="162" t="s">
        <v>5338</v>
      </c>
      <c r="H6626" s="25">
        <v>900100978</v>
      </c>
      <c r="I6626" s="44" t="str">
        <f>+VLOOKUP(FACTURACION[[#This Row],[NIT]],TABLACLIENTE,2,FALSE)</f>
        <v>CENKAP COLOMBIA S.A.S.</v>
      </c>
      <c r="J6626" s="114" t="s">
        <v>708</v>
      </c>
      <c r="K6626" s="44" t="str">
        <f>+VLOOKUP(FACTURACION[[#This Row],[REFERENCIA]],CODINV,2,FALSE)</f>
        <v>REGULADOR PRIMERA ETAPA 1-15 PSI A1/4 NPT</v>
      </c>
      <c r="L6626" s="44" t="str">
        <f>IF(VLOOKUP(FACTURACION[[#This Row],[REFERENCIA]],CODINV,3,FALSE)=0,"",VLOOKUP(FACTURACION[[#This Row],[REFERENCIA]],CODINV,3,FALSE))</f>
        <v>902</v>
      </c>
      <c r="M6626" s="44" t="str">
        <f>+VLOOKUP(FACTURACION[[#This Row],[REFERENCIA]],CODINV,4,FALSE)</f>
        <v>REGULADORES</v>
      </c>
      <c r="N6626" s="44" t="str">
        <f>+VLOOKUP(FACTURACION[[#This Row],[REFERENCIA]],CODINV,5,FALSE)</f>
        <v>CAVAGNA</v>
      </c>
      <c r="O6626" s="114">
        <v>15</v>
      </c>
      <c r="P6626" s="131">
        <v>90067.199999999997</v>
      </c>
      <c r="Q6626" s="48">
        <f>+FACTURACION[[#This Row],[CANTIDAD]]*FACTURACION[[#This Row],[VR UNITARIO]]/1000</f>
        <v>1351.008</v>
      </c>
      <c r="R6626" s="44" t="str">
        <f>+VLOOKUP(FACTURACION[[#This Row],[NIT]],TABLACLIENTE,5,FALSE)</f>
        <v>FACATATIVÁ</v>
      </c>
    </row>
    <row r="6627" spans="3:18">
      <c r="C6627" s="29">
        <v>2020</v>
      </c>
      <c r="D6627" s="30" t="s">
        <v>696</v>
      </c>
      <c r="E6627" s="30">
        <f>MONTH(FACTURACION[[#This Row],[MES]]&amp;1)</f>
        <v>7</v>
      </c>
      <c r="F6627" s="223">
        <f>DATE(FACTURACION[[#This Row],[AÑO]],FACTURACION[[#This Row],[Mes numero]],1)</f>
        <v>44013</v>
      </c>
      <c r="G6627" s="162" t="s">
        <v>5339</v>
      </c>
      <c r="H6627" s="25">
        <v>890500726</v>
      </c>
      <c r="I6627" s="44" t="str">
        <f>+VLOOKUP(FACTURACION[[#This Row],[NIT]],TABLACLIENTE,2,FALSE)</f>
        <v>NORTESANTANDEREANA DE GAS S.A. E.S.P (NORGAS S.A. E.S.P.)</v>
      </c>
      <c r="J6627" s="114" t="s">
        <v>913</v>
      </c>
      <c r="K6627" s="44" t="str">
        <f>+VLOOKUP(FACTURACION[[#This Row],[REFERENCIA]],CODINV,2,FALSE)</f>
        <v>TECLADO</v>
      </c>
      <c r="L6627" s="44" t="str">
        <f>IF(VLOOKUP(FACTURACION[[#This Row],[REFERENCIA]],CODINV,3,FALSE)=0,"",VLOOKUP(FACTURACION[[#This Row],[REFERENCIA]],CODINV,3,FALSE))</f>
        <v/>
      </c>
      <c r="M6627" s="44" t="str">
        <f>+VLOOKUP(FACTURACION[[#This Row],[REFERENCIA]],CODINV,4,FALSE)</f>
        <v>REPUESTOS Y ACCESORIOS</v>
      </c>
      <c r="N6627" s="44" t="str">
        <f>+VLOOKUP(FACTURACION[[#This Row],[REFERENCIA]],CODINV,5,FALSE)</f>
        <v>RED SEAL MEASUREMENT</v>
      </c>
      <c r="O6627" s="114">
        <v>6</v>
      </c>
      <c r="P6627" s="131">
        <v>198500</v>
      </c>
      <c r="Q6627" s="48">
        <f>+FACTURACION[[#This Row],[CANTIDAD]]*FACTURACION[[#This Row],[VR UNITARIO]]/1000</f>
        <v>1191</v>
      </c>
      <c r="R6627" s="44" t="str">
        <f>+VLOOKUP(FACTURACION[[#This Row],[NIT]],TABLACLIENTE,5,FALSE)</f>
        <v>BUCARAMANGA</v>
      </c>
    </row>
    <row r="6628" spans="3:18">
      <c r="C6628" s="29">
        <v>2020</v>
      </c>
      <c r="D6628" s="30" t="s">
        <v>696</v>
      </c>
      <c r="E6628" s="30">
        <f>MONTH(FACTURACION[[#This Row],[MES]]&amp;1)</f>
        <v>7</v>
      </c>
      <c r="F6628" s="223">
        <f>DATE(FACTURACION[[#This Row],[AÑO]],FACTURACION[[#This Row],[Mes numero]],1)</f>
        <v>44013</v>
      </c>
      <c r="G6628" s="162" t="s">
        <v>5339</v>
      </c>
      <c r="H6628" s="25">
        <v>890500726</v>
      </c>
      <c r="I6628" s="44" t="str">
        <f>+VLOOKUP(FACTURACION[[#This Row],[NIT]],TABLACLIENTE,2,FALSE)</f>
        <v>NORTESANTANDEREANA DE GAS S.A. E.S.P (NORGAS S.A. E.S.P.)</v>
      </c>
      <c r="J6628" s="114" t="s">
        <v>56</v>
      </c>
      <c r="K6628" s="44" t="str">
        <f>+VLOOKUP(FACTURACION[[#This Row],[REFERENCIA]],CODINV,2,FALSE)</f>
        <v xml:space="preserve"> VALVULA DE AGUJA DE  1/4"</v>
      </c>
      <c r="L6628" s="44" t="str">
        <f>IF(VLOOKUP(FACTURACION[[#This Row],[REFERENCIA]],CODINV,3,FALSE)=0,"",VLOOKUP(FACTURACION[[#This Row],[REFERENCIA]],CODINV,3,FALSE))</f>
        <v>1224WA</v>
      </c>
      <c r="M6628" s="44" t="str">
        <f>+VLOOKUP(FACTURACION[[#This Row],[REFERENCIA]],CODINV,4,FALSE)</f>
        <v>VÁLVULAS Y MULTIVÁLVULAS</v>
      </c>
      <c r="N6628" s="44" t="str">
        <f>+VLOOKUP(FACTURACION[[#This Row],[REFERENCIA]],CODINV,5,FALSE)</f>
        <v>REGO</v>
      </c>
      <c r="O6628" s="114">
        <v>6</v>
      </c>
      <c r="P6628" s="131">
        <v>63300</v>
      </c>
      <c r="Q6628" s="48">
        <f>+FACTURACION[[#This Row],[CANTIDAD]]*FACTURACION[[#This Row],[VR UNITARIO]]/1000</f>
        <v>379.8</v>
      </c>
      <c r="R6628" s="44" t="str">
        <f>+VLOOKUP(FACTURACION[[#This Row],[NIT]],TABLACLIENTE,5,FALSE)</f>
        <v>BUCARAMANGA</v>
      </c>
    </row>
    <row r="6629" spans="3:18">
      <c r="C6629" s="29">
        <v>2020</v>
      </c>
      <c r="D6629" s="30" t="s">
        <v>696</v>
      </c>
      <c r="E6629" s="30">
        <f>MONTH(FACTURACION[[#This Row],[MES]]&amp;1)</f>
        <v>7</v>
      </c>
      <c r="F6629" s="223">
        <f>DATE(FACTURACION[[#This Row],[AÑO]],FACTURACION[[#This Row],[Mes numero]],1)</f>
        <v>44013</v>
      </c>
      <c r="G6629" s="162" t="s">
        <v>5340</v>
      </c>
      <c r="H6629" s="25">
        <v>800021272</v>
      </c>
      <c r="I6629" s="44" t="str">
        <f>+VLOOKUP(FACTURACION[[#This Row],[NIT]],TABLACLIENTE,2,FALSE)</f>
        <v>GASES DEL LLANO S.A. E.S.P (LLANOGAS S.A. E.S.P.)</v>
      </c>
      <c r="J6629" s="114" t="s">
        <v>1677</v>
      </c>
      <c r="K6629" s="44" t="str">
        <f>+VLOOKUP(FACTURACION[[#This Row],[REFERENCIA]],CODINV,2,FALSE)</f>
        <v>MEDIDOR BK 250</v>
      </c>
      <c r="L6629" s="44" t="str">
        <f>IF(VLOOKUP(FACTURACION[[#This Row],[REFERENCIA]],CODINV,3,FALSE)=0,"",VLOOKUP(FACTURACION[[#This Row],[REFERENCIA]],CODINV,3,FALSE))</f>
        <v/>
      </c>
      <c r="M6629" s="44" t="str">
        <f>+VLOOKUP(FACTURACION[[#This Row],[REFERENCIA]],CODINV,4,FALSE)</f>
        <v>MEDIDORES</v>
      </c>
      <c r="N6629" s="44" t="str">
        <f>+VLOOKUP(FACTURACION[[#This Row],[REFERENCIA]],CODINV,5,FALSE)</f>
        <v>HONEYWELL</v>
      </c>
      <c r="O6629" s="114">
        <v>50</v>
      </c>
      <c r="P6629" s="131">
        <v>216612.065</v>
      </c>
      <c r="Q6629" s="48">
        <f>+FACTURACION[[#This Row],[CANTIDAD]]*FACTURACION[[#This Row],[VR UNITARIO]]/1000</f>
        <v>10830.60325</v>
      </c>
      <c r="R6629" s="44" t="str">
        <f>+VLOOKUP(FACTURACION[[#This Row],[NIT]],TABLACLIENTE,5,FALSE)</f>
        <v>VILLAVICENCIO</v>
      </c>
    </row>
    <row r="6630" spans="3:18">
      <c r="C6630" s="29">
        <v>2020</v>
      </c>
      <c r="D6630" s="30" t="s">
        <v>696</v>
      </c>
      <c r="E6630" s="30">
        <f>MONTH(FACTURACION[[#This Row],[MES]]&amp;1)</f>
        <v>7</v>
      </c>
      <c r="F6630" s="223">
        <f>DATE(FACTURACION[[#This Row],[AÑO]],FACTURACION[[#This Row],[Mes numero]],1)</f>
        <v>44013</v>
      </c>
      <c r="G6630" s="162" t="s">
        <v>5341</v>
      </c>
      <c r="H6630" s="25">
        <v>900396759</v>
      </c>
      <c r="I6630" s="44" t="str">
        <f>+VLOOKUP(FACTURACION[[#This Row],[NIT]],TABLACLIENTE,2,FALSE)</f>
        <v>CHILCO DISTRIBUIDORA DE GAS Y ENERGIA S.A.S. E.S.P.</v>
      </c>
      <c r="J6630" s="114" t="s">
        <v>182</v>
      </c>
      <c r="K6630" s="44" t="str">
        <f>+VLOOKUP(FACTURACION[[#This Row],[REFERENCIA]],CODINV,2,FALSE)</f>
        <v>VALVULA DE EXCESO DE FLUJO 1 1/4"</v>
      </c>
      <c r="L6630" s="44" t="str">
        <f>IF(VLOOKUP(FACTURACION[[#This Row],[REFERENCIA]],CODINV,3,FALSE)=0,"",VLOOKUP(FACTURACION[[#This Row],[REFERENCIA]],CODINV,3,FALSE))</f>
        <v>A3282C</v>
      </c>
      <c r="M6630" s="44" t="str">
        <f>+VLOOKUP(FACTURACION[[#This Row],[REFERENCIA]],CODINV,4,FALSE)</f>
        <v>VÁLVULAS Y MULTIVÁLVULAS</v>
      </c>
      <c r="N6630" s="44" t="str">
        <f>+VLOOKUP(FACTURACION[[#This Row],[REFERENCIA]],CODINV,5,FALSE)</f>
        <v>REGO</v>
      </c>
      <c r="O6630" s="114">
        <v>2</v>
      </c>
      <c r="P6630" s="131">
        <v>185000</v>
      </c>
      <c r="Q6630" s="48">
        <f>+FACTURACION[[#This Row],[CANTIDAD]]*FACTURACION[[#This Row],[VR UNITARIO]]/1000</f>
        <v>370</v>
      </c>
      <c r="R6630" s="44" t="str">
        <f>+VLOOKUP(FACTURACION[[#This Row],[NIT]],TABLACLIENTE,5,FALSE)</f>
        <v>BOGOTÁ D.C.</v>
      </c>
    </row>
    <row r="6631" spans="3:18">
      <c r="C6631" s="29">
        <v>2020</v>
      </c>
      <c r="D6631" s="30" t="s">
        <v>696</v>
      </c>
      <c r="E6631" s="30">
        <f>MONTH(FACTURACION[[#This Row],[MES]]&amp;1)</f>
        <v>7</v>
      </c>
      <c r="F6631" s="223">
        <f>DATE(FACTURACION[[#This Row],[AÑO]],FACTURACION[[#This Row],[Mes numero]],1)</f>
        <v>44013</v>
      </c>
      <c r="G6631" s="162" t="s">
        <v>5341</v>
      </c>
      <c r="H6631" s="25">
        <v>900396759</v>
      </c>
      <c r="I6631" s="44" t="str">
        <f>+VLOOKUP(FACTURACION[[#This Row],[NIT]],TABLACLIENTE,2,FALSE)</f>
        <v>CHILCO DISTRIBUIDORA DE GAS Y ENERGIA S.A.S. E.S.P.</v>
      </c>
      <c r="J6631" s="114" t="s">
        <v>271</v>
      </c>
      <c r="K6631" s="44" t="str">
        <f>+VLOOKUP(FACTURACION[[#This Row],[REFERENCIA]],CODINV,2,FALSE)</f>
        <v>FLOTADOR 41" 1 1/4" NPT TA210A</v>
      </c>
      <c r="L6631" s="44" t="str">
        <f>IF(VLOOKUP(FACTURACION[[#This Row],[REFERENCIA]],CODINV,3,FALSE)=0,"",VLOOKUP(FACTURACION[[#This Row],[REFERENCIA]],CODINV,3,FALSE))</f>
        <v>TA210A</v>
      </c>
      <c r="M6631" s="44" t="str">
        <f>+VLOOKUP(FACTURACION[[#This Row],[REFERENCIA]],CODINV,4,FALSE)</f>
        <v>REPUESTOS Y ACCESORIOS</v>
      </c>
      <c r="N6631" s="44" t="str">
        <f>+VLOOKUP(FACTURACION[[#This Row],[REFERENCIA]],CODINV,5,FALSE)</f>
        <v>SQUIBB TAYLOR</v>
      </c>
      <c r="O6631" s="114">
        <v>1</v>
      </c>
      <c r="P6631" s="131">
        <v>114285</v>
      </c>
      <c r="Q6631" s="48">
        <f>+FACTURACION[[#This Row],[CANTIDAD]]*FACTURACION[[#This Row],[VR UNITARIO]]/1000</f>
        <v>114.285</v>
      </c>
      <c r="R6631" s="44" t="str">
        <f>+VLOOKUP(FACTURACION[[#This Row],[NIT]],TABLACLIENTE,5,FALSE)</f>
        <v>BOGOTÁ D.C.</v>
      </c>
    </row>
    <row r="6632" spans="3:18">
      <c r="C6632" s="29">
        <v>2020</v>
      </c>
      <c r="D6632" s="30" t="s">
        <v>696</v>
      </c>
      <c r="E6632" s="30">
        <f>MONTH(FACTURACION[[#This Row],[MES]]&amp;1)</f>
        <v>7</v>
      </c>
      <c r="F6632" s="223">
        <f>DATE(FACTURACION[[#This Row],[AÑO]],FACTURACION[[#This Row],[Mes numero]],1)</f>
        <v>44013</v>
      </c>
      <c r="G6632" s="162" t="s">
        <v>5342</v>
      </c>
      <c r="H6632" s="25">
        <v>900396759</v>
      </c>
      <c r="I6632" s="44" t="str">
        <f>+VLOOKUP(FACTURACION[[#This Row],[NIT]],TABLACLIENTE,2,FALSE)</f>
        <v>CHILCO DISTRIBUIDORA DE GAS Y ENERGIA S.A.S. E.S.P.</v>
      </c>
      <c r="J6632" s="114" t="s">
        <v>6</v>
      </c>
      <c r="K6632" s="44" t="str">
        <f>+VLOOKUP(FACTURACION[[#This Row],[REFERENCIA]],CODINV,2,FALSE)</f>
        <v>REG.1813C C:3/4" R:6-15" O:1/2</v>
      </c>
      <c r="L6632" s="44" t="str">
        <f>IF(VLOOKUP(FACTURACION[[#This Row],[REFERENCIA]],CODINV,3,FALSE)=0,"",VLOOKUP(FACTURACION[[#This Row],[REFERENCIA]],CODINV,3,FALSE))</f>
        <v/>
      </c>
      <c r="M6632" s="44" t="str">
        <f>+VLOOKUP(FACTURACION[[#This Row],[REFERENCIA]],CODINV,4,FALSE)</f>
        <v>REGULADORES</v>
      </c>
      <c r="N6632" s="44" t="str">
        <f>+VLOOKUP(FACTURACION[[#This Row],[REFERENCIA]],CODINV,5,FALSE)</f>
        <v>HONEYWELL</v>
      </c>
      <c r="O6632" s="114">
        <v>24</v>
      </c>
      <c r="P6632" s="131">
        <v>170000</v>
      </c>
      <c r="Q6632" s="48">
        <f>+FACTURACION[[#This Row],[CANTIDAD]]*FACTURACION[[#This Row],[VR UNITARIO]]/1000</f>
        <v>4080</v>
      </c>
      <c r="R6632" s="44" t="str">
        <f>+VLOOKUP(FACTURACION[[#This Row],[NIT]],TABLACLIENTE,5,FALSE)</f>
        <v>BOGOTÁ D.C.</v>
      </c>
    </row>
    <row r="6633" spans="3:18">
      <c r="C6633" s="29">
        <v>2020</v>
      </c>
      <c r="D6633" s="30" t="s">
        <v>696</v>
      </c>
      <c r="E6633" s="30">
        <f>MONTH(FACTURACION[[#This Row],[MES]]&amp;1)</f>
        <v>7</v>
      </c>
      <c r="F6633" s="223">
        <f>DATE(FACTURACION[[#This Row],[AÑO]],FACTURACION[[#This Row],[Mes numero]],1)</f>
        <v>44013</v>
      </c>
      <c r="G6633" s="162" t="s">
        <v>5343</v>
      </c>
      <c r="H6633" s="25">
        <v>900520280</v>
      </c>
      <c r="I6633" s="44" t="str">
        <f>+VLOOKUP(FACTURACION[[#This Row],[NIT]],TABLACLIENTE,2,FALSE)</f>
        <v>ENERGY SOLUTION SERVICES SAS</v>
      </c>
      <c r="J6633" s="114" t="s">
        <v>198</v>
      </c>
      <c r="K6633" s="44" t="str">
        <f>+VLOOKUP(FACTURACION[[#This Row],[REFERENCIA]],CODINV,2,FALSE)</f>
        <v>REG. 1813C-HC C. 1 1/4" R: 6-15" O: 1/2</v>
      </c>
      <c r="L6633" s="44" t="str">
        <f>IF(VLOOKUP(FACTURACION[[#This Row],[REFERENCIA]],CODINV,3,FALSE)=0,"",VLOOKUP(FACTURACION[[#This Row],[REFERENCIA]],CODINV,3,FALSE))</f>
        <v/>
      </c>
      <c r="M6633" s="44" t="str">
        <f>+VLOOKUP(FACTURACION[[#This Row],[REFERENCIA]],CODINV,4,FALSE)</f>
        <v>REGULADORES</v>
      </c>
      <c r="N6633" s="44" t="str">
        <f>+VLOOKUP(FACTURACION[[#This Row],[REFERENCIA]],CODINV,5,FALSE)</f>
        <v>HONEYWELL</v>
      </c>
      <c r="O6633" s="114">
        <v>4</v>
      </c>
      <c r="P6633" s="131">
        <v>190000</v>
      </c>
      <c r="Q6633" s="48">
        <f>+FACTURACION[[#This Row],[CANTIDAD]]*FACTURACION[[#This Row],[VR UNITARIO]]/1000</f>
        <v>760</v>
      </c>
      <c r="R6633" s="44" t="str">
        <f>+VLOOKUP(FACTURACION[[#This Row],[NIT]],TABLACLIENTE,5,FALSE)</f>
        <v>BOGOTÁ D.C.</v>
      </c>
    </row>
    <row r="6634" spans="3:18">
      <c r="C6634" s="29">
        <v>2020</v>
      </c>
      <c r="D6634" s="30" t="s">
        <v>696</v>
      </c>
      <c r="E6634" s="30">
        <f>MONTH(FACTURACION[[#This Row],[MES]]&amp;1)</f>
        <v>7</v>
      </c>
      <c r="F6634" s="223">
        <f>DATE(FACTURACION[[#This Row],[AÑO]],FACTURACION[[#This Row],[Mes numero]],1)</f>
        <v>44013</v>
      </c>
      <c r="G6634" s="162" t="s">
        <v>5344</v>
      </c>
      <c r="H6634" s="25">
        <v>890400869</v>
      </c>
      <c r="I6634" s="44" t="str">
        <f>+VLOOKUP(FACTURACION[[#This Row],[NIT]],TABLACLIENTE,2,FALSE)</f>
        <v>SURTIDORA DE GAS DEL CARIBE S.A. E.S.P. (SURTIGAS S.A. E.S.P.)</v>
      </c>
      <c r="J6634" s="114" t="s">
        <v>262</v>
      </c>
      <c r="K6634" s="44" t="str">
        <f>+VLOOKUP(FACTURACION[[#This Row],[REFERENCIA]],CODINV,2,FALSE)</f>
        <v>MEDIDOR AL-425 C:1 1/4" MAOP 25 PSIG</v>
      </c>
      <c r="L6634" s="44" t="str">
        <f>IF(VLOOKUP(FACTURACION[[#This Row],[REFERENCIA]],CODINV,3,FALSE)=0,"",VLOOKUP(FACTURACION[[#This Row],[REFERENCIA]],CODINV,3,FALSE))</f>
        <v/>
      </c>
      <c r="M6634" s="44" t="str">
        <f>+VLOOKUP(FACTURACION[[#This Row],[REFERENCIA]],CODINV,4,FALSE)</f>
        <v>MEDIDORES</v>
      </c>
      <c r="N6634" s="44" t="str">
        <f>+VLOOKUP(FACTURACION[[#This Row],[REFERENCIA]],CODINV,5,FALSE)</f>
        <v>HONEYWELL</v>
      </c>
      <c r="O6634" s="114">
        <v>50</v>
      </c>
      <c r="P6634" s="131">
        <v>765479</v>
      </c>
      <c r="Q6634" s="48">
        <f>+FACTURACION[[#This Row],[CANTIDAD]]*FACTURACION[[#This Row],[VR UNITARIO]]/1000</f>
        <v>38273.949999999997</v>
      </c>
      <c r="R6634" s="44" t="str">
        <f>+VLOOKUP(FACTURACION[[#This Row],[NIT]],TABLACLIENTE,5,FALSE)</f>
        <v>CARTAGENA</v>
      </c>
    </row>
    <row r="6635" spans="3:18">
      <c r="C6635" s="29">
        <v>2020</v>
      </c>
      <c r="D6635" s="30" t="s">
        <v>696</v>
      </c>
      <c r="E6635" s="30">
        <f>MONTH(FACTURACION[[#This Row],[MES]]&amp;1)</f>
        <v>7</v>
      </c>
      <c r="F6635" s="223">
        <f>DATE(FACTURACION[[#This Row],[AÑO]],FACTURACION[[#This Row],[Mes numero]],1)</f>
        <v>44013</v>
      </c>
      <c r="G6635" s="162" t="s">
        <v>5345</v>
      </c>
      <c r="H6635" s="25">
        <v>890500726</v>
      </c>
      <c r="I6635" s="44" t="str">
        <f>+VLOOKUP(FACTURACION[[#This Row],[NIT]],TABLACLIENTE,2,FALSE)</f>
        <v>NORTESANTANDEREANA DE GAS S.A. E.S.P (NORGAS S.A. E.S.P.)</v>
      </c>
      <c r="J6635" s="114" t="s">
        <v>45</v>
      </c>
      <c r="K6635" s="44" t="str">
        <f>+VLOOKUP(FACTURACION[[#This Row],[REFERENCIA]],CODINV,2,FALSE)</f>
        <v>REGULADOR  PRIMERA ETAPA</v>
      </c>
      <c r="L6635" s="44" t="str">
        <f>IF(VLOOKUP(FACTURACION[[#This Row],[REFERENCIA]],CODINV,3,FALSE)=0,"",VLOOKUP(FACTURACION[[#This Row],[REFERENCIA]],CODINV,3,FALSE))</f>
        <v>1584VN</v>
      </c>
      <c r="M6635" s="44" t="str">
        <f>+VLOOKUP(FACTURACION[[#This Row],[REFERENCIA]],CODINV,4,FALSE)</f>
        <v>REGULADORES</v>
      </c>
      <c r="N6635" s="44" t="str">
        <f>+VLOOKUP(FACTURACION[[#This Row],[REFERENCIA]],CODINV,5,FALSE)</f>
        <v>REGO</v>
      </c>
      <c r="O6635" s="114">
        <v>5</v>
      </c>
      <c r="P6635" s="131">
        <v>280000</v>
      </c>
      <c r="Q6635" s="48">
        <f>+FACTURACION[[#This Row],[CANTIDAD]]*FACTURACION[[#This Row],[VR UNITARIO]]/1000</f>
        <v>1400</v>
      </c>
      <c r="R6635" s="44" t="str">
        <f>+VLOOKUP(FACTURACION[[#This Row],[NIT]],TABLACLIENTE,5,FALSE)</f>
        <v>BUCARAMANGA</v>
      </c>
    </row>
    <row r="6636" spans="3:18">
      <c r="C6636" s="29">
        <v>2020</v>
      </c>
      <c r="D6636" s="30" t="s">
        <v>696</v>
      </c>
      <c r="E6636" s="30">
        <f>MONTH(FACTURACION[[#This Row],[MES]]&amp;1)</f>
        <v>7</v>
      </c>
      <c r="F6636" s="223">
        <f>DATE(FACTURACION[[#This Row],[AÑO]],FACTURACION[[#This Row],[Mes numero]],1)</f>
        <v>44013</v>
      </c>
      <c r="G6636" s="162" t="s">
        <v>5346</v>
      </c>
      <c r="H6636" s="25">
        <v>7364208</v>
      </c>
      <c r="I6636" s="44" t="str">
        <f>+VLOOKUP(FACTURACION[[#This Row],[NIT]],TABLACLIENTE,2,FALSE)</f>
        <v>CARLOS ANDRES NARANJO OLIVARES</v>
      </c>
      <c r="J6636" s="114" t="s">
        <v>1677</v>
      </c>
      <c r="K6636" s="44" t="str">
        <f>+VLOOKUP(FACTURACION[[#This Row],[REFERENCIA]],CODINV,2,FALSE)</f>
        <v>MEDIDOR BK 250</v>
      </c>
      <c r="L6636" s="44" t="str">
        <f>IF(VLOOKUP(FACTURACION[[#This Row],[REFERENCIA]],CODINV,3,FALSE)=0,"",VLOOKUP(FACTURACION[[#This Row],[REFERENCIA]],CODINV,3,FALSE))</f>
        <v/>
      </c>
      <c r="M6636" s="44" t="str">
        <f>+VLOOKUP(FACTURACION[[#This Row],[REFERENCIA]],CODINV,4,FALSE)</f>
        <v>MEDIDORES</v>
      </c>
      <c r="N6636" s="44" t="str">
        <f>+VLOOKUP(FACTURACION[[#This Row],[REFERENCIA]],CODINV,5,FALSE)</f>
        <v>HONEYWELL</v>
      </c>
      <c r="O6636" s="114">
        <v>1</v>
      </c>
      <c r="P6636" s="131">
        <v>386555</v>
      </c>
      <c r="Q6636" s="48">
        <f>+FACTURACION[[#This Row],[CANTIDAD]]*FACTURACION[[#This Row],[VR UNITARIO]]/1000</f>
        <v>386.55500000000001</v>
      </c>
      <c r="R6636" s="44" t="str">
        <f>+VLOOKUP(FACTURACION[[#This Row],[NIT]],TABLACLIENTE,5,FALSE)</f>
        <v>PAZ DE ARIPORO</v>
      </c>
    </row>
    <row r="6637" spans="3:18">
      <c r="C6637" s="29">
        <v>2020</v>
      </c>
      <c r="D6637" s="30" t="s">
        <v>696</v>
      </c>
      <c r="E6637" s="30">
        <f>MONTH(FACTURACION[[#This Row],[MES]]&amp;1)</f>
        <v>7</v>
      </c>
      <c r="F6637" s="223">
        <f>DATE(FACTURACION[[#This Row],[AÑO]],FACTURACION[[#This Row],[Mes numero]],1)</f>
        <v>44013</v>
      </c>
      <c r="G6637" s="162" t="s">
        <v>5347</v>
      </c>
      <c r="H6637" s="25">
        <v>890500726</v>
      </c>
      <c r="I6637" s="44" t="str">
        <f>+VLOOKUP(FACTURACION[[#This Row],[NIT]],TABLACLIENTE,2,FALSE)</f>
        <v>NORTESANTANDEREANA DE GAS S.A. E.S.P (NORGAS S.A. E.S.P.)</v>
      </c>
      <c r="J6637" s="114"/>
      <c r="K6637" s="138" t="s">
        <v>5363</v>
      </c>
      <c r="L6637" s="44"/>
      <c r="M6637" s="44" t="s">
        <v>4821</v>
      </c>
      <c r="N6637" s="44" t="s">
        <v>872</v>
      </c>
      <c r="O6637" s="114">
        <v>1</v>
      </c>
      <c r="P6637" s="131">
        <v>1306030</v>
      </c>
      <c r="Q6637" s="48">
        <f>+FACTURACION[[#This Row],[CANTIDAD]]*FACTURACION[[#This Row],[VR UNITARIO]]/1000</f>
        <v>1306.03</v>
      </c>
      <c r="R6637" s="44" t="str">
        <f>+VLOOKUP(FACTURACION[[#This Row],[NIT]],TABLACLIENTE,5,FALSE)</f>
        <v>BUCARAMANGA</v>
      </c>
    </row>
    <row r="6638" spans="3:18">
      <c r="C6638" s="29">
        <v>2020</v>
      </c>
      <c r="D6638" s="30" t="s">
        <v>696</v>
      </c>
      <c r="E6638" s="30">
        <f>MONTH(FACTURACION[[#This Row],[MES]]&amp;1)</f>
        <v>7</v>
      </c>
      <c r="F6638" s="223">
        <f>DATE(FACTURACION[[#This Row],[AÑO]],FACTURACION[[#This Row],[Mes numero]],1)</f>
        <v>44013</v>
      </c>
      <c r="G6638" s="162" t="s">
        <v>5347</v>
      </c>
      <c r="H6638" s="25">
        <v>890500726</v>
      </c>
      <c r="I6638" s="44" t="str">
        <f>+VLOOKUP(FACTURACION[[#This Row],[NIT]],TABLACLIENTE,2,FALSE)</f>
        <v>NORTESANTANDEREANA DE GAS S.A. E.S.P (NORGAS S.A. E.S.P.)</v>
      </c>
      <c r="J6638" s="114"/>
      <c r="K6638" s="138" t="s">
        <v>5364</v>
      </c>
      <c r="L6638" s="44"/>
      <c r="M6638" s="44" t="s">
        <v>4821</v>
      </c>
      <c r="N6638" s="44" t="s">
        <v>872</v>
      </c>
      <c r="O6638" s="114">
        <v>2</v>
      </c>
      <c r="P6638" s="131">
        <v>1360448</v>
      </c>
      <c r="Q6638" s="48">
        <f>+FACTURACION[[#This Row],[CANTIDAD]]*FACTURACION[[#This Row],[VR UNITARIO]]/1000</f>
        <v>2720.8960000000002</v>
      </c>
      <c r="R6638" s="44" t="str">
        <f>+VLOOKUP(FACTURACION[[#This Row],[NIT]],TABLACLIENTE,5,FALSE)</f>
        <v>BUCARAMANGA</v>
      </c>
    </row>
    <row r="6639" spans="3:18">
      <c r="C6639" s="29">
        <v>2020</v>
      </c>
      <c r="D6639" s="30" t="s">
        <v>696</v>
      </c>
      <c r="E6639" s="30">
        <f>MONTH(FACTURACION[[#This Row],[MES]]&amp;1)</f>
        <v>7</v>
      </c>
      <c r="F6639" s="223">
        <f>DATE(FACTURACION[[#This Row],[AÑO]],FACTURACION[[#This Row],[Mes numero]],1)</f>
        <v>44013</v>
      </c>
      <c r="G6639" s="162" t="s">
        <v>5347</v>
      </c>
      <c r="H6639" s="25">
        <v>890500726</v>
      </c>
      <c r="I6639" s="44" t="str">
        <f>+VLOOKUP(FACTURACION[[#This Row],[NIT]],TABLACLIENTE,2,FALSE)</f>
        <v>NORTESANTANDEREANA DE GAS S.A. E.S.P (NORGAS S.A. E.S.P.)</v>
      </c>
      <c r="J6639" s="114"/>
      <c r="K6639" s="138" t="s">
        <v>5365</v>
      </c>
      <c r="L6639" s="44"/>
      <c r="M6639" s="44" t="s">
        <v>4821</v>
      </c>
      <c r="N6639" s="44" t="s">
        <v>872</v>
      </c>
      <c r="O6639" s="114">
        <v>2</v>
      </c>
      <c r="P6639" s="131">
        <v>1360448</v>
      </c>
      <c r="Q6639" s="48">
        <f>+FACTURACION[[#This Row],[CANTIDAD]]*FACTURACION[[#This Row],[VR UNITARIO]]/1000</f>
        <v>2720.8960000000002</v>
      </c>
      <c r="R6639" s="44" t="str">
        <f>+VLOOKUP(FACTURACION[[#This Row],[NIT]],TABLACLIENTE,5,FALSE)</f>
        <v>BUCARAMANGA</v>
      </c>
    </row>
    <row r="6640" spans="3:18">
      <c r="C6640" s="29">
        <v>2020</v>
      </c>
      <c r="D6640" s="30" t="s">
        <v>696</v>
      </c>
      <c r="E6640" s="30">
        <f>MONTH(FACTURACION[[#This Row],[MES]]&amp;1)</f>
        <v>7</v>
      </c>
      <c r="F6640" s="223">
        <f>DATE(FACTURACION[[#This Row],[AÑO]],FACTURACION[[#This Row],[Mes numero]],1)</f>
        <v>44013</v>
      </c>
      <c r="G6640" s="162" t="s">
        <v>5347</v>
      </c>
      <c r="H6640" s="25">
        <v>890500726</v>
      </c>
      <c r="I6640" s="44" t="str">
        <f>+VLOOKUP(FACTURACION[[#This Row],[NIT]],TABLACLIENTE,2,FALSE)</f>
        <v>NORTESANTANDEREANA DE GAS S.A. E.S.P (NORGAS S.A. E.S.P.)</v>
      </c>
      <c r="J6640" s="114"/>
      <c r="K6640" s="138" t="s">
        <v>5366</v>
      </c>
      <c r="L6640" s="44"/>
      <c r="M6640" s="44" t="s">
        <v>4821</v>
      </c>
      <c r="N6640" s="44" t="s">
        <v>872</v>
      </c>
      <c r="O6640" s="114">
        <v>2</v>
      </c>
      <c r="P6640" s="131">
        <v>1360448</v>
      </c>
      <c r="Q6640" s="48">
        <f>+FACTURACION[[#This Row],[CANTIDAD]]*FACTURACION[[#This Row],[VR UNITARIO]]/1000</f>
        <v>2720.8960000000002</v>
      </c>
      <c r="R6640" s="44" t="str">
        <f>+VLOOKUP(FACTURACION[[#This Row],[NIT]],TABLACLIENTE,5,FALSE)</f>
        <v>BUCARAMANGA</v>
      </c>
    </row>
    <row r="6641" spans="3:18">
      <c r="C6641" s="29">
        <v>2020</v>
      </c>
      <c r="D6641" s="30" t="s">
        <v>696</v>
      </c>
      <c r="E6641" s="30">
        <f>MONTH(FACTURACION[[#This Row],[MES]]&amp;1)</f>
        <v>7</v>
      </c>
      <c r="F6641" s="223">
        <f>DATE(FACTURACION[[#This Row],[AÑO]],FACTURACION[[#This Row],[Mes numero]],1)</f>
        <v>44013</v>
      </c>
      <c r="G6641" s="162" t="s">
        <v>5347</v>
      </c>
      <c r="H6641" s="25">
        <v>890500726</v>
      </c>
      <c r="I6641" s="44" t="str">
        <f>+VLOOKUP(FACTURACION[[#This Row],[NIT]],TABLACLIENTE,2,FALSE)</f>
        <v>NORTESANTANDEREANA DE GAS S.A. E.S.P (NORGAS S.A. E.S.P.)</v>
      </c>
      <c r="J6641" s="114"/>
      <c r="K6641" s="138" t="s">
        <v>5367</v>
      </c>
      <c r="L6641" s="44"/>
      <c r="M6641" s="44" t="s">
        <v>4821</v>
      </c>
      <c r="N6641" s="44" t="s">
        <v>872</v>
      </c>
      <c r="O6641" s="114">
        <v>2</v>
      </c>
      <c r="P6641" s="131">
        <v>1360448</v>
      </c>
      <c r="Q6641" s="48">
        <f>+FACTURACION[[#This Row],[CANTIDAD]]*FACTURACION[[#This Row],[VR UNITARIO]]/1000</f>
        <v>2720.8960000000002</v>
      </c>
      <c r="R6641" s="44" t="str">
        <f>+VLOOKUP(FACTURACION[[#This Row],[NIT]],TABLACLIENTE,5,FALSE)</f>
        <v>BUCARAMANGA</v>
      </c>
    </row>
    <row r="6642" spans="3:18">
      <c r="C6642" s="29">
        <v>2020</v>
      </c>
      <c r="D6642" s="30" t="s">
        <v>696</v>
      </c>
      <c r="E6642" s="30">
        <f>MONTH(FACTURACION[[#This Row],[MES]]&amp;1)</f>
        <v>7</v>
      </c>
      <c r="F6642" s="223">
        <f>DATE(FACTURACION[[#This Row],[AÑO]],FACTURACION[[#This Row],[Mes numero]],1)</f>
        <v>44013</v>
      </c>
      <c r="G6642" s="162" t="s">
        <v>5348</v>
      </c>
      <c r="H6642" s="25">
        <v>890500726</v>
      </c>
      <c r="I6642" s="44" t="str">
        <f>+VLOOKUP(FACTURACION[[#This Row],[NIT]],TABLACLIENTE,2,FALSE)</f>
        <v>NORTESANTANDEREANA DE GAS S.A. E.S.P (NORGAS S.A. E.S.P.)</v>
      </c>
      <c r="J6642" s="114"/>
      <c r="K6642" s="138" t="s">
        <v>5368</v>
      </c>
      <c r="L6642" s="44"/>
      <c r="M6642" s="44" t="s">
        <v>4821</v>
      </c>
      <c r="N6642" s="44" t="s">
        <v>872</v>
      </c>
      <c r="O6642" s="114">
        <v>1</v>
      </c>
      <c r="P6642" s="131">
        <v>1306030</v>
      </c>
      <c r="Q6642" s="48">
        <f>+FACTURACION[[#This Row],[CANTIDAD]]*FACTURACION[[#This Row],[VR UNITARIO]]/1000</f>
        <v>1306.03</v>
      </c>
      <c r="R6642" s="44" t="str">
        <f>+VLOOKUP(FACTURACION[[#This Row],[NIT]],TABLACLIENTE,5,FALSE)</f>
        <v>BUCARAMANGA</v>
      </c>
    </row>
    <row r="6643" spans="3:18">
      <c r="C6643" s="29">
        <v>2020</v>
      </c>
      <c r="D6643" s="30" t="s">
        <v>696</v>
      </c>
      <c r="E6643" s="30">
        <f>MONTH(FACTURACION[[#This Row],[MES]]&amp;1)</f>
        <v>7</v>
      </c>
      <c r="F6643" s="223">
        <f>DATE(FACTURACION[[#This Row],[AÑO]],FACTURACION[[#This Row],[Mes numero]],1)</f>
        <v>44013</v>
      </c>
      <c r="G6643" s="162" t="s">
        <v>5348</v>
      </c>
      <c r="H6643" s="25">
        <v>890500726</v>
      </c>
      <c r="I6643" s="44" t="str">
        <f>+VLOOKUP(FACTURACION[[#This Row],[NIT]],TABLACLIENTE,2,FALSE)</f>
        <v>NORTESANTANDEREANA DE GAS S.A. E.S.P (NORGAS S.A. E.S.P.)</v>
      </c>
      <c r="J6643" s="114"/>
      <c r="K6643" s="138" t="s">
        <v>5369</v>
      </c>
      <c r="L6643" s="44"/>
      <c r="M6643" s="44" t="s">
        <v>4821</v>
      </c>
      <c r="N6643" s="44" t="s">
        <v>872</v>
      </c>
      <c r="O6643" s="114">
        <v>1</v>
      </c>
      <c r="P6643" s="131">
        <v>1306030</v>
      </c>
      <c r="Q6643" s="48">
        <f>+FACTURACION[[#This Row],[CANTIDAD]]*FACTURACION[[#This Row],[VR UNITARIO]]/1000</f>
        <v>1306.03</v>
      </c>
      <c r="R6643" s="44" t="str">
        <f>+VLOOKUP(FACTURACION[[#This Row],[NIT]],TABLACLIENTE,5,FALSE)</f>
        <v>BUCARAMANGA</v>
      </c>
    </row>
    <row r="6644" spans="3:18">
      <c r="C6644" s="29">
        <v>2020</v>
      </c>
      <c r="D6644" s="30" t="s">
        <v>696</v>
      </c>
      <c r="E6644" s="30">
        <f>MONTH(FACTURACION[[#This Row],[MES]]&amp;1)</f>
        <v>7</v>
      </c>
      <c r="F6644" s="223">
        <f>DATE(FACTURACION[[#This Row],[AÑO]],FACTURACION[[#This Row],[Mes numero]],1)</f>
        <v>44013</v>
      </c>
      <c r="G6644" s="174" t="s">
        <v>5349</v>
      </c>
      <c r="H6644" s="25">
        <v>890500726</v>
      </c>
      <c r="I6644" s="44" t="str">
        <f>+VLOOKUP(FACTURACION[[#This Row],[NIT]],TABLACLIENTE,2,FALSE)</f>
        <v>NORTESANTANDEREANA DE GAS S.A. E.S.P (NORGAS S.A. E.S.P.)</v>
      </c>
      <c r="J6644" s="124"/>
      <c r="K6644" s="139" t="s">
        <v>5370</v>
      </c>
      <c r="L6644" s="44"/>
      <c r="M6644" s="44" t="s">
        <v>4821</v>
      </c>
      <c r="N6644" s="44" t="s">
        <v>872</v>
      </c>
      <c r="O6644" s="124">
        <v>0</v>
      </c>
      <c r="P6644" s="131">
        <v>957755</v>
      </c>
      <c r="Q6644" s="48">
        <f>+FACTURACION[[#This Row],[CANTIDAD]]*FACTURACION[[#This Row],[VR UNITARIO]]/1000</f>
        <v>0</v>
      </c>
      <c r="R6644" s="44" t="str">
        <f>+VLOOKUP(FACTURACION[[#This Row],[NIT]],TABLACLIENTE,5,FALSE)</f>
        <v>BUCARAMANGA</v>
      </c>
    </row>
    <row r="6645" spans="3:18">
      <c r="C6645" s="29">
        <v>2020</v>
      </c>
      <c r="D6645" s="30" t="s">
        <v>696</v>
      </c>
      <c r="E6645" s="30">
        <f>MONTH(FACTURACION[[#This Row],[MES]]&amp;1)</f>
        <v>7</v>
      </c>
      <c r="F6645" s="223">
        <f>DATE(FACTURACION[[#This Row],[AÑO]],FACTURACION[[#This Row],[Mes numero]],1)</f>
        <v>44013</v>
      </c>
      <c r="G6645" s="162" t="s">
        <v>5350</v>
      </c>
      <c r="H6645" s="25">
        <v>890500726</v>
      </c>
      <c r="I6645" s="44" t="str">
        <f>+VLOOKUP(FACTURACION[[#This Row],[NIT]],TABLACLIENTE,2,FALSE)</f>
        <v>NORTESANTANDEREANA DE GAS S.A. E.S.P (NORGAS S.A. E.S.P.)</v>
      </c>
      <c r="J6645" s="114"/>
      <c r="K6645" s="138" t="s">
        <v>5371</v>
      </c>
      <c r="L6645" s="44"/>
      <c r="M6645" s="44" t="s">
        <v>4821</v>
      </c>
      <c r="N6645" s="44" t="s">
        <v>872</v>
      </c>
      <c r="O6645" s="114">
        <v>1</v>
      </c>
      <c r="P6645" s="131">
        <v>1414866</v>
      </c>
      <c r="Q6645" s="48">
        <f>+FACTURACION[[#This Row],[CANTIDAD]]*FACTURACION[[#This Row],[VR UNITARIO]]/1000</f>
        <v>1414.866</v>
      </c>
      <c r="R6645" s="44" t="str">
        <f>+VLOOKUP(FACTURACION[[#This Row],[NIT]],TABLACLIENTE,5,FALSE)</f>
        <v>BUCARAMANGA</v>
      </c>
    </row>
    <row r="6646" spans="3:18">
      <c r="C6646" s="29">
        <v>2020</v>
      </c>
      <c r="D6646" s="30" t="s">
        <v>696</v>
      </c>
      <c r="E6646" s="30">
        <f>MONTH(FACTURACION[[#This Row],[MES]]&amp;1)</f>
        <v>7</v>
      </c>
      <c r="F6646" s="223">
        <f>DATE(FACTURACION[[#This Row],[AÑO]],FACTURACION[[#This Row],[Mes numero]],1)</f>
        <v>44013</v>
      </c>
      <c r="G6646" s="162" t="s">
        <v>5350</v>
      </c>
      <c r="H6646" s="25">
        <v>890500726</v>
      </c>
      <c r="I6646" s="44" t="str">
        <f>+VLOOKUP(FACTURACION[[#This Row],[NIT]],TABLACLIENTE,2,FALSE)</f>
        <v>NORTESANTANDEREANA DE GAS S.A. E.S.P (NORGAS S.A. E.S.P.)</v>
      </c>
      <c r="J6646" s="114"/>
      <c r="K6646" s="138" t="s">
        <v>5372</v>
      </c>
      <c r="L6646" s="44"/>
      <c r="M6646" s="44" t="s">
        <v>4821</v>
      </c>
      <c r="N6646" s="44" t="s">
        <v>872</v>
      </c>
      <c r="O6646" s="114">
        <v>1</v>
      </c>
      <c r="P6646" s="131">
        <v>1306030</v>
      </c>
      <c r="Q6646" s="48">
        <f>+FACTURACION[[#This Row],[CANTIDAD]]*FACTURACION[[#This Row],[VR UNITARIO]]/1000</f>
        <v>1306.03</v>
      </c>
      <c r="R6646" s="44" t="str">
        <f>+VLOOKUP(FACTURACION[[#This Row],[NIT]],TABLACLIENTE,5,FALSE)</f>
        <v>BUCARAMANGA</v>
      </c>
    </row>
    <row r="6647" spans="3:18">
      <c r="C6647" s="29">
        <v>2020</v>
      </c>
      <c r="D6647" s="30" t="s">
        <v>696</v>
      </c>
      <c r="E6647" s="30">
        <f>MONTH(FACTURACION[[#This Row],[MES]]&amp;1)</f>
        <v>7</v>
      </c>
      <c r="F6647" s="223">
        <f>DATE(FACTURACION[[#This Row],[AÑO]],FACTURACION[[#This Row],[Mes numero]],1)</f>
        <v>44013</v>
      </c>
      <c r="G6647" s="174" t="s">
        <v>5351</v>
      </c>
      <c r="H6647" s="25">
        <v>890500726</v>
      </c>
      <c r="I6647" s="44" t="str">
        <f>+VLOOKUP(FACTURACION[[#This Row],[NIT]],TABLACLIENTE,2,FALSE)</f>
        <v>NORTESANTANDEREANA DE GAS S.A. E.S.P (NORGAS S.A. E.S.P.)</v>
      </c>
      <c r="J6647" s="124"/>
      <c r="K6647" s="139" t="s">
        <v>5373</v>
      </c>
      <c r="L6647" s="44"/>
      <c r="M6647" s="44" t="s">
        <v>4821</v>
      </c>
      <c r="N6647" s="44" t="s">
        <v>872</v>
      </c>
      <c r="O6647" s="124">
        <v>0</v>
      </c>
      <c r="P6647" s="131">
        <v>1306030</v>
      </c>
      <c r="Q6647" s="48">
        <f>+FACTURACION[[#This Row],[CANTIDAD]]*FACTURACION[[#This Row],[VR UNITARIO]]/1000</f>
        <v>0</v>
      </c>
      <c r="R6647" s="44" t="str">
        <f>+VLOOKUP(FACTURACION[[#This Row],[NIT]],TABLACLIENTE,5,FALSE)</f>
        <v>BUCARAMANGA</v>
      </c>
    </row>
    <row r="6648" spans="3:18">
      <c r="C6648" s="29">
        <v>2020</v>
      </c>
      <c r="D6648" s="30" t="s">
        <v>696</v>
      </c>
      <c r="E6648" s="30">
        <f>MONTH(FACTURACION[[#This Row],[MES]]&amp;1)</f>
        <v>7</v>
      </c>
      <c r="F6648" s="223">
        <f>DATE(FACTURACION[[#This Row],[AÑO]],FACTURACION[[#This Row],[Mes numero]],1)</f>
        <v>44013</v>
      </c>
      <c r="G6648" s="162" t="s">
        <v>5352</v>
      </c>
      <c r="H6648" s="25">
        <v>800021272</v>
      </c>
      <c r="I6648" s="44" t="str">
        <f>+VLOOKUP(FACTURACION[[#This Row],[NIT]],TABLACLIENTE,2,FALSE)</f>
        <v>GASES DEL LLANO S.A. E.S.P (LLANOGAS S.A. E.S.P.)</v>
      </c>
      <c r="J6648" s="114" t="s">
        <v>21</v>
      </c>
      <c r="K6648" s="44" t="str">
        <f>+VLOOKUP(FACTURACION[[#This Row],[REFERENCIA]],CODINV,2,FALSE)</f>
        <v>MEDIDOR AC-630 C:1 1/4" MAOP 25PSIG CON CONECTORES</v>
      </c>
      <c r="L6648" s="44" t="str">
        <f>IF(VLOOKUP(FACTURACION[[#This Row],[REFERENCIA]],CODINV,3,FALSE)=0,"",VLOOKUP(FACTURACION[[#This Row],[REFERENCIA]],CODINV,3,FALSE))</f>
        <v/>
      </c>
      <c r="M6648" s="44" t="str">
        <f>+VLOOKUP(FACTURACION[[#This Row],[REFERENCIA]],CODINV,4,FALSE)</f>
        <v>MEDIDORES</v>
      </c>
      <c r="N6648" s="44" t="str">
        <f>+VLOOKUP(FACTURACION[[#This Row],[REFERENCIA]],CODINV,5,FALSE)</f>
        <v>HONEYWELL</v>
      </c>
      <c r="O6648" s="114">
        <v>2</v>
      </c>
      <c r="P6648" s="131">
        <v>2214376</v>
      </c>
      <c r="Q6648" s="48">
        <f>+FACTURACION[[#This Row],[CANTIDAD]]*FACTURACION[[#This Row],[VR UNITARIO]]/1000</f>
        <v>4428.7520000000004</v>
      </c>
      <c r="R6648" s="44" t="str">
        <f>+VLOOKUP(FACTURACION[[#This Row],[NIT]],TABLACLIENTE,5,FALSE)</f>
        <v>VILLAVICENCIO</v>
      </c>
    </row>
    <row r="6649" spans="3:18">
      <c r="C6649" s="29">
        <v>2020</v>
      </c>
      <c r="D6649" s="30" t="s">
        <v>696</v>
      </c>
      <c r="E6649" s="30">
        <f>MONTH(FACTURACION[[#This Row],[MES]]&amp;1)</f>
        <v>7</v>
      </c>
      <c r="F6649" s="223">
        <f>DATE(FACTURACION[[#This Row],[AÑO]],FACTURACION[[#This Row],[Mes numero]],1)</f>
        <v>44013</v>
      </c>
      <c r="G6649" s="162" t="s">
        <v>5353</v>
      </c>
      <c r="H6649" s="25">
        <v>860033633</v>
      </c>
      <c r="I6649" s="44" t="str">
        <f>+VLOOKUP(FACTURACION[[#This Row],[NIT]],TABLACLIENTE,2,FALSE)</f>
        <v>RAYOGAS S.A. E.S.P.</v>
      </c>
      <c r="J6649" s="114" t="s">
        <v>1496</v>
      </c>
      <c r="K6649" s="44" t="str">
        <f>+VLOOKUP(FACTURACION[[#This Row],[REFERENCIA]],CODINV,2,FALSE)</f>
        <v>ACTUADOR NEUMATICO PARA VALVULA INTERNA A320</v>
      </c>
      <c r="L6649" s="44" t="str">
        <f>IF(VLOOKUP(FACTURACION[[#This Row],[REFERENCIA]],CODINV,3,FALSE)=0,"",VLOOKUP(FACTURACION[[#This Row],[REFERENCIA]],CODINV,3,FALSE))</f>
        <v>A3209PA</v>
      </c>
      <c r="M6649" s="44" t="str">
        <f>+VLOOKUP(FACTURACION[[#This Row],[REFERENCIA]],CODINV,4,FALSE)</f>
        <v>REPUESTOS Y ACCESORIOS</v>
      </c>
      <c r="N6649" s="44" t="str">
        <f>+VLOOKUP(FACTURACION[[#This Row],[REFERENCIA]],CODINV,5,FALSE)</f>
        <v>REGO</v>
      </c>
      <c r="O6649" s="114">
        <v>1</v>
      </c>
      <c r="P6649" s="131">
        <v>398000</v>
      </c>
      <c r="Q6649" s="48">
        <f>+FACTURACION[[#This Row],[CANTIDAD]]*FACTURACION[[#This Row],[VR UNITARIO]]/1000</f>
        <v>398</v>
      </c>
      <c r="R6649" s="44" t="str">
        <f>+VLOOKUP(FACTURACION[[#This Row],[NIT]],TABLACLIENTE,5,FALSE)</f>
        <v>BOGOTÁ D.C.</v>
      </c>
    </row>
    <row r="6650" spans="3:18">
      <c r="C6650" s="29">
        <v>2020</v>
      </c>
      <c r="D6650" s="30" t="s">
        <v>696</v>
      </c>
      <c r="E6650" s="30">
        <f>MONTH(FACTURACION[[#This Row],[MES]]&amp;1)</f>
        <v>7</v>
      </c>
      <c r="F6650" s="223">
        <f>DATE(FACTURACION[[#This Row],[AÑO]],FACTURACION[[#This Row],[Mes numero]],1)</f>
        <v>44013</v>
      </c>
      <c r="G6650" s="170" t="s">
        <v>5354</v>
      </c>
      <c r="H6650" s="25">
        <v>860033633</v>
      </c>
      <c r="I6650" s="44" t="str">
        <f>+VLOOKUP(FACTURACION[[#This Row],[NIT]],TABLACLIENTE,2,FALSE)</f>
        <v>RAYOGAS S.A. E.S.P.</v>
      </c>
      <c r="J6650" s="119" t="s">
        <v>357</v>
      </c>
      <c r="K6650" s="44" t="str">
        <f>+VLOOKUP(FACTURACION[[#This Row],[REFERENCIA]],CODINV,2,FALSE)</f>
        <v>CONECTOR MANGUERA 1/2" NPT X 1 1/4"</v>
      </c>
      <c r="L6650" s="44" t="str">
        <f>IF(VLOOKUP(FACTURACION[[#This Row],[REFERENCIA]],CODINV,3,FALSE)=0,"",VLOOKUP(FACTURACION[[#This Row],[REFERENCIA]],CODINV,3,FALSE))</f>
        <v>3171A</v>
      </c>
      <c r="M6650" s="44" t="str">
        <f>+VLOOKUP(FACTURACION[[#This Row],[REFERENCIA]],CODINV,4,FALSE)</f>
        <v>REPUESTOS Y ACCESORIOS</v>
      </c>
      <c r="N6650" s="44" t="str">
        <f>+VLOOKUP(FACTURACION[[#This Row],[REFERENCIA]],CODINV,5,FALSE)</f>
        <v>REGO</v>
      </c>
      <c r="O6650" s="119">
        <v>0</v>
      </c>
      <c r="P6650" s="131">
        <v>51300</v>
      </c>
      <c r="Q6650" s="48">
        <f>+FACTURACION[[#This Row],[CANTIDAD]]*FACTURACION[[#This Row],[VR UNITARIO]]/1000</f>
        <v>0</v>
      </c>
      <c r="R6650" s="44" t="str">
        <f>+VLOOKUP(FACTURACION[[#This Row],[NIT]],TABLACLIENTE,5,FALSE)</f>
        <v>BOGOTÁ D.C.</v>
      </c>
    </row>
    <row r="6651" spans="3:18">
      <c r="C6651" s="29">
        <v>2020</v>
      </c>
      <c r="D6651" s="30" t="s">
        <v>696</v>
      </c>
      <c r="E6651" s="30">
        <f>MONTH(FACTURACION[[#This Row],[MES]]&amp;1)</f>
        <v>7</v>
      </c>
      <c r="F6651" s="223">
        <f>DATE(FACTURACION[[#This Row],[AÑO]],FACTURACION[[#This Row],[Mes numero]],1)</f>
        <v>44013</v>
      </c>
      <c r="G6651" s="162" t="s">
        <v>5355</v>
      </c>
      <c r="H6651" s="25">
        <v>860033633</v>
      </c>
      <c r="I6651" s="44" t="str">
        <f>+VLOOKUP(FACTURACION[[#This Row],[NIT]],TABLACLIENTE,2,FALSE)</f>
        <v>RAYOGAS S.A. E.S.P.</v>
      </c>
      <c r="J6651" s="114" t="s">
        <v>5002</v>
      </c>
      <c r="K6651" s="44" t="str">
        <f>+VLOOKUP(FACTURACION[[#This Row],[REFERENCIA]],CODINV,2,FALSE)</f>
        <v>VLV INTERNA ROSCADA 2" 250GPM</v>
      </c>
      <c r="L6651" s="44" t="str">
        <f>IF(VLOOKUP(FACTURACION[[#This Row],[REFERENCIA]],CODINV,3,FALSE)=0,"",VLOOKUP(FACTURACION[[#This Row],[REFERENCIA]],CODINV,3,FALSE))</f>
        <v>3212R250</v>
      </c>
      <c r="M6651" s="44" t="str">
        <f>+VLOOKUP(FACTURACION[[#This Row],[REFERENCIA]],CODINV,4,FALSE)</f>
        <v>VÁLVULAS Y MULTIVÁLVULAS</v>
      </c>
      <c r="N6651" s="44" t="str">
        <f>+VLOOKUP(FACTURACION[[#This Row],[REFERENCIA]],CODINV,5,FALSE)</f>
        <v>REGO</v>
      </c>
      <c r="O6651" s="114">
        <v>3</v>
      </c>
      <c r="P6651" s="131">
        <v>2590000</v>
      </c>
      <c r="Q6651" s="48">
        <f>+FACTURACION[[#This Row],[CANTIDAD]]*FACTURACION[[#This Row],[VR UNITARIO]]/1000</f>
        <v>7770</v>
      </c>
      <c r="R6651" s="44" t="str">
        <f>+VLOOKUP(FACTURACION[[#This Row],[NIT]],TABLACLIENTE,5,FALSE)</f>
        <v>BOGOTÁ D.C.</v>
      </c>
    </row>
    <row r="6652" spans="3:18">
      <c r="C6652" s="29">
        <v>2020</v>
      </c>
      <c r="D6652" s="30" t="s">
        <v>696</v>
      </c>
      <c r="E6652" s="30">
        <f>MONTH(FACTURACION[[#This Row],[MES]]&amp;1)</f>
        <v>7</v>
      </c>
      <c r="F6652" s="223">
        <f>DATE(FACTURACION[[#This Row],[AÑO]],FACTURACION[[#This Row],[Mes numero]],1)</f>
        <v>44013</v>
      </c>
      <c r="G6652" s="162" t="s">
        <v>5355</v>
      </c>
      <c r="H6652" s="25">
        <v>860033633</v>
      </c>
      <c r="I6652" s="44" t="str">
        <f>+VLOOKUP(FACTURACION[[#This Row],[NIT]],TABLACLIENTE,2,FALSE)</f>
        <v>RAYOGAS S.A. E.S.P.</v>
      </c>
      <c r="J6652" s="114" t="s">
        <v>461</v>
      </c>
      <c r="K6652" s="44" t="str">
        <f>+VLOOKUP(FACTURACION[[#This Row],[REFERENCIA]],CODINV,2,FALSE)</f>
        <v>VALVULA INTERNA 1 1/4"</v>
      </c>
      <c r="L6652" s="44" t="str">
        <f>IF(VLOOKUP(FACTURACION[[#This Row],[REFERENCIA]],CODINV,3,FALSE)=0,"",VLOOKUP(FACTURACION[[#This Row],[REFERENCIA]],CODINV,3,FALSE))</f>
        <v>A3209D050</v>
      </c>
      <c r="M6652" s="44" t="str">
        <f>+VLOOKUP(FACTURACION[[#This Row],[REFERENCIA]],CODINV,4,FALSE)</f>
        <v>VÁLVULAS Y MULTIVÁLVULAS</v>
      </c>
      <c r="N6652" s="44" t="str">
        <f>+VLOOKUP(FACTURACION[[#This Row],[REFERENCIA]],CODINV,5,FALSE)</f>
        <v>REGO</v>
      </c>
      <c r="O6652" s="114">
        <v>2</v>
      </c>
      <c r="P6652" s="131">
        <v>1150000</v>
      </c>
      <c r="Q6652" s="48">
        <f>+FACTURACION[[#This Row],[CANTIDAD]]*FACTURACION[[#This Row],[VR UNITARIO]]/1000</f>
        <v>2300</v>
      </c>
      <c r="R6652" s="44" t="str">
        <f>+VLOOKUP(FACTURACION[[#This Row],[NIT]],TABLACLIENTE,5,FALSE)</f>
        <v>BOGOTÁ D.C.</v>
      </c>
    </row>
    <row r="6653" spans="3:18">
      <c r="C6653" s="29">
        <v>2020</v>
      </c>
      <c r="D6653" s="30" t="s">
        <v>696</v>
      </c>
      <c r="E6653" s="30">
        <f>MONTH(FACTURACION[[#This Row],[MES]]&amp;1)</f>
        <v>7</v>
      </c>
      <c r="F6653" s="223">
        <f>DATE(FACTURACION[[#This Row],[AÑO]],FACTURACION[[#This Row],[Mes numero]],1)</f>
        <v>44013</v>
      </c>
      <c r="G6653" s="170" t="s">
        <v>5356</v>
      </c>
      <c r="H6653" s="25">
        <v>860033633</v>
      </c>
      <c r="I6653" s="44" t="str">
        <f>+VLOOKUP(FACTURACION[[#This Row],[NIT]],TABLACLIENTE,2,FALSE)</f>
        <v>RAYOGAS S.A. E.S.P.</v>
      </c>
      <c r="J6653" s="119" t="s">
        <v>5362</v>
      </c>
      <c r="K6653" s="44" t="str">
        <f>+VLOOKUP(FACTURACION[[#This Row],[REFERENCIA]],CODINV,2,FALSE)</f>
        <v>VLV CHEK NO RETROCESO</v>
      </c>
      <c r="L6653" s="44">
        <f>IF(VLOOKUP(FACTURACION[[#This Row],[REFERENCIA]],CODINV,3,FALSE)=0,"",VLOOKUP(FACTURACION[[#This Row],[REFERENCIA]],CODINV,3,FALSE))</f>
        <v>3186</v>
      </c>
      <c r="M6653" s="44" t="str">
        <f>+VLOOKUP(FACTURACION[[#This Row],[REFERENCIA]],CODINV,4,FALSE)</f>
        <v>VÁLVULAS Y MULTIVÁLVULAS</v>
      </c>
      <c r="N6653" s="44" t="str">
        <f>+VLOOKUP(FACTURACION[[#This Row],[REFERENCIA]],CODINV,5,FALSE)</f>
        <v>REGO</v>
      </c>
      <c r="O6653" s="119">
        <v>0</v>
      </c>
      <c r="P6653" s="131">
        <v>399800</v>
      </c>
      <c r="Q6653" s="48">
        <f>+FACTURACION[[#This Row],[CANTIDAD]]*FACTURACION[[#This Row],[VR UNITARIO]]/1000</f>
        <v>0</v>
      </c>
      <c r="R6653" s="44" t="str">
        <f>+VLOOKUP(FACTURACION[[#This Row],[NIT]],TABLACLIENTE,5,FALSE)</f>
        <v>BOGOTÁ D.C.</v>
      </c>
    </row>
    <row r="6654" spans="3:18">
      <c r="C6654" s="29">
        <v>2020</v>
      </c>
      <c r="D6654" s="30" t="s">
        <v>696</v>
      </c>
      <c r="E6654" s="30">
        <f>MONTH(FACTURACION[[#This Row],[MES]]&amp;1)</f>
        <v>7</v>
      </c>
      <c r="F6654" s="223">
        <f>DATE(FACTURACION[[#This Row],[AÑO]],FACTURACION[[#This Row],[Mes numero]],1)</f>
        <v>44013</v>
      </c>
      <c r="G6654" s="162" t="s">
        <v>5357</v>
      </c>
      <c r="H6654" s="25">
        <v>860033633</v>
      </c>
      <c r="I6654" s="44" t="str">
        <f>+VLOOKUP(FACTURACION[[#This Row],[NIT]],TABLACLIENTE,2,FALSE)</f>
        <v>RAYOGAS S.A. E.S.P.</v>
      </c>
      <c r="J6654" s="114" t="s">
        <v>5002</v>
      </c>
      <c r="K6654" s="44" t="str">
        <f>+VLOOKUP(FACTURACION[[#This Row],[REFERENCIA]],CODINV,2,FALSE)</f>
        <v>VLV INTERNA ROSCADA 2" 250GPM</v>
      </c>
      <c r="L6654" s="44" t="str">
        <f>IF(VLOOKUP(FACTURACION[[#This Row],[REFERENCIA]],CODINV,3,FALSE)=0,"",VLOOKUP(FACTURACION[[#This Row],[REFERENCIA]],CODINV,3,FALSE))</f>
        <v>3212R250</v>
      </c>
      <c r="M6654" s="44" t="str">
        <f>+VLOOKUP(FACTURACION[[#This Row],[REFERENCIA]],CODINV,4,FALSE)</f>
        <v>VÁLVULAS Y MULTIVÁLVULAS</v>
      </c>
      <c r="N6654" s="44" t="str">
        <f>+VLOOKUP(FACTURACION[[#This Row],[REFERENCIA]],CODINV,5,FALSE)</f>
        <v>REGO</v>
      </c>
      <c r="O6654" s="114">
        <v>2</v>
      </c>
      <c r="P6654" s="131">
        <v>2590000</v>
      </c>
      <c r="Q6654" s="48">
        <f>+FACTURACION[[#This Row],[CANTIDAD]]*FACTURACION[[#This Row],[VR UNITARIO]]/1000</f>
        <v>5180</v>
      </c>
      <c r="R6654" s="44" t="str">
        <f>+VLOOKUP(FACTURACION[[#This Row],[NIT]],TABLACLIENTE,5,FALSE)</f>
        <v>BOGOTÁ D.C.</v>
      </c>
    </row>
    <row r="6655" spans="3:18">
      <c r="C6655" s="29">
        <v>2020</v>
      </c>
      <c r="D6655" s="30" t="s">
        <v>696</v>
      </c>
      <c r="E6655" s="30">
        <f>MONTH(FACTURACION[[#This Row],[MES]]&amp;1)</f>
        <v>7</v>
      </c>
      <c r="F6655" s="223">
        <f>DATE(FACTURACION[[#This Row],[AÑO]],FACTURACION[[#This Row],[Mes numero]],1)</f>
        <v>44013</v>
      </c>
      <c r="G6655" s="162" t="s">
        <v>5357</v>
      </c>
      <c r="H6655" s="25">
        <v>860033633</v>
      </c>
      <c r="I6655" s="44" t="str">
        <f>+VLOOKUP(FACTURACION[[#This Row],[NIT]],TABLACLIENTE,2,FALSE)</f>
        <v>RAYOGAS S.A. E.S.P.</v>
      </c>
      <c r="J6655" s="114" t="s">
        <v>461</v>
      </c>
      <c r="K6655" s="44" t="str">
        <f>+VLOOKUP(FACTURACION[[#This Row],[REFERENCIA]],CODINV,2,FALSE)</f>
        <v>VALVULA INTERNA 1 1/4"</v>
      </c>
      <c r="L6655" s="44" t="str">
        <f>IF(VLOOKUP(FACTURACION[[#This Row],[REFERENCIA]],CODINV,3,FALSE)=0,"",VLOOKUP(FACTURACION[[#This Row],[REFERENCIA]],CODINV,3,FALSE))</f>
        <v>A3209D050</v>
      </c>
      <c r="M6655" s="44" t="str">
        <f>+VLOOKUP(FACTURACION[[#This Row],[REFERENCIA]],CODINV,4,FALSE)</f>
        <v>VÁLVULAS Y MULTIVÁLVULAS</v>
      </c>
      <c r="N6655" s="44" t="str">
        <f>+VLOOKUP(FACTURACION[[#This Row],[REFERENCIA]],CODINV,5,FALSE)</f>
        <v>REGO</v>
      </c>
      <c r="O6655" s="114">
        <v>2</v>
      </c>
      <c r="P6655" s="131">
        <v>1150000</v>
      </c>
      <c r="Q6655" s="48">
        <f>+FACTURACION[[#This Row],[CANTIDAD]]*FACTURACION[[#This Row],[VR UNITARIO]]/1000</f>
        <v>2300</v>
      </c>
      <c r="R6655" s="44" t="str">
        <f>+VLOOKUP(FACTURACION[[#This Row],[NIT]],TABLACLIENTE,5,FALSE)</f>
        <v>BOGOTÁ D.C.</v>
      </c>
    </row>
    <row r="6656" spans="3:18">
      <c r="C6656" s="29">
        <v>2020</v>
      </c>
      <c r="D6656" s="30" t="s">
        <v>696</v>
      </c>
      <c r="E6656" s="30">
        <f>MONTH(FACTURACION[[#This Row],[MES]]&amp;1)</f>
        <v>7</v>
      </c>
      <c r="F6656" s="223">
        <f>DATE(FACTURACION[[#This Row],[AÑO]],FACTURACION[[#This Row],[Mes numero]],1)</f>
        <v>44013</v>
      </c>
      <c r="G6656" s="162" t="s">
        <v>5358</v>
      </c>
      <c r="H6656" s="25">
        <v>900922760</v>
      </c>
      <c r="I6656" s="44" t="str">
        <f>+VLOOKUP(FACTURACION[[#This Row],[NIT]],TABLACLIENTE,2,FALSE)</f>
        <v>GLOBAL REDES &amp; OBRAS S.A.S. ESP  (GRO S.A.S. ESP)</v>
      </c>
      <c r="J6656" s="114" t="s">
        <v>1677</v>
      </c>
      <c r="K6656" s="44" t="str">
        <f>+VLOOKUP(FACTURACION[[#This Row],[REFERENCIA]],CODINV,2,FALSE)</f>
        <v>MEDIDOR BK 250</v>
      </c>
      <c r="L6656" s="44" t="str">
        <f>IF(VLOOKUP(FACTURACION[[#This Row],[REFERENCIA]],CODINV,3,FALSE)=0,"",VLOOKUP(FACTURACION[[#This Row],[REFERENCIA]],CODINV,3,FALSE))</f>
        <v/>
      </c>
      <c r="M6656" s="44" t="str">
        <f>+VLOOKUP(FACTURACION[[#This Row],[REFERENCIA]],CODINV,4,FALSE)</f>
        <v>MEDIDORES</v>
      </c>
      <c r="N6656" s="44" t="str">
        <f>+VLOOKUP(FACTURACION[[#This Row],[REFERENCIA]],CODINV,5,FALSE)</f>
        <v>HONEYWELL</v>
      </c>
      <c r="O6656" s="114">
        <v>3</v>
      </c>
      <c r="P6656" s="131">
        <v>460000</v>
      </c>
      <c r="Q6656" s="48">
        <f>+FACTURACION[[#This Row],[CANTIDAD]]*FACTURACION[[#This Row],[VR UNITARIO]]/1000</f>
        <v>1380</v>
      </c>
      <c r="R6656" s="44" t="str">
        <f>+VLOOKUP(FACTURACION[[#This Row],[NIT]],TABLACLIENTE,5,FALSE)</f>
        <v>IBAGUE</v>
      </c>
    </row>
    <row r="6657" spans="3:18">
      <c r="C6657" s="29">
        <v>2020</v>
      </c>
      <c r="D6657" s="30" t="s">
        <v>696</v>
      </c>
      <c r="E6657" s="30">
        <f>MONTH(FACTURACION[[#This Row],[MES]]&amp;1)</f>
        <v>7</v>
      </c>
      <c r="F6657" s="223">
        <f>DATE(FACTURACION[[#This Row],[AÑO]],FACTURACION[[#This Row],[Mes numero]],1)</f>
        <v>44013</v>
      </c>
      <c r="G6657" s="162" t="s">
        <v>5359</v>
      </c>
      <c r="H6657" s="25">
        <v>7364208</v>
      </c>
      <c r="I6657" s="44" t="str">
        <f>+VLOOKUP(FACTURACION[[#This Row],[NIT]],TABLACLIENTE,2,FALSE)</f>
        <v>CARLOS ANDRES NARANJO OLIVARES</v>
      </c>
      <c r="J6657" s="114" t="s">
        <v>1677</v>
      </c>
      <c r="K6657" s="44" t="str">
        <f>+VLOOKUP(FACTURACION[[#This Row],[REFERENCIA]],CODINV,2,FALSE)</f>
        <v>MEDIDOR BK 250</v>
      </c>
      <c r="L6657" s="44" t="str">
        <f>IF(VLOOKUP(FACTURACION[[#This Row],[REFERENCIA]],CODINV,3,FALSE)=0,"",VLOOKUP(FACTURACION[[#This Row],[REFERENCIA]],CODINV,3,FALSE))</f>
        <v/>
      </c>
      <c r="M6657" s="44" t="str">
        <f>+VLOOKUP(FACTURACION[[#This Row],[REFERENCIA]],CODINV,4,FALSE)</f>
        <v>MEDIDORES</v>
      </c>
      <c r="N6657" s="44" t="str">
        <f>+VLOOKUP(FACTURACION[[#This Row],[REFERENCIA]],CODINV,5,FALSE)</f>
        <v>HONEYWELL</v>
      </c>
      <c r="O6657" s="114">
        <v>1</v>
      </c>
      <c r="P6657" s="131">
        <v>460000</v>
      </c>
      <c r="Q6657" s="48">
        <f>+FACTURACION[[#This Row],[CANTIDAD]]*FACTURACION[[#This Row],[VR UNITARIO]]/1000</f>
        <v>460</v>
      </c>
      <c r="R6657" s="44" t="str">
        <f>+VLOOKUP(FACTURACION[[#This Row],[NIT]],TABLACLIENTE,5,FALSE)</f>
        <v>PAZ DE ARIPORO</v>
      </c>
    </row>
    <row r="6658" spans="3:18">
      <c r="C6658" s="29">
        <v>2020</v>
      </c>
      <c r="D6658" s="30" t="s">
        <v>696</v>
      </c>
      <c r="E6658" s="30">
        <f>MONTH(FACTURACION[[#This Row],[MES]]&amp;1)</f>
        <v>7</v>
      </c>
      <c r="F6658" s="223">
        <f>DATE(FACTURACION[[#This Row],[AÑO]],FACTURACION[[#This Row],[Mes numero]],1)</f>
        <v>44013</v>
      </c>
      <c r="G6658" s="162" t="s">
        <v>5360</v>
      </c>
      <c r="H6658" s="25">
        <v>900763810</v>
      </c>
      <c r="I6658" s="44" t="str">
        <f>+VLOOKUP(FACTURACION[[#This Row],[NIT]],TABLACLIENTE,2,FALSE)</f>
        <v>KEYSER SAS</v>
      </c>
      <c r="J6658" s="114" t="s">
        <v>132</v>
      </c>
      <c r="K6658" s="44" t="str">
        <f>+VLOOKUP(FACTURACION[[#This Row],[REFERENCIA]],CODINV,2,FALSE)</f>
        <v>KIT REPARACION BUNA N 80</v>
      </c>
      <c r="L6658" s="44" t="str">
        <f>IF(VLOOKUP(FACTURACION[[#This Row],[REFERENCIA]],CODINV,3,FALSE)=0,"",VLOOKUP(FACTURACION[[#This Row],[REFERENCIA]],CODINV,3,FALSE))</f>
        <v>73914K010</v>
      </c>
      <c r="M6658" s="44" t="str">
        <f>+VLOOKUP(FACTURACION[[#This Row],[REFERENCIA]],CODINV,4,FALSE)</f>
        <v>REPUESTOS Y ACCESORIOS</v>
      </c>
      <c r="N6658" s="44" t="str">
        <f>+VLOOKUP(FACTURACION[[#This Row],[REFERENCIA]],CODINV,5,FALSE)</f>
        <v>HONEYWELL</v>
      </c>
      <c r="O6658" s="114">
        <v>3</v>
      </c>
      <c r="P6658" s="131">
        <v>186102</v>
      </c>
      <c r="Q6658" s="48">
        <f>+FACTURACION[[#This Row],[CANTIDAD]]*FACTURACION[[#This Row],[VR UNITARIO]]/1000</f>
        <v>558.30600000000004</v>
      </c>
      <c r="R6658" s="44" t="str">
        <f>+VLOOKUP(FACTURACION[[#This Row],[NIT]],TABLACLIENTE,5,FALSE)</f>
        <v>BOGOTÁ D.C.</v>
      </c>
    </row>
    <row r="6659" spans="3:18">
      <c r="C6659" s="29">
        <v>2020</v>
      </c>
      <c r="D6659" s="30" t="s">
        <v>696</v>
      </c>
      <c r="E6659" s="30">
        <f>MONTH(FACTURACION[[#This Row],[MES]]&amp;1)</f>
        <v>7</v>
      </c>
      <c r="F6659" s="223">
        <f>DATE(FACTURACION[[#This Row],[AÑO]],FACTURACION[[#This Row],[Mes numero]],1)</f>
        <v>44013</v>
      </c>
      <c r="G6659" s="162" t="s">
        <v>5361</v>
      </c>
      <c r="H6659" s="25">
        <v>830130648</v>
      </c>
      <c r="I6659" s="44" t="str">
        <f>+VLOOKUP(FACTURACION[[#This Row],[NIT]],TABLACLIENTE,2,FALSE)</f>
        <v>COMPAÑÍA DE SERVICIOS PUBLICOS S.A. E.S.P (CODEGAS S.A. E.S.P.)</v>
      </c>
      <c r="J6659" s="114" t="s">
        <v>21</v>
      </c>
      <c r="K6659" s="44" t="str">
        <f>+VLOOKUP(FACTURACION[[#This Row],[REFERENCIA]],CODINV,2,FALSE)</f>
        <v>MEDIDOR AC-630 C:1 1/4" MAOP 25PSIG CON CONECTORES</v>
      </c>
      <c r="L6659" s="44" t="str">
        <f>IF(VLOOKUP(FACTURACION[[#This Row],[REFERENCIA]],CODINV,3,FALSE)=0,"",VLOOKUP(FACTURACION[[#This Row],[REFERENCIA]],CODINV,3,FALSE))</f>
        <v/>
      </c>
      <c r="M6659" s="44" t="str">
        <f>+VLOOKUP(FACTURACION[[#This Row],[REFERENCIA]],CODINV,4,FALSE)</f>
        <v>MEDIDORES</v>
      </c>
      <c r="N6659" s="44" t="str">
        <f>+VLOOKUP(FACTURACION[[#This Row],[REFERENCIA]],CODINV,5,FALSE)</f>
        <v>HONEYWELL</v>
      </c>
      <c r="O6659" s="114">
        <v>1</v>
      </c>
      <c r="P6659" s="131">
        <v>2214000</v>
      </c>
      <c r="Q6659" s="48">
        <f>+FACTURACION[[#This Row],[CANTIDAD]]*FACTURACION[[#This Row],[VR UNITARIO]]/1000</f>
        <v>2214</v>
      </c>
      <c r="R6659" s="44" t="str">
        <f>+VLOOKUP(FACTURACION[[#This Row],[NIT]],TABLACLIENTE,5,FALSE)</f>
        <v>MADRID</v>
      </c>
    </row>
    <row r="6660" spans="3:18">
      <c r="C6660" s="29">
        <v>2020</v>
      </c>
      <c r="D6660" s="30" t="s">
        <v>701</v>
      </c>
      <c r="E6660" s="30">
        <f>MONTH(FACTURACION[[#This Row],[MES]]&amp;1)</f>
        <v>8</v>
      </c>
      <c r="F6660" s="223">
        <f>DATE(FACTURACION[[#This Row],[AÑO]],FACTURACION[[#This Row],[Mes numero]],1)</f>
        <v>44044</v>
      </c>
      <c r="G6660" s="162" t="s">
        <v>5377</v>
      </c>
      <c r="H6660" s="25">
        <v>901298772</v>
      </c>
      <c r="I6660" s="44" t="str">
        <f>+VLOOKUP(FACTURACION[[#This Row],[NIT]],TABLACLIENTE,2,FALSE)</f>
        <v>DISTRIBUIDORA NACIONAL DE CALDERAS S.A.S.</v>
      </c>
      <c r="J6660" s="114" t="s">
        <v>198</v>
      </c>
      <c r="K6660" s="44" t="str">
        <f>+VLOOKUP(FACTURACION[[#This Row],[REFERENCIA]],CODINV,2,FALSE)</f>
        <v>REG. 1813C-HC C. 1 1/4" R: 6-15" O: 1/2</v>
      </c>
      <c r="L6660" s="44" t="str">
        <f>IF(VLOOKUP(FACTURACION[[#This Row],[REFERENCIA]],CODINV,3,FALSE)=0,"",VLOOKUP(FACTURACION[[#This Row],[REFERENCIA]],CODINV,3,FALSE))</f>
        <v/>
      </c>
      <c r="M6660" s="44" t="str">
        <f>+VLOOKUP(FACTURACION[[#This Row],[REFERENCIA]],CODINV,4,FALSE)</f>
        <v>REGULADORES</v>
      </c>
      <c r="N6660" s="44" t="str">
        <f>+VLOOKUP(FACTURACION[[#This Row],[REFERENCIA]],CODINV,5,FALSE)</f>
        <v>HONEYWELL</v>
      </c>
      <c r="O6660" s="114">
        <v>5</v>
      </c>
      <c r="P6660" s="131">
        <v>190000</v>
      </c>
      <c r="Q6660" s="48">
        <f>+FACTURACION[[#This Row],[CANTIDAD]]*FACTURACION[[#This Row],[VR UNITARIO]]/1000</f>
        <v>950</v>
      </c>
      <c r="R6660" s="44" t="str">
        <f>+VLOOKUP(FACTURACION[[#This Row],[NIT]],TABLACLIENTE,5,FALSE)</f>
        <v>BOGOTÁ D.C.</v>
      </c>
    </row>
    <row r="6661" spans="3:18">
      <c r="C6661" s="29">
        <v>2020</v>
      </c>
      <c r="D6661" s="30" t="s">
        <v>701</v>
      </c>
      <c r="E6661" s="30">
        <f>MONTH(FACTURACION[[#This Row],[MES]]&amp;1)</f>
        <v>8</v>
      </c>
      <c r="F6661" s="223">
        <f>DATE(FACTURACION[[#This Row],[AÑO]],FACTURACION[[#This Row],[Mes numero]],1)</f>
        <v>44044</v>
      </c>
      <c r="G6661" s="162" t="s">
        <v>5378</v>
      </c>
      <c r="H6661" s="25">
        <v>800167643</v>
      </c>
      <c r="I6661" s="44" t="str">
        <f>+VLOOKUP(FACTURACION[[#This Row],[NIT]],TABLACLIENTE,2,FALSE)</f>
        <v>GASES DE OCCIDENTE S.A. E.S.P. (GDO)</v>
      </c>
      <c r="J6661" s="114" t="s">
        <v>132</v>
      </c>
      <c r="K6661" s="44" t="str">
        <f>+VLOOKUP(FACTURACION[[#This Row],[REFERENCIA]],CODINV,2,FALSE)</f>
        <v>KIT REPARACION BUNA N 80</v>
      </c>
      <c r="L6661" s="44" t="str">
        <f>IF(VLOOKUP(FACTURACION[[#This Row],[REFERENCIA]],CODINV,3,FALSE)=0,"",VLOOKUP(FACTURACION[[#This Row],[REFERENCIA]],CODINV,3,FALSE))</f>
        <v>73914K010</v>
      </c>
      <c r="M6661" s="44" t="str">
        <f>+VLOOKUP(FACTURACION[[#This Row],[REFERENCIA]],CODINV,4,FALSE)</f>
        <v>REPUESTOS Y ACCESORIOS</v>
      </c>
      <c r="N6661" s="44" t="str">
        <f>+VLOOKUP(FACTURACION[[#This Row],[REFERENCIA]],CODINV,5,FALSE)</f>
        <v>HONEYWELL</v>
      </c>
      <c r="O6661" s="114">
        <v>50</v>
      </c>
      <c r="P6661" s="131">
        <v>201555.96</v>
      </c>
      <c r="Q6661" s="48">
        <f>+FACTURACION[[#This Row],[CANTIDAD]]*FACTURACION[[#This Row],[VR UNITARIO]]/1000</f>
        <v>10077.798000000001</v>
      </c>
      <c r="R6661" s="44" t="str">
        <f>+VLOOKUP(FACTURACION[[#This Row],[NIT]],TABLACLIENTE,5,FALSE)</f>
        <v>CALI</v>
      </c>
    </row>
    <row r="6662" spans="3:18">
      <c r="C6662" s="29">
        <v>2020</v>
      </c>
      <c r="D6662" s="30" t="s">
        <v>701</v>
      </c>
      <c r="E6662" s="30">
        <f>MONTH(FACTURACION[[#This Row],[MES]]&amp;1)</f>
        <v>8</v>
      </c>
      <c r="F6662" s="223">
        <f>DATE(FACTURACION[[#This Row],[AÑO]],FACTURACION[[#This Row],[Mes numero]],1)</f>
        <v>44044</v>
      </c>
      <c r="G6662" s="162" t="s">
        <v>5379</v>
      </c>
      <c r="H6662" s="25">
        <v>890500726</v>
      </c>
      <c r="I6662" s="44" t="str">
        <f>+VLOOKUP(FACTURACION[[#This Row],[NIT]],TABLACLIENTE,2,FALSE)</f>
        <v>NORTESANTANDEREANA DE GAS S.A. E.S.P (NORGAS S.A. E.S.P.)</v>
      </c>
      <c r="J6662" s="114"/>
      <c r="K6662" s="44" t="s">
        <v>5410</v>
      </c>
      <c r="L6662" s="44"/>
      <c r="M6662" s="44" t="s">
        <v>4821</v>
      </c>
      <c r="N6662" s="44" t="s">
        <v>872</v>
      </c>
      <c r="O6662" s="114">
        <v>1</v>
      </c>
      <c r="P6662" s="131">
        <v>1470385.8</v>
      </c>
      <c r="Q6662" s="48">
        <f>+FACTURACION[[#This Row],[CANTIDAD]]*FACTURACION[[#This Row],[VR UNITARIO]]/1000</f>
        <v>1470.3858</v>
      </c>
      <c r="R6662" s="44" t="str">
        <f>+VLOOKUP(FACTURACION[[#This Row],[NIT]],TABLACLIENTE,5,FALSE)</f>
        <v>BUCARAMANGA</v>
      </c>
    </row>
    <row r="6663" spans="3:18">
      <c r="C6663" s="29">
        <v>2020</v>
      </c>
      <c r="D6663" s="30" t="s">
        <v>701</v>
      </c>
      <c r="E6663" s="30">
        <f>MONTH(FACTURACION[[#This Row],[MES]]&amp;1)</f>
        <v>8</v>
      </c>
      <c r="F6663" s="223">
        <f>DATE(FACTURACION[[#This Row],[AÑO]],FACTURACION[[#This Row],[Mes numero]],1)</f>
        <v>44044</v>
      </c>
      <c r="G6663" s="162" t="s">
        <v>5380</v>
      </c>
      <c r="H6663" s="25">
        <v>890500726</v>
      </c>
      <c r="I6663" s="44" t="str">
        <f>+VLOOKUP(FACTURACION[[#This Row],[NIT]],TABLACLIENTE,2,FALSE)</f>
        <v>NORTESANTANDEREANA DE GAS S.A. E.S.P (NORGAS S.A. E.S.P.)</v>
      </c>
      <c r="J6663" s="114" t="s">
        <v>5406</v>
      </c>
      <c r="K6663" s="44" t="str">
        <f>+VLOOKUP(FACTURACION[[#This Row],[REFERENCIA]],CODINV,2,FALSE)</f>
        <v>REPARA KIT</v>
      </c>
      <c r="L6663" s="44" t="str">
        <f>IF(VLOOKUP(FACTURACION[[#This Row],[REFERENCIA]],CODINV,3,FALSE)=0,"",VLOOKUP(FACTURACION[[#This Row],[REFERENCIA]],CODINV,3,FALSE))</f>
        <v/>
      </c>
      <c r="M6663" s="44" t="str">
        <f>+VLOOKUP(FACTURACION[[#This Row],[REFERENCIA]],CODINV,4,FALSE)</f>
        <v>REPUESTOS Y ACCESORIOS</v>
      </c>
      <c r="N6663" s="44" t="str">
        <f>+VLOOKUP(FACTURACION[[#This Row],[REFERENCIA]],CODINV,5,FALSE)</f>
        <v>CORKEN</v>
      </c>
      <c r="O6663" s="114">
        <v>2</v>
      </c>
      <c r="P6663" s="131">
        <v>6720000</v>
      </c>
      <c r="Q6663" s="48">
        <f>+FACTURACION[[#This Row],[CANTIDAD]]*FACTURACION[[#This Row],[VR UNITARIO]]/1000</f>
        <v>13440</v>
      </c>
      <c r="R6663" s="44" t="str">
        <f>+VLOOKUP(FACTURACION[[#This Row],[NIT]],TABLACLIENTE,5,FALSE)</f>
        <v>BUCARAMANGA</v>
      </c>
    </row>
    <row r="6664" spans="3:18">
      <c r="C6664" s="29">
        <v>2020</v>
      </c>
      <c r="D6664" s="30" t="s">
        <v>701</v>
      </c>
      <c r="E6664" s="30">
        <f>MONTH(FACTURACION[[#This Row],[MES]]&amp;1)</f>
        <v>8</v>
      </c>
      <c r="F6664" s="223">
        <f>DATE(FACTURACION[[#This Row],[AÑO]],FACTURACION[[#This Row],[Mes numero]],1)</f>
        <v>44044</v>
      </c>
      <c r="G6664" s="162" t="s">
        <v>5381</v>
      </c>
      <c r="H6664" s="25">
        <v>900950504</v>
      </c>
      <c r="I6664" s="44" t="str">
        <f>+VLOOKUP(FACTURACION[[#This Row],[NIT]],TABLACLIENTE,2,FALSE)</f>
        <v>DAMASA DE COLOMBIA S A S</v>
      </c>
      <c r="J6664" s="114" t="s">
        <v>5407</v>
      </c>
      <c r="K6664" s="44" t="str">
        <f>+VLOOKUP(FACTURACION[[#This Row],[REFERENCIA]],CODINV,2,FALSE)</f>
        <v>SEAL ASSY BUNA</v>
      </c>
      <c r="L6664" s="44" t="str">
        <f>IF(VLOOKUP(FACTURACION[[#This Row],[REFERENCIA]],CODINV,3,FALSE)=0,"",VLOOKUP(FACTURACION[[#This Row],[REFERENCIA]],CODINV,3,FALSE))</f>
        <v/>
      </c>
      <c r="M6664" s="44" t="str">
        <f>+VLOOKUP(FACTURACION[[#This Row],[REFERENCIA]],CODINV,4,FALSE)</f>
        <v>REPUESTOS Y ACCESORIOS</v>
      </c>
      <c r="N6664" s="44" t="str">
        <f>+VLOOKUP(FACTURACION[[#This Row],[REFERENCIA]],CODINV,5,FALSE)</f>
        <v>CORKEN</v>
      </c>
      <c r="O6664" s="114">
        <v>2</v>
      </c>
      <c r="P6664" s="131">
        <v>1888880.2</v>
      </c>
      <c r="Q6664" s="48">
        <f>+FACTURACION[[#This Row],[CANTIDAD]]*FACTURACION[[#This Row],[VR UNITARIO]]/1000</f>
        <v>3777.7604000000001</v>
      </c>
      <c r="R6664" s="44" t="str">
        <f>+VLOOKUP(FACTURACION[[#This Row],[NIT]],TABLACLIENTE,5,FALSE)</f>
        <v>BOGOTÁ D.C.</v>
      </c>
    </row>
    <row r="6665" spans="3:18">
      <c r="C6665" s="29">
        <v>2020</v>
      </c>
      <c r="D6665" s="30" t="s">
        <v>701</v>
      </c>
      <c r="E6665" s="30">
        <f>MONTH(FACTURACION[[#This Row],[MES]]&amp;1)</f>
        <v>8</v>
      </c>
      <c r="F6665" s="223">
        <f>DATE(FACTURACION[[#This Row],[AÑO]],FACTURACION[[#This Row],[Mes numero]],1)</f>
        <v>44044</v>
      </c>
      <c r="G6665" s="162" t="s">
        <v>5382</v>
      </c>
      <c r="H6665" s="25">
        <v>70066427</v>
      </c>
      <c r="I6665" s="44" t="str">
        <f>+VLOOKUP(FACTURACION[[#This Row],[NIT]],TABLACLIENTE,2,FALSE)</f>
        <v>JORGE HUMBERTO CARDONA ORTIZ</v>
      </c>
      <c r="J6665" s="114" t="s">
        <v>198</v>
      </c>
      <c r="K6665" s="44" t="str">
        <f>+VLOOKUP(FACTURACION[[#This Row],[REFERENCIA]],CODINV,2,FALSE)</f>
        <v>REG. 1813C-HC C. 1 1/4" R: 6-15" O: 1/2</v>
      </c>
      <c r="L6665" s="44" t="str">
        <f>IF(VLOOKUP(FACTURACION[[#This Row],[REFERENCIA]],CODINV,3,FALSE)=0,"",VLOOKUP(FACTURACION[[#This Row],[REFERENCIA]],CODINV,3,FALSE))</f>
        <v/>
      </c>
      <c r="M6665" s="44" t="str">
        <f>+VLOOKUP(FACTURACION[[#This Row],[REFERENCIA]],CODINV,4,FALSE)</f>
        <v>REGULADORES</v>
      </c>
      <c r="N6665" s="44" t="str">
        <f>+VLOOKUP(FACTURACION[[#This Row],[REFERENCIA]],CODINV,5,FALSE)</f>
        <v>HONEYWELL</v>
      </c>
      <c r="O6665" s="114">
        <v>1</v>
      </c>
      <c r="P6665" s="131">
        <v>185000</v>
      </c>
      <c r="Q6665" s="48">
        <f>+FACTURACION[[#This Row],[CANTIDAD]]*FACTURACION[[#This Row],[VR UNITARIO]]/1000</f>
        <v>185</v>
      </c>
      <c r="R6665" s="44" t="str">
        <f>+VLOOKUP(FACTURACION[[#This Row],[NIT]],TABLACLIENTE,5,FALSE)</f>
        <v>MEDELLIN</v>
      </c>
    </row>
    <row r="6666" spans="3:18">
      <c r="C6666" s="29">
        <v>2020</v>
      </c>
      <c r="D6666" s="30" t="s">
        <v>701</v>
      </c>
      <c r="E6666" s="30">
        <f>MONTH(FACTURACION[[#This Row],[MES]]&amp;1)</f>
        <v>8</v>
      </c>
      <c r="F6666" s="223">
        <f>DATE(FACTURACION[[#This Row],[AÑO]],FACTURACION[[#This Row],[Mes numero]],1)</f>
        <v>44044</v>
      </c>
      <c r="G6666" s="162" t="s">
        <v>5383</v>
      </c>
      <c r="H6666" s="25">
        <v>860033633</v>
      </c>
      <c r="I6666" s="44" t="str">
        <f>+VLOOKUP(FACTURACION[[#This Row],[NIT]],TABLACLIENTE,2,FALSE)</f>
        <v>RAYOGAS S.A. E.S.P.</v>
      </c>
      <c r="J6666" s="114" t="s">
        <v>357</v>
      </c>
      <c r="K6666" s="44" t="str">
        <f>+VLOOKUP(FACTURACION[[#This Row],[REFERENCIA]],CODINV,2,FALSE)</f>
        <v>CONECTOR MANGUERA 1/2" NPT X 1 1/4"</v>
      </c>
      <c r="L6666" s="44" t="str">
        <f>IF(VLOOKUP(FACTURACION[[#This Row],[REFERENCIA]],CODINV,3,FALSE)=0,"",VLOOKUP(FACTURACION[[#This Row],[REFERENCIA]],CODINV,3,FALSE))</f>
        <v>3171A</v>
      </c>
      <c r="M6666" s="44" t="str">
        <f>+VLOOKUP(FACTURACION[[#This Row],[REFERENCIA]],CODINV,4,FALSE)</f>
        <v>REPUESTOS Y ACCESORIOS</v>
      </c>
      <c r="N6666" s="44" t="str">
        <f>+VLOOKUP(FACTURACION[[#This Row],[REFERENCIA]],CODINV,5,FALSE)</f>
        <v>REGO</v>
      </c>
      <c r="O6666" s="114">
        <v>2</v>
      </c>
      <c r="P6666" s="131">
        <v>51300</v>
      </c>
      <c r="Q6666" s="48">
        <f>+FACTURACION[[#This Row],[CANTIDAD]]*FACTURACION[[#This Row],[VR UNITARIO]]/1000</f>
        <v>102.6</v>
      </c>
      <c r="R6666" s="44" t="str">
        <f>+VLOOKUP(FACTURACION[[#This Row],[NIT]],TABLACLIENTE,5,FALSE)</f>
        <v>BOGOTÁ D.C.</v>
      </c>
    </row>
    <row r="6667" spans="3:18">
      <c r="C6667" s="29">
        <v>2020</v>
      </c>
      <c r="D6667" s="30" t="s">
        <v>701</v>
      </c>
      <c r="E6667" s="30">
        <f>MONTH(FACTURACION[[#This Row],[MES]]&amp;1)</f>
        <v>8</v>
      </c>
      <c r="F6667" s="223">
        <f>DATE(FACTURACION[[#This Row],[AÑO]],FACTURACION[[#This Row],[Mes numero]],1)</f>
        <v>44044</v>
      </c>
      <c r="G6667" s="162" t="s">
        <v>5384</v>
      </c>
      <c r="H6667" s="25">
        <v>860033633</v>
      </c>
      <c r="I6667" s="44" t="str">
        <f>+VLOOKUP(FACTURACION[[#This Row],[NIT]],TABLACLIENTE,2,FALSE)</f>
        <v>RAYOGAS S.A. E.S.P.</v>
      </c>
      <c r="J6667" s="114" t="s">
        <v>5362</v>
      </c>
      <c r="K6667" s="44" t="str">
        <f>+VLOOKUP(FACTURACION[[#This Row],[REFERENCIA]],CODINV,2,FALSE)</f>
        <v>VLV CHEK NO RETROCESO</v>
      </c>
      <c r="L6667" s="44">
        <f>IF(VLOOKUP(FACTURACION[[#This Row],[REFERENCIA]],CODINV,3,FALSE)=0,"",VLOOKUP(FACTURACION[[#This Row],[REFERENCIA]],CODINV,3,FALSE))</f>
        <v>3186</v>
      </c>
      <c r="M6667" s="44" t="str">
        <f>+VLOOKUP(FACTURACION[[#This Row],[REFERENCIA]],CODINV,4,FALSE)</f>
        <v>VÁLVULAS Y MULTIVÁLVULAS</v>
      </c>
      <c r="N6667" s="44" t="str">
        <f>+VLOOKUP(FACTURACION[[#This Row],[REFERENCIA]],CODINV,5,FALSE)</f>
        <v>REGO</v>
      </c>
      <c r="O6667" s="114">
        <v>1</v>
      </c>
      <c r="P6667" s="131">
        <v>399800</v>
      </c>
      <c r="Q6667" s="48">
        <f>+FACTURACION[[#This Row],[CANTIDAD]]*FACTURACION[[#This Row],[VR UNITARIO]]/1000</f>
        <v>399.8</v>
      </c>
      <c r="R6667" s="44" t="str">
        <f>+VLOOKUP(FACTURACION[[#This Row],[NIT]],TABLACLIENTE,5,FALSE)</f>
        <v>BOGOTÁ D.C.</v>
      </c>
    </row>
    <row r="6668" spans="3:18">
      <c r="C6668" s="29">
        <v>2020</v>
      </c>
      <c r="D6668" s="30" t="s">
        <v>701</v>
      </c>
      <c r="E6668" s="30">
        <f>MONTH(FACTURACION[[#This Row],[MES]]&amp;1)</f>
        <v>8</v>
      </c>
      <c r="F6668" s="223">
        <f>DATE(FACTURACION[[#This Row],[AÑO]],FACTURACION[[#This Row],[Mes numero]],1)</f>
        <v>44044</v>
      </c>
      <c r="G6668" s="162" t="s">
        <v>5385</v>
      </c>
      <c r="H6668" s="25">
        <v>800021272</v>
      </c>
      <c r="I6668" s="44" t="str">
        <f>+VLOOKUP(FACTURACION[[#This Row],[NIT]],TABLACLIENTE,2,FALSE)</f>
        <v>GASES DEL LLANO S.A. E.S.P (LLANOGAS S.A. E.S.P.)</v>
      </c>
      <c r="J6668" s="114" t="s">
        <v>1677</v>
      </c>
      <c r="K6668" s="44" t="str">
        <f>+VLOOKUP(FACTURACION[[#This Row],[REFERENCIA]],CODINV,2,FALSE)</f>
        <v>MEDIDOR BK 250</v>
      </c>
      <c r="L6668" s="44" t="str">
        <f>IF(VLOOKUP(FACTURACION[[#This Row],[REFERENCIA]],CODINV,3,FALSE)=0,"",VLOOKUP(FACTURACION[[#This Row],[REFERENCIA]],CODINV,3,FALSE))</f>
        <v/>
      </c>
      <c r="M6668" s="44" t="str">
        <f>+VLOOKUP(FACTURACION[[#This Row],[REFERENCIA]],CODINV,4,FALSE)</f>
        <v>MEDIDORES</v>
      </c>
      <c r="N6668" s="44" t="str">
        <f>+VLOOKUP(FACTURACION[[#This Row],[REFERENCIA]],CODINV,5,FALSE)</f>
        <v>HONEYWELL</v>
      </c>
      <c r="O6668" s="114">
        <v>25</v>
      </c>
      <c r="P6668" s="131">
        <v>450277.37</v>
      </c>
      <c r="Q6668" s="48">
        <f>+FACTURACION[[#This Row],[CANTIDAD]]*FACTURACION[[#This Row],[VR UNITARIO]]/1000</f>
        <v>11256.93425</v>
      </c>
      <c r="R6668" s="44" t="str">
        <f>+VLOOKUP(FACTURACION[[#This Row],[NIT]],TABLACLIENTE,5,FALSE)</f>
        <v>VILLAVICENCIO</v>
      </c>
    </row>
    <row r="6669" spans="3:18">
      <c r="C6669" s="29">
        <v>2020</v>
      </c>
      <c r="D6669" s="30" t="s">
        <v>701</v>
      </c>
      <c r="E6669" s="30">
        <f>MONTH(FACTURACION[[#This Row],[MES]]&amp;1)</f>
        <v>8</v>
      </c>
      <c r="F6669" s="223">
        <f>DATE(FACTURACION[[#This Row],[AÑO]],FACTURACION[[#This Row],[Mes numero]],1)</f>
        <v>44044</v>
      </c>
      <c r="G6669" s="162" t="s">
        <v>5386</v>
      </c>
      <c r="H6669" s="25">
        <v>890500726</v>
      </c>
      <c r="I6669" s="44" t="str">
        <f>+VLOOKUP(FACTURACION[[#This Row],[NIT]],TABLACLIENTE,2,FALSE)</f>
        <v>NORTESANTANDEREANA DE GAS S.A. E.S.P (NORGAS S.A. E.S.P.)</v>
      </c>
      <c r="J6669" s="114" t="s">
        <v>35</v>
      </c>
      <c r="K6669" s="44" t="str">
        <f>+VLOOKUP(FACTURACION[[#This Row],[REFERENCIA]],CODINV,2,FALSE)</f>
        <v>REGULADOR 3/4"  PRIMERA ETAPA POL</v>
      </c>
      <c r="L6669" s="44" t="str">
        <f>IF(VLOOKUP(FACTURACION[[#This Row],[REFERENCIA]],CODINV,3,FALSE)=0,"",VLOOKUP(FACTURACION[[#This Row],[REFERENCIA]],CODINV,3,FALSE))</f>
        <v>LV4403TR96</v>
      </c>
      <c r="M6669" s="44" t="str">
        <f>+VLOOKUP(FACTURACION[[#This Row],[REFERENCIA]],CODINV,4,FALSE)</f>
        <v>REGULADORES</v>
      </c>
      <c r="N6669" s="44" t="str">
        <f>+VLOOKUP(FACTURACION[[#This Row],[REFERENCIA]],CODINV,5,FALSE)</f>
        <v>REGO</v>
      </c>
      <c r="O6669" s="114">
        <v>7</v>
      </c>
      <c r="P6669" s="131">
        <v>136800</v>
      </c>
      <c r="Q6669" s="48">
        <f>+FACTURACION[[#This Row],[CANTIDAD]]*FACTURACION[[#This Row],[VR UNITARIO]]/1000</f>
        <v>957.6</v>
      </c>
      <c r="R6669" s="44" t="str">
        <f>+VLOOKUP(FACTURACION[[#This Row],[NIT]],TABLACLIENTE,5,FALSE)</f>
        <v>BUCARAMANGA</v>
      </c>
    </row>
    <row r="6670" spans="3:18">
      <c r="C6670" s="29">
        <v>2020</v>
      </c>
      <c r="D6670" s="30" t="s">
        <v>701</v>
      </c>
      <c r="E6670" s="30">
        <f>MONTH(FACTURACION[[#This Row],[MES]]&amp;1)</f>
        <v>8</v>
      </c>
      <c r="F6670" s="223">
        <f>DATE(FACTURACION[[#This Row],[AÑO]],FACTURACION[[#This Row],[Mes numero]],1)</f>
        <v>44044</v>
      </c>
      <c r="G6670" s="162" t="s">
        <v>5387</v>
      </c>
      <c r="H6670" s="25">
        <v>860033633</v>
      </c>
      <c r="I6670" s="44" t="str">
        <f>+VLOOKUP(FACTURACION[[#This Row],[NIT]],TABLACLIENTE,2,FALSE)</f>
        <v>RAYOGAS S.A. E.S.P.</v>
      </c>
      <c r="J6670" s="114" t="s">
        <v>5362</v>
      </c>
      <c r="K6670" s="44" t="str">
        <f>+VLOOKUP(FACTURACION[[#This Row],[REFERENCIA]],CODINV,2,FALSE)</f>
        <v>VLV CHEK NO RETROCESO</v>
      </c>
      <c r="L6670" s="44">
        <f>IF(VLOOKUP(FACTURACION[[#This Row],[REFERENCIA]],CODINV,3,FALSE)=0,"",VLOOKUP(FACTURACION[[#This Row],[REFERENCIA]],CODINV,3,FALSE))</f>
        <v>3186</v>
      </c>
      <c r="M6670" s="44" t="str">
        <f>+VLOOKUP(FACTURACION[[#This Row],[REFERENCIA]],CODINV,4,FALSE)</f>
        <v>VÁLVULAS Y MULTIVÁLVULAS</v>
      </c>
      <c r="N6670" s="44" t="str">
        <f>+VLOOKUP(FACTURACION[[#This Row],[REFERENCIA]],CODINV,5,FALSE)</f>
        <v>REGO</v>
      </c>
      <c r="O6670" s="114">
        <v>3</v>
      </c>
      <c r="P6670" s="131">
        <v>399800</v>
      </c>
      <c r="Q6670" s="48">
        <f>+FACTURACION[[#This Row],[CANTIDAD]]*FACTURACION[[#This Row],[VR UNITARIO]]/1000</f>
        <v>1199.4000000000001</v>
      </c>
      <c r="R6670" s="44" t="str">
        <f>+VLOOKUP(FACTURACION[[#This Row],[NIT]],TABLACLIENTE,5,FALSE)</f>
        <v>BOGOTÁ D.C.</v>
      </c>
    </row>
    <row r="6671" spans="3:18">
      <c r="C6671" s="29">
        <v>2020</v>
      </c>
      <c r="D6671" s="30" t="s">
        <v>701</v>
      </c>
      <c r="E6671" s="30">
        <f>MONTH(FACTURACION[[#This Row],[MES]]&amp;1)</f>
        <v>8</v>
      </c>
      <c r="F6671" s="223">
        <f>DATE(FACTURACION[[#This Row],[AÑO]],FACTURACION[[#This Row],[Mes numero]],1)</f>
        <v>44044</v>
      </c>
      <c r="G6671" s="162" t="s">
        <v>5388</v>
      </c>
      <c r="H6671" s="25">
        <v>800167643</v>
      </c>
      <c r="I6671" s="44" t="str">
        <f>+VLOOKUP(FACTURACION[[#This Row],[NIT]],TABLACLIENTE,2,FALSE)</f>
        <v>GASES DE OCCIDENTE S.A. E.S.P. (GDO)</v>
      </c>
      <c r="J6671" s="114" t="s">
        <v>63</v>
      </c>
      <c r="K6671" s="44" t="str">
        <f>+VLOOKUP(FACTURACION[[#This Row],[REFERENCIA]],CODINV,2,FALSE)</f>
        <v>AFV 2" S300 FO</v>
      </c>
      <c r="L6671" s="44" t="str">
        <f>IF(VLOOKUP(FACTURACION[[#This Row],[REFERENCIA]],CODINV,3,FALSE)=0,"",VLOOKUP(FACTURACION[[#This Row],[REFERENCIA]],CODINV,3,FALSE))</f>
        <v/>
      </c>
      <c r="M6671" s="44" t="str">
        <f>+VLOOKUP(FACTURACION[[#This Row],[REFERENCIA]],CODINV,4,FALSE)</f>
        <v>REGULADORES</v>
      </c>
      <c r="N6671" s="44" t="str">
        <f>+VLOOKUP(FACTURACION[[#This Row],[REFERENCIA]],CODINV,5,FALSE)</f>
        <v>HONEYWELL</v>
      </c>
      <c r="O6671" s="114">
        <v>7</v>
      </c>
      <c r="P6671" s="131">
        <v>9942339</v>
      </c>
      <c r="Q6671" s="48">
        <f>+FACTURACION[[#This Row],[CANTIDAD]]*FACTURACION[[#This Row],[VR UNITARIO]]/1000</f>
        <v>69596.373000000007</v>
      </c>
      <c r="R6671" s="44" t="str">
        <f>+VLOOKUP(FACTURACION[[#This Row],[NIT]],TABLACLIENTE,5,FALSE)</f>
        <v>CALI</v>
      </c>
    </row>
    <row r="6672" spans="3:18">
      <c r="C6672" s="29">
        <v>2020</v>
      </c>
      <c r="D6672" s="30" t="s">
        <v>701</v>
      </c>
      <c r="E6672" s="30">
        <f>MONTH(FACTURACION[[#This Row],[MES]]&amp;1)</f>
        <v>8</v>
      </c>
      <c r="F6672" s="223">
        <f>DATE(FACTURACION[[#This Row],[AÑO]],FACTURACION[[#This Row],[Mes numero]],1)</f>
        <v>44044</v>
      </c>
      <c r="G6672" s="162" t="s">
        <v>5388</v>
      </c>
      <c r="H6672" s="25">
        <v>800167643</v>
      </c>
      <c r="I6672" s="44" t="str">
        <f>+VLOOKUP(FACTURACION[[#This Row],[NIT]],TABLACLIENTE,2,FALSE)</f>
        <v>GASES DE OCCIDENTE S.A. E.S.P. (GDO)</v>
      </c>
      <c r="J6672" s="114" t="s">
        <v>713</v>
      </c>
      <c r="K6672" s="44" t="str">
        <f>+VLOOKUP(FACTURACION[[#This Row],[REFERENCIA]],CODINV,2,FALSE)</f>
        <v>CONTROL LOOP ZSC-100 BM COMPOSITE</v>
      </c>
      <c r="L6672" s="44" t="str">
        <f>IF(VLOOKUP(FACTURACION[[#This Row],[REFERENCIA]],CODINV,3,FALSE)=0,"",VLOOKUP(FACTURACION[[#This Row],[REFERENCIA]],CODINV,3,FALSE))</f>
        <v/>
      </c>
      <c r="M6672" s="44" t="str">
        <f>+VLOOKUP(FACTURACION[[#This Row],[REFERENCIA]],CODINV,4,FALSE)</f>
        <v>REGULADORES</v>
      </c>
      <c r="N6672" s="44" t="str">
        <f>+VLOOKUP(FACTURACION[[#This Row],[REFERENCIA]],CODINV,5,FALSE)</f>
        <v>HONEYWELL</v>
      </c>
      <c r="O6672" s="114">
        <v>22</v>
      </c>
      <c r="P6672" s="131">
        <v>3801503.5</v>
      </c>
      <c r="Q6672" s="48">
        <f>+FACTURACION[[#This Row],[CANTIDAD]]*FACTURACION[[#This Row],[VR UNITARIO]]/1000</f>
        <v>83633.077000000005</v>
      </c>
      <c r="R6672" s="44" t="str">
        <f>+VLOOKUP(FACTURACION[[#This Row],[NIT]],TABLACLIENTE,5,FALSE)</f>
        <v>CALI</v>
      </c>
    </row>
    <row r="6673" spans="3:18">
      <c r="C6673" s="29">
        <v>2020</v>
      </c>
      <c r="D6673" s="30" t="s">
        <v>701</v>
      </c>
      <c r="E6673" s="30">
        <f>MONTH(FACTURACION[[#This Row],[MES]]&amp;1)</f>
        <v>8</v>
      </c>
      <c r="F6673" s="223">
        <f>DATE(FACTURACION[[#This Row],[AÑO]],FACTURACION[[#This Row],[Mes numero]],1)</f>
        <v>44044</v>
      </c>
      <c r="G6673" s="162" t="s">
        <v>5388</v>
      </c>
      <c r="H6673" s="25">
        <v>800167643</v>
      </c>
      <c r="I6673" s="44" t="str">
        <f>+VLOOKUP(FACTURACION[[#This Row],[NIT]],TABLACLIENTE,2,FALSE)</f>
        <v>GASES DE OCCIDENTE S.A. E.S.P. (GDO)</v>
      </c>
      <c r="J6673" s="114" t="s">
        <v>65</v>
      </c>
      <c r="K6673" s="44" t="str">
        <f>+VLOOKUP(FACTURACION[[#This Row],[REFERENCIA]],CODINV,2,FALSE)</f>
        <v>CONTROL LOOP ZSC-100 BM INSPIRATOR</v>
      </c>
      <c r="L6673" s="44" t="str">
        <f>IF(VLOOKUP(FACTURACION[[#This Row],[REFERENCIA]],CODINV,3,FALSE)=0,"",VLOOKUP(FACTURACION[[#This Row],[REFERENCIA]],CODINV,3,FALSE))</f>
        <v/>
      </c>
      <c r="M6673" s="44" t="str">
        <f>+VLOOKUP(FACTURACION[[#This Row],[REFERENCIA]],CODINV,4,FALSE)</f>
        <v>REGULADORES</v>
      </c>
      <c r="N6673" s="44" t="str">
        <f>+VLOOKUP(FACTURACION[[#This Row],[REFERENCIA]],CODINV,5,FALSE)</f>
        <v>HONEYWELL</v>
      </c>
      <c r="O6673" s="114">
        <v>6</v>
      </c>
      <c r="P6673" s="131">
        <v>4560512.3</v>
      </c>
      <c r="Q6673" s="48">
        <f>+FACTURACION[[#This Row],[CANTIDAD]]*FACTURACION[[#This Row],[VR UNITARIO]]/1000</f>
        <v>27363.073799999998</v>
      </c>
      <c r="R6673" s="44" t="str">
        <f>+VLOOKUP(FACTURACION[[#This Row],[NIT]],TABLACLIENTE,5,FALSE)</f>
        <v>CALI</v>
      </c>
    </row>
    <row r="6674" spans="3:18">
      <c r="C6674" s="29">
        <v>2020</v>
      </c>
      <c r="D6674" s="30" t="s">
        <v>701</v>
      </c>
      <c r="E6674" s="30">
        <f>MONTH(FACTURACION[[#This Row],[MES]]&amp;1)</f>
        <v>8</v>
      </c>
      <c r="F6674" s="223">
        <f>DATE(FACTURACION[[#This Row],[AÑO]],FACTURACION[[#This Row],[Mes numero]],1)</f>
        <v>44044</v>
      </c>
      <c r="G6674" s="162" t="s">
        <v>5388</v>
      </c>
      <c r="H6674" s="25">
        <v>800167643</v>
      </c>
      <c r="I6674" s="44" t="str">
        <f>+VLOOKUP(FACTURACION[[#This Row],[NIT]],TABLACLIENTE,2,FALSE)</f>
        <v>GASES DE OCCIDENTE S.A. E.S.P. (GDO)</v>
      </c>
      <c r="J6674" s="114" t="s">
        <v>183</v>
      </c>
      <c r="K6674" s="44" t="str">
        <f>+VLOOKUP(FACTURACION[[#This Row],[REFERENCIA]],CODINV,2,FALSE)</f>
        <v>MANGA 2" S300 H5</v>
      </c>
      <c r="L6674" s="44" t="str">
        <f>IF(VLOOKUP(FACTURACION[[#This Row],[REFERENCIA]],CODINV,3,FALSE)=0,"",VLOOKUP(FACTURACION[[#This Row],[REFERENCIA]],CODINV,3,FALSE))</f>
        <v>73404P008</v>
      </c>
      <c r="M6674" s="44" t="str">
        <f>+VLOOKUP(FACTURACION[[#This Row],[REFERENCIA]],CODINV,4,FALSE)</f>
        <v>MANGAS</v>
      </c>
      <c r="N6674" s="44" t="str">
        <f>+VLOOKUP(FACTURACION[[#This Row],[REFERENCIA]],CODINV,5,FALSE)</f>
        <v>HONEYWELL</v>
      </c>
      <c r="O6674" s="114">
        <v>3</v>
      </c>
      <c r="P6674" s="131">
        <v>561839.25</v>
      </c>
      <c r="Q6674" s="48">
        <f>+FACTURACION[[#This Row],[CANTIDAD]]*FACTURACION[[#This Row],[VR UNITARIO]]/1000</f>
        <v>1685.51775</v>
      </c>
      <c r="R6674" s="44" t="str">
        <f>+VLOOKUP(FACTURACION[[#This Row],[NIT]],TABLACLIENTE,5,FALSE)</f>
        <v>CALI</v>
      </c>
    </row>
    <row r="6675" spans="3:18">
      <c r="C6675" s="29">
        <v>2020</v>
      </c>
      <c r="D6675" s="30" t="s">
        <v>701</v>
      </c>
      <c r="E6675" s="30">
        <f>MONTH(FACTURACION[[#This Row],[MES]]&amp;1)</f>
        <v>8</v>
      </c>
      <c r="F6675" s="223">
        <f>DATE(FACTURACION[[#This Row],[AÑO]],FACTURACION[[#This Row],[Mes numero]],1)</f>
        <v>44044</v>
      </c>
      <c r="G6675" s="162" t="s">
        <v>5388</v>
      </c>
      <c r="H6675" s="25">
        <v>800167643</v>
      </c>
      <c r="I6675" s="44" t="str">
        <f>+VLOOKUP(FACTURACION[[#This Row],[NIT]],TABLACLIENTE,2,FALSE)</f>
        <v>GASES DE OCCIDENTE S.A. E.S.P. (GDO)</v>
      </c>
      <c r="J6675" s="114" t="s">
        <v>142</v>
      </c>
      <c r="K6675" s="44" t="str">
        <f>+VLOOKUP(FACTURACION[[#This Row],[REFERENCIA]],CODINV,2,FALSE)</f>
        <v>MANGA 3" S300 H5</v>
      </c>
      <c r="L6675" s="44" t="str">
        <f>IF(VLOOKUP(FACTURACION[[#This Row],[REFERENCIA]],CODINV,3,FALSE)=0,"",VLOOKUP(FACTURACION[[#This Row],[REFERENCIA]],CODINV,3,FALSE))</f>
        <v>73404P009</v>
      </c>
      <c r="M6675" s="44" t="str">
        <f>+VLOOKUP(FACTURACION[[#This Row],[REFERENCIA]],CODINV,4,FALSE)</f>
        <v>MANGAS</v>
      </c>
      <c r="N6675" s="44" t="str">
        <f>+VLOOKUP(FACTURACION[[#This Row],[REFERENCIA]],CODINV,5,FALSE)</f>
        <v>HONEYWELL</v>
      </c>
      <c r="O6675" s="114">
        <v>3</v>
      </c>
      <c r="P6675" s="131">
        <v>1019009.6</v>
      </c>
      <c r="Q6675" s="48">
        <f>+FACTURACION[[#This Row],[CANTIDAD]]*FACTURACION[[#This Row],[VR UNITARIO]]/1000</f>
        <v>3057.0287999999996</v>
      </c>
      <c r="R6675" s="44" t="str">
        <f>+VLOOKUP(FACTURACION[[#This Row],[NIT]],TABLACLIENTE,5,FALSE)</f>
        <v>CALI</v>
      </c>
    </row>
    <row r="6676" spans="3:18">
      <c r="C6676" s="29">
        <v>2020</v>
      </c>
      <c r="D6676" s="30" t="s">
        <v>701</v>
      </c>
      <c r="E6676" s="30">
        <f>MONTH(FACTURACION[[#This Row],[MES]]&amp;1)</f>
        <v>8</v>
      </c>
      <c r="F6676" s="223">
        <f>DATE(FACTURACION[[#This Row],[AÑO]],FACTURACION[[#This Row],[Mes numero]],1)</f>
        <v>44044</v>
      </c>
      <c r="G6676" s="162" t="s">
        <v>5388</v>
      </c>
      <c r="H6676" s="25">
        <v>800167643</v>
      </c>
      <c r="I6676" s="44" t="str">
        <f>+VLOOKUP(FACTURACION[[#This Row],[NIT]],TABLACLIENTE,2,FALSE)</f>
        <v>GASES DE OCCIDENTE S.A. E.S.P. (GDO)</v>
      </c>
      <c r="J6676" s="114" t="s">
        <v>1253</v>
      </c>
      <c r="K6676" s="44" t="str">
        <f>+VLOOKUP(FACTURACION[[#This Row],[REFERENCIA]],CODINV,2,FALSE)</f>
        <v>CONTROL LOOP ZSC-150 BM INSPIRATOR</v>
      </c>
      <c r="L6676" s="44" t="str">
        <f>IF(VLOOKUP(FACTURACION[[#This Row],[REFERENCIA]],CODINV,3,FALSE)=0,"",VLOOKUP(FACTURACION[[#This Row],[REFERENCIA]],CODINV,3,FALSE))</f>
        <v/>
      </c>
      <c r="M6676" s="44" t="str">
        <f>+VLOOKUP(FACTURACION[[#This Row],[REFERENCIA]],CODINV,4,FALSE)</f>
        <v>REGULADORES</v>
      </c>
      <c r="N6676" s="44" t="str">
        <f>+VLOOKUP(FACTURACION[[#This Row],[REFERENCIA]],CODINV,5,FALSE)</f>
        <v>HONEYWELL</v>
      </c>
      <c r="O6676" s="114">
        <v>5</v>
      </c>
      <c r="P6676" s="131">
        <v>4986173.0999999996</v>
      </c>
      <c r="Q6676" s="48">
        <f>+FACTURACION[[#This Row],[CANTIDAD]]*FACTURACION[[#This Row],[VR UNITARIO]]/1000</f>
        <v>24930.8655</v>
      </c>
      <c r="R6676" s="44" t="str">
        <f>+VLOOKUP(FACTURACION[[#This Row],[NIT]],TABLACLIENTE,5,FALSE)</f>
        <v>CALI</v>
      </c>
    </row>
    <row r="6677" spans="3:18">
      <c r="C6677" s="29">
        <v>2020</v>
      </c>
      <c r="D6677" s="30" t="s">
        <v>701</v>
      </c>
      <c r="E6677" s="30">
        <f>MONTH(FACTURACION[[#This Row],[MES]]&amp;1)</f>
        <v>8</v>
      </c>
      <c r="F6677" s="223">
        <f>DATE(FACTURACION[[#This Row],[AÑO]],FACTURACION[[#This Row],[Mes numero]],1)</f>
        <v>44044</v>
      </c>
      <c r="G6677" s="162" t="s">
        <v>5388</v>
      </c>
      <c r="H6677" s="25">
        <v>800167643</v>
      </c>
      <c r="I6677" s="44" t="str">
        <f>+VLOOKUP(FACTURACION[[#This Row],[NIT]],TABLACLIENTE,2,FALSE)</f>
        <v>GASES DE OCCIDENTE S.A. E.S.P. (GDO)</v>
      </c>
      <c r="J6677" s="114" t="s">
        <v>155</v>
      </c>
      <c r="K6677" s="44" t="str">
        <f>+VLOOKUP(FACTURACION[[#This Row],[REFERENCIA]],CODINV,2,FALSE)</f>
        <v>AFV 3" S300 FO</v>
      </c>
      <c r="L6677" s="44" t="str">
        <f>IF(VLOOKUP(FACTURACION[[#This Row],[REFERENCIA]],CODINV,3,FALSE)=0,"",VLOOKUP(FACTURACION[[#This Row],[REFERENCIA]],CODINV,3,FALSE))</f>
        <v/>
      </c>
      <c r="M6677" s="44" t="str">
        <f>+VLOOKUP(FACTURACION[[#This Row],[REFERENCIA]],CODINV,4,FALSE)</f>
        <v>REGULADORES</v>
      </c>
      <c r="N6677" s="44" t="str">
        <f>+VLOOKUP(FACTURACION[[#This Row],[REFERENCIA]],CODINV,5,FALSE)</f>
        <v>HONEYWELL</v>
      </c>
      <c r="O6677" s="114">
        <v>3</v>
      </c>
      <c r="P6677" s="131">
        <v>13401518</v>
      </c>
      <c r="Q6677" s="48">
        <f>+FACTURACION[[#This Row],[CANTIDAD]]*FACTURACION[[#This Row],[VR UNITARIO]]/1000</f>
        <v>40204.553999999996</v>
      </c>
      <c r="R6677" s="44" t="str">
        <f>+VLOOKUP(FACTURACION[[#This Row],[NIT]],TABLACLIENTE,5,FALSE)</f>
        <v>CALI</v>
      </c>
    </row>
    <row r="6678" spans="3:18">
      <c r="C6678" s="29">
        <v>2020</v>
      </c>
      <c r="D6678" s="30" t="s">
        <v>701</v>
      </c>
      <c r="E6678" s="30">
        <f>MONTH(FACTURACION[[#This Row],[MES]]&amp;1)</f>
        <v>8</v>
      </c>
      <c r="F6678" s="223">
        <f>DATE(FACTURACION[[#This Row],[AÑO]],FACTURACION[[#This Row],[Mes numero]],1)</f>
        <v>44044</v>
      </c>
      <c r="G6678" s="162" t="s">
        <v>5389</v>
      </c>
      <c r="H6678" s="25">
        <v>900134459</v>
      </c>
      <c r="I6678" s="44" t="str">
        <f>+VLOOKUP(FACTURACION[[#This Row],[NIT]],TABLACLIENTE,2,FALSE)</f>
        <v>TRANSPORTADORA DE GAS INTERNACIONAL S.A. ESP (TGI S.A. E.S.P.)</v>
      </c>
      <c r="J6678" s="114" t="s">
        <v>588</v>
      </c>
      <c r="K6678" s="44" t="str">
        <f>+VLOOKUP(FACTURACION[[#This Row],[REFERENCIA]],CODINV,2,FALSE)</f>
        <v>DIAFRAGMA PILOTO ZSC VITON</v>
      </c>
      <c r="L6678" s="44" t="str">
        <f>IF(VLOOKUP(FACTURACION[[#This Row],[REFERENCIA]],CODINV,3,FALSE)=0,"",VLOOKUP(FACTURACION[[#This Row],[REFERENCIA]],CODINV,3,FALSE))</f>
        <v>70170P042</v>
      </c>
      <c r="M6678" s="44" t="str">
        <f>+VLOOKUP(FACTURACION[[#This Row],[REFERENCIA]],CODINV,4,FALSE)</f>
        <v>REPUESTOS Y ACCESORIOS</v>
      </c>
      <c r="N6678" s="44" t="str">
        <f>+VLOOKUP(FACTURACION[[#This Row],[REFERENCIA]],CODINV,5,FALSE)</f>
        <v>HONEYWELL</v>
      </c>
      <c r="O6678" s="114">
        <v>3</v>
      </c>
      <c r="P6678" s="131">
        <v>324347.07</v>
      </c>
      <c r="Q6678" s="48">
        <f>+FACTURACION[[#This Row],[CANTIDAD]]*FACTURACION[[#This Row],[VR UNITARIO]]/1000</f>
        <v>973.04120999999998</v>
      </c>
      <c r="R6678" s="44" t="str">
        <f>+VLOOKUP(FACTURACION[[#This Row],[NIT]],TABLACLIENTE,5,FALSE)</f>
        <v>BOGOTÁ D.C.</v>
      </c>
    </row>
    <row r="6679" spans="3:18">
      <c r="C6679" s="29">
        <v>2020</v>
      </c>
      <c r="D6679" s="30" t="s">
        <v>701</v>
      </c>
      <c r="E6679" s="30">
        <f>MONTH(FACTURACION[[#This Row],[MES]]&amp;1)</f>
        <v>8</v>
      </c>
      <c r="F6679" s="223">
        <f>DATE(FACTURACION[[#This Row],[AÑO]],FACTURACION[[#This Row],[Mes numero]],1)</f>
        <v>44044</v>
      </c>
      <c r="G6679" s="162" t="s">
        <v>5389</v>
      </c>
      <c r="H6679" s="25">
        <v>900134459</v>
      </c>
      <c r="I6679" s="44" t="str">
        <f>+VLOOKUP(FACTURACION[[#This Row],[NIT]],TABLACLIENTE,2,FALSE)</f>
        <v>TRANSPORTADORA DE GAS INTERNACIONAL S.A. ESP (TGI S.A. E.S.P.)</v>
      </c>
      <c r="J6679" s="114" t="s">
        <v>132</v>
      </c>
      <c r="K6679" s="44" t="str">
        <f>+VLOOKUP(FACTURACION[[#This Row],[REFERENCIA]],CODINV,2,FALSE)</f>
        <v>KIT REPARACION BUNA N 80</v>
      </c>
      <c r="L6679" s="44" t="str">
        <f>IF(VLOOKUP(FACTURACION[[#This Row],[REFERENCIA]],CODINV,3,FALSE)=0,"",VLOOKUP(FACTURACION[[#This Row],[REFERENCIA]],CODINV,3,FALSE))</f>
        <v>73914K010</v>
      </c>
      <c r="M6679" s="44" t="str">
        <f>+VLOOKUP(FACTURACION[[#This Row],[REFERENCIA]],CODINV,4,FALSE)</f>
        <v>REPUESTOS Y ACCESORIOS</v>
      </c>
      <c r="N6679" s="44" t="str">
        <f>+VLOOKUP(FACTURACION[[#This Row],[REFERENCIA]],CODINV,5,FALSE)</f>
        <v>HONEYWELL</v>
      </c>
      <c r="O6679" s="114">
        <v>6</v>
      </c>
      <c r="P6679" s="131">
        <v>196798.11</v>
      </c>
      <c r="Q6679" s="48">
        <f>+FACTURACION[[#This Row],[CANTIDAD]]*FACTURACION[[#This Row],[VR UNITARIO]]/1000</f>
        <v>1180.7886599999999</v>
      </c>
      <c r="R6679" s="44" t="str">
        <f>+VLOOKUP(FACTURACION[[#This Row],[NIT]],TABLACLIENTE,5,FALSE)</f>
        <v>BOGOTÁ D.C.</v>
      </c>
    </row>
    <row r="6680" spans="3:18">
      <c r="C6680" s="29">
        <v>2020</v>
      </c>
      <c r="D6680" s="30" t="s">
        <v>701</v>
      </c>
      <c r="E6680" s="30">
        <f>MONTH(FACTURACION[[#This Row],[MES]]&amp;1)</f>
        <v>8</v>
      </c>
      <c r="F6680" s="223">
        <f>DATE(FACTURACION[[#This Row],[AÑO]],FACTURACION[[#This Row],[Mes numero]],1)</f>
        <v>44044</v>
      </c>
      <c r="G6680" s="162" t="s">
        <v>5390</v>
      </c>
      <c r="H6680" s="25">
        <v>890205952</v>
      </c>
      <c r="I6680" s="44" t="str">
        <f>+VLOOKUP(FACTURACION[[#This Row],[NIT]],TABLACLIENTE,2,FALSE)</f>
        <v>GAS NATURAL DEL ORIENTE S.A. E.S.P. (GASORIENTE S.A. E.S.P)</v>
      </c>
      <c r="J6680" s="114" t="s">
        <v>870</v>
      </c>
      <c r="K6680" s="44" t="str">
        <f>+VLOOKUP(FACTURACION[[#This Row],[REFERENCIA]],CODINV,2,FALSE)</f>
        <v>GACE CLOS 2" ANSI 125-300</v>
      </c>
      <c r="L6680" s="44" t="str">
        <f>IF(VLOOKUP(FACTURACION[[#This Row],[REFERENCIA]],CODINV,3,FALSE)=0,"",VLOOKUP(FACTURACION[[#This Row],[REFERENCIA]],CODINV,3,FALSE))</f>
        <v/>
      </c>
      <c r="M6680" s="44" t="str">
        <f>+VLOOKUP(FACTURACION[[#This Row],[REFERENCIA]],CODINV,4,FALSE)</f>
        <v>REPUESTOS Y ACCESORIOS</v>
      </c>
      <c r="N6680" s="44" t="str">
        <f>+VLOOKUP(FACTURACION[[#This Row],[REFERENCIA]],CODINV,5,FALSE)</f>
        <v>HONEYWELL</v>
      </c>
      <c r="O6680" s="114">
        <v>10</v>
      </c>
      <c r="P6680" s="131">
        <v>1267989.0300000003</v>
      </c>
      <c r="Q6680" s="48">
        <f>+FACTURACION[[#This Row],[CANTIDAD]]*FACTURACION[[#This Row],[VR UNITARIO]]/1000</f>
        <v>12679.890300000003</v>
      </c>
      <c r="R6680" s="44" t="str">
        <f>+VLOOKUP(FACTURACION[[#This Row],[NIT]],TABLACLIENTE,5,FALSE)</f>
        <v>BUCARAMANGA</v>
      </c>
    </row>
    <row r="6681" spans="3:18">
      <c r="C6681" s="29">
        <v>2020</v>
      </c>
      <c r="D6681" s="30" t="s">
        <v>701</v>
      </c>
      <c r="E6681" s="30">
        <f>MONTH(FACTURACION[[#This Row],[MES]]&amp;1)</f>
        <v>8</v>
      </c>
      <c r="F6681" s="223">
        <f>DATE(FACTURACION[[#This Row],[AÑO]],FACTURACION[[#This Row],[Mes numero]],1)</f>
        <v>44044</v>
      </c>
      <c r="G6681" s="162" t="s">
        <v>5390</v>
      </c>
      <c r="H6681" s="25">
        <v>890205952</v>
      </c>
      <c r="I6681" s="44" t="str">
        <f>+VLOOKUP(FACTURACION[[#This Row],[NIT]],TABLACLIENTE,2,FALSE)</f>
        <v>GAS NATURAL DEL ORIENTE S.A. E.S.P. (GASORIENTE S.A. E.S.P)</v>
      </c>
      <c r="J6681" s="114" t="s">
        <v>578</v>
      </c>
      <c r="K6681" s="44" t="str">
        <f>+VLOOKUP(FACTURACION[[#This Row],[REFERENCIA]],CODINV,2,FALSE)</f>
        <v>HX HD SCREW, 5/16-18 x 3.50</v>
      </c>
      <c r="L6681" s="44" t="str">
        <f>IF(VLOOKUP(FACTURACION[[#This Row],[REFERENCIA]],CODINV,3,FALSE)=0,"",VLOOKUP(FACTURACION[[#This Row],[REFERENCIA]],CODINV,3,FALSE))</f>
        <v>78000P106</v>
      </c>
      <c r="M6681" s="44" t="str">
        <f>+VLOOKUP(FACTURACION[[#This Row],[REFERENCIA]],CODINV,4,FALSE)</f>
        <v>REPUESTOS Y ACCESORIOS</v>
      </c>
      <c r="N6681" s="44" t="str">
        <f>+VLOOKUP(FACTURACION[[#This Row],[REFERENCIA]],CODINV,5,FALSE)</f>
        <v>HONEYWELL</v>
      </c>
      <c r="O6681" s="114">
        <v>10</v>
      </c>
      <c r="P6681" s="131">
        <v>9040.92</v>
      </c>
      <c r="Q6681" s="48">
        <f>+FACTURACION[[#This Row],[CANTIDAD]]*FACTURACION[[#This Row],[VR UNITARIO]]/1000</f>
        <v>90.409199999999998</v>
      </c>
      <c r="R6681" s="44" t="str">
        <f>+VLOOKUP(FACTURACION[[#This Row],[NIT]],TABLACLIENTE,5,FALSE)</f>
        <v>BUCARAMANGA</v>
      </c>
    </row>
    <row r="6682" spans="3:18">
      <c r="C6682" s="29">
        <v>2020</v>
      </c>
      <c r="D6682" s="30" t="s">
        <v>701</v>
      </c>
      <c r="E6682" s="30">
        <f>MONTH(FACTURACION[[#This Row],[MES]]&amp;1)</f>
        <v>8</v>
      </c>
      <c r="F6682" s="223">
        <f>DATE(FACTURACION[[#This Row],[AÑO]],FACTURACION[[#This Row],[Mes numero]],1)</f>
        <v>44044</v>
      </c>
      <c r="G6682" s="162" t="s">
        <v>5390</v>
      </c>
      <c r="H6682" s="25">
        <v>890205952</v>
      </c>
      <c r="I6682" s="44" t="str">
        <f>+VLOOKUP(FACTURACION[[#This Row],[NIT]],TABLACLIENTE,2,FALSE)</f>
        <v>GAS NATURAL DEL ORIENTE S.A. E.S.P. (GASORIENTE S.A. E.S.P)</v>
      </c>
      <c r="J6682" s="114" t="s">
        <v>578</v>
      </c>
      <c r="K6682" s="44" t="str">
        <f>+VLOOKUP(FACTURACION[[#This Row],[REFERENCIA]],CODINV,2,FALSE)</f>
        <v>HX HD SCREW, 5/16-18 x 3.50</v>
      </c>
      <c r="L6682" s="44" t="str">
        <f>IF(VLOOKUP(FACTURACION[[#This Row],[REFERENCIA]],CODINV,3,FALSE)=0,"",VLOOKUP(FACTURACION[[#This Row],[REFERENCIA]],CODINV,3,FALSE))</f>
        <v>78000P106</v>
      </c>
      <c r="M6682" s="44" t="str">
        <f>+VLOOKUP(FACTURACION[[#This Row],[REFERENCIA]],CODINV,4,FALSE)</f>
        <v>REPUESTOS Y ACCESORIOS</v>
      </c>
      <c r="N6682" s="44" t="str">
        <f>+VLOOKUP(FACTURACION[[#This Row],[REFERENCIA]],CODINV,5,FALSE)</f>
        <v>HONEYWELL</v>
      </c>
      <c r="O6682" s="114">
        <v>20</v>
      </c>
      <c r="P6682" s="131">
        <v>8664.2150000000001</v>
      </c>
      <c r="Q6682" s="48">
        <f>+FACTURACION[[#This Row],[CANTIDAD]]*FACTURACION[[#This Row],[VR UNITARIO]]/1000</f>
        <v>173.2843</v>
      </c>
      <c r="R6682" s="44" t="str">
        <f>+VLOOKUP(FACTURACION[[#This Row],[NIT]],TABLACLIENTE,5,FALSE)</f>
        <v>BUCARAMANGA</v>
      </c>
    </row>
    <row r="6683" spans="3:18">
      <c r="C6683" s="29">
        <v>2020</v>
      </c>
      <c r="D6683" s="30" t="s">
        <v>701</v>
      </c>
      <c r="E6683" s="30">
        <f>MONTH(FACTURACION[[#This Row],[MES]]&amp;1)</f>
        <v>8</v>
      </c>
      <c r="F6683" s="223">
        <f>DATE(FACTURACION[[#This Row],[AÑO]],FACTURACION[[#This Row],[Mes numero]],1)</f>
        <v>44044</v>
      </c>
      <c r="G6683" s="162" t="s">
        <v>5390</v>
      </c>
      <c r="H6683" s="25">
        <v>890205952</v>
      </c>
      <c r="I6683" s="44" t="str">
        <f>+VLOOKUP(FACTURACION[[#This Row],[NIT]],TABLACLIENTE,2,FALSE)</f>
        <v>GAS NATURAL DEL ORIENTE S.A. E.S.P. (GASORIENTE S.A. E.S.P)</v>
      </c>
      <c r="J6683" s="114" t="s">
        <v>5408</v>
      </c>
      <c r="K6683" s="44" t="str">
        <f>+VLOOKUP(FACTURACION[[#This Row],[REFERENCIA]],CODINV,2,FALSE)</f>
        <v>WASHER 1/4</v>
      </c>
      <c r="L6683" s="44" t="str">
        <f>IF(VLOOKUP(FACTURACION[[#This Row],[REFERENCIA]],CODINV,3,FALSE)=0,"",VLOOKUP(FACTURACION[[#This Row],[REFERENCIA]],CODINV,3,FALSE))</f>
        <v/>
      </c>
      <c r="M6683" s="44" t="str">
        <f>+VLOOKUP(FACTURACION[[#This Row],[REFERENCIA]],CODINV,4,FALSE)</f>
        <v>REPUESTOS Y ACCESORIOS</v>
      </c>
      <c r="N6683" s="44" t="str">
        <f>+VLOOKUP(FACTURACION[[#This Row],[REFERENCIA]],CODINV,5,FALSE)</f>
        <v>HONEYWELL</v>
      </c>
      <c r="O6683" s="114">
        <v>10</v>
      </c>
      <c r="P6683" s="131">
        <v>24485.825000000001</v>
      </c>
      <c r="Q6683" s="48">
        <f>+FACTURACION[[#This Row],[CANTIDAD]]*FACTURACION[[#This Row],[VR UNITARIO]]/1000</f>
        <v>244.85825</v>
      </c>
      <c r="R6683" s="44" t="str">
        <f>+VLOOKUP(FACTURACION[[#This Row],[NIT]],TABLACLIENTE,5,FALSE)</f>
        <v>BUCARAMANGA</v>
      </c>
    </row>
    <row r="6684" spans="3:18">
      <c r="C6684" s="29">
        <v>2020</v>
      </c>
      <c r="D6684" s="30" t="s">
        <v>701</v>
      </c>
      <c r="E6684" s="30">
        <f>MONTH(FACTURACION[[#This Row],[MES]]&amp;1)</f>
        <v>8</v>
      </c>
      <c r="F6684" s="223">
        <f>DATE(FACTURACION[[#This Row],[AÑO]],FACTURACION[[#This Row],[Mes numero]],1)</f>
        <v>44044</v>
      </c>
      <c r="G6684" s="162" t="s">
        <v>5390</v>
      </c>
      <c r="H6684" s="25">
        <v>890205952</v>
      </c>
      <c r="I6684" s="44" t="str">
        <f>+VLOOKUP(FACTURACION[[#This Row],[NIT]],TABLACLIENTE,2,FALSE)</f>
        <v>GAS NATURAL DEL ORIENTE S.A. E.S.P. (GASORIENTE S.A. E.S.P)</v>
      </c>
      <c r="J6684" s="114" t="s">
        <v>885</v>
      </c>
      <c r="K6684" s="44" t="str">
        <f>+VLOOKUP(FACTURACION[[#This Row],[REFERENCIA]],CODINV,2,FALSE)</f>
        <v>BLOCK MANIFOLD COMPOSITE</v>
      </c>
      <c r="L6684" s="44" t="str">
        <f>IF(VLOOKUP(FACTURACION[[#This Row],[REFERENCIA]],CODINV,3,FALSE)=0,"",VLOOKUP(FACTURACION[[#This Row],[REFERENCIA]],CODINV,3,FALSE))</f>
        <v>73957W001</v>
      </c>
      <c r="M6684" s="44" t="str">
        <f>+VLOOKUP(FACTURACION[[#This Row],[REFERENCIA]],CODINV,4,FALSE)</f>
        <v>REPUESTOS Y ACCESORIOS</v>
      </c>
      <c r="N6684" s="44" t="str">
        <f>+VLOOKUP(FACTURACION[[#This Row],[REFERENCIA]],CODINV,5,FALSE)</f>
        <v>HONEYWELL</v>
      </c>
      <c r="O6684" s="114">
        <v>5</v>
      </c>
      <c r="P6684" s="131">
        <v>2135163.94</v>
      </c>
      <c r="Q6684" s="48">
        <f>+FACTURACION[[#This Row],[CANTIDAD]]*FACTURACION[[#This Row],[VR UNITARIO]]/1000</f>
        <v>10675.8197</v>
      </c>
      <c r="R6684" s="44" t="str">
        <f>+VLOOKUP(FACTURACION[[#This Row],[NIT]],TABLACLIENTE,5,FALSE)</f>
        <v>BUCARAMANGA</v>
      </c>
    </row>
    <row r="6685" spans="3:18">
      <c r="C6685" s="29">
        <v>2020</v>
      </c>
      <c r="D6685" s="30" t="s">
        <v>701</v>
      </c>
      <c r="E6685" s="30">
        <f>MONTH(FACTURACION[[#This Row],[MES]]&amp;1)</f>
        <v>8</v>
      </c>
      <c r="F6685" s="223">
        <f>DATE(FACTURACION[[#This Row],[AÑO]],FACTURACION[[#This Row],[Mes numero]],1)</f>
        <v>44044</v>
      </c>
      <c r="G6685" s="162" t="s">
        <v>5391</v>
      </c>
      <c r="H6685" s="25">
        <v>890400869</v>
      </c>
      <c r="I6685" s="44" t="str">
        <f>+VLOOKUP(FACTURACION[[#This Row],[NIT]],TABLACLIENTE,2,FALSE)</f>
        <v>SURTIDORA DE GAS DEL CARIBE S.A. E.S.P. (SURTIGAS S.A. E.S.P.)</v>
      </c>
      <c r="J6685" s="114" t="s">
        <v>28</v>
      </c>
      <c r="K6685" s="44" t="str">
        <f>+VLOOKUP(FACTURACION[[#This Row],[REFERENCIA]],CODINV,2,FALSE)</f>
        <v>REGULADOR SR 113 3/4 R: 7-12 O:1/4</v>
      </c>
      <c r="L6685" s="44" t="str">
        <f>IF(VLOOKUP(FACTURACION[[#This Row],[REFERENCIA]],CODINV,3,FALSE)=0,"",VLOOKUP(FACTURACION[[#This Row],[REFERENCIA]],CODINV,3,FALSE))</f>
        <v/>
      </c>
      <c r="M6685" s="44" t="str">
        <f>+VLOOKUP(FACTURACION[[#This Row],[REFERENCIA]],CODINV,4,FALSE)</f>
        <v>REGULADORES</v>
      </c>
      <c r="N6685" s="44" t="str">
        <f>+VLOOKUP(FACTURACION[[#This Row],[REFERENCIA]],CODINV,5,FALSE)</f>
        <v>HONEYWELL</v>
      </c>
      <c r="O6685" s="114">
        <v>115</v>
      </c>
      <c r="P6685" s="131">
        <v>124312.65</v>
      </c>
      <c r="Q6685" s="48">
        <f>+FACTURACION[[#This Row],[CANTIDAD]]*FACTURACION[[#This Row],[VR UNITARIO]]/1000</f>
        <v>14295.954750000001</v>
      </c>
      <c r="R6685" s="44" t="str">
        <f>+VLOOKUP(FACTURACION[[#This Row],[NIT]],TABLACLIENTE,5,FALSE)</f>
        <v>CARTAGENA</v>
      </c>
    </row>
    <row r="6686" spans="3:18">
      <c r="C6686" s="29">
        <v>2020</v>
      </c>
      <c r="D6686" s="30" t="s">
        <v>701</v>
      </c>
      <c r="E6686" s="30">
        <f>MONTH(FACTURACION[[#This Row],[MES]]&amp;1)</f>
        <v>8</v>
      </c>
      <c r="F6686" s="223">
        <f>DATE(FACTURACION[[#This Row],[AÑO]],FACTURACION[[#This Row],[Mes numero]],1)</f>
        <v>44044</v>
      </c>
      <c r="G6686" s="162" t="s">
        <v>5392</v>
      </c>
      <c r="H6686" s="25">
        <v>860510723</v>
      </c>
      <c r="I6686" s="44" t="str">
        <f>+VLOOKUP(FACTURACION[[#This Row],[NIT]],TABLACLIENTE,2,FALSE)</f>
        <v>SAENA DE COLOMBIA S.A.</v>
      </c>
      <c r="J6686" s="114" t="s">
        <v>61</v>
      </c>
      <c r="K6686" s="44" t="str">
        <f>+VLOOKUP(FACTURACION[[#This Row],[REFERENCIA]],CODINV,2,FALSE)</f>
        <v>MANGA 2" S300 H7</v>
      </c>
      <c r="L6686" s="44" t="str">
        <f>IF(VLOOKUP(FACTURACION[[#This Row],[REFERENCIA]],CODINV,3,FALSE)=0,"",VLOOKUP(FACTURACION[[#This Row],[REFERENCIA]],CODINV,3,FALSE))</f>
        <v>73404P002</v>
      </c>
      <c r="M6686" s="44" t="str">
        <f>+VLOOKUP(FACTURACION[[#This Row],[REFERENCIA]],CODINV,4,FALSE)</f>
        <v>MANGAS</v>
      </c>
      <c r="N6686" s="44" t="str">
        <f>+VLOOKUP(FACTURACION[[#This Row],[REFERENCIA]],CODINV,5,FALSE)</f>
        <v>HONEYWELL</v>
      </c>
      <c r="O6686" s="114">
        <v>1</v>
      </c>
      <c r="P6686" s="131">
        <v>716973</v>
      </c>
      <c r="Q6686" s="48">
        <f>+FACTURACION[[#This Row],[CANTIDAD]]*FACTURACION[[#This Row],[VR UNITARIO]]/1000</f>
        <v>716.97299999999996</v>
      </c>
      <c r="R6686" s="44" t="str">
        <f>+VLOOKUP(FACTURACION[[#This Row],[NIT]],TABLACLIENTE,5,FALSE)</f>
        <v>BOGOTÁ D.C.</v>
      </c>
    </row>
    <row r="6687" spans="3:18">
      <c r="C6687" s="29">
        <v>2020</v>
      </c>
      <c r="D6687" s="30" t="s">
        <v>701</v>
      </c>
      <c r="E6687" s="30">
        <f>MONTH(FACTURACION[[#This Row],[MES]]&amp;1)</f>
        <v>8</v>
      </c>
      <c r="F6687" s="223">
        <f>DATE(FACTURACION[[#This Row],[AÑO]],FACTURACION[[#This Row],[Mes numero]],1)</f>
        <v>44044</v>
      </c>
      <c r="G6687" s="162" t="s">
        <v>5392</v>
      </c>
      <c r="H6687" s="25">
        <v>860510723</v>
      </c>
      <c r="I6687" s="44" t="str">
        <f>+VLOOKUP(FACTURACION[[#This Row],[NIT]],TABLACLIENTE,2,FALSE)</f>
        <v>SAENA DE COLOMBIA S.A.</v>
      </c>
      <c r="J6687" s="114" t="s">
        <v>5407</v>
      </c>
      <c r="K6687" s="44" t="str">
        <f>+VLOOKUP(FACTURACION[[#This Row],[REFERENCIA]],CODINV,2,FALSE)</f>
        <v>SEAL ASSY BUNA</v>
      </c>
      <c r="L6687" s="44" t="str">
        <f>IF(VLOOKUP(FACTURACION[[#This Row],[REFERENCIA]],CODINV,3,FALSE)=0,"",VLOOKUP(FACTURACION[[#This Row],[REFERENCIA]],CODINV,3,FALSE))</f>
        <v/>
      </c>
      <c r="M6687" s="44" t="str">
        <f>+VLOOKUP(FACTURACION[[#This Row],[REFERENCIA]],CODINV,4,FALSE)</f>
        <v>REPUESTOS Y ACCESORIOS</v>
      </c>
      <c r="N6687" s="44" t="str">
        <f>+VLOOKUP(FACTURACION[[#This Row],[REFERENCIA]],CODINV,5,FALSE)</f>
        <v>CORKEN</v>
      </c>
      <c r="O6687" s="114">
        <v>1</v>
      </c>
      <c r="P6687" s="131">
        <v>1079724</v>
      </c>
      <c r="Q6687" s="48">
        <f>+FACTURACION[[#This Row],[CANTIDAD]]*FACTURACION[[#This Row],[VR UNITARIO]]/1000</f>
        <v>1079.7239999999999</v>
      </c>
      <c r="R6687" s="44" t="str">
        <f>+VLOOKUP(FACTURACION[[#This Row],[NIT]],TABLACLIENTE,5,FALSE)</f>
        <v>BOGOTÁ D.C.</v>
      </c>
    </row>
    <row r="6688" spans="3:18">
      <c r="C6688" s="29">
        <v>2020</v>
      </c>
      <c r="D6688" s="30" t="s">
        <v>701</v>
      </c>
      <c r="E6688" s="30">
        <f>MONTH(FACTURACION[[#This Row],[MES]]&amp;1)</f>
        <v>8</v>
      </c>
      <c r="F6688" s="223">
        <f>DATE(FACTURACION[[#This Row],[AÑO]],FACTURACION[[#This Row],[Mes numero]],1)</f>
        <v>44044</v>
      </c>
      <c r="G6688" s="162" t="s">
        <v>5393</v>
      </c>
      <c r="H6688" s="25">
        <v>900362180</v>
      </c>
      <c r="I6688" s="44" t="str">
        <f>+VLOOKUP(FACTURACION[[#This Row],[NIT]],TABLACLIENTE,2,FALSE)</f>
        <v xml:space="preserve">EQUIPOS Y SERVICIOS ALOSAN S A S </v>
      </c>
      <c r="J6688" s="114" t="s">
        <v>708</v>
      </c>
      <c r="K6688" s="44" t="str">
        <f>+VLOOKUP(FACTURACION[[#This Row],[REFERENCIA]],CODINV,2,FALSE)</f>
        <v>REGULADOR PRIMERA ETAPA 1-15 PSI A1/4 NPT</v>
      </c>
      <c r="L6688" s="44" t="str">
        <f>IF(VLOOKUP(FACTURACION[[#This Row],[REFERENCIA]],CODINV,3,FALSE)=0,"",VLOOKUP(FACTURACION[[#This Row],[REFERENCIA]],CODINV,3,FALSE))</f>
        <v>902</v>
      </c>
      <c r="M6688" s="44" t="str">
        <f>+VLOOKUP(FACTURACION[[#This Row],[REFERENCIA]],CODINV,4,FALSE)</f>
        <v>REGULADORES</v>
      </c>
      <c r="N6688" s="44" t="str">
        <f>+VLOOKUP(FACTURACION[[#This Row],[REFERENCIA]],CODINV,5,FALSE)</f>
        <v>CAVAGNA</v>
      </c>
      <c r="O6688" s="114">
        <v>12</v>
      </c>
      <c r="P6688" s="131">
        <v>92000</v>
      </c>
      <c r="Q6688" s="48">
        <f>+FACTURACION[[#This Row],[CANTIDAD]]*FACTURACION[[#This Row],[VR UNITARIO]]/1000</f>
        <v>1104</v>
      </c>
      <c r="R6688" s="44" t="str">
        <f>+VLOOKUP(FACTURACION[[#This Row],[NIT]],TABLACLIENTE,5,FALSE)</f>
        <v>BOGOTÁ D.C.</v>
      </c>
    </row>
    <row r="6689" spans="3:18">
      <c r="C6689" s="29">
        <v>2020</v>
      </c>
      <c r="D6689" s="30" t="s">
        <v>701</v>
      </c>
      <c r="E6689" s="30">
        <f>MONTH(FACTURACION[[#This Row],[MES]]&amp;1)</f>
        <v>8</v>
      </c>
      <c r="F6689" s="223">
        <f>DATE(FACTURACION[[#This Row],[AÑO]],FACTURACION[[#This Row],[Mes numero]],1)</f>
        <v>44044</v>
      </c>
      <c r="G6689" s="162" t="s">
        <v>5394</v>
      </c>
      <c r="H6689" s="25">
        <v>890400869</v>
      </c>
      <c r="I6689" s="44" t="str">
        <f>+VLOOKUP(FACTURACION[[#This Row],[NIT]],TABLACLIENTE,2,FALSE)</f>
        <v>SURTIDORA DE GAS DEL CARIBE S.A. E.S.P. (SURTIGAS S.A. E.S.P.)</v>
      </c>
      <c r="J6689" s="114" t="s">
        <v>905</v>
      </c>
      <c r="K6689" s="44" t="str">
        <f>+VLOOKUP(FACTURACION[[#This Row],[REFERENCIA]],CODINV,2,FALSE)</f>
        <v>REG. 1800 CPB2 1" O:1/2 R:STD</v>
      </c>
      <c r="L6689" s="44" t="str">
        <f>IF(VLOOKUP(FACTURACION[[#This Row],[REFERENCIA]],CODINV,3,FALSE)=0,"",VLOOKUP(FACTURACION[[#This Row],[REFERENCIA]],CODINV,3,FALSE))</f>
        <v/>
      </c>
      <c r="M6689" s="44" t="str">
        <f>+VLOOKUP(FACTURACION[[#This Row],[REFERENCIA]],CODINV,4,FALSE)</f>
        <v>REGULADORES</v>
      </c>
      <c r="N6689" s="44" t="str">
        <f>+VLOOKUP(FACTURACION[[#This Row],[REFERENCIA]],CODINV,5,FALSE)</f>
        <v>HONEYWELL</v>
      </c>
      <c r="O6689" s="114">
        <v>40</v>
      </c>
      <c r="P6689" s="131">
        <v>839859.3</v>
      </c>
      <c r="Q6689" s="48">
        <f>+FACTURACION[[#This Row],[CANTIDAD]]*FACTURACION[[#This Row],[VR UNITARIO]]/1000</f>
        <v>33594.372000000003</v>
      </c>
      <c r="R6689" s="44" t="str">
        <f>+VLOOKUP(FACTURACION[[#This Row],[NIT]],TABLACLIENTE,5,FALSE)</f>
        <v>CARTAGENA</v>
      </c>
    </row>
    <row r="6690" spans="3:18">
      <c r="C6690" s="29">
        <v>2020</v>
      </c>
      <c r="D6690" s="30" t="s">
        <v>701</v>
      </c>
      <c r="E6690" s="30">
        <f>MONTH(FACTURACION[[#This Row],[MES]]&amp;1)</f>
        <v>8</v>
      </c>
      <c r="F6690" s="223">
        <f>DATE(FACTURACION[[#This Row],[AÑO]],FACTURACION[[#This Row],[Mes numero]],1)</f>
        <v>44044</v>
      </c>
      <c r="G6690" s="162" t="s">
        <v>5395</v>
      </c>
      <c r="H6690" s="25">
        <v>890400869</v>
      </c>
      <c r="I6690" s="44" t="str">
        <f>+VLOOKUP(FACTURACION[[#This Row],[NIT]],TABLACLIENTE,2,FALSE)</f>
        <v>SURTIDORA DE GAS DEL CARIBE S.A. E.S.P. (SURTIGAS S.A. E.S.P.)</v>
      </c>
      <c r="J6690" s="114" t="s">
        <v>1679</v>
      </c>
      <c r="K6690" s="44" t="str">
        <f>+VLOOKUP(FACTURACION[[#This Row],[REFERENCIA]],CODINV,2,FALSE)</f>
        <v>MEDIDOR BK G4 C: DE 1"</v>
      </c>
      <c r="L6690" s="44" t="str">
        <f>IF(VLOOKUP(FACTURACION[[#This Row],[REFERENCIA]],CODINV,3,FALSE)=0,"",VLOOKUP(FACTURACION[[#This Row],[REFERENCIA]],CODINV,3,FALSE))</f>
        <v/>
      </c>
      <c r="M6690" s="44" t="str">
        <f>+VLOOKUP(FACTURACION[[#This Row],[REFERENCIA]],CODINV,4,FALSE)</f>
        <v>MEDIDORES</v>
      </c>
      <c r="N6690" s="44" t="str">
        <f>+VLOOKUP(FACTURACION[[#This Row],[REFERENCIA]],CODINV,5,FALSE)</f>
        <v>HONEYWELL</v>
      </c>
      <c r="O6690" s="114">
        <v>50</v>
      </c>
      <c r="P6690" s="131">
        <v>123120</v>
      </c>
      <c r="Q6690" s="48">
        <f>+FACTURACION[[#This Row],[CANTIDAD]]*FACTURACION[[#This Row],[VR UNITARIO]]/1000</f>
        <v>6156</v>
      </c>
      <c r="R6690" s="44" t="str">
        <f>+VLOOKUP(FACTURACION[[#This Row],[NIT]],TABLACLIENTE,5,FALSE)</f>
        <v>CARTAGENA</v>
      </c>
    </row>
    <row r="6691" spans="3:18">
      <c r="C6691" s="29">
        <v>2020</v>
      </c>
      <c r="D6691" s="30" t="s">
        <v>701</v>
      </c>
      <c r="E6691" s="30">
        <f>MONTH(FACTURACION[[#This Row],[MES]]&amp;1)</f>
        <v>8</v>
      </c>
      <c r="F6691" s="223">
        <f>DATE(FACTURACION[[#This Row],[AÑO]],FACTURACION[[#This Row],[Mes numero]],1)</f>
        <v>44044</v>
      </c>
      <c r="G6691" s="162" t="s">
        <v>5396</v>
      </c>
      <c r="H6691" s="25">
        <v>890400869</v>
      </c>
      <c r="I6691" s="44" t="str">
        <f>+VLOOKUP(FACTURACION[[#This Row],[NIT]],TABLACLIENTE,2,FALSE)</f>
        <v>SURTIDORA DE GAS DEL CARIBE S.A. E.S.P. (SURTIGAS S.A. E.S.P.)</v>
      </c>
      <c r="J6691" s="114" t="s">
        <v>909</v>
      </c>
      <c r="K6691" s="44" t="str">
        <f>+VLOOKUP(FACTURACION[[#This Row],[REFERENCIA]],CODINV,2,FALSE)</f>
        <v>REGULADOR 1804PFM C: 2" O: 7/8 R: 2-30</v>
      </c>
      <c r="L6691" s="44" t="str">
        <f>IF(VLOOKUP(FACTURACION[[#This Row],[REFERENCIA]],CODINV,3,FALSE)=0,"",VLOOKUP(FACTURACION[[#This Row],[REFERENCIA]],CODINV,3,FALSE))</f>
        <v>RMQN2ABF1021A20</v>
      </c>
      <c r="M6691" s="44" t="str">
        <f>+VLOOKUP(FACTURACION[[#This Row],[REFERENCIA]],CODINV,4,FALSE)</f>
        <v>REGULADORES</v>
      </c>
      <c r="N6691" s="44" t="str">
        <f>+VLOOKUP(FACTURACION[[#This Row],[REFERENCIA]],CODINV,5,FALSE)</f>
        <v>HONEYWELL</v>
      </c>
      <c r="O6691" s="114">
        <v>1</v>
      </c>
      <c r="P6691" s="131">
        <v>3107479.4</v>
      </c>
      <c r="Q6691" s="48">
        <f>+FACTURACION[[#This Row],[CANTIDAD]]*FACTURACION[[#This Row],[VR UNITARIO]]/1000</f>
        <v>3107.4793999999997</v>
      </c>
      <c r="R6691" s="44" t="str">
        <f>+VLOOKUP(FACTURACION[[#This Row],[NIT]],TABLACLIENTE,5,FALSE)</f>
        <v>CARTAGENA</v>
      </c>
    </row>
    <row r="6692" spans="3:18">
      <c r="C6692" s="29">
        <v>2020</v>
      </c>
      <c r="D6692" s="30" t="s">
        <v>701</v>
      </c>
      <c r="E6692" s="30">
        <f>MONTH(FACTURACION[[#This Row],[MES]]&amp;1)</f>
        <v>8</v>
      </c>
      <c r="F6692" s="223">
        <f>DATE(FACTURACION[[#This Row],[AÑO]],FACTURACION[[#This Row],[Mes numero]],1)</f>
        <v>44044</v>
      </c>
      <c r="G6692" s="162" t="s">
        <v>5397</v>
      </c>
      <c r="H6692" s="25">
        <v>830051066</v>
      </c>
      <c r="I6692" s="44" t="str">
        <f>+VLOOKUP(FACTURACION[[#This Row],[NIT]],TABLACLIENTE,2,FALSE)</f>
        <v>COMBUSTION Y CONTROL LTDA</v>
      </c>
      <c r="J6692" s="114" t="s">
        <v>28</v>
      </c>
      <c r="K6692" s="44" t="str">
        <f>+VLOOKUP(FACTURACION[[#This Row],[REFERENCIA]],CODINV,2,FALSE)</f>
        <v>REGULADOR SR 113 3/4 R: 7-12 O:1/4</v>
      </c>
      <c r="L6692" s="44" t="str">
        <f>IF(VLOOKUP(FACTURACION[[#This Row],[REFERENCIA]],CODINV,3,FALSE)=0,"",VLOOKUP(FACTURACION[[#This Row],[REFERENCIA]],CODINV,3,FALSE))</f>
        <v/>
      </c>
      <c r="M6692" s="44" t="str">
        <f>+VLOOKUP(FACTURACION[[#This Row],[REFERENCIA]],CODINV,4,FALSE)</f>
        <v>REGULADORES</v>
      </c>
      <c r="N6692" s="44" t="str">
        <f>+VLOOKUP(FACTURACION[[#This Row],[REFERENCIA]],CODINV,5,FALSE)</f>
        <v>HONEYWELL</v>
      </c>
      <c r="O6692" s="114">
        <v>8</v>
      </c>
      <c r="P6692" s="131">
        <v>157500</v>
      </c>
      <c r="Q6692" s="48">
        <f>+FACTURACION[[#This Row],[CANTIDAD]]*FACTURACION[[#This Row],[VR UNITARIO]]/1000</f>
        <v>1260</v>
      </c>
      <c r="R6692" s="44" t="str">
        <f>+VLOOKUP(FACTURACION[[#This Row],[NIT]],TABLACLIENTE,5,FALSE)</f>
        <v>BOGOTÁ D.C.</v>
      </c>
    </row>
    <row r="6693" spans="3:18">
      <c r="C6693" s="29">
        <v>2020</v>
      </c>
      <c r="D6693" s="30" t="s">
        <v>701</v>
      </c>
      <c r="E6693" s="30">
        <f>MONTH(FACTURACION[[#This Row],[MES]]&amp;1)</f>
        <v>8</v>
      </c>
      <c r="F6693" s="223">
        <f>DATE(FACTURACION[[#This Row],[AÑO]],FACTURACION[[#This Row],[Mes numero]],1)</f>
        <v>44044</v>
      </c>
      <c r="G6693" s="162" t="s">
        <v>5397</v>
      </c>
      <c r="H6693" s="25">
        <v>830051066</v>
      </c>
      <c r="I6693" s="44" t="str">
        <f>+VLOOKUP(FACTURACION[[#This Row],[NIT]],TABLACLIENTE,2,FALSE)</f>
        <v>COMBUSTION Y CONTROL LTDA</v>
      </c>
      <c r="J6693" s="114" t="s">
        <v>1064</v>
      </c>
      <c r="K6693" s="44" t="str">
        <f>+VLOOKUP(FACTURACION[[#This Row],[REFERENCIA]],CODINV,2,FALSE)</f>
        <v>REG. 1813C C: 1" R: 6-15" O: 1/2</v>
      </c>
      <c r="L6693" s="44" t="str">
        <f>IF(VLOOKUP(FACTURACION[[#This Row],[REFERENCIA]],CODINV,3,FALSE)=0,"",VLOOKUP(FACTURACION[[#This Row],[REFERENCIA]],CODINV,3,FALSE))</f>
        <v/>
      </c>
      <c r="M6693" s="44" t="str">
        <f>+VLOOKUP(FACTURACION[[#This Row],[REFERENCIA]],CODINV,4,FALSE)</f>
        <v>REGULADORES</v>
      </c>
      <c r="N6693" s="44" t="str">
        <f>+VLOOKUP(FACTURACION[[#This Row],[REFERENCIA]],CODINV,5,FALSE)</f>
        <v>HONEYWELL</v>
      </c>
      <c r="O6693" s="114">
        <v>8</v>
      </c>
      <c r="P6693" s="131">
        <v>161570</v>
      </c>
      <c r="Q6693" s="48">
        <f>+FACTURACION[[#This Row],[CANTIDAD]]*FACTURACION[[#This Row],[VR UNITARIO]]/1000</f>
        <v>1292.56</v>
      </c>
      <c r="R6693" s="44" t="str">
        <f>+VLOOKUP(FACTURACION[[#This Row],[NIT]],TABLACLIENTE,5,FALSE)</f>
        <v>BOGOTÁ D.C.</v>
      </c>
    </row>
    <row r="6694" spans="3:18">
      <c r="C6694" s="29">
        <v>2020</v>
      </c>
      <c r="D6694" s="30" t="s">
        <v>701</v>
      </c>
      <c r="E6694" s="30">
        <f>MONTH(FACTURACION[[#This Row],[MES]]&amp;1)</f>
        <v>8</v>
      </c>
      <c r="F6694" s="223">
        <f>DATE(FACTURACION[[#This Row],[AÑO]],FACTURACION[[#This Row],[Mes numero]],1)</f>
        <v>44044</v>
      </c>
      <c r="G6694" s="162" t="s">
        <v>5397</v>
      </c>
      <c r="H6694" s="25">
        <v>830051066</v>
      </c>
      <c r="I6694" s="44" t="str">
        <f>+VLOOKUP(FACTURACION[[#This Row],[NIT]],TABLACLIENTE,2,FALSE)</f>
        <v>COMBUSTION Y CONTROL LTDA</v>
      </c>
      <c r="J6694" s="114" t="s">
        <v>6</v>
      </c>
      <c r="K6694" s="44" t="str">
        <f>+VLOOKUP(FACTURACION[[#This Row],[REFERENCIA]],CODINV,2,FALSE)</f>
        <v>REG.1813C C:3/4" R:6-15" O:1/2</v>
      </c>
      <c r="L6694" s="44" t="str">
        <f>IF(VLOOKUP(FACTURACION[[#This Row],[REFERENCIA]],CODINV,3,FALSE)=0,"",VLOOKUP(FACTURACION[[#This Row],[REFERENCIA]],CODINV,3,FALSE))</f>
        <v/>
      </c>
      <c r="M6694" s="44" t="str">
        <f>+VLOOKUP(FACTURACION[[#This Row],[REFERENCIA]],CODINV,4,FALSE)</f>
        <v>REGULADORES</v>
      </c>
      <c r="N6694" s="44" t="str">
        <f>+VLOOKUP(FACTURACION[[#This Row],[REFERENCIA]],CODINV,5,FALSE)</f>
        <v>HONEYWELL</v>
      </c>
      <c r="O6694" s="114">
        <v>8</v>
      </c>
      <c r="P6694" s="131">
        <v>161063</v>
      </c>
      <c r="Q6694" s="48">
        <f>+FACTURACION[[#This Row],[CANTIDAD]]*FACTURACION[[#This Row],[VR UNITARIO]]/1000</f>
        <v>1288.5039999999999</v>
      </c>
      <c r="R6694" s="44" t="str">
        <f>+VLOOKUP(FACTURACION[[#This Row],[NIT]],TABLACLIENTE,5,FALSE)</f>
        <v>BOGOTÁ D.C.</v>
      </c>
    </row>
    <row r="6695" spans="3:18">
      <c r="C6695" s="29">
        <v>2020</v>
      </c>
      <c r="D6695" s="30" t="s">
        <v>701</v>
      </c>
      <c r="E6695" s="30">
        <f>MONTH(FACTURACION[[#This Row],[MES]]&amp;1)</f>
        <v>8</v>
      </c>
      <c r="F6695" s="223">
        <f>DATE(FACTURACION[[#This Row],[AÑO]],FACTURACION[[#This Row],[Mes numero]],1)</f>
        <v>44044</v>
      </c>
      <c r="G6695" s="162" t="s">
        <v>5398</v>
      </c>
      <c r="H6695" s="25">
        <v>900950504</v>
      </c>
      <c r="I6695" s="44" t="str">
        <f>+VLOOKUP(FACTURACION[[#This Row],[NIT]],TABLACLIENTE,2,FALSE)</f>
        <v>DAMASA DE COLOMBIA S A S</v>
      </c>
      <c r="J6695" s="114" t="s">
        <v>6</v>
      </c>
      <c r="K6695" s="44" t="str">
        <f>+VLOOKUP(FACTURACION[[#This Row],[REFERENCIA]],CODINV,2,FALSE)</f>
        <v>REG.1813C C:3/4" R:6-15" O:1/2</v>
      </c>
      <c r="L6695" s="44" t="str">
        <f>IF(VLOOKUP(FACTURACION[[#This Row],[REFERENCIA]],CODINV,3,FALSE)=0,"",VLOOKUP(FACTURACION[[#This Row],[REFERENCIA]],CODINV,3,FALSE))</f>
        <v/>
      </c>
      <c r="M6695" s="44" t="str">
        <f>+VLOOKUP(FACTURACION[[#This Row],[REFERENCIA]],CODINV,4,FALSE)</f>
        <v>REGULADORES</v>
      </c>
      <c r="N6695" s="44" t="str">
        <f>+VLOOKUP(FACTURACION[[#This Row],[REFERENCIA]],CODINV,5,FALSE)</f>
        <v>HONEYWELL</v>
      </c>
      <c r="O6695" s="114">
        <v>5</v>
      </c>
      <c r="P6695" s="131">
        <v>162240</v>
      </c>
      <c r="Q6695" s="48">
        <f>+FACTURACION[[#This Row],[CANTIDAD]]*FACTURACION[[#This Row],[VR UNITARIO]]/1000</f>
        <v>811.2</v>
      </c>
      <c r="R6695" s="44" t="str">
        <f>+VLOOKUP(FACTURACION[[#This Row],[NIT]],TABLACLIENTE,5,FALSE)</f>
        <v>BOGOTÁ D.C.</v>
      </c>
    </row>
    <row r="6696" spans="3:18">
      <c r="C6696" s="29">
        <v>2020</v>
      </c>
      <c r="D6696" s="30" t="s">
        <v>701</v>
      </c>
      <c r="E6696" s="30">
        <f>MONTH(FACTURACION[[#This Row],[MES]]&amp;1)</f>
        <v>8</v>
      </c>
      <c r="F6696" s="223">
        <f>DATE(FACTURACION[[#This Row],[AÑO]],FACTURACION[[#This Row],[Mes numero]],1)</f>
        <v>44044</v>
      </c>
      <c r="G6696" s="162" t="s">
        <v>5398</v>
      </c>
      <c r="H6696" s="25">
        <v>900950504</v>
      </c>
      <c r="I6696" s="44" t="str">
        <f>+VLOOKUP(FACTURACION[[#This Row],[NIT]],TABLACLIENTE,2,FALSE)</f>
        <v>DAMASA DE COLOMBIA S A S</v>
      </c>
      <c r="J6696" s="114" t="s">
        <v>1064</v>
      </c>
      <c r="K6696" s="44" t="str">
        <f>+VLOOKUP(FACTURACION[[#This Row],[REFERENCIA]],CODINV,2,FALSE)</f>
        <v>REG. 1813C C: 1" R: 6-15" O: 1/2</v>
      </c>
      <c r="L6696" s="44" t="str">
        <f>IF(VLOOKUP(FACTURACION[[#This Row],[REFERENCIA]],CODINV,3,FALSE)=0,"",VLOOKUP(FACTURACION[[#This Row],[REFERENCIA]],CODINV,3,FALSE))</f>
        <v/>
      </c>
      <c r="M6696" s="44" t="str">
        <f>+VLOOKUP(FACTURACION[[#This Row],[REFERENCIA]],CODINV,4,FALSE)</f>
        <v>REGULADORES</v>
      </c>
      <c r="N6696" s="44" t="str">
        <f>+VLOOKUP(FACTURACION[[#This Row],[REFERENCIA]],CODINV,5,FALSE)</f>
        <v>HONEYWELL</v>
      </c>
      <c r="O6696" s="114">
        <v>5</v>
      </c>
      <c r="P6696" s="131">
        <v>174720</v>
      </c>
      <c r="Q6696" s="48">
        <f>+FACTURACION[[#This Row],[CANTIDAD]]*FACTURACION[[#This Row],[VR UNITARIO]]/1000</f>
        <v>873.6</v>
      </c>
      <c r="R6696" s="44" t="str">
        <f>+VLOOKUP(FACTURACION[[#This Row],[NIT]],TABLACLIENTE,5,FALSE)</f>
        <v>BOGOTÁ D.C.</v>
      </c>
    </row>
    <row r="6697" spans="3:18">
      <c r="C6697" s="29">
        <v>2020</v>
      </c>
      <c r="D6697" s="30" t="s">
        <v>701</v>
      </c>
      <c r="E6697" s="30">
        <f>MONTH(FACTURACION[[#This Row],[MES]]&amp;1)</f>
        <v>8</v>
      </c>
      <c r="F6697" s="223">
        <f>DATE(FACTURACION[[#This Row],[AÑO]],FACTURACION[[#This Row],[Mes numero]],1)</f>
        <v>44044</v>
      </c>
      <c r="G6697" s="162" t="s">
        <v>5399</v>
      </c>
      <c r="H6697" s="25">
        <v>800170118</v>
      </c>
      <c r="I6697" s="44" t="str">
        <f>+VLOOKUP(FACTURACION[[#This Row],[NIT]],TABLACLIENTE,2,FALSE)</f>
        <v>PROMOTORA DE GASES DEL SUR S A E S P (PROGASUR S.A. E.S.P.)</v>
      </c>
      <c r="J6697" s="114" t="s">
        <v>548</v>
      </c>
      <c r="K6697" s="44" t="str">
        <f>+VLOOKUP(FACTURACION[[#This Row],[REFERENCIA]],CODINV,2,FALSE)</f>
        <v>KIT ROTOR 3" 275-1440 GT</v>
      </c>
      <c r="L6697" s="44" t="str">
        <f>IF(VLOOKUP(FACTURACION[[#This Row],[REFERENCIA]],CODINV,3,FALSE)=0,"",VLOOKUP(FACTURACION[[#This Row],[REFERENCIA]],CODINV,3,FALSE))</f>
        <v>54511K004</v>
      </c>
      <c r="M6697" s="44" t="str">
        <f>+VLOOKUP(FACTURACION[[#This Row],[REFERENCIA]],CODINV,4,FALSE)</f>
        <v>REPUESTOS Y ACCESORIOS</v>
      </c>
      <c r="N6697" s="44" t="str">
        <f>+VLOOKUP(FACTURACION[[#This Row],[REFERENCIA]],CODINV,5,FALSE)</f>
        <v>HONEYWELL</v>
      </c>
      <c r="O6697" s="114">
        <v>1</v>
      </c>
      <c r="P6697" s="131">
        <v>1800496.9</v>
      </c>
      <c r="Q6697" s="48">
        <f>+FACTURACION[[#This Row],[CANTIDAD]]*FACTURACION[[#This Row],[VR UNITARIO]]/1000</f>
        <v>1800.4968999999999</v>
      </c>
      <c r="R6697" s="44" t="str">
        <f>+VLOOKUP(FACTURACION[[#This Row],[NIT]],TABLACLIENTE,5,FALSE)</f>
        <v>BOGOTÁ D.C.</v>
      </c>
    </row>
    <row r="6698" spans="3:18">
      <c r="C6698" s="29">
        <v>2020</v>
      </c>
      <c r="D6698" s="30" t="s">
        <v>701</v>
      </c>
      <c r="E6698" s="30">
        <f>MONTH(FACTURACION[[#This Row],[MES]]&amp;1)</f>
        <v>8</v>
      </c>
      <c r="F6698" s="223">
        <f>DATE(FACTURACION[[#This Row],[AÑO]],FACTURACION[[#This Row],[Mes numero]],1)</f>
        <v>44044</v>
      </c>
      <c r="G6698" s="162" t="s">
        <v>5400</v>
      </c>
      <c r="H6698" s="25">
        <v>822001073</v>
      </c>
      <c r="I6698" s="44" t="str">
        <f>+VLOOKUP(FACTURACION[[#This Row],[NIT]],TABLACLIENTE,2,FALSE)</f>
        <v>MADIGAS INGENIEROS S.A. E.S.P.</v>
      </c>
      <c r="J6698" s="114" t="s">
        <v>28</v>
      </c>
      <c r="K6698" s="44" t="str">
        <f>+VLOOKUP(FACTURACION[[#This Row],[REFERENCIA]],CODINV,2,FALSE)</f>
        <v>REGULADOR SR 113 3/4 R: 7-12 O:1/4</v>
      </c>
      <c r="L6698" s="44" t="str">
        <f>IF(VLOOKUP(FACTURACION[[#This Row],[REFERENCIA]],CODINV,3,FALSE)=0,"",VLOOKUP(FACTURACION[[#This Row],[REFERENCIA]],CODINV,3,FALSE))</f>
        <v/>
      </c>
      <c r="M6698" s="44" t="str">
        <f>+VLOOKUP(FACTURACION[[#This Row],[REFERENCIA]],CODINV,4,FALSE)</f>
        <v>REGULADORES</v>
      </c>
      <c r="N6698" s="44" t="str">
        <f>+VLOOKUP(FACTURACION[[#This Row],[REFERENCIA]],CODINV,5,FALSE)</f>
        <v>HONEYWELL</v>
      </c>
      <c r="O6698" s="114">
        <v>6</v>
      </c>
      <c r="P6698" s="131">
        <v>151500</v>
      </c>
      <c r="Q6698" s="48">
        <f>+FACTURACION[[#This Row],[CANTIDAD]]*FACTURACION[[#This Row],[VR UNITARIO]]/1000</f>
        <v>909</v>
      </c>
      <c r="R6698" s="44" t="str">
        <f>+VLOOKUP(FACTURACION[[#This Row],[NIT]],TABLACLIENTE,5,FALSE)</f>
        <v>ACACIAS</v>
      </c>
    </row>
    <row r="6699" spans="3:18">
      <c r="C6699" s="29">
        <v>2020</v>
      </c>
      <c r="D6699" s="30" t="s">
        <v>701</v>
      </c>
      <c r="E6699" s="30">
        <f>MONTH(FACTURACION[[#This Row],[MES]]&amp;1)</f>
        <v>8</v>
      </c>
      <c r="F6699" s="223">
        <f>DATE(FACTURACION[[#This Row],[AÑO]],FACTURACION[[#This Row],[Mes numero]],1)</f>
        <v>44044</v>
      </c>
      <c r="G6699" s="162" t="s">
        <v>5401</v>
      </c>
      <c r="H6699" s="25">
        <v>822001073</v>
      </c>
      <c r="I6699" s="44" t="str">
        <f>+VLOOKUP(FACTURACION[[#This Row],[NIT]],TABLACLIENTE,2,FALSE)</f>
        <v>MADIGAS INGENIEROS S.A. E.S.P.</v>
      </c>
      <c r="J6699" s="114" t="s">
        <v>28</v>
      </c>
      <c r="K6699" s="44" t="str">
        <f>+VLOOKUP(FACTURACION[[#This Row],[REFERENCIA]],CODINV,2,FALSE)</f>
        <v>REGULADOR SR 113 3/4 R: 7-12 O:1/4</v>
      </c>
      <c r="L6699" s="44" t="str">
        <f>IF(VLOOKUP(FACTURACION[[#This Row],[REFERENCIA]],CODINV,3,FALSE)=0,"",VLOOKUP(FACTURACION[[#This Row],[REFERENCIA]],CODINV,3,FALSE))</f>
        <v/>
      </c>
      <c r="M6699" s="44" t="str">
        <f>+VLOOKUP(FACTURACION[[#This Row],[REFERENCIA]],CODINV,4,FALSE)</f>
        <v>REGULADORES</v>
      </c>
      <c r="N6699" s="44" t="str">
        <f>+VLOOKUP(FACTURACION[[#This Row],[REFERENCIA]],CODINV,5,FALSE)</f>
        <v>HONEYWELL</v>
      </c>
      <c r="O6699" s="114">
        <v>4</v>
      </c>
      <c r="P6699" s="131">
        <v>151500</v>
      </c>
      <c r="Q6699" s="48">
        <f>+FACTURACION[[#This Row],[CANTIDAD]]*FACTURACION[[#This Row],[VR UNITARIO]]/1000</f>
        <v>606</v>
      </c>
      <c r="R6699" s="44" t="str">
        <f>+VLOOKUP(FACTURACION[[#This Row],[NIT]],TABLACLIENTE,5,FALSE)</f>
        <v>ACACIAS</v>
      </c>
    </row>
    <row r="6700" spans="3:18">
      <c r="C6700" s="29">
        <v>2020</v>
      </c>
      <c r="D6700" s="30" t="s">
        <v>701</v>
      </c>
      <c r="E6700" s="30">
        <f>MONTH(FACTURACION[[#This Row],[MES]]&amp;1)</f>
        <v>8</v>
      </c>
      <c r="F6700" s="223">
        <f>DATE(FACTURACION[[#This Row],[AÑO]],FACTURACION[[#This Row],[Mes numero]],1)</f>
        <v>44044</v>
      </c>
      <c r="G6700" s="162" t="s">
        <v>5402</v>
      </c>
      <c r="H6700" s="25">
        <v>860510723</v>
      </c>
      <c r="I6700" s="44" t="str">
        <f>+VLOOKUP(FACTURACION[[#This Row],[NIT]],TABLACLIENTE,2,FALSE)</f>
        <v>SAENA DE COLOMBIA S.A.</v>
      </c>
      <c r="J6700" s="114" t="s">
        <v>6</v>
      </c>
      <c r="K6700" s="44" t="str">
        <f>+VLOOKUP(FACTURACION[[#This Row],[REFERENCIA]],CODINV,2,FALSE)</f>
        <v>REG.1813C C:3/4" R:6-15" O:1/2</v>
      </c>
      <c r="L6700" s="44" t="str">
        <f>IF(VLOOKUP(FACTURACION[[#This Row],[REFERENCIA]],CODINV,3,FALSE)=0,"",VLOOKUP(FACTURACION[[#This Row],[REFERENCIA]],CODINV,3,FALSE))</f>
        <v/>
      </c>
      <c r="M6700" s="44" t="str">
        <f>+VLOOKUP(FACTURACION[[#This Row],[REFERENCIA]],CODINV,4,FALSE)</f>
        <v>REGULADORES</v>
      </c>
      <c r="N6700" s="44" t="str">
        <f>+VLOOKUP(FACTURACION[[#This Row],[REFERENCIA]],CODINV,5,FALSE)</f>
        <v>HONEYWELL</v>
      </c>
      <c r="O6700" s="114">
        <v>16</v>
      </c>
      <c r="P6700" s="131">
        <v>170000</v>
      </c>
      <c r="Q6700" s="48">
        <f>+FACTURACION[[#This Row],[CANTIDAD]]*FACTURACION[[#This Row],[VR UNITARIO]]/1000</f>
        <v>2720</v>
      </c>
      <c r="R6700" s="44" t="str">
        <f>+VLOOKUP(FACTURACION[[#This Row],[NIT]],TABLACLIENTE,5,FALSE)</f>
        <v>BOGOTÁ D.C.</v>
      </c>
    </row>
    <row r="6701" spans="3:18">
      <c r="C6701" s="29">
        <v>2020</v>
      </c>
      <c r="D6701" s="30" t="s">
        <v>701</v>
      </c>
      <c r="E6701" s="30">
        <f>MONTH(FACTURACION[[#This Row],[MES]]&amp;1)</f>
        <v>8</v>
      </c>
      <c r="F6701" s="223">
        <f>DATE(FACTURACION[[#This Row],[AÑO]],FACTURACION[[#This Row],[Mes numero]],1)</f>
        <v>44044</v>
      </c>
      <c r="G6701" s="162" t="s">
        <v>5403</v>
      </c>
      <c r="H6701" s="25">
        <v>900396759</v>
      </c>
      <c r="I6701" s="44" t="str">
        <f>+VLOOKUP(FACTURACION[[#This Row],[NIT]],TABLACLIENTE,2,FALSE)</f>
        <v>CHILCO DISTRIBUIDORA DE GAS Y ENERGIA S.A.S. E.S.P.</v>
      </c>
      <c r="J6701" s="114" t="s">
        <v>198</v>
      </c>
      <c r="K6701" s="44" t="str">
        <f>+VLOOKUP(FACTURACION[[#This Row],[REFERENCIA]],CODINV,2,FALSE)</f>
        <v>REG. 1813C-HC C. 1 1/4" R: 6-15" O: 1/2</v>
      </c>
      <c r="L6701" s="44" t="str">
        <f>IF(VLOOKUP(FACTURACION[[#This Row],[REFERENCIA]],CODINV,3,FALSE)=0,"",VLOOKUP(FACTURACION[[#This Row],[REFERENCIA]],CODINV,3,FALSE))</f>
        <v/>
      </c>
      <c r="M6701" s="44" t="str">
        <f>+VLOOKUP(FACTURACION[[#This Row],[REFERENCIA]],CODINV,4,FALSE)</f>
        <v>REGULADORES</v>
      </c>
      <c r="N6701" s="44" t="str">
        <f>+VLOOKUP(FACTURACION[[#This Row],[REFERENCIA]],CODINV,5,FALSE)</f>
        <v>HONEYWELL</v>
      </c>
      <c r="O6701" s="114">
        <v>4</v>
      </c>
      <c r="P6701" s="131">
        <v>190000</v>
      </c>
      <c r="Q6701" s="48">
        <f>+FACTURACION[[#This Row],[CANTIDAD]]*FACTURACION[[#This Row],[VR UNITARIO]]/1000</f>
        <v>760</v>
      </c>
      <c r="R6701" s="44" t="str">
        <f>+VLOOKUP(FACTURACION[[#This Row],[NIT]],TABLACLIENTE,5,FALSE)</f>
        <v>BOGOTÁ D.C.</v>
      </c>
    </row>
    <row r="6702" spans="3:18">
      <c r="C6702" s="29">
        <v>2020</v>
      </c>
      <c r="D6702" s="30" t="s">
        <v>701</v>
      </c>
      <c r="E6702" s="30">
        <f>MONTH(FACTURACION[[#This Row],[MES]]&amp;1)</f>
        <v>8</v>
      </c>
      <c r="F6702" s="223">
        <f>DATE(FACTURACION[[#This Row],[AÑO]],FACTURACION[[#This Row],[Mes numero]],1)</f>
        <v>44044</v>
      </c>
      <c r="G6702" s="162" t="s">
        <v>5404</v>
      </c>
      <c r="H6702" s="25">
        <v>900100978</v>
      </c>
      <c r="I6702" s="44" t="str">
        <f>+VLOOKUP(FACTURACION[[#This Row],[NIT]],TABLACLIENTE,2,FALSE)</f>
        <v>CENKAP COLOMBIA S.A.S.</v>
      </c>
      <c r="J6702" s="114" t="s">
        <v>706</v>
      </c>
      <c r="K6702" s="44" t="str">
        <f>+VLOOKUP(FACTURACION[[#This Row],[REFERENCIA]],CODINV,2,FALSE)</f>
        <v>VALVULA DE LLENADO 3/4" NPTX 1 3/4" ACM</v>
      </c>
      <c r="L6702" s="44" t="str">
        <f>IF(VLOOKUP(FACTURACION[[#This Row],[REFERENCIA]],CODINV,3,FALSE)=0,"",VLOOKUP(FACTURACION[[#This Row],[REFERENCIA]],CODINV,3,FALSE))</f>
        <v>7647SCT</v>
      </c>
      <c r="M6702" s="44" t="str">
        <f>+VLOOKUP(FACTURACION[[#This Row],[REFERENCIA]],CODINV,4,FALSE)</f>
        <v>VÁLVULAS Y MULTIVÁLVULAS</v>
      </c>
      <c r="N6702" s="44" t="str">
        <f>+VLOOKUP(FACTURACION[[#This Row],[REFERENCIA]],CODINV,5,FALSE)</f>
        <v>REGO</v>
      </c>
      <c r="O6702" s="114">
        <v>5</v>
      </c>
      <c r="P6702" s="131">
        <v>49950</v>
      </c>
      <c r="Q6702" s="48">
        <f>+FACTURACION[[#This Row],[CANTIDAD]]*FACTURACION[[#This Row],[VR UNITARIO]]/1000</f>
        <v>249.75</v>
      </c>
      <c r="R6702" s="44" t="str">
        <f>+VLOOKUP(FACTURACION[[#This Row],[NIT]],TABLACLIENTE,5,FALSE)</f>
        <v>FACATATIVÁ</v>
      </c>
    </row>
    <row r="6703" spans="3:18">
      <c r="C6703" s="29">
        <v>2020</v>
      </c>
      <c r="D6703" s="30" t="s">
        <v>701</v>
      </c>
      <c r="E6703" s="30">
        <f>MONTH(FACTURACION[[#This Row],[MES]]&amp;1)</f>
        <v>8</v>
      </c>
      <c r="F6703" s="223">
        <f>DATE(FACTURACION[[#This Row],[AÑO]],FACTURACION[[#This Row],[Mes numero]],1)</f>
        <v>44044</v>
      </c>
      <c r="G6703" s="162" t="s">
        <v>5404</v>
      </c>
      <c r="H6703" s="25">
        <v>900100978</v>
      </c>
      <c r="I6703" s="44" t="str">
        <f>+VLOOKUP(FACTURACION[[#This Row],[NIT]],TABLACLIENTE,2,FALSE)</f>
        <v>CENKAP COLOMBIA S.A.S.</v>
      </c>
      <c r="J6703" s="114" t="s">
        <v>113</v>
      </c>
      <c r="K6703" s="44" t="str">
        <f>+VLOOKUP(FACTURACION[[#This Row],[REFERENCIA]],CODINV,2,FALSE)</f>
        <v>VALVULA CHEK LOCK 3/4"</v>
      </c>
      <c r="L6703" s="44" t="str">
        <f>IF(VLOOKUP(FACTURACION[[#This Row],[REFERENCIA]],CODINV,3,FALSE)=0,"",VLOOKUP(FACTURACION[[#This Row],[REFERENCIA]],CODINV,3,FALSE))</f>
        <v>7590U</v>
      </c>
      <c r="M6703" s="44" t="str">
        <f>+VLOOKUP(FACTURACION[[#This Row],[REFERENCIA]],CODINV,4,FALSE)</f>
        <v>VÁLVULAS Y MULTIVÁLVULAS</v>
      </c>
      <c r="N6703" s="44" t="str">
        <f>+VLOOKUP(FACTURACION[[#This Row],[REFERENCIA]],CODINV,5,FALSE)</f>
        <v>REGO</v>
      </c>
      <c r="O6703" s="114">
        <v>10</v>
      </c>
      <c r="P6703" s="131">
        <v>80530</v>
      </c>
      <c r="Q6703" s="48">
        <f>+FACTURACION[[#This Row],[CANTIDAD]]*FACTURACION[[#This Row],[VR UNITARIO]]/1000</f>
        <v>805.3</v>
      </c>
      <c r="R6703" s="44" t="str">
        <f>+VLOOKUP(FACTURACION[[#This Row],[NIT]],TABLACLIENTE,5,FALSE)</f>
        <v>FACATATIVÁ</v>
      </c>
    </row>
    <row r="6704" spans="3:18">
      <c r="C6704" s="29">
        <v>2020</v>
      </c>
      <c r="D6704" s="30" t="s">
        <v>701</v>
      </c>
      <c r="E6704" s="30">
        <f>MONTH(FACTURACION[[#This Row],[MES]]&amp;1)</f>
        <v>8</v>
      </c>
      <c r="F6704" s="223">
        <f>DATE(FACTURACION[[#This Row],[AÑO]],FACTURACION[[#This Row],[Mes numero]],1)</f>
        <v>44044</v>
      </c>
      <c r="G6704" s="162" t="s">
        <v>5404</v>
      </c>
      <c r="H6704" s="25">
        <v>900100978</v>
      </c>
      <c r="I6704" s="44" t="str">
        <f>+VLOOKUP(FACTURACION[[#This Row],[NIT]],TABLACLIENTE,2,FALSE)</f>
        <v>CENKAP COLOMBIA S.A.S.</v>
      </c>
      <c r="J6704" s="114" t="s">
        <v>5409</v>
      </c>
      <c r="K6704" s="44" t="str">
        <f>+VLOOKUP(FACTURACION[[#This Row],[REFERENCIA]],CODINV,2,FALSE)</f>
        <v>VLV DE LLENADO 1 1/4"</v>
      </c>
      <c r="L6704" s="44" t="str">
        <f>IF(VLOOKUP(FACTURACION[[#This Row],[REFERENCIA]],CODINV,3,FALSE)=0,"",VLOOKUP(FACTURACION[[#This Row],[REFERENCIA]],CODINV,3,FALSE))</f>
        <v>7579CT</v>
      </c>
      <c r="M6704" s="44" t="str">
        <f>+VLOOKUP(FACTURACION[[#This Row],[REFERENCIA]],CODINV,4,FALSE)</f>
        <v>VÁLVULAS Y MULTIVÁLVULAS</v>
      </c>
      <c r="N6704" s="44" t="str">
        <f>+VLOOKUP(FACTURACION[[#This Row],[REFERENCIA]],CODINV,5,FALSE)</f>
        <v>REGO</v>
      </c>
      <c r="O6704" s="114">
        <v>5</v>
      </c>
      <c r="P6704" s="131">
        <v>105400</v>
      </c>
      <c r="Q6704" s="48">
        <f>+FACTURACION[[#This Row],[CANTIDAD]]*FACTURACION[[#This Row],[VR UNITARIO]]/1000</f>
        <v>527</v>
      </c>
      <c r="R6704" s="44" t="str">
        <f>+VLOOKUP(FACTURACION[[#This Row],[NIT]],TABLACLIENTE,5,FALSE)</f>
        <v>FACATATIVÁ</v>
      </c>
    </row>
    <row r="6705" spans="3:18">
      <c r="C6705" s="29">
        <v>2020</v>
      </c>
      <c r="D6705" s="30" t="s">
        <v>701</v>
      </c>
      <c r="E6705" s="30">
        <f>MONTH(FACTURACION[[#This Row],[MES]]&amp;1)</f>
        <v>8</v>
      </c>
      <c r="F6705" s="223">
        <f>DATE(FACTURACION[[#This Row],[AÑO]],FACTURACION[[#This Row],[Mes numero]],1)</f>
        <v>44044</v>
      </c>
      <c r="G6705" s="162" t="s">
        <v>5405</v>
      </c>
      <c r="H6705" s="25">
        <v>890500726</v>
      </c>
      <c r="I6705" s="44" t="str">
        <f>+VLOOKUP(FACTURACION[[#This Row],[NIT]],TABLACLIENTE,2,FALSE)</f>
        <v>NORTESANTANDEREANA DE GAS S.A. E.S.P (NORGAS S.A. E.S.P.)</v>
      </c>
      <c r="J6705" s="114" t="s">
        <v>45</v>
      </c>
      <c r="K6705" s="44" t="str">
        <f>+VLOOKUP(FACTURACION[[#This Row],[REFERENCIA]],CODINV,2,FALSE)</f>
        <v>REGULADOR  PRIMERA ETAPA</v>
      </c>
      <c r="L6705" s="44" t="str">
        <f>IF(VLOOKUP(FACTURACION[[#This Row],[REFERENCIA]],CODINV,3,FALSE)=0,"",VLOOKUP(FACTURACION[[#This Row],[REFERENCIA]],CODINV,3,FALSE))</f>
        <v>1584VN</v>
      </c>
      <c r="M6705" s="44" t="str">
        <f>+VLOOKUP(FACTURACION[[#This Row],[REFERENCIA]],CODINV,4,FALSE)</f>
        <v>REGULADORES</v>
      </c>
      <c r="N6705" s="44" t="str">
        <f>+VLOOKUP(FACTURACION[[#This Row],[REFERENCIA]],CODINV,5,FALSE)</f>
        <v>REGO</v>
      </c>
      <c r="O6705" s="114">
        <v>10</v>
      </c>
      <c r="P6705" s="131">
        <v>280000</v>
      </c>
      <c r="Q6705" s="48">
        <f>+FACTURACION[[#This Row],[CANTIDAD]]*FACTURACION[[#This Row],[VR UNITARIO]]/1000</f>
        <v>2800</v>
      </c>
      <c r="R6705" s="44" t="str">
        <f>+VLOOKUP(FACTURACION[[#This Row],[NIT]],TABLACLIENTE,5,FALSE)</f>
        <v>BUCARAMANGA</v>
      </c>
    </row>
    <row r="6706" spans="3:18">
      <c r="C6706" s="29">
        <v>2020</v>
      </c>
      <c r="D6706" s="30" t="s">
        <v>702</v>
      </c>
      <c r="E6706" s="30">
        <f>MONTH(FACTURACION[[#This Row],[MES]]&amp;1)</f>
        <v>9</v>
      </c>
      <c r="F6706" s="223">
        <f>DATE(FACTURACION[[#This Row],[AÑO]],FACTURACION[[#This Row],[Mes numero]],1)</f>
        <v>44075</v>
      </c>
      <c r="G6706" s="162" t="s">
        <v>5418</v>
      </c>
      <c r="H6706" s="25">
        <v>901014309</v>
      </c>
      <c r="I6706" s="44" t="str">
        <f>+VLOOKUP(FACTURACION[[#This Row],[NIT]],TABLACLIENTE,2,FALSE)</f>
        <v>SERVINDUSTRIALES JAC SAS</v>
      </c>
      <c r="J6706" s="114" t="s">
        <v>1064</v>
      </c>
      <c r="K6706" s="44" t="str">
        <f>+VLOOKUP(FACTURACION[[#This Row],[REFERENCIA]],CODINV,2,FALSE)</f>
        <v>REG. 1813C C: 1" R: 6-15" O: 1/2</v>
      </c>
      <c r="L6706" s="44" t="str">
        <f>IF(VLOOKUP(FACTURACION[[#This Row],[REFERENCIA]],CODINV,3,FALSE)=0,"",VLOOKUP(FACTURACION[[#This Row],[REFERENCIA]],CODINV,3,FALSE))</f>
        <v/>
      </c>
      <c r="M6706" s="44" t="str">
        <f>+VLOOKUP(FACTURACION[[#This Row],[REFERENCIA]],CODINV,4,FALSE)</f>
        <v>REGULADORES</v>
      </c>
      <c r="N6706" s="44" t="str">
        <f>+VLOOKUP(FACTURACION[[#This Row],[REFERENCIA]],CODINV,5,FALSE)</f>
        <v>HONEYWELL</v>
      </c>
      <c r="O6706" s="114">
        <v>2</v>
      </c>
      <c r="P6706" s="131">
        <v>180000</v>
      </c>
      <c r="Q6706" s="48">
        <f>+FACTURACION[[#This Row],[CANTIDAD]]*FACTURACION[[#This Row],[VR UNITARIO]]/1000</f>
        <v>360</v>
      </c>
      <c r="R6706" s="44" t="str">
        <f>+VLOOKUP(FACTURACION[[#This Row],[NIT]],TABLACLIENTE,5,FALSE)</f>
        <v>BOGOTÁ D.C.</v>
      </c>
    </row>
    <row r="6707" spans="3:18">
      <c r="C6707" s="29">
        <v>2020</v>
      </c>
      <c r="D6707" s="30" t="s">
        <v>702</v>
      </c>
      <c r="E6707" s="30">
        <f>MONTH(FACTURACION[[#This Row],[MES]]&amp;1)</f>
        <v>9</v>
      </c>
      <c r="F6707" s="223">
        <f>DATE(FACTURACION[[#This Row],[AÑO]],FACTURACION[[#This Row],[Mes numero]],1)</f>
        <v>44075</v>
      </c>
      <c r="G6707" s="162" t="s">
        <v>5419</v>
      </c>
      <c r="H6707" s="25">
        <v>890500726</v>
      </c>
      <c r="I6707" s="44" t="str">
        <f>+VLOOKUP(FACTURACION[[#This Row],[NIT]],TABLACLIENTE,2,FALSE)</f>
        <v>NORTESANTANDEREANA DE GAS S.A. E.S.P (NORGAS S.A. E.S.P.)</v>
      </c>
      <c r="J6707" s="114" t="s">
        <v>42</v>
      </c>
      <c r="K6707" s="44" t="str">
        <f>+VLOOKUP(FACTURACION[[#This Row],[REFERENCIA]],CODINV,2,FALSE)</f>
        <v>ADAPTADOR 1 1/4" NPT X 1 3/4" ACME</v>
      </c>
      <c r="L6707" s="44" t="str">
        <f>IF(VLOOKUP(FACTURACION[[#This Row],[REFERENCIA]],CODINV,3,FALSE)=0,"",VLOOKUP(FACTURACION[[#This Row],[REFERENCIA]],CODINV,3,FALSE))</f>
        <v>RE-H-5767F</v>
      </c>
      <c r="M6707" s="44" t="str">
        <f>+VLOOKUP(FACTURACION[[#This Row],[REFERENCIA]],CODINV,4,FALSE)</f>
        <v>REPUESTOS Y ACCESORIOS</v>
      </c>
      <c r="N6707" s="44" t="str">
        <f>+VLOOKUP(FACTURACION[[#This Row],[REFERENCIA]],CODINV,5,FALSE)</f>
        <v>REGO</v>
      </c>
      <c r="O6707" s="114">
        <v>1</v>
      </c>
      <c r="P6707" s="131">
        <v>89900</v>
      </c>
      <c r="Q6707" s="48">
        <f>+FACTURACION[[#This Row],[CANTIDAD]]*FACTURACION[[#This Row],[VR UNITARIO]]/1000</f>
        <v>89.9</v>
      </c>
      <c r="R6707" s="44" t="str">
        <f>+VLOOKUP(FACTURACION[[#This Row],[NIT]],TABLACLIENTE,5,FALSE)</f>
        <v>BUCARAMANGA</v>
      </c>
    </row>
    <row r="6708" spans="3:18">
      <c r="C6708" s="29">
        <v>2020</v>
      </c>
      <c r="D6708" s="30" t="s">
        <v>702</v>
      </c>
      <c r="E6708" s="30">
        <f>MONTH(FACTURACION[[#This Row],[MES]]&amp;1)</f>
        <v>9</v>
      </c>
      <c r="F6708" s="223">
        <f>DATE(FACTURACION[[#This Row],[AÑO]],FACTURACION[[#This Row],[Mes numero]],1)</f>
        <v>44075</v>
      </c>
      <c r="G6708" s="162" t="s">
        <v>5419</v>
      </c>
      <c r="H6708" s="25">
        <v>890500726</v>
      </c>
      <c r="I6708" s="44" t="str">
        <f>+VLOOKUP(FACTURACION[[#This Row],[NIT]],TABLACLIENTE,2,FALSE)</f>
        <v>NORTESANTANDEREANA DE GAS S.A. E.S.P (NORGAS S.A. E.S.P.)</v>
      </c>
      <c r="J6708" s="114" t="s">
        <v>236</v>
      </c>
      <c r="K6708" s="44" t="str">
        <f>+VLOOKUP(FACTURACION[[#This Row],[REFERENCIA]],CODINV,2,FALSE)</f>
        <v>ADAPTADOR 1 3/4"ACME X 1 1/4" NPT BRONCE</v>
      </c>
      <c r="L6708" s="44" t="str">
        <f>IF(VLOOKUP(FACTURACION[[#This Row],[REFERENCIA]],CODINV,3,FALSE)=0,"",VLOOKUP(FACTURACION[[#This Row],[REFERENCIA]],CODINV,3,FALSE))</f>
        <v>5765F</v>
      </c>
      <c r="M6708" s="44" t="str">
        <f>+VLOOKUP(FACTURACION[[#This Row],[REFERENCIA]],CODINV,4,FALSE)</f>
        <v>REPUESTOS Y ACCESORIOS</v>
      </c>
      <c r="N6708" s="44" t="str">
        <f>+VLOOKUP(FACTURACION[[#This Row],[REFERENCIA]],CODINV,5,FALSE)</f>
        <v>REGO</v>
      </c>
      <c r="O6708" s="114">
        <v>1</v>
      </c>
      <c r="P6708" s="131">
        <v>59400</v>
      </c>
      <c r="Q6708" s="48">
        <f>+FACTURACION[[#This Row],[CANTIDAD]]*FACTURACION[[#This Row],[VR UNITARIO]]/1000</f>
        <v>59.4</v>
      </c>
      <c r="R6708" s="44" t="str">
        <f>+VLOOKUP(FACTURACION[[#This Row],[NIT]],TABLACLIENTE,5,FALSE)</f>
        <v>BUCARAMANGA</v>
      </c>
    </row>
    <row r="6709" spans="3:18">
      <c r="C6709" s="29">
        <v>2020</v>
      </c>
      <c r="D6709" s="30" t="s">
        <v>702</v>
      </c>
      <c r="E6709" s="30">
        <f>MONTH(FACTURACION[[#This Row],[MES]]&amp;1)</f>
        <v>9</v>
      </c>
      <c r="F6709" s="223">
        <f>DATE(FACTURACION[[#This Row],[AÑO]],FACTURACION[[#This Row],[Mes numero]],1)</f>
        <v>44075</v>
      </c>
      <c r="G6709" s="162" t="s">
        <v>5419</v>
      </c>
      <c r="H6709" s="25">
        <v>890500726</v>
      </c>
      <c r="I6709" s="44" t="str">
        <f>+VLOOKUP(FACTURACION[[#This Row],[NIT]],TABLACLIENTE,2,FALSE)</f>
        <v>NORTESANTANDEREANA DE GAS S.A. E.S.P (NORGAS S.A. E.S.P.)</v>
      </c>
      <c r="J6709" s="114" t="s">
        <v>92</v>
      </c>
      <c r="K6709" s="44" t="str">
        <f>+VLOOKUP(FACTURACION[[#This Row],[REFERENCIA]],CODINV,2,FALSE)</f>
        <v>VALVULA DE EXCESO DE FLUJO 2"</v>
      </c>
      <c r="L6709" s="44" t="str">
        <f>IF(VLOOKUP(FACTURACION[[#This Row],[REFERENCIA]],CODINV,3,FALSE)=0,"",VLOOKUP(FACTURACION[[#This Row],[REFERENCIA]],CODINV,3,FALSE))</f>
        <v>A3292C</v>
      </c>
      <c r="M6709" s="44" t="str">
        <f>+VLOOKUP(FACTURACION[[#This Row],[REFERENCIA]],CODINV,4,FALSE)</f>
        <v>VÁLVULAS Y MULTIVÁLVULAS</v>
      </c>
      <c r="N6709" s="44" t="str">
        <f>+VLOOKUP(FACTURACION[[#This Row],[REFERENCIA]],CODINV,5,FALSE)</f>
        <v>REGO</v>
      </c>
      <c r="O6709" s="114">
        <v>2</v>
      </c>
      <c r="P6709" s="131">
        <v>208600</v>
      </c>
      <c r="Q6709" s="48">
        <f>+FACTURACION[[#This Row],[CANTIDAD]]*FACTURACION[[#This Row],[VR UNITARIO]]/1000</f>
        <v>417.2</v>
      </c>
      <c r="R6709" s="44" t="str">
        <f>+VLOOKUP(FACTURACION[[#This Row],[NIT]],TABLACLIENTE,5,FALSE)</f>
        <v>BUCARAMANGA</v>
      </c>
    </row>
    <row r="6710" spans="3:18">
      <c r="C6710" s="29">
        <v>2020</v>
      </c>
      <c r="D6710" s="30" t="s">
        <v>702</v>
      </c>
      <c r="E6710" s="30">
        <f>MONTH(FACTURACION[[#This Row],[MES]]&amp;1)</f>
        <v>9</v>
      </c>
      <c r="F6710" s="223">
        <f>DATE(FACTURACION[[#This Row],[AÑO]],FACTURACION[[#This Row],[Mes numero]],1)</f>
        <v>44075</v>
      </c>
      <c r="G6710" s="175" t="s">
        <v>5420</v>
      </c>
      <c r="H6710" s="25">
        <v>890503900</v>
      </c>
      <c r="I6710" s="44" t="str">
        <f>+VLOOKUP(FACTURACION[[#This Row],[NIT]],TABLACLIENTE,2,FALSE)</f>
        <v>GASES DEL ORIENTE S.A. E.S.P.</v>
      </c>
      <c r="J6710" s="140" t="s">
        <v>102</v>
      </c>
      <c r="K6710" s="44" t="str">
        <f>+VLOOKUP(FACTURACION[[#This Row],[REFERENCIA]],CODINV,2,FALSE)</f>
        <v>MEDIDOR ROTATIVO G 250</v>
      </c>
      <c r="L6710" s="44" t="str">
        <f>IF(VLOOKUP(FACTURACION[[#This Row],[REFERENCIA]],CODINV,3,FALSE)=0,"",VLOOKUP(FACTURACION[[#This Row],[REFERENCIA]],CODINV,3,FALSE))</f>
        <v/>
      </c>
      <c r="M6710" s="44" t="str">
        <f>+VLOOKUP(FACTURACION[[#This Row],[REFERENCIA]],CODINV,4,FALSE)</f>
        <v>MEDIDORES</v>
      </c>
      <c r="N6710" s="44" t="str">
        <f>+VLOOKUP(FACTURACION[[#This Row],[REFERENCIA]],CODINV,5,FALSE)</f>
        <v>HONEYWELL</v>
      </c>
      <c r="O6710" s="140">
        <v>0</v>
      </c>
      <c r="P6710" s="131">
        <v>10737598</v>
      </c>
      <c r="Q6710" s="48">
        <f>+FACTURACION[[#This Row],[CANTIDAD]]*FACTURACION[[#This Row],[VR UNITARIO]]/1000</f>
        <v>0</v>
      </c>
      <c r="R6710" s="44" t="str">
        <f>+VLOOKUP(FACTURACION[[#This Row],[NIT]],TABLACLIENTE,5,FALSE)</f>
        <v>CUCUTA</v>
      </c>
    </row>
    <row r="6711" spans="3:18">
      <c r="C6711" s="29">
        <v>2020</v>
      </c>
      <c r="D6711" s="30" t="s">
        <v>702</v>
      </c>
      <c r="E6711" s="30">
        <f>MONTH(FACTURACION[[#This Row],[MES]]&amp;1)</f>
        <v>9</v>
      </c>
      <c r="F6711" s="223">
        <f>DATE(FACTURACION[[#This Row],[AÑO]],FACTURACION[[#This Row],[Mes numero]],1)</f>
        <v>44075</v>
      </c>
      <c r="G6711" s="162" t="s">
        <v>5421</v>
      </c>
      <c r="H6711" s="25">
        <v>800021272</v>
      </c>
      <c r="I6711" s="44" t="str">
        <f>+VLOOKUP(FACTURACION[[#This Row],[NIT]],TABLACLIENTE,2,FALSE)</f>
        <v>GASES DEL LLANO S.A. E.S.P (LLANOGAS S.A. E.S.P.)</v>
      </c>
      <c r="J6711" s="114" t="s">
        <v>21</v>
      </c>
      <c r="K6711" s="44" t="str">
        <f>+VLOOKUP(FACTURACION[[#This Row],[REFERENCIA]],CODINV,2,FALSE)</f>
        <v>MEDIDOR AC-630 C:1 1/4" MAOP 25PSIG CON CONECTORES</v>
      </c>
      <c r="L6711" s="44" t="str">
        <f>IF(VLOOKUP(FACTURACION[[#This Row],[REFERENCIA]],CODINV,3,FALSE)=0,"",VLOOKUP(FACTURACION[[#This Row],[REFERENCIA]],CODINV,3,FALSE))</f>
        <v/>
      </c>
      <c r="M6711" s="44" t="str">
        <f>+VLOOKUP(FACTURACION[[#This Row],[REFERENCIA]],CODINV,4,FALSE)</f>
        <v>MEDIDORES</v>
      </c>
      <c r="N6711" s="44" t="str">
        <f>+VLOOKUP(FACTURACION[[#This Row],[REFERENCIA]],CODINV,5,FALSE)</f>
        <v>HONEYWELL</v>
      </c>
      <c r="O6711" s="114">
        <v>2</v>
      </c>
      <c r="P6711" s="131">
        <v>2232679.86</v>
      </c>
      <c r="Q6711" s="48">
        <f>+FACTURACION[[#This Row],[CANTIDAD]]*FACTURACION[[#This Row],[VR UNITARIO]]/1000</f>
        <v>4465.3597199999995</v>
      </c>
      <c r="R6711" s="44" t="str">
        <f>+VLOOKUP(FACTURACION[[#This Row],[NIT]],TABLACLIENTE,5,FALSE)</f>
        <v>VILLAVICENCIO</v>
      </c>
    </row>
    <row r="6712" spans="3:18">
      <c r="C6712" s="29">
        <v>2020</v>
      </c>
      <c r="D6712" s="30" t="s">
        <v>702</v>
      </c>
      <c r="E6712" s="30">
        <f>MONTH(FACTURACION[[#This Row],[MES]]&amp;1)</f>
        <v>9</v>
      </c>
      <c r="F6712" s="223">
        <f>DATE(FACTURACION[[#This Row],[AÑO]],FACTURACION[[#This Row],[Mes numero]],1)</f>
        <v>44075</v>
      </c>
      <c r="G6712" s="162" t="s">
        <v>5422</v>
      </c>
      <c r="H6712" s="25">
        <v>800167643</v>
      </c>
      <c r="I6712" s="44" t="str">
        <f>+VLOOKUP(FACTURACION[[#This Row],[NIT]],TABLACLIENTE,2,FALSE)</f>
        <v>GASES DE OCCIDENTE S.A. E.S.P. (GDO)</v>
      </c>
      <c r="J6712" s="114" t="s">
        <v>63</v>
      </c>
      <c r="K6712" s="44" t="str">
        <f>+VLOOKUP(FACTURACION[[#This Row],[REFERENCIA]],CODINV,2,FALSE)</f>
        <v>AFV 2" S300 FO</v>
      </c>
      <c r="L6712" s="44" t="str">
        <f>IF(VLOOKUP(FACTURACION[[#This Row],[REFERENCIA]],CODINV,3,FALSE)=0,"",VLOOKUP(FACTURACION[[#This Row],[REFERENCIA]],CODINV,3,FALSE))</f>
        <v/>
      </c>
      <c r="M6712" s="44" t="str">
        <f>+VLOOKUP(FACTURACION[[#This Row],[REFERENCIA]],CODINV,4,FALSE)</f>
        <v>REGULADORES</v>
      </c>
      <c r="N6712" s="44" t="str">
        <f>+VLOOKUP(FACTURACION[[#This Row],[REFERENCIA]],CODINV,5,FALSE)</f>
        <v>HONEYWELL</v>
      </c>
      <c r="O6712" s="114">
        <v>8</v>
      </c>
      <c r="P6712" s="131">
        <v>9802057</v>
      </c>
      <c r="Q6712" s="48">
        <f>+FACTURACION[[#This Row],[CANTIDAD]]*FACTURACION[[#This Row],[VR UNITARIO]]/1000</f>
        <v>78416.456000000006</v>
      </c>
      <c r="R6712" s="44" t="str">
        <f>+VLOOKUP(FACTURACION[[#This Row],[NIT]],TABLACLIENTE,5,FALSE)</f>
        <v>CALI</v>
      </c>
    </row>
    <row r="6713" spans="3:18">
      <c r="C6713" s="29">
        <v>2020</v>
      </c>
      <c r="D6713" s="30" t="s">
        <v>702</v>
      </c>
      <c r="E6713" s="30">
        <f>MONTH(FACTURACION[[#This Row],[MES]]&amp;1)</f>
        <v>9</v>
      </c>
      <c r="F6713" s="223">
        <f>DATE(FACTURACION[[#This Row],[AÑO]],FACTURACION[[#This Row],[Mes numero]],1)</f>
        <v>44075</v>
      </c>
      <c r="G6713" s="162" t="s">
        <v>5422</v>
      </c>
      <c r="H6713" s="25">
        <v>800167643</v>
      </c>
      <c r="I6713" s="44" t="str">
        <f>+VLOOKUP(FACTURACION[[#This Row],[NIT]],TABLACLIENTE,2,FALSE)</f>
        <v>GASES DE OCCIDENTE S.A. E.S.P. (GDO)</v>
      </c>
      <c r="J6713" s="114" t="s">
        <v>713</v>
      </c>
      <c r="K6713" s="44" t="str">
        <f>+VLOOKUP(FACTURACION[[#This Row],[REFERENCIA]],CODINV,2,FALSE)</f>
        <v>CONTROL LOOP ZSC-100 BM COMPOSITE</v>
      </c>
      <c r="L6713" s="44" t="str">
        <f>IF(VLOOKUP(FACTURACION[[#This Row],[REFERENCIA]],CODINV,3,FALSE)=0,"",VLOOKUP(FACTURACION[[#This Row],[REFERENCIA]],CODINV,3,FALSE))</f>
        <v/>
      </c>
      <c r="M6713" s="44" t="str">
        <f>+VLOOKUP(FACTURACION[[#This Row],[REFERENCIA]],CODINV,4,FALSE)</f>
        <v>REGULADORES</v>
      </c>
      <c r="N6713" s="44" t="str">
        <f>+VLOOKUP(FACTURACION[[#This Row],[REFERENCIA]],CODINV,5,FALSE)</f>
        <v>HONEYWELL</v>
      </c>
      <c r="O6713" s="114">
        <v>10</v>
      </c>
      <c r="P6713" s="131">
        <v>3747866</v>
      </c>
      <c r="Q6713" s="48">
        <f>+FACTURACION[[#This Row],[CANTIDAD]]*FACTURACION[[#This Row],[VR UNITARIO]]/1000</f>
        <v>37478.660000000003</v>
      </c>
      <c r="R6713" s="44" t="str">
        <f>+VLOOKUP(FACTURACION[[#This Row],[NIT]],TABLACLIENTE,5,FALSE)</f>
        <v>CALI</v>
      </c>
    </row>
    <row r="6714" spans="3:18">
      <c r="C6714" s="29">
        <v>2020</v>
      </c>
      <c r="D6714" s="30" t="s">
        <v>702</v>
      </c>
      <c r="E6714" s="30">
        <f>MONTH(FACTURACION[[#This Row],[MES]]&amp;1)</f>
        <v>9</v>
      </c>
      <c r="F6714" s="223">
        <f>DATE(FACTURACION[[#This Row],[AÑO]],FACTURACION[[#This Row],[Mes numero]],1)</f>
        <v>44075</v>
      </c>
      <c r="G6714" s="162" t="s">
        <v>5422</v>
      </c>
      <c r="H6714" s="25">
        <v>800167643</v>
      </c>
      <c r="I6714" s="44" t="str">
        <f>+VLOOKUP(FACTURACION[[#This Row],[NIT]],TABLACLIENTE,2,FALSE)</f>
        <v>GASES DE OCCIDENTE S.A. E.S.P. (GDO)</v>
      </c>
      <c r="J6714" s="114" t="s">
        <v>65</v>
      </c>
      <c r="K6714" s="44" t="str">
        <f>+VLOOKUP(FACTURACION[[#This Row],[REFERENCIA]],CODINV,2,FALSE)</f>
        <v>CONTROL LOOP ZSC-100 BM INSPIRATOR</v>
      </c>
      <c r="L6714" s="44" t="str">
        <f>IF(VLOOKUP(FACTURACION[[#This Row],[REFERENCIA]],CODINV,3,FALSE)=0,"",VLOOKUP(FACTURACION[[#This Row],[REFERENCIA]],CODINV,3,FALSE))</f>
        <v/>
      </c>
      <c r="M6714" s="44" t="str">
        <f>+VLOOKUP(FACTURACION[[#This Row],[REFERENCIA]],CODINV,4,FALSE)</f>
        <v>REGULADORES</v>
      </c>
      <c r="N6714" s="44" t="str">
        <f>+VLOOKUP(FACTURACION[[#This Row],[REFERENCIA]],CODINV,5,FALSE)</f>
        <v>HONEYWELL</v>
      </c>
      <c r="O6714" s="114">
        <v>12</v>
      </c>
      <c r="P6714" s="131">
        <v>4496165</v>
      </c>
      <c r="Q6714" s="48">
        <f>+FACTURACION[[#This Row],[CANTIDAD]]*FACTURACION[[#This Row],[VR UNITARIO]]/1000</f>
        <v>53953.98</v>
      </c>
      <c r="R6714" s="44" t="str">
        <f>+VLOOKUP(FACTURACION[[#This Row],[NIT]],TABLACLIENTE,5,FALSE)</f>
        <v>CALI</v>
      </c>
    </row>
    <row r="6715" spans="3:18">
      <c r="C6715" s="29">
        <v>2020</v>
      </c>
      <c r="D6715" s="30" t="s">
        <v>702</v>
      </c>
      <c r="E6715" s="30">
        <f>MONTH(FACTURACION[[#This Row],[MES]]&amp;1)</f>
        <v>9</v>
      </c>
      <c r="F6715" s="223">
        <f>DATE(FACTURACION[[#This Row],[AÑO]],FACTURACION[[#This Row],[Mes numero]],1)</f>
        <v>44075</v>
      </c>
      <c r="G6715" s="162" t="s">
        <v>5422</v>
      </c>
      <c r="H6715" s="25">
        <v>800167643</v>
      </c>
      <c r="I6715" s="44" t="str">
        <f>+VLOOKUP(FACTURACION[[#This Row],[NIT]],TABLACLIENTE,2,FALSE)</f>
        <v>GASES DE OCCIDENTE S.A. E.S.P. (GDO)</v>
      </c>
      <c r="J6715" s="114" t="s">
        <v>65</v>
      </c>
      <c r="K6715" s="44" t="str">
        <f>+VLOOKUP(FACTURACION[[#This Row],[REFERENCIA]],CODINV,2,FALSE)</f>
        <v>CONTROL LOOP ZSC-100 BM INSPIRATOR</v>
      </c>
      <c r="L6715" s="44" t="str">
        <f>IF(VLOOKUP(FACTURACION[[#This Row],[REFERENCIA]],CODINV,3,FALSE)=0,"",VLOOKUP(FACTURACION[[#This Row],[REFERENCIA]],CODINV,3,FALSE))</f>
        <v/>
      </c>
      <c r="M6715" s="44" t="str">
        <f>+VLOOKUP(FACTURACION[[#This Row],[REFERENCIA]],CODINV,4,FALSE)</f>
        <v>REGULADORES</v>
      </c>
      <c r="N6715" s="44" t="str">
        <f>+VLOOKUP(FACTURACION[[#This Row],[REFERENCIA]],CODINV,5,FALSE)</f>
        <v>HONEYWELL</v>
      </c>
      <c r="O6715" s="114">
        <v>6</v>
      </c>
      <c r="P6715" s="131">
        <v>4496165.5</v>
      </c>
      <c r="Q6715" s="48">
        <f>+FACTURACION[[#This Row],[CANTIDAD]]*FACTURACION[[#This Row],[VR UNITARIO]]/1000</f>
        <v>26976.992999999999</v>
      </c>
      <c r="R6715" s="44" t="str">
        <f>+VLOOKUP(FACTURACION[[#This Row],[NIT]],TABLACLIENTE,5,FALSE)</f>
        <v>CALI</v>
      </c>
    </row>
    <row r="6716" spans="3:18">
      <c r="C6716" s="29">
        <v>2020</v>
      </c>
      <c r="D6716" s="30" t="s">
        <v>702</v>
      </c>
      <c r="E6716" s="30">
        <f>MONTH(FACTURACION[[#This Row],[MES]]&amp;1)</f>
        <v>9</v>
      </c>
      <c r="F6716" s="223">
        <f>DATE(FACTURACION[[#This Row],[AÑO]],FACTURACION[[#This Row],[Mes numero]],1)</f>
        <v>44075</v>
      </c>
      <c r="G6716" s="162" t="s">
        <v>5422</v>
      </c>
      <c r="H6716" s="25">
        <v>800167643</v>
      </c>
      <c r="I6716" s="44" t="str">
        <f>+VLOOKUP(FACTURACION[[#This Row],[NIT]],TABLACLIENTE,2,FALSE)</f>
        <v>GASES DE OCCIDENTE S.A. E.S.P. (GDO)</v>
      </c>
      <c r="J6716" s="114" t="s">
        <v>183</v>
      </c>
      <c r="K6716" s="44" t="str">
        <f>+VLOOKUP(FACTURACION[[#This Row],[REFERENCIA]],CODINV,2,FALSE)</f>
        <v>MANGA 2" S300 H5</v>
      </c>
      <c r="L6716" s="44" t="str">
        <f>IF(VLOOKUP(FACTURACION[[#This Row],[REFERENCIA]],CODINV,3,FALSE)=0,"",VLOOKUP(FACTURACION[[#This Row],[REFERENCIA]],CODINV,3,FALSE))</f>
        <v>73404P008</v>
      </c>
      <c r="M6716" s="44" t="str">
        <f>+VLOOKUP(FACTURACION[[#This Row],[REFERENCIA]],CODINV,4,FALSE)</f>
        <v>MANGAS</v>
      </c>
      <c r="N6716" s="44" t="str">
        <f>+VLOOKUP(FACTURACION[[#This Row],[REFERENCIA]],CODINV,5,FALSE)</f>
        <v>HONEYWELL</v>
      </c>
      <c r="O6716" s="114">
        <v>2</v>
      </c>
      <c r="P6716" s="131">
        <v>553911.94999999995</v>
      </c>
      <c r="Q6716" s="48">
        <f>+FACTURACION[[#This Row],[CANTIDAD]]*FACTURACION[[#This Row],[VR UNITARIO]]/1000</f>
        <v>1107.8238999999999</v>
      </c>
      <c r="R6716" s="44" t="str">
        <f>+VLOOKUP(FACTURACION[[#This Row],[NIT]],TABLACLIENTE,5,FALSE)</f>
        <v>CALI</v>
      </c>
    </row>
    <row r="6717" spans="3:18">
      <c r="C6717" s="29">
        <v>2020</v>
      </c>
      <c r="D6717" s="30" t="s">
        <v>702</v>
      </c>
      <c r="E6717" s="30">
        <f>MONTH(FACTURACION[[#This Row],[MES]]&amp;1)</f>
        <v>9</v>
      </c>
      <c r="F6717" s="223">
        <f>DATE(FACTURACION[[#This Row],[AÑO]],FACTURACION[[#This Row],[Mes numero]],1)</f>
        <v>44075</v>
      </c>
      <c r="G6717" s="162" t="s">
        <v>5422</v>
      </c>
      <c r="H6717" s="25">
        <v>800167643</v>
      </c>
      <c r="I6717" s="44" t="str">
        <f>+VLOOKUP(FACTURACION[[#This Row],[NIT]],TABLACLIENTE,2,FALSE)</f>
        <v>GASES DE OCCIDENTE S.A. E.S.P. (GDO)</v>
      </c>
      <c r="J6717" s="114" t="s">
        <v>142</v>
      </c>
      <c r="K6717" s="44" t="str">
        <f>+VLOOKUP(FACTURACION[[#This Row],[REFERENCIA]],CODINV,2,FALSE)</f>
        <v>MANGA 3" S300 H5</v>
      </c>
      <c r="L6717" s="44" t="str">
        <f>IF(VLOOKUP(FACTURACION[[#This Row],[REFERENCIA]],CODINV,3,FALSE)=0,"",VLOOKUP(FACTURACION[[#This Row],[REFERENCIA]],CODINV,3,FALSE))</f>
        <v>73404P009</v>
      </c>
      <c r="M6717" s="44" t="str">
        <f>+VLOOKUP(FACTURACION[[#This Row],[REFERENCIA]],CODINV,4,FALSE)</f>
        <v>MANGAS</v>
      </c>
      <c r="N6717" s="44" t="str">
        <f>+VLOOKUP(FACTURACION[[#This Row],[REFERENCIA]],CODINV,5,FALSE)</f>
        <v>HONEYWELL</v>
      </c>
      <c r="O6717" s="114">
        <v>2</v>
      </c>
      <c r="P6717" s="131">
        <v>1004631.8</v>
      </c>
      <c r="Q6717" s="48">
        <f>+FACTURACION[[#This Row],[CANTIDAD]]*FACTURACION[[#This Row],[VR UNITARIO]]/1000</f>
        <v>2009.2636</v>
      </c>
      <c r="R6717" s="44" t="str">
        <f>+VLOOKUP(FACTURACION[[#This Row],[NIT]],TABLACLIENTE,5,FALSE)</f>
        <v>CALI</v>
      </c>
    </row>
    <row r="6718" spans="3:18">
      <c r="C6718" s="29">
        <v>2020</v>
      </c>
      <c r="D6718" s="30" t="s">
        <v>702</v>
      </c>
      <c r="E6718" s="30">
        <f>MONTH(FACTURACION[[#This Row],[MES]]&amp;1)</f>
        <v>9</v>
      </c>
      <c r="F6718" s="223">
        <f>DATE(FACTURACION[[#This Row],[AÑO]],FACTURACION[[#This Row],[Mes numero]],1)</f>
        <v>44075</v>
      </c>
      <c r="G6718" s="162" t="s">
        <v>5422</v>
      </c>
      <c r="H6718" s="25">
        <v>800167643</v>
      </c>
      <c r="I6718" s="44" t="str">
        <f>+VLOOKUP(FACTURACION[[#This Row],[NIT]],TABLACLIENTE,2,FALSE)</f>
        <v>GASES DE OCCIDENTE S.A. E.S.P. (GDO)</v>
      </c>
      <c r="J6718" s="114" t="s">
        <v>1253</v>
      </c>
      <c r="K6718" s="44" t="str">
        <f>+VLOOKUP(FACTURACION[[#This Row],[REFERENCIA]],CODINV,2,FALSE)</f>
        <v>CONTROL LOOP ZSC-150 BM INSPIRATOR</v>
      </c>
      <c r="L6718" s="44" t="str">
        <f>IF(VLOOKUP(FACTURACION[[#This Row],[REFERENCIA]],CODINV,3,FALSE)=0,"",VLOOKUP(FACTURACION[[#This Row],[REFERENCIA]],CODINV,3,FALSE))</f>
        <v/>
      </c>
      <c r="M6718" s="44" t="str">
        <f>+VLOOKUP(FACTURACION[[#This Row],[REFERENCIA]],CODINV,4,FALSE)</f>
        <v>REGULADORES</v>
      </c>
      <c r="N6718" s="44" t="str">
        <f>+VLOOKUP(FACTURACION[[#This Row],[REFERENCIA]],CODINV,5,FALSE)</f>
        <v>HONEYWELL</v>
      </c>
      <c r="O6718" s="114">
        <v>5</v>
      </c>
      <c r="P6718" s="131">
        <v>4915820.4000000004</v>
      </c>
      <c r="Q6718" s="48">
        <f>+FACTURACION[[#This Row],[CANTIDAD]]*FACTURACION[[#This Row],[VR UNITARIO]]/1000</f>
        <v>24579.101999999999</v>
      </c>
      <c r="R6718" s="44" t="str">
        <f>+VLOOKUP(FACTURACION[[#This Row],[NIT]],TABLACLIENTE,5,FALSE)</f>
        <v>CALI</v>
      </c>
    </row>
    <row r="6719" spans="3:18">
      <c r="C6719" s="29">
        <v>2020</v>
      </c>
      <c r="D6719" s="30" t="s">
        <v>702</v>
      </c>
      <c r="E6719" s="30">
        <f>MONTH(FACTURACION[[#This Row],[MES]]&amp;1)</f>
        <v>9</v>
      </c>
      <c r="F6719" s="223">
        <f>DATE(FACTURACION[[#This Row],[AÑO]],FACTURACION[[#This Row],[Mes numero]],1)</f>
        <v>44075</v>
      </c>
      <c r="G6719" s="162" t="s">
        <v>5423</v>
      </c>
      <c r="H6719" s="25">
        <v>890500726</v>
      </c>
      <c r="I6719" s="44" t="str">
        <f>+VLOOKUP(FACTURACION[[#This Row],[NIT]],TABLACLIENTE,2,FALSE)</f>
        <v>NORTESANTANDEREANA DE GAS S.A. E.S.P (NORGAS S.A. E.S.P.)</v>
      </c>
      <c r="J6719" s="114" t="s">
        <v>28</v>
      </c>
      <c r="K6719" s="44" t="str">
        <f>+VLOOKUP(FACTURACION[[#This Row],[REFERENCIA]],CODINV,2,FALSE)</f>
        <v>REGULADOR SR 113 3/4 R: 7-12 O:1/4</v>
      </c>
      <c r="L6719" s="44" t="str">
        <f>IF(VLOOKUP(FACTURACION[[#This Row],[REFERENCIA]],CODINV,3,FALSE)=0,"",VLOOKUP(FACTURACION[[#This Row],[REFERENCIA]],CODINV,3,FALSE))</f>
        <v/>
      </c>
      <c r="M6719" s="44" t="str">
        <f>+VLOOKUP(FACTURACION[[#This Row],[REFERENCIA]],CODINV,4,FALSE)</f>
        <v>REGULADORES</v>
      </c>
      <c r="N6719" s="44" t="str">
        <f>+VLOOKUP(FACTURACION[[#This Row],[REFERENCIA]],CODINV,5,FALSE)</f>
        <v>HONEYWELL</v>
      </c>
      <c r="O6719" s="114">
        <v>24</v>
      </c>
      <c r="P6719" s="131">
        <v>126470</v>
      </c>
      <c r="Q6719" s="48">
        <f>+FACTURACION[[#This Row],[CANTIDAD]]*FACTURACION[[#This Row],[VR UNITARIO]]/1000</f>
        <v>3035.28</v>
      </c>
      <c r="R6719" s="44" t="str">
        <f>+VLOOKUP(FACTURACION[[#This Row],[NIT]],TABLACLIENTE,5,FALSE)</f>
        <v>BUCARAMANGA</v>
      </c>
    </row>
    <row r="6720" spans="3:18">
      <c r="C6720" s="29">
        <v>2020</v>
      </c>
      <c r="D6720" s="30" t="s">
        <v>702</v>
      </c>
      <c r="E6720" s="30">
        <f>MONTH(FACTURACION[[#This Row],[MES]]&amp;1)</f>
        <v>9</v>
      </c>
      <c r="F6720" s="223">
        <f>DATE(FACTURACION[[#This Row],[AÑO]],FACTURACION[[#This Row],[Mes numero]],1)</f>
        <v>44075</v>
      </c>
      <c r="G6720" s="162" t="s">
        <v>5424</v>
      </c>
      <c r="H6720" s="25">
        <v>890400869</v>
      </c>
      <c r="I6720" s="44" t="str">
        <f>+VLOOKUP(FACTURACION[[#This Row],[NIT]],TABLACLIENTE,2,FALSE)</f>
        <v>SURTIDORA DE GAS DEL CARIBE S.A. E.S.P. (SURTIGAS S.A. E.S.P.)</v>
      </c>
      <c r="J6720" s="114" t="s">
        <v>1679</v>
      </c>
      <c r="K6720" s="44" t="str">
        <f>+VLOOKUP(FACTURACION[[#This Row],[REFERENCIA]],CODINV,2,FALSE)</f>
        <v>MEDIDOR BK G4 C: DE 1"</v>
      </c>
      <c r="L6720" s="44" t="str">
        <f>IF(VLOOKUP(FACTURACION[[#This Row],[REFERENCIA]],CODINV,3,FALSE)=0,"",VLOOKUP(FACTURACION[[#This Row],[REFERENCIA]],CODINV,3,FALSE))</f>
        <v/>
      </c>
      <c r="M6720" s="44" t="str">
        <f>+VLOOKUP(FACTURACION[[#This Row],[REFERENCIA]],CODINV,4,FALSE)</f>
        <v>MEDIDORES</v>
      </c>
      <c r="N6720" s="44" t="str">
        <f>+VLOOKUP(FACTURACION[[#This Row],[REFERENCIA]],CODINV,5,FALSE)</f>
        <v>HONEYWELL</v>
      </c>
      <c r="O6720" s="114">
        <v>50</v>
      </c>
      <c r="P6720" s="131">
        <v>123120</v>
      </c>
      <c r="Q6720" s="48">
        <f>+FACTURACION[[#This Row],[CANTIDAD]]*FACTURACION[[#This Row],[VR UNITARIO]]/1000</f>
        <v>6156</v>
      </c>
      <c r="R6720" s="44" t="str">
        <f>+VLOOKUP(FACTURACION[[#This Row],[NIT]],TABLACLIENTE,5,FALSE)</f>
        <v>CARTAGENA</v>
      </c>
    </row>
    <row r="6721" spans="3:18">
      <c r="C6721" s="29">
        <v>2020</v>
      </c>
      <c r="D6721" s="30" t="s">
        <v>702</v>
      </c>
      <c r="E6721" s="30">
        <f>MONTH(FACTURACION[[#This Row],[MES]]&amp;1)</f>
        <v>9</v>
      </c>
      <c r="F6721" s="223">
        <f>DATE(FACTURACION[[#This Row],[AÑO]],FACTURACION[[#This Row],[Mes numero]],1)</f>
        <v>44075</v>
      </c>
      <c r="G6721" s="162" t="s">
        <v>5425</v>
      </c>
      <c r="H6721" s="25">
        <v>890503900</v>
      </c>
      <c r="I6721" s="44" t="str">
        <f>+VLOOKUP(FACTURACION[[#This Row],[NIT]],TABLACLIENTE,2,FALSE)</f>
        <v>GASES DEL ORIENTE S.A. E.S.P.</v>
      </c>
      <c r="J6721" s="114" t="s">
        <v>102</v>
      </c>
      <c r="K6721" s="44" t="str">
        <f>+VLOOKUP(FACTURACION[[#This Row],[REFERENCIA]],CODINV,2,FALSE)</f>
        <v>MEDIDOR ROTATIVO G 250</v>
      </c>
      <c r="L6721" s="44" t="str">
        <f>IF(VLOOKUP(FACTURACION[[#This Row],[REFERENCIA]],CODINV,3,FALSE)=0,"",VLOOKUP(FACTURACION[[#This Row],[REFERENCIA]],CODINV,3,FALSE))</f>
        <v/>
      </c>
      <c r="M6721" s="44" t="str">
        <f>+VLOOKUP(FACTURACION[[#This Row],[REFERENCIA]],CODINV,4,FALSE)</f>
        <v>MEDIDORES</v>
      </c>
      <c r="N6721" s="44" t="str">
        <f>+VLOOKUP(FACTURACION[[#This Row],[REFERENCIA]],CODINV,5,FALSE)</f>
        <v>HONEYWELL</v>
      </c>
      <c r="O6721" s="114">
        <v>1</v>
      </c>
      <c r="P6721" s="131">
        <v>11083769</v>
      </c>
      <c r="Q6721" s="48">
        <f>+FACTURACION[[#This Row],[CANTIDAD]]*FACTURACION[[#This Row],[VR UNITARIO]]/1000</f>
        <v>11083.769</v>
      </c>
      <c r="R6721" s="44" t="str">
        <f>+VLOOKUP(FACTURACION[[#This Row],[NIT]],TABLACLIENTE,5,FALSE)</f>
        <v>CUCUTA</v>
      </c>
    </row>
    <row r="6722" spans="3:18">
      <c r="C6722" s="29">
        <v>2020</v>
      </c>
      <c r="D6722" s="30" t="s">
        <v>702</v>
      </c>
      <c r="E6722" s="30">
        <f>MONTH(FACTURACION[[#This Row],[MES]]&amp;1)</f>
        <v>9</v>
      </c>
      <c r="F6722" s="223">
        <f>DATE(FACTURACION[[#This Row],[AÑO]],FACTURACION[[#This Row],[Mes numero]],1)</f>
        <v>44075</v>
      </c>
      <c r="G6722" s="162" t="s">
        <v>5426</v>
      </c>
      <c r="H6722" s="25">
        <v>890503900</v>
      </c>
      <c r="I6722" s="44" t="str">
        <f>+VLOOKUP(FACTURACION[[#This Row],[NIT]],TABLACLIENTE,2,FALSE)</f>
        <v>GASES DEL ORIENTE S.A. E.S.P.</v>
      </c>
      <c r="J6722" s="114" t="s">
        <v>21</v>
      </c>
      <c r="K6722" s="44" t="str">
        <f>+VLOOKUP(FACTURACION[[#This Row],[REFERENCIA]],CODINV,2,FALSE)</f>
        <v>MEDIDOR AC-630 C:1 1/4" MAOP 25PSIG CON CONECTORES</v>
      </c>
      <c r="L6722" s="44" t="str">
        <f>IF(VLOOKUP(FACTURACION[[#This Row],[REFERENCIA]],CODINV,3,FALSE)=0,"",VLOOKUP(FACTURACION[[#This Row],[REFERENCIA]],CODINV,3,FALSE))</f>
        <v/>
      </c>
      <c r="M6722" s="44" t="str">
        <f>+VLOOKUP(FACTURACION[[#This Row],[REFERENCIA]],CODINV,4,FALSE)</f>
        <v>MEDIDORES</v>
      </c>
      <c r="N6722" s="44" t="str">
        <f>+VLOOKUP(FACTURACION[[#This Row],[REFERENCIA]],CODINV,5,FALSE)</f>
        <v>HONEYWELL</v>
      </c>
      <c r="O6722" s="114">
        <v>5</v>
      </c>
      <c r="P6722" s="131">
        <v>2103300</v>
      </c>
      <c r="Q6722" s="48">
        <f>+FACTURACION[[#This Row],[CANTIDAD]]*FACTURACION[[#This Row],[VR UNITARIO]]/1000</f>
        <v>10516.5</v>
      </c>
      <c r="R6722" s="44" t="str">
        <f>+VLOOKUP(FACTURACION[[#This Row],[NIT]],TABLACLIENTE,5,FALSE)</f>
        <v>CUCUTA</v>
      </c>
    </row>
    <row r="6723" spans="3:18">
      <c r="C6723" s="29">
        <v>2020</v>
      </c>
      <c r="D6723" s="30" t="s">
        <v>702</v>
      </c>
      <c r="E6723" s="30">
        <f>MONTH(FACTURACION[[#This Row],[MES]]&amp;1)</f>
        <v>9</v>
      </c>
      <c r="F6723" s="223">
        <f>DATE(FACTURACION[[#This Row],[AÑO]],FACTURACION[[#This Row],[Mes numero]],1)</f>
        <v>44075</v>
      </c>
      <c r="G6723" s="162" t="s">
        <v>5426</v>
      </c>
      <c r="H6723" s="25">
        <v>890503900</v>
      </c>
      <c r="I6723" s="44" t="str">
        <f>+VLOOKUP(FACTURACION[[#This Row],[NIT]],TABLACLIENTE,2,FALSE)</f>
        <v>GASES DEL ORIENTE S.A. E.S.P.</v>
      </c>
      <c r="J6723" s="114" t="s">
        <v>262</v>
      </c>
      <c r="K6723" s="44" t="str">
        <f>+VLOOKUP(FACTURACION[[#This Row],[REFERENCIA]],CODINV,2,FALSE)</f>
        <v>MEDIDOR AL-425 C:1 1/4" MAOP 25 PSIG</v>
      </c>
      <c r="L6723" s="44" t="str">
        <f>IF(VLOOKUP(FACTURACION[[#This Row],[REFERENCIA]],CODINV,3,FALSE)=0,"",VLOOKUP(FACTURACION[[#This Row],[REFERENCIA]],CODINV,3,FALSE))</f>
        <v/>
      </c>
      <c r="M6723" s="44" t="str">
        <f>+VLOOKUP(FACTURACION[[#This Row],[REFERENCIA]],CODINV,4,FALSE)</f>
        <v>MEDIDORES</v>
      </c>
      <c r="N6723" s="44" t="str">
        <f>+VLOOKUP(FACTURACION[[#This Row],[REFERENCIA]],CODINV,5,FALSE)</f>
        <v>HONEYWELL</v>
      </c>
      <c r="O6723" s="114">
        <v>2</v>
      </c>
      <c r="P6723" s="131">
        <v>316768</v>
      </c>
      <c r="Q6723" s="48">
        <f>+FACTURACION[[#This Row],[CANTIDAD]]*FACTURACION[[#This Row],[VR UNITARIO]]/1000</f>
        <v>633.53599999999994</v>
      </c>
      <c r="R6723" s="44" t="str">
        <f>+VLOOKUP(FACTURACION[[#This Row],[NIT]],TABLACLIENTE,5,FALSE)</f>
        <v>CUCUTA</v>
      </c>
    </row>
    <row r="6724" spans="3:18">
      <c r="C6724" s="29">
        <v>2020</v>
      </c>
      <c r="D6724" s="30" t="s">
        <v>702</v>
      </c>
      <c r="E6724" s="30">
        <f>MONTH(FACTURACION[[#This Row],[MES]]&amp;1)</f>
        <v>9</v>
      </c>
      <c r="F6724" s="223">
        <f>DATE(FACTURACION[[#This Row],[AÑO]],FACTURACION[[#This Row],[Mes numero]],1)</f>
        <v>44075</v>
      </c>
      <c r="G6724" s="162" t="s">
        <v>5426</v>
      </c>
      <c r="H6724" s="25">
        <v>890503900</v>
      </c>
      <c r="I6724" s="44" t="str">
        <f>+VLOOKUP(FACTURACION[[#This Row],[NIT]],TABLACLIENTE,2,FALSE)</f>
        <v>GASES DEL ORIENTE S.A. E.S.P.</v>
      </c>
      <c r="J6724" s="114" t="s">
        <v>6</v>
      </c>
      <c r="K6724" s="44" t="str">
        <f>+VLOOKUP(FACTURACION[[#This Row],[REFERENCIA]],CODINV,2,FALSE)</f>
        <v>REG.1813C C:3/4" R:6-15" O:1/2</v>
      </c>
      <c r="L6724" s="44" t="str">
        <f>IF(VLOOKUP(FACTURACION[[#This Row],[REFERENCIA]],CODINV,3,FALSE)=0,"",VLOOKUP(FACTURACION[[#This Row],[REFERENCIA]],CODINV,3,FALSE))</f>
        <v/>
      </c>
      <c r="M6724" s="44" t="str">
        <f>+VLOOKUP(FACTURACION[[#This Row],[REFERENCIA]],CODINV,4,FALSE)</f>
        <v>REGULADORES</v>
      </c>
      <c r="N6724" s="44" t="str">
        <f>+VLOOKUP(FACTURACION[[#This Row],[REFERENCIA]],CODINV,5,FALSE)</f>
        <v>HONEYWELL</v>
      </c>
      <c r="O6724" s="114">
        <v>10</v>
      </c>
      <c r="P6724" s="131">
        <v>315434.2</v>
      </c>
      <c r="Q6724" s="48">
        <f>+FACTURACION[[#This Row],[CANTIDAD]]*FACTURACION[[#This Row],[VR UNITARIO]]/1000</f>
        <v>3154.3420000000001</v>
      </c>
      <c r="R6724" s="44" t="str">
        <f>+VLOOKUP(FACTURACION[[#This Row],[NIT]],TABLACLIENTE,5,FALSE)</f>
        <v>CUCUTA</v>
      </c>
    </row>
    <row r="6725" spans="3:18">
      <c r="C6725" s="29">
        <v>2020</v>
      </c>
      <c r="D6725" s="30" t="s">
        <v>702</v>
      </c>
      <c r="E6725" s="30">
        <f>MONTH(FACTURACION[[#This Row],[MES]]&amp;1)</f>
        <v>9</v>
      </c>
      <c r="F6725" s="223">
        <f>DATE(FACTURACION[[#This Row],[AÑO]],FACTURACION[[#This Row],[Mes numero]],1)</f>
        <v>44075</v>
      </c>
      <c r="G6725" s="162" t="s">
        <v>5426</v>
      </c>
      <c r="H6725" s="25">
        <v>890503900</v>
      </c>
      <c r="I6725" s="44" t="str">
        <f>+VLOOKUP(FACTURACION[[#This Row],[NIT]],TABLACLIENTE,2,FALSE)</f>
        <v>GASES DEL ORIENTE S.A. E.S.P.</v>
      </c>
      <c r="J6725" s="114" t="s">
        <v>6</v>
      </c>
      <c r="K6725" s="44" t="str">
        <f>+VLOOKUP(FACTURACION[[#This Row],[REFERENCIA]],CODINV,2,FALSE)</f>
        <v>REG.1813C C:3/4" R:6-15" O:1/2</v>
      </c>
      <c r="L6725" s="44" t="str">
        <f>IF(VLOOKUP(FACTURACION[[#This Row],[REFERENCIA]],CODINV,3,FALSE)=0,"",VLOOKUP(FACTURACION[[#This Row],[REFERENCIA]],CODINV,3,FALSE))</f>
        <v/>
      </c>
      <c r="M6725" s="44" t="str">
        <f>+VLOOKUP(FACTURACION[[#This Row],[REFERENCIA]],CODINV,4,FALSE)</f>
        <v>REGULADORES</v>
      </c>
      <c r="N6725" s="44" t="str">
        <f>+VLOOKUP(FACTURACION[[#This Row],[REFERENCIA]],CODINV,5,FALSE)</f>
        <v>HONEYWELL</v>
      </c>
      <c r="O6725" s="114">
        <v>10</v>
      </c>
      <c r="P6725" s="131">
        <v>315434.2</v>
      </c>
      <c r="Q6725" s="48">
        <f>+FACTURACION[[#This Row],[CANTIDAD]]*FACTURACION[[#This Row],[VR UNITARIO]]/1000</f>
        <v>3154.3420000000001</v>
      </c>
      <c r="R6725" s="44" t="str">
        <f>+VLOOKUP(FACTURACION[[#This Row],[NIT]],TABLACLIENTE,5,FALSE)</f>
        <v>CUCUTA</v>
      </c>
    </row>
    <row r="6726" spans="3:18">
      <c r="C6726" s="29">
        <v>2020</v>
      </c>
      <c r="D6726" s="30" t="s">
        <v>702</v>
      </c>
      <c r="E6726" s="30">
        <f>MONTH(FACTURACION[[#This Row],[MES]]&amp;1)</f>
        <v>9</v>
      </c>
      <c r="F6726" s="223">
        <f>DATE(FACTURACION[[#This Row],[AÑO]],FACTURACION[[#This Row],[Mes numero]],1)</f>
        <v>44075</v>
      </c>
      <c r="G6726" s="162" t="s">
        <v>5427</v>
      </c>
      <c r="H6726" s="25">
        <v>79969236</v>
      </c>
      <c r="I6726" s="44" t="str">
        <f>+VLOOKUP(FACTURACION[[#This Row],[NIT]],TABLACLIENTE,2,FALSE)</f>
        <v>AVANGAS INGENIERIA</v>
      </c>
      <c r="J6726" s="114" t="s">
        <v>20</v>
      </c>
      <c r="K6726" s="44" t="str">
        <f>+VLOOKUP(FACTURACION[[#This Row],[REFERENCIA]],CODINV,2,FALSE)</f>
        <v xml:space="preserve">MEDIDOR AC-250 C: 3/4" CON CONECTORES </v>
      </c>
      <c r="L6726" s="44" t="str">
        <f>IF(VLOOKUP(FACTURACION[[#This Row],[REFERENCIA]],CODINV,3,FALSE)=0,"",VLOOKUP(FACTURACION[[#This Row],[REFERENCIA]],CODINV,3,FALSE))</f>
        <v/>
      </c>
      <c r="M6726" s="44" t="str">
        <f>+VLOOKUP(FACTURACION[[#This Row],[REFERENCIA]],CODINV,4,FALSE)</f>
        <v>MEDIDORES</v>
      </c>
      <c r="N6726" s="44" t="str">
        <f>+VLOOKUP(FACTURACION[[#This Row],[REFERENCIA]],CODINV,5,FALSE)</f>
        <v>HONEYWELL</v>
      </c>
      <c r="O6726" s="114">
        <v>5</v>
      </c>
      <c r="P6726" s="131">
        <v>490000</v>
      </c>
      <c r="Q6726" s="48">
        <f>+FACTURACION[[#This Row],[CANTIDAD]]*FACTURACION[[#This Row],[VR UNITARIO]]/1000</f>
        <v>2450</v>
      </c>
      <c r="R6726" s="44" t="str">
        <f>+VLOOKUP(FACTURACION[[#This Row],[NIT]],TABLACLIENTE,5,FALSE)</f>
        <v>BOGOTÁ D.C.</v>
      </c>
    </row>
    <row r="6727" spans="3:18">
      <c r="C6727" s="29">
        <v>2020</v>
      </c>
      <c r="D6727" s="30" t="s">
        <v>702</v>
      </c>
      <c r="E6727" s="30">
        <f>MONTH(FACTURACION[[#This Row],[MES]]&amp;1)</f>
        <v>9</v>
      </c>
      <c r="F6727" s="223">
        <f>DATE(FACTURACION[[#This Row],[AÑO]],FACTURACION[[#This Row],[Mes numero]],1)</f>
        <v>44075</v>
      </c>
      <c r="G6727" s="162" t="s">
        <v>5428</v>
      </c>
      <c r="H6727" s="25">
        <v>892115036</v>
      </c>
      <c r="I6727" s="44" t="str">
        <f>+VLOOKUP(FACTURACION[[#This Row],[NIT]],TABLACLIENTE,2,FALSE)</f>
        <v>GASES DE LA GUAJIRA S.A. E. S. P. (GASGUAJIRA S.A. E.S.P.)</v>
      </c>
      <c r="J6727" s="114" t="s">
        <v>108</v>
      </c>
      <c r="K6727" s="44" t="str">
        <f>+VLOOKUP(FACTURACION[[#This Row],[REFERENCIA]],CODINV,2,FALSE)</f>
        <v>MEDIDOR BK G4 C:1/2"</v>
      </c>
      <c r="L6727" s="44" t="str">
        <f>IF(VLOOKUP(FACTURACION[[#This Row],[REFERENCIA]],CODINV,3,FALSE)=0,"",VLOOKUP(FACTURACION[[#This Row],[REFERENCIA]],CODINV,3,FALSE))</f>
        <v>G4K MT 152MM</v>
      </c>
      <c r="M6727" s="44" t="str">
        <f>+VLOOKUP(FACTURACION[[#This Row],[REFERENCIA]],CODINV,4,FALSE)</f>
        <v>MEDIDORES</v>
      </c>
      <c r="N6727" s="44" t="str">
        <f>+VLOOKUP(FACTURACION[[#This Row],[REFERENCIA]],CODINV,5,FALSE)</f>
        <v>HONEYWELL</v>
      </c>
      <c r="O6727" s="114">
        <v>30</v>
      </c>
      <c r="P6727" s="131">
        <v>178205</v>
      </c>
      <c r="Q6727" s="48">
        <f>+FACTURACION[[#This Row],[CANTIDAD]]*FACTURACION[[#This Row],[VR UNITARIO]]/1000</f>
        <v>5346.15</v>
      </c>
      <c r="R6727" s="44" t="str">
        <f>+VLOOKUP(FACTURACION[[#This Row],[NIT]],TABLACLIENTE,5,FALSE)</f>
        <v>RIOHACHA</v>
      </c>
    </row>
    <row r="6728" spans="3:18">
      <c r="C6728" s="29">
        <v>2020</v>
      </c>
      <c r="D6728" s="30" t="s">
        <v>702</v>
      </c>
      <c r="E6728" s="30">
        <f>MONTH(FACTURACION[[#This Row],[MES]]&amp;1)</f>
        <v>9</v>
      </c>
      <c r="F6728" s="223">
        <f>DATE(FACTURACION[[#This Row],[AÑO]],FACTURACION[[#This Row],[Mes numero]],1)</f>
        <v>44075</v>
      </c>
      <c r="G6728" s="162" t="s">
        <v>5428</v>
      </c>
      <c r="H6728" s="25">
        <v>892115036</v>
      </c>
      <c r="I6728" s="44" t="str">
        <f>+VLOOKUP(FACTURACION[[#This Row],[NIT]],TABLACLIENTE,2,FALSE)</f>
        <v>GASES DE LA GUAJIRA S.A. E. S. P. (GASGUAJIRA S.A. E.S.P.)</v>
      </c>
      <c r="J6728" s="114" t="s">
        <v>28</v>
      </c>
      <c r="K6728" s="44" t="str">
        <f>+VLOOKUP(FACTURACION[[#This Row],[REFERENCIA]],CODINV,2,FALSE)</f>
        <v>REGULADOR SR 113 3/4 R: 7-12 O:1/4</v>
      </c>
      <c r="L6728" s="44" t="str">
        <f>IF(VLOOKUP(FACTURACION[[#This Row],[REFERENCIA]],CODINV,3,FALSE)=0,"",VLOOKUP(FACTURACION[[#This Row],[REFERENCIA]],CODINV,3,FALSE))</f>
        <v/>
      </c>
      <c r="M6728" s="44" t="str">
        <f>+VLOOKUP(FACTURACION[[#This Row],[REFERENCIA]],CODINV,4,FALSE)</f>
        <v>REGULADORES</v>
      </c>
      <c r="N6728" s="44" t="str">
        <f>+VLOOKUP(FACTURACION[[#This Row],[REFERENCIA]],CODINV,5,FALSE)</f>
        <v>HONEYWELL</v>
      </c>
      <c r="O6728" s="114">
        <v>10</v>
      </c>
      <c r="P6728" s="131">
        <v>152320</v>
      </c>
      <c r="Q6728" s="48">
        <f>+FACTURACION[[#This Row],[CANTIDAD]]*FACTURACION[[#This Row],[VR UNITARIO]]/1000</f>
        <v>1523.2</v>
      </c>
      <c r="R6728" s="44" t="str">
        <f>+VLOOKUP(FACTURACION[[#This Row],[NIT]],TABLACLIENTE,5,FALSE)</f>
        <v>RIOHACHA</v>
      </c>
    </row>
    <row r="6729" spans="3:18">
      <c r="C6729" s="29">
        <v>2020</v>
      </c>
      <c r="D6729" s="30" t="s">
        <v>702</v>
      </c>
      <c r="E6729" s="30">
        <f>MONTH(FACTURACION[[#This Row],[MES]]&amp;1)</f>
        <v>9</v>
      </c>
      <c r="F6729" s="223">
        <f>DATE(FACTURACION[[#This Row],[AÑO]],FACTURACION[[#This Row],[Mes numero]],1)</f>
        <v>44075</v>
      </c>
      <c r="G6729" s="162" t="s">
        <v>5429</v>
      </c>
      <c r="H6729" s="25">
        <v>800007813</v>
      </c>
      <c r="I6729" s="44" t="str">
        <f>+VLOOKUP(FACTURACION[[#This Row],[NIT]],TABLACLIENTE,2,FALSE)</f>
        <v>VANTI S.A. E.S.P (VANTI)</v>
      </c>
      <c r="J6729" s="114" t="s">
        <v>1679</v>
      </c>
      <c r="K6729" s="44" t="str">
        <f>+VLOOKUP(FACTURACION[[#This Row],[REFERENCIA]],CODINV,2,FALSE)</f>
        <v>MEDIDOR BK G4 C: DE 1"</v>
      </c>
      <c r="L6729" s="44" t="str">
        <f>IF(VLOOKUP(FACTURACION[[#This Row],[REFERENCIA]],CODINV,3,FALSE)=0,"",VLOOKUP(FACTURACION[[#This Row],[REFERENCIA]],CODINV,3,FALSE))</f>
        <v/>
      </c>
      <c r="M6729" s="44" t="str">
        <f>+VLOOKUP(FACTURACION[[#This Row],[REFERENCIA]],CODINV,4,FALSE)</f>
        <v>MEDIDORES</v>
      </c>
      <c r="N6729" s="44" t="str">
        <f>+VLOOKUP(FACTURACION[[#This Row],[REFERENCIA]],CODINV,5,FALSE)</f>
        <v>HONEYWELL</v>
      </c>
      <c r="O6729" s="114">
        <v>55</v>
      </c>
      <c r="P6729" s="131">
        <v>142770</v>
      </c>
      <c r="Q6729" s="48">
        <f>+FACTURACION[[#This Row],[CANTIDAD]]*FACTURACION[[#This Row],[VR UNITARIO]]/1000</f>
        <v>7852.35</v>
      </c>
      <c r="R6729" s="44" t="str">
        <f>+VLOOKUP(FACTURACION[[#This Row],[NIT]],TABLACLIENTE,5,FALSE)</f>
        <v>BOGOTÁ D.C.</v>
      </c>
    </row>
    <row r="6730" spans="3:18">
      <c r="C6730" s="29">
        <v>2020</v>
      </c>
      <c r="D6730" s="30" t="s">
        <v>702</v>
      </c>
      <c r="E6730" s="30">
        <f>MONTH(FACTURACION[[#This Row],[MES]]&amp;1)</f>
        <v>9</v>
      </c>
      <c r="F6730" s="223">
        <f>DATE(FACTURACION[[#This Row],[AÑO]],FACTURACION[[#This Row],[Mes numero]],1)</f>
        <v>44075</v>
      </c>
      <c r="G6730" s="162" t="s">
        <v>5430</v>
      </c>
      <c r="H6730" s="25">
        <v>830045472</v>
      </c>
      <c r="I6730" s="44" t="str">
        <f>+VLOOKUP(FACTURACION[[#This Row],[NIT]],TABLACLIENTE,2,FALSE)</f>
        <v>GAS NATURAL CUNDIBOYACENSE S.A. E.S.P.</v>
      </c>
      <c r="J6730" s="114" t="s">
        <v>1679</v>
      </c>
      <c r="K6730" s="44" t="str">
        <f>+VLOOKUP(FACTURACION[[#This Row],[REFERENCIA]],CODINV,2,FALSE)</f>
        <v>MEDIDOR BK G4 C: DE 1"</v>
      </c>
      <c r="L6730" s="44" t="str">
        <f>IF(VLOOKUP(FACTURACION[[#This Row],[REFERENCIA]],CODINV,3,FALSE)=0,"",VLOOKUP(FACTURACION[[#This Row],[REFERENCIA]],CODINV,3,FALSE))</f>
        <v/>
      </c>
      <c r="M6730" s="44" t="str">
        <f>+VLOOKUP(FACTURACION[[#This Row],[REFERENCIA]],CODINV,4,FALSE)</f>
        <v>MEDIDORES</v>
      </c>
      <c r="N6730" s="44" t="str">
        <f>+VLOOKUP(FACTURACION[[#This Row],[REFERENCIA]],CODINV,5,FALSE)</f>
        <v>HONEYWELL</v>
      </c>
      <c r="O6730" s="114">
        <v>185</v>
      </c>
      <c r="P6730" s="131">
        <v>142770</v>
      </c>
      <c r="Q6730" s="48">
        <f>+FACTURACION[[#This Row],[CANTIDAD]]*FACTURACION[[#This Row],[VR UNITARIO]]/1000</f>
        <v>26412.45</v>
      </c>
      <c r="R6730" s="44" t="str">
        <f>+VLOOKUP(FACTURACION[[#This Row],[NIT]],TABLACLIENTE,5,FALSE)</f>
        <v>BOGOTÁ D.C.</v>
      </c>
    </row>
    <row r="6731" spans="3:18">
      <c r="C6731" s="29">
        <v>2020</v>
      </c>
      <c r="D6731" s="30" t="s">
        <v>702</v>
      </c>
      <c r="E6731" s="30">
        <f>MONTH(FACTURACION[[#This Row],[MES]]&amp;1)</f>
        <v>9</v>
      </c>
      <c r="F6731" s="223">
        <f>DATE(FACTURACION[[#This Row],[AÑO]],FACTURACION[[#This Row],[Mes numero]],1)</f>
        <v>44075</v>
      </c>
      <c r="G6731" s="162" t="s">
        <v>5431</v>
      </c>
      <c r="H6731" s="25">
        <v>830051066</v>
      </c>
      <c r="I6731" s="44" t="str">
        <f>+VLOOKUP(FACTURACION[[#This Row],[NIT]],TABLACLIENTE,2,FALSE)</f>
        <v>COMBUSTION Y CONTROL LTDA</v>
      </c>
      <c r="J6731" s="114" t="s">
        <v>198</v>
      </c>
      <c r="K6731" s="44" t="str">
        <f>+VLOOKUP(FACTURACION[[#This Row],[REFERENCIA]],CODINV,2,FALSE)</f>
        <v>REG. 1813C-HC C. 1 1/4" R: 6-15" O: 1/2</v>
      </c>
      <c r="L6731" s="44" t="str">
        <f>IF(VLOOKUP(FACTURACION[[#This Row],[REFERENCIA]],CODINV,3,FALSE)=0,"",VLOOKUP(FACTURACION[[#This Row],[REFERENCIA]],CODINV,3,FALSE))</f>
        <v/>
      </c>
      <c r="M6731" s="44" t="str">
        <f>+VLOOKUP(FACTURACION[[#This Row],[REFERENCIA]],CODINV,4,FALSE)</f>
        <v>REGULADORES</v>
      </c>
      <c r="N6731" s="44" t="str">
        <f>+VLOOKUP(FACTURACION[[#This Row],[REFERENCIA]],CODINV,5,FALSE)</f>
        <v>HONEYWELL</v>
      </c>
      <c r="O6731" s="114">
        <v>8</v>
      </c>
      <c r="P6731" s="131">
        <v>175000</v>
      </c>
      <c r="Q6731" s="48">
        <f>+FACTURACION[[#This Row],[CANTIDAD]]*FACTURACION[[#This Row],[VR UNITARIO]]/1000</f>
        <v>1400</v>
      </c>
      <c r="R6731" s="44" t="str">
        <f>+VLOOKUP(FACTURACION[[#This Row],[NIT]],TABLACLIENTE,5,FALSE)</f>
        <v>BOGOTÁ D.C.</v>
      </c>
    </row>
    <row r="6732" spans="3:18">
      <c r="C6732" s="29">
        <v>2020</v>
      </c>
      <c r="D6732" s="30" t="s">
        <v>702</v>
      </c>
      <c r="E6732" s="30">
        <f>MONTH(FACTURACION[[#This Row],[MES]]&amp;1)</f>
        <v>9</v>
      </c>
      <c r="F6732" s="223">
        <f>DATE(FACTURACION[[#This Row],[AÑO]],FACTURACION[[#This Row],[Mes numero]],1)</f>
        <v>44075</v>
      </c>
      <c r="G6732" s="162" t="s">
        <v>5432</v>
      </c>
      <c r="H6732" s="25">
        <v>70066427</v>
      </c>
      <c r="I6732" s="44" t="str">
        <f>+VLOOKUP(FACTURACION[[#This Row],[NIT]],TABLACLIENTE,2,FALSE)</f>
        <v>JORGE HUMBERTO CARDONA ORTIZ</v>
      </c>
      <c r="J6732" s="114" t="s">
        <v>198</v>
      </c>
      <c r="K6732" s="44" t="str">
        <f>+VLOOKUP(FACTURACION[[#This Row],[REFERENCIA]],CODINV,2,FALSE)</f>
        <v>REG. 1813C-HC C. 1 1/4" R: 6-15" O: 1/2</v>
      </c>
      <c r="L6732" s="44" t="str">
        <f>IF(VLOOKUP(FACTURACION[[#This Row],[REFERENCIA]],CODINV,3,FALSE)=0,"",VLOOKUP(FACTURACION[[#This Row],[REFERENCIA]],CODINV,3,FALSE))</f>
        <v/>
      </c>
      <c r="M6732" s="44" t="str">
        <f>+VLOOKUP(FACTURACION[[#This Row],[REFERENCIA]],CODINV,4,FALSE)</f>
        <v>REGULADORES</v>
      </c>
      <c r="N6732" s="44" t="str">
        <f>+VLOOKUP(FACTURACION[[#This Row],[REFERENCIA]],CODINV,5,FALSE)</f>
        <v>HONEYWELL</v>
      </c>
      <c r="O6732" s="114">
        <v>2</v>
      </c>
      <c r="P6732" s="131">
        <v>175000</v>
      </c>
      <c r="Q6732" s="48">
        <f>+FACTURACION[[#This Row],[CANTIDAD]]*FACTURACION[[#This Row],[VR UNITARIO]]/1000</f>
        <v>350</v>
      </c>
      <c r="R6732" s="44" t="str">
        <f>+VLOOKUP(FACTURACION[[#This Row],[NIT]],TABLACLIENTE,5,FALSE)</f>
        <v>MEDELLIN</v>
      </c>
    </row>
    <row r="6733" spans="3:18">
      <c r="C6733" s="29">
        <v>2020</v>
      </c>
      <c r="D6733" s="30" t="s">
        <v>702</v>
      </c>
      <c r="E6733" s="30">
        <f>MONTH(FACTURACION[[#This Row],[MES]]&amp;1)</f>
        <v>9</v>
      </c>
      <c r="F6733" s="223">
        <f>DATE(FACTURACION[[#This Row],[AÑO]],FACTURACION[[#This Row],[Mes numero]],1)</f>
        <v>44075</v>
      </c>
      <c r="G6733" s="162" t="s">
        <v>5433</v>
      </c>
      <c r="H6733" s="25">
        <v>890205952</v>
      </c>
      <c r="I6733" s="44" t="str">
        <f>+VLOOKUP(FACTURACION[[#This Row],[NIT]],TABLACLIENTE,2,FALSE)</f>
        <v>GAS NATURAL DEL ORIENTE S.A. E.S.P. (GASORIENTE S.A. E.S.P)</v>
      </c>
      <c r="J6733" s="114" t="s">
        <v>1679</v>
      </c>
      <c r="K6733" s="44" t="str">
        <f>+VLOOKUP(FACTURACION[[#This Row],[REFERENCIA]],CODINV,2,FALSE)</f>
        <v>MEDIDOR BK G4 C: DE 1"</v>
      </c>
      <c r="L6733" s="44" t="str">
        <f>IF(VLOOKUP(FACTURACION[[#This Row],[REFERENCIA]],CODINV,3,FALSE)=0,"",VLOOKUP(FACTURACION[[#This Row],[REFERENCIA]],CODINV,3,FALSE))</f>
        <v/>
      </c>
      <c r="M6733" s="44" t="str">
        <f>+VLOOKUP(FACTURACION[[#This Row],[REFERENCIA]],CODINV,4,FALSE)</f>
        <v>MEDIDORES</v>
      </c>
      <c r="N6733" s="44" t="str">
        <f>+VLOOKUP(FACTURACION[[#This Row],[REFERENCIA]],CODINV,5,FALSE)</f>
        <v>HONEYWELL</v>
      </c>
      <c r="O6733" s="114">
        <v>30</v>
      </c>
      <c r="P6733" s="131">
        <v>142770</v>
      </c>
      <c r="Q6733" s="48">
        <f>+FACTURACION[[#This Row],[CANTIDAD]]*FACTURACION[[#This Row],[VR UNITARIO]]/1000</f>
        <v>4283.1000000000004</v>
      </c>
      <c r="R6733" s="44" t="str">
        <f>+VLOOKUP(FACTURACION[[#This Row],[NIT]],TABLACLIENTE,5,FALSE)</f>
        <v>BUCARAMANGA</v>
      </c>
    </row>
    <row r="6734" spans="3:18">
      <c r="C6734" s="29">
        <v>2020</v>
      </c>
      <c r="D6734" s="30" t="s">
        <v>702</v>
      </c>
      <c r="E6734" s="30">
        <f>MONTH(FACTURACION[[#This Row],[MES]]&amp;1)</f>
        <v>9</v>
      </c>
      <c r="F6734" s="223">
        <f>DATE(FACTURACION[[#This Row],[AÑO]],FACTURACION[[#This Row],[Mes numero]],1)</f>
        <v>44075</v>
      </c>
      <c r="G6734" s="162" t="s">
        <v>5434</v>
      </c>
      <c r="H6734" s="25">
        <v>800007813</v>
      </c>
      <c r="I6734" s="44" t="str">
        <f>+VLOOKUP(FACTURACION[[#This Row],[NIT]],TABLACLIENTE,2,FALSE)</f>
        <v>VANTI S.A. E.S.P (VANTI)</v>
      </c>
      <c r="J6734" s="114" t="s">
        <v>820</v>
      </c>
      <c r="K6734" s="44" t="str">
        <f>+VLOOKUP(FACTURACION[[#This Row],[REFERENCIA]],CODINV,2,FALSE)</f>
        <v>ADJUSTMEN SCREW ASSEMBLY</v>
      </c>
      <c r="L6734" s="44" t="str">
        <f>IF(VLOOKUP(FACTURACION[[#This Row],[REFERENCIA]],CODINV,3,FALSE)=0,"",VLOOKUP(FACTURACION[[#This Row],[REFERENCIA]],CODINV,3,FALSE))</f>
        <v>72213G003</v>
      </c>
      <c r="M6734" s="44" t="str">
        <f>+VLOOKUP(FACTURACION[[#This Row],[REFERENCIA]],CODINV,4,FALSE)</f>
        <v>REPUESTOS Y ACCESORIOS</v>
      </c>
      <c r="N6734" s="44" t="str">
        <f>+VLOOKUP(FACTURACION[[#This Row],[REFERENCIA]],CODINV,5,FALSE)</f>
        <v>HONEYWELL</v>
      </c>
      <c r="O6734" s="114">
        <v>10</v>
      </c>
      <c r="P6734" s="131">
        <v>468061.07429999992</v>
      </c>
      <c r="Q6734" s="48">
        <f>+FACTURACION[[#This Row],[CANTIDAD]]*FACTURACION[[#This Row],[VR UNITARIO]]/1000</f>
        <v>4680.6107429999993</v>
      </c>
      <c r="R6734" s="44" t="str">
        <f>+VLOOKUP(FACTURACION[[#This Row],[NIT]],TABLACLIENTE,5,FALSE)</f>
        <v>BOGOTÁ D.C.</v>
      </c>
    </row>
    <row r="6735" spans="3:18">
      <c r="C6735" s="29">
        <v>2020</v>
      </c>
      <c r="D6735" s="30" t="s">
        <v>702</v>
      </c>
      <c r="E6735" s="30">
        <f>MONTH(FACTURACION[[#This Row],[MES]]&amp;1)</f>
        <v>9</v>
      </c>
      <c r="F6735" s="223">
        <f>DATE(FACTURACION[[#This Row],[AÑO]],FACTURACION[[#This Row],[Mes numero]],1)</f>
        <v>44075</v>
      </c>
      <c r="G6735" s="162" t="s">
        <v>5434</v>
      </c>
      <c r="H6735" s="25">
        <v>800007813</v>
      </c>
      <c r="I6735" s="44" t="str">
        <f>+VLOOKUP(FACTURACION[[#This Row],[NIT]],TABLACLIENTE,2,FALSE)</f>
        <v>VANTI S.A. E.S.P (VANTI)</v>
      </c>
      <c r="J6735" s="114" t="s">
        <v>572</v>
      </c>
      <c r="K6735" s="44" t="str">
        <f>+VLOOKUP(FACTURACION[[#This Row],[REFERENCIA]],CODINV,2,FALSE)</f>
        <v>RING, RETAINING</v>
      </c>
      <c r="L6735" s="44" t="str">
        <f>IF(VLOOKUP(FACTURACION[[#This Row],[REFERENCIA]],CODINV,3,FALSE)=0,"",VLOOKUP(FACTURACION[[#This Row],[REFERENCIA]],CODINV,3,FALSE))</f>
        <v>78074P029</v>
      </c>
      <c r="M6735" s="44" t="str">
        <f>+VLOOKUP(FACTURACION[[#This Row],[REFERENCIA]],CODINV,4,FALSE)</f>
        <v>REPUESTOS Y ACCESORIOS</v>
      </c>
      <c r="N6735" s="44" t="str">
        <f>+VLOOKUP(FACTURACION[[#This Row],[REFERENCIA]],CODINV,5,FALSE)</f>
        <v>HONEYWELL</v>
      </c>
      <c r="O6735" s="114">
        <v>20</v>
      </c>
      <c r="P6735" s="131">
        <v>1731.2402999999997</v>
      </c>
      <c r="Q6735" s="48">
        <f>+FACTURACION[[#This Row],[CANTIDAD]]*FACTURACION[[#This Row],[VR UNITARIO]]/1000</f>
        <v>34.624806</v>
      </c>
      <c r="R6735" s="44" t="str">
        <f>+VLOOKUP(FACTURACION[[#This Row],[NIT]],TABLACLIENTE,5,FALSE)</f>
        <v>BOGOTÁ D.C.</v>
      </c>
    </row>
    <row r="6736" spans="3:18">
      <c r="C6736" s="29">
        <v>2020</v>
      </c>
      <c r="D6736" s="30" t="s">
        <v>702</v>
      </c>
      <c r="E6736" s="30">
        <f>MONTH(FACTURACION[[#This Row],[MES]]&amp;1)</f>
        <v>9</v>
      </c>
      <c r="F6736" s="223">
        <f>DATE(FACTURACION[[#This Row],[AÑO]],FACTURACION[[#This Row],[Mes numero]],1)</f>
        <v>44075</v>
      </c>
      <c r="G6736" s="162" t="s">
        <v>5434</v>
      </c>
      <c r="H6736" s="25">
        <v>800007813</v>
      </c>
      <c r="I6736" s="44" t="str">
        <f>+VLOOKUP(FACTURACION[[#This Row],[NIT]],TABLACLIENTE,2,FALSE)</f>
        <v>VANTI S.A. E.S.P (VANTI)</v>
      </c>
      <c r="J6736" s="114" t="s">
        <v>153</v>
      </c>
      <c r="K6736" s="44" t="str">
        <f>+VLOOKUP(FACTURACION[[#This Row],[REFERENCIA]],CODINV,2,FALSE)</f>
        <v>MANGA 3" S300 H7</v>
      </c>
      <c r="L6736" s="44" t="str">
        <f>IF(VLOOKUP(FACTURACION[[#This Row],[REFERENCIA]],CODINV,3,FALSE)=0,"",VLOOKUP(FACTURACION[[#This Row],[REFERENCIA]],CODINV,3,FALSE))</f>
        <v>73404P003</v>
      </c>
      <c r="M6736" s="44" t="str">
        <f>+VLOOKUP(FACTURACION[[#This Row],[REFERENCIA]],CODINV,4,FALSE)</f>
        <v>MANGAS</v>
      </c>
      <c r="N6736" s="44" t="str">
        <f>+VLOOKUP(FACTURACION[[#This Row],[REFERENCIA]],CODINV,5,FALSE)</f>
        <v>HONEYWELL</v>
      </c>
      <c r="O6736" s="114">
        <v>5</v>
      </c>
      <c r="P6736" s="131">
        <v>992442.71069999994</v>
      </c>
      <c r="Q6736" s="48">
        <f>+FACTURACION[[#This Row],[CANTIDAD]]*FACTURACION[[#This Row],[VR UNITARIO]]/1000</f>
        <v>4962.2135534999998</v>
      </c>
      <c r="R6736" s="44" t="str">
        <f>+VLOOKUP(FACTURACION[[#This Row],[NIT]],TABLACLIENTE,5,FALSE)</f>
        <v>BOGOTÁ D.C.</v>
      </c>
    </row>
    <row r="6737" spans="3:18">
      <c r="C6737" s="29">
        <v>2020</v>
      </c>
      <c r="D6737" s="30" t="s">
        <v>702</v>
      </c>
      <c r="E6737" s="30">
        <f>MONTH(FACTURACION[[#This Row],[MES]]&amp;1)</f>
        <v>9</v>
      </c>
      <c r="F6737" s="223">
        <f>DATE(FACTURACION[[#This Row],[AÑO]],FACTURACION[[#This Row],[Mes numero]],1)</f>
        <v>44075</v>
      </c>
      <c r="G6737" s="162" t="s">
        <v>5434</v>
      </c>
      <c r="H6737" s="25">
        <v>800007813</v>
      </c>
      <c r="I6737" s="44" t="str">
        <f>+VLOOKUP(FACTURACION[[#This Row],[NIT]],TABLACLIENTE,2,FALSE)</f>
        <v>VANTI S.A. E.S.P (VANTI)</v>
      </c>
      <c r="J6737" s="114" t="s">
        <v>61</v>
      </c>
      <c r="K6737" s="44" t="str">
        <f>+VLOOKUP(FACTURACION[[#This Row],[REFERENCIA]],CODINV,2,FALSE)</f>
        <v>MANGA 2" S300 H7</v>
      </c>
      <c r="L6737" s="44" t="str">
        <f>IF(VLOOKUP(FACTURACION[[#This Row],[REFERENCIA]],CODINV,3,FALSE)=0,"",VLOOKUP(FACTURACION[[#This Row],[REFERENCIA]],CODINV,3,FALSE))</f>
        <v>73404P002</v>
      </c>
      <c r="M6737" s="44" t="str">
        <f>+VLOOKUP(FACTURACION[[#This Row],[REFERENCIA]],CODINV,4,FALSE)</f>
        <v>MANGAS</v>
      </c>
      <c r="N6737" s="44" t="str">
        <f>+VLOOKUP(FACTURACION[[#This Row],[REFERENCIA]],CODINV,5,FALSE)</f>
        <v>HONEYWELL</v>
      </c>
      <c r="O6737" s="114">
        <v>40</v>
      </c>
      <c r="P6737" s="131">
        <v>685939.5077999999</v>
      </c>
      <c r="Q6737" s="48">
        <f>+FACTURACION[[#This Row],[CANTIDAD]]*FACTURACION[[#This Row],[VR UNITARIO]]/1000</f>
        <v>27437.580311999995</v>
      </c>
      <c r="R6737" s="44" t="str">
        <f>+VLOOKUP(FACTURACION[[#This Row],[NIT]],TABLACLIENTE,5,FALSE)</f>
        <v>BOGOTÁ D.C.</v>
      </c>
    </row>
    <row r="6738" spans="3:18">
      <c r="C6738" s="29">
        <v>2020</v>
      </c>
      <c r="D6738" s="30" t="s">
        <v>702</v>
      </c>
      <c r="E6738" s="30">
        <f>MONTH(FACTURACION[[#This Row],[MES]]&amp;1)</f>
        <v>9</v>
      </c>
      <c r="F6738" s="223">
        <f>DATE(FACTURACION[[#This Row],[AÑO]],FACTURACION[[#This Row],[Mes numero]],1)</f>
        <v>44075</v>
      </c>
      <c r="G6738" s="162" t="s">
        <v>5434</v>
      </c>
      <c r="H6738" s="25">
        <v>800007813</v>
      </c>
      <c r="I6738" s="44" t="str">
        <f>+VLOOKUP(FACTURACION[[#This Row],[NIT]],TABLACLIENTE,2,FALSE)</f>
        <v>VANTI S.A. E.S.P (VANTI)</v>
      </c>
      <c r="J6738" s="114" t="s">
        <v>151</v>
      </c>
      <c r="K6738" s="44" t="str">
        <f>+VLOOKUP(FACTURACION[[#This Row],[REFERENCIA]],CODINV,2,FALSE)</f>
        <v>DIAFRAGMA BUNA Z-138</v>
      </c>
      <c r="L6738" s="44" t="str">
        <f>IF(VLOOKUP(FACTURACION[[#This Row],[REFERENCIA]],CODINV,3,FALSE)=0,"",VLOOKUP(FACTURACION[[#This Row],[REFERENCIA]],CODINV,3,FALSE))</f>
        <v>70170P028</v>
      </c>
      <c r="M6738" s="44" t="str">
        <f>+VLOOKUP(FACTURACION[[#This Row],[REFERENCIA]],CODINV,4,FALSE)</f>
        <v>REPUESTOS Y ACCESORIOS</v>
      </c>
      <c r="N6738" s="44" t="str">
        <f>+VLOOKUP(FACTURACION[[#This Row],[REFERENCIA]],CODINV,5,FALSE)</f>
        <v>HONEYWELL</v>
      </c>
      <c r="O6738" s="114">
        <v>100</v>
      </c>
      <c r="P6738" s="131">
        <v>24826.722600000001</v>
      </c>
      <c r="Q6738" s="48">
        <f>+FACTURACION[[#This Row],[CANTIDAD]]*FACTURACION[[#This Row],[VR UNITARIO]]/1000</f>
        <v>2482.6722600000003</v>
      </c>
      <c r="R6738" s="44" t="str">
        <f>+VLOOKUP(FACTURACION[[#This Row],[NIT]],TABLACLIENTE,5,FALSE)</f>
        <v>BOGOTÁ D.C.</v>
      </c>
    </row>
    <row r="6739" spans="3:18">
      <c r="C6739" s="29">
        <v>2020</v>
      </c>
      <c r="D6739" s="30" t="s">
        <v>702</v>
      </c>
      <c r="E6739" s="30">
        <f>MONTH(FACTURACION[[#This Row],[MES]]&amp;1)</f>
        <v>9</v>
      </c>
      <c r="F6739" s="223">
        <f>DATE(FACTURACION[[#This Row],[AÑO]],FACTURACION[[#This Row],[Mes numero]],1)</f>
        <v>44075</v>
      </c>
      <c r="G6739" s="162" t="s">
        <v>5434</v>
      </c>
      <c r="H6739" s="25">
        <v>800007813</v>
      </c>
      <c r="I6739" s="44" t="str">
        <f>+VLOOKUP(FACTURACION[[#This Row],[NIT]],TABLACLIENTE,2,FALSE)</f>
        <v>VANTI S.A. E.S.P (VANTI)</v>
      </c>
      <c r="J6739" s="114" t="s">
        <v>188</v>
      </c>
      <c r="K6739" s="44" t="str">
        <f>+VLOOKUP(FACTURACION[[#This Row],[REFERENCIA]],CODINV,2,FALSE)</f>
        <v>SEAT DISC BUNA 90</v>
      </c>
      <c r="L6739" s="44" t="str">
        <f>IF(VLOOKUP(FACTURACION[[#This Row],[REFERENCIA]],CODINV,3,FALSE)=0,"",VLOOKUP(FACTURACION[[#This Row],[REFERENCIA]],CODINV,3,FALSE))</f>
        <v>70041P003</v>
      </c>
      <c r="M6739" s="44" t="str">
        <f>+VLOOKUP(FACTURACION[[#This Row],[REFERENCIA]],CODINV,4,FALSE)</f>
        <v>REPUESTOS Y ACCESORIOS</v>
      </c>
      <c r="N6739" s="44" t="str">
        <f>+VLOOKUP(FACTURACION[[#This Row],[REFERENCIA]],CODINV,5,FALSE)</f>
        <v>HONEYWELL</v>
      </c>
      <c r="O6739" s="114">
        <v>80</v>
      </c>
      <c r="P6739" s="131">
        <v>37497.928199999995</v>
      </c>
      <c r="Q6739" s="48">
        <f>+FACTURACION[[#This Row],[CANTIDAD]]*FACTURACION[[#This Row],[VR UNITARIO]]/1000</f>
        <v>2999.8342559999996</v>
      </c>
      <c r="R6739" s="44" t="str">
        <f>+VLOOKUP(FACTURACION[[#This Row],[NIT]],TABLACLIENTE,5,FALSE)</f>
        <v>BOGOTÁ D.C.</v>
      </c>
    </row>
    <row r="6740" spans="3:18">
      <c r="C6740" s="29">
        <v>2020</v>
      </c>
      <c r="D6740" s="30" t="s">
        <v>702</v>
      </c>
      <c r="E6740" s="30">
        <f>MONTH(FACTURACION[[#This Row],[MES]]&amp;1)</f>
        <v>9</v>
      </c>
      <c r="F6740" s="223">
        <f>DATE(FACTURACION[[#This Row],[AÑO]],FACTURACION[[#This Row],[Mes numero]],1)</f>
        <v>44075</v>
      </c>
      <c r="G6740" s="162" t="s">
        <v>5434</v>
      </c>
      <c r="H6740" s="25">
        <v>800007813</v>
      </c>
      <c r="I6740" s="44" t="str">
        <f>+VLOOKUP(FACTURACION[[#This Row],[NIT]],TABLACLIENTE,2,FALSE)</f>
        <v>VANTI S.A. E.S.P (VANTI)</v>
      </c>
      <c r="J6740" s="114" t="s">
        <v>125</v>
      </c>
      <c r="K6740" s="44" t="str">
        <f>+VLOOKUP(FACTURACION[[#This Row],[REFERENCIA]],CODINV,2,FALSE)</f>
        <v>RES 150-600 PSIG DORADO</v>
      </c>
      <c r="L6740" s="44" t="str">
        <f>IF(VLOOKUP(FACTURACION[[#This Row],[REFERENCIA]],CODINV,3,FALSE)=0,"",VLOOKUP(FACTURACION[[#This Row],[REFERENCIA]],CODINV,3,FALSE))</f>
        <v>71421P008</v>
      </c>
      <c r="M6740" s="44" t="str">
        <f>+VLOOKUP(FACTURACION[[#This Row],[REFERENCIA]],CODINV,4,FALSE)</f>
        <v>REPUESTOS Y ACCESORIOS</v>
      </c>
      <c r="N6740" s="44" t="str">
        <f>+VLOOKUP(FACTURACION[[#This Row],[REFERENCIA]],CODINV,5,FALSE)</f>
        <v>HONEYWELL</v>
      </c>
      <c r="O6740" s="114">
        <v>6</v>
      </c>
      <c r="P6740" s="131">
        <v>163915.30499999999</v>
      </c>
      <c r="Q6740" s="48">
        <f>+FACTURACION[[#This Row],[CANTIDAD]]*FACTURACION[[#This Row],[VR UNITARIO]]/1000</f>
        <v>983.49182999999994</v>
      </c>
      <c r="R6740" s="44" t="str">
        <f>+VLOOKUP(FACTURACION[[#This Row],[NIT]],TABLACLIENTE,5,FALSE)</f>
        <v>BOGOTÁ D.C.</v>
      </c>
    </row>
    <row r="6741" spans="3:18">
      <c r="C6741" s="29">
        <v>2020</v>
      </c>
      <c r="D6741" s="30" t="s">
        <v>702</v>
      </c>
      <c r="E6741" s="30">
        <f>MONTH(FACTURACION[[#This Row],[MES]]&amp;1)</f>
        <v>9</v>
      </c>
      <c r="F6741" s="223">
        <f>DATE(FACTURACION[[#This Row],[AÑO]],FACTURACION[[#This Row],[Mes numero]],1)</f>
        <v>44075</v>
      </c>
      <c r="G6741" s="162" t="s">
        <v>5434</v>
      </c>
      <c r="H6741" s="25">
        <v>800007813</v>
      </c>
      <c r="I6741" s="44" t="str">
        <f>+VLOOKUP(FACTURACION[[#This Row],[NIT]],TABLACLIENTE,2,FALSE)</f>
        <v>VANTI S.A. E.S.P (VANTI)</v>
      </c>
      <c r="J6741" s="114" t="s">
        <v>277</v>
      </c>
      <c r="K6741" s="44" t="str">
        <f>+VLOOKUP(FACTURACION[[#This Row],[REFERENCIA]],CODINV,2,FALSE)</f>
        <v>ORIFICIO 3/32"</v>
      </c>
      <c r="L6741" s="44" t="str">
        <f>IF(VLOOKUP(FACTURACION[[#This Row],[REFERENCIA]],CODINV,3,FALSE)=0,"",VLOOKUP(FACTURACION[[#This Row],[REFERENCIA]],CODINV,3,FALSE))</f>
        <v>70033P001</v>
      </c>
      <c r="M6741" s="44" t="str">
        <f>+VLOOKUP(FACTURACION[[#This Row],[REFERENCIA]],CODINV,4,FALSE)</f>
        <v>REPUESTOS Y ACCESORIOS</v>
      </c>
      <c r="N6741" s="44" t="str">
        <f>+VLOOKUP(FACTURACION[[#This Row],[REFERENCIA]],CODINV,5,FALSE)</f>
        <v>HONEYWELL</v>
      </c>
      <c r="O6741" s="114">
        <v>50</v>
      </c>
      <c r="P6741" s="131">
        <v>33298.749599999996</v>
      </c>
      <c r="Q6741" s="48">
        <f>+FACTURACION[[#This Row],[CANTIDAD]]*FACTURACION[[#This Row],[VR UNITARIO]]/1000</f>
        <v>1664.9374799999998</v>
      </c>
      <c r="R6741" s="44" t="str">
        <f>+VLOOKUP(FACTURACION[[#This Row],[NIT]],TABLACLIENTE,5,FALSE)</f>
        <v>BOGOTÁ D.C.</v>
      </c>
    </row>
    <row r="6742" spans="3:18">
      <c r="C6742" s="29">
        <v>2020</v>
      </c>
      <c r="D6742" s="30" t="s">
        <v>702</v>
      </c>
      <c r="E6742" s="30">
        <f>MONTH(FACTURACION[[#This Row],[MES]]&amp;1)</f>
        <v>9</v>
      </c>
      <c r="F6742" s="223">
        <f>DATE(FACTURACION[[#This Row],[AÑO]],FACTURACION[[#This Row],[Mes numero]],1)</f>
        <v>44075</v>
      </c>
      <c r="G6742" s="162" t="s">
        <v>5435</v>
      </c>
      <c r="H6742" s="25">
        <v>800202395</v>
      </c>
      <c r="I6742" s="44" t="str">
        <f>+VLOOKUP(FACTURACION[[#This Row],[NIT]],TABLACLIENTE,2,FALSE)</f>
        <v>EFIGAS GAS NATURAL S.A. E.S.P. (EFIGAS S.A. E.S.P.)</v>
      </c>
      <c r="J6742" s="114" t="s">
        <v>5</v>
      </c>
      <c r="K6742" s="44" t="str">
        <f>+VLOOKUP(FACTURACION[[#This Row],[REFERENCIA]],CODINV,2,FALSE)</f>
        <v>REG. 1800 CPB2 1 1-4· O: 5/16" R: STD</v>
      </c>
      <c r="L6742" s="44" t="str">
        <f>IF(VLOOKUP(FACTURACION[[#This Row],[REFERENCIA]],CODINV,3,FALSE)=0,"",VLOOKUP(FACTURACION[[#This Row],[REFERENCIA]],CODINV,3,FALSE))</f>
        <v/>
      </c>
      <c r="M6742" s="44" t="str">
        <f>+VLOOKUP(FACTURACION[[#This Row],[REFERENCIA]],CODINV,4,FALSE)</f>
        <v>REGULADORES</v>
      </c>
      <c r="N6742" s="44" t="str">
        <f>+VLOOKUP(FACTURACION[[#This Row],[REFERENCIA]],CODINV,5,FALSE)</f>
        <v>HONEYWELL</v>
      </c>
      <c r="O6742" s="114">
        <v>2</v>
      </c>
      <c r="P6742" s="131">
        <v>836172</v>
      </c>
      <c r="Q6742" s="48">
        <f>+FACTURACION[[#This Row],[CANTIDAD]]*FACTURACION[[#This Row],[VR UNITARIO]]/1000</f>
        <v>1672.3440000000001</v>
      </c>
      <c r="R6742" s="44" t="str">
        <f>+VLOOKUP(FACTURACION[[#This Row],[NIT]],TABLACLIENTE,5,FALSE)</f>
        <v>MANIZALES</v>
      </c>
    </row>
    <row r="6743" spans="3:18">
      <c r="C6743" s="29">
        <v>2020</v>
      </c>
      <c r="D6743" s="30" t="s">
        <v>702</v>
      </c>
      <c r="E6743" s="30">
        <f>MONTH(FACTURACION[[#This Row],[MES]]&amp;1)</f>
        <v>9</v>
      </c>
      <c r="F6743" s="223">
        <f>DATE(FACTURACION[[#This Row],[AÑO]],FACTURACION[[#This Row],[Mes numero]],1)</f>
        <v>44075</v>
      </c>
      <c r="G6743" s="162" t="s">
        <v>5436</v>
      </c>
      <c r="H6743" s="25">
        <v>800202395</v>
      </c>
      <c r="I6743" s="44" t="str">
        <f>+VLOOKUP(FACTURACION[[#This Row],[NIT]],TABLACLIENTE,2,FALSE)</f>
        <v>EFIGAS GAS NATURAL S.A. E.S.P. (EFIGAS S.A. E.S.P.)</v>
      </c>
      <c r="J6743" s="114" t="s">
        <v>5</v>
      </c>
      <c r="K6743" s="44" t="str">
        <f>+VLOOKUP(FACTURACION[[#This Row],[REFERENCIA]],CODINV,2,FALSE)</f>
        <v>REG. 1800 CPB2 1 1-4· O: 5/16" R: STD</v>
      </c>
      <c r="L6743" s="44" t="str">
        <f>IF(VLOOKUP(FACTURACION[[#This Row],[REFERENCIA]],CODINV,3,FALSE)=0,"",VLOOKUP(FACTURACION[[#This Row],[REFERENCIA]],CODINV,3,FALSE))</f>
        <v/>
      </c>
      <c r="M6743" s="44" t="str">
        <f>+VLOOKUP(FACTURACION[[#This Row],[REFERENCIA]],CODINV,4,FALSE)</f>
        <v>REGULADORES</v>
      </c>
      <c r="N6743" s="44" t="str">
        <f>+VLOOKUP(FACTURACION[[#This Row],[REFERENCIA]],CODINV,5,FALSE)</f>
        <v>HONEYWELL</v>
      </c>
      <c r="O6743" s="114">
        <v>2</v>
      </c>
      <c r="P6743" s="131">
        <v>836172</v>
      </c>
      <c r="Q6743" s="48">
        <f>+FACTURACION[[#This Row],[CANTIDAD]]*FACTURACION[[#This Row],[VR UNITARIO]]/1000</f>
        <v>1672.3440000000001</v>
      </c>
      <c r="R6743" s="44" t="str">
        <f>+VLOOKUP(FACTURACION[[#This Row],[NIT]],TABLACLIENTE,5,FALSE)</f>
        <v>MANIZALES</v>
      </c>
    </row>
    <row r="6744" spans="3:18">
      <c r="C6744" s="29">
        <v>2020</v>
      </c>
      <c r="D6744" s="30" t="s">
        <v>702</v>
      </c>
      <c r="E6744" s="30">
        <f>MONTH(FACTURACION[[#This Row],[MES]]&amp;1)</f>
        <v>9</v>
      </c>
      <c r="F6744" s="223">
        <f>DATE(FACTURACION[[#This Row],[AÑO]],FACTURACION[[#This Row],[Mes numero]],1)</f>
        <v>44075</v>
      </c>
      <c r="G6744" s="162" t="s">
        <v>5437</v>
      </c>
      <c r="H6744" s="25">
        <v>800202395</v>
      </c>
      <c r="I6744" s="44" t="str">
        <f>+VLOOKUP(FACTURACION[[#This Row],[NIT]],TABLACLIENTE,2,FALSE)</f>
        <v>EFIGAS GAS NATURAL S.A. E.S.P. (EFIGAS S.A. E.S.P.)</v>
      </c>
      <c r="J6744" s="114" t="s">
        <v>5</v>
      </c>
      <c r="K6744" s="44" t="str">
        <f>+VLOOKUP(FACTURACION[[#This Row],[REFERENCIA]],CODINV,2,FALSE)</f>
        <v>REG. 1800 CPB2 1 1-4· O: 5/16" R: STD</v>
      </c>
      <c r="L6744" s="44" t="str">
        <f>IF(VLOOKUP(FACTURACION[[#This Row],[REFERENCIA]],CODINV,3,FALSE)=0,"",VLOOKUP(FACTURACION[[#This Row],[REFERENCIA]],CODINV,3,FALSE))</f>
        <v/>
      </c>
      <c r="M6744" s="44" t="str">
        <f>+VLOOKUP(FACTURACION[[#This Row],[REFERENCIA]],CODINV,4,FALSE)</f>
        <v>REGULADORES</v>
      </c>
      <c r="N6744" s="44" t="str">
        <f>+VLOOKUP(FACTURACION[[#This Row],[REFERENCIA]],CODINV,5,FALSE)</f>
        <v>HONEYWELL</v>
      </c>
      <c r="O6744" s="114">
        <v>2</v>
      </c>
      <c r="P6744" s="131">
        <v>836172</v>
      </c>
      <c r="Q6744" s="48">
        <f>+FACTURACION[[#This Row],[CANTIDAD]]*FACTURACION[[#This Row],[VR UNITARIO]]/1000</f>
        <v>1672.3440000000001</v>
      </c>
      <c r="R6744" s="44" t="str">
        <f>+VLOOKUP(FACTURACION[[#This Row],[NIT]],TABLACLIENTE,5,FALSE)</f>
        <v>MANIZALES</v>
      </c>
    </row>
    <row r="6745" spans="3:18">
      <c r="C6745" s="29">
        <v>2020</v>
      </c>
      <c r="D6745" s="30" t="s">
        <v>702</v>
      </c>
      <c r="E6745" s="30">
        <f>MONTH(FACTURACION[[#This Row],[MES]]&amp;1)</f>
        <v>9</v>
      </c>
      <c r="F6745" s="223">
        <f>DATE(FACTURACION[[#This Row],[AÑO]],FACTURACION[[#This Row],[Mes numero]],1)</f>
        <v>44075</v>
      </c>
      <c r="G6745" s="162" t="s">
        <v>5438</v>
      </c>
      <c r="H6745" s="25">
        <v>890503900</v>
      </c>
      <c r="I6745" s="44" t="str">
        <f>+VLOOKUP(FACTURACION[[#This Row],[NIT]],TABLACLIENTE,2,FALSE)</f>
        <v>GASES DEL ORIENTE S.A. E.S.P.</v>
      </c>
      <c r="J6745" s="114" t="s">
        <v>20</v>
      </c>
      <c r="K6745" s="44" t="str">
        <f>+VLOOKUP(FACTURACION[[#This Row],[REFERENCIA]],CODINV,2,FALSE)</f>
        <v xml:space="preserve">MEDIDOR AC-250 C: 3/4" CON CONECTORES </v>
      </c>
      <c r="L6745" s="44" t="str">
        <f>IF(VLOOKUP(FACTURACION[[#This Row],[REFERENCIA]],CODINV,3,FALSE)=0,"",VLOOKUP(FACTURACION[[#This Row],[REFERENCIA]],CODINV,3,FALSE))</f>
        <v/>
      </c>
      <c r="M6745" s="44" t="str">
        <f>+VLOOKUP(FACTURACION[[#This Row],[REFERENCIA]],CODINV,4,FALSE)</f>
        <v>MEDIDORES</v>
      </c>
      <c r="N6745" s="44" t="str">
        <f>+VLOOKUP(FACTURACION[[#This Row],[REFERENCIA]],CODINV,5,FALSE)</f>
        <v>HONEYWELL</v>
      </c>
      <c r="O6745" s="114">
        <v>24</v>
      </c>
      <c r="P6745" s="131">
        <v>475828</v>
      </c>
      <c r="Q6745" s="48">
        <f>+FACTURACION[[#This Row],[CANTIDAD]]*FACTURACION[[#This Row],[VR UNITARIO]]/1000</f>
        <v>11419.871999999999</v>
      </c>
      <c r="R6745" s="44" t="str">
        <f>+VLOOKUP(FACTURACION[[#This Row],[NIT]],TABLACLIENTE,5,FALSE)</f>
        <v>CUCUTA</v>
      </c>
    </row>
    <row r="6746" spans="3:18">
      <c r="C6746" s="29">
        <v>2020</v>
      </c>
      <c r="D6746" s="30" t="s">
        <v>702</v>
      </c>
      <c r="E6746" s="30">
        <f>MONTH(FACTURACION[[#This Row],[MES]]&amp;1)</f>
        <v>9</v>
      </c>
      <c r="F6746" s="223">
        <f>DATE(FACTURACION[[#This Row],[AÑO]],FACTURACION[[#This Row],[Mes numero]],1)</f>
        <v>44075</v>
      </c>
      <c r="G6746" s="162" t="s">
        <v>5439</v>
      </c>
      <c r="H6746" s="25">
        <v>800021272</v>
      </c>
      <c r="I6746" s="44" t="str">
        <f>+VLOOKUP(FACTURACION[[#This Row],[NIT]],TABLACLIENTE,2,FALSE)</f>
        <v>GASES DEL LLANO S.A. E.S.P (LLANOGAS S.A. E.S.P.)</v>
      </c>
      <c r="J6746" s="114" t="s">
        <v>294</v>
      </c>
      <c r="K6746" s="44" t="str">
        <f>+VLOOKUP(FACTURACION[[#This Row],[REFERENCIA]],CODINV,2,FALSE)</f>
        <v>CONTROL LOOP Z320-100 BM INSPIRATOR</v>
      </c>
      <c r="L6746" s="44" t="str">
        <f>IF(VLOOKUP(FACTURACION[[#This Row],[REFERENCIA]],CODINV,3,FALSE)=0,"",VLOOKUP(FACTURACION[[#This Row],[REFERENCIA]],CODINV,3,FALSE))</f>
        <v/>
      </c>
      <c r="M6746" s="44" t="str">
        <f>+VLOOKUP(FACTURACION[[#This Row],[REFERENCIA]],CODINV,4,FALSE)</f>
        <v>REGULADORES</v>
      </c>
      <c r="N6746" s="44" t="str">
        <f>+VLOOKUP(FACTURACION[[#This Row],[REFERENCIA]],CODINV,5,FALSE)</f>
        <v>HONEYWELL</v>
      </c>
      <c r="O6746" s="114">
        <v>2</v>
      </c>
      <c r="P6746" s="131">
        <v>9622628.1999999993</v>
      </c>
      <c r="Q6746" s="48">
        <f>+FACTURACION[[#This Row],[CANTIDAD]]*FACTURACION[[#This Row],[VR UNITARIO]]/1000</f>
        <v>19245.256399999998</v>
      </c>
      <c r="R6746" s="44" t="str">
        <f>+VLOOKUP(FACTURACION[[#This Row],[NIT]],TABLACLIENTE,5,FALSE)</f>
        <v>VILLAVICENCIO</v>
      </c>
    </row>
    <row r="6747" spans="3:18">
      <c r="C6747" s="29">
        <v>2020</v>
      </c>
      <c r="D6747" s="30" t="s">
        <v>702</v>
      </c>
      <c r="E6747" s="30">
        <f>MONTH(FACTURACION[[#This Row],[MES]]&amp;1)</f>
        <v>9</v>
      </c>
      <c r="F6747" s="223">
        <f>DATE(FACTURACION[[#This Row],[AÑO]],FACTURACION[[#This Row],[Mes numero]],1)</f>
        <v>44075</v>
      </c>
      <c r="G6747" s="162" t="s">
        <v>5439</v>
      </c>
      <c r="H6747" s="25">
        <v>800021272</v>
      </c>
      <c r="I6747" s="44" t="str">
        <f>+VLOOKUP(FACTURACION[[#This Row],[NIT]],TABLACLIENTE,2,FALSE)</f>
        <v>GASES DEL LLANO S.A. E.S.P (LLANOGAS S.A. E.S.P.)</v>
      </c>
      <c r="J6747" s="114" t="s">
        <v>66</v>
      </c>
      <c r="K6747" s="44" t="str">
        <f>+VLOOKUP(FACTURACION[[#This Row],[REFERENCIA]],CODINV,2,FALSE)</f>
        <v>AFV 2" S600 FO</v>
      </c>
      <c r="L6747" s="44" t="str">
        <f>IF(VLOOKUP(FACTURACION[[#This Row],[REFERENCIA]],CODINV,3,FALSE)=0,"",VLOOKUP(FACTURACION[[#This Row],[REFERENCIA]],CODINV,3,FALSE))</f>
        <v/>
      </c>
      <c r="M6747" s="44" t="str">
        <f>+VLOOKUP(FACTURACION[[#This Row],[REFERENCIA]],CODINV,4,FALSE)</f>
        <v>REGULADORES</v>
      </c>
      <c r="N6747" s="44" t="str">
        <f>+VLOOKUP(FACTURACION[[#This Row],[REFERENCIA]],CODINV,5,FALSE)</f>
        <v>HONEYWELL</v>
      </c>
      <c r="O6747" s="114">
        <v>2</v>
      </c>
      <c r="P6747" s="131">
        <v>5163180.8</v>
      </c>
      <c r="Q6747" s="48">
        <f>+FACTURACION[[#This Row],[CANTIDAD]]*FACTURACION[[#This Row],[VR UNITARIO]]/1000</f>
        <v>10326.3616</v>
      </c>
      <c r="R6747" s="44" t="str">
        <f>+VLOOKUP(FACTURACION[[#This Row],[NIT]],TABLACLIENTE,5,FALSE)</f>
        <v>VILLAVICENCIO</v>
      </c>
    </row>
    <row r="6748" spans="3:18">
      <c r="C6748" s="29">
        <v>2020</v>
      </c>
      <c r="D6748" s="30" t="s">
        <v>702</v>
      </c>
      <c r="E6748" s="30">
        <f>MONTH(FACTURACION[[#This Row],[MES]]&amp;1)</f>
        <v>9</v>
      </c>
      <c r="F6748" s="223">
        <f>DATE(FACTURACION[[#This Row],[AÑO]],FACTURACION[[#This Row],[Mes numero]],1)</f>
        <v>44075</v>
      </c>
      <c r="G6748" s="162" t="s">
        <v>5440</v>
      </c>
      <c r="H6748" s="25">
        <v>890101691</v>
      </c>
      <c r="I6748" s="44" t="str">
        <f>+VLOOKUP(FACTURACION[[#This Row],[NIT]],TABLACLIENTE,2,FALSE)</f>
        <v>GASES DEL CARIBE S.A.E.S.P. (GASCARIBE S.A E.S.P.)</v>
      </c>
      <c r="J6748" s="114" t="s">
        <v>909</v>
      </c>
      <c r="K6748" s="44" t="str">
        <f>+VLOOKUP(FACTURACION[[#This Row],[REFERENCIA]],CODINV,2,FALSE)</f>
        <v>REGULADOR 1804PFM C: 2" O: 7/8 R: 2-30</v>
      </c>
      <c r="L6748" s="44" t="str">
        <f>IF(VLOOKUP(FACTURACION[[#This Row],[REFERENCIA]],CODINV,3,FALSE)=0,"",VLOOKUP(FACTURACION[[#This Row],[REFERENCIA]],CODINV,3,FALSE))</f>
        <v>RMQN2ABF1021A20</v>
      </c>
      <c r="M6748" s="44" t="str">
        <f>+VLOOKUP(FACTURACION[[#This Row],[REFERENCIA]],CODINV,4,FALSE)</f>
        <v>REGULADORES</v>
      </c>
      <c r="N6748" s="44" t="str">
        <f>+VLOOKUP(FACTURACION[[#This Row],[REFERENCIA]],CODINV,5,FALSE)</f>
        <v>HONEYWELL</v>
      </c>
      <c r="O6748" s="114">
        <v>3</v>
      </c>
      <c r="P6748" s="131">
        <v>2943684</v>
      </c>
      <c r="Q6748" s="48">
        <f>+FACTURACION[[#This Row],[CANTIDAD]]*FACTURACION[[#This Row],[VR UNITARIO]]/1000</f>
        <v>8831.0519999999997</v>
      </c>
      <c r="R6748" s="44" t="str">
        <f>+VLOOKUP(FACTURACION[[#This Row],[NIT]],TABLACLIENTE,5,FALSE)</f>
        <v>BARRANQUILLA</v>
      </c>
    </row>
    <row r="6749" spans="3:18">
      <c r="C6749" s="29">
        <v>2020</v>
      </c>
      <c r="D6749" s="30" t="s">
        <v>702</v>
      </c>
      <c r="E6749" s="30">
        <f>MONTH(FACTURACION[[#This Row],[MES]]&amp;1)</f>
        <v>9</v>
      </c>
      <c r="F6749" s="223">
        <f>DATE(FACTURACION[[#This Row],[AÑO]],FACTURACION[[#This Row],[Mes numero]],1)</f>
        <v>44075</v>
      </c>
      <c r="G6749" s="162" t="s">
        <v>5440</v>
      </c>
      <c r="H6749" s="25">
        <v>890101691</v>
      </c>
      <c r="I6749" s="44" t="str">
        <f>+VLOOKUP(FACTURACION[[#This Row],[NIT]],TABLACLIENTE,2,FALSE)</f>
        <v>GASES DEL CARIBE S.A.E.S.P. (GASCARIBE S.A E.S.P.)</v>
      </c>
      <c r="J6749" s="114" t="s">
        <v>198</v>
      </c>
      <c r="K6749" s="44" t="str">
        <f>+VLOOKUP(FACTURACION[[#This Row],[REFERENCIA]],CODINV,2,FALSE)</f>
        <v>REG. 1813C-HC C. 1 1/4" R: 6-15" O: 1/2</v>
      </c>
      <c r="L6749" s="44" t="str">
        <f>IF(VLOOKUP(FACTURACION[[#This Row],[REFERENCIA]],CODINV,3,FALSE)=0,"",VLOOKUP(FACTURACION[[#This Row],[REFERENCIA]],CODINV,3,FALSE))</f>
        <v/>
      </c>
      <c r="M6749" s="44" t="str">
        <f>+VLOOKUP(FACTURACION[[#This Row],[REFERENCIA]],CODINV,4,FALSE)</f>
        <v>REGULADORES</v>
      </c>
      <c r="N6749" s="44" t="str">
        <f>+VLOOKUP(FACTURACION[[#This Row],[REFERENCIA]],CODINV,5,FALSE)</f>
        <v>HONEYWELL</v>
      </c>
      <c r="O6749" s="114">
        <v>60</v>
      </c>
      <c r="P6749" s="131">
        <v>145984</v>
      </c>
      <c r="Q6749" s="48">
        <f>+FACTURACION[[#This Row],[CANTIDAD]]*FACTURACION[[#This Row],[VR UNITARIO]]/1000</f>
        <v>8759.0400000000009</v>
      </c>
      <c r="R6749" s="44" t="str">
        <f>+VLOOKUP(FACTURACION[[#This Row],[NIT]],TABLACLIENTE,5,FALSE)</f>
        <v>BARRANQUILLA</v>
      </c>
    </row>
    <row r="6750" spans="3:18">
      <c r="C6750" s="29">
        <v>2020</v>
      </c>
      <c r="D6750" s="30" t="s">
        <v>702</v>
      </c>
      <c r="E6750" s="30">
        <f>MONTH(FACTURACION[[#This Row],[MES]]&amp;1)</f>
        <v>9</v>
      </c>
      <c r="F6750" s="223">
        <f>DATE(FACTURACION[[#This Row],[AÑO]],FACTURACION[[#This Row],[Mes numero]],1)</f>
        <v>44075</v>
      </c>
      <c r="G6750" s="162" t="s">
        <v>5441</v>
      </c>
      <c r="H6750" s="25">
        <v>900922760</v>
      </c>
      <c r="I6750" s="44" t="str">
        <f>+VLOOKUP(FACTURACION[[#This Row],[NIT]],TABLACLIENTE,2,FALSE)</f>
        <v>GLOBAL REDES &amp; OBRAS S.A.S. ESP  (GRO S.A.S. ESP)</v>
      </c>
      <c r="J6750" s="114" t="s">
        <v>262</v>
      </c>
      <c r="K6750" s="44" t="str">
        <f>+VLOOKUP(FACTURACION[[#This Row],[REFERENCIA]],CODINV,2,FALSE)</f>
        <v>MEDIDOR AL-425 C:1 1/4" MAOP 25 PSIG</v>
      </c>
      <c r="L6750" s="44" t="str">
        <f>IF(VLOOKUP(FACTURACION[[#This Row],[REFERENCIA]],CODINV,3,FALSE)=0,"",VLOOKUP(FACTURACION[[#This Row],[REFERENCIA]],CODINV,3,FALSE))</f>
        <v/>
      </c>
      <c r="M6750" s="44" t="str">
        <f>+VLOOKUP(FACTURACION[[#This Row],[REFERENCIA]],CODINV,4,FALSE)</f>
        <v>MEDIDORES</v>
      </c>
      <c r="N6750" s="44" t="str">
        <f>+VLOOKUP(FACTURACION[[#This Row],[REFERENCIA]],CODINV,5,FALSE)</f>
        <v>HONEYWELL</v>
      </c>
      <c r="O6750" s="114">
        <v>1</v>
      </c>
      <c r="P6750" s="131">
        <v>855000</v>
      </c>
      <c r="Q6750" s="48">
        <f>+FACTURACION[[#This Row],[CANTIDAD]]*FACTURACION[[#This Row],[VR UNITARIO]]/1000</f>
        <v>855</v>
      </c>
      <c r="R6750" s="44" t="str">
        <f>+VLOOKUP(FACTURACION[[#This Row],[NIT]],TABLACLIENTE,5,FALSE)</f>
        <v>IBAGUE</v>
      </c>
    </row>
    <row r="6751" spans="3:18">
      <c r="C6751" s="29">
        <v>2020</v>
      </c>
      <c r="D6751" s="30" t="s">
        <v>702</v>
      </c>
      <c r="E6751" s="30">
        <f>MONTH(FACTURACION[[#This Row],[MES]]&amp;1)</f>
        <v>9</v>
      </c>
      <c r="F6751" s="223">
        <f>DATE(FACTURACION[[#This Row],[AÑO]],FACTURACION[[#This Row],[Mes numero]],1)</f>
        <v>44075</v>
      </c>
      <c r="G6751" s="162" t="s">
        <v>5442</v>
      </c>
      <c r="H6751" s="25">
        <v>901016759</v>
      </c>
      <c r="I6751" s="44" t="str">
        <f>+VLOOKUP(FACTURACION[[#This Row],[NIT]],TABLACLIENTE,2,FALSE)</f>
        <v>GAS CONTROL SAS</v>
      </c>
      <c r="J6751" s="114" t="s">
        <v>950</v>
      </c>
      <c r="K6751" s="44" t="str">
        <f>+VLOOKUP(FACTURACION[[#This Row],[REFERENCIA]],CODINV,2,FALSE)</f>
        <v>VALVULA DE ALIVIO EXTERNA DE 2 1/2" NPT</v>
      </c>
      <c r="L6751" s="44" t="str">
        <f>IF(VLOOKUP(FACTURACION[[#This Row],[REFERENCIA]],CODINV,3,FALSE)=0,"",VLOOKUP(FACTURACION[[#This Row],[REFERENCIA]],CODINV,3,FALSE))</f>
        <v>3149MG</v>
      </c>
      <c r="M6751" s="44" t="str">
        <f>+VLOOKUP(FACTURACION[[#This Row],[REFERENCIA]],CODINV,4,FALSE)</f>
        <v>VÁLVULAS Y MULTIVÁLVULAS</v>
      </c>
      <c r="N6751" s="44" t="str">
        <f>+VLOOKUP(FACTURACION[[#This Row],[REFERENCIA]],CODINV,5,FALSE)</f>
        <v>REGO</v>
      </c>
      <c r="O6751" s="114">
        <v>1</v>
      </c>
      <c r="P6751" s="131">
        <v>1800000</v>
      </c>
      <c r="Q6751" s="48">
        <f>+FACTURACION[[#This Row],[CANTIDAD]]*FACTURACION[[#This Row],[VR UNITARIO]]/1000</f>
        <v>1800</v>
      </c>
      <c r="R6751" s="44" t="str">
        <f>+VLOOKUP(FACTURACION[[#This Row],[NIT]],TABLACLIENTE,5,FALSE)</f>
        <v>BOGOTÁ D.C.</v>
      </c>
    </row>
    <row r="6752" spans="3:18">
      <c r="C6752" s="29">
        <v>2020</v>
      </c>
      <c r="D6752" s="30" t="s">
        <v>702</v>
      </c>
      <c r="E6752" s="30">
        <f>MONTH(FACTURACION[[#This Row],[MES]]&amp;1)</f>
        <v>9</v>
      </c>
      <c r="F6752" s="223">
        <f>DATE(FACTURACION[[#This Row],[AÑO]],FACTURACION[[#This Row],[Mes numero]],1)</f>
        <v>44075</v>
      </c>
      <c r="G6752" s="162" t="s">
        <v>5443</v>
      </c>
      <c r="H6752" s="25">
        <v>800087795</v>
      </c>
      <c r="I6752" s="44" t="str">
        <f>+VLOOKUP(FACTURACION[[#This Row],[NIT]],TABLACLIENTE,2,FALSE)</f>
        <v>DOW AGROSCIENCES DE COLOMBIA S.A.</v>
      </c>
      <c r="J6752" s="114" t="s">
        <v>281</v>
      </c>
      <c r="K6752" s="44" t="str">
        <f>+VLOOKUP(FACTURACION[[#This Row],[REFERENCIA]],CODINV,2,FALSE)</f>
        <v>VALVULA DE ALIVIO SEMIINTERNA 2" - 250</v>
      </c>
      <c r="L6752" s="44" t="str">
        <f>IF(VLOOKUP(FACTURACION[[#This Row],[REFERENCIA]],CODINV,3,FALSE)=0,"",VLOOKUP(FACTURACION[[#This Row],[REFERENCIA]],CODINV,3,FALSE))</f>
        <v>7534G</v>
      </c>
      <c r="M6752" s="44" t="str">
        <f>+VLOOKUP(FACTURACION[[#This Row],[REFERENCIA]],CODINV,4,FALSE)</f>
        <v>VÁLVULAS Y MULTIVÁLVULAS</v>
      </c>
      <c r="N6752" s="44" t="str">
        <f>+VLOOKUP(FACTURACION[[#This Row],[REFERENCIA]],CODINV,5,FALSE)</f>
        <v>REGO</v>
      </c>
      <c r="O6752" s="114">
        <v>2</v>
      </c>
      <c r="P6752" s="131">
        <v>1234179.3999999999</v>
      </c>
      <c r="Q6752" s="48">
        <f>+FACTURACION[[#This Row],[CANTIDAD]]*FACTURACION[[#This Row],[VR UNITARIO]]/1000</f>
        <v>2468.3588</v>
      </c>
      <c r="R6752" s="44" t="str">
        <f>+VLOOKUP(FACTURACION[[#This Row],[NIT]],TABLACLIENTE,5,FALSE)</f>
        <v>BOGOTÁ D.C.</v>
      </c>
    </row>
    <row r="6753" spans="3:18">
      <c r="C6753" s="29">
        <v>2020</v>
      </c>
      <c r="D6753" s="30" t="s">
        <v>702</v>
      </c>
      <c r="E6753" s="30">
        <f>MONTH(FACTURACION[[#This Row],[MES]]&amp;1)</f>
        <v>9</v>
      </c>
      <c r="F6753" s="223">
        <f>DATE(FACTURACION[[#This Row],[AÑO]],FACTURACION[[#This Row],[Mes numero]],1)</f>
        <v>44075</v>
      </c>
      <c r="G6753" s="162" t="s">
        <v>5444</v>
      </c>
      <c r="H6753" s="25">
        <v>860033633</v>
      </c>
      <c r="I6753" s="44" t="str">
        <f>+VLOOKUP(FACTURACION[[#This Row],[NIT]],TABLACLIENTE,2,FALSE)</f>
        <v>RAYOGAS S.A. E.S.P.</v>
      </c>
      <c r="J6753" s="114" t="s">
        <v>397</v>
      </c>
      <c r="K6753" s="44" t="str">
        <f>+VLOOKUP(FACTURACION[[#This Row],[REFERENCIA]],CODINV,2,FALSE)</f>
        <v>REGULADOR DOBLE ETAPA 1/4" NPT</v>
      </c>
      <c r="L6753" s="44" t="str">
        <f>IF(VLOOKUP(FACTURACION[[#This Row],[REFERENCIA]],CODINV,3,FALSE)=0,"",VLOOKUP(FACTURACION[[#This Row],[REFERENCIA]],CODINV,3,FALSE))</f>
        <v>404B4</v>
      </c>
      <c r="M6753" s="44" t="str">
        <f>+VLOOKUP(FACTURACION[[#This Row],[REFERENCIA]],CODINV,4,FALSE)</f>
        <v>REGULADORES</v>
      </c>
      <c r="N6753" s="44" t="str">
        <f>+VLOOKUP(FACTURACION[[#This Row],[REFERENCIA]],CODINV,5,FALSE)</f>
        <v>REGO</v>
      </c>
      <c r="O6753" s="114">
        <v>1</v>
      </c>
      <c r="P6753" s="131">
        <v>1259159</v>
      </c>
      <c r="Q6753" s="48">
        <f>+FACTURACION[[#This Row],[CANTIDAD]]*FACTURACION[[#This Row],[VR UNITARIO]]/1000</f>
        <v>1259.1590000000001</v>
      </c>
      <c r="R6753" s="44" t="str">
        <f>+VLOOKUP(FACTURACION[[#This Row],[NIT]],TABLACLIENTE,5,FALSE)</f>
        <v>BOGOTÁ D.C.</v>
      </c>
    </row>
    <row r="6754" spans="3:18">
      <c r="C6754" s="29">
        <v>2020</v>
      </c>
      <c r="D6754" s="30" t="s">
        <v>702</v>
      </c>
      <c r="E6754" s="30">
        <f>MONTH(FACTURACION[[#This Row],[MES]]&amp;1)</f>
        <v>9</v>
      </c>
      <c r="F6754" s="223">
        <f>DATE(FACTURACION[[#This Row],[AÑO]],FACTURACION[[#This Row],[Mes numero]],1)</f>
        <v>44075</v>
      </c>
      <c r="G6754" s="162" t="s">
        <v>5445</v>
      </c>
      <c r="H6754" s="25">
        <v>860033633</v>
      </c>
      <c r="I6754" s="44" t="str">
        <f>+VLOOKUP(FACTURACION[[#This Row],[NIT]],TABLACLIENTE,2,FALSE)</f>
        <v>RAYOGAS S.A. E.S.P.</v>
      </c>
      <c r="J6754" s="114" t="s">
        <v>136</v>
      </c>
      <c r="K6754" s="44" t="str">
        <f>+VLOOKUP(FACTURACION[[#This Row],[REFERENCIA]],CODINV,2,FALSE)</f>
        <v>FLOTADOR 30" TANQUE 120 VERTICAL</v>
      </c>
      <c r="L6754" s="44" t="str">
        <f>IF(VLOOKUP(FACTURACION[[#This Row],[REFERENCIA]],CODINV,3,FALSE)=0,"",VLOOKUP(FACTURACION[[#This Row],[REFERENCIA]],CODINV,3,FALSE))</f>
        <v>HA254J</v>
      </c>
      <c r="M6754" s="44" t="str">
        <f>+VLOOKUP(FACTURACION[[#This Row],[REFERENCIA]],CODINV,4,FALSE)</f>
        <v>REPUESTOS Y ACCESORIOS</v>
      </c>
      <c r="N6754" s="44" t="str">
        <f>+VLOOKUP(FACTURACION[[#This Row],[REFERENCIA]],CODINV,5,FALSE)</f>
        <v>SQUIBB TAYLOR</v>
      </c>
      <c r="O6754" s="114">
        <v>5</v>
      </c>
      <c r="P6754" s="131">
        <v>138783.4</v>
      </c>
      <c r="Q6754" s="48">
        <f>+FACTURACION[[#This Row],[CANTIDAD]]*FACTURACION[[#This Row],[VR UNITARIO]]/1000</f>
        <v>693.91700000000003</v>
      </c>
      <c r="R6754" s="44" t="str">
        <f>+VLOOKUP(FACTURACION[[#This Row],[NIT]],TABLACLIENTE,5,FALSE)</f>
        <v>BOGOTÁ D.C.</v>
      </c>
    </row>
    <row r="6755" spans="3:18">
      <c r="C6755" s="29">
        <v>2020</v>
      </c>
      <c r="D6755" s="30" t="s">
        <v>702</v>
      </c>
      <c r="E6755" s="30">
        <f>MONTH(FACTURACION[[#This Row],[MES]]&amp;1)</f>
        <v>9</v>
      </c>
      <c r="F6755" s="223">
        <f>DATE(FACTURACION[[#This Row],[AÑO]],FACTURACION[[#This Row],[Mes numero]],1)</f>
        <v>44075</v>
      </c>
      <c r="G6755" s="162" t="s">
        <v>5446</v>
      </c>
      <c r="H6755" s="25">
        <v>890501073</v>
      </c>
      <c r="I6755" s="44" t="str">
        <f>+VLOOKUP(FACTURACION[[#This Row],[NIT]],TABLACLIENTE,2,FALSE)</f>
        <v>COMERCIAL INDUSTRIAL NACIONAL S.A. CINSA</v>
      </c>
      <c r="J6755" s="114" t="s">
        <v>92</v>
      </c>
      <c r="K6755" s="44" t="str">
        <f>+VLOOKUP(FACTURACION[[#This Row],[REFERENCIA]],CODINV,2,FALSE)</f>
        <v>VALVULA DE EXCESO DE FLUJO 2"</v>
      </c>
      <c r="L6755" s="44" t="str">
        <f>IF(VLOOKUP(FACTURACION[[#This Row],[REFERENCIA]],CODINV,3,FALSE)=0,"",VLOOKUP(FACTURACION[[#This Row],[REFERENCIA]],CODINV,3,FALSE))</f>
        <v>A3292C</v>
      </c>
      <c r="M6755" s="44" t="str">
        <f>+VLOOKUP(FACTURACION[[#This Row],[REFERENCIA]],CODINV,4,FALSE)</f>
        <v>VÁLVULAS Y MULTIVÁLVULAS</v>
      </c>
      <c r="N6755" s="44" t="str">
        <f>+VLOOKUP(FACTURACION[[#This Row],[REFERENCIA]],CODINV,5,FALSE)</f>
        <v>REGO</v>
      </c>
      <c r="O6755" s="114">
        <v>4</v>
      </c>
      <c r="P6755" s="131">
        <v>290535</v>
      </c>
      <c r="Q6755" s="48">
        <f>+FACTURACION[[#This Row],[CANTIDAD]]*FACTURACION[[#This Row],[VR UNITARIO]]/1000</f>
        <v>1162.1400000000001</v>
      </c>
      <c r="R6755" s="44" t="str">
        <f>+VLOOKUP(FACTURACION[[#This Row],[NIT]],TABLACLIENTE,5,FALSE)</f>
        <v>CUCUTA</v>
      </c>
    </row>
    <row r="6756" spans="3:18">
      <c r="C6756" s="29">
        <v>2020</v>
      </c>
      <c r="D6756" s="30" t="s">
        <v>702</v>
      </c>
      <c r="E6756" s="30">
        <f>MONTH(FACTURACION[[#This Row],[MES]]&amp;1)</f>
        <v>9</v>
      </c>
      <c r="F6756" s="223">
        <f>DATE(FACTURACION[[#This Row],[AÑO]],FACTURACION[[#This Row],[Mes numero]],1)</f>
        <v>44075</v>
      </c>
      <c r="G6756" s="162" t="s">
        <v>5446</v>
      </c>
      <c r="H6756" s="25">
        <v>890501073</v>
      </c>
      <c r="I6756" s="44" t="str">
        <f>+VLOOKUP(FACTURACION[[#This Row],[NIT]],TABLACLIENTE,2,FALSE)</f>
        <v>COMERCIAL INDUSTRIAL NACIONAL S.A. CINSA</v>
      </c>
      <c r="J6756" s="114" t="s">
        <v>798</v>
      </c>
      <c r="K6756" s="44" t="str">
        <f>+VLOOKUP(FACTURACION[[#This Row],[REFERENCIA]],CODINV,2,FALSE)</f>
        <v>ROTOGAGE DIAMETRO 62"-79" A9093TS</v>
      </c>
      <c r="L6756" s="44" t="str">
        <f>IF(VLOOKUP(FACTURACION[[#This Row],[REFERENCIA]],CODINV,3,FALSE)=0,"",VLOOKUP(FACTURACION[[#This Row],[REFERENCIA]],CODINV,3,FALSE))</f>
        <v>A9093TS</v>
      </c>
      <c r="M6756" s="44" t="str">
        <f>+VLOOKUP(FACTURACION[[#This Row],[REFERENCIA]],CODINV,4,FALSE)</f>
        <v>MEDIDORES</v>
      </c>
      <c r="N6756" s="44" t="str">
        <f>+VLOOKUP(FACTURACION[[#This Row],[REFERENCIA]],CODINV,5,FALSE)</f>
        <v>REGO</v>
      </c>
      <c r="O6756" s="114">
        <v>2</v>
      </c>
      <c r="P6756" s="131">
        <v>1243489.8</v>
      </c>
      <c r="Q6756" s="48">
        <f>+FACTURACION[[#This Row],[CANTIDAD]]*FACTURACION[[#This Row],[VR UNITARIO]]/1000</f>
        <v>2486.9796000000001</v>
      </c>
      <c r="R6756" s="44" t="str">
        <f>+VLOOKUP(FACTURACION[[#This Row],[NIT]],TABLACLIENTE,5,FALSE)</f>
        <v>CUCUTA</v>
      </c>
    </row>
    <row r="6757" spans="3:18">
      <c r="C6757" s="29">
        <v>2020</v>
      </c>
      <c r="D6757" s="30" t="s">
        <v>702</v>
      </c>
      <c r="E6757" s="30">
        <f>MONTH(FACTURACION[[#This Row],[MES]]&amp;1)</f>
        <v>9</v>
      </c>
      <c r="F6757" s="223">
        <f>DATE(FACTURACION[[#This Row],[AÑO]],FACTURACION[[#This Row],[Mes numero]],1)</f>
        <v>44075</v>
      </c>
      <c r="G6757" s="162" t="s">
        <v>5446</v>
      </c>
      <c r="H6757" s="25">
        <v>890501073</v>
      </c>
      <c r="I6757" s="44" t="str">
        <f>+VLOOKUP(FACTURACION[[#This Row],[NIT]],TABLACLIENTE,2,FALSE)</f>
        <v>COMERCIAL INDUSTRIAL NACIONAL S.A. CINSA</v>
      </c>
      <c r="J6757" s="114" t="s">
        <v>182</v>
      </c>
      <c r="K6757" s="44" t="str">
        <f>+VLOOKUP(FACTURACION[[#This Row],[REFERENCIA]],CODINV,2,FALSE)</f>
        <v>VALVULA DE EXCESO DE FLUJO 1 1/4"</v>
      </c>
      <c r="L6757" s="44" t="str">
        <f>IF(VLOOKUP(FACTURACION[[#This Row],[REFERENCIA]],CODINV,3,FALSE)=0,"",VLOOKUP(FACTURACION[[#This Row],[REFERENCIA]],CODINV,3,FALSE))</f>
        <v>A3282C</v>
      </c>
      <c r="M6757" s="44" t="str">
        <f>+VLOOKUP(FACTURACION[[#This Row],[REFERENCIA]],CODINV,4,FALSE)</f>
        <v>VÁLVULAS Y MULTIVÁLVULAS</v>
      </c>
      <c r="N6757" s="44" t="str">
        <f>+VLOOKUP(FACTURACION[[#This Row],[REFERENCIA]],CODINV,5,FALSE)</f>
        <v>REGO</v>
      </c>
      <c r="O6757" s="114">
        <v>4</v>
      </c>
      <c r="P6757" s="131">
        <v>189816.2</v>
      </c>
      <c r="Q6757" s="48">
        <f>+FACTURACION[[#This Row],[CANTIDAD]]*FACTURACION[[#This Row],[VR UNITARIO]]/1000</f>
        <v>759.26480000000004</v>
      </c>
      <c r="R6757" s="44" t="str">
        <f>+VLOOKUP(FACTURACION[[#This Row],[NIT]],TABLACLIENTE,5,FALSE)</f>
        <v>CUCUTA</v>
      </c>
    </row>
    <row r="6758" spans="3:18">
      <c r="C6758" s="29">
        <v>2020</v>
      </c>
      <c r="D6758" s="30" t="s">
        <v>702</v>
      </c>
      <c r="E6758" s="30">
        <f>MONTH(FACTURACION[[#This Row],[MES]]&amp;1)</f>
        <v>9</v>
      </c>
      <c r="F6758" s="223">
        <f>DATE(FACTURACION[[#This Row],[AÑO]],FACTURACION[[#This Row],[Mes numero]],1)</f>
        <v>44075</v>
      </c>
      <c r="G6758" s="162" t="s">
        <v>5447</v>
      </c>
      <c r="H6758" s="25">
        <v>890501073</v>
      </c>
      <c r="I6758" s="44" t="str">
        <f>+VLOOKUP(FACTURACION[[#This Row],[NIT]],TABLACLIENTE,2,FALSE)</f>
        <v>COMERCIAL INDUSTRIAL NACIONAL S.A. CINSA</v>
      </c>
      <c r="J6758" s="114" t="s">
        <v>79</v>
      </c>
      <c r="K6758" s="44" t="str">
        <f>+VLOOKUP(FACTURACION[[#This Row],[REFERENCIA]],CODINV,2,FALSE)</f>
        <v>VALVULA MAXIMO NIVEL DE LLENADO 1/4"</v>
      </c>
      <c r="L6758" s="44" t="str">
        <f>IF(VLOOKUP(FACTURACION[[#This Row],[REFERENCIA]],CODINV,3,FALSE)=0,"",VLOOKUP(FACTURACION[[#This Row],[REFERENCIA]],CODINV,3,FALSE))</f>
        <v>3165CF12.0</v>
      </c>
      <c r="M6758" s="44" t="str">
        <f>+VLOOKUP(FACTURACION[[#This Row],[REFERENCIA]],CODINV,4,FALSE)</f>
        <v>VÁLVULAS Y MULTIVÁLVULAS</v>
      </c>
      <c r="N6758" s="44" t="str">
        <f>+VLOOKUP(FACTURACION[[#This Row],[REFERENCIA]],CODINV,5,FALSE)</f>
        <v>REGO</v>
      </c>
      <c r="O6758" s="114">
        <v>2</v>
      </c>
      <c r="P6758" s="131">
        <v>8666.67</v>
      </c>
      <c r="Q6758" s="48">
        <f>+FACTURACION[[#This Row],[CANTIDAD]]*FACTURACION[[#This Row],[VR UNITARIO]]/1000</f>
        <v>17.33334</v>
      </c>
      <c r="R6758" s="44" t="str">
        <f>+VLOOKUP(FACTURACION[[#This Row],[NIT]],TABLACLIENTE,5,FALSE)</f>
        <v>CUCUTA</v>
      </c>
    </row>
    <row r="6759" spans="3:18">
      <c r="C6759" s="29">
        <v>2020</v>
      </c>
      <c r="D6759" s="30" t="s">
        <v>702</v>
      </c>
      <c r="E6759" s="30">
        <f>MONTH(FACTURACION[[#This Row],[MES]]&amp;1)</f>
        <v>9</v>
      </c>
      <c r="F6759" s="223">
        <f>DATE(FACTURACION[[#This Row],[AÑO]],FACTURACION[[#This Row],[Mes numero]],1)</f>
        <v>44075</v>
      </c>
      <c r="G6759" s="162" t="s">
        <v>5447</v>
      </c>
      <c r="H6759" s="25">
        <v>890501073</v>
      </c>
      <c r="I6759" s="44" t="str">
        <f>+VLOOKUP(FACTURACION[[#This Row],[NIT]],TABLACLIENTE,2,FALSE)</f>
        <v>COMERCIAL INDUSTRIAL NACIONAL S.A. CINSA</v>
      </c>
      <c r="J6759" s="114" t="s">
        <v>76</v>
      </c>
      <c r="K6759" s="44" t="str">
        <f>+VLOOKUP(FACTURACION[[#This Row],[REFERENCIA]],CODINV,2,FALSE)</f>
        <v>VALVULA CHEQUE 1 1/4" TIPO COPA</v>
      </c>
      <c r="L6759" s="44" t="str">
        <f>IF(VLOOKUP(FACTURACION[[#This Row],[REFERENCIA]],CODINV,3,FALSE)=0,"",VLOOKUP(FACTURACION[[#This Row],[REFERENCIA]],CODINV,3,FALSE))</f>
        <v>A3176</v>
      </c>
      <c r="M6759" s="44" t="str">
        <f>+VLOOKUP(FACTURACION[[#This Row],[REFERENCIA]],CODINV,4,FALSE)</f>
        <v>VÁLVULAS Y MULTIVÁLVULAS</v>
      </c>
      <c r="N6759" s="44" t="str">
        <f>+VLOOKUP(FACTURACION[[#This Row],[REFERENCIA]],CODINV,5,FALSE)</f>
        <v>REGO</v>
      </c>
      <c r="O6759" s="114">
        <v>1</v>
      </c>
      <c r="P6759" s="131">
        <v>123338.75</v>
      </c>
      <c r="Q6759" s="48">
        <f>+FACTURACION[[#This Row],[CANTIDAD]]*FACTURACION[[#This Row],[VR UNITARIO]]/1000</f>
        <v>123.33875</v>
      </c>
      <c r="R6759" s="44" t="str">
        <f>+VLOOKUP(FACTURACION[[#This Row],[NIT]],TABLACLIENTE,5,FALSE)</f>
        <v>CUCUTA</v>
      </c>
    </row>
    <row r="6760" spans="3:18">
      <c r="C6760" s="29">
        <v>2020</v>
      </c>
      <c r="D6760" s="30" t="s">
        <v>702</v>
      </c>
      <c r="E6760" s="30">
        <f>MONTH(FACTURACION[[#This Row],[MES]]&amp;1)</f>
        <v>9</v>
      </c>
      <c r="F6760" s="223">
        <f>DATE(FACTURACION[[#This Row],[AÑO]],FACTURACION[[#This Row],[Mes numero]],1)</f>
        <v>44075</v>
      </c>
      <c r="G6760" s="162" t="s">
        <v>5447</v>
      </c>
      <c r="H6760" s="25">
        <v>890501073</v>
      </c>
      <c r="I6760" s="44" t="str">
        <f>+VLOOKUP(FACTURACION[[#This Row],[NIT]],TABLACLIENTE,2,FALSE)</f>
        <v>COMERCIAL INDUSTRIAL NACIONAL S.A. CINSA</v>
      </c>
      <c r="J6760" s="114" t="s">
        <v>5409</v>
      </c>
      <c r="K6760" s="44" t="str">
        <f>+VLOOKUP(FACTURACION[[#This Row],[REFERENCIA]],CODINV,2,FALSE)</f>
        <v>VLV DE LLENADO 1 1/4"</v>
      </c>
      <c r="L6760" s="44" t="str">
        <f>IF(VLOOKUP(FACTURACION[[#This Row],[REFERENCIA]],CODINV,3,FALSE)=0,"",VLOOKUP(FACTURACION[[#This Row],[REFERENCIA]],CODINV,3,FALSE))</f>
        <v>7579CT</v>
      </c>
      <c r="M6760" s="44" t="str">
        <f>+VLOOKUP(FACTURACION[[#This Row],[REFERENCIA]],CODINV,4,FALSE)</f>
        <v>VÁLVULAS Y MULTIVÁLVULAS</v>
      </c>
      <c r="N6760" s="44" t="str">
        <f>+VLOOKUP(FACTURACION[[#This Row],[REFERENCIA]],CODINV,5,FALSE)</f>
        <v>REGO</v>
      </c>
      <c r="O6760" s="114">
        <v>1</v>
      </c>
      <c r="P6760" s="131">
        <v>87517.59</v>
      </c>
      <c r="Q6760" s="48">
        <f>+FACTURACION[[#This Row],[CANTIDAD]]*FACTURACION[[#This Row],[VR UNITARIO]]/1000</f>
        <v>87.517589999999998</v>
      </c>
      <c r="R6760" s="44" t="str">
        <f>+VLOOKUP(FACTURACION[[#This Row],[NIT]],TABLACLIENTE,5,FALSE)</f>
        <v>CUCUTA</v>
      </c>
    </row>
    <row r="6761" spans="3:18">
      <c r="C6761" s="29">
        <v>2020</v>
      </c>
      <c r="D6761" s="30" t="s">
        <v>702</v>
      </c>
      <c r="E6761" s="30">
        <f>MONTH(FACTURACION[[#This Row],[MES]]&amp;1)</f>
        <v>9</v>
      </c>
      <c r="F6761" s="223">
        <f>DATE(FACTURACION[[#This Row],[AÑO]],FACTURACION[[#This Row],[Mes numero]],1)</f>
        <v>44075</v>
      </c>
      <c r="G6761" s="162" t="s">
        <v>5448</v>
      </c>
      <c r="H6761" s="25">
        <v>860511835</v>
      </c>
      <c r="I6761" s="44" t="str">
        <f>+VLOOKUP(FACTURACION[[#This Row],[NIT]],TABLACLIENTE,2,FALSE)</f>
        <v>LAVASECO MODERNO S.A.S</v>
      </c>
      <c r="J6761" s="114" t="s">
        <v>6</v>
      </c>
      <c r="K6761" s="44" t="str">
        <f>+VLOOKUP(FACTURACION[[#This Row],[REFERENCIA]],CODINV,2,FALSE)</f>
        <v>REG.1813C C:3/4" R:6-15" O:1/2</v>
      </c>
      <c r="L6761" s="44" t="str">
        <f>IF(VLOOKUP(FACTURACION[[#This Row],[REFERENCIA]],CODINV,3,FALSE)=0,"",VLOOKUP(FACTURACION[[#This Row],[REFERENCIA]],CODINV,3,FALSE))</f>
        <v/>
      </c>
      <c r="M6761" s="44" t="str">
        <f>+VLOOKUP(FACTURACION[[#This Row],[REFERENCIA]],CODINV,4,FALSE)</f>
        <v>REGULADORES</v>
      </c>
      <c r="N6761" s="44" t="str">
        <f>+VLOOKUP(FACTURACION[[#This Row],[REFERENCIA]],CODINV,5,FALSE)</f>
        <v>HONEYWELL</v>
      </c>
      <c r="O6761" s="114">
        <v>12</v>
      </c>
      <c r="P6761" s="131">
        <v>175000</v>
      </c>
      <c r="Q6761" s="48">
        <f>+FACTURACION[[#This Row],[CANTIDAD]]*FACTURACION[[#This Row],[VR UNITARIO]]/1000</f>
        <v>2100</v>
      </c>
      <c r="R6761" s="44" t="str">
        <f>+VLOOKUP(FACTURACION[[#This Row],[NIT]],TABLACLIENTE,5,FALSE)</f>
        <v>BOGOTÁ D.C.</v>
      </c>
    </row>
    <row r="6762" spans="3:18">
      <c r="C6762" s="29">
        <v>2020</v>
      </c>
      <c r="D6762" s="30" t="s">
        <v>702</v>
      </c>
      <c r="E6762" s="30">
        <f>MONTH(FACTURACION[[#This Row],[MES]]&amp;1)</f>
        <v>9</v>
      </c>
      <c r="F6762" s="223">
        <f>DATE(FACTURACION[[#This Row],[AÑO]],FACTURACION[[#This Row],[Mes numero]],1)</f>
        <v>44075</v>
      </c>
      <c r="G6762" s="162" t="s">
        <v>5449</v>
      </c>
      <c r="H6762" s="25">
        <v>890500726</v>
      </c>
      <c r="I6762" s="44" t="str">
        <f>+VLOOKUP(FACTURACION[[#This Row],[NIT]],TABLACLIENTE,2,FALSE)</f>
        <v>NORTESANTANDEREANA DE GAS S.A. E.S.P (NORGAS S.A. E.S.P.)</v>
      </c>
      <c r="J6762" s="114" t="s">
        <v>768</v>
      </c>
      <c r="K6762" s="44" t="str">
        <f>+VLOOKUP(FACTURACION[[#This Row],[REFERENCIA]],CODINV,2,FALSE)</f>
        <v>VALVULA DE LLENADO ACCION RAPIDA 1"</v>
      </c>
      <c r="L6762" s="44" t="str">
        <f>IF(VLOOKUP(FACTURACION[[#This Row],[REFERENCIA]],CODINV,3,FALSE)=0,"",VLOOKUP(FACTURACION[[#This Row],[REFERENCIA]],CODINV,3,FALSE))</f>
        <v>A7797A</v>
      </c>
      <c r="M6762" s="44" t="str">
        <f>+VLOOKUP(FACTURACION[[#This Row],[REFERENCIA]],CODINV,4,FALSE)</f>
        <v>VÁLVULAS Y MULTIVÁLVULAS</v>
      </c>
      <c r="N6762" s="44" t="str">
        <f>+VLOOKUP(FACTURACION[[#This Row],[REFERENCIA]],CODINV,5,FALSE)</f>
        <v>REGO</v>
      </c>
      <c r="O6762" s="114">
        <v>1</v>
      </c>
      <c r="P6762" s="131">
        <v>1036532</v>
      </c>
      <c r="Q6762" s="48">
        <f>+FACTURACION[[#This Row],[CANTIDAD]]*FACTURACION[[#This Row],[VR UNITARIO]]/1000</f>
        <v>1036.5319999999999</v>
      </c>
      <c r="R6762" s="44" t="str">
        <f>+VLOOKUP(FACTURACION[[#This Row],[NIT]],TABLACLIENTE,5,FALSE)</f>
        <v>BUCARAMANGA</v>
      </c>
    </row>
    <row r="6763" spans="3:18">
      <c r="C6763" s="29">
        <v>2020</v>
      </c>
      <c r="D6763" s="30" t="s">
        <v>702</v>
      </c>
      <c r="E6763" s="30">
        <f>MONTH(FACTURACION[[#This Row],[MES]]&amp;1)</f>
        <v>9</v>
      </c>
      <c r="F6763" s="223">
        <f>DATE(FACTURACION[[#This Row],[AÑO]],FACTURACION[[#This Row],[Mes numero]],1)</f>
        <v>44075</v>
      </c>
      <c r="G6763" s="162" t="s">
        <v>5450</v>
      </c>
      <c r="H6763" s="25">
        <v>901016759</v>
      </c>
      <c r="I6763" s="44" t="str">
        <f>+VLOOKUP(FACTURACION[[#This Row],[NIT]],TABLACLIENTE,2,FALSE)</f>
        <v>GAS CONTROL SAS</v>
      </c>
      <c r="J6763" s="114" t="s">
        <v>5407</v>
      </c>
      <c r="K6763" s="44" t="str">
        <f>+VLOOKUP(FACTURACION[[#This Row],[REFERENCIA]],CODINV,2,FALSE)</f>
        <v>SEAL ASSY BUNA</v>
      </c>
      <c r="L6763" s="44" t="str">
        <f>IF(VLOOKUP(FACTURACION[[#This Row],[REFERENCIA]],CODINV,3,FALSE)=0,"",VLOOKUP(FACTURACION[[#This Row],[REFERENCIA]],CODINV,3,FALSE))</f>
        <v/>
      </c>
      <c r="M6763" s="44" t="str">
        <f>+VLOOKUP(FACTURACION[[#This Row],[REFERENCIA]],CODINV,4,FALSE)</f>
        <v>REPUESTOS Y ACCESORIOS</v>
      </c>
      <c r="N6763" s="44" t="str">
        <f>+VLOOKUP(FACTURACION[[#This Row],[REFERENCIA]],CODINV,5,FALSE)</f>
        <v>CORKEN</v>
      </c>
      <c r="O6763" s="114">
        <v>2</v>
      </c>
      <c r="P6763" s="131">
        <v>1330000</v>
      </c>
      <c r="Q6763" s="48">
        <f>+FACTURACION[[#This Row],[CANTIDAD]]*FACTURACION[[#This Row],[VR UNITARIO]]/1000</f>
        <v>2660</v>
      </c>
      <c r="R6763" s="44" t="str">
        <f>+VLOOKUP(FACTURACION[[#This Row],[NIT]],TABLACLIENTE,5,FALSE)</f>
        <v>BOGOTÁ D.C.</v>
      </c>
    </row>
    <row r="6764" spans="3:18">
      <c r="C6764" s="29">
        <v>2020</v>
      </c>
      <c r="D6764" s="30" t="s">
        <v>702</v>
      </c>
      <c r="E6764" s="30">
        <f>MONTH(FACTURACION[[#This Row],[MES]]&amp;1)</f>
        <v>9</v>
      </c>
      <c r="F6764" s="223">
        <f>DATE(FACTURACION[[#This Row],[AÑO]],FACTURACION[[#This Row],[Mes numero]],1)</f>
        <v>44075</v>
      </c>
      <c r="G6764" s="162" t="s">
        <v>5451</v>
      </c>
      <c r="H6764" s="25">
        <v>890503900</v>
      </c>
      <c r="I6764" s="44" t="str">
        <f>+VLOOKUP(FACTURACION[[#This Row],[NIT]],TABLACLIENTE,2,FALSE)</f>
        <v>GASES DEL ORIENTE S.A. E.S.P.</v>
      </c>
      <c r="J6764" s="114" t="s">
        <v>574</v>
      </c>
      <c r="K6764" s="44" t="str">
        <f>+VLOOKUP(FACTURACION[[#This Row],[REFERENCIA]],CODINV,2,FALSE)</f>
        <v>FILTER ASSEMBY (INSPIRATOR)</v>
      </c>
      <c r="L6764" s="44" t="str">
        <f>IF(VLOOKUP(FACTURACION[[#This Row],[REFERENCIA]],CODINV,3,FALSE)=0,"",VLOOKUP(FACTURACION[[#This Row],[REFERENCIA]],CODINV,3,FALSE))</f>
        <v>74074K001</v>
      </c>
      <c r="M6764" s="44" t="str">
        <f>+VLOOKUP(FACTURACION[[#This Row],[REFERENCIA]],CODINV,4,FALSE)</f>
        <v>FILTROS</v>
      </c>
      <c r="N6764" s="44" t="str">
        <f>+VLOOKUP(FACTURACION[[#This Row],[REFERENCIA]],CODINV,5,FALSE)</f>
        <v>HONEYWELL</v>
      </c>
      <c r="O6764" s="114">
        <v>48</v>
      </c>
      <c r="P6764" s="131">
        <v>256755.46</v>
      </c>
      <c r="Q6764" s="48">
        <f>+FACTURACION[[#This Row],[CANTIDAD]]*FACTURACION[[#This Row],[VR UNITARIO]]/1000</f>
        <v>12324.26208</v>
      </c>
      <c r="R6764" s="44" t="str">
        <f>+VLOOKUP(FACTURACION[[#This Row],[NIT]],TABLACLIENTE,5,FALSE)</f>
        <v>CUCUTA</v>
      </c>
    </row>
    <row r="6765" spans="3:18">
      <c r="C6765" s="29">
        <v>2020</v>
      </c>
      <c r="D6765" s="30" t="s">
        <v>702</v>
      </c>
      <c r="E6765" s="30">
        <f>MONTH(FACTURACION[[#This Row],[MES]]&amp;1)</f>
        <v>9</v>
      </c>
      <c r="F6765" s="223">
        <f>DATE(FACTURACION[[#This Row],[AÑO]],FACTURACION[[#This Row],[Mes numero]],1)</f>
        <v>44075</v>
      </c>
      <c r="G6765" s="162" t="s">
        <v>5451</v>
      </c>
      <c r="H6765" s="25">
        <v>890503900</v>
      </c>
      <c r="I6765" s="44" t="str">
        <f>+VLOOKUP(FACTURACION[[#This Row],[NIT]],TABLACLIENTE,2,FALSE)</f>
        <v>GASES DEL ORIENTE S.A. E.S.P.</v>
      </c>
      <c r="J6765" s="114" t="s">
        <v>132</v>
      </c>
      <c r="K6765" s="44" t="str">
        <f>+VLOOKUP(FACTURACION[[#This Row],[REFERENCIA]],CODINV,2,FALSE)</f>
        <v>KIT REPARACION BUNA N 80</v>
      </c>
      <c r="L6765" s="44" t="str">
        <f>IF(VLOOKUP(FACTURACION[[#This Row],[REFERENCIA]],CODINV,3,FALSE)=0,"",VLOOKUP(FACTURACION[[#This Row],[REFERENCIA]],CODINV,3,FALSE))</f>
        <v>73914K010</v>
      </c>
      <c r="M6765" s="44" t="str">
        <f>+VLOOKUP(FACTURACION[[#This Row],[REFERENCIA]],CODINV,4,FALSE)</f>
        <v>REPUESTOS Y ACCESORIOS</v>
      </c>
      <c r="N6765" s="44" t="str">
        <f>+VLOOKUP(FACTURACION[[#This Row],[REFERENCIA]],CODINV,5,FALSE)</f>
        <v>HONEYWELL</v>
      </c>
      <c r="O6765" s="114">
        <v>5</v>
      </c>
      <c r="P6765" s="131">
        <v>186833.37</v>
      </c>
      <c r="Q6765" s="48">
        <f>+FACTURACION[[#This Row],[CANTIDAD]]*FACTURACION[[#This Row],[VR UNITARIO]]/1000</f>
        <v>934.16684999999995</v>
      </c>
      <c r="R6765" s="44" t="str">
        <f>+VLOOKUP(FACTURACION[[#This Row],[NIT]],TABLACLIENTE,5,FALSE)</f>
        <v>CUCUTA</v>
      </c>
    </row>
    <row r="6766" spans="3:18">
      <c r="C6766" s="29">
        <v>2020</v>
      </c>
      <c r="D6766" s="30" t="s">
        <v>702</v>
      </c>
      <c r="E6766" s="30">
        <f>MONTH(FACTURACION[[#This Row],[MES]]&amp;1)</f>
        <v>9</v>
      </c>
      <c r="F6766" s="223">
        <f>DATE(FACTURACION[[#This Row],[AÑO]],FACTURACION[[#This Row],[Mes numero]],1)</f>
        <v>44075</v>
      </c>
      <c r="G6766" s="162" t="s">
        <v>5452</v>
      </c>
      <c r="H6766" s="25">
        <v>900308042</v>
      </c>
      <c r="I6766" s="44" t="str">
        <f>+VLOOKUP(FACTURACION[[#This Row],[NIT]],TABLACLIENTE,2,FALSE)</f>
        <v>TECHNICAL SERVICE GNC S.A.S</v>
      </c>
      <c r="J6766" s="114" t="s">
        <v>153</v>
      </c>
      <c r="K6766" s="44" t="str">
        <f>+VLOOKUP(FACTURACION[[#This Row],[REFERENCIA]],CODINV,2,FALSE)</f>
        <v>MANGA 3" S300 H7</v>
      </c>
      <c r="L6766" s="44" t="str">
        <f>IF(VLOOKUP(FACTURACION[[#This Row],[REFERENCIA]],CODINV,3,FALSE)=0,"",VLOOKUP(FACTURACION[[#This Row],[REFERENCIA]],CODINV,3,FALSE))</f>
        <v>73404P003</v>
      </c>
      <c r="M6766" s="44" t="str">
        <f>+VLOOKUP(FACTURACION[[#This Row],[REFERENCIA]],CODINV,4,FALSE)</f>
        <v>MANGAS</v>
      </c>
      <c r="N6766" s="44" t="str">
        <f>+VLOOKUP(FACTURACION[[#This Row],[REFERENCIA]],CODINV,5,FALSE)</f>
        <v>HONEYWELL</v>
      </c>
      <c r="O6766" s="114">
        <v>1</v>
      </c>
      <c r="P6766" s="131">
        <v>1090000</v>
      </c>
      <c r="Q6766" s="48">
        <f>+FACTURACION[[#This Row],[CANTIDAD]]*FACTURACION[[#This Row],[VR UNITARIO]]/1000</f>
        <v>1090</v>
      </c>
      <c r="R6766" s="44" t="str">
        <f>+VLOOKUP(FACTURACION[[#This Row],[NIT]],TABLACLIENTE,5,FALSE)</f>
        <v>BUCARAMANGA</v>
      </c>
    </row>
    <row r="6767" spans="3:18">
      <c r="C6767" s="29">
        <v>2020</v>
      </c>
      <c r="D6767" s="30" t="s">
        <v>702</v>
      </c>
      <c r="E6767" s="30">
        <f>MONTH(FACTURACION[[#This Row],[MES]]&amp;1)</f>
        <v>9</v>
      </c>
      <c r="F6767" s="223">
        <f>DATE(FACTURACION[[#This Row],[AÑO]],FACTURACION[[#This Row],[Mes numero]],1)</f>
        <v>44075</v>
      </c>
      <c r="G6767" s="162" t="s">
        <v>5453</v>
      </c>
      <c r="H6767" s="25">
        <v>901014309</v>
      </c>
      <c r="I6767" s="44" t="str">
        <f>+VLOOKUP(FACTURACION[[#This Row],[NIT]],TABLACLIENTE,2,FALSE)</f>
        <v>SERVINDUSTRIALES JAC SAS</v>
      </c>
      <c r="J6767" s="114" t="s">
        <v>905</v>
      </c>
      <c r="K6767" s="44" t="str">
        <f>+VLOOKUP(FACTURACION[[#This Row],[REFERENCIA]],CODINV,2,FALSE)</f>
        <v>REG. 1800 CPB2 1" O:1/2 R:STD</v>
      </c>
      <c r="L6767" s="44" t="str">
        <f>IF(VLOOKUP(FACTURACION[[#This Row],[REFERENCIA]],CODINV,3,FALSE)=0,"",VLOOKUP(FACTURACION[[#This Row],[REFERENCIA]],CODINV,3,FALSE))</f>
        <v/>
      </c>
      <c r="M6767" s="44" t="str">
        <f>+VLOOKUP(FACTURACION[[#This Row],[REFERENCIA]],CODINV,4,FALSE)</f>
        <v>REGULADORES</v>
      </c>
      <c r="N6767" s="44" t="str">
        <f>+VLOOKUP(FACTURACION[[#This Row],[REFERENCIA]],CODINV,5,FALSE)</f>
        <v>HONEYWELL</v>
      </c>
      <c r="O6767" s="114">
        <v>1</v>
      </c>
      <c r="P6767" s="131">
        <v>850000</v>
      </c>
      <c r="Q6767" s="48">
        <f>+FACTURACION[[#This Row],[CANTIDAD]]*FACTURACION[[#This Row],[VR UNITARIO]]/1000</f>
        <v>850</v>
      </c>
      <c r="R6767" s="44" t="str">
        <f>+VLOOKUP(FACTURACION[[#This Row],[NIT]],TABLACLIENTE,5,FALSE)</f>
        <v>BOGOTÁ D.C.</v>
      </c>
    </row>
    <row r="6768" spans="3:18">
      <c r="C6768" s="29">
        <v>2020</v>
      </c>
      <c r="D6768" s="30" t="s">
        <v>703</v>
      </c>
      <c r="E6768" s="30">
        <f>MONTH(FACTURACION[[#This Row],[MES]]&amp;1)</f>
        <v>10</v>
      </c>
      <c r="F6768" s="223">
        <f>DATE(FACTURACION[[#This Row],[AÑO]],FACTURACION[[#This Row],[Mes numero]],1)</f>
        <v>44105</v>
      </c>
      <c r="G6768" s="162" t="s">
        <v>5455</v>
      </c>
      <c r="H6768" s="25">
        <v>800087795</v>
      </c>
      <c r="I6768" s="44" t="str">
        <f>+VLOOKUP(FACTURACION[[#This Row],[NIT]],TABLACLIENTE,2,FALSE)</f>
        <v>DOW AGROSCIENCES DE COLOMBIA S.A.</v>
      </c>
      <c r="J6768" s="142" t="s">
        <v>28</v>
      </c>
      <c r="K6768" s="44" t="str">
        <f>+VLOOKUP(FACTURACION[[#This Row],[REFERENCIA]],CODINV,2,FALSE)</f>
        <v>REGULADOR SR 113 3/4 R: 7-12 O:1/4</v>
      </c>
      <c r="L6768" s="44" t="str">
        <f>IF(VLOOKUP(FACTURACION[[#This Row],[REFERENCIA]],CODINV,3,FALSE)=0,"",VLOOKUP(FACTURACION[[#This Row],[REFERENCIA]],CODINV,3,FALSE))</f>
        <v/>
      </c>
      <c r="M6768" s="44" t="str">
        <f>+VLOOKUP(FACTURACION[[#This Row],[REFERENCIA]],CODINV,4,FALSE)</f>
        <v>REGULADORES</v>
      </c>
      <c r="N6768" s="44" t="str">
        <f>+VLOOKUP(FACTURACION[[#This Row],[REFERENCIA]],CODINV,5,FALSE)</f>
        <v>HONEYWELL</v>
      </c>
      <c r="O6768" s="30">
        <v>1</v>
      </c>
      <c r="P6768" s="131">
        <v>172784</v>
      </c>
      <c r="Q6768" s="48">
        <f>+FACTURACION[[#This Row],[CANTIDAD]]*FACTURACION[[#This Row],[VR UNITARIO]]/1000</f>
        <v>172.78399999999999</v>
      </c>
      <c r="R6768" s="44" t="str">
        <f>+VLOOKUP(FACTURACION[[#This Row],[NIT]],TABLACLIENTE,5,FALSE)</f>
        <v>BOGOTÁ D.C.</v>
      </c>
    </row>
    <row r="6769" spans="3:18">
      <c r="C6769" s="29">
        <v>2020</v>
      </c>
      <c r="D6769" s="30" t="s">
        <v>703</v>
      </c>
      <c r="E6769" s="30">
        <f>MONTH(FACTURACION[[#This Row],[MES]]&amp;1)</f>
        <v>10</v>
      </c>
      <c r="F6769" s="223">
        <f>DATE(FACTURACION[[#This Row],[AÑO]],FACTURACION[[#This Row],[Mes numero]],1)</f>
        <v>44105</v>
      </c>
      <c r="G6769" s="162" t="s">
        <v>5455</v>
      </c>
      <c r="H6769" s="25">
        <v>800087795</v>
      </c>
      <c r="I6769" s="44" t="str">
        <f>+VLOOKUP(FACTURACION[[#This Row],[NIT]],TABLACLIENTE,2,FALSE)</f>
        <v>DOW AGROSCIENCES DE COLOMBIA S.A.</v>
      </c>
      <c r="J6769" s="142" t="s">
        <v>3816</v>
      </c>
      <c r="K6769" s="44" t="str">
        <f>+VLOOKUP(FACTURACION[[#This Row],[REFERENCIA]],CODINV,2,FALSE)</f>
        <v>RESORTE 21-35 WC AZUL-NARANJA</v>
      </c>
      <c r="L6769" s="44" t="str">
        <f>IF(VLOOKUP(FACTURACION[[#This Row],[REFERENCIA]],CODINV,3,FALSE)=0,"",VLOOKUP(FACTURACION[[#This Row],[REFERENCIA]],CODINV,3,FALSE))</f>
        <v>70017P141</v>
      </c>
      <c r="M6769" s="44" t="str">
        <f>+VLOOKUP(FACTURACION[[#This Row],[REFERENCIA]],CODINV,4,FALSE)</f>
        <v>REPUESTOS Y ACCESORIOS</v>
      </c>
      <c r="N6769" s="44" t="str">
        <f>+VLOOKUP(FACTURACION[[#This Row],[REFERENCIA]],CODINV,5,FALSE)</f>
        <v>HONEYWELL</v>
      </c>
      <c r="O6769" s="30">
        <v>2</v>
      </c>
      <c r="P6769" s="131">
        <v>15416</v>
      </c>
      <c r="Q6769" s="48">
        <f>+FACTURACION[[#This Row],[CANTIDAD]]*FACTURACION[[#This Row],[VR UNITARIO]]/1000</f>
        <v>30.832000000000001</v>
      </c>
      <c r="R6769" s="44" t="str">
        <f>+VLOOKUP(FACTURACION[[#This Row],[NIT]],TABLACLIENTE,5,FALSE)</f>
        <v>BOGOTÁ D.C.</v>
      </c>
    </row>
    <row r="6770" spans="3:18">
      <c r="C6770" s="29">
        <v>2020</v>
      </c>
      <c r="D6770" s="30" t="s">
        <v>703</v>
      </c>
      <c r="E6770" s="30">
        <f>MONTH(FACTURACION[[#This Row],[MES]]&amp;1)</f>
        <v>10</v>
      </c>
      <c r="F6770" s="223">
        <f>DATE(FACTURACION[[#This Row],[AÑO]],FACTURACION[[#This Row],[Mes numero]],1)</f>
        <v>44105</v>
      </c>
      <c r="G6770" s="162" t="s">
        <v>5456</v>
      </c>
      <c r="H6770" s="25">
        <v>830095213</v>
      </c>
      <c r="I6770" s="44" t="str">
        <f>+VLOOKUP(FACTURACION[[#This Row],[NIT]],TABLACLIENTE,2,FALSE)</f>
        <v>ORGANIZACIÓN TERPEL S.A.</v>
      </c>
      <c r="J6770" s="114" t="s">
        <v>5006</v>
      </c>
      <c r="K6770" s="44" t="str">
        <f>+VLOOKUP(FACTURACION[[#This Row],[REFERENCIA]],CODINV,2,FALSE)</f>
        <v>SERVICE KIT BUNA N 60 SERIES</v>
      </c>
      <c r="L6770" s="44" t="str">
        <f>IF(VLOOKUP(FACTURACION[[#This Row],[REFERENCIA]],CODINV,3,FALSE)=0,"",VLOOKUP(FACTURACION[[#This Row],[REFERENCIA]],CODINV,3,FALSE))</f>
        <v>52961K002</v>
      </c>
      <c r="M6770" s="44" t="str">
        <f>+VLOOKUP(FACTURACION[[#This Row],[REFERENCIA]],CODINV,4,FALSE)</f>
        <v>REPUESTOS Y ACCESORIOS</v>
      </c>
      <c r="N6770" s="44" t="str">
        <f>+VLOOKUP(FACTURACION[[#This Row],[REFERENCIA]],CODINV,5,FALSE)</f>
        <v>HONEYWELL</v>
      </c>
      <c r="O6770" s="30">
        <v>3</v>
      </c>
      <c r="P6770" s="131">
        <v>752206.84</v>
      </c>
      <c r="Q6770" s="48">
        <f>+FACTURACION[[#This Row],[CANTIDAD]]*FACTURACION[[#This Row],[VR UNITARIO]]/1000</f>
        <v>2256.6205199999999</v>
      </c>
      <c r="R6770" s="44" t="str">
        <f>+VLOOKUP(FACTURACION[[#This Row],[NIT]],TABLACLIENTE,5,FALSE)</f>
        <v>BOGOTÁ D.C.</v>
      </c>
    </row>
    <row r="6771" spans="3:18">
      <c r="C6771" s="29">
        <v>2020</v>
      </c>
      <c r="D6771" s="30" t="s">
        <v>703</v>
      </c>
      <c r="E6771" s="30">
        <f>MONTH(FACTURACION[[#This Row],[MES]]&amp;1)</f>
        <v>10</v>
      </c>
      <c r="F6771" s="223">
        <f>DATE(FACTURACION[[#This Row],[AÑO]],FACTURACION[[#This Row],[Mes numero]],1)</f>
        <v>44105</v>
      </c>
      <c r="G6771" s="162" t="s">
        <v>5457</v>
      </c>
      <c r="H6771" s="25">
        <v>800218682</v>
      </c>
      <c r="I6771" s="44" t="str">
        <f>+VLOOKUP(FACTURACION[[#This Row],[NIT]],TABLACLIENTE,2,FALSE)</f>
        <v>GASES DEL CUSIANA S.A E.S.P. (CUSIANAGAS S.A E.S.P)</v>
      </c>
      <c r="J6771" s="114" t="s">
        <v>1677</v>
      </c>
      <c r="K6771" s="44" t="str">
        <f>+VLOOKUP(FACTURACION[[#This Row],[REFERENCIA]],CODINV,2,FALSE)</f>
        <v>MEDIDOR BK 250</v>
      </c>
      <c r="L6771" s="44" t="str">
        <f>IF(VLOOKUP(FACTURACION[[#This Row],[REFERENCIA]],CODINV,3,FALSE)=0,"",VLOOKUP(FACTURACION[[#This Row],[REFERENCIA]],CODINV,3,FALSE))</f>
        <v/>
      </c>
      <c r="M6771" s="44" t="str">
        <f>+VLOOKUP(FACTURACION[[#This Row],[REFERENCIA]],CODINV,4,FALSE)</f>
        <v>MEDIDORES</v>
      </c>
      <c r="N6771" s="44" t="str">
        <f>+VLOOKUP(FACTURACION[[#This Row],[REFERENCIA]],CODINV,5,FALSE)</f>
        <v>HONEYWELL</v>
      </c>
      <c r="O6771" s="30">
        <v>1</v>
      </c>
      <c r="P6771" s="131">
        <v>458347.25</v>
      </c>
      <c r="Q6771" s="48">
        <f>+FACTURACION[[#This Row],[CANTIDAD]]*FACTURACION[[#This Row],[VR UNITARIO]]/1000</f>
        <v>458.34724999999997</v>
      </c>
      <c r="R6771" s="44" t="str">
        <f>+VLOOKUP(FACTURACION[[#This Row],[NIT]],TABLACLIENTE,5,FALSE)</f>
        <v>YOPAL</v>
      </c>
    </row>
    <row r="6772" spans="3:18">
      <c r="C6772" s="29">
        <v>2020</v>
      </c>
      <c r="D6772" s="30" t="s">
        <v>703</v>
      </c>
      <c r="E6772" s="30">
        <f>MONTH(FACTURACION[[#This Row],[MES]]&amp;1)</f>
        <v>10</v>
      </c>
      <c r="F6772" s="223">
        <f>DATE(FACTURACION[[#This Row],[AÑO]],FACTURACION[[#This Row],[Mes numero]],1)</f>
        <v>44105</v>
      </c>
      <c r="G6772" s="162" t="s">
        <v>5458</v>
      </c>
      <c r="H6772" s="25">
        <v>800021272</v>
      </c>
      <c r="I6772" s="44" t="str">
        <f>+VLOOKUP(FACTURACION[[#This Row],[NIT]],TABLACLIENTE,2,FALSE)</f>
        <v>GASES DEL LLANO S.A. E.S.P (LLANOGAS S.A. E.S.P.)</v>
      </c>
      <c r="J6772" s="114" t="s">
        <v>1677</v>
      </c>
      <c r="K6772" s="44" t="str">
        <f>+VLOOKUP(FACTURACION[[#This Row],[REFERENCIA]],CODINV,2,FALSE)</f>
        <v>MEDIDOR BK 250</v>
      </c>
      <c r="L6772" s="44" t="str">
        <f>IF(VLOOKUP(FACTURACION[[#This Row],[REFERENCIA]],CODINV,3,FALSE)=0,"",VLOOKUP(FACTURACION[[#This Row],[REFERENCIA]],CODINV,3,FALSE))</f>
        <v/>
      </c>
      <c r="M6772" s="44" t="str">
        <f>+VLOOKUP(FACTURACION[[#This Row],[REFERENCIA]],CODINV,4,FALSE)</f>
        <v>MEDIDORES</v>
      </c>
      <c r="N6772" s="44" t="str">
        <f>+VLOOKUP(FACTURACION[[#This Row],[REFERENCIA]],CODINV,5,FALSE)</f>
        <v>HONEYWELL</v>
      </c>
      <c r="O6772" s="30">
        <v>25</v>
      </c>
      <c r="P6772" s="131">
        <v>458347.24840000004</v>
      </c>
      <c r="Q6772" s="48">
        <f>+FACTURACION[[#This Row],[CANTIDAD]]*FACTURACION[[#This Row],[VR UNITARIO]]/1000</f>
        <v>11458.681210000001</v>
      </c>
      <c r="R6772" s="44" t="str">
        <f>+VLOOKUP(FACTURACION[[#This Row],[NIT]],TABLACLIENTE,5,FALSE)</f>
        <v>VILLAVICENCIO</v>
      </c>
    </row>
    <row r="6773" spans="3:18">
      <c r="C6773" s="29">
        <v>2020</v>
      </c>
      <c r="D6773" s="30" t="s">
        <v>703</v>
      </c>
      <c r="E6773" s="30">
        <f>MONTH(FACTURACION[[#This Row],[MES]]&amp;1)</f>
        <v>10</v>
      </c>
      <c r="F6773" s="223">
        <f>DATE(FACTURACION[[#This Row],[AÑO]],FACTURACION[[#This Row],[Mes numero]],1)</f>
        <v>44105</v>
      </c>
      <c r="G6773" s="162" t="s">
        <v>5459</v>
      </c>
      <c r="H6773" s="25">
        <v>890500726</v>
      </c>
      <c r="I6773" s="44" t="str">
        <f>+VLOOKUP(FACTURACION[[#This Row],[NIT]],TABLACLIENTE,2,FALSE)</f>
        <v>NORTESANTANDEREANA DE GAS S.A. E.S.P (NORGAS S.A. E.S.P.)</v>
      </c>
      <c r="J6773" s="114" t="s">
        <v>45</v>
      </c>
      <c r="K6773" s="44" t="str">
        <f>+VLOOKUP(FACTURACION[[#This Row],[REFERENCIA]],CODINV,2,FALSE)</f>
        <v>REGULADOR  PRIMERA ETAPA</v>
      </c>
      <c r="L6773" s="44" t="str">
        <f>IF(VLOOKUP(FACTURACION[[#This Row],[REFERENCIA]],CODINV,3,FALSE)=0,"",VLOOKUP(FACTURACION[[#This Row],[REFERENCIA]],CODINV,3,FALSE))</f>
        <v>1584VN</v>
      </c>
      <c r="M6773" s="44" t="str">
        <f>+VLOOKUP(FACTURACION[[#This Row],[REFERENCIA]],CODINV,4,FALSE)</f>
        <v>REGULADORES</v>
      </c>
      <c r="N6773" s="44" t="str">
        <f>+VLOOKUP(FACTURACION[[#This Row],[REFERENCIA]],CODINV,5,FALSE)</f>
        <v>REGO</v>
      </c>
      <c r="O6773" s="30">
        <v>6</v>
      </c>
      <c r="P6773" s="131">
        <v>321484</v>
      </c>
      <c r="Q6773" s="48">
        <f>+FACTURACION[[#This Row],[CANTIDAD]]*FACTURACION[[#This Row],[VR UNITARIO]]/1000</f>
        <v>1928.904</v>
      </c>
      <c r="R6773" s="44" t="str">
        <f>+VLOOKUP(FACTURACION[[#This Row],[NIT]],TABLACLIENTE,5,FALSE)</f>
        <v>BUCARAMANGA</v>
      </c>
    </row>
    <row r="6774" spans="3:18">
      <c r="C6774" s="29">
        <v>2020</v>
      </c>
      <c r="D6774" s="30" t="s">
        <v>703</v>
      </c>
      <c r="E6774" s="30">
        <f>MONTH(FACTURACION[[#This Row],[MES]]&amp;1)</f>
        <v>10</v>
      </c>
      <c r="F6774" s="223">
        <f>DATE(FACTURACION[[#This Row],[AÑO]],FACTURACION[[#This Row],[Mes numero]],1)</f>
        <v>44105</v>
      </c>
      <c r="G6774" s="162" t="s">
        <v>5460</v>
      </c>
      <c r="H6774" s="25">
        <v>860033633</v>
      </c>
      <c r="I6774" s="44" t="str">
        <f>+VLOOKUP(FACTURACION[[#This Row],[NIT]],TABLACLIENTE,2,FALSE)</f>
        <v>RAYOGAS S.A. E.S.P.</v>
      </c>
      <c r="J6774" s="114" t="s">
        <v>741</v>
      </c>
      <c r="K6774" s="44" t="str">
        <f>+VLOOKUP(FACTURACION[[#This Row],[REFERENCIA]],CODINV,2,FALSE)</f>
        <v>VALV.AGUJA1/4"MNPT*NPTH</v>
      </c>
      <c r="L6774" s="44" t="str">
        <f>IF(VLOOKUP(FACTURACION[[#This Row],[REFERENCIA]],CODINV,3,FALSE)=0,"",VLOOKUP(FACTURACION[[#This Row],[REFERENCIA]],CODINV,3,FALSE))</f>
        <v>ME831</v>
      </c>
      <c r="M6774" s="44" t="str">
        <f>+VLOOKUP(FACTURACION[[#This Row],[REFERENCIA]],CODINV,4,FALSE)</f>
        <v>VÁLVULAS Y MULTIVÁLVULAS</v>
      </c>
      <c r="N6774" s="44" t="str">
        <f>+VLOOKUP(FACTURACION[[#This Row],[REFERENCIA]],CODINV,5,FALSE)</f>
        <v>CAVAGNA</v>
      </c>
      <c r="O6774" s="30">
        <v>8</v>
      </c>
      <c r="P6774" s="131">
        <v>49230</v>
      </c>
      <c r="Q6774" s="48">
        <f>+FACTURACION[[#This Row],[CANTIDAD]]*FACTURACION[[#This Row],[VR UNITARIO]]/1000</f>
        <v>393.84</v>
      </c>
      <c r="R6774" s="44" t="str">
        <f>+VLOOKUP(FACTURACION[[#This Row],[NIT]],TABLACLIENTE,5,FALSE)</f>
        <v>BOGOTÁ D.C.</v>
      </c>
    </row>
    <row r="6775" spans="3:18">
      <c r="C6775" s="29">
        <v>2020</v>
      </c>
      <c r="D6775" s="30" t="s">
        <v>703</v>
      </c>
      <c r="E6775" s="30">
        <f>MONTH(FACTURACION[[#This Row],[MES]]&amp;1)</f>
        <v>10</v>
      </c>
      <c r="F6775" s="223">
        <f>DATE(FACTURACION[[#This Row],[AÑO]],FACTURACION[[#This Row],[Mes numero]],1)</f>
        <v>44105</v>
      </c>
      <c r="G6775" s="162" t="s">
        <v>5461</v>
      </c>
      <c r="H6775" s="25">
        <v>830014820</v>
      </c>
      <c r="I6775" s="44" t="str">
        <f>+VLOOKUP(FACTURACION[[#This Row],[NIT]],TABLACLIENTE,2,FALSE)</f>
        <v>COMERCIALIZADORA MOYSE LTDA.</v>
      </c>
      <c r="J6775" s="114" t="s">
        <v>5135</v>
      </c>
      <c r="K6775" s="44" t="str">
        <f>+VLOOKUP(FACTURACION[[#This Row],[REFERENCIA]],CODINV,2,FALSE)</f>
        <v>REGULADOR 1813B 2"</v>
      </c>
      <c r="L6775" s="44" t="str">
        <f>IF(VLOOKUP(FACTURACION[[#This Row],[REFERENCIA]],CODINV,3,FALSE)=0,"",VLOOKUP(FACTURACION[[#This Row],[REFERENCIA]],CODINV,3,FALSE))</f>
        <v/>
      </c>
      <c r="M6775" s="44" t="str">
        <f>+VLOOKUP(FACTURACION[[#This Row],[REFERENCIA]],CODINV,4,FALSE)</f>
        <v>REGULADORES</v>
      </c>
      <c r="N6775" s="44" t="str">
        <f>+VLOOKUP(FACTURACION[[#This Row],[REFERENCIA]],CODINV,5,FALSE)</f>
        <v>HONEYWELL</v>
      </c>
      <c r="O6775" s="30">
        <v>1</v>
      </c>
      <c r="P6775" s="131">
        <v>2050000</v>
      </c>
      <c r="Q6775" s="48">
        <f>+FACTURACION[[#This Row],[CANTIDAD]]*FACTURACION[[#This Row],[VR UNITARIO]]/1000</f>
        <v>2050</v>
      </c>
      <c r="R6775" s="44" t="str">
        <f>+VLOOKUP(FACTURACION[[#This Row],[NIT]],TABLACLIENTE,5,FALSE)</f>
        <v>BOGOTÁ D.C.</v>
      </c>
    </row>
    <row r="6776" spans="3:18">
      <c r="C6776" s="29">
        <v>2020</v>
      </c>
      <c r="D6776" s="30" t="s">
        <v>703</v>
      </c>
      <c r="E6776" s="30">
        <f>MONTH(FACTURACION[[#This Row],[MES]]&amp;1)</f>
        <v>10</v>
      </c>
      <c r="F6776" s="223">
        <f>DATE(FACTURACION[[#This Row],[AÑO]],FACTURACION[[#This Row],[Mes numero]],1)</f>
        <v>44105</v>
      </c>
      <c r="G6776" s="162" t="s">
        <v>5462</v>
      </c>
      <c r="H6776" s="25">
        <v>900569327</v>
      </c>
      <c r="I6776" s="44" t="str">
        <f>+VLOOKUP(FACTURACION[[#This Row],[NIT]],TABLACLIENTE,2,FALSE)</f>
        <v>ICG SERVICE SAS</v>
      </c>
      <c r="J6776" s="114" t="s">
        <v>448</v>
      </c>
      <c r="K6776" s="44" t="str">
        <f>+VLOOKUP(FACTURACION[[#This Row],[REFERENCIA]],CODINV,2,FALSE)</f>
        <v>VALVULA DE GLOBO 1"</v>
      </c>
      <c r="L6776" s="44" t="str">
        <f>IF(VLOOKUP(FACTURACION[[#This Row],[REFERENCIA]],CODINV,3,FALSE)=0,"",VLOOKUP(FACTURACION[[#This Row],[REFERENCIA]],CODINV,3,FALSE))</f>
        <v>A7507AP</v>
      </c>
      <c r="M6776" s="44" t="str">
        <f>+VLOOKUP(FACTURACION[[#This Row],[REFERENCIA]],CODINV,4,FALSE)</f>
        <v>VÁLVULAS Y MULTIVÁLVULAS</v>
      </c>
      <c r="N6776" s="44" t="str">
        <f>+VLOOKUP(FACTURACION[[#This Row],[REFERENCIA]],CODINV,5,FALSE)</f>
        <v>REGO</v>
      </c>
      <c r="O6776" s="30">
        <v>1</v>
      </c>
      <c r="P6776" s="131">
        <v>380379</v>
      </c>
      <c r="Q6776" s="48">
        <f>+FACTURACION[[#This Row],[CANTIDAD]]*FACTURACION[[#This Row],[VR UNITARIO]]/1000</f>
        <v>380.37900000000002</v>
      </c>
      <c r="R6776" s="44" t="str">
        <f>+VLOOKUP(FACTURACION[[#This Row],[NIT]],TABLACLIENTE,5,FALSE)</f>
        <v>BOGOTÁ D.C.</v>
      </c>
    </row>
    <row r="6777" spans="3:18">
      <c r="C6777" s="29">
        <v>2020</v>
      </c>
      <c r="D6777" s="30" t="s">
        <v>703</v>
      </c>
      <c r="E6777" s="30">
        <f>MONTH(FACTURACION[[#This Row],[MES]]&amp;1)</f>
        <v>10</v>
      </c>
      <c r="F6777" s="223">
        <f>DATE(FACTURACION[[#This Row],[AÑO]],FACTURACION[[#This Row],[Mes numero]],1)</f>
        <v>44105</v>
      </c>
      <c r="G6777" s="162" t="s">
        <v>5462</v>
      </c>
      <c r="H6777" s="25">
        <v>900569327</v>
      </c>
      <c r="I6777" s="44" t="str">
        <f>+VLOOKUP(FACTURACION[[#This Row],[NIT]],TABLACLIENTE,2,FALSE)</f>
        <v>ICG SERVICE SAS</v>
      </c>
      <c r="J6777" s="114" t="s">
        <v>169</v>
      </c>
      <c r="K6777" s="44" t="str">
        <f>+VLOOKUP(FACTURACION[[#This Row],[REFERENCIA]],CODINV,2,FALSE)</f>
        <v>VALVULA DE ALIVIO HIDROSTATICA 1/4"</v>
      </c>
      <c r="L6777" s="44" t="str">
        <f>IF(VLOOKUP(FACTURACION[[#This Row],[REFERENCIA]],CODINV,3,FALSE)=0,"",VLOOKUP(FACTURACION[[#This Row],[REFERENCIA]],CODINV,3,FALSE))</f>
        <v>3127U</v>
      </c>
      <c r="M6777" s="44" t="str">
        <f>+VLOOKUP(FACTURACION[[#This Row],[REFERENCIA]],CODINV,4,FALSE)</f>
        <v>VÁLVULAS Y MULTIVÁLVULAS</v>
      </c>
      <c r="N6777" s="44" t="str">
        <f>+VLOOKUP(FACTURACION[[#This Row],[REFERENCIA]],CODINV,5,FALSE)</f>
        <v>REGO</v>
      </c>
      <c r="O6777" s="30">
        <v>1</v>
      </c>
      <c r="P6777" s="131">
        <v>75939</v>
      </c>
      <c r="Q6777" s="48">
        <f>+FACTURACION[[#This Row],[CANTIDAD]]*FACTURACION[[#This Row],[VR UNITARIO]]/1000</f>
        <v>75.938999999999993</v>
      </c>
      <c r="R6777" s="44" t="str">
        <f>+VLOOKUP(FACTURACION[[#This Row],[NIT]],TABLACLIENTE,5,FALSE)</f>
        <v>BOGOTÁ D.C.</v>
      </c>
    </row>
    <row r="6778" spans="3:18">
      <c r="C6778" s="29">
        <v>2020</v>
      </c>
      <c r="D6778" s="30" t="s">
        <v>703</v>
      </c>
      <c r="E6778" s="30">
        <f>MONTH(FACTURACION[[#This Row],[MES]]&amp;1)</f>
        <v>10</v>
      </c>
      <c r="F6778" s="223">
        <f>DATE(FACTURACION[[#This Row],[AÑO]],FACTURACION[[#This Row],[Mes numero]],1)</f>
        <v>44105</v>
      </c>
      <c r="G6778" s="162" t="s">
        <v>5462</v>
      </c>
      <c r="H6778" s="25">
        <v>900569327</v>
      </c>
      <c r="I6778" s="44" t="str">
        <f>+VLOOKUP(FACTURACION[[#This Row],[NIT]],TABLACLIENTE,2,FALSE)</f>
        <v>ICG SERVICE SAS</v>
      </c>
      <c r="J6778" s="114" t="s">
        <v>110</v>
      </c>
      <c r="K6778" s="44" t="str">
        <f>+VLOOKUP(FACTURACION[[#This Row],[REFERENCIA]],CODINV,2,FALSE)</f>
        <v>ADAPTADOR ESTILO UNION</v>
      </c>
      <c r="L6778" s="44" t="str">
        <f>IF(VLOOKUP(FACTURACION[[#This Row],[REFERENCIA]],CODINV,3,FALSE)=0,"",VLOOKUP(FACTURACION[[#This Row],[REFERENCIA]],CODINV,3,FALSE))</f>
        <v>7590U-10</v>
      </c>
      <c r="M6778" s="44" t="str">
        <f>+VLOOKUP(FACTURACION[[#This Row],[REFERENCIA]],CODINV,4,FALSE)</f>
        <v>REPUESTOS Y ACCESORIOS</v>
      </c>
      <c r="N6778" s="44" t="str">
        <f>+VLOOKUP(FACTURACION[[#This Row],[REFERENCIA]],CODINV,5,FALSE)</f>
        <v>REGO</v>
      </c>
      <c r="O6778" s="30">
        <v>2</v>
      </c>
      <c r="P6778" s="131">
        <v>41965</v>
      </c>
      <c r="Q6778" s="48">
        <f>+FACTURACION[[#This Row],[CANTIDAD]]*FACTURACION[[#This Row],[VR UNITARIO]]/1000</f>
        <v>83.93</v>
      </c>
      <c r="R6778" s="44" t="str">
        <f>+VLOOKUP(FACTURACION[[#This Row],[NIT]],TABLACLIENTE,5,FALSE)</f>
        <v>BOGOTÁ D.C.</v>
      </c>
    </row>
    <row r="6779" spans="3:18">
      <c r="C6779" s="29">
        <v>2020</v>
      </c>
      <c r="D6779" s="30" t="s">
        <v>703</v>
      </c>
      <c r="E6779" s="30">
        <f>MONTH(FACTURACION[[#This Row],[MES]]&amp;1)</f>
        <v>10</v>
      </c>
      <c r="F6779" s="223">
        <f>DATE(FACTURACION[[#This Row],[AÑO]],FACTURACION[[#This Row],[Mes numero]],1)</f>
        <v>44105</v>
      </c>
      <c r="G6779" s="162" t="s">
        <v>5463</v>
      </c>
      <c r="H6779" s="25">
        <v>860033633</v>
      </c>
      <c r="I6779" s="44" t="str">
        <f>+VLOOKUP(FACTURACION[[#This Row],[NIT]],TABLACLIENTE,2,FALSE)</f>
        <v>RAYOGAS S.A. E.S.P.</v>
      </c>
      <c r="J6779" s="114" t="s">
        <v>1496</v>
      </c>
      <c r="K6779" s="44" t="str">
        <f>+VLOOKUP(FACTURACION[[#This Row],[REFERENCIA]],CODINV,2,FALSE)</f>
        <v>ACTUADOR NEUMATICO PARA VALVULA INTERNA A320</v>
      </c>
      <c r="L6779" s="44" t="str">
        <f>IF(VLOOKUP(FACTURACION[[#This Row],[REFERENCIA]],CODINV,3,FALSE)=0,"",VLOOKUP(FACTURACION[[#This Row],[REFERENCIA]],CODINV,3,FALSE))</f>
        <v>A3209PA</v>
      </c>
      <c r="M6779" s="44" t="str">
        <f>+VLOOKUP(FACTURACION[[#This Row],[REFERENCIA]],CODINV,4,FALSE)</f>
        <v>REPUESTOS Y ACCESORIOS</v>
      </c>
      <c r="N6779" s="44" t="str">
        <f>+VLOOKUP(FACTURACION[[#This Row],[REFERENCIA]],CODINV,5,FALSE)</f>
        <v>REGO</v>
      </c>
      <c r="O6779" s="30">
        <v>2</v>
      </c>
      <c r="P6779" s="131">
        <v>528960</v>
      </c>
      <c r="Q6779" s="48">
        <f>+FACTURACION[[#This Row],[CANTIDAD]]*FACTURACION[[#This Row],[VR UNITARIO]]/1000</f>
        <v>1057.92</v>
      </c>
      <c r="R6779" s="44" t="str">
        <f>+VLOOKUP(FACTURACION[[#This Row],[NIT]],TABLACLIENTE,5,FALSE)</f>
        <v>BOGOTÁ D.C.</v>
      </c>
    </row>
    <row r="6780" spans="3:18">
      <c r="C6780" s="29">
        <v>2020</v>
      </c>
      <c r="D6780" s="30" t="s">
        <v>703</v>
      </c>
      <c r="E6780" s="30">
        <f>MONTH(FACTURACION[[#This Row],[MES]]&amp;1)</f>
        <v>10</v>
      </c>
      <c r="F6780" s="223">
        <f>DATE(FACTURACION[[#This Row],[AÑO]],FACTURACION[[#This Row],[Mes numero]],1)</f>
        <v>44105</v>
      </c>
      <c r="G6780" s="162" t="s">
        <v>5464</v>
      </c>
      <c r="H6780" s="25">
        <v>860033633</v>
      </c>
      <c r="I6780" s="44" t="str">
        <f>+VLOOKUP(FACTURACION[[#This Row],[NIT]],TABLACLIENTE,2,FALSE)</f>
        <v>RAYOGAS S.A. E.S.P.</v>
      </c>
      <c r="J6780" s="114" t="s">
        <v>1496</v>
      </c>
      <c r="K6780" s="44" t="str">
        <f>+VLOOKUP(FACTURACION[[#This Row],[REFERENCIA]],CODINV,2,FALSE)</f>
        <v>ACTUADOR NEUMATICO PARA VALVULA INTERNA A320</v>
      </c>
      <c r="L6780" s="44" t="str">
        <f>IF(VLOOKUP(FACTURACION[[#This Row],[REFERENCIA]],CODINV,3,FALSE)=0,"",VLOOKUP(FACTURACION[[#This Row],[REFERENCIA]],CODINV,3,FALSE))</f>
        <v>A3209PA</v>
      </c>
      <c r="M6780" s="44" t="str">
        <f>+VLOOKUP(FACTURACION[[#This Row],[REFERENCIA]],CODINV,4,FALSE)</f>
        <v>REPUESTOS Y ACCESORIOS</v>
      </c>
      <c r="N6780" s="44" t="str">
        <f>+VLOOKUP(FACTURACION[[#This Row],[REFERENCIA]],CODINV,5,FALSE)</f>
        <v>REGO</v>
      </c>
      <c r="O6780" s="30">
        <v>1</v>
      </c>
      <c r="P6780" s="131">
        <v>528960</v>
      </c>
      <c r="Q6780" s="48">
        <f>+FACTURACION[[#This Row],[CANTIDAD]]*FACTURACION[[#This Row],[VR UNITARIO]]/1000</f>
        <v>528.96</v>
      </c>
      <c r="R6780" s="44" t="str">
        <f>+VLOOKUP(FACTURACION[[#This Row],[NIT]],TABLACLIENTE,5,FALSE)</f>
        <v>BOGOTÁ D.C.</v>
      </c>
    </row>
    <row r="6781" spans="3:18">
      <c r="C6781" s="29">
        <v>2020</v>
      </c>
      <c r="D6781" s="30" t="s">
        <v>703</v>
      </c>
      <c r="E6781" s="30">
        <f>MONTH(FACTURACION[[#This Row],[MES]]&amp;1)</f>
        <v>10</v>
      </c>
      <c r="F6781" s="223">
        <f>DATE(FACTURACION[[#This Row],[AÑO]],FACTURACION[[#This Row],[Mes numero]],1)</f>
        <v>44105</v>
      </c>
      <c r="G6781" s="162" t="s">
        <v>5465</v>
      </c>
      <c r="H6781" s="25">
        <v>860033633</v>
      </c>
      <c r="I6781" s="44" t="str">
        <f>+VLOOKUP(FACTURACION[[#This Row],[NIT]],TABLACLIENTE,2,FALSE)</f>
        <v>RAYOGAS S.A. E.S.P.</v>
      </c>
      <c r="J6781" s="114" t="s">
        <v>4293</v>
      </c>
      <c r="K6781" s="44" t="str">
        <f>+VLOOKUP(FACTURACION[[#This Row],[REFERENCIA]],CODINV,2,FALSE)</f>
        <v>VALVULA CHEQUE NO RETROCESO 1 1/4"</v>
      </c>
      <c r="L6781" s="44" t="str">
        <f>IF(VLOOKUP(FACTURACION[[#This Row],[REFERENCIA]],CODINV,3,FALSE)=0,"",VLOOKUP(FACTURACION[[#This Row],[REFERENCIA]],CODINV,3,FALSE))</f>
        <v>3176</v>
      </c>
      <c r="M6781" s="44" t="str">
        <f>+VLOOKUP(FACTURACION[[#This Row],[REFERENCIA]],CODINV,4,FALSE)</f>
        <v>VÁLVULAS Y MULTIVÁLVULAS</v>
      </c>
      <c r="N6781" s="44" t="str">
        <f>+VLOOKUP(FACTURACION[[#This Row],[REFERENCIA]],CODINV,5,FALSE)</f>
        <v>REGO</v>
      </c>
      <c r="O6781" s="30">
        <v>1</v>
      </c>
      <c r="P6781" s="131">
        <v>199056.18</v>
      </c>
      <c r="Q6781" s="48">
        <f>+FACTURACION[[#This Row],[CANTIDAD]]*FACTURACION[[#This Row],[VR UNITARIO]]/1000</f>
        <v>199.05617999999998</v>
      </c>
      <c r="R6781" s="44" t="str">
        <f>+VLOOKUP(FACTURACION[[#This Row],[NIT]],TABLACLIENTE,5,FALSE)</f>
        <v>BOGOTÁ D.C.</v>
      </c>
    </row>
    <row r="6782" spans="3:18">
      <c r="C6782" s="29">
        <v>2020</v>
      </c>
      <c r="D6782" s="30" t="s">
        <v>703</v>
      </c>
      <c r="E6782" s="30">
        <f>MONTH(FACTURACION[[#This Row],[MES]]&amp;1)</f>
        <v>10</v>
      </c>
      <c r="F6782" s="223">
        <f>DATE(FACTURACION[[#This Row],[AÑO]],FACTURACION[[#This Row],[Mes numero]],1)</f>
        <v>44105</v>
      </c>
      <c r="G6782" s="162" t="s">
        <v>5465</v>
      </c>
      <c r="H6782" s="25">
        <v>860033633</v>
      </c>
      <c r="I6782" s="44" t="str">
        <f>+VLOOKUP(FACTURACION[[#This Row],[NIT]],TABLACLIENTE,2,FALSE)</f>
        <v>RAYOGAS S.A. E.S.P.</v>
      </c>
      <c r="J6782" s="114" t="s">
        <v>74</v>
      </c>
      <c r="K6782" s="44" t="str">
        <f>+VLOOKUP(FACTURACION[[#This Row],[REFERENCIA]],CODINV,2,FALSE)</f>
        <v>VALVULA DE GLOBLO DE 1 1/4" NPT</v>
      </c>
      <c r="L6782" s="44" t="str">
        <f>IF(VLOOKUP(FACTURACION[[#This Row],[REFERENCIA]],CODINV,3,FALSE)=0,"",VLOOKUP(FACTURACION[[#This Row],[REFERENCIA]],CODINV,3,FALSE))</f>
        <v>A7509BP</v>
      </c>
      <c r="M6782" s="44" t="str">
        <f>+VLOOKUP(FACTURACION[[#This Row],[REFERENCIA]],CODINV,4,FALSE)</f>
        <v>VÁLVULAS Y MULTIVÁLVULAS</v>
      </c>
      <c r="N6782" s="44" t="str">
        <f>+VLOOKUP(FACTURACION[[#This Row],[REFERENCIA]],CODINV,5,FALSE)</f>
        <v>REGO</v>
      </c>
      <c r="O6782" s="30">
        <v>3</v>
      </c>
      <c r="P6782" s="131">
        <v>536743.32999999996</v>
      </c>
      <c r="Q6782" s="48">
        <f>+FACTURACION[[#This Row],[CANTIDAD]]*FACTURACION[[#This Row],[VR UNITARIO]]/1000</f>
        <v>1610.2299899999998</v>
      </c>
      <c r="R6782" s="44" t="str">
        <f>+VLOOKUP(FACTURACION[[#This Row],[NIT]],TABLACLIENTE,5,FALSE)</f>
        <v>BOGOTÁ D.C.</v>
      </c>
    </row>
    <row r="6783" spans="3:18">
      <c r="C6783" s="29">
        <v>2020</v>
      </c>
      <c r="D6783" s="30" t="s">
        <v>703</v>
      </c>
      <c r="E6783" s="30">
        <f>MONTH(FACTURACION[[#This Row],[MES]]&amp;1)</f>
        <v>10</v>
      </c>
      <c r="F6783" s="223">
        <f>DATE(FACTURACION[[#This Row],[AÑO]],FACTURACION[[#This Row],[Mes numero]],1)</f>
        <v>44105</v>
      </c>
      <c r="G6783" s="162" t="s">
        <v>5465</v>
      </c>
      <c r="H6783" s="25">
        <v>860033633</v>
      </c>
      <c r="I6783" s="44" t="str">
        <f>+VLOOKUP(FACTURACION[[#This Row],[NIT]],TABLACLIENTE,2,FALSE)</f>
        <v>RAYOGAS S.A. E.S.P.</v>
      </c>
      <c r="J6783" s="114" t="s">
        <v>93</v>
      </c>
      <c r="K6783" s="44" t="str">
        <f>+VLOOKUP(FACTURACION[[#This Row],[REFERENCIA]],CODINV,2,FALSE)</f>
        <v>VALVULA DE GLOBO 2"</v>
      </c>
      <c r="L6783" s="44" t="str">
        <f>IF(VLOOKUP(FACTURACION[[#This Row],[REFERENCIA]],CODINV,3,FALSE)=0,"",VLOOKUP(FACTURACION[[#This Row],[REFERENCIA]],CODINV,3,FALSE))</f>
        <v>A7513AP</v>
      </c>
      <c r="M6783" s="44" t="str">
        <f>+VLOOKUP(FACTURACION[[#This Row],[REFERENCIA]],CODINV,4,FALSE)</f>
        <v>VÁLVULAS Y MULTIVÁLVULAS</v>
      </c>
      <c r="N6783" s="44" t="str">
        <f>+VLOOKUP(FACTURACION[[#This Row],[REFERENCIA]],CODINV,5,FALSE)</f>
        <v>REGO</v>
      </c>
      <c r="O6783" s="30">
        <v>5</v>
      </c>
      <c r="P6783" s="131">
        <v>708070.51</v>
      </c>
      <c r="Q6783" s="48">
        <f>+FACTURACION[[#This Row],[CANTIDAD]]*FACTURACION[[#This Row],[VR UNITARIO]]/1000</f>
        <v>3540.3525499999996</v>
      </c>
      <c r="R6783" s="44" t="str">
        <f>+VLOOKUP(FACTURACION[[#This Row],[NIT]],TABLACLIENTE,5,FALSE)</f>
        <v>BOGOTÁ D.C.</v>
      </c>
    </row>
    <row r="6784" spans="3:18">
      <c r="C6784" s="29">
        <v>2020</v>
      </c>
      <c r="D6784" s="30" t="s">
        <v>703</v>
      </c>
      <c r="E6784" s="30">
        <f>MONTH(FACTURACION[[#This Row],[MES]]&amp;1)</f>
        <v>10</v>
      </c>
      <c r="F6784" s="223">
        <f>DATE(FACTURACION[[#This Row],[AÑO]],FACTURACION[[#This Row],[Mes numero]],1)</f>
        <v>44105</v>
      </c>
      <c r="G6784" s="162" t="s">
        <v>5465</v>
      </c>
      <c r="H6784" s="25">
        <v>860033633</v>
      </c>
      <c r="I6784" s="44" t="str">
        <f>+VLOOKUP(FACTURACION[[#This Row],[NIT]],TABLACLIENTE,2,FALSE)</f>
        <v>RAYOGAS S.A. E.S.P.</v>
      </c>
      <c r="J6784" s="114" t="s">
        <v>236</v>
      </c>
      <c r="K6784" s="44" t="str">
        <f>+VLOOKUP(FACTURACION[[#This Row],[REFERENCIA]],CODINV,2,FALSE)</f>
        <v>ADAPTADOR 1 3/4"ACME X 1 1/4" NPT BRONCE</v>
      </c>
      <c r="L6784" s="44" t="str">
        <f>IF(VLOOKUP(FACTURACION[[#This Row],[REFERENCIA]],CODINV,3,FALSE)=0,"",VLOOKUP(FACTURACION[[#This Row],[REFERENCIA]],CODINV,3,FALSE))</f>
        <v>5765F</v>
      </c>
      <c r="M6784" s="44" t="str">
        <f>+VLOOKUP(FACTURACION[[#This Row],[REFERENCIA]],CODINV,4,FALSE)</f>
        <v>REPUESTOS Y ACCESORIOS</v>
      </c>
      <c r="N6784" s="44" t="str">
        <f>+VLOOKUP(FACTURACION[[#This Row],[REFERENCIA]],CODINV,5,FALSE)</f>
        <v>REGO</v>
      </c>
      <c r="O6784" s="30">
        <v>1</v>
      </c>
      <c r="P6784" s="131">
        <v>66118.759999999995</v>
      </c>
      <c r="Q6784" s="48">
        <f>+FACTURACION[[#This Row],[CANTIDAD]]*FACTURACION[[#This Row],[VR UNITARIO]]/1000</f>
        <v>66.118759999999995</v>
      </c>
      <c r="R6784" s="44" t="str">
        <f>+VLOOKUP(FACTURACION[[#This Row],[NIT]],TABLACLIENTE,5,FALSE)</f>
        <v>BOGOTÁ D.C.</v>
      </c>
    </row>
    <row r="6785" spans="3:18">
      <c r="C6785" s="29">
        <v>2020</v>
      </c>
      <c r="D6785" s="30" t="s">
        <v>703</v>
      </c>
      <c r="E6785" s="30">
        <f>MONTH(FACTURACION[[#This Row],[MES]]&amp;1)</f>
        <v>10</v>
      </c>
      <c r="F6785" s="223">
        <f>DATE(FACTURACION[[#This Row],[AÑO]],FACTURACION[[#This Row],[Mes numero]],1)</f>
        <v>44105</v>
      </c>
      <c r="G6785" s="162" t="s">
        <v>5465</v>
      </c>
      <c r="H6785" s="25">
        <v>860033633</v>
      </c>
      <c r="I6785" s="44" t="str">
        <f>+VLOOKUP(FACTURACION[[#This Row],[NIT]],TABLACLIENTE,2,FALSE)</f>
        <v>RAYOGAS S.A. E.S.P.</v>
      </c>
      <c r="J6785" s="114" t="s">
        <v>195</v>
      </c>
      <c r="K6785" s="44" t="str">
        <f>+VLOOKUP(FACTURACION[[#This Row],[REFERENCIA]],CODINV,2,FALSE)</f>
        <v>VALVULA  LLENADO DOBLE 2 1/4" X 1"</v>
      </c>
      <c r="L6785" s="44" t="str">
        <f>IF(VLOOKUP(FACTURACION[[#This Row],[REFERENCIA]],CODINV,3,FALSE)=0,"",VLOOKUP(FACTURACION[[#This Row],[REFERENCIA]],CODINV,3,FALSE))</f>
        <v>6587-EC</v>
      </c>
      <c r="M6785" s="44" t="str">
        <f>+VLOOKUP(FACTURACION[[#This Row],[REFERENCIA]],CODINV,4,FALSE)</f>
        <v>VÁLVULAS Y MULTIVÁLVULAS</v>
      </c>
      <c r="N6785" s="44" t="str">
        <f>+VLOOKUP(FACTURACION[[#This Row],[REFERENCIA]],CODINV,5,FALSE)</f>
        <v>REGO</v>
      </c>
      <c r="O6785" s="30">
        <v>2</v>
      </c>
      <c r="P6785" s="131">
        <v>489781.43</v>
      </c>
      <c r="Q6785" s="48">
        <f>+FACTURACION[[#This Row],[CANTIDAD]]*FACTURACION[[#This Row],[VR UNITARIO]]/1000</f>
        <v>979.56286</v>
      </c>
      <c r="R6785" s="44" t="str">
        <f>+VLOOKUP(FACTURACION[[#This Row],[NIT]],TABLACLIENTE,5,FALSE)</f>
        <v>BOGOTÁ D.C.</v>
      </c>
    </row>
    <row r="6786" spans="3:18">
      <c r="C6786" s="29">
        <v>2020</v>
      </c>
      <c r="D6786" s="30" t="s">
        <v>703</v>
      </c>
      <c r="E6786" s="30">
        <f>MONTH(FACTURACION[[#This Row],[MES]]&amp;1)</f>
        <v>10</v>
      </c>
      <c r="F6786" s="223">
        <f>DATE(FACTURACION[[#This Row],[AÑO]],FACTURACION[[#This Row],[Mes numero]],1)</f>
        <v>44105</v>
      </c>
      <c r="G6786" s="162" t="s">
        <v>5466</v>
      </c>
      <c r="H6786" s="25">
        <v>860033633</v>
      </c>
      <c r="I6786" s="44" t="str">
        <f>+VLOOKUP(FACTURACION[[#This Row],[NIT]],TABLACLIENTE,2,FALSE)</f>
        <v>RAYOGAS S.A. E.S.P.</v>
      </c>
      <c r="J6786" s="114" t="s">
        <v>741</v>
      </c>
      <c r="K6786" s="44" t="str">
        <f>+VLOOKUP(FACTURACION[[#This Row],[REFERENCIA]],CODINV,2,FALSE)</f>
        <v>VALV.AGUJA1/4"MNPT*NPTH</v>
      </c>
      <c r="L6786" s="44" t="str">
        <f>IF(VLOOKUP(FACTURACION[[#This Row],[REFERENCIA]],CODINV,3,FALSE)=0,"",VLOOKUP(FACTURACION[[#This Row],[REFERENCIA]],CODINV,3,FALSE))</f>
        <v>ME831</v>
      </c>
      <c r="M6786" s="44" t="str">
        <f>+VLOOKUP(FACTURACION[[#This Row],[REFERENCIA]],CODINV,4,FALSE)</f>
        <v>VÁLVULAS Y MULTIVÁLVULAS</v>
      </c>
      <c r="N6786" s="44" t="str">
        <f>+VLOOKUP(FACTURACION[[#This Row],[REFERENCIA]],CODINV,5,FALSE)</f>
        <v>CAVAGNA</v>
      </c>
      <c r="O6786" s="30">
        <v>2</v>
      </c>
      <c r="P6786" s="131">
        <v>49230</v>
      </c>
      <c r="Q6786" s="48">
        <f>+FACTURACION[[#This Row],[CANTIDAD]]*FACTURACION[[#This Row],[VR UNITARIO]]/1000</f>
        <v>98.46</v>
      </c>
      <c r="R6786" s="44" t="str">
        <f>+VLOOKUP(FACTURACION[[#This Row],[NIT]],TABLACLIENTE,5,FALSE)</f>
        <v>BOGOTÁ D.C.</v>
      </c>
    </row>
    <row r="6787" spans="3:18">
      <c r="C6787" s="29">
        <v>2020</v>
      </c>
      <c r="D6787" s="30" t="s">
        <v>703</v>
      </c>
      <c r="E6787" s="30">
        <f>MONTH(FACTURACION[[#This Row],[MES]]&amp;1)</f>
        <v>10</v>
      </c>
      <c r="F6787" s="223">
        <f>DATE(FACTURACION[[#This Row],[AÑO]],FACTURACION[[#This Row],[Mes numero]],1)</f>
        <v>44105</v>
      </c>
      <c r="G6787" s="162" t="s">
        <v>5467</v>
      </c>
      <c r="H6787" s="25">
        <v>860033633</v>
      </c>
      <c r="I6787" s="44" t="str">
        <f>+VLOOKUP(FACTURACION[[#This Row],[NIT]],TABLACLIENTE,2,FALSE)</f>
        <v>RAYOGAS S.A. E.S.P.</v>
      </c>
      <c r="J6787" s="114" t="s">
        <v>1020</v>
      </c>
      <c r="K6787" s="44" t="str">
        <f>+VLOOKUP(FACTURACION[[#This Row],[REFERENCIA]],CODINV,2,FALSE)</f>
        <v>ADAPTADOR 1 3/4" AC x 1" NPTM (BRONCE)</v>
      </c>
      <c r="L6787" s="44" t="str">
        <f>IF(VLOOKUP(FACTURACION[[#This Row],[REFERENCIA]],CODINV,3,FALSE)=0,"",VLOOKUP(FACTURACION[[#This Row],[REFERENCIA]],CODINV,3,FALSE))</f>
        <v>5765E</v>
      </c>
      <c r="M6787" s="44" t="str">
        <f>+VLOOKUP(FACTURACION[[#This Row],[REFERENCIA]],CODINV,4,FALSE)</f>
        <v>REPUESTOS Y ACCESORIOS</v>
      </c>
      <c r="N6787" s="44" t="str">
        <f>+VLOOKUP(FACTURACION[[#This Row],[REFERENCIA]],CODINV,5,FALSE)</f>
        <v>REGO</v>
      </c>
      <c r="O6787" s="30">
        <v>2</v>
      </c>
      <c r="P6787" s="131">
        <v>50528</v>
      </c>
      <c r="Q6787" s="48">
        <f>+FACTURACION[[#This Row],[CANTIDAD]]*FACTURACION[[#This Row],[VR UNITARIO]]/1000</f>
        <v>101.056</v>
      </c>
      <c r="R6787" s="44" t="str">
        <f>+VLOOKUP(FACTURACION[[#This Row],[NIT]],TABLACLIENTE,5,FALSE)</f>
        <v>BOGOTÁ D.C.</v>
      </c>
    </row>
    <row r="6788" spans="3:18">
      <c r="C6788" s="29">
        <v>2020</v>
      </c>
      <c r="D6788" s="30" t="s">
        <v>703</v>
      </c>
      <c r="E6788" s="30">
        <f>MONTH(FACTURACION[[#This Row],[MES]]&amp;1)</f>
        <v>10</v>
      </c>
      <c r="F6788" s="223">
        <f>DATE(FACTURACION[[#This Row],[AÑO]],FACTURACION[[#This Row],[Mes numero]],1)</f>
        <v>44105</v>
      </c>
      <c r="G6788" s="162" t="s">
        <v>5468</v>
      </c>
      <c r="H6788" s="25">
        <v>890500726</v>
      </c>
      <c r="I6788" s="44" t="str">
        <f>+VLOOKUP(FACTURACION[[#This Row],[NIT]],TABLACLIENTE,2,FALSE)</f>
        <v>NORTESANTANDEREANA DE GAS S.A. E.S.P (NORGAS S.A. E.S.P.)</v>
      </c>
      <c r="J6788" s="114" t="s">
        <v>448</v>
      </c>
      <c r="K6788" s="44" t="str">
        <f>+VLOOKUP(FACTURACION[[#This Row],[REFERENCIA]],CODINV,2,FALSE)</f>
        <v>VALVULA DE GLOBO 1"</v>
      </c>
      <c r="L6788" s="44" t="str">
        <f>IF(VLOOKUP(FACTURACION[[#This Row],[REFERENCIA]],CODINV,3,FALSE)=0,"",VLOOKUP(FACTURACION[[#This Row],[REFERENCIA]],CODINV,3,FALSE))</f>
        <v>A7507AP</v>
      </c>
      <c r="M6788" s="44" t="str">
        <f>+VLOOKUP(FACTURACION[[#This Row],[REFERENCIA]],CODINV,4,FALSE)</f>
        <v>VÁLVULAS Y MULTIVÁLVULAS</v>
      </c>
      <c r="N6788" s="44" t="str">
        <f>+VLOOKUP(FACTURACION[[#This Row],[REFERENCIA]],CODINV,5,FALSE)</f>
        <v>REGO</v>
      </c>
      <c r="O6788" s="30">
        <v>5</v>
      </c>
      <c r="P6788" s="131">
        <v>356605</v>
      </c>
      <c r="Q6788" s="48">
        <f>+FACTURACION[[#This Row],[CANTIDAD]]*FACTURACION[[#This Row],[VR UNITARIO]]/1000</f>
        <v>1783.0250000000001</v>
      </c>
      <c r="R6788" s="44" t="str">
        <f>+VLOOKUP(FACTURACION[[#This Row],[NIT]],TABLACLIENTE,5,FALSE)</f>
        <v>BUCARAMANGA</v>
      </c>
    </row>
    <row r="6789" spans="3:18">
      <c r="C6789" s="29">
        <v>2020</v>
      </c>
      <c r="D6789" s="30" t="s">
        <v>703</v>
      </c>
      <c r="E6789" s="30">
        <f>MONTH(FACTURACION[[#This Row],[MES]]&amp;1)</f>
        <v>10</v>
      </c>
      <c r="F6789" s="223">
        <f>DATE(FACTURACION[[#This Row],[AÑO]],FACTURACION[[#This Row],[Mes numero]],1)</f>
        <v>44105</v>
      </c>
      <c r="G6789" s="162" t="s">
        <v>5469</v>
      </c>
      <c r="H6789" s="25">
        <v>901246553</v>
      </c>
      <c r="I6789" s="44" t="str">
        <f>+VLOOKUP(FACTURACION[[#This Row],[NIT]],TABLACLIENTE,2,FALSE)</f>
        <v>ALEIPHAR ENERGY S.A.S.</v>
      </c>
      <c r="J6789" s="114" t="s">
        <v>5504</v>
      </c>
      <c r="K6789" s="44" t="str">
        <f>+VLOOKUP(FACTURACION[[#This Row],[REFERENCIA]],CODINV,2,FALSE)</f>
        <v>C12 CORO FLOW</v>
      </c>
      <c r="L6789" s="44" t="str">
        <f>IF(VLOOKUP(FACTURACION[[#This Row],[REFERENCIA]],CODINV,3,FALSE)=0,"",VLOOKUP(FACTURACION[[#This Row],[REFERENCIA]],CODINV,3,FALSE))</f>
        <v>C12</v>
      </c>
      <c r="M6789" s="44" t="str">
        <f>+VLOOKUP(FACTURACION[[#This Row],[REFERENCIA]],CODINV,4,FALSE)</f>
        <v>BOMBAS</v>
      </c>
      <c r="N6789" s="44" t="str">
        <f>+VLOOKUP(FACTURACION[[#This Row],[REFERENCIA]],CODINV,5,FALSE)</f>
        <v>CORKEN</v>
      </c>
      <c r="O6789" s="30">
        <v>1</v>
      </c>
      <c r="P6789" s="131">
        <v>8980000</v>
      </c>
      <c r="Q6789" s="48">
        <f>+FACTURACION[[#This Row],[CANTIDAD]]*FACTURACION[[#This Row],[VR UNITARIO]]/1000</f>
        <v>8980</v>
      </c>
      <c r="R6789" s="44" t="str">
        <f>+VLOOKUP(FACTURACION[[#This Row],[NIT]],TABLACLIENTE,5,FALSE)</f>
        <v>BOGOTÁ D.C.</v>
      </c>
    </row>
    <row r="6790" spans="3:18">
      <c r="C6790" s="29">
        <v>2020</v>
      </c>
      <c r="D6790" s="30" t="s">
        <v>703</v>
      </c>
      <c r="E6790" s="30">
        <f>MONTH(FACTURACION[[#This Row],[MES]]&amp;1)</f>
        <v>10</v>
      </c>
      <c r="F6790" s="223">
        <f>DATE(FACTURACION[[#This Row],[AÑO]],FACTURACION[[#This Row],[Mes numero]],1)</f>
        <v>44105</v>
      </c>
      <c r="G6790" s="162" t="s">
        <v>5469</v>
      </c>
      <c r="H6790" s="25">
        <v>901246553</v>
      </c>
      <c r="I6790" s="44" t="str">
        <f>+VLOOKUP(FACTURACION[[#This Row],[NIT]],TABLACLIENTE,2,FALSE)</f>
        <v>ALEIPHAR ENERGY S.A.S.</v>
      </c>
      <c r="J6790" s="114" t="s">
        <v>190</v>
      </c>
      <c r="K6790" s="44" t="str">
        <f>+VLOOKUP(FACTURACION[[#This Row],[REFERENCIA]],CODINV,2,FALSE)</f>
        <v>VALVULA DE GLOBO 3/4" RECTA</v>
      </c>
      <c r="L6790" s="44" t="str">
        <f>IF(VLOOKUP(FACTURACION[[#This Row],[REFERENCIA]],CODINV,3,FALSE)=0,"",VLOOKUP(FACTURACION[[#This Row],[REFERENCIA]],CODINV,3,FALSE))</f>
        <v>7705P</v>
      </c>
      <c r="M6790" s="44" t="str">
        <f>+VLOOKUP(FACTURACION[[#This Row],[REFERENCIA]],CODINV,4,FALSE)</f>
        <v>VÁLVULAS Y MULTIVÁLVULAS</v>
      </c>
      <c r="N6790" s="44" t="str">
        <f>+VLOOKUP(FACTURACION[[#This Row],[REFERENCIA]],CODINV,5,FALSE)</f>
        <v>REGO</v>
      </c>
      <c r="O6790" s="30">
        <v>2</v>
      </c>
      <c r="P6790" s="131">
        <v>262900</v>
      </c>
      <c r="Q6790" s="48">
        <f>+FACTURACION[[#This Row],[CANTIDAD]]*FACTURACION[[#This Row],[VR UNITARIO]]/1000</f>
        <v>525.79999999999995</v>
      </c>
      <c r="R6790" s="44" t="str">
        <f>+VLOOKUP(FACTURACION[[#This Row],[NIT]],TABLACLIENTE,5,FALSE)</f>
        <v>BOGOTÁ D.C.</v>
      </c>
    </row>
    <row r="6791" spans="3:18">
      <c r="C6791" s="29">
        <v>2020</v>
      </c>
      <c r="D6791" s="30" t="s">
        <v>703</v>
      </c>
      <c r="E6791" s="30">
        <f>MONTH(FACTURACION[[#This Row],[MES]]&amp;1)</f>
        <v>10</v>
      </c>
      <c r="F6791" s="223">
        <f>DATE(FACTURACION[[#This Row],[AÑO]],FACTURACION[[#This Row],[Mes numero]],1)</f>
        <v>44105</v>
      </c>
      <c r="G6791" s="162" t="s">
        <v>5469</v>
      </c>
      <c r="H6791" s="25">
        <v>901246553</v>
      </c>
      <c r="I6791" s="44" t="str">
        <f>+VLOOKUP(FACTURACION[[#This Row],[NIT]],TABLACLIENTE,2,FALSE)</f>
        <v>ALEIPHAR ENERGY S.A.S.</v>
      </c>
      <c r="J6791" s="114" t="s">
        <v>5407</v>
      </c>
      <c r="K6791" s="44" t="str">
        <f>+VLOOKUP(FACTURACION[[#This Row],[REFERENCIA]],CODINV,2,FALSE)</f>
        <v>SEAL ASSY BUNA</v>
      </c>
      <c r="L6791" s="44" t="str">
        <f>IF(VLOOKUP(FACTURACION[[#This Row],[REFERENCIA]],CODINV,3,FALSE)=0,"",VLOOKUP(FACTURACION[[#This Row],[REFERENCIA]],CODINV,3,FALSE))</f>
        <v/>
      </c>
      <c r="M6791" s="44" t="str">
        <f>+VLOOKUP(FACTURACION[[#This Row],[REFERENCIA]],CODINV,4,FALSE)</f>
        <v>REPUESTOS Y ACCESORIOS</v>
      </c>
      <c r="N6791" s="44" t="str">
        <f>+VLOOKUP(FACTURACION[[#This Row],[REFERENCIA]],CODINV,5,FALSE)</f>
        <v>CORKEN</v>
      </c>
      <c r="O6791" s="30">
        <v>1</v>
      </c>
      <c r="P6791" s="131">
        <v>1250000</v>
      </c>
      <c r="Q6791" s="48">
        <f>+FACTURACION[[#This Row],[CANTIDAD]]*FACTURACION[[#This Row],[VR UNITARIO]]/1000</f>
        <v>1250</v>
      </c>
      <c r="R6791" s="44" t="str">
        <f>+VLOOKUP(FACTURACION[[#This Row],[NIT]],TABLACLIENTE,5,FALSE)</f>
        <v>BOGOTÁ D.C.</v>
      </c>
    </row>
    <row r="6792" spans="3:18">
      <c r="C6792" s="29">
        <v>2020</v>
      </c>
      <c r="D6792" s="30" t="s">
        <v>703</v>
      </c>
      <c r="E6792" s="30">
        <f>MONTH(FACTURACION[[#This Row],[MES]]&amp;1)</f>
        <v>10</v>
      </c>
      <c r="F6792" s="223">
        <f>DATE(FACTURACION[[#This Row],[AÑO]],FACTURACION[[#This Row],[Mes numero]],1)</f>
        <v>44105</v>
      </c>
      <c r="G6792" s="162" t="s">
        <v>5469</v>
      </c>
      <c r="H6792" s="25">
        <v>901246553</v>
      </c>
      <c r="I6792" s="44" t="str">
        <f>+VLOOKUP(FACTURACION[[#This Row],[NIT]],TABLACLIENTE,2,FALSE)</f>
        <v>ALEIPHAR ENERGY S.A.S.</v>
      </c>
      <c r="J6792" s="114" t="s">
        <v>5505</v>
      </c>
      <c r="K6792" s="44" t="str">
        <f>+VLOOKUP(FACTURACION[[#This Row],[REFERENCIA]],CODINV,2,FALSE)</f>
        <v>IMPELLER BRONZE</v>
      </c>
      <c r="L6792" s="44" t="str">
        <f>IF(VLOOKUP(FACTURACION[[#This Row],[REFERENCIA]],CODINV,3,FALSE)=0,"",VLOOKUP(FACTURACION[[#This Row],[REFERENCIA]],CODINV,3,FALSE))</f>
        <v/>
      </c>
      <c r="M6792" s="44" t="str">
        <f>+VLOOKUP(FACTURACION[[#This Row],[REFERENCIA]],CODINV,4,FALSE)</f>
        <v>REPUESTOS Y ACCESORIOS</v>
      </c>
      <c r="N6792" s="44" t="str">
        <f>+VLOOKUP(FACTURACION[[#This Row],[REFERENCIA]],CODINV,5,FALSE)</f>
        <v>CORKEN</v>
      </c>
      <c r="O6792" s="30">
        <v>1</v>
      </c>
      <c r="P6792" s="131">
        <v>750000</v>
      </c>
      <c r="Q6792" s="48">
        <f>+FACTURACION[[#This Row],[CANTIDAD]]*FACTURACION[[#This Row],[VR UNITARIO]]/1000</f>
        <v>750</v>
      </c>
      <c r="R6792" s="44" t="str">
        <f>+VLOOKUP(FACTURACION[[#This Row],[NIT]],TABLACLIENTE,5,FALSE)</f>
        <v>BOGOTÁ D.C.</v>
      </c>
    </row>
    <row r="6793" spans="3:18">
      <c r="C6793" s="29">
        <v>2020</v>
      </c>
      <c r="D6793" s="30" t="s">
        <v>703</v>
      </c>
      <c r="E6793" s="30">
        <f>MONTH(FACTURACION[[#This Row],[MES]]&amp;1)</f>
        <v>10</v>
      </c>
      <c r="F6793" s="223">
        <f>DATE(FACTURACION[[#This Row],[AÑO]],FACTURACION[[#This Row],[Mes numero]],1)</f>
        <v>44105</v>
      </c>
      <c r="G6793" s="162" t="s">
        <v>5470</v>
      </c>
      <c r="H6793" s="25">
        <v>901246553</v>
      </c>
      <c r="I6793" s="44" t="str">
        <f>+VLOOKUP(FACTURACION[[#This Row],[NIT]],TABLACLIENTE,2,FALSE)</f>
        <v>ALEIPHAR ENERGY S.A.S.</v>
      </c>
      <c r="J6793" s="114" t="s">
        <v>281</v>
      </c>
      <c r="K6793" s="44" t="str">
        <f>+VLOOKUP(FACTURACION[[#This Row],[REFERENCIA]],CODINV,2,FALSE)</f>
        <v>VALVULA DE ALIVIO SEMIINTERNA 2" - 250</v>
      </c>
      <c r="L6793" s="44" t="str">
        <f>IF(VLOOKUP(FACTURACION[[#This Row],[REFERENCIA]],CODINV,3,FALSE)=0,"",VLOOKUP(FACTURACION[[#This Row],[REFERENCIA]],CODINV,3,FALSE))</f>
        <v>7534G</v>
      </c>
      <c r="M6793" s="44" t="str">
        <f>+VLOOKUP(FACTURACION[[#This Row],[REFERENCIA]],CODINV,4,FALSE)</f>
        <v>VÁLVULAS Y MULTIVÁLVULAS</v>
      </c>
      <c r="N6793" s="44" t="str">
        <f>+VLOOKUP(FACTURACION[[#This Row],[REFERENCIA]],CODINV,5,FALSE)</f>
        <v>REGO</v>
      </c>
      <c r="O6793" s="30">
        <v>3</v>
      </c>
      <c r="P6793" s="131">
        <v>1102100</v>
      </c>
      <c r="Q6793" s="48">
        <f>+FACTURACION[[#This Row],[CANTIDAD]]*FACTURACION[[#This Row],[VR UNITARIO]]/1000</f>
        <v>3306.3</v>
      </c>
      <c r="R6793" s="44" t="str">
        <f>+VLOOKUP(FACTURACION[[#This Row],[NIT]],TABLACLIENTE,5,FALSE)</f>
        <v>BOGOTÁ D.C.</v>
      </c>
    </row>
    <row r="6794" spans="3:18">
      <c r="C6794" s="29">
        <v>2020</v>
      </c>
      <c r="D6794" s="30" t="s">
        <v>703</v>
      </c>
      <c r="E6794" s="30">
        <f>MONTH(FACTURACION[[#This Row],[MES]]&amp;1)</f>
        <v>10</v>
      </c>
      <c r="F6794" s="223">
        <f>DATE(FACTURACION[[#This Row],[AÑO]],FACTURACION[[#This Row],[Mes numero]],1)</f>
        <v>44105</v>
      </c>
      <c r="G6794" s="162" t="s">
        <v>5471</v>
      </c>
      <c r="H6794" s="25">
        <v>890400869</v>
      </c>
      <c r="I6794" s="44" t="str">
        <f>+VLOOKUP(FACTURACION[[#This Row],[NIT]],TABLACLIENTE,2,FALSE)</f>
        <v>SURTIDORA DE GAS DEL CARIBE S.A. E.S.P. (SURTIGAS S.A. E.S.P.)</v>
      </c>
      <c r="J6794" s="114" t="s">
        <v>1679</v>
      </c>
      <c r="K6794" s="44" t="str">
        <f>+VLOOKUP(FACTURACION[[#This Row],[REFERENCIA]],CODINV,2,FALSE)</f>
        <v>MEDIDOR BK G4 C: DE 1"</v>
      </c>
      <c r="L6794" s="44" t="str">
        <f>IF(VLOOKUP(FACTURACION[[#This Row],[REFERENCIA]],CODINV,3,FALSE)=0,"",VLOOKUP(FACTURACION[[#This Row],[REFERENCIA]],CODINV,3,FALSE))</f>
        <v/>
      </c>
      <c r="M6794" s="44" t="str">
        <f>+VLOOKUP(FACTURACION[[#This Row],[REFERENCIA]],CODINV,4,FALSE)</f>
        <v>MEDIDORES</v>
      </c>
      <c r="N6794" s="44" t="str">
        <f>+VLOOKUP(FACTURACION[[#This Row],[REFERENCIA]],CODINV,5,FALSE)</f>
        <v>HONEYWELL</v>
      </c>
      <c r="O6794" s="30">
        <v>100</v>
      </c>
      <c r="P6794" s="131">
        <v>123120</v>
      </c>
      <c r="Q6794" s="48">
        <f>+FACTURACION[[#This Row],[CANTIDAD]]*FACTURACION[[#This Row],[VR UNITARIO]]/1000</f>
        <v>12312</v>
      </c>
      <c r="R6794" s="44" t="str">
        <f>+VLOOKUP(FACTURACION[[#This Row],[NIT]],TABLACLIENTE,5,FALSE)</f>
        <v>CARTAGENA</v>
      </c>
    </row>
    <row r="6795" spans="3:18">
      <c r="C6795" s="29">
        <v>2020</v>
      </c>
      <c r="D6795" s="30" t="s">
        <v>703</v>
      </c>
      <c r="E6795" s="30">
        <f>MONTH(FACTURACION[[#This Row],[MES]]&amp;1)</f>
        <v>10</v>
      </c>
      <c r="F6795" s="223">
        <f>DATE(FACTURACION[[#This Row],[AÑO]],FACTURACION[[#This Row],[Mes numero]],1)</f>
        <v>44105</v>
      </c>
      <c r="G6795" s="162" t="s">
        <v>5472</v>
      </c>
      <c r="H6795" s="25">
        <v>890500726</v>
      </c>
      <c r="I6795" s="44" t="str">
        <f>+VLOOKUP(FACTURACION[[#This Row],[NIT]],TABLACLIENTE,2,FALSE)</f>
        <v>NORTESANTANDEREANA DE GAS S.A. E.S.P (NORGAS S.A. E.S.P.)</v>
      </c>
      <c r="J6795" s="114" t="s">
        <v>768</v>
      </c>
      <c r="K6795" s="44" t="str">
        <f>+VLOOKUP(FACTURACION[[#This Row],[REFERENCIA]],CODINV,2,FALSE)</f>
        <v>VALVULA DE LLENADO ACCION RAPIDA 1"</v>
      </c>
      <c r="L6795" s="44" t="str">
        <f>IF(VLOOKUP(FACTURACION[[#This Row],[REFERENCIA]],CODINV,3,FALSE)=0,"",VLOOKUP(FACTURACION[[#This Row],[REFERENCIA]],CODINV,3,FALSE))</f>
        <v>A7797A</v>
      </c>
      <c r="M6795" s="44" t="str">
        <f>+VLOOKUP(FACTURACION[[#This Row],[REFERENCIA]],CODINV,4,FALSE)</f>
        <v>VÁLVULAS Y MULTIVÁLVULAS</v>
      </c>
      <c r="N6795" s="44" t="str">
        <f>+VLOOKUP(FACTURACION[[#This Row],[REFERENCIA]],CODINV,5,FALSE)</f>
        <v>REGO</v>
      </c>
      <c r="O6795" s="30">
        <v>1</v>
      </c>
      <c r="P6795" s="131">
        <v>1036532</v>
      </c>
      <c r="Q6795" s="48">
        <f>+FACTURACION[[#This Row],[CANTIDAD]]*FACTURACION[[#This Row],[VR UNITARIO]]/1000</f>
        <v>1036.5319999999999</v>
      </c>
      <c r="R6795" s="44" t="str">
        <f>+VLOOKUP(FACTURACION[[#This Row],[NIT]],TABLACLIENTE,5,FALSE)</f>
        <v>BUCARAMANGA</v>
      </c>
    </row>
    <row r="6796" spans="3:18">
      <c r="C6796" s="29">
        <v>2020</v>
      </c>
      <c r="D6796" s="30" t="s">
        <v>703</v>
      </c>
      <c r="E6796" s="30">
        <f>MONTH(FACTURACION[[#This Row],[MES]]&amp;1)</f>
        <v>10</v>
      </c>
      <c r="F6796" s="223">
        <f>DATE(FACTURACION[[#This Row],[AÑO]],FACTURACION[[#This Row],[Mes numero]],1)</f>
        <v>44105</v>
      </c>
      <c r="G6796" s="162" t="s">
        <v>5473</v>
      </c>
      <c r="H6796" s="25">
        <v>890501073</v>
      </c>
      <c r="I6796" s="44" t="str">
        <f>+VLOOKUP(FACTURACION[[#This Row],[NIT]],TABLACLIENTE,2,FALSE)</f>
        <v>COMERCIAL INDUSTRIAL NACIONAL S.A. CINSA</v>
      </c>
      <c r="J6796" s="114" t="s">
        <v>79</v>
      </c>
      <c r="K6796" s="44" t="str">
        <f>+VLOOKUP(FACTURACION[[#This Row],[REFERENCIA]],CODINV,2,FALSE)</f>
        <v>VALVULA MAXIMO NIVEL DE LLENADO 1/4"</v>
      </c>
      <c r="L6796" s="44" t="str">
        <f>IF(VLOOKUP(FACTURACION[[#This Row],[REFERENCIA]],CODINV,3,FALSE)=0,"",VLOOKUP(FACTURACION[[#This Row],[REFERENCIA]],CODINV,3,FALSE))</f>
        <v>3165CF12.0</v>
      </c>
      <c r="M6796" s="44" t="str">
        <f>+VLOOKUP(FACTURACION[[#This Row],[REFERENCIA]],CODINV,4,FALSE)</f>
        <v>VÁLVULAS Y MULTIVÁLVULAS</v>
      </c>
      <c r="N6796" s="44" t="str">
        <f>+VLOOKUP(FACTURACION[[#This Row],[REFERENCIA]],CODINV,5,FALSE)</f>
        <v>REGO</v>
      </c>
      <c r="O6796" s="30">
        <v>2</v>
      </c>
      <c r="P6796" s="131">
        <v>8666.67</v>
      </c>
      <c r="Q6796" s="48">
        <f>+FACTURACION[[#This Row],[CANTIDAD]]*FACTURACION[[#This Row],[VR UNITARIO]]/1000</f>
        <v>17.33334</v>
      </c>
      <c r="R6796" s="44" t="str">
        <f>+VLOOKUP(FACTURACION[[#This Row],[NIT]],TABLACLIENTE,5,FALSE)</f>
        <v>CUCUTA</v>
      </c>
    </row>
    <row r="6797" spans="3:18">
      <c r="C6797" s="29">
        <v>2020</v>
      </c>
      <c r="D6797" s="30" t="s">
        <v>703</v>
      </c>
      <c r="E6797" s="30">
        <f>MONTH(FACTURACION[[#This Row],[MES]]&amp;1)</f>
        <v>10</v>
      </c>
      <c r="F6797" s="223">
        <f>DATE(FACTURACION[[#This Row],[AÑO]],FACTURACION[[#This Row],[Mes numero]],1)</f>
        <v>44105</v>
      </c>
      <c r="G6797" s="162" t="s">
        <v>5473</v>
      </c>
      <c r="H6797" s="25">
        <v>890501073</v>
      </c>
      <c r="I6797" s="44" t="str">
        <f>+VLOOKUP(FACTURACION[[#This Row],[NIT]],TABLACLIENTE,2,FALSE)</f>
        <v>COMERCIAL INDUSTRIAL NACIONAL S.A. CINSA</v>
      </c>
      <c r="J6797" s="114" t="s">
        <v>76</v>
      </c>
      <c r="K6797" s="44" t="str">
        <f>+VLOOKUP(FACTURACION[[#This Row],[REFERENCIA]],CODINV,2,FALSE)</f>
        <v>VALVULA CHEQUE 1 1/4" TIPO COPA</v>
      </c>
      <c r="L6797" s="44" t="str">
        <f>IF(VLOOKUP(FACTURACION[[#This Row],[REFERENCIA]],CODINV,3,FALSE)=0,"",VLOOKUP(FACTURACION[[#This Row],[REFERENCIA]],CODINV,3,FALSE))</f>
        <v>A3176</v>
      </c>
      <c r="M6797" s="44" t="str">
        <f>+VLOOKUP(FACTURACION[[#This Row],[REFERENCIA]],CODINV,4,FALSE)</f>
        <v>VÁLVULAS Y MULTIVÁLVULAS</v>
      </c>
      <c r="N6797" s="44" t="str">
        <f>+VLOOKUP(FACTURACION[[#This Row],[REFERENCIA]],CODINV,5,FALSE)</f>
        <v>REGO</v>
      </c>
      <c r="O6797" s="30">
        <v>1</v>
      </c>
      <c r="P6797" s="131">
        <v>123338.75</v>
      </c>
      <c r="Q6797" s="48">
        <f>+FACTURACION[[#This Row],[CANTIDAD]]*FACTURACION[[#This Row],[VR UNITARIO]]/1000</f>
        <v>123.33875</v>
      </c>
      <c r="R6797" s="44" t="str">
        <f>+VLOOKUP(FACTURACION[[#This Row],[NIT]],TABLACLIENTE,5,FALSE)</f>
        <v>CUCUTA</v>
      </c>
    </row>
    <row r="6798" spans="3:18">
      <c r="C6798" s="29">
        <v>2020</v>
      </c>
      <c r="D6798" s="30" t="s">
        <v>703</v>
      </c>
      <c r="E6798" s="30">
        <f>MONTH(FACTURACION[[#This Row],[MES]]&amp;1)</f>
        <v>10</v>
      </c>
      <c r="F6798" s="223">
        <f>DATE(FACTURACION[[#This Row],[AÑO]],FACTURACION[[#This Row],[Mes numero]],1)</f>
        <v>44105</v>
      </c>
      <c r="G6798" s="162" t="s">
        <v>5473</v>
      </c>
      <c r="H6798" s="25">
        <v>890501073</v>
      </c>
      <c r="I6798" s="44" t="str">
        <f>+VLOOKUP(FACTURACION[[#This Row],[NIT]],TABLACLIENTE,2,FALSE)</f>
        <v>COMERCIAL INDUSTRIAL NACIONAL S.A. CINSA</v>
      </c>
      <c r="J6798" s="114" t="s">
        <v>5409</v>
      </c>
      <c r="K6798" s="44" t="str">
        <f>+VLOOKUP(FACTURACION[[#This Row],[REFERENCIA]],CODINV,2,FALSE)</f>
        <v>VLV DE LLENADO 1 1/4"</v>
      </c>
      <c r="L6798" s="44" t="str">
        <f>IF(VLOOKUP(FACTURACION[[#This Row],[REFERENCIA]],CODINV,3,FALSE)=0,"",VLOOKUP(FACTURACION[[#This Row],[REFERENCIA]],CODINV,3,FALSE))</f>
        <v>7579CT</v>
      </c>
      <c r="M6798" s="44" t="str">
        <f>+VLOOKUP(FACTURACION[[#This Row],[REFERENCIA]],CODINV,4,FALSE)</f>
        <v>VÁLVULAS Y MULTIVÁLVULAS</v>
      </c>
      <c r="N6798" s="44" t="str">
        <f>+VLOOKUP(FACTURACION[[#This Row],[REFERENCIA]],CODINV,5,FALSE)</f>
        <v>REGO</v>
      </c>
      <c r="O6798" s="30">
        <v>1</v>
      </c>
      <c r="P6798" s="131">
        <v>87517.59</v>
      </c>
      <c r="Q6798" s="48">
        <f>+FACTURACION[[#This Row],[CANTIDAD]]*FACTURACION[[#This Row],[VR UNITARIO]]/1000</f>
        <v>87.517589999999998</v>
      </c>
      <c r="R6798" s="44" t="str">
        <f>+VLOOKUP(FACTURACION[[#This Row],[NIT]],TABLACLIENTE,5,FALSE)</f>
        <v>CUCUTA</v>
      </c>
    </row>
    <row r="6799" spans="3:18">
      <c r="C6799" s="29">
        <v>2020</v>
      </c>
      <c r="D6799" s="30" t="s">
        <v>703</v>
      </c>
      <c r="E6799" s="30">
        <f>MONTH(FACTURACION[[#This Row],[MES]]&amp;1)</f>
        <v>10</v>
      </c>
      <c r="F6799" s="223">
        <f>DATE(FACTURACION[[#This Row],[AÑO]],FACTURACION[[#This Row],[Mes numero]],1)</f>
        <v>44105</v>
      </c>
      <c r="G6799" s="162" t="s">
        <v>5474</v>
      </c>
      <c r="H6799" s="25">
        <v>890501073</v>
      </c>
      <c r="I6799" s="44" t="str">
        <f>+VLOOKUP(FACTURACION[[#This Row],[NIT]],TABLACLIENTE,2,FALSE)</f>
        <v>COMERCIAL INDUSTRIAL NACIONAL S.A. CINSA</v>
      </c>
      <c r="J6799" s="114" t="s">
        <v>92</v>
      </c>
      <c r="K6799" s="44" t="str">
        <f>+VLOOKUP(FACTURACION[[#This Row],[REFERENCIA]],CODINV,2,FALSE)</f>
        <v>VALVULA DE EXCESO DE FLUJO 2"</v>
      </c>
      <c r="L6799" s="44" t="str">
        <f>IF(VLOOKUP(FACTURACION[[#This Row],[REFERENCIA]],CODINV,3,FALSE)=0,"",VLOOKUP(FACTURACION[[#This Row],[REFERENCIA]],CODINV,3,FALSE))</f>
        <v>A3292C</v>
      </c>
      <c r="M6799" s="44" t="str">
        <f>+VLOOKUP(FACTURACION[[#This Row],[REFERENCIA]],CODINV,4,FALSE)</f>
        <v>VÁLVULAS Y MULTIVÁLVULAS</v>
      </c>
      <c r="N6799" s="44" t="str">
        <f>+VLOOKUP(FACTURACION[[#This Row],[REFERENCIA]],CODINV,5,FALSE)</f>
        <v>REGO</v>
      </c>
      <c r="O6799" s="30">
        <v>4</v>
      </c>
      <c r="P6799" s="131">
        <v>289224</v>
      </c>
      <c r="Q6799" s="48">
        <f>+FACTURACION[[#This Row],[CANTIDAD]]*FACTURACION[[#This Row],[VR UNITARIO]]/1000</f>
        <v>1156.896</v>
      </c>
      <c r="R6799" s="44" t="str">
        <f>+VLOOKUP(FACTURACION[[#This Row],[NIT]],TABLACLIENTE,5,FALSE)</f>
        <v>CUCUTA</v>
      </c>
    </row>
    <row r="6800" spans="3:18">
      <c r="C6800" s="29">
        <v>2020</v>
      </c>
      <c r="D6800" s="30" t="s">
        <v>703</v>
      </c>
      <c r="E6800" s="30">
        <f>MONTH(FACTURACION[[#This Row],[MES]]&amp;1)</f>
        <v>10</v>
      </c>
      <c r="F6800" s="223">
        <f>DATE(FACTURACION[[#This Row],[AÑO]],FACTURACION[[#This Row],[Mes numero]],1)</f>
        <v>44105</v>
      </c>
      <c r="G6800" s="162" t="s">
        <v>5474</v>
      </c>
      <c r="H6800" s="25">
        <v>890501073</v>
      </c>
      <c r="I6800" s="44" t="str">
        <f>+VLOOKUP(FACTURACION[[#This Row],[NIT]],TABLACLIENTE,2,FALSE)</f>
        <v>COMERCIAL INDUSTRIAL NACIONAL S.A. CINSA</v>
      </c>
      <c r="J6800" s="114" t="s">
        <v>798</v>
      </c>
      <c r="K6800" s="44" t="str">
        <f>+VLOOKUP(FACTURACION[[#This Row],[REFERENCIA]],CODINV,2,FALSE)</f>
        <v>ROTOGAGE DIAMETRO 62"-79" A9093TS</v>
      </c>
      <c r="L6800" s="44" t="str">
        <f>IF(VLOOKUP(FACTURACION[[#This Row],[REFERENCIA]],CODINV,3,FALSE)=0,"",VLOOKUP(FACTURACION[[#This Row],[REFERENCIA]],CODINV,3,FALSE))</f>
        <v>A9093TS</v>
      </c>
      <c r="M6800" s="44" t="str">
        <f>+VLOOKUP(FACTURACION[[#This Row],[REFERENCIA]],CODINV,4,FALSE)</f>
        <v>MEDIDORES</v>
      </c>
      <c r="N6800" s="44" t="str">
        <f>+VLOOKUP(FACTURACION[[#This Row],[REFERENCIA]],CODINV,5,FALSE)</f>
        <v>REGO</v>
      </c>
      <c r="O6800" s="30">
        <v>2</v>
      </c>
      <c r="P6800" s="131">
        <v>1237878.7</v>
      </c>
      <c r="Q6800" s="48">
        <f>+FACTURACION[[#This Row],[CANTIDAD]]*FACTURACION[[#This Row],[VR UNITARIO]]/1000</f>
        <v>2475.7574</v>
      </c>
      <c r="R6800" s="44" t="str">
        <f>+VLOOKUP(FACTURACION[[#This Row],[NIT]],TABLACLIENTE,5,FALSE)</f>
        <v>CUCUTA</v>
      </c>
    </row>
    <row r="6801" spans="3:18">
      <c r="C6801" s="29">
        <v>2020</v>
      </c>
      <c r="D6801" s="30" t="s">
        <v>703</v>
      </c>
      <c r="E6801" s="30">
        <f>MONTH(FACTURACION[[#This Row],[MES]]&amp;1)</f>
        <v>10</v>
      </c>
      <c r="F6801" s="223">
        <f>DATE(FACTURACION[[#This Row],[AÑO]],FACTURACION[[#This Row],[Mes numero]],1)</f>
        <v>44105</v>
      </c>
      <c r="G6801" s="162" t="s">
        <v>5474</v>
      </c>
      <c r="H6801" s="25">
        <v>890501073</v>
      </c>
      <c r="I6801" s="44" t="str">
        <f>+VLOOKUP(FACTURACION[[#This Row],[NIT]],TABLACLIENTE,2,FALSE)</f>
        <v>COMERCIAL INDUSTRIAL NACIONAL S.A. CINSA</v>
      </c>
      <c r="J6801" s="114" t="s">
        <v>182</v>
      </c>
      <c r="K6801" s="44" t="str">
        <f>+VLOOKUP(FACTURACION[[#This Row],[REFERENCIA]],CODINV,2,FALSE)</f>
        <v>VALVULA DE EXCESO DE FLUJO 1 1/4"</v>
      </c>
      <c r="L6801" s="44" t="str">
        <f>IF(VLOOKUP(FACTURACION[[#This Row],[REFERENCIA]],CODINV,3,FALSE)=0,"",VLOOKUP(FACTURACION[[#This Row],[REFERENCIA]],CODINV,3,FALSE))</f>
        <v>A3282C</v>
      </c>
      <c r="M6801" s="44" t="str">
        <f>+VLOOKUP(FACTURACION[[#This Row],[REFERENCIA]],CODINV,4,FALSE)</f>
        <v>VÁLVULAS Y MULTIVÁLVULAS</v>
      </c>
      <c r="N6801" s="44" t="str">
        <f>+VLOOKUP(FACTURACION[[#This Row],[REFERENCIA]],CODINV,5,FALSE)</f>
        <v>REGO</v>
      </c>
      <c r="O6801" s="30">
        <v>4</v>
      </c>
      <c r="P6801" s="131">
        <v>188959.68</v>
      </c>
      <c r="Q6801" s="48">
        <f>+FACTURACION[[#This Row],[CANTIDAD]]*FACTURACION[[#This Row],[VR UNITARIO]]/1000</f>
        <v>755.83871999999997</v>
      </c>
      <c r="R6801" s="44" t="str">
        <f>+VLOOKUP(FACTURACION[[#This Row],[NIT]],TABLACLIENTE,5,FALSE)</f>
        <v>CUCUTA</v>
      </c>
    </row>
    <row r="6802" spans="3:18">
      <c r="C6802" s="29">
        <v>2020</v>
      </c>
      <c r="D6802" s="30" t="s">
        <v>703</v>
      </c>
      <c r="E6802" s="30">
        <f>MONTH(FACTURACION[[#This Row],[MES]]&amp;1)</f>
        <v>10</v>
      </c>
      <c r="F6802" s="223">
        <f>DATE(FACTURACION[[#This Row],[AÑO]],FACTURACION[[#This Row],[Mes numero]],1)</f>
        <v>44105</v>
      </c>
      <c r="G6802" s="170" t="s">
        <v>5475</v>
      </c>
      <c r="H6802" s="25">
        <v>800167643</v>
      </c>
      <c r="I6802" s="44" t="str">
        <f>+VLOOKUP(FACTURACION[[#This Row],[NIT]],TABLACLIENTE,2,FALSE)</f>
        <v>GASES DE OCCIDENTE S.A. E.S.P. (GDO)</v>
      </c>
      <c r="J6802" s="119" t="s">
        <v>132</v>
      </c>
      <c r="K6802" s="44" t="str">
        <f>+VLOOKUP(FACTURACION[[#This Row],[REFERENCIA]],CODINV,2,FALSE)</f>
        <v>KIT REPARACION BUNA N 80</v>
      </c>
      <c r="L6802" s="44" t="str">
        <f>IF(VLOOKUP(FACTURACION[[#This Row],[REFERENCIA]],CODINV,3,FALSE)=0,"",VLOOKUP(FACTURACION[[#This Row],[REFERENCIA]],CODINV,3,FALSE))</f>
        <v>73914K010</v>
      </c>
      <c r="M6802" s="44" t="str">
        <f>+VLOOKUP(FACTURACION[[#This Row],[REFERENCIA]],CODINV,4,FALSE)</f>
        <v>REPUESTOS Y ACCESORIOS</v>
      </c>
      <c r="N6802" s="44" t="str">
        <f>+VLOOKUP(FACTURACION[[#This Row],[REFERENCIA]],CODINV,5,FALSE)</f>
        <v>HONEYWELL</v>
      </c>
      <c r="O6802" s="30">
        <v>0</v>
      </c>
      <c r="P6802" s="131">
        <v>189765.28</v>
      </c>
      <c r="Q6802" s="48">
        <f>+FACTURACION[[#This Row],[CANTIDAD]]*FACTURACION[[#This Row],[VR UNITARIO]]/1000</f>
        <v>0</v>
      </c>
      <c r="R6802" s="44" t="str">
        <f>+VLOOKUP(FACTURACION[[#This Row],[NIT]],TABLACLIENTE,5,FALSE)</f>
        <v>CALI</v>
      </c>
    </row>
    <row r="6803" spans="3:18">
      <c r="C6803" s="29">
        <v>2020</v>
      </c>
      <c r="D6803" s="30" t="s">
        <v>703</v>
      </c>
      <c r="E6803" s="30">
        <f>MONTH(FACTURACION[[#This Row],[MES]]&amp;1)</f>
        <v>10</v>
      </c>
      <c r="F6803" s="223">
        <f>DATE(FACTURACION[[#This Row],[AÑO]],FACTURACION[[#This Row],[Mes numero]],1)</f>
        <v>44105</v>
      </c>
      <c r="G6803" s="171" t="s">
        <v>5476</v>
      </c>
      <c r="H6803" s="25">
        <v>890205952</v>
      </c>
      <c r="I6803" s="44" t="str">
        <f>+VLOOKUP(FACTURACION[[#This Row],[NIT]],TABLACLIENTE,2,FALSE)</f>
        <v>GAS NATURAL DEL ORIENTE S.A. E.S.P. (GASORIENTE S.A. E.S.P)</v>
      </c>
      <c r="J6803" s="114" t="s">
        <v>870</v>
      </c>
      <c r="K6803" s="44" t="str">
        <f>+VLOOKUP(FACTURACION[[#This Row],[REFERENCIA]],CODINV,2,FALSE)</f>
        <v>GACE CLOS 2" ANSI 125-300</v>
      </c>
      <c r="L6803" s="44" t="str">
        <f>IF(VLOOKUP(FACTURACION[[#This Row],[REFERENCIA]],CODINV,3,FALSE)=0,"",VLOOKUP(FACTURACION[[#This Row],[REFERENCIA]],CODINV,3,FALSE))</f>
        <v/>
      </c>
      <c r="M6803" s="44" t="str">
        <f>+VLOOKUP(FACTURACION[[#This Row],[REFERENCIA]],CODINV,4,FALSE)</f>
        <v>REPUESTOS Y ACCESORIOS</v>
      </c>
      <c r="N6803" s="44" t="str">
        <f>+VLOOKUP(FACTURACION[[#This Row],[REFERENCIA]],CODINV,5,FALSE)</f>
        <v>HONEYWELL</v>
      </c>
      <c r="O6803" s="30">
        <v>10</v>
      </c>
      <c r="P6803" s="131">
        <v>1298037.3120000002</v>
      </c>
      <c r="Q6803" s="48">
        <f>+FACTURACION[[#This Row],[CANTIDAD]]*FACTURACION[[#This Row],[VR UNITARIO]]/1000</f>
        <v>12980.37312</v>
      </c>
      <c r="R6803" s="44" t="str">
        <f>+VLOOKUP(FACTURACION[[#This Row],[NIT]],TABLACLIENTE,5,FALSE)</f>
        <v>BUCARAMANGA</v>
      </c>
    </row>
    <row r="6804" spans="3:18">
      <c r="C6804" s="29">
        <v>2020</v>
      </c>
      <c r="D6804" s="30" t="s">
        <v>703</v>
      </c>
      <c r="E6804" s="30">
        <f>MONTH(FACTURACION[[#This Row],[MES]]&amp;1)</f>
        <v>10</v>
      </c>
      <c r="F6804" s="223">
        <f>DATE(FACTURACION[[#This Row],[AÑO]],FACTURACION[[#This Row],[Mes numero]],1)</f>
        <v>44105</v>
      </c>
      <c r="G6804" s="171" t="s">
        <v>5476</v>
      </c>
      <c r="H6804" s="25">
        <v>890205952</v>
      </c>
      <c r="I6804" s="44" t="str">
        <f>+VLOOKUP(FACTURACION[[#This Row],[NIT]],TABLACLIENTE,2,FALSE)</f>
        <v>GAS NATURAL DEL ORIENTE S.A. E.S.P. (GASORIENTE S.A. E.S.P)</v>
      </c>
      <c r="J6804" s="114" t="s">
        <v>578</v>
      </c>
      <c r="K6804" s="44" t="str">
        <f>+VLOOKUP(FACTURACION[[#This Row],[REFERENCIA]],CODINV,2,FALSE)</f>
        <v>HX HD SCREW, 5/16-18 x 3.50</v>
      </c>
      <c r="L6804" s="44" t="str">
        <f>IF(VLOOKUP(FACTURACION[[#This Row],[REFERENCIA]],CODINV,3,FALSE)=0,"",VLOOKUP(FACTURACION[[#This Row],[REFERENCIA]],CODINV,3,FALSE))</f>
        <v>78000P106</v>
      </c>
      <c r="M6804" s="44" t="str">
        <f>+VLOOKUP(FACTURACION[[#This Row],[REFERENCIA]],CODINV,4,FALSE)</f>
        <v>REPUESTOS Y ACCESORIOS</v>
      </c>
      <c r="N6804" s="44" t="str">
        <f>+VLOOKUP(FACTURACION[[#This Row],[REFERENCIA]],CODINV,5,FALSE)</f>
        <v>HONEYWELL</v>
      </c>
      <c r="O6804" s="30">
        <v>10</v>
      </c>
      <c r="P6804" s="131">
        <v>9255.1679999999997</v>
      </c>
      <c r="Q6804" s="48">
        <f>+FACTURACION[[#This Row],[CANTIDAD]]*FACTURACION[[#This Row],[VR UNITARIO]]/1000</f>
        <v>92.55167999999999</v>
      </c>
      <c r="R6804" s="44" t="str">
        <f>+VLOOKUP(FACTURACION[[#This Row],[NIT]],TABLACLIENTE,5,FALSE)</f>
        <v>BUCARAMANGA</v>
      </c>
    </row>
    <row r="6805" spans="3:18">
      <c r="C6805" s="29">
        <v>2020</v>
      </c>
      <c r="D6805" s="30" t="s">
        <v>703</v>
      </c>
      <c r="E6805" s="30">
        <f>MONTH(FACTURACION[[#This Row],[MES]]&amp;1)</f>
        <v>10</v>
      </c>
      <c r="F6805" s="223">
        <f>DATE(FACTURACION[[#This Row],[AÑO]],FACTURACION[[#This Row],[Mes numero]],1)</f>
        <v>44105</v>
      </c>
      <c r="G6805" s="171" t="s">
        <v>5476</v>
      </c>
      <c r="H6805" s="25">
        <v>890205952</v>
      </c>
      <c r="I6805" s="44" t="str">
        <f>+VLOOKUP(FACTURACION[[#This Row],[NIT]],TABLACLIENTE,2,FALSE)</f>
        <v>GAS NATURAL DEL ORIENTE S.A. E.S.P. (GASORIENTE S.A. E.S.P)</v>
      </c>
      <c r="J6805" s="114" t="s">
        <v>578</v>
      </c>
      <c r="K6805" s="44" t="str">
        <f>+VLOOKUP(FACTURACION[[#This Row],[REFERENCIA]],CODINV,2,FALSE)</f>
        <v>HX HD SCREW, 5/16-18 x 3.50</v>
      </c>
      <c r="L6805" s="44" t="str">
        <f>IF(VLOOKUP(FACTURACION[[#This Row],[REFERENCIA]],CODINV,3,FALSE)=0,"",VLOOKUP(FACTURACION[[#This Row],[REFERENCIA]],CODINV,3,FALSE))</f>
        <v>78000P106</v>
      </c>
      <c r="M6805" s="44" t="str">
        <f>+VLOOKUP(FACTURACION[[#This Row],[REFERENCIA]],CODINV,4,FALSE)</f>
        <v>REPUESTOS Y ACCESORIOS</v>
      </c>
      <c r="N6805" s="44" t="str">
        <f>+VLOOKUP(FACTURACION[[#This Row],[REFERENCIA]],CODINV,5,FALSE)</f>
        <v>HONEYWELL</v>
      </c>
      <c r="O6805" s="30">
        <v>20</v>
      </c>
      <c r="P6805" s="131">
        <v>8869.5360000000001</v>
      </c>
      <c r="Q6805" s="48">
        <f>+FACTURACION[[#This Row],[CANTIDAD]]*FACTURACION[[#This Row],[VR UNITARIO]]/1000</f>
        <v>177.39071999999999</v>
      </c>
      <c r="R6805" s="44" t="str">
        <f>+VLOOKUP(FACTURACION[[#This Row],[NIT]],TABLACLIENTE,5,FALSE)</f>
        <v>BUCARAMANGA</v>
      </c>
    </row>
    <row r="6806" spans="3:18">
      <c r="C6806" s="29">
        <v>2020</v>
      </c>
      <c r="D6806" s="30" t="s">
        <v>703</v>
      </c>
      <c r="E6806" s="30">
        <f>MONTH(FACTURACION[[#This Row],[MES]]&amp;1)</f>
        <v>10</v>
      </c>
      <c r="F6806" s="223">
        <f>DATE(FACTURACION[[#This Row],[AÑO]],FACTURACION[[#This Row],[Mes numero]],1)</f>
        <v>44105</v>
      </c>
      <c r="G6806" s="171" t="s">
        <v>5476</v>
      </c>
      <c r="H6806" s="25">
        <v>890205952</v>
      </c>
      <c r="I6806" s="44" t="str">
        <f>+VLOOKUP(FACTURACION[[#This Row],[NIT]],TABLACLIENTE,2,FALSE)</f>
        <v>GAS NATURAL DEL ORIENTE S.A. E.S.P. (GASORIENTE S.A. E.S.P)</v>
      </c>
      <c r="J6806" s="114" t="s">
        <v>5408</v>
      </c>
      <c r="K6806" s="44" t="str">
        <f>+VLOOKUP(FACTURACION[[#This Row],[REFERENCIA]],CODINV,2,FALSE)</f>
        <v>WASHER 1/4</v>
      </c>
      <c r="L6806" s="44" t="str">
        <f>IF(VLOOKUP(FACTURACION[[#This Row],[REFERENCIA]],CODINV,3,FALSE)=0,"",VLOOKUP(FACTURACION[[#This Row],[REFERENCIA]],CODINV,3,FALSE))</f>
        <v/>
      </c>
      <c r="M6806" s="44" t="str">
        <f>+VLOOKUP(FACTURACION[[#This Row],[REFERENCIA]],CODINV,4,FALSE)</f>
        <v>REPUESTOS Y ACCESORIOS</v>
      </c>
      <c r="N6806" s="44" t="str">
        <f>+VLOOKUP(FACTURACION[[#This Row],[REFERENCIA]],CODINV,5,FALSE)</f>
        <v>HONEYWELL</v>
      </c>
      <c r="O6806" s="30">
        <v>10</v>
      </c>
      <c r="P6806" s="131">
        <v>25066.080000000002</v>
      </c>
      <c r="Q6806" s="48">
        <f>+FACTURACION[[#This Row],[CANTIDAD]]*FACTURACION[[#This Row],[VR UNITARIO]]/1000</f>
        <v>250.66080000000002</v>
      </c>
      <c r="R6806" s="44" t="str">
        <f>+VLOOKUP(FACTURACION[[#This Row],[NIT]],TABLACLIENTE,5,FALSE)</f>
        <v>BUCARAMANGA</v>
      </c>
    </row>
    <row r="6807" spans="3:18">
      <c r="C6807" s="29">
        <v>2020</v>
      </c>
      <c r="D6807" s="30" t="s">
        <v>703</v>
      </c>
      <c r="E6807" s="30">
        <f>MONTH(FACTURACION[[#This Row],[MES]]&amp;1)</f>
        <v>10</v>
      </c>
      <c r="F6807" s="223">
        <f>DATE(FACTURACION[[#This Row],[AÑO]],FACTURACION[[#This Row],[Mes numero]],1)</f>
        <v>44105</v>
      </c>
      <c r="G6807" s="171" t="s">
        <v>5476</v>
      </c>
      <c r="H6807" s="25">
        <v>890205952</v>
      </c>
      <c r="I6807" s="44" t="str">
        <f>+VLOOKUP(FACTURACION[[#This Row],[NIT]],TABLACLIENTE,2,FALSE)</f>
        <v>GAS NATURAL DEL ORIENTE S.A. E.S.P. (GASORIENTE S.A. E.S.P)</v>
      </c>
      <c r="J6807" s="114" t="s">
        <v>885</v>
      </c>
      <c r="K6807" s="44" t="str">
        <f>+VLOOKUP(FACTURACION[[#This Row],[REFERENCIA]],CODINV,2,FALSE)</f>
        <v>BLOCK MANIFOLD COMPOSITE</v>
      </c>
      <c r="L6807" s="44" t="str">
        <f>IF(VLOOKUP(FACTURACION[[#This Row],[REFERENCIA]],CODINV,3,FALSE)=0,"",VLOOKUP(FACTURACION[[#This Row],[REFERENCIA]],CODINV,3,FALSE))</f>
        <v>73957W001</v>
      </c>
      <c r="M6807" s="44" t="str">
        <f>+VLOOKUP(FACTURACION[[#This Row],[REFERENCIA]],CODINV,4,FALSE)</f>
        <v>REPUESTOS Y ACCESORIOS</v>
      </c>
      <c r="N6807" s="44" t="str">
        <f>+VLOOKUP(FACTURACION[[#This Row],[REFERENCIA]],CODINV,5,FALSE)</f>
        <v>HONEYWELL</v>
      </c>
      <c r="O6807" s="30">
        <v>5</v>
      </c>
      <c r="P6807" s="131">
        <v>2185762.176</v>
      </c>
      <c r="Q6807" s="48">
        <f>+FACTURACION[[#This Row],[CANTIDAD]]*FACTURACION[[#This Row],[VR UNITARIO]]/1000</f>
        <v>10928.810879999999</v>
      </c>
      <c r="R6807" s="44" t="str">
        <f>+VLOOKUP(FACTURACION[[#This Row],[NIT]],TABLACLIENTE,5,FALSE)</f>
        <v>BUCARAMANGA</v>
      </c>
    </row>
    <row r="6808" spans="3:18">
      <c r="C6808" s="29">
        <v>2020</v>
      </c>
      <c r="D6808" s="30" t="s">
        <v>703</v>
      </c>
      <c r="E6808" s="30">
        <f>MONTH(FACTURACION[[#This Row],[MES]]&amp;1)</f>
        <v>10</v>
      </c>
      <c r="F6808" s="223">
        <f>DATE(FACTURACION[[#This Row],[AÑO]],FACTURACION[[#This Row],[Mes numero]],1)</f>
        <v>44105</v>
      </c>
      <c r="G6808" s="162" t="s">
        <v>5477</v>
      </c>
      <c r="H6808" s="25">
        <v>800167643</v>
      </c>
      <c r="I6808" s="44" t="str">
        <f>+VLOOKUP(FACTURACION[[#This Row],[NIT]],TABLACLIENTE,2,FALSE)</f>
        <v>GASES DE OCCIDENTE S.A. E.S.P. (GDO)</v>
      </c>
      <c r="J6808" s="114" t="s">
        <v>132</v>
      </c>
      <c r="K6808" s="44" t="str">
        <f>+VLOOKUP(FACTURACION[[#This Row],[REFERENCIA]],CODINV,2,FALSE)</f>
        <v>KIT REPARACION BUNA N 80</v>
      </c>
      <c r="L6808" s="44" t="str">
        <f>IF(VLOOKUP(FACTURACION[[#This Row],[REFERENCIA]],CODINV,3,FALSE)=0,"",VLOOKUP(FACTURACION[[#This Row],[REFERENCIA]],CODINV,3,FALSE))</f>
        <v>73914K010</v>
      </c>
      <c r="M6808" s="44" t="str">
        <f>+VLOOKUP(FACTURACION[[#This Row],[REFERENCIA]],CODINV,4,FALSE)</f>
        <v>REPUESTOS Y ACCESORIOS</v>
      </c>
      <c r="N6808" s="44" t="str">
        <f>+VLOOKUP(FACTURACION[[#This Row],[REFERENCIA]],CODINV,5,FALSE)</f>
        <v>HONEYWELL</v>
      </c>
      <c r="O6808" s="30">
        <v>100</v>
      </c>
      <c r="P6808" s="131">
        <v>189335.24</v>
      </c>
      <c r="Q6808" s="48">
        <f>+FACTURACION[[#This Row],[CANTIDAD]]*FACTURACION[[#This Row],[VR UNITARIO]]/1000</f>
        <v>18933.524000000001</v>
      </c>
      <c r="R6808" s="44" t="str">
        <f>+VLOOKUP(FACTURACION[[#This Row],[NIT]],TABLACLIENTE,5,FALSE)</f>
        <v>CALI</v>
      </c>
    </row>
    <row r="6809" spans="3:18">
      <c r="C6809" s="29">
        <v>2020</v>
      </c>
      <c r="D6809" s="30" t="s">
        <v>703</v>
      </c>
      <c r="E6809" s="30">
        <f>MONTH(FACTURACION[[#This Row],[MES]]&amp;1)</f>
        <v>10</v>
      </c>
      <c r="F6809" s="223">
        <f>DATE(FACTURACION[[#This Row],[AÑO]],FACTURACION[[#This Row],[Mes numero]],1)</f>
        <v>44105</v>
      </c>
      <c r="G6809" s="162" t="s">
        <v>5478</v>
      </c>
      <c r="H6809" s="25">
        <v>800167643</v>
      </c>
      <c r="I6809" s="44" t="str">
        <f>+VLOOKUP(FACTURACION[[#This Row],[NIT]],TABLACLIENTE,2,FALSE)</f>
        <v>GASES DE OCCIDENTE S.A. E.S.P. (GDO)</v>
      </c>
      <c r="J6809" s="114" t="s">
        <v>61</v>
      </c>
      <c r="K6809" s="44" t="str">
        <f>+VLOOKUP(FACTURACION[[#This Row],[REFERENCIA]],CODINV,2,FALSE)</f>
        <v>MANGA 2" S300 H7</v>
      </c>
      <c r="L6809" s="44" t="str">
        <f>IF(VLOOKUP(FACTURACION[[#This Row],[REFERENCIA]],CODINV,3,FALSE)=0,"",VLOOKUP(FACTURACION[[#This Row],[REFERENCIA]],CODINV,3,FALSE))</f>
        <v>73404P002</v>
      </c>
      <c r="M6809" s="44" t="str">
        <f>+VLOOKUP(FACTURACION[[#This Row],[REFERENCIA]],CODINV,4,FALSE)</f>
        <v>MANGAS</v>
      </c>
      <c r="N6809" s="44" t="str">
        <f>+VLOOKUP(FACTURACION[[#This Row],[REFERENCIA]],CODINV,5,FALSE)</f>
        <v>HONEYWELL</v>
      </c>
      <c r="O6809" s="30">
        <v>30</v>
      </c>
      <c r="P6809" s="131">
        <v>740678.18</v>
      </c>
      <c r="Q6809" s="48">
        <f>+FACTURACION[[#This Row],[CANTIDAD]]*FACTURACION[[#This Row],[VR UNITARIO]]/1000</f>
        <v>22220.345400000002</v>
      </c>
      <c r="R6809" s="44" t="str">
        <f>+VLOOKUP(FACTURACION[[#This Row],[NIT]],TABLACLIENTE,5,FALSE)</f>
        <v>CALI</v>
      </c>
    </row>
    <row r="6810" spans="3:18">
      <c r="C6810" s="29">
        <v>2020</v>
      </c>
      <c r="D6810" s="30" t="s">
        <v>703</v>
      </c>
      <c r="E6810" s="30">
        <f>MONTH(FACTURACION[[#This Row],[MES]]&amp;1)</f>
        <v>10</v>
      </c>
      <c r="F6810" s="223">
        <f>DATE(FACTURACION[[#This Row],[AÑO]],FACTURACION[[#This Row],[Mes numero]],1)</f>
        <v>44105</v>
      </c>
      <c r="G6810" s="162" t="s">
        <v>5478</v>
      </c>
      <c r="H6810" s="25">
        <v>800167643</v>
      </c>
      <c r="I6810" s="44" t="str">
        <f>+VLOOKUP(FACTURACION[[#This Row],[NIT]],TABLACLIENTE,2,FALSE)</f>
        <v>GASES DE OCCIDENTE S.A. E.S.P. (GDO)</v>
      </c>
      <c r="J6810" s="114" t="s">
        <v>714</v>
      </c>
      <c r="K6810" s="44" t="str">
        <f>+VLOOKUP(FACTURACION[[#This Row],[REFERENCIA]],CODINV,2,FALSE)</f>
        <v>PILOTO ZSC 100</v>
      </c>
      <c r="L6810" s="44" t="str">
        <f>IF(VLOOKUP(FACTURACION[[#This Row],[REFERENCIA]],CODINV,3,FALSE)=0,"",VLOOKUP(FACTURACION[[#This Row],[REFERENCIA]],CODINV,3,FALSE))</f>
        <v>RRAC102A1A1A1</v>
      </c>
      <c r="M6810" s="44" t="str">
        <f>+VLOOKUP(FACTURACION[[#This Row],[REFERENCIA]],CODINV,4,FALSE)</f>
        <v>REGULADORES</v>
      </c>
      <c r="N6810" s="44" t="str">
        <f>+VLOOKUP(FACTURACION[[#This Row],[REFERENCIA]],CODINV,5,FALSE)</f>
        <v>HONEYWELL</v>
      </c>
      <c r="O6810" s="30">
        <v>2</v>
      </c>
      <c r="P6810" s="131">
        <v>2780466.5</v>
      </c>
      <c r="Q6810" s="48">
        <f>+FACTURACION[[#This Row],[CANTIDAD]]*FACTURACION[[#This Row],[VR UNITARIO]]/1000</f>
        <v>5560.933</v>
      </c>
      <c r="R6810" s="44" t="str">
        <f>+VLOOKUP(FACTURACION[[#This Row],[NIT]],TABLACLIENTE,5,FALSE)</f>
        <v>CALI</v>
      </c>
    </row>
    <row r="6811" spans="3:18">
      <c r="C6811" s="29">
        <v>2020</v>
      </c>
      <c r="D6811" s="30" t="s">
        <v>703</v>
      </c>
      <c r="E6811" s="30">
        <f>MONTH(FACTURACION[[#This Row],[MES]]&amp;1)</f>
        <v>10</v>
      </c>
      <c r="F6811" s="223">
        <f>DATE(FACTURACION[[#This Row],[AÑO]],FACTURACION[[#This Row],[Mes numero]],1)</f>
        <v>44105</v>
      </c>
      <c r="G6811" s="162" t="s">
        <v>5478</v>
      </c>
      <c r="H6811" s="25">
        <v>800167643</v>
      </c>
      <c r="I6811" s="44" t="str">
        <f>+VLOOKUP(FACTURACION[[#This Row],[NIT]],TABLACLIENTE,2,FALSE)</f>
        <v>GASES DE OCCIDENTE S.A. E.S.P. (GDO)</v>
      </c>
      <c r="J6811" s="114" t="s">
        <v>574</v>
      </c>
      <c r="K6811" s="44" t="str">
        <f>+VLOOKUP(FACTURACION[[#This Row],[REFERENCIA]],CODINV,2,FALSE)</f>
        <v>FILTER ASSEMBY (INSPIRATOR)</v>
      </c>
      <c r="L6811" s="44" t="str">
        <f>IF(VLOOKUP(FACTURACION[[#This Row],[REFERENCIA]],CODINV,3,FALSE)=0,"",VLOOKUP(FACTURACION[[#This Row],[REFERENCIA]],CODINV,3,FALSE))</f>
        <v>74074K001</v>
      </c>
      <c r="M6811" s="44" t="str">
        <f>+VLOOKUP(FACTURACION[[#This Row],[REFERENCIA]],CODINV,4,FALSE)</f>
        <v>FILTROS</v>
      </c>
      <c r="N6811" s="44" t="str">
        <f>+VLOOKUP(FACTURACION[[#This Row],[REFERENCIA]],CODINV,5,FALSE)</f>
        <v>HONEYWELL</v>
      </c>
      <c r="O6811" s="30">
        <v>5</v>
      </c>
      <c r="P6811" s="131">
        <v>300487.01</v>
      </c>
      <c r="Q6811" s="48">
        <f>+FACTURACION[[#This Row],[CANTIDAD]]*FACTURACION[[#This Row],[VR UNITARIO]]/1000</f>
        <v>1502.43505</v>
      </c>
      <c r="R6811" s="44" t="str">
        <f>+VLOOKUP(FACTURACION[[#This Row],[NIT]],TABLACLIENTE,5,FALSE)</f>
        <v>CALI</v>
      </c>
    </row>
    <row r="6812" spans="3:18">
      <c r="C6812" s="29">
        <v>2020</v>
      </c>
      <c r="D6812" s="30" t="s">
        <v>703</v>
      </c>
      <c r="E6812" s="30">
        <f>MONTH(FACTURACION[[#This Row],[MES]]&amp;1)</f>
        <v>10</v>
      </c>
      <c r="F6812" s="223">
        <f>DATE(FACTURACION[[#This Row],[AÑO]],FACTURACION[[#This Row],[Mes numero]],1)</f>
        <v>44105</v>
      </c>
      <c r="G6812" s="162" t="s">
        <v>5478</v>
      </c>
      <c r="H6812" s="25">
        <v>800167643</v>
      </c>
      <c r="I6812" s="44" t="str">
        <f>+VLOOKUP(FACTURACION[[#This Row],[NIT]],TABLACLIENTE,2,FALSE)</f>
        <v>GASES DE OCCIDENTE S.A. E.S.P. (GDO)</v>
      </c>
      <c r="J6812" s="114" t="s">
        <v>174</v>
      </c>
      <c r="K6812" s="44" t="str">
        <f>+VLOOKUP(FACTURACION[[#This Row],[REFERENCIA]],CODINV,2,FALSE)</f>
        <v>MANGA 2" S600 V7</v>
      </c>
      <c r="L6812" s="44" t="str">
        <f>IF(VLOOKUP(FACTURACION[[#This Row],[REFERENCIA]],CODINV,3,FALSE)=0,"",VLOOKUP(FACTURACION[[#This Row],[REFERENCIA]],CODINV,3,FALSE))</f>
        <v>73677P011</v>
      </c>
      <c r="M6812" s="44" t="str">
        <f>+VLOOKUP(FACTURACION[[#This Row],[REFERENCIA]],CODINV,4,FALSE)</f>
        <v>MANGAS</v>
      </c>
      <c r="N6812" s="44" t="str">
        <f>+VLOOKUP(FACTURACION[[#This Row],[REFERENCIA]],CODINV,5,FALSE)</f>
        <v>HONEYWELL</v>
      </c>
      <c r="O6812" s="30">
        <v>4</v>
      </c>
      <c r="P6812" s="131">
        <v>2109024.9</v>
      </c>
      <c r="Q6812" s="48">
        <f>+FACTURACION[[#This Row],[CANTIDAD]]*FACTURACION[[#This Row],[VR UNITARIO]]/1000</f>
        <v>8436.0995999999996</v>
      </c>
      <c r="R6812" s="44" t="str">
        <f>+VLOOKUP(FACTURACION[[#This Row],[NIT]],TABLACLIENTE,5,FALSE)</f>
        <v>CALI</v>
      </c>
    </row>
    <row r="6813" spans="3:18">
      <c r="C6813" s="29">
        <v>2020</v>
      </c>
      <c r="D6813" s="30" t="s">
        <v>703</v>
      </c>
      <c r="E6813" s="30">
        <f>MONTH(FACTURACION[[#This Row],[MES]]&amp;1)</f>
        <v>10</v>
      </c>
      <c r="F6813" s="223">
        <f>DATE(FACTURACION[[#This Row],[AÑO]],FACTURACION[[#This Row],[Mes numero]],1)</f>
        <v>44105</v>
      </c>
      <c r="G6813" s="162" t="s">
        <v>5479</v>
      </c>
      <c r="H6813" s="25">
        <v>890101691</v>
      </c>
      <c r="I6813" s="44" t="str">
        <f>+VLOOKUP(FACTURACION[[#This Row],[NIT]],TABLACLIENTE,2,FALSE)</f>
        <v>GASES DEL CARIBE S.A.E.S.P. (GASCARIBE S.A E.S.P.)</v>
      </c>
      <c r="J6813" s="114" t="s">
        <v>489</v>
      </c>
      <c r="K6813" s="44" t="str">
        <f>+VLOOKUP(FACTURACION[[#This Row],[REFERENCIA]],CODINV,2,FALSE)</f>
        <v>COUPLING MECANICO ELSTER 1/2</v>
      </c>
      <c r="L6813" s="44" t="str">
        <f>IF(VLOOKUP(FACTURACION[[#This Row],[REFERENCIA]],CODINV,3,FALSE)=0,"",VLOOKUP(FACTURACION[[#This Row],[REFERENCIA]],CODINV,3,FALSE))</f>
        <v>50056</v>
      </c>
      <c r="M6813" s="44" t="str">
        <f>+VLOOKUP(FACTURACION[[#This Row],[REFERENCIA]],CODINV,4,FALSE)</f>
        <v>REPUESTOS Y ACCESORIOS</v>
      </c>
      <c r="N6813" s="44" t="str">
        <f>+VLOOKUP(FACTURACION[[#This Row],[REFERENCIA]],CODINV,5,FALSE)</f>
        <v>HONEYWELL</v>
      </c>
      <c r="O6813" s="30">
        <v>100</v>
      </c>
      <c r="P6813" s="131">
        <v>64250.94</v>
      </c>
      <c r="Q6813" s="48">
        <f>+FACTURACION[[#This Row],[CANTIDAD]]*FACTURACION[[#This Row],[VR UNITARIO]]/1000</f>
        <v>6425.0940000000001</v>
      </c>
      <c r="R6813" s="44" t="str">
        <f>+VLOOKUP(FACTURACION[[#This Row],[NIT]],TABLACLIENTE,5,FALSE)</f>
        <v>BARRANQUILLA</v>
      </c>
    </row>
    <row r="6814" spans="3:18">
      <c r="C6814" s="29">
        <v>2020</v>
      </c>
      <c r="D6814" s="30" t="s">
        <v>703</v>
      </c>
      <c r="E6814" s="30">
        <f>MONTH(FACTURACION[[#This Row],[MES]]&amp;1)</f>
        <v>10</v>
      </c>
      <c r="F6814" s="223">
        <f>DATE(FACTURACION[[#This Row],[AÑO]],FACTURACION[[#This Row],[Mes numero]],1)</f>
        <v>44105</v>
      </c>
      <c r="G6814" s="162" t="s">
        <v>5480</v>
      </c>
      <c r="H6814" s="25">
        <v>890101691</v>
      </c>
      <c r="I6814" s="44" t="str">
        <f>+VLOOKUP(FACTURACION[[#This Row],[NIT]],TABLACLIENTE,2,FALSE)</f>
        <v>GASES DEL CARIBE S.A.E.S.P. (GASCARIBE S.A E.S.P.)</v>
      </c>
      <c r="J6814" s="114" t="s">
        <v>215</v>
      </c>
      <c r="K6814" s="44" t="str">
        <f>+VLOOKUP(FACTURACION[[#This Row],[REFERENCIA]],CODINV,2,FALSE)</f>
        <v>COUPLING ELSTER MECANICO 1/2 IPS</v>
      </c>
      <c r="L6814" s="44" t="str">
        <f>IF(VLOOKUP(FACTURACION[[#This Row],[REFERENCIA]],CODINV,3,FALSE)=0,"",VLOOKUP(FACTURACION[[#This Row],[REFERENCIA]],CODINV,3,FALSE))</f>
        <v>50740</v>
      </c>
      <c r="M6814" s="44" t="str">
        <f>+VLOOKUP(FACTURACION[[#This Row],[REFERENCIA]],CODINV,4,FALSE)</f>
        <v>REPUESTOS Y ACCESORIOS</v>
      </c>
      <c r="N6814" s="44" t="str">
        <f>+VLOOKUP(FACTURACION[[#This Row],[REFERENCIA]],CODINV,5,FALSE)</f>
        <v>HONEYWELL</v>
      </c>
      <c r="O6814" s="30">
        <v>200</v>
      </c>
      <c r="P6814" s="131">
        <v>130576.98</v>
      </c>
      <c r="Q6814" s="48">
        <f>+FACTURACION[[#This Row],[CANTIDAD]]*FACTURACION[[#This Row],[VR UNITARIO]]/1000</f>
        <v>26115.396000000001</v>
      </c>
      <c r="R6814" s="44" t="str">
        <f>+VLOOKUP(FACTURACION[[#This Row],[NIT]],TABLACLIENTE,5,FALSE)</f>
        <v>BARRANQUILLA</v>
      </c>
    </row>
    <row r="6815" spans="3:18">
      <c r="C6815" s="29">
        <v>2020</v>
      </c>
      <c r="D6815" s="30" t="s">
        <v>703</v>
      </c>
      <c r="E6815" s="30">
        <f>MONTH(FACTURACION[[#This Row],[MES]]&amp;1)</f>
        <v>10</v>
      </c>
      <c r="F6815" s="223">
        <f>DATE(FACTURACION[[#This Row],[AÑO]],FACTURACION[[#This Row],[Mes numero]],1)</f>
        <v>44105</v>
      </c>
      <c r="G6815" s="162" t="s">
        <v>5480</v>
      </c>
      <c r="H6815" s="25">
        <v>890101691</v>
      </c>
      <c r="I6815" s="44" t="str">
        <f>+VLOOKUP(FACTURACION[[#This Row],[NIT]],TABLACLIENTE,2,FALSE)</f>
        <v>GASES DEL CARIBE S.A.E.S.P. (GASCARIBE S.A E.S.P.)</v>
      </c>
      <c r="J6815" s="114" t="s">
        <v>217</v>
      </c>
      <c r="K6815" s="44" t="str">
        <f>+VLOOKUP(FACTURACION[[#This Row],[REFERENCIA]],CODINV,2,FALSE)</f>
        <v>COUPLING ELSTER MECANICO DE 3/4 IPS</v>
      </c>
      <c r="L6815" s="44" t="str">
        <f>IF(VLOOKUP(FACTURACION[[#This Row],[REFERENCIA]],CODINV,3,FALSE)=0,"",VLOOKUP(FACTURACION[[#This Row],[REFERENCIA]],CODINV,3,FALSE))</f>
        <v>50175</v>
      </c>
      <c r="M6815" s="44" t="str">
        <f>+VLOOKUP(FACTURACION[[#This Row],[REFERENCIA]],CODINV,4,FALSE)</f>
        <v>REPUESTOS Y ACCESORIOS</v>
      </c>
      <c r="N6815" s="44" t="str">
        <f>+VLOOKUP(FACTURACION[[#This Row],[REFERENCIA]],CODINV,5,FALSE)</f>
        <v>HONEYWELL</v>
      </c>
      <c r="O6815" s="30">
        <v>100</v>
      </c>
      <c r="P6815" s="131">
        <v>93955.48</v>
      </c>
      <c r="Q6815" s="48">
        <f>+FACTURACION[[#This Row],[CANTIDAD]]*FACTURACION[[#This Row],[VR UNITARIO]]/1000</f>
        <v>9395.5480000000007</v>
      </c>
      <c r="R6815" s="44" t="str">
        <f>+VLOOKUP(FACTURACION[[#This Row],[NIT]],TABLACLIENTE,5,FALSE)</f>
        <v>BARRANQUILLA</v>
      </c>
    </row>
    <row r="6816" spans="3:18">
      <c r="C6816" s="29">
        <v>2020</v>
      </c>
      <c r="D6816" s="30" t="s">
        <v>703</v>
      </c>
      <c r="E6816" s="30">
        <f>MONTH(FACTURACION[[#This Row],[MES]]&amp;1)</f>
        <v>10</v>
      </c>
      <c r="F6816" s="223">
        <f>DATE(FACTURACION[[#This Row],[AÑO]],FACTURACION[[#This Row],[Mes numero]],1)</f>
        <v>44105</v>
      </c>
      <c r="G6816" s="162" t="s">
        <v>5481</v>
      </c>
      <c r="H6816" s="25">
        <v>890101691</v>
      </c>
      <c r="I6816" s="44" t="str">
        <f>+VLOOKUP(FACTURACION[[#This Row],[NIT]],TABLACLIENTE,2,FALSE)</f>
        <v>GASES DEL CARIBE S.A.E.S.P. (GASCARIBE S.A E.S.P.)</v>
      </c>
      <c r="J6816" s="114" t="s">
        <v>215</v>
      </c>
      <c r="K6816" s="44" t="str">
        <f>+VLOOKUP(FACTURACION[[#This Row],[REFERENCIA]],CODINV,2,FALSE)</f>
        <v>COUPLING ELSTER MECANICO 1/2 IPS</v>
      </c>
      <c r="L6816" s="44" t="str">
        <f>IF(VLOOKUP(FACTURACION[[#This Row],[REFERENCIA]],CODINV,3,FALSE)=0,"",VLOOKUP(FACTURACION[[#This Row],[REFERENCIA]],CODINV,3,FALSE))</f>
        <v>50740</v>
      </c>
      <c r="M6816" s="44" t="str">
        <f>+VLOOKUP(FACTURACION[[#This Row],[REFERENCIA]],CODINV,4,FALSE)</f>
        <v>REPUESTOS Y ACCESORIOS</v>
      </c>
      <c r="N6816" s="44" t="str">
        <f>+VLOOKUP(FACTURACION[[#This Row],[REFERENCIA]],CODINV,5,FALSE)</f>
        <v>HONEYWELL</v>
      </c>
      <c r="O6816" s="30">
        <v>125</v>
      </c>
      <c r="P6816" s="131">
        <v>132613.64000000001</v>
      </c>
      <c r="Q6816" s="48">
        <f>+FACTURACION[[#This Row],[CANTIDAD]]*FACTURACION[[#This Row],[VR UNITARIO]]/1000</f>
        <v>16576.705000000002</v>
      </c>
      <c r="R6816" s="44" t="str">
        <f>+VLOOKUP(FACTURACION[[#This Row],[NIT]],TABLACLIENTE,5,FALSE)</f>
        <v>BARRANQUILLA</v>
      </c>
    </row>
    <row r="6817" spans="3:18">
      <c r="C6817" s="29">
        <v>2020</v>
      </c>
      <c r="D6817" s="30" t="s">
        <v>703</v>
      </c>
      <c r="E6817" s="30">
        <f>MONTH(FACTURACION[[#This Row],[MES]]&amp;1)</f>
        <v>10</v>
      </c>
      <c r="F6817" s="223">
        <f>DATE(FACTURACION[[#This Row],[AÑO]],FACTURACION[[#This Row],[Mes numero]],1)</f>
        <v>44105</v>
      </c>
      <c r="G6817" s="162" t="s">
        <v>5481</v>
      </c>
      <c r="H6817" s="25">
        <v>890101691</v>
      </c>
      <c r="I6817" s="44" t="str">
        <f>+VLOOKUP(FACTURACION[[#This Row],[NIT]],TABLACLIENTE,2,FALSE)</f>
        <v>GASES DEL CARIBE S.A.E.S.P. (GASCARIBE S.A E.S.P.)</v>
      </c>
      <c r="J6817" s="114" t="s">
        <v>217</v>
      </c>
      <c r="K6817" s="44" t="str">
        <f>+VLOOKUP(FACTURACION[[#This Row],[REFERENCIA]],CODINV,2,FALSE)</f>
        <v>COUPLING ELSTER MECANICO DE 3/4 IPS</v>
      </c>
      <c r="L6817" s="44" t="str">
        <f>IF(VLOOKUP(FACTURACION[[#This Row],[REFERENCIA]],CODINV,3,FALSE)=0,"",VLOOKUP(FACTURACION[[#This Row],[REFERENCIA]],CODINV,3,FALSE))</f>
        <v>50175</v>
      </c>
      <c r="M6817" s="44" t="str">
        <f>+VLOOKUP(FACTURACION[[#This Row],[REFERENCIA]],CODINV,4,FALSE)</f>
        <v>REPUESTOS Y ACCESORIOS</v>
      </c>
      <c r="N6817" s="44" t="str">
        <f>+VLOOKUP(FACTURACION[[#This Row],[REFERENCIA]],CODINV,5,FALSE)</f>
        <v>HONEYWELL</v>
      </c>
      <c r="O6817" s="30">
        <v>100</v>
      </c>
      <c r="P6817" s="131">
        <v>126657.36</v>
      </c>
      <c r="Q6817" s="48">
        <f>+FACTURACION[[#This Row],[CANTIDAD]]*FACTURACION[[#This Row],[VR UNITARIO]]/1000</f>
        <v>12665.736000000001</v>
      </c>
      <c r="R6817" s="44" t="str">
        <f>+VLOOKUP(FACTURACION[[#This Row],[NIT]],TABLACLIENTE,5,FALSE)</f>
        <v>BARRANQUILLA</v>
      </c>
    </row>
    <row r="6818" spans="3:18">
      <c r="C6818" s="29">
        <v>2020</v>
      </c>
      <c r="D6818" s="30" t="s">
        <v>703</v>
      </c>
      <c r="E6818" s="30">
        <f>MONTH(FACTURACION[[#This Row],[MES]]&amp;1)</f>
        <v>10</v>
      </c>
      <c r="F6818" s="223">
        <f>DATE(FACTURACION[[#This Row],[AÑO]],FACTURACION[[#This Row],[Mes numero]],1)</f>
        <v>44105</v>
      </c>
      <c r="G6818" s="162" t="s">
        <v>5482</v>
      </c>
      <c r="H6818" s="25">
        <v>890101691</v>
      </c>
      <c r="I6818" s="44" t="str">
        <f>+VLOOKUP(FACTURACION[[#This Row],[NIT]],TABLACLIENTE,2,FALSE)</f>
        <v>GASES DEL CARIBE S.A.E.S.P. (GASCARIBE S.A E.S.P.)</v>
      </c>
      <c r="J6818" s="114" t="s">
        <v>61</v>
      </c>
      <c r="K6818" s="44" t="str">
        <f>+VLOOKUP(FACTURACION[[#This Row],[REFERENCIA]],CODINV,2,FALSE)</f>
        <v>MANGA 2" S300 H7</v>
      </c>
      <c r="L6818" s="44" t="str">
        <f>IF(VLOOKUP(FACTURACION[[#This Row],[REFERENCIA]],CODINV,3,FALSE)=0,"",VLOOKUP(FACTURACION[[#This Row],[REFERENCIA]],CODINV,3,FALSE))</f>
        <v>73404P002</v>
      </c>
      <c r="M6818" s="44" t="str">
        <f>+VLOOKUP(FACTURACION[[#This Row],[REFERENCIA]],CODINV,4,FALSE)</f>
        <v>MANGAS</v>
      </c>
      <c r="N6818" s="44" t="str">
        <f>+VLOOKUP(FACTURACION[[#This Row],[REFERENCIA]],CODINV,5,FALSE)</f>
        <v>HONEYWELL</v>
      </c>
      <c r="O6818" s="30">
        <v>5</v>
      </c>
      <c r="P6818" s="131">
        <v>727203.9</v>
      </c>
      <c r="Q6818" s="48">
        <f>+FACTURACION[[#This Row],[CANTIDAD]]*FACTURACION[[#This Row],[VR UNITARIO]]/1000</f>
        <v>3636.0194999999999</v>
      </c>
      <c r="R6818" s="44" t="str">
        <f>+VLOOKUP(FACTURACION[[#This Row],[NIT]],TABLACLIENTE,5,FALSE)</f>
        <v>BARRANQUILLA</v>
      </c>
    </row>
    <row r="6819" spans="3:18">
      <c r="C6819" s="29">
        <v>2020</v>
      </c>
      <c r="D6819" s="30" t="s">
        <v>703</v>
      </c>
      <c r="E6819" s="30">
        <f>MONTH(FACTURACION[[#This Row],[MES]]&amp;1)</f>
        <v>10</v>
      </c>
      <c r="F6819" s="223">
        <f>DATE(FACTURACION[[#This Row],[AÑO]],FACTURACION[[#This Row],[Mes numero]],1)</f>
        <v>44105</v>
      </c>
      <c r="G6819" s="162" t="s">
        <v>5483</v>
      </c>
      <c r="H6819" s="25">
        <v>800125495</v>
      </c>
      <c r="I6819" s="44" t="str">
        <f>+VLOOKUP(FACTURACION[[#This Row],[NIT]],TABLACLIENTE,2,FALSE)</f>
        <v>ALMACENADORA DE GASES DE APIAY S.A. E.S.P.</v>
      </c>
      <c r="J6819" s="114" t="s">
        <v>68</v>
      </c>
      <c r="K6819" s="44" t="str">
        <f>+VLOOKUP(FACTURACION[[#This Row],[REFERENCIA]],CODINV,2,FALSE)</f>
        <v>VALVULA DE CIERRE DE EMERENCIA 2"</v>
      </c>
      <c r="L6819" s="44" t="str">
        <f>IF(VLOOKUP(FACTURACION[[#This Row],[REFERENCIA]],CODINV,3,FALSE)=0,"",VLOOKUP(FACTURACION[[#This Row],[REFERENCIA]],CODINV,3,FALSE))</f>
        <v>6016</v>
      </c>
      <c r="M6819" s="44" t="str">
        <f>+VLOOKUP(FACTURACION[[#This Row],[REFERENCIA]],CODINV,4,FALSE)</f>
        <v>VÁLVULAS Y MULTIVÁLVULAS</v>
      </c>
      <c r="N6819" s="44" t="str">
        <f>+VLOOKUP(FACTURACION[[#This Row],[REFERENCIA]],CODINV,5,FALSE)</f>
        <v>REGO</v>
      </c>
      <c r="O6819" s="30">
        <v>2</v>
      </c>
      <c r="P6819" s="131">
        <v>3363595</v>
      </c>
      <c r="Q6819" s="48">
        <f>+FACTURACION[[#This Row],[CANTIDAD]]*FACTURACION[[#This Row],[VR UNITARIO]]/1000</f>
        <v>6727.19</v>
      </c>
      <c r="R6819" s="44" t="str">
        <f>+VLOOKUP(FACTURACION[[#This Row],[NIT]],TABLACLIENTE,5,FALSE)</f>
        <v>VILLAVICENCIO</v>
      </c>
    </row>
    <row r="6820" spans="3:18">
      <c r="C6820" s="29">
        <v>2020</v>
      </c>
      <c r="D6820" s="30" t="s">
        <v>703</v>
      </c>
      <c r="E6820" s="30">
        <f>MONTH(FACTURACION[[#This Row],[MES]]&amp;1)</f>
        <v>10</v>
      </c>
      <c r="F6820" s="223">
        <f>DATE(FACTURACION[[#This Row],[AÑO]],FACTURACION[[#This Row],[Mes numero]],1)</f>
        <v>44105</v>
      </c>
      <c r="G6820" s="162" t="s">
        <v>5484</v>
      </c>
      <c r="H6820" s="25">
        <v>800125495</v>
      </c>
      <c r="I6820" s="44" t="str">
        <f>+VLOOKUP(FACTURACION[[#This Row],[NIT]],TABLACLIENTE,2,FALSE)</f>
        <v>ALMACENADORA DE GASES DE APIAY S.A. E.S.P.</v>
      </c>
      <c r="J6820" s="114" t="s">
        <v>68</v>
      </c>
      <c r="K6820" s="44" t="str">
        <f>+VLOOKUP(FACTURACION[[#This Row],[REFERENCIA]],CODINV,2,FALSE)</f>
        <v>VALVULA DE CIERRE DE EMERENCIA 2"</v>
      </c>
      <c r="L6820" s="44" t="str">
        <f>IF(VLOOKUP(FACTURACION[[#This Row],[REFERENCIA]],CODINV,3,FALSE)=0,"",VLOOKUP(FACTURACION[[#This Row],[REFERENCIA]],CODINV,3,FALSE))</f>
        <v>6016</v>
      </c>
      <c r="M6820" s="44" t="str">
        <f>+VLOOKUP(FACTURACION[[#This Row],[REFERENCIA]],CODINV,4,FALSE)</f>
        <v>VÁLVULAS Y MULTIVÁLVULAS</v>
      </c>
      <c r="N6820" s="44" t="str">
        <f>+VLOOKUP(FACTURACION[[#This Row],[REFERENCIA]],CODINV,5,FALSE)</f>
        <v>REGO</v>
      </c>
      <c r="O6820" s="30">
        <v>2</v>
      </c>
      <c r="P6820" s="131">
        <v>3363595</v>
      </c>
      <c r="Q6820" s="48">
        <f>+FACTURACION[[#This Row],[CANTIDAD]]*FACTURACION[[#This Row],[VR UNITARIO]]/1000</f>
        <v>6727.19</v>
      </c>
      <c r="R6820" s="44" t="str">
        <f>+VLOOKUP(FACTURACION[[#This Row],[NIT]],TABLACLIENTE,5,FALSE)</f>
        <v>VILLAVICENCIO</v>
      </c>
    </row>
    <row r="6821" spans="3:18">
      <c r="C6821" s="29">
        <v>2020</v>
      </c>
      <c r="D6821" s="30" t="s">
        <v>703</v>
      </c>
      <c r="E6821" s="30">
        <f>MONTH(FACTURACION[[#This Row],[MES]]&amp;1)</f>
        <v>10</v>
      </c>
      <c r="F6821" s="223">
        <f>DATE(FACTURACION[[#This Row],[AÑO]],FACTURACION[[#This Row],[Mes numero]],1)</f>
        <v>44105</v>
      </c>
      <c r="G6821" s="162" t="s">
        <v>5485</v>
      </c>
      <c r="H6821" s="25">
        <v>800125495</v>
      </c>
      <c r="I6821" s="44" t="str">
        <f>+VLOOKUP(FACTURACION[[#This Row],[NIT]],TABLACLIENTE,2,FALSE)</f>
        <v>ALMACENADORA DE GASES DE APIAY S.A. E.S.P.</v>
      </c>
      <c r="J6821" s="114" t="s">
        <v>308</v>
      </c>
      <c r="K6821" s="44" t="str">
        <f>+VLOOKUP(FACTURACION[[#This Row],[REFERENCIA]],CODINV,2,FALSE)</f>
        <v>KIT REMOTO ESV</v>
      </c>
      <c r="L6821" s="44" t="str">
        <f>IF(VLOOKUP(FACTURACION[[#This Row],[REFERENCIA]],CODINV,3,FALSE)=0,"",VLOOKUP(FACTURACION[[#This Row],[REFERENCIA]],CODINV,3,FALSE))</f>
        <v>6016-60D</v>
      </c>
      <c r="M6821" s="44" t="str">
        <f>+VLOOKUP(FACTURACION[[#This Row],[REFERENCIA]],CODINV,4,FALSE)</f>
        <v>REPUESTOS Y ACCESORIOS</v>
      </c>
      <c r="N6821" s="44" t="str">
        <f>+VLOOKUP(FACTURACION[[#This Row],[REFERENCIA]],CODINV,5,FALSE)</f>
        <v>REGO</v>
      </c>
      <c r="O6821" s="30">
        <v>4</v>
      </c>
      <c r="P6821" s="131">
        <v>675261</v>
      </c>
      <c r="Q6821" s="48">
        <f>+FACTURACION[[#This Row],[CANTIDAD]]*FACTURACION[[#This Row],[VR UNITARIO]]/1000</f>
        <v>2701.0439999999999</v>
      </c>
      <c r="R6821" s="44" t="str">
        <f>+VLOOKUP(FACTURACION[[#This Row],[NIT]],TABLACLIENTE,5,FALSE)</f>
        <v>VILLAVICENCIO</v>
      </c>
    </row>
    <row r="6822" spans="3:18">
      <c r="C6822" s="29">
        <v>2020</v>
      </c>
      <c r="D6822" s="30" t="s">
        <v>703</v>
      </c>
      <c r="E6822" s="30">
        <f>MONTH(FACTURACION[[#This Row],[MES]]&amp;1)</f>
        <v>10</v>
      </c>
      <c r="F6822" s="223">
        <f>DATE(FACTURACION[[#This Row],[AÑO]],FACTURACION[[#This Row],[Mes numero]],1)</f>
        <v>44105</v>
      </c>
      <c r="G6822" s="162" t="s">
        <v>5486</v>
      </c>
      <c r="H6822" s="25">
        <v>800125495</v>
      </c>
      <c r="I6822" s="44" t="str">
        <f>+VLOOKUP(FACTURACION[[#This Row],[NIT]],TABLACLIENTE,2,FALSE)</f>
        <v>ALMACENADORA DE GASES DE APIAY S.A. E.S.P.</v>
      </c>
      <c r="J6822" s="114" t="s">
        <v>221</v>
      </c>
      <c r="K6822" s="44" t="str">
        <f>+VLOOKUP(FACTURACION[[#This Row],[REFERENCIA]],CODINV,2,FALSE)</f>
        <v>VALVULA ESV 1 1/4"</v>
      </c>
      <c r="L6822" s="44" t="str">
        <f>IF(VLOOKUP(FACTURACION[[#This Row],[REFERENCIA]],CODINV,3,FALSE)=0,"",VLOOKUP(FACTURACION[[#This Row],[REFERENCIA]],CODINV,3,FALSE))</f>
        <v>6010</v>
      </c>
      <c r="M6822" s="44" t="str">
        <f>+VLOOKUP(FACTURACION[[#This Row],[REFERENCIA]],CODINV,4,FALSE)</f>
        <v>VÁLVULAS Y MULTIVÁLVULAS</v>
      </c>
      <c r="N6822" s="44" t="str">
        <f>+VLOOKUP(FACTURACION[[#This Row],[REFERENCIA]],CODINV,5,FALSE)</f>
        <v>REGO</v>
      </c>
      <c r="O6822" s="30">
        <v>3</v>
      </c>
      <c r="P6822" s="131">
        <v>1521785</v>
      </c>
      <c r="Q6822" s="48">
        <f>+FACTURACION[[#This Row],[CANTIDAD]]*FACTURACION[[#This Row],[VR UNITARIO]]/1000</f>
        <v>4565.3549999999996</v>
      </c>
      <c r="R6822" s="44" t="str">
        <f>+VLOOKUP(FACTURACION[[#This Row],[NIT]],TABLACLIENTE,5,FALSE)</f>
        <v>VILLAVICENCIO</v>
      </c>
    </row>
    <row r="6823" spans="3:18">
      <c r="C6823" s="29">
        <v>2020</v>
      </c>
      <c r="D6823" s="30" t="s">
        <v>703</v>
      </c>
      <c r="E6823" s="30">
        <f>MONTH(FACTURACION[[#This Row],[MES]]&amp;1)</f>
        <v>10</v>
      </c>
      <c r="F6823" s="223">
        <f>DATE(FACTURACION[[#This Row],[AÑO]],FACTURACION[[#This Row],[Mes numero]],1)</f>
        <v>44105</v>
      </c>
      <c r="G6823" s="162" t="s">
        <v>5487</v>
      </c>
      <c r="H6823" s="25">
        <v>900175830</v>
      </c>
      <c r="I6823" s="44" t="str">
        <f>+VLOOKUP(FACTURACION[[#This Row],[NIT]],TABLACLIENTE,2,FALSE)</f>
        <v xml:space="preserve">COMBUSTIBLES LIQUIDOS DE COLOMBIA S.A E.S.P  (CLC S.A E.S.P)
</v>
      </c>
      <c r="J6823" s="114" t="s">
        <v>5137</v>
      </c>
      <c r="K6823" s="44" t="str">
        <f>+VLOOKUP(FACTURACION[[#This Row],[REFERENCIA]],CODINV,2,FALSE)</f>
        <v>VALVULA DE ALIVIO PRESION 3"</v>
      </c>
      <c r="L6823" s="44" t="str">
        <f>IF(VLOOKUP(FACTURACION[[#This Row],[REFERENCIA]],CODINV,3,FALSE)=0,"",VLOOKUP(FACTURACION[[#This Row],[REFERENCIA]],CODINV,3,FALSE))</f>
        <v>8436G</v>
      </c>
      <c r="M6823" s="44" t="str">
        <f>+VLOOKUP(FACTURACION[[#This Row],[REFERENCIA]],CODINV,4,FALSE)</f>
        <v>VÁLVULAS Y MULTIVÁLVULAS</v>
      </c>
      <c r="N6823" s="44" t="str">
        <f>+VLOOKUP(FACTURACION[[#This Row],[REFERENCIA]],CODINV,5,FALSE)</f>
        <v>REGO</v>
      </c>
      <c r="O6823" s="30">
        <v>2</v>
      </c>
      <c r="P6823" s="131">
        <v>1750825</v>
      </c>
      <c r="Q6823" s="48">
        <f>+FACTURACION[[#This Row],[CANTIDAD]]*FACTURACION[[#This Row],[VR UNITARIO]]/1000</f>
        <v>3501.65</v>
      </c>
      <c r="R6823" s="44" t="str">
        <f>+VLOOKUP(FACTURACION[[#This Row],[NIT]],TABLACLIENTE,5,FALSE)</f>
        <v>BOGOTÁ D.C.</v>
      </c>
    </row>
    <row r="6824" spans="3:18">
      <c r="C6824" s="29">
        <v>2020</v>
      </c>
      <c r="D6824" s="30" t="s">
        <v>703</v>
      </c>
      <c r="E6824" s="30">
        <f>MONTH(FACTURACION[[#This Row],[MES]]&amp;1)</f>
        <v>10</v>
      </c>
      <c r="F6824" s="223">
        <f>DATE(FACTURACION[[#This Row],[AÑO]],FACTURACION[[#This Row],[Mes numero]],1)</f>
        <v>44105</v>
      </c>
      <c r="G6824" s="162" t="s">
        <v>5488</v>
      </c>
      <c r="H6824" s="25">
        <v>860033633</v>
      </c>
      <c r="I6824" s="44" t="str">
        <f>+VLOOKUP(FACTURACION[[#This Row],[NIT]],TABLACLIENTE,2,FALSE)</f>
        <v>RAYOGAS S.A. E.S.P.</v>
      </c>
      <c r="J6824" s="114" t="s">
        <v>56</v>
      </c>
      <c r="K6824" s="44" t="str">
        <f>+VLOOKUP(FACTURACION[[#This Row],[REFERENCIA]],CODINV,2,FALSE)</f>
        <v xml:space="preserve"> VALVULA DE AGUJA DE  1/4"</v>
      </c>
      <c r="L6824" s="44" t="str">
        <f>IF(VLOOKUP(FACTURACION[[#This Row],[REFERENCIA]],CODINV,3,FALSE)=0,"",VLOOKUP(FACTURACION[[#This Row],[REFERENCIA]],CODINV,3,FALSE))</f>
        <v>1224WA</v>
      </c>
      <c r="M6824" s="44" t="str">
        <f>+VLOOKUP(FACTURACION[[#This Row],[REFERENCIA]],CODINV,4,FALSE)</f>
        <v>VÁLVULAS Y MULTIVÁLVULAS</v>
      </c>
      <c r="N6824" s="44" t="str">
        <f>+VLOOKUP(FACTURACION[[#This Row],[REFERENCIA]],CODINV,5,FALSE)</f>
        <v>REGO</v>
      </c>
      <c r="O6824" s="30">
        <v>8</v>
      </c>
      <c r="P6824" s="131">
        <v>65762</v>
      </c>
      <c r="Q6824" s="48">
        <f>+FACTURACION[[#This Row],[CANTIDAD]]*FACTURACION[[#This Row],[VR UNITARIO]]/1000</f>
        <v>526.096</v>
      </c>
      <c r="R6824" s="44" t="str">
        <f>+VLOOKUP(FACTURACION[[#This Row],[NIT]],TABLACLIENTE,5,FALSE)</f>
        <v>BOGOTÁ D.C.</v>
      </c>
    </row>
    <row r="6825" spans="3:18">
      <c r="C6825" s="29">
        <v>2020</v>
      </c>
      <c r="D6825" s="30" t="s">
        <v>703</v>
      </c>
      <c r="E6825" s="30">
        <f>MONTH(FACTURACION[[#This Row],[MES]]&amp;1)</f>
        <v>10</v>
      </c>
      <c r="F6825" s="223">
        <f>DATE(FACTURACION[[#This Row],[AÑO]],FACTURACION[[#This Row],[Mes numero]],1)</f>
        <v>44105</v>
      </c>
      <c r="G6825" s="162" t="s">
        <v>5489</v>
      </c>
      <c r="H6825" s="25">
        <v>800167643</v>
      </c>
      <c r="I6825" s="44" t="str">
        <f>+VLOOKUP(FACTURACION[[#This Row],[NIT]],TABLACLIENTE,2,FALSE)</f>
        <v>GASES DE OCCIDENTE S.A. E.S.P. (GDO)</v>
      </c>
      <c r="J6825" s="114" t="s">
        <v>5506</v>
      </c>
      <c r="K6825" s="44" t="str">
        <f>+VLOOKUP(FACTURACION[[#This Row],[REFERENCIA]],CODINV,2,FALSE)</f>
        <v>REGULADOR 1813B 1-1/2</v>
      </c>
      <c r="L6825" s="44" t="str">
        <f>IF(VLOOKUP(FACTURACION[[#This Row],[REFERENCIA]],CODINV,3,FALSE)=0,"",VLOOKUP(FACTURACION[[#This Row],[REFERENCIA]],CODINV,3,FALSE))</f>
        <v/>
      </c>
      <c r="M6825" s="44" t="str">
        <f>+VLOOKUP(FACTURACION[[#This Row],[REFERENCIA]],CODINV,4,FALSE)</f>
        <v>REGULADORES</v>
      </c>
      <c r="N6825" s="44" t="str">
        <f>+VLOOKUP(FACTURACION[[#This Row],[REFERENCIA]],CODINV,5,FALSE)</f>
        <v>HONEYWELL</v>
      </c>
      <c r="O6825" s="30">
        <v>1</v>
      </c>
      <c r="P6825" s="131">
        <v>2341057</v>
      </c>
      <c r="Q6825" s="48">
        <f>+FACTURACION[[#This Row],[CANTIDAD]]*FACTURACION[[#This Row],[VR UNITARIO]]/1000</f>
        <v>2341.0569999999998</v>
      </c>
      <c r="R6825" s="44" t="str">
        <f>+VLOOKUP(FACTURACION[[#This Row],[NIT]],TABLACLIENTE,5,FALSE)</f>
        <v>CALI</v>
      </c>
    </row>
    <row r="6826" spans="3:18">
      <c r="C6826" s="29">
        <v>2020</v>
      </c>
      <c r="D6826" s="30" t="s">
        <v>703</v>
      </c>
      <c r="E6826" s="30">
        <f>MONTH(FACTURACION[[#This Row],[MES]]&amp;1)</f>
        <v>10</v>
      </c>
      <c r="F6826" s="223">
        <f>DATE(FACTURACION[[#This Row],[AÑO]],FACTURACION[[#This Row],[Mes numero]],1)</f>
        <v>44105</v>
      </c>
      <c r="G6826" s="162" t="s">
        <v>5489</v>
      </c>
      <c r="H6826" s="25">
        <v>800167643</v>
      </c>
      <c r="I6826" s="44" t="str">
        <f>+VLOOKUP(FACTURACION[[#This Row],[NIT]],TABLACLIENTE,2,FALSE)</f>
        <v>GASES DE OCCIDENTE S.A. E.S.P. (GDO)</v>
      </c>
      <c r="J6826" s="114" t="s">
        <v>5</v>
      </c>
      <c r="K6826" s="44" t="str">
        <f>+VLOOKUP(FACTURACION[[#This Row],[REFERENCIA]],CODINV,2,FALSE)</f>
        <v>REG. 1800 CPB2 1 1-4· O: 5/16" R: STD</v>
      </c>
      <c r="L6826" s="44" t="str">
        <f>IF(VLOOKUP(FACTURACION[[#This Row],[REFERENCIA]],CODINV,3,FALSE)=0,"",VLOOKUP(FACTURACION[[#This Row],[REFERENCIA]],CODINV,3,FALSE))</f>
        <v/>
      </c>
      <c r="M6826" s="44" t="str">
        <f>+VLOOKUP(FACTURACION[[#This Row],[REFERENCIA]],CODINV,4,FALSE)</f>
        <v>REGULADORES</v>
      </c>
      <c r="N6826" s="44" t="str">
        <f>+VLOOKUP(FACTURACION[[#This Row],[REFERENCIA]],CODINV,5,FALSE)</f>
        <v>HONEYWELL</v>
      </c>
      <c r="O6826" s="30">
        <v>4</v>
      </c>
      <c r="P6826" s="131">
        <v>956070</v>
      </c>
      <c r="Q6826" s="48">
        <f>+FACTURACION[[#This Row],[CANTIDAD]]*FACTURACION[[#This Row],[VR UNITARIO]]/1000</f>
        <v>3824.28</v>
      </c>
      <c r="R6826" s="44" t="str">
        <f>+VLOOKUP(FACTURACION[[#This Row],[NIT]],TABLACLIENTE,5,FALSE)</f>
        <v>CALI</v>
      </c>
    </row>
    <row r="6827" spans="3:18">
      <c r="C6827" s="29">
        <v>2020</v>
      </c>
      <c r="D6827" s="30" t="s">
        <v>703</v>
      </c>
      <c r="E6827" s="30">
        <f>MONTH(FACTURACION[[#This Row],[MES]]&amp;1)</f>
        <v>10</v>
      </c>
      <c r="F6827" s="223">
        <f>DATE(FACTURACION[[#This Row],[AÑO]],FACTURACION[[#This Row],[Mes numero]],1)</f>
        <v>44105</v>
      </c>
      <c r="G6827" s="162" t="s">
        <v>5490</v>
      </c>
      <c r="H6827" s="25">
        <v>901014309</v>
      </c>
      <c r="I6827" s="44" t="str">
        <f>+VLOOKUP(FACTURACION[[#This Row],[NIT]],TABLACLIENTE,2,FALSE)</f>
        <v>SERVINDUSTRIALES JAC SAS</v>
      </c>
      <c r="J6827" s="114" t="s">
        <v>1064</v>
      </c>
      <c r="K6827" s="44" t="str">
        <f>+VLOOKUP(FACTURACION[[#This Row],[REFERENCIA]],CODINV,2,FALSE)</f>
        <v>REG. 1813C C: 1" R: 6-15" O: 1/2</v>
      </c>
      <c r="L6827" s="44" t="str">
        <f>IF(VLOOKUP(FACTURACION[[#This Row],[REFERENCIA]],CODINV,3,FALSE)=0,"",VLOOKUP(FACTURACION[[#This Row],[REFERENCIA]],CODINV,3,FALSE))</f>
        <v/>
      </c>
      <c r="M6827" s="44" t="str">
        <f>+VLOOKUP(FACTURACION[[#This Row],[REFERENCIA]],CODINV,4,FALSE)</f>
        <v>REGULADORES</v>
      </c>
      <c r="N6827" s="44" t="str">
        <f>+VLOOKUP(FACTURACION[[#This Row],[REFERENCIA]],CODINV,5,FALSE)</f>
        <v>HONEYWELL</v>
      </c>
      <c r="O6827" s="30">
        <v>2</v>
      </c>
      <c r="P6827" s="131">
        <v>175000</v>
      </c>
      <c r="Q6827" s="48">
        <f>+FACTURACION[[#This Row],[CANTIDAD]]*FACTURACION[[#This Row],[VR UNITARIO]]/1000</f>
        <v>350</v>
      </c>
      <c r="R6827" s="44" t="str">
        <f>+VLOOKUP(FACTURACION[[#This Row],[NIT]],TABLACLIENTE,5,FALSE)</f>
        <v>BOGOTÁ D.C.</v>
      </c>
    </row>
    <row r="6828" spans="3:18">
      <c r="C6828" s="29">
        <v>2020</v>
      </c>
      <c r="D6828" s="30" t="s">
        <v>703</v>
      </c>
      <c r="E6828" s="30">
        <f>MONTH(FACTURACION[[#This Row],[MES]]&amp;1)</f>
        <v>10</v>
      </c>
      <c r="F6828" s="223">
        <f>DATE(FACTURACION[[#This Row],[AÑO]],FACTURACION[[#This Row],[Mes numero]],1)</f>
        <v>44105</v>
      </c>
      <c r="G6828" s="162" t="s">
        <v>5491</v>
      </c>
      <c r="H6828" s="25">
        <v>890500726</v>
      </c>
      <c r="I6828" s="44" t="str">
        <f>+VLOOKUP(FACTURACION[[#This Row],[NIT]],TABLACLIENTE,2,FALSE)</f>
        <v>NORTESANTANDEREANA DE GAS S.A. E.S.P (NORGAS S.A. E.S.P.)</v>
      </c>
      <c r="J6828" s="114"/>
      <c r="K6828" s="44" t="s">
        <v>5512</v>
      </c>
      <c r="L6828" s="44"/>
      <c r="M6828" s="44" t="s">
        <v>4821</v>
      </c>
      <c r="N6828" s="44"/>
      <c r="O6828" s="30">
        <v>1</v>
      </c>
      <c r="P6828" s="131">
        <v>1152800</v>
      </c>
      <c r="Q6828" s="48">
        <f>+FACTURACION[[#This Row],[CANTIDAD]]*FACTURACION[[#This Row],[VR UNITARIO]]/1000</f>
        <v>1152.8</v>
      </c>
      <c r="R6828" s="44" t="str">
        <f>+VLOOKUP(FACTURACION[[#This Row],[NIT]],TABLACLIENTE,5,FALSE)</f>
        <v>BUCARAMANGA</v>
      </c>
    </row>
    <row r="6829" spans="3:18">
      <c r="C6829" s="29">
        <v>2020</v>
      </c>
      <c r="D6829" s="30" t="s">
        <v>703</v>
      </c>
      <c r="E6829" s="30">
        <f>MONTH(FACTURACION[[#This Row],[MES]]&amp;1)</f>
        <v>10</v>
      </c>
      <c r="F6829" s="223">
        <f>DATE(FACTURACION[[#This Row],[AÑO]],FACTURACION[[#This Row],[Mes numero]],1)</f>
        <v>44105</v>
      </c>
      <c r="G6829" s="162" t="s">
        <v>5492</v>
      </c>
      <c r="H6829" s="25">
        <v>822001073</v>
      </c>
      <c r="I6829" s="44" t="str">
        <f>+VLOOKUP(FACTURACION[[#This Row],[NIT]],TABLACLIENTE,2,FALSE)</f>
        <v>MADIGAS INGENIEROS S.A. E.S.P.</v>
      </c>
      <c r="J6829" s="114" t="s">
        <v>28</v>
      </c>
      <c r="K6829" s="44" t="str">
        <f>+VLOOKUP(FACTURACION[[#This Row],[REFERENCIA]],CODINV,2,FALSE)</f>
        <v>REGULADOR SR 113 3/4 R: 7-12 O:1/4</v>
      </c>
      <c r="L6829" s="44" t="str">
        <f>IF(VLOOKUP(FACTURACION[[#This Row],[REFERENCIA]],CODINV,3,FALSE)=0,"",VLOOKUP(FACTURACION[[#This Row],[REFERENCIA]],CODINV,3,FALSE))</f>
        <v/>
      </c>
      <c r="M6829" s="44" t="str">
        <f>+VLOOKUP(FACTURACION[[#This Row],[REFERENCIA]],CODINV,4,FALSE)</f>
        <v>REGULADORES</v>
      </c>
      <c r="N6829" s="44" t="str">
        <f>+VLOOKUP(FACTURACION[[#This Row],[REFERENCIA]],CODINV,5,FALSE)</f>
        <v>HONEYWELL</v>
      </c>
      <c r="O6829" s="30">
        <v>10</v>
      </c>
      <c r="P6829" s="131">
        <v>151500</v>
      </c>
      <c r="Q6829" s="48">
        <f>+FACTURACION[[#This Row],[CANTIDAD]]*FACTURACION[[#This Row],[VR UNITARIO]]/1000</f>
        <v>1515</v>
      </c>
      <c r="R6829" s="44" t="str">
        <f>+VLOOKUP(FACTURACION[[#This Row],[NIT]],TABLACLIENTE,5,FALSE)</f>
        <v>ACACIAS</v>
      </c>
    </row>
    <row r="6830" spans="3:18">
      <c r="C6830" s="29">
        <v>2020</v>
      </c>
      <c r="D6830" s="30" t="s">
        <v>703</v>
      </c>
      <c r="E6830" s="30">
        <f>MONTH(FACTURACION[[#This Row],[MES]]&amp;1)</f>
        <v>10</v>
      </c>
      <c r="F6830" s="223">
        <f>DATE(FACTURACION[[#This Row],[AÑO]],FACTURACION[[#This Row],[Mes numero]],1)</f>
        <v>44105</v>
      </c>
      <c r="G6830" s="162" t="s">
        <v>5493</v>
      </c>
      <c r="H6830" s="25">
        <v>890500726</v>
      </c>
      <c r="I6830" s="44" t="str">
        <f>+VLOOKUP(FACTURACION[[#This Row],[NIT]],TABLACLIENTE,2,FALSE)</f>
        <v>NORTESANTANDEREANA DE GAS S.A. E.S.P (NORGAS S.A. E.S.P.)</v>
      </c>
      <c r="J6830" s="114" t="s">
        <v>913</v>
      </c>
      <c r="K6830" s="44" t="str">
        <f>+VLOOKUP(FACTURACION[[#This Row],[REFERENCIA]],CODINV,2,FALSE)</f>
        <v>TECLADO</v>
      </c>
      <c r="L6830" s="44" t="str">
        <f>IF(VLOOKUP(FACTURACION[[#This Row],[REFERENCIA]],CODINV,3,FALSE)=0,"",VLOOKUP(FACTURACION[[#This Row],[REFERENCIA]],CODINV,3,FALSE))</f>
        <v/>
      </c>
      <c r="M6830" s="44" t="str">
        <f>+VLOOKUP(FACTURACION[[#This Row],[REFERENCIA]],CODINV,4,FALSE)</f>
        <v>REPUESTOS Y ACCESORIOS</v>
      </c>
      <c r="N6830" s="44" t="str">
        <f>+VLOOKUP(FACTURACION[[#This Row],[REFERENCIA]],CODINV,5,FALSE)</f>
        <v>RED SEAL MEASUREMENT</v>
      </c>
      <c r="O6830" s="30">
        <v>4</v>
      </c>
      <c r="P6830" s="131">
        <v>198000</v>
      </c>
      <c r="Q6830" s="48">
        <f>+FACTURACION[[#This Row],[CANTIDAD]]*FACTURACION[[#This Row],[VR UNITARIO]]/1000</f>
        <v>792</v>
      </c>
      <c r="R6830" s="44" t="str">
        <f>+VLOOKUP(FACTURACION[[#This Row],[NIT]],TABLACLIENTE,5,FALSE)</f>
        <v>BUCARAMANGA</v>
      </c>
    </row>
    <row r="6831" spans="3:18">
      <c r="C6831" s="29">
        <v>2020</v>
      </c>
      <c r="D6831" s="30" t="s">
        <v>703</v>
      </c>
      <c r="E6831" s="30">
        <f>MONTH(FACTURACION[[#This Row],[MES]]&amp;1)</f>
        <v>10</v>
      </c>
      <c r="F6831" s="223">
        <f>DATE(FACTURACION[[#This Row],[AÑO]],FACTURACION[[#This Row],[Mes numero]],1)</f>
        <v>44105</v>
      </c>
      <c r="G6831" s="162" t="s">
        <v>5494</v>
      </c>
      <c r="H6831" s="25">
        <v>890500726</v>
      </c>
      <c r="I6831" s="44" t="str">
        <f>+VLOOKUP(FACTURACION[[#This Row],[NIT]],TABLACLIENTE,2,FALSE)</f>
        <v>NORTESANTANDEREANA DE GAS S.A. E.S.P (NORGAS S.A. E.S.P.)</v>
      </c>
      <c r="J6831" s="114" t="s">
        <v>768</v>
      </c>
      <c r="K6831" s="44" t="str">
        <f>+VLOOKUP(FACTURACION[[#This Row],[REFERENCIA]],CODINV,2,FALSE)</f>
        <v>VALVULA DE LLENADO ACCION RAPIDA 1"</v>
      </c>
      <c r="L6831" s="44" t="str">
        <f>IF(VLOOKUP(FACTURACION[[#This Row],[REFERENCIA]],CODINV,3,FALSE)=0,"",VLOOKUP(FACTURACION[[#This Row],[REFERENCIA]],CODINV,3,FALSE))</f>
        <v>A7797A</v>
      </c>
      <c r="M6831" s="44" t="str">
        <f>+VLOOKUP(FACTURACION[[#This Row],[REFERENCIA]],CODINV,4,FALSE)</f>
        <v>VÁLVULAS Y MULTIVÁLVULAS</v>
      </c>
      <c r="N6831" s="44" t="str">
        <f>+VLOOKUP(FACTURACION[[#This Row],[REFERENCIA]],CODINV,5,FALSE)</f>
        <v>REGO</v>
      </c>
      <c r="O6831" s="30">
        <v>1</v>
      </c>
      <c r="P6831" s="131">
        <v>1036532</v>
      </c>
      <c r="Q6831" s="48">
        <f>+FACTURACION[[#This Row],[CANTIDAD]]*FACTURACION[[#This Row],[VR UNITARIO]]/1000</f>
        <v>1036.5319999999999</v>
      </c>
      <c r="R6831" s="44" t="str">
        <f>+VLOOKUP(FACTURACION[[#This Row],[NIT]],TABLACLIENTE,5,FALSE)</f>
        <v>BUCARAMANGA</v>
      </c>
    </row>
    <row r="6832" spans="3:18">
      <c r="C6832" s="29">
        <v>2020</v>
      </c>
      <c r="D6832" s="30" t="s">
        <v>703</v>
      </c>
      <c r="E6832" s="30">
        <f>MONTH(FACTURACION[[#This Row],[MES]]&amp;1)</f>
        <v>10</v>
      </c>
      <c r="F6832" s="223">
        <f>DATE(FACTURACION[[#This Row],[AÑO]],FACTURACION[[#This Row],[Mes numero]],1)</f>
        <v>44105</v>
      </c>
      <c r="G6832" s="162" t="s">
        <v>5495</v>
      </c>
      <c r="H6832" s="25">
        <v>800167643</v>
      </c>
      <c r="I6832" s="44" t="str">
        <f>+VLOOKUP(FACTURACION[[#This Row],[NIT]],TABLACLIENTE,2,FALSE)</f>
        <v>GASES DE OCCIDENTE S.A. E.S.P. (GDO)</v>
      </c>
      <c r="J6832" s="114" t="s">
        <v>489</v>
      </c>
      <c r="K6832" s="44" t="str">
        <f>+VLOOKUP(FACTURACION[[#This Row],[REFERENCIA]],CODINV,2,FALSE)</f>
        <v>COUPLING MECANICO ELSTER 1/2</v>
      </c>
      <c r="L6832" s="44" t="str">
        <f>IF(VLOOKUP(FACTURACION[[#This Row],[REFERENCIA]],CODINV,3,FALSE)=0,"",VLOOKUP(FACTURACION[[#This Row],[REFERENCIA]],CODINV,3,FALSE))</f>
        <v>50056</v>
      </c>
      <c r="M6832" s="44" t="str">
        <f>+VLOOKUP(FACTURACION[[#This Row],[REFERENCIA]],CODINV,4,FALSE)</f>
        <v>REPUESTOS Y ACCESORIOS</v>
      </c>
      <c r="N6832" s="44" t="str">
        <f>+VLOOKUP(FACTURACION[[#This Row],[REFERENCIA]],CODINV,5,FALSE)</f>
        <v>HONEYWELL</v>
      </c>
      <c r="O6832" s="30">
        <v>55</v>
      </c>
      <c r="P6832" s="131">
        <v>61536.13</v>
      </c>
      <c r="Q6832" s="48">
        <f>+FACTURACION[[#This Row],[CANTIDAD]]*FACTURACION[[#This Row],[VR UNITARIO]]/1000</f>
        <v>3384.4871499999999</v>
      </c>
      <c r="R6832" s="44" t="str">
        <f>+VLOOKUP(FACTURACION[[#This Row],[NIT]],TABLACLIENTE,5,FALSE)</f>
        <v>CALI</v>
      </c>
    </row>
    <row r="6833" spans="3:18">
      <c r="C6833" s="29">
        <v>2020</v>
      </c>
      <c r="D6833" s="30" t="s">
        <v>703</v>
      </c>
      <c r="E6833" s="30">
        <f>MONTH(FACTURACION[[#This Row],[MES]]&amp;1)</f>
        <v>10</v>
      </c>
      <c r="F6833" s="223">
        <f>DATE(FACTURACION[[#This Row],[AÑO]],FACTURACION[[#This Row],[Mes numero]],1)</f>
        <v>44105</v>
      </c>
      <c r="G6833" s="162" t="s">
        <v>5495</v>
      </c>
      <c r="H6833" s="25">
        <v>800167643</v>
      </c>
      <c r="I6833" s="44" t="str">
        <f>+VLOOKUP(FACTURACION[[#This Row],[NIT]],TABLACLIENTE,2,FALSE)</f>
        <v>GASES DE OCCIDENTE S.A. E.S.P. (GDO)</v>
      </c>
      <c r="J6833" s="114" t="s">
        <v>215</v>
      </c>
      <c r="K6833" s="44" t="str">
        <f>+VLOOKUP(FACTURACION[[#This Row],[REFERENCIA]],CODINV,2,FALSE)</f>
        <v>COUPLING ELSTER MECANICO 1/2 IPS</v>
      </c>
      <c r="L6833" s="44" t="str">
        <f>IF(VLOOKUP(FACTURACION[[#This Row],[REFERENCIA]],CODINV,3,FALSE)=0,"",VLOOKUP(FACTURACION[[#This Row],[REFERENCIA]],CODINV,3,FALSE))</f>
        <v>50740</v>
      </c>
      <c r="M6833" s="44" t="str">
        <f>+VLOOKUP(FACTURACION[[#This Row],[REFERENCIA]],CODINV,4,FALSE)</f>
        <v>REPUESTOS Y ACCESORIOS</v>
      </c>
      <c r="N6833" s="44" t="str">
        <f>+VLOOKUP(FACTURACION[[#This Row],[REFERENCIA]],CODINV,5,FALSE)</f>
        <v>HONEYWELL</v>
      </c>
      <c r="O6833" s="30">
        <v>155</v>
      </c>
      <c r="P6833" s="131">
        <v>126970.31</v>
      </c>
      <c r="Q6833" s="48">
        <f>+FACTURACION[[#This Row],[CANTIDAD]]*FACTURACION[[#This Row],[VR UNITARIO]]/1000</f>
        <v>19680.39805</v>
      </c>
      <c r="R6833" s="44" t="str">
        <f>+VLOOKUP(FACTURACION[[#This Row],[NIT]],TABLACLIENTE,5,FALSE)</f>
        <v>CALI</v>
      </c>
    </row>
    <row r="6834" spans="3:18">
      <c r="C6834" s="29">
        <v>2020</v>
      </c>
      <c r="D6834" s="30" t="s">
        <v>703</v>
      </c>
      <c r="E6834" s="30">
        <f>MONTH(FACTURACION[[#This Row],[MES]]&amp;1)</f>
        <v>10</v>
      </c>
      <c r="F6834" s="223">
        <f>DATE(FACTURACION[[#This Row],[AÑO]],FACTURACION[[#This Row],[Mes numero]],1)</f>
        <v>44105</v>
      </c>
      <c r="G6834" s="162" t="s">
        <v>5495</v>
      </c>
      <c r="H6834" s="25">
        <v>800167643</v>
      </c>
      <c r="I6834" s="44" t="str">
        <f>+VLOOKUP(FACTURACION[[#This Row],[NIT]],TABLACLIENTE,2,FALSE)</f>
        <v>GASES DE OCCIDENTE S.A. E.S.P. (GDO)</v>
      </c>
      <c r="J6834" s="114" t="s">
        <v>217</v>
      </c>
      <c r="K6834" s="44" t="str">
        <f>+VLOOKUP(FACTURACION[[#This Row],[REFERENCIA]],CODINV,2,FALSE)</f>
        <v>COUPLING ELSTER MECANICO DE 3/4 IPS</v>
      </c>
      <c r="L6834" s="44" t="str">
        <f>IF(VLOOKUP(FACTURACION[[#This Row],[REFERENCIA]],CODINV,3,FALSE)=0,"",VLOOKUP(FACTURACION[[#This Row],[REFERENCIA]],CODINV,3,FALSE))</f>
        <v>50175</v>
      </c>
      <c r="M6834" s="44" t="str">
        <f>+VLOOKUP(FACTURACION[[#This Row],[REFERENCIA]],CODINV,4,FALSE)</f>
        <v>REPUESTOS Y ACCESORIOS</v>
      </c>
      <c r="N6834" s="44" t="str">
        <f>+VLOOKUP(FACTURACION[[#This Row],[REFERENCIA]],CODINV,5,FALSE)</f>
        <v>HONEYWELL</v>
      </c>
      <c r="O6834" s="30">
        <v>200</v>
      </c>
      <c r="P6834" s="131">
        <v>119741.89</v>
      </c>
      <c r="Q6834" s="48">
        <f>+FACTURACION[[#This Row],[CANTIDAD]]*FACTURACION[[#This Row],[VR UNITARIO]]/1000</f>
        <v>23948.378000000001</v>
      </c>
      <c r="R6834" s="44" t="str">
        <f>+VLOOKUP(FACTURACION[[#This Row],[NIT]],TABLACLIENTE,5,FALSE)</f>
        <v>CALI</v>
      </c>
    </row>
    <row r="6835" spans="3:18">
      <c r="C6835" s="29">
        <v>2020</v>
      </c>
      <c r="D6835" s="30" t="s">
        <v>703</v>
      </c>
      <c r="E6835" s="30">
        <f>MONTH(FACTURACION[[#This Row],[MES]]&amp;1)</f>
        <v>10</v>
      </c>
      <c r="F6835" s="223">
        <f>DATE(FACTURACION[[#This Row],[AÑO]],FACTURACION[[#This Row],[Mes numero]],1)</f>
        <v>44105</v>
      </c>
      <c r="G6835" s="162" t="s">
        <v>5496</v>
      </c>
      <c r="H6835" s="25">
        <v>800087795</v>
      </c>
      <c r="I6835" s="44" t="str">
        <f>+VLOOKUP(FACTURACION[[#This Row],[NIT]],TABLACLIENTE,2,FALSE)</f>
        <v>DOW AGROSCIENCES DE COLOMBIA S.A.</v>
      </c>
      <c r="J6835" s="114" t="s">
        <v>28</v>
      </c>
      <c r="K6835" s="44" t="str">
        <f>+VLOOKUP(FACTURACION[[#This Row],[REFERENCIA]],CODINV,2,FALSE)</f>
        <v>REGULADOR SR 113 3/4 R: 7-12 O:1/4</v>
      </c>
      <c r="L6835" s="44" t="str">
        <f>IF(VLOOKUP(FACTURACION[[#This Row],[REFERENCIA]],CODINV,3,FALSE)=0,"",VLOOKUP(FACTURACION[[#This Row],[REFERENCIA]],CODINV,3,FALSE))</f>
        <v/>
      </c>
      <c r="M6835" s="44" t="str">
        <f>+VLOOKUP(FACTURACION[[#This Row],[REFERENCIA]],CODINV,4,FALSE)</f>
        <v>REGULADORES</v>
      </c>
      <c r="N6835" s="44" t="str">
        <f>+VLOOKUP(FACTURACION[[#This Row],[REFERENCIA]],CODINV,5,FALSE)</f>
        <v>HONEYWELL</v>
      </c>
      <c r="O6835" s="30">
        <v>1</v>
      </c>
      <c r="P6835" s="131">
        <v>182784</v>
      </c>
      <c r="Q6835" s="48">
        <f>+FACTURACION[[#This Row],[CANTIDAD]]*FACTURACION[[#This Row],[VR UNITARIO]]/1000</f>
        <v>182.78399999999999</v>
      </c>
      <c r="R6835" s="44" t="str">
        <f>+VLOOKUP(FACTURACION[[#This Row],[NIT]],TABLACLIENTE,5,FALSE)</f>
        <v>BOGOTÁ D.C.</v>
      </c>
    </row>
    <row r="6836" spans="3:18">
      <c r="C6836" s="29">
        <v>2020</v>
      </c>
      <c r="D6836" s="30" t="s">
        <v>703</v>
      </c>
      <c r="E6836" s="30">
        <f>MONTH(FACTURACION[[#This Row],[MES]]&amp;1)</f>
        <v>10</v>
      </c>
      <c r="F6836" s="223">
        <f>DATE(FACTURACION[[#This Row],[AÑO]],FACTURACION[[#This Row],[Mes numero]],1)</f>
        <v>44105</v>
      </c>
      <c r="G6836" s="176" t="s">
        <v>5497</v>
      </c>
      <c r="H6836" s="25">
        <v>830051066</v>
      </c>
      <c r="I6836" s="44" t="str">
        <f>+VLOOKUP(FACTURACION[[#This Row],[NIT]],TABLACLIENTE,2,FALSE)</f>
        <v>COMBUSTION Y CONTROL LTDA</v>
      </c>
      <c r="J6836" s="141" t="s">
        <v>198</v>
      </c>
      <c r="K6836" s="44" t="str">
        <f>+VLOOKUP(FACTURACION[[#This Row],[REFERENCIA]],CODINV,2,FALSE)</f>
        <v>REG. 1813C-HC C. 1 1/4" R: 6-15" O: 1/2</v>
      </c>
      <c r="L6836" s="44" t="str">
        <f>IF(VLOOKUP(FACTURACION[[#This Row],[REFERENCIA]],CODINV,3,FALSE)=0,"",VLOOKUP(FACTURACION[[#This Row],[REFERENCIA]],CODINV,3,FALSE))</f>
        <v/>
      </c>
      <c r="M6836" s="44" t="str">
        <f>+VLOOKUP(FACTURACION[[#This Row],[REFERENCIA]],CODINV,4,FALSE)</f>
        <v>REGULADORES</v>
      </c>
      <c r="N6836" s="44" t="str">
        <f>+VLOOKUP(FACTURACION[[#This Row],[REFERENCIA]],CODINV,5,FALSE)</f>
        <v>HONEYWELL</v>
      </c>
      <c r="O6836" s="30">
        <v>0</v>
      </c>
      <c r="P6836" s="131">
        <v>840336.14</v>
      </c>
      <c r="Q6836" s="48">
        <f>+FACTURACION[[#This Row],[CANTIDAD]]*FACTURACION[[#This Row],[VR UNITARIO]]/1000</f>
        <v>0</v>
      </c>
      <c r="R6836" s="44" t="str">
        <f>+VLOOKUP(FACTURACION[[#This Row],[NIT]],TABLACLIENTE,5,FALSE)</f>
        <v>BOGOTÁ D.C.</v>
      </c>
    </row>
    <row r="6837" spans="3:18">
      <c r="C6837" s="29">
        <v>2020</v>
      </c>
      <c r="D6837" s="30" t="s">
        <v>703</v>
      </c>
      <c r="E6837" s="30">
        <f>MONTH(FACTURACION[[#This Row],[MES]]&amp;1)</f>
        <v>10</v>
      </c>
      <c r="F6837" s="223">
        <f>DATE(FACTURACION[[#This Row],[AÑO]],FACTURACION[[#This Row],[Mes numero]],1)</f>
        <v>44105</v>
      </c>
      <c r="G6837" s="162" t="s">
        <v>5498</v>
      </c>
      <c r="H6837" s="25">
        <v>901235749</v>
      </c>
      <c r="I6837" s="44" t="str">
        <f>+VLOOKUP(FACTURACION[[#This Row],[NIT]],TABLACLIENTE,2,FALSE)</f>
        <v>SERMY S.A.S.</v>
      </c>
      <c r="J6837" s="114" t="s">
        <v>5</v>
      </c>
      <c r="K6837" s="44" t="str">
        <f>+VLOOKUP(FACTURACION[[#This Row],[REFERENCIA]],CODINV,2,FALSE)</f>
        <v>REG. 1800 CPB2 1 1-4· O: 5/16" R: STD</v>
      </c>
      <c r="L6837" s="44" t="str">
        <f>IF(VLOOKUP(FACTURACION[[#This Row],[REFERENCIA]],CODINV,3,FALSE)=0,"",VLOOKUP(FACTURACION[[#This Row],[REFERENCIA]],CODINV,3,FALSE))</f>
        <v/>
      </c>
      <c r="M6837" s="44" t="str">
        <f>+VLOOKUP(FACTURACION[[#This Row],[REFERENCIA]],CODINV,4,FALSE)</f>
        <v>REGULADORES</v>
      </c>
      <c r="N6837" s="44" t="str">
        <f>+VLOOKUP(FACTURACION[[#This Row],[REFERENCIA]],CODINV,5,FALSE)</f>
        <v>HONEYWELL</v>
      </c>
      <c r="O6837" s="30">
        <v>2</v>
      </c>
      <c r="P6837" s="131">
        <v>859800</v>
      </c>
      <c r="Q6837" s="48">
        <f>+FACTURACION[[#This Row],[CANTIDAD]]*FACTURACION[[#This Row],[VR UNITARIO]]/1000</f>
        <v>1719.6</v>
      </c>
      <c r="R6837" s="44" t="str">
        <f>+VLOOKUP(FACTURACION[[#This Row],[NIT]],TABLACLIENTE,5,FALSE)</f>
        <v>IBAGUE</v>
      </c>
    </row>
    <row r="6838" spans="3:18">
      <c r="C6838" s="29">
        <v>2020</v>
      </c>
      <c r="D6838" s="30" t="s">
        <v>703</v>
      </c>
      <c r="E6838" s="30">
        <f>MONTH(FACTURACION[[#This Row],[MES]]&amp;1)</f>
        <v>10</v>
      </c>
      <c r="F6838" s="223">
        <f>DATE(FACTURACION[[#This Row],[AÑO]],FACTURACION[[#This Row],[Mes numero]],1)</f>
        <v>44105</v>
      </c>
      <c r="G6838" s="162" t="s">
        <v>5498</v>
      </c>
      <c r="H6838" s="25">
        <v>901235749</v>
      </c>
      <c r="I6838" s="44" t="str">
        <f>+VLOOKUP(FACTURACION[[#This Row],[NIT]],TABLACLIENTE,2,FALSE)</f>
        <v>SERMY S.A.S.</v>
      </c>
      <c r="J6838" s="114" t="s">
        <v>3500</v>
      </c>
      <c r="K6838" s="44" t="str">
        <f>+VLOOKUP(FACTURACION[[#This Row],[REFERENCIA]],CODINV,2,FALSE)</f>
        <v>ORIFICE VALVES 1/8", THE ALUMINUM ORIFICE WILL BE DYED RED.</v>
      </c>
      <c r="L6838" s="44" t="str">
        <f>IF(VLOOKUP(FACTURACION[[#This Row],[REFERENCIA]],CODINV,3,FALSE)=0,"",VLOOKUP(FACTURACION[[#This Row],[REFERENCIA]],CODINV,3,FALSE))</f>
        <v>72494P019</v>
      </c>
      <c r="M6838" s="44" t="str">
        <f>+VLOOKUP(FACTURACION[[#This Row],[REFERENCIA]],CODINV,4,FALSE)</f>
        <v>REPUESTOS Y ACCESORIOS</v>
      </c>
      <c r="N6838" s="44" t="str">
        <f>+VLOOKUP(FACTURACION[[#This Row],[REFERENCIA]],CODINV,5,FALSE)</f>
        <v>HONEYWELL</v>
      </c>
      <c r="O6838" s="30">
        <v>4</v>
      </c>
      <c r="P6838" s="131">
        <v>30000</v>
      </c>
      <c r="Q6838" s="48">
        <f>+FACTURACION[[#This Row],[CANTIDAD]]*FACTURACION[[#This Row],[VR UNITARIO]]/1000</f>
        <v>120</v>
      </c>
      <c r="R6838" s="44" t="str">
        <f>+VLOOKUP(FACTURACION[[#This Row],[NIT]],TABLACLIENTE,5,FALSE)</f>
        <v>IBAGUE</v>
      </c>
    </row>
    <row r="6839" spans="3:18">
      <c r="C6839" s="29">
        <v>2020</v>
      </c>
      <c r="D6839" s="30" t="s">
        <v>703</v>
      </c>
      <c r="E6839" s="30">
        <f>MONTH(FACTURACION[[#This Row],[MES]]&amp;1)</f>
        <v>10</v>
      </c>
      <c r="F6839" s="223">
        <f>DATE(FACTURACION[[#This Row],[AÑO]],FACTURACION[[#This Row],[Mes numero]],1)</f>
        <v>44105</v>
      </c>
      <c r="G6839" s="162" t="s">
        <v>5499</v>
      </c>
      <c r="H6839" s="25">
        <v>890101691</v>
      </c>
      <c r="I6839" s="44" t="str">
        <f>+VLOOKUP(FACTURACION[[#This Row],[NIT]],TABLACLIENTE,2,FALSE)</f>
        <v>GASES DEL CARIBE S.A.E.S.P. (GASCARIBE S.A E.S.P.)</v>
      </c>
      <c r="J6839" s="114" t="s">
        <v>108</v>
      </c>
      <c r="K6839" s="44" t="str">
        <f>+VLOOKUP(FACTURACION[[#This Row],[REFERENCIA]],CODINV,2,FALSE)</f>
        <v>MEDIDOR BK G4 C:1/2"</v>
      </c>
      <c r="L6839" s="44" t="str">
        <f>IF(VLOOKUP(FACTURACION[[#This Row],[REFERENCIA]],CODINV,3,FALSE)=0,"",VLOOKUP(FACTURACION[[#This Row],[REFERENCIA]],CODINV,3,FALSE))</f>
        <v>G4K MT 152MM</v>
      </c>
      <c r="M6839" s="44" t="str">
        <f>+VLOOKUP(FACTURACION[[#This Row],[REFERENCIA]],CODINV,4,FALSE)</f>
        <v>MEDIDORES</v>
      </c>
      <c r="N6839" s="44" t="str">
        <f>+VLOOKUP(FACTURACION[[#This Row],[REFERENCIA]],CODINV,5,FALSE)</f>
        <v>HONEYWELL</v>
      </c>
      <c r="O6839" s="30">
        <v>50</v>
      </c>
      <c r="P6839" s="131">
        <v>178148</v>
      </c>
      <c r="Q6839" s="48">
        <f>+FACTURACION[[#This Row],[CANTIDAD]]*FACTURACION[[#This Row],[VR UNITARIO]]/1000</f>
        <v>8907.4</v>
      </c>
      <c r="R6839" s="44" t="str">
        <f>+VLOOKUP(FACTURACION[[#This Row],[NIT]],TABLACLIENTE,5,FALSE)</f>
        <v>BARRANQUILLA</v>
      </c>
    </row>
    <row r="6840" spans="3:18">
      <c r="C6840" s="29">
        <v>2020</v>
      </c>
      <c r="D6840" s="30" t="s">
        <v>703</v>
      </c>
      <c r="E6840" s="30">
        <f>MONTH(FACTURACION[[#This Row],[MES]]&amp;1)</f>
        <v>10</v>
      </c>
      <c r="F6840" s="223">
        <f>DATE(FACTURACION[[#This Row],[AÑO]],FACTURACION[[#This Row],[Mes numero]],1)</f>
        <v>44105</v>
      </c>
      <c r="G6840" s="162" t="s">
        <v>5499</v>
      </c>
      <c r="H6840" s="25">
        <v>890101691</v>
      </c>
      <c r="I6840" s="44" t="str">
        <f>+VLOOKUP(FACTURACION[[#This Row],[NIT]],TABLACLIENTE,2,FALSE)</f>
        <v>GASES DEL CARIBE S.A.E.S.P. (GASCARIBE S.A E.S.P.)</v>
      </c>
      <c r="J6840" s="114" t="s">
        <v>20</v>
      </c>
      <c r="K6840" s="44" t="str">
        <f>+VLOOKUP(FACTURACION[[#This Row],[REFERENCIA]],CODINV,2,FALSE)</f>
        <v xml:space="preserve">MEDIDOR AC-250 C: 3/4" CON CONECTORES </v>
      </c>
      <c r="L6840" s="44" t="str">
        <f>IF(VLOOKUP(FACTURACION[[#This Row],[REFERENCIA]],CODINV,3,FALSE)=0,"",VLOOKUP(FACTURACION[[#This Row],[REFERENCIA]],CODINV,3,FALSE))</f>
        <v/>
      </c>
      <c r="M6840" s="44" t="str">
        <f>+VLOOKUP(FACTURACION[[#This Row],[REFERENCIA]],CODINV,4,FALSE)</f>
        <v>MEDIDORES</v>
      </c>
      <c r="N6840" s="44" t="str">
        <f>+VLOOKUP(FACTURACION[[#This Row],[REFERENCIA]],CODINV,5,FALSE)</f>
        <v>HONEYWELL</v>
      </c>
      <c r="O6840" s="30">
        <v>25</v>
      </c>
      <c r="P6840" s="131">
        <v>410801</v>
      </c>
      <c r="Q6840" s="48">
        <f>+FACTURACION[[#This Row],[CANTIDAD]]*FACTURACION[[#This Row],[VR UNITARIO]]/1000</f>
        <v>10270.025</v>
      </c>
      <c r="R6840" s="44" t="str">
        <f>+VLOOKUP(FACTURACION[[#This Row],[NIT]],TABLACLIENTE,5,FALSE)</f>
        <v>BARRANQUILLA</v>
      </c>
    </row>
    <row r="6841" spans="3:18">
      <c r="C6841" s="29">
        <v>2020</v>
      </c>
      <c r="D6841" s="30" t="s">
        <v>703</v>
      </c>
      <c r="E6841" s="30">
        <f>MONTH(FACTURACION[[#This Row],[MES]]&amp;1)</f>
        <v>10</v>
      </c>
      <c r="F6841" s="223">
        <f>DATE(FACTURACION[[#This Row],[AÑO]],FACTURACION[[#This Row],[Mes numero]],1)</f>
        <v>44105</v>
      </c>
      <c r="G6841" s="162" t="s">
        <v>5500</v>
      </c>
      <c r="H6841" s="25">
        <v>890503900</v>
      </c>
      <c r="I6841" s="44" t="str">
        <f>+VLOOKUP(FACTURACION[[#This Row],[NIT]],TABLACLIENTE,2,FALSE)</f>
        <v>GASES DEL ORIENTE S.A. E.S.P.</v>
      </c>
      <c r="J6841" s="114" t="s">
        <v>20</v>
      </c>
      <c r="K6841" s="44" t="str">
        <f>+VLOOKUP(FACTURACION[[#This Row],[REFERENCIA]],CODINV,2,FALSE)</f>
        <v xml:space="preserve">MEDIDOR AC-250 C: 3/4" CON CONECTORES </v>
      </c>
      <c r="L6841" s="44" t="str">
        <f>IF(VLOOKUP(FACTURACION[[#This Row],[REFERENCIA]],CODINV,3,FALSE)=0,"",VLOOKUP(FACTURACION[[#This Row],[REFERENCIA]],CODINV,3,FALSE))</f>
        <v/>
      </c>
      <c r="M6841" s="44" t="str">
        <f>+VLOOKUP(FACTURACION[[#This Row],[REFERENCIA]],CODINV,4,FALSE)</f>
        <v>MEDIDORES</v>
      </c>
      <c r="N6841" s="44" t="str">
        <f>+VLOOKUP(FACTURACION[[#This Row],[REFERENCIA]],CODINV,5,FALSE)</f>
        <v>HONEYWELL</v>
      </c>
      <c r="O6841" s="30">
        <v>1</v>
      </c>
      <c r="P6841" s="131">
        <v>475882</v>
      </c>
      <c r="Q6841" s="48">
        <f>+FACTURACION[[#This Row],[CANTIDAD]]*FACTURACION[[#This Row],[VR UNITARIO]]/1000</f>
        <v>475.88200000000001</v>
      </c>
      <c r="R6841" s="44" t="str">
        <f>+VLOOKUP(FACTURACION[[#This Row],[NIT]],TABLACLIENTE,5,FALSE)</f>
        <v>CUCUTA</v>
      </c>
    </row>
    <row r="6842" spans="3:18">
      <c r="C6842" s="29">
        <v>2020</v>
      </c>
      <c r="D6842" s="30" t="s">
        <v>703</v>
      </c>
      <c r="E6842" s="30">
        <f>MONTH(FACTURACION[[#This Row],[MES]]&amp;1)</f>
        <v>10</v>
      </c>
      <c r="F6842" s="223">
        <f>DATE(FACTURACION[[#This Row],[AÑO]],FACTURACION[[#This Row],[Mes numero]],1)</f>
        <v>44105</v>
      </c>
      <c r="G6842" s="162" t="s">
        <v>5501</v>
      </c>
      <c r="H6842" s="25">
        <v>860033633</v>
      </c>
      <c r="I6842" s="44" t="str">
        <f>+VLOOKUP(FACTURACION[[#This Row],[NIT]],TABLACLIENTE,2,FALSE)</f>
        <v>RAYOGAS S.A. E.S.P.</v>
      </c>
      <c r="J6842" s="114" t="s">
        <v>6</v>
      </c>
      <c r="K6842" s="44" t="str">
        <f>+VLOOKUP(FACTURACION[[#This Row],[REFERENCIA]],CODINV,2,FALSE)</f>
        <v>REG.1813C C:3/4" R:6-15" O:1/2</v>
      </c>
      <c r="L6842" s="44" t="str">
        <f>IF(VLOOKUP(FACTURACION[[#This Row],[REFERENCIA]],CODINV,3,FALSE)=0,"",VLOOKUP(FACTURACION[[#This Row],[REFERENCIA]],CODINV,3,FALSE))</f>
        <v/>
      </c>
      <c r="M6842" s="44" t="str">
        <f>+VLOOKUP(FACTURACION[[#This Row],[REFERENCIA]],CODINV,4,FALSE)</f>
        <v>REGULADORES</v>
      </c>
      <c r="N6842" s="44" t="str">
        <f>+VLOOKUP(FACTURACION[[#This Row],[REFERENCIA]],CODINV,5,FALSE)</f>
        <v>HONEYWELL</v>
      </c>
      <c r="O6842" s="30">
        <v>2</v>
      </c>
      <c r="P6842" s="131">
        <v>169323</v>
      </c>
      <c r="Q6842" s="48">
        <f>+FACTURACION[[#This Row],[CANTIDAD]]*FACTURACION[[#This Row],[VR UNITARIO]]/1000</f>
        <v>338.64600000000002</v>
      </c>
      <c r="R6842" s="44" t="str">
        <f>+VLOOKUP(FACTURACION[[#This Row],[NIT]],TABLACLIENTE,5,FALSE)</f>
        <v>BOGOTÁ D.C.</v>
      </c>
    </row>
    <row r="6843" spans="3:18">
      <c r="C6843" s="29">
        <v>2020</v>
      </c>
      <c r="D6843" s="30" t="s">
        <v>703</v>
      </c>
      <c r="E6843" s="30">
        <f>MONTH(FACTURACION[[#This Row],[MES]]&amp;1)</f>
        <v>10</v>
      </c>
      <c r="F6843" s="223">
        <f>DATE(FACTURACION[[#This Row],[AÑO]],FACTURACION[[#This Row],[Mes numero]],1)</f>
        <v>44105</v>
      </c>
      <c r="G6843" s="162" t="s">
        <v>5502</v>
      </c>
      <c r="H6843" s="25">
        <v>900362180</v>
      </c>
      <c r="I6843" s="44" t="str">
        <f>+VLOOKUP(FACTURACION[[#This Row],[NIT]],TABLACLIENTE,2,FALSE)</f>
        <v xml:space="preserve">EQUIPOS Y SERVICIOS ALOSAN S A S </v>
      </c>
      <c r="J6843" s="114" t="s">
        <v>708</v>
      </c>
      <c r="K6843" s="44" t="str">
        <f>+VLOOKUP(FACTURACION[[#This Row],[REFERENCIA]],CODINV,2,FALSE)</f>
        <v>REGULADOR PRIMERA ETAPA 1-15 PSI A1/4 NPT</v>
      </c>
      <c r="L6843" s="44" t="str">
        <f>IF(VLOOKUP(FACTURACION[[#This Row],[REFERENCIA]],CODINV,3,FALSE)=0,"",VLOOKUP(FACTURACION[[#This Row],[REFERENCIA]],CODINV,3,FALSE))</f>
        <v>902</v>
      </c>
      <c r="M6843" s="44" t="str">
        <f>+VLOOKUP(FACTURACION[[#This Row],[REFERENCIA]],CODINV,4,FALSE)</f>
        <v>REGULADORES</v>
      </c>
      <c r="N6843" s="44" t="str">
        <f>+VLOOKUP(FACTURACION[[#This Row],[REFERENCIA]],CODINV,5,FALSE)</f>
        <v>CAVAGNA</v>
      </c>
      <c r="O6843" s="30">
        <v>12</v>
      </c>
      <c r="P6843" s="131">
        <v>92000</v>
      </c>
      <c r="Q6843" s="48">
        <f>+FACTURACION[[#This Row],[CANTIDAD]]*FACTURACION[[#This Row],[VR UNITARIO]]/1000</f>
        <v>1104</v>
      </c>
      <c r="R6843" s="44" t="str">
        <f>+VLOOKUP(FACTURACION[[#This Row],[NIT]],TABLACLIENTE,5,FALSE)</f>
        <v>BOGOTÁ D.C.</v>
      </c>
    </row>
    <row r="6844" spans="3:18">
      <c r="C6844" s="29">
        <v>2020</v>
      </c>
      <c r="D6844" s="30" t="s">
        <v>703</v>
      </c>
      <c r="E6844" s="30">
        <f>MONTH(FACTURACION[[#This Row],[MES]]&amp;1)</f>
        <v>10</v>
      </c>
      <c r="F6844" s="223">
        <f>DATE(FACTURACION[[#This Row],[AÑO]],FACTURACION[[#This Row],[Mes numero]],1)</f>
        <v>44105</v>
      </c>
      <c r="G6844" s="162" t="s">
        <v>5503</v>
      </c>
      <c r="H6844" s="25">
        <v>830051066</v>
      </c>
      <c r="I6844" s="44" t="str">
        <f>+VLOOKUP(FACTURACION[[#This Row],[NIT]],TABLACLIENTE,2,FALSE)</f>
        <v>COMBUSTION Y CONTROL LTDA</v>
      </c>
      <c r="J6844" s="114" t="s">
        <v>198</v>
      </c>
      <c r="K6844" s="44" t="str">
        <f>+VLOOKUP(FACTURACION[[#This Row],[REFERENCIA]],CODINV,2,FALSE)</f>
        <v>REG. 1813C-HC C. 1 1/4" R: 6-15" O: 1/2</v>
      </c>
      <c r="L6844" s="44" t="str">
        <f>IF(VLOOKUP(FACTURACION[[#This Row],[REFERENCIA]],CODINV,3,FALSE)=0,"",VLOOKUP(FACTURACION[[#This Row],[REFERENCIA]],CODINV,3,FALSE))</f>
        <v/>
      </c>
      <c r="M6844" s="44" t="str">
        <f>+VLOOKUP(FACTURACION[[#This Row],[REFERENCIA]],CODINV,4,FALSE)</f>
        <v>REGULADORES</v>
      </c>
      <c r="N6844" s="44" t="str">
        <f>+VLOOKUP(FACTURACION[[#This Row],[REFERENCIA]],CODINV,5,FALSE)</f>
        <v>HONEYWELL</v>
      </c>
      <c r="O6844" s="30">
        <v>8</v>
      </c>
      <c r="P6844" s="131">
        <v>175000</v>
      </c>
      <c r="Q6844" s="48">
        <f>+FACTURACION[[#This Row],[CANTIDAD]]*FACTURACION[[#This Row],[VR UNITARIO]]/1000</f>
        <v>1400</v>
      </c>
      <c r="R6844" s="44" t="str">
        <f>+VLOOKUP(FACTURACION[[#This Row],[NIT]],TABLACLIENTE,5,FALSE)</f>
        <v>BOGOTÁ D.C.</v>
      </c>
    </row>
    <row r="6845" spans="3:18">
      <c r="C6845" s="29">
        <v>2020</v>
      </c>
      <c r="D6845" s="30" t="s">
        <v>704</v>
      </c>
      <c r="E6845" s="30">
        <f>MONTH(FACTURACION[[#This Row],[MES]]&amp;1)</f>
        <v>11</v>
      </c>
      <c r="F6845" s="223">
        <f>DATE(FACTURACION[[#This Row],[AÑO]],FACTURACION[[#This Row],[Mes numero]],1)</f>
        <v>44136</v>
      </c>
      <c r="G6845" s="177" t="s">
        <v>5515</v>
      </c>
      <c r="H6845" s="25">
        <v>890208316</v>
      </c>
      <c r="I6845" s="44" t="str">
        <f>+VLOOKUP(FACTURACION[[#This Row],[NIT]],TABLACLIENTE,2,FALSE)</f>
        <v xml:space="preserve">METROGAS DE COLOMBIA S.A. E.S.P.  (METROGAS S.A. E.S.P)
</v>
      </c>
      <c r="J6845" s="3" t="s">
        <v>574</v>
      </c>
      <c r="K6845" s="44" t="str">
        <f>+VLOOKUP(FACTURACION[[#This Row],[REFERENCIA]],CODINV,2,FALSE)</f>
        <v>FILTER ASSEMBY (INSPIRATOR)</v>
      </c>
      <c r="L6845" s="44" t="str">
        <f>IF(VLOOKUP(FACTURACION[[#This Row],[REFERENCIA]],CODINV,3,FALSE)=0,"",VLOOKUP(FACTURACION[[#This Row],[REFERENCIA]],CODINV,3,FALSE))</f>
        <v>74074K001</v>
      </c>
      <c r="M6845" s="44" t="str">
        <f>+VLOOKUP(FACTURACION[[#This Row],[REFERENCIA]],CODINV,4,FALSE)</f>
        <v>FILTROS</v>
      </c>
      <c r="N6845" s="44" t="str">
        <f>+VLOOKUP(FACTURACION[[#This Row],[REFERENCIA]],CODINV,5,FALSE)</f>
        <v>HONEYWELL</v>
      </c>
      <c r="O6845" s="143">
        <v>0</v>
      </c>
      <c r="P6845" s="131">
        <v>99594.52</v>
      </c>
      <c r="Q6845" s="48">
        <f>+FACTURACION[[#This Row],[CANTIDAD]]*FACTURACION[[#This Row],[VR UNITARIO]]/1000</f>
        <v>0</v>
      </c>
      <c r="R6845" s="44" t="str">
        <f>+VLOOKUP(FACTURACION[[#This Row],[NIT]],TABLACLIENTE,5,FALSE)</f>
        <v>FLORIDABLANCA</v>
      </c>
    </row>
    <row r="6846" spans="3:18">
      <c r="C6846" s="29">
        <v>2020</v>
      </c>
      <c r="D6846" s="30" t="s">
        <v>704</v>
      </c>
      <c r="E6846" s="30">
        <f>MONTH(FACTURACION[[#This Row],[MES]]&amp;1)</f>
        <v>11</v>
      </c>
      <c r="F6846" s="223">
        <f>DATE(FACTURACION[[#This Row],[AÑO]],FACTURACION[[#This Row],[Mes numero]],1)</f>
        <v>44136</v>
      </c>
      <c r="G6846" s="177" t="s">
        <v>5515</v>
      </c>
      <c r="H6846" s="25">
        <v>890208316</v>
      </c>
      <c r="I6846" s="44" t="str">
        <f>+VLOOKUP(FACTURACION[[#This Row],[NIT]],TABLACLIENTE,2,FALSE)</f>
        <v xml:space="preserve">METROGAS DE COLOMBIA S.A. E.S.P.  (METROGAS S.A. E.S.P)
</v>
      </c>
      <c r="J6846" s="3" t="s">
        <v>569</v>
      </c>
      <c r="K6846" s="44" t="str">
        <f>+VLOOKUP(FACTURACION[[#This Row],[REFERENCIA]],CODINV,2,FALSE)</f>
        <v>MANGA 2" S600 H7</v>
      </c>
      <c r="L6846" s="44" t="str">
        <f>IF(VLOOKUP(FACTURACION[[#This Row],[REFERENCIA]],CODINV,3,FALSE)=0,"",VLOOKUP(FACTURACION[[#This Row],[REFERENCIA]],CODINV,3,FALSE))</f>
        <v>73677P001</v>
      </c>
      <c r="M6846" s="44" t="str">
        <f>+VLOOKUP(FACTURACION[[#This Row],[REFERENCIA]],CODINV,4,FALSE)</f>
        <v>MANGAS</v>
      </c>
      <c r="N6846" s="44" t="str">
        <f>+VLOOKUP(FACTURACION[[#This Row],[REFERENCIA]],CODINV,5,FALSE)</f>
        <v>HONEYWELL</v>
      </c>
      <c r="O6846" s="143">
        <v>0</v>
      </c>
      <c r="P6846" s="131">
        <v>711666.81</v>
      </c>
      <c r="Q6846" s="48">
        <f>+FACTURACION[[#This Row],[CANTIDAD]]*FACTURACION[[#This Row],[VR UNITARIO]]/1000</f>
        <v>0</v>
      </c>
      <c r="R6846" s="44" t="str">
        <f>+VLOOKUP(FACTURACION[[#This Row],[NIT]],TABLACLIENTE,5,FALSE)</f>
        <v>FLORIDABLANCA</v>
      </c>
    </row>
    <row r="6847" spans="3:18">
      <c r="C6847" s="29">
        <v>2020</v>
      </c>
      <c r="D6847" s="30" t="s">
        <v>704</v>
      </c>
      <c r="E6847" s="30">
        <f>MONTH(FACTURACION[[#This Row],[MES]]&amp;1)</f>
        <v>11</v>
      </c>
      <c r="F6847" s="223">
        <f>DATE(FACTURACION[[#This Row],[AÑO]],FACTURACION[[#This Row],[Mes numero]],1)</f>
        <v>44136</v>
      </c>
      <c r="G6847" s="177" t="s">
        <v>5515</v>
      </c>
      <c r="H6847" s="25">
        <v>890208316</v>
      </c>
      <c r="I6847" s="44" t="str">
        <f>+VLOOKUP(FACTURACION[[#This Row],[NIT]],TABLACLIENTE,2,FALSE)</f>
        <v xml:space="preserve">METROGAS DE COLOMBIA S.A. E.S.P.  (METROGAS S.A. E.S.P)
</v>
      </c>
      <c r="J6847" s="3" t="s">
        <v>132</v>
      </c>
      <c r="K6847" s="44" t="str">
        <f>+VLOOKUP(FACTURACION[[#This Row],[REFERENCIA]],CODINV,2,FALSE)</f>
        <v>KIT REPARACION BUNA N 80</v>
      </c>
      <c r="L6847" s="44" t="str">
        <f>IF(VLOOKUP(FACTURACION[[#This Row],[REFERENCIA]],CODINV,3,FALSE)=0,"",VLOOKUP(FACTURACION[[#This Row],[REFERENCIA]],CODINV,3,FALSE))</f>
        <v>73914K010</v>
      </c>
      <c r="M6847" s="44" t="str">
        <f>+VLOOKUP(FACTURACION[[#This Row],[REFERENCIA]],CODINV,4,FALSE)</f>
        <v>REPUESTOS Y ACCESORIOS</v>
      </c>
      <c r="N6847" s="44" t="str">
        <f>+VLOOKUP(FACTURACION[[#This Row],[REFERENCIA]],CODINV,5,FALSE)</f>
        <v>HONEYWELL</v>
      </c>
      <c r="O6847" s="143">
        <v>0</v>
      </c>
      <c r="P6847" s="131">
        <v>187501.15</v>
      </c>
      <c r="Q6847" s="48">
        <f>+FACTURACION[[#This Row],[CANTIDAD]]*FACTURACION[[#This Row],[VR UNITARIO]]/1000</f>
        <v>0</v>
      </c>
      <c r="R6847" s="44" t="str">
        <f>+VLOOKUP(FACTURACION[[#This Row],[NIT]],TABLACLIENTE,5,FALSE)</f>
        <v>FLORIDABLANCA</v>
      </c>
    </row>
    <row r="6848" spans="3:18">
      <c r="C6848" s="29">
        <v>2020</v>
      </c>
      <c r="D6848" s="30" t="s">
        <v>704</v>
      </c>
      <c r="E6848" s="30">
        <f>MONTH(FACTURACION[[#This Row],[MES]]&amp;1)</f>
        <v>11</v>
      </c>
      <c r="F6848" s="223">
        <f>DATE(FACTURACION[[#This Row],[AÑO]],FACTURACION[[#This Row],[Mes numero]],1)</f>
        <v>44136</v>
      </c>
      <c r="G6848" s="162" t="s">
        <v>5516</v>
      </c>
      <c r="H6848" s="25">
        <v>890208316</v>
      </c>
      <c r="I6848" s="44" t="str">
        <f>+VLOOKUP(FACTURACION[[#This Row],[NIT]],TABLACLIENTE,2,FALSE)</f>
        <v xml:space="preserve">METROGAS DE COLOMBIA S.A. E.S.P.  (METROGAS S.A. E.S.P)
</v>
      </c>
      <c r="J6848" s="3" t="s">
        <v>20</v>
      </c>
      <c r="K6848" s="44" t="str">
        <f>+VLOOKUP(FACTURACION[[#This Row],[REFERENCIA]],CODINV,2,FALSE)</f>
        <v xml:space="preserve">MEDIDOR AC-250 C: 3/4" CON CONECTORES </v>
      </c>
      <c r="L6848" s="44" t="str">
        <f>IF(VLOOKUP(FACTURACION[[#This Row],[REFERENCIA]],CODINV,3,FALSE)=0,"",VLOOKUP(FACTURACION[[#This Row],[REFERENCIA]],CODINV,3,FALSE))</f>
        <v/>
      </c>
      <c r="M6848" s="44" t="str">
        <f>+VLOOKUP(FACTURACION[[#This Row],[REFERENCIA]],CODINV,4,FALSE)</f>
        <v>MEDIDORES</v>
      </c>
      <c r="N6848" s="44" t="str">
        <f>+VLOOKUP(FACTURACION[[#This Row],[REFERENCIA]],CODINV,5,FALSE)</f>
        <v>HONEYWELL</v>
      </c>
      <c r="O6848" s="144">
        <v>2</v>
      </c>
      <c r="P6848" s="131">
        <v>449143</v>
      </c>
      <c r="Q6848" s="48">
        <f>+FACTURACION[[#This Row],[CANTIDAD]]*FACTURACION[[#This Row],[VR UNITARIO]]/1000</f>
        <v>898.28599999999994</v>
      </c>
      <c r="R6848" s="44" t="str">
        <f>+VLOOKUP(FACTURACION[[#This Row],[NIT]],TABLACLIENTE,5,FALSE)</f>
        <v>FLORIDABLANCA</v>
      </c>
    </row>
    <row r="6849" spans="3:18">
      <c r="C6849" s="29">
        <v>2020</v>
      </c>
      <c r="D6849" s="30" t="s">
        <v>704</v>
      </c>
      <c r="E6849" s="30">
        <f>MONTH(FACTURACION[[#This Row],[MES]]&amp;1)</f>
        <v>11</v>
      </c>
      <c r="F6849" s="223">
        <f>DATE(FACTURACION[[#This Row],[AÑO]],FACTURACION[[#This Row],[Mes numero]],1)</f>
        <v>44136</v>
      </c>
      <c r="G6849" s="162" t="s">
        <v>5517</v>
      </c>
      <c r="H6849" s="25">
        <v>890208316</v>
      </c>
      <c r="I6849" s="44" t="str">
        <f>+VLOOKUP(FACTURACION[[#This Row],[NIT]],TABLACLIENTE,2,FALSE)</f>
        <v xml:space="preserve">METROGAS DE COLOMBIA S.A. E.S.P.  (METROGAS S.A. E.S.P)
</v>
      </c>
      <c r="J6849" s="3" t="s">
        <v>20</v>
      </c>
      <c r="K6849" s="44" t="str">
        <f>+VLOOKUP(FACTURACION[[#This Row],[REFERENCIA]],CODINV,2,FALSE)</f>
        <v xml:space="preserve">MEDIDOR AC-250 C: 3/4" CON CONECTORES </v>
      </c>
      <c r="L6849" s="44" t="str">
        <f>IF(VLOOKUP(FACTURACION[[#This Row],[REFERENCIA]],CODINV,3,FALSE)=0,"",VLOOKUP(FACTURACION[[#This Row],[REFERENCIA]],CODINV,3,FALSE))</f>
        <v/>
      </c>
      <c r="M6849" s="44" t="str">
        <f>+VLOOKUP(FACTURACION[[#This Row],[REFERENCIA]],CODINV,4,FALSE)</f>
        <v>MEDIDORES</v>
      </c>
      <c r="N6849" s="44" t="str">
        <f>+VLOOKUP(FACTURACION[[#This Row],[REFERENCIA]],CODINV,5,FALSE)</f>
        <v>HONEYWELL</v>
      </c>
      <c r="O6849" s="144">
        <v>15</v>
      </c>
      <c r="P6849" s="131">
        <v>449143</v>
      </c>
      <c r="Q6849" s="48">
        <f>+FACTURACION[[#This Row],[CANTIDAD]]*FACTURACION[[#This Row],[VR UNITARIO]]/1000</f>
        <v>6737.1450000000004</v>
      </c>
      <c r="R6849" s="44" t="str">
        <f>+VLOOKUP(FACTURACION[[#This Row],[NIT]],TABLACLIENTE,5,FALSE)</f>
        <v>FLORIDABLANCA</v>
      </c>
    </row>
    <row r="6850" spans="3:18">
      <c r="C6850" s="29">
        <v>2020</v>
      </c>
      <c r="D6850" s="30" t="s">
        <v>704</v>
      </c>
      <c r="E6850" s="30">
        <f>MONTH(FACTURACION[[#This Row],[MES]]&amp;1)</f>
        <v>11</v>
      </c>
      <c r="F6850" s="223">
        <f>DATE(FACTURACION[[#This Row],[AÑO]],FACTURACION[[#This Row],[Mes numero]],1)</f>
        <v>44136</v>
      </c>
      <c r="G6850" s="162" t="s">
        <v>5518</v>
      </c>
      <c r="H6850" s="25">
        <v>890400869</v>
      </c>
      <c r="I6850" s="44" t="str">
        <f>+VLOOKUP(FACTURACION[[#This Row],[NIT]],TABLACLIENTE,2,FALSE)</f>
        <v>SURTIDORA DE GAS DEL CARIBE S.A. E.S.P. (SURTIGAS S.A. E.S.P.)</v>
      </c>
      <c r="J6850" s="3" t="s">
        <v>1679</v>
      </c>
      <c r="K6850" s="44" t="str">
        <f>+VLOOKUP(FACTURACION[[#This Row],[REFERENCIA]],CODINV,2,FALSE)</f>
        <v>MEDIDOR BK G4 C: DE 1"</v>
      </c>
      <c r="L6850" s="44" t="str">
        <f>IF(VLOOKUP(FACTURACION[[#This Row],[REFERENCIA]],CODINV,3,FALSE)=0,"",VLOOKUP(FACTURACION[[#This Row],[REFERENCIA]],CODINV,3,FALSE))</f>
        <v/>
      </c>
      <c r="M6850" s="44" t="str">
        <f>+VLOOKUP(FACTURACION[[#This Row],[REFERENCIA]],CODINV,4,FALSE)</f>
        <v>MEDIDORES</v>
      </c>
      <c r="N6850" s="44" t="str">
        <f>+VLOOKUP(FACTURACION[[#This Row],[REFERENCIA]],CODINV,5,FALSE)</f>
        <v>HONEYWELL</v>
      </c>
      <c r="O6850" s="144">
        <v>300</v>
      </c>
      <c r="P6850" s="131">
        <v>123120</v>
      </c>
      <c r="Q6850" s="48">
        <f>+FACTURACION[[#This Row],[CANTIDAD]]*FACTURACION[[#This Row],[VR UNITARIO]]/1000</f>
        <v>36936</v>
      </c>
      <c r="R6850" s="44" t="str">
        <f>+VLOOKUP(FACTURACION[[#This Row],[NIT]],TABLACLIENTE,5,FALSE)</f>
        <v>CARTAGENA</v>
      </c>
    </row>
    <row r="6851" spans="3:18">
      <c r="C6851" s="29">
        <v>2020</v>
      </c>
      <c r="D6851" s="30" t="s">
        <v>704</v>
      </c>
      <c r="E6851" s="30">
        <f>MONTH(FACTURACION[[#This Row],[MES]]&amp;1)</f>
        <v>11</v>
      </c>
      <c r="F6851" s="223">
        <f>DATE(FACTURACION[[#This Row],[AÑO]],FACTURACION[[#This Row],[Mes numero]],1)</f>
        <v>44136</v>
      </c>
      <c r="G6851" s="178" t="s">
        <v>5519</v>
      </c>
      <c r="H6851" s="25">
        <v>822001073</v>
      </c>
      <c r="I6851" s="44" t="str">
        <f>+VLOOKUP(FACTURACION[[#This Row],[NIT]],TABLACLIENTE,2,FALSE)</f>
        <v>MADIGAS INGENIEROS S.A. E.S.P.</v>
      </c>
      <c r="J6851" s="3" t="s">
        <v>28</v>
      </c>
      <c r="K6851" s="44" t="str">
        <f>+VLOOKUP(FACTURACION[[#This Row],[REFERENCIA]],CODINV,2,FALSE)</f>
        <v>REGULADOR SR 113 3/4 R: 7-12 O:1/4</v>
      </c>
      <c r="L6851" s="44" t="str">
        <f>IF(VLOOKUP(FACTURACION[[#This Row],[REFERENCIA]],CODINV,3,FALSE)=0,"",VLOOKUP(FACTURACION[[#This Row],[REFERENCIA]],CODINV,3,FALSE))</f>
        <v/>
      </c>
      <c r="M6851" s="44" t="str">
        <f>+VLOOKUP(FACTURACION[[#This Row],[REFERENCIA]],CODINV,4,FALSE)</f>
        <v>REGULADORES</v>
      </c>
      <c r="N6851" s="44" t="str">
        <f>+VLOOKUP(FACTURACION[[#This Row],[REFERENCIA]],CODINV,5,FALSE)</f>
        <v>HONEYWELL</v>
      </c>
      <c r="O6851" s="145">
        <v>0</v>
      </c>
      <c r="P6851" s="131">
        <v>51500</v>
      </c>
      <c r="Q6851" s="48">
        <f>+FACTURACION[[#This Row],[CANTIDAD]]*FACTURACION[[#This Row],[VR UNITARIO]]/1000</f>
        <v>0</v>
      </c>
      <c r="R6851" s="44" t="str">
        <f>+VLOOKUP(FACTURACION[[#This Row],[NIT]],TABLACLIENTE,5,FALSE)</f>
        <v>ACACIAS</v>
      </c>
    </row>
    <row r="6852" spans="3:18">
      <c r="C6852" s="29">
        <v>2020</v>
      </c>
      <c r="D6852" s="30" t="s">
        <v>704</v>
      </c>
      <c r="E6852" s="30">
        <f>MONTH(FACTURACION[[#This Row],[MES]]&amp;1)</f>
        <v>11</v>
      </c>
      <c r="F6852" s="223">
        <f>DATE(FACTURACION[[#This Row],[AÑO]],FACTURACION[[#This Row],[Mes numero]],1)</f>
        <v>44136</v>
      </c>
      <c r="G6852" s="162" t="s">
        <v>5520</v>
      </c>
      <c r="H6852" s="25">
        <v>890208316</v>
      </c>
      <c r="I6852" s="44" t="str">
        <f>+VLOOKUP(FACTURACION[[#This Row],[NIT]],TABLACLIENTE,2,FALSE)</f>
        <v xml:space="preserve">METROGAS DE COLOMBIA S.A. E.S.P.  (METROGAS S.A. E.S.P)
</v>
      </c>
      <c r="J6852" s="3" t="s">
        <v>569</v>
      </c>
      <c r="K6852" s="44" t="str">
        <f>+VLOOKUP(FACTURACION[[#This Row],[REFERENCIA]],CODINV,2,FALSE)</f>
        <v>MANGA 2" S600 H7</v>
      </c>
      <c r="L6852" s="44" t="str">
        <f>IF(VLOOKUP(FACTURACION[[#This Row],[REFERENCIA]],CODINV,3,FALSE)=0,"",VLOOKUP(FACTURACION[[#This Row],[REFERENCIA]],CODINV,3,FALSE))</f>
        <v>73677P001</v>
      </c>
      <c r="M6852" s="44" t="str">
        <f>+VLOOKUP(FACTURACION[[#This Row],[REFERENCIA]],CODINV,4,FALSE)</f>
        <v>MANGAS</v>
      </c>
      <c r="N6852" s="44" t="str">
        <f>+VLOOKUP(FACTURACION[[#This Row],[REFERENCIA]],CODINV,5,FALSE)</f>
        <v>HONEYWELL</v>
      </c>
      <c r="O6852" s="146">
        <v>8</v>
      </c>
      <c r="P6852" s="131">
        <v>703570.87</v>
      </c>
      <c r="Q6852" s="48">
        <f>+FACTURACION[[#This Row],[CANTIDAD]]*FACTURACION[[#This Row],[VR UNITARIO]]/1000</f>
        <v>5628.5669600000001</v>
      </c>
      <c r="R6852" s="44" t="str">
        <f>+VLOOKUP(FACTURACION[[#This Row],[NIT]],TABLACLIENTE,5,FALSE)</f>
        <v>FLORIDABLANCA</v>
      </c>
    </row>
    <row r="6853" spans="3:18">
      <c r="C6853" s="29">
        <v>2020</v>
      </c>
      <c r="D6853" s="30" t="s">
        <v>704</v>
      </c>
      <c r="E6853" s="30">
        <f>MONTH(FACTURACION[[#This Row],[MES]]&amp;1)</f>
        <v>11</v>
      </c>
      <c r="F6853" s="223">
        <f>DATE(FACTURACION[[#This Row],[AÑO]],FACTURACION[[#This Row],[Mes numero]],1)</f>
        <v>44136</v>
      </c>
      <c r="G6853" s="162" t="s">
        <v>5520</v>
      </c>
      <c r="H6853" s="25">
        <v>890208316</v>
      </c>
      <c r="I6853" s="44" t="str">
        <f>+VLOOKUP(FACTURACION[[#This Row],[NIT]],TABLACLIENTE,2,FALSE)</f>
        <v xml:space="preserve">METROGAS DE COLOMBIA S.A. E.S.P.  (METROGAS S.A. E.S.P)
</v>
      </c>
      <c r="J6853" s="3" t="s">
        <v>132</v>
      </c>
      <c r="K6853" s="44" t="str">
        <f>+VLOOKUP(FACTURACION[[#This Row],[REFERENCIA]],CODINV,2,FALSE)</f>
        <v>KIT REPARACION BUNA N 80</v>
      </c>
      <c r="L6853" s="44" t="str">
        <f>IF(VLOOKUP(FACTURACION[[#This Row],[REFERENCIA]],CODINV,3,FALSE)=0,"",VLOOKUP(FACTURACION[[#This Row],[REFERENCIA]],CODINV,3,FALSE))</f>
        <v>73914K010</v>
      </c>
      <c r="M6853" s="44" t="str">
        <f>+VLOOKUP(FACTURACION[[#This Row],[REFERENCIA]],CODINV,4,FALSE)</f>
        <v>REPUESTOS Y ACCESORIOS</v>
      </c>
      <c r="N6853" s="44" t="str">
        <f>+VLOOKUP(FACTURACION[[#This Row],[REFERENCIA]],CODINV,5,FALSE)</f>
        <v>HONEYWELL</v>
      </c>
      <c r="O6853" s="146">
        <v>10</v>
      </c>
      <c r="P6853" s="131">
        <v>185368.13</v>
      </c>
      <c r="Q6853" s="48">
        <f>+FACTURACION[[#This Row],[CANTIDAD]]*FACTURACION[[#This Row],[VR UNITARIO]]/1000</f>
        <v>1853.6813</v>
      </c>
      <c r="R6853" s="44" t="str">
        <f>+VLOOKUP(FACTURACION[[#This Row],[NIT]],TABLACLIENTE,5,FALSE)</f>
        <v>FLORIDABLANCA</v>
      </c>
    </row>
    <row r="6854" spans="3:18">
      <c r="C6854" s="29">
        <v>2020</v>
      </c>
      <c r="D6854" s="30" t="s">
        <v>704</v>
      </c>
      <c r="E6854" s="30">
        <f>MONTH(FACTURACION[[#This Row],[MES]]&amp;1)</f>
        <v>11</v>
      </c>
      <c r="F6854" s="223">
        <f>DATE(FACTURACION[[#This Row],[AÑO]],FACTURACION[[#This Row],[Mes numero]],1)</f>
        <v>44136</v>
      </c>
      <c r="G6854" s="162" t="s">
        <v>5521</v>
      </c>
      <c r="H6854" s="25">
        <v>822001073</v>
      </c>
      <c r="I6854" s="44" t="str">
        <f>+VLOOKUP(FACTURACION[[#This Row],[NIT]],TABLACLIENTE,2,FALSE)</f>
        <v>MADIGAS INGENIEROS S.A. E.S.P.</v>
      </c>
      <c r="J6854" s="3" t="s">
        <v>28</v>
      </c>
      <c r="K6854" s="44" t="str">
        <f>+VLOOKUP(FACTURACION[[#This Row],[REFERENCIA]],CODINV,2,FALSE)</f>
        <v>REGULADOR SR 113 3/4 R: 7-12 O:1/4</v>
      </c>
      <c r="L6854" s="44" t="str">
        <f>IF(VLOOKUP(FACTURACION[[#This Row],[REFERENCIA]],CODINV,3,FALSE)=0,"",VLOOKUP(FACTURACION[[#This Row],[REFERENCIA]],CODINV,3,FALSE))</f>
        <v/>
      </c>
      <c r="M6854" s="44" t="str">
        <f>+VLOOKUP(FACTURACION[[#This Row],[REFERENCIA]],CODINV,4,FALSE)</f>
        <v>REGULADORES</v>
      </c>
      <c r="N6854" s="44" t="str">
        <f>+VLOOKUP(FACTURACION[[#This Row],[REFERENCIA]],CODINV,5,FALSE)</f>
        <v>HONEYWELL</v>
      </c>
      <c r="O6854" s="144">
        <v>22</v>
      </c>
      <c r="P6854" s="131">
        <v>151500</v>
      </c>
      <c r="Q6854" s="48">
        <f>+FACTURACION[[#This Row],[CANTIDAD]]*FACTURACION[[#This Row],[VR UNITARIO]]/1000</f>
        <v>3333</v>
      </c>
      <c r="R6854" s="44" t="str">
        <f>+VLOOKUP(FACTURACION[[#This Row],[NIT]],TABLACLIENTE,5,FALSE)</f>
        <v>ACACIAS</v>
      </c>
    </row>
    <row r="6855" spans="3:18">
      <c r="C6855" s="29">
        <v>2020</v>
      </c>
      <c r="D6855" s="30" t="s">
        <v>704</v>
      </c>
      <c r="E6855" s="30">
        <f>MONTH(FACTURACION[[#This Row],[MES]]&amp;1)</f>
        <v>11</v>
      </c>
      <c r="F6855" s="223">
        <f>DATE(FACTURACION[[#This Row],[AÑO]],FACTURACION[[#This Row],[Mes numero]],1)</f>
        <v>44136</v>
      </c>
      <c r="G6855" s="162" t="s">
        <v>5522</v>
      </c>
      <c r="H6855" s="25">
        <v>890208316</v>
      </c>
      <c r="I6855" s="44" t="str">
        <f>+VLOOKUP(FACTURACION[[#This Row],[NIT]],TABLACLIENTE,2,FALSE)</f>
        <v xml:space="preserve">METROGAS DE COLOMBIA S.A. E.S.P.  (METROGAS S.A. E.S.P)
</v>
      </c>
      <c r="J6855" s="3" t="s">
        <v>886</v>
      </c>
      <c r="K6855" s="44" t="str">
        <f>+VLOOKUP(FACTURACION[[#This Row],[REFERENCIA]],CODINV,2,FALSE)</f>
        <v>FILTER ASSEMBLY (COMPOSITE)</v>
      </c>
      <c r="L6855" s="44" t="str">
        <f>IF(VLOOKUP(FACTURACION[[#This Row],[REFERENCIA]],CODINV,3,FALSE)=0,"",VLOOKUP(FACTURACION[[#This Row],[REFERENCIA]],CODINV,3,FALSE))</f>
        <v>78480P001</v>
      </c>
      <c r="M6855" s="44" t="str">
        <f>+VLOOKUP(FACTURACION[[#This Row],[REFERENCIA]],CODINV,4,FALSE)</f>
        <v>FILTROS</v>
      </c>
      <c r="N6855" s="44" t="str">
        <f>+VLOOKUP(FACTURACION[[#This Row],[REFERENCIA]],CODINV,5,FALSE)</f>
        <v>HONEYWELL</v>
      </c>
      <c r="O6855" s="144">
        <v>10</v>
      </c>
      <c r="P6855" s="131">
        <v>97791.05</v>
      </c>
      <c r="Q6855" s="48">
        <f>+FACTURACION[[#This Row],[CANTIDAD]]*FACTURACION[[#This Row],[VR UNITARIO]]/1000</f>
        <v>977.91049999999996</v>
      </c>
      <c r="R6855" s="44" t="str">
        <f>+VLOOKUP(FACTURACION[[#This Row],[NIT]],TABLACLIENTE,5,FALSE)</f>
        <v>FLORIDABLANCA</v>
      </c>
    </row>
    <row r="6856" spans="3:18">
      <c r="C6856" s="29">
        <v>2020</v>
      </c>
      <c r="D6856" s="30" t="s">
        <v>704</v>
      </c>
      <c r="E6856" s="30">
        <f>MONTH(FACTURACION[[#This Row],[MES]]&amp;1)</f>
        <v>11</v>
      </c>
      <c r="F6856" s="223">
        <f>DATE(FACTURACION[[#This Row],[AÑO]],FACTURACION[[#This Row],[Mes numero]],1)</f>
        <v>44136</v>
      </c>
      <c r="G6856" s="162" t="s">
        <v>5523</v>
      </c>
      <c r="H6856" s="25">
        <v>900164715</v>
      </c>
      <c r="I6856" s="44" t="str">
        <f>+VLOOKUP(FACTURACION[[#This Row],[NIT]],TABLACLIENTE,2,FALSE)</f>
        <v>COMPAÑIA TRANSPORTADORA DE COLOMBIA S.A. (COTRANSCOL S.A.)</v>
      </c>
      <c r="J6856" s="3" t="s">
        <v>4219</v>
      </c>
      <c r="K6856" s="44" t="str">
        <f>+VLOOKUP(FACTURACION[[#This Row],[REFERENCIA]],CODINV,2,FALSE)</f>
        <v>KIT REPARACION VALV. GLOBO 2"</v>
      </c>
      <c r="L6856" s="44" t="str">
        <f>IF(VLOOKUP(FACTURACION[[#This Row],[REFERENCIA]],CODINV,3,FALSE)=0,"",VLOOKUP(FACTURACION[[#This Row],[REFERENCIA]],CODINV,3,FALSE))</f>
        <v>A7513-50</v>
      </c>
      <c r="M6856" s="44" t="str">
        <f>+VLOOKUP(FACTURACION[[#This Row],[REFERENCIA]],CODINV,4,FALSE)</f>
        <v>REPUESTOS Y ACCESORIOS</v>
      </c>
      <c r="N6856" s="44" t="str">
        <f>+VLOOKUP(FACTURACION[[#This Row],[REFERENCIA]],CODINV,5,FALSE)</f>
        <v>REGO</v>
      </c>
      <c r="O6856" s="144">
        <v>20</v>
      </c>
      <c r="P6856" s="131">
        <f>1775200/FACTURACION[[#This Row],[CANTIDAD]]</f>
        <v>88760</v>
      </c>
      <c r="Q6856" s="48">
        <f>+FACTURACION[[#This Row],[CANTIDAD]]*FACTURACION[[#This Row],[VR UNITARIO]]/1000</f>
        <v>1775.2</v>
      </c>
      <c r="R6856" s="44" t="str">
        <f>+VLOOKUP(FACTURACION[[#This Row],[NIT]],TABLACLIENTE,5,FALSE)</f>
        <v>GIRON</v>
      </c>
    </row>
    <row r="6857" spans="3:18">
      <c r="C6857" s="29">
        <v>2020</v>
      </c>
      <c r="D6857" s="30" t="s">
        <v>704</v>
      </c>
      <c r="E6857" s="30">
        <f>MONTH(FACTURACION[[#This Row],[MES]]&amp;1)</f>
        <v>11</v>
      </c>
      <c r="F6857" s="223">
        <f>DATE(FACTURACION[[#This Row],[AÑO]],FACTURACION[[#This Row],[Mes numero]],1)</f>
        <v>44136</v>
      </c>
      <c r="G6857" s="162" t="s">
        <v>5524</v>
      </c>
      <c r="H6857" s="25">
        <v>890105526</v>
      </c>
      <c r="I6857" s="44" t="str">
        <f>+VLOOKUP(FACTURACION[[#This Row],[NIT]],TABLACLIENTE,2,FALSE)</f>
        <v>PROMIGAS S.A. E.S.P.</v>
      </c>
      <c r="J6857" s="3" t="s">
        <v>294</v>
      </c>
      <c r="K6857" s="44" t="str">
        <f>+VLOOKUP(FACTURACION[[#This Row],[REFERENCIA]],CODINV,2,FALSE)</f>
        <v>CONTROL LOOP Z320-100 BM INSPIRATOR</v>
      </c>
      <c r="L6857" s="44" t="str">
        <f>IF(VLOOKUP(FACTURACION[[#This Row],[REFERENCIA]],CODINV,3,FALSE)=0,"",VLOOKUP(FACTURACION[[#This Row],[REFERENCIA]],CODINV,3,FALSE))</f>
        <v/>
      </c>
      <c r="M6857" s="44" t="str">
        <f>+VLOOKUP(FACTURACION[[#This Row],[REFERENCIA]],CODINV,4,FALSE)</f>
        <v>REGULADORES</v>
      </c>
      <c r="N6857" s="44" t="str">
        <f>+VLOOKUP(FACTURACION[[#This Row],[REFERENCIA]],CODINV,5,FALSE)</f>
        <v>HONEYWELL</v>
      </c>
      <c r="O6857" s="144">
        <v>1</v>
      </c>
      <c r="P6857" s="131">
        <v>4340090</v>
      </c>
      <c r="Q6857" s="48">
        <f>+FACTURACION[[#This Row],[CANTIDAD]]*FACTURACION[[#This Row],[VR UNITARIO]]/1000</f>
        <v>4340.09</v>
      </c>
      <c r="R6857" s="44" t="str">
        <f>+VLOOKUP(FACTURACION[[#This Row],[NIT]],TABLACLIENTE,5,FALSE)</f>
        <v>BARRANQUILLA</v>
      </c>
    </row>
    <row r="6858" spans="3:18">
      <c r="C6858" s="29">
        <v>2020</v>
      </c>
      <c r="D6858" s="30" t="s">
        <v>704</v>
      </c>
      <c r="E6858" s="30">
        <f>MONTH(FACTURACION[[#This Row],[MES]]&amp;1)</f>
        <v>11</v>
      </c>
      <c r="F6858" s="223">
        <f>DATE(FACTURACION[[#This Row],[AÑO]],FACTURACION[[#This Row],[Mes numero]],1)</f>
        <v>44136</v>
      </c>
      <c r="G6858" s="162" t="s">
        <v>5525</v>
      </c>
      <c r="H6858" s="25">
        <v>890500726</v>
      </c>
      <c r="I6858" s="44" t="str">
        <f>+VLOOKUP(FACTURACION[[#This Row],[NIT]],TABLACLIENTE,2,FALSE)</f>
        <v>NORTESANTANDEREANA DE GAS S.A. E.S.P (NORGAS S.A. E.S.P.)</v>
      </c>
      <c r="J6858" s="3" t="s">
        <v>446</v>
      </c>
      <c r="K6858" s="44" t="str">
        <f>+VLOOKUP(FACTURACION[[#This Row],[REFERENCIA]],CODINV,2,FALSE)</f>
        <v>VALVULA GLOBO DE 1/2"</v>
      </c>
      <c r="L6858" s="44" t="str">
        <f>IF(VLOOKUP(FACTURACION[[#This Row],[REFERENCIA]],CODINV,3,FALSE)=0,"",VLOOKUP(FACTURACION[[#This Row],[REFERENCIA]],CODINV,3,FALSE))</f>
        <v>7704P</v>
      </c>
      <c r="M6858" s="44" t="str">
        <f>+VLOOKUP(FACTURACION[[#This Row],[REFERENCIA]],CODINV,4,FALSE)</f>
        <v>VÁLVULAS Y MULTIVÁLVULAS</v>
      </c>
      <c r="N6858" s="44" t="str">
        <f>+VLOOKUP(FACTURACION[[#This Row],[REFERENCIA]],CODINV,5,FALSE)</f>
        <v>REGO</v>
      </c>
      <c r="O6858" s="144">
        <v>6</v>
      </c>
      <c r="P6858" s="131">
        <v>232200</v>
      </c>
      <c r="Q6858" s="48">
        <f>+FACTURACION[[#This Row],[CANTIDAD]]*FACTURACION[[#This Row],[VR UNITARIO]]/1000</f>
        <v>1393.2</v>
      </c>
      <c r="R6858" s="44" t="str">
        <f>+VLOOKUP(FACTURACION[[#This Row],[NIT]],TABLACLIENTE,5,FALSE)</f>
        <v>BUCARAMANGA</v>
      </c>
    </row>
    <row r="6859" spans="3:18">
      <c r="C6859" s="29">
        <v>2020</v>
      </c>
      <c r="D6859" s="30" t="s">
        <v>704</v>
      </c>
      <c r="E6859" s="30">
        <f>MONTH(FACTURACION[[#This Row],[MES]]&amp;1)</f>
        <v>11</v>
      </c>
      <c r="F6859" s="223">
        <f>DATE(FACTURACION[[#This Row],[AÑO]],FACTURACION[[#This Row],[Mes numero]],1)</f>
        <v>44136</v>
      </c>
      <c r="G6859" s="162" t="s">
        <v>5525</v>
      </c>
      <c r="H6859" s="25">
        <v>890500726</v>
      </c>
      <c r="I6859" s="44" t="str">
        <f>+VLOOKUP(FACTURACION[[#This Row],[NIT]],TABLACLIENTE,2,FALSE)</f>
        <v>NORTESANTANDEREANA DE GAS S.A. E.S.P (NORGAS S.A. E.S.P.)</v>
      </c>
      <c r="J6859" s="3" t="s">
        <v>5138</v>
      </c>
      <c r="K6859" s="44" t="str">
        <f>+VLOOKUP(FACTURACION[[#This Row],[REFERENCIA]],CODINV,2,FALSE)</f>
        <v>VALVULA ESV 1 1/4</v>
      </c>
      <c r="L6859" s="44" t="str">
        <f>IF(VLOOKUP(FACTURACION[[#This Row],[REFERENCIA]],CODINV,3,FALSE)=0,"",VLOOKUP(FACTURACION[[#This Row],[REFERENCIA]],CODINV,3,FALSE))</f>
        <v>3165CT</v>
      </c>
      <c r="M6859" s="44" t="str">
        <f>+VLOOKUP(FACTURACION[[#This Row],[REFERENCIA]],CODINV,4,FALSE)</f>
        <v>VÁLVULAS Y MULTIVÁLVULAS</v>
      </c>
      <c r="N6859" s="44" t="str">
        <f>+VLOOKUP(FACTURACION[[#This Row],[REFERENCIA]],CODINV,5,FALSE)</f>
        <v>REGO</v>
      </c>
      <c r="O6859" s="144">
        <v>20</v>
      </c>
      <c r="P6859" s="131">
        <v>9800</v>
      </c>
      <c r="Q6859" s="48">
        <f>+FACTURACION[[#This Row],[CANTIDAD]]*FACTURACION[[#This Row],[VR UNITARIO]]/1000</f>
        <v>196</v>
      </c>
      <c r="R6859" s="44" t="str">
        <f>+VLOOKUP(FACTURACION[[#This Row],[NIT]],TABLACLIENTE,5,FALSE)</f>
        <v>BUCARAMANGA</v>
      </c>
    </row>
    <row r="6860" spans="3:18">
      <c r="C6860" s="29">
        <v>2020</v>
      </c>
      <c r="D6860" s="30" t="s">
        <v>704</v>
      </c>
      <c r="E6860" s="30">
        <f>MONTH(FACTURACION[[#This Row],[MES]]&amp;1)</f>
        <v>11</v>
      </c>
      <c r="F6860" s="223">
        <f>DATE(FACTURACION[[#This Row],[AÑO]],FACTURACION[[#This Row],[Mes numero]],1)</f>
        <v>44136</v>
      </c>
      <c r="G6860" s="162" t="s">
        <v>5525</v>
      </c>
      <c r="H6860" s="25">
        <v>890500726</v>
      </c>
      <c r="I6860" s="44" t="str">
        <f>+VLOOKUP(FACTURACION[[#This Row],[NIT]],TABLACLIENTE,2,FALSE)</f>
        <v>NORTESANTANDEREANA DE GAS S.A. E.S.P (NORGAS S.A. E.S.P.)</v>
      </c>
      <c r="J6860" s="3" t="s">
        <v>5566</v>
      </c>
      <c r="K6860" s="44" t="str">
        <f>+VLOOKUP(FACTURACION[[#This Row],[REFERENCIA]],CODINV,2,FALSE)</f>
        <v>VLV RELEVO HIDROSTATICA 1/4</v>
      </c>
      <c r="L6860" s="44" t="str">
        <f>IF(VLOOKUP(FACTURACION[[#This Row],[REFERENCIA]],CODINV,3,FALSE)=0,"",VLOOKUP(FACTURACION[[#This Row],[REFERENCIA]],CODINV,3,FALSE))</f>
        <v>3127V</v>
      </c>
      <c r="M6860" s="44" t="str">
        <f>+VLOOKUP(FACTURACION[[#This Row],[REFERENCIA]],CODINV,4,FALSE)</f>
        <v>VÁLVULAS Y MULTIVÁLVULAS</v>
      </c>
      <c r="N6860" s="44" t="str">
        <f>+VLOOKUP(FACTURACION[[#This Row],[REFERENCIA]],CODINV,5,FALSE)</f>
        <v>REGO</v>
      </c>
      <c r="O6860" s="144">
        <v>10</v>
      </c>
      <c r="P6860" s="131">
        <v>59800</v>
      </c>
      <c r="Q6860" s="48">
        <f>+FACTURACION[[#This Row],[CANTIDAD]]*FACTURACION[[#This Row],[VR UNITARIO]]/1000</f>
        <v>598</v>
      </c>
      <c r="R6860" s="44" t="str">
        <f>+VLOOKUP(FACTURACION[[#This Row],[NIT]],TABLACLIENTE,5,FALSE)</f>
        <v>BUCARAMANGA</v>
      </c>
    </row>
    <row r="6861" spans="3:18">
      <c r="C6861" s="29">
        <v>2020</v>
      </c>
      <c r="D6861" s="30" t="s">
        <v>704</v>
      </c>
      <c r="E6861" s="30">
        <f>MONTH(FACTURACION[[#This Row],[MES]]&amp;1)</f>
        <v>11</v>
      </c>
      <c r="F6861" s="223">
        <f>DATE(FACTURACION[[#This Row],[AÑO]],FACTURACION[[#This Row],[Mes numero]],1)</f>
        <v>44136</v>
      </c>
      <c r="G6861" s="162" t="s">
        <v>5526</v>
      </c>
      <c r="H6861" s="25">
        <v>890503900</v>
      </c>
      <c r="I6861" s="44" t="str">
        <f>+VLOOKUP(FACTURACION[[#This Row],[NIT]],TABLACLIENTE,2,FALSE)</f>
        <v>GASES DEL ORIENTE S.A. E.S.P.</v>
      </c>
      <c r="J6861" s="3" t="s">
        <v>886</v>
      </c>
      <c r="K6861" s="44" t="str">
        <f>+VLOOKUP(FACTURACION[[#This Row],[REFERENCIA]],CODINV,2,FALSE)</f>
        <v>FILTER ASSEMBLY (COMPOSITE)</v>
      </c>
      <c r="L6861" s="44" t="str">
        <f>IF(VLOOKUP(FACTURACION[[#This Row],[REFERENCIA]],CODINV,3,FALSE)=0,"",VLOOKUP(FACTURACION[[#This Row],[REFERENCIA]],CODINV,3,FALSE))</f>
        <v>78480P001</v>
      </c>
      <c r="M6861" s="44" t="str">
        <f>+VLOOKUP(FACTURACION[[#This Row],[REFERENCIA]],CODINV,4,FALSE)</f>
        <v>FILTROS</v>
      </c>
      <c r="N6861" s="44" t="str">
        <f>+VLOOKUP(FACTURACION[[#This Row],[REFERENCIA]],CODINV,5,FALSE)</f>
        <v>HONEYWELL</v>
      </c>
      <c r="O6861" s="144">
        <v>80</v>
      </c>
      <c r="P6861" s="131">
        <v>81661.679999999993</v>
      </c>
      <c r="Q6861" s="48">
        <f>+FACTURACION[[#This Row],[CANTIDAD]]*FACTURACION[[#This Row],[VR UNITARIO]]/1000</f>
        <v>6532.9343999999992</v>
      </c>
      <c r="R6861" s="44" t="str">
        <f>+VLOOKUP(FACTURACION[[#This Row],[NIT]],TABLACLIENTE,5,FALSE)</f>
        <v>CUCUTA</v>
      </c>
    </row>
    <row r="6862" spans="3:18">
      <c r="C6862" s="29">
        <v>2020</v>
      </c>
      <c r="D6862" s="30" t="s">
        <v>704</v>
      </c>
      <c r="E6862" s="30">
        <f>MONTH(FACTURACION[[#This Row],[MES]]&amp;1)</f>
        <v>11</v>
      </c>
      <c r="F6862" s="223">
        <f>DATE(FACTURACION[[#This Row],[AÑO]],FACTURACION[[#This Row],[Mes numero]],1)</f>
        <v>44136</v>
      </c>
      <c r="G6862" s="162" t="s">
        <v>5527</v>
      </c>
      <c r="H6862" s="25">
        <v>890503900</v>
      </c>
      <c r="I6862" s="44" t="str">
        <f>+VLOOKUP(FACTURACION[[#This Row],[NIT]],TABLACLIENTE,2,FALSE)</f>
        <v>GASES DEL ORIENTE S.A. E.S.P.</v>
      </c>
      <c r="J6862" s="3" t="s">
        <v>218</v>
      </c>
      <c r="K6862" s="44" t="str">
        <f>+VLOOKUP(FACTURACION[[#This Row],[REFERENCIA]],CODINV,2,FALSE)</f>
        <v>MANGA 2" S600 B7</v>
      </c>
      <c r="L6862" s="44" t="str">
        <f>IF(VLOOKUP(FACTURACION[[#This Row],[REFERENCIA]],CODINV,3,FALSE)=0,"",VLOOKUP(FACTURACION[[#This Row],[REFERENCIA]],CODINV,3,FALSE))</f>
        <v>73677P007</v>
      </c>
      <c r="M6862" s="44" t="str">
        <f>+VLOOKUP(FACTURACION[[#This Row],[REFERENCIA]],CODINV,4,FALSE)</f>
        <v>MANGAS</v>
      </c>
      <c r="N6862" s="44" t="str">
        <f>+VLOOKUP(FACTURACION[[#This Row],[REFERENCIA]],CODINV,5,FALSE)</f>
        <v>HONEYWELL</v>
      </c>
      <c r="O6862" s="144">
        <v>1</v>
      </c>
      <c r="P6862" s="131">
        <v>602332.5</v>
      </c>
      <c r="Q6862" s="48">
        <f>+FACTURACION[[#This Row],[CANTIDAD]]*FACTURACION[[#This Row],[VR UNITARIO]]/1000</f>
        <v>602.33249999999998</v>
      </c>
      <c r="R6862" s="44" t="str">
        <f>+VLOOKUP(FACTURACION[[#This Row],[NIT]],TABLACLIENTE,5,FALSE)</f>
        <v>CUCUTA</v>
      </c>
    </row>
    <row r="6863" spans="3:18">
      <c r="C6863" s="29">
        <v>2020</v>
      </c>
      <c r="D6863" s="30" t="s">
        <v>704</v>
      </c>
      <c r="E6863" s="30">
        <f>MONTH(FACTURACION[[#This Row],[MES]]&amp;1)</f>
        <v>11</v>
      </c>
      <c r="F6863" s="223">
        <f>DATE(FACTURACION[[#This Row],[AÑO]],FACTURACION[[#This Row],[Mes numero]],1)</f>
        <v>44136</v>
      </c>
      <c r="G6863" s="162" t="s">
        <v>5528</v>
      </c>
      <c r="H6863" s="25">
        <v>901052476</v>
      </c>
      <c r="I6863" s="44" t="str">
        <f>+VLOOKUP(FACTURACION[[#This Row],[NIT]],TABLACLIENTE,2,FALSE)</f>
        <v>ICG SOLUCIONES ENERGETICAS S.A.S.</v>
      </c>
      <c r="J6863" s="3" t="s">
        <v>56</v>
      </c>
      <c r="K6863" s="44" t="str">
        <f>+VLOOKUP(FACTURACION[[#This Row],[REFERENCIA]],CODINV,2,FALSE)</f>
        <v xml:space="preserve"> VALVULA DE AGUJA DE  1/4"</v>
      </c>
      <c r="L6863" s="44" t="str">
        <f>IF(VLOOKUP(FACTURACION[[#This Row],[REFERENCIA]],CODINV,3,FALSE)=0,"",VLOOKUP(FACTURACION[[#This Row],[REFERENCIA]],CODINV,3,FALSE))</f>
        <v>1224WA</v>
      </c>
      <c r="M6863" s="44" t="str">
        <f>+VLOOKUP(FACTURACION[[#This Row],[REFERENCIA]],CODINV,4,FALSE)</f>
        <v>VÁLVULAS Y MULTIVÁLVULAS</v>
      </c>
      <c r="N6863" s="44" t="str">
        <f>+VLOOKUP(FACTURACION[[#This Row],[REFERENCIA]],CODINV,5,FALSE)</f>
        <v>REGO</v>
      </c>
      <c r="O6863" s="144">
        <v>0</v>
      </c>
      <c r="P6863" s="131">
        <v>61652.63</v>
      </c>
      <c r="Q6863" s="48">
        <f>+FACTURACION[[#This Row],[CANTIDAD]]*FACTURACION[[#This Row],[VR UNITARIO]]/1000</f>
        <v>0</v>
      </c>
      <c r="R6863" s="44" t="str">
        <f>+VLOOKUP(FACTURACION[[#This Row],[NIT]],TABLACLIENTE,5,FALSE)</f>
        <v>BOGOTÁ D.C.</v>
      </c>
    </row>
    <row r="6864" spans="3:18">
      <c r="C6864" s="29">
        <v>2020</v>
      </c>
      <c r="D6864" s="30" t="s">
        <v>704</v>
      </c>
      <c r="E6864" s="30">
        <f>MONTH(FACTURACION[[#This Row],[MES]]&amp;1)</f>
        <v>11</v>
      </c>
      <c r="F6864" s="223">
        <f>DATE(FACTURACION[[#This Row],[AÑO]],FACTURACION[[#This Row],[Mes numero]],1)</f>
        <v>44136</v>
      </c>
      <c r="G6864" s="162" t="s">
        <v>5528</v>
      </c>
      <c r="H6864" s="25">
        <v>901052476</v>
      </c>
      <c r="I6864" s="44" t="str">
        <f>+VLOOKUP(FACTURACION[[#This Row],[NIT]],TABLACLIENTE,2,FALSE)</f>
        <v>ICG SOLUCIONES ENERGETICAS S.A.S.</v>
      </c>
      <c r="J6864" s="3" t="s">
        <v>169</v>
      </c>
      <c r="K6864" s="44" t="str">
        <f>+VLOOKUP(FACTURACION[[#This Row],[REFERENCIA]],CODINV,2,FALSE)</f>
        <v>VALVULA DE ALIVIO HIDROSTATICA 1/4"</v>
      </c>
      <c r="L6864" s="44" t="str">
        <f>IF(VLOOKUP(FACTURACION[[#This Row],[REFERENCIA]],CODINV,3,FALSE)=0,"",VLOOKUP(FACTURACION[[#This Row],[REFERENCIA]],CODINV,3,FALSE))</f>
        <v>3127U</v>
      </c>
      <c r="M6864" s="44" t="str">
        <f>+VLOOKUP(FACTURACION[[#This Row],[REFERENCIA]],CODINV,4,FALSE)</f>
        <v>VÁLVULAS Y MULTIVÁLVULAS</v>
      </c>
      <c r="N6864" s="44" t="str">
        <f>+VLOOKUP(FACTURACION[[#This Row],[REFERENCIA]],CODINV,5,FALSE)</f>
        <v>REGO</v>
      </c>
      <c r="O6864" s="144">
        <v>0</v>
      </c>
      <c r="P6864" s="131">
        <v>41385.730000000003</v>
      </c>
      <c r="Q6864" s="48">
        <f>+FACTURACION[[#This Row],[CANTIDAD]]*FACTURACION[[#This Row],[VR UNITARIO]]/1000</f>
        <v>0</v>
      </c>
      <c r="R6864" s="44" t="str">
        <f>+VLOOKUP(FACTURACION[[#This Row],[NIT]],TABLACLIENTE,5,FALSE)</f>
        <v>BOGOTÁ D.C.</v>
      </c>
    </row>
    <row r="6865" spans="3:18">
      <c r="C6865" s="29">
        <v>2020</v>
      </c>
      <c r="D6865" s="30" t="s">
        <v>704</v>
      </c>
      <c r="E6865" s="30">
        <f>MONTH(FACTURACION[[#This Row],[MES]]&amp;1)</f>
        <v>11</v>
      </c>
      <c r="F6865" s="223">
        <f>DATE(FACTURACION[[#This Row],[AÑO]],FACTURACION[[#This Row],[Mes numero]],1)</f>
        <v>44136</v>
      </c>
      <c r="G6865" s="162" t="s">
        <v>5528</v>
      </c>
      <c r="H6865" s="25">
        <v>901052476</v>
      </c>
      <c r="I6865" s="44" t="str">
        <f>+VLOOKUP(FACTURACION[[#This Row],[NIT]],TABLACLIENTE,2,FALSE)</f>
        <v>ICG SOLUCIONES ENERGETICAS S.A.S.</v>
      </c>
      <c r="J6865" s="3" t="s">
        <v>4506</v>
      </c>
      <c r="K6865" s="44" t="str">
        <f>+VLOOKUP(FACTURACION[[#This Row],[REFERENCIA]],CODINV,2,FALSE)</f>
        <v>VALVULA PULL AWAY 3/4</v>
      </c>
      <c r="L6865" s="44" t="str">
        <f>IF(VLOOKUP(FACTURACION[[#This Row],[REFERENCIA]],CODINV,3,FALSE)=0,"",VLOOKUP(FACTURACION[[#This Row],[REFERENCIA]],CODINV,3,FALSE))</f>
        <v>A2141A6</v>
      </c>
      <c r="M6865" s="44" t="str">
        <f>+VLOOKUP(FACTURACION[[#This Row],[REFERENCIA]],CODINV,4,FALSE)</f>
        <v>VÁLVULAS Y MULTIVÁLVULAS</v>
      </c>
      <c r="N6865" s="44" t="str">
        <f>+VLOOKUP(FACTURACION[[#This Row],[REFERENCIA]],CODINV,5,FALSE)</f>
        <v>REGO</v>
      </c>
      <c r="O6865" s="144">
        <v>0</v>
      </c>
      <c r="P6865" s="131">
        <v>389597.07</v>
      </c>
      <c r="Q6865" s="48">
        <f>+FACTURACION[[#This Row],[CANTIDAD]]*FACTURACION[[#This Row],[VR UNITARIO]]/1000</f>
        <v>0</v>
      </c>
      <c r="R6865" s="44" t="str">
        <f>+VLOOKUP(FACTURACION[[#This Row],[NIT]],TABLACLIENTE,5,FALSE)</f>
        <v>BOGOTÁ D.C.</v>
      </c>
    </row>
    <row r="6866" spans="3:18">
      <c r="C6866" s="29">
        <v>2020</v>
      </c>
      <c r="D6866" s="30" t="s">
        <v>704</v>
      </c>
      <c r="E6866" s="30">
        <f>MONTH(FACTURACION[[#This Row],[MES]]&amp;1)</f>
        <v>11</v>
      </c>
      <c r="F6866" s="223">
        <f>DATE(FACTURACION[[#This Row],[AÑO]],FACTURACION[[#This Row],[Mes numero]],1)</f>
        <v>44136</v>
      </c>
      <c r="G6866" s="162" t="s">
        <v>5528</v>
      </c>
      <c r="H6866" s="25">
        <v>901052476</v>
      </c>
      <c r="I6866" s="44" t="str">
        <f>+VLOOKUP(FACTURACION[[#This Row],[NIT]],TABLACLIENTE,2,FALSE)</f>
        <v>ICG SOLUCIONES ENERGETICAS S.A.S.</v>
      </c>
      <c r="J6866" s="3" t="s">
        <v>359</v>
      </c>
      <c r="K6866" s="44" t="str">
        <f>+VLOOKUP(FACTURACION[[#This Row],[REFERENCIA]],CODINV,2,FALSE)</f>
        <v>CONECTOR MANGUERA 3/4" NPTM 1 3/4" AC F</v>
      </c>
      <c r="L6866" s="44" t="str">
        <f>IF(VLOOKUP(FACTURACION[[#This Row],[REFERENCIA]],CODINV,3,FALSE)=0,"",VLOOKUP(FACTURACION[[#This Row],[REFERENCIA]],CODINV,3,FALSE))</f>
        <v>3175</v>
      </c>
      <c r="M6866" s="44" t="str">
        <f>+VLOOKUP(FACTURACION[[#This Row],[REFERENCIA]],CODINV,4,FALSE)</f>
        <v>REPUESTOS Y ACCESORIOS</v>
      </c>
      <c r="N6866" s="44" t="str">
        <f>+VLOOKUP(FACTURACION[[#This Row],[REFERENCIA]],CODINV,5,FALSE)</f>
        <v>REGO</v>
      </c>
      <c r="O6866" s="144">
        <v>0</v>
      </c>
      <c r="P6866" s="131">
        <v>44077.79</v>
      </c>
      <c r="Q6866" s="48">
        <f>+FACTURACION[[#This Row],[CANTIDAD]]*FACTURACION[[#This Row],[VR UNITARIO]]/1000</f>
        <v>0</v>
      </c>
      <c r="R6866" s="44" t="str">
        <f>+VLOOKUP(FACTURACION[[#This Row],[NIT]],TABLACLIENTE,5,FALSE)</f>
        <v>BOGOTÁ D.C.</v>
      </c>
    </row>
    <row r="6867" spans="3:18">
      <c r="C6867" s="29">
        <v>2020</v>
      </c>
      <c r="D6867" s="30" t="s">
        <v>704</v>
      </c>
      <c r="E6867" s="30">
        <f>MONTH(FACTURACION[[#This Row],[MES]]&amp;1)</f>
        <v>11</v>
      </c>
      <c r="F6867" s="223">
        <f>DATE(FACTURACION[[#This Row],[AÑO]],FACTURACION[[#This Row],[Mes numero]],1)</f>
        <v>44136</v>
      </c>
      <c r="G6867" s="162" t="s">
        <v>5528</v>
      </c>
      <c r="H6867" s="25">
        <v>901052476</v>
      </c>
      <c r="I6867" s="44" t="str">
        <f>+VLOOKUP(FACTURACION[[#This Row],[NIT]],TABLACLIENTE,2,FALSE)</f>
        <v>ICG SOLUCIONES ENERGETICAS S.A.S.</v>
      </c>
      <c r="J6867" s="3" t="s">
        <v>5138</v>
      </c>
      <c r="K6867" s="44" t="str">
        <f>+VLOOKUP(FACTURACION[[#This Row],[REFERENCIA]],CODINV,2,FALSE)</f>
        <v>VALVULA ESV 1 1/4</v>
      </c>
      <c r="L6867" s="44" t="str">
        <f>IF(VLOOKUP(FACTURACION[[#This Row],[REFERENCIA]],CODINV,3,FALSE)=0,"",VLOOKUP(FACTURACION[[#This Row],[REFERENCIA]],CODINV,3,FALSE))</f>
        <v>3165CT</v>
      </c>
      <c r="M6867" s="44" t="str">
        <f>+VLOOKUP(FACTURACION[[#This Row],[REFERENCIA]],CODINV,4,FALSE)</f>
        <v>VÁLVULAS Y MULTIVÁLVULAS</v>
      </c>
      <c r="N6867" s="44" t="str">
        <f>+VLOOKUP(FACTURACION[[#This Row],[REFERENCIA]],CODINV,5,FALSE)</f>
        <v>REGO</v>
      </c>
      <c r="O6867" s="144">
        <v>0</v>
      </c>
      <c r="P6867" s="131">
        <v>9242.2999999999993</v>
      </c>
      <c r="Q6867" s="48">
        <f>+FACTURACION[[#This Row],[CANTIDAD]]*FACTURACION[[#This Row],[VR UNITARIO]]/1000</f>
        <v>0</v>
      </c>
      <c r="R6867" s="44" t="str">
        <f>+VLOOKUP(FACTURACION[[#This Row],[NIT]],TABLACLIENTE,5,FALSE)</f>
        <v>BOGOTÁ D.C.</v>
      </c>
    </row>
    <row r="6868" spans="3:18">
      <c r="C6868" s="29">
        <v>2020</v>
      </c>
      <c r="D6868" s="30" t="s">
        <v>704</v>
      </c>
      <c r="E6868" s="30">
        <f>MONTH(FACTURACION[[#This Row],[MES]]&amp;1)</f>
        <v>11</v>
      </c>
      <c r="F6868" s="223">
        <f>DATE(FACTURACION[[#This Row],[AÑO]],FACTURACION[[#This Row],[Mes numero]],1)</f>
        <v>44136</v>
      </c>
      <c r="G6868" s="162" t="s">
        <v>5528</v>
      </c>
      <c r="H6868" s="25">
        <v>901052476</v>
      </c>
      <c r="I6868" s="44" t="str">
        <f>+VLOOKUP(FACTURACION[[#This Row],[NIT]],TABLACLIENTE,2,FALSE)</f>
        <v>ICG SOLUCIONES ENERGETICAS S.A.S.</v>
      </c>
      <c r="J6868" s="3" t="s">
        <v>36</v>
      </c>
      <c r="K6868" s="44" t="str">
        <f>+VLOOKUP(FACTURACION[[#This Row],[REFERENCIA]],CODINV,2,FALSE)</f>
        <v>VALVULA DE EXCESO DE FLUJO 3/4"</v>
      </c>
      <c r="L6868" s="44" t="str">
        <f>IF(VLOOKUP(FACTURACION[[#This Row],[REFERENCIA]],CODINV,3,FALSE)=0,"",VLOOKUP(FACTURACION[[#This Row],[REFERENCIA]],CODINV,3,FALSE))</f>
        <v>3272G</v>
      </c>
      <c r="M6868" s="44" t="str">
        <f>+VLOOKUP(FACTURACION[[#This Row],[REFERENCIA]],CODINV,4,FALSE)</f>
        <v>VÁLVULAS Y MULTIVÁLVULAS</v>
      </c>
      <c r="N6868" s="44" t="str">
        <f>+VLOOKUP(FACTURACION[[#This Row],[REFERENCIA]],CODINV,5,FALSE)</f>
        <v>REGO</v>
      </c>
      <c r="O6868" s="144">
        <v>0</v>
      </c>
      <c r="P6868" s="131">
        <v>129383.61</v>
      </c>
      <c r="Q6868" s="48">
        <f>+FACTURACION[[#This Row],[CANTIDAD]]*FACTURACION[[#This Row],[VR UNITARIO]]/1000</f>
        <v>0</v>
      </c>
      <c r="R6868" s="44" t="str">
        <f>+VLOOKUP(FACTURACION[[#This Row],[NIT]],TABLACLIENTE,5,FALSE)</f>
        <v>BOGOTÁ D.C.</v>
      </c>
    </row>
    <row r="6869" spans="3:18">
      <c r="C6869" s="29">
        <v>2020</v>
      </c>
      <c r="D6869" s="30" t="s">
        <v>704</v>
      </c>
      <c r="E6869" s="30">
        <f>MONTH(FACTURACION[[#This Row],[MES]]&amp;1)</f>
        <v>11</v>
      </c>
      <c r="F6869" s="223">
        <f>DATE(FACTURACION[[#This Row],[AÑO]],FACTURACION[[#This Row],[Mes numero]],1)</f>
        <v>44136</v>
      </c>
      <c r="G6869" s="162" t="s">
        <v>5528</v>
      </c>
      <c r="H6869" s="25">
        <v>901052476</v>
      </c>
      <c r="I6869" s="44" t="str">
        <f>+VLOOKUP(FACTURACION[[#This Row],[NIT]],TABLACLIENTE,2,FALSE)</f>
        <v>ICG SOLUCIONES ENERGETICAS S.A.S.</v>
      </c>
      <c r="J6869" s="3" t="s">
        <v>190</v>
      </c>
      <c r="K6869" s="44" t="str">
        <f>+VLOOKUP(FACTURACION[[#This Row],[REFERENCIA]],CODINV,2,FALSE)</f>
        <v>VALVULA DE GLOBO 3/4" RECTA</v>
      </c>
      <c r="L6869" s="44" t="str">
        <f>IF(VLOOKUP(FACTURACION[[#This Row],[REFERENCIA]],CODINV,3,FALSE)=0,"",VLOOKUP(FACTURACION[[#This Row],[REFERENCIA]],CODINV,3,FALSE))</f>
        <v>7705P</v>
      </c>
      <c r="M6869" s="44" t="str">
        <f>+VLOOKUP(FACTURACION[[#This Row],[REFERENCIA]],CODINV,4,FALSE)</f>
        <v>VÁLVULAS Y MULTIVÁLVULAS</v>
      </c>
      <c r="N6869" s="44" t="str">
        <f>+VLOOKUP(FACTURACION[[#This Row],[REFERENCIA]],CODINV,5,FALSE)</f>
        <v>REGO</v>
      </c>
      <c r="O6869" s="144">
        <v>0</v>
      </c>
      <c r="P6869" s="131">
        <v>230040.31</v>
      </c>
      <c r="Q6869" s="48">
        <f>+FACTURACION[[#This Row],[CANTIDAD]]*FACTURACION[[#This Row],[VR UNITARIO]]/1000</f>
        <v>0</v>
      </c>
      <c r="R6869" s="44" t="str">
        <f>+VLOOKUP(FACTURACION[[#This Row],[NIT]],TABLACLIENTE,5,FALSE)</f>
        <v>BOGOTÁ D.C.</v>
      </c>
    </row>
    <row r="6870" spans="3:18">
      <c r="C6870" s="29">
        <v>2020</v>
      </c>
      <c r="D6870" s="30" t="s">
        <v>704</v>
      </c>
      <c r="E6870" s="30">
        <f>MONTH(FACTURACION[[#This Row],[MES]]&amp;1)</f>
        <v>11</v>
      </c>
      <c r="F6870" s="223">
        <f>DATE(FACTURACION[[#This Row],[AÑO]],FACTURACION[[#This Row],[Mes numero]],1)</f>
        <v>44136</v>
      </c>
      <c r="G6870" s="162" t="s">
        <v>5529</v>
      </c>
      <c r="H6870" s="25">
        <v>830140206</v>
      </c>
      <c r="I6870" s="44" t="str">
        <f>+VLOOKUP(FACTURACION[[#This Row],[NIT]],TABLACLIENTE,2,FALSE)</f>
        <v xml:space="preserve"> ENERCER S.A. E.S.P. (ANTERIORMENTE PUBLISERVICIOS S.A. E.S.P )</v>
      </c>
      <c r="J6870" s="3" t="s">
        <v>262</v>
      </c>
      <c r="K6870" s="44" t="str">
        <f>+VLOOKUP(FACTURACION[[#This Row],[REFERENCIA]],CODINV,2,FALSE)</f>
        <v>MEDIDOR AL-425 C:1 1/4" MAOP 25 PSIG</v>
      </c>
      <c r="L6870" s="44" t="str">
        <f>IF(VLOOKUP(FACTURACION[[#This Row],[REFERENCIA]],CODINV,3,FALSE)=0,"",VLOOKUP(FACTURACION[[#This Row],[REFERENCIA]],CODINV,3,FALSE))</f>
        <v/>
      </c>
      <c r="M6870" s="44" t="str">
        <f>+VLOOKUP(FACTURACION[[#This Row],[REFERENCIA]],CODINV,4,FALSE)</f>
        <v>MEDIDORES</v>
      </c>
      <c r="N6870" s="44" t="str">
        <f>+VLOOKUP(FACTURACION[[#This Row],[REFERENCIA]],CODINV,5,FALSE)</f>
        <v>HONEYWELL</v>
      </c>
      <c r="O6870" s="144">
        <v>1</v>
      </c>
      <c r="P6870" s="131">
        <v>845766</v>
      </c>
      <c r="Q6870" s="48">
        <f>+FACTURACION[[#This Row],[CANTIDAD]]*FACTURACION[[#This Row],[VR UNITARIO]]/1000</f>
        <v>845.76599999999996</v>
      </c>
      <c r="R6870" s="44" t="str">
        <f>+VLOOKUP(FACTURACION[[#This Row],[NIT]],TABLACLIENTE,5,FALSE)</f>
        <v>BOGOTÁ D.C.</v>
      </c>
    </row>
    <row r="6871" spans="3:18">
      <c r="C6871" s="29">
        <v>2020</v>
      </c>
      <c r="D6871" s="30" t="s">
        <v>704</v>
      </c>
      <c r="E6871" s="30">
        <f>MONTH(FACTURACION[[#This Row],[MES]]&amp;1)</f>
        <v>11</v>
      </c>
      <c r="F6871" s="223">
        <f>DATE(FACTURACION[[#This Row],[AÑO]],FACTURACION[[#This Row],[Mes numero]],1)</f>
        <v>44136</v>
      </c>
      <c r="G6871" s="162" t="s">
        <v>5530</v>
      </c>
      <c r="H6871" s="25">
        <v>100729636</v>
      </c>
      <c r="I6871" s="44" t="str">
        <f>+VLOOKUP(FACTURACION[[#This Row],[NIT]],TABLACLIENTE,2,FALSE)</f>
        <v>NARIÑO MONTAYA NITAY</v>
      </c>
      <c r="J6871" s="3" t="s">
        <v>5504</v>
      </c>
      <c r="K6871" s="44" t="str">
        <f>+VLOOKUP(FACTURACION[[#This Row],[REFERENCIA]],CODINV,2,FALSE)</f>
        <v>C12 CORO FLOW</v>
      </c>
      <c r="L6871" s="44" t="str">
        <f>IF(VLOOKUP(FACTURACION[[#This Row],[REFERENCIA]],CODINV,3,FALSE)=0,"",VLOOKUP(FACTURACION[[#This Row],[REFERENCIA]],CODINV,3,FALSE))</f>
        <v>C12</v>
      </c>
      <c r="M6871" s="44" t="str">
        <f>+VLOOKUP(FACTURACION[[#This Row],[REFERENCIA]],CODINV,4,FALSE)</f>
        <v>BOMBAS</v>
      </c>
      <c r="N6871" s="44" t="str">
        <f>+VLOOKUP(FACTURACION[[#This Row],[REFERENCIA]],CODINV,5,FALSE)</f>
        <v>CORKEN</v>
      </c>
      <c r="O6871" s="144">
        <v>1</v>
      </c>
      <c r="P6871" s="131">
        <v>10000000</v>
      </c>
      <c r="Q6871" s="48">
        <f>+FACTURACION[[#This Row],[CANTIDAD]]*FACTURACION[[#This Row],[VR UNITARIO]]/1000</f>
        <v>10000</v>
      </c>
      <c r="R6871" s="44" t="str">
        <f>+VLOOKUP(FACTURACION[[#This Row],[NIT]],TABLACLIENTE,5,FALSE)</f>
        <v>SOACHA</v>
      </c>
    </row>
    <row r="6872" spans="3:18">
      <c r="C6872" s="29">
        <v>2020</v>
      </c>
      <c r="D6872" s="30" t="s">
        <v>704</v>
      </c>
      <c r="E6872" s="30">
        <f>MONTH(FACTURACION[[#This Row],[MES]]&amp;1)</f>
        <v>11</v>
      </c>
      <c r="F6872" s="223">
        <f>DATE(FACTURACION[[#This Row],[AÑO]],FACTURACION[[#This Row],[Mes numero]],1)</f>
        <v>44136</v>
      </c>
      <c r="G6872" s="162" t="s">
        <v>5530</v>
      </c>
      <c r="H6872" s="25">
        <v>100729636</v>
      </c>
      <c r="I6872" s="44" t="str">
        <f>+VLOOKUP(FACTURACION[[#This Row],[NIT]],TABLACLIENTE,2,FALSE)</f>
        <v>NARIÑO MONTAYA NITAY</v>
      </c>
      <c r="J6872" s="3" t="s">
        <v>5571</v>
      </c>
      <c r="K6872" s="44" t="str">
        <f>+VLOOKUP(FACTURACION[[#This Row],[REFERENCIA]],CODINV,2,FALSE)</f>
        <v>B166 BY PAS VALVE/VALVE</v>
      </c>
      <c r="L6872" s="44" t="str">
        <f>IF(VLOOKUP(FACTURACION[[#This Row],[REFERENCIA]],CODINV,3,FALSE)=0,"",VLOOKUP(FACTURACION[[#This Row],[REFERENCIA]],CODINV,3,FALSE))</f>
        <v>166B</v>
      </c>
      <c r="M6872" s="44" t="str">
        <f>+VLOOKUP(FACTURACION[[#This Row],[REFERENCIA]],CODINV,4,FALSE)</f>
        <v>VÁLVULAS Y MULTIVÁLVULAS</v>
      </c>
      <c r="N6872" s="44" t="str">
        <f>+VLOOKUP(FACTURACION[[#This Row],[REFERENCIA]],CODINV,5,FALSE)</f>
        <v>CORKEN</v>
      </c>
      <c r="O6872" s="144">
        <v>1</v>
      </c>
      <c r="P6872" s="131">
        <v>845000</v>
      </c>
      <c r="Q6872" s="48">
        <f>+FACTURACION[[#This Row],[CANTIDAD]]*FACTURACION[[#This Row],[VR UNITARIO]]/1000</f>
        <v>845</v>
      </c>
      <c r="R6872" s="44" t="str">
        <f>+VLOOKUP(FACTURACION[[#This Row],[NIT]],TABLACLIENTE,5,FALSE)</f>
        <v>SOACHA</v>
      </c>
    </row>
    <row r="6873" spans="3:18">
      <c r="C6873" s="29">
        <v>2020</v>
      </c>
      <c r="D6873" s="30" t="s">
        <v>704</v>
      </c>
      <c r="E6873" s="30">
        <f>MONTH(FACTURACION[[#This Row],[MES]]&amp;1)</f>
        <v>11</v>
      </c>
      <c r="F6873" s="223">
        <f>DATE(FACTURACION[[#This Row],[AÑO]],FACTURACION[[#This Row],[Mes numero]],1)</f>
        <v>44136</v>
      </c>
      <c r="G6873" s="162" t="s">
        <v>5531</v>
      </c>
      <c r="H6873" s="25">
        <v>900335279</v>
      </c>
      <c r="I6873" s="44" t="str">
        <f>+VLOOKUP(FACTURACION[[#This Row],[NIT]],TABLACLIENTE,2,FALSE)</f>
        <v>INVERSIONES GLP S.A.S. E.S.P. (VIDAGAS)</v>
      </c>
      <c r="J6873" s="3" t="s">
        <v>5504</v>
      </c>
      <c r="K6873" s="44" t="str">
        <f>+VLOOKUP(FACTURACION[[#This Row],[REFERENCIA]],CODINV,2,FALSE)</f>
        <v>C12 CORO FLOW</v>
      </c>
      <c r="L6873" s="44" t="str">
        <f>IF(VLOOKUP(FACTURACION[[#This Row],[REFERENCIA]],CODINV,3,FALSE)=0,"",VLOOKUP(FACTURACION[[#This Row],[REFERENCIA]],CODINV,3,FALSE))</f>
        <v>C12</v>
      </c>
      <c r="M6873" s="44" t="str">
        <f>+VLOOKUP(FACTURACION[[#This Row],[REFERENCIA]],CODINV,4,FALSE)</f>
        <v>BOMBAS</v>
      </c>
      <c r="N6873" s="44" t="str">
        <f>+VLOOKUP(FACTURACION[[#This Row],[REFERENCIA]],CODINV,5,FALSE)</f>
        <v>CORKEN</v>
      </c>
      <c r="O6873" s="144">
        <v>0</v>
      </c>
      <c r="P6873" s="131">
        <v>9335000</v>
      </c>
      <c r="Q6873" s="48">
        <f>+FACTURACION[[#This Row],[CANTIDAD]]*FACTURACION[[#This Row],[VR UNITARIO]]/1000</f>
        <v>0</v>
      </c>
      <c r="R6873" s="44" t="str">
        <f>+VLOOKUP(FACTURACION[[#This Row],[NIT]],TABLACLIENTE,5,FALSE)</f>
        <v>BOGOTÁ D.C.</v>
      </c>
    </row>
    <row r="6874" spans="3:18">
      <c r="C6874" s="29">
        <v>2020</v>
      </c>
      <c r="D6874" s="30" t="s">
        <v>704</v>
      </c>
      <c r="E6874" s="30">
        <f>MONTH(FACTURACION[[#This Row],[MES]]&amp;1)</f>
        <v>11</v>
      </c>
      <c r="F6874" s="223">
        <f>DATE(FACTURACION[[#This Row],[AÑO]],FACTURACION[[#This Row],[Mes numero]],1)</f>
        <v>44136</v>
      </c>
      <c r="G6874" s="162" t="s">
        <v>5531</v>
      </c>
      <c r="H6874" s="25">
        <v>900335279</v>
      </c>
      <c r="I6874" s="44" t="str">
        <f>+VLOOKUP(FACTURACION[[#This Row],[NIT]],TABLACLIENTE,2,FALSE)</f>
        <v>INVERSIONES GLP S.A.S. E.S.P. (VIDAGAS)</v>
      </c>
      <c r="J6874" s="3" t="s">
        <v>5571</v>
      </c>
      <c r="K6874" s="44" t="str">
        <f>+VLOOKUP(FACTURACION[[#This Row],[REFERENCIA]],CODINV,2,FALSE)</f>
        <v>B166 BY PAS VALVE/VALVE</v>
      </c>
      <c r="L6874" s="44" t="str">
        <f>IF(VLOOKUP(FACTURACION[[#This Row],[REFERENCIA]],CODINV,3,FALSE)=0,"",VLOOKUP(FACTURACION[[#This Row],[REFERENCIA]],CODINV,3,FALSE))</f>
        <v>166B</v>
      </c>
      <c r="M6874" s="44" t="str">
        <f>+VLOOKUP(FACTURACION[[#This Row],[REFERENCIA]],CODINV,4,FALSE)</f>
        <v>VÁLVULAS Y MULTIVÁLVULAS</v>
      </c>
      <c r="N6874" s="44" t="str">
        <f>+VLOOKUP(FACTURACION[[#This Row],[REFERENCIA]],CODINV,5,FALSE)</f>
        <v>CORKEN</v>
      </c>
      <c r="O6874" s="144">
        <v>0</v>
      </c>
      <c r="P6874" s="131">
        <v>792807</v>
      </c>
      <c r="Q6874" s="48">
        <f>+FACTURACION[[#This Row],[CANTIDAD]]*FACTURACION[[#This Row],[VR UNITARIO]]/1000</f>
        <v>0</v>
      </c>
      <c r="R6874" s="44" t="str">
        <f>+VLOOKUP(FACTURACION[[#This Row],[NIT]],TABLACLIENTE,5,FALSE)</f>
        <v>BOGOTÁ D.C.</v>
      </c>
    </row>
    <row r="6875" spans="3:18">
      <c r="C6875" s="29">
        <v>2020</v>
      </c>
      <c r="D6875" s="30" t="s">
        <v>704</v>
      </c>
      <c r="E6875" s="30">
        <f>MONTH(FACTURACION[[#This Row],[MES]]&amp;1)</f>
        <v>11</v>
      </c>
      <c r="F6875" s="223">
        <f>DATE(FACTURACION[[#This Row],[AÑO]],FACTURACION[[#This Row],[Mes numero]],1)</f>
        <v>44136</v>
      </c>
      <c r="G6875" s="162" t="s">
        <v>5532</v>
      </c>
      <c r="H6875" s="25">
        <v>900950504</v>
      </c>
      <c r="I6875" s="44" t="str">
        <f>+VLOOKUP(FACTURACION[[#This Row],[NIT]],TABLACLIENTE,2,FALSE)</f>
        <v>DAMASA DE COLOMBIA S A S</v>
      </c>
      <c r="J6875" s="3" t="s">
        <v>5575</v>
      </c>
      <c r="K6875" s="44" t="str">
        <f>+VLOOKUP(FACTURACION[[#This Row],[REFERENCIA]],CODINV,2,FALSE)</f>
        <v>IMPELLERM BRONCE</v>
      </c>
      <c r="L6875" s="44" t="str">
        <f>IF(VLOOKUP(FACTURACION[[#This Row],[REFERENCIA]],CODINV,3,FALSE)=0,"",VLOOKUP(FACTURACION[[#This Row],[REFERENCIA]],CODINV,3,FALSE))</f>
        <v/>
      </c>
      <c r="M6875" s="44" t="str">
        <f>+VLOOKUP(FACTURACION[[#This Row],[REFERENCIA]],CODINV,4,FALSE)</f>
        <v>REPUESTOS Y ACCESORIOS</v>
      </c>
      <c r="N6875" s="44" t="str">
        <f>+VLOOKUP(FACTURACION[[#This Row],[REFERENCIA]],CODINV,5,FALSE)</f>
        <v>CORKEN</v>
      </c>
      <c r="O6875" s="144">
        <v>1</v>
      </c>
      <c r="P6875" s="131">
        <v>784857.5</v>
      </c>
      <c r="Q6875" s="48">
        <f>+FACTURACION[[#This Row],[CANTIDAD]]*FACTURACION[[#This Row],[VR UNITARIO]]/1000</f>
        <v>784.85749999999996</v>
      </c>
      <c r="R6875" s="44" t="str">
        <f>+VLOOKUP(FACTURACION[[#This Row],[NIT]],TABLACLIENTE,5,FALSE)</f>
        <v>BOGOTÁ D.C.</v>
      </c>
    </row>
    <row r="6876" spans="3:18">
      <c r="C6876" s="29">
        <v>2020</v>
      </c>
      <c r="D6876" s="30" t="s">
        <v>704</v>
      </c>
      <c r="E6876" s="30">
        <f>MONTH(FACTURACION[[#This Row],[MES]]&amp;1)</f>
        <v>11</v>
      </c>
      <c r="F6876" s="223">
        <f>DATE(FACTURACION[[#This Row],[AÑO]],FACTURACION[[#This Row],[Mes numero]],1)</f>
        <v>44136</v>
      </c>
      <c r="G6876" s="162" t="s">
        <v>5533</v>
      </c>
      <c r="H6876" s="25">
        <v>900396759</v>
      </c>
      <c r="I6876" s="44" t="str">
        <f>+VLOOKUP(FACTURACION[[#This Row],[NIT]],TABLACLIENTE,2,FALSE)</f>
        <v>CHILCO DISTRIBUIDORA DE GAS Y ENERGIA S.A.S. E.S.P.</v>
      </c>
      <c r="J6876" s="3" t="s">
        <v>5504</v>
      </c>
      <c r="K6876" s="44" t="str">
        <f>+VLOOKUP(FACTURACION[[#This Row],[REFERENCIA]],CODINV,2,FALSE)</f>
        <v>C12 CORO FLOW</v>
      </c>
      <c r="L6876" s="44" t="str">
        <f>IF(VLOOKUP(FACTURACION[[#This Row],[REFERENCIA]],CODINV,3,FALSE)=0,"",VLOOKUP(FACTURACION[[#This Row],[REFERENCIA]],CODINV,3,FALSE))</f>
        <v>C12</v>
      </c>
      <c r="M6876" s="44" t="str">
        <f>+VLOOKUP(FACTURACION[[#This Row],[REFERENCIA]],CODINV,4,FALSE)</f>
        <v>BOMBAS</v>
      </c>
      <c r="N6876" s="44" t="str">
        <f>+VLOOKUP(FACTURACION[[#This Row],[REFERENCIA]],CODINV,5,FALSE)</f>
        <v>CORKEN</v>
      </c>
      <c r="O6876" s="144">
        <v>1</v>
      </c>
      <c r="P6876" s="131">
        <v>9498000</v>
      </c>
      <c r="Q6876" s="48">
        <f>+FACTURACION[[#This Row],[CANTIDAD]]*FACTURACION[[#This Row],[VR UNITARIO]]/1000</f>
        <v>9498</v>
      </c>
      <c r="R6876" s="44" t="str">
        <f>+VLOOKUP(FACTURACION[[#This Row],[NIT]],TABLACLIENTE,5,FALSE)</f>
        <v>BOGOTÁ D.C.</v>
      </c>
    </row>
    <row r="6877" spans="3:18">
      <c r="C6877" s="29">
        <v>2020</v>
      </c>
      <c r="D6877" s="30" t="s">
        <v>704</v>
      </c>
      <c r="E6877" s="30">
        <f>MONTH(FACTURACION[[#This Row],[MES]]&amp;1)</f>
        <v>11</v>
      </c>
      <c r="F6877" s="223">
        <f>DATE(FACTURACION[[#This Row],[AÑO]],FACTURACION[[#This Row],[Mes numero]],1)</f>
        <v>44136</v>
      </c>
      <c r="G6877" s="162" t="s">
        <v>5533</v>
      </c>
      <c r="H6877" s="25">
        <v>900396759</v>
      </c>
      <c r="I6877" s="44" t="str">
        <f>+VLOOKUP(FACTURACION[[#This Row],[NIT]],TABLACLIENTE,2,FALSE)</f>
        <v>CHILCO DISTRIBUIDORA DE GAS Y ENERGIA S.A.S. E.S.P.</v>
      </c>
      <c r="J6877" s="3" t="s">
        <v>5571</v>
      </c>
      <c r="K6877" s="44" t="str">
        <f>+VLOOKUP(FACTURACION[[#This Row],[REFERENCIA]],CODINV,2,FALSE)</f>
        <v>B166 BY PAS VALVE/VALVE</v>
      </c>
      <c r="L6877" s="44" t="str">
        <f>IF(VLOOKUP(FACTURACION[[#This Row],[REFERENCIA]],CODINV,3,FALSE)=0,"",VLOOKUP(FACTURACION[[#This Row],[REFERENCIA]],CODINV,3,FALSE))</f>
        <v>166B</v>
      </c>
      <c r="M6877" s="44" t="str">
        <f>+VLOOKUP(FACTURACION[[#This Row],[REFERENCIA]],CODINV,4,FALSE)</f>
        <v>VÁLVULAS Y MULTIVÁLVULAS</v>
      </c>
      <c r="N6877" s="44" t="str">
        <f>+VLOOKUP(FACTURACION[[#This Row],[REFERENCIA]],CODINV,5,FALSE)</f>
        <v>CORKEN</v>
      </c>
      <c r="O6877" s="144">
        <v>1</v>
      </c>
      <c r="P6877" s="131">
        <v>957000</v>
      </c>
      <c r="Q6877" s="48">
        <f>+FACTURACION[[#This Row],[CANTIDAD]]*FACTURACION[[#This Row],[VR UNITARIO]]/1000</f>
        <v>957</v>
      </c>
      <c r="R6877" s="44" t="str">
        <f>+VLOOKUP(FACTURACION[[#This Row],[NIT]],TABLACLIENTE,5,FALSE)</f>
        <v>BOGOTÁ D.C.</v>
      </c>
    </row>
    <row r="6878" spans="3:18">
      <c r="C6878" s="29">
        <v>2020</v>
      </c>
      <c r="D6878" s="30" t="s">
        <v>704</v>
      </c>
      <c r="E6878" s="30">
        <f>MONTH(FACTURACION[[#This Row],[MES]]&amp;1)</f>
        <v>11</v>
      </c>
      <c r="F6878" s="223">
        <f>DATE(FACTURACION[[#This Row],[AÑO]],FACTURACION[[#This Row],[Mes numero]],1)</f>
        <v>44136</v>
      </c>
      <c r="G6878" s="162" t="s">
        <v>5533</v>
      </c>
      <c r="H6878" s="25">
        <v>900396759</v>
      </c>
      <c r="I6878" s="44" t="str">
        <f>+VLOOKUP(FACTURACION[[#This Row],[NIT]],TABLACLIENTE,2,FALSE)</f>
        <v>CHILCO DISTRIBUIDORA DE GAS Y ENERGIA S.A.S. E.S.P.</v>
      </c>
      <c r="J6878" s="3" t="s">
        <v>5577</v>
      </c>
      <c r="K6878" s="44" t="str">
        <f>+VLOOKUP(FACTURACION[[#This Row],[REFERENCIA]],CODINV,2,FALSE)</f>
        <v>C13 WALL MOUNT STARTER</v>
      </c>
      <c r="L6878" s="44" t="str">
        <f>IF(VLOOKUP(FACTURACION[[#This Row],[REFERENCIA]],CODINV,3,FALSE)=0,"",VLOOKUP(FACTURACION[[#This Row],[REFERENCIA]],CODINV,3,FALSE))</f>
        <v/>
      </c>
      <c r="M6878" s="44" t="str">
        <f>+VLOOKUP(FACTURACION[[#This Row],[REFERENCIA]],CODINV,4,FALSE)</f>
        <v>REPUESTOS Y ACCESORIOS</v>
      </c>
      <c r="N6878" s="44" t="str">
        <f>+VLOOKUP(FACTURACION[[#This Row],[REFERENCIA]],CODINV,5,FALSE)</f>
        <v>CORKEN</v>
      </c>
      <c r="O6878" s="144">
        <v>0</v>
      </c>
      <c r="P6878" s="131">
        <v>1140000</v>
      </c>
      <c r="Q6878" s="48">
        <f>+FACTURACION[[#This Row],[CANTIDAD]]*FACTURACION[[#This Row],[VR UNITARIO]]/1000</f>
        <v>0</v>
      </c>
      <c r="R6878" s="44" t="str">
        <f>+VLOOKUP(FACTURACION[[#This Row],[NIT]],TABLACLIENTE,5,FALSE)</f>
        <v>BOGOTÁ D.C.</v>
      </c>
    </row>
    <row r="6879" spans="3:18">
      <c r="C6879" s="29">
        <v>2020</v>
      </c>
      <c r="D6879" s="30" t="s">
        <v>704</v>
      </c>
      <c r="E6879" s="30">
        <f>MONTH(FACTURACION[[#This Row],[MES]]&amp;1)</f>
        <v>11</v>
      </c>
      <c r="F6879" s="223">
        <f>DATE(FACTURACION[[#This Row],[AÑO]],FACTURACION[[#This Row],[Mes numero]],1)</f>
        <v>44136</v>
      </c>
      <c r="G6879" s="162" t="s">
        <v>5534</v>
      </c>
      <c r="H6879" s="25">
        <v>900396759</v>
      </c>
      <c r="I6879" s="44" t="str">
        <f>+VLOOKUP(FACTURACION[[#This Row],[NIT]],TABLACLIENTE,2,FALSE)</f>
        <v>CHILCO DISTRIBUIDORA DE GAS Y ENERGIA S.A.S. E.S.P.</v>
      </c>
      <c r="J6879" s="3" t="s">
        <v>190</v>
      </c>
      <c r="K6879" s="44" t="str">
        <f>+VLOOKUP(FACTURACION[[#This Row],[REFERENCIA]],CODINV,2,FALSE)</f>
        <v>VALVULA DE GLOBO 3/4" RECTA</v>
      </c>
      <c r="L6879" s="44" t="str">
        <f>IF(VLOOKUP(FACTURACION[[#This Row],[REFERENCIA]],CODINV,3,FALSE)=0,"",VLOOKUP(FACTURACION[[#This Row],[REFERENCIA]],CODINV,3,FALSE))</f>
        <v>7705P</v>
      </c>
      <c r="M6879" s="44" t="str">
        <f>+VLOOKUP(FACTURACION[[#This Row],[REFERENCIA]],CODINV,4,FALSE)</f>
        <v>VÁLVULAS Y MULTIVÁLVULAS</v>
      </c>
      <c r="N6879" s="44" t="str">
        <f>+VLOOKUP(FACTURACION[[#This Row],[REFERENCIA]],CODINV,5,FALSE)</f>
        <v>REGO</v>
      </c>
      <c r="O6879" s="144">
        <v>1</v>
      </c>
      <c r="P6879" s="131">
        <v>245376</v>
      </c>
      <c r="Q6879" s="48">
        <f>+FACTURACION[[#This Row],[CANTIDAD]]*FACTURACION[[#This Row],[VR UNITARIO]]/1000</f>
        <v>245.376</v>
      </c>
      <c r="R6879" s="44" t="str">
        <f>+VLOOKUP(FACTURACION[[#This Row],[NIT]],TABLACLIENTE,5,FALSE)</f>
        <v>BOGOTÁ D.C.</v>
      </c>
    </row>
    <row r="6880" spans="3:18">
      <c r="C6880" s="29">
        <v>2020</v>
      </c>
      <c r="D6880" s="30" t="s">
        <v>704</v>
      </c>
      <c r="E6880" s="30">
        <f>MONTH(FACTURACION[[#This Row],[MES]]&amp;1)</f>
        <v>11</v>
      </c>
      <c r="F6880" s="223">
        <f>DATE(FACTURACION[[#This Row],[AÑO]],FACTURACION[[#This Row],[Mes numero]],1)</f>
        <v>44136</v>
      </c>
      <c r="G6880" s="162" t="s">
        <v>5535</v>
      </c>
      <c r="H6880" s="25">
        <v>901243308</v>
      </c>
      <c r="I6880" s="44" t="str">
        <f>+VLOOKUP(FACTURACION[[#This Row],[NIT]],TABLACLIENTE,2,FALSE)</f>
        <v>GRUPO ALOSAN S.A.S.</v>
      </c>
      <c r="J6880" s="3" t="s">
        <v>708</v>
      </c>
      <c r="K6880" s="44" t="str">
        <f>+VLOOKUP(FACTURACION[[#This Row],[REFERENCIA]],CODINV,2,FALSE)</f>
        <v>REGULADOR PRIMERA ETAPA 1-15 PSI A1/4 NPT</v>
      </c>
      <c r="L6880" s="44" t="str">
        <f>IF(VLOOKUP(FACTURACION[[#This Row],[REFERENCIA]],CODINV,3,FALSE)=0,"",VLOOKUP(FACTURACION[[#This Row],[REFERENCIA]],CODINV,3,FALSE))</f>
        <v>902</v>
      </c>
      <c r="M6880" s="44" t="str">
        <f>+VLOOKUP(FACTURACION[[#This Row],[REFERENCIA]],CODINV,4,FALSE)</f>
        <v>REGULADORES</v>
      </c>
      <c r="N6880" s="44" t="str">
        <f>+VLOOKUP(FACTURACION[[#This Row],[REFERENCIA]],CODINV,5,FALSE)</f>
        <v>CAVAGNA</v>
      </c>
      <c r="O6880" s="144">
        <v>12</v>
      </c>
      <c r="P6880" s="131">
        <v>92000</v>
      </c>
      <c r="Q6880" s="48">
        <f>+FACTURACION[[#This Row],[CANTIDAD]]*FACTURACION[[#This Row],[VR UNITARIO]]/1000</f>
        <v>1104</v>
      </c>
      <c r="R6880" s="44" t="str">
        <f>+VLOOKUP(FACTURACION[[#This Row],[NIT]],TABLACLIENTE,5,FALSE)</f>
        <v>BOGOTÁ D.C.</v>
      </c>
    </row>
    <row r="6881" spans="3:18">
      <c r="C6881" s="29">
        <v>2020</v>
      </c>
      <c r="D6881" s="30" t="s">
        <v>704</v>
      </c>
      <c r="E6881" s="30">
        <f>MONTH(FACTURACION[[#This Row],[MES]]&amp;1)</f>
        <v>11</v>
      </c>
      <c r="F6881" s="223">
        <f>DATE(FACTURACION[[#This Row],[AÑO]],FACTURACION[[#This Row],[Mes numero]],1)</f>
        <v>44136</v>
      </c>
      <c r="G6881" s="162" t="s">
        <v>5536</v>
      </c>
      <c r="H6881" s="25">
        <v>890500726</v>
      </c>
      <c r="I6881" s="44" t="str">
        <f>+VLOOKUP(FACTURACION[[#This Row],[NIT]],TABLACLIENTE,2,FALSE)</f>
        <v>NORTESANTANDEREANA DE GAS S.A. E.S.P (NORGAS S.A. E.S.P.)</v>
      </c>
      <c r="J6881" s="3" t="s">
        <v>5409</v>
      </c>
      <c r="K6881" s="44" t="str">
        <f>+VLOOKUP(FACTURACION[[#This Row],[REFERENCIA]],CODINV,2,FALSE)</f>
        <v>VLV DE LLENADO 1 1/4"</v>
      </c>
      <c r="L6881" s="44" t="str">
        <f>IF(VLOOKUP(FACTURACION[[#This Row],[REFERENCIA]],CODINV,3,FALSE)=0,"",VLOOKUP(FACTURACION[[#This Row],[REFERENCIA]],CODINV,3,FALSE))</f>
        <v>7579CT</v>
      </c>
      <c r="M6881" s="44" t="str">
        <f>+VLOOKUP(FACTURACION[[#This Row],[REFERENCIA]],CODINV,4,FALSE)</f>
        <v>VÁLVULAS Y MULTIVÁLVULAS</v>
      </c>
      <c r="N6881" s="44" t="str">
        <f>+VLOOKUP(FACTURACION[[#This Row],[REFERENCIA]],CODINV,5,FALSE)</f>
        <v>REGO</v>
      </c>
      <c r="O6881" s="144">
        <v>12</v>
      </c>
      <c r="P6881" s="131">
        <v>122771</v>
      </c>
      <c r="Q6881" s="48">
        <f>+FACTURACION[[#This Row],[CANTIDAD]]*FACTURACION[[#This Row],[VR UNITARIO]]/1000</f>
        <v>1473.252</v>
      </c>
      <c r="R6881" s="44" t="str">
        <f>+VLOOKUP(FACTURACION[[#This Row],[NIT]],TABLACLIENTE,5,FALSE)</f>
        <v>BUCARAMANGA</v>
      </c>
    </row>
    <row r="6882" spans="3:18">
      <c r="C6882" s="29">
        <v>2020</v>
      </c>
      <c r="D6882" s="30" t="s">
        <v>704</v>
      </c>
      <c r="E6882" s="30">
        <f>MONTH(FACTURACION[[#This Row],[MES]]&amp;1)</f>
        <v>11</v>
      </c>
      <c r="F6882" s="223">
        <f>DATE(FACTURACION[[#This Row],[AÑO]],FACTURACION[[#This Row],[Mes numero]],1)</f>
        <v>44136</v>
      </c>
      <c r="G6882" s="162" t="s">
        <v>5537</v>
      </c>
      <c r="H6882" s="25">
        <v>890500726</v>
      </c>
      <c r="I6882" s="44" t="str">
        <f>+VLOOKUP(FACTURACION[[#This Row],[NIT]],TABLACLIENTE,2,FALSE)</f>
        <v>NORTESANTANDEREANA DE GAS S.A. E.S.P (NORGAS S.A. E.S.P.)</v>
      </c>
      <c r="J6882" s="3" t="s">
        <v>446</v>
      </c>
      <c r="K6882" s="44" t="str">
        <f>+VLOOKUP(FACTURACION[[#This Row],[REFERENCIA]],CODINV,2,FALSE)</f>
        <v>VALVULA GLOBO DE 1/2"</v>
      </c>
      <c r="L6882" s="44" t="str">
        <f>IF(VLOOKUP(FACTURACION[[#This Row],[REFERENCIA]],CODINV,3,FALSE)=0,"",VLOOKUP(FACTURACION[[#This Row],[REFERENCIA]],CODINV,3,FALSE))</f>
        <v>7704P</v>
      </c>
      <c r="M6882" s="44" t="str">
        <f>+VLOOKUP(FACTURACION[[#This Row],[REFERENCIA]],CODINV,4,FALSE)</f>
        <v>VÁLVULAS Y MULTIVÁLVULAS</v>
      </c>
      <c r="N6882" s="44" t="str">
        <f>+VLOOKUP(FACTURACION[[#This Row],[REFERENCIA]],CODINV,5,FALSE)</f>
        <v>REGO</v>
      </c>
      <c r="O6882" s="144">
        <v>4</v>
      </c>
      <c r="P6882" s="131">
        <v>232000</v>
      </c>
      <c r="Q6882" s="48">
        <f>+FACTURACION[[#This Row],[CANTIDAD]]*FACTURACION[[#This Row],[VR UNITARIO]]/1000</f>
        <v>928</v>
      </c>
      <c r="R6882" s="44" t="str">
        <f>+VLOOKUP(FACTURACION[[#This Row],[NIT]],TABLACLIENTE,5,FALSE)</f>
        <v>BUCARAMANGA</v>
      </c>
    </row>
    <row r="6883" spans="3:18">
      <c r="C6883" s="29">
        <v>2020</v>
      </c>
      <c r="D6883" s="30" t="s">
        <v>704</v>
      </c>
      <c r="E6883" s="30">
        <f>MONTH(FACTURACION[[#This Row],[MES]]&amp;1)</f>
        <v>11</v>
      </c>
      <c r="F6883" s="223">
        <f>DATE(FACTURACION[[#This Row],[AÑO]],FACTURACION[[#This Row],[Mes numero]],1)</f>
        <v>44136</v>
      </c>
      <c r="G6883" s="162" t="s">
        <v>5537</v>
      </c>
      <c r="H6883" s="25">
        <v>890500726</v>
      </c>
      <c r="I6883" s="44" t="str">
        <f>+VLOOKUP(FACTURACION[[#This Row],[NIT]],TABLACLIENTE,2,FALSE)</f>
        <v>NORTESANTANDEREANA DE GAS S.A. E.S.P (NORGAS S.A. E.S.P.)</v>
      </c>
      <c r="J6883" s="3" t="s">
        <v>5138</v>
      </c>
      <c r="K6883" s="44" t="str">
        <f>+VLOOKUP(FACTURACION[[#This Row],[REFERENCIA]],CODINV,2,FALSE)</f>
        <v>VALVULA ESV 1 1/4</v>
      </c>
      <c r="L6883" s="44" t="str">
        <f>IF(VLOOKUP(FACTURACION[[#This Row],[REFERENCIA]],CODINV,3,FALSE)=0,"",VLOOKUP(FACTURACION[[#This Row],[REFERENCIA]],CODINV,3,FALSE))</f>
        <v>3165CT</v>
      </c>
      <c r="M6883" s="44" t="str">
        <f>+VLOOKUP(FACTURACION[[#This Row],[REFERENCIA]],CODINV,4,FALSE)</f>
        <v>VÁLVULAS Y MULTIVÁLVULAS</v>
      </c>
      <c r="N6883" s="44" t="str">
        <f>+VLOOKUP(FACTURACION[[#This Row],[REFERENCIA]],CODINV,5,FALSE)</f>
        <v>REGO</v>
      </c>
      <c r="O6883" s="144">
        <v>7</v>
      </c>
      <c r="P6883" s="131">
        <v>13034</v>
      </c>
      <c r="Q6883" s="48">
        <f>+FACTURACION[[#This Row],[CANTIDAD]]*FACTURACION[[#This Row],[VR UNITARIO]]/1000</f>
        <v>91.238</v>
      </c>
      <c r="R6883" s="44" t="str">
        <f>+VLOOKUP(FACTURACION[[#This Row],[NIT]],TABLACLIENTE,5,FALSE)</f>
        <v>BUCARAMANGA</v>
      </c>
    </row>
    <row r="6884" spans="3:18">
      <c r="C6884" s="29">
        <v>2020</v>
      </c>
      <c r="D6884" s="30" t="s">
        <v>704</v>
      </c>
      <c r="E6884" s="30">
        <f>MONTH(FACTURACION[[#This Row],[MES]]&amp;1)</f>
        <v>11</v>
      </c>
      <c r="F6884" s="223">
        <f>DATE(FACTURACION[[#This Row],[AÑO]],FACTURACION[[#This Row],[Mes numero]],1)</f>
        <v>44136</v>
      </c>
      <c r="G6884" s="162" t="s">
        <v>5538</v>
      </c>
      <c r="H6884" s="25">
        <v>900714971</v>
      </c>
      <c r="I6884" s="44" t="str">
        <f>+VLOOKUP(FACTURACION[[#This Row],[NIT]],TABLACLIENTE,2,FALSE)</f>
        <v>MASERVICON</v>
      </c>
      <c r="J6884" s="3" t="s">
        <v>5</v>
      </c>
      <c r="K6884" s="44" t="str">
        <f>+VLOOKUP(FACTURACION[[#This Row],[REFERENCIA]],CODINV,2,FALSE)</f>
        <v>REG. 1800 CPB2 1 1-4· O: 5/16" R: STD</v>
      </c>
      <c r="L6884" s="44" t="str">
        <f>IF(VLOOKUP(FACTURACION[[#This Row],[REFERENCIA]],CODINV,3,FALSE)=0,"",VLOOKUP(FACTURACION[[#This Row],[REFERENCIA]],CODINV,3,FALSE))</f>
        <v/>
      </c>
      <c r="M6884" s="44" t="str">
        <f>+VLOOKUP(FACTURACION[[#This Row],[REFERENCIA]],CODINV,4,FALSE)</f>
        <v>REGULADORES</v>
      </c>
      <c r="N6884" s="44" t="str">
        <f>+VLOOKUP(FACTURACION[[#This Row],[REFERENCIA]],CODINV,5,FALSE)</f>
        <v>HONEYWELL</v>
      </c>
      <c r="O6884" s="144">
        <v>4</v>
      </c>
      <c r="P6884" s="131">
        <v>824719</v>
      </c>
      <c r="Q6884" s="48">
        <f>+FACTURACION[[#This Row],[CANTIDAD]]*FACTURACION[[#This Row],[VR UNITARIO]]/1000</f>
        <v>3298.8760000000002</v>
      </c>
      <c r="R6884" s="44" t="str">
        <f>+VLOOKUP(FACTURACION[[#This Row],[NIT]],TABLACLIENTE,5,FALSE)</f>
        <v>IBAGUE</v>
      </c>
    </row>
    <row r="6885" spans="3:18">
      <c r="C6885" s="29">
        <v>2020</v>
      </c>
      <c r="D6885" s="30" t="s">
        <v>704</v>
      </c>
      <c r="E6885" s="30">
        <f>MONTH(FACTURACION[[#This Row],[MES]]&amp;1)</f>
        <v>11</v>
      </c>
      <c r="F6885" s="223">
        <f>DATE(FACTURACION[[#This Row],[AÑO]],FACTURACION[[#This Row],[Mes numero]],1)</f>
        <v>44136</v>
      </c>
      <c r="G6885" s="162" t="s">
        <v>5539</v>
      </c>
      <c r="H6885" s="25">
        <v>901052476</v>
      </c>
      <c r="I6885" s="44" t="str">
        <f>+VLOOKUP(FACTURACION[[#This Row],[NIT]],TABLACLIENTE,2,FALSE)</f>
        <v>ICG SOLUCIONES ENERGETICAS S.A.S.</v>
      </c>
      <c r="J6885" s="3" t="s">
        <v>74</v>
      </c>
      <c r="K6885" s="44" t="str">
        <f>+VLOOKUP(FACTURACION[[#This Row],[REFERENCIA]],CODINV,2,FALSE)</f>
        <v>VALVULA DE GLOBLO DE 1 1/4" NPT</v>
      </c>
      <c r="L6885" s="44" t="str">
        <f>IF(VLOOKUP(FACTURACION[[#This Row],[REFERENCIA]],CODINV,3,FALSE)=0,"",VLOOKUP(FACTURACION[[#This Row],[REFERENCIA]],CODINV,3,FALSE))</f>
        <v>A7509BP</v>
      </c>
      <c r="M6885" s="44" t="str">
        <f>+VLOOKUP(FACTURACION[[#This Row],[REFERENCIA]],CODINV,4,FALSE)</f>
        <v>VÁLVULAS Y MULTIVÁLVULAS</v>
      </c>
      <c r="N6885" s="44" t="str">
        <f>+VLOOKUP(FACTURACION[[#This Row],[REFERENCIA]],CODINV,5,FALSE)</f>
        <v>REGO</v>
      </c>
      <c r="O6885" s="144">
        <v>1</v>
      </c>
      <c r="P6885" s="131">
        <v>520000</v>
      </c>
      <c r="Q6885" s="48">
        <f>+FACTURACION[[#This Row],[CANTIDAD]]*FACTURACION[[#This Row],[VR UNITARIO]]/1000</f>
        <v>520</v>
      </c>
      <c r="R6885" s="44" t="str">
        <f>+VLOOKUP(FACTURACION[[#This Row],[NIT]],TABLACLIENTE,5,FALSE)</f>
        <v>BOGOTÁ D.C.</v>
      </c>
    </row>
    <row r="6886" spans="3:18">
      <c r="C6886" s="29">
        <v>2020</v>
      </c>
      <c r="D6886" s="30" t="s">
        <v>704</v>
      </c>
      <c r="E6886" s="30">
        <f>MONTH(FACTURACION[[#This Row],[MES]]&amp;1)</f>
        <v>11</v>
      </c>
      <c r="F6886" s="223">
        <f>DATE(FACTURACION[[#This Row],[AÑO]],FACTURACION[[#This Row],[Mes numero]],1)</f>
        <v>44136</v>
      </c>
      <c r="G6886" s="162" t="s">
        <v>5539</v>
      </c>
      <c r="H6886" s="25">
        <v>901052476</v>
      </c>
      <c r="I6886" s="44" t="str">
        <f>+VLOOKUP(FACTURACION[[#This Row],[NIT]],TABLACLIENTE,2,FALSE)</f>
        <v>ICG SOLUCIONES ENERGETICAS S.A.S.</v>
      </c>
      <c r="J6886" s="3" t="s">
        <v>182</v>
      </c>
      <c r="K6886" s="44" t="str">
        <f>+VLOOKUP(FACTURACION[[#This Row],[REFERENCIA]],CODINV,2,FALSE)</f>
        <v>VALVULA DE EXCESO DE FLUJO 1 1/4"</v>
      </c>
      <c r="L6886" s="44" t="str">
        <f>IF(VLOOKUP(FACTURACION[[#This Row],[REFERENCIA]],CODINV,3,FALSE)=0,"",VLOOKUP(FACTURACION[[#This Row],[REFERENCIA]],CODINV,3,FALSE))</f>
        <v>A3282C</v>
      </c>
      <c r="M6886" s="44" t="str">
        <f>+VLOOKUP(FACTURACION[[#This Row],[REFERENCIA]],CODINV,4,FALSE)</f>
        <v>VÁLVULAS Y MULTIVÁLVULAS</v>
      </c>
      <c r="N6886" s="44" t="str">
        <f>+VLOOKUP(FACTURACION[[#This Row],[REFERENCIA]],CODINV,5,FALSE)</f>
        <v>REGO</v>
      </c>
      <c r="O6886" s="144">
        <v>1</v>
      </c>
      <c r="P6886" s="131">
        <v>175000</v>
      </c>
      <c r="Q6886" s="48">
        <f>+FACTURACION[[#This Row],[CANTIDAD]]*FACTURACION[[#This Row],[VR UNITARIO]]/1000</f>
        <v>175</v>
      </c>
      <c r="R6886" s="44" t="str">
        <f>+VLOOKUP(FACTURACION[[#This Row],[NIT]],TABLACLIENTE,5,FALSE)</f>
        <v>BOGOTÁ D.C.</v>
      </c>
    </row>
    <row r="6887" spans="3:18">
      <c r="C6887" s="29">
        <v>2020</v>
      </c>
      <c r="D6887" s="30" t="s">
        <v>704</v>
      </c>
      <c r="E6887" s="30">
        <f>MONTH(FACTURACION[[#This Row],[MES]]&amp;1)</f>
        <v>11</v>
      </c>
      <c r="F6887" s="223">
        <f>DATE(FACTURACION[[#This Row],[AÑO]],FACTURACION[[#This Row],[Mes numero]],1)</f>
        <v>44136</v>
      </c>
      <c r="G6887" s="162" t="s">
        <v>5539</v>
      </c>
      <c r="H6887" s="25">
        <v>901052476</v>
      </c>
      <c r="I6887" s="44" t="str">
        <f>+VLOOKUP(FACTURACION[[#This Row],[NIT]],TABLACLIENTE,2,FALSE)</f>
        <v>ICG SOLUCIONES ENERGETICAS S.A.S.</v>
      </c>
      <c r="J6887" s="3" t="s">
        <v>1648</v>
      </c>
      <c r="K6887" s="44" t="str">
        <f>+VLOOKUP(FACTURACION[[#This Row],[REFERENCIA]],CODINV,2,FALSE)</f>
        <v>FILTRO EN Y1/2"40MESH STRANGER</v>
      </c>
      <c r="L6887" s="44" t="str">
        <f>IF(VLOOKUP(FACTURACION[[#This Row],[REFERENCIA]],CODINV,3,FALSE)=0,"",VLOOKUP(FACTURACION[[#This Row],[REFERENCIA]],CODINV,3,FALSE))</f>
        <v>ME650S</v>
      </c>
      <c r="M6887" s="44" t="str">
        <f>+VLOOKUP(FACTURACION[[#This Row],[REFERENCIA]],CODINV,4,FALSE)</f>
        <v>FILTROS</v>
      </c>
      <c r="N6887" s="44" t="str">
        <f>+VLOOKUP(FACTURACION[[#This Row],[REFERENCIA]],CODINV,5,FALSE)</f>
        <v>CAVAGNA</v>
      </c>
      <c r="O6887" s="144">
        <v>1</v>
      </c>
      <c r="P6887" s="131">
        <v>150000</v>
      </c>
      <c r="Q6887" s="48">
        <f>+FACTURACION[[#This Row],[CANTIDAD]]*FACTURACION[[#This Row],[VR UNITARIO]]/1000</f>
        <v>150</v>
      </c>
      <c r="R6887" s="44" t="str">
        <f>+VLOOKUP(FACTURACION[[#This Row],[NIT]],TABLACLIENTE,5,FALSE)</f>
        <v>BOGOTÁ D.C.</v>
      </c>
    </row>
    <row r="6888" spans="3:18">
      <c r="C6888" s="29">
        <v>2020</v>
      </c>
      <c r="D6888" s="30" t="s">
        <v>704</v>
      </c>
      <c r="E6888" s="30">
        <f>MONTH(FACTURACION[[#This Row],[MES]]&amp;1)</f>
        <v>11</v>
      </c>
      <c r="F6888" s="223">
        <f>DATE(FACTURACION[[#This Row],[AÑO]],FACTURACION[[#This Row],[Mes numero]],1)</f>
        <v>44136</v>
      </c>
      <c r="G6888" s="162" t="s">
        <v>5540</v>
      </c>
      <c r="H6888" s="121">
        <v>811010978</v>
      </c>
      <c r="I6888" s="105" t="str">
        <f>+VLOOKUP(FACTURACION[[#This Row],[NIT]],TABLACLIENTE,2,FALSE)</f>
        <v>AMERQUIP S.A.S.</v>
      </c>
      <c r="J6888" s="106" t="s">
        <v>5407</v>
      </c>
      <c r="K6888" s="105" t="str">
        <f>+VLOOKUP(FACTURACION[[#This Row],[REFERENCIA]],CODINV,2,FALSE)</f>
        <v>SEAL ASSY BUNA</v>
      </c>
      <c r="L6888" s="105" t="str">
        <f>IF(VLOOKUP(FACTURACION[[#This Row],[REFERENCIA]],CODINV,3,FALSE)=0,"",VLOOKUP(FACTURACION[[#This Row],[REFERENCIA]],CODINV,3,FALSE))</f>
        <v/>
      </c>
      <c r="M6888" s="105" t="str">
        <f>+VLOOKUP(FACTURACION[[#This Row],[REFERENCIA]],CODINV,4,FALSE)</f>
        <v>REPUESTOS Y ACCESORIOS</v>
      </c>
      <c r="N6888" s="105" t="str">
        <f>+VLOOKUP(FACTURACION[[#This Row],[REFERENCIA]],CODINV,5,FALSE)</f>
        <v>CORKEN</v>
      </c>
      <c r="O6888" s="144">
        <v>2</v>
      </c>
      <c r="P6888" s="113">
        <v>1158505.3500000001</v>
      </c>
      <c r="Q6888" s="107">
        <f>+FACTURACION[[#This Row],[CANTIDAD]]*FACTURACION[[#This Row],[VR UNITARIO]]/1000</f>
        <v>2317.0107000000003</v>
      </c>
      <c r="R6888" s="105" t="str">
        <f>+VLOOKUP(FACTURACION[[#This Row],[NIT]],TABLACLIENTE,5,FALSE)</f>
        <v>ENVIGADO</v>
      </c>
    </row>
    <row r="6889" spans="3:18">
      <c r="C6889" s="29">
        <v>2020</v>
      </c>
      <c r="D6889" s="30" t="s">
        <v>704</v>
      </c>
      <c r="E6889" s="30">
        <f>MONTH(FACTURACION[[#This Row],[MES]]&amp;1)</f>
        <v>11</v>
      </c>
      <c r="F6889" s="223">
        <f>DATE(FACTURACION[[#This Row],[AÑO]],FACTURACION[[#This Row],[Mes numero]],1)</f>
        <v>44136</v>
      </c>
      <c r="G6889" s="162" t="s">
        <v>5541</v>
      </c>
      <c r="H6889" s="121">
        <v>890105526</v>
      </c>
      <c r="I6889" s="105" t="str">
        <f>+VLOOKUP(FACTURACION[[#This Row],[NIT]],TABLACLIENTE,2,FALSE)</f>
        <v>PROMIGAS S.A. E.S.P.</v>
      </c>
      <c r="J6889" s="106" t="s">
        <v>174</v>
      </c>
      <c r="K6889" s="105" t="str">
        <f>+VLOOKUP(FACTURACION[[#This Row],[REFERENCIA]],CODINV,2,FALSE)</f>
        <v>MANGA 2" S600 V7</v>
      </c>
      <c r="L6889" s="105" t="str">
        <f>IF(VLOOKUP(FACTURACION[[#This Row],[REFERENCIA]],CODINV,3,FALSE)=0,"",VLOOKUP(FACTURACION[[#This Row],[REFERENCIA]],CODINV,3,FALSE))</f>
        <v>73677P011</v>
      </c>
      <c r="M6889" s="105" t="str">
        <f>+VLOOKUP(FACTURACION[[#This Row],[REFERENCIA]],CODINV,4,FALSE)</f>
        <v>MANGAS</v>
      </c>
      <c r="N6889" s="105" t="str">
        <f>+VLOOKUP(FACTURACION[[#This Row],[REFERENCIA]],CODINV,5,FALSE)</f>
        <v>HONEYWELL</v>
      </c>
      <c r="O6889" s="144">
        <v>4</v>
      </c>
      <c r="P6889" s="113">
        <v>1631043.4</v>
      </c>
      <c r="Q6889" s="107">
        <f>+FACTURACION[[#This Row],[CANTIDAD]]*FACTURACION[[#This Row],[VR UNITARIO]]/1000</f>
        <v>6524.1736000000001</v>
      </c>
      <c r="R6889" s="105" t="str">
        <f>+VLOOKUP(FACTURACION[[#This Row],[NIT]],TABLACLIENTE,5,FALSE)</f>
        <v>BARRANQUILLA</v>
      </c>
    </row>
    <row r="6890" spans="3:18">
      <c r="C6890" s="29">
        <v>2020</v>
      </c>
      <c r="D6890" s="30" t="s">
        <v>704</v>
      </c>
      <c r="E6890" s="30">
        <f>MONTH(FACTURACION[[#This Row],[MES]]&amp;1)</f>
        <v>11</v>
      </c>
      <c r="F6890" s="223">
        <f>DATE(FACTURACION[[#This Row],[AÑO]],FACTURACION[[#This Row],[Mes numero]],1)</f>
        <v>44136</v>
      </c>
      <c r="G6890" s="178" t="s">
        <v>5542</v>
      </c>
      <c r="H6890" s="25">
        <v>890500726</v>
      </c>
      <c r="I6890" s="105" t="str">
        <f>+VLOOKUP(FACTURACION[[#This Row],[NIT]],TABLACLIENTE,2,FALSE)</f>
        <v>NORTESANTANDEREANA DE GAS S.A. E.S.P (NORGAS S.A. E.S.P.)</v>
      </c>
      <c r="J6890" s="3" t="s">
        <v>5092</v>
      </c>
      <c r="K6890" s="105" t="str">
        <f>+VLOOKUP(FACTURACION[[#This Row],[REFERENCIA]],CODINV,2,FALSE)</f>
        <v>VALVULA DE ALIVIO PRESION 2"</v>
      </c>
      <c r="L6890" s="105" t="str">
        <f>IF(VLOOKUP(FACTURACION[[#This Row],[REFERENCIA]],CODINV,3,FALSE)=0,"",VLOOKUP(FACTURACION[[#This Row],[REFERENCIA]],CODINV,3,FALSE))</f>
        <v>8434G</v>
      </c>
      <c r="M6890" s="105" t="str">
        <f>+VLOOKUP(FACTURACION[[#This Row],[REFERENCIA]],CODINV,4,FALSE)</f>
        <v>VÁLVULAS Y MULTIVÁLVULAS</v>
      </c>
      <c r="N6890" s="105" t="str">
        <f>+VLOOKUP(FACTURACION[[#This Row],[REFERENCIA]],CODINV,5,FALSE)</f>
        <v>REGO</v>
      </c>
      <c r="O6890" s="144">
        <v>0</v>
      </c>
      <c r="P6890" s="113">
        <v>828664</v>
      </c>
      <c r="Q6890" s="107">
        <f>+FACTURACION[[#This Row],[CANTIDAD]]*FACTURACION[[#This Row],[VR UNITARIO]]/1000</f>
        <v>0</v>
      </c>
      <c r="R6890" s="105" t="str">
        <f>+VLOOKUP(FACTURACION[[#This Row],[NIT]],TABLACLIENTE,5,FALSE)</f>
        <v>BUCARAMANGA</v>
      </c>
    </row>
    <row r="6891" spans="3:18">
      <c r="C6891" s="29">
        <v>2020</v>
      </c>
      <c r="D6891" s="30" t="s">
        <v>704</v>
      </c>
      <c r="E6891" s="30">
        <f>MONTH(FACTURACION[[#This Row],[MES]]&amp;1)</f>
        <v>11</v>
      </c>
      <c r="F6891" s="223">
        <f>DATE(FACTURACION[[#This Row],[AÑO]],FACTURACION[[#This Row],[Mes numero]],1)</f>
        <v>44136</v>
      </c>
      <c r="G6891" s="162" t="s">
        <v>5543</v>
      </c>
      <c r="H6891" s="121">
        <v>860031068</v>
      </c>
      <c r="I6891" s="105" t="str">
        <f>+VLOOKUP(FACTURACION[[#This Row],[NIT]],TABLACLIENTE,2,FALSE)</f>
        <v>INSTRUMENTOS &amp; CONTROLES S.A.</v>
      </c>
      <c r="J6891" s="106" t="s">
        <v>886</v>
      </c>
      <c r="K6891" s="105" t="str">
        <f>+VLOOKUP(FACTURACION[[#This Row],[REFERENCIA]],CODINV,2,FALSE)</f>
        <v>FILTER ASSEMBLY (COMPOSITE)</v>
      </c>
      <c r="L6891" s="105" t="str">
        <f>IF(VLOOKUP(FACTURACION[[#This Row],[REFERENCIA]],CODINV,3,FALSE)=0,"",VLOOKUP(FACTURACION[[#This Row],[REFERENCIA]],CODINV,3,FALSE))</f>
        <v>78480P001</v>
      </c>
      <c r="M6891" s="105" t="str">
        <f>+VLOOKUP(FACTURACION[[#This Row],[REFERENCIA]],CODINV,4,FALSE)</f>
        <v>FILTROS</v>
      </c>
      <c r="N6891" s="105" t="str">
        <f>+VLOOKUP(FACTURACION[[#This Row],[REFERENCIA]],CODINV,5,FALSE)</f>
        <v>HONEYWELL</v>
      </c>
      <c r="O6891" s="144">
        <v>4</v>
      </c>
      <c r="P6891" s="113">
        <v>83961.5</v>
      </c>
      <c r="Q6891" s="107">
        <f>+FACTURACION[[#This Row],[CANTIDAD]]*FACTURACION[[#This Row],[VR UNITARIO]]/1000</f>
        <v>335.846</v>
      </c>
      <c r="R6891" s="105" t="str">
        <f>+VLOOKUP(FACTURACION[[#This Row],[NIT]],TABLACLIENTE,5,FALSE)</f>
        <v>BOGOTÁ D.C.</v>
      </c>
    </row>
    <row r="6892" spans="3:18">
      <c r="C6892" s="29">
        <v>2020</v>
      </c>
      <c r="D6892" s="30" t="s">
        <v>704</v>
      </c>
      <c r="E6892" s="30">
        <f>MONTH(FACTURACION[[#This Row],[MES]]&amp;1)</f>
        <v>11</v>
      </c>
      <c r="F6892" s="223">
        <f>DATE(FACTURACION[[#This Row],[AÑO]],FACTURACION[[#This Row],[Mes numero]],1)</f>
        <v>44136</v>
      </c>
      <c r="G6892" s="162" t="s">
        <v>5543</v>
      </c>
      <c r="H6892" s="121">
        <v>860031068</v>
      </c>
      <c r="I6892" s="105" t="str">
        <f>+VLOOKUP(FACTURACION[[#This Row],[NIT]],TABLACLIENTE,2,FALSE)</f>
        <v>INSTRUMENTOS &amp; CONTROLES S.A.</v>
      </c>
      <c r="J6892" s="106" t="s">
        <v>153</v>
      </c>
      <c r="K6892" s="105" t="str">
        <f>+VLOOKUP(FACTURACION[[#This Row],[REFERENCIA]],CODINV,2,FALSE)</f>
        <v>MANGA 3" S300 H7</v>
      </c>
      <c r="L6892" s="105" t="str">
        <f>IF(VLOOKUP(FACTURACION[[#This Row],[REFERENCIA]],CODINV,3,FALSE)=0,"",VLOOKUP(FACTURACION[[#This Row],[REFERENCIA]],CODINV,3,FALSE))</f>
        <v>73404P003</v>
      </c>
      <c r="M6892" s="105" t="str">
        <f>+VLOOKUP(FACTURACION[[#This Row],[REFERENCIA]],CODINV,4,FALSE)</f>
        <v>MANGAS</v>
      </c>
      <c r="N6892" s="105" t="str">
        <f>+VLOOKUP(FACTURACION[[#This Row],[REFERENCIA]],CODINV,5,FALSE)</f>
        <v>HONEYWELL</v>
      </c>
      <c r="O6892" s="144">
        <v>1</v>
      </c>
      <c r="P6892" s="113">
        <v>1091499.5</v>
      </c>
      <c r="Q6892" s="107">
        <f>+FACTURACION[[#This Row],[CANTIDAD]]*FACTURACION[[#This Row],[VR UNITARIO]]/1000</f>
        <v>1091.4994999999999</v>
      </c>
      <c r="R6892" s="105" t="str">
        <f>+VLOOKUP(FACTURACION[[#This Row],[NIT]],TABLACLIENTE,5,FALSE)</f>
        <v>BOGOTÁ D.C.</v>
      </c>
    </row>
    <row r="6893" spans="3:18">
      <c r="C6893" s="29">
        <v>2020</v>
      </c>
      <c r="D6893" s="30" t="s">
        <v>704</v>
      </c>
      <c r="E6893" s="30">
        <f>MONTH(FACTURACION[[#This Row],[MES]]&amp;1)</f>
        <v>11</v>
      </c>
      <c r="F6893" s="223">
        <f>DATE(FACTURACION[[#This Row],[AÑO]],FACTURACION[[#This Row],[Mes numero]],1)</f>
        <v>44136</v>
      </c>
      <c r="G6893" s="162" t="s">
        <v>5544</v>
      </c>
      <c r="H6893" s="121">
        <v>800218682</v>
      </c>
      <c r="I6893" s="105" t="str">
        <f>+VLOOKUP(FACTURACION[[#This Row],[NIT]],TABLACLIENTE,2,FALSE)</f>
        <v>GASES DEL CUSIANA S.A E.S.P. (CUSIANAGAS S.A E.S.P)</v>
      </c>
      <c r="J6893" s="106" t="s">
        <v>1677</v>
      </c>
      <c r="K6893" s="105" t="str">
        <f>+VLOOKUP(FACTURACION[[#This Row],[REFERENCIA]],CODINV,2,FALSE)</f>
        <v>MEDIDOR BK 250</v>
      </c>
      <c r="L6893" s="105" t="str">
        <f>IF(VLOOKUP(FACTURACION[[#This Row],[REFERENCIA]],CODINV,3,FALSE)=0,"",VLOOKUP(FACTURACION[[#This Row],[REFERENCIA]],CODINV,3,FALSE))</f>
        <v/>
      </c>
      <c r="M6893" s="105" t="str">
        <f>+VLOOKUP(FACTURACION[[#This Row],[REFERENCIA]],CODINV,4,FALSE)</f>
        <v>MEDIDORES</v>
      </c>
      <c r="N6893" s="105" t="str">
        <f>+VLOOKUP(FACTURACION[[#This Row],[REFERENCIA]],CODINV,5,FALSE)</f>
        <v>HONEYWELL</v>
      </c>
      <c r="O6893" s="144">
        <v>1</v>
      </c>
      <c r="P6893" s="113">
        <v>435468.05</v>
      </c>
      <c r="Q6893" s="107">
        <f>+FACTURACION[[#This Row],[CANTIDAD]]*FACTURACION[[#This Row],[VR UNITARIO]]/1000</f>
        <v>435.46805000000001</v>
      </c>
      <c r="R6893" s="105" t="str">
        <f>+VLOOKUP(FACTURACION[[#This Row],[NIT]],TABLACLIENTE,5,FALSE)</f>
        <v>YOPAL</v>
      </c>
    </row>
    <row r="6894" spans="3:18">
      <c r="C6894" s="29">
        <v>2020</v>
      </c>
      <c r="D6894" s="30" t="s">
        <v>704</v>
      </c>
      <c r="E6894" s="30">
        <f>MONTH(FACTURACION[[#This Row],[MES]]&amp;1)</f>
        <v>11</v>
      </c>
      <c r="F6894" s="223">
        <f>DATE(FACTURACION[[#This Row],[AÑO]],FACTURACION[[#This Row],[Mes numero]],1)</f>
        <v>44136</v>
      </c>
      <c r="G6894" s="162" t="s">
        <v>5545</v>
      </c>
      <c r="H6894" s="121">
        <v>800021272</v>
      </c>
      <c r="I6894" s="105" t="str">
        <f>+VLOOKUP(FACTURACION[[#This Row],[NIT]],TABLACLIENTE,2,FALSE)</f>
        <v>GASES DEL LLANO S.A. E.S.P (LLANOGAS S.A. E.S.P.)</v>
      </c>
      <c r="J6894" s="106" t="s">
        <v>1677</v>
      </c>
      <c r="K6894" s="105" t="str">
        <f>+VLOOKUP(FACTURACION[[#This Row],[REFERENCIA]],CODINV,2,FALSE)</f>
        <v>MEDIDOR BK 250</v>
      </c>
      <c r="L6894" s="105" t="str">
        <f>IF(VLOOKUP(FACTURACION[[#This Row],[REFERENCIA]],CODINV,3,FALSE)=0,"",VLOOKUP(FACTURACION[[#This Row],[REFERENCIA]],CODINV,3,FALSE))</f>
        <v/>
      </c>
      <c r="M6894" s="105" t="str">
        <f>+VLOOKUP(FACTURACION[[#This Row],[REFERENCIA]],CODINV,4,FALSE)</f>
        <v>MEDIDORES</v>
      </c>
      <c r="N6894" s="105" t="str">
        <f>+VLOOKUP(FACTURACION[[#This Row],[REFERENCIA]],CODINV,5,FALSE)</f>
        <v>HONEYWELL</v>
      </c>
      <c r="O6894" s="144">
        <v>25</v>
      </c>
      <c r="P6894" s="113">
        <v>435468.05</v>
      </c>
      <c r="Q6894" s="107">
        <f>+FACTURACION[[#This Row],[CANTIDAD]]*FACTURACION[[#This Row],[VR UNITARIO]]/1000</f>
        <v>10886.70125</v>
      </c>
      <c r="R6894" s="105" t="str">
        <f>+VLOOKUP(FACTURACION[[#This Row],[NIT]],TABLACLIENTE,5,FALSE)</f>
        <v>VILLAVICENCIO</v>
      </c>
    </row>
    <row r="6895" spans="3:18">
      <c r="C6895" s="29">
        <v>2020</v>
      </c>
      <c r="D6895" s="30" t="s">
        <v>704</v>
      </c>
      <c r="E6895" s="30">
        <f>MONTH(FACTURACION[[#This Row],[MES]]&amp;1)</f>
        <v>11</v>
      </c>
      <c r="F6895" s="223">
        <f>DATE(FACTURACION[[#This Row],[AÑO]],FACTURACION[[#This Row],[Mes numero]],1)</f>
        <v>44136</v>
      </c>
      <c r="G6895" s="162" t="s">
        <v>5546</v>
      </c>
      <c r="H6895" s="121">
        <v>890503900</v>
      </c>
      <c r="I6895" s="105" t="str">
        <f>+VLOOKUP(FACTURACION[[#This Row],[NIT]],TABLACLIENTE,2,FALSE)</f>
        <v>GASES DEL ORIENTE S.A. E.S.P.</v>
      </c>
      <c r="J6895" s="106" t="s">
        <v>20</v>
      </c>
      <c r="K6895" s="105" t="str">
        <f>+VLOOKUP(FACTURACION[[#This Row],[REFERENCIA]],CODINV,2,FALSE)</f>
        <v xml:space="preserve">MEDIDOR AC-250 C: 3/4" CON CONECTORES </v>
      </c>
      <c r="L6895" s="105" t="str">
        <f>IF(VLOOKUP(FACTURACION[[#This Row],[REFERENCIA]],CODINV,3,FALSE)=0,"",VLOOKUP(FACTURACION[[#This Row],[REFERENCIA]],CODINV,3,FALSE))</f>
        <v/>
      </c>
      <c r="M6895" s="105" t="str">
        <f>+VLOOKUP(FACTURACION[[#This Row],[REFERENCIA]],CODINV,4,FALSE)</f>
        <v>MEDIDORES</v>
      </c>
      <c r="N6895" s="105" t="str">
        <f>+VLOOKUP(FACTURACION[[#This Row],[REFERENCIA]],CODINV,5,FALSE)</f>
        <v>HONEYWELL</v>
      </c>
      <c r="O6895" s="144">
        <v>1</v>
      </c>
      <c r="P6895" s="113">
        <v>475828</v>
      </c>
      <c r="Q6895" s="107">
        <f>+FACTURACION[[#This Row],[CANTIDAD]]*FACTURACION[[#This Row],[VR UNITARIO]]/1000</f>
        <v>475.82799999999997</v>
      </c>
      <c r="R6895" s="105" t="str">
        <f>+VLOOKUP(FACTURACION[[#This Row],[NIT]],TABLACLIENTE,5,FALSE)</f>
        <v>CUCUTA</v>
      </c>
    </row>
    <row r="6896" spans="3:18">
      <c r="C6896" s="29">
        <v>2020</v>
      </c>
      <c r="D6896" s="30" t="s">
        <v>704</v>
      </c>
      <c r="E6896" s="30">
        <f>MONTH(FACTURACION[[#This Row],[MES]]&amp;1)</f>
        <v>11</v>
      </c>
      <c r="F6896" s="223">
        <f>DATE(FACTURACION[[#This Row],[AÑO]],FACTURACION[[#This Row],[Mes numero]],1)</f>
        <v>44136</v>
      </c>
      <c r="G6896" s="162" t="s">
        <v>5547</v>
      </c>
      <c r="H6896" s="121">
        <v>890205952</v>
      </c>
      <c r="I6896" s="105" t="str">
        <f>+VLOOKUP(FACTURACION[[#This Row],[NIT]],TABLACLIENTE,2,FALSE)</f>
        <v>GAS NATURAL DEL ORIENTE S.A. E.S.P. (GASORIENTE S.A. E.S.P)</v>
      </c>
      <c r="J6896" s="106" t="s">
        <v>870</v>
      </c>
      <c r="K6896" s="105" t="str">
        <f>+VLOOKUP(FACTURACION[[#This Row],[REFERENCIA]],CODINV,2,FALSE)</f>
        <v>GACE CLOS 2" ANSI 125-300</v>
      </c>
      <c r="L6896" s="105" t="str">
        <f>IF(VLOOKUP(FACTURACION[[#This Row],[REFERENCIA]],CODINV,3,FALSE)=0,"",VLOOKUP(FACTURACION[[#This Row],[REFERENCIA]],CODINV,3,FALSE))</f>
        <v/>
      </c>
      <c r="M6896" s="105" t="str">
        <f>+VLOOKUP(FACTURACION[[#This Row],[REFERENCIA]],CODINV,4,FALSE)</f>
        <v>REPUESTOS Y ACCESORIOS</v>
      </c>
      <c r="N6896" s="105" t="str">
        <f>+VLOOKUP(FACTURACION[[#This Row],[REFERENCIA]],CODINV,5,FALSE)</f>
        <v>HONEYWELL</v>
      </c>
      <c r="O6896" s="144">
        <v>10</v>
      </c>
      <c r="P6896" s="113">
        <f>336.6*3646.22</f>
        <v>1227317.652</v>
      </c>
      <c r="Q6896" s="107">
        <f>+FACTURACION[[#This Row],[CANTIDAD]]*FACTURACION[[#This Row],[VR UNITARIO]]/1000</f>
        <v>12273.176519999999</v>
      </c>
      <c r="R6896" s="105" t="str">
        <f>+VLOOKUP(FACTURACION[[#This Row],[NIT]],TABLACLIENTE,5,FALSE)</f>
        <v>BUCARAMANGA</v>
      </c>
    </row>
    <row r="6897" spans="3:18">
      <c r="C6897" s="29">
        <v>2020</v>
      </c>
      <c r="D6897" s="30" t="s">
        <v>704</v>
      </c>
      <c r="E6897" s="30">
        <f>MONTH(FACTURACION[[#This Row],[MES]]&amp;1)</f>
        <v>11</v>
      </c>
      <c r="F6897" s="223">
        <f>DATE(FACTURACION[[#This Row],[AÑO]],FACTURACION[[#This Row],[Mes numero]],1)</f>
        <v>44136</v>
      </c>
      <c r="G6897" s="162" t="s">
        <v>5547</v>
      </c>
      <c r="H6897" s="121">
        <v>890205952</v>
      </c>
      <c r="I6897" s="105" t="str">
        <f>+VLOOKUP(FACTURACION[[#This Row],[NIT]],TABLACLIENTE,2,FALSE)</f>
        <v>GAS NATURAL DEL ORIENTE S.A. E.S.P. (GASORIENTE S.A. E.S.P)</v>
      </c>
      <c r="J6897" s="106" t="s">
        <v>578</v>
      </c>
      <c r="K6897" s="105" t="str">
        <f>+VLOOKUP(FACTURACION[[#This Row],[REFERENCIA]],CODINV,2,FALSE)</f>
        <v>HX HD SCREW, 5/16-18 x 3.50</v>
      </c>
      <c r="L6897" s="105" t="str">
        <f>IF(VLOOKUP(FACTURACION[[#This Row],[REFERENCIA]],CODINV,3,FALSE)=0,"",VLOOKUP(FACTURACION[[#This Row],[REFERENCIA]],CODINV,3,FALSE))</f>
        <v>78000P106</v>
      </c>
      <c r="M6897" s="105" t="str">
        <f>+VLOOKUP(FACTURACION[[#This Row],[REFERENCIA]],CODINV,4,FALSE)</f>
        <v>REPUESTOS Y ACCESORIOS</v>
      </c>
      <c r="N6897" s="105" t="str">
        <f>+VLOOKUP(FACTURACION[[#This Row],[REFERENCIA]],CODINV,5,FALSE)</f>
        <v>HONEYWELL</v>
      </c>
      <c r="O6897" s="144">
        <v>10</v>
      </c>
      <c r="P6897" s="113">
        <f>2.4*3646.22</f>
        <v>8750.9279999999999</v>
      </c>
      <c r="Q6897" s="107">
        <f>+FACTURACION[[#This Row],[CANTIDAD]]*FACTURACION[[#This Row],[VR UNITARIO]]/1000</f>
        <v>87.509280000000004</v>
      </c>
      <c r="R6897" s="105" t="str">
        <f>+VLOOKUP(FACTURACION[[#This Row],[NIT]],TABLACLIENTE,5,FALSE)</f>
        <v>BUCARAMANGA</v>
      </c>
    </row>
    <row r="6898" spans="3:18">
      <c r="C6898" s="29">
        <v>2020</v>
      </c>
      <c r="D6898" s="30" t="s">
        <v>704</v>
      </c>
      <c r="E6898" s="30">
        <f>MONTH(FACTURACION[[#This Row],[MES]]&amp;1)</f>
        <v>11</v>
      </c>
      <c r="F6898" s="223">
        <f>DATE(FACTURACION[[#This Row],[AÑO]],FACTURACION[[#This Row],[Mes numero]],1)</f>
        <v>44136</v>
      </c>
      <c r="G6898" s="162" t="s">
        <v>5547</v>
      </c>
      <c r="H6898" s="121">
        <v>890205952</v>
      </c>
      <c r="I6898" s="105" t="str">
        <f>+VLOOKUP(FACTURACION[[#This Row],[NIT]],TABLACLIENTE,2,FALSE)</f>
        <v>GAS NATURAL DEL ORIENTE S.A. E.S.P. (GASORIENTE S.A. E.S.P)</v>
      </c>
      <c r="J6898" s="106" t="s">
        <v>578</v>
      </c>
      <c r="K6898" s="105" t="str">
        <f>+VLOOKUP(FACTURACION[[#This Row],[REFERENCIA]],CODINV,2,FALSE)</f>
        <v>HX HD SCREW, 5/16-18 x 3.50</v>
      </c>
      <c r="L6898" s="105" t="str">
        <f>IF(VLOOKUP(FACTURACION[[#This Row],[REFERENCIA]],CODINV,3,FALSE)=0,"",VLOOKUP(FACTURACION[[#This Row],[REFERENCIA]],CODINV,3,FALSE))</f>
        <v>78000P106</v>
      </c>
      <c r="M6898" s="105" t="str">
        <f>+VLOOKUP(FACTURACION[[#This Row],[REFERENCIA]],CODINV,4,FALSE)</f>
        <v>REPUESTOS Y ACCESORIOS</v>
      </c>
      <c r="N6898" s="105" t="str">
        <f>+VLOOKUP(FACTURACION[[#This Row],[REFERENCIA]],CODINV,5,FALSE)</f>
        <v>HONEYWELL</v>
      </c>
      <c r="O6898" s="144">
        <v>20</v>
      </c>
      <c r="P6898" s="113">
        <f>2.3*3646.22</f>
        <v>8386.3059999999987</v>
      </c>
      <c r="Q6898" s="107">
        <f>+FACTURACION[[#This Row],[CANTIDAD]]*FACTURACION[[#This Row],[VR UNITARIO]]/1000</f>
        <v>167.72611999999998</v>
      </c>
      <c r="R6898" s="105" t="str">
        <f>+VLOOKUP(FACTURACION[[#This Row],[NIT]],TABLACLIENTE,5,FALSE)</f>
        <v>BUCARAMANGA</v>
      </c>
    </row>
    <row r="6899" spans="3:18">
      <c r="C6899" s="29">
        <v>2020</v>
      </c>
      <c r="D6899" s="30" t="s">
        <v>704</v>
      </c>
      <c r="E6899" s="30">
        <f>MONTH(FACTURACION[[#This Row],[MES]]&amp;1)</f>
        <v>11</v>
      </c>
      <c r="F6899" s="223">
        <f>DATE(FACTURACION[[#This Row],[AÑO]],FACTURACION[[#This Row],[Mes numero]],1)</f>
        <v>44136</v>
      </c>
      <c r="G6899" s="162" t="s">
        <v>5547</v>
      </c>
      <c r="H6899" s="121">
        <v>890205952</v>
      </c>
      <c r="I6899" s="105" t="str">
        <f>+VLOOKUP(FACTURACION[[#This Row],[NIT]],TABLACLIENTE,2,FALSE)</f>
        <v>GAS NATURAL DEL ORIENTE S.A. E.S.P. (GASORIENTE S.A. E.S.P)</v>
      </c>
      <c r="J6899" s="106" t="s">
        <v>5408</v>
      </c>
      <c r="K6899" s="105" t="str">
        <f>+VLOOKUP(FACTURACION[[#This Row],[REFERENCIA]],CODINV,2,FALSE)</f>
        <v>WASHER 1/4</v>
      </c>
      <c r="L6899" s="105" t="str">
        <f>IF(VLOOKUP(FACTURACION[[#This Row],[REFERENCIA]],CODINV,3,FALSE)=0,"",VLOOKUP(FACTURACION[[#This Row],[REFERENCIA]],CODINV,3,FALSE))</f>
        <v/>
      </c>
      <c r="M6899" s="105" t="str">
        <f>+VLOOKUP(FACTURACION[[#This Row],[REFERENCIA]],CODINV,4,FALSE)</f>
        <v>REPUESTOS Y ACCESORIOS</v>
      </c>
      <c r="N6899" s="105" t="str">
        <f>+VLOOKUP(FACTURACION[[#This Row],[REFERENCIA]],CODINV,5,FALSE)</f>
        <v>HONEYWELL</v>
      </c>
      <c r="O6899" s="144">
        <v>10</v>
      </c>
      <c r="P6899" s="113">
        <f>6.5*3646.22</f>
        <v>23700.43</v>
      </c>
      <c r="Q6899" s="107">
        <f>+FACTURACION[[#This Row],[CANTIDAD]]*FACTURACION[[#This Row],[VR UNITARIO]]/1000</f>
        <v>237.0043</v>
      </c>
      <c r="R6899" s="105" t="str">
        <f>+VLOOKUP(FACTURACION[[#This Row],[NIT]],TABLACLIENTE,5,FALSE)</f>
        <v>BUCARAMANGA</v>
      </c>
    </row>
    <row r="6900" spans="3:18">
      <c r="C6900" s="29">
        <v>2020</v>
      </c>
      <c r="D6900" s="30" t="s">
        <v>704</v>
      </c>
      <c r="E6900" s="30">
        <f>MONTH(FACTURACION[[#This Row],[MES]]&amp;1)</f>
        <v>11</v>
      </c>
      <c r="F6900" s="223">
        <f>DATE(FACTURACION[[#This Row],[AÑO]],FACTURACION[[#This Row],[Mes numero]],1)</f>
        <v>44136</v>
      </c>
      <c r="G6900" s="162" t="s">
        <v>5547</v>
      </c>
      <c r="H6900" s="121">
        <v>890205952</v>
      </c>
      <c r="I6900" s="105" t="str">
        <f>+VLOOKUP(FACTURACION[[#This Row],[NIT]],TABLACLIENTE,2,FALSE)</f>
        <v>GAS NATURAL DEL ORIENTE S.A. E.S.P. (GASORIENTE S.A. E.S.P)</v>
      </c>
      <c r="J6900" s="106" t="s">
        <v>885</v>
      </c>
      <c r="K6900" s="105" t="str">
        <f>+VLOOKUP(FACTURACION[[#This Row],[REFERENCIA]],CODINV,2,FALSE)</f>
        <v>BLOCK MANIFOLD COMPOSITE</v>
      </c>
      <c r="L6900" s="105" t="str">
        <f>IF(VLOOKUP(FACTURACION[[#This Row],[REFERENCIA]],CODINV,3,FALSE)=0,"",VLOOKUP(FACTURACION[[#This Row],[REFERENCIA]],CODINV,3,FALSE))</f>
        <v>73957W001</v>
      </c>
      <c r="M6900" s="105" t="str">
        <f>+VLOOKUP(FACTURACION[[#This Row],[REFERENCIA]],CODINV,4,FALSE)</f>
        <v>REPUESTOS Y ACCESORIOS</v>
      </c>
      <c r="N6900" s="105" t="str">
        <f>+VLOOKUP(FACTURACION[[#This Row],[REFERENCIA]],CODINV,5,FALSE)</f>
        <v>HONEYWELL</v>
      </c>
      <c r="O6900" s="144">
        <v>5</v>
      </c>
      <c r="P6900" s="113">
        <f>566.8*3646.22</f>
        <v>2066677.4959999998</v>
      </c>
      <c r="Q6900" s="107">
        <f>+FACTURACION[[#This Row],[CANTIDAD]]*FACTURACION[[#This Row],[VR UNITARIO]]/1000</f>
        <v>10333.387479999999</v>
      </c>
      <c r="R6900" s="105" t="str">
        <f>+VLOOKUP(FACTURACION[[#This Row],[NIT]],TABLACLIENTE,5,FALSE)</f>
        <v>BUCARAMANGA</v>
      </c>
    </row>
    <row r="6901" spans="3:18">
      <c r="C6901" s="29">
        <v>2020</v>
      </c>
      <c r="D6901" s="30" t="s">
        <v>704</v>
      </c>
      <c r="E6901" s="30">
        <f>MONTH(FACTURACION[[#This Row],[MES]]&amp;1)</f>
        <v>11</v>
      </c>
      <c r="F6901" s="223">
        <f>DATE(FACTURACION[[#This Row],[AÑO]],FACTURACION[[#This Row],[Mes numero]],1)</f>
        <v>44136</v>
      </c>
      <c r="G6901" s="162" t="s">
        <v>5548</v>
      </c>
      <c r="H6901" s="121">
        <v>890400869</v>
      </c>
      <c r="I6901" s="105" t="str">
        <f>+VLOOKUP(FACTURACION[[#This Row],[NIT]],TABLACLIENTE,2,FALSE)</f>
        <v>SURTIDORA DE GAS DEL CARIBE S.A. E.S.P. (SURTIGAS S.A. E.S.P.)</v>
      </c>
      <c r="J6901" s="106" t="s">
        <v>294</v>
      </c>
      <c r="K6901" s="105" t="str">
        <f>+VLOOKUP(FACTURACION[[#This Row],[REFERENCIA]],CODINV,2,FALSE)</f>
        <v>CONTROL LOOP Z320-100 BM INSPIRATOR</v>
      </c>
      <c r="L6901" s="105" t="str">
        <f>IF(VLOOKUP(FACTURACION[[#This Row],[REFERENCIA]],CODINV,3,FALSE)=0,"",VLOOKUP(FACTURACION[[#This Row],[REFERENCIA]],CODINV,3,FALSE))</f>
        <v/>
      </c>
      <c r="M6901" s="105" t="str">
        <f>+VLOOKUP(FACTURACION[[#This Row],[REFERENCIA]],CODINV,4,FALSE)</f>
        <v>REGULADORES</v>
      </c>
      <c r="N6901" s="105" t="str">
        <f>+VLOOKUP(FACTURACION[[#This Row],[REFERENCIA]],CODINV,5,FALSE)</f>
        <v>HONEYWELL</v>
      </c>
      <c r="O6901" s="144">
        <v>2</v>
      </c>
      <c r="P6901" s="113">
        <v>4826573.7</v>
      </c>
      <c r="Q6901" s="107">
        <f>+FACTURACION[[#This Row],[CANTIDAD]]*FACTURACION[[#This Row],[VR UNITARIO]]/1000</f>
        <v>9653.1473999999998</v>
      </c>
      <c r="R6901" s="105" t="str">
        <f>+VLOOKUP(FACTURACION[[#This Row],[NIT]],TABLACLIENTE,5,FALSE)</f>
        <v>CARTAGENA</v>
      </c>
    </row>
    <row r="6902" spans="3:18">
      <c r="C6902" s="29">
        <v>2020</v>
      </c>
      <c r="D6902" s="30" t="s">
        <v>704</v>
      </c>
      <c r="E6902" s="30">
        <f>MONTH(FACTURACION[[#This Row],[MES]]&amp;1)</f>
        <v>11</v>
      </c>
      <c r="F6902" s="223">
        <f>DATE(FACTURACION[[#This Row],[AÑO]],FACTURACION[[#This Row],[Mes numero]],1)</f>
        <v>44136</v>
      </c>
      <c r="G6902" s="162" t="s">
        <v>5548</v>
      </c>
      <c r="H6902" s="121">
        <v>890400869</v>
      </c>
      <c r="I6902" s="105" t="str">
        <f>+VLOOKUP(FACTURACION[[#This Row],[NIT]],TABLACLIENTE,2,FALSE)</f>
        <v>SURTIDORA DE GAS DEL CARIBE S.A. E.S.P. (SURTIGAS S.A. E.S.P.)</v>
      </c>
      <c r="J6902" s="106" t="s">
        <v>66</v>
      </c>
      <c r="K6902" s="105" t="str">
        <f>+VLOOKUP(FACTURACION[[#This Row],[REFERENCIA]],CODINV,2,FALSE)</f>
        <v>AFV 2" S600 FO</v>
      </c>
      <c r="L6902" s="105" t="str">
        <f>IF(VLOOKUP(FACTURACION[[#This Row],[REFERENCIA]],CODINV,3,FALSE)=0,"",VLOOKUP(FACTURACION[[#This Row],[REFERENCIA]],CODINV,3,FALSE))</f>
        <v/>
      </c>
      <c r="M6902" s="105" t="str">
        <f>+VLOOKUP(FACTURACION[[#This Row],[REFERENCIA]],CODINV,4,FALSE)</f>
        <v>REGULADORES</v>
      </c>
      <c r="N6902" s="105" t="str">
        <f>+VLOOKUP(FACTURACION[[#This Row],[REFERENCIA]],CODINV,5,FALSE)</f>
        <v>HONEYWELL</v>
      </c>
      <c r="O6902" s="144">
        <v>2</v>
      </c>
      <c r="P6902" s="113">
        <v>8987035.5500000007</v>
      </c>
      <c r="Q6902" s="107">
        <f>+FACTURACION[[#This Row],[CANTIDAD]]*FACTURACION[[#This Row],[VR UNITARIO]]/1000</f>
        <v>17974.071100000001</v>
      </c>
      <c r="R6902" s="105" t="str">
        <f>+VLOOKUP(FACTURACION[[#This Row],[NIT]],TABLACLIENTE,5,FALSE)</f>
        <v>CARTAGENA</v>
      </c>
    </row>
    <row r="6903" spans="3:18">
      <c r="C6903" s="29">
        <v>2020</v>
      </c>
      <c r="D6903" s="30" t="s">
        <v>704</v>
      </c>
      <c r="E6903" s="30">
        <f>MONTH(FACTURACION[[#This Row],[MES]]&amp;1)</f>
        <v>11</v>
      </c>
      <c r="F6903" s="223">
        <f>DATE(FACTURACION[[#This Row],[AÑO]],FACTURACION[[#This Row],[Mes numero]],1)</f>
        <v>44136</v>
      </c>
      <c r="G6903" s="162" t="s">
        <v>5549</v>
      </c>
      <c r="H6903" s="121">
        <v>900950504</v>
      </c>
      <c r="I6903" s="105" t="str">
        <f>+VLOOKUP(FACTURACION[[#This Row],[NIT]],TABLACLIENTE,2,FALSE)</f>
        <v>DAMASA DE COLOMBIA S A S</v>
      </c>
      <c r="J6903" s="106" t="s">
        <v>6</v>
      </c>
      <c r="K6903" s="105" t="str">
        <f>+VLOOKUP(FACTURACION[[#This Row],[REFERENCIA]],CODINV,2,FALSE)</f>
        <v>REG.1813C C:3/4" R:6-15" O:1/2</v>
      </c>
      <c r="L6903" s="105" t="str">
        <f>IF(VLOOKUP(FACTURACION[[#This Row],[REFERENCIA]],CODINV,3,FALSE)=0,"",VLOOKUP(FACTURACION[[#This Row],[REFERENCIA]],CODINV,3,FALSE))</f>
        <v/>
      </c>
      <c r="M6903" s="105" t="str">
        <f>+VLOOKUP(FACTURACION[[#This Row],[REFERENCIA]],CODINV,4,FALSE)</f>
        <v>REGULADORES</v>
      </c>
      <c r="N6903" s="105" t="str">
        <f>+VLOOKUP(FACTURACION[[#This Row],[REFERENCIA]],CODINV,5,FALSE)</f>
        <v>HONEYWELL</v>
      </c>
      <c r="O6903" s="144">
        <v>0</v>
      </c>
      <c r="P6903" s="113">
        <v>162240</v>
      </c>
      <c r="Q6903" s="107">
        <f>+FACTURACION[[#This Row],[CANTIDAD]]*FACTURACION[[#This Row],[VR UNITARIO]]/1000</f>
        <v>0</v>
      </c>
      <c r="R6903" s="105" t="str">
        <f>+VLOOKUP(FACTURACION[[#This Row],[NIT]],TABLACLIENTE,5,FALSE)</f>
        <v>BOGOTÁ D.C.</v>
      </c>
    </row>
    <row r="6904" spans="3:18">
      <c r="C6904" s="29">
        <v>2020</v>
      </c>
      <c r="D6904" s="30" t="s">
        <v>704</v>
      </c>
      <c r="E6904" s="30">
        <f>MONTH(FACTURACION[[#This Row],[MES]]&amp;1)</f>
        <v>11</v>
      </c>
      <c r="F6904" s="223">
        <f>DATE(FACTURACION[[#This Row],[AÑO]],FACTURACION[[#This Row],[Mes numero]],1)</f>
        <v>44136</v>
      </c>
      <c r="G6904" s="162" t="s">
        <v>5549</v>
      </c>
      <c r="H6904" s="121">
        <v>900950504</v>
      </c>
      <c r="I6904" s="105" t="str">
        <f>+VLOOKUP(FACTURACION[[#This Row],[NIT]],TABLACLIENTE,2,FALSE)</f>
        <v>DAMASA DE COLOMBIA S A S</v>
      </c>
      <c r="J6904" s="106" t="s">
        <v>1064</v>
      </c>
      <c r="K6904" s="105" t="str">
        <f>+VLOOKUP(FACTURACION[[#This Row],[REFERENCIA]],CODINV,2,FALSE)</f>
        <v>REG. 1813C C: 1" R: 6-15" O: 1/2</v>
      </c>
      <c r="L6904" s="105" t="str">
        <f>IF(VLOOKUP(FACTURACION[[#This Row],[REFERENCIA]],CODINV,3,FALSE)=0,"",VLOOKUP(FACTURACION[[#This Row],[REFERENCIA]],CODINV,3,FALSE))</f>
        <v/>
      </c>
      <c r="M6904" s="105" t="str">
        <f>+VLOOKUP(FACTURACION[[#This Row],[REFERENCIA]],CODINV,4,FALSE)</f>
        <v>REGULADORES</v>
      </c>
      <c r="N6904" s="105" t="str">
        <f>+VLOOKUP(FACTURACION[[#This Row],[REFERENCIA]],CODINV,5,FALSE)</f>
        <v>HONEYWELL</v>
      </c>
      <c r="O6904" s="144">
        <v>0</v>
      </c>
      <c r="P6904" s="113">
        <v>174720</v>
      </c>
      <c r="Q6904" s="107">
        <f>+FACTURACION[[#This Row],[CANTIDAD]]*FACTURACION[[#This Row],[VR UNITARIO]]/1000</f>
        <v>0</v>
      </c>
      <c r="R6904" s="105" t="str">
        <f>+VLOOKUP(FACTURACION[[#This Row],[NIT]],TABLACLIENTE,5,FALSE)</f>
        <v>BOGOTÁ D.C.</v>
      </c>
    </row>
    <row r="6905" spans="3:18">
      <c r="C6905" s="29">
        <v>2020</v>
      </c>
      <c r="D6905" s="30" t="s">
        <v>704</v>
      </c>
      <c r="E6905" s="30">
        <f>MONTH(FACTURACION[[#This Row],[MES]]&amp;1)</f>
        <v>11</v>
      </c>
      <c r="F6905" s="223">
        <f>DATE(FACTURACION[[#This Row],[AÑO]],FACTURACION[[#This Row],[Mes numero]],1)</f>
        <v>44136</v>
      </c>
      <c r="G6905" s="162" t="s">
        <v>5550</v>
      </c>
      <c r="H6905" s="121">
        <v>900714971</v>
      </c>
      <c r="I6905" s="105" t="str">
        <f>+VLOOKUP(FACTURACION[[#This Row],[NIT]],TABLACLIENTE,2,FALSE)</f>
        <v>MASERVICON</v>
      </c>
      <c r="J6905" s="106" t="s">
        <v>5</v>
      </c>
      <c r="K6905" s="105" t="str">
        <f>+VLOOKUP(FACTURACION[[#This Row],[REFERENCIA]],CODINV,2,FALSE)</f>
        <v>REG. 1800 CPB2 1 1-4· O: 5/16" R: STD</v>
      </c>
      <c r="L6905" s="105" t="str">
        <f>IF(VLOOKUP(FACTURACION[[#This Row],[REFERENCIA]],CODINV,3,FALSE)=0,"",VLOOKUP(FACTURACION[[#This Row],[REFERENCIA]],CODINV,3,FALSE))</f>
        <v/>
      </c>
      <c r="M6905" s="105" t="str">
        <f>+VLOOKUP(FACTURACION[[#This Row],[REFERENCIA]],CODINV,4,FALSE)</f>
        <v>REGULADORES</v>
      </c>
      <c r="N6905" s="105" t="str">
        <f>+VLOOKUP(FACTURACION[[#This Row],[REFERENCIA]],CODINV,5,FALSE)</f>
        <v>HONEYWELL</v>
      </c>
      <c r="O6905" s="144">
        <v>1</v>
      </c>
      <c r="P6905" s="113">
        <v>824719</v>
      </c>
      <c r="Q6905" s="107">
        <f>+FACTURACION[[#This Row],[CANTIDAD]]*FACTURACION[[#This Row],[VR UNITARIO]]/1000</f>
        <v>824.71900000000005</v>
      </c>
      <c r="R6905" s="105" t="str">
        <f>+VLOOKUP(FACTURACION[[#This Row],[NIT]],TABLACLIENTE,5,FALSE)</f>
        <v>IBAGUE</v>
      </c>
    </row>
    <row r="6906" spans="3:18">
      <c r="C6906" s="29">
        <v>2020</v>
      </c>
      <c r="D6906" s="30" t="s">
        <v>704</v>
      </c>
      <c r="E6906" s="30">
        <f>MONTH(FACTURACION[[#This Row],[MES]]&amp;1)</f>
        <v>11</v>
      </c>
      <c r="F6906" s="223">
        <f>DATE(FACTURACION[[#This Row],[AÑO]],FACTURACION[[#This Row],[Mes numero]],1)</f>
        <v>44136</v>
      </c>
      <c r="G6906" s="162" t="s">
        <v>5551</v>
      </c>
      <c r="H6906" s="121">
        <v>890101691</v>
      </c>
      <c r="I6906" s="105" t="str">
        <f>+VLOOKUP(FACTURACION[[#This Row],[NIT]],TABLACLIENTE,2,FALSE)</f>
        <v>GASES DEL CARIBE S.A.E.S.P. (GASCARIBE S.A E.S.P.)</v>
      </c>
      <c r="J6906" s="106" t="s">
        <v>218</v>
      </c>
      <c r="K6906" s="105" t="str">
        <f>+VLOOKUP(FACTURACION[[#This Row],[REFERENCIA]],CODINV,2,FALSE)</f>
        <v>MANGA 2" S600 B7</v>
      </c>
      <c r="L6906" s="105" t="str">
        <f>IF(VLOOKUP(FACTURACION[[#This Row],[REFERENCIA]],CODINV,3,FALSE)=0,"",VLOOKUP(FACTURACION[[#This Row],[REFERENCIA]],CODINV,3,FALSE))</f>
        <v>73677P007</v>
      </c>
      <c r="M6906" s="105" t="str">
        <f>+VLOOKUP(FACTURACION[[#This Row],[REFERENCIA]],CODINV,4,FALSE)</f>
        <v>MANGAS</v>
      </c>
      <c r="N6906" s="105" t="str">
        <f>+VLOOKUP(FACTURACION[[#This Row],[REFERENCIA]],CODINV,5,FALSE)</f>
        <v>HONEYWELL</v>
      </c>
      <c r="O6906" s="144">
        <v>10</v>
      </c>
      <c r="P6906" s="113">
        <v>693933.24</v>
      </c>
      <c r="Q6906" s="107">
        <f>+FACTURACION[[#This Row],[CANTIDAD]]*FACTURACION[[#This Row],[VR UNITARIO]]/1000</f>
        <v>6939.3324000000002</v>
      </c>
      <c r="R6906" s="105" t="str">
        <f>+VLOOKUP(FACTURACION[[#This Row],[NIT]],TABLACLIENTE,5,FALSE)</f>
        <v>BARRANQUILLA</v>
      </c>
    </row>
    <row r="6907" spans="3:18">
      <c r="C6907" s="29">
        <v>2020</v>
      </c>
      <c r="D6907" s="30" t="s">
        <v>704</v>
      </c>
      <c r="E6907" s="30">
        <f>MONTH(FACTURACION[[#This Row],[MES]]&amp;1)</f>
        <v>11</v>
      </c>
      <c r="F6907" s="223">
        <f>DATE(FACTURACION[[#This Row],[AÑO]],FACTURACION[[#This Row],[Mes numero]],1)</f>
        <v>44136</v>
      </c>
      <c r="G6907" s="162" t="s">
        <v>5552</v>
      </c>
      <c r="H6907" s="121">
        <v>890500726</v>
      </c>
      <c r="I6907" s="105" t="str">
        <f>+VLOOKUP(FACTURACION[[#This Row],[NIT]],TABLACLIENTE,2,FALSE)</f>
        <v>NORTESANTANDEREANA DE GAS S.A. E.S.P (NORGAS S.A. E.S.P.)</v>
      </c>
      <c r="J6907" s="106" t="s">
        <v>914</v>
      </c>
      <c r="K6907" s="105" t="str">
        <f>+VLOOKUP(FACTURACION[[#This Row],[REFERENCIA]],CODINV,2,FALSE)</f>
        <v>DISPLAY LCD MASICO Y TROYA</v>
      </c>
      <c r="L6907" s="105" t="str">
        <f>IF(VLOOKUP(FACTURACION[[#This Row],[REFERENCIA]],CODINV,3,FALSE)=0,"",VLOOKUP(FACTURACION[[#This Row],[REFERENCIA]],CODINV,3,FALSE))</f>
        <v/>
      </c>
      <c r="M6907" s="105" t="str">
        <f>+VLOOKUP(FACTURACION[[#This Row],[REFERENCIA]],CODINV,4,FALSE)</f>
        <v>REPUESTOS Y ACCESORIOS</v>
      </c>
      <c r="N6907" s="105" t="str">
        <f>+VLOOKUP(FACTURACION[[#This Row],[REFERENCIA]],CODINV,5,FALSE)</f>
        <v>RED SEAL MEASUREMENT</v>
      </c>
      <c r="O6907" s="144">
        <v>1</v>
      </c>
      <c r="P6907" s="113">
        <v>398000</v>
      </c>
      <c r="Q6907" s="107">
        <f>+FACTURACION[[#This Row],[CANTIDAD]]*FACTURACION[[#This Row],[VR UNITARIO]]/1000</f>
        <v>398</v>
      </c>
      <c r="R6907" s="105" t="str">
        <f>+VLOOKUP(FACTURACION[[#This Row],[NIT]],TABLACLIENTE,5,FALSE)</f>
        <v>BUCARAMANGA</v>
      </c>
    </row>
    <row r="6908" spans="3:18">
      <c r="C6908" s="29">
        <v>2020</v>
      </c>
      <c r="D6908" s="30" t="s">
        <v>704</v>
      </c>
      <c r="E6908" s="30">
        <f>MONTH(FACTURACION[[#This Row],[MES]]&amp;1)</f>
        <v>11</v>
      </c>
      <c r="F6908" s="223">
        <f>DATE(FACTURACION[[#This Row],[AÑO]],FACTURACION[[#This Row],[Mes numero]],1)</f>
        <v>44136</v>
      </c>
      <c r="G6908" s="162" t="s">
        <v>5553</v>
      </c>
      <c r="H6908" s="121">
        <v>890500726</v>
      </c>
      <c r="I6908" s="105" t="str">
        <f>+VLOOKUP(FACTURACION[[#This Row],[NIT]],TABLACLIENTE,2,FALSE)</f>
        <v>NORTESANTANDEREANA DE GAS S.A. E.S.P (NORGAS S.A. E.S.P.)</v>
      </c>
      <c r="J6908" s="106" t="s">
        <v>119</v>
      </c>
      <c r="K6908" s="105" t="str">
        <f>+VLOOKUP(FACTURACION[[#This Row],[REFERENCIA]],CODINV,2,FALSE)</f>
        <v>CONVERTIDOR RS-422/485 TROYA MASICO</v>
      </c>
      <c r="L6908" s="105" t="str">
        <f>IF(VLOOKUP(FACTURACION[[#This Row],[REFERENCIA]],CODINV,3,FALSE)=0,"",VLOOKUP(FACTURACION[[#This Row],[REFERENCIA]],CODINV,3,FALSE))</f>
        <v>72-022-0049YY</v>
      </c>
      <c r="M6908" s="105" t="str">
        <f>+VLOOKUP(FACTURACION[[#This Row],[REFERENCIA]],CODINV,4,FALSE)</f>
        <v>REPUESTOS Y ACCESORIOS</v>
      </c>
      <c r="N6908" s="105" t="str">
        <f>+VLOOKUP(FACTURACION[[#This Row],[REFERENCIA]],CODINV,5,FALSE)</f>
        <v>RED SEAL MEASUREMENT</v>
      </c>
      <c r="O6908" s="144">
        <v>1</v>
      </c>
      <c r="P6908" s="113">
        <v>828034.71</v>
      </c>
      <c r="Q6908" s="107">
        <f>+FACTURACION[[#This Row],[CANTIDAD]]*FACTURACION[[#This Row],[VR UNITARIO]]/1000</f>
        <v>828.03471000000002</v>
      </c>
      <c r="R6908" s="105" t="str">
        <f>+VLOOKUP(FACTURACION[[#This Row],[NIT]],TABLACLIENTE,5,FALSE)</f>
        <v>BUCARAMANGA</v>
      </c>
    </row>
    <row r="6909" spans="3:18">
      <c r="C6909" s="29">
        <v>2020</v>
      </c>
      <c r="D6909" s="30" t="s">
        <v>704</v>
      </c>
      <c r="E6909" s="30">
        <f>MONTH(FACTURACION[[#This Row],[MES]]&amp;1)</f>
        <v>11</v>
      </c>
      <c r="F6909" s="223">
        <f>DATE(FACTURACION[[#This Row],[AÑO]],FACTURACION[[#This Row],[Mes numero]],1)</f>
        <v>44136</v>
      </c>
      <c r="G6909" s="162" t="s">
        <v>5554</v>
      </c>
      <c r="H6909" s="121">
        <v>890500726</v>
      </c>
      <c r="I6909" s="105" t="str">
        <f>+VLOOKUP(FACTURACION[[#This Row],[NIT]],TABLACLIENTE,2,FALSE)</f>
        <v>NORTESANTANDEREANA DE GAS S.A. E.S.P (NORGAS S.A. E.S.P.)</v>
      </c>
      <c r="J6909" s="106" t="s">
        <v>5584</v>
      </c>
      <c r="K6909" s="105" t="str">
        <f>+VLOOKUP(FACTURACION[[#This Row],[REFERENCIA]],CODINV,2,FALSE)</f>
        <v>KIT CONVERSION TROYA III</v>
      </c>
      <c r="L6909" s="105" t="str">
        <f>IF(VLOOKUP(FACTURACION[[#This Row],[REFERENCIA]],CODINV,3,FALSE)=0,"",VLOOKUP(FACTURACION[[#This Row],[REFERENCIA]],CODINV,3,FALSE))</f>
        <v/>
      </c>
      <c r="M6909" s="105" t="str">
        <f>+VLOOKUP(FACTURACION[[#This Row],[REFERENCIA]],CODINV,4,FALSE)</f>
        <v>REPUESTOS Y ACCESORIOS</v>
      </c>
      <c r="N6909" s="105" t="str">
        <f>+VLOOKUP(FACTURACION[[#This Row],[REFERENCIA]],CODINV,5,FALSE)</f>
        <v>RED SEAL MEASUREMENT</v>
      </c>
      <c r="O6909" s="144">
        <v>6</v>
      </c>
      <c r="P6909" s="113">
        <v>2455300</v>
      </c>
      <c r="Q6909" s="107">
        <f>+FACTURACION[[#This Row],[CANTIDAD]]*FACTURACION[[#This Row],[VR UNITARIO]]/1000</f>
        <v>14731.8</v>
      </c>
      <c r="R6909" s="105" t="str">
        <f>+VLOOKUP(FACTURACION[[#This Row],[NIT]],TABLACLIENTE,5,FALSE)</f>
        <v>BUCARAMANGA</v>
      </c>
    </row>
    <row r="6910" spans="3:18">
      <c r="C6910" s="29">
        <v>2020</v>
      </c>
      <c r="D6910" s="30" t="s">
        <v>704</v>
      </c>
      <c r="E6910" s="30">
        <f>MONTH(FACTURACION[[#This Row],[MES]]&amp;1)</f>
        <v>11</v>
      </c>
      <c r="F6910" s="223">
        <f>DATE(FACTURACION[[#This Row],[AÑO]],FACTURACION[[#This Row],[Mes numero]],1)</f>
        <v>44136</v>
      </c>
      <c r="G6910" s="162" t="s">
        <v>5555</v>
      </c>
      <c r="H6910" s="121">
        <v>900164715</v>
      </c>
      <c r="I6910" s="105" t="str">
        <f>+VLOOKUP(FACTURACION[[#This Row],[NIT]],TABLACLIENTE,2,FALSE)</f>
        <v>COMPAÑIA TRANSPORTADORA DE COLOMBIA S.A. (COTRANSCOL S.A.)</v>
      </c>
      <c r="J6910" s="3" t="s">
        <v>341</v>
      </c>
      <c r="K6910" s="105" t="str">
        <f>+VLOOKUP(FACTURACION[[#This Row],[REFERENCIA]],CODINV,2,FALSE)</f>
        <v>ADAPTADOR 2" X2 1/4" AC MACHO</v>
      </c>
      <c r="L6910" s="105" t="str">
        <f>IF(VLOOKUP(FACTURACION[[#This Row],[REFERENCIA]],CODINV,3,FALSE)=0,"",VLOOKUP(FACTURACION[[#This Row],[REFERENCIA]],CODINV,3,FALSE))</f>
        <v>5767H</v>
      </c>
      <c r="M6910" s="105" t="str">
        <f>+VLOOKUP(FACTURACION[[#This Row],[REFERENCIA]],CODINV,4,FALSE)</f>
        <v>REPUESTOS Y ACCESORIOS</v>
      </c>
      <c r="N6910" s="105" t="str">
        <f>+VLOOKUP(FACTURACION[[#This Row],[REFERENCIA]],CODINV,5,FALSE)</f>
        <v>REGO</v>
      </c>
      <c r="O6910" s="144">
        <v>5</v>
      </c>
      <c r="P6910" s="113">
        <f>1075000/FACTURACION[[#This Row],[CANTIDAD]]</f>
        <v>215000</v>
      </c>
      <c r="Q6910" s="107">
        <f>+FACTURACION[[#This Row],[CANTIDAD]]*FACTURACION[[#This Row],[VR UNITARIO]]/1000</f>
        <v>1075</v>
      </c>
      <c r="R6910" s="105" t="str">
        <f>+VLOOKUP(FACTURACION[[#This Row],[NIT]],TABLACLIENTE,5,FALSE)</f>
        <v>GIRON</v>
      </c>
    </row>
    <row r="6911" spans="3:18">
      <c r="C6911" s="29">
        <v>2020</v>
      </c>
      <c r="D6911" s="30" t="s">
        <v>704</v>
      </c>
      <c r="E6911" s="30">
        <f>MONTH(FACTURACION[[#This Row],[MES]]&amp;1)</f>
        <v>11</v>
      </c>
      <c r="F6911" s="223">
        <f>DATE(FACTURACION[[#This Row],[AÑO]],FACTURACION[[#This Row],[Mes numero]],1)</f>
        <v>44136</v>
      </c>
      <c r="G6911" s="162" t="s">
        <v>5556</v>
      </c>
      <c r="H6911" s="121">
        <v>800125495</v>
      </c>
      <c r="I6911" s="105" t="str">
        <f>+VLOOKUP(FACTURACION[[#This Row],[NIT]],TABLACLIENTE,2,FALSE)</f>
        <v>ALMACENADORA DE GASES DE APIAY S.A. E.S.P.</v>
      </c>
      <c r="J6911" s="3" t="s">
        <v>313</v>
      </c>
      <c r="K6911" s="105" t="str">
        <f>+VLOOKUP(FACTURACION[[#This Row],[REFERENCIA]],CODINV,2,FALSE)</f>
        <v>DIP TUB 72"</v>
      </c>
      <c r="L6911" s="105" t="str">
        <f>IF(VLOOKUP(FACTURACION[[#This Row],[REFERENCIA]],CODINV,3,FALSE)=0,"",VLOOKUP(FACTURACION[[#This Row],[REFERENCIA]],CODINV,3,FALSE))</f>
        <v>A9091M72</v>
      </c>
      <c r="M6911" s="105" t="str">
        <f>+VLOOKUP(FACTURACION[[#This Row],[REFERENCIA]],CODINV,4,FALSE)</f>
        <v>REPUESTOS Y ACCESORIOS</v>
      </c>
      <c r="N6911" s="105" t="str">
        <f>+VLOOKUP(FACTURACION[[#This Row],[REFERENCIA]],CODINV,5,FALSE)</f>
        <v>REGO</v>
      </c>
      <c r="O6911" s="144">
        <v>1</v>
      </c>
      <c r="P6911" s="113">
        <v>218896</v>
      </c>
      <c r="Q6911" s="107">
        <f>+FACTURACION[[#This Row],[CANTIDAD]]*FACTURACION[[#This Row],[VR UNITARIO]]/1000</f>
        <v>218.89599999999999</v>
      </c>
      <c r="R6911" s="105" t="str">
        <f>+VLOOKUP(FACTURACION[[#This Row],[NIT]],TABLACLIENTE,5,FALSE)</f>
        <v>VILLAVICENCIO</v>
      </c>
    </row>
    <row r="6912" spans="3:18">
      <c r="C6912" s="29">
        <v>2020</v>
      </c>
      <c r="D6912" s="30" t="s">
        <v>704</v>
      </c>
      <c r="E6912" s="30">
        <f>MONTH(FACTURACION[[#This Row],[MES]]&amp;1)</f>
        <v>11</v>
      </c>
      <c r="F6912" s="223">
        <f>DATE(FACTURACION[[#This Row],[AÑO]],FACTURACION[[#This Row],[Mes numero]],1)</f>
        <v>44136</v>
      </c>
      <c r="G6912" s="162" t="s">
        <v>5556</v>
      </c>
      <c r="H6912" s="121">
        <v>800125495</v>
      </c>
      <c r="I6912" s="105" t="str">
        <f>+VLOOKUP(FACTURACION[[#This Row],[NIT]],TABLACLIENTE,2,FALSE)</f>
        <v>ALMACENADORA DE GASES DE APIAY S.A. E.S.P.</v>
      </c>
      <c r="J6912" s="3" t="s">
        <v>317</v>
      </c>
      <c r="K6912" s="105" t="str">
        <f>+VLOOKUP(FACTURACION[[#This Row],[REFERENCIA]],CODINV,2,FALSE)</f>
        <v>DIAL ROTOGAGE</v>
      </c>
      <c r="L6912" s="105" t="str">
        <f>IF(VLOOKUP(FACTURACION[[#This Row],[REFERENCIA]],CODINV,3,FALSE)=0,"",VLOOKUP(FACTURACION[[#This Row],[REFERENCIA]],CODINV,3,FALSE))</f>
        <v>A909118LX</v>
      </c>
      <c r="M6912" s="105" t="str">
        <f>+VLOOKUP(FACTURACION[[#This Row],[REFERENCIA]],CODINV,4,FALSE)</f>
        <v>REPUESTOS Y ACCESORIOS</v>
      </c>
      <c r="N6912" s="105" t="str">
        <f>+VLOOKUP(FACTURACION[[#This Row],[REFERENCIA]],CODINV,5,FALSE)</f>
        <v>REGO</v>
      </c>
      <c r="O6912" s="144">
        <v>4</v>
      </c>
      <c r="P6912" s="113">
        <v>81958</v>
      </c>
      <c r="Q6912" s="107">
        <f>+FACTURACION[[#This Row],[CANTIDAD]]*FACTURACION[[#This Row],[VR UNITARIO]]/1000</f>
        <v>327.83199999999999</v>
      </c>
      <c r="R6912" s="105" t="str">
        <f>+VLOOKUP(FACTURACION[[#This Row],[NIT]],TABLACLIENTE,5,FALSE)</f>
        <v>VILLAVICENCIO</v>
      </c>
    </row>
    <row r="6913" spans="3:18">
      <c r="C6913" s="29">
        <v>2020</v>
      </c>
      <c r="D6913" s="30" t="s">
        <v>704</v>
      </c>
      <c r="E6913" s="30">
        <f>MONTH(FACTURACION[[#This Row],[MES]]&amp;1)</f>
        <v>11</v>
      </c>
      <c r="F6913" s="223">
        <f>DATE(FACTURACION[[#This Row],[AÑO]],FACTURACION[[#This Row],[Mes numero]],1)</f>
        <v>44136</v>
      </c>
      <c r="G6913" s="162" t="s">
        <v>5557</v>
      </c>
      <c r="H6913" s="121">
        <v>800202395</v>
      </c>
      <c r="I6913" s="105" t="str">
        <f>+VLOOKUP(FACTURACION[[#This Row],[NIT]],TABLACLIENTE,2,FALSE)</f>
        <v>EFIGAS GAS NATURAL S.A. E.S.P. (EFIGAS S.A. E.S.P.)</v>
      </c>
      <c r="J6913" s="3" t="s">
        <v>5</v>
      </c>
      <c r="K6913" s="105" t="str">
        <f>+VLOOKUP(FACTURACION[[#This Row],[REFERENCIA]],CODINV,2,FALSE)</f>
        <v>REG. 1800 CPB2 1 1-4· O: 5/16" R: STD</v>
      </c>
      <c r="L6913" s="105" t="str">
        <f>IF(VLOOKUP(FACTURACION[[#This Row],[REFERENCIA]],CODINV,3,FALSE)=0,"",VLOOKUP(FACTURACION[[#This Row],[REFERENCIA]],CODINV,3,FALSE))</f>
        <v/>
      </c>
      <c r="M6913" s="105" t="str">
        <f>+VLOOKUP(FACTURACION[[#This Row],[REFERENCIA]],CODINV,4,FALSE)</f>
        <v>REGULADORES</v>
      </c>
      <c r="N6913" s="105" t="str">
        <f>+VLOOKUP(FACTURACION[[#This Row],[REFERENCIA]],CODINV,5,FALSE)</f>
        <v>HONEYWELL</v>
      </c>
      <c r="O6913" s="144">
        <v>13</v>
      </c>
      <c r="P6913" s="113">
        <v>802726</v>
      </c>
      <c r="Q6913" s="107">
        <f>+FACTURACION[[#This Row],[CANTIDAD]]*FACTURACION[[#This Row],[VR UNITARIO]]/1000</f>
        <v>10435.438</v>
      </c>
      <c r="R6913" s="105" t="str">
        <f>+VLOOKUP(FACTURACION[[#This Row],[NIT]],TABLACLIENTE,5,FALSE)</f>
        <v>MANIZALES</v>
      </c>
    </row>
    <row r="6914" spans="3:18">
      <c r="C6914" s="29">
        <v>2020</v>
      </c>
      <c r="D6914" s="30" t="s">
        <v>704</v>
      </c>
      <c r="E6914" s="30">
        <f>MONTH(FACTURACION[[#This Row],[MES]]&amp;1)</f>
        <v>11</v>
      </c>
      <c r="F6914" s="223">
        <f>DATE(FACTURACION[[#This Row],[AÑO]],FACTURACION[[#This Row],[Mes numero]],1)</f>
        <v>44136</v>
      </c>
      <c r="G6914" s="162" t="s">
        <v>5558</v>
      </c>
      <c r="H6914" s="121">
        <v>800202395</v>
      </c>
      <c r="I6914" s="105" t="str">
        <f>+VLOOKUP(FACTURACION[[#This Row],[NIT]],TABLACLIENTE,2,FALSE)</f>
        <v>EFIGAS GAS NATURAL S.A. E.S.P. (EFIGAS S.A. E.S.P.)</v>
      </c>
      <c r="J6914" s="3" t="s">
        <v>5</v>
      </c>
      <c r="K6914" s="105" t="str">
        <f>+VLOOKUP(FACTURACION[[#This Row],[REFERENCIA]],CODINV,2,FALSE)</f>
        <v>REG. 1800 CPB2 1 1-4· O: 5/16" R: STD</v>
      </c>
      <c r="L6914" s="105" t="str">
        <f>IF(VLOOKUP(FACTURACION[[#This Row],[REFERENCIA]],CODINV,3,FALSE)=0,"",VLOOKUP(FACTURACION[[#This Row],[REFERENCIA]],CODINV,3,FALSE))</f>
        <v/>
      </c>
      <c r="M6914" s="105" t="str">
        <f>+VLOOKUP(FACTURACION[[#This Row],[REFERENCIA]],CODINV,4,FALSE)</f>
        <v>REGULADORES</v>
      </c>
      <c r="N6914" s="105" t="str">
        <f>+VLOOKUP(FACTURACION[[#This Row],[REFERENCIA]],CODINV,5,FALSE)</f>
        <v>HONEYWELL</v>
      </c>
      <c r="O6914" s="144">
        <v>10</v>
      </c>
      <c r="P6914" s="113">
        <v>802726</v>
      </c>
      <c r="Q6914" s="107">
        <f>+FACTURACION[[#This Row],[CANTIDAD]]*FACTURACION[[#This Row],[VR UNITARIO]]/1000</f>
        <v>8027.26</v>
      </c>
      <c r="R6914" s="105" t="str">
        <f>+VLOOKUP(FACTURACION[[#This Row],[NIT]],TABLACLIENTE,5,FALSE)</f>
        <v>MANIZALES</v>
      </c>
    </row>
    <row r="6915" spans="3:18">
      <c r="C6915" s="29">
        <v>2020</v>
      </c>
      <c r="D6915" s="30" t="s">
        <v>704</v>
      </c>
      <c r="E6915" s="30">
        <f>MONTH(FACTURACION[[#This Row],[MES]]&amp;1)</f>
        <v>11</v>
      </c>
      <c r="F6915" s="223">
        <f>DATE(FACTURACION[[#This Row],[AÑO]],FACTURACION[[#This Row],[Mes numero]],1)</f>
        <v>44136</v>
      </c>
      <c r="G6915" s="162" t="s">
        <v>5559</v>
      </c>
      <c r="H6915" s="121">
        <v>800202395</v>
      </c>
      <c r="I6915" s="105" t="str">
        <f>+VLOOKUP(FACTURACION[[#This Row],[NIT]],TABLACLIENTE,2,FALSE)</f>
        <v>EFIGAS GAS NATURAL S.A. E.S.P. (EFIGAS S.A. E.S.P.)</v>
      </c>
      <c r="J6915" s="3" t="s">
        <v>5</v>
      </c>
      <c r="K6915" s="105" t="str">
        <f>+VLOOKUP(FACTURACION[[#This Row],[REFERENCIA]],CODINV,2,FALSE)</f>
        <v>REG. 1800 CPB2 1 1-4· O: 5/16" R: STD</v>
      </c>
      <c r="L6915" s="105" t="str">
        <f>IF(VLOOKUP(FACTURACION[[#This Row],[REFERENCIA]],CODINV,3,FALSE)=0,"",VLOOKUP(FACTURACION[[#This Row],[REFERENCIA]],CODINV,3,FALSE))</f>
        <v/>
      </c>
      <c r="M6915" s="105" t="str">
        <f>+VLOOKUP(FACTURACION[[#This Row],[REFERENCIA]],CODINV,4,FALSE)</f>
        <v>REGULADORES</v>
      </c>
      <c r="N6915" s="105" t="str">
        <f>+VLOOKUP(FACTURACION[[#This Row],[REFERENCIA]],CODINV,5,FALSE)</f>
        <v>HONEYWELL</v>
      </c>
      <c r="O6915" s="144">
        <v>7</v>
      </c>
      <c r="P6915" s="113">
        <v>802726</v>
      </c>
      <c r="Q6915" s="107">
        <f>+FACTURACION[[#This Row],[CANTIDAD]]*FACTURACION[[#This Row],[VR UNITARIO]]/1000</f>
        <v>5619.0820000000003</v>
      </c>
      <c r="R6915" s="105" t="str">
        <f>+VLOOKUP(FACTURACION[[#This Row],[NIT]],TABLACLIENTE,5,FALSE)</f>
        <v>MANIZALES</v>
      </c>
    </row>
    <row r="6916" spans="3:18">
      <c r="C6916" s="29">
        <v>2020</v>
      </c>
      <c r="D6916" s="30" t="s">
        <v>704</v>
      </c>
      <c r="E6916" s="30">
        <f>MONTH(FACTURACION[[#This Row],[MES]]&amp;1)</f>
        <v>11</v>
      </c>
      <c r="F6916" s="223">
        <f>DATE(FACTURACION[[#This Row],[AÑO]],FACTURACION[[#This Row],[Mes numero]],1)</f>
        <v>44136</v>
      </c>
      <c r="G6916" s="162" t="s">
        <v>5560</v>
      </c>
      <c r="H6916" s="121">
        <v>900520280</v>
      </c>
      <c r="I6916" s="105" t="str">
        <f>+VLOOKUP(FACTURACION[[#This Row],[NIT]],TABLACLIENTE,2,FALSE)</f>
        <v>ENERGY SOLUTION SERVICES SAS</v>
      </c>
      <c r="J6916" s="3" t="s">
        <v>1064</v>
      </c>
      <c r="K6916" s="105" t="str">
        <f>+VLOOKUP(FACTURACION[[#This Row],[REFERENCIA]],CODINV,2,FALSE)</f>
        <v>REG. 1813C C: 1" R: 6-15" O: 1/2</v>
      </c>
      <c r="L6916" s="105" t="str">
        <f>IF(VLOOKUP(FACTURACION[[#This Row],[REFERENCIA]],CODINV,3,FALSE)=0,"",VLOOKUP(FACTURACION[[#This Row],[REFERENCIA]],CODINV,3,FALSE))</f>
        <v/>
      </c>
      <c r="M6916" s="105" t="str">
        <f>+VLOOKUP(FACTURACION[[#This Row],[REFERENCIA]],CODINV,4,FALSE)</f>
        <v>REGULADORES</v>
      </c>
      <c r="N6916" s="105" t="str">
        <f>+VLOOKUP(FACTURACION[[#This Row],[REFERENCIA]],CODINV,5,FALSE)</f>
        <v>HONEYWELL</v>
      </c>
      <c r="O6916" s="144">
        <v>6</v>
      </c>
      <c r="P6916" s="113">
        <v>190000</v>
      </c>
      <c r="Q6916" s="107">
        <f>+FACTURACION[[#This Row],[CANTIDAD]]*FACTURACION[[#This Row],[VR UNITARIO]]/1000</f>
        <v>1140</v>
      </c>
      <c r="R6916" s="105" t="str">
        <f>+VLOOKUP(FACTURACION[[#This Row],[NIT]],TABLACLIENTE,5,FALSE)</f>
        <v>BOGOTÁ D.C.</v>
      </c>
    </row>
    <row r="6917" spans="3:18">
      <c r="C6917" s="29">
        <v>2020</v>
      </c>
      <c r="D6917" s="30" t="s">
        <v>704</v>
      </c>
      <c r="E6917" s="30">
        <f>MONTH(FACTURACION[[#This Row],[MES]]&amp;1)</f>
        <v>11</v>
      </c>
      <c r="F6917" s="223">
        <f>DATE(FACTURACION[[#This Row],[AÑO]],FACTURACION[[#This Row],[Mes numero]],1)</f>
        <v>44136</v>
      </c>
      <c r="G6917" s="162" t="s">
        <v>5560</v>
      </c>
      <c r="H6917" s="121">
        <v>900520280</v>
      </c>
      <c r="I6917" s="105" t="str">
        <f>+VLOOKUP(FACTURACION[[#This Row],[NIT]],TABLACLIENTE,2,FALSE)</f>
        <v>ENERGY SOLUTION SERVICES SAS</v>
      </c>
      <c r="J6917" s="3" t="s">
        <v>6</v>
      </c>
      <c r="K6917" s="105" t="str">
        <f>+VLOOKUP(FACTURACION[[#This Row],[REFERENCIA]],CODINV,2,FALSE)</f>
        <v>REG.1813C C:3/4" R:6-15" O:1/2</v>
      </c>
      <c r="L6917" s="105" t="str">
        <f>IF(VLOOKUP(FACTURACION[[#This Row],[REFERENCIA]],CODINV,3,FALSE)=0,"",VLOOKUP(FACTURACION[[#This Row],[REFERENCIA]],CODINV,3,FALSE))</f>
        <v/>
      </c>
      <c r="M6917" s="105" t="str">
        <f>+VLOOKUP(FACTURACION[[#This Row],[REFERENCIA]],CODINV,4,FALSE)</f>
        <v>REGULADORES</v>
      </c>
      <c r="N6917" s="105" t="str">
        <f>+VLOOKUP(FACTURACION[[#This Row],[REFERENCIA]],CODINV,5,FALSE)</f>
        <v>HONEYWELL</v>
      </c>
      <c r="O6917" s="144">
        <v>6</v>
      </c>
      <c r="P6917" s="113">
        <v>180000</v>
      </c>
      <c r="Q6917" s="107">
        <f>+FACTURACION[[#This Row],[CANTIDAD]]*FACTURACION[[#This Row],[VR UNITARIO]]/1000</f>
        <v>1080</v>
      </c>
      <c r="R6917" s="105" t="str">
        <f>+VLOOKUP(FACTURACION[[#This Row],[NIT]],TABLACLIENTE,5,FALSE)</f>
        <v>BOGOTÁ D.C.</v>
      </c>
    </row>
    <row r="6918" spans="3:18">
      <c r="C6918" s="29">
        <v>2020</v>
      </c>
      <c r="D6918" s="30" t="s">
        <v>704</v>
      </c>
      <c r="E6918" s="30">
        <f>MONTH(FACTURACION[[#This Row],[MES]]&amp;1)</f>
        <v>11</v>
      </c>
      <c r="F6918" s="223">
        <f>DATE(FACTURACION[[#This Row],[AÑO]],FACTURACION[[#This Row],[Mes numero]],1)</f>
        <v>44136</v>
      </c>
      <c r="G6918" s="162" t="s">
        <v>5560</v>
      </c>
      <c r="H6918" s="121">
        <v>900520280</v>
      </c>
      <c r="I6918" s="105" t="str">
        <f>+VLOOKUP(FACTURACION[[#This Row],[NIT]],TABLACLIENTE,2,FALSE)</f>
        <v>ENERGY SOLUTION SERVICES SAS</v>
      </c>
      <c r="J6918" s="3" t="s">
        <v>3497</v>
      </c>
      <c r="K6918" s="105" t="str">
        <f>+VLOOKUP(FACTURACION[[#This Row],[REFERENCIA]],CODINV,2,FALSE)</f>
        <v>DUAL ORIFICE VALVE, 1/8" X 3/16". 
THE ALUMINUM ORIFICE WILL BE DYED DARK BLUE.</v>
      </c>
      <c r="L6918" s="105" t="str">
        <f>IF(VLOOKUP(FACTURACION[[#This Row],[REFERENCIA]],CODINV,3,FALSE)=0,"",VLOOKUP(FACTURACION[[#This Row],[REFERENCIA]],CODINV,3,FALSE))</f>
        <v>72494P030</v>
      </c>
      <c r="M6918" s="105" t="str">
        <f>+VLOOKUP(FACTURACION[[#This Row],[REFERENCIA]],CODINV,4,FALSE)</f>
        <v>REPUESTOS Y ACCESORIOS</v>
      </c>
      <c r="N6918" s="105" t="str">
        <f>+VLOOKUP(FACTURACION[[#This Row],[REFERENCIA]],CODINV,5,FALSE)</f>
        <v>HONEYWELL</v>
      </c>
      <c r="O6918" s="144">
        <v>1</v>
      </c>
      <c r="P6918" s="113">
        <v>24000</v>
      </c>
      <c r="Q6918" s="107">
        <f>+FACTURACION[[#This Row],[CANTIDAD]]*FACTURACION[[#This Row],[VR UNITARIO]]/1000</f>
        <v>24</v>
      </c>
      <c r="R6918" s="105" t="str">
        <f>+VLOOKUP(FACTURACION[[#This Row],[NIT]],TABLACLIENTE,5,FALSE)</f>
        <v>BOGOTÁ D.C.</v>
      </c>
    </row>
    <row r="6919" spans="3:18">
      <c r="C6919" s="29">
        <v>2020</v>
      </c>
      <c r="D6919" s="30" t="s">
        <v>704</v>
      </c>
      <c r="E6919" s="30">
        <f>MONTH(FACTURACION[[#This Row],[MES]]&amp;1)</f>
        <v>11</v>
      </c>
      <c r="F6919" s="223">
        <f>DATE(FACTURACION[[#This Row],[AÑO]],FACTURACION[[#This Row],[Mes numero]],1)</f>
        <v>44136</v>
      </c>
      <c r="G6919" s="162" t="s">
        <v>5561</v>
      </c>
      <c r="H6919" s="121">
        <v>900134459</v>
      </c>
      <c r="I6919" s="105" t="str">
        <f>+VLOOKUP(FACTURACION[[#This Row],[NIT]],TABLACLIENTE,2,FALSE)</f>
        <v>TRANSPORTADORA DE GAS INTERNACIONAL S.A. ESP (TGI S.A. E.S.P.)</v>
      </c>
      <c r="J6919" s="3" t="s">
        <v>569</v>
      </c>
      <c r="K6919" s="105" t="str">
        <f>+VLOOKUP(FACTURACION[[#This Row],[REFERENCIA]],CODINV,2,FALSE)</f>
        <v>MANGA 2" S600 H7</v>
      </c>
      <c r="L6919" s="105" t="str">
        <f>IF(VLOOKUP(FACTURACION[[#This Row],[REFERENCIA]],CODINV,3,FALSE)=0,"",VLOOKUP(FACTURACION[[#This Row],[REFERENCIA]],CODINV,3,FALSE))</f>
        <v>73677P001</v>
      </c>
      <c r="M6919" s="105" t="str">
        <f>+VLOOKUP(FACTURACION[[#This Row],[REFERENCIA]],CODINV,4,FALSE)</f>
        <v>MANGAS</v>
      </c>
      <c r="N6919" s="105" t="str">
        <f>+VLOOKUP(FACTURACION[[#This Row],[REFERENCIA]],CODINV,5,FALSE)</f>
        <v>HONEYWELL</v>
      </c>
      <c r="O6919" s="144">
        <v>10</v>
      </c>
      <c r="P6919" s="113">
        <v>569909.31000000006</v>
      </c>
      <c r="Q6919" s="107">
        <f>+FACTURACION[[#This Row],[CANTIDAD]]*FACTURACION[[#This Row],[VR UNITARIO]]/1000</f>
        <v>5699.093100000001</v>
      </c>
      <c r="R6919" s="105" t="str">
        <f>+VLOOKUP(FACTURACION[[#This Row],[NIT]],TABLACLIENTE,5,FALSE)</f>
        <v>BOGOTÁ D.C.</v>
      </c>
    </row>
    <row r="6920" spans="3:18">
      <c r="C6920" s="29">
        <v>2020</v>
      </c>
      <c r="D6920" s="30" t="s">
        <v>704</v>
      </c>
      <c r="E6920" s="30">
        <f>MONTH(FACTURACION[[#This Row],[MES]]&amp;1)</f>
        <v>11</v>
      </c>
      <c r="F6920" s="223">
        <f>DATE(FACTURACION[[#This Row],[AÑO]],FACTURACION[[#This Row],[Mes numero]],1)</f>
        <v>44136</v>
      </c>
      <c r="G6920" s="162" t="s">
        <v>5561</v>
      </c>
      <c r="H6920" s="121">
        <v>900134459</v>
      </c>
      <c r="I6920" s="105" t="str">
        <f>+VLOOKUP(FACTURACION[[#This Row],[NIT]],TABLACLIENTE,2,FALSE)</f>
        <v>TRANSPORTADORA DE GAS INTERNACIONAL S.A. ESP (TGI S.A. E.S.P.)</v>
      </c>
      <c r="J6920" s="3" t="s">
        <v>132</v>
      </c>
      <c r="K6920" s="105" t="str">
        <f>+VLOOKUP(FACTURACION[[#This Row],[REFERENCIA]],CODINV,2,FALSE)</f>
        <v>KIT REPARACION BUNA N 80</v>
      </c>
      <c r="L6920" s="105" t="str">
        <f>IF(VLOOKUP(FACTURACION[[#This Row],[REFERENCIA]],CODINV,3,FALSE)=0,"",VLOOKUP(FACTURACION[[#This Row],[REFERENCIA]],CODINV,3,FALSE))</f>
        <v>73914K010</v>
      </c>
      <c r="M6920" s="105" t="str">
        <f>+VLOOKUP(FACTURACION[[#This Row],[REFERENCIA]],CODINV,4,FALSE)</f>
        <v>REPUESTOS Y ACCESORIOS</v>
      </c>
      <c r="N6920" s="105" t="str">
        <f>+VLOOKUP(FACTURACION[[#This Row],[REFERENCIA]],CODINV,5,FALSE)</f>
        <v>HONEYWELL</v>
      </c>
      <c r="O6920" s="144">
        <v>32</v>
      </c>
      <c r="P6920" s="113">
        <v>140451.57999999999</v>
      </c>
      <c r="Q6920" s="107">
        <f>+FACTURACION[[#This Row],[CANTIDAD]]*FACTURACION[[#This Row],[VR UNITARIO]]/1000</f>
        <v>4494.4505599999993</v>
      </c>
      <c r="R6920" s="105" t="str">
        <f>+VLOOKUP(FACTURACION[[#This Row],[NIT]],TABLACLIENTE,5,FALSE)</f>
        <v>BOGOTÁ D.C.</v>
      </c>
    </row>
    <row r="6921" spans="3:18">
      <c r="C6921" s="29">
        <v>2020</v>
      </c>
      <c r="D6921" s="30" t="s">
        <v>704</v>
      </c>
      <c r="E6921" s="30">
        <f>MONTH(FACTURACION[[#This Row],[MES]]&amp;1)</f>
        <v>11</v>
      </c>
      <c r="F6921" s="223">
        <f>DATE(FACTURACION[[#This Row],[AÑO]],FACTURACION[[#This Row],[Mes numero]],1)</f>
        <v>44136</v>
      </c>
      <c r="G6921" s="162" t="s">
        <v>5561</v>
      </c>
      <c r="H6921" s="121">
        <v>900134459</v>
      </c>
      <c r="I6921" s="105" t="str">
        <f>+VLOOKUP(FACTURACION[[#This Row],[NIT]],TABLACLIENTE,2,FALSE)</f>
        <v>TRANSPORTADORA DE GAS INTERNACIONAL S.A. ESP (TGI S.A. E.S.P.)</v>
      </c>
      <c r="J6921" s="3" t="s">
        <v>218</v>
      </c>
      <c r="K6921" s="105" t="str">
        <f>+VLOOKUP(FACTURACION[[#This Row],[REFERENCIA]],CODINV,2,FALSE)</f>
        <v>MANGA 2" S600 B7</v>
      </c>
      <c r="L6921" s="105" t="str">
        <f>IF(VLOOKUP(FACTURACION[[#This Row],[REFERENCIA]],CODINV,3,FALSE)=0,"",VLOOKUP(FACTURACION[[#This Row],[REFERENCIA]],CODINV,3,FALSE))</f>
        <v>73677P007</v>
      </c>
      <c r="M6921" s="105" t="str">
        <f>+VLOOKUP(FACTURACION[[#This Row],[REFERENCIA]],CODINV,4,FALSE)</f>
        <v>MANGAS</v>
      </c>
      <c r="N6921" s="105" t="str">
        <f>+VLOOKUP(FACTURACION[[#This Row],[REFERENCIA]],CODINV,5,FALSE)</f>
        <v>HONEYWELL</v>
      </c>
      <c r="O6921" s="144">
        <v>4</v>
      </c>
      <c r="P6921" s="113">
        <v>548301.37</v>
      </c>
      <c r="Q6921" s="107">
        <f>+FACTURACION[[#This Row],[CANTIDAD]]*FACTURACION[[#This Row],[VR UNITARIO]]/1000</f>
        <v>2193.2054800000001</v>
      </c>
      <c r="R6921" s="105" t="str">
        <f>+VLOOKUP(FACTURACION[[#This Row],[NIT]],TABLACLIENTE,5,FALSE)</f>
        <v>BOGOTÁ D.C.</v>
      </c>
    </row>
    <row r="6922" spans="3:18">
      <c r="C6922" s="29">
        <v>2020</v>
      </c>
      <c r="D6922" s="30" t="s">
        <v>704</v>
      </c>
      <c r="E6922" s="30">
        <f>MONTH(FACTURACION[[#This Row],[MES]]&amp;1)</f>
        <v>11</v>
      </c>
      <c r="F6922" s="223">
        <f>DATE(FACTURACION[[#This Row],[AÑO]],FACTURACION[[#This Row],[Mes numero]],1)</f>
        <v>44136</v>
      </c>
      <c r="G6922" s="162" t="s">
        <v>5561</v>
      </c>
      <c r="H6922" s="121">
        <v>900134459</v>
      </c>
      <c r="I6922" s="105" t="str">
        <f>+VLOOKUP(FACTURACION[[#This Row],[NIT]],TABLACLIENTE,2,FALSE)</f>
        <v>TRANSPORTADORA DE GAS INTERNACIONAL S.A. ESP (TGI S.A. E.S.P.)</v>
      </c>
      <c r="J6922" s="3" t="s">
        <v>886</v>
      </c>
      <c r="K6922" s="105" t="str">
        <f>+VLOOKUP(FACTURACION[[#This Row],[REFERENCIA]],CODINV,2,FALSE)</f>
        <v>FILTER ASSEMBLY (COMPOSITE)</v>
      </c>
      <c r="L6922" s="105" t="str">
        <f>IF(VLOOKUP(FACTURACION[[#This Row],[REFERENCIA]],CODINV,3,FALSE)=0,"",VLOOKUP(FACTURACION[[#This Row],[REFERENCIA]],CODINV,3,FALSE))</f>
        <v>78480P001</v>
      </c>
      <c r="M6922" s="105" t="str">
        <f>+VLOOKUP(FACTURACION[[#This Row],[REFERENCIA]],CODINV,4,FALSE)</f>
        <v>FILTROS</v>
      </c>
      <c r="N6922" s="105" t="str">
        <f>+VLOOKUP(FACTURACION[[#This Row],[REFERENCIA]],CODINV,5,FALSE)</f>
        <v>HONEYWELL</v>
      </c>
      <c r="O6922" s="144">
        <v>4</v>
      </c>
      <c r="P6922" s="113">
        <v>69068.22</v>
      </c>
      <c r="Q6922" s="107">
        <f>+FACTURACION[[#This Row],[CANTIDAD]]*FACTURACION[[#This Row],[VR UNITARIO]]/1000</f>
        <v>276.27287999999999</v>
      </c>
      <c r="R6922" s="105" t="str">
        <f>+VLOOKUP(FACTURACION[[#This Row],[NIT]],TABLACLIENTE,5,FALSE)</f>
        <v>BOGOTÁ D.C.</v>
      </c>
    </row>
    <row r="6923" spans="3:18">
      <c r="C6923" s="29">
        <v>2020</v>
      </c>
      <c r="D6923" s="30" t="s">
        <v>704</v>
      </c>
      <c r="E6923" s="30">
        <f>MONTH(FACTURACION[[#This Row],[MES]]&amp;1)</f>
        <v>11</v>
      </c>
      <c r="F6923" s="223">
        <f>DATE(FACTURACION[[#This Row],[AÑO]],FACTURACION[[#This Row],[Mes numero]],1)</f>
        <v>44136</v>
      </c>
      <c r="G6923" s="162" t="s">
        <v>5561</v>
      </c>
      <c r="H6923" s="121">
        <v>900134459</v>
      </c>
      <c r="I6923" s="105" t="str">
        <f>+VLOOKUP(FACTURACION[[#This Row],[NIT]],TABLACLIENTE,2,FALSE)</f>
        <v>TRANSPORTADORA DE GAS INTERNACIONAL S.A. ESP (TGI S.A. E.S.P.)</v>
      </c>
      <c r="J6923" s="3" t="s">
        <v>568</v>
      </c>
      <c r="K6923" s="105" t="str">
        <f>+VLOOKUP(FACTURACION[[#This Row],[REFERENCIA]],CODINV,2,FALSE)</f>
        <v>O-RING 0.75OD X 0.56ID, BUNA 70</v>
      </c>
      <c r="L6923" s="105" t="str">
        <f>IF(VLOOKUP(FACTURACION[[#This Row],[REFERENCIA]],CODINV,3,FALSE)=0,"",VLOOKUP(FACTURACION[[#This Row],[REFERENCIA]],CODINV,3,FALSE))</f>
        <v>42710P150</v>
      </c>
      <c r="M6923" s="105" t="str">
        <f>+VLOOKUP(FACTURACION[[#This Row],[REFERENCIA]],CODINV,4,FALSE)</f>
        <v>REPUESTOS Y ACCESORIOS</v>
      </c>
      <c r="N6923" s="105" t="str">
        <f>+VLOOKUP(FACTURACION[[#This Row],[REFERENCIA]],CODINV,5,FALSE)</f>
        <v>HONEYWELL</v>
      </c>
      <c r="O6923" s="144">
        <v>4</v>
      </c>
      <c r="P6923" s="113">
        <v>1929.28</v>
      </c>
      <c r="Q6923" s="107">
        <f>+FACTURACION[[#This Row],[CANTIDAD]]*FACTURACION[[#This Row],[VR UNITARIO]]/1000</f>
        <v>7.7171199999999995</v>
      </c>
      <c r="R6923" s="105" t="str">
        <f>+VLOOKUP(FACTURACION[[#This Row],[NIT]],TABLACLIENTE,5,FALSE)</f>
        <v>BOGOTÁ D.C.</v>
      </c>
    </row>
    <row r="6924" spans="3:18">
      <c r="C6924" s="29">
        <v>2020</v>
      </c>
      <c r="D6924" s="30" t="s">
        <v>704</v>
      </c>
      <c r="E6924" s="30">
        <f>MONTH(FACTURACION[[#This Row],[MES]]&amp;1)</f>
        <v>11</v>
      </c>
      <c r="F6924" s="223">
        <f>DATE(FACTURACION[[#This Row],[AÑO]],FACTURACION[[#This Row],[Mes numero]],1)</f>
        <v>44136</v>
      </c>
      <c r="G6924" s="162" t="s">
        <v>5561</v>
      </c>
      <c r="H6924" s="121">
        <v>900134459</v>
      </c>
      <c r="I6924" s="105" t="str">
        <f>+VLOOKUP(FACTURACION[[#This Row],[NIT]],TABLACLIENTE,2,FALSE)</f>
        <v>TRANSPORTADORA DE GAS INTERNACIONAL S.A. ESP (TGI S.A. E.S.P.)</v>
      </c>
      <c r="J6924" s="3" t="s">
        <v>180</v>
      </c>
      <c r="K6924" s="105" t="str">
        <f>+VLOOKUP(FACTURACION[[#This Row],[REFERENCIA]],CODINV,2,FALSE)</f>
        <v>O-RING, 0.38OD x.25ID BUNA 70</v>
      </c>
      <c r="L6924" s="105" t="str">
        <f>IF(VLOOKUP(FACTURACION[[#This Row],[REFERENCIA]],CODINV,3,FALSE)=0,"",VLOOKUP(FACTURACION[[#This Row],[REFERENCIA]],CODINV,3,FALSE))</f>
        <v>42710P146</v>
      </c>
      <c r="M6924" s="105" t="str">
        <f>+VLOOKUP(FACTURACION[[#This Row],[REFERENCIA]],CODINV,4,FALSE)</f>
        <v>REPUESTOS Y ACCESORIOS</v>
      </c>
      <c r="N6924" s="105" t="str">
        <f>+VLOOKUP(FACTURACION[[#This Row],[REFERENCIA]],CODINV,5,FALSE)</f>
        <v>HONEYWELL</v>
      </c>
      <c r="O6924" s="144">
        <v>28</v>
      </c>
      <c r="P6924" s="113">
        <v>1929.28</v>
      </c>
      <c r="Q6924" s="107">
        <f>+FACTURACION[[#This Row],[CANTIDAD]]*FACTURACION[[#This Row],[VR UNITARIO]]/1000</f>
        <v>54.019839999999995</v>
      </c>
      <c r="R6924" s="105" t="str">
        <f>+VLOOKUP(FACTURACION[[#This Row],[NIT]],TABLACLIENTE,5,FALSE)</f>
        <v>BOGOTÁ D.C.</v>
      </c>
    </row>
    <row r="6925" spans="3:18">
      <c r="C6925" s="29">
        <v>2020</v>
      </c>
      <c r="D6925" s="30" t="s">
        <v>704</v>
      </c>
      <c r="E6925" s="30">
        <f>MONTH(FACTURACION[[#This Row],[MES]]&amp;1)</f>
        <v>11</v>
      </c>
      <c r="F6925" s="223">
        <f>DATE(FACTURACION[[#This Row],[AÑO]],FACTURACION[[#This Row],[Mes numero]],1)</f>
        <v>44136</v>
      </c>
      <c r="G6925" s="162" t="s">
        <v>5562</v>
      </c>
      <c r="H6925" s="121">
        <v>900134459</v>
      </c>
      <c r="I6925" s="105" t="str">
        <f>+VLOOKUP(FACTURACION[[#This Row],[NIT]],TABLACLIENTE,2,FALSE)</f>
        <v>TRANSPORTADORA DE GAS INTERNACIONAL S.A. ESP (TGI S.A. E.S.P.)</v>
      </c>
      <c r="J6925" s="3" t="s">
        <v>569</v>
      </c>
      <c r="K6925" s="105" t="str">
        <f>+VLOOKUP(FACTURACION[[#This Row],[REFERENCIA]],CODINV,2,FALSE)</f>
        <v>MANGA 2" S600 H7</v>
      </c>
      <c r="L6925" s="105" t="str">
        <f>IF(VLOOKUP(FACTURACION[[#This Row],[REFERENCIA]],CODINV,3,FALSE)=0,"",VLOOKUP(FACTURACION[[#This Row],[REFERENCIA]],CODINV,3,FALSE))</f>
        <v>73677P001</v>
      </c>
      <c r="M6925" s="105" t="str">
        <f>+VLOOKUP(FACTURACION[[#This Row],[REFERENCIA]],CODINV,4,FALSE)</f>
        <v>MANGAS</v>
      </c>
      <c r="N6925" s="105" t="str">
        <f>+VLOOKUP(FACTURACION[[#This Row],[REFERENCIA]],CODINV,5,FALSE)</f>
        <v>HONEYWELL</v>
      </c>
      <c r="O6925" s="144">
        <v>2</v>
      </c>
      <c r="P6925" s="113">
        <v>563153.51</v>
      </c>
      <c r="Q6925" s="107">
        <f>+FACTURACION[[#This Row],[CANTIDAD]]*FACTURACION[[#This Row],[VR UNITARIO]]/1000</f>
        <v>1126.30702</v>
      </c>
      <c r="R6925" s="105" t="str">
        <f>+VLOOKUP(FACTURACION[[#This Row],[NIT]],TABLACLIENTE,5,FALSE)</f>
        <v>BOGOTÁ D.C.</v>
      </c>
    </row>
    <row r="6926" spans="3:18">
      <c r="C6926" s="29">
        <v>2020</v>
      </c>
      <c r="D6926" s="30" t="s">
        <v>704</v>
      </c>
      <c r="E6926" s="30">
        <f>MONTH(FACTURACION[[#This Row],[MES]]&amp;1)</f>
        <v>11</v>
      </c>
      <c r="F6926" s="223">
        <f>DATE(FACTURACION[[#This Row],[AÑO]],FACTURACION[[#This Row],[Mes numero]],1)</f>
        <v>44136</v>
      </c>
      <c r="G6926" s="162" t="s">
        <v>5562</v>
      </c>
      <c r="H6926" s="121">
        <v>900134459</v>
      </c>
      <c r="I6926" s="105" t="str">
        <f>+VLOOKUP(FACTURACION[[#This Row],[NIT]],TABLACLIENTE,2,FALSE)</f>
        <v>TRANSPORTADORA DE GAS INTERNACIONAL S.A. ESP (TGI S.A. E.S.P.)</v>
      </c>
      <c r="J6926" s="3" t="s">
        <v>218</v>
      </c>
      <c r="K6926" s="105" t="str">
        <f>+VLOOKUP(FACTURACION[[#This Row],[REFERENCIA]],CODINV,2,FALSE)</f>
        <v>MANGA 2" S600 B7</v>
      </c>
      <c r="L6926" s="105" t="str">
        <f>IF(VLOOKUP(FACTURACION[[#This Row],[REFERENCIA]],CODINV,3,FALSE)=0,"",VLOOKUP(FACTURACION[[#This Row],[REFERENCIA]],CODINV,3,FALSE))</f>
        <v>73677P007</v>
      </c>
      <c r="M6926" s="105" t="str">
        <f>+VLOOKUP(FACTURACION[[#This Row],[REFERENCIA]],CODINV,4,FALSE)</f>
        <v>MANGAS</v>
      </c>
      <c r="N6926" s="105" t="str">
        <f>+VLOOKUP(FACTURACION[[#This Row],[REFERENCIA]],CODINV,5,FALSE)</f>
        <v>HONEYWELL</v>
      </c>
      <c r="O6926" s="144">
        <v>12</v>
      </c>
      <c r="P6926" s="113">
        <v>541801.72</v>
      </c>
      <c r="Q6926" s="107">
        <f>+FACTURACION[[#This Row],[CANTIDAD]]*FACTURACION[[#This Row],[VR UNITARIO]]/1000</f>
        <v>6501.6206400000001</v>
      </c>
      <c r="R6926" s="105" t="str">
        <f>+VLOOKUP(FACTURACION[[#This Row],[NIT]],TABLACLIENTE,5,FALSE)</f>
        <v>BOGOTÁ D.C.</v>
      </c>
    </row>
    <row r="6927" spans="3:18">
      <c r="C6927" s="29">
        <v>2020</v>
      </c>
      <c r="D6927" s="30" t="s">
        <v>704</v>
      </c>
      <c r="E6927" s="30">
        <f>MONTH(FACTURACION[[#This Row],[MES]]&amp;1)</f>
        <v>11</v>
      </c>
      <c r="F6927" s="223">
        <f>DATE(FACTURACION[[#This Row],[AÑO]],FACTURACION[[#This Row],[Mes numero]],1)</f>
        <v>44136</v>
      </c>
      <c r="G6927" s="162" t="s">
        <v>5562</v>
      </c>
      <c r="H6927" s="121">
        <v>900134459</v>
      </c>
      <c r="I6927" s="105" t="str">
        <f>+VLOOKUP(FACTURACION[[#This Row],[NIT]],TABLACLIENTE,2,FALSE)</f>
        <v>TRANSPORTADORA DE GAS INTERNACIONAL S.A. ESP (TGI S.A. E.S.P.)</v>
      </c>
      <c r="J6927" s="3" t="s">
        <v>132</v>
      </c>
      <c r="K6927" s="105" t="str">
        <f>+VLOOKUP(FACTURACION[[#This Row],[REFERENCIA]],CODINV,2,FALSE)</f>
        <v>KIT REPARACION BUNA N 80</v>
      </c>
      <c r="L6927" s="105" t="str">
        <f>IF(VLOOKUP(FACTURACION[[#This Row],[REFERENCIA]],CODINV,3,FALSE)=0,"",VLOOKUP(FACTURACION[[#This Row],[REFERENCIA]],CODINV,3,FALSE))</f>
        <v>73914K010</v>
      </c>
      <c r="M6927" s="105" t="str">
        <f>+VLOOKUP(FACTURACION[[#This Row],[REFERENCIA]],CODINV,4,FALSE)</f>
        <v>REPUESTOS Y ACCESORIOS</v>
      </c>
      <c r="N6927" s="105" t="str">
        <f>+VLOOKUP(FACTURACION[[#This Row],[REFERENCIA]],CODINV,5,FALSE)</f>
        <v>HONEYWELL</v>
      </c>
      <c r="O6927" s="144">
        <v>80</v>
      </c>
      <c r="P6927" s="113">
        <v>138786.64000000001</v>
      </c>
      <c r="Q6927" s="107">
        <f>+FACTURACION[[#This Row],[CANTIDAD]]*FACTURACION[[#This Row],[VR UNITARIO]]/1000</f>
        <v>11102.931200000001</v>
      </c>
      <c r="R6927" s="105" t="str">
        <f>+VLOOKUP(FACTURACION[[#This Row],[NIT]],TABLACLIENTE,5,FALSE)</f>
        <v>BOGOTÁ D.C.</v>
      </c>
    </row>
    <row r="6928" spans="3:18">
      <c r="C6928" s="29">
        <v>2020</v>
      </c>
      <c r="D6928" s="30" t="s">
        <v>704</v>
      </c>
      <c r="E6928" s="30">
        <f>MONTH(FACTURACION[[#This Row],[MES]]&amp;1)</f>
        <v>11</v>
      </c>
      <c r="F6928" s="223">
        <f>DATE(FACTURACION[[#This Row],[AÑO]],FACTURACION[[#This Row],[Mes numero]],1)</f>
        <v>44136</v>
      </c>
      <c r="G6928" s="162" t="s">
        <v>5562</v>
      </c>
      <c r="H6928" s="121">
        <v>900134459</v>
      </c>
      <c r="I6928" s="105" t="str">
        <f>+VLOOKUP(FACTURACION[[#This Row],[NIT]],TABLACLIENTE,2,FALSE)</f>
        <v>TRANSPORTADORA DE GAS INTERNACIONAL S.A. ESP (TGI S.A. E.S.P.)</v>
      </c>
      <c r="J6928" s="3" t="s">
        <v>886</v>
      </c>
      <c r="K6928" s="105" t="str">
        <f>+VLOOKUP(FACTURACION[[#This Row],[REFERENCIA]],CODINV,2,FALSE)</f>
        <v>FILTER ASSEMBLY (COMPOSITE)</v>
      </c>
      <c r="L6928" s="105" t="str">
        <f>IF(VLOOKUP(FACTURACION[[#This Row],[REFERENCIA]],CODINV,3,FALSE)=0,"",VLOOKUP(FACTURACION[[#This Row],[REFERENCIA]],CODINV,3,FALSE))</f>
        <v>78480P001</v>
      </c>
      <c r="M6928" s="105" t="str">
        <f>+VLOOKUP(FACTURACION[[#This Row],[REFERENCIA]],CODINV,4,FALSE)</f>
        <v>FILTROS</v>
      </c>
      <c r="N6928" s="105" t="str">
        <f>+VLOOKUP(FACTURACION[[#This Row],[REFERENCIA]],CODINV,5,FALSE)</f>
        <v>HONEYWELL</v>
      </c>
      <c r="O6928" s="144">
        <v>6</v>
      </c>
      <c r="P6928" s="113">
        <v>68249.47</v>
      </c>
      <c r="Q6928" s="107">
        <f>+FACTURACION[[#This Row],[CANTIDAD]]*FACTURACION[[#This Row],[VR UNITARIO]]/1000</f>
        <v>409.49682000000001</v>
      </c>
      <c r="R6928" s="105" t="str">
        <f>+VLOOKUP(FACTURACION[[#This Row],[NIT]],TABLACLIENTE,5,FALSE)</f>
        <v>BOGOTÁ D.C.</v>
      </c>
    </row>
    <row r="6929" spans="3:18">
      <c r="C6929" s="29">
        <v>2020</v>
      </c>
      <c r="D6929" s="30" t="s">
        <v>704</v>
      </c>
      <c r="E6929" s="30">
        <f>MONTH(FACTURACION[[#This Row],[MES]]&amp;1)</f>
        <v>11</v>
      </c>
      <c r="F6929" s="223">
        <f>DATE(FACTURACION[[#This Row],[AÑO]],FACTURACION[[#This Row],[Mes numero]],1)</f>
        <v>44136</v>
      </c>
      <c r="G6929" s="162" t="s">
        <v>5563</v>
      </c>
      <c r="H6929" s="121">
        <v>79969236</v>
      </c>
      <c r="I6929" s="105" t="str">
        <f>+VLOOKUP(FACTURACION[[#This Row],[NIT]],TABLACLIENTE,2,FALSE)</f>
        <v>AVANGAS INGENIERIA</v>
      </c>
      <c r="J6929" s="3" t="s">
        <v>5</v>
      </c>
      <c r="K6929" s="105" t="str">
        <f>+VLOOKUP(FACTURACION[[#This Row],[REFERENCIA]],CODINV,2,FALSE)</f>
        <v>REG. 1800 CPB2 1 1-4· O: 5/16" R: STD</v>
      </c>
      <c r="L6929" s="105" t="str">
        <f>IF(VLOOKUP(FACTURACION[[#This Row],[REFERENCIA]],CODINV,3,FALSE)=0,"",VLOOKUP(FACTURACION[[#This Row],[REFERENCIA]],CODINV,3,FALSE))</f>
        <v/>
      </c>
      <c r="M6929" s="105" t="str">
        <f>+VLOOKUP(FACTURACION[[#This Row],[REFERENCIA]],CODINV,4,FALSE)</f>
        <v>REGULADORES</v>
      </c>
      <c r="N6929" s="105" t="str">
        <f>+VLOOKUP(FACTURACION[[#This Row],[REFERENCIA]],CODINV,5,FALSE)</f>
        <v>HONEYWELL</v>
      </c>
      <c r="O6929" s="144">
        <v>2</v>
      </c>
      <c r="P6929" s="113">
        <f>1695960/FACTURACION[[#This Row],[CANTIDAD]]</f>
        <v>847980</v>
      </c>
      <c r="Q6929" s="107">
        <f>+FACTURACION[[#This Row],[CANTIDAD]]*FACTURACION[[#This Row],[VR UNITARIO]]/1000</f>
        <v>1695.96</v>
      </c>
      <c r="R6929" s="105" t="str">
        <f>+VLOOKUP(FACTURACION[[#This Row],[NIT]],TABLACLIENTE,5,FALSE)</f>
        <v>BOGOTÁ D.C.</v>
      </c>
    </row>
    <row r="6930" spans="3:18">
      <c r="C6930" s="29">
        <v>2020</v>
      </c>
      <c r="D6930" s="30" t="s">
        <v>704</v>
      </c>
      <c r="E6930" s="30">
        <f>MONTH(FACTURACION[[#This Row],[MES]]&amp;1)</f>
        <v>11</v>
      </c>
      <c r="F6930" s="223">
        <f>DATE(FACTURACION[[#This Row],[AÑO]],FACTURACION[[#This Row],[Mes numero]],1)</f>
        <v>44136</v>
      </c>
      <c r="G6930" s="162" t="s">
        <v>5564</v>
      </c>
      <c r="H6930" s="121">
        <v>901246553</v>
      </c>
      <c r="I6930" s="105" t="str">
        <f>+VLOOKUP(FACTURACION[[#This Row],[NIT]],TABLACLIENTE,2,FALSE)</f>
        <v>ALEIPHAR ENERGY S.A.S.</v>
      </c>
      <c r="J6930" s="3" t="s">
        <v>28</v>
      </c>
      <c r="K6930" s="105" t="str">
        <f>+VLOOKUP(FACTURACION[[#This Row],[REFERENCIA]],CODINV,2,FALSE)</f>
        <v>REGULADOR SR 113 3/4 R: 7-12 O:1/4</v>
      </c>
      <c r="L6930" s="105" t="str">
        <f>IF(VLOOKUP(FACTURACION[[#This Row],[REFERENCIA]],CODINV,3,FALSE)=0,"",VLOOKUP(FACTURACION[[#This Row],[REFERENCIA]],CODINV,3,FALSE))</f>
        <v/>
      </c>
      <c r="M6930" s="105" t="str">
        <f>+VLOOKUP(FACTURACION[[#This Row],[REFERENCIA]],CODINV,4,FALSE)</f>
        <v>REGULADORES</v>
      </c>
      <c r="N6930" s="105" t="str">
        <f>+VLOOKUP(FACTURACION[[#This Row],[REFERENCIA]],CODINV,5,FALSE)</f>
        <v>HONEYWELL</v>
      </c>
      <c r="O6930" s="144">
        <v>17</v>
      </c>
      <c r="P6930" s="113">
        <v>152000</v>
      </c>
      <c r="Q6930" s="107">
        <f>+FACTURACION[[#This Row],[CANTIDAD]]*FACTURACION[[#This Row],[VR UNITARIO]]/1000</f>
        <v>2584</v>
      </c>
      <c r="R6930" s="105" t="str">
        <f>+VLOOKUP(FACTURACION[[#This Row],[NIT]],TABLACLIENTE,5,FALSE)</f>
        <v>BOGOTÁ D.C.</v>
      </c>
    </row>
    <row r="6931" spans="3:18">
      <c r="C6931" s="29">
        <v>2020</v>
      </c>
      <c r="D6931" s="30" t="s">
        <v>704</v>
      </c>
      <c r="E6931" s="30">
        <f>MONTH(FACTURACION[[#This Row],[MES]]&amp;1)</f>
        <v>11</v>
      </c>
      <c r="F6931" s="223">
        <f>DATE(FACTURACION[[#This Row],[AÑO]],FACTURACION[[#This Row],[Mes numero]],1)</f>
        <v>44136</v>
      </c>
      <c r="G6931" s="162" t="s">
        <v>5564</v>
      </c>
      <c r="H6931" s="121">
        <v>901246553</v>
      </c>
      <c r="I6931" s="105" t="str">
        <f>+VLOOKUP(FACTURACION[[#This Row],[NIT]],TABLACLIENTE,2,FALSE)</f>
        <v>ALEIPHAR ENERGY S.A.S.</v>
      </c>
      <c r="J6931" s="3" t="s">
        <v>5138</v>
      </c>
      <c r="K6931" s="105" t="str">
        <f>+VLOOKUP(FACTURACION[[#This Row],[REFERENCIA]],CODINV,2,FALSE)</f>
        <v>VALVULA ESV 1 1/4</v>
      </c>
      <c r="L6931" s="105" t="str">
        <f>IF(VLOOKUP(FACTURACION[[#This Row],[REFERENCIA]],CODINV,3,FALSE)=0,"",VLOOKUP(FACTURACION[[#This Row],[REFERENCIA]],CODINV,3,FALSE))</f>
        <v>3165CT</v>
      </c>
      <c r="M6931" s="105" t="str">
        <f>+VLOOKUP(FACTURACION[[#This Row],[REFERENCIA]],CODINV,4,FALSE)</f>
        <v>VÁLVULAS Y MULTIVÁLVULAS</v>
      </c>
      <c r="N6931" s="105" t="str">
        <f>+VLOOKUP(FACTURACION[[#This Row],[REFERENCIA]],CODINV,5,FALSE)</f>
        <v>REGO</v>
      </c>
      <c r="O6931" s="144">
        <v>10</v>
      </c>
      <c r="P6931" s="113">
        <v>9800</v>
      </c>
      <c r="Q6931" s="107">
        <f>+FACTURACION[[#This Row],[CANTIDAD]]*FACTURACION[[#This Row],[VR UNITARIO]]/1000</f>
        <v>98</v>
      </c>
      <c r="R6931" s="105" t="str">
        <f>+VLOOKUP(FACTURACION[[#This Row],[NIT]],TABLACLIENTE,5,FALSE)</f>
        <v>BOGOTÁ D.C.</v>
      </c>
    </row>
    <row r="6932" spans="3:18">
      <c r="C6932" s="29">
        <v>2020</v>
      </c>
      <c r="D6932" s="30" t="s">
        <v>704</v>
      </c>
      <c r="E6932" s="30">
        <f>MONTH(FACTURACION[[#This Row],[MES]]&amp;1)</f>
        <v>11</v>
      </c>
      <c r="F6932" s="223">
        <f>DATE(FACTURACION[[#This Row],[AÑO]],FACTURACION[[#This Row],[Mes numero]],1)</f>
        <v>44136</v>
      </c>
      <c r="G6932" s="162" t="s">
        <v>5565</v>
      </c>
      <c r="H6932" s="121">
        <v>901263180</v>
      </c>
      <c r="I6932" s="105" t="str">
        <f>+VLOOKUP(FACTURACION[[#This Row],[NIT]],TABLACLIENTE,2,FALSE)</f>
        <v>CERGAS INGENIERIA S.A.S.</v>
      </c>
      <c r="J6932" s="3" t="s">
        <v>190</v>
      </c>
      <c r="K6932" s="105" t="str">
        <f>+VLOOKUP(FACTURACION[[#This Row],[REFERENCIA]],CODINV,2,FALSE)</f>
        <v>VALVULA DE GLOBO 3/4" RECTA</v>
      </c>
      <c r="L6932" s="105" t="str">
        <f>IF(VLOOKUP(FACTURACION[[#This Row],[REFERENCIA]],CODINV,3,FALSE)=0,"",VLOOKUP(FACTURACION[[#This Row],[REFERENCIA]],CODINV,3,FALSE))</f>
        <v>7705P</v>
      </c>
      <c r="M6932" s="105" t="str">
        <f>+VLOOKUP(FACTURACION[[#This Row],[REFERENCIA]],CODINV,4,FALSE)</f>
        <v>VÁLVULAS Y MULTIVÁLVULAS</v>
      </c>
      <c r="N6932" s="105" t="str">
        <f>+VLOOKUP(FACTURACION[[#This Row],[REFERENCIA]],CODINV,5,FALSE)</f>
        <v>REGO</v>
      </c>
      <c r="O6932" s="144">
        <v>1</v>
      </c>
      <c r="P6932" s="113">
        <v>260000</v>
      </c>
      <c r="Q6932" s="107">
        <f>+FACTURACION[[#This Row],[CANTIDAD]]*FACTURACION[[#This Row],[VR UNITARIO]]/1000</f>
        <v>260</v>
      </c>
      <c r="R6932" s="105" t="str">
        <f>+VLOOKUP(FACTURACION[[#This Row],[NIT]],TABLACLIENTE,5,FALSE)</f>
        <v>PIEDECUESTA</v>
      </c>
    </row>
    <row r="6933" spans="3:18">
      <c r="C6933" s="29">
        <v>2020</v>
      </c>
      <c r="D6933" s="30" t="s">
        <v>704</v>
      </c>
      <c r="E6933" s="30">
        <f>MONTH(FACTURACION[[#This Row],[MES]]&amp;1)</f>
        <v>11</v>
      </c>
      <c r="F6933" s="223">
        <f>DATE(FACTURACION[[#This Row],[AÑO]],FACTURACION[[#This Row],[Mes numero]],1)</f>
        <v>44136</v>
      </c>
      <c r="G6933" s="162" t="s">
        <v>5565</v>
      </c>
      <c r="H6933" s="121">
        <v>901263180</v>
      </c>
      <c r="I6933" s="105" t="str">
        <f>+VLOOKUP(FACTURACION[[#This Row],[NIT]],TABLACLIENTE,2,FALSE)</f>
        <v>CERGAS INGENIERIA S.A.S.</v>
      </c>
      <c r="J6933" s="3" t="s">
        <v>1637</v>
      </c>
      <c r="K6933" s="105" t="str">
        <f>+VLOOKUP(FACTURACION[[#This Row],[REFERENCIA]],CODINV,2,FALSE)</f>
        <v>GRIFO MAXIMO NIVEL DE LLENADO</v>
      </c>
      <c r="L6933" s="105" t="str">
        <f>IF(VLOOKUP(FACTURACION[[#This Row],[REFERENCIA]],CODINV,3,FALSE)=0,"",VLOOKUP(FACTURACION[[#This Row],[REFERENCIA]],CODINV,3,FALSE))</f>
        <v/>
      </c>
      <c r="M6933" s="105" t="str">
        <f>+VLOOKUP(FACTURACION[[#This Row],[REFERENCIA]],CODINV,4,FALSE)</f>
        <v>REPUESTOS Y ACCESORIOS</v>
      </c>
      <c r="N6933" s="105" t="str">
        <f>+VLOOKUP(FACTURACION[[#This Row],[REFERENCIA]],CODINV,5,FALSE)</f>
        <v>CAVAGNA</v>
      </c>
      <c r="O6933" s="144">
        <v>1</v>
      </c>
      <c r="P6933" s="113">
        <v>20000</v>
      </c>
      <c r="Q6933" s="107">
        <f>+FACTURACION[[#This Row],[CANTIDAD]]*FACTURACION[[#This Row],[VR UNITARIO]]/1000</f>
        <v>20</v>
      </c>
      <c r="R6933" s="105" t="str">
        <f>+VLOOKUP(FACTURACION[[#This Row],[NIT]],TABLACLIENTE,5,FALSE)</f>
        <v>PIEDECUESTA</v>
      </c>
    </row>
    <row r="6934" spans="3:18">
      <c r="C6934" s="29">
        <v>2020</v>
      </c>
      <c r="D6934" s="30" t="s">
        <v>705</v>
      </c>
      <c r="E6934" s="30">
        <f>MONTH(FACTURACION[[#This Row],[MES]]&amp;1)</f>
        <v>12</v>
      </c>
      <c r="F6934" s="223">
        <f>DATE(FACTURACION[[#This Row],[AÑO]],FACTURACION[[#This Row],[Mes numero]],1)</f>
        <v>44166</v>
      </c>
      <c r="G6934" s="162" t="s">
        <v>5587</v>
      </c>
      <c r="H6934" s="121">
        <v>800167643</v>
      </c>
      <c r="I6934" s="105" t="str">
        <f>+VLOOKUP(FACTURACION[[#This Row],[NIT]],TABLACLIENTE,2,FALSE)</f>
        <v>GASES DE OCCIDENTE S.A. E.S.P. (GDO)</v>
      </c>
      <c r="J6934" t="s">
        <v>21</v>
      </c>
      <c r="K6934" s="105" t="str">
        <f>+VLOOKUP(FACTURACION[[#This Row],[REFERENCIA]],CODINV,2,FALSE)</f>
        <v>MEDIDOR AC-630 C:1 1/4" MAOP 25PSIG CON CONECTORES</v>
      </c>
      <c r="L6934" s="105" t="str">
        <f>IF(VLOOKUP(FACTURACION[[#This Row],[REFERENCIA]],CODINV,3,FALSE)=0,"",VLOOKUP(FACTURACION[[#This Row],[REFERENCIA]],CODINV,3,FALSE))</f>
        <v/>
      </c>
      <c r="M6934" s="105" t="str">
        <f>+VLOOKUP(FACTURACION[[#This Row],[REFERENCIA]],CODINV,4,FALSE)</f>
        <v>MEDIDORES</v>
      </c>
      <c r="N6934" s="105" t="str">
        <f>+VLOOKUP(FACTURACION[[#This Row],[REFERENCIA]],CODINV,5,FALSE)</f>
        <v>HONEYWELL</v>
      </c>
      <c r="O6934">
        <v>8</v>
      </c>
      <c r="P6934" s="113">
        <v>2150000</v>
      </c>
      <c r="Q6934" s="107">
        <f>+FACTURACION[[#This Row],[CANTIDAD]]*FACTURACION[[#This Row],[VR UNITARIO]]/1000</f>
        <v>17200</v>
      </c>
      <c r="R6934" s="105" t="str">
        <f>+VLOOKUP(FACTURACION[[#This Row],[NIT]],TABLACLIENTE,5,FALSE)</f>
        <v>CALI</v>
      </c>
    </row>
    <row r="6935" spans="3:18">
      <c r="C6935" s="29">
        <v>2020</v>
      </c>
      <c r="D6935" s="30" t="s">
        <v>705</v>
      </c>
      <c r="E6935" s="30">
        <f>MONTH(FACTURACION[[#This Row],[MES]]&amp;1)</f>
        <v>12</v>
      </c>
      <c r="F6935" s="223">
        <f>DATE(FACTURACION[[#This Row],[AÑO]],FACTURACION[[#This Row],[Mes numero]],1)</f>
        <v>44166</v>
      </c>
      <c r="G6935" s="162" t="s">
        <v>5588</v>
      </c>
      <c r="H6935" s="121">
        <v>890503900</v>
      </c>
      <c r="I6935" s="105" t="str">
        <f>+VLOOKUP(FACTURACION[[#This Row],[NIT]],TABLACLIENTE,2,FALSE)</f>
        <v>GASES DEL ORIENTE S.A. E.S.P.</v>
      </c>
      <c r="J6935" t="s">
        <v>102</v>
      </c>
      <c r="K6935" s="105" t="str">
        <f>+VLOOKUP(FACTURACION[[#This Row],[REFERENCIA]],CODINV,2,FALSE)</f>
        <v>MEDIDOR ROTATIVO G 250</v>
      </c>
      <c r="L6935" s="105" t="str">
        <f>IF(VLOOKUP(FACTURACION[[#This Row],[REFERENCIA]],CODINV,3,FALSE)=0,"",VLOOKUP(FACTURACION[[#This Row],[REFERENCIA]],CODINV,3,FALSE))</f>
        <v/>
      </c>
      <c r="M6935" s="105" t="str">
        <f>+VLOOKUP(FACTURACION[[#This Row],[REFERENCIA]],CODINV,4,FALSE)</f>
        <v>MEDIDORES</v>
      </c>
      <c r="N6935" s="105" t="str">
        <f>+VLOOKUP(FACTURACION[[#This Row],[REFERENCIA]],CODINV,5,FALSE)</f>
        <v>HONEYWELL</v>
      </c>
      <c r="O6935">
        <v>1</v>
      </c>
      <c r="P6935" s="113">
        <v>10270248</v>
      </c>
      <c r="Q6935" s="107">
        <f>+FACTURACION[[#This Row],[CANTIDAD]]*FACTURACION[[#This Row],[VR UNITARIO]]/1000</f>
        <v>10270.248</v>
      </c>
      <c r="R6935" s="105" t="str">
        <f>+VLOOKUP(FACTURACION[[#This Row],[NIT]],TABLACLIENTE,5,FALSE)</f>
        <v>CUCUTA</v>
      </c>
    </row>
    <row r="6936" spans="3:18">
      <c r="C6936" s="29">
        <v>2020</v>
      </c>
      <c r="D6936" s="30" t="s">
        <v>705</v>
      </c>
      <c r="E6936" s="30">
        <f>MONTH(FACTURACION[[#This Row],[MES]]&amp;1)</f>
        <v>12</v>
      </c>
      <c r="F6936" s="223">
        <f>DATE(FACTURACION[[#This Row],[AÑO]],FACTURACION[[#This Row],[Mes numero]],1)</f>
        <v>44166</v>
      </c>
      <c r="G6936" s="162" t="s">
        <v>5589</v>
      </c>
      <c r="H6936" s="121">
        <v>800021272</v>
      </c>
      <c r="I6936" s="105" t="str">
        <f>+VLOOKUP(FACTURACION[[#This Row],[NIT]],TABLACLIENTE,2,FALSE)</f>
        <v>GASES DEL LLANO S.A. E.S.P (LLANOGAS S.A. E.S.P.)</v>
      </c>
      <c r="J6936" t="s">
        <v>1697</v>
      </c>
      <c r="K6936" s="105" t="str">
        <f>+VLOOKUP(FACTURACION[[#This Row],[REFERENCIA]],CODINV,2,FALSE)</f>
        <v>MEDIDOR AC-250 NXS</v>
      </c>
      <c r="L6936" s="105" t="str">
        <f>IF(VLOOKUP(FACTURACION[[#This Row],[REFERENCIA]],CODINV,3,FALSE)=0,"",VLOOKUP(FACTURACION[[#This Row],[REFERENCIA]],CODINV,3,FALSE))</f>
        <v/>
      </c>
      <c r="M6936" s="105" t="str">
        <f>+VLOOKUP(FACTURACION[[#This Row],[REFERENCIA]],CODINV,4,FALSE)</f>
        <v>MEDIDORES</v>
      </c>
      <c r="N6936" s="105" t="str">
        <f>+VLOOKUP(FACTURACION[[#This Row],[REFERENCIA]],CODINV,5,FALSE)</f>
        <v>HONEYWELL</v>
      </c>
      <c r="O6936">
        <v>25</v>
      </c>
      <c r="P6936" s="113">
        <v>415788.36</v>
      </c>
      <c r="Q6936" s="107">
        <f>+FACTURACION[[#This Row],[CANTIDAD]]*FACTURACION[[#This Row],[VR UNITARIO]]/1000</f>
        <v>10394.709000000001</v>
      </c>
      <c r="R6936" s="105" t="str">
        <f>+VLOOKUP(FACTURACION[[#This Row],[NIT]],TABLACLIENTE,5,FALSE)</f>
        <v>VILLAVICENCIO</v>
      </c>
    </row>
    <row r="6937" spans="3:18">
      <c r="C6937" s="29">
        <v>2020</v>
      </c>
      <c r="D6937" s="30" t="s">
        <v>705</v>
      </c>
      <c r="E6937" s="30">
        <f>MONTH(FACTURACION[[#This Row],[MES]]&amp;1)</f>
        <v>12</v>
      </c>
      <c r="F6937" s="223">
        <f>DATE(FACTURACION[[#This Row],[AÑO]],FACTURACION[[#This Row],[Mes numero]],1)</f>
        <v>44166</v>
      </c>
      <c r="G6937" s="162" t="s">
        <v>5590</v>
      </c>
      <c r="H6937" s="121">
        <v>800218682</v>
      </c>
      <c r="I6937" s="105" t="str">
        <f>+VLOOKUP(FACTURACION[[#This Row],[NIT]],TABLACLIENTE,2,FALSE)</f>
        <v>GASES DEL CUSIANA S.A E.S.P. (CUSIANAGAS S.A E.S.P)</v>
      </c>
      <c r="J6937" t="s">
        <v>1697</v>
      </c>
      <c r="K6937" s="105" t="str">
        <f>+VLOOKUP(FACTURACION[[#This Row],[REFERENCIA]],CODINV,2,FALSE)</f>
        <v>MEDIDOR AC-250 NXS</v>
      </c>
      <c r="L6937" s="105" t="str">
        <f>IF(VLOOKUP(FACTURACION[[#This Row],[REFERENCIA]],CODINV,3,FALSE)=0,"",VLOOKUP(FACTURACION[[#This Row],[REFERENCIA]],CODINV,3,FALSE))</f>
        <v/>
      </c>
      <c r="M6937" s="105" t="str">
        <f>+VLOOKUP(FACTURACION[[#This Row],[REFERENCIA]],CODINV,4,FALSE)</f>
        <v>MEDIDORES</v>
      </c>
      <c r="N6937" s="105" t="str">
        <f>+VLOOKUP(FACTURACION[[#This Row],[REFERENCIA]],CODINV,5,FALSE)</f>
        <v>HONEYWELL</v>
      </c>
      <c r="O6937">
        <v>1</v>
      </c>
      <c r="P6937" s="113">
        <v>415788.37</v>
      </c>
      <c r="Q6937" s="107">
        <f>+FACTURACION[[#This Row],[CANTIDAD]]*FACTURACION[[#This Row],[VR UNITARIO]]/1000</f>
        <v>415.78836999999999</v>
      </c>
      <c r="R6937" s="105" t="str">
        <f>+VLOOKUP(FACTURACION[[#This Row],[NIT]],TABLACLIENTE,5,FALSE)</f>
        <v>YOPAL</v>
      </c>
    </row>
    <row r="6938" spans="3:18">
      <c r="C6938" s="29">
        <v>2020</v>
      </c>
      <c r="D6938" s="30" t="s">
        <v>705</v>
      </c>
      <c r="E6938" s="30">
        <f>MONTH(FACTURACION[[#This Row],[MES]]&amp;1)</f>
        <v>12</v>
      </c>
      <c r="F6938" s="223">
        <f>DATE(FACTURACION[[#This Row],[AÑO]],FACTURACION[[#This Row],[Mes numero]],1)</f>
        <v>44166</v>
      </c>
      <c r="G6938" s="162" t="s">
        <v>5591</v>
      </c>
      <c r="H6938" s="121">
        <v>890208316</v>
      </c>
      <c r="I6938" s="105" t="str">
        <f>+VLOOKUP(FACTURACION[[#This Row],[NIT]],TABLACLIENTE,2,FALSE)</f>
        <v xml:space="preserve">METROGAS DE COLOMBIA S.A. E.S.P.  (METROGAS S.A. E.S.P)
</v>
      </c>
      <c r="J6938" t="s">
        <v>20</v>
      </c>
      <c r="K6938" s="105" t="str">
        <f>+VLOOKUP(FACTURACION[[#This Row],[REFERENCIA]],CODINV,2,FALSE)</f>
        <v xml:space="preserve">MEDIDOR AC-250 C: 3/4" CON CONECTORES </v>
      </c>
      <c r="L6938" s="105" t="str">
        <f>IF(VLOOKUP(FACTURACION[[#This Row],[REFERENCIA]],CODINV,3,FALSE)=0,"",VLOOKUP(FACTURACION[[#This Row],[REFERENCIA]],CODINV,3,FALSE))</f>
        <v/>
      </c>
      <c r="M6938" s="105" t="str">
        <f>+VLOOKUP(FACTURACION[[#This Row],[REFERENCIA]],CODINV,4,FALSE)</f>
        <v>MEDIDORES</v>
      </c>
      <c r="N6938" s="105" t="str">
        <f>+VLOOKUP(FACTURACION[[#This Row],[REFERENCIA]],CODINV,5,FALSE)</f>
        <v>HONEYWELL</v>
      </c>
      <c r="O6938">
        <v>30</v>
      </c>
      <c r="P6938" s="113">
        <v>449143</v>
      </c>
      <c r="Q6938" s="107">
        <f>+FACTURACION[[#This Row],[CANTIDAD]]*FACTURACION[[#This Row],[VR UNITARIO]]/1000</f>
        <v>13474.29</v>
      </c>
      <c r="R6938" s="105" t="str">
        <f>+VLOOKUP(FACTURACION[[#This Row],[NIT]],TABLACLIENTE,5,FALSE)</f>
        <v>FLORIDABLANCA</v>
      </c>
    </row>
    <row r="6939" spans="3:18">
      <c r="C6939" s="29">
        <v>2020</v>
      </c>
      <c r="D6939" s="30" t="s">
        <v>705</v>
      </c>
      <c r="E6939" s="30">
        <f>MONTH(FACTURACION[[#This Row],[MES]]&amp;1)</f>
        <v>12</v>
      </c>
      <c r="F6939" s="223">
        <f>DATE(FACTURACION[[#This Row],[AÑO]],FACTURACION[[#This Row],[Mes numero]],1)</f>
        <v>44166</v>
      </c>
      <c r="G6939" s="162" t="s">
        <v>5592</v>
      </c>
      <c r="H6939" s="121">
        <v>890500726</v>
      </c>
      <c r="I6939" s="105" t="str">
        <f>+VLOOKUP(FACTURACION[[#This Row],[NIT]],TABLACLIENTE,2,FALSE)</f>
        <v>NORTESANTANDEREANA DE GAS S.A. E.S.P (NORGAS S.A. E.S.P.)</v>
      </c>
      <c r="J6939"/>
      <c r="K6939" s="105" t="s">
        <v>5623</v>
      </c>
      <c r="L6939" s="105"/>
      <c r="M6939" s="105" t="s">
        <v>4821</v>
      </c>
      <c r="N6939" s="105" t="s">
        <v>872</v>
      </c>
      <c r="O6939">
        <v>1</v>
      </c>
      <c r="P6939" s="113">
        <v>1317646.2</v>
      </c>
      <c r="Q6939" s="107">
        <f>+FACTURACION[[#This Row],[CANTIDAD]]*FACTURACION[[#This Row],[VR UNITARIO]]/1000</f>
        <v>1317.6461999999999</v>
      </c>
      <c r="R6939" s="105" t="str">
        <f>+VLOOKUP(FACTURACION[[#This Row],[NIT]],TABLACLIENTE,5,FALSE)</f>
        <v>BUCARAMANGA</v>
      </c>
    </row>
    <row r="6940" spans="3:18">
      <c r="C6940" s="29">
        <v>2020</v>
      </c>
      <c r="D6940" s="30" t="s">
        <v>705</v>
      </c>
      <c r="E6940" s="30">
        <f>MONTH(FACTURACION[[#This Row],[MES]]&amp;1)</f>
        <v>12</v>
      </c>
      <c r="F6940" s="223">
        <f>DATE(FACTURACION[[#This Row],[AÑO]],FACTURACION[[#This Row],[Mes numero]],1)</f>
        <v>44166</v>
      </c>
      <c r="G6940" s="162" t="s">
        <v>5593</v>
      </c>
      <c r="H6940" s="121">
        <v>891101577</v>
      </c>
      <c r="I6940" s="105" t="str">
        <f>+VLOOKUP(FACTURACION[[#This Row],[NIT]],TABLACLIENTE,2,FALSE)</f>
        <v>ALCANOS DE COLOMBIA S.A. E.S.P</v>
      </c>
      <c r="J6940" t="s">
        <v>518</v>
      </c>
      <c r="K6940" s="105" t="str">
        <f>+VLOOKUP(FACTURACION[[#This Row],[REFERENCIA]],CODINV,2,FALSE)</f>
        <v>INDEX, 0.5M3, 6 DIGIT</v>
      </c>
      <c r="L6940" s="105" t="str">
        <f>IF(VLOOKUP(FACTURACION[[#This Row],[REFERENCIA]],CODINV,3,FALSE)=0,"",VLOOKUP(FACTURACION[[#This Row],[REFERENCIA]],CODINV,3,FALSE))</f>
        <v>52142G013</v>
      </c>
      <c r="M6940" s="105" t="str">
        <f>+VLOOKUP(FACTURACION[[#This Row],[REFERENCIA]],CODINV,4,FALSE)</f>
        <v>REPUESTOS Y ACCESORIOS</v>
      </c>
      <c r="N6940" s="105" t="str">
        <f>+VLOOKUP(FACTURACION[[#This Row],[REFERENCIA]],CODINV,5,FALSE)</f>
        <v>HONEYWELL</v>
      </c>
      <c r="O6940">
        <v>1</v>
      </c>
      <c r="P6940" s="113">
        <v>65064</v>
      </c>
      <c r="Q6940" s="107">
        <f>+FACTURACION[[#This Row],[CANTIDAD]]*FACTURACION[[#This Row],[VR UNITARIO]]/1000</f>
        <v>65.063999999999993</v>
      </c>
      <c r="R6940" s="105" t="str">
        <f>+VLOOKUP(FACTURACION[[#This Row],[NIT]],TABLACLIENTE,5,FALSE)</f>
        <v>NEIVA</v>
      </c>
    </row>
    <row r="6941" spans="3:18">
      <c r="C6941" s="29">
        <v>2020</v>
      </c>
      <c r="D6941" s="30" t="s">
        <v>705</v>
      </c>
      <c r="E6941" s="30">
        <f>MONTH(FACTURACION[[#This Row],[MES]]&amp;1)</f>
        <v>12</v>
      </c>
      <c r="F6941" s="223">
        <f>DATE(FACTURACION[[#This Row],[AÑO]],FACTURACION[[#This Row],[Mes numero]],1)</f>
        <v>44166</v>
      </c>
      <c r="G6941" s="162" t="s">
        <v>5594</v>
      </c>
      <c r="H6941" s="121">
        <v>800125495</v>
      </c>
      <c r="I6941" s="105" t="str">
        <f>+VLOOKUP(FACTURACION[[#This Row],[NIT]],TABLACLIENTE,2,FALSE)</f>
        <v>ALMACENADORA DE GASES DE APIAY S.A. E.S.P.</v>
      </c>
      <c r="J6941" t="s">
        <v>4288</v>
      </c>
      <c r="K6941" s="105" t="str">
        <f>+VLOOKUP(FACTURACION[[#This Row],[REFERENCIA]],CODINV,2,FALSE)</f>
        <v>VALVULA GLOBO DE 1/2" DISCO DE ASIENTO DE TEFLON</v>
      </c>
      <c r="L6941" s="105" t="str">
        <f>IF(VLOOKUP(FACTURACION[[#This Row],[REFERENCIA]],CODINV,3,FALSE)=0,"",VLOOKUP(FACTURACION[[#This Row],[REFERENCIA]],CODINV,3,FALSE))</f>
        <v>TA7034P</v>
      </c>
      <c r="M6941" s="105" t="str">
        <f>+VLOOKUP(FACTURACION[[#This Row],[REFERENCIA]],CODINV,4,FALSE)</f>
        <v>VÁLVULAS Y MULTIVÁLVULAS</v>
      </c>
      <c r="N6941" s="105" t="str">
        <f>+VLOOKUP(FACTURACION[[#This Row],[REFERENCIA]],CODINV,5,FALSE)</f>
        <v>REGO</v>
      </c>
      <c r="O6941">
        <v>1</v>
      </c>
      <c r="P6941" s="113">
        <v>294600</v>
      </c>
      <c r="Q6941" s="107">
        <f>+FACTURACION[[#This Row],[CANTIDAD]]*FACTURACION[[#This Row],[VR UNITARIO]]/1000</f>
        <v>294.60000000000002</v>
      </c>
      <c r="R6941" s="105" t="str">
        <f>+VLOOKUP(FACTURACION[[#This Row],[NIT]],TABLACLIENTE,5,FALSE)</f>
        <v>VILLAVICENCIO</v>
      </c>
    </row>
    <row r="6942" spans="3:18">
      <c r="C6942" s="29">
        <v>2020</v>
      </c>
      <c r="D6942" s="30" t="s">
        <v>705</v>
      </c>
      <c r="E6942" s="30">
        <f>MONTH(FACTURACION[[#This Row],[MES]]&amp;1)</f>
        <v>12</v>
      </c>
      <c r="F6942" s="223">
        <f>DATE(FACTURACION[[#This Row],[AÑO]],FACTURACION[[#This Row],[Mes numero]],1)</f>
        <v>44166</v>
      </c>
      <c r="G6942" s="162" t="s">
        <v>5595</v>
      </c>
      <c r="H6942" s="121">
        <v>900714971</v>
      </c>
      <c r="I6942" s="105" t="str">
        <f>+VLOOKUP(FACTURACION[[#This Row],[NIT]],TABLACLIENTE,2,FALSE)</f>
        <v>MASERVICON</v>
      </c>
      <c r="J6942" t="s">
        <v>5</v>
      </c>
      <c r="K6942" s="105" t="str">
        <f>+VLOOKUP(FACTURACION[[#This Row],[REFERENCIA]],CODINV,2,FALSE)</f>
        <v>REG. 1800 CPB2 1 1-4· O: 5/16" R: STD</v>
      </c>
      <c r="L6942" s="105" t="str">
        <f>IF(VLOOKUP(FACTURACION[[#This Row],[REFERENCIA]],CODINV,3,FALSE)=0,"",VLOOKUP(FACTURACION[[#This Row],[REFERENCIA]],CODINV,3,FALSE))</f>
        <v/>
      </c>
      <c r="M6942" s="105" t="str">
        <f>+VLOOKUP(FACTURACION[[#This Row],[REFERENCIA]],CODINV,4,FALSE)</f>
        <v>REGULADORES</v>
      </c>
      <c r="N6942" s="105" t="str">
        <f>+VLOOKUP(FACTURACION[[#This Row],[REFERENCIA]],CODINV,5,FALSE)</f>
        <v>HONEYWELL</v>
      </c>
      <c r="O6942">
        <v>4</v>
      </c>
      <c r="P6942" s="113">
        <v>824719.25</v>
      </c>
      <c r="Q6942" s="107">
        <f>+FACTURACION[[#This Row],[CANTIDAD]]*FACTURACION[[#This Row],[VR UNITARIO]]/1000</f>
        <v>3298.877</v>
      </c>
      <c r="R6942" s="105" t="str">
        <f>+VLOOKUP(FACTURACION[[#This Row],[NIT]],TABLACLIENTE,5,FALSE)</f>
        <v>IBAGUE</v>
      </c>
    </row>
    <row r="6943" spans="3:18">
      <c r="C6943" s="29">
        <v>2020</v>
      </c>
      <c r="D6943" s="30" t="s">
        <v>705</v>
      </c>
      <c r="E6943" s="30">
        <f>MONTH(FACTURACION[[#This Row],[MES]]&amp;1)</f>
        <v>12</v>
      </c>
      <c r="F6943" s="223">
        <f>DATE(FACTURACION[[#This Row],[AÑO]],FACTURACION[[#This Row],[Mes numero]],1)</f>
        <v>44166</v>
      </c>
      <c r="G6943" s="163" t="s">
        <v>5596</v>
      </c>
      <c r="H6943" s="121">
        <v>900396759</v>
      </c>
      <c r="I6943" s="105" t="str">
        <f>+VLOOKUP(FACTURACION[[#This Row],[NIT]],TABLACLIENTE,2,FALSE)</f>
        <v>CHILCO DISTRIBUIDORA DE GAS Y ENERGIA S.A.S. E.S.P.</v>
      </c>
      <c r="J6943" s="147" t="s">
        <v>5504</v>
      </c>
      <c r="K6943" s="105" t="str">
        <f>+VLOOKUP(FACTURACION[[#This Row],[REFERENCIA]],CODINV,2,FALSE)</f>
        <v>C12 CORO FLOW</v>
      </c>
      <c r="L6943" s="105" t="str">
        <f>IF(VLOOKUP(FACTURACION[[#This Row],[REFERENCIA]],CODINV,3,FALSE)=0,"",VLOOKUP(FACTURACION[[#This Row],[REFERENCIA]],CODINV,3,FALSE))</f>
        <v>C12</v>
      </c>
      <c r="M6943" s="105" t="str">
        <f>+VLOOKUP(FACTURACION[[#This Row],[REFERENCIA]],CODINV,4,FALSE)</f>
        <v>BOMBAS</v>
      </c>
      <c r="N6943" s="105" t="str">
        <f>+VLOOKUP(FACTURACION[[#This Row],[REFERENCIA]],CODINV,5,FALSE)</f>
        <v>CORKEN</v>
      </c>
      <c r="O6943" s="147">
        <v>1</v>
      </c>
      <c r="P6943" s="113">
        <v>9498000</v>
      </c>
      <c r="Q6943" s="107">
        <f>+FACTURACION[[#This Row],[CANTIDAD]]*FACTURACION[[#This Row],[VR UNITARIO]]/1000</f>
        <v>9498</v>
      </c>
      <c r="R6943" s="105" t="str">
        <f>+VLOOKUP(FACTURACION[[#This Row],[NIT]],TABLACLIENTE,5,FALSE)</f>
        <v>BOGOTÁ D.C.</v>
      </c>
    </row>
    <row r="6944" spans="3:18">
      <c r="C6944" s="29">
        <v>2020</v>
      </c>
      <c r="D6944" s="30" t="s">
        <v>705</v>
      </c>
      <c r="E6944" s="30">
        <f>MONTH(FACTURACION[[#This Row],[MES]]&amp;1)</f>
        <v>12</v>
      </c>
      <c r="F6944" s="223">
        <f>DATE(FACTURACION[[#This Row],[AÑO]],FACTURACION[[#This Row],[Mes numero]],1)</f>
        <v>44166</v>
      </c>
      <c r="G6944" s="163" t="s">
        <v>5596</v>
      </c>
      <c r="H6944" s="121">
        <v>900396759</v>
      </c>
      <c r="I6944" s="105" t="str">
        <f>+VLOOKUP(FACTURACION[[#This Row],[NIT]],TABLACLIENTE,2,FALSE)</f>
        <v>CHILCO DISTRIBUIDORA DE GAS Y ENERGIA S.A.S. E.S.P.</v>
      </c>
      <c r="J6944" s="147" t="s">
        <v>5571</v>
      </c>
      <c r="K6944" s="105" t="str">
        <f>+VLOOKUP(FACTURACION[[#This Row],[REFERENCIA]],CODINV,2,FALSE)</f>
        <v>B166 BY PAS VALVE/VALVE</v>
      </c>
      <c r="L6944" s="105" t="str">
        <f>IF(VLOOKUP(FACTURACION[[#This Row],[REFERENCIA]],CODINV,3,FALSE)=0,"",VLOOKUP(FACTURACION[[#This Row],[REFERENCIA]],CODINV,3,FALSE))</f>
        <v>166B</v>
      </c>
      <c r="M6944" s="105" t="str">
        <f>+VLOOKUP(FACTURACION[[#This Row],[REFERENCIA]],CODINV,4,FALSE)</f>
        <v>VÁLVULAS Y MULTIVÁLVULAS</v>
      </c>
      <c r="N6944" s="105" t="str">
        <f>+VLOOKUP(FACTURACION[[#This Row],[REFERENCIA]],CODINV,5,FALSE)</f>
        <v>CORKEN</v>
      </c>
      <c r="O6944" s="147">
        <v>1</v>
      </c>
      <c r="P6944" s="113">
        <v>957000</v>
      </c>
      <c r="Q6944" s="107">
        <f>+FACTURACION[[#This Row],[CANTIDAD]]*FACTURACION[[#This Row],[VR UNITARIO]]/1000</f>
        <v>957</v>
      </c>
      <c r="R6944" s="105" t="str">
        <f>+VLOOKUP(FACTURACION[[#This Row],[NIT]],TABLACLIENTE,5,FALSE)</f>
        <v>BOGOTÁ D.C.</v>
      </c>
    </row>
    <row r="6945" spans="3:18">
      <c r="C6945" s="29">
        <v>2020</v>
      </c>
      <c r="D6945" s="30" t="s">
        <v>705</v>
      </c>
      <c r="E6945" s="30">
        <f>MONTH(FACTURACION[[#This Row],[MES]]&amp;1)</f>
        <v>12</v>
      </c>
      <c r="F6945" s="223">
        <f>DATE(FACTURACION[[#This Row],[AÑO]],FACTURACION[[#This Row],[Mes numero]],1)</f>
        <v>44166</v>
      </c>
      <c r="G6945" s="163" t="s">
        <v>5596</v>
      </c>
      <c r="H6945" s="121">
        <v>900396759</v>
      </c>
      <c r="I6945" s="105" t="str">
        <f>+VLOOKUP(FACTURACION[[#This Row],[NIT]],TABLACLIENTE,2,FALSE)</f>
        <v>CHILCO DISTRIBUIDORA DE GAS Y ENERGIA S.A.S. E.S.P.</v>
      </c>
      <c r="J6945" t="s">
        <v>5577</v>
      </c>
      <c r="K6945" s="105" t="str">
        <f>+VLOOKUP(FACTURACION[[#This Row],[REFERENCIA]],CODINV,2,FALSE)</f>
        <v>C13 WALL MOUNT STARTER</v>
      </c>
      <c r="L6945" s="105" t="str">
        <f>IF(VLOOKUP(FACTURACION[[#This Row],[REFERENCIA]],CODINV,3,FALSE)=0,"",VLOOKUP(FACTURACION[[#This Row],[REFERENCIA]],CODINV,3,FALSE))</f>
        <v/>
      </c>
      <c r="M6945" s="105" t="str">
        <f>+VLOOKUP(FACTURACION[[#This Row],[REFERENCIA]],CODINV,4,FALSE)</f>
        <v>REPUESTOS Y ACCESORIOS</v>
      </c>
      <c r="N6945" s="105" t="str">
        <f>+VLOOKUP(FACTURACION[[#This Row],[REFERENCIA]],CODINV,5,FALSE)</f>
        <v>CORKEN</v>
      </c>
      <c r="O6945">
        <v>1</v>
      </c>
      <c r="P6945" s="113">
        <v>1140000</v>
      </c>
      <c r="Q6945" s="107">
        <f>+FACTURACION[[#This Row],[CANTIDAD]]*FACTURACION[[#This Row],[VR UNITARIO]]/1000</f>
        <v>1140</v>
      </c>
      <c r="R6945" s="105" t="str">
        <f>+VLOOKUP(FACTURACION[[#This Row],[NIT]],TABLACLIENTE,5,FALSE)</f>
        <v>BOGOTÁ D.C.</v>
      </c>
    </row>
    <row r="6946" spans="3:18">
      <c r="C6946" s="29">
        <v>2020</v>
      </c>
      <c r="D6946" s="30" t="s">
        <v>705</v>
      </c>
      <c r="E6946" s="30">
        <f>MONTH(FACTURACION[[#This Row],[MES]]&amp;1)</f>
        <v>12</v>
      </c>
      <c r="F6946" s="223">
        <f>DATE(FACTURACION[[#This Row],[AÑO]],FACTURACION[[#This Row],[Mes numero]],1)</f>
        <v>44166</v>
      </c>
      <c r="G6946" s="162" t="s">
        <v>5597</v>
      </c>
      <c r="H6946" s="121">
        <v>830051066</v>
      </c>
      <c r="I6946" s="105" t="str">
        <f>+VLOOKUP(FACTURACION[[#This Row],[NIT]],TABLACLIENTE,2,FALSE)</f>
        <v>COMBUSTION Y CONTROL LTDA</v>
      </c>
      <c r="J6946" t="s">
        <v>1064</v>
      </c>
      <c r="K6946" s="105" t="str">
        <f>+VLOOKUP(FACTURACION[[#This Row],[REFERENCIA]],CODINV,2,FALSE)</f>
        <v>REG. 1813C C: 1" R: 6-15" O: 1/2</v>
      </c>
      <c r="L6946" s="105" t="str">
        <f>IF(VLOOKUP(FACTURACION[[#This Row],[REFERENCIA]],CODINV,3,FALSE)=0,"",VLOOKUP(FACTURACION[[#This Row],[REFERENCIA]],CODINV,3,FALSE))</f>
        <v/>
      </c>
      <c r="M6946" s="105" t="str">
        <f>+VLOOKUP(FACTURACION[[#This Row],[REFERENCIA]],CODINV,4,FALSE)</f>
        <v>REGULADORES</v>
      </c>
      <c r="N6946" s="105" t="str">
        <f>+VLOOKUP(FACTURACION[[#This Row],[REFERENCIA]],CODINV,5,FALSE)</f>
        <v>HONEYWELL</v>
      </c>
      <c r="O6946" s="148">
        <v>10</v>
      </c>
      <c r="P6946" s="113">
        <v>169324</v>
      </c>
      <c r="Q6946" s="107">
        <f>+FACTURACION[[#This Row],[CANTIDAD]]*FACTURACION[[#This Row],[VR UNITARIO]]/1000</f>
        <v>1693.24</v>
      </c>
      <c r="R6946" s="105" t="str">
        <f>+VLOOKUP(FACTURACION[[#This Row],[NIT]],TABLACLIENTE,5,FALSE)</f>
        <v>BOGOTÁ D.C.</v>
      </c>
    </row>
    <row r="6947" spans="3:18">
      <c r="C6947" s="29">
        <v>2020</v>
      </c>
      <c r="D6947" s="30" t="s">
        <v>705</v>
      </c>
      <c r="E6947" s="30">
        <f>MONTH(FACTURACION[[#This Row],[MES]]&amp;1)</f>
        <v>12</v>
      </c>
      <c r="F6947" s="223">
        <f>DATE(FACTURACION[[#This Row],[AÑO]],FACTURACION[[#This Row],[Mes numero]],1)</f>
        <v>44166</v>
      </c>
      <c r="G6947" s="162" t="s">
        <v>5597</v>
      </c>
      <c r="H6947" s="121">
        <v>830051066</v>
      </c>
      <c r="I6947" s="105" t="str">
        <f>+VLOOKUP(FACTURACION[[#This Row],[NIT]],TABLACLIENTE,2,FALSE)</f>
        <v>COMBUSTION Y CONTROL LTDA</v>
      </c>
      <c r="J6947" t="s">
        <v>6</v>
      </c>
      <c r="K6947" s="105" t="str">
        <f>+VLOOKUP(FACTURACION[[#This Row],[REFERENCIA]],CODINV,2,FALSE)</f>
        <v>REG.1813C C:3/4" R:6-15" O:1/2</v>
      </c>
      <c r="L6947" s="105" t="str">
        <f>IF(VLOOKUP(FACTURACION[[#This Row],[REFERENCIA]],CODINV,3,FALSE)=0,"",VLOOKUP(FACTURACION[[#This Row],[REFERENCIA]],CODINV,3,FALSE))</f>
        <v/>
      </c>
      <c r="M6947" s="105" t="str">
        <f>+VLOOKUP(FACTURACION[[#This Row],[REFERENCIA]],CODINV,4,FALSE)</f>
        <v>REGULADORES</v>
      </c>
      <c r="N6947" s="105" t="str">
        <f>+VLOOKUP(FACTURACION[[#This Row],[REFERENCIA]],CODINV,5,FALSE)</f>
        <v>HONEYWELL</v>
      </c>
      <c r="O6947" s="148">
        <v>10</v>
      </c>
      <c r="P6947" s="113">
        <v>165594</v>
      </c>
      <c r="Q6947" s="107">
        <f>+FACTURACION[[#This Row],[CANTIDAD]]*FACTURACION[[#This Row],[VR UNITARIO]]/1000</f>
        <v>1655.94</v>
      </c>
      <c r="R6947" s="105" t="str">
        <f>+VLOOKUP(FACTURACION[[#This Row],[NIT]],TABLACLIENTE,5,FALSE)</f>
        <v>BOGOTÁ D.C.</v>
      </c>
    </row>
    <row r="6948" spans="3:18">
      <c r="C6948" s="29">
        <v>2020</v>
      </c>
      <c r="D6948" s="30" t="s">
        <v>705</v>
      </c>
      <c r="E6948" s="30">
        <f>MONTH(FACTURACION[[#This Row],[MES]]&amp;1)</f>
        <v>12</v>
      </c>
      <c r="F6948" s="223">
        <f>DATE(FACTURACION[[#This Row],[AÑO]],FACTURACION[[#This Row],[Mes numero]],1)</f>
        <v>44166</v>
      </c>
      <c r="G6948" s="162" t="s">
        <v>5598</v>
      </c>
      <c r="H6948" s="121">
        <v>800202395</v>
      </c>
      <c r="I6948" s="105" t="str">
        <f>+VLOOKUP(FACTURACION[[#This Row],[NIT]],TABLACLIENTE,2,FALSE)</f>
        <v>EFIGAS GAS NATURAL S.A. E.S.P. (EFIGAS S.A. E.S.P.)</v>
      </c>
      <c r="J6948" t="s">
        <v>262</v>
      </c>
      <c r="K6948" s="105" t="str">
        <f>+VLOOKUP(FACTURACION[[#This Row],[REFERENCIA]],CODINV,2,FALSE)</f>
        <v>MEDIDOR AL-425 C:1 1/4" MAOP 25 PSIG</v>
      </c>
      <c r="L6948" s="105" t="str">
        <f>IF(VLOOKUP(FACTURACION[[#This Row],[REFERENCIA]],CODINV,3,FALSE)=0,"",VLOOKUP(FACTURACION[[#This Row],[REFERENCIA]],CODINV,3,FALSE))</f>
        <v/>
      </c>
      <c r="M6948" s="105" t="str">
        <f>+VLOOKUP(FACTURACION[[#This Row],[REFERENCIA]],CODINV,4,FALSE)</f>
        <v>MEDIDORES</v>
      </c>
      <c r="N6948" s="105" t="str">
        <f>+VLOOKUP(FACTURACION[[#This Row],[REFERENCIA]],CODINV,5,FALSE)</f>
        <v>HONEYWELL</v>
      </c>
      <c r="O6948" s="83">
        <v>3</v>
      </c>
      <c r="P6948" s="113">
        <v>778105</v>
      </c>
      <c r="Q6948" s="107">
        <f>+FACTURACION[[#This Row],[CANTIDAD]]*FACTURACION[[#This Row],[VR UNITARIO]]/1000</f>
        <v>2334.3150000000001</v>
      </c>
      <c r="R6948" s="105" t="str">
        <f>+VLOOKUP(FACTURACION[[#This Row],[NIT]],TABLACLIENTE,5,FALSE)</f>
        <v>MANIZALES</v>
      </c>
    </row>
    <row r="6949" spans="3:18">
      <c r="C6949" s="29">
        <v>2020</v>
      </c>
      <c r="D6949" s="30" t="s">
        <v>705</v>
      </c>
      <c r="E6949" s="30">
        <f>MONTH(FACTURACION[[#This Row],[MES]]&amp;1)</f>
        <v>12</v>
      </c>
      <c r="F6949" s="223">
        <f>DATE(FACTURACION[[#This Row],[AÑO]],FACTURACION[[#This Row],[Mes numero]],1)</f>
        <v>44166</v>
      </c>
      <c r="G6949" s="162" t="s">
        <v>5599</v>
      </c>
      <c r="H6949" s="121">
        <v>900950504</v>
      </c>
      <c r="I6949" s="105" t="str">
        <f>+VLOOKUP(FACTURACION[[#This Row],[NIT]],TABLACLIENTE,2,FALSE)</f>
        <v>DAMASA DE COLOMBIA S A S</v>
      </c>
      <c r="J6949" t="s">
        <v>262</v>
      </c>
      <c r="K6949" s="105" t="str">
        <f>+VLOOKUP(FACTURACION[[#This Row],[REFERENCIA]],CODINV,2,FALSE)</f>
        <v>MEDIDOR AL-425 C:1 1/4" MAOP 25 PSIG</v>
      </c>
      <c r="L6949" s="105" t="str">
        <f>IF(VLOOKUP(FACTURACION[[#This Row],[REFERENCIA]],CODINV,3,FALSE)=0,"",VLOOKUP(FACTURACION[[#This Row],[REFERENCIA]],CODINV,3,FALSE))</f>
        <v/>
      </c>
      <c r="M6949" s="105" t="str">
        <f>+VLOOKUP(FACTURACION[[#This Row],[REFERENCIA]],CODINV,4,FALSE)</f>
        <v>MEDIDORES</v>
      </c>
      <c r="N6949" s="105" t="str">
        <f>+VLOOKUP(FACTURACION[[#This Row],[REFERENCIA]],CODINV,5,FALSE)</f>
        <v>HONEYWELL</v>
      </c>
      <c r="O6949">
        <v>3</v>
      </c>
      <c r="P6949" s="113">
        <v>26333.333333333332</v>
      </c>
      <c r="Q6949" s="107">
        <f>+FACTURACION[[#This Row],[CANTIDAD]]*FACTURACION[[#This Row],[VR UNITARIO]]/1000</f>
        <v>79</v>
      </c>
      <c r="R6949" s="105" t="str">
        <f>+VLOOKUP(FACTURACION[[#This Row],[NIT]],TABLACLIENTE,5,FALSE)</f>
        <v>BOGOTÁ D.C.</v>
      </c>
    </row>
    <row r="6950" spans="3:18">
      <c r="C6950" s="29">
        <v>2020</v>
      </c>
      <c r="D6950" s="30" t="s">
        <v>705</v>
      </c>
      <c r="E6950" s="30">
        <f>MONTH(FACTURACION[[#This Row],[MES]]&amp;1)</f>
        <v>12</v>
      </c>
      <c r="F6950" s="223">
        <f>DATE(FACTURACION[[#This Row],[AÑO]],FACTURACION[[#This Row],[Mes numero]],1)</f>
        <v>44166</v>
      </c>
      <c r="G6950" s="162" t="s">
        <v>5600</v>
      </c>
      <c r="H6950" s="121">
        <v>822001073</v>
      </c>
      <c r="I6950" s="105" t="str">
        <f>+VLOOKUP(FACTURACION[[#This Row],[NIT]],TABLACLIENTE,2,FALSE)</f>
        <v>MADIGAS INGENIEROS S.A. E.S.P.</v>
      </c>
      <c r="J6950" t="s">
        <v>28</v>
      </c>
      <c r="K6950" s="105" t="str">
        <f>+VLOOKUP(FACTURACION[[#This Row],[REFERENCIA]],CODINV,2,FALSE)</f>
        <v>REGULADOR SR 113 3/4 R: 7-12 O:1/4</v>
      </c>
      <c r="L6950" s="105" t="str">
        <f>IF(VLOOKUP(FACTURACION[[#This Row],[REFERENCIA]],CODINV,3,FALSE)=0,"",VLOOKUP(FACTURACION[[#This Row],[REFERENCIA]],CODINV,3,FALSE))</f>
        <v/>
      </c>
      <c r="M6950" s="105" t="str">
        <f>+VLOOKUP(FACTURACION[[#This Row],[REFERENCIA]],CODINV,4,FALSE)</f>
        <v>REGULADORES</v>
      </c>
      <c r="N6950" s="105" t="str">
        <f>+VLOOKUP(FACTURACION[[#This Row],[REFERENCIA]],CODINV,5,FALSE)</f>
        <v>HONEYWELL</v>
      </c>
      <c r="O6950">
        <v>8</v>
      </c>
      <c r="P6950" s="113">
        <v>151500</v>
      </c>
      <c r="Q6950" s="107">
        <f>+FACTURACION[[#This Row],[CANTIDAD]]*FACTURACION[[#This Row],[VR UNITARIO]]/1000</f>
        <v>1212</v>
      </c>
      <c r="R6950" s="105" t="str">
        <f>+VLOOKUP(FACTURACION[[#This Row],[NIT]],TABLACLIENTE,5,FALSE)</f>
        <v>ACACIAS</v>
      </c>
    </row>
    <row r="6951" spans="3:18">
      <c r="C6951" s="29">
        <v>2020</v>
      </c>
      <c r="D6951" s="30" t="s">
        <v>705</v>
      </c>
      <c r="E6951" s="30">
        <f>MONTH(FACTURACION[[#This Row],[MES]]&amp;1)</f>
        <v>12</v>
      </c>
      <c r="F6951" s="223">
        <f>DATE(FACTURACION[[#This Row],[AÑO]],FACTURACION[[#This Row],[Mes numero]],1)</f>
        <v>44166</v>
      </c>
      <c r="G6951" s="162" t="s">
        <v>5601</v>
      </c>
      <c r="H6951" s="121">
        <v>822001073</v>
      </c>
      <c r="I6951" s="105" t="str">
        <f>+VLOOKUP(FACTURACION[[#This Row],[NIT]],TABLACLIENTE,2,FALSE)</f>
        <v>MADIGAS INGENIEROS S.A. E.S.P.</v>
      </c>
      <c r="J6951" t="s">
        <v>28</v>
      </c>
      <c r="K6951" s="105" t="str">
        <f>+VLOOKUP(FACTURACION[[#This Row],[REFERENCIA]],CODINV,2,FALSE)</f>
        <v>REGULADOR SR 113 3/4 R: 7-12 O:1/4</v>
      </c>
      <c r="L6951" s="105" t="str">
        <f>IF(VLOOKUP(FACTURACION[[#This Row],[REFERENCIA]],CODINV,3,FALSE)=0,"",VLOOKUP(FACTURACION[[#This Row],[REFERENCIA]],CODINV,3,FALSE))</f>
        <v/>
      </c>
      <c r="M6951" s="105" t="str">
        <f>+VLOOKUP(FACTURACION[[#This Row],[REFERENCIA]],CODINV,4,FALSE)</f>
        <v>REGULADORES</v>
      </c>
      <c r="N6951" s="105" t="str">
        <f>+VLOOKUP(FACTURACION[[#This Row],[REFERENCIA]],CODINV,5,FALSE)</f>
        <v>HONEYWELL</v>
      </c>
      <c r="O6951">
        <v>10</v>
      </c>
      <c r="P6951" s="113">
        <v>151500</v>
      </c>
      <c r="Q6951" s="107">
        <f>+FACTURACION[[#This Row],[CANTIDAD]]*FACTURACION[[#This Row],[VR UNITARIO]]/1000</f>
        <v>1515</v>
      </c>
      <c r="R6951" s="105" t="str">
        <f>+VLOOKUP(FACTURACION[[#This Row],[NIT]],TABLACLIENTE,5,FALSE)</f>
        <v>ACACIAS</v>
      </c>
    </row>
    <row r="6952" spans="3:18">
      <c r="C6952" s="29">
        <v>2020</v>
      </c>
      <c r="D6952" s="30" t="s">
        <v>705</v>
      </c>
      <c r="E6952" s="30">
        <f>MONTH(FACTURACION[[#This Row],[MES]]&amp;1)</f>
        <v>12</v>
      </c>
      <c r="F6952" s="223">
        <f>DATE(FACTURACION[[#This Row],[AÑO]],FACTURACION[[#This Row],[Mes numero]],1)</f>
        <v>44166</v>
      </c>
      <c r="G6952" s="162" t="s">
        <v>5602</v>
      </c>
      <c r="H6952" s="121">
        <v>800218682</v>
      </c>
      <c r="I6952" s="105" t="str">
        <f>+VLOOKUP(FACTURACION[[#This Row],[NIT]],TABLACLIENTE,2,FALSE)</f>
        <v>GASES DEL CUSIANA S.A E.S.P. (CUSIANAGAS S.A E.S.P)</v>
      </c>
      <c r="J6952" t="s">
        <v>1697</v>
      </c>
      <c r="K6952" s="105" t="str">
        <f>+VLOOKUP(FACTURACION[[#This Row],[REFERENCIA]],CODINV,2,FALSE)</f>
        <v>MEDIDOR AC-250 NXS</v>
      </c>
      <c r="L6952" s="105" t="str">
        <f>IF(VLOOKUP(FACTURACION[[#This Row],[REFERENCIA]],CODINV,3,FALSE)=0,"",VLOOKUP(FACTURACION[[#This Row],[REFERENCIA]],CODINV,3,FALSE))</f>
        <v/>
      </c>
      <c r="M6952" s="105" t="str">
        <f>+VLOOKUP(FACTURACION[[#This Row],[REFERENCIA]],CODINV,4,FALSE)</f>
        <v>MEDIDORES</v>
      </c>
      <c r="N6952" s="105" t="str">
        <f>+VLOOKUP(FACTURACION[[#This Row],[REFERENCIA]],CODINV,5,FALSE)</f>
        <v>HONEYWELL</v>
      </c>
      <c r="O6952">
        <v>1</v>
      </c>
      <c r="P6952" s="113">
        <v>416530</v>
      </c>
      <c r="Q6952" s="107">
        <f>+FACTURACION[[#This Row],[CANTIDAD]]*FACTURACION[[#This Row],[VR UNITARIO]]/1000</f>
        <v>416.53</v>
      </c>
      <c r="R6952" s="105" t="str">
        <f>+VLOOKUP(FACTURACION[[#This Row],[NIT]],TABLACLIENTE,5,FALSE)</f>
        <v>YOPAL</v>
      </c>
    </row>
    <row r="6953" spans="3:18">
      <c r="C6953" s="29">
        <v>2020</v>
      </c>
      <c r="D6953" s="30" t="s">
        <v>705</v>
      </c>
      <c r="E6953" s="30">
        <f>MONTH(FACTURACION[[#This Row],[MES]]&amp;1)</f>
        <v>12</v>
      </c>
      <c r="F6953" s="223">
        <f>DATE(FACTURACION[[#This Row],[AÑO]],FACTURACION[[#This Row],[Mes numero]],1)</f>
        <v>44166</v>
      </c>
      <c r="G6953" s="178" t="s">
        <v>5603</v>
      </c>
      <c r="H6953" s="121">
        <v>800007813</v>
      </c>
      <c r="I6953" s="105" t="str">
        <f>+VLOOKUP(FACTURACION[[#This Row],[NIT]],TABLACLIENTE,2,FALSE)</f>
        <v>VANTI S.A. E.S.P (VANTI)</v>
      </c>
      <c r="J6953" t="s">
        <v>256</v>
      </c>
      <c r="K6953" s="105" t="str">
        <f>+VLOOKUP(FACTURACION[[#This Row],[REFERENCIA]],CODINV,2,FALSE)</f>
        <v>YOKE PILOT Z</v>
      </c>
      <c r="L6953" s="105" t="str">
        <f>IF(VLOOKUP(FACTURACION[[#This Row],[REFERENCIA]],CODINV,3,FALSE)=0,"",VLOOKUP(FACTURACION[[#This Row],[REFERENCIA]],CODINV,3,FALSE))</f>
        <v>70852P002</v>
      </c>
      <c r="M6953" s="105" t="str">
        <f>+VLOOKUP(FACTURACION[[#This Row],[REFERENCIA]],CODINV,4,FALSE)</f>
        <v>REPUESTOS Y ACCESORIOS</v>
      </c>
      <c r="N6953" s="105" t="str">
        <f>+VLOOKUP(FACTURACION[[#This Row],[REFERENCIA]],CODINV,5,FALSE)</f>
        <v>HONEYWELL</v>
      </c>
      <c r="O6953">
        <v>0</v>
      </c>
      <c r="P6953" s="113">
        <v>227527.14400000003</v>
      </c>
      <c r="Q6953" s="107">
        <f>+FACTURACION[[#This Row],[CANTIDAD]]*FACTURACION[[#This Row],[VR UNITARIO]]/1000</f>
        <v>0</v>
      </c>
      <c r="R6953" s="105" t="str">
        <f>+VLOOKUP(FACTURACION[[#This Row],[NIT]],TABLACLIENTE,5,FALSE)</f>
        <v>BOGOTÁ D.C.</v>
      </c>
    </row>
    <row r="6954" spans="3:18">
      <c r="C6954" s="29">
        <v>2020</v>
      </c>
      <c r="D6954" s="30" t="s">
        <v>705</v>
      </c>
      <c r="E6954" s="30">
        <f>MONTH(FACTURACION[[#This Row],[MES]]&amp;1)</f>
        <v>12</v>
      </c>
      <c r="F6954" s="223">
        <f>DATE(FACTURACION[[#This Row],[AÑO]],FACTURACION[[#This Row],[Mes numero]],1)</f>
        <v>44166</v>
      </c>
      <c r="G6954" s="178" t="s">
        <v>5603</v>
      </c>
      <c r="H6954" s="121">
        <v>800007813</v>
      </c>
      <c r="I6954" s="105" t="str">
        <f>+VLOOKUP(FACTURACION[[#This Row],[NIT]],TABLACLIENTE,2,FALSE)</f>
        <v>VANTI S.A. E.S.P (VANTI)</v>
      </c>
      <c r="J6954" t="s">
        <v>820</v>
      </c>
      <c r="K6954" s="105" t="str">
        <f>+VLOOKUP(FACTURACION[[#This Row],[REFERENCIA]],CODINV,2,FALSE)</f>
        <v>ADJUSTMEN SCREW ASSEMBLY</v>
      </c>
      <c r="L6954" s="105" t="str">
        <f>IF(VLOOKUP(FACTURACION[[#This Row],[REFERENCIA]],CODINV,3,FALSE)=0,"",VLOOKUP(FACTURACION[[#This Row],[REFERENCIA]],CODINV,3,FALSE))</f>
        <v>72213G003</v>
      </c>
      <c r="M6954" s="105" t="str">
        <f>+VLOOKUP(FACTURACION[[#This Row],[REFERENCIA]],CODINV,4,FALSE)</f>
        <v>REPUESTOS Y ACCESORIOS</v>
      </c>
      <c r="N6954" s="105" t="str">
        <f>+VLOOKUP(FACTURACION[[#This Row],[REFERENCIA]],CODINV,5,FALSE)</f>
        <v>HONEYWELL</v>
      </c>
      <c r="O6954">
        <v>0</v>
      </c>
      <c r="P6954" s="113">
        <v>440394.12320000003</v>
      </c>
      <c r="Q6954" s="107">
        <f>+FACTURACION[[#This Row],[CANTIDAD]]*FACTURACION[[#This Row],[VR UNITARIO]]/1000</f>
        <v>0</v>
      </c>
      <c r="R6954" s="105" t="str">
        <f>+VLOOKUP(FACTURACION[[#This Row],[NIT]],TABLACLIENTE,5,FALSE)</f>
        <v>BOGOTÁ D.C.</v>
      </c>
    </row>
    <row r="6955" spans="3:18">
      <c r="C6955" s="29">
        <v>2020</v>
      </c>
      <c r="D6955" s="30" t="s">
        <v>705</v>
      </c>
      <c r="E6955" s="30">
        <f>MONTH(FACTURACION[[#This Row],[MES]]&amp;1)</f>
        <v>12</v>
      </c>
      <c r="F6955" s="223">
        <f>DATE(FACTURACION[[#This Row],[AÑO]],FACTURACION[[#This Row],[Mes numero]],1)</f>
        <v>44166</v>
      </c>
      <c r="G6955" s="178" t="s">
        <v>5603</v>
      </c>
      <c r="H6955" s="121">
        <v>800007813</v>
      </c>
      <c r="I6955" s="105" t="str">
        <f>+VLOOKUP(FACTURACION[[#This Row],[NIT]],TABLACLIENTE,2,FALSE)</f>
        <v>VANTI S.A. E.S.P (VANTI)</v>
      </c>
      <c r="J6955" t="s">
        <v>180</v>
      </c>
      <c r="K6955" s="105" t="str">
        <f>+VLOOKUP(FACTURACION[[#This Row],[REFERENCIA]],CODINV,2,FALSE)</f>
        <v>O-RING, 0.38OD x.25ID BUNA 70</v>
      </c>
      <c r="L6955" s="105" t="str">
        <f>IF(VLOOKUP(FACTURACION[[#This Row],[REFERENCIA]],CODINV,3,FALSE)=0,"",VLOOKUP(FACTURACION[[#This Row],[REFERENCIA]],CODINV,3,FALSE))</f>
        <v>42710P146</v>
      </c>
      <c r="M6955" s="105" t="str">
        <f>+VLOOKUP(FACTURACION[[#This Row],[REFERENCIA]],CODINV,4,FALSE)</f>
        <v>REPUESTOS Y ACCESORIOS</v>
      </c>
      <c r="N6955" s="105" t="str">
        <f>+VLOOKUP(FACTURACION[[#This Row],[REFERENCIA]],CODINV,5,FALSE)</f>
        <v>HONEYWELL</v>
      </c>
      <c r="O6955">
        <v>0</v>
      </c>
      <c r="P6955" s="113">
        <v>1871.5104000000003</v>
      </c>
      <c r="Q6955" s="107">
        <f>+FACTURACION[[#This Row],[CANTIDAD]]*FACTURACION[[#This Row],[VR UNITARIO]]/1000</f>
        <v>0</v>
      </c>
      <c r="R6955" s="105" t="str">
        <f>+VLOOKUP(FACTURACION[[#This Row],[NIT]],TABLACLIENTE,5,FALSE)</f>
        <v>BOGOTÁ D.C.</v>
      </c>
    </row>
    <row r="6956" spans="3:18">
      <c r="C6956" s="29">
        <v>2020</v>
      </c>
      <c r="D6956" s="30" t="s">
        <v>705</v>
      </c>
      <c r="E6956" s="30">
        <f>MONTH(FACTURACION[[#This Row],[MES]]&amp;1)</f>
        <v>12</v>
      </c>
      <c r="F6956" s="223">
        <f>DATE(FACTURACION[[#This Row],[AÑO]],FACTURACION[[#This Row],[Mes numero]],1)</f>
        <v>44166</v>
      </c>
      <c r="G6956" s="178" t="s">
        <v>5603</v>
      </c>
      <c r="H6956" s="121">
        <v>800007813</v>
      </c>
      <c r="I6956" s="105" t="str">
        <f>+VLOOKUP(FACTURACION[[#This Row],[NIT]],TABLACLIENTE,2,FALSE)</f>
        <v>VANTI S.A. E.S.P (VANTI)</v>
      </c>
      <c r="J6956" t="s">
        <v>572</v>
      </c>
      <c r="K6956" s="105" t="str">
        <f>+VLOOKUP(FACTURACION[[#This Row],[REFERENCIA]],CODINV,2,FALSE)</f>
        <v>RING, RETAINING</v>
      </c>
      <c r="L6956" s="105" t="str">
        <f>IF(VLOOKUP(FACTURACION[[#This Row],[REFERENCIA]],CODINV,3,FALSE)=0,"",VLOOKUP(FACTURACION[[#This Row],[REFERENCIA]],CODINV,3,FALSE))</f>
        <v>78074P029</v>
      </c>
      <c r="M6956" s="105" t="str">
        <f>+VLOOKUP(FACTURACION[[#This Row],[REFERENCIA]],CODINV,4,FALSE)</f>
        <v>REPUESTOS Y ACCESORIOS</v>
      </c>
      <c r="N6956" s="105" t="str">
        <f>+VLOOKUP(FACTURACION[[#This Row],[REFERENCIA]],CODINV,5,FALSE)</f>
        <v>HONEYWELL</v>
      </c>
      <c r="O6956">
        <v>0</v>
      </c>
      <c r="P6956" s="113">
        <v>1628.9072000000001</v>
      </c>
      <c r="Q6956" s="107">
        <f>+FACTURACION[[#This Row],[CANTIDAD]]*FACTURACION[[#This Row],[VR UNITARIO]]/1000</f>
        <v>0</v>
      </c>
      <c r="R6956" s="105" t="str">
        <f>+VLOOKUP(FACTURACION[[#This Row],[NIT]],TABLACLIENTE,5,FALSE)</f>
        <v>BOGOTÁ D.C.</v>
      </c>
    </row>
    <row r="6957" spans="3:18">
      <c r="C6957" s="29">
        <v>2020</v>
      </c>
      <c r="D6957" s="30" t="s">
        <v>705</v>
      </c>
      <c r="E6957" s="30">
        <f>MONTH(FACTURACION[[#This Row],[MES]]&amp;1)</f>
        <v>12</v>
      </c>
      <c r="F6957" s="223">
        <f>DATE(FACTURACION[[#This Row],[AÑO]],FACTURACION[[#This Row],[Mes numero]],1)</f>
        <v>44166</v>
      </c>
      <c r="G6957" s="178" t="s">
        <v>5603</v>
      </c>
      <c r="H6957" s="121">
        <v>800007813</v>
      </c>
      <c r="I6957" s="105" t="str">
        <f>+VLOOKUP(FACTURACION[[#This Row],[NIT]],TABLACLIENTE,2,FALSE)</f>
        <v>VANTI S.A. E.S.P (VANTI)</v>
      </c>
      <c r="J6957" t="s">
        <v>153</v>
      </c>
      <c r="K6957" s="105" t="str">
        <f>+VLOOKUP(FACTURACION[[#This Row],[REFERENCIA]],CODINV,2,FALSE)</f>
        <v>MANGA 3" S300 H7</v>
      </c>
      <c r="L6957" s="105" t="str">
        <f>IF(VLOOKUP(FACTURACION[[#This Row],[REFERENCIA]],CODINV,3,FALSE)=0,"",VLOOKUP(FACTURACION[[#This Row],[REFERENCIA]],CODINV,3,FALSE))</f>
        <v>73404P003</v>
      </c>
      <c r="M6957" s="105" t="str">
        <f>+VLOOKUP(FACTURACION[[#This Row],[REFERENCIA]],CODINV,4,FALSE)</f>
        <v>MANGAS</v>
      </c>
      <c r="N6957" s="105" t="str">
        <f>+VLOOKUP(FACTURACION[[#This Row],[REFERENCIA]],CODINV,5,FALSE)</f>
        <v>HONEYWELL</v>
      </c>
      <c r="O6957">
        <v>0</v>
      </c>
      <c r="P6957" s="113">
        <v>933779.71680000005</v>
      </c>
      <c r="Q6957" s="107">
        <f>+FACTURACION[[#This Row],[CANTIDAD]]*FACTURACION[[#This Row],[VR UNITARIO]]/1000</f>
        <v>0</v>
      </c>
      <c r="R6957" s="105" t="str">
        <f>+VLOOKUP(FACTURACION[[#This Row],[NIT]],TABLACLIENTE,5,FALSE)</f>
        <v>BOGOTÁ D.C.</v>
      </c>
    </row>
    <row r="6958" spans="3:18">
      <c r="C6958" s="29">
        <v>2020</v>
      </c>
      <c r="D6958" s="30" t="s">
        <v>705</v>
      </c>
      <c r="E6958" s="30">
        <f>MONTH(FACTURACION[[#This Row],[MES]]&amp;1)</f>
        <v>12</v>
      </c>
      <c r="F6958" s="223">
        <f>DATE(FACTURACION[[#This Row],[AÑO]],FACTURACION[[#This Row],[Mes numero]],1)</f>
        <v>44166</v>
      </c>
      <c r="G6958" s="178" t="s">
        <v>5603</v>
      </c>
      <c r="H6958" s="121">
        <v>800007813</v>
      </c>
      <c r="I6958" s="105" t="str">
        <f>+VLOOKUP(FACTURACION[[#This Row],[NIT]],TABLACLIENTE,2,FALSE)</f>
        <v>VANTI S.A. E.S.P (VANTI)</v>
      </c>
      <c r="J6958" t="s">
        <v>5620</v>
      </c>
      <c r="K6958" s="105" t="str">
        <f>+VLOOKUP(FACTURACION[[#This Row],[REFERENCIA]],CODINV,2,FALSE)</f>
        <v>DIAFRAGMA STEM NUT</v>
      </c>
      <c r="L6958" s="105" t="str">
        <f>IF(VLOOKUP(FACTURACION[[#This Row],[REFERENCIA]],CODINV,3,FALSE)=0,"",VLOOKUP(FACTURACION[[#This Row],[REFERENCIA]],CODINV,3,FALSE))</f>
        <v/>
      </c>
      <c r="M6958" s="105" t="str">
        <f>+VLOOKUP(FACTURACION[[#This Row],[REFERENCIA]],CODINV,4,FALSE)</f>
        <v>REPUESTOS Y ACCESORIOS</v>
      </c>
      <c r="N6958" s="105" t="str">
        <f>+VLOOKUP(FACTURACION[[#This Row],[REFERENCIA]],CODINV,5,FALSE)</f>
        <v>HONEYWELL</v>
      </c>
      <c r="O6958">
        <v>0</v>
      </c>
      <c r="P6958" s="113">
        <v>28453.889600000006</v>
      </c>
      <c r="Q6958" s="107">
        <f>+FACTURACION[[#This Row],[CANTIDAD]]*FACTURACION[[#This Row],[VR UNITARIO]]/1000</f>
        <v>0</v>
      </c>
      <c r="R6958" s="105" t="str">
        <f>+VLOOKUP(FACTURACION[[#This Row],[NIT]],TABLACLIENTE,5,FALSE)</f>
        <v>BOGOTÁ D.C.</v>
      </c>
    </row>
    <row r="6959" spans="3:18">
      <c r="C6959" s="29">
        <v>2020</v>
      </c>
      <c r="D6959" s="30" t="s">
        <v>705</v>
      </c>
      <c r="E6959" s="30">
        <f>MONTH(FACTURACION[[#This Row],[MES]]&amp;1)</f>
        <v>12</v>
      </c>
      <c r="F6959" s="223">
        <f>DATE(FACTURACION[[#This Row],[AÑO]],FACTURACION[[#This Row],[Mes numero]],1)</f>
        <v>44166</v>
      </c>
      <c r="G6959" s="178" t="s">
        <v>5603</v>
      </c>
      <c r="H6959" s="121">
        <v>800007813</v>
      </c>
      <c r="I6959" s="105" t="str">
        <f>+VLOOKUP(FACTURACION[[#This Row],[NIT]],TABLACLIENTE,2,FALSE)</f>
        <v>VANTI S.A. E.S.P (VANTI)</v>
      </c>
      <c r="J6959" t="s">
        <v>125</v>
      </c>
      <c r="K6959" s="105" t="str">
        <f>+VLOOKUP(FACTURACION[[#This Row],[REFERENCIA]],CODINV,2,FALSE)</f>
        <v>RES 150-600 PSIG DORADO</v>
      </c>
      <c r="L6959" s="105" t="str">
        <f>IF(VLOOKUP(FACTURACION[[#This Row],[REFERENCIA]],CODINV,3,FALSE)=0,"",VLOOKUP(FACTURACION[[#This Row],[REFERENCIA]],CODINV,3,FALSE))</f>
        <v>71421P008</v>
      </c>
      <c r="M6959" s="105" t="str">
        <f>+VLOOKUP(FACTURACION[[#This Row],[REFERENCIA]],CODINV,4,FALSE)</f>
        <v>REPUESTOS Y ACCESORIOS</v>
      </c>
      <c r="N6959" s="105" t="str">
        <f>+VLOOKUP(FACTURACION[[#This Row],[REFERENCIA]],CODINV,5,FALSE)</f>
        <v>HONEYWELL</v>
      </c>
      <c r="O6959">
        <v>0</v>
      </c>
      <c r="P6959" s="113">
        <v>154226.32</v>
      </c>
      <c r="Q6959" s="107">
        <f>+FACTURACION[[#This Row],[CANTIDAD]]*FACTURACION[[#This Row],[VR UNITARIO]]/1000</f>
        <v>0</v>
      </c>
      <c r="R6959" s="105" t="str">
        <f>+VLOOKUP(FACTURACION[[#This Row],[NIT]],TABLACLIENTE,5,FALSE)</f>
        <v>BOGOTÁ D.C.</v>
      </c>
    </row>
    <row r="6960" spans="3:18">
      <c r="C6960" s="29">
        <v>2020</v>
      </c>
      <c r="D6960" s="30" t="s">
        <v>705</v>
      </c>
      <c r="E6960" s="30">
        <f>MONTH(FACTURACION[[#This Row],[MES]]&amp;1)</f>
        <v>12</v>
      </c>
      <c r="F6960" s="223">
        <f>DATE(FACTURACION[[#This Row],[AÑO]],FACTURACION[[#This Row],[Mes numero]],1)</f>
        <v>44166</v>
      </c>
      <c r="G6960" s="162" t="s">
        <v>5604</v>
      </c>
      <c r="H6960" s="121">
        <v>800202395</v>
      </c>
      <c r="I6960" s="105" t="str">
        <f>+VLOOKUP(FACTURACION[[#This Row],[NIT]],TABLACLIENTE,2,FALSE)</f>
        <v>EFIGAS GAS NATURAL S.A. E.S.P. (EFIGAS S.A. E.S.P.)</v>
      </c>
      <c r="J6960" t="s">
        <v>762</v>
      </c>
      <c r="K6960" s="105" t="str">
        <f>+VLOOKUP(FACTURACION[[#This Row],[REFERENCIA]],CODINV,2,FALSE)</f>
        <v>TURBINA 4GTS 720 45 PLASTICO 1 M3</v>
      </c>
      <c r="L6960" s="105" t="str">
        <f>IF(VLOOKUP(FACTURACION[[#This Row],[REFERENCIA]],CODINV,3,FALSE)=0,"",VLOOKUP(FACTURACION[[#This Row],[REFERENCIA]],CODINV,3,FALSE))</f>
        <v>4GTS-45</v>
      </c>
      <c r="M6960" s="105" t="str">
        <f>+VLOOKUP(FACTURACION[[#This Row],[REFERENCIA]],CODINV,4,FALSE)</f>
        <v>MEDIDORES</v>
      </c>
      <c r="N6960" s="105" t="str">
        <f>+VLOOKUP(FACTURACION[[#This Row],[REFERENCIA]],CODINV,5,FALSE)</f>
        <v>HONEYWELL</v>
      </c>
      <c r="O6960">
        <v>1</v>
      </c>
      <c r="P6960" s="113">
        <v>42873151.590000004</v>
      </c>
      <c r="Q6960" s="107">
        <f>+FACTURACION[[#This Row],[CANTIDAD]]*FACTURACION[[#This Row],[VR UNITARIO]]/1000</f>
        <v>42873.151590000001</v>
      </c>
      <c r="R6960" s="105" t="str">
        <f>+VLOOKUP(FACTURACION[[#This Row],[NIT]],TABLACLIENTE,5,FALSE)</f>
        <v>MANIZALES</v>
      </c>
    </row>
    <row r="6961" spans="3:18">
      <c r="C6961" s="29">
        <v>2020</v>
      </c>
      <c r="D6961" s="30" t="s">
        <v>705</v>
      </c>
      <c r="E6961" s="30">
        <f>MONTH(FACTURACION[[#This Row],[MES]]&amp;1)</f>
        <v>12</v>
      </c>
      <c r="F6961" s="223">
        <f>DATE(FACTURACION[[#This Row],[AÑO]],FACTURACION[[#This Row],[Mes numero]],1)</f>
        <v>44166</v>
      </c>
      <c r="G6961" s="162" t="s">
        <v>5605</v>
      </c>
      <c r="H6961" s="121">
        <v>900175830</v>
      </c>
      <c r="I6961" s="105" t="str">
        <f>+VLOOKUP(FACTURACION[[#This Row],[NIT]],TABLACLIENTE,2,FALSE)</f>
        <v xml:space="preserve">COMBUSTIBLES LIQUIDOS DE COLOMBIA S.A E.S.P  (CLC S.A E.S.P)
</v>
      </c>
      <c r="J6961" t="s">
        <v>835</v>
      </c>
      <c r="K6961" s="105" t="str">
        <f>+VLOOKUP(FACTURACION[[#This Row],[REFERENCIA]],CODINV,2,FALSE)</f>
        <v>PISTON DE LLENADO</v>
      </c>
      <c r="L6961" s="105" t="str">
        <f>IF(VLOOKUP(FACTURACION[[#This Row],[REFERENCIA]],CODINV,3,FALSE)=0,"",VLOOKUP(FACTURACION[[#This Row],[REFERENCIA]],CODINV,3,FALSE))</f>
        <v>129A003</v>
      </c>
      <c r="M6961" s="105" t="str">
        <f>+VLOOKUP(FACTURACION[[#This Row],[REFERENCIA]],CODINV,4,FALSE)</f>
        <v>PISTONES DE LLENADO</v>
      </c>
      <c r="N6961" s="105" t="str">
        <f>+VLOOKUP(FACTURACION[[#This Row],[REFERENCIA]],CODINV,5,FALSE)</f>
        <v>CAVAGNA</v>
      </c>
      <c r="O6961">
        <v>4</v>
      </c>
      <c r="P6961" s="113">
        <v>3070588.24</v>
      </c>
      <c r="Q6961" s="107">
        <f>+FACTURACION[[#This Row],[CANTIDAD]]*FACTURACION[[#This Row],[VR UNITARIO]]/1000</f>
        <v>12282.35296</v>
      </c>
      <c r="R6961" s="105" t="str">
        <f>+VLOOKUP(FACTURACION[[#This Row],[NIT]],TABLACLIENTE,5,FALSE)</f>
        <v>BOGOTÁ D.C.</v>
      </c>
    </row>
    <row r="6962" spans="3:18">
      <c r="C6962" s="29">
        <v>2020</v>
      </c>
      <c r="D6962" s="30" t="s">
        <v>705</v>
      </c>
      <c r="E6962" s="30">
        <f>MONTH(FACTURACION[[#This Row],[MES]]&amp;1)</f>
        <v>12</v>
      </c>
      <c r="F6962" s="223">
        <f>DATE(FACTURACION[[#This Row],[AÑO]],FACTURACION[[#This Row],[Mes numero]],1)</f>
        <v>44166</v>
      </c>
      <c r="G6962" s="162" t="s">
        <v>5606</v>
      </c>
      <c r="H6962" s="121">
        <v>800021272</v>
      </c>
      <c r="I6962" s="105" t="str">
        <f>+VLOOKUP(FACTURACION[[#This Row],[NIT]],TABLACLIENTE,2,FALSE)</f>
        <v>GASES DEL LLANO S.A. E.S.P (LLANOGAS S.A. E.S.P.)</v>
      </c>
      <c r="J6962" t="s">
        <v>21</v>
      </c>
      <c r="K6962" s="105" t="str">
        <f>+VLOOKUP(FACTURACION[[#This Row],[REFERENCIA]],CODINV,2,FALSE)</f>
        <v>MEDIDOR AC-630 C:1 1/4" MAOP 25PSIG CON CONECTORES</v>
      </c>
      <c r="L6962" s="105" t="str">
        <f>IF(VLOOKUP(FACTURACION[[#This Row],[REFERENCIA]],CODINV,3,FALSE)=0,"",VLOOKUP(FACTURACION[[#This Row],[REFERENCIA]],CODINV,3,FALSE))</f>
        <v/>
      </c>
      <c r="M6962" s="105" t="str">
        <f>+VLOOKUP(FACTURACION[[#This Row],[REFERENCIA]],CODINV,4,FALSE)</f>
        <v>MEDIDORES</v>
      </c>
      <c r="N6962" s="105" t="str">
        <f>+VLOOKUP(FACTURACION[[#This Row],[REFERENCIA]],CODINV,5,FALSE)</f>
        <v>HONEYWELL</v>
      </c>
      <c r="O6962">
        <v>1</v>
      </c>
      <c r="P6962" s="113">
        <v>2066751</v>
      </c>
      <c r="Q6962" s="107">
        <f>+FACTURACION[[#This Row],[CANTIDAD]]*FACTURACION[[#This Row],[VR UNITARIO]]/1000</f>
        <v>2066.7510000000002</v>
      </c>
      <c r="R6962" s="105" t="str">
        <f>+VLOOKUP(FACTURACION[[#This Row],[NIT]],TABLACLIENTE,5,FALSE)</f>
        <v>VILLAVICENCIO</v>
      </c>
    </row>
    <row r="6963" spans="3:18">
      <c r="C6963" s="29">
        <v>2020</v>
      </c>
      <c r="D6963" s="30" t="s">
        <v>705</v>
      </c>
      <c r="E6963" s="30">
        <f>MONTH(FACTURACION[[#This Row],[MES]]&amp;1)</f>
        <v>12</v>
      </c>
      <c r="F6963" s="223">
        <f>DATE(FACTURACION[[#This Row],[AÑO]],FACTURACION[[#This Row],[Mes numero]],1)</f>
        <v>44166</v>
      </c>
      <c r="G6963" s="162" t="s">
        <v>5607</v>
      </c>
      <c r="H6963" s="121">
        <v>890105526</v>
      </c>
      <c r="I6963" s="105" t="str">
        <f>+VLOOKUP(FACTURACION[[#This Row],[NIT]],TABLACLIENTE,2,FALSE)</f>
        <v>PROMIGAS S.A. E.S.P.</v>
      </c>
      <c r="J6963" t="s">
        <v>174</v>
      </c>
      <c r="K6963" s="105" t="str">
        <f>+VLOOKUP(FACTURACION[[#This Row],[REFERENCIA]],CODINV,2,FALSE)</f>
        <v>MANGA 2" S600 V7</v>
      </c>
      <c r="L6963" s="105" t="str">
        <f>IF(VLOOKUP(FACTURACION[[#This Row],[REFERENCIA]],CODINV,3,FALSE)=0,"",VLOOKUP(FACTURACION[[#This Row],[REFERENCIA]],CODINV,3,FALSE))</f>
        <v>73677P011</v>
      </c>
      <c r="M6963" s="105" t="str">
        <f>+VLOOKUP(FACTURACION[[#This Row],[REFERENCIA]],CODINV,4,FALSE)</f>
        <v>MANGAS</v>
      </c>
      <c r="N6963" s="105" t="str">
        <f>+VLOOKUP(FACTURACION[[#This Row],[REFERENCIA]],CODINV,5,FALSE)</f>
        <v>HONEYWELL</v>
      </c>
      <c r="O6963">
        <v>4</v>
      </c>
      <c r="P6963" s="113">
        <v>1529146.19</v>
      </c>
      <c r="Q6963" s="107">
        <f>+FACTURACION[[#This Row],[CANTIDAD]]*FACTURACION[[#This Row],[VR UNITARIO]]/1000</f>
        <v>6116.5847599999997</v>
      </c>
      <c r="R6963" s="105" t="str">
        <f>+VLOOKUP(FACTURACION[[#This Row],[NIT]],TABLACLIENTE,5,FALSE)</f>
        <v>BARRANQUILLA</v>
      </c>
    </row>
    <row r="6964" spans="3:18">
      <c r="C6964" s="29">
        <v>2020</v>
      </c>
      <c r="D6964" s="30" t="s">
        <v>705</v>
      </c>
      <c r="E6964" s="30">
        <f>MONTH(FACTURACION[[#This Row],[MES]]&amp;1)</f>
        <v>12</v>
      </c>
      <c r="F6964" s="223">
        <f>DATE(FACTURACION[[#This Row],[AÑO]],FACTURACION[[#This Row],[Mes numero]],1)</f>
        <v>44166</v>
      </c>
      <c r="G6964" s="162" t="s">
        <v>5608</v>
      </c>
      <c r="H6964" s="121">
        <v>900134459</v>
      </c>
      <c r="I6964" s="105" t="str">
        <f>+VLOOKUP(FACTURACION[[#This Row],[NIT]],TABLACLIENTE,2,FALSE)</f>
        <v>TRANSPORTADORA DE GAS INTERNACIONAL S.A. ESP (TGI S.A. E.S.P.)</v>
      </c>
      <c r="J6964" t="s">
        <v>180</v>
      </c>
      <c r="K6964" s="105" t="str">
        <f>+VLOOKUP(FACTURACION[[#This Row],[REFERENCIA]],CODINV,2,FALSE)</f>
        <v>O-RING, 0.38OD x.25ID BUNA 70</v>
      </c>
      <c r="L6964" s="105" t="str">
        <f>IF(VLOOKUP(FACTURACION[[#This Row],[REFERENCIA]],CODINV,3,FALSE)=0,"",VLOOKUP(FACTURACION[[#This Row],[REFERENCIA]],CODINV,3,FALSE))</f>
        <v>42710P146</v>
      </c>
      <c r="M6964" s="105" t="str">
        <f>+VLOOKUP(FACTURACION[[#This Row],[REFERENCIA]],CODINV,4,FALSE)</f>
        <v>REPUESTOS Y ACCESORIOS</v>
      </c>
      <c r="N6964" s="105" t="str">
        <f>+VLOOKUP(FACTURACION[[#This Row],[REFERENCIA]],CODINV,5,FALSE)</f>
        <v>HONEYWELL</v>
      </c>
      <c r="O6964">
        <v>96</v>
      </c>
      <c r="P6964" s="113">
        <v>1733.74</v>
      </c>
      <c r="Q6964" s="107">
        <f>+FACTURACION[[#This Row],[CANTIDAD]]*FACTURACION[[#This Row],[VR UNITARIO]]/1000</f>
        <v>166.43904000000001</v>
      </c>
      <c r="R6964" s="105" t="str">
        <f>+VLOOKUP(FACTURACION[[#This Row],[NIT]],TABLACLIENTE,5,FALSE)</f>
        <v>BOGOTÁ D.C.</v>
      </c>
    </row>
    <row r="6965" spans="3:18">
      <c r="C6965" s="29">
        <v>2020</v>
      </c>
      <c r="D6965" s="30" t="s">
        <v>705</v>
      </c>
      <c r="E6965" s="30">
        <f>MONTH(FACTURACION[[#This Row],[MES]]&amp;1)</f>
        <v>12</v>
      </c>
      <c r="F6965" s="223">
        <f>DATE(FACTURACION[[#This Row],[AÑO]],FACTURACION[[#This Row],[Mes numero]],1)</f>
        <v>44166</v>
      </c>
      <c r="G6965" s="162" t="s">
        <v>5608</v>
      </c>
      <c r="H6965" s="121">
        <v>900134459</v>
      </c>
      <c r="I6965" s="105" t="str">
        <f>+VLOOKUP(FACTURACION[[#This Row],[NIT]],TABLACLIENTE,2,FALSE)</f>
        <v>TRANSPORTADORA DE GAS INTERNACIONAL S.A. ESP (TGI S.A. E.S.P.)</v>
      </c>
      <c r="J6965" t="s">
        <v>1098</v>
      </c>
      <c r="K6965" s="105" t="str">
        <f>+VLOOKUP(FACTURACION[[#This Row],[REFERENCIA]],CODINV,2,FALSE)</f>
        <v>MANGA 2" S300 B7</v>
      </c>
      <c r="L6965" s="105" t="str">
        <f>IF(VLOOKUP(FACTURACION[[#This Row],[REFERENCIA]],CODINV,3,FALSE)=0,"",VLOOKUP(FACTURACION[[#This Row],[REFERENCIA]],CODINV,3,FALSE))</f>
        <v>73404P056</v>
      </c>
      <c r="M6965" s="105" t="str">
        <f>+VLOOKUP(FACTURACION[[#This Row],[REFERENCIA]],CODINV,4,FALSE)</f>
        <v>MANGAS</v>
      </c>
      <c r="N6965" s="105" t="str">
        <f>+VLOOKUP(FACTURACION[[#This Row],[REFERENCIA]],CODINV,5,FALSE)</f>
        <v>HONEYWELL</v>
      </c>
      <c r="O6965">
        <v>4</v>
      </c>
      <c r="P6965" s="113">
        <v>494117.32</v>
      </c>
      <c r="Q6965" s="107">
        <f>+FACTURACION[[#This Row],[CANTIDAD]]*FACTURACION[[#This Row],[VR UNITARIO]]/1000</f>
        <v>1976.46928</v>
      </c>
      <c r="R6965" s="105" t="str">
        <f>+VLOOKUP(FACTURACION[[#This Row],[NIT]],TABLACLIENTE,5,FALSE)</f>
        <v>BOGOTÁ D.C.</v>
      </c>
    </row>
    <row r="6966" spans="3:18">
      <c r="C6966" s="29">
        <v>2020</v>
      </c>
      <c r="D6966" s="30" t="s">
        <v>705</v>
      </c>
      <c r="E6966" s="30">
        <f>MONTH(FACTURACION[[#This Row],[MES]]&amp;1)</f>
        <v>12</v>
      </c>
      <c r="F6966" s="223">
        <f>DATE(FACTURACION[[#This Row],[AÑO]],FACTURACION[[#This Row],[Mes numero]],1)</f>
        <v>44166</v>
      </c>
      <c r="G6966" s="162" t="s">
        <v>5608</v>
      </c>
      <c r="H6966" s="121">
        <v>900134459</v>
      </c>
      <c r="I6966" s="105" t="str">
        <f>+VLOOKUP(FACTURACION[[#This Row],[NIT]],TABLACLIENTE,2,FALSE)</f>
        <v>TRANSPORTADORA DE GAS INTERNACIONAL S.A. ESP (TGI S.A. E.S.P.)</v>
      </c>
      <c r="J6966" t="s">
        <v>157</v>
      </c>
      <c r="K6966" s="105" t="str">
        <f>+VLOOKUP(FACTURACION[[#This Row],[REFERENCIA]],CODINV,2,FALSE)</f>
        <v>CORE RESTRICTOR</v>
      </c>
      <c r="L6966" s="105" t="str">
        <f>IF(VLOOKUP(FACTURACION[[#This Row],[REFERENCIA]],CODINV,3,FALSE)=0,"",VLOOKUP(FACTURACION[[#This Row],[REFERENCIA]],CODINV,3,FALSE))</f>
        <v>73659P003</v>
      </c>
      <c r="M6966" s="105" t="str">
        <f>+VLOOKUP(FACTURACION[[#This Row],[REFERENCIA]],CODINV,4,FALSE)</f>
        <v>REPUESTOS Y ACCESORIOS</v>
      </c>
      <c r="N6966" s="105" t="str">
        <f>+VLOOKUP(FACTURACION[[#This Row],[REFERENCIA]],CODINV,5,FALSE)</f>
        <v>HONEYWELL</v>
      </c>
      <c r="O6966">
        <v>4</v>
      </c>
      <c r="P6966" s="113">
        <v>171294.01</v>
      </c>
      <c r="Q6966" s="107">
        <f>+FACTURACION[[#This Row],[CANTIDAD]]*FACTURACION[[#This Row],[VR UNITARIO]]/1000</f>
        <v>685.17604000000006</v>
      </c>
      <c r="R6966" s="105" t="str">
        <f>+VLOOKUP(FACTURACION[[#This Row],[NIT]],TABLACLIENTE,5,FALSE)</f>
        <v>BOGOTÁ D.C.</v>
      </c>
    </row>
    <row r="6967" spans="3:18">
      <c r="C6967" s="29">
        <v>2020</v>
      </c>
      <c r="D6967" s="30" t="s">
        <v>705</v>
      </c>
      <c r="E6967" s="30">
        <f>MONTH(FACTURACION[[#This Row],[MES]]&amp;1)</f>
        <v>12</v>
      </c>
      <c r="F6967" s="223">
        <f>DATE(FACTURACION[[#This Row],[AÑO]],FACTURACION[[#This Row],[Mes numero]],1)</f>
        <v>44166</v>
      </c>
      <c r="G6967" s="162" t="s">
        <v>5608</v>
      </c>
      <c r="H6967" s="121">
        <v>900134459</v>
      </c>
      <c r="I6967" s="105" t="str">
        <f>+VLOOKUP(FACTURACION[[#This Row],[NIT]],TABLACLIENTE,2,FALSE)</f>
        <v>TRANSPORTADORA DE GAS INTERNACIONAL S.A. ESP (TGI S.A. E.S.P.)</v>
      </c>
      <c r="J6967" t="s">
        <v>218</v>
      </c>
      <c r="K6967" s="105" t="str">
        <f>+VLOOKUP(FACTURACION[[#This Row],[REFERENCIA]],CODINV,2,FALSE)</f>
        <v>MANGA 2" S600 B7</v>
      </c>
      <c r="L6967" s="105" t="str">
        <f>IF(VLOOKUP(FACTURACION[[#This Row],[REFERENCIA]],CODINV,3,FALSE)=0,"",VLOOKUP(FACTURACION[[#This Row],[REFERENCIA]],CODINV,3,FALSE))</f>
        <v>73677P007</v>
      </c>
      <c r="M6967" s="105" t="str">
        <f>+VLOOKUP(FACTURACION[[#This Row],[REFERENCIA]],CODINV,4,FALSE)</f>
        <v>MANGAS</v>
      </c>
      <c r="N6967" s="105" t="str">
        <f>+VLOOKUP(FACTURACION[[#This Row],[REFERENCIA]],CODINV,5,FALSE)</f>
        <v>HONEYWELL</v>
      </c>
      <c r="O6967">
        <v>21</v>
      </c>
      <c r="P6967" s="113">
        <v>492730.32</v>
      </c>
      <c r="Q6967" s="107">
        <f>+FACTURACION[[#This Row],[CANTIDAD]]*FACTURACION[[#This Row],[VR UNITARIO]]/1000</f>
        <v>10347.336720000001</v>
      </c>
      <c r="R6967" s="105" t="str">
        <f>+VLOOKUP(FACTURACION[[#This Row],[NIT]],TABLACLIENTE,5,FALSE)</f>
        <v>BOGOTÁ D.C.</v>
      </c>
    </row>
    <row r="6968" spans="3:18">
      <c r="C6968" s="29">
        <v>2020</v>
      </c>
      <c r="D6968" s="30" t="s">
        <v>705</v>
      </c>
      <c r="E6968" s="30">
        <f>MONTH(FACTURACION[[#This Row],[MES]]&amp;1)</f>
        <v>12</v>
      </c>
      <c r="F6968" s="223">
        <f>DATE(FACTURACION[[#This Row],[AÑO]],FACTURACION[[#This Row],[Mes numero]],1)</f>
        <v>44166</v>
      </c>
      <c r="G6968" s="162" t="s">
        <v>5608</v>
      </c>
      <c r="H6968" s="121">
        <v>900134459</v>
      </c>
      <c r="I6968" s="105" t="str">
        <f>+VLOOKUP(FACTURACION[[#This Row],[NIT]],TABLACLIENTE,2,FALSE)</f>
        <v>TRANSPORTADORA DE GAS INTERNACIONAL S.A. ESP (TGI S.A. E.S.P.)</v>
      </c>
      <c r="J6968" t="s">
        <v>132</v>
      </c>
      <c r="K6968" s="105" t="str">
        <f>+VLOOKUP(FACTURACION[[#This Row],[REFERENCIA]],CODINV,2,FALSE)</f>
        <v>KIT REPARACION BUNA N 80</v>
      </c>
      <c r="L6968" s="105" t="str">
        <f>IF(VLOOKUP(FACTURACION[[#This Row],[REFERENCIA]],CODINV,3,FALSE)=0,"",VLOOKUP(FACTURACION[[#This Row],[REFERENCIA]],CODINV,3,FALSE))</f>
        <v>73914K010</v>
      </c>
      <c r="M6968" s="105" t="str">
        <f>+VLOOKUP(FACTURACION[[#This Row],[REFERENCIA]],CODINV,4,FALSE)</f>
        <v>REPUESTOS Y ACCESORIOS</v>
      </c>
      <c r="N6968" s="105" t="str">
        <f>+VLOOKUP(FACTURACION[[#This Row],[REFERENCIA]],CODINV,5,FALSE)</f>
        <v>HONEYWELL</v>
      </c>
      <c r="O6968">
        <v>72</v>
      </c>
      <c r="P6968" s="113">
        <v>126216.63</v>
      </c>
      <c r="Q6968" s="107">
        <f>+FACTURACION[[#This Row],[CANTIDAD]]*FACTURACION[[#This Row],[VR UNITARIO]]/1000</f>
        <v>9087.5973599999998</v>
      </c>
      <c r="R6968" s="105" t="str">
        <f>+VLOOKUP(FACTURACION[[#This Row],[NIT]],TABLACLIENTE,5,FALSE)</f>
        <v>BOGOTÁ D.C.</v>
      </c>
    </row>
    <row r="6969" spans="3:18">
      <c r="C6969" s="29">
        <v>2020</v>
      </c>
      <c r="D6969" s="30" t="s">
        <v>705</v>
      </c>
      <c r="E6969" s="30">
        <f>MONTH(FACTURACION[[#This Row],[MES]]&amp;1)</f>
        <v>12</v>
      </c>
      <c r="F6969" s="223">
        <f>DATE(FACTURACION[[#This Row],[AÑO]],FACTURACION[[#This Row],[Mes numero]],1)</f>
        <v>44166</v>
      </c>
      <c r="G6969" s="162" t="s">
        <v>5608</v>
      </c>
      <c r="H6969" s="121">
        <v>900134459</v>
      </c>
      <c r="I6969" s="105" t="str">
        <f>+VLOOKUP(FACTURACION[[#This Row],[NIT]],TABLACLIENTE,2,FALSE)</f>
        <v>TRANSPORTADORA DE GAS INTERNACIONAL S.A. ESP (TGI S.A. E.S.P.)</v>
      </c>
      <c r="J6969" t="s">
        <v>886</v>
      </c>
      <c r="K6969" s="105" t="str">
        <f>+VLOOKUP(FACTURACION[[#This Row],[REFERENCIA]],CODINV,2,FALSE)</f>
        <v>FILTER ASSEMBLY (COMPOSITE)</v>
      </c>
      <c r="L6969" s="105" t="str">
        <f>IF(VLOOKUP(FACTURACION[[#This Row],[REFERENCIA]],CODINV,3,FALSE)=0,"",VLOOKUP(FACTURACION[[#This Row],[REFERENCIA]],CODINV,3,FALSE))</f>
        <v>78480P001</v>
      </c>
      <c r="M6969" s="105" t="str">
        <f>+VLOOKUP(FACTURACION[[#This Row],[REFERENCIA]],CODINV,4,FALSE)</f>
        <v>FILTROS</v>
      </c>
      <c r="N6969" s="105" t="str">
        <f>+VLOOKUP(FACTURACION[[#This Row],[REFERENCIA]],CODINV,5,FALSE)</f>
        <v>HONEYWELL</v>
      </c>
      <c r="O6969">
        <v>48</v>
      </c>
      <c r="P6969" s="113">
        <v>62068.07</v>
      </c>
      <c r="Q6969" s="107">
        <f>+FACTURACION[[#This Row],[CANTIDAD]]*FACTURACION[[#This Row],[VR UNITARIO]]/1000</f>
        <v>2979.2673599999998</v>
      </c>
      <c r="R6969" s="105" t="str">
        <f>+VLOOKUP(FACTURACION[[#This Row],[NIT]],TABLACLIENTE,5,FALSE)</f>
        <v>BOGOTÁ D.C.</v>
      </c>
    </row>
    <row r="6970" spans="3:18">
      <c r="C6970" s="29">
        <v>2020</v>
      </c>
      <c r="D6970" s="30" t="s">
        <v>705</v>
      </c>
      <c r="E6970" s="30">
        <f>MONTH(FACTURACION[[#This Row],[MES]]&amp;1)</f>
        <v>12</v>
      </c>
      <c r="F6970" s="223">
        <f>DATE(FACTURACION[[#This Row],[AÑO]],FACTURACION[[#This Row],[Mes numero]],1)</f>
        <v>44166</v>
      </c>
      <c r="G6970" s="162" t="s">
        <v>5609</v>
      </c>
      <c r="H6970" s="121">
        <v>900134459</v>
      </c>
      <c r="I6970" s="105" t="str">
        <f>+VLOOKUP(FACTURACION[[#This Row],[NIT]],TABLACLIENTE,2,FALSE)</f>
        <v>TRANSPORTADORA DE GAS INTERNACIONAL S.A. ESP (TGI S.A. E.S.P.)</v>
      </c>
      <c r="J6970" t="s">
        <v>132</v>
      </c>
      <c r="K6970" s="105" t="str">
        <f>+VLOOKUP(FACTURACION[[#This Row],[REFERENCIA]],CODINV,2,FALSE)</f>
        <v>KIT REPARACION BUNA N 80</v>
      </c>
      <c r="L6970" s="105" t="str">
        <f>IF(VLOOKUP(FACTURACION[[#This Row],[REFERENCIA]],CODINV,3,FALSE)=0,"",VLOOKUP(FACTURACION[[#This Row],[REFERENCIA]],CODINV,3,FALSE))</f>
        <v>73914K010</v>
      </c>
      <c r="M6970" s="105" t="str">
        <f>+VLOOKUP(FACTURACION[[#This Row],[REFERENCIA]],CODINV,4,FALSE)</f>
        <v>REPUESTOS Y ACCESORIOS</v>
      </c>
      <c r="N6970" s="105" t="str">
        <f>+VLOOKUP(FACTURACION[[#This Row],[REFERENCIA]],CODINV,5,FALSE)</f>
        <v>HONEYWELL</v>
      </c>
      <c r="O6970">
        <v>14</v>
      </c>
      <c r="P6970" s="113">
        <v>126216.63</v>
      </c>
      <c r="Q6970" s="107">
        <f>+FACTURACION[[#This Row],[CANTIDAD]]*FACTURACION[[#This Row],[VR UNITARIO]]/1000</f>
        <v>1767.0328200000001</v>
      </c>
      <c r="R6970" s="105" t="str">
        <f>+VLOOKUP(FACTURACION[[#This Row],[NIT]],TABLACLIENTE,5,FALSE)</f>
        <v>BOGOTÁ D.C.</v>
      </c>
    </row>
    <row r="6971" spans="3:18">
      <c r="C6971" s="29">
        <v>2020</v>
      </c>
      <c r="D6971" s="30" t="s">
        <v>705</v>
      </c>
      <c r="E6971" s="30">
        <f>MONTH(FACTURACION[[#This Row],[MES]]&amp;1)</f>
        <v>12</v>
      </c>
      <c r="F6971" s="223">
        <f>DATE(FACTURACION[[#This Row],[AÑO]],FACTURACION[[#This Row],[Mes numero]],1)</f>
        <v>44166</v>
      </c>
      <c r="G6971" s="162" t="s">
        <v>5609</v>
      </c>
      <c r="H6971" s="121">
        <v>900134459</v>
      </c>
      <c r="I6971" s="105" t="str">
        <f>+VLOOKUP(FACTURACION[[#This Row],[NIT]],TABLACLIENTE,2,FALSE)</f>
        <v>TRANSPORTADORA DE GAS INTERNACIONAL S.A. ESP (TGI S.A. E.S.P.)</v>
      </c>
      <c r="J6971" t="s">
        <v>886</v>
      </c>
      <c r="K6971" s="105" t="str">
        <f>+VLOOKUP(FACTURACION[[#This Row],[REFERENCIA]],CODINV,2,FALSE)</f>
        <v>FILTER ASSEMBLY (COMPOSITE)</v>
      </c>
      <c r="L6971" s="105" t="str">
        <f>IF(VLOOKUP(FACTURACION[[#This Row],[REFERENCIA]],CODINV,3,FALSE)=0,"",VLOOKUP(FACTURACION[[#This Row],[REFERENCIA]],CODINV,3,FALSE))</f>
        <v>78480P001</v>
      </c>
      <c r="M6971" s="105" t="str">
        <f>+VLOOKUP(FACTURACION[[#This Row],[REFERENCIA]],CODINV,4,FALSE)</f>
        <v>FILTROS</v>
      </c>
      <c r="N6971" s="105" t="str">
        <f>+VLOOKUP(FACTURACION[[#This Row],[REFERENCIA]],CODINV,5,FALSE)</f>
        <v>HONEYWELL</v>
      </c>
      <c r="O6971">
        <v>4</v>
      </c>
      <c r="P6971" s="113">
        <v>62068.07</v>
      </c>
      <c r="Q6971" s="107">
        <f>+FACTURACION[[#This Row],[CANTIDAD]]*FACTURACION[[#This Row],[VR UNITARIO]]/1000</f>
        <v>248.27227999999999</v>
      </c>
      <c r="R6971" s="105" t="str">
        <f>+VLOOKUP(FACTURACION[[#This Row],[NIT]],TABLACLIENTE,5,FALSE)</f>
        <v>BOGOTÁ D.C.</v>
      </c>
    </row>
    <row r="6972" spans="3:18">
      <c r="C6972" s="29">
        <v>2020</v>
      </c>
      <c r="D6972" s="30" t="s">
        <v>705</v>
      </c>
      <c r="E6972" s="30">
        <f>MONTH(FACTURACION[[#This Row],[MES]]&amp;1)</f>
        <v>12</v>
      </c>
      <c r="F6972" s="223">
        <f>DATE(FACTURACION[[#This Row],[AÑO]],FACTURACION[[#This Row],[Mes numero]],1)</f>
        <v>44166</v>
      </c>
      <c r="G6972" s="162" t="s">
        <v>5609</v>
      </c>
      <c r="H6972" s="121">
        <v>900134459</v>
      </c>
      <c r="I6972" s="105" t="str">
        <f>+VLOOKUP(FACTURACION[[#This Row],[NIT]],TABLACLIENTE,2,FALSE)</f>
        <v>TRANSPORTADORA DE GAS INTERNACIONAL S.A. ESP (TGI S.A. E.S.P.)</v>
      </c>
      <c r="J6972" t="s">
        <v>568</v>
      </c>
      <c r="K6972" s="105" t="str">
        <f>+VLOOKUP(FACTURACION[[#This Row],[REFERENCIA]],CODINV,2,FALSE)</f>
        <v>O-RING 0.75OD X 0.56ID, BUNA 70</v>
      </c>
      <c r="L6972" s="105" t="str">
        <f>IF(VLOOKUP(FACTURACION[[#This Row],[REFERENCIA]],CODINV,3,FALSE)=0,"",VLOOKUP(FACTURACION[[#This Row],[REFERENCIA]],CODINV,3,FALSE))</f>
        <v>42710P150</v>
      </c>
      <c r="M6972" s="105" t="str">
        <f>+VLOOKUP(FACTURACION[[#This Row],[REFERENCIA]],CODINV,4,FALSE)</f>
        <v>REPUESTOS Y ACCESORIOS</v>
      </c>
      <c r="N6972" s="105" t="str">
        <f>+VLOOKUP(FACTURACION[[#This Row],[REFERENCIA]],CODINV,5,FALSE)</f>
        <v>HONEYWELL</v>
      </c>
      <c r="O6972">
        <v>4</v>
      </c>
      <c r="P6972" s="113">
        <v>1733.74</v>
      </c>
      <c r="Q6972" s="107">
        <f>+FACTURACION[[#This Row],[CANTIDAD]]*FACTURACION[[#This Row],[VR UNITARIO]]/1000</f>
        <v>6.9349600000000002</v>
      </c>
      <c r="R6972" s="105" t="str">
        <f>+VLOOKUP(FACTURACION[[#This Row],[NIT]],TABLACLIENTE,5,FALSE)</f>
        <v>BOGOTÁ D.C.</v>
      </c>
    </row>
    <row r="6973" spans="3:18">
      <c r="C6973" s="29">
        <v>2020</v>
      </c>
      <c r="D6973" s="30" t="s">
        <v>705</v>
      </c>
      <c r="E6973" s="30">
        <f>MONTH(FACTURACION[[#This Row],[MES]]&amp;1)</f>
        <v>12</v>
      </c>
      <c r="F6973" s="223">
        <f>DATE(FACTURACION[[#This Row],[AÑO]],FACTURACION[[#This Row],[Mes numero]],1)</f>
        <v>44166</v>
      </c>
      <c r="G6973" s="162" t="s">
        <v>5609</v>
      </c>
      <c r="H6973" s="121">
        <v>900134459</v>
      </c>
      <c r="I6973" s="105" t="str">
        <f>+VLOOKUP(FACTURACION[[#This Row],[NIT]],TABLACLIENTE,2,FALSE)</f>
        <v>TRANSPORTADORA DE GAS INTERNACIONAL S.A. ESP (TGI S.A. E.S.P.)</v>
      </c>
      <c r="J6973" t="s">
        <v>180</v>
      </c>
      <c r="K6973" s="105" t="str">
        <f>+VLOOKUP(FACTURACION[[#This Row],[REFERENCIA]],CODINV,2,FALSE)</f>
        <v>O-RING, 0.38OD x.25ID BUNA 70</v>
      </c>
      <c r="L6973" s="105" t="str">
        <f>IF(VLOOKUP(FACTURACION[[#This Row],[REFERENCIA]],CODINV,3,FALSE)=0,"",VLOOKUP(FACTURACION[[#This Row],[REFERENCIA]],CODINV,3,FALSE))</f>
        <v>42710P146</v>
      </c>
      <c r="M6973" s="105" t="str">
        <f>+VLOOKUP(FACTURACION[[#This Row],[REFERENCIA]],CODINV,4,FALSE)</f>
        <v>REPUESTOS Y ACCESORIOS</v>
      </c>
      <c r="N6973" s="105" t="str">
        <f>+VLOOKUP(FACTURACION[[#This Row],[REFERENCIA]],CODINV,5,FALSE)</f>
        <v>HONEYWELL</v>
      </c>
      <c r="O6973">
        <v>28</v>
      </c>
      <c r="P6973" s="113">
        <v>1733.74</v>
      </c>
      <c r="Q6973" s="107">
        <f>+FACTURACION[[#This Row],[CANTIDAD]]*FACTURACION[[#This Row],[VR UNITARIO]]/1000</f>
        <v>48.544719999999998</v>
      </c>
      <c r="R6973" s="105" t="str">
        <f>+VLOOKUP(FACTURACION[[#This Row],[NIT]],TABLACLIENTE,5,FALSE)</f>
        <v>BOGOTÁ D.C.</v>
      </c>
    </row>
    <row r="6974" spans="3:18">
      <c r="C6974" s="29">
        <v>2020</v>
      </c>
      <c r="D6974" s="30" t="s">
        <v>705</v>
      </c>
      <c r="E6974" s="30">
        <f>MONTH(FACTURACION[[#This Row],[MES]]&amp;1)</f>
        <v>12</v>
      </c>
      <c r="F6974" s="223">
        <f>DATE(FACTURACION[[#This Row],[AÑO]],FACTURACION[[#This Row],[Mes numero]],1)</f>
        <v>44166</v>
      </c>
      <c r="G6974" s="162" t="s">
        <v>5610</v>
      </c>
      <c r="H6974" s="121">
        <v>900335279</v>
      </c>
      <c r="I6974" s="105" t="str">
        <f>+VLOOKUP(FACTURACION[[#This Row],[NIT]],TABLACLIENTE,2,FALSE)</f>
        <v>INVERSIONES GLP S.A.S. E.S.P. (VIDAGAS)</v>
      </c>
      <c r="J6974" t="s">
        <v>182</v>
      </c>
      <c r="K6974" s="105" t="str">
        <f>+VLOOKUP(FACTURACION[[#This Row],[REFERENCIA]],CODINV,2,FALSE)</f>
        <v>VALVULA DE EXCESO DE FLUJO 1 1/4"</v>
      </c>
      <c r="L6974" s="105" t="str">
        <f>IF(VLOOKUP(FACTURACION[[#This Row],[REFERENCIA]],CODINV,3,FALSE)=0,"",VLOOKUP(FACTURACION[[#This Row],[REFERENCIA]],CODINV,3,FALSE))</f>
        <v>A3282C</v>
      </c>
      <c r="M6974" s="105" t="str">
        <f>+VLOOKUP(FACTURACION[[#This Row],[REFERENCIA]],CODINV,4,FALSE)</f>
        <v>VÁLVULAS Y MULTIVÁLVULAS</v>
      </c>
      <c r="N6974" s="105" t="str">
        <f>+VLOOKUP(FACTURACION[[#This Row],[REFERENCIA]],CODINV,5,FALSE)</f>
        <v>REGO</v>
      </c>
      <c r="O6974">
        <v>0</v>
      </c>
      <c r="P6974" s="113">
        <v>181762.59</v>
      </c>
      <c r="Q6974" s="107">
        <f>+FACTURACION[[#This Row],[CANTIDAD]]*FACTURACION[[#This Row],[VR UNITARIO]]/1000</f>
        <v>0</v>
      </c>
      <c r="R6974" s="105" t="str">
        <f>+VLOOKUP(FACTURACION[[#This Row],[NIT]],TABLACLIENTE,5,FALSE)</f>
        <v>BOGOTÁ D.C.</v>
      </c>
    </row>
    <row r="6975" spans="3:18">
      <c r="C6975" s="29">
        <v>2020</v>
      </c>
      <c r="D6975" s="30" t="s">
        <v>705</v>
      </c>
      <c r="E6975" s="30">
        <f>MONTH(FACTURACION[[#This Row],[MES]]&amp;1)</f>
        <v>12</v>
      </c>
      <c r="F6975" s="223">
        <f>DATE(FACTURACION[[#This Row],[AÑO]],FACTURACION[[#This Row],[Mes numero]],1)</f>
        <v>44166</v>
      </c>
      <c r="G6975" s="162" t="s">
        <v>5610</v>
      </c>
      <c r="H6975" s="121">
        <v>900335279</v>
      </c>
      <c r="I6975" s="105" t="str">
        <f>+VLOOKUP(FACTURACION[[#This Row],[NIT]],TABLACLIENTE,2,FALSE)</f>
        <v>INVERSIONES GLP S.A.S. E.S.P. (VIDAGAS)</v>
      </c>
      <c r="J6975" t="s">
        <v>439</v>
      </c>
      <c r="K6975" s="105" t="str">
        <f>+VLOOKUP(FACTURACION[[#This Row],[REFERENCIA]],CODINV,2,FALSE)</f>
        <v>ANGLE VALVE</v>
      </c>
      <c r="L6975" s="105" t="str">
        <f>IF(VLOOKUP(FACTURACION[[#This Row],[REFERENCIA]],CODINV,3,FALSE)=0,"",VLOOKUP(FACTURACION[[#This Row],[REFERENCIA]],CODINV,3,FALSE))</f>
        <v>A2805C</v>
      </c>
      <c r="M6975" s="105" t="str">
        <f>+VLOOKUP(FACTURACION[[#This Row],[REFERENCIA]],CODINV,4,FALSE)</f>
        <v>REPUESTOS Y ACCESORIOS</v>
      </c>
      <c r="N6975" s="105" t="str">
        <f>+VLOOKUP(FACTURACION[[#This Row],[REFERENCIA]],CODINV,5,FALSE)</f>
        <v>REGO</v>
      </c>
      <c r="O6975">
        <v>0</v>
      </c>
      <c r="P6975" s="113">
        <v>186776.5</v>
      </c>
      <c r="Q6975" s="107">
        <f>+FACTURACION[[#This Row],[CANTIDAD]]*FACTURACION[[#This Row],[VR UNITARIO]]/1000</f>
        <v>0</v>
      </c>
      <c r="R6975" s="105" t="str">
        <f>+VLOOKUP(FACTURACION[[#This Row],[NIT]],TABLACLIENTE,5,FALSE)</f>
        <v>BOGOTÁ D.C.</v>
      </c>
    </row>
    <row r="6976" spans="3:18">
      <c r="C6976" s="29">
        <v>2020</v>
      </c>
      <c r="D6976" s="30" t="s">
        <v>705</v>
      </c>
      <c r="E6976" s="30">
        <f>MONTH(FACTURACION[[#This Row],[MES]]&amp;1)</f>
        <v>12</v>
      </c>
      <c r="F6976" s="223">
        <f>DATE(FACTURACION[[#This Row],[AÑO]],FACTURACION[[#This Row],[Mes numero]],1)</f>
        <v>44166</v>
      </c>
      <c r="G6976" s="162" t="s">
        <v>5610</v>
      </c>
      <c r="H6976" s="121">
        <v>900335279</v>
      </c>
      <c r="I6976" s="105" t="str">
        <f>+VLOOKUP(FACTURACION[[#This Row],[NIT]],TABLACLIENTE,2,FALSE)</f>
        <v>INVERSIONES GLP S.A.S. E.S.P. (VIDAGAS)</v>
      </c>
      <c r="J6976" t="s">
        <v>313</v>
      </c>
      <c r="K6976" s="105" t="str">
        <f>+VLOOKUP(FACTURACION[[#This Row],[REFERENCIA]],CODINV,2,FALSE)</f>
        <v>DIP TUB 72"</v>
      </c>
      <c r="L6976" s="105" t="str">
        <f>IF(VLOOKUP(FACTURACION[[#This Row],[REFERENCIA]],CODINV,3,FALSE)=0,"",VLOOKUP(FACTURACION[[#This Row],[REFERENCIA]],CODINV,3,FALSE))</f>
        <v>A9091M72</v>
      </c>
      <c r="M6976" s="105" t="str">
        <f>+VLOOKUP(FACTURACION[[#This Row],[REFERENCIA]],CODINV,4,FALSE)</f>
        <v>REPUESTOS Y ACCESORIOS</v>
      </c>
      <c r="N6976" s="105" t="str">
        <f>+VLOOKUP(FACTURACION[[#This Row],[REFERENCIA]],CODINV,5,FALSE)</f>
        <v>REGO</v>
      </c>
      <c r="O6976">
        <v>0</v>
      </c>
      <c r="P6976" s="113">
        <v>204649.2</v>
      </c>
      <c r="Q6976" s="107">
        <f>+FACTURACION[[#This Row],[CANTIDAD]]*FACTURACION[[#This Row],[VR UNITARIO]]/1000</f>
        <v>0</v>
      </c>
      <c r="R6976" s="105" t="str">
        <f>+VLOOKUP(FACTURACION[[#This Row],[NIT]],TABLACLIENTE,5,FALSE)</f>
        <v>BOGOTÁ D.C.</v>
      </c>
    </row>
    <row r="6977" spans="3:18">
      <c r="C6977" s="29">
        <v>2020</v>
      </c>
      <c r="D6977" s="30" t="s">
        <v>705</v>
      </c>
      <c r="E6977" s="30">
        <f>MONTH(FACTURACION[[#This Row],[MES]]&amp;1)</f>
        <v>12</v>
      </c>
      <c r="F6977" s="223">
        <f>DATE(FACTURACION[[#This Row],[AÑO]],FACTURACION[[#This Row],[Mes numero]],1)</f>
        <v>44166</v>
      </c>
      <c r="G6977" s="162" t="s">
        <v>5610</v>
      </c>
      <c r="H6977" s="121">
        <v>900335279</v>
      </c>
      <c r="I6977" s="105" t="str">
        <f>+VLOOKUP(FACTURACION[[#This Row],[NIT]],TABLACLIENTE,2,FALSE)</f>
        <v>INVERSIONES GLP S.A.S. E.S.P. (VIDAGAS)</v>
      </c>
      <c r="J6977" t="s">
        <v>317</v>
      </c>
      <c r="K6977" s="105" t="str">
        <f>+VLOOKUP(FACTURACION[[#This Row],[REFERENCIA]],CODINV,2,FALSE)</f>
        <v>DIAL ROTOGAGE</v>
      </c>
      <c r="L6977" s="105" t="str">
        <f>IF(VLOOKUP(FACTURACION[[#This Row],[REFERENCIA]],CODINV,3,FALSE)=0,"",VLOOKUP(FACTURACION[[#This Row],[REFERENCIA]],CODINV,3,FALSE))</f>
        <v>A909118LX</v>
      </c>
      <c r="M6977" s="105" t="str">
        <f>+VLOOKUP(FACTURACION[[#This Row],[REFERENCIA]],CODINV,4,FALSE)</f>
        <v>REPUESTOS Y ACCESORIOS</v>
      </c>
      <c r="N6977" s="105" t="str">
        <f>+VLOOKUP(FACTURACION[[#This Row],[REFERENCIA]],CODINV,5,FALSE)</f>
        <v>REGO</v>
      </c>
      <c r="O6977">
        <v>0</v>
      </c>
      <c r="P6977" s="113">
        <v>85270.5</v>
      </c>
      <c r="Q6977" s="107">
        <f>+FACTURACION[[#This Row],[CANTIDAD]]*FACTURACION[[#This Row],[VR UNITARIO]]/1000</f>
        <v>0</v>
      </c>
      <c r="R6977" s="105" t="str">
        <f>+VLOOKUP(FACTURACION[[#This Row],[NIT]],TABLACLIENTE,5,FALSE)</f>
        <v>BOGOTÁ D.C.</v>
      </c>
    </row>
    <row r="6978" spans="3:18">
      <c r="C6978" s="29">
        <v>2020</v>
      </c>
      <c r="D6978" s="30" t="s">
        <v>705</v>
      </c>
      <c r="E6978" s="30">
        <f>MONTH(FACTURACION[[#This Row],[MES]]&amp;1)</f>
        <v>12</v>
      </c>
      <c r="F6978" s="223">
        <f>DATE(FACTURACION[[#This Row],[AÑO]],FACTURACION[[#This Row],[Mes numero]],1)</f>
        <v>44166</v>
      </c>
      <c r="G6978" s="162" t="s">
        <v>5611</v>
      </c>
      <c r="H6978" s="121">
        <v>890501073</v>
      </c>
      <c r="I6978" s="105" t="str">
        <f>+VLOOKUP(FACTURACION[[#This Row],[NIT]],TABLACLIENTE,2,FALSE)</f>
        <v>COMERCIAL INDUSTRIAL NACIONAL S.A. CINSA</v>
      </c>
      <c r="J6978" t="s">
        <v>750</v>
      </c>
      <c r="K6978" s="105" t="str">
        <f>+VLOOKUP(FACTURACION[[#This Row],[REFERENCIA]],CODINV,2,FALSE)</f>
        <v>ROTOGAGE</v>
      </c>
      <c r="L6978" s="105" t="str">
        <f>IF(VLOOKUP(FACTURACION[[#This Row],[REFERENCIA]],CODINV,3,FALSE)=0,"",VLOOKUP(FACTURACION[[#This Row],[REFERENCIA]],CODINV,3,FALSE))</f>
        <v>A9094TS</v>
      </c>
      <c r="M6978" s="105" t="str">
        <f>+VLOOKUP(FACTURACION[[#This Row],[REFERENCIA]],CODINV,4,FALSE)</f>
        <v>MEDIDORES</v>
      </c>
      <c r="N6978" s="105" t="str">
        <f>+VLOOKUP(FACTURACION[[#This Row],[REFERENCIA]],CODINV,5,FALSE)</f>
        <v>REGO</v>
      </c>
      <c r="O6978">
        <v>2</v>
      </c>
      <c r="P6978" s="113">
        <v>1459865.06</v>
      </c>
      <c r="Q6978" s="107">
        <f>+FACTURACION[[#This Row],[CANTIDAD]]*FACTURACION[[#This Row],[VR UNITARIO]]/1000</f>
        <v>2919.7301200000002</v>
      </c>
      <c r="R6978" s="105" t="str">
        <f>+VLOOKUP(FACTURACION[[#This Row],[NIT]],TABLACLIENTE,5,FALSE)</f>
        <v>CUCUTA</v>
      </c>
    </row>
    <row r="6979" spans="3:18">
      <c r="C6979" s="29">
        <v>2020</v>
      </c>
      <c r="D6979" s="30" t="s">
        <v>705</v>
      </c>
      <c r="E6979" s="30">
        <f>MONTH(FACTURACION[[#This Row],[MES]]&amp;1)</f>
        <v>12</v>
      </c>
      <c r="F6979" s="223">
        <f>DATE(FACTURACION[[#This Row],[AÑO]],FACTURACION[[#This Row],[Mes numero]],1)</f>
        <v>44166</v>
      </c>
      <c r="G6979" s="162" t="s">
        <v>5611</v>
      </c>
      <c r="H6979" s="121">
        <v>890501073</v>
      </c>
      <c r="I6979" s="105" t="str">
        <f>+VLOOKUP(FACTURACION[[#This Row],[NIT]],TABLACLIENTE,2,FALSE)</f>
        <v>COMERCIAL INDUSTRIAL NACIONAL S.A. CINSA</v>
      </c>
      <c r="J6979" t="s">
        <v>56</v>
      </c>
      <c r="K6979" s="105" t="str">
        <f>+VLOOKUP(FACTURACION[[#This Row],[REFERENCIA]],CODINV,2,FALSE)</f>
        <v xml:space="preserve"> VALVULA DE AGUJA DE  1/4"</v>
      </c>
      <c r="L6979" s="105" t="str">
        <f>IF(VLOOKUP(FACTURACION[[#This Row],[REFERENCIA]],CODINV,3,FALSE)=0,"",VLOOKUP(FACTURACION[[#This Row],[REFERENCIA]],CODINV,3,FALSE))</f>
        <v>1224WA</v>
      </c>
      <c r="M6979" s="105" t="str">
        <f>+VLOOKUP(FACTURACION[[#This Row],[REFERENCIA]],CODINV,4,FALSE)</f>
        <v>VÁLVULAS Y MULTIVÁLVULAS</v>
      </c>
      <c r="N6979" s="105" t="str">
        <f>+VLOOKUP(FACTURACION[[#This Row],[REFERENCIA]],CODINV,5,FALSE)</f>
        <v>REGO</v>
      </c>
      <c r="O6979">
        <v>6</v>
      </c>
      <c r="P6979" s="113">
        <v>73230.3</v>
      </c>
      <c r="Q6979" s="107">
        <f>+FACTURACION[[#This Row],[CANTIDAD]]*FACTURACION[[#This Row],[VR UNITARIO]]/1000</f>
        <v>439.38180000000006</v>
      </c>
      <c r="R6979" s="105" t="str">
        <f>+VLOOKUP(FACTURACION[[#This Row],[NIT]],TABLACLIENTE,5,FALSE)</f>
        <v>CUCUTA</v>
      </c>
    </row>
    <row r="6980" spans="3:18">
      <c r="C6980" s="29">
        <v>2020</v>
      </c>
      <c r="D6980" s="30" t="s">
        <v>705</v>
      </c>
      <c r="E6980" s="30">
        <f>MONTH(FACTURACION[[#This Row],[MES]]&amp;1)</f>
        <v>12</v>
      </c>
      <c r="F6980" s="223">
        <f>DATE(FACTURACION[[#This Row],[AÑO]],FACTURACION[[#This Row],[Mes numero]],1)</f>
        <v>44166</v>
      </c>
      <c r="G6980" s="162" t="s">
        <v>5612</v>
      </c>
      <c r="H6980" s="121">
        <v>890501073</v>
      </c>
      <c r="I6980" s="105" t="str">
        <f>+VLOOKUP(FACTURACION[[#This Row],[NIT]],TABLACLIENTE,2,FALSE)</f>
        <v>COMERCIAL INDUSTRIAL NACIONAL S.A. CINSA</v>
      </c>
      <c r="J6980" t="s">
        <v>750</v>
      </c>
      <c r="K6980" s="105" t="str">
        <f>+VLOOKUP(FACTURACION[[#This Row],[REFERENCIA]],CODINV,2,FALSE)</f>
        <v>ROTOGAGE</v>
      </c>
      <c r="L6980" s="105" t="str">
        <f>IF(VLOOKUP(FACTURACION[[#This Row],[REFERENCIA]],CODINV,3,FALSE)=0,"",VLOOKUP(FACTURACION[[#This Row],[REFERENCIA]],CODINV,3,FALSE))</f>
        <v>A9094TS</v>
      </c>
      <c r="M6980" s="105" t="str">
        <f>+VLOOKUP(FACTURACION[[#This Row],[REFERENCIA]],CODINV,4,FALSE)</f>
        <v>MEDIDORES</v>
      </c>
      <c r="N6980" s="105" t="str">
        <f>+VLOOKUP(FACTURACION[[#This Row],[REFERENCIA]],CODINV,5,FALSE)</f>
        <v>REGO</v>
      </c>
      <c r="O6980">
        <v>2</v>
      </c>
      <c r="P6980" s="113">
        <v>1459865.06</v>
      </c>
      <c r="Q6980" s="107">
        <f>+FACTURACION[[#This Row],[CANTIDAD]]*FACTURACION[[#This Row],[VR UNITARIO]]/1000</f>
        <v>2919.7301200000002</v>
      </c>
      <c r="R6980" s="105" t="str">
        <f>+VLOOKUP(FACTURACION[[#This Row],[NIT]],TABLACLIENTE,5,FALSE)</f>
        <v>CUCUTA</v>
      </c>
    </row>
    <row r="6981" spans="3:18">
      <c r="C6981" s="29">
        <v>2020</v>
      </c>
      <c r="D6981" s="30" t="s">
        <v>705</v>
      </c>
      <c r="E6981" s="30">
        <f>MONTH(FACTURACION[[#This Row],[MES]]&amp;1)</f>
        <v>12</v>
      </c>
      <c r="F6981" s="223">
        <f>DATE(FACTURACION[[#This Row],[AÑO]],FACTURACION[[#This Row],[Mes numero]],1)</f>
        <v>44166</v>
      </c>
      <c r="G6981" s="162" t="s">
        <v>5612</v>
      </c>
      <c r="H6981" s="121">
        <v>890501073</v>
      </c>
      <c r="I6981" s="105" t="str">
        <f>+VLOOKUP(FACTURACION[[#This Row],[NIT]],TABLACLIENTE,2,FALSE)</f>
        <v>COMERCIAL INDUSTRIAL NACIONAL S.A. CINSA</v>
      </c>
      <c r="J6981" t="s">
        <v>56</v>
      </c>
      <c r="K6981" s="105" t="str">
        <f>+VLOOKUP(FACTURACION[[#This Row],[REFERENCIA]],CODINV,2,FALSE)</f>
        <v xml:space="preserve"> VALVULA DE AGUJA DE  1/4"</v>
      </c>
      <c r="L6981" s="105" t="str">
        <f>IF(VLOOKUP(FACTURACION[[#This Row],[REFERENCIA]],CODINV,3,FALSE)=0,"",VLOOKUP(FACTURACION[[#This Row],[REFERENCIA]],CODINV,3,FALSE))</f>
        <v>1224WA</v>
      </c>
      <c r="M6981" s="105" t="str">
        <f>+VLOOKUP(FACTURACION[[#This Row],[REFERENCIA]],CODINV,4,FALSE)</f>
        <v>VÁLVULAS Y MULTIVÁLVULAS</v>
      </c>
      <c r="N6981" s="105" t="str">
        <f>+VLOOKUP(FACTURACION[[#This Row],[REFERENCIA]],CODINV,5,FALSE)</f>
        <v>REGO</v>
      </c>
      <c r="O6981">
        <v>6</v>
      </c>
      <c r="P6981" s="113">
        <v>73230.3</v>
      </c>
      <c r="Q6981" s="107">
        <f>+FACTURACION[[#This Row],[CANTIDAD]]*FACTURACION[[#This Row],[VR UNITARIO]]/1000</f>
        <v>439.38180000000006</v>
      </c>
      <c r="R6981" s="105" t="str">
        <f>+VLOOKUP(FACTURACION[[#This Row],[NIT]],TABLACLIENTE,5,FALSE)</f>
        <v>CUCUTA</v>
      </c>
    </row>
    <row r="6982" spans="3:18">
      <c r="C6982" s="29">
        <v>2020</v>
      </c>
      <c r="D6982" s="30" t="s">
        <v>705</v>
      </c>
      <c r="E6982" s="30">
        <f>MONTH(FACTURACION[[#This Row],[MES]]&amp;1)</f>
        <v>12</v>
      </c>
      <c r="F6982" s="223">
        <f>DATE(FACTURACION[[#This Row],[AÑO]],FACTURACION[[#This Row],[Mes numero]],1)</f>
        <v>44166</v>
      </c>
      <c r="G6982" s="162" t="s">
        <v>5612</v>
      </c>
      <c r="H6982" s="121">
        <v>890501073</v>
      </c>
      <c r="I6982" s="105" t="str">
        <f>+VLOOKUP(FACTURACION[[#This Row],[NIT]],TABLACLIENTE,2,FALSE)</f>
        <v>COMERCIAL INDUSTRIAL NACIONAL S.A. CINSA</v>
      </c>
      <c r="J6982" t="s">
        <v>74</v>
      </c>
      <c r="K6982" s="105" t="str">
        <f>+VLOOKUP(FACTURACION[[#This Row],[REFERENCIA]],CODINV,2,FALSE)</f>
        <v>VALVULA DE GLOBLO DE 1 1/4" NPT</v>
      </c>
      <c r="L6982" s="105" t="str">
        <f>IF(VLOOKUP(FACTURACION[[#This Row],[REFERENCIA]],CODINV,3,FALSE)=0,"",VLOOKUP(FACTURACION[[#This Row],[REFERENCIA]],CODINV,3,FALSE))</f>
        <v>A7509BP</v>
      </c>
      <c r="M6982" s="105" t="str">
        <f>+VLOOKUP(FACTURACION[[#This Row],[REFERENCIA]],CODINV,4,FALSE)</f>
        <v>VÁLVULAS Y MULTIVÁLVULAS</v>
      </c>
      <c r="N6982" s="105" t="str">
        <f>+VLOOKUP(FACTURACION[[#This Row],[REFERENCIA]],CODINV,5,FALSE)</f>
        <v>REGO</v>
      </c>
      <c r="O6982">
        <v>6</v>
      </c>
      <c r="P6982" s="113">
        <v>494432.46</v>
      </c>
      <c r="Q6982" s="107">
        <f>+FACTURACION[[#This Row],[CANTIDAD]]*FACTURACION[[#This Row],[VR UNITARIO]]/1000</f>
        <v>2966.5947600000004</v>
      </c>
      <c r="R6982" s="105" t="str">
        <f>+VLOOKUP(FACTURACION[[#This Row],[NIT]],TABLACLIENTE,5,FALSE)</f>
        <v>CUCUTA</v>
      </c>
    </row>
    <row r="6983" spans="3:18">
      <c r="C6983" s="29">
        <v>2020</v>
      </c>
      <c r="D6983" s="30" t="s">
        <v>705</v>
      </c>
      <c r="E6983" s="30">
        <f>MONTH(FACTURACION[[#This Row],[MES]]&amp;1)</f>
        <v>12</v>
      </c>
      <c r="F6983" s="223">
        <f>DATE(FACTURACION[[#This Row],[AÑO]],FACTURACION[[#This Row],[Mes numero]],1)</f>
        <v>44166</v>
      </c>
      <c r="G6983" s="162" t="s">
        <v>5612</v>
      </c>
      <c r="H6983" s="121">
        <v>890501073</v>
      </c>
      <c r="I6983" s="105" t="str">
        <f>+VLOOKUP(FACTURACION[[#This Row],[NIT]],TABLACLIENTE,2,FALSE)</f>
        <v>COMERCIAL INDUSTRIAL NACIONAL S.A. CINSA</v>
      </c>
      <c r="J6983" t="s">
        <v>5621</v>
      </c>
      <c r="K6983" s="105" t="str">
        <f>+VLOOKUP(FACTURACION[[#This Row],[REFERENCIA]],CODINV,2,FALSE)</f>
        <v>VLV GLOBO SELLO AILLO 2"</v>
      </c>
      <c r="L6983" s="105" t="str">
        <f>IF(VLOOKUP(FACTURACION[[#This Row],[REFERENCIA]],CODINV,3,FALSE)=0,"",VLOOKUP(FACTURACION[[#This Row],[REFERENCIA]],CODINV,3,FALSE))</f>
        <v>A7513AP</v>
      </c>
      <c r="M6983" s="105" t="str">
        <f>+VLOOKUP(FACTURACION[[#This Row],[REFERENCIA]],CODINV,4,FALSE)</f>
        <v>REPUESTOS Y ACCESORIOS</v>
      </c>
      <c r="N6983" s="105" t="str">
        <f>+VLOOKUP(FACTURACION[[#This Row],[REFERENCIA]],CODINV,5,FALSE)</f>
        <v>REGO</v>
      </c>
      <c r="O6983">
        <v>5</v>
      </c>
      <c r="P6983" s="113">
        <v>715248.95</v>
      </c>
      <c r="Q6983" s="107">
        <f>+FACTURACION[[#This Row],[CANTIDAD]]*FACTURACION[[#This Row],[VR UNITARIO]]/1000</f>
        <v>3576.2447499999998</v>
      </c>
      <c r="R6983" s="105" t="str">
        <f>+VLOOKUP(FACTURACION[[#This Row],[NIT]],TABLACLIENTE,5,FALSE)</f>
        <v>CUCUTA</v>
      </c>
    </row>
    <row r="6984" spans="3:18">
      <c r="C6984" s="29">
        <v>2020</v>
      </c>
      <c r="D6984" s="30" t="s">
        <v>705</v>
      </c>
      <c r="E6984" s="30">
        <f>MONTH(FACTURACION[[#This Row],[MES]]&amp;1)</f>
        <v>12</v>
      </c>
      <c r="F6984" s="223">
        <f>DATE(FACTURACION[[#This Row],[AÑO]],FACTURACION[[#This Row],[Mes numero]],1)</f>
        <v>44166</v>
      </c>
      <c r="G6984" s="162" t="s">
        <v>5612</v>
      </c>
      <c r="H6984" s="121">
        <v>890501073</v>
      </c>
      <c r="I6984" s="105" t="str">
        <f>+VLOOKUP(FACTURACION[[#This Row],[NIT]],TABLACLIENTE,2,FALSE)</f>
        <v>COMERCIAL INDUSTRIAL NACIONAL S.A. CINSA</v>
      </c>
      <c r="J6984" t="s">
        <v>236</v>
      </c>
      <c r="K6984" s="105" t="str">
        <f>+VLOOKUP(FACTURACION[[#This Row],[REFERENCIA]],CODINV,2,FALSE)</f>
        <v>ADAPTADOR 1 3/4"ACME X 1 1/4" NPT BRONCE</v>
      </c>
      <c r="L6984" s="105" t="str">
        <f>IF(VLOOKUP(FACTURACION[[#This Row],[REFERENCIA]],CODINV,3,FALSE)=0,"",VLOOKUP(FACTURACION[[#This Row],[REFERENCIA]],CODINV,3,FALSE))</f>
        <v>5765F</v>
      </c>
      <c r="M6984" s="105" t="str">
        <f>+VLOOKUP(FACTURACION[[#This Row],[REFERENCIA]],CODINV,4,FALSE)</f>
        <v>REPUESTOS Y ACCESORIOS</v>
      </c>
      <c r="N6984" s="105" t="str">
        <f>+VLOOKUP(FACTURACION[[#This Row],[REFERENCIA]],CODINV,5,FALSE)</f>
        <v>REGO</v>
      </c>
      <c r="O6984">
        <v>6</v>
      </c>
      <c r="P6984" s="113">
        <v>56005.66</v>
      </c>
      <c r="Q6984" s="107">
        <f>+FACTURACION[[#This Row],[CANTIDAD]]*FACTURACION[[#This Row],[VR UNITARIO]]/1000</f>
        <v>336.03396000000004</v>
      </c>
      <c r="R6984" s="105" t="str">
        <f>+VLOOKUP(FACTURACION[[#This Row],[NIT]],TABLACLIENTE,5,FALSE)</f>
        <v>CUCUTA</v>
      </c>
    </row>
    <row r="6985" spans="3:18">
      <c r="C6985" s="29">
        <v>2020</v>
      </c>
      <c r="D6985" s="30" t="s">
        <v>705</v>
      </c>
      <c r="E6985" s="30">
        <f>MONTH(FACTURACION[[#This Row],[MES]]&amp;1)</f>
        <v>12</v>
      </c>
      <c r="F6985" s="223">
        <f>DATE(FACTURACION[[#This Row],[AÑO]],FACTURACION[[#This Row],[Mes numero]],1)</f>
        <v>44166</v>
      </c>
      <c r="G6985" s="162" t="s">
        <v>5612</v>
      </c>
      <c r="H6985" s="121">
        <v>890501073</v>
      </c>
      <c r="I6985" s="105" t="str">
        <f>+VLOOKUP(FACTURACION[[#This Row],[NIT]],TABLACLIENTE,2,FALSE)</f>
        <v>COMERCIAL INDUSTRIAL NACIONAL S.A. CINSA</v>
      </c>
      <c r="J6985" t="s">
        <v>341</v>
      </c>
      <c r="K6985" s="105" t="str">
        <f>+VLOOKUP(FACTURACION[[#This Row],[REFERENCIA]],CODINV,2,FALSE)</f>
        <v>ADAPTADOR 2" X2 1/4" AC MACHO</v>
      </c>
      <c r="L6985" s="105" t="str">
        <f>IF(VLOOKUP(FACTURACION[[#This Row],[REFERENCIA]],CODINV,3,FALSE)=0,"",VLOOKUP(FACTURACION[[#This Row],[REFERENCIA]],CODINV,3,FALSE))</f>
        <v>5767H</v>
      </c>
      <c r="M6985" s="105" t="str">
        <f>+VLOOKUP(FACTURACION[[#This Row],[REFERENCIA]],CODINV,4,FALSE)</f>
        <v>REPUESTOS Y ACCESORIOS</v>
      </c>
      <c r="N6985" s="105" t="str">
        <f>+VLOOKUP(FACTURACION[[#This Row],[REFERENCIA]],CODINV,5,FALSE)</f>
        <v>REGO</v>
      </c>
      <c r="O6985">
        <v>12</v>
      </c>
      <c r="P6985" s="113">
        <v>217610.31</v>
      </c>
      <c r="Q6985" s="107">
        <f>+FACTURACION[[#This Row],[CANTIDAD]]*FACTURACION[[#This Row],[VR UNITARIO]]/1000</f>
        <v>2611.3237199999999</v>
      </c>
      <c r="R6985" s="105" t="str">
        <f>+VLOOKUP(FACTURACION[[#This Row],[NIT]],TABLACLIENTE,5,FALSE)</f>
        <v>CUCUTA</v>
      </c>
    </row>
    <row r="6986" spans="3:18">
      <c r="C6986" s="29">
        <v>2020</v>
      </c>
      <c r="D6986" s="30" t="s">
        <v>705</v>
      </c>
      <c r="E6986" s="30">
        <f>MONTH(FACTURACION[[#This Row],[MES]]&amp;1)</f>
        <v>12</v>
      </c>
      <c r="F6986" s="223">
        <f>DATE(FACTURACION[[#This Row],[AÑO]],FACTURACION[[#This Row],[Mes numero]],1)</f>
        <v>44166</v>
      </c>
      <c r="G6986" s="162" t="s">
        <v>5612</v>
      </c>
      <c r="H6986" s="121">
        <v>890501073</v>
      </c>
      <c r="I6986" s="105" t="str">
        <f>+VLOOKUP(FACTURACION[[#This Row],[NIT]],TABLACLIENTE,2,FALSE)</f>
        <v>COMERCIAL INDUSTRIAL NACIONAL S.A. CINSA</v>
      </c>
      <c r="J6986" t="s">
        <v>232</v>
      </c>
      <c r="K6986" s="105" t="str">
        <f>+VLOOKUP(FACTURACION[[#This Row],[REFERENCIA]],CODINV,2,FALSE)</f>
        <v>TAPA ACME 1 3/4"</v>
      </c>
      <c r="L6986" s="105" t="str">
        <f>IF(VLOOKUP(FACTURACION[[#This Row],[REFERENCIA]],CODINV,3,FALSE)=0,"",VLOOKUP(FACTURACION[[#This Row],[REFERENCIA]],CODINV,3,FALSE))</f>
        <v>3175P</v>
      </c>
      <c r="M6986" s="105" t="str">
        <f>+VLOOKUP(FACTURACION[[#This Row],[REFERENCIA]],CODINV,4,FALSE)</f>
        <v>REPUESTOS Y ACCESORIOS</v>
      </c>
      <c r="N6986" s="105" t="str">
        <f>+VLOOKUP(FACTURACION[[#This Row],[REFERENCIA]],CODINV,5,FALSE)</f>
        <v>REGO</v>
      </c>
      <c r="O6986">
        <v>6</v>
      </c>
      <c r="P6986" s="113">
        <v>99220.75</v>
      </c>
      <c r="Q6986" s="107">
        <f>+FACTURACION[[#This Row],[CANTIDAD]]*FACTURACION[[#This Row],[VR UNITARIO]]/1000</f>
        <v>595.32449999999994</v>
      </c>
      <c r="R6986" s="105" t="str">
        <f>+VLOOKUP(FACTURACION[[#This Row],[NIT]],TABLACLIENTE,5,FALSE)</f>
        <v>CUCUTA</v>
      </c>
    </row>
    <row r="6987" spans="3:18">
      <c r="C6987" s="29">
        <v>2020</v>
      </c>
      <c r="D6987" s="30" t="s">
        <v>705</v>
      </c>
      <c r="E6987" s="30">
        <f>MONTH(FACTURACION[[#This Row],[MES]]&amp;1)</f>
        <v>12</v>
      </c>
      <c r="F6987" s="223">
        <f>DATE(FACTURACION[[#This Row],[AÑO]],FACTURACION[[#This Row],[Mes numero]],1)</f>
        <v>44166</v>
      </c>
      <c r="G6987" s="162" t="s">
        <v>5612</v>
      </c>
      <c r="H6987" s="121">
        <v>890501073</v>
      </c>
      <c r="I6987" s="105" t="str">
        <f>+VLOOKUP(FACTURACION[[#This Row],[NIT]],TABLACLIENTE,2,FALSE)</f>
        <v>COMERCIAL INDUSTRIAL NACIONAL S.A. CINSA</v>
      </c>
      <c r="J6987" t="s">
        <v>1017</v>
      </c>
      <c r="K6987" s="105" t="str">
        <f>+VLOOKUP(FACTURACION[[#This Row],[REFERENCIA]],CODINV,2,FALSE)</f>
        <v>TAPA CON CADENA Y ANILLO 2 1/4"</v>
      </c>
      <c r="L6987" s="105" t="str">
        <f>IF(VLOOKUP(FACTURACION[[#This Row],[REFERENCIA]],CODINV,3,FALSE)=0,"",VLOOKUP(FACTURACION[[#This Row],[REFERENCIA]],CODINV,3,FALSE))</f>
        <v>A3184-90</v>
      </c>
      <c r="M6987" s="105" t="str">
        <f>+VLOOKUP(FACTURACION[[#This Row],[REFERENCIA]],CODINV,4,FALSE)</f>
        <v>REPUESTOS Y ACCESORIOS</v>
      </c>
      <c r="N6987" s="105" t="str">
        <f>+VLOOKUP(FACTURACION[[#This Row],[REFERENCIA]],CODINV,5,FALSE)</f>
        <v>REGO</v>
      </c>
      <c r="O6987">
        <v>12</v>
      </c>
      <c r="P6987" s="113">
        <v>159046.53</v>
      </c>
      <c r="Q6987" s="107">
        <f>+FACTURACION[[#This Row],[CANTIDAD]]*FACTURACION[[#This Row],[VR UNITARIO]]/1000</f>
        <v>1908.5583599999998</v>
      </c>
      <c r="R6987" s="105" t="str">
        <f>+VLOOKUP(FACTURACION[[#This Row],[NIT]],TABLACLIENTE,5,FALSE)</f>
        <v>CUCUTA</v>
      </c>
    </row>
    <row r="6988" spans="3:18">
      <c r="C6988" s="29">
        <v>2020</v>
      </c>
      <c r="D6988" s="30" t="s">
        <v>705</v>
      </c>
      <c r="E6988" s="30">
        <f>MONTH(FACTURACION[[#This Row],[MES]]&amp;1)</f>
        <v>12</v>
      </c>
      <c r="F6988" s="223">
        <f>DATE(FACTURACION[[#This Row],[AÑO]],FACTURACION[[#This Row],[Mes numero]],1)</f>
        <v>44166</v>
      </c>
      <c r="G6988" s="162" t="s">
        <v>5612</v>
      </c>
      <c r="H6988" s="121">
        <v>890501073</v>
      </c>
      <c r="I6988" s="105" t="str">
        <f>+VLOOKUP(FACTURACION[[#This Row],[NIT]],TABLACLIENTE,2,FALSE)</f>
        <v>COMERCIAL INDUSTRIAL NACIONAL S.A. CINSA</v>
      </c>
      <c r="J6988" t="s">
        <v>51</v>
      </c>
      <c r="K6988" s="105" t="str">
        <f>+VLOOKUP(FACTURACION[[#This Row],[REFERENCIA]],CODINV,2,FALSE)</f>
        <v>DIP TUBE 60"</v>
      </c>
      <c r="L6988" s="105" t="str">
        <f>IF(VLOOKUP(FACTURACION[[#This Row],[REFERENCIA]],CODINV,3,FALSE)=0,"",VLOOKUP(FACTURACION[[#This Row],[REFERENCIA]],CODINV,3,FALSE))</f>
        <v>A9091M60</v>
      </c>
      <c r="M6988" s="105" t="str">
        <f>+VLOOKUP(FACTURACION[[#This Row],[REFERENCIA]],CODINV,4,FALSE)</f>
        <v>REPUESTOS Y ACCESORIOS</v>
      </c>
      <c r="N6988" s="105" t="str">
        <f>+VLOOKUP(FACTURACION[[#This Row],[REFERENCIA]],CODINV,5,FALSE)</f>
        <v>REGO</v>
      </c>
      <c r="O6988">
        <v>1</v>
      </c>
      <c r="P6988" s="113">
        <v>230946.62</v>
      </c>
      <c r="Q6988" s="107">
        <f>+FACTURACION[[#This Row],[CANTIDAD]]*FACTURACION[[#This Row],[VR UNITARIO]]/1000</f>
        <v>230.94662</v>
      </c>
      <c r="R6988" s="105" t="str">
        <f>+VLOOKUP(FACTURACION[[#This Row],[NIT]],TABLACLIENTE,5,FALSE)</f>
        <v>CUCUTA</v>
      </c>
    </row>
    <row r="6989" spans="3:18">
      <c r="C6989" s="29">
        <v>2020</v>
      </c>
      <c r="D6989" s="30" t="s">
        <v>705</v>
      </c>
      <c r="E6989" s="30">
        <f>MONTH(FACTURACION[[#This Row],[MES]]&amp;1)</f>
        <v>12</v>
      </c>
      <c r="F6989" s="223">
        <f>DATE(FACTURACION[[#This Row],[AÑO]],FACTURACION[[#This Row],[Mes numero]],1)</f>
        <v>44166</v>
      </c>
      <c r="G6989" s="162" t="s">
        <v>5612</v>
      </c>
      <c r="H6989" s="121">
        <v>890501073</v>
      </c>
      <c r="I6989" s="105" t="str">
        <f>+VLOOKUP(FACTURACION[[#This Row],[NIT]],TABLACLIENTE,2,FALSE)</f>
        <v>COMERCIAL INDUSTRIAL NACIONAL S.A. CINSA</v>
      </c>
      <c r="J6989" t="s">
        <v>182</v>
      </c>
      <c r="K6989" s="105" t="str">
        <f>+VLOOKUP(FACTURACION[[#This Row],[REFERENCIA]],CODINV,2,FALSE)</f>
        <v>VALVULA DE EXCESO DE FLUJO 1 1/4"</v>
      </c>
      <c r="L6989" s="105" t="str">
        <f>IF(VLOOKUP(FACTURACION[[#This Row],[REFERENCIA]],CODINV,3,FALSE)=0,"",VLOOKUP(FACTURACION[[#This Row],[REFERENCIA]],CODINV,3,FALSE))</f>
        <v>A3282C</v>
      </c>
      <c r="M6989" s="105" t="str">
        <f>+VLOOKUP(FACTURACION[[#This Row],[REFERENCIA]],CODINV,4,FALSE)</f>
        <v>VÁLVULAS Y MULTIVÁLVULAS</v>
      </c>
      <c r="N6989" s="105" t="str">
        <f>+VLOOKUP(FACTURACION[[#This Row],[REFERENCIA]],CODINV,5,FALSE)</f>
        <v>REGO</v>
      </c>
      <c r="O6989">
        <v>4</v>
      </c>
      <c r="P6989" s="113">
        <v>196463.23</v>
      </c>
      <c r="Q6989" s="107">
        <f>+FACTURACION[[#This Row],[CANTIDAD]]*FACTURACION[[#This Row],[VR UNITARIO]]/1000</f>
        <v>785.85292000000004</v>
      </c>
      <c r="R6989" s="105" t="str">
        <f>+VLOOKUP(FACTURACION[[#This Row],[NIT]],TABLACLIENTE,5,FALSE)</f>
        <v>CUCUTA</v>
      </c>
    </row>
    <row r="6990" spans="3:18">
      <c r="C6990" s="29">
        <v>2020</v>
      </c>
      <c r="D6990" s="30" t="s">
        <v>705</v>
      </c>
      <c r="E6990" s="30">
        <f>MONTH(FACTURACION[[#This Row],[MES]]&amp;1)</f>
        <v>12</v>
      </c>
      <c r="F6990" s="223">
        <f>DATE(FACTURACION[[#This Row],[AÑO]],FACTURACION[[#This Row],[Mes numero]],1)</f>
        <v>44166</v>
      </c>
      <c r="G6990" s="162" t="s">
        <v>5612</v>
      </c>
      <c r="H6990" s="121">
        <v>890501073</v>
      </c>
      <c r="I6990" s="105" t="str">
        <f>+VLOOKUP(FACTURACION[[#This Row],[NIT]],TABLACLIENTE,2,FALSE)</f>
        <v>COMERCIAL INDUSTRIAL NACIONAL S.A. CINSA</v>
      </c>
      <c r="J6990" t="s">
        <v>5137</v>
      </c>
      <c r="K6990" s="105" t="str">
        <f>+VLOOKUP(FACTURACION[[#This Row],[REFERENCIA]],CODINV,2,FALSE)</f>
        <v>VALVULA DE ALIVIO PRESION 3"</v>
      </c>
      <c r="L6990" s="105" t="str">
        <f>IF(VLOOKUP(FACTURACION[[#This Row],[REFERENCIA]],CODINV,3,FALSE)=0,"",VLOOKUP(FACTURACION[[#This Row],[REFERENCIA]],CODINV,3,FALSE))</f>
        <v>8436G</v>
      </c>
      <c r="M6990" s="105" t="str">
        <f>+VLOOKUP(FACTURACION[[#This Row],[REFERENCIA]],CODINV,4,FALSE)</f>
        <v>VÁLVULAS Y MULTIVÁLVULAS</v>
      </c>
      <c r="N6990" s="105" t="str">
        <f>+VLOOKUP(FACTURACION[[#This Row],[REFERENCIA]],CODINV,5,FALSE)</f>
        <v>REGO</v>
      </c>
      <c r="O6990">
        <v>4</v>
      </c>
      <c r="P6990" s="113">
        <v>1578186.4</v>
      </c>
      <c r="Q6990" s="107">
        <f>+FACTURACION[[#This Row],[CANTIDAD]]*FACTURACION[[#This Row],[VR UNITARIO]]/1000</f>
        <v>6312.7455999999993</v>
      </c>
      <c r="R6990" s="105" t="str">
        <f>+VLOOKUP(FACTURACION[[#This Row],[NIT]],TABLACLIENTE,5,FALSE)</f>
        <v>CUCUTA</v>
      </c>
    </row>
    <row r="6991" spans="3:18">
      <c r="C6991" s="29">
        <v>2020</v>
      </c>
      <c r="D6991" s="30" t="s">
        <v>705</v>
      </c>
      <c r="E6991" s="30">
        <f>MONTH(FACTURACION[[#This Row],[MES]]&amp;1)</f>
        <v>12</v>
      </c>
      <c r="F6991" s="223">
        <f>DATE(FACTURACION[[#This Row],[AÑO]],FACTURACION[[#This Row],[Mes numero]],1)</f>
        <v>44166</v>
      </c>
      <c r="G6991" s="162" t="s">
        <v>5613</v>
      </c>
      <c r="H6991" s="121">
        <v>860053840</v>
      </c>
      <c r="I6991" s="105" t="str">
        <f>+VLOOKUP(FACTURACION[[#This Row],[NIT]],TABLACLIENTE,2,FALSE)</f>
        <v>TECNIK LTDA</v>
      </c>
      <c r="J6991" t="s">
        <v>198</v>
      </c>
      <c r="K6991" s="105" t="str">
        <f>+VLOOKUP(FACTURACION[[#This Row],[REFERENCIA]],CODINV,2,FALSE)</f>
        <v>REG. 1813C-HC C. 1 1/4" R: 6-15" O: 1/2</v>
      </c>
      <c r="L6991" s="105" t="str">
        <f>IF(VLOOKUP(FACTURACION[[#This Row],[REFERENCIA]],CODINV,3,FALSE)=0,"",VLOOKUP(FACTURACION[[#This Row],[REFERENCIA]],CODINV,3,FALSE))</f>
        <v/>
      </c>
      <c r="M6991" s="105" t="str">
        <f>+VLOOKUP(FACTURACION[[#This Row],[REFERENCIA]],CODINV,4,FALSE)</f>
        <v>REGULADORES</v>
      </c>
      <c r="N6991" s="105" t="str">
        <f>+VLOOKUP(FACTURACION[[#This Row],[REFERENCIA]],CODINV,5,FALSE)</f>
        <v>HONEYWELL</v>
      </c>
      <c r="O6991">
        <v>1</v>
      </c>
      <c r="P6991" s="113">
        <v>200000</v>
      </c>
      <c r="Q6991" s="107">
        <f>+FACTURACION[[#This Row],[CANTIDAD]]*FACTURACION[[#This Row],[VR UNITARIO]]/1000</f>
        <v>200</v>
      </c>
      <c r="R6991" s="105" t="str">
        <f>+VLOOKUP(FACTURACION[[#This Row],[NIT]],TABLACLIENTE,5,FALSE)</f>
        <v>BOGOTÁ D.C.</v>
      </c>
    </row>
    <row r="6992" spans="3:18">
      <c r="C6992" s="29">
        <v>2020</v>
      </c>
      <c r="D6992" s="30" t="s">
        <v>705</v>
      </c>
      <c r="E6992" s="30">
        <f>MONTH(FACTURACION[[#This Row],[MES]]&amp;1)</f>
        <v>12</v>
      </c>
      <c r="F6992" s="223">
        <f>DATE(FACTURACION[[#This Row],[AÑO]],FACTURACION[[#This Row],[Mes numero]],1)</f>
        <v>44166</v>
      </c>
      <c r="G6992" s="162" t="s">
        <v>5614</v>
      </c>
      <c r="H6992" s="121">
        <v>800218682</v>
      </c>
      <c r="I6992" s="105" t="str">
        <f>+VLOOKUP(FACTURACION[[#This Row],[NIT]],TABLACLIENTE,2,FALSE)</f>
        <v>GASES DEL CUSIANA S.A E.S.P. (CUSIANAGAS S.A E.S.P)</v>
      </c>
      <c r="J6992" t="s">
        <v>1697</v>
      </c>
      <c r="K6992" s="105" t="str">
        <f>+VLOOKUP(FACTURACION[[#This Row],[REFERENCIA]],CODINV,2,FALSE)</f>
        <v>MEDIDOR AC-250 NXS</v>
      </c>
      <c r="L6992" s="105" t="str">
        <f>IF(VLOOKUP(FACTURACION[[#This Row],[REFERENCIA]],CODINV,3,FALSE)=0,"",VLOOKUP(FACTURACION[[#This Row],[REFERENCIA]],CODINV,3,FALSE))</f>
        <v/>
      </c>
      <c r="M6992" s="105" t="str">
        <f>+VLOOKUP(FACTURACION[[#This Row],[REFERENCIA]],CODINV,4,FALSE)</f>
        <v>MEDIDORES</v>
      </c>
      <c r="N6992" s="105" t="str">
        <f>+VLOOKUP(FACTURACION[[#This Row],[REFERENCIA]],CODINV,5,FALSE)</f>
        <v>HONEYWELL</v>
      </c>
      <c r="O6992">
        <v>1</v>
      </c>
      <c r="P6992" s="113">
        <v>407354.23</v>
      </c>
      <c r="Q6992" s="107">
        <f>+FACTURACION[[#This Row],[CANTIDAD]]*FACTURACION[[#This Row],[VR UNITARIO]]/1000</f>
        <v>407.35422999999997</v>
      </c>
      <c r="R6992" s="105" t="str">
        <f>+VLOOKUP(FACTURACION[[#This Row],[NIT]],TABLACLIENTE,5,FALSE)</f>
        <v>YOPAL</v>
      </c>
    </row>
    <row r="6993" spans="3:18">
      <c r="C6993" s="29">
        <v>2020</v>
      </c>
      <c r="D6993" s="30" t="s">
        <v>705</v>
      </c>
      <c r="E6993" s="30">
        <f>MONTH(FACTURACION[[#This Row],[MES]]&amp;1)</f>
        <v>12</v>
      </c>
      <c r="F6993" s="223">
        <f>DATE(FACTURACION[[#This Row],[AÑO]],FACTURACION[[#This Row],[Mes numero]],1)</f>
        <v>44166</v>
      </c>
      <c r="G6993" s="162" t="s">
        <v>5615</v>
      </c>
      <c r="H6993" s="121">
        <v>800021272</v>
      </c>
      <c r="I6993" s="105" t="str">
        <f>+VLOOKUP(FACTURACION[[#This Row],[NIT]],TABLACLIENTE,2,FALSE)</f>
        <v>GASES DEL LLANO S.A. E.S.P (LLANOGAS S.A. E.S.P.)</v>
      </c>
      <c r="J6993" t="s">
        <v>1697</v>
      </c>
      <c r="K6993" s="105" t="str">
        <f>+VLOOKUP(FACTURACION[[#This Row],[REFERENCIA]],CODINV,2,FALSE)</f>
        <v>MEDIDOR AC-250 NXS</v>
      </c>
      <c r="L6993" s="105" t="str">
        <f>IF(VLOOKUP(FACTURACION[[#This Row],[REFERENCIA]],CODINV,3,FALSE)=0,"",VLOOKUP(FACTURACION[[#This Row],[REFERENCIA]],CODINV,3,FALSE))</f>
        <v/>
      </c>
      <c r="M6993" s="105" t="str">
        <f>+VLOOKUP(FACTURACION[[#This Row],[REFERENCIA]],CODINV,4,FALSE)</f>
        <v>MEDIDORES</v>
      </c>
      <c r="N6993" s="105" t="str">
        <f>+VLOOKUP(FACTURACION[[#This Row],[REFERENCIA]],CODINV,5,FALSE)</f>
        <v>HONEYWELL</v>
      </c>
      <c r="O6993">
        <v>25</v>
      </c>
      <c r="P6993" s="113">
        <v>407354.23</v>
      </c>
      <c r="Q6993" s="107">
        <f>+FACTURACION[[#This Row],[CANTIDAD]]*FACTURACION[[#This Row],[VR UNITARIO]]/1000</f>
        <v>10183.855750000001</v>
      </c>
      <c r="R6993" s="105" t="str">
        <f>+VLOOKUP(FACTURACION[[#This Row],[NIT]],TABLACLIENTE,5,FALSE)</f>
        <v>VILLAVICENCIO</v>
      </c>
    </row>
    <row r="6994" spans="3:18">
      <c r="C6994" s="29">
        <v>2020</v>
      </c>
      <c r="D6994" s="30" t="s">
        <v>705</v>
      </c>
      <c r="E6994" s="30">
        <f>MONTH(FACTURACION[[#This Row],[MES]]&amp;1)</f>
        <v>12</v>
      </c>
      <c r="F6994" s="223">
        <f>DATE(FACTURACION[[#This Row],[AÑO]],FACTURACION[[#This Row],[Mes numero]],1)</f>
        <v>44166</v>
      </c>
      <c r="G6994" s="162" t="s">
        <v>5616</v>
      </c>
      <c r="H6994" s="121">
        <v>800202395</v>
      </c>
      <c r="I6994" s="105" t="str">
        <f>+VLOOKUP(FACTURACION[[#This Row],[NIT]],TABLACLIENTE,2,FALSE)</f>
        <v>EFIGAS GAS NATURAL S.A. E.S.P. (EFIGAS S.A. E.S.P.)</v>
      </c>
      <c r="J6994" t="s">
        <v>1679</v>
      </c>
      <c r="K6994" s="105" t="str">
        <f>+VLOOKUP(FACTURACION[[#This Row],[REFERENCIA]],CODINV,2,FALSE)</f>
        <v>MEDIDOR BK G4 C: DE 1"</v>
      </c>
      <c r="L6994" s="105" t="str">
        <f>IF(VLOOKUP(FACTURACION[[#This Row],[REFERENCIA]],CODINV,3,FALSE)=0,"",VLOOKUP(FACTURACION[[#This Row],[REFERENCIA]],CODINV,3,FALSE))</f>
        <v/>
      </c>
      <c r="M6994" s="105" t="str">
        <f>+VLOOKUP(FACTURACION[[#This Row],[REFERENCIA]],CODINV,4,FALSE)</f>
        <v>MEDIDORES</v>
      </c>
      <c r="N6994" s="105" t="str">
        <f>+VLOOKUP(FACTURACION[[#This Row],[REFERENCIA]],CODINV,5,FALSE)</f>
        <v>HONEYWELL</v>
      </c>
      <c r="O6994">
        <v>30</v>
      </c>
      <c r="P6994" s="113">
        <v>162695</v>
      </c>
      <c r="Q6994" s="107">
        <f>+FACTURACION[[#This Row],[CANTIDAD]]*FACTURACION[[#This Row],[VR UNITARIO]]/1000</f>
        <v>4880.8500000000004</v>
      </c>
      <c r="R6994" s="105" t="str">
        <f>+VLOOKUP(FACTURACION[[#This Row],[NIT]],TABLACLIENTE,5,FALSE)</f>
        <v>MANIZALES</v>
      </c>
    </row>
    <row r="6995" spans="3:18">
      <c r="C6995" s="29">
        <v>2020</v>
      </c>
      <c r="D6995" s="30" t="s">
        <v>705</v>
      </c>
      <c r="E6995" s="30">
        <f>MONTH(FACTURACION[[#This Row],[MES]]&amp;1)</f>
        <v>12</v>
      </c>
      <c r="F6995" s="223">
        <f>DATE(FACTURACION[[#This Row],[AÑO]],FACTURACION[[#This Row],[Mes numero]],1)</f>
        <v>44166</v>
      </c>
      <c r="G6995" s="162" t="s">
        <v>5617</v>
      </c>
      <c r="H6995" s="121">
        <v>800202395</v>
      </c>
      <c r="I6995" s="105" t="str">
        <f>+VLOOKUP(FACTURACION[[#This Row],[NIT]],TABLACLIENTE,2,FALSE)</f>
        <v>EFIGAS GAS NATURAL S.A. E.S.P. (EFIGAS S.A. E.S.P.)</v>
      </c>
      <c r="J6995" t="s">
        <v>1679</v>
      </c>
      <c r="K6995" s="105" t="str">
        <f>+VLOOKUP(FACTURACION[[#This Row],[REFERENCIA]],CODINV,2,FALSE)</f>
        <v>MEDIDOR BK G4 C: DE 1"</v>
      </c>
      <c r="L6995" s="105" t="str">
        <f>IF(VLOOKUP(FACTURACION[[#This Row],[REFERENCIA]],CODINV,3,FALSE)=0,"",VLOOKUP(FACTURACION[[#This Row],[REFERENCIA]],CODINV,3,FALSE))</f>
        <v/>
      </c>
      <c r="M6995" s="105" t="str">
        <f>+VLOOKUP(FACTURACION[[#This Row],[REFERENCIA]],CODINV,4,FALSE)</f>
        <v>MEDIDORES</v>
      </c>
      <c r="N6995" s="105" t="str">
        <f>+VLOOKUP(FACTURACION[[#This Row],[REFERENCIA]],CODINV,5,FALSE)</f>
        <v>HONEYWELL</v>
      </c>
      <c r="O6995">
        <v>20</v>
      </c>
      <c r="P6995" s="113">
        <v>162695</v>
      </c>
      <c r="Q6995" s="107">
        <f>+FACTURACION[[#This Row],[CANTIDAD]]*FACTURACION[[#This Row],[VR UNITARIO]]/1000</f>
        <v>3253.9</v>
      </c>
      <c r="R6995" s="105" t="str">
        <f>+VLOOKUP(FACTURACION[[#This Row],[NIT]],TABLACLIENTE,5,FALSE)</f>
        <v>MANIZALES</v>
      </c>
    </row>
    <row r="6996" spans="3:18">
      <c r="C6996" s="29">
        <v>2020</v>
      </c>
      <c r="D6996" s="30" t="s">
        <v>705</v>
      </c>
      <c r="E6996" s="30">
        <f>MONTH(FACTURACION[[#This Row],[MES]]&amp;1)</f>
        <v>12</v>
      </c>
      <c r="F6996" s="223">
        <f>DATE(FACTURACION[[#This Row],[AÑO]],FACTURACION[[#This Row],[Mes numero]],1)</f>
        <v>44166</v>
      </c>
      <c r="G6996" s="162" t="s">
        <v>5618</v>
      </c>
      <c r="H6996" s="121">
        <v>800202395</v>
      </c>
      <c r="I6996" s="105" t="str">
        <f>+VLOOKUP(FACTURACION[[#This Row],[NIT]],TABLACLIENTE,2,FALSE)</f>
        <v>EFIGAS GAS NATURAL S.A. E.S.P. (EFIGAS S.A. E.S.P.)</v>
      </c>
      <c r="J6996" t="s">
        <v>1679</v>
      </c>
      <c r="K6996" s="105" t="str">
        <f>+VLOOKUP(FACTURACION[[#This Row],[REFERENCIA]],CODINV,2,FALSE)</f>
        <v>MEDIDOR BK G4 C: DE 1"</v>
      </c>
      <c r="L6996" s="105" t="str">
        <f>IF(VLOOKUP(FACTURACION[[#This Row],[REFERENCIA]],CODINV,3,FALSE)=0,"",VLOOKUP(FACTURACION[[#This Row],[REFERENCIA]],CODINV,3,FALSE))</f>
        <v/>
      </c>
      <c r="M6996" s="105" t="str">
        <f>+VLOOKUP(FACTURACION[[#This Row],[REFERENCIA]],CODINV,4,FALSE)</f>
        <v>MEDIDORES</v>
      </c>
      <c r="N6996" s="105" t="str">
        <f>+VLOOKUP(FACTURACION[[#This Row],[REFERENCIA]],CODINV,5,FALSE)</f>
        <v>HONEYWELL</v>
      </c>
      <c r="O6996">
        <v>27</v>
      </c>
      <c r="P6996" s="113">
        <v>162695</v>
      </c>
      <c r="Q6996" s="107">
        <f>+FACTURACION[[#This Row],[CANTIDAD]]*FACTURACION[[#This Row],[VR UNITARIO]]/1000</f>
        <v>4392.7650000000003</v>
      </c>
      <c r="R6996" s="105" t="str">
        <f>+VLOOKUP(FACTURACION[[#This Row],[NIT]],TABLACLIENTE,5,FALSE)</f>
        <v>MANIZALES</v>
      </c>
    </row>
    <row r="6997" spans="3:18">
      <c r="C6997" s="29">
        <v>2020</v>
      </c>
      <c r="D6997" s="30" t="s">
        <v>705</v>
      </c>
      <c r="E6997" s="30">
        <f>MONTH(FACTURACION[[#This Row],[MES]]&amp;1)</f>
        <v>12</v>
      </c>
      <c r="F6997" s="223">
        <f>DATE(FACTURACION[[#This Row],[AÑO]],FACTURACION[[#This Row],[Mes numero]],1)</f>
        <v>44166</v>
      </c>
      <c r="G6997" s="162" t="s">
        <v>5619</v>
      </c>
      <c r="H6997" s="121">
        <v>900396759</v>
      </c>
      <c r="I6997" s="105" t="str">
        <f>+VLOOKUP(FACTURACION[[#This Row],[NIT]],TABLACLIENTE,2,FALSE)</f>
        <v>CHILCO DISTRIBUIDORA DE GAS Y ENERGIA S.A.S. E.S.P.</v>
      </c>
      <c r="J6997" t="s">
        <v>190</v>
      </c>
      <c r="K6997" s="105" t="str">
        <f>+VLOOKUP(FACTURACION[[#This Row],[REFERENCIA]],CODINV,2,FALSE)</f>
        <v>VALVULA DE GLOBO 3/4" RECTA</v>
      </c>
      <c r="L6997" s="105" t="str">
        <f>IF(VLOOKUP(FACTURACION[[#This Row],[REFERENCIA]],CODINV,3,FALSE)=0,"",VLOOKUP(FACTURACION[[#This Row],[REFERENCIA]],CODINV,3,FALSE))</f>
        <v>7705P</v>
      </c>
      <c r="M6997" s="105" t="str">
        <f>+VLOOKUP(FACTURACION[[#This Row],[REFERENCIA]],CODINV,4,FALSE)</f>
        <v>VÁLVULAS Y MULTIVÁLVULAS</v>
      </c>
      <c r="N6997" s="105" t="str">
        <f>+VLOOKUP(FACTURACION[[#This Row],[REFERENCIA]],CODINV,5,FALSE)</f>
        <v>REGO</v>
      </c>
      <c r="O6997">
        <v>1</v>
      </c>
      <c r="P6997" s="113">
        <v>245376</v>
      </c>
      <c r="Q6997" s="107">
        <f>+FACTURACION[[#This Row],[CANTIDAD]]*FACTURACION[[#This Row],[VR UNITARIO]]/1000</f>
        <v>245.376</v>
      </c>
      <c r="R6997" s="105" t="str">
        <f>+VLOOKUP(FACTURACION[[#This Row],[NIT]],TABLACLIENTE,5,FALSE)</f>
        <v>BOGOTÁ D.C.</v>
      </c>
    </row>
    <row r="6998" spans="3:18">
      <c r="C6998" s="29">
        <v>2021</v>
      </c>
      <c r="D6998" s="30" t="s">
        <v>229</v>
      </c>
      <c r="E6998" s="30">
        <f>MONTH(FACTURACION[[#This Row],[MES]]&amp;1)</f>
        <v>1</v>
      </c>
      <c r="F6998" s="223">
        <f>DATE(FACTURACION[[#This Row],[AÑO]],FACTURACION[[#This Row],[Mes numero]],1)</f>
        <v>44197</v>
      </c>
      <c r="G6998" s="162" t="s">
        <v>5625</v>
      </c>
      <c r="H6998" s="121">
        <v>890500726</v>
      </c>
      <c r="I6998" s="105" t="str">
        <f>+VLOOKUP(FACTURACION[[#This Row],[NIT]],TABLACLIENTE,2,FALSE)</f>
        <v>NORTESANTANDEREANA DE GAS S.A. E.S.P (NORGAS S.A. E.S.P.)</v>
      </c>
      <c r="J6998" t="s">
        <v>28</v>
      </c>
      <c r="K6998" s="105" t="str">
        <f>+VLOOKUP(FACTURACION[[#This Row],[REFERENCIA]],CODINV,2,FALSE)</f>
        <v>REGULADOR SR 113 3/4 R: 7-12 O:1/4</v>
      </c>
      <c r="L6998" s="105" t="str">
        <f>IF(VLOOKUP(FACTURACION[[#This Row],[REFERENCIA]],CODINV,3,FALSE)=0,"",VLOOKUP(FACTURACION[[#This Row],[REFERENCIA]],CODINV,3,FALSE))</f>
        <v/>
      </c>
      <c r="M6998" s="105" t="str">
        <f>+VLOOKUP(FACTURACION[[#This Row],[REFERENCIA]],CODINV,4,FALSE)</f>
        <v>REGULADORES</v>
      </c>
      <c r="N6998" s="105" t="str">
        <f>+VLOOKUP(FACTURACION[[#This Row],[REFERENCIA]],CODINV,5,FALSE)</f>
        <v>HONEYWELL</v>
      </c>
      <c r="O6998">
        <v>8</v>
      </c>
      <c r="P6998" s="113">
        <v>155000</v>
      </c>
      <c r="Q6998" s="107">
        <f>+FACTURACION[[#This Row],[CANTIDAD]]*FACTURACION[[#This Row],[VR UNITARIO]]/1000</f>
        <v>1240</v>
      </c>
      <c r="R6998" s="105" t="str">
        <f>+VLOOKUP(FACTURACION[[#This Row],[NIT]],TABLACLIENTE,5,FALSE)</f>
        <v>BUCARAMANGA</v>
      </c>
    </row>
    <row r="6999" spans="3:18">
      <c r="C6999" s="29">
        <v>2021</v>
      </c>
      <c r="D6999" s="30" t="s">
        <v>229</v>
      </c>
      <c r="E6999" s="30">
        <f>MONTH(FACTURACION[[#This Row],[MES]]&amp;1)</f>
        <v>1</v>
      </c>
      <c r="F6999" s="223">
        <f>DATE(FACTURACION[[#This Row],[AÑO]],FACTURACION[[#This Row],[Mes numero]],1)</f>
        <v>44197</v>
      </c>
      <c r="G6999" s="162" t="s">
        <v>5625</v>
      </c>
      <c r="H6999" s="121">
        <v>890500726</v>
      </c>
      <c r="I6999" s="105" t="str">
        <f>+VLOOKUP(FACTURACION[[#This Row],[NIT]],TABLACLIENTE,2,FALSE)</f>
        <v>NORTESANTANDEREANA DE GAS S.A. E.S.P (NORGAS S.A. E.S.P.)</v>
      </c>
      <c r="J6999" t="s">
        <v>6</v>
      </c>
      <c r="K6999" s="105" t="str">
        <f>+VLOOKUP(FACTURACION[[#This Row],[REFERENCIA]],CODINV,2,FALSE)</f>
        <v>REG.1813C C:3/4" R:6-15" O:1/2</v>
      </c>
      <c r="L6999" s="105" t="str">
        <f>IF(VLOOKUP(FACTURACION[[#This Row],[REFERENCIA]],CODINV,3,FALSE)=0,"",VLOOKUP(FACTURACION[[#This Row],[REFERENCIA]],CODINV,3,FALSE))</f>
        <v/>
      </c>
      <c r="M6999" s="105" t="str">
        <f>+VLOOKUP(FACTURACION[[#This Row],[REFERENCIA]],CODINV,4,FALSE)</f>
        <v>REGULADORES</v>
      </c>
      <c r="N6999" s="105" t="str">
        <f>+VLOOKUP(FACTURACION[[#This Row],[REFERENCIA]],CODINV,5,FALSE)</f>
        <v>HONEYWELL</v>
      </c>
      <c r="O6999">
        <v>5</v>
      </c>
      <c r="P6999" s="113">
        <v>165000</v>
      </c>
      <c r="Q6999" s="107">
        <f>+FACTURACION[[#This Row],[CANTIDAD]]*FACTURACION[[#This Row],[VR UNITARIO]]/1000</f>
        <v>825</v>
      </c>
      <c r="R6999" s="105" t="str">
        <f>+VLOOKUP(FACTURACION[[#This Row],[NIT]],TABLACLIENTE,5,FALSE)</f>
        <v>BUCARAMANGA</v>
      </c>
    </row>
    <row r="7000" spans="3:18">
      <c r="C7000" s="29">
        <v>2021</v>
      </c>
      <c r="D7000" s="30" t="s">
        <v>229</v>
      </c>
      <c r="E7000" s="30">
        <f>MONTH(FACTURACION[[#This Row],[MES]]&amp;1)</f>
        <v>1</v>
      </c>
      <c r="F7000" s="223">
        <f>DATE(FACTURACION[[#This Row],[AÑO]],FACTURACION[[#This Row],[Mes numero]],1)</f>
        <v>44197</v>
      </c>
      <c r="G7000" s="162" t="s">
        <v>5626</v>
      </c>
      <c r="H7000" s="121">
        <v>890500726</v>
      </c>
      <c r="I7000" s="105" t="str">
        <f>+VLOOKUP(FACTURACION[[#This Row],[NIT]],TABLACLIENTE,2,FALSE)</f>
        <v>NORTESANTANDEREANA DE GAS S.A. E.S.P (NORGAS S.A. E.S.P.)</v>
      </c>
      <c r="J7000" t="s">
        <v>913</v>
      </c>
      <c r="K7000" s="105" t="str">
        <f>+VLOOKUP(FACTURACION[[#This Row],[REFERENCIA]],CODINV,2,FALSE)</f>
        <v>TECLADO</v>
      </c>
      <c r="L7000" s="105" t="str">
        <f>IF(VLOOKUP(FACTURACION[[#This Row],[REFERENCIA]],CODINV,3,FALSE)=0,"",VLOOKUP(FACTURACION[[#This Row],[REFERENCIA]],CODINV,3,FALSE))</f>
        <v/>
      </c>
      <c r="M7000" s="105" t="str">
        <f>+VLOOKUP(FACTURACION[[#This Row],[REFERENCIA]],CODINV,4,FALSE)</f>
        <v>REPUESTOS Y ACCESORIOS</v>
      </c>
      <c r="N7000" s="105" t="str">
        <f>+VLOOKUP(FACTURACION[[#This Row],[REFERENCIA]],CODINV,5,FALSE)</f>
        <v>RED SEAL MEASUREMENT</v>
      </c>
      <c r="O7000">
        <v>4</v>
      </c>
      <c r="P7000" s="113">
        <v>310957</v>
      </c>
      <c r="Q7000" s="107">
        <f>+FACTURACION[[#This Row],[CANTIDAD]]*FACTURACION[[#This Row],[VR UNITARIO]]/1000</f>
        <v>1243.828</v>
      </c>
      <c r="R7000" s="105" t="str">
        <f>+VLOOKUP(FACTURACION[[#This Row],[NIT]],TABLACLIENTE,5,FALSE)</f>
        <v>BUCARAMANGA</v>
      </c>
    </row>
    <row r="7001" spans="3:18">
      <c r="C7001" s="29">
        <v>2021</v>
      </c>
      <c r="D7001" s="30" t="s">
        <v>229</v>
      </c>
      <c r="E7001" s="30">
        <f>MONTH(FACTURACION[[#This Row],[MES]]&amp;1)</f>
        <v>1</v>
      </c>
      <c r="F7001" s="223">
        <f>DATE(FACTURACION[[#This Row],[AÑO]],FACTURACION[[#This Row],[Mes numero]],1)</f>
        <v>44197</v>
      </c>
      <c r="G7001" s="178" t="s">
        <v>5627</v>
      </c>
      <c r="H7001" s="121">
        <v>800202395</v>
      </c>
      <c r="I7001" s="105" t="str">
        <f>+VLOOKUP(FACTURACION[[#This Row],[NIT]],TABLACLIENTE,2,FALSE)</f>
        <v>EFIGAS GAS NATURAL S.A. E.S.P. (EFIGAS S.A. E.S.P.)</v>
      </c>
      <c r="J7001" t="s">
        <v>262</v>
      </c>
      <c r="K7001" s="105" t="str">
        <f>+VLOOKUP(FACTURACION[[#This Row],[REFERENCIA]],CODINV,2,FALSE)</f>
        <v>MEDIDOR AL-425 C:1 1/4" MAOP 25 PSIG</v>
      </c>
      <c r="L7001" s="105" t="str">
        <f>IF(VLOOKUP(FACTURACION[[#This Row],[REFERENCIA]],CODINV,3,FALSE)=0,"",VLOOKUP(FACTURACION[[#This Row],[REFERENCIA]],CODINV,3,FALSE))</f>
        <v/>
      </c>
      <c r="M7001" s="105" t="str">
        <f>+VLOOKUP(FACTURACION[[#This Row],[REFERENCIA]],CODINV,4,FALSE)</f>
        <v>MEDIDORES</v>
      </c>
      <c r="N7001" s="105" t="str">
        <f>+VLOOKUP(FACTURACION[[#This Row],[REFERENCIA]],CODINV,5,FALSE)</f>
        <v>HONEYWELL</v>
      </c>
      <c r="O7001">
        <v>0</v>
      </c>
      <c r="P7001" s="113">
        <v>729473</v>
      </c>
      <c r="Q7001" s="107">
        <f>+FACTURACION[[#This Row],[CANTIDAD]]*FACTURACION[[#This Row],[VR UNITARIO]]/1000</f>
        <v>0</v>
      </c>
      <c r="R7001" s="105" t="str">
        <f>+VLOOKUP(FACTURACION[[#This Row],[NIT]],TABLACLIENTE,5,FALSE)</f>
        <v>MANIZALES</v>
      </c>
    </row>
    <row r="7002" spans="3:18">
      <c r="C7002" s="29">
        <v>2021</v>
      </c>
      <c r="D7002" s="30" t="s">
        <v>229</v>
      </c>
      <c r="E7002" s="30">
        <f>MONTH(FACTURACION[[#This Row],[MES]]&amp;1)</f>
        <v>1</v>
      </c>
      <c r="F7002" s="223">
        <f>DATE(FACTURACION[[#This Row],[AÑO]],FACTURACION[[#This Row],[Mes numero]],1)</f>
        <v>44197</v>
      </c>
      <c r="G7002" s="162" t="s">
        <v>5628</v>
      </c>
      <c r="H7002" s="121">
        <v>800202395</v>
      </c>
      <c r="I7002" s="105" t="str">
        <f>+VLOOKUP(FACTURACION[[#This Row],[NIT]],TABLACLIENTE,2,FALSE)</f>
        <v>EFIGAS GAS NATURAL S.A. E.S.P. (EFIGAS S.A. E.S.P.)</v>
      </c>
      <c r="J7002" t="s">
        <v>262</v>
      </c>
      <c r="K7002" s="105" t="str">
        <f>+VLOOKUP(FACTURACION[[#This Row],[REFERENCIA]],CODINV,2,FALSE)</f>
        <v>MEDIDOR AL-425 C:1 1/4" MAOP 25 PSIG</v>
      </c>
      <c r="L7002" s="105" t="str">
        <f>IF(VLOOKUP(FACTURACION[[#This Row],[REFERENCIA]],CODINV,3,FALSE)=0,"",VLOOKUP(FACTURACION[[#This Row],[REFERENCIA]],CODINV,3,FALSE))</f>
        <v/>
      </c>
      <c r="M7002" s="105" t="str">
        <f>+VLOOKUP(FACTURACION[[#This Row],[REFERENCIA]],CODINV,4,FALSE)</f>
        <v>MEDIDORES</v>
      </c>
      <c r="N7002" s="105" t="str">
        <f>+VLOOKUP(FACTURACION[[#This Row],[REFERENCIA]],CODINV,5,FALSE)</f>
        <v>HONEYWELL</v>
      </c>
      <c r="O7002">
        <v>5</v>
      </c>
      <c r="P7002" s="113">
        <v>729473</v>
      </c>
      <c r="Q7002" s="107">
        <f>+FACTURACION[[#This Row],[CANTIDAD]]*FACTURACION[[#This Row],[VR UNITARIO]]/1000</f>
        <v>3647.3649999999998</v>
      </c>
      <c r="R7002" s="105" t="str">
        <f>+VLOOKUP(FACTURACION[[#This Row],[NIT]],TABLACLIENTE,5,FALSE)</f>
        <v>MANIZALES</v>
      </c>
    </row>
    <row r="7003" spans="3:18">
      <c r="C7003" s="29">
        <v>2021</v>
      </c>
      <c r="D7003" s="30" t="s">
        <v>229</v>
      </c>
      <c r="E7003" s="30">
        <f>MONTH(FACTURACION[[#This Row],[MES]]&amp;1)</f>
        <v>1</v>
      </c>
      <c r="F7003" s="223">
        <f>DATE(FACTURACION[[#This Row],[AÑO]],FACTURACION[[#This Row],[Mes numero]],1)</f>
        <v>44197</v>
      </c>
      <c r="G7003" s="162" t="s">
        <v>5629</v>
      </c>
      <c r="H7003" s="121">
        <v>800202395</v>
      </c>
      <c r="I7003" s="105" t="str">
        <f>+VLOOKUP(FACTURACION[[#This Row],[NIT]],TABLACLIENTE,2,FALSE)</f>
        <v>EFIGAS GAS NATURAL S.A. E.S.P. (EFIGAS S.A. E.S.P.)</v>
      </c>
      <c r="J7003" t="s">
        <v>262</v>
      </c>
      <c r="K7003" s="105" t="str">
        <f>+VLOOKUP(FACTURACION[[#This Row],[REFERENCIA]],CODINV,2,FALSE)</f>
        <v>MEDIDOR AL-425 C:1 1/4" MAOP 25 PSIG</v>
      </c>
      <c r="L7003" s="105" t="str">
        <f>IF(VLOOKUP(FACTURACION[[#This Row],[REFERENCIA]],CODINV,3,FALSE)=0,"",VLOOKUP(FACTURACION[[#This Row],[REFERENCIA]],CODINV,3,FALSE))</f>
        <v/>
      </c>
      <c r="M7003" s="105" t="str">
        <f>+VLOOKUP(FACTURACION[[#This Row],[REFERENCIA]],CODINV,4,FALSE)</f>
        <v>MEDIDORES</v>
      </c>
      <c r="N7003" s="105" t="str">
        <f>+VLOOKUP(FACTURACION[[#This Row],[REFERENCIA]],CODINV,5,FALSE)</f>
        <v>HONEYWELL</v>
      </c>
      <c r="O7003">
        <v>5</v>
      </c>
      <c r="P7003" s="113">
        <v>729473</v>
      </c>
      <c r="Q7003" s="107">
        <f>+FACTURACION[[#This Row],[CANTIDAD]]*FACTURACION[[#This Row],[VR UNITARIO]]/1000</f>
        <v>3647.3649999999998</v>
      </c>
      <c r="R7003" s="105" t="str">
        <f>+VLOOKUP(FACTURACION[[#This Row],[NIT]],TABLACLIENTE,5,FALSE)</f>
        <v>MANIZALES</v>
      </c>
    </row>
    <row r="7004" spans="3:18">
      <c r="C7004" s="29">
        <v>2021</v>
      </c>
      <c r="D7004" s="30" t="s">
        <v>229</v>
      </c>
      <c r="E7004" s="30">
        <f>MONTH(FACTURACION[[#This Row],[MES]]&amp;1)</f>
        <v>1</v>
      </c>
      <c r="F7004" s="223">
        <f>DATE(FACTURACION[[#This Row],[AÑO]],FACTURACION[[#This Row],[Mes numero]],1)</f>
        <v>44197</v>
      </c>
      <c r="G7004" s="162" t="s">
        <v>5630</v>
      </c>
      <c r="H7004" s="121">
        <v>800021272</v>
      </c>
      <c r="I7004" s="105" t="str">
        <f>+VLOOKUP(FACTURACION[[#This Row],[NIT]],TABLACLIENTE,2,FALSE)</f>
        <v>GASES DEL LLANO S.A. E.S.P (LLANOGAS S.A. E.S.P.)</v>
      </c>
      <c r="J7004" t="s">
        <v>6</v>
      </c>
      <c r="K7004" s="105" t="str">
        <f>+VLOOKUP(FACTURACION[[#This Row],[REFERENCIA]],CODINV,2,FALSE)</f>
        <v>REG.1813C C:3/4" R:6-15" O:1/2</v>
      </c>
      <c r="L7004" s="105" t="str">
        <f>IF(VLOOKUP(FACTURACION[[#This Row],[REFERENCIA]],CODINV,3,FALSE)=0,"",VLOOKUP(FACTURACION[[#This Row],[REFERENCIA]],CODINV,3,FALSE))</f>
        <v/>
      </c>
      <c r="M7004" s="105" t="str">
        <f>+VLOOKUP(FACTURACION[[#This Row],[REFERENCIA]],CODINV,4,FALSE)</f>
        <v>REGULADORES</v>
      </c>
      <c r="N7004" s="105" t="str">
        <f>+VLOOKUP(FACTURACION[[#This Row],[REFERENCIA]],CODINV,5,FALSE)</f>
        <v>HONEYWELL</v>
      </c>
      <c r="O7004">
        <v>3</v>
      </c>
      <c r="P7004" s="113">
        <v>157623.32999999999</v>
      </c>
      <c r="Q7004" s="107">
        <f>+FACTURACION[[#This Row],[CANTIDAD]]*FACTURACION[[#This Row],[VR UNITARIO]]/1000</f>
        <v>472.86998999999997</v>
      </c>
      <c r="R7004" s="105" t="str">
        <f>+VLOOKUP(FACTURACION[[#This Row],[NIT]],TABLACLIENTE,5,FALSE)</f>
        <v>VILLAVICENCIO</v>
      </c>
    </row>
    <row r="7005" spans="3:18">
      <c r="C7005" s="29">
        <v>2021</v>
      </c>
      <c r="D7005" s="30" t="s">
        <v>229</v>
      </c>
      <c r="E7005" s="30">
        <f>MONTH(FACTURACION[[#This Row],[MES]]&amp;1)</f>
        <v>1</v>
      </c>
      <c r="F7005" s="223">
        <f>DATE(FACTURACION[[#This Row],[AÑO]],FACTURACION[[#This Row],[Mes numero]],1)</f>
        <v>44197</v>
      </c>
      <c r="G7005" s="162" t="s">
        <v>5631</v>
      </c>
      <c r="H7005" s="121">
        <v>800021272</v>
      </c>
      <c r="I7005" s="105" t="str">
        <f>+VLOOKUP(FACTURACION[[#This Row],[NIT]],TABLACLIENTE,2,FALSE)</f>
        <v>GASES DEL LLANO S.A. E.S.P (LLANOGAS S.A. E.S.P.)</v>
      </c>
      <c r="J7005" t="s">
        <v>905</v>
      </c>
      <c r="K7005" s="105" t="str">
        <f>+VLOOKUP(FACTURACION[[#This Row],[REFERENCIA]],CODINV,2,FALSE)</f>
        <v>REG. 1800 CPB2 1" O:1/2 R:STD</v>
      </c>
      <c r="L7005" s="105" t="str">
        <f>IF(VLOOKUP(FACTURACION[[#This Row],[REFERENCIA]],CODINV,3,FALSE)=0,"",VLOOKUP(FACTURACION[[#This Row],[REFERENCIA]],CODINV,3,FALSE))</f>
        <v/>
      </c>
      <c r="M7005" s="105" t="str">
        <f>+VLOOKUP(FACTURACION[[#This Row],[REFERENCIA]],CODINV,4,FALSE)</f>
        <v>REGULADORES</v>
      </c>
      <c r="N7005" s="105" t="str">
        <f>+VLOOKUP(FACTURACION[[#This Row],[REFERENCIA]],CODINV,5,FALSE)</f>
        <v>HONEYWELL</v>
      </c>
      <c r="O7005">
        <v>1</v>
      </c>
      <c r="P7005" s="113">
        <v>783748</v>
      </c>
      <c r="Q7005" s="107">
        <f>+FACTURACION[[#This Row],[CANTIDAD]]*FACTURACION[[#This Row],[VR UNITARIO]]/1000</f>
        <v>783.74800000000005</v>
      </c>
      <c r="R7005" s="105" t="str">
        <f>+VLOOKUP(FACTURACION[[#This Row],[NIT]],TABLACLIENTE,5,FALSE)</f>
        <v>VILLAVICENCIO</v>
      </c>
    </row>
    <row r="7006" spans="3:18">
      <c r="C7006" s="29">
        <v>2021</v>
      </c>
      <c r="D7006" s="30" t="s">
        <v>229</v>
      </c>
      <c r="E7006" s="30">
        <f>MONTH(FACTURACION[[#This Row],[MES]]&amp;1)</f>
        <v>1</v>
      </c>
      <c r="F7006" s="223">
        <f>DATE(FACTURACION[[#This Row],[AÑO]],FACTURACION[[#This Row],[Mes numero]],1)</f>
        <v>44197</v>
      </c>
      <c r="G7006" s="162" t="s">
        <v>5632</v>
      </c>
      <c r="H7006" s="121">
        <v>892115036</v>
      </c>
      <c r="I7006" s="105" t="str">
        <f>+VLOOKUP(FACTURACION[[#This Row],[NIT]],TABLACLIENTE,2,FALSE)</f>
        <v>GASES DE LA GUAJIRA S.A. E. S. P. (GASGUAJIRA S.A. E.S.P.)</v>
      </c>
      <c r="J7006" t="s">
        <v>108</v>
      </c>
      <c r="K7006" s="105" t="str">
        <f>+VLOOKUP(FACTURACION[[#This Row],[REFERENCIA]],CODINV,2,FALSE)</f>
        <v>MEDIDOR BK G4 C:1/2"</v>
      </c>
      <c r="L7006" s="105" t="str">
        <f>IF(VLOOKUP(FACTURACION[[#This Row],[REFERENCIA]],CODINV,3,FALSE)=0,"",VLOOKUP(FACTURACION[[#This Row],[REFERENCIA]],CODINV,3,FALSE))</f>
        <v>G4K MT 152MM</v>
      </c>
      <c r="M7006" s="105" t="str">
        <f>+VLOOKUP(FACTURACION[[#This Row],[REFERENCIA]],CODINV,4,FALSE)</f>
        <v>MEDIDORES</v>
      </c>
      <c r="N7006" s="105" t="str">
        <f>+VLOOKUP(FACTURACION[[#This Row],[REFERENCIA]],CODINV,5,FALSE)</f>
        <v>HONEYWELL</v>
      </c>
      <c r="O7006">
        <v>40</v>
      </c>
      <c r="P7006" s="113">
        <v>178205</v>
      </c>
      <c r="Q7006" s="107">
        <f>+FACTURACION[[#This Row],[CANTIDAD]]*FACTURACION[[#This Row],[VR UNITARIO]]/1000</f>
        <v>7128.2</v>
      </c>
      <c r="R7006" s="105" t="str">
        <f>+VLOOKUP(FACTURACION[[#This Row],[NIT]],TABLACLIENTE,5,FALSE)</f>
        <v>RIOHACHA</v>
      </c>
    </row>
    <row r="7007" spans="3:18">
      <c r="C7007" s="29">
        <v>2021</v>
      </c>
      <c r="D7007" s="30" t="s">
        <v>229</v>
      </c>
      <c r="E7007" s="30">
        <f>MONTH(FACTURACION[[#This Row],[MES]]&amp;1)</f>
        <v>1</v>
      </c>
      <c r="F7007" s="223">
        <f>DATE(FACTURACION[[#This Row],[AÑO]],FACTURACION[[#This Row],[Mes numero]],1)</f>
        <v>44197</v>
      </c>
      <c r="G7007" s="162" t="s">
        <v>5633</v>
      </c>
      <c r="H7007" s="121">
        <v>890101691</v>
      </c>
      <c r="I7007" s="105" t="str">
        <f>+VLOOKUP(FACTURACION[[#This Row],[NIT]],TABLACLIENTE,2,FALSE)</f>
        <v>GASES DEL CARIBE S.A.E.S.P. (GASCARIBE S.A E.S.P.)</v>
      </c>
      <c r="J7007" t="s">
        <v>108</v>
      </c>
      <c r="K7007" s="105" t="str">
        <f>+VLOOKUP(FACTURACION[[#This Row],[REFERENCIA]],CODINV,2,FALSE)</f>
        <v>MEDIDOR BK G4 C:1/2"</v>
      </c>
      <c r="L7007" s="105" t="str">
        <f>IF(VLOOKUP(FACTURACION[[#This Row],[REFERENCIA]],CODINV,3,FALSE)=0,"",VLOOKUP(FACTURACION[[#This Row],[REFERENCIA]],CODINV,3,FALSE))</f>
        <v>G4K MT 152MM</v>
      </c>
      <c r="M7007" s="105" t="str">
        <f>+VLOOKUP(FACTURACION[[#This Row],[REFERENCIA]],CODINV,4,FALSE)</f>
        <v>MEDIDORES</v>
      </c>
      <c r="N7007" s="105" t="str">
        <f>+VLOOKUP(FACTURACION[[#This Row],[REFERENCIA]],CODINV,5,FALSE)</f>
        <v>HONEYWELL</v>
      </c>
      <c r="O7007">
        <v>200</v>
      </c>
      <c r="P7007" s="113">
        <v>177296</v>
      </c>
      <c r="Q7007" s="107">
        <f>+FACTURACION[[#This Row],[CANTIDAD]]*FACTURACION[[#This Row],[VR UNITARIO]]/1000</f>
        <v>35459.199999999997</v>
      </c>
      <c r="R7007" s="105" t="str">
        <f>+VLOOKUP(FACTURACION[[#This Row],[NIT]],TABLACLIENTE,5,FALSE)</f>
        <v>BARRANQUILLA</v>
      </c>
    </row>
    <row r="7008" spans="3:18">
      <c r="C7008" s="29">
        <v>2021</v>
      </c>
      <c r="D7008" s="30" t="s">
        <v>229</v>
      </c>
      <c r="E7008" s="30">
        <f>MONTH(FACTURACION[[#This Row],[MES]]&amp;1)</f>
        <v>1</v>
      </c>
      <c r="F7008" s="223">
        <f>DATE(FACTURACION[[#This Row],[AÑO]],FACTURACION[[#This Row],[Mes numero]],1)</f>
        <v>44197</v>
      </c>
      <c r="G7008" s="162" t="s">
        <v>5633</v>
      </c>
      <c r="H7008" s="121">
        <v>890101691</v>
      </c>
      <c r="I7008" s="105" t="str">
        <f>+VLOOKUP(FACTURACION[[#This Row],[NIT]],TABLACLIENTE,2,FALSE)</f>
        <v>GASES DEL CARIBE S.A.E.S.P. (GASCARIBE S.A E.S.P.)</v>
      </c>
      <c r="J7008" t="s">
        <v>20</v>
      </c>
      <c r="K7008" s="105" t="str">
        <f>+VLOOKUP(FACTURACION[[#This Row],[REFERENCIA]],CODINV,2,FALSE)</f>
        <v xml:space="preserve">MEDIDOR AC-250 C: 3/4" CON CONECTORES </v>
      </c>
      <c r="L7008" s="105" t="str">
        <f>IF(VLOOKUP(FACTURACION[[#This Row],[REFERENCIA]],CODINV,3,FALSE)=0,"",VLOOKUP(FACTURACION[[#This Row],[REFERENCIA]],CODINV,3,FALSE))</f>
        <v/>
      </c>
      <c r="M7008" s="105" t="str">
        <f>+VLOOKUP(FACTURACION[[#This Row],[REFERENCIA]],CODINV,4,FALSE)</f>
        <v>MEDIDORES</v>
      </c>
      <c r="N7008" s="105" t="str">
        <f>+VLOOKUP(FACTURACION[[#This Row],[REFERENCIA]],CODINV,5,FALSE)</f>
        <v>HONEYWELL</v>
      </c>
      <c r="O7008">
        <v>150</v>
      </c>
      <c r="P7008" s="113">
        <v>431868</v>
      </c>
      <c r="Q7008" s="107">
        <f>+FACTURACION[[#This Row],[CANTIDAD]]*FACTURACION[[#This Row],[VR UNITARIO]]/1000</f>
        <v>64780.2</v>
      </c>
      <c r="R7008" s="105" t="str">
        <f>+VLOOKUP(FACTURACION[[#This Row],[NIT]],TABLACLIENTE,5,FALSE)</f>
        <v>BARRANQUILLA</v>
      </c>
    </row>
    <row r="7009" spans="3:18">
      <c r="C7009" s="29">
        <v>2021</v>
      </c>
      <c r="D7009" s="30" t="s">
        <v>229</v>
      </c>
      <c r="E7009" s="30">
        <f>MONTH(FACTURACION[[#This Row],[MES]]&amp;1)</f>
        <v>1</v>
      </c>
      <c r="F7009" s="223">
        <f>DATE(FACTURACION[[#This Row],[AÑO]],FACTURACION[[#This Row],[Mes numero]],1)</f>
        <v>44197</v>
      </c>
      <c r="G7009" s="162" t="s">
        <v>5634</v>
      </c>
      <c r="H7009" s="121">
        <v>830043681</v>
      </c>
      <c r="I7009" s="105" t="str">
        <f>+VLOOKUP(FACTURACION[[#This Row],[NIT]],TABLACLIENTE,2,FALSE)</f>
        <v>INGENIERIA ELECTRONICA MARTINEZ LTDA (MELTRONIC LTDA)</v>
      </c>
      <c r="J7009" t="s">
        <v>198</v>
      </c>
      <c r="K7009" s="105" t="str">
        <f>+VLOOKUP(FACTURACION[[#This Row],[REFERENCIA]],CODINV,2,FALSE)</f>
        <v>REG. 1813C-HC C. 1 1/4" R: 6-15" O: 1/2</v>
      </c>
      <c r="L7009" s="105" t="str">
        <f>IF(VLOOKUP(FACTURACION[[#This Row],[REFERENCIA]],CODINV,3,FALSE)=0,"",VLOOKUP(FACTURACION[[#This Row],[REFERENCIA]],CODINV,3,FALSE))</f>
        <v/>
      </c>
      <c r="M7009" s="105" t="str">
        <f>+VLOOKUP(FACTURACION[[#This Row],[REFERENCIA]],CODINV,4,FALSE)</f>
        <v>REGULADORES</v>
      </c>
      <c r="N7009" s="105" t="str">
        <f>+VLOOKUP(FACTURACION[[#This Row],[REFERENCIA]],CODINV,5,FALSE)</f>
        <v>HONEYWELL</v>
      </c>
      <c r="O7009">
        <v>5</v>
      </c>
      <c r="P7009" s="113">
        <v>185000</v>
      </c>
      <c r="Q7009" s="107">
        <f>+FACTURACION[[#This Row],[CANTIDAD]]*FACTURACION[[#This Row],[VR UNITARIO]]/1000</f>
        <v>925</v>
      </c>
      <c r="R7009" s="105" t="str">
        <f>+VLOOKUP(FACTURACION[[#This Row],[NIT]],TABLACLIENTE,5,FALSE)</f>
        <v>BOGOTÁ D.C.</v>
      </c>
    </row>
    <row r="7010" spans="3:18">
      <c r="C7010" s="29">
        <v>2021</v>
      </c>
      <c r="D7010" s="30" t="s">
        <v>229</v>
      </c>
      <c r="E7010" s="30">
        <f>MONTH(FACTURACION[[#This Row],[MES]]&amp;1)</f>
        <v>1</v>
      </c>
      <c r="F7010" s="223">
        <f>DATE(FACTURACION[[#This Row],[AÑO]],FACTURACION[[#This Row],[Mes numero]],1)</f>
        <v>44197</v>
      </c>
      <c r="G7010" s="162" t="s">
        <v>5634</v>
      </c>
      <c r="H7010" s="121">
        <v>830043681</v>
      </c>
      <c r="I7010" s="105" t="str">
        <f>+VLOOKUP(FACTURACION[[#This Row],[NIT]],TABLACLIENTE,2,FALSE)</f>
        <v>INGENIERIA ELECTRONICA MARTINEZ LTDA (MELTRONIC LTDA)</v>
      </c>
      <c r="J7010" t="s">
        <v>1064</v>
      </c>
      <c r="K7010" s="105" t="str">
        <f>+VLOOKUP(FACTURACION[[#This Row],[REFERENCIA]],CODINV,2,FALSE)</f>
        <v>REG. 1813C C: 1" R: 6-15" O: 1/2</v>
      </c>
      <c r="L7010" s="105" t="str">
        <f>IF(VLOOKUP(FACTURACION[[#This Row],[REFERENCIA]],CODINV,3,FALSE)=0,"",VLOOKUP(FACTURACION[[#This Row],[REFERENCIA]],CODINV,3,FALSE))</f>
        <v/>
      </c>
      <c r="M7010" s="105" t="str">
        <f>+VLOOKUP(FACTURACION[[#This Row],[REFERENCIA]],CODINV,4,FALSE)</f>
        <v>REGULADORES</v>
      </c>
      <c r="N7010" s="105" t="str">
        <f>+VLOOKUP(FACTURACION[[#This Row],[REFERENCIA]],CODINV,5,FALSE)</f>
        <v>HONEYWELL</v>
      </c>
      <c r="O7010">
        <v>3</v>
      </c>
      <c r="P7010" s="113">
        <v>185000</v>
      </c>
      <c r="Q7010" s="107">
        <f>+FACTURACION[[#This Row],[CANTIDAD]]*FACTURACION[[#This Row],[VR UNITARIO]]/1000</f>
        <v>555</v>
      </c>
      <c r="R7010" s="105" t="str">
        <f>+VLOOKUP(FACTURACION[[#This Row],[NIT]],TABLACLIENTE,5,FALSE)</f>
        <v>BOGOTÁ D.C.</v>
      </c>
    </row>
    <row r="7011" spans="3:18">
      <c r="C7011" s="29">
        <v>2021</v>
      </c>
      <c r="D7011" s="30" t="s">
        <v>229</v>
      </c>
      <c r="E7011" s="30">
        <f>MONTH(FACTURACION[[#This Row],[MES]]&amp;1)</f>
        <v>1</v>
      </c>
      <c r="F7011" s="223">
        <f>DATE(FACTURACION[[#This Row],[AÑO]],FACTURACION[[#This Row],[Mes numero]],1)</f>
        <v>44197</v>
      </c>
      <c r="G7011" s="162" t="s">
        <v>5635</v>
      </c>
      <c r="H7011" s="121">
        <v>860033633</v>
      </c>
      <c r="I7011" s="105" t="str">
        <f>+VLOOKUP(FACTURACION[[#This Row],[NIT]],TABLACLIENTE,2,FALSE)</f>
        <v>RAYOGAS S.A. E.S.P.</v>
      </c>
      <c r="J7011" t="s">
        <v>5654</v>
      </c>
      <c r="K7011" s="105" t="str">
        <f>+VLOOKUP(FACTURACION[[#This Row],[REFERENCIA]],CODINV,2,FALSE)</f>
        <v>TRENZA COBRE POOL</v>
      </c>
      <c r="L7011" s="105" t="str">
        <f>IF(VLOOKUP(FACTURACION[[#This Row],[REFERENCIA]],CODINV,3,FALSE)=0,"",VLOOKUP(FACTURACION[[#This Row],[REFERENCIA]],CODINV,3,FALSE))</f>
        <v>912PS20</v>
      </c>
      <c r="M7011" s="105" t="str">
        <f>+VLOOKUP(FACTURACION[[#This Row],[REFERENCIA]],CODINV,4,FALSE)</f>
        <v>REPUESTOS Y ACCESORIOS</v>
      </c>
      <c r="N7011" s="105" t="str">
        <f>+VLOOKUP(FACTURACION[[#This Row],[REFERENCIA]],CODINV,5,FALSE)</f>
        <v>REGO</v>
      </c>
      <c r="O7011">
        <v>1</v>
      </c>
      <c r="P7011" s="113">
        <v>45430.57</v>
      </c>
      <c r="Q7011" s="107">
        <f>+FACTURACION[[#This Row],[CANTIDAD]]*FACTURACION[[#This Row],[VR UNITARIO]]/1000</f>
        <v>45.430570000000003</v>
      </c>
      <c r="R7011" s="105" t="str">
        <f>+VLOOKUP(FACTURACION[[#This Row],[NIT]],TABLACLIENTE,5,FALSE)</f>
        <v>BOGOTÁ D.C.</v>
      </c>
    </row>
    <row r="7012" spans="3:18">
      <c r="C7012" s="29">
        <v>2021</v>
      </c>
      <c r="D7012" s="30" t="s">
        <v>229</v>
      </c>
      <c r="E7012" s="30">
        <f>MONTH(FACTURACION[[#This Row],[MES]]&amp;1)</f>
        <v>1</v>
      </c>
      <c r="F7012" s="223">
        <f>DATE(FACTURACION[[#This Row],[AÑO]],FACTURACION[[#This Row],[Mes numero]],1)</f>
        <v>44197</v>
      </c>
      <c r="G7012" s="162" t="s">
        <v>5635</v>
      </c>
      <c r="H7012" s="121">
        <v>860033633</v>
      </c>
      <c r="I7012" s="105" t="str">
        <f>+VLOOKUP(FACTURACION[[#This Row],[NIT]],TABLACLIENTE,2,FALSE)</f>
        <v>RAYOGAS S.A. E.S.P.</v>
      </c>
      <c r="J7012" t="s">
        <v>6</v>
      </c>
      <c r="K7012" s="105" t="str">
        <f>+VLOOKUP(FACTURACION[[#This Row],[REFERENCIA]],CODINV,2,FALSE)</f>
        <v>REG.1813C C:3/4" R:6-15" O:1/2</v>
      </c>
      <c r="L7012" s="105" t="str">
        <f>IF(VLOOKUP(FACTURACION[[#This Row],[REFERENCIA]],CODINV,3,FALSE)=0,"",VLOOKUP(FACTURACION[[#This Row],[REFERENCIA]],CODINV,3,FALSE))</f>
        <v/>
      </c>
      <c r="M7012" s="105" t="str">
        <f>+VLOOKUP(FACTURACION[[#This Row],[REFERENCIA]],CODINV,4,FALSE)</f>
        <v>REGULADORES</v>
      </c>
      <c r="N7012" s="105" t="str">
        <f>+VLOOKUP(FACTURACION[[#This Row],[REFERENCIA]],CODINV,5,FALSE)</f>
        <v>HONEYWELL</v>
      </c>
      <c r="O7012">
        <v>2</v>
      </c>
      <c r="P7012" s="113">
        <v>181872.92</v>
      </c>
      <c r="Q7012" s="107">
        <f>+FACTURACION[[#This Row],[CANTIDAD]]*FACTURACION[[#This Row],[VR UNITARIO]]/1000</f>
        <v>363.74584000000004</v>
      </c>
      <c r="R7012" s="105" t="str">
        <f>+VLOOKUP(FACTURACION[[#This Row],[NIT]],TABLACLIENTE,5,FALSE)</f>
        <v>BOGOTÁ D.C.</v>
      </c>
    </row>
    <row r="7013" spans="3:18">
      <c r="C7013" s="29">
        <v>2021</v>
      </c>
      <c r="D7013" s="30" t="s">
        <v>229</v>
      </c>
      <c r="E7013" s="30">
        <f>MONTH(FACTURACION[[#This Row],[MES]]&amp;1)</f>
        <v>1</v>
      </c>
      <c r="F7013" s="223">
        <f>DATE(FACTURACION[[#This Row],[AÑO]],FACTURACION[[#This Row],[Mes numero]],1)</f>
        <v>44197</v>
      </c>
      <c r="G7013" s="162" t="s">
        <v>5636</v>
      </c>
      <c r="H7013" s="121">
        <v>890101691</v>
      </c>
      <c r="I7013" s="105" t="str">
        <f>+VLOOKUP(FACTURACION[[#This Row],[NIT]],TABLACLIENTE,2,FALSE)</f>
        <v>GASES DEL CARIBE S.A.E.S.P. (GASCARIBE S.A E.S.P.)</v>
      </c>
      <c r="J7013" t="s">
        <v>23</v>
      </c>
      <c r="K7013" s="105" t="str">
        <f>+VLOOKUP(FACTURACION[[#This Row],[REFERENCIA]],CODINV,2,FALSE)</f>
        <v>MEDIDOR AL-800 C:1 1/2" MAOP 20 PSIG CON CONECTORES</v>
      </c>
      <c r="L7013" s="105" t="str">
        <f>IF(VLOOKUP(FACTURACION[[#This Row],[REFERENCIA]],CODINV,3,FALSE)=0,"",VLOOKUP(FACTURACION[[#This Row],[REFERENCIA]],CODINV,3,FALSE))</f>
        <v/>
      </c>
      <c r="M7013" s="105" t="str">
        <f>+VLOOKUP(FACTURACION[[#This Row],[REFERENCIA]],CODINV,4,FALSE)</f>
        <v>MEDIDORES</v>
      </c>
      <c r="N7013" s="105" t="str">
        <f>+VLOOKUP(FACTURACION[[#This Row],[REFERENCIA]],CODINV,5,FALSE)</f>
        <v>HONEYWELL</v>
      </c>
      <c r="O7013">
        <v>2</v>
      </c>
      <c r="P7013" s="113">
        <v>2059224</v>
      </c>
      <c r="Q7013" s="107">
        <f>+FACTURACION[[#This Row],[CANTIDAD]]*FACTURACION[[#This Row],[VR UNITARIO]]/1000</f>
        <v>4118.4480000000003</v>
      </c>
      <c r="R7013" s="105" t="str">
        <f>+VLOOKUP(FACTURACION[[#This Row],[NIT]],TABLACLIENTE,5,FALSE)</f>
        <v>BARRANQUILLA</v>
      </c>
    </row>
    <row r="7014" spans="3:18">
      <c r="C7014" s="29">
        <v>2021</v>
      </c>
      <c r="D7014" s="30" t="s">
        <v>229</v>
      </c>
      <c r="E7014" s="30">
        <f>MONTH(FACTURACION[[#This Row],[MES]]&amp;1)</f>
        <v>1</v>
      </c>
      <c r="F7014" s="223">
        <f>DATE(FACTURACION[[#This Row],[AÑO]],FACTURACION[[#This Row],[Mes numero]],1)</f>
        <v>44197</v>
      </c>
      <c r="G7014" s="162" t="s">
        <v>5637</v>
      </c>
      <c r="H7014" s="121">
        <v>890101691</v>
      </c>
      <c r="I7014" s="105" t="str">
        <f>+VLOOKUP(FACTURACION[[#This Row],[NIT]],TABLACLIENTE,2,FALSE)</f>
        <v>GASES DEL CARIBE S.A.E.S.P. (GASCARIBE S.A E.S.P.)</v>
      </c>
      <c r="J7014" t="s">
        <v>198</v>
      </c>
      <c r="K7014" s="105" t="str">
        <f>+VLOOKUP(FACTURACION[[#This Row],[REFERENCIA]],CODINV,2,FALSE)</f>
        <v>REG. 1813C-HC C. 1 1/4" R: 6-15" O: 1/2</v>
      </c>
      <c r="L7014" s="105" t="str">
        <f>IF(VLOOKUP(FACTURACION[[#This Row],[REFERENCIA]],CODINV,3,FALSE)=0,"",VLOOKUP(FACTURACION[[#This Row],[REFERENCIA]],CODINV,3,FALSE))</f>
        <v/>
      </c>
      <c r="M7014" s="105" t="str">
        <f>+VLOOKUP(FACTURACION[[#This Row],[REFERENCIA]],CODINV,4,FALSE)</f>
        <v>REGULADORES</v>
      </c>
      <c r="N7014" s="105" t="str">
        <f>+VLOOKUP(FACTURACION[[#This Row],[REFERENCIA]],CODINV,5,FALSE)</f>
        <v>HONEYWELL</v>
      </c>
      <c r="O7014">
        <v>10</v>
      </c>
      <c r="P7014" s="113">
        <v>147930</v>
      </c>
      <c r="Q7014" s="107">
        <f>+FACTURACION[[#This Row],[CANTIDAD]]*FACTURACION[[#This Row],[VR UNITARIO]]/1000</f>
        <v>1479.3</v>
      </c>
      <c r="R7014" s="105" t="str">
        <f>+VLOOKUP(FACTURACION[[#This Row],[NIT]],TABLACLIENTE,5,FALSE)</f>
        <v>BARRANQUILLA</v>
      </c>
    </row>
    <row r="7015" spans="3:18">
      <c r="C7015" s="29">
        <v>2021</v>
      </c>
      <c r="D7015" s="30" t="s">
        <v>229</v>
      </c>
      <c r="E7015" s="30">
        <f>MONTH(FACTURACION[[#This Row],[MES]]&amp;1)</f>
        <v>1</v>
      </c>
      <c r="F7015" s="223">
        <f>DATE(FACTURACION[[#This Row],[AÑO]],FACTURACION[[#This Row],[Mes numero]],1)</f>
        <v>44197</v>
      </c>
      <c r="G7015" s="162" t="s">
        <v>5638</v>
      </c>
      <c r="H7015" s="121">
        <v>890500726</v>
      </c>
      <c r="I7015" s="105" t="str">
        <f>+VLOOKUP(FACTURACION[[#This Row],[NIT]],TABLACLIENTE,2,FALSE)</f>
        <v>NORTESANTANDEREANA DE GAS S.A. E.S.P (NORGAS S.A. E.S.P.)</v>
      </c>
      <c r="J7015" t="s">
        <v>6</v>
      </c>
      <c r="K7015" s="105" t="str">
        <f>+VLOOKUP(FACTURACION[[#This Row],[REFERENCIA]],CODINV,2,FALSE)</f>
        <v>REG.1813C C:3/4" R:6-15" O:1/2</v>
      </c>
      <c r="L7015" s="105" t="str">
        <f>IF(VLOOKUP(FACTURACION[[#This Row],[REFERENCIA]],CODINV,3,FALSE)=0,"",VLOOKUP(FACTURACION[[#This Row],[REFERENCIA]],CODINV,3,FALSE))</f>
        <v/>
      </c>
      <c r="M7015" s="105" t="str">
        <f>+VLOOKUP(FACTURACION[[#This Row],[REFERENCIA]],CODINV,4,FALSE)</f>
        <v>REGULADORES</v>
      </c>
      <c r="N7015" s="105" t="str">
        <f>+VLOOKUP(FACTURACION[[#This Row],[REFERENCIA]],CODINV,5,FALSE)</f>
        <v>HONEYWELL</v>
      </c>
      <c r="O7015">
        <v>10</v>
      </c>
      <c r="P7015" s="113">
        <v>165334.06</v>
      </c>
      <c r="Q7015" s="107">
        <f>+FACTURACION[[#This Row],[CANTIDAD]]*FACTURACION[[#This Row],[VR UNITARIO]]/1000</f>
        <v>1653.3406</v>
      </c>
      <c r="R7015" s="105" t="str">
        <f>+VLOOKUP(FACTURACION[[#This Row],[NIT]],TABLACLIENTE,5,FALSE)</f>
        <v>BUCARAMANGA</v>
      </c>
    </row>
    <row r="7016" spans="3:18">
      <c r="C7016" s="29">
        <v>2021</v>
      </c>
      <c r="D7016" s="30" t="s">
        <v>229</v>
      </c>
      <c r="E7016" s="30">
        <f>MONTH(FACTURACION[[#This Row],[MES]]&amp;1)</f>
        <v>1</v>
      </c>
      <c r="F7016" s="223">
        <f>DATE(FACTURACION[[#This Row],[AÑO]],FACTURACION[[#This Row],[Mes numero]],1)</f>
        <v>44197</v>
      </c>
      <c r="G7016" s="162" t="s">
        <v>5638</v>
      </c>
      <c r="H7016" s="121">
        <v>890500726</v>
      </c>
      <c r="I7016" s="105" t="str">
        <f>+VLOOKUP(FACTURACION[[#This Row],[NIT]],TABLACLIENTE,2,FALSE)</f>
        <v>NORTESANTANDEREANA DE GAS S.A. E.S.P (NORGAS S.A. E.S.P.)</v>
      </c>
      <c r="J7016" t="s">
        <v>1064</v>
      </c>
      <c r="K7016" s="105" t="str">
        <f>+VLOOKUP(FACTURACION[[#This Row],[REFERENCIA]],CODINV,2,FALSE)</f>
        <v>REG. 1813C C: 1" R: 6-15" O: 1/2</v>
      </c>
      <c r="L7016" s="105" t="str">
        <f>IF(VLOOKUP(FACTURACION[[#This Row],[REFERENCIA]],CODINV,3,FALSE)=0,"",VLOOKUP(FACTURACION[[#This Row],[REFERENCIA]],CODINV,3,FALSE))</f>
        <v/>
      </c>
      <c r="M7016" s="105" t="str">
        <f>+VLOOKUP(FACTURACION[[#This Row],[REFERENCIA]],CODINV,4,FALSE)</f>
        <v>REGULADORES</v>
      </c>
      <c r="N7016" s="105" t="str">
        <f>+VLOOKUP(FACTURACION[[#This Row],[REFERENCIA]],CODINV,5,FALSE)</f>
        <v>HONEYWELL</v>
      </c>
      <c r="O7016">
        <v>20</v>
      </c>
      <c r="P7016" s="113">
        <v>165334.06</v>
      </c>
      <c r="Q7016" s="107">
        <f>+FACTURACION[[#This Row],[CANTIDAD]]*FACTURACION[[#This Row],[VR UNITARIO]]/1000</f>
        <v>3306.6812</v>
      </c>
      <c r="R7016" s="105" t="str">
        <f>+VLOOKUP(FACTURACION[[#This Row],[NIT]],TABLACLIENTE,5,FALSE)</f>
        <v>BUCARAMANGA</v>
      </c>
    </row>
    <row r="7017" spans="3:18">
      <c r="C7017" s="29">
        <v>2021</v>
      </c>
      <c r="D7017" s="30" t="s">
        <v>229</v>
      </c>
      <c r="E7017" s="30">
        <f>MONTH(FACTURACION[[#This Row],[MES]]&amp;1)</f>
        <v>1</v>
      </c>
      <c r="F7017" s="223">
        <f>DATE(FACTURACION[[#This Row],[AÑO]],FACTURACION[[#This Row],[Mes numero]],1)</f>
        <v>44197</v>
      </c>
      <c r="G7017" s="162" t="s">
        <v>5639</v>
      </c>
      <c r="H7017" s="121">
        <v>800202395</v>
      </c>
      <c r="I7017" s="105" t="str">
        <f>+VLOOKUP(FACTURACION[[#This Row],[NIT]],TABLACLIENTE,2,FALSE)</f>
        <v>EFIGAS GAS NATURAL S.A. E.S.P. (EFIGAS S.A. E.S.P.)</v>
      </c>
      <c r="J7017" t="s">
        <v>909</v>
      </c>
      <c r="K7017" s="105" t="str">
        <f>+VLOOKUP(FACTURACION[[#This Row],[REFERENCIA]],CODINV,2,FALSE)</f>
        <v>REGULADOR 1804PFM C: 2" O: 7/8 R: 2-30</v>
      </c>
      <c r="L7017" s="105" t="str">
        <f>IF(VLOOKUP(FACTURACION[[#This Row],[REFERENCIA]],CODINV,3,FALSE)=0,"",VLOOKUP(FACTURACION[[#This Row],[REFERENCIA]],CODINV,3,FALSE))</f>
        <v>RMQN2ABF1021A20</v>
      </c>
      <c r="M7017" s="105" t="str">
        <f>+VLOOKUP(FACTURACION[[#This Row],[REFERENCIA]],CODINV,4,FALSE)</f>
        <v>REGULADORES</v>
      </c>
      <c r="N7017" s="105" t="str">
        <f>+VLOOKUP(FACTURACION[[#This Row],[REFERENCIA]],CODINV,5,FALSE)</f>
        <v>HONEYWELL</v>
      </c>
      <c r="O7017">
        <v>2</v>
      </c>
      <c r="P7017" s="113">
        <v>3084616.64</v>
      </c>
      <c r="Q7017" s="107">
        <f>+FACTURACION[[#This Row],[CANTIDAD]]*FACTURACION[[#This Row],[VR UNITARIO]]/1000</f>
        <v>6169.2332800000004</v>
      </c>
      <c r="R7017" s="105" t="str">
        <f>+VLOOKUP(FACTURACION[[#This Row],[NIT]],TABLACLIENTE,5,FALSE)</f>
        <v>MANIZALES</v>
      </c>
    </row>
    <row r="7018" spans="3:18">
      <c r="C7018" s="29">
        <v>2021</v>
      </c>
      <c r="D7018" s="30" t="s">
        <v>229</v>
      </c>
      <c r="E7018" s="30">
        <f>MONTH(FACTURACION[[#This Row],[MES]]&amp;1)</f>
        <v>1</v>
      </c>
      <c r="F7018" s="223">
        <f>DATE(FACTURACION[[#This Row],[AÑO]],FACTURACION[[#This Row],[Mes numero]],1)</f>
        <v>44197</v>
      </c>
      <c r="G7018" s="162" t="s">
        <v>5640</v>
      </c>
      <c r="H7018" s="121">
        <v>800202395</v>
      </c>
      <c r="I7018" s="105" t="str">
        <f>+VLOOKUP(FACTURACION[[#This Row],[NIT]],TABLACLIENTE,2,FALSE)</f>
        <v>EFIGAS GAS NATURAL S.A. E.S.P. (EFIGAS S.A. E.S.P.)</v>
      </c>
      <c r="J7018" t="s">
        <v>909</v>
      </c>
      <c r="K7018" s="105" t="str">
        <f>+VLOOKUP(FACTURACION[[#This Row],[REFERENCIA]],CODINV,2,FALSE)</f>
        <v>REGULADOR 1804PFM C: 2" O: 7/8 R: 2-30</v>
      </c>
      <c r="L7018" s="105" t="str">
        <f>IF(VLOOKUP(FACTURACION[[#This Row],[REFERENCIA]],CODINV,3,FALSE)=0,"",VLOOKUP(FACTURACION[[#This Row],[REFERENCIA]],CODINV,3,FALSE))</f>
        <v>RMQN2ABF1021A20</v>
      </c>
      <c r="M7018" s="105" t="str">
        <f>+VLOOKUP(FACTURACION[[#This Row],[REFERENCIA]],CODINV,4,FALSE)</f>
        <v>REGULADORES</v>
      </c>
      <c r="N7018" s="105" t="str">
        <f>+VLOOKUP(FACTURACION[[#This Row],[REFERENCIA]],CODINV,5,FALSE)</f>
        <v>HONEYWELL</v>
      </c>
      <c r="O7018">
        <v>2</v>
      </c>
      <c r="P7018" s="113">
        <v>3084616.64</v>
      </c>
      <c r="Q7018" s="107">
        <f>+FACTURACION[[#This Row],[CANTIDAD]]*FACTURACION[[#This Row],[VR UNITARIO]]/1000</f>
        <v>6169.2332800000004</v>
      </c>
      <c r="R7018" s="105" t="str">
        <f>+VLOOKUP(FACTURACION[[#This Row],[NIT]],TABLACLIENTE,5,FALSE)</f>
        <v>MANIZALES</v>
      </c>
    </row>
    <row r="7019" spans="3:18">
      <c r="C7019" s="29">
        <v>2021</v>
      </c>
      <c r="D7019" s="30" t="s">
        <v>229</v>
      </c>
      <c r="E7019" s="30">
        <f>MONTH(FACTURACION[[#This Row],[MES]]&amp;1)</f>
        <v>1</v>
      </c>
      <c r="F7019" s="223">
        <f>DATE(FACTURACION[[#This Row],[AÑO]],FACTURACION[[#This Row],[Mes numero]],1)</f>
        <v>44197</v>
      </c>
      <c r="G7019" s="162" t="s">
        <v>5641</v>
      </c>
      <c r="H7019" s="121">
        <v>800202395</v>
      </c>
      <c r="I7019" s="105" t="str">
        <f>+VLOOKUP(FACTURACION[[#This Row],[NIT]],TABLACLIENTE,2,FALSE)</f>
        <v>EFIGAS GAS NATURAL S.A. E.S.P. (EFIGAS S.A. E.S.P.)</v>
      </c>
      <c r="J7019" t="s">
        <v>909</v>
      </c>
      <c r="K7019" s="105" t="str">
        <f>+VLOOKUP(FACTURACION[[#This Row],[REFERENCIA]],CODINV,2,FALSE)</f>
        <v>REGULADOR 1804PFM C: 2" O: 7/8 R: 2-30</v>
      </c>
      <c r="L7019" s="105" t="str">
        <f>IF(VLOOKUP(FACTURACION[[#This Row],[REFERENCIA]],CODINV,3,FALSE)=0,"",VLOOKUP(FACTURACION[[#This Row],[REFERENCIA]],CODINV,3,FALSE))</f>
        <v>RMQN2ABF1021A20</v>
      </c>
      <c r="M7019" s="105" t="str">
        <f>+VLOOKUP(FACTURACION[[#This Row],[REFERENCIA]],CODINV,4,FALSE)</f>
        <v>REGULADORES</v>
      </c>
      <c r="N7019" s="105" t="str">
        <f>+VLOOKUP(FACTURACION[[#This Row],[REFERENCIA]],CODINV,5,FALSE)</f>
        <v>HONEYWELL</v>
      </c>
      <c r="O7019">
        <v>2</v>
      </c>
      <c r="P7019" s="113">
        <v>3084616.64</v>
      </c>
      <c r="Q7019" s="107">
        <f>+FACTURACION[[#This Row],[CANTIDAD]]*FACTURACION[[#This Row],[VR UNITARIO]]/1000</f>
        <v>6169.2332800000004</v>
      </c>
      <c r="R7019" s="105" t="str">
        <f>+VLOOKUP(FACTURACION[[#This Row],[NIT]],TABLACLIENTE,5,FALSE)</f>
        <v>MANIZALES</v>
      </c>
    </row>
    <row r="7020" spans="3:18">
      <c r="C7020" s="29">
        <v>2021</v>
      </c>
      <c r="D7020" s="30" t="s">
        <v>229</v>
      </c>
      <c r="E7020" s="30">
        <f>MONTH(FACTURACION[[#This Row],[MES]]&amp;1)</f>
        <v>1</v>
      </c>
      <c r="F7020" s="223">
        <f>DATE(FACTURACION[[#This Row],[AÑO]],FACTURACION[[#This Row],[Mes numero]],1)</f>
        <v>44197</v>
      </c>
      <c r="G7020" s="162" t="s">
        <v>5642</v>
      </c>
      <c r="H7020" s="121">
        <v>800202395</v>
      </c>
      <c r="I7020" s="105" t="str">
        <f>+VLOOKUP(FACTURACION[[#This Row],[NIT]],TABLACLIENTE,2,FALSE)</f>
        <v>EFIGAS GAS NATURAL S.A. E.S.P. (EFIGAS S.A. E.S.P.)</v>
      </c>
      <c r="J7020" t="s">
        <v>909</v>
      </c>
      <c r="K7020" s="105" t="str">
        <f>+VLOOKUP(FACTURACION[[#This Row],[REFERENCIA]],CODINV,2,FALSE)</f>
        <v>REGULADOR 1804PFM C: 2" O: 7/8 R: 2-30</v>
      </c>
      <c r="L7020" s="105" t="str">
        <f>IF(VLOOKUP(FACTURACION[[#This Row],[REFERENCIA]],CODINV,3,FALSE)=0,"",VLOOKUP(FACTURACION[[#This Row],[REFERENCIA]],CODINV,3,FALSE))</f>
        <v>RMQN2ABF1021A20</v>
      </c>
      <c r="M7020" s="105" t="str">
        <f>+VLOOKUP(FACTURACION[[#This Row],[REFERENCIA]],CODINV,4,FALSE)</f>
        <v>REGULADORES</v>
      </c>
      <c r="N7020" s="105" t="str">
        <f>+VLOOKUP(FACTURACION[[#This Row],[REFERENCIA]],CODINV,5,FALSE)</f>
        <v>HONEYWELL</v>
      </c>
      <c r="O7020">
        <v>2</v>
      </c>
      <c r="P7020" s="113">
        <v>3084616.5</v>
      </c>
      <c r="Q7020" s="107">
        <f>+FACTURACION[[#This Row],[CANTIDAD]]*FACTURACION[[#This Row],[VR UNITARIO]]/1000</f>
        <v>6169.2330000000002</v>
      </c>
      <c r="R7020" s="105" t="str">
        <f>+VLOOKUP(FACTURACION[[#This Row],[NIT]],TABLACLIENTE,5,FALSE)</f>
        <v>MANIZALES</v>
      </c>
    </row>
    <row r="7021" spans="3:18">
      <c r="C7021" s="29">
        <v>2021</v>
      </c>
      <c r="D7021" s="30" t="s">
        <v>229</v>
      </c>
      <c r="E7021" s="30">
        <f>MONTH(FACTURACION[[#This Row],[MES]]&amp;1)</f>
        <v>1</v>
      </c>
      <c r="F7021" s="223">
        <f>DATE(FACTURACION[[#This Row],[AÑO]],FACTURACION[[#This Row],[Mes numero]],1)</f>
        <v>44197</v>
      </c>
      <c r="G7021" s="162" t="s">
        <v>5643</v>
      </c>
      <c r="H7021" s="121">
        <v>860033633</v>
      </c>
      <c r="I7021" s="105" t="str">
        <f>+VLOOKUP(FACTURACION[[#This Row],[NIT]],TABLACLIENTE,2,FALSE)</f>
        <v>RAYOGAS S.A. E.S.P.</v>
      </c>
      <c r="J7021" t="s">
        <v>56</v>
      </c>
      <c r="K7021" s="105" t="str">
        <f>+VLOOKUP(FACTURACION[[#This Row],[REFERENCIA]],CODINV,2,FALSE)</f>
        <v xml:space="preserve"> VALVULA DE AGUJA DE  1/4"</v>
      </c>
      <c r="L7021" s="105" t="str">
        <f>IF(VLOOKUP(FACTURACION[[#This Row],[REFERENCIA]],CODINV,3,FALSE)=0,"",VLOOKUP(FACTURACION[[#This Row],[REFERENCIA]],CODINV,3,FALSE))</f>
        <v>1224WA</v>
      </c>
      <c r="M7021" s="105" t="str">
        <f>+VLOOKUP(FACTURACION[[#This Row],[REFERENCIA]],CODINV,4,FALSE)</f>
        <v>VÁLVULAS Y MULTIVÁLVULAS</v>
      </c>
      <c r="N7021" s="105" t="str">
        <f>+VLOOKUP(FACTURACION[[#This Row],[REFERENCIA]],CODINV,5,FALSE)</f>
        <v>REGO</v>
      </c>
      <c r="O7021">
        <v>1</v>
      </c>
      <c r="P7021" s="113">
        <v>77600</v>
      </c>
      <c r="Q7021" s="107">
        <f>+FACTURACION[[#This Row],[CANTIDAD]]*FACTURACION[[#This Row],[VR UNITARIO]]/1000</f>
        <v>77.599999999999994</v>
      </c>
      <c r="R7021" s="105" t="str">
        <f>+VLOOKUP(FACTURACION[[#This Row],[NIT]],TABLACLIENTE,5,FALSE)</f>
        <v>BOGOTÁ D.C.</v>
      </c>
    </row>
    <row r="7022" spans="3:18">
      <c r="C7022" s="29">
        <v>2021</v>
      </c>
      <c r="D7022" s="30" t="s">
        <v>229</v>
      </c>
      <c r="E7022" s="30">
        <f>MONTH(FACTURACION[[#This Row],[MES]]&amp;1)</f>
        <v>1</v>
      </c>
      <c r="F7022" s="223">
        <f>DATE(FACTURACION[[#This Row],[AÑO]],FACTURACION[[#This Row],[Mes numero]],1)</f>
        <v>44197</v>
      </c>
      <c r="G7022" s="162" t="s">
        <v>5643</v>
      </c>
      <c r="H7022" s="121">
        <v>860033633</v>
      </c>
      <c r="I7022" s="105" t="str">
        <f>+VLOOKUP(FACTURACION[[#This Row],[NIT]],TABLACLIENTE,2,FALSE)</f>
        <v>RAYOGAS S.A. E.S.P.</v>
      </c>
      <c r="J7022" t="s">
        <v>1017</v>
      </c>
      <c r="K7022" s="105" t="str">
        <f>+VLOOKUP(FACTURACION[[#This Row],[REFERENCIA]],CODINV,2,FALSE)</f>
        <v>TAPA CON CADENA Y ANILLO 2 1/4"</v>
      </c>
      <c r="L7022" s="105" t="str">
        <f>IF(VLOOKUP(FACTURACION[[#This Row],[REFERENCIA]],CODINV,3,FALSE)=0,"",VLOOKUP(FACTURACION[[#This Row],[REFERENCIA]],CODINV,3,FALSE))</f>
        <v>A3184-90</v>
      </c>
      <c r="M7022" s="105" t="str">
        <f>+VLOOKUP(FACTURACION[[#This Row],[REFERENCIA]],CODINV,4,FALSE)</f>
        <v>REPUESTOS Y ACCESORIOS</v>
      </c>
      <c r="N7022" s="105" t="str">
        <f>+VLOOKUP(FACTURACION[[#This Row],[REFERENCIA]],CODINV,5,FALSE)</f>
        <v>REGO</v>
      </c>
      <c r="O7022">
        <v>3</v>
      </c>
      <c r="P7022" s="113">
        <v>168383</v>
      </c>
      <c r="Q7022" s="107">
        <f>+FACTURACION[[#This Row],[CANTIDAD]]*FACTURACION[[#This Row],[VR UNITARIO]]/1000</f>
        <v>505.149</v>
      </c>
      <c r="R7022" s="105" t="str">
        <f>+VLOOKUP(FACTURACION[[#This Row],[NIT]],TABLACLIENTE,5,FALSE)</f>
        <v>BOGOTÁ D.C.</v>
      </c>
    </row>
    <row r="7023" spans="3:18">
      <c r="C7023" s="29">
        <v>2021</v>
      </c>
      <c r="D7023" s="30" t="s">
        <v>229</v>
      </c>
      <c r="E7023" s="30">
        <f>MONTH(FACTURACION[[#This Row],[MES]]&amp;1)</f>
        <v>1</v>
      </c>
      <c r="F7023" s="223">
        <f>DATE(FACTURACION[[#This Row],[AÑO]],FACTURACION[[#This Row],[Mes numero]],1)</f>
        <v>44197</v>
      </c>
      <c r="G7023" s="162" t="s">
        <v>5644</v>
      </c>
      <c r="H7023" s="121">
        <v>860033633</v>
      </c>
      <c r="I7023" s="105" t="str">
        <f>+VLOOKUP(FACTURACION[[#This Row],[NIT]],TABLACLIENTE,2,FALSE)</f>
        <v>RAYOGAS S.A. E.S.P.</v>
      </c>
      <c r="J7023" t="s">
        <v>56</v>
      </c>
      <c r="K7023" s="105" t="str">
        <f>+VLOOKUP(FACTURACION[[#This Row],[REFERENCIA]],CODINV,2,FALSE)</f>
        <v xml:space="preserve"> VALVULA DE AGUJA DE  1/4"</v>
      </c>
      <c r="L7023" s="105" t="str">
        <f>IF(VLOOKUP(FACTURACION[[#This Row],[REFERENCIA]],CODINV,3,FALSE)=0,"",VLOOKUP(FACTURACION[[#This Row],[REFERENCIA]],CODINV,3,FALSE))</f>
        <v>1224WA</v>
      </c>
      <c r="M7023" s="105" t="str">
        <f>+VLOOKUP(FACTURACION[[#This Row],[REFERENCIA]],CODINV,4,FALSE)</f>
        <v>VÁLVULAS Y MULTIVÁLVULAS</v>
      </c>
      <c r="N7023" s="105" t="str">
        <f>+VLOOKUP(FACTURACION[[#This Row],[REFERENCIA]],CODINV,5,FALSE)</f>
        <v>REGO</v>
      </c>
      <c r="O7023">
        <v>2</v>
      </c>
      <c r="P7023" s="113">
        <v>77600</v>
      </c>
      <c r="Q7023" s="107">
        <f>+FACTURACION[[#This Row],[CANTIDAD]]*FACTURACION[[#This Row],[VR UNITARIO]]/1000</f>
        <v>155.19999999999999</v>
      </c>
      <c r="R7023" s="105" t="str">
        <f>+VLOOKUP(FACTURACION[[#This Row],[NIT]],TABLACLIENTE,5,FALSE)</f>
        <v>BOGOTÁ D.C.</v>
      </c>
    </row>
    <row r="7024" spans="3:18">
      <c r="C7024" s="29">
        <v>2021</v>
      </c>
      <c r="D7024" s="30" t="s">
        <v>229</v>
      </c>
      <c r="E7024" s="30">
        <f>MONTH(FACTURACION[[#This Row],[MES]]&amp;1)</f>
        <v>1</v>
      </c>
      <c r="F7024" s="223">
        <f>DATE(FACTURACION[[#This Row],[AÑO]],FACTURACION[[#This Row],[Mes numero]],1)</f>
        <v>44197</v>
      </c>
      <c r="G7024" s="162" t="s">
        <v>5645</v>
      </c>
      <c r="H7024" s="121">
        <v>890500726</v>
      </c>
      <c r="I7024" s="105" t="str">
        <f>+VLOOKUP(FACTURACION[[#This Row],[NIT]],TABLACLIENTE,2,FALSE)</f>
        <v>NORTESANTANDEREANA DE GAS S.A. E.S.P (NORGAS S.A. E.S.P.)</v>
      </c>
      <c r="J7024" t="s">
        <v>28</v>
      </c>
      <c r="K7024" s="105" t="str">
        <f>+VLOOKUP(FACTURACION[[#This Row],[REFERENCIA]],CODINV,2,FALSE)</f>
        <v>REGULADOR SR 113 3/4 R: 7-12 O:1/4</v>
      </c>
      <c r="L7024" s="105" t="str">
        <f>IF(VLOOKUP(FACTURACION[[#This Row],[REFERENCIA]],CODINV,3,FALSE)=0,"",VLOOKUP(FACTURACION[[#This Row],[REFERENCIA]],CODINV,3,FALSE))</f>
        <v/>
      </c>
      <c r="M7024" s="105" t="str">
        <f>+VLOOKUP(FACTURACION[[#This Row],[REFERENCIA]],CODINV,4,FALSE)</f>
        <v>REGULADORES</v>
      </c>
      <c r="N7024" s="105" t="str">
        <f>+VLOOKUP(FACTURACION[[#This Row],[REFERENCIA]],CODINV,5,FALSE)</f>
        <v>HONEYWELL</v>
      </c>
      <c r="O7024">
        <v>15</v>
      </c>
      <c r="P7024" s="113">
        <v>154647.20000000001</v>
      </c>
      <c r="Q7024" s="107">
        <f>+FACTURACION[[#This Row],[CANTIDAD]]*FACTURACION[[#This Row],[VR UNITARIO]]/1000</f>
        <v>2319.7080000000001</v>
      </c>
      <c r="R7024" s="105" t="str">
        <f>+VLOOKUP(FACTURACION[[#This Row],[NIT]],TABLACLIENTE,5,FALSE)</f>
        <v>BUCARAMANGA</v>
      </c>
    </row>
    <row r="7025" spans="3:18">
      <c r="C7025" s="29">
        <v>2021</v>
      </c>
      <c r="D7025" s="30" t="s">
        <v>229</v>
      </c>
      <c r="E7025" s="30">
        <f>MONTH(FACTURACION[[#This Row],[MES]]&amp;1)</f>
        <v>1</v>
      </c>
      <c r="F7025" s="223">
        <f>DATE(FACTURACION[[#This Row],[AÑO]],FACTURACION[[#This Row],[Mes numero]],1)</f>
        <v>44197</v>
      </c>
      <c r="G7025" s="162" t="s">
        <v>5646</v>
      </c>
      <c r="H7025" s="121">
        <v>890400869</v>
      </c>
      <c r="I7025" s="105" t="str">
        <f>+VLOOKUP(FACTURACION[[#This Row],[NIT]],TABLACLIENTE,2,FALSE)</f>
        <v>SURTIDORA DE GAS DEL CARIBE S.A. E.S.P. (SURTIGAS S.A. E.S.P.)</v>
      </c>
      <c r="J7025" t="s">
        <v>5655</v>
      </c>
      <c r="K7025" s="105" t="str">
        <f>+VLOOKUP(FACTURACION[[#This Row],[REFERENCIA]],CODINV,2,FALSE)</f>
        <v>TURBINA 3" GT 150/275</v>
      </c>
      <c r="L7025" s="105" t="str">
        <f>IF(VLOOKUP(FACTURACION[[#This Row],[REFERENCIA]],CODINV,3,FALSE)=0,"",VLOOKUP(FACTURACION[[#This Row],[REFERENCIA]],CODINV,3,FALSE))</f>
        <v>3GT</v>
      </c>
      <c r="M7025" s="105" t="str">
        <f>+VLOOKUP(FACTURACION[[#This Row],[REFERENCIA]],CODINV,4,FALSE)</f>
        <v>MEDIDORES</v>
      </c>
      <c r="N7025" s="105" t="str">
        <f>+VLOOKUP(FACTURACION[[#This Row],[REFERENCIA]],CODINV,5,FALSE)</f>
        <v>HONEYWELL</v>
      </c>
      <c r="O7025">
        <v>1</v>
      </c>
      <c r="P7025" s="113">
        <v>16262758.800000001</v>
      </c>
      <c r="Q7025" s="107">
        <f>+FACTURACION[[#This Row],[CANTIDAD]]*FACTURACION[[#This Row],[VR UNITARIO]]/1000</f>
        <v>16262.758800000001</v>
      </c>
      <c r="R7025" s="105" t="str">
        <f>+VLOOKUP(FACTURACION[[#This Row],[NIT]],TABLACLIENTE,5,FALSE)</f>
        <v>CARTAGENA</v>
      </c>
    </row>
    <row r="7026" spans="3:18">
      <c r="C7026" s="29">
        <v>2021</v>
      </c>
      <c r="D7026" s="30" t="s">
        <v>229</v>
      </c>
      <c r="E7026" s="30">
        <f>MONTH(FACTURACION[[#This Row],[MES]]&amp;1)</f>
        <v>1</v>
      </c>
      <c r="F7026" s="223">
        <f>DATE(FACTURACION[[#This Row],[AÑO]],FACTURACION[[#This Row],[Mes numero]],1)</f>
        <v>44197</v>
      </c>
      <c r="G7026" s="162" t="s">
        <v>5647</v>
      </c>
      <c r="H7026" s="121">
        <v>890400869</v>
      </c>
      <c r="I7026" s="105" t="str">
        <f>+VLOOKUP(FACTURACION[[#This Row],[NIT]],TABLACLIENTE,2,FALSE)</f>
        <v>SURTIDORA DE GAS DEL CARIBE S.A. E.S.P. (SURTIGAS S.A. E.S.P.)</v>
      </c>
      <c r="J7026" t="s">
        <v>63</v>
      </c>
      <c r="K7026" s="105" t="str">
        <f>+VLOOKUP(FACTURACION[[#This Row],[REFERENCIA]],CODINV,2,FALSE)</f>
        <v>AFV 2" S300 FO</v>
      </c>
      <c r="L7026" s="105" t="str">
        <f>IF(VLOOKUP(FACTURACION[[#This Row],[REFERENCIA]],CODINV,3,FALSE)=0,"",VLOOKUP(FACTURACION[[#This Row],[REFERENCIA]],CODINV,3,FALSE))</f>
        <v/>
      </c>
      <c r="M7026" s="105" t="str">
        <f>+VLOOKUP(FACTURACION[[#This Row],[REFERENCIA]],CODINV,4,FALSE)</f>
        <v>REGULADORES</v>
      </c>
      <c r="N7026" s="105" t="str">
        <f>+VLOOKUP(FACTURACION[[#This Row],[REFERENCIA]],CODINV,5,FALSE)</f>
        <v>HONEYWELL</v>
      </c>
      <c r="O7026">
        <v>4</v>
      </c>
      <c r="P7026" s="113">
        <v>4455330</v>
      </c>
      <c r="Q7026" s="107">
        <f>+FACTURACION[[#This Row],[CANTIDAD]]*FACTURACION[[#This Row],[VR UNITARIO]]/1000</f>
        <v>17821.32</v>
      </c>
      <c r="R7026" s="105" t="str">
        <f>+VLOOKUP(FACTURACION[[#This Row],[NIT]],TABLACLIENTE,5,FALSE)</f>
        <v>CARTAGENA</v>
      </c>
    </row>
    <row r="7027" spans="3:18">
      <c r="C7027" s="29">
        <v>2021</v>
      </c>
      <c r="D7027" s="30" t="s">
        <v>229</v>
      </c>
      <c r="E7027" s="30">
        <f>MONTH(FACTURACION[[#This Row],[MES]]&amp;1)</f>
        <v>1</v>
      </c>
      <c r="F7027" s="223">
        <f>DATE(FACTURACION[[#This Row],[AÑO]],FACTURACION[[#This Row],[Mes numero]],1)</f>
        <v>44197</v>
      </c>
      <c r="G7027" s="162" t="s">
        <v>5647</v>
      </c>
      <c r="H7027" s="121">
        <v>890400869</v>
      </c>
      <c r="I7027" s="105" t="str">
        <f>+VLOOKUP(FACTURACION[[#This Row],[NIT]],TABLACLIENTE,2,FALSE)</f>
        <v>SURTIDORA DE GAS DEL CARIBE S.A. E.S.P. (SURTIGAS S.A. E.S.P.)</v>
      </c>
      <c r="J7027" t="s">
        <v>65</v>
      </c>
      <c r="K7027" s="105" t="str">
        <f>+VLOOKUP(FACTURACION[[#This Row],[REFERENCIA]],CODINV,2,FALSE)</f>
        <v>CONTROL LOOP ZSC-100 BM INSPIRATOR</v>
      </c>
      <c r="L7027" s="105" t="str">
        <f>IF(VLOOKUP(FACTURACION[[#This Row],[REFERENCIA]],CODINV,3,FALSE)=0,"",VLOOKUP(FACTURACION[[#This Row],[REFERENCIA]],CODINV,3,FALSE))</f>
        <v/>
      </c>
      <c r="M7027" s="105" t="str">
        <f>+VLOOKUP(FACTURACION[[#This Row],[REFERENCIA]],CODINV,4,FALSE)</f>
        <v>REGULADORES</v>
      </c>
      <c r="N7027" s="105" t="str">
        <f>+VLOOKUP(FACTURACION[[#This Row],[REFERENCIA]],CODINV,5,FALSE)</f>
        <v>HONEYWELL</v>
      </c>
      <c r="O7027">
        <v>4</v>
      </c>
      <c r="P7027" s="113">
        <v>4796902</v>
      </c>
      <c r="Q7027" s="107">
        <f>+FACTURACION[[#This Row],[CANTIDAD]]*FACTURACION[[#This Row],[VR UNITARIO]]/1000</f>
        <v>19187.608</v>
      </c>
      <c r="R7027" s="105" t="str">
        <f>+VLOOKUP(FACTURACION[[#This Row],[NIT]],TABLACLIENTE,5,FALSE)</f>
        <v>CARTAGENA</v>
      </c>
    </row>
    <row r="7028" spans="3:18">
      <c r="C7028" s="29">
        <v>2021</v>
      </c>
      <c r="D7028" s="30" t="s">
        <v>229</v>
      </c>
      <c r="E7028" s="30">
        <f>MONTH(FACTURACION[[#This Row],[MES]]&amp;1)</f>
        <v>1</v>
      </c>
      <c r="F7028" s="223">
        <f>DATE(FACTURACION[[#This Row],[AÑO]],FACTURACION[[#This Row],[Mes numero]],1)</f>
        <v>44197</v>
      </c>
      <c r="G7028" s="162" t="s">
        <v>5648</v>
      </c>
      <c r="H7028" s="121">
        <v>890208316</v>
      </c>
      <c r="I7028" s="105" t="str">
        <f>+VLOOKUP(FACTURACION[[#This Row],[NIT]],TABLACLIENTE,2,FALSE)</f>
        <v xml:space="preserve">METROGAS DE COLOMBIA S.A. E.S.P.  (METROGAS S.A. E.S.P)
</v>
      </c>
      <c r="J7028" t="s">
        <v>61</v>
      </c>
      <c r="K7028" s="105" t="str">
        <f>+VLOOKUP(FACTURACION[[#This Row],[REFERENCIA]],CODINV,2,FALSE)</f>
        <v>MANGA 2" S300 H7</v>
      </c>
      <c r="L7028" s="105" t="str">
        <f>IF(VLOOKUP(FACTURACION[[#This Row],[REFERENCIA]],CODINV,3,FALSE)=0,"",VLOOKUP(FACTURACION[[#This Row],[REFERENCIA]],CODINV,3,FALSE))</f>
        <v>73404P002</v>
      </c>
      <c r="M7028" s="105" t="str">
        <f>+VLOOKUP(FACTURACION[[#This Row],[REFERENCIA]],CODINV,4,FALSE)</f>
        <v>MANGAS</v>
      </c>
      <c r="N7028" s="105" t="str">
        <f>+VLOOKUP(FACTURACION[[#This Row],[REFERENCIA]],CODINV,5,FALSE)</f>
        <v>HONEYWELL</v>
      </c>
      <c r="O7028">
        <v>5</v>
      </c>
      <c r="P7028" s="113">
        <v>571393</v>
      </c>
      <c r="Q7028" s="107">
        <f>+FACTURACION[[#This Row],[CANTIDAD]]*FACTURACION[[#This Row],[VR UNITARIO]]/1000</f>
        <v>2856.9650000000001</v>
      </c>
      <c r="R7028" s="105" t="str">
        <f>+VLOOKUP(FACTURACION[[#This Row],[NIT]],TABLACLIENTE,5,FALSE)</f>
        <v>FLORIDABLANCA</v>
      </c>
    </row>
    <row r="7029" spans="3:18">
      <c r="C7029" s="29">
        <v>2021</v>
      </c>
      <c r="D7029" s="30" t="s">
        <v>229</v>
      </c>
      <c r="E7029" s="30">
        <f>MONTH(FACTURACION[[#This Row],[MES]]&amp;1)</f>
        <v>1</v>
      </c>
      <c r="F7029" s="223">
        <f>DATE(FACTURACION[[#This Row],[AÑO]],FACTURACION[[#This Row],[Mes numero]],1)</f>
        <v>44197</v>
      </c>
      <c r="G7029" s="162" t="s">
        <v>5648</v>
      </c>
      <c r="H7029" s="121">
        <v>890208316</v>
      </c>
      <c r="I7029" s="105" t="str">
        <f>+VLOOKUP(FACTURACION[[#This Row],[NIT]],TABLACLIENTE,2,FALSE)</f>
        <v xml:space="preserve">METROGAS DE COLOMBIA S.A. E.S.P.  (METROGAS S.A. E.S.P)
</v>
      </c>
      <c r="J7029" t="s">
        <v>132</v>
      </c>
      <c r="K7029" s="105" t="str">
        <f>+VLOOKUP(FACTURACION[[#This Row],[REFERENCIA]],CODINV,2,FALSE)</f>
        <v>KIT REPARACION BUNA N 80</v>
      </c>
      <c r="L7029" s="105" t="str">
        <f>IF(VLOOKUP(FACTURACION[[#This Row],[REFERENCIA]],CODINV,3,FALSE)=0,"",VLOOKUP(FACTURACION[[#This Row],[REFERENCIA]],CODINV,3,FALSE))</f>
        <v>73914K010</v>
      </c>
      <c r="M7029" s="105" t="str">
        <f>+VLOOKUP(FACTURACION[[#This Row],[REFERENCIA]],CODINV,4,FALSE)</f>
        <v>REPUESTOS Y ACCESORIOS</v>
      </c>
      <c r="N7029" s="105" t="str">
        <f>+VLOOKUP(FACTURACION[[#This Row],[REFERENCIA]],CODINV,5,FALSE)</f>
        <v>HONEYWELL</v>
      </c>
      <c r="O7029">
        <v>50</v>
      </c>
      <c r="P7029" s="113">
        <v>153266</v>
      </c>
      <c r="Q7029" s="107">
        <f>+FACTURACION[[#This Row],[CANTIDAD]]*FACTURACION[[#This Row],[VR UNITARIO]]/1000</f>
        <v>7663.3</v>
      </c>
      <c r="R7029" s="105" t="str">
        <f>+VLOOKUP(FACTURACION[[#This Row],[NIT]],TABLACLIENTE,5,FALSE)</f>
        <v>FLORIDABLANCA</v>
      </c>
    </row>
    <row r="7030" spans="3:18">
      <c r="C7030" s="29">
        <v>2021</v>
      </c>
      <c r="D7030" s="30" t="s">
        <v>229</v>
      </c>
      <c r="E7030" s="30">
        <f>MONTH(FACTURACION[[#This Row],[MES]]&amp;1)</f>
        <v>1</v>
      </c>
      <c r="F7030" s="223">
        <f>DATE(FACTURACION[[#This Row],[AÑO]],FACTURACION[[#This Row],[Mes numero]],1)</f>
        <v>44197</v>
      </c>
      <c r="G7030" s="162" t="s">
        <v>5649</v>
      </c>
      <c r="H7030" s="121">
        <v>800021272</v>
      </c>
      <c r="I7030" s="105" t="str">
        <f>+VLOOKUP(FACTURACION[[#This Row],[NIT]],TABLACLIENTE,2,FALSE)</f>
        <v>GASES DEL LLANO S.A. E.S.P (LLANOGAS S.A. E.S.P.)</v>
      </c>
      <c r="J7030" t="s">
        <v>21</v>
      </c>
      <c r="K7030" s="105" t="str">
        <f>+VLOOKUP(FACTURACION[[#This Row],[REFERENCIA]],CODINV,2,FALSE)</f>
        <v>MEDIDOR AC-630 C:1 1/4" MAOP 25PSIG CON CONECTORES</v>
      </c>
      <c r="L7030" s="105" t="str">
        <f>IF(VLOOKUP(FACTURACION[[#This Row],[REFERENCIA]],CODINV,3,FALSE)=0,"",VLOOKUP(FACTURACION[[#This Row],[REFERENCIA]],CODINV,3,FALSE))</f>
        <v/>
      </c>
      <c r="M7030" s="105" t="str">
        <f>+VLOOKUP(FACTURACION[[#This Row],[REFERENCIA]],CODINV,4,FALSE)</f>
        <v>MEDIDORES</v>
      </c>
      <c r="N7030" s="105" t="str">
        <f>+VLOOKUP(FACTURACION[[#This Row],[REFERENCIA]],CODINV,5,FALSE)</f>
        <v>HONEYWELL</v>
      </c>
      <c r="O7030">
        <v>2</v>
      </c>
      <c r="P7030" s="113">
        <v>2066751</v>
      </c>
      <c r="Q7030" s="107">
        <f>+FACTURACION[[#This Row],[CANTIDAD]]*FACTURACION[[#This Row],[VR UNITARIO]]/1000</f>
        <v>4133.5020000000004</v>
      </c>
      <c r="R7030" s="105" t="str">
        <f>+VLOOKUP(FACTURACION[[#This Row],[NIT]],TABLACLIENTE,5,FALSE)</f>
        <v>VILLAVICENCIO</v>
      </c>
    </row>
    <row r="7031" spans="3:18">
      <c r="C7031" s="29">
        <v>2021</v>
      </c>
      <c r="D7031" s="30" t="s">
        <v>229</v>
      </c>
      <c r="E7031" s="30">
        <f>MONTH(FACTURACION[[#This Row],[MES]]&amp;1)</f>
        <v>1</v>
      </c>
      <c r="F7031" s="223">
        <f>DATE(FACTURACION[[#This Row],[AÑO]],FACTURACION[[#This Row],[Mes numero]],1)</f>
        <v>44197</v>
      </c>
      <c r="G7031" s="162" t="s">
        <v>5650</v>
      </c>
      <c r="H7031" s="121">
        <v>900396759</v>
      </c>
      <c r="I7031" s="105" t="str">
        <f>+VLOOKUP(FACTURACION[[#This Row],[NIT]],TABLACLIENTE,2,FALSE)</f>
        <v>CHILCO DISTRIBUIDORA DE GAS Y ENERGIA S.A.S. E.S.P.</v>
      </c>
      <c r="J7031" t="s">
        <v>461</v>
      </c>
      <c r="K7031" s="105" t="str">
        <f>+VLOOKUP(FACTURACION[[#This Row],[REFERENCIA]],CODINV,2,FALSE)</f>
        <v>VALVULA INTERNA 1 1/4"</v>
      </c>
      <c r="L7031" s="105" t="str">
        <f>IF(VLOOKUP(FACTURACION[[#This Row],[REFERENCIA]],CODINV,3,FALSE)=0,"",VLOOKUP(FACTURACION[[#This Row],[REFERENCIA]],CODINV,3,FALSE))</f>
        <v>A3209D050</v>
      </c>
      <c r="M7031" s="105" t="str">
        <f>+VLOOKUP(FACTURACION[[#This Row],[REFERENCIA]],CODINV,4,FALSE)</f>
        <v>VÁLVULAS Y MULTIVÁLVULAS</v>
      </c>
      <c r="N7031" s="105" t="str">
        <f>+VLOOKUP(FACTURACION[[#This Row],[REFERENCIA]],CODINV,5,FALSE)</f>
        <v>REGO</v>
      </c>
      <c r="O7031">
        <v>1</v>
      </c>
      <c r="P7031" s="113">
        <v>998800</v>
      </c>
      <c r="Q7031" s="107">
        <f>+FACTURACION[[#This Row],[CANTIDAD]]*FACTURACION[[#This Row],[VR UNITARIO]]/1000</f>
        <v>998.8</v>
      </c>
      <c r="R7031" s="105" t="str">
        <f>+VLOOKUP(FACTURACION[[#This Row],[NIT]],TABLACLIENTE,5,FALSE)</f>
        <v>BOGOTÁ D.C.</v>
      </c>
    </row>
    <row r="7032" spans="3:18">
      <c r="C7032" s="29">
        <v>2021</v>
      </c>
      <c r="D7032" s="30" t="s">
        <v>229</v>
      </c>
      <c r="E7032" s="30">
        <f>MONTH(FACTURACION[[#This Row],[MES]]&amp;1)</f>
        <v>1</v>
      </c>
      <c r="F7032" s="223">
        <f>DATE(FACTURACION[[#This Row],[AÑO]],FACTURACION[[#This Row],[Mes numero]],1)</f>
        <v>44197</v>
      </c>
      <c r="G7032" s="162" t="s">
        <v>5650</v>
      </c>
      <c r="H7032" s="121">
        <v>900396759</v>
      </c>
      <c r="I7032" s="105" t="str">
        <f>+VLOOKUP(FACTURACION[[#This Row],[NIT]],TABLACLIENTE,2,FALSE)</f>
        <v>CHILCO DISTRIBUIDORA DE GAS Y ENERGIA S.A.S. E.S.P.</v>
      </c>
      <c r="J7032" t="s">
        <v>798</v>
      </c>
      <c r="K7032" s="105" t="str">
        <f>+VLOOKUP(FACTURACION[[#This Row],[REFERENCIA]],CODINV,2,FALSE)</f>
        <v>ROTOGAGE DIAMETRO 62"-79" A9093TS</v>
      </c>
      <c r="L7032" s="105" t="str">
        <f>IF(VLOOKUP(FACTURACION[[#This Row],[REFERENCIA]],CODINV,3,FALSE)=0,"",VLOOKUP(FACTURACION[[#This Row],[REFERENCIA]],CODINV,3,FALSE))</f>
        <v>A9093TS</v>
      </c>
      <c r="M7032" s="105" t="str">
        <f>+VLOOKUP(FACTURACION[[#This Row],[REFERENCIA]],CODINV,4,FALSE)</f>
        <v>MEDIDORES</v>
      </c>
      <c r="N7032" s="105" t="str">
        <f>+VLOOKUP(FACTURACION[[#This Row],[REFERENCIA]],CODINV,5,FALSE)</f>
        <v>REGO</v>
      </c>
      <c r="O7032">
        <v>1</v>
      </c>
      <c r="P7032" s="113">
        <v>1477238</v>
      </c>
      <c r="Q7032" s="107">
        <f>+FACTURACION[[#This Row],[CANTIDAD]]*FACTURACION[[#This Row],[VR UNITARIO]]/1000</f>
        <v>1477.2380000000001</v>
      </c>
      <c r="R7032" s="105" t="str">
        <f>+VLOOKUP(FACTURACION[[#This Row],[NIT]],TABLACLIENTE,5,FALSE)</f>
        <v>BOGOTÁ D.C.</v>
      </c>
    </row>
    <row r="7033" spans="3:18">
      <c r="C7033" s="29">
        <v>2021</v>
      </c>
      <c r="D7033" s="30" t="s">
        <v>229</v>
      </c>
      <c r="E7033" s="30">
        <f>MONTH(FACTURACION[[#This Row],[MES]]&amp;1)</f>
        <v>1</v>
      </c>
      <c r="F7033" s="223">
        <f>DATE(FACTURACION[[#This Row],[AÑO]],FACTURACION[[#This Row],[Mes numero]],1)</f>
        <v>44197</v>
      </c>
      <c r="G7033" s="162" t="s">
        <v>5650</v>
      </c>
      <c r="H7033" s="121">
        <v>900396759</v>
      </c>
      <c r="I7033" s="105" t="str">
        <f>+VLOOKUP(FACTURACION[[#This Row],[NIT]],TABLACLIENTE,2,FALSE)</f>
        <v>CHILCO DISTRIBUIDORA DE GAS Y ENERGIA S.A.S. E.S.P.</v>
      </c>
      <c r="J7033" t="s">
        <v>317</v>
      </c>
      <c r="K7033" s="105" t="str">
        <f>+VLOOKUP(FACTURACION[[#This Row],[REFERENCIA]],CODINV,2,FALSE)</f>
        <v>DIAL ROTOGAGE</v>
      </c>
      <c r="L7033" s="105" t="str">
        <f>IF(VLOOKUP(FACTURACION[[#This Row],[REFERENCIA]],CODINV,3,FALSE)=0,"",VLOOKUP(FACTURACION[[#This Row],[REFERENCIA]],CODINV,3,FALSE))</f>
        <v>A909118LX</v>
      </c>
      <c r="M7033" s="105" t="str">
        <f>+VLOOKUP(FACTURACION[[#This Row],[REFERENCIA]],CODINV,4,FALSE)</f>
        <v>REPUESTOS Y ACCESORIOS</v>
      </c>
      <c r="N7033" s="105" t="str">
        <f>+VLOOKUP(FACTURACION[[#This Row],[REFERENCIA]],CODINV,5,FALSE)</f>
        <v>REGO</v>
      </c>
      <c r="O7033">
        <v>1</v>
      </c>
      <c r="P7033" s="113">
        <v>87422</v>
      </c>
      <c r="Q7033" s="107">
        <f>+FACTURACION[[#This Row],[CANTIDAD]]*FACTURACION[[#This Row],[VR UNITARIO]]/1000</f>
        <v>87.421999999999997</v>
      </c>
      <c r="R7033" s="105" t="str">
        <f>+VLOOKUP(FACTURACION[[#This Row],[NIT]],TABLACLIENTE,5,FALSE)</f>
        <v>BOGOTÁ D.C.</v>
      </c>
    </row>
    <row r="7034" spans="3:18">
      <c r="C7034" s="29">
        <v>2021</v>
      </c>
      <c r="D7034" s="30" t="s">
        <v>229</v>
      </c>
      <c r="E7034" s="30">
        <f>MONTH(FACTURACION[[#This Row],[MES]]&amp;1)</f>
        <v>1</v>
      </c>
      <c r="F7034" s="223">
        <f>DATE(FACTURACION[[#This Row],[AÑO]],FACTURACION[[#This Row],[Mes numero]],1)</f>
        <v>44197</v>
      </c>
      <c r="G7034" s="162" t="s">
        <v>5650</v>
      </c>
      <c r="H7034" s="121">
        <v>900396759</v>
      </c>
      <c r="I7034" s="105" t="str">
        <f>+VLOOKUP(FACTURACION[[#This Row],[NIT]],TABLACLIENTE,2,FALSE)</f>
        <v>CHILCO DISTRIBUIDORA DE GAS Y ENERGIA S.A.S. E.S.P.</v>
      </c>
      <c r="J7034" t="s">
        <v>69</v>
      </c>
      <c r="K7034" s="105" t="str">
        <f>+VLOOKUP(FACTURACION[[#This Row],[REFERENCIA]],CODINV,2,FALSE)</f>
        <v>DIP TUBE 48"</v>
      </c>
      <c r="L7034" s="105" t="str">
        <f>IF(VLOOKUP(FACTURACION[[#This Row],[REFERENCIA]],CODINV,3,FALSE)=0,"",VLOOKUP(FACTURACION[[#This Row],[REFERENCIA]],CODINV,3,FALSE))</f>
        <v/>
      </c>
      <c r="M7034" s="105" t="str">
        <f>+VLOOKUP(FACTURACION[[#This Row],[REFERENCIA]],CODINV,4,FALSE)</f>
        <v>REPUESTOS Y ACCESORIOS</v>
      </c>
      <c r="N7034" s="105" t="str">
        <f>+VLOOKUP(FACTURACION[[#This Row],[REFERENCIA]],CODINV,5,FALSE)</f>
        <v>REGO</v>
      </c>
      <c r="O7034">
        <v>1</v>
      </c>
      <c r="P7034" s="113">
        <v>224874</v>
      </c>
      <c r="Q7034" s="107">
        <f>+FACTURACION[[#This Row],[CANTIDAD]]*FACTURACION[[#This Row],[VR UNITARIO]]/1000</f>
        <v>224.874</v>
      </c>
      <c r="R7034" s="105" t="str">
        <f>+VLOOKUP(FACTURACION[[#This Row],[NIT]],TABLACLIENTE,5,FALSE)</f>
        <v>BOGOTÁ D.C.</v>
      </c>
    </row>
    <row r="7035" spans="3:18">
      <c r="C7035" s="29">
        <v>2021</v>
      </c>
      <c r="D7035" s="30" t="s">
        <v>229</v>
      </c>
      <c r="E7035" s="30">
        <f>MONTH(FACTURACION[[#This Row],[MES]]&amp;1)</f>
        <v>1</v>
      </c>
      <c r="F7035" s="223">
        <f>DATE(FACTURACION[[#This Row],[AÑO]],FACTURACION[[#This Row],[Mes numero]],1)</f>
        <v>44197</v>
      </c>
      <c r="G7035" s="162" t="s">
        <v>5651</v>
      </c>
      <c r="H7035" s="121">
        <v>900396759</v>
      </c>
      <c r="I7035" s="105" t="str">
        <f>+VLOOKUP(FACTURACION[[#This Row],[NIT]],TABLACLIENTE,2,FALSE)</f>
        <v>CHILCO DISTRIBUIDORA DE GAS Y ENERGIA S.A.S. E.S.P.</v>
      </c>
      <c r="J7035" t="s">
        <v>169</v>
      </c>
      <c r="K7035" s="105" t="str">
        <f>+VLOOKUP(FACTURACION[[#This Row],[REFERENCIA]],CODINV,2,FALSE)</f>
        <v>VALVULA DE ALIVIO HIDROSTATICA 1/4"</v>
      </c>
      <c r="L7035" s="105" t="str">
        <f>IF(VLOOKUP(FACTURACION[[#This Row],[REFERENCIA]],CODINV,3,FALSE)=0,"",VLOOKUP(FACTURACION[[#This Row],[REFERENCIA]],CODINV,3,FALSE))</f>
        <v>3127U</v>
      </c>
      <c r="M7035" s="105" t="str">
        <f>+VLOOKUP(FACTURACION[[#This Row],[REFERENCIA]],CODINV,4,FALSE)</f>
        <v>VÁLVULAS Y MULTIVÁLVULAS</v>
      </c>
      <c r="N7035" s="105" t="str">
        <f>+VLOOKUP(FACTURACION[[#This Row],[REFERENCIA]],CODINV,5,FALSE)</f>
        <v>REGO</v>
      </c>
      <c r="O7035">
        <v>8</v>
      </c>
      <c r="P7035" s="113">
        <v>53260</v>
      </c>
      <c r="Q7035" s="107">
        <f>+FACTURACION[[#This Row],[CANTIDAD]]*FACTURACION[[#This Row],[VR UNITARIO]]/1000</f>
        <v>426.08</v>
      </c>
      <c r="R7035" s="105" t="str">
        <f>+VLOOKUP(FACTURACION[[#This Row],[NIT]],TABLACLIENTE,5,FALSE)</f>
        <v>BOGOTÁ D.C.</v>
      </c>
    </row>
    <row r="7036" spans="3:18">
      <c r="C7036" s="29">
        <v>2021</v>
      </c>
      <c r="D7036" s="30" t="s">
        <v>229</v>
      </c>
      <c r="E7036" s="30">
        <f>MONTH(FACTURACION[[#This Row],[MES]]&amp;1)</f>
        <v>1</v>
      </c>
      <c r="F7036" s="223">
        <f>DATE(FACTURACION[[#This Row],[AÑO]],FACTURACION[[#This Row],[Mes numero]],1)</f>
        <v>44197</v>
      </c>
      <c r="G7036" s="162" t="s">
        <v>5652</v>
      </c>
      <c r="H7036" s="121">
        <v>900396759</v>
      </c>
      <c r="I7036" s="105" t="str">
        <f>+VLOOKUP(FACTURACION[[#This Row],[NIT]],TABLACLIENTE,2,FALSE)</f>
        <v>CHILCO DISTRIBUIDORA DE GAS Y ENERGIA S.A.S. E.S.P.</v>
      </c>
      <c r="J7036" t="s">
        <v>190</v>
      </c>
      <c r="K7036" s="105" t="str">
        <f>+VLOOKUP(FACTURACION[[#This Row],[REFERENCIA]],CODINV,2,FALSE)</f>
        <v>VALVULA DE GLOBO 3/4" RECTA</v>
      </c>
      <c r="L7036" s="105" t="str">
        <f>IF(VLOOKUP(FACTURACION[[#This Row],[REFERENCIA]],CODINV,3,FALSE)=0,"",VLOOKUP(FACTURACION[[#This Row],[REFERENCIA]],CODINV,3,FALSE))</f>
        <v>7705P</v>
      </c>
      <c r="M7036" s="105" t="str">
        <f>+VLOOKUP(FACTURACION[[#This Row],[REFERENCIA]],CODINV,4,FALSE)</f>
        <v>VÁLVULAS Y MULTIVÁLVULAS</v>
      </c>
      <c r="N7036" s="105" t="str">
        <f>+VLOOKUP(FACTURACION[[#This Row],[REFERENCIA]],CODINV,5,FALSE)</f>
        <v>REGO</v>
      </c>
      <c r="O7036">
        <v>2</v>
      </c>
      <c r="P7036" s="113">
        <v>245376</v>
      </c>
      <c r="Q7036" s="107">
        <f>+FACTURACION[[#This Row],[CANTIDAD]]*FACTURACION[[#This Row],[VR UNITARIO]]/1000</f>
        <v>490.75200000000001</v>
      </c>
      <c r="R7036" s="105" t="str">
        <f>+VLOOKUP(FACTURACION[[#This Row],[NIT]],TABLACLIENTE,5,FALSE)</f>
        <v>BOGOTÁ D.C.</v>
      </c>
    </row>
    <row r="7037" spans="3:18">
      <c r="C7037" s="29">
        <v>2021</v>
      </c>
      <c r="D7037" s="30" t="s">
        <v>229</v>
      </c>
      <c r="E7037" s="30">
        <f>MONTH(FACTURACION[[#This Row],[MES]]&amp;1)</f>
        <v>1</v>
      </c>
      <c r="F7037" s="223">
        <f>DATE(FACTURACION[[#This Row],[AÑO]],FACTURACION[[#This Row],[Mes numero]],1)</f>
        <v>44197</v>
      </c>
      <c r="G7037" s="162" t="s">
        <v>5652</v>
      </c>
      <c r="H7037" s="121">
        <v>900396759</v>
      </c>
      <c r="I7037" s="105" t="str">
        <f>+VLOOKUP(FACTURACION[[#This Row],[NIT]],TABLACLIENTE,2,FALSE)</f>
        <v>CHILCO DISTRIBUIDORA DE GAS Y ENERGIA S.A.S. E.S.P.</v>
      </c>
      <c r="J7037" t="s">
        <v>4506</v>
      </c>
      <c r="K7037" s="105" t="str">
        <f>+VLOOKUP(FACTURACION[[#This Row],[REFERENCIA]],CODINV,2,FALSE)</f>
        <v>VALVULA PULL AWAY 3/4</v>
      </c>
      <c r="L7037" s="105" t="str">
        <f>IF(VLOOKUP(FACTURACION[[#This Row],[REFERENCIA]],CODINV,3,FALSE)=0,"",VLOOKUP(FACTURACION[[#This Row],[REFERENCIA]],CODINV,3,FALSE))</f>
        <v>A2141A6</v>
      </c>
      <c r="M7037" s="105" t="str">
        <f>+VLOOKUP(FACTURACION[[#This Row],[REFERENCIA]],CODINV,4,FALSE)</f>
        <v>VÁLVULAS Y MULTIVÁLVULAS</v>
      </c>
      <c r="N7037" s="105" t="str">
        <f>+VLOOKUP(FACTURACION[[#This Row],[REFERENCIA]],CODINV,5,FALSE)</f>
        <v>REGO</v>
      </c>
      <c r="O7037">
        <v>1</v>
      </c>
      <c r="P7037" s="113">
        <v>400271</v>
      </c>
      <c r="Q7037" s="107">
        <f>+FACTURACION[[#This Row],[CANTIDAD]]*FACTURACION[[#This Row],[VR UNITARIO]]/1000</f>
        <v>400.27100000000002</v>
      </c>
      <c r="R7037" s="105" t="str">
        <f>+VLOOKUP(FACTURACION[[#This Row],[NIT]],TABLACLIENTE,5,FALSE)</f>
        <v>BOGOTÁ D.C.</v>
      </c>
    </row>
    <row r="7038" spans="3:18">
      <c r="C7038" s="29">
        <v>2021</v>
      </c>
      <c r="D7038" s="30" t="s">
        <v>229</v>
      </c>
      <c r="E7038" s="30">
        <f>MONTH(FACTURACION[[#This Row],[MES]]&amp;1)</f>
        <v>1</v>
      </c>
      <c r="F7038" s="223">
        <f>DATE(FACTURACION[[#This Row],[AÑO]],FACTURACION[[#This Row],[Mes numero]],1)</f>
        <v>44197</v>
      </c>
      <c r="G7038" s="162" t="s">
        <v>5652</v>
      </c>
      <c r="H7038" s="121">
        <v>900396759</v>
      </c>
      <c r="I7038" s="105" t="str">
        <f>+VLOOKUP(FACTURACION[[#This Row],[NIT]],TABLACLIENTE,2,FALSE)</f>
        <v>CHILCO DISTRIBUIDORA DE GAS Y ENERGIA S.A.S. E.S.P.</v>
      </c>
      <c r="J7038" t="s">
        <v>1637</v>
      </c>
      <c r="K7038" s="105" t="str">
        <f>+VLOOKUP(FACTURACION[[#This Row],[REFERENCIA]],CODINV,2,FALSE)</f>
        <v>GRIFO MAXIMO NIVEL DE LLENADO</v>
      </c>
      <c r="L7038" s="105" t="str">
        <f>IF(VLOOKUP(FACTURACION[[#This Row],[REFERENCIA]],CODINV,3,FALSE)=0,"",VLOOKUP(FACTURACION[[#This Row],[REFERENCIA]],CODINV,3,FALSE))</f>
        <v/>
      </c>
      <c r="M7038" s="105" t="str">
        <f>+VLOOKUP(FACTURACION[[#This Row],[REFERENCIA]],CODINV,4,FALSE)</f>
        <v>REPUESTOS Y ACCESORIOS</v>
      </c>
      <c r="N7038" s="105" t="str">
        <f>+VLOOKUP(FACTURACION[[#This Row],[REFERENCIA]],CODINV,5,FALSE)</f>
        <v>CAVAGNA</v>
      </c>
      <c r="O7038">
        <v>1</v>
      </c>
      <c r="P7038" s="113">
        <v>72000</v>
      </c>
      <c r="Q7038" s="107">
        <f>+FACTURACION[[#This Row],[CANTIDAD]]*FACTURACION[[#This Row],[VR UNITARIO]]/1000</f>
        <v>72</v>
      </c>
      <c r="R7038" s="105" t="str">
        <f>+VLOOKUP(FACTURACION[[#This Row],[NIT]],TABLACLIENTE,5,FALSE)</f>
        <v>BOGOTÁ D.C.</v>
      </c>
    </row>
    <row r="7039" spans="3:18">
      <c r="C7039" s="29">
        <v>2021</v>
      </c>
      <c r="D7039" s="30" t="s">
        <v>229</v>
      </c>
      <c r="E7039" s="30">
        <f>MONTH(FACTURACION[[#This Row],[MES]]&amp;1)</f>
        <v>1</v>
      </c>
      <c r="F7039" s="223">
        <f>DATE(FACTURACION[[#This Row],[AÑO]],FACTURACION[[#This Row],[Mes numero]],1)</f>
        <v>44197</v>
      </c>
      <c r="G7039" s="162" t="s">
        <v>5653</v>
      </c>
      <c r="H7039" s="121">
        <v>900950504</v>
      </c>
      <c r="I7039" s="105" t="str">
        <f>+VLOOKUP(FACTURACION[[#This Row],[NIT]],TABLACLIENTE,2,FALSE)</f>
        <v>DAMASA DE COLOMBIA S A S</v>
      </c>
      <c r="J7039" t="s">
        <v>5</v>
      </c>
      <c r="K7039" s="105" t="str">
        <f>+VLOOKUP(FACTURACION[[#This Row],[REFERENCIA]],CODINV,2,FALSE)</f>
        <v>REG. 1800 CPB2 1 1-4· O: 5/16" R: STD</v>
      </c>
      <c r="L7039" s="105" t="str">
        <f>IF(VLOOKUP(FACTURACION[[#This Row],[REFERENCIA]],CODINV,3,FALSE)=0,"",VLOOKUP(FACTURACION[[#This Row],[REFERENCIA]],CODINV,3,FALSE))</f>
        <v/>
      </c>
      <c r="M7039" s="105" t="str">
        <f>+VLOOKUP(FACTURACION[[#This Row],[REFERENCIA]],CODINV,4,FALSE)</f>
        <v>REGULADORES</v>
      </c>
      <c r="N7039" s="105" t="str">
        <f>+VLOOKUP(FACTURACION[[#This Row],[REFERENCIA]],CODINV,5,FALSE)</f>
        <v>HONEYWELL</v>
      </c>
      <c r="O7039">
        <v>3</v>
      </c>
      <c r="P7039" s="113">
        <v>830000</v>
      </c>
      <c r="Q7039" s="107">
        <f>+FACTURACION[[#This Row],[CANTIDAD]]*FACTURACION[[#This Row],[VR UNITARIO]]/1000</f>
        <v>2490</v>
      </c>
      <c r="R7039" s="105" t="str">
        <f>+VLOOKUP(FACTURACION[[#This Row],[NIT]],TABLACLIENTE,5,FALSE)</f>
        <v>BOGOTÁ D.C.</v>
      </c>
    </row>
    <row r="7040" spans="3:18">
      <c r="C7040" s="29">
        <v>2021</v>
      </c>
      <c r="D7040" s="30" t="s">
        <v>265</v>
      </c>
      <c r="E7040" s="30">
        <f>MONTH(FACTURACION[[#This Row],[MES]]&amp;1)</f>
        <v>2</v>
      </c>
      <c r="F7040" s="223">
        <f>DATE(FACTURACION[[#This Row],[AÑO]],FACTURACION[[#This Row],[Mes numero]],1)</f>
        <v>44228</v>
      </c>
      <c r="G7040" s="162" t="s">
        <v>5663</v>
      </c>
      <c r="H7040" s="121">
        <v>800021272</v>
      </c>
      <c r="I7040" s="105" t="str">
        <f>+VLOOKUP(FACTURACION[[#This Row],[NIT]],TABLACLIENTE,2,FALSE)</f>
        <v>GASES DEL LLANO S.A. E.S.P (LLANOGAS S.A. E.S.P.)</v>
      </c>
      <c r="J7040" t="s">
        <v>1697</v>
      </c>
      <c r="K7040" s="105" t="str">
        <f>+VLOOKUP(FACTURACION[[#This Row],[REFERENCIA]],CODINV,2,FALSE)</f>
        <v>MEDIDOR AC-250 NXS</v>
      </c>
      <c r="L7040" s="105" t="str">
        <f>IF(VLOOKUP(FACTURACION[[#This Row],[REFERENCIA]],CODINV,3,FALSE)=0,"",VLOOKUP(FACTURACION[[#This Row],[REFERENCIA]],CODINV,3,FALSE))</f>
        <v/>
      </c>
      <c r="M7040" s="105" t="str">
        <f>+VLOOKUP(FACTURACION[[#This Row],[REFERENCIA]],CODINV,4,FALSE)</f>
        <v>MEDIDORES</v>
      </c>
      <c r="N7040" s="105" t="str">
        <f>+VLOOKUP(FACTURACION[[#This Row],[REFERENCIA]],CODINV,5,FALSE)</f>
        <v>HONEYWELL</v>
      </c>
      <c r="O7040">
        <v>25</v>
      </c>
      <c r="P7040" s="113">
        <v>423173.93</v>
      </c>
      <c r="Q7040" s="107">
        <f>+FACTURACION[[#This Row],[CANTIDAD]]*FACTURACION[[#This Row],[VR UNITARIO]]/1000</f>
        <v>10579.348249999999</v>
      </c>
      <c r="R7040" s="105" t="str">
        <f>+VLOOKUP(FACTURACION[[#This Row],[NIT]],TABLACLIENTE,5,FALSE)</f>
        <v>VILLAVICENCIO</v>
      </c>
    </row>
    <row r="7041" spans="3:18">
      <c r="C7041" s="29">
        <v>2021</v>
      </c>
      <c r="D7041" s="30" t="s">
        <v>265</v>
      </c>
      <c r="E7041" s="30">
        <f>MONTH(FACTURACION[[#This Row],[MES]]&amp;1)</f>
        <v>2</v>
      </c>
      <c r="F7041" s="223">
        <f>DATE(FACTURACION[[#This Row],[AÑO]],FACTURACION[[#This Row],[Mes numero]],1)</f>
        <v>44228</v>
      </c>
      <c r="G7041" s="162" t="s">
        <v>5664</v>
      </c>
      <c r="H7041" s="121">
        <v>800202395</v>
      </c>
      <c r="I7041" s="105" t="str">
        <f>+VLOOKUP(FACTURACION[[#This Row],[NIT]],TABLACLIENTE,2,FALSE)</f>
        <v>EFIGAS GAS NATURAL S.A. E.S.P. (EFIGAS S.A. E.S.P.)</v>
      </c>
      <c r="J7041" t="s">
        <v>108</v>
      </c>
      <c r="K7041" s="105" t="str">
        <f>+VLOOKUP(FACTURACION[[#This Row],[REFERENCIA]],CODINV,2,FALSE)</f>
        <v>MEDIDOR BK G4 C:1/2"</v>
      </c>
      <c r="L7041" s="105" t="str">
        <f>IF(VLOOKUP(FACTURACION[[#This Row],[REFERENCIA]],CODINV,3,FALSE)=0,"",VLOOKUP(FACTURACION[[#This Row],[REFERENCIA]],CODINV,3,FALSE))</f>
        <v>G4K MT 152MM</v>
      </c>
      <c r="M7041" s="105" t="str">
        <f>+VLOOKUP(FACTURACION[[#This Row],[REFERENCIA]],CODINV,4,FALSE)</f>
        <v>MEDIDORES</v>
      </c>
      <c r="N7041" s="105" t="str">
        <f>+VLOOKUP(FACTURACION[[#This Row],[REFERENCIA]],CODINV,5,FALSE)</f>
        <v>HONEYWELL</v>
      </c>
      <c r="O7041">
        <v>30</v>
      </c>
      <c r="P7041" s="113">
        <v>162695</v>
      </c>
      <c r="Q7041" s="107">
        <f>+FACTURACION[[#This Row],[CANTIDAD]]*FACTURACION[[#This Row],[VR UNITARIO]]/1000</f>
        <v>4880.8500000000004</v>
      </c>
      <c r="R7041" s="105" t="str">
        <f>+VLOOKUP(FACTURACION[[#This Row],[NIT]],TABLACLIENTE,5,FALSE)</f>
        <v>MANIZALES</v>
      </c>
    </row>
    <row r="7042" spans="3:18">
      <c r="C7042" s="29">
        <v>2021</v>
      </c>
      <c r="D7042" s="30" t="s">
        <v>265</v>
      </c>
      <c r="E7042" s="30">
        <f>MONTH(FACTURACION[[#This Row],[MES]]&amp;1)</f>
        <v>2</v>
      </c>
      <c r="F7042" s="223">
        <f>DATE(FACTURACION[[#This Row],[AÑO]],FACTURACION[[#This Row],[Mes numero]],1)</f>
        <v>44228</v>
      </c>
      <c r="G7042" s="162" t="s">
        <v>5665</v>
      </c>
      <c r="H7042" s="121">
        <v>800202395</v>
      </c>
      <c r="I7042" s="105" t="str">
        <f>+VLOOKUP(FACTURACION[[#This Row],[NIT]],TABLACLIENTE,2,FALSE)</f>
        <v>EFIGAS GAS NATURAL S.A. E.S.P. (EFIGAS S.A. E.S.P.)</v>
      </c>
      <c r="J7042" t="s">
        <v>108</v>
      </c>
      <c r="K7042" s="105" t="str">
        <f>+VLOOKUP(FACTURACION[[#This Row],[REFERENCIA]],CODINV,2,FALSE)</f>
        <v>MEDIDOR BK G4 C:1/2"</v>
      </c>
      <c r="L7042" s="105" t="str">
        <f>IF(VLOOKUP(FACTURACION[[#This Row],[REFERENCIA]],CODINV,3,FALSE)=0,"",VLOOKUP(FACTURACION[[#This Row],[REFERENCIA]],CODINV,3,FALSE))</f>
        <v>G4K MT 152MM</v>
      </c>
      <c r="M7042" s="105" t="str">
        <f>+VLOOKUP(FACTURACION[[#This Row],[REFERENCIA]],CODINV,4,FALSE)</f>
        <v>MEDIDORES</v>
      </c>
      <c r="N7042" s="105" t="str">
        <f>+VLOOKUP(FACTURACION[[#This Row],[REFERENCIA]],CODINV,5,FALSE)</f>
        <v>HONEYWELL</v>
      </c>
      <c r="O7042">
        <v>50</v>
      </c>
      <c r="P7042" s="113">
        <v>162695</v>
      </c>
      <c r="Q7042" s="107">
        <f>+FACTURACION[[#This Row],[CANTIDAD]]*FACTURACION[[#This Row],[VR UNITARIO]]/1000</f>
        <v>8134.75</v>
      </c>
      <c r="R7042" s="105" t="str">
        <f>+VLOOKUP(FACTURACION[[#This Row],[NIT]],TABLACLIENTE,5,FALSE)</f>
        <v>MANIZALES</v>
      </c>
    </row>
    <row r="7043" spans="3:18">
      <c r="C7043" s="29">
        <v>2021</v>
      </c>
      <c r="D7043" s="30" t="s">
        <v>265</v>
      </c>
      <c r="E7043" s="30">
        <f>MONTH(FACTURACION[[#This Row],[MES]]&amp;1)</f>
        <v>2</v>
      </c>
      <c r="F7043" s="223">
        <f>DATE(FACTURACION[[#This Row],[AÑO]],FACTURACION[[#This Row],[Mes numero]],1)</f>
        <v>44228</v>
      </c>
      <c r="G7043" s="162" t="s">
        <v>5666</v>
      </c>
      <c r="H7043" s="121">
        <v>800202395</v>
      </c>
      <c r="I7043" s="105" t="str">
        <f>+VLOOKUP(FACTURACION[[#This Row],[NIT]],TABLACLIENTE,2,FALSE)</f>
        <v>EFIGAS GAS NATURAL S.A. E.S.P. (EFIGAS S.A. E.S.P.)</v>
      </c>
      <c r="J7043" t="s">
        <v>108</v>
      </c>
      <c r="K7043" s="105" t="str">
        <f>+VLOOKUP(FACTURACION[[#This Row],[REFERENCIA]],CODINV,2,FALSE)</f>
        <v>MEDIDOR BK G4 C:1/2"</v>
      </c>
      <c r="L7043" s="105" t="str">
        <f>IF(VLOOKUP(FACTURACION[[#This Row],[REFERENCIA]],CODINV,3,FALSE)=0,"",VLOOKUP(FACTURACION[[#This Row],[REFERENCIA]],CODINV,3,FALSE))</f>
        <v>G4K MT 152MM</v>
      </c>
      <c r="M7043" s="105" t="str">
        <f>+VLOOKUP(FACTURACION[[#This Row],[REFERENCIA]],CODINV,4,FALSE)</f>
        <v>MEDIDORES</v>
      </c>
      <c r="N7043" s="105" t="str">
        <f>+VLOOKUP(FACTURACION[[#This Row],[REFERENCIA]],CODINV,5,FALSE)</f>
        <v>HONEYWELL</v>
      </c>
      <c r="O7043">
        <v>30</v>
      </c>
      <c r="P7043" s="113">
        <v>162695</v>
      </c>
      <c r="Q7043" s="107">
        <f>+FACTURACION[[#This Row],[CANTIDAD]]*FACTURACION[[#This Row],[VR UNITARIO]]/1000</f>
        <v>4880.8500000000004</v>
      </c>
      <c r="R7043" s="105" t="str">
        <f>+VLOOKUP(FACTURACION[[#This Row],[NIT]],TABLACLIENTE,5,FALSE)</f>
        <v>MANIZALES</v>
      </c>
    </row>
    <row r="7044" spans="3:18">
      <c r="C7044" s="29">
        <v>2021</v>
      </c>
      <c r="D7044" s="30" t="s">
        <v>265</v>
      </c>
      <c r="E7044" s="30">
        <f>MONTH(FACTURACION[[#This Row],[MES]]&amp;1)</f>
        <v>2</v>
      </c>
      <c r="F7044" s="223">
        <f>DATE(FACTURACION[[#This Row],[AÑO]],FACTURACION[[#This Row],[Mes numero]],1)</f>
        <v>44228</v>
      </c>
      <c r="G7044" s="162" t="s">
        <v>5667</v>
      </c>
      <c r="H7044" s="121">
        <v>811010978</v>
      </c>
      <c r="I7044" s="105" t="str">
        <f>+VLOOKUP(FACTURACION[[#This Row],[NIT]],TABLACLIENTE,2,FALSE)</f>
        <v>AMERQUIP S.A.S.</v>
      </c>
      <c r="J7044" t="s">
        <v>5571</v>
      </c>
      <c r="K7044" s="105" t="str">
        <f>+VLOOKUP(FACTURACION[[#This Row],[REFERENCIA]],CODINV,2,FALSE)</f>
        <v>B166 BY PAS VALVE/VALVE</v>
      </c>
      <c r="L7044" s="105" t="str">
        <f>IF(VLOOKUP(FACTURACION[[#This Row],[REFERENCIA]],CODINV,3,FALSE)=0,"",VLOOKUP(FACTURACION[[#This Row],[REFERENCIA]],CODINV,3,FALSE))</f>
        <v>166B</v>
      </c>
      <c r="M7044" s="105" t="str">
        <f>+VLOOKUP(FACTURACION[[#This Row],[REFERENCIA]],CODINV,4,FALSE)</f>
        <v>VÁLVULAS Y MULTIVÁLVULAS</v>
      </c>
      <c r="N7044" s="105" t="str">
        <f>+VLOOKUP(FACTURACION[[#This Row],[REFERENCIA]],CODINV,5,FALSE)</f>
        <v>CORKEN</v>
      </c>
      <c r="O7044">
        <v>2</v>
      </c>
      <c r="P7044" s="113">
        <v>1089683.2</v>
      </c>
      <c r="Q7044" s="107">
        <f>+FACTURACION[[#This Row],[CANTIDAD]]*FACTURACION[[#This Row],[VR UNITARIO]]/1000</f>
        <v>2179.3663999999999</v>
      </c>
      <c r="R7044" s="105" t="str">
        <f>+VLOOKUP(FACTURACION[[#This Row],[NIT]],TABLACLIENTE,5,FALSE)</f>
        <v>ENVIGADO</v>
      </c>
    </row>
    <row r="7045" spans="3:18">
      <c r="C7045" s="29">
        <v>2021</v>
      </c>
      <c r="D7045" s="30" t="s">
        <v>265</v>
      </c>
      <c r="E7045" s="30">
        <f>MONTH(FACTURACION[[#This Row],[MES]]&amp;1)</f>
        <v>2</v>
      </c>
      <c r="F7045" s="223">
        <f>DATE(FACTURACION[[#This Row],[AÑO]],FACTURACION[[#This Row],[Mes numero]],1)</f>
        <v>44228</v>
      </c>
      <c r="G7045" s="162" t="s">
        <v>5668</v>
      </c>
      <c r="H7045" s="121">
        <v>860033633</v>
      </c>
      <c r="I7045" s="105" t="str">
        <f>+VLOOKUP(FACTURACION[[#This Row],[NIT]],TABLACLIENTE,2,FALSE)</f>
        <v>RAYOGAS S.A. E.S.P.</v>
      </c>
      <c r="J7045" t="s">
        <v>78</v>
      </c>
      <c r="K7045" s="105" t="str">
        <f>+VLOOKUP(FACTURACION[[#This Row],[REFERENCIA]],CODINV,2,FALSE)</f>
        <v>VALVULA DE ALIVIO SEMINTERNA 1 1/4"</v>
      </c>
      <c r="L7045" s="105" t="str">
        <f>IF(VLOOKUP(FACTURACION[[#This Row],[REFERENCIA]],CODINV,3,FALSE)=0,"",VLOOKUP(FACTURACION[[#This Row],[REFERENCIA]],CODINV,3,FALSE))</f>
        <v>8685G</v>
      </c>
      <c r="M7045" s="105" t="str">
        <f>+VLOOKUP(FACTURACION[[#This Row],[REFERENCIA]],CODINV,4,FALSE)</f>
        <v>VÁLVULAS Y MULTIVÁLVULAS</v>
      </c>
      <c r="N7045" s="105" t="str">
        <f>+VLOOKUP(FACTURACION[[#This Row],[REFERENCIA]],CODINV,5,FALSE)</f>
        <v>REGO</v>
      </c>
      <c r="O7045">
        <v>1</v>
      </c>
      <c r="P7045" s="113">
        <v>199800</v>
      </c>
      <c r="Q7045" s="107">
        <f>+FACTURACION[[#This Row],[CANTIDAD]]*FACTURACION[[#This Row],[VR UNITARIO]]/1000</f>
        <v>199.8</v>
      </c>
      <c r="R7045" s="105" t="str">
        <f>+VLOOKUP(FACTURACION[[#This Row],[NIT]],TABLACLIENTE,5,FALSE)</f>
        <v>BOGOTÁ D.C.</v>
      </c>
    </row>
    <row r="7046" spans="3:18">
      <c r="C7046" s="29">
        <v>2021</v>
      </c>
      <c r="D7046" s="30" t="s">
        <v>265</v>
      </c>
      <c r="E7046" s="30">
        <f>MONTH(FACTURACION[[#This Row],[MES]]&amp;1)</f>
        <v>2</v>
      </c>
      <c r="F7046" s="223">
        <f>DATE(FACTURACION[[#This Row],[AÑO]],FACTURACION[[#This Row],[Mes numero]],1)</f>
        <v>44228</v>
      </c>
      <c r="G7046" s="162" t="s">
        <v>5669</v>
      </c>
      <c r="H7046" s="121">
        <v>800223278</v>
      </c>
      <c r="I7046" s="105" t="str">
        <f>+VLOOKUP(FACTURACION[[#This Row],[NIT]],TABLACLIENTE,2,FALSE)</f>
        <v>INGEMARC CIA LTDA</v>
      </c>
      <c r="J7046" t="s">
        <v>5710</v>
      </c>
      <c r="K7046" s="105" t="str">
        <f>+VLOOKUP(FACTURACION[[#This Row],[REFERENCIA]],CODINV,2,FALSE)</f>
        <v>OIL PRESURRE GAUGE</v>
      </c>
      <c r="L7046" s="105" t="str">
        <f>IF(VLOOKUP(FACTURACION[[#This Row],[REFERENCIA]],CODINV,3,FALSE)=0,"",VLOOKUP(FACTURACION[[#This Row],[REFERENCIA]],CODINV,3,FALSE))</f>
        <v/>
      </c>
      <c r="M7046" s="105" t="str">
        <f>+VLOOKUP(FACTURACION[[#This Row],[REFERENCIA]],CODINV,4,FALSE)</f>
        <v>REPUESTOS Y ACCESORIOS</v>
      </c>
      <c r="N7046" s="105" t="str">
        <f>+VLOOKUP(FACTURACION[[#This Row],[REFERENCIA]],CODINV,5,FALSE)</f>
        <v>CORKEN</v>
      </c>
      <c r="O7046">
        <v>1</v>
      </c>
      <c r="P7046" s="113">
        <v>226331.95</v>
      </c>
      <c r="Q7046" s="107">
        <f>+FACTURACION[[#This Row],[CANTIDAD]]*FACTURACION[[#This Row],[VR UNITARIO]]/1000</f>
        <v>226.33195000000001</v>
      </c>
      <c r="R7046" s="105" t="str">
        <f>+VLOOKUP(FACTURACION[[#This Row],[NIT]],TABLACLIENTE,5,FALSE)</f>
        <v>BARRANQUILLA</v>
      </c>
    </row>
    <row r="7047" spans="3:18">
      <c r="C7047" s="29">
        <v>2021</v>
      </c>
      <c r="D7047" s="30" t="s">
        <v>265</v>
      </c>
      <c r="E7047" s="30">
        <f>MONTH(FACTURACION[[#This Row],[MES]]&amp;1)</f>
        <v>2</v>
      </c>
      <c r="F7047" s="223">
        <f>DATE(FACTURACION[[#This Row],[AÑO]],FACTURACION[[#This Row],[Mes numero]],1)</f>
        <v>44228</v>
      </c>
      <c r="G7047" s="162" t="s">
        <v>5670</v>
      </c>
      <c r="H7047" s="121">
        <v>800218682</v>
      </c>
      <c r="I7047" s="105" t="str">
        <f>+VLOOKUP(FACTURACION[[#This Row],[NIT]],TABLACLIENTE,2,FALSE)</f>
        <v>GASES DEL CUSIANA S.A E.S.P. (CUSIANAGAS S.A E.S.P)</v>
      </c>
      <c r="J7047" t="s">
        <v>1697</v>
      </c>
      <c r="K7047" s="105" t="str">
        <f>+VLOOKUP(FACTURACION[[#This Row],[REFERENCIA]],CODINV,2,FALSE)</f>
        <v>MEDIDOR AC-250 NXS</v>
      </c>
      <c r="L7047" s="105" t="str">
        <f>IF(VLOOKUP(FACTURACION[[#This Row],[REFERENCIA]],CODINV,3,FALSE)=0,"",VLOOKUP(FACTURACION[[#This Row],[REFERENCIA]],CODINV,3,FALSE))</f>
        <v/>
      </c>
      <c r="M7047" s="105" t="str">
        <f>+VLOOKUP(FACTURACION[[#This Row],[REFERENCIA]],CODINV,4,FALSE)</f>
        <v>MEDIDORES</v>
      </c>
      <c r="N7047" s="105" t="str">
        <f>+VLOOKUP(FACTURACION[[#This Row],[REFERENCIA]],CODINV,5,FALSE)</f>
        <v>HONEYWELL</v>
      </c>
      <c r="O7047">
        <v>3</v>
      </c>
      <c r="P7047" s="113">
        <v>424831.61000000004</v>
      </c>
      <c r="Q7047" s="107">
        <f>+FACTURACION[[#This Row],[CANTIDAD]]*FACTURACION[[#This Row],[VR UNITARIO]]/1000</f>
        <v>1274.4948300000001</v>
      </c>
      <c r="R7047" s="105" t="str">
        <f>+VLOOKUP(FACTURACION[[#This Row],[NIT]],TABLACLIENTE,5,FALSE)</f>
        <v>YOPAL</v>
      </c>
    </row>
    <row r="7048" spans="3:18">
      <c r="C7048" s="29">
        <v>2021</v>
      </c>
      <c r="D7048" s="30" t="s">
        <v>265</v>
      </c>
      <c r="E7048" s="30">
        <f>MONTH(FACTURACION[[#This Row],[MES]]&amp;1)</f>
        <v>2</v>
      </c>
      <c r="F7048" s="223">
        <f>DATE(FACTURACION[[#This Row],[AÑO]],FACTURACION[[#This Row],[Mes numero]],1)</f>
        <v>44228</v>
      </c>
      <c r="G7048" s="162" t="s">
        <v>5671</v>
      </c>
      <c r="H7048" s="121">
        <v>860510315</v>
      </c>
      <c r="I7048" s="105" t="str">
        <f>+VLOOKUP(FACTURACION[[#This Row],[NIT]],TABLACLIENTE,2,FALSE)</f>
        <v>INVERSIONES ALIS SAS</v>
      </c>
      <c r="J7048" t="s">
        <v>1697</v>
      </c>
      <c r="K7048" s="105" t="str">
        <f>+VLOOKUP(FACTURACION[[#This Row],[REFERENCIA]],CODINV,2,FALSE)</f>
        <v>MEDIDOR AC-250 NXS</v>
      </c>
      <c r="L7048" s="105" t="str">
        <f>IF(VLOOKUP(FACTURACION[[#This Row],[REFERENCIA]],CODINV,3,FALSE)=0,"",VLOOKUP(FACTURACION[[#This Row],[REFERENCIA]],CODINV,3,FALSE))</f>
        <v/>
      </c>
      <c r="M7048" s="105" t="str">
        <f>+VLOOKUP(FACTURACION[[#This Row],[REFERENCIA]],CODINV,4,FALSE)</f>
        <v>MEDIDORES</v>
      </c>
      <c r="N7048" s="105" t="str">
        <f>+VLOOKUP(FACTURACION[[#This Row],[REFERENCIA]],CODINV,5,FALSE)</f>
        <v>HONEYWELL</v>
      </c>
      <c r="O7048">
        <v>3</v>
      </c>
      <c r="P7048" s="113">
        <v>424831.61000000004</v>
      </c>
      <c r="Q7048" s="107">
        <f>+FACTURACION[[#This Row],[CANTIDAD]]*FACTURACION[[#This Row],[VR UNITARIO]]/1000</f>
        <v>1274.4948300000001</v>
      </c>
      <c r="R7048" s="105" t="str">
        <f>+VLOOKUP(FACTURACION[[#This Row],[NIT]],TABLACLIENTE,5,FALSE)</f>
        <v>VILLAVICENCIO</v>
      </c>
    </row>
    <row r="7049" spans="3:18">
      <c r="C7049" s="29">
        <v>2021</v>
      </c>
      <c r="D7049" s="30" t="s">
        <v>265</v>
      </c>
      <c r="E7049" s="30">
        <f>MONTH(FACTURACION[[#This Row],[MES]]&amp;1)</f>
        <v>2</v>
      </c>
      <c r="F7049" s="223">
        <f>DATE(FACTURACION[[#This Row],[AÑO]],FACTURACION[[#This Row],[Mes numero]],1)</f>
        <v>44228</v>
      </c>
      <c r="G7049" s="162" t="s">
        <v>5672</v>
      </c>
      <c r="H7049" s="121">
        <v>860003981</v>
      </c>
      <c r="I7049" s="105" t="str">
        <f>+VLOOKUP(FACTURACION[[#This Row],[NIT]],TABLACLIENTE,2,FALSE)</f>
        <v>COLMAQUINAS S.A.</v>
      </c>
      <c r="J7049" t="s">
        <v>907</v>
      </c>
      <c r="K7049" s="105" t="str">
        <f>+VLOOKUP(FACTURACION[[#This Row],[REFERENCIA]],CODINV,2,FALSE)</f>
        <v>REG. 1813B C: 2" R: 14.5 -28" O: 5/8</v>
      </c>
      <c r="L7049" s="105" t="str">
        <f>IF(VLOOKUP(FACTURACION[[#This Row],[REFERENCIA]],CODINV,3,FALSE)=0,"",VLOOKUP(FACTURACION[[#This Row],[REFERENCIA]],CODINV,3,FALSE))</f>
        <v/>
      </c>
      <c r="M7049" s="105" t="str">
        <f>+VLOOKUP(FACTURACION[[#This Row],[REFERENCIA]],CODINV,4,FALSE)</f>
        <v>REGULADORES</v>
      </c>
      <c r="N7049" s="105" t="str">
        <f>+VLOOKUP(FACTURACION[[#This Row],[REFERENCIA]],CODINV,5,FALSE)</f>
        <v>HONEYWELL</v>
      </c>
      <c r="O7049">
        <v>1</v>
      </c>
      <c r="P7049" s="113">
        <v>2050319</v>
      </c>
      <c r="Q7049" s="107">
        <f>+FACTURACION[[#This Row],[CANTIDAD]]*FACTURACION[[#This Row],[VR UNITARIO]]/1000</f>
        <v>2050.319</v>
      </c>
      <c r="R7049" s="105" t="str">
        <f>+VLOOKUP(FACTURACION[[#This Row],[NIT]],TABLACLIENTE,5,FALSE)</f>
        <v>BOGOTÁ D.C.</v>
      </c>
    </row>
    <row r="7050" spans="3:18">
      <c r="C7050" s="29">
        <v>2021</v>
      </c>
      <c r="D7050" s="30" t="s">
        <v>265</v>
      </c>
      <c r="E7050" s="30">
        <f>MONTH(FACTURACION[[#This Row],[MES]]&amp;1)</f>
        <v>2</v>
      </c>
      <c r="F7050" s="223">
        <f>DATE(FACTURACION[[#This Row],[AÑO]],FACTURACION[[#This Row],[Mes numero]],1)</f>
        <v>44228</v>
      </c>
      <c r="G7050" s="162" t="s">
        <v>5673</v>
      </c>
      <c r="H7050" s="121">
        <v>860033633</v>
      </c>
      <c r="I7050" s="105" t="str">
        <f>+VLOOKUP(FACTURACION[[#This Row],[NIT]],TABLACLIENTE,2,FALSE)</f>
        <v>RAYOGAS S.A. E.S.P.</v>
      </c>
      <c r="J7050" s="147" t="s">
        <v>1017</v>
      </c>
      <c r="K7050" s="105" t="str">
        <f>+VLOOKUP(FACTURACION[[#This Row],[REFERENCIA]],CODINV,2,FALSE)</f>
        <v>TAPA CON CADENA Y ANILLO 2 1/4"</v>
      </c>
      <c r="L7050" s="105" t="str">
        <f>IF(VLOOKUP(FACTURACION[[#This Row],[REFERENCIA]],CODINV,3,FALSE)=0,"",VLOOKUP(FACTURACION[[#This Row],[REFERENCIA]],CODINV,3,FALSE))</f>
        <v>A3184-90</v>
      </c>
      <c r="M7050" s="105" t="str">
        <f>+VLOOKUP(FACTURACION[[#This Row],[REFERENCIA]],CODINV,4,FALSE)</f>
        <v>REPUESTOS Y ACCESORIOS</v>
      </c>
      <c r="N7050" s="105" t="str">
        <f>+VLOOKUP(FACTURACION[[#This Row],[REFERENCIA]],CODINV,5,FALSE)</f>
        <v>REGO</v>
      </c>
      <c r="O7050">
        <v>2</v>
      </c>
      <c r="P7050" s="113">
        <v>168383</v>
      </c>
      <c r="Q7050" s="107">
        <f>+FACTURACION[[#This Row],[CANTIDAD]]*FACTURACION[[#This Row],[VR UNITARIO]]/1000</f>
        <v>336.76600000000002</v>
      </c>
      <c r="R7050" s="105" t="str">
        <f>+VLOOKUP(FACTURACION[[#This Row],[NIT]],TABLACLIENTE,5,FALSE)</f>
        <v>BOGOTÁ D.C.</v>
      </c>
    </row>
    <row r="7051" spans="3:18">
      <c r="C7051" s="29">
        <v>2021</v>
      </c>
      <c r="D7051" s="30" t="s">
        <v>265</v>
      </c>
      <c r="E7051" s="30">
        <f>MONTH(FACTURACION[[#This Row],[MES]]&amp;1)</f>
        <v>2</v>
      </c>
      <c r="F7051" s="223">
        <f>DATE(FACTURACION[[#This Row],[AÑO]],FACTURACION[[#This Row],[Mes numero]],1)</f>
        <v>44228</v>
      </c>
      <c r="G7051" s="162" t="s">
        <v>5673</v>
      </c>
      <c r="H7051" s="121">
        <v>860033633</v>
      </c>
      <c r="I7051" s="105" t="str">
        <f>+VLOOKUP(FACTURACION[[#This Row],[NIT]],TABLACLIENTE,2,FALSE)</f>
        <v>RAYOGAS S.A. E.S.P.</v>
      </c>
      <c r="J7051" s="147" t="s">
        <v>232</v>
      </c>
      <c r="K7051" s="105" t="str">
        <f>+VLOOKUP(FACTURACION[[#This Row],[REFERENCIA]],CODINV,2,FALSE)</f>
        <v>TAPA ACME 1 3/4"</v>
      </c>
      <c r="L7051" s="105" t="str">
        <f>IF(VLOOKUP(FACTURACION[[#This Row],[REFERENCIA]],CODINV,3,FALSE)=0,"",VLOOKUP(FACTURACION[[#This Row],[REFERENCIA]],CODINV,3,FALSE))</f>
        <v>3175P</v>
      </c>
      <c r="M7051" s="105" t="str">
        <f>+VLOOKUP(FACTURACION[[#This Row],[REFERENCIA]],CODINV,4,FALSE)</f>
        <v>REPUESTOS Y ACCESORIOS</v>
      </c>
      <c r="N7051" s="105" t="str">
        <f>+VLOOKUP(FACTURACION[[#This Row],[REFERENCIA]],CODINV,5,FALSE)</f>
        <v>REGO</v>
      </c>
      <c r="O7051">
        <v>1</v>
      </c>
      <c r="P7051" s="113">
        <v>102475</v>
      </c>
      <c r="Q7051" s="107">
        <f>+FACTURACION[[#This Row],[CANTIDAD]]*FACTURACION[[#This Row],[VR UNITARIO]]/1000</f>
        <v>102.47499999999999</v>
      </c>
      <c r="R7051" s="105" t="str">
        <f>+VLOOKUP(FACTURACION[[#This Row],[NIT]],TABLACLIENTE,5,FALSE)</f>
        <v>BOGOTÁ D.C.</v>
      </c>
    </row>
    <row r="7052" spans="3:18">
      <c r="C7052" s="29">
        <v>2021</v>
      </c>
      <c r="D7052" s="30" t="s">
        <v>265</v>
      </c>
      <c r="E7052" s="30">
        <f>MONTH(FACTURACION[[#This Row],[MES]]&amp;1)</f>
        <v>2</v>
      </c>
      <c r="F7052" s="223">
        <f>DATE(FACTURACION[[#This Row],[AÑO]],FACTURACION[[#This Row],[Mes numero]],1)</f>
        <v>44228</v>
      </c>
      <c r="G7052" s="162" t="s">
        <v>5674</v>
      </c>
      <c r="H7052" s="121">
        <v>891101577</v>
      </c>
      <c r="I7052" s="105" t="str">
        <f>+VLOOKUP(FACTURACION[[#This Row],[NIT]],TABLACLIENTE,2,FALSE)</f>
        <v>ALCANOS DE COLOMBIA S.A. E.S.P</v>
      </c>
      <c r="J7052" t="s">
        <v>61</v>
      </c>
      <c r="K7052" s="105" t="str">
        <f>+VLOOKUP(FACTURACION[[#This Row],[REFERENCIA]],CODINV,2,FALSE)</f>
        <v>MANGA 2" S300 H7</v>
      </c>
      <c r="L7052" s="105" t="str">
        <f>IF(VLOOKUP(FACTURACION[[#This Row],[REFERENCIA]],CODINV,3,FALSE)=0,"",VLOOKUP(FACTURACION[[#This Row],[REFERENCIA]],CODINV,3,FALSE))</f>
        <v>73404P002</v>
      </c>
      <c r="M7052" s="105" t="str">
        <f>+VLOOKUP(FACTURACION[[#This Row],[REFERENCIA]],CODINV,4,FALSE)</f>
        <v>MANGAS</v>
      </c>
      <c r="N7052" s="105" t="str">
        <f>+VLOOKUP(FACTURACION[[#This Row],[REFERENCIA]],CODINV,5,FALSE)</f>
        <v>HONEYWELL</v>
      </c>
      <c r="O7052">
        <v>20</v>
      </c>
      <c r="P7052" s="113">
        <v>594249</v>
      </c>
      <c r="Q7052" s="107">
        <f>+FACTURACION[[#This Row],[CANTIDAD]]*FACTURACION[[#This Row],[VR UNITARIO]]/1000</f>
        <v>11884.98</v>
      </c>
      <c r="R7052" s="105" t="str">
        <f>+VLOOKUP(FACTURACION[[#This Row],[NIT]],TABLACLIENTE,5,FALSE)</f>
        <v>NEIVA</v>
      </c>
    </row>
    <row r="7053" spans="3:18">
      <c r="C7053" s="29">
        <v>2021</v>
      </c>
      <c r="D7053" s="30" t="s">
        <v>265</v>
      </c>
      <c r="E7053" s="30">
        <f>MONTH(FACTURACION[[#This Row],[MES]]&amp;1)</f>
        <v>2</v>
      </c>
      <c r="F7053" s="223">
        <f>DATE(FACTURACION[[#This Row],[AÑO]],FACTURACION[[#This Row],[Mes numero]],1)</f>
        <v>44228</v>
      </c>
      <c r="G7053" s="162" t="s">
        <v>5675</v>
      </c>
      <c r="H7053" s="121">
        <v>891101577</v>
      </c>
      <c r="I7053" s="105" t="str">
        <f>+VLOOKUP(FACTURACION[[#This Row],[NIT]],TABLACLIENTE,2,FALSE)</f>
        <v>ALCANOS DE COLOMBIA S.A. E.S.P</v>
      </c>
      <c r="J7053" t="s">
        <v>61</v>
      </c>
      <c r="K7053" s="105" t="str">
        <f>+VLOOKUP(FACTURACION[[#This Row],[REFERENCIA]],CODINV,2,FALSE)</f>
        <v>MANGA 2" S300 H7</v>
      </c>
      <c r="L7053" s="105" t="str">
        <f>IF(VLOOKUP(FACTURACION[[#This Row],[REFERENCIA]],CODINV,3,FALSE)=0,"",VLOOKUP(FACTURACION[[#This Row],[REFERENCIA]],CODINV,3,FALSE))</f>
        <v>73404P002</v>
      </c>
      <c r="M7053" s="105" t="str">
        <f>+VLOOKUP(FACTURACION[[#This Row],[REFERENCIA]],CODINV,4,FALSE)</f>
        <v>MANGAS</v>
      </c>
      <c r="N7053" s="105" t="str">
        <f>+VLOOKUP(FACTURACION[[#This Row],[REFERENCIA]],CODINV,5,FALSE)</f>
        <v>HONEYWELL</v>
      </c>
      <c r="O7053">
        <v>20</v>
      </c>
      <c r="P7053" s="113">
        <v>594249</v>
      </c>
      <c r="Q7053" s="107">
        <f>+FACTURACION[[#This Row],[CANTIDAD]]*FACTURACION[[#This Row],[VR UNITARIO]]/1000</f>
        <v>11884.98</v>
      </c>
      <c r="R7053" s="105" t="str">
        <f>+VLOOKUP(FACTURACION[[#This Row],[NIT]],TABLACLIENTE,5,FALSE)</f>
        <v>NEIVA</v>
      </c>
    </row>
    <row r="7054" spans="3:18">
      <c r="C7054" s="29">
        <v>2021</v>
      </c>
      <c r="D7054" s="30" t="s">
        <v>265</v>
      </c>
      <c r="E7054" s="30">
        <f>MONTH(FACTURACION[[#This Row],[MES]]&amp;1)</f>
        <v>2</v>
      </c>
      <c r="F7054" s="223">
        <f>DATE(FACTURACION[[#This Row],[AÑO]],FACTURACION[[#This Row],[Mes numero]],1)</f>
        <v>44228</v>
      </c>
      <c r="G7054" s="162" t="s">
        <v>5676</v>
      </c>
      <c r="H7054" s="121">
        <v>891101577</v>
      </c>
      <c r="I7054" s="105" t="str">
        <f>+VLOOKUP(FACTURACION[[#This Row],[NIT]],TABLACLIENTE,2,FALSE)</f>
        <v>ALCANOS DE COLOMBIA S.A. E.S.P</v>
      </c>
      <c r="J7054" t="s">
        <v>61</v>
      </c>
      <c r="K7054" s="105" t="str">
        <f>+VLOOKUP(FACTURACION[[#This Row],[REFERENCIA]],CODINV,2,FALSE)</f>
        <v>MANGA 2" S300 H7</v>
      </c>
      <c r="L7054" s="105" t="str">
        <f>IF(VLOOKUP(FACTURACION[[#This Row],[REFERENCIA]],CODINV,3,FALSE)=0,"",VLOOKUP(FACTURACION[[#This Row],[REFERENCIA]],CODINV,3,FALSE))</f>
        <v>73404P002</v>
      </c>
      <c r="M7054" s="105" t="str">
        <f>+VLOOKUP(FACTURACION[[#This Row],[REFERENCIA]],CODINV,4,FALSE)</f>
        <v>MANGAS</v>
      </c>
      <c r="N7054" s="105" t="str">
        <f>+VLOOKUP(FACTURACION[[#This Row],[REFERENCIA]],CODINV,5,FALSE)</f>
        <v>HONEYWELL</v>
      </c>
      <c r="O7054">
        <v>20</v>
      </c>
      <c r="P7054" s="113">
        <v>594249</v>
      </c>
      <c r="Q7054" s="107">
        <f>+FACTURACION[[#This Row],[CANTIDAD]]*FACTURACION[[#This Row],[VR UNITARIO]]/1000</f>
        <v>11884.98</v>
      </c>
      <c r="R7054" s="105" t="str">
        <f>+VLOOKUP(FACTURACION[[#This Row],[NIT]],TABLACLIENTE,5,FALSE)</f>
        <v>NEIVA</v>
      </c>
    </row>
    <row r="7055" spans="3:18">
      <c r="C7055" s="29">
        <v>2021</v>
      </c>
      <c r="D7055" s="30" t="s">
        <v>265</v>
      </c>
      <c r="E7055" s="30">
        <f>MONTH(FACTURACION[[#This Row],[MES]]&amp;1)</f>
        <v>2</v>
      </c>
      <c r="F7055" s="223">
        <f>DATE(FACTURACION[[#This Row],[AÑO]],FACTURACION[[#This Row],[Mes numero]],1)</f>
        <v>44228</v>
      </c>
      <c r="G7055" s="162" t="s">
        <v>5677</v>
      </c>
      <c r="H7055" s="121">
        <v>900520280</v>
      </c>
      <c r="I7055" s="105" t="str">
        <f>+VLOOKUP(FACTURACION[[#This Row],[NIT]],TABLACLIENTE,2,FALSE)</f>
        <v>ENERGY SOLUTION SERVICES SAS</v>
      </c>
      <c r="J7055" t="s">
        <v>6</v>
      </c>
      <c r="K7055" s="105" t="str">
        <f>+VLOOKUP(FACTURACION[[#This Row],[REFERENCIA]],CODINV,2,FALSE)</f>
        <v>REG.1813C C:3/4" R:6-15" O:1/2</v>
      </c>
      <c r="L7055" s="105" t="str">
        <f>IF(VLOOKUP(FACTURACION[[#This Row],[REFERENCIA]],CODINV,3,FALSE)=0,"",VLOOKUP(FACTURACION[[#This Row],[REFERENCIA]],CODINV,3,FALSE))</f>
        <v/>
      </c>
      <c r="M7055" s="105" t="str">
        <f>+VLOOKUP(FACTURACION[[#This Row],[REFERENCIA]],CODINV,4,FALSE)</f>
        <v>REGULADORES</v>
      </c>
      <c r="N7055" s="105" t="str">
        <f>+VLOOKUP(FACTURACION[[#This Row],[REFERENCIA]],CODINV,5,FALSE)</f>
        <v>HONEYWELL</v>
      </c>
      <c r="O7055">
        <v>8</v>
      </c>
      <c r="P7055" s="113">
        <v>170000</v>
      </c>
      <c r="Q7055" s="107">
        <f>+FACTURACION[[#This Row],[CANTIDAD]]*FACTURACION[[#This Row],[VR UNITARIO]]/1000</f>
        <v>1360</v>
      </c>
      <c r="R7055" s="105" t="str">
        <f>+VLOOKUP(FACTURACION[[#This Row],[NIT]],TABLACLIENTE,5,FALSE)</f>
        <v>BOGOTÁ D.C.</v>
      </c>
    </row>
    <row r="7056" spans="3:18">
      <c r="C7056" s="29">
        <v>2021</v>
      </c>
      <c r="D7056" s="30" t="s">
        <v>265</v>
      </c>
      <c r="E7056" s="30">
        <f>MONTH(FACTURACION[[#This Row],[MES]]&amp;1)</f>
        <v>2</v>
      </c>
      <c r="F7056" s="223">
        <f>DATE(FACTURACION[[#This Row],[AÑO]],FACTURACION[[#This Row],[Mes numero]],1)</f>
        <v>44228</v>
      </c>
      <c r="G7056" s="162" t="s">
        <v>5678</v>
      </c>
      <c r="H7056" s="121">
        <v>860508892</v>
      </c>
      <c r="I7056" s="105" t="str">
        <f>+VLOOKUP(FACTURACION[[#This Row],[NIT]],TABLACLIENTE,2,FALSE)</f>
        <v>COMPAÑIA DE ALMACENAMIENTO DE GAS SOCIEDAD ANONIMA EMPRESA DE SERVICIOS PUBLICOS (ALMAGAS S.A. E.S.P.)</v>
      </c>
      <c r="J7056" s="147" t="s">
        <v>221</v>
      </c>
      <c r="K7056" s="105" t="str">
        <f>+VLOOKUP(FACTURACION[[#This Row],[REFERENCIA]],CODINV,2,FALSE)</f>
        <v>VALVULA ESV 1 1/4"</v>
      </c>
      <c r="L7056" s="105" t="str">
        <f>IF(VLOOKUP(FACTURACION[[#This Row],[REFERENCIA]],CODINV,3,FALSE)=0,"",VLOOKUP(FACTURACION[[#This Row],[REFERENCIA]],CODINV,3,FALSE))</f>
        <v>6010</v>
      </c>
      <c r="M7056" s="105" t="str">
        <f>+VLOOKUP(FACTURACION[[#This Row],[REFERENCIA]],CODINV,4,FALSE)</f>
        <v>VÁLVULAS Y MULTIVÁLVULAS</v>
      </c>
      <c r="N7056" s="105" t="str">
        <f>+VLOOKUP(FACTURACION[[#This Row],[REFERENCIA]],CODINV,5,FALSE)</f>
        <v>REGO</v>
      </c>
      <c r="O7056">
        <v>1</v>
      </c>
      <c r="P7056" s="113">
        <v>1521785</v>
      </c>
      <c r="Q7056" s="107">
        <f>+FACTURACION[[#This Row],[CANTIDAD]]*FACTURACION[[#This Row],[VR UNITARIO]]/1000</f>
        <v>1521.7850000000001</v>
      </c>
      <c r="R7056" s="105" t="str">
        <f>+VLOOKUP(FACTURACION[[#This Row],[NIT]],TABLACLIENTE,5,FALSE)</f>
        <v>BOGOTÁ D.C.</v>
      </c>
    </row>
    <row r="7057" spans="3:18">
      <c r="C7057" s="29">
        <v>2021</v>
      </c>
      <c r="D7057" s="30" t="s">
        <v>265</v>
      </c>
      <c r="E7057" s="30">
        <f>MONTH(FACTURACION[[#This Row],[MES]]&amp;1)</f>
        <v>2</v>
      </c>
      <c r="F7057" s="223">
        <f>DATE(FACTURACION[[#This Row],[AÑO]],FACTURACION[[#This Row],[Mes numero]],1)</f>
        <v>44228</v>
      </c>
      <c r="G7057" s="162" t="s">
        <v>5678</v>
      </c>
      <c r="H7057" s="121">
        <v>860508892</v>
      </c>
      <c r="I7057" s="105" t="str">
        <f>+VLOOKUP(FACTURACION[[#This Row],[NIT]],TABLACLIENTE,2,FALSE)</f>
        <v>COMPAÑIA DE ALMACENAMIENTO DE GAS SOCIEDAD ANONIMA EMPRESA DE SERVICIOS PUBLICOS (ALMAGAS S.A. E.S.P.)</v>
      </c>
      <c r="J7057" s="147" t="s">
        <v>5711</v>
      </c>
      <c r="K7057" s="105" t="str">
        <f>+VLOOKUP(FACTURACION[[#This Row],[REFERENCIA]],CODINV,2,FALSE)</f>
        <v>ACTUADOR NEUMATICO 3"</v>
      </c>
      <c r="L7057" s="105" t="str">
        <f>IF(VLOOKUP(FACTURACION[[#This Row],[REFERENCIA]],CODINV,3,FALSE)=0,"",VLOOKUP(FACTURACION[[#This Row],[REFERENCIA]],CODINV,3,FALSE))</f>
        <v>A3213RA</v>
      </c>
      <c r="M7057" s="105" t="str">
        <f>+VLOOKUP(FACTURACION[[#This Row],[REFERENCIA]],CODINV,4,FALSE)</f>
        <v>REPUESTOS Y ACCESORIOS</v>
      </c>
      <c r="N7057" s="105" t="str">
        <f>+VLOOKUP(FACTURACION[[#This Row],[REFERENCIA]],CODINV,5,FALSE)</f>
        <v>REGO</v>
      </c>
      <c r="O7057">
        <v>25</v>
      </c>
      <c r="P7057" s="113">
        <v>811471</v>
      </c>
      <c r="Q7057" s="107">
        <f>+FACTURACION[[#This Row],[CANTIDAD]]*FACTURACION[[#This Row],[VR UNITARIO]]/1000</f>
        <v>20286.775000000001</v>
      </c>
      <c r="R7057" s="105" t="str">
        <f>+VLOOKUP(FACTURACION[[#This Row],[NIT]],TABLACLIENTE,5,FALSE)</f>
        <v>BOGOTÁ D.C.</v>
      </c>
    </row>
    <row r="7058" spans="3:18">
      <c r="C7058" s="29">
        <v>2021</v>
      </c>
      <c r="D7058" s="30" t="s">
        <v>265</v>
      </c>
      <c r="E7058" s="30">
        <f>MONTH(FACTURACION[[#This Row],[MES]]&amp;1)</f>
        <v>2</v>
      </c>
      <c r="F7058" s="223">
        <f>DATE(FACTURACION[[#This Row],[AÑO]],FACTURACION[[#This Row],[Mes numero]],1)</f>
        <v>44228</v>
      </c>
      <c r="G7058" s="162" t="s">
        <v>5679</v>
      </c>
      <c r="H7058" s="121">
        <v>900335279</v>
      </c>
      <c r="I7058" s="105" t="str">
        <f>+VLOOKUP(FACTURACION[[#This Row],[NIT]],TABLACLIENTE,2,FALSE)</f>
        <v>INVERSIONES GLP S.A.S. E.S.P. (VIDAGAS)</v>
      </c>
      <c r="J7058" t="s">
        <v>420</v>
      </c>
      <c r="K7058" s="105" t="str">
        <f>+VLOOKUP(FACTURACION[[#This Row],[REFERENCIA]],CODINV,2,FALSE)</f>
        <v>KIT REPARACION  MULTIPORT</v>
      </c>
      <c r="L7058" s="105" t="str">
        <f>IF(VLOOKUP(FACTURACION[[#This Row],[REFERENCIA]],CODINV,3,FALSE)=0,"",VLOOKUP(FACTURACION[[#This Row],[REFERENCIA]],CODINV,3,FALSE))</f>
        <v>8560-50</v>
      </c>
      <c r="M7058" s="105" t="str">
        <f>+VLOOKUP(FACTURACION[[#This Row],[REFERENCIA]],CODINV,4,FALSE)</f>
        <v>REPUESTOS Y ACCESORIOS</v>
      </c>
      <c r="N7058" s="105" t="str">
        <f>+VLOOKUP(FACTURACION[[#This Row],[REFERENCIA]],CODINV,5,FALSE)</f>
        <v>REGO</v>
      </c>
      <c r="O7058">
        <v>1</v>
      </c>
      <c r="P7058" s="113">
        <v>1493478</v>
      </c>
      <c r="Q7058" s="107">
        <f>+FACTURACION[[#This Row],[CANTIDAD]]*FACTURACION[[#This Row],[VR UNITARIO]]/1000</f>
        <v>1493.4780000000001</v>
      </c>
      <c r="R7058" s="105" t="str">
        <f>+VLOOKUP(FACTURACION[[#This Row],[NIT]],TABLACLIENTE,5,FALSE)</f>
        <v>BOGOTÁ D.C.</v>
      </c>
    </row>
    <row r="7059" spans="3:18">
      <c r="C7059" s="29">
        <v>2021</v>
      </c>
      <c r="D7059" s="30" t="s">
        <v>265</v>
      </c>
      <c r="E7059" s="30">
        <f>MONTH(FACTURACION[[#This Row],[MES]]&amp;1)</f>
        <v>2</v>
      </c>
      <c r="F7059" s="223">
        <f>DATE(FACTURACION[[#This Row],[AÑO]],FACTURACION[[#This Row],[Mes numero]],1)</f>
        <v>44228</v>
      </c>
      <c r="G7059" s="162" t="s">
        <v>5680</v>
      </c>
      <c r="H7059" s="121">
        <v>890501073</v>
      </c>
      <c r="I7059" s="105" t="str">
        <f>+VLOOKUP(FACTURACION[[#This Row],[NIT]],TABLACLIENTE,2,FALSE)</f>
        <v>COMERCIAL INDUSTRIAL NACIONAL S.A. CINSA</v>
      </c>
      <c r="J7059" s="149" t="s">
        <v>21</v>
      </c>
      <c r="K7059" s="105" t="str">
        <f>+VLOOKUP(FACTURACION[[#This Row],[REFERENCIA]],CODINV,2,FALSE)</f>
        <v>MEDIDOR AC-630 C:1 1/4" MAOP 25PSIG CON CONECTORES</v>
      </c>
      <c r="L7059" s="105" t="str">
        <f>IF(VLOOKUP(FACTURACION[[#This Row],[REFERENCIA]],CODINV,3,FALSE)=0,"",VLOOKUP(FACTURACION[[#This Row],[REFERENCIA]],CODINV,3,FALSE))</f>
        <v/>
      </c>
      <c r="M7059" s="105" t="str">
        <f>+VLOOKUP(FACTURACION[[#This Row],[REFERENCIA]],CODINV,4,FALSE)</f>
        <v>MEDIDORES</v>
      </c>
      <c r="N7059" s="105" t="str">
        <f>+VLOOKUP(FACTURACION[[#This Row],[REFERENCIA]],CODINV,5,FALSE)</f>
        <v>HONEYWELL</v>
      </c>
      <c r="O7059">
        <v>1</v>
      </c>
      <c r="P7059" s="113"/>
      <c r="Q7059" s="107">
        <f>+FACTURACION[[#This Row],[CANTIDAD]]*FACTURACION[[#This Row],[VR UNITARIO]]/1000</f>
        <v>0</v>
      </c>
      <c r="R7059" s="105" t="str">
        <f>+VLOOKUP(FACTURACION[[#This Row],[NIT]],TABLACLIENTE,5,FALSE)</f>
        <v>CUCUTA</v>
      </c>
    </row>
    <row r="7060" spans="3:18">
      <c r="C7060" s="29">
        <v>2021</v>
      </c>
      <c r="D7060" s="30" t="s">
        <v>265</v>
      </c>
      <c r="E7060" s="30">
        <f>MONTH(FACTURACION[[#This Row],[MES]]&amp;1)</f>
        <v>2</v>
      </c>
      <c r="F7060" s="223">
        <f>DATE(FACTURACION[[#This Row],[AÑO]],FACTURACION[[#This Row],[Mes numero]],1)</f>
        <v>44228</v>
      </c>
      <c r="G7060" s="162" t="s">
        <v>5681</v>
      </c>
      <c r="H7060" s="121">
        <v>832001034</v>
      </c>
      <c r="I7060" s="105" t="str">
        <f>+VLOOKUP(FACTURACION[[#This Row],[NIT]],TABLACLIENTE,2,FALSE)</f>
        <v>METALMECANICA MENDEZ SAS</v>
      </c>
      <c r="J7060" s="147" t="s">
        <v>5002</v>
      </c>
      <c r="K7060" s="105" t="str">
        <f>+VLOOKUP(FACTURACION[[#This Row],[REFERENCIA]],CODINV,2,FALSE)</f>
        <v>VLV INTERNA ROSCADA 2" 250GPM</v>
      </c>
      <c r="L7060" s="105" t="str">
        <f>IF(VLOOKUP(FACTURACION[[#This Row],[REFERENCIA]],CODINV,3,FALSE)=0,"",VLOOKUP(FACTURACION[[#This Row],[REFERENCIA]],CODINV,3,FALSE))</f>
        <v>3212R250</v>
      </c>
      <c r="M7060" s="105" t="str">
        <f>+VLOOKUP(FACTURACION[[#This Row],[REFERENCIA]],CODINV,4,FALSE)</f>
        <v>VÁLVULAS Y MULTIVÁLVULAS</v>
      </c>
      <c r="N7060" s="105" t="str">
        <f>+VLOOKUP(FACTURACION[[#This Row],[REFERENCIA]],CODINV,5,FALSE)</f>
        <v>REGO</v>
      </c>
      <c r="O7060">
        <v>2</v>
      </c>
      <c r="P7060" s="113">
        <v>2592861.25</v>
      </c>
      <c r="Q7060" s="107">
        <f>+FACTURACION[[#This Row],[CANTIDAD]]*FACTURACION[[#This Row],[VR UNITARIO]]/1000</f>
        <v>5185.7224999999999</v>
      </c>
      <c r="R7060" s="105" t="str">
        <f>+VLOOKUP(FACTURACION[[#This Row],[NIT]],TABLACLIENTE,5,FALSE)</f>
        <v>SIBATE</v>
      </c>
    </row>
    <row r="7061" spans="3:18">
      <c r="C7061" s="29">
        <v>2021</v>
      </c>
      <c r="D7061" s="30" t="s">
        <v>265</v>
      </c>
      <c r="E7061" s="30">
        <f>MONTH(FACTURACION[[#This Row],[MES]]&amp;1)</f>
        <v>2</v>
      </c>
      <c r="F7061" s="223">
        <f>DATE(FACTURACION[[#This Row],[AÑO]],FACTURACION[[#This Row],[Mes numero]],1)</f>
        <v>44228</v>
      </c>
      <c r="G7061" s="162" t="s">
        <v>5681</v>
      </c>
      <c r="H7061" s="121">
        <v>832001034</v>
      </c>
      <c r="I7061" s="105" t="str">
        <f>+VLOOKUP(FACTURACION[[#This Row],[NIT]],TABLACLIENTE,2,FALSE)</f>
        <v>METALMECANICA MENDEZ SAS</v>
      </c>
      <c r="J7061" s="147" t="s">
        <v>5717</v>
      </c>
      <c r="K7061" s="105" t="str">
        <f>+VLOOKUP(FACTURACION[[#This Row],[REFERENCIA]],CODINV,2,FALSE)</f>
        <v>VALVULA INTERNA ROSCADA DE 3"</v>
      </c>
      <c r="L7061" s="105" t="str">
        <f>IF(VLOOKUP(FACTURACION[[#This Row],[REFERENCIA]],CODINV,3,FALSE)=0,"",VLOOKUP(FACTURACION[[#This Row],[REFERENCIA]],CODINV,3,FALSE))</f>
        <v>A3213D400</v>
      </c>
      <c r="M7061" s="105" t="str">
        <f>+VLOOKUP(FACTURACION[[#This Row],[REFERENCIA]],CODINV,4,FALSE)</f>
        <v>REPUESTOS Y ACCESORIOS</v>
      </c>
      <c r="N7061" s="105" t="str">
        <f>+VLOOKUP(FACTURACION[[#This Row],[REFERENCIA]],CODINV,5,FALSE)</f>
        <v>REGO</v>
      </c>
      <c r="O7061">
        <v>1</v>
      </c>
      <c r="P7061" s="113">
        <v>2279544.25</v>
      </c>
      <c r="Q7061" s="107">
        <f>+FACTURACION[[#This Row],[CANTIDAD]]*FACTURACION[[#This Row],[VR UNITARIO]]/1000</f>
        <v>2279.5442499999999</v>
      </c>
      <c r="R7061" s="105" t="str">
        <f>+VLOOKUP(FACTURACION[[#This Row],[NIT]],TABLACLIENTE,5,FALSE)</f>
        <v>SIBATE</v>
      </c>
    </row>
    <row r="7062" spans="3:18">
      <c r="C7062" s="29">
        <v>2021</v>
      </c>
      <c r="D7062" s="30" t="s">
        <v>265</v>
      </c>
      <c r="E7062" s="30">
        <f>MONTH(FACTURACION[[#This Row],[MES]]&amp;1)</f>
        <v>2</v>
      </c>
      <c r="F7062" s="223">
        <f>DATE(FACTURACION[[#This Row],[AÑO]],FACTURACION[[#This Row],[Mes numero]],1)</f>
        <v>44228</v>
      </c>
      <c r="G7062" s="162" t="s">
        <v>5682</v>
      </c>
      <c r="H7062" s="121">
        <v>800021272</v>
      </c>
      <c r="I7062" s="105" t="str">
        <f>+VLOOKUP(FACTURACION[[#This Row],[NIT]],TABLACLIENTE,2,FALSE)</f>
        <v>GASES DEL LLANO S.A. E.S.P (LLANOGAS S.A. E.S.P.)</v>
      </c>
      <c r="J7062" t="s">
        <v>1697</v>
      </c>
      <c r="K7062" s="105" t="str">
        <f>+VLOOKUP(FACTURACION[[#This Row],[REFERENCIA]],CODINV,2,FALSE)</f>
        <v>MEDIDOR AC-250 NXS</v>
      </c>
      <c r="L7062" s="105" t="str">
        <f>IF(VLOOKUP(FACTURACION[[#This Row],[REFERENCIA]],CODINV,3,FALSE)=0,"",VLOOKUP(FACTURACION[[#This Row],[REFERENCIA]],CODINV,3,FALSE))</f>
        <v/>
      </c>
      <c r="M7062" s="105" t="str">
        <f>+VLOOKUP(FACTURACION[[#This Row],[REFERENCIA]],CODINV,4,FALSE)</f>
        <v>MEDIDORES</v>
      </c>
      <c r="N7062" s="105" t="str">
        <f>+VLOOKUP(FACTURACION[[#This Row],[REFERENCIA]],CODINV,5,FALSE)</f>
        <v>HONEYWELL</v>
      </c>
      <c r="O7062">
        <v>25</v>
      </c>
      <c r="P7062" s="113">
        <v>424831.61</v>
      </c>
      <c r="Q7062" s="107">
        <f>+FACTURACION[[#This Row],[CANTIDAD]]*FACTURACION[[#This Row],[VR UNITARIO]]/1000</f>
        <v>10620.79025</v>
      </c>
      <c r="R7062" s="105" t="str">
        <f>+VLOOKUP(FACTURACION[[#This Row],[NIT]],TABLACLIENTE,5,FALSE)</f>
        <v>VILLAVICENCIO</v>
      </c>
    </row>
    <row r="7063" spans="3:18">
      <c r="C7063" s="29">
        <v>2021</v>
      </c>
      <c r="D7063" s="30" t="s">
        <v>265</v>
      </c>
      <c r="E7063" s="30">
        <f>MONTH(FACTURACION[[#This Row],[MES]]&amp;1)</f>
        <v>2</v>
      </c>
      <c r="F7063" s="223">
        <f>DATE(FACTURACION[[#This Row],[AÑO]],FACTURACION[[#This Row],[Mes numero]],1)</f>
        <v>44228</v>
      </c>
      <c r="G7063" s="162" t="s">
        <v>5683</v>
      </c>
      <c r="H7063" s="121">
        <v>800218682</v>
      </c>
      <c r="I7063" s="105" t="str">
        <f>+VLOOKUP(FACTURACION[[#This Row],[NIT]],TABLACLIENTE,2,FALSE)</f>
        <v>GASES DEL CUSIANA S.A E.S.P. (CUSIANAGAS S.A E.S.P)</v>
      </c>
      <c r="J7063" t="s">
        <v>1697</v>
      </c>
      <c r="K7063" s="105" t="str">
        <f>+VLOOKUP(FACTURACION[[#This Row],[REFERENCIA]],CODINV,2,FALSE)</f>
        <v>MEDIDOR AC-250 NXS</v>
      </c>
      <c r="L7063" s="105" t="str">
        <f>IF(VLOOKUP(FACTURACION[[#This Row],[REFERENCIA]],CODINV,3,FALSE)=0,"",VLOOKUP(FACTURACION[[#This Row],[REFERENCIA]],CODINV,3,FALSE))</f>
        <v/>
      </c>
      <c r="M7063" s="105" t="str">
        <f>+VLOOKUP(FACTURACION[[#This Row],[REFERENCIA]],CODINV,4,FALSE)</f>
        <v>MEDIDORES</v>
      </c>
      <c r="N7063" s="105" t="str">
        <f>+VLOOKUP(FACTURACION[[#This Row],[REFERENCIA]],CODINV,5,FALSE)</f>
        <v>HONEYWELL</v>
      </c>
      <c r="O7063">
        <v>1</v>
      </c>
      <c r="P7063" s="113">
        <v>424831.61</v>
      </c>
      <c r="Q7063" s="107">
        <f>+FACTURACION[[#This Row],[CANTIDAD]]*FACTURACION[[#This Row],[VR UNITARIO]]/1000</f>
        <v>424.83161000000001</v>
      </c>
      <c r="R7063" s="105" t="str">
        <f>+VLOOKUP(FACTURACION[[#This Row],[NIT]],TABLACLIENTE,5,FALSE)</f>
        <v>YOPAL</v>
      </c>
    </row>
    <row r="7064" spans="3:18">
      <c r="C7064" s="29">
        <v>2021</v>
      </c>
      <c r="D7064" s="30" t="s">
        <v>265</v>
      </c>
      <c r="E7064" s="30">
        <f>MONTH(FACTURACION[[#This Row],[MES]]&amp;1)</f>
        <v>2</v>
      </c>
      <c r="F7064" s="223">
        <f>DATE(FACTURACION[[#This Row],[AÑO]],FACTURACION[[#This Row],[Mes numero]],1)</f>
        <v>44228</v>
      </c>
      <c r="G7064" s="162" t="s">
        <v>5684</v>
      </c>
      <c r="H7064" s="121">
        <v>890500726</v>
      </c>
      <c r="I7064" s="105" t="str">
        <f>+VLOOKUP(FACTURACION[[#This Row],[NIT]],TABLACLIENTE,2,FALSE)</f>
        <v>NORTESANTANDEREANA DE GAS S.A. E.S.P (NORGAS S.A. E.S.P.)</v>
      </c>
      <c r="J7064" t="s">
        <v>1697</v>
      </c>
      <c r="K7064" s="105" t="str">
        <f>+VLOOKUP(FACTURACION[[#This Row],[REFERENCIA]],CODINV,2,FALSE)</f>
        <v>MEDIDOR AC-250 NXS</v>
      </c>
      <c r="L7064" s="105" t="str">
        <f>IF(VLOOKUP(FACTURACION[[#This Row],[REFERENCIA]],CODINV,3,FALSE)=0,"",VLOOKUP(FACTURACION[[#This Row],[REFERENCIA]],CODINV,3,FALSE))</f>
        <v/>
      </c>
      <c r="M7064" s="105" t="str">
        <f>+VLOOKUP(FACTURACION[[#This Row],[REFERENCIA]],CODINV,4,FALSE)</f>
        <v>MEDIDORES</v>
      </c>
      <c r="N7064" s="105" t="str">
        <f>+VLOOKUP(FACTURACION[[#This Row],[REFERENCIA]],CODINV,5,FALSE)</f>
        <v>HONEYWELL</v>
      </c>
      <c r="O7064">
        <v>2</v>
      </c>
      <c r="P7064" s="113">
        <v>466889</v>
      </c>
      <c r="Q7064" s="107">
        <f>+FACTURACION[[#This Row],[CANTIDAD]]*FACTURACION[[#This Row],[VR UNITARIO]]/1000</f>
        <v>933.77800000000002</v>
      </c>
      <c r="R7064" s="105" t="str">
        <f>+VLOOKUP(FACTURACION[[#This Row],[NIT]],TABLACLIENTE,5,FALSE)</f>
        <v>BUCARAMANGA</v>
      </c>
    </row>
    <row r="7065" spans="3:18">
      <c r="C7065" s="29">
        <v>2021</v>
      </c>
      <c r="D7065" s="30" t="s">
        <v>265</v>
      </c>
      <c r="E7065" s="30">
        <f>MONTH(FACTURACION[[#This Row],[MES]]&amp;1)</f>
        <v>2</v>
      </c>
      <c r="F7065" s="223">
        <f>DATE(FACTURACION[[#This Row],[AÑO]],FACTURACION[[#This Row],[Mes numero]],1)</f>
        <v>44228</v>
      </c>
      <c r="G7065" s="162" t="s">
        <v>5685</v>
      </c>
      <c r="H7065" s="121">
        <v>800007813</v>
      </c>
      <c r="I7065" s="105" t="str">
        <f>+VLOOKUP(FACTURACION[[#This Row],[NIT]],TABLACLIENTE,2,FALSE)</f>
        <v>VANTI S.A. E.S.P (VANTI)</v>
      </c>
      <c r="J7065" s="147" t="s">
        <v>256</v>
      </c>
      <c r="K7065" s="105" t="str">
        <f>+VLOOKUP(FACTURACION[[#This Row],[REFERENCIA]],CODINV,2,FALSE)</f>
        <v>YOKE PILOT Z</v>
      </c>
      <c r="L7065" s="105" t="str">
        <f>IF(VLOOKUP(FACTURACION[[#This Row],[REFERENCIA]],CODINV,3,FALSE)=0,"",VLOOKUP(FACTURACION[[#This Row],[REFERENCIA]],CODINV,3,FALSE))</f>
        <v>70852P002</v>
      </c>
      <c r="M7065" s="105" t="str">
        <f>+VLOOKUP(FACTURACION[[#This Row],[REFERENCIA]],CODINV,4,FALSE)</f>
        <v>REPUESTOS Y ACCESORIOS</v>
      </c>
      <c r="N7065" s="105" t="str">
        <f>+VLOOKUP(FACTURACION[[#This Row],[REFERENCIA]],CODINV,5,FALSE)</f>
        <v>HONEYWELL</v>
      </c>
      <c r="O7065">
        <v>40</v>
      </c>
      <c r="P7065" s="113">
        <v>227920.3425</v>
      </c>
      <c r="Q7065" s="107">
        <f>+FACTURACION[[#This Row],[CANTIDAD]]*FACTURACION[[#This Row],[VR UNITARIO]]/1000</f>
        <v>9116.8136999999988</v>
      </c>
      <c r="R7065" s="105" t="str">
        <f>+VLOOKUP(FACTURACION[[#This Row],[NIT]],TABLACLIENTE,5,FALSE)</f>
        <v>BOGOTÁ D.C.</v>
      </c>
    </row>
    <row r="7066" spans="3:18">
      <c r="C7066" s="29">
        <v>2021</v>
      </c>
      <c r="D7066" s="30" t="s">
        <v>265</v>
      </c>
      <c r="E7066" s="30">
        <f>MONTH(FACTURACION[[#This Row],[MES]]&amp;1)</f>
        <v>2</v>
      </c>
      <c r="F7066" s="223">
        <f>DATE(FACTURACION[[#This Row],[AÑO]],FACTURACION[[#This Row],[Mes numero]],1)</f>
        <v>44228</v>
      </c>
      <c r="G7066" s="162" t="s">
        <v>5685</v>
      </c>
      <c r="H7066" s="121">
        <v>800007813</v>
      </c>
      <c r="I7066" s="105" t="str">
        <f>+VLOOKUP(FACTURACION[[#This Row],[NIT]],TABLACLIENTE,2,FALSE)</f>
        <v>VANTI S.A. E.S.P (VANTI)</v>
      </c>
      <c r="J7066" s="147" t="s">
        <v>820</v>
      </c>
      <c r="K7066" s="105" t="str">
        <f>+VLOOKUP(FACTURACION[[#This Row],[REFERENCIA]],CODINV,2,FALSE)</f>
        <v>ADJUSTMEN SCREW ASSEMBLY</v>
      </c>
      <c r="L7066" s="105" t="str">
        <f>IF(VLOOKUP(FACTURACION[[#This Row],[REFERENCIA]],CODINV,3,FALSE)=0,"",VLOOKUP(FACTURACION[[#This Row],[REFERENCIA]],CODINV,3,FALSE))</f>
        <v>72213G003</v>
      </c>
      <c r="M7066" s="105" t="str">
        <f>+VLOOKUP(FACTURACION[[#This Row],[REFERENCIA]],CODINV,4,FALSE)</f>
        <v>REPUESTOS Y ACCESORIOS</v>
      </c>
      <c r="N7066" s="105" t="str">
        <f>+VLOOKUP(FACTURACION[[#This Row],[REFERENCIA]],CODINV,5,FALSE)</f>
        <v>HONEYWELL</v>
      </c>
      <c r="O7066">
        <v>20</v>
      </c>
      <c r="P7066" s="113">
        <v>447978.93149999995</v>
      </c>
      <c r="Q7066" s="107">
        <f>+FACTURACION[[#This Row],[CANTIDAD]]*FACTURACION[[#This Row],[VR UNITARIO]]/1000</f>
        <v>8959.5786299999982</v>
      </c>
      <c r="R7066" s="105" t="str">
        <f>+VLOOKUP(FACTURACION[[#This Row],[NIT]],TABLACLIENTE,5,FALSE)</f>
        <v>BOGOTÁ D.C.</v>
      </c>
    </row>
    <row r="7067" spans="3:18">
      <c r="C7067" s="29">
        <v>2021</v>
      </c>
      <c r="D7067" s="30" t="s">
        <v>265</v>
      </c>
      <c r="E7067" s="30">
        <f>MONTH(FACTURACION[[#This Row],[MES]]&amp;1)</f>
        <v>2</v>
      </c>
      <c r="F7067" s="223">
        <f>DATE(FACTURACION[[#This Row],[AÑO]],FACTURACION[[#This Row],[Mes numero]],1)</f>
        <v>44228</v>
      </c>
      <c r="G7067" s="162" t="s">
        <v>5685</v>
      </c>
      <c r="H7067" s="121">
        <v>800007813</v>
      </c>
      <c r="I7067" s="105" t="str">
        <f>+VLOOKUP(FACTURACION[[#This Row],[NIT]],TABLACLIENTE,2,FALSE)</f>
        <v>VANTI S.A. E.S.P (VANTI)</v>
      </c>
      <c r="J7067" s="147" t="s">
        <v>180</v>
      </c>
      <c r="K7067" s="105" t="str">
        <f>+VLOOKUP(FACTURACION[[#This Row],[REFERENCIA]],CODINV,2,FALSE)</f>
        <v>O-RING, 0.38OD x.25ID BUNA 70</v>
      </c>
      <c r="L7067" s="105" t="str">
        <f>IF(VLOOKUP(FACTURACION[[#This Row],[REFERENCIA]],CODINV,3,FALSE)=0,"",VLOOKUP(FACTURACION[[#This Row],[REFERENCIA]],CODINV,3,FALSE))</f>
        <v>42710P146</v>
      </c>
      <c r="M7067" s="105" t="str">
        <f>+VLOOKUP(FACTURACION[[#This Row],[REFERENCIA]],CODINV,4,FALSE)</f>
        <v>REPUESTOS Y ACCESORIOS</v>
      </c>
      <c r="N7067" s="105" t="str">
        <f>+VLOOKUP(FACTURACION[[#This Row],[REFERENCIA]],CODINV,5,FALSE)</f>
        <v>HONEYWELL</v>
      </c>
      <c r="O7067">
        <v>140</v>
      </c>
      <c r="P7067" s="113">
        <v>1903.7429999999999</v>
      </c>
      <c r="Q7067" s="107">
        <f>+FACTURACION[[#This Row],[CANTIDAD]]*FACTURACION[[#This Row],[VR UNITARIO]]/1000</f>
        <v>266.52402000000001</v>
      </c>
      <c r="R7067" s="105" t="str">
        <f>+VLOOKUP(FACTURACION[[#This Row],[NIT]],TABLACLIENTE,5,FALSE)</f>
        <v>BOGOTÁ D.C.</v>
      </c>
    </row>
    <row r="7068" spans="3:18">
      <c r="C7068" s="29">
        <v>2021</v>
      </c>
      <c r="D7068" s="30" t="s">
        <v>265</v>
      </c>
      <c r="E7068" s="30">
        <f>MONTH(FACTURACION[[#This Row],[MES]]&amp;1)</f>
        <v>2</v>
      </c>
      <c r="F7068" s="223">
        <f>DATE(FACTURACION[[#This Row],[AÑO]],FACTURACION[[#This Row],[Mes numero]],1)</f>
        <v>44228</v>
      </c>
      <c r="G7068" s="162" t="s">
        <v>5685</v>
      </c>
      <c r="H7068" s="121">
        <v>800007813</v>
      </c>
      <c r="I7068" s="105" t="str">
        <f>+VLOOKUP(FACTURACION[[#This Row],[NIT]],TABLACLIENTE,2,FALSE)</f>
        <v>VANTI S.A. E.S.P (VANTI)</v>
      </c>
      <c r="J7068" s="147" t="s">
        <v>572</v>
      </c>
      <c r="K7068" s="105" t="str">
        <f>+VLOOKUP(FACTURACION[[#This Row],[REFERENCIA]],CODINV,2,FALSE)</f>
        <v>RING, RETAINING</v>
      </c>
      <c r="L7068" s="105" t="str">
        <f>IF(VLOOKUP(FACTURACION[[#This Row],[REFERENCIA]],CODINV,3,FALSE)=0,"",VLOOKUP(FACTURACION[[#This Row],[REFERENCIA]],CODINV,3,FALSE))</f>
        <v>78074P029</v>
      </c>
      <c r="M7068" s="105" t="str">
        <f>+VLOOKUP(FACTURACION[[#This Row],[REFERENCIA]],CODINV,4,FALSE)</f>
        <v>REPUESTOS Y ACCESORIOS</v>
      </c>
      <c r="N7068" s="105" t="str">
        <f>+VLOOKUP(FACTURACION[[#This Row],[REFERENCIA]],CODINV,5,FALSE)</f>
        <v>HONEYWELL</v>
      </c>
      <c r="O7068">
        <v>120</v>
      </c>
      <c r="P7068" s="113">
        <v>1656.9614999999999</v>
      </c>
      <c r="Q7068" s="107">
        <f>+FACTURACION[[#This Row],[CANTIDAD]]*FACTURACION[[#This Row],[VR UNITARIO]]/1000</f>
        <v>198.83537999999999</v>
      </c>
      <c r="R7068" s="105" t="str">
        <f>+VLOOKUP(FACTURACION[[#This Row],[NIT]],TABLACLIENTE,5,FALSE)</f>
        <v>BOGOTÁ D.C.</v>
      </c>
    </row>
    <row r="7069" spans="3:18">
      <c r="C7069" s="29">
        <v>2021</v>
      </c>
      <c r="D7069" s="30" t="s">
        <v>265</v>
      </c>
      <c r="E7069" s="30">
        <f>MONTH(FACTURACION[[#This Row],[MES]]&amp;1)</f>
        <v>2</v>
      </c>
      <c r="F7069" s="223">
        <f>DATE(FACTURACION[[#This Row],[AÑO]],FACTURACION[[#This Row],[Mes numero]],1)</f>
        <v>44228</v>
      </c>
      <c r="G7069" s="162" t="s">
        <v>5685</v>
      </c>
      <c r="H7069" s="121">
        <v>800007813</v>
      </c>
      <c r="I7069" s="105" t="str">
        <f>+VLOOKUP(FACTURACION[[#This Row],[NIT]],TABLACLIENTE,2,FALSE)</f>
        <v>VANTI S.A. E.S.P (VANTI)</v>
      </c>
      <c r="J7069" s="147" t="s">
        <v>153</v>
      </c>
      <c r="K7069" s="105" t="str">
        <f>+VLOOKUP(FACTURACION[[#This Row],[REFERENCIA]],CODINV,2,FALSE)</f>
        <v>MANGA 3" S300 H7</v>
      </c>
      <c r="L7069" s="105" t="str">
        <f>IF(VLOOKUP(FACTURACION[[#This Row],[REFERENCIA]],CODINV,3,FALSE)=0,"",VLOOKUP(FACTURACION[[#This Row],[REFERENCIA]],CODINV,3,FALSE))</f>
        <v>73404P003</v>
      </c>
      <c r="M7069" s="105" t="str">
        <f>+VLOOKUP(FACTURACION[[#This Row],[REFERENCIA]],CODINV,4,FALSE)</f>
        <v>MANGAS</v>
      </c>
      <c r="N7069" s="105" t="str">
        <f>+VLOOKUP(FACTURACION[[#This Row],[REFERENCIA]],CODINV,5,FALSE)</f>
        <v>HONEYWELL</v>
      </c>
      <c r="O7069">
        <v>35</v>
      </c>
      <c r="P7069" s="113">
        <v>949861.99349999998</v>
      </c>
      <c r="Q7069" s="107">
        <f>+FACTURACION[[#This Row],[CANTIDAD]]*FACTURACION[[#This Row],[VR UNITARIO]]/1000</f>
        <v>33245.169772499998</v>
      </c>
      <c r="R7069" s="105" t="str">
        <f>+VLOOKUP(FACTURACION[[#This Row],[NIT]],TABLACLIENTE,5,FALSE)</f>
        <v>BOGOTÁ D.C.</v>
      </c>
    </row>
    <row r="7070" spans="3:18">
      <c r="C7070" s="29">
        <v>2021</v>
      </c>
      <c r="D7070" s="30" t="s">
        <v>265</v>
      </c>
      <c r="E7070" s="30">
        <f>MONTH(FACTURACION[[#This Row],[MES]]&amp;1)</f>
        <v>2</v>
      </c>
      <c r="F7070" s="223">
        <f>DATE(FACTURACION[[#This Row],[AÑO]],FACTURACION[[#This Row],[Mes numero]],1)</f>
        <v>44228</v>
      </c>
      <c r="G7070" s="162" t="s">
        <v>5685</v>
      </c>
      <c r="H7070" s="121">
        <v>800007813</v>
      </c>
      <c r="I7070" s="105" t="str">
        <f>+VLOOKUP(FACTURACION[[#This Row],[NIT]],TABLACLIENTE,2,FALSE)</f>
        <v>VANTI S.A. E.S.P (VANTI)</v>
      </c>
      <c r="J7070" s="147" t="s">
        <v>5620</v>
      </c>
      <c r="K7070" s="105" t="str">
        <f>+VLOOKUP(FACTURACION[[#This Row],[REFERENCIA]],CODINV,2,FALSE)</f>
        <v>DIAFRAGMA STEM NUT</v>
      </c>
      <c r="L7070" s="105" t="str">
        <f>IF(VLOOKUP(FACTURACION[[#This Row],[REFERENCIA]],CODINV,3,FALSE)=0,"",VLOOKUP(FACTURACION[[#This Row],[REFERENCIA]],CODINV,3,FALSE))</f>
        <v/>
      </c>
      <c r="M7070" s="105" t="str">
        <f>+VLOOKUP(FACTURACION[[#This Row],[REFERENCIA]],CODINV,4,FALSE)</f>
        <v>REPUESTOS Y ACCESORIOS</v>
      </c>
      <c r="N7070" s="105" t="str">
        <f>+VLOOKUP(FACTURACION[[#This Row],[REFERENCIA]],CODINV,5,FALSE)</f>
        <v>HONEYWELL</v>
      </c>
      <c r="O7070">
        <v>45</v>
      </c>
      <c r="P7070" s="113">
        <v>28943.944500000001</v>
      </c>
      <c r="Q7070" s="107">
        <f>+FACTURACION[[#This Row],[CANTIDAD]]*FACTURACION[[#This Row],[VR UNITARIO]]/1000</f>
        <v>1302.4775025000001</v>
      </c>
      <c r="R7070" s="105" t="str">
        <f>+VLOOKUP(FACTURACION[[#This Row],[NIT]],TABLACLIENTE,5,FALSE)</f>
        <v>BOGOTÁ D.C.</v>
      </c>
    </row>
    <row r="7071" spans="3:18">
      <c r="C7071" s="29">
        <v>2021</v>
      </c>
      <c r="D7071" s="30" t="s">
        <v>265</v>
      </c>
      <c r="E7071" s="30">
        <f>MONTH(FACTURACION[[#This Row],[MES]]&amp;1)</f>
        <v>2</v>
      </c>
      <c r="F7071" s="223">
        <f>DATE(FACTURACION[[#This Row],[AÑO]],FACTURACION[[#This Row],[Mes numero]],1)</f>
        <v>44228</v>
      </c>
      <c r="G7071" s="162" t="s">
        <v>5685</v>
      </c>
      <c r="H7071" s="121">
        <v>800007813</v>
      </c>
      <c r="I7071" s="105" t="str">
        <f>+VLOOKUP(FACTURACION[[#This Row],[NIT]],TABLACLIENTE,2,FALSE)</f>
        <v>VANTI S.A. E.S.P (VANTI)</v>
      </c>
      <c r="J7071" s="147" t="s">
        <v>125</v>
      </c>
      <c r="K7071" s="105" t="str">
        <f>+VLOOKUP(FACTURACION[[#This Row],[REFERENCIA]],CODINV,2,FALSE)</f>
        <v>RES 150-600 PSIG DORADO</v>
      </c>
      <c r="L7071" s="105" t="str">
        <f>IF(VLOOKUP(FACTURACION[[#This Row],[REFERENCIA]],CODINV,3,FALSE)=0,"",VLOOKUP(FACTURACION[[#This Row],[REFERENCIA]],CODINV,3,FALSE))</f>
        <v>71421P008</v>
      </c>
      <c r="M7071" s="105" t="str">
        <f>+VLOOKUP(FACTURACION[[#This Row],[REFERENCIA]],CODINV,4,FALSE)</f>
        <v>REPUESTOS Y ACCESORIOS</v>
      </c>
      <c r="N7071" s="105" t="str">
        <f>+VLOOKUP(FACTURACION[[#This Row],[REFERENCIA]],CODINV,5,FALSE)</f>
        <v>HONEYWELL</v>
      </c>
      <c r="O7071">
        <v>4</v>
      </c>
      <c r="P7071" s="113">
        <v>156882.52499999999</v>
      </c>
      <c r="Q7071" s="107">
        <f>+FACTURACION[[#This Row],[CANTIDAD]]*FACTURACION[[#This Row],[VR UNITARIO]]/1000</f>
        <v>627.53009999999995</v>
      </c>
      <c r="R7071" s="105" t="str">
        <f>+VLOOKUP(FACTURACION[[#This Row],[NIT]],TABLACLIENTE,5,FALSE)</f>
        <v>BOGOTÁ D.C.</v>
      </c>
    </row>
    <row r="7072" spans="3:18">
      <c r="C7072" s="29">
        <v>2021</v>
      </c>
      <c r="D7072" s="30" t="s">
        <v>265</v>
      </c>
      <c r="E7072" s="30">
        <f>MONTH(FACTURACION[[#This Row],[MES]]&amp;1)</f>
        <v>2</v>
      </c>
      <c r="F7072" s="223">
        <f>DATE(FACTURACION[[#This Row],[AÑO]],FACTURACION[[#This Row],[Mes numero]],1)</f>
        <v>44228</v>
      </c>
      <c r="G7072" s="162" t="s">
        <v>5686</v>
      </c>
      <c r="H7072" s="121">
        <v>890105526</v>
      </c>
      <c r="I7072" s="105" t="str">
        <f>+VLOOKUP(FACTURACION[[#This Row],[NIT]],TABLACLIENTE,2,FALSE)</f>
        <v>PROMIGAS S.A. E.S.P.</v>
      </c>
      <c r="J7072" s="147" t="s">
        <v>5725</v>
      </c>
      <c r="K7072" s="105" t="str">
        <f>+VLOOKUP(FACTURACION[[#This Row],[REFERENCIA]],CODINV,2,FALSE)</f>
        <v>SPAKE KIT 1 1/2 &amp; 2"</v>
      </c>
      <c r="L7072" s="105" t="str">
        <f>IF(VLOOKUP(FACTURACION[[#This Row],[REFERENCIA]],CODINV,3,FALSE)=0,"",VLOOKUP(FACTURACION[[#This Row],[REFERENCIA]],CODINV,3,FALSE))</f>
        <v>73909K015</v>
      </c>
      <c r="M7072" s="105" t="str">
        <f>+VLOOKUP(FACTURACION[[#This Row],[REFERENCIA]],CODINV,4,FALSE)</f>
        <v>REPUESTOS Y ACCESORIOS</v>
      </c>
      <c r="N7072" s="105" t="str">
        <f>+VLOOKUP(FACTURACION[[#This Row],[REFERENCIA]],CODINV,5,FALSE)</f>
        <v>HONEYWELL</v>
      </c>
      <c r="O7072">
        <v>2</v>
      </c>
      <c r="P7072" s="113">
        <v>500613.89999999997</v>
      </c>
      <c r="Q7072" s="107">
        <f>+FACTURACION[[#This Row],[CANTIDAD]]*FACTURACION[[#This Row],[VR UNITARIO]]/1000</f>
        <v>1001.2277999999999</v>
      </c>
      <c r="R7072" s="105" t="str">
        <f>+VLOOKUP(FACTURACION[[#This Row],[NIT]],TABLACLIENTE,5,FALSE)</f>
        <v>BARRANQUILLA</v>
      </c>
    </row>
    <row r="7073" spans="3:18">
      <c r="C7073" s="29">
        <v>2021</v>
      </c>
      <c r="D7073" s="30" t="s">
        <v>265</v>
      </c>
      <c r="E7073" s="30">
        <f>MONTH(FACTURACION[[#This Row],[MES]]&amp;1)</f>
        <v>2</v>
      </c>
      <c r="F7073" s="223">
        <f>DATE(FACTURACION[[#This Row],[AÑO]],FACTURACION[[#This Row],[Mes numero]],1)</f>
        <v>44228</v>
      </c>
      <c r="G7073" s="162" t="s">
        <v>5686</v>
      </c>
      <c r="H7073" s="121">
        <v>890105526</v>
      </c>
      <c r="I7073" s="105" t="str">
        <f>+VLOOKUP(FACTURACION[[#This Row],[NIT]],TABLACLIENTE,2,FALSE)</f>
        <v>PROMIGAS S.A. E.S.P.</v>
      </c>
      <c r="J7073" s="147" t="s">
        <v>5712</v>
      </c>
      <c r="K7073" s="105" t="str">
        <f>+VLOOKUP(FACTURACION[[#This Row],[REFERENCIA]],CODINV,2,FALSE)</f>
        <v>KIT1  1/2" &amp; 2"</v>
      </c>
      <c r="L7073" s="105" t="str">
        <f>IF(VLOOKUP(FACTURACION[[#This Row],[REFERENCIA]],CODINV,3,FALSE)=0,"",VLOOKUP(FACTURACION[[#This Row],[REFERENCIA]],CODINV,3,FALSE))</f>
        <v>73909K004</v>
      </c>
      <c r="M7073" s="105" t="str">
        <f>+VLOOKUP(FACTURACION[[#This Row],[REFERENCIA]],CODINV,4,FALSE)</f>
        <v>REPUESTOS Y ACCESORIOS</v>
      </c>
      <c r="N7073" s="105" t="str">
        <f>+VLOOKUP(FACTURACION[[#This Row],[REFERENCIA]],CODINV,5,FALSE)</f>
        <v>HONEYWELL</v>
      </c>
      <c r="O7073">
        <v>2</v>
      </c>
      <c r="P7073" s="113">
        <v>334917.75</v>
      </c>
      <c r="Q7073" s="107">
        <f>+FACTURACION[[#This Row],[CANTIDAD]]*FACTURACION[[#This Row],[VR UNITARIO]]/1000</f>
        <v>669.83550000000002</v>
      </c>
      <c r="R7073" s="105" t="str">
        <f>+VLOOKUP(FACTURACION[[#This Row],[NIT]],TABLACLIENTE,5,FALSE)</f>
        <v>BARRANQUILLA</v>
      </c>
    </row>
    <row r="7074" spans="3:18">
      <c r="C7074" s="29">
        <v>2021</v>
      </c>
      <c r="D7074" s="30" t="s">
        <v>265</v>
      </c>
      <c r="E7074" s="30">
        <f>MONTH(FACTURACION[[#This Row],[MES]]&amp;1)</f>
        <v>2</v>
      </c>
      <c r="F7074" s="223">
        <f>DATE(FACTURACION[[#This Row],[AÑO]],FACTURACION[[#This Row],[Mes numero]],1)</f>
        <v>44228</v>
      </c>
      <c r="G7074" s="162" t="s">
        <v>5687</v>
      </c>
      <c r="H7074" s="121">
        <v>79531914</v>
      </c>
      <c r="I7074" s="105" t="str">
        <f>+VLOOKUP(FACTURACION[[#This Row],[NIT]],TABLACLIENTE,2,FALSE)</f>
        <v>LEONARDO CASTAÑEDA RENDON</v>
      </c>
      <c r="J7074" t="s">
        <v>5407</v>
      </c>
      <c r="K7074" s="105" t="str">
        <f>+VLOOKUP(FACTURACION[[#This Row],[REFERENCIA]],CODINV,2,FALSE)</f>
        <v>SEAL ASSY BUNA</v>
      </c>
      <c r="L7074" s="105" t="str">
        <f>IF(VLOOKUP(FACTURACION[[#This Row],[REFERENCIA]],CODINV,3,FALSE)=0,"",VLOOKUP(FACTURACION[[#This Row],[REFERENCIA]],CODINV,3,FALSE))</f>
        <v/>
      </c>
      <c r="M7074" s="105" t="str">
        <f>+VLOOKUP(FACTURACION[[#This Row],[REFERENCIA]],CODINV,4,FALSE)</f>
        <v>REPUESTOS Y ACCESORIOS</v>
      </c>
      <c r="N7074" s="105" t="str">
        <f>+VLOOKUP(FACTURACION[[#This Row],[REFERENCIA]],CODINV,5,FALSE)</f>
        <v>CORKEN</v>
      </c>
      <c r="O7074">
        <v>1</v>
      </c>
      <c r="P7074" s="113">
        <v>998319.32</v>
      </c>
      <c r="Q7074" s="107">
        <f>+FACTURACION[[#This Row],[CANTIDAD]]*FACTURACION[[#This Row],[VR UNITARIO]]/1000</f>
        <v>998.31931999999995</v>
      </c>
      <c r="R7074" s="105" t="str">
        <f>+VLOOKUP(FACTURACION[[#This Row],[NIT]],TABLACLIENTE,5,FALSE)</f>
        <v>BOGOTÁ D.C.</v>
      </c>
    </row>
    <row r="7075" spans="3:18">
      <c r="C7075" s="29">
        <v>2021</v>
      </c>
      <c r="D7075" s="30" t="s">
        <v>265</v>
      </c>
      <c r="E7075" s="30">
        <f>MONTH(FACTURACION[[#This Row],[MES]]&amp;1)</f>
        <v>2</v>
      </c>
      <c r="F7075" s="223">
        <f>DATE(FACTURACION[[#This Row],[AÑO]],FACTURACION[[#This Row],[Mes numero]],1)</f>
        <v>44228</v>
      </c>
      <c r="G7075" s="163" t="s">
        <v>5688</v>
      </c>
      <c r="H7075" s="121">
        <v>890105526</v>
      </c>
      <c r="I7075" s="105" t="str">
        <f>+VLOOKUP(FACTURACION[[#This Row],[NIT]],TABLACLIENTE,2,FALSE)</f>
        <v>PROMIGAS S.A. E.S.P.</v>
      </c>
      <c r="J7075" s="147" t="s">
        <v>61</v>
      </c>
      <c r="K7075" s="105" t="str">
        <f>+VLOOKUP(FACTURACION[[#This Row],[REFERENCIA]],CODINV,2,FALSE)</f>
        <v>MANGA 2" S300 H7</v>
      </c>
      <c r="L7075" s="105" t="str">
        <f>IF(VLOOKUP(FACTURACION[[#This Row],[REFERENCIA]],CODINV,3,FALSE)=0,"",VLOOKUP(FACTURACION[[#This Row],[REFERENCIA]],CODINV,3,FALSE))</f>
        <v>73404P002</v>
      </c>
      <c r="M7075" s="105" t="str">
        <f>+VLOOKUP(FACTURACION[[#This Row],[REFERENCIA]],CODINV,4,FALSE)</f>
        <v>MANGAS</v>
      </c>
      <c r="N7075" s="105" t="str">
        <f>+VLOOKUP(FACTURACION[[#This Row],[REFERENCIA]],CODINV,5,FALSE)</f>
        <v>HONEYWELL</v>
      </c>
      <c r="O7075">
        <v>4</v>
      </c>
      <c r="P7075" s="113">
        <v>636695.03</v>
      </c>
      <c r="Q7075" s="107">
        <f>+FACTURACION[[#This Row],[CANTIDAD]]*FACTURACION[[#This Row],[VR UNITARIO]]/1000</f>
        <v>2546.7801199999999</v>
      </c>
      <c r="R7075" s="105" t="str">
        <f>+VLOOKUP(FACTURACION[[#This Row],[NIT]],TABLACLIENTE,5,FALSE)</f>
        <v>BARRANQUILLA</v>
      </c>
    </row>
    <row r="7076" spans="3:18">
      <c r="C7076" s="29">
        <v>2021</v>
      </c>
      <c r="D7076" s="30" t="s">
        <v>265</v>
      </c>
      <c r="E7076" s="30">
        <f>MONTH(FACTURACION[[#This Row],[MES]]&amp;1)</f>
        <v>2</v>
      </c>
      <c r="F7076" s="223">
        <f>DATE(FACTURACION[[#This Row],[AÑO]],FACTURACION[[#This Row],[Mes numero]],1)</f>
        <v>44228</v>
      </c>
      <c r="G7076" s="163" t="s">
        <v>5688</v>
      </c>
      <c r="H7076" s="121">
        <v>890105526</v>
      </c>
      <c r="I7076" s="105" t="str">
        <f>+VLOOKUP(FACTURACION[[#This Row],[NIT]],TABLACLIENTE,2,FALSE)</f>
        <v>PROMIGAS S.A. E.S.P.</v>
      </c>
      <c r="J7076" s="147" t="s">
        <v>3878</v>
      </c>
      <c r="K7076" s="105" t="str">
        <f>+VLOOKUP(FACTURACION[[#This Row],[REFERENCIA]],CODINV,2,FALSE)</f>
        <v>MANGA 12" S300 H7</v>
      </c>
      <c r="L7076" s="105" t="str">
        <f>IF(VLOOKUP(FACTURACION[[#This Row],[REFERENCIA]],CODINV,3,FALSE)=0,"",VLOOKUP(FACTURACION[[#This Row],[REFERENCIA]],CODINV,3,FALSE))</f>
        <v/>
      </c>
      <c r="M7076" s="105" t="str">
        <f>+VLOOKUP(FACTURACION[[#This Row],[REFERENCIA]],CODINV,4,FALSE)</f>
        <v>MANGAS</v>
      </c>
      <c r="N7076" s="105" t="str">
        <f>+VLOOKUP(FACTURACION[[#This Row],[REFERENCIA]],CODINV,5,FALSE)</f>
        <v>HONEYWELL</v>
      </c>
      <c r="O7076">
        <v>28</v>
      </c>
      <c r="P7076" s="113">
        <v>2198.48</v>
      </c>
      <c r="Q7076" s="107">
        <f>+FACTURACION[[#This Row],[CANTIDAD]]*FACTURACION[[#This Row],[VR UNITARIO]]/1000</f>
        <v>61.55744</v>
      </c>
      <c r="R7076" s="105" t="str">
        <f>+VLOOKUP(FACTURACION[[#This Row],[NIT]],TABLACLIENTE,5,FALSE)</f>
        <v>BARRANQUILLA</v>
      </c>
    </row>
    <row r="7077" spans="3:18">
      <c r="C7077" s="29">
        <v>2021</v>
      </c>
      <c r="D7077" s="30" t="s">
        <v>265</v>
      </c>
      <c r="E7077" s="30">
        <f>MONTH(FACTURACION[[#This Row],[MES]]&amp;1)</f>
        <v>2</v>
      </c>
      <c r="F7077" s="223">
        <f>DATE(FACTURACION[[#This Row],[AÑO]],FACTURACION[[#This Row],[Mes numero]],1)</f>
        <v>44228</v>
      </c>
      <c r="G7077" s="163" t="s">
        <v>5688</v>
      </c>
      <c r="H7077" s="121">
        <v>890105526</v>
      </c>
      <c r="I7077" s="105" t="str">
        <f>+VLOOKUP(FACTURACION[[#This Row],[NIT]],TABLACLIENTE,2,FALSE)</f>
        <v>PROMIGAS S.A. E.S.P.</v>
      </c>
      <c r="J7077" s="147" t="s">
        <v>568</v>
      </c>
      <c r="K7077" s="105" t="str">
        <f>+VLOOKUP(FACTURACION[[#This Row],[REFERENCIA]],CODINV,2,FALSE)</f>
        <v>O-RING 0.75OD X 0.56ID, BUNA 70</v>
      </c>
      <c r="L7077" s="105" t="str">
        <f>IF(VLOOKUP(FACTURACION[[#This Row],[REFERENCIA]],CODINV,3,FALSE)=0,"",VLOOKUP(FACTURACION[[#This Row],[REFERENCIA]],CODINV,3,FALSE))</f>
        <v>42710P150</v>
      </c>
      <c r="M7077" s="105" t="str">
        <f>+VLOOKUP(FACTURACION[[#This Row],[REFERENCIA]],CODINV,4,FALSE)</f>
        <v>REPUESTOS Y ACCESORIOS</v>
      </c>
      <c r="N7077" s="105" t="str">
        <f>+VLOOKUP(FACTURACION[[#This Row],[REFERENCIA]],CODINV,5,FALSE)</f>
        <v>HONEYWELL</v>
      </c>
      <c r="O7077">
        <v>4</v>
      </c>
      <c r="P7077" s="113">
        <v>2740.96</v>
      </c>
      <c r="Q7077" s="107">
        <f>+FACTURACION[[#This Row],[CANTIDAD]]*FACTURACION[[#This Row],[VR UNITARIO]]/1000</f>
        <v>10.963839999999999</v>
      </c>
      <c r="R7077" s="105" t="str">
        <f>+VLOOKUP(FACTURACION[[#This Row],[NIT]],TABLACLIENTE,5,FALSE)</f>
        <v>BARRANQUILLA</v>
      </c>
    </row>
    <row r="7078" spans="3:18">
      <c r="C7078" s="29">
        <v>2021</v>
      </c>
      <c r="D7078" s="30" t="s">
        <v>265</v>
      </c>
      <c r="E7078" s="30">
        <f>MONTH(FACTURACION[[#This Row],[MES]]&amp;1)</f>
        <v>2</v>
      </c>
      <c r="F7078" s="223">
        <f>DATE(FACTURACION[[#This Row],[AÑO]],FACTURACION[[#This Row],[Mes numero]],1)</f>
        <v>44228</v>
      </c>
      <c r="G7078" s="163" t="s">
        <v>5688</v>
      </c>
      <c r="H7078" s="121">
        <v>890105526</v>
      </c>
      <c r="I7078" s="105" t="str">
        <f>+VLOOKUP(FACTURACION[[#This Row],[NIT]],TABLACLIENTE,2,FALSE)</f>
        <v>PROMIGAS S.A. E.S.P.</v>
      </c>
      <c r="J7078" s="147" t="s">
        <v>574</v>
      </c>
      <c r="K7078" s="105" t="str">
        <f>+VLOOKUP(FACTURACION[[#This Row],[REFERENCIA]],CODINV,2,FALSE)</f>
        <v>FILTER ASSEMBY (INSPIRATOR)</v>
      </c>
      <c r="L7078" s="105" t="str">
        <f>IF(VLOOKUP(FACTURACION[[#This Row],[REFERENCIA]],CODINV,3,FALSE)=0,"",VLOOKUP(FACTURACION[[#This Row],[REFERENCIA]],CODINV,3,FALSE))</f>
        <v>74074K001</v>
      </c>
      <c r="M7078" s="105" t="str">
        <f>+VLOOKUP(FACTURACION[[#This Row],[REFERENCIA]],CODINV,4,FALSE)</f>
        <v>FILTROS</v>
      </c>
      <c r="N7078" s="105" t="str">
        <f>+VLOOKUP(FACTURACION[[#This Row],[REFERENCIA]],CODINV,5,FALSE)</f>
        <v>HONEYWELL</v>
      </c>
      <c r="O7078">
        <v>4</v>
      </c>
      <c r="P7078" s="113">
        <v>244413.76</v>
      </c>
      <c r="Q7078" s="107">
        <f>+FACTURACION[[#This Row],[CANTIDAD]]*FACTURACION[[#This Row],[VR UNITARIO]]/1000</f>
        <v>977.65503999999999</v>
      </c>
      <c r="R7078" s="105" t="str">
        <f>+VLOOKUP(FACTURACION[[#This Row],[NIT]],TABLACLIENTE,5,FALSE)</f>
        <v>BARRANQUILLA</v>
      </c>
    </row>
    <row r="7079" spans="3:18">
      <c r="C7079" s="29">
        <v>2021</v>
      </c>
      <c r="D7079" s="30" t="s">
        <v>265</v>
      </c>
      <c r="E7079" s="30">
        <f>MONTH(FACTURACION[[#This Row],[MES]]&amp;1)</f>
        <v>2</v>
      </c>
      <c r="F7079" s="223">
        <f>DATE(FACTURACION[[#This Row],[AÑO]],FACTURACION[[#This Row],[Mes numero]],1)</f>
        <v>44228</v>
      </c>
      <c r="G7079" s="163" t="s">
        <v>5689</v>
      </c>
      <c r="H7079" s="121">
        <v>890101691</v>
      </c>
      <c r="I7079" s="105" t="str">
        <f>+VLOOKUP(FACTURACION[[#This Row],[NIT]],TABLACLIENTE,2,FALSE)</f>
        <v>GASES DEL CARIBE S.A.E.S.P. (GASCARIBE S.A E.S.P.)</v>
      </c>
      <c r="J7079" t="s">
        <v>909</v>
      </c>
      <c r="K7079" s="105" t="str">
        <f>+VLOOKUP(FACTURACION[[#This Row],[REFERENCIA]],CODINV,2,FALSE)</f>
        <v>REGULADOR 1804PFM C: 2" O: 7/8 R: 2-30</v>
      </c>
      <c r="L7079" s="105" t="str">
        <f>IF(VLOOKUP(FACTURACION[[#This Row],[REFERENCIA]],CODINV,3,FALSE)=0,"",VLOOKUP(FACTURACION[[#This Row],[REFERENCIA]],CODINV,3,FALSE))</f>
        <v>RMQN2ABF1021A20</v>
      </c>
      <c r="M7079" s="105" t="str">
        <f>+VLOOKUP(FACTURACION[[#This Row],[REFERENCIA]],CODINV,4,FALSE)</f>
        <v>REGULADORES</v>
      </c>
      <c r="N7079" s="105" t="str">
        <f>+VLOOKUP(FACTURACION[[#This Row],[REFERENCIA]],CODINV,5,FALSE)</f>
        <v>HONEYWELL</v>
      </c>
      <c r="O7079">
        <v>1</v>
      </c>
      <c r="P7079" s="113">
        <v>2728293</v>
      </c>
      <c r="Q7079" s="107">
        <f>+FACTURACION[[#This Row],[CANTIDAD]]*FACTURACION[[#This Row],[VR UNITARIO]]/1000</f>
        <v>2728.2930000000001</v>
      </c>
      <c r="R7079" s="105" t="str">
        <f>+VLOOKUP(FACTURACION[[#This Row],[NIT]],TABLACLIENTE,5,FALSE)</f>
        <v>BARRANQUILLA</v>
      </c>
    </row>
    <row r="7080" spans="3:18">
      <c r="C7080" s="29">
        <v>2021</v>
      </c>
      <c r="D7080" s="30" t="s">
        <v>265</v>
      </c>
      <c r="E7080" s="30">
        <f>MONTH(FACTURACION[[#This Row],[MES]]&amp;1)</f>
        <v>2</v>
      </c>
      <c r="F7080" s="223">
        <f>DATE(FACTURACION[[#This Row],[AÑO]],FACTURACION[[#This Row],[Mes numero]],1)</f>
        <v>44228</v>
      </c>
      <c r="G7080" s="163" t="s">
        <v>5690</v>
      </c>
      <c r="H7080" s="121">
        <v>860033633</v>
      </c>
      <c r="I7080" s="105" t="str">
        <f>+VLOOKUP(FACTURACION[[#This Row],[NIT]],TABLACLIENTE,2,FALSE)</f>
        <v>RAYOGAS S.A. E.S.P.</v>
      </c>
      <c r="J7080" s="147" t="s">
        <v>5713</v>
      </c>
      <c r="K7080" s="105" t="str">
        <f>+VLOOKUP(FACTURACION[[#This Row],[REFERENCIA]],CODINV,2,FALSE)</f>
        <v>VLV INTERNA ROSCADA 2" 50GPM</v>
      </c>
      <c r="L7080" s="105" t="str">
        <f>IF(VLOOKUP(FACTURACION[[#This Row],[REFERENCIA]],CODINV,3,FALSE)=0,"",VLOOKUP(FACTURACION[[#This Row],[REFERENCIA]],CODINV,3,FALSE))</f>
        <v>3212R50</v>
      </c>
      <c r="M7080" s="105" t="str">
        <f>+VLOOKUP(FACTURACION[[#This Row],[REFERENCIA]],CODINV,4,FALSE)</f>
        <v>VÁLVULAS Y MULTIVÁLVULAS</v>
      </c>
      <c r="N7080" s="105" t="str">
        <f>+VLOOKUP(FACTURACION[[#This Row],[REFERENCIA]],CODINV,5,FALSE)</f>
        <v>REGO</v>
      </c>
      <c r="O7080">
        <v>1</v>
      </c>
      <c r="P7080" s="113">
        <v>2279544</v>
      </c>
      <c r="Q7080" s="107">
        <f>+FACTURACION[[#This Row],[CANTIDAD]]*FACTURACION[[#This Row],[VR UNITARIO]]/1000</f>
        <v>2279.5439999999999</v>
      </c>
      <c r="R7080" s="105" t="str">
        <f>+VLOOKUP(FACTURACION[[#This Row],[NIT]],TABLACLIENTE,5,FALSE)</f>
        <v>BOGOTÁ D.C.</v>
      </c>
    </row>
    <row r="7081" spans="3:18">
      <c r="C7081" s="29">
        <v>2021</v>
      </c>
      <c r="D7081" s="30" t="s">
        <v>265</v>
      </c>
      <c r="E7081" s="30">
        <f>MONTH(FACTURACION[[#This Row],[MES]]&amp;1)</f>
        <v>2</v>
      </c>
      <c r="F7081" s="223">
        <f>DATE(FACTURACION[[#This Row],[AÑO]],FACTURACION[[#This Row],[Mes numero]],1)</f>
        <v>44228</v>
      </c>
      <c r="G7081" s="163" t="s">
        <v>5690</v>
      </c>
      <c r="H7081" s="121">
        <v>860033633</v>
      </c>
      <c r="I7081" s="105" t="str">
        <f>+VLOOKUP(FACTURACION[[#This Row],[NIT]],TABLACLIENTE,2,FALSE)</f>
        <v>RAYOGAS S.A. E.S.P.</v>
      </c>
      <c r="J7081" s="147" t="s">
        <v>5714</v>
      </c>
      <c r="K7081" s="105" t="str">
        <f>+VLOOKUP(FACTURACION[[#This Row],[REFERENCIA]],CODINV,2,FALSE)</f>
        <v>VLV INTERNA ROSCADA 1/4"</v>
      </c>
      <c r="L7081" s="105" t="str">
        <f>IF(VLOOKUP(FACTURACION[[#This Row],[REFERENCIA]],CODINV,3,FALSE)=0,"",VLOOKUP(FACTURACION[[#This Row],[REFERENCIA]],CODINV,3,FALSE))</f>
        <v/>
      </c>
      <c r="M7081" s="105" t="str">
        <f>+VLOOKUP(FACTURACION[[#This Row],[REFERENCIA]],CODINV,4,FALSE)</f>
        <v>VÁLVULAS Y MULTIVÁLVULAS</v>
      </c>
      <c r="N7081" s="105" t="str">
        <f>+VLOOKUP(FACTURACION[[#This Row],[REFERENCIA]],CODINV,5,FALSE)</f>
        <v>REGO</v>
      </c>
      <c r="O7081">
        <v>2</v>
      </c>
      <c r="P7081" s="113">
        <v>1765902</v>
      </c>
      <c r="Q7081" s="107">
        <f>+FACTURACION[[#This Row],[CANTIDAD]]*FACTURACION[[#This Row],[VR UNITARIO]]/1000</f>
        <v>3531.8040000000001</v>
      </c>
      <c r="R7081" s="105" t="str">
        <f>+VLOOKUP(FACTURACION[[#This Row],[NIT]],TABLACLIENTE,5,FALSE)</f>
        <v>BOGOTÁ D.C.</v>
      </c>
    </row>
    <row r="7082" spans="3:18">
      <c r="C7082" s="29">
        <v>2021</v>
      </c>
      <c r="D7082" s="30" t="s">
        <v>265</v>
      </c>
      <c r="E7082" s="30">
        <f>MONTH(FACTURACION[[#This Row],[MES]]&amp;1)</f>
        <v>2</v>
      </c>
      <c r="F7082" s="223">
        <f>DATE(FACTURACION[[#This Row],[AÑO]],FACTURACION[[#This Row],[Mes numero]],1)</f>
        <v>44228</v>
      </c>
      <c r="G7082" s="163" t="s">
        <v>5690</v>
      </c>
      <c r="H7082" s="121">
        <v>860033633</v>
      </c>
      <c r="I7082" s="105" t="str">
        <f>+VLOOKUP(FACTURACION[[#This Row],[NIT]],TABLACLIENTE,2,FALSE)</f>
        <v>RAYOGAS S.A. E.S.P.</v>
      </c>
      <c r="J7082" s="147" t="s">
        <v>227</v>
      </c>
      <c r="K7082" s="105" t="str">
        <f>+VLOOKUP(FACTURACION[[#This Row],[REFERENCIA]],CODINV,2,FALSE)</f>
        <v>TAPA CADENA Y ANILLO 2 1/4" ACME</v>
      </c>
      <c r="L7082" s="105" t="str">
        <f>IF(VLOOKUP(FACTURACION[[#This Row],[REFERENCIA]],CODINV,3,FALSE)=0,"",VLOOKUP(FACTURACION[[#This Row],[REFERENCIA]],CODINV,3,FALSE))</f>
        <v>3184-90</v>
      </c>
      <c r="M7082" s="105" t="str">
        <f>+VLOOKUP(FACTURACION[[#This Row],[REFERENCIA]],CODINV,4,FALSE)</f>
        <v>REPUESTOS Y ACCESORIOS</v>
      </c>
      <c r="N7082" s="105" t="str">
        <f>+VLOOKUP(FACTURACION[[#This Row],[REFERENCIA]],CODINV,5,FALSE)</f>
        <v>REGO</v>
      </c>
      <c r="O7082">
        <v>1</v>
      </c>
      <c r="P7082" s="113">
        <v>168363</v>
      </c>
      <c r="Q7082" s="107">
        <f>+FACTURACION[[#This Row],[CANTIDAD]]*FACTURACION[[#This Row],[VR UNITARIO]]/1000</f>
        <v>168.363</v>
      </c>
      <c r="R7082" s="105" t="str">
        <f>+VLOOKUP(FACTURACION[[#This Row],[NIT]],TABLACLIENTE,5,FALSE)</f>
        <v>BOGOTÁ D.C.</v>
      </c>
    </row>
    <row r="7083" spans="3:18">
      <c r="C7083" s="29">
        <v>2021</v>
      </c>
      <c r="D7083" s="30" t="s">
        <v>265</v>
      </c>
      <c r="E7083" s="30">
        <f>MONTH(FACTURACION[[#This Row],[MES]]&amp;1)</f>
        <v>2</v>
      </c>
      <c r="F7083" s="223">
        <f>DATE(FACTURACION[[#This Row],[AÑO]],FACTURACION[[#This Row],[Mes numero]],1)</f>
        <v>44228</v>
      </c>
      <c r="G7083" s="163" t="s">
        <v>5690</v>
      </c>
      <c r="H7083" s="121">
        <v>860033633</v>
      </c>
      <c r="I7083" s="105" t="str">
        <f>+VLOOKUP(FACTURACION[[#This Row],[NIT]],TABLACLIENTE,2,FALSE)</f>
        <v>RAYOGAS S.A. E.S.P.</v>
      </c>
      <c r="J7083" s="147" t="s">
        <v>5209</v>
      </c>
      <c r="K7083" s="105" t="str">
        <f>+VLOOKUP(FACTURACION[[#This Row],[REFERENCIA]],CODINV,2,FALSE)</f>
        <v>ACT NEUMATICO ROTATIVO 9/INT 2"</v>
      </c>
      <c r="L7083" s="105" t="str">
        <f>IF(VLOOKUP(FACTURACION[[#This Row],[REFERENCIA]],CODINV,3,FALSE)=0,"",VLOOKUP(FACTURACION[[#This Row],[REFERENCIA]],CODINV,3,FALSE))</f>
        <v>3212RA</v>
      </c>
      <c r="M7083" s="105" t="str">
        <f>+VLOOKUP(FACTURACION[[#This Row],[REFERENCIA]],CODINV,4,FALSE)</f>
        <v>VÁLVULAS Y MULTIVÁLVULAS</v>
      </c>
      <c r="N7083" s="105" t="str">
        <f>+VLOOKUP(FACTURACION[[#This Row],[REFERENCIA]],CODINV,5,FALSE)</f>
        <v>REGO</v>
      </c>
      <c r="O7083">
        <v>1</v>
      </c>
      <c r="P7083" s="113">
        <v>794978</v>
      </c>
      <c r="Q7083" s="107">
        <f>+FACTURACION[[#This Row],[CANTIDAD]]*FACTURACION[[#This Row],[VR UNITARIO]]/1000</f>
        <v>794.97799999999995</v>
      </c>
      <c r="R7083" s="105" t="str">
        <f>+VLOOKUP(FACTURACION[[#This Row],[NIT]],TABLACLIENTE,5,FALSE)</f>
        <v>BOGOTÁ D.C.</v>
      </c>
    </row>
    <row r="7084" spans="3:18">
      <c r="C7084" s="29">
        <v>2021</v>
      </c>
      <c r="D7084" s="30" t="s">
        <v>265</v>
      </c>
      <c r="E7084" s="30">
        <f>MONTH(FACTURACION[[#This Row],[MES]]&amp;1)</f>
        <v>2</v>
      </c>
      <c r="F7084" s="223">
        <f>DATE(FACTURACION[[#This Row],[AÑO]],FACTURACION[[#This Row],[Mes numero]],1)</f>
        <v>44228</v>
      </c>
      <c r="G7084" s="163" t="s">
        <v>5690</v>
      </c>
      <c r="H7084" s="121">
        <v>860033633</v>
      </c>
      <c r="I7084" s="105" t="str">
        <f>+VLOOKUP(FACTURACION[[#This Row],[NIT]],TABLACLIENTE,2,FALSE)</f>
        <v>RAYOGAS S.A. E.S.P.</v>
      </c>
      <c r="J7084" s="147" t="s">
        <v>232</v>
      </c>
      <c r="K7084" s="105" t="str">
        <f>+VLOOKUP(FACTURACION[[#This Row],[REFERENCIA]],CODINV,2,FALSE)</f>
        <v>TAPA ACME 1 3/4"</v>
      </c>
      <c r="L7084" s="105" t="str">
        <f>IF(VLOOKUP(FACTURACION[[#This Row],[REFERENCIA]],CODINV,3,FALSE)=0,"",VLOOKUP(FACTURACION[[#This Row],[REFERENCIA]],CODINV,3,FALSE))</f>
        <v>3175P</v>
      </c>
      <c r="M7084" s="105" t="str">
        <f>+VLOOKUP(FACTURACION[[#This Row],[REFERENCIA]],CODINV,4,FALSE)</f>
        <v>REPUESTOS Y ACCESORIOS</v>
      </c>
      <c r="N7084" s="105" t="str">
        <f>+VLOOKUP(FACTURACION[[#This Row],[REFERENCIA]],CODINV,5,FALSE)</f>
        <v>REGO</v>
      </c>
      <c r="O7084">
        <v>1</v>
      </c>
      <c r="P7084" s="113">
        <v>102475</v>
      </c>
      <c r="Q7084" s="107">
        <f>+FACTURACION[[#This Row],[CANTIDAD]]*FACTURACION[[#This Row],[VR UNITARIO]]/1000</f>
        <v>102.47499999999999</v>
      </c>
      <c r="R7084" s="105" t="str">
        <f>+VLOOKUP(FACTURACION[[#This Row],[NIT]],TABLACLIENTE,5,FALSE)</f>
        <v>BOGOTÁ D.C.</v>
      </c>
    </row>
    <row r="7085" spans="3:18">
      <c r="C7085" s="29">
        <v>2021</v>
      </c>
      <c r="D7085" s="30" t="s">
        <v>265</v>
      </c>
      <c r="E7085" s="30">
        <f>MONTH(FACTURACION[[#This Row],[MES]]&amp;1)</f>
        <v>2</v>
      </c>
      <c r="F7085" s="223">
        <f>DATE(FACTURACION[[#This Row],[AÑO]],FACTURACION[[#This Row],[Mes numero]],1)</f>
        <v>44228</v>
      </c>
      <c r="G7085" s="163" t="s">
        <v>5691</v>
      </c>
      <c r="H7085" s="121">
        <v>830051066</v>
      </c>
      <c r="I7085" s="105" t="str">
        <f>+VLOOKUP(FACTURACION[[#This Row],[NIT]],TABLACLIENTE,2,FALSE)</f>
        <v>COMBUSTION Y CONTROL LTDA</v>
      </c>
      <c r="J7085" s="147" t="s">
        <v>28</v>
      </c>
      <c r="K7085" s="105" t="str">
        <f>+VLOOKUP(FACTURACION[[#This Row],[REFERENCIA]],CODINV,2,FALSE)</f>
        <v>REGULADOR SR 113 3/4 R: 7-12 O:1/4</v>
      </c>
      <c r="L7085" s="105" t="str">
        <f>IF(VLOOKUP(FACTURACION[[#This Row],[REFERENCIA]],CODINV,3,FALSE)=0,"",VLOOKUP(FACTURACION[[#This Row],[REFERENCIA]],CODINV,3,FALSE))</f>
        <v/>
      </c>
      <c r="M7085" s="105" t="str">
        <f>+VLOOKUP(FACTURACION[[#This Row],[REFERENCIA]],CODINV,4,FALSE)</f>
        <v>REGULADORES</v>
      </c>
      <c r="N7085" s="105" t="str">
        <f>+VLOOKUP(FACTURACION[[#This Row],[REFERENCIA]],CODINV,5,FALSE)</f>
        <v>HONEYWELL</v>
      </c>
      <c r="O7085">
        <v>8</v>
      </c>
      <c r="P7085" s="113">
        <v>165014</v>
      </c>
      <c r="Q7085" s="107">
        <f>+FACTURACION[[#This Row],[CANTIDAD]]*FACTURACION[[#This Row],[VR UNITARIO]]/1000</f>
        <v>1320.1120000000001</v>
      </c>
      <c r="R7085" s="105" t="str">
        <f>+VLOOKUP(FACTURACION[[#This Row],[NIT]],TABLACLIENTE,5,FALSE)</f>
        <v>BOGOTÁ D.C.</v>
      </c>
    </row>
    <row r="7086" spans="3:18">
      <c r="C7086" s="29">
        <v>2021</v>
      </c>
      <c r="D7086" s="30" t="s">
        <v>265</v>
      </c>
      <c r="E7086" s="30">
        <f>MONTH(FACTURACION[[#This Row],[MES]]&amp;1)</f>
        <v>2</v>
      </c>
      <c r="F7086" s="223">
        <f>DATE(FACTURACION[[#This Row],[AÑO]],FACTURACION[[#This Row],[Mes numero]],1)</f>
        <v>44228</v>
      </c>
      <c r="G7086" s="162" t="s">
        <v>5691</v>
      </c>
      <c r="H7086" s="121">
        <v>830051066</v>
      </c>
      <c r="I7086" s="105" t="str">
        <f>+VLOOKUP(FACTURACION[[#This Row],[NIT]],TABLACLIENTE,2,FALSE)</f>
        <v>COMBUSTION Y CONTROL LTDA</v>
      </c>
      <c r="J7086" s="147" t="s">
        <v>6</v>
      </c>
      <c r="K7086" s="105" t="str">
        <f>+VLOOKUP(FACTURACION[[#This Row],[REFERENCIA]],CODINV,2,FALSE)</f>
        <v>REG.1813C C:3/4" R:6-15" O:1/2</v>
      </c>
      <c r="L7086" s="105" t="str">
        <f>IF(VLOOKUP(FACTURACION[[#This Row],[REFERENCIA]],CODINV,3,FALSE)=0,"",VLOOKUP(FACTURACION[[#This Row],[REFERENCIA]],CODINV,3,FALSE))</f>
        <v/>
      </c>
      <c r="M7086" s="105" t="str">
        <f>+VLOOKUP(FACTURACION[[#This Row],[REFERENCIA]],CODINV,4,FALSE)</f>
        <v>REGULADORES</v>
      </c>
      <c r="N7086" s="105" t="str">
        <f>+VLOOKUP(FACTURACION[[#This Row],[REFERENCIA]],CODINV,5,FALSE)</f>
        <v>HONEYWELL</v>
      </c>
      <c r="O7086">
        <v>20</v>
      </c>
      <c r="P7086" s="113">
        <v>173849</v>
      </c>
      <c r="Q7086" s="107">
        <f>+FACTURACION[[#This Row],[CANTIDAD]]*FACTURACION[[#This Row],[VR UNITARIO]]/1000</f>
        <v>3476.98</v>
      </c>
      <c r="R7086" s="105" t="str">
        <f>+VLOOKUP(FACTURACION[[#This Row],[NIT]],TABLACLIENTE,5,FALSE)</f>
        <v>BOGOTÁ D.C.</v>
      </c>
    </row>
    <row r="7087" spans="3:18">
      <c r="C7087" s="29">
        <v>2021</v>
      </c>
      <c r="D7087" s="30" t="s">
        <v>265</v>
      </c>
      <c r="E7087" s="30">
        <f>MONTH(FACTURACION[[#This Row],[MES]]&amp;1)</f>
        <v>2</v>
      </c>
      <c r="F7087" s="223">
        <f>DATE(FACTURACION[[#This Row],[AÑO]],FACTURACION[[#This Row],[Mes numero]],1)</f>
        <v>44228</v>
      </c>
      <c r="G7087" s="162" t="s">
        <v>5691</v>
      </c>
      <c r="H7087" s="121">
        <v>830051066</v>
      </c>
      <c r="I7087" s="105" t="str">
        <f>+VLOOKUP(FACTURACION[[#This Row],[NIT]],TABLACLIENTE,2,FALSE)</f>
        <v>COMBUSTION Y CONTROL LTDA</v>
      </c>
      <c r="J7087" s="147" t="s">
        <v>1064</v>
      </c>
      <c r="K7087" s="105" t="str">
        <f>+VLOOKUP(FACTURACION[[#This Row],[REFERENCIA]],CODINV,2,FALSE)</f>
        <v>REG. 1813C C: 1" R: 6-15" O: 1/2</v>
      </c>
      <c r="L7087" s="105" t="str">
        <f>IF(VLOOKUP(FACTURACION[[#This Row],[REFERENCIA]],CODINV,3,FALSE)=0,"",VLOOKUP(FACTURACION[[#This Row],[REFERENCIA]],CODINV,3,FALSE))</f>
        <v/>
      </c>
      <c r="M7087" s="105" t="str">
        <f>+VLOOKUP(FACTURACION[[#This Row],[REFERENCIA]],CODINV,4,FALSE)</f>
        <v>REGULADORES</v>
      </c>
      <c r="N7087" s="105" t="str">
        <f>+VLOOKUP(FACTURACION[[#This Row],[REFERENCIA]],CODINV,5,FALSE)</f>
        <v>HONEYWELL</v>
      </c>
      <c r="O7087">
        <v>16</v>
      </c>
      <c r="P7087" s="113">
        <v>174304</v>
      </c>
      <c r="Q7087" s="107">
        <f>+FACTURACION[[#This Row],[CANTIDAD]]*FACTURACION[[#This Row],[VR UNITARIO]]/1000</f>
        <v>2788.864</v>
      </c>
      <c r="R7087" s="105" t="str">
        <f>+VLOOKUP(FACTURACION[[#This Row],[NIT]],TABLACLIENTE,5,FALSE)</f>
        <v>BOGOTÁ D.C.</v>
      </c>
    </row>
    <row r="7088" spans="3:18">
      <c r="C7088" s="29">
        <v>2021</v>
      </c>
      <c r="D7088" s="30" t="s">
        <v>265</v>
      </c>
      <c r="E7088" s="30">
        <f>MONTH(FACTURACION[[#This Row],[MES]]&amp;1)</f>
        <v>2</v>
      </c>
      <c r="F7088" s="223">
        <f>DATE(FACTURACION[[#This Row],[AÑO]],FACTURACION[[#This Row],[Mes numero]],1)</f>
        <v>44228</v>
      </c>
      <c r="G7088" s="162" t="s">
        <v>5692</v>
      </c>
      <c r="H7088" s="121">
        <v>804014885</v>
      </c>
      <c r="I7088" s="105" t="str">
        <f>+VLOOKUP(FACTURACION[[#This Row],[NIT]],TABLACLIENTE,2,FALSE)</f>
        <v>ESPIGAS S.A. E.S.P.</v>
      </c>
      <c r="J7088" t="s">
        <v>1697</v>
      </c>
      <c r="K7088" s="105" t="str">
        <f>+VLOOKUP(FACTURACION[[#This Row],[REFERENCIA]],CODINV,2,FALSE)</f>
        <v>MEDIDOR AC-250 NXS</v>
      </c>
      <c r="L7088" s="105" t="str">
        <f>IF(VLOOKUP(FACTURACION[[#This Row],[REFERENCIA]],CODINV,3,FALSE)=0,"",VLOOKUP(FACTURACION[[#This Row],[REFERENCIA]],CODINV,3,FALSE))</f>
        <v/>
      </c>
      <c r="M7088" s="105" t="str">
        <f>+VLOOKUP(FACTURACION[[#This Row],[REFERENCIA]],CODINV,4,FALSE)</f>
        <v>MEDIDORES</v>
      </c>
      <c r="N7088" s="105" t="str">
        <f>+VLOOKUP(FACTURACION[[#This Row],[REFERENCIA]],CODINV,5,FALSE)</f>
        <v>HONEYWELL</v>
      </c>
      <c r="O7088">
        <v>8</v>
      </c>
      <c r="P7088" s="113">
        <v>450000</v>
      </c>
      <c r="Q7088" s="107">
        <f>+FACTURACION[[#This Row],[CANTIDAD]]*FACTURACION[[#This Row],[VR UNITARIO]]/1000</f>
        <v>3600</v>
      </c>
      <c r="R7088" s="105" t="str">
        <f>+VLOOKUP(FACTURACION[[#This Row],[NIT]],TABLACLIENTE,5,FALSE)</f>
        <v>BUCARAMANGA</v>
      </c>
    </row>
    <row r="7089" spans="3:18">
      <c r="C7089" s="29">
        <v>2021</v>
      </c>
      <c r="D7089" s="30" t="s">
        <v>265</v>
      </c>
      <c r="E7089" s="30">
        <f>MONTH(FACTURACION[[#This Row],[MES]]&amp;1)</f>
        <v>2</v>
      </c>
      <c r="F7089" s="223">
        <f>DATE(FACTURACION[[#This Row],[AÑO]],FACTURACION[[#This Row],[Mes numero]],1)</f>
        <v>44228</v>
      </c>
      <c r="G7089" s="162" t="s">
        <v>5693</v>
      </c>
      <c r="H7089" s="121">
        <v>800202395</v>
      </c>
      <c r="I7089" s="105" t="str">
        <f>+VLOOKUP(FACTURACION[[#This Row],[NIT]],TABLACLIENTE,2,FALSE)</f>
        <v>EFIGAS GAS NATURAL S.A. E.S.P. (EFIGAS S.A. E.S.P.)</v>
      </c>
      <c r="J7089" t="s">
        <v>1679</v>
      </c>
      <c r="K7089" s="105" t="str">
        <f>+VLOOKUP(FACTURACION[[#This Row],[REFERENCIA]],CODINV,2,FALSE)</f>
        <v>MEDIDOR BK G4 C: DE 1"</v>
      </c>
      <c r="L7089" s="105" t="str">
        <f>IF(VLOOKUP(FACTURACION[[#This Row],[REFERENCIA]],CODINV,3,FALSE)=0,"",VLOOKUP(FACTURACION[[#This Row],[REFERENCIA]],CODINV,3,FALSE))</f>
        <v/>
      </c>
      <c r="M7089" s="105" t="str">
        <f>+VLOOKUP(FACTURACION[[#This Row],[REFERENCIA]],CODINV,4,FALSE)</f>
        <v>MEDIDORES</v>
      </c>
      <c r="N7089" s="105" t="str">
        <f>+VLOOKUP(FACTURACION[[#This Row],[REFERENCIA]],CODINV,5,FALSE)</f>
        <v>HONEYWELL</v>
      </c>
      <c r="O7089">
        <v>30</v>
      </c>
      <c r="P7089" s="113">
        <v>162695</v>
      </c>
      <c r="Q7089" s="107">
        <f>+FACTURACION[[#This Row],[CANTIDAD]]*FACTURACION[[#This Row],[VR UNITARIO]]/1000</f>
        <v>4880.8500000000004</v>
      </c>
      <c r="R7089" s="105" t="str">
        <f>+VLOOKUP(FACTURACION[[#This Row],[NIT]],TABLACLIENTE,5,FALSE)</f>
        <v>MANIZALES</v>
      </c>
    </row>
    <row r="7090" spans="3:18">
      <c r="C7090" s="29">
        <v>2021</v>
      </c>
      <c r="D7090" s="30" t="s">
        <v>265</v>
      </c>
      <c r="E7090" s="30">
        <f>MONTH(FACTURACION[[#This Row],[MES]]&amp;1)</f>
        <v>2</v>
      </c>
      <c r="F7090" s="223">
        <f>DATE(FACTURACION[[#This Row],[AÑO]],FACTURACION[[#This Row],[Mes numero]],1)</f>
        <v>44228</v>
      </c>
      <c r="G7090" s="162" t="s">
        <v>5694</v>
      </c>
      <c r="H7090" s="121">
        <v>800202395</v>
      </c>
      <c r="I7090" s="105" t="str">
        <f>+VLOOKUP(FACTURACION[[#This Row],[NIT]],TABLACLIENTE,2,FALSE)</f>
        <v>EFIGAS GAS NATURAL S.A. E.S.P. (EFIGAS S.A. E.S.P.)</v>
      </c>
      <c r="J7090" t="s">
        <v>1679</v>
      </c>
      <c r="K7090" s="105" t="str">
        <f>+VLOOKUP(FACTURACION[[#This Row],[REFERENCIA]],CODINV,2,FALSE)</f>
        <v>MEDIDOR BK G4 C: DE 1"</v>
      </c>
      <c r="L7090" s="105" t="str">
        <f>IF(VLOOKUP(FACTURACION[[#This Row],[REFERENCIA]],CODINV,3,FALSE)=0,"",VLOOKUP(FACTURACION[[#This Row],[REFERENCIA]],CODINV,3,FALSE))</f>
        <v/>
      </c>
      <c r="M7090" s="105" t="str">
        <f>+VLOOKUP(FACTURACION[[#This Row],[REFERENCIA]],CODINV,4,FALSE)</f>
        <v>MEDIDORES</v>
      </c>
      <c r="N7090" s="105" t="str">
        <f>+VLOOKUP(FACTURACION[[#This Row],[REFERENCIA]],CODINV,5,FALSE)</f>
        <v>HONEYWELL</v>
      </c>
      <c r="O7090">
        <v>30</v>
      </c>
      <c r="P7090" s="113">
        <v>162695</v>
      </c>
      <c r="Q7090" s="107">
        <f>+FACTURACION[[#This Row],[CANTIDAD]]*FACTURACION[[#This Row],[VR UNITARIO]]/1000</f>
        <v>4880.8500000000004</v>
      </c>
      <c r="R7090" s="105" t="str">
        <f>+VLOOKUP(FACTURACION[[#This Row],[NIT]],TABLACLIENTE,5,FALSE)</f>
        <v>MANIZALES</v>
      </c>
    </row>
    <row r="7091" spans="3:18">
      <c r="C7091" s="29">
        <v>2021</v>
      </c>
      <c r="D7091" s="30" t="s">
        <v>265</v>
      </c>
      <c r="E7091" s="30">
        <f>MONTH(FACTURACION[[#This Row],[MES]]&amp;1)</f>
        <v>2</v>
      </c>
      <c r="F7091" s="223">
        <f>DATE(FACTURACION[[#This Row],[AÑO]],FACTURACION[[#This Row],[Mes numero]],1)</f>
        <v>44228</v>
      </c>
      <c r="G7091" s="162" t="s">
        <v>5695</v>
      </c>
      <c r="H7091" s="121">
        <v>800202395</v>
      </c>
      <c r="I7091" s="105" t="str">
        <f>+VLOOKUP(FACTURACION[[#This Row],[NIT]],TABLACLIENTE,2,FALSE)</f>
        <v>EFIGAS GAS NATURAL S.A. E.S.P. (EFIGAS S.A. E.S.P.)</v>
      </c>
      <c r="J7091" t="s">
        <v>1679</v>
      </c>
      <c r="K7091" s="105" t="str">
        <f>+VLOOKUP(FACTURACION[[#This Row],[REFERENCIA]],CODINV,2,FALSE)</f>
        <v>MEDIDOR BK G4 C: DE 1"</v>
      </c>
      <c r="L7091" s="105" t="str">
        <f>IF(VLOOKUP(FACTURACION[[#This Row],[REFERENCIA]],CODINV,3,FALSE)=0,"",VLOOKUP(FACTURACION[[#This Row],[REFERENCIA]],CODINV,3,FALSE))</f>
        <v/>
      </c>
      <c r="M7091" s="105" t="str">
        <f>+VLOOKUP(FACTURACION[[#This Row],[REFERENCIA]],CODINV,4,FALSE)</f>
        <v>MEDIDORES</v>
      </c>
      <c r="N7091" s="105" t="str">
        <f>+VLOOKUP(FACTURACION[[#This Row],[REFERENCIA]],CODINV,5,FALSE)</f>
        <v>HONEYWELL</v>
      </c>
      <c r="O7091">
        <v>30</v>
      </c>
      <c r="P7091" s="113">
        <v>162695</v>
      </c>
      <c r="Q7091" s="107">
        <f>+FACTURACION[[#This Row],[CANTIDAD]]*FACTURACION[[#This Row],[VR UNITARIO]]/1000</f>
        <v>4880.8500000000004</v>
      </c>
      <c r="R7091" s="105" t="str">
        <f>+VLOOKUP(FACTURACION[[#This Row],[NIT]],TABLACLIENTE,5,FALSE)</f>
        <v>MANIZALES</v>
      </c>
    </row>
    <row r="7092" spans="3:18">
      <c r="C7092" s="29">
        <v>2021</v>
      </c>
      <c r="D7092" s="30" t="s">
        <v>265</v>
      </c>
      <c r="E7092" s="30">
        <f>MONTH(FACTURACION[[#This Row],[MES]]&amp;1)</f>
        <v>2</v>
      </c>
      <c r="F7092" s="223">
        <f>DATE(FACTURACION[[#This Row],[AÑO]],FACTURACION[[#This Row],[Mes numero]],1)</f>
        <v>44228</v>
      </c>
      <c r="G7092" s="162" t="s">
        <v>5696</v>
      </c>
      <c r="H7092" s="121">
        <v>800202395</v>
      </c>
      <c r="I7092" s="105" t="str">
        <f>+VLOOKUP(FACTURACION[[#This Row],[NIT]],TABLACLIENTE,2,FALSE)</f>
        <v>EFIGAS GAS NATURAL S.A. E.S.P. (EFIGAS S.A. E.S.P.)</v>
      </c>
      <c r="J7092" t="s">
        <v>262</v>
      </c>
      <c r="K7092" s="105" t="str">
        <f>+VLOOKUP(FACTURACION[[#This Row],[REFERENCIA]],CODINV,2,FALSE)</f>
        <v>MEDIDOR AL-425 C:1 1/4" MAOP 25 PSIG</v>
      </c>
      <c r="L7092" s="105" t="str">
        <f>IF(VLOOKUP(FACTURACION[[#This Row],[REFERENCIA]],CODINV,3,FALSE)=0,"",VLOOKUP(FACTURACION[[#This Row],[REFERENCIA]],CODINV,3,FALSE))</f>
        <v/>
      </c>
      <c r="M7092" s="105" t="str">
        <f>+VLOOKUP(FACTURACION[[#This Row],[REFERENCIA]],CODINV,4,FALSE)</f>
        <v>MEDIDORES</v>
      </c>
      <c r="N7092" s="105" t="str">
        <f>+VLOOKUP(FACTURACION[[#This Row],[REFERENCIA]],CODINV,5,FALSE)</f>
        <v>HONEYWELL</v>
      </c>
      <c r="O7092">
        <v>2</v>
      </c>
      <c r="P7092" s="113">
        <v>729473</v>
      </c>
      <c r="Q7092" s="107">
        <f>+FACTURACION[[#This Row],[CANTIDAD]]*FACTURACION[[#This Row],[VR UNITARIO]]/1000</f>
        <v>1458.9459999999999</v>
      </c>
      <c r="R7092" s="105" t="str">
        <f>+VLOOKUP(FACTURACION[[#This Row],[NIT]],TABLACLIENTE,5,FALSE)</f>
        <v>MANIZALES</v>
      </c>
    </row>
    <row r="7093" spans="3:18">
      <c r="C7093" s="29">
        <v>2021</v>
      </c>
      <c r="D7093" s="30" t="s">
        <v>265</v>
      </c>
      <c r="E7093" s="30">
        <f>MONTH(FACTURACION[[#This Row],[MES]]&amp;1)</f>
        <v>2</v>
      </c>
      <c r="F7093" s="223">
        <f>DATE(FACTURACION[[#This Row],[AÑO]],FACTURACION[[#This Row],[Mes numero]],1)</f>
        <v>44228</v>
      </c>
      <c r="G7093" s="162" t="s">
        <v>5697</v>
      </c>
      <c r="H7093" s="121">
        <v>800202395</v>
      </c>
      <c r="I7093" s="105" t="str">
        <f>+VLOOKUP(FACTURACION[[#This Row],[NIT]],TABLACLIENTE,2,FALSE)</f>
        <v>EFIGAS GAS NATURAL S.A. E.S.P. (EFIGAS S.A. E.S.P.)</v>
      </c>
      <c r="J7093" t="s">
        <v>20</v>
      </c>
      <c r="K7093" s="105" t="str">
        <f>+VLOOKUP(FACTURACION[[#This Row],[REFERENCIA]],CODINV,2,FALSE)</f>
        <v xml:space="preserve">MEDIDOR AC-250 C: 3/4" CON CONECTORES </v>
      </c>
      <c r="L7093" s="105" t="str">
        <f>IF(VLOOKUP(FACTURACION[[#This Row],[REFERENCIA]],CODINV,3,FALSE)=0,"",VLOOKUP(FACTURACION[[#This Row],[REFERENCIA]],CODINV,3,FALSE))</f>
        <v/>
      </c>
      <c r="M7093" s="105" t="str">
        <f>+VLOOKUP(FACTURACION[[#This Row],[REFERENCIA]],CODINV,4,FALSE)</f>
        <v>MEDIDORES</v>
      </c>
      <c r="N7093" s="105" t="str">
        <f>+VLOOKUP(FACTURACION[[#This Row],[REFERENCIA]],CODINV,5,FALSE)</f>
        <v>HONEYWELL</v>
      </c>
      <c r="O7093">
        <v>20</v>
      </c>
      <c r="P7093" s="113">
        <v>421000</v>
      </c>
      <c r="Q7093" s="107">
        <f>+FACTURACION[[#This Row],[CANTIDAD]]*FACTURACION[[#This Row],[VR UNITARIO]]/1000</f>
        <v>8420</v>
      </c>
      <c r="R7093" s="105" t="str">
        <f>+VLOOKUP(FACTURACION[[#This Row],[NIT]],TABLACLIENTE,5,FALSE)</f>
        <v>MANIZALES</v>
      </c>
    </row>
    <row r="7094" spans="3:18">
      <c r="C7094" s="29">
        <v>2021</v>
      </c>
      <c r="D7094" s="30" t="s">
        <v>265</v>
      </c>
      <c r="E7094" s="30">
        <f>MONTH(FACTURACION[[#This Row],[MES]]&amp;1)</f>
        <v>2</v>
      </c>
      <c r="F7094" s="223">
        <f>DATE(FACTURACION[[#This Row],[AÑO]],FACTURACION[[#This Row],[Mes numero]],1)</f>
        <v>44228</v>
      </c>
      <c r="G7094" s="162" t="s">
        <v>5698</v>
      </c>
      <c r="H7094" s="121">
        <v>800202395</v>
      </c>
      <c r="I7094" s="105" t="str">
        <f>+VLOOKUP(FACTURACION[[#This Row],[NIT]],TABLACLIENTE,2,FALSE)</f>
        <v>EFIGAS GAS NATURAL S.A. E.S.P. (EFIGAS S.A. E.S.P.)</v>
      </c>
      <c r="J7094" t="s">
        <v>20</v>
      </c>
      <c r="K7094" s="105" t="str">
        <f>+VLOOKUP(FACTURACION[[#This Row],[REFERENCIA]],CODINV,2,FALSE)</f>
        <v xml:space="preserve">MEDIDOR AC-250 C: 3/4" CON CONECTORES </v>
      </c>
      <c r="L7094" s="105" t="str">
        <f>IF(VLOOKUP(FACTURACION[[#This Row],[REFERENCIA]],CODINV,3,FALSE)=0,"",VLOOKUP(FACTURACION[[#This Row],[REFERENCIA]],CODINV,3,FALSE))</f>
        <v/>
      </c>
      <c r="M7094" s="105" t="str">
        <f>+VLOOKUP(FACTURACION[[#This Row],[REFERENCIA]],CODINV,4,FALSE)</f>
        <v>MEDIDORES</v>
      </c>
      <c r="N7094" s="105" t="str">
        <f>+VLOOKUP(FACTURACION[[#This Row],[REFERENCIA]],CODINV,5,FALSE)</f>
        <v>HONEYWELL</v>
      </c>
      <c r="O7094">
        <v>20</v>
      </c>
      <c r="P7094" s="113">
        <v>421000</v>
      </c>
      <c r="Q7094" s="107">
        <f>+FACTURACION[[#This Row],[CANTIDAD]]*FACTURACION[[#This Row],[VR UNITARIO]]/1000</f>
        <v>8420</v>
      </c>
      <c r="R7094" s="105" t="str">
        <f>+VLOOKUP(FACTURACION[[#This Row],[NIT]],TABLACLIENTE,5,FALSE)</f>
        <v>MANIZALES</v>
      </c>
    </row>
    <row r="7095" spans="3:18">
      <c r="C7095" s="29">
        <v>2021</v>
      </c>
      <c r="D7095" s="30" t="s">
        <v>265</v>
      </c>
      <c r="E7095" s="30">
        <f>MONTH(FACTURACION[[#This Row],[MES]]&amp;1)</f>
        <v>2</v>
      </c>
      <c r="F7095" s="223">
        <f>DATE(FACTURACION[[#This Row],[AÑO]],FACTURACION[[#This Row],[Mes numero]],1)</f>
        <v>44228</v>
      </c>
      <c r="G7095" s="162" t="s">
        <v>5699</v>
      </c>
      <c r="H7095" s="121">
        <v>800202395</v>
      </c>
      <c r="I7095" s="105" t="str">
        <f>+VLOOKUP(FACTURACION[[#This Row],[NIT]],TABLACLIENTE,2,FALSE)</f>
        <v>EFIGAS GAS NATURAL S.A. E.S.P. (EFIGAS S.A. E.S.P.)</v>
      </c>
      <c r="J7095" t="s">
        <v>20</v>
      </c>
      <c r="K7095" s="105" t="str">
        <f>+VLOOKUP(FACTURACION[[#This Row],[REFERENCIA]],CODINV,2,FALSE)</f>
        <v xml:space="preserve">MEDIDOR AC-250 C: 3/4" CON CONECTORES </v>
      </c>
      <c r="L7095" s="105" t="str">
        <f>IF(VLOOKUP(FACTURACION[[#This Row],[REFERENCIA]],CODINV,3,FALSE)=0,"",VLOOKUP(FACTURACION[[#This Row],[REFERENCIA]],CODINV,3,FALSE))</f>
        <v/>
      </c>
      <c r="M7095" s="105" t="str">
        <f>+VLOOKUP(FACTURACION[[#This Row],[REFERENCIA]],CODINV,4,FALSE)</f>
        <v>MEDIDORES</v>
      </c>
      <c r="N7095" s="105" t="str">
        <f>+VLOOKUP(FACTURACION[[#This Row],[REFERENCIA]],CODINV,5,FALSE)</f>
        <v>HONEYWELL</v>
      </c>
      <c r="O7095">
        <v>10</v>
      </c>
      <c r="P7095" s="113">
        <v>421000</v>
      </c>
      <c r="Q7095" s="107">
        <f>+FACTURACION[[#This Row],[CANTIDAD]]*FACTURACION[[#This Row],[VR UNITARIO]]/1000</f>
        <v>4210</v>
      </c>
      <c r="R7095" s="105" t="str">
        <f>+VLOOKUP(FACTURACION[[#This Row],[NIT]],TABLACLIENTE,5,FALSE)</f>
        <v>MANIZALES</v>
      </c>
    </row>
    <row r="7096" spans="3:18">
      <c r="C7096" s="29">
        <v>2021</v>
      </c>
      <c r="D7096" s="30" t="s">
        <v>265</v>
      </c>
      <c r="E7096" s="30">
        <f>MONTH(FACTURACION[[#This Row],[MES]]&amp;1)</f>
        <v>2</v>
      </c>
      <c r="F7096" s="223">
        <f>DATE(FACTURACION[[#This Row],[AÑO]],FACTURACION[[#This Row],[Mes numero]],1)</f>
        <v>44228</v>
      </c>
      <c r="G7096" s="162" t="s">
        <v>5700</v>
      </c>
      <c r="H7096" s="121">
        <v>800202395</v>
      </c>
      <c r="I7096" s="105" t="str">
        <f>+VLOOKUP(FACTURACION[[#This Row],[NIT]],TABLACLIENTE,2,FALSE)</f>
        <v>EFIGAS GAS NATURAL S.A. E.S.P. (EFIGAS S.A. E.S.P.)</v>
      </c>
      <c r="J7096" t="s">
        <v>262</v>
      </c>
      <c r="K7096" s="105" t="str">
        <f>+VLOOKUP(FACTURACION[[#This Row],[REFERENCIA]],CODINV,2,FALSE)</f>
        <v>MEDIDOR AL-425 C:1 1/4" MAOP 25 PSIG</v>
      </c>
      <c r="L7096" s="105" t="str">
        <f>IF(VLOOKUP(FACTURACION[[#This Row],[REFERENCIA]],CODINV,3,FALSE)=0,"",VLOOKUP(FACTURACION[[#This Row],[REFERENCIA]],CODINV,3,FALSE))</f>
        <v/>
      </c>
      <c r="M7096" s="105" t="str">
        <f>+VLOOKUP(FACTURACION[[#This Row],[REFERENCIA]],CODINV,4,FALSE)</f>
        <v>MEDIDORES</v>
      </c>
      <c r="N7096" s="105" t="str">
        <f>+VLOOKUP(FACTURACION[[#This Row],[REFERENCIA]],CODINV,5,FALSE)</f>
        <v>HONEYWELL</v>
      </c>
      <c r="O7096">
        <v>5</v>
      </c>
      <c r="P7096" s="113">
        <v>729473</v>
      </c>
      <c r="Q7096" s="107">
        <f>+FACTURACION[[#This Row],[CANTIDAD]]*FACTURACION[[#This Row],[VR UNITARIO]]/1000</f>
        <v>3647.3649999999998</v>
      </c>
      <c r="R7096" s="105" t="str">
        <f>+VLOOKUP(FACTURACION[[#This Row],[NIT]],TABLACLIENTE,5,FALSE)</f>
        <v>MANIZALES</v>
      </c>
    </row>
    <row r="7097" spans="3:18">
      <c r="C7097" s="29">
        <v>2021</v>
      </c>
      <c r="D7097" s="30" t="s">
        <v>265</v>
      </c>
      <c r="E7097" s="30">
        <f>MONTH(FACTURACION[[#This Row],[MES]]&amp;1)</f>
        <v>2</v>
      </c>
      <c r="F7097" s="223">
        <f>DATE(FACTURACION[[#This Row],[AÑO]],FACTURACION[[#This Row],[Mes numero]],1)</f>
        <v>44228</v>
      </c>
      <c r="G7097" s="162" t="s">
        <v>5701</v>
      </c>
      <c r="H7097" s="121">
        <v>800202395</v>
      </c>
      <c r="I7097" s="105" t="str">
        <f>+VLOOKUP(FACTURACION[[#This Row],[NIT]],TABLACLIENTE,2,FALSE)</f>
        <v>EFIGAS GAS NATURAL S.A. E.S.P. (EFIGAS S.A. E.S.P.)</v>
      </c>
      <c r="J7097" t="s">
        <v>262</v>
      </c>
      <c r="K7097" s="105" t="str">
        <f>+VLOOKUP(FACTURACION[[#This Row],[REFERENCIA]],CODINV,2,FALSE)</f>
        <v>MEDIDOR AL-425 C:1 1/4" MAOP 25 PSIG</v>
      </c>
      <c r="L7097" s="105" t="str">
        <f>IF(VLOOKUP(FACTURACION[[#This Row],[REFERENCIA]],CODINV,3,FALSE)=0,"",VLOOKUP(FACTURACION[[#This Row],[REFERENCIA]],CODINV,3,FALSE))</f>
        <v/>
      </c>
      <c r="M7097" s="105" t="str">
        <f>+VLOOKUP(FACTURACION[[#This Row],[REFERENCIA]],CODINV,4,FALSE)</f>
        <v>MEDIDORES</v>
      </c>
      <c r="N7097" s="105" t="str">
        <f>+VLOOKUP(FACTURACION[[#This Row],[REFERENCIA]],CODINV,5,FALSE)</f>
        <v>HONEYWELL</v>
      </c>
      <c r="O7097">
        <v>5</v>
      </c>
      <c r="P7097" s="113">
        <v>729473</v>
      </c>
      <c r="Q7097" s="107">
        <f>+FACTURACION[[#This Row],[CANTIDAD]]*FACTURACION[[#This Row],[VR UNITARIO]]/1000</f>
        <v>3647.3649999999998</v>
      </c>
      <c r="R7097" s="105" t="str">
        <f>+VLOOKUP(FACTURACION[[#This Row],[NIT]],TABLACLIENTE,5,FALSE)</f>
        <v>MANIZALES</v>
      </c>
    </row>
    <row r="7098" spans="3:18">
      <c r="C7098" s="29">
        <v>2021</v>
      </c>
      <c r="D7098" s="30" t="s">
        <v>265</v>
      </c>
      <c r="E7098" s="30">
        <f>MONTH(FACTURACION[[#This Row],[MES]]&amp;1)</f>
        <v>2</v>
      </c>
      <c r="F7098" s="223">
        <f>DATE(FACTURACION[[#This Row],[AÑO]],FACTURACION[[#This Row],[Mes numero]],1)</f>
        <v>44228</v>
      </c>
      <c r="G7098" s="162" t="s">
        <v>5702</v>
      </c>
      <c r="H7098" s="121">
        <v>890501073</v>
      </c>
      <c r="I7098" s="105" t="str">
        <f>+VLOOKUP(FACTURACION[[#This Row],[NIT]],TABLACLIENTE,2,FALSE)</f>
        <v>COMERCIAL INDUSTRIAL NACIONAL S.A. CINSA</v>
      </c>
      <c r="J7098" t="s">
        <v>78</v>
      </c>
      <c r="K7098" s="105" t="str">
        <f>+VLOOKUP(FACTURACION[[#This Row],[REFERENCIA]],CODINV,2,FALSE)</f>
        <v>VALVULA DE ALIVIO SEMINTERNA 1 1/4"</v>
      </c>
      <c r="L7098" s="105" t="str">
        <f>IF(VLOOKUP(FACTURACION[[#This Row],[REFERENCIA]],CODINV,3,FALSE)=0,"",VLOOKUP(FACTURACION[[#This Row],[REFERENCIA]],CODINV,3,FALSE))</f>
        <v>8685G</v>
      </c>
      <c r="M7098" s="105" t="str">
        <f>+VLOOKUP(FACTURACION[[#This Row],[REFERENCIA]],CODINV,4,FALSE)</f>
        <v>VÁLVULAS Y MULTIVÁLVULAS</v>
      </c>
      <c r="N7098" s="105" t="str">
        <f>+VLOOKUP(FACTURACION[[#This Row],[REFERENCIA]],CODINV,5,FALSE)</f>
        <v>REGO</v>
      </c>
      <c r="O7098">
        <v>8</v>
      </c>
      <c r="P7098" s="113">
        <v>180289.34</v>
      </c>
      <c r="Q7098" s="107">
        <f>+FACTURACION[[#This Row],[CANTIDAD]]*FACTURACION[[#This Row],[VR UNITARIO]]/1000</f>
        <v>1442.3147200000001</v>
      </c>
      <c r="R7098" s="105" t="str">
        <f>+VLOOKUP(FACTURACION[[#This Row],[NIT]],TABLACLIENTE,5,FALSE)</f>
        <v>CUCUTA</v>
      </c>
    </row>
    <row r="7099" spans="3:18">
      <c r="C7099" s="29">
        <v>2021</v>
      </c>
      <c r="D7099" s="30" t="s">
        <v>265</v>
      </c>
      <c r="E7099" s="30">
        <f>MONTH(FACTURACION[[#This Row],[MES]]&amp;1)</f>
        <v>2</v>
      </c>
      <c r="F7099" s="223">
        <f>DATE(FACTURACION[[#This Row],[AÑO]],FACTURACION[[#This Row],[Mes numero]],1)</f>
        <v>44228</v>
      </c>
      <c r="G7099" s="162" t="s">
        <v>5702</v>
      </c>
      <c r="H7099" s="121">
        <v>890501073</v>
      </c>
      <c r="I7099" s="105" t="str">
        <f>+VLOOKUP(FACTURACION[[#This Row],[NIT]],TABLACLIENTE,2,FALSE)</f>
        <v>COMERCIAL INDUSTRIAL NACIONAL S.A. CINSA</v>
      </c>
      <c r="J7099" t="s">
        <v>5715</v>
      </c>
      <c r="K7099" s="105" t="str">
        <f>+VLOOKUP(FACTURACION[[#This Row],[REFERENCIA]],CODINV,2,FALSE)</f>
        <v>MULTIVALVE / MULTIVALVULA 3/4"</v>
      </c>
      <c r="L7099" s="105" t="str">
        <f>IF(VLOOKUP(FACTURACION[[#This Row],[REFERENCIA]],CODINV,3,FALSE)=0,"",VLOOKUP(FACTURACION[[#This Row],[REFERENCIA]],CODINV,3,FALSE))</f>
        <v>7556R12</v>
      </c>
      <c r="M7099" s="105" t="str">
        <f>+VLOOKUP(FACTURACION[[#This Row],[REFERENCIA]],CODINV,4,FALSE)</f>
        <v>VÁLVULAS Y MULTIVÁLVULAS</v>
      </c>
      <c r="N7099" s="105" t="str">
        <f>+VLOOKUP(FACTURACION[[#This Row],[REFERENCIA]],CODINV,5,FALSE)</f>
        <v>REGO</v>
      </c>
      <c r="O7099">
        <v>10</v>
      </c>
      <c r="P7099" s="113">
        <v>165784</v>
      </c>
      <c r="Q7099" s="107">
        <f>+FACTURACION[[#This Row],[CANTIDAD]]*FACTURACION[[#This Row],[VR UNITARIO]]/1000</f>
        <v>1657.84</v>
      </c>
      <c r="R7099" s="105" t="str">
        <f>+VLOOKUP(FACTURACION[[#This Row],[NIT]],TABLACLIENTE,5,FALSE)</f>
        <v>CUCUTA</v>
      </c>
    </row>
    <row r="7100" spans="3:18">
      <c r="C7100" s="29">
        <v>2021</v>
      </c>
      <c r="D7100" s="30" t="s">
        <v>265</v>
      </c>
      <c r="E7100" s="30">
        <f>MONTH(FACTURACION[[#This Row],[MES]]&amp;1)</f>
        <v>2</v>
      </c>
      <c r="F7100" s="223">
        <f>DATE(FACTURACION[[#This Row],[AÑO]],FACTURACION[[#This Row],[Mes numero]],1)</f>
        <v>44228</v>
      </c>
      <c r="G7100" s="162" t="s">
        <v>5703</v>
      </c>
      <c r="H7100" s="121">
        <v>890500726</v>
      </c>
      <c r="I7100" s="105" t="str">
        <f>+VLOOKUP(FACTURACION[[#This Row],[NIT]],TABLACLIENTE,2,FALSE)</f>
        <v>NORTESANTANDEREANA DE GAS S.A. E.S.P (NORGAS S.A. E.S.P.)</v>
      </c>
      <c r="J7100" t="s">
        <v>5092</v>
      </c>
      <c r="K7100" s="105" t="str">
        <f>+VLOOKUP(FACTURACION[[#This Row],[REFERENCIA]],CODINV,2,FALSE)</f>
        <v>VALVULA DE ALIVIO PRESION 2"</v>
      </c>
      <c r="L7100" s="105" t="str">
        <f>IF(VLOOKUP(FACTURACION[[#This Row],[REFERENCIA]],CODINV,3,FALSE)=0,"",VLOOKUP(FACTURACION[[#This Row],[REFERENCIA]],CODINV,3,FALSE))</f>
        <v>8434G</v>
      </c>
      <c r="M7100" s="105" t="str">
        <f>+VLOOKUP(FACTURACION[[#This Row],[REFERENCIA]],CODINV,4,FALSE)</f>
        <v>VÁLVULAS Y MULTIVÁLVULAS</v>
      </c>
      <c r="N7100" s="105" t="str">
        <f>+VLOOKUP(FACTURACION[[#This Row],[REFERENCIA]],CODINV,5,FALSE)</f>
        <v>REGO</v>
      </c>
      <c r="O7100">
        <v>6</v>
      </c>
      <c r="P7100" s="113">
        <v>803094.22000000009</v>
      </c>
      <c r="Q7100" s="107">
        <f>+FACTURACION[[#This Row],[CANTIDAD]]*FACTURACION[[#This Row],[VR UNITARIO]]/1000</f>
        <v>4818.5653200000006</v>
      </c>
      <c r="R7100" s="105" t="str">
        <f>+VLOOKUP(FACTURACION[[#This Row],[NIT]],TABLACLIENTE,5,FALSE)</f>
        <v>BUCARAMANGA</v>
      </c>
    </row>
    <row r="7101" spans="3:18">
      <c r="C7101" s="29">
        <v>2021</v>
      </c>
      <c r="D7101" s="30" t="s">
        <v>265</v>
      </c>
      <c r="E7101" s="30">
        <f>MONTH(FACTURACION[[#This Row],[MES]]&amp;1)</f>
        <v>2</v>
      </c>
      <c r="F7101" s="223">
        <f>DATE(FACTURACION[[#This Row],[AÑO]],FACTURACION[[#This Row],[Mes numero]],1)</f>
        <v>44228</v>
      </c>
      <c r="G7101" s="162" t="s">
        <v>5704</v>
      </c>
      <c r="H7101" s="121">
        <v>900704223</v>
      </c>
      <c r="I7101" s="105" t="str">
        <f>+VLOOKUP(FACTURACION[[#This Row],[NIT]],TABLACLIENTE,2,FALSE)</f>
        <v>GAS Y SERVICIOS INDUSTRIALES S A S</v>
      </c>
      <c r="J7101" t="s">
        <v>5716</v>
      </c>
      <c r="K7101" s="105" t="str">
        <f>+VLOOKUP(FACTURACION[[#This Row],[REFERENCIA]],CODINV,2,FALSE)</f>
        <v>VLV INTERNA 2"</v>
      </c>
      <c r="L7101" s="105" t="str">
        <f>IF(VLOOKUP(FACTURACION[[#This Row],[REFERENCIA]],CODINV,3,FALSE)=0,"",VLOOKUP(FACTURACION[[#This Row],[REFERENCIA]],CODINV,3,FALSE))</f>
        <v>3212R250</v>
      </c>
      <c r="M7101" s="105" t="str">
        <f>+VLOOKUP(FACTURACION[[#This Row],[REFERENCIA]],CODINV,4,FALSE)</f>
        <v>VÁLVULAS Y MULTIVÁLVULAS</v>
      </c>
      <c r="N7101" s="105" t="str">
        <f>+VLOOKUP(FACTURACION[[#This Row],[REFERENCIA]],CODINV,5,FALSE)</f>
        <v>REGO</v>
      </c>
      <c r="O7101">
        <v>4</v>
      </c>
      <c r="P7101" s="113">
        <v>2499000</v>
      </c>
      <c r="Q7101" s="107">
        <f>+FACTURACION[[#This Row],[CANTIDAD]]*FACTURACION[[#This Row],[VR UNITARIO]]/1000</f>
        <v>9996</v>
      </c>
      <c r="R7101" s="105" t="str">
        <f>+VLOOKUP(FACTURACION[[#This Row],[NIT]],TABLACLIENTE,5,FALSE)</f>
        <v>BOGOTÁ D.C.</v>
      </c>
    </row>
    <row r="7102" spans="3:18">
      <c r="C7102" s="29">
        <v>2021</v>
      </c>
      <c r="D7102" s="30" t="s">
        <v>265</v>
      </c>
      <c r="E7102" s="30">
        <f>MONTH(FACTURACION[[#This Row],[MES]]&amp;1)</f>
        <v>2</v>
      </c>
      <c r="F7102" s="223">
        <f>DATE(FACTURACION[[#This Row],[AÑO]],FACTURACION[[#This Row],[Mes numero]],1)</f>
        <v>44228</v>
      </c>
      <c r="G7102" s="162" t="s">
        <v>5704</v>
      </c>
      <c r="H7102" s="121">
        <v>900704223</v>
      </c>
      <c r="I7102" s="105" t="str">
        <f>+VLOOKUP(FACTURACION[[#This Row],[NIT]],TABLACLIENTE,2,FALSE)</f>
        <v>GAS Y SERVICIOS INDUSTRIALES S A S</v>
      </c>
      <c r="J7102" t="s">
        <v>317</v>
      </c>
      <c r="K7102" s="105" t="str">
        <f>+VLOOKUP(FACTURACION[[#This Row],[REFERENCIA]],CODINV,2,FALSE)</f>
        <v>DIAL ROTOGAGE</v>
      </c>
      <c r="L7102" s="105" t="str">
        <f>IF(VLOOKUP(FACTURACION[[#This Row],[REFERENCIA]],CODINV,3,FALSE)=0,"",VLOOKUP(FACTURACION[[#This Row],[REFERENCIA]],CODINV,3,FALSE))</f>
        <v>A909118LX</v>
      </c>
      <c r="M7102" s="105" t="str">
        <f>+VLOOKUP(FACTURACION[[#This Row],[REFERENCIA]],CODINV,4,FALSE)</f>
        <v>REPUESTOS Y ACCESORIOS</v>
      </c>
      <c r="N7102" s="105" t="str">
        <f>+VLOOKUP(FACTURACION[[#This Row],[REFERENCIA]],CODINV,5,FALSE)</f>
        <v>REGO</v>
      </c>
      <c r="O7102">
        <v>1</v>
      </c>
      <c r="P7102" s="113">
        <v>82000</v>
      </c>
      <c r="Q7102" s="107">
        <f>+FACTURACION[[#This Row],[CANTIDAD]]*FACTURACION[[#This Row],[VR UNITARIO]]/1000</f>
        <v>82</v>
      </c>
      <c r="R7102" s="105" t="str">
        <f>+VLOOKUP(FACTURACION[[#This Row],[NIT]],TABLACLIENTE,5,FALSE)</f>
        <v>BOGOTÁ D.C.</v>
      </c>
    </row>
    <row r="7103" spans="3:18">
      <c r="C7103" s="29">
        <v>2021</v>
      </c>
      <c r="D7103" s="30" t="s">
        <v>265</v>
      </c>
      <c r="E7103" s="30">
        <f>MONTH(FACTURACION[[#This Row],[MES]]&amp;1)</f>
        <v>2</v>
      </c>
      <c r="F7103" s="223">
        <f>DATE(FACTURACION[[#This Row],[AÑO]],FACTURACION[[#This Row],[Mes numero]],1)</f>
        <v>44228</v>
      </c>
      <c r="G7103" s="162" t="s">
        <v>5704</v>
      </c>
      <c r="H7103" s="121">
        <v>900704223</v>
      </c>
      <c r="I7103" s="105" t="str">
        <f>+VLOOKUP(FACTURACION[[#This Row],[NIT]],TABLACLIENTE,2,FALSE)</f>
        <v>GAS Y SERVICIOS INDUSTRIALES S A S</v>
      </c>
      <c r="J7103" t="s">
        <v>798</v>
      </c>
      <c r="K7103" s="105" t="str">
        <f>+VLOOKUP(FACTURACION[[#This Row],[REFERENCIA]],CODINV,2,FALSE)</f>
        <v>ROTOGAGE DIAMETRO 62"-79" A9093TS</v>
      </c>
      <c r="L7103" s="105" t="str">
        <f>IF(VLOOKUP(FACTURACION[[#This Row],[REFERENCIA]],CODINV,3,FALSE)=0,"",VLOOKUP(FACTURACION[[#This Row],[REFERENCIA]],CODINV,3,FALSE))</f>
        <v>A9093TS</v>
      </c>
      <c r="M7103" s="105" t="str">
        <f>+VLOOKUP(FACTURACION[[#This Row],[REFERENCIA]],CODINV,4,FALSE)</f>
        <v>MEDIDORES</v>
      </c>
      <c r="N7103" s="105" t="str">
        <f>+VLOOKUP(FACTURACION[[#This Row],[REFERENCIA]],CODINV,5,FALSE)</f>
        <v>REGO</v>
      </c>
      <c r="O7103">
        <v>1</v>
      </c>
      <c r="P7103" s="113">
        <v>1425000</v>
      </c>
      <c r="Q7103" s="107">
        <f>+FACTURACION[[#This Row],[CANTIDAD]]*FACTURACION[[#This Row],[VR UNITARIO]]/1000</f>
        <v>1425</v>
      </c>
      <c r="R7103" s="105" t="str">
        <f>+VLOOKUP(FACTURACION[[#This Row],[NIT]],TABLACLIENTE,5,FALSE)</f>
        <v>BOGOTÁ D.C.</v>
      </c>
    </row>
    <row r="7104" spans="3:18">
      <c r="C7104" s="29">
        <v>2021</v>
      </c>
      <c r="D7104" s="30" t="s">
        <v>265</v>
      </c>
      <c r="E7104" s="30">
        <f>MONTH(FACTURACION[[#This Row],[MES]]&amp;1)</f>
        <v>2</v>
      </c>
      <c r="F7104" s="223">
        <f>DATE(FACTURACION[[#This Row],[AÑO]],FACTURACION[[#This Row],[Mes numero]],1)</f>
        <v>44228</v>
      </c>
      <c r="G7104" s="162" t="s">
        <v>5705</v>
      </c>
      <c r="H7104" s="121">
        <v>900569327</v>
      </c>
      <c r="I7104" s="105" t="str">
        <f>+VLOOKUP(FACTURACION[[#This Row],[NIT]],TABLACLIENTE,2,FALSE)</f>
        <v>ICG SERVICE SAS</v>
      </c>
      <c r="J7104" t="s">
        <v>45</v>
      </c>
      <c r="K7104" s="105" t="str">
        <f>+VLOOKUP(FACTURACION[[#This Row],[REFERENCIA]],CODINV,2,FALSE)</f>
        <v>REGULADOR  PRIMERA ETAPA</v>
      </c>
      <c r="L7104" s="105" t="str">
        <f>IF(VLOOKUP(FACTURACION[[#This Row],[REFERENCIA]],CODINV,3,FALSE)=0,"",VLOOKUP(FACTURACION[[#This Row],[REFERENCIA]],CODINV,3,FALSE))</f>
        <v>1584VN</v>
      </c>
      <c r="M7104" s="105" t="str">
        <f>+VLOOKUP(FACTURACION[[#This Row],[REFERENCIA]],CODINV,4,FALSE)</f>
        <v>REGULADORES</v>
      </c>
      <c r="N7104" s="105" t="str">
        <f>+VLOOKUP(FACTURACION[[#This Row],[REFERENCIA]],CODINV,5,FALSE)</f>
        <v>REGO</v>
      </c>
      <c r="O7104">
        <v>1</v>
      </c>
      <c r="P7104" s="113">
        <v>323077</v>
      </c>
      <c r="Q7104" s="107">
        <f>+FACTURACION[[#This Row],[CANTIDAD]]*FACTURACION[[#This Row],[VR UNITARIO]]/1000</f>
        <v>323.077</v>
      </c>
      <c r="R7104" s="105" t="str">
        <f>+VLOOKUP(FACTURACION[[#This Row],[NIT]],TABLACLIENTE,5,FALSE)</f>
        <v>BOGOTÁ D.C.</v>
      </c>
    </row>
    <row r="7105" spans="3:18">
      <c r="C7105" s="29">
        <v>2021</v>
      </c>
      <c r="D7105" s="30" t="s">
        <v>265</v>
      </c>
      <c r="E7105" s="30">
        <f>MONTH(FACTURACION[[#This Row],[MES]]&amp;1)</f>
        <v>2</v>
      </c>
      <c r="F7105" s="223">
        <f>DATE(FACTURACION[[#This Row],[AÑO]],FACTURACION[[#This Row],[Mes numero]],1)</f>
        <v>44228</v>
      </c>
      <c r="G7105" s="162" t="s">
        <v>5706</v>
      </c>
      <c r="H7105" s="121">
        <v>830051066</v>
      </c>
      <c r="I7105" s="105" t="str">
        <f>+VLOOKUP(FACTURACION[[#This Row],[NIT]],TABLACLIENTE,2,FALSE)</f>
        <v>COMBUSTION Y CONTROL LTDA</v>
      </c>
      <c r="J7105" t="s">
        <v>5135</v>
      </c>
      <c r="K7105" s="105" t="str">
        <f>+VLOOKUP(FACTURACION[[#This Row],[REFERENCIA]],CODINV,2,FALSE)</f>
        <v>REGULADOR 1813B 2"</v>
      </c>
      <c r="L7105" s="105" t="str">
        <f>IF(VLOOKUP(FACTURACION[[#This Row],[REFERENCIA]],CODINV,3,FALSE)=0,"",VLOOKUP(FACTURACION[[#This Row],[REFERENCIA]],CODINV,3,FALSE))</f>
        <v/>
      </c>
      <c r="M7105" s="105" t="str">
        <f>+VLOOKUP(FACTURACION[[#This Row],[REFERENCIA]],CODINV,4,FALSE)</f>
        <v>REGULADORES</v>
      </c>
      <c r="N7105" s="105" t="str">
        <f>+VLOOKUP(FACTURACION[[#This Row],[REFERENCIA]],CODINV,5,FALSE)</f>
        <v>HONEYWELL</v>
      </c>
      <c r="O7105">
        <v>2</v>
      </c>
      <c r="P7105" s="113">
        <v>2350936.5299999998</v>
      </c>
      <c r="Q7105" s="107">
        <f>+FACTURACION[[#This Row],[CANTIDAD]]*FACTURACION[[#This Row],[VR UNITARIO]]/1000</f>
        <v>4701.8730599999999</v>
      </c>
      <c r="R7105" s="105" t="str">
        <f>+VLOOKUP(FACTURACION[[#This Row],[NIT]],TABLACLIENTE,5,FALSE)</f>
        <v>BOGOTÁ D.C.</v>
      </c>
    </row>
    <row r="7106" spans="3:18">
      <c r="C7106" s="29">
        <v>2021</v>
      </c>
      <c r="D7106" s="30" t="s">
        <v>265</v>
      </c>
      <c r="E7106" s="30">
        <f>MONTH(FACTURACION[[#This Row],[MES]]&amp;1)</f>
        <v>2</v>
      </c>
      <c r="F7106" s="223">
        <f>DATE(FACTURACION[[#This Row],[AÑO]],FACTURACION[[#This Row],[Mes numero]],1)</f>
        <v>44228</v>
      </c>
      <c r="G7106" s="162" t="s">
        <v>5706</v>
      </c>
      <c r="H7106" s="121">
        <v>830051066</v>
      </c>
      <c r="I7106" s="105" t="str">
        <f>+VLOOKUP(FACTURACION[[#This Row],[NIT]],TABLACLIENTE,2,FALSE)</f>
        <v>COMBUSTION Y CONTROL LTDA</v>
      </c>
      <c r="J7106" t="s">
        <v>20</v>
      </c>
      <c r="K7106" s="105" t="str">
        <f>+VLOOKUP(FACTURACION[[#This Row],[REFERENCIA]],CODINV,2,FALSE)</f>
        <v xml:space="preserve">MEDIDOR AC-250 C: 3/4" CON CONECTORES </v>
      </c>
      <c r="L7106" s="105" t="str">
        <f>IF(VLOOKUP(FACTURACION[[#This Row],[REFERENCIA]],CODINV,3,FALSE)=0,"",VLOOKUP(FACTURACION[[#This Row],[REFERENCIA]],CODINV,3,FALSE))</f>
        <v/>
      </c>
      <c r="M7106" s="105" t="str">
        <f>+VLOOKUP(FACTURACION[[#This Row],[REFERENCIA]],CODINV,4,FALSE)</f>
        <v>MEDIDORES</v>
      </c>
      <c r="N7106" s="105" t="str">
        <f>+VLOOKUP(FACTURACION[[#This Row],[REFERENCIA]],CODINV,5,FALSE)</f>
        <v>HONEYWELL</v>
      </c>
      <c r="O7106">
        <v>1</v>
      </c>
      <c r="P7106" s="113">
        <v>435000</v>
      </c>
      <c r="Q7106" s="107">
        <f>+FACTURACION[[#This Row],[CANTIDAD]]*FACTURACION[[#This Row],[VR UNITARIO]]/1000</f>
        <v>435</v>
      </c>
      <c r="R7106" s="105" t="str">
        <f>+VLOOKUP(FACTURACION[[#This Row],[NIT]],TABLACLIENTE,5,FALSE)</f>
        <v>BOGOTÁ D.C.</v>
      </c>
    </row>
    <row r="7107" spans="3:18">
      <c r="C7107" s="29">
        <v>2021</v>
      </c>
      <c r="D7107" s="30" t="s">
        <v>265</v>
      </c>
      <c r="E7107" s="30">
        <f>MONTH(FACTURACION[[#This Row],[MES]]&amp;1)</f>
        <v>2</v>
      </c>
      <c r="F7107" s="223">
        <f>DATE(FACTURACION[[#This Row],[AÑO]],FACTURACION[[#This Row],[Mes numero]],1)</f>
        <v>44228</v>
      </c>
      <c r="G7107" s="162" t="s">
        <v>5707</v>
      </c>
      <c r="H7107" s="121">
        <v>79498612</v>
      </c>
      <c r="I7107" s="105" t="str">
        <f>+VLOOKUP(FACTURACION[[#This Row],[NIT]],TABLACLIENTE,2,FALSE)</f>
        <v>DOJ INGENERIA</v>
      </c>
      <c r="J7107" t="s">
        <v>281</v>
      </c>
      <c r="K7107" s="105" t="str">
        <f>+VLOOKUP(FACTURACION[[#This Row],[REFERENCIA]],CODINV,2,FALSE)</f>
        <v>VALVULA DE ALIVIO SEMIINTERNA 2" - 250</v>
      </c>
      <c r="L7107" s="105" t="str">
        <f>IF(VLOOKUP(FACTURACION[[#This Row],[REFERENCIA]],CODINV,3,FALSE)=0,"",VLOOKUP(FACTURACION[[#This Row],[REFERENCIA]],CODINV,3,FALSE))</f>
        <v>7534G</v>
      </c>
      <c r="M7107" s="105" t="str">
        <f>+VLOOKUP(FACTURACION[[#This Row],[REFERENCIA]],CODINV,4,FALSE)</f>
        <v>VÁLVULAS Y MULTIVÁLVULAS</v>
      </c>
      <c r="N7107" s="105" t="str">
        <f>+VLOOKUP(FACTURACION[[#This Row],[REFERENCIA]],CODINV,5,FALSE)</f>
        <v>REGO</v>
      </c>
      <c r="O7107">
        <v>5</v>
      </c>
      <c r="P7107" s="113">
        <v>1107767.01</v>
      </c>
      <c r="Q7107" s="107">
        <f>+FACTURACION[[#This Row],[CANTIDAD]]*FACTURACION[[#This Row],[VR UNITARIO]]/1000</f>
        <v>5538.8350499999997</v>
      </c>
      <c r="R7107" s="105" t="str">
        <f>+VLOOKUP(FACTURACION[[#This Row],[NIT]],TABLACLIENTE,5,FALSE)</f>
        <v>BOGOTÁ D.C.</v>
      </c>
    </row>
    <row r="7108" spans="3:18">
      <c r="C7108" s="29">
        <v>2021</v>
      </c>
      <c r="D7108" s="30" t="s">
        <v>265</v>
      </c>
      <c r="E7108" s="30">
        <f>MONTH(FACTURACION[[#This Row],[MES]]&amp;1)</f>
        <v>2</v>
      </c>
      <c r="F7108" s="223">
        <f>DATE(FACTURACION[[#This Row],[AÑO]],FACTURACION[[#This Row],[Mes numero]],1)</f>
        <v>44228</v>
      </c>
      <c r="G7108" s="162" t="s">
        <v>5708</v>
      </c>
      <c r="H7108" s="121">
        <v>830130648</v>
      </c>
      <c r="I7108" s="105" t="str">
        <f>+VLOOKUP(FACTURACION[[#This Row],[NIT]],TABLACLIENTE,2,FALSE)</f>
        <v>COMPAÑÍA DE SERVICIOS PUBLICOS S.A. E.S.P (CODEGAS S.A. E.S.P.)</v>
      </c>
      <c r="J7108" t="s">
        <v>905</v>
      </c>
      <c r="K7108" s="105" t="str">
        <f>+VLOOKUP(FACTURACION[[#This Row],[REFERENCIA]],CODINV,2,FALSE)</f>
        <v>REG. 1800 CPB2 1" O:1/2 R:STD</v>
      </c>
      <c r="L7108" s="105" t="str">
        <f>IF(VLOOKUP(FACTURACION[[#This Row],[REFERENCIA]],CODINV,3,FALSE)=0,"",VLOOKUP(FACTURACION[[#This Row],[REFERENCIA]],CODINV,3,FALSE))</f>
        <v/>
      </c>
      <c r="M7108" s="105" t="str">
        <f>+VLOOKUP(FACTURACION[[#This Row],[REFERENCIA]],CODINV,4,FALSE)</f>
        <v>REGULADORES</v>
      </c>
      <c r="N7108" s="105" t="str">
        <f>+VLOOKUP(FACTURACION[[#This Row],[REFERENCIA]],CODINV,5,FALSE)</f>
        <v>HONEYWELL</v>
      </c>
      <c r="O7108">
        <v>1</v>
      </c>
      <c r="P7108" s="113">
        <v>804647</v>
      </c>
      <c r="Q7108" s="107">
        <f>+FACTURACION[[#This Row],[CANTIDAD]]*FACTURACION[[#This Row],[VR UNITARIO]]/1000</f>
        <v>804.64700000000005</v>
      </c>
      <c r="R7108" s="105" t="str">
        <f>+VLOOKUP(FACTURACION[[#This Row],[NIT]],TABLACLIENTE,5,FALSE)</f>
        <v>MADRID</v>
      </c>
    </row>
    <row r="7109" spans="3:18">
      <c r="C7109" s="29">
        <v>2021</v>
      </c>
      <c r="D7109" s="30" t="s">
        <v>265</v>
      </c>
      <c r="E7109" s="30">
        <f>MONTH(FACTURACION[[#This Row],[MES]]&amp;1)</f>
        <v>2</v>
      </c>
      <c r="F7109" s="223">
        <f>DATE(FACTURACION[[#This Row],[AÑO]],FACTURACION[[#This Row],[Mes numero]],1)</f>
        <v>44228</v>
      </c>
      <c r="G7109" s="162" t="s">
        <v>5709</v>
      </c>
      <c r="H7109" s="121">
        <v>900520280</v>
      </c>
      <c r="I7109" s="105" t="str">
        <f>+VLOOKUP(FACTURACION[[#This Row],[NIT]],TABLACLIENTE,2,FALSE)</f>
        <v>ENERGY SOLUTION SERVICES SAS</v>
      </c>
      <c r="J7109" t="s">
        <v>1064</v>
      </c>
      <c r="K7109" s="105" t="str">
        <f>+VLOOKUP(FACTURACION[[#This Row],[REFERENCIA]],CODINV,2,FALSE)</f>
        <v>REG. 1813C C: 1" R: 6-15" O: 1/2</v>
      </c>
      <c r="L7109" s="105" t="str">
        <f>IF(VLOOKUP(FACTURACION[[#This Row],[REFERENCIA]],CODINV,3,FALSE)=0,"",VLOOKUP(FACTURACION[[#This Row],[REFERENCIA]],CODINV,3,FALSE))</f>
        <v/>
      </c>
      <c r="M7109" s="105" t="str">
        <f>+VLOOKUP(FACTURACION[[#This Row],[REFERENCIA]],CODINV,4,FALSE)</f>
        <v>REGULADORES</v>
      </c>
      <c r="N7109" s="105" t="str">
        <f>+VLOOKUP(FACTURACION[[#This Row],[REFERENCIA]],CODINV,5,FALSE)</f>
        <v>HONEYWELL</v>
      </c>
      <c r="O7109">
        <v>4</v>
      </c>
      <c r="P7109" s="113">
        <v>170000</v>
      </c>
      <c r="Q7109" s="107">
        <f>+FACTURACION[[#This Row],[CANTIDAD]]*FACTURACION[[#This Row],[VR UNITARIO]]/1000</f>
        <v>680</v>
      </c>
      <c r="R7109" s="105" t="str">
        <f>+VLOOKUP(FACTURACION[[#This Row],[NIT]],TABLACLIENTE,5,FALSE)</f>
        <v>BOGOTÁ D.C.</v>
      </c>
    </row>
    <row r="7110" spans="3:18">
      <c r="C7110" s="29">
        <v>2021</v>
      </c>
      <c r="D7110" s="30" t="s">
        <v>268</v>
      </c>
      <c r="E7110" s="30">
        <f>MONTH(FACTURACION[[#This Row],[MES]]&amp;1)</f>
        <v>3</v>
      </c>
      <c r="F7110" s="223">
        <f>DATE(FACTURACION[[#This Row],[AÑO]],FACTURACION[[#This Row],[Mes numero]],1)</f>
        <v>44256</v>
      </c>
      <c r="G7110" s="162" t="s">
        <v>5739</v>
      </c>
      <c r="H7110" s="121">
        <v>890501073</v>
      </c>
      <c r="I7110" s="105" t="str">
        <f>+VLOOKUP(FACTURACION[[#This Row],[NIT]],TABLACLIENTE,2,FALSE)</f>
        <v>COMERCIAL INDUSTRIAL NACIONAL S.A. CINSA</v>
      </c>
      <c r="J7110" t="s">
        <v>21</v>
      </c>
      <c r="K7110" s="105" t="str">
        <f>+VLOOKUP(FACTURACION[[#This Row],[REFERENCIA]],CODINV,2,FALSE)</f>
        <v>MEDIDOR AC-630 C:1 1/4" MAOP 25PSIG CON CONECTORES</v>
      </c>
      <c r="L7110" s="105" t="str">
        <f>IF(VLOOKUP(FACTURACION[[#This Row],[REFERENCIA]],CODINV,3,FALSE)=0,"",VLOOKUP(FACTURACION[[#This Row],[REFERENCIA]],CODINV,3,FALSE))</f>
        <v/>
      </c>
      <c r="M7110" s="105" t="str">
        <f>+VLOOKUP(FACTURACION[[#This Row],[REFERENCIA]],CODINV,4,FALSE)</f>
        <v>MEDIDORES</v>
      </c>
      <c r="N7110" s="105" t="str">
        <f>+VLOOKUP(FACTURACION[[#This Row],[REFERENCIA]],CODINV,5,FALSE)</f>
        <v>HONEYWELL</v>
      </c>
      <c r="O7110">
        <v>1</v>
      </c>
      <c r="P7110" s="113">
        <v>1998000</v>
      </c>
      <c r="Q7110" s="107">
        <f>+FACTURACION[[#This Row],[CANTIDAD]]*FACTURACION[[#This Row],[VR UNITARIO]]/1000</f>
        <v>1998</v>
      </c>
      <c r="R7110" s="105" t="str">
        <f>+VLOOKUP(FACTURACION[[#This Row],[NIT]],TABLACLIENTE,5,FALSE)</f>
        <v>CUCUTA</v>
      </c>
    </row>
    <row r="7111" spans="3:18">
      <c r="C7111" s="29">
        <v>2021</v>
      </c>
      <c r="D7111" s="30" t="s">
        <v>268</v>
      </c>
      <c r="E7111" s="30">
        <f>MONTH(FACTURACION[[#This Row],[MES]]&amp;1)</f>
        <v>3</v>
      </c>
      <c r="F7111" s="223">
        <f>DATE(FACTURACION[[#This Row],[AÑO]],FACTURACION[[#This Row],[Mes numero]],1)</f>
        <v>44256</v>
      </c>
      <c r="G7111" s="162" t="s">
        <v>5740</v>
      </c>
      <c r="H7111" s="121">
        <v>890500726</v>
      </c>
      <c r="I7111" s="105" t="str">
        <f>+VLOOKUP(FACTURACION[[#This Row],[NIT]],TABLACLIENTE,2,FALSE)</f>
        <v>NORTESANTANDEREANA DE GAS S.A. E.S.P (NORGAS S.A. E.S.P.)</v>
      </c>
      <c r="J7111" t="s">
        <v>913</v>
      </c>
      <c r="K7111" s="105" t="str">
        <f>+VLOOKUP(FACTURACION[[#This Row],[REFERENCIA]],CODINV,2,FALSE)</f>
        <v>TECLADO</v>
      </c>
      <c r="L7111" s="105" t="str">
        <f>IF(VLOOKUP(FACTURACION[[#This Row],[REFERENCIA]],CODINV,3,FALSE)=0,"",VLOOKUP(FACTURACION[[#This Row],[REFERENCIA]],CODINV,3,FALSE))</f>
        <v/>
      </c>
      <c r="M7111" s="105" t="str">
        <f>+VLOOKUP(FACTURACION[[#This Row],[REFERENCIA]],CODINV,4,FALSE)</f>
        <v>REPUESTOS Y ACCESORIOS</v>
      </c>
      <c r="N7111" s="105" t="str">
        <f>+VLOOKUP(FACTURACION[[#This Row],[REFERENCIA]],CODINV,5,FALSE)</f>
        <v>RED SEAL MEASUREMENT</v>
      </c>
      <c r="O7111">
        <v>4</v>
      </c>
      <c r="P7111" s="113">
        <v>264424.12</v>
      </c>
      <c r="Q7111" s="107">
        <f>+FACTURACION[[#This Row],[CANTIDAD]]*FACTURACION[[#This Row],[VR UNITARIO]]/1000</f>
        <v>1057.6964800000001</v>
      </c>
      <c r="R7111" s="105" t="str">
        <f>+VLOOKUP(FACTURACION[[#This Row],[NIT]],TABLACLIENTE,5,FALSE)</f>
        <v>BUCARAMANGA</v>
      </c>
    </row>
    <row r="7112" spans="3:18">
      <c r="C7112" s="29">
        <v>2021</v>
      </c>
      <c r="D7112" s="30" t="s">
        <v>268</v>
      </c>
      <c r="E7112" s="30">
        <f>MONTH(FACTURACION[[#This Row],[MES]]&amp;1)</f>
        <v>3</v>
      </c>
      <c r="F7112" s="223">
        <f>DATE(FACTURACION[[#This Row],[AÑO]],FACTURACION[[#This Row],[Mes numero]],1)</f>
        <v>44256</v>
      </c>
      <c r="G7112" s="162" t="s">
        <v>5741</v>
      </c>
      <c r="H7112" s="121">
        <v>822001073</v>
      </c>
      <c r="I7112" s="105" t="str">
        <f>+VLOOKUP(FACTURACION[[#This Row],[NIT]],TABLACLIENTE,2,FALSE)</f>
        <v>MADIGAS INGENIEROS S.A. E.S.P.</v>
      </c>
      <c r="J7112" t="s">
        <v>1</v>
      </c>
      <c r="K7112" s="105" t="str">
        <f>+VLOOKUP(FACTURACION[[#This Row],[REFERENCIA]],CODINV,2,FALSE)</f>
        <v>RES 12-28" W.C. BLANCO</v>
      </c>
      <c r="L7112" s="105" t="str">
        <f>IF(VLOOKUP(FACTURACION[[#This Row],[REFERENCIA]],CODINV,3,FALSE)=0,"",VLOOKUP(FACTURACION[[#This Row],[REFERENCIA]],CODINV,3,FALSE))</f>
        <v>70017P060</v>
      </c>
      <c r="M7112" s="105" t="str">
        <f>+VLOOKUP(FACTURACION[[#This Row],[REFERENCIA]],CODINV,4,FALSE)</f>
        <v>REPUESTOS Y ACCESORIOS</v>
      </c>
      <c r="N7112" s="105" t="str">
        <f>+VLOOKUP(FACTURACION[[#This Row],[REFERENCIA]],CODINV,5,FALSE)</f>
        <v>HONEYWELL</v>
      </c>
      <c r="O7112">
        <v>3</v>
      </c>
      <c r="P7112" s="113">
        <v>30000</v>
      </c>
      <c r="Q7112" s="107">
        <f>+FACTURACION[[#This Row],[CANTIDAD]]*FACTURACION[[#This Row],[VR UNITARIO]]/1000</f>
        <v>90</v>
      </c>
      <c r="R7112" s="105" t="str">
        <f>+VLOOKUP(FACTURACION[[#This Row],[NIT]],TABLACLIENTE,5,FALSE)</f>
        <v>ACACIAS</v>
      </c>
    </row>
    <row r="7113" spans="3:18">
      <c r="C7113" s="29">
        <v>2021</v>
      </c>
      <c r="D7113" s="30" t="s">
        <v>268</v>
      </c>
      <c r="E7113" s="30">
        <f>MONTH(FACTURACION[[#This Row],[MES]]&amp;1)</f>
        <v>3</v>
      </c>
      <c r="F7113" s="223">
        <f>DATE(FACTURACION[[#This Row],[AÑO]],FACTURACION[[#This Row],[Mes numero]],1)</f>
        <v>44256</v>
      </c>
      <c r="G7113" s="160" t="s">
        <v>5742</v>
      </c>
      <c r="H7113" s="121">
        <v>800021272</v>
      </c>
      <c r="I7113" s="105" t="str">
        <f>+VLOOKUP(FACTURACION[[#This Row],[NIT]],TABLACLIENTE,2,FALSE)</f>
        <v>GASES DEL LLANO S.A. E.S.P (LLANOGAS S.A. E.S.P.)</v>
      </c>
      <c r="J7113" t="s">
        <v>1697</v>
      </c>
      <c r="K7113" s="105" t="str">
        <f>+VLOOKUP(FACTURACION[[#This Row],[REFERENCIA]],CODINV,2,FALSE)</f>
        <v>MEDIDOR AC-250 NXS</v>
      </c>
      <c r="L7113" s="105" t="str">
        <f>IF(VLOOKUP(FACTURACION[[#This Row],[REFERENCIA]],CODINV,3,FALSE)=0,"",VLOOKUP(FACTURACION[[#This Row],[REFERENCIA]],CODINV,3,FALSE))</f>
        <v/>
      </c>
      <c r="M7113" s="105" t="str">
        <f>+VLOOKUP(FACTURACION[[#This Row],[REFERENCIA]],CODINV,4,FALSE)</f>
        <v>MEDIDORES</v>
      </c>
      <c r="N7113" s="105" t="str">
        <f>+VLOOKUP(FACTURACION[[#This Row],[REFERENCIA]],CODINV,5,FALSE)</f>
        <v>HONEYWELL</v>
      </c>
      <c r="O7113">
        <v>25</v>
      </c>
      <c r="P7113" s="113">
        <v>434749.08</v>
      </c>
      <c r="Q7113" s="107">
        <f>+FACTURACION[[#This Row],[CANTIDAD]]*FACTURACION[[#This Row],[VR UNITARIO]]/1000</f>
        <v>10868.727000000001</v>
      </c>
      <c r="R7113" s="105" t="str">
        <f>+VLOOKUP(FACTURACION[[#This Row],[NIT]],TABLACLIENTE,5,FALSE)</f>
        <v>VILLAVICENCIO</v>
      </c>
    </row>
    <row r="7114" spans="3:18">
      <c r="C7114" s="29">
        <v>2021</v>
      </c>
      <c r="D7114" s="30" t="s">
        <v>268</v>
      </c>
      <c r="E7114" s="30">
        <f>MONTH(FACTURACION[[#This Row],[MES]]&amp;1)</f>
        <v>3</v>
      </c>
      <c r="F7114" s="223">
        <f>DATE(FACTURACION[[#This Row],[AÑO]],FACTURACION[[#This Row],[Mes numero]],1)</f>
        <v>44256</v>
      </c>
      <c r="G7114" s="162" t="s">
        <v>5743</v>
      </c>
      <c r="H7114" s="121">
        <v>800218682</v>
      </c>
      <c r="I7114" s="105" t="str">
        <f>+VLOOKUP(FACTURACION[[#This Row],[NIT]],TABLACLIENTE,2,FALSE)</f>
        <v>GASES DEL CUSIANA S.A E.S.P. (CUSIANAGAS S.A E.S.P)</v>
      </c>
      <c r="J7114" s="147" t="s">
        <v>1697</v>
      </c>
      <c r="K7114" s="105" t="str">
        <f>+VLOOKUP(FACTURACION[[#This Row],[REFERENCIA]],CODINV,2,FALSE)</f>
        <v>MEDIDOR AC-250 NXS</v>
      </c>
      <c r="L7114" s="105" t="str">
        <f>IF(VLOOKUP(FACTURACION[[#This Row],[REFERENCIA]],CODINV,3,FALSE)=0,"",VLOOKUP(FACTURACION[[#This Row],[REFERENCIA]],CODINV,3,FALSE))</f>
        <v/>
      </c>
      <c r="M7114" s="105" t="str">
        <f>+VLOOKUP(FACTURACION[[#This Row],[REFERENCIA]],CODINV,4,FALSE)</f>
        <v>MEDIDORES</v>
      </c>
      <c r="N7114" s="105" t="str">
        <f>+VLOOKUP(FACTURACION[[#This Row],[REFERENCIA]],CODINV,5,FALSE)</f>
        <v>HONEYWELL</v>
      </c>
      <c r="O7114" s="106">
        <v>2</v>
      </c>
      <c r="P7114" s="113">
        <v>434749.08</v>
      </c>
      <c r="Q7114" s="107">
        <f>+FACTURACION[[#This Row],[CANTIDAD]]*FACTURACION[[#This Row],[VR UNITARIO]]/1000</f>
        <v>869.49815999999998</v>
      </c>
      <c r="R7114" s="105" t="str">
        <f>+VLOOKUP(FACTURACION[[#This Row],[NIT]],TABLACLIENTE,5,FALSE)</f>
        <v>YOPAL</v>
      </c>
    </row>
    <row r="7115" spans="3:18">
      <c r="C7115" s="29">
        <v>2021</v>
      </c>
      <c r="D7115" s="30" t="s">
        <v>268</v>
      </c>
      <c r="E7115" s="30">
        <f>MONTH(FACTURACION[[#This Row],[MES]]&amp;1)</f>
        <v>3</v>
      </c>
      <c r="F7115" s="223">
        <f>DATE(FACTURACION[[#This Row],[AÑO]],FACTURACION[[#This Row],[Mes numero]],1)</f>
        <v>44256</v>
      </c>
      <c r="G7115" s="162" t="s">
        <v>5744</v>
      </c>
      <c r="H7115" s="121">
        <v>890400869</v>
      </c>
      <c r="I7115" s="105" t="str">
        <f>+VLOOKUP(FACTURACION[[#This Row],[NIT]],TABLACLIENTE,2,FALSE)</f>
        <v>SURTIDORA DE GAS DEL CARIBE S.A. E.S.P. (SURTIGAS S.A. E.S.P.)</v>
      </c>
      <c r="J7115" s="147" t="s">
        <v>63</v>
      </c>
      <c r="K7115" s="105" t="str">
        <f>+VLOOKUP(FACTURACION[[#This Row],[REFERENCIA]],CODINV,2,FALSE)</f>
        <v>AFV 2" S300 FO</v>
      </c>
      <c r="L7115" s="105" t="str">
        <f>IF(VLOOKUP(FACTURACION[[#This Row],[REFERENCIA]],CODINV,3,FALSE)=0,"",VLOOKUP(FACTURACION[[#This Row],[REFERENCIA]],CODINV,3,FALSE))</f>
        <v/>
      </c>
      <c r="M7115" s="105" t="str">
        <f>+VLOOKUP(FACTURACION[[#This Row],[REFERENCIA]],CODINV,4,FALSE)</f>
        <v>REGULADORES</v>
      </c>
      <c r="N7115" s="105" t="str">
        <f>+VLOOKUP(FACTURACION[[#This Row],[REFERENCIA]],CODINV,5,FALSE)</f>
        <v>HONEYWELL</v>
      </c>
      <c r="O7115" s="106">
        <v>1</v>
      </c>
      <c r="P7115" s="113">
        <v>6155000</v>
      </c>
      <c r="Q7115" s="107">
        <f>+FACTURACION[[#This Row],[CANTIDAD]]*FACTURACION[[#This Row],[VR UNITARIO]]/1000</f>
        <v>6155</v>
      </c>
      <c r="R7115" s="105" t="str">
        <f>+VLOOKUP(FACTURACION[[#This Row],[NIT]],TABLACLIENTE,5,FALSE)</f>
        <v>CARTAGENA</v>
      </c>
    </row>
    <row r="7116" spans="3:18">
      <c r="C7116" s="29">
        <v>2021</v>
      </c>
      <c r="D7116" s="30" t="s">
        <v>268</v>
      </c>
      <c r="E7116" s="30">
        <f>MONTH(FACTURACION[[#This Row],[MES]]&amp;1)</f>
        <v>3</v>
      </c>
      <c r="F7116" s="223">
        <f>DATE(FACTURACION[[#This Row],[AÑO]],FACTURACION[[#This Row],[Mes numero]],1)</f>
        <v>44256</v>
      </c>
      <c r="G7116" s="162" t="s">
        <v>5744</v>
      </c>
      <c r="H7116" s="121">
        <v>890400869</v>
      </c>
      <c r="I7116" s="105" t="str">
        <f>+VLOOKUP(FACTURACION[[#This Row],[NIT]],TABLACLIENTE,2,FALSE)</f>
        <v>SURTIDORA DE GAS DEL CARIBE S.A. E.S.P. (SURTIGAS S.A. E.S.P.)</v>
      </c>
      <c r="J7116" s="147" t="s">
        <v>65</v>
      </c>
      <c r="K7116" s="105" t="str">
        <f>+VLOOKUP(FACTURACION[[#This Row],[REFERENCIA]],CODINV,2,FALSE)</f>
        <v>CONTROL LOOP ZSC-100 BM INSPIRATOR</v>
      </c>
      <c r="L7116" s="105" t="str">
        <f>IF(VLOOKUP(FACTURACION[[#This Row],[REFERENCIA]],CODINV,3,FALSE)=0,"",VLOOKUP(FACTURACION[[#This Row],[REFERENCIA]],CODINV,3,FALSE))</f>
        <v/>
      </c>
      <c r="M7116" s="105" t="str">
        <f>+VLOOKUP(FACTURACION[[#This Row],[REFERENCIA]],CODINV,4,FALSE)</f>
        <v>REGULADORES</v>
      </c>
      <c r="N7116" s="105" t="str">
        <f>+VLOOKUP(FACTURACION[[#This Row],[REFERENCIA]],CODINV,5,FALSE)</f>
        <v>HONEYWELL</v>
      </c>
      <c r="O7116" s="106">
        <v>1</v>
      </c>
      <c r="P7116" s="113">
        <v>3719057</v>
      </c>
      <c r="Q7116" s="107">
        <f>+FACTURACION[[#This Row],[CANTIDAD]]*FACTURACION[[#This Row],[VR UNITARIO]]/1000</f>
        <v>3719.0569999999998</v>
      </c>
      <c r="R7116" s="105" t="str">
        <f>+VLOOKUP(FACTURACION[[#This Row],[NIT]],TABLACLIENTE,5,FALSE)</f>
        <v>CARTAGENA</v>
      </c>
    </row>
    <row r="7117" spans="3:18">
      <c r="C7117" s="29">
        <v>2021</v>
      </c>
      <c r="D7117" s="30" t="s">
        <v>268</v>
      </c>
      <c r="E7117" s="30">
        <f>MONTH(FACTURACION[[#This Row],[MES]]&amp;1)</f>
        <v>3</v>
      </c>
      <c r="F7117" s="223">
        <f>DATE(FACTURACION[[#This Row],[AÑO]],FACTURACION[[#This Row],[Mes numero]],1)</f>
        <v>44256</v>
      </c>
      <c r="G7117" s="162" t="s">
        <v>5745</v>
      </c>
      <c r="H7117" s="121">
        <v>79218769</v>
      </c>
      <c r="I7117" s="105" t="str">
        <f>+VLOOKUP(FACTURACION[[#This Row],[NIT]],TABLACLIENTE,2,FALSE)</f>
        <v>JORGE MENDEZ</v>
      </c>
      <c r="J7117" s="147" t="s">
        <v>5505</v>
      </c>
      <c r="K7117" s="105" t="str">
        <f>+VLOOKUP(FACTURACION[[#This Row],[REFERENCIA]],CODINV,2,FALSE)</f>
        <v>IMPELLER BRONZE</v>
      </c>
      <c r="L7117" s="105" t="str">
        <f>IF(VLOOKUP(FACTURACION[[#This Row],[REFERENCIA]],CODINV,3,FALSE)=0,"",VLOOKUP(FACTURACION[[#This Row],[REFERENCIA]],CODINV,3,FALSE))</f>
        <v/>
      </c>
      <c r="M7117" s="105" t="str">
        <f>+VLOOKUP(FACTURACION[[#This Row],[REFERENCIA]],CODINV,4,FALSE)</f>
        <v>REPUESTOS Y ACCESORIOS</v>
      </c>
      <c r="N7117" s="105" t="str">
        <f>+VLOOKUP(FACTURACION[[#This Row],[REFERENCIA]],CODINV,5,FALSE)</f>
        <v>CORKEN</v>
      </c>
      <c r="O7117" s="106">
        <v>1</v>
      </c>
      <c r="P7117" s="113">
        <v>750000</v>
      </c>
      <c r="Q7117" s="107">
        <f>+FACTURACION[[#This Row],[CANTIDAD]]*FACTURACION[[#This Row],[VR UNITARIO]]/1000</f>
        <v>750</v>
      </c>
      <c r="R7117" s="105" t="str">
        <f>+VLOOKUP(FACTURACION[[#This Row],[NIT]],TABLACLIENTE,5,FALSE)</f>
        <v>SOACHA</v>
      </c>
    </row>
    <row r="7118" spans="3:18">
      <c r="C7118" s="29">
        <v>2021</v>
      </c>
      <c r="D7118" s="30" t="s">
        <v>268</v>
      </c>
      <c r="E7118" s="30">
        <f>MONTH(FACTURACION[[#This Row],[MES]]&amp;1)</f>
        <v>3</v>
      </c>
      <c r="F7118" s="223">
        <f>DATE(FACTURACION[[#This Row],[AÑO]],FACTURACION[[#This Row],[Mes numero]],1)</f>
        <v>44256</v>
      </c>
      <c r="G7118" s="162" t="s">
        <v>5746</v>
      </c>
      <c r="H7118" s="121">
        <v>800218682</v>
      </c>
      <c r="I7118" s="105" t="str">
        <f>+VLOOKUP(FACTURACION[[#This Row],[NIT]],TABLACLIENTE,2,FALSE)</f>
        <v>GASES DEL CUSIANA S.A E.S.P. (CUSIANAGAS S.A E.S.P)</v>
      </c>
      <c r="J7118" s="147" t="s">
        <v>1697</v>
      </c>
      <c r="K7118" s="105" t="str">
        <f>+VLOOKUP(FACTURACION[[#This Row],[REFERENCIA]],CODINV,2,FALSE)</f>
        <v>MEDIDOR AC-250 NXS</v>
      </c>
      <c r="L7118" s="105" t="str">
        <f>IF(VLOOKUP(FACTURACION[[#This Row],[REFERENCIA]],CODINV,3,FALSE)=0,"",VLOOKUP(FACTURACION[[#This Row],[REFERENCIA]],CODINV,3,FALSE))</f>
        <v/>
      </c>
      <c r="M7118" s="105" t="str">
        <f>+VLOOKUP(FACTURACION[[#This Row],[REFERENCIA]],CODINV,4,FALSE)</f>
        <v>MEDIDORES</v>
      </c>
      <c r="N7118" s="105" t="str">
        <f>+VLOOKUP(FACTURACION[[#This Row],[REFERENCIA]],CODINV,5,FALSE)</f>
        <v>HONEYWELL</v>
      </c>
      <c r="O7118" s="106">
        <v>3</v>
      </c>
      <c r="P7118" s="113">
        <v>434749.08</v>
      </c>
      <c r="Q7118" s="107">
        <f>+FACTURACION[[#This Row],[CANTIDAD]]*FACTURACION[[#This Row],[VR UNITARIO]]/1000</f>
        <v>1304.2472399999999</v>
      </c>
      <c r="R7118" s="105" t="str">
        <f>+VLOOKUP(FACTURACION[[#This Row],[NIT]],TABLACLIENTE,5,FALSE)</f>
        <v>YOPAL</v>
      </c>
    </row>
    <row r="7119" spans="3:18">
      <c r="C7119" s="29">
        <v>2021</v>
      </c>
      <c r="D7119" s="30" t="s">
        <v>268</v>
      </c>
      <c r="E7119" s="30">
        <f>MONTH(FACTURACION[[#This Row],[MES]]&amp;1)</f>
        <v>3</v>
      </c>
      <c r="F7119" s="223">
        <f>DATE(FACTURACION[[#This Row],[AÑO]],FACTURACION[[#This Row],[Mes numero]],1)</f>
        <v>44256</v>
      </c>
      <c r="G7119" s="162" t="s">
        <v>5747</v>
      </c>
      <c r="H7119" s="121">
        <v>891101577</v>
      </c>
      <c r="I7119" s="105" t="str">
        <f>+VLOOKUP(FACTURACION[[#This Row],[NIT]],TABLACLIENTE,2,FALSE)</f>
        <v>ALCANOS DE COLOMBIA S.A. E.S.P</v>
      </c>
      <c r="J7119" s="147" t="s">
        <v>61</v>
      </c>
      <c r="K7119" s="105" t="str">
        <f>+VLOOKUP(FACTURACION[[#This Row],[REFERENCIA]],CODINV,2,FALSE)</f>
        <v>MANGA 2" S300 H7</v>
      </c>
      <c r="L7119" s="105" t="str">
        <f>IF(VLOOKUP(FACTURACION[[#This Row],[REFERENCIA]],CODINV,3,FALSE)=0,"",VLOOKUP(FACTURACION[[#This Row],[REFERENCIA]],CODINV,3,FALSE))</f>
        <v>73404P002</v>
      </c>
      <c r="M7119" s="105" t="str">
        <f>+VLOOKUP(FACTURACION[[#This Row],[REFERENCIA]],CODINV,4,FALSE)</f>
        <v>MANGAS</v>
      </c>
      <c r="N7119" s="105" t="str">
        <f>+VLOOKUP(FACTURACION[[#This Row],[REFERENCIA]],CODINV,5,FALSE)</f>
        <v>HONEYWELL</v>
      </c>
      <c r="O7119" s="106">
        <v>1</v>
      </c>
      <c r="P7119" s="113">
        <v>594249</v>
      </c>
      <c r="Q7119" s="107">
        <f>+FACTURACION[[#This Row],[CANTIDAD]]*FACTURACION[[#This Row],[VR UNITARIO]]/1000</f>
        <v>594.24900000000002</v>
      </c>
      <c r="R7119" s="105" t="str">
        <f>+VLOOKUP(FACTURACION[[#This Row],[NIT]],TABLACLIENTE,5,FALSE)</f>
        <v>NEIVA</v>
      </c>
    </row>
    <row r="7120" spans="3:18">
      <c r="C7120" s="29">
        <v>2021</v>
      </c>
      <c r="D7120" s="30" t="s">
        <v>268</v>
      </c>
      <c r="E7120" s="30">
        <f>MONTH(FACTURACION[[#This Row],[MES]]&amp;1)</f>
        <v>3</v>
      </c>
      <c r="F7120" s="223">
        <f>DATE(FACTURACION[[#This Row],[AÑO]],FACTURACION[[#This Row],[Mes numero]],1)</f>
        <v>44256</v>
      </c>
      <c r="G7120" s="162" t="s">
        <v>5748</v>
      </c>
      <c r="H7120" s="121">
        <v>800007813</v>
      </c>
      <c r="I7120" s="105" t="str">
        <f>+VLOOKUP(FACTURACION[[#This Row],[NIT]],TABLACLIENTE,2,FALSE)</f>
        <v>VANTI S.A. E.S.P (VANTI)</v>
      </c>
      <c r="J7120" s="147" t="s">
        <v>151</v>
      </c>
      <c r="K7120" s="105" t="str">
        <f>+VLOOKUP(FACTURACION[[#This Row],[REFERENCIA]],CODINV,2,FALSE)</f>
        <v>DIAFRAGMA BUNA Z-138</v>
      </c>
      <c r="L7120" s="105" t="str">
        <f>IF(VLOOKUP(FACTURACION[[#This Row],[REFERENCIA]],CODINV,3,FALSE)=0,"",VLOOKUP(FACTURACION[[#This Row],[REFERENCIA]],CODINV,3,FALSE))</f>
        <v>70170P028</v>
      </c>
      <c r="M7120" s="105" t="str">
        <f>+VLOOKUP(FACTURACION[[#This Row],[REFERENCIA]],CODINV,4,FALSE)</f>
        <v>REPUESTOS Y ACCESORIOS</v>
      </c>
      <c r="N7120" s="105" t="str">
        <f>+VLOOKUP(FACTURACION[[#This Row],[REFERENCIA]],CODINV,5,FALSE)</f>
        <v>HONEYWELL</v>
      </c>
      <c r="O7120" s="106">
        <v>40</v>
      </c>
      <c r="P7120" s="113">
        <v>22569.239999999998</v>
      </c>
      <c r="Q7120" s="107">
        <f>+FACTURACION[[#This Row],[CANTIDAD]]*FACTURACION[[#This Row],[VR UNITARIO]]/1000</f>
        <v>902.76959999999985</v>
      </c>
      <c r="R7120" s="105" t="str">
        <f>+VLOOKUP(FACTURACION[[#This Row],[NIT]],TABLACLIENTE,5,FALSE)</f>
        <v>BOGOTÁ D.C.</v>
      </c>
    </row>
    <row r="7121" spans="3:18">
      <c r="C7121" s="29">
        <v>2021</v>
      </c>
      <c r="D7121" s="30" t="s">
        <v>268</v>
      </c>
      <c r="E7121" s="30">
        <f>MONTH(FACTURACION[[#This Row],[MES]]&amp;1)</f>
        <v>3</v>
      </c>
      <c r="F7121" s="223">
        <f>DATE(FACTURACION[[#This Row],[AÑO]],FACTURACION[[#This Row],[Mes numero]],1)</f>
        <v>44256</v>
      </c>
      <c r="G7121" s="162" t="s">
        <v>5748</v>
      </c>
      <c r="H7121" s="121">
        <v>800007813</v>
      </c>
      <c r="I7121" s="105" t="str">
        <f>+VLOOKUP(FACTURACION[[#This Row],[NIT]],TABLACLIENTE,2,FALSE)</f>
        <v>VANTI S.A. E.S.P (VANTI)</v>
      </c>
      <c r="J7121" t="s">
        <v>603</v>
      </c>
      <c r="K7121" s="105" t="str">
        <f>+VLOOKUP(FACTURACION[[#This Row],[REFERENCIA]],CODINV,2,FALSE)</f>
        <v>RESORTE DE ALIVIO</v>
      </c>
      <c r="L7121" s="105" t="str">
        <f>IF(VLOOKUP(FACTURACION[[#This Row],[REFERENCIA]],CODINV,3,FALSE)=0,"",VLOOKUP(FACTURACION[[#This Row],[REFERENCIA]],CODINV,3,FALSE))</f>
        <v>71403P012</v>
      </c>
      <c r="M7121" s="105" t="str">
        <f>+VLOOKUP(FACTURACION[[#This Row],[REFERENCIA]],CODINV,4,FALSE)</f>
        <v>REPUESTOS Y ACCESORIOS</v>
      </c>
      <c r="N7121" s="105" t="str">
        <f>+VLOOKUP(FACTURACION[[#This Row],[REFERENCIA]],CODINV,5,FALSE)</f>
        <v>HONEYWELL</v>
      </c>
      <c r="O7121" s="106">
        <v>5</v>
      </c>
      <c r="P7121" s="113">
        <v>17472.96</v>
      </c>
      <c r="Q7121" s="107">
        <f>+FACTURACION[[#This Row],[CANTIDAD]]*FACTURACION[[#This Row],[VR UNITARIO]]/1000</f>
        <v>87.364799999999988</v>
      </c>
      <c r="R7121" s="105" t="str">
        <f>+VLOOKUP(FACTURACION[[#This Row],[NIT]],TABLACLIENTE,5,FALSE)</f>
        <v>BOGOTÁ D.C.</v>
      </c>
    </row>
    <row r="7122" spans="3:18">
      <c r="C7122" s="29">
        <v>2021</v>
      </c>
      <c r="D7122" s="30" t="s">
        <v>268</v>
      </c>
      <c r="E7122" s="30">
        <f>MONTH(FACTURACION[[#This Row],[MES]]&amp;1)</f>
        <v>3</v>
      </c>
      <c r="F7122" s="223">
        <f>DATE(FACTURACION[[#This Row],[AÑO]],FACTURACION[[#This Row],[Mes numero]],1)</f>
        <v>44256</v>
      </c>
      <c r="G7122" s="162" t="s">
        <v>5748</v>
      </c>
      <c r="H7122" s="121">
        <v>800007813</v>
      </c>
      <c r="I7122" s="105" t="str">
        <f>+VLOOKUP(FACTURACION[[#This Row],[NIT]],TABLACLIENTE,2,FALSE)</f>
        <v>VANTI S.A. E.S.P (VANTI)</v>
      </c>
      <c r="J7122" t="s">
        <v>580</v>
      </c>
      <c r="K7122" s="105" t="str">
        <f>+VLOOKUP(FACTURACION[[#This Row],[REFERENCIA]],CODINV,2,FALSE)</f>
        <v>GASKET</v>
      </c>
      <c r="L7122" s="105" t="str">
        <f>IF(VLOOKUP(FACTURACION[[#This Row],[REFERENCIA]],CODINV,3,FALSE)=0,"",VLOOKUP(FACTURACION[[#This Row],[REFERENCIA]],CODINV,3,FALSE))</f>
        <v>70019P106</v>
      </c>
      <c r="M7122" s="105" t="str">
        <f>+VLOOKUP(FACTURACION[[#This Row],[REFERENCIA]],CODINV,4,FALSE)</f>
        <v>REPUESTOS Y ACCESORIOS</v>
      </c>
      <c r="N7122" s="105" t="str">
        <f>+VLOOKUP(FACTURACION[[#This Row],[REFERENCIA]],CODINV,5,FALSE)</f>
        <v>HONEYWELL</v>
      </c>
      <c r="O7122" s="106">
        <v>1</v>
      </c>
      <c r="P7122" s="113">
        <v>26937.48</v>
      </c>
      <c r="Q7122" s="107">
        <f>+FACTURACION[[#This Row],[CANTIDAD]]*FACTURACION[[#This Row],[VR UNITARIO]]/1000</f>
        <v>26.937480000000001</v>
      </c>
      <c r="R7122" s="105" t="str">
        <f>+VLOOKUP(FACTURACION[[#This Row],[NIT]],TABLACLIENTE,5,FALSE)</f>
        <v>BOGOTÁ D.C.</v>
      </c>
    </row>
    <row r="7123" spans="3:18">
      <c r="C7123" s="29">
        <v>2021</v>
      </c>
      <c r="D7123" s="30" t="s">
        <v>268</v>
      </c>
      <c r="E7123" s="30">
        <f>MONTH(FACTURACION[[#This Row],[MES]]&amp;1)</f>
        <v>3</v>
      </c>
      <c r="F7123" s="223">
        <f>DATE(FACTURACION[[#This Row],[AÑO]],FACTURACION[[#This Row],[Mes numero]],1)</f>
        <v>44256</v>
      </c>
      <c r="G7123" s="162" t="s">
        <v>5748</v>
      </c>
      <c r="H7123" s="121">
        <v>800007813</v>
      </c>
      <c r="I7123" s="105" t="str">
        <f>+VLOOKUP(FACTURACION[[#This Row],[NIT]],TABLACLIENTE,2,FALSE)</f>
        <v>VANTI S.A. E.S.P (VANTI)</v>
      </c>
      <c r="J7123" t="s">
        <v>572</v>
      </c>
      <c r="K7123" s="105" t="str">
        <f>+VLOOKUP(FACTURACION[[#This Row],[REFERENCIA]],CODINV,2,FALSE)</f>
        <v>RING, RETAINING</v>
      </c>
      <c r="L7123" s="105" t="str">
        <f>IF(VLOOKUP(FACTURACION[[#This Row],[REFERENCIA]],CODINV,3,FALSE)=0,"",VLOOKUP(FACTURACION[[#This Row],[REFERENCIA]],CODINV,3,FALSE))</f>
        <v>78074P029</v>
      </c>
      <c r="M7123" s="105" t="str">
        <f>+VLOOKUP(FACTURACION[[#This Row],[REFERENCIA]],CODINV,4,FALSE)</f>
        <v>REPUESTOS Y ACCESORIOS</v>
      </c>
      <c r="N7123" s="105" t="str">
        <f>+VLOOKUP(FACTURACION[[#This Row],[REFERENCIA]],CODINV,5,FALSE)</f>
        <v>HONEYWELL</v>
      </c>
      <c r="O7123" s="106">
        <v>5</v>
      </c>
      <c r="P7123" s="113">
        <v>1456.08</v>
      </c>
      <c r="Q7123" s="107">
        <f>+FACTURACION[[#This Row],[CANTIDAD]]*FACTURACION[[#This Row],[VR UNITARIO]]/1000</f>
        <v>7.2803999999999993</v>
      </c>
      <c r="R7123" s="105" t="str">
        <f>+VLOOKUP(FACTURACION[[#This Row],[NIT]],TABLACLIENTE,5,FALSE)</f>
        <v>BOGOTÁ D.C.</v>
      </c>
    </row>
    <row r="7124" spans="3:18">
      <c r="C7124" s="29">
        <v>2021</v>
      </c>
      <c r="D7124" s="30" t="s">
        <v>268</v>
      </c>
      <c r="E7124" s="30">
        <f>MONTH(FACTURACION[[#This Row],[MES]]&amp;1)</f>
        <v>3</v>
      </c>
      <c r="F7124" s="223">
        <f>DATE(FACTURACION[[#This Row],[AÑO]],FACTURACION[[#This Row],[Mes numero]],1)</f>
        <v>44256</v>
      </c>
      <c r="G7124" s="162" t="s">
        <v>5748</v>
      </c>
      <c r="H7124" s="121">
        <v>800007813</v>
      </c>
      <c r="I7124" s="105" t="str">
        <f>+VLOOKUP(FACTURACION[[#This Row],[NIT]],TABLACLIENTE,2,FALSE)</f>
        <v>VANTI S.A. E.S.P (VANTI)</v>
      </c>
      <c r="J7124" t="s">
        <v>180</v>
      </c>
      <c r="K7124" s="105" t="str">
        <f>+VLOOKUP(FACTURACION[[#This Row],[REFERENCIA]],CODINV,2,FALSE)</f>
        <v>O-RING, 0.38OD x.25ID BUNA 70</v>
      </c>
      <c r="L7124" s="105" t="str">
        <f>IF(VLOOKUP(FACTURACION[[#This Row],[REFERENCIA]],CODINV,3,FALSE)=0,"",VLOOKUP(FACTURACION[[#This Row],[REFERENCIA]],CODINV,3,FALSE))</f>
        <v>42710P146</v>
      </c>
      <c r="M7124" s="105" t="str">
        <f>+VLOOKUP(FACTURACION[[#This Row],[REFERENCIA]],CODINV,4,FALSE)</f>
        <v>REPUESTOS Y ACCESORIOS</v>
      </c>
      <c r="N7124" s="105" t="str">
        <f>+VLOOKUP(FACTURACION[[#This Row],[REFERENCIA]],CODINV,5,FALSE)</f>
        <v>HONEYWELL</v>
      </c>
      <c r="O7124" s="106">
        <v>10</v>
      </c>
      <c r="P7124" s="113">
        <v>3276.18</v>
      </c>
      <c r="Q7124" s="107">
        <f>+FACTURACION[[#This Row],[CANTIDAD]]*FACTURACION[[#This Row],[VR UNITARIO]]/1000</f>
        <v>32.761800000000001</v>
      </c>
      <c r="R7124" s="105" t="str">
        <f>+VLOOKUP(FACTURACION[[#This Row],[NIT]],TABLACLIENTE,5,FALSE)</f>
        <v>BOGOTÁ D.C.</v>
      </c>
    </row>
    <row r="7125" spans="3:18">
      <c r="C7125" s="29">
        <v>2021</v>
      </c>
      <c r="D7125" s="30" t="s">
        <v>268</v>
      </c>
      <c r="E7125" s="30">
        <f>MONTH(FACTURACION[[#This Row],[MES]]&amp;1)</f>
        <v>3</v>
      </c>
      <c r="F7125" s="223">
        <f>DATE(FACTURACION[[#This Row],[AÑO]],FACTURACION[[#This Row],[Mes numero]],1)</f>
        <v>44256</v>
      </c>
      <c r="G7125" s="162" t="s">
        <v>5748</v>
      </c>
      <c r="H7125" s="121">
        <v>800007813</v>
      </c>
      <c r="I7125" s="105" t="str">
        <f>+VLOOKUP(FACTURACION[[#This Row],[NIT]],TABLACLIENTE,2,FALSE)</f>
        <v>VANTI S.A. E.S.P (VANTI)</v>
      </c>
      <c r="J7125" t="s">
        <v>277</v>
      </c>
      <c r="K7125" s="105" t="str">
        <f>+VLOOKUP(FACTURACION[[#This Row],[REFERENCIA]],CODINV,2,FALSE)</f>
        <v>ORIFICIO 3/32"</v>
      </c>
      <c r="L7125" s="105" t="str">
        <f>IF(VLOOKUP(FACTURACION[[#This Row],[REFERENCIA]],CODINV,3,FALSE)=0,"",VLOOKUP(FACTURACION[[#This Row],[REFERENCIA]],CODINV,3,FALSE))</f>
        <v>70033P001</v>
      </c>
      <c r="M7125" s="105" t="str">
        <f>+VLOOKUP(FACTURACION[[#This Row],[REFERENCIA]],CODINV,4,FALSE)</f>
        <v>REPUESTOS Y ACCESORIOS</v>
      </c>
      <c r="N7125" s="105" t="str">
        <f>+VLOOKUP(FACTURACION[[#This Row],[REFERENCIA]],CODINV,5,FALSE)</f>
        <v>HONEYWELL</v>
      </c>
      <c r="O7125" s="106">
        <v>62</v>
      </c>
      <c r="P7125" s="113">
        <v>100469.52</v>
      </c>
      <c r="Q7125" s="107">
        <f>+FACTURACION[[#This Row],[CANTIDAD]]*FACTURACION[[#This Row],[VR UNITARIO]]/1000</f>
        <v>6229.11024</v>
      </c>
      <c r="R7125" s="105" t="str">
        <f>+VLOOKUP(FACTURACION[[#This Row],[NIT]],TABLACLIENTE,5,FALSE)</f>
        <v>BOGOTÁ D.C.</v>
      </c>
    </row>
    <row r="7126" spans="3:18">
      <c r="C7126" s="29">
        <v>2021</v>
      </c>
      <c r="D7126" s="30" t="s">
        <v>268</v>
      </c>
      <c r="E7126" s="30">
        <f>MONTH(FACTURACION[[#This Row],[MES]]&amp;1)</f>
        <v>3</v>
      </c>
      <c r="F7126" s="223">
        <f>DATE(FACTURACION[[#This Row],[AÑO]],FACTURACION[[#This Row],[Mes numero]],1)</f>
        <v>44256</v>
      </c>
      <c r="G7126" s="162" t="s">
        <v>5748</v>
      </c>
      <c r="H7126" s="121">
        <v>800007813</v>
      </c>
      <c r="I7126" s="105" t="str">
        <f>+VLOOKUP(FACTURACION[[#This Row],[NIT]],TABLACLIENTE,2,FALSE)</f>
        <v>VANTI S.A. E.S.P (VANTI)</v>
      </c>
      <c r="J7126" t="s">
        <v>188</v>
      </c>
      <c r="K7126" s="105" t="str">
        <f>+VLOOKUP(FACTURACION[[#This Row],[REFERENCIA]],CODINV,2,FALSE)</f>
        <v>SEAT DISC BUNA 90</v>
      </c>
      <c r="L7126" s="105" t="str">
        <f>IF(VLOOKUP(FACTURACION[[#This Row],[REFERENCIA]],CODINV,3,FALSE)=0,"",VLOOKUP(FACTURACION[[#This Row],[REFERENCIA]],CODINV,3,FALSE))</f>
        <v>70041P003</v>
      </c>
      <c r="M7126" s="105" t="str">
        <f>+VLOOKUP(FACTURACION[[#This Row],[REFERENCIA]],CODINV,4,FALSE)</f>
        <v>REPUESTOS Y ACCESORIOS</v>
      </c>
      <c r="N7126" s="105" t="str">
        <f>+VLOOKUP(FACTURACION[[#This Row],[REFERENCIA]],CODINV,5,FALSE)</f>
        <v>HONEYWELL</v>
      </c>
      <c r="O7126" s="106">
        <v>48</v>
      </c>
      <c r="P7126" s="113">
        <v>41134.26</v>
      </c>
      <c r="Q7126" s="107">
        <f>+FACTURACION[[#This Row],[CANTIDAD]]*FACTURACION[[#This Row],[VR UNITARIO]]/1000</f>
        <v>1974.4444799999999</v>
      </c>
      <c r="R7126" s="105" t="str">
        <f>+VLOOKUP(FACTURACION[[#This Row],[NIT]],TABLACLIENTE,5,FALSE)</f>
        <v>BOGOTÁ D.C.</v>
      </c>
    </row>
    <row r="7127" spans="3:18">
      <c r="C7127" s="29">
        <v>2021</v>
      </c>
      <c r="D7127" s="30" t="s">
        <v>268</v>
      </c>
      <c r="E7127" s="30">
        <f>MONTH(FACTURACION[[#This Row],[MES]]&amp;1)</f>
        <v>3</v>
      </c>
      <c r="F7127" s="223">
        <f>DATE(FACTURACION[[#This Row],[AÑO]],FACTURACION[[#This Row],[Mes numero]],1)</f>
        <v>44256</v>
      </c>
      <c r="G7127" s="162" t="s">
        <v>5748</v>
      </c>
      <c r="H7127" s="121">
        <v>800007813</v>
      </c>
      <c r="I7127" s="105" t="str">
        <f>+VLOOKUP(FACTURACION[[#This Row],[NIT]],TABLACLIENTE,2,FALSE)</f>
        <v>VANTI S.A. E.S.P (VANTI)</v>
      </c>
      <c r="J7127" t="s">
        <v>151</v>
      </c>
      <c r="K7127" s="105" t="str">
        <f>+VLOOKUP(FACTURACION[[#This Row],[REFERENCIA]],CODINV,2,FALSE)</f>
        <v>DIAFRAGMA BUNA Z-138</v>
      </c>
      <c r="L7127" s="105" t="str">
        <f>IF(VLOOKUP(FACTURACION[[#This Row],[REFERENCIA]],CODINV,3,FALSE)=0,"",VLOOKUP(FACTURACION[[#This Row],[REFERENCIA]],CODINV,3,FALSE))</f>
        <v>70170P028</v>
      </c>
      <c r="M7127" s="105" t="str">
        <f>+VLOOKUP(FACTURACION[[#This Row],[REFERENCIA]],CODINV,4,FALSE)</f>
        <v>REPUESTOS Y ACCESORIOS</v>
      </c>
      <c r="N7127" s="105" t="str">
        <f>+VLOOKUP(FACTURACION[[#This Row],[REFERENCIA]],CODINV,5,FALSE)</f>
        <v>HONEYWELL</v>
      </c>
      <c r="O7127" s="106">
        <v>17</v>
      </c>
      <c r="P7127" s="113">
        <v>22569.239999999998</v>
      </c>
      <c r="Q7127" s="107">
        <f>+FACTURACION[[#This Row],[CANTIDAD]]*FACTURACION[[#This Row],[VR UNITARIO]]/1000</f>
        <v>383.67707999999993</v>
      </c>
      <c r="R7127" s="105" t="str">
        <f>+VLOOKUP(FACTURACION[[#This Row],[NIT]],TABLACLIENTE,5,FALSE)</f>
        <v>BOGOTÁ D.C.</v>
      </c>
    </row>
    <row r="7128" spans="3:18">
      <c r="C7128" s="29">
        <v>2021</v>
      </c>
      <c r="D7128" s="30" t="s">
        <v>268</v>
      </c>
      <c r="E7128" s="30">
        <f>MONTH(FACTURACION[[#This Row],[MES]]&amp;1)</f>
        <v>3</v>
      </c>
      <c r="F7128" s="223">
        <f>DATE(FACTURACION[[#This Row],[AÑO]],FACTURACION[[#This Row],[Mes numero]],1)</f>
        <v>44256</v>
      </c>
      <c r="G7128" s="162" t="s">
        <v>5748</v>
      </c>
      <c r="H7128" s="121">
        <v>800007813</v>
      </c>
      <c r="I7128" s="105" t="str">
        <f>+VLOOKUP(FACTURACION[[#This Row],[NIT]],TABLACLIENTE,2,FALSE)</f>
        <v>VANTI S.A. E.S.P (VANTI)</v>
      </c>
      <c r="J7128" t="s">
        <v>899</v>
      </c>
      <c r="K7128" s="105" t="str">
        <f>+VLOOKUP(FACTURACION[[#This Row],[REFERENCIA]],CODINV,2,FALSE)</f>
        <v>HEX NUT 1/4 X 28</v>
      </c>
      <c r="L7128" s="105" t="str">
        <f>IF(VLOOKUP(FACTURACION[[#This Row],[REFERENCIA]],CODINV,3,FALSE)=0,"",VLOOKUP(FACTURACION[[#This Row],[REFERENCIA]],CODINV,3,FALSE))</f>
        <v>22032P078</v>
      </c>
      <c r="M7128" s="105" t="str">
        <f>+VLOOKUP(FACTURACION[[#This Row],[REFERENCIA]],CODINV,4,FALSE)</f>
        <v>REPUESTOS Y ACCESORIOS</v>
      </c>
      <c r="N7128" s="105" t="str">
        <f>+VLOOKUP(FACTURACION[[#This Row],[REFERENCIA]],CODINV,5,FALSE)</f>
        <v>HONEYWELL</v>
      </c>
      <c r="O7128" s="106">
        <v>48</v>
      </c>
      <c r="P7128" s="113">
        <v>1456.08</v>
      </c>
      <c r="Q7128" s="107">
        <f>+FACTURACION[[#This Row],[CANTIDAD]]*FACTURACION[[#This Row],[VR UNITARIO]]/1000</f>
        <v>69.891840000000002</v>
      </c>
      <c r="R7128" s="105" t="str">
        <f>+VLOOKUP(FACTURACION[[#This Row],[NIT]],TABLACLIENTE,5,FALSE)</f>
        <v>BOGOTÁ D.C.</v>
      </c>
    </row>
    <row r="7129" spans="3:18">
      <c r="C7129" s="29">
        <v>2021</v>
      </c>
      <c r="D7129" s="30" t="s">
        <v>268</v>
      </c>
      <c r="E7129" s="30">
        <f>MONTH(FACTURACION[[#This Row],[MES]]&amp;1)</f>
        <v>3</v>
      </c>
      <c r="F7129" s="223">
        <f>DATE(FACTURACION[[#This Row],[AÑO]],FACTURACION[[#This Row],[Mes numero]],1)</f>
        <v>44256</v>
      </c>
      <c r="G7129" s="162" t="s">
        <v>5748</v>
      </c>
      <c r="H7129" s="121">
        <v>800007813</v>
      </c>
      <c r="I7129" s="105" t="str">
        <f>+VLOOKUP(FACTURACION[[#This Row],[NIT]],TABLACLIENTE,2,FALSE)</f>
        <v>VANTI S.A. E.S.P (VANTI)</v>
      </c>
      <c r="J7129" t="s">
        <v>4794</v>
      </c>
      <c r="K7129" s="105" t="str">
        <f>+VLOOKUP(FACTURACION[[#This Row],[REFERENCIA]],CODINV,2,FALSE)</f>
        <v>SCREW PRESSURE ADJUSTING</v>
      </c>
      <c r="L7129" s="105" t="str">
        <f>IF(VLOOKUP(FACTURACION[[#This Row],[REFERENCIA]],CODINV,3,FALSE)=0,"",VLOOKUP(FACTURACION[[#This Row],[REFERENCIA]],CODINV,3,FALSE))</f>
        <v/>
      </c>
      <c r="M7129" s="105" t="str">
        <f>+VLOOKUP(FACTURACION[[#This Row],[REFERENCIA]],CODINV,4,FALSE)</f>
        <v>REPUESTOS Y ACCESORIOS</v>
      </c>
      <c r="N7129" s="105" t="str">
        <f>+VLOOKUP(FACTURACION[[#This Row],[REFERENCIA]],CODINV,5,FALSE)</f>
        <v>HONEYWELL</v>
      </c>
      <c r="O7129" s="106">
        <v>10</v>
      </c>
      <c r="P7129" s="113">
        <v>220596.12</v>
      </c>
      <c r="Q7129" s="107">
        <f>+FACTURACION[[#This Row],[CANTIDAD]]*FACTURACION[[#This Row],[VR UNITARIO]]/1000</f>
        <v>2205.9612000000002</v>
      </c>
      <c r="R7129" s="105" t="str">
        <f>+VLOOKUP(FACTURACION[[#This Row],[NIT]],TABLACLIENTE,5,FALSE)</f>
        <v>BOGOTÁ D.C.</v>
      </c>
    </row>
    <row r="7130" spans="3:18">
      <c r="C7130" s="29">
        <v>2021</v>
      </c>
      <c r="D7130" s="30" t="s">
        <v>268</v>
      </c>
      <c r="E7130" s="30">
        <f>MONTH(FACTURACION[[#This Row],[MES]]&amp;1)</f>
        <v>3</v>
      </c>
      <c r="F7130" s="223">
        <f>DATE(FACTURACION[[#This Row],[AÑO]],FACTURACION[[#This Row],[Mes numero]],1)</f>
        <v>44256</v>
      </c>
      <c r="G7130" s="162" t="s">
        <v>5748</v>
      </c>
      <c r="H7130" s="121">
        <v>800007813</v>
      </c>
      <c r="I7130" s="105" t="str">
        <f>+VLOOKUP(FACTURACION[[#This Row],[NIT]],TABLACLIENTE,2,FALSE)</f>
        <v>VANTI S.A. E.S.P (VANTI)</v>
      </c>
      <c r="J7130" t="s">
        <v>180</v>
      </c>
      <c r="K7130" s="105" t="str">
        <f>+VLOOKUP(FACTURACION[[#This Row],[REFERENCIA]],CODINV,2,FALSE)</f>
        <v>O-RING, 0.38OD x.25ID BUNA 70</v>
      </c>
      <c r="L7130" s="105" t="str">
        <f>IF(VLOOKUP(FACTURACION[[#This Row],[REFERENCIA]],CODINV,3,FALSE)=0,"",VLOOKUP(FACTURACION[[#This Row],[REFERENCIA]],CODINV,3,FALSE))</f>
        <v>42710P146</v>
      </c>
      <c r="M7130" s="105" t="str">
        <f>+VLOOKUP(FACTURACION[[#This Row],[REFERENCIA]],CODINV,4,FALSE)</f>
        <v>REPUESTOS Y ACCESORIOS</v>
      </c>
      <c r="N7130" s="105" t="str">
        <f>+VLOOKUP(FACTURACION[[#This Row],[REFERENCIA]],CODINV,5,FALSE)</f>
        <v>HONEYWELL</v>
      </c>
      <c r="O7130" s="106">
        <v>298</v>
      </c>
      <c r="P7130" s="113">
        <v>1456.08</v>
      </c>
      <c r="Q7130" s="107">
        <f>+FACTURACION[[#This Row],[CANTIDAD]]*FACTURACION[[#This Row],[VR UNITARIO]]/1000</f>
        <v>433.91183999999998</v>
      </c>
      <c r="R7130" s="105" t="str">
        <f>+VLOOKUP(FACTURACION[[#This Row],[NIT]],TABLACLIENTE,5,FALSE)</f>
        <v>BOGOTÁ D.C.</v>
      </c>
    </row>
    <row r="7131" spans="3:18">
      <c r="C7131" s="29">
        <v>2021</v>
      </c>
      <c r="D7131" s="30" t="s">
        <v>268</v>
      </c>
      <c r="E7131" s="30">
        <f>MONTH(FACTURACION[[#This Row],[MES]]&amp;1)</f>
        <v>3</v>
      </c>
      <c r="F7131" s="223">
        <f>DATE(FACTURACION[[#This Row],[AÑO]],FACTURACION[[#This Row],[Mes numero]],1)</f>
        <v>44256</v>
      </c>
      <c r="G7131" s="162" t="s">
        <v>5748</v>
      </c>
      <c r="H7131" s="121">
        <v>800007813</v>
      </c>
      <c r="I7131" s="105" t="str">
        <f>+VLOOKUP(FACTURACION[[#This Row],[NIT]],TABLACLIENTE,2,FALSE)</f>
        <v>VANTI S.A. E.S.P (VANTI)</v>
      </c>
      <c r="J7131" t="s">
        <v>157</v>
      </c>
      <c r="K7131" s="105" t="str">
        <f>+VLOOKUP(FACTURACION[[#This Row],[REFERENCIA]],CODINV,2,FALSE)</f>
        <v>CORE RESTRICTOR</v>
      </c>
      <c r="L7131" s="105" t="str">
        <f>IF(VLOOKUP(FACTURACION[[#This Row],[REFERENCIA]],CODINV,3,FALSE)=0,"",VLOOKUP(FACTURACION[[#This Row],[REFERENCIA]],CODINV,3,FALSE))</f>
        <v>73659P003</v>
      </c>
      <c r="M7131" s="105" t="str">
        <f>+VLOOKUP(FACTURACION[[#This Row],[REFERENCIA]],CODINV,4,FALSE)</f>
        <v>REPUESTOS Y ACCESORIOS</v>
      </c>
      <c r="N7131" s="105" t="str">
        <f>+VLOOKUP(FACTURACION[[#This Row],[REFERENCIA]],CODINV,5,FALSE)</f>
        <v>HONEYWELL</v>
      </c>
      <c r="O7131" s="106">
        <v>4</v>
      </c>
      <c r="P7131" s="113">
        <v>214407.77999999997</v>
      </c>
      <c r="Q7131" s="107">
        <f>+FACTURACION[[#This Row],[CANTIDAD]]*FACTURACION[[#This Row],[VR UNITARIO]]/1000</f>
        <v>857.6311199999999</v>
      </c>
      <c r="R7131" s="105" t="str">
        <f>+VLOOKUP(FACTURACION[[#This Row],[NIT]],TABLACLIENTE,5,FALSE)</f>
        <v>BOGOTÁ D.C.</v>
      </c>
    </row>
    <row r="7132" spans="3:18">
      <c r="C7132" s="29">
        <v>2021</v>
      </c>
      <c r="D7132" s="30" t="s">
        <v>268</v>
      </c>
      <c r="E7132" s="30">
        <f>MONTH(FACTURACION[[#This Row],[MES]]&amp;1)</f>
        <v>3</v>
      </c>
      <c r="F7132" s="223">
        <f>DATE(FACTURACION[[#This Row],[AÑO]],FACTURACION[[#This Row],[Mes numero]],1)</f>
        <v>44256</v>
      </c>
      <c r="G7132" s="162" t="s">
        <v>5748</v>
      </c>
      <c r="H7132" s="121">
        <v>800007813</v>
      </c>
      <c r="I7132" s="105" t="str">
        <f>+VLOOKUP(FACTURACION[[#This Row],[NIT]],TABLACLIENTE,2,FALSE)</f>
        <v>VANTI S.A. E.S.P (VANTI)</v>
      </c>
      <c r="J7132" t="s">
        <v>180</v>
      </c>
      <c r="K7132" s="105" t="str">
        <f>+VLOOKUP(FACTURACION[[#This Row],[REFERENCIA]],CODINV,2,FALSE)</f>
        <v>O-RING, 0.38OD x.25ID BUNA 70</v>
      </c>
      <c r="L7132" s="105" t="str">
        <f>IF(VLOOKUP(FACTURACION[[#This Row],[REFERENCIA]],CODINV,3,FALSE)=0,"",VLOOKUP(FACTURACION[[#This Row],[REFERENCIA]],CODINV,3,FALSE))</f>
        <v>42710P146</v>
      </c>
      <c r="M7132" s="105" t="str">
        <f>+VLOOKUP(FACTURACION[[#This Row],[REFERENCIA]],CODINV,4,FALSE)</f>
        <v>REPUESTOS Y ACCESORIOS</v>
      </c>
      <c r="N7132" s="105" t="str">
        <f>+VLOOKUP(FACTURACION[[#This Row],[REFERENCIA]],CODINV,5,FALSE)</f>
        <v>HONEYWELL</v>
      </c>
      <c r="O7132" s="106">
        <v>10</v>
      </c>
      <c r="P7132" s="113">
        <v>3276.18</v>
      </c>
      <c r="Q7132" s="107">
        <f>+FACTURACION[[#This Row],[CANTIDAD]]*FACTURACION[[#This Row],[VR UNITARIO]]/1000</f>
        <v>32.761800000000001</v>
      </c>
      <c r="R7132" s="105" t="str">
        <f>+VLOOKUP(FACTURACION[[#This Row],[NIT]],TABLACLIENTE,5,FALSE)</f>
        <v>BOGOTÁ D.C.</v>
      </c>
    </row>
    <row r="7133" spans="3:18">
      <c r="C7133" s="29">
        <v>2021</v>
      </c>
      <c r="D7133" s="30" t="s">
        <v>268</v>
      </c>
      <c r="E7133" s="30">
        <f>MONTH(FACTURACION[[#This Row],[MES]]&amp;1)</f>
        <v>3</v>
      </c>
      <c r="F7133" s="223">
        <f>DATE(FACTURACION[[#This Row],[AÑO]],FACTURACION[[#This Row],[Mes numero]],1)</f>
        <v>44256</v>
      </c>
      <c r="G7133" s="162" t="s">
        <v>5749</v>
      </c>
      <c r="H7133" s="121">
        <v>890400869</v>
      </c>
      <c r="I7133" s="105" t="str">
        <f>+VLOOKUP(FACTURACION[[#This Row],[NIT]],TABLACLIENTE,2,FALSE)</f>
        <v>SURTIDORA DE GAS DEL CARIBE S.A. E.S.P. (SURTIGAS S.A. E.S.P.)</v>
      </c>
      <c r="J7133" t="s">
        <v>174</v>
      </c>
      <c r="K7133" s="105" t="str">
        <f>+VLOOKUP(FACTURACION[[#This Row],[REFERENCIA]],CODINV,2,FALSE)</f>
        <v>MANGA 2" S600 V7</v>
      </c>
      <c r="L7133" s="105" t="str">
        <f>IF(VLOOKUP(FACTURACION[[#This Row],[REFERENCIA]],CODINV,3,FALSE)=0,"",VLOOKUP(FACTURACION[[#This Row],[REFERENCIA]],CODINV,3,FALSE))</f>
        <v>73677P011</v>
      </c>
      <c r="M7133" s="105" t="str">
        <f>+VLOOKUP(FACTURACION[[#This Row],[REFERENCIA]],CODINV,4,FALSE)</f>
        <v>MANGAS</v>
      </c>
      <c r="N7133" s="105" t="str">
        <f>+VLOOKUP(FACTURACION[[#This Row],[REFERENCIA]],CODINV,5,FALSE)</f>
        <v>HONEYWELL</v>
      </c>
      <c r="O7133" s="106">
        <v>2</v>
      </c>
      <c r="P7133" s="113">
        <v>1801899</v>
      </c>
      <c r="Q7133" s="107">
        <f>+FACTURACION[[#This Row],[CANTIDAD]]*FACTURACION[[#This Row],[VR UNITARIO]]/1000</f>
        <v>3603.7979999999998</v>
      </c>
      <c r="R7133" s="105" t="str">
        <f>+VLOOKUP(FACTURACION[[#This Row],[NIT]],TABLACLIENTE,5,FALSE)</f>
        <v>CARTAGENA</v>
      </c>
    </row>
    <row r="7134" spans="3:18">
      <c r="C7134" s="29">
        <v>2021</v>
      </c>
      <c r="D7134" s="30" t="s">
        <v>268</v>
      </c>
      <c r="E7134" s="30">
        <f>MONTH(FACTURACION[[#This Row],[MES]]&amp;1)</f>
        <v>3</v>
      </c>
      <c r="F7134" s="223">
        <f>DATE(FACTURACION[[#This Row],[AÑO]],FACTURACION[[#This Row],[Mes numero]],1)</f>
        <v>44256</v>
      </c>
      <c r="G7134" s="162" t="s">
        <v>5749</v>
      </c>
      <c r="H7134" s="121">
        <v>890400869</v>
      </c>
      <c r="I7134" s="105" t="str">
        <f>+VLOOKUP(FACTURACION[[#This Row],[NIT]],TABLACLIENTE,2,FALSE)</f>
        <v>SURTIDORA DE GAS DEL CARIBE S.A. E.S.P. (SURTIGAS S.A. E.S.P.)</v>
      </c>
      <c r="J7134" t="s">
        <v>180</v>
      </c>
      <c r="K7134" s="105" t="str">
        <f>+VLOOKUP(FACTURACION[[#This Row],[REFERENCIA]],CODINV,2,FALSE)</f>
        <v>O-RING, 0.38OD x.25ID BUNA 70</v>
      </c>
      <c r="L7134" s="105" t="str">
        <f>IF(VLOOKUP(FACTURACION[[#This Row],[REFERENCIA]],CODINV,3,FALSE)=0,"",VLOOKUP(FACTURACION[[#This Row],[REFERENCIA]],CODINV,3,FALSE))</f>
        <v>42710P146</v>
      </c>
      <c r="M7134" s="105" t="str">
        <f>+VLOOKUP(FACTURACION[[#This Row],[REFERENCIA]],CODINV,4,FALSE)</f>
        <v>REPUESTOS Y ACCESORIOS</v>
      </c>
      <c r="N7134" s="105" t="str">
        <f>+VLOOKUP(FACTURACION[[#This Row],[REFERENCIA]],CODINV,5,FALSE)</f>
        <v>HONEYWELL</v>
      </c>
      <c r="O7134" s="106">
        <v>14</v>
      </c>
      <c r="P7134" s="113">
        <v>1747.2959999999998</v>
      </c>
      <c r="Q7134" s="107">
        <f>+FACTURACION[[#This Row],[CANTIDAD]]*FACTURACION[[#This Row],[VR UNITARIO]]/1000</f>
        <v>24.462143999999995</v>
      </c>
      <c r="R7134" s="105" t="str">
        <f>+VLOOKUP(FACTURACION[[#This Row],[NIT]],TABLACLIENTE,5,FALSE)</f>
        <v>CARTAGENA</v>
      </c>
    </row>
    <row r="7135" spans="3:18">
      <c r="C7135" s="29">
        <v>2021</v>
      </c>
      <c r="D7135" s="30" t="s">
        <v>268</v>
      </c>
      <c r="E7135" s="30">
        <f>MONTH(FACTURACION[[#This Row],[MES]]&amp;1)</f>
        <v>3</v>
      </c>
      <c r="F7135" s="223">
        <f>DATE(FACTURACION[[#This Row],[AÑO]],FACTURACION[[#This Row],[Mes numero]],1)</f>
        <v>44256</v>
      </c>
      <c r="G7135" s="162" t="s">
        <v>5749</v>
      </c>
      <c r="H7135" s="121">
        <v>890400869</v>
      </c>
      <c r="I7135" s="105" t="str">
        <f>+VLOOKUP(FACTURACION[[#This Row],[NIT]],TABLACLIENTE,2,FALSE)</f>
        <v>SURTIDORA DE GAS DEL CARIBE S.A. E.S.P. (SURTIGAS S.A. E.S.P.)</v>
      </c>
      <c r="J7135" t="s">
        <v>568</v>
      </c>
      <c r="K7135" s="105" t="str">
        <f>+VLOOKUP(FACTURACION[[#This Row],[REFERENCIA]],CODINV,2,FALSE)</f>
        <v>O-RING 0.75OD X 0.56ID, BUNA 70</v>
      </c>
      <c r="L7135" s="105" t="str">
        <f>IF(VLOOKUP(FACTURACION[[#This Row],[REFERENCIA]],CODINV,3,FALSE)=0,"",VLOOKUP(FACTURACION[[#This Row],[REFERENCIA]],CODINV,3,FALSE))</f>
        <v>42710P150</v>
      </c>
      <c r="M7135" s="105" t="str">
        <f>+VLOOKUP(FACTURACION[[#This Row],[REFERENCIA]],CODINV,4,FALSE)</f>
        <v>REPUESTOS Y ACCESORIOS</v>
      </c>
      <c r="N7135" s="105" t="str">
        <f>+VLOOKUP(FACTURACION[[#This Row],[REFERENCIA]],CODINV,5,FALSE)</f>
        <v>HONEYWELL</v>
      </c>
      <c r="O7135" s="106">
        <v>2</v>
      </c>
      <c r="P7135" s="113">
        <v>34327.085999999996</v>
      </c>
      <c r="Q7135" s="107">
        <f>+FACTURACION[[#This Row],[CANTIDAD]]*FACTURACION[[#This Row],[VR UNITARIO]]/1000</f>
        <v>68.654171999999988</v>
      </c>
      <c r="R7135" s="105" t="str">
        <f>+VLOOKUP(FACTURACION[[#This Row],[NIT]],TABLACLIENTE,5,FALSE)</f>
        <v>CARTAGENA</v>
      </c>
    </row>
    <row r="7136" spans="3:18">
      <c r="C7136" s="29">
        <v>2021</v>
      </c>
      <c r="D7136" s="30" t="s">
        <v>268</v>
      </c>
      <c r="E7136" s="30">
        <f>MONTH(FACTURACION[[#This Row],[MES]]&amp;1)</f>
        <v>3</v>
      </c>
      <c r="F7136" s="223">
        <f>DATE(FACTURACION[[#This Row],[AÑO]],FACTURACION[[#This Row],[Mes numero]],1)</f>
        <v>44256</v>
      </c>
      <c r="G7136" s="162" t="s">
        <v>5749</v>
      </c>
      <c r="H7136" s="121">
        <v>890400869</v>
      </c>
      <c r="I7136" s="105" t="str">
        <f>+VLOOKUP(FACTURACION[[#This Row],[NIT]],TABLACLIENTE,2,FALSE)</f>
        <v>SURTIDORA DE GAS DEL CARIBE S.A. E.S.P. (SURTIGAS S.A. E.S.P.)</v>
      </c>
      <c r="J7136" t="s">
        <v>574</v>
      </c>
      <c r="K7136" s="105" t="str">
        <f>+VLOOKUP(FACTURACION[[#This Row],[REFERENCIA]],CODINV,2,FALSE)</f>
        <v>FILTER ASSEMBY (INSPIRATOR)</v>
      </c>
      <c r="L7136" s="105" t="str">
        <f>IF(VLOOKUP(FACTURACION[[#This Row],[REFERENCIA]],CODINV,3,FALSE)=0,"",VLOOKUP(FACTURACION[[#This Row],[REFERENCIA]],CODINV,3,FALSE))</f>
        <v>74074K001</v>
      </c>
      <c r="M7136" s="105" t="str">
        <f>+VLOOKUP(FACTURACION[[#This Row],[REFERENCIA]],CODINV,4,FALSE)</f>
        <v>FILTROS</v>
      </c>
      <c r="N7136" s="105" t="str">
        <f>+VLOOKUP(FACTURACION[[#This Row],[REFERENCIA]],CODINV,5,FALSE)</f>
        <v>HONEYWELL</v>
      </c>
      <c r="O7136" s="106">
        <v>2</v>
      </c>
      <c r="P7136" s="113">
        <v>265989.41399999999</v>
      </c>
      <c r="Q7136" s="107">
        <f>+FACTURACION[[#This Row],[CANTIDAD]]*FACTURACION[[#This Row],[VR UNITARIO]]/1000</f>
        <v>531.97882800000002</v>
      </c>
      <c r="R7136" s="105" t="str">
        <f>+VLOOKUP(FACTURACION[[#This Row],[NIT]],TABLACLIENTE,5,FALSE)</f>
        <v>CARTAGENA</v>
      </c>
    </row>
    <row r="7137" spans="3:18">
      <c r="C7137" s="29">
        <v>2021</v>
      </c>
      <c r="D7137" s="30" t="s">
        <v>268</v>
      </c>
      <c r="E7137" s="30">
        <f>MONTH(FACTURACION[[#This Row],[MES]]&amp;1)</f>
        <v>3</v>
      </c>
      <c r="F7137" s="223">
        <f>DATE(FACTURACION[[#This Row],[AÑO]],FACTURACION[[#This Row],[Mes numero]],1)</f>
        <v>44256</v>
      </c>
      <c r="G7137" s="162" t="s">
        <v>5749</v>
      </c>
      <c r="H7137" s="121">
        <v>890400869</v>
      </c>
      <c r="I7137" s="105" t="str">
        <f>+VLOOKUP(FACTURACION[[#This Row],[NIT]],TABLACLIENTE,2,FALSE)</f>
        <v>SURTIDORA DE GAS DEL CARIBE S.A. E.S.P. (SURTIGAS S.A. E.S.P.)</v>
      </c>
      <c r="J7137" t="s">
        <v>566</v>
      </c>
      <c r="K7137" s="105" t="str">
        <f>+VLOOKUP(FACTURACION[[#This Row],[REFERENCIA]],CODINV,2,FALSE)</f>
        <v>MANGA 2" S300 V7</v>
      </c>
      <c r="L7137" s="105" t="str">
        <f>IF(VLOOKUP(FACTURACION[[#This Row],[REFERENCIA]],CODINV,3,FALSE)=0,"",VLOOKUP(FACTURACION[[#This Row],[REFERENCIA]],CODINV,3,FALSE))</f>
        <v>73404P015</v>
      </c>
      <c r="M7137" s="105" t="str">
        <f>+VLOOKUP(FACTURACION[[#This Row],[REFERENCIA]],CODINV,4,FALSE)</f>
        <v>MANGAS</v>
      </c>
      <c r="N7137" s="105" t="str">
        <f>+VLOOKUP(FACTURACION[[#This Row],[REFERENCIA]],CODINV,5,FALSE)</f>
        <v>HONEYWELL</v>
      </c>
      <c r="O7137" s="106">
        <v>3</v>
      </c>
      <c r="P7137" s="113">
        <v>1784753.6580000001</v>
      </c>
      <c r="Q7137" s="107">
        <f>+FACTURACION[[#This Row],[CANTIDAD]]*FACTURACION[[#This Row],[VR UNITARIO]]/1000</f>
        <v>5354.2609740000007</v>
      </c>
      <c r="R7137" s="105" t="str">
        <f>+VLOOKUP(FACTURACION[[#This Row],[NIT]],TABLACLIENTE,5,FALSE)</f>
        <v>CARTAGENA</v>
      </c>
    </row>
    <row r="7138" spans="3:18">
      <c r="C7138" s="29">
        <v>2021</v>
      </c>
      <c r="D7138" s="30" t="s">
        <v>268</v>
      </c>
      <c r="E7138" s="30">
        <f>MONTH(FACTURACION[[#This Row],[MES]]&amp;1)</f>
        <v>3</v>
      </c>
      <c r="F7138" s="223">
        <f>DATE(FACTURACION[[#This Row],[AÑO]],FACTURACION[[#This Row],[Mes numero]],1)</f>
        <v>44256</v>
      </c>
      <c r="G7138" s="162" t="s">
        <v>5749</v>
      </c>
      <c r="H7138" s="121">
        <v>890400869</v>
      </c>
      <c r="I7138" s="105" t="str">
        <f>+VLOOKUP(FACTURACION[[#This Row],[NIT]],TABLACLIENTE,2,FALSE)</f>
        <v>SURTIDORA DE GAS DEL CARIBE S.A. E.S.P. (SURTIGAS S.A. E.S.P.)</v>
      </c>
      <c r="J7138" t="s">
        <v>180</v>
      </c>
      <c r="K7138" s="105" t="str">
        <f>+VLOOKUP(FACTURACION[[#This Row],[REFERENCIA]],CODINV,2,FALSE)</f>
        <v>O-RING, 0.38OD x.25ID BUNA 70</v>
      </c>
      <c r="L7138" s="105" t="str">
        <f>IF(VLOOKUP(FACTURACION[[#This Row],[REFERENCIA]],CODINV,3,FALSE)=0,"",VLOOKUP(FACTURACION[[#This Row],[REFERENCIA]],CODINV,3,FALSE))</f>
        <v>42710P146</v>
      </c>
      <c r="M7138" s="105" t="str">
        <f>+VLOOKUP(FACTURACION[[#This Row],[REFERENCIA]],CODINV,4,FALSE)</f>
        <v>REPUESTOS Y ACCESORIOS</v>
      </c>
      <c r="N7138" s="105" t="str">
        <f>+VLOOKUP(FACTURACION[[#This Row],[REFERENCIA]],CODINV,5,FALSE)</f>
        <v>HONEYWELL</v>
      </c>
      <c r="O7138" s="106">
        <v>21</v>
      </c>
      <c r="P7138" s="113">
        <v>1019.2560000000001</v>
      </c>
      <c r="Q7138" s="107">
        <f>+FACTURACION[[#This Row],[CANTIDAD]]*FACTURACION[[#This Row],[VR UNITARIO]]/1000</f>
        <v>21.404375999999999</v>
      </c>
      <c r="R7138" s="105" t="str">
        <f>+VLOOKUP(FACTURACION[[#This Row],[NIT]],TABLACLIENTE,5,FALSE)</f>
        <v>CARTAGENA</v>
      </c>
    </row>
    <row r="7139" spans="3:18">
      <c r="C7139" s="29">
        <v>2021</v>
      </c>
      <c r="D7139" s="30" t="s">
        <v>268</v>
      </c>
      <c r="E7139" s="30">
        <f>MONTH(FACTURACION[[#This Row],[MES]]&amp;1)</f>
        <v>3</v>
      </c>
      <c r="F7139" s="223">
        <f>DATE(FACTURACION[[#This Row],[AÑO]],FACTURACION[[#This Row],[Mes numero]],1)</f>
        <v>44256</v>
      </c>
      <c r="G7139" s="162" t="s">
        <v>5749</v>
      </c>
      <c r="H7139" s="121">
        <v>890400869</v>
      </c>
      <c r="I7139" s="105" t="str">
        <f>+VLOOKUP(FACTURACION[[#This Row],[NIT]],TABLACLIENTE,2,FALSE)</f>
        <v>SURTIDORA DE GAS DEL CARIBE S.A. E.S.P. (SURTIGAS S.A. E.S.P.)</v>
      </c>
      <c r="J7139" t="s">
        <v>568</v>
      </c>
      <c r="K7139" s="105" t="str">
        <f>+VLOOKUP(FACTURACION[[#This Row],[REFERENCIA]],CODINV,2,FALSE)</f>
        <v>O-RING 0.75OD X 0.56ID, BUNA 70</v>
      </c>
      <c r="L7139" s="105" t="str">
        <f>IF(VLOOKUP(FACTURACION[[#This Row],[REFERENCIA]],CODINV,3,FALSE)=0,"",VLOOKUP(FACTURACION[[#This Row],[REFERENCIA]],CODINV,3,FALSE))</f>
        <v>42710P150</v>
      </c>
      <c r="M7139" s="105" t="str">
        <f>+VLOOKUP(FACTURACION[[#This Row],[REFERENCIA]],CODINV,4,FALSE)</f>
        <v>REPUESTOS Y ACCESORIOS</v>
      </c>
      <c r="N7139" s="105" t="str">
        <f>+VLOOKUP(FACTURACION[[#This Row],[REFERENCIA]],CODINV,5,FALSE)</f>
        <v>HONEYWELL</v>
      </c>
      <c r="O7139" s="106">
        <v>3</v>
      </c>
      <c r="P7139" s="113">
        <v>34327.085999999996</v>
      </c>
      <c r="Q7139" s="107">
        <f>+FACTURACION[[#This Row],[CANTIDAD]]*FACTURACION[[#This Row],[VR UNITARIO]]/1000</f>
        <v>102.98125799999998</v>
      </c>
      <c r="R7139" s="105" t="str">
        <f>+VLOOKUP(FACTURACION[[#This Row],[NIT]],TABLACLIENTE,5,FALSE)</f>
        <v>CARTAGENA</v>
      </c>
    </row>
    <row r="7140" spans="3:18">
      <c r="C7140" s="29">
        <v>2021</v>
      </c>
      <c r="D7140" s="30" t="s">
        <v>268</v>
      </c>
      <c r="E7140" s="30">
        <f>MONTH(FACTURACION[[#This Row],[MES]]&amp;1)</f>
        <v>3</v>
      </c>
      <c r="F7140" s="223">
        <f>DATE(FACTURACION[[#This Row],[AÑO]],FACTURACION[[#This Row],[Mes numero]],1)</f>
        <v>44256</v>
      </c>
      <c r="G7140" s="162" t="s">
        <v>5749</v>
      </c>
      <c r="H7140" s="121">
        <v>890400869</v>
      </c>
      <c r="I7140" s="105" t="str">
        <f>+VLOOKUP(FACTURACION[[#This Row],[NIT]],TABLACLIENTE,2,FALSE)</f>
        <v>SURTIDORA DE GAS DEL CARIBE S.A. E.S.P. (SURTIGAS S.A. E.S.P.)</v>
      </c>
      <c r="J7140" t="s">
        <v>574</v>
      </c>
      <c r="K7140" s="105" t="str">
        <f>+VLOOKUP(FACTURACION[[#This Row],[REFERENCIA]],CODINV,2,FALSE)</f>
        <v>FILTER ASSEMBY (INSPIRATOR)</v>
      </c>
      <c r="L7140" s="105" t="str">
        <f>IF(VLOOKUP(FACTURACION[[#This Row],[REFERENCIA]],CODINV,3,FALSE)=0,"",VLOOKUP(FACTURACION[[#This Row],[REFERENCIA]],CODINV,3,FALSE))</f>
        <v>74074K001</v>
      </c>
      <c r="M7140" s="105" t="str">
        <f>+VLOOKUP(FACTURACION[[#This Row],[REFERENCIA]],CODINV,4,FALSE)</f>
        <v>FILTROS</v>
      </c>
      <c r="N7140" s="105" t="str">
        <f>+VLOOKUP(FACTURACION[[#This Row],[REFERENCIA]],CODINV,5,FALSE)</f>
        <v>HONEYWELL</v>
      </c>
      <c r="O7140" s="106">
        <v>3</v>
      </c>
      <c r="P7140" s="113">
        <v>267736.70999999996</v>
      </c>
      <c r="Q7140" s="107">
        <f>+FACTURACION[[#This Row],[CANTIDAD]]*FACTURACION[[#This Row],[VR UNITARIO]]/1000</f>
        <v>803.21012999999994</v>
      </c>
      <c r="R7140" s="105" t="str">
        <f>+VLOOKUP(FACTURACION[[#This Row],[NIT]],TABLACLIENTE,5,FALSE)</f>
        <v>CARTAGENA</v>
      </c>
    </row>
    <row r="7141" spans="3:18">
      <c r="C7141" s="29">
        <v>2021</v>
      </c>
      <c r="D7141" s="30" t="s">
        <v>268</v>
      </c>
      <c r="E7141" s="30">
        <f>MONTH(FACTURACION[[#This Row],[MES]]&amp;1)</f>
        <v>3</v>
      </c>
      <c r="F7141" s="223">
        <f>DATE(FACTURACION[[#This Row],[AÑO]],FACTURACION[[#This Row],[Mes numero]],1)</f>
        <v>44256</v>
      </c>
      <c r="G7141" s="162" t="s">
        <v>5749</v>
      </c>
      <c r="H7141" s="121">
        <v>890400869</v>
      </c>
      <c r="I7141" s="105" t="str">
        <f>+VLOOKUP(FACTURACION[[#This Row],[NIT]],TABLACLIENTE,2,FALSE)</f>
        <v>SURTIDORA DE GAS DEL CARIBE S.A. E.S.P. (SURTIGAS S.A. E.S.P.)</v>
      </c>
      <c r="J7141" t="s">
        <v>61</v>
      </c>
      <c r="K7141" s="105" t="str">
        <f>+VLOOKUP(FACTURACION[[#This Row],[REFERENCIA]],CODINV,2,FALSE)</f>
        <v>MANGA 2" S300 H7</v>
      </c>
      <c r="L7141" s="105" t="str">
        <f>IF(VLOOKUP(FACTURACION[[#This Row],[REFERENCIA]],CODINV,3,FALSE)=0,"",VLOOKUP(FACTURACION[[#This Row],[REFERENCIA]],CODINV,3,FALSE))</f>
        <v>73404P002</v>
      </c>
      <c r="M7141" s="105" t="str">
        <f>+VLOOKUP(FACTURACION[[#This Row],[REFERENCIA]],CODINV,4,FALSE)</f>
        <v>MANGAS</v>
      </c>
      <c r="N7141" s="105" t="str">
        <f>+VLOOKUP(FACTURACION[[#This Row],[REFERENCIA]],CODINV,5,FALSE)</f>
        <v>HONEYWELL</v>
      </c>
      <c r="O7141" s="106">
        <v>1</v>
      </c>
      <c r="P7141" s="113">
        <v>629244.97200000007</v>
      </c>
      <c r="Q7141" s="107">
        <f>+FACTURACION[[#This Row],[CANTIDAD]]*FACTURACION[[#This Row],[VR UNITARIO]]/1000</f>
        <v>629.24497200000008</v>
      </c>
      <c r="R7141" s="105" t="str">
        <f>+VLOOKUP(FACTURACION[[#This Row],[NIT]],TABLACLIENTE,5,FALSE)</f>
        <v>CARTAGENA</v>
      </c>
    </row>
    <row r="7142" spans="3:18">
      <c r="C7142" s="29">
        <v>2021</v>
      </c>
      <c r="D7142" s="30" t="s">
        <v>268</v>
      </c>
      <c r="E7142" s="30">
        <f>MONTH(FACTURACION[[#This Row],[MES]]&amp;1)</f>
        <v>3</v>
      </c>
      <c r="F7142" s="223">
        <f>DATE(FACTURACION[[#This Row],[AÑO]],FACTURACION[[#This Row],[Mes numero]],1)</f>
        <v>44256</v>
      </c>
      <c r="G7142" s="162" t="s">
        <v>5749</v>
      </c>
      <c r="H7142" s="121">
        <v>890400869</v>
      </c>
      <c r="I7142" s="105" t="str">
        <f>+VLOOKUP(FACTURACION[[#This Row],[NIT]],TABLACLIENTE,2,FALSE)</f>
        <v>SURTIDORA DE GAS DEL CARIBE S.A. E.S.P. (SURTIGAS S.A. E.S.P.)</v>
      </c>
      <c r="J7142" t="s">
        <v>180</v>
      </c>
      <c r="K7142" s="105" t="str">
        <f>+VLOOKUP(FACTURACION[[#This Row],[REFERENCIA]],CODINV,2,FALSE)</f>
        <v>O-RING, 0.38OD x.25ID BUNA 70</v>
      </c>
      <c r="L7142" s="105" t="str">
        <f>IF(VLOOKUP(FACTURACION[[#This Row],[REFERENCIA]],CODINV,3,FALSE)=0,"",VLOOKUP(FACTURACION[[#This Row],[REFERENCIA]],CODINV,3,FALSE))</f>
        <v>42710P146</v>
      </c>
      <c r="M7142" s="105" t="str">
        <f>+VLOOKUP(FACTURACION[[#This Row],[REFERENCIA]],CODINV,4,FALSE)</f>
        <v>REPUESTOS Y ACCESORIOS</v>
      </c>
      <c r="N7142" s="105" t="str">
        <f>+VLOOKUP(FACTURACION[[#This Row],[REFERENCIA]],CODINV,5,FALSE)</f>
        <v>HONEYWELL</v>
      </c>
      <c r="O7142" s="106">
        <v>7</v>
      </c>
      <c r="P7142" s="113">
        <v>1747.2959999999998</v>
      </c>
      <c r="Q7142" s="107">
        <f>+FACTURACION[[#This Row],[CANTIDAD]]*FACTURACION[[#This Row],[VR UNITARIO]]/1000</f>
        <v>12.231071999999998</v>
      </c>
      <c r="R7142" s="105" t="str">
        <f>+VLOOKUP(FACTURACION[[#This Row],[NIT]],TABLACLIENTE,5,FALSE)</f>
        <v>CARTAGENA</v>
      </c>
    </row>
    <row r="7143" spans="3:18">
      <c r="C7143" s="29">
        <v>2021</v>
      </c>
      <c r="D7143" s="30" t="s">
        <v>268</v>
      </c>
      <c r="E7143" s="30">
        <f>MONTH(FACTURACION[[#This Row],[MES]]&amp;1)</f>
        <v>3</v>
      </c>
      <c r="F7143" s="223">
        <f>DATE(FACTURACION[[#This Row],[AÑO]],FACTURACION[[#This Row],[Mes numero]],1)</f>
        <v>44256</v>
      </c>
      <c r="G7143" s="162" t="s">
        <v>5749</v>
      </c>
      <c r="H7143" s="121">
        <v>890400869</v>
      </c>
      <c r="I7143" s="105" t="str">
        <f>+VLOOKUP(FACTURACION[[#This Row],[NIT]],TABLACLIENTE,2,FALSE)</f>
        <v>SURTIDORA DE GAS DEL CARIBE S.A. E.S.P. (SURTIGAS S.A. E.S.P.)</v>
      </c>
      <c r="J7143" s="106" t="s">
        <v>574</v>
      </c>
      <c r="K7143" s="105" t="str">
        <f>+VLOOKUP(FACTURACION[[#This Row],[REFERENCIA]],CODINV,2,FALSE)</f>
        <v>FILTER ASSEMBY (INSPIRATOR)</v>
      </c>
      <c r="L7143" s="105" t="str">
        <f>IF(VLOOKUP(FACTURACION[[#This Row],[REFERENCIA]],CODINV,3,FALSE)=0,"",VLOOKUP(FACTURACION[[#This Row],[REFERENCIA]],CODINV,3,FALSE))</f>
        <v>74074K001</v>
      </c>
      <c r="M7143" s="105" t="str">
        <f>+VLOOKUP(FACTURACION[[#This Row],[REFERENCIA]],CODINV,4,FALSE)</f>
        <v>FILTROS</v>
      </c>
      <c r="N7143" s="105" t="str">
        <f>+VLOOKUP(FACTURACION[[#This Row],[REFERENCIA]],CODINV,5,FALSE)</f>
        <v>HONEYWELL</v>
      </c>
      <c r="O7143" s="106">
        <v>1</v>
      </c>
      <c r="P7143" s="113">
        <v>265989.41399999999</v>
      </c>
      <c r="Q7143" s="107">
        <f>+FACTURACION[[#This Row],[CANTIDAD]]*FACTURACION[[#This Row],[VR UNITARIO]]/1000</f>
        <v>265.98941400000001</v>
      </c>
      <c r="R7143" s="105" t="str">
        <f>+VLOOKUP(FACTURACION[[#This Row],[NIT]],TABLACLIENTE,5,FALSE)</f>
        <v>CARTAGENA</v>
      </c>
    </row>
    <row r="7144" spans="3:18">
      <c r="C7144" s="29">
        <v>2021</v>
      </c>
      <c r="D7144" s="30" t="s">
        <v>268</v>
      </c>
      <c r="E7144" s="30">
        <f>MONTH(FACTURACION[[#This Row],[MES]]&amp;1)</f>
        <v>3</v>
      </c>
      <c r="F7144" s="223">
        <f>DATE(FACTURACION[[#This Row],[AÑO]],FACTURACION[[#This Row],[Mes numero]],1)</f>
        <v>44256</v>
      </c>
      <c r="G7144" s="162" t="s">
        <v>5749</v>
      </c>
      <c r="H7144" s="121">
        <v>890400869</v>
      </c>
      <c r="I7144" s="105" t="str">
        <f>+VLOOKUP(FACTURACION[[#This Row],[NIT]],TABLACLIENTE,2,FALSE)</f>
        <v>SURTIDORA DE GAS DEL CARIBE S.A. E.S.P. (SURTIGAS S.A. E.S.P.)</v>
      </c>
      <c r="J7144" s="106" t="s">
        <v>568</v>
      </c>
      <c r="K7144" s="105" t="str">
        <f>+VLOOKUP(FACTURACION[[#This Row],[REFERENCIA]],CODINV,2,FALSE)</f>
        <v>O-RING 0.75OD X 0.56ID, BUNA 70</v>
      </c>
      <c r="L7144" s="105" t="str">
        <f>IF(VLOOKUP(FACTURACION[[#This Row],[REFERENCIA]],CODINV,3,FALSE)=0,"",VLOOKUP(FACTURACION[[#This Row],[REFERENCIA]],CODINV,3,FALSE))</f>
        <v>42710P150</v>
      </c>
      <c r="M7144" s="105" t="str">
        <f>+VLOOKUP(FACTURACION[[#This Row],[REFERENCIA]],CODINV,4,FALSE)</f>
        <v>REPUESTOS Y ACCESORIOS</v>
      </c>
      <c r="N7144" s="105" t="str">
        <f>+VLOOKUP(FACTURACION[[#This Row],[REFERENCIA]],CODINV,5,FALSE)</f>
        <v>HONEYWELL</v>
      </c>
      <c r="O7144" s="106">
        <v>1</v>
      </c>
      <c r="P7144" s="113">
        <v>34327.085999999996</v>
      </c>
      <c r="Q7144" s="107">
        <f>+FACTURACION[[#This Row],[CANTIDAD]]*FACTURACION[[#This Row],[VR UNITARIO]]/1000</f>
        <v>34.327085999999994</v>
      </c>
      <c r="R7144" s="105" t="str">
        <f>+VLOOKUP(FACTURACION[[#This Row],[NIT]],TABLACLIENTE,5,FALSE)</f>
        <v>CARTAGENA</v>
      </c>
    </row>
    <row r="7145" spans="3:18" s="3" customFormat="1">
      <c r="C7145" s="29">
        <v>2021</v>
      </c>
      <c r="D7145" s="30" t="s">
        <v>268</v>
      </c>
      <c r="E7145" s="30">
        <f>MONTH(FACTURACION[[#This Row],[MES]]&amp;1)</f>
        <v>3</v>
      </c>
      <c r="F7145" s="223">
        <f>DATE(FACTURACION[[#This Row],[AÑO]],FACTURACION[[#This Row],[Mes numero]],1)</f>
        <v>44256</v>
      </c>
      <c r="G7145" s="160" t="s">
        <v>5750</v>
      </c>
      <c r="H7145" s="25">
        <v>800007813</v>
      </c>
      <c r="I7145" s="44" t="str">
        <f>+VLOOKUP(FACTURACION[[#This Row],[NIT]],TABLACLIENTE,2,FALSE)</f>
        <v>VANTI S.A. E.S.P (VANTI)</v>
      </c>
      <c r="J7145" s="3" t="s">
        <v>5780</v>
      </c>
      <c r="K7145" s="44" t="str">
        <f>+VLOOKUP(FACTURACION[[#This Row],[REFERENCIA]],CODINV,2,FALSE)</f>
        <v>CABLE EC TO COMPUTER 50 FT</v>
      </c>
      <c r="L7145" s="44" t="str">
        <f>IF(VLOOKUP(FACTURACION[[#This Row],[REFERENCIA]],CODINV,3,FALSE)=0,"",VLOOKUP(FACTURACION[[#This Row],[REFERENCIA]],CODINV,3,FALSE))</f>
        <v/>
      </c>
      <c r="M7145" s="44" t="str">
        <f>+VLOOKUP(FACTURACION[[#This Row],[REFERENCIA]],CODINV,4,FALSE)</f>
        <v>REPUESTOS Y ACCESORIOS</v>
      </c>
      <c r="N7145" s="44" t="str">
        <f>+VLOOKUP(FACTURACION[[#This Row],[REFERENCIA]],CODINV,5,FALSE)</f>
        <v>MERCURY</v>
      </c>
      <c r="O7145" s="3">
        <v>0</v>
      </c>
      <c r="P7145" s="131">
        <v>909019.32</v>
      </c>
      <c r="Q7145" s="48">
        <f>+FACTURACION[[#This Row],[CANTIDAD]]*FACTURACION[[#This Row],[VR UNITARIO]]/1000</f>
        <v>0</v>
      </c>
      <c r="R7145" s="44" t="str">
        <f>+VLOOKUP(FACTURACION[[#This Row],[NIT]],TABLACLIENTE,5,FALSE)</f>
        <v>BOGOTÁ D.C.</v>
      </c>
    </row>
    <row r="7146" spans="3:18">
      <c r="C7146" s="29">
        <v>2021</v>
      </c>
      <c r="D7146" s="30" t="s">
        <v>268</v>
      </c>
      <c r="E7146" s="30">
        <f>MONTH(FACTURACION[[#This Row],[MES]]&amp;1)</f>
        <v>3</v>
      </c>
      <c r="F7146" s="223">
        <f>DATE(FACTURACION[[#This Row],[AÑO]],FACTURACION[[#This Row],[Mes numero]],1)</f>
        <v>44256</v>
      </c>
      <c r="G7146" s="162" t="s">
        <v>5751</v>
      </c>
      <c r="H7146" s="121">
        <v>901277415</v>
      </c>
      <c r="I7146" s="105" t="str">
        <f>+VLOOKUP(FACTURACION[[#This Row],[NIT]],TABLACLIENTE,2,FALSE)</f>
        <v>ENERMATIC COLOMBIA SAS</v>
      </c>
      <c r="J7146" s="3" t="s">
        <v>63</v>
      </c>
      <c r="K7146" s="105" t="str">
        <f>+VLOOKUP(FACTURACION[[#This Row],[REFERENCIA]],CODINV,2,FALSE)</f>
        <v>AFV 2" S300 FO</v>
      </c>
      <c r="L7146" s="105" t="str">
        <f>IF(VLOOKUP(FACTURACION[[#This Row],[REFERENCIA]],CODINV,3,FALSE)=0,"",VLOOKUP(FACTURACION[[#This Row],[REFERENCIA]],CODINV,3,FALSE))</f>
        <v/>
      </c>
      <c r="M7146" s="105" t="str">
        <f>+VLOOKUP(FACTURACION[[#This Row],[REFERENCIA]],CODINV,4,FALSE)</f>
        <v>REGULADORES</v>
      </c>
      <c r="N7146" s="105" t="str">
        <f>+VLOOKUP(FACTURACION[[#This Row],[REFERENCIA]],CODINV,5,FALSE)</f>
        <v>HONEYWELL</v>
      </c>
      <c r="O7146" s="106">
        <v>5</v>
      </c>
      <c r="P7146" s="113">
        <v>4768541.03</v>
      </c>
      <c r="Q7146" s="107">
        <f>+FACTURACION[[#This Row],[CANTIDAD]]*FACTURACION[[#This Row],[VR UNITARIO]]/1000</f>
        <v>23842.705150000002</v>
      </c>
      <c r="R7146" s="105" t="str">
        <f>+VLOOKUP(FACTURACION[[#This Row],[NIT]],TABLACLIENTE,5,FALSE)</f>
        <v>PUERTO ASIS</v>
      </c>
    </row>
    <row r="7147" spans="3:18">
      <c r="C7147" s="29">
        <v>2021</v>
      </c>
      <c r="D7147" s="30" t="s">
        <v>268</v>
      </c>
      <c r="E7147" s="30">
        <f>MONTH(FACTURACION[[#This Row],[MES]]&amp;1)</f>
        <v>3</v>
      </c>
      <c r="F7147" s="223">
        <f>DATE(FACTURACION[[#This Row],[AÑO]],FACTURACION[[#This Row],[Mes numero]],1)</f>
        <v>44256</v>
      </c>
      <c r="G7147" s="162" t="s">
        <v>5751</v>
      </c>
      <c r="H7147" s="121">
        <v>901277415</v>
      </c>
      <c r="I7147" s="105" t="str">
        <f>+VLOOKUP(FACTURACION[[#This Row],[NIT]],TABLACLIENTE,2,FALSE)</f>
        <v>ENERMATIC COLOMBIA SAS</v>
      </c>
      <c r="J7147" s="106" t="s">
        <v>65</v>
      </c>
      <c r="K7147" s="105" t="str">
        <f>+VLOOKUP(FACTURACION[[#This Row],[REFERENCIA]],CODINV,2,FALSE)</f>
        <v>CONTROL LOOP ZSC-100 BM INSPIRATOR</v>
      </c>
      <c r="L7147" s="105" t="str">
        <f>IF(VLOOKUP(FACTURACION[[#This Row],[REFERENCIA]],CODINV,3,FALSE)=0,"",VLOOKUP(FACTURACION[[#This Row],[REFERENCIA]],CODINV,3,FALSE))</f>
        <v/>
      </c>
      <c r="M7147" s="105" t="str">
        <f>+VLOOKUP(FACTURACION[[#This Row],[REFERENCIA]],CODINV,4,FALSE)</f>
        <v>REGULADORES</v>
      </c>
      <c r="N7147" s="105" t="str">
        <f>+VLOOKUP(FACTURACION[[#This Row],[REFERENCIA]],CODINV,5,FALSE)</f>
        <v>HONEYWELL</v>
      </c>
      <c r="O7147" s="106">
        <v>5</v>
      </c>
      <c r="P7147" s="113">
        <v>4904004.63</v>
      </c>
      <c r="Q7147" s="107">
        <f>+FACTURACION[[#This Row],[CANTIDAD]]*FACTURACION[[#This Row],[VR UNITARIO]]/1000</f>
        <v>24520.023149999997</v>
      </c>
      <c r="R7147" s="105" t="str">
        <f>+VLOOKUP(FACTURACION[[#This Row],[NIT]],TABLACLIENTE,5,FALSE)</f>
        <v>PUERTO ASIS</v>
      </c>
    </row>
    <row r="7148" spans="3:18">
      <c r="C7148" s="29">
        <v>2021</v>
      </c>
      <c r="D7148" s="30" t="s">
        <v>268</v>
      </c>
      <c r="E7148" s="30">
        <f>MONTH(FACTURACION[[#This Row],[MES]]&amp;1)</f>
        <v>3</v>
      </c>
      <c r="F7148" s="223">
        <f>DATE(FACTURACION[[#This Row],[AÑO]],FACTURACION[[#This Row],[Mes numero]],1)</f>
        <v>44256</v>
      </c>
      <c r="G7148" s="162" t="s">
        <v>5751</v>
      </c>
      <c r="H7148" s="121">
        <v>901277415</v>
      </c>
      <c r="I7148" s="105" t="str">
        <f>+VLOOKUP(FACTURACION[[#This Row],[NIT]],TABLACLIENTE,2,FALSE)</f>
        <v>ENERMATIC COLOMBIA SAS</v>
      </c>
      <c r="J7148" s="106" t="s">
        <v>3925</v>
      </c>
      <c r="K7148" s="105" t="str">
        <f>+VLOOKUP(FACTURACION[[#This Row],[REFERENCIA]],CODINV,2,FALSE)</f>
        <v>ELBOW</v>
      </c>
      <c r="L7148" s="105" t="str">
        <f>IF(VLOOKUP(FACTURACION[[#This Row],[REFERENCIA]],CODINV,3,FALSE)=0,"",VLOOKUP(FACTURACION[[#This Row],[REFERENCIA]],CODINV,3,FALSE))</f>
        <v>78041P002</v>
      </c>
      <c r="M7148" s="105" t="str">
        <f>+VLOOKUP(FACTURACION[[#This Row],[REFERENCIA]],CODINV,4,FALSE)</f>
        <v>REPUESTOS Y ACCESORIOS</v>
      </c>
      <c r="N7148" s="105" t="str">
        <f>+VLOOKUP(FACTURACION[[#This Row],[REFERENCIA]],CODINV,5,FALSE)</f>
        <v>HONEYWELL</v>
      </c>
      <c r="O7148" s="106">
        <v>5</v>
      </c>
      <c r="P7148" s="113">
        <v>598482.5</v>
      </c>
      <c r="Q7148" s="107">
        <f>+FACTURACION[[#This Row],[CANTIDAD]]*FACTURACION[[#This Row],[VR UNITARIO]]/1000</f>
        <v>2992.4124999999999</v>
      </c>
      <c r="R7148" s="105" t="str">
        <f>+VLOOKUP(FACTURACION[[#This Row],[NIT]],TABLACLIENTE,5,FALSE)</f>
        <v>PUERTO ASIS</v>
      </c>
    </row>
    <row r="7149" spans="3:18">
      <c r="C7149" s="29">
        <v>2021</v>
      </c>
      <c r="D7149" s="30" t="s">
        <v>268</v>
      </c>
      <c r="E7149" s="30">
        <f>MONTH(FACTURACION[[#This Row],[MES]]&amp;1)</f>
        <v>3</v>
      </c>
      <c r="F7149" s="223">
        <f>DATE(FACTURACION[[#This Row],[AÑO]],FACTURACION[[#This Row],[Mes numero]],1)</f>
        <v>44256</v>
      </c>
      <c r="G7149" s="162" t="s">
        <v>5751</v>
      </c>
      <c r="H7149" s="121">
        <v>901277415</v>
      </c>
      <c r="I7149" s="105" t="str">
        <f>+VLOOKUP(FACTURACION[[#This Row],[NIT]],TABLACLIENTE,2,FALSE)</f>
        <v>ENERMATIC COLOMBIA SAS</v>
      </c>
      <c r="J7149" s="3" t="s">
        <v>584</v>
      </c>
      <c r="K7149" s="105" t="str">
        <f>+VLOOKUP(FACTURACION[[#This Row],[REFERENCIA]],CODINV,2,FALSE)</f>
        <v>RES 2-10 PSIG CAFE-AZUL</v>
      </c>
      <c r="L7149" s="105" t="str">
        <f>IF(VLOOKUP(FACTURACION[[#This Row],[REFERENCIA]],CODINV,3,FALSE)=0,"",VLOOKUP(FACTURACION[[#This Row],[REFERENCIA]],CODINV,3,FALSE))</f>
        <v>41411P042</v>
      </c>
      <c r="M7149" s="105" t="str">
        <f>+VLOOKUP(FACTURACION[[#This Row],[REFERENCIA]],CODINV,4,FALSE)</f>
        <v>REPUESTOS Y ACCESORIOS</v>
      </c>
      <c r="N7149" s="105" t="str">
        <f>+VLOOKUP(FACTURACION[[#This Row],[REFERENCIA]],CODINV,5,FALSE)</f>
        <v>HONEYWELL</v>
      </c>
      <c r="O7149" s="106">
        <v>3</v>
      </c>
      <c r="P7149" s="113">
        <v>49179</v>
      </c>
      <c r="Q7149" s="107">
        <f>+FACTURACION[[#This Row],[CANTIDAD]]*FACTURACION[[#This Row],[VR UNITARIO]]/1000</f>
        <v>147.53700000000001</v>
      </c>
      <c r="R7149" s="105" t="str">
        <f>+VLOOKUP(FACTURACION[[#This Row],[NIT]],TABLACLIENTE,5,FALSE)</f>
        <v>PUERTO ASIS</v>
      </c>
    </row>
    <row r="7150" spans="3:18">
      <c r="C7150" s="29">
        <v>2021</v>
      </c>
      <c r="D7150" s="30" t="s">
        <v>268</v>
      </c>
      <c r="E7150" s="30">
        <f>MONTH(FACTURACION[[#This Row],[MES]]&amp;1)</f>
        <v>3</v>
      </c>
      <c r="F7150" s="223">
        <f>DATE(FACTURACION[[#This Row],[AÑO]],FACTURACION[[#This Row],[Mes numero]],1)</f>
        <v>44256</v>
      </c>
      <c r="G7150" s="162" t="s">
        <v>5751</v>
      </c>
      <c r="H7150" s="121">
        <v>901277415</v>
      </c>
      <c r="I7150" s="105" t="str">
        <f>+VLOOKUP(FACTURACION[[#This Row],[NIT]],TABLACLIENTE,2,FALSE)</f>
        <v>ENERMATIC COLOMBIA SAS</v>
      </c>
      <c r="J7150" s="106" t="s">
        <v>5136</v>
      </c>
      <c r="K7150" s="105" t="str">
        <f>+VLOOKUP(FACTURACION[[#This Row],[REFERENCIA]],CODINV,2,FALSE)</f>
        <v>RES 25-150 PSIG AZUL</v>
      </c>
      <c r="L7150" s="105" t="str">
        <f>IF(VLOOKUP(FACTURACION[[#This Row],[REFERENCIA]],CODINV,3,FALSE)=0,"",VLOOKUP(FACTURACION[[#This Row],[REFERENCIA]],CODINV,3,FALSE))</f>
        <v>71411P014</v>
      </c>
      <c r="M7150" s="105" t="str">
        <f>+VLOOKUP(FACTURACION[[#This Row],[REFERENCIA]],CODINV,4,FALSE)</f>
        <v>REPUESTOS Y ACCESORIOS</v>
      </c>
      <c r="N7150" s="105" t="str">
        <f>+VLOOKUP(FACTURACION[[#This Row],[REFERENCIA]],CODINV,5,FALSE)</f>
        <v>HONEYWELL</v>
      </c>
      <c r="O7150" s="106">
        <v>2</v>
      </c>
      <c r="P7150" s="113">
        <v>89707.71</v>
      </c>
      <c r="Q7150" s="107">
        <f>+FACTURACION[[#This Row],[CANTIDAD]]*FACTURACION[[#This Row],[VR UNITARIO]]/1000</f>
        <v>179.41542000000001</v>
      </c>
      <c r="R7150" s="105" t="str">
        <f>+VLOOKUP(FACTURACION[[#This Row],[NIT]],TABLACLIENTE,5,FALSE)</f>
        <v>PUERTO ASIS</v>
      </c>
    </row>
    <row r="7151" spans="3:18">
      <c r="C7151" s="29">
        <v>2021</v>
      </c>
      <c r="D7151" s="30" t="s">
        <v>268</v>
      </c>
      <c r="E7151" s="30">
        <f>MONTH(FACTURACION[[#This Row],[MES]]&amp;1)</f>
        <v>3</v>
      </c>
      <c r="F7151" s="223">
        <f>DATE(FACTURACION[[#This Row],[AÑO]],FACTURACION[[#This Row],[Mes numero]],1)</f>
        <v>44256</v>
      </c>
      <c r="G7151" s="162" t="s">
        <v>5751</v>
      </c>
      <c r="H7151" s="121">
        <v>901277415</v>
      </c>
      <c r="I7151" s="105" t="str">
        <f>+VLOOKUP(FACTURACION[[#This Row],[NIT]],TABLACLIENTE,2,FALSE)</f>
        <v>ENERMATIC COLOMBIA SAS</v>
      </c>
      <c r="J7151" s="3" t="s">
        <v>5205</v>
      </c>
      <c r="K7151" s="105" t="str">
        <f>+VLOOKUP(FACTURACION[[#This Row],[REFERENCIA]],CODINV,2,FALSE)</f>
        <v>LIMITADOR DE CAPACIDAD AFV</v>
      </c>
      <c r="L7151" s="105" t="str">
        <f>IF(VLOOKUP(FACTURACION[[#This Row],[REFERENCIA]],CODINV,3,FALSE)=0,"",VLOOKUP(FACTURACION[[#This Row],[REFERENCIA]],CODINV,3,FALSE))</f>
        <v/>
      </c>
      <c r="M7151" s="105" t="str">
        <f>+VLOOKUP(FACTURACION[[#This Row],[REFERENCIA]],CODINV,4,FALSE)</f>
        <v>REGULADORES</v>
      </c>
      <c r="N7151" s="105" t="str">
        <f>+VLOOKUP(FACTURACION[[#This Row],[REFERENCIA]],CODINV,5,FALSE)</f>
        <v>HONEYWELL</v>
      </c>
      <c r="O7151" s="106">
        <v>5</v>
      </c>
      <c r="P7151" s="113">
        <v>305006.65999999997</v>
      </c>
      <c r="Q7151" s="107">
        <f>+FACTURACION[[#This Row],[CANTIDAD]]*FACTURACION[[#This Row],[VR UNITARIO]]/1000</f>
        <v>1525.0332999999998</v>
      </c>
      <c r="R7151" s="105" t="str">
        <f>+VLOOKUP(FACTURACION[[#This Row],[NIT]],TABLACLIENTE,5,FALSE)</f>
        <v>PUERTO ASIS</v>
      </c>
    </row>
    <row r="7152" spans="3:18">
      <c r="C7152" s="29">
        <v>2021</v>
      </c>
      <c r="D7152" s="30" t="s">
        <v>268</v>
      </c>
      <c r="E7152" s="30">
        <f>MONTH(FACTURACION[[#This Row],[MES]]&amp;1)</f>
        <v>3</v>
      </c>
      <c r="F7152" s="223">
        <f>DATE(FACTURACION[[#This Row],[AÑO]],FACTURACION[[#This Row],[Mes numero]],1)</f>
        <v>44256</v>
      </c>
      <c r="G7152" s="162" t="s">
        <v>5752</v>
      </c>
      <c r="H7152" s="121">
        <v>890105526</v>
      </c>
      <c r="I7152" s="105" t="str">
        <f>+VLOOKUP(FACTURACION[[#This Row],[NIT]],TABLACLIENTE,2,FALSE)</f>
        <v>PROMIGAS S.A. E.S.P.</v>
      </c>
      <c r="J7152" s="106" t="s">
        <v>566</v>
      </c>
      <c r="K7152" s="105" t="str">
        <f>+VLOOKUP(FACTURACION[[#This Row],[REFERENCIA]],CODINV,2,FALSE)</f>
        <v>MANGA 2" S300 V7</v>
      </c>
      <c r="L7152" s="105" t="str">
        <f>IF(VLOOKUP(FACTURACION[[#This Row],[REFERENCIA]],CODINV,3,FALSE)=0,"",VLOOKUP(FACTURACION[[#This Row],[REFERENCIA]],CODINV,3,FALSE))</f>
        <v>73404P015</v>
      </c>
      <c r="M7152" s="105" t="str">
        <f>+VLOOKUP(FACTURACION[[#This Row],[REFERENCIA]],CODINV,4,FALSE)</f>
        <v>MANGAS</v>
      </c>
      <c r="N7152" s="105" t="str">
        <f>+VLOOKUP(FACTURACION[[#This Row],[REFERENCIA]],CODINV,5,FALSE)</f>
        <v>HONEYWELL</v>
      </c>
      <c r="O7152" s="106">
        <v>12</v>
      </c>
      <c r="P7152" s="113">
        <v>1793686.95</v>
      </c>
      <c r="Q7152" s="107">
        <f>+FACTURACION[[#This Row],[CANTIDAD]]*FACTURACION[[#This Row],[VR UNITARIO]]/1000</f>
        <v>21524.243399999999</v>
      </c>
      <c r="R7152" s="105" t="str">
        <f>+VLOOKUP(FACTURACION[[#This Row],[NIT]],TABLACLIENTE,5,FALSE)</f>
        <v>BARRANQUILLA</v>
      </c>
    </row>
    <row r="7153" spans="3:18">
      <c r="C7153" s="29">
        <v>2021</v>
      </c>
      <c r="D7153" s="30" t="s">
        <v>268</v>
      </c>
      <c r="E7153" s="30">
        <f>MONTH(FACTURACION[[#This Row],[MES]]&amp;1)</f>
        <v>3</v>
      </c>
      <c r="F7153" s="223">
        <f>DATE(FACTURACION[[#This Row],[AÑO]],FACTURACION[[#This Row],[Mes numero]],1)</f>
        <v>44256</v>
      </c>
      <c r="G7153" s="162" t="s">
        <v>5753</v>
      </c>
      <c r="H7153" s="121">
        <v>890501073</v>
      </c>
      <c r="I7153" s="105" t="str">
        <f>+VLOOKUP(FACTURACION[[#This Row],[NIT]],TABLACLIENTE,2,FALSE)</f>
        <v>COMERCIAL INDUSTRIAL NACIONAL S.A. CINSA</v>
      </c>
      <c r="J7153" s="106" t="s">
        <v>886</v>
      </c>
      <c r="K7153" s="105" t="str">
        <f>+VLOOKUP(FACTURACION[[#This Row],[REFERENCIA]],CODINV,2,FALSE)</f>
        <v>FILTER ASSEMBLY (COMPOSITE)</v>
      </c>
      <c r="L7153" s="105" t="str">
        <f>IF(VLOOKUP(FACTURACION[[#This Row],[REFERENCIA]],CODINV,3,FALSE)=0,"",VLOOKUP(FACTURACION[[#This Row],[REFERENCIA]],CODINV,3,FALSE))</f>
        <v>78480P001</v>
      </c>
      <c r="M7153" s="105" t="str">
        <f>+VLOOKUP(FACTURACION[[#This Row],[REFERENCIA]],CODINV,4,FALSE)</f>
        <v>FILTROS</v>
      </c>
      <c r="N7153" s="105" t="str">
        <f>+VLOOKUP(FACTURACION[[#This Row],[REFERENCIA]],CODINV,5,FALSE)</f>
        <v>HONEYWELL</v>
      </c>
      <c r="O7153" s="106">
        <v>50</v>
      </c>
      <c r="P7153" s="113">
        <v>60619</v>
      </c>
      <c r="Q7153" s="107">
        <f>+FACTURACION[[#This Row],[CANTIDAD]]*FACTURACION[[#This Row],[VR UNITARIO]]/1000</f>
        <v>3030.95</v>
      </c>
      <c r="R7153" s="105" t="str">
        <f>+VLOOKUP(FACTURACION[[#This Row],[NIT]],TABLACLIENTE,5,FALSE)</f>
        <v>CUCUTA</v>
      </c>
    </row>
    <row r="7154" spans="3:18">
      <c r="C7154" s="29">
        <v>2021</v>
      </c>
      <c r="D7154" s="30" t="s">
        <v>268</v>
      </c>
      <c r="E7154" s="30">
        <f>MONTH(FACTURACION[[#This Row],[MES]]&amp;1)</f>
        <v>3</v>
      </c>
      <c r="F7154" s="223">
        <f>DATE(FACTURACION[[#This Row],[AÑO]],FACTURACION[[#This Row],[Mes numero]],1)</f>
        <v>44256</v>
      </c>
      <c r="G7154" s="162" t="s">
        <v>5754</v>
      </c>
      <c r="H7154" s="121">
        <v>890208316</v>
      </c>
      <c r="I7154" s="105" t="str">
        <f>+VLOOKUP(FACTURACION[[#This Row],[NIT]],TABLACLIENTE,2,FALSE)</f>
        <v xml:space="preserve">METROGAS DE COLOMBIA S.A. E.S.P.  (METROGAS S.A. E.S.P)
</v>
      </c>
      <c r="J7154" s="106" t="s">
        <v>886</v>
      </c>
      <c r="K7154" s="105" t="str">
        <f>+VLOOKUP(FACTURACION[[#This Row],[REFERENCIA]],CODINV,2,FALSE)</f>
        <v>FILTER ASSEMBLY (COMPOSITE)</v>
      </c>
      <c r="L7154" s="105" t="str">
        <f>IF(VLOOKUP(FACTURACION[[#This Row],[REFERENCIA]],CODINV,3,FALSE)=0,"",VLOOKUP(FACTURACION[[#This Row],[REFERENCIA]],CODINV,3,FALSE))</f>
        <v>78480P001</v>
      </c>
      <c r="M7154" s="105" t="str">
        <f>+VLOOKUP(FACTURACION[[#This Row],[REFERENCIA]],CODINV,4,FALSE)</f>
        <v>FILTROS</v>
      </c>
      <c r="N7154" s="105" t="str">
        <f>+VLOOKUP(FACTURACION[[#This Row],[REFERENCIA]],CODINV,5,FALSE)</f>
        <v>HONEYWELL</v>
      </c>
      <c r="O7154" s="106">
        <v>50</v>
      </c>
      <c r="P7154" s="113">
        <v>60619</v>
      </c>
      <c r="Q7154" s="107">
        <f>+FACTURACION[[#This Row],[CANTIDAD]]*FACTURACION[[#This Row],[VR UNITARIO]]/1000</f>
        <v>3030.95</v>
      </c>
      <c r="R7154" s="105" t="str">
        <f>+VLOOKUP(FACTURACION[[#This Row],[NIT]],TABLACLIENTE,5,FALSE)</f>
        <v>FLORIDABLANCA</v>
      </c>
    </row>
    <row r="7155" spans="3:18">
      <c r="C7155" s="29">
        <v>2021</v>
      </c>
      <c r="D7155" s="30" t="s">
        <v>268</v>
      </c>
      <c r="E7155" s="30">
        <f>MONTH(FACTURACION[[#This Row],[MES]]&amp;1)</f>
        <v>3</v>
      </c>
      <c r="F7155" s="223">
        <f>DATE(FACTURACION[[#This Row],[AÑO]],FACTURACION[[#This Row],[Mes numero]],1)</f>
        <v>44256</v>
      </c>
      <c r="G7155" s="160" t="s">
        <v>5755</v>
      </c>
      <c r="H7155" s="121">
        <v>890501073</v>
      </c>
      <c r="I7155" s="44" t="str">
        <f>+VLOOKUP(FACTURACION[[#This Row],[NIT]],TABLACLIENTE,2,FALSE)</f>
        <v>COMERCIAL INDUSTRIAL NACIONAL S.A. CINSA</v>
      </c>
      <c r="J7155" s="3" t="s">
        <v>79</v>
      </c>
      <c r="K7155" s="44" t="str">
        <f>+VLOOKUP(FACTURACION[[#This Row],[REFERENCIA]],CODINV,2,FALSE)</f>
        <v>VALVULA MAXIMO NIVEL DE LLENADO 1/4"</v>
      </c>
      <c r="L7155" s="44" t="str">
        <f>IF(VLOOKUP(FACTURACION[[#This Row],[REFERENCIA]],CODINV,3,FALSE)=0,"",VLOOKUP(FACTURACION[[#This Row],[REFERENCIA]],CODINV,3,FALSE))</f>
        <v>3165CF12.0</v>
      </c>
      <c r="M7155" s="44" t="str">
        <f>+VLOOKUP(FACTURACION[[#This Row],[REFERENCIA]],CODINV,4,FALSE)</f>
        <v>VÁLVULAS Y MULTIVÁLVULAS</v>
      </c>
      <c r="N7155" s="44" t="str">
        <f>+VLOOKUP(FACTURACION[[#This Row],[REFERENCIA]],CODINV,5,FALSE)</f>
        <v>REGO</v>
      </c>
      <c r="O7155" s="3">
        <v>4</v>
      </c>
      <c r="P7155" s="131">
        <v>18122.439999999999</v>
      </c>
      <c r="Q7155" s="48">
        <f>+FACTURACION[[#This Row],[CANTIDAD]]*FACTURACION[[#This Row],[VR UNITARIO]]/1000</f>
        <v>72.48975999999999</v>
      </c>
      <c r="R7155" s="44" t="str">
        <f>+VLOOKUP(FACTURACION[[#This Row],[NIT]],TABLACLIENTE,5,FALSE)</f>
        <v>CUCUTA</v>
      </c>
    </row>
    <row r="7156" spans="3:18">
      <c r="C7156" s="29">
        <v>2021</v>
      </c>
      <c r="D7156" s="30" t="s">
        <v>268</v>
      </c>
      <c r="E7156" s="30">
        <f>MONTH(FACTURACION[[#This Row],[MES]]&amp;1)</f>
        <v>3</v>
      </c>
      <c r="F7156" s="223">
        <f>DATE(FACTURACION[[#This Row],[AÑO]],FACTURACION[[#This Row],[Mes numero]],1)</f>
        <v>44256</v>
      </c>
      <c r="G7156" s="160" t="s">
        <v>5756</v>
      </c>
      <c r="H7156" s="25">
        <v>800202395</v>
      </c>
      <c r="I7156" s="44" t="str">
        <f>+VLOOKUP(FACTURACION[[#This Row],[NIT]],TABLACLIENTE,2,FALSE)</f>
        <v>EFIGAS GAS NATURAL S.A. E.S.P. (EFIGAS S.A. E.S.P.)</v>
      </c>
      <c r="J7156" s="3" t="s">
        <v>262</v>
      </c>
      <c r="K7156" s="44" t="str">
        <f>+VLOOKUP(FACTURACION[[#This Row],[REFERENCIA]],CODINV,2,FALSE)</f>
        <v>MEDIDOR AL-425 C:1 1/4" MAOP 25 PSIG</v>
      </c>
      <c r="L7156" s="44" t="str">
        <f>IF(VLOOKUP(FACTURACION[[#This Row],[REFERENCIA]],CODINV,3,FALSE)=0,"",VLOOKUP(FACTURACION[[#This Row],[REFERENCIA]],CODINV,3,FALSE))</f>
        <v/>
      </c>
      <c r="M7156" s="44" t="str">
        <f>+VLOOKUP(FACTURACION[[#This Row],[REFERENCIA]],CODINV,4,FALSE)</f>
        <v>MEDIDORES</v>
      </c>
      <c r="N7156" s="44" t="str">
        <f>+VLOOKUP(FACTURACION[[#This Row],[REFERENCIA]],CODINV,5,FALSE)</f>
        <v>HONEYWELL</v>
      </c>
      <c r="O7156" s="3">
        <v>3</v>
      </c>
      <c r="P7156" s="131">
        <v>729473</v>
      </c>
      <c r="Q7156" s="48">
        <f>+FACTURACION[[#This Row],[CANTIDAD]]*FACTURACION[[#This Row],[VR UNITARIO]]/1000</f>
        <v>2188.4189999999999</v>
      </c>
      <c r="R7156" s="44" t="str">
        <f>+VLOOKUP(FACTURACION[[#This Row],[NIT]],TABLACLIENTE,5,FALSE)</f>
        <v>MANIZALES</v>
      </c>
    </row>
    <row r="7157" spans="3:18">
      <c r="C7157" s="29">
        <v>2021</v>
      </c>
      <c r="D7157" s="30" t="s">
        <v>268</v>
      </c>
      <c r="E7157" s="30">
        <f>MONTH(FACTURACION[[#This Row],[MES]]&amp;1)</f>
        <v>3</v>
      </c>
      <c r="F7157" s="223">
        <f>DATE(FACTURACION[[#This Row],[AÑO]],FACTURACION[[#This Row],[Mes numero]],1)</f>
        <v>44256</v>
      </c>
      <c r="G7157" s="160" t="s">
        <v>5757</v>
      </c>
      <c r="H7157" s="25">
        <v>890101691</v>
      </c>
      <c r="I7157" s="44" t="str">
        <f>+VLOOKUP(FACTURACION[[#This Row],[NIT]],TABLACLIENTE,2,FALSE)</f>
        <v>GASES DEL CARIBE S.A.E.S.P. (GASCARIBE S.A E.S.P.)</v>
      </c>
      <c r="J7157" s="3" t="s">
        <v>132</v>
      </c>
      <c r="K7157" s="44" t="str">
        <f>+VLOOKUP(FACTURACION[[#This Row],[REFERENCIA]],CODINV,2,FALSE)</f>
        <v>KIT REPARACION BUNA N 80</v>
      </c>
      <c r="L7157" s="44" t="str">
        <f>IF(VLOOKUP(FACTURACION[[#This Row],[REFERENCIA]],CODINV,3,FALSE)=0,"",VLOOKUP(FACTURACION[[#This Row],[REFERENCIA]],CODINV,3,FALSE))</f>
        <v>73914K010</v>
      </c>
      <c r="M7157" s="44" t="str">
        <f>+VLOOKUP(FACTURACION[[#This Row],[REFERENCIA]],CODINV,4,FALSE)</f>
        <v>REPUESTOS Y ACCESORIOS</v>
      </c>
      <c r="N7157" s="44" t="str">
        <f>+VLOOKUP(FACTURACION[[#This Row],[REFERENCIA]],CODINV,5,FALSE)</f>
        <v>HONEYWELL</v>
      </c>
      <c r="O7157" s="3">
        <v>150</v>
      </c>
      <c r="P7157" s="131">
        <v>138490</v>
      </c>
      <c r="Q7157" s="48">
        <f>+FACTURACION[[#This Row],[CANTIDAD]]*FACTURACION[[#This Row],[VR UNITARIO]]/1000</f>
        <v>20773.5</v>
      </c>
      <c r="R7157" s="44" t="str">
        <f>+VLOOKUP(FACTURACION[[#This Row],[NIT]],TABLACLIENTE,5,FALSE)</f>
        <v>BARRANQUILLA</v>
      </c>
    </row>
    <row r="7158" spans="3:18">
      <c r="C7158" s="29">
        <v>2021</v>
      </c>
      <c r="D7158" s="30" t="s">
        <v>268</v>
      </c>
      <c r="E7158" s="30">
        <f>MONTH(FACTURACION[[#This Row],[MES]]&amp;1)</f>
        <v>3</v>
      </c>
      <c r="F7158" s="223">
        <f>DATE(FACTURACION[[#This Row],[AÑO]],FACTURACION[[#This Row],[Mes numero]],1)</f>
        <v>44256</v>
      </c>
      <c r="G7158" s="160" t="s">
        <v>5758</v>
      </c>
      <c r="H7158" s="25">
        <v>890105526</v>
      </c>
      <c r="I7158" s="44" t="str">
        <f>+VLOOKUP(FACTURACION[[#This Row],[NIT]],TABLACLIENTE,2,FALSE)</f>
        <v>PROMIGAS S.A. E.S.P.</v>
      </c>
      <c r="J7158" s="3" t="s">
        <v>180</v>
      </c>
      <c r="K7158" s="44" t="str">
        <f>+VLOOKUP(FACTURACION[[#This Row],[REFERENCIA]],CODINV,2,FALSE)</f>
        <v>O-RING, 0.38OD x.25ID BUNA 70</v>
      </c>
      <c r="L7158" s="44" t="str">
        <f>IF(VLOOKUP(FACTURACION[[#This Row],[REFERENCIA]],CODINV,3,FALSE)=0,"",VLOOKUP(FACTURACION[[#This Row],[REFERENCIA]],CODINV,3,FALSE))</f>
        <v>42710P146</v>
      </c>
      <c r="M7158" s="44" t="str">
        <f>+VLOOKUP(FACTURACION[[#This Row],[REFERENCIA]],CODINV,4,FALSE)</f>
        <v>REPUESTOS Y ACCESORIOS</v>
      </c>
      <c r="N7158" s="44" t="str">
        <f>+VLOOKUP(FACTURACION[[#This Row],[REFERENCIA]],CODINV,5,FALSE)</f>
        <v>HONEYWELL</v>
      </c>
      <c r="O7158" s="3">
        <v>30</v>
      </c>
      <c r="P7158" s="131">
        <v>189618.22533333334</v>
      </c>
      <c r="Q7158" s="48">
        <f>+FACTURACION[[#This Row],[CANTIDAD]]*FACTURACION[[#This Row],[VR UNITARIO]]/1000</f>
        <v>5688.5467600000002</v>
      </c>
      <c r="R7158" s="44" t="str">
        <f>+VLOOKUP(FACTURACION[[#This Row],[NIT]],TABLACLIENTE,5,FALSE)</f>
        <v>BARRANQUILLA</v>
      </c>
    </row>
    <row r="7159" spans="3:18">
      <c r="C7159" s="29">
        <v>2021</v>
      </c>
      <c r="D7159" s="30" t="s">
        <v>268</v>
      </c>
      <c r="E7159" s="30">
        <f>MONTH(FACTURACION[[#This Row],[MES]]&amp;1)</f>
        <v>3</v>
      </c>
      <c r="F7159" s="223">
        <f>DATE(FACTURACION[[#This Row],[AÑO]],FACTURACION[[#This Row],[Mes numero]],1)</f>
        <v>44256</v>
      </c>
      <c r="G7159" s="160" t="s">
        <v>5759</v>
      </c>
      <c r="H7159" s="25">
        <v>830051066</v>
      </c>
      <c r="I7159" s="44" t="str">
        <f>+VLOOKUP(FACTURACION[[#This Row],[NIT]],TABLACLIENTE,2,FALSE)</f>
        <v>COMBUSTION Y CONTROL LTDA</v>
      </c>
      <c r="J7159" s="3" t="s">
        <v>262</v>
      </c>
      <c r="K7159" s="44" t="str">
        <f>+VLOOKUP(FACTURACION[[#This Row],[REFERENCIA]],CODINV,2,FALSE)</f>
        <v>MEDIDOR AL-425 C:1 1/4" MAOP 25 PSIG</v>
      </c>
      <c r="L7159" s="44" t="str">
        <f>IF(VLOOKUP(FACTURACION[[#This Row],[REFERENCIA]],CODINV,3,FALSE)=0,"",VLOOKUP(FACTURACION[[#This Row],[REFERENCIA]],CODINV,3,FALSE))</f>
        <v/>
      </c>
      <c r="M7159" s="44" t="str">
        <f>+VLOOKUP(FACTURACION[[#This Row],[REFERENCIA]],CODINV,4,FALSE)</f>
        <v>MEDIDORES</v>
      </c>
      <c r="N7159" s="44" t="str">
        <f>+VLOOKUP(FACTURACION[[#This Row],[REFERENCIA]],CODINV,5,FALSE)</f>
        <v>HONEYWELL</v>
      </c>
      <c r="O7159" s="3">
        <v>1</v>
      </c>
      <c r="P7159" s="131">
        <v>820000</v>
      </c>
      <c r="Q7159" s="48">
        <f>+FACTURACION[[#This Row],[CANTIDAD]]*FACTURACION[[#This Row],[VR UNITARIO]]/1000</f>
        <v>820</v>
      </c>
      <c r="R7159" s="44" t="str">
        <f>+VLOOKUP(FACTURACION[[#This Row],[NIT]],TABLACLIENTE,5,FALSE)</f>
        <v>BOGOTÁ D.C.</v>
      </c>
    </row>
    <row r="7160" spans="3:18">
      <c r="C7160" s="29">
        <v>2021</v>
      </c>
      <c r="D7160" s="30" t="s">
        <v>268</v>
      </c>
      <c r="E7160" s="30">
        <f>MONTH(FACTURACION[[#This Row],[MES]]&amp;1)</f>
        <v>3</v>
      </c>
      <c r="F7160" s="223">
        <f>DATE(FACTURACION[[#This Row],[AÑO]],FACTURACION[[#This Row],[Mes numero]],1)</f>
        <v>44256</v>
      </c>
      <c r="G7160" s="160" t="s">
        <v>5760</v>
      </c>
      <c r="H7160" s="25">
        <v>890101691</v>
      </c>
      <c r="I7160" s="44" t="str">
        <f>+VLOOKUP(FACTURACION[[#This Row],[NIT]],TABLACLIENTE,2,FALSE)</f>
        <v>GASES DEL CARIBE S.A.E.S.P. (GASCARIBE S.A E.S.P.)</v>
      </c>
      <c r="J7160" s="3" t="s">
        <v>215</v>
      </c>
      <c r="K7160" s="44" t="str">
        <f>+VLOOKUP(FACTURACION[[#This Row],[REFERENCIA]],CODINV,2,FALSE)</f>
        <v>COUPLING ELSTER MECANICO 1/2 IPS</v>
      </c>
      <c r="L7160" s="44" t="str">
        <f>IF(VLOOKUP(FACTURACION[[#This Row],[REFERENCIA]],CODINV,3,FALSE)=0,"",VLOOKUP(FACTURACION[[#This Row],[REFERENCIA]],CODINV,3,FALSE))</f>
        <v>50740</v>
      </c>
      <c r="M7160" s="44" t="str">
        <f>+VLOOKUP(FACTURACION[[#This Row],[REFERENCIA]],CODINV,4,FALSE)</f>
        <v>REPUESTOS Y ACCESORIOS</v>
      </c>
      <c r="N7160" s="44" t="str">
        <f>+VLOOKUP(FACTURACION[[#This Row],[REFERENCIA]],CODINV,5,FALSE)</f>
        <v>HONEYWELL</v>
      </c>
      <c r="O7160" s="3">
        <v>375</v>
      </c>
      <c r="P7160" s="131">
        <v>122366.93</v>
      </c>
      <c r="Q7160" s="48">
        <f>+FACTURACION[[#This Row],[CANTIDAD]]*FACTURACION[[#This Row],[VR UNITARIO]]/1000</f>
        <v>45887.598749999997</v>
      </c>
      <c r="R7160" s="44" t="str">
        <f>+VLOOKUP(FACTURACION[[#This Row],[NIT]],TABLACLIENTE,5,FALSE)</f>
        <v>BARRANQUILLA</v>
      </c>
    </row>
    <row r="7161" spans="3:18">
      <c r="C7161" s="29">
        <v>2021</v>
      </c>
      <c r="D7161" s="30" t="s">
        <v>268</v>
      </c>
      <c r="E7161" s="30">
        <f>MONTH(FACTURACION[[#This Row],[MES]]&amp;1)</f>
        <v>3</v>
      </c>
      <c r="F7161" s="223">
        <f>DATE(FACTURACION[[#This Row],[AÑO]],FACTURACION[[#This Row],[Mes numero]],1)</f>
        <v>44256</v>
      </c>
      <c r="G7161" s="160" t="s">
        <v>5761</v>
      </c>
      <c r="H7161" s="121">
        <v>890400869</v>
      </c>
      <c r="I7161" s="44" t="str">
        <f>+VLOOKUP(FACTURACION[[#This Row],[NIT]],TABLACLIENTE,2,FALSE)</f>
        <v>SURTIDORA DE GAS DEL CARIBE S.A. E.S.P. (SURTIGAS S.A. E.S.P.)</v>
      </c>
      <c r="J7161" s="3" t="s">
        <v>1679</v>
      </c>
      <c r="K7161" s="44" t="str">
        <f>+VLOOKUP(FACTURACION[[#This Row],[REFERENCIA]],CODINV,2,FALSE)</f>
        <v>MEDIDOR BK G4 C: DE 1"</v>
      </c>
      <c r="L7161" s="44" t="str">
        <f>IF(VLOOKUP(FACTURACION[[#This Row],[REFERENCIA]],CODINV,3,FALSE)=0,"",VLOOKUP(FACTURACION[[#This Row],[REFERENCIA]],CODINV,3,FALSE))</f>
        <v/>
      </c>
      <c r="M7161" s="44" t="str">
        <f>+VLOOKUP(FACTURACION[[#This Row],[REFERENCIA]],CODINV,4,FALSE)</f>
        <v>MEDIDORES</v>
      </c>
      <c r="N7161" s="44" t="str">
        <f>+VLOOKUP(FACTURACION[[#This Row],[REFERENCIA]],CODINV,5,FALSE)</f>
        <v>HONEYWELL</v>
      </c>
      <c r="O7161" s="3">
        <v>150</v>
      </c>
      <c r="P7161" s="131">
        <v>123120</v>
      </c>
      <c r="Q7161" s="48">
        <f>+FACTURACION[[#This Row],[CANTIDAD]]*FACTURACION[[#This Row],[VR UNITARIO]]/1000</f>
        <v>18468</v>
      </c>
      <c r="R7161" s="44" t="str">
        <f>+VLOOKUP(FACTURACION[[#This Row],[NIT]],TABLACLIENTE,5,FALSE)</f>
        <v>CARTAGENA</v>
      </c>
    </row>
    <row r="7162" spans="3:18">
      <c r="C7162" s="29">
        <v>2021</v>
      </c>
      <c r="D7162" s="30" t="s">
        <v>268</v>
      </c>
      <c r="E7162" s="30">
        <f>MONTH(FACTURACION[[#This Row],[MES]]&amp;1)</f>
        <v>3</v>
      </c>
      <c r="F7162" s="223">
        <f>DATE(FACTURACION[[#This Row],[AÑO]],FACTURACION[[#This Row],[Mes numero]],1)</f>
        <v>44256</v>
      </c>
      <c r="G7162" s="160" t="s">
        <v>5762</v>
      </c>
      <c r="H7162" s="121">
        <v>890400869</v>
      </c>
      <c r="I7162" s="44" t="str">
        <f>+VLOOKUP(FACTURACION[[#This Row],[NIT]],TABLACLIENTE,2,FALSE)</f>
        <v>SURTIDORA DE GAS DEL CARIBE S.A. E.S.P. (SURTIGAS S.A. E.S.P.)</v>
      </c>
      <c r="J7162" s="3" t="s">
        <v>1679</v>
      </c>
      <c r="K7162" s="44" t="str">
        <f>+VLOOKUP(FACTURACION[[#This Row],[REFERENCIA]],CODINV,2,FALSE)</f>
        <v>MEDIDOR BK G4 C: DE 1"</v>
      </c>
      <c r="L7162" s="44" t="str">
        <f>IF(VLOOKUP(FACTURACION[[#This Row],[REFERENCIA]],CODINV,3,FALSE)=0,"",VLOOKUP(FACTURACION[[#This Row],[REFERENCIA]],CODINV,3,FALSE))</f>
        <v/>
      </c>
      <c r="M7162" s="44" t="str">
        <f>+VLOOKUP(FACTURACION[[#This Row],[REFERENCIA]],CODINV,4,FALSE)</f>
        <v>MEDIDORES</v>
      </c>
      <c r="N7162" s="44" t="str">
        <f>+VLOOKUP(FACTURACION[[#This Row],[REFERENCIA]],CODINV,5,FALSE)</f>
        <v>HONEYWELL</v>
      </c>
      <c r="O7162" s="3">
        <v>50</v>
      </c>
      <c r="P7162" s="131">
        <v>123120</v>
      </c>
      <c r="Q7162" s="48">
        <f>+FACTURACION[[#This Row],[CANTIDAD]]*FACTURACION[[#This Row],[VR UNITARIO]]/1000</f>
        <v>6156</v>
      </c>
      <c r="R7162" s="44" t="str">
        <f>+VLOOKUP(FACTURACION[[#This Row],[NIT]],TABLACLIENTE,5,FALSE)</f>
        <v>CARTAGENA</v>
      </c>
    </row>
    <row r="7163" spans="3:18">
      <c r="C7163" s="29">
        <v>2021</v>
      </c>
      <c r="D7163" s="30" t="s">
        <v>268</v>
      </c>
      <c r="E7163" s="30">
        <f>MONTH(FACTURACION[[#This Row],[MES]]&amp;1)</f>
        <v>3</v>
      </c>
      <c r="F7163" s="223">
        <f>DATE(FACTURACION[[#This Row],[AÑO]],FACTURACION[[#This Row],[Mes numero]],1)</f>
        <v>44256</v>
      </c>
      <c r="G7163" s="160" t="s">
        <v>5763</v>
      </c>
      <c r="H7163" s="121">
        <v>890501073</v>
      </c>
      <c r="I7163" s="44" t="str">
        <f>+VLOOKUP(FACTURACION[[#This Row],[NIT]],TABLACLIENTE,2,FALSE)</f>
        <v>COMERCIAL INDUSTRIAL NACIONAL S.A. CINSA</v>
      </c>
      <c r="J7163" s="3" t="s">
        <v>750</v>
      </c>
      <c r="K7163" s="44" t="str">
        <f>+VLOOKUP(FACTURACION[[#This Row],[REFERENCIA]],CODINV,2,FALSE)</f>
        <v>ROTOGAGE</v>
      </c>
      <c r="L7163" s="44" t="str">
        <f>IF(VLOOKUP(FACTURACION[[#This Row],[REFERENCIA]],CODINV,3,FALSE)=0,"",VLOOKUP(FACTURACION[[#This Row],[REFERENCIA]],CODINV,3,FALSE))</f>
        <v>A9094TS</v>
      </c>
      <c r="M7163" s="44" t="str">
        <f>+VLOOKUP(FACTURACION[[#This Row],[REFERENCIA]],CODINV,4,FALSE)</f>
        <v>MEDIDORES</v>
      </c>
      <c r="N7163" s="44" t="str">
        <f>+VLOOKUP(FACTURACION[[#This Row],[REFERENCIA]],CODINV,5,FALSE)</f>
        <v>REGO</v>
      </c>
      <c r="O7163" s="3">
        <v>4</v>
      </c>
      <c r="P7163" s="131">
        <v>1520937.81</v>
      </c>
      <c r="Q7163" s="48">
        <f>+FACTURACION[[#This Row],[CANTIDAD]]*FACTURACION[[#This Row],[VR UNITARIO]]/1000</f>
        <v>6083.7512400000005</v>
      </c>
      <c r="R7163" s="44" t="str">
        <f>+VLOOKUP(FACTURACION[[#This Row],[NIT]],TABLACLIENTE,5,FALSE)</f>
        <v>CUCUTA</v>
      </c>
    </row>
    <row r="7164" spans="3:18">
      <c r="C7164" s="29">
        <v>2021</v>
      </c>
      <c r="D7164" s="30" t="s">
        <v>268</v>
      </c>
      <c r="E7164" s="30">
        <f>MONTH(FACTURACION[[#This Row],[MES]]&amp;1)</f>
        <v>3</v>
      </c>
      <c r="F7164" s="223">
        <f>DATE(FACTURACION[[#This Row],[AÑO]],FACTURACION[[#This Row],[Mes numero]],1)</f>
        <v>44256</v>
      </c>
      <c r="G7164" s="160" t="s">
        <v>5763</v>
      </c>
      <c r="H7164" s="121">
        <v>890501073</v>
      </c>
      <c r="I7164" s="44" t="str">
        <f>+VLOOKUP(FACTURACION[[#This Row],[NIT]],TABLACLIENTE,2,FALSE)</f>
        <v>COMERCIAL INDUSTRIAL NACIONAL S.A. CINSA</v>
      </c>
      <c r="J7164" s="3" t="s">
        <v>93</v>
      </c>
      <c r="K7164" s="44" t="str">
        <f>+VLOOKUP(FACTURACION[[#This Row],[REFERENCIA]],CODINV,2,FALSE)</f>
        <v>VALVULA DE GLOBO 2"</v>
      </c>
      <c r="L7164" s="44" t="str">
        <f>IF(VLOOKUP(FACTURACION[[#This Row],[REFERENCIA]],CODINV,3,FALSE)=0,"",VLOOKUP(FACTURACION[[#This Row],[REFERENCIA]],CODINV,3,FALSE))</f>
        <v>A7513AP</v>
      </c>
      <c r="M7164" s="44" t="str">
        <f>+VLOOKUP(FACTURACION[[#This Row],[REFERENCIA]],CODINV,4,FALSE)</f>
        <v>VÁLVULAS Y MULTIVÁLVULAS</v>
      </c>
      <c r="N7164" s="44" t="str">
        <f>+VLOOKUP(FACTURACION[[#This Row],[REFERENCIA]],CODINV,5,FALSE)</f>
        <v>REGO</v>
      </c>
      <c r="O7164" s="3">
        <v>7</v>
      </c>
      <c r="P7164" s="131">
        <v>745171.04</v>
      </c>
      <c r="Q7164" s="48">
        <f>+FACTURACION[[#This Row],[CANTIDAD]]*FACTURACION[[#This Row],[VR UNITARIO]]/1000</f>
        <v>5216.1972800000003</v>
      </c>
      <c r="R7164" s="44" t="str">
        <f>+VLOOKUP(FACTURACION[[#This Row],[NIT]],TABLACLIENTE,5,FALSE)</f>
        <v>CUCUTA</v>
      </c>
    </row>
    <row r="7165" spans="3:18">
      <c r="C7165" s="29">
        <v>2021</v>
      </c>
      <c r="D7165" s="30" t="s">
        <v>268</v>
      </c>
      <c r="E7165" s="30">
        <f>MONTH(FACTURACION[[#This Row],[MES]]&amp;1)</f>
        <v>3</v>
      </c>
      <c r="F7165" s="223">
        <f>DATE(FACTURACION[[#This Row],[AÑO]],FACTURACION[[#This Row],[Mes numero]],1)</f>
        <v>44256</v>
      </c>
      <c r="G7165" s="160" t="s">
        <v>5763</v>
      </c>
      <c r="H7165" s="121">
        <v>890501073</v>
      </c>
      <c r="I7165" s="44" t="str">
        <f>+VLOOKUP(FACTURACION[[#This Row],[NIT]],TABLACLIENTE,2,FALSE)</f>
        <v>COMERCIAL INDUSTRIAL NACIONAL S.A. CINSA</v>
      </c>
      <c r="J7165" s="3" t="s">
        <v>51</v>
      </c>
      <c r="K7165" s="44" t="str">
        <f>+VLOOKUP(FACTURACION[[#This Row],[REFERENCIA]],CODINV,2,FALSE)</f>
        <v>DIP TUBE 60"</v>
      </c>
      <c r="L7165" s="44" t="str">
        <f>IF(VLOOKUP(FACTURACION[[#This Row],[REFERENCIA]],CODINV,3,FALSE)=0,"",VLOOKUP(FACTURACION[[#This Row],[REFERENCIA]],CODINV,3,FALSE))</f>
        <v>A9091M60</v>
      </c>
      <c r="M7165" s="44" t="str">
        <f>+VLOOKUP(FACTURACION[[#This Row],[REFERENCIA]],CODINV,4,FALSE)</f>
        <v>REPUESTOS Y ACCESORIOS</v>
      </c>
      <c r="N7165" s="44" t="str">
        <f>+VLOOKUP(FACTURACION[[#This Row],[REFERENCIA]],CODINV,5,FALSE)</f>
        <v>REGO</v>
      </c>
      <c r="O7165" s="3">
        <v>5</v>
      </c>
      <c r="P7165" s="131">
        <v>240608.16</v>
      </c>
      <c r="Q7165" s="48">
        <f>+FACTURACION[[#This Row],[CANTIDAD]]*FACTURACION[[#This Row],[VR UNITARIO]]/1000</f>
        <v>1203.0408</v>
      </c>
      <c r="R7165" s="44" t="str">
        <f>+VLOOKUP(FACTURACION[[#This Row],[NIT]],TABLACLIENTE,5,FALSE)</f>
        <v>CUCUTA</v>
      </c>
    </row>
    <row r="7166" spans="3:18">
      <c r="C7166" s="29">
        <v>2021</v>
      </c>
      <c r="D7166" s="30" t="s">
        <v>268</v>
      </c>
      <c r="E7166" s="30">
        <f>MONTH(FACTURACION[[#This Row],[MES]]&amp;1)</f>
        <v>3</v>
      </c>
      <c r="F7166" s="223">
        <f>DATE(FACTURACION[[#This Row],[AÑO]],FACTURACION[[#This Row],[Mes numero]],1)</f>
        <v>44256</v>
      </c>
      <c r="G7166" s="160" t="s">
        <v>5763</v>
      </c>
      <c r="H7166" s="121">
        <v>890501073</v>
      </c>
      <c r="I7166" s="44" t="str">
        <f>+VLOOKUP(FACTURACION[[#This Row],[NIT]],TABLACLIENTE,2,FALSE)</f>
        <v>COMERCIAL INDUSTRIAL NACIONAL S.A. CINSA</v>
      </c>
      <c r="J7166" s="3" t="s">
        <v>221</v>
      </c>
      <c r="K7166" s="44" t="str">
        <f>+VLOOKUP(FACTURACION[[#This Row],[REFERENCIA]],CODINV,2,FALSE)</f>
        <v>VALVULA ESV 1 1/4"</v>
      </c>
      <c r="L7166" s="44" t="str">
        <f>IF(VLOOKUP(FACTURACION[[#This Row],[REFERENCIA]],CODINV,3,FALSE)=0,"",VLOOKUP(FACTURACION[[#This Row],[REFERENCIA]],CODINV,3,FALSE))</f>
        <v>6010</v>
      </c>
      <c r="M7166" s="44" t="str">
        <f>+VLOOKUP(FACTURACION[[#This Row],[REFERENCIA]],CODINV,4,FALSE)</f>
        <v>VÁLVULAS Y MULTIVÁLVULAS</v>
      </c>
      <c r="N7166" s="44" t="str">
        <f>+VLOOKUP(FACTURACION[[#This Row],[REFERENCIA]],CODINV,5,FALSE)</f>
        <v>REGO</v>
      </c>
      <c r="O7166" s="3">
        <v>6</v>
      </c>
      <c r="P7166" s="131">
        <v>1403138.95</v>
      </c>
      <c r="Q7166" s="48">
        <f>+FACTURACION[[#This Row],[CANTIDAD]]*FACTURACION[[#This Row],[VR UNITARIO]]/1000</f>
        <v>8418.8336999999992</v>
      </c>
      <c r="R7166" s="44" t="str">
        <f>+VLOOKUP(FACTURACION[[#This Row],[NIT]],TABLACLIENTE,5,FALSE)</f>
        <v>CUCUTA</v>
      </c>
    </row>
    <row r="7167" spans="3:18">
      <c r="C7167" s="29">
        <v>2021</v>
      </c>
      <c r="D7167" s="30" t="s">
        <v>268</v>
      </c>
      <c r="E7167" s="30">
        <f>MONTH(FACTURACION[[#This Row],[MES]]&amp;1)</f>
        <v>3</v>
      </c>
      <c r="F7167" s="223">
        <f>DATE(FACTURACION[[#This Row],[AÑO]],FACTURACION[[#This Row],[Mes numero]],1)</f>
        <v>44256</v>
      </c>
      <c r="G7167" s="160" t="s">
        <v>5764</v>
      </c>
      <c r="H7167" s="25">
        <v>860033633</v>
      </c>
      <c r="I7167" s="44" t="str">
        <f>+VLOOKUP(FACTURACION[[#This Row],[NIT]],TABLACLIENTE,2,FALSE)</f>
        <v>RAYOGAS S.A. E.S.P.</v>
      </c>
      <c r="J7167" s="3" t="s">
        <v>5654</v>
      </c>
      <c r="K7167" s="44" t="str">
        <f>+VLOOKUP(FACTURACION[[#This Row],[REFERENCIA]],CODINV,2,FALSE)</f>
        <v>TRENZA COBRE POOL</v>
      </c>
      <c r="L7167" s="44" t="str">
        <f>IF(VLOOKUP(FACTURACION[[#This Row],[REFERENCIA]],CODINV,3,FALSE)=0,"",VLOOKUP(FACTURACION[[#This Row],[REFERENCIA]],CODINV,3,FALSE))</f>
        <v>912PS20</v>
      </c>
      <c r="M7167" s="44" t="str">
        <f>+VLOOKUP(FACTURACION[[#This Row],[REFERENCIA]],CODINV,4,FALSE)</f>
        <v>REPUESTOS Y ACCESORIOS</v>
      </c>
      <c r="N7167" s="44" t="str">
        <f>+VLOOKUP(FACTURACION[[#This Row],[REFERENCIA]],CODINV,5,FALSE)</f>
        <v>REGO</v>
      </c>
      <c r="O7167" s="3">
        <v>5</v>
      </c>
      <c r="P7167" s="131">
        <v>45000</v>
      </c>
      <c r="Q7167" s="48">
        <f>+FACTURACION[[#This Row],[CANTIDAD]]*FACTURACION[[#This Row],[VR UNITARIO]]/1000</f>
        <v>225</v>
      </c>
      <c r="R7167" s="44" t="str">
        <f>+VLOOKUP(FACTURACION[[#This Row],[NIT]],TABLACLIENTE,5,FALSE)</f>
        <v>BOGOTÁ D.C.</v>
      </c>
    </row>
    <row r="7168" spans="3:18">
      <c r="C7168" s="29">
        <v>2021</v>
      </c>
      <c r="D7168" s="30" t="s">
        <v>268</v>
      </c>
      <c r="E7168" s="30">
        <f>MONTH(FACTURACION[[#This Row],[MES]]&amp;1)</f>
        <v>3</v>
      </c>
      <c r="F7168" s="223">
        <f>DATE(FACTURACION[[#This Row],[AÑO]],FACTURACION[[#This Row],[Mes numero]],1)</f>
        <v>44256</v>
      </c>
      <c r="G7168" s="160" t="s">
        <v>5765</v>
      </c>
      <c r="H7168" s="25">
        <v>860033633</v>
      </c>
      <c r="I7168" s="44" t="str">
        <f>+VLOOKUP(FACTURACION[[#This Row],[NIT]],TABLACLIENTE,2,FALSE)</f>
        <v>RAYOGAS S.A. E.S.P.</v>
      </c>
      <c r="J7168" s="3" t="s">
        <v>190</v>
      </c>
      <c r="K7168" s="44" t="str">
        <f>+VLOOKUP(FACTURACION[[#This Row],[REFERENCIA]],CODINV,2,FALSE)</f>
        <v>VALVULA DE GLOBO 3/4" RECTA</v>
      </c>
      <c r="L7168" s="44" t="str">
        <f>IF(VLOOKUP(FACTURACION[[#This Row],[REFERENCIA]],CODINV,3,FALSE)=0,"",VLOOKUP(FACTURACION[[#This Row],[REFERENCIA]],CODINV,3,FALSE))</f>
        <v>7705P</v>
      </c>
      <c r="M7168" s="44" t="str">
        <f>+VLOOKUP(FACTURACION[[#This Row],[REFERENCIA]],CODINV,4,FALSE)</f>
        <v>VÁLVULAS Y MULTIVÁLVULAS</v>
      </c>
      <c r="N7168" s="44" t="str">
        <f>+VLOOKUP(FACTURACION[[#This Row],[REFERENCIA]],CODINV,5,FALSE)</f>
        <v>REGO</v>
      </c>
      <c r="O7168" s="3">
        <v>1</v>
      </c>
      <c r="P7168" s="131">
        <v>230040</v>
      </c>
      <c r="Q7168" s="48">
        <f>+FACTURACION[[#This Row],[CANTIDAD]]*FACTURACION[[#This Row],[VR UNITARIO]]/1000</f>
        <v>230.04</v>
      </c>
      <c r="R7168" s="44" t="str">
        <f>+VLOOKUP(FACTURACION[[#This Row],[NIT]],TABLACLIENTE,5,FALSE)</f>
        <v>BOGOTÁ D.C.</v>
      </c>
    </row>
    <row r="7169" spans="3:18">
      <c r="C7169" s="29">
        <v>2021</v>
      </c>
      <c r="D7169" s="30" t="s">
        <v>268</v>
      </c>
      <c r="E7169" s="30">
        <f>MONTH(FACTURACION[[#This Row],[MES]]&amp;1)</f>
        <v>3</v>
      </c>
      <c r="F7169" s="223">
        <f>DATE(FACTURACION[[#This Row],[AÑO]],FACTURACION[[#This Row],[Mes numero]],1)</f>
        <v>44256</v>
      </c>
      <c r="G7169" s="160" t="s">
        <v>5766</v>
      </c>
      <c r="H7169" s="121">
        <v>890501073</v>
      </c>
      <c r="I7169" s="44" t="str">
        <f>+VLOOKUP(FACTURACION[[#This Row],[NIT]],TABLACLIENTE,2,FALSE)</f>
        <v>COMERCIAL INDUSTRIAL NACIONAL S.A. CINSA</v>
      </c>
      <c r="J7169" s="3" t="s">
        <v>952</v>
      </c>
      <c r="K7169" s="44" t="str">
        <f>+VLOOKUP(FACTURACION[[#This Row],[REFERENCIA]],CODINV,2,FALSE)</f>
        <v>ROTOGAGE A9092R</v>
      </c>
      <c r="L7169" s="44" t="str">
        <f>IF(VLOOKUP(FACTURACION[[#This Row],[REFERENCIA]],CODINV,3,FALSE)=0,"",VLOOKUP(FACTURACION[[#This Row],[REFERENCIA]],CODINV,3,FALSE))</f>
        <v>A9092R</v>
      </c>
      <c r="M7169" s="44" t="str">
        <f>+VLOOKUP(FACTURACION[[#This Row],[REFERENCIA]],CODINV,4,FALSE)</f>
        <v>MEDIDORES</v>
      </c>
      <c r="N7169" s="44" t="str">
        <f>+VLOOKUP(FACTURACION[[#This Row],[REFERENCIA]],CODINV,5,FALSE)</f>
        <v>REGO</v>
      </c>
      <c r="O7169" s="3">
        <v>1</v>
      </c>
      <c r="P7169" s="131">
        <v>1113170</v>
      </c>
      <c r="Q7169" s="48">
        <f>+FACTURACION[[#This Row],[CANTIDAD]]*FACTURACION[[#This Row],[VR UNITARIO]]/1000</f>
        <v>1113.17</v>
      </c>
      <c r="R7169" s="44" t="str">
        <f>+VLOOKUP(FACTURACION[[#This Row],[NIT]],TABLACLIENTE,5,FALSE)</f>
        <v>CUCUTA</v>
      </c>
    </row>
    <row r="7170" spans="3:18">
      <c r="C7170" s="29">
        <v>2021</v>
      </c>
      <c r="D7170" s="30" t="s">
        <v>268</v>
      </c>
      <c r="E7170" s="30">
        <f>MONTH(FACTURACION[[#This Row],[MES]]&amp;1)</f>
        <v>3</v>
      </c>
      <c r="F7170" s="223">
        <f>DATE(FACTURACION[[#This Row],[AÑO]],FACTURACION[[#This Row],[Mes numero]],1)</f>
        <v>44256</v>
      </c>
      <c r="G7170" s="160" t="s">
        <v>5766</v>
      </c>
      <c r="H7170" s="121">
        <v>890501073</v>
      </c>
      <c r="I7170" s="44" t="str">
        <f>+VLOOKUP(FACTURACION[[#This Row],[NIT]],TABLACLIENTE,2,FALSE)</f>
        <v>COMERCIAL INDUSTRIAL NACIONAL S.A. CINSA</v>
      </c>
      <c r="J7170" s="3" t="s">
        <v>15</v>
      </c>
      <c r="K7170" s="44" t="str">
        <f>+VLOOKUP(FACTURACION[[#This Row],[REFERENCIA]],CODINV,2,FALSE)</f>
        <v>DIP TUBE ROTOGAGE 24"</v>
      </c>
      <c r="L7170" s="44" t="str">
        <f>IF(VLOOKUP(FACTURACION[[#This Row],[REFERENCIA]],CODINV,3,FALSE)=0,"",VLOOKUP(FACTURACION[[#This Row],[REFERENCIA]],CODINV,3,FALSE))</f>
        <v>A9091M24</v>
      </c>
      <c r="M7170" s="44" t="str">
        <f>+VLOOKUP(FACTURACION[[#This Row],[REFERENCIA]],CODINV,4,FALSE)</f>
        <v>REPUESTOS Y ACCESORIOS</v>
      </c>
      <c r="N7170" s="44" t="str">
        <f>+VLOOKUP(FACTURACION[[#This Row],[REFERENCIA]],CODINV,5,FALSE)</f>
        <v>REGO</v>
      </c>
      <c r="O7170" s="3">
        <v>2</v>
      </c>
      <c r="P7170" s="131">
        <v>98895.94</v>
      </c>
      <c r="Q7170" s="48">
        <f>+FACTURACION[[#This Row],[CANTIDAD]]*FACTURACION[[#This Row],[VR UNITARIO]]/1000</f>
        <v>197.79187999999999</v>
      </c>
      <c r="R7170" s="44" t="str">
        <f>+VLOOKUP(FACTURACION[[#This Row],[NIT]],TABLACLIENTE,5,FALSE)</f>
        <v>CUCUTA</v>
      </c>
    </row>
    <row r="7171" spans="3:18">
      <c r="C7171" s="29">
        <v>2021</v>
      </c>
      <c r="D7171" s="30" t="s">
        <v>268</v>
      </c>
      <c r="E7171" s="30">
        <f>MONTH(FACTURACION[[#This Row],[MES]]&amp;1)</f>
        <v>3</v>
      </c>
      <c r="F7171" s="223">
        <f>DATE(FACTURACION[[#This Row],[AÑO]],FACTURACION[[#This Row],[Mes numero]],1)</f>
        <v>44256</v>
      </c>
      <c r="G7171" s="160" t="s">
        <v>5766</v>
      </c>
      <c r="H7171" s="121">
        <v>890501073</v>
      </c>
      <c r="I7171" s="44" t="str">
        <f>+VLOOKUP(FACTURACION[[#This Row],[NIT]],TABLACLIENTE,2,FALSE)</f>
        <v>COMERCIAL INDUSTRIAL NACIONAL S.A. CINSA</v>
      </c>
      <c r="J7171" s="3" t="s">
        <v>36</v>
      </c>
      <c r="K7171" s="44" t="str">
        <f>+VLOOKUP(FACTURACION[[#This Row],[REFERENCIA]],CODINV,2,FALSE)</f>
        <v>VALVULA DE EXCESO DE FLUJO 3/4"</v>
      </c>
      <c r="L7171" s="44" t="str">
        <f>IF(VLOOKUP(FACTURACION[[#This Row],[REFERENCIA]],CODINV,3,FALSE)=0,"",VLOOKUP(FACTURACION[[#This Row],[REFERENCIA]],CODINV,3,FALSE))</f>
        <v>3272G</v>
      </c>
      <c r="M7171" s="44" t="str">
        <f>+VLOOKUP(FACTURACION[[#This Row],[REFERENCIA]],CODINV,4,FALSE)</f>
        <v>VÁLVULAS Y MULTIVÁLVULAS</v>
      </c>
      <c r="N7171" s="44" t="str">
        <f>+VLOOKUP(FACTURACION[[#This Row],[REFERENCIA]],CODINV,5,FALSE)</f>
        <v>REGO</v>
      </c>
      <c r="O7171" s="3">
        <v>1</v>
      </c>
      <c r="P7171" s="131">
        <v>153643</v>
      </c>
      <c r="Q7171" s="48">
        <f>+FACTURACION[[#This Row],[CANTIDAD]]*FACTURACION[[#This Row],[VR UNITARIO]]/1000</f>
        <v>153.643</v>
      </c>
      <c r="R7171" s="44" t="str">
        <f>+VLOOKUP(FACTURACION[[#This Row],[NIT]],TABLACLIENTE,5,FALSE)</f>
        <v>CUCUTA</v>
      </c>
    </row>
    <row r="7172" spans="3:18">
      <c r="C7172" s="29">
        <v>2021</v>
      </c>
      <c r="D7172" s="30" t="s">
        <v>268</v>
      </c>
      <c r="E7172" s="30">
        <f>MONTH(FACTURACION[[#This Row],[MES]]&amp;1)</f>
        <v>3</v>
      </c>
      <c r="F7172" s="223">
        <f>DATE(FACTURACION[[#This Row],[AÑO]],FACTURACION[[#This Row],[Mes numero]],1)</f>
        <v>44256</v>
      </c>
      <c r="G7172" s="160" t="s">
        <v>5766</v>
      </c>
      <c r="H7172" s="121">
        <v>890501073</v>
      </c>
      <c r="I7172" s="44" t="str">
        <f>+VLOOKUP(FACTURACION[[#This Row],[NIT]],TABLACLIENTE,2,FALSE)</f>
        <v>COMERCIAL INDUSTRIAL NACIONAL S.A. CINSA</v>
      </c>
      <c r="J7172" s="3" t="s">
        <v>4293</v>
      </c>
      <c r="K7172" s="44" t="str">
        <f>+VLOOKUP(FACTURACION[[#This Row],[REFERENCIA]],CODINV,2,FALSE)</f>
        <v>VALVULA CHEQUE NO RETROCESO 1 1/4"</v>
      </c>
      <c r="L7172" s="44" t="str">
        <f>IF(VLOOKUP(FACTURACION[[#This Row],[REFERENCIA]],CODINV,3,FALSE)=0,"",VLOOKUP(FACTURACION[[#This Row],[REFERENCIA]],CODINV,3,FALSE))</f>
        <v>3176</v>
      </c>
      <c r="M7172" s="44" t="str">
        <f>+VLOOKUP(FACTURACION[[#This Row],[REFERENCIA]],CODINV,4,FALSE)</f>
        <v>VÁLVULAS Y MULTIVÁLVULAS</v>
      </c>
      <c r="N7172" s="44" t="str">
        <f>+VLOOKUP(FACTURACION[[#This Row],[REFERENCIA]],CODINV,5,FALSE)</f>
        <v>REGO</v>
      </c>
      <c r="O7172" s="3">
        <v>1</v>
      </c>
      <c r="P7172" s="131">
        <v>184126.96</v>
      </c>
      <c r="Q7172" s="48">
        <f>+FACTURACION[[#This Row],[CANTIDAD]]*FACTURACION[[#This Row],[VR UNITARIO]]/1000</f>
        <v>184.12696</v>
      </c>
      <c r="R7172" s="44" t="str">
        <f>+VLOOKUP(FACTURACION[[#This Row],[NIT]],TABLACLIENTE,5,FALSE)</f>
        <v>CUCUTA</v>
      </c>
    </row>
    <row r="7173" spans="3:18">
      <c r="C7173" s="29">
        <v>2021</v>
      </c>
      <c r="D7173" s="30" t="s">
        <v>268</v>
      </c>
      <c r="E7173" s="30">
        <f>MONTH(FACTURACION[[#This Row],[MES]]&amp;1)</f>
        <v>3</v>
      </c>
      <c r="F7173" s="223">
        <f>DATE(FACTURACION[[#This Row],[AÑO]],FACTURACION[[#This Row],[Mes numero]],1)</f>
        <v>44256</v>
      </c>
      <c r="G7173" s="160" t="s">
        <v>5767</v>
      </c>
      <c r="H7173" s="25">
        <v>890503900</v>
      </c>
      <c r="I7173" s="44" t="str">
        <f>+VLOOKUP(FACTURACION[[#This Row],[NIT]],TABLACLIENTE,2,FALSE)</f>
        <v>GASES DEL ORIENTE S.A. E.S.P.</v>
      </c>
      <c r="J7173" s="3" t="s">
        <v>3786</v>
      </c>
      <c r="K7173" s="44" t="str">
        <f>+VLOOKUP(FACTURACION[[#This Row],[REFERENCIA]],CODINV,2,FALSE)</f>
        <v>HX HD SCR, 5/16-18X2,27</v>
      </c>
      <c r="L7173" s="44" t="str">
        <f>IF(VLOOKUP(FACTURACION[[#This Row],[REFERENCIA]],CODINV,3,FALSE)=0,"",VLOOKUP(FACTURACION[[#This Row],[REFERENCIA]],CODINV,3,FALSE))</f>
        <v>78000P107</v>
      </c>
      <c r="M7173" s="44" t="str">
        <f>+VLOOKUP(FACTURACION[[#This Row],[REFERENCIA]],CODINV,4,FALSE)</f>
        <v>REPUESTOS Y ACCESORIOS</v>
      </c>
      <c r="N7173" s="44" t="str">
        <f>+VLOOKUP(FACTURACION[[#This Row],[REFERENCIA]],CODINV,5,FALSE)</f>
        <v>HONEYWELL</v>
      </c>
      <c r="O7173" s="3">
        <v>20</v>
      </c>
      <c r="P7173" s="131">
        <v>78527.790000000008</v>
      </c>
      <c r="Q7173" s="48">
        <f>+FACTURACION[[#This Row],[CANTIDAD]]*FACTURACION[[#This Row],[VR UNITARIO]]/1000</f>
        <v>1570.5558000000003</v>
      </c>
      <c r="R7173" s="44" t="str">
        <f>+VLOOKUP(FACTURACION[[#This Row],[NIT]],TABLACLIENTE,5,FALSE)</f>
        <v>CUCUTA</v>
      </c>
    </row>
    <row r="7174" spans="3:18">
      <c r="C7174" s="29">
        <v>2021</v>
      </c>
      <c r="D7174" s="30" t="s">
        <v>268</v>
      </c>
      <c r="E7174" s="30">
        <f>MONTH(FACTURACION[[#This Row],[MES]]&amp;1)</f>
        <v>3</v>
      </c>
      <c r="F7174" s="223">
        <f>DATE(FACTURACION[[#This Row],[AÑO]],FACTURACION[[#This Row],[Mes numero]],1)</f>
        <v>44256</v>
      </c>
      <c r="G7174" s="160" t="s">
        <v>5768</v>
      </c>
      <c r="H7174" s="25">
        <v>890503900</v>
      </c>
      <c r="I7174" s="44" t="str">
        <f>+VLOOKUP(FACTURACION[[#This Row],[NIT]],TABLACLIENTE,2,FALSE)</f>
        <v>GASES DEL ORIENTE S.A. E.S.P.</v>
      </c>
      <c r="J7174" s="3" t="s">
        <v>102</v>
      </c>
      <c r="K7174" s="44" t="str">
        <f>+VLOOKUP(FACTURACION[[#This Row],[REFERENCIA]],CODINV,2,FALSE)</f>
        <v>MEDIDOR ROTATIVO G 250</v>
      </c>
      <c r="L7174" s="44" t="str">
        <f>IF(VLOOKUP(FACTURACION[[#This Row],[REFERENCIA]],CODINV,3,FALSE)=0,"",VLOOKUP(FACTURACION[[#This Row],[REFERENCIA]],CODINV,3,FALSE))</f>
        <v/>
      </c>
      <c r="M7174" s="44" t="str">
        <f>+VLOOKUP(FACTURACION[[#This Row],[REFERENCIA]],CODINV,4,FALSE)</f>
        <v>MEDIDORES</v>
      </c>
      <c r="N7174" s="44" t="str">
        <f>+VLOOKUP(FACTURACION[[#This Row],[REFERENCIA]],CODINV,5,FALSE)</f>
        <v>HONEYWELL</v>
      </c>
      <c r="O7174" s="3">
        <v>0</v>
      </c>
      <c r="P7174" s="131">
        <v>10529877.5</v>
      </c>
      <c r="Q7174" s="48">
        <f>+FACTURACION[[#This Row],[CANTIDAD]]*FACTURACION[[#This Row],[VR UNITARIO]]/1000</f>
        <v>0</v>
      </c>
      <c r="R7174" s="44" t="str">
        <f>+VLOOKUP(FACTURACION[[#This Row],[NIT]],TABLACLIENTE,5,FALSE)</f>
        <v>CUCUTA</v>
      </c>
    </row>
    <row r="7175" spans="3:18">
      <c r="C7175" s="29">
        <v>2021</v>
      </c>
      <c r="D7175" s="30" t="s">
        <v>268</v>
      </c>
      <c r="E7175" s="30">
        <f>MONTH(FACTURACION[[#This Row],[MES]]&amp;1)</f>
        <v>3</v>
      </c>
      <c r="F7175" s="223">
        <f>DATE(FACTURACION[[#This Row],[AÑO]],FACTURACION[[#This Row],[Mes numero]],1)</f>
        <v>44256</v>
      </c>
      <c r="G7175" s="160" t="s">
        <v>5769</v>
      </c>
      <c r="H7175" s="25">
        <v>890101691</v>
      </c>
      <c r="I7175" s="44" t="str">
        <f>+VLOOKUP(FACTURACION[[#This Row],[NIT]],TABLACLIENTE,2,FALSE)</f>
        <v>GASES DEL CARIBE S.A.E.S.P. (GASCARIBE S.A E.S.P.)</v>
      </c>
      <c r="J7175" s="3" t="s">
        <v>262</v>
      </c>
      <c r="K7175" s="44" t="str">
        <f>+VLOOKUP(FACTURACION[[#This Row],[REFERENCIA]],CODINV,2,FALSE)</f>
        <v>MEDIDOR AL-425 C:1 1/4" MAOP 25 PSIG</v>
      </c>
      <c r="L7175" s="44" t="str">
        <f>IF(VLOOKUP(FACTURACION[[#This Row],[REFERENCIA]],CODINV,3,FALSE)=0,"",VLOOKUP(FACTURACION[[#This Row],[REFERENCIA]],CODINV,3,FALSE))</f>
        <v/>
      </c>
      <c r="M7175" s="44" t="str">
        <f>+VLOOKUP(FACTURACION[[#This Row],[REFERENCIA]],CODINV,4,FALSE)</f>
        <v>MEDIDORES</v>
      </c>
      <c r="N7175" s="44" t="str">
        <f>+VLOOKUP(FACTURACION[[#This Row],[REFERENCIA]],CODINV,5,FALSE)</f>
        <v>HONEYWELL</v>
      </c>
      <c r="O7175" s="3">
        <v>10</v>
      </c>
      <c r="P7175" s="131">
        <v>711681</v>
      </c>
      <c r="Q7175" s="48">
        <f>+FACTURACION[[#This Row],[CANTIDAD]]*FACTURACION[[#This Row],[VR UNITARIO]]/1000</f>
        <v>7116.81</v>
      </c>
      <c r="R7175" s="44" t="str">
        <f>+VLOOKUP(FACTURACION[[#This Row],[NIT]],TABLACLIENTE,5,FALSE)</f>
        <v>BARRANQUILLA</v>
      </c>
    </row>
    <row r="7176" spans="3:18">
      <c r="C7176" s="29">
        <v>2021</v>
      </c>
      <c r="D7176" s="30" t="s">
        <v>268</v>
      </c>
      <c r="E7176" s="30">
        <f>MONTH(FACTURACION[[#This Row],[MES]]&amp;1)</f>
        <v>3</v>
      </c>
      <c r="F7176" s="223">
        <f>DATE(FACTURACION[[#This Row],[AÑO]],FACTURACION[[#This Row],[Mes numero]],1)</f>
        <v>44256</v>
      </c>
      <c r="G7176" s="160" t="s">
        <v>5769</v>
      </c>
      <c r="H7176" s="25">
        <v>890101691</v>
      </c>
      <c r="I7176" s="44" t="str">
        <f>+VLOOKUP(FACTURACION[[#This Row],[NIT]],TABLACLIENTE,2,FALSE)</f>
        <v>GASES DEL CARIBE S.A.E.S.P. (GASCARIBE S.A E.S.P.)</v>
      </c>
      <c r="J7176" s="3" t="s">
        <v>59</v>
      </c>
      <c r="K7176" s="44" t="str">
        <f>+VLOOKUP(FACTURACION[[#This Row],[REFERENCIA]],CODINV,2,FALSE)</f>
        <v>MEDIDOR AL-1000 C:1 1/2" MAOP 25 PSIG CON CONECTORES</v>
      </c>
      <c r="L7176" s="44" t="str">
        <f>IF(VLOOKUP(FACTURACION[[#This Row],[REFERENCIA]],CODINV,3,FALSE)=0,"",VLOOKUP(FACTURACION[[#This Row],[REFERENCIA]],CODINV,3,FALSE))</f>
        <v/>
      </c>
      <c r="M7176" s="44" t="str">
        <f>+VLOOKUP(FACTURACION[[#This Row],[REFERENCIA]],CODINV,4,FALSE)</f>
        <v>MEDIDORES</v>
      </c>
      <c r="N7176" s="44" t="str">
        <f>+VLOOKUP(FACTURACION[[#This Row],[REFERENCIA]],CODINV,5,FALSE)</f>
        <v>HONEYWELL</v>
      </c>
      <c r="O7176" s="3">
        <v>3</v>
      </c>
      <c r="P7176" s="131">
        <v>3868071</v>
      </c>
      <c r="Q7176" s="48">
        <f>+FACTURACION[[#This Row],[CANTIDAD]]*FACTURACION[[#This Row],[VR UNITARIO]]/1000</f>
        <v>11604.213</v>
      </c>
      <c r="R7176" s="44" t="str">
        <f>+VLOOKUP(FACTURACION[[#This Row],[NIT]],TABLACLIENTE,5,FALSE)</f>
        <v>BARRANQUILLA</v>
      </c>
    </row>
    <row r="7177" spans="3:18">
      <c r="C7177" s="29">
        <v>2021</v>
      </c>
      <c r="D7177" s="30" t="s">
        <v>268</v>
      </c>
      <c r="E7177" s="30">
        <f>MONTH(FACTURACION[[#This Row],[MES]]&amp;1)</f>
        <v>3</v>
      </c>
      <c r="F7177" s="223">
        <f>DATE(FACTURACION[[#This Row],[AÑO]],FACTURACION[[#This Row],[Mes numero]],1)</f>
        <v>44256</v>
      </c>
      <c r="G7177" s="160" t="s">
        <v>5770</v>
      </c>
      <c r="H7177" s="25">
        <v>860033633</v>
      </c>
      <c r="I7177" s="44" t="str">
        <f>+VLOOKUP(FACTURACION[[#This Row],[NIT]],TABLACLIENTE,2,FALSE)</f>
        <v>RAYOGAS S.A. E.S.P.</v>
      </c>
      <c r="J7177" s="3" t="s">
        <v>944</v>
      </c>
      <c r="K7177" s="44" t="str">
        <f>+VLOOKUP(FACTURACION[[#This Row],[REFERENCIA]],CODINV,2,FALSE)</f>
        <v>VALVULA DE VAPOR 3/4"</v>
      </c>
      <c r="L7177" s="44" t="str">
        <f>IF(VLOOKUP(FACTURACION[[#This Row],[REFERENCIA]],CODINV,3,FALSE)=0,"",VLOOKUP(FACTURACION[[#This Row],[REFERENCIA]],CODINV,3,FALSE))</f>
        <v>7573D</v>
      </c>
      <c r="M7177" s="44" t="str">
        <f>+VLOOKUP(FACTURACION[[#This Row],[REFERENCIA]],CODINV,4,FALSE)</f>
        <v>VÁLVULAS Y MULTIVÁLVULAS</v>
      </c>
      <c r="N7177" s="44" t="str">
        <f>+VLOOKUP(FACTURACION[[#This Row],[REFERENCIA]],CODINV,5,FALSE)</f>
        <v>REGO</v>
      </c>
      <c r="O7177" s="3">
        <v>1</v>
      </c>
      <c r="P7177" s="131">
        <v>95150</v>
      </c>
      <c r="Q7177" s="48">
        <f>+FACTURACION[[#This Row],[CANTIDAD]]*FACTURACION[[#This Row],[VR UNITARIO]]/1000</f>
        <v>95.15</v>
      </c>
      <c r="R7177" s="44" t="str">
        <f>+VLOOKUP(FACTURACION[[#This Row],[NIT]],TABLACLIENTE,5,FALSE)</f>
        <v>BOGOTÁ D.C.</v>
      </c>
    </row>
    <row r="7178" spans="3:18">
      <c r="C7178" s="29">
        <v>2021</v>
      </c>
      <c r="D7178" s="30" t="s">
        <v>268</v>
      </c>
      <c r="E7178" s="30">
        <f>MONTH(FACTURACION[[#This Row],[MES]]&amp;1)</f>
        <v>3</v>
      </c>
      <c r="F7178" s="223">
        <f>DATE(FACTURACION[[#This Row],[AÑO]],FACTURACION[[#This Row],[Mes numero]],1)</f>
        <v>44256</v>
      </c>
      <c r="G7178" s="160" t="s">
        <v>5770</v>
      </c>
      <c r="H7178" s="25">
        <v>860033633</v>
      </c>
      <c r="I7178" s="44" t="str">
        <f>+VLOOKUP(FACTURACION[[#This Row],[NIT]],TABLACLIENTE,2,FALSE)</f>
        <v>RAYOGAS S.A. E.S.P.</v>
      </c>
      <c r="J7178" s="3" t="s">
        <v>74</v>
      </c>
      <c r="K7178" s="44" t="str">
        <f>+VLOOKUP(FACTURACION[[#This Row],[REFERENCIA]],CODINV,2,FALSE)</f>
        <v>VALVULA DE GLOBLO DE 1 1/4" NPT</v>
      </c>
      <c r="L7178" s="44" t="str">
        <f>IF(VLOOKUP(FACTURACION[[#This Row],[REFERENCIA]],CODINV,3,FALSE)=0,"",VLOOKUP(FACTURACION[[#This Row],[REFERENCIA]],CODINV,3,FALSE))</f>
        <v>A7509BP</v>
      </c>
      <c r="M7178" s="44" t="str">
        <f>+VLOOKUP(FACTURACION[[#This Row],[REFERENCIA]],CODINV,4,FALSE)</f>
        <v>VÁLVULAS Y MULTIVÁLVULAS</v>
      </c>
      <c r="N7178" s="44" t="str">
        <f>+VLOOKUP(FACTURACION[[#This Row],[REFERENCIA]],CODINV,5,FALSE)</f>
        <v>REGO</v>
      </c>
      <c r="O7178" s="3">
        <v>1</v>
      </c>
      <c r="P7178" s="131">
        <v>498827</v>
      </c>
      <c r="Q7178" s="48">
        <f>+FACTURACION[[#This Row],[CANTIDAD]]*FACTURACION[[#This Row],[VR UNITARIO]]/1000</f>
        <v>498.827</v>
      </c>
      <c r="R7178" s="44" t="str">
        <f>+VLOOKUP(FACTURACION[[#This Row],[NIT]],TABLACLIENTE,5,FALSE)</f>
        <v>BOGOTÁ D.C.</v>
      </c>
    </row>
    <row r="7179" spans="3:18">
      <c r="C7179" s="29">
        <v>2021</v>
      </c>
      <c r="D7179" s="30" t="s">
        <v>268</v>
      </c>
      <c r="E7179" s="30">
        <f>MONTH(FACTURACION[[#This Row],[MES]]&amp;1)</f>
        <v>3</v>
      </c>
      <c r="F7179" s="223">
        <f>DATE(FACTURACION[[#This Row],[AÑO]],FACTURACION[[#This Row],[Mes numero]],1)</f>
        <v>44256</v>
      </c>
      <c r="G7179" s="160" t="s">
        <v>5770</v>
      </c>
      <c r="H7179" s="25">
        <v>860033633</v>
      </c>
      <c r="I7179" s="44" t="str">
        <f>+VLOOKUP(FACTURACION[[#This Row],[NIT]],TABLACLIENTE,2,FALSE)</f>
        <v>RAYOGAS S.A. E.S.P.</v>
      </c>
      <c r="J7179" s="3" t="s">
        <v>56</v>
      </c>
      <c r="K7179" s="44" t="str">
        <f>+VLOOKUP(FACTURACION[[#This Row],[REFERENCIA]],CODINV,2,FALSE)</f>
        <v xml:space="preserve"> VALVULA DE AGUJA DE  1/4"</v>
      </c>
      <c r="L7179" s="44" t="str">
        <f>IF(VLOOKUP(FACTURACION[[#This Row],[REFERENCIA]],CODINV,3,FALSE)=0,"",VLOOKUP(FACTURACION[[#This Row],[REFERENCIA]],CODINV,3,FALSE))</f>
        <v>1224WA</v>
      </c>
      <c r="M7179" s="44" t="str">
        <f>+VLOOKUP(FACTURACION[[#This Row],[REFERENCIA]],CODINV,4,FALSE)</f>
        <v>VÁLVULAS Y MULTIVÁLVULAS</v>
      </c>
      <c r="N7179" s="44" t="str">
        <f>+VLOOKUP(FACTURACION[[#This Row],[REFERENCIA]],CODINV,5,FALSE)</f>
        <v>REGO</v>
      </c>
      <c r="O7179" s="3">
        <v>1</v>
      </c>
      <c r="P7179" s="131">
        <v>86119</v>
      </c>
      <c r="Q7179" s="48">
        <f>+FACTURACION[[#This Row],[CANTIDAD]]*FACTURACION[[#This Row],[VR UNITARIO]]/1000</f>
        <v>86.119</v>
      </c>
      <c r="R7179" s="44" t="str">
        <f>+VLOOKUP(FACTURACION[[#This Row],[NIT]],TABLACLIENTE,5,FALSE)</f>
        <v>BOGOTÁ D.C.</v>
      </c>
    </row>
    <row r="7180" spans="3:18">
      <c r="C7180" s="29">
        <v>2021</v>
      </c>
      <c r="D7180" s="30" t="s">
        <v>268</v>
      </c>
      <c r="E7180" s="30">
        <f>MONTH(FACTURACION[[#This Row],[MES]]&amp;1)</f>
        <v>3</v>
      </c>
      <c r="F7180" s="223">
        <f>DATE(FACTURACION[[#This Row],[AÑO]],FACTURACION[[#This Row],[Mes numero]],1)</f>
        <v>44256</v>
      </c>
      <c r="G7180" s="160" t="s">
        <v>5771</v>
      </c>
      <c r="H7180" s="121">
        <v>890500726</v>
      </c>
      <c r="I7180" s="44" t="str">
        <f>+VLOOKUP(FACTURACION[[#This Row],[NIT]],TABLACLIENTE,2,FALSE)</f>
        <v>NORTESANTANDEREANA DE GAS S.A. E.S.P (NORGAS S.A. E.S.P.)</v>
      </c>
      <c r="J7180" s="3" t="s">
        <v>190</v>
      </c>
      <c r="K7180" s="44" t="str">
        <f>+VLOOKUP(FACTURACION[[#This Row],[REFERENCIA]],CODINV,2,FALSE)</f>
        <v>VALVULA DE GLOBO 3/4" RECTA</v>
      </c>
      <c r="L7180" s="44" t="str">
        <f>IF(VLOOKUP(FACTURACION[[#This Row],[REFERENCIA]],CODINV,3,FALSE)=0,"",VLOOKUP(FACTURACION[[#This Row],[REFERENCIA]],CODINV,3,FALSE))</f>
        <v>7705P</v>
      </c>
      <c r="M7180" s="44" t="str">
        <f>+VLOOKUP(FACTURACION[[#This Row],[REFERENCIA]],CODINV,4,FALSE)</f>
        <v>VÁLVULAS Y MULTIVÁLVULAS</v>
      </c>
      <c r="N7180" s="44" t="str">
        <f>+VLOOKUP(FACTURACION[[#This Row],[REFERENCIA]],CODINV,5,FALSE)</f>
        <v>REGO</v>
      </c>
      <c r="O7180" s="3">
        <v>6</v>
      </c>
      <c r="P7180" s="131">
        <v>230040</v>
      </c>
      <c r="Q7180" s="48">
        <f>+FACTURACION[[#This Row],[CANTIDAD]]*FACTURACION[[#This Row],[VR UNITARIO]]/1000</f>
        <v>1380.24</v>
      </c>
      <c r="R7180" s="44" t="str">
        <f>+VLOOKUP(FACTURACION[[#This Row],[NIT]],TABLACLIENTE,5,FALSE)</f>
        <v>BUCARAMANGA</v>
      </c>
    </row>
    <row r="7181" spans="3:18">
      <c r="C7181" s="29">
        <v>2021</v>
      </c>
      <c r="D7181" s="30" t="s">
        <v>268</v>
      </c>
      <c r="E7181" s="30">
        <f>MONTH(FACTURACION[[#This Row],[MES]]&amp;1)</f>
        <v>3</v>
      </c>
      <c r="F7181" s="223">
        <f>DATE(FACTURACION[[#This Row],[AÑO]],FACTURACION[[#This Row],[Mes numero]],1)</f>
        <v>44256</v>
      </c>
      <c r="G7181" s="160" t="s">
        <v>5771</v>
      </c>
      <c r="H7181" s="121">
        <v>890500726</v>
      </c>
      <c r="I7181" s="44" t="str">
        <f>+VLOOKUP(FACTURACION[[#This Row],[NIT]],TABLACLIENTE,2,FALSE)</f>
        <v>NORTESANTANDEREANA DE GAS S.A. E.S.P (NORGAS S.A. E.S.P.)</v>
      </c>
      <c r="J7181" s="3" t="s">
        <v>92</v>
      </c>
      <c r="K7181" s="44" t="str">
        <f>+VLOOKUP(FACTURACION[[#This Row],[REFERENCIA]],CODINV,2,FALSE)</f>
        <v>VALVULA DE EXCESO DE FLUJO 2"</v>
      </c>
      <c r="L7181" s="44" t="str">
        <f>IF(VLOOKUP(FACTURACION[[#This Row],[REFERENCIA]],CODINV,3,FALSE)=0,"",VLOOKUP(FACTURACION[[#This Row],[REFERENCIA]],CODINV,3,FALSE))</f>
        <v>A3292C</v>
      </c>
      <c r="M7181" s="44" t="str">
        <f>+VLOOKUP(FACTURACION[[#This Row],[REFERENCIA]],CODINV,4,FALSE)</f>
        <v>VÁLVULAS Y MULTIVÁLVULAS</v>
      </c>
      <c r="N7181" s="44" t="str">
        <f>+VLOOKUP(FACTURACION[[#This Row],[REFERENCIA]],CODINV,5,FALSE)</f>
        <v>REGO</v>
      </c>
      <c r="O7181" s="3">
        <v>1</v>
      </c>
      <c r="P7181" s="131">
        <v>286355</v>
      </c>
      <c r="Q7181" s="48">
        <f>+FACTURACION[[#This Row],[CANTIDAD]]*FACTURACION[[#This Row],[VR UNITARIO]]/1000</f>
        <v>286.35500000000002</v>
      </c>
      <c r="R7181" s="44" t="str">
        <f>+VLOOKUP(FACTURACION[[#This Row],[NIT]],TABLACLIENTE,5,FALSE)</f>
        <v>BUCARAMANGA</v>
      </c>
    </row>
    <row r="7182" spans="3:18">
      <c r="C7182" s="29">
        <v>2021</v>
      </c>
      <c r="D7182" s="30" t="s">
        <v>268</v>
      </c>
      <c r="E7182" s="30">
        <f>MONTH(FACTURACION[[#This Row],[MES]]&amp;1)</f>
        <v>3</v>
      </c>
      <c r="F7182" s="223">
        <f>DATE(FACTURACION[[#This Row],[AÑO]],FACTURACION[[#This Row],[Mes numero]],1)</f>
        <v>44256</v>
      </c>
      <c r="G7182" s="160" t="s">
        <v>5771</v>
      </c>
      <c r="H7182" s="121">
        <v>890500726</v>
      </c>
      <c r="I7182" s="44" t="str">
        <f>+VLOOKUP(FACTURACION[[#This Row],[NIT]],TABLACLIENTE,2,FALSE)</f>
        <v>NORTESANTANDEREANA DE GAS S.A. E.S.P (NORGAS S.A. E.S.P.)</v>
      </c>
      <c r="J7182" s="3" t="s">
        <v>74</v>
      </c>
      <c r="K7182" s="44" t="str">
        <f>+VLOOKUP(FACTURACION[[#This Row],[REFERENCIA]],CODINV,2,FALSE)</f>
        <v>VALVULA DE GLOBLO DE 1 1/4" NPT</v>
      </c>
      <c r="L7182" s="44" t="str">
        <f>IF(VLOOKUP(FACTURACION[[#This Row],[REFERENCIA]],CODINV,3,FALSE)=0,"",VLOOKUP(FACTURACION[[#This Row],[REFERENCIA]],CODINV,3,FALSE))</f>
        <v>A7509BP</v>
      </c>
      <c r="M7182" s="44" t="str">
        <f>+VLOOKUP(FACTURACION[[#This Row],[REFERENCIA]],CODINV,4,FALSE)</f>
        <v>VÁLVULAS Y MULTIVÁLVULAS</v>
      </c>
      <c r="N7182" s="44" t="str">
        <f>+VLOOKUP(FACTURACION[[#This Row],[REFERENCIA]],CODINV,5,FALSE)</f>
        <v>REGO</v>
      </c>
      <c r="O7182" s="3">
        <v>2</v>
      </c>
      <c r="P7182" s="131">
        <v>510853</v>
      </c>
      <c r="Q7182" s="48">
        <f>+FACTURACION[[#This Row],[CANTIDAD]]*FACTURACION[[#This Row],[VR UNITARIO]]/1000</f>
        <v>1021.706</v>
      </c>
      <c r="R7182" s="44" t="str">
        <f>+VLOOKUP(FACTURACION[[#This Row],[NIT]],TABLACLIENTE,5,FALSE)</f>
        <v>BUCARAMANGA</v>
      </c>
    </row>
    <row r="7183" spans="3:18">
      <c r="C7183" s="29">
        <v>2021</v>
      </c>
      <c r="D7183" s="30" t="s">
        <v>268</v>
      </c>
      <c r="E7183" s="30">
        <f>MONTH(FACTURACION[[#This Row],[MES]]&amp;1)</f>
        <v>3</v>
      </c>
      <c r="F7183" s="223">
        <f>DATE(FACTURACION[[#This Row],[AÑO]],FACTURACION[[#This Row],[Mes numero]],1)</f>
        <v>44256</v>
      </c>
      <c r="G7183" s="160" t="s">
        <v>5771</v>
      </c>
      <c r="H7183" s="121">
        <v>890500726</v>
      </c>
      <c r="I7183" s="44" t="str">
        <f>+VLOOKUP(FACTURACION[[#This Row],[NIT]],TABLACLIENTE,2,FALSE)</f>
        <v>NORTESANTANDEREANA DE GAS S.A. E.S.P (NORGAS S.A. E.S.P.)</v>
      </c>
      <c r="J7183" s="3" t="s">
        <v>93</v>
      </c>
      <c r="K7183" s="44" t="str">
        <f>+VLOOKUP(FACTURACION[[#This Row],[REFERENCIA]],CODINV,2,FALSE)</f>
        <v>VALVULA DE GLOBO 2"</v>
      </c>
      <c r="L7183" s="44" t="str">
        <f>IF(VLOOKUP(FACTURACION[[#This Row],[REFERENCIA]],CODINV,3,FALSE)=0,"",VLOOKUP(FACTURACION[[#This Row],[REFERENCIA]],CODINV,3,FALSE))</f>
        <v>A7513AP</v>
      </c>
      <c r="M7183" s="44" t="str">
        <f>+VLOOKUP(FACTURACION[[#This Row],[REFERENCIA]],CODINV,4,FALSE)</f>
        <v>VÁLVULAS Y MULTIVÁLVULAS</v>
      </c>
      <c r="N7183" s="44" t="str">
        <f>+VLOOKUP(FACTURACION[[#This Row],[REFERENCIA]],CODINV,5,FALSE)</f>
        <v>REGO</v>
      </c>
      <c r="O7183" s="3">
        <v>1</v>
      </c>
      <c r="P7183" s="131">
        <v>634696</v>
      </c>
      <c r="Q7183" s="48">
        <f>+FACTURACION[[#This Row],[CANTIDAD]]*FACTURACION[[#This Row],[VR UNITARIO]]/1000</f>
        <v>634.69600000000003</v>
      </c>
      <c r="R7183" s="44" t="str">
        <f>+VLOOKUP(FACTURACION[[#This Row],[NIT]],TABLACLIENTE,5,FALSE)</f>
        <v>BUCARAMANGA</v>
      </c>
    </row>
    <row r="7184" spans="3:18">
      <c r="C7184" s="29">
        <v>2021</v>
      </c>
      <c r="D7184" s="30" t="s">
        <v>268</v>
      </c>
      <c r="E7184" s="30">
        <f>MONTH(FACTURACION[[#This Row],[MES]]&amp;1)</f>
        <v>3</v>
      </c>
      <c r="F7184" s="223">
        <f>DATE(FACTURACION[[#This Row],[AÑO]],FACTURACION[[#This Row],[Mes numero]],1)</f>
        <v>44256</v>
      </c>
      <c r="G7184" s="160" t="s">
        <v>5772</v>
      </c>
      <c r="H7184" s="121">
        <v>890500726</v>
      </c>
      <c r="I7184" s="44" t="str">
        <f>+VLOOKUP(FACTURACION[[#This Row],[NIT]],TABLACLIENTE,2,FALSE)</f>
        <v>NORTESANTANDEREANA DE GAS S.A. E.S.P (NORGAS S.A. E.S.P.)</v>
      </c>
      <c r="J7184" s="3" t="s">
        <v>236</v>
      </c>
      <c r="K7184" s="44" t="str">
        <f>+VLOOKUP(FACTURACION[[#This Row],[REFERENCIA]],CODINV,2,FALSE)</f>
        <v>ADAPTADOR 1 3/4"ACME X 1 1/4" NPT BRONCE</v>
      </c>
      <c r="L7184" s="44" t="str">
        <f>IF(VLOOKUP(FACTURACION[[#This Row],[REFERENCIA]],CODINV,3,FALSE)=0,"",VLOOKUP(FACTURACION[[#This Row],[REFERENCIA]],CODINV,3,FALSE))</f>
        <v>5765F</v>
      </c>
      <c r="M7184" s="44" t="str">
        <f>+VLOOKUP(FACTURACION[[#This Row],[REFERENCIA]],CODINV,4,FALSE)</f>
        <v>REPUESTOS Y ACCESORIOS</v>
      </c>
      <c r="N7184" s="44" t="str">
        <f>+VLOOKUP(FACTURACION[[#This Row],[REFERENCIA]],CODINV,5,FALSE)</f>
        <v>REGO</v>
      </c>
      <c r="O7184" s="3">
        <v>2</v>
      </c>
      <c r="P7184" s="131">
        <v>49258.41</v>
      </c>
      <c r="Q7184" s="48">
        <f>+FACTURACION[[#This Row],[CANTIDAD]]*FACTURACION[[#This Row],[VR UNITARIO]]/1000</f>
        <v>98.51682000000001</v>
      </c>
      <c r="R7184" s="44" t="str">
        <f>+VLOOKUP(FACTURACION[[#This Row],[NIT]],TABLACLIENTE,5,FALSE)</f>
        <v>BUCARAMANGA</v>
      </c>
    </row>
    <row r="7185" spans="3:18">
      <c r="C7185" s="29">
        <v>2021</v>
      </c>
      <c r="D7185" s="30" t="s">
        <v>268</v>
      </c>
      <c r="E7185" s="30">
        <f>MONTH(FACTURACION[[#This Row],[MES]]&amp;1)</f>
        <v>3</v>
      </c>
      <c r="F7185" s="223">
        <f>DATE(FACTURACION[[#This Row],[AÑO]],FACTURACION[[#This Row],[Mes numero]],1)</f>
        <v>44256</v>
      </c>
      <c r="G7185" s="160" t="s">
        <v>5772</v>
      </c>
      <c r="H7185" s="121">
        <v>890500726</v>
      </c>
      <c r="I7185" s="44" t="str">
        <f>+VLOOKUP(FACTURACION[[#This Row],[NIT]],TABLACLIENTE,2,FALSE)</f>
        <v>NORTESANTANDEREANA DE GAS S.A. E.S.P (NORGAS S.A. E.S.P.)</v>
      </c>
      <c r="J7185" s="3" t="s">
        <v>466</v>
      </c>
      <c r="K7185" s="44" t="str">
        <f>+VLOOKUP(FACTURACION[[#This Row],[REFERENCIA]],CODINV,2,FALSE)</f>
        <v>VALVULA DE ALIVIO HIDROSTATICO DE 1/2" * 400 PSI</v>
      </c>
      <c r="L7185" s="44" t="str">
        <f>IF(VLOOKUP(FACTURACION[[#This Row],[REFERENCIA]],CODINV,3,FALSE)=0,"",VLOOKUP(FACTURACION[[#This Row],[REFERENCIA]],CODINV,3,FALSE))</f>
        <v>3129G</v>
      </c>
      <c r="M7185" s="44" t="str">
        <f>+VLOOKUP(FACTURACION[[#This Row],[REFERENCIA]],CODINV,4,FALSE)</f>
        <v>VÁLVULAS Y MULTIVÁLVULAS</v>
      </c>
      <c r="N7185" s="44" t="str">
        <f>+VLOOKUP(FACTURACION[[#This Row],[REFERENCIA]],CODINV,5,FALSE)</f>
        <v>REGO</v>
      </c>
      <c r="O7185" s="3">
        <v>2</v>
      </c>
      <c r="P7185" s="131">
        <v>94733.2</v>
      </c>
      <c r="Q7185" s="48">
        <f>+FACTURACION[[#This Row],[CANTIDAD]]*FACTURACION[[#This Row],[VR UNITARIO]]/1000</f>
        <v>189.46639999999999</v>
      </c>
      <c r="R7185" s="44" t="str">
        <f>+VLOOKUP(FACTURACION[[#This Row],[NIT]],TABLACLIENTE,5,FALSE)</f>
        <v>BUCARAMANGA</v>
      </c>
    </row>
    <row r="7186" spans="3:18">
      <c r="C7186" s="29">
        <v>2021</v>
      </c>
      <c r="D7186" s="30" t="s">
        <v>268</v>
      </c>
      <c r="E7186" s="30">
        <f>MONTH(FACTURACION[[#This Row],[MES]]&amp;1)</f>
        <v>3</v>
      </c>
      <c r="F7186" s="223">
        <f>DATE(FACTURACION[[#This Row],[AÑO]],FACTURACION[[#This Row],[Mes numero]],1)</f>
        <v>44256</v>
      </c>
      <c r="G7186" s="160" t="s">
        <v>5773</v>
      </c>
      <c r="H7186" s="25">
        <v>890101691</v>
      </c>
      <c r="I7186" s="44" t="str">
        <f>+VLOOKUP(FACTURACION[[#This Row],[NIT]],TABLACLIENTE,2,FALSE)</f>
        <v>GASES DEL CARIBE S.A.E.S.P. (GASCARIBE S.A E.S.P.)</v>
      </c>
      <c r="J7186" s="3" t="s">
        <v>489</v>
      </c>
      <c r="K7186" s="44" t="str">
        <f>+VLOOKUP(FACTURACION[[#This Row],[REFERENCIA]],CODINV,2,FALSE)</f>
        <v>COUPLING MECANICO ELSTER 1/2</v>
      </c>
      <c r="L7186" s="44" t="str">
        <f>IF(VLOOKUP(FACTURACION[[#This Row],[REFERENCIA]],CODINV,3,FALSE)=0,"",VLOOKUP(FACTURACION[[#This Row],[REFERENCIA]],CODINV,3,FALSE))</f>
        <v>50056</v>
      </c>
      <c r="M7186" s="44" t="str">
        <f>+VLOOKUP(FACTURACION[[#This Row],[REFERENCIA]],CODINV,4,FALSE)</f>
        <v>REPUESTOS Y ACCESORIOS</v>
      </c>
      <c r="N7186" s="44" t="str">
        <f>+VLOOKUP(FACTURACION[[#This Row],[REFERENCIA]],CODINV,5,FALSE)</f>
        <v>HONEYWELL</v>
      </c>
      <c r="O7186" s="3">
        <v>100</v>
      </c>
      <c r="P7186" s="131">
        <v>51292.99</v>
      </c>
      <c r="Q7186" s="48">
        <f>+FACTURACION[[#This Row],[CANTIDAD]]*FACTURACION[[#This Row],[VR UNITARIO]]/1000</f>
        <v>5129.299</v>
      </c>
      <c r="R7186" s="44" t="str">
        <f>+VLOOKUP(FACTURACION[[#This Row],[NIT]],TABLACLIENTE,5,FALSE)</f>
        <v>BARRANQUILLA</v>
      </c>
    </row>
    <row r="7187" spans="3:18">
      <c r="C7187" s="29">
        <v>2021</v>
      </c>
      <c r="D7187" s="30" t="s">
        <v>268</v>
      </c>
      <c r="E7187" s="30">
        <f>MONTH(FACTURACION[[#This Row],[MES]]&amp;1)</f>
        <v>3</v>
      </c>
      <c r="F7187" s="223">
        <f>DATE(FACTURACION[[#This Row],[AÑO]],FACTURACION[[#This Row],[Mes numero]],1)</f>
        <v>44256</v>
      </c>
      <c r="G7187" s="160" t="s">
        <v>5774</v>
      </c>
      <c r="H7187" s="25">
        <v>901246553</v>
      </c>
      <c r="I7187" s="44" t="str">
        <f>+VLOOKUP(FACTURACION[[#This Row],[NIT]],TABLACLIENTE,2,FALSE)</f>
        <v>ALEIPHAR ENERGY S.A.S.</v>
      </c>
      <c r="J7187" s="3" t="s">
        <v>798</v>
      </c>
      <c r="K7187" s="44" t="str">
        <f>+VLOOKUP(FACTURACION[[#This Row],[REFERENCIA]],CODINV,2,FALSE)</f>
        <v>ROTOGAGE DIAMETRO 62"-79" A9093TS</v>
      </c>
      <c r="L7187" s="44" t="str">
        <f>IF(VLOOKUP(FACTURACION[[#This Row],[REFERENCIA]],CODINV,3,FALSE)=0,"",VLOOKUP(FACTURACION[[#This Row],[REFERENCIA]],CODINV,3,FALSE))</f>
        <v>A9093TS</v>
      </c>
      <c r="M7187" s="44" t="str">
        <f>+VLOOKUP(FACTURACION[[#This Row],[REFERENCIA]],CODINV,4,FALSE)</f>
        <v>MEDIDORES</v>
      </c>
      <c r="N7187" s="44" t="str">
        <f>+VLOOKUP(FACTURACION[[#This Row],[REFERENCIA]],CODINV,5,FALSE)</f>
        <v>REGO</v>
      </c>
      <c r="O7187" s="3">
        <v>1</v>
      </c>
      <c r="P7187" s="131">
        <v>1425100</v>
      </c>
      <c r="Q7187" s="48">
        <f>+FACTURACION[[#This Row],[CANTIDAD]]*FACTURACION[[#This Row],[VR UNITARIO]]/1000</f>
        <v>1425.1</v>
      </c>
      <c r="R7187" s="44" t="str">
        <f>+VLOOKUP(FACTURACION[[#This Row],[NIT]],TABLACLIENTE,5,FALSE)</f>
        <v>BOGOTÁ D.C.</v>
      </c>
    </row>
    <row r="7188" spans="3:18">
      <c r="C7188" s="29">
        <v>2021</v>
      </c>
      <c r="D7188" s="30" t="s">
        <v>268</v>
      </c>
      <c r="E7188" s="30">
        <f>MONTH(FACTURACION[[#This Row],[MES]]&amp;1)</f>
        <v>3</v>
      </c>
      <c r="F7188" s="223">
        <f>DATE(FACTURACION[[#This Row],[AÑO]],FACTURACION[[#This Row],[Mes numero]],1)</f>
        <v>44256</v>
      </c>
      <c r="G7188" s="160" t="s">
        <v>5774</v>
      </c>
      <c r="H7188" s="25">
        <v>901246553</v>
      </c>
      <c r="I7188" s="44" t="str">
        <f>+VLOOKUP(FACTURACION[[#This Row],[NIT]],TABLACLIENTE,2,FALSE)</f>
        <v>ALEIPHAR ENERGY S.A.S.</v>
      </c>
      <c r="J7188" s="3" t="s">
        <v>319</v>
      </c>
      <c r="K7188" s="44" t="str">
        <f>+VLOOKUP(FACTURACION[[#This Row],[REFERENCIA]],CODINV,2,FALSE)</f>
        <v>DIP TUBE ROTOGAGE 36"</v>
      </c>
      <c r="L7188" s="44" t="str">
        <f>IF(VLOOKUP(FACTURACION[[#This Row],[REFERENCIA]],CODINV,3,FALSE)=0,"",VLOOKUP(FACTURACION[[#This Row],[REFERENCIA]],CODINV,3,FALSE))</f>
        <v>A9091-M36</v>
      </c>
      <c r="M7188" s="44" t="str">
        <f>+VLOOKUP(FACTURACION[[#This Row],[REFERENCIA]],CODINV,4,FALSE)</f>
        <v>REPUESTOS Y ACCESORIOS</v>
      </c>
      <c r="N7188" s="44" t="str">
        <f>+VLOOKUP(FACTURACION[[#This Row],[REFERENCIA]],CODINV,5,FALSE)</f>
        <v>REGO</v>
      </c>
      <c r="O7188" s="3">
        <v>1</v>
      </c>
      <c r="P7188" s="131">
        <v>98805.94</v>
      </c>
      <c r="Q7188" s="48">
        <f>+FACTURACION[[#This Row],[CANTIDAD]]*FACTURACION[[#This Row],[VR UNITARIO]]/1000</f>
        <v>98.805940000000007</v>
      </c>
      <c r="R7188" s="44" t="str">
        <f>+VLOOKUP(FACTURACION[[#This Row],[NIT]],TABLACLIENTE,5,FALSE)</f>
        <v>BOGOTÁ D.C.</v>
      </c>
    </row>
    <row r="7189" spans="3:18">
      <c r="C7189" s="29">
        <v>2021</v>
      </c>
      <c r="D7189" s="30" t="s">
        <v>268</v>
      </c>
      <c r="E7189" s="30">
        <f>MONTH(FACTURACION[[#This Row],[MES]]&amp;1)</f>
        <v>3</v>
      </c>
      <c r="F7189" s="223">
        <f>DATE(FACTURACION[[#This Row],[AÑO]],FACTURACION[[#This Row],[Mes numero]],1)</f>
        <v>44256</v>
      </c>
      <c r="G7189" s="160" t="s">
        <v>5774</v>
      </c>
      <c r="H7189" s="25">
        <v>901246553</v>
      </c>
      <c r="I7189" s="44" t="str">
        <f>+VLOOKUP(FACTURACION[[#This Row],[NIT]],TABLACLIENTE,2,FALSE)</f>
        <v>ALEIPHAR ENERGY S.A.S.</v>
      </c>
      <c r="J7189" s="3" t="s">
        <v>317</v>
      </c>
      <c r="K7189" s="44" t="str">
        <f>+VLOOKUP(FACTURACION[[#This Row],[REFERENCIA]],CODINV,2,FALSE)</f>
        <v>DIAL ROTOGAGE</v>
      </c>
      <c r="L7189" s="44" t="str">
        <f>IF(VLOOKUP(FACTURACION[[#This Row],[REFERENCIA]],CODINV,3,FALSE)=0,"",VLOOKUP(FACTURACION[[#This Row],[REFERENCIA]],CODINV,3,FALSE))</f>
        <v>A909118LX</v>
      </c>
      <c r="M7189" s="44" t="str">
        <f>+VLOOKUP(FACTURACION[[#This Row],[REFERENCIA]],CODINV,4,FALSE)</f>
        <v>REPUESTOS Y ACCESORIOS</v>
      </c>
      <c r="N7189" s="44" t="str">
        <f>+VLOOKUP(FACTURACION[[#This Row],[REFERENCIA]],CODINV,5,FALSE)</f>
        <v>REGO</v>
      </c>
      <c r="O7189" s="3">
        <v>1</v>
      </c>
      <c r="P7189" s="131">
        <v>81957.759999999995</v>
      </c>
      <c r="Q7189" s="48">
        <f>+FACTURACION[[#This Row],[CANTIDAD]]*FACTURACION[[#This Row],[VR UNITARIO]]/1000</f>
        <v>81.957759999999993</v>
      </c>
      <c r="R7189" s="44" t="str">
        <f>+VLOOKUP(FACTURACION[[#This Row],[NIT]],TABLACLIENTE,5,FALSE)</f>
        <v>BOGOTÁ D.C.</v>
      </c>
    </row>
    <row r="7190" spans="3:18">
      <c r="C7190" s="29">
        <v>2021</v>
      </c>
      <c r="D7190" s="30" t="s">
        <v>268</v>
      </c>
      <c r="E7190" s="30">
        <f>MONTH(FACTURACION[[#This Row],[MES]]&amp;1)</f>
        <v>3</v>
      </c>
      <c r="F7190" s="223">
        <f>DATE(FACTURACION[[#This Row],[AÑO]],FACTURACION[[#This Row],[Mes numero]],1)</f>
        <v>44256</v>
      </c>
      <c r="G7190" s="160" t="s">
        <v>5775</v>
      </c>
      <c r="H7190" s="25">
        <v>900520280</v>
      </c>
      <c r="I7190" s="44" t="str">
        <f>+VLOOKUP(FACTURACION[[#This Row],[NIT]],TABLACLIENTE,2,FALSE)</f>
        <v>ENERGY SOLUTION SERVICES SAS</v>
      </c>
      <c r="J7190" s="3" t="s">
        <v>6</v>
      </c>
      <c r="K7190" s="44" t="str">
        <f>+VLOOKUP(FACTURACION[[#This Row],[REFERENCIA]],CODINV,2,FALSE)</f>
        <v>REG.1813C C:3/4" R:6-15" O:1/2</v>
      </c>
      <c r="L7190" s="44" t="str">
        <f>IF(VLOOKUP(FACTURACION[[#This Row],[REFERENCIA]],CODINV,3,FALSE)=0,"",VLOOKUP(FACTURACION[[#This Row],[REFERENCIA]],CODINV,3,FALSE))</f>
        <v/>
      </c>
      <c r="M7190" s="44" t="str">
        <f>+VLOOKUP(FACTURACION[[#This Row],[REFERENCIA]],CODINV,4,FALSE)</f>
        <v>REGULADORES</v>
      </c>
      <c r="N7190" s="44" t="str">
        <f>+VLOOKUP(FACTURACION[[#This Row],[REFERENCIA]],CODINV,5,FALSE)</f>
        <v>HONEYWELL</v>
      </c>
      <c r="O7190" s="3">
        <v>8</v>
      </c>
      <c r="P7190" s="131">
        <v>170000</v>
      </c>
      <c r="Q7190" s="48">
        <f>+FACTURACION[[#This Row],[CANTIDAD]]*FACTURACION[[#This Row],[VR UNITARIO]]/1000</f>
        <v>1360</v>
      </c>
      <c r="R7190" s="44" t="str">
        <f>+VLOOKUP(FACTURACION[[#This Row],[NIT]],TABLACLIENTE,5,FALSE)</f>
        <v>BOGOTÁ D.C.</v>
      </c>
    </row>
    <row r="7191" spans="3:18">
      <c r="C7191" s="29">
        <v>2021</v>
      </c>
      <c r="D7191" s="30" t="s">
        <v>268</v>
      </c>
      <c r="E7191" s="30">
        <f>MONTH(FACTURACION[[#This Row],[MES]]&amp;1)</f>
        <v>3</v>
      </c>
      <c r="F7191" s="223">
        <f>DATE(FACTURACION[[#This Row],[AÑO]],FACTURACION[[#This Row],[Mes numero]],1)</f>
        <v>44256</v>
      </c>
      <c r="G7191" s="160" t="s">
        <v>5775</v>
      </c>
      <c r="H7191" s="25">
        <v>900520280</v>
      </c>
      <c r="I7191" s="44" t="str">
        <f>+VLOOKUP(FACTURACION[[#This Row],[NIT]],TABLACLIENTE,2,FALSE)</f>
        <v>ENERGY SOLUTION SERVICES SAS</v>
      </c>
      <c r="J7191" s="3" t="s">
        <v>1064</v>
      </c>
      <c r="K7191" s="44" t="str">
        <f>+VLOOKUP(FACTURACION[[#This Row],[REFERENCIA]],CODINV,2,FALSE)</f>
        <v>REG. 1813C C: 1" R: 6-15" O: 1/2</v>
      </c>
      <c r="L7191" s="44" t="str">
        <f>IF(VLOOKUP(FACTURACION[[#This Row],[REFERENCIA]],CODINV,3,FALSE)=0,"",VLOOKUP(FACTURACION[[#This Row],[REFERENCIA]],CODINV,3,FALSE))</f>
        <v/>
      </c>
      <c r="M7191" s="44" t="str">
        <f>+VLOOKUP(FACTURACION[[#This Row],[REFERENCIA]],CODINV,4,FALSE)</f>
        <v>REGULADORES</v>
      </c>
      <c r="N7191" s="44" t="str">
        <f>+VLOOKUP(FACTURACION[[#This Row],[REFERENCIA]],CODINV,5,FALSE)</f>
        <v>HONEYWELL</v>
      </c>
      <c r="O7191" s="3">
        <v>4</v>
      </c>
      <c r="P7191" s="131">
        <v>170000</v>
      </c>
      <c r="Q7191" s="48">
        <f>+FACTURACION[[#This Row],[CANTIDAD]]*FACTURACION[[#This Row],[VR UNITARIO]]/1000</f>
        <v>680</v>
      </c>
      <c r="R7191" s="44" t="str">
        <f>+VLOOKUP(FACTURACION[[#This Row],[NIT]],TABLACLIENTE,5,FALSE)</f>
        <v>BOGOTÁ D.C.</v>
      </c>
    </row>
    <row r="7192" spans="3:18">
      <c r="C7192" s="29">
        <v>2021</v>
      </c>
      <c r="D7192" s="30" t="s">
        <v>268</v>
      </c>
      <c r="E7192" s="30">
        <f>MONTH(FACTURACION[[#This Row],[MES]]&amp;1)</f>
        <v>3</v>
      </c>
      <c r="F7192" s="223">
        <f>DATE(FACTURACION[[#This Row],[AÑO]],FACTURACION[[#This Row],[Mes numero]],1)</f>
        <v>44256</v>
      </c>
      <c r="G7192" s="160" t="s">
        <v>5776</v>
      </c>
      <c r="H7192" s="25">
        <v>900569327</v>
      </c>
      <c r="I7192" s="44" t="str">
        <f>+VLOOKUP(FACTURACION[[#This Row],[NIT]],TABLACLIENTE,2,FALSE)</f>
        <v>ICG SERVICE SAS</v>
      </c>
      <c r="J7192" s="3" t="s">
        <v>56</v>
      </c>
      <c r="K7192" s="44" t="str">
        <f>+VLOOKUP(FACTURACION[[#This Row],[REFERENCIA]],CODINV,2,FALSE)</f>
        <v xml:space="preserve"> VALVULA DE AGUJA DE  1/4"</v>
      </c>
      <c r="L7192" s="44" t="str">
        <f>IF(VLOOKUP(FACTURACION[[#This Row],[REFERENCIA]],CODINV,3,FALSE)=0,"",VLOOKUP(FACTURACION[[#This Row],[REFERENCIA]],CODINV,3,FALSE))</f>
        <v>1224WA</v>
      </c>
      <c r="M7192" s="44" t="str">
        <f>+VLOOKUP(FACTURACION[[#This Row],[REFERENCIA]],CODINV,4,FALSE)</f>
        <v>VÁLVULAS Y MULTIVÁLVULAS</v>
      </c>
      <c r="N7192" s="44" t="str">
        <f>+VLOOKUP(FACTURACION[[#This Row],[REFERENCIA]],CODINV,5,FALSE)</f>
        <v>REGO</v>
      </c>
      <c r="O7192" s="3">
        <v>2</v>
      </c>
      <c r="P7192" s="131">
        <v>61652.63</v>
      </c>
      <c r="Q7192" s="48">
        <f>+FACTURACION[[#This Row],[CANTIDAD]]*FACTURACION[[#This Row],[VR UNITARIO]]/1000</f>
        <v>123.30525999999999</v>
      </c>
      <c r="R7192" s="44" t="str">
        <f>+VLOOKUP(FACTURACION[[#This Row],[NIT]],TABLACLIENTE,5,FALSE)</f>
        <v>BOGOTÁ D.C.</v>
      </c>
    </row>
    <row r="7193" spans="3:18">
      <c r="C7193" s="29">
        <v>2021</v>
      </c>
      <c r="D7193" s="30" t="s">
        <v>268</v>
      </c>
      <c r="E7193" s="30">
        <f>MONTH(FACTURACION[[#This Row],[MES]]&amp;1)</f>
        <v>3</v>
      </c>
      <c r="F7193" s="223">
        <f>DATE(FACTURACION[[#This Row],[AÑO]],FACTURACION[[#This Row],[Mes numero]],1)</f>
        <v>44256</v>
      </c>
      <c r="G7193" s="160" t="s">
        <v>5776</v>
      </c>
      <c r="H7193" s="25">
        <v>900569327</v>
      </c>
      <c r="I7193" s="44" t="str">
        <f>+VLOOKUP(FACTURACION[[#This Row],[NIT]],TABLACLIENTE,2,FALSE)</f>
        <v>ICG SERVICE SAS</v>
      </c>
      <c r="J7193" s="3" t="s">
        <v>169</v>
      </c>
      <c r="K7193" s="44" t="str">
        <f>+VLOOKUP(FACTURACION[[#This Row],[REFERENCIA]],CODINV,2,FALSE)</f>
        <v>VALVULA DE ALIVIO HIDROSTATICA 1/4"</v>
      </c>
      <c r="L7193" s="44" t="str">
        <f>IF(VLOOKUP(FACTURACION[[#This Row],[REFERENCIA]],CODINV,3,FALSE)=0,"",VLOOKUP(FACTURACION[[#This Row],[REFERENCIA]],CODINV,3,FALSE))</f>
        <v>3127U</v>
      </c>
      <c r="M7193" s="44" t="str">
        <f>+VLOOKUP(FACTURACION[[#This Row],[REFERENCIA]],CODINV,4,FALSE)</f>
        <v>VÁLVULAS Y MULTIVÁLVULAS</v>
      </c>
      <c r="N7193" s="44" t="str">
        <f>+VLOOKUP(FACTURACION[[#This Row],[REFERENCIA]],CODINV,5,FALSE)</f>
        <v>REGO</v>
      </c>
      <c r="O7193" s="3">
        <v>2</v>
      </c>
      <c r="P7193" s="131">
        <v>41385.730000000003</v>
      </c>
      <c r="Q7193" s="48">
        <f>+FACTURACION[[#This Row],[CANTIDAD]]*FACTURACION[[#This Row],[VR UNITARIO]]/1000</f>
        <v>82.771460000000005</v>
      </c>
      <c r="R7193" s="44" t="str">
        <f>+VLOOKUP(FACTURACION[[#This Row],[NIT]],TABLACLIENTE,5,FALSE)</f>
        <v>BOGOTÁ D.C.</v>
      </c>
    </row>
    <row r="7194" spans="3:18">
      <c r="C7194" s="29">
        <v>2021</v>
      </c>
      <c r="D7194" s="30" t="s">
        <v>268</v>
      </c>
      <c r="E7194" s="30">
        <f>MONTH(FACTURACION[[#This Row],[MES]]&amp;1)</f>
        <v>3</v>
      </c>
      <c r="F7194" s="223">
        <f>DATE(FACTURACION[[#This Row],[AÑO]],FACTURACION[[#This Row],[Mes numero]],1)</f>
        <v>44256</v>
      </c>
      <c r="G7194" s="160" t="s">
        <v>5776</v>
      </c>
      <c r="H7194" s="25">
        <v>900569327</v>
      </c>
      <c r="I7194" s="44" t="str">
        <f>+VLOOKUP(FACTURACION[[#This Row],[NIT]],TABLACLIENTE,2,FALSE)</f>
        <v>ICG SERVICE SAS</v>
      </c>
      <c r="J7194" s="3" t="s">
        <v>4506</v>
      </c>
      <c r="K7194" s="44" t="str">
        <f>+VLOOKUP(FACTURACION[[#This Row],[REFERENCIA]],CODINV,2,FALSE)</f>
        <v>VALVULA PULL AWAY 3/4</v>
      </c>
      <c r="L7194" s="44" t="str">
        <f>IF(VLOOKUP(FACTURACION[[#This Row],[REFERENCIA]],CODINV,3,FALSE)=0,"",VLOOKUP(FACTURACION[[#This Row],[REFERENCIA]],CODINV,3,FALSE))</f>
        <v>A2141A6</v>
      </c>
      <c r="M7194" s="44" t="str">
        <f>+VLOOKUP(FACTURACION[[#This Row],[REFERENCIA]],CODINV,4,FALSE)</f>
        <v>VÁLVULAS Y MULTIVÁLVULAS</v>
      </c>
      <c r="N7194" s="44" t="str">
        <f>+VLOOKUP(FACTURACION[[#This Row],[REFERENCIA]],CODINV,5,FALSE)</f>
        <v>REGO</v>
      </c>
      <c r="O7194" s="3">
        <v>1</v>
      </c>
      <c r="P7194" s="131">
        <v>389597.07</v>
      </c>
      <c r="Q7194" s="48">
        <f>+FACTURACION[[#This Row],[CANTIDAD]]*FACTURACION[[#This Row],[VR UNITARIO]]/1000</f>
        <v>389.59707000000003</v>
      </c>
      <c r="R7194" s="44" t="str">
        <f>+VLOOKUP(FACTURACION[[#This Row],[NIT]],TABLACLIENTE,5,FALSE)</f>
        <v>BOGOTÁ D.C.</v>
      </c>
    </row>
    <row r="7195" spans="3:18">
      <c r="C7195" s="29">
        <v>2021</v>
      </c>
      <c r="D7195" s="30" t="s">
        <v>268</v>
      </c>
      <c r="E7195" s="30">
        <f>MONTH(FACTURACION[[#This Row],[MES]]&amp;1)</f>
        <v>3</v>
      </c>
      <c r="F7195" s="223">
        <f>DATE(FACTURACION[[#This Row],[AÑO]],FACTURACION[[#This Row],[Mes numero]],1)</f>
        <v>44256</v>
      </c>
      <c r="G7195" s="160" t="s">
        <v>5776</v>
      </c>
      <c r="H7195" s="25">
        <v>900569327</v>
      </c>
      <c r="I7195" s="44" t="str">
        <f>+VLOOKUP(FACTURACION[[#This Row],[NIT]],TABLACLIENTE,2,FALSE)</f>
        <v>ICG SERVICE SAS</v>
      </c>
      <c r="J7195" s="3" t="s">
        <v>359</v>
      </c>
      <c r="K7195" s="44" t="str">
        <f>+VLOOKUP(FACTURACION[[#This Row],[REFERENCIA]],CODINV,2,FALSE)</f>
        <v>CONECTOR MANGUERA 3/4" NPTM 1 3/4" AC F</v>
      </c>
      <c r="L7195" s="44" t="str">
        <f>IF(VLOOKUP(FACTURACION[[#This Row],[REFERENCIA]],CODINV,3,FALSE)=0,"",VLOOKUP(FACTURACION[[#This Row],[REFERENCIA]],CODINV,3,FALSE))</f>
        <v>3175</v>
      </c>
      <c r="M7195" s="44" t="str">
        <f>+VLOOKUP(FACTURACION[[#This Row],[REFERENCIA]],CODINV,4,FALSE)</f>
        <v>REPUESTOS Y ACCESORIOS</v>
      </c>
      <c r="N7195" s="44" t="str">
        <f>+VLOOKUP(FACTURACION[[#This Row],[REFERENCIA]],CODINV,5,FALSE)</f>
        <v>REGO</v>
      </c>
      <c r="O7195" s="3">
        <v>1</v>
      </c>
      <c r="P7195" s="131">
        <v>44077.79</v>
      </c>
      <c r="Q7195" s="48">
        <f>+FACTURACION[[#This Row],[CANTIDAD]]*FACTURACION[[#This Row],[VR UNITARIO]]/1000</f>
        <v>44.07779</v>
      </c>
      <c r="R7195" s="44" t="str">
        <f>+VLOOKUP(FACTURACION[[#This Row],[NIT]],TABLACLIENTE,5,FALSE)</f>
        <v>BOGOTÁ D.C.</v>
      </c>
    </row>
    <row r="7196" spans="3:18">
      <c r="C7196" s="29">
        <v>2021</v>
      </c>
      <c r="D7196" s="30" t="s">
        <v>268</v>
      </c>
      <c r="E7196" s="30">
        <f>MONTH(FACTURACION[[#This Row],[MES]]&amp;1)</f>
        <v>3</v>
      </c>
      <c r="F7196" s="223">
        <f>DATE(FACTURACION[[#This Row],[AÑO]],FACTURACION[[#This Row],[Mes numero]],1)</f>
        <v>44256</v>
      </c>
      <c r="G7196" s="160" t="s">
        <v>5776</v>
      </c>
      <c r="H7196" s="25">
        <v>900569327</v>
      </c>
      <c r="I7196" s="44" t="str">
        <f>+VLOOKUP(FACTURACION[[#This Row],[NIT]],TABLACLIENTE,2,FALSE)</f>
        <v>ICG SERVICE SAS</v>
      </c>
      <c r="J7196" s="3" t="s">
        <v>5138</v>
      </c>
      <c r="K7196" s="44" t="str">
        <f>+VLOOKUP(FACTURACION[[#This Row],[REFERENCIA]],CODINV,2,FALSE)</f>
        <v>VALVULA ESV 1 1/4</v>
      </c>
      <c r="L7196" s="44" t="str">
        <f>IF(VLOOKUP(FACTURACION[[#This Row],[REFERENCIA]],CODINV,3,FALSE)=0,"",VLOOKUP(FACTURACION[[#This Row],[REFERENCIA]],CODINV,3,FALSE))</f>
        <v>3165CT</v>
      </c>
      <c r="M7196" s="44" t="str">
        <f>+VLOOKUP(FACTURACION[[#This Row],[REFERENCIA]],CODINV,4,FALSE)</f>
        <v>VÁLVULAS Y MULTIVÁLVULAS</v>
      </c>
      <c r="N7196" s="44" t="str">
        <f>+VLOOKUP(FACTURACION[[#This Row],[REFERENCIA]],CODINV,5,FALSE)</f>
        <v>REGO</v>
      </c>
      <c r="O7196" s="3">
        <v>2</v>
      </c>
      <c r="P7196" s="131">
        <v>9242.2999999999993</v>
      </c>
      <c r="Q7196" s="48">
        <f>+FACTURACION[[#This Row],[CANTIDAD]]*FACTURACION[[#This Row],[VR UNITARIO]]/1000</f>
        <v>18.484599999999997</v>
      </c>
      <c r="R7196" s="44" t="str">
        <f>+VLOOKUP(FACTURACION[[#This Row],[NIT]],TABLACLIENTE,5,FALSE)</f>
        <v>BOGOTÁ D.C.</v>
      </c>
    </row>
    <row r="7197" spans="3:18">
      <c r="C7197" s="29">
        <v>2021</v>
      </c>
      <c r="D7197" s="30" t="s">
        <v>268</v>
      </c>
      <c r="E7197" s="30">
        <f>MONTH(FACTURACION[[#This Row],[MES]]&amp;1)</f>
        <v>3</v>
      </c>
      <c r="F7197" s="223">
        <f>DATE(FACTURACION[[#This Row],[AÑO]],FACTURACION[[#This Row],[Mes numero]],1)</f>
        <v>44256</v>
      </c>
      <c r="G7197" s="160" t="s">
        <v>5776</v>
      </c>
      <c r="H7197" s="25">
        <v>900569327</v>
      </c>
      <c r="I7197" s="44" t="str">
        <f>+VLOOKUP(FACTURACION[[#This Row],[NIT]],TABLACLIENTE,2,FALSE)</f>
        <v>ICG SERVICE SAS</v>
      </c>
      <c r="J7197" s="3" t="s">
        <v>190</v>
      </c>
      <c r="K7197" s="44" t="str">
        <f>+VLOOKUP(FACTURACION[[#This Row],[REFERENCIA]],CODINV,2,FALSE)</f>
        <v>VALVULA DE GLOBO 3/4" RECTA</v>
      </c>
      <c r="L7197" s="44" t="str">
        <f>IF(VLOOKUP(FACTURACION[[#This Row],[REFERENCIA]],CODINV,3,FALSE)=0,"",VLOOKUP(FACTURACION[[#This Row],[REFERENCIA]],CODINV,3,FALSE))</f>
        <v>7705P</v>
      </c>
      <c r="M7197" s="44" t="str">
        <f>+VLOOKUP(FACTURACION[[#This Row],[REFERENCIA]],CODINV,4,FALSE)</f>
        <v>VÁLVULAS Y MULTIVÁLVULAS</v>
      </c>
      <c r="N7197" s="44" t="str">
        <f>+VLOOKUP(FACTURACION[[#This Row],[REFERENCIA]],CODINV,5,FALSE)</f>
        <v>REGO</v>
      </c>
      <c r="O7197" s="3">
        <v>2</v>
      </c>
      <c r="P7197" s="131">
        <v>230040.31</v>
      </c>
      <c r="Q7197" s="48">
        <f>+FACTURACION[[#This Row],[CANTIDAD]]*FACTURACION[[#This Row],[VR UNITARIO]]/1000</f>
        <v>460.08062000000001</v>
      </c>
      <c r="R7197" s="44" t="str">
        <f>+VLOOKUP(FACTURACION[[#This Row],[NIT]],TABLACLIENTE,5,FALSE)</f>
        <v>BOGOTÁ D.C.</v>
      </c>
    </row>
    <row r="7198" spans="3:18">
      <c r="C7198" s="29">
        <v>2021</v>
      </c>
      <c r="D7198" s="30" t="s">
        <v>268</v>
      </c>
      <c r="E7198" s="30">
        <f>MONTH(FACTURACION[[#This Row],[MES]]&amp;1)</f>
        <v>3</v>
      </c>
      <c r="F7198" s="223">
        <f>DATE(FACTURACION[[#This Row],[AÑO]],FACTURACION[[#This Row],[Mes numero]],1)</f>
        <v>44256</v>
      </c>
      <c r="G7198" s="160" t="s">
        <v>5777</v>
      </c>
      <c r="H7198" s="25">
        <v>901243308</v>
      </c>
      <c r="I7198" s="44" t="str">
        <f>+VLOOKUP(FACTURACION[[#This Row],[NIT]],TABLACLIENTE,2,FALSE)</f>
        <v>GRUPO ALOSAN S.A.S.</v>
      </c>
      <c r="J7198" s="3" t="s">
        <v>708</v>
      </c>
      <c r="K7198" s="44" t="str">
        <f>+VLOOKUP(FACTURACION[[#This Row],[REFERENCIA]],CODINV,2,FALSE)</f>
        <v>REGULADOR PRIMERA ETAPA 1-15 PSI A1/4 NPT</v>
      </c>
      <c r="L7198" s="44" t="str">
        <f>IF(VLOOKUP(FACTURACION[[#This Row],[REFERENCIA]],CODINV,3,FALSE)=0,"",VLOOKUP(FACTURACION[[#This Row],[REFERENCIA]],CODINV,3,FALSE))</f>
        <v>902</v>
      </c>
      <c r="M7198" s="44" t="str">
        <f>+VLOOKUP(FACTURACION[[#This Row],[REFERENCIA]],CODINV,4,FALSE)</f>
        <v>REGULADORES</v>
      </c>
      <c r="N7198" s="44" t="str">
        <f>+VLOOKUP(FACTURACION[[#This Row],[REFERENCIA]],CODINV,5,FALSE)</f>
        <v>CAVAGNA</v>
      </c>
      <c r="O7198" s="3">
        <v>12</v>
      </c>
      <c r="P7198" s="131">
        <v>96000</v>
      </c>
      <c r="Q7198" s="48">
        <f>+FACTURACION[[#This Row],[CANTIDAD]]*FACTURACION[[#This Row],[VR UNITARIO]]/1000</f>
        <v>1152</v>
      </c>
      <c r="R7198" s="44" t="str">
        <f>+VLOOKUP(FACTURACION[[#This Row],[NIT]],TABLACLIENTE,5,FALSE)</f>
        <v>BOGOTÁ D.C.</v>
      </c>
    </row>
    <row r="7199" spans="3:18">
      <c r="C7199" s="29">
        <v>2021</v>
      </c>
      <c r="D7199" s="30" t="s">
        <v>268</v>
      </c>
      <c r="E7199" s="30">
        <f>MONTH(FACTURACION[[#This Row],[MES]]&amp;1)</f>
        <v>3</v>
      </c>
      <c r="F7199" s="223">
        <f>DATE(FACTURACION[[#This Row],[AÑO]],FACTURACION[[#This Row],[Mes numero]],1)</f>
        <v>44256</v>
      </c>
      <c r="G7199" s="160" t="s">
        <v>5778</v>
      </c>
      <c r="H7199" s="25">
        <v>822001073</v>
      </c>
      <c r="I7199" s="44" t="str">
        <f>+VLOOKUP(FACTURACION[[#This Row],[NIT]],TABLACLIENTE,2,FALSE)</f>
        <v>MADIGAS INGENIEROS S.A. E.S.P.</v>
      </c>
      <c r="J7199" s="3" t="s">
        <v>20</v>
      </c>
      <c r="K7199" s="44" t="str">
        <f>+VLOOKUP(FACTURACION[[#This Row],[REFERENCIA]],CODINV,2,FALSE)</f>
        <v xml:space="preserve">MEDIDOR AC-250 C: 3/4" CON CONECTORES </v>
      </c>
      <c r="L7199" s="44" t="str">
        <f>IF(VLOOKUP(FACTURACION[[#This Row],[REFERENCIA]],CODINV,3,FALSE)=0,"",VLOOKUP(FACTURACION[[#This Row],[REFERENCIA]],CODINV,3,FALSE))</f>
        <v/>
      </c>
      <c r="M7199" s="44" t="str">
        <f>+VLOOKUP(FACTURACION[[#This Row],[REFERENCIA]],CODINV,4,FALSE)</f>
        <v>MEDIDORES</v>
      </c>
      <c r="N7199" s="44" t="str">
        <f>+VLOOKUP(FACTURACION[[#This Row],[REFERENCIA]],CODINV,5,FALSE)</f>
        <v>HONEYWELL</v>
      </c>
      <c r="O7199" s="3">
        <v>7</v>
      </c>
      <c r="P7199" s="131">
        <v>455212</v>
      </c>
      <c r="Q7199" s="48">
        <f>+FACTURACION[[#This Row],[CANTIDAD]]*FACTURACION[[#This Row],[VR UNITARIO]]/1000</f>
        <v>3186.4839999999999</v>
      </c>
      <c r="R7199" s="44" t="str">
        <f>+VLOOKUP(FACTURACION[[#This Row],[NIT]],TABLACLIENTE,5,FALSE)</f>
        <v>ACACIAS</v>
      </c>
    </row>
    <row r="7200" spans="3:18">
      <c r="C7200" s="29">
        <v>2021</v>
      </c>
      <c r="D7200" s="30" t="s">
        <v>268</v>
      </c>
      <c r="E7200" s="30">
        <f>MONTH(FACTURACION[[#This Row],[MES]]&amp;1)</f>
        <v>3</v>
      </c>
      <c r="F7200" s="223">
        <f>DATE(FACTURACION[[#This Row],[AÑO]],FACTURACION[[#This Row],[Mes numero]],1)</f>
        <v>44256</v>
      </c>
      <c r="G7200" s="160" t="s">
        <v>5779</v>
      </c>
      <c r="H7200" s="25">
        <v>822001073</v>
      </c>
      <c r="I7200" s="44" t="str">
        <f>+VLOOKUP(FACTURACION[[#This Row],[NIT]],TABLACLIENTE,2,FALSE)</f>
        <v>MADIGAS INGENIEROS S.A. E.S.P.</v>
      </c>
      <c r="J7200" s="3" t="s">
        <v>20</v>
      </c>
      <c r="K7200" s="44" t="str">
        <f>+VLOOKUP(FACTURACION[[#This Row],[REFERENCIA]],CODINV,2,FALSE)</f>
        <v xml:space="preserve">MEDIDOR AC-250 C: 3/4" CON CONECTORES </v>
      </c>
      <c r="L7200" s="44" t="str">
        <f>IF(VLOOKUP(FACTURACION[[#This Row],[REFERENCIA]],CODINV,3,FALSE)=0,"",VLOOKUP(FACTURACION[[#This Row],[REFERENCIA]],CODINV,3,FALSE))</f>
        <v/>
      </c>
      <c r="M7200" s="44" t="str">
        <f>+VLOOKUP(FACTURACION[[#This Row],[REFERENCIA]],CODINV,4,FALSE)</f>
        <v>MEDIDORES</v>
      </c>
      <c r="N7200" s="44" t="str">
        <f>+VLOOKUP(FACTURACION[[#This Row],[REFERENCIA]],CODINV,5,FALSE)</f>
        <v>HONEYWELL</v>
      </c>
      <c r="O7200" s="3">
        <v>5</v>
      </c>
      <c r="P7200" s="131">
        <v>455212</v>
      </c>
      <c r="Q7200" s="48">
        <f>+FACTURACION[[#This Row],[CANTIDAD]]*FACTURACION[[#This Row],[VR UNITARIO]]/1000</f>
        <v>2276.06</v>
      </c>
      <c r="R7200" s="44" t="str">
        <f>+VLOOKUP(FACTURACION[[#This Row],[NIT]],TABLACLIENTE,5,FALSE)</f>
        <v>ACACIAS</v>
      </c>
    </row>
    <row r="7201" spans="3:18">
      <c r="C7201" s="29">
        <v>2021</v>
      </c>
      <c r="D7201" s="29" t="s">
        <v>297</v>
      </c>
      <c r="E7201" s="29">
        <f>MONTH(FACTURACION[[#This Row],[MES]]&amp;1)</f>
        <v>4</v>
      </c>
      <c r="F7201" s="223">
        <f>DATE(FACTURACION[[#This Row],[AÑO]],FACTURACION[[#This Row],[Mes numero]],1)</f>
        <v>44287</v>
      </c>
      <c r="G7201" s="179" t="s">
        <v>5782</v>
      </c>
      <c r="H7201" s="25">
        <v>890208316</v>
      </c>
      <c r="I7201" s="44" t="str">
        <f>+VLOOKUP(FACTURACION[[#This Row],[NIT]],TABLACLIENTE,2,FALSE)</f>
        <v xml:space="preserve">METROGAS DE COLOMBIA S.A. E.S.P.  (METROGAS S.A. E.S.P)
</v>
      </c>
      <c r="J7201" s="3" t="s">
        <v>20</v>
      </c>
      <c r="K7201" s="44" t="str">
        <f>+VLOOKUP(FACTURACION[[#This Row],[REFERENCIA]],CODINV,2,FALSE)</f>
        <v xml:space="preserve">MEDIDOR AC-250 C: 3/4" CON CONECTORES </v>
      </c>
      <c r="L7201" s="44" t="str">
        <f>IF(VLOOKUP(FACTURACION[[#This Row],[REFERENCIA]],CODINV,3,FALSE)=0,"",VLOOKUP(FACTURACION[[#This Row],[REFERENCIA]],CODINV,3,FALSE))</f>
        <v/>
      </c>
      <c r="M7201" s="44" t="str">
        <f>+VLOOKUP(FACTURACION[[#This Row],[REFERENCIA]],CODINV,4,FALSE)</f>
        <v>MEDIDORES</v>
      </c>
      <c r="N7201" s="44" t="str">
        <f>+VLOOKUP(FACTURACION[[#This Row],[REFERENCIA]],CODINV,5,FALSE)</f>
        <v>HONEYWELL</v>
      </c>
      <c r="O7201" s="3">
        <v>20</v>
      </c>
      <c r="P7201" s="131">
        <v>449143</v>
      </c>
      <c r="Q7201" s="48">
        <f>+FACTURACION[[#This Row],[CANTIDAD]]*FACTURACION[[#This Row],[VR UNITARIO]]/1000</f>
        <v>8982.86</v>
      </c>
      <c r="R7201" s="44" t="str">
        <f>+VLOOKUP(FACTURACION[[#This Row],[NIT]],TABLACLIENTE,5,FALSE)</f>
        <v>FLORIDABLANCA</v>
      </c>
    </row>
    <row r="7202" spans="3:18">
      <c r="C7202" s="29">
        <v>2021</v>
      </c>
      <c r="D7202" s="29" t="s">
        <v>297</v>
      </c>
      <c r="E7202" s="29">
        <f>MONTH(FACTURACION[[#This Row],[MES]]&amp;1)</f>
        <v>4</v>
      </c>
      <c r="F7202" s="223">
        <f>DATE(FACTURACION[[#This Row],[AÑO]],FACTURACION[[#This Row],[Mes numero]],1)</f>
        <v>44287</v>
      </c>
      <c r="G7202" s="179" t="s">
        <v>5783</v>
      </c>
      <c r="H7202" s="25">
        <v>890208316</v>
      </c>
      <c r="I7202" s="44" t="str">
        <f>+VLOOKUP(FACTURACION[[#This Row],[NIT]],TABLACLIENTE,2,FALSE)</f>
        <v xml:space="preserve">METROGAS DE COLOMBIA S.A. E.S.P.  (METROGAS S.A. E.S.P)
</v>
      </c>
      <c r="J7202" s="3" t="s">
        <v>20</v>
      </c>
      <c r="K7202" s="44" t="str">
        <f>+VLOOKUP(FACTURACION[[#This Row],[REFERENCIA]],CODINV,2,FALSE)</f>
        <v xml:space="preserve">MEDIDOR AC-250 C: 3/4" CON CONECTORES </v>
      </c>
      <c r="L7202" s="44" t="str">
        <f>IF(VLOOKUP(FACTURACION[[#This Row],[REFERENCIA]],CODINV,3,FALSE)=0,"",VLOOKUP(FACTURACION[[#This Row],[REFERENCIA]],CODINV,3,FALSE))</f>
        <v/>
      </c>
      <c r="M7202" s="44" t="str">
        <f>+VLOOKUP(FACTURACION[[#This Row],[REFERENCIA]],CODINV,4,FALSE)</f>
        <v>MEDIDORES</v>
      </c>
      <c r="N7202" s="44" t="str">
        <f>+VLOOKUP(FACTURACION[[#This Row],[REFERENCIA]],CODINV,5,FALSE)</f>
        <v>HONEYWELL</v>
      </c>
      <c r="O7202" s="3">
        <v>10</v>
      </c>
      <c r="P7202" s="131">
        <v>449143</v>
      </c>
      <c r="Q7202" s="48">
        <f>+FACTURACION[[#This Row],[CANTIDAD]]*FACTURACION[[#This Row],[VR UNITARIO]]/1000</f>
        <v>4491.43</v>
      </c>
      <c r="R7202" s="44" t="str">
        <f>+VLOOKUP(FACTURACION[[#This Row],[NIT]],TABLACLIENTE,5,FALSE)</f>
        <v>FLORIDABLANCA</v>
      </c>
    </row>
    <row r="7203" spans="3:18">
      <c r="C7203" s="29">
        <v>2021</v>
      </c>
      <c r="D7203" s="29" t="s">
        <v>297</v>
      </c>
      <c r="E7203" s="29">
        <f>MONTH(FACTURACION[[#This Row],[MES]]&amp;1)</f>
        <v>4</v>
      </c>
      <c r="F7203" s="223">
        <f>DATE(FACTURACION[[#This Row],[AÑO]],FACTURACION[[#This Row],[Mes numero]],1)</f>
        <v>44287</v>
      </c>
      <c r="G7203" s="179" t="s">
        <v>5784</v>
      </c>
      <c r="H7203" s="25">
        <v>830043681</v>
      </c>
      <c r="I7203" s="44" t="str">
        <f>+VLOOKUP(FACTURACION[[#This Row],[NIT]],TABLACLIENTE,2,FALSE)</f>
        <v>INGENIERIA ELECTRONICA MARTINEZ LTDA (MELTRONIC LTDA)</v>
      </c>
      <c r="J7203" s="3" t="s">
        <v>20</v>
      </c>
      <c r="K7203" s="44" t="str">
        <f>+VLOOKUP(FACTURACION[[#This Row],[REFERENCIA]],CODINV,2,FALSE)</f>
        <v xml:space="preserve">MEDIDOR AC-250 C: 3/4" CON CONECTORES </v>
      </c>
      <c r="L7203" s="44" t="str">
        <f>IF(VLOOKUP(FACTURACION[[#This Row],[REFERENCIA]],CODINV,3,FALSE)=0,"",VLOOKUP(FACTURACION[[#This Row],[REFERENCIA]],CODINV,3,FALSE))</f>
        <v/>
      </c>
      <c r="M7203" s="44" t="str">
        <f>+VLOOKUP(FACTURACION[[#This Row],[REFERENCIA]],CODINV,4,FALSE)</f>
        <v>MEDIDORES</v>
      </c>
      <c r="N7203" s="44" t="str">
        <f>+VLOOKUP(FACTURACION[[#This Row],[REFERENCIA]],CODINV,5,FALSE)</f>
        <v>HONEYWELL</v>
      </c>
      <c r="O7203" s="3">
        <v>2</v>
      </c>
      <c r="P7203" s="131">
        <v>450000</v>
      </c>
      <c r="Q7203" s="48">
        <f>+FACTURACION[[#This Row],[CANTIDAD]]*FACTURACION[[#This Row],[VR UNITARIO]]/1000</f>
        <v>900</v>
      </c>
      <c r="R7203" s="44" t="str">
        <f>+VLOOKUP(FACTURACION[[#This Row],[NIT]],TABLACLIENTE,5,FALSE)</f>
        <v>BOGOTÁ D.C.</v>
      </c>
    </row>
    <row r="7204" spans="3:18">
      <c r="C7204" s="29">
        <v>2021</v>
      </c>
      <c r="D7204" s="29" t="s">
        <v>297</v>
      </c>
      <c r="E7204" s="29">
        <f>MONTH(FACTURACION[[#This Row],[MES]]&amp;1)</f>
        <v>4</v>
      </c>
      <c r="F7204" s="223">
        <f>DATE(FACTURACION[[#This Row],[AÑO]],FACTURACION[[#This Row],[Mes numero]],1)</f>
        <v>44287</v>
      </c>
      <c r="G7204" s="179" t="s">
        <v>5785</v>
      </c>
      <c r="H7204" s="25">
        <v>900714971</v>
      </c>
      <c r="I7204" s="44" t="str">
        <f>+VLOOKUP(FACTURACION[[#This Row],[NIT]],TABLACLIENTE,2,FALSE)</f>
        <v>MASERVICON</v>
      </c>
      <c r="J7204" s="3" t="s">
        <v>45</v>
      </c>
      <c r="K7204" s="44" t="str">
        <f>+VLOOKUP(FACTURACION[[#This Row],[REFERENCIA]],CODINV,2,FALSE)</f>
        <v>REGULADOR  PRIMERA ETAPA</v>
      </c>
      <c r="L7204" s="44" t="str">
        <f>IF(VLOOKUP(FACTURACION[[#This Row],[REFERENCIA]],CODINV,3,FALSE)=0,"",VLOOKUP(FACTURACION[[#This Row],[REFERENCIA]],CODINV,3,FALSE))</f>
        <v>1584VN</v>
      </c>
      <c r="M7204" s="44" t="str">
        <f>+VLOOKUP(FACTURACION[[#This Row],[REFERENCIA]],CODINV,4,FALSE)</f>
        <v>REGULADORES</v>
      </c>
      <c r="N7204" s="44" t="str">
        <f>+VLOOKUP(FACTURACION[[#This Row],[REFERENCIA]],CODINV,5,FALSE)</f>
        <v>REGO</v>
      </c>
      <c r="O7204" s="3">
        <v>15</v>
      </c>
      <c r="P7204" s="131">
        <v>305000</v>
      </c>
      <c r="Q7204" s="48">
        <f>+FACTURACION[[#This Row],[CANTIDAD]]*FACTURACION[[#This Row],[VR UNITARIO]]/1000</f>
        <v>4575</v>
      </c>
      <c r="R7204" s="44" t="str">
        <f>+VLOOKUP(FACTURACION[[#This Row],[NIT]],TABLACLIENTE,5,FALSE)</f>
        <v>IBAGUE</v>
      </c>
    </row>
    <row r="7205" spans="3:18">
      <c r="C7205" s="29">
        <v>2021</v>
      </c>
      <c r="D7205" s="29" t="s">
        <v>297</v>
      </c>
      <c r="E7205" s="29">
        <f>MONTH(FACTURACION[[#This Row],[MES]]&amp;1)</f>
        <v>4</v>
      </c>
      <c r="F7205" s="223">
        <f>DATE(FACTURACION[[#This Row],[AÑO]],FACTURACION[[#This Row],[Mes numero]],1)</f>
        <v>44287</v>
      </c>
      <c r="G7205" s="179" t="s">
        <v>5786</v>
      </c>
      <c r="H7205" s="25">
        <v>891101577</v>
      </c>
      <c r="I7205" s="44" t="str">
        <f>+VLOOKUP(FACTURACION[[#This Row],[NIT]],TABLACLIENTE,2,FALSE)</f>
        <v>ALCANOS DE COLOMBIA S.A. E.S.P</v>
      </c>
      <c r="J7205" s="3" t="s">
        <v>1697</v>
      </c>
      <c r="K7205" s="44" t="str">
        <f>+VLOOKUP(FACTURACION[[#This Row],[REFERENCIA]],CODINV,2,FALSE)</f>
        <v>MEDIDOR AC-250 NXS</v>
      </c>
      <c r="L7205" s="44" t="str">
        <f>IF(VLOOKUP(FACTURACION[[#This Row],[REFERENCIA]],CODINV,3,FALSE)=0,"",VLOOKUP(FACTURACION[[#This Row],[REFERENCIA]],CODINV,3,FALSE))</f>
        <v/>
      </c>
      <c r="M7205" s="44" t="str">
        <f>+VLOOKUP(FACTURACION[[#This Row],[REFERENCIA]],CODINV,4,FALSE)</f>
        <v>MEDIDORES</v>
      </c>
      <c r="N7205" s="44" t="str">
        <f>+VLOOKUP(FACTURACION[[#This Row],[REFERENCIA]],CODINV,5,FALSE)</f>
        <v>HONEYWELL</v>
      </c>
      <c r="O7205" s="3">
        <v>1</v>
      </c>
      <c r="P7205" s="131">
        <v>407653</v>
      </c>
      <c r="Q7205" s="48">
        <f>+FACTURACION[[#This Row],[CANTIDAD]]*FACTURACION[[#This Row],[VR UNITARIO]]/1000</f>
        <v>407.65300000000002</v>
      </c>
      <c r="R7205" s="44" t="str">
        <f>+VLOOKUP(FACTURACION[[#This Row],[NIT]],TABLACLIENTE,5,FALSE)</f>
        <v>NEIVA</v>
      </c>
    </row>
    <row r="7206" spans="3:18">
      <c r="C7206" s="29">
        <v>2021</v>
      </c>
      <c r="D7206" s="29" t="s">
        <v>297</v>
      </c>
      <c r="E7206" s="29">
        <f>MONTH(FACTURACION[[#This Row],[MES]]&amp;1)</f>
        <v>4</v>
      </c>
      <c r="F7206" s="223">
        <f>DATE(FACTURACION[[#This Row],[AÑO]],FACTURACION[[#This Row],[Mes numero]],1)</f>
        <v>44287</v>
      </c>
      <c r="G7206" s="179" t="s">
        <v>5787</v>
      </c>
      <c r="H7206" s="25">
        <v>891101577</v>
      </c>
      <c r="I7206" s="44" t="str">
        <f>+VLOOKUP(FACTURACION[[#This Row],[NIT]],TABLACLIENTE,2,FALSE)</f>
        <v>ALCANOS DE COLOMBIA S.A. E.S.P</v>
      </c>
      <c r="J7206" s="3" t="s">
        <v>1697</v>
      </c>
      <c r="K7206" s="44" t="str">
        <f>+VLOOKUP(FACTURACION[[#This Row],[REFERENCIA]],CODINV,2,FALSE)</f>
        <v>MEDIDOR AC-250 NXS</v>
      </c>
      <c r="L7206" s="44" t="str">
        <f>IF(VLOOKUP(FACTURACION[[#This Row],[REFERENCIA]],CODINV,3,FALSE)=0,"",VLOOKUP(FACTURACION[[#This Row],[REFERENCIA]],CODINV,3,FALSE))</f>
        <v/>
      </c>
      <c r="M7206" s="44" t="str">
        <f>+VLOOKUP(FACTURACION[[#This Row],[REFERENCIA]],CODINV,4,FALSE)</f>
        <v>MEDIDORES</v>
      </c>
      <c r="N7206" s="44" t="str">
        <f>+VLOOKUP(FACTURACION[[#This Row],[REFERENCIA]],CODINV,5,FALSE)</f>
        <v>HONEYWELL</v>
      </c>
      <c r="O7206" s="3">
        <v>2</v>
      </c>
      <c r="P7206" s="131">
        <v>407653</v>
      </c>
      <c r="Q7206" s="48">
        <f>+FACTURACION[[#This Row],[CANTIDAD]]*FACTURACION[[#This Row],[VR UNITARIO]]/1000</f>
        <v>815.30600000000004</v>
      </c>
      <c r="R7206" s="44" t="str">
        <f>+VLOOKUP(FACTURACION[[#This Row],[NIT]],TABLACLIENTE,5,FALSE)</f>
        <v>NEIVA</v>
      </c>
    </row>
    <row r="7207" spans="3:18">
      <c r="C7207" s="29">
        <v>2021</v>
      </c>
      <c r="D7207" s="29" t="s">
        <v>297</v>
      </c>
      <c r="E7207" s="29">
        <f>MONTH(FACTURACION[[#This Row],[MES]]&amp;1)</f>
        <v>4</v>
      </c>
      <c r="F7207" s="223">
        <f>DATE(FACTURACION[[#This Row],[AÑO]],FACTURACION[[#This Row],[Mes numero]],1)</f>
        <v>44287</v>
      </c>
      <c r="G7207" s="179" t="s">
        <v>5788</v>
      </c>
      <c r="H7207" s="25">
        <v>891101577</v>
      </c>
      <c r="I7207" s="44" t="str">
        <f>+VLOOKUP(FACTURACION[[#This Row],[NIT]],TABLACLIENTE,2,FALSE)</f>
        <v>ALCANOS DE COLOMBIA S.A. E.S.P</v>
      </c>
      <c r="J7207" s="3" t="s">
        <v>1697</v>
      </c>
      <c r="K7207" s="44" t="str">
        <f>+VLOOKUP(FACTURACION[[#This Row],[REFERENCIA]],CODINV,2,FALSE)</f>
        <v>MEDIDOR AC-250 NXS</v>
      </c>
      <c r="L7207" s="44" t="str">
        <f>IF(VLOOKUP(FACTURACION[[#This Row],[REFERENCIA]],CODINV,3,FALSE)=0,"",VLOOKUP(FACTURACION[[#This Row],[REFERENCIA]],CODINV,3,FALSE))</f>
        <v/>
      </c>
      <c r="M7207" s="44" t="str">
        <f>+VLOOKUP(FACTURACION[[#This Row],[REFERENCIA]],CODINV,4,FALSE)</f>
        <v>MEDIDORES</v>
      </c>
      <c r="N7207" s="44" t="str">
        <f>+VLOOKUP(FACTURACION[[#This Row],[REFERENCIA]],CODINV,5,FALSE)</f>
        <v>HONEYWELL</v>
      </c>
      <c r="O7207" s="3">
        <v>2</v>
      </c>
      <c r="P7207" s="131">
        <v>407653</v>
      </c>
      <c r="Q7207" s="48">
        <f>+FACTURACION[[#This Row],[CANTIDAD]]*FACTURACION[[#This Row],[VR UNITARIO]]/1000</f>
        <v>815.30600000000004</v>
      </c>
      <c r="R7207" s="44" t="str">
        <f>+VLOOKUP(FACTURACION[[#This Row],[NIT]],TABLACLIENTE,5,FALSE)</f>
        <v>NEIVA</v>
      </c>
    </row>
    <row r="7208" spans="3:18">
      <c r="C7208" s="29">
        <v>2021</v>
      </c>
      <c r="D7208" s="29" t="s">
        <v>297</v>
      </c>
      <c r="E7208" s="29">
        <f>MONTH(FACTURACION[[#This Row],[MES]]&amp;1)</f>
        <v>4</v>
      </c>
      <c r="F7208" s="223">
        <f>DATE(FACTURACION[[#This Row],[AÑO]],FACTURACION[[#This Row],[Mes numero]],1)</f>
        <v>44287</v>
      </c>
      <c r="G7208" s="179" t="s">
        <v>5789</v>
      </c>
      <c r="H7208" s="25">
        <v>891101577</v>
      </c>
      <c r="I7208" s="44" t="str">
        <f>+VLOOKUP(FACTURACION[[#This Row],[NIT]],TABLACLIENTE,2,FALSE)</f>
        <v>ALCANOS DE COLOMBIA S.A. E.S.P</v>
      </c>
      <c r="J7208" s="3" t="s">
        <v>1697</v>
      </c>
      <c r="K7208" s="44" t="str">
        <f>+VLOOKUP(FACTURACION[[#This Row],[REFERENCIA]],CODINV,2,FALSE)</f>
        <v>MEDIDOR AC-250 NXS</v>
      </c>
      <c r="L7208" s="44" t="str">
        <f>IF(VLOOKUP(FACTURACION[[#This Row],[REFERENCIA]],CODINV,3,FALSE)=0,"",VLOOKUP(FACTURACION[[#This Row],[REFERENCIA]],CODINV,3,FALSE))</f>
        <v/>
      </c>
      <c r="M7208" s="44" t="str">
        <f>+VLOOKUP(FACTURACION[[#This Row],[REFERENCIA]],CODINV,4,FALSE)</f>
        <v>MEDIDORES</v>
      </c>
      <c r="N7208" s="44" t="str">
        <f>+VLOOKUP(FACTURACION[[#This Row],[REFERENCIA]],CODINV,5,FALSE)</f>
        <v>HONEYWELL</v>
      </c>
      <c r="O7208" s="3">
        <v>1</v>
      </c>
      <c r="P7208" s="131">
        <v>407653</v>
      </c>
      <c r="Q7208" s="48">
        <f>+FACTURACION[[#This Row],[CANTIDAD]]*FACTURACION[[#This Row],[VR UNITARIO]]/1000</f>
        <v>407.65300000000002</v>
      </c>
      <c r="R7208" s="44" t="str">
        <f>+VLOOKUP(FACTURACION[[#This Row],[NIT]],TABLACLIENTE,5,FALSE)</f>
        <v>NEIVA</v>
      </c>
    </row>
    <row r="7209" spans="3:18">
      <c r="C7209" s="29">
        <v>2021</v>
      </c>
      <c r="D7209" s="29" t="s">
        <v>297</v>
      </c>
      <c r="E7209" s="29">
        <f>MONTH(FACTURACION[[#This Row],[MES]]&amp;1)</f>
        <v>4</v>
      </c>
      <c r="F7209" s="223">
        <f>DATE(FACTURACION[[#This Row],[AÑO]],FACTURACION[[#This Row],[Mes numero]],1)</f>
        <v>44287</v>
      </c>
      <c r="G7209" s="179" t="s">
        <v>5790</v>
      </c>
      <c r="H7209" s="25">
        <v>891101577</v>
      </c>
      <c r="I7209" s="44" t="str">
        <f>+VLOOKUP(FACTURACION[[#This Row],[NIT]],TABLACLIENTE,2,FALSE)</f>
        <v>ALCANOS DE COLOMBIA S.A. E.S.P</v>
      </c>
      <c r="J7209" s="3" t="s">
        <v>1697</v>
      </c>
      <c r="K7209" s="44" t="str">
        <f>+VLOOKUP(FACTURACION[[#This Row],[REFERENCIA]],CODINV,2,FALSE)</f>
        <v>MEDIDOR AC-250 NXS</v>
      </c>
      <c r="L7209" s="44" t="str">
        <f>IF(VLOOKUP(FACTURACION[[#This Row],[REFERENCIA]],CODINV,3,FALSE)=0,"",VLOOKUP(FACTURACION[[#This Row],[REFERENCIA]],CODINV,3,FALSE))</f>
        <v/>
      </c>
      <c r="M7209" s="44" t="str">
        <f>+VLOOKUP(FACTURACION[[#This Row],[REFERENCIA]],CODINV,4,FALSE)</f>
        <v>MEDIDORES</v>
      </c>
      <c r="N7209" s="44" t="str">
        <f>+VLOOKUP(FACTURACION[[#This Row],[REFERENCIA]],CODINV,5,FALSE)</f>
        <v>HONEYWELL</v>
      </c>
      <c r="O7209" s="3">
        <v>5</v>
      </c>
      <c r="P7209" s="131">
        <v>407653</v>
      </c>
      <c r="Q7209" s="48">
        <f>+FACTURACION[[#This Row],[CANTIDAD]]*FACTURACION[[#This Row],[VR UNITARIO]]/1000</f>
        <v>2038.2650000000001</v>
      </c>
      <c r="R7209" s="44" t="str">
        <f>+VLOOKUP(FACTURACION[[#This Row],[NIT]],TABLACLIENTE,5,FALSE)</f>
        <v>NEIVA</v>
      </c>
    </row>
    <row r="7210" spans="3:18">
      <c r="C7210" s="29">
        <v>2021</v>
      </c>
      <c r="D7210" s="29" t="s">
        <v>297</v>
      </c>
      <c r="E7210" s="29">
        <f>MONTH(FACTURACION[[#This Row],[MES]]&amp;1)</f>
        <v>4</v>
      </c>
      <c r="F7210" s="223">
        <f>DATE(FACTURACION[[#This Row],[AÑO]],FACTURACION[[#This Row],[Mes numero]],1)</f>
        <v>44287</v>
      </c>
      <c r="G7210" s="179" t="s">
        <v>5791</v>
      </c>
      <c r="H7210" s="25">
        <v>860053840</v>
      </c>
      <c r="I7210" s="44" t="str">
        <f>+VLOOKUP(FACTURACION[[#This Row],[NIT]],TABLACLIENTE,2,FALSE)</f>
        <v>TECNIK LTDA</v>
      </c>
      <c r="J7210" s="3" t="s">
        <v>6</v>
      </c>
      <c r="K7210" s="44" t="str">
        <f>+VLOOKUP(FACTURACION[[#This Row],[REFERENCIA]],CODINV,2,FALSE)</f>
        <v>REG.1813C C:3/4" R:6-15" O:1/2</v>
      </c>
      <c r="L7210" s="44" t="str">
        <f>IF(VLOOKUP(FACTURACION[[#This Row],[REFERENCIA]],CODINV,3,FALSE)=0,"",VLOOKUP(FACTURACION[[#This Row],[REFERENCIA]],CODINV,3,FALSE))</f>
        <v/>
      </c>
      <c r="M7210" s="44" t="str">
        <f>+VLOOKUP(FACTURACION[[#This Row],[REFERENCIA]],CODINV,4,FALSE)</f>
        <v>REGULADORES</v>
      </c>
      <c r="N7210" s="44" t="str">
        <f>+VLOOKUP(FACTURACION[[#This Row],[REFERENCIA]],CODINV,5,FALSE)</f>
        <v>HONEYWELL</v>
      </c>
      <c r="O7210" s="3">
        <v>1</v>
      </c>
      <c r="P7210" s="131">
        <v>160000</v>
      </c>
      <c r="Q7210" s="48">
        <f>+FACTURACION[[#This Row],[CANTIDAD]]*FACTURACION[[#This Row],[VR UNITARIO]]/1000</f>
        <v>160</v>
      </c>
      <c r="R7210" s="44" t="str">
        <f>+VLOOKUP(FACTURACION[[#This Row],[NIT]],TABLACLIENTE,5,FALSE)</f>
        <v>BOGOTÁ D.C.</v>
      </c>
    </row>
    <row r="7211" spans="3:18">
      <c r="C7211" s="29">
        <v>2021</v>
      </c>
      <c r="D7211" s="29" t="s">
        <v>297</v>
      </c>
      <c r="E7211" s="29">
        <f>MONTH(FACTURACION[[#This Row],[MES]]&amp;1)</f>
        <v>4</v>
      </c>
      <c r="F7211" s="223">
        <f>DATE(FACTURACION[[#This Row],[AÑO]],FACTURACION[[#This Row],[Mes numero]],1)</f>
        <v>44287</v>
      </c>
      <c r="G7211" s="179" t="s">
        <v>5792</v>
      </c>
      <c r="H7211" s="25">
        <v>891101577</v>
      </c>
      <c r="I7211" s="44" t="str">
        <f>+VLOOKUP(FACTURACION[[#This Row],[NIT]],TABLACLIENTE,2,FALSE)</f>
        <v>ALCANOS DE COLOMBIA S.A. E.S.P</v>
      </c>
      <c r="J7211" s="3" t="s">
        <v>1697</v>
      </c>
      <c r="K7211" s="44" t="str">
        <f>+VLOOKUP(FACTURACION[[#This Row],[REFERENCIA]],CODINV,2,FALSE)</f>
        <v>MEDIDOR AC-250 NXS</v>
      </c>
      <c r="L7211" s="44" t="str">
        <f>IF(VLOOKUP(FACTURACION[[#This Row],[REFERENCIA]],CODINV,3,FALSE)=0,"",VLOOKUP(FACTURACION[[#This Row],[REFERENCIA]],CODINV,3,FALSE))</f>
        <v/>
      </c>
      <c r="M7211" s="44" t="str">
        <f>+VLOOKUP(FACTURACION[[#This Row],[REFERENCIA]],CODINV,4,FALSE)</f>
        <v>MEDIDORES</v>
      </c>
      <c r="N7211" s="44" t="str">
        <f>+VLOOKUP(FACTURACION[[#This Row],[REFERENCIA]],CODINV,5,FALSE)</f>
        <v>HONEYWELL</v>
      </c>
      <c r="O7211" s="3">
        <v>1</v>
      </c>
      <c r="P7211" s="131">
        <v>408528</v>
      </c>
      <c r="Q7211" s="48">
        <f>+FACTURACION[[#This Row],[CANTIDAD]]*FACTURACION[[#This Row],[VR UNITARIO]]/1000</f>
        <v>408.52800000000002</v>
      </c>
      <c r="R7211" s="44" t="str">
        <f>+VLOOKUP(FACTURACION[[#This Row],[NIT]],TABLACLIENTE,5,FALSE)</f>
        <v>NEIVA</v>
      </c>
    </row>
    <row r="7212" spans="3:18">
      <c r="C7212" s="29">
        <v>2021</v>
      </c>
      <c r="D7212" s="29" t="s">
        <v>297</v>
      </c>
      <c r="E7212" s="29">
        <f>MONTH(FACTURACION[[#This Row],[MES]]&amp;1)</f>
        <v>4</v>
      </c>
      <c r="F7212" s="223">
        <f>DATE(FACTURACION[[#This Row],[AÑO]],FACTURACION[[#This Row],[Mes numero]],1)</f>
        <v>44287</v>
      </c>
      <c r="G7212" s="179" t="s">
        <v>5793</v>
      </c>
      <c r="H7212" s="25">
        <v>891101577</v>
      </c>
      <c r="I7212" s="44" t="str">
        <f>+VLOOKUP(FACTURACION[[#This Row],[NIT]],TABLACLIENTE,2,FALSE)</f>
        <v>ALCANOS DE COLOMBIA S.A. E.S.P</v>
      </c>
      <c r="J7212" s="3" t="s">
        <v>1697</v>
      </c>
      <c r="K7212" s="44" t="str">
        <f>+VLOOKUP(FACTURACION[[#This Row],[REFERENCIA]],CODINV,2,FALSE)</f>
        <v>MEDIDOR AC-250 NXS</v>
      </c>
      <c r="L7212" s="44" t="str">
        <f>IF(VLOOKUP(FACTURACION[[#This Row],[REFERENCIA]],CODINV,3,FALSE)=0,"",VLOOKUP(FACTURACION[[#This Row],[REFERENCIA]],CODINV,3,FALSE))</f>
        <v/>
      </c>
      <c r="M7212" s="44" t="str">
        <f>+VLOOKUP(FACTURACION[[#This Row],[REFERENCIA]],CODINV,4,FALSE)</f>
        <v>MEDIDORES</v>
      </c>
      <c r="N7212" s="44" t="str">
        <f>+VLOOKUP(FACTURACION[[#This Row],[REFERENCIA]],CODINV,5,FALSE)</f>
        <v>HONEYWELL</v>
      </c>
      <c r="O7212" s="3">
        <v>5</v>
      </c>
      <c r="P7212" s="131">
        <v>408528</v>
      </c>
      <c r="Q7212" s="48">
        <f>+FACTURACION[[#This Row],[CANTIDAD]]*FACTURACION[[#This Row],[VR UNITARIO]]/1000</f>
        <v>2042.64</v>
      </c>
      <c r="R7212" s="44" t="str">
        <f>+VLOOKUP(FACTURACION[[#This Row],[NIT]],TABLACLIENTE,5,FALSE)</f>
        <v>NEIVA</v>
      </c>
    </row>
    <row r="7213" spans="3:18">
      <c r="C7213" s="29">
        <v>2021</v>
      </c>
      <c r="D7213" s="29" t="s">
        <v>297</v>
      </c>
      <c r="E7213" s="29">
        <f>MONTH(FACTURACION[[#This Row],[MES]]&amp;1)</f>
        <v>4</v>
      </c>
      <c r="F7213" s="223">
        <f>DATE(FACTURACION[[#This Row],[AÑO]],FACTURACION[[#This Row],[Mes numero]],1)</f>
        <v>44287</v>
      </c>
      <c r="G7213" s="179" t="s">
        <v>5794</v>
      </c>
      <c r="H7213" s="25">
        <v>891101577</v>
      </c>
      <c r="I7213" s="44" t="str">
        <f>+VLOOKUP(FACTURACION[[#This Row],[NIT]],TABLACLIENTE,2,FALSE)</f>
        <v>ALCANOS DE COLOMBIA S.A. E.S.P</v>
      </c>
      <c r="J7213" s="3" t="s">
        <v>198</v>
      </c>
      <c r="K7213" s="44" t="str">
        <f>+VLOOKUP(FACTURACION[[#This Row],[REFERENCIA]],CODINV,2,FALSE)</f>
        <v>REG. 1813C-HC C. 1 1/4" R: 6-15" O: 1/2</v>
      </c>
      <c r="L7213" s="44" t="str">
        <f>IF(VLOOKUP(FACTURACION[[#This Row],[REFERENCIA]],CODINV,3,FALSE)=0,"",VLOOKUP(FACTURACION[[#This Row],[REFERENCIA]],CODINV,3,FALSE))</f>
        <v/>
      </c>
      <c r="M7213" s="44" t="str">
        <f>+VLOOKUP(FACTURACION[[#This Row],[REFERENCIA]],CODINV,4,FALSE)</f>
        <v>REGULADORES</v>
      </c>
      <c r="N7213" s="44" t="str">
        <f>+VLOOKUP(FACTURACION[[#This Row],[REFERENCIA]],CODINV,5,FALSE)</f>
        <v>HONEYWELL</v>
      </c>
      <c r="O7213" s="3">
        <v>2</v>
      </c>
      <c r="P7213" s="131">
        <v>163159</v>
      </c>
      <c r="Q7213" s="48">
        <f>+FACTURACION[[#This Row],[CANTIDAD]]*FACTURACION[[#This Row],[VR UNITARIO]]/1000</f>
        <v>326.31799999999998</v>
      </c>
      <c r="R7213" s="44" t="str">
        <f>+VLOOKUP(FACTURACION[[#This Row],[NIT]],TABLACLIENTE,5,FALSE)</f>
        <v>NEIVA</v>
      </c>
    </row>
    <row r="7214" spans="3:18">
      <c r="C7214" s="29">
        <v>2021</v>
      </c>
      <c r="D7214" s="29" t="s">
        <v>297</v>
      </c>
      <c r="E7214" s="29">
        <f>MONTH(FACTURACION[[#This Row],[MES]]&amp;1)</f>
        <v>4</v>
      </c>
      <c r="F7214" s="223">
        <f>DATE(FACTURACION[[#This Row],[AÑO]],FACTURACION[[#This Row],[Mes numero]],1)</f>
        <v>44287</v>
      </c>
      <c r="G7214" s="179" t="s">
        <v>5795</v>
      </c>
      <c r="H7214" s="25">
        <v>890503900</v>
      </c>
      <c r="I7214" s="44" t="str">
        <f>+VLOOKUP(FACTURACION[[#This Row],[NIT]],TABLACLIENTE,2,FALSE)</f>
        <v>GASES DEL ORIENTE S.A. E.S.P.</v>
      </c>
      <c r="J7214" s="3" t="s">
        <v>717</v>
      </c>
      <c r="K7214" s="44" t="str">
        <f>+VLOOKUP(FACTURACION[[#This Row],[REFERENCIA]],CODINV,2,FALSE)</f>
        <v>MANGA 4" S300 H5</v>
      </c>
      <c r="L7214" s="44" t="str">
        <f>IF(VLOOKUP(FACTURACION[[#This Row],[REFERENCIA]],CODINV,3,FALSE)=0,"",VLOOKUP(FACTURACION[[#This Row],[REFERENCIA]],CODINV,3,FALSE))</f>
        <v>73404P010</v>
      </c>
      <c r="M7214" s="44" t="str">
        <f>+VLOOKUP(FACTURACION[[#This Row],[REFERENCIA]],CODINV,4,FALSE)</f>
        <v>MANGAS</v>
      </c>
      <c r="N7214" s="44" t="str">
        <f>+VLOOKUP(FACTURACION[[#This Row],[REFERENCIA]],CODINV,5,FALSE)</f>
        <v>HONEYWELL</v>
      </c>
      <c r="O7214" s="3">
        <v>2</v>
      </c>
      <c r="P7214" s="131">
        <v>998969</v>
      </c>
      <c r="Q7214" s="48">
        <f>+FACTURACION[[#This Row],[CANTIDAD]]*FACTURACION[[#This Row],[VR UNITARIO]]/1000</f>
        <v>1997.9380000000001</v>
      </c>
      <c r="R7214" s="44" t="str">
        <f>+VLOOKUP(FACTURACION[[#This Row],[NIT]],TABLACLIENTE,5,FALSE)</f>
        <v>CUCUTA</v>
      </c>
    </row>
    <row r="7215" spans="3:18">
      <c r="C7215" s="29">
        <v>2021</v>
      </c>
      <c r="D7215" s="29" t="s">
        <v>297</v>
      </c>
      <c r="E7215" s="29">
        <f>MONTH(FACTURACION[[#This Row],[MES]]&amp;1)</f>
        <v>4</v>
      </c>
      <c r="F7215" s="223">
        <f>DATE(FACTURACION[[#This Row],[AÑO]],FACTURACION[[#This Row],[Mes numero]],1)</f>
        <v>44287</v>
      </c>
      <c r="G7215" s="179" t="s">
        <v>5796</v>
      </c>
      <c r="H7215" s="25">
        <v>800202395</v>
      </c>
      <c r="I7215" s="44" t="str">
        <f>+VLOOKUP(FACTURACION[[#This Row],[NIT]],TABLACLIENTE,2,FALSE)</f>
        <v>EFIGAS GAS NATURAL S.A. E.S.P. (EFIGAS S.A. E.S.P.)</v>
      </c>
      <c r="J7215" s="3" t="s">
        <v>20</v>
      </c>
      <c r="K7215" s="44" t="str">
        <f>+VLOOKUP(FACTURACION[[#This Row],[REFERENCIA]],CODINV,2,FALSE)</f>
        <v xml:space="preserve">MEDIDOR AC-250 C: 3/4" CON CONECTORES </v>
      </c>
      <c r="L7215" s="44" t="str">
        <f>IF(VLOOKUP(FACTURACION[[#This Row],[REFERENCIA]],CODINV,3,FALSE)=0,"",VLOOKUP(FACTURACION[[#This Row],[REFERENCIA]],CODINV,3,FALSE))</f>
        <v/>
      </c>
      <c r="M7215" s="44" t="str">
        <f>+VLOOKUP(FACTURACION[[#This Row],[REFERENCIA]],CODINV,4,FALSE)</f>
        <v>MEDIDORES</v>
      </c>
      <c r="N7215" s="44" t="str">
        <f>+VLOOKUP(FACTURACION[[#This Row],[REFERENCIA]],CODINV,5,FALSE)</f>
        <v>HONEYWELL</v>
      </c>
      <c r="O7215" s="3">
        <v>30</v>
      </c>
      <c r="P7215" s="131">
        <v>421000</v>
      </c>
      <c r="Q7215" s="48">
        <f>+FACTURACION[[#This Row],[CANTIDAD]]*FACTURACION[[#This Row],[VR UNITARIO]]/1000</f>
        <v>12630</v>
      </c>
      <c r="R7215" s="44" t="str">
        <f>+VLOOKUP(FACTURACION[[#This Row],[NIT]],TABLACLIENTE,5,FALSE)</f>
        <v>MANIZALES</v>
      </c>
    </row>
    <row r="7216" spans="3:18">
      <c r="C7216" s="29">
        <v>2021</v>
      </c>
      <c r="D7216" s="29" t="s">
        <v>297</v>
      </c>
      <c r="E7216" s="29">
        <f>MONTH(FACTURACION[[#This Row],[MES]]&amp;1)</f>
        <v>4</v>
      </c>
      <c r="F7216" s="223">
        <f>DATE(FACTURACION[[#This Row],[AÑO]],FACTURACION[[#This Row],[Mes numero]],1)</f>
        <v>44287</v>
      </c>
      <c r="G7216" s="179" t="s">
        <v>5796</v>
      </c>
      <c r="H7216" s="25">
        <v>800202395</v>
      </c>
      <c r="I7216" s="44" t="str">
        <f>+VLOOKUP(FACTURACION[[#This Row],[NIT]],TABLACLIENTE,2,FALSE)</f>
        <v>EFIGAS GAS NATURAL S.A. E.S.P. (EFIGAS S.A. E.S.P.)</v>
      </c>
      <c r="J7216" s="3" t="s">
        <v>20</v>
      </c>
      <c r="K7216" s="44" t="str">
        <f>+VLOOKUP(FACTURACION[[#This Row],[REFERENCIA]],CODINV,2,FALSE)</f>
        <v xml:space="preserve">MEDIDOR AC-250 C: 3/4" CON CONECTORES </v>
      </c>
      <c r="L7216" s="44" t="str">
        <f>IF(VLOOKUP(FACTURACION[[#This Row],[REFERENCIA]],CODINV,3,FALSE)=0,"",VLOOKUP(FACTURACION[[#This Row],[REFERENCIA]],CODINV,3,FALSE))</f>
        <v/>
      </c>
      <c r="M7216" s="44" t="str">
        <f>+VLOOKUP(FACTURACION[[#This Row],[REFERENCIA]],CODINV,4,FALSE)</f>
        <v>MEDIDORES</v>
      </c>
      <c r="N7216" s="44" t="str">
        <f>+VLOOKUP(FACTURACION[[#This Row],[REFERENCIA]],CODINV,5,FALSE)</f>
        <v>HONEYWELL</v>
      </c>
      <c r="O7216" s="3">
        <v>5</v>
      </c>
      <c r="P7216" s="131">
        <v>421000</v>
      </c>
      <c r="Q7216" s="48">
        <f>+FACTURACION[[#This Row],[CANTIDAD]]*FACTURACION[[#This Row],[VR UNITARIO]]/1000</f>
        <v>2105</v>
      </c>
      <c r="R7216" s="44" t="str">
        <f>+VLOOKUP(FACTURACION[[#This Row],[NIT]],TABLACLIENTE,5,FALSE)</f>
        <v>MANIZALES</v>
      </c>
    </row>
    <row r="7217" spans="3:18">
      <c r="C7217" s="29">
        <v>2021</v>
      </c>
      <c r="D7217" s="29" t="s">
        <v>297</v>
      </c>
      <c r="E7217" s="29">
        <f>MONTH(FACTURACION[[#This Row],[MES]]&amp;1)</f>
        <v>4</v>
      </c>
      <c r="F7217" s="223">
        <f>DATE(FACTURACION[[#This Row],[AÑO]],FACTURACION[[#This Row],[Mes numero]],1)</f>
        <v>44287</v>
      </c>
      <c r="G7217" s="179" t="s">
        <v>5797</v>
      </c>
      <c r="H7217" s="25">
        <v>800167643</v>
      </c>
      <c r="I7217" s="44" t="str">
        <f>+VLOOKUP(FACTURACION[[#This Row],[NIT]],TABLACLIENTE,2,FALSE)</f>
        <v>GASES DE OCCIDENTE S.A. E.S.P. (GDO)</v>
      </c>
      <c r="J7217" s="3" t="s">
        <v>1697</v>
      </c>
      <c r="K7217" s="44" t="str">
        <f>+VLOOKUP(FACTURACION[[#This Row],[REFERENCIA]],CODINV,2,FALSE)</f>
        <v>MEDIDOR AC-250 NXS</v>
      </c>
      <c r="L7217" s="44" t="str">
        <f>IF(VLOOKUP(FACTURACION[[#This Row],[REFERENCIA]],CODINV,3,FALSE)=0,"",VLOOKUP(FACTURACION[[#This Row],[REFERENCIA]],CODINV,3,FALSE))</f>
        <v/>
      </c>
      <c r="M7217" s="44" t="str">
        <f>+VLOOKUP(FACTURACION[[#This Row],[REFERENCIA]],CODINV,4,FALSE)</f>
        <v>MEDIDORES</v>
      </c>
      <c r="N7217" s="44" t="str">
        <f>+VLOOKUP(FACTURACION[[#This Row],[REFERENCIA]],CODINV,5,FALSE)</f>
        <v>HONEYWELL</v>
      </c>
      <c r="O7217" s="3">
        <v>100</v>
      </c>
      <c r="P7217" s="131">
        <v>332200</v>
      </c>
      <c r="Q7217" s="48">
        <f>+FACTURACION[[#This Row],[CANTIDAD]]*FACTURACION[[#This Row],[VR UNITARIO]]/1000</f>
        <v>33220</v>
      </c>
      <c r="R7217" s="44" t="str">
        <f>+VLOOKUP(FACTURACION[[#This Row],[NIT]],TABLACLIENTE,5,FALSE)</f>
        <v>CALI</v>
      </c>
    </row>
    <row r="7218" spans="3:18">
      <c r="C7218" s="29">
        <v>2021</v>
      </c>
      <c r="D7218" s="29" t="s">
        <v>297</v>
      </c>
      <c r="E7218" s="29">
        <f>MONTH(FACTURACION[[#This Row],[MES]]&amp;1)</f>
        <v>4</v>
      </c>
      <c r="F7218" s="223">
        <f>DATE(FACTURACION[[#This Row],[AÑO]],FACTURACION[[#This Row],[Mes numero]],1)</f>
        <v>44287</v>
      </c>
      <c r="G7218" s="179" t="s">
        <v>5798</v>
      </c>
      <c r="H7218" s="25">
        <v>800167643</v>
      </c>
      <c r="I7218" s="44" t="str">
        <f>+VLOOKUP(FACTURACION[[#This Row],[NIT]],TABLACLIENTE,2,FALSE)</f>
        <v>GASES DE OCCIDENTE S.A. E.S.P. (GDO)</v>
      </c>
      <c r="J7218" s="3" t="s">
        <v>21</v>
      </c>
      <c r="K7218" s="44" t="str">
        <f>+VLOOKUP(FACTURACION[[#This Row],[REFERENCIA]],CODINV,2,FALSE)</f>
        <v>MEDIDOR AC-630 C:1 1/4" MAOP 25PSIG CON CONECTORES</v>
      </c>
      <c r="L7218" s="44" t="str">
        <f>IF(VLOOKUP(FACTURACION[[#This Row],[REFERENCIA]],CODINV,3,FALSE)=0,"",VLOOKUP(FACTURACION[[#This Row],[REFERENCIA]],CODINV,3,FALSE))</f>
        <v/>
      </c>
      <c r="M7218" s="44" t="str">
        <f>+VLOOKUP(FACTURACION[[#This Row],[REFERENCIA]],CODINV,4,FALSE)</f>
        <v>MEDIDORES</v>
      </c>
      <c r="N7218" s="44" t="str">
        <f>+VLOOKUP(FACTURACION[[#This Row],[REFERENCIA]],CODINV,5,FALSE)</f>
        <v>HONEYWELL</v>
      </c>
      <c r="O7218" s="3">
        <v>14</v>
      </c>
      <c r="P7218" s="131">
        <v>2013070</v>
      </c>
      <c r="Q7218" s="48">
        <f>+FACTURACION[[#This Row],[CANTIDAD]]*FACTURACION[[#This Row],[VR UNITARIO]]/1000</f>
        <v>28182.98</v>
      </c>
      <c r="R7218" s="44" t="str">
        <f>+VLOOKUP(FACTURACION[[#This Row],[NIT]],TABLACLIENTE,5,FALSE)</f>
        <v>CALI</v>
      </c>
    </row>
    <row r="7219" spans="3:18">
      <c r="C7219" s="29">
        <v>2021</v>
      </c>
      <c r="D7219" s="29" t="s">
        <v>297</v>
      </c>
      <c r="E7219" s="29">
        <f>MONTH(FACTURACION[[#This Row],[MES]]&amp;1)</f>
        <v>4</v>
      </c>
      <c r="F7219" s="223">
        <f>DATE(FACTURACION[[#This Row],[AÑO]],FACTURACION[[#This Row],[Mes numero]],1)</f>
        <v>44287</v>
      </c>
      <c r="G7219" s="179" t="s">
        <v>5799</v>
      </c>
      <c r="H7219" s="25">
        <v>891101577</v>
      </c>
      <c r="I7219" s="44" t="str">
        <f>+VLOOKUP(FACTURACION[[#This Row],[NIT]],TABLACLIENTE,2,FALSE)</f>
        <v>ALCANOS DE COLOMBIA S.A. E.S.P</v>
      </c>
      <c r="J7219" s="3" t="s">
        <v>132</v>
      </c>
      <c r="K7219" s="44" t="str">
        <f>+VLOOKUP(FACTURACION[[#This Row],[REFERENCIA]],CODINV,2,FALSE)</f>
        <v>KIT REPARACION BUNA N 80</v>
      </c>
      <c r="L7219" s="44" t="str">
        <f>IF(VLOOKUP(FACTURACION[[#This Row],[REFERENCIA]],CODINV,3,FALSE)=0,"",VLOOKUP(FACTURACION[[#This Row],[REFERENCIA]],CODINV,3,FALSE))</f>
        <v>73914K010</v>
      </c>
      <c r="M7219" s="44" t="str">
        <f>+VLOOKUP(FACTURACION[[#This Row],[REFERENCIA]],CODINV,4,FALSE)</f>
        <v>REPUESTOS Y ACCESORIOS</v>
      </c>
      <c r="N7219" s="44" t="str">
        <f>+VLOOKUP(FACTURACION[[#This Row],[REFERENCIA]],CODINV,5,FALSE)</f>
        <v>HONEYWELL</v>
      </c>
      <c r="O7219" s="3">
        <v>33</v>
      </c>
      <c r="P7219" s="131">
        <v>126211.24242424243</v>
      </c>
      <c r="Q7219" s="48">
        <f>+FACTURACION[[#This Row],[CANTIDAD]]*FACTURACION[[#This Row],[VR UNITARIO]]/1000</f>
        <v>4164.9709999999995</v>
      </c>
      <c r="R7219" s="44" t="str">
        <f>+VLOOKUP(FACTURACION[[#This Row],[NIT]],TABLACLIENTE,5,FALSE)</f>
        <v>NEIVA</v>
      </c>
    </row>
    <row r="7220" spans="3:18">
      <c r="C7220" s="29">
        <v>2021</v>
      </c>
      <c r="D7220" s="29" t="s">
        <v>297</v>
      </c>
      <c r="E7220" s="29">
        <f>MONTH(FACTURACION[[#This Row],[MES]]&amp;1)</f>
        <v>4</v>
      </c>
      <c r="F7220" s="223">
        <f>DATE(FACTURACION[[#This Row],[AÑO]],FACTURACION[[#This Row],[Mes numero]],1)</f>
        <v>44287</v>
      </c>
      <c r="G7220" s="179" t="s">
        <v>5800</v>
      </c>
      <c r="H7220" s="25">
        <v>891101577</v>
      </c>
      <c r="I7220" s="44" t="str">
        <f>+VLOOKUP(FACTURACION[[#This Row],[NIT]],TABLACLIENTE,2,FALSE)</f>
        <v>ALCANOS DE COLOMBIA S.A. E.S.P</v>
      </c>
      <c r="J7220" s="3" t="s">
        <v>132</v>
      </c>
      <c r="K7220" s="44" t="str">
        <f>+VLOOKUP(FACTURACION[[#This Row],[REFERENCIA]],CODINV,2,FALSE)</f>
        <v>KIT REPARACION BUNA N 80</v>
      </c>
      <c r="L7220" s="44" t="str">
        <f>IF(VLOOKUP(FACTURACION[[#This Row],[REFERENCIA]],CODINV,3,FALSE)=0,"",VLOOKUP(FACTURACION[[#This Row],[REFERENCIA]],CODINV,3,FALSE))</f>
        <v>73914K010</v>
      </c>
      <c r="M7220" s="44" t="str">
        <f>+VLOOKUP(FACTURACION[[#This Row],[REFERENCIA]],CODINV,4,FALSE)</f>
        <v>REPUESTOS Y ACCESORIOS</v>
      </c>
      <c r="N7220" s="44" t="str">
        <f>+VLOOKUP(FACTURACION[[#This Row],[REFERENCIA]],CODINV,5,FALSE)</f>
        <v>HONEYWELL</v>
      </c>
      <c r="O7220" s="3">
        <v>7</v>
      </c>
      <c r="P7220" s="131">
        <v>126211.25</v>
      </c>
      <c r="Q7220" s="48">
        <f>+FACTURACION[[#This Row],[CANTIDAD]]*FACTURACION[[#This Row],[VR UNITARIO]]/1000</f>
        <v>883.47874999999999</v>
      </c>
      <c r="R7220" s="44" t="str">
        <f>+VLOOKUP(FACTURACION[[#This Row],[NIT]],TABLACLIENTE,5,FALSE)</f>
        <v>NEIVA</v>
      </c>
    </row>
    <row r="7221" spans="3:18">
      <c r="C7221" s="29">
        <v>2021</v>
      </c>
      <c r="D7221" s="29" t="s">
        <v>297</v>
      </c>
      <c r="E7221" s="29">
        <f>MONTH(FACTURACION[[#This Row],[MES]]&amp;1)</f>
        <v>4</v>
      </c>
      <c r="F7221" s="223">
        <f>DATE(FACTURACION[[#This Row],[AÑO]],FACTURACION[[#This Row],[Mes numero]],1)</f>
        <v>44287</v>
      </c>
      <c r="G7221" s="179" t="s">
        <v>5801</v>
      </c>
      <c r="H7221" s="25">
        <v>891101577</v>
      </c>
      <c r="I7221" s="44" t="str">
        <f>+VLOOKUP(FACTURACION[[#This Row],[NIT]],TABLACLIENTE,2,FALSE)</f>
        <v>ALCANOS DE COLOMBIA S.A. E.S.P</v>
      </c>
      <c r="J7221" s="3" t="s">
        <v>132</v>
      </c>
      <c r="K7221" s="44" t="str">
        <f>+VLOOKUP(FACTURACION[[#This Row],[REFERENCIA]],CODINV,2,FALSE)</f>
        <v>KIT REPARACION BUNA N 80</v>
      </c>
      <c r="L7221" s="44" t="str">
        <f>IF(VLOOKUP(FACTURACION[[#This Row],[REFERENCIA]],CODINV,3,FALSE)=0,"",VLOOKUP(FACTURACION[[#This Row],[REFERENCIA]],CODINV,3,FALSE))</f>
        <v>73914K010</v>
      </c>
      <c r="M7221" s="44" t="str">
        <f>+VLOOKUP(FACTURACION[[#This Row],[REFERENCIA]],CODINV,4,FALSE)</f>
        <v>REPUESTOS Y ACCESORIOS</v>
      </c>
      <c r="N7221" s="44" t="str">
        <f>+VLOOKUP(FACTURACION[[#This Row],[REFERENCIA]],CODINV,5,FALSE)</f>
        <v>HONEYWELL</v>
      </c>
      <c r="O7221" s="3">
        <v>6</v>
      </c>
      <c r="P7221" s="131">
        <v>126211.25</v>
      </c>
      <c r="Q7221" s="48">
        <f>+FACTURACION[[#This Row],[CANTIDAD]]*FACTURACION[[#This Row],[VR UNITARIO]]/1000</f>
        <v>757.26750000000004</v>
      </c>
      <c r="R7221" s="44" t="str">
        <f>+VLOOKUP(FACTURACION[[#This Row],[NIT]],TABLACLIENTE,5,FALSE)</f>
        <v>NEIVA</v>
      </c>
    </row>
    <row r="7222" spans="3:18">
      <c r="C7222" s="29">
        <v>2021</v>
      </c>
      <c r="D7222" s="29" t="s">
        <v>297</v>
      </c>
      <c r="E7222" s="29">
        <f>MONTH(FACTURACION[[#This Row],[MES]]&amp;1)</f>
        <v>4</v>
      </c>
      <c r="F7222" s="223">
        <f>DATE(FACTURACION[[#This Row],[AÑO]],FACTURACION[[#This Row],[Mes numero]],1)</f>
        <v>44287</v>
      </c>
      <c r="G7222" s="179" t="s">
        <v>5802</v>
      </c>
      <c r="H7222" s="25">
        <v>891101577</v>
      </c>
      <c r="I7222" s="44" t="str">
        <f>+VLOOKUP(FACTURACION[[#This Row],[NIT]],TABLACLIENTE,2,FALSE)</f>
        <v>ALCANOS DE COLOMBIA S.A. E.S.P</v>
      </c>
      <c r="J7222" s="3" t="s">
        <v>132</v>
      </c>
      <c r="K7222" s="44" t="str">
        <f>+VLOOKUP(FACTURACION[[#This Row],[REFERENCIA]],CODINV,2,FALSE)</f>
        <v>KIT REPARACION BUNA N 80</v>
      </c>
      <c r="L7222" s="44" t="str">
        <f>IF(VLOOKUP(FACTURACION[[#This Row],[REFERENCIA]],CODINV,3,FALSE)=0,"",VLOOKUP(FACTURACION[[#This Row],[REFERENCIA]],CODINV,3,FALSE))</f>
        <v>73914K010</v>
      </c>
      <c r="M7222" s="44" t="str">
        <f>+VLOOKUP(FACTURACION[[#This Row],[REFERENCIA]],CODINV,4,FALSE)</f>
        <v>REPUESTOS Y ACCESORIOS</v>
      </c>
      <c r="N7222" s="44" t="str">
        <f>+VLOOKUP(FACTURACION[[#This Row],[REFERENCIA]],CODINV,5,FALSE)</f>
        <v>HONEYWELL</v>
      </c>
      <c r="O7222" s="3">
        <v>30</v>
      </c>
      <c r="P7222" s="131">
        <v>126211.25</v>
      </c>
      <c r="Q7222" s="48">
        <f>+FACTURACION[[#This Row],[CANTIDAD]]*FACTURACION[[#This Row],[VR UNITARIO]]/1000</f>
        <v>3786.3375000000001</v>
      </c>
      <c r="R7222" s="44" t="str">
        <f>+VLOOKUP(FACTURACION[[#This Row],[NIT]],TABLACLIENTE,5,FALSE)</f>
        <v>NEIVA</v>
      </c>
    </row>
    <row r="7223" spans="3:18">
      <c r="C7223" s="29">
        <v>2021</v>
      </c>
      <c r="D7223" s="29" t="s">
        <v>297</v>
      </c>
      <c r="E7223" s="29">
        <f>MONTH(FACTURACION[[#This Row],[MES]]&amp;1)</f>
        <v>4</v>
      </c>
      <c r="F7223" s="223">
        <f>DATE(FACTURACION[[#This Row],[AÑO]],FACTURACION[[#This Row],[Mes numero]],1)</f>
        <v>44287</v>
      </c>
      <c r="G7223" s="179" t="s">
        <v>5803</v>
      </c>
      <c r="H7223" s="25">
        <v>891101577</v>
      </c>
      <c r="I7223" s="44" t="str">
        <f>+VLOOKUP(FACTURACION[[#This Row],[NIT]],TABLACLIENTE,2,FALSE)</f>
        <v>ALCANOS DE COLOMBIA S.A. E.S.P</v>
      </c>
      <c r="J7223" s="3" t="s">
        <v>132</v>
      </c>
      <c r="K7223" s="44" t="str">
        <f>+VLOOKUP(FACTURACION[[#This Row],[REFERENCIA]],CODINV,2,FALSE)</f>
        <v>KIT REPARACION BUNA N 80</v>
      </c>
      <c r="L7223" s="44" t="str">
        <f>IF(VLOOKUP(FACTURACION[[#This Row],[REFERENCIA]],CODINV,3,FALSE)=0,"",VLOOKUP(FACTURACION[[#This Row],[REFERENCIA]],CODINV,3,FALSE))</f>
        <v>73914K010</v>
      </c>
      <c r="M7223" s="44" t="str">
        <f>+VLOOKUP(FACTURACION[[#This Row],[REFERENCIA]],CODINV,4,FALSE)</f>
        <v>REPUESTOS Y ACCESORIOS</v>
      </c>
      <c r="N7223" s="44" t="str">
        <f>+VLOOKUP(FACTURACION[[#This Row],[REFERENCIA]],CODINV,5,FALSE)</f>
        <v>HONEYWELL</v>
      </c>
      <c r="O7223" s="3">
        <v>23</v>
      </c>
      <c r="P7223" s="131">
        <v>126211.25</v>
      </c>
      <c r="Q7223" s="48">
        <f>+FACTURACION[[#This Row],[CANTIDAD]]*FACTURACION[[#This Row],[VR UNITARIO]]/1000</f>
        <v>2902.8587499999999</v>
      </c>
      <c r="R7223" s="44" t="str">
        <f>+VLOOKUP(FACTURACION[[#This Row],[NIT]],TABLACLIENTE,5,FALSE)</f>
        <v>NEIVA</v>
      </c>
    </row>
    <row r="7224" spans="3:18">
      <c r="C7224" s="29">
        <v>2021</v>
      </c>
      <c r="D7224" s="29" t="s">
        <v>297</v>
      </c>
      <c r="E7224" s="29">
        <f>MONTH(FACTURACION[[#This Row],[MES]]&amp;1)</f>
        <v>4</v>
      </c>
      <c r="F7224" s="223">
        <f>DATE(FACTURACION[[#This Row],[AÑO]],FACTURACION[[#This Row],[Mes numero]],1)</f>
        <v>44287</v>
      </c>
      <c r="G7224" s="179" t="s">
        <v>5804</v>
      </c>
      <c r="H7224" s="25">
        <v>891101577</v>
      </c>
      <c r="I7224" s="44" t="str">
        <f>+VLOOKUP(FACTURACION[[#This Row],[NIT]],TABLACLIENTE,2,FALSE)</f>
        <v>ALCANOS DE COLOMBIA S.A. E.S.P</v>
      </c>
      <c r="J7224" s="3" t="s">
        <v>132</v>
      </c>
      <c r="K7224" s="44" t="str">
        <f>+VLOOKUP(FACTURACION[[#This Row],[REFERENCIA]],CODINV,2,FALSE)</f>
        <v>KIT REPARACION BUNA N 80</v>
      </c>
      <c r="L7224" s="44" t="str">
        <f>IF(VLOOKUP(FACTURACION[[#This Row],[REFERENCIA]],CODINV,3,FALSE)=0,"",VLOOKUP(FACTURACION[[#This Row],[REFERENCIA]],CODINV,3,FALSE))</f>
        <v>73914K010</v>
      </c>
      <c r="M7224" s="44" t="str">
        <f>+VLOOKUP(FACTURACION[[#This Row],[REFERENCIA]],CODINV,4,FALSE)</f>
        <v>REPUESTOS Y ACCESORIOS</v>
      </c>
      <c r="N7224" s="44" t="str">
        <f>+VLOOKUP(FACTURACION[[#This Row],[REFERENCIA]],CODINV,5,FALSE)</f>
        <v>HONEYWELL</v>
      </c>
      <c r="O7224" s="3">
        <v>15</v>
      </c>
      <c r="P7224" s="131">
        <v>126211.25</v>
      </c>
      <c r="Q7224" s="48">
        <f>+FACTURACION[[#This Row],[CANTIDAD]]*FACTURACION[[#This Row],[VR UNITARIO]]/1000</f>
        <v>1893.16875</v>
      </c>
      <c r="R7224" s="44" t="str">
        <f>+VLOOKUP(FACTURACION[[#This Row],[NIT]],TABLACLIENTE,5,FALSE)</f>
        <v>NEIVA</v>
      </c>
    </row>
    <row r="7225" spans="3:18">
      <c r="C7225" s="29">
        <v>2021</v>
      </c>
      <c r="D7225" s="29" t="s">
        <v>297</v>
      </c>
      <c r="E7225" s="29">
        <f>MONTH(FACTURACION[[#This Row],[MES]]&amp;1)</f>
        <v>4</v>
      </c>
      <c r="F7225" s="223">
        <f>DATE(FACTURACION[[#This Row],[AÑO]],FACTURACION[[#This Row],[Mes numero]],1)</f>
        <v>44287</v>
      </c>
      <c r="G7225" s="179" t="s">
        <v>5805</v>
      </c>
      <c r="H7225" s="25">
        <v>890208316</v>
      </c>
      <c r="I7225" s="44" t="str">
        <f>+VLOOKUP(FACTURACION[[#This Row],[NIT]],TABLACLIENTE,2,FALSE)</f>
        <v xml:space="preserve">METROGAS DE COLOMBIA S.A. E.S.P.  (METROGAS S.A. E.S.P)
</v>
      </c>
      <c r="J7225" s="3" t="s">
        <v>262</v>
      </c>
      <c r="K7225" s="44" t="str">
        <f>+VLOOKUP(FACTURACION[[#This Row],[REFERENCIA]],CODINV,2,FALSE)</f>
        <v>MEDIDOR AL-425 C:1 1/4" MAOP 25 PSIG</v>
      </c>
      <c r="L7225" s="44" t="str">
        <f>IF(VLOOKUP(FACTURACION[[#This Row],[REFERENCIA]],CODINV,3,FALSE)=0,"",VLOOKUP(FACTURACION[[#This Row],[REFERENCIA]],CODINV,3,FALSE))</f>
        <v/>
      </c>
      <c r="M7225" s="44" t="str">
        <f>+VLOOKUP(FACTURACION[[#This Row],[REFERENCIA]],CODINV,4,FALSE)</f>
        <v>MEDIDORES</v>
      </c>
      <c r="N7225" s="44" t="str">
        <f>+VLOOKUP(FACTURACION[[#This Row],[REFERENCIA]],CODINV,5,FALSE)</f>
        <v>HONEYWELL</v>
      </c>
      <c r="O7225" s="3">
        <v>7</v>
      </c>
      <c r="P7225" s="131">
        <v>778104.71</v>
      </c>
      <c r="Q7225" s="48">
        <f>+FACTURACION[[#This Row],[CANTIDAD]]*FACTURACION[[#This Row],[VR UNITARIO]]/1000</f>
        <v>5446.73297</v>
      </c>
      <c r="R7225" s="44" t="str">
        <f>+VLOOKUP(FACTURACION[[#This Row],[NIT]],TABLACLIENTE,5,FALSE)</f>
        <v>FLORIDABLANCA</v>
      </c>
    </row>
    <row r="7226" spans="3:18">
      <c r="C7226" s="29">
        <v>2021</v>
      </c>
      <c r="D7226" s="29" t="s">
        <v>297</v>
      </c>
      <c r="E7226" s="29">
        <f>MONTH(FACTURACION[[#This Row],[MES]]&amp;1)</f>
        <v>4</v>
      </c>
      <c r="F7226" s="223">
        <f>DATE(FACTURACION[[#This Row],[AÑO]],FACTURACION[[#This Row],[Mes numero]],1)</f>
        <v>44287</v>
      </c>
      <c r="G7226" s="179" t="s">
        <v>5806</v>
      </c>
      <c r="H7226" s="25">
        <v>891101577</v>
      </c>
      <c r="I7226" s="44" t="str">
        <f>+VLOOKUP(FACTURACION[[#This Row],[NIT]],TABLACLIENTE,2,FALSE)</f>
        <v>ALCANOS DE COLOMBIA S.A. E.S.P</v>
      </c>
      <c r="J7226" s="3" t="s">
        <v>262</v>
      </c>
      <c r="K7226" s="44" t="str">
        <f>+VLOOKUP(FACTURACION[[#This Row],[REFERENCIA]],CODINV,2,FALSE)</f>
        <v>MEDIDOR AL-425 C:1 1/4" MAOP 25 PSIG</v>
      </c>
      <c r="L7226" s="44" t="str">
        <f>IF(VLOOKUP(FACTURACION[[#This Row],[REFERENCIA]],CODINV,3,FALSE)=0,"",VLOOKUP(FACTURACION[[#This Row],[REFERENCIA]],CODINV,3,FALSE))</f>
        <v/>
      </c>
      <c r="M7226" s="44" t="str">
        <f>+VLOOKUP(FACTURACION[[#This Row],[REFERENCIA]],CODINV,4,FALSE)</f>
        <v>MEDIDORES</v>
      </c>
      <c r="N7226" s="44" t="str">
        <f>+VLOOKUP(FACTURACION[[#This Row],[REFERENCIA]],CODINV,5,FALSE)</f>
        <v>HONEYWELL</v>
      </c>
      <c r="O7226" s="3">
        <v>5</v>
      </c>
      <c r="P7226" s="131">
        <v>729473</v>
      </c>
      <c r="Q7226" s="48">
        <f>+FACTURACION[[#This Row],[CANTIDAD]]*FACTURACION[[#This Row],[VR UNITARIO]]/1000</f>
        <v>3647.3649999999998</v>
      </c>
      <c r="R7226" s="44" t="str">
        <f>+VLOOKUP(FACTURACION[[#This Row],[NIT]],TABLACLIENTE,5,FALSE)</f>
        <v>NEIVA</v>
      </c>
    </row>
    <row r="7227" spans="3:18">
      <c r="C7227" s="29">
        <v>2021</v>
      </c>
      <c r="D7227" s="29" t="s">
        <v>297</v>
      </c>
      <c r="E7227" s="29">
        <f>MONTH(FACTURACION[[#This Row],[MES]]&amp;1)</f>
        <v>4</v>
      </c>
      <c r="F7227" s="223">
        <f>DATE(FACTURACION[[#This Row],[AÑO]],FACTURACION[[#This Row],[Mes numero]],1)</f>
        <v>44287</v>
      </c>
      <c r="G7227" s="179" t="s">
        <v>5807</v>
      </c>
      <c r="H7227" s="25">
        <v>901014309</v>
      </c>
      <c r="I7227" s="44" t="str">
        <f>+VLOOKUP(FACTURACION[[#This Row],[NIT]],TABLACLIENTE,2,FALSE)</f>
        <v>SERVINDUSTRIALES JAC SAS</v>
      </c>
      <c r="J7227" s="3" t="s">
        <v>905</v>
      </c>
      <c r="K7227" s="44" t="str">
        <f>+VLOOKUP(FACTURACION[[#This Row],[REFERENCIA]],CODINV,2,FALSE)</f>
        <v>REG. 1800 CPB2 1" O:1/2 R:STD</v>
      </c>
      <c r="L7227" s="44" t="str">
        <f>IF(VLOOKUP(FACTURACION[[#This Row],[REFERENCIA]],CODINV,3,FALSE)=0,"",VLOOKUP(FACTURACION[[#This Row],[REFERENCIA]],CODINV,3,FALSE))</f>
        <v/>
      </c>
      <c r="M7227" s="44" t="str">
        <f>+VLOOKUP(FACTURACION[[#This Row],[REFERENCIA]],CODINV,4,FALSE)</f>
        <v>REGULADORES</v>
      </c>
      <c r="N7227" s="44" t="str">
        <f>+VLOOKUP(FACTURACION[[#This Row],[REFERENCIA]],CODINV,5,FALSE)</f>
        <v>HONEYWELL</v>
      </c>
      <c r="O7227" s="3">
        <v>1</v>
      </c>
      <c r="P7227" s="131">
        <v>850000</v>
      </c>
      <c r="Q7227" s="48">
        <f>+FACTURACION[[#This Row],[CANTIDAD]]*FACTURACION[[#This Row],[VR UNITARIO]]/1000</f>
        <v>850</v>
      </c>
      <c r="R7227" s="44" t="str">
        <f>+VLOOKUP(FACTURACION[[#This Row],[NIT]],TABLACLIENTE,5,FALSE)</f>
        <v>BOGOTÁ D.C.</v>
      </c>
    </row>
    <row r="7228" spans="3:18">
      <c r="C7228" s="29">
        <v>2021</v>
      </c>
      <c r="D7228" s="29" t="s">
        <v>297</v>
      </c>
      <c r="E7228" s="29">
        <f>MONTH(FACTURACION[[#This Row],[MES]]&amp;1)</f>
        <v>4</v>
      </c>
      <c r="F7228" s="223">
        <f>DATE(FACTURACION[[#This Row],[AÑO]],FACTURACION[[#This Row],[Mes numero]],1)</f>
        <v>44287</v>
      </c>
      <c r="G7228" s="179" t="s">
        <v>5808</v>
      </c>
      <c r="H7228" s="25">
        <v>900520280</v>
      </c>
      <c r="I7228" s="44" t="str">
        <f>+VLOOKUP(FACTURACION[[#This Row],[NIT]],TABLACLIENTE,2,FALSE)</f>
        <v>ENERGY SOLUTION SERVICES SAS</v>
      </c>
      <c r="J7228" s="3" t="s">
        <v>785</v>
      </c>
      <c r="K7228" s="44" t="str">
        <f>+VLOOKUP(FACTURACION[[#This Row],[REFERENCIA]],CODINV,2,FALSE)</f>
        <v>REGULADOR ALTA PRESION 1" 25-50</v>
      </c>
      <c r="L7228" s="44" t="str">
        <f>IF(VLOOKUP(FACTURACION[[#This Row],[REFERENCIA]],CODINV,3,FALSE)=0,"",VLOOKUP(FACTURACION[[#This Row],[REFERENCIA]],CODINV,3,FALSE))</f>
        <v>1588VN</v>
      </c>
      <c r="M7228" s="44" t="str">
        <f>+VLOOKUP(FACTURACION[[#This Row],[REFERENCIA]],CODINV,4,FALSE)</f>
        <v>REGULADORES</v>
      </c>
      <c r="N7228" s="44" t="str">
        <f>+VLOOKUP(FACTURACION[[#This Row],[REFERENCIA]],CODINV,5,FALSE)</f>
        <v>REGO</v>
      </c>
      <c r="O7228" s="3">
        <v>1</v>
      </c>
      <c r="P7228" s="131">
        <v>650000</v>
      </c>
      <c r="Q7228" s="48">
        <f>+FACTURACION[[#This Row],[CANTIDAD]]*FACTURACION[[#This Row],[VR UNITARIO]]/1000</f>
        <v>650</v>
      </c>
      <c r="R7228" s="44" t="str">
        <f>+VLOOKUP(FACTURACION[[#This Row],[NIT]],TABLACLIENTE,5,FALSE)</f>
        <v>BOGOTÁ D.C.</v>
      </c>
    </row>
    <row r="7229" spans="3:18">
      <c r="C7229" s="29">
        <v>2021</v>
      </c>
      <c r="D7229" s="29" t="s">
        <v>297</v>
      </c>
      <c r="E7229" s="29">
        <f>MONTH(FACTURACION[[#This Row],[MES]]&amp;1)</f>
        <v>4</v>
      </c>
      <c r="F7229" s="223">
        <f>DATE(FACTURACION[[#This Row],[AÑO]],FACTURACION[[#This Row],[Mes numero]],1)</f>
        <v>44287</v>
      </c>
      <c r="G7229" s="179" t="s">
        <v>5808</v>
      </c>
      <c r="H7229" s="25">
        <v>900520280</v>
      </c>
      <c r="I7229" s="44" t="str">
        <f>+VLOOKUP(FACTURACION[[#This Row],[NIT]],TABLACLIENTE,2,FALSE)</f>
        <v>ENERGY SOLUTION SERVICES SAS</v>
      </c>
      <c r="J7229" s="3" t="s">
        <v>6</v>
      </c>
      <c r="K7229" s="44" t="str">
        <f>+VLOOKUP(FACTURACION[[#This Row],[REFERENCIA]],CODINV,2,FALSE)</f>
        <v>REG.1813C C:3/4" R:6-15" O:1/2</v>
      </c>
      <c r="L7229" s="44" t="str">
        <f>IF(VLOOKUP(FACTURACION[[#This Row],[REFERENCIA]],CODINV,3,FALSE)=0,"",VLOOKUP(FACTURACION[[#This Row],[REFERENCIA]],CODINV,3,FALSE))</f>
        <v/>
      </c>
      <c r="M7229" s="44" t="str">
        <f>+VLOOKUP(FACTURACION[[#This Row],[REFERENCIA]],CODINV,4,FALSE)</f>
        <v>REGULADORES</v>
      </c>
      <c r="N7229" s="44" t="str">
        <f>+VLOOKUP(FACTURACION[[#This Row],[REFERENCIA]],CODINV,5,FALSE)</f>
        <v>HONEYWELL</v>
      </c>
      <c r="O7229" s="3">
        <v>8</v>
      </c>
      <c r="P7229" s="131">
        <v>170000</v>
      </c>
      <c r="Q7229" s="48">
        <f>+FACTURACION[[#This Row],[CANTIDAD]]*FACTURACION[[#This Row],[VR UNITARIO]]/1000</f>
        <v>1360</v>
      </c>
      <c r="R7229" s="44" t="str">
        <f>+VLOOKUP(FACTURACION[[#This Row],[NIT]],TABLACLIENTE,5,FALSE)</f>
        <v>BOGOTÁ D.C.</v>
      </c>
    </row>
    <row r="7230" spans="3:18">
      <c r="C7230" s="29">
        <v>2021</v>
      </c>
      <c r="D7230" s="29" t="s">
        <v>297</v>
      </c>
      <c r="E7230" s="29">
        <f>MONTH(FACTURACION[[#This Row],[MES]]&amp;1)</f>
        <v>4</v>
      </c>
      <c r="F7230" s="223">
        <f>DATE(FACTURACION[[#This Row],[AÑO]],FACTURACION[[#This Row],[Mes numero]],1)</f>
        <v>44287</v>
      </c>
      <c r="G7230" s="179" t="s">
        <v>5809</v>
      </c>
      <c r="H7230" s="25">
        <v>890105526</v>
      </c>
      <c r="I7230" s="44" t="str">
        <f>+VLOOKUP(FACTURACION[[#This Row],[NIT]],TABLACLIENTE,2,FALSE)</f>
        <v>PROMIGAS S.A. E.S.P.</v>
      </c>
      <c r="J7230" s="3" t="s">
        <v>244</v>
      </c>
      <c r="K7230" s="44" t="str">
        <f>+VLOOKUP(FACTURACION[[#This Row],[REFERENCIA]],CODINV,2,FALSE)</f>
        <v>PILOTO ZSC 320-100</v>
      </c>
      <c r="L7230" s="44" t="str">
        <f>IF(VLOOKUP(FACTURACION[[#This Row],[REFERENCIA]],CODINV,3,FALSE)=0,"",VLOOKUP(FACTURACION[[#This Row],[REFERENCIA]],CODINV,3,FALSE))</f>
        <v>RRAE103A1A1A1</v>
      </c>
      <c r="M7230" s="44" t="str">
        <f>+VLOOKUP(FACTURACION[[#This Row],[REFERENCIA]],CODINV,4,FALSE)</f>
        <v>REGULADORES</v>
      </c>
      <c r="N7230" s="44" t="str">
        <f>+VLOOKUP(FACTURACION[[#This Row],[REFERENCIA]],CODINV,5,FALSE)</f>
        <v>HONEYWELL</v>
      </c>
      <c r="O7230" s="3">
        <v>4</v>
      </c>
      <c r="P7230" s="131">
        <v>3717388</v>
      </c>
      <c r="Q7230" s="48">
        <f>+FACTURACION[[#This Row],[CANTIDAD]]*FACTURACION[[#This Row],[VR UNITARIO]]/1000</f>
        <v>14869.552</v>
      </c>
      <c r="R7230" s="44" t="str">
        <f>+VLOOKUP(FACTURACION[[#This Row],[NIT]],TABLACLIENTE,5,FALSE)</f>
        <v>BARRANQUILLA</v>
      </c>
    </row>
    <row r="7231" spans="3:18">
      <c r="C7231" s="29">
        <v>2021</v>
      </c>
      <c r="D7231" s="29" t="s">
        <v>297</v>
      </c>
      <c r="E7231" s="29">
        <f>MONTH(FACTURACION[[#This Row],[MES]]&amp;1)</f>
        <v>4</v>
      </c>
      <c r="F7231" s="223">
        <f>DATE(FACTURACION[[#This Row],[AÑO]],FACTURACION[[#This Row],[Mes numero]],1)</f>
        <v>44287</v>
      </c>
      <c r="G7231" s="179" t="s">
        <v>5810</v>
      </c>
      <c r="H7231" s="25">
        <v>891101577</v>
      </c>
      <c r="I7231" s="44" t="str">
        <f>+VLOOKUP(FACTURACION[[#This Row],[NIT]],TABLACLIENTE,2,FALSE)</f>
        <v>ALCANOS DE COLOMBIA S.A. E.S.P</v>
      </c>
      <c r="J7231" s="3" t="s">
        <v>262</v>
      </c>
      <c r="K7231" s="44" t="str">
        <f>+VLOOKUP(FACTURACION[[#This Row],[REFERENCIA]],CODINV,2,FALSE)</f>
        <v>MEDIDOR AL-425 C:1 1/4" MAOP 25 PSIG</v>
      </c>
      <c r="L7231" s="44" t="str">
        <f>IF(VLOOKUP(FACTURACION[[#This Row],[REFERENCIA]],CODINV,3,FALSE)=0,"",VLOOKUP(FACTURACION[[#This Row],[REFERENCIA]],CODINV,3,FALSE))</f>
        <v/>
      </c>
      <c r="M7231" s="44" t="str">
        <f>+VLOOKUP(FACTURACION[[#This Row],[REFERENCIA]],CODINV,4,FALSE)</f>
        <v>MEDIDORES</v>
      </c>
      <c r="N7231" s="44" t="str">
        <f>+VLOOKUP(FACTURACION[[#This Row],[REFERENCIA]],CODINV,5,FALSE)</f>
        <v>HONEYWELL</v>
      </c>
      <c r="O7231" s="3">
        <v>10</v>
      </c>
      <c r="P7231" s="131">
        <v>936428.57</v>
      </c>
      <c r="Q7231" s="48">
        <f>+FACTURACION[[#This Row],[CANTIDAD]]*FACTURACION[[#This Row],[VR UNITARIO]]/1000</f>
        <v>9364.2856999999985</v>
      </c>
      <c r="R7231" s="44" t="str">
        <f>+VLOOKUP(FACTURACION[[#This Row],[NIT]],TABLACLIENTE,5,FALSE)</f>
        <v>NEIVA</v>
      </c>
    </row>
    <row r="7232" spans="3:18">
      <c r="C7232" s="29">
        <v>2021</v>
      </c>
      <c r="D7232" s="29" t="s">
        <v>297</v>
      </c>
      <c r="E7232" s="29">
        <f>MONTH(FACTURACION[[#This Row],[MES]]&amp;1)</f>
        <v>4</v>
      </c>
      <c r="F7232" s="223">
        <f>DATE(FACTURACION[[#This Row],[AÑO]],FACTURACION[[#This Row],[Mes numero]],1)</f>
        <v>44287</v>
      </c>
      <c r="G7232" s="179" t="s">
        <v>5811</v>
      </c>
      <c r="H7232" s="25">
        <v>891101577</v>
      </c>
      <c r="I7232" s="44" t="str">
        <f>+VLOOKUP(FACTURACION[[#This Row],[NIT]],TABLACLIENTE,2,FALSE)</f>
        <v>ALCANOS DE COLOMBIA S.A. E.S.P</v>
      </c>
      <c r="J7232" s="3" t="s">
        <v>198</v>
      </c>
      <c r="K7232" s="44" t="str">
        <f>+VLOOKUP(FACTURACION[[#This Row],[REFERENCIA]],CODINV,2,FALSE)</f>
        <v>REG. 1813C-HC C. 1 1/4" R: 6-15" O: 1/2</v>
      </c>
      <c r="L7232" s="44" t="str">
        <f>IF(VLOOKUP(FACTURACION[[#This Row],[REFERENCIA]],CODINV,3,FALSE)=0,"",VLOOKUP(FACTURACION[[#This Row],[REFERENCIA]],CODINV,3,FALSE))</f>
        <v/>
      </c>
      <c r="M7232" s="44" t="str">
        <f>+VLOOKUP(FACTURACION[[#This Row],[REFERENCIA]],CODINV,4,FALSE)</f>
        <v>REGULADORES</v>
      </c>
      <c r="N7232" s="44" t="str">
        <f>+VLOOKUP(FACTURACION[[#This Row],[REFERENCIA]],CODINV,5,FALSE)</f>
        <v>HONEYWELL</v>
      </c>
      <c r="O7232" s="3">
        <v>2</v>
      </c>
      <c r="P7232" s="131">
        <v>169000</v>
      </c>
      <c r="Q7232" s="48">
        <f>+FACTURACION[[#This Row],[CANTIDAD]]*FACTURACION[[#This Row],[VR UNITARIO]]/1000</f>
        <v>338</v>
      </c>
      <c r="R7232" s="44" t="str">
        <f>+VLOOKUP(FACTURACION[[#This Row],[NIT]],TABLACLIENTE,5,FALSE)</f>
        <v>NEIVA</v>
      </c>
    </row>
    <row r="7233" spans="3:18">
      <c r="C7233" s="29">
        <v>2021</v>
      </c>
      <c r="D7233" s="29" t="s">
        <v>297</v>
      </c>
      <c r="E7233" s="29">
        <f>MONTH(FACTURACION[[#This Row],[MES]]&amp;1)</f>
        <v>4</v>
      </c>
      <c r="F7233" s="223">
        <f>DATE(FACTURACION[[#This Row],[AÑO]],FACTURACION[[#This Row],[Mes numero]],1)</f>
        <v>44287</v>
      </c>
      <c r="G7233" s="179" t="s">
        <v>5812</v>
      </c>
      <c r="H7233" s="25">
        <v>891101577</v>
      </c>
      <c r="I7233" s="44" t="str">
        <f>+VLOOKUP(FACTURACION[[#This Row],[NIT]],TABLACLIENTE,2,FALSE)</f>
        <v>ALCANOS DE COLOMBIA S.A. E.S.P</v>
      </c>
      <c r="J7233" s="3" t="s">
        <v>262</v>
      </c>
      <c r="K7233" s="44" t="str">
        <f>+VLOOKUP(FACTURACION[[#This Row],[REFERENCIA]],CODINV,2,FALSE)</f>
        <v>MEDIDOR AL-425 C:1 1/4" MAOP 25 PSIG</v>
      </c>
      <c r="L7233" s="44" t="str">
        <f>IF(VLOOKUP(FACTURACION[[#This Row],[REFERENCIA]],CODINV,3,FALSE)=0,"",VLOOKUP(FACTURACION[[#This Row],[REFERENCIA]],CODINV,3,FALSE))</f>
        <v/>
      </c>
      <c r="M7233" s="44" t="str">
        <f>+VLOOKUP(FACTURACION[[#This Row],[REFERENCIA]],CODINV,4,FALSE)</f>
        <v>MEDIDORES</v>
      </c>
      <c r="N7233" s="44" t="str">
        <f>+VLOOKUP(FACTURACION[[#This Row],[REFERENCIA]],CODINV,5,FALSE)</f>
        <v>HONEYWELL</v>
      </c>
      <c r="O7233" s="3">
        <v>2</v>
      </c>
      <c r="P7233" s="131">
        <v>936428.57</v>
      </c>
      <c r="Q7233" s="48">
        <f>+FACTURACION[[#This Row],[CANTIDAD]]*FACTURACION[[#This Row],[VR UNITARIO]]/1000</f>
        <v>1872.8571399999998</v>
      </c>
      <c r="R7233" s="44" t="str">
        <f>+VLOOKUP(FACTURACION[[#This Row],[NIT]],TABLACLIENTE,5,FALSE)</f>
        <v>NEIVA</v>
      </c>
    </row>
    <row r="7234" spans="3:18">
      <c r="C7234" s="29">
        <v>2021</v>
      </c>
      <c r="D7234" s="29" t="s">
        <v>297</v>
      </c>
      <c r="E7234" s="29">
        <f>MONTH(FACTURACION[[#This Row],[MES]]&amp;1)</f>
        <v>4</v>
      </c>
      <c r="F7234" s="223">
        <f>DATE(FACTURACION[[#This Row],[AÑO]],FACTURACION[[#This Row],[Mes numero]],1)</f>
        <v>44287</v>
      </c>
      <c r="G7234" s="179" t="s">
        <v>5812</v>
      </c>
      <c r="H7234" s="25">
        <v>891101577</v>
      </c>
      <c r="I7234" s="44" t="str">
        <f>+VLOOKUP(FACTURACION[[#This Row],[NIT]],TABLACLIENTE,2,FALSE)</f>
        <v>ALCANOS DE COLOMBIA S.A. E.S.P</v>
      </c>
      <c r="J7234" s="3" t="s">
        <v>198</v>
      </c>
      <c r="K7234" s="44" t="str">
        <f>+VLOOKUP(FACTURACION[[#This Row],[REFERENCIA]],CODINV,2,FALSE)</f>
        <v>REG. 1813C-HC C. 1 1/4" R: 6-15" O: 1/2</v>
      </c>
      <c r="L7234" s="44" t="str">
        <f>IF(VLOOKUP(FACTURACION[[#This Row],[REFERENCIA]],CODINV,3,FALSE)=0,"",VLOOKUP(FACTURACION[[#This Row],[REFERENCIA]],CODINV,3,FALSE))</f>
        <v/>
      </c>
      <c r="M7234" s="44" t="str">
        <f>+VLOOKUP(FACTURACION[[#This Row],[REFERENCIA]],CODINV,4,FALSE)</f>
        <v>REGULADORES</v>
      </c>
      <c r="N7234" s="44" t="str">
        <f>+VLOOKUP(FACTURACION[[#This Row],[REFERENCIA]],CODINV,5,FALSE)</f>
        <v>HONEYWELL</v>
      </c>
      <c r="O7234" s="3">
        <v>2</v>
      </c>
      <c r="P7234" s="131">
        <v>169000</v>
      </c>
      <c r="Q7234" s="48">
        <f>+FACTURACION[[#This Row],[CANTIDAD]]*FACTURACION[[#This Row],[VR UNITARIO]]/1000</f>
        <v>338</v>
      </c>
      <c r="R7234" s="44" t="str">
        <f>+VLOOKUP(FACTURACION[[#This Row],[NIT]],TABLACLIENTE,5,FALSE)</f>
        <v>NEIVA</v>
      </c>
    </row>
    <row r="7235" spans="3:18">
      <c r="C7235" s="29">
        <v>2021</v>
      </c>
      <c r="D7235" s="29" t="s">
        <v>297</v>
      </c>
      <c r="E7235" s="29">
        <f>MONTH(FACTURACION[[#This Row],[MES]]&amp;1)</f>
        <v>4</v>
      </c>
      <c r="F7235" s="223">
        <f>DATE(FACTURACION[[#This Row],[AÑO]],FACTURACION[[#This Row],[Mes numero]],1)</f>
        <v>44287</v>
      </c>
      <c r="G7235" s="179" t="s">
        <v>5813</v>
      </c>
      <c r="H7235" s="25">
        <v>891101577</v>
      </c>
      <c r="I7235" s="44" t="str">
        <f>+VLOOKUP(FACTURACION[[#This Row],[NIT]],TABLACLIENTE,2,FALSE)</f>
        <v>ALCANOS DE COLOMBIA S.A. E.S.P</v>
      </c>
      <c r="J7235" s="3" t="s">
        <v>198</v>
      </c>
      <c r="K7235" s="44" t="str">
        <f>+VLOOKUP(FACTURACION[[#This Row],[REFERENCIA]],CODINV,2,FALSE)</f>
        <v>REG. 1813C-HC C. 1 1/4" R: 6-15" O: 1/2</v>
      </c>
      <c r="L7235" s="44" t="str">
        <f>IF(VLOOKUP(FACTURACION[[#This Row],[REFERENCIA]],CODINV,3,FALSE)=0,"",VLOOKUP(FACTURACION[[#This Row],[REFERENCIA]],CODINV,3,FALSE))</f>
        <v/>
      </c>
      <c r="M7235" s="44" t="str">
        <f>+VLOOKUP(FACTURACION[[#This Row],[REFERENCIA]],CODINV,4,FALSE)</f>
        <v>REGULADORES</v>
      </c>
      <c r="N7235" s="44" t="str">
        <f>+VLOOKUP(FACTURACION[[#This Row],[REFERENCIA]],CODINV,5,FALSE)</f>
        <v>HONEYWELL</v>
      </c>
      <c r="O7235" s="3">
        <v>4</v>
      </c>
      <c r="P7235" s="131">
        <v>169000</v>
      </c>
      <c r="Q7235" s="48">
        <f>+FACTURACION[[#This Row],[CANTIDAD]]*FACTURACION[[#This Row],[VR UNITARIO]]/1000</f>
        <v>676</v>
      </c>
      <c r="R7235" s="44" t="str">
        <f>+VLOOKUP(FACTURACION[[#This Row],[NIT]],TABLACLIENTE,5,FALSE)</f>
        <v>NEIVA</v>
      </c>
    </row>
    <row r="7236" spans="3:18">
      <c r="C7236" s="29">
        <v>2021</v>
      </c>
      <c r="D7236" s="29" t="s">
        <v>297</v>
      </c>
      <c r="E7236" s="29">
        <f>MONTH(FACTURACION[[#This Row],[MES]]&amp;1)</f>
        <v>4</v>
      </c>
      <c r="F7236" s="223">
        <f>DATE(FACTURACION[[#This Row],[AÑO]],FACTURACION[[#This Row],[Mes numero]],1)</f>
        <v>44287</v>
      </c>
      <c r="G7236" s="179" t="s">
        <v>5814</v>
      </c>
      <c r="H7236" s="25">
        <v>891101577</v>
      </c>
      <c r="I7236" s="44" t="str">
        <f>+VLOOKUP(FACTURACION[[#This Row],[NIT]],TABLACLIENTE,2,FALSE)</f>
        <v>ALCANOS DE COLOMBIA S.A. E.S.P</v>
      </c>
      <c r="J7236" s="3" t="s">
        <v>198</v>
      </c>
      <c r="K7236" s="44" t="str">
        <f>+VLOOKUP(FACTURACION[[#This Row],[REFERENCIA]],CODINV,2,FALSE)</f>
        <v>REG. 1813C-HC C. 1 1/4" R: 6-15" O: 1/2</v>
      </c>
      <c r="L7236" s="44" t="str">
        <f>IF(VLOOKUP(FACTURACION[[#This Row],[REFERENCIA]],CODINV,3,FALSE)=0,"",VLOOKUP(FACTURACION[[#This Row],[REFERENCIA]],CODINV,3,FALSE))</f>
        <v/>
      </c>
      <c r="M7236" s="44" t="str">
        <f>+VLOOKUP(FACTURACION[[#This Row],[REFERENCIA]],CODINV,4,FALSE)</f>
        <v>REGULADORES</v>
      </c>
      <c r="N7236" s="44" t="str">
        <f>+VLOOKUP(FACTURACION[[#This Row],[REFERENCIA]],CODINV,5,FALSE)</f>
        <v>HONEYWELL</v>
      </c>
      <c r="O7236" s="3">
        <v>2</v>
      </c>
      <c r="P7236" s="131">
        <v>169000</v>
      </c>
      <c r="Q7236" s="48">
        <f>+FACTURACION[[#This Row],[CANTIDAD]]*FACTURACION[[#This Row],[VR UNITARIO]]/1000</f>
        <v>338</v>
      </c>
      <c r="R7236" s="44" t="str">
        <f>+VLOOKUP(FACTURACION[[#This Row],[NIT]],TABLACLIENTE,5,FALSE)</f>
        <v>NEIVA</v>
      </c>
    </row>
    <row r="7237" spans="3:18">
      <c r="C7237" s="29">
        <v>2021</v>
      </c>
      <c r="D7237" s="29" t="s">
        <v>297</v>
      </c>
      <c r="E7237" s="29">
        <f>MONTH(FACTURACION[[#This Row],[MES]]&amp;1)</f>
        <v>4</v>
      </c>
      <c r="F7237" s="223">
        <f>DATE(FACTURACION[[#This Row],[AÑO]],FACTURACION[[#This Row],[Mes numero]],1)</f>
        <v>44287</v>
      </c>
      <c r="G7237" s="179" t="s">
        <v>5815</v>
      </c>
      <c r="H7237" s="25">
        <v>891101577</v>
      </c>
      <c r="I7237" s="44" t="str">
        <f>+VLOOKUP(FACTURACION[[#This Row],[NIT]],TABLACLIENTE,2,FALSE)</f>
        <v>ALCANOS DE COLOMBIA S.A. E.S.P</v>
      </c>
      <c r="J7237" s="3" t="s">
        <v>262</v>
      </c>
      <c r="K7237" s="44" t="str">
        <f>+VLOOKUP(FACTURACION[[#This Row],[REFERENCIA]],CODINV,2,FALSE)</f>
        <v>MEDIDOR AL-425 C:1 1/4" MAOP 25 PSIG</v>
      </c>
      <c r="L7237" s="44" t="str">
        <f>IF(VLOOKUP(FACTURACION[[#This Row],[REFERENCIA]],CODINV,3,FALSE)=0,"",VLOOKUP(FACTURACION[[#This Row],[REFERENCIA]],CODINV,3,FALSE))</f>
        <v/>
      </c>
      <c r="M7237" s="44" t="str">
        <f>+VLOOKUP(FACTURACION[[#This Row],[REFERENCIA]],CODINV,4,FALSE)</f>
        <v>MEDIDORES</v>
      </c>
      <c r="N7237" s="44" t="str">
        <f>+VLOOKUP(FACTURACION[[#This Row],[REFERENCIA]],CODINV,5,FALSE)</f>
        <v>HONEYWELL</v>
      </c>
      <c r="O7237" s="3">
        <v>5</v>
      </c>
      <c r="P7237" s="131">
        <v>810526</v>
      </c>
      <c r="Q7237" s="48">
        <f>+FACTURACION[[#This Row],[CANTIDAD]]*FACTURACION[[#This Row],[VR UNITARIO]]/1000</f>
        <v>4052.63</v>
      </c>
      <c r="R7237" s="44" t="str">
        <f>+VLOOKUP(FACTURACION[[#This Row],[NIT]],TABLACLIENTE,5,FALSE)</f>
        <v>NEIVA</v>
      </c>
    </row>
    <row r="7238" spans="3:18">
      <c r="C7238" s="29">
        <v>2021</v>
      </c>
      <c r="D7238" s="29" t="s">
        <v>297</v>
      </c>
      <c r="E7238" s="29">
        <f>MONTH(FACTURACION[[#This Row],[MES]]&amp;1)</f>
        <v>4</v>
      </c>
      <c r="F7238" s="223">
        <f>DATE(FACTURACION[[#This Row],[AÑO]],FACTURACION[[#This Row],[Mes numero]],1)</f>
        <v>44287</v>
      </c>
      <c r="G7238" s="179" t="s">
        <v>5816</v>
      </c>
      <c r="H7238" s="25">
        <v>891101577</v>
      </c>
      <c r="I7238" s="44" t="str">
        <f>+VLOOKUP(FACTURACION[[#This Row],[NIT]],TABLACLIENTE,2,FALSE)</f>
        <v>ALCANOS DE COLOMBIA S.A. E.S.P</v>
      </c>
      <c r="J7238" s="3" t="s">
        <v>262</v>
      </c>
      <c r="K7238" s="44" t="str">
        <f>+VLOOKUP(FACTURACION[[#This Row],[REFERENCIA]],CODINV,2,FALSE)</f>
        <v>MEDIDOR AL-425 C:1 1/4" MAOP 25 PSIG</v>
      </c>
      <c r="L7238" s="44" t="str">
        <f>IF(VLOOKUP(FACTURACION[[#This Row],[REFERENCIA]],CODINV,3,FALSE)=0,"",VLOOKUP(FACTURACION[[#This Row],[REFERENCIA]],CODINV,3,FALSE))</f>
        <v/>
      </c>
      <c r="M7238" s="44" t="str">
        <f>+VLOOKUP(FACTURACION[[#This Row],[REFERENCIA]],CODINV,4,FALSE)</f>
        <v>MEDIDORES</v>
      </c>
      <c r="N7238" s="44" t="str">
        <f>+VLOOKUP(FACTURACION[[#This Row],[REFERENCIA]],CODINV,5,FALSE)</f>
        <v>HONEYWELL</v>
      </c>
      <c r="O7238" s="3">
        <v>3</v>
      </c>
      <c r="P7238" s="131">
        <v>810526</v>
      </c>
      <c r="Q7238" s="48">
        <f>+FACTURACION[[#This Row],[CANTIDAD]]*FACTURACION[[#This Row],[VR UNITARIO]]/1000</f>
        <v>2431.578</v>
      </c>
      <c r="R7238" s="44" t="str">
        <f>+VLOOKUP(FACTURACION[[#This Row],[NIT]],TABLACLIENTE,5,FALSE)</f>
        <v>NEIVA</v>
      </c>
    </row>
    <row r="7239" spans="3:18">
      <c r="C7239" s="29">
        <v>2021</v>
      </c>
      <c r="D7239" s="29" t="s">
        <v>297</v>
      </c>
      <c r="E7239" s="29">
        <f>MONTH(FACTURACION[[#This Row],[MES]]&amp;1)</f>
        <v>4</v>
      </c>
      <c r="F7239" s="223">
        <f>DATE(FACTURACION[[#This Row],[AÑO]],FACTURACION[[#This Row],[Mes numero]],1)</f>
        <v>44287</v>
      </c>
      <c r="G7239" s="179" t="s">
        <v>5817</v>
      </c>
      <c r="H7239" s="25">
        <v>891101577</v>
      </c>
      <c r="I7239" s="44" t="str">
        <f>+VLOOKUP(FACTURACION[[#This Row],[NIT]],TABLACLIENTE,2,FALSE)</f>
        <v>ALCANOS DE COLOMBIA S.A. E.S.P</v>
      </c>
      <c r="J7239" s="3" t="s">
        <v>262</v>
      </c>
      <c r="K7239" s="44" t="str">
        <f>+VLOOKUP(FACTURACION[[#This Row],[REFERENCIA]],CODINV,2,FALSE)</f>
        <v>MEDIDOR AL-425 C:1 1/4" MAOP 25 PSIG</v>
      </c>
      <c r="L7239" s="44" t="str">
        <f>IF(VLOOKUP(FACTURACION[[#This Row],[REFERENCIA]],CODINV,3,FALSE)=0,"",VLOOKUP(FACTURACION[[#This Row],[REFERENCIA]],CODINV,3,FALSE))</f>
        <v/>
      </c>
      <c r="M7239" s="44" t="str">
        <f>+VLOOKUP(FACTURACION[[#This Row],[REFERENCIA]],CODINV,4,FALSE)</f>
        <v>MEDIDORES</v>
      </c>
      <c r="N7239" s="44" t="str">
        <f>+VLOOKUP(FACTURACION[[#This Row],[REFERENCIA]],CODINV,5,FALSE)</f>
        <v>HONEYWELL</v>
      </c>
      <c r="O7239" s="3">
        <v>3</v>
      </c>
      <c r="P7239" s="131">
        <v>810526</v>
      </c>
      <c r="Q7239" s="48">
        <f>+FACTURACION[[#This Row],[CANTIDAD]]*FACTURACION[[#This Row],[VR UNITARIO]]/1000</f>
        <v>2431.578</v>
      </c>
      <c r="R7239" s="44" t="str">
        <f>+VLOOKUP(FACTURACION[[#This Row],[NIT]],TABLACLIENTE,5,FALSE)</f>
        <v>NEIVA</v>
      </c>
    </row>
    <row r="7240" spans="3:18">
      <c r="C7240" s="29">
        <v>2021</v>
      </c>
      <c r="D7240" s="29" t="s">
        <v>297</v>
      </c>
      <c r="E7240" s="29">
        <f>MONTH(FACTURACION[[#This Row],[MES]]&amp;1)</f>
        <v>4</v>
      </c>
      <c r="F7240" s="223">
        <f>DATE(FACTURACION[[#This Row],[AÑO]],FACTURACION[[#This Row],[Mes numero]],1)</f>
        <v>44287</v>
      </c>
      <c r="G7240" s="179" t="s">
        <v>5817</v>
      </c>
      <c r="H7240" s="25">
        <v>891101577</v>
      </c>
      <c r="I7240" s="44" t="str">
        <f>+VLOOKUP(FACTURACION[[#This Row],[NIT]],TABLACLIENTE,2,FALSE)</f>
        <v>ALCANOS DE COLOMBIA S.A. E.S.P</v>
      </c>
      <c r="J7240" s="3" t="s">
        <v>262</v>
      </c>
      <c r="K7240" s="44" t="str">
        <f>+VLOOKUP(FACTURACION[[#This Row],[REFERENCIA]],CODINV,2,FALSE)</f>
        <v>MEDIDOR AL-425 C:1 1/4" MAOP 25 PSIG</v>
      </c>
      <c r="L7240" s="44" t="str">
        <f>IF(VLOOKUP(FACTURACION[[#This Row],[REFERENCIA]],CODINV,3,FALSE)=0,"",VLOOKUP(FACTURACION[[#This Row],[REFERENCIA]],CODINV,3,FALSE))</f>
        <v/>
      </c>
      <c r="M7240" s="44" t="str">
        <f>+VLOOKUP(FACTURACION[[#This Row],[REFERENCIA]],CODINV,4,FALSE)</f>
        <v>MEDIDORES</v>
      </c>
      <c r="N7240" s="44" t="str">
        <f>+VLOOKUP(FACTURACION[[#This Row],[REFERENCIA]],CODINV,5,FALSE)</f>
        <v>HONEYWELL</v>
      </c>
      <c r="O7240" s="3">
        <v>1</v>
      </c>
      <c r="P7240" s="131">
        <v>936428.57</v>
      </c>
      <c r="Q7240" s="48">
        <f>+FACTURACION[[#This Row],[CANTIDAD]]*FACTURACION[[#This Row],[VR UNITARIO]]/1000</f>
        <v>936.42856999999992</v>
      </c>
      <c r="R7240" s="44" t="str">
        <f>+VLOOKUP(FACTURACION[[#This Row],[NIT]],TABLACLIENTE,5,FALSE)</f>
        <v>NEIVA</v>
      </c>
    </row>
    <row r="7241" spans="3:18">
      <c r="C7241" s="29">
        <v>2021</v>
      </c>
      <c r="D7241" s="29" t="s">
        <v>297</v>
      </c>
      <c r="E7241" s="29">
        <f>MONTH(FACTURACION[[#This Row],[MES]]&amp;1)</f>
        <v>4</v>
      </c>
      <c r="F7241" s="223">
        <f>DATE(FACTURACION[[#This Row],[AÑO]],FACTURACION[[#This Row],[Mes numero]],1)</f>
        <v>44287</v>
      </c>
      <c r="G7241" s="179" t="s">
        <v>5818</v>
      </c>
      <c r="H7241" s="25">
        <v>830109199</v>
      </c>
      <c r="I7241" s="44" t="str">
        <f>+VLOOKUP(FACTURACION[[#This Row],[NIT]],TABLACLIENTE,2,FALSE)</f>
        <v>ENGINEERING CO (ENGECO LIMITADA)</v>
      </c>
      <c r="J7241" s="3" t="s">
        <v>262</v>
      </c>
      <c r="K7241" s="44" t="str">
        <f>+VLOOKUP(FACTURACION[[#This Row],[REFERENCIA]],CODINV,2,FALSE)</f>
        <v>MEDIDOR AL-425 C:1 1/4" MAOP 25 PSIG</v>
      </c>
      <c r="L7241" s="44" t="str">
        <f>IF(VLOOKUP(FACTURACION[[#This Row],[REFERENCIA]],CODINV,3,FALSE)=0,"",VLOOKUP(FACTURACION[[#This Row],[REFERENCIA]],CODINV,3,FALSE))</f>
        <v/>
      </c>
      <c r="M7241" s="44" t="str">
        <f>+VLOOKUP(FACTURACION[[#This Row],[REFERENCIA]],CODINV,4,FALSE)</f>
        <v>MEDIDORES</v>
      </c>
      <c r="N7241" s="44" t="str">
        <f>+VLOOKUP(FACTURACION[[#This Row],[REFERENCIA]],CODINV,5,FALSE)</f>
        <v>HONEYWELL</v>
      </c>
      <c r="O7241" s="3">
        <v>1</v>
      </c>
      <c r="P7241" s="131">
        <v>850000</v>
      </c>
      <c r="Q7241" s="48">
        <f>+FACTURACION[[#This Row],[CANTIDAD]]*FACTURACION[[#This Row],[VR UNITARIO]]/1000</f>
        <v>850</v>
      </c>
      <c r="R7241" s="44" t="str">
        <f>+VLOOKUP(FACTURACION[[#This Row],[NIT]],TABLACLIENTE,5,FALSE)</f>
        <v>BOGOTÁ D.C.</v>
      </c>
    </row>
    <row r="7242" spans="3:18">
      <c r="C7242" s="29">
        <v>2021</v>
      </c>
      <c r="D7242" s="29" t="s">
        <v>297</v>
      </c>
      <c r="E7242" s="29">
        <f>MONTH(FACTURACION[[#This Row],[MES]]&amp;1)</f>
        <v>4</v>
      </c>
      <c r="F7242" s="223">
        <f>DATE(FACTURACION[[#This Row],[AÑO]],FACTURACION[[#This Row],[Mes numero]],1)</f>
        <v>44287</v>
      </c>
      <c r="G7242" s="179" t="s">
        <v>5818</v>
      </c>
      <c r="H7242" s="25">
        <v>830109199</v>
      </c>
      <c r="I7242" s="44" t="str">
        <f>+VLOOKUP(FACTURACION[[#This Row],[NIT]],TABLACLIENTE,2,FALSE)</f>
        <v>ENGINEERING CO (ENGECO LIMITADA)</v>
      </c>
      <c r="J7242" s="3" t="s">
        <v>1064</v>
      </c>
      <c r="K7242" s="44" t="str">
        <f>+VLOOKUP(FACTURACION[[#This Row],[REFERENCIA]],CODINV,2,FALSE)</f>
        <v>REG. 1813C C: 1" R: 6-15" O: 1/2</v>
      </c>
      <c r="L7242" s="44" t="str">
        <f>IF(VLOOKUP(FACTURACION[[#This Row],[REFERENCIA]],CODINV,3,FALSE)=0,"",VLOOKUP(FACTURACION[[#This Row],[REFERENCIA]],CODINV,3,FALSE))</f>
        <v/>
      </c>
      <c r="M7242" s="44" t="str">
        <f>+VLOOKUP(FACTURACION[[#This Row],[REFERENCIA]],CODINV,4,FALSE)</f>
        <v>REGULADORES</v>
      </c>
      <c r="N7242" s="44" t="str">
        <f>+VLOOKUP(FACTURACION[[#This Row],[REFERENCIA]],CODINV,5,FALSE)</f>
        <v>HONEYWELL</v>
      </c>
      <c r="O7242" s="3">
        <v>1</v>
      </c>
      <c r="P7242" s="131">
        <v>175000</v>
      </c>
      <c r="Q7242" s="48">
        <f>+FACTURACION[[#This Row],[CANTIDAD]]*FACTURACION[[#This Row],[VR UNITARIO]]/1000</f>
        <v>175</v>
      </c>
      <c r="R7242" s="44" t="str">
        <f>+VLOOKUP(FACTURACION[[#This Row],[NIT]],TABLACLIENTE,5,FALSE)</f>
        <v>BOGOTÁ D.C.</v>
      </c>
    </row>
    <row r="7243" spans="3:18">
      <c r="C7243" s="29">
        <v>2021</v>
      </c>
      <c r="D7243" s="29" t="s">
        <v>297</v>
      </c>
      <c r="E7243" s="29">
        <f>MONTH(FACTURACION[[#This Row],[MES]]&amp;1)</f>
        <v>4</v>
      </c>
      <c r="F7243" s="223">
        <f>DATE(FACTURACION[[#This Row],[AÑO]],FACTURACION[[#This Row],[Mes numero]],1)</f>
        <v>44287</v>
      </c>
      <c r="G7243" s="179" t="s">
        <v>5819</v>
      </c>
      <c r="H7243" s="25">
        <v>822001073</v>
      </c>
      <c r="I7243" s="44" t="str">
        <f>+VLOOKUP(FACTURACION[[#This Row],[NIT]],TABLACLIENTE,2,FALSE)</f>
        <v>MADIGAS INGENIEROS S.A. E.S.P.</v>
      </c>
      <c r="J7243" s="3" t="s">
        <v>20</v>
      </c>
      <c r="K7243" s="44" t="str">
        <f>+VLOOKUP(FACTURACION[[#This Row],[REFERENCIA]],CODINV,2,FALSE)</f>
        <v xml:space="preserve">MEDIDOR AC-250 C: 3/4" CON CONECTORES </v>
      </c>
      <c r="L7243" s="44" t="str">
        <f>IF(VLOOKUP(FACTURACION[[#This Row],[REFERENCIA]],CODINV,3,FALSE)=0,"",VLOOKUP(FACTURACION[[#This Row],[REFERENCIA]],CODINV,3,FALSE))</f>
        <v/>
      </c>
      <c r="M7243" s="44" t="str">
        <f>+VLOOKUP(FACTURACION[[#This Row],[REFERENCIA]],CODINV,4,FALSE)</f>
        <v>MEDIDORES</v>
      </c>
      <c r="N7243" s="44" t="str">
        <f>+VLOOKUP(FACTURACION[[#This Row],[REFERENCIA]],CODINV,5,FALSE)</f>
        <v>HONEYWELL</v>
      </c>
      <c r="O7243" s="3">
        <v>2</v>
      </c>
      <c r="P7243" s="131">
        <v>455212</v>
      </c>
      <c r="Q7243" s="48">
        <f>+FACTURACION[[#This Row],[CANTIDAD]]*FACTURACION[[#This Row],[VR UNITARIO]]/1000</f>
        <v>910.42399999999998</v>
      </c>
      <c r="R7243" s="44" t="str">
        <f>+VLOOKUP(FACTURACION[[#This Row],[NIT]],TABLACLIENTE,5,FALSE)</f>
        <v>ACACIAS</v>
      </c>
    </row>
    <row r="7244" spans="3:18">
      <c r="C7244" s="29">
        <v>2021</v>
      </c>
      <c r="D7244" s="29" t="s">
        <v>297</v>
      </c>
      <c r="E7244" s="29">
        <f>MONTH(FACTURACION[[#This Row],[MES]]&amp;1)</f>
        <v>4</v>
      </c>
      <c r="F7244" s="223">
        <f>DATE(FACTURACION[[#This Row],[AÑO]],FACTURACION[[#This Row],[Mes numero]],1)</f>
        <v>44287</v>
      </c>
      <c r="G7244" s="179" t="s">
        <v>5820</v>
      </c>
      <c r="H7244" s="25">
        <v>822001073</v>
      </c>
      <c r="I7244" s="44" t="str">
        <f>+VLOOKUP(FACTURACION[[#This Row],[NIT]],TABLACLIENTE,2,FALSE)</f>
        <v>MADIGAS INGENIEROS S.A. E.S.P.</v>
      </c>
      <c r="J7244" s="3" t="s">
        <v>28</v>
      </c>
      <c r="K7244" s="44" t="str">
        <f>+VLOOKUP(FACTURACION[[#This Row],[REFERENCIA]],CODINV,2,FALSE)</f>
        <v>REGULADOR SR 113 3/4 R: 7-12 O:1/4</v>
      </c>
      <c r="L7244" s="44" t="str">
        <f>IF(VLOOKUP(FACTURACION[[#This Row],[REFERENCIA]],CODINV,3,FALSE)=0,"",VLOOKUP(FACTURACION[[#This Row],[REFERENCIA]],CODINV,3,FALSE))</f>
        <v/>
      </c>
      <c r="M7244" s="44" t="str">
        <f>+VLOOKUP(FACTURACION[[#This Row],[REFERENCIA]],CODINV,4,FALSE)</f>
        <v>REGULADORES</v>
      </c>
      <c r="N7244" s="44" t="str">
        <f>+VLOOKUP(FACTURACION[[#This Row],[REFERENCIA]],CODINV,5,FALSE)</f>
        <v>HONEYWELL</v>
      </c>
      <c r="O7244" s="3">
        <v>10</v>
      </c>
      <c r="P7244" s="131">
        <v>151500</v>
      </c>
      <c r="Q7244" s="48">
        <f>+FACTURACION[[#This Row],[CANTIDAD]]*FACTURACION[[#This Row],[VR UNITARIO]]/1000</f>
        <v>1515</v>
      </c>
      <c r="R7244" s="44" t="str">
        <f>+VLOOKUP(FACTURACION[[#This Row],[NIT]],TABLACLIENTE,5,FALSE)</f>
        <v>ACACIAS</v>
      </c>
    </row>
    <row r="7245" spans="3:18">
      <c r="C7245" s="29">
        <v>2021</v>
      </c>
      <c r="D7245" s="29" t="s">
        <v>297</v>
      </c>
      <c r="E7245" s="29">
        <f>MONTH(FACTURACION[[#This Row],[MES]]&amp;1)</f>
        <v>4</v>
      </c>
      <c r="F7245" s="223">
        <f>DATE(FACTURACION[[#This Row],[AÑO]],FACTURACION[[#This Row],[Mes numero]],1)</f>
        <v>44287</v>
      </c>
      <c r="G7245" s="179" t="s">
        <v>5821</v>
      </c>
      <c r="H7245" s="25">
        <v>822001073</v>
      </c>
      <c r="I7245" s="44" t="str">
        <f>+VLOOKUP(FACTURACION[[#This Row],[NIT]],TABLACLIENTE,2,FALSE)</f>
        <v>MADIGAS INGENIEROS S.A. E.S.P.</v>
      </c>
      <c r="J7245" s="3" t="s">
        <v>20</v>
      </c>
      <c r="K7245" s="44" t="str">
        <f>+VLOOKUP(FACTURACION[[#This Row],[REFERENCIA]],CODINV,2,FALSE)</f>
        <v xml:space="preserve">MEDIDOR AC-250 C: 3/4" CON CONECTORES </v>
      </c>
      <c r="L7245" s="44" t="str">
        <f>IF(VLOOKUP(FACTURACION[[#This Row],[REFERENCIA]],CODINV,3,FALSE)=0,"",VLOOKUP(FACTURACION[[#This Row],[REFERENCIA]],CODINV,3,FALSE))</f>
        <v/>
      </c>
      <c r="M7245" s="44" t="str">
        <f>+VLOOKUP(FACTURACION[[#This Row],[REFERENCIA]],CODINV,4,FALSE)</f>
        <v>MEDIDORES</v>
      </c>
      <c r="N7245" s="44" t="str">
        <f>+VLOOKUP(FACTURACION[[#This Row],[REFERENCIA]],CODINV,5,FALSE)</f>
        <v>HONEYWELL</v>
      </c>
      <c r="O7245" s="3">
        <v>3</v>
      </c>
      <c r="P7245" s="131">
        <v>455212</v>
      </c>
      <c r="Q7245" s="48">
        <f>+FACTURACION[[#This Row],[CANTIDAD]]*FACTURACION[[#This Row],[VR UNITARIO]]/1000</f>
        <v>1365.636</v>
      </c>
      <c r="R7245" s="44" t="str">
        <f>+VLOOKUP(FACTURACION[[#This Row],[NIT]],TABLACLIENTE,5,FALSE)</f>
        <v>ACACIAS</v>
      </c>
    </row>
    <row r="7246" spans="3:18">
      <c r="C7246" s="29">
        <v>2021</v>
      </c>
      <c r="D7246" s="29" t="s">
        <v>297</v>
      </c>
      <c r="E7246" s="29">
        <f>MONTH(FACTURACION[[#This Row],[MES]]&amp;1)</f>
        <v>4</v>
      </c>
      <c r="F7246" s="223">
        <f>DATE(FACTURACION[[#This Row],[AÑO]],FACTURACION[[#This Row],[Mes numero]],1)</f>
        <v>44287</v>
      </c>
      <c r="G7246" s="179" t="s">
        <v>5821</v>
      </c>
      <c r="H7246" s="25">
        <v>822001073</v>
      </c>
      <c r="I7246" s="44" t="str">
        <f>+VLOOKUP(FACTURACION[[#This Row],[NIT]],TABLACLIENTE,2,FALSE)</f>
        <v>MADIGAS INGENIEROS S.A. E.S.P.</v>
      </c>
      <c r="J7246" s="3" t="s">
        <v>28</v>
      </c>
      <c r="K7246" s="44" t="str">
        <f>+VLOOKUP(FACTURACION[[#This Row],[REFERENCIA]],CODINV,2,FALSE)</f>
        <v>REGULADOR SR 113 3/4 R: 7-12 O:1/4</v>
      </c>
      <c r="L7246" s="44" t="str">
        <f>IF(VLOOKUP(FACTURACION[[#This Row],[REFERENCIA]],CODINV,3,FALSE)=0,"",VLOOKUP(FACTURACION[[#This Row],[REFERENCIA]],CODINV,3,FALSE))</f>
        <v/>
      </c>
      <c r="M7246" s="44" t="str">
        <f>+VLOOKUP(FACTURACION[[#This Row],[REFERENCIA]],CODINV,4,FALSE)</f>
        <v>REGULADORES</v>
      </c>
      <c r="N7246" s="44" t="str">
        <f>+VLOOKUP(FACTURACION[[#This Row],[REFERENCIA]],CODINV,5,FALSE)</f>
        <v>HONEYWELL</v>
      </c>
      <c r="O7246" s="3">
        <v>4</v>
      </c>
      <c r="P7246" s="131">
        <v>151500</v>
      </c>
      <c r="Q7246" s="48">
        <f>+FACTURACION[[#This Row],[CANTIDAD]]*FACTURACION[[#This Row],[VR UNITARIO]]/1000</f>
        <v>606</v>
      </c>
      <c r="R7246" s="44" t="str">
        <f>+VLOOKUP(FACTURACION[[#This Row],[NIT]],TABLACLIENTE,5,FALSE)</f>
        <v>ACACIAS</v>
      </c>
    </row>
    <row r="7247" spans="3:18">
      <c r="C7247" s="29">
        <v>2021</v>
      </c>
      <c r="D7247" s="29" t="s">
        <v>297</v>
      </c>
      <c r="E7247" s="29">
        <f>MONTH(FACTURACION[[#This Row],[MES]]&amp;1)</f>
        <v>4</v>
      </c>
      <c r="F7247" s="223">
        <f>DATE(FACTURACION[[#This Row],[AÑO]],FACTURACION[[#This Row],[Mes numero]],1)</f>
        <v>44287</v>
      </c>
      <c r="G7247" s="179" t="s">
        <v>5822</v>
      </c>
      <c r="H7247" s="25">
        <v>860510315</v>
      </c>
      <c r="I7247" s="44" t="str">
        <f>+VLOOKUP(FACTURACION[[#This Row],[NIT]],TABLACLIENTE,2,FALSE)</f>
        <v>INVERSIONES ALIS SAS</v>
      </c>
      <c r="J7247" s="3" t="s">
        <v>1677</v>
      </c>
      <c r="K7247" s="44" t="str">
        <f>+VLOOKUP(FACTURACION[[#This Row],[REFERENCIA]],CODINV,2,FALSE)</f>
        <v>MEDIDOR BK 250</v>
      </c>
      <c r="L7247" s="44" t="str">
        <f>IF(VLOOKUP(FACTURACION[[#This Row],[REFERENCIA]],CODINV,3,FALSE)=0,"",VLOOKUP(FACTURACION[[#This Row],[REFERENCIA]],CODINV,3,FALSE))</f>
        <v/>
      </c>
      <c r="M7247" s="44" t="str">
        <f>+VLOOKUP(FACTURACION[[#This Row],[REFERENCIA]],CODINV,4,FALSE)</f>
        <v>MEDIDORES</v>
      </c>
      <c r="N7247" s="44" t="str">
        <f>+VLOOKUP(FACTURACION[[#This Row],[REFERENCIA]],CODINV,5,FALSE)</f>
        <v>HONEYWELL</v>
      </c>
      <c r="O7247" s="3">
        <v>1</v>
      </c>
      <c r="P7247" s="131">
        <v>435763</v>
      </c>
      <c r="Q7247" s="48">
        <f>+FACTURACION[[#This Row],[CANTIDAD]]*FACTURACION[[#This Row],[VR UNITARIO]]/1000</f>
        <v>435.76299999999998</v>
      </c>
      <c r="R7247" s="44" t="str">
        <f>+VLOOKUP(FACTURACION[[#This Row],[NIT]],TABLACLIENTE,5,FALSE)</f>
        <v>VILLAVICENCIO</v>
      </c>
    </row>
    <row r="7248" spans="3:18">
      <c r="C7248" s="29">
        <v>2021</v>
      </c>
      <c r="D7248" s="29" t="s">
        <v>297</v>
      </c>
      <c r="E7248" s="29">
        <f>MONTH(FACTURACION[[#This Row],[MES]]&amp;1)</f>
        <v>4</v>
      </c>
      <c r="F7248" s="223">
        <f>DATE(FACTURACION[[#This Row],[AÑO]],FACTURACION[[#This Row],[Mes numero]],1)</f>
        <v>44287</v>
      </c>
      <c r="G7248" s="179" t="s">
        <v>5823</v>
      </c>
      <c r="H7248" s="25">
        <v>890101691</v>
      </c>
      <c r="I7248" s="44" t="str">
        <f>+VLOOKUP(FACTURACION[[#This Row],[NIT]],TABLACLIENTE,2,FALSE)</f>
        <v>GASES DEL CARIBE S.A.E.S.P. (GASCARIBE S.A E.S.P.)</v>
      </c>
      <c r="J7248" s="3" t="s">
        <v>198</v>
      </c>
      <c r="K7248" s="44" t="str">
        <f>+VLOOKUP(FACTURACION[[#This Row],[REFERENCIA]],CODINV,2,FALSE)</f>
        <v>REG. 1813C-HC C. 1 1/4" R: 6-15" O: 1/2</v>
      </c>
      <c r="L7248" s="44" t="str">
        <f>IF(VLOOKUP(FACTURACION[[#This Row],[REFERENCIA]],CODINV,3,FALSE)=0,"",VLOOKUP(FACTURACION[[#This Row],[REFERENCIA]],CODINV,3,FALSE))</f>
        <v/>
      </c>
      <c r="M7248" s="44" t="str">
        <f>+VLOOKUP(FACTURACION[[#This Row],[REFERENCIA]],CODINV,4,FALSE)</f>
        <v>REGULADORES</v>
      </c>
      <c r="N7248" s="44" t="str">
        <f>+VLOOKUP(FACTURACION[[#This Row],[REFERENCIA]],CODINV,5,FALSE)</f>
        <v>HONEYWELL</v>
      </c>
      <c r="O7248" s="3">
        <v>70</v>
      </c>
      <c r="P7248" s="131">
        <v>147930</v>
      </c>
      <c r="Q7248" s="48">
        <f>+FACTURACION[[#This Row],[CANTIDAD]]*FACTURACION[[#This Row],[VR UNITARIO]]/1000</f>
        <v>10355.1</v>
      </c>
      <c r="R7248" s="44" t="str">
        <f>+VLOOKUP(FACTURACION[[#This Row],[NIT]],TABLACLIENTE,5,FALSE)</f>
        <v>BARRANQUILLA</v>
      </c>
    </row>
    <row r="7249" spans="3:18">
      <c r="C7249" s="29">
        <v>2021</v>
      </c>
      <c r="D7249" s="29" t="s">
        <v>297</v>
      </c>
      <c r="E7249" s="29">
        <f>MONTH(FACTURACION[[#This Row],[MES]]&amp;1)</f>
        <v>4</v>
      </c>
      <c r="F7249" s="223">
        <f>DATE(FACTURACION[[#This Row],[AÑO]],FACTURACION[[#This Row],[Mes numero]],1)</f>
        <v>44287</v>
      </c>
      <c r="G7249" s="179" t="s">
        <v>5824</v>
      </c>
      <c r="H7249" s="25">
        <v>890101691</v>
      </c>
      <c r="I7249" s="44" t="str">
        <f>+VLOOKUP(FACTURACION[[#This Row],[NIT]],TABLACLIENTE,2,FALSE)</f>
        <v>GASES DEL CARIBE S.A.E.S.P. (GASCARIBE S.A E.S.P.)</v>
      </c>
      <c r="J7249" s="3" t="s">
        <v>518</v>
      </c>
      <c r="K7249" s="44" t="str">
        <f>+VLOOKUP(FACTURACION[[#This Row],[REFERENCIA]],CODINV,2,FALSE)</f>
        <v>INDEX, 0.5M3, 6 DIGIT</v>
      </c>
      <c r="L7249" s="44" t="str">
        <f>IF(VLOOKUP(FACTURACION[[#This Row],[REFERENCIA]],CODINV,3,FALSE)=0,"",VLOOKUP(FACTURACION[[#This Row],[REFERENCIA]],CODINV,3,FALSE))</f>
        <v>52142G013</v>
      </c>
      <c r="M7249" s="44" t="str">
        <f>+VLOOKUP(FACTURACION[[#This Row],[REFERENCIA]],CODINV,4,FALSE)</f>
        <v>REPUESTOS Y ACCESORIOS</v>
      </c>
      <c r="N7249" s="44" t="str">
        <f>+VLOOKUP(FACTURACION[[#This Row],[REFERENCIA]],CODINV,5,FALSE)</f>
        <v>HONEYWELL</v>
      </c>
      <c r="O7249" s="3">
        <v>5</v>
      </c>
      <c r="P7249" s="131">
        <v>40000</v>
      </c>
      <c r="Q7249" s="48">
        <f>+FACTURACION[[#This Row],[CANTIDAD]]*FACTURACION[[#This Row],[VR UNITARIO]]/1000</f>
        <v>200</v>
      </c>
      <c r="R7249" s="44" t="str">
        <f>+VLOOKUP(FACTURACION[[#This Row],[NIT]],TABLACLIENTE,5,FALSE)</f>
        <v>BARRANQUILLA</v>
      </c>
    </row>
    <row r="7250" spans="3:18">
      <c r="C7250" s="29">
        <v>2021</v>
      </c>
      <c r="D7250" s="29" t="s">
        <v>297</v>
      </c>
      <c r="E7250" s="29">
        <f>MONTH(FACTURACION[[#This Row],[MES]]&amp;1)</f>
        <v>4</v>
      </c>
      <c r="F7250" s="223">
        <f>DATE(FACTURACION[[#This Row],[AÑO]],FACTURACION[[#This Row],[Mes numero]],1)</f>
        <v>44287</v>
      </c>
      <c r="G7250" s="179" t="s">
        <v>5825</v>
      </c>
      <c r="H7250" s="25">
        <v>890101691</v>
      </c>
      <c r="I7250" s="44" t="str">
        <f>+VLOOKUP(FACTURACION[[#This Row],[NIT]],TABLACLIENTE,2,FALSE)</f>
        <v>GASES DEL CARIBE S.A.E.S.P. (GASCARIBE S.A E.S.P.)</v>
      </c>
      <c r="J7250" s="3" t="s">
        <v>217</v>
      </c>
      <c r="K7250" s="44" t="str">
        <f>+VLOOKUP(FACTURACION[[#This Row],[REFERENCIA]],CODINV,2,FALSE)</f>
        <v>COUPLING ELSTER MECANICO DE 3/4 IPS</v>
      </c>
      <c r="L7250" s="44" t="str">
        <f>IF(VLOOKUP(FACTURACION[[#This Row],[REFERENCIA]],CODINV,3,FALSE)=0,"",VLOOKUP(FACTURACION[[#This Row],[REFERENCIA]],CODINV,3,FALSE))</f>
        <v>50175</v>
      </c>
      <c r="M7250" s="44" t="str">
        <f>+VLOOKUP(FACTURACION[[#This Row],[REFERENCIA]],CODINV,4,FALSE)</f>
        <v>REPUESTOS Y ACCESORIOS</v>
      </c>
      <c r="N7250" s="44" t="str">
        <f>+VLOOKUP(FACTURACION[[#This Row],[REFERENCIA]],CODINV,5,FALSE)</f>
        <v>HONEYWELL</v>
      </c>
      <c r="O7250" s="3">
        <v>100</v>
      </c>
      <c r="P7250" s="131">
        <v>119851.12</v>
      </c>
      <c r="Q7250" s="48">
        <f>+FACTURACION[[#This Row],[CANTIDAD]]*FACTURACION[[#This Row],[VR UNITARIO]]/1000</f>
        <v>11985.111999999999</v>
      </c>
      <c r="R7250" s="44" t="str">
        <f>+VLOOKUP(FACTURACION[[#This Row],[NIT]],TABLACLIENTE,5,FALSE)</f>
        <v>BARRANQUILLA</v>
      </c>
    </row>
    <row r="7251" spans="3:18">
      <c r="C7251" s="29">
        <v>2021</v>
      </c>
      <c r="D7251" s="29" t="s">
        <v>297</v>
      </c>
      <c r="E7251" s="29">
        <f>MONTH(FACTURACION[[#This Row],[MES]]&amp;1)</f>
        <v>4</v>
      </c>
      <c r="F7251" s="223">
        <f>DATE(FACTURACION[[#This Row],[AÑO]],FACTURACION[[#This Row],[Mes numero]],1)</f>
        <v>44287</v>
      </c>
      <c r="G7251" s="179" t="s">
        <v>5826</v>
      </c>
      <c r="H7251" s="25">
        <v>890101691</v>
      </c>
      <c r="I7251" s="44" t="str">
        <f>+VLOOKUP(FACTURACION[[#This Row],[NIT]],TABLACLIENTE,2,FALSE)</f>
        <v>GASES DEL CARIBE S.A.E.S.P. (GASCARIBE S.A E.S.P.)</v>
      </c>
      <c r="J7251" s="3" t="s">
        <v>215</v>
      </c>
      <c r="K7251" s="44" t="str">
        <f>+VLOOKUP(FACTURACION[[#This Row],[REFERENCIA]],CODINV,2,FALSE)</f>
        <v>COUPLING ELSTER MECANICO 1/2 IPS</v>
      </c>
      <c r="L7251" s="44" t="str">
        <f>IF(VLOOKUP(FACTURACION[[#This Row],[REFERENCIA]],CODINV,3,FALSE)=0,"",VLOOKUP(FACTURACION[[#This Row],[REFERENCIA]],CODINV,3,FALSE))</f>
        <v>50740</v>
      </c>
      <c r="M7251" s="44" t="str">
        <f>+VLOOKUP(FACTURACION[[#This Row],[REFERENCIA]],CODINV,4,FALSE)</f>
        <v>REPUESTOS Y ACCESORIOS</v>
      </c>
      <c r="N7251" s="44" t="str">
        <f>+VLOOKUP(FACTURACION[[#This Row],[REFERENCIA]],CODINV,5,FALSE)</f>
        <v>HONEYWELL</v>
      </c>
      <c r="O7251" s="3">
        <v>0</v>
      </c>
      <c r="P7251" s="131">
        <v>52253.05</v>
      </c>
      <c r="Q7251" s="48">
        <f>+FACTURACION[[#This Row],[CANTIDAD]]*FACTURACION[[#This Row],[VR UNITARIO]]/1000</f>
        <v>0</v>
      </c>
      <c r="R7251" s="44" t="str">
        <f>+VLOOKUP(FACTURACION[[#This Row],[NIT]],TABLACLIENTE,5,FALSE)</f>
        <v>BARRANQUILLA</v>
      </c>
    </row>
    <row r="7252" spans="3:18">
      <c r="C7252" s="29">
        <v>2021</v>
      </c>
      <c r="D7252" s="29" t="s">
        <v>297</v>
      </c>
      <c r="E7252" s="29">
        <f>MONTH(FACTURACION[[#This Row],[MES]]&amp;1)</f>
        <v>4</v>
      </c>
      <c r="F7252" s="223">
        <f>DATE(FACTURACION[[#This Row],[AÑO]],FACTURACION[[#This Row],[Mes numero]],1)</f>
        <v>44287</v>
      </c>
      <c r="G7252" s="179" t="s">
        <v>5826</v>
      </c>
      <c r="H7252" s="25">
        <v>890101691</v>
      </c>
      <c r="I7252" s="44" t="str">
        <f>+VLOOKUP(FACTURACION[[#This Row],[NIT]],TABLACLIENTE,2,FALSE)</f>
        <v>GASES DEL CARIBE S.A.E.S.P. (GASCARIBE S.A E.S.P.)</v>
      </c>
      <c r="J7252" s="3" t="s">
        <v>217</v>
      </c>
      <c r="K7252" s="44" t="str">
        <f>+VLOOKUP(FACTURACION[[#This Row],[REFERENCIA]],CODINV,2,FALSE)</f>
        <v>COUPLING ELSTER MECANICO DE 3/4 IPS</v>
      </c>
      <c r="L7252" s="44" t="str">
        <f>IF(VLOOKUP(FACTURACION[[#This Row],[REFERENCIA]],CODINV,3,FALSE)=0,"",VLOOKUP(FACTURACION[[#This Row],[REFERENCIA]],CODINV,3,FALSE))</f>
        <v>50175</v>
      </c>
      <c r="M7252" s="44" t="str">
        <f>+VLOOKUP(FACTURACION[[#This Row],[REFERENCIA]],CODINV,4,FALSE)</f>
        <v>REPUESTOS Y ACCESORIOS</v>
      </c>
      <c r="N7252" s="44" t="str">
        <f>+VLOOKUP(FACTURACION[[#This Row],[REFERENCIA]],CODINV,5,FALSE)</f>
        <v>HONEYWELL</v>
      </c>
      <c r="O7252" s="3">
        <v>0</v>
      </c>
      <c r="P7252" s="131">
        <v>105960.61</v>
      </c>
      <c r="Q7252" s="48">
        <f>+FACTURACION[[#This Row],[CANTIDAD]]*FACTURACION[[#This Row],[VR UNITARIO]]/1000</f>
        <v>0</v>
      </c>
      <c r="R7252" s="44" t="str">
        <f>+VLOOKUP(FACTURACION[[#This Row],[NIT]],TABLACLIENTE,5,FALSE)</f>
        <v>BARRANQUILLA</v>
      </c>
    </row>
    <row r="7253" spans="3:18">
      <c r="C7253" s="29">
        <v>2021</v>
      </c>
      <c r="D7253" s="29" t="s">
        <v>297</v>
      </c>
      <c r="E7253" s="29">
        <f>MONTH(FACTURACION[[#This Row],[MES]]&amp;1)</f>
        <v>4</v>
      </c>
      <c r="F7253" s="223">
        <f>DATE(FACTURACION[[#This Row],[AÑO]],FACTURACION[[#This Row],[Mes numero]],1)</f>
        <v>44287</v>
      </c>
      <c r="G7253" s="179" t="s">
        <v>5827</v>
      </c>
      <c r="H7253" s="25">
        <v>891101577</v>
      </c>
      <c r="I7253" s="44" t="str">
        <f>+VLOOKUP(FACTURACION[[#This Row],[NIT]],TABLACLIENTE,2,FALSE)</f>
        <v>ALCANOS DE COLOMBIA S.A. E.S.P</v>
      </c>
      <c r="J7253" s="3" t="s">
        <v>1697</v>
      </c>
      <c r="K7253" s="44" t="str">
        <f>+VLOOKUP(FACTURACION[[#This Row],[REFERENCIA]],CODINV,2,FALSE)</f>
        <v>MEDIDOR AC-250 NXS</v>
      </c>
      <c r="L7253" s="44" t="str">
        <f>IF(VLOOKUP(FACTURACION[[#This Row],[REFERENCIA]],CODINV,3,FALSE)=0,"",VLOOKUP(FACTURACION[[#This Row],[REFERENCIA]],CODINV,3,FALSE))</f>
        <v/>
      </c>
      <c r="M7253" s="44" t="str">
        <f>+VLOOKUP(FACTURACION[[#This Row],[REFERENCIA]],CODINV,4,FALSE)</f>
        <v>MEDIDORES</v>
      </c>
      <c r="N7253" s="44" t="str">
        <f>+VLOOKUP(FACTURACION[[#This Row],[REFERENCIA]],CODINV,5,FALSE)</f>
        <v>HONEYWELL</v>
      </c>
      <c r="O7253" s="3">
        <v>2</v>
      </c>
      <c r="P7253" s="131">
        <v>408528</v>
      </c>
      <c r="Q7253" s="48">
        <f>+FACTURACION[[#This Row],[CANTIDAD]]*FACTURACION[[#This Row],[VR UNITARIO]]/1000</f>
        <v>817.05600000000004</v>
      </c>
      <c r="R7253" s="44" t="str">
        <f>+VLOOKUP(FACTURACION[[#This Row],[NIT]],TABLACLIENTE,5,FALSE)</f>
        <v>NEIVA</v>
      </c>
    </row>
    <row r="7254" spans="3:18">
      <c r="C7254" s="29">
        <v>2021</v>
      </c>
      <c r="D7254" s="29" t="s">
        <v>297</v>
      </c>
      <c r="E7254" s="29">
        <f>MONTH(FACTURACION[[#This Row],[MES]]&amp;1)</f>
        <v>4</v>
      </c>
      <c r="F7254" s="223">
        <f>DATE(FACTURACION[[#This Row],[AÑO]],FACTURACION[[#This Row],[Mes numero]],1)</f>
        <v>44287</v>
      </c>
      <c r="G7254" s="179" t="s">
        <v>5827</v>
      </c>
      <c r="H7254" s="25">
        <v>891101577</v>
      </c>
      <c r="I7254" s="44" t="str">
        <f>+VLOOKUP(FACTURACION[[#This Row],[NIT]],TABLACLIENTE,2,FALSE)</f>
        <v>ALCANOS DE COLOMBIA S.A. E.S.P</v>
      </c>
      <c r="J7254" s="3" t="s">
        <v>262</v>
      </c>
      <c r="K7254" s="44" t="str">
        <f>+VLOOKUP(FACTURACION[[#This Row],[REFERENCIA]],CODINV,2,FALSE)</f>
        <v>MEDIDOR AL-425 C:1 1/4" MAOP 25 PSIG</v>
      </c>
      <c r="L7254" s="44" t="str">
        <f>IF(VLOOKUP(FACTURACION[[#This Row],[REFERENCIA]],CODINV,3,FALSE)=0,"",VLOOKUP(FACTURACION[[#This Row],[REFERENCIA]],CODINV,3,FALSE))</f>
        <v/>
      </c>
      <c r="M7254" s="44" t="str">
        <f>+VLOOKUP(FACTURACION[[#This Row],[REFERENCIA]],CODINV,4,FALSE)</f>
        <v>MEDIDORES</v>
      </c>
      <c r="N7254" s="44" t="str">
        <f>+VLOOKUP(FACTURACION[[#This Row],[REFERENCIA]],CODINV,5,FALSE)</f>
        <v>HONEYWELL</v>
      </c>
      <c r="O7254" s="3">
        <v>3</v>
      </c>
      <c r="P7254" s="131">
        <v>729473</v>
      </c>
      <c r="Q7254" s="48">
        <f>+FACTURACION[[#This Row],[CANTIDAD]]*FACTURACION[[#This Row],[VR UNITARIO]]/1000</f>
        <v>2188.4189999999999</v>
      </c>
      <c r="R7254" s="44" t="str">
        <f>+VLOOKUP(FACTURACION[[#This Row],[NIT]],TABLACLIENTE,5,FALSE)</f>
        <v>NEIVA</v>
      </c>
    </row>
    <row r="7255" spans="3:18">
      <c r="C7255" s="29">
        <v>2021</v>
      </c>
      <c r="D7255" s="29" t="s">
        <v>297</v>
      </c>
      <c r="E7255" s="29">
        <f>MONTH(FACTURACION[[#This Row],[MES]]&amp;1)</f>
        <v>4</v>
      </c>
      <c r="F7255" s="223">
        <f>DATE(FACTURACION[[#This Row],[AÑO]],FACTURACION[[#This Row],[Mes numero]],1)</f>
        <v>44287</v>
      </c>
      <c r="G7255" s="179" t="s">
        <v>5827</v>
      </c>
      <c r="H7255" s="25">
        <v>891101577</v>
      </c>
      <c r="I7255" s="44" t="str">
        <f>+VLOOKUP(FACTURACION[[#This Row],[NIT]],TABLACLIENTE,2,FALSE)</f>
        <v>ALCANOS DE COLOMBIA S.A. E.S.P</v>
      </c>
      <c r="J7255" s="3" t="s">
        <v>23</v>
      </c>
      <c r="K7255" s="44" t="str">
        <f>+VLOOKUP(FACTURACION[[#This Row],[REFERENCIA]],CODINV,2,FALSE)</f>
        <v>MEDIDOR AL-800 C:1 1/2" MAOP 20 PSIG CON CONECTORES</v>
      </c>
      <c r="L7255" s="44" t="str">
        <f>IF(VLOOKUP(FACTURACION[[#This Row],[REFERENCIA]],CODINV,3,FALSE)=0,"",VLOOKUP(FACTURACION[[#This Row],[REFERENCIA]],CODINV,3,FALSE))</f>
        <v/>
      </c>
      <c r="M7255" s="44" t="str">
        <f>+VLOOKUP(FACTURACION[[#This Row],[REFERENCIA]],CODINV,4,FALSE)</f>
        <v>MEDIDORES</v>
      </c>
      <c r="N7255" s="44" t="str">
        <f>+VLOOKUP(FACTURACION[[#This Row],[REFERENCIA]],CODINV,5,FALSE)</f>
        <v>HONEYWELL</v>
      </c>
      <c r="O7255" s="3">
        <v>1</v>
      </c>
      <c r="P7255" s="131">
        <v>2007744</v>
      </c>
      <c r="Q7255" s="48">
        <f>+FACTURACION[[#This Row],[CANTIDAD]]*FACTURACION[[#This Row],[VR UNITARIO]]/1000</f>
        <v>2007.7439999999999</v>
      </c>
      <c r="R7255" s="44" t="str">
        <f>+VLOOKUP(FACTURACION[[#This Row],[NIT]],TABLACLIENTE,5,FALSE)</f>
        <v>NEIVA</v>
      </c>
    </row>
    <row r="7256" spans="3:18">
      <c r="C7256" s="29">
        <v>2021</v>
      </c>
      <c r="D7256" s="29" t="s">
        <v>297</v>
      </c>
      <c r="E7256" s="29">
        <f>MONTH(FACTURACION[[#This Row],[MES]]&amp;1)</f>
        <v>4</v>
      </c>
      <c r="F7256" s="223">
        <f>DATE(FACTURACION[[#This Row],[AÑO]],FACTURACION[[#This Row],[Mes numero]],1)</f>
        <v>44287</v>
      </c>
      <c r="G7256" s="179" t="s">
        <v>5828</v>
      </c>
      <c r="H7256" s="25">
        <v>890501073</v>
      </c>
      <c r="I7256" s="44" t="str">
        <f>+VLOOKUP(FACTURACION[[#This Row],[NIT]],TABLACLIENTE,2,FALSE)</f>
        <v>COMERCIAL INDUSTRIAL NACIONAL S.A. CINSA</v>
      </c>
      <c r="J7256" s="3" t="s">
        <v>78</v>
      </c>
      <c r="K7256" s="44" t="str">
        <f>+VLOOKUP(FACTURACION[[#This Row],[REFERENCIA]],CODINV,2,FALSE)</f>
        <v>VALVULA DE ALIVIO SEMINTERNA 1 1/4"</v>
      </c>
      <c r="L7256" s="44" t="str">
        <f>IF(VLOOKUP(FACTURACION[[#This Row],[REFERENCIA]],CODINV,3,FALSE)=0,"",VLOOKUP(FACTURACION[[#This Row],[REFERENCIA]],CODINV,3,FALSE))</f>
        <v>8685G</v>
      </c>
      <c r="M7256" s="44" t="str">
        <f>+VLOOKUP(FACTURACION[[#This Row],[REFERENCIA]],CODINV,4,FALSE)</f>
        <v>VÁLVULAS Y MULTIVÁLVULAS</v>
      </c>
      <c r="N7256" s="44" t="str">
        <f>+VLOOKUP(FACTURACION[[#This Row],[REFERENCIA]],CODINV,5,FALSE)</f>
        <v>REGO</v>
      </c>
      <c r="O7256" s="3">
        <v>0</v>
      </c>
      <c r="P7256" s="131">
        <v>185026.07</v>
      </c>
      <c r="Q7256" s="48">
        <f>+FACTURACION[[#This Row],[CANTIDAD]]*FACTURACION[[#This Row],[VR UNITARIO]]/1000</f>
        <v>0</v>
      </c>
      <c r="R7256" s="44" t="str">
        <f>+VLOOKUP(FACTURACION[[#This Row],[NIT]],TABLACLIENTE,5,FALSE)</f>
        <v>CUCUTA</v>
      </c>
    </row>
    <row r="7257" spans="3:18">
      <c r="C7257" s="29">
        <v>2021</v>
      </c>
      <c r="D7257" s="29" t="s">
        <v>297</v>
      </c>
      <c r="E7257" s="29">
        <f>MONTH(FACTURACION[[#This Row],[MES]]&amp;1)</f>
        <v>4</v>
      </c>
      <c r="F7257" s="223">
        <f>DATE(FACTURACION[[#This Row],[AÑO]],FACTURACION[[#This Row],[Mes numero]],1)</f>
        <v>44287</v>
      </c>
      <c r="G7257" s="179" t="s">
        <v>5828</v>
      </c>
      <c r="H7257" s="25">
        <v>890501073</v>
      </c>
      <c r="I7257" s="44" t="str">
        <f>+VLOOKUP(FACTURACION[[#This Row],[NIT]],TABLACLIENTE,2,FALSE)</f>
        <v>COMERCIAL INDUSTRIAL NACIONAL S.A. CINSA</v>
      </c>
      <c r="J7257" s="3" t="s">
        <v>5409</v>
      </c>
      <c r="K7257" s="44" t="str">
        <f>+VLOOKUP(FACTURACION[[#This Row],[REFERENCIA]],CODINV,2,FALSE)</f>
        <v>VLV DE LLENADO 1 1/4"</v>
      </c>
      <c r="L7257" s="44" t="str">
        <f>IF(VLOOKUP(FACTURACION[[#This Row],[REFERENCIA]],CODINV,3,FALSE)=0,"",VLOOKUP(FACTURACION[[#This Row],[REFERENCIA]],CODINV,3,FALSE))</f>
        <v>7579CT</v>
      </c>
      <c r="M7257" s="44" t="str">
        <f>+VLOOKUP(FACTURACION[[#This Row],[REFERENCIA]],CODINV,4,FALSE)</f>
        <v>VÁLVULAS Y MULTIVÁLVULAS</v>
      </c>
      <c r="N7257" s="44" t="str">
        <f>+VLOOKUP(FACTURACION[[#This Row],[REFERENCIA]],CODINV,5,FALSE)</f>
        <v>REGO</v>
      </c>
      <c r="O7257" s="3">
        <v>0</v>
      </c>
      <c r="P7257" s="131">
        <v>96398</v>
      </c>
      <c r="Q7257" s="48">
        <f>+FACTURACION[[#This Row],[CANTIDAD]]*FACTURACION[[#This Row],[VR UNITARIO]]/1000</f>
        <v>0</v>
      </c>
      <c r="R7257" s="44" t="str">
        <f>+VLOOKUP(FACTURACION[[#This Row],[NIT]],TABLACLIENTE,5,FALSE)</f>
        <v>CUCUTA</v>
      </c>
    </row>
    <row r="7258" spans="3:18">
      <c r="C7258" s="29">
        <v>2021</v>
      </c>
      <c r="D7258" s="29" t="s">
        <v>297</v>
      </c>
      <c r="E7258" s="29">
        <f>MONTH(FACTURACION[[#This Row],[MES]]&amp;1)</f>
        <v>4</v>
      </c>
      <c r="F7258" s="223">
        <f>DATE(FACTURACION[[#This Row],[AÑO]],FACTURACION[[#This Row],[Mes numero]],1)</f>
        <v>44287</v>
      </c>
      <c r="G7258" s="179" t="s">
        <v>5828</v>
      </c>
      <c r="H7258" s="25">
        <v>890501073</v>
      </c>
      <c r="I7258" s="44" t="str">
        <f>+VLOOKUP(FACTURACION[[#This Row],[NIT]],TABLACLIENTE,2,FALSE)</f>
        <v>COMERCIAL INDUSTRIAL NACIONAL S.A. CINSA</v>
      </c>
      <c r="J7258" s="3" t="s">
        <v>182</v>
      </c>
      <c r="K7258" s="44" t="str">
        <f>+VLOOKUP(FACTURACION[[#This Row],[REFERENCIA]],CODINV,2,FALSE)</f>
        <v>VALVULA DE EXCESO DE FLUJO 1 1/4"</v>
      </c>
      <c r="L7258" s="44" t="str">
        <f>IF(VLOOKUP(FACTURACION[[#This Row],[REFERENCIA]],CODINV,3,FALSE)=0,"",VLOOKUP(FACTURACION[[#This Row],[REFERENCIA]],CODINV,3,FALSE))</f>
        <v>A3282C</v>
      </c>
      <c r="M7258" s="44" t="str">
        <f>+VLOOKUP(FACTURACION[[#This Row],[REFERENCIA]],CODINV,4,FALSE)</f>
        <v>VÁLVULAS Y MULTIVÁLVULAS</v>
      </c>
      <c r="N7258" s="44" t="str">
        <f>+VLOOKUP(FACTURACION[[#This Row],[REFERENCIA]],CODINV,5,FALSE)</f>
        <v>REGO</v>
      </c>
      <c r="O7258" s="3">
        <v>0</v>
      </c>
      <c r="P7258" s="131">
        <v>127117.88</v>
      </c>
      <c r="Q7258" s="48">
        <f>+FACTURACION[[#This Row],[CANTIDAD]]*FACTURACION[[#This Row],[VR UNITARIO]]/1000</f>
        <v>0</v>
      </c>
      <c r="R7258" s="44" t="str">
        <f>+VLOOKUP(FACTURACION[[#This Row],[NIT]],TABLACLIENTE,5,FALSE)</f>
        <v>CUCUTA</v>
      </c>
    </row>
    <row r="7259" spans="3:18">
      <c r="C7259" s="29">
        <v>2021</v>
      </c>
      <c r="D7259" s="29" t="s">
        <v>297</v>
      </c>
      <c r="E7259" s="29">
        <f>MONTH(FACTURACION[[#This Row],[MES]]&amp;1)</f>
        <v>4</v>
      </c>
      <c r="F7259" s="223">
        <f>DATE(FACTURACION[[#This Row],[AÑO]],FACTURACION[[#This Row],[Mes numero]],1)</f>
        <v>44287</v>
      </c>
      <c r="G7259" s="179" t="s">
        <v>5828</v>
      </c>
      <c r="H7259" s="25">
        <v>890501073</v>
      </c>
      <c r="I7259" s="44" t="str">
        <f>+VLOOKUP(FACTURACION[[#This Row],[NIT]],TABLACLIENTE,2,FALSE)</f>
        <v>COMERCIAL INDUSTRIAL NACIONAL S.A. CINSA</v>
      </c>
      <c r="J7259" s="3" t="s">
        <v>68</v>
      </c>
      <c r="K7259" s="44" t="str">
        <f>+VLOOKUP(FACTURACION[[#This Row],[REFERENCIA]],CODINV,2,FALSE)</f>
        <v>VALVULA DE CIERRE DE EMERENCIA 2"</v>
      </c>
      <c r="L7259" s="44" t="str">
        <f>IF(VLOOKUP(FACTURACION[[#This Row],[REFERENCIA]],CODINV,3,FALSE)=0,"",VLOOKUP(FACTURACION[[#This Row],[REFERENCIA]],CODINV,3,FALSE))</f>
        <v>6016</v>
      </c>
      <c r="M7259" s="44" t="str">
        <f>+VLOOKUP(FACTURACION[[#This Row],[REFERENCIA]],CODINV,4,FALSE)</f>
        <v>VÁLVULAS Y MULTIVÁLVULAS</v>
      </c>
      <c r="N7259" s="44" t="str">
        <f>+VLOOKUP(FACTURACION[[#This Row],[REFERENCIA]],CODINV,5,FALSE)</f>
        <v>REGO</v>
      </c>
      <c r="O7259" s="3">
        <v>0</v>
      </c>
      <c r="P7259" s="131">
        <v>3169297.74</v>
      </c>
      <c r="Q7259" s="48">
        <f>+FACTURACION[[#This Row],[CANTIDAD]]*FACTURACION[[#This Row],[VR UNITARIO]]/1000</f>
        <v>0</v>
      </c>
      <c r="R7259" s="44" t="str">
        <f>+VLOOKUP(FACTURACION[[#This Row],[NIT]],TABLACLIENTE,5,FALSE)</f>
        <v>CUCUTA</v>
      </c>
    </row>
    <row r="7260" spans="3:18">
      <c r="C7260" s="29">
        <v>2021</v>
      </c>
      <c r="D7260" s="29" t="s">
        <v>297</v>
      </c>
      <c r="E7260" s="29">
        <f>MONTH(FACTURACION[[#This Row],[MES]]&amp;1)</f>
        <v>4</v>
      </c>
      <c r="F7260" s="223">
        <f>DATE(FACTURACION[[#This Row],[AÑO]],FACTURACION[[#This Row],[Mes numero]],1)</f>
        <v>44287</v>
      </c>
      <c r="G7260" s="179" t="s">
        <v>5828</v>
      </c>
      <c r="H7260" s="25">
        <v>890501073</v>
      </c>
      <c r="I7260" s="44" t="str">
        <f>+VLOOKUP(FACTURACION[[#This Row],[NIT]],TABLACLIENTE,2,FALSE)</f>
        <v>COMERCIAL INDUSTRIAL NACIONAL S.A. CINSA</v>
      </c>
      <c r="J7260" s="3" t="s">
        <v>5138</v>
      </c>
      <c r="K7260" s="44" t="str">
        <f>+VLOOKUP(FACTURACION[[#This Row],[REFERENCIA]],CODINV,2,FALSE)</f>
        <v>VALVULA ESV 1 1/4</v>
      </c>
      <c r="L7260" s="44" t="str">
        <f>IF(VLOOKUP(FACTURACION[[#This Row],[REFERENCIA]],CODINV,3,FALSE)=0,"",VLOOKUP(FACTURACION[[#This Row],[REFERENCIA]],CODINV,3,FALSE))</f>
        <v>3165CT</v>
      </c>
      <c r="M7260" s="44" t="str">
        <f>+VLOOKUP(FACTURACION[[#This Row],[REFERENCIA]],CODINV,4,FALSE)</f>
        <v>VÁLVULAS Y MULTIVÁLVULAS</v>
      </c>
      <c r="N7260" s="44" t="str">
        <f>+VLOOKUP(FACTURACION[[#This Row],[REFERENCIA]],CODINV,5,FALSE)</f>
        <v>REGO</v>
      </c>
      <c r="O7260" s="3">
        <v>0</v>
      </c>
      <c r="P7260" s="131">
        <v>7152.69</v>
      </c>
      <c r="Q7260" s="48">
        <f>+FACTURACION[[#This Row],[CANTIDAD]]*FACTURACION[[#This Row],[VR UNITARIO]]/1000</f>
        <v>0</v>
      </c>
      <c r="R7260" s="44" t="str">
        <f>+VLOOKUP(FACTURACION[[#This Row],[NIT]],TABLACLIENTE,5,FALSE)</f>
        <v>CUCUTA</v>
      </c>
    </row>
    <row r="7261" spans="3:18">
      <c r="C7261" s="29">
        <v>2021</v>
      </c>
      <c r="D7261" s="29" t="s">
        <v>297</v>
      </c>
      <c r="E7261" s="29">
        <f>MONTH(FACTURACION[[#This Row],[MES]]&amp;1)</f>
        <v>4</v>
      </c>
      <c r="F7261" s="223">
        <f>DATE(FACTURACION[[#This Row],[AÑO]],FACTURACION[[#This Row],[Mes numero]],1)</f>
        <v>44287</v>
      </c>
      <c r="G7261" s="179" t="s">
        <v>5828</v>
      </c>
      <c r="H7261" s="25">
        <v>890501073</v>
      </c>
      <c r="I7261" s="44" t="str">
        <f>+VLOOKUP(FACTURACION[[#This Row],[NIT]],TABLACLIENTE,2,FALSE)</f>
        <v>COMERCIAL INDUSTRIAL NACIONAL S.A. CINSA</v>
      </c>
      <c r="J7261" s="3" t="s">
        <v>182</v>
      </c>
      <c r="K7261" s="44" t="str">
        <f>+VLOOKUP(FACTURACION[[#This Row],[REFERENCIA]],CODINV,2,FALSE)</f>
        <v>VALVULA DE EXCESO DE FLUJO 1 1/4"</v>
      </c>
      <c r="L7261" s="44" t="str">
        <f>IF(VLOOKUP(FACTURACION[[#This Row],[REFERENCIA]],CODINV,3,FALSE)=0,"",VLOOKUP(FACTURACION[[#This Row],[REFERENCIA]],CODINV,3,FALSE))</f>
        <v>A3282C</v>
      </c>
      <c r="M7261" s="44" t="str">
        <f>+VLOOKUP(FACTURACION[[#This Row],[REFERENCIA]],CODINV,4,FALSE)</f>
        <v>VÁLVULAS Y MULTIVÁLVULAS</v>
      </c>
      <c r="N7261" s="44" t="str">
        <f>+VLOOKUP(FACTURACION[[#This Row],[REFERENCIA]],CODINV,5,FALSE)</f>
        <v>REGO</v>
      </c>
      <c r="O7261" s="3">
        <v>0</v>
      </c>
      <c r="P7261" s="131">
        <v>209134.65</v>
      </c>
      <c r="Q7261" s="48">
        <f>+FACTURACION[[#This Row],[CANTIDAD]]*FACTURACION[[#This Row],[VR UNITARIO]]/1000</f>
        <v>0</v>
      </c>
      <c r="R7261" s="44" t="str">
        <f>+VLOOKUP(FACTURACION[[#This Row],[NIT]],TABLACLIENTE,5,FALSE)</f>
        <v>CUCUTA</v>
      </c>
    </row>
    <row r="7262" spans="3:18">
      <c r="C7262" s="29">
        <v>2021</v>
      </c>
      <c r="D7262" s="29" t="s">
        <v>297</v>
      </c>
      <c r="E7262" s="29">
        <f>MONTH(FACTURACION[[#This Row],[MES]]&amp;1)</f>
        <v>4</v>
      </c>
      <c r="F7262" s="223">
        <f>DATE(FACTURACION[[#This Row],[AÑO]],FACTURACION[[#This Row],[Mes numero]],1)</f>
        <v>44287</v>
      </c>
      <c r="G7262" s="179" t="s">
        <v>5829</v>
      </c>
      <c r="H7262" s="25">
        <v>900335279</v>
      </c>
      <c r="I7262" s="44" t="str">
        <f>+VLOOKUP(FACTURACION[[#This Row],[NIT]],TABLACLIENTE,2,FALSE)</f>
        <v>INVERSIONES GLP S.A.S. E.S.P. (VIDAGAS)</v>
      </c>
      <c r="J7262" s="3" t="s">
        <v>4506</v>
      </c>
      <c r="K7262" s="44" t="str">
        <f>+VLOOKUP(FACTURACION[[#This Row],[REFERENCIA]],CODINV,2,FALSE)</f>
        <v>VALVULA PULL AWAY 3/4</v>
      </c>
      <c r="L7262" s="44" t="str">
        <f>IF(VLOOKUP(FACTURACION[[#This Row],[REFERENCIA]],CODINV,3,FALSE)=0,"",VLOOKUP(FACTURACION[[#This Row],[REFERENCIA]],CODINV,3,FALSE))</f>
        <v>A2141A6</v>
      </c>
      <c r="M7262" s="44" t="str">
        <f>+VLOOKUP(FACTURACION[[#This Row],[REFERENCIA]],CODINV,4,FALSE)</f>
        <v>VÁLVULAS Y MULTIVÁLVULAS</v>
      </c>
      <c r="N7262" s="44" t="str">
        <f>+VLOOKUP(FACTURACION[[#This Row],[REFERENCIA]],CODINV,5,FALSE)</f>
        <v>REGO</v>
      </c>
      <c r="O7262" s="3">
        <v>2</v>
      </c>
      <c r="P7262" s="131">
        <v>365247</v>
      </c>
      <c r="Q7262" s="48">
        <f>+FACTURACION[[#This Row],[CANTIDAD]]*FACTURACION[[#This Row],[VR UNITARIO]]/1000</f>
        <v>730.49400000000003</v>
      </c>
      <c r="R7262" s="44" t="str">
        <f>+VLOOKUP(FACTURACION[[#This Row],[NIT]],TABLACLIENTE,5,FALSE)</f>
        <v>BOGOTÁ D.C.</v>
      </c>
    </row>
    <row r="7263" spans="3:18">
      <c r="C7263" s="29">
        <v>2021</v>
      </c>
      <c r="D7263" s="29" t="s">
        <v>297</v>
      </c>
      <c r="E7263" s="29">
        <f>MONTH(FACTURACION[[#This Row],[MES]]&amp;1)</f>
        <v>4</v>
      </c>
      <c r="F7263" s="223">
        <f>DATE(FACTURACION[[#This Row],[AÑO]],FACTURACION[[#This Row],[Mes numero]],1)</f>
        <v>44287</v>
      </c>
      <c r="G7263" s="179" t="s">
        <v>5829</v>
      </c>
      <c r="H7263" s="25">
        <v>900335279</v>
      </c>
      <c r="I7263" s="44" t="str">
        <f>+VLOOKUP(FACTURACION[[#This Row],[NIT]],TABLACLIENTE,2,FALSE)</f>
        <v>INVERSIONES GLP S.A.S. E.S.P. (VIDAGAS)</v>
      </c>
      <c r="J7263" s="3" t="s">
        <v>12</v>
      </c>
      <c r="K7263" s="44" t="str">
        <f>+VLOOKUP(FACTURACION[[#This Row],[REFERENCIA]],CODINV,2,FALSE)</f>
        <v>VALVULA ACCION RAPIDA</v>
      </c>
      <c r="L7263" s="44" t="str">
        <f>IF(VLOOKUP(FACTURACION[[#This Row],[REFERENCIA]],CODINV,3,FALSE)=0,"",VLOOKUP(FACTURACION[[#This Row],[REFERENCIA]],CODINV,3,FALSE))</f>
        <v>7901TB</v>
      </c>
      <c r="M7263" s="44" t="str">
        <f>+VLOOKUP(FACTURACION[[#This Row],[REFERENCIA]],CODINV,4,FALSE)</f>
        <v>VÁLVULAS Y MULTIVÁLVULAS</v>
      </c>
      <c r="N7263" s="44" t="str">
        <f>+VLOOKUP(FACTURACION[[#This Row],[REFERENCIA]],CODINV,5,FALSE)</f>
        <v>REGO</v>
      </c>
      <c r="O7263" s="3">
        <v>4</v>
      </c>
      <c r="P7263" s="131">
        <v>134559</v>
      </c>
      <c r="Q7263" s="48">
        <f>+FACTURACION[[#This Row],[CANTIDAD]]*FACTURACION[[#This Row],[VR UNITARIO]]/1000</f>
        <v>538.23599999999999</v>
      </c>
      <c r="R7263" s="44" t="str">
        <f>+VLOOKUP(FACTURACION[[#This Row],[NIT]],TABLACLIENTE,5,FALSE)</f>
        <v>BOGOTÁ D.C.</v>
      </c>
    </row>
    <row r="7264" spans="3:18">
      <c r="C7264" s="29">
        <v>2021</v>
      </c>
      <c r="D7264" s="29" t="s">
        <v>297</v>
      </c>
      <c r="E7264" s="29">
        <f>MONTH(FACTURACION[[#This Row],[MES]]&amp;1)</f>
        <v>4</v>
      </c>
      <c r="F7264" s="223">
        <f>DATE(FACTURACION[[#This Row],[AÑO]],FACTURACION[[#This Row],[Mes numero]],1)</f>
        <v>44287</v>
      </c>
      <c r="G7264" s="179" t="s">
        <v>5830</v>
      </c>
      <c r="H7264" s="25">
        <v>900335279</v>
      </c>
      <c r="I7264" s="44" t="str">
        <f>+VLOOKUP(FACTURACION[[#This Row],[NIT]],TABLACLIENTE,2,FALSE)</f>
        <v>INVERSIONES GLP S.A.S. E.S.P. (VIDAGAS)</v>
      </c>
      <c r="J7264" s="3" t="s">
        <v>5504</v>
      </c>
      <c r="K7264" s="44" t="str">
        <f>+VLOOKUP(FACTURACION[[#This Row],[REFERENCIA]],CODINV,2,FALSE)</f>
        <v>C12 CORO FLOW</v>
      </c>
      <c r="L7264" s="44" t="str">
        <f>IF(VLOOKUP(FACTURACION[[#This Row],[REFERENCIA]],CODINV,3,FALSE)=0,"",VLOOKUP(FACTURACION[[#This Row],[REFERENCIA]],CODINV,3,FALSE))</f>
        <v>C12</v>
      </c>
      <c r="M7264" s="44" t="str">
        <f>+VLOOKUP(FACTURACION[[#This Row],[REFERENCIA]],CODINV,4,FALSE)</f>
        <v>BOMBAS</v>
      </c>
      <c r="N7264" s="44" t="str">
        <f>+VLOOKUP(FACTURACION[[#This Row],[REFERENCIA]],CODINV,5,FALSE)</f>
        <v>CORKEN</v>
      </c>
      <c r="O7264" s="3">
        <v>1</v>
      </c>
      <c r="P7264" s="131">
        <v>9355000</v>
      </c>
      <c r="Q7264" s="48">
        <f>+FACTURACION[[#This Row],[CANTIDAD]]*FACTURACION[[#This Row],[VR UNITARIO]]/1000</f>
        <v>9355</v>
      </c>
      <c r="R7264" s="44" t="str">
        <f>+VLOOKUP(FACTURACION[[#This Row],[NIT]],TABLACLIENTE,5,FALSE)</f>
        <v>BOGOTÁ D.C.</v>
      </c>
    </row>
    <row r="7265" spans="3:18">
      <c r="C7265" s="29">
        <v>2021</v>
      </c>
      <c r="D7265" s="29" t="s">
        <v>297</v>
      </c>
      <c r="E7265" s="29">
        <f>MONTH(FACTURACION[[#This Row],[MES]]&amp;1)</f>
        <v>4</v>
      </c>
      <c r="F7265" s="223">
        <f>DATE(FACTURACION[[#This Row],[AÑO]],FACTURACION[[#This Row],[Mes numero]],1)</f>
        <v>44287</v>
      </c>
      <c r="G7265" s="179" t="s">
        <v>5830</v>
      </c>
      <c r="H7265" s="25">
        <v>900335279</v>
      </c>
      <c r="I7265" s="44" t="str">
        <f>+VLOOKUP(FACTURACION[[#This Row],[NIT]],TABLACLIENTE,2,FALSE)</f>
        <v>INVERSIONES GLP S.A.S. E.S.P. (VIDAGAS)</v>
      </c>
      <c r="J7265" s="3" t="s">
        <v>5834</v>
      </c>
      <c r="K7265" s="44" t="str">
        <f>+VLOOKUP(FACTURACION[[#This Row],[REFERENCIA]],CODINV,2,FALSE)</f>
        <v>T166 BY PAS VALVE-VALVE</v>
      </c>
      <c r="L7265" s="44" t="str">
        <f>IF(VLOOKUP(FACTURACION[[#This Row],[REFERENCIA]],CODINV,3,FALSE)=0,"",VLOOKUP(FACTURACION[[#This Row],[REFERENCIA]],CODINV,3,FALSE))</f>
        <v>T166</v>
      </c>
      <c r="M7265" s="44" t="str">
        <f>+VLOOKUP(FACTURACION[[#This Row],[REFERENCIA]],CODINV,4,FALSE)</f>
        <v>VÁLVULAS Y MULTIVÁLVULAS</v>
      </c>
      <c r="N7265" s="44" t="str">
        <f>+VLOOKUP(FACTURACION[[#This Row],[REFERENCIA]],CODINV,5,FALSE)</f>
        <v>CORKEN</v>
      </c>
      <c r="O7265" s="3">
        <v>1</v>
      </c>
      <c r="P7265" s="131">
        <v>792807</v>
      </c>
      <c r="Q7265" s="48">
        <f>+FACTURACION[[#This Row],[CANTIDAD]]*FACTURACION[[#This Row],[VR UNITARIO]]/1000</f>
        <v>792.80700000000002</v>
      </c>
      <c r="R7265" s="44" t="str">
        <f>+VLOOKUP(FACTURACION[[#This Row],[NIT]],TABLACLIENTE,5,FALSE)</f>
        <v>BOGOTÁ D.C.</v>
      </c>
    </row>
    <row r="7266" spans="3:18">
      <c r="C7266" s="29">
        <v>2021</v>
      </c>
      <c r="D7266" s="29" t="s">
        <v>297</v>
      </c>
      <c r="E7266" s="29">
        <f>MONTH(FACTURACION[[#This Row],[MES]]&amp;1)</f>
        <v>4</v>
      </c>
      <c r="F7266" s="223">
        <f>DATE(FACTURACION[[#This Row],[AÑO]],FACTURACION[[#This Row],[Mes numero]],1)</f>
        <v>44287</v>
      </c>
      <c r="G7266" s="179" t="s">
        <v>5831</v>
      </c>
      <c r="H7266" s="25">
        <v>900335279</v>
      </c>
      <c r="I7266" s="44" t="str">
        <f>+VLOOKUP(FACTURACION[[#This Row],[NIT]],TABLACLIENTE,2,FALSE)</f>
        <v>INVERSIONES GLP S.A.S. E.S.P. (VIDAGAS)</v>
      </c>
      <c r="J7266" s="3" t="s">
        <v>5504</v>
      </c>
      <c r="K7266" s="44" t="str">
        <f>+VLOOKUP(FACTURACION[[#This Row],[REFERENCIA]],CODINV,2,FALSE)</f>
        <v>C12 CORO FLOW</v>
      </c>
      <c r="L7266" s="44" t="str">
        <f>IF(VLOOKUP(FACTURACION[[#This Row],[REFERENCIA]],CODINV,3,FALSE)=0,"",VLOOKUP(FACTURACION[[#This Row],[REFERENCIA]],CODINV,3,FALSE))</f>
        <v>C12</v>
      </c>
      <c r="M7266" s="44" t="str">
        <f>+VLOOKUP(FACTURACION[[#This Row],[REFERENCIA]],CODINV,4,FALSE)</f>
        <v>BOMBAS</v>
      </c>
      <c r="N7266" s="44" t="str">
        <f>+VLOOKUP(FACTURACION[[#This Row],[REFERENCIA]],CODINV,5,FALSE)</f>
        <v>CORKEN</v>
      </c>
      <c r="O7266" s="3">
        <v>1</v>
      </c>
      <c r="P7266" s="131">
        <v>9355000</v>
      </c>
      <c r="Q7266" s="48">
        <f>+FACTURACION[[#This Row],[CANTIDAD]]*FACTURACION[[#This Row],[VR UNITARIO]]/1000</f>
        <v>9355</v>
      </c>
      <c r="R7266" s="44" t="str">
        <f>+VLOOKUP(FACTURACION[[#This Row],[NIT]],TABLACLIENTE,5,FALSE)</f>
        <v>BOGOTÁ D.C.</v>
      </c>
    </row>
    <row r="7267" spans="3:18">
      <c r="C7267" s="29">
        <v>2021</v>
      </c>
      <c r="D7267" s="29" t="s">
        <v>297</v>
      </c>
      <c r="E7267" s="29">
        <f>MONTH(FACTURACION[[#This Row],[MES]]&amp;1)</f>
        <v>4</v>
      </c>
      <c r="F7267" s="223">
        <f>DATE(FACTURACION[[#This Row],[AÑO]],FACTURACION[[#This Row],[Mes numero]],1)</f>
        <v>44287</v>
      </c>
      <c r="G7267" s="179" t="s">
        <v>5831</v>
      </c>
      <c r="H7267" s="25">
        <v>900335279</v>
      </c>
      <c r="I7267" s="44" t="str">
        <f>+VLOOKUP(FACTURACION[[#This Row],[NIT]],TABLACLIENTE,2,FALSE)</f>
        <v>INVERSIONES GLP S.A.S. E.S.P. (VIDAGAS)</v>
      </c>
      <c r="J7267" s="3" t="s">
        <v>5571</v>
      </c>
      <c r="K7267" s="44" t="str">
        <f>+VLOOKUP(FACTURACION[[#This Row],[REFERENCIA]],CODINV,2,FALSE)</f>
        <v>B166 BY PAS VALVE/VALVE</v>
      </c>
      <c r="L7267" s="44" t="str">
        <f>IF(VLOOKUP(FACTURACION[[#This Row],[REFERENCIA]],CODINV,3,FALSE)=0,"",VLOOKUP(FACTURACION[[#This Row],[REFERENCIA]],CODINV,3,FALSE))</f>
        <v>166B</v>
      </c>
      <c r="M7267" s="44" t="str">
        <f>+VLOOKUP(FACTURACION[[#This Row],[REFERENCIA]],CODINV,4,FALSE)</f>
        <v>VÁLVULAS Y MULTIVÁLVULAS</v>
      </c>
      <c r="N7267" s="44" t="str">
        <f>+VLOOKUP(FACTURACION[[#This Row],[REFERENCIA]],CODINV,5,FALSE)</f>
        <v>CORKEN</v>
      </c>
      <c r="O7267" s="3">
        <v>1</v>
      </c>
      <c r="P7267" s="131">
        <v>792807</v>
      </c>
      <c r="Q7267" s="48">
        <f>+FACTURACION[[#This Row],[CANTIDAD]]*FACTURACION[[#This Row],[VR UNITARIO]]/1000</f>
        <v>792.80700000000002</v>
      </c>
      <c r="R7267" s="44" t="str">
        <f>+VLOOKUP(FACTURACION[[#This Row],[NIT]],TABLACLIENTE,5,FALSE)</f>
        <v>BOGOTÁ D.C.</v>
      </c>
    </row>
    <row r="7268" spans="3:18">
      <c r="C7268" s="29">
        <v>2021</v>
      </c>
      <c r="D7268" s="29" t="s">
        <v>297</v>
      </c>
      <c r="E7268" s="29">
        <f>MONTH(FACTURACION[[#This Row],[MES]]&amp;1)</f>
        <v>4</v>
      </c>
      <c r="F7268" s="223">
        <f>DATE(FACTURACION[[#This Row],[AÑO]],FACTURACION[[#This Row],[Mes numero]],1)</f>
        <v>44287</v>
      </c>
      <c r="G7268" s="179" t="s">
        <v>5832</v>
      </c>
      <c r="H7268" s="25">
        <v>830051066</v>
      </c>
      <c r="I7268" s="44" t="str">
        <f>+VLOOKUP(FACTURACION[[#This Row],[NIT]],TABLACLIENTE,2,FALSE)</f>
        <v>COMBUSTION Y CONTROL LTDA</v>
      </c>
      <c r="J7268" s="3" t="s">
        <v>5135</v>
      </c>
      <c r="K7268" s="44" t="str">
        <f>+VLOOKUP(FACTURACION[[#This Row],[REFERENCIA]],CODINV,2,FALSE)</f>
        <v>REGULADOR 1813B 2"</v>
      </c>
      <c r="L7268" s="44" t="str">
        <f>IF(VLOOKUP(FACTURACION[[#This Row],[REFERENCIA]],CODINV,3,FALSE)=0,"",VLOOKUP(FACTURACION[[#This Row],[REFERENCIA]],CODINV,3,FALSE))</f>
        <v/>
      </c>
      <c r="M7268" s="44" t="str">
        <f>+VLOOKUP(FACTURACION[[#This Row],[REFERENCIA]],CODINV,4,FALSE)</f>
        <v>REGULADORES</v>
      </c>
      <c r="N7268" s="44" t="str">
        <f>+VLOOKUP(FACTURACION[[#This Row],[REFERENCIA]],CODINV,5,FALSE)</f>
        <v>HONEYWELL</v>
      </c>
      <c r="O7268" s="3">
        <v>1</v>
      </c>
      <c r="P7268" s="131">
        <v>2336742</v>
      </c>
      <c r="Q7268" s="48">
        <f>+FACTURACION[[#This Row],[CANTIDAD]]*FACTURACION[[#This Row],[VR UNITARIO]]/1000</f>
        <v>2336.7420000000002</v>
      </c>
      <c r="R7268" s="44" t="str">
        <f>+VLOOKUP(FACTURACION[[#This Row],[NIT]],TABLACLIENTE,5,FALSE)</f>
        <v>BOGOTÁ D.C.</v>
      </c>
    </row>
    <row r="7269" spans="3:18">
      <c r="C7269" s="29">
        <v>2021</v>
      </c>
      <c r="D7269" s="29" t="s">
        <v>297</v>
      </c>
      <c r="E7269" s="29">
        <f>MONTH(FACTURACION[[#This Row],[MES]]&amp;1)</f>
        <v>4</v>
      </c>
      <c r="F7269" s="223">
        <f>DATE(FACTURACION[[#This Row],[AÑO]],FACTURACION[[#This Row],[Mes numero]],1)</f>
        <v>44287</v>
      </c>
      <c r="G7269" s="179" t="s">
        <v>5833</v>
      </c>
      <c r="H7269" s="25">
        <v>9004918052</v>
      </c>
      <c r="I7269" s="44" t="str">
        <f>+VLOOKUP(FACTURACION[[#This Row],[NIT]],TABLACLIENTE,2,FALSE)</f>
        <v>CONSTRUCCIONES LOPEZ &amp; CASTRO S.A.S.</v>
      </c>
      <c r="J7269" s="3" t="s">
        <v>21</v>
      </c>
      <c r="K7269" s="44" t="str">
        <f>+VLOOKUP(FACTURACION[[#This Row],[REFERENCIA]],CODINV,2,FALSE)</f>
        <v>MEDIDOR AC-630 C:1 1/4" MAOP 25PSIG CON CONECTORES</v>
      </c>
      <c r="L7269" s="44" t="str">
        <f>IF(VLOOKUP(FACTURACION[[#This Row],[REFERENCIA]],CODINV,3,FALSE)=0,"",VLOOKUP(FACTURACION[[#This Row],[REFERENCIA]],CODINV,3,FALSE))</f>
        <v/>
      </c>
      <c r="M7269" s="44" t="str">
        <f>+VLOOKUP(FACTURACION[[#This Row],[REFERENCIA]],CODINV,4,FALSE)</f>
        <v>MEDIDORES</v>
      </c>
      <c r="N7269" s="44" t="str">
        <f>+VLOOKUP(FACTURACION[[#This Row],[REFERENCIA]],CODINV,5,FALSE)</f>
        <v>HONEYWELL</v>
      </c>
      <c r="O7269" s="3">
        <v>1</v>
      </c>
      <c r="P7269" s="131">
        <v>2152866</v>
      </c>
      <c r="Q7269" s="48">
        <f>+FACTURACION[[#This Row],[CANTIDAD]]*FACTURACION[[#This Row],[VR UNITARIO]]/1000</f>
        <v>2152.866</v>
      </c>
      <c r="R7269" s="44" t="str">
        <f>+VLOOKUP(FACTURACION[[#This Row],[NIT]],TABLACLIENTE,5,FALSE)</f>
        <v>CARTAGENA</v>
      </c>
    </row>
    <row r="7270" spans="3:18">
      <c r="C7270" s="29">
        <v>2021</v>
      </c>
      <c r="D7270" s="30" t="s">
        <v>84</v>
      </c>
      <c r="E7270" s="30">
        <f>MONTH(FACTURACION[[#This Row],[MES]]&amp;1)</f>
        <v>5</v>
      </c>
      <c r="F7270" s="223">
        <f>DATE(FACTURACION[[#This Row],[AÑO]],FACTURACION[[#This Row],[Mes numero]],1)</f>
        <v>44317</v>
      </c>
      <c r="G7270" s="160" t="s">
        <v>5839</v>
      </c>
      <c r="H7270" s="25">
        <v>890500726</v>
      </c>
      <c r="I7270" s="44" t="str">
        <f>+VLOOKUP(FACTURACION[[#This Row],[NIT]],TABLACLIENTE,2,FALSE)</f>
        <v>NORTESANTANDEREANA DE GAS S.A. E.S.P (NORGAS S.A. E.S.P.)</v>
      </c>
      <c r="J7270" s="3" t="s">
        <v>281</v>
      </c>
      <c r="K7270" s="44" t="str">
        <f>+VLOOKUP(FACTURACION[[#This Row],[REFERENCIA]],CODINV,2,FALSE)</f>
        <v>VALVULA DE ALIVIO SEMIINTERNA 2" - 250</v>
      </c>
      <c r="L7270" s="44" t="str">
        <f>IF(VLOOKUP(FACTURACION[[#This Row],[REFERENCIA]],CODINV,3,FALSE)=0,"",VLOOKUP(FACTURACION[[#This Row],[REFERENCIA]],CODINV,3,FALSE))</f>
        <v>7534G</v>
      </c>
      <c r="M7270" s="44" t="str">
        <f>+VLOOKUP(FACTURACION[[#This Row],[REFERENCIA]],CODINV,4,FALSE)</f>
        <v>VÁLVULAS Y MULTIVÁLVULAS</v>
      </c>
      <c r="N7270" s="44" t="str">
        <f>+VLOOKUP(FACTURACION[[#This Row],[REFERENCIA]],CODINV,5,FALSE)</f>
        <v>REGO</v>
      </c>
      <c r="O7270" s="3">
        <v>3</v>
      </c>
      <c r="P7270" s="150">
        <v>1078193</v>
      </c>
      <c r="Q7270" s="48">
        <f>+FACTURACION[[#This Row],[CANTIDAD]]*FACTURACION[[#This Row],[VR UNITARIO]]/1000</f>
        <v>3234.5790000000002</v>
      </c>
      <c r="R7270" s="44" t="str">
        <f>+VLOOKUP(FACTURACION[[#This Row],[NIT]],TABLACLIENTE,5,FALSE)</f>
        <v>BUCARAMANGA</v>
      </c>
    </row>
    <row r="7271" spans="3:18">
      <c r="C7271" s="29">
        <v>2021</v>
      </c>
      <c r="D7271" s="30" t="s">
        <v>84</v>
      </c>
      <c r="E7271" s="30">
        <f>MONTH(FACTURACION[[#This Row],[MES]]&amp;1)</f>
        <v>5</v>
      </c>
      <c r="F7271" s="223">
        <f>DATE(FACTURACION[[#This Row],[AÑO]],FACTURACION[[#This Row],[Mes numero]],1)</f>
        <v>44317</v>
      </c>
      <c r="G7271" s="160" t="s">
        <v>5840</v>
      </c>
      <c r="H7271" s="25">
        <v>800170118</v>
      </c>
      <c r="I7271" s="44" t="str">
        <f>+VLOOKUP(FACTURACION[[#This Row],[NIT]],TABLACLIENTE,2,FALSE)</f>
        <v>PROMOTORA DE GASES DEL SUR S A E S P (PROGASUR S.A. E.S.P.)</v>
      </c>
      <c r="J7271" s="3" t="s">
        <v>886</v>
      </c>
      <c r="K7271" s="44" t="str">
        <f>+VLOOKUP(FACTURACION[[#This Row],[REFERENCIA]],CODINV,2,FALSE)</f>
        <v>FILTER ASSEMBLY (COMPOSITE)</v>
      </c>
      <c r="L7271" s="44" t="str">
        <f>IF(VLOOKUP(FACTURACION[[#This Row],[REFERENCIA]],CODINV,3,FALSE)=0,"",VLOOKUP(FACTURACION[[#This Row],[REFERENCIA]],CODINV,3,FALSE))</f>
        <v>78480P001</v>
      </c>
      <c r="M7271" s="44" t="str">
        <f>+VLOOKUP(FACTURACION[[#This Row],[REFERENCIA]],CODINV,4,FALSE)</f>
        <v>FILTROS</v>
      </c>
      <c r="N7271" s="44" t="str">
        <f>+VLOOKUP(FACTURACION[[#This Row],[REFERENCIA]],CODINV,5,FALSE)</f>
        <v>HONEYWELL</v>
      </c>
      <c r="O7271" s="3">
        <v>2</v>
      </c>
      <c r="P7271" s="150">
        <v>53900</v>
      </c>
      <c r="Q7271" s="48">
        <f>+FACTURACION[[#This Row],[CANTIDAD]]*FACTURACION[[#This Row],[VR UNITARIO]]/1000</f>
        <v>107.8</v>
      </c>
      <c r="R7271" s="44" t="str">
        <f>+VLOOKUP(FACTURACION[[#This Row],[NIT]],TABLACLIENTE,5,FALSE)</f>
        <v>BOGOTÁ D.C.</v>
      </c>
    </row>
    <row r="7272" spans="3:18">
      <c r="C7272" s="29">
        <v>2021</v>
      </c>
      <c r="D7272" s="30" t="s">
        <v>84</v>
      </c>
      <c r="E7272" s="30">
        <f>MONTH(FACTURACION[[#This Row],[MES]]&amp;1)</f>
        <v>5</v>
      </c>
      <c r="F7272" s="223">
        <f>DATE(FACTURACION[[#This Row],[AÑO]],FACTURACION[[#This Row],[Mes numero]],1)</f>
        <v>44317</v>
      </c>
      <c r="G7272" s="160" t="s">
        <v>5840</v>
      </c>
      <c r="H7272" s="25">
        <v>800170118</v>
      </c>
      <c r="I7272" s="44" t="str">
        <f>+VLOOKUP(FACTURACION[[#This Row],[NIT]],TABLACLIENTE,2,FALSE)</f>
        <v>PROMOTORA DE GASES DEL SUR S A E S P (PROGASUR S.A. E.S.P.)</v>
      </c>
      <c r="J7272" s="3" t="s">
        <v>5006</v>
      </c>
      <c r="K7272" s="44" t="str">
        <f>+VLOOKUP(FACTURACION[[#This Row],[REFERENCIA]],CODINV,2,FALSE)</f>
        <v>SERVICE KIT BUNA N 60 SERIES</v>
      </c>
      <c r="L7272" s="44" t="str">
        <f>IF(VLOOKUP(FACTURACION[[#This Row],[REFERENCIA]],CODINV,3,FALSE)=0,"",VLOOKUP(FACTURACION[[#This Row],[REFERENCIA]],CODINV,3,FALSE))</f>
        <v>52961K002</v>
      </c>
      <c r="M7272" s="44" t="str">
        <f>+VLOOKUP(FACTURACION[[#This Row],[REFERENCIA]],CODINV,4,FALSE)</f>
        <v>REPUESTOS Y ACCESORIOS</v>
      </c>
      <c r="N7272" s="44" t="str">
        <f>+VLOOKUP(FACTURACION[[#This Row],[REFERENCIA]],CODINV,5,FALSE)</f>
        <v>HONEYWELL</v>
      </c>
      <c r="O7272" s="3">
        <v>2</v>
      </c>
      <c r="P7272" s="150">
        <v>542281</v>
      </c>
      <c r="Q7272" s="48">
        <f>+FACTURACION[[#This Row],[CANTIDAD]]*FACTURACION[[#This Row],[VR UNITARIO]]/1000</f>
        <v>1084.5619999999999</v>
      </c>
      <c r="R7272" s="44" t="str">
        <f>+VLOOKUP(FACTURACION[[#This Row],[NIT]],TABLACLIENTE,5,FALSE)</f>
        <v>BOGOTÁ D.C.</v>
      </c>
    </row>
    <row r="7273" spans="3:18">
      <c r="C7273" s="29">
        <v>2021</v>
      </c>
      <c r="D7273" s="30" t="s">
        <v>84</v>
      </c>
      <c r="E7273" s="30">
        <f>MONTH(FACTURACION[[#This Row],[MES]]&amp;1)</f>
        <v>5</v>
      </c>
      <c r="F7273" s="223">
        <f>DATE(FACTURACION[[#This Row],[AÑO]],FACTURACION[[#This Row],[Mes numero]],1)</f>
        <v>44317</v>
      </c>
      <c r="G7273" s="160" t="s">
        <v>5840</v>
      </c>
      <c r="H7273" s="25">
        <v>800170118</v>
      </c>
      <c r="I7273" s="44" t="str">
        <f>+VLOOKUP(FACTURACION[[#This Row],[NIT]],TABLACLIENTE,2,FALSE)</f>
        <v>PROMOTORA DE GASES DEL SUR S A E S P (PROGASUR S.A. E.S.P.)</v>
      </c>
      <c r="J7273" s="3" t="s">
        <v>132</v>
      </c>
      <c r="K7273" s="44" t="str">
        <f>+VLOOKUP(FACTURACION[[#This Row],[REFERENCIA]],CODINV,2,FALSE)</f>
        <v>KIT REPARACION BUNA N 80</v>
      </c>
      <c r="L7273" s="44" t="str">
        <f>IF(VLOOKUP(FACTURACION[[#This Row],[REFERENCIA]],CODINV,3,FALSE)=0,"",VLOOKUP(FACTURACION[[#This Row],[REFERENCIA]],CODINV,3,FALSE))</f>
        <v>73914K010</v>
      </c>
      <c r="M7273" s="44" t="str">
        <f>+VLOOKUP(FACTURACION[[#This Row],[REFERENCIA]],CODINV,4,FALSE)</f>
        <v>REPUESTOS Y ACCESORIOS</v>
      </c>
      <c r="N7273" s="44" t="str">
        <f>+VLOOKUP(FACTURACION[[#This Row],[REFERENCIA]],CODINV,5,FALSE)</f>
        <v>HONEYWELL</v>
      </c>
      <c r="O7273" s="3">
        <v>7</v>
      </c>
      <c r="P7273" s="150">
        <v>126668</v>
      </c>
      <c r="Q7273" s="48">
        <f>+FACTURACION[[#This Row],[CANTIDAD]]*FACTURACION[[#This Row],[VR UNITARIO]]/1000</f>
        <v>886.67600000000004</v>
      </c>
      <c r="R7273" s="44" t="str">
        <f>+VLOOKUP(FACTURACION[[#This Row],[NIT]],TABLACLIENTE,5,FALSE)</f>
        <v>BOGOTÁ D.C.</v>
      </c>
    </row>
    <row r="7274" spans="3:18">
      <c r="C7274" s="29">
        <v>2021</v>
      </c>
      <c r="D7274" s="30" t="s">
        <v>84</v>
      </c>
      <c r="E7274" s="30">
        <f>MONTH(FACTURACION[[#This Row],[MES]]&amp;1)</f>
        <v>5</v>
      </c>
      <c r="F7274" s="223">
        <f>DATE(FACTURACION[[#This Row],[AÑO]],FACTURACION[[#This Row],[Mes numero]],1)</f>
        <v>44317</v>
      </c>
      <c r="G7274" s="160" t="s">
        <v>5840</v>
      </c>
      <c r="H7274" s="25">
        <v>800170118</v>
      </c>
      <c r="I7274" s="44" t="str">
        <f>+VLOOKUP(FACTURACION[[#This Row],[NIT]],TABLACLIENTE,2,FALSE)</f>
        <v>PROMOTORA DE GASES DEL SUR S A E S P (PROGASUR S.A. E.S.P.)</v>
      </c>
      <c r="J7274" s="3" t="s">
        <v>153</v>
      </c>
      <c r="K7274" s="44" t="str">
        <f>+VLOOKUP(FACTURACION[[#This Row],[REFERENCIA]],CODINV,2,FALSE)</f>
        <v>MANGA 3" S300 H7</v>
      </c>
      <c r="L7274" s="44" t="str">
        <f>IF(VLOOKUP(FACTURACION[[#This Row],[REFERENCIA]],CODINV,3,FALSE)=0,"",VLOOKUP(FACTURACION[[#This Row],[REFERENCIA]],CODINV,3,FALSE))</f>
        <v>73404P003</v>
      </c>
      <c r="M7274" s="44" t="str">
        <f>+VLOOKUP(FACTURACION[[#This Row],[REFERENCIA]],CODINV,4,FALSE)</f>
        <v>MANGAS</v>
      </c>
      <c r="N7274" s="44" t="str">
        <f>+VLOOKUP(FACTURACION[[#This Row],[REFERENCIA]],CODINV,5,FALSE)</f>
        <v>HONEYWELL</v>
      </c>
      <c r="O7274" s="3">
        <v>1</v>
      </c>
      <c r="P7274" s="150">
        <v>714959</v>
      </c>
      <c r="Q7274" s="48">
        <f>+FACTURACION[[#This Row],[CANTIDAD]]*FACTURACION[[#This Row],[VR UNITARIO]]/1000</f>
        <v>714.95899999999995</v>
      </c>
      <c r="R7274" s="44" t="str">
        <f>+VLOOKUP(FACTURACION[[#This Row],[NIT]],TABLACLIENTE,5,FALSE)</f>
        <v>BOGOTÁ D.C.</v>
      </c>
    </row>
    <row r="7275" spans="3:18">
      <c r="C7275" s="29">
        <v>2021</v>
      </c>
      <c r="D7275" s="30" t="s">
        <v>84</v>
      </c>
      <c r="E7275" s="30">
        <f>MONTH(FACTURACION[[#This Row],[MES]]&amp;1)</f>
        <v>5</v>
      </c>
      <c r="F7275" s="223">
        <f>DATE(FACTURACION[[#This Row],[AÑO]],FACTURACION[[#This Row],[Mes numero]],1)</f>
        <v>44317</v>
      </c>
      <c r="G7275" s="160" t="s">
        <v>5840</v>
      </c>
      <c r="H7275" s="25">
        <v>800170118</v>
      </c>
      <c r="I7275" s="44" t="str">
        <f>+VLOOKUP(FACTURACION[[#This Row],[NIT]],TABLACLIENTE,2,FALSE)</f>
        <v>PROMOTORA DE GASES DEL SUR S A E S P (PROGASUR S.A. E.S.P.)</v>
      </c>
      <c r="J7275" s="3" t="s">
        <v>61</v>
      </c>
      <c r="K7275" s="44" t="str">
        <f>+VLOOKUP(FACTURACION[[#This Row],[REFERENCIA]],CODINV,2,FALSE)</f>
        <v>MANGA 2" S300 H7</v>
      </c>
      <c r="L7275" s="44" t="str">
        <f>IF(VLOOKUP(FACTURACION[[#This Row],[REFERENCIA]],CODINV,3,FALSE)=0,"",VLOOKUP(FACTURACION[[#This Row],[REFERENCIA]],CODINV,3,FALSE))</f>
        <v>73404P002</v>
      </c>
      <c r="M7275" s="44" t="str">
        <f>+VLOOKUP(FACTURACION[[#This Row],[REFERENCIA]],CODINV,4,FALSE)</f>
        <v>MANGAS</v>
      </c>
      <c r="N7275" s="44" t="str">
        <f>+VLOOKUP(FACTURACION[[#This Row],[REFERENCIA]],CODINV,5,FALSE)</f>
        <v>HONEYWELL</v>
      </c>
      <c r="O7275" s="3">
        <v>12</v>
      </c>
      <c r="P7275" s="150">
        <v>543520</v>
      </c>
      <c r="Q7275" s="48">
        <f>+FACTURACION[[#This Row],[CANTIDAD]]*FACTURACION[[#This Row],[VR UNITARIO]]/1000</f>
        <v>6522.24</v>
      </c>
      <c r="R7275" s="44" t="str">
        <f>+VLOOKUP(FACTURACION[[#This Row],[NIT]],TABLACLIENTE,5,FALSE)</f>
        <v>BOGOTÁ D.C.</v>
      </c>
    </row>
    <row r="7276" spans="3:18">
      <c r="C7276" s="29">
        <v>2021</v>
      </c>
      <c r="D7276" s="30" t="s">
        <v>84</v>
      </c>
      <c r="E7276" s="30">
        <f>MONTH(FACTURACION[[#This Row],[MES]]&amp;1)</f>
        <v>5</v>
      </c>
      <c r="F7276" s="223">
        <f>DATE(FACTURACION[[#This Row],[AÑO]],FACTURACION[[#This Row],[Mes numero]],1)</f>
        <v>44317</v>
      </c>
      <c r="G7276" s="160" t="s">
        <v>5840</v>
      </c>
      <c r="H7276" s="25">
        <v>800170118</v>
      </c>
      <c r="I7276" s="44" t="str">
        <f>+VLOOKUP(FACTURACION[[#This Row],[NIT]],TABLACLIENTE,2,FALSE)</f>
        <v>PROMOTORA DE GASES DEL SUR S A E S P (PROGASUR S.A. E.S.P.)</v>
      </c>
      <c r="J7276" s="3" t="s">
        <v>4901</v>
      </c>
      <c r="K7276" s="44" t="str">
        <f>+VLOOKUP(FACTURACION[[#This Row],[REFERENCIA]],CODINV,2,FALSE)</f>
        <v>MANGA 4" S600 H7</v>
      </c>
      <c r="L7276" s="44" t="str">
        <f>IF(VLOOKUP(FACTURACION[[#This Row],[REFERENCIA]],CODINV,3,FALSE)=0,"",VLOOKUP(FACTURACION[[#This Row],[REFERENCIA]],CODINV,3,FALSE))</f>
        <v/>
      </c>
      <c r="M7276" s="44" t="str">
        <f>+VLOOKUP(FACTURACION[[#This Row],[REFERENCIA]],CODINV,4,FALSE)</f>
        <v>MANGAS</v>
      </c>
      <c r="N7276" s="44" t="str">
        <f>+VLOOKUP(FACTURACION[[#This Row],[REFERENCIA]],CODINV,5,FALSE)</f>
        <v>HONEYWELL</v>
      </c>
      <c r="O7276" s="3">
        <v>2</v>
      </c>
      <c r="P7276" s="150">
        <v>1015374</v>
      </c>
      <c r="Q7276" s="48">
        <f>+FACTURACION[[#This Row],[CANTIDAD]]*FACTURACION[[#This Row],[VR UNITARIO]]/1000</f>
        <v>2030.748</v>
      </c>
      <c r="R7276" s="44" t="str">
        <f>+VLOOKUP(FACTURACION[[#This Row],[NIT]],TABLACLIENTE,5,FALSE)</f>
        <v>BOGOTÁ D.C.</v>
      </c>
    </row>
    <row r="7277" spans="3:18">
      <c r="C7277" s="29">
        <v>2021</v>
      </c>
      <c r="D7277" s="30" t="s">
        <v>84</v>
      </c>
      <c r="E7277" s="30">
        <f>MONTH(FACTURACION[[#This Row],[MES]]&amp;1)</f>
        <v>5</v>
      </c>
      <c r="F7277" s="223">
        <f>DATE(FACTURACION[[#This Row],[AÑO]],FACTURACION[[#This Row],[Mes numero]],1)</f>
        <v>44317</v>
      </c>
      <c r="G7277" s="160" t="s">
        <v>5840</v>
      </c>
      <c r="H7277" s="25">
        <v>800170118</v>
      </c>
      <c r="I7277" s="44" t="str">
        <f>+VLOOKUP(FACTURACION[[#This Row],[NIT]],TABLACLIENTE,2,FALSE)</f>
        <v>PROMOTORA DE GASES DEL SUR S A E S P (PROGASUR S.A. E.S.P.)</v>
      </c>
      <c r="J7277" s="3" t="s">
        <v>180</v>
      </c>
      <c r="K7277" s="44" t="str">
        <f>+VLOOKUP(FACTURACION[[#This Row],[REFERENCIA]],CODINV,2,FALSE)</f>
        <v>O-RING, 0.38OD x.25ID BUNA 70</v>
      </c>
      <c r="L7277" s="44" t="str">
        <f>IF(VLOOKUP(FACTURACION[[#This Row],[REFERENCIA]],CODINV,3,FALSE)=0,"",VLOOKUP(FACTURACION[[#This Row],[REFERENCIA]],CODINV,3,FALSE))</f>
        <v>42710P146</v>
      </c>
      <c r="M7277" s="44" t="str">
        <f>+VLOOKUP(FACTURACION[[#This Row],[REFERENCIA]],CODINV,4,FALSE)</f>
        <v>REPUESTOS Y ACCESORIOS</v>
      </c>
      <c r="N7277" s="44" t="str">
        <f>+VLOOKUP(FACTURACION[[#This Row],[REFERENCIA]],CODINV,5,FALSE)</f>
        <v>HONEYWELL</v>
      </c>
      <c r="O7277" s="3">
        <v>80</v>
      </c>
      <c r="P7277" s="150">
        <v>1832</v>
      </c>
      <c r="Q7277" s="48">
        <f>+FACTURACION[[#This Row],[CANTIDAD]]*FACTURACION[[#This Row],[VR UNITARIO]]/1000</f>
        <v>146.56</v>
      </c>
      <c r="R7277" s="44" t="str">
        <f>+VLOOKUP(FACTURACION[[#This Row],[NIT]],TABLACLIENTE,5,FALSE)</f>
        <v>BOGOTÁ D.C.</v>
      </c>
    </row>
    <row r="7278" spans="3:18">
      <c r="C7278" s="29">
        <v>2021</v>
      </c>
      <c r="D7278" s="30" t="s">
        <v>84</v>
      </c>
      <c r="E7278" s="30">
        <f>MONTH(FACTURACION[[#This Row],[MES]]&amp;1)</f>
        <v>5</v>
      </c>
      <c r="F7278" s="223">
        <f>DATE(FACTURACION[[#This Row],[AÑO]],FACTURACION[[#This Row],[Mes numero]],1)</f>
        <v>44317</v>
      </c>
      <c r="G7278" s="160" t="s">
        <v>5841</v>
      </c>
      <c r="H7278" s="25">
        <v>900175830</v>
      </c>
      <c r="I7278" s="44" t="str">
        <f>+VLOOKUP(FACTURACION[[#This Row],[NIT]],TABLACLIENTE,2,FALSE)</f>
        <v xml:space="preserve">COMBUSTIBLES LIQUIDOS DE COLOMBIA S.A E.S.P  (CLC S.A E.S.P)
</v>
      </c>
      <c r="J7278" s="3" t="s">
        <v>169</v>
      </c>
      <c r="K7278" s="44" t="str">
        <f>+VLOOKUP(FACTURACION[[#This Row],[REFERENCIA]],CODINV,2,FALSE)</f>
        <v>VALVULA DE ALIVIO HIDROSTATICA 1/4"</v>
      </c>
      <c r="L7278" s="44" t="str">
        <f>IF(VLOOKUP(FACTURACION[[#This Row],[REFERENCIA]],CODINV,3,FALSE)=0,"",VLOOKUP(FACTURACION[[#This Row],[REFERENCIA]],CODINV,3,FALSE))</f>
        <v>3127U</v>
      </c>
      <c r="M7278" s="44" t="str">
        <f>+VLOOKUP(FACTURACION[[#This Row],[REFERENCIA]],CODINV,4,FALSE)</f>
        <v>VÁLVULAS Y MULTIVÁLVULAS</v>
      </c>
      <c r="N7278" s="44" t="str">
        <f>+VLOOKUP(FACTURACION[[#This Row],[REFERENCIA]],CODINV,5,FALSE)</f>
        <v>REGO</v>
      </c>
      <c r="O7278" s="3">
        <v>6</v>
      </c>
      <c r="P7278" s="151">
        <v>50993</v>
      </c>
      <c r="Q7278" s="48">
        <f>+FACTURACION[[#This Row],[CANTIDAD]]*FACTURACION[[#This Row],[VR UNITARIO]]/1000</f>
        <v>305.95800000000003</v>
      </c>
      <c r="R7278" s="44" t="str">
        <f>+VLOOKUP(FACTURACION[[#This Row],[NIT]],TABLACLIENTE,5,FALSE)</f>
        <v>BOGOTÁ D.C.</v>
      </c>
    </row>
    <row r="7279" spans="3:18">
      <c r="C7279" s="29">
        <v>2021</v>
      </c>
      <c r="D7279" s="30" t="s">
        <v>84</v>
      </c>
      <c r="E7279" s="30">
        <f>MONTH(FACTURACION[[#This Row],[MES]]&amp;1)</f>
        <v>5</v>
      </c>
      <c r="F7279" s="223">
        <f>DATE(FACTURACION[[#This Row],[AÑO]],FACTURACION[[#This Row],[Mes numero]],1)</f>
        <v>44317</v>
      </c>
      <c r="G7279" s="160" t="s">
        <v>5842</v>
      </c>
      <c r="H7279" s="25">
        <v>890501073</v>
      </c>
      <c r="I7279" s="44" t="str">
        <f>+VLOOKUP(FACTURACION[[#This Row],[NIT]],TABLACLIENTE,2,FALSE)</f>
        <v>COMERCIAL INDUSTRIAL NACIONAL S.A. CINSA</v>
      </c>
      <c r="J7279" s="3" t="s">
        <v>5873</v>
      </c>
      <c r="K7279" s="44" t="str">
        <f>+VLOOKUP(FACTURACION[[#This Row],[REFERENCIA]],CODINV,2,FALSE)</f>
        <v>VLV INTERNA ROSCADA 2" 250GPM</v>
      </c>
      <c r="L7279" s="44" t="str">
        <f>IF(VLOOKUP(FACTURACION[[#This Row],[REFERENCIA]],CODINV,3,FALSE)=0,"",VLOOKUP(FACTURACION[[#This Row],[REFERENCIA]],CODINV,3,FALSE))</f>
        <v>A3212R250</v>
      </c>
      <c r="M7279" s="44" t="str">
        <f>+VLOOKUP(FACTURACION[[#This Row],[REFERENCIA]],CODINV,4,FALSE)</f>
        <v>VÁLVULAS Y MULTIVÁLVULAS</v>
      </c>
      <c r="N7279" s="44" t="str">
        <f>+VLOOKUP(FACTURACION[[#This Row],[REFERENCIA]],CODINV,5,FALSE)</f>
        <v>REGO</v>
      </c>
      <c r="O7279" s="3">
        <v>4</v>
      </c>
      <c r="P7279" s="151">
        <v>2356267</v>
      </c>
      <c r="Q7279" s="48">
        <f>+FACTURACION[[#This Row],[CANTIDAD]]*FACTURACION[[#This Row],[VR UNITARIO]]/1000</f>
        <v>9425.0679999999993</v>
      </c>
      <c r="R7279" s="44" t="str">
        <f>+VLOOKUP(FACTURACION[[#This Row],[NIT]],TABLACLIENTE,5,FALSE)</f>
        <v>CUCUTA</v>
      </c>
    </row>
    <row r="7280" spans="3:18">
      <c r="C7280" s="29">
        <v>2021</v>
      </c>
      <c r="D7280" s="30" t="s">
        <v>84</v>
      </c>
      <c r="E7280" s="30">
        <f>MONTH(FACTURACION[[#This Row],[MES]]&amp;1)</f>
        <v>5</v>
      </c>
      <c r="F7280" s="223">
        <f>DATE(FACTURACION[[#This Row],[AÑO]],FACTURACION[[#This Row],[Mes numero]],1)</f>
        <v>44317</v>
      </c>
      <c r="G7280" s="160" t="s">
        <v>5843</v>
      </c>
      <c r="H7280" s="25">
        <v>900922760</v>
      </c>
      <c r="I7280" s="44" t="str">
        <f>+VLOOKUP(FACTURACION[[#This Row],[NIT]],TABLACLIENTE,2,FALSE)</f>
        <v>GLOBAL REDES &amp; OBRAS S.A.S. ESP  (GRO S.A.S. ESP)</v>
      </c>
      <c r="J7280" s="3" t="s">
        <v>20</v>
      </c>
      <c r="K7280" s="44" t="str">
        <f>+VLOOKUP(FACTURACION[[#This Row],[REFERENCIA]],CODINV,2,FALSE)</f>
        <v xml:space="preserve">MEDIDOR AC-250 C: 3/4" CON CONECTORES </v>
      </c>
      <c r="L7280" s="44" t="str">
        <f>IF(VLOOKUP(FACTURACION[[#This Row],[REFERENCIA]],CODINV,3,FALSE)=0,"",VLOOKUP(FACTURACION[[#This Row],[REFERENCIA]],CODINV,3,FALSE))</f>
        <v/>
      </c>
      <c r="M7280" s="44" t="str">
        <f>+VLOOKUP(FACTURACION[[#This Row],[REFERENCIA]],CODINV,4,FALSE)</f>
        <v>MEDIDORES</v>
      </c>
      <c r="N7280" s="44" t="str">
        <f>+VLOOKUP(FACTURACION[[#This Row],[REFERENCIA]],CODINV,5,FALSE)</f>
        <v>HONEYWELL</v>
      </c>
      <c r="O7280" s="3">
        <v>1</v>
      </c>
      <c r="P7280" s="151">
        <v>455212</v>
      </c>
      <c r="Q7280" s="48">
        <f>+FACTURACION[[#This Row],[CANTIDAD]]*FACTURACION[[#This Row],[VR UNITARIO]]/1000</f>
        <v>455.21199999999999</v>
      </c>
      <c r="R7280" s="44" t="str">
        <f>+VLOOKUP(FACTURACION[[#This Row],[NIT]],TABLACLIENTE,5,FALSE)</f>
        <v>IBAGUE</v>
      </c>
    </row>
    <row r="7281" spans="3:18">
      <c r="C7281" s="29">
        <v>2021</v>
      </c>
      <c r="D7281" s="30" t="s">
        <v>84</v>
      </c>
      <c r="E7281" s="30">
        <f>MONTH(FACTURACION[[#This Row],[MES]]&amp;1)</f>
        <v>5</v>
      </c>
      <c r="F7281" s="223">
        <f>DATE(FACTURACION[[#This Row],[AÑO]],FACTURACION[[#This Row],[Mes numero]],1)</f>
        <v>44317</v>
      </c>
      <c r="G7281" s="160" t="s">
        <v>5844</v>
      </c>
      <c r="H7281" s="25">
        <v>890208316</v>
      </c>
      <c r="I7281" s="44" t="str">
        <f>+VLOOKUP(FACTURACION[[#This Row],[NIT]],TABLACLIENTE,2,FALSE)</f>
        <v xml:space="preserve">METROGAS DE COLOMBIA S.A. E.S.P.  (METROGAS S.A. E.S.P)
</v>
      </c>
      <c r="J7281" s="3" t="s">
        <v>262</v>
      </c>
      <c r="K7281" s="44" t="str">
        <f>+VLOOKUP(FACTURACION[[#This Row],[REFERENCIA]],CODINV,2,FALSE)</f>
        <v>MEDIDOR AL-425 C:1 1/4" MAOP 25 PSIG</v>
      </c>
      <c r="L7281" s="44" t="str">
        <f>IF(VLOOKUP(FACTURACION[[#This Row],[REFERENCIA]],CODINV,3,FALSE)=0,"",VLOOKUP(FACTURACION[[#This Row],[REFERENCIA]],CODINV,3,FALSE))</f>
        <v/>
      </c>
      <c r="M7281" s="44" t="str">
        <f>+VLOOKUP(FACTURACION[[#This Row],[REFERENCIA]],CODINV,4,FALSE)</f>
        <v>MEDIDORES</v>
      </c>
      <c r="N7281" s="44" t="str">
        <f>+VLOOKUP(FACTURACION[[#This Row],[REFERENCIA]],CODINV,5,FALSE)</f>
        <v>HONEYWELL</v>
      </c>
      <c r="O7281" s="3">
        <v>3</v>
      </c>
      <c r="P7281" s="151">
        <v>729473</v>
      </c>
      <c r="Q7281" s="48">
        <f>+FACTURACION[[#This Row],[CANTIDAD]]*FACTURACION[[#This Row],[VR UNITARIO]]/1000</f>
        <v>2188.4189999999999</v>
      </c>
      <c r="R7281" s="44" t="str">
        <f>+VLOOKUP(FACTURACION[[#This Row],[NIT]],TABLACLIENTE,5,FALSE)</f>
        <v>FLORIDABLANCA</v>
      </c>
    </row>
    <row r="7282" spans="3:18">
      <c r="C7282" s="29">
        <v>2021</v>
      </c>
      <c r="D7282" s="30" t="s">
        <v>84</v>
      </c>
      <c r="E7282" s="30">
        <f>MONTH(FACTURACION[[#This Row],[MES]]&amp;1)</f>
        <v>5</v>
      </c>
      <c r="F7282" s="223">
        <f>DATE(FACTURACION[[#This Row],[AÑO]],FACTURACION[[#This Row],[Mes numero]],1)</f>
        <v>44317</v>
      </c>
      <c r="G7282" s="160" t="s">
        <v>5845</v>
      </c>
      <c r="H7282" s="25">
        <v>890208316</v>
      </c>
      <c r="I7282" s="44" t="str">
        <f>+VLOOKUP(FACTURACION[[#This Row],[NIT]],TABLACLIENTE,2,FALSE)</f>
        <v xml:space="preserve">METROGAS DE COLOMBIA S.A. E.S.P.  (METROGAS S.A. E.S.P)
</v>
      </c>
      <c r="J7282" s="3" t="s">
        <v>262</v>
      </c>
      <c r="K7282" s="44" t="str">
        <f>+VLOOKUP(FACTURACION[[#This Row],[REFERENCIA]],CODINV,2,FALSE)</f>
        <v>MEDIDOR AL-425 C:1 1/4" MAOP 25 PSIG</v>
      </c>
      <c r="L7282" s="44" t="str">
        <f>IF(VLOOKUP(FACTURACION[[#This Row],[REFERENCIA]],CODINV,3,FALSE)=0,"",VLOOKUP(FACTURACION[[#This Row],[REFERENCIA]],CODINV,3,FALSE))</f>
        <v/>
      </c>
      <c r="M7282" s="44" t="str">
        <f>+VLOOKUP(FACTURACION[[#This Row],[REFERENCIA]],CODINV,4,FALSE)</f>
        <v>MEDIDORES</v>
      </c>
      <c r="N7282" s="44" t="str">
        <f>+VLOOKUP(FACTURACION[[#This Row],[REFERENCIA]],CODINV,5,FALSE)</f>
        <v>HONEYWELL</v>
      </c>
      <c r="O7282" s="3">
        <v>7</v>
      </c>
      <c r="P7282" s="151">
        <v>729473</v>
      </c>
      <c r="Q7282" s="48">
        <f>+FACTURACION[[#This Row],[CANTIDAD]]*FACTURACION[[#This Row],[VR UNITARIO]]/1000</f>
        <v>5106.3109999999997</v>
      </c>
      <c r="R7282" s="44" t="str">
        <f>+VLOOKUP(FACTURACION[[#This Row],[NIT]],TABLACLIENTE,5,FALSE)</f>
        <v>FLORIDABLANCA</v>
      </c>
    </row>
    <row r="7283" spans="3:18">
      <c r="C7283" s="29">
        <v>2021</v>
      </c>
      <c r="D7283" s="30" t="s">
        <v>84</v>
      </c>
      <c r="E7283" s="30">
        <f>MONTH(FACTURACION[[#This Row],[MES]]&amp;1)</f>
        <v>5</v>
      </c>
      <c r="F7283" s="223">
        <f>DATE(FACTURACION[[#This Row],[AÑO]],FACTURACION[[#This Row],[Mes numero]],1)</f>
        <v>44317</v>
      </c>
      <c r="G7283" s="160" t="s">
        <v>5846</v>
      </c>
      <c r="H7283" s="25">
        <v>860033633</v>
      </c>
      <c r="I7283" s="44" t="str">
        <f>+VLOOKUP(FACTURACION[[#This Row],[NIT]],TABLACLIENTE,2,FALSE)</f>
        <v>RAYOGAS S.A. E.S.P.</v>
      </c>
      <c r="J7283" s="3" t="s">
        <v>469</v>
      </c>
      <c r="K7283" s="44" t="str">
        <f>+VLOOKUP(FACTURACION[[#This Row],[REFERENCIA]],CODINV,2,FALSE)</f>
        <v>VALVULA DE ALIVIO EXTERNA 1 1/4"</v>
      </c>
      <c r="L7283" s="44" t="str">
        <f>IF(VLOOKUP(FACTURACION[[#This Row],[REFERENCIA]],CODINV,3,FALSE)=0,"",VLOOKUP(FACTURACION[[#This Row],[REFERENCIA]],CODINV,3,FALSE))</f>
        <v>3132G</v>
      </c>
      <c r="M7283" s="44" t="str">
        <f>+VLOOKUP(FACTURACION[[#This Row],[REFERENCIA]],CODINV,4,FALSE)</f>
        <v>VÁLVULAS Y MULTIVÁLVULAS</v>
      </c>
      <c r="N7283" s="44" t="str">
        <f>+VLOOKUP(FACTURACION[[#This Row],[REFERENCIA]],CODINV,5,FALSE)</f>
        <v>REGO</v>
      </c>
      <c r="O7283" s="3">
        <v>1</v>
      </c>
      <c r="P7283" s="151">
        <v>510000</v>
      </c>
      <c r="Q7283" s="48">
        <f>+FACTURACION[[#This Row],[CANTIDAD]]*FACTURACION[[#This Row],[VR UNITARIO]]/1000</f>
        <v>510</v>
      </c>
      <c r="R7283" s="44" t="str">
        <f>+VLOOKUP(FACTURACION[[#This Row],[NIT]],TABLACLIENTE,5,FALSE)</f>
        <v>BOGOTÁ D.C.</v>
      </c>
    </row>
    <row r="7284" spans="3:18">
      <c r="C7284" s="29">
        <v>2021</v>
      </c>
      <c r="D7284" s="30" t="s">
        <v>84</v>
      </c>
      <c r="E7284" s="30">
        <f>MONTH(FACTURACION[[#This Row],[MES]]&amp;1)</f>
        <v>5</v>
      </c>
      <c r="F7284" s="223">
        <f>DATE(FACTURACION[[#This Row],[AÑO]],FACTURACION[[#This Row],[Mes numero]],1)</f>
        <v>44317</v>
      </c>
      <c r="G7284" s="160" t="s">
        <v>5847</v>
      </c>
      <c r="H7284" s="25">
        <v>890500726</v>
      </c>
      <c r="I7284" s="44" t="str">
        <f>+VLOOKUP(FACTURACION[[#This Row],[NIT]],TABLACLIENTE,2,FALSE)</f>
        <v>NORTESANTANDEREANA DE GAS S.A. E.S.P (NORGAS S.A. E.S.P.)</v>
      </c>
      <c r="J7284" s="3" t="s">
        <v>92</v>
      </c>
      <c r="K7284" s="44" t="str">
        <f>+VLOOKUP(FACTURACION[[#This Row],[REFERENCIA]],CODINV,2,FALSE)</f>
        <v>VALVULA DE EXCESO DE FLUJO 2"</v>
      </c>
      <c r="L7284" s="44" t="str">
        <f>IF(VLOOKUP(FACTURACION[[#This Row],[REFERENCIA]],CODINV,3,FALSE)=0,"",VLOOKUP(FACTURACION[[#This Row],[REFERENCIA]],CODINV,3,FALSE))</f>
        <v>A3292C</v>
      </c>
      <c r="M7284" s="44" t="str">
        <f>+VLOOKUP(FACTURACION[[#This Row],[REFERENCIA]],CODINV,4,FALSE)</f>
        <v>VÁLVULAS Y MULTIVÁLVULAS</v>
      </c>
      <c r="N7284" s="44" t="str">
        <f>+VLOOKUP(FACTURACION[[#This Row],[REFERENCIA]],CODINV,5,FALSE)</f>
        <v>REGO</v>
      </c>
      <c r="O7284" s="3">
        <v>1</v>
      </c>
      <c r="P7284" s="151">
        <v>315725</v>
      </c>
      <c r="Q7284" s="48">
        <f>+FACTURACION[[#This Row],[CANTIDAD]]*FACTURACION[[#This Row],[VR UNITARIO]]/1000</f>
        <v>315.72500000000002</v>
      </c>
      <c r="R7284" s="44" t="str">
        <f>+VLOOKUP(FACTURACION[[#This Row],[NIT]],TABLACLIENTE,5,FALSE)</f>
        <v>BUCARAMANGA</v>
      </c>
    </row>
    <row r="7285" spans="3:18">
      <c r="C7285" s="29">
        <v>2021</v>
      </c>
      <c r="D7285" s="30" t="s">
        <v>84</v>
      </c>
      <c r="E7285" s="30">
        <f>MONTH(FACTURACION[[#This Row],[MES]]&amp;1)</f>
        <v>5</v>
      </c>
      <c r="F7285" s="223">
        <f>DATE(FACTURACION[[#This Row],[AÑO]],FACTURACION[[#This Row],[Mes numero]],1)</f>
        <v>44317</v>
      </c>
      <c r="G7285" s="160" t="s">
        <v>5848</v>
      </c>
      <c r="H7285" s="25">
        <v>900520280</v>
      </c>
      <c r="I7285" s="44" t="str">
        <f>+VLOOKUP(FACTURACION[[#This Row],[NIT]],TABLACLIENTE,2,FALSE)</f>
        <v>ENERGY SOLUTION SERVICES SAS</v>
      </c>
      <c r="J7285" s="3" t="s">
        <v>6</v>
      </c>
      <c r="K7285" s="44" t="str">
        <f>+VLOOKUP(FACTURACION[[#This Row],[REFERENCIA]],CODINV,2,FALSE)</f>
        <v>REG.1813C C:3/4" R:6-15" O:1/2</v>
      </c>
      <c r="L7285" s="44" t="str">
        <f>IF(VLOOKUP(FACTURACION[[#This Row],[REFERENCIA]],CODINV,3,FALSE)=0,"",VLOOKUP(FACTURACION[[#This Row],[REFERENCIA]],CODINV,3,FALSE))</f>
        <v/>
      </c>
      <c r="M7285" s="44" t="str">
        <f>+VLOOKUP(FACTURACION[[#This Row],[REFERENCIA]],CODINV,4,FALSE)</f>
        <v>REGULADORES</v>
      </c>
      <c r="N7285" s="44" t="str">
        <f>+VLOOKUP(FACTURACION[[#This Row],[REFERENCIA]],CODINV,5,FALSE)</f>
        <v>HONEYWELL</v>
      </c>
      <c r="O7285" s="3">
        <v>12</v>
      </c>
      <c r="P7285" s="151">
        <v>170000</v>
      </c>
      <c r="Q7285" s="48">
        <f>+FACTURACION[[#This Row],[CANTIDAD]]*FACTURACION[[#This Row],[VR UNITARIO]]/1000</f>
        <v>2040</v>
      </c>
      <c r="R7285" s="44" t="str">
        <f>+VLOOKUP(FACTURACION[[#This Row],[NIT]],TABLACLIENTE,5,FALSE)</f>
        <v>BOGOTÁ D.C.</v>
      </c>
    </row>
    <row r="7286" spans="3:18">
      <c r="C7286" s="29">
        <v>2021</v>
      </c>
      <c r="D7286" s="30" t="s">
        <v>84</v>
      </c>
      <c r="E7286" s="30">
        <f>MONTH(FACTURACION[[#This Row],[MES]]&amp;1)</f>
        <v>5</v>
      </c>
      <c r="F7286" s="223">
        <f>DATE(FACTURACION[[#This Row],[AÑO]],FACTURACION[[#This Row],[Mes numero]],1)</f>
        <v>44317</v>
      </c>
      <c r="G7286" s="160" t="s">
        <v>5849</v>
      </c>
      <c r="H7286" s="25">
        <v>890500726</v>
      </c>
      <c r="I7286" s="44" t="str">
        <f>+VLOOKUP(FACTURACION[[#This Row],[NIT]],TABLACLIENTE,2,FALSE)</f>
        <v>NORTESANTANDEREANA DE GAS S.A. E.S.P (NORGAS S.A. E.S.P.)</v>
      </c>
      <c r="J7286" s="3" t="s">
        <v>908</v>
      </c>
      <c r="K7286" s="44" t="str">
        <f>+VLOOKUP(FACTURACION[[#This Row],[REFERENCIA]],CODINV,2,FALSE)</f>
        <v>REGULADOR 1804 PFM C:2" O:7/8 R:2-10</v>
      </c>
      <c r="L7286" s="44" t="str">
        <f>IF(VLOOKUP(FACTURACION[[#This Row],[REFERENCIA]],CODINV,3,FALSE)=0,"",VLOOKUP(FACTURACION[[#This Row],[REFERENCIA]],CODINV,3,FALSE))</f>
        <v/>
      </c>
      <c r="M7286" s="44" t="str">
        <f>+VLOOKUP(FACTURACION[[#This Row],[REFERENCIA]],CODINV,4,FALSE)</f>
        <v>REGULADORES</v>
      </c>
      <c r="N7286" s="44" t="str">
        <f>+VLOOKUP(FACTURACION[[#This Row],[REFERENCIA]],CODINV,5,FALSE)</f>
        <v>HONEYWELL</v>
      </c>
      <c r="O7286" s="3">
        <v>1</v>
      </c>
      <c r="P7286" s="151">
        <v>2728292</v>
      </c>
      <c r="Q7286" s="48">
        <f>+FACTURACION[[#This Row],[CANTIDAD]]*FACTURACION[[#This Row],[VR UNITARIO]]/1000</f>
        <v>2728.2919999999999</v>
      </c>
      <c r="R7286" s="44" t="str">
        <f>+VLOOKUP(FACTURACION[[#This Row],[NIT]],TABLACLIENTE,5,FALSE)</f>
        <v>BUCARAMANGA</v>
      </c>
    </row>
    <row r="7287" spans="3:18">
      <c r="C7287" s="29">
        <v>2021</v>
      </c>
      <c r="D7287" s="30" t="s">
        <v>84</v>
      </c>
      <c r="E7287" s="30">
        <f>MONTH(FACTURACION[[#This Row],[MES]]&amp;1)</f>
        <v>5</v>
      </c>
      <c r="F7287" s="223">
        <f>DATE(FACTURACION[[#This Row],[AÑO]],FACTURACION[[#This Row],[Mes numero]],1)</f>
        <v>44317</v>
      </c>
      <c r="G7287" s="160" t="s">
        <v>5850</v>
      </c>
      <c r="H7287" s="25">
        <v>890500726</v>
      </c>
      <c r="I7287" s="44" t="str">
        <f>+VLOOKUP(FACTURACION[[#This Row],[NIT]],TABLACLIENTE,2,FALSE)</f>
        <v>NORTESANTANDEREANA DE GAS S.A. E.S.P (NORGAS S.A. E.S.P.)</v>
      </c>
      <c r="J7287" s="3" t="s">
        <v>5504</v>
      </c>
      <c r="K7287" s="44" t="str">
        <f>+VLOOKUP(FACTURACION[[#This Row],[REFERENCIA]],CODINV,2,FALSE)</f>
        <v>C12 CORO FLOW</v>
      </c>
      <c r="L7287" s="44" t="str">
        <f>IF(VLOOKUP(FACTURACION[[#This Row],[REFERENCIA]],CODINV,3,FALSE)=0,"",VLOOKUP(FACTURACION[[#This Row],[REFERENCIA]],CODINV,3,FALSE))</f>
        <v>C12</v>
      </c>
      <c r="M7287" s="44" t="str">
        <f>+VLOOKUP(FACTURACION[[#This Row],[REFERENCIA]],CODINV,4,FALSE)</f>
        <v>BOMBAS</v>
      </c>
      <c r="N7287" s="44" t="str">
        <f>+VLOOKUP(FACTURACION[[#This Row],[REFERENCIA]],CODINV,5,FALSE)</f>
        <v>CORKEN</v>
      </c>
      <c r="O7287" s="3">
        <v>1</v>
      </c>
      <c r="P7287" s="151">
        <v>8346567</v>
      </c>
      <c r="Q7287" s="48">
        <f>+FACTURACION[[#This Row],[CANTIDAD]]*FACTURACION[[#This Row],[VR UNITARIO]]/1000</f>
        <v>8346.5669999999991</v>
      </c>
      <c r="R7287" s="44" t="str">
        <f>+VLOOKUP(FACTURACION[[#This Row],[NIT]],TABLACLIENTE,5,FALSE)</f>
        <v>BUCARAMANGA</v>
      </c>
    </row>
    <row r="7288" spans="3:18">
      <c r="C7288" s="29">
        <v>2021</v>
      </c>
      <c r="D7288" s="30" t="s">
        <v>84</v>
      </c>
      <c r="E7288" s="30">
        <f>MONTH(FACTURACION[[#This Row],[MES]]&amp;1)</f>
        <v>5</v>
      </c>
      <c r="F7288" s="223">
        <f>DATE(FACTURACION[[#This Row],[AÑO]],FACTURACION[[#This Row],[Mes numero]],1)</f>
        <v>44317</v>
      </c>
      <c r="G7288" s="160" t="s">
        <v>5850</v>
      </c>
      <c r="H7288" s="25">
        <v>890500726</v>
      </c>
      <c r="I7288" s="44" t="str">
        <f>+VLOOKUP(FACTURACION[[#This Row],[NIT]],TABLACLIENTE,2,FALSE)</f>
        <v>NORTESANTANDEREANA DE GAS S.A. E.S.P (NORGAS S.A. E.S.P.)</v>
      </c>
      <c r="J7288" s="3" t="s">
        <v>5571</v>
      </c>
      <c r="K7288" s="44" t="str">
        <f>+VLOOKUP(FACTURACION[[#This Row],[REFERENCIA]],CODINV,2,FALSE)</f>
        <v>B166 BY PAS VALVE/VALVE</v>
      </c>
      <c r="L7288" s="44" t="str">
        <f>IF(VLOOKUP(FACTURACION[[#This Row],[REFERENCIA]],CODINV,3,FALSE)=0,"",VLOOKUP(FACTURACION[[#This Row],[REFERENCIA]],CODINV,3,FALSE))</f>
        <v>166B</v>
      </c>
      <c r="M7288" s="44" t="str">
        <f>+VLOOKUP(FACTURACION[[#This Row],[REFERENCIA]],CODINV,4,FALSE)</f>
        <v>VÁLVULAS Y MULTIVÁLVULAS</v>
      </c>
      <c r="N7288" s="44" t="str">
        <f>+VLOOKUP(FACTURACION[[#This Row],[REFERENCIA]],CODINV,5,FALSE)</f>
        <v>CORKEN</v>
      </c>
      <c r="O7288" s="3">
        <v>1</v>
      </c>
      <c r="P7288" s="151">
        <v>797553</v>
      </c>
      <c r="Q7288" s="48">
        <f>+FACTURACION[[#This Row],[CANTIDAD]]*FACTURACION[[#This Row],[VR UNITARIO]]/1000</f>
        <v>797.553</v>
      </c>
      <c r="R7288" s="44" t="str">
        <f>+VLOOKUP(FACTURACION[[#This Row],[NIT]],TABLACLIENTE,5,FALSE)</f>
        <v>BUCARAMANGA</v>
      </c>
    </row>
    <row r="7289" spans="3:18">
      <c r="C7289" s="29">
        <v>2021</v>
      </c>
      <c r="D7289" s="30" t="s">
        <v>84</v>
      </c>
      <c r="E7289" s="30">
        <f>MONTH(FACTURACION[[#This Row],[MES]]&amp;1)</f>
        <v>5</v>
      </c>
      <c r="F7289" s="223">
        <f>DATE(FACTURACION[[#This Row],[AÑO]],FACTURACION[[#This Row],[Mes numero]],1)</f>
        <v>44317</v>
      </c>
      <c r="G7289" s="160" t="s">
        <v>5850</v>
      </c>
      <c r="H7289" s="25">
        <v>890500726</v>
      </c>
      <c r="I7289" s="44" t="str">
        <f>+VLOOKUP(FACTURACION[[#This Row],[NIT]],TABLACLIENTE,2,FALSE)</f>
        <v>NORTESANTANDEREANA DE GAS S.A. E.S.P (NORGAS S.A. E.S.P.)</v>
      </c>
      <c r="J7289" s="3" t="s">
        <v>5577</v>
      </c>
      <c r="K7289" s="44" t="str">
        <f>+VLOOKUP(FACTURACION[[#This Row],[REFERENCIA]],CODINV,2,FALSE)</f>
        <v>C13 WALL MOUNT STARTER</v>
      </c>
      <c r="L7289" s="44" t="str">
        <f>IF(VLOOKUP(FACTURACION[[#This Row],[REFERENCIA]],CODINV,3,FALSE)=0,"",VLOOKUP(FACTURACION[[#This Row],[REFERENCIA]],CODINV,3,FALSE))</f>
        <v/>
      </c>
      <c r="M7289" s="44" t="str">
        <f>+VLOOKUP(FACTURACION[[#This Row],[REFERENCIA]],CODINV,4,FALSE)</f>
        <v>REPUESTOS Y ACCESORIOS</v>
      </c>
      <c r="N7289" s="44" t="str">
        <f>+VLOOKUP(FACTURACION[[#This Row],[REFERENCIA]],CODINV,5,FALSE)</f>
        <v>CORKEN</v>
      </c>
      <c r="O7289" s="3">
        <v>1</v>
      </c>
      <c r="P7289" s="151">
        <v>994000</v>
      </c>
      <c r="Q7289" s="48">
        <f>+FACTURACION[[#This Row],[CANTIDAD]]*FACTURACION[[#This Row],[VR UNITARIO]]/1000</f>
        <v>994</v>
      </c>
      <c r="R7289" s="44" t="str">
        <f>+VLOOKUP(FACTURACION[[#This Row],[NIT]],TABLACLIENTE,5,FALSE)</f>
        <v>BUCARAMANGA</v>
      </c>
    </row>
    <row r="7290" spans="3:18">
      <c r="C7290" s="29">
        <v>2021</v>
      </c>
      <c r="D7290" s="30" t="s">
        <v>84</v>
      </c>
      <c r="E7290" s="30">
        <f>MONTH(FACTURACION[[#This Row],[MES]]&amp;1)</f>
        <v>5</v>
      </c>
      <c r="F7290" s="223">
        <f>DATE(FACTURACION[[#This Row],[AÑO]],FACTURACION[[#This Row],[Mes numero]],1)</f>
        <v>44317</v>
      </c>
      <c r="G7290" s="160" t="s">
        <v>5851</v>
      </c>
      <c r="H7290" s="25">
        <v>860003981</v>
      </c>
      <c r="I7290" s="44" t="str">
        <f>+VLOOKUP(FACTURACION[[#This Row],[NIT]],TABLACLIENTE,2,FALSE)</f>
        <v>COLMAQUINAS S.A.</v>
      </c>
      <c r="J7290" s="3" t="s">
        <v>28</v>
      </c>
      <c r="K7290" s="44" t="str">
        <f>+VLOOKUP(FACTURACION[[#This Row],[REFERENCIA]],CODINV,2,FALSE)</f>
        <v>REGULADOR SR 113 3/4 R: 7-12 O:1/4</v>
      </c>
      <c r="L7290" s="44" t="str">
        <f>IF(VLOOKUP(FACTURACION[[#This Row],[REFERENCIA]],CODINV,3,FALSE)=0,"",VLOOKUP(FACTURACION[[#This Row],[REFERENCIA]],CODINV,3,FALSE))</f>
        <v/>
      </c>
      <c r="M7290" s="44" t="str">
        <f>+VLOOKUP(FACTURACION[[#This Row],[REFERENCIA]],CODINV,4,FALSE)</f>
        <v>REGULADORES</v>
      </c>
      <c r="N7290" s="44" t="str">
        <f>+VLOOKUP(FACTURACION[[#This Row],[REFERENCIA]],CODINV,5,FALSE)</f>
        <v>HONEYWELL</v>
      </c>
      <c r="O7290" s="3">
        <v>3</v>
      </c>
      <c r="P7290" s="151">
        <v>142227</v>
      </c>
      <c r="Q7290" s="48">
        <f>+FACTURACION[[#This Row],[CANTIDAD]]*FACTURACION[[#This Row],[VR UNITARIO]]/1000</f>
        <v>426.68099999999998</v>
      </c>
      <c r="R7290" s="44" t="str">
        <f>+VLOOKUP(FACTURACION[[#This Row],[NIT]],TABLACLIENTE,5,FALSE)</f>
        <v>BOGOTÁ D.C.</v>
      </c>
    </row>
    <row r="7291" spans="3:18">
      <c r="C7291" s="29">
        <v>2021</v>
      </c>
      <c r="D7291" s="30" t="s">
        <v>84</v>
      </c>
      <c r="E7291" s="30">
        <f>MONTH(FACTURACION[[#This Row],[MES]]&amp;1)</f>
        <v>5</v>
      </c>
      <c r="F7291" s="223">
        <f>DATE(FACTURACION[[#This Row],[AÑO]],FACTURACION[[#This Row],[Mes numero]],1)</f>
        <v>44317</v>
      </c>
      <c r="G7291" s="160" t="s">
        <v>5851</v>
      </c>
      <c r="H7291" s="25">
        <v>860003981</v>
      </c>
      <c r="I7291" s="44" t="str">
        <f>+VLOOKUP(FACTURACION[[#This Row],[NIT]],TABLACLIENTE,2,FALSE)</f>
        <v>COLMAQUINAS S.A.</v>
      </c>
      <c r="J7291" s="3" t="s">
        <v>1064</v>
      </c>
      <c r="K7291" s="44" t="str">
        <f>+VLOOKUP(FACTURACION[[#This Row],[REFERENCIA]],CODINV,2,FALSE)</f>
        <v>REG. 1813C C: 1" R: 6-15" O: 1/2</v>
      </c>
      <c r="L7291" s="44" t="str">
        <f>IF(VLOOKUP(FACTURACION[[#This Row],[REFERENCIA]],CODINV,3,FALSE)=0,"",VLOOKUP(FACTURACION[[#This Row],[REFERENCIA]],CODINV,3,FALSE))</f>
        <v/>
      </c>
      <c r="M7291" s="44" t="str">
        <f>+VLOOKUP(FACTURACION[[#This Row],[REFERENCIA]],CODINV,4,FALSE)</f>
        <v>REGULADORES</v>
      </c>
      <c r="N7291" s="44" t="str">
        <f>+VLOOKUP(FACTURACION[[#This Row],[REFERENCIA]],CODINV,5,FALSE)</f>
        <v>HONEYWELL</v>
      </c>
      <c r="O7291" s="3">
        <v>3</v>
      </c>
      <c r="P7291" s="151">
        <v>158035</v>
      </c>
      <c r="Q7291" s="48">
        <f>+FACTURACION[[#This Row],[CANTIDAD]]*FACTURACION[[#This Row],[VR UNITARIO]]/1000</f>
        <v>474.10500000000002</v>
      </c>
      <c r="R7291" s="44" t="str">
        <f>+VLOOKUP(FACTURACION[[#This Row],[NIT]],TABLACLIENTE,5,FALSE)</f>
        <v>BOGOTÁ D.C.</v>
      </c>
    </row>
    <row r="7292" spans="3:18">
      <c r="C7292" s="29">
        <v>2021</v>
      </c>
      <c r="D7292" s="30" t="s">
        <v>84</v>
      </c>
      <c r="E7292" s="30">
        <f>MONTH(FACTURACION[[#This Row],[MES]]&amp;1)</f>
        <v>5</v>
      </c>
      <c r="F7292" s="223">
        <f>DATE(FACTURACION[[#This Row],[AÑO]],FACTURACION[[#This Row],[Mes numero]],1)</f>
        <v>44317</v>
      </c>
      <c r="G7292" s="160" t="s">
        <v>5852</v>
      </c>
      <c r="H7292" s="25">
        <v>800202395</v>
      </c>
      <c r="I7292" s="44" t="str">
        <f>+VLOOKUP(FACTURACION[[#This Row],[NIT]],TABLACLIENTE,2,FALSE)</f>
        <v>EFIGAS GAS NATURAL S.A. E.S.P. (EFIGAS S.A. E.S.P.)</v>
      </c>
      <c r="J7292" s="3" t="s">
        <v>20</v>
      </c>
      <c r="K7292" s="44" t="str">
        <f>+VLOOKUP(FACTURACION[[#This Row],[REFERENCIA]],CODINV,2,FALSE)</f>
        <v xml:space="preserve">MEDIDOR AC-250 C: 3/4" CON CONECTORES </v>
      </c>
      <c r="L7292" s="44" t="str">
        <f>IF(VLOOKUP(FACTURACION[[#This Row],[REFERENCIA]],CODINV,3,FALSE)=0,"",VLOOKUP(FACTURACION[[#This Row],[REFERENCIA]],CODINV,3,FALSE))</f>
        <v/>
      </c>
      <c r="M7292" s="44" t="str">
        <f>+VLOOKUP(FACTURACION[[#This Row],[REFERENCIA]],CODINV,4,FALSE)</f>
        <v>MEDIDORES</v>
      </c>
      <c r="N7292" s="44" t="str">
        <f>+VLOOKUP(FACTURACION[[#This Row],[REFERENCIA]],CODINV,5,FALSE)</f>
        <v>HONEYWELL</v>
      </c>
      <c r="O7292" s="3">
        <v>40</v>
      </c>
      <c r="P7292" s="151">
        <v>421000</v>
      </c>
      <c r="Q7292" s="48">
        <f>+FACTURACION[[#This Row],[CANTIDAD]]*FACTURACION[[#This Row],[VR UNITARIO]]/1000</f>
        <v>16840</v>
      </c>
      <c r="R7292" s="44" t="str">
        <f>+VLOOKUP(FACTURACION[[#This Row],[NIT]],TABLACLIENTE,5,FALSE)</f>
        <v>MANIZALES</v>
      </c>
    </row>
    <row r="7293" spans="3:18">
      <c r="C7293" s="29">
        <v>2021</v>
      </c>
      <c r="D7293" s="30" t="s">
        <v>84</v>
      </c>
      <c r="E7293" s="30">
        <f>MONTH(FACTURACION[[#This Row],[MES]]&amp;1)</f>
        <v>5</v>
      </c>
      <c r="F7293" s="223">
        <f>DATE(FACTURACION[[#This Row],[AÑO]],FACTURACION[[#This Row],[Mes numero]],1)</f>
        <v>44317</v>
      </c>
      <c r="G7293" s="160" t="s">
        <v>5853</v>
      </c>
      <c r="H7293" s="25">
        <v>800202395</v>
      </c>
      <c r="I7293" s="44" t="str">
        <f>+VLOOKUP(FACTURACION[[#This Row],[NIT]],TABLACLIENTE,2,FALSE)</f>
        <v>EFIGAS GAS NATURAL S.A. E.S.P. (EFIGAS S.A. E.S.P.)</v>
      </c>
      <c r="J7293" s="3" t="s">
        <v>20</v>
      </c>
      <c r="K7293" s="44" t="str">
        <f>+VLOOKUP(FACTURACION[[#This Row],[REFERENCIA]],CODINV,2,FALSE)</f>
        <v xml:space="preserve">MEDIDOR AC-250 C: 3/4" CON CONECTORES </v>
      </c>
      <c r="L7293" s="44" t="str">
        <f>IF(VLOOKUP(FACTURACION[[#This Row],[REFERENCIA]],CODINV,3,FALSE)=0,"",VLOOKUP(FACTURACION[[#This Row],[REFERENCIA]],CODINV,3,FALSE))</f>
        <v/>
      </c>
      <c r="M7293" s="44" t="str">
        <f>+VLOOKUP(FACTURACION[[#This Row],[REFERENCIA]],CODINV,4,FALSE)</f>
        <v>MEDIDORES</v>
      </c>
      <c r="N7293" s="44" t="str">
        <f>+VLOOKUP(FACTURACION[[#This Row],[REFERENCIA]],CODINV,5,FALSE)</f>
        <v>HONEYWELL</v>
      </c>
      <c r="O7293" s="3">
        <v>20</v>
      </c>
      <c r="P7293" s="151">
        <v>421000</v>
      </c>
      <c r="Q7293" s="48">
        <f>+FACTURACION[[#This Row],[CANTIDAD]]*FACTURACION[[#This Row],[VR UNITARIO]]/1000</f>
        <v>8420</v>
      </c>
      <c r="R7293" s="44" t="str">
        <f>+VLOOKUP(FACTURACION[[#This Row],[NIT]],TABLACLIENTE,5,FALSE)</f>
        <v>MANIZALES</v>
      </c>
    </row>
    <row r="7294" spans="3:18">
      <c r="C7294" s="29">
        <v>2021</v>
      </c>
      <c r="D7294" s="30" t="s">
        <v>84</v>
      </c>
      <c r="E7294" s="30">
        <f>MONTH(FACTURACION[[#This Row],[MES]]&amp;1)</f>
        <v>5</v>
      </c>
      <c r="F7294" s="223">
        <f>DATE(FACTURACION[[#This Row],[AÑO]],FACTURACION[[#This Row],[Mes numero]],1)</f>
        <v>44317</v>
      </c>
      <c r="G7294" s="160" t="s">
        <v>5854</v>
      </c>
      <c r="H7294" s="25">
        <v>900520280</v>
      </c>
      <c r="I7294" s="44" t="str">
        <f>+VLOOKUP(FACTURACION[[#This Row],[NIT]],TABLACLIENTE,2,FALSE)</f>
        <v>ENERGY SOLUTION SERVICES SAS</v>
      </c>
      <c r="J7294" s="3" t="s">
        <v>482</v>
      </c>
      <c r="K7294" s="44" t="str">
        <f>+VLOOKUP(FACTURACION[[#This Row],[REFERENCIA]],CODINV,2,FALSE)</f>
        <v>VALVULA DE EXCESO DE FLUJO 3/4" ACERO</v>
      </c>
      <c r="L7294" s="44" t="str">
        <f>IF(VLOOKUP(FACTURACION[[#This Row],[REFERENCIA]],CODINV,3,FALSE)=0,"",VLOOKUP(FACTURACION[[#This Row],[REFERENCIA]],CODINV,3,FALSE))</f>
        <v>A3272G</v>
      </c>
      <c r="M7294" s="44" t="str">
        <f>+VLOOKUP(FACTURACION[[#This Row],[REFERENCIA]],CODINV,4,FALSE)</f>
        <v>VÁLVULAS Y MULTIVÁLVULAS</v>
      </c>
      <c r="N7294" s="44" t="str">
        <f>+VLOOKUP(FACTURACION[[#This Row],[REFERENCIA]],CODINV,5,FALSE)</f>
        <v>REGO</v>
      </c>
      <c r="O7294" s="3">
        <v>5</v>
      </c>
      <c r="P7294" s="151">
        <v>153000</v>
      </c>
      <c r="Q7294" s="48">
        <f>+FACTURACION[[#This Row],[CANTIDAD]]*FACTURACION[[#This Row],[VR UNITARIO]]/1000</f>
        <v>765</v>
      </c>
      <c r="R7294" s="44" t="str">
        <f>+VLOOKUP(FACTURACION[[#This Row],[NIT]],TABLACLIENTE,5,FALSE)</f>
        <v>BOGOTÁ D.C.</v>
      </c>
    </row>
    <row r="7295" spans="3:18">
      <c r="C7295" s="29">
        <v>2021</v>
      </c>
      <c r="D7295" s="30" t="s">
        <v>84</v>
      </c>
      <c r="E7295" s="30">
        <f>MONTH(FACTURACION[[#This Row],[MES]]&amp;1)</f>
        <v>5</v>
      </c>
      <c r="F7295" s="223">
        <f>DATE(FACTURACION[[#This Row],[AÑO]],FACTURACION[[#This Row],[Mes numero]],1)</f>
        <v>44317</v>
      </c>
      <c r="G7295" s="160" t="s">
        <v>5855</v>
      </c>
      <c r="H7295" s="25">
        <v>890400869</v>
      </c>
      <c r="I7295" s="44" t="str">
        <f>+VLOOKUP(FACTURACION[[#This Row],[NIT]],TABLACLIENTE,2,FALSE)</f>
        <v>SURTIDORA DE GAS DEL CARIBE S.A. E.S.P. (SURTIGAS S.A. E.S.P.)</v>
      </c>
      <c r="J7295" s="3" t="s">
        <v>63</v>
      </c>
      <c r="K7295" s="44" t="str">
        <f>+VLOOKUP(FACTURACION[[#This Row],[REFERENCIA]],CODINV,2,FALSE)</f>
        <v>AFV 2" S300 FO</v>
      </c>
      <c r="L7295" s="44" t="str">
        <f>IF(VLOOKUP(FACTURACION[[#This Row],[REFERENCIA]],CODINV,3,FALSE)=0,"",VLOOKUP(FACTURACION[[#This Row],[REFERENCIA]],CODINV,3,FALSE))</f>
        <v/>
      </c>
      <c r="M7295" s="44" t="str">
        <f>+VLOOKUP(FACTURACION[[#This Row],[REFERENCIA]],CODINV,4,FALSE)</f>
        <v>REGULADORES</v>
      </c>
      <c r="N7295" s="44" t="str">
        <f>+VLOOKUP(FACTURACION[[#This Row],[REFERENCIA]],CODINV,5,FALSE)</f>
        <v>HONEYWELL</v>
      </c>
      <c r="O7295" s="3">
        <v>4</v>
      </c>
      <c r="P7295" s="151">
        <v>6548059</v>
      </c>
      <c r="Q7295" s="48">
        <f>+FACTURACION[[#This Row],[CANTIDAD]]*FACTURACION[[#This Row],[VR UNITARIO]]/1000</f>
        <v>26192.236000000001</v>
      </c>
      <c r="R7295" s="44" t="str">
        <f>+VLOOKUP(FACTURACION[[#This Row],[NIT]],TABLACLIENTE,5,FALSE)</f>
        <v>CARTAGENA</v>
      </c>
    </row>
    <row r="7296" spans="3:18">
      <c r="C7296" s="29">
        <v>2021</v>
      </c>
      <c r="D7296" s="30" t="s">
        <v>84</v>
      </c>
      <c r="E7296" s="30">
        <f>MONTH(FACTURACION[[#This Row],[MES]]&amp;1)</f>
        <v>5</v>
      </c>
      <c r="F7296" s="223">
        <f>DATE(FACTURACION[[#This Row],[AÑO]],FACTURACION[[#This Row],[Mes numero]],1)</f>
        <v>44317</v>
      </c>
      <c r="G7296" s="160" t="s">
        <v>5855</v>
      </c>
      <c r="H7296" s="25">
        <v>890400869</v>
      </c>
      <c r="I7296" s="44" t="str">
        <f>+VLOOKUP(FACTURACION[[#This Row],[NIT]],TABLACLIENTE,2,FALSE)</f>
        <v>SURTIDORA DE GAS DEL CARIBE S.A. E.S.P. (SURTIGAS S.A. E.S.P.)</v>
      </c>
      <c r="J7296" s="3" t="s">
        <v>65</v>
      </c>
      <c r="K7296" s="44" t="str">
        <f>+VLOOKUP(FACTURACION[[#This Row],[REFERENCIA]],CODINV,2,FALSE)</f>
        <v>CONTROL LOOP ZSC-100 BM INSPIRATOR</v>
      </c>
      <c r="L7296" s="44" t="str">
        <f>IF(VLOOKUP(FACTURACION[[#This Row],[REFERENCIA]],CODINV,3,FALSE)=0,"",VLOOKUP(FACTURACION[[#This Row],[REFERENCIA]],CODINV,3,FALSE))</f>
        <v/>
      </c>
      <c r="M7296" s="44" t="str">
        <f>+VLOOKUP(FACTURACION[[#This Row],[REFERENCIA]],CODINV,4,FALSE)</f>
        <v>REGULADORES</v>
      </c>
      <c r="N7296" s="44" t="str">
        <f>+VLOOKUP(FACTURACION[[#This Row],[REFERENCIA]],CODINV,5,FALSE)</f>
        <v>HONEYWELL</v>
      </c>
      <c r="O7296" s="3">
        <v>4</v>
      </c>
      <c r="P7296" s="151">
        <v>2806311</v>
      </c>
      <c r="Q7296" s="48">
        <f>+FACTURACION[[#This Row],[CANTIDAD]]*FACTURACION[[#This Row],[VR UNITARIO]]/1000</f>
        <v>11225.244000000001</v>
      </c>
      <c r="R7296" s="44" t="str">
        <f>+VLOOKUP(FACTURACION[[#This Row],[NIT]],TABLACLIENTE,5,FALSE)</f>
        <v>CARTAGENA</v>
      </c>
    </row>
    <row r="7297" spans="3:18">
      <c r="C7297" s="29">
        <v>2021</v>
      </c>
      <c r="D7297" s="30" t="s">
        <v>84</v>
      </c>
      <c r="E7297" s="30">
        <f>MONTH(FACTURACION[[#This Row],[MES]]&amp;1)</f>
        <v>5</v>
      </c>
      <c r="F7297" s="223">
        <f>DATE(FACTURACION[[#This Row],[AÑO]],FACTURACION[[#This Row],[Mes numero]],1)</f>
        <v>44317</v>
      </c>
      <c r="G7297" s="160" t="s">
        <v>5856</v>
      </c>
      <c r="H7297" s="25">
        <v>890101691</v>
      </c>
      <c r="I7297" s="44" t="str">
        <f>+VLOOKUP(FACTURACION[[#This Row],[NIT]],TABLACLIENTE,2,FALSE)</f>
        <v>GASES DEL CARIBE S.A.E.S.P. (GASCARIBE S.A E.S.P.)</v>
      </c>
      <c r="J7297" s="3" t="s">
        <v>489</v>
      </c>
      <c r="K7297" s="44" t="str">
        <f>+VLOOKUP(FACTURACION[[#This Row],[REFERENCIA]],CODINV,2,FALSE)</f>
        <v>COUPLING MECANICO ELSTER 1/2</v>
      </c>
      <c r="L7297" s="44" t="str">
        <f>IF(VLOOKUP(FACTURACION[[#This Row],[REFERENCIA]],CODINV,3,FALSE)=0,"",VLOOKUP(FACTURACION[[#This Row],[REFERENCIA]],CODINV,3,FALSE))</f>
        <v>50056</v>
      </c>
      <c r="M7297" s="44" t="str">
        <f>+VLOOKUP(FACTURACION[[#This Row],[REFERENCIA]],CODINV,4,FALSE)</f>
        <v>REPUESTOS Y ACCESORIOS</v>
      </c>
      <c r="N7297" s="44" t="str">
        <f>+VLOOKUP(FACTURACION[[#This Row],[REFERENCIA]],CODINV,5,FALSE)</f>
        <v>HONEYWELL</v>
      </c>
      <c r="O7297" s="3">
        <v>150</v>
      </c>
      <c r="P7297" s="151">
        <v>152253.04999999999</v>
      </c>
      <c r="Q7297" s="48">
        <f>+FACTURACION[[#This Row],[CANTIDAD]]*FACTURACION[[#This Row],[VR UNITARIO]]/1000</f>
        <v>22837.9575</v>
      </c>
      <c r="R7297" s="44" t="str">
        <f>+VLOOKUP(FACTURACION[[#This Row],[NIT]],TABLACLIENTE,5,FALSE)</f>
        <v>BARRANQUILLA</v>
      </c>
    </row>
    <row r="7298" spans="3:18">
      <c r="C7298" s="29">
        <v>2021</v>
      </c>
      <c r="D7298" s="30" t="s">
        <v>84</v>
      </c>
      <c r="E7298" s="30">
        <f>MONTH(FACTURACION[[#This Row],[MES]]&amp;1)</f>
        <v>5</v>
      </c>
      <c r="F7298" s="223">
        <f>DATE(FACTURACION[[#This Row],[AÑO]],FACTURACION[[#This Row],[Mes numero]],1)</f>
        <v>44317</v>
      </c>
      <c r="G7298" s="160" t="s">
        <v>5856</v>
      </c>
      <c r="H7298" s="25">
        <v>890101691</v>
      </c>
      <c r="I7298" s="44" t="str">
        <f>+VLOOKUP(FACTURACION[[#This Row],[NIT]],TABLACLIENTE,2,FALSE)</f>
        <v>GASES DEL CARIBE S.A.E.S.P. (GASCARIBE S.A E.S.P.)</v>
      </c>
      <c r="J7298" s="3" t="s">
        <v>217</v>
      </c>
      <c r="K7298" s="44" t="str">
        <f>+VLOOKUP(FACTURACION[[#This Row],[REFERENCIA]],CODINV,2,FALSE)</f>
        <v>COUPLING ELSTER MECANICO DE 3/4 IPS</v>
      </c>
      <c r="L7298" s="44" t="str">
        <f>IF(VLOOKUP(FACTURACION[[#This Row],[REFERENCIA]],CODINV,3,FALSE)=0,"",VLOOKUP(FACTURACION[[#This Row],[REFERENCIA]],CODINV,3,FALSE))</f>
        <v>50175</v>
      </c>
      <c r="M7298" s="44" t="str">
        <f>+VLOOKUP(FACTURACION[[#This Row],[REFERENCIA]],CODINV,4,FALSE)</f>
        <v>REPUESTOS Y ACCESORIOS</v>
      </c>
      <c r="N7298" s="44" t="str">
        <f>+VLOOKUP(FACTURACION[[#This Row],[REFERENCIA]],CODINV,5,FALSE)</f>
        <v>HONEYWELL</v>
      </c>
      <c r="O7298" s="3">
        <v>120</v>
      </c>
      <c r="P7298" s="151">
        <v>105960.61</v>
      </c>
      <c r="Q7298" s="48">
        <f>+FACTURACION[[#This Row],[CANTIDAD]]*FACTURACION[[#This Row],[VR UNITARIO]]/1000</f>
        <v>12715.2732</v>
      </c>
      <c r="R7298" s="44" t="str">
        <f>+VLOOKUP(FACTURACION[[#This Row],[NIT]],TABLACLIENTE,5,FALSE)</f>
        <v>BARRANQUILLA</v>
      </c>
    </row>
    <row r="7299" spans="3:18">
      <c r="C7299" s="29">
        <v>2021</v>
      </c>
      <c r="D7299" s="30" t="s">
        <v>84</v>
      </c>
      <c r="E7299" s="30">
        <f>MONTH(FACTURACION[[#This Row],[MES]]&amp;1)</f>
        <v>5</v>
      </c>
      <c r="F7299" s="223">
        <f>DATE(FACTURACION[[#This Row],[AÑO]],FACTURACION[[#This Row],[Mes numero]],1)</f>
        <v>44317</v>
      </c>
      <c r="G7299" s="160" t="s">
        <v>5857</v>
      </c>
      <c r="H7299" s="25">
        <v>800021272</v>
      </c>
      <c r="I7299" s="44" t="str">
        <f>+VLOOKUP(FACTURACION[[#This Row],[NIT]],TABLACLIENTE,2,FALSE)</f>
        <v>GASES DEL LLANO S.A. E.S.P (LLANOGAS S.A. E.S.P.)</v>
      </c>
      <c r="J7299" s="3" t="s">
        <v>840</v>
      </c>
      <c r="K7299" s="44" t="str">
        <f>+VLOOKUP(FACTURACION[[#This Row],[REFERENCIA]],CODINV,2,FALSE)</f>
        <v>MEDIDOR ROTATIVO G-65 R.ABO</v>
      </c>
      <c r="L7299" s="44" t="str">
        <f>IF(VLOOKUP(FACTURACION[[#This Row],[REFERENCIA]],CODINV,3,FALSE)=0,"",VLOOKUP(FACTURACION[[#This Row],[REFERENCIA]],CODINV,3,FALSE))</f>
        <v>RRR0065DHG</v>
      </c>
      <c r="M7299" s="44" t="str">
        <f>+VLOOKUP(FACTURACION[[#This Row],[REFERENCIA]],CODINV,4,FALSE)</f>
        <v>MEDIDORES</v>
      </c>
      <c r="N7299" s="44" t="str">
        <f>+VLOOKUP(FACTURACION[[#This Row],[REFERENCIA]],CODINV,5,FALSE)</f>
        <v>HONEYWELL</v>
      </c>
      <c r="O7299" s="3">
        <v>1</v>
      </c>
      <c r="P7299" s="151">
        <v>5027004</v>
      </c>
      <c r="Q7299" s="48">
        <f>+FACTURACION[[#This Row],[CANTIDAD]]*FACTURACION[[#This Row],[VR UNITARIO]]/1000</f>
        <v>5027.0039999999999</v>
      </c>
      <c r="R7299" s="44" t="str">
        <f>+VLOOKUP(FACTURACION[[#This Row],[NIT]],TABLACLIENTE,5,FALSE)</f>
        <v>VILLAVICENCIO</v>
      </c>
    </row>
    <row r="7300" spans="3:18">
      <c r="C7300" s="29">
        <v>2021</v>
      </c>
      <c r="D7300" s="30" t="s">
        <v>84</v>
      </c>
      <c r="E7300" s="30">
        <f>MONTH(FACTURACION[[#This Row],[MES]]&amp;1)</f>
        <v>5</v>
      </c>
      <c r="F7300" s="223">
        <f>DATE(FACTURACION[[#This Row],[AÑO]],FACTURACION[[#This Row],[Mes numero]],1)</f>
        <v>44317</v>
      </c>
      <c r="G7300" s="160" t="s">
        <v>5858</v>
      </c>
      <c r="H7300" s="25">
        <v>890500726</v>
      </c>
      <c r="I7300" s="44" t="str">
        <f>+VLOOKUP(FACTURACION[[#This Row],[NIT]],TABLACLIENTE,2,FALSE)</f>
        <v>NORTESANTANDEREANA DE GAS S.A. E.S.P (NORGAS S.A. E.S.P.)</v>
      </c>
      <c r="J7300" s="3" t="s">
        <v>913</v>
      </c>
      <c r="K7300" s="44" t="str">
        <f>+VLOOKUP(FACTURACION[[#This Row],[REFERENCIA]],CODINV,2,FALSE)</f>
        <v>TECLADO</v>
      </c>
      <c r="L7300" s="44" t="str">
        <f>IF(VLOOKUP(FACTURACION[[#This Row],[REFERENCIA]],CODINV,3,FALSE)=0,"",VLOOKUP(FACTURACION[[#This Row],[REFERENCIA]],CODINV,3,FALSE))</f>
        <v/>
      </c>
      <c r="M7300" s="44" t="str">
        <f>+VLOOKUP(FACTURACION[[#This Row],[REFERENCIA]],CODINV,4,FALSE)</f>
        <v>REPUESTOS Y ACCESORIOS</v>
      </c>
      <c r="N7300" s="44" t="str">
        <f>+VLOOKUP(FACTURACION[[#This Row],[REFERENCIA]],CODINV,5,FALSE)</f>
        <v>RED SEAL MEASUREMENT</v>
      </c>
      <c r="O7300" s="3">
        <v>5</v>
      </c>
      <c r="P7300" s="151">
        <v>299500</v>
      </c>
      <c r="Q7300" s="48">
        <f>+FACTURACION[[#This Row],[CANTIDAD]]*FACTURACION[[#This Row],[VR UNITARIO]]/1000</f>
        <v>1497.5</v>
      </c>
      <c r="R7300" s="44" t="str">
        <f>+VLOOKUP(FACTURACION[[#This Row],[NIT]],TABLACLIENTE,5,FALSE)</f>
        <v>BUCARAMANGA</v>
      </c>
    </row>
    <row r="7301" spans="3:18">
      <c r="C7301" s="29">
        <v>2021</v>
      </c>
      <c r="D7301" s="30" t="s">
        <v>84</v>
      </c>
      <c r="E7301" s="30">
        <f>MONTH(FACTURACION[[#This Row],[MES]]&amp;1)</f>
        <v>5</v>
      </c>
      <c r="F7301" s="223">
        <f>DATE(FACTURACION[[#This Row],[AÑO]],FACTURACION[[#This Row],[Mes numero]],1)</f>
        <v>44317</v>
      </c>
      <c r="G7301" s="160" t="s">
        <v>5859</v>
      </c>
      <c r="H7301" s="25">
        <v>860033633</v>
      </c>
      <c r="I7301" s="44" t="str">
        <f>+VLOOKUP(FACTURACION[[#This Row],[NIT]],TABLACLIENTE,2,FALSE)</f>
        <v>RAYOGAS S.A. E.S.P.</v>
      </c>
      <c r="J7301" s="3" t="s">
        <v>5209</v>
      </c>
      <c r="K7301" s="44" t="str">
        <f>+VLOOKUP(FACTURACION[[#This Row],[REFERENCIA]],CODINV,2,FALSE)</f>
        <v>ACT NEUMATICO ROTATIVO 9/INT 2"</v>
      </c>
      <c r="L7301" s="44" t="str">
        <f>IF(VLOOKUP(FACTURACION[[#This Row],[REFERENCIA]],CODINV,3,FALSE)=0,"",VLOOKUP(FACTURACION[[#This Row],[REFERENCIA]],CODINV,3,FALSE))</f>
        <v>3212RA</v>
      </c>
      <c r="M7301" s="44" t="str">
        <f>+VLOOKUP(FACTURACION[[#This Row],[REFERENCIA]],CODINV,4,FALSE)</f>
        <v>VÁLVULAS Y MULTIVÁLVULAS</v>
      </c>
      <c r="N7301" s="44" t="str">
        <f>+VLOOKUP(FACTURACION[[#This Row],[REFERENCIA]],CODINV,5,FALSE)</f>
        <v>REGO</v>
      </c>
      <c r="O7301" s="3">
        <v>1</v>
      </c>
      <c r="P7301" s="151">
        <v>720380</v>
      </c>
      <c r="Q7301" s="48">
        <f>+FACTURACION[[#This Row],[CANTIDAD]]*FACTURACION[[#This Row],[VR UNITARIO]]/1000</f>
        <v>720.38</v>
      </c>
      <c r="R7301" s="44" t="str">
        <f>+VLOOKUP(FACTURACION[[#This Row],[NIT]],TABLACLIENTE,5,FALSE)</f>
        <v>BOGOTÁ D.C.</v>
      </c>
    </row>
    <row r="7302" spans="3:18">
      <c r="C7302" s="29">
        <v>2021</v>
      </c>
      <c r="D7302" s="30" t="s">
        <v>84</v>
      </c>
      <c r="E7302" s="30">
        <f>MONTH(FACTURACION[[#This Row],[MES]]&amp;1)</f>
        <v>5</v>
      </c>
      <c r="F7302" s="223">
        <f>DATE(FACTURACION[[#This Row],[AÑO]],FACTURACION[[#This Row],[Mes numero]],1)</f>
        <v>44317</v>
      </c>
      <c r="G7302" s="160" t="s">
        <v>5860</v>
      </c>
      <c r="H7302" s="25">
        <v>900922760</v>
      </c>
      <c r="I7302" s="44" t="str">
        <f>+VLOOKUP(FACTURACION[[#This Row],[NIT]],TABLACLIENTE,2,FALSE)</f>
        <v>GLOBAL REDES &amp; OBRAS S.A.S. ESP  (GRO S.A.S. ESP)</v>
      </c>
      <c r="J7302" s="3" t="s">
        <v>20</v>
      </c>
      <c r="K7302" s="44" t="str">
        <f>+VLOOKUP(FACTURACION[[#This Row],[REFERENCIA]],CODINV,2,FALSE)</f>
        <v xml:space="preserve">MEDIDOR AC-250 C: 3/4" CON CONECTORES </v>
      </c>
      <c r="L7302" s="44" t="str">
        <f>IF(VLOOKUP(FACTURACION[[#This Row],[REFERENCIA]],CODINV,3,FALSE)=0,"",VLOOKUP(FACTURACION[[#This Row],[REFERENCIA]],CODINV,3,FALSE))</f>
        <v/>
      </c>
      <c r="M7302" s="44" t="str">
        <f>+VLOOKUP(FACTURACION[[#This Row],[REFERENCIA]],CODINV,4,FALSE)</f>
        <v>MEDIDORES</v>
      </c>
      <c r="N7302" s="44" t="str">
        <f>+VLOOKUP(FACTURACION[[#This Row],[REFERENCIA]],CODINV,5,FALSE)</f>
        <v>HONEYWELL</v>
      </c>
      <c r="O7302" s="3">
        <v>3</v>
      </c>
      <c r="P7302" s="151">
        <v>455212</v>
      </c>
      <c r="Q7302" s="48">
        <f>+FACTURACION[[#This Row],[CANTIDAD]]*FACTURACION[[#This Row],[VR UNITARIO]]/1000</f>
        <v>1365.636</v>
      </c>
      <c r="R7302" s="44" t="str">
        <f>+VLOOKUP(FACTURACION[[#This Row],[NIT]],TABLACLIENTE,5,FALSE)</f>
        <v>IBAGUE</v>
      </c>
    </row>
    <row r="7303" spans="3:18">
      <c r="C7303" s="29">
        <v>2021</v>
      </c>
      <c r="D7303" s="30" t="s">
        <v>84</v>
      </c>
      <c r="E7303" s="30">
        <f>MONTH(FACTURACION[[#This Row],[MES]]&amp;1)</f>
        <v>5</v>
      </c>
      <c r="F7303" s="223">
        <f>DATE(FACTURACION[[#This Row],[AÑO]],FACTURACION[[#This Row],[Mes numero]],1)</f>
        <v>44317</v>
      </c>
      <c r="G7303" s="160" t="s">
        <v>5861</v>
      </c>
      <c r="H7303" s="25">
        <v>860510315</v>
      </c>
      <c r="I7303" s="44" t="str">
        <f>+VLOOKUP(FACTURACION[[#This Row],[NIT]],TABLACLIENTE,2,FALSE)</f>
        <v>INVERSIONES ALIS SAS</v>
      </c>
      <c r="J7303" s="3" t="s">
        <v>1677</v>
      </c>
      <c r="K7303" s="44" t="str">
        <f>+VLOOKUP(FACTURACION[[#This Row],[REFERENCIA]],CODINV,2,FALSE)</f>
        <v>MEDIDOR BK 250</v>
      </c>
      <c r="L7303" s="44" t="str">
        <f>IF(VLOOKUP(FACTURACION[[#This Row],[REFERENCIA]],CODINV,3,FALSE)=0,"",VLOOKUP(FACTURACION[[#This Row],[REFERENCIA]],CODINV,3,FALSE))</f>
        <v/>
      </c>
      <c r="M7303" s="44" t="str">
        <f>+VLOOKUP(FACTURACION[[#This Row],[REFERENCIA]],CODINV,4,FALSE)</f>
        <v>MEDIDORES</v>
      </c>
      <c r="N7303" s="44" t="str">
        <f>+VLOOKUP(FACTURACION[[#This Row],[REFERENCIA]],CODINV,5,FALSE)</f>
        <v>HONEYWELL</v>
      </c>
      <c r="O7303" s="3">
        <v>1</v>
      </c>
      <c r="P7303" s="151">
        <v>445245.78</v>
      </c>
      <c r="Q7303" s="48">
        <f>+FACTURACION[[#This Row],[CANTIDAD]]*FACTURACION[[#This Row],[VR UNITARIO]]/1000</f>
        <v>445.24578000000002</v>
      </c>
      <c r="R7303" s="44" t="str">
        <f>+VLOOKUP(FACTURACION[[#This Row],[NIT]],TABLACLIENTE,5,FALSE)</f>
        <v>VILLAVICENCIO</v>
      </c>
    </row>
    <row r="7304" spans="3:18">
      <c r="C7304" s="29">
        <v>2021</v>
      </c>
      <c r="D7304" s="30" t="s">
        <v>84</v>
      </c>
      <c r="E7304" s="30">
        <f>MONTH(FACTURACION[[#This Row],[MES]]&amp;1)</f>
        <v>5</v>
      </c>
      <c r="F7304" s="223">
        <f>DATE(FACTURACION[[#This Row],[AÑO]],FACTURACION[[#This Row],[Mes numero]],1)</f>
        <v>44317</v>
      </c>
      <c r="G7304" s="160" t="s">
        <v>5862</v>
      </c>
      <c r="H7304" s="25">
        <v>890501073</v>
      </c>
      <c r="I7304" s="44" t="str">
        <f>+VLOOKUP(FACTURACION[[#This Row],[NIT]],TABLACLIENTE,2,FALSE)</f>
        <v>COMERCIAL INDUSTRIAL NACIONAL S.A. CINSA</v>
      </c>
      <c r="J7304" s="3" t="s">
        <v>5873</v>
      </c>
      <c r="K7304" s="44" t="str">
        <f>+VLOOKUP(FACTURACION[[#This Row],[REFERENCIA]],CODINV,2,FALSE)</f>
        <v>VLV INTERNA ROSCADA 2" 250GPM</v>
      </c>
      <c r="L7304" s="44" t="str">
        <f>IF(VLOOKUP(FACTURACION[[#This Row],[REFERENCIA]],CODINV,3,FALSE)=0,"",VLOOKUP(FACTURACION[[#This Row],[REFERENCIA]],CODINV,3,FALSE))</f>
        <v>A3212R250</v>
      </c>
      <c r="M7304" s="44" t="str">
        <f>+VLOOKUP(FACTURACION[[#This Row],[REFERENCIA]],CODINV,4,FALSE)</f>
        <v>VÁLVULAS Y MULTIVÁLVULAS</v>
      </c>
      <c r="N7304" s="44" t="str">
        <f>+VLOOKUP(FACTURACION[[#This Row],[REFERENCIA]],CODINV,5,FALSE)</f>
        <v>REGO</v>
      </c>
      <c r="O7304" s="3">
        <v>2</v>
      </c>
      <c r="P7304" s="151">
        <v>2385977.6</v>
      </c>
      <c r="Q7304" s="48">
        <f>+FACTURACION[[#This Row],[CANTIDAD]]*FACTURACION[[#This Row],[VR UNITARIO]]/1000</f>
        <v>4771.9552000000003</v>
      </c>
      <c r="R7304" s="44" t="str">
        <f>+VLOOKUP(FACTURACION[[#This Row],[NIT]],TABLACLIENTE,5,FALSE)</f>
        <v>CUCUTA</v>
      </c>
    </row>
    <row r="7305" spans="3:18">
      <c r="C7305" s="29">
        <v>2021</v>
      </c>
      <c r="D7305" s="30" t="s">
        <v>84</v>
      </c>
      <c r="E7305" s="30">
        <f>MONTH(FACTURACION[[#This Row],[MES]]&amp;1)</f>
        <v>5</v>
      </c>
      <c r="F7305" s="223">
        <f>DATE(FACTURACION[[#This Row],[AÑO]],FACTURACION[[#This Row],[Mes numero]],1)</f>
        <v>44317</v>
      </c>
      <c r="G7305" s="160" t="s">
        <v>5862</v>
      </c>
      <c r="H7305" s="25">
        <v>890501073</v>
      </c>
      <c r="I7305" s="44" t="str">
        <f>+VLOOKUP(FACTURACION[[#This Row],[NIT]],TABLACLIENTE,2,FALSE)</f>
        <v>COMERCIAL INDUSTRIAL NACIONAL S.A. CINSA</v>
      </c>
      <c r="J7305" s="3" t="s">
        <v>5711</v>
      </c>
      <c r="K7305" s="44" t="str">
        <f>+VLOOKUP(FACTURACION[[#This Row],[REFERENCIA]],CODINV,2,FALSE)</f>
        <v>ACTUADOR NEUMATICO 3"</v>
      </c>
      <c r="L7305" s="44" t="str">
        <f>IF(VLOOKUP(FACTURACION[[#This Row],[REFERENCIA]],CODINV,3,FALSE)=0,"",VLOOKUP(FACTURACION[[#This Row],[REFERENCIA]],CODINV,3,FALSE))</f>
        <v>A3213RA</v>
      </c>
      <c r="M7305" s="44" t="str">
        <f>+VLOOKUP(FACTURACION[[#This Row],[REFERENCIA]],CODINV,4,FALSE)</f>
        <v>REPUESTOS Y ACCESORIOS</v>
      </c>
      <c r="N7305" s="44" t="str">
        <f>+VLOOKUP(FACTURACION[[#This Row],[REFERENCIA]],CODINV,5,FALSE)</f>
        <v>REGO</v>
      </c>
      <c r="O7305" s="3">
        <v>2</v>
      </c>
      <c r="P7305" s="151">
        <v>830357.48</v>
      </c>
      <c r="Q7305" s="48">
        <f>+FACTURACION[[#This Row],[CANTIDAD]]*FACTURACION[[#This Row],[VR UNITARIO]]/1000</f>
        <v>1660.71496</v>
      </c>
      <c r="R7305" s="44" t="str">
        <f>+VLOOKUP(FACTURACION[[#This Row],[NIT]],TABLACLIENTE,5,FALSE)</f>
        <v>CUCUTA</v>
      </c>
    </row>
    <row r="7306" spans="3:18">
      <c r="C7306" s="29">
        <v>2021</v>
      </c>
      <c r="D7306" s="30" t="s">
        <v>84</v>
      </c>
      <c r="E7306" s="30">
        <f>MONTH(FACTURACION[[#This Row],[MES]]&amp;1)</f>
        <v>5</v>
      </c>
      <c r="F7306" s="223">
        <f>DATE(FACTURACION[[#This Row],[AÑO]],FACTURACION[[#This Row],[Mes numero]],1)</f>
        <v>44317</v>
      </c>
      <c r="G7306" s="160" t="s">
        <v>5863</v>
      </c>
      <c r="H7306" s="25">
        <v>900175830</v>
      </c>
      <c r="I7306" s="44" t="str">
        <f>+VLOOKUP(FACTURACION[[#This Row],[NIT]],TABLACLIENTE,2,FALSE)</f>
        <v xml:space="preserve">COMBUSTIBLES LIQUIDOS DE COLOMBIA S.A E.S.P  (CLC S.A E.S.P)
</v>
      </c>
      <c r="J7306" s="3" t="s">
        <v>122</v>
      </c>
      <c r="K7306" s="44" t="str">
        <f>+VLOOKUP(FACTURACION[[#This Row],[REFERENCIA]],CODINV,2,FALSE)</f>
        <v>EMPAQUES PARA PISTONES DE LLENADO</v>
      </c>
      <c r="L7306" s="44" t="str">
        <f>IF(VLOOKUP(FACTURACION[[#This Row],[REFERENCIA]],CODINV,3,FALSE)=0,"",VLOOKUP(FACTURACION[[#This Row],[REFERENCIA]],CODINV,3,FALSE))</f>
        <v/>
      </c>
      <c r="M7306" s="44" t="str">
        <f>+VLOOKUP(FACTURACION[[#This Row],[REFERENCIA]],CODINV,4,FALSE)</f>
        <v>REPUESTOS Y ACCESORIOS</v>
      </c>
      <c r="N7306" s="44" t="str">
        <f>+VLOOKUP(FACTURACION[[#This Row],[REFERENCIA]],CODINV,5,FALSE)</f>
        <v>CAVAGNA</v>
      </c>
      <c r="O7306" s="3">
        <v>1000</v>
      </c>
      <c r="P7306" s="151">
        <v>3176</v>
      </c>
      <c r="Q7306" s="48">
        <f>+FACTURACION[[#This Row],[CANTIDAD]]*FACTURACION[[#This Row],[VR UNITARIO]]/1000</f>
        <v>3176</v>
      </c>
      <c r="R7306" s="44" t="str">
        <f>+VLOOKUP(FACTURACION[[#This Row],[NIT]],TABLACLIENTE,5,FALSE)</f>
        <v>BOGOTÁ D.C.</v>
      </c>
    </row>
    <row r="7307" spans="3:18">
      <c r="C7307" s="29">
        <v>2021</v>
      </c>
      <c r="D7307" s="30" t="s">
        <v>84</v>
      </c>
      <c r="E7307" s="30">
        <f>MONTH(FACTURACION[[#This Row],[MES]]&amp;1)</f>
        <v>5</v>
      </c>
      <c r="F7307" s="223">
        <f>DATE(FACTURACION[[#This Row],[AÑO]],FACTURACION[[#This Row],[Mes numero]],1)</f>
        <v>44317</v>
      </c>
      <c r="G7307" s="160" t="s">
        <v>5864</v>
      </c>
      <c r="H7307" s="25">
        <v>800218682</v>
      </c>
      <c r="I7307" s="44" t="str">
        <f>+VLOOKUP(FACTURACION[[#This Row],[NIT]],TABLACLIENTE,2,FALSE)</f>
        <v>GASES DEL CUSIANA S.A E.S.P. (CUSIANAGAS S.A E.S.P)</v>
      </c>
      <c r="J7307" s="3" t="s">
        <v>262</v>
      </c>
      <c r="K7307" s="44" t="str">
        <f>+VLOOKUP(FACTURACION[[#This Row],[REFERENCIA]],CODINV,2,FALSE)</f>
        <v>MEDIDOR AL-425 C:1 1/4" MAOP 25 PSIG</v>
      </c>
      <c r="L7307" s="44" t="str">
        <f>IF(VLOOKUP(FACTURACION[[#This Row],[REFERENCIA]],CODINV,3,FALSE)=0,"",VLOOKUP(FACTURACION[[#This Row],[REFERENCIA]],CODINV,3,FALSE))</f>
        <v/>
      </c>
      <c r="M7307" s="44" t="str">
        <f>+VLOOKUP(FACTURACION[[#This Row],[REFERENCIA]],CODINV,4,FALSE)</f>
        <v>MEDIDORES</v>
      </c>
      <c r="N7307" s="44" t="str">
        <f>+VLOOKUP(FACTURACION[[#This Row],[REFERENCIA]],CODINV,5,FALSE)</f>
        <v>HONEYWELL</v>
      </c>
      <c r="O7307" s="3">
        <v>1</v>
      </c>
      <c r="P7307" s="151">
        <v>691748.8</v>
      </c>
      <c r="Q7307" s="48">
        <f>+FACTURACION[[#This Row],[CANTIDAD]]*FACTURACION[[#This Row],[VR UNITARIO]]/1000</f>
        <v>691.74880000000007</v>
      </c>
      <c r="R7307" s="44" t="str">
        <f>+VLOOKUP(FACTURACION[[#This Row],[NIT]],TABLACLIENTE,5,FALSE)</f>
        <v>YOPAL</v>
      </c>
    </row>
    <row r="7308" spans="3:18">
      <c r="C7308" s="29">
        <v>2021</v>
      </c>
      <c r="D7308" s="30" t="s">
        <v>84</v>
      </c>
      <c r="E7308" s="30">
        <f>MONTH(FACTURACION[[#This Row],[MES]]&amp;1)</f>
        <v>5</v>
      </c>
      <c r="F7308" s="223">
        <f>DATE(FACTURACION[[#This Row],[AÑO]],FACTURACION[[#This Row],[Mes numero]],1)</f>
        <v>44317</v>
      </c>
      <c r="G7308" s="160" t="s">
        <v>5865</v>
      </c>
      <c r="H7308" s="25">
        <v>800167643</v>
      </c>
      <c r="I7308" s="44" t="str">
        <f>+VLOOKUP(FACTURACION[[#This Row],[NIT]],TABLACLIENTE,2,FALSE)</f>
        <v>GASES DE OCCIDENTE S.A. E.S.P. (GDO)</v>
      </c>
      <c r="J7308" s="3" t="s">
        <v>489</v>
      </c>
      <c r="K7308" s="44" t="str">
        <f>+VLOOKUP(FACTURACION[[#This Row],[REFERENCIA]],CODINV,2,FALSE)</f>
        <v>COUPLING MECANICO ELSTER 1/2</v>
      </c>
      <c r="L7308" s="44" t="str">
        <f>IF(VLOOKUP(FACTURACION[[#This Row],[REFERENCIA]],CODINV,3,FALSE)=0,"",VLOOKUP(FACTURACION[[#This Row],[REFERENCIA]],CODINV,3,FALSE))</f>
        <v>50056</v>
      </c>
      <c r="M7308" s="44" t="str">
        <f>+VLOOKUP(FACTURACION[[#This Row],[REFERENCIA]],CODINV,4,FALSE)</f>
        <v>REPUESTOS Y ACCESORIOS</v>
      </c>
      <c r="N7308" s="44" t="str">
        <f>+VLOOKUP(FACTURACION[[#This Row],[REFERENCIA]],CODINV,5,FALSE)</f>
        <v>HONEYWELL</v>
      </c>
      <c r="O7308" s="3">
        <v>10</v>
      </c>
      <c r="P7308" s="151">
        <v>59882.97</v>
      </c>
      <c r="Q7308" s="48">
        <f>+FACTURACION[[#This Row],[CANTIDAD]]*FACTURACION[[#This Row],[VR UNITARIO]]/1000</f>
        <v>598.8297</v>
      </c>
      <c r="R7308" s="44" t="str">
        <f>+VLOOKUP(FACTURACION[[#This Row],[NIT]],TABLACLIENTE,5,FALSE)</f>
        <v>CALI</v>
      </c>
    </row>
    <row r="7309" spans="3:18">
      <c r="C7309" s="29">
        <v>2021</v>
      </c>
      <c r="D7309" s="30" t="s">
        <v>84</v>
      </c>
      <c r="E7309" s="30">
        <f>MONTH(FACTURACION[[#This Row],[MES]]&amp;1)</f>
        <v>5</v>
      </c>
      <c r="F7309" s="223">
        <f>DATE(FACTURACION[[#This Row],[AÑO]],FACTURACION[[#This Row],[Mes numero]],1)</f>
        <v>44317</v>
      </c>
      <c r="G7309" s="160" t="s">
        <v>5865</v>
      </c>
      <c r="H7309" s="25">
        <v>800167643</v>
      </c>
      <c r="I7309" s="44" t="str">
        <f>+VLOOKUP(FACTURACION[[#This Row],[NIT]],TABLACLIENTE,2,FALSE)</f>
        <v>GASES DE OCCIDENTE S.A. E.S.P. (GDO)</v>
      </c>
      <c r="J7309" s="3" t="s">
        <v>217</v>
      </c>
      <c r="K7309" s="44" t="str">
        <f>+VLOOKUP(FACTURACION[[#This Row],[REFERENCIA]],CODINV,2,FALSE)</f>
        <v>COUPLING ELSTER MECANICO DE 3/4 IPS</v>
      </c>
      <c r="L7309" s="44" t="str">
        <f>IF(VLOOKUP(FACTURACION[[#This Row],[REFERENCIA]],CODINV,3,FALSE)=0,"",VLOOKUP(FACTURACION[[#This Row],[REFERENCIA]],CODINV,3,FALSE))</f>
        <v>50175</v>
      </c>
      <c r="M7309" s="44" t="str">
        <f>+VLOOKUP(FACTURACION[[#This Row],[REFERENCIA]],CODINV,4,FALSE)</f>
        <v>REPUESTOS Y ACCESORIOS</v>
      </c>
      <c r="N7309" s="44" t="str">
        <f>+VLOOKUP(FACTURACION[[#This Row],[REFERENCIA]],CODINV,5,FALSE)</f>
        <v>HONEYWELL</v>
      </c>
      <c r="O7309" s="3">
        <v>93</v>
      </c>
      <c r="P7309" s="151">
        <v>116525.05</v>
      </c>
      <c r="Q7309" s="48">
        <f>+FACTURACION[[#This Row],[CANTIDAD]]*FACTURACION[[#This Row],[VR UNITARIO]]/1000</f>
        <v>10836.82965</v>
      </c>
      <c r="R7309" s="44" t="str">
        <f>+VLOOKUP(FACTURACION[[#This Row],[NIT]],TABLACLIENTE,5,FALSE)</f>
        <v>CALI</v>
      </c>
    </row>
    <row r="7310" spans="3:18">
      <c r="C7310" s="29">
        <v>2021</v>
      </c>
      <c r="D7310" s="30" t="s">
        <v>84</v>
      </c>
      <c r="E7310" s="30">
        <f>MONTH(FACTURACION[[#This Row],[MES]]&amp;1)</f>
        <v>5</v>
      </c>
      <c r="F7310" s="223">
        <f>DATE(FACTURACION[[#This Row],[AÑO]],FACTURACION[[#This Row],[Mes numero]],1)</f>
        <v>44317</v>
      </c>
      <c r="G7310" s="160" t="s">
        <v>5866</v>
      </c>
      <c r="H7310" s="25">
        <v>860003981</v>
      </c>
      <c r="I7310" s="44" t="str">
        <f>+VLOOKUP(FACTURACION[[#This Row],[NIT]],TABLACLIENTE,2,FALSE)</f>
        <v>COLMAQUINAS S.A.</v>
      </c>
      <c r="J7310" s="3" t="s">
        <v>5135</v>
      </c>
      <c r="K7310" s="44" t="str">
        <f>+VLOOKUP(FACTURACION[[#This Row],[REFERENCIA]],CODINV,2,FALSE)</f>
        <v>REGULADOR 1813B 2"</v>
      </c>
      <c r="L7310" s="44" t="str">
        <f>IF(VLOOKUP(FACTURACION[[#This Row],[REFERENCIA]],CODINV,3,FALSE)=0,"",VLOOKUP(FACTURACION[[#This Row],[REFERENCIA]],CODINV,3,FALSE))</f>
        <v/>
      </c>
      <c r="M7310" s="44" t="str">
        <f>+VLOOKUP(FACTURACION[[#This Row],[REFERENCIA]],CODINV,4,FALSE)</f>
        <v>REGULADORES</v>
      </c>
      <c r="N7310" s="44" t="str">
        <f>+VLOOKUP(FACTURACION[[#This Row],[REFERENCIA]],CODINV,5,FALSE)</f>
        <v>HONEYWELL</v>
      </c>
      <c r="O7310" s="3">
        <v>1</v>
      </c>
      <c r="P7310" s="151">
        <v>2050319</v>
      </c>
      <c r="Q7310" s="48">
        <f>+FACTURACION[[#This Row],[CANTIDAD]]*FACTURACION[[#This Row],[VR UNITARIO]]/1000</f>
        <v>2050.319</v>
      </c>
      <c r="R7310" s="44" t="str">
        <f>+VLOOKUP(FACTURACION[[#This Row],[NIT]],TABLACLIENTE,5,FALSE)</f>
        <v>BOGOTÁ D.C.</v>
      </c>
    </row>
    <row r="7311" spans="3:18">
      <c r="C7311" s="29">
        <v>2021</v>
      </c>
      <c r="D7311" s="30" t="s">
        <v>84</v>
      </c>
      <c r="E7311" s="30">
        <f>MONTH(FACTURACION[[#This Row],[MES]]&amp;1)</f>
        <v>5</v>
      </c>
      <c r="F7311" s="223">
        <f>DATE(FACTURACION[[#This Row],[AÑO]],FACTURACION[[#This Row],[Mes numero]],1)</f>
        <v>44317</v>
      </c>
      <c r="G7311" s="160" t="s">
        <v>5867</v>
      </c>
      <c r="H7311" s="25">
        <v>890503900</v>
      </c>
      <c r="I7311" s="44" t="str">
        <f>+VLOOKUP(FACTURACION[[#This Row],[NIT]],TABLACLIENTE,2,FALSE)</f>
        <v>GASES DEL ORIENTE S.A. E.S.P.</v>
      </c>
      <c r="J7311" s="3" t="s">
        <v>132</v>
      </c>
      <c r="K7311" s="44" t="str">
        <f>+VLOOKUP(FACTURACION[[#This Row],[REFERENCIA]],CODINV,2,FALSE)</f>
        <v>KIT REPARACION BUNA N 80</v>
      </c>
      <c r="L7311" s="44" t="str">
        <f>IF(VLOOKUP(FACTURACION[[#This Row],[REFERENCIA]],CODINV,3,FALSE)=0,"",VLOOKUP(FACTURACION[[#This Row],[REFERENCIA]],CODINV,3,FALSE))</f>
        <v>73914K010</v>
      </c>
      <c r="M7311" s="44" t="str">
        <f>+VLOOKUP(FACTURACION[[#This Row],[REFERENCIA]],CODINV,4,FALSE)</f>
        <v>REPUESTOS Y ACCESORIOS</v>
      </c>
      <c r="N7311" s="44" t="str">
        <f>+VLOOKUP(FACTURACION[[#This Row],[REFERENCIA]],CODINV,5,FALSE)</f>
        <v>HONEYWELL</v>
      </c>
      <c r="O7311" s="3">
        <v>50</v>
      </c>
      <c r="P7311" s="151">
        <v>129834</v>
      </c>
      <c r="Q7311" s="48">
        <f>+FACTURACION[[#This Row],[CANTIDAD]]*FACTURACION[[#This Row],[VR UNITARIO]]/1000</f>
        <v>6491.7</v>
      </c>
      <c r="R7311" s="44" t="str">
        <f>+VLOOKUP(FACTURACION[[#This Row],[NIT]],TABLACLIENTE,5,FALSE)</f>
        <v>CUCUTA</v>
      </c>
    </row>
    <row r="7312" spans="3:18">
      <c r="C7312" s="29">
        <v>2021</v>
      </c>
      <c r="D7312" s="30" t="s">
        <v>84</v>
      </c>
      <c r="E7312" s="30">
        <f>MONTH(FACTURACION[[#This Row],[MES]]&amp;1)</f>
        <v>5</v>
      </c>
      <c r="F7312" s="223">
        <f>DATE(FACTURACION[[#This Row],[AÑO]],FACTURACION[[#This Row],[Mes numero]],1)</f>
        <v>44317</v>
      </c>
      <c r="G7312" s="160" t="s">
        <v>5867</v>
      </c>
      <c r="H7312" s="25">
        <v>890503900</v>
      </c>
      <c r="I7312" s="44" t="str">
        <f>+VLOOKUP(FACTURACION[[#This Row],[NIT]],TABLACLIENTE,2,FALSE)</f>
        <v>GASES DEL ORIENTE S.A. E.S.P.</v>
      </c>
      <c r="J7312" s="3" t="s">
        <v>574</v>
      </c>
      <c r="K7312" s="44" t="str">
        <f>+VLOOKUP(FACTURACION[[#This Row],[REFERENCIA]],CODINV,2,FALSE)</f>
        <v>FILTER ASSEMBY (INSPIRATOR)</v>
      </c>
      <c r="L7312" s="44" t="str">
        <f>IF(VLOOKUP(FACTURACION[[#This Row],[REFERENCIA]],CODINV,3,FALSE)=0,"",VLOOKUP(FACTURACION[[#This Row],[REFERENCIA]],CODINV,3,FALSE))</f>
        <v>74074K001</v>
      </c>
      <c r="M7312" s="44" t="str">
        <f>+VLOOKUP(FACTURACION[[#This Row],[REFERENCIA]],CODINV,4,FALSE)</f>
        <v>FILTROS</v>
      </c>
      <c r="N7312" s="44" t="str">
        <f>+VLOOKUP(FACTURACION[[#This Row],[REFERENCIA]],CODINV,5,FALSE)</f>
        <v>HONEYWELL</v>
      </c>
      <c r="O7312" s="3">
        <v>40</v>
      </c>
      <c r="P7312" s="151">
        <v>195703</v>
      </c>
      <c r="Q7312" s="48">
        <f>+FACTURACION[[#This Row],[CANTIDAD]]*FACTURACION[[#This Row],[VR UNITARIO]]/1000</f>
        <v>7828.12</v>
      </c>
      <c r="R7312" s="44" t="str">
        <f>+VLOOKUP(FACTURACION[[#This Row],[NIT]],TABLACLIENTE,5,FALSE)</f>
        <v>CUCUTA</v>
      </c>
    </row>
    <row r="7313" spans="3:18">
      <c r="C7313" s="29">
        <v>2021</v>
      </c>
      <c r="D7313" s="30" t="s">
        <v>84</v>
      </c>
      <c r="E7313" s="30">
        <f>MONTH(FACTURACION[[#This Row],[MES]]&amp;1)</f>
        <v>5</v>
      </c>
      <c r="F7313" s="223">
        <f>DATE(FACTURACION[[#This Row],[AÑO]],FACTURACION[[#This Row],[Mes numero]],1)</f>
        <v>44317</v>
      </c>
      <c r="G7313" s="160" t="s">
        <v>5868</v>
      </c>
      <c r="H7313" s="25">
        <v>890501073</v>
      </c>
      <c r="I7313" s="44" t="str">
        <f>+VLOOKUP(FACTURACION[[#This Row],[NIT]],TABLACLIENTE,2,FALSE)</f>
        <v>COMERCIAL INDUSTRIAL NACIONAL S.A. CINSA</v>
      </c>
      <c r="J7313" s="3" t="s">
        <v>78</v>
      </c>
      <c r="K7313" s="44" t="str">
        <f>+VLOOKUP(FACTURACION[[#This Row],[REFERENCIA]],CODINV,2,FALSE)</f>
        <v>VALVULA DE ALIVIO SEMINTERNA 1 1/4"</v>
      </c>
      <c r="L7313" s="44" t="str">
        <f>IF(VLOOKUP(FACTURACION[[#This Row],[REFERENCIA]],CODINV,3,FALSE)=0,"",VLOOKUP(FACTURACION[[#This Row],[REFERENCIA]],CODINV,3,FALSE))</f>
        <v>8685G</v>
      </c>
      <c r="M7313" s="44" t="str">
        <f>+VLOOKUP(FACTURACION[[#This Row],[REFERENCIA]],CODINV,4,FALSE)</f>
        <v>VÁLVULAS Y MULTIVÁLVULAS</v>
      </c>
      <c r="N7313" s="44" t="str">
        <f>+VLOOKUP(FACTURACION[[#This Row],[REFERENCIA]],CODINV,5,FALSE)</f>
        <v>REGO</v>
      </c>
      <c r="O7313" s="3">
        <v>42</v>
      </c>
      <c r="P7313" s="151">
        <v>190498.16</v>
      </c>
      <c r="Q7313" s="48">
        <f>+FACTURACION[[#This Row],[CANTIDAD]]*FACTURACION[[#This Row],[VR UNITARIO]]/1000</f>
        <v>8000.9227199999996</v>
      </c>
      <c r="R7313" s="44" t="str">
        <f>+VLOOKUP(FACTURACION[[#This Row],[NIT]],TABLACLIENTE,5,FALSE)</f>
        <v>CUCUTA</v>
      </c>
    </row>
    <row r="7314" spans="3:18">
      <c r="C7314" s="29">
        <v>2021</v>
      </c>
      <c r="D7314" s="30" t="s">
        <v>84</v>
      </c>
      <c r="E7314" s="30">
        <f>MONTH(FACTURACION[[#This Row],[MES]]&amp;1)</f>
        <v>5</v>
      </c>
      <c r="F7314" s="223">
        <f>DATE(FACTURACION[[#This Row],[AÑO]],FACTURACION[[#This Row],[Mes numero]],1)</f>
        <v>44317</v>
      </c>
      <c r="G7314" s="160" t="s">
        <v>5868</v>
      </c>
      <c r="H7314" s="25">
        <v>890501073</v>
      </c>
      <c r="I7314" s="44" t="str">
        <f>+VLOOKUP(FACTURACION[[#This Row],[NIT]],TABLACLIENTE,2,FALSE)</f>
        <v>COMERCIAL INDUSTRIAL NACIONAL S.A. CINSA</v>
      </c>
      <c r="J7314" s="3" t="s">
        <v>5409</v>
      </c>
      <c r="K7314" s="44" t="str">
        <f>+VLOOKUP(FACTURACION[[#This Row],[REFERENCIA]],CODINV,2,FALSE)</f>
        <v>VLV DE LLENADO 1 1/4"</v>
      </c>
      <c r="L7314" s="44" t="str">
        <f>IF(VLOOKUP(FACTURACION[[#This Row],[REFERENCIA]],CODINV,3,FALSE)=0,"",VLOOKUP(FACTURACION[[#This Row],[REFERENCIA]],CODINV,3,FALSE))</f>
        <v>7579CT</v>
      </c>
      <c r="M7314" s="44" t="str">
        <f>+VLOOKUP(FACTURACION[[#This Row],[REFERENCIA]],CODINV,4,FALSE)</f>
        <v>VÁLVULAS Y MULTIVÁLVULAS</v>
      </c>
      <c r="N7314" s="44" t="str">
        <f>+VLOOKUP(FACTURACION[[#This Row],[REFERENCIA]],CODINV,5,FALSE)</f>
        <v>REGO</v>
      </c>
      <c r="O7314" s="3">
        <v>28</v>
      </c>
      <c r="P7314" s="151">
        <v>99248.94</v>
      </c>
      <c r="Q7314" s="48">
        <f>+FACTURACION[[#This Row],[CANTIDAD]]*FACTURACION[[#This Row],[VR UNITARIO]]/1000</f>
        <v>2778.9703200000004</v>
      </c>
      <c r="R7314" s="44" t="str">
        <f>+VLOOKUP(FACTURACION[[#This Row],[NIT]],TABLACLIENTE,5,FALSE)</f>
        <v>CUCUTA</v>
      </c>
    </row>
    <row r="7315" spans="3:18">
      <c r="C7315" s="29">
        <v>2021</v>
      </c>
      <c r="D7315" s="30" t="s">
        <v>84</v>
      </c>
      <c r="E7315" s="30">
        <f>MONTH(FACTURACION[[#This Row],[MES]]&amp;1)</f>
        <v>5</v>
      </c>
      <c r="F7315" s="223">
        <f>DATE(FACTURACION[[#This Row],[AÑO]],FACTURACION[[#This Row],[Mes numero]],1)</f>
        <v>44317</v>
      </c>
      <c r="G7315" s="160" t="s">
        <v>5869</v>
      </c>
      <c r="H7315" s="25">
        <v>890501073</v>
      </c>
      <c r="I7315" s="44" t="str">
        <f>+VLOOKUP(FACTURACION[[#This Row],[NIT]],TABLACLIENTE,2,FALSE)</f>
        <v>COMERCIAL INDUSTRIAL NACIONAL S.A. CINSA</v>
      </c>
      <c r="J7315" s="3" t="s">
        <v>68</v>
      </c>
      <c r="K7315" s="44" t="str">
        <f>+VLOOKUP(FACTURACION[[#This Row],[REFERENCIA]],CODINV,2,FALSE)</f>
        <v>VALVULA DE CIERRE DE EMERENCIA 2"</v>
      </c>
      <c r="L7315" s="44" t="str">
        <f>IF(VLOOKUP(FACTURACION[[#This Row],[REFERENCIA]],CODINV,3,FALSE)=0,"",VLOOKUP(FACTURACION[[#This Row],[REFERENCIA]],CODINV,3,FALSE))</f>
        <v>6016</v>
      </c>
      <c r="M7315" s="44" t="str">
        <f>+VLOOKUP(FACTURACION[[#This Row],[REFERENCIA]],CODINV,4,FALSE)</f>
        <v>VÁLVULAS Y MULTIVÁLVULAS</v>
      </c>
      <c r="N7315" s="44" t="str">
        <f>+VLOOKUP(FACTURACION[[#This Row],[REFERENCIA]],CODINV,5,FALSE)</f>
        <v>REGO</v>
      </c>
      <c r="O7315" s="3">
        <v>4</v>
      </c>
      <c r="P7315" s="151">
        <v>3263028.66</v>
      </c>
      <c r="Q7315" s="48">
        <f>+FACTURACION[[#This Row],[CANTIDAD]]*FACTURACION[[#This Row],[VR UNITARIO]]/1000</f>
        <v>13052.11464</v>
      </c>
      <c r="R7315" s="44" t="str">
        <f>+VLOOKUP(FACTURACION[[#This Row],[NIT]],TABLACLIENTE,5,FALSE)</f>
        <v>CUCUTA</v>
      </c>
    </row>
    <row r="7316" spans="3:18">
      <c r="C7316" s="29">
        <v>2021</v>
      </c>
      <c r="D7316" s="30" t="s">
        <v>84</v>
      </c>
      <c r="E7316" s="30">
        <f>MONTH(FACTURACION[[#This Row],[MES]]&amp;1)</f>
        <v>5</v>
      </c>
      <c r="F7316" s="223">
        <f>DATE(FACTURACION[[#This Row],[AÑO]],FACTURACION[[#This Row],[Mes numero]],1)</f>
        <v>44317</v>
      </c>
      <c r="G7316" s="160" t="s">
        <v>5869</v>
      </c>
      <c r="H7316" s="25">
        <v>890501073</v>
      </c>
      <c r="I7316" s="44" t="str">
        <f>+VLOOKUP(FACTURACION[[#This Row],[NIT]],TABLACLIENTE,2,FALSE)</f>
        <v>COMERCIAL INDUSTRIAL NACIONAL S.A. CINSA</v>
      </c>
      <c r="J7316" s="3" t="s">
        <v>5138</v>
      </c>
      <c r="K7316" s="44" t="str">
        <f>+VLOOKUP(FACTURACION[[#This Row],[REFERENCIA]],CODINV,2,FALSE)</f>
        <v>VALVULA ESV 1 1/4</v>
      </c>
      <c r="L7316" s="44" t="str">
        <f>IF(VLOOKUP(FACTURACION[[#This Row],[REFERENCIA]],CODINV,3,FALSE)=0,"",VLOOKUP(FACTURACION[[#This Row],[REFERENCIA]],CODINV,3,FALSE))</f>
        <v>3165CT</v>
      </c>
      <c r="M7316" s="44" t="str">
        <f>+VLOOKUP(FACTURACION[[#This Row],[REFERENCIA]],CODINV,4,FALSE)</f>
        <v>VÁLVULAS Y MULTIVÁLVULAS</v>
      </c>
      <c r="N7316" s="44" t="str">
        <f>+VLOOKUP(FACTURACION[[#This Row],[REFERENCIA]],CODINV,5,FALSE)</f>
        <v>REGO</v>
      </c>
      <c r="O7316" s="3">
        <v>24</v>
      </c>
      <c r="P7316" s="151">
        <v>7364.23</v>
      </c>
      <c r="Q7316" s="48">
        <f>+FACTURACION[[#This Row],[CANTIDAD]]*FACTURACION[[#This Row],[VR UNITARIO]]/1000</f>
        <v>176.74151999999998</v>
      </c>
      <c r="R7316" s="44" t="str">
        <f>+VLOOKUP(FACTURACION[[#This Row],[NIT]],TABLACLIENTE,5,FALSE)</f>
        <v>CUCUTA</v>
      </c>
    </row>
    <row r="7317" spans="3:18">
      <c r="C7317" s="29">
        <v>2021</v>
      </c>
      <c r="D7317" s="30" t="s">
        <v>84</v>
      </c>
      <c r="E7317" s="30">
        <f>MONTH(FACTURACION[[#This Row],[MES]]&amp;1)</f>
        <v>5</v>
      </c>
      <c r="F7317" s="223">
        <f>DATE(FACTURACION[[#This Row],[AÑO]],FACTURACION[[#This Row],[Mes numero]],1)</f>
        <v>44317</v>
      </c>
      <c r="G7317" s="160" t="s">
        <v>5870</v>
      </c>
      <c r="H7317" s="25">
        <v>890500726</v>
      </c>
      <c r="I7317" s="44" t="str">
        <f>+VLOOKUP(FACTURACION[[#This Row],[NIT]],TABLACLIENTE,2,FALSE)</f>
        <v>NORTESANTANDEREANA DE GAS S.A. E.S.P (NORGAS S.A. E.S.P.)</v>
      </c>
      <c r="J7317" s="3" t="s">
        <v>708</v>
      </c>
      <c r="K7317" s="44" t="str">
        <f>+VLOOKUP(FACTURACION[[#This Row],[REFERENCIA]],CODINV,2,FALSE)</f>
        <v>REGULADOR PRIMERA ETAPA 1-15 PSI A1/4 NPT</v>
      </c>
      <c r="L7317" s="44" t="str">
        <f>IF(VLOOKUP(FACTURACION[[#This Row],[REFERENCIA]],CODINV,3,FALSE)=0,"",VLOOKUP(FACTURACION[[#This Row],[REFERENCIA]],CODINV,3,FALSE))</f>
        <v>902</v>
      </c>
      <c r="M7317" s="44" t="str">
        <f>+VLOOKUP(FACTURACION[[#This Row],[REFERENCIA]],CODINV,4,FALSE)</f>
        <v>REGULADORES</v>
      </c>
      <c r="N7317" s="44" t="str">
        <f>+VLOOKUP(FACTURACION[[#This Row],[REFERENCIA]],CODINV,5,FALSE)</f>
        <v>CAVAGNA</v>
      </c>
      <c r="O7317" s="3">
        <v>15</v>
      </c>
      <c r="P7317" s="151">
        <v>107000</v>
      </c>
      <c r="Q7317" s="48">
        <f>+FACTURACION[[#This Row],[CANTIDAD]]*FACTURACION[[#This Row],[VR UNITARIO]]/1000</f>
        <v>1605</v>
      </c>
      <c r="R7317" s="44" t="str">
        <f>+VLOOKUP(FACTURACION[[#This Row],[NIT]],TABLACLIENTE,5,FALSE)</f>
        <v>BUCARAMANGA</v>
      </c>
    </row>
    <row r="7318" spans="3:18">
      <c r="C7318" s="29">
        <v>2021</v>
      </c>
      <c r="D7318" s="30" t="s">
        <v>84</v>
      </c>
      <c r="E7318" s="30">
        <f>MONTH(FACTURACION[[#This Row],[MES]]&amp;1)</f>
        <v>5</v>
      </c>
      <c r="F7318" s="223">
        <f>DATE(FACTURACION[[#This Row],[AÑO]],FACTURACION[[#This Row],[Mes numero]],1)</f>
        <v>44317</v>
      </c>
      <c r="G7318" s="160" t="s">
        <v>5871</v>
      </c>
      <c r="H7318" s="25">
        <v>100729636</v>
      </c>
      <c r="I7318" s="44" t="str">
        <f>+VLOOKUP(FACTURACION[[#This Row],[NIT]],TABLACLIENTE,2,FALSE)</f>
        <v>NARIÑO MONTAYA NITAY</v>
      </c>
      <c r="J7318" s="3" t="s">
        <v>5874</v>
      </c>
      <c r="K7318" s="44" t="str">
        <f>+VLOOKUP(FACTURACION[[#This Row],[REFERENCIA]],CODINV,2,FALSE)</f>
        <v>BLADE DRIVER Z2000/Z3000</v>
      </c>
      <c r="L7318" s="44" t="str">
        <f>IF(VLOOKUP(FACTURACION[[#This Row],[REFERENCIA]],CODINV,3,FALSE)=0,"",VLOOKUP(FACTURACION[[#This Row],[REFERENCIA]],CODINV,3,FALSE))</f>
        <v/>
      </c>
      <c r="M7318" s="44" t="str">
        <f>+VLOOKUP(FACTURACION[[#This Row],[REFERENCIA]],CODINV,4,FALSE)</f>
        <v>REPUESTOS Y ACCESORIOS</v>
      </c>
      <c r="N7318" s="44" t="str">
        <f>+VLOOKUP(FACTURACION[[#This Row],[REFERENCIA]],CODINV,5,FALSE)</f>
        <v>CORKEN</v>
      </c>
      <c r="O7318" s="3">
        <v>0</v>
      </c>
      <c r="P7318" s="151">
        <v>172709</v>
      </c>
      <c r="Q7318" s="48">
        <f>+FACTURACION[[#This Row],[CANTIDAD]]*FACTURACION[[#This Row],[VR UNITARIO]]/1000</f>
        <v>0</v>
      </c>
      <c r="R7318" s="44" t="str">
        <f>+VLOOKUP(FACTURACION[[#This Row],[NIT]],TABLACLIENTE,5,FALSE)</f>
        <v>SOACHA</v>
      </c>
    </row>
    <row r="7319" spans="3:18">
      <c r="C7319" s="29">
        <v>2021</v>
      </c>
      <c r="D7319" s="30" t="s">
        <v>84</v>
      </c>
      <c r="E7319" s="30">
        <f>MONTH(FACTURACION[[#This Row],[MES]]&amp;1)</f>
        <v>5</v>
      </c>
      <c r="F7319" s="223">
        <f>DATE(FACTURACION[[#This Row],[AÑO]],FACTURACION[[#This Row],[Mes numero]],1)</f>
        <v>44317</v>
      </c>
      <c r="G7319" s="160" t="s">
        <v>5871</v>
      </c>
      <c r="H7319" s="25">
        <v>100729636</v>
      </c>
      <c r="I7319" s="44" t="str">
        <f>+VLOOKUP(FACTURACION[[#This Row],[NIT]],TABLACLIENTE,2,FALSE)</f>
        <v>NARIÑO MONTAYA NITAY</v>
      </c>
      <c r="J7319" s="3" t="s">
        <v>5875</v>
      </c>
      <c r="K7319" s="44" t="str">
        <f>+VLOOKUP(FACTURACION[[#This Row],[REFERENCIA]],CODINV,2,FALSE)</f>
        <v>CAM-Z2000</v>
      </c>
      <c r="L7319" s="44" t="str">
        <f>IF(VLOOKUP(FACTURACION[[#This Row],[REFERENCIA]],CODINV,3,FALSE)=0,"",VLOOKUP(FACTURACION[[#This Row],[REFERENCIA]],CODINV,3,FALSE))</f>
        <v/>
      </c>
      <c r="M7319" s="44" t="str">
        <f>+VLOOKUP(FACTURACION[[#This Row],[REFERENCIA]],CODINV,4,FALSE)</f>
        <v>REPUESTOS Y ACCESORIOS</v>
      </c>
      <c r="N7319" s="44" t="str">
        <f>+VLOOKUP(FACTURACION[[#This Row],[REFERENCIA]],CODINV,5,FALSE)</f>
        <v>CORKEN</v>
      </c>
      <c r="O7319" s="3">
        <v>1</v>
      </c>
      <c r="P7319" s="151">
        <v>1628847</v>
      </c>
      <c r="Q7319" s="48">
        <f>+FACTURACION[[#This Row],[CANTIDAD]]*FACTURACION[[#This Row],[VR UNITARIO]]/1000</f>
        <v>1628.847</v>
      </c>
      <c r="R7319" s="44" t="str">
        <f>+VLOOKUP(FACTURACION[[#This Row],[NIT]],TABLACLIENTE,5,FALSE)</f>
        <v>SOACHA</v>
      </c>
    </row>
    <row r="7320" spans="3:18">
      <c r="C7320" s="29">
        <v>2021</v>
      </c>
      <c r="D7320" s="30" t="s">
        <v>84</v>
      </c>
      <c r="E7320" s="30">
        <f>MONTH(FACTURACION[[#This Row],[MES]]&amp;1)</f>
        <v>5</v>
      </c>
      <c r="F7320" s="223">
        <f>DATE(FACTURACION[[#This Row],[AÑO]],FACTURACION[[#This Row],[Mes numero]],1)</f>
        <v>44317</v>
      </c>
      <c r="G7320" s="160" t="s">
        <v>5872</v>
      </c>
      <c r="H7320" s="25">
        <v>890501073</v>
      </c>
      <c r="I7320" s="44" t="str">
        <f>+VLOOKUP(FACTURACION[[#This Row],[NIT]],TABLACLIENTE,2,FALSE)</f>
        <v>COMERCIAL INDUSTRIAL NACIONAL S.A. CINSA</v>
      </c>
      <c r="J7320" s="3" t="s">
        <v>5717</v>
      </c>
      <c r="K7320" s="44" t="str">
        <f>+VLOOKUP(FACTURACION[[#This Row],[REFERENCIA]],CODINV,2,FALSE)</f>
        <v>VALVULA INTERNA ROSCADA DE 3"</v>
      </c>
      <c r="L7320" s="44" t="str">
        <f>IF(VLOOKUP(FACTURACION[[#This Row],[REFERENCIA]],CODINV,3,FALSE)=0,"",VLOOKUP(FACTURACION[[#This Row],[REFERENCIA]],CODINV,3,FALSE))</f>
        <v>A3213D400</v>
      </c>
      <c r="M7320" s="44" t="str">
        <f>+VLOOKUP(FACTURACION[[#This Row],[REFERENCIA]],CODINV,4,FALSE)</f>
        <v>REPUESTOS Y ACCESORIOS</v>
      </c>
      <c r="N7320" s="44" t="str">
        <f>+VLOOKUP(FACTURACION[[#This Row],[REFERENCIA]],CODINV,5,FALSE)</f>
        <v>REGO</v>
      </c>
      <c r="O7320" s="3">
        <v>2</v>
      </c>
      <c r="P7320" s="151">
        <v>2857793.3</v>
      </c>
      <c r="Q7320" s="48">
        <f>+FACTURACION[[#This Row],[CANTIDAD]]*FACTURACION[[#This Row],[VR UNITARIO]]/1000</f>
        <v>5715.5865999999996</v>
      </c>
      <c r="R7320" s="44" t="str">
        <f>+VLOOKUP(FACTURACION[[#This Row],[NIT]],TABLACLIENTE,5,FALSE)</f>
        <v>CUCUTA</v>
      </c>
    </row>
    <row r="7321" spans="3:18" ht="15">
      <c r="C7321" s="29">
        <v>2021</v>
      </c>
      <c r="D7321" s="30" t="s">
        <v>85</v>
      </c>
      <c r="E7321" s="30">
        <f>MONTH(FACTURACION[[#This Row],[MES]]&amp;1)</f>
        <v>6</v>
      </c>
      <c r="F7321" s="223">
        <f>DATE(FACTURACION[[#This Row],[AÑO]],FACTURACION[[#This Row],[Mes numero]],1)</f>
        <v>44348</v>
      </c>
      <c r="G7321" s="157" t="s">
        <v>5879</v>
      </c>
      <c r="H7321" s="2">
        <v>890208316</v>
      </c>
      <c r="I7321" s="44" t="str">
        <f>+VLOOKUP(FACTURACION[[#This Row],[NIT]],TABLACLIENTE,2,FALSE)</f>
        <v xml:space="preserve">METROGAS DE COLOMBIA S.A. E.S.P.  (METROGAS S.A. E.S.P)
</v>
      </c>
      <c r="J7321" s="152" t="s">
        <v>20</v>
      </c>
      <c r="K7321" s="44" t="str">
        <f>+VLOOKUP(FACTURACION[[#This Row],[REFERENCIA]],CODINV,2,FALSE)</f>
        <v xml:space="preserve">MEDIDOR AC-250 C: 3/4" CON CONECTORES </v>
      </c>
      <c r="L7321" s="44" t="str">
        <f>IF(VLOOKUP(FACTURACION[[#This Row],[REFERENCIA]],CODINV,3,FALSE)=0,"",VLOOKUP(FACTURACION[[#This Row],[REFERENCIA]],CODINV,3,FALSE))</f>
        <v/>
      </c>
      <c r="M7321" s="44" t="str">
        <f>+VLOOKUP(FACTURACION[[#This Row],[REFERENCIA]],CODINV,4,FALSE)</f>
        <v>MEDIDORES</v>
      </c>
      <c r="N7321" s="44" t="str">
        <f>+VLOOKUP(FACTURACION[[#This Row],[REFERENCIA]],CODINV,5,FALSE)</f>
        <v>HONEYWELL</v>
      </c>
      <c r="O7321" s="144">
        <v>15</v>
      </c>
      <c r="P7321" s="153">
        <v>449143</v>
      </c>
      <c r="Q7321" s="48">
        <f>+FACTURACION[[#This Row],[CANTIDAD]]*FACTURACION[[#This Row],[VR UNITARIO]]/1000</f>
        <v>6737.1450000000004</v>
      </c>
      <c r="R7321" s="44" t="str">
        <f>+VLOOKUP(FACTURACION[[#This Row],[NIT]],TABLACLIENTE,5,FALSE)</f>
        <v>FLORIDABLANCA</v>
      </c>
    </row>
    <row r="7322" spans="3:18" s="7" customFormat="1" ht="15">
      <c r="C7322" s="29">
        <v>2021</v>
      </c>
      <c r="D7322" s="30" t="s">
        <v>85</v>
      </c>
      <c r="E7322" s="30">
        <f>MONTH(FACTURACION[[#This Row],[MES]]&amp;1)</f>
        <v>6</v>
      </c>
      <c r="F7322" s="223">
        <f>DATE(FACTURACION[[#This Row],[AÑO]],FACTURACION[[#This Row],[Mes numero]],1)</f>
        <v>44348</v>
      </c>
      <c r="G7322" s="180" t="s">
        <v>5880</v>
      </c>
      <c r="H7322" s="99">
        <v>100729636</v>
      </c>
      <c r="I7322" s="44" t="str">
        <f>+VLOOKUP(FACTURACION[[#This Row],[NIT]],TABLACLIENTE,2,FALSE)</f>
        <v>NARIÑO MONTAYA NITAY</v>
      </c>
      <c r="J7322" s="147" t="s">
        <v>5874</v>
      </c>
      <c r="K7322" s="44" t="str">
        <f>+VLOOKUP(FACTURACION[[#This Row],[REFERENCIA]],CODINV,2,FALSE)</f>
        <v>BLADE DRIVER Z2000/Z3000</v>
      </c>
      <c r="L7322" s="44" t="str">
        <f>IF(VLOOKUP(FACTURACION[[#This Row],[REFERENCIA]],CODINV,3,FALSE)=0,"",VLOOKUP(FACTURACION[[#This Row],[REFERENCIA]],CODINV,3,FALSE))</f>
        <v/>
      </c>
      <c r="M7322" s="44" t="str">
        <f>+VLOOKUP(FACTURACION[[#This Row],[REFERENCIA]],CODINV,4,FALSE)</f>
        <v>REPUESTOS Y ACCESORIOS</v>
      </c>
      <c r="N7322" s="44" t="str">
        <f>+VLOOKUP(FACTURACION[[#This Row],[REFERENCIA]],CODINV,5,FALSE)</f>
        <v>CORKEN</v>
      </c>
      <c r="O7322" s="154">
        <v>3</v>
      </c>
      <c r="P7322" s="153">
        <v>26792.666666666668</v>
      </c>
      <c r="Q7322" s="48">
        <f>+FACTURACION[[#This Row],[CANTIDAD]]*FACTURACION[[#This Row],[VR UNITARIO]]/1000</f>
        <v>80.378</v>
      </c>
      <c r="R7322" s="44" t="str">
        <f>+VLOOKUP(FACTURACION[[#This Row],[NIT]],TABLACLIENTE,5,FALSE)</f>
        <v>SOACHA</v>
      </c>
    </row>
    <row r="7323" spans="3:18" s="7" customFormat="1" ht="15">
      <c r="C7323" s="29">
        <v>2021</v>
      </c>
      <c r="D7323" s="30" t="s">
        <v>85</v>
      </c>
      <c r="E7323" s="30">
        <f>MONTH(FACTURACION[[#This Row],[MES]]&amp;1)</f>
        <v>6</v>
      </c>
      <c r="F7323" s="223">
        <f>DATE(FACTURACION[[#This Row],[AÑO]],FACTURACION[[#This Row],[Mes numero]],1)</f>
        <v>44348</v>
      </c>
      <c r="G7323" s="180" t="s">
        <v>5880</v>
      </c>
      <c r="H7323" s="99">
        <v>100729636</v>
      </c>
      <c r="I7323" s="44" t="str">
        <f>+VLOOKUP(FACTURACION[[#This Row],[NIT]],TABLACLIENTE,2,FALSE)</f>
        <v>NARIÑO MONTAYA NITAY</v>
      </c>
      <c r="J7323" s="147" t="s">
        <v>5875</v>
      </c>
      <c r="K7323" s="44" t="str">
        <f>+VLOOKUP(FACTURACION[[#This Row],[REFERENCIA]],CODINV,2,FALSE)</f>
        <v>CAM-Z2000</v>
      </c>
      <c r="L7323" s="44" t="str">
        <f>IF(VLOOKUP(FACTURACION[[#This Row],[REFERENCIA]],CODINV,3,FALSE)=0,"",VLOOKUP(FACTURACION[[#This Row],[REFERENCIA]],CODINV,3,FALSE))</f>
        <v/>
      </c>
      <c r="M7323" s="44" t="str">
        <f>+VLOOKUP(FACTURACION[[#This Row],[REFERENCIA]],CODINV,4,FALSE)</f>
        <v>REPUESTOS Y ACCESORIOS</v>
      </c>
      <c r="N7323" s="44" t="str">
        <f>+VLOOKUP(FACTURACION[[#This Row],[REFERENCIA]],CODINV,5,FALSE)</f>
        <v>CORKEN</v>
      </c>
      <c r="O7323" s="154">
        <v>1</v>
      </c>
      <c r="P7323" s="153">
        <v>1628847</v>
      </c>
      <c r="Q7323" s="48">
        <f>+FACTURACION[[#This Row],[CANTIDAD]]*FACTURACION[[#This Row],[VR UNITARIO]]/1000</f>
        <v>1628.847</v>
      </c>
      <c r="R7323" s="44" t="str">
        <f>+VLOOKUP(FACTURACION[[#This Row],[NIT]],TABLACLIENTE,5,FALSE)</f>
        <v>SOACHA</v>
      </c>
    </row>
    <row r="7324" spans="3:18" ht="15">
      <c r="C7324" s="29">
        <v>2021</v>
      </c>
      <c r="D7324" s="30" t="s">
        <v>85</v>
      </c>
      <c r="E7324" s="30">
        <f>MONTH(FACTURACION[[#This Row],[MES]]&amp;1)</f>
        <v>6</v>
      </c>
      <c r="F7324" s="223">
        <f>DATE(FACTURACION[[#This Row],[AÑO]],FACTURACION[[#This Row],[Mes numero]],1)</f>
        <v>44348</v>
      </c>
      <c r="G7324" s="157" t="s">
        <v>5881</v>
      </c>
      <c r="H7324" s="25">
        <v>890500726</v>
      </c>
      <c r="I7324" s="44" t="str">
        <f>+VLOOKUP(FACTURACION[[#This Row],[NIT]],TABLACLIENTE,2,FALSE)</f>
        <v>NORTESANTANDEREANA DE GAS S.A. E.S.P (NORGAS S.A. E.S.P.)</v>
      </c>
      <c r="J7324" t="s">
        <v>21</v>
      </c>
      <c r="K7324" s="44" t="str">
        <f>+VLOOKUP(FACTURACION[[#This Row],[REFERENCIA]],CODINV,2,FALSE)</f>
        <v>MEDIDOR AC-630 C:1 1/4" MAOP 25PSIG CON CONECTORES</v>
      </c>
      <c r="L7324" s="44" t="str">
        <f>IF(VLOOKUP(FACTURACION[[#This Row],[REFERENCIA]],CODINV,3,FALSE)=0,"",VLOOKUP(FACTURACION[[#This Row],[REFERENCIA]],CODINV,3,FALSE))</f>
        <v/>
      </c>
      <c r="M7324" s="44" t="str">
        <f>+VLOOKUP(FACTURACION[[#This Row],[REFERENCIA]],CODINV,4,FALSE)</f>
        <v>MEDIDORES</v>
      </c>
      <c r="N7324" s="44" t="str">
        <f>+VLOOKUP(FACTURACION[[#This Row],[REFERENCIA]],CODINV,5,FALSE)</f>
        <v>HONEYWELL</v>
      </c>
      <c r="O7324" s="144">
        <v>2</v>
      </c>
      <c r="P7324" s="153">
        <v>1987261</v>
      </c>
      <c r="Q7324" s="48">
        <f>+FACTURACION[[#This Row],[CANTIDAD]]*FACTURACION[[#This Row],[VR UNITARIO]]/1000</f>
        <v>3974.5219999999999</v>
      </c>
      <c r="R7324" s="44" t="str">
        <f>+VLOOKUP(FACTURACION[[#This Row],[NIT]],TABLACLIENTE,5,FALSE)</f>
        <v>BUCARAMANGA</v>
      </c>
    </row>
    <row r="7325" spans="3:18" ht="15">
      <c r="C7325" s="29">
        <v>2021</v>
      </c>
      <c r="D7325" s="30" t="s">
        <v>85</v>
      </c>
      <c r="E7325" s="30">
        <f>MONTH(FACTURACION[[#This Row],[MES]]&amp;1)</f>
        <v>6</v>
      </c>
      <c r="F7325" s="223">
        <f>DATE(FACTURACION[[#This Row],[AÑO]],FACTURACION[[#This Row],[Mes numero]],1)</f>
        <v>44348</v>
      </c>
      <c r="G7325" s="157" t="s">
        <v>5882</v>
      </c>
      <c r="H7325" s="25">
        <v>890500726</v>
      </c>
      <c r="I7325" s="44" t="str">
        <f>+VLOOKUP(FACTURACION[[#This Row],[NIT]],TABLACLIENTE,2,FALSE)</f>
        <v>NORTESANTANDEREANA DE GAS S.A. E.S.P (NORGAS S.A. E.S.P.)</v>
      </c>
      <c r="J7325" t="s">
        <v>59</v>
      </c>
      <c r="K7325" s="44" t="str">
        <f>+VLOOKUP(FACTURACION[[#This Row],[REFERENCIA]],CODINV,2,FALSE)</f>
        <v>MEDIDOR AL-1000 C:1 1/2" MAOP 25 PSIG CON CONECTORES</v>
      </c>
      <c r="L7325" s="44" t="str">
        <f>IF(VLOOKUP(FACTURACION[[#This Row],[REFERENCIA]],CODINV,3,FALSE)=0,"",VLOOKUP(FACTURACION[[#This Row],[REFERENCIA]],CODINV,3,FALSE))</f>
        <v/>
      </c>
      <c r="M7325" s="44" t="str">
        <f>+VLOOKUP(FACTURACION[[#This Row],[REFERENCIA]],CODINV,4,FALSE)</f>
        <v>MEDIDORES</v>
      </c>
      <c r="N7325" s="44" t="str">
        <f>+VLOOKUP(FACTURACION[[#This Row],[REFERENCIA]],CODINV,5,FALSE)</f>
        <v>HONEYWELL</v>
      </c>
      <c r="O7325" s="144">
        <v>1</v>
      </c>
      <c r="P7325" s="153">
        <v>3980000</v>
      </c>
      <c r="Q7325" s="48">
        <f>+FACTURACION[[#This Row],[CANTIDAD]]*FACTURACION[[#This Row],[VR UNITARIO]]/1000</f>
        <v>3980</v>
      </c>
      <c r="R7325" s="44" t="str">
        <f>+VLOOKUP(FACTURACION[[#This Row],[NIT]],TABLACLIENTE,5,FALSE)</f>
        <v>BUCARAMANGA</v>
      </c>
    </row>
    <row r="7326" spans="3:18" ht="15">
      <c r="C7326" s="29">
        <v>2021</v>
      </c>
      <c r="D7326" s="30" t="s">
        <v>85</v>
      </c>
      <c r="E7326" s="30">
        <f>MONTH(FACTURACION[[#This Row],[MES]]&amp;1)</f>
        <v>6</v>
      </c>
      <c r="F7326" s="223">
        <f>DATE(FACTURACION[[#This Row],[AÑO]],FACTURACION[[#This Row],[Mes numero]],1)</f>
        <v>44348</v>
      </c>
      <c r="G7326" s="157" t="s">
        <v>5883</v>
      </c>
      <c r="H7326" s="2">
        <v>800202395</v>
      </c>
      <c r="I7326" s="44" t="str">
        <f>+VLOOKUP(FACTURACION[[#This Row],[NIT]],TABLACLIENTE,2,FALSE)</f>
        <v>EFIGAS GAS NATURAL S.A. E.S.P. (EFIGAS S.A. E.S.P.)</v>
      </c>
      <c r="J7326" t="s">
        <v>5</v>
      </c>
      <c r="K7326" s="44" t="str">
        <f>+VLOOKUP(FACTURACION[[#This Row],[REFERENCIA]],CODINV,2,FALSE)</f>
        <v>REG. 1800 CPB2 1 1-4· O: 5/16" R: STD</v>
      </c>
      <c r="L7326" s="44" t="str">
        <f>IF(VLOOKUP(FACTURACION[[#This Row],[REFERENCIA]],CODINV,3,FALSE)=0,"",VLOOKUP(FACTURACION[[#This Row],[REFERENCIA]],CODINV,3,FALSE))</f>
        <v/>
      </c>
      <c r="M7326" s="44" t="str">
        <f>+VLOOKUP(FACTURACION[[#This Row],[REFERENCIA]],CODINV,4,FALSE)</f>
        <v>REGULADORES</v>
      </c>
      <c r="N7326" s="44" t="str">
        <f>+VLOOKUP(FACTURACION[[#This Row],[REFERENCIA]],CODINV,5,FALSE)</f>
        <v>HONEYWELL</v>
      </c>
      <c r="O7326" s="144">
        <v>11</v>
      </c>
      <c r="P7326" s="153">
        <v>754149</v>
      </c>
      <c r="Q7326" s="48">
        <f>+FACTURACION[[#This Row],[CANTIDAD]]*FACTURACION[[#This Row],[VR UNITARIO]]/1000</f>
        <v>8295.6389999999992</v>
      </c>
      <c r="R7326" s="44" t="str">
        <f>+VLOOKUP(FACTURACION[[#This Row],[NIT]],TABLACLIENTE,5,FALSE)</f>
        <v>MANIZALES</v>
      </c>
    </row>
    <row r="7327" spans="3:18" ht="15">
      <c r="C7327" s="29">
        <v>2021</v>
      </c>
      <c r="D7327" s="30" t="s">
        <v>85</v>
      </c>
      <c r="E7327" s="30">
        <f>MONTH(FACTURACION[[#This Row],[MES]]&amp;1)</f>
        <v>6</v>
      </c>
      <c r="F7327" s="223">
        <f>DATE(FACTURACION[[#This Row],[AÑO]],FACTURACION[[#This Row],[Mes numero]],1)</f>
        <v>44348</v>
      </c>
      <c r="G7327" s="157" t="s">
        <v>5884</v>
      </c>
      <c r="H7327" s="2">
        <v>800202395</v>
      </c>
      <c r="I7327" s="44" t="str">
        <f>+VLOOKUP(FACTURACION[[#This Row],[NIT]],TABLACLIENTE,2,FALSE)</f>
        <v>EFIGAS GAS NATURAL S.A. E.S.P. (EFIGAS S.A. E.S.P.)</v>
      </c>
      <c r="J7327" t="s">
        <v>5</v>
      </c>
      <c r="K7327" s="44" t="str">
        <f>+VLOOKUP(FACTURACION[[#This Row],[REFERENCIA]],CODINV,2,FALSE)</f>
        <v>REG. 1800 CPB2 1 1-4· O: 5/16" R: STD</v>
      </c>
      <c r="L7327" s="44" t="str">
        <f>IF(VLOOKUP(FACTURACION[[#This Row],[REFERENCIA]],CODINV,3,FALSE)=0,"",VLOOKUP(FACTURACION[[#This Row],[REFERENCIA]],CODINV,3,FALSE))</f>
        <v/>
      </c>
      <c r="M7327" s="44" t="str">
        <f>+VLOOKUP(FACTURACION[[#This Row],[REFERENCIA]],CODINV,4,FALSE)</f>
        <v>REGULADORES</v>
      </c>
      <c r="N7327" s="44" t="str">
        <f>+VLOOKUP(FACTURACION[[#This Row],[REFERENCIA]],CODINV,5,FALSE)</f>
        <v>HONEYWELL</v>
      </c>
      <c r="O7327" s="144">
        <v>12</v>
      </c>
      <c r="P7327" s="153">
        <v>754149</v>
      </c>
      <c r="Q7327" s="48">
        <f>+FACTURACION[[#This Row],[CANTIDAD]]*FACTURACION[[#This Row],[VR UNITARIO]]/1000</f>
        <v>9049.7880000000005</v>
      </c>
      <c r="R7327" s="44" t="str">
        <f>+VLOOKUP(FACTURACION[[#This Row],[NIT]],TABLACLIENTE,5,FALSE)</f>
        <v>MANIZALES</v>
      </c>
    </row>
    <row r="7328" spans="3:18" ht="15">
      <c r="C7328" s="29">
        <v>2021</v>
      </c>
      <c r="D7328" s="30" t="s">
        <v>85</v>
      </c>
      <c r="E7328" s="30">
        <f>MONTH(FACTURACION[[#This Row],[MES]]&amp;1)</f>
        <v>6</v>
      </c>
      <c r="F7328" s="223">
        <f>DATE(FACTURACION[[#This Row],[AÑO]],FACTURACION[[#This Row],[Mes numero]],1)</f>
        <v>44348</v>
      </c>
      <c r="G7328" s="157" t="s">
        <v>5885</v>
      </c>
      <c r="H7328" s="2">
        <v>800202395</v>
      </c>
      <c r="I7328" s="44" t="str">
        <f>+VLOOKUP(FACTURACION[[#This Row],[NIT]],TABLACLIENTE,2,FALSE)</f>
        <v>EFIGAS GAS NATURAL S.A. E.S.P. (EFIGAS S.A. E.S.P.)</v>
      </c>
      <c r="J7328" t="s">
        <v>5</v>
      </c>
      <c r="K7328" s="44" t="str">
        <f>+VLOOKUP(FACTURACION[[#This Row],[REFERENCIA]],CODINV,2,FALSE)</f>
        <v>REG. 1800 CPB2 1 1-4· O: 5/16" R: STD</v>
      </c>
      <c r="L7328" s="44" t="str">
        <f>IF(VLOOKUP(FACTURACION[[#This Row],[REFERENCIA]],CODINV,3,FALSE)=0,"",VLOOKUP(FACTURACION[[#This Row],[REFERENCIA]],CODINV,3,FALSE))</f>
        <v/>
      </c>
      <c r="M7328" s="44" t="str">
        <f>+VLOOKUP(FACTURACION[[#This Row],[REFERENCIA]],CODINV,4,FALSE)</f>
        <v>REGULADORES</v>
      </c>
      <c r="N7328" s="44" t="str">
        <f>+VLOOKUP(FACTURACION[[#This Row],[REFERENCIA]],CODINV,5,FALSE)</f>
        <v>HONEYWELL</v>
      </c>
      <c r="O7328" s="144">
        <v>10</v>
      </c>
      <c r="P7328" s="153">
        <v>754149</v>
      </c>
      <c r="Q7328" s="48">
        <f>+FACTURACION[[#This Row],[CANTIDAD]]*FACTURACION[[#This Row],[VR UNITARIO]]/1000</f>
        <v>7541.49</v>
      </c>
      <c r="R7328" s="44" t="str">
        <f>+VLOOKUP(FACTURACION[[#This Row],[NIT]],TABLACLIENTE,5,FALSE)</f>
        <v>MANIZALES</v>
      </c>
    </row>
    <row r="7329" spans="3:18" ht="15">
      <c r="C7329" s="29">
        <v>2021</v>
      </c>
      <c r="D7329" s="30" t="s">
        <v>85</v>
      </c>
      <c r="E7329" s="30">
        <f>MONTH(FACTURACION[[#This Row],[MES]]&amp;1)</f>
        <v>6</v>
      </c>
      <c r="F7329" s="223">
        <f>DATE(FACTURACION[[#This Row],[AÑO]],FACTURACION[[#This Row],[Mes numero]],1)</f>
        <v>44348</v>
      </c>
      <c r="G7329" s="157" t="s">
        <v>5886</v>
      </c>
      <c r="H7329" s="2">
        <v>860510315</v>
      </c>
      <c r="I7329" s="44" t="str">
        <f>+VLOOKUP(FACTURACION[[#This Row],[NIT]],TABLACLIENTE,2,FALSE)</f>
        <v>INVERSIONES ALIS SAS</v>
      </c>
      <c r="J7329" t="s">
        <v>1697</v>
      </c>
      <c r="K7329" s="44" t="str">
        <f>+VLOOKUP(FACTURACION[[#This Row],[REFERENCIA]],CODINV,2,FALSE)</f>
        <v>MEDIDOR AC-250 NXS</v>
      </c>
      <c r="L7329" s="44" t="str">
        <f>IF(VLOOKUP(FACTURACION[[#This Row],[REFERENCIA]],CODINV,3,FALSE)=0,"",VLOOKUP(FACTURACION[[#This Row],[REFERENCIA]],CODINV,3,FALSE))</f>
        <v/>
      </c>
      <c r="M7329" s="44" t="str">
        <f>+VLOOKUP(FACTURACION[[#This Row],[REFERENCIA]],CODINV,4,FALSE)</f>
        <v>MEDIDORES</v>
      </c>
      <c r="N7329" s="44" t="str">
        <f>+VLOOKUP(FACTURACION[[#This Row],[REFERENCIA]],CODINV,5,FALSE)</f>
        <v>HONEYWELL</v>
      </c>
      <c r="O7329" s="144">
        <v>2</v>
      </c>
      <c r="P7329" s="153">
        <v>431046.75</v>
      </c>
      <c r="Q7329" s="48">
        <f>+FACTURACION[[#This Row],[CANTIDAD]]*FACTURACION[[#This Row],[VR UNITARIO]]/1000</f>
        <v>862.09349999999995</v>
      </c>
      <c r="R7329" s="44" t="str">
        <f>+VLOOKUP(FACTURACION[[#This Row],[NIT]],TABLACLIENTE,5,FALSE)</f>
        <v>VILLAVICENCIO</v>
      </c>
    </row>
    <row r="7330" spans="3:18" ht="15">
      <c r="C7330" s="29">
        <v>2021</v>
      </c>
      <c r="D7330" s="30" t="s">
        <v>85</v>
      </c>
      <c r="E7330" s="30">
        <f>MONTH(FACTURACION[[#This Row],[MES]]&amp;1)</f>
        <v>6</v>
      </c>
      <c r="F7330" s="223">
        <f>DATE(FACTURACION[[#This Row],[AÑO]],FACTURACION[[#This Row],[Mes numero]],1)</f>
        <v>44348</v>
      </c>
      <c r="G7330" s="157" t="s">
        <v>5887</v>
      </c>
      <c r="H7330" s="2">
        <v>890400869</v>
      </c>
      <c r="I7330" s="44" t="str">
        <f>+VLOOKUP(FACTURACION[[#This Row],[NIT]],TABLACLIENTE,2,FALSE)</f>
        <v>SURTIDORA DE GAS DEL CARIBE S.A. E.S.P. (SURTIGAS S.A. E.S.P.)</v>
      </c>
      <c r="J7330" t="s">
        <v>1679</v>
      </c>
      <c r="K7330" s="44" t="str">
        <f>+VLOOKUP(FACTURACION[[#This Row],[REFERENCIA]],CODINV,2,FALSE)</f>
        <v>MEDIDOR BK G4 C: DE 1"</v>
      </c>
      <c r="L7330" s="44" t="str">
        <f>IF(VLOOKUP(FACTURACION[[#This Row],[REFERENCIA]],CODINV,3,FALSE)=0,"",VLOOKUP(FACTURACION[[#This Row],[REFERENCIA]],CODINV,3,FALSE))</f>
        <v/>
      </c>
      <c r="M7330" s="44" t="str">
        <f>+VLOOKUP(FACTURACION[[#This Row],[REFERENCIA]],CODINV,4,FALSE)</f>
        <v>MEDIDORES</v>
      </c>
      <c r="N7330" s="44" t="str">
        <f>+VLOOKUP(FACTURACION[[#This Row],[REFERENCIA]],CODINV,5,FALSE)</f>
        <v>HONEYWELL</v>
      </c>
      <c r="O7330" s="144">
        <v>400</v>
      </c>
      <c r="P7330" s="153">
        <v>123120</v>
      </c>
      <c r="Q7330" s="48">
        <f>+FACTURACION[[#This Row],[CANTIDAD]]*FACTURACION[[#This Row],[VR UNITARIO]]/1000</f>
        <v>49248</v>
      </c>
      <c r="R7330" s="44" t="str">
        <f>+VLOOKUP(FACTURACION[[#This Row],[NIT]],TABLACLIENTE,5,FALSE)</f>
        <v>CARTAGENA</v>
      </c>
    </row>
    <row r="7331" spans="3:18" ht="15">
      <c r="C7331" s="29">
        <v>2021</v>
      </c>
      <c r="D7331" s="30" t="s">
        <v>85</v>
      </c>
      <c r="E7331" s="30">
        <f>MONTH(FACTURACION[[#This Row],[MES]]&amp;1)</f>
        <v>6</v>
      </c>
      <c r="F7331" s="223">
        <f>DATE(FACTURACION[[#This Row],[AÑO]],FACTURACION[[#This Row],[Mes numero]],1)</f>
        <v>44348</v>
      </c>
      <c r="G7331" s="157" t="s">
        <v>5888</v>
      </c>
      <c r="H7331" s="2">
        <v>800202395</v>
      </c>
      <c r="I7331" s="44" t="str">
        <f>+VLOOKUP(FACTURACION[[#This Row],[NIT]],TABLACLIENTE,2,FALSE)</f>
        <v>EFIGAS GAS NATURAL S.A. E.S.P. (EFIGAS S.A. E.S.P.)</v>
      </c>
      <c r="J7331" t="s">
        <v>108</v>
      </c>
      <c r="K7331" s="44" t="str">
        <f>+VLOOKUP(FACTURACION[[#This Row],[REFERENCIA]],CODINV,2,FALSE)</f>
        <v>MEDIDOR BK G4 C:1/2"</v>
      </c>
      <c r="L7331" s="44" t="str">
        <f>IF(VLOOKUP(FACTURACION[[#This Row],[REFERENCIA]],CODINV,3,FALSE)=0,"",VLOOKUP(FACTURACION[[#This Row],[REFERENCIA]],CODINV,3,FALSE))</f>
        <v>G4K MT 152MM</v>
      </c>
      <c r="M7331" s="44" t="str">
        <f>+VLOOKUP(FACTURACION[[#This Row],[REFERENCIA]],CODINV,4,FALSE)</f>
        <v>MEDIDORES</v>
      </c>
      <c r="N7331" s="44" t="str">
        <f>+VLOOKUP(FACTURACION[[#This Row],[REFERENCIA]],CODINV,5,FALSE)</f>
        <v>HONEYWELL</v>
      </c>
      <c r="O7331" s="144">
        <v>10</v>
      </c>
      <c r="P7331" s="153">
        <v>162695</v>
      </c>
      <c r="Q7331" s="48">
        <f>+FACTURACION[[#This Row],[CANTIDAD]]*FACTURACION[[#This Row],[VR UNITARIO]]/1000</f>
        <v>1626.95</v>
      </c>
      <c r="R7331" s="44" t="str">
        <f>+VLOOKUP(FACTURACION[[#This Row],[NIT]],TABLACLIENTE,5,FALSE)</f>
        <v>MANIZALES</v>
      </c>
    </row>
    <row r="7332" spans="3:18" s="7" customFormat="1" ht="15">
      <c r="C7332" s="29">
        <v>2021</v>
      </c>
      <c r="D7332" s="30" t="s">
        <v>85</v>
      </c>
      <c r="E7332" s="30">
        <f>MONTH(FACTURACION[[#This Row],[MES]]&amp;1)</f>
        <v>6</v>
      </c>
      <c r="F7332" s="223">
        <f>DATE(FACTURACION[[#This Row],[AÑO]],FACTURACION[[#This Row],[Mes numero]],1)</f>
        <v>44348</v>
      </c>
      <c r="G7332" s="180" t="s">
        <v>5889</v>
      </c>
      <c r="H7332" s="25">
        <v>890501073</v>
      </c>
      <c r="I7332" s="44" t="str">
        <f>+VLOOKUP(FACTURACION[[#This Row],[NIT]],TABLACLIENTE,2,FALSE)</f>
        <v>COMERCIAL INDUSTRIAL NACIONAL S.A. CINSA</v>
      </c>
      <c r="J7332" s="147" t="s">
        <v>79</v>
      </c>
      <c r="K7332" s="44" t="str">
        <f>+VLOOKUP(FACTURACION[[#This Row],[REFERENCIA]],CODINV,2,FALSE)</f>
        <v>VALVULA MAXIMO NIVEL DE LLENADO 1/4"</v>
      </c>
      <c r="L7332" s="44" t="str">
        <f>IF(VLOOKUP(FACTURACION[[#This Row],[REFERENCIA]],CODINV,3,FALSE)=0,"",VLOOKUP(FACTURACION[[#This Row],[REFERENCIA]],CODINV,3,FALSE))</f>
        <v>3165CF12.0</v>
      </c>
      <c r="M7332" s="44" t="str">
        <f>+VLOOKUP(FACTURACION[[#This Row],[REFERENCIA]],CODINV,4,FALSE)</f>
        <v>VÁLVULAS Y MULTIVÁLVULAS</v>
      </c>
      <c r="N7332" s="44" t="str">
        <f>+VLOOKUP(FACTURACION[[#This Row],[REFERENCIA]],CODINV,5,FALSE)</f>
        <v>REGO</v>
      </c>
      <c r="O7332" s="154">
        <v>10</v>
      </c>
      <c r="P7332" s="153">
        <v>1342.607</v>
      </c>
      <c r="Q7332" s="48">
        <f>+FACTURACION[[#This Row],[CANTIDAD]]*FACTURACION[[#This Row],[VR UNITARIO]]/1000</f>
        <v>13.426069999999999</v>
      </c>
      <c r="R7332" s="44" t="str">
        <f>+VLOOKUP(FACTURACION[[#This Row],[NIT]],TABLACLIENTE,5,FALSE)</f>
        <v>CUCUTA</v>
      </c>
    </row>
    <row r="7333" spans="3:18" s="7" customFormat="1" ht="15">
      <c r="C7333" s="29">
        <v>2021</v>
      </c>
      <c r="D7333" s="30" t="s">
        <v>85</v>
      </c>
      <c r="E7333" s="30">
        <f>MONTH(FACTURACION[[#This Row],[MES]]&amp;1)</f>
        <v>6</v>
      </c>
      <c r="F7333" s="223">
        <f>DATE(FACTURACION[[#This Row],[AÑO]],FACTURACION[[#This Row],[Mes numero]],1)</f>
        <v>44348</v>
      </c>
      <c r="G7333" s="180" t="s">
        <v>5889</v>
      </c>
      <c r="H7333" s="25">
        <v>890501073</v>
      </c>
      <c r="I7333" s="44" t="str">
        <f>+VLOOKUP(FACTURACION[[#This Row],[NIT]],TABLACLIENTE,2,FALSE)</f>
        <v>COMERCIAL INDUSTRIAL NACIONAL S.A. CINSA</v>
      </c>
      <c r="J7333" s="147" t="s">
        <v>78</v>
      </c>
      <c r="K7333" s="44" t="str">
        <f>+VLOOKUP(FACTURACION[[#This Row],[REFERENCIA]],CODINV,2,FALSE)</f>
        <v>VALVULA DE ALIVIO SEMINTERNA 1 1/4"</v>
      </c>
      <c r="L7333" s="44" t="str">
        <f>IF(VLOOKUP(FACTURACION[[#This Row],[REFERENCIA]],CODINV,3,FALSE)=0,"",VLOOKUP(FACTURACION[[#This Row],[REFERENCIA]],CODINV,3,FALSE))</f>
        <v>8685G</v>
      </c>
      <c r="M7333" s="44" t="str">
        <f>+VLOOKUP(FACTURACION[[#This Row],[REFERENCIA]],CODINV,4,FALSE)</f>
        <v>VÁLVULAS Y MULTIVÁLVULAS</v>
      </c>
      <c r="N7333" s="44" t="str">
        <f>+VLOOKUP(FACTURACION[[#This Row],[REFERENCIA]],CODINV,5,FALSE)</f>
        <v>REGO</v>
      </c>
      <c r="O7333" s="154">
        <v>8</v>
      </c>
      <c r="P7333" s="153">
        <v>23069.337500000001</v>
      </c>
      <c r="Q7333" s="48">
        <f>+FACTURACION[[#This Row],[CANTIDAD]]*FACTURACION[[#This Row],[VR UNITARIO]]/1000</f>
        <v>184.55470000000003</v>
      </c>
      <c r="R7333" s="44" t="str">
        <f>+VLOOKUP(FACTURACION[[#This Row],[NIT]],TABLACLIENTE,5,FALSE)</f>
        <v>CUCUTA</v>
      </c>
    </row>
    <row r="7334" spans="3:18" s="7" customFormat="1" ht="15">
      <c r="C7334" s="29">
        <v>2021</v>
      </c>
      <c r="D7334" s="30" t="s">
        <v>85</v>
      </c>
      <c r="E7334" s="30">
        <f>MONTH(FACTURACION[[#This Row],[MES]]&amp;1)</f>
        <v>6</v>
      </c>
      <c r="F7334" s="223">
        <f>DATE(FACTURACION[[#This Row],[AÑO]],FACTURACION[[#This Row],[Mes numero]],1)</f>
        <v>44348</v>
      </c>
      <c r="G7334" s="180" t="s">
        <v>5890</v>
      </c>
      <c r="H7334" s="25">
        <v>890500726</v>
      </c>
      <c r="I7334" s="44" t="str">
        <f>+VLOOKUP(FACTURACION[[#This Row],[NIT]],TABLACLIENTE,2,FALSE)</f>
        <v>NORTESANTANDEREANA DE GAS S.A. E.S.P (NORGAS S.A. E.S.P.)</v>
      </c>
      <c r="J7334" s="147" t="s">
        <v>5504</v>
      </c>
      <c r="K7334" s="44" t="str">
        <f>+VLOOKUP(FACTURACION[[#This Row],[REFERENCIA]],CODINV,2,FALSE)</f>
        <v>C12 CORO FLOW</v>
      </c>
      <c r="L7334" s="44" t="str">
        <f>IF(VLOOKUP(FACTURACION[[#This Row],[REFERENCIA]],CODINV,3,FALSE)=0,"",VLOOKUP(FACTURACION[[#This Row],[REFERENCIA]],CODINV,3,FALSE))</f>
        <v>C12</v>
      </c>
      <c r="M7334" s="44" t="str">
        <f>+VLOOKUP(FACTURACION[[#This Row],[REFERENCIA]],CODINV,4,FALSE)</f>
        <v>BOMBAS</v>
      </c>
      <c r="N7334" s="44" t="str">
        <f>+VLOOKUP(FACTURACION[[#This Row],[REFERENCIA]],CODINV,5,FALSE)</f>
        <v>CORKEN</v>
      </c>
      <c r="O7334" s="154">
        <v>0</v>
      </c>
      <c r="P7334" s="153">
        <v>8346567</v>
      </c>
      <c r="Q7334" s="48">
        <f>+FACTURACION[[#This Row],[CANTIDAD]]*FACTURACION[[#This Row],[VR UNITARIO]]/1000</f>
        <v>0</v>
      </c>
      <c r="R7334" s="44" t="str">
        <f>+VLOOKUP(FACTURACION[[#This Row],[NIT]],TABLACLIENTE,5,FALSE)</f>
        <v>BUCARAMANGA</v>
      </c>
    </row>
    <row r="7335" spans="3:18" s="7" customFormat="1" ht="15">
      <c r="C7335" s="29">
        <v>2021</v>
      </c>
      <c r="D7335" s="30" t="s">
        <v>85</v>
      </c>
      <c r="E7335" s="30">
        <f>MONTH(FACTURACION[[#This Row],[MES]]&amp;1)</f>
        <v>6</v>
      </c>
      <c r="F7335" s="223">
        <f>DATE(FACTURACION[[#This Row],[AÑO]],FACTURACION[[#This Row],[Mes numero]],1)</f>
        <v>44348</v>
      </c>
      <c r="G7335" s="180" t="s">
        <v>5890</v>
      </c>
      <c r="H7335" s="25">
        <v>890500726</v>
      </c>
      <c r="I7335" s="44" t="str">
        <f>+VLOOKUP(FACTURACION[[#This Row],[NIT]],TABLACLIENTE,2,FALSE)</f>
        <v>NORTESANTANDEREANA DE GAS S.A. E.S.P (NORGAS S.A. E.S.P.)</v>
      </c>
      <c r="J7335" s="147" t="s">
        <v>5571</v>
      </c>
      <c r="K7335" s="44" t="str">
        <f>+VLOOKUP(FACTURACION[[#This Row],[REFERENCIA]],CODINV,2,FALSE)</f>
        <v>B166 BY PAS VALVE/VALVE</v>
      </c>
      <c r="L7335" s="44" t="str">
        <f>IF(VLOOKUP(FACTURACION[[#This Row],[REFERENCIA]],CODINV,3,FALSE)=0,"",VLOOKUP(FACTURACION[[#This Row],[REFERENCIA]],CODINV,3,FALSE))</f>
        <v>166B</v>
      </c>
      <c r="M7335" s="44" t="str">
        <f>+VLOOKUP(FACTURACION[[#This Row],[REFERENCIA]],CODINV,4,FALSE)</f>
        <v>VÁLVULAS Y MULTIVÁLVULAS</v>
      </c>
      <c r="N7335" s="44" t="str">
        <f>+VLOOKUP(FACTURACION[[#This Row],[REFERENCIA]],CODINV,5,FALSE)</f>
        <v>CORKEN</v>
      </c>
      <c r="O7335" s="154">
        <v>0</v>
      </c>
      <c r="P7335" s="153">
        <v>797553</v>
      </c>
      <c r="Q7335" s="48">
        <f>+FACTURACION[[#This Row],[CANTIDAD]]*FACTURACION[[#This Row],[VR UNITARIO]]/1000</f>
        <v>0</v>
      </c>
      <c r="R7335" s="44" t="str">
        <f>+VLOOKUP(FACTURACION[[#This Row],[NIT]],TABLACLIENTE,5,FALSE)</f>
        <v>BUCARAMANGA</v>
      </c>
    </row>
    <row r="7336" spans="3:18" s="7" customFormat="1" ht="15">
      <c r="C7336" s="29">
        <v>2021</v>
      </c>
      <c r="D7336" s="30" t="s">
        <v>85</v>
      </c>
      <c r="E7336" s="30">
        <f>MONTH(FACTURACION[[#This Row],[MES]]&amp;1)</f>
        <v>6</v>
      </c>
      <c r="F7336" s="223">
        <f>DATE(FACTURACION[[#This Row],[AÑO]],FACTURACION[[#This Row],[Mes numero]],1)</f>
        <v>44348</v>
      </c>
      <c r="G7336" s="180" t="s">
        <v>5890</v>
      </c>
      <c r="H7336" s="25">
        <v>890500726</v>
      </c>
      <c r="I7336" s="44" t="str">
        <f>+VLOOKUP(FACTURACION[[#This Row],[NIT]],TABLACLIENTE,2,FALSE)</f>
        <v>NORTESANTANDEREANA DE GAS S.A. E.S.P (NORGAS S.A. E.S.P.)</v>
      </c>
      <c r="J7336" s="147" t="s">
        <v>5577</v>
      </c>
      <c r="K7336" s="44" t="str">
        <f>+VLOOKUP(FACTURACION[[#This Row],[REFERENCIA]],CODINV,2,FALSE)</f>
        <v>C13 WALL MOUNT STARTER</v>
      </c>
      <c r="L7336" s="44" t="str">
        <f>IF(VLOOKUP(FACTURACION[[#This Row],[REFERENCIA]],CODINV,3,FALSE)=0,"",VLOOKUP(FACTURACION[[#This Row],[REFERENCIA]],CODINV,3,FALSE))</f>
        <v/>
      </c>
      <c r="M7336" s="44" t="str">
        <f>+VLOOKUP(FACTURACION[[#This Row],[REFERENCIA]],CODINV,4,FALSE)</f>
        <v>REPUESTOS Y ACCESORIOS</v>
      </c>
      <c r="N7336" s="44" t="str">
        <f>+VLOOKUP(FACTURACION[[#This Row],[REFERENCIA]],CODINV,5,FALSE)</f>
        <v>CORKEN</v>
      </c>
      <c r="O7336" s="154">
        <v>0</v>
      </c>
      <c r="P7336" s="153">
        <v>994000</v>
      </c>
      <c r="Q7336" s="48">
        <f>+FACTURACION[[#This Row],[CANTIDAD]]*FACTURACION[[#This Row],[VR UNITARIO]]/1000</f>
        <v>0</v>
      </c>
      <c r="R7336" s="44" t="str">
        <f>+VLOOKUP(FACTURACION[[#This Row],[NIT]],TABLACLIENTE,5,FALSE)</f>
        <v>BUCARAMANGA</v>
      </c>
    </row>
    <row r="7337" spans="3:18" s="7" customFormat="1" ht="15">
      <c r="C7337" s="29">
        <v>2021</v>
      </c>
      <c r="D7337" s="30" t="s">
        <v>85</v>
      </c>
      <c r="E7337" s="30">
        <f>MONTH(FACTURACION[[#This Row],[MES]]&amp;1)</f>
        <v>6</v>
      </c>
      <c r="F7337" s="223">
        <f>DATE(FACTURACION[[#This Row],[AÑO]],FACTURACION[[#This Row],[Mes numero]],1)</f>
        <v>44348</v>
      </c>
      <c r="G7337" s="180" t="s">
        <v>5891</v>
      </c>
      <c r="H7337" s="2">
        <v>890208316</v>
      </c>
      <c r="I7337" s="44" t="str">
        <f>+VLOOKUP(FACTURACION[[#This Row],[NIT]],TABLACLIENTE,2,FALSE)</f>
        <v xml:space="preserve">METROGAS DE COLOMBIA S.A. E.S.P.  (METROGAS S.A. E.S.P)
</v>
      </c>
      <c r="J7337" s="147" t="s">
        <v>840</v>
      </c>
      <c r="K7337" s="44" t="str">
        <f>+VLOOKUP(FACTURACION[[#This Row],[REFERENCIA]],CODINV,2,FALSE)</f>
        <v>MEDIDOR ROTATIVO G-65 R.ABO</v>
      </c>
      <c r="L7337" s="44" t="str">
        <f>IF(VLOOKUP(FACTURACION[[#This Row],[REFERENCIA]],CODINV,3,FALSE)=0,"",VLOOKUP(FACTURACION[[#This Row],[REFERENCIA]],CODINV,3,FALSE))</f>
        <v>RRR0065DHG</v>
      </c>
      <c r="M7337" s="44" t="str">
        <f>+VLOOKUP(FACTURACION[[#This Row],[REFERENCIA]],CODINV,4,FALSE)</f>
        <v>MEDIDORES</v>
      </c>
      <c r="N7337" s="44" t="str">
        <f>+VLOOKUP(FACTURACION[[#This Row],[REFERENCIA]],CODINV,5,FALSE)</f>
        <v>HONEYWELL</v>
      </c>
      <c r="O7337" s="154">
        <v>1</v>
      </c>
      <c r="P7337" s="153">
        <v>5559275</v>
      </c>
      <c r="Q7337" s="48">
        <f>+FACTURACION[[#This Row],[CANTIDAD]]*FACTURACION[[#This Row],[VR UNITARIO]]/1000</f>
        <v>5559.2749999999996</v>
      </c>
      <c r="R7337" s="44" t="str">
        <f>+VLOOKUP(FACTURACION[[#This Row],[NIT]],TABLACLIENTE,5,FALSE)</f>
        <v>FLORIDABLANCA</v>
      </c>
    </row>
    <row r="7338" spans="3:18" s="7" customFormat="1" ht="15">
      <c r="C7338" s="29">
        <v>2021</v>
      </c>
      <c r="D7338" s="30" t="s">
        <v>85</v>
      </c>
      <c r="E7338" s="30">
        <f>MONTH(FACTURACION[[#This Row],[MES]]&amp;1)</f>
        <v>6</v>
      </c>
      <c r="F7338" s="223">
        <f>DATE(FACTURACION[[#This Row],[AÑO]],FACTURACION[[#This Row],[Mes numero]],1)</f>
        <v>44348</v>
      </c>
      <c r="G7338" s="180" t="s">
        <v>5892</v>
      </c>
      <c r="H7338" s="2">
        <v>890101691</v>
      </c>
      <c r="I7338" s="44" t="str">
        <f>+VLOOKUP(FACTURACION[[#This Row],[NIT]],TABLACLIENTE,2,FALSE)</f>
        <v>GASES DEL CARIBE S.A.E.S.P. (GASCARIBE S.A E.S.P.)</v>
      </c>
      <c r="J7338" s="147" t="s">
        <v>23</v>
      </c>
      <c r="K7338" s="44" t="str">
        <f>+VLOOKUP(FACTURACION[[#This Row],[REFERENCIA]],CODINV,2,FALSE)</f>
        <v>MEDIDOR AL-800 C:1 1/2" MAOP 20 PSIG CON CONECTORES</v>
      </c>
      <c r="L7338" s="44" t="str">
        <f>IF(VLOOKUP(FACTURACION[[#This Row],[REFERENCIA]],CODINV,3,FALSE)=0,"",VLOOKUP(FACTURACION[[#This Row],[REFERENCIA]],CODINV,3,FALSE))</f>
        <v/>
      </c>
      <c r="M7338" s="44" t="str">
        <f>+VLOOKUP(FACTURACION[[#This Row],[REFERENCIA]],CODINV,4,FALSE)</f>
        <v>MEDIDORES</v>
      </c>
      <c r="N7338" s="44" t="str">
        <f>+VLOOKUP(FACTURACION[[#This Row],[REFERENCIA]],CODINV,5,FALSE)</f>
        <v>HONEYWELL</v>
      </c>
      <c r="O7338" s="154">
        <v>2</v>
      </c>
      <c r="P7338" s="153">
        <v>1017290</v>
      </c>
      <c r="Q7338" s="48">
        <f>+FACTURACION[[#This Row],[CANTIDAD]]*FACTURACION[[#This Row],[VR UNITARIO]]/1000</f>
        <v>2034.58</v>
      </c>
      <c r="R7338" s="44" t="str">
        <f>+VLOOKUP(FACTURACION[[#This Row],[NIT]],TABLACLIENTE,5,FALSE)</f>
        <v>BARRANQUILLA</v>
      </c>
    </row>
    <row r="7339" spans="3:18" s="7" customFormat="1" ht="15">
      <c r="C7339" s="29">
        <v>2021</v>
      </c>
      <c r="D7339" s="30" t="s">
        <v>85</v>
      </c>
      <c r="E7339" s="30">
        <f>MONTH(FACTURACION[[#This Row],[MES]]&amp;1)</f>
        <v>6</v>
      </c>
      <c r="F7339" s="223">
        <f>DATE(FACTURACION[[#This Row],[AÑO]],FACTURACION[[#This Row],[Mes numero]],1)</f>
        <v>44348</v>
      </c>
      <c r="G7339" s="180" t="s">
        <v>5892</v>
      </c>
      <c r="H7339" s="2">
        <v>890101691</v>
      </c>
      <c r="I7339" s="44" t="str">
        <f>+VLOOKUP(FACTURACION[[#This Row],[NIT]],TABLACLIENTE,2,FALSE)</f>
        <v>GASES DEL CARIBE S.A.E.S.P. (GASCARIBE S.A E.S.P.)</v>
      </c>
      <c r="J7339" s="147" t="s">
        <v>59</v>
      </c>
      <c r="K7339" s="44" t="str">
        <f>+VLOOKUP(FACTURACION[[#This Row],[REFERENCIA]],CODINV,2,FALSE)</f>
        <v>MEDIDOR AL-1000 C:1 1/2" MAOP 25 PSIG CON CONECTORES</v>
      </c>
      <c r="L7339" s="44" t="str">
        <f>IF(VLOOKUP(FACTURACION[[#This Row],[REFERENCIA]],CODINV,3,FALSE)=0,"",VLOOKUP(FACTURACION[[#This Row],[REFERENCIA]],CODINV,3,FALSE))</f>
        <v/>
      </c>
      <c r="M7339" s="44" t="str">
        <f>+VLOOKUP(FACTURACION[[#This Row],[REFERENCIA]],CODINV,4,FALSE)</f>
        <v>MEDIDORES</v>
      </c>
      <c r="N7339" s="44" t="str">
        <f>+VLOOKUP(FACTURACION[[#This Row],[REFERENCIA]],CODINV,5,FALSE)</f>
        <v>HONEYWELL</v>
      </c>
      <c r="O7339" s="154">
        <v>1</v>
      </c>
      <c r="P7339" s="153">
        <v>3868071</v>
      </c>
      <c r="Q7339" s="48">
        <f>+FACTURACION[[#This Row],[CANTIDAD]]*FACTURACION[[#This Row],[VR UNITARIO]]/1000</f>
        <v>3868.0709999999999</v>
      </c>
      <c r="R7339" s="44" t="str">
        <f>+VLOOKUP(FACTURACION[[#This Row],[NIT]],TABLACLIENTE,5,FALSE)</f>
        <v>BARRANQUILLA</v>
      </c>
    </row>
    <row r="7340" spans="3:18" s="7" customFormat="1" ht="15">
      <c r="C7340" s="29">
        <v>2021</v>
      </c>
      <c r="D7340" s="30" t="s">
        <v>85</v>
      </c>
      <c r="E7340" s="30">
        <f>MONTH(FACTURACION[[#This Row],[MES]]&amp;1)</f>
        <v>6</v>
      </c>
      <c r="F7340" s="223">
        <f>DATE(FACTURACION[[#This Row],[AÑO]],FACTURACION[[#This Row],[Mes numero]],1)</f>
        <v>44348</v>
      </c>
      <c r="G7340" s="180" t="s">
        <v>5893</v>
      </c>
      <c r="H7340" s="2">
        <v>800218682</v>
      </c>
      <c r="I7340" s="44" t="str">
        <f>+VLOOKUP(FACTURACION[[#This Row],[NIT]],TABLACLIENTE,2,FALSE)</f>
        <v>GASES DEL CUSIANA S.A E.S.P. (CUSIANAGAS S.A E.S.P)</v>
      </c>
      <c r="J7340" s="147" t="s">
        <v>1697</v>
      </c>
      <c r="K7340" s="44" t="str">
        <f>+VLOOKUP(FACTURACION[[#This Row],[REFERENCIA]],CODINV,2,FALSE)</f>
        <v>MEDIDOR AC-250 NXS</v>
      </c>
      <c r="L7340" s="44" t="str">
        <f>IF(VLOOKUP(FACTURACION[[#This Row],[REFERENCIA]],CODINV,3,FALSE)=0,"",VLOOKUP(FACTURACION[[#This Row],[REFERENCIA]],CODINV,3,FALSE))</f>
        <v/>
      </c>
      <c r="M7340" s="44" t="str">
        <f>+VLOOKUP(FACTURACION[[#This Row],[REFERENCIA]],CODINV,4,FALSE)</f>
        <v>MEDIDORES</v>
      </c>
      <c r="N7340" s="44" t="str">
        <f>+VLOOKUP(FACTURACION[[#This Row],[REFERENCIA]],CODINV,5,FALSE)</f>
        <v>HONEYWELL</v>
      </c>
      <c r="O7340" s="154">
        <v>8</v>
      </c>
      <c r="P7340" s="153">
        <v>427193.25</v>
      </c>
      <c r="Q7340" s="48">
        <f>+FACTURACION[[#This Row],[CANTIDAD]]*FACTURACION[[#This Row],[VR UNITARIO]]/1000</f>
        <v>3417.5459999999998</v>
      </c>
      <c r="R7340" s="44" t="str">
        <f>+VLOOKUP(FACTURACION[[#This Row],[NIT]],TABLACLIENTE,5,FALSE)</f>
        <v>YOPAL</v>
      </c>
    </row>
    <row r="7341" spans="3:18" ht="15">
      <c r="C7341" s="29">
        <v>2021</v>
      </c>
      <c r="D7341" s="30" t="s">
        <v>85</v>
      </c>
      <c r="E7341" s="30">
        <f>MONTH(FACTURACION[[#This Row],[MES]]&amp;1)</f>
        <v>6</v>
      </c>
      <c r="F7341" s="223">
        <f>DATE(FACTURACION[[#This Row],[AÑO]],FACTURACION[[#This Row],[Mes numero]],1)</f>
        <v>44348</v>
      </c>
      <c r="G7341" s="157" t="s">
        <v>5894</v>
      </c>
      <c r="H7341" s="2">
        <v>800202395</v>
      </c>
      <c r="I7341" s="44" t="str">
        <f>+VLOOKUP(FACTURACION[[#This Row],[NIT]],TABLACLIENTE,2,FALSE)</f>
        <v>EFIGAS GAS NATURAL S.A. E.S.P. (EFIGAS S.A. E.S.P.)</v>
      </c>
      <c r="J7341" t="s">
        <v>909</v>
      </c>
      <c r="K7341" s="44" t="str">
        <f>+VLOOKUP(FACTURACION[[#This Row],[REFERENCIA]],CODINV,2,FALSE)</f>
        <v>REGULADOR 1804PFM C: 2" O: 7/8 R: 2-30</v>
      </c>
      <c r="L7341" s="44" t="str">
        <f>IF(VLOOKUP(FACTURACION[[#This Row],[REFERENCIA]],CODINV,3,FALSE)=0,"",VLOOKUP(FACTURACION[[#This Row],[REFERENCIA]],CODINV,3,FALSE))</f>
        <v>RMQN2ABF1021A20</v>
      </c>
      <c r="M7341" s="44" t="str">
        <f>+VLOOKUP(FACTURACION[[#This Row],[REFERENCIA]],CODINV,4,FALSE)</f>
        <v>REGULADORES</v>
      </c>
      <c r="N7341" s="44" t="str">
        <f>+VLOOKUP(FACTURACION[[#This Row],[REFERENCIA]],CODINV,5,FALSE)</f>
        <v>HONEYWELL</v>
      </c>
      <c r="O7341" s="144">
        <v>2</v>
      </c>
      <c r="P7341" s="153">
        <v>2796500</v>
      </c>
      <c r="Q7341" s="48">
        <f>+FACTURACION[[#This Row],[CANTIDAD]]*FACTURACION[[#This Row],[VR UNITARIO]]/1000</f>
        <v>5593</v>
      </c>
      <c r="R7341" s="44" t="str">
        <f>+VLOOKUP(FACTURACION[[#This Row],[NIT]],TABLACLIENTE,5,FALSE)</f>
        <v>MANIZALES</v>
      </c>
    </row>
    <row r="7342" spans="3:18" ht="15">
      <c r="C7342" s="29">
        <v>2021</v>
      </c>
      <c r="D7342" s="30" t="s">
        <v>85</v>
      </c>
      <c r="E7342" s="30">
        <f>MONTH(FACTURACION[[#This Row],[MES]]&amp;1)</f>
        <v>6</v>
      </c>
      <c r="F7342" s="223">
        <f>DATE(FACTURACION[[#This Row],[AÑO]],FACTURACION[[#This Row],[Mes numero]],1)</f>
        <v>44348</v>
      </c>
      <c r="G7342" s="157" t="s">
        <v>5895</v>
      </c>
      <c r="H7342" s="2">
        <v>800202395</v>
      </c>
      <c r="I7342" s="44" t="str">
        <f>+VLOOKUP(FACTURACION[[#This Row],[NIT]],TABLACLIENTE,2,FALSE)</f>
        <v>EFIGAS GAS NATURAL S.A. E.S.P. (EFIGAS S.A. E.S.P.)</v>
      </c>
      <c r="J7342" t="s">
        <v>909</v>
      </c>
      <c r="K7342" s="44" t="str">
        <f>+VLOOKUP(FACTURACION[[#This Row],[REFERENCIA]],CODINV,2,FALSE)</f>
        <v>REGULADOR 1804PFM C: 2" O: 7/8 R: 2-30</v>
      </c>
      <c r="L7342" s="44" t="str">
        <f>IF(VLOOKUP(FACTURACION[[#This Row],[REFERENCIA]],CODINV,3,FALSE)=0,"",VLOOKUP(FACTURACION[[#This Row],[REFERENCIA]],CODINV,3,FALSE))</f>
        <v>RMQN2ABF1021A20</v>
      </c>
      <c r="M7342" s="44" t="str">
        <f>+VLOOKUP(FACTURACION[[#This Row],[REFERENCIA]],CODINV,4,FALSE)</f>
        <v>REGULADORES</v>
      </c>
      <c r="N7342" s="44" t="str">
        <f>+VLOOKUP(FACTURACION[[#This Row],[REFERENCIA]],CODINV,5,FALSE)</f>
        <v>HONEYWELL</v>
      </c>
      <c r="O7342" s="144">
        <v>1</v>
      </c>
      <c r="P7342" s="153">
        <v>2796500</v>
      </c>
      <c r="Q7342" s="48">
        <f>+FACTURACION[[#This Row],[CANTIDAD]]*FACTURACION[[#This Row],[VR UNITARIO]]/1000</f>
        <v>2796.5</v>
      </c>
      <c r="R7342" s="44" t="str">
        <f>+VLOOKUP(FACTURACION[[#This Row],[NIT]],TABLACLIENTE,5,FALSE)</f>
        <v>MANIZALES</v>
      </c>
    </row>
    <row r="7343" spans="3:18" ht="15">
      <c r="C7343" s="29">
        <v>2021</v>
      </c>
      <c r="D7343" s="30" t="s">
        <v>85</v>
      </c>
      <c r="E7343" s="30">
        <f>MONTH(FACTURACION[[#This Row],[MES]]&amp;1)</f>
        <v>6</v>
      </c>
      <c r="F7343" s="223">
        <f>DATE(FACTURACION[[#This Row],[AÑO]],FACTURACION[[#This Row],[Mes numero]],1)</f>
        <v>44348</v>
      </c>
      <c r="G7343" s="157" t="s">
        <v>5896</v>
      </c>
      <c r="H7343" s="2">
        <v>800021272</v>
      </c>
      <c r="I7343" s="44" t="str">
        <f>+VLOOKUP(FACTURACION[[#This Row],[NIT]],TABLACLIENTE,2,FALSE)</f>
        <v>GASES DEL LLANO S.A. E.S.P (LLANOGAS S.A. E.S.P.)</v>
      </c>
      <c r="J7343" t="s">
        <v>5</v>
      </c>
      <c r="K7343" s="44" t="str">
        <f>+VLOOKUP(FACTURACION[[#This Row],[REFERENCIA]],CODINV,2,FALSE)</f>
        <v>REG. 1800 CPB2 1 1-4· O: 5/16" R: STD</v>
      </c>
      <c r="L7343" s="44" t="str">
        <f>IF(VLOOKUP(FACTURACION[[#This Row],[REFERENCIA]],CODINV,3,FALSE)=0,"",VLOOKUP(FACTURACION[[#This Row],[REFERENCIA]],CODINV,3,FALSE))</f>
        <v/>
      </c>
      <c r="M7343" s="44" t="str">
        <f>+VLOOKUP(FACTURACION[[#This Row],[REFERENCIA]],CODINV,4,FALSE)</f>
        <v>REGULADORES</v>
      </c>
      <c r="N7343" s="44" t="str">
        <f>+VLOOKUP(FACTURACION[[#This Row],[REFERENCIA]],CODINV,5,FALSE)</f>
        <v>HONEYWELL</v>
      </c>
      <c r="O7343" s="144">
        <v>1</v>
      </c>
      <c r="P7343" s="153">
        <v>742204</v>
      </c>
      <c r="Q7343" s="48">
        <f>+FACTURACION[[#This Row],[CANTIDAD]]*FACTURACION[[#This Row],[VR UNITARIO]]/1000</f>
        <v>742.20399999999995</v>
      </c>
      <c r="R7343" s="44" t="str">
        <f>+VLOOKUP(FACTURACION[[#This Row],[NIT]],TABLACLIENTE,5,FALSE)</f>
        <v>VILLAVICENCIO</v>
      </c>
    </row>
    <row r="7344" spans="3:18" ht="15">
      <c r="C7344" s="29">
        <v>2021</v>
      </c>
      <c r="D7344" s="30" t="s">
        <v>85</v>
      </c>
      <c r="E7344" s="30">
        <f>MONTH(FACTURACION[[#This Row],[MES]]&amp;1)</f>
        <v>6</v>
      </c>
      <c r="F7344" s="223">
        <f>DATE(FACTURACION[[#This Row],[AÑO]],FACTURACION[[#This Row],[Mes numero]],1)</f>
        <v>44348</v>
      </c>
      <c r="G7344" s="157" t="s">
        <v>5897</v>
      </c>
      <c r="H7344" s="25">
        <v>890500726</v>
      </c>
      <c r="I7344" s="44" t="str">
        <f>+VLOOKUP(FACTURACION[[#This Row],[NIT]],TABLACLIENTE,2,FALSE)</f>
        <v>NORTESANTANDEREANA DE GAS S.A. E.S.P (NORGAS S.A. E.S.P.)</v>
      </c>
      <c r="J7344" t="s">
        <v>262</v>
      </c>
      <c r="K7344" s="44" t="str">
        <f>+VLOOKUP(FACTURACION[[#This Row],[REFERENCIA]],CODINV,2,FALSE)</f>
        <v>MEDIDOR AL-425 C:1 1/4" MAOP 25 PSIG</v>
      </c>
      <c r="L7344" s="44" t="str">
        <f>IF(VLOOKUP(FACTURACION[[#This Row],[REFERENCIA]],CODINV,3,FALSE)=0,"",VLOOKUP(FACTURACION[[#This Row],[REFERENCIA]],CODINV,3,FALSE))</f>
        <v/>
      </c>
      <c r="M7344" s="44" t="str">
        <f>+VLOOKUP(FACTURACION[[#This Row],[REFERENCIA]],CODINV,4,FALSE)</f>
        <v>MEDIDORES</v>
      </c>
      <c r="N7344" s="44" t="str">
        <f>+VLOOKUP(FACTURACION[[#This Row],[REFERENCIA]],CODINV,5,FALSE)</f>
        <v>HONEYWELL</v>
      </c>
      <c r="O7344" s="144">
        <v>2</v>
      </c>
      <c r="P7344" s="153">
        <v>720572</v>
      </c>
      <c r="Q7344" s="48">
        <f>+FACTURACION[[#This Row],[CANTIDAD]]*FACTURACION[[#This Row],[VR UNITARIO]]/1000</f>
        <v>1441.144</v>
      </c>
      <c r="R7344" s="44" t="str">
        <f>+VLOOKUP(FACTURACION[[#This Row],[NIT]],TABLACLIENTE,5,FALSE)</f>
        <v>BUCARAMANGA</v>
      </c>
    </row>
    <row r="7345" spans="3:18" ht="15">
      <c r="C7345" s="29">
        <v>2021</v>
      </c>
      <c r="D7345" s="30" t="s">
        <v>85</v>
      </c>
      <c r="E7345" s="30">
        <f>MONTH(FACTURACION[[#This Row],[MES]]&amp;1)</f>
        <v>6</v>
      </c>
      <c r="F7345" s="223">
        <f>DATE(FACTURACION[[#This Row],[AÑO]],FACTURACION[[#This Row],[Mes numero]],1)</f>
        <v>44348</v>
      </c>
      <c r="G7345" s="157" t="s">
        <v>5898</v>
      </c>
      <c r="H7345" s="25">
        <v>890501073</v>
      </c>
      <c r="I7345" s="44" t="str">
        <f>+VLOOKUP(FACTURACION[[#This Row],[NIT]],TABLACLIENTE,2,FALSE)</f>
        <v>COMERCIAL INDUSTRIAL NACIONAL S.A. CINSA</v>
      </c>
      <c r="J7345" t="s">
        <v>5209</v>
      </c>
      <c r="K7345" s="44" t="str">
        <f>+VLOOKUP(FACTURACION[[#This Row],[REFERENCIA]],CODINV,2,FALSE)</f>
        <v>ACT NEUMATICO ROTATIVO 9/INT 2"</v>
      </c>
      <c r="L7345" s="44" t="str">
        <f>IF(VLOOKUP(FACTURACION[[#This Row],[REFERENCIA]],CODINV,3,FALSE)=0,"",VLOOKUP(FACTURACION[[#This Row],[REFERENCIA]],CODINV,3,FALSE))</f>
        <v>3212RA</v>
      </c>
      <c r="M7345" s="44" t="str">
        <f>+VLOOKUP(FACTURACION[[#This Row],[REFERENCIA]],CODINV,4,FALSE)</f>
        <v>VÁLVULAS Y MULTIVÁLVULAS</v>
      </c>
      <c r="N7345" s="44" t="str">
        <f>+VLOOKUP(FACTURACION[[#This Row],[REFERENCIA]],CODINV,5,FALSE)</f>
        <v>REGO</v>
      </c>
      <c r="O7345" s="144">
        <v>1</v>
      </c>
      <c r="P7345" s="153">
        <v>838405</v>
      </c>
      <c r="Q7345" s="48">
        <f>+FACTURACION[[#This Row],[CANTIDAD]]*FACTURACION[[#This Row],[VR UNITARIO]]/1000</f>
        <v>838.40499999999997</v>
      </c>
      <c r="R7345" s="44" t="str">
        <f>+VLOOKUP(FACTURACION[[#This Row],[NIT]],TABLACLIENTE,5,FALSE)</f>
        <v>CUCUTA</v>
      </c>
    </row>
    <row r="7346" spans="3:18" ht="15">
      <c r="C7346" s="29">
        <v>2021</v>
      </c>
      <c r="D7346" s="30" t="s">
        <v>85</v>
      </c>
      <c r="E7346" s="30">
        <f>MONTH(FACTURACION[[#This Row],[MES]]&amp;1)</f>
        <v>6</v>
      </c>
      <c r="F7346" s="223">
        <f>DATE(FACTURACION[[#This Row],[AÑO]],FACTURACION[[#This Row],[Mes numero]],1)</f>
        <v>44348</v>
      </c>
      <c r="G7346" s="157" t="s">
        <v>5899</v>
      </c>
      <c r="H7346" s="2">
        <v>822001073</v>
      </c>
      <c r="I7346" s="44" t="str">
        <f>+VLOOKUP(FACTURACION[[#This Row],[NIT]],TABLACLIENTE,2,FALSE)</f>
        <v>MADIGAS INGENIEROS S.A. E.S.P.</v>
      </c>
      <c r="J7346" t="s">
        <v>20</v>
      </c>
      <c r="K7346" s="44" t="str">
        <f>+VLOOKUP(FACTURACION[[#This Row],[REFERENCIA]],CODINV,2,FALSE)</f>
        <v xml:space="preserve">MEDIDOR AC-250 C: 3/4" CON CONECTORES </v>
      </c>
      <c r="L7346" s="44" t="str">
        <f>IF(VLOOKUP(FACTURACION[[#This Row],[REFERENCIA]],CODINV,3,FALSE)=0,"",VLOOKUP(FACTURACION[[#This Row],[REFERENCIA]],CODINV,3,FALSE))</f>
        <v/>
      </c>
      <c r="M7346" s="44" t="str">
        <f>+VLOOKUP(FACTURACION[[#This Row],[REFERENCIA]],CODINV,4,FALSE)</f>
        <v>MEDIDORES</v>
      </c>
      <c r="N7346" s="44" t="str">
        <f>+VLOOKUP(FACTURACION[[#This Row],[REFERENCIA]],CODINV,5,FALSE)</f>
        <v>HONEYWELL</v>
      </c>
      <c r="O7346" s="144">
        <v>5</v>
      </c>
      <c r="P7346" s="153">
        <v>455212</v>
      </c>
      <c r="Q7346" s="48">
        <f>+FACTURACION[[#This Row],[CANTIDAD]]*FACTURACION[[#This Row],[VR UNITARIO]]/1000</f>
        <v>2276.06</v>
      </c>
      <c r="R7346" s="44" t="str">
        <f>+VLOOKUP(FACTURACION[[#This Row],[NIT]],TABLACLIENTE,5,FALSE)</f>
        <v>ACACIAS</v>
      </c>
    </row>
    <row r="7347" spans="3:18" ht="15">
      <c r="C7347" s="29">
        <v>2021</v>
      </c>
      <c r="D7347" s="30" t="s">
        <v>85</v>
      </c>
      <c r="E7347" s="30">
        <f>MONTH(FACTURACION[[#This Row],[MES]]&amp;1)</f>
        <v>6</v>
      </c>
      <c r="F7347" s="223">
        <f>DATE(FACTURACION[[#This Row],[AÑO]],FACTURACION[[#This Row],[Mes numero]],1)</f>
        <v>44348</v>
      </c>
      <c r="G7347" s="157" t="s">
        <v>5900</v>
      </c>
      <c r="H7347" s="2">
        <v>800007813</v>
      </c>
      <c r="I7347" s="44" t="str">
        <f>+VLOOKUP(FACTURACION[[#This Row],[NIT]],TABLACLIENTE,2,FALSE)</f>
        <v>VANTI S.A. E.S.P (VANTI)</v>
      </c>
      <c r="J7347" t="s">
        <v>5780</v>
      </c>
      <c r="K7347" s="44" t="str">
        <f>+VLOOKUP(FACTURACION[[#This Row],[REFERENCIA]],CODINV,2,FALSE)</f>
        <v>CABLE EC TO COMPUTER 50 FT</v>
      </c>
      <c r="L7347" s="44" t="str">
        <f>IF(VLOOKUP(FACTURACION[[#This Row],[REFERENCIA]],CODINV,3,FALSE)=0,"",VLOOKUP(FACTURACION[[#This Row],[REFERENCIA]],CODINV,3,FALSE))</f>
        <v/>
      </c>
      <c r="M7347" s="44" t="str">
        <f>+VLOOKUP(FACTURACION[[#This Row],[REFERENCIA]],CODINV,4,FALSE)</f>
        <v>REPUESTOS Y ACCESORIOS</v>
      </c>
      <c r="N7347" s="44" t="str">
        <f>+VLOOKUP(FACTURACION[[#This Row],[REFERENCIA]],CODINV,5,FALSE)</f>
        <v>MERCURY</v>
      </c>
      <c r="O7347" s="144">
        <v>0</v>
      </c>
      <c r="P7347" s="153">
        <v>909019.66</v>
      </c>
      <c r="Q7347" s="48">
        <f>+FACTURACION[[#This Row],[CANTIDAD]]*FACTURACION[[#This Row],[VR UNITARIO]]/1000</f>
        <v>0</v>
      </c>
      <c r="R7347" s="44" t="str">
        <f>+VLOOKUP(FACTURACION[[#This Row],[NIT]],TABLACLIENTE,5,FALSE)</f>
        <v>BOGOTÁ D.C.</v>
      </c>
    </row>
    <row r="7348" spans="3:18" ht="15">
      <c r="C7348" s="29">
        <v>2021</v>
      </c>
      <c r="D7348" s="30" t="s">
        <v>85</v>
      </c>
      <c r="E7348" s="30">
        <f>MONTH(FACTURACION[[#This Row],[MES]]&amp;1)</f>
        <v>6</v>
      </c>
      <c r="F7348" s="223">
        <f>DATE(FACTURACION[[#This Row],[AÑO]],FACTURACION[[#This Row],[Mes numero]],1)</f>
        <v>44348</v>
      </c>
      <c r="G7348" s="157" t="s">
        <v>5901</v>
      </c>
      <c r="H7348" s="2">
        <v>890101691</v>
      </c>
      <c r="I7348" s="44" t="str">
        <f>+VLOOKUP(FACTURACION[[#This Row],[NIT]],TABLACLIENTE,2,FALSE)</f>
        <v>GASES DEL CARIBE S.A.E.S.P. (GASCARIBE S.A E.S.P.)</v>
      </c>
      <c r="J7348" t="s">
        <v>28</v>
      </c>
      <c r="K7348" s="44" t="str">
        <f>+VLOOKUP(FACTURACION[[#This Row],[REFERENCIA]],CODINV,2,FALSE)</f>
        <v>REGULADOR SR 113 3/4 R: 7-12 O:1/4</v>
      </c>
      <c r="L7348" s="44" t="str">
        <f>IF(VLOOKUP(FACTURACION[[#This Row],[REFERENCIA]],CODINV,3,FALSE)=0,"",VLOOKUP(FACTURACION[[#This Row],[REFERENCIA]],CODINV,3,FALSE))</f>
        <v/>
      </c>
      <c r="M7348" s="44" t="str">
        <f>+VLOOKUP(FACTURACION[[#This Row],[REFERENCIA]],CODINV,4,FALSE)</f>
        <v>REGULADORES</v>
      </c>
      <c r="N7348" s="44" t="str">
        <f>+VLOOKUP(FACTURACION[[#This Row],[REFERENCIA]],CODINV,5,FALSE)</f>
        <v>HONEYWELL</v>
      </c>
      <c r="O7348" s="144">
        <v>120</v>
      </c>
      <c r="P7348" s="153">
        <v>119854</v>
      </c>
      <c r="Q7348" s="48">
        <f>+FACTURACION[[#This Row],[CANTIDAD]]*FACTURACION[[#This Row],[VR UNITARIO]]/1000</f>
        <v>14382.48</v>
      </c>
      <c r="R7348" s="44" t="str">
        <f>+VLOOKUP(FACTURACION[[#This Row],[NIT]],TABLACLIENTE,5,FALSE)</f>
        <v>BARRANQUILLA</v>
      </c>
    </row>
    <row r="7349" spans="3:18" ht="15">
      <c r="C7349" s="29">
        <v>2021</v>
      </c>
      <c r="D7349" s="30" t="s">
        <v>85</v>
      </c>
      <c r="E7349" s="30">
        <f>MONTH(FACTURACION[[#This Row],[MES]]&amp;1)</f>
        <v>6</v>
      </c>
      <c r="F7349" s="223">
        <f>DATE(FACTURACION[[#This Row],[AÑO]],FACTURACION[[#This Row],[Mes numero]],1)</f>
        <v>44348</v>
      </c>
      <c r="G7349" s="157" t="s">
        <v>5902</v>
      </c>
      <c r="H7349" s="99">
        <v>100729636</v>
      </c>
      <c r="I7349" s="44" t="str">
        <f>+VLOOKUP(FACTURACION[[#This Row],[NIT]],TABLACLIENTE,2,FALSE)</f>
        <v>NARIÑO MONTAYA NITAY</v>
      </c>
      <c r="J7349" t="s">
        <v>5504</v>
      </c>
      <c r="K7349" s="44" t="str">
        <f>+VLOOKUP(FACTURACION[[#This Row],[REFERENCIA]],CODINV,2,FALSE)</f>
        <v>C12 CORO FLOW</v>
      </c>
      <c r="L7349" s="44" t="str">
        <f>IF(VLOOKUP(FACTURACION[[#This Row],[REFERENCIA]],CODINV,3,FALSE)=0,"",VLOOKUP(FACTURACION[[#This Row],[REFERENCIA]],CODINV,3,FALSE))</f>
        <v>C12</v>
      </c>
      <c r="M7349" s="44" t="str">
        <f>+VLOOKUP(FACTURACION[[#This Row],[REFERENCIA]],CODINV,4,FALSE)</f>
        <v>BOMBAS</v>
      </c>
      <c r="N7349" s="44" t="str">
        <f>+VLOOKUP(FACTURACION[[#This Row],[REFERENCIA]],CODINV,5,FALSE)</f>
        <v>CORKEN</v>
      </c>
      <c r="O7349" s="144">
        <v>1</v>
      </c>
      <c r="P7349" s="153">
        <v>7996711</v>
      </c>
      <c r="Q7349" s="48">
        <f>+FACTURACION[[#This Row],[CANTIDAD]]*FACTURACION[[#This Row],[VR UNITARIO]]/1000</f>
        <v>7996.7110000000002</v>
      </c>
      <c r="R7349" s="44" t="str">
        <f>+VLOOKUP(FACTURACION[[#This Row],[NIT]],TABLACLIENTE,5,FALSE)</f>
        <v>SOACHA</v>
      </c>
    </row>
    <row r="7350" spans="3:18" s="7" customFormat="1" ht="15">
      <c r="C7350" s="29">
        <v>2021</v>
      </c>
      <c r="D7350" s="30" t="s">
        <v>85</v>
      </c>
      <c r="E7350" s="30">
        <f>MONTH(FACTURACION[[#This Row],[MES]]&amp;1)</f>
        <v>6</v>
      </c>
      <c r="F7350" s="223">
        <f>DATE(FACTURACION[[#This Row],[AÑO]],FACTURACION[[#This Row],[Mes numero]],1)</f>
        <v>44348</v>
      </c>
      <c r="G7350" s="180" t="s">
        <v>5903</v>
      </c>
      <c r="H7350" s="2">
        <v>832001034</v>
      </c>
      <c r="I7350" s="44" t="str">
        <f>+VLOOKUP(FACTURACION[[#This Row],[NIT]],TABLACLIENTE,2,FALSE)</f>
        <v>METALMECANICA MENDEZ SAS</v>
      </c>
      <c r="J7350" s="147" t="s">
        <v>5137</v>
      </c>
      <c r="K7350" s="44" t="str">
        <f>+VLOOKUP(FACTURACION[[#This Row],[REFERENCIA]],CODINV,2,FALSE)</f>
        <v>VALVULA DE ALIVIO PRESION 3"</v>
      </c>
      <c r="L7350" s="44" t="str">
        <f>IF(VLOOKUP(FACTURACION[[#This Row],[REFERENCIA]],CODINV,3,FALSE)=0,"",VLOOKUP(FACTURACION[[#This Row],[REFERENCIA]],CODINV,3,FALSE))</f>
        <v>8436G</v>
      </c>
      <c r="M7350" s="44" t="str">
        <f>+VLOOKUP(FACTURACION[[#This Row],[REFERENCIA]],CODINV,4,FALSE)</f>
        <v>VÁLVULAS Y MULTIVÁLVULAS</v>
      </c>
      <c r="N7350" s="44" t="str">
        <f>+VLOOKUP(FACTURACION[[#This Row],[REFERENCIA]],CODINV,5,FALSE)</f>
        <v>REGO</v>
      </c>
      <c r="O7350" s="154">
        <v>2</v>
      </c>
      <c r="P7350" s="153">
        <v>851541.36</v>
      </c>
      <c r="Q7350" s="48">
        <f>+FACTURACION[[#This Row],[CANTIDAD]]*FACTURACION[[#This Row],[VR UNITARIO]]/1000</f>
        <v>1703.0827199999999</v>
      </c>
      <c r="R7350" s="44" t="str">
        <f>+VLOOKUP(FACTURACION[[#This Row],[NIT]],TABLACLIENTE,5,FALSE)</f>
        <v>SIBATE</v>
      </c>
    </row>
    <row r="7351" spans="3:18" s="7" customFormat="1" ht="15">
      <c r="C7351" s="29">
        <v>2021</v>
      </c>
      <c r="D7351" s="30" t="s">
        <v>85</v>
      </c>
      <c r="E7351" s="30">
        <f>MONTH(FACTURACION[[#This Row],[MES]]&amp;1)</f>
        <v>6</v>
      </c>
      <c r="F7351" s="223">
        <f>DATE(FACTURACION[[#This Row],[AÑO]],FACTURACION[[#This Row],[Mes numero]],1)</f>
        <v>44348</v>
      </c>
      <c r="G7351" s="180" t="s">
        <v>5903</v>
      </c>
      <c r="H7351" s="2">
        <v>832001034</v>
      </c>
      <c r="I7351" s="44" t="str">
        <f>+VLOOKUP(FACTURACION[[#This Row],[NIT]],TABLACLIENTE,2,FALSE)</f>
        <v>METALMECANICA MENDEZ SAS</v>
      </c>
      <c r="J7351" s="147" t="s">
        <v>69</v>
      </c>
      <c r="K7351" s="44" t="str">
        <f>+VLOOKUP(FACTURACION[[#This Row],[REFERENCIA]],CODINV,2,FALSE)</f>
        <v>DIP TUBE 48"</v>
      </c>
      <c r="L7351" s="44" t="str">
        <f>IF(VLOOKUP(FACTURACION[[#This Row],[REFERENCIA]],CODINV,3,FALSE)=0,"",VLOOKUP(FACTURACION[[#This Row],[REFERENCIA]],CODINV,3,FALSE))</f>
        <v/>
      </c>
      <c r="M7351" s="44" t="str">
        <f>+VLOOKUP(FACTURACION[[#This Row],[REFERENCIA]],CODINV,4,FALSE)</f>
        <v>REPUESTOS Y ACCESORIOS</v>
      </c>
      <c r="N7351" s="44" t="str">
        <f>+VLOOKUP(FACTURACION[[#This Row],[REFERENCIA]],CODINV,5,FALSE)</f>
        <v>REGO</v>
      </c>
      <c r="O7351" s="154">
        <v>2</v>
      </c>
      <c r="P7351" s="153">
        <v>107413.745</v>
      </c>
      <c r="Q7351" s="48">
        <f>+FACTURACION[[#This Row],[CANTIDAD]]*FACTURACION[[#This Row],[VR UNITARIO]]/1000</f>
        <v>214.82748999999998</v>
      </c>
      <c r="R7351" s="44" t="str">
        <f>+VLOOKUP(FACTURACION[[#This Row],[NIT]],TABLACLIENTE,5,FALSE)</f>
        <v>SIBATE</v>
      </c>
    </row>
    <row r="7352" spans="3:18" s="7" customFormat="1" ht="15">
      <c r="C7352" s="29">
        <v>2021</v>
      </c>
      <c r="D7352" s="30" t="s">
        <v>85</v>
      </c>
      <c r="E7352" s="30">
        <f>MONTH(FACTURACION[[#This Row],[MES]]&amp;1)</f>
        <v>6</v>
      </c>
      <c r="F7352" s="223">
        <f>DATE(FACTURACION[[#This Row],[AÑO]],FACTURACION[[#This Row],[Mes numero]],1)</f>
        <v>44348</v>
      </c>
      <c r="G7352" s="180" t="s">
        <v>5903</v>
      </c>
      <c r="H7352" s="2">
        <v>832001034</v>
      </c>
      <c r="I7352" s="44" t="str">
        <f>+VLOOKUP(FACTURACION[[#This Row],[NIT]],TABLACLIENTE,2,FALSE)</f>
        <v>METALMECANICA MENDEZ SAS</v>
      </c>
      <c r="J7352" s="147" t="s">
        <v>5002</v>
      </c>
      <c r="K7352" s="44" t="str">
        <f>+VLOOKUP(FACTURACION[[#This Row],[REFERENCIA]],CODINV,2,FALSE)</f>
        <v>VLV INTERNA ROSCADA 2" 250GPM</v>
      </c>
      <c r="L7352" s="44" t="str">
        <f>IF(VLOOKUP(FACTURACION[[#This Row],[REFERENCIA]],CODINV,3,FALSE)=0,"",VLOOKUP(FACTURACION[[#This Row],[REFERENCIA]],CODINV,3,FALSE))</f>
        <v>3212R250</v>
      </c>
      <c r="M7352" s="44" t="str">
        <f>+VLOOKUP(FACTURACION[[#This Row],[REFERENCIA]],CODINV,4,FALSE)</f>
        <v>VÁLVULAS Y MULTIVÁLVULAS</v>
      </c>
      <c r="N7352" s="44" t="str">
        <f>+VLOOKUP(FACTURACION[[#This Row],[REFERENCIA]],CODINV,5,FALSE)</f>
        <v>REGO</v>
      </c>
      <c r="O7352" s="154">
        <v>2</v>
      </c>
      <c r="P7352" s="153">
        <v>1104676.8700000001</v>
      </c>
      <c r="Q7352" s="48">
        <f>+FACTURACION[[#This Row],[CANTIDAD]]*FACTURACION[[#This Row],[VR UNITARIO]]/1000</f>
        <v>2209.35374</v>
      </c>
      <c r="R7352" s="44" t="str">
        <f>+VLOOKUP(FACTURACION[[#This Row],[NIT]],TABLACLIENTE,5,FALSE)</f>
        <v>SIBATE</v>
      </c>
    </row>
    <row r="7353" spans="3:18" s="7" customFormat="1" ht="15">
      <c r="C7353" s="29">
        <v>2021</v>
      </c>
      <c r="D7353" s="30" t="s">
        <v>85</v>
      </c>
      <c r="E7353" s="30">
        <f>MONTH(FACTURACION[[#This Row],[MES]]&amp;1)</f>
        <v>6</v>
      </c>
      <c r="F7353" s="223">
        <f>DATE(FACTURACION[[#This Row],[AÑO]],FACTURACION[[#This Row],[Mes numero]],1)</f>
        <v>44348</v>
      </c>
      <c r="G7353" s="180" t="s">
        <v>5903</v>
      </c>
      <c r="H7353" s="2">
        <v>832001034</v>
      </c>
      <c r="I7353" s="44" t="str">
        <f>+VLOOKUP(FACTURACION[[#This Row],[NIT]],TABLACLIENTE,2,FALSE)</f>
        <v>METALMECANICA MENDEZ SAS</v>
      </c>
      <c r="J7353" s="147" t="s">
        <v>5138</v>
      </c>
      <c r="K7353" s="44" t="str">
        <f>+VLOOKUP(FACTURACION[[#This Row],[REFERENCIA]],CODINV,2,FALSE)</f>
        <v>VALVULA ESV 1 1/4</v>
      </c>
      <c r="L7353" s="44" t="str">
        <f>IF(VLOOKUP(FACTURACION[[#This Row],[REFERENCIA]],CODINV,3,FALSE)=0,"",VLOOKUP(FACTURACION[[#This Row],[REFERENCIA]],CODINV,3,FALSE))</f>
        <v>3165CT</v>
      </c>
      <c r="M7353" s="44" t="str">
        <f>+VLOOKUP(FACTURACION[[#This Row],[REFERENCIA]],CODINV,4,FALSE)</f>
        <v>VÁLVULAS Y MULTIVÁLVULAS</v>
      </c>
      <c r="N7353" s="44" t="str">
        <f>+VLOOKUP(FACTURACION[[#This Row],[REFERENCIA]],CODINV,5,FALSE)</f>
        <v>REGO</v>
      </c>
      <c r="O7353" s="154">
        <v>8</v>
      </c>
      <c r="P7353" s="153">
        <v>918.02625</v>
      </c>
      <c r="Q7353" s="48">
        <f>+FACTURACION[[#This Row],[CANTIDAD]]*FACTURACION[[#This Row],[VR UNITARIO]]/1000</f>
        <v>7.3442100000000003</v>
      </c>
      <c r="R7353" s="44" t="str">
        <f>+VLOOKUP(FACTURACION[[#This Row],[NIT]],TABLACLIENTE,5,FALSE)</f>
        <v>SIBATE</v>
      </c>
    </row>
    <row r="7354" spans="3:18" s="7" customFormat="1" ht="15">
      <c r="C7354" s="29">
        <v>2021</v>
      </c>
      <c r="D7354" s="30" t="s">
        <v>85</v>
      </c>
      <c r="E7354" s="30">
        <f>MONTH(FACTURACION[[#This Row],[MES]]&amp;1)</f>
        <v>6</v>
      </c>
      <c r="F7354" s="223">
        <f>DATE(FACTURACION[[#This Row],[AÑO]],FACTURACION[[#This Row],[Mes numero]],1)</f>
        <v>44348</v>
      </c>
      <c r="G7354" s="180" t="s">
        <v>5903</v>
      </c>
      <c r="H7354" s="2">
        <v>832001034</v>
      </c>
      <c r="I7354" s="44" t="str">
        <f>+VLOOKUP(FACTURACION[[#This Row],[NIT]],TABLACLIENTE,2,FALSE)</f>
        <v>METALMECANICA MENDEZ SAS</v>
      </c>
      <c r="J7354" s="147" t="s">
        <v>1017</v>
      </c>
      <c r="K7354" s="44" t="str">
        <f>+VLOOKUP(FACTURACION[[#This Row],[REFERENCIA]],CODINV,2,FALSE)</f>
        <v>TAPA CON CADENA Y ANILLO 2 1/4"</v>
      </c>
      <c r="L7354" s="44" t="str">
        <f>IF(VLOOKUP(FACTURACION[[#This Row],[REFERENCIA]],CODINV,3,FALSE)=0,"",VLOOKUP(FACTURACION[[#This Row],[REFERENCIA]],CODINV,3,FALSE))</f>
        <v>A3184-90</v>
      </c>
      <c r="M7354" s="44" t="str">
        <f>+VLOOKUP(FACTURACION[[#This Row],[REFERENCIA]],CODINV,4,FALSE)</f>
        <v>REPUESTOS Y ACCESORIOS</v>
      </c>
      <c r="N7354" s="44" t="str">
        <f>+VLOOKUP(FACTURACION[[#This Row],[REFERENCIA]],CODINV,5,FALSE)</f>
        <v>REGO</v>
      </c>
      <c r="O7354" s="154">
        <v>4</v>
      </c>
      <c r="P7354" s="153">
        <v>42100.0625</v>
      </c>
      <c r="Q7354" s="48">
        <f>+FACTURACION[[#This Row],[CANTIDAD]]*FACTURACION[[#This Row],[VR UNITARIO]]/1000</f>
        <v>168.40025</v>
      </c>
      <c r="R7354" s="44" t="str">
        <f>+VLOOKUP(FACTURACION[[#This Row],[NIT]],TABLACLIENTE,5,FALSE)</f>
        <v>SIBATE</v>
      </c>
    </row>
    <row r="7355" spans="3:18" s="7" customFormat="1" ht="15">
      <c r="C7355" s="29">
        <v>2021</v>
      </c>
      <c r="D7355" s="30" t="s">
        <v>85</v>
      </c>
      <c r="E7355" s="30">
        <f>MONTH(FACTURACION[[#This Row],[MES]]&amp;1)</f>
        <v>6</v>
      </c>
      <c r="F7355" s="223">
        <f>DATE(FACTURACION[[#This Row],[AÑO]],FACTURACION[[#This Row],[Mes numero]],1)</f>
        <v>44348</v>
      </c>
      <c r="G7355" s="180" t="s">
        <v>5903</v>
      </c>
      <c r="H7355" s="2">
        <v>832001034</v>
      </c>
      <c r="I7355" s="44" t="str">
        <f>+VLOOKUP(FACTURACION[[#This Row],[NIT]],TABLACLIENTE,2,FALSE)</f>
        <v>METALMECANICA MENDEZ SAS</v>
      </c>
      <c r="J7355" s="147" t="s">
        <v>236</v>
      </c>
      <c r="K7355" s="44" t="str">
        <f>+VLOOKUP(FACTURACION[[#This Row],[REFERENCIA]],CODINV,2,FALSE)</f>
        <v>ADAPTADOR 1 3/4"ACME X 1 1/4" NPT BRONCE</v>
      </c>
      <c r="L7355" s="44" t="str">
        <f>IF(VLOOKUP(FACTURACION[[#This Row],[REFERENCIA]],CODINV,3,FALSE)=0,"",VLOOKUP(FACTURACION[[#This Row],[REFERENCIA]],CODINV,3,FALSE))</f>
        <v>5765F</v>
      </c>
      <c r="M7355" s="44" t="str">
        <f>+VLOOKUP(FACTURACION[[#This Row],[REFERENCIA]],CODINV,4,FALSE)</f>
        <v>REPUESTOS Y ACCESORIOS</v>
      </c>
      <c r="N7355" s="44" t="str">
        <f>+VLOOKUP(FACTURACION[[#This Row],[REFERENCIA]],CODINV,5,FALSE)</f>
        <v>REGO</v>
      </c>
      <c r="O7355" s="154">
        <v>2</v>
      </c>
      <c r="P7355" s="153">
        <v>42330.720000000001</v>
      </c>
      <c r="Q7355" s="48">
        <f>+FACTURACION[[#This Row],[CANTIDAD]]*FACTURACION[[#This Row],[VR UNITARIO]]/1000</f>
        <v>84.661439999999999</v>
      </c>
      <c r="R7355" s="44" t="str">
        <f>+VLOOKUP(FACTURACION[[#This Row],[NIT]],TABLACLIENTE,5,FALSE)</f>
        <v>SIBATE</v>
      </c>
    </row>
    <row r="7356" spans="3:18" s="7" customFormat="1" ht="15">
      <c r="C7356" s="29">
        <v>2021</v>
      </c>
      <c r="D7356" s="30" t="s">
        <v>85</v>
      </c>
      <c r="E7356" s="30">
        <f>MONTH(FACTURACION[[#This Row],[MES]]&amp;1)</f>
        <v>6</v>
      </c>
      <c r="F7356" s="223">
        <f>DATE(FACTURACION[[#This Row],[AÑO]],FACTURACION[[#This Row],[Mes numero]],1)</f>
        <v>44348</v>
      </c>
      <c r="G7356" s="180" t="s">
        <v>5903</v>
      </c>
      <c r="H7356" s="2">
        <v>832001034</v>
      </c>
      <c r="I7356" s="44" t="str">
        <f>+VLOOKUP(FACTURACION[[#This Row],[NIT]],TABLACLIENTE,2,FALSE)</f>
        <v>METALMECANICA MENDEZ SAS</v>
      </c>
      <c r="J7356" s="147" t="s">
        <v>232</v>
      </c>
      <c r="K7356" s="44" t="str">
        <f>+VLOOKUP(FACTURACION[[#This Row],[REFERENCIA]],CODINV,2,FALSE)</f>
        <v>TAPA ACME 1 3/4"</v>
      </c>
      <c r="L7356" s="44" t="str">
        <f>IF(VLOOKUP(FACTURACION[[#This Row],[REFERENCIA]],CODINV,3,FALSE)=0,"",VLOOKUP(FACTURACION[[#This Row],[REFERENCIA]],CODINV,3,FALSE))</f>
        <v>3175P</v>
      </c>
      <c r="M7356" s="44" t="str">
        <f>+VLOOKUP(FACTURACION[[#This Row],[REFERENCIA]],CODINV,4,FALSE)</f>
        <v>REPUESTOS Y ACCESORIOS</v>
      </c>
      <c r="N7356" s="44" t="str">
        <f>+VLOOKUP(FACTURACION[[#This Row],[REFERENCIA]],CODINV,5,FALSE)</f>
        <v>REGO</v>
      </c>
      <c r="O7356" s="154">
        <v>2</v>
      </c>
      <c r="P7356" s="153">
        <v>51243.425000000003</v>
      </c>
      <c r="Q7356" s="48">
        <f>+FACTURACION[[#This Row],[CANTIDAD]]*FACTURACION[[#This Row],[VR UNITARIO]]/1000</f>
        <v>102.48685</v>
      </c>
      <c r="R7356" s="44" t="str">
        <f>+VLOOKUP(FACTURACION[[#This Row],[NIT]],TABLACLIENTE,5,FALSE)</f>
        <v>SIBATE</v>
      </c>
    </row>
    <row r="7357" spans="3:18" s="7" customFormat="1" ht="15">
      <c r="C7357" s="29">
        <v>2021</v>
      </c>
      <c r="D7357" s="30" t="s">
        <v>85</v>
      </c>
      <c r="E7357" s="30">
        <f>MONTH(FACTURACION[[#This Row],[MES]]&amp;1)</f>
        <v>6</v>
      </c>
      <c r="F7357" s="223">
        <f>DATE(FACTURACION[[#This Row],[AÑO]],FACTURACION[[#This Row],[Mes numero]],1)</f>
        <v>44348</v>
      </c>
      <c r="G7357" s="180" t="s">
        <v>5903</v>
      </c>
      <c r="H7357" s="2">
        <v>832001034</v>
      </c>
      <c r="I7357" s="44" t="str">
        <f>+VLOOKUP(FACTURACION[[#This Row],[NIT]],TABLACLIENTE,2,FALSE)</f>
        <v>METALMECANICA MENDEZ SAS</v>
      </c>
      <c r="J7357" s="147" t="s">
        <v>56</v>
      </c>
      <c r="K7357" s="44" t="str">
        <f>+VLOOKUP(FACTURACION[[#This Row],[REFERENCIA]],CODINV,2,FALSE)</f>
        <v xml:space="preserve"> VALVULA DE AGUJA DE  1/4"</v>
      </c>
      <c r="L7357" s="44" t="str">
        <f>IF(VLOOKUP(FACTURACION[[#This Row],[REFERENCIA]],CODINV,3,FALSE)=0,"",VLOOKUP(FACTURACION[[#This Row],[REFERENCIA]],CODINV,3,FALSE))</f>
        <v>1224WA</v>
      </c>
      <c r="M7357" s="44" t="str">
        <f>+VLOOKUP(FACTURACION[[#This Row],[REFERENCIA]],CODINV,4,FALSE)</f>
        <v>VÁLVULAS Y MULTIVÁLVULAS</v>
      </c>
      <c r="N7357" s="44" t="str">
        <f>+VLOOKUP(FACTURACION[[#This Row],[REFERENCIA]],CODINV,5,FALSE)</f>
        <v>REGO</v>
      </c>
      <c r="O7357" s="154">
        <v>2</v>
      </c>
      <c r="P7357" s="153">
        <v>37828.239999999998</v>
      </c>
      <c r="Q7357" s="48">
        <f>+FACTURACION[[#This Row],[CANTIDAD]]*FACTURACION[[#This Row],[VR UNITARIO]]/1000</f>
        <v>75.656480000000002</v>
      </c>
      <c r="R7357" s="44" t="str">
        <f>+VLOOKUP(FACTURACION[[#This Row],[NIT]],TABLACLIENTE,5,FALSE)</f>
        <v>SIBATE</v>
      </c>
    </row>
    <row r="7358" spans="3:18" s="7" customFormat="1" ht="15">
      <c r="C7358" s="29">
        <v>2021</v>
      </c>
      <c r="D7358" s="30" t="s">
        <v>85</v>
      </c>
      <c r="E7358" s="30">
        <f>MONTH(FACTURACION[[#This Row],[MES]]&amp;1)</f>
        <v>6</v>
      </c>
      <c r="F7358" s="223">
        <f>DATE(FACTURACION[[#This Row],[AÑO]],FACTURACION[[#This Row],[Mes numero]],1)</f>
        <v>44348</v>
      </c>
      <c r="G7358" s="180" t="s">
        <v>5903</v>
      </c>
      <c r="H7358" s="2">
        <v>832001034</v>
      </c>
      <c r="I7358" s="44" t="str">
        <f>+VLOOKUP(FACTURACION[[#This Row],[NIT]],TABLACLIENTE,2,FALSE)</f>
        <v>METALMECANICA MENDEZ SAS</v>
      </c>
      <c r="J7358" s="147" t="s">
        <v>5566</v>
      </c>
      <c r="K7358" s="44" t="str">
        <f>+VLOOKUP(FACTURACION[[#This Row],[REFERENCIA]],CODINV,2,FALSE)</f>
        <v>VLV RELEVO HIDROSTATICA 1/4</v>
      </c>
      <c r="L7358" s="44" t="str">
        <f>IF(VLOOKUP(FACTURACION[[#This Row],[REFERENCIA]],CODINV,3,FALSE)=0,"",VLOOKUP(FACTURACION[[#This Row],[REFERENCIA]],CODINV,3,FALSE))</f>
        <v>3127V</v>
      </c>
      <c r="M7358" s="44" t="str">
        <f>+VLOOKUP(FACTURACION[[#This Row],[REFERENCIA]],CODINV,4,FALSE)</f>
        <v>VÁLVULAS Y MULTIVÁLVULAS</v>
      </c>
      <c r="N7358" s="44" t="str">
        <f>+VLOOKUP(FACTURACION[[#This Row],[REFERENCIA]],CODINV,5,FALSE)</f>
        <v>REGO</v>
      </c>
      <c r="O7358" s="154">
        <v>2</v>
      </c>
      <c r="P7358" s="153">
        <v>29210.78</v>
      </c>
      <c r="Q7358" s="48">
        <f>+FACTURACION[[#This Row],[CANTIDAD]]*FACTURACION[[#This Row],[VR UNITARIO]]/1000</f>
        <v>58.421559999999999</v>
      </c>
      <c r="R7358" s="44" t="str">
        <f>+VLOOKUP(FACTURACION[[#This Row],[NIT]],TABLACLIENTE,5,FALSE)</f>
        <v>SIBATE</v>
      </c>
    </row>
    <row r="7359" spans="3:18" s="7" customFormat="1" ht="15">
      <c r="C7359" s="29">
        <v>2021</v>
      </c>
      <c r="D7359" s="30" t="s">
        <v>85</v>
      </c>
      <c r="E7359" s="30">
        <f>MONTH(FACTURACION[[#This Row],[MES]]&amp;1)</f>
        <v>6</v>
      </c>
      <c r="F7359" s="223">
        <f>DATE(FACTURACION[[#This Row],[AÑO]],FACTURACION[[#This Row],[Mes numero]],1)</f>
        <v>44348</v>
      </c>
      <c r="G7359" s="180" t="s">
        <v>5904</v>
      </c>
      <c r="H7359" s="2">
        <v>890101691</v>
      </c>
      <c r="I7359" s="44" t="str">
        <f>+VLOOKUP(FACTURACION[[#This Row],[NIT]],TABLACLIENTE,2,FALSE)</f>
        <v>GASES DEL CARIBE S.A.E.S.P. (GASCARIBE S.A E.S.P.)</v>
      </c>
      <c r="J7359" s="147" t="s">
        <v>215</v>
      </c>
      <c r="K7359" s="44" t="str">
        <f>+VLOOKUP(FACTURACION[[#This Row],[REFERENCIA]],CODINV,2,FALSE)</f>
        <v>COUPLING ELSTER MECANICO 1/2 IPS</v>
      </c>
      <c r="L7359" s="44" t="str">
        <f>IF(VLOOKUP(FACTURACION[[#This Row],[REFERENCIA]],CODINV,3,FALSE)=0,"",VLOOKUP(FACTURACION[[#This Row],[REFERENCIA]],CODINV,3,FALSE))</f>
        <v>50740</v>
      </c>
      <c r="M7359" s="44" t="str">
        <f>+VLOOKUP(FACTURACION[[#This Row],[REFERENCIA]],CODINV,4,FALSE)</f>
        <v>REPUESTOS Y ACCESORIOS</v>
      </c>
      <c r="N7359" s="44" t="str">
        <f>+VLOOKUP(FACTURACION[[#This Row],[REFERENCIA]],CODINV,5,FALSE)</f>
        <v>HONEYWELL</v>
      </c>
      <c r="O7359" s="154">
        <v>0</v>
      </c>
      <c r="P7359" s="153">
        <v>348.3536666666667</v>
      </c>
      <c r="Q7359" s="48">
        <f>+FACTURACION[[#This Row],[CANTIDAD]]*FACTURACION[[#This Row],[VR UNITARIO]]/1000</f>
        <v>0</v>
      </c>
      <c r="R7359" s="44" t="str">
        <f>+VLOOKUP(FACTURACION[[#This Row],[NIT]],TABLACLIENTE,5,FALSE)</f>
        <v>BARRANQUILLA</v>
      </c>
    </row>
    <row r="7360" spans="3:18" s="7" customFormat="1" ht="15">
      <c r="C7360" s="29">
        <v>2021</v>
      </c>
      <c r="D7360" s="30" t="s">
        <v>85</v>
      </c>
      <c r="E7360" s="30">
        <f>MONTH(FACTURACION[[#This Row],[MES]]&amp;1)</f>
        <v>6</v>
      </c>
      <c r="F7360" s="223">
        <f>DATE(FACTURACION[[#This Row],[AÑO]],FACTURACION[[#This Row],[Mes numero]],1)</f>
        <v>44348</v>
      </c>
      <c r="G7360" s="180" t="s">
        <v>5904</v>
      </c>
      <c r="H7360" s="2">
        <v>890101691</v>
      </c>
      <c r="I7360" s="44" t="str">
        <f>+VLOOKUP(FACTURACION[[#This Row],[NIT]],TABLACLIENTE,2,FALSE)</f>
        <v>GASES DEL CARIBE S.A.E.S.P. (GASCARIBE S.A E.S.P.)</v>
      </c>
      <c r="J7360" s="147" t="s">
        <v>217</v>
      </c>
      <c r="K7360" s="44" t="str">
        <f>+VLOOKUP(FACTURACION[[#This Row],[REFERENCIA]],CODINV,2,FALSE)</f>
        <v>COUPLING ELSTER MECANICO DE 3/4 IPS</v>
      </c>
      <c r="L7360" s="44" t="str">
        <f>IF(VLOOKUP(FACTURACION[[#This Row],[REFERENCIA]],CODINV,3,FALSE)=0,"",VLOOKUP(FACTURACION[[#This Row],[REFERENCIA]],CODINV,3,FALSE))</f>
        <v>50175</v>
      </c>
      <c r="M7360" s="44" t="str">
        <f>+VLOOKUP(FACTURACION[[#This Row],[REFERENCIA]],CODINV,4,FALSE)</f>
        <v>REPUESTOS Y ACCESORIOS</v>
      </c>
      <c r="N7360" s="44" t="str">
        <f>+VLOOKUP(FACTURACION[[#This Row],[REFERENCIA]],CODINV,5,FALSE)</f>
        <v>HONEYWELL</v>
      </c>
      <c r="O7360" s="154">
        <v>0</v>
      </c>
      <c r="P7360" s="153">
        <v>883.00508333333335</v>
      </c>
      <c r="Q7360" s="48">
        <f>+FACTURACION[[#This Row],[CANTIDAD]]*FACTURACION[[#This Row],[VR UNITARIO]]/1000</f>
        <v>0</v>
      </c>
      <c r="R7360" s="44" t="str">
        <f>+VLOOKUP(FACTURACION[[#This Row],[NIT]],TABLACLIENTE,5,FALSE)</f>
        <v>BARRANQUILLA</v>
      </c>
    </row>
    <row r="7361" spans="3:18" ht="15">
      <c r="C7361" s="29">
        <v>2021</v>
      </c>
      <c r="D7361" s="30" t="s">
        <v>85</v>
      </c>
      <c r="E7361" s="30">
        <f>MONTH(FACTURACION[[#This Row],[MES]]&amp;1)</f>
        <v>6</v>
      </c>
      <c r="F7361" s="223">
        <f>DATE(FACTURACION[[#This Row],[AÑO]],FACTURACION[[#This Row],[Mes numero]],1)</f>
        <v>44348</v>
      </c>
      <c r="G7361" s="157" t="s">
        <v>5905</v>
      </c>
      <c r="H7361" s="2">
        <v>892115036</v>
      </c>
      <c r="I7361" s="44" t="str">
        <f>+VLOOKUP(FACTURACION[[#This Row],[NIT]],TABLACLIENTE,2,FALSE)</f>
        <v>GASES DE LA GUAJIRA S.A. E. S. P. (GASGUAJIRA S.A. E.S.P.)</v>
      </c>
      <c r="J7361" t="s">
        <v>108</v>
      </c>
      <c r="K7361" s="44" t="str">
        <f>+VLOOKUP(FACTURACION[[#This Row],[REFERENCIA]],CODINV,2,FALSE)</f>
        <v>MEDIDOR BK G4 C:1/2"</v>
      </c>
      <c r="L7361" s="44" t="str">
        <f>IF(VLOOKUP(FACTURACION[[#This Row],[REFERENCIA]],CODINV,3,FALSE)=0,"",VLOOKUP(FACTURACION[[#This Row],[REFERENCIA]],CODINV,3,FALSE))</f>
        <v>G4K MT 152MM</v>
      </c>
      <c r="M7361" s="44" t="str">
        <f>+VLOOKUP(FACTURACION[[#This Row],[REFERENCIA]],CODINV,4,FALSE)</f>
        <v>MEDIDORES</v>
      </c>
      <c r="N7361" s="44" t="str">
        <f>+VLOOKUP(FACTURACION[[#This Row],[REFERENCIA]],CODINV,5,FALSE)</f>
        <v>HONEYWELL</v>
      </c>
      <c r="O7361" s="144">
        <v>40</v>
      </c>
      <c r="P7361" s="153">
        <v>162695</v>
      </c>
      <c r="Q7361" s="48">
        <f>+FACTURACION[[#This Row],[CANTIDAD]]*FACTURACION[[#This Row],[VR UNITARIO]]/1000</f>
        <v>6507.8</v>
      </c>
      <c r="R7361" s="44" t="str">
        <f>+VLOOKUP(FACTURACION[[#This Row],[NIT]],TABLACLIENTE,5,FALSE)</f>
        <v>RIOHACHA</v>
      </c>
    </row>
    <row r="7362" spans="3:18" ht="15">
      <c r="C7362" s="29">
        <v>2021</v>
      </c>
      <c r="D7362" s="30" t="s">
        <v>85</v>
      </c>
      <c r="E7362" s="30">
        <f>MONTH(FACTURACION[[#This Row],[MES]]&amp;1)</f>
        <v>6</v>
      </c>
      <c r="F7362" s="223">
        <f>DATE(FACTURACION[[#This Row],[AÑO]],FACTURACION[[#This Row],[Mes numero]],1)</f>
        <v>44348</v>
      </c>
      <c r="G7362" s="157" t="s">
        <v>5906</v>
      </c>
      <c r="H7362" s="99">
        <v>901246553</v>
      </c>
      <c r="I7362" s="44" t="str">
        <f>+VLOOKUP(FACTURACION[[#This Row],[NIT]],TABLACLIENTE,2,FALSE)</f>
        <v>ALEIPHAR ENERGY S.A.S.</v>
      </c>
      <c r="J7362" t="s">
        <v>5504</v>
      </c>
      <c r="K7362" s="44" t="str">
        <f>+VLOOKUP(FACTURACION[[#This Row],[REFERENCIA]],CODINV,2,FALSE)</f>
        <v>C12 CORO FLOW</v>
      </c>
      <c r="L7362" s="44" t="str">
        <f>IF(VLOOKUP(FACTURACION[[#This Row],[REFERENCIA]],CODINV,3,FALSE)=0,"",VLOOKUP(FACTURACION[[#This Row],[REFERENCIA]],CODINV,3,FALSE))</f>
        <v>C12</v>
      </c>
      <c r="M7362" s="44" t="str">
        <f>+VLOOKUP(FACTURACION[[#This Row],[REFERENCIA]],CODINV,4,FALSE)</f>
        <v>BOMBAS</v>
      </c>
      <c r="N7362" s="44" t="str">
        <f>+VLOOKUP(FACTURACION[[#This Row],[REFERENCIA]],CODINV,5,FALSE)</f>
        <v>CORKEN</v>
      </c>
      <c r="O7362" s="144">
        <v>1</v>
      </c>
      <c r="P7362" s="153">
        <v>8346567.2000000002</v>
      </c>
      <c r="Q7362" s="48">
        <f>+FACTURACION[[#This Row],[CANTIDAD]]*FACTURACION[[#This Row],[VR UNITARIO]]/1000</f>
        <v>8346.5671999999995</v>
      </c>
      <c r="R7362" s="44" t="str">
        <f>+VLOOKUP(FACTURACION[[#This Row],[NIT]],TABLACLIENTE,5,FALSE)</f>
        <v>BOGOTÁ D.C.</v>
      </c>
    </row>
    <row r="7363" spans="3:18" ht="15">
      <c r="C7363" s="29">
        <v>2021</v>
      </c>
      <c r="D7363" s="30" t="s">
        <v>85</v>
      </c>
      <c r="E7363" s="30">
        <f>MONTH(FACTURACION[[#This Row],[MES]]&amp;1)</f>
        <v>6</v>
      </c>
      <c r="F7363" s="223">
        <f>DATE(FACTURACION[[#This Row],[AÑO]],FACTURACION[[#This Row],[Mes numero]],1)</f>
        <v>44348</v>
      </c>
      <c r="G7363" s="157" t="s">
        <v>5907</v>
      </c>
      <c r="H7363" s="2">
        <v>900950504</v>
      </c>
      <c r="I7363" s="44" t="str">
        <f>+VLOOKUP(FACTURACION[[#This Row],[NIT]],TABLACLIENTE,2,FALSE)</f>
        <v>DAMASA DE COLOMBIA S A S</v>
      </c>
      <c r="J7363" t="s">
        <v>6</v>
      </c>
      <c r="K7363" s="44" t="str">
        <f>+VLOOKUP(FACTURACION[[#This Row],[REFERENCIA]],CODINV,2,FALSE)</f>
        <v>REG.1813C C:3/4" R:6-15" O:1/2</v>
      </c>
      <c r="L7363" s="44" t="str">
        <f>IF(VLOOKUP(FACTURACION[[#This Row],[REFERENCIA]],CODINV,3,FALSE)=0,"",VLOOKUP(FACTURACION[[#This Row],[REFERENCIA]],CODINV,3,FALSE))</f>
        <v/>
      </c>
      <c r="M7363" s="44" t="str">
        <f>+VLOOKUP(FACTURACION[[#This Row],[REFERENCIA]],CODINV,4,FALSE)</f>
        <v>REGULADORES</v>
      </c>
      <c r="N7363" s="44" t="str">
        <f>+VLOOKUP(FACTURACION[[#This Row],[REFERENCIA]],CODINV,5,FALSE)</f>
        <v>HONEYWELL</v>
      </c>
      <c r="O7363" s="144">
        <v>24</v>
      </c>
      <c r="P7363" s="153">
        <v>168882</v>
      </c>
      <c r="Q7363" s="48">
        <f>+FACTURACION[[#This Row],[CANTIDAD]]*FACTURACION[[#This Row],[VR UNITARIO]]/1000</f>
        <v>4053.1680000000001</v>
      </c>
      <c r="R7363" s="44" t="str">
        <f>+VLOOKUP(FACTURACION[[#This Row],[NIT]],TABLACLIENTE,5,FALSE)</f>
        <v>BOGOTÁ D.C.</v>
      </c>
    </row>
    <row r="7364" spans="3:18" ht="15">
      <c r="C7364" s="29">
        <v>2021</v>
      </c>
      <c r="D7364" s="30" t="s">
        <v>85</v>
      </c>
      <c r="E7364" s="30">
        <f>MONTH(FACTURACION[[#This Row],[MES]]&amp;1)</f>
        <v>6</v>
      </c>
      <c r="F7364" s="223">
        <f>DATE(FACTURACION[[#This Row],[AÑO]],FACTURACION[[#This Row],[Mes numero]],1)</f>
        <v>44348</v>
      </c>
      <c r="G7364" s="157" t="s">
        <v>5908</v>
      </c>
      <c r="H7364" s="99">
        <v>901261233</v>
      </c>
      <c r="I7364" s="44" t="str">
        <f>+VLOOKUP(FACTURACION[[#This Row],[NIT]],TABLACLIENTE,2,FALSE)</f>
        <v>ITECOM ENERGY S.A.S.</v>
      </c>
      <c r="J7364" t="s">
        <v>6</v>
      </c>
      <c r="K7364" s="44" t="str">
        <f>+VLOOKUP(FACTURACION[[#This Row],[REFERENCIA]],CODINV,2,FALSE)</f>
        <v>REG.1813C C:3/4" R:6-15" O:1/2</v>
      </c>
      <c r="L7364" s="44" t="str">
        <f>IF(VLOOKUP(FACTURACION[[#This Row],[REFERENCIA]],CODINV,3,FALSE)=0,"",VLOOKUP(FACTURACION[[#This Row],[REFERENCIA]],CODINV,3,FALSE))</f>
        <v/>
      </c>
      <c r="M7364" s="44" t="str">
        <f>+VLOOKUP(FACTURACION[[#This Row],[REFERENCIA]],CODINV,4,FALSE)</f>
        <v>REGULADORES</v>
      </c>
      <c r="N7364" s="44" t="str">
        <f>+VLOOKUP(FACTURACION[[#This Row],[REFERENCIA]],CODINV,5,FALSE)</f>
        <v>HONEYWELL</v>
      </c>
      <c r="O7364" s="144">
        <v>1</v>
      </c>
      <c r="P7364" s="153">
        <v>170000</v>
      </c>
      <c r="Q7364" s="48">
        <f>+FACTURACION[[#This Row],[CANTIDAD]]*FACTURACION[[#This Row],[VR UNITARIO]]/1000</f>
        <v>170</v>
      </c>
      <c r="R7364" s="44" t="str">
        <f>+VLOOKUP(FACTURACION[[#This Row],[NIT]],TABLACLIENTE,5,FALSE)</f>
        <v>BOGOTÁ D.C.</v>
      </c>
    </row>
    <row r="7365" spans="3:18" ht="15">
      <c r="C7365" s="29">
        <v>2021</v>
      </c>
      <c r="D7365" s="30" t="s">
        <v>85</v>
      </c>
      <c r="E7365" s="30">
        <f>MONTH(FACTURACION[[#This Row],[MES]]&amp;1)</f>
        <v>6</v>
      </c>
      <c r="F7365" s="223">
        <f>DATE(FACTURACION[[#This Row],[AÑO]],FACTURACION[[#This Row],[Mes numero]],1)</f>
        <v>44348</v>
      </c>
      <c r="G7365" s="157" t="s">
        <v>5909</v>
      </c>
      <c r="H7365" s="99">
        <v>21086566</v>
      </c>
      <c r="I7365" s="44" t="str">
        <f>+VLOOKUP(FACTURACION[[#This Row],[NIT]],TABLACLIENTE,2,FALSE)</f>
        <v>DURAN PEÑALOZA LUZ MILA</v>
      </c>
      <c r="J7365" t="s">
        <v>6</v>
      </c>
      <c r="K7365" s="44" t="str">
        <f>+VLOOKUP(FACTURACION[[#This Row],[REFERENCIA]],CODINV,2,FALSE)</f>
        <v>REG.1813C C:3/4" R:6-15" O:1/2</v>
      </c>
      <c r="L7365" s="44" t="str">
        <f>IF(VLOOKUP(FACTURACION[[#This Row],[REFERENCIA]],CODINV,3,FALSE)=0,"",VLOOKUP(FACTURACION[[#This Row],[REFERENCIA]],CODINV,3,FALSE))</f>
        <v/>
      </c>
      <c r="M7365" s="44" t="str">
        <f>+VLOOKUP(FACTURACION[[#This Row],[REFERENCIA]],CODINV,4,FALSE)</f>
        <v>REGULADORES</v>
      </c>
      <c r="N7365" s="44" t="str">
        <f>+VLOOKUP(FACTURACION[[#This Row],[REFERENCIA]],CODINV,5,FALSE)</f>
        <v>HONEYWELL</v>
      </c>
      <c r="O7365" s="144">
        <v>10</v>
      </c>
      <c r="P7365" s="153">
        <v>168000</v>
      </c>
      <c r="Q7365" s="48">
        <f>+FACTURACION[[#This Row],[CANTIDAD]]*FACTURACION[[#This Row],[VR UNITARIO]]/1000</f>
        <v>1680</v>
      </c>
      <c r="R7365" s="44" t="str">
        <f>+VLOOKUP(FACTURACION[[#This Row],[NIT]],TABLACLIENTE,5,FALSE)</f>
        <v>BOGOTÁ D.C.</v>
      </c>
    </row>
    <row r="7366" spans="3:18" ht="15">
      <c r="C7366" s="29">
        <v>2021</v>
      </c>
      <c r="D7366" s="30" t="s">
        <v>85</v>
      </c>
      <c r="E7366" s="30">
        <f>MONTH(FACTURACION[[#This Row],[MES]]&amp;1)</f>
        <v>6</v>
      </c>
      <c r="F7366" s="223">
        <f>DATE(FACTURACION[[#This Row],[AÑO]],FACTURACION[[#This Row],[Mes numero]],1)</f>
        <v>44348</v>
      </c>
      <c r="G7366" s="157" t="s">
        <v>5910</v>
      </c>
      <c r="H7366" s="99">
        <v>21086566</v>
      </c>
      <c r="I7366" s="44" t="str">
        <f>+VLOOKUP(FACTURACION[[#This Row],[NIT]],TABLACLIENTE,2,FALSE)</f>
        <v>DURAN PEÑALOZA LUZ MILA</v>
      </c>
      <c r="J7366" t="s">
        <v>6</v>
      </c>
      <c r="K7366" s="44" t="str">
        <f>+VLOOKUP(FACTURACION[[#This Row],[REFERENCIA]],CODINV,2,FALSE)</f>
        <v>REG.1813C C:3/4" R:6-15" O:1/2</v>
      </c>
      <c r="L7366" s="44" t="str">
        <f>IF(VLOOKUP(FACTURACION[[#This Row],[REFERENCIA]],CODINV,3,FALSE)=0,"",VLOOKUP(FACTURACION[[#This Row],[REFERENCIA]],CODINV,3,FALSE))</f>
        <v/>
      </c>
      <c r="M7366" s="44" t="str">
        <f>+VLOOKUP(FACTURACION[[#This Row],[REFERENCIA]],CODINV,4,FALSE)</f>
        <v>REGULADORES</v>
      </c>
      <c r="N7366" s="44" t="str">
        <f>+VLOOKUP(FACTURACION[[#This Row],[REFERENCIA]],CODINV,5,FALSE)</f>
        <v>HONEYWELL</v>
      </c>
      <c r="O7366" s="144">
        <v>2</v>
      </c>
      <c r="P7366" s="153">
        <v>168000</v>
      </c>
      <c r="Q7366" s="48">
        <f>+FACTURACION[[#This Row],[CANTIDAD]]*FACTURACION[[#This Row],[VR UNITARIO]]/1000</f>
        <v>336</v>
      </c>
      <c r="R7366" s="44" t="str">
        <f>+VLOOKUP(FACTURACION[[#This Row],[NIT]],TABLACLIENTE,5,FALSE)</f>
        <v>BOGOTÁ D.C.</v>
      </c>
    </row>
    <row r="7367" spans="3:18" ht="15">
      <c r="C7367" s="29">
        <v>2021</v>
      </c>
      <c r="D7367" s="30" t="s">
        <v>85</v>
      </c>
      <c r="E7367" s="30">
        <f>MONTH(FACTURACION[[#This Row],[MES]]&amp;1)</f>
        <v>6</v>
      </c>
      <c r="F7367" s="223">
        <f>DATE(FACTURACION[[#This Row],[AÑO]],FACTURACION[[#This Row],[Mes numero]],1)</f>
        <v>44348</v>
      </c>
      <c r="G7367" s="157" t="s">
        <v>5911</v>
      </c>
      <c r="H7367" s="25">
        <v>901243308</v>
      </c>
      <c r="I7367" s="44" t="str">
        <f>+VLOOKUP(FACTURACION[[#This Row],[NIT]],TABLACLIENTE,2,FALSE)</f>
        <v>GRUPO ALOSAN S.A.S.</v>
      </c>
      <c r="J7367" t="s">
        <v>708</v>
      </c>
      <c r="K7367" s="44" t="str">
        <f>+VLOOKUP(FACTURACION[[#This Row],[REFERENCIA]],CODINV,2,FALSE)</f>
        <v>REGULADOR PRIMERA ETAPA 1-15 PSI A1/4 NPT</v>
      </c>
      <c r="L7367" s="44" t="str">
        <f>IF(VLOOKUP(FACTURACION[[#This Row],[REFERENCIA]],CODINV,3,FALSE)=0,"",VLOOKUP(FACTURACION[[#This Row],[REFERENCIA]],CODINV,3,FALSE))</f>
        <v>902</v>
      </c>
      <c r="M7367" s="44" t="str">
        <f>+VLOOKUP(FACTURACION[[#This Row],[REFERENCIA]],CODINV,4,FALSE)</f>
        <v>REGULADORES</v>
      </c>
      <c r="N7367" s="44" t="str">
        <f>+VLOOKUP(FACTURACION[[#This Row],[REFERENCIA]],CODINV,5,FALSE)</f>
        <v>CAVAGNA</v>
      </c>
      <c r="O7367" s="144">
        <v>6</v>
      </c>
      <c r="P7367" s="153">
        <v>97561</v>
      </c>
      <c r="Q7367" s="48">
        <f>+FACTURACION[[#This Row],[CANTIDAD]]*FACTURACION[[#This Row],[VR UNITARIO]]/1000</f>
        <v>585.36599999999999</v>
      </c>
      <c r="R7367" s="44" t="str">
        <f>+VLOOKUP(FACTURACION[[#This Row],[NIT]],TABLACLIENTE,5,FALSE)</f>
        <v>BOGOTÁ D.C.</v>
      </c>
    </row>
    <row r="7368" spans="3:18" ht="15">
      <c r="C7368" s="29">
        <v>2021</v>
      </c>
      <c r="D7368" s="30" t="s">
        <v>85</v>
      </c>
      <c r="E7368" s="30">
        <f>MONTH(FACTURACION[[#This Row],[MES]]&amp;1)</f>
        <v>6</v>
      </c>
      <c r="F7368" s="223">
        <f>DATE(FACTURACION[[#This Row],[AÑO]],FACTURACION[[#This Row],[Mes numero]],1)</f>
        <v>44348</v>
      </c>
      <c r="G7368" s="157" t="s">
        <v>5912</v>
      </c>
      <c r="H7368" s="25">
        <v>900520280</v>
      </c>
      <c r="I7368" s="44" t="str">
        <f>+VLOOKUP(FACTURACION[[#This Row],[NIT]],TABLACLIENTE,2,FALSE)</f>
        <v>ENERGY SOLUTION SERVICES SAS</v>
      </c>
      <c r="J7368" t="s">
        <v>1064</v>
      </c>
      <c r="K7368" s="44" t="str">
        <f>+VLOOKUP(FACTURACION[[#This Row],[REFERENCIA]],CODINV,2,FALSE)</f>
        <v>REG. 1813C C: 1" R: 6-15" O: 1/2</v>
      </c>
      <c r="L7368" s="44" t="str">
        <f>IF(VLOOKUP(FACTURACION[[#This Row],[REFERENCIA]],CODINV,3,FALSE)=0,"",VLOOKUP(FACTURACION[[#This Row],[REFERENCIA]],CODINV,3,FALSE))</f>
        <v/>
      </c>
      <c r="M7368" s="44" t="str">
        <f>+VLOOKUP(FACTURACION[[#This Row],[REFERENCIA]],CODINV,4,FALSE)</f>
        <v>REGULADORES</v>
      </c>
      <c r="N7368" s="44" t="str">
        <f>+VLOOKUP(FACTURACION[[#This Row],[REFERENCIA]],CODINV,5,FALSE)</f>
        <v>HONEYWELL</v>
      </c>
      <c r="O7368" s="144">
        <v>4</v>
      </c>
      <c r="P7368" s="153">
        <v>170000</v>
      </c>
      <c r="Q7368" s="48">
        <f>+FACTURACION[[#This Row],[CANTIDAD]]*FACTURACION[[#This Row],[VR UNITARIO]]/1000</f>
        <v>680</v>
      </c>
      <c r="R7368" s="44" t="str">
        <f>+VLOOKUP(FACTURACION[[#This Row],[NIT]],TABLACLIENTE,5,FALSE)</f>
        <v>BOGOTÁ D.C.</v>
      </c>
    </row>
    <row r="7369" spans="3:18" s="7" customFormat="1" ht="15">
      <c r="C7369" s="29">
        <v>2021</v>
      </c>
      <c r="D7369" s="30" t="s">
        <v>85</v>
      </c>
      <c r="E7369" s="30">
        <f>MONTH(FACTURACION[[#This Row],[MES]]&amp;1)</f>
        <v>6</v>
      </c>
      <c r="F7369" s="223">
        <f>DATE(FACTURACION[[#This Row],[AÑO]],FACTURACION[[#This Row],[Mes numero]],1)</f>
        <v>44348</v>
      </c>
      <c r="G7369" s="180" t="s">
        <v>5913</v>
      </c>
      <c r="H7369" s="25">
        <v>70066427</v>
      </c>
      <c r="I7369" s="44" t="str">
        <f>+VLOOKUP(FACTURACION[[#This Row],[NIT]],TABLACLIENTE,2,FALSE)</f>
        <v>JORGE HUMBERTO CARDONA ORTIZ</v>
      </c>
      <c r="J7369" s="147" t="s">
        <v>28</v>
      </c>
      <c r="K7369" s="44" t="str">
        <f>+VLOOKUP(FACTURACION[[#This Row],[REFERENCIA]],CODINV,2,FALSE)</f>
        <v>REGULADOR SR 113 3/4 R: 7-12 O:1/4</v>
      </c>
      <c r="L7369" s="44" t="str">
        <f>IF(VLOOKUP(FACTURACION[[#This Row],[REFERENCIA]],CODINV,3,FALSE)=0,"",VLOOKUP(FACTURACION[[#This Row],[REFERENCIA]],CODINV,3,FALSE))</f>
        <v/>
      </c>
      <c r="M7369" s="44" t="str">
        <f>+VLOOKUP(FACTURACION[[#This Row],[REFERENCIA]],CODINV,4,FALSE)</f>
        <v>REGULADORES</v>
      </c>
      <c r="N7369" s="44" t="str">
        <f>+VLOOKUP(FACTURACION[[#This Row],[REFERENCIA]],CODINV,5,FALSE)</f>
        <v>HONEYWELL</v>
      </c>
      <c r="O7369" s="154">
        <v>1</v>
      </c>
      <c r="P7369" s="153">
        <v>165000</v>
      </c>
      <c r="Q7369" s="48">
        <f>+FACTURACION[[#This Row],[CANTIDAD]]*FACTURACION[[#This Row],[VR UNITARIO]]/1000</f>
        <v>165</v>
      </c>
      <c r="R7369" s="44" t="str">
        <f>+VLOOKUP(FACTURACION[[#This Row],[NIT]],TABLACLIENTE,5,FALSE)</f>
        <v>MEDELLIN</v>
      </c>
    </row>
    <row r="7370" spans="3:18" s="7" customFormat="1" ht="15">
      <c r="C7370" s="29">
        <v>2021</v>
      </c>
      <c r="D7370" s="30" t="s">
        <v>85</v>
      </c>
      <c r="E7370" s="30">
        <f>MONTH(FACTURACION[[#This Row],[MES]]&amp;1)</f>
        <v>6</v>
      </c>
      <c r="F7370" s="223">
        <f>DATE(FACTURACION[[#This Row],[AÑO]],FACTURACION[[#This Row],[Mes numero]],1)</f>
        <v>44348</v>
      </c>
      <c r="G7370" s="180" t="s">
        <v>5913</v>
      </c>
      <c r="H7370" s="25">
        <v>70066427</v>
      </c>
      <c r="I7370" s="44" t="str">
        <f>+VLOOKUP(FACTURACION[[#This Row],[NIT]],TABLACLIENTE,2,FALSE)</f>
        <v>JORGE HUMBERTO CARDONA ORTIZ</v>
      </c>
      <c r="J7370" s="147" t="s">
        <v>1</v>
      </c>
      <c r="K7370" s="44" t="str">
        <f>+VLOOKUP(FACTURACION[[#This Row],[REFERENCIA]],CODINV,2,FALSE)</f>
        <v>RES 12-28" W.C. BLANCO</v>
      </c>
      <c r="L7370" s="44" t="str">
        <f>IF(VLOOKUP(FACTURACION[[#This Row],[REFERENCIA]],CODINV,3,FALSE)=0,"",VLOOKUP(FACTURACION[[#This Row],[REFERENCIA]],CODINV,3,FALSE))</f>
        <v>70017P060</v>
      </c>
      <c r="M7370" s="44" t="str">
        <f>+VLOOKUP(FACTURACION[[#This Row],[REFERENCIA]],CODINV,4,FALSE)</f>
        <v>REPUESTOS Y ACCESORIOS</v>
      </c>
      <c r="N7370" s="44" t="str">
        <f>+VLOOKUP(FACTURACION[[#This Row],[REFERENCIA]],CODINV,5,FALSE)</f>
        <v>HONEYWELL</v>
      </c>
      <c r="O7370" s="154">
        <v>1</v>
      </c>
      <c r="P7370" s="153">
        <v>22000</v>
      </c>
      <c r="Q7370" s="48">
        <f>+FACTURACION[[#This Row],[CANTIDAD]]*FACTURACION[[#This Row],[VR UNITARIO]]/1000</f>
        <v>22</v>
      </c>
      <c r="R7370" s="44" t="str">
        <f>+VLOOKUP(FACTURACION[[#This Row],[NIT]],TABLACLIENTE,5,FALSE)</f>
        <v>MEDELLIN</v>
      </c>
    </row>
    <row r="7371" spans="3:18" s="7" customFormat="1" ht="15">
      <c r="C7371" s="29">
        <v>2021</v>
      </c>
      <c r="D7371" s="30" t="s">
        <v>85</v>
      </c>
      <c r="E7371" s="30">
        <f>MONTH(FACTURACION[[#This Row],[MES]]&amp;1)</f>
        <v>6</v>
      </c>
      <c r="F7371" s="223">
        <f>DATE(FACTURACION[[#This Row],[AÑO]],FACTURACION[[#This Row],[Mes numero]],1)</f>
        <v>44348</v>
      </c>
      <c r="G7371" s="180" t="s">
        <v>5914</v>
      </c>
      <c r="H7371" s="25">
        <v>890501073</v>
      </c>
      <c r="I7371" s="44" t="str">
        <f>+VLOOKUP(FACTURACION[[#This Row],[NIT]],TABLACLIENTE,2,FALSE)</f>
        <v>COMERCIAL INDUSTRIAL NACIONAL S.A. CINSA</v>
      </c>
      <c r="J7371" s="147" t="s">
        <v>5717</v>
      </c>
      <c r="K7371" s="44" t="str">
        <f>+VLOOKUP(FACTURACION[[#This Row],[REFERENCIA]],CODINV,2,FALSE)</f>
        <v>VALVULA INTERNA ROSCADA DE 3"</v>
      </c>
      <c r="L7371" s="44" t="str">
        <f>IF(VLOOKUP(FACTURACION[[#This Row],[REFERENCIA]],CODINV,3,FALSE)=0,"",VLOOKUP(FACTURACION[[#This Row],[REFERENCIA]],CODINV,3,FALSE))</f>
        <v>A3213D400</v>
      </c>
      <c r="M7371" s="44" t="str">
        <f>+VLOOKUP(FACTURACION[[#This Row],[REFERENCIA]],CODINV,4,FALSE)</f>
        <v>REPUESTOS Y ACCESORIOS</v>
      </c>
      <c r="N7371" s="44" t="str">
        <f>+VLOOKUP(FACTURACION[[#This Row],[REFERENCIA]],CODINV,5,FALSE)</f>
        <v>REGO</v>
      </c>
      <c r="O7371" s="154">
        <v>2</v>
      </c>
      <c r="P7371" s="153">
        <v>1428085.18</v>
      </c>
      <c r="Q7371" s="48">
        <f>+FACTURACION[[#This Row],[CANTIDAD]]*FACTURACION[[#This Row],[VR UNITARIO]]/1000</f>
        <v>2856.1703600000001</v>
      </c>
      <c r="R7371" s="44" t="str">
        <f>+VLOOKUP(FACTURACION[[#This Row],[NIT]],TABLACLIENTE,5,FALSE)</f>
        <v>CUCUTA</v>
      </c>
    </row>
    <row r="7372" spans="3:18" s="7" customFormat="1" ht="15">
      <c r="C7372" s="29">
        <v>2021</v>
      </c>
      <c r="D7372" s="30" t="s">
        <v>85</v>
      </c>
      <c r="E7372" s="30">
        <f>MONTH(FACTURACION[[#This Row],[MES]]&amp;1)</f>
        <v>6</v>
      </c>
      <c r="F7372" s="223">
        <f>DATE(FACTURACION[[#This Row],[AÑO]],FACTURACION[[#This Row],[Mes numero]],1)</f>
        <v>44348</v>
      </c>
      <c r="G7372" s="180" t="s">
        <v>5914</v>
      </c>
      <c r="H7372" s="25">
        <v>890501073</v>
      </c>
      <c r="I7372" s="44" t="str">
        <f>+VLOOKUP(FACTURACION[[#This Row],[NIT]],TABLACLIENTE,2,FALSE)</f>
        <v>COMERCIAL INDUSTRIAL NACIONAL S.A. CINSA</v>
      </c>
      <c r="J7372" s="147" t="s">
        <v>5209</v>
      </c>
      <c r="K7372" s="44" t="str">
        <f>+VLOOKUP(FACTURACION[[#This Row],[REFERENCIA]],CODINV,2,FALSE)</f>
        <v>ACT NEUMATICO ROTATIVO 9/INT 2"</v>
      </c>
      <c r="L7372" s="44" t="str">
        <f>IF(VLOOKUP(FACTURACION[[#This Row],[REFERENCIA]],CODINV,3,FALSE)=0,"",VLOOKUP(FACTURACION[[#This Row],[REFERENCIA]],CODINV,3,FALSE))</f>
        <v>3212RA</v>
      </c>
      <c r="M7372" s="44" t="str">
        <f>+VLOOKUP(FACTURACION[[#This Row],[REFERENCIA]],CODINV,4,FALSE)</f>
        <v>VÁLVULAS Y MULTIVÁLVULAS</v>
      </c>
      <c r="N7372" s="44" t="str">
        <f>+VLOOKUP(FACTURACION[[#This Row],[REFERENCIA]],CODINV,5,FALSE)</f>
        <v>REGO</v>
      </c>
      <c r="O7372" s="154">
        <v>3</v>
      </c>
      <c r="P7372" s="153">
        <v>275678.11666666664</v>
      </c>
      <c r="Q7372" s="48">
        <f>+FACTURACION[[#This Row],[CANTIDAD]]*FACTURACION[[#This Row],[VR UNITARIO]]/1000</f>
        <v>827.0343499999999</v>
      </c>
      <c r="R7372" s="44" t="str">
        <f>+VLOOKUP(FACTURACION[[#This Row],[NIT]],TABLACLIENTE,5,FALSE)</f>
        <v>CUCUTA</v>
      </c>
    </row>
    <row r="7373" spans="3:18" s="7" customFormat="1" ht="15">
      <c r="C7373" s="29">
        <v>2021</v>
      </c>
      <c r="D7373" s="30" t="s">
        <v>85</v>
      </c>
      <c r="E7373" s="30">
        <f>MONTH(FACTURACION[[#This Row],[MES]]&amp;1)</f>
        <v>6</v>
      </c>
      <c r="F7373" s="223">
        <f>DATE(FACTURACION[[#This Row],[AÑO]],FACTURACION[[#This Row],[Mes numero]],1)</f>
        <v>44348</v>
      </c>
      <c r="G7373" s="180" t="s">
        <v>5915</v>
      </c>
      <c r="H7373" s="25">
        <v>900714971</v>
      </c>
      <c r="I7373" s="44" t="str">
        <f>+VLOOKUP(FACTURACION[[#This Row],[NIT]],TABLACLIENTE,2,FALSE)</f>
        <v>MASERVICON</v>
      </c>
      <c r="J7373" s="147" t="s">
        <v>45</v>
      </c>
      <c r="K7373" s="44" t="str">
        <f>+VLOOKUP(FACTURACION[[#This Row],[REFERENCIA]],CODINV,2,FALSE)</f>
        <v>REGULADOR  PRIMERA ETAPA</v>
      </c>
      <c r="L7373" s="44" t="str">
        <f>IF(VLOOKUP(FACTURACION[[#This Row],[REFERENCIA]],CODINV,3,FALSE)=0,"",VLOOKUP(FACTURACION[[#This Row],[REFERENCIA]],CODINV,3,FALSE))</f>
        <v>1584VN</v>
      </c>
      <c r="M7373" s="44" t="str">
        <f>+VLOOKUP(FACTURACION[[#This Row],[REFERENCIA]],CODINV,4,FALSE)</f>
        <v>REGULADORES</v>
      </c>
      <c r="N7373" s="44" t="str">
        <f>+VLOOKUP(FACTURACION[[#This Row],[REFERENCIA]],CODINV,5,FALSE)</f>
        <v>REGO</v>
      </c>
      <c r="O7373" s="154">
        <v>4</v>
      </c>
      <c r="P7373" s="153">
        <v>94915.964999999997</v>
      </c>
      <c r="Q7373" s="48">
        <f>+FACTURACION[[#This Row],[CANTIDAD]]*FACTURACION[[#This Row],[VR UNITARIO]]/1000</f>
        <v>379.66386</v>
      </c>
      <c r="R7373" s="44" t="str">
        <f>+VLOOKUP(FACTURACION[[#This Row],[NIT]],TABLACLIENTE,5,FALSE)</f>
        <v>IBAGUE</v>
      </c>
    </row>
    <row r="7374" spans="3:18" ht="15">
      <c r="C7374" s="29">
        <v>2021</v>
      </c>
      <c r="D7374" s="30" t="s">
        <v>85</v>
      </c>
      <c r="E7374" s="30">
        <f>MONTH(FACTURACION[[#This Row],[MES]]&amp;1)</f>
        <v>6</v>
      </c>
      <c r="F7374" s="223">
        <f>DATE(FACTURACION[[#This Row],[AÑO]],FACTURACION[[#This Row],[Mes numero]],1)</f>
        <v>44348</v>
      </c>
      <c r="G7374" s="157" t="s">
        <v>5916</v>
      </c>
      <c r="H7374" s="25">
        <v>901246553</v>
      </c>
      <c r="I7374" s="44" t="str">
        <f>+VLOOKUP(FACTURACION[[#This Row],[NIT]],TABLACLIENTE,2,FALSE)</f>
        <v>ALEIPHAR ENERGY S.A.S.</v>
      </c>
      <c r="J7374" t="s">
        <v>1022</v>
      </c>
      <c r="K7374" s="44" t="str">
        <f>+VLOOKUP(FACTURACION[[#This Row],[REFERENCIA]],CODINV,2,FALSE)</f>
        <v>CARRETECON MOTOR33X34X25 CHAPARRO</v>
      </c>
      <c r="L7374" s="44" t="str">
        <f>IF(VLOOKUP(FACTURACION[[#This Row],[REFERENCIA]],CODINV,3,FALSE)=0,"",VLOOKUP(FACTURACION[[#This Row],[REFERENCIA]],CODINV,3,FALSE))</f>
        <v>011E992</v>
      </c>
      <c r="M7374" s="44" t="str">
        <f>+VLOOKUP(FACTURACION[[#This Row],[REFERENCIA]],CODINV,4,FALSE)</f>
        <v>REPUESTOS Y ACCESORIOS</v>
      </c>
      <c r="N7374" s="44" t="str">
        <f>+VLOOKUP(FACTURACION[[#This Row],[REFERENCIA]],CODINV,5,FALSE)</f>
        <v>CORKEN</v>
      </c>
      <c r="O7374" s="144">
        <v>1</v>
      </c>
      <c r="P7374" s="153">
        <v>6300000</v>
      </c>
      <c r="Q7374" s="48">
        <f>+FACTURACION[[#This Row],[CANTIDAD]]*FACTURACION[[#This Row],[VR UNITARIO]]/1000</f>
        <v>6300</v>
      </c>
      <c r="R7374" s="44" t="str">
        <f>+VLOOKUP(FACTURACION[[#This Row],[NIT]],TABLACLIENTE,5,FALSE)</f>
        <v>BOGOTÁ D.C.</v>
      </c>
    </row>
    <row r="7375" spans="3:18" ht="15">
      <c r="C7375" s="29">
        <v>2021</v>
      </c>
      <c r="D7375" s="30" t="s">
        <v>696</v>
      </c>
      <c r="E7375" s="30">
        <f>MONTH(FACTURACION[[#This Row],[MES]]&amp;1)</f>
        <v>7</v>
      </c>
      <c r="F7375" s="223">
        <f>DATE(FACTURACION[[#This Row],[AÑO]],FACTURACION[[#This Row],[Mes numero]],1)</f>
        <v>44378</v>
      </c>
      <c r="G7375" s="155" t="s">
        <v>5919</v>
      </c>
      <c r="H7375" s="25">
        <v>830130648</v>
      </c>
      <c r="I7375" s="44" t="str">
        <f>+VLOOKUP(FACTURACION[[#This Row],[NIT]],TABLACLIENTE,2,FALSE)</f>
        <v>COMPAÑÍA DE SERVICIOS PUBLICOS S.A. E.S.P (CODEGAS S.A. E.S.P.)</v>
      </c>
      <c r="J7375" s="156" t="s">
        <v>5137</v>
      </c>
      <c r="K7375" s="44" t="str">
        <f>+VLOOKUP(FACTURACION[[#This Row],[REFERENCIA]],CODINV,2,FALSE)</f>
        <v>VALVULA DE ALIVIO PRESION 3"</v>
      </c>
      <c r="L7375" s="44" t="str">
        <f>IF(VLOOKUP(FACTURACION[[#This Row],[REFERENCIA]],CODINV,3,FALSE)=0,"",VLOOKUP(FACTURACION[[#This Row],[REFERENCIA]],CODINV,3,FALSE))</f>
        <v>8436G</v>
      </c>
      <c r="M7375" s="44" t="str">
        <f>+VLOOKUP(FACTURACION[[#This Row],[REFERENCIA]],CODINV,4,FALSE)</f>
        <v>VÁLVULAS Y MULTIVÁLVULAS</v>
      </c>
      <c r="N7375" s="44" t="str">
        <f>+VLOOKUP(FACTURACION[[#This Row],[REFERENCIA]],CODINV,5,FALSE)</f>
        <v>REGO</v>
      </c>
      <c r="O7375" s="156">
        <v>1</v>
      </c>
      <c r="P7375" s="151">
        <v>1513625</v>
      </c>
      <c r="Q7375" s="48">
        <f>+FACTURACION[[#This Row],[CANTIDAD]]*FACTURACION[[#This Row],[VR UNITARIO]]/1000</f>
        <v>1513.625</v>
      </c>
      <c r="R7375" s="44" t="str">
        <f>+VLOOKUP(FACTURACION[[#This Row],[NIT]],TABLACLIENTE,5,FALSE)</f>
        <v>MADRID</v>
      </c>
    </row>
    <row r="7376" spans="3:18" ht="15">
      <c r="C7376" s="29">
        <v>2021</v>
      </c>
      <c r="D7376" s="30" t="s">
        <v>696</v>
      </c>
      <c r="E7376" s="30">
        <f>MONTH(FACTURACION[[#This Row],[MES]]&amp;1)</f>
        <v>7</v>
      </c>
      <c r="F7376" s="223">
        <f>DATE(FACTURACION[[#This Row],[AÑO]],FACTURACION[[#This Row],[Mes numero]],1)</f>
        <v>44378</v>
      </c>
      <c r="G7376" s="155" t="s">
        <v>5920</v>
      </c>
      <c r="H7376" s="25">
        <v>100729636</v>
      </c>
      <c r="I7376" s="44" t="str">
        <f>+VLOOKUP(FACTURACION[[#This Row],[NIT]],TABLACLIENTE,2,FALSE)</f>
        <v>NARIÑO MONTAYA NITAY</v>
      </c>
      <c r="J7376" s="156" t="s">
        <v>5137</v>
      </c>
      <c r="K7376" s="44" t="str">
        <f>+VLOOKUP(FACTURACION[[#This Row],[REFERENCIA]],CODINV,2,FALSE)</f>
        <v>VALVULA DE ALIVIO PRESION 3"</v>
      </c>
      <c r="L7376" s="44" t="str">
        <f>IF(VLOOKUP(FACTURACION[[#This Row],[REFERENCIA]],CODINV,3,FALSE)=0,"",VLOOKUP(FACTURACION[[#This Row],[REFERENCIA]],CODINV,3,FALSE))</f>
        <v>8436G</v>
      </c>
      <c r="M7376" s="44" t="str">
        <f>+VLOOKUP(FACTURACION[[#This Row],[REFERENCIA]],CODINV,4,FALSE)</f>
        <v>VÁLVULAS Y MULTIVÁLVULAS</v>
      </c>
      <c r="N7376" s="44" t="str">
        <f>+VLOOKUP(FACTURACION[[#This Row],[REFERENCIA]],CODINV,5,FALSE)</f>
        <v>REGO</v>
      </c>
      <c r="O7376" s="156">
        <v>1</v>
      </c>
      <c r="P7376" s="151">
        <v>1650000</v>
      </c>
      <c r="Q7376" s="48">
        <f>+FACTURACION[[#This Row],[CANTIDAD]]*FACTURACION[[#This Row],[VR UNITARIO]]/1000</f>
        <v>1650</v>
      </c>
      <c r="R7376" s="44" t="str">
        <f>+VLOOKUP(FACTURACION[[#This Row],[NIT]],TABLACLIENTE,5,FALSE)</f>
        <v>SOACHA</v>
      </c>
    </row>
    <row r="7377" spans="3:18" ht="15">
      <c r="C7377" s="29">
        <v>2021</v>
      </c>
      <c r="D7377" s="30" t="s">
        <v>696</v>
      </c>
      <c r="E7377" s="30">
        <f>MONTH(FACTURACION[[#This Row],[MES]]&amp;1)</f>
        <v>7</v>
      </c>
      <c r="F7377" s="223">
        <f>DATE(FACTURACION[[#This Row],[AÑO]],FACTURACION[[#This Row],[Mes numero]],1)</f>
        <v>44378</v>
      </c>
      <c r="G7377" s="155" t="s">
        <v>5920</v>
      </c>
      <c r="H7377" s="25">
        <v>100729636</v>
      </c>
      <c r="I7377" s="44" t="str">
        <f>+VLOOKUP(FACTURACION[[#This Row],[NIT]],TABLACLIENTE,2,FALSE)</f>
        <v>NARIÑO MONTAYA NITAY</v>
      </c>
      <c r="J7377" s="156" t="s">
        <v>5407</v>
      </c>
      <c r="K7377" s="44" t="str">
        <f>+VLOOKUP(FACTURACION[[#This Row],[REFERENCIA]],CODINV,2,FALSE)</f>
        <v>SEAL ASSY BUNA</v>
      </c>
      <c r="L7377" s="44" t="str">
        <f>IF(VLOOKUP(FACTURACION[[#This Row],[REFERENCIA]],CODINV,3,FALSE)=0,"",VLOOKUP(FACTURACION[[#This Row],[REFERENCIA]],CODINV,3,FALSE))</f>
        <v/>
      </c>
      <c r="M7377" s="44" t="str">
        <f>+VLOOKUP(FACTURACION[[#This Row],[REFERENCIA]],CODINV,4,FALSE)</f>
        <v>REPUESTOS Y ACCESORIOS</v>
      </c>
      <c r="N7377" s="44" t="str">
        <f>+VLOOKUP(FACTURACION[[#This Row],[REFERENCIA]],CODINV,5,FALSE)</f>
        <v>CORKEN</v>
      </c>
      <c r="O7377" s="156">
        <v>1</v>
      </c>
      <c r="P7377" s="151">
        <v>800000</v>
      </c>
      <c r="Q7377" s="48">
        <f>+FACTURACION[[#This Row],[CANTIDAD]]*FACTURACION[[#This Row],[VR UNITARIO]]/1000</f>
        <v>800</v>
      </c>
      <c r="R7377" s="44" t="str">
        <f>+VLOOKUP(FACTURACION[[#This Row],[NIT]],TABLACLIENTE,5,FALSE)</f>
        <v>SOACHA</v>
      </c>
    </row>
    <row r="7378" spans="3:18" ht="15">
      <c r="C7378" s="29">
        <v>2021</v>
      </c>
      <c r="D7378" s="30" t="s">
        <v>696</v>
      </c>
      <c r="E7378" s="30">
        <f>MONTH(FACTURACION[[#This Row],[MES]]&amp;1)</f>
        <v>7</v>
      </c>
      <c r="F7378" s="223">
        <f>DATE(FACTURACION[[#This Row],[AÑO]],FACTURACION[[#This Row],[Mes numero]],1)</f>
        <v>44378</v>
      </c>
      <c r="G7378" s="155" t="s">
        <v>5921</v>
      </c>
      <c r="H7378" s="25">
        <v>890501073</v>
      </c>
      <c r="I7378" s="44" t="str">
        <f>+VLOOKUP(FACTURACION[[#This Row],[NIT]],TABLACLIENTE,2,FALSE)</f>
        <v>COMERCIAL INDUSTRIAL NACIONAL S.A. CINSA</v>
      </c>
      <c r="J7378" s="156" t="s">
        <v>78</v>
      </c>
      <c r="K7378" s="44" t="str">
        <f>+VLOOKUP(FACTURACION[[#This Row],[REFERENCIA]],CODINV,2,FALSE)</f>
        <v>VALVULA DE ALIVIO SEMINTERNA 1 1/4"</v>
      </c>
      <c r="L7378" s="44" t="str">
        <f>IF(VLOOKUP(FACTURACION[[#This Row],[REFERENCIA]],CODINV,3,FALSE)=0,"",VLOOKUP(FACTURACION[[#This Row],[REFERENCIA]],CODINV,3,FALSE))</f>
        <v>8685G</v>
      </c>
      <c r="M7378" s="44" t="str">
        <f>+VLOOKUP(FACTURACION[[#This Row],[REFERENCIA]],CODINV,4,FALSE)</f>
        <v>VÁLVULAS Y MULTIVÁLVULAS</v>
      </c>
      <c r="N7378" s="44" t="str">
        <f>+VLOOKUP(FACTURACION[[#This Row],[REFERENCIA]],CODINV,5,FALSE)</f>
        <v>REGO</v>
      </c>
      <c r="O7378" s="156">
        <v>11</v>
      </c>
      <c r="P7378" s="151">
        <v>194446.5</v>
      </c>
      <c r="Q7378" s="48">
        <f>+FACTURACION[[#This Row],[CANTIDAD]]*FACTURACION[[#This Row],[VR UNITARIO]]/1000</f>
        <v>2138.9115000000002</v>
      </c>
      <c r="R7378" s="44" t="str">
        <f>+VLOOKUP(FACTURACION[[#This Row],[NIT]],TABLACLIENTE,5,FALSE)</f>
        <v>CUCUTA</v>
      </c>
    </row>
    <row r="7379" spans="3:18" ht="15">
      <c r="C7379" s="29">
        <v>2021</v>
      </c>
      <c r="D7379" s="30" t="s">
        <v>696</v>
      </c>
      <c r="E7379" s="30">
        <f>MONTH(FACTURACION[[#This Row],[MES]]&amp;1)</f>
        <v>7</v>
      </c>
      <c r="F7379" s="223">
        <f>DATE(FACTURACION[[#This Row],[AÑO]],FACTURACION[[#This Row],[Mes numero]],1)</f>
        <v>44378</v>
      </c>
      <c r="G7379" s="155" t="s">
        <v>5922</v>
      </c>
      <c r="H7379" s="25">
        <v>890501073</v>
      </c>
      <c r="I7379" s="44" t="str">
        <f>+VLOOKUP(FACTURACION[[#This Row],[NIT]],TABLACLIENTE,2,FALSE)</f>
        <v>COMERCIAL INDUSTRIAL NACIONAL S.A. CINSA</v>
      </c>
      <c r="J7379" s="156" t="s">
        <v>5137</v>
      </c>
      <c r="K7379" s="44" t="str">
        <f>+VLOOKUP(FACTURACION[[#This Row],[REFERENCIA]],CODINV,2,FALSE)</f>
        <v>VALVULA DE ALIVIO PRESION 3"</v>
      </c>
      <c r="L7379" s="44" t="str">
        <f>IF(VLOOKUP(FACTURACION[[#This Row],[REFERENCIA]],CODINV,3,FALSE)=0,"",VLOOKUP(FACTURACION[[#This Row],[REFERENCIA]],CODINV,3,FALSE))</f>
        <v>8436G</v>
      </c>
      <c r="M7379" s="44" t="str">
        <f>+VLOOKUP(FACTURACION[[#This Row],[REFERENCIA]],CODINV,4,FALSE)</f>
        <v>VÁLVULAS Y MULTIVÁLVULAS</v>
      </c>
      <c r="N7379" s="44" t="str">
        <f>+VLOOKUP(FACTURACION[[#This Row],[REFERENCIA]],CODINV,5,FALSE)</f>
        <v>REGO</v>
      </c>
      <c r="O7379" s="156">
        <v>8</v>
      </c>
      <c r="P7379" s="151">
        <v>1750056.32</v>
      </c>
      <c r="Q7379" s="48">
        <f>+FACTURACION[[#This Row],[CANTIDAD]]*FACTURACION[[#This Row],[VR UNITARIO]]/1000</f>
        <v>14000.450560000001</v>
      </c>
      <c r="R7379" s="44" t="str">
        <f>+VLOOKUP(FACTURACION[[#This Row],[NIT]],TABLACLIENTE,5,FALSE)</f>
        <v>CUCUTA</v>
      </c>
    </row>
    <row r="7380" spans="3:18" ht="15">
      <c r="C7380" s="29">
        <v>2021</v>
      </c>
      <c r="D7380" s="30" t="s">
        <v>696</v>
      </c>
      <c r="E7380" s="30">
        <f>MONTH(FACTURACION[[#This Row],[MES]]&amp;1)</f>
        <v>7</v>
      </c>
      <c r="F7380" s="223">
        <f>DATE(FACTURACION[[#This Row],[AÑO]],FACTURACION[[#This Row],[Mes numero]],1)</f>
        <v>44378</v>
      </c>
      <c r="G7380" s="155" t="s">
        <v>5922</v>
      </c>
      <c r="H7380" s="25">
        <v>890501073</v>
      </c>
      <c r="I7380" s="44" t="str">
        <f>+VLOOKUP(FACTURACION[[#This Row],[NIT]],TABLACLIENTE,2,FALSE)</f>
        <v>COMERCIAL INDUSTRIAL NACIONAL S.A. CINSA</v>
      </c>
      <c r="J7380" s="156" t="s">
        <v>68</v>
      </c>
      <c r="K7380" s="44" t="str">
        <f>+VLOOKUP(FACTURACION[[#This Row],[REFERENCIA]],CODINV,2,FALSE)</f>
        <v>VALVULA DE CIERRE DE EMERENCIA 2"</v>
      </c>
      <c r="L7380" s="44" t="str">
        <f>IF(VLOOKUP(FACTURACION[[#This Row],[REFERENCIA]],CODINV,3,FALSE)=0,"",VLOOKUP(FACTURACION[[#This Row],[REFERENCIA]],CODINV,3,FALSE))</f>
        <v>6016</v>
      </c>
      <c r="M7380" s="44" t="str">
        <f>+VLOOKUP(FACTURACION[[#This Row],[REFERENCIA]],CODINV,4,FALSE)</f>
        <v>VÁLVULAS Y MULTIVÁLVULAS</v>
      </c>
      <c r="N7380" s="44" t="str">
        <f>+VLOOKUP(FACTURACION[[#This Row],[REFERENCIA]],CODINV,5,FALSE)</f>
        <v>REGO</v>
      </c>
      <c r="O7380" s="156">
        <v>1</v>
      </c>
      <c r="P7380" s="151">
        <v>3301354.36</v>
      </c>
      <c r="Q7380" s="48">
        <f>+FACTURACION[[#This Row],[CANTIDAD]]*FACTURACION[[#This Row],[VR UNITARIO]]/1000</f>
        <v>3301.3543599999998</v>
      </c>
      <c r="R7380" s="44" t="str">
        <f>+VLOOKUP(FACTURACION[[#This Row],[NIT]],TABLACLIENTE,5,FALSE)</f>
        <v>CUCUTA</v>
      </c>
    </row>
    <row r="7381" spans="3:18" ht="15">
      <c r="C7381" s="29">
        <v>2021</v>
      </c>
      <c r="D7381" s="30" t="s">
        <v>696</v>
      </c>
      <c r="E7381" s="30">
        <f>MONTH(FACTURACION[[#This Row],[MES]]&amp;1)</f>
        <v>7</v>
      </c>
      <c r="F7381" s="223">
        <f>DATE(FACTURACION[[#This Row],[AÑO]],FACTURACION[[#This Row],[Mes numero]],1)</f>
        <v>44378</v>
      </c>
      <c r="G7381" s="155" t="s">
        <v>5922</v>
      </c>
      <c r="H7381" s="25">
        <v>890501073</v>
      </c>
      <c r="I7381" s="44" t="str">
        <f>+VLOOKUP(FACTURACION[[#This Row],[NIT]],TABLACLIENTE,2,FALSE)</f>
        <v>COMERCIAL INDUSTRIAL NACIONAL S.A. CINSA</v>
      </c>
      <c r="J7381" s="156" t="s">
        <v>182</v>
      </c>
      <c r="K7381" s="44" t="str">
        <f>+VLOOKUP(FACTURACION[[#This Row],[REFERENCIA]],CODINV,2,FALSE)</f>
        <v>VALVULA DE EXCESO DE FLUJO 1 1/4"</v>
      </c>
      <c r="L7381" s="44" t="str">
        <f>IF(VLOOKUP(FACTURACION[[#This Row],[REFERENCIA]],CODINV,3,FALSE)=0,"",VLOOKUP(FACTURACION[[#This Row],[REFERENCIA]],CODINV,3,FALSE))</f>
        <v>A3282C</v>
      </c>
      <c r="M7381" s="44" t="str">
        <f>+VLOOKUP(FACTURACION[[#This Row],[REFERENCIA]],CODINV,4,FALSE)</f>
        <v>VÁLVULAS Y MULTIVÁLVULAS</v>
      </c>
      <c r="N7381" s="44" t="str">
        <f>+VLOOKUP(FACTURACION[[#This Row],[REFERENCIA]],CODINV,5,FALSE)</f>
        <v>REGO</v>
      </c>
      <c r="O7381" s="156">
        <v>2</v>
      </c>
      <c r="P7381" s="151">
        <v>108929.375</v>
      </c>
      <c r="Q7381" s="48">
        <f>+FACTURACION[[#This Row],[CANTIDAD]]*FACTURACION[[#This Row],[VR UNITARIO]]/1000</f>
        <v>217.85874999999999</v>
      </c>
      <c r="R7381" s="44" t="str">
        <f>+VLOOKUP(FACTURACION[[#This Row],[NIT]],TABLACLIENTE,5,FALSE)</f>
        <v>CUCUTA</v>
      </c>
    </row>
    <row r="7382" spans="3:18" ht="15">
      <c r="C7382" s="29">
        <v>2021</v>
      </c>
      <c r="D7382" s="30" t="s">
        <v>696</v>
      </c>
      <c r="E7382" s="30">
        <f>MONTH(FACTURACION[[#This Row],[MES]]&amp;1)</f>
        <v>7</v>
      </c>
      <c r="F7382" s="223">
        <f>DATE(FACTURACION[[#This Row],[AÑO]],FACTURACION[[#This Row],[Mes numero]],1)</f>
        <v>44378</v>
      </c>
      <c r="G7382" s="155" t="s">
        <v>5923</v>
      </c>
      <c r="H7382" s="25">
        <v>890501073</v>
      </c>
      <c r="I7382" s="44" t="str">
        <f>+VLOOKUP(FACTURACION[[#This Row],[NIT]],TABLACLIENTE,2,FALSE)</f>
        <v>COMERCIAL INDUSTRIAL NACIONAL S.A. CINSA</v>
      </c>
      <c r="J7382" s="156" t="s">
        <v>182</v>
      </c>
      <c r="K7382" s="44" t="str">
        <f>+VLOOKUP(FACTURACION[[#This Row],[REFERENCIA]],CODINV,2,FALSE)</f>
        <v>VALVULA DE EXCESO DE FLUJO 1 1/4"</v>
      </c>
      <c r="L7382" s="44" t="str">
        <f>IF(VLOOKUP(FACTURACION[[#This Row],[REFERENCIA]],CODINV,3,FALSE)=0,"",VLOOKUP(FACTURACION[[#This Row],[REFERENCIA]],CODINV,3,FALSE))</f>
        <v>A3282C</v>
      </c>
      <c r="M7382" s="44" t="str">
        <f>+VLOOKUP(FACTURACION[[#This Row],[REFERENCIA]],CODINV,4,FALSE)</f>
        <v>VÁLVULAS Y MULTIVÁLVULAS</v>
      </c>
      <c r="N7382" s="44" t="str">
        <f>+VLOOKUP(FACTURACION[[#This Row],[REFERENCIA]],CODINV,5,FALSE)</f>
        <v>REGO</v>
      </c>
      <c r="O7382" s="156">
        <v>1</v>
      </c>
      <c r="P7382" s="151">
        <v>127117.8</v>
      </c>
      <c r="Q7382" s="48">
        <f>+FACTURACION[[#This Row],[CANTIDAD]]*FACTURACION[[#This Row],[VR UNITARIO]]/1000</f>
        <v>127.1178</v>
      </c>
      <c r="R7382" s="44" t="str">
        <f>+VLOOKUP(FACTURACION[[#This Row],[NIT]],TABLACLIENTE,5,FALSE)</f>
        <v>CUCUTA</v>
      </c>
    </row>
    <row r="7383" spans="3:18" ht="15">
      <c r="C7383" s="29">
        <v>2021</v>
      </c>
      <c r="D7383" s="30" t="s">
        <v>696</v>
      </c>
      <c r="E7383" s="30">
        <f>MONTH(FACTURACION[[#This Row],[MES]]&amp;1)</f>
        <v>7</v>
      </c>
      <c r="F7383" s="223">
        <f>DATE(FACTURACION[[#This Row],[AÑO]],FACTURACION[[#This Row],[Mes numero]],1)</f>
        <v>44378</v>
      </c>
      <c r="G7383" s="155" t="s">
        <v>5924</v>
      </c>
      <c r="H7383" s="25">
        <v>890501073</v>
      </c>
      <c r="I7383" s="44" t="str">
        <f>+VLOOKUP(FACTURACION[[#This Row],[NIT]],TABLACLIENTE,2,FALSE)</f>
        <v>COMERCIAL INDUSTRIAL NACIONAL S.A. CINSA</v>
      </c>
      <c r="J7383" s="156" t="s">
        <v>106</v>
      </c>
      <c r="K7383" s="44" t="str">
        <f>+VLOOKUP(FACTURACION[[#This Row],[REFERENCIA]],CODINV,2,FALSE)</f>
        <v>MULTIVALVE / MULTIVALVULA 3/4"</v>
      </c>
      <c r="L7383" s="44" t="str">
        <f>IF(VLOOKUP(FACTURACION[[#This Row],[REFERENCIA]],CODINV,3,FALSE)=0,"",VLOOKUP(FACTURACION[[#This Row],[REFERENCIA]],CODINV,3,FALSE))</f>
        <v>7556R12.0</v>
      </c>
      <c r="M7383" s="44" t="str">
        <f>+VLOOKUP(FACTURACION[[#This Row],[REFERENCIA]],CODINV,4,FALSE)</f>
        <v>VÁLVULAS Y MULTIVÁLVULAS</v>
      </c>
      <c r="N7383" s="44" t="str">
        <f>+VLOOKUP(FACTURACION[[#This Row],[REFERENCIA]],CODINV,5,FALSE)</f>
        <v>REGO</v>
      </c>
      <c r="O7383" s="156">
        <v>25</v>
      </c>
      <c r="P7383" s="151">
        <v>177237.17</v>
      </c>
      <c r="Q7383" s="48">
        <f>+FACTURACION[[#This Row],[CANTIDAD]]*FACTURACION[[#This Row],[VR UNITARIO]]/1000</f>
        <v>4430.9292500000001</v>
      </c>
      <c r="R7383" s="44" t="str">
        <f>+VLOOKUP(FACTURACION[[#This Row],[NIT]],TABLACLIENTE,5,FALSE)</f>
        <v>CUCUTA</v>
      </c>
    </row>
    <row r="7384" spans="3:18" ht="15">
      <c r="C7384" s="29">
        <v>2021</v>
      </c>
      <c r="D7384" s="30" t="s">
        <v>696</v>
      </c>
      <c r="E7384" s="30">
        <f>MONTH(FACTURACION[[#This Row],[MES]]&amp;1)</f>
        <v>7</v>
      </c>
      <c r="F7384" s="223">
        <f>DATE(FACTURACION[[#This Row],[AÑO]],FACTURACION[[#This Row],[Mes numero]],1)</f>
        <v>44378</v>
      </c>
      <c r="G7384" s="155" t="s">
        <v>5925</v>
      </c>
      <c r="H7384" s="25">
        <v>890500726</v>
      </c>
      <c r="I7384" s="44" t="str">
        <f>+VLOOKUP(FACTURACION[[#This Row],[NIT]],TABLACLIENTE,2,FALSE)</f>
        <v>NORTESANTANDEREANA DE GAS S.A. E.S.P (NORGAS S.A. E.S.P.)</v>
      </c>
      <c r="J7384" s="156" t="s">
        <v>281</v>
      </c>
      <c r="K7384" s="44" t="str">
        <f>+VLOOKUP(FACTURACION[[#This Row],[REFERENCIA]],CODINV,2,FALSE)</f>
        <v>VALVULA DE ALIVIO SEMIINTERNA 2" - 250</v>
      </c>
      <c r="L7384" s="44" t="str">
        <f>IF(VLOOKUP(FACTURACION[[#This Row],[REFERENCIA]],CODINV,3,FALSE)=0,"",VLOOKUP(FACTURACION[[#This Row],[REFERENCIA]],CODINV,3,FALSE))</f>
        <v>7534G</v>
      </c>
      <c r="M7384" s="44" t="str">
        <f>+VLOOKUP(FACTURACION[[#This Row],[REFERENCIA]],CODINV,4,FALSE)</f>
        <v>VÁLVULAS Y MULTIVÁLVULAS</v>
      </c>
      <c r="N7384" s="44" t="str">
        <f>+VLOOKUP(FACTURACION[[#This Row],[REFERENCIA]],CODINV,5,FALSE)</f>
        <v>REGO</v>
      </c>
      <c r="O7384" s="156">
        <v>3</v>
      </c>
      <c r="P7384" s="151">
        <v>1078193</v>
      </c>
      <c r="Q7384" s="48">
        <f>+FACTURACION[[#This Row],[CANTIDAD]]*FACTURACION[[#This Row],[VR UNITARIO]]/1000</f>
        <v>3234.5790000000002</v>
      </c>
      <c r="R7384" s="44" t="str">
        <f>+VLOOKUP(FACTURACION[[#This Row],[NIT]],TABLACLIENTE,5,FALSE)</f>
        <v>BUCARAMANGA</v>
      </c>
    </row>
    <row r="7385" spans="3:18" ht="15">
      <c r="C7385" s="29">
        <v>2021</v>
      </c>
      <c r="D7385" s="30" t="s">
        <v>696</v>
      </c>
      <c r="E7385" s="30">
        <f>MONTH(FACTURACION[[#This Row],[MES]]&amp;1)</f>
        <v>7</v>
      </c>
      <c r="F7385" s="223">
        <f>DATE(FACTURACION[[#This Row],[AÑO]],FACTURACION[[#This Row],[Mes numero]],1)</f>
        <v>44378</v>
      </c>
      <c r="G7385" s="155" t="s">
        <v>5926</v>
      </c>
      <c r="H7385" s="25">
        <v>860508892</v>
      </c>
      <c r="I7385" s="44" t="str">
        <f>+VLOOKUP(FACTURACION[[#This Row],[NIT]],TABLACLIENTE,2,FALSE)</f>
        <v>COMPAÑIA DE ALMACENAMIENTO DE GAS SOCIEDAD ANONIMA EMPRESA DE SERVICIOS PUBLICOS (ALMAGAS S.A. E.S.P.)</v>
      </c>
      <c r="J7385" s="156" t="s">
        <v>319</v>
      </c>
      <c r="K7385" s="44" t="str">
        <f>+VLOOKUP(FACTURACION[[#This Row],[REFERENCIA]],CODINV,2,FALSE)</f>
        <v>DIP TUBE ROTOGAGE 36"</v>
      </c>
      <c r="L7385" s="44" t="str">
        <f>IF(VLOOKUP(FACTURACION[[#This Row],[REFERENCIA]],CODINV,3,FALSE)=0,"",VLOOKUP(FACTURACION[[#This Row],[REFERENCIA]],CODINV,3,FALSE))</f>
        <v>A9091-M36</v>
      </c>
      <c r="M7385" s="44" t="str">
        <f>+VLOOKUP(FACTURACION[[#This Row],[REFERENCIA]],CODINV,4,FALSE)</f>
        <v>REPUESTOS Y ACCESORIOS</v>
      </c>
      <c r="N7385" s="44" t="str">
        <f>+VLOOKUP(FACTURACION[[#This Row],[REFERENCIA]],CODINV,5,FALSE)</f>
        <v>REGO</v>
      </c>
      <c r="O7385" s="156">
        <v>1</v>
      </c>
      <c r="P7385" s="151">
        <v>167510</v>
      </c>
      <c r="Q7385" s="48">
        <f>+FACTURACION[[#This Row],[CANTIDAD]]*FACTURACION[[#This Row],[VR UNITARIO]]/1000</f>
        <v>167.51</v>
      </c>
      <c r="R7385" s="44" t="str">
        <f>+VLOOKUP(FACTURACION[[#This Row],[NIT]],TABLACLIENTE,5,FALSE)</f>
        <v>BOGOTÁ D.C.</v>
      </c>
    </row>
    <row r="7386" spans="3:18" ht="15">
      <c r="C7386" s="29">
        <v>2021</v>
      </c>
      <c r="D7386" s="30" t="s">
        <v>696</v>
      </c>
      <c r="E7386" s="30">
        <f>MONTH(FACTURACION[[#This Row],[MES]]&amp;1)</f>
        <v>7</v>
      </c>
      <c r="F7386" s="223">
        <f>DATE(FACTURACION[[#This Row],[AÑO]],FACTURACION[[#This Row],[Mes numero]],1)</f>
        <v>44378</v>
      </c>
      <c r="G7386" s="155" t="s">
        <v>5926</v>
      </c>
      <c r="H7386" s="25">
        <v>860508892</v>
      </c>
      <c r="I7386" s="44" t="str">
        <f>+VLOOKUP(FACTURACION[[#This Row],[NIT]],TABLACLIENTE,2,FALSE)</f>
        <v>COMPAÑIA DE ALMACENAMIENTO DE GAS SOCIEDAD ANONIMA EMPRESA DE SERVICIOS PUBLICOS (ALMAGAS S.A. E.S.P.)</v>
      </c>
      <c r="J7386" s="156" t="s">
        <v>380</v>
      </c>
      <c r="K7386" s="44" t="str">
        <f>+VLOOKUP(FACTURACION[[#This Row],[REFERENCIA]],CODINV,2,FALSE)</f>
        <v>ROTOGAGE DIAMETRO INTERNO 100" 147"</v>
      </c>
      <c r="L7386" s="44" t="str">
        <f>IF(VLOOKUP(FACTURACION[[#This Row],[REFERENCIA]],CODINV,3,FALSE)=0,"",VLOOKUP(FACTURACION[[#This Row],[REFERENCIA]],CODINV,3,FALSE))</f>
        <v>A9095RS</v>
      </c>
      <c r="M7386" s="44" t="str">
        <f>+VLOOKUP(FACTURACION[[#This Row],[REFERENCIA]],CODINV,4,FALSE)</f>
        <v>MEDIDORES</v>
      </c>
      <c r="N7386" s="44" t="str">
        <f>+VLOOKUP(FACTURACION[[#This Row],[REFERENCIA]],CODINV,5,FALSE)</f>
        <v>REGO</v>
      </c>
      <c r="O7386" s="156">
        <v>4</v>
      </c>
      <c r="P7386" s="151">
        <v>1270440.47</v>
      </c>
      <c r="Q7386" s="48">
        <f>+FACTURACION[[#This Row],[CANTIDAD]]*FACTURACION[[#This Row],[VR UNITARIO]]/1000</f>
        <v>5081.76188</v>
      </c>
      <c r="R7386" s="44" t="str">
        <f>+VLOOKUP(FACTURACION[[#This Row],[NIT]],TABLACLIENTE,5,FALSE)</f>
        <v>BOGOTÁ D.C.</v>
      </c>
    </row>
    <row r="7387" spans="3:18" ht="15">
      <c r="C7387" s="29">
        <v>2021</v>
      </c>
      <c r="D7387" s="30" t="s">
        <v>696</v>
      </c>
      <c r="E7387" s="30">
        <f>MONTH(FACTURACION[[#This Row],[MES]]&amp;1)</f>
        <v>7</v>
      </c>
      <c r="F7387" s="223">
        <f>DATE(FACTURACION[[#This Row],[AÑO]],FACTURACION[[#This Row],[Mes numero]],1)</f>
        <v>44378</v>
      </c>
      <c r="G7387" s="155" t="s">
        <v>5926</v>
      </c>
      <c r="H7387" s="25">
        <v>860508892</v>
      </c>
      <c r="I7387" s="44" t="str">
        <f>+VLOOKUP(FACTURACION[[#This Row],[NIT]],TABLACLIENTE,2,FALSE)</f>
        <v>COMPAÑIA DE ALMACENAMIENTO DE GAS SOCIEDAD ANONIMA EMPRESA DE SERVICIOS PUBLICOS (ALMAGAS S.A. E.S.P.)</v>
      </c>
      <c r="J7387" s="156" t="s">
        <v>317</v>
      </c>
      <c r="K7387" s="44" t="str">
        <f>+VLOOKUP(FACTURACION[[#This Row],[REFERENCIA]],CODINV,2,FALSE)</f>
        <v>DIAL ROTOGAGE</v>
      </c>
      <c r="L7387" s="44" t="str">
        <f>IF(VLOOKUP(FACTURACION[[#This Row],[REFERENCIA]],CODINV,3,FALSE)=0,"",VLOOKUP(FACTURACION[[#This Row],[REFERENCIA]],CODINV,3,FALSE))</f>
        <v>A909118LX</v>
      </c>
      <c r="M7387" s="44" t="str">
        <f>+VLOOKUP(FACTURACION[[#This Row],[REFERENCIA]],CODINV,4,FALSE)</f>
        <v>REPUESTOS Y ACCESORIOS</v>
      </c>
      <c r="N7387" s="44" t="str">
        <f>+VLOOKUP(FACTURACION[[#This Row],[REFERENCIA]],CODINV,5,FALSE)</f>
        <v>REGO</v>
      </c>
      <c r="O7387" s="156">
        <v>6</v>
      </c>
      <c r="P7387" s="151">
        <v>86924</v>
      </c>
      <c r="Q7387" s="48">
        <f>+FACTURACION[[#This Row],[CANTIDAD]]*FACTURACION[[#This Row],[VR UNITARIO]]/1000</f>
        <v>521.54399999999998</v>
      </c>
      <c r="R7387" s="44" t="str">
        <f>+VLOOKUP(FACTURACION[[#This Row],[NIT]],TABLACLIENTE,5,FALSE)</f>
        <v>BOGOTÁ D.C.</v>
      </c>
    </row>
    <row r="7388" spans="3:18" ht="15">
      <c r="C7388" s="29">
        <v>2021</v>
      </c>
      <c r="D7388" s="30" t="s">
        <v>696</v>
      </c>
      <c r="E7388" s="30">
        <f>MONTH(FACTURACION[[#This Row],[MES]]&amp;1)</f>
        <v>7</v>
      </c>
      <c r="F7388" s="223">
        <f>DATE(FACTURACION[[#This Row],[AÑO]],FACTURACION[[#This Row],[Mes numero]],1)</f>
        <v>44378</v>
      </c>
      <c r="G7388" s="155" t="s">
        <v>5926</v>
      </c>
      <c r="H7388" s="25">
        <v>860508892</v>
      </c>
      <c r="I7388" s="44" t="str">
        <f>+VLOOKUP(FACTURACION[[#This Row],[NIT]],TABLACLIENTE,2,FALSE)</f>
        <v>COMPAÑIA DE ALMACENAMIENTO DE GAS SOCIEDAD ANONIMA EMPRESA DE SERVICIOS PUBLICOS (ALMAGAS S.A. E.S.P.)</v>
      </c>
      <c r="J7388" s="156" t="s">
        <v>313</v>
      </c>
      <c r="K7388" s="44" t="str">
        <f>+VLOOKUP(FACTURACION[[#This Row],[REFERENCIA]],CODINV,2,FALSE)</f>
        <v>DIP TUB 72"</v>
      </c>
      <c r="L7388" s="44" t="str">
        <f>IF(VLOOKUP(FACTURACION[[#This Row],[REFERENCIA]],CODINV,3,FALSE)=0,"",VLOOKUP(FACTURACION[[#This Row],[REFERENCIA]],CODINV,3,FALSE))</f>
        <v>A9091M72</v>
      </c>
      <c r="M7388" s="44" t="str">
        <f>+VLOOKUP(FACTURACION[[#This Row],[REFERENCIA]],CODINV,4,FALSE)</f>
        <v>REPUESTOS Y ACCESORIOS</v>
      </c>
      <c r="N7388" s="44" t="str">
        <f>+VLOOKUP(FACTURACION[[#This Row],[REFERENCIA]],CODINV,5,FALSE)</f>
        <v>REGO</v>
      </c>
      <c r="O7388" s="156">
        <v>15</v>
      </c>
      <c r="P7388" s="151">
        <v>298554</v>
      </c>
      <c r="Q7388" s="48">
        <f>+FACTURACION[[#This Row],[CANTIDAD]]*FACTURACION[[#This Row],[VR UNITARIO]]/1000</f>
        <v>4478.3100000000004</v>
      </c>
      <c r="R7388" s="44" t="str">
        <f>+VLOOKUP(FACTURACION[[#This Row],[NIT]],TABLACLIENTE,5,FALSE)</f>
        <v>BOGOTÁ D.C.</v>
      </c>
    </row>
    <row r="7389" spans="3:18" ht="15">
      <c r="C7389" s="29">
        <v>2021</v>
      </c>
      <c r="D7389" s="30" t="s">
        <v>696</v>
      </c>
      <c r="E7389" s="30">
        <f>MONTH(FACTURACION[[#This Row],[MES]]&amp;1)</f>
        <v>7</v>
      </c>
      <c r="F7389" s="223">
        <f>DATE(FACTURACION[[#This Row],[AÑO]],FACTURACION[[#This Row],[Mes numero]],1)</f>
        <v>44378</v>
      </c>
      <c r="G7389" s="155" t="s">
        <v>5927</v>
      </c>
      <c r="H7389" s="25">
        <v>901243308</v>
      </c>
      <c r="I7389" s="44" t="str">
        <f>+VLOOKUP(FACTURACION[[#This Row],[NIT]],TABLACLIENTE,2,FALSE)</f>
        <v>GRUPO ALOSAN S.A.S.</v>
      </c>
      <c r="J7389" s="156" t="s">
        <v>708</v>
      </c>
      <c r="K7389" s="44" t="str">
        <f>+VLOOKUP(FACTURACION[[#This Row],[REFERENCIA]],CODINV,2,FALSE)</f>
        <v>REGULADOR PRIMERA ETAPA 1-15 PSI A1/4 NPT</v>
      </c>
      <c r="L7389" s="44" t="str">
        <f>IF(VLOOKUP(FACTURACION[[#This Row],[REFERENCIA]],CODINV,3,FALSE)=0,"",VLOOKUP(FACTURACION[[#This Row],[REFERENCIA]],CODINV,3,FALSE))</f>
        <v>902</v>
      </c>
      <c r="M7389" s="44" t="str">
        <f>+VLOOKUP(FACTURACION[[#This Row],[REFERENCIA]],CODINV,4,FALSE)</f>
        <v>REGULADORES</v>
      </c>
      <c r="N7389" s="44" t="str">
        <f>+VLOOKUP(FACTURACION[[#This Row],[REFERENCIA]],CODINV,5,FALSE)</f>
        <v>CAVAGNA</v>
      </c>
      <c r="O7389" s="156">
        <v>6</v>
      </c>
      <c r="P7389" s="151">
        <v>105000</v>
      </c>
      <c r="Q7389" s="48">
        <f>+FACTURACION[[#This Row],[CANTIDAD]]*FACTURACION[[#This Row],[VR UNITARIO]]/1000</f>
        <v>630</v>
      </c>
      <c r="R7389" s="44" t="str">
        <f>+VLOOKUP(FACTURACION[[#This Row],[NIT]],TABLACLIENTE,5,FALSE)</f>
        <v>BOGOTÁ D.C.</v>
      </c>
    </row>
    <row r="7390" spans="3:18" ht="15">
      <c r="C7390" s="29">
        <v>2021</v>
      </c>
      <c r="D7390" s="30" t="s">
        <v>696</v>
      </c>
      <c r="E7390" s="30">
        <f>MONTH(FACTURACION[[#This Row],[MES]]&amp;1)</f>
        <v>7</v>
      </c>
      <c r="F7390" s="223">
        <f>DATE(FACTURACION[[#This Row],[AÑO]],FACTURACION[[#This Row],[Mes numero]],1)</f>
        <v>44378</v>
      </c>
      <c r="G7390" s="155" t="s">
        <v>5928</v>
      </c>
      <c r="H7390" s="25">
        <v>890101691</v>
      </c>
      <c r="I7390" s="44" t="str">
        <f>+VLOOKUP(FACTURACION[[#This Row],[NIT]],TABLACLIENTE,2,FALSE)</f>
        <v>GASES DEL CARIBE S.A.E.S.P. (GASCARIBE S.A E.S.P.)</v>
      </c>
      <c r="J7390" s="156" t="s">
        <v>909</v>
      </c>
      <c r="K7390" s="44" t="str">
        <f>+VLOOKUP(FACTURACION[[#This Row],[REFERENCIA]],CODINV,2,FALSE)</f>
        <v>REGULADOR 1804PFM C: 2" O: 7/8 R: 2-30</v>
      </c>
      <c r="L7390" s="44" t="str">
        <f>IF(VLOOKUP(FACTURACION[[#This Row],[REFERENCIA]],CODINV,3,FALSE)=0,"",VLOOKUP(FACTURACION[[#This Row],[REFERENCIA]],CODINV,3,FALSE))</f>
        <v>RMQN2ABF1021A20</v>
      </c>
      <c r="M7390" s="44" t="str">
        <f>+VLOOKUP(FACTURACION[[#This Row],[REFERENCIA]],CODINV,4,FALSE)</f>
        <v>REGULADORES</v>
      </c>
      <c r="N7390" s="44" t="str">
        <f>+VLOOKUP(FACTURACION[[#This Row],[REFERENCIA]],CODINV,5,FALSE)</f>
        <v>HONEYWELL</v>
      </c>
      <c r="O7390" s="156">
        <v>4</v>
      </c>
      <c r="P7390" s="151">
        <v>2728293</v>
      </c>
      <c r="Q7390" s="48">
        <f>+FACTURACION[[#This Row],[CANTIDAD]]*FACTURACION[[#This Row],[VR UNITARIO]]/1000</f>
        <v>10913.172</v>
      </c>
      <c r="R7390" s="44" t="str">
        <f>+VLOOKUP(FACTURACION[[#This Row],[NIT]],TABLACLIENTE,5,FALSE)</f>
        <v>BARRANQUILLA</v>
      </c>
    </row>
    <row r="7391" spans="3:18" ht="15">
      <c r="C7391" s="29">
        <v>2021</v>
      </c>
      <c r="D7391" s="30" t="s">
        <v>696</v>
      </c>
      <c r="E7391" s="30">
        <f>MONTH(FACTURACION[[#This Row],[MES]]&amp;1)</f>
        <v>7</v>
      </c>
      <c r="F7391" s="223">
        <f>DATE(FACTURACION[[#This Row],[AÑO]],FACTURACION[[#This Row],[Mes numero]],1)</f>
        <v>44378</v>
      </c>
      <c r="G7391" s="155" t="s">
        <v>5929</v>
      </c>
      <c r="H7391" s="25">
        <v>890500726</v>
      </c>
      <c r="I7391" s="44" t="str">
        <f>+VLOOKUP(FACTURACION[[#This Row],[NIT]],TABLACLIENTE,2,FALSE)</f>
        <v>NORTESANTANDEREANA DE GAS S.A. E.S.P (NORGAS S.A. E.S.P.)</v>
      </c>
      <c r="J7391" s="156" t="s">
        <v>913</v>
      </c>
      <c r="K7391" s="44" t="str">
        <f>+VLOOKUP(FACTURACION[[#This Row],[REFERENCIA]],CODINV,2,FALSE)</f>
        <v>TECLADO</v>
      </c>
      <c r="L7391" s="44" t="str">
        <f>IF(VLOOKUP(FACTURACION[[#This Row],[REFERENCIA]],CODINV,3,FALSE)=0,"",VLOOKUP(FACTURACION[[#This Row],[REFERENCIA]],CODINV,3,FALSE))</f>
        <v/>
      </c>
      <c r="M7391" s="44" t="str">
        <f>+VLOOKUP(FACTURACION[[#This Row],[REFERENCIA]],CODINV,4,FALSE)</f>
        <v>REPUESTOS Y ACCESORIOS</v>
      </c>
      <c r="N7391" s="44" t="str">
        <f>+VLOOKUP(FACTURACION[[#This Row],[REFERENCIA]],CODINV,5,FALSE)</f>
        <v>RED SEAL MEASUREMENT</v>
      </c>
      <c r="O7391" s="156">
        <v>3</v>
      </c>
      <c r="P7391" s="151">
        <v>323000</v>
      </c>
      <c r="Q7391" s="48">
        <f>+FACTURACION[[#This Row],[CANTIDAD]]*FACTURACION[[#This Row],[VR UNITARIO]]/1000</f>
        <v>969</v>
      </c>
      <c r="R7391" s="44" t="str">
        <f>+VLOOKUP(FACTURACION[[#This Row],[NIT]],TABLACLIENTE,5,FALSE)</f>
        <v>BUCARAMANGA</v>
      </c>
    </row>
    <row r="7392" spans="3:18" ht="15">
      <c r="C7392" s="29">
        <v>2021</v>
      </c>
      <c r="D7392" s="30" t="s">
        <v>696</v>
      </c>
      <c r="E7392" s="30">
        <f>MONTH(FACTURACION[[#This Row],[MES]]&amp;1)</f>
        <v>7</v>
      </c>
      <c r="F7392" s="223">
        <f>DATE(FACTURACION[[#This Row],[AÑO]],FACTURACION[[#This Row],[Mes numero]],1)</f>
        <v>44378</v>
      </c>
      <c r="G7392" s="155" t="s">
        <v>5930</v>
      </c>
      <c r="H7392" s="25">
        <v>900714971</v>
      </c>
      <c r="I7392" s="44" t="str">
        <f>+VLOOKUP(FACTURACION[[#This Row],[NIT]],TABLACLIENTE,2,FALSE)</f>
        <v>MASERVICON</v>
      </c>
      <c r="J7392" s="156" t="s">
        <v>45</v>
      </c>
      <c r="K7392" s="44" t="str">
        <f>+VLOOKUP(FACTURACION[[#This Row],[REFERENCIA]],CODINV,2,FALSE)</f>
        <v>REGULADOR  PRIMERA ETAPA</v>
      </c>
      <c r="L7392" s="44" t="str">
        <f>IF(VLOOKUP(FACTURACION[[#This Row],[REFERENCIA]],CODINV,3,FALSE)=0,"",VLOOKUP(FACTURACION[[#This Row],[REFERENCIA]],CODINV,3,FALSE))</f>
        <v>1584VN</v>
      </c>
      <c r="M7392" s="44" t="str">
        <f>+VLOOKUP(FACTURACION[[#This Row],[REFERENCIA]],CODINV,4,FALSE)</f>
        <v>REGULADORES</v>
      </c>
      <c r="N7392" s="44" t="str">
        <f>+VLOOKUP(FACTURACION[[#This Row],[REFERENCIA]],CODINV,5,FALSE)</f>
        <v>REGO</v>
      </c>
      <c r="O7392" s="156">
        <v>4</v>
      </c>
      <c r="P7392" s="151">
        <v>305000</v>
      </c>
      <c r="Q7392" s="48">
        <f>+FACTURACION[[#This Row],[CANTIDAD]]*FACTURACION[[#This Row],[VR UNITARIO]]/1000</f>
        <v>1220</v>
      </c>
      <c r="R7392" s="44" t="str">
        <f>+VLOOKUP(FACTURACION[[#This Row],[NIT]],TABLACLIENTE,5,FALSE)</f>
        <v>IBAGUE</v>
      </c>
    </row>
    <row r="7393" spans="3:18" ht="15">
      <c r="C7393" s="29">
        <v>2021</v>
      </c>
      <c r="D7393" s="30" t="s">
        <v>696</v>
      </c>
      <c r="E7393" s="30">
        <f>MONTH(FACTURACION[[#This Row],[MES]]&amp;1)</f>
        <v>7</v>
      </c>
      <c r="F7393" s="223">
        <f>DATE(FACTURACION[[#This Row],[AÑO]],FACTURACION[[#This Row],[Mes numero]],1)</f>
        <v>44378</v>
      </c>
      <c r="G7393" s="155" t="s">
        <v>5931</v>
      </c>
      <c r="H7393" s="25">
        <v>832001034</v>
      </c>
      <c r="I7393" s="44" t="str">
        <f>+VLOOKUP(FACTURACION[[#This Row],[NIT]],TABLACLIENTE,2,FALSE)</f>
        <v>METALMECANICA MENDEZ SAS</v>
      </c>
      <c r="J7393" s="156" t="s">
        <v>93</v>
      </c>
      <c r="K7393" s="44" t="str">
        <f>+VLOOKUP(FACTURACION[[#This Row],[REFERENCIA]],CODINV,2,FALSE)</f>
        <v>VALVULA DE GLOBO 2"</v>
      </c>
      <c r="L7393" s="44" t="str">
        <f>IF(VLOOKUP(FACTURACION[[#This Row],[REFERENCIA]],CODINV,3,FALSE)=0,"",VLOOKUP(FACTURACION[[#This Row],[REFERENCIA]],CODINV,3,FALSE))</f>
        <v>A7513AP</v>
      </c>
      <c r="M7393" s="44" t="str">
        <f>+VLOOKUP(FACTURACION[[#This Row],[REFERENCIA]],CODINV,4,FALSE)</f>
        <v>VÁLVULAS Y MULTIVÁLVULAS</v>
      </c>
      <c r="N7393" s="44" t="str">
        <f>+VLOOKUP(FACTURACION[[#This Row],[REFERENCIA]],CODINV,5,FALSE)</f>
        <v>REGO</v>
      </c>
      <c r="O7393" s="156">
        <v>4</v>
      </c>
      <c r="P7393" s="151">
        <v>823967.51</v>
      </c>
      <c r="Q7393" s="48">
        <f>+FACTURACION[[#This Row],[CANTIDAD]]*FACTURACION[[#This Row],[VR UNITARIO]]/1000</f>
        <v>3295.8700400000002</v>
      </c>
      <c r="R7393" s="44" t="str">
        <f>+VLOOKUP(FACTURACION[[#This Row],[NIT]],TABLACLIENTE,5,FALSE)</f>
        <v>SIBATE</v>
      </c>
    </row>
    <row r="7394" spans="3:18" ht="15">
      <c r="C7394" s="29">
        <v>2021</v>
      </c>
      <c r="D7394" s="30" t="s">
        <v>696</v>
      </c>
      <c r="E7394" s="30">
        <f>MONTH(FACTURACION[[#This Row],[MES]]&amp;1)</f>
        <v>7</v>
      </c>
      <c r="F7394" s="223">
        <f>DATE(FACTURACION[[#This Row],[AÑO]],FACTURACION[[#This Row],[Mes numero]],1)</f>
        <v>44378</v>
      </c>
      <c r="G7394" s="155" t="s">
        <v>5932</v>
      </c>
      <c r="H7394" s="25">
        <v>19241799</v>
      </c>
      <c r="I7394" s="44" t="str">
        <f>+VLOOKUP(FACTURACION[[#This Row],[NIT]],TABLACLIENTE,2,FALSE)</f>
        <v>ROMERO ORJUELA JOSE VICIENTE</v>
      </c>
      <c r="J7394" s="156" t="s">
        <v>5407</v>
      </c>
      <c r="K7394" s="44" t="str">
        <f>+VLOOKUP(FACTURACION[[#This Row],[REFERENCIA]],CODINV,2,FALSE)</f>
        <v>SEAL ASSY BUNA</v>
      </c>
      <c r="L7394" s="44" t="str">
        <f>IF(VLOOKUP(FACTURACION[[#This Row],[REFERENCIA]],CODINV,3,FALSE)=0,"",VLOOKUP(FACTURACION[[#This Row],[REFERENCIA]],CODINV,3,FALSE))</f>
        <v/>
      </c>
      <c r="M7394" s="44" t="str">
        <f>+VLOOKUP(FACTURACION[[#This Row],[REFERENCIA]],CODINV,4,FALSE)</f>
        <v>REPUESTOS Y ACCESORIOS</v>
      </c>
      <c r="N7394" s="44" t="str">
        <f>+VLOOKUP(FACTURACION[[#This Row],[REFERENCIA]],CODINV,5,FALSE)</f>
        <v>CORKEN</v>
      </c>
      <c r="O7394" s="156">
        <v>1</v>
      </c>
      <c r="P7394" s="151">
        <v>980672</v>
      </c>
      <c r="Q7394" s="48">
        <f>+FACTURACION[[#This Row],[CANTIDAD]]*FACTURACION[[#This Row],[VR UNITARIO]]/1000</f>
        <v>980.67200000000003</v>
      </c>
      <c r="R7394" s="44" t="str">
        <f>+VLOOKUP(FACTURACION[[#This Row],[NIT]],TABLACLIENTE,5,FALSE)</f>
        <v>BOGOTÁ D.C.</v>
      </c>
    </row>
    <row r="7395" spans="3:18" ht="15">
      <c r="C7395" s="29">
        <v>2021</v>
      </c>
      <c r="D7395" s="30" t="s">
        <v>696</v>
      </c>
      <c r="E7395" s="30">
        <f>MONTH(FACTURACION[[#This Row],[MES]]&amp;1)</f>
        <v>7</v>
      </c>
      <c r="F7395" s="223">
        <f>DATE(FACTURACION[[#This Row],[AÑO]],FACTURACION[[#This Row],[Mes numero]],1)</f>
        <v>44378</v>
      </c>
      <c r="G7395" s="155" t="s">
        <v>5933</v>
      </c>
      <c r="H7395" s="25">
        <v>890208316</v>
      </c>
      <c r="I7395" s="44" t="str">
        <f>+VLOOKUP(FACTURACION[[#This Row],[NIT]],TABLACLIENTE,2,FALSE)</f>
        <v xml:space="preserve">METROGAS DE COLOMBIA S.A. E.S.P.  (METROGAS S.A. E.S.P)
</v>
      </c>
      <c r="J7395" s="156" t="s">
        <v>262</v>
      </c>
      <c r="K7395" s="44" t="str">
        <f>+VLOOKUP(FACTURACION[[#This Row],[REFERENCIA]],CODINV,2,FALSE)</f>
        <v>MEDIDOR AL-425 C:1 1/4" MAOP 25 PSIG</v>
      </c>
      <c r="L7395" s="44" t="str">
        <f>IF(VLOOKUP(FACTURACION[[#This Row],[REFERENCIA]],CODINV,3,FALSE)=0,"",VLOOKUP(FACTURACION[[#This Row],[REFERENCIA]],CODINV,3,FALSE))</f>
        <v/>
      </c>
      <c r="M7395" s="44" t="str">
        <f>+VLOOKUP(FACTURACION[[#This Row],[REFERENCIA]],CODINV,4,FALSE)</f>
        <v>MEDIDORES</v>
      </c>
      <c r="N7395" s="44" t="str">
        <f>+VLOOKUP(FACTURACION[[#This Row],[REFERENCIA]],CODINV,5,FALSE)</f>
        <v>HONEYWELL</v>
      </c>
      <c r="O7395" s="156">
        <v>2</v>
      </c>
      <c r="P7395" s="151">
        <v>729473</v>
      </c>
      <c r="Q7395" s="48">
        <f>+FACTURACION[[#This Row],[CANTIDAD]]*FACTURACION[[#This Row],[VR UNITARIO]]/1000</f>
        <v>1458.9459999999999</v>
      </c>
      <c r="R7395" s="44" t="str">
        <f>+VLOOKUP(FACTURACION[[#This Row],[NIT]],TABLACLIENTE,5,FALSE)</f>
        <v>FLORIDABLANCA</v>
      </c>
    </row>
    <row r="7396" spans="3:18" ht="15">
      <c r="C7396" s="29">
        <v>2021</v>
      </c>
      <c r="D7396" s="30" t="s">
        <v>696</v>
      </c>
      <c r="E7396" s="30">
        <f>MONTH(FACTURACION[[#This Row],[MES]]&amp;1)</f>
        <v>7</v>
      </c>
      <c r="F7396" s="223">
        <f>DATE(FACTURACION[[#This Row],[AÑO]],FACTURACION[[#This Row],[Mes numero]],1)</f>
        <v>44378</v>
      </c>
      <c r="G7396" s="155" t="s">
        <v>5934</v>
      </c>
      <c r="H7396" s="25">
        <v>890208316</v>
      </c>
      <c r="I7396" s="44" t="str">
        <f>+VLOOKUP(FACTURACION[[#This Row],[NIT]],TABLACLIENTE,2,FALSE)</f>
        <v xml:space="preserve">METROGAS DE COLOMBIA S.A. E.S.P.  (METROGAS S.A. E.S.P)
</v>
      </c>
      <c r="J7396" s="156" t="s">
        <v>20</v>
      </c>
      <c r="K7396" s="44" t="str">
        <f>+VLOOKUP(FACTURACION[[#This Row],[REFERENCIA]],CODINV,2,FALSE)</f>
        <v xml:space="preserve">MEDIDOR AC-250 C: 3/4" CON CONECTORES </v>
      </c>
      <c r="L7396" s="44" t="str">
        <f>IF(VLOOKUP(FACTURACION[[#This Row],[REFERENCIA]],CODINV,3,FALSE)=0,"",VLOOKUP(FACTURACION[[#This Row],[REFERENCIA]],CODINV,3,FALSE))</f>
        <v/>
      </c>
      <c r="M7396" s="44" t="str">
        <f>+VLOOKUP(FACTURACION[[#This Row],[REFERENCIA]],CODINV,4,FALSE)</f>
        <v>MEDIDORES</v>
      </c>
      <c r="N7396" s="44" t="str">
        <f>+VLOOKUP(FACTURACION[[#This Row],[REFERENCIA]],CODINV,5,FALSE)</f>
        <v>HONEYWELL</v>
      </c>
      <c r="O7396" s="156">
        <v>20</v>
      </c>
      <c r="P7396" s="151">
        <v>412223</v>
      </c>
      <c r="Q7396" s="48">
        <f>+FACTURACION[[#This Row],[CANTIDAD]]*FACTURACION[[#This Row],[VR UNITARIO]]/1000</f>
        <v>8244.4599999999991</v>
      </c>
      <c r="R7396" s="44" t="str">
        <f>+VLOOKUP(FACTURACION[[#This Row],[NIT]],TABLACLIENTE,5,FALSE)</f>
        <v>FLORIDABLANCA</v>
      </c>
    </row>
    <row r="7397" spans="3:18" ht="15">
      <c r="C7397" s="29">
        <v>2021</v>
      </c>
      <c r="D7397" s="30" t="s">
        <v>696</v>
      </c>
      <c r="E7397" s="30">
        <f>MONTH(FACTURACION[[#This Row],[MES]]&amp;1)</f>
        <v>7</v>
      </c>
      <c r="F7397" s="223">
        <f>DATE(FACTURACION[[#This Row],[AÑO]],FACTURACION[[#This Row],[Mes numero]],1)</f>
        <v>44378</v>
      </c>
      <c r="G7397" s="155" t="s">
        <v>5935</v>
      </c>
      <c r="H7397" s="25">
        <v>890208316</v>
      </c>
      <c r="I7397" s="44" t="str">
        <f>+VLOOKUP(FACTURACION[[#This Row],[NIT]],TABLACLIENTE,2,FALSE)</f>
        <v xml:space="preserve">METROGAS DE COLOMBIA S.A. E.S.P.  (METROGAS S.A. E.S.P)
</v>
      </c>
      <c r="J7397" s="156" t="s">
        <v>20</v>
      </c>
      <c r="K7397" s="44" t="str">
        <f>+VLOOKUP(FACTURACION[[#This Row],[REFERENCIA]],CODINV,2,FALSE)</f>
        <v xml:space="preserve">MEDIDOR AC-250 C: 3/4" CON CONECTORES </v>
      </c>
      <c r="L7397" s="44" t="str">
        <f>IF(VLOOKUP(FACTURACION[[#This Row],[REFERENCIA]],CODINV,3,FALSE)=0,"",VLOOKUP(FACTURACION[[#This Row],[REFERENCIA]],CODINV,3,FALSE))</f>
        <v/>
      </c>
      <c r="M7397" s="44" t="str">
        <f>+VLOOKUP(FACTURACION[[#This Row],[REFERENCIA]],CODINV,4,FALSE)</f>
        <v>MEDIDORES</v>
      </c>
      <c r="N7397" s="44" t="str">
        <f>+VLOOKUP(FACTURACION[[#This Row],[REFERENCIA]],CODINV,5,FALSE)</f>
        <v>HONEYWELL</v>
      </c>
      <c r="O7397" s="156">
        <v>6</v>
      </c>
      <c r="P7397" s="151">
        <v>412223</v>
      </c>
      <c r="Q7397" s="48">
        <f>+FACTURACION[[#This Row],[CANTIDAD]]*FACTURACION[[#This Row],[VR UNITARIO]]/1000</f>
        <v>2473.3380000000002</v>
      </c>
      <c r="R7397" s="44" t="str">
        <f>+VLOOKUP(FACTURACION[[#This Row],[NIT]],TABLACLIENTE,5,FALSE)</f>
        <v>FLORIDABLANCA</v>
      </c>
    </row>
    <row r="7398" spans="3:18" ht="15">
      <c r="C7398" s="29">
        <v>2021</v>
      </c>
      <c r="D7398" s="30" t="s">
        <v>696</v>
      </c>
      <c r="E7398" s="30">
        <f>MONTH(FACTURACION[[#This Row],[MES]]&amp;1)</f>
        <v>7</v>
      </c>
      <c r="F7398" s="223">
        <f>DATE(FACTURACION[[#This Row],[AÑO]],FACTURACION[[#This Row],[Mes numero]],1)</f>
        <v>44378</v>
      </c>
      <c r="G7398" s="155" t="s">
        <v>5936</v>
      </c>
      <c r="H7398" s="25">
        <v>890208316</v>
      </c>
      <c r="I7398" s="44" t="str">
        <f>+VLOOKUP(FACTURACION[[#This Row],[NIT]],TABLACLIENTE,2,FALSE)</f>
        <v xml:space="preserve">METROGAS DE COLOMBIA S.A. E.S.P.  (METROGAS S.A. E.S.P)
</v>
      </c>
      <c r="J7398" s="156" t="s">
        <v>20</v>
      </c>
      <c r="K7398" s="44" t="str">
        <f>+VLOOKUP(FACTURACION[[#This Row],[REFERENCIA]],CODINV,2,FALSE)</f>
        <v xml:space="preserve">MEDIDOR AC-250 C: 3/4" CON CONECTORES </v>
      </c>
      <c r="L7398" s="44" t="str">
        <f>IF(VLOOKUP(FACTURACION[[#This Row],[REFERENCIA]],CODINV,3,FALSE)=0,"",VLOOKUP(FACTURACION[[#This Row],[REFERENCIA]],CODINV,3,FALSE))</f>
        <v/>
      </c>
      <c r="M7398" s="44" t="str">
        <f>+VLOOKUP(FACTURACION[[#This Row],[REFERENCIA]],CODINV,4,FALSE)</f>
        <v>MEDIDORES</v>
      </c>
      <c r="N7398" s="44" t="str">
        <f>+VLOOKUP(FACTURACION[[#This Row],[REFERENCIA]],CODINV,5,FALSE)</f>
        <v>HONEYWELL</v>
      </c>
      <c r="O7398" s="156">
        <v>5</v>
      </c>
      <c r="P7398" s="151">
        <v>412223</v>
      </c>
      <c r="Q7398" s="48">
        <f>+FACTURACION[[#This Row],[CANTIDAD]]*FACTURACION[[#This Row],[VR UNITARIO]]/1000</f>
        <v>2061.1149999999998</v>
      </c>
      <c r="R7398" s="44" t="str">
        <f>+VLOOKUP(FACTURACION[[#This Row],[NIT]],TABLACLIENTE,5,FALSE)</f>
        <v>FLORIDABLANCA</v>
      </c>
    </row>
    <row r="7399" spans="3:18" ht="15">
      <c r="C7399" s="29">
        <v>2021</v>
      </c>
      <c r="D7399" s="30" t="s">
        <v>696</v>
      </c>
      <c r="E7399" s="30">
        <f>MONTH(FACTURACION[[#This Row],[MES]]&amp;1)</f>
        <v>7</v>
      </c>
      <c r="F7399" s="223">
        <f>DATE(FACTURACION[[#This Row],[AÑO]],FACTURACION[[#This Row],[Mes numero]],1)</f>
        <v>44378</v>
      </c>
      <c r="G7399" s="155" t="s">
        <v>5937</v>
      </c>
      <c r="H7399" s="25">
        <v>890500726</v>
      </c>
      <c r="I7399" s="44" t="str">
        <f>+VLOOKUP(FACTURACION[[#This Row],[NIT]],TABLACLIENTE,2,FALSE)</f>
        <v>NORTESANTANDEREANA DE GAS S.A. E.S.P (NORGAS S.A. E.S.P.)</v>
      </c>
      <c r="J7399" s="156" t="s">
        <v>1064</v>
      </c>
      <c r="K7399" s="44" t="str">
        <f>+VLOOKUP(FACTURACION[[#This Row],[REFERENCIA]],CODINV,2,FALSE)</f>
        <v>REG. 1813C C: 1" R: 6-15" O: 1/2</v>
      </c>
      <c r="L7399" s="44" t="str">
        <f>IF(VLOOKUP(FACTURACION[[#This Row],[REFERENCIA]],CODINV,3,FALSE)=0,"",VLOOKUP(FACTURACION[[#This Row],[REFERENCIA]],CODINV,3,FALSE))</f>
        <v/>
      </c>
      <c r="M7399" s="44" t="str">
        <f>+VLOOKUP(FACTURACION[[#This Row],[REFERENCIA]],CODINV,4,FALSE)</f>
        <v>REGULADORES</v>
      </c>
      <c r="N7399" s="44" t="str">
        <f>+VLOOKUP(FACTURACION[[#This Row],[REFERENCIA]],CODINV,5,FALSE)</f>
        <v>HONEYWELL</v>
      </c>
      <c r="O7399" s="156">
        <v>0</v>
      </c>
      <c r="P7399" s="151">
        <v>2550000</v>
      </c>
      <c r="Q7399" s="48">
        <f>+FACTURACION[[#This Row],[CANTIDAD]]*FACTURACION[[#This Row],[VR UNITARIO]]/1000</f>
        <v>0</v>
      </c>
      <c r="R7399" s="44" t="str">
        <f>+VLOOKUP(FACTURACION[[#This Row],[NIT]],TABLACLIENTE,5,FALSE)</f>
        <v>BUCARAMANGA</v>
      </c>
    </row>
    <row r="7400" spans="3:18" ht="15">
      <c r="C7400" s="29">
        <v>2021</v>
      </c>
      <c r="D7400" s="30" t="s">
        <v>696</v>
      </c>
      <c r="E7400" s="30">
        <f>MONTH(FACTURACION[[#This Row],[MES]]&amp;1)</f>
        <v>7</v>
      </c>
      <c r="F7400" s="223">
        <f>DATE(FACTURACION[[#This Row],[AÑO]],FACTURACION[[#This Row],[Mes numero]],1)</f>
        <v>44378</v>
      </c>
      <c r="G7400" s="155" t="s">
        <v>5937</v>
      </c>
      <c r="H7400" s="25">
        <v>890500726</v>
      </c>
      <c r="I7400" s="44" t="str">
        <f>+VLOOKUP(FACTURACION[[#This Row],[NIT]],TABLACLIENTE,2,FALSE)</f>
        <v>NORTESANTANDEREANA DE GAS S.A. E.S.P (NORGAS S.A. E.S.P.)</v>
      </c>
      <c r="J7400" s="156" t="s">
        <v>28</v>
      </c>
      <c r="K7400" s="44" t="str">
        <f>+VLOOKUP(FACTURACION[[#This Row],[REFERENCIA]],CODINV,2,FALSE)</f>
        <v>REGULADOR SR 113 3/4 R: 7-12 O:1/4</v>
      </c>
      <c r="L7400" s="44" t="str">
        <f>IF(VLOOKUP(FACTURACION[[#This Row],[REFERENCIA]],CODINV,3,FALSE)=0,"",VLOOKUP(FACTURACION[[#This Row],[REFERENCIA]],CODINV,3,FALSE))</f>
        <v/>
      </c>
      <c r="M7400" s="44" t="str">
        <f>+VLOOKUP(FACTURACION[[#This Row],[REFERENCIA]],CODINV,4,FALSE)</f>
        <v>REGULADORES</v>
      </c>
      <c r="N7400" s="44" t="str">
        <f>+VLOOKUP(FACTURACION[[#This Row],[REFERENCIA]],CODINV,5,FALSE)</f>
        <v>HONEYWELL</v>
      </c>
      <c r="O7400" s="156">
        <v>0</v>
      </c>
      <c r="P7400" s="151">
        <v>2385000</v>
      </c>
      <c r="Q7400" s="48">
        <f>+FACTURACION[[#This Row],[CANTIDAD]]*FACTURACION[[#This Row],[VR UNITARIO]]/1000</f>
        <v>0</v>
      </c>
      <c r="R7400" s="44" t="str">
        <f>+VLOOKUP(FACTURACION[[#This Row],[NIT]],TABLACLIENTE,5,FALSE)</f>
        <v>BUCARAMANGA</v>
      </c>
    </row>
    <row r="7401" spans="3:18" ht="15">
      <c r="C7401" s="29">
        <v>2021</v>
      </c>
      <c r="D7401" s="30" t="s">
        <v>696</v>
      </c>
      <c r="E7401" s="30">
        <f>MONTH(FACTURACION[[#This Row],[MES]]&amp;1)</f>
        <v>7</v>
      </c>
      <c r="F7401" s="223">
        <f>DATE(FACTURACION[[#This Row],[AÑO]],FACTURACION[[#This Row],[Mes numero]],1)</f>
        <v>44378</v>
      </c>
      <c r="G7401" s="155" t="s">
        <v>5938</v>
      </c>
      <c r="H7401" s="25">
        <v>890500726</v>
      </c>
      <c r="I7401" s="44" t="str">
        <f>+VLOOKUP(FACTURACION[[#This Row],[NIT]],TABLACLIENTE,2,FALSE)</f>
        <v>NORTESANTANDEREANA DE GAS S.A. E.S.P (NORGAS S.A. E.S.P.)</v>
      </c>
      <c r="J7401" s="156" t="s">
        <v>1064</v>
      </c>
      <c r="K7401" s="44" t="str">
        <f>+VLOOKUP(FACTURACION[[#This Row],[REFERENCIA]],CODINV,2,FALSE)</f>
        <v>REG. 1813C C: 1" R: 6-15" O: 1/2</v>
      </c>
      <c r="L7401" s="44" t="str">
        <f>IF(VLOOKUP(FACTURACION[[#This Row],[REFERENCIA]],CODINV,3,FALSE)=0,"",VLOOKUP(FACTURACION[[#This Row],[REFERENCIA]],CODINV,3,FALSE))</f>
        <v/>
      </c>
      <c r="M7401" s="44" t="str">
        <f>+VLOOKUP(FACTURACION[[#This Row],[REFERENCIA]],CODINV,4,FALSE)</f>
        <v>REGULADORES</v>
      </c>
      <c r="N7401" s="44" t="str">
        <f>+VLOOKUP(FACTURACION[[#This Row],[REFERENCIA]],CODINV,5,FALSE)</f>
        <v>HONEYWELL</v>
      </c>
      <c r="O7401" s="156">
        <v>15</v>
      </c>
      <c r="P7401" s="151">
        <v>170000</v>
      </c>
      <c r="Q7401" s="48">
        <f>+FACTURACION[[#This Row],[CANTIDAD]]*FACTURACION[[#This Row],[VR UNITARIO]]/1000</f>
        <v>2550</v>
      </c>
      <c r="R7401" s="44" t="str">
        <f>+VLOOKUP(FACTURACION[[#This Row],[NIT]],TABLACLIENTE,5,FALSE)</f>
        <v>BUCARAMANGA</v>
      </c>
    </row>
    <row r="7402" spans="3:18" ht="15">
      <c r="C7402" s="29">
        <v>2021</v>
      </c>
      <c r="D7402" s="30" t="s">
        <v>696</v>
      </c>
      <c r="E7402" s="30">
        <f>MONTH(FACTURACION[[#This Row],[MES]]&amp;1)</f>
        <v>7</v>
      </c>
      <c r="F7402" s="223">
        <f>DATE(FACTURACION[[#This Row],[AÑO]],FACTURACION[[#This Row],[Mes numero]],1)</f>
        <v>44378</v>
      </c>
      <c r="G7402" s="155" t="s">
        <v>5938</v>
      </c>
      <c r="H7402" s="25">
        <v>890500726</v>
      </c>
      <c r="I7402" s="44" t="str">
        <f>+VLOOKUP(FACTURACION[[#This Row],[NIT]],TABLACLIENTE,2,FALSE)</f>
        <v>NORTESANTANDEREANA DE GAS S.A. E.S.P (NORGAS S.A. E.S.P.)</v>
      </c>
      <c r="J7402" s="156" t="s">
        <v>28</v>
      </c>
      <c r="K7402" s="44" t="str">
        <f>+VLOOKUP(FACTURACION[[#This Row],[REFERENCIA]],CODINV,2,FALSE)</f>
        <v>REGULADOR SR 113 3/4 R: 7-12 O:1/4</v>
      </c>
      <c r="L7402" s="44" t="str">
        <f>IF(VLOOKUP(FACTURACION[[#This Row],[REFERENCIA]],CODINV,3,FALSE)=0,"",VLOOKUP(FACTURACION[[#This Row],[REFERENCIA]],CODINV,3,FALSE))</f>
        <v/>
      </c>
      <c r="M7402" s="44" t="str">
        <f>+VLOOKUP(FACTURACION[[#This Row],[REFERENCIA]],CODINV,4,FALSE)</f>
        <v>REGULADORES</v>
      </c>
      <c r="N7402" s="44" t="str">
        <f>+VLOOKUP(FACTURACION[[#This Row],[REFERENCIA]],CODINV,5,FALSE)</f>
        <v>HONEYWELL</v>
      </c>
      <c r="O7402" s="156">
        <v>15</v>
      </c>
      <c r="P7402" s="151">
        <v>159000</v>
      </c>
      <c r="Q7402" s="48">
        <f>+FACTURACION[[#This Row],[CANTIDAD]]*FACTURACION[[#This Row],[VR UNITARIO]]/1000</f>
        <v>2385</v>
      </c>
      <c r="R7402" s="44" t="str">
        <f>+VLOOKUP(FACTURACION[[#This Row],[NIT]],TABLACLIENTE,5,FALSE)</f>
        <v>BUCARAMANGA</v>
      </c>
    </row>
    <row r="7403" spans="3:18" ht="15">
      <c r="C7403" s="29">
        <v>2021</v>
      </c>
      <c r="D7403" s="30" t="s">
        <v>696</v>
      </c>
      <c r="E7403" s="30">
        <f>MONTH(FACTURACION[[#This Row],[MES]]&amp;1)</f>
        <v>7</v>
      </c>
      <c r="F7403" s="223">
        <f>DATE(FACTURACION[[#This Row],[AÑO]],FACTURACION[[#This Row],[Mes numero]],1)</f>
        <v>44378</v>
      </c>
      <c r="G7403" s="155" t="s">
        <v>5939</v>
      </c>
      <c r="H7403" s="25">
        <v>800021272</v>
      </c>
      <c r="I7403" s="44" t="str">
        <f>+VLOOKUP(FACTURACION[[#This Row],[NIT]],TABLACLIENTE,2,FALSE)</f>
        <v>GASES DEL LLANO S.A. E.S.P (LLANOGAS S.A. E.S.P.)</v>
      </c>
      <c r="J7403" s="156" t="s">
        <v>1697</v>
      </c>
      <c r="K7403" s="44" t="str">
        <f>+VLOOKUP(FACTURACION[[#This Row],[REFERENCIA]],CODINV,2,FALSE)</f>
        <v>MEDIDOR AC-250 NXS</v>
      </c>
      <c r="L7403" s="44" t="str">
        <f>IF(VLOOKUP(FACTURACION[[#This Row],[REFERENCIA]],CODINV,3,FALSE)=0,"",VLOOKUP(FACTURACION[[#This Row],[REFERENCIA]],CODINV,3,FALSE))</f>
        <v/>
      </c>
      <c r="M7403" s="44" t="str">
        <f>+VLOOKUP(FACTURACION[[#This Row],[REFERENCIA]],CODINV,4,FALSE)</f>
        <v>MEDIDORES</v>
      </c>
      <c r="N7403" s="44" t="str">
        <f>+VLOOKUP(FACTURACION[[#This Row],[REFERENCIA]],CODINV,5,FALSE)</f>
        <v>HONEYWELL</v>
      </c>
      <c r="O7403" s="156">
        <v>25</v>
      </c>
      <c r="P7403" s="151">
        <v>450090.13</v>
      </c>
      <c r="Q7403" s="48">
        <f>+FACTURACION[[#This Row],[CANTIDAD]]*FACTURACION[[#This Row],[VR UNITARIO]]/1000</f>
        <v>11252.25325</v>
      </c>
      <c r="R7403" s="44" t="str">
        <f>+VLOOKUP(FACTURACION[[#This Row],[NIT]],TABLACLIENTE,5,FALSE)</f>
        <v>VILLAVICENCIO</v>
      </c>
    </row>
    <row r="7404" spans="3:18" ht="15">
      <c r="C7404" s="29">
        <v>2021</v>
      </c>
      <c r="D7404" s="30" t="s">
        <v>696</v>
      </c>
      <c r="E7404" s="30">
        <f>MONTH(FACTURACION[[#This Row],[MES]]&amp;1)</f>
        <v>7</v>
      </c>
      <c r="F7404" s="223">
        <f>DATE(FACTURACION[[#This Row],[AÑO]],FACTURACION[[#This Row],[Mes numero]],1)</f>
        <v>44378</v>
      </c>
      <c r="G7404" s="155" t="s">
        <v>5940</v>
      </c>
      <c r="H7404" s="25">
        <v>800218682</v>
      </c>
      <c r="I7404" s="44" t="str">
        <f>+VLOOKUP(FACTURACION[[#This Row],[NIT]],TABLACLIENTE,2,FALSE)</f>
        <v>GASES DEL CUSIANA S.A E.S.P. (CUSIANAGAS S.A E.S.P)</v>
      </c>
      <c r="J7404" s="156" t="s">
        <v>1697</v>
      </c>
      <c r="K7404" s="44" t="str">
        <f>+VLOOKUP(FACTURACION[[#This Row],[REFERENCIA]],CODINV,2,FALSE)</f>
        <v>MEDIDOR AC-250 NXS</v>
      </c>
      <c r="L7404" s="44" t="str">
        <f>IF(VLOOKUP(FACTURACION[[#This Row],[REFERENCIA]],CODINV,3,FALSE)=0,"",VLOOKUP(FACTURACION[[#This Row],[REFERENCIA]],CODINV,3,FALSE))</f>
        <v/>
      </c>
      <c r="M7404" s="44" t="str">
        <f>+VLOOKUP(FACTURACION[[#This Row],[REFERENCIA]],CODINV,4,FALSE)</f>
        <v>MEDIDORES</v>
      </c>
      <c r="N7404" s="44" t="str">
        <f>+VLOOKUP(FACTURACION[[#This Row],[REFERENCIA]],CODINV,5,FALSE)</f>
        <v>HONEYWELL</v>
      </c>
      <c r="O7404" s="156">
        <v>4</v>
      </c>
      <c r="P7404" s="151">
        <v>450090.125</v>
      </c>
      <c r="Q7404" s="48">
        <f>+FACTURACION[[#This Row],[CANTIDAD]]*FACTURACION[[#This Row],[VR UNITARIO]]/1000</f>
        <v>1800.3605</v>
      </c>
      <c r="R7404" s="44" t="str">
        <f>+VLOOKUP(FACTURACION[[#This Row],[NIT]],TABLACLIENTE,5,FALSE)</f>
        <v>YOPAL</v>
      </c>
    </row>
    <row r="7405" spans="3:18" ht="15">
      <c r="C7405" s="29">
        <v>2021</v>
      </c>
      <c r="D7405" s="30" t="s">
        <v>696</v>
      </c>
      <c r="E7405" s="30">
        <f>MONTH(FACTURACION[[#This Row],[MES]]&amp;1)</f>
        <v>7</v>
      </c>
      <c r="F7405" s="223">
        <f>DATE(FACTURACION[[#This Row],[AÑO]],FACTURACION[[#This Row],[Mes numero]],1)</f>
        <v>44378</v>
      </c>
      <c r="G7405" s="155" t="s">
        <v>5941</v>
      </c>
      <c r="H7405" s="25">
        <v>890500726</v>
      </c>
      <c r="I7405" s="44" t="str">
        <f>+VLOOKUP(FACTURACION[[#This Row],[NIT]],TABLACLIENTE,2,FALSE)</f>
        <v>NORTESANTANDEREANA DE GAS S.A. E.S.P (NORGAS S.A. E.S.P.)</v>
      </c>
      <c r="J7405" s="156" t="s">
        <v>198</v>
      </c>
      <c r="K7405" s="44" t="str">
        <f>+VLOOKUP(FACTURACION[[#This Row],[REFERENCIA]],CODINV,2,FALSE)</f>
        <v>REG. 1813C-HC C. 1 1/4" R: 6-15" O: 1/2</v>
      </c>
      <c r="L7405" s="44" t="str">
        <f>IF(VLOOKUP(FACTURACION[[#This Row],[REFERENCIA]],CODINV,3,FALSE)=0,"",VLOOKUP(FACTURACION[[#This Row],[REFERENCIA]],CODINV,3,FALSE))</f>
        <v/>
      </c>
      <c r="M7405" s="44" t="str">
        <f>+VLOOKUP(FACTURACION[[#This Row],[REFERENCIA]],CODINV,4,FALSE)</f>
        <v>REGULADORES</v>
      </c>
      <c r="N7405" s="44" t="str">
        <f>+VLOOKUP(FACTURACION[[#This Row],[REFERENCIA]],CODINV,5,FALSE)</f>
        <v>HONEYWELL</v>
      </c>
      <c r="O7405" s="156">
        <v>1</v>
      </c>
      <c r="P7405" s="151">
        <v>210000</v>
      </c>
      <c r="Q7405" s="48">
        <f>+FACTURACION[[#This Row],[CANTIDAD]]*FACTURACION[[#This Row],[VR UNITARIO]]/1000</f>
        <v>210</v>
      </c>
      <c r="R7405" s="44" t="str">
        <f>+VLOOKUP(FACTURACION[[#This Row],[NIT]],TABLACLIENTE,5,FALSE)</f>
        <v>BUCARAMANGA</v>
      </c>
    </row>
    <row r="7406" spans="3:18" ht="15">
      <c r="C7406" s="29">
        <v>2021</v>
      </c>
      <c r="D7406" s="30" t="s">
        <v>696</v>
      </c>
      <c r="E7406" s="30">
        <f>MONTH(FACTURACION[[#This Row],[MES]]&amp;1)</f>
        <v>7</v>
      </c>
      <c r="F7406" s="223">
        <f>DATE(FACTURACION[[#This Row],[AÑO]],FACTURACION[[#This Row],[Mes numero]],1)</f>
        <v>44378</v>
      </c>
      <c r="G7406" s="155" t="s">
        <v>5942</v>
      </c>
      <c r="H7406" s="25">
        <v>900134459</v>
      </c>
      <c r="I7406" s="44" t="str">
        <f>+VLOOKUP(FACTURACION[[#This Row],[NIT]],TABLACLIENTE,2,FALSE)</f>
        <v>TRANSPORTADORA DE GAS INTERNACIONAL S.A. ESP (TGI S.A. E.S.P.)</v>
      </c>
      <c r="J7406" s="156" t="s">
        <v>132</v>
      </c>
      <c r="K7406" s="44" t="str">
        <f>+VLOOKUP(FACTURACION[[#This Row],[REFERENCIA]],CODINV,2,FALSE)</f>
        <v>KIT REPARACION BUNA N 80</v>
      </c>
      <c r="L7406" s="44" t="str">
        <f>IF(VLOOKUP(FACTURACION[[#This Row],[REFERENCIA]],CODINV,3,FALSE)=0,"",VLOOKUP(FACTURACION[[#This Row],[REFERENCIA]],CODINV,3,FALSE))</f>
        <v>73914K010</v>
      </c>
      <c r="M7406" s="44" t="str">
        <f>+VLOOKUP(FACTURACION[[#This Row],[REFERENCIA]],CODINV,4,FALSE)</f>
        <v>REPUESTOS Y ACCESORIOS</v>
      </c>
      <c r="N7406" s="44" t="str">
        <f>+VLOOKUP(FACTURACION[[#This Row],[REFERENCIA]],CODINV,5,FALSE)</f>
        <v>HONEYWELL</v>
      </c>
      <c r="O7406" s="156">
        <v>72</v>
      </c>
      <c r="P7406" s="151">
        <v>141642</v>
      </c>
      <c r="Q7406" s="48">
        <f>+FACTURACION[[#This Row],[CANTIDAD]]*FACTURACION[[#This Row],[VR UNITARIO]]/1000</f>
        <v>10198.224</v>
      </c>
      <c r="R7406" s="44" t="str">
        <f>+VLOOKUP(FACTURACION[[#This Row],[NIT]],TABLACLIENTE,5,FALSE)</f>
        <v>BOGOTÁ D.C.</v>
      </c>
    </row>
    <row r="7407" spans="3:18" ht="15">
      <c r="C7407" s="29">
        <v>2021</v>
      </c>
      <c r="D7407" s="30" t="s">
        <v>696</v>
      </c>
      <c r="E7407" s="30">
        <f>MONTH(FACTURACION[[#This Row],[MES]]&amp;1)</f>
        <v>7</v>
      </c>
      <c r="F7407" s="223">
        <f>DATE(FACTURACION[[#This Row],[AÑO]],FACTURACION[[#This Row],[Mes numero]],1)</f>
        <v>44378</v>
      </c>
      <c r="G7407" s="155" t="s">
        <v>5943</v>
      </c>
      <c r="H7407" s="25">
        <v>900134459</v>
      </c>
      <c r="I7407" s="44" t="str">
        <f>+VLOOKUP(FACTURACION[[#This Row],[NIT]],TABLACLIENTE,2,FALSE)</f>
        <v>TRANSPORTADORA DE GAS INTERNACIONAL S.A. ESP (TGI S.A. E.S.P.)</v>
      </c>
      <c r="J7407" s="156" t="s">
        <v>132</v>
      </c>
      <c r="K7407" s="44" t="str">
        <f>+VLOOKUP(FACTURACION[[#This Row],[REFERENCIA]],CODINV,2,FALSE)</f>
        <v>KIT REPARACION BUNA N 80</v>
      </c>
      <c r="L7407" s="44" t="str">
        <f>IF(VLOOKUP(FACTURACION[[#This Row],[REFERENCIA]],CODINV,3,FALSE)=0,"",VLOOKUP(FACTURACION[[#This Row],[REFERENCIA]],CODINV,3,FALSE))</f>
        <v>73914K010</v>
      </c>
      <c r="M7407" s="44" t="str">
        <f>+VLOOKUP(FACTURACION[[#This Row],[REFERENCIA]],CODINV,4,FALSE)</f>
        <v>REPUESTOS Y ACCESORIOS</v>
      </c>
      <c r="N7407" s="44" t="str">
        <f>+VLOOKUP(FACTURACION[[#This Row],[REFERENCIA]],CODINV,5,FALSE)</f>
        <v>HONEYWELL</v>
      </c>
      <c r="O7407" s="156">
        <v>44</v>
      </c>
      <c r="P7407" s="151">
        <v>141642</v>
      </c>
      <c r="Q7407" s="48">
        <f>+FACTURACION[[#This Row],[CANTIDAD]]*FACTURACION[[#This Row],[VR UNITARIO]]/1000</f>
        <v>6232.2479999999996</v>
      </c>
      <c r="R7407" s="44" t="str">
        <f>+VLOOKUP(FACTURACION[[#This Row],[NIT]],TABLACLIENTE,5,FALSE)</f>
        <v>BOGOTÁ D.C.</v>
      </c>
    </row>
    <row r="7408" spans="3:18" ht="15">
      <c r="C7408" s="29">
        <v>2021</v>
      </c>
      <c r="D7408" s="30" t="s">
        <v>696</v>
      </c>
      <c r="E7408" s="30">
        <f>MONTH(FACTURACION[[#This Row],[MES]]&amp;1)</f>
        <v>7</v>
      </c>
      <c r="F7408" s="223">
        <f>DATE(FACTURACION[[#This Row],[AÑO]],FACTURACION[[#This Row],[Mes numero]],1)</f>
        <v>44378</v>
      </c>
      <c r="G7408" s="155" t="s">
        <v>5944</v>
      </c>
      <c r="H7408" s="25">
        <v>900134459</v>
      </c>
      <c r="I7408" s="44" t="str">
        <f>+VLOOKUP(FACTURACION[[#This Row],[NIT]],TABLACLIENTE,2,FALSE)</f>
        <v>TRANSPORTADORA DE GAS INTERNACIONAL S.A. ESP (TGI S.A. E.S.P.)</v>
      </c>
      <c r="J7408" s="156" t="s">
        <v>132</v>
      </c>
      <c r="K7408" s="44" t="str">
        <f>+VLOOKUP(FACTURACION[[#This Row],[REFERENCIA]],CODINV,2,FALSE)</f>
        <v>KIT REPARACION BUNA N 80</v>
      </c>
      <c r="L7408" s="44" t="str">
        <f>IF(VLOOKUP(FACTURACION[[#This Row],[REFERENCIA]],CODINV,3,FALSE)=0,"",VLOOKUP(FACTURACION[[#This Row],[REFERENCIA]],CODINV,3,FALSE))</f>
        <v>73914K010</v>
      </c>
      <c r="M7408" s="44" t="str">
        <f>+VLOOKUP(FACTURACION[[#This Row],[REFERENCIA]],CODINV,4,FALSE)</f>
        <v>REPUESTOS Y ACCESORIOS</v>
      </c>
      <c r="N7408" s="44" t="str">
        <f>+VLOOKUP(FACTURACION[[#This Row],[REFERENCIA]],CODINV,5,FALSE)</f>
        <v>HONEYWELL</v>
      </c>
      <c r="O7408" s="156">
        <v>30</v>
      </c>
      <c r="P7408" s="151">
        <v>141642</v>
      </c>
      <c r="Q7408" s="48">
        <f>+FACTURACION[[#This Row],[CANTIDAD]]*FACTURACION[[#This Row],[VR UNITARIO]]/1000</f>
        <v>4249.26</v>
      </c>
      <c r="R7408" s="44" t="str">
        <f>+VLOOKUP(FACTURACION[[#This Row],[NIT]],TABLACLIENTE,5,FALSE)</f>
        <v>BOGOTÁ D.C.</v>
      </c>
    </row>
    <row r="7409" spans="3:18" ht="15">
      <c r="C7409" s="29">
        <v>2021</v>
      </c>
      <c r="D7409" s="30" t="s">
        <v>696</v>
      </c>
      <c r="E7409" s="30">
        <f>MONTH(FACTURACION[[#This Row],[MES]]&amp;1)</f>
        <v>7</v>
      </c>
      <c r="F7409" s="223">
        <f>DATE(FACTURACION[[#This Row],[AÑO]],FACTURACION[[#This Row],[Mes numero]],1)</f>
        <v>44378</v>
      </c>
      <c r="G7409" s="155" t="s">
        <v>5945</v>
      </c>
      <c r="H7409" s="25">
        <v>800007813</v>
      </c>
      <c r="I7409" s="44" t="str">
        <f>+VLOOKUP(FACTURACION[[#This Row],[NIT]],TABLACLIENTE,2,FALSE)</f>
        <v>VANTI S.A. E.S.P (VANTI)</v>
      </c>
      <c r="J7409" s="156" t="s">
        <v>5780</v>
      </c>
      <c r="K7409" s="44" t="str">
        <f>+VLOOKUP(FACTURACION[[#This Row],[REFERENCIA]],CODINV,2,FALSE)</f>
        <v>CABLE EC TO COMPUTER 50 FT</v>
      </c>
      <c r="L7409" s="44" t="str">
        <f>IF(VLOOKUP(FACTURACION[[#This Row],[REFERENCIA]],CODINV,3,FALSE)=0,"",VLOOKUP(FACTURACION[[#This Row],[REFERENCIA]],CODINV,3,FALSE))</f>
        <v/>
      </c>
      <c r="M7409" s="44" t="str">
        <f>+VLOOKUP(FACTURACION[[#This Row],[REFERENCIA]],CODINV,4,FALSE)</f>
        <v>REPUESTOS Y ACCESORIOS</v>
      </c>
      <c r="N7409" s="44" t="str">
        <f>+VLOOKUP(FACTURACION[[#This Row],[REFERENCIA]],CODINV,5,FALSE)</f>
        <v>MERCURY</v>
      </c>
      <c r="O7409" s="156">
        <v>3</v>
      </c>
      <c r="P7409" s="151">
        <v>1081733</v>
      </c>
      <c r="Q7409" s="48">
        <f>+FACTURACION[[#This Row],[CANTIDAD]]*FACTURACION[[#This Row],[VR UNITARIO]]/1000</f>
        <v>3245.1990000000001</v>
      </c>
      <c r="R7409" s="44" t="str">
        <f>+VLOOKUP(FACTURACION[[#This Row],[NIT]],TABLACLIENTE,5,FALSE)</f>
        <v>BOGOTÁ D.C.</v>
      </c>
    </row>
    <row r="7410" spans="3:18" ht="15">
      <c r="C7410" s="29">
        <v>2021</v>
      </c>
      <c r="D7410" s="30" t="s">
        <v>696</v>
      </c>
      <c r="E7410" s="30">
        <f>MONTH(FACTURACION[[#This Row],[MES]]&amp;1)</f>
        <v>7</v>
      </c>
      <c r="F7410" s="223">
        <f>DATE(FACTURACION[[#This Row],[AÑO]],FACTURACION[[#This Row],[Mes numero]],1)</f>
        <v>44378</v>
      </c>
      <c r="G7410" s="155" t="s">
        <v>5946</v>
      </c>
      <c r="H7410" s="25">
        <v>890400869</v>
      </c>
      <c r="I7410" s="44" t="str">
        <f>+VLOOKUP(FACTURACION[[#This Row],[NIT]],TABLACLIENTE,2,FALSE)</f>
        <v>SURTIDORA DE GAS DEL CARIBE S.A. E.S.P. (SURTIGAS S.A. E.S.P.)</v>
      </c>
      <c r="J7410" s="156" t="s">
        <v>815</v>
      </c>
      <c r="K7410" s="44" t="str">
        <f>+VLOOKUP(FACTURACION[[#This Row],[REFERENCIA]],CODINV,2,FALSE)</f>
        <v>AFV 2" S300 R25%</v>
      </c>
      <c r="L7410" s="44" t="str">
        <f>IF(VLOOKUP(FACTURACION[[#This Row],[REFERENCIA]],CODINV,3,FALSE)=0,"",VLOOKUP(FACTURACION[[#This Row],[REFERENCIA]],CODINV,3,FALSE))</f>
        <v/>
      </c>
      <c r="M7410" s="44" t="str">
        <f>+VLOOKUP(FACTURACION[[#This Row],[REFERENCIA]],CODINV,4,FALSE)</f>
        <v>REGULADORES</v>
      </c>
      <c r="N7410" s="44" t="str">
        <f>+VLOOKUP(FACTURACION[[#This Row],[REFERENCIA]],CODINV,5,FALSE)</f>
        <v>HONEYWELL</v>
      </c>
      <c r="O7410" s="156">
        <v>1</v>
      </c>
      <c r="P7410" s="151">
        <v>5151203</v>
      </c>
      <c r="Q7410" s="48">
        <f>+FACTURACION[[#This Row],[CANTIDAD]]*FACTURACION[[#This Row],[VR UNITARIO]]/1000</f>
        <v>5151.2030000000004</v>
      </c>
      <c r="R7410" s="44" t="str">
        <f>+VLOOKUP(FACTURACION[[#This Row],[NIT]],TABLACLIENTE,5,FALSE)</f>
        <v>CARTAGENA</v>
      </c>
    </row>
    <row r="7411" spans="3:18" ht="15">
      <c r="C7411" s="29">
        <v>2021</v>
      </c>
      <c r="D7411" s="30" t="s">
        <v>696</v>
      </c>
      <c r="E7411" s="30">
        <f>MONTH(FACTURACION[[#This Row],[MES]]&amp;1)</f>
        <v>7</v>
      </c>
      <c r="F7411" s="223">
        <f>DATE(FACTURACION[[#This Row],[AÑO]],FACTURACION[[#This Row],[Mes numero]],1)</f>
        <v>44378</v>
      </c>
      <c r="G7411" s="155" t="s">
        <v>5946</v>
      </c>
      <c r="H7411" s="25">
        <v>890400869</v>
      </c>
      <c r="I7411" s="44" t="str">
        <f>+VLOOKUP(FACTURACION[[#This Row],[NIT]],TABLACLIENTE,2,FALSE)</f>
        <v>SURTIDORA DE GAS DEL CARIBE S.A. E.S.P. (SURTIGAS S.A. E.S.P.)</v>
      </c>
      <c r="J7411" s="156" t="s">
        <v>65</v>
      </c>
      <c r="K7411" s="44" t="str">
        <f>+VLOOKUP(FACTURACION[[#This Row],[REFERENCIA]],CODINV,2,FALSE)</f>
        <v>CONTROL LOOP ZSC-100 BM INSPIRATOR</v>
      </c>
      <c r="L7411" s="44" t="str">
        <f>IF(VLOOKUP(FACTURACION[[#This Row],[REFERENCIA]],CODINV,3,FALSE)=0,"",VLOOKUP(FACTURACION[[#This Row],[REFERENCIA]],CODINV,3,FALSE))</f>
        <v/>
      </c>
      <c r="M7411" s="44" t="str">
        <f>+VLOOKUP(FACTURACION[[#This Row],[REFERENCIA]],CODINV,4,FALSE)</f>
        <v>REGULADORES</v>
      </c>
      <c r="N7411" s="44" t="str">
        <f>+VLOOKUP(FACTURACION[[#This Row],[REFERENCIA]],CODINV,5,FALSE)</f>
        <v>HONEYWELL</v>
      </c>
      <c r="O7411" s="156">
        <v>1</v>
      </c>
      <c r="P7411" s="151">
        <v>4742689</v>
      </c>
      <c r="Q7411" s="48">
        <f>+FACTURACION[[#This Row],[CANTIDAD]]*FACTURACION[[#This Row],[VR UNITARIO]]/1000</f>
        <v>4742.6890000000003</v>
      </c>
      <c r="R7411" s="44" t="str">
        <f>+VLOOKUP(FACTURACION[[#This Row],[NIT]],TABLACLIENTE,5,FALSE)</f>
        <v>CARTAGENA</v>
      </c>
    </row>
    <row r="7412" spans="3:18" ht="15">
      <c r="C7412" s="29">
        <v>2021</v>
      </c>
      <c r="D7412" s="30" t="s">
        <v>696</v>
      </c>
      <c r="E7412" s="30">
        <f>MONTH(FACTURACION[[#This Row],[MES]]&amp;1)</f>
        <v>7</v>
      </c>
      <c r="F7412" s="223">
        <f>DATE(FACTURACION[[#This Row],[AÑO]],FACTURACION[[#This Row],[Mes numero]],1)</f>
        <v>44378</v>
      </c>
      <c r="G7412" s="155" t="s">
        <v>5947</v>
      </c>
      <c r="H7412" s="25">
        <v>890400869</v>
      </c>
      <c r="I7412" s="44" t="str">
        <f>+VLOOKUP(FACTURACION[[#This Row],[NIT]],TABLACLIENTE,2,FALSE)</f>
        <v>SURTIDORA DE GAS DEL CARIBE S.A. E.S.P. (SURTIGAS S.A. E.S.P.)</v>
      </c>
      <c r="J7412" s="156" t="s">
        <v>713</v>
      </c>
      <c r="K7412" s="44" t="str">
        <f>+VLOOKUP(FACTURACION[[#This Row],[REFERENCIA]],CODINV,2,FALSE)</f>
        <v>CONTROL LOOP ZSC-100 BM COMPOSITE</v>
      </c>
      <c r="L7412" s="44" t="str">
        <f>IF(VLOOKUP(FACTURACION[[#This Row],[REFERENCIA]],CODINV,3,FALSE)=0,"",VLOOKUP(FACTURACION[[#This Row],[REFERENCIA]],CODINV,3,FALSE))</f>
        <v/>
      </c>
      <c r="M7412" s="44" t="str">
        <f>+VLOOKUP(FACTURACION[[#This Row],[REFERENCIA]],CODINV,4,FALSE)</f>
        <v>REGULADORES</v>
      </c>
      <c r="N7412" s="44" t="str">
        <f>+VLOOKUP(FACTURACION[[#This Row],[REFERENCIA]],CODINV,5,FALSE)</f>
        <v>HONEYWELL</v>
      </c>
      <c r="O7412" s="156">
        <v>3</v>
      </c>
      <c r="P7412" s="151">
        <v>3640632</v>
      </c>
      <c r="Q7412" s="48">
        <f>+FACTURACION[[#This Row],[CANTIDAD]]*FACTURACION[[#This Row],[VR UNITARIO]]/1000</f>
        <v>10921.896000000001</v>
      </c>
      <c r="R7412" s="44" t="str">
        <f>+VLOOKUP(FACTURACION[[#This Row],[NIT]],TABLACLIENTE,5,FALSE)</f>
        <v>CARTAGENA</v>
      </c>
    </row>
    <row r="7413" spans="3:18" ht="15">
      <c r="C7413" s="29">
        <v>2021</v>
      </c>
      <c r="D7413" s="30" t="s">
        <v>696</v>
      </c>
      <c r="E7413" s="30">
        <f>MONTH(FACTURACION[[#This Row],[MES]]&amp;1)</f>
        <v>7</v>
      </c>
      <c r="F7413" s="223">
        <f>DATE(FACTURACION[[#This Row],[AÑO]],FACTURACION[[#This Row],[Mes numero]],1)</f>
        <v>44378</v>
      </c>
      <c r="G7413" s="155" t="s">
        <v>5947</v>
      </c>
      <c r="H7413" s="25">
        <v>890400869</v>
      </c>
      <c r="I7413" s="44" t="str">
        <f>+VLOOKUP(FACTURACION[[#This Row],[NIT]],TABLACLIENTE,2,FALSE)</f>
        <v>SURTIDORA DE GAS DEL CARIBE S.A. E.S.P. (SURTIGAS S.A. E.S.P.)</v>
      </c>
      <c r="J7413" s="156" t="s">
        <v>63</v>
      </c>
      <c r="K7413" s="44" t="str">
        <f>+VLOOKUP(FACTURACION[[#This Row],[REFERENCIA]],CODINV,2,FALSE)</f>
        <v>AFV 2" S300 FO</v>
      </c>
      <c r="L7413" s="44" t="str">
        <f>IF(VLOOKUP(FACTURACION[[#This Row],[REFERENCIA]],CODINV,3,FALSE)=0,"",VLOOKUP(FACTURACION[[#This Row],[REFERENCIA]],CODINV,3,FALSE))</f>
        <v/>
      </c>
      <c r="M7413" s="44" t="str">
        <f>+VLOOKUP(FACTURACION[[#This Row],[REFERENCIA]],CODINV,4,FALSE)</f>
        <v>REGULADORES</v>
      </c>
      <c r="N7413" s="44" t="str">
        <f>+VLOOKUP(FACTURACION[[#This Row],[REFERENCIA]],CODINV,5,FALSE)</f>
        <v>HONEYWELL</v>
      </c>
      <c r="O7413" s="156">
        <v>3</v>
      </c>
      <c r="P7413" s="151">
        <v>4518735</v>
      </c>
      <c r="Q7413" s="48">
        <f>+FACTURACION[[#This Row],[CANTIDAD]]*FACTURACION[[#This Row],[VR UNITARIO]]/1000</f>
        <v>13556.205</v>
      </c>
      <c r="R7413" s="44" t="str">
        <f>+VLOOKUP(FACTURACION[[#This Row],[NIT]],TABLACLIENTE,5,FALSE)</f>
        <v>CARTAGENA</v>
      </c>
    </row>
    <row r="7414" spans="3:18" ht="15">
      <c r="C7414" s="29">
        <v>2021</v>
      </c>
      <c r="D7414" s="30" t="s">
        <v>696</v>
      </c>
      <c r="E7414" s="30">
        <f>MONTH(FACTURACION[[#This Row],[MES]]&amp;1)</f>
        <v>7</v>
      </c>
      <c r="F7414" s="223">
        <f>DATE(FACTURACION[[#This Row],[AÑO]],FACTURACION[[#This Row],[Mes numero]],1)</f>
        <v>44378</v>
      </c>
      <c r="G7414" s="155" t="s">
        <v>5948</v>
      </c>
      <c r="H7414" s="2">
        <v>890101691</v>
      </c>
      <c r="I7414" s="44" t="str">
        <f>+VLOOKUP(FACTURACION[[#This Row],[NIT]],TABLACLIENTE,2,FALSE)</f>
        <v>GASES DEL CARIBE S.A.E.S.P. (GASCARIBE S.A E.S.P.)</v>
      </c>
      <c r="J7414" s="156" t="s">
        <v>23</v>
      </c>
      <c r="K7414" s="44" t="str">
        <f>+VLOOKUP(FACTURACION[[#This Row],[REFERENCIA]],CODINV,2,FALSE)</f>
        <v>MEDIDOR AL-800 C:1 1/2" MAOP 20 PSIG CON CONECTORES</v>
      </c>
      <c r="L7414" s="44" t="str">
        <f>IF(VLOOKUP(FACTURACION[[#This Row],[REFERENCIA]],CODINV,3,FALSE)=0,"",VLOOKUP(FACTURACION[[#This Row],[REFERENCIA]],CODINV,3,FALSE))</f>
        <v/>
      </c>
      <c r="M7414" s="44" t="str">
        <f>+VLOOKUP(FACTURACION[[#This Row],[REFERENCIA]],CODINV,4,FALSE)</f>
        <v>MEDIDORES</v>
      </c>
      <c r="N7414" s="44" t="str">
        <f>+VLOOKUP(FACTURACION[[#This Row],[REFERENCIA]],CODINV,5,FALSE)</f>
        <v>HONEYWELL</v>
      </c>
      <c r="O7414" s="156">
        <v>3</v>
      </c>
      <c r="P7414" s="151">
        <v>2034580</v>
      </c>
      <c r="Q7414" s="48">
        <f>+FACTURACION[[#This Row],[CANTIDAD]]*FACTURACION[[#This Row],[VR UNITARIO]]/1000</f>
        <v>6103.74</v>
      </c>
      <c r="R7414" s="44" t="str">
        <f>+VLOOKUP(FACTURACION[[#This Row],[NIT]],TABLACLIENTE,5,FALSE)</f>
        <v>BARRANQUILLA</v>
      </c>
    </row>
    <row r="7415" spans="3:18" ht="15">
      <c r="C7415" s="29">
        <v>2021</v>
      </c>
      <c r="D7415" s="30" t="s">
        <v>696</v>
      </c>
      <c r="E7415" s="30">
        <f>MONTH(FACTURACION[[#This Row],[MES]]&amp;1)</f>
        <v>7</v>
      </c>
      <c r="F7415" s="223">
        <f>DATE(FACTURACION[[#This Row],[AÑO]],FACTURACION[[#This Row],[Mes numero]],1)</f>
        <v>44378</v>
      </c>
      <c r="G7415" s="155" t="s">
        <v>5949</v>
      </c>
      <c r="H7415" s="25">
        <v>800167643</v>
      </c>
      <c r="I7415" s="44" t="str">
        <f>+VLOOKUP(FACTURACION[[#This Row],[NIT]],TABLACLIENTE,2,FALSE)</f>
        <v>GASES DE OCCIDENTE S.A. E.S.P. (GDO)</v>
      </c>
      <c r="J7415" s="156" t="s">
        <v>5966</v>
      </c>
      <c r="K7415" s="44" t="str">
        <f>+VLOOKUP(FACTURACION[[#This Row],[REFERENCIA]],CODINV,2,FALSE)</f>
        <v>COUPLING TAPON ELSTER 1/2 IPS</v>
      </c>
      <c r="L7415" s="44" t="str">
        <f>IF(VLOOKUP(FACTURACION[[#This Row],[REFERENCIA]],CODINV,3,FALSE)=0,"",VLOOKUP(FACTURACION[[#This Row],[REFERENCIA]],CODINV,3,FALSE))</f>
        <v/>
      </c>
      <c r="M7415" s="44" t="str">
        <f>+VLOOKUP(FACTURACION[[#This Row],[REFERENCIA]],CODINV,4,FALSE)</f>
        <v>REPUESTOS Y ACCESORIOS</v>
      </c>
      <c r="N7415" s="44" t="str">
        <f>+VLOOKUP(FACTURACION[[#This Row],[REFERENCIA]],CODINV,5,FALSE)</f>
        <v>HONEYWELL</v>
      </c>
      <c r="O7415" s="156">
        <v>50</v>
      </c>
      <c r="P7415" s="151">
        <v>33724.991600000001</v>
      </c>
      <c r="Q7415" s="48">
        <f>+FACTURACION[[#This Row],[CANTIDAD]]*FACTURACION[[#This Row],[VR UNITARIO]]/1000</f>
        <v>1686.2495800000002</v>
      </c>
      <c r="R7415" s="44" t="str">
        <f>+VLOOKUP(FACTURACION[[#This Row],[NIT]],TABLACLIENTE,5,FALSE)</f>
        <v>CALI</v>
      </c>
    </row>
    <row r="7416" spans="3:18" ht="15">
      <c r="C7416" s="29">
        <v>2021</v>
      </c>
      <c r="D7416" s="30" t="s">
        <v>696</v>
      </c>
      <c r="E7416" s="30">
        <f>MONTH(FACTURACION[[#This Row],[MES]]&amp;1)</f>
        <v>7</v>
      </c>
      <c r="F7416" s="223">
        <f>DATE(FACTURACION[[#This Row],[AÑO]],FACTURACION[[#This Row],[Mes numero]],1)</f>
        <v>44378</v>
      </c>
      <c r="G7416" s="155" t="s">
        <v>5950</v>
      </c>
      <c r="H7416" s="25">
        <v>890500726</v>
      </c>
      <c r="I7416" s="44" t="str">
        <f>+VLOOKUP(FACTURACION[[#This Row],[NIT]],TABLACLIENTE,2,FALSE)</f>
        <v>NORTESANTANDEREANA DE GAS S.A. E.S.P (NORGAS S.A. E.S.P.)</v>
      </c>
      <c r="J7416" s="156" t="s">
        <v>273</v>
      </c>
      <c r="K7416" s="44" t="str">
        <f>+VLOOKUP(FACTURACION[[#This Row],[REFERENCIA]],CODINV,2,FALSE)</f>
        <v>VALVULA DE ALIVIO EXTERNA 3/4" NPT</v>
      </c>
      <c r="L7416" s="44" t="str">
        <f>IF(VLOOKUP(FACTURACION[[#This Row],[REFERENCIA]],CODINV,3,FALSE)=0,"",VLOOKUP(FACTURACION[[#This Row],[REFERENCIA]],CODINV,3,FALSE))</f>
        <v>3131G</v>
      </c>
      <c r="M7416" s="44" t="str">
        <f>+VLOOKUP(FACTURACION[[#This Row],[REFERENCIA]],CODINV,4,FALSE)</f>
        <v>VÁLVULAS Y MULTIVÁLVULAS</v>
      </c>
      <c r="N7416" s="44" t="str">
        <f>+VLOOKUP(FACTURACION[[#This Row],[REFERENCIA]],CODINV,5,FALSE)</f>
        <v>REGO</v>
      </c>
      <c r="O7416" s="156">
        <v>3</v>
      </c>
      <c r="P7416" s="151">
        <v>198000</v>
      </c>
      <c r="Q7416" s="48">
        <f>+FACTURACION[[#This Row],[CANTIDAD]]*FACTURACION[[#This Row],[VR UNITARIO]]/1000</f>
        <v>594</v>
      </c>
      <c r="R7416" s="44" t="str">
        <f>+VLOOKUP(FACTURACION[[#This Row],[NIT]],TABLACLIENTE,5,FALSE)</f>
        <v>BUCARAMANGA</v>
      </c>
    </row>
    <row r="7417" spans="3:18" ht="15">
      <c r="C7417" s="29">
        <v>2021</v>
      </c>
      <c r="D7417" s="30" t="s">
        <v>696</v>
      </c>
      <c r="E7417" s="30">
        <f>MONTH(FACTURACION[[#This Row],[MES]]&amp;1)</f>
        <v>7</v>
      </c>
      <c r="F7417" s="223">
        <f>DATE(FACTURACION[[#This Row],[AÑO]],FACTURACION[[#This Row],[Mes numero]],1)</f>
        <v>44378</v>
      </c>
      <c r="G7417" s="155" t="s">
        <v>5951</v>
      </c>
      <c r="H7417" s="25">
        <v>890500726</v>
      </c>
      <c r="I7417" s="44" t="str">
        <f>+VLOOKUP(FACTURACION[[#This Row],[NIT]],TABLACLIENTE,2,FALSE)</f>
        <v>NORTESANTANDEREANA DE GAS S.A. E.S.P (NORGAS S.A. E.S.P.)</v>
      </c>
      <c r="J7417" s="156" t="s">
        <v>161</v>
      </c>
      <c r="K7417" s="44" t="str">
        <f>+VLOOKUP(FACTURACION[[#This Row],[REFERENCIA]],CODINV,2,FALSE)</f>
        <v>VALVULA ALIVIO SEMINTERNA 3/4"</v>
      </c>
      <c r="L7417" s="44" t="str">
        <f>IF(VLOOKUP(FACTURACION[[#This Row],[REFERENCIA]],CODINV,3,FALSE)=0,"",VLOOKUP(FACTURACION[[#This Row],[REFERENCIA]],CODINV,3,FALSE))</f>
        <v>7583G</v>
      </c>
      <c r="M7417" s="44" t="str">
        <f>+VLOOKUP(FACTURACION[[#This Row],[REFERENCIA]],CODINV,4,FALSE)</f>
        <v>VÁLVULAS Y MULTIVÁLVULAS</v>
      </c>
      <c r="N7417" s="44" t="str">
        <f>+VLOOKUP(FACTURACION[[#This Row],[REFERENCIA]],CODINV,5,FALSE)</f>
        <v>REGO</v>
      </c>
      <c r="O7417" s="156">
        <v>10</v>
      </c>
      <c r="P7417" s="151">
        <v>114712</v>
      </c>
      <c r="Q7417" s="48">
        <f>+FACTURACION[[#This Row],[CANTIDAD]]*FACTURACION[[#This Row],[VR UNITARIO]]/1000</f>
        <v>1147.1199999999999</v>
      </c>
      <c r="R7417" s="44" t="str">
        <f>+VLOOKUP(FACTURACION[[#This Row],[NIT]],TABLACLIENTE,5,FALSE)</f>
        <v>BUCARAMANGA</v>
      </c>
    </row>
    <row r="7418" spans="3:18" ht="15">
      <c r="C7418" s="29">
        <v>2021</v>
      </c>
      <c r="D7418" s="30" t="s">
        <v>696</v>
      </c>
      <c r="E7418" s="30">
        <f>MONTH(FACTURACION[[#This Row],[MES]]&amp;1)</f>
        <v>7</v>
      </c>
      <c r="F7418" s="223">
        <f>DATE(FACTURACION[[#This Row],[AÑO]],FACTURACION[[#This Row],[Mes numero]],1)</f>
        <v>44378</v>
      </c>
      <c r="G7418" s="155" t="s">
        <v>5951</v>
      </c>
      <c r="H7418" s="25">
        <v>890500726</v>
      </c>
      <c r="I7418" s="44" t="str">
        <f>+VLOOKUP(FACTURACION[[#This Row],[NIT]],TABLACLIENTE,2,FALSE)</f>
        <v>NORTESANTANDEREANA DE GAS S.A. E.S.P (NORGAS S.A. E.S.P.)</v>
      </c>
      <c r="J7418" s="156" t="s">
        <v>112</v>
      </c>
      <c r="K7418" s="44" t="str">
        <f>+VLOOKUP(FACTURACION[[#This Row],[REFERENCIA]],CODINV,2,FALSE)</f>
        <v>VALVULA DE ALIVIO SEMINTERNA DE 1"</v>
      </c>
      <c r="L7418" s="44" t="str">
        <f>IF(VLOOKUP(FACTURACION[[#This Row],[REFERENCIA]],CODINV,3,FALSE)=0,"",VLOOKUP(FACTURACION[[#This Row],[REFERENCIA]],CODINV,3,FALSE))</f>
        <v>8684G</v>
      </c>
      <c r="M7418" s="44" t="str">
        <f>+VLOOKUP(FACTURACION[[#This Row],[REFERENCIA]],CODINV,4,FALSE)</f>
        <v>VÁLVULAS Y MULTIVÁLVULAS</v>
      </c>
      <c r="N7418" s="44" t="str">
        <f>+VLOOKUP(FACTURACION[[#This Row],[REFERENCIA]],CODINV,5,FALSE)</f>
        <v>REGO</v>
      </c>
      <c r="O7418" s="156">
        <v>8</v>
      </c>
      <c r="P7418" s="151">
        <v>183406</v>
      </c>
      <c r="Q7418" s="48">
        <f>+FACTURACION[[#This Row],[CANTIDAD]]*FACTURACION[[#This Row],[VR UNITARIO]]/1000</f>
        <v>1467.248</v>
      </c>
      <c r="R7418" s="44" t="str">
        <f>+VLOOKUP(FACTURACION[[#This Row],[NIT]],TABLACLIENTE,5,FALSE)</f>
        <v>BUCARAMANGA</v>
      </c>
    </row>
    <row r="7419" spans="3:18" ht="15">
      <c r="C7419" s="29">
        <v>2021</v>
      </c>
      <c r="D7419" s="30" t="s">
        <v>696</v>
      </c>
      <c r="E7419" s="30">
        <f>MONTH(FACTURACION[[#This Row],[MES]]&amp;1)</f>
        <v>7</v>
      </c>
      <c r="F7419" s="223">
        <f>DATE(FACTURACION[[#This Row],[AÑO]],FACTURACION[[#This Row],[Mes numero]],1)</f>
        <v>44378</v>
      </c>
      <c r="G7419" s="155" t="s">
        <v>5952</v>
      </c>
      <c r="H7419" s="25">
        <v>830051066</v>
      </c>
      <c r="I7419" s="44" t="str">
        <f>+VLOOKUP(FACTURACION[[#This Row],[NIT]],TABLACLIENTE,2,FALSE)</f>
        <v>COMBUSTION Y CONTROL LTDA</v>
      </c>
      <c r="J7419" s="156" t="s">
        <v>5135</v>
      </c>
      <c r="K7419" s="44" t="str">
        <f>+VLOOKUP(FACTURACION[[#This Row],[REFERENCIA]],CODINV,2,FALSE)</f>
        <v>REGULADOR 1813B 2"</v>
      </c>
      <c r="L7419" s="44" t="str">
        <f>IF(VLOOKUP(FACTURACION[[#This Row],[REFERENCIA]],CODINV,3,FALSE)=0,"",VLOOKUP(FACTURACION[[#This Row],[REFERENCIA]],CODINV,3,FALSE))</f>
        <v/>
      </c>
      <c r="M7419" s="44" t="str">
        <f>+VLOOKUP(FACTURACION[[#This Row],[REFERENCIA]],CODINV,4,FALSE)</f>
        <v>REGULADORES</v>
      </c>
      <c r="N7419" s="44" t="str">
        <f>+VLOOKUP(FACTURACION[[#This Row],[REFERENCIA]],CODINV,5,FALSE)</f>
        <v>HONEYWELL</v>
      </c>
      <c r="O7419" s="156">
        <v>1</v>
      </c>
      <c r="P7419" s="151">
        <v>2180959</v>
      </c>
      <c r="Q7419" s="48">
        <f>+FACTURACION[[#This Row],[CANTIDAD]]*FACTURACION[[#This Row],[VR UNITARIO]]/1000</f>
        <v>2180.9589999999998</v>
      </c>
      <c r="R7419" s="44" t="str">
        <f>+VLOOKUP(FACTURACION[[#This Row],[NIT]],TABLACLIENTE,5,FALSE)</f>
        <v>BOGOTÁ D.C.</v>
      </c>
    </row>
    <row r="7420" spans="3:18" ht="15">
      <c r="C7420" s="29">
        <v>2021</v>
      </c>
      <c r="D7420" s="30" t="s">
        <v>696</v>
      </c>
      <c r="E7420" s="30">
        <f>MONTH(FACTURACION[[#This Row],[MES]]&amp;1)</f>
        <v>7</v>
      </c>
      <c r="F7420" s="223">
        <f>DATE(FACTURACION[[#This Row],[AÑO]],FACTURACION[[#This Row],[Mes numero]],1)</f>
        <v>44378</v>
      </c>
      <c r="G7420" s="155" t="s">
        <v>5952</v>
      </c>
      <c r="H7420" s="25">
        <v>830051066</v>
      </c>
      <c r="I7420" s="44" t="str">
        <f>+VLOOKUP(FACTURACION[[#This Row],[NIT]],TABLACLIENTE,2,FALSE)</f>
        <v>COMBUSTION Y CONTROL LTDA</v>
      </c>
      <c r="J7420" s="156" t="s">
        <v>1064</v>
      </c>
      <c r="K7420" s="44" t="str">
        <f>+VLOOKUP(FACTURACION[[#This Row],[REFERENCIA]],CODINV,2,FALSE)</f>
        <v>REG. 1813C C: 1" R: 6-15" O: 1/2</v>
      </c>
      <c r="L7420" s="44" t="str">
        <f>IF(VLOOKUP(FACTURACION[[#This Row],[REFERENCIA]],CODINV,3,FALSE)=0,"",VLOOKUP(FACTURACION[[#This Row],[REFERENCIA]],CODINV,3,FALSE))</f>
        <v/>
      </c>
      <c r="M7420" s="44" t="str">
        <f>+VLOOKUP(FACTURACION[[#This Row],[REFERENCIA]],CODINV,4,FALSE)</f>
        <v>REGULADORES</v>
      </c>
      <c r="N7420" s="44" t="str">
        <f>+VLOOKUP(FACTURACION[[#This Row],[REFERENCIA]],CODINV,5,FALSE)</f>
        <v>HONEYWELL</v>
      </c>
      <c r="O7420" s="156">
        <v>8</v>
      </c>
      <c r="P7420" s="151">
        <v>169324</v>
      </c>
      <c r="Q7420" s="48">
        <f>+FACTURACION[[#This Row],[CANTIDAD]]*FACTURACION[[#This Row],[VR UNITARIO]]/1000</f>
        <v>1354.5920000000001</v>
      </c>
      <c r="R7420" s="44" t="str">
        <f>+VLOOKUP(FACTURACION[[#This Row],[NIT]],TABLACLIENTE,5,FALSE)</f>
        <v>BOGOTÁ D.C.</v>
      </c>
    </row>
    <row r="7421" spans="3:18" ht="15">
      <c r="C7421" s="29">
        <v>2021</v>
      </c>
      <c r="D7421" s="30" t="s">
        <v>696</v>
      </c>
      <c r="E7421" s="30">
        <f>MONTH(FACTURACION[[#This Row],[MES]]&amp;1)</f>
        <v>7</v>
      </c>
      <c r="F7421" s="223">
        <f>DATE(FACTURACION[[#This Row],[AÑO]],FACTURACION[[#This Row],[Mes numero]],1)</f>
        <v>44378</v>
      </c>
      <c r="G7421" s="155" t="s">
        <v>5953</v>
      </c>
      <c r="H7421" s="25">
        <v>800021272</v>
      </c>
      <c r="I7421" s="44" t="str">
        <f>+VLOOKUP(FACTURACION[[#This Row],[NIT]],TABLACLIENTE,2,FALSE)</f>
        <v>GASES DEL LLANO S.A. E.S.P (LLANOGAS S.A. E.S.P.)</v>
      </c>
      <c r="J7421" s="156" t="s">
        <v>21</v>
      </c>
      <c r="K7421" s="44" t="str">
        <f>+VLOOKUP(FACTURACION[[#This Row],[REFERENCIA]],CODINV,2,FALSE)</f>
        <v>MEDIDOR AC-630 C:1 1/4" MAOP 25PSIG CON CONECTORES</v>
      </c>
      <c r="L7421" s="44" t="str">
        <f>IF(VLOOKUP(FACTURACION[[#This Row],[REFERENCIA]],CODINV,3,FALSE)=0,"",VLOOKUP(FACTURACION[[#This Row],[REFERENCIA]],CODINV,3,FALSE))</f>
        <v/>
      </c>
      <c r="M7421" s="44" t="str">
        <f>+VLOOKUP(FACTURACION[[#This Row],[REFERENCIA]],CODINV,4,FALSE)</f>
        <v>MEDIDORES</v>
      </c>
      <c r="N7421" s="44" t="str">
        <f>+VLOOKUP(FACTURACION[[#This Row],[REFERENCIA]],CODINV,5,FALSE)</f>
        <v>HONEYWELL</v>
      </c>
      <c r="O7421" s="156">
        <v>2</v>
      </c>
      <c r="P7421" s="151">
        <v>2191727</v>
      </c>
      <c r="Q7421" s="48">
        <f>+FACTURACION[[#This Row],[CANTIDAD]]*FACTURACION[[#This Row],[VR UNITARIO]]/1000</f>
        <v>4383.4539999999997</v>
      </c>
      <c r="R7421" s="44" t="str">
        <f>+VLOOKUP(FACTURACION[[#This Row],[NIT]],TABLACLIENTE,5,FALSE)</f>
        <v>VILLAVICENCIO</v>
      </c>
    </row>
    <row r="7422" spans="3:18" ht="15">
      <c r="C7422" s="29">
        <v>2021</v>
      </c>
      <c r="D7422" s="30" t="s">
        <v>696</v>
      </c>
      <c r="E7422" s="30">
        <f>MONTH(FACTURACION[[#This Row],[MES]]&amp;1)</f>
        <v>7</v>
      </c>
      <c r="F7422" s="223">
        <f>DATE(FACTURACION[[#This Row],[AÑO]],FACTURACION[[#This Row],[Mes numero]],1)</f>
        <v>44378</v>
      </c>
      <c r="G7422" s="155" t="s">
        <v>5954</v>
      </c>
      <c r="H7422" s="25">
        <v>890503900</v>
      </c>
      <c r="I7422" s="44" t="str">
        <f>+VLOOKUP(FACTURACION[[#This Row],[NIT]],TABLACLIENTE,2,FALSE)</f>
        <v>GASES DEL ORIENTE S.A. E.S.P.</v>
      </c>
      <c r="J7422" s="156" t="s">
        <v>20</v>
      </c>
      <c r="K7422" s="44" t="str">
        <f>+VLOOKUP(FACTURACION[[#This Row],[REFERENCIA]],CODINV,2,FALSE)</f>
        <v xml:space="preserve">MEDIDOR AC-250 C: 3/4" CON CONECTORES </v>
      </c>
      <c r="L7422" s="44" t="str">
        <f>IF(VLOOKUP(FACTURACION[[#This Row],[REFERENCIA]],CODINV,3,FALSE)=0,"",VLOOKUP(FACTURACION[[#This Row],[REFERENCIA]],CODINV,3,FALSE))</f>
        <v/>
      </c>
      <c r="M7422" s="44" t="str">
        <f>+VLOOKUP(FACTURACION[[#This Row],[REFERENCIA]],CODINV,4,FALSE)</f>
        <v>MEDIDORES</v>
      </c>
      <c r="N7422" s="44" t="str">
        <f>+VLOOKUP(FACTURACION[[#This Row],[REFERENCIA]],CODINV,5,FALSE)</f>
        <v>HONEYWELL</v>
      </c>
      <c r="O7422" s="156">
        <v>15</v>
      </c>
      <c r="P7422" s="151">
        <v>443233</v>
      </c>
      <c r="Q7422" s="48">
        <f>+FACTURACION[[#This Row],[CANTIDAD]]*FACTURACION[[#This Row],[VR UNITARIO]]/1000</f>
        <v>6648.4949999999999</v>
      </c>
      <c r="R7422" s="44" t="str">
        <f>+VLOOKUP(FACTURACION[[#This Row],[NIT]],TABLACLIENTE,5,FALSE)</f>
        <v>CUCUTA</v>
      </c>
    </row>
    <row r="7423" spans="3:18" ht="15">
      <c r="C7423" s="29">
        <v>2021</v>
      </c>
      <c r="D7423" s="30" t="s">
        <v>696</v>
      </c>
      <c r="E7423" s="30">
        <f>MONTH(FACTURACION[[#This Row],[MES]]&amp;1)</f>
        <v>7</v>
      </c>
      <c r="F7423" s="223">
        <f>DATE(FACTURACION[[#This Row],[AÑO]],FACTURACION[[#This Row],[Mes numero]],1)</f>
        <v>44378</v>
      </c>
      <c r="G7423" s="155" t="s">
        <v>5954</v>
      </c>
      <c r="H7423" s="25">
        <v>890503900</v>
      </c>
      <c r="I7423" s="44" t="str">
        <f>+VLOOKUP(FACTURACION[[#This Row],[NIT]],TABLACLIENTE,2,FALSE)</f>
        <v>GASES DEL ORIENTE S.A. E.S.P.</v>
      </c>
      <c r="J7423" s="156" t="s">
        <v>262</v>
      </c>
      <c r="K7423" s="44" t="str">
        <f>+VLOOKUP(FACTURACION[[#This Row],[REFERENCIA]],CODINV,2,FALSE)</f>
        <v>MEDIDOR AL-425 C:1 1/4" MAOP 25 PSIG</v>
      </c>
      <c r="L7423" s="44" t="str">
        <f>IF(VLOOKUP(FACTURACION[[#This Row],[REFERENCIA]],CODINV,3,FALSE)=0,"",VLOOKUP(FACTURACION[[#This Row],[REFERENCIA]],CODINV,3,FALSE))</f>
        <v/>
      </c>
      <c r="M7423" s="44" t="str">
        <f>+VLOOKUP(FACTURACION[[#This Row],[REFERENCIA]],CODINV,4,FALSE)</f>
        <v>MEDIDORES</v>
      </c>
      <c r="N7423" s="44" t="str">
        <f>+VLOOKUP(FACTURACION[[#This Row],[REFERENCIA]],CODINV,5,FALSE)</f>
        <v>HONEYWELL</v>
      </c>
      <c r="O7423" s="156">
        <v>2</v>
      </c>
      <c r="P7423" s="151">
        <v>748178</v>
      </c>
      <c r="Q7423" s="48">
        <f>+FACTURACION[[#This Row],[CANTIDAD]]*FACTURACION[[#This Row],[VR UNITARIO]]/1000</f>
        <v>1496.356</v>
      </c>
      <c r="R7423" s="44" t="str">
        <f>+VLOOKUP(FACTURACION[[#This Row],[NIT]],TABLACLIENTE,5,FALSE)</f>
        <v>CUCUTA</v>
      </c>
    </row>
    <row r="7424" spans="3:18" ht="15">
      <c r="C7424" s="29">
        <v>2021</v>
      </c>
      <c r="D7424" s="30" t="s">
        <v>696</v>
      </c>
      <c r="E7424" s="30">
        <f>MONTH(FACTURACION[[#This Row],[MES]]&amp;1)</f>
        <v>7</v>
      </c>
      <c r="F7424" s="223">
        <f>DATE(FACTURACION[[#This Row],[AÑO]],FACTURACION[[#This Row],[Mes numero]],1)</f>
        <v>44378</v>
      </c>
      <c r="G7424" s="155" t="s">
        <v>5955</v>
      </c>
      <c r="H7424" s="25">
        <v>822001073</v>
      </c>
      <c r="I7424" s="44" t="str">
        <f>+VLOOKUP(FACTURACION[[#This Row],[NIT]],TABLACLIENTE,2,FALSE)</f>
        <v>MADIGAS INGENIEROS S.A. E.S.P.</v>
      </c>
      <c r="J7424" s="156" t="s">
        <v>20</v>
      </c>
      <c r="K7424" s="44" t="str">
        <f>+VLOOKUP(FACTURACION[[#This Row],[REFERENCIA]],CODINV,2,FALSE)</f>
        <v xml:space="preserve">MEDIDOR AC-250 C: 3/4" CON CONECTORES </v>
      </c>
      <c r="L7424" s="44" t="str">
        <f>IF(VLOOKUP(FACTURACION[[#This Row],[REFERENCIA]],CODINV,3,FALSE)=0,"",VLOOKUP(FACTURACION[[#This Row],[REFERENCIA]],CODINV,3,FALSE))</f>
        <v/>
      </c>
      <c r="M7424" s="44" t="str">
        <f>+VLOOKUP(FACTURACION[[#This Row],[REFERENCIA]],CODINV,4,FALSE)</f>
        <v>MEDIDORES</v>
      </c>
      <c r="N7424" s="44" t="str">
        <f>+VLOOKUP(FACTURACION[[#This Row],[REFERENCIA]],CODINV,5,FALSE)</f>
        <v>HONEYWELL</v>
      </c>
      <c r="O7424" s="156">
        <v>1</v>
      </c>
      <c r="P7424" s="151">
        <v>455212</v>
      </c>
      <c r="Q7424" s="48">
        <f>+FACTURACION[[#This Row],[CANTIDAD]]*FACTURACION[[#This Row],[VR UNITARIO]]/1000</f>
        <v>455.21199999999999</v>
      </c>
      <c r="R7424" s="44" t="str">
        <f>+VLOOKUP(FACTURACION[[#This Row],[NIT]],TABLACLIENTE,5,FALSE)</f>
        <v>ACACIAS</v>
      </c>
    </row>
    <row r="7425" spans="3:18" ht="15">
      <c r="C7425" s="29">
        <v>2021</v>
      </c>
      <c r="D7425" s="30" t="s">
        <v>696</v>
      </c>
      <c r="E7425" s="30">
        <f>MONTH(FACTURACION[[#This Row],[MES]]&amp;1)</f>
        <v>7</v>
      </c>
      <c r="F7425" s="223">
        <f>DATE(FACTURACION[[#This Row],[AÑO]],FACTURACION[[#This Row],[Mes numero]],1)</f>
        <v>44378</v>
      </c>
      <c r="G7425" s="155" t="s">
        <v>5956</v>
      </c>
      <c r="H7425" s="25">
        <v>822001073</v>
      </c>
      <c r="I7425" s="44" t="str">
        <f>+VLOOKUP(FACTURACION[[#This Row],[NIT]],TABLACLIENTE,2,FALSE)</f>
        <v>MADIGAS INGENIEROS S.A. E.S.P.</v>
      </c>
      <c r="J7425" s="156" t="s">
        <v>20</v>
      </c>
      <c r="K7425" s="44" t="str">
        <f>+VLOOKUP(FACTURACION[[#This Row],[REFERENCIA]],CODINV,2,FALSE)</f>
        <v xml:space="preserve">MEDIDOR AC-250 C: 3/4" CON CONECTORES </v>
      </c>
      <c r="L7425" s="44" t="str">
        <f>IF(VLOOKUP(FACTURACION[[#This Row],[REFERENCIA]],CODINV,3,FALSE)=0,"",VLOOKUP(FACTURACION[[#This Row],[REFERENCIA]],CODINV,3,FALSE))</f>
        <v/>
      </c>
      <c r="M7425" s="44" t="str">
        <f>+VLOOKUP(FACTURACION[[#This Row],[REFERENCIA]],CODINV,4,FALSE)</f>
        <v>MEDIDORES</v>
      </c>
      <c r="N7425" s="44" t="str">
        <f>+VLOOKUP(FACTURACION[[#This Row],[REFERENCIA]],CODINV,5,FALSE)</f>
        <v>HONEYWELL</v>
      </c>
      <c r="O7425" s="156">
        <v>2</v>
      </c>
      <c r="P7425" s="151">
        <v>455212</v>
      </c>
      <c r="Q7425" s="48">
        <f>+FACTURACION[[#This Row],[CANTIDAD]]*FACTURACION[[#This Row],[VR UNITARIO]]/1000</f>
        <v>910.42399999999998</v>
      </c>
      <c r="R7425" s="44" t="str">
        <f>+VLOOKUP(FACTURACION[[#This Row],[NIT]],TABLACLIENTE,5,FALSE)</f>
        <v>ACACIAS</v>
      </c>
    </row>
    <row r="7426" spans="3:18" ht="15">
      <c r="C7426" s="29">
        <v>2021</v>
      </c>
      <c r="D7426" s="30" t="s">
        <v>696</v>
      </c>
      <c r="E7426" s="30">
        <f>MONTH(FACTURACION[[#This Row],[MES]]&amp;1)</f>
        <v>7</v>
      </c>
      <c r="F7426" s="223">
        <f>DATE(FACTURACION[[#This Row],[AÑO]],FACTURACION[[#This Row],[Mes numero]],1)</f>
        <v>44378</v>
      </c>
      <c r="G7426" s="155" t="s">
        <v>5957</v>
      </c>
      <c r="H7426" s="25">
        <v>822001073</v>
      </c>
      <c r="I7426" s="44" t="str">
        <f>+VLOOKUP(FACTURACION[[#This Row],[NIT]],TABLACLIENTE,2,FALSE)</f>
        <v>MADIGAS INGENIEROS S.A. E.S.P.</v>
      </c>
      <c r="J7426" s="156" t="s">
        <v>20</v>
      </c>
      <c r="K7426" s="44" t="str">
        <f>+VLOOKUP(FACTURACION[[#This Row],[REFERENCIA]],CODINV,2,FALSE)</f>
        <v xml:space="preserve">MEDIDOR AC-250 C: 3/4" CON CONECTORES </v>
      </c>
      <c r="L7426" s="44" t="str">
        <f>IF(VLOOKUP(FACTURACION[[#This Row],[REFERENCIA]],CODINV,3,FALSE)=0,"",VLOOKUP(FACTURACION[[#This Row],[REFERENCIA]],CODINV,3,FALSE))</f>
        <v/>
      </c>
      <c r="M7426" s="44" t="str">
        <f>+VLOOKUP(FACTURACION[[#This Row],[REFERENCIA]],CODINV,4,FALSE)</f>
        <v>MEDIDORES</v>
      </c>
      <c r="N7426" s="44" t="str">
        <f>+VLOOKUP(FACTURACION[[#This Row],[REFERENCIA]],CODINV,5,FALSE)</f>
        <v>HONEYWELL</v>
      </c>
      <c r="O7426" s="156">
        <v>3</v>
      </c>
      <c r="P7426" s="151">
        <v>455212</v>
      </c>
      <c r="Q7426" s="48">
        <f>+FACTURACION[[#This Row],[CANTIDAD]]*FACTURACION[[#This Row],[VR UNITARIO]]/1000</f>
        <v>1365.636</v>
      </c>
      <c r="R7426" s="44" t="str">
        <f>+VLOOKUP(FACTURACION[[#This Row],[NIT]],TABLACLIENTE,5,FALSE)</f>
        <v>ACACIAS</v>
      </c>
    </row>
    <row r="7427" spans="3:18" ht="15">
      <c r="C7427" s="29">
        <v>2021</v>
      </c>
      <c r="D7427" s="30" t="s">
        <v>696</v>
      </c>
      <c r="E7427" s="30">
        <f>MONTH(FACTURACION[[#This Row],[MES]]&amp;1)</f>
        <v>7</v>
      </c>
      <c r="F7427" s="223">
        <f>DATE(FACTURACION[[#This Row],[AÑO]],FACTURACION[[#This Row],[Mes numero]],1)</f>
        <v>44378</v>
      </c>
      <c r="G7427" s="155" t="s">
        <v>5957</v>
      </c>
      <c r="H7427" s="25">
        <v>822001073</v>
      </c>
      <c r="I7427" s="44" t="str">
        <f>+VLOOKUP(FACTURACION[[#This Row],[NIT]],TABLACLIENTE,2,FALSE)</f>
        <v>MADIGAS INGENIEROS S.A. E.S.P.</v>
      </c>
      <c r="J7427" s="156" t="s">
        <v>28</v>
      </c>
      <c r="K7427" s="44" t="str">
        <f>+VLOOKUP(FACTURACION[[#This Row],[REFERENCIA]],CODINV,2,FALSE)</f>
        <v>REGULADOR SR 113 3/4 R: 7-12 O:1/4</v>
      </c>
      <c r="L7427" s="44" t="str">
        <f>IF(VLOOKUP(FACTURACION[[#This Row],[REFERENCIA]],CODINV,3,FALSE)=0,"",VLOOKUP(FACTURACION[[#This Row],[REFERENCIA]],CODINV,3,FALSE))</f>
        <v/>
      </c>
      <c r="M7427" s="44" t="str">
        <f>+VLOOKUP(FACTURACION[[#This Row],[REFERENCIA]],CODINV,4,FALSE)</f>
        <v>REGULADORES</v>
      </c>
      <c r="N7427" s="44" t="str">
        <f>+VLOOKUP(FACTURACION[[#This Row],[REFERENCIA]],CODINV,5,FALSE)</f>
        <v>HONEYWELL</v>
      </c>
      <c r="O7427" s="156">
        <v>3</v>
      </c>
      <c r="P7427" s="151">
        <v>151500</v>
      </c>
      <c r="Q7427" s="48">
        <f>+FACTURACION[[#This Row],[CANTIDAD]]*FACTURACION[[#This Row],[VR UNITARIO]]/1000</f>
        <v>454.5</v>
      </c>
      <c r="R7427" s="44" t="str">
        <f>+VLOOKUP(FACTURACION[[#This Row],[NIT]],TABLACLIENTE,5,FALSE)</f>
        <v>ACACIAS</v>
      </c>
    </row>
    <row r="7428" spans="3:18" ht="15">
      <c r="C7428" s="29">
        <v>2021</v>
      </c>
      <c r="D7428" s="30" t="s">
        <v>696</v>
      </c>
      <c r="E7428" s="30">
        <f>MONTH(FACTURACION[[#This Row],[MES]]&amp;1)</f>
        <v>7</v>
      </c>
      <c r="F7428" s="223">
        <f>DATE(FACTURACION[[#This Row],[AÑO]],FACTURACION[[#This Row],[Mes numero]],1)</f>
        <v>44378</v>
      </c>
      <c r="G7428" s="155" t="s">
        <v>5958</v>
      </c>
      <c r="H7428" s="25">
        <v>800167643</v>
      </c>
      <c r="I7428" s="44" t="str">
        <f>+VLOOKUP(FACTURACION[[#This Row],[NIT]],TABLACLIENTE,2,FALSE)</f>
        <v>GASES DE OCCIDENTE S.A. E.S.P. (GDO)</v>
      </c>
      <c r="J7428" s="156" t="s">
        <v>5966</v>
      </c>
      <c r="K7428" s="44" t="str">
        <f>+VLOOKUP(FACTURACION[[#This Row],[REFERENCIA]],CODINV,2,FALSE)</f>
        <v>COUPLING TAPON ELSTER 1/2 IPS</v>
      </c>
      <c r="L7428" s="44" t="str">
        <f>IF(VLOOKUP(FACTURACION[[#This Row],[REFERENCIA]],CODINV,3,FALSE)=0,"",VLOOKUP(FACTURACION[[#This Row],[REFERENCIA]],CODINV,3,FALSE))</f>
        <v/>
      </c>
      <c r="M7428" s="44" t="str">
        <f>+VLOOKUP(FACTURACION[[#This Row],[REFERENCIA]],CODINV,4,FALSE)</f>
        <v>REPUESTOS Y ACCESORIOS</v>
      </c>
      <c r="N7428" s="44" t="str">
        <f>+VLOOKUP(FACTURACION[[#This Row],[REFERENCIA]],CODINV,5,FALSE)</f>
        <v>HONEYWELL</v>
      </c>
      <c r="O7428" s="156">
        <v>50</v>
      </c>
      <c r="P7428" s="151">
        <v>33909.919999999998</v>
      </c>
      <c r="Q7428" s="48">
        <f>+FACTURACION[[#This Row],[CANTIDAD]]*FACTURACION[[#This Row],[VR UNITARIO]]/1000</f>
        <v>1695.4960000000001</v>
      </c>
      <c r="R7428" s="44" t="str">
        <f>+VLOOKUP(FACTURACION[[#This Row],[NIT]],TABLACLIENTE,5,FALSE)</f>
        <v>CALI</v>
      </c>
    </row>
    <row r="7429" spans="3:18" ht="15">
      <c r="C7429" s="29">
        <v>2021</v>
      </c>
      <c r="D7429" s="30" t="s">
        <v>696</v>
      </c>
      <c r="E7429" s="30">
        <f>MONTH(FACTURACION[[#This Row],[MES]]&amp;1)</f>
        <v>7</v>
      </c>
      <c r="F7429" s="223">
        <f>DATE(FACTURACION[[#This Row],[AÑO]],FACTURACION[[#This Row],[Mes numero]],1)</f>
        <v>44378</v>
      </c>
      <c r="G7429" s="155" t="s">
        <v>5959</v>
      </c>
      <c r="H7429" s="2">
        <v>890101691</v>
      </c>
      <c r="I7429" s="44" t="str">
        <f>+VLOOKUP(FACTURACION[[#This Row],[NIT]],TABLACLIENTE,2,FALSE)</f>
        <v>GASES DEL CARIBE S.A.E.S.P. (GASCARIBE S.A E.S.P.)</v>
      </c>
      <c r="J7429" s="156" t="s">
        <v>23</v>
      </c>
      <c r="K7429" s="44" t="str">
        <f>+VLOOKUP(FACTURACION[[#This Row],[REFERENCIA]],CODINV,2,FALSE)</f>
        <v>MEDIDOR AL-800 C:1 1/2" MAOP 20 PSIG CON CONECTORES</v>
      </c>
      <c r="L7429" s="44" t="str">
        <f>IF(VLOOKUP(FACTURACION[[#This Row],[REFERENCIA]],CODINV,3,FALSE)=0,"",VLOOKUP(FACTURACION[[#This Row],[REFERENCIA]],CODINV,3,FALSE))</f>
        <v/>
      </c>
      <c r="M7429" s="44" t="str">
        <f>+VLOOKUP(FACTURACION[[#This Row],[REFERENCIA]],CODINV,4,FALSE)</f>
        <v>MEDIDORES</v>
      </c>
      <c r="N7429" s="44" t="str">
        <f>+VLOOKUP(FACTURACION[[#This Row],[REFERENCIA]],CODINV,5,FALSE)</f>
        <v>HONEYWELL</v>
      </c>
      <c r="O7429" s="156">
        <v>1</v>
      </c>
      <c r="P7429" s="151">
        <v>2034580</v>
      </c>
      <c r="Q7429" s="48">
        <f>+FACTURACION[[#This Row],[CANTIDAD]]*FACTURACION[[#This Row],[VR UNITARIO]]/1000</f>
        <v>2034.58</v>
      </c>
      <c r="R7429" s="44" t="str">
        <f>+VLOOKUP(FACTURACION[[#This Row],[NIT]],TABLACLIENTE,5,FALSE)</f>
        <v>BARRANQUILLA</v>
      </c>
    </row>
    <row r="7430" spans="3:18" ht="15">
      <c r="C7430" s="29">
        <v>2021</v>
      </c>
      <c r="D7430" s="30" t="s">
        <v>696</v>
      </c>
      <c r="E7430" s="30">
        <f>MONTH(FACTURACION[[#This Row],[MES]]&amp;1)</f>
        <v>7</v>
      </c>
      <c r="F7430" s="223">
        <f>DATE(FACTURACION[[#This Row],[AÑO]],FACTURACION[[#This Row],[Mes numero]],1)</f>
        <v>44378</v>
      </c>
      <c r="G7430" s="155" t="s">
        <v>5960</v>
      </c>
      <c r="H7430" s="2">
        <v>800218682</v>
      </c>
      <c r="I7430" s="44" t="str">
        <f>+VLOOKUP(FACTURACION[[#This Row],[NIT]],TABLACLIENTE,2,FALSE)</f>
        <v>GASES DEL CUSIANA S.A E.S.P. (CUSIANAGAS S.A E.S.P)</v>
      </c>
      <c r="J7430" s="156" t="s">
        <v>1697</v>
      </c>
      <c r="K7430" s="44" t="str">
        <f>+VLOOKUP(FACTURACION[[#This Row],[REFERENCIA]],CODINV,2,FALSE)</f>
        <v>MEDIDOR AC-250 NXS</v>
      </c>
      <c r="L7430" s="44" t="str">
        <f>IF(VLOOKUP(FACTURACION[[#This Row],[REFERENCIA]],CODINV,3,FALSE)=0,"",VLOOKUP(FACTURACION[[#This Row],[REFERENCIA]],CODINV,3,FALSE))</f>
        <v/>
      </c>
      <c r="M7430" s="44" t="str">
        <f>+VLOOKUP(FACTURACION[[#This Row],[REFERENCIA]],CODINV,4,FALSE)</f>
        <v>MEDIDORES</v>
      </c>
      <c r="N7430" s="44" t="str">
        <f>+VLOOKUP(FACTURACION[[#This Row],[REFERENCIA]],CODINV,5,FALSE)</f>
        <v>HONEYWELL</v>
      </c>
      <c r="O7430" s="156">
        <v>1</v>
      </c>
      <c r="P7430" s="151">
        <v>696874</v>
      </c>
      <c r="Q7430" s="48">
        <f>+FACTURACION[[#This Row],[CANTIDAD]]*FACTURACION[[#This Row],[VR UNITARIO]]/1000</f>
        <v>696.87400000000002</v>
      </c>
      <c r="R7430" s="44" t="str">
        <f>+VLOOKUP(FACTURACION[[#This Row],[NIT]],TABLACLIENTE,5,FALSE)</f>
        <v>YOPAL</v>
      </c>
    </row>
    <row r="7431" spans="3:18" ht="15">
      <c r="C7431" s="29">
        <v>2021</v>
      </c>
      <c r="D7431" s="30" t="s">
        <v>696</v>
      </c>
      <c r="E7431" s="30">
        <f>MONTH(FACTURACION[[#This Row],[MES]]&amp;1)</f>
        <v>7</v>
      </c>
      <c r="F7431" s="223">
        <f>DATE(FACTURACION[[#This Row],[AÑO]],FACTURACION[[#This Row],[Mes numero]],1)</f>
        <v>44378</v>
      </c>
      <c r="G7431" s="155" t="s">
        <v>5961</v>
      </c>
      <c r="H7431" s="2">
        <v>900569327</v>
      </c>
      <c r="I7431" s="44" t="str">
        <f>+VLOOKUP(FACTURACION[[#This Row],[NIT]],TABLACLIENTE,2,FALSE)</f>
        <v>ICG SERVICE SAS</v>
      </c>
      <c r="J7431" s="156" t="s">
        <v>5</v>
      </c>
      <c r="K7431" s="44" t="str">
        <f>+VLOOKUP(FACTURACION[[#This Row],[REFERENCIA]],CODINV,2,FALSE)</f>
        <v>REG. 1800 CPB2 1 1-4· O: 5/16" R: STD</v>
      </c>
      <c r="L7431" s="44" t="str">
        <f>IF(VLOOKUP(FACTURACION[[#This Row],[REFERENCIA]],CODINV,3,FALSE)=0,"",VLOOKUP(FACTURACION[[#This Row],[REFERENCIA]],CODINV,3,FALSE))</f>
        <v/>
      </c>
      <c r="M7431" s="44" t="str">
        <f>+VLOOKUP(FACTURACION[[#This Row],[REFERENCIA]],CODINV,4,FALSE)</f>
        <v>REGULADORES</v>
      </c>
      <c r="N7431" s="44" t="str">
        <f>+VLOOKUP(FACTURACION[[#This Row],[REFERENCIA]],CODINV,5,FALSE)</f>
        <v>HONEYWELL</v>
      </c>
      <c r="O7431" s="156">
        <v>7</v>
      </c>
      <c r="P7431" s="151">
        <v>710000</v>
      </c>
      <c r="Q7431" s="48">
        <f>+FACTURACION[[#This Row],[CANTIDAD]]*FACTURACION[[#This Row],[VR UNITARIO]]/1000</f>
        <v>4970</v>
      </c>
      <c r="R7431" s="44" t="str">
        <f>+VLOOKUP(FACTURACION[[#This Row],[NIT]],TABLACLIENTE,5,FALSE)</f>
        <v>BOGOTÁ D.C.</v>
      </c>
    </row>
    <row r="7432" spans="3:18" ht="15">
      <c r="C7432" s="29">
        <v>2021</v>
      </c>
      <c r="D7432" s="30" t="s">
        <v>696</v>
      </c>
      <c r="E7432" s="30">
        <f>MONTH(FACTURACION[[#This Row],[MES]]&amp;1)</f>
        <v>7</v>
      </c>
      <c r="F7432" s="223">
        <f>DATE(FACTURACION[[#This Row],[AÑO]],FACTURACION[[#This Row],[Mes numero]],1)</f>
        <v>44378</v>
      </c>
      <c r="G7432" s="155" t="s">
        <v>5962</v>
      </c>
      <c r="H7432" s="25">
        <v>900134459</v>
      </c>
      <c r="I7432" s="44" t="str">
        <f>+VLOOKUP(FACTURACION[[#This Row],[NIT]],TABLACLIENTE,2,FALSE)</f>
        <v>TRANSPORTADORA DE GAS INTERNACIONAL S.A. ESP (TGI S.A. E.S.P.)</v>
      </c>
      <c r="J7432" s="156" t="s">
        <v>132</v>
      </c>
      <c r="K7432" s="44" t="str">
        <f>+VLOOKUP(FACTURACION[[#This Row],[REFERENCIA]],CODINV,2,FALSE)</f>
        <v>KIT REPARACION BUNA N 80</v>
      </c>
      <c r="L7432" s="44" t="str">
        <f>IF(VLOOKUP(FACTURACION[[#This Row],[REFERENCIA]],CODINV,3,FALSE)=0,"",VLOOKUP(FACTURACION[[#This Row],[REFERENCIA]],CODINV,3,FALSE))</f>
        <v>73914K010</v>
      </c>
      <c r="M7432" s="44" t="str">
        <f>+VLOOKUP(FACTURACION[[#This Row],[REFERENCIA]],CODINV,4,FALSE)</f>
        <v>REPUESTOS Y ACCESORIOS</v>
      </c>
      <c r="N7432" s="44" t="str">
        <f>+VLOOKUP(FACTURACION[[#This Row],[REFERENCIA]],CODINV,5,FALSE)</f>
        <v>HONEYWELL</v>
      </c>
      <c r="O7432" s="156">
        <v>24</v>
      </c>
      <c r="P7432" s="151">
        <v>189682</v>
      </c>
      <c r="Q7432" s="48">
        <f>+FACTURACION[[#This Row],[CANTIDAD]]*FACTURACION[[#This Row],[VR UNITARIO]]/1000</f>
        <v>4552.3680000000004</v>
      </c>
      <c r="R7432" s="44" t="str">
        <f>+VLOOKUP(FACTURACION[[#This Row],[NIT]],TABLACLIENTE,5,FALSE)</f>
        <v>BOGOTÁ D.C.</v>
      </c>
    </row>
    <row r="7433" spans="3:18" ht="15">
      <c r="C7433" s="29">
        <v>2021</v>
      </c>
      <c r="D7433" s="30" t="s">
        <v>696</v>
      </c>
      <c r="E7433" s="30">
        <f>MONTH(FACTURACION[[#This Row],[MES]]&amp;1)</f>
        <v>7</v>
      </c>
      <c r="F7433" s="223">
        <f>DATE(FACTURACION[[#This Row],[AÑO]],FACTURACION[[#This Row],[Mes numero]],1)</f>
        <v>44378</v>
      </c>
      <c r="G7433" s="155" t="s">
        <v>5963</v>
      </c>
      <c r="H7433" s="25">
        <v>900520280</v>
      </c>
      <c r="I7433" s="44" t="str">
        <f>+VLOOKUP(FACTURACION[[#This Row],[NIT]],TABLACLIENTE,2,FALSE)</f>
        <v>ENERGY SOLUTION SERVICES SAS</v>
      </c>
      <c r="J7433" s="156" t="s">
        <v>469</v>
      </c>
      <c r="K7433" s="44" t="str">
        <f>+VLOOKUP(FACTURACION[[#This Row],[REFERENCIA]],CODINV,2,FALSE)</f>
        <v>VALVULA DE ALIVIO EXTERNA 1 1/4"</v>
      </c>
      <c r="L7433" s="44" t="str">
        <f>IF(VLOOKUP(FACTURACION[[#This Row],[REFERENCIA]],CODINV,3,FALSE)=0,"",VLOOKUP(FACTURACION[[#This Row],[REFERENCIA]],CODINV,3,FALSE))</f>
        <v>3132G</v>
      </c>
      <c r="M7433" s="44" t="str">
        <f>+VLOOKUP(FACTURACION[[#This Row],[REFERENCIA]],CODINV,4,FALSE)</f>
        <v>VÁLVULAS Y MULTIVÁLVULAS</v>
      </c>
      <c r="N7433" s="44" t="str">
        <f>+VLOOKUP(FACTURACION[[#This Row],[REFERENCIA]],CODINV,5,FALSE)</f>
        <v>REGO</v>
      </c>
      <c r="O7433" s="156">
        <v>3</v>
      </c>
      <c r="P7433" s="151">
        <v>507700</v>
      </c>
      <c r="Q7433" s="48">
        <f>+FACTURACION[[#This Row],[CANTIDAD]]*FACTURACION[[#This Row],[VR UNITARIO]]/1000</f>
        <v>1523.1</v>
      </c>
      <c r="R7433" s="44" t="str">
        <f>+VLOOKUP(FACTURACION[[#This Row],[NIT]],TABLACLIENTE,5,FALSE)</f>
        <v>BOGOTÁ D.C.</v>
      </c>
    </row>
    <row r="7434" spans="3:18" ht="15">
      <c r="C7434" s="29">
        <v>2021</v>
      </c>
      <c r="D7434" s="30" t="s">
        <v>696</v>
      </c>
      <c r="E7434" s="30">
        <f>MONTH(FACTURACION[[#This Row],[MES]]&amp;1)</f>
        <v>7</v>
      </c>
      <c r="F7434" s="223">
        <f>DATE(FACTURACION[[#This Row],[AÑO]],FACTURACION[[#This Row],[Mes numero]],1)</f>
        <v>44378</v>
      </c>
      <c r="G7434" s="155" t="s">
        <v>5963</v>
      </c>
      <c r="H7434" s="25">
        <v>900520280</v>
      </c>
      <c r="I7434" s="44" t="str">
        <f>+VLOOKUP(FACTURACION[[#This Row],[NIT]],TABLACLIENTE,2,FALSE)</f>
        <v>ENERGY SOLUTION SERVICES SAS</v>
      </c>
      <c r="J7434" s="156" t="s">
        <v>31</v>
      </c>
      <c r="K7434" s="44" t="str">
        <f>+VLOOKUP(FACTURACION[[#This Row],[REFERENCIA]],CODINV,2,FALSE)</f>
        <v>KIT DE RETORNO PARA MULTIVALVULA</v>
      </c>
      <c r="L7434" s="44" t="str">
        <f>IF(VLOOKUP(FACTURACION[[#This Row],[REFERENCIA]],CODINV,3,FALSE)=0,"",VLOOKUP(FACTURACION[[#This Row],[REFERENCIA]],CODINV,3,FALSE))</f>
        <v>8475-51A</v>
      </c>
      <c r="M7434" s="44" t="str">
        <f>+VLOOKUP(FACTURACION[[#This Row],[REFERENCIA]],CODINV,4,FALSE)</f>
        <v>REPUESTOS Y ACCESORIOS</v>
      </c>
      <c r="N7434" s="44" t="str">
        <f>+VLOOKUP(FACTURACION[[#This Row],[REFERENCIA]],CODINV,5,FALSE)</f>
        <v>REGO</v>
      </c>
      <c r="O7434" s="156">
        <v>1</v>
      </c>
      <c r="P7434" s="151">
        <v>85870.25</v>
      </c>
      <c r="Q7434" s="48">
        <f>+FACTURACION[[#This Row],[CANTIDAD]]*FACTURACION[[#This Row],[VR UNITARIO]]/1000</f>
        <v>85.870249999999999</v>
      </c>
      <c r="R7434" s="44" t="str">
        <f>+VLOOKUP(FACTURACION[[#This Row],[NIT]],TABLACLIENTE,5,FALSE)</f>
        <v>BOGOTÁ D.C.</v>
      </c>
    </row>
    <row r="7435" spans="3:18" ht="15">
      <c r="C7435" s="29">
        <v>2021</v>
      </c>
      <c r="D7435" s="30" t="s">
        <v>696</v>
      </c>
      <c r="E7435" s="30">
        <f>MONTH(FACTURACION[[#This Row],[MES]]&amp;1)</f>
        <v>7</v>
      </c>
      <c r="F7435" s="223">
        <f>DATE(FACTURACION[[#This Row],[AÑO]],FACTURACION[[#This Row],[Mes numero]],1)</f>
        <v>44378</v>
      </c>
      <c r="G7435" s="155" t="s">
        <v>5963</v>
      </c>
      <c r="H7435" s="25">
        <v>900520280</v>
      </c>
      <c r="I7435" s="44" t="str">
        <f>+VLOOKUP(FACTURACION[[#This Row],[NIT]],TABLACLIENTE,2,FALSE)</f>
        <v>ENERGY SOLUTION SERVICES SAS</v>
      </c>
      <c r="J7435" s="156" t="s">
        <v>944</v>
      </c>
      <c r="K7435" s="44" t="str">
        <f>+VLOOKUP(FACTURACION[[#This Row],[REFERENCIA]],CODINV,2,FALSE)</f>
        <v>VALVULA DE VAPOR 3/4"</v>
      </c>
      <c r="L7435" s="44" t="str">
        <f>IF(VLOOKUP(FACTURACION[[#This Row],[REFERENCIA]],CODINV,3,FALSE)=0,"",VLOOKUP(FACTURACION[[#This Row],[REFERENCIA]],CODINV,3,FALSE))</f>
        <v>7573D</v>
      </c>
      <c r="M7435" s="44" t="str">
        <f>+VLOOKUP(FACTURACION[[#This Row],[REFERENCIA]],CODINV,4,FALSE)</f>
        <v>VÁLVULAS Y MULTIVÁLVULAS</v>
      </c>
      <c r="N7435" s="44" t="str">
        <f>+VLOOKUP(FACTURACION[[#This Row],[REFERENCIA]],CODINV,5,FALSE)</f>
        <v>REGO</v>
      </c>
      <c r="O7435" s="156">
        <v>1</v>
      </c>
      <c r="P7435" s="151">
        <v>39207.230000000003</v>
      </c>
      <c r="Q7435" s="48">
        <f>+FACTURACION[[#This Row],[CANTIDAD]]*FACTURACION[[#This Row],[VR UNITARIO]]/1000</f>
        <v>39.207230000000003</v>
      </c>
      <c r="R7435" s="44" t="str">
        <f>+VLOOKUP(FACTURACION[[#This Row],[NIT]],TABLACLIENTE,5,FALSE)</f>
        <v>BOGOTÁ D.C.</v>
      </c>
    </row>
    <row r="7436" spans="3:18" ht="15">
      <c r="C7436" s="29">
        <v>2021</v>
      </c>
      <c r="D7436" s="30" t="s">
        <v>696</v>
      </c>
      <c r="E7436" s="30">
        <f>MONTH(FACTURACION[[#This Row],[MES]]&amp;1)</f>
        <v>7</v>
      </c>
      <c r="F7436" s="223">
        <f>DATE(FACTURACION[[#This Row],[AÑO]],FACTURACION[[#This Row],[Mes numero]],1)</f>
        <v>44378</v>
      </c>
      <c r="G7436" s="155" t="s">
        <v>5964</v>
      </c>
      <c r="H7436" s="25">
        <v>901243308</v>
      </c>
      <c r="I7436" s="44" t="str">
        <f>+VLOOKUP(FACTURACION[[#This Row],[NIT]],TABLACLIENTE,2,FALSE)</f>
        <v>GRUPO ALOSAN S.A.S.</v>
      </c>
      <c r="J7436" s="156" t="s">
        <v>708</v>
      </c>
      <c r="K7436" s="44" t="str">
        <f>+VLOOKUP(FACTURACION[[#This Row],[REFERENCIA]],CODINV,2,FALSE)</f>
        <v>REGULADOR PRIMERA ETAPA 1-15 PSI A1/4 NPT</v>
      </c>
      <c r="L7436" s="44" t="str">
        <f>IF(VLOOKUP(FACTURACION[[#This Row],[REFERENCIA]],CODINV,3,FALSE)=0,"",VLOOKUP(FACTURACION[[#This Row],[REFERENCIA]],CODINV,3,FALSE))</f>
        <v>902</v>
      </c>
      <c r="M7436" s="44" t="str">
        <f>+VLOOKUP(FACTURACION[[#This Row],[REFERENCIA]],CODINV,4,FALSE)</f>
        <v>REGULADORES</v>
      </c>
      <c r="N7436" s="44" t="str">
        <f>+VLOOKUP(FACTURACION[[#This Row],[REFERENCIA]],CODINV,5,FALSE)</f>
        <v>CAVAGNA</v>
      </c>
      <c r="O7436" s="156">
        <v>10</v>
      </c>
      <c r="P7436" s="151">
        <v>105000</v>
      </c>
      <c r="Q7436" s="48">
        <f>+FACTURACION[[#This Row],[CANTIDAD]]*FACTURACION[[#This Row],[VR UNITARIO]]/1000</f>
        <v>1050</v>
      </c>
      <c r="R7436" s="44" t="str">
        <f>+VLOOKUP(FACTURACION[[#This Row],[NIT]],TABLACLIENTE,5,FALSE)</f>
        <v>BOGOTÁ D.C.</v>
      </c>
    </row>
    <row r="7437" spans="3:18" ht="15">
      <c r="C7437" s="29">
        <v>2021</v>
      </c>
      <c r="D7437" s="30" t="s">
        <v>696</v>
      </c>
      <c r="E7437" s="30">
        <f>MONTH(FACTURACION[[#This Row],[MES]]&amp;1)</f>
        <v>7</v>
      </c>
      <c r="F7437" s="223">
        <f>DATE(FACTURACION[[#This Row],[AÑO]],FACTURACION[[#This Row],[Mes numero]],1)</f>
        <v>44378</v>
      </c>
      <c r="G7437" s="155" t="s">
        <v>5965</v>
      </c>
      <c r="H7437" s="25">
        <v>900520280</v>
      </c>
      <c r="I7437" s="44" t="str">
        <f>+VLOOKUP(FACTURACION[[#This Row],[NIT]],TABLACLIENTE,2,FALSE)</f>
        <v>ENERGY SOLUTION SERVICES SAS</v>
      </c>
      <c r="J7437" s="156" t="s">
        <v>751</v>
      </c>
      <c r="K7437" s="44" t="str">
        <f>+VLOOKUP(FACTURACION[[#This Row],[REFERENCIA]],CODINV,2,FALSE)</f>
        <v>REGULADOR ALTA PRESION 1/4" NPT 1-15 PSI</v>
      </c>
      <c r="L7437" s="44" t="str">
        <f>IF(VLOOKUP(FACTURACION[[#This Row],[REFERENCIA]],CODINV,3,FALSE)=0,"",VLOOKUP(FACTURACION[[#This Row],[REFERENCIA]],CODINV,3,FALSE))</f>
        <v>597FA</v>
      </c>
      <c r="M7437" s="44" t="str">
        <f>+VLOOKUP(FACTURACION[[#This Row],[REFERENCIA]],CODINV,4,FALSE)</f>
        <v>REGULADORES</v>
      </c>
      <c r="N7437" s="44" t="str">
        <f>+VLOOKUP(FACTURACION[[#This Row],[REFERENCIA]],CODINV,5,FALSE)</f>
        <v>REGO</v>
      </c>
      <c r="O7437" s="156">
        <v>1</v>
      </c>
      <c r="P7437" s="151">
        <v>157000</v>
      </c>
      <c r="Q7437" s="48">
        <f>+FACTURACION[[#This Row],[CANTIDAD]]*FACTURACION[[#This Row],[VR UNITARIO]]/1000</f>
        <v>157</v>
      </c>
      <c r="R7437" s="44" t="str">
        <f>+VLOOKUP(FACTURACION[[#This Row],[NIT]],TABLACLIENTE,5,FALSE)</f>
        <v>BOGOTÁ D.C.</v>
      </c>
    </row>
    <row r="7438" spans="3:18" ht="15">
      <c r="C7438" s="29">
        <v>2021</v>
      </c>
      <c r="D7438" s="30" t="s">
        <v>696</v>
      </c>
      <c r="E7438" s="30">
        <f>MONTH(FACTURACION[[#This Row],[MES]]&amp;1)</f>
        <v>7</v>
      </c>
      <c r="F7438" s="223">
        <f>DATE(FACTURACION[[#This Row],[AÑO]],FACTURACION[[#This Row],[Mes numero]],1)</f>
        <v>44378</v>
      </c>
      <c r="G7438" s="155" t="s">
        <v>5965</v>
      </c>
      <c r="H7438" s="25">
        <v>900520280</v>
      </c>
      <c r="I7438" s="44" t="str">
        <f>+VLOOKUP(FACTURACION[[#This Row],[NIT]],TABLACLIENTE,2,FALSE)</f>
        <v>ENERGY SOLUTION SERVICES SAS</v>
      </c>
      <c r="J7438" s="156" t="s">
        <v>6</v>
      </c>
      <c r="K7438" s="44" t="str">
        <f>+VLOOKUP(FACTURACION[[#This Row],[REFERENCIA]],CODINV,2,FALSE)</f>
        <v>REG.1813C C:3/4" R:6-15" O:1/2</v>
      </c>
      <c r="L7438" s="44" t="str">
        <f>IF(VLOOKUP(FACTURACION[[#This Row],[REFERENCIA]],CODINV,3,FALSE)=0,"",VLOOKUP(FACTURACION[[#This Row],[REFERENCIA]],CODINV,3,FALSE))</f>
        <v/>
      </c>
      <c r="M7438" s="44" t="str">
        <f>+VLOOKUP(FACTURACION[[#This Row],[REFERENCIA]],CODINV,4,FALSE)</f>
        <v>REGULADORES</v>
      </c>
      <c r="N7438" s="44" t="str">
        <f>+VLOOKUP(FACTURACION[[#This Row],[REFERENCIA]],CODINV,5,FALSE)</f>
        <v>HONEYWELL</v>
      </c>
      <c r="O7438" s="156">
        <v>2</v>
      </c>
      <c r="P7438" s="151">
        <v>170000</v>
      </c>
      <c r="Q7438" s="48">
        <f>+FACTURACION[[#This Row],[CANTIDAD]]*FACTURACION[[#This Row],[VR UNITARIO]]/1000</f>
        <v>340</v>
      </c>
      <c r="R7438" s="44" t="str">
        <f>+VLOOKUP(FACTURACION[[#This Row],[NIT]],TABLACLIENTE,5,FALSE)</f>
        <v>BOGOTÁ D.C.</v>
      </c>
    </row>
    <row r="7439" spans="3:18" ht="15">
      <c r="C7439" s="29">
        <v>2021</v>
      </c>
      <c r="D7439" s="30" t="s">
        <v>701</v>
      </c>
      <c r="E7439" s="30">
        <f>MONTH(FACTURACION[[#This Row],[MES]]&amp;1)</f>
        <v>8</v>
      </c>
      <c r="F7439" s="223">
        <f>DATE(FACTURACION[[#This Row],[AÑO]],FACTURACION[[#This Row],[Mes numero]],1)</f>
        <v>44409</v>
      </c>
      <c r="G7439" s="155" t="s">
        <v>5970</v>
      </c>
      <c r="H7439" s="2">
        <v>800167643</v>
      </c>
      <c r="I7439" s="44" t="str">
        <f>+VLOOKUP(FACTURACION[[#This Row],[NIT]],TABLACLIENTE,2,FALSE)</f>
        <v>GASES DE OCCIDENTE S.A. E.S.P. (GDO)</v>
      </c>
      <c r="J7439" s="156" t="s">
        <v>5966</v>
      </c>
      <c r="K7439" s="44" t="str">
        <f>+VLOOKUP(FACTURACION[[#This Row],[REFERENCIA]],CODINV,2,FALSE)</f>
        <v>COUPLING TAPON ELSTER 1/2 IPS</v>
      </c>
      <c r="L7439" s="44" t="str">
        <f>IF(VLOOKUP(FACTURACION[[#This Row],[REFERENCIA]],CODINV,3,FALSE)=0,"",VLOOKUP(FACTURACION[[#This Row],[REFERENCIA]],CODINV,3,FALSE))</f>
        <v/>
      </c>
      <c r="M7439" s="44" t="str">
        <f>+VLOOKUP(FACTURACION[[#This Row],[REFERENCIA]],CODINV,4,FALSE)</f>
        <v>REPUESTOS Y ACCESORIOS</v>
      </c>
      <c r="N7439" s="44" t="str">
        <f>+VLOOKUP(FACTURACION[[#This Row],[REFERENCIA]],CODINV,5,FALSE)</f>
        <v>HONEYWELL</v>
      </c>
      <c r="O7439" s="156">
        <v>50</v>
      </c>
      <c r="P7439" s="181">
        <v>41014.42</v>
      </c>
      <c r="Q7439" s="48">
        <f>+FACTURACION[[#This Row],[CANTIDAD]]*FACTURACION[[#This Row],[VR UNITARIO]]/1000</f>
        <v>2050.721</v>
      </c>
      <c r="R7439" s="44" t="str">
        <f>+VLOOKUP(FACTURACION[[#This Row],[NIT]],TABLACLIENTE,5,FALSE)</f>
        <v>CALI</v>
      </c>
    </row>
    <row r="7440" spans="3:18" ht="15">
      <c r="C7440" s="29">
        <v>2021</v>
      </c>
      <c r="D7440" s="30" t="s">
        <v>701</v>
      </c>
      <c r="E7440" s="30">
        <f>MONTH(FACTURACION[[#This Row],[MES]]&amp;1)</f>
        <v>8</v>
      </c>
      <c r="F7440" s="223">
        <f>DATE(FACTURACION[[#This Row],[AÑO]],FACTURACION[[#This Row],[Mes numero]],1)</f>
        <v>44409</v>
      </c>
      <c r="G7440" s="155" t="s">
        <v>5971</v>
      </c>
      <c r="H7440" s="2">
        <v>890501073</v>
      </c>
      <c r="I7440" s="44" t="str">
        <f>+VLOOKUP(FACTURACION[[#This Row],[NIT]],TABLACLIENTE,2,FALSE)</f>
        <v>COMERCIAL INDUSTRIAL NACIONAL S.A. CINSA</v>
      </c>
      <c r="J7440" s="156" t="s">
        <v>232</v>
      </c>
      <c r="K7440" s="44" t="str">
        <f>+VLOOKUP(FACTURACION[[#This Row],[REFERENCIA]],CODINV,2,FALSE)</f>
        <v>TAPA ACME 1 3/4"</v>
      </c>
      <c r="L7440" s="44" t="str">
        <f>IF(VLOOKUP(FACTURACION[[#This Row],[REFERENCIA]],CODINV,3,FALSE)=0,"",VLOOKUP(FACTURACION[[#This Row],[REFERENCIA]],CODINV,3,FALSE))</f>
        <v>3175P</v>
      </c>
      <c r="M7440" s="44" t="str">
        <f>+VLOOKUP(FACTURACION[[#This Row],[REFERENCIA]],CODINV,4,FALSE)</f>
        <v>REPUESTOS Y ACCESORIOS</v>
      </c>
      <c r="N7440" s="44" t="str">
        <f>+VLOOKUP(FACTURACION[[#This Row],[REFERENCIA]],CODINV,5,FALSE)</f>
        <v>REGO</v>
      </c>
      <c r="O7440" s="156">
        <v>2</v>
      </c>
      <c r="P7440" s="181">
        <v>95376.31</v>
      </c>
      <c r="Q7440" s="48">
        <f>+FACTURACION[[#This Row],[CANTIDAD]]*FACTURACION[[#This Row],[VR UNITARIO]]/1000</f>
        <v>190.75262000000001</v>
      </c>
      <c r="R7440" s="44" t="str">
        <f>+VLOOKUP(FACTURACION[[#This Row],[NIT]],TABLACLIENTE,5,FALSE)</f>
        <v>CUCUTA</v>
      </c>
    </row>
    <row r="7441" spans="3:18" ht="15">
      <c r="C7441" s="29">
        <v>2021</v>
      </c>
      <c r="D7441" s="30" t="s">
        <v>701</v>
      </c>
      <c r="E7441" s="30">
        <f>MONTH(FACTURACION[[#This Row],[MES]]&amp;1)</f>
        <v>8</v>
      </c>
      <c r="F7441" s="223">
        <f>DATE(FACTURACION[[#This Row],[AÑO]],FACTURACION[[#This Row],[Mes numero]],1)</f>
        <v>44409</v>
      </c>
      <c r="G7441" s="155" t="s">
        <v>5971</v>
      </c>
      <c r="H7441" s="2">
        <v>890501073</v>
      </c>
      <c r="I7441" s="44" t="str">
        <f>+VLOOKUP(FACTURACION[[#This Row],[NIT]],TABLACLIENTE,2,FALSE)</f>
        <v>COMERCIAL INDUSTRIAL NACIONAL S.A. CINSA</v>
      </c>
      <c r="J7441" s="156" t="s">
        <v>51</v>
      </c>
      <c r="K7441" s="44" t="str">
        <f>+VLOOKUP(FACTURACION[[#This Row],[REFERENCIA]],CODINV,2,FALSE)</f>
        <v>DIP TUBE 60"</v>
      </c>
      <c r="L7441" s="44" t="str">
        <f>IF(VLOOKUP(FACTURACION[[#This Row],[REFERENCIA]],CODINV,3,FALSE)=0,"",VLOOKUP(FACTURACION[[#This Row],[REFERENCIA]],CODINV,3,FALSE))</f>
        <v>A9091M60</v>
      </c>
      <c r="M7441" s="44" t="str">
        <f>+VLOOKUP(FACTURACION[[#This Row],[REFERENCIA]],CODINV,4,FALSE)</f>
        <v>REPUESTOS Y ACCESORIOS</v>
      </c>
      <c r="N7441" s="44" t="str">
        <f>+VLOOKUP(FACTURACION[[#This Row],[REFERENCIA]],CODINV,5,FALSE)</f>
        <v>REGO</v>
      </c>
      <c r="O7441" s="156">
        <v>5</v>
      </c>
      <c r="P7441" s="181">
        <v>270845.05</v>
      </c>
      <c r="Q7441" s="48">
        <f>+FACTURACION[[#This Row],[CANTIDAD]]*FACTURACION[[#This Row],[VR UNITARIO]]/1000</f>
        <v>1354.22525</v>
      </c>
      <c r="R7441" s="44" t="str">
        <f>+VLOOKUP(FACTURACION[[#This Row],[NIT]],TABLACLIENTE,5,FALSE)</f>
        <v>CUCUTA</v>
      </c>
    </row>
    <row r="7442" spans="3:18" ht="15">
      <c r="C7442" s="29">
        <v>2021</v>
      </c>
      <c r="D7442" s="30" t="s">
        <v>701</v>
      </c>
      <c r="E7442" s="30">
        <f>MONTH(FACTURACION[[#This Row],[MES]]&amp;1)</f>
        <v>8</v>
      </c>
      <c r="F7442" s="223">
        <f>DATE(FACTURACION[[#This Row],[AÑO]],FACTURACION[[#This Row],[Mes numero]],1)</f>
        <v>44409</v>
      </c>
      <c r="G7442" s="155" t="s">
        <v>5971</v>
      </c>
      <c r="H7442" s="2">
        <v>890501073</v>
      </c>
      <c r="I7442" s="44" t="str">
        <f>+VLOOKUP(FACTURACION[[#This Row],[NIT]],TABLACLIENTE,2,FALSE)</f>
        <v>COMERCIAL INDUSTRIAL NACIONAL S.A. CINSA</v>
      </c>
      <c r="J7442" s="156" t="s">
        <v>5138</v>
      </c>
      <c r="K7442" s="44" t="str">
        <f>+VLOOKUP(FACTURACION[[#This Row],[REFERENCIA]],CODINV,2,FALSE)</f>
        <v>VALVULA ESV 1 1/4</v>
      </c>
      <c r="L7442" s="44" t="str">
        <f>IF(VLOOKUP(FACTURACION[[#This Row],[REFERENCIA]],CODINV,3,FALSE)=0,"",VLOOKUP(FACTURACION[[#This Row],[REFERENCIA]],CODINV,3,FALSE))</f>
        <v>3165CT</v>
      </c>
      <c r="M7442" s="44" t="str">
        <f>+VLOOKUP(FACTURACION[[#This Row],[REFERENCIA]],CODINV,4,FALSE)</f>
        <v>VÁLVULAS Y MULTIVÁLVULAS</v>
      </c>
      <c r="N7442" s="44" t="str">
        <f>+VLOOKUP(FACTURACION[[#This Row],[REFERENCIA]],CODINV,5,FALSE)</f>
        <v>REGO</v>
      </c>
      <c r="O7442" s="156">
        <v>15</v>
      </c>
      <c r="P7442" s="181">
        <v>7938.15</v>
      </c>
      <c r="Q7442" s="48">
        <f>+FACTURACION[[#This Row],[CANTIDAD]]*FACTURACION[[#This Row],[VR UNITARIO]]/1000</f>
        <v>119.07225</v>
      </c>
      <c r="R7442" s="44" t="str">
        <f>+VLOOKUP(FACTURACION[[#This Row],[NIT]],TABLACLIENTE,5,FALSE)</f>
        <v>CUCUTA</v>
      </c>
    </row>
    <row r="7443" spans="3:18" ht="15">
      <c r="C7443" s="29">
        <v>2021</v>
      </c>
      <c r="D7443" s="30" t="s">
        <v>701</v>
      </c>
      <c r="E7443" s="30">
        <f>MONTH(FACTURACION[[#This Row],[MES]]&amp;1)</f>
        <v>8</v>
      </c>
      <c r="F7443" s="223">
        <f>DATE(FACTURACION[[#This Row],[AÑO]],FACTURACION[[#This Row],[Mes numero]],1)</f>
        <v>44409</v>
      </c>
      <c r="G7443" s="155" t="s">
        <v>5971</v>
      </c>
      <c r="H7443" s="2">
        <v>890501073</v>
      </c>
      <c r="I7443" s="44" t="str">
        <f>+VLOOKUP(FACTURACION[[#This Row],[NIT]],TABLACLIENTE,2,FALSE)</f>
        <v>COMERCIAL INDUSTRIAL NACIONAL S.A. CINSA</v>
      </c>
      <c r="J7443" s="156" t="s">
        <v>74</v>
      </c>
      <c r="K7443" s="44" t="str">
        <f>+VLOOKUP(FACTURACION[[#This Row],[REFERENCIA]],CODINV,2,FALSE)</f>
        <v>VALVULA DE GLOBLO DE 1 1/4" NPT</v>
      </c>
      <c r="L7443" s="44" t="str">
        <f>IF(VLOOKUP(FACTURACION[[#This Row],[REFERENCIA]],CODINV,3,FALSE)=0,"",VLOOKUP(FACTURACION[[#This Row],[REFERENCIA]],CODINV,3,FALSE))</f>
        <v>A7509BP</v>
      </c>
      <c r="M7443" s="44" t="str">
        <f>+VLOOKUP(FACTURACION[[#This Row],[REFERENCIA]],CODINV,4,FALSE)</f>
        <v>VÁLVULAS Y MULTIVÁLVULAS</v>
      </c>
      <c r="N7443" s="44" t="str">
        <f>+VLOOKUP(FACTURACION[[#This Row],[REFERENCIA]],CODINV,5,FALSE)</f>
        <v>REGO</v>
      </c>
      <c r="O7443" s="156">
        <v>3</v>
      </c>
      <c r="P7443" s="181">
        <v>573798.15</v>
      </c>
      <c r="Q7443" s="48">
        <f>+FACTURACION[[#This Row],[CANTIDAD]]*FACTURACION[[#This Row],[VR UNITARIO]]/1000</f>
        <v>1721.3944500000002</v>
      </c>
      <c r="R7443" s="44" t="str">
        <f>+VLOOKUP(FACTURACION[[#This Row],[NIT]],TABLACLIENTE,5,FALSE)</f>
        <v>CUCUTA</v>
      </c>
    </row>
    <row r="7444" spans="3:18" ht="15">
      <c r="C7444" s="29">
        <v>2021</v>
      </c>
      <c r="D7444" s="30" t="s">
        <v>701</v>
      </c>
      <c r="E7444" s="30">
        <f>MONTH(FACTURACION[[#This Row],[MES]]&amp;1)</f>
        <v>8</v>
      </c>
      <c r="F7444" s="223">
        <f>DATE(FACTURACION[[#This Row],[AÑO]],FACTURACION[[#This Row],[Mes numero]],1)</f>
        <v>44409</v>
      </c>
      <c r="G7444" s="155" t="s">
        <v>5971</v>
      </c>
      <c r="H7444" s="2">
        <v>890501073</v>
      </c>
      <c r="I7444" s="44" t="str">
        <f>+VLOOKUP(FACTURACION[[#This Row],[NIT]],TABLACLIENTE,2,FALSE)</f>
        <v>COMERCIAL INDUSTRIAL NACIONAL S.A. CINSA</v>
      </c>
      <c r="J7444" s="156" t="s">
        <v>182</v>
      </c>
      <c r="K7444" s="44" t="str">
        <f>+VLOOKUP(FACTURACION[[#This Row],[REFERENCIA]],CODINV,2,FALSE)</f>
        <v>VALVULA DE EXCESO DE FLUJO 1 1/4"</v>
      </c>
      <c r="L7444" s="44" t="str">
        <f>IF(VLOOKUP(FACTURACION[[#This Row],[REFERENCIA]],CODINV,3,FALSE)=0,"",VLOOKUP(FACTURACION[[#This Row],[REFERENCIA]],CODINV,3,FALSE))</f>
        <v>A3282C</v>
      </c>
      <c r="M7444" s="44" t="str">
        <f>+VLOOKUP(FACTURACION[[#This Row],[REFERENCIA]],CODINV,4,FALSE)</f>
        <v>VÁLVULAS Y MULTIVÁLVULAS</v>
      </c>
      <c r="N7444" s="44" t="str">
        <f>+VLOOKUP(FACTURACION[[#This Row],[REFERENCIA]],CODINV,5,FALSE)</f>
        <v>REGO</v>
      </c>
      <c r="O7444" s="156">
        <v>15</v>
      </c>
      <c r="P7444" s="181">
        <v>235103.61</v>
      </c>
      <c r="Q7444" s="48">
        <f>+FACTURACION[[#This Row],[CANTIDAD]]*FACTURACION[[#This Row],[VR UNITARIO]]/1000</f>
        <v>3526.5541499999999</v>
      </c>
      <c r="R7444" s="44" t="str">
        <f>+VLOOKUP(FACTURACION[[#This Row],[NIT]],TABLACLIENTE,5,FALSE)</f>
        <v>CUCUTA</v>
      </c>
    </row>
    <row r="7445" spans="3:18" ht="15">
      <c r="C7445" s="29">
        <v>2021</v>
      </c>
      <c r="D7445" s="30" t="s">
        <v>701</v>
      </c>
      <c r="E7445" s="30">
        <f>MONTH(FACTURACION[[#This Row],[MES]]&amp;1)</f>
        <v>8</v>
      </c>
      <c r="F7445" s="223">
        <f>DATE(FACTURACION[[#This Row],[AÑO]],FACTURACION[[#This Row],[Mes numero]],1)</f>
        <v>44409</v>
      </c>
      <c r="G7445" s="155" t="s">
        <v>5971</v>
      </c>
      <c r="H7445" s="2">
        <v>890501073</v>
      </c>
      <c r="I7445" s="44" t="str">
        <f>+VLOOKUP(FACTURACION[[#This Row],[NIT]],TABLACLIENTE,2,FALSE)</f>
        <v>COMERCIAL INDUSTRIAL NACIONAL S.A. CINSA</v>
      </c>
      <c r="J7445" s="156" t="s">
        <v>798</v>
      </c>
      <c r="K7445" s="44" t="str">
        <f>+VLOOKUP(FACTURACION[[#This Row],[REFERENCIA]],CODINV,2,FALSE)</f>
        <v>ROTOGAGE DIAMETRO 62"-79" A9093TS</v>
      </c>
      <c r="L7445" s="44" t="str">
        <f>IF(VLOOKUP(FACTURACION[[#This Row],[REFERENCIA]],CODINV,3,FALSE)=0,"",VLOOKUP(FACTURACION[[#This Row],[REFERENCIA]],CODINV,3,FALSE))</f>
        <v>A9093TS</v>
      </c>
      <c r="M7445" s="44" t="str">
        <f>+VLOOKUP(FACTURACION[[#This Row],[REFERENCIA]],CODINV,4,FALSE)</f>
        <v>MEDIDORES</v>
      </c>
      <c r="N7445" s="44" t="str">
        <f>+VLOOKUP(FACTURACION[[#This Row],[REFERENCIA]],CODINV,5,FALSE)</f>
        <v>REGO</v>
      </c>
      <c r="O7445" s="156">
        <v>1</v>
      </c>
      <c r="P7445" s="181">
        <v>1743313.24</v>
      </c>
      <c r="Q7445" s="48">
        <f>+FACTURACION[[#This Row],[CANTIDAD]]*FACTURACION[[#This Row],[VR UNITARIO]]/1000</f>
        <v>1743.31324</v>
      </c>
      <c r="R7445" s="44" t="str">
        <f>+VLOOKUP(FACTURACION[[#This Row],[NIT]],TABLACLIENTE,5,FALSE)</f>
        <v>CUCUTA</v>
      </c>
    </row>
    <row r="7446" spans="3:18" ht="15">
      <c r="C7446" s="29">
        <v>2021</v>
      </c>
      <c r="D7446" s="30" t="s">
        <v>701</v>
      </c>
      <c r="E7446" s="30">
        <f>MONTH(FACTURACION[[#This Row],[MES]]&amp;1)</f>
        <v>8</v>
      </c>
      <c r="F7446" s="223">
        <f>DATE(FACTURACION[[#This Row],[AÑO]],FACTURACION[[#This Row],[Mes numero]],1)</f>
        <v>44409</v>
      </c>
      <c r="G7446" s="155" t="s">
        <v>5971</v>
      </c>
      <c r="H7446" s="2">
        <v>890501073</v>
      </c>
      <c r="I7446" s="44" t="str">
        <f>+VLOOKUP(FACTURACION[[#This Row],[NIT]],TABLACLIENTE,2,FALSE)</f>
        <v>COMERCIAL INDUSTRIAL NACIONAL S.A. CINSA</v>
      </c>
      <c r="J7446" s="156" t="s">
        <v>281</v>
      </c>
      <c r="K7446" s="44" t="str">
        <f>+VLOOKUP(FACTURACION[[#This Row],[REFERENCIA]],CODINV,2,FALSE)</f>
        <v>VALVULA DE ALIVIO SEMIINTERNA 2" - 250</v>
      </c>
      <c r="L7446" s="44" t="str">
        <f>IF(VLOOKUP(FACTURACION[[#This Row],[REFERENCIA]],CODINV,3,FALSE)=0,"",VLOOKUP(FACTURACION[[#This Row],[REFERENCIA]],CODINV,3,FALSE))</f>
        <v>7534G</v>
      </c>
      <c r="M7446" s="44" t="str">
        <f>+VLOOKUP(FACTURACION[[#This Row],[REFERENCIA]],CODINV,4,FALSE)</f>
        <v>VÁLVULAS Y MULTIVÁLVULAS</v>
      </c>
      <c r="N7446" s="44" t="str">
        <f>+VLOOKUP(FACTURACION[[#This Row],[REFERENCIA]],CODINV,5,FALSE)</f>
        <v>REGO</v>
      </c>
      <c r="O7446" s="156">
        <v>2</v>
      </c>
      <c r="P7446" s="181">
        <v>1312678.3</v>
      </c>
      <c r="Q7446" s="48">
        <f>+FACTURACION[[#This Row],[CANTIDAD]]*FACTURACION[[#This Row],[VR UNITARIO]]/1000</f>
        <v>2625.3566000000001</v>
      </c>
      <c r="R7446" s="44" t="str">
        <f>+VLOOKUP(FACTURACION[[#This Row],[NIT]],TABLACLIENTE,5,FALSE)</f>
        <v>CUCUTA</v>
      </c>
    </row>
    <row r="7447" spans="3:18" ht="15">
      <c r="C7447" s="29">
        <v>2021</v>
      </c>
      <c r="D7447" s="30" t="s">
        <v>701</v>
      </c>
      <c r="E7447" s="30">
        <f>MONTH(FACTURACION[[#This Row],[MES]]&amp;1)</f>
        <v>8</v>
      </c>
      <c r="F7447" s="223">
        <f>DATE(FACTURACION[[#This Row],[AÑO]],FACTURACION[[#This Row],[Mes numero]],1)</f>
        <v>44409</v>
      </c>
      <c r="G7447" s="155" t="s">
        <v>5971</v>
      </c>
      <c r="H7447" s="2">
        <v>890501073</v>
      </c>
      <c r="I7447" s="44" t="str">
        <f>+VLOOKUP(FACTURACION[[#This Row],[NIT]],TABLACLIENTE,2,FALSE)</f>
        <v>COMERCIAL INDUSTRIAL NACIONAL S.A. CINSA</v>
      </c>
      <c r="J7447" s="156" t="s">
        <v>239</v>
      </c>
      <c r="K7447" s="44" t="str">
        <f>+VLOOKUP(FACTURACION[[#This Row],[REFERENCIA]],CODINV,2,FALSE)</f>
        <v>VALVULA DE ALIVIO INTERNA 2"</v>
      </c>
      <c r="L7447" s="44" t="str">
        <f>IF(VLOOKUP(FACTURACION[[#This Row],[REFERENCIA]],CODINV,3,FALSE)=0,"",VLOOKUP(FACTURACION[[#This Row],[REFERENCIA]],CODINV,3,FALSE))</f>
        <v>A8434G</v>
      </c>
      <c r="M7447" s="44" t="str">
        <f>+VLOOKUP(FACTURACION[[#This Row],[REFERENCIA]],CODINV,4,FALSE)</f>
        <v>VÁLVULAS Y MULTIVÁLVULAS</v>
      </c>
      <c r="N7447" s="44" t="str">
        <f>+VLOOKUP(FACTURACION[[#This Row],[REFERENCIA]],CODINV,5,FALSE)</f>
        <v>REGO</v>
      </c>
      <c r="O7447" s="156">
        <v>6</v>
      </c>
      <c r="P7447" s="181">
        <v>924064.23</v>
      </c>
      <c r="Q7447" s="48">
        <f>+FACTURACION[[#This Row],[CANTIDAD]]*FACTURACION[[#This Row],[VR UNITARIO]]/1000</f>
        <v>5544.3853799999997</v>
      </c>
      <c r="R7447" s="44" t="str">
        <f>+VLOOKUP(FACTURACION[[#This Row],[NIT]],TABLACLIENTE,5,FALSE)</f>
        <v>CUCUTA</v>
      </c>
    </row>
    <row r="7448" spans="3:18" ht="15">
      <c r="C7448" s="29">
        <v>2021</v>
      </c>
      <c r="D7448" s="30" t="s">
        <v>701</v>
      </c>
      <c r="E7448" s="30">
        <f>MONTH(FACTURACION[[#This Row],[MES]]&amp;1)</f>
        <v>8</v>
      </c>
      <c r="F7448" s="223">
        <f>DATE(FACTURACION[[#This Row],[AÑO]],FACTURACION[[#This Row],[Mes numero]],1)</f>
        <v>44409</v>
      </c>
      <c r="G7448" s="155" t="s">
        <v>5971</v>
      </c>
      <c r="H7448" s="2">
        <v>890501073</v>
      </c>
      <c r="I7448" s="44" t="str">
        <f>+VLOOKUP(FACTURACION[[#This Row],[NIT]],TABLACLIENTE,2,FALSE)</f>
        <v>COMERCIAL INDUSTRIAL NACIONAL S.A. CINSA</v>
      </c>
      <c r="J7448" s="156" t="s">
        <v>92</v>
      </c>
      <c r="K7448" s="44" t="str">
        <f>+VLOOKUP(FACTURACION[[#This Row],[REFERENCIA]],CODINV,2,FALSE)</f>
        <v>VALVULA DE EXCESO DE FLUJO 2"</v>
      </c>
      <c r="L7448" s="44" t="str">
        <f>IF(VLOOKUP(FACTURACION[[#This Row],[REFERENCIA]],CODINV,3,FALSE)=0,"",VLOOKUP(FACTURACION[[#This Row],[REFERENCIA]],CODINV,3,FALSE))</f>
        <v>A3292C</v>
      </c>
      <c r="M7448" s="44" t="str">
        <f>+VLOOKUP(FACTURACION[[#This Row],[REFERENCIA]],CODINV,4,FALSE)</f>
        <v>VÁLVULAS Y MULTIVÁLVULAS</v>
      </c>
      <c r="N7448" s="44" t="str">
        <f>+VLOOKUP(FACTURACION[[#This Row],[REFERENCIA]],CODINV,5,FALSE)</f>
        <v>REGO</v>
      </c>
      <c r="O7448" s="156">
        <v>6</v>
      </c>
      <c r="P7448" s="181">
        <v>312392</v>
      </c>
      <c r="Q7448" s="48">
        <f>+FACTURACION[[#This Row],[CANTIDAD]]*FACTURACION[[#This Row],[VR UNITARIO]]/1000</f>
        <v>1874.3520000000001</v>
      </c>
      <c r="R7448" s="44" t="str">
        <f>+VLOOKUP(FACTURACION[[#This Row],[NIT]],TABLACLIENTE,5,FALSE)</f>
        <v>CUCUTA</v>
      </c>
    </row>
    <row r="7449" spans="3:18" ht="15">
      <c r="C7449" s="29">
        <v>2021</v>
      </c>
      <c r="D7449" s="30" t="s">
        <v>701</v>
      </c>
      <c r="E7449" s="30">
        <f>MONTH(FACTURACION[[#This Row],[MES]]&amp;1)</f>
        <v>8</v>
      </c>
      <c r="F7449" s="223">
        <f>DATE(FACTURACION[[#This Row],[AÑO]],FACTURACION[[#This Row],[Mes numero]],1)</f>
        <v>44409</v>
      </c>
      <c r="G7449" s="155" t="s">
        <v>5971</v>
      </c>
      <c r="H7449" s="2">
        <v>890501073</v>
      </c>
      <c r="I7449" s="44" t="str">
        <f>+VLOOKUP(FACTURACION[[#This Row],[NIT]],TABLACLIENTE,2,FALSE)</f>
        <v>COMERCIAL INDUSTRIAL NACIONAL S.A. CINSA</v>
      </c>
      <c r="J7449" s="156" t="s">
        <v>113</v>
      </c>
      <c r="K7449" s="44" t="str">
        <f>+VLOOKUP(FACTURACION[[#This Row],[REFERENCIA]],CODINV,2,FALSE)</f>
        <v>VALVULA CHEK LOCK 3/4"</v>
      </c>
      <c r="L7449" s="44" t="str">
        <f>IF(VLOOKUP(FACTURACION[[#This Row],[REFERENCIA]],CODINV,3,FALSE)=0,"",VLOOKUP(FACTURACION[[#This Row],[REFERENCIA]],CODINV,3,FALSE))</f>
        <v>7590U</v>
      </c>
      <c r="M7449" s="44" t="str">
        <f>+VLOOKUP(FACTURACION[[#This Row],[REFERENCIA]],CODINV,4,FALSE)</f>
        <v>VÁLVULAS Y MULTIVÁLVULAS</v>
      </c>
      <c r="N7449" s="44" t="str">
        <f>+VLOOKUP(FACTURACION[[#This Row],[REFERENCIA]],CODINV,5,FALSE)</f>
        <v>REGO</v>
      </c>
      <c r="O7449" s="156">
        <v>3</v>
      </c>
      <c r="P7449" s="181">
        <v>87359.17</v>
      </c>
      <c r="Q7449" s="48">
        <f>+FACTURACION[[#This Row],[CANTIDAD]]*FACTURACION[[#This Row],[VR UNITARIO]]/1000</f>
        <v>262.07751000000002</v>
      </c>
      <c r="R7449" s="44" t="str">
        <f>+VLOOKUP(FACTURACION[[#This Row],[NIT]],TABLACLIENTE,5,FALSE)</f>
        <v>CUCUTA</v>
      </c>
    </row>
    <row r="7450" spans="3:18" ht="15">
      <c r="C7450" s="29">
        <v>2021</v>
      </c>
      <c r="D7450" s="30" t="s">
        <v>701</v>
      </c>
      <c r="E7450" s="30">
        <f>MONTH(FACTURACION[[#This Row],[MES]]&amp;1)</f>
        <v>8</v>
      </c>
      <c r="F7450" s="223">
        <f>DATE(FACTURACION[[#This Row],[AÑO]],FACTURACION[[#This Row],[Mes numero]],1)</f>
        <v>44409</v>
      </c>
      <c r="G7450" s="155" t="s">
        <v>5972</v>
      </c>
      <c r="H7450" s="25">
        <v>890208316</v>
      </c>
      <c r="I7450" s="44" t="str">
        <f>+VLOOKUP(FACTURACION[[#This Row],[NIT]],TABLACLIENTE,2,FALSE)</f>
        <v xml:space="preserve">METROGAS DE COLOMBIA S.A. E.S.P.  (METROGAS S.A. E.S.P)
</v>
      </c>
      <c r="J7450" s="156" t="s">
        <v>569</v>
      </c>
      <c r="K7450" s="44" t="str">
        <f>+VLOOKUP(FACTURACION[[#This Row],[REFERENCIA]],CODINV,2,FALSE)</f>
        <v>MANGA 2" S600 H7</v>
      </c>
      <c r="L7450" s="44" t="str">
        <f>IF(VLOOKUP(FACTURACION[[#This Row],[REFERENCIA]],CODINV,3,FALSE)=0,"",VLOOKUP(FACTURACION[[#This Row],[REFERENCIA]],CODINV,3,FALSE))</f>
        <v>73677P001</v>
      </c>
      <c r="M7450" s="44" t="str">
        <f>+VLOOKUP(FACTURACION[[#This Row],[REFERENCIA]],CODINV,4,FALSE)</f>
        <v>MANGAS</v>
      </c>
      <c r="N7450" s="44" t="str">
        <f>+VLOOKUP(FACTURACION[[#This Row],[REFERENCIA]],CODINV,5,FALSE)</f>
        <v>HONEYWELL</v>
      </c>
      <c r="O7450" s="156">
        <v>12</v>
      </c>
      <c r="P7450" s="181">
        <v>657365.97</v>
      </c>
      <c r="Q7450" s="48">
        <f>+FACTURACION[[#This Row],[CANTIDAD]]*FACTURACION[[#This Row],[VR UNITARIO]]/1000</f>
        <v>7888.3916399999998</v>
      </c>
      <c r="R7450" s="44" t="str">
        <f>+VLOOKUP(FACTURACION[[#This Row],[NIT]],TABLACLIENTE,5,FALSE)</f>
        <v>FLORIDABLANCA</v>
      </c>
    </row>
    <row r="7451" spans="3:18" ht="15">
      <c r="C7451" s="29">
        <v>2021</v>
      </c>
      <c r="D7451" s="30" t="s">
        <v>701</v>
      </c>
      <c r="E7451" s="30">
        <f>MONTH(FACTURACION[[#This Row],[MES]]&amp;1)</f>
        <v>8</v>
      </c>
      <c r="F7451" s="223">
        <f>DATE(FACTURACION[[#This Row],[AÑO]],FACTURACION[[#This Row],[Mes numero]],1)</f>
        <v>44409</v>
      </c>
      <c r="G7451" s="155" t="s">
        <v>5973</v>
      </c>
      <c r="H7451" s="2">
        <v>890503900</v>
      </c>
      <c r="I7451" s="44" t="str">
        <f>+VLOOKUP(FACTURACION[[#This Row],[NIT]],TABLACLIENTE,2,FALSE)</f>
        <v>GASES DEL ORIENTE S.A. E.S.P.</v>
      </c>
      <c r="J7451" s="156" t="s">
        <v>218</v>
      </c>
      <c r="K7451" s="44" t="str">
        <f>+VLOOKUP(FACTURACION[[#This Row],[REFERENCIA]],CODINV,2,FALSE)</f>
        <v>MANGA 2" S600 B7</v>
      </c>
      <c r="L7451" s="44" t="str">
        <f>IF(VLOOKUP(FACTURACION[[#This Row],[REFERENCIA]],CODINV,3,FALSE)=0,"",VLOOKUP(FACTURACION[[#This Row],[REFERENCIA]],CODINV,3,FALSE))</f>
        <v>73677P007</v>
      </c>
      <c r="M7451" s="44" t="str">
        <f>+VLOOKUP(FACTURACION[[#This Row],[REFERENCIA]],CODINV,4,FALSE)</f>
        <v>MANGAS</v>
      </c>
      <c r="N7451" s="44" t="str">
        <f>+VLOOKUP(FACTURACION[[#This Row],[REFERENCIA]],CODINV,5,FALSE)</f>
        <v>HONEYWELL</v>
      </c>
      <c r="O7451" s="156">
        <v>0</v>
      </c>
      <c r="P7451" s="181">
        <v>706930.07</v>
      </c>
      <c r="Q7451" s="48">
        <f>+FACTURACION[[#This Row],[CANTIDAD]]*FACTURACION[[#This Row],[VR UNITARIO]]/1000</f>
        <v>0</v>
      </c>
      <c r="R7451" s="44" t="str">
        <f>+VLOOKUP(FACTURACION[[#This Row],[NIT]],TABLACLIENTE,5,FALSE)</f>
        <v>CUCUTA</v>
      </c>
    </row>
    <row r="7452" spans="3:18" ht="15">
      <c r="C7452" s="29">
        <v>2021</v>
      </c>
      <c r="D7452" s="30" t="s">
        <v>701</v>
      </c>
      <c r="E7452" s="30">
        <f>MONTH(FACTURACION[[#This Row],[MES]]&amp;1)</f>
        <v>8</v>
      </c>
      <c r="F7452" s="223">
        <f>DATE(FACTURACION[[#This Row],[AÑO]],FACTURACION[[#This Row],[Mes numero]],1)</f>
        <v>44409</v>
      </c>
      <c r="G7452" s="155" t="s">
        <v>5973</v>
      </c>
      <c r="H7452" s="2">
        <v>890503900</v>
      </c>
      <c r="I7452" s="44" t="str">
        <f>+VLOOKUP(FACTURACION[[#This Row],[NIT]],TABLACLIENTE,2,FALSE)</f>
        <v>GASES DEL ORIENTE S.A. E.S.P.</v>
      </c>
      <c r="J7452" s="156" t="s">
        <v>153</v>
      </c>
      <c r="K7452" s="44" t="str">
        <f>+VLOOKUP(FACTURACION[[#This Row],[REFERENCIA]],CODINV,2,FALSE)</f>
        <v>MANGA 3" S300 H7</v>
      </c>
      <c r="L7452" s="44" t="str">
        <f>IF(VLOOKUP(FACTURACION[[#This Row],[REFERENCIA]],CODINV,3,FALSE)=0,"",VLOOKUP(FACTURACION[[#This Row],[REFERENCIA]],CODINV,3,FALSE))</f>
        <v>73404P003</v>
      </c>
      <c r="M7452" s="44" t="str">
        <f>+VLOOKUP(FACTURACION[[#This Row],[REFERENCIA]],CODINV,4,FALSE)</f>
        <v>MANGAS</v>
      </c>
      <c r="N7452" s="44" t="str">
        <f>+VLOOKUP(FACTURACION[[#This Row],[REFERENCIA]],CODINV,5,FALSE)</f>
        <v>HONEYWELL</v>
      </c>
      <c r="O7452" s="156">
        <v>0</v>
      </c>
      <c r="P7452" s="181">
        <v>3307563.87</v>
      </c>
      <c r="Q7452" s="48">
        <f>+FACTURACION[[#This Row],[CANTIDAD]]*FACTURACION[[#This Row],[VR UNITARIO]]/1000</f>
        <v>0</v>
      </c>
      <c r="R7452" s="44" t="str">
        <f>+VLOOKUP(FACTURACION[[#This Row],[NIT]],TABLACLIENTE,5,FALSE)</f>
        <v>CUCUTA</v>
      </c>
    </row>
    <row r="7453" spans="3:18" ht="15">
      <c r="C7453" s="29">
        <v>2021</v>
      </c>
      <c r="D7453" s="30" t="s">
        <v>701</v>
      </c>
      <c r="E7453" s="30">
        <f>MONTH(FACTURACION[[#This Row],[MES]]&amp;1)</f>
        <v>8</v>
      </c>
      <c r="F7453" s="223">
        <f>DATE(FACTURACION[[#This Row],[AÑO]],FACTURACION[[#This Row],[Mes numero]],1)</f>
        <v>44409</v>
      </c>
      <c r="G7453" s="155" t="s">
        <v>5974</v>
      </c>
      <c r="H7453" s="25">
        <v>890208316</v>
      </c>
      <c r="I7453" s="44" t="str">
        <f>+VLOOKUP(FACTURACION[[#This Row],[NIT]],TABLACLIENTE,2,FALSE)</f>
        <v xml:space="preserve">METROGAS DE COLOMBIA S.A. E.S.P.  (METROGAS S.A. E.S.P)
</v>
      </c>
      <c r="J7453" s="156" t="s">
        <v>61</v>
      </c>
      <c r="K7453" s="44" t="str">
        <f>+VLOOKUP(FACTURACION[[#This Row],[REFERENCIA]],CODINV,2,FALSE)</f>
        <v>MANGA 2" S300 H7</v>
      </c>
      <c r="L7453" s="44" t="str">
        <f>IF(VLOOKUP(FACTURACION[[#This Row],[REFERENCIA]],CODINV,3,FALSE)=0,"",VLOOKUP(FACTURACION[[#This Row],[REFERENCIA]],CODINV,3,FALSE))</f>
        <v>73404P002</v>
      </c>
      <c r="M7453" s="44" t="str">
        <f>+VLOOKUP(FACTURACION[[#This Row],[REFERENCIA]],CODINV,4,FALSE)</f>
        <v>MANGAS</v>
      </c>
      <c r="N7453" s="44" t="str">
        <f>+VLOOKUP(FACTURACION[[#This Row],[REFERENCIA]],CODINV,5,FALSE)</f>
        <v>HONEYWELL</v>
      </c>
      <c r="O7453" s="156">
        <v>10</v>
      </c>
      <c r="P7453" s="181">
        <v>564754.18999999994</v>
      </c>
      <c r="Q7453" s="48">
        <f>+FACTURACION[[#This Row],[CANTIDAD]]*FACTURACION[[#This Row],[VR UNITARIO]]/1000</f>
        <v>5647.5418999999993</v>
      </c>
      <c r="R7453" s="44" t="str">
        <f>+VLOOKUP(FACTURACION[[#This Row],[NIT]],TABLACLIENTE,5,FALSE)</f>
        <v>FLORIDABLANCA</v>
      </c>
    </row>
    <row r="7454" spans="3:18" ht="15">
      <c r="C7454" s="29">
        <v>2021</v>
      </c>
      <c r="D7454" s="30" t="s">
        <v>701</v>
      </c>
      <c r="E7454" s="30">
        <f>MONTH(FACTURACION[[#This Row],[MES]]&amp;1)</f>
        <v>8</v>
      </c>
      <c r="F7454" s="223">
        <f>DATE(FACTURACION[[#This Row],[AÑO]],FACTURACION[[#This Row],[Mes numero]],1)</f>
        <v>44409</v>
      </c>
      <c r="G7454" s="155" t="s">
        <v>5974</v>
      </c>
      <c r="H7454" s="25">
        <v>890208316</v>
      </c>
      <c r="I7454" s="44" t="str">
        <f>+VLOOKUP(FACTURACION[[#This Row],[NIT]],TABLACLIENTE,2,FALSE)</f>
        <v xml:space="preserve">METROGAS DE COLOMBIA S.A. E.S.P.  (METROGAS S.A. E.S.P)
</v>
      </c>
      <c r="J7454" s="156" t="s">
        <v>886</v>
      </c>
      <c r="K7454" s="44" t="str">
        <f>+VLOOKUP(FACTURACION[[#This Row],[REFERENCIA]],CODINV,2,FALSE)</f>
        <v>FILTER ASSEMBLY (COMPOSITE)</v>
      </c>
      <c r="L7454" s="44" t="str">
        <f>IF(VLOOKUP(FACTURACION[[#This Row],[REFERENCIA]],CODINV,3,FALSE)=0,"",VLOOKUP(FACTURACION[[#This Row],[REFERENCIA]],CODINV,3,FALSE))</f>
        <v>78480P001</v>
      </c>
      <c r="M7454" s="44" t="str">
        <f>+VLOOKUP(FACTURACION[[#This Row],[REFERENCIA]],CODINV,4,FALSE)</f>
        <v>FILTROS</v>
      </c>
      <c r="N7454" s="44" t="str">
        <f>+VLOOKUP(FACTURACION[[#This Row],[REFERENCIA]],CODINV,5,FALSE)</f>
        <v>HONEYWELL</v>
      </c>
      <c r="O7454" s="156">
        <v>15</v>
      </c>
      <c r="P7454" s="181">
        <v>591925.57999999996</v>
      </c>
      <c r="Q7454" s="48">
        <f>+FACTURACION[[#This Row],[CANTIDAD]]*FACTURACION[[#This Row],[VR UNITARIO]]/1000</f>
        <v>8878.8836999999985</v>
      </c>
      <c r="R7454" s="44" t="str">
        <f>+VLOOKUP(FACTURACION[[#This Row],[NIT]],TABLACLIENTE,5,FALSE)</f>
        <v>FLORIDABLANCA</v>
      </c>
    </row>
    <row r="7455" spans="3:18" ht="15">
      <c r="C7455" s="29">
        <v>2021</v>
      </c>
      <c r="D7455" s="30" t="s">
        <v>701</v>
      </c>
      <c r="E7455" s="30">
        <f>MONTH(FACTURACION[[#This Row],[MES]]&amp;1)</f>
        <v>8</v>
      </c>
      <c r="F7455" s="223">
        <f>DATE(FACTURACION[[#This Row],[AÑO]],FACTURACION[[#This Row],[Mes numero]],1)</f>
        <v>44409</v>
      </c>
      <c r="G7455" s="155" t="s">
        <v>5974</v>
      </c>
      <c r="H7455" s="25">
        <v>890208316</v>
      </c>
      <c r="I7455" s="44" t="str">
        <f>+VLOOKUP(FACTURACION[[#This Row],[NIT]],TABLACLIENTE,2,FALSE)</f>
        <v xml:space="preserve">METROGAS DE COLOMBIA S.A. E.S.P.  (METROGAS S.A. E.S.P)
</v>
      </c>
      <c r="J7455" s="156" t="s">
        <v>132</v>
      </c>
      <c r="K7455" s="44" t="str">
        <f>+VLOOKUP(FACTURACION[[#This Row],[REFERENCIA]],CODINV,2,FALSE)</f>
        <v>KIT REPARACION BUNA N 80</v>
      </c>
      <c r="L7455" s="44" t="str">
        <f>IF(VLOOKUP(FACTURACION[[#This Row],[REFERENCIA]],CODINV,3,FALSE)=0,"",VLOOKUP(FACTURACION[[#This Row],[REFERENCIA]],CODINV,3,FALSE))</f>
        <v>73914K010</v>
      </c>
      <c r="M7455" s="44" t="str">
        <f>+VLOOKUP(FACTURACION[[#This Row],[REFERENCIA]],CODINV,4,FALSE)</f>
        <v>REPUESTOS Y ACCESORIOS</v>
      </c>
      <c r="N7455" s="44" t="str">
        <f>+VLOOKUP(FACTURACION[[#This Row],[REFERENCIA]],CODINV,5,FALSE)</f>
        <v>HONEYWELL</v>
      </c>
      <c r="O7455" s="156">
        <v>15</v>
      </c>
      <c r="P7455" s="181">
        <v>71561.850000000006</v>
      </c>
      <c r="Q7455" s="48">
        <f>+FACTURACION[[#This Row],[CANTIDAD]]*FACTURACION[[#This Row],[VR UNITARIO]]/1000</f>
        <v>1073.4277500000001</v>
      </c>
      <c r="R7455" s="44" t="str">
        <f>+VLOOKUP(FACTURACION[[#This Row],[NIT]],TABLACLIENTE,5,FALSE)</f>
        <v>FLORIDABLANCA</v>
      </c>
    </row>
    <row r="7456" spans="3:18" ht="15">
      <c r="C7456" s="29">
        <v>2021</v>
      </c>
      <c r="D7456" s="30" t="s">
        <v>701</v>
      </c>
      <c r="E7456" s="30">
        <f>MONTH(FACTURACION[[#This Row],[MES]]&amp;1)</f>
        <v>8</v>
      </c>
      <c r="F7456" s="223">
        <f>DATE(FACTURACION[[#This Row],[AÑO]],FACTURACION[[#This Row],[Mes numero]],1)</f>
        <v>44409</v>
      </c>
      <c r="G7456" s="155" t="s">
        <v>5975</v>
      </c>
      <c r="H7456" s="99">
        <v>830505537</v>
      </c>
      <c r="I7456" s="44" t="str">
        <f>+VLOOKUP(FACTURACION[[#This Row],[NIT]],TABLACLIENTE,2,FALSE)</f>
        <v>AGROPECUARIA SANTA CRUZ</v>
      </c>
      <c r="J7456" s="156" t="s">
        <v>108</v>
      </c>
      <c r="K7456" s="44" t="str">
        <f>+VLOOKUP(FACTURACION[[#This Row],[REFERENCIA]],CODINV,2,FALSE)</f>
        <v>MEDIDOR BK G4 C:1/2"</v>
      </c>
      <c r="L7456" s="44" t="str">
        <f>IF(VLOOKUP(FACTURACION[[#This Row],[REFERENCIA]],CODINV,3,FALSE)=0,"",VLOOKUP(FACTURACION[[#This Row],[REFERENCIA]],CODINV,3,FALSE))</f>
        <v>G4K MT 152MM</v>
      </c>
      <c r="M7456" s="44" t="str">
        <f>+VLOOKUP(FACTURACION[[#This Row],[REFERENCIA]],CODINV,4,FALSE)</f>
        <v>MEDIDORES</v>
      </c>
      <c r="N7456" s="44" t="str">
        <f>+VLOOKUP(FACTURACION[[#This Row],[REFERENCIA]],CODINV,5,FALSE)</f>
        <v>HONEYWELL</v>
      </c>
      <c r="O7456" s="156">
        <v>5</v>
      </c>
      <c r="P7456" s="181">
        <v>206404</v>
      </c>
      <c r="Q7456" s="48">
        <f>+FACTURACION[[#This Row],[CANTIDAD]]*FACTURACION[[#This Row],[VR UNITARIO]]/1000</f>
        <v>1032.02</v>
      </c>
      <c r="R7456" s="44" t="str">
        <f>+VLOOKUP(FACTURACION[[#This Row],[NIT]],TABLACLIENTE,5,FALSE)</f>
        <v>BARRANQUILLA</v>
      </c>
    </row>
    <row r="7457" spans="3:18" ht="15">
      <c r="C7457" s="29">
        <v>2021</v>
      </c>
      <c r="D7457" s="30" t="s">
        <v>701</v>
      </c>
      <c r="E7457" s="30">
        <f>MONTH(FACTURACION[[#This Row],[MES]]&amp;1)</f>
        <v>8</v>
      </c>
      <c r="F7457" s="223">
        <f>DATE(FACTURACION[[#This Row],[AÑO]],FACTURACION[[#This Row],[Mes numero]],1)</f>
        <v>44409</v>
      </c>
      <c r="G7457" s="155" t="s">
        <v>5976</v>
      </c>
      <c r="H7457" s="25">
        <v>890101691</v>
      </c>
      <c r="I7457" s="44" t="str">
        <f>+VLOOKUP(FACTURACION[[#This Row],[NIT]],TABLACLIENTE,2,FALSE)</f>
        <v>GASES DEL CARIBE S.A.E.S.P. (GASCARIBE S.A E.S.P.)</v>
      </c>
      <c r="J7457" s="156" t="s">
        <v>217</v>
      </c>
      <c r="K7457" s="44" t="str">
        <f>+VLOOKUP(FACTURACION[[#This Row],[REFERENCIA]],CODINV,2,FALSE)</f>
        <v>COUPLING ELSTER MECANICO DE 3/4 IPS</v>
      </c>
      <c r="L7457" s="44" t="str">
        <f>IF(VLOOKUP(FACTURACION[[#This Row],[REFERENCIA]],CODINV,3,FALSE)=0,"",VLOOKUP(FACTURACION[[#This Row],[REFERENCIA]],CODINV,3,FALSE))</f>
        <v>50175</v>
      </c>
      <c r="M7457" s="44" t="str">
        <f>+VLOOKUP(FACTURACION[[#This Row],[REFERENCIA]],CODINV,4,FALSE)</f>
        <v>REPUESTOS Y ACCESORIOS</v>
      </c>
      <c r="N7457" s="44" t="str">
        <f>+VLOOKUP(FACTURACION[[#This Row],[REFERENCIA]],CODINV,5,FALSE)</f>
        <v>HONEYWELL</v>
      </c>
      <c r="O7457" s="156">
        <v>80</v>
      </c>
      <c r="P7457" s="181">
        <v>116526</v>
      </c>
      <c r="Q7457" s="48">
        <f>+FACTURACION[[#This Row],[CANTIDAD]]*FACTURACION[[#This Row],[VR UNITARIO]]/1000</f>
        <v>9322.08</v>
      </c>
      <c r="R7457" s="44" t="str">
        <f>+VLOOKUP(FACTURACION[[#This Row],[NIT]],TABLACLIENTE,5,FALSE)</f>
        <v>BARRANQUILLA</v>
      </c>
    </row>
    <row r="7458" spans="3:18" ht="15">
      <c r="C7458" s="29">
        <v>2021</v>
      </c>
      <c r="D7458" s="30" t="s">
        <v>701</v>
      </c>
      <c r="E7458" s="30">
        <f>MONTH(FACTURACION[[#This Row],[MES]]&amp;1)</f>
        <v>8</v>
      </c>
      <c r="F7458" s="223">
        <f>DATE(FACTURACION[[#This Row],[AÑO]],FACTURACION[[#This Row],[Mes numero]],1)</f>
        <v>44409</v>
      </c>
      <c r="G7458" s="155" t="s">
        <v>5977</v>
      </c>
      <c r="H7458" s="25">
        <v>890101691</v>
      </c>
      <c r="I7458" s="44" t="str">
        <f>+VLOOKUP(FACTURACION[[#This Row],[NIT]],TABLACLIENTE,2,FALSE)</f>
        <v>GASES DEL CARIBE S.A.E.S.P. (GASCARIBE S.A E.S.P.)</v>
      </c>
      <c r="J7458" s="156" t="s">
        <v>28</v>
      </c>
      <c r="K7458" s="44" t="str">
        <f>+VLOOKUP(FACTURACION[[#This Row],[REFERENCIA]],CODINV,2,FALSE)</f>
        <v>REGULADOR SR 113 3/4 R: 7-12 O:1/4</v>
      </c>
      <c r="L7458" s="44" t="str">
        <f>IF(VLOOKUP(FACTURACION[[#This Row],[REFERENCIA]],CODINV,3,FALSE)=0,"",VLOOKUP(FACTURACION[[#This Row],[REFERENCIA]],CODINV,3,FALSE))</f>
        <v/>
      </c>
      <c r="M7458" s="44" t="str">
        <f>+VLOOKUP(FACTURACION[[#This Row],[REFERENCIA]],CODINV,4,FALSE)</f>
        <v>REGULADORES</v>
      </c>
      <c r="N7458" s="44" t="str">
        <f>+VLOOKUP(FACTURACION[[#This Row],[REFERENCIA]],CODINV,5,FALSE)</f>
        <v>HONEYWELL</v>
      </c>
      <c r="O7458" s="156">
        <v>180</v>
      </c>
      <c r="P7458" s="181">
        <v>119854</v>
      </c>
      <c r="Q7458" s="48">
        <f>+FACTURACION[[#This Row],[CANTIDAD]]*FACTURACION[[#This Row],[VR UNITARIO]]/1000</f>
        <v>21573.72</v>
      </c>
      <c r="R7458" s="44" t="str">
        <f>+VLOOKUP(FACTURACION[[#This Row],[NIT]],TABLACLIENTE,5,FALSE)</f>
        <v>BARRANQUILLA</v>
      </c>
    </row>
    <row r="7459" spans="3:18" ht="15">
      <c r="C7459" s="29">
        <v>2021</v>
      </c>
      <c r="D7459" s="30" t="s">
        <v>701</v>
      </c>
      <c r="E7459" s="30">
        <f>MONTH(FACTURACION[[#This Row],[MES]]&amp;1)</f>
        <v>8</v>
      </c>
      <c r="F7459" s="223">
        <f>DATE(FACTURACION[[#This Row],[AÑO]],FACTURACION[[#This Row],[Mes numero]],1)</f>
        <v>44409</v>
      </c>
      <c r="G7459" s="155" t="s">
        <v>5978</v>
      </c>
      <c r="H7459" s="25">
        <v>900164715</v>
      </c>
      <c r="I7459" s="44" t="str">
        <f>+VLOOKUP(FACTURACION[[#This Row],[NIT]],TABLACLIENTE,2,FALSE)</f>
        <v>COMPAÑIA TRANSPORTADORA DE COLOMBIA S.A. (COTRANSCOL S.A.)</v>
      </c>
      <c r="J7459" s="156" t="s">
        <v>4219</v>
      </c>
      <c r="K7459" s="44" t="str">
        <f>+VLOOKUP(FACTURACION[[#This Row],[REFERENCIA]],CODINV,2,FALSE)</f>
        <v>KIT REPARACION VALV. GLOBO 2"</v>
      </c>
      <c r="L7459" s="44" t="str">
        <f>IF(VLOOKUP(FACTURACION[[#This Row],[REFERENCIA]],CODINV,3,FALSE)=0,"",VLOOKUP(FACTURACION[[#This Row],[REFERENCIA]],CODINV,3,FALSE))</f>
        <v>A7513-50</v>
      </c>
      <c r="M7459" s="44" t="str">
        <f>+VLOOKUP(FACTURACION[[#This Row],[REFERENCIA]],CODINV,4,FALSE)</f>
        <v>REPUESTOS Y ACCESORIOS</v>
      </c>
      <c r="N7459" s="44" t="str">
        <f>+VLOOKUP(FACTURACION[[#This Row],[REFERENCIA]],CODINV,5,FALSE)</f>
        <v>REGO</v>
      </c>
      <c r="O7459" s="156">
        <v>0</v>
      </c>
      <c r="P7459" s="181">
        <v>94584</v>
      </c>
      <c r="Q7459" s="48">
        <f>+FACTURACION[[#This Row],[CANTIDAD]]*FACTURACION[[#This Row],[VR UNITARIO]]/1000</f>
        <v>0</v>
      </c>
      <c r="R7459" s="44" t="str">
        <f>+VLOOKUP(FACTURACION[[#This Row],[NIT]],TABLACLIENTE,5,FALSE)</f>
        <v>GIRON</v>
      </c>
    </row>
    <row r="7460" spans="3:18" ht="15">
      <c r="C7460" s="29">
        <v>2021</v>
      </c>
      <c r="D7460" s="30" t="s">
        <v>701</v>
      </c>
      <c r="E7460" s="30">
        <f>MONTH(FACTURACION[[#This Row],[MES]]&amp;1)</f>
        <v>8</v>
      </c>
      <c r="F7460" s="223">
        <f>DATE(FACTURACION[[#This Row],[AÑO]],FACTURACION[[#This Row],[Mes numero]],1)</f>
        <v>44409</v>
      </c>
      <c r="G7460" s="155" t="s">
        <v>5979</v>
      </c>
      <c r="H7460" s="25">
        <v>900164715</v>
      </c>
      <c r="I7460" s="44" t="str">
        <f>+VLOOKUP(FACTURACION[[#This Row],[NIT]],TABLACLIENTE,2,FALSE)</f>
        <v>COMPAÑIA TRANSPORTADORA DE COLOMBIA S.A. (COTRANSCOL S.A.)</v>
      </c>
      <c r="J7460" s="156" t="s">
        <v>4219</v>
      </c>
      <c r="K7460" s="44" t="str">
        <f>+VLOOKUP(FACTURACION[[#This Row],[REFERENCIA]],CODINV,2,FALSE)</f>
        <v>KIT REPARACION VALV. GLOBO 2"</v>
      </c>
      <c r="L7460" s="44" t="str">
        <f>IF(VLOOKUP(FACTURACION[[#This Row],[REFERENCIA]],CODINV,3,FALSE)=0,"",VLOOKUP(FACTURACION[[#This Row],[REFERENCIA]],CODINV,3,FALSE))</f>
        <v>A7513-50</v>
      </c>
      <c r="M7460" s="44" t="str">
        <f>+VLOOKUP(FACTURACION[[#This Row],[REFERENCIA]],CODINV,4,FALSE)</f>
        <v>REPUESTOS Y ACCESORIOS</v>
      </c>
      <c r="N7460" s="44" t="str">
        <f>+VLOOKUP(FACTURACION[[#This Row],[REFERENCIA]],CODINV,5,FALSE)</f>
        <v>REGO</v>
      </c>
      <c r="O7460" s="156">
        <v>0</v>
      </c>
      <c r="P7460" s="181">
        <v>94609</v>
      </c>
      <c r="Q7460" s="48">
        <f>+FACTURACION[[#This Row],[CANTIDAD]]*FACTURACION[[#This Row],[VR UNITARIO]]/1000</f>
        <v>0</v>
      </c>
      <c r="R7460" s="44" t="str">
        <f>+VLOOKUP(FACTURACION[[#This Row],[NIT]],TABLACLIENTE,5,FALSE)</f>
        <v>GIRON</v>
      </c>
    </row>
    <row r="7461" spans="3:18" ht="15">
      <c r="C7461" s="29">
        <v>2021</v>
      </c>
      <c r="D7461" s="30" t="s">
        <v>701</v>
      </c>
      <c r="E7461" s="30">
        <f>MONTH(FACTURACION[[#This Row],[MES]]&amp;1)</f>
        <v>8</v>
      </c>
      <c r="F7461" s="223">
        <f>DATE(FACTURACION[[#This Row],[AÑO]],FACTURACION[[#This Row],[Mes numero]],1)</f>
        <v>44409</v>
      </c>
      <c r="G7461" s="155" t="s">
        <v>5980</v>
      </c>
      <c r="H7461" s="25">
        <v>890101691</v>
      </c>
      <c r="I7461" s="44" t="str">
        <f>+VLOOKUP(FACTURACION[[#This Row],[NIT]],TABLACLIENTE,2,FALSE)</f>
        <v>GASES DEL CARIBE S.A.E.S.P. (GASCARIBE S.A E.S.P.)</v>
      </c>
      <c r="J7461" s="156" t="s">
        <v>108</v>
      </c>
      <c r="K7461" s="44" t="str">
        <f>+VLOOKUP(FACTURACION[[#This Row],[REFERENCIA]],CODINV,2,FALSE)</f>
        <v>MEDIDOR BK G4 C:1/2"</v>
      </c>
      <c r="L7461" s="44" t="str">
        <f>IF(VLOOKUP(FACTURACION[[#This Row],[REFERENCIA]],CODINV,3,FALSE)=0,"",VLOOKUP(FACTURACION[[#This Row],[REFERENCIA]],CODINV,3,FALSE))</f>
        <v>G4K MT 152MM</v>
      </c>
      <c r="M7461" s="44" t="str">
        <f>+VLOOKUP(FACTURACION[[#This Row],[REFERENCIA]],CODINV,4,FALSE)</f>
        <v>MEDIDORES</v>
      </c>
      <c r="N7461" s="44" t="str">
        <f>+VLOOKUP(FACTURACION[[#This Row],[REFERENCIA]],CODINV,5,FALSE)</f>
        <v>HONEYWELL</v>
      </c>
      <c r="O7461" s="156">
        <v>50</v>
      </c>
      <c r="P7461" s="181">
        <v>172864</v>
      </c>
      <c r="Q7461" s="48">
        <f>+FACTURACION[[#This Row],[CANTIDAD]]*FACTURACION[[#This Row],[VR UNITARIO]]/1000</f>
        <v>8643.2000000000007</v>
      </c>
      <c r="R7461" s="44" t="str">
        <f>+VLOOKUP(FACTURACION[[#This Row],[NIT]],TABLACLIENTE,5,FALSE)</f>
        <v>BARRANQUILLA</v>
      </c>
    </row>
    <row r="7462" spans="3:18" ht="15">
      <c r="C7462" s="29">
        <v>2021</v>
      </c>
      <c r="D7462" s="30" t="s">
        <v>701</v>
      </c>
      <c r="E7462" s="30">
        <f>MONTH(FACTURACION[[#This Row],[MES]]&amp;1)</f>
        <v>8</v>
      </c>
      <c r="F7462" s="223">
        <f>DATE(FACTURACION[[#This Row],[AÑO]],FACTURACION[[#This Row],[Mes numero]],1)</f>
        <v>44409</v>
      </c>
      <c r="G7462" s="155" t="s">
        <v>5981</v>
      </c>
      <c r="H7462" s="25">
        <v>822001073</v>
      </c>
      <c r="I7462" s="44" t="str">
        <f>+VLOOKUP(FACTURACION[[#This Row],[NIT]],TABLACLIENTE,2,FALSE)</f>
        <v>MADIGAS INGENIEROS S.A. E.S.P.</v>
      </c>
      <c r="J7462" s="156" t="s">
        <v>20</v>
      </c>
      <c r="K7462" s="44" t="str">
        <f>+VLOOKUP(FACTURACION[[#This Row],[REFERENCIA]],CODINV,2,FALSE)</f>
        <v xml:space="preserve">MEDIDOR AC-250 C: 3/4" CON CONECTORES </v>
      </c>
      <c r="L7462" s="44" t="str">
        <f>IF(VLOOKUP(FACTURACION[[#This Row],[REFERENCIA]],CODINV,3,FALSE)=0,"",VLOOKUP(FACTURACION[[#This Row],[REFERENCIA]],CODINV,3,FALSE))</f>
        <v/>
      </c>
      <c r="M7462" s="44" t="str">
        <f>+VLOOKUP(FACTURACION[[#This Row],[REFERENCIA]],CODINV,4,FALSE)</f>
        <v>MEDIDORES</v>
      </c>
      <c r="N7462" s="44" t="str">
        <f>+VLOOKUP(FACTURACION[[#This Row],[REFERENCIA]],CODINV,5,FALSE)</f>
        <v>HONEYWELL</v>
      </c>
      <c r="O7462" s="156">
        <v>1</v>
      </c>
      <c r="P7462" s="181">
        <v>455212</v>
      </c>
      <c r="Q7462" s="48">
        <f>+FACTURACION[[#This Row],[CANTIDAD]]*FACTURACION[[#This Row],[VR UNITARIO]]/1000</f>
        <v>455.21199999999999</v>
      </c>
      <c r="R7462" s="44" t="str">
        <f>+VLOOKUP(FACTURACION[[#This Row],[NIT]],TABLACLIENTE,5,FALSE)</f>
        <v>ACACIAS</v>
      </c>
    </row>
    <row r="7463" spans="3:18" ht="15">
      <c r="C7463" s="29">
        <v>2021</v>
      </c>
      <c r="D7463" s="30" t="s">
        <v>701</v>
      </c>
      <c r="E7463" s="30">
        <f>MONTH(FACTURACION[[#This Row],[MES]]&amp;1)</f>
        <v>8</v>
      </c>
      <c r="F7463" s="223">
        <f>DATE(FACTURACION[[#This Row],[AÑO]],FACTURACION[[#This Row],[Mes numero]],1)</f>
        <v>44409</v>
      </c>
      <c r="G7463" s="155" t="s">
        <v>5982</v>
      </c>
      <c r="H7463" s="25">
        <v>822001073</v>
      </c>
      <c r="I7463" s="44" t="str">
        <f>+VLOOKUP(FACTURACION[[#This Row],[NIT]],TABLACLIENTE,2,FALSE)</f>
        <v>MADIGAS INGENIEROS S.A. E.S.P.</v>
      </c>
      <c r="J7463" s="156" t="s">
        <v>20</v>
      </c>
      <c r="K7463" s="44" t="str">
        <f>+VLOOKUP(FACTURACION[[#This Row],[REFERENCIA]],CODINV,2,FALSE)</f>
        <v xml:space="preserve">MEDIDOR AC-250 C: 3/4" CON CONECTORES </v>
      </c>
      <c r="L7463" s="44" t="str">
        <f>IF(VLOOKUP(FACTURACION[[#This Row],[REFERENCIA]],CODINV,3,FALSE)=0,"",VLOOKUP(FACTURACION[[#This Row],[REFERENCIA]],CODINV,3,FALSE))</f>
        <v/>
      </c>
      <c r="M7463" s="44" t="str">
        <f>+VLOOKUP(FACTURACION[[#This Row],[REFERENCIA]],CODINV,4,FALSE)</f>
        <v>MEDIDORES</v>
      </c>
      <c r="N7463" s="44" t="str">
        <f>+VLOOKUP(FACTURACION[[#This Row],[REFERENCIA]],CODINV,5,FALSE)</f>
        <v>HONEYWELL</v>
      </c>
      <c r="O7463" s="156">
        <v>1</v>
      </c>
      <c r="P7463" s="181">
        <v>455212</v>
      </c>
      <c r="Q7463" s="48">
        <f>+FACTURACION[[#This Row],[CANTIDAD]]*FACTURACION[[#This Row],[VR UNITARIO]]/1000</f>
        <v>455.21199999999999</v>
      </c>
      <c r="R7463" s="44" t="str">
        <f>+VLOOKUP(FACTURACION[[#This Row],[NIT]],TABLACLIENTE,5,FALSE)</f>
        <v>ACACIAS</v>
      </c>
    </row>
    <row r="7464" spans="3:18" ht="15">
      <c r="C7464" s="29">
        <v>2021</v>
      </c>
      <c r="D7464" s="30" t="s">
        <v>701</v>
      </c>
      <c r="E7464" s="30">
        <f>MONTH(FACTURACION[[#This Row],[MES]]&amp;1)</f>
        <v>8</v>
      </c>
      <c r="F7464" s="223">
        <f>DATE(FACTURACION[[#This Row],[AÑO]],FACTURACION[[#This Row],[Mes numero]],1)</f>
        <v>44409</v>
      </c>
      <c r="G7464" s="155" t="s">
        <v>5982</v>
      </c>
      <c r="H7464" s="25">
        <v>822001073</v>
      </c>
      <c r="I7464" s="44" t="str">
        <f>+VLOOKUP(FACTURACION[[#This Row],[NIT]],TABLACLIENTE,2,FALSE)</f>
        <v>MADIGAS INGENIEROS S.A. E.S.P.</v>
      </c>
      <c r="J7464" s="156" t="s">
        <v>28</v>
      </c>
      <c r="K7464" s="44" t="str">
        <f>+VLOOKUP(FACTURACION[[#This Row],[REFERENCIA]],CODINV,2,FALSE)</f>
        <v>REGULADOR SR 113 3/4 R: 7-12 O:1/4</v>
      </c>
      <c r="L7464" s="44" t="str">
        <f>IF(VLOOKUP(FACTURACION[[#This Row],[REFERENCIA]],CODINV,3,FALSE)=0,"",VLOOKUP(FACTURACION[[#This Row],[REFERENCIA]],CODINV,3,FALSE))</f>
        <v/>
      </c>
      <c r="M7464" s="44" t="str">
        <f>+VLOOKUP(FACTURACION[[#This Row],[REFERENCIA]],CODINV,4,FALSE)</f>
        <v>REGULADORES</v>
      </c>
      <c r="N7464" s="44" t="str">
        <f>+VLOOKUP(FACTURACION[[#This Row],[REFERENCIA]],CODINV,5,FALSE)</f>
        <v>HONEYWELL</v>
      </c>
      <c r="O7464" s="156">
        <v>1</v>
      </c>
      <c r="P7464" s="181">
        <v>151500</v>
      </c>
      <c r="Q7464" s="48">
        <f>+FACTURACION[[#This Row],[CANTIDAD]]*FACTURACION[[#This Row],[VR UNITARIO]]/1000</f>
        <v>151.5</v>
      </c>
      <c r="R7464" s="44" t="str">
        <f>+VLOOKUP(FACTURACION[[#This Row],[NIT]],TABLACLIENTE,5,FALSE)</f>
        <v>ACACIAS</v>
      </c>
    </row>
    <row r="7465" spans="3:18" ht="15">
      <c r="C7465" s="29">
        <v>2021</v>
      </c>
      <c r="D7465" s="30" t="s">
        <v>701</v>
      </c>
      <c r="E7465" s="30">
        <f>MONTH(FACTURACION[[#This Row],[MES]]&amp;1)</f>
        <v>8</v>
      </c>
      <c r="F7465" s="223">
        <f>DATE(FACTURACION[[#This Row],[AÑO]],FACTURACION[[#This Row],[Mes numero]],1)</f>
        <v>44409</v>
      </c>
      <c r="G7465" s="155" t="s">
        <v>5983</v>
      </c>
      <c r="H7465" s="2">
        <v>890500726</v>
      </c>
      <c r="I7465" s="44" t="str">
        <f>+VLOOKUP(FACTURACION[[#This Row],[NIT]],TABLACLIENTE,2,FALSE)</f>
        <v>NORTESANTANDEREANA DE GAS S.A. E.S.P (NORGAS S.A. E.S.P.)</v>
      </c>
      <c r="J7465" s="156" t="s">
        <v>1064</v>
      </c>
      <c r="K7465" s="44" t="str">
        <f>+VLOOKUP(FACTURACION[[#This Row],[REFERENCIA]],CODINV,2,FALSE)</f>
        <v>REG. 1813C C: 1" R: 6-15" O: 1/2</v>
      </c>
      <c r="L7465" s="44" t="str">
        <f>IF(VLOOKUP(FACTURACION[[#This Row],[REFERENCIA]],CODINV,3,FALSE)=0,"",VLOOKUP(FACTURACION[[#This Row],[REFERENCIA]],CODINV,3,FALSE))</f>
        <v/>
      </c>
      <c r="M7465" s="44" t="str">
        <f>+VLOOKUP(FACTURACION[[#This Row],[REFERENCIA]],CODINV,4,FALSE)</f>
        <v>REGULADORES</v>
      </c>
      <c r="N7465" s="44" t="str">
        <f>+VLOOKUP(FACTURACION[[#This Row],[REFERENCIA]],CODINV,5,FALSE)</f>
        <v>HONEYWELL</v>
      </c>
      <c r="O7465" s="156">
        <v>25</v>
      </c>
      <c r="P7465" s="181">
        <v>155956</v>
      </c>
      <c r="Q7465" s="48">
        <f>+FACTURACION[[#This Row],[CANTIDAD]]*FACTURACION[[#This Row],[VR UNITARIO]]/1000</f>
        <v>3898.9</v>
      </c>
      <c r="R7465" s="44" t="str">
        <f>+VLOOKUP(FACTURACION[[#This Row],[NIT]],TABLACLIENTE,5,FALSE)</f>
        <v>BUCARAMANGA</v>
      </c>
    </row>
    <row r="7466" spans="3:18" ht="15">
      <c r="C7466" s="29">
        <v>2021</v>
      </c>
      <c r="D7466" s="30" t="s">
        <v>701</v>
      </c>
      <c r="E7466" s="30">
        <f>MONTH(FACTURACION[[#This Row],[MES]]&amp;1)</f>
        <v>8</v>
      </c>
      <c r="F7466" s="223">
        <f>DATE(FACTURACION[[#This Row],[AÑO]],FACTURACION[[#This Row],[Mes numero]],1)</f>
        <v>44409</v>
      </c>
      <c r="G7466" s="155" t="s">
        <v>5983</v>
      </c>
      <c r="H7466" s="2">
        <v>890500726</v>
      </c>
      <c r="I7466" s="44" t="str">
        <f>+VLOOKUP(FACTURACION[[#This Row],[NIT]],TABLACLIENTE,2,FALSE)</f>
        <v>NORTESANTANDEREANA DE GAS S.A. E.S.P (NORGAS S.A. E.S.P.)</v>
      </c>
      <c r="J7466" s="156" t="s">
        <v>28</v>
      </c>
      <c r="K7466" s="44" t="str">
        <f>+VLOOKUP(FACTURACION[[#This Row],[REFERENCIA]],CODINV,2,FALSE)</f>
        <v>REGULADOR SR 113 3/4 R: 7-12 O:1/4</v>
      </c>
      <c r="L7466" s="44" t="str">
        <f>IF(VLOOKUP(FACTURACION[[#This Row],[REFERENCIA]],CODINV,3,FALSE)=0,"",VLOOKUP(FACTURACION[[#This Row],[REFERENCIA]],CODINV,3,FALSE))</f>
        <v/>
      </c>
      <c r="M7466" s="44" t="str">
        <f>+VLOOKUP(FACTURACION[[#This Row],[REFERENCIA]],CODINV,4,FALSE)</f>
        <v>REGULADORES</v>
      </c>
      <c r="N7466" s="44" t="str">
        <f>+VLOOKUP(FACTURACION[[#This Row],[REFERENCIA]],CODINV,5,FALSE)</f>
        <v>HONEYWELL</v>
      </c>
      <c r="O7466" s="156">
        <v>9</v>
      </c>
      <c r="P7466" s="181">
        <v>139776</v>
      </c>
      <c r="Q7466" s="48">
        <f>+FACTURACION[[#This Row],[CANTIDAD]]*FACTURACION[[#This Row],[VR UNITARIO]]/1000</f>
        <v>1257.9839999999999</v>
      </c>
      <c r="R7466" s="44" t="str">
        <f>+VLOOKUP(FACTURACION[[#This Row],[NIT]],TABLACLIENTE,5,FALSE)</f>
        <v>BUCARAMANGA</v>
      </c>
    </row>
    <row r="7467" spans="3:18" ht="15">
      <c r="C7467" s="29">
        <v>2021</v>
      </c>
      <c r="D7467" s="30" t="s">
        <v>701</v>
      </c>
      <c r="E7467" s="30">
        <f>MONTH(FACTURACION[[#This Row],[MES]]&amp;1)</f>
        <v>8</v>
      </c>
      <c r="F7467" s="223">
        <f>DATE(FACTURACION[[#This Row],[AÑO]],FACTURACION[[#This Row],[Mes numero]],1)</f>
        <v>44409</v>
      </c>
      <c r="G7467" s="155" t="s">
        <v>5984</v>
      </c>
      <c r="H7467" s="2">
        <v>890400869</v>
      </c>
      <c r="I7467" s="44" t="str">
        <f>+VLOOKUP(FACTURACION[[#This Row],[NIT]],TABLACLIENTE,2,FALSE)</f>
        <v>SURTIDORA DE GAS DEL CARIBE S.A. E.S.P. (SURTIGAS S.A. E.S.P.)</v>
      </c>
      <c r="J7467" s="156" t="s">
        <v>1679</v>
      </c>
      <c r="K7467" s="44" t="str">
        <f>+VLOOKUP(FACTURACION[[#This Row],[REFERENCIA]],CODINV,2,FALSE)</f>
        <v>MEDIDOR BK G4 C: DE 1"</v>
      </c>
      <c r="L7467" s="44" t="str">
        <f>IF(VLOOKUP(FACTURACION[[#This Row],[REFERENCIA]],CODINV,3,FALSE)=0,"",VLOOKUP(FACTURACION[[#This Row],[REFERENCIA]],CODINV,3,FALSE))</f>
        <v/>
      </c>
      <c r="M7467" s="44" t="str">
        <f>+VLOOKUP(FACTURACION[[#This Row],[REFERENCIA]],CODINV,4,FALSE)</f>
        <v>MEDIDORES</v>
      </c>
      <c r="N7467" s="44" t="str">
        <f>+VLOOKUP(FACTURACION[[#This Row],[REFERENCIA]],CODINV,5,FALSE)</f>
        <v>HONEYWELL</v>
      </c>
      <c r="O7467" s="156">
        <v>200</v>
      </c>
      <c r="P7467" s="181">
        <v>145726</v>
      </c>
      <c r="Q7467" s="48">
        <f>+FACTURACION[[#This Row],[CANTIDAD]]*FACTURACION[[#This Row],[VR UNITARIO]]/1000</f>
        <v>29145.200000000001</v>
      </c>
      <c r="R7467" s="44" t="str">
        <f>+VLOOKUP(FACTURACION[[#This Row],[NIT]],TABLACLIENTE,5,FALSE)</f>
        <v>CARTAGENA</v>
      </c>
    </row>
    <row r="7468" spans="3:18" ht="15">
      <c r="C7468" s="29">
        <v>2021</v>
      </c>
      <c r="D7468" s="30" t="s">
        <v>701</v>
      </c>
      <c r="E7468" s="30">
        <f>MONTH(FACTURACION[[#This Row],[MES]]&amp;1)</f>
        <v>8</v>
      </c>
      <c r="F7468" s="223">
        <f>DATE(FACTURACION[[#This Row],[AÑO]],FACTURACION[[#This Row],[Mes numero]],1)</f>
        <v>44409</v>
      </c>
      <c r="G7468" s="155" t="s">
        <v>5985</v>
      </c>
      <c r="H7468" s="2">
        <v>890400869</v>
      </c>
      <c r="I7468" s="44" t="str">
        <f>+VLOOKUP(FACTURACION[[#This Row],[NIT]],TABLACLIENTE,2,FALSE)</f>
        <v>SURTIDORA DE GAS DEL CARIBE S.A. E.S.P. (SURTIGAS S.A. E.S.P.)</v>
      </c>
      <c r="J7468" s="156" t="s">
        <v>1679</v>
      </c>
      <c r="K7468" s="44" t="str">
        <f>+VLOOKUP(FACTURACION[[#This Row],[REFERENCIA]],CODINV,2,FALSE)</f>
        <v>MEDIDOR BK G4 C: DE 1"</v>
      </c>
      <c r="L7468" s="44" t="str">
        <f>IF(VLOOKUP(FACTURACION[[#This Row],[REFERENCIA]],CODINV,3,FALSE)=0,"",VLOOKUP(FACTURACION[[#This Row],[REFERENCIA]],CODINV,3,FALSE))</f>
        <v/>
      </c>
      <c r="M7468" s="44" t="str">
        <f>+VLOOKUP(FACTURACION[[#This Row],[REFERENCIA]],CODINV,4,FALSE)</f>
        <v>MEDIDORES</v>
      </c>
      <c r="N7468" s="44" t="str">
        <f>+VLOOKUP(FACTURACION[[#This Row],[REFERENCIA]],CODINV,5,FALSE)</f>
        <v>HONEYWELL</v>
      </c>
      <c r="O7468" s="156">
        <v>0</v>
      </c>
      <c r="P7468" s="181">
        <v>145726</v>
      </c>
      <c r="Q7468" s="48">
        <f>+FACTURACION[[#This Row],[CANTIDAD]]*FACTURACION[[#This Row],[VR UNITARIO]]/1000</f>
        <v>0</v>
      </c>
      <c r="R7468" s="44" t="str">
        <f>+VLOOKUP(FACTURACION[[#This Row],[NIT]],TABLACLIENTE,5,FALSE)</f>
        <v>CARTAGENA</v>
      </c>
    </row>
    <row r="7469" spans="3:18" ht="15">
      <c r="C7469" s="29">
        <v>2021</v>
      </c>
      <c r="D7469" s="30" t="s">
        <v>701</v>
      </c>
      <c r="E7469" s="30">
        <f>MONTH(FACTURACION[[#This Row],[MES]]&amp;1)</f>
        <v>8</v>
      </c>
      <c r="F7469" s="223">
        <f>DATE(FACTURACION[[#This Row],[AÑO]],FACTURACION[[#This Row],[Mes numero]],1)</f>
        <v>44409</v>
      </c>
      <c r="G7469" s="155" t="s">
        <v>5985</v>
      </c>
      <c r="H7469" s="2">
        <v>890400869</v>
      </c>
      <c r="I7469" s="44" t="str">
        <f>+VLOOKUP(FACTURACION[[#This Row],[NIT]],TABLACLIENTE,2,FALSE)</f>
        <v>SURTIDORA DE GAS DEL CARIBE S.A. E.S.P. (SURTIGAS S.A. E.S.P.)</v>
      </c>
      <c r="J7469" s="156" t="s">
        <v>20</v>
      </c>
      <c r="K7469" s="44" t="str">
        <f>+VLOOKUP(FACTURACION[[#This Row],[REFERENCIA]],CODINV,2,FALSE)</f>
        <v xml:space="preserve">MEDIDOR AC-250 C: 3/4" CON CONECTORES </v>
      </c>
      <c r="L7469" s="44" t="str">
        <f>IF(VLOOKUP(FACTURACION[[#This Row],[REFERENCIA]],CODINV,3,FALSE)=0,"",VLOOKUP(FACTURACION[[#This Row],[REFERENCIA]],CODINV,3,FALSE))</f>
        <v/>
      </c>
      <c r="M7469" s="44" t="str">
        <f>+VLOOKUP(FACTURACION[[#This Row],[REFERENCIA]],CODINV,4,FALSE)</f>
        <v>MEDIDORES</v>
      </c>
      <c r="N7469" s="44" t="str">
        <f>+VLOOKUP(FACTURACION[[#This Row],[REFERENCIA]],CODINV,5,FALSE)</f>
        <v>HONEYWELL</v>
      </c>
      <c r="O7469" s="156">
        <v>0</v>
      </c>
      <c r="P7469" s="181">
        <v>384742</v>
      </c>
      <c r="Q7469" s="48">
        <f>+FACTURACION[[#This Row],[CANTIDAD]]*FACTURACION[[#This Row],[VR UNITARIO]]/1000</f>
        <v>0</v>
      </c>
      <c r="R7469" s="44" t="str">
        <f>+VLOOKUP(FACTURACION[[#This Row],[NIT]],TABLACLIENTE,5,FALSE)</f>
        <v>CARTAGENA</v>
      </c>
    </row>
    <row r="7470" spans="3:18" ht="15">
      <c r="C7470" s="29">
        <v>2021</v>
      </c>
      <c r="D7470" s="30" t="s">
        <v>701</v>
      </c>
      <c r="E7470" s="30">
        <f>MONTH(FACTURACION[[#This Row],[MES]]&amp;1)</f>
        <v>8</v>
      </c>
      <c r="F7470" s="223">
        <f>DATE(FACTURACION[[#This Row],[AÑO]],FACTURACION[[#This Row],[Mes numero]],1)</f>
        <v>44409</v>
      </c>
      <c r="G7470" s="155" t="s">
        <v>5986</v>
      </c>
      <c r="H7470" s="25">
        <v>900164715</v>
      </c>
      <c r="I7470" s="44" t="str">
        <f>+VLOOKUP(FACTURACION[[#This Row],[NIT]],TABLACLIENTE,2,FALSE)</f>
        <v>COMPAÑIA TRANSPORTADORA DE COLOMBIA S.A. (COTRANSCOL S.A.)</v>
      </c>
      <c r="J7470" s="156" t="s">
        <v>4219</v>
      </c>
      <c r="K7470" s="44" t="str">
        <f>+VLOOKUP(FACTURACION[[#This Row],[REFERENCIA]],CODINV,2,FALSE)</f>
        <v>KIT REPARACION VALV. GLOBO 2"</v>
      </c>
      <c r="L7470" s="44" t="str">
        <f>IF(VLOOKUP(FACTURACION[[#This Row],[REFERENCIA]],CODINV,3,FALSE)=0,"",VLOOKUP(FACTURACION[[#This Row],[REFERENCIA]],CODINV,3,FALSE))</f>
        <v>A7513-50</v>
      </c>
      <c r="M7470" s="44" t="str">
        <f>+VLOOKUP(FACTURACION[[#This Row],[REFERENCIA]],CODINV,4,FALSE)</f>
        <v>REPUESTOS Y ACCESORIOS</v>
      </c>
      <c r="N7470" s="44" t="str">
        <f>+VLOOKUP(FACTURACION[[#This Row],[REFERENCIA]],CODINV,5,FALSE)</f>
        <v>REGO</v>
      </c>
      <c r="O7470" s="156">
        <v>0</v>
      </c>
      <c r="P7470" s="181">
        <v>94584</v>
      </c>
      <c r="Q7470" s="48">
        <f>+FACTURACION[[#This Row],[CANTIDAD]]*FACTURACION[[#This Row],[VR UNITARIO]]/1000</f>
        <v>0</v>
      </c>
      <c r="R7470" s="44" t="str">
        <f>+VLOOKUP(FACTURACION[[#This Row],[NIT]],TABLACLIENTE,5,FALSE)</f>
        <v>GIRON</v>
      </c>
    </row>
    <row r="7471" spans="3:18" ht="15">
      <c r="C7471" s="29">
        <v>2021</v>
      </c>
      <c r="D7471" s="30" t="s">
        <v>701</v>
      </c>
      <c r="E7471" s="30">
        <f>MONTH(FACTURACION[[#This Row],[MES]]&amp;1)</f>
        <v>8</v>
      </c>
      <c r="F7471" s="223">
        <f>DATE(FACTURACION[[#This Row],[AÑO]],FACTURACION[[#This Row],[Mes numero]],1)</f>
        <v>44409</v>
      </c>
      <c r="G7471" s="155" t="s">
        <v>5987</v>
      </c>
      <c r="H7471" s="25">
        <v>900164715</v>
      </c>
      <c r="I7471" s="44" t="str">
        <f>+VLOOKUP(FACTURACION[[#This Row],[NIT]],TABLACLIENTE,2,FALSE)</f>
        <v>COMPAÑIA TRANSPORTADORA DE COLOMBIA S.A. (COTRANSCOL S.A.)</v>
      </c>
      <c r="J7471" s="156" t="s">
        <v>4219</v>
      </c>
      <c r="K7471" s="44" t="str">
        <f>+VLOOKUP(FACTURACION[[#This Row],[REFERENCIA]],CODINV,2,FALSE)</f>
        <v>KIT REPARACION VALV. GLOBO 2"</v>
      </c>
      <c r="L7471" s="44" t="str">
        <f>IF(VLOOKUP(FACTURACION[[#This Row],[REFERENCIA]],CODINV,3,FALSE)=0,"",VLOOKUP(FACTURACION[[#This Row],[REFERENCIA]],CODINV,3,FALSE))</f>
        <v>A7513-50</v>
      </c>
      <c r="M7471" s="44" t="str">
        <f>+VLOOKUP(FACTURACION[[#This Row],[REFERENCIA]],CODINV,4,FALSE)</f>
        <v>REPUESTOS Y ACCESORIOS</v>
      </c>
      <c r="N7471" s="44" t="str">
        <f>+VLOOKUP(FACTURACION[[#This Row],[REFERENCIA]],CODINV,5,FALSE)</f>
        <v>REGO</v>
      </c>
      <c r="O7471" s="156">
        <v>0</v>
      </c>
      <c r="P7471" s="181">
        <v>94609</v>
      </c>
      <c r="Q7471" s="48">
        <f>+FACTURACION[[#This Row],[CANTIDAD]]*FACTURACION[[#This Row],[VR UNITARIO]]/1000</f>
        <v>0</v>
      </c>
      <c r="R7471" s="44" t="str">
        <f>+VLOOKUP(FACTURACION[[#This Row],[NIT]],TABLACLIENTE,5,FALSE)</f>
        <v>GIRON</v>
      </c>
    </row>
    <row r="7472" spans="3:18" ht="15">
      <c r="C7472" s="29">
        <v>2021</v>
      </c>
      <c r="D7472" s="30" t="s">
        <v>701</v>
      </c>
      <c r="E7472" s="30">
        <f>MONTH(FACTURACION[[#This Row],[MES]]&amp;1)</f>
        <v>8</v>
      </c>
      <c r="F7472" s="223">
        <f>DATE(FACTURACION[[#This Row],[AÑO]],FACTURACION[[#This Row],[Mes numero]],1)</f>
        <v>44409</v>
      </c>
      <c r="G7472" s="155" t="s">
        <v>5988</v>
      </c>
      <c r="H7472" s="2">
        <v>890400869</v>
      </c>
      <c r="I7472" s="44" t="str">
        <f>+VLOOKUP(FACTURACION[[#This Row],[NIT]],TABLACLIENTE,2,FALSE)</f>
        <v>SURTIDORA DE GAS DEL CARIBE S.A. E.S.P. (SURTIGAS S.A. E.S.P.)</v>
      </c>
      <c r="J7472" s="156" t="s">
        <v>1679</v>
      </c>
      <c r="K7472" s="44" t="str">
        <f>+VLOOKUP(FACTURACION[[#This Row],[REFERENCIA]],CODINV,2,FALSE)</f>
        <v>MEDIDOR BK G4 C: DE 1"</v>
      </c>
      <c r="L7472" s="44" t="str">
        <f>IF(VLOOKUP(FACTURACION[[#This Row],[REFERENCIA]],CODINV,3,FALSE)=0,"",VLOOKUP(FACTURACION[[#This Row],[REFERENCIA]],CODINV,3,FALSE))</f>
        <v/>
      </c>
      <c r="M7472" s="44" t="str">
        <f>+VLOOKUP(FACTURACION[[#This Row],[REFERENCIA]],CODINV,4,FALSE)</f>
        <v>MEDIDORES</v>
      </c>
      <c r="N7472" s="44" t="str">
        <f>+VLOOKUP(FACTURACION[[#This Row],[REFERENCIA]],CODINV,5,FALSE)</f>
        <v>HONEYWELL</v>
      </c>
      <c r="O7472" s="156">
        <v>200</v>
      </c>
      <c r="P7472" s="181">
        <v>145726</v>
      </c>
      <c r="Q7472" s="48">
        <f>+FACTURACION[[#This Row],[CANTIDAD]]*FACTURACION[[#This Row],[VR UNITARIO]]/1000</f>
        <v>29145.200000000001</v>
      </c>
      <c r="R7472" s="44" t="str">
        <f>+VLOOKUP(FACTURACION[[#This Row],[NIT]],TABLACLIENTE,5,FALSE)</f>
        <v>CARTAGENA</v>
      </c>
    </row>
    <row r="7473" spans="3:18" ht="15">
      <c r="C7473" s="29">
        <v>2021</v>
      </c>
      <c r="D7473" s="30" t="s">
        <v>701</v>
      </c>
      <c r="E7473" s="30">
        <f>MONTH(FACTURACION[[#This Row],[MES]]&amp;1)</f>
        <v>8</v>
      </c>
      <c r="F7473" s="223">
        <f>DATE(FACTURACION[[#This Row],[AÑO]],FACTURACION[[#This Row],[Mes numero]],1)</f>
        <v>44409</v>
      </c>
      <c r="G7473" s="155" t="s">
        <v>5989</v>
      </c>
      <c r="H7473" s="2">
        <v>890503900</v>
      </c>
      <c r="I7473" s="44" t="str">
        <f>+VLOOKUP(FACTURACION[[#This Row],[NIT]],TABLACLIENTE,2,FALSE)</f>
        <v>GASES DEL ORIENTE S.A. E.S.P.</v>
      </c>
      <c r="J7473" s="156" t="s">
        <v>153</v>
      </c>
      <c r="K7473" s="44" t="str">
        <f>+VLOOKUP(FACTURACION[[#This Row],[REFERENCIA]],CODINV,2,FALSE)</f>
        <v>MANGA 3" S300 H7</v>
      </c>
      <c r="L7473" s="44" t="str">
        <f>IF(VLOOKUP(FACTURACION[[#This Row],[REFERENCIA]],CODINV,3,FALSE)=0,"",VLOOKUP(FACTURACION[[#This Row],[REFERENCIA]],CODINV,3,FALSE))</f>
        <v>73404P003</v>
      </c>
      <c r="M7473" s="44" t="str">
        <f>+VLOOKUP(FACTURACION[[#This Row],[REFERENCIA]],CODINV,4,FALSE)</f>
        <v>MANGAS</v>
      </c>
      <c r="N7473" s="44" t="str">
        <f>+VLOOKUP(FACTURACION[[#This Row],[REFERENCIA]],CODINV,5,FALSE)</f>
        <v>HONEYWELL</v>
      </c>
      <c r="O7473" s="156">
        <v>0</v>
      </c>
      <c r="P7473" s="181">
        <v>0</v>
      </c>
      <c r="Q7473" s="48">
        <f>+FACTURACION[[#This Row],[CANTIDAD]]*FACTURACION[[#This Row],[VR UNITARIO]]/1000</f>
        <v>0</v>
      </c>
      <c r="R7473" s="44" t="str">
        <f>+VLOOKUP(FACTURACION[[#This Row],[NIT]],TABLACLIENTE,5,FALSE)</f>
        <v>CUCUTA</v>
      </c>
    </row>
    <row r="7474" spans="3:18" ht="15">
      <c r="C7474" s="29">
        <v>2021</v>
      </c>
      <c r="D7474" s="30" t="s">
        <v>701</v>
      </c>
      <c r="E7474" s="30">
        <f>MONTH(FACTURACION[[#This Row],[MES]]&amp;1)</f>
        <v>8</v>
      </c>
      <c r="F7474" s="223">
        <f>DATE(FACTURACION[[#This Row],[AÑO]],FACTURACION[[#This Row],[Mes numero]],1)</f>
        <v>44409</v>
      </c>
      <c r="G7474" s="155" t="s">
        <v>5990</v>
      </c>
      <c r="H7474" s="2">
        <v>890503900</v>
      </c>
      <c r="I7474" s="44" t="str">
        <f>+VLOOKUP(FACTURACION[[#This Row],[NIT]],TABLACLIENTE,2,FALSE)</f>
        <v>GASES DEL ORIENTE S.A. E.S.P.</v>
      </c>
      <c r="J7474" s="156" t="s">
        <v>153</v>
      </c>
      <c r="K7474" s="44" t="str">
        <f>+VLOOKUP(FACTURACION[[#This Row],[REFERENCIA]],CODINV,2,FALSE)</f>
        <v>MANGA 3" S300 H7</v>
      </c>
      <c r="L7474" s="44" t="str">
        <f>IF(VLOOKUP(FACTURACION[[#This Row],[REFERENCIA]],CODINV,3,FALSE)=0,"",VLOOKUP(FACTURACION[[#This Row],[REFERENCIA]],CODINV,3,FALSE))</f>
        <v>73404P003</v>
      </c>
      <c r="M7474" s="44" t="str">
        <f>+VLOOKUP(FACTURACION[[#This Row],[REFERENCIA]],CODINV,4,FALSE)</f>
        <v>MANGAS</v>
      </c>
      <c r="N7474" s="44" t="str">
        <f>+VLOOKUP(FACTURACION[[#This Row],[REFERENCIA]],CODINV,5,FALSE)</f>
        <v>HONEYWELL</v>
      </c>
      <c r="O7474" s="156">
        <v>0</v>
      </c>
      <c r="P7474" s="181">
        <v>3307563.87</v>
      </c>
      <c r="Q7474" s="48">
        <f>+FACTURACION[[#This Row],[CANTIDAD]]*FACTURACION[[#This Row],[VR UNITARIO]]/1000</f>
        <v>0</v>
      </c>
      <c r="R7474" s="44" t="str">
        <f>+VLOOKUP(FACTURACION[[#This Row],[NIT]],TABLACLIENTE,5,FALSE)</f>
        <v>CUCUTA</v>
      </c>
    </row>
    <row r="7475" spans="3:18" ht="15">
      <c r="C7475" s="29">
        <v>2021</v>
      </c>
      <c r="D7475" s="30" t="s">
        <v>701</v>
      </c>
      <c r="E7475" s="30">
        <f>MONTH(FACTURACION[[#This Row],[MES]]&amp;1)</f>
        <v>8</v>
      </c>
      <c r="F7475" s="223">
        <f>DATE(FACTURACION[[#This Row],[AÑO]],FACTURACION[[#This Row],[Mes numero]],1)</f>
        <v>44409</v>
      </c>
      <c r="G7475" s="155" t="s">
        <v>5991</v>
      </c>
      <c r="H7475" s="2">
        <v>900175830</v>
      </c>
      <c r="I7475" s="44" t="str">
        <f>+VLOOKUP(FACTURACION[[#This Row],[NIT]],TABLACLIENTE,2,FALSE)</f>
        <v xml:space="preserve">COMBUSTIBLES LIQUIDOS DE COLOMBIA S.A E.S.P  (CLC S.A E.S.P)
</v>
      </c>
      <c r="J7475" s="156" t="s">
        <v>5584</v>
      </c>
      <c r="K7475" s="44" t="str">
        <f>+VLOOKUP(FACTURACION[[#This Row],[REFERENCIA]],CODINV,2,FALSE)</f>
        <v>KIT CONVERSION TROYA III</v>
      </c>
      <c r="L7475" s="44" t="str">
        <f>IF(VLOOKUP(FACTURACION[[#This Row],[REFERENCIA]],CODINV,3,FALSE)=0,"",VLOOKUP(FACTURACION[[#This Row],[REFERENCIA]],CODINV,3,FALSE))</f>
        <v/>
      </c>
      <c r="M7475" s="44" t="str">
        <f>+VLOOKUP(FACTURACION[[#This Row],[REFERENCIA]],CODINV,4,FALSE)</f>
        <v>REPUESTOS Y ACCESORIOS</v>
      </c>
      <c r="N7475" s="44" t="str">
        <f>+VLOOKUP(FACTURACION[[#This Row],[REFERENCIA]],CODINV,5,FALSE)</f>
        <v>RED SEAL MEASUREMENT</v>
      </c>
      <c r="O7475" s="156">
        <v>4</v>
      </c>
      <c r="P7475" s="181">
        <v>3165667</v>
      </c>
      <c r="Q7475" s="48">
        <f>+FACTURACION[[#This Row],[CANTIDAD]]*FACTURACION[[#This Row],[VR UNITARIO]]/1000</f>
        <v>12662.668</v>
      </c>
      <c r="R7475" s="44" t="str">
        <f>+VLOOKUP(FACTURACION[[#This Row],[NIT]],TABLACLIENTE,5,FALSE)</f>
        <v>BOGOTÁ D.C.</v>
      </c>
    </row>
    <row r="7476" spans="3:18" ht="15">
      <c r="C7476" s="29">
        <v>2021</v>
      </c>
      <c r="D7476" s="30" t="s">
        <v>701</v>
      </c>
      <c r="E7476" s="30">
        <f>MONTH(FACTURACION[[#This Row],[MES]]&amp;1)</f>
        <v>8</v>
      </c>
      <c r="F7476" s="223">
        <f>DATE(FACTURACION[[#This Row],[AÑO]],FACTURACION[[#This Row],[Mes numero]],1)</f>
        <v>44409</v>
      </c>
      <c r="G7476" s="155" t="s">
        <v>5991</v>
      </c>
      <c r="H7476" s="2">
        <v>900175830</v>
      </c>
      <c r="I7476" s="44" t="str">
        <f>+VLOOKUP(FACTURACION[[#This Row],[NIT]],TABLACLIENTE,2,FALSE)</f>
        <v xml:space="preserve">COMBUSTIBLES LIQUIDOS DE COLOMBIA S.A E.S.P  (CLC S.A E.S.P)
</v>
      </c>
      <c r="J7476" s="156" t="s">
        <v>119</v>
      </c>
      <c r="K7476" s="44" t="str">
        <f>+VLOOKUP(FACTURACION[[#This Row],[REFERENCIA]],CODINV,2,FALSE)</f>
        <v>CONVERTIDOR RS-422/485 TROYA MASICO</v>
      </c>
      <c r="L7476" s="44" t="str">
        <f>IF(VLOOKUP(FACTURACION[[#This Row],[REFERENCIA]],CODINV,3,FALSE)=0,"",VLOOKUP(FACTURACION[[#This Row],[REFERENCIA]],CODINV,3,FALSE))</f>
        <v>72-022-0049YY</v>
      </c>
      <c r="M7476" s="44" t="str">
        <f>+VLOOKUP(FACTURACION[[#This Row],[REFERENCIA]],CODINV,4,FALSE)</f>
        <v>REPUESTOS Y ACCESORIOS</v>
      </c>
      <c r="N7476" s="44" t="str">
        <f>+VLOOKUP(FACTURACION[[#This Row],[REFERENCIA]],CODINV,5,FALSE)</f>
        <v>RED SEAL MEASUREMENT</v>
      </c>
      <c r="O7476" s="156">
        <v>1</v>
      </c>
      <c r="P7476" s="181">
        <v>830709</v>
      </c>
      <c r="Q7476" s="48">
        <f>+FACTURACION[[#This Row],[CANTIDAD]]*FACTURACION[[#This Row],[VR UNITARIO]]/1000</f>
        <v>830.70899999999995</v>
      </c>
      <c r="R7476" s="44" t="str">
        <f>+VLOOKUP(FACTURACION[[#This Row],[NIT]],TABLACLIENTE,5,FALSE)</f>
        <v>BOGOTÁ D.C.</v>
      </c>
    </row>
    <row r="7477" spans="3:18" ht="15">
      <c r="C7477" s="29">
        <v>2021</v>
      </c>
      <c r="D7477" s="30" t="s">
        <v>701</v>
      </c>
      <c r="E7477" s="30">
        <f>MONTH(FACTURACION[[#This Row],[MES]]&amp;1)</f>
        <v>8</v>
      </c>
      <c r="F7477" s="223">
        <f>DATE(FACTURACION[[#This Row],[AÑO]],FACTURACION[[#This Row],[Mes numero]],1)</f>
        <v>44409</v>
      </c>
      <c r="G7477" s="155" t="s">
        <v>5992</v>
      </c>
      <c r="H7477" s="2">
        <v>890503900</v>
      </c>
      <c r="I7477" s="44" t="str">
        <f>+VLOOKUP(FACTURACION[[#This Row],[NIT]],TABLACLIENTE,2,FALSE)</f>
        <v>GASES DEL ORIENTE S.A. E.S.P.</v>
      </c>
      <c r="J7477" s="156" t="s">
        <v>262</v>
      </c>
      <c r="K7477" s="44" t="str">
        <f>+VLOOKUP(FACTURACION[[#This Row],[REFERENCIA]],CODINV,2,FALSE)</f>
        <v>MEDIDOR AL-425 C:1 1/4" MAOP 25 PSIG</v>
      </c>
      <c r="L7477" s="44" t="str">
        <f>IF(VLOOKUP(FACTURACION[[#This Row],[REFERENCIA]],CODINV,3,FALSE)=0,"",VLOOKUP(FACTURACION[[#This Row],[REFERENCIA]],CODINV,3,FALSE))</f>
        <v/>
      </c>
      <c r="M7477" s="44" t="str">
        <f>+VLOOKUP(FACTURACION[[#This Row],[REFERENCIA]],CODINV,4,FALSE)</f>
        <v>MEDIDORES</v>
      </c>
      <c r="N7477" s="44" t="str">
        <f>+VLOOKUP(FACTURACION[[#This Row],[REFERENCIA]],CODINV,5,FALSE)</f>
        <v>HONEYWELL</v>
      </c>
      <c r="O7477" s="156">
        <v>3</v>
      </c>
      <c r="P7477" s="181">
        <v>691748</v>
      </c>
      <c r="Q7477" s="48">
        <f>+FACTURACION[[#This Row],[CANTIDAD]]*FACTURACION[[#This Row],[VR UNITARIO]]/1000</f>
        <v>2075.2440000000001</v>
      </c>
      <c r="R7477" s="44" t="str">
        <f>+VLOOKUP(FACTURACION[[#This Row],[NIT]],TABLACLIENTE,5,FALSE)</f>
        <v>CUCUTA</v>
      </c>
    </row>
    <row r="7478" spans="3:18" ht="15">
      <c r="C7478" s="29">
        <v>2021</v>
      </c>
      <c r="D7478" s="30" t="s">
        <v>701</v>
      </c>
      <c r="E7478" s="30">
        <f>MONTH(FACTURACION[[#This Row],[MES]]&amp;1)</f>
        <v>8</v>
      </c>
      <c r="F7478" s="223">
        <f>DATE(FACTURACION[[#This Row],[AÑO]],FACTURACION[[#This Row],[Mes numero]],1)</f>
        <v>44409</v>
      </c>
      <c r="G7478" s="155" t="s">
        <v>5993</v>
      </c>
      <c r="H7478" s="25">
        <v>890101691</v>
      </c>
      <c r="I7478" s="44" t="str">
        <f>+VLOOKUP(FACTURACION[[#This Row],[NIT]],TABLACLIENTE,2,FALSE)</f>
        <v>GASES DEL CARIBE S.A.E.S.P. (GASCARIBE S.A E.S.P.)</v>
      </c>
      <c r="J7478" s="156" t="s">
        <v>23</v>
      </c>
      <c r="K7478" s="44" t="str">
        <f>+VLOOKUP(FACTURACION[[#This Row],[REFERENCIA]],CODINV,2,FALSE)</f>
        <v>MEDIDOR AL-800 C:1 1/2" MAOP 20 PSIG CON CONECTORES</v>
      </c>
      <c r="L7478" s="44" t="str">
        <f>IF(VLOOKUP(FACTURACION[[#This Row],[REFERENCIA]],CODINV,3,FALSE)=0,"",VLOOKUP(FACTURACION[[#This Row],[REFERENCIA]],CODINV,3,FALSE))</f>
        <v/>
      </c>
      <c r="M7478" s="44" t="str">
        <f>+VLOOKUP(FACTURACION[[#This Row],[REFERENCIA]],CODINV,4,FALSE)</f>
        <v>MEDIDORES</v>
      </c>
      <c r="N7478" s="44" t="str">
        <f>+VLOOKUP(FACTURACION[[#This Row],[REFERENCIA]],CODINV,5,FALSE)</f>
        <v>HONEYWELL</v>
      </c>
      <c r="O7478" s="156">
        <v>2</v>
      </c>
      <c r="P7478" s="181">
        <v>2034580</v>
      </c>
      <c r="Q7478" s="48">
        <f>+FACTURACION[[#This Row],[CANTIDAD]]*FACTURACION[[#This Row],[VR UNITARIO]]/1000</f>
        <v>4069.16</v>
      </c>
      <c r="R7478" s="44" t="str">
        <f>+VLOOKUP(FACTURACION[[#This Row],[NIT]],TABLACLIENTE,5,FALSE)</f>
        <v>BARRANQUILLA</v>
      </c>
    </row>
    <row r="7479" spans="3:18" ht="15">
      <c r="C7479" s="29">
        <v>2021</v>
      </c>
      <c r="D7479" s="30" t="s">
        <v>701</v>
      </c>
      <c r="E7479" s="30">
        <f>MONTH(FACTURACION[[#This Row],[MES]]&amp;1)</f>
        <v>8</v>
      </c>
      <c r="F7479" s="223">
        <f>DATE(FACTURACION[[#This Row],[AÑO]],FACTURACION[[#This Row],[Mes numero]],1)</f>
        <v>44409</v>
      </c>
      <c r="G7479" s="155" t="s">
        <v>5994</v>
      </c>
      <c r="H7479" s="25">
        <v>800202395</v>
      </c>
      <c r="I7479" s="44" t="str">
        <f>+VLOOKUP(FACTURACION[[#This Row],[NIT]],TABLACLIENTE,2,FALSE)</f>
        <v>EFIGAS GAS NATURAL S.A. E.S.P. (EFIGAS S.A. E.S.P.)</v>
      </c>
      <c r="J7479" s="156" t="s">
        <v>108</v>
      </c>
      <c r="K7479" s="44" t="str">
        <f>+VLOOKUP(FACTURACION[[#This Row],[REFERENCIA]],CODINV,2,FALSE)</f>
        <v>MEDIDOR BK G4 C:1/2"</v>
      </c>
      <c r="L7479" s="44" t="str">
        <f>IF(VLOOKUP(FACTURACION[[#This Row],[REFERENCIA]],CODINV,3,FALSE)=0,"",VLOOKUP(FACTURACION[[#This Row],[REFERENCIA]],CODINV,3,FALSE))</f>
        <v>G4K MT 152MM</v>
      </c>
      <c r="M7479" s="44" t="str">
        <f>+VLOOKUP(FACTURACION[[#This Row],[REFERENCIA]],CODINV,4,FALSE)</f>
        <v>MEDIDORES</v>
      </c>
      <c r="N7479" s="44" t="str">
        <f>+VLOOKUP(FACTURACION[[#This Row],[REFERENCIA]],CODINV,5,FALSE)</f>
        <v>HONEYWELL</v>
      </c>
      <c r="O7479" s="156">
        <v>50</v>
      </c>
      <c r="P7479" s="181">
        <v>165083.87</v>
      </c>
      <c r="Q7479" s="48">
        <f>+FACTURACION[[#This Row],[CANTIDAD]]*FACTURACION[[#This Row],[VR UNITARIO]]/1000</f>
        <v>8254.1934999999994</v>
      </c>
      <c r="R7479" s="44" t="str">
        <f>+VLOOKUP(FACTURACION[[#This Row],[NIT]],TABLACLIENTE,5,FALSE)</f>
        <v>MANIZALES</v>
      </c>
    </row>
    <row r="7480" spans="3:18" ht="15">
      <c r="C7480" s="29">
        <v>2021</v>
      </c>
      <c r="D7480" s="30" t="s">
        <v>701</v>
      </c>
      <c r="E7480" s="30">
        <f>MONTH(FACTURACION[[#This Row],[MES]]&amp;1)</f>
        <v>8</v>
      </c>
      <c r="F7480" s="223">
        <f>DATE(FACTURACION[[#This Row],[AÑO]],FACTURACION[[#This Row],[Mes numero]],1)</f>
        <v>44409</v>
      </c>
      <c r="G7480" s="155" t="s">
        <v>5995</v>
      </c>
      <c r="H7480" s="25">
        <v>800202395</v>
      </c>
      <c r="I7480" s="44" t="str">
        <f>+VLOOKUP(FACTURACION[[#This Row],[NIT]],TABLACLIENTE,2,FALSE)</f>
        <v>EFIGAS GAS NATURAL S.A. E.S.P. (EFIGAS S.A. E.S.P.)</v>
      </c>
      <c r="J7480" s="156" t="s">
        <v>108</v>
      </c>
      <c r="K7480" s="44" t="str">
        <f>+VLOOKUP(FACTURACION[[#This Row],[REFERENCIA]],CODINV,2,FALSE)</f>
        <v>MEDIDOR BK G4 C:1/2"</v>
      </c>
      <c r="L7480" s="44" t="str">
        <f>IF(VLOOKUP(FACTURACION[[#This Row],[REFERENCIA]],CODINV,3,FALSE)=0,"",VLOOKUP(FACTURACION[[#This Row],[REFERENCIA]],CODINV,3,FALSE))</f>
        <v>G4K MT 152MM</v>
      </c>
      <c r="M7480" s="44" t="str">
        <f>+VLOOKUP(FACTURACION[[#This Row],[REFERENCIA]],CODINV,4,FALSE)</f>
        <v>MEDIDORES</v>
      </c>
      <c r="N7480" s="44" t="str">
        <f>+VLOOKUP(FACTURACION[[#This Row],[REFERENCIA]],CODINV,5,FALSE)</f>
        <v>HONEYWELL</v>
      </c>
      <c r="O7480" s="156">
        <v>50</v>
      </c>
      <c r="P7480" s="181">
        <v>165083.88</v>
      </c>
      <c r="Q7480" s="48">
        <f>+FACTURACION[[#This Row],[CANTIDAD]]*FACTURACION[[#This Row],[VR UNITARIO]]/1000</f>
        <v>8254.1939999999995</v>
      </c>
      <c r="R7480" s="44" t="str">
        <f>+VLOOKUP(FACTURACION[[#This Row],[NIT]],TABLACLIENTE,5,FALSE)</f>
        <v>MANIZALES</v>
      </c>
    </row>
    <row r="7481" spans="3:18" ht="15">
      <c r="C7481" s="29">
        <v>2021</v>
      </c>
      <c r="D7481" s="30" t="s">
        <v>701</v>
      </c>
      <c r="E7481" s="30">
        <f>MONTH(FACTURACION[[#This Row],[MES]]&amp;1)</f>
        <v>8</v>
      </c>
      <c r="F7481" s="223">
        <f>DATE(FACTURACION[[#This Row],[AÑO]],FACTURACION[[#This Row],[Mes numero]],1)</f>
        <v>44409</v>
      </c>
      <c r="G7481" s="155" t="s">
        <v>5996</v>
      </c>
      <c r="H7481" s="25">
        <v>800202395</v>
      </c>
      <c r="I7481" s="44" t="str">
        <f>+VLOOKUP(FACTURACION[[#This Row],[NIT]],TABLACLIENTE,2,FALSE)</f>
        <v>EFIGAS GAS NATURAL S.A. E.S.P. (EFIGAS S.A. E.S.P.)</v>
      </c>
      <c r="J7481" s="156" t="s">
        <v>108</v>
      </c>
      <c r="K7481" s="44" t="str">
        <f>+VLOOKUP(FACTURACION[[#This Row],[REFERENCIA]],CODINV,2,FALSE)</f>
        <v>MEDIDOR BK G4 C:1/2"</v>
      </c>
      <c r="L7481" s="44" t="str">
        <f>IF(VLOOKUP(FACTURACION[[#This Row],[REFERENCIA]],CODINV,3,FALSE)=0,"",VLOOKUP(FACTURACION[[#This Row],[REFERENCIA]],CODINV,3,FALSE))</f>
        <v>G4K MT 152MM</v>
      </c>
      <c r="M7481" s="44" t="str">
        <f>+VLOOKUP(FACTURACION[[#This Row],[REFERENCIA]],CODINV,4,FALSE)</f>
        <v>MEDIDORES</v>
      </c>
      <c r="N7481" s="44" t="str">
        <f>+VLOOKUP(FACTURACION[[#This Row],[REFERENCIA]],CODINV,5,FALSE)</f>
        <v>HONEYWELL</v>
      </c>
      <c r="O7481" s="156">
        <v>50</v>
      </c>
      <c r="P7481" s="181">
        <v>165083.88</v>
      </c>
      <c r="Q7481" s="48">
        <f>+FACTURACION[[#This Row],[CANTIDAD]]*FACTURACION[[#This Row],[VR UNITARIO]]/1000</f>
        <v>8254.1939999999995</v>
      </c>
      <c r="R7481" s="44" t="str">
        <f>+VLOOKUP(FACTURACION[[#This Row],[NIT]],TABLACLIENTE,5,FALSE)</f>
        <v>MANIZALES</v>
      </c>
    </row>
    <row r="7482" spans="3:18" ht="15">
      <c r="C7482" s="29">
        <v>2021</v>
      </c>
      <c r="D7482" s="30" t="s">
        <v>701</v>
      </c>
      <c r="E7482" s="30">
        <f>MONTH(FACTURACION[[#This Row],[MES]]&amp;1)</f>
        <v>8</v>
      </c>
      <c r="F7482" s="223">
        <f>DATE(FACTURACION[[#This Row],[AÑO]],FACTURACION[[#This Row],[Mes numero]],1)</f>
        <v>44409</v>
      </c>
      <c r="G7482" s="155" t="s">
        <v>5997</v>
      </c>
      <c r="H7482" s="25">
        <v>832001034</v>
      </c>
      <c r="I7482" s="44" t="str">
        <f>+VLOOKUP(FACTURACION[[#This Row],[NIT]],TABLACLIENTE,2,FALSE)</f>
        <v>METALMECANICA MENDEZ SAS</v>
      </c>
      <c r="J7482" s="156" t="s">
        <v>750</v>
      </c>
      <c r="K7482" s="44" t="str">
        <f>+VLOOKUP(FACTURACION[[#This Row],[REFERENCIA]],CODINV,2,FALSE)</f>
        <v>ROTOGAGE</v>
      </c>
      <c r="L7482" s="44" t="str">
        <f>IF(VLOOKUP(FACTURACION[[#This Row],[REFERENCIA]],CODINV,3,FALSE)=0,"",VLOOKUP(FACTURACION[[#This Row],[REFERENCIA]],CODINV,3,FALSE))</f>
        <v>A9094TS</v>
      </c>
      <c r="M7482" s="44" t="str">
        <f>+VLOOKUP(FACTURACION[[#This Row],[REFERENCIA]],CODINV,4,FALSE)</f>
        <v>MEDIDORES</v>
      </c>
      <c r="N7482" s="44" t="str">
        <f>+VLOOKUP(FACTURACION[[#This Row],[REFERENCIA]],CODINV,5,FALSE)</f>
        <v>REGO</v>
      </c>
      <c r="O7482" s="156">
        <v>2</v>
      </c>
      <c r="P7482" s="181">
        <v>1700437.65</v>
      </c>
      <c r="Q7482" s="48">
        <f>+FACTURACION[[#This Row],[CANTIDAD]]*FACTURACION[[#This Row],[VR UNITARIO]]/1000</f>
        <v>3400.8752999999997</v>
      </c>
      <c r="R7482" s="44" t="str">
        <f>+VLOOKUP(FACTURACION[[#This Row],[NIT]],TABLACLIENTE,5,FALSE)</f>
        <v>SIBATE</v>
      </c>
    </row>
    <row r="7483" spans="3:18" ht="15">
      <c r="C7483" s="29">
        <v>2021</v>
      </c>
      <c r="D7483" s="30" t="s">
        <v>701</v>
      </c>
      <c r="E7483" s="30">
        <f>MONTH(FACTURACION[[#This Row],[MES]]&amp;1)</f>
        <v>8</v>
      </c>
      <c r="F7483" s="223">
        <f>DATE(FACTURACION[[#This Row],[AÑO]],FACTURACION[[#This Row],[Mes numero]],1)</f>
        <v>44409</v>
      </c>
      <c r="G7483" s="155" t="s">
        <v>5997</v>
      </c>
      <c r="H7483" s="25">
        <v>832001034</v>
      </c>
      <c r="I7483" s="44" t="str">
        <f>+VLOOKUP(FACTURACION[[#This Row],[NIT]],TABLACLIENTE,2,FALSE)</f>
        <v>METALMECANICA MENDEZ SAS</v>
      </c>
      <c r="J7483" s="156" t="s">
        <v>5873</v>
      </c>
      <c r="K7483" s="44" t="str">
        <f>+VLOOKUP(FACTURACION[[#This Row],[REFERENCIA]],CODINV,2,FALSE)</f>
        <v>VLV INTERNA ROSCADA 2" 250GPM</v>
      </c>
      <c r="L7483" s="44" t="str">
        <f>IF(VLOOKUP(FACTURACION[[#This Row],[REFERENCIA]],CODINV,3,FALSE)=0,"",VLOOKUP(FACTURACION[[#This Row],[REFERENCIA]],CODINV,3,FALSE))</f>
        <v>A3212R250</v>
      </c>
      <c r="M7483" s="44" t="str">
        <f>+VLOOKUP(FACTURACION[[#This Row],[REFERENCIA]],CODINV,4,FALSE)</f>
        <v>VÁLVULAS Y MULTIVÁLVULAS</v>
      </c>
      <c r="N7483" s="44" t="str">
        <f>+VLOOKUP(FACTURACION[[#This Row],[REFERENCIA]],CODINV,5,FALSE)</f>
        <v>REGO</v>
      </c>
      <c r="O7483" s="156">
        <v>4</v>
      </c>
      <c r="P7483" s="181">
        <v>2326994.46</v>
      </c>
      <c r="Q7483" s="48">
        <f>+FACTURACION[[#This Row],[CANTIDAD]]*FACTURACION[[#This Row],[VR UNITARIO]]/1000</f>
        <v>9307.9778399999996</v>
      </c>
      <c r="R7483" s="44" t="str">
        <f>+VLOOKUP(FACTURACION[[#This Row],[NIT]],TABLACLIENTE,5,FALSE)</f>
        <v>SIBATE</v>
      </c>
    </row>
    <row r="7484" spans="3:18" ht="15">
      <c r="C7484" s="29">
        <v>2021</v>
      </c>
      <c r="D7484" s="30" t="s">
        <v>701</v>
      </c>
      <c r="E7484" s="30">
        <f>MONTH(FACTURACION[[#This Row],[MES]]&amp;1)</f>
        <v>8</v>
      </c>
      <c r="F7484" s="223">
        <f>DATE(FACTURACION[[#This Row],[AÑO]],FACTURACION[[#This Row],[Mes numero]],1)</f>
        <v>44409</v>
      </c>
      <c r="G7484" s="155" t="s">
        <v>5997</v>
      </c>
      <c r="H7484" s="25">
        <v>832001034</v>
      </c>
      <c r="I7484" s="44" t="str">
        <f>+VLOOKUP(FACTURACION[[#This Row],[NIT]],TABLACLIENTE,2,FALSE)</f>
        <v>METALMECANICA MENDEZ SAS</v>
      </c>
      <c r="J7484" s="156" t="s">
        <v>93</v>
      </c>
      <c r="K7484" s="44" t="str">
        <f>+VLOOKUP(FACTURACION[[#This Row],[REFERENCIA]],CODINV,2,FALSE)</f>
        <v>VALVULA DE GLOBO 2"</v>
      </c>
      <c r="L7484" s="44" t="str">
        <f>IF(VLOOKUP(FACTURACION[[#This Row],[REFERENCIA]],CODINV,3,FALSE)=0,"",VLOOKUP(FACTURACION[[#This Row],[REFERENCIA]],CODINV,3,FALSE))</f>
        <v>A7513AP</v>
      </c>
      <c r="M7484" s="44" t="str">
        <f>+VLOOKUP(FACTURACION[[#This Row],[REFERENCIA]],CODINV,4,FALSE)</f>
        <v>VÁLVULAS Y MULTIVÁLVULAS</v>
      </c>
      <c r="N7484" s="44" t="str">
        <f>+VLOOKUP(FACTURACION[[#This Row],[REFERENCIA]],CODINV,5,FALSE)</f>
        <v>REGO</v>
      </c>
      <c r="O7484" s="156">
        <v>4</v>
      </c>
      <c r="P7484" s="181">
        <v>846798.2</v>
      </c>
      <c r="Q7484" s="48">
        <f>+FACTURACION[[#This Row],[CANTIDAD]]*FACTURACION[[#This Row],[VR UNITARIO]]/1000</f>
        <v>3387.1927999999998</v>
      </c>
      <c r="R7484" s="44" t="str">
        <f>+VLOOKUP(FACTURACION[[#This Row],[NIT]],TABLACLIENTE,5,FALSE)</f>
        <v>SIBATE</v>
      </c>
    </row>
    <row r="7485" spans="3:18" ht="15">
      <c r="C7485" s="29">
        <v>2021</v>
      </c>
      <c r="D7485" s="30" t="s">
        <v>701</v>
      </c>
      <c r="E7485" s="30">
        <f>MONTH(FACTURACION[[#This Row],[MES]]&amp;1)</f>
        <v>8</v>
      </c>
      <c r="F7485" s="223">
        <f>DATE(FACTURACION[[#This Row],[AÑO]],FACTURACION[[#This Row],[Mes numero]],1)</f>
        <v>44409</v>
      </c>
      <c r="G7485" s="155" t="s">
        <v>5997</v>
      </c>
      <c r="H7485" s="25">
        <v>832001034</v>
      </c>
      <c r="I7485" s="44" t="str">
        <f>+VLOOKUP(FACTURACION[[#This Row],[NIT]],TABLACLIENTE,2,FALSE)</f>
        <v>METALMECANICA MENDEZ SAS</v>
      </c>
      <c r="J7485" s="156" t="s">
        <v>794</v>
      </c>
      <c r="K7485" s="44" t="str">
        <f>+VLOOKUP(FACTURACION[[#This Row],[REFERENCIA]],CODINV,2,FALSE)</f>
        <v>VALVULA GLOBO 3" ANILLO V NPTF</v>
      </c>
      <c r="L7485" s="44" t="str">
        <f>IF(VLOOKUP(FACTURACION[[#This Row],[REFERENCIA]],CODINV,3,FALSE)=0,"",VLOOKUP(FACTURACION[[#This Row],[REFERENCIA]],CODINV,3,FALSE))</f>
        <v>A7517AP</v>
      </c>
      <c r="M7485" s="44" t="str">
        <f>+VLOOKUP(FACTURACION[[#This Row],[REFERENCIA]],CODINV,4,FALSE)</f>
        <v>VÁLVULAS Y MULTIVÁLVULAS</v>
      </c>
      <c r="N7485" s="44" t="str">
        <f>+VLOOKUP(FACTURACION[[#This Row],[REFERENCIA]],CODINV,5,FALSE)</f>
        <v>REGO</v>
      </c>
      <c r="O7485" s="156">
        <v>2</v>
      </c>
      <c r="P7485" s="181">
        <v>3339459.58</v>
      </c>
      <c r="Q7485" s="48">
        <f>+FACTURACION[[#This Row],[CANTIDAD]]*FACTURACION[[#This Row],[VR UNITARIO]]/1000</f>
        <v>6678.9191600000004</v>
      </c>
      <c r="R7485" s="44" t="str">
        <f>+VLOOKUP(FACTURACION[[#This Row],[NIT]],TABLACLIENTE,5,FALSE)</f>
        <v>SIBATE</v>
      </c>
    </row>
    <row r="7486" spans="3:18" ht="15">
      <c r="C7486" s="29">
        <v>2021</v>
      </c>
      <c r="D7486" s="30" t="s">
        <v>701</v>
      </c>
      <c r="E7486" s="30">
        <f>MONTH(FACTURACION[[#This Row],[MES]]&amp;1)</f>
        <v>8</v>
      </c>
      <c r="F7486" s="223">
        <f>DATE(FACTURACION[[#This Row],[AÑO]],FACTURACION[[#This Row],[Mes numero]],1)</f>
        <v>44409</v>
      </c>
      <c r="G7486" s="155" t="s">
        <v>5998</v>
      </c>
      <c r="H7486" s="2">
        <v>890501073</v>
      </c>
      <c r="I7486" s="44" t="str">
        <f>+VLOOKUP(FACTURACION[[#This Row],[NIT]],TABLACLIENTE,2,FALSE)</f>
        <v>COMERCIAL INDUSTRIAL NACIONAL S.A. CINSA</v>
      </c>
      <c r="J7486" s="156" t="s">
        <v>68</v>
      </c>
      <c r="K7486" s="44" t="str">
        <f>+VLOOKUP(FACTURACION[[#This Row],[REFERENCIA]],CODINV,2,FALSE)</f>
        <v>VALVULA DE CIERRE DE EMERENCIA 2"</v>
      </c>
      <c r="L7486" s="44" t="str">
        <f>IF(VLOOKUP(FACTURACION[[#This Row],[REFERENCIA]],CODINV,3,FALSE)=0,"",VLOOKUP(FACTURACION[[#This Row],[REFERENCIA]],CODINV,3,FALSE))</f>
        <v>6016</v>
      </c>
      <c r="M7486" s="44" t="str">
        <f>+VLOOKUP(FACTURACION[[#This Row],[REFERENCIA]],CODINV,4,FALSE)</f>
        <v>VÁLVULAS Y MULTIVÁLVULAS</v>
      </c>
      <c r="N7486" s="44" t="str">
        <f>+VLOOKUP(FACTURACION[[#This Row],[REFERENCIA]],CODINV,5,FALSE)</f>
        <v>REGO</v>
      </c>
      <c r="O7486" s="156">
        <v>1</v>
      </c>
      <c r="P7486" s="181">
        <v>3392829.05</v>
      </c>
      <c r="Q7486" s="48">
        <f>+FACTURACION[[#This Row],[CANTIDAD]]*FACTURACION[[#This Row],[VR UNITARIO]]/1000</f>
        <v>3392.8290499999998</v>
      </c>
      <c r="R7486" s="44" t="str">
        <f>+VLOOKUP(FACTURACION[[#This Row],[NIT]],TABLACLIENTE,5,FALSE)</f>
        <v>CUCUTA</v>
      </c>
    </row>
    <row r="7487" spans="3:18" ht="15">
      <c r="C7487" s="29">
        <v>2021</v>
      </c>
      <c r="D7487" s="30" t="s">
        <v>701</v>
      </c>
      <c r="E7487" s="30">
        <f>MONTH(FACTURACION[[#This Row],[MES]]&amp;1)</f>
        <v>8</v>
      </c>
      <c r="F7487" s="223">
        <f>DATE(FACTURACION[[#This Row],[AÑO]],FACTURACION[[#This Row],[Mes numero]],1)</f>
        <v>44409</v>
      </c>
      <c r="G7487" s="155" t="s">
        <v>5999</v>
      </c>
      <c r="H7487" s="2">
        <v>800021272</v>
      </c>
      <c r="I7487" s="44" t="str">
        <f>+VLOOKUP(FACTURACION[[#This Row],[NIT]],TABLACLIENTE,2,FALSE)</f>
        <v>GASES DEL LLANO S.A. E.S.P (LLANOGAS S.A. E.S.P.)</v>
      </c>
      <c r="J7487" s="156" t="s">
        <v>1697</v>
      </c>
      <c r="K7487" s="44" t="str">
        <f>+VLOOKUP(FACTURACION[[#This Row],[REFERENCIA]],CODINV,2,FALSE)</f>
        <v>MEDIDOR AC-250 NXS</v>
      </c>
      <c r="L7487" s="44" t="str">
        <f>IF(VLOOKUP(FACTURACION[[#This Row],[REFERENCIA]],CODINV,3,FALSE)=0,"",VLOOKUP(FACTURACION[[#This Row],[REFERENCIA]],CODINV,3,FALSE))</f>
        <v/>
      </c>
      <c r="M7487" s="44" t="str">
        <f>+VLOOKUP(FACTURACION[[#This Row],[REFERENCIA]],CODINV,4,FALSE)</f>
        <v>MEDIDORES</v>
      </c>
      <c r="N7487" s="44" t="str">
        <f>+VLOOKUP(FACTURACION[[#This Row],[REFERENCIA]],CODINV,5,FALSE)</f>
        <v>HONEYWELL</v>
      </c>
      <c r="O7487" s="156">
        <v>25</v>
      </c>
      <c r="P7487" s="181">
        <v>462561.32</v>
      </c>
      <c r="Q7487" s="48">
        <f>+FACTURACION[[#This Row],[CANTIDAD]]*FACTURACION[[#This Row],[VR UNITARIO]]/1000</f>
        <v>11564.032999999999</v>
      </c>
      <c r="R7487" s="44" t="str">
        <f>+VLOOKUP(FACTURACION[[#This Row],[NIT]],TABLACLIENTE,5,FALSE)</f>
        <v>VILLAVICENCIO</v>
      </c>
    </row>
    <row r="7488" spans="3:18" ht="15">
      <c r="C7488" s="29">
        <v>2021</v>
      </c>
      <c r="D7488" s="30" t="s">
        <v>701</v>
      </c>
      <c r="E7488" s="30">
        <f>MONTH(FACTURACION[[#This Row],[MES]]&amp;1)</f>
        <v>8</v>
      </c>
      <c r="F7488" s="223">
        <f>DATE(FACTURACION[[#This Row],[AÑO]],FACTURACION[[#This Row],[Mes numero]],1)</f>
        <v>44409</v>
      </c>
      <c r="G7488" s="155" t="s">
        <v>6000</v>
      </c>
      <c r="H7488" s="2">
        <v>800218682</v>
      </c>
      <c r="I7488" s="44" t="str">
        <f>+VLOOKUP(FACTURACION[[#This Row],[NIT]],TABLACLIENTE,2,FALSE)</f>
        <v>GASES DEL CUSIANA S.A E.S.P. (CUSIANAGAS S.A E.S.P)</v>
      </c>
      <c r="J7488" s="156" t="s">
        <v>1697</v>
      </c>
      <c r="K7488" s="44" t="str">
        <f>+VLOOKUP(FACTURACION[[#This Row],[REFERENCIA]],CODINV,2,FALSE)</f>
        <v>MEDIDOR AC-250 NXS</v>
      </c>
      <c r="L7488" s="44" t="str">
        <f>IF(VLOOKUP(FACTURACION[[#This Row],[REFERENCIA]],CODINV,3,FALSE)=0,"",VLOOKUP(FACTURACION[[#This Row],[REFERENCIA]],CODINV,3,FALSE))</f>
        <v/>
      </c>
      <c r="M7488" s="44" t="str">
        <f>+VLOOKUP(FACTURACION[[#This Row],[REFERENCIA]],CODINV,4,FALSE)</f>
        <v>MEDIDORES</v>
      </c>
      <c r="N7488" s="44" t="str">
        <f>+VLOOKUP(FACTURACION[[#This Row],[REFERENCIA]],CODINV,5,FALSE)</f>
        <v>HONEYWELL</v>
      </c>
      <c r="O7488" s="156">
        <v>4</v>
      </c>
      <c r="P7488" s="181">
        <v>462561.25</v>
      </c>
      <c r="Q7488" s="48">
        <f>+FACTURACION[[#This Row],[CANTIDAD]]*FACTURACION[[#This Row],[VR UNITARIO]]/1000</f>
        <v>1850.2449999999999</v>
      </c>
      <c r="R7488" s="44" t="str">
        <f>+VLOOKUP(FACTURACION[[#This Row],[NIT]],TABLACLIENTE,5,FALSE)</f>
        <v>YOPAL</v>
      </c>
    </row>
    <row r="7489" spans="3:18" ht="15">
      <c r="C7489" s="29">
        <v>2021</v>
      </c>
      <c r="D7489" s="30" t="s">
        <v>701</v>
      </c>
      <c r="E7489" s="30">
        <f>MONTH(FACTURACION[[#This Row],[MES]]&amp;1)</f>
        <v>8</v>
      </c>
      <c r="F7489" s="223">
        <f>DATE(FACTURACION[[#This Row],[AÑO]],FACTURACION[[#This Row],[Mes numero]],1)</f>
        <v>44409</v>
      </c>
      <c r="G7489" s="155" t="s">
        <v>6001</v>
      </c>
      <c r="H7489" s="2">
        <v>900520280</v>
      </c>
      <c r="I7489" s="44" t="str">
        <f>+VLOOKUP(FACTURACION[[#This Row],[NIT]],TABLACLIENTE,2,FALSE)</f>
        <v>ENERGY SOLUTION SERVICES SAS</v>
      </c>
      <c r="J7489" s="156" t="s">
        <v>1064</v>
      </c>
      <c r="K7489" s="44" t="str">
        <f>+VLOOKUP(FACTURACION[[#This Row],[REFERENCIA]],CODINV,2,FALSE)</f>
        <v>REG. 1813C C: 1" R: 6-15" O: 1/2</v>
      </c>
      <c r="L7489" s="44" t="str">
        <f>IF(VLOOKUP(FACTURACION[[#This Row],[REFERENCIA]],CODINV,3,FALSE)=0,"",VLOOKUP(FACTURACION[[#This Row],[REFERENCIA]],CODINV,3,FALSE))</f>
        <v/>
      </c>
      <c r="M7489" s="44" t="str">
        <f>+VLOOKUP(FACTURACION[[#This Row],[REFERENCIA]],CODINV,4,FALSE)</f>
        <v>REGULADORES</v>
      </c>
      <c r="N7489" s="44" t="str">
        <f>+VLOOKUP(FACTURACION[[#This Row],[REFERENCIA]],CODINV,5,FALSE)</f>
        <v>HONEYWELL</v>
      </c>
      <c r="O7489" s="156">
        <v>4</v>
      </c>
      <c r="P7489" s="181">
        <v>175000</v>
      </c>
      <c r="Q7489" s="48">
        <f>+FACTURACION[[#This Row],[CANTIDAD]]*FACTURACION[[#This Row],[VR UNITARIO]]/1000</f>
        <v>700</v>
      </c>
      <c r="R7489" s="44" t="str">
        <f>+VLOOKUP(FACTURACION[[#This Row],[NIT]],TABLACLIENTE,5,FALSE)</f>
        <v>BOGOTÁ D.C.</v>
      </c>
    </row>
    <row r="7490" spans="3:18" ht="15">
      <c r="C7490" s="29">
        <v>2021</v>
      </c>
      <c r="D7490" s="30" t="s">
        <v>701</v>
      </c>
      <c r="E7490" s="30">
        <f>MONTH(FACTURACION[[#This Row],[MES]]&amp;1)</f>
        <v>8</v>
      </c>
      <c r="F7490" s="223">
        <f>DATE(FACTURACION[[#This Row],[AÑO]],FACTURACION[[#This Row],[Mes numero]],1)</f>
        <v>44409</v>
      </c>
      <c r="G7490" s="155" t="s">
        <v>6001</v>
      </c>
      <c r="H7490" s="2">
        <v>900520280</v>
      </c>
      <c r="I7490" s="44" t="str">
        <f>+VLOOKUP(FACTURACION[[#This Row],[NIT]],TABLACLIENTE,2,FALSE)</f>
        <v>ENERGY SOLUTION SERVICES SAS</v>
      </c>
      <c r="J7490" s="156" t="s">
        <v>4219</v>
      </c>
      <c r="K7490" s="44" t="str">
        <f>+VLOOKUP(FACTURACION[[#This Row],[REFERENCIA]],CODINV,2,FALSE)</f>
        <v>KIT REPARACION VALV. GLOBO 2"</v>
      </c>
      <c r="L7490" s="44" t="str">
        <f>IF(VLOOKUP(FACTURACION[[#This Row],[REFERENCIA]],CODINV,3,FALSE)=0,"",VLOOKUP(FACTURACION[[#This Row],[REFERENCIA]],CODINV,3,FALSE))</f>
        <v>A7513-50</v>
      </c>
      <c r="M7490" s="44" t="str">
        <f>+VLOOKUP(FACTURACION[[#This Row],[REFERENCIA]],CODINV,4,FALSE)</f>
        <v>REPUESTOS Y ACCESORIOS</v>
      </c>
      <c r="N7490" s="44" t="str">
        <f>+VLOOKUP(FACTURACION[[#This Row],[REFERENCIA]],CODINV,5,FALSE)</f>
        <v>REGO</v>
      </c>
      <c r="O7490" s="156">
        <v>3</v>
      </c>
      <c r="P7490" s="181">
        <v>95000</v>
      </c>
      <c r="Q7490" s="48">
        <f>+FACTURACION[[#This Row],[CANTIDAD]]*FACTURACION[[#This Row],[VR UNITARIO]]/1000</f>
        <v>285</v>
      </c>
      <c r="R7490" s="44" t="str">
        <f>+VLOOKUP(FACTURACION[[#This Row],[NIT]],TABLACLIENTE,5,FALSE)</f>
        <v>BOGOTÁ D.C.</v>
      </c>
    </row>
    <row r="7491" spans="3:18" ht="15">
      <c r="C7491" s="29">
        <v>2021</v>
      </c>
      <c r="D7491" s="30" t="s">
        <v>701</v>
      </c>
      <c r="E7491" s="30">
        <f>MONTH(FACTURACION[[#This Row],[MES]]&amp;1)</f>
        <v>8</v>
      </c>
      <c r="F7491" s="223">
        <f>DATE(FACTURACION[[#This Row],[AÑO]],FACTURACION[[#This Row],[Mes numero]],1)</f>
        <v>44409</v>
      </c>
      <c r="G7491" s="155" t="s">
        <v>6001</v>
      </c>
      <c r="H7491" s="2">
        <v>900520280</v>
      </c>
      <c r="I7491" s="44" t="str">
        <f>+VLOOKUP(FACTURACION[[#This Row],[NIT]],TABLACLIENTE,2,FALSE)</f>
        <v>ENERGY SOLUTION SERVICES SAS</v>
      </c>
      <c r="J7491" s="156" t="s">
        <v>944</v>
      </c>
      <c r="K7491" s="44" t="str">
        <f>+VLOOKUP(FACTURACION[[#This Row],[REFERENCIA]],CODINV,2,FALSE)</f>
        <v>VALVULA DE VAPOR 3/4"</v>
      </c>
      <c r="L7491" s="44" t="str">
        <f>IF(VLOOKUP(FACTURACION[[#This Row],[REFERENCIA]],CODINV,3,FALSE)=0,"",VLOOKUP(FACTURACION[[#This Row],[REFERENCIA]],CODINV,3,FALSE))</f>
        <v>7573D</v>
      </c>
      <c r="M7491" s="44" t="str">
        <f>+VLOOKUP(FACTURACION[[#This Row],[REFERENCIA]],CODINV,4,FALSE)</f>
        <v>VÁLVULAS Y MULTIVÁLVULAS</v>
      </c>
      <c r="N7491" s="44" t="str">
        <f>+VLOOKUP(FACTURACION[[#This Row],[REFERENCIA]],CODINV,5,FALSE)</f>
        <v>REGO</v>
      </c>
      <c r="O7491" s="156">
        <v>1</v>
      </c>
      <c r="P7491" s="181">
        <v>48000</v>
      </c>
      <c r="Q7491" s="48">
        <f>+FACTURACION[[#This Row],[CANTIDAD]]*FACTURACION[[#This Row],[VR UNITARIO]]/1000</f>
        <v>48</v>
      </c>
      <c r="R7491" s="44" t="str">
        <f>+VLOOKUP(FACTURACION[[#This Row],[NIT]],TABLACLIENTE,5,FALSE)</f>
        <v>BOGOTÁ D.C.</v>
      </c>
    </row>
    <row r="7492" spans="3:18" ht="15">
      <c r="C7492" s="29">
        <v>2021</v>
      </c>
      <c r="D7492" s="30" t="s">
        <v>701</v>
      </c>
      <c r="E7492" s="30">
        <f>MONTH(FACTURACION[[#This Row],[MES]]&amp;1)</f>
        <v>8</v>
      </c>
      <c r="F7492" s="223">
        <f>DATE(FACTURACION[[#This Row],[AÑO]],FACTURACION[[#This Row],[Mes numero]],1)</f>
        <v>44409</v>
      </c>
      <c r="G7492" s="155" t="s">
        <v>6002</v>
      </c>
      <c r="H7492" s="2">
        <v>900520280</v>
      </c>
      <c r="I7492" s="44" t="str">
        <f>+VLOOKUP(FACTURACION[[#This Row],[NIT]],TABLACLIENTE,2,FALSE)</f>
        <v>ENERGY SOLUTION SERVICES SAS</v>
      </c>
      <c r="J7492" s="156" t="s">
        <v>1064</v>
      </c>
      <c r="K7492" s="44" t="str">
        <f>+VLOOKUP(FACTURACION[[#This Row],[REFERENCIA]],CODINV,2,FALSE)</f>
        <v>REG. 1813C C: 1" R: 6-15" O: 1/2</v>
      </c>
      <c r="L7492" s="44" t="str">
        <f>IF(VLOOKUP(FACTURACION[[#This Row],[REFERENCIA]],CODINV,3,FALSE)=0,"",VLOOKUP(FACTURACION[[#This Row],[REFERENCIA]],CODINV,3,FALSE))</f>
        <v/>
      </c>
      <c r="M7492" s="44" t="str">
        <f>+VLOOKUP(FACTURACION[[#This Row],[REFERENCIA]],CODINV,4,FALSE)</f>
        <v>REGULADORES</v>
      </c>
      <c r="N7492" s="44" t="str">
        <f>+VLOOKUP(FACTURACION[[#This Row],[REFERENCIA]],CODINV,5,FALSE)</f>
        <v>HONEYWELL</v>
      </c>
      <c r="O7492" s="156">
        <v>16</v>
      </c>
      <c r="P7492" s="181">
        <v>131250</v>
      </c>
      <c r="Q7492" s="48">
        <f>+FACTURACION[[#This Row],[CANTIDAD]]*FACTURACION[[#This Row],[VR UNITARIO]]/1000</f>
        <v>2100</v>
      </c>
      <c r="R7492" s="44" t="str">
        <f>+VLOOKUP(FACTURACION[[#This Row],[NIT]],TABLACLIENTE,5,FALSE)</f>
        <v>BOGOTÁ D.C.</v>
      </c>
    </row>
    <row r="7493" spans="3:18" ht="15">
      <c r="C7493" s="29">
        <v>2021</v>
      </c>
      <c r="D7493" s="30" t="s">
        <v>701</v>
      </c>
      <c r="E7493" s="30">
        <f>MONTH(FACTURACION[[#This Row],[MES]]&amp;1)</f>
        <v>8</v>
      </c>
      <c r="F7493" s="223">
        <f>DATE(FACTURACION[[#This Row],[AÑO]],FACTURACION[[#This Row],[Mes numero]],1)</f>
        <v>44409</v>
      </c>
      <c r="G7493" s="155" t="s">
        <v>6003</v>
      </c>
      <c r="H7493" s="2">
        <v>800021272</v>
      </c>
      <c r="I7493" s="44" t="str">
        <f>+VLOOKUP(FACTURACION[[#This Row],[NIT]],TABLACLIENTE,2,FALSE)</f>
        <v>GASES DEL LLANO S.A. E.S.P (LLANOGAS S.A. E.S.P.)</v>
      </c>
      <c r="J7493" s="156" t="s">
        <v>1697</v>
      </c>
      <c r="K7493" s="44" t="str">
        <f>+VLOOKUP(FACTURACION[[#This Row],[REFERENCIA]],CODINV,2,FALSE)</f>
        <v>MEDIDOR AC-250 NXS</v>
      </c>
      <c r="L7493" s="44" t="str">
        <f>IF(VLOOKUP(FACTURACION[[#This Row],[REFERENCIA]],CODINV,3,FALSE)=0,"",VLOOKUP(FACTURACION[[#This Row],[REFERENCIA]],CODINV,3,FALSE))</f>
        <v/>
      </c>
      <c r="M7493" s="44" t="str">
        <f>+VLOOKUP(FACTURACION[[#This Row],[REFERENCIA]],CODINV,4,FALSE)</f>
        <v>MEDIDORES</v>
      </c>
      <c r="N7493" s="44" t="str">
        <f>+VLOOKUP(FACTURACION[[#This Row],[REFERENCIA]],CODINV,5,FALSE)</f>
        <v>HONEYWELL</v>
      </c>
      <c r="O7493" s="156">
        <v>1</v>
      </c>
      <c r="P7493" s="181">
        <v>435763</v>
      </c>
      <c r="Q7493" s="48">
        <f>+FACTURACION[[#This Row],[CANTIDAD]]*FACTURACION[[#This Row],[VR UNITARIO]]/1000</f>
        <v>435.76299999999998</v>
      </c>
      <c r="R7493" s="44" t="str">
        <f>+VLOOKUP(FACTURACION[[#This Row],[NIT]],TABLACLIENTE,5,FALSE)</f>
        <v>VILLAVICENCIO</v>
      </c>
    </row>
    <row r="7494" spans="3:18" ht="15">
      <c r="C7494" s="29">
        <v>2021</v>
      </c>
      <c r="D7494" s="30" t="s">
        <v>701</v>
      </c>
      <c r="E7494" s="30">
        <f>MONTH(FACTURACION[[#This Row],[MES]]&amp;1)</f>
        <v>8</v>
      </c>
      <c r="F7494" s="223">
        <f>DATE(FACTURACION[[#This Row],[AÑO]],FACTURACION[[#This Row],[Mes numero]],1)</f>
        <v>44409</v>
      </c>
      <c r="G7494" s="155" t="s">
        <v>6003</v>
      </c>
      <c r="H7494" s="2">
        <v>800021272</v>
      </c>
      <c r="I7494" s="44" t="str">
        <f>+VLOOKUP(FACTURACION[[#This Row],[NIT]],TABLACLIENTE,2,FALSE)</f>
        <v>GASES DEL LLANO S.A. E.S.P (LLANOGAS S.A. E.S.P.)</v>
      </c>
      <c r="J7494" s="156" t="s">
        <v>262</v>
      </c>
      <c r="K7494" s="44" t="str">
        <f>+VLOOKUP(FACTURACION[[#This Row],[REFERENCIA]],CODINV,2,FALSE)</f>
        <v>MEDIDOR AL-425 C:1 1/4" MAOP 25 PSIG</v>
      </c>
      <c r="L7494" s="44" t="str">
        <f>IF(VLOOKUP(FACTURACION[[#This Row],[REFERENCIA]],CODINV,3,FALSE)=0,"",VLOOKUP(FACTURACION[[#This Row],[REFERENCIA]],CODINV,3,FALSE))</f>
        <v/>
      </c>
      <c r="M7494" s="44" t="str">
        <f>+VLOOKUP(FACTURACION[[#This Row],[REFERENCIA]],CODINV,4,FALSE)</f>
        <v>MEDIDORES</v>
      </c>
      <c r="N7494" s="44" t="str">
        <f>+VLOOKUP(FACTURACION[[#This Row],[REFERENCIA]],CODINV,5,FALSE)</f>
        <v>HONEYWELL</v>
      </c>
      <c r="O7494" s="156">
        <v>1</v>
      </c>
      <c r="P7494" s="181">
        <v>778105</v>
      </c>
      <c r="Q7494" s="48">
        <f>+FACTURACION[[#This Row],[CANTIDAD]]*FACTURACION[[#This Row],[VR UNITARIO]]/1000</f>
        <v>778.10500000000002</v>
      </c>
      <c r="R7494" s="44" t="str">
        <f>+VLOOKUP(FACTURACION[[#This Row],[NIT]],TABLACLIENTE,5,FALSE)</f>
        <v>VILLAVICENCIO</v>
      </c>
    </row>
    <row r="7495" spans="3:18" ht="15">
      <c r="C7495" s="29">
        <v>2021</v>
      </c>
      <c r="D7495" s="30" t="s">
        <v>701</v>
      </c>
      <c r="E7495" s="30">
        <f>MONTH(FACTURACION[[#This Row],[MES]]&amp;1)</f>
        <v>8</v>
      </c>
      <c r="F7495" s="223">
        <f>DATE(FACTURACION[[#This Row],[AÑO]],FACTURACION[[#This Row],[Mes numero]],1)</f>
        <v>44409</v>
      </c>
      <c r="G7495" s="155" t="s">
        <v>6004</v>
      </c>
      <c r="H7495" s="25">
        <v>890101691</v>
      </c>
      <c r="I7495" s="44" t="str">
        <f>+VLOOKUP(FACTURACION[[#This Row],[NIT]],TABLACLIENTE,2,FALSE)</f>
        <v>GASES DEL CARIBE S.A.E.S.P. (GASCARIBE S.A E.S.P.)</v>
      </c>
      <c r="J7495" s="156" t="s">
        <v>102</v>
      </c>
      <c r="K7495" s="44" t="str">
        <f>+VLOOKUP(FACTURACION[[#This Row],[REFERENCIA]],CODINV,2,FALSE)</f>
        <v>MEDIDOR ROTATIVO G 250</v>
      </c>
      <c r="L7495" s="44" t="str">
        <f>IF(VLOOKUP(FACTURACION[[#This Row],[REFERENCIA]],CODINV,3,FALSE)=0,"",VLOOKUP(FACTURACION[[#This Row],[REFERENCIA]],CODINV,3,FALSE))</f>
        <v/>
      </c>
      <c r="M7495" s="44" t="str">
        <f>+VLOOKUP(FACTURACION[[#This Row],[REFERENCIA]],CODINV,4,FALSE)</f>
        <v>MEDIDORES</v>
      </c>
      <c r="N7495" s="44" t="str">
        <f>+VLOOKUP(FACTURACION[[#This Row],[REFERENCIA]],CODINV,5,FALSE)</f>
        <v>HONEYWELL</v>
      </c>
      <c r="O7495" s="156">
        <v>1</v>
      </c>
      <c r="P7495" s="181">
        <v>9288825</v>
      </c>
      <c r="Q7495" s="48">
        <f>+FACTURACION[[#This Row],[CANTIDAD]]*FACTURACION[[#This Row],[VR UNITARIO]]/1000</f>
        <v>9288.8250000000007</v>
      </c>
      <c r="R7495" s="44" t="str">
        <f>+VLOOKUP(FACTURACION[[#This Row],[NIT]],TABLACLIENTE,5,FALSE)</f>
        <v>BARRANQUILLA</v>
      </c>
    </row>
    <row r="7496" spans="3:18" ht="15">
      <c r="C7496" s="29">
        <v>2021</v>
      </c>
      <c r="D7496" s="30" t="s">
        <v>701</v>
      </c>
      <c r="E7496" s="30">
        <f>MONTH(FACTURACION[[#This Row],[MES]]&amp;1)</f>
        <v>8</v>
      </c>
      <c r="F7496" s="223">
        <f>DATE(FACTURACION[[#This Row],[AÑO]],FACTURACION[[#This Row],[Mes numero]],1)</f>
        <v>44409</v>
      </c>
      <c r="G7496" s="155" t="s">
        <v>6005</v>
      </c>
      <c r="H7496" s="2">
        <v>890503900</v>
      </c>
      <c r="I7496" s="44" t="str">
        <f>+VLOOKUP(FACTURACION[[#This Row],[NIT]],TABLACLIENTE,2,FALSE)</f>
        <v>GASES DEL ORIENTE S.A. E.S.P.</v>
      </c>
      <c r="J7496" s="156" t="s">
        <v>132</v>
      </c>
      <c r="K7496" s="44" t="str">
        <f>+VLOOKUP(FACTURACION[[#This Row],[REFERENCIA]],CODINV,2,FALSE)</f>
        <v>KIT REPARACION BUNA N 80</v>
      </c>
      <c r="L7496" s="44" t="str">
        <f>IF(VLOOKUP(FACTURACION[[#This Row],[REFERENCIA]],CODINV,3,FALSE)=0,"",VLOOKUP(FACTURACION[[#This Row],[REFERENCIA]],CODINV,3,FALSE))</f>
        <v>73914K010</v>
      </c>
      <c r="M7496" s="44" t="str">
        <f>+VLOOKUP(FACTURACION[[#This Row],[REFERENCIA]],CODINV,4,FALSE)</f>
        <v>REPUESTOS Y ACCESORIOS</v>
      </c>
      <c r="N7496" s="44" t="str">
        <f>+VLOOKUP(FACTURACION[[#This Row],[REFERENCIA]],CODINV,5,FALSE)</f>
        <v>HONEYWELL</v>
      </c>
      <c r="O7496" s="156">
        <v>150</v>
      </c>
      <c r="P7496" s="181">
        <v>138490</v>
      </c>
      <c r="Q7496" s="48">
        <f>+FACTURACION[[#This Row],[CANTIDAD]]*FACTURACION[[#This Row],[VR UNITARIO]]/1000</f>
        <v>20773.5</v>
      </c>
      <c r="R7496" s="44" t="str">
        <f>+VLOOKUP(FACTURACION[[#This Row],[NIT]],TABLACLIENTE,5,FALSE)</f>
        <v>CUCUTA</v>
      </c>
    </row>
    <row r="7497" spans="3:18" ht="15">
      <c r="C7497" s="29">
        <v>2021</v>
      </c>
      <c r="D7497" s="30" t="s">
        <v>701</v>
      </c>
      <c r="E7497" s="30">
        <f>MONTH(FACTURACION[[#This Row],[MES]]&amp;1)</f>
        <v>8</v>
      </c>
      <c r="F7497" s="223">
        <f>DATE(FACTURACION[[#This Row],[AÑO]],FACTURACION[[#This Row],[Mes numero]],1)</f>
        <v>44409</v>
      </c>
      <c r="G7497" s="155" t="s">
        <v>6006</v>
      </c>
      <c r="H7497" s="2">
        <v>800167643</v>
      </c>
      <c r="I7497" s="44" t="str">
        <f>+VLOOKUP(FACTURACION[[#This Row],[NIT]],TABLACLIENTE,2,FALSE)</f>
        <v>GASES DE OCCIDENTE S.A. E.S.P. (GDO)</v>
      </c>
      <c r="J7497" s="156" t="s">
        <v>262</v>
      </c>
      <c r="K7497" s="44" t="str">
        <f>+VLOOKUP(FACTURACION[[#This Row],[REFERENCIA]],CODINV,2,FALSE)</f>
        <v>MEDIDOR AL-425 C:1 1/4" MAOP 25 PSIG</v>
      </c>
      <c r="L7497" s="44" t="str">
        <f>IF(VLOOKUP(FACTURACION[[#This Row],[REFERENCIA]],CODINV,3,FALSE)=0,"",VLOOKUP(FACTURACION[[#This Row],[REFERENCIA]],CODINV,3,FALSE))</f>
        <v/>
      </c>
      <c r="M7497" s="44" t="str">
        <f>+VLOOKUP(FACTURACION[[#This Row],[REFERENCIA]],CODINV,4,FALSE)</f>
        <v>MEDIDORES</v>
      </c>
      <c r="N7497" s="44" t="str">
        <f>+VLOOKUP(FACTURACION[[#This Row],[REFERENCIA]],CODINV,5,FALSE)</f>
        <v>HONEYWELL</v>
      </c>
      <c r="O7497" s="156">
        <v>10</v>
      </c>
      <c r="P7497" s="181">
        <v>691748</v>
      </c>
      <c r="Q7497" s="48">
        <f>+FACTURACION[[#This Row],[CANTIDAD]]*FACTURACION[[#This Row],[VR UNITARIO]]/1000</f>
        <v>6917.48</v>
      </c>
      <c r="R7497" s="44" t="str">
        <f>+VLOOKUP(FACTURACION[[#This Row],[NIT]],TABLACLIENTE,5,FALSE)</f>
        <v>CALI</v>
      </c>
    </row>
    <row r="7498" spans="3:18" ht="15">
      <c r="C7498" s="29">
        <v>2021</v>
      </c>
      <c r="D7498" s="30" t="s">
        <v>701</v>
      </c>
      <c r="E7498" s="30">
        <f>MONTH(FACTURACION[[#This Row],[MES]]&amp;1)</f>
        <v>8</v>
      </c>
      <c r="F7498" s="223">
        <f>DATE(FACTURACION[[#This Row],[AÑO]],FACTURACION[[#This Row],[Mes numero]],1)</f>
        <v>44409</v>
      </c>
      <c r="G7498" s="155" t="s">
        <v>6007</v>
      </c>
      <c r="H7498" s="99">
        <v>900231595</v>
      </c>
      <c r="I7498" s="44" t="str">
        <f>+VLOOKUP(FACTURACION[[#This Row],[NIT]],TABLACLIENTE,2,FALSE)</f>
        <v>PROCESS SOLUTIONS SAS</v>
      </c>
      <c r="J7498" s="156" t="s">
        <v>6023</v>
      </c>
      <c r="K7498" s="44" t="str">
        <f>+VLOOKUP(FACTURACION[[#This Row],[REFERENCIA]],CODINV,2,FALSE)</f>
        <v>CABLE EC TO COMPUTER 6FT</v>
      </c>
      <c r="L7498" s="44" t="str">
        <f>IF(VLOOKUP(FACTURACION[[#This Row],[REFERENCIA]],CODINV,3,FALSE)=0,"",VLOOKUP(FACTURACION[[#This Row],[REFERENCIA]],CODINV,3,FALSE))</f>
        <v/>
      </c>
      <c r="M7498" s="44" t="str">
        <f>+VLOOKUP(FACTURACION[[#This Row],[REFERENCIA]],CODINV,4,FALSE)</f>
        <v>REPUESTOS Y ACCESORIOS</v>
      </c>
      <c r="N7498" s="44" t="str">
        <f>+VLOOKUP(FACTURACION[[#This Row],[REFERENCIA]],CODINV,5,FALSE)</f>
        <v>MERCURY</v>
      </c>
      <c r="O7498" s="156">
        <v>1</v>
      </c>
      <c r="P7498" s="181">
        <v>383147.89</v>
      </c>
      <c r="Q7498" s="48">
        <f>+FACTURACION[[#This Row],[CANTIDAD]]*FACTURACION[[#This Row],[VR UNITARIO]]/1000</f>
        <v>383.14789000000002</v>
      </c>
      <c r="R7498" s="44" t="str">
        <f>+VLOOKUP(FACTURACION[[#This Row],[NIT]],TABLACLIENTE,5,FALSE)</f>
        <v>BOGOTÁ D.C.</v>
      </c>
    </row>
    <row r="7499" spans="3:18" ht="15">
      <c r="C7499" s="29">
        <v>2021</v>
      </c>
      <c r="D7499" s="30" t="s">
        <v>701</v>
      </c>
      <c r="E7499" s="30">
        <f>MONTH(FACTURACION[[#This Row],[MES]]&amp;1)</f>
        <v>8</v>
      </c>
      <c r="F7499" s="223">
        <f>DATE(FACTURACION[[#This Row],[AÑO]],FACTURACION[[#This Row],[Mes numero]],1)</f>
        <v>44409</v>
      </c>
      <c r="G7499" s="155" t="s">
        <v>6008</v>
      </c>
      <c r="H7499" s="99">
        <v>901398347</v>
      </c>
      <c r="I7499" s="44" t="str">
        <f>+VLOOKUP(FACTURACION[[#This Row],[NIT]],TABLACLIENTE,2,FALSE)</f>
        <v>TECNICALDERAS SAS</v>
      </c>
      <c r="J7499" s="156" t="s">
        <v>28</v>
      </c>
      <c r="K7499" s="44" t="str">
        <f>+VLOOKUP(FACTURACION[[#This Row],[REFERENCIA]],CODINV,2,FALSE)</f>
        <v>REGULADOR SR 113 3/4 R: 7-12 O:1/4</v>
      </c>
      <c r="L7499" s="44" t="str">
        <f>IF(VLOOKUP(FACTURACION[[#This Row],[REFERENCIA]],CODINV,3,FALSE)=0,"",VLOOKUP(FACTURACION[[#This Row],[REFERENCIA]],CODINV,3,FALSE))</f>
        <v/>
      </c>
      <c r="M7499" s="44" t="str">
        <f>+VLOOKUP(FACTURACION[[#This Row],[REFERENCIA]],CODINV,4,FALSE)</f>
        <v>REGULADORES</v>
      </c>
      <c r="N7499" s="44" t="str">
        <f>+VLOOKUP(FACTURACION[[#This Row],[REFERENCIA]],CODINV,5,FALSE)</f>
        <v>HONEYWELL</v>
      </c>
      <c r="O7499" s="156">
        <v>1</v>
      </c>
      <c r="P7499" s="181">
        <v>152235.29</v>
      </c>
      <c r="Q7499" s="48">
        <f>+FACTURACION[[#This Row],[CANTIDAD]]*FACTURACION[[#This Row],[VR UNITARIO]]/1000</f>
        <v>152.23529000000002</v>
      </c>
      <c r="R7499" s="44" t="str">
        <f>+VLOOKUP(FACTURACION[[#This Row],[NIT]],TABLACLIENTE,5,FALSE)</f>
        <v>CALI</v>
      </c>
    </row>
    <row r="7500" spans="3:18" ht="15">
      <c r="C7500" s="29">
        <v>2021</v>
      </c>
      <c r="D7500" s="30" t="s">
        <v>701</v>
      </c>
      <c r="E7500" s="30">
        <f>MONTH(FACTURACION[[#This Row],[MES]]&amp;1)</f>
        <v>8</v>
      </c>
      <c r="F7500" s="223">
        <f>DATE(FACTURACION[[#This Row],[AÑO]],FACTURACION[[#This Row],[Mes numero]],1)</f>
        <v>44409</v>
      </c>
      <c r="G7500" s="155" t="s">
        <v>6009</v>
      </c>
      <c r="H7500" s="2">
        <v>890501073</v>
      </c>
      <c r="I7500" s="44" t="str">
        <f>+VLOOKUP(FACTURACION[[#This Row],[NIT]],TABLACLIENTE,2,FALSE)</f>
        <v>COMERCIAL INDUSTRIAL NACIONAL S.A. CINSA</v>
      </c>
      <c r="J7500" s="156" t="s">
        <v>750</v>
      </c>
      <c r="K7500" s="44" t="str">
        <f>+VLOOKUP(FACTURACION[[#This Row],[REFERENCIA]],CODINV,2,FALSE)</f>
        <v>ROTOGAGE</v>
      </c>
      <c r="L7500" s="44" t="str">
        <f>IF(VLOOKUP(FACTURACION[[#This Row],[REFERENCIA]],CODINV,3,FALSE)=0,"",VLOOKUP(FACTURACION[[#This Row],[REFERENCIA]],CODINV,3,FALSE))</f>
        <v>A9094TS</v>
      </c>
      <c r="M7500" s="44" t="str">
        <f>+VLOOKUP(FACTURACION[[#This Row],[REFERENCIA]],CODINV,4,FALSE)</f>
        <v>MEDIDORES</v>
      </c>
      <c r="N7500" s="44" t="str">
        <f>+VLOOKUP(FACTURACION[[#This Row],[REFERENCIA]],CODINV,5,FALSE)</f>
        <v>REGO</v>
      </c>
      <c r="O7500" s="156">
        <v>2</v>
      </c>
      <c r="P7500" s="181">
        <v>1508609.07</v>
      </c>
      <c r="Q7500" s="48">
        <f>+FACTURACION[[#This Row],[CANTIDAD]]*FACTURACION[[#This Row],[VR UNITARIO]]/1000</f>
        <v>3017.2181399999999</v>
      </c>
      <c r="R7500" s="44" t="str">
        <f>+VLOOKUP(FACTURACION[[#This Row],[NIT]],TABLACLIENTE,5,FALSE)</f>
        <v>CUCUTA</v>
      </c>
    </row>
    <row r="7501" spans="3:18" ht="15">
      <c r="C7501" s="29">
        <v>2021</v>
      </c>
      <c r="D7501" s="30" t="s">
        <v>701</v>
      </c>
      <c r="E7501" s="30">
        <f>MONTH(FACTURACION[[#This Row],[MES]]&amp;1)</f>
        <v>8</v>
      </c>
      <c r="F7501" s="223">
        <f>DATE(FACTURACION[[#This Row],[AÑO]],FACTURACION[[#This Row],[Mes numero]],1)</f>
        <v>44409</v>
      </c>
      <c r="G7501" s="155" t="s">
        <v>6009</v>
      </c>
      <c r="H7501" s="2">
        <v>890501073</v>
      </c>
      <c r="I7501" s="44" t="str">
        <f>+VLOOKUP(FACTURACION[[#This Row],[NIT]],TABLACLIENTE,2,FALSE)</f>
        <v>COMERCIAL INDUSTRIAL NACIONAL S.A. CINSA</v>
      </c>
      <c r="J7501" s="156" t="s">
        <v>69</v>
      </c>
      <c r="K7501" s="44" t="str">
        <f>+VLOOKUP(FACTURACION[[#This Row],[REFERENCIA]],CODINV,2,FALSE)</f>
        <v>DIP TUBE 48"</v>
      </c>
      <c r="L7501" s="44" t="str">
        <f>IF(VLOOKUP(FACTURACION[[#This Row],[REFERENCIA]],CODINV,3,FALSE)=0,"",VLOOKUP(FACTURACION[[#This Row],[REFERENCIA]],CODINV,3,FALSE))</f>
        <v/>
      </c>
      <c r="M7501" s="44" t="str">
        <f>+VLOOKUP(FACTURACION[[#This Row],[REFERENCIA]],CODINV,4,FALSE)</f>
        <v>REPUESTOS Y ACCESORIOS</v>
      </c>
      <c r="N7501" s="44" t="str">
        <f>+VLOOKUP(FACTURACION[[#This Row],[REFERENCIA]],CODINV,5,FALSE)</f>
        <v>REGO</v>
      </c>
      <c r="O7501" s="156">
        <v>2</v>
      </c>
      <c r="P7501" s="181">
        <v>126864.09</v>
      </c>
      <c r="Q7501" s="48">
        <f>+FACTURACION[[#This Row],[CANTIDAD]]*FACTURACION[[#This Row],[VR UNITARIO]]/1000</f>
        <v>253.72817999999998</v>
      </c>
      <c r="R7501" s="44" t="str">
        <f>+VLOOKUP(FACTURACION[[#This Row],[NIT]],TABLACLIENTE,5,FALSE)</f>
        <v>CUCUTA</v>
      </c>
    </row>
    <row r="7502" spans="3:18" ht="15">
      <c r="C7502" s="29">
        <v>2021</v>
      </c>
      <c r="D7502" s="30" t="s">
        <v>701</v>
      </c>
      <c r="E7502" s="30">
        <f>MONTH(FACTURACION[[#This Row],[MES]]&amp;1)</f>
        <v>8</v>
      </c>
      <c r="F7502" s="223">
        <f>DATE(FACTURACION[[#This Row],[AÑO]],FACTURACION[[#This Row],[Mes numero]],1)</f>
        <v>44409</v>
      </c>
      <c r="G7502" s="155" t="s">
        <v>6009</v>
      </c>
      <c r="H7502" s="2">
        <v>890501073</v>
      </c>
      <c r="I7502" s="44" t="str">
        <f>+VLOOKUP(FACTURACION[[#This Row],[NIT]],TABLACLIENTE,2,FALSE)</f>
        <v>COMERCIAL INDUSTRIAL NACIONAL S.A. CINSA</v>
      </c>
      <c r="J7502" s="156" t="s">
        <v>79</v>
      </c>
      <c r="K7502" s="44" t="str">
        <f>+VLOOKUP(FACTURACION[[#This Row],[REFERENCIA]],CODINV,2,FALSE)</f>
        <v>VALVULA MAXIMO NIVEL DE LLENADO 1/4"</v>
      </c>
      <c r="L7502" s="44" t="str">
        <f>IF(VLOOKUP(FACTURACION[[#This Row],[REFERENCIA]],CODINV,3,FALSE)=0,"",VLOOKUP(FACTURACION[[#This Row],[REFERENCIA]],CODINV,3,FALSE))</f>
        <v>3165CF12.0</v>
      </c>
      <c r="M7502" s="44" t="str">
        <f>+VLOOKUP(FACTURACION[[#This Row],[REFERENCIA]],CODINV,4,FALSE)</f>
        <v>VÁLVULAS Y MULTIVÁLVULAS</v>
      </c>
      <c r="N7502" s="44" t="str">
        <f>+VLOOKUP(FACTURACION[[#This Row],[REFERENCIA]],CODINV,5,FALSE)</f>
        <v>REGO</v>
      </c>
      <c r="O7502" s="156">
        <v>3</v>
      </c>
      <c r="P7502" s="181">
        <v>22967.63</v>
      </c>
      <c r="Q7502" s="48">
        <f>+FACTURACION[[#This Row],[CANTIDAD]]*FACTURACION[[#This Row],[VR UNITARIO]]/1000</f>
        <v>68.902889999999999</v>
      </c>
      <c r="R7502" s="44" t="str">
        <f>+VLOOKUP(FACTURACION[[#This Row],[NIT]],TABLACLIENTE,5,FALSE)</f>
        <v>CUCUTA</v>
      </c>
    </row>
    <row r="7503" spans="3:18" ht="15">
      <c r="C7503" s="29">
        <v>2021</v>
      </c>
      <c r="D7503" s="30" t="s">
        <v>701</v>
      </c>
      <c r="E7503" s="30">
        <f>MONTH(FACTURACION[[#This Row],[MES]]&amp;1)</f>
        <v>8</v>
      </c>
      <c r="F7503" s="223">
        <f>DATE(FACTURACION[[#This Row],[AÑO]],FACTURACION[[#This Row],[Mes numero]],1)</f>
        <v>44409</v>
      </c>
      <c r="G7503" s="155" t="s">
        <v>6009</v>
      </c>
      <c r="H7503" s="2">
        <v>890501073</v>
      </c>
      <c r="I7503" s="44" t="str">
        <f>+VLOOKUP(FACTURACION[[#This Row],[NIT]],TABLACLIENTE,2,FALSE)</f>
        <v>COMERCIAL INDUSTRIAL NACIONAL S.A. CINSA</v>
      </c>
      <c r="J7503" s="156" t="s">
        <v>750</v>
      </c>
      <c r="K7503" s="44" t="str">
        <f>+VLOOKUP(FACTURACION[[#This Row],[REFERENCIA]],CODINV,2,FALSE)</f>
        <v>ROTOGAGE</v>
      </c>
      <c r="L7503" s="44" t="str">
        <f>IF(VLOOKUP(FACTURACION[[#This Row],[REFERENCIA]],CODINV,3,FALSE)=0,"",VLOOKUP(FACTURACION[[#This Row],[REFERENCIA]],CODINV,3,FALSE))</f>
        <v>A9094TS</v>
      </c>
      <c r="M7503" s="44" t="str">
        <f>+VLOOKUP(FACTURACION[[#This Row],[REFERENCIA]],CODINV,4,FALSE)</f>
        <v>MEDIDORES</v>
      </c>
      <c r="N7503" s="44" t="str">
        <f>+VLOOKUP(FACTURACION[[#This Row],[REFERENCIA]],CODINV,5,FALSE)</f>
        <v>REGO</v>
      </c>
      <c r="O7503" s="156">
        <v>1</v>
      </c>
      <c r="P7503" s="181">
        <v>1508609.09</v>
      </c>
      <c r="Q7503" s="48">
        <f>+FACTURACION[[#This Row],[CANTIDAD]]*FACTURACION[[#This Row],[VR UNITARIO]]/1000</f>
        <v>1508.6090900000002</v>
      </c>
      <c r="R7503" s="44" t="str">
        <f>+VLOOKUP(FACTURACION[[#This Row],[NIT]],TABLACLIENTE,5,FALSE)</f>
        <v>CUCUTA</v>
      </c>
    </row>
    <row r="7504" spans="3:18" ht="15">
      <c r="C7504" s="29">
        <v>2021</v>
      </c>
      <c r="D7504" s="30" t="s">
        <v>701</v>
      </c>
      <c r="E7504" s="30">
        <f>MONTH(FACTURACION[[#This Row],[MES]]&amp;1)</f>
        <v>8</v>
      </c>
      <c r="F7504" s="223">
        <f>DATE(FACTURACION[[#This Row],[AÑO]],FACTURACION[[#This Row],[Mes numero]],1)</f>
        <v>44409</v>
      </c>
      <c r="G7504" s="155" t="s">
        <v>6009</v>
      </c>
      <c r="H7504" s="2">
        <v>890501073</v>
      </c>
      <c r="I7504" s="44" t="str">
        <f>+VLOOKUP(FACTURACION[[#This Row],[NIT]],TABLACLIENTE,2,FALSE)</f>
        <v>COMERCIAL INDUSTRIAL NACIONAL S.A. CINSA</v>
      </c>
      <c r="J7504" s="156" t="s">
        <v>69</v>
      </c>
      <c r="K7504" s="44" t="str">
        <f>+VLOOKUP(FACTURACION[[#This Row],[REFERENCIA]],CODINV,2,FALSE)</f>
        <v>DIP TUBE 48"</v>
      </c>
      <c r="L7504" s="44" t="str">
        <f>IF(VLOOKUP(FACTURACION[[#This Row],[REFERENCIA]],CODINV,3,FALSE)=0,"",VLOOKUP(FACTURACION[[#This Row],[REFERENCIA]],CODINV,3,FALSE))</f>
        <v/>
      </c>
      <c r="M7504" s="44" t="str">
        <f>+VLOOKUP(FACTURACION[[#This Row],[REFERENCIA]],CODINV,4,FALSE)</f>
        <v>REPUESTOS Y ACCESORIOS</v>
      </c>
      <c r="N7504" s="44" t="str">
        <f>+VLOOKUP(FACTURACION[[#This Row],[REFERENCIA]],CODINV,5,FALSE)</f>
        <v>REGO</v>
      </c>
      <c r="O7504" s="156">
        <v>1</v>
      </c>
      <c r="P7504" s="181">
        <v>126864.09</v>
      </c>
      <c r="Q7504" s="48">
        <f>+FACTURACION[[#This Row],[CANTIDAD]]*FACTURACION[[#This Row],[VR UNITARIO]]/1000</f>
        <v>126.86408999999999</v>
      </c>
      <c r="R7504" s="44" t="str">
        <f>+VLOOKUP(FACTURACION[[#This Row],[NIT]],TABLACLIENTE,5,FALSE)</f>
        <v>CUCUTA</v>
      </c>
    </row>
    <row r="7505" spans="3:18" ht="15">
      <c r="C7505" s="29">
        <v>2021</v>
      </c>
      <c r="D7505" s="30" t="s">
        <v>701</v>
      </c>
      <c r="E7505" s="30">
        <f>MONTH(FACTURACION[[#This Row],[MES]]&amp;1)</f>
        <v>8</v>
      </c>
      <c r="F7505" s="223">
        <f>DATE(FACTURACION[[#This Row],[AÑO]],FACTURACION[[#This Row],[Mes numero]],1)</f>
        <v>44409</v>
      </c>
      <c r="G7505" s="155" t="s">
        <v>6009</v>
      </c>
      <c r="H7505" s="2">
        <v>890501073</v>
      </c>
      <c r="I7505" s="44" t="str">
        <f>+VLOOKUP(FACTURACION[[#This Row],[NIT]],TABLACLIENTE,2,FALSE)</f>
        <v>COMERCIAL INDUSTRIAL NACIONAL S.A. CINSA</v>
      </c>
      <c r="J7505" s="156" t="s">
        <v>182</v>
      </c>
      <c r="K7505" s="44" t="str">
        <f>+VLOOKUP(FACTURACION[[#This Row],[REFERENCIA]],CODINV,2,FALSE)</f>
        <v>VALVULA DE EXCESO DE FLUJO 1 1/4"</v>
      </c>
      <c r="L7505" s="44" t="str">
        <f>IF(VLOOKUP(FACTURACION[[#This Row],[REFERENCIA]],CODINV,3,FALSE)=0,"",VLOOKUP(FACTURACION[[#This Row],[REFERENCIA]],CODINV,3,FALSE))</f>
        <v>A3282C</v>
      </c>
      <c r="M7505" s="44" t="str">
        <f>+VLOOKUP(FACTURACION[[#This Row],[REFERENCIA]],CODINV,4,FALSE)</f>
        <v>VÁLVULAS Y MULTIVÁLVULAS</v>
      </c>
      <c r="N7505" s="44" t="str">
        <f>+VLOOKUP(FACTURACION[[#This Row],[REFERENCIA]],CODINV,5,FALSE)</f>
        <v>REGO</v>
      </c>
      <c r="O7505" s="156">
        <v>2</v>
      </c>
      <c r="P7505" s="181">
        <v>222486.99</v>
      </c>
      <c r="Q7505" s="48">
        <f>+FACTURACION[[#This Row],[CANTIDAD]]*FACTURACION[[#This Row],[VR UNITARIO]]/1000</f>
        <v>444.97397999999998</v>
      </c>
      <c r="R7505" s="44" t="str">
        <f>+VLOOKUP(FACTURACION[[#This Row],[NIT]],TABLACLIENTE,5,FALSE)</f>
        <v>CUCUTA</v>
      </c>
    </row>
    <row r="7506" spans="3:18" ht="15">
      <c r="C7506" s="29">
        <v>2021</v>
      </c>
      <c r="D7506" s="30" t="s">
        <v>701</v>
      </c>
      <c r="E7506" s="30">
        <f>MONTH(FACTURACION[[#This Row],[MES]]&amp;1)</f>
        <v>8</v>
      </c>
      <c r="F7506" s="223">
        <f>DATE(FACTURACION[[#This Row],[AÑO]],FACTURACION[[#This Row],[Mes numero]],1)</f>
        <v>44409</v>
      </c>
      <c r="G7506" s="155" t="s">
        <v>6009</v>
      </c>
      <c r="H7506" s="2">
        <v>890501073</v>
      </c>
      <c r="I7506" s="44" t="str">
        <f>+VLOOKUP(FACTURACION[[#This Row],[NIT]],TABLACLIENTE,2,FALSE)</f>
        <v>COMERCIAL INDUSTRIAL NACIONAL S.A. CINSA</v>
      </c>
      <c r="J7506" s="156" t="s">
        <v>56</v>
      </c>
      <c r="K7506" s="44" t="str">
        <f>+VLOOKUP(FACTURACION[[#This Row],[REFERENCIA]],CODINV,2,FALSE)</f>
        <v xml:space="preserve"> VALVULA DE AGUJA DE  1/4"</v>
      </c>
      <c r="L7506" s="44" t="str">
        <f>IF(VLOOKUP(FACTURACION[[#This Row],[REFERENCIA]],CODINV,3,FALSE)=0,"",VLOOKUP(FACTURACION[[#This Row],[REFERENCIA]],CODINV,3,FALSE))</f>
        <v>1224WA</v>
      </c>
      <c r="M7506" s="44" t="str">
        <f>+VLOOKUP(FACTURACION[[#This Row],[REFERENCIA]],CODINV,4,FALSE)</f>
        <v>VÁLVULAS Y MULTIVÁLVULAS</v>
      </c>
      <c r="N7506" s="44" t="str">
        <f>+VLOOKUP(FACTURACION[[#This Row],[REFERENCIA]],CODINV,5,FALSE)</f>
        <v>REGO</v>
      </c>
      <c r="O7506" s="156">
        <v>1</v>
      </c>
      <c r="P7506" s="181">
        <v>81436.44</v>
      </c>
      <c r="Q7506" s="48">
        <f>+FACTURACION[[#This Row],[CANTIDAD]]*FACTURACION[[#This Row],[VR UNITARIO]]/1000</f>
        <v>81.436440000000005</v>
      </c>
      <c r="R7506" s="44" t="str">
        <f>+VLOOKUP(FACTURACION[[#This Row],[NIT]],TABLACLIENTE,5,FALSE)</f>
        <v>CUCUTA</v>
      </c>
    </row>
    <row r="7507" spans="3:18" ht="15">
      <c r="C7507" s="29">
        <v>2021</v>
      </c>
      <c r="D7507" s="30" t="s">
        <v>701</v>
      </c>
      <c r="E7507" s="30">
        <f>MONTH(FACTURACION[[#This Row],[MES]]&amp;1)</f>
        <v>8</v>
      </c>
      <c r="F7507" s="223">
        <f>DATE(FACTURACION[[#This Row],[AÑO]],FACTURACION[[#This Row],[Mes numero]],1)</f>
        <v>44409</v>
      </c>
      <c r="G7507" s="155" t="s">
        <v>6009</v>
      </c>
      <c r="H7507" s="2">
        <v>890501073</v>
      </c>
      <c r="I7507" s="44" t="str">
        <f>+VLOOKUP(FACTURACION[[#This Row],[NIT]],TABLACLIENTE,2,FALSE)</f>
        <v>COMERCIAL INDUSTRIAL NACIONAL S.A. CINSA</v>
      </c>
      <c r="J7507" s="156" t="s">
        <v>5092</v>
      </c>
      <c r="K7507" s="44" t="str">
        <f>+VLOOKUP(FACTURACION[[#This Row],[REFERENCIA]],CODINV,2,FALSE)</f>
        <v>VALVULA DE ALIVIO PRESION 2"</v>
      </c>
      <c r="L7507" s="44" t="str">
        <f>IF(VLOOKUP(FACTURACION[[#This Row],[REFERENCIA]],CODINV,3,FALSE)=0,"",VLOOKUP(FACTURACION[[#This Row],[REFERENCIA]],CODINV,3,FALSE))</f>
        <v>8434G</v>
      </c>
      <c r="M7507" s="44" t="str">
        <f>+VLOOKUP(FACTURACION[[#This Row],[REFERENCIA]],CODINV,4,FALSE)</f>
        <v>VÁLVULAS Y MULTIVÁLVULAS</v>
      </c>
      <c r="N7507" s="44" t="str">
        <f>+VLOOKUP(FACTURACION[[#This Row],[REFERENCIA]],CODINV,5,FALSE)</f>
        <v>REGO</v>
      </c>
      <c r="O7507" s="156">
        <v>2</v>
      </c>
      <c r="P7507" s="181">
        <v>835760.36</v>
      </c>
      <c r="Q7507" s="48">
        <f>+FACTURACION[[#This Row],[CANTIDAD]]*FACTURACION[[#This Row],[VR UNITARIO]]/1000</f>
        <v>1671.52072</v>
      </c>
      <c r="R7507" s="44" t="str">
        <f>+VLOOKUP(FACTURACION[[#This Row],[NIT]],TABLACLIENTE,5,FALSE)</f>
        <v>CUCUTA</v>
      </c>
    </row>
    <row r="7508" spans="3:18" ht="15">
      <c r="C7508" s="29">
        <v>2021</v>
      </c>
      <c r="D7508" s="30" t="s">
        <v>701</v>
      </c>
      <c r="E7508" s="30">
        <f>MONTH(FACTURACION[[#This Row],[MES]]&amp;1)</f>
        <v>8</v>
      </c>
      <c r="F7508" s="223">
        <f>DATE(FACTURACION[[#This Row],[AÑO]],FACTURACION[[#This Row],[Mes numero]],1)</f>
        <v>44409</v>
      </c>
      <c r="G7508" s="155" t="s">
        <v>6010</v>
      </c>
      <c r="H7508" s="2">
        <v>890500726</v>
      </c>
      <c r="I7508" s="44" t="str">
        <f>+VLOOKUP(FACTURACION[[#This Row],[NIT]],TABLACLIENTE,2,FALSE)</f>
        <v>NORTESANTANDEREANA DE GAS S.A. E.S.P (NORGAS S.A. E.S.P.)</v>
      </c>
      <c r="J7508" s="156" t="s">
        <v>6</v>
      </c>
      <c r="K7508" s="44" t="str">
        <f>+VLOOKUP(FACTURACION[[#This Row],[REFERENCIA]],CODINV,2,FALSE)</f>
        <v>REG.1813C C:3/4" R:6-15" O:1/2</v>
      </c>
      <c r="L7508" s="44" t="str">
        <f>IF(VLOOKUP(FACTURACION[[#This Row],[REFERENCIA]],CODINV,3,FALSE)=0,"",VLOOKUP(FACTURACION[[#This Row],[REFERENCIA]],CODINV,3,FALSE))</f>
        <v/>
      </c>
      <c r="M7508" s="44" t="str">
        <f>+VLOOKUP(FACTURACION[[#This Row],[REFERENCIA]],CODINV,4,FALSE)</f>
        <v>REGULADORES</v>
      </c>
      <c r="N7508" s="44" t="str">
        <f>+VLOOKUP(FACTURACION[[#This Row],[REFERENCIA]],CODINV,5,FALSE)</f>
        <v>HONEYWELL</v>
      </c>
      <c r="O7508" s="156">
        <v>0</v>
      </c>
      <c r="P7508" s="181">
        <v>777745</v>
      </c>
      <c r="Q7508" s="48">
        <f>+FACTURACION[[#This Row],[CANTIDAD]]*FACTURACION[[#This Row],[VR UNITARIO]]/1000</f>
        <v>0</v>
      </c>
      <c r="R7508" s="44" t="str">
        <f>+VLOOKUP(FACTURACION[[#This Row],[NIT]],TABLACLIENTE,5,FALSE)</f>
        <v>BUCARAMANGA</v>
      </c>
    </row>
    <row r="7509" spans="3:18" ht="15">
      <c r="C7509" s="29">
        <v>2021</v>
      </c>
      <c r="D7509" s="30" t="s">
        <v>701</v>
      </c>
      <c r="E7509" s="30">
        <f>MONTH(FACTURACION[[#This Row],[MES]]&amp;1)</f>
        <v>8</v>
      </c>
      <c r="F7509" s="223">
        <f>DATE(FACTURACION[[#This Row],[AÑO]],FACTURACION[[#This Row],[Mes numero]],1)</f>
        <v>44409</v>
      </c>
      <c r="G7509" s="155" t="s">
        <v>6011</v>
      </c>
      <c r="H7509" s="2">
        <v>800170118</v>
      </c>
      <c r="I7509" s="44" t="str">
        <f>+VLOOKUP(FACTURACION[[#This Row],[NIT]],TABLACLIENTE,2,FALSE)</f>
        <v>PROMOTORA DE GASES DEL SUR S A E S P (PROGASUR S.A. E.S.P.)</v>
      </c>
      <c r="J7509" s="156" t="s">
        <v>5006</v>
      </c>
      <c r="K7509" s="44" t="str">
        <f>+VLOOKUP(FACTURACION[[#This Row],[REFERENCIA]],CODINV,2,FALSE)</f>
        <v>SERVICE KIT BUNA N 60 SERIES</v>
      </c>
      <c r="L7509" s="44" t="str">
        <f>IF(VLOOKUP(FACTURACION[[#This Row],[REFERENCIA]],CODINV,3,FALSE)=0,"",VLOOKUP(FACTURACION[[#This Row],[REFERENCIA]],CODINV,3,FALSE))</f>
        <v>52961K002</v>
      </c>
      <c r="M7509" s="44" t="str">
        <f>+VLOOKUP(FACTURACION[[#This Row],[REFERENCIA]],CODINV,4,FALSE)</f>
        <v>REPUESTOS Y ACCESORIOS</v>
      </c>
      <c r="N7509" s="44" t="str">
        <f>+VLOOKUP(FACTURACION[[#This Row],[REFERENCIA]],CODINV,5,FALSE)</f>
        <v>HONEYWELL</v>
      </c>
      <c r="O7509" s="156">
        <v>2</v>
      </c>
      <c r="P7509" s="181">
        <v>551294.85</v>
      </c>
      <c r="Q7509" s="48">
        <f>+FACTURACION[[#This Row],[CANTIDAD]]*FACTURACION[[#This Row],[VR UNITARIO]]/1000</f>
        <v>1102.5897</v>
      </c>
      <c r="R7509" s="44" t="str">
        <f>+VLOOKUP(FACTURACION[[#This Row],[NIT]],TABLACLIENTE,5,FALSE)</f>
        <v>BOGOTÁ D.C.</v>
      </c>
    </row>
    <row r="7510" spans="3:18" ht="15">
      <c r="C7510" s="29">
        <v>2021</v>
      </c>
      <c r="D7510" s="30" t="s">
        <v>701</v>
      </c>
      <c r="E7510" s="30">
        <f>MONTH(FACTURACION[[#This Row],[MES]]&amp;1)</f>
        <v>8</v>
      </c>
      <c r="F7510" s="223">
        <f>DATE(FACTURACION[[#This Row],[AÑO]],FACTURACION[[#This Row],[Mes numero]],1)</f>
        <v>44409</v>
      </c>
      <c r="G7510" s="155" t="s">
        <v>6011</v>
      </c>
      <c r="H7510" s="2">
        <v>800170118</v>
      </c>
      <c r="I7510" s="44" t="str">
        <f>+VLOOKUP(FACTURACION[[#This Row],[NIT]],TABLACLIENTE,2,FALSE)</f>
        <v>PROMOTORA DE GASES DEL SUR S A E S P (PROGASUR S.A. E.S.P.)</v>
      </c>
      <c r="J7510" s="156" t="s">
        <v>569</v>
      </c>
      <c r="K7510" s="44" t="str">
        <f>+VLOOKUP(FACTURACION[[#This Row],[REFERENCIA]],CODINV,2,FALSE)</f>
        <v>MANGA 2" S600 H7</v>
      </c>
      <c r="L7510" s="44" t="str">
        <f>IF(VLOOKUP(FACTURACION[[#This Row],[REFERENCIA]],CODINV,3,FALSE)=0,"",VLOOKUP(FACTURACION[[#This Row],[REFERENCIA]],CODINV,3,FALSE))</f>
        <v>73677P001</v>
      </c>
      <c r="M7510" s="44" t="str">
        <f>+VLOOKUP(FACTURACION[[#This Row],[REFERENCIA]],CODINV,4,FALSE)</f>
        <v>MANGAS</v>
      </c>
      <c r="N7510" s="44" t="str">
        <f>+VLOOKUP(FACTURACION[[#This Row],[REFERENCIA]],CODINV,5,FALSE)</f>
        <v>HONEYWELL</v>
      </c>
      <c r="O7510" s="156">
        <v>4</v>
      </c>
      <c r="P7510" s="181">
        <v>561450.18000000005</v>
      </c>
      <c r="Q7510" s="48">
        <f>+FACTURACION[[#This Row],[CANTIDAD]]*FACTURACION[[#This Row],[VR UNITARIO]]/1000</f>
        <v>2245.8007200000002</v>
      </c>
      <c r="R7510" s="44" t="str">
        <f>+VLOOKUP(FACTURACION[[#This Row],[NIT]],TABLACLIENTE,5,FALSE)</f>
        <v>BOGOTÁ D.C.</v>
      </c>
    </row>
    <row r="7511" spans="3:18" ht="15">
      <c r="C7511" s="29">
        <v>2021</v>
      </c>
      <c r="D7511" s="30" t="s">
        <v>701</v>
      </c>
      <c r="E7511" s="30">
        <f>MONTH(FACTURACION[[#This Row],[MES]]&amp;1)</f>
        <v>8</v>
      </c>
      <c r="F7511" s="223">
        <f>DATE(FACTURACION[[#This Row],[AÑO]],FACTURACION[[#This Row],[Mes numero]],1)</f>
        <v>44409</v>
      </c>
      <c r="G7511" s="155" t="s">
        <v>6011</v>
      </c>
      <c r="H7511" s="2">
        <v>800170118</v>
      </c>
      <c r="I7511" s="44" t="str">
        <f>+VLOOKUP(FACTURACION[[#This Row],[NIT]],TABLACLIENTE,2,FALSE)</f>
        <v>PROMOTORA DE GASES DEL SUR S A E S P (PROGASUR S.A. E.S.P.)</v>
      </c>
      <c r="J7511" s="156" t="s">
        <v>288</v>
      </c>
      <c r="K7511" s="44" t="str">
        <f>+VLOOKUP(FACTURACION[[#This Row],[REFERENCIA]],CODINV,2,FALSE)</f>
        <v>MANGA 4" S300 H7</v>
      </c>
      <c r="L7511" s="44" t="str">
        <f>IF(VLOOKUP(FACTURACION[[#This Row],[REFERENCIA]],CODINV,3,FALSE)=0,"",VLOOKUP(FACTURACION[[#This Row],[REFERENCIA]],CODINV,3,FALSE))</f>
        <v>73404P001</v>
      </c>
      <c r="M7511" s="44" t="str">
        <f>+VLOOKUP(FACTURACION[[#This Row],[REFERENCIA]],CODINV,4,FALSE)</f>
        <v>MANGAS</v>
      </c>
      <c r="N7511" s="44" t="str">
        <f>+VLOOKUP(FACTURACION[[#This Row],[REFERENCIA]],CODINV,5,FALSE)</f>
        <v>HONEYWELL</v>
      </c>
      <c r="O7511" s="156">
        <v>2</v>
      </c>
      <c r="P7511" s="181">
        <v>1301548.8999999999</v>
      </c>
      <c r="Q7511" s="48">
        <f>+FACTURACION[[#This Row],[CANTIDAD]]*FACTURACION[[#This Row],[VR UNITARIO]]/1000</f>
        <v>2603.0978</v>
      </c>
      <c r="R7511" s="44" t="str">
        <f>+VLOOKUP(FACTURACION[[#This Row],[NIT]],TABLACLIENTE,5,FALSE)</f>
        <v>BOGOTÁ D.C.</v>
      </c>
    </row>
    <row r="7512" spans="3:18" ht="15">
      <c r="C7512" s="29">
        <v>2021</v>
      </c>
      <c r="D7512" s="30" t="s">
        <v>701</v>
      </c>
      <c r="E7512" s="30">
        <f>MONTH(FACTURACION[[#This Row],[MES]]&amp;1)</f>
        <v>8</v>
      </c>
      <c r="F7512" s="223">
        <f>DATE(FACTURACION[[#This Row],[AÑO]],FACTURACION[[#This Row],[Mes numero]],1)</f>
        <v>44409</v>
      </c>
      <c r="G7512" s="155" t="s">
        <v>6011</v>
      </c>
      <c r="H7512" s="2">
        <v>800170118</v>
      </c>
      <c r="I7512" s="44" t="str">
        <f>+VLOOKUP(FACTURACION[[#This Row],[NIT]],TABLACLIENTE,2,FALSE)</f>
        <v>PROMOTORA DE GASES DEL SUR S A E S P (PROGASUR S.A. E.S.P.)</v>
      </c>
      <c r="J7512" s="156" t="s">
        <v>151</v>
      </c>
      <c r="K7512" s="44" t="str">
        <f>+VLOOKUP(FACTURACION[[#This Row],[REFERENCIA]],CODINV,2,FALSE)</f>
        <v>DIAFRAGMA BUNA Z-138</v>
      </c>
      <c r="L7512" s="44" t="str">
        <f>IF(VLOOKUP(FACTURACION[[#This Row],[REFERENCIA]],CODINV,3,FALSE)=0,"",VLOOKUP(FACTURACION[[#This Row],[REFERENCIA]],CODINV,3,FALSE))</f>
        <v>70170P028</v>
      </c>
      <c r="M7512" s="44" t="str">
        <f>+VLOOKUP(FACTURACION[[#This Row],[REFERENCIA]],CODINV,4,FALSE)</f>
        <v>REPUESTOS Y ACCESORIOS</v>
      </c>
      <c r="N7512" s="44" t="str">
        <f>+VLOOKUP(FACTURACION[[#This Row],[REFERENCIA]],CODINV,5,FALSE)</f>
        <v>HONEYWELL</v>
      </c>
      <c r="O7512" s="156">
        <v>14</v>
      </c>
      <c r="P7512" s="181">
        <v>19457.919999999998</v>
      </c>
      <c r="Q7512" s="48">
        <f>+FACTURACION[[#This Row],[CANTIDAD]]*FACTURACION[[#This Row],[VR UNITARIO]]/1000</f>
        <v>272.41088000000002</v>
      </c>
      <c r="R7512" s="44" t="str">
        <f>+VLOOKUP(FACTURACION[[#This Row],[NIT]],TABLACLIENTE,5,FALSE)</f>
        <v>BOGOTÁ D.C.</v>
      </c>
    </row>
    <row r="7513" spans="3:18" ht="15">
      <c r="C7513" s="29">
        <v>2021</v>
      </c>
      <c r="D7513" s="30" t="s">
        <v>701</v>
      </c>
      <c r="E7513" s="30">
        <f>MONTH(FACTURACION[[#This Row],[MES]]&amp;1)</f>
        <v>8</v>
      </c>
      <c r="F7513" s="223">
        <f>DATE(FACTURACION[[#This Row],[AÑO]],FACTURACION[[#This Row],[Mes numero]],1)</f>
        <v>44409</v>
      </c>
      <c r="G7513" s="155" t="s">
        <v>6012</v>
      </c>
      <c r="H7513" s="2">
        <v>900520280</v>
      </c>
      <c r="I7513" s="44" t="str">
        <f>+VLOOKUP(FACTURACION[[#This Row],[NIT]],TABLACLIENTE,2,FALSE)</f>
        <v>ENERGY SOLUTION SERVICES SAS</v>
      </c>
      <c r="J7513" s="156" t="s">
        <v>198</v>
      </c>
      <c r="K7513" s="44" t="str">
        <f>+VLOOKUP(FACTURACION[[#This Row],[REFERENCIA]],CODINV,2,FALSE)</f>
        <v>REG. 1813C-HC C. 1 1/4" R: 6-15" O: 1/2</v>
      </c>
      <c r="L7513" s="44" t="str">
        <f>IF(VLOOKUP(FACTURACION[[#This Row],[REFERENCIA]],CODINV,3,FALSE)=0,"",VLOOKUP(FACTURACION[[#This Row],[REFERENCIA]],CODINV,3,FALSE))</f>
        <v/>
      </c>
      <c r="M7513" s="44" t="str">
        <f>+VLOOKUP(FACTURACION[[#This Row],[REFERENCIA]],CODINV,4,FALSE)</f>
        <v>REGULADORES</v>
      </c>
      <c r="N7513" s="44" t="str">
        <f>+VLOOKUP(FACTURACION[[#This Row],[REFERENCIA]],CODINV,5,FALSE)</f>
        <v>HONEYWELL</v>
      </c>
      <c r="O7513" s="156">
        <v>1</v>
      </c>
      <c r="P7513" s="181">
        <v>180000</v>
      </c>
      <c r="Q7513" s="48">
        <f>+FACTURACION[[#This Row],[CANTIDAD]]*FACTURACION[[#This Row],[VR UNITARIO]]/1000</f>
        <v>180</v>
      </c>
      <c r="R7513" s="44" t="str">
        <f>+VLOOKUP(FACTURACION[[#This Row],[NIT]],TABLACLIENTE,5,FALSE)</f>
        <v>BOGOTÁ D.C.</v>
      </c>
    </row>
    <row r="7514" spans="3:18" ht="15">
      <c r="C7514" s="29">
        <v>2021</v>
      </c>
      <c r="D7514" s="30" t="s">
        <v>701</v>
      </c>
      <c r="E7514" s="30">
        <f>MONTH(FACTURACION[[#This Row],[MES]]&amp;1)</f>
        <v>8</v>
      </c>
      <c r="F7514" s="223">
        <f>DATE(FACTURACION[[#This Row],[AÑO]],FACTURACION[[#This Row],[Mes numero]],1)</f>
        <v>44409</v>
      </c>
      <c r="G7514" s="155" t="s">
        <v>6012</v>
      </c>
      <c r="H7514" s="2">
        <v>900520280</v>
      </c>
      <c r="I7514" s="44" t="str">
        <f>+VLOOKUP(FACTURACION[[#This Row],[NIT]],TABLACLIENTE,2,FALSE)</f>
        <v>ENERGY SOLUTION SERVICES SAS</v>
      </c>
      <c r="J7514" s="156" t="s">
        <v>6</v>
      </c>
      <c r="K7514" s="44" t="str">
        <f>+VLOOKUP(FACTURACION[[#This Row],[REFERENCIA]],CODINV,2,FALSE)</f>
        <v>REG.1813C C:3/4" R:6-15" O:1/2</v>
      </c>
      <c r="L7514" s="44" t="str">
        <f>IF(VLOOKUP(FACTURACION[[#This Row],[REFERENCIA]],CODINV,3,FALSE)=0,"",VLOOKUP(FACTURACION[[#This Row],[REFERENCIA]],CODINV,3,FALSE))</f>
        <v/>
      </c>
      <c r="M7514" s="44" t="str">
        <f>+VLOOKUP(FACTURACION[[#This Row],[REFERENCIA]],CODINV,4,FALSE)</f>
        <v>REGULADORES</v>
      </c>
      <c r="N7514" s="44" t="str">
        <f>+VLOOKUP(FACTURACION[[#This Row],[REFERENCIA]],CODINV,5,FALSE)</f>
        <v>HONEYWELL</v>
      </c>
      <c r="O7514" s="156">
        <v>12</v>
      </c>
      <c r="P7514" s="181">
        <v>175000</v>
      </c>
      <c r="Q7514" s="48">
        <f>+FACTURACION[[#This Row],[CANTIDAD]]*FACTURACION[[#This Row],[VR UNITARIO]]/1000</f>
        <v>2100</v>
      </c>
      <c r="R7514" s="44" t="str">
        <f>+VLOOKUP(FACTURACION[[#This Row],[NIT]],TABLACLIENTE,5,FALSE)</f>
        <v>BOGOTÁ D.C.</v>
      </c>
    </row>
    <row r="7515" spans="3:18" ht="15">
      <c r="C7515" s="29">
        <v>2021</v>
      </c>
      <c r="D7515" s="30" t="s">
        <v>701</v>
      </c>
      <c r="E7515" s="30">
        <f>MONTH(FACTURACION[[#This Row],[MES]]&amp;1)</f>
        <v>8</v>
      </c>
      <c r="F7515" s="223">
        <f>DATE(FACTURACION[[#This Row],[AÑO]],FACTURACION[[#This Row],[Mes numero]],1)</f>
        <v>44409</v>
      </c>
      <c r="G7515" s="155" t="s">
        <v>6013</v>
      </c>
      <c r="H7515" s="25">
        <v>800202395</v>
      </c>
      <c r="I7515" s="44" t="str">
        <f>+VLOOKUP(FACTURACION[[#This Row],[NIT]],TABLACLIENTE,2,FALSE)</f>
        <v>EFIGAS GAS NATURAL S.A. E.S.P. (EFIGAS S.A. E.S.P.)</v>
      </c>
      <c r="J7515" s="156" t="s">
        <v>20</v>
      </c>
      <c r="K7515" s="44" t="str">
        <f>+VLOOKUP(FACTURACION[[#This Row],[REFERENCIA]],CODINV,2,FALSE)</f>
        <v xml:space="preserve">MEDIDOR AC-250 C: 3/4" CON CONECTORES </v>
      </c>
      <c r="L7515" s="44" t="str">
        <f>IF(VLOOKUP(FACTURACION[[#This Row],[REFERENCIA]],CODINV,3,FALSE)=0,"",VLOOKUP(FACTURACION[[#This Row],[REFERENCIA]],CODINV,3,FALSE))</f>
        <v/>
      </c>
      <c r="M7515" s="44" t="str">
        <f>+VLOOKUP(FACTURACION[[#This Row],[REFERENCIA]],CODINV,4,FALSE)</f>
        <v>MEDIDORES</v>
      </c>
      <c r="N7515" s="44" t="str">
        <f>+VLOOKUP(FACTURACION[[#This Row],[REFERENCIA]],CODINV,5,FALSE)</f>
        <v>HONEYWELL</v>
      </c>
      <c r="O7515" s="156">
        <v>10</v>
      </c>
      <c r="P7515" s="181">
        <v>410801</v>
      </c>
      <c r="Q7515" s="48">
        <f>+FACTURACION[[#This Row],[CANTIDAD]]*FACTURACION[[#This Row],[VR UNITARIO]]/1000</f>
        <v>4108.01</v>
      </c>
      <c r="R7515" s="44" t="str">
        <f>+VLOOKUP(FACTURACION[[#This Row],[NIT]],TABLACLIENTE,5,FALSE)</f>
        <v>MANIZALES</v>
      </c>
    </row>
    <row r="7516" spans="3:18" ht="15">
      <c r="C7516" s="29">
        <v>2021</v>
      </c>
      <c r="D7516" s="30" t="s">
        <v>701</v>
      </c>
      <c r="E7516" s="30">
        <f>MONTH(FACTURACION[[#This Row],[MES]]&amp;1)</f>
        <v>8</v>
      </c>
      <c r="F7516" s="223">
        <f>DATE(FACTURACION[[#This Row],[AÑO]],FACTURACION[[#This Row],[Mes numero]],1)</f>
        <v>44409</v>
      </c>
      <c r="G7516" s="155" t="s">
        <v>6013</v>
      </c>
      <c r="H7516" s="25">
        <v>800202395</v>
      </c>
      <c r="I7516" s="44" t="str">
        <f>+VLOOKUP(FACTURACION[[#This Row],[NIT]],TABLACLIENTE,2,FALSE)</f>
        <v>EFIGAS GAS NATURAL S.A. E.S.P. (EFIGAS S.A. E.S.P.)</v>
      </c>
      <c r="J7516" s="156" t="s">
        <v>262</v>
      </c>
      <c r="K7516" s="44" t="str">
        <f>+VLOOKUP(FACTURACION[[#This Row],[REFERENCIA]],CODINV,2,FALSE)</f>
        <v>MEDIDOR AL-425 C:1 1/4" MAOP 25 PSIG</v>
      </c>
      <c r="L7516" s="44" t="str">
        <f>IF(VLOOKUP(FACTURACION[[#This Row],[REFERENCIA]],CODINV,3,FALSE)=0,"",VLOOKUP(FACTURACION[[#This Row],[REFERENCIA]],CODINV,3,FALSE))</f>
        <v/>
      </c>
      <c r="M7516" s="44" t="str">
        <f>+VLOOKUP(FACTURACION[[#This Row],[REFERENCIA]],CODINV,4,FALSE)</f>
        <v>MEDIDORES</v>
      </c>
      <c r="N7516" s="44" t="str">
        <f>+VLOOKUP(FACTURACION[[#This Row],[REFERENCIA]],CODINV,5,FALSE)</f>
        <v>HONEYWELL</v>
      </c>
      <c r="O7516" s="156">
        <v>4</v>
      </c>
      <c r="P7516" s="181">
        <v>711681</v>
      </c>
      <c r="Q7516" s="48">
        <f>+FACTURACION[[#This Row],[CANTIDAD]]*FACTURACION[[#This Row],[VR UNITARIO]]/1000</f>
        <v>2846.7240000000002</v>
      </c>
      <c r="R7516" s="44" t="str">
        <f>+VLOOKUP(FACTURACION[[#This Row],[NIT]],TABLACLIENTE,5,FALSE)</f>
        <v>MANIZALES</v>
      </c>
    </row>
    <row r="7517" spans="3:18" ht="15">
      <c r="C7517" s="29">
        <v>2021</v>
      </c>
      <c r="D7517" s="30" t="s">
        <v>701</v>
      </c>
      <c r="E7517" s="30">
        <f>MONTH(FACTURACION[[#This Row],[MES]]&amp;1)</f>
        <v>8</v>
      </c>
      <c r="F7517" s="223">
        <f>DATE(FACTURACION[[#This Row],[AÑO]],FACTURACION[[#This Row],[Mes numero]],1)</f>
        <v>44409</v>
      </c>
      <c r="G7517" s="155" t="s">
        <v>6014</v>
      </c>
      <c r="H7517" s="25">
        <v>800202395</v>
      </c>
      <c r="I7517" s="44" t="str">
        <f>+VLOOKUP(FACTURACION[[#This Row],[NIT]],TABLACLIENTE,2,FALSE)</f>
        <v>EFIGAS GAS NATURAL S.A. E.S.P. (EFIGAS S.A. E.S.P.)</v>
      </c>
      <c r="J7517" s="156" t="s">
        <v>20</v>
      </c>
      <c r="K7517" s="44" t="str">
        <f>+VLOOKUP(FACTURACION[[#This Row],[REFERENCIA]],CODINV,2,FALSE)</f>
        <v xml:space="preserve">MEDIDOR AC-250 C: 3/4" CON CONECTORES </v>
      </c>
      <c r="L7517" s="44" t="str">
        <f>IF(VLOOKUP(FACTURACION[[#This Row],[REFERENCIA]],CODINV,3,FALSE)=0,"",VLOOKUP(FACTURACION[[#This Row],[REFERENCIA]],CODINV,3,FALSE))</f>
        <v/>
      </c>
      <c r="M7517" s="44" t="str">
        <f>+VLOOKUP(FACTURACION[[#This Row],[REFERENCIA]],CODINV,4,FALSE)</f>
        <v>MEDIDORES</v>
      </c>
      <c r="N7517" s="44" t="str">
        <f>+VLOOKUP(FACTURACION[[#This Row],[REFERENCIA]],CODINV,5,FALSE)</f>
        <v>HONEYWELL</v>
      </c>
      <c r="O7517" s="156">
        <v>10</v>
      </c>
      <c r="P7517" s="181">
        <v>410801</v>
      </c>
      <c r="Q7517" s="48">
        <f>+FACTURACION[[#This Row],[CANTIDAD]]*FACTURACION[[#This Row],[VR UNITARIO]]/1000</f>
        <v>4108.01</v>
      </c>
      <c r="R7517" s="44" t="str">
        <f>+VLOOKUP(FACTURACION[[#This Row],[NIT]],TABLACLIENTE,5,FALSE)</f>
        <v>MANIZALES</v>
      </c>
    </row>
    <row r="7518" spans="3:18" ht="15">
      <c r="C7518" s="29">
        <v>2021</v>
      </c>
      <c r="D7518" s="30" t="s">
        <v>701</v>
      </c>
      <c r="E7518" s="30">
        <f>MONTH(FACTURACION[[#This Row],[MES]]&amp;1)</f>
        <v>8</v>
      </c>
      <c r="F7518" s="223">
        <f>DATE(FACTURACION[[#This Row],[AÑO]],FACTURACION[[#This Row],[Mes numero]],1)</f>
        <v>44409</v>
      </c>
      <c r="G7518" s="155" t="s">
        <v>6014</v>
      </c>
      <c r="H7518" s="25">
        <v>800202395</v>
      </c>
      <c r="I7518" s="44" t="str">
        <f>+VLOOKUP(FACTURACION[[#This Row],[NIT]],TABLACLIENTE,2,FALSE)</f>
        <v>EFIGAS GAS NATURAL S.A. E.S.P. (EFIGAS S.A. E.S.P.)</v>
      </c>
      <c r="J7518" s="156" t="s">
        <v>262</v>
      </c>
      <c r="K7518" s="44" t="str">
        <f>+VLOOKUP(FACTURACION[[#This Row],[REFERENCIA]],CODINV,2,FALSE)</f>
        <v>MEDIDOR AL-425 C:1 1/4" MAOP 25 PSIG</v>
      </c>
      <c r="L7518" s="44" t="str">
        <f>IF(VLOOKUP(FACTURACION[[#This Row],[REFERENCIA]],CODINV,3,FALSE)=0,"",VLOOKUP(FACTURACION[[#This Row],[REFERENCIA]],CODINV,3,FALSE))</f>
        <v/>
      </c>
      <c r="M7518" s="44" t="str">
        <f>+VLOOKUP(FACTURACION[[#This Row],[REFERENCIA]],CODINV,4,FALSE)</f>
        <v>MEDIDORES</v>
      </c>
      <c r="N7518" s="44" t="str">
        <f>+VLOOKUP(FACTURACION[[#This Row],[REFERENCIA]],CODINV,5,FALSE)</f>
        <v>HONEYWELL</v>
      </c>
      <c r="O7518" s="156">
        <v>4</v>
      </c>
      <c r="P7518" s="181">
        <v>711681</v>
      </c>
      <c r="Q7518" s="48">
        <f>+FACTURACION[[#This Row],[CANTIDAD]]*FACTURACION[[#This Row],[VR UNITARIO]]/1000</f>
        <v>2846.7240000000002</v>
      </c>
      <c r="R7518" s="44" t="str">
        <f>+VLOOKUP(FACTURACION[[#This Row],[NIT]],TABLACLIENTE,5,FALSE)</f>
        <v>MANIZALES</v>
      </c>
    </row>
    <row r="7519" spans="3:18" ht="15">
      <c r="C7519" s="29">
        <v>2021</v>
      </c>
      <c r="D7519" s="30" t="s">
        <v>701</v>
      </c>
      <c r="E7519" s="30">
        <f>MONTH(FACTURACION[[#This Row],[MES]]&amp;1)</f>
        <v>8</v>
      </c>
      <c r="F7519" s="223">
        <f>DATE(FACTURACION[[#This Row],[AÑO]],FACTURACION[[#This Row],[Mes numero]],1)</f>
        <v>44409</v>
      </c>
      <c r="G7519" s="155" t="s">
        <v>6015</v>
      </c>
      <c r="H7519" s="25">
        <v>800202395</v>
      </c>
      <c r="I7519" s="44" t="str">
        <f>+VLOOKUP(FACTURACION[[#This Row],[NIT]],TABLACLIENTE,2,FALSE)</f>
        <v>EFIGAS GAS NATURAL S.A. E.S.P. (EFIGAS S.A. E.S.P.)</v>
      </c>
      <c r="J7519" s="156" t="s">
        <v>20</v>
      </c>
      <c r="K7519" s="44" t="str">
        <f>+VLOOKUP(FACTURACION[[#This Row],[REFERENCIA]],CODINV,2,FALSE)</f>
        <v xml:space="preserve">MEDIDOR AC-250 C: 3/4" CON CONECTORES </v>
      </c>
      <c r="L7519" s="44" t="str">
        <f>IF(VLOOKUP(FACTURACION[[#This Row],[REFERENCIA]],CODINV,3,FALSE)=0,"",VLOOKUP(FACTURACION[[#This Row],[REFERENCIA]],CODINV,3,FALSE))</f>
        <v/>
      </c>
      <c r="M7519" s="44" t="str">
        <f>+VLOOKUP(FACTURACION[[#This Row],[REFERENCIA]],CODINV,4,FALSE)</f>
        <v>MEDIDORES</v>
      </c>
      <c r="N7519" s="44" t="str">
        <f>+VLOOKUP(FACTURACION[[#This Row],[REFERENCIA]],CODINV,5,FALSE)</f>
        <v>HONEYWELL</v>
      </c>
      <c r="O7519" s="156">
        <v>31</v>
      </c>
      <c r="P7519" s="181">
        <v>421000</v>
      </c>
      <c r="Q7519" s="48">
        <f>+FACTURACION[[#This Row],[CANTIDAD]]*FACTURACION[[#This Row],[VR UNITARIO]]/1000</f>
        <v>13051</v>
      </c>
      <c r="R7519" s="44" t="str">
        <f>+VLOOKUP(FACTURACION[[#This Row],[NIT]],TABLACLIENTE,5,FALSE)</f>
        <v>MANIZALES</v>
      </c>
    </row>
    <row r="7520" spans="3:18" ht="15">
      <c r="C7520" s="29">
        <v>2021</v>
      </c>
      <c r="D7520" s="30" t="s">
        <v>701</v>
      </c>
      <c r="E7520" s="30">
        <f>MONTH(FACTURACION[[#This Row],[MES]]&amp;1)</f>
        <v>8</v>
      </c>
      <c r="F7520" s="223">
        <f>DATE(FACTURACION[[#This Row],[AÑO]],FACTURACION[[#This Row],[Mes numero]],1)</f>
        <v>44409</v>
      </c>
      <c r="G7520" s="155" t="s">
        <v>6015</v>
      </c>
      <c r="H7520" s="25">
        <v>800202395</v>
      </c>
      <c r="I7520" s="44" t="str">
        <f>+VLOOKUP(FACTURACION[[#This Row],[NIT]],TABLACLIENTE,2,FALSE)</f>
        <v>EFIGAS GAS NATURAL S.A. E.S.P. (EFIGAS S.A. E.S.P.)</v>
      </c>
      <c r="J7520" s="156" t="s">
        <v>262</v>
      </c>
      <c r="K7520" s="44" t="str">
        <f>+VLOOKUP(FACTURACION[[#This Row],[REFERENCIA]],CODINV,2,FALSE)</f>
        <v>MEDIDOR AL-425 C:1 1/4" MAOP 25 PSIG</v>
      </c>
      <c r="L7520" s="44" t="str">
        <f>IF(VLOOKUP(FACTURACION[[#This Row],[REFERENCIA]],CODINV,3,FALSE)=0,"",VLOOKUP(FACTURACION[[#This Row],[REFERENCIA]],CODINV,3,FALSE))</f>
        <v/>
      </c>
      <c r="M7520" s="44" t="str">
        <f>+VLOOKUP(FACTURACION[[#This Row],[REFERENCIA]],CODINV,4,FALSE)</f>
        <v>MEDIDORES</v>
      </c>
      <c r="N7520" s="44" t="str">
        <f>+VLOOKUP(FACTURACION[[#This Row],[REFERENCIA]],CODINV,5,FALSE)</f>
        <v>HONEYWELL</v>
      </c>
      <c r="O7520" s="156">
        <v>4</v>
      </c>
      <c r="P7520" s="181">
        <v>711681</v>
      </c>
      <c r="Q7520" s="48">
        <f>+FACTURACION[[#This Row],[CANTIDAD]]*FACTURACION[[#This Row],[VR UNITARIO]]/1000</f>
        <v>2846.7240000000002</v>
      </c>
      <c r="R7520" s="44" t="str">
        <f>+VLOOKUP(FACTURACION[[#This Row],[NIT]],TABLACLIENTE,5,FALSE)</f>
        <v>MANIZALES</v>
      </c>
    </row>
    <row r="7521" spans="3:18" ht="15">
      <c r="C7521" s="29">
        <v>2021</v>
      </c>
      <c r="D7521" s="30" t="s">
        <v>701</v>
      </c>
      <c r="E7521" s="30">
        <f>MONTH(FACTURACION[[#This Row],[MES]]&amp;1)</f>
        <v>8</v>
      </c>
      <c r="F7521" s="223">
        <f>DATE(FACTURACION[[#This Row],[AÑO]],FACTURACION[[#This Row],[Mes numero]],1)</f>
        <v>44409</v>
      </c>
      <c r="G7521" s="155" t="s">
        <v>6016</v>
      </c>
      <c r="H7521" s="99">
        <v>900460062</v>
      </c>
      <c r="I7521" s="44" t="str">
        <f>+VLOOKUP(FACTURACION[[#This Row],[NIT]],TABLACLIENTE,2,FALSE)</f>
        <v>INGESOL LATINOAMERICA LTDA</v>
      </c>
      <c r="J7521" s="156" t="s">
        <v>944</v>
      </c>
      <c r="K7521" s="44" t="str">
        <f>+VLOOKUP(FACTURACION[[#This Row],[REFERENCIA]],CODINV,2,FALSE)</f>
        <v>VALVULA DE VAPOR 3/4"</v>
      </c>
      <c r="L7521" s="44" t="str">
        <f>IF(VLOOKUP(FACTURACION[[#This Row],[REFERENCIA]],CODINV,3,FALSE)=0,"",VLOOKUP(FACTURACION[[#This Row],[REFERENCIA]],CODINV,3,FALSE))</f>
        <v>7573D</v>
      </c>
      <c r="M7521" s="44" t="str">
        <f>+VLOOKUP(FACTURACION[[#This Row],[REFERENCIA]],CODINV,4,FALSE)</f>
        <v>VÁLVULAS Y MULTIVÁLVULAS</v>
      </c>
      <c r="N7521" s="44" t="str">
        <f>+VLOOKUP(FACTURACION[[#This Row],[REFERENCIA]],CODINV,5,FALSE)</f>
        <v>REGO</v>
      </c>
      <c r="O7521" s="156">
        <v>12</v>
      </c>
      <c r="P7521" s="181">
        <v>95000</v>
      </c>
      <c r="Q7521" s="48">
        <f>+FACTURACION[[#This Row],[CANTIDAD]]*FACTURACION[[#This Row],[VR UNITARIO]]/1000</f>
        <v>1140</v>
      </c>
      <c r="R7521" s="44" t="str">
        <f>+VLOOKUP(FACTURACION[[#This Row],[NIT]],TABLACLIENTE,5,FALSE)</f>
        <v>GIRON</v>
      </c>
    </row>
    <row r="7522" spans="3:18" ht="15">
      <c r="C7522" s="29">
        <v>2021</v>
      </c>
      <c r="D7522" s="30" t="s">
        <v>701</v>
      </c>
      <c r="E7522" s="30">
        <f>MONTH(FACTURACION[[#This Row],[MES]]&amp;1)</f>
        <v>8</v>
      </c>
      <c r="F7522" s="223">
        <f>DATE(FACTURACION[[#This Row],[AÑO]],FACTURACION[[#This Row],[Mes numero]],1)</f>
        <v>44409</v>
      </c>
      <c r="G7522" s="155" t="s">
        <v>6017</v>
      </c>
      <c r="H7522" s="2">
        <v>830065383</v>
      </c>
      <c r="I7522" s="44" t="str">
        <f>+VLOOKUP(FACTURACION[[#This Row],[NIT]],TABLACLIENTE,2,FALSE)</f>
        <v>ALKENOS LTDA</v>
      </c>
      <c r="J7522" s="156" t="s">
        <v>1064</v>
      </c>
      <c r="K7522" s="44" t="str">
        <f>+VLOOKUP(FACTURACION[[#This Row],[REFERENCIA]],CODINV,2,FALSE)</f>
        <v>REG. 1813C C: 1" R: 6-15" O: 1/2</v>
      </c>
      <c r="L7522" s="44" t="str">
        <f>IF(VLOOKUP(FACTURACION[[#This Row],[REFERENCIA]],CODINV,3,FALSE)=0,"",VLOOKUP(FACTURACION[[#This Row],[REFERENCIA]],CODINV,3,FALSE))</f>
        <v/>
      </c>
      <c r="M7522" s="44" t="str">
        <f>+VLOOKUP(FACTURACION[[#This Row],[REFERENCIA]],CODINV,4,FALSE)</f>
        <v>REGULADORES</v>
      </c>
      <c r="N7522" s="44" t="str">
        <f>+VLOOKUP(FACTURACION[[#This Row],[REFERENCIA]],CODINV,5,FALSE)</f>
        <v>HONEYWELL</v>
      </c>
      <c r="O7522" s="156">
        <v>1</v>
      </c>
      <c r="P7522" s="181">
        <v>370000</v>
      </c>
      <c r="Q7522" s="48">
        <f>+FACTURACION[[#This Row],[CANTIDAD]]*FACTURACION[[#This Row],[VR UNITARIO]]/1000</f>
        <v>370</v>
      </c>
      <c r="R7522" s="44" t="str">
        <f>+VLOOKUP(FACTURACION[[#This Row],[NIT]],TABLACLIENTE,5,FALSE)</f>
        <v>BOGOTÁ D.C.</v>
      </c>
    </row>
    <row r="7523" spans="3:18" ht="15">
      <c r="C7523" s="29">
        <v>2021</v>
      </c>
      <c r="D7523" s="30" t="s">
        <v>701</v>
      </c>
      <c r="E7523" s="30">
        <f>MONTH(FACTURACION[[#This Row],[MES]]&amp;1)</f>
        <v>8</v>
      </c>
      <c r="F7523" s="223">
        <f>DATE(FACTURACION[[#This Row],[AÑO]],FACTURACION[[#This Row],[Mes numero]],1)</f>
        <v>44409</v>
      </c>
      <c r="G7523" s="155" t="s">
        <v>6018</v>
      </c>
      <c r="H7523" s="25">
        <v>832001034</v>
      </c>
      <c r="I7523" s="44" t="str">
        <f>+VLOOKUP(FACTURACION[[#This Row],[NIT]],TABLACLIENTE,2,FALSE)</f>
        <v>METALMECANICA MENDEZ SAS</v>
      </c>
      <c r="J7523" s="156" t="s">
        <v>5717</v>
      </c>
      <c r="K7523" s="44" t="str">
        <f>+VLOOKUP(FACTURACION[[#This Row],[REFERENCIA]],CODINV,2,FALSE)</f>
        <v>VALVULA INTERNA ROSCADA DE 3"</v>
      </c>
      <c r="L7523" s="44" t="str">
        <f>IF(VLOOKUP(FACTURACION[[#This Row],[REFERENCIA]],CODINV,3,FALSE)=0,"",VLOOKUP(FACTURACION[[#This Row],[REFERENCIA]],CODINV,3,FALSE))</f>
        <v>A3213D400</v>
      </c>
      <c r="M7523" s="44" t="str">
        <f>+VLOOKUP(FACTURACION[[#This Row],[REFERENCIA]],CODINV,4,FALSE)</f>
        <v>REPUESTOS Y ACCESORIOS</v>
      </c>
      <c r="N7523" s="44" t="str">
        <f>+VLOOKUP(FACTURACION[[#This Row],[REFERENCIA]],CODINV,5,FALSE)</f>
        <v>REGO</v>
      </c>
      <c r="O7523" s="156">
        <v>2</v>
      </c>
      <c r="P7523" s="181">
        <v>3059530.76</v>
      </c>
      <c r="Q7523" s="48">
        <f>+FACTURACION[[#This Row],[CANTIDAD]]*FACTURACION[[#This Row],[VR UNITARIO]]/1000</f>
        <v>6119.0615199999993</v>
      </c>
      <c r="R7523" s="44" t="str">
        <f>+VLOOKUP(FACTURACION[[#This Row],[NIT]],TABLACLIENTE,5,FALSE)</f>
        <v>SIBATE</v>
      </c>
    </row>
    <row r="7524" spans="3:18" ht="15">
      <c r="C7524" s="29">
        <v>2021</v>
      </c>
      <c r="D7524" s="30" t="s">
        <v>701</v>
      </c>
      <c r="E7524" s="30">
        <f>MONTH(FACTURACION[[#This Row],[MES]]&amp;1)</f>
        <v>8</v>
      </c>
      <c r="F7524" s="223">
        <f>DATE(FACTURACION[[#This Row],[AÑO]],FACTURACION[[#This Row],[Mes numero]],1)</f>
        <v>44409</v>
      </c>
      <c r="G7524" s="155" t="s">
        <v>6018</v>
      </c>
      <c r="H7524" s="25">
        <v>832001034</v>
      </c>
      <c r="I7524" s="44" t="str">
        <f>+VLOOKUP(FACTURACION[[#This Row],[NIT]],TABLACLIENTE,2,FALSE)</f>
        <v>METALMECANICA MENDEZ SAS</v>
      </c>
      <c r="J7524" s="156" t="s">
        <v>5209</v>
      </c>
      <c r="K7524" s="44" t="str">
        <f>+VLOOKUP(FACTURACION[[#This Row],[REFERENCIA]],CODINV,2,FALSE)</f>
        <v>ACT NEUMATICO ROTATIVO 9/INT 2"</v>
      </c>
      <c r="L7524" s="44" t="str">
        <f>IF(VLOOKUP(FACTURACION[[#This Row],[REFERENCIA]],CODINV,3,FALSE)=0,"",VLOOKUP(FACTURACION[[#This Row],[REFERENCIA]],CODINV,3,FALSE))</f>
        <v>3212RA</v>
      </c>
      <c r="M7524" s="44" t="str">
        <f>+VLOOKUP(FACTURACION[[#This Row],[REFERENCIA]],CODINV,4,FALSE)</f>
        <v>VÁLVULAS Y MULTIVÁLVULAS</v>
      </c>
      <c r="N7524" s="44" t="str">
        <f>+VLOOKUP(FACTURACION[[#This Row],[REFERENCIA]],CODINV,5,FALSE)</f>
        <v>REGO</v>
      </c>
      <c r="O7524" s="156">
        <v>2</v>
      </c>
      <c r="P7524" s="181">
        <v>772952.89</v>
      </c>
      <c r="Q7524" s="48">
        <f>+FACTURACION[[#This Row],[CANTIDAD]]*FACTURACION[[#This Row],[VR UNITARIO]]/1000</f>
        <v>1545.90578</v>
      </c>
      <c r="R7524" s="44" t="str">
        <f>+VLOOKUP(FACTURACION[[#This Row],[NIT]],TABLACLIENTE,5,FALSE)</f>
        <v>SIBATE</v>
      </c>
    </row>
    <row r="7525" spans="3:18" ht="15">
      <c r="C7525" s="29">
        <v>2021</v>
      </c>
      <c r="D7525" s="30" t="s">
        <v>701</v>
      </c>
      <c r="E7525" s="30">
        <f>MONTH(FACTURACION[[#This Row],[MES]]&amp;1)</f>
        <v>8</v>
      </c>
      <c r="F7525" s="223">
        <f>DATE(FACTURACION[[#This Row],[AÑO]],FACTURACION[[#This Row],[Mes numero]],1)</f>
        <v>44409</v>
      </c>
      <c r="G7525" s="155" t="s">
        <v>6019</v>
      </c>
      <c r="H7525" s="2">
        <v>900520280</v>
      </c>
      <c r="I7525" s="44" t="str">
        <f>+VLOOKUP(FACTURACION[[#This Row],[NIT]],TABLACLIENTE,2,FALSE)</f>
        <v>ENERGY SOLUTION SERVICES SAS</v>
      </c>
      <c r="J7525" s="156" t="s">
        <v>198</v>
      </c>
      <c r="K7525" s="44" t="str">
        <f>+VLOOKUP(FACTURACION[[#This Row],[REFERENCIA]],CODINV,2,FALSE)</f>
        <v>REG. 1813C-HC C. 1 1/4" R: 6-15" O: 1/2</v>
      </c>
      <c r="L7525" s="44" t="str">
        <f>IF(VLOOKUP(FACTURACION[[#This Row],[REFERENCIA]],CODINV,3,FALSE)=0,"",VLOOKUP(FACTURACION[[#This Row],[REFERENCIA]],CODINV,3,FALSE))</f>
        <v/>
      </c>
      <c r="M7525" s="44" t="str">
        <f>+VLOOKUP(FACTURACION[[#This Row],[REFERENCIA]],CODINV,4,FALSE)</f>
        <v>REGULADORES</v>
      </c>
      <c r="N7525" s="44" t="str">
        <f>+VLOOKUP(FACTURACION[[#This Row],[REFERENCIA]],CODINV,5,FALSE)</f>
        <v>HONEYWELL</v>
      </c>
      <c r="O7525" s="156">
        <v>1</v>
      </c>
      <c r="P7525" s="181">
        <v>190000</v>
      </c>
      <c r="Q7525" s="48">
        <f>+FACTURACION[[#This Row],[CANTIDAD]]*FACTURACION[[#This Row],[VR UNITARIO]]/1000</f>
        <v>190</v>
      </c>
      <c r="R7525" s="44" t="str">
        <f>+VLOOKUP(FACTURACION[[#This Row],[NIT]],TABLACLIENTE,5,FALSE)</f>
        <v>BOGOTÁ D.C.</v>
      </c>
    </row>
    <row r="7526" spans="3:18" ht="15">
      <c r="C7526" s="29">
        <v>2021</v>
      </c>
      <c r="D7526" s="30" t="s">
        <v>701</v>
      </c>
      <c r="E7526" s="30">
        <f>MONTH(FACTURACION[[#This Row],[MES]]&amp;1)</f>
        <v>8</v>
      </c>
      <c r="F7526" s="223">
        <f>DATE(FACTURACION[[#This Row],[AÑO]],FACTURACION[[#This Row],[Mes numero]],1)</f>
        <v>44409</v>
      </c>
      <c r="G7526" s="155" t="s">
        <v>6019</v>
      </c>
      <c r="H7526" s="2">
        <v>900520280</v>
      </c>
      <c r="I7526" s="44" t="str">
        <f>+VLOOKUP(FACTURACION[[#This Row],[NIT]],TABLACLIENTE,2,FALSE)</f>
        <v>ENERGY SOLUTION SERVICES SAS</v>
      </c>
      <c r="J7526" s="156" t="s">
        <v>6</v>
      </c>
      <c r="K7526" s="44" t="str">
        <f>+VLOOKUP(FACTURACION[[#This Row],[REFERENCIA]],CODINV,2,FALSE)</f>
        <v>REG.1813C C:3/4" R:6-15" O:1/2</v>
      </c>
      <c r="L7526" s="44" t="str">
        <f>IF(VLOOKUP(FACTURACION[[#This Row],[REFERENCIA]],CODINV,3,FALSE)=0,"",VLOOKUP(FACTURACION[[#This Row],[REFERENCIA]],CODINV,3,FALSE))</f>
        <v/>
      </c>
      <c r="M7526" s="44" t="str">
        <f>+VLOOKUP(FACTURACION[[#This Row],[REFERENCIA]],CODINV,4,FALSE)</f>
        <v>REGULADORES</v>
      </c>
      <c r="N7526" s="44" t="str">
        <f>+VLOOKUP(FACTURACION[[#This Row],[REFERENCIA]],CODINV,5,FALSE)</f>
        <v>HONEYWELL</v>
      </c>
      <c r="O7526" s="156">
        <v>3</v>
      </c>
      <c r="P7526" s="181">
        <v>175000</v>
      </c>
      <c r="Q7526" s="48">
        <f>+FACTURACION[[#This Row],[CANTIDAD]]*FACTURACION[[#This Row],[VR UNITARIO]]/1000</f>
        <v>525</v>
      </c>
      <c r="R7526" s="44" t="str">
        <f>+VLOOKUP(FACTURACION[[#This Row],[NIT]],TABLACLIENTE,5,FALSE)</f>
        <v>BOGOTÁ D.C.</v>
      </c>
    </row>
    <row r="7527" spans="3:18" ht="15">
      <c r="C7527" s="29">
        <v>2021</v>
      </c>
      <c r="D7527" s="30" t="s">
        <v>701</v>
      </c>
      <c r="E7527" s="30">
        <f>MONTH(FACTURACION[[#This Row],[MES]]&amp;1)</f>
        <v>8</v>
      </c>
      <c r="F7527" s="223">
        <f>DATE(FACTURACION[[#This Row],[AÑO]],FACTURACION[[#This Row],[Mes numero]],1)</f>
        <v>44409</v>
      </c>
      <c r="G7527" s="155" t="s">
        <v>6020</v>
      </c>
      <c r="H7527" s="25">
        <v>900164715</v>
      </c>
      <c r="I7527" s="44" t="str">
        <f>+VLOOKUP(FACTURACION[[#This Row],[NIT]],TABLACLIENTE,2,FALSE)</f>
        <v>COMPAÑIA TRANSPORTADORA DE COLOMBIA S.A. (COTRANSCOL S.A.)</v>
      </c>
      <c r="J7527" s="156" t="s">
        <v>4219</v>
      </c>
      <c r="K7527" s="44" t="str">
        <f>+VLOOKUP(FACTURACION[[#This Row],[REFERENCIA]],CODINV,2,FALSE)</f>
        <v>KIT REPARACION VALV. GLOBO 2"</v>
      </c>
      <c r="L7527" s="44" t="str">
        <f>IF(VLOOKUP(FACTURACION[[#This Row],[REFERENCIA]],CODINV,3,FALSE)=0,"",VLOOKUP(FACTURACION[[#This Row],[REFERENCIA]],CODINV,3,FALSE))</f>
        <v>A7513-50</v>
      </c>
      <c r="M7527" s="44" t="str">
        <f>+VLOOKUP(FACTURACION[[#This Row],[REFERENCIA]],CODINV,4,FALSE)</f>
        <v>REPUESTOS Y ACCESORIOS</v>
      </c>
      <c r="N7527" s="44" t="str">
        <f>+VLOOKUP(FACTURACION[[#This Row],[REFERENCIA]],CODINV,5,FALSE)</f>
        <v>REGO</v>
      </c>
      <c r="O7527" s="156">
        <v>0</v>
      </c>
      <c r="P7527" s="181">
        <v>94584</v>
      </c>
      <c r="Q7527" s="48">
        <f>+FACTURACION[[#This Row],[CANTIDAD]]*FACTURACION[[#This Row],[VR UNITARIO]]/1000</f>
        <v>0</v>
      </c>
      <c r="R7527" s="44" t="str">
        <f>+VLOOKUP(FACTURACION[[#This Row],[NIT]],TABLACLIENTE,5,FALSE)</f>
        <v>GIRON</v>
      </c>
    </row>
    <row r="7528" spans="3:18" ht="15">
      <c r="C7528" s="29">
        <v>2021</v>
      </c>
      <c r="D7528" s="30" t="s">
        <v>701</v>
      </c>
      <c r="E7528" s="30">
        <f>MONTH(FACTURACION[[#This Row],[MES]]&amp;1)</f>
        <v>8</v>
      </c>
      <c r="F7528" s="223">
        <f>DATE(FACTURACION[[#This Row],[AÑO]],FACTURACION[[#This Row],[Mes numero]],1)</f>
        <v>44409</v>
      </c>
      <c r="G7528" s="155" t="s">
        <v>6021</v>
      </c>
      <c r="H7528" s="25">
        <v>900164715</v>
      </c>
      <c r="I7528" s="44" t="str">
        <f>+VLOOKUP(FACTURACION[[#This Row],[NIT]],TABLACLIENTE,2,FALSE)</f>
        <v>COMPAÑIA TRANSPORTADORA DE COLOMBIA S.A. (COTRANSCOL S.A.)</v>
      </c>
      <c r="J7528" s="156" t="s">
        <v>4219</v>
      </c>
      <c r="K7528" s="44" t="str">
        <f>+VLOOKUP(FACTURACION[[#This Row],[REFERENCIA]],CODINV,2,FALSE)</f>
        <v>KIT REPARACION VALV. GLOBO 2"</v>
      </c>
      <c r="L7528" s="44" t="str">
        <f>IF(VLOOKUP(FACTURACION[[#This Row],[REFERENCIA]],CODINV,3,FALSE)=0,"",VLOOKUP(FACTURACION[[#This Row],[REFERENCIA]],CODINV,3,FALSE))</f>
        <v>A7513-50</v>
      </c>
      <c r="M7528" s="44" t="str">
        <f>+VLOOKUP(FACTURACION[[#This Row],[REFERENCIA]],CODINV,4,FALSE)</f>
        <v>REPUESTOS Y ACCESORIOS</v>
      </c>
      <c r="N7528" s="44" t="str">
        <f>+VLOOKUP(FACTURACION[[#This Row],[REFERENCIA]],CODINV,5,FALSE)</f>
        <v>REGO</v>
      </c>
      <c r="O7528" s="156">
        <v>0</v>
      </c>
      <c r="P7528" s="181">
        <v>94609</v>
      </c>
      <c r="Q7528" s="48">
        <f>+FACTURACION[[#This Row],[CANTIDAD]]*FACTURACION[[#This Row],[VR UNITARIO]]/1000</f>
        <v>0</v>
      </c>
      <c r="R7528" s="44" t="str">
        <f>+VLOOKUP(FACTURACION[[#This Row],[NIT]],TABLACLIENTE,5,FALSE)</f>
        <v>GIRON</v>
      </c>
    </row>
    <row r="7529" spans="3:18" ht="15">
      <c r="C7529" s="29">
        <v>2021</v>
      </c>
      <c r="D7529" s="30" t="s">
        <v>701</v>
      </c>
      <c r="E7529" s="30">
        <f>MONTH(FACTURACION[[#This Row],[MES]]&amp;1)</f>
        <v>8</v>
      </c>
      <c r="F7529" s="223">
        <f>DATE(FACTURACION[[#This Row],[AÑO]],FACTURACION[[#This Row],[Mes numero]],1)</f>
        <v>44409</v>
      </c>
      <c r="G7529" s="155" t="s">
        <v>6022</v>
      </c>
      <c r="H7529" s="2">
        <v>830051066</v>
      </c>
      <c r="I7529" s="44" t="str">
        <f>+VLOOKUP(FACTURACION[[#This Row],[NIT]],TABLACLIENTE,2,FALSE)</f>
        <v>COMBUSTION Y CONTROL LTDA</v>
      </c>
      <c r="J7529" s="156" t="s">
        <v>6</v>
      </c>
      <c r="K7529" s="44" t="str">
        <f>+VLOOKUP(FACTURACION[[#This Row],[REFERENCIA]],CODINV,2,FALSE)</f>
        <v>REG.1813C C:3/4" R:6-15" O:1/2</v>
      </c>
      <c r="L7529" s="44" t="str">
        <f>IF(VLOOKUP(FACTURACION[[#This Row],[REFERENCIA]],CODINV,3,FALSE)=0,"",VLOOKUP(FACTURACION[[#This Row],[REFERENCIA]],CODINV,3,FALSE))</f>
        <v/>
      </c>
      <c r="M7529" s="44" t="str">
        <f>+VLOOKUP(FACTURACION[[#This Row],[REFERENCIA]],CODINV,4,FALSE)</f>
        <v>REGULADORES</v>
      </c>
      <c r="N7529" s="44" t="str">
        <f>+VLOOKUP(FACTURACION[[#This Row],[REFERENCIA]],CODINV,5,FALSE)</f>
        <v>HONEYWELL</v>
      </c>
      <c r="O7529" s="156">
        <v>12</v>
      </c>
      <c r="P7529" s="181">
        <v>168882</v>
      </c>
      <c r="Q7529" s="48">
        <f>+FACTURACION[[#This Row],[CANTIDAD]]*FACTURACION[[#This Row],[VR UNITARIO]]/1000</f>
        <v>2026.5840000000001</v>
      </c>
      <c r="R7529" s="44" t="str">
        <f>+VLOOKUP(FACTURACION[[#This Row],[NIT]],TABLACLIENTE,5,FALSE)</f>
        <v>BOGOTÁ D.C.</v>
      </c>
    </row>
    <row r="7530" spans="3:18" ht="15">
      <c r="C7530" s="29">
        <v>2021</v>
      </c>
      <c r="D7530" s="30" t="s">
        <v>701</v>
      </c>
      <c r="E7530" s="30">
        <f>MONTH(FACTURACION[[#This Row],[MES]]&amp;1)</f>
        <v>8</v>
      </c>
      <c r="F7530" s="223">
        <f>DATE(FACTURACION[[#This Row],[AÑO]],FACTURACION[[#This Row],[Mes numero]],1)</f>
        <v>44409</v>
      </c>
      <c r="G7530" s="155" t="s">
        <v>6022</v>
      </c>
      <c r="H7530" s="2">
        <v>830051066</v>
      </c>
      <c r="I7530" s="44" t="str">
        <f>+VLOOKUP(FACTURACION[[#This Row],[NIT]],TABLACLIENTE,2,FALSE)</f>
        <v>COMBUSTION Y CONTROL LTDA</v>
      </c>
      <c r="J7530" s="156" t="s">
        <v>198</v>
      </c>
      <c r="K7530" s="44" t="str">
        <f>+VLOOKUP(FACTURACION[[#This Row],[REFERENCIA]],CODINV,2,FALSE)</f>
        <v>REG. 1813C-HC C. 1 1/4" R: 6-15" O: 1/2</v>
      </c>
      <c r="L7530" s="44" t="str">
        <f>IF(VLOOKUP(FACTURACION[[#This Row],[REFERENCIA]],CODINV,3,FALSE)=0,"",VLOOKUP(FACTURACION[[#This Row],[REFERENCIA]],CODINV,3,FALSE))</f>
        <v/>
      </c>
      <c r="M7530" s="44" t="str">
        <f>+VLOOKUP(FACTURACION[[#This Row],[REFERENCIA]],CODINV,4,FALSE)</f>
        <v>REGULADORES</v>
      </c>
      <c r="N7530" s="44" t="str">
        <f>+VLOOKUP(FACTURACION[[#This Row],[REFERENCIA]],CODINV,5,FALSE)</f>
        <v>HONEYWELL</v>
      </c>
      <c r="O7530" s="156">
        <v>16</v>
      </c>
      <c r="P7530" s="181">
        <v>170266</v>
      </c>
      <c r="Q7530" s="48">
        <f>+FACTURACION[[#This Row],[CANTIDAD]]*FACTURACION[[#This Row],[VR UNITARIO]]/1000</f>
        <v>2724.2559999999999</v>
      </c>
      <c r="R7530" s="44" t="str">
        <f>+VLOOKUP(FACTURACION[[#This Row],[NIT]],TABLACLIENTE,5,FALSE)</f>
        <v>BOGOTÁ D.C.</v>
      </c>
    </row>
    <row r="7531" spans="3:18" ht="15">
      <c r="C7531" s="29">
        <v>2021</v>
      </c>
      <c r="D7531" s="30" t="s">
        <v>701</v>
      </c>
      <c r="E7531" s="30">
        <f>MONTH(FACTURACION[[#This Row],[MES]]&amp;1)</f>
        <v>8</v>
      </c>
      <c r="F7531" s="223">
        <f>DATE(FACTURACION[[#This Row],[AÑO]],FACTURACION[[#This Row],[Mes numero]],1)</f>
        <v>44409</v>
      </c>
      <c r="G7531" s="155" t="s">
        <v>6022</v>
      </c>
      <c r="H7531" s="2">
        <v>830051066</v>
      </c>
      <c r="I7531" s="44" t="str">
        <f>+VLOOKUP(FACTURACION[[#This Row],[NIT]],TABLACLIENTE,2,FALSE)</f>
        <v>COMBUSTION Y CONTROL LTDA</v>
      </c>
      <c r="J7531" s="156" t="s">
        <v>20</v>
      </c>
      <c r="K7531" s="44" t="str">
        <f>+VLOOKUP(FACTURACION[[#This Row],[REFERENCIA]],CODINV,2,FALSE)</f>
        <v xml:space="preserve">MEDIDOR AC-250 C: 3/4" CON CONECTORES </v>
      </c>
      <c r="L7531" s="44" t="str">
        <f>IF(VLOOKUP(FACTURACION[[#This Row],[REFERENCIA]],CODINV,3,FALSE)=0,"",VLOOKUP(FACTURACION[[#This Row],[REFERENCIA]],CODINV,3,FALSE))</f>
        <v/>
      </c>
      <c r="M7531" s="44" t="str">
        <f>+VLOOKUP(FACTURACION[[#This Row],[REFERENCIA]],CODINV,4,FALSE)</f>
        <v>MEDIDORES</v>
      </c>
      <c r="N7531" s="44" t="str">
        <f>+VLOOKUP(FACTURACION[[#This Row],[REFERENCIA]],CODINV,5,FALSE)</f>
        <v>HONEYWELL</v>
      </c>
      <c r="O7531" s="156">
        <v>2</v>
      </c>
      <c r="P7531" s="181">
        <v>430000</v>
      </c>
      <c r="Q7531" s="48">
        <f>+FACTURACION[[#This Row],[CANTIDAD]]*FACTURACION[[#This Row],[VR UNITARIO]]/1000</f>
        <v>860</v>
      </c>
      <c r="R7531" s="44" t="str">
        <f>+VLOOKUP(FACTURACION[[#This Row],[NIT]],TABLACLIENTE,5,FALSE)</f>
        <v>BOGOTÁ D.C.</v>
      </c>
    </row>
    <row r="7532" spans="3:18" ht="15">
      <c r="C7532" s="29">
        <v>2021</v>
      </c>
      <c r="D7532" s="30" t="s">
        <v>701</v>
      </c>
      <c r="E7532" s="30">
        <f>MONTH(FACTURACION[[#This Row],[MES]]&amp;1)</f>
        <v>8</v>
      </c>
      <c r="F7532" s="223">
        <f>DATE(FACTURACION[[#This Row],[AÑO]],FACTURACION[[#This Row],[Mes numero]],1)</f>
        <v>44409</v>
      </c>
      <c r="G7532" s="155" t="s">
        <v>6022</v>
      </c>
      <c r="H7532" s="2">
        <v>830051066</v>
      </c>
      <c r="I7532" s="44" t="str">
        <f>+VLOOKUP(FACTURACION[[#This Row],[NIT]],TABLACLIENTE,2,FALSE)</f>
        <v>COMBUSTION Y CONTROL LTDA</v>
      </c>
      <c r="J7532" s="156" t="s">
        <v>5135</v>
      </c>
      <c r="K7532" s="44" t="str">
        <f>+VLOOKUP(FACTURACION[[#This Row],[REFERENCIA]],CODINV,2,FALSE)</f>
        <v>REGULADOR 1813B 2"</v>
      </c>
      <c r="L7532" s="44" t="str">
        <f>IF(VLOOKUP(FACTURACION[[#This Row],[REFERENCIA]],CODINV,3,FALSE)=0,"",VLOOKUP(FACTURACION[[#This Row],[REFERENCIA]],CODINV,3,FALSE))</f>
        <v/>
      </c>
      <c r="M7532" s="44" t="str">
        <f>+VLOOKUP(FACTURACION[[#This Row],[REFERENCIA]],CODINV,4,FALSE)</f>
        <v>REGULADORES</v>
      </c>
      <c r="N7532" s="44" t="str">
        <f>+VLOOKUP(FACTURACION[[#This Row],[REFERENCIA]],CODINV,5,FALSE)</f>
        <v>HONEYWELL</v>
      </c>
      <c r="O7532" s="156">
        <v>1</v>
      </c>
      <c r="P7532" s="181">
        <v>2180959</v>
      </c>
      <c r="Q7532" s="48">
        <f>+FACTURACION[[#This Row],[CANTIDAD]]*FACTURACION[[#This Row],[VR UNITARIO]]/1000</f>
        <v>2180.9589999999998</v>
      </c>
      <c r="R7532" s="44" t="str">
        <f>+VLOOKUP(FACTURACION[[#This Row],[NIT]],TABLACLIENTE,5,FALSE)</f>
        <v>BOGOTÁ D.C.</v>
      </c>
    </row>
    <row r="7533" spans="3:18" ht="15">
      <c r="C7533" s="29">
        <v>2021</v>
      </c>
      <c r="D7533" s="30" t="s">
        <v>702</v>
      </c>
      <c r="E7533" s="30">
        <f>MONTH(FACTURACION[[#This Row],[MES]]&amp;1)</f>
        <v>9</v>
      </c>
      <c r="F7533" s="223">
        <f>DATE(FACTURACION[[#This Row],[AÑO]],FACTURACION[[#This Row],[Mes numero]],1)</f>
        <v>44440</v>
      </c>
      <c r="G7533" s="155" t="s">
        <v>6033</v>
      </c>
      <c r="H7533" s="2">
        <v>890400869</v>
      </c>
      <c r="I7533" s="44" t="str">
        <f>+VLOOKUP(FACTURACION[[#This Row],[NIT]],TABLACLIENTE,2,FALSE)</f>
        <v>SURTIDORA DE GAS DEL CARIBE S.A. E.S.P. (SURTIGAS S.A. E.S.P.)</v>
      </c>
      <c r="J7533" s="3" t="s">
        <v>65</v>
      </c>
      <c r="K7533" s="44" t="str">
        <f>+VLOOKUP(FACTURACION[[#This Row],[REFERENCIA]],CODINV,2,FALSE)</f>
        <v>CONTROL LOOP ZSC-100 BM INSPIRATOR</v>
      </c>
      <c r="L7533" s="44" t="str">
        <f>IF(VLOOKUP(FACTURACION[[#This Row],[REFERENCIA]],CODINV,3,FALSE)=0,"",VLOOKUP(FACTURACION[[#This Row],[REFERENCIA]],CODINV,3,FALSE))</f>
        <v/>
      </c>
      <c r="M7533" s="44" t="str">
        <f>+VLOOKUP(FACTURACION[[#This Row],[REFERENCIA]],CODINV,4,FALSE)</f>
        <v>REGULADORES</v>
      </c>
      <c r="N7533" s="44" t="str">
        <f>+VLOOKUP(FACTURACION[[#This Row],[REFERENCIA]],CODINV,5,FALSE)</f>
        <v>HONEYWELL</v>
      </c>
      <c r="O7533" s="3">
        <v>2</v>
      </c>
      <c r="P7533" s="151">
        <v>4351455.88</v>
      </c>
      <c r="Q7533" s="48">
        <f>+FACTURACION[[#This Row],[CANTIDAD]]*FACTURACION[[#This Row],[VR UNITARIO]]/1000</f>
        <v>8702.911759999999</v>
      </c>
      <c r="R7533" s="44" t="str">
        <f>+VLOOKUP(FACTURACION[[#This Row],[NIT]],TABLACLIENTE,5,FALSE)</f>
        <v>CARTAGENA</v>
      </c>
    </row>
    <row r="7534" spans="3:18" ht="15">
      <c r="C7534" s="29">
        <v>2021</v>
      </c>
      <c r="D7534" s="30" t="s">
        <v>702</v>
      </c>
      <c r="E7534" s="30">
        <f>MONTH(FACTURACION[[#This Row],[MES]]&amp;1)</f>
        <v>9</v>
      </c>
      <c r="F7534" s="223">
        <f>DATE(FACTURACION[[#This Row],[AÑO]],FACTURACION[[#This Row],[Mes numero]],1)</f>
        <v>44440</v>
      </c>
      <c r="G7534" s="155" t="s">
        <v>6033</v>
      </c>
      <c r="H7534" s="2">
        <v>890400869</v>
      </c>
      <c r="I7534" s="44" t="str">
        <f>+VLOOKUP(FACTURACION[[#This Row],[NIT]],TABLACLIENTE,2,FALSE)</f>
        <v>SURTIDORA DE GAS DEL CARIBE S.A. E.S.P. (SURTIGAS S.A. E.S.P.)</v>
      </c>
      <c r="J7534" s="3" t="s">
        <v>63</v>
      </c>
      <c r="K7534" s="44" t="str">
        <f>+VLOOKUP(FACTURACION[[#This Row],[REFERENCIA]],CODINV,2,FALSE)</f>
        <v>AFV 2" S300 FO</v>
      </c>
      <c r="L7534" s="44" t="str">
        <f>IF(VLOOKUP(FACTURACION[[#This Row],[REFERENCIA]],CODINV,3,FALSE)=0,"",VLOOKUP(FACTURACION[[#This Row],[REFERENCIA]],CODINV,3,FALSE))</f>
        <v/>
      </c>
      <c r="M7534" s="44" t="str">
        <f>+VLOOKUP(FACTURACION[[#This Row],[REFERENCIA]],CODINV,4,FALSE)</f>
        <v>REGULADORES</v>
      </c>
      <c r="N7534" s="44" t="str">
        <f>+VLOOKUP(FACTURACION[[#This Row],[REFERENCIA]],CODINV,5,FALSE)</f>
        <v>HONEYWELL</v>
      </c>
      <c r="O7534" s="3">
        <v>2</v>
      </c>
      <c r="P7534" s="151">
        <v>6527146.0099999998</v>
      </c>
      <c r="Q7534" s="48">
        <f>+FACTURACION[[#This Row],[CANTIDAD]]*FACTURACION[[#This Row],[VR UNITARIO]]/1000</f>
        <v>13054.292019999999</v>
      </c>
      <c r="R7534" s="44" t="str">
        <f>+VLOOKUP(FACTURACION[[#This Row],[NIT]],TABLACLIENTE,5,FALSE)</f>
        <v>CARTAGENA</v>
      </c>
    </row>
    <row r="7535" spans="3:18" ht="15">
      <c r="C7535" s="29">
        <v>2021</v>
      </c>
      <c r="D7535" s="30" t="s">
        <v>702</v>
      </c>
      <c r="E7535" s="30">
        <f>MONTH(FACTURACION[[#This Row],[MES]]&amp;1)</f>
        <v>9</v>
      </c>
      <c r="F7535" s="223">
        <f>DATE(FACTURACION[[#This Row],[AÑO]],FACTURACION[[#This Row],[Mes numero]],1)</f>
        <v>44440</v>
      </c>
      <c r="G7535" s="155" t="s">
        <v>6033</v>
      </c>
      <c r="H7535" s="2">
        <v>890400869</v>
      </c>
      <c r="I7535" s="44" t="str">
        <f>+VLOOKUP(FACTURACION[[#This Row],[NIT]],TABLACLIENTE,2,FALSE)</f>
        <v>SURTIDORA DE GAS DEL CARIBE S.A. E.S.P. (SURTIGAS S.A. E.S.P.)</v>
      </c>
      <c r="J7535" s="3" t="s">
        <v>153</v>
      </c>
      <c r="K7535" s="44" t="str">
        <f>+VLOOKUP(FACTURACION[[#This Row],[REFERENCIA]],CODINV,2,FALSE)</f>
        <v>MANGA 3" S300 H7</v>
      </c>
      <c r="L7535" s="44" t="str">
        <f>IF(VLOOKUP(FACTURACION[[#This Row],[REFERENCIA]],CODINV,3,FALSE)=0,"",VLOOKUP(FACTURACION[[#This Row],[REFERENCIA]],CODINV,3,FALSE))</f>
        <v>73404P003</v>
      </c>
      <c r="M7535" s="44" t="str">
        <f>+VLOOKUP(FACTURACION[[#This Row],[REFERENCIA]],CODINV,4,FALSE)</f>
        <v>MANGAS</v>
      </c>
      <c r="N7535" s="44" t="str">
        <f>+VLOOKUP(FACTURACION[[#This Row],[REFERENCIA]],CODINV,5,FALSE)</f>
        <v>HONEYWELL</v>
      </c>
      <c r="O7535" s="3">
        <v>8</v>
      </c>
      <c r="P7535" s="151">
        <v>1121173.25</v>
      </c>
      <c r="Q7535" s="48">
        <f>+FACTURACION[[#This Row],[CANTIDAD]]*FACTURACION[[#This Row],[VR UNITARIO]]/1000</f>
        <v>8969.3860000000004</v>
      </c>
      <c r="R7535" s="44" t="str">
        <f>+VLOOKUP(FACTURACION[[#This Row],[NIT]],TABLACLIENTE,5,FALSE)</f>
        <v>CARTAGENA</v>
      </c>
    </row>
    <row r="7536" spans="3:18" ht="15">
      <c r="C7536" s="29">
        <v>2021</v>
      </c>
      <c r="D7536" s="30" t="s">
        <v>702</v>
      </c>
      <c r="E7536" s="30">
        <f>MONTH(FACTURACION[[#This Row],[MES]]&amp;1)</f>
        <v>9</v>
      </c>
      <c r="F7536" s="223">
        <f>DATE(FACTURACION[[#This Row],[AÑO]],FACTURACION[[#This Row],[Mes numero]],1)</f>
        <v>44440</v>
      </c>
      <c r="G7536" s="155" t="s">
        <v>6033</v>
      </c>
      <c r="H7536" s="2">
        <v>890400869</v>
      </c>
      <c r="I7536" s="44" t="str">
        <f>+VLOOKUP(FACTURACION[[#This Row],[NIT]],TABLACLIENTE,2,FALSE)</f>
        <v>SURTIDORA DE GAS DEL CARIBE S.A. E.S.P. (SURTIGAS S.A. E.S.P.)</v>
      </c>
      <c r="J7536" s="3" t="s">
        <v>180</v>
      </c>
      <c r="K7536" s="44" t="str">
        <f>+VLOOKUP(FACTURACION[[#This Row],[REFERENCIA]],CODINV,2,FALSE)</f>
        <v>O-RING, 0.38OD x.25ID BUNA 70</v>
      </c>
      <c r="L7536" s="44" t="str">
        <f>IF(VLOOKUP(FACTURACION[[#This Row],[REFERENCIA]],CODINV,3,FALSE)=0,"",VLOOKUP(FACTURACION[[#This Row],[REFERENCIA]],CODINV,3,FALSE))</f>
        <v>42710P146</v>
      </c>
      <c r="M7536" s="44" t="str">
        <f>+VLOOKUP(FACTURACION[[#This Row],[REFERENCIA]],CODINV,4,FALSE)</f>
        <v>REPUESTOS Y ACCESORIOS</v>
      </c>
      <c r="N7536" s="44" t="str">
        <f>+VLOOKUP(FACTURACION[[#This Row],[REFERENCIA]],CODINV,5,FALSE)</f>
        <v>HONEYWELL</v>
      </c>
      <c r="O7536" s="3">
        <v>200</v>
      </c>
      <c r="P7536" s="151">
        <v>2306.31</v>
      </c>
      <c r="Q7536" s="48">
        <f>+FACTURACION[[#This Row],[CANTIDAD]]*FACTURACION[[#This Row],[VR UNITARIO]]/1000</f>
        <v>461.262</v>
      </c>
      <c r="R7536" s="44" t="str">
        <f>+VLOOKUP(FACTURACION[[#This Row],[NIT]],TABLACLIENTE,5,FALSE)</f>
        <v>CARTAGENA</v>
      </c>
    </row>
    <row r="7537" spans="3:18" ht="15">
      <c r="C7537" s="29">
        <v>2021</v>
      </c>
      <c r="D7537" s="30" t="s">
        <v>702</v>
      </c>
      <c r="E7537" s="30">
        <f>MONTH(FACTURACION[[#This Row],[MES]]&amp;1)</f>
        <v>9</v>
      </c>
      <c r="F7537" s="223">
        <f>DATE(FACTURACION[[#This Row],[AÑO]],FACTURACION[[#This Row],[Mes numero]],1)</f>
        <v>44440</v>
      </c>
      <c r="G7537" s="155" t="s">
        <v>6033</v>
      </c>
      <c r="H7537" s="2">
        <v>890400869</v>
      </c>
      <c r="I7537" s="44" t="str">
        <f>+VLOOKUP(FACTURACION[[#This Row],[NIT]],TABLACLIENTE,2,FALSE)</f>
        <v>SURTIDORA DE GAS DEL CARIBE S.A. E.S.P. (SURTIGAS S.A. E.S.P.)</v>
      </c>
      <c r="J7537" s="3" t="s">
        <v>568</v>
      </c>
      <c r="K7537" s="44" t="str">
        <f>+VLOOKUP(FACTURACION[[#This Row],[REFERENCIA]],CODINV,2,FALSE)</f>
        <v>O-RING 0.75OD X 0.56ID, BUNA 70</v>
      </c>
      <c r="L7537" s="44" t="str">
        <f>IF(VLOOKUP(FACTURACION[[#This Row],[REFERENCIA]],CODINV,3,FALSE)=0,"",VLOOKUP(FACTURACION[[#This Row],[REFERENCIA]],CODINV,3,FALSE))</f>
        <v>42710P150</v>
      </c>
      <c r="M7537" s="44" t="str">
        <f>+VLOOKUP(FACTURACION[[#This Row],[REFERENCIA]],CODINV,4,FALSE)</f>
        <v>REPUESTOS Y ACCESORIOS</v>
      </c>
      <c r="N7537" s="44" t="str">
        <f>+VLOOKUP(FACTURACION[[#This Row],[REFERENCIA]],CODINV,5,FALSE)</f>
        <v>HONEYWELL</v>
      </c>
      <c r="O7537" s="3">
        <v>200</v>
      </c>
      <c r="P7537" s="151">
        <v>2344.12</v>
      </c>
      <c r="Q7537" s="48">
        <f>+FACTURACION[[#This Row],[CANTIDAD]]*FACTURACION[[#This Row],[VR UNITARIO]]/1000</f>
        <v>468.82400000000001</v>
      </c>
      <c r="R7537" s="44" t="str">
        <f>+VLOOKUP(FACTURACION[[#This Row],[NIT]],TABLACLIENTE,5,FALSE)</f>
        <v>CARTAGENA</v>
      </c>
    </row>
    <row r="7538" spans="3:18" ht="15">
      <c r="C7538" s="29">
        <v>2021</v>
      </c>
      <c r="D7538" s="30" t="s">
        <v>702</v>
      </c>
      <c r="E7538" s="30">
        <f>MONTH(FACTURACION[[#This Row],[MES]]&amp;1)</f>
        <v>9</v>
      </c>
      <c r="F7538" s="223">
        <f>DATE(FACTURACION[[#This Row],[AÑO]],FACTURACION[[#This Row],[Mes numero]],1)</f>
        <v>44440</v>
      </c>
      <c r="G7538" s="155" t="s">
        <v>6033</v>
      </c>
      <c r="H7538" s="2">
        <v>890400869</v>
      </c>
      <c r="I7538" s="44" t="str">
        <f>+VLOOKUP(FACTURACION[[#This Row],[NIT]],TABLACLIENTE,2,FALSE)</f>
        <v>SURTIDORA DE GAS DEL CARIBE S.A. E.S.P. (SURTIGAS S.A. E.S.P.)</v>
      </c>
      <c r="J7538" s="3" t="s">
        <v>886</v>
      </c>
      <c r="K7538" s="44" t="str">
        <f>+VLOOKUP(FACTURACION[[#This Row],[REFERENCIA]],CODINV,2,FALSE)</f>
        <v>FILTER ASSEMBLY (COMPOSITE)</v>
      </c>
      <c r="L7538" s="44" t="str">
        <f>IF(VLOOKUP(FACTURACION[[#This Row],[REFERENCIA]],CODINV,3,FALSE)=0,"",VLOOKUP(FACTURACION[[#This Row],[REFERENCIA]],CODINV,3,FALSE))</f>
        <v>78480P001</v>
      </c>
      <c r="M7538" s="44" t="str">
        <f>+VLOOKUP(FACTURACION[[#This Row],[REFERENCIA]],CODINV,4,FALSE)</f>
        <v>FILTROS</v>
      </c>
      <c r="N7538" s="44" t="str">
        <f>+VLOOKUP(FACTURACION[[#This Row],[REFERENCIA]],CODINV,5,FALSE)</f>
        <v>HONEYWELL</v>
      </c>
      <c r="O7538" s="3">
        <v>92</v>
      </c>
      <c r="P7538" s="151">
        <v>86921.74</v>
      </c>
      <c r="Q7538" s="48">
        <f>+FACTURACION[[#This Row],[CANTIDAD]]*FACTURACION[[#This Row],[VR UNITARIO]]/1000</f>
        <v>7996.80008</v>
      </c>
      <c r="R7538" s="44" t="str">
        <f>+VLOOKUP(FACTURACION[[#This Row],[NIT]],TABLACLIENTE,5,FALSE)</f>
        <v>CARTAGENA</v>
      </c>
    </row>
    <row r="7539" spans="3:18" ht="15">
      <c r="C7539" s="29">
        <v>2021</v>
      </c>
      <c r="D7539" s="30" t="s">
        <v>702</v>
      </c>
      <c r="E7539" s="30">
        <f>MONTH(FACTURACION[[#This Row],[MES]]&amp;1)</f>
        <v>9</v>
      </c>
      <c r="F7539" s="223">
        <f>DATE(FACTURACION[[#This Row],[AÑO]],FACTURACION[[#This Row],[Mes numero]],1)</f>
        <v>44440</v>
      </c>
      <c r="G7539" s="155" t="s">
        <v>6033</v>
      </c>
      <c r="H7539" s="2">
        <v>890400869</v>
      </c>
      <c r="I7539" s="44" t="str">
        <f>+VLOOKUP(FACTURACION[[#This Row],[NIT]],TABLACLIENTE,2,FALSE)</f>
        <v>SURTIDORA DE GAS DEL CARIBE S.A. E.S.P. (SURTIGAS S.A. E.S.P.)</v>
      </c>
      <c r="J7539" s="3" t="s">
        <v>574</v>
      </c>
      <c r="K7539" s="44" t="str">
        <f>+VLOOKUP(FACTURACION[[#This Row],[REFERENCIA]],CODINV,2,FALSE)</f>
        <v>FILTER ASSEMBY (INSPIRATOR)</v>
      </c>
      <c r="L7539" s="44" t="str">
        <f>IF(VLOOKUP(FACTURACION[[#This Row],[REFERENCIA]],CODINV,3,FALSE)=0,"",VLOOKUP(FACTURACION[[#This Row],[REFERENCIA]],CODINV,3,FALSE))</f>
        <v>74074K001</v>
      </c>
      <c r="M7539" s="44" t="str">
        <f>+VLOOKUP(FACTURACION[[#This Row],[REFERENCIA]],CODINV,4,FALSE)</f>
        <v>FILTROS</v>
      </c>
      <c r="N7539" s="44" t="str">
        <f>+VLOOKUP(FACTURACION[[#This Row],[REFERENCIA]],CODINV,5,FALSE)</f>
        <v>HONEYWELL</v>
      </c>
      <c r="O7539" s="3">
        <v>50</v>
      </c>
      <c r="P7539" s="151">
        <v>278005.90000000002</v>
      </c>
      <c r="Q7539" s="48">
        <f>+FACTURACION[[#This Row],[CANTIDAD]]*FACTURACION[[#This Row],[VR UNITARIO]]/1000</f>
        <v>13900.295000000002</v>
      </c>
      <c r="R7539" s="44" t="str">
        <f>+VLOOKUP(FACTURACION[[#This Row],[NIT]],TABLACLIENTE,5,FALSE)</f>
        <v>CARTAGENA</v>
      </c>
    </row>
    <row r="7540" spans="3:18" ht="15">
      <c r="C7540" s="29">
        <v>2021</v>
      </c>
      <c r="D7540" s="30" t="s">
        <v>702</v>
      </c>
      <c r="E7540" s="30">
        <f>MONTH(FACTURACION[[#This Row],[MES]]&amp;1)</f>
        <v>9</v>
      </c>
      <c r="F7540" s="223">
        <f>DATE(FACTURACION[[#This Row],[AÑO]],FACTURACION[[#This Row],[Mes numero]],1)</f>
        <v>44440</v>
      </c>
      <c r="G7540" s="155" t="s">
        <v>6034</v>
      </c>
      <c r="H7540" s="2">
        <v>890400869</v>
      </c>
      <c r="I7540" s="44" t="str">
        <f>+VLOOKUP(FACTURACION[[#This Row],[NIT]],TABLACLIENTE,2,FALSE)</f>
        <v>SURTIDORA DE GAS DEL CARIBE S.A. E.S.P. (SURTIGAS S.A. E.S.P.)</v>
      </c>
      <c r="J7540" s="3" t="s">
        <v>65</v>
      </c>
      <c r="K7540" s="44" t="str">
        <f>+VLOOKUP(FACTURACION[[#This Row],[REFERENCIA]],CODINV,2,FALSE)</f>
        <v>CONTROL LOOP ZSC-100 BM INSPIRATOR</v>
      </c>
      <c r="L7540" s="44" t="str">
        <f>IF(VLOOKUP(FACTURACION[[#This Row],[REFERENCIA]],CODINV,3,FALSE)=0,"",VLOOKUP(FACTURACION[[#This Row],[REFERENCIA]],CODINV,3,FALSE))</f>
        <v/>
      </c>
      <c r="M7540" s="44" t="str">
        <f>+VLOOKUP(FACTURACION[[#This Row],[REFERENCIA]],CODINV,4,FALSE)</f>
        <v>REGULADORES</v>
      </c>
      <c r="N7540" s="44" t="str">
        <f>+VLOOKUP(FACTURACION[[#This Row],[REFERENCIA]],CODINV,5,FALSE)</f>
        <v>HONEYWELL</v>
      </c>
      <c r="O7540" s="3">
        <v>4</v>
      </c>
      <c r="P7540" s="151">
        <v>3876000</v>
      </c>
      <c r="Q7540" s="48">
        <f>+FACTURACION[[#This Row],[CANTIDAD]]*FACTURACION[[#This Row],[VR UNITARIO]]/1000</f>
        <v>15504</v>
      </c>
      <c r="R7540" s="44" t="str">
        <f>+VLOOKUP(FACTURACION[[#This Row],[NIT]],TABLACLIENTE,5,FALSE)</f>
        <v>CARTAGENA</v>
      </c>
    </row>
    <row r="7541" spans="3:18" ht="15">
      <c r="C7541" s="29">
        <v>2021</v>
      </c>
      <c r="D7541" s="30" t="s">
        <v>702</v>
      </c>
      <c r="E7541" s="30">
        <f>MONTH(FACTURACION[[#This Row],[MES]]&amp;1)</f>
        <v>9</v>
      </c>
      <c r="F7541" s="223">
        <f>DATE(FACTURACION[[#This Row],[AÑO]],FACTURACION[[#This Row],[Mes numero]],1)</f>
        <v>44440</v>
      </c>
      <c r="G7541" s="155" t="s">
        <v>6034</v>
      </c>
      <c r="H7541" s="2">
        <v>890400869</v>
      </c>
      <c r="I7541" s="44" t="str">
        <f>+VLOOKUP(FACTURACION[[#This Row],[NIT]],TABLACLIENTE,2,FALSE)</f>
        <v>SURTIDORA DE GAS DEL CARIBE S.A. E.S.P. (SURTIGAS S.A. E.S.P.)</v>
      </c>
      <c r="J7541" s="3" t="s">
        <v>63</v>
      </c>
      <c r="K7541" s="44" t="str">
        <f>+VLOOKUP(FACTURACION[[#This Row],[REFERENCIA]],CODINV,2,FALSE)</f>
        <v>AFV 2" S300 FO</v>
      </c>
      <c r="L7541" s="44" t="str">
        <f>IF(VLOOKUP(FACTURACION[[#This Row],[REFERENCIA]],CODINV,3,FALSE)=0,"",VLOOKUP(FACTURACION[[#This Row],[REFERENCIA]],CODINV,3,FALSE))</f>
        <v/>
      </c>
      <c r="M7541" s="44" t="str">
        <f>+VLOOKUP(FACTURACION[[#This Row],[REFERENCIA]],CODINV,4,FALSE)</f>
        <v>REGULADORES</v>
      </c>
      <c r="N7541" s="44" t="str">
        <f>+VLOOKUP(FACTURACION[[#This Row],[REFERENCIA]],CODINV,5,FALSE)</f>
        <v>HONEYWELL</v>
      </c>
      <c r="O7541" s="3">
        <v>4</v>
      </c>
      <c r="P7541" s="151">
        <v>5814000</v>
      </c>
      <c r="Q7541" s="48">
        <f>+FACTURACION[[#This Row],[CANTIDAD]]*FACTURACION[[#This Row],[VR UNITARIO]]/1000</f>
        <v>23256</v>
      </c>
      <c r="R7541" s="44" t="str">
        <f>+VLOOKUP(FACTURACION[[#This Row],[NIT]],TABLACLIENTE,5,FALSE)</f>
        <v>CARTAGENA</v>
      </c>
    </row>
    <row r="7542" spans="3:18" ht="15">
      <c r="C7542" s="29">
        <v>2021</v>
      </c>
      <c r="D7542" s="30" t="s">
        <v>702</v>
      </c>
      <c r="E7542" s="30">
        <f>MONTH(FACTURACION[[#This Row],[MES]]&amp;1)</f>
        <v>9</v>
      </c>
      <c r="F7542" s="223">
        <f>DATE(FACTURACION[[#This Row],[AÑO]],FACTURACION[[#This Row],[Mes numero]],1)</f>
        <v>44440</v>
      </c>
      <c r="G7542" s="155" t="s">
        <v>6035</v>
      </c>
      <c r="H7542" s="2">
        <v>890400869</v>
      </c>
      <c r="I7542" s="44" t="str">
        <f>+VLOOKUP(FACTURACION[[#This Row],[NIT]],TABLACLIENTE,2,FALSE)</f>
        <v>SURTIDORA DE GAS DEL CARIBE S.A. E.S.P. (SURTIGAS S.A. E.S.P.)</v>
      </c>
      <c r="J7542" s="3" t="s">
        <v>65</v>
      </c>
      <c r="K7542" s="44" t="str">
        <f>+VLOOKUP(FACTURACION[[#This Row],[REFERENCIA]],CODINV,2,FALSE)</f>
        <v>CONTROL LOOP ZSC-100 BM INSPIRATOR</v>
      </c>
      <c r="L7542" s="44" t="str">
        <f>IF(VLOOKUP(FACTURACION[[#This Row],[REFERENCIA]],CODINV,3,FALSE)=0,"",VLOOKUP(FACTURACION[[#This Row],[REFERENCIA]],CODINV,3,FALSE))</f>
        <v/>
      </c>
      <c r="M7542" s="44" t="str">
        <f>+VLOOKUP(FACTURACION[[#This Row],[REFERENCIA]],CODINV,4,FALSE)</f>
        <v>REGULADORES</v>
      </c>
      <c r="N7542" s="44" t="str">
        <f>+VLOOKUP(FACTURACION[[#This Row],[REFERENCIA]],CODINV,5,FALSE)</f>
        <v>HONEYWELL</v>
      </c>
      <c r="O7542" s="3">
        <v>2</v>
      </c>
      <c r="P7542" s="151">
        <v>3334709.7</v>
      </c>
      <c r="Q7542" s="48">
        <f>+FACTURACION[[#This Row],[CANTIDAD]]*FACTURACION[[#This Row],[VR UNITARIO]]/1000</f>
        <v>6669.4194000000007</v>
      </c>
      <c r="R7542" s="44" t="str">
        <f>+VLOOKUP(FACTURACION[[#This Row],[NIT]],TABLACLIENTE,5,FALSE)</f>
        <v>CARTAGENA</v>
      </c>
    </row>
    <row r="7543" spans="3:18" ht="15">
      <c r="C7543" s="29">
        <v>2021</v>
      </c>
      <c r="D7543" s="30" t="s">
        <v>702</v>
      </c>
      <c r="E7543" s="30">
        <f>MONTH(FACTURACION[[#This Row],[MES]]&amp;1)</f>
        <v>9</v>
      </c>
      <c r="F7543" s="223">
        <f>DATE(FACTURACION[[#This Row],[AÑO]],FACTURACION[[#This Row],[Mes numero]],1)</f>
        <v>44440</v>
      </c>
      <c r="G7543" s="155" t="s">
        <v>6035</v>
      </c>
      <c r="H7543" s="2">
        <v>890400869</v>
      </c>
      <c r="I7543" s="44" t="str">
        <f>+VLOOKUP(FACTURACION[[#This Row],[NIT]],TABLACLIENTE,2,FALSE)</f>
        <v>SURTIDORA DE GAS DEL CARIBE S.A. E.S.P. (SURTIGAS S.A. E.S.P.)</v>
      </c>
      <c r="J7543" s="3" t="s">
        <v>63</v>
      </c>
      <c r="K7543" s="44" t="str">
        <f>+VLOOKUP(FACTURACION[[#This Row],[REFERENCIA]],CODINV,2,FALSE)</f>
        <v>AFV 2" S300 FO</v>
      </c>
      <c r="L7543" s="44" t="str">
        <f>IF(VLOOKUP(FACTURACION[[#This Row],[REFERENCIA]],CODINV,3,FALSE)=0,"",VLOOKUP(FACTURACION[[#This Row],[REFERENCIA]],CODINV,3,FALSE))</f>
        <v/>
      </c>
      <c r="M7543" s="44" t="str">
        <f>+VLOOKUP(FACTURACION[[#This Row],[REFERENCIA]],CODINV,4,FALSE)</f>
        <v>REGULADORES</v>
      </c>
      <c r="N7543" s="44" t="str">
        <f>+VLOOKUP(FACTURACION[[#This Row],[REFERENCIA]],CODINV,5,FALSE)</f>
        <v>HONEYWELL</v>
      </c>
      <c r="O7543" s="3">
        <v>2</v>
      </c>
      <c r="P7543" s="151">
        <v>5002064.55</v>
      </c>
      <c r="Q7543" s="48">
        <f>+FACTURACION[[#This Row],[CANTIDAD]]*FACTURACION[[#This Row],[VR UNITARIO]]/1000</f>
        <v>10004.1291</v>
      </c>
      <c r="R7543" s="44" t="str">
        <f>+VLOOKUP(FACTURACION[[#This Row],[NIT]],TABLACLIENTE,5,FALSE)</f>
        <v>CARTAGENA</v>
      </c>
    </row>
    <row r="7544" spans="3:18" ht="15">
      <c r="C7544" s="29">
        <v>2021</v>
      </c>
      <c r="D7544" s="30" t="s">
        <v>702</v>
      </c>
      <c r="E7544" s="30">
        <f>MONTH(FACTURACION[[#This Row],[MES]]&amp;1)</f>
        <v>9</v>
      </c>
      <c r="F7544" s="223">
        <f>DATE(FACTURACION[[#This Row],[AÑO]],FACTURACION[[#This Row],[Mes numero]],1)</f>
        <v>44440</v>
      </c>
      <c r="G7544" s="155" t="s">
        <v>6036</v>
      </c>
      <c r="H7544" s="2">
        <v>890400869</v>
      </c>
      <c r="I7544" s="44" t="str">
        <f>+VLOOKUP(FACTURACION[[#This Row],[NIT]],TABLACLIENTE,2,FALSE)</f>
        <v>SURTIDORA DE GAS DEL CARIBE S.A. E.S.P. (SURTIGAS S.A. E.S.P.)</v>
      </c>
      <c r="J7544" s="3" t="s">
        <v>805</v>
      </c>
      <c r="K7544" s="44" t="str">
        <f>+VLOOKUP(FACTURACION[[#This Row],[REFERENCIA]],CODINV,2,FALSE)</f>
        <v>CONTROL LOOP Z320-100 BM COMPOSITE</v>
      </c>
      <c r="L7544" s="44" t="str">
        <f>IF(VLOOKUP(FACTURACION[[#This Row],[REFERENCIA]],CODINV,3,FALSE)=0,"",VLOOKUP(FACTURACION[[#This Row],[REFERENCIA]],CODINV,3,FALSE))</f>
        <v/>
      </c>
      <c r="M7544" s="44" t="str">
        <f>+VLOOKUP(FACTURACION[[#This Row],[REFERENCIA]],CODINV,4,FALSE)</f>
        <v>REGULADORES</v>
      </c>
      <c r="N7544" s="44" t="str">
        <f>+VLOOKUP(FACTURACION[[#This Row],[REFERENCIA]],CODINV,5,FALSE)</f>
        <v>HONEYWELL</v>
      </c>
      <c r="O7544" s="3">
        <v>2</v>
      </c>
      <c r="P7544" s="151">
        <v>5739330.2999999998</v>
      </c>
      <c r="Q7544" s="48">
        <f>+FACTURACION[[#This Row],[CANTIDAD]]*FACTURACION[[#This Row],[VR UNITARIO]]/1000</f>
        <v>11478.660599999999</v>
      </c>
      <c r="R7544" s="44" t="str">
        <f>+VLOOKUP(FACTURACION[[#This Row],[NIT]],TABLACLIENTE,5,FALSE)</f>
        <v>CARTAGENA</v>
      </c>
    </row>
    <row r="7545" spans="3:18" ht="15">
      <c r="C7545" s="29">
        <v>2021</v>
      </c>
      <c r="D7545" s="30" t="s">
        <v>702</v>
      </c>
      <c r="E7545" s="30">
        <f>MONTH(FACTURACION[[#This Row],[MES]]&amp;1)</f>
        <v>9</v>
      </c>
      <c r="F7545" s="223">
        <f>DATE(FACTURACION[[#This Row],[AÑO]],FACTURACION[[#This Row],[Mes numero]],1)</f>
        <v>44440</v>
      </c>
      <c r="G7545" s="155" t="s">
        <v>6036</v>
      </c>
      <c r="H7545" s="2">
        <v>890400869</v>
      </c>
      <c r="I7545" s="44" t="str">
        <f>+VLOOKUP(FACTURACION[[#This Row],[NIT]],TABLACLIENTE,2,FALSE)</f>
        <v>SURTIDORA DE GAS DEL CARIBE S.A. E.S.P. (SURTIGAS S.A. E.S.P.)</v>
      </c>
      <c r="J7545" s="3" t="s">
        <v>66</v>
      </c>
      <c r="K7545" s="44" t="str">
        <f>+VLOOKUP(FACTURACION[[#This Row],[REFERENCIA]],CODINV,2,FALSE)</f>
        <v>AFV 2" S600 FO</v>
      </c>
      <c r="L7545" s="44" t="str">
        <f>IF(VLOOKUP(FACTURACION[[#This Row],[REFERENCIA]],CODINV,3,FALSE)=0,"",VLOOKUP(FACTURACION[[#This Row],[REFERENCIA]],CODINV,3,FALSE))</f>
        <v/>
      </c>
      <c r="M7545" s="44" t="str">
        <f>+VLOOKUP(FACTURACION[[#This Row],[REFERENCIA]],CODINV,4,FALSE)</f>
        <v>REGULADORES</v>
      </c>
      <c r="N7545" s="44" t="str">
        <f>+VLOOKUP(FACTURACION[[#This Row],[REFERENCIA]],CODINV,5,FALSE)</f>
        <v>HONEYWELL</v>
      </c>
      <c r="O7545" s="3">
        <v>2</v>
      </c>
      <c r="P7545" s="151">
        <v>8608995.4499999993</v>
      </c>
      <c r="Q7545" s="48">
        <f>+FACTURACION[[#This Row],[CANTIDAD]]*FACTURACION[[#This Row],[VR UNITARIO]]/1000</f>
        <v>17217.990899999997</v>
      </c>
      <c r="R7545" s="44" t="str">
        <f>+VLOOKUP(FACTURACION[[#This Row],[NIT]],TABLACLIENTE,5,FALSE)</f>
        <v>CARTAGENA</v>
      </c>
    </row>
    <row r="7546" spans="3:18" ht="15">
      <c r="C7546" s="29">
        <v>2021</v>
      </c>
      <c r="D7546" s="30" t="s">
        <v>702</v>
      </c>
      <c r="E7546" s="30">
        <f>MONTH(FACTURACION[[#This Row],[MES]]&amp;1)</f>
        <v>9</v>
      </c>
      <c r="F7546" s="223">
        <f>DATE(FACTURACION[[#This Row],[AÑO]],FACTURACION[[#This Row],[Mes numero]],1)</f>
        <v>44440</v>
      </c>
      <c r="G7546" s="155" t="s">
        <v>6037</v>
      </c>
      <c r="H7546" s="2">
        <v>890400869</v>
      </c>
      <c r="I7546" s="44" t="str">
        <f>+VLOOKUP(FACTURACION[[#This Row],[NIT]],TABLACLIENTE,2,FALSE)</f>
        <v>SURTIDORA DE GAS DEL CARIBE S.A. E.S.P. (SURTIGAS S.A. E.S.P.)</v>
      </c>
      <c r="J7546" s="3" t="s">
        <v>20</v>
      </c>
      <c r="K7546" s="44" t="str">
        <f>+VLOOKUP(FACTURACION[[#This Row],[REFERENCIA]],CODINV,2,FALSE)</f>
        <v xml:space="preserve">MEDIDOR AC-250 C: 3/4" CON CONECTORES </v>
      </c>
      <c r="L7546" s="44" t="str">
        <f>IF(VLOOKUP(FACTURACION[[#This Row],[REFERENCIA]],CODINV,3,FALSE)=0,"",VLOOKUP(FACTURACION[[#This Row],[REFERENCIA]],CODINV,3,FALSE))</f>
        <v/>
      </c>
      <c r="M7546" s="44" t="str">
        <f>+VLOOKUP(FACTURACION[[#This Row],[REFERENCIA]],CODINV,4,FALSE)</f>
        <v>MEDIDORES</v>
      </c>
      <c r="N7546" s="44" t="str">
        <f>+VLOOKUP(FACTURACION[[#This Row],[REFERENCIA]],CODINV,5,FALSE)</f>
        <v>HONEYWELL</v>
      </c>
      <c r="O7546" s="3">
        <v>25</v>
      </c>
      <c r="P7546" s="151">
        <v>384742</v>
      </c>
      <c r="Q7546" s="48">
        <f>+FACTURACION[[#This Row],[CANTIDAD]]*FACTURACION[[#This Row],[VR UNITARIO]]/1000</f>
        <v>9618.5499999999993</v>
      </c>
      <c r="R7546" s="44" t="str">
        <f>+VLOOKUP(FACTURACION[[#This Row],[NIT]],TABLACLIENTE,5,FALSE)</f>
        <v>CARTAGENA</v>
      </c>
    </row>
    <row r="7547" spans="3:18" ht="15">
      <c r="C7547" s="29">
        <v>2021</v>
      </c>
      <c r="D7547" s="30" t="s">
        <v>702</v>
      </c>
      <c r="E7547" s="30">
        <f>MONTH(FACTURACION[[#This Row],[MES]]&amp;1)</f>
        <v>9</v>
      </c>
      <c r="F7547" s="223">
        <f>DATE(FACTURACION[[#This Row],[AÑO]],FACTURACION[[#This Row],[Mes numero]],1)</f>
        <v>44440</v>
      </c>
      <c r="G7547" s="155" t="s">
        <v>6038</v>
      </c>
      <c r="H7547" s="25">
        <v>890208316</v>
      </c>
      <c r="I7547" s="44" t="str">
        <f>+VLOOKUP(FACTURACION[[#This Row],[NIT]],TABLACLIENTE,2,FALSE)</f>
        <v xml:space="preserve">METROGAS DE COLOMBIA S.A. E.S.P.  (METROGAS S.A. E.S.P)
</v>
      </c>
      <c r="J7547" s="3" t="s">
        <v>569</v>
      </c>
      <c r="K7547" s="44" t="str">
        <f>+VLOOKUP(FACTURACION[[#This Row],[REFERENCIA]],CODINV,2,FALSE)</f>
        <v>MANGA 2" S600 H7</v>
      </c>
      <c r="L7547" s="44" t="str">
        <f>IF(VLOOKUP(FACTURACION[[#This Row],[REFERENCIA]],CODINV,3,FALSE)=0,"",VLOOKUP(FACTURACION[[#This Row],[REFERENCIA]],CODINV,3,FALSE))</f>
        <v>73677P001</v>
      </c>
      <c r="M7547" s="44" t="str">
        <f>+VLOOKUP(FACTURACION[[#This Row],[REFERENCIA]],CODINV,4,FALSE)</f>
        <v>MANGAS</v>
      </c>
      <c r="N7547" s="44" t="str">
        <f>+VLOOKUP(FACTURACION[[#This Row],[REFERENCIA]],CODINV,5,FALSE)</f>
        <v>HONEYWELL</v>
      </c>
      <c r="O7547" s="3">
        <v>2</v>
      </c>
      <c r="P7547" s="151">
        <v>568051.19999999995</v>
      </c>
      <c r="Q7547" s="48">
        <f>+FACTURACION[[#This Row],[CANTIDAD]]*FACTURACION[[#This Row],[VR UNITARIO]]/1000</f>
        <v>1136.1024</v>
      </c>
      <c r="R7547" s="44" t="str">
        <f>+VLOOKUP(FACTURACION[[#This Row],[NIT]],TABLACLIENTE,5,FALSE)</f>
        <v>FLORIDABLANCA</v>
      </c>
    </row>
    <row r="7548" spans="3:18" ht="15">
      <c r="C7548" s="29">
        <v>2021</v>
      </c>
      <c r="D7548" s="30" t="s">
        <v>702</v>
      </c>
      <c r="E7548" s="30">
        <f>MONTH(FACTURACION[[#This Row],[MES]]&amp;1)</f>
        <v>9</v>
      </c>
      <c r="F7548" s="223">
        <f>DATE(FACTURACION[[#This Row],[AÑO]],FACTURACION[[#This Row],[Mes numero]],1)</f>
        <v>44440</v>
      </c>
      <c r="G7548" s="155" t="s">
        <v>6039</v>
      </c>
      <c r="H7548" s="25">
        <v>891101577</v>
      </c>
      <c r="I7548" s="44" t="str">
        <f>+VLOOKUP(FACTURACION[[#This Row],[NIT]],TABLACLIENTE,2,FALSE)</f>
        <v>ALCANOS DE COLOMBIA S.A. E.S.P</v>
      </c>
      <c r="J7548" s="3" t="s">
        <v>132</v>
      </c>
      <c r="K7548" s="44" t="str">
        <f>+VLOOKUP(FACTURACION[[#This Row],[REFERENCIA]],CODINV,2,FALSE)</f>
        <v>KIT REPARACION BUNA N 80</v>
      </c>
      <c r="L7548" s="44" t="str">
        <f>IF(VLOOKUP(FACTURACION[[#This Row],[REFERENCIA]],CODINV,3,FALSE)=0,"",VLOOKUP(FACTURACION[[#This Row],[REFERENCIA]],CODINV,3,FALSE))</f>
        <v>73914K010</v>
      </c>
      <c r="M7548" s="44" t="str">
        <f>+VLOOKUP(FACTURACION[[#This Row],[REFERENCIA]],CODINV,4,FALSE)</f>
        <v>REPUESTOS Y ACCESORIOS</v>
      </c>
      <c r="N7548" s="44" t="str">
        <f>+VLOOKUP(FACTURACION[[#This Row],[REFERENCIA]],CODINV,5,FALSE)</f>
        <v>HONEYWELL</v>
      </c>
      <c r="O7548" s="3">
        <v>33</v>
      </c>
      <c r="P7548" s="151">
        <v>131628.09</v>
      </c>
      <c r="Q7548" s="48">
        <f>+FACTURACION[[#This Row],[CANTIDAD]]*FACTURACION[[#This Row],[VR UNITARIO]]/1000</f>
        <v>4343.7269699999997</v>
      </c>
      <c r="R7548" s="44" t="str">
        <f>+VLOOKUP(FACTURACION[[#This Row],[NIT]],TABLACLIENTE,5,FALSE)</f>
        <v>NEIVA</v>
      </c>
    </row>
    <row r="7549" spans="3:18" ht="15">
      <c r="C7549" s="29">
        <v>2021</v>
      </c>
      <c r="D7549" s="30" t="s">
        <v>702</v>
      </c>
      <c r="E7549" s="30">
        <f>MONTH(FACTURACION[[#This Row],[MES]]&amp;1)</f>
        <v>9</v>
      </c>
      <c r="F7549" s="223">
        <f>DATE(FACTURACION[[#This Row],[AÑO]],FACTURACION[[#This Row],[Mes numero]],1)</f>
        <v>44440</v>
      </c>
      <c r="G7549" s="155" t="s">
        <v>6039</v>
      </c>
      <c r="H7549" s="25">
        <v>891101577</v>
      </c>
      <c r="I7549" s="44" t="str">
        <f>+VLOOKUP(FACTURACION[[#This Row],[NIT]],TABLACLIENTE,2,FALSE)</f>
        <v>ALCANOS DE COLOMBIA S.A. E.S.P</v>
      </c>
      <c r="J7549" s="3" t="s">
        <v>151</v>
      </c>
      <c r="K7549" s="44" t="str">
        <f>+VLOOKUP(FACTURACION[[#This Row],[REFERENCIA]],CODINV,2,FALSE)</f>
        <v>DIAFRAGMA BUNA Z-138</v>
      </c>
      <c r="L7549" s="44" t="str">
        <f>IF(VLOOKUP(FACTURACION[[#This Row],[REFERENCIA]],CODINV,3,FALSE)=0,"",VLOOKUP(FACTURACION[[#This Row],[REFERENCIA]],CODINV,3,FALSE))</f>
        <v>70170P028</v>
      </c>
      <c r="M7549" s="44" t="str">
        <f>+VLOOKUP(FACTURACION[[#This Row],[REFERENCIA]],CODINV,4,FALSE)</f>
        <v>REPUESTOS Y ACCESORIOS</v>
      </c>
      <c r="N7549" s="44" t="str">
        <f>+VLOOKUP(FACTURACION[[#This Row],[REFERENCIA]],CODINV,5,FALSE)</f>
        <v>HONEYWELL</v>
      </c>
      <c r="O7549" s="3">
        <v>40</v>
      </c>
      <c r="P7549" s="151">
        <v>19821.91</v>
      </c>
      <c r="Q7549" s="48">
        <f>+FACTURACION[[#This Row],[CANTIDAD]]*FACTURACION[[#This Row],[VR UNITARIO]]/1000</f>
        <v>792.87639999999999</v>
      </c>
      <c r="R7549" s="44" t="str">
        <f>+VLOOKUP(FACTURACION[[#This Row],[NIT]],TABLACLIENTE,5,FALSE)</f>
        <v>NEIVA</v>
      </c>
    </row>
    <row r="7550" spans="3:18" ht="15">
      <c r="C7550" s="29">
        <v>2021</v>
      </c>
      <c r="D7550" s="30" t="s">
        <v>702</v>
      </c>
      <c r="E7550" s="30">
        <f>MONTH(FACTURACION[[#This Row],[MES]]&amp;1)</f>
        <v>9</v>
      </c>
      <c r="F7550" s="223">
        <f>DATE(FACTURACION[[#This Row],[AÑO]],FACTURACION[[#This Row],[Mes numero]],1)</f>
        <v>44440</v>
      </c>
      <c r="G7550" s="155" t="s">
        <v>6040</v>
      </c>
      <c r="H7550" s="25">
        <v>891101577</v>
      </c>
      <c r="I7550" s="44" t="str">
        <f>+VLOOKUP(FACTURACION[[#This Row],[NIT]],TABLACLIENTE,2,FALSE)</f>
        <v>ALCANOS DE COLOMBIA S.A. E.S.P</v>
      </c>
      <c r="J7550" s="3" t="s">
        <v>132</v>
      </c>
      <c r="K7550" s="44" t="str">
        <f>+VLOOKUP(FACTURACION[[#This Row],[REFERENCIA]],CODINV,2,FALSE)</f>
        <v>KIT REPARACION BUNA N 80</v>
      </c>
      <c r="L7550" s="44" t="str">
        <f>IF(VLOOKUP(FACTURACION[[#This Row],[REFERENCIA]],CODINV,3,FALSE)=0,"",VLOOKUP(FACTURACION[[#This Row],[REFERENCIA]],CODINV,3,FALSE))</f>
        <v>73914K010</v>
      </c>
      <c r="M7550" s="44" t="str">
        <f>+VLOOKUP(FACTURACION[[#This Row],[REFERENCIA]],CODINV,4,FALSE)</f>
        <v>REPUESTOS Y ACCESORIOS</v>
      </c>
      <c r="N7550" s="44" t="str">
        <f>+VLOOKUP(FACTURACION[[#This Row],[REFERENCIA]],CODINV,5,FALSE)</f>
        <v>HONEYWELL</v>
      </c>
      <c r="O7550" s="3">
        <v>7</v>
      </c>
      <c r="P7550" s="151">
        <v>131628.09</v>
      </c>
      <c r="Q7550" s="48">
        <f>+FACTURACION[[#This Row],[CANTIDAD]]*FACTURACION[[#This Row],[VR UNITARIO]]/1000</f>
        <v>921.39662999999996</v>
      </c>
      <c r="R7550" s="44" t="str">
        <f>+VLOOKUP(FACTURACION[[#This Row],[NIT]],TABLACLIENTE,5,FALSE)</f>
        <v>NEIVA</v>
      </c>
    </row>
    <row r="7551" spans="3:18" ht="15">
      <c r="C7551" s="29">
        <v>2021</v>
      </c>
      <c r="D7551" s="30" t="s">
        <v>702</v>
      </c>
      <c r="E7551" s="30">
        <f>MONTH(FACTURACION[[#This Row],[MES]]&amp;1)</f>
        <v>9</v>
      </c>
      <c r="F7551" s="223">
        <f>DATE(FACTURACION[[#This Row],[AÑO]],FACTURACION[[#This Row],[Mes numero]],1)</f>
        <v>44440</v>
      </c>
      <c r="G7551" s="155" t="s">
        <v>6041</v>
      </c>
      <c r="H7551" s="25">
        <v>891101577</v>
      </c>
      <c r="I7551" s="44" t="str">
        <f>+VLOOKUP(FACTURACION[[#This Row],[NIT]],TABLACLIENTE,2,FALSE)</f>
        <v>ALCANOS DE COLOMBIA S.A. E.S.P</v>
      </c>
      <c r="J7551" s="3" t="s">
        <v>151</v>
      </c>
      <c r="K7551" s="44" t="str">
        <f>+VLOOKUP(FACTURACION[[#This Row],[REFERENCIA]],CODINV,2,FALSE)</f>
        <v>DIAFRAGMA BUNA Z-138</v>
      </c>
      <c r="L7551" s="44" t="str">
        <f>IF(VLOOKUP(FACTURACION[[#This Row],[REFERENCIA]],CODINV,3,FALSE)=0,"",VLOOKUP(FACTURACION[[#This Row],[REFERENCIA]],CODINV,3,FALSE))</f>
        <v>70170P028</v>
      </c>
      <c r="M7551" s="44" t="str">
        <f>+VLOOKUP(FACTURACION[[#This Row],[REFERENCIA]],CODINV,4,FALSE)</f>
        <v>REPUESTOS Y ACCESORIOS</v>
      </c>
      <c r="N7551" s="44" t="str">
        <f>+VLOOKUP(FACTURACION[[#This Row],[REFERENCIA]],CODINV,5,FALSE)</f>
        <v>HONEYWELL</v>
      </c>
      <c r="O7551" s="3">
        <v>30</v>
      </c>
      <c r="P7551" s="151">
        <v>19821.91</v>
      </c>
      <c r="Q7551" s="48">
        <f>+FACTURACION[[#This Row],[CANTIDAD]]*FACTURACION[[#This Row],[VR UNITARIO]]/1000</f>
        <v>594.65730000000008</v>
      </c>
      <c r="R7551" s="44" t="str">
        <f>+VLOOKUP(FACTURACION[[#This Row],[NIT]],TABLACLIENTE,5,FALSE)</f>
        <v>NEIVA</v>
      </c>
    </row>
    <row r="7552" spans="3:18" ht="15">
      <c r="C7552" s="29">
        <v>2021</v>
      </c>
      <c r="D7552" s="30" t="s">
        <v>702</v>
      </c>
      <c r="E7552" s="30">
        <f>MONTH(FACTURACION[[#This Row],[MES]]&amp;1)</f>
        <v>9</v>
      </c>
      <c r="F7552" s="223">
        <f>DATE(FACTURACION[[#This Row],[AÑO]],FACTURACION[[#This Row],[Mes numero]],1)</f>
        <v>44440</v>
      </c>
      <c r="G7552" s="155" t="s">
        <v>6042</v>
      </c>
      <c r="H7552" s="25">
        <v>891101577</v>
      </c>
      <c r="I7552" s="44" t="str">
        <f>+VLOOKUP(FACTURACION[[#This Row],[NIT]],TABLACLIENTE,2,FALSE)</f>
        <v>ALCANOS DE COLOMBIA S.A. E.S.P</v>
      </c>
      <c r="J7552" s="3" t="s">
        <v>132</v>
      </c>
      <c r="K7552" s="44" t="str">
        <f>+VLOOKUP(FACTURACION[[#This Row],[REFERENCIA]],CODINV,2,FALSE)</f>
        <v>KIT REPARACION BUNA N 80</v>
      </c>
      <c r="L7552" s="44" t="str">
        <f>IF(VLOOKUP(FACTURACION[[#This Row],[REFERENCIA]],CODINV,3,FALSE)=0,"",VLOOKUP(FACTURACION[[#This Row],[REFERENCIA]],CODINV,3,FALSE))</f>
        <v>73914K010</v>
      </c>
      <c r="M7552" s="44" t="str">
        <f>+VLOOKUP(FACTURACION[[#This Row],[REFERENCIA]],CODINV,4,FALSE)</f>
        <v>REPUESTOS Y ACCESORIOS</v>
      </c>
      <c r="N7552" s="44" t="str">
        <f>+VLOOKUP(FACTURACION[[#This Row],[REFERENCIA]],CODINV,5,FALSE)</f>
        <v>HONEYWELL</v>
      </c>
      <c r="O7552" s="3">
        <v>30</v>
      </c>
      <c r="P7552" s="151">
        <v>131628.09</v>
      </c>
      <c r="Q7552" s="48">
        <f>+FACTURACION[[#This Row],[CANTIDAD]]*FACTURACION[[#This Row],[VR UNITARIO]]/1000</f>
        <v>3948.8426999999997</v>
      </c>
      <c r="R7552" s="44" t="str">
        <f>+VLOOKUP(FACTURACION[[#This Row],[NIT]],TABLACLIENTE,5,FALSE)</f>
        <v>NEIVA</v>
      </c>
    </row>
    <row r="7553" spans="3:18" ht="15">
      <c r="C7553" s="29">
        <v>2021</v>
      </c>
      <c r="D7553" s="30" t="s">
        <v>702</v>
      </c>
      <c r="E7553" s="30">
        <f>MONTH(FACTURACION[[#This Row],[MES]]&amp;1)</f>
        <v>9</v>
      </c>
      <c r="F7553" s="223">
        <f>DATE(FACTURACION[[#This Row],[AÑO]],FACTURACION[[#This Row],[Mes numero]],1)</f>
        <v>44440</v>
      </c>
      <c r="G7553" s="155" t="s">
        <v>6042</v>
      </c>
      <c r="H7553" s="25">
        <v>891101577</v>
      </c>
      <c r="I7553" s="44" t="str">
        <f>+VLOOKUP(FACTURACION[[#This Row],[NIT]],TABLACLIENTE,2,FALSE)</f>
        <v>ALCANOS DE COLOMBIA S.A. E.S.P</v>
      </c>
      <c r="J7553" s="3" t="s">
        <v>151</v>
      </c>
      <c r="K7553" s="44" t="str">
        <f>+VLOOKUP(FACTURACION[[#This Row],[REFERENCIA]],CODINV,2,FALSE)</f>
        <v>DIAFRAGMA BUNA Z-138</v>
      </c>
      <c r="L7553" s="44" t="str">
        <f>IF(VLOOKUP(FACTURACION[[#This Row],[REFERENCIA]],CODINV,3,FALSE)=0,"",VLOOKUP(FACTURACION[[#This Row],[REFERENCIA]],CODINV,3,FALSE))</f>
        <v>70170P028</v>
      </c>
      <c r="M7553" s="44" t="str">
        <f>+VLOOKUP(FACTURACION[[#This Row],[REFERENCIA]],CODINV,4,FALSE)</f>
        <v>REPUESTOS Y ACCESORIOS</v>
      </c>
      <c r="N7553" s="44" t="str">
        <f>+VLOOKUP(FACTURACION[[#This Row],[REFERENCIA]],CODINV,5,FALSE)</f>
        <v>HONEYWELL</v>
      </c>
      <c r="O7553" s="3">
        <v>30</v>
      </c>
      <c r="P7553" s="151">
        <v>19821.91</v>
      </c>
      <c r="Q7553" s="48">
        <f>+FACTURACION[[#This Row],[CANTIDAD]]*FACTURACION[[#This Row],[VR UNITARIO]]/1000</f>
        <v>594.65730000000008</v>
      </c>
      <c r="R7553" s="44" t="str">
        <f>+VLOOKUP(FACTURACION[[#This Row],[NIT]],TABLACLIENTE,5,FALSE)</f>
        <v>NEIVA</v>
      </c>
    </row>
    <row r="7554" spans="3:18" ht="15">
      <c r="C7554" s="29">
        <v>2021</v>
      </c>
      <c r="D7554" s="30" t="s">
        <v>702</v>
      </c>
      <c r="E7554" s="30">
        <f>MONTH(FACTURACION[[#This Row],[MES]]&amp;1)</f>
        <v>9</v>
      </c>
      <c r="F7554" s="223">
        <f>DATE(FACTURACION[[#This Row],[AÑO]],FACTURACION[[#This Row],[Mes numero]],1)</f>
        <v>44440</v>
      </c>
      <c r="G7554" s="155" t="s">
        <v>6043</v>
      </c>
      <c r="H7554" s="25">
        <v>891101577</v>
      </c>
      <c r="I7554" s="44" t="str">
        <f>+VLOOKUP(FACTURACION[[#This Row],[NIT]],TABLACLIENTE,2,FALSE)</f>
        <v>ALCANOS DE COLOMBIA S.A. E.S.P</v>
      </c>
      <c r="J7554" s="3" t="s">
        <v>132</v>
      </c>
      <c r="K7554" s="44" t="str">
        <f>+VLOOKUP(FACTURACION[[#This Row],[REFERENCIA]],CODINV,2,FALSE)</f>
        <v>KIT REPARACION BUNA N 80</v>
      </c>
      <c r="L7554" s="44" t="str">
        <f>IF(VLOOKUP(FACTURACION[[#This Row],[REFERENCIA]],CODINV,3,FALSE)=0,"",VLOOKUP(FACTURACION[[#This Row],[REFERENCIA]],CODINV,3,FALSE))</f>
        <v>73914K010</v>
      </c>
      <c r="M7554" s="44" t="str">
        <f>+VLOOKUP(FACTURACION[[#This Row],[REFERENCIA]],CODINV,4,FALSE)</f>
        <v>REPUESTOS Y ACCESORIOS</v>
      </c>
      <c r="N7554" s="44" t="str">
        <f>+VLOOKUP(FACTURACION[[#This Row],[REFERENCIA]],CODINV,5,FALSE)</f>
        <v>HONEYWELL</v>
      </c>
      <c r="O7554" s="3">
        <v>23</v>
      </c>
      <c r="P7554" s="151">
        <v>131628.09</v>
      </c>
      <c r="Q7554" s="48">
        <f>+FACTURACION[[#This Row],[CANTIDAD]]*FACTURACION[[#This Row],[VR UNITARIO]]/1000</f>
        <v>3027.44607</v>
      </c>
      <c r="R7554" s="44" t="str">
        <f>+VLOOKUP(FACTURACION[[#This Row],[NIT]],TABLACLIENTE,5,FALSE)</f>
        <v>NEIVA</v>
      </c>
    </row>
    <row r="7555" spans="3:18" ht="15">
      <c r="C7555" s="29">
        <v>2021</v>
      </c>
      <c r="D7555" s="30" t="s">
        <v>702</v>
      </c>
      <c r="E7555" s="30">
        <f>MONTH(FACTURACION[[#This Row],[MES]]&amp;1)</f>
        <v>9</v>
      </c>
      <c r="F7555" s="223">
        <f>DATE(FACTURACION[[#This Row],[AÑO]],FACTURACION[[#This Row],[Mes numero]],1)</f>
        <v>44440</v>
      </c>
      <c r="G7555" s="155" t="s">
        <v>6043</v>
      </c>
      <c r="H7555" s="25">
        <v>891101577</v>
      </c>
      <c r="I7555" s="44" t="str">
        <f>+VLOOKUP(FACTURACION[[#This Row],[NIT]],TABLACLIENTE,2,FALSE)</f>
        <v>ALCANOS DE COLOMBIA S.A. E.S.P</v>
      </c>
      <c r="J7555" s="3" t="s">
        <v>151</v>
      </c>
      <c r="K7555" s="44" t="str">
        <f>+VLOOKUP(FACTURACION[[#This Row],[REFERENCIA]],CODINV,2,FALSE)</f>
        <v>DIAFRAGMA BUNA Z-138</v>
      </c>
      <c r="L7555" s="44" t="str">
        <f>IF(VLOOKUP(FACTURACION[[#This Row],[REFERENCIA]],CODINV,3,FALSE)=0,"",VLOOKUP(FACTURACION[[#This Row],[REFERENCIA]],CODINV,3,FALSE))</f>
        <v>70170P028</v>
      </c>
      <c r="M7555" s="44" t="str">
        <f>+VLOOKUP(FACTURACION[[#This Row],[REFERENCIA]],CODINV,4,FALSE)</f>
        <v>REPUESTOS Y ACCESORIOS</v>
      </c>
      <c r="N7555" s="44" t="str">
        <f>+VLOOKUP(FACTURACION[[#This Row],[REFERENCIA]],CODINV,5,FALSE)</f>
        <v>HONEYWELL</v>
      </c>
      <c r="O7555" s="3">
        <v>30</v>
      </c>
      <c r="P7555" s="151">
        <v>19821.91</v>
      </c>
      <c r="Q7555" s="48">
        <f>+FACTURACION[[#This Row],[CANTIDAD]]*FACTURACION[[#This Row],[VR UNITARIO]]/1000</f>
        <v>594.65730000000008</v>
      </c>
      <c r="R7555" s="44" t="str">
        <f>+VLOOKUP(FACTURACION[[#This Row],[NIT]],TABLACLIENTE,5,FALSE)</f>
        <v>NEIVA</v>
      </c>
    </row>
    <row r="7556" spans="3:18" ht="15">
      <c r="C7556" s="29">
        <v>2021</v>
      </c>
      <c r="D7556" s="30" t="s">
        <v>702</v>
      </c>
      <c r="E7556" s="30">
        <f>MONTH(FACTURACION[[#This Row],[MES]]&amp;1)</f>
        <v>9</v>
      </c>
      <c r="F7556" s="223">
        <f>DATE(FACTURACION[[#This Row],[AÑO]],FACTURACION[[#This Row],[Mes numero]],1)</f>
        <v>44440</v>
      </c>
      <c r="G7556" s="155" t="s">
        <v>6044</v>
      </c>
      <c r="H7556" s="25">
        <v>891101577</v>
      </c>
      <c r="I7556" s="44" t="str">
        <f>+VLOOKUP(FACTURACION[[#This Row],[NIT]],TABLACLIENTE,2,FALSE)</f>
        <v>ALCANOS DE COLOMBIA S.A. E.S.P</v>
      </c>
      <c r="J7556" s="3" t="s">
        <v>132</v>
      </c>
      <c r="K7556" s="44" t="str">
        <f>+VLOOKUP(FACTURACION[[#This Row],[REFERENCIA]],CODINV,2,FALSE)</f>
        <v>KIT REPARACION BUNA N 80</v>
      </c>
      <c r="L7556" s="44" t="str">
        <f>IF(VLOOKUP(FACTURACION[[#This Row],[REFERENCIA]],CODINV,3,FALSE)=0,"",VLOOKUP(FACTURACION[[#This Row],[REFERENCIA]],CODINV,3,FALSE))</f>
        <v>73914K010</v>
      </c>
      <c r="M7556" s="44" t="str">
        <f>+VLOOKUP(FACTURACION[[#This Row],[REFERENCIA]],CODINV,4,FALSE)</f>
        <v>REPUESTOS Y ACCESORIOS</v>
      </c>
      <c r="N7556" s="44" t="str">
        <f>+VLOOKUP(FACTURACION[[#This Row],[REFERENCIA]],CODINV,5,FALSE)</f>
        <v>HONEYWELL</v>
      </c>
      <c r="O7556" s="3">
        <v>15</v>
      </c>
      <c r="P7556" s="151">
        <v>131628.09</v>
      </c>
      <c r="Q7556" s="48">
        <f>+FACTURACION[[#This Row],[CANTIDAD]]*FACTURACION[[#This Row],[VR UNITARIO]]/1000</f>
        <v>1974.4213499999998</v>
      </c>
      <c r="R7556" s="44" t="str">
        <f>+VLOOKUP(FACTURACION[[#This Row],[NIT]],TABLACLIENTE,5,FALSE)</f>
        <v>NEIVA</v>
      </c>
    </row>
    <row r="7557" spans="3:18" ht="15">
      <c r="C7557" s="29">
        <v>2021</v>
      </c>
      <c r="D7557" s="30" t="s">
        <v>702</v>
      </c>
      <c r="E7557" s="30">
        <f>MONTH(FACTURACION[[#This Row],[MES]]&amp;1)</f>
        <v>9</v>
      </c>
      <c r="F7557" s="223">
        <f>DATE(FACTURACION[[#This Row],[AÑO]],FACTURACION[[#This Row],[Mes numero]],1)</f>
        <v>44440</v>
      </c>
      <c r="G7557" s="155" t="s">
        <v>6044</v>
      </c>
      <c r="H7557" s="25">
        <v>891101577</v>
      </c>
      <c r="I7557" s="44" t="str">
        <f>+VLOOKUP(FACTURACION[[#This Row],[NIT]],TABLACLIENTE,2,FALSE)</f>
        <v>ALCANOS DE COLOMBIA S.A. E.S.P</v>
      </c>
      <c r="J7557" s="3" t="s">
        <v>151</v>
      </c>
      <c r="K7557" s="44" t="str">
        <f>+VLOOKUP(FACTURACION[[#This Row],[REFERENCIA]],CODINV,2,FALSE)</f>
        <v>DIAFRAGMA BUNA Z-138</v>
      </c>
      <c r="L7557" s="44" t="str">
        <f>IF(VLOOKUP(FACTURACION[[#This Row],[REFERENCIA]],CODINV,3,FALSE)=0,"",VLOOKUP(FACTURACION[[#This Row],[REFERENCIA]],CODINV,3,FALSE))</f>
        <v>70170P028</v>
      </c>
      <c r="M7557" s="44" t="str">
        <f>+VLOOKUP(FACTURACION[[#This Row],[REFERENCIA]],CODINV,4,FALSE)</f>
        <v>REPUESTOS Y ACCESORIOS</v>
      </c>
      <c r="N7557" s="44" t="str">
        <f>+VLOOKUP(FACTURACION[[#This Row],[REFERENCIA]],CODINV,5,FALSE)</f>
        <v>HONEYWELL</v>
      </c>
      <c r="O7557" s="3">
        <v>20</v>
      </c>
      <c r="P7557" s="151">
        <v>19821.91</v>
      </c>
      <c r="Q7557" s="48">
        <f>+FACTURACION[[#This Row],[CANTIDAD]]*FACTURACION[[#This Row],[VR UNITARIO]]/1000</f>
        <v>396.43819999999999</v>
      </c>
      <c r="R7557" s="44" t="str">
        <f>+VLOOKUP(FACTURACION[[#This Row],[NIT]],TABLACLIENTE,5,FALSE)</f>
        <v>NEIVA</v>
      </c>
    </row>
    <row r="7558" spans="3:18" ht="15">
      <c r="C7558" s="29">
        <v>2021</v>
      </c>
      <c r="D7558" s="30" t="s">
        <v>702</v>
      </c>
      <c r="E7558" s="30">
        <f>MONTH(FACTURACION[[#This Row],[MES]]&amp;1)</f>
        <v>9</v>
      </c>
      <c r="F7558" s="223">
        <f>DATE(FACTURACION[[#This Row],[AÑO]],FACTURACION[[#This Row],[Mes numero]],1)</f>
        <v>44440</v>
      </c>
      <c r="G7558" s="155" t="s">
        <v>6045</v>
      </c>
      <c r="H7558" s="25">
        <v>800167643</v>
      </c>
      <c r="I7558" s="44" t="str">
        <f>+VLOOKUP(FACTURACION[[#This Row],[NIT]],TABLACLIENTE,2,FALSE)</f>
        <v>GASES DE OCCIDENTE S.A. E.S.P. (GDO)</v>
      </c>
      <c r="J7558" s="3" t="s">
        <v>1098</v>
      </c>
      <c r="K7558" s="44" t="str">
        <f>+VLOOKUP(FACTURACION[[#This Row],[REFERENCIA]],CODINV,2,FALSE)</f>
        <v>MANGA 2" S300 B7</v>
      </c>
      <c r="L7558" s="44" t="str">
        <f>IF(VLOOKUP(FACTURACION[[#This Row],[REFERENCIA]],CODINV,3,FALSE)=0,"",VLOOKUP(FACTURACION[[#This Row],[REFERENCIA]],CODINV,3,FALSE))</f>
        <v>73404P056</v>
      </c>
      <c r="M7558" s="44" t="str">
        <f>+VLOOKUP(FACTURACION[[#This Row],[REFERENCIA]],CODINV,4,FALSE)</f>
        <v>MANGAS</v>
      </c>
      <c r="N7558" s="44" t="str">
        <f>+VLOOKUP(FACTURACION[[#This Row],[REFERENCIA]],CODINV,5,FALSE)</f>
        <v>HONEYWELL</v>
      </c>
      <c r="O7558" s="3">
        <v>30</v>
      </c>
      <c r="P7558" s="151">
        <v>648096.84</v>
      </c>
      <c r="Q7558" s="48">
        <f>+FACTURACION[[#This Row],[CANTIDAD]]*FACTURACION[[#This Row],[VR UNITARIO]]/1000</f>
        <v>19442.905200000001</v>
      </c>
      <c r="R7558" s="44" t="str">
        <f>+VLOOKUP(FACTURACION[[#This Row],[NIT]],TABLACLIENTE,5,FALSE)</f>
        <v>CALI</v>
      </c>
    </row>
    <row r="7559" spans="3:18" ht="15">
      <c r="C7559" s="29">
        <v>2021</v>
      </c>
      <c r="D7559" s="30" t="s">
        <v>702</v>
      </c>
      <c r="E7559" s="30">
        <f>MONTH(FACTURACION[[#This Row],[MES]]&amp;1)</f>
        <v>9</v>
      </c>
      <c r="F7559" s="223">
        <f>DATE(FACTURACION[[#This Row],[AÑO]],FACTURACION[[#This Row],[Mes numero]],1)</f>
        <v>44440</v>
      </c>
      <c r="G7559" s="155" t="s">
        <v>6045</v>
      </c>
      <c r="H7559" s="25">
        <v>800167643</v>
      </c>
      <c r="I7559" s="44" t="str">
        <f>+VLOOKUP(FACTURACION[[#This Row],[NIT]],TABLACLIENTE,2,FALSE)</f>
        <v>GASES DE OCCIDENTE S.A. E.S.P. (GDO)</v>
      </c>
      <c r="J7559" s="3" t="s">
        <v>153</v>
      </c>
      <c r="K7559" s="44" t="str">
        <f>+VLOOKUP(FACTURACION[[#This Row],[REFERENCIA]],CODINV,2,FALSE)</f>
        <v>MANGA 3" S300 H7</v>
      </c>
      <c r="L7559" s="44" t="str">
        <f>IF(VLOOKUP(FACTURACION[[#This Row],[REFERENCIA]],CODINV,3,FALSE)=0,"",VLOOKUP(FACTURACION[[#This Row],[REFERENCIA]],CODINV,3,FALSE))</f>
        <v>73404P003</v>
      </c>
      <c r="M7559" s="44" t="str">
        <f>+VLOOKUP(FACTURACION[[#This Row],[REFERENCIA]],CODINV,4,FALSE)</f>
        <v>MANGAS</v>
      </c>
      <c r="N7559" s="44" t="str">
        <f>+VLOOKUP(FACTURACION[[#This Row],[REFERENCIA]],CODINV,5,FALSE)</f>
        <v>HONEYWELL</v>
      </c>
      <c r="O7559" s="3">
        <v>20</v>
      </c>
      <c r="P7559" s="151">
        <v>1038470.96</v>
      </c>
      <c r="Q7559" s="48">
        <f>+FACTURACION[[#This Row],[CANTIDAD]]*FACTURACION[[#This Row],[VR UNITARIO]]/1000</f>
        <v>20769.4192</v>
      </c>
      <c r="R7559" s="44" t="str">
        <f>+VLOOKUP(FACTURACION[[#This Row],[NIT]],TABLACLIENTE,5,FALSE)</f>
        <v>CALI</v>
      </c>
    </row>
    <row r="7560" spans="3:18" ht="15">
      <c r="C7560" s="29">
        <v>2021</v>
      </c>
      <c r="D7560" s="30" t="s">
        <v>702</v>
      </c>
      <c r="E7560" s="30">
        <f>MONTH(FACTURACION[[#This Row],[MES]]&amp;1)</f>
        <v>9</v>
      </c>
      <c r="F7560" s="223">
        <f>DATE(FACTURACION[[#This Row],[AÑO]],FACTURACION[[#This Row],[Mes numero]],1)</f>
        <v>44440</v>
      </c>
      <c r="G7560" s="155" t="s">
        <v>6046</v>
      </c>
      <c r="H7560" s="25">
        <v>800167643</v>
      </c>
      <c r="I7560" s="44" t="str">
        <f>+VLOOKUP(FACTURACION[[#This Row],[NIT]],TABLACLIENTE,2,FALSE)</f>
        <v>GASES DE OCCIDENTE S.A. E.S.P. (GDO)</v>
      </c>
      <c r="J7560" s="3" t="s">
        <v>886</v>
      </c>
      <c r="K7560" s="44" t="str">
        <f>+VLOOKUP(FACTURACION[[#This Row],[REFERENCIA]],CODINV,2,FALSE)</f>
        <v>FILTER ASSEMBLY (COMPOSITE)</v>
      </c>
      <c r="L7560" s="44" t="str">
        <f>IF(VLOOKUP(FACTURACION[[#This Row],[REFERENCIA]],CODINV,3,FALSE)=0,"",VLOOKUP(FACTURACION[[#This Row],[REFERENCIA]],CODINV,3,FALSE))</f>
        <v>78480P001</v>
      </c>
      <c r="M7560" s="44" t="str">
        <f>+VLOOKUP(FACTURACION[[#This Row],[REFERENCIA]],CODINV,4,FALSE)</f>
        <v>FILTROS</v>
      </c>
      <c r="N7560" s="44" t="str">
        <f>+VLOOKUP(FACTURACION[[#This Row],[REFERENCIA]],CODINV,5,FALSE)</f>
        <v>HONEYWELL</v>
      </c>
      <c r="O7560" s="3">
        <v>5</v>
      </c>
      <c r="P7560" s="151">
        <v>91074.66</v>
      </c>
      <c r="Q7560" s="48">
        <f>+FACTURACION[[#This Row],[CANTIDAD]]*FACTURACION[[#This Row],[VR UNITARIO]]/1000</f>
        <v>455.37330000000003</v>
      </c>
      <c r="R7560" s="44" t="str">
        <f>+VLOOKUP(FACTURACION[[#This Row],[NIT]],TABLACLIENTE,5,FALSE)</f>
        <v>CALI</v>
      </c>
    </row>
    <row r="7561" spans="3:18" ht="15">
      <c r="C7561" s="29">
        <v>2021</v>
      </c>
      <c r="D7561" s="30" t="s">
        <v>702</v>
      </c>
      <c r="E7561" s="30">
        <f>MONTH(FACTURACION[[#This Row],[MES]]&amp;1)</f>
        <v>9</v>
      </c>
      <c r="F7561" s="223">
        <f>DATE(FACTURACION[[#This Row],[AÑO]],FACTURACION[[#This Row],[Mes numero]],1)</f>
        <v>44440</v>
      </c>
      <c r="G7561" s="155" t="s">
        <v>6046</v>
      </c>
      <c r="H7561" s="25">
        <v>800167643</v>
      </c>
      <c r="I7561" s="44" t="str">
        <f>+VLOOKUP(FACTURACION[[#This Row],[NIT]],TABLACLIENTE,2,FALSE)</f>
        <v>GASES DE OCCIDENTE S.A. E.S.P. (GDO)</v>
      </c>
      <c r="J7561" s="3" t="s">
        <v>1098</v>
      </c>
      <c r="K7561" s="44" t="str">
        <f>+VLOOKUP(FACTURACION[[#This Row],[REFERENCIA]],CODINV,2,FALSE)</f>
        <v>MANGA 2" S300 B7</v>
      </c>
      <c r="L7561" s="44" t="str">
        <f>IF(VLOOKUP(FACTURACION[[#This Row],[REFERENCIA]],CODINV,3,FALSE)=0,"",VLOOKUP(FACTURACION[[#This Row],[REFERENCIA]],CODINV,3,FALSE))</f>
        <v>73404P056</v>
      </c>
      <c r="M7561" s="44" t="str">
        <f>+VLOOKUP(FACTURACION[[#This Row],[REFERENCIA]],CODINV,4,FALSE)</f>
        <v>MANGAS</v>
      </c>
      <c r="N7561" s="44" t="str">
        <f>+VLOOKUP(FACTURACION[[#This Row],[REFERENCIA]],CODINV,5,FALSE)</f>
        <v>HONEYWELL</v>
      </c>
      <c r="O7561" s="3">
        <v>1</v>
      </c>
      <c r="P7561" s="151">
        <v>685731.94</v>
      </c>
      <c r="Q7561" s="48">
        <f>+FACTURACION[[#This Row],[CANTIDAD]]*FACTURACION[[#This Row],[VR UNITARIO]]/1000</f>
        <v>685.7319399999999</v>
      </c>
      <c r="R7561" s="44" t="str">
        <f>+VLOOKUP(FACTURACION[[#This Row],[NIT]],TABLACLIENTE,5,FALSE)</f>
        <v>CALI</v>
      </c>
    </row>
    <row r="7562" spans="3:18" ht="15">
      <c r="C7562" s="29">
        <v>2021</v>
      </c>
      <c r="D7562" s="30" t="s">
        <v>702</v>
      </c>
      <c r="E7562" s="30">
        <f>MONTH(FACTURACION[[#This Row],[MES]]&amp;1)</f>
        <v>9</v>
      </c>
      <c r="F7562" s="223">
        <f>DATE(FACTURACION[[#This Row],[AÑO]],FACTURACION[[#This Row],[Mes numero]],1)</f>
        <v>44440</v>
      </c>
      <c r="G7562" s="155" t="s">
        <v>6046</v>
      </c>
      <c r="H7562" s="25">
        <v>800167643</v>
      </c>
      <c r="I7562" s="44" t="str">
        <f>+VLOOKUP(FACTURACION[[#This Row],[NIT]],TABLACLIENTE,2,FALSE)</f>
        <v>GASES DE OCCIDENTE S.A. E.S.P. (GDO)</v>
      </c>
      <c r="J7562" s="3" t="s">
        <v>183</v>
      </c>
      <c r="K7562" s="44" t="str">
        <f>+VLOOKUP(FACTURACION[[#This Row],[REFERENCIA]],CODINV,2,FALSE)</f>
        <v>MANGA 2" S300 H5</v>
      </c>
      <c r="L7562" s="44" t="str">
        <f>IF(VLOOKUP(FACTURACION[[#This Row],[REFERENCIA]],CODINV,3,FALSE)=0,"",VLOOKUP(FACTURACION[[#This Row],[REFERENCIA]],CODINV,3,FALSE))</f>
        <v>73404P008</v>
      </c>
      <c r="M7562" s="44" t="str">
        <f>+VLOOKUP(FACTURACION[[#This Row],[REFERENCIA]],CODINV,4,FALSE)</f>
        <v>MANGAS</v>
      </c>
      <c r="N7562" s="44" t="str">
        <f>+VLOOKUP(FACTURACION[[#This Row],[REFERENCIA]],CODINV,5,FALSE)</f>
        <v>HONEYWELL</v>
      </c>
      <c r="O7562" s="3">
        <v>1</v>
      </c>
      <c r="P7562" s="151">
        <v>685731.94</v>
      </c>
      <c r="Q7562" s="48">
        <f>+FACTURACION[[#This Row],[CANTIDAD]]*FACTURACION[[#This Row],[VR UNITARIO]]/1000</f>
        <v>685.7319399999999</v>
      </c>
      <c r="R7562" s="44" t="str">
        <f>+VLOOKUP(FACTURACION[[#This Row],[NIT]],TABLACLIENTE,5,FALSE)</f>
        <v>CALI</v>
      </c>
    </row>
    <row r="7563" spans="3:18" ht="15">
      <c r="C7563" s="29">
        <v>2021</v>
      </c>
      <c r="D7563" s="30" t="s">
        <v>702</v>
      </c>
      <c r="E7563" s="30">
        <f>MONTH(FACTURACION[[#This Row],[MES]]&amp;1)</f>
        <v>9</v>
      </c>
      <c r="F7563" s="223">
        <f>DATE(FACTURACION[[#This Row],[AÑO]],FACTURACION[[#This Row],[Mes numero]],1)</f>
        <v>44440</v>
      </c>
      <c r="G7563" s="155" t="s">
        <v>6046</v>
      </c>
      <c r="H7563" s="25">
        <v>800167643</v>
      </c>
      <c r="I7563" s="44" t="str">
        <f>+VLOOKUP(FACTURACION[[#This Row],[NIT]],TABLACLIENTE,2,FALSE)</f>
        <v>GASES DE OCCIDENTE S.A. E.S.P. (GDO)</v>
      </c>
      <c r="J7563" s="3" t="s">
        <v>142</v>
      </c>
      <c r="K7563" s="44" t="str">
        <f>+VLOOKUP(FACTURACION[[#This Row],[REFERENCIA]],CODINV,2,FALSE)</f>
        <v>MANGA 3" S300 H5</v>
      </c>
      <c r="L7563" s="44" t="str">
        <f>IF(VLOOKUP(FACTURACION[[#This Row],[REFERENCIA]],CODINV,3,FALSE)=0,"",VLOOKUP(FACTURACION[[#This Row],[REFERENCIA]],CODINV,3,FALSE))</f>
        <v>73404P009</v>
      </c>
      <c r="M7563" s="44" t="str">
        <f>+VLOOKUP(FACTURACION[[#This Row],[REFERENCIA]],CODINV,4,FALSE)</f>
        <v>MANGAS</v>
      </c>
      <c r="N7563" s="44" t="str">
        <f>+VLOOKUP(FACTURACION[[#This Row],[REFERENCIA]],CODINV,5,FALSE)</f>
        <v>HONEYWELL</v>
      </c>
      <c r="O7563" s="3">
        <v>3</v>
      </c>
      <c r="P7563" s="151">
        <v>1183023.0900000001</v>
      </c>
      <c r="Q7563" s="48">
        <f>+FACTURACION[[#This Row],[CANTIDAD]]*FACTURACION[[#This Row],[VR UNITARIO]]/1000</f>
        <v>3549.0692700000004</v>
      </c>
      <c r="R7563" s="44" t="str">
        <f>+VLOOKUP(FACTURACION[[#This Row],[NIT]],TABLACLIENTE,5,FALSE)</f>
        <v>CALI</v>
      </c>
    </row>
    <row r="7564" spans="3:18" ht="15">
      <c r="C7564" s="29">
        <v>2021</v>
      </c>
      <c r="D7564" s="30" t="s">
        <v>702</v>
      </c>
      <c r="E7564" s="30">
        <f>MONTH(FACTURACION[[#This Row],[MES]]&amp;1)</f>
        <v>9</v>
      </c>
      <c r="F7564" s="223">
        <f>DATE(FACTURACION[[#This Row],[AÑO]],FACTURACION[[#This Row],[Mes numero]],1)</f>
        <v>44440</v>
      </c>
      <c r="G7564" s="155" t="s">
        <v>6046</v>
      </c>
      <c r="H7564" s="25">
        <v>800167643</v>
      </c>
      <c r="I7564" s="44" t="str">
        <f>+VLOOKUP(FACTURACION[[#This Row],[NIT]],TABLACLIENTE,2,FALSE)</f>
        <v>GASES DE OCCIDENTE S.A. E.S.P. (GDO)</v>
      </c>
      <c r="J7564" s="3" t="s">
        <v>174</v>
      </c>
      <c r="K7564" s="44" t="str">
        <f>+VLOOKUP(FACTURACION[[#This Row],[REFERENCIA]],CODINV,2,FALSE)</f>
        <v>MANGA 2" S600 V7</v>
      </c>
      <c r="L7564" s="44" t="str">
        <f>IF(VLOOKUP(FACTURACION[[#This Row],[REFERENCIA]],CODINV,3,FALSE)=0,"",VLOOKUP(FACTURACION[[#This Row],[REFERENCIA]],CODINV,3,FALSE))</f>
        <v>73677P011</v>
      </c>
      <c r="M7564" s="44" t="str">
        <f>+VLOOKUP(FACTURACION[[#This Row],[REFERENCIA]],CODINV,4,FALSE)</f>
        <v>MANGAS</v>
      </c>
      <c r="N7564" s="44" t="str">
        <f>+VLOOKUP(FACTURACION[[#This Row],[REFERENCIA]],CODINV,5,FALSE)</f>
        <v>HONEYWELL</v>
      </c>
      <c r="O7564" s="3">
        <v>1</v>
      </c>
      <c r="P7564" s="151">
        <v>1992461.93</v>
      </c>
      <c r="Q7564" s="48">
        <f>+FACTURACION[[#This Row],[CANTIDAD]]*FACTURACION[[#This Row],[VR UNITARIO]]/1000</f>
        <v>1992.4619299999999</v>
      </c>
      <c r="R7564" s="44" t="str">
        <f>+VLOOKUP(FACTURACION[[#This Row],[NIT]],TABLACLIENTE,5,FALSE)</f>
        <v>CALI</v>
      </c>
    </row>
    <row r="7565" spans="3:18" ht="15">
      <c r="C7565" s="29">
        <v>2021</v>
      </c>
      <c r="D7565" s="30" t="s">
        <v>702</v>
      </c>
      <c r="E7565" s="30">
        <f>MONTH(FACTURACION[[#This Row],[MES]]&amp;1)</f>
        <v>9</v>
      </c>
      <c r="F7565" s="223">
        <f>DATE(FACTURACION[[#This Row],[AÑO]],FACTURACION[[#This Row],[Mes numero]],1)</f>
        <v>44440</v>
      </c>
      <c r="G7565" s="155" t="s">
        <v>6046</v>
      </c>
      <c r="H7565" s="25">
        <v>800167643</v>
      </c>
      <c r="I7565" s="44" t="str">
        <f>+VLOOKUP(FACTURACION[[#This Row],[NIT]],TABLACLIENTE,2,FALSE)</f>
        <v>GASES DE OCCIDENTE S.A. E.S.P. (GDO)</v>
      </c>
      <c r="J7565" s="3" t="s">
        <v>5136</v>
      </c>
      <c r="K7565" s="44" t="str">
        <f>+VLOOKUP(FACTURACION[[#This Row],[REFERENCIA]],CODINV,2,FALSE)</f>
        <v>RES 25-150 PSIG AZUL</v>
      </c>
      <c r="L7565" s="44" t="str">
        <f>IF(VLOOKUP(FACTURACION[[#This Row],[REFERENCIA]],CODINV,3,FALSE)=0,"",VLOOKUP(FACTURACION[[#This Row],[REFERENCIA]],CODINV,3,FALSE))</f>
        <v>71411P014</v>
      </c>
      <c r="M7565" s="44" t="str">
        <f>+VLOOKUP(FACTURACION[[#This Row],[REFERENCIA]],CODINV,4,FALSE)</f>
        <v>REPUESTOS Y ACCESORIOS</v>
      </c>
      <c r="N7565" s="44" t="str">
        <f>+VLOOKUP(FACTURACION[[#This Row],[REFERENCIA]],CODINV,5,FALSE)</f>
        <v>HONEYWELL</v>
      </c>
      <c r="O7565" s="3">
        <v>5</v>
      </c>
      <c r="P7565" s="151">
        <v>112071.48</v>
      </c>
      <c r="Q7565" s="48">
        <f>+FACTURACION[[#This Row],[CANTIDAD]]*FACTURACION[[#This Row],[VR UNITARIO]]/1000</f>
        <v>560.35739999999998</v>
      </c>
      <c r="R7565" s="44" t="str">
        <f>+VLOOKUP(FACTURACION[[#This Row],[NIT]],TABLACLIENTE,5,FALSE)</f>
        <v>CALI</v>
      </c>
    </row>
    <row r="7566" spans="3:18" ht="15">
      <c r="C7566" s="29">
        <v>2021</v>
      </c>
      <c r="D7566" s="30" t="s">
        <v>702</v>
      </c>
      <c r="E7566" s="30">
        <f>MONTH(FACTURACION[[#This Row],[MES]]&amp;1)</f>
        <v>9</v>
      </c>
      <c r="F7566" s="223">
        <f>DATE(FACTURACION[[#This Row],[AÑO]],FACTURACION[[#This Row],[Mes numero]],1)</f>
        <v>44440</v>
      </c>
      <c r="G7566" s="155" t="s">
        <v>6046</v>
      </c>
      <c r="H7566" s="25">
        <v>800167643</v>
      </c>
      <c r="I7566" s="44" t="str">
        <f>+VLOOKUP(FACTURACION[[#This Row],[NIT]],TABLACLIENTE,2,FALSE)</f>
        <v>GASES DE OCCIDENTE S.A. E.S.P. (GDO)</v>
      </c>
      <c r="J7566" s="3" t="s">
        <v>5136</v>
      </c>
      <c r="K7566" s="44" t="str">
        <f>+VLOOKUP(FACTURACION[[#This Row],[REFERENCIA]],CODINV,2,FALSE)</f>
        <v>RES 25-150 PSIG AZUL</v>
      </c>
      <c r="L7566" s="44" t="str">
        <f>IF(VLOOKUP(FACTURACION[[#This Row],[REFERENCIA]],CODINV,3,FALSE)=0,"",VLOOKUP(FACTURACION[[#This Row],[REFERENCIA]],CODINV,3,FALSE))</f>
        <v>71411P014</v>
      </c>
      <c r="M7566" s="44" t="str">
        <f>+VLOOKUP(FACTURACION[[#This Row],[REFERENCIA]],CODINV,4,FALSE)</f>
        <v>REPUESTOS Y ACCESORIOS</v>
      </c>
      <c r="N7566" s="44" t="str">
        <f>+VLOOKUP(FACTURACION[[#This Row],[REFERENCIA]],CODINV,5,FALSE)</f>
        <v>HONEYWELL</v>
      </c>
      <c r="O7566" s="3">
        <v>5</v>
      </c>
      <c r="P7566" s="151">
        <v>112071.48</v>
      </c>
      <c r="Q7566" s="48">
        <f>+FACTURACION[[#This Row],[CANTIDAD]]*FACTURACION[[#This Row],[VR UNITARIO]]/1000</f>
        <v>560.35739999999998</v>
      </c>
      <c r="R7566" s="44" t="str">
        <f>+VLOOKUP(FACTURACION[[#This Row],[NIT]],TABLACLIENTE,5,FALSE)</f>
        <v>CALI</v>
      </c>
    </row>
    <row r="7567" spans="3:18" ht="15">
      <c r="C7567" s="29">
        <v>2021</v>
      </c>
      <c r="D7567" s="30" t="s">
        <v>702</v>
      </c>
      <c r="E7567" s="30">
        <f>MONTH(FACTURACION[[#This Row],[MES]]&amp;1)</f>
        <v>9</v>
      </c>
      <c r="F7567" s="223">
        <f>DATE(FACTURACION[[#This Row],[AÑO]],FACTURACION[[#This Row],[Mes numero]],1)</f>
        <v>44440</v>
      </c>
      <c r="G7567" s="155" t="s">
        <v>6046</v>
      </c>
      <c r="H7567" s="25">
        <v>800167643</v>
      </c>
      <c r="I7567" s="44" t="str">
        <f>+VLOOKUP(FACTURACION[[#This Row],[NIT]],TABLACLIENTE,2,FALSE)</f>
        <v>GASES DE OCCIDENTE S.A. E.S.P. (GDO)</v>
      </c>
      <c r="J7567" s="3" t="s">
        <v>1232</v>
      </c>
      <c r="K7567" s="44" t="str">
        <f>+VLOOKUP(FACTURACION[[#This Row],[REFERENCIA]],CODINV,2,FALSE)</f>
        <v>RODAMIENTO 4GT</v>
      </c>
      <c r="L7567" s="44" t="str">
        <f>IF(VLOOKUP(FACTURACION[[#This Row],[REFERENCIA]],CODINV,3,FALSE)=0,"",VLOOKUP(FACTURACION[[#This Row],[REFERENCIA]],CODINV,3,FALSE))</f>
        <v>56085G041</v>
      </c>
      <c r="M7567" s="44" t="str">
        <f>+VLOOKUP(FACTURACION[[#This Row],[REFERENCIA]],CODINV,4,FALSE)</f>
        <v>REPUESTOS Y ACCESORIOS</v>
      </c>
      <c r="N7567" s="44" t="str">
        <f>+VLOOKUP(FACTURACION[[#This Row],[REFERENCIA]],CODINV,5,FALSE)</f>
        <v>HONEYWELL</v>
      </c>
      <c r="O7567" s="3">
        <v>5</v>
      </c>
      <c r="P7567" s="151">
        <v>298844.65000000002</v>
      </c>
      <c r="Q7567" s="48">
        <f>+FACTURACION[[#This Row],[CANTIDAD]]*FACTURACION[[#This Row],[VR UNITARIO]]/1000</f>
        <v>1494.22325</v>
      </c>
      <c r="R7567" s="44" t="str">
        <f>+VLOOKUP(FACTURACION[[#This Row],[NIT]],TABLACLIENTE,5,FALSE)</f>
        <v>CALI</v>
      </c>
    </row>
    <row r="7568" spans="3:18" ht="15">
      <c r="C7568" s="29">
        <v>2021</v>
      </c>
      <c r="D7568" s="30" t="s">
        <v>702</v>
      </c>
      <c r="E7568" s="30">
        <f>MONTH(FACTURACION[[#This Row],[MES]]&amp;1)</f>
        <v>9</v>
      </c>
      <c r="F7568" s="223">
        <f>DATE(FACTURACION[[#This Row],[AÑO]],FACTURACION[[#This Row],[Mes numero]],1)</f>
        <v>44440</v>
      </c>
      <c r="G7568" s="155" t="s">
        <v>6047</v>
      </c>
      <c r="H7568" s="25">
        <v>890208316</v>
      </c>
      <c r="I7568" s="44" t="str">
        <f>+VLOOKUP(FACTURACION[[#This Row],[NIT]],TABLACLIENTE,2,FALSE)</f>
        <v xml:space="preserve">METROGAS DE COLOMBIA S.A. E.S.P.  (METROGAS S.A. E.S.P)
</v>
      </c>
      <c r="J7568" s="3" t="s">
        <v>20</v>
      </c>
      <c r="K7568" s="44" t="str">
        <f>+VLOOKUP(FACTURACION[[#This Row],[REFERENCIA]],CODINV,2,FALSE)</f>
        <v xml:space="preserve">MEDIDOR AC-250 C: 3/4" CON CONECTORES </v>
      </c>
      <c r="L7568" s="44" t="str">
        <f>IF(VLOOKUP(FACTURACION[[#This Row],[REFERENCIA]],CODINV,3,FALSE)=0,"",VLOOKUP(FACTURACION[[#This Row],[REFERENCIA]],CODINV,3,FALSE))</f>
        <v/>
      </c>
      <c r="M7568" s="44" t="str">
        <f>+VLOOKUP(FACTURACION[[#This Row],[REFERENCIA]],CODINV,4,FALSE)</f>
        <v>MEDIDORES</v>
      </c>
      <c r="N7568" s="44" t="str">
        <f>+VLOOKUP(FACTURACION[[#This Row],[REFERENCIA]],CODINV,5,FALSE)</f>
        <v>HONEYWELL</v>
      </c>
      <c r="O7568" s="3">
        <v>55</v>
      </c>
      <c r="P7568" s="151">
        <v>412223</v>
      </c>
      <c r="Q7568" s="48">
        <f>+FACTURACION[[#This Row],[CANTIDAD]]*FACTURACION[[#This Row],[VR UNITARIO]]/1000</f>
        <v>22672.264999999999</v>
      </c>
      <c r="R7568" s="44" t="str">
        <f>+VLOOKUP(FACTURACION[[#This Row],[NIT]],TABLACLIENTE,5,FALSE)</f>
        <v>FLORIDABLANCA</v>
      </c>
    </row>
    <row r="7569" spans="3:18" ht="15">
      <c r="C7569" s="29">
        <v>2021</v>
      </c>
      <c r="D7569" s="30" t="s">
        <v>702</v>
      </c>
      <c r="E7569" s="30">
        <f>MONTH(FACTURACION[[#This Row],[MES]]&amp;1)</f>
        <v>9</v>
      </c>
      <c r="F7569" s="223">
        <f>DATE(FACTURACION[[#This Row],[AÑO]],FACTURACION[[#This Row],[Mes numero]],1)</f>
        <v>44440</v>
      </c>
      <c r="G7569" s="155" t="s">
        <v>6047</v>
      </c>
      <c r="H7569" s="25">
        <v>890208316</v>
      </c>
      <c r="I7569" s="44" t="str">
        <f>+VLOOKUP(FACTURACION[[#This Row],[NIT]],TABLACLIENTE,2,FALSE)</f>
        <v xml:space="preserve">METROGAS DE COLOMBIA S.A. E.S.P.  (METROGAS S.A. E.S.P)
</v>
      </c>
      <c r="J7569" s="3" t="s">
        <v>262</v>
      </c>
      <c r="K7569" s="44" t="str">
        <f>+VLOOKUP(FACTURACION[[#This Row],[REFERENCIA]],CODINV,2,FALSE)</f>
        <v>MEDIDOR AL-425 C:1 1/4" MAOP 25 PSIG</v>
      </c>
      <c r="L7569" s="44" t="str">
        <f>IF(VLOOKUP(FACTURACION[[#This Row],[REFERENCIA]],CODINV,3,FALSE)=0,"",VLOOKUP(FACTURACION[[#This Row],[REFERENCIA]],CODINV,3,FALSE))</f>
        <v/>
      </c>
      <c r="M7569" s="44" t="str">
        <f>+VLOOKUP(FACTURACION[[#This Row],[REFERENCIA]],CODINV,4,FALSE)</f>
        <v>MEDIDORES</v>
      </c>
      <c r="N7569" s="44" t="str">
        <f>+VLOOKUP(FACTURACION[[#This Row],[REFERENCIA]],CODINV,5,FALSE)</f>
        <v>HONEYWELL</v>
      </c>
      <c r="O7569" s="3">
        <v>6</v>
      </c>
      <c r="P7569" s="151">
        <v>729473</v>
      </c>
      <c r="Q7569" s="48">
        <f>+FACTURACION[[#This Row],[CANTIDAD]]*FACTURACION[[#This Row],[VR UNITARIO]]/1000</f>
        <v>4376.8379999999997</v>
      </c>
      <c r="R7569" s="44" t="str">
        <f>+VLOOKUP(FACTURACION[[#This Row],[NIT]],TABLACLIENTE,5,FALSE)</f>
        <v>FLORIDABLANCA</v>
      </c>
    </row>
    <row r="7570" spans="3:18" ht="15">
      <c r="C7570" s="29">
        <v>2021</v>
      </c>
      <c r="D7570" s="30" t="s">
        <v>702</v>
      </c>
      <c r="E7570" s="30">
        <f>MONTH(FACTURACION[[#This Row],[MES]]&amp;1)</f>
        <v>9</v>
      </c>
      <c r="F7570" s="223">
        <f>DATE(FACTURACION[[#This Row],[AÑO]],FACTURACION[[#This Row],[Mes numero]],1)</f>
        <v>44440</v>
      </c>
      <c r="G7570" s="155" t="s">
        <v>6048</v>
      </c>
      <c r="H7570" s="25">
        <v>890208316</v>
      </c>
      <c r="I7570" s="44" t="str">
        <f>+VLOOKUP(FACTURACION[[#This Row],[NIT]],TABLACLIENTE,2,FALSE)</f>
        <v xml:space="preserve">METROGAS DE COLOMBIA S.A. E.S.P.  (METROGAS S.A. E.S.P)
</v>
      </c>
      <c r="J7570" s="3" t="s">
        <v>20</v>
      </c>
      <c r="K7570" s="44" t="str">
        <f>+VLOOKUP(FACTURACION[[#This Row],[REFERENCIA]],CODINV,2,FALSE)</f>
        <v xml:space="preserve">MEDIDOR AC-250 C: 3/4" CON CONECTORES </v>
      </c>
      <c r="L7570" s="44" t="str">
        <f>IF(VLOOKUP(FACTURACION[[#This Row],[REFERENCIA]],CODINV,3,FALSE)=0,"",VLOOKUP(FACTURACION[[#This Row],[REFERENCIA]],CODINV,3,FALSE))</f>
        <v/>
      </c>
      <c r="M7570" s="44" t="str">
        <f>+VLOOKUP(FACTURACION[[#This Row],[REFERENCIA]],CODINV,4,FALSE)</f>
        <v>MEDIDORES</v>
      </c>
      <c r="N7570" s="44" t="str">
        <f>+VLOOKUP(FACTURACION[[#This Row],[REFERENCIA]],CODINV,5,FALSE)</f>
        <v>HONEYWELL</v>
      </c>
      <c r="O7570" s="3">
        <v>10</v>
      </c>
      <c r="P7570" s="151">
        <v>412223</v>
      </c>
      <c r="Q7570" s="48">
        <f>+FACTURACION[[#This Row],[CANTIDAD]]*FACTURACION[[#This Row],[VR UNITARIO]]/1000</f>
        <v>4122.2299999999996</v>
      </c>
      <c r="R7570" s="44" t="str">
        <f>+VLOOKUP(FACTURACION[[#This Row],[NIT]],TABLACLIENTE,5,FALSE)</f>
        <v>FLORIDABLANCA</v>
      </c>
    </row>
    <row r="7571" spans="3:18" ht="15">
      <c r="C7571" s="29">
        <v>2021</v>
      </c>
      <c r="D7571" s="30" t="s">
        <v>702</v>
      </c>
      <c r="E7571" s="30">
        <f>MONTH(FACTURACION[[#This Row],[MES]]&amp;1)</f>
        <v>9</v>
      </c>
      <c r="F7571" s="223">
        <f>DATE(FACTURACION[[#This Row],[AÑO]],FACTURACION[[#This Row],[Mes numero]],1)</f>
        <v>44440</v>
      </c>
      <c r="G7571" s="155" t="s">
        <v>6049</v>
      </c>
      <c r="H7571" s="25">
        <v>860033633</v>
      </c>
      <c r="I7571" s="44" t="str">
        <f>+VLOOKUP(FACTURACION[[#This Row],[NIT]],TABLACLIENTE,2,FALSE)</f>
        <v>RAYOGAS S.A. E.S.P.</v>
      </c>
      <c r="J7571" s="3" t="s">
        <v>56</v>
      </c>
      <c r="K7571" s="44" t="str">
        <f>+VLOOKUP(FACTURACION[[#This Row],[REFERENCIA]],CODINV,2,FALSE)</f>
        <v xml:space="preserve"> VALVULA DE AGUJA DE  1/4"</v>
      </c>
      <c r="L7571" s="44" t="str">
        <f>IF(VLOOKUP(FACTURACION[[#This Row],[REFERENCIA]],CODINV,3,FALSE)=0,"",VLOOKUP(FACTURACION[[#This Row],[REFERENCIA]],CODINV,3,FALSE))</f>
        <v>1224WA</v>
      </c>
      <c r="M7571" s="44" t="str">
        <f>+VLOOKUP(FACTURACION[[#This Row],[REFERENCIA]],CODINV,4,FALSE)</f>
        <v>VÁLVULAS Y MULTIVÁLVULAS</v>
      </c>
      <c r="N7571" s="44" t="str">
        <f>+VLOOKUP(FACTURACION[[#This Row],[REFERENCIA]],CODINV,5,FALSE)</f>
        <v>REGO</v>
      </c>
      <c r="O7571" s="3">
        <v>0</v>
      </c>
      <c r="P7571" s="151">
        <v>393840</v>
      </c>
      <c r="Q7571" s="48">
        <f>+FACTURACION[[#This Row],[CANTIDAD]]*FACTURACION[[#This Row],[VR UNITARIO]]/1000</f>
        <v>0</v>
      </c>
      <c r="R7571" s="44" t="str">
        <f>+VLOOKUP(FACTURACION[[#This Row],[NIT]],TABLACLIENTE,5,FALSE)</f>
        <v>BOGOTÁ D.C.</v>
      </c>
    </row>
    <row r="7572" spans="3:18" ht="15">
      <c r="C7572" s="29">
        <v>2021</v>
      </c>
      <c r="D7572" s="30" t="s">
        <v>702</v>
      </c>
      <c r="E7572" s="30">
        <f>MONTH(FACTURACION[[#This Row],[MES]]&amp;1)</f>
        <v>9</v>
      </c>
      <c r="F7572" s="223">
        <f>DATE(FACTURACION[[#This Row],[AÑO]],FACTURACION[[#This Row],[Mes numero]],1)</f>
        <v>44440</v>
      </c>
      <c r="G7572" s="155" t="s">
        <v>6050</v>
      </c>
      <c r="H7572" s="25">
        <v>830109199</v>
      </c>
      <c r="I7572" s="44" t="str">
        <f>+VLOOKUP(FACTURACION[[#This Row],[NIT]],TABLACLIENTE,2,FALSE)</f>
        <v>ENGINEERING CO (ENGECO LIMITADA)</v>
      </c>
      <c r="J7572" s="3" t="s">
        <v>1064</v>
      </c>
      <c r="K7572" s="44" t="str">
        <f>+VLOOKUP(FACTURACION[[#This Row],[REFERENCIA]],CODINV,2,FALSE)</f>
        <v>REG. 1813C C: 1" R: 6-15" O: 1/2</v>
      </c>
      <c r="L7572" s="44" t="str">
        <f>IF(VLOOKUP(FACTURACION[[#This Row],[REFERENCIA]],CODINV,3,FALSE)=0,"",VLOOKUP(FACTURACION[[#This Row],[REFERENCIA]],CODINV,3,FALSE))</f>
        <v/>
      </c>
      <c r="M7572" s="44" t="str">
        <f>+VLOOKUP(FACTURACION[[#This Row],[REFERENCIA]],CODINV,4,FALSE)</f>
        <v>REGULADORES</v>
      </c>
      <c r="N7572" s="44" t="str">
        <f>+VLOOKUP(FACTURACION[[#This Row],[REFERENCIA]],CODINV,5,FALSE)</f>
        <v>HONEYWELL</v>
      </c>
      <c r="O7572" s="3">
        <v>1</v>
      </c>
      <c r="P7572" s="151">
        <v>194306</v>
      </c>
      <c r="Q7572" s="48">
        <f>+FACTURACION[[#This Row],[CANTIDAD]]*FACTURACION[[#This Row],[VR UNITARIO]]/1000</f>
        <v>194.30600000000001</v>
      </c>
      <c r="R7572" s="44" t="str">
        <f>+VLOOKUP(FACTURACION[[#This Row],[NIT]],TABLACLIENTE,5,FALSE)</f>
        <v>BOGOTÁ D.C.</v>
      </c>
    </row>
    <row r="7573" spans="3:18" ht="15">
      <c r="C7573" s="29">
        <v>2021</v>
      </c>
      <c r="D7573" s="30" t="s">
        <v>702</v>
      </c>
      <c r="E7573" s="30">
        <f>MONTH(FACTURACION[[#This Row],[MES]]&amp;1)</f>
        <v>9</v>
      </c>
      <c r="F7573" s="223">
        <f>DATE(FACTURACION[[#This Row],[AÑO]],FACTURACION[[#This Row],[Mes numero]],1)</f>
        <v>44440</v>
      </c>
      <c r="G7573" s="155" t="s">
        <v>6051</v>
      </c>
      <c r="H7573" s="25">
        <v>890208316</v>
      </c>
      <c r="I7573" s="44" t="str">
        <f>+VLOOKUP(FACTURACION[[#This Row],[NIT]],TABLACLIENTE,2,FALSE)</f>
        <v xml:space="preserve">METROGAS DE COLOMBIA S.A. E.S.P.  (METROGAS S.A. E.S.P)
</v>
      </c>
      <c r="J7573" s="3" t="s">
        <v>20</v>
      </c>
      <c r="K7573" s="44" t="str">
        <f>+VLOOKUP(FACTURACION[[#This Row],[REFERENCIA]],CODINV,2,FALSE)</f>
        <v xml:space="preserve">MEDIDOR AC-250 C: 3/4" CON CONECTORES </v>
      </c>
      <c r="L7573" s="44" t="str">
        <f>IF(VLOOKUP(FACTURACION[[#This Row],[REFERENCIA]],CODINV,3,FALSE)=0,"",VLOOKUP(FACTURACION[[#This Row],[REFERENCIA]],CODINV,3,FALSE))</f>
        <v/>
      </c>
      <c r="M7573" s="44" t="str">
        <f>+VLOOKUP(FACTURACION[[#This Row],[REFERENCIA]],CODINV,4,FALSE)</f>
        <v>MEDIDORES</v>
      </c>
      <c r="N7573" s="44" t="str">
        <f>+VLOOKUP(FACTURACION[[#This Row],[REFERENCIA]],CODINV,5,FALSE)</f>
        <v>HONEYWELL</v>
      </c>
      <c r="O7573" s="3">
        <v>4</v>
      </c>
      <c r="P7573" s="151">
        <v>412223</v>
      </c>
      <c r="Q7573" s="48">
        <f>+FACTURACION[[#This Row],[CANTIDAD]]*FACTURACION[[#This Row],[VR UNITARIO]]/1000</f>
        <v>1648.8920000000001</v>
      </c>
      <c r="R7573" s="44" t="str">
        <f>+VLOOKUP(FACTURACION[[#This Row],[NIT]],TABLACLIENTE,5,FALSE)</f>
        <v>FLORIDABLANCA</v>
      </c>
    </row>
    <row r="7574" spans="3:18" ht="15">
      <c r="C7574" s="29">
        <v>2021</v>
      </c>
      <c r="D7574" s="30" t="s">
        <v>702</v>
      </c>
      <c r="E7574" s="30">
        <f>MONTH(FACTURACION[[#This Row],[MES]]&amp;1)</f>
        <v>9</v>
      </c>
      <c r="F7574" s="223">
        <f>DATE(FACTURACION[[#This Row],[AÑO]],FACTURACION[[#This Row],[Mes numero]],1)</f>
        <v>44440</v>
      </c>
      <c r="G7574" s="155" t="s">
        <v>6052</v>
      </c>
      <c r="H7574" s="25">
        <v>890208316</v>
      </c>
      <c r="I7574" s="44" t="str">
        <f>+VLOOKUP(FACTURACION[[#This Row],[NIT]],TABLACLIENTE,2,FALSE)</f>
        <v xml:space="preserve">METROGAS DE COLOMBIA S.A. E.S.P.  (METROGAS S.A. E.S.P)
</v>
      </c>
      <c r="J7574" s="3" t="s">
        <v>185</v>
      </c>
      <c r="K7574" s="44" t="str">
        <f>+VLOOKUP(FACTURACION[[#This Row],[REFERENCIA]],CODINV,2,FALSE)</f>
        <v>ROLLPIN.</v>
      </c>
      <c r="L7574" s="44" t="str">
        <f>IF(VLOOKUP(FACTURACION[[#This Row],[REFERENCIA]],CODINV,3,FALSE)=0,"",VLOOKUP(FACTURACION[[#This Row],[REFERENCIA]],CODINV,3,FALSE))</f>
        <v>78137P003</v>
      </c>
      <c r="M7574" s="44" t="str">
        <f>+VLOOKUP(FACTURACION[[#This Row],[REFERENCIA]],CODINV,4,FALSE)</f>
        <v>REPUESTOS Y ACCESORIOS</v>
      </c>
      <c r="N7574" s="44" t="str">
        <f>+VLOOKUP(FACTURACION[[#This Row],[REFERENCIA]],CODINV,5,FALSE)</f>
        <v>HONEYWELL</v>
      </c>
      <c r="O7574" s="3">
        <v>3</v>
      </c>
      <c r="P7574" s="151">
        <v>29713.91</v>
      </c>
      <c r="Q7574" s="48">
        <f>+FACTURACION[[#This Row],[CANTIDAD]]*FACTURACION[[#This Row],[VR UNITARIO]]/1000</f>
        <v>89.141729999999995</v>
      </c>
      <c r="R7574" s="44" t="str">
        <f>+VLOOKUP(FACTURACION[[#This Row],[NIT]],TABLACLIENTE,5,FALSE)</f>
        <v>FLORIDABLANCA</v>
      </c>
    </row>
    <row r="7575" spans="3:18" ht="15">
      <c r="C7575" s="29">
        <v>2021</v>
      </c>
      <c r="D7575" s="30" t="s">
        <v>702</v>
      </c>
      <c r="E7575" s="30">
        <f>MONTH(FACTURACION[[#This Row],[MES]]&amp;1)</f>
        <v>9</v>
      </c>
      <c r="F7575" s="223">
        <f>DATE(FACTURACION[[#This Row],[AÑO]],FACTURACION[[#This Row],[Mes numero]],1)</f>
        <v>44440</v>
      </c>
      <c r="G7575" s="155" t="s">
        <v>6052</v>
      </c>
      <c r="H7575" s="25">
        <v>890208316</v>
      </c>
      <c r="I7575" s="44" t="str">
        <f>+VLOOKUP(FACTURACION[[#This Row],[NIT]],TABLACLIENTE,2,FALSE)</f>
        <v xml:space="preserve">METROGAS DE COLOMBIA S.A. E.S.P.  (METROGAS S.A. E.S.P)
</v>
      </c>
      <c r="J7575" s="3" t="s">
        <v>157</v>
      </c>
      <c r="K7575" s="44" t="str">
        <f>+VLOOKUP(FACTURACION[[#This Row],[REFERENCIA]],CODINV,2,FALSE)</f>
        <v>CORE RESTRICTOR</v>
      </c>
      <c r="L7575" s="44" t="str">
        <f>IF(VLOOKUP(FACTURACION[[#This Row],[REFERENCIA]],CODINV,3,FALSE)=0,"",VLOOKUP(FACTURACION[[#This Row],[REFERENCIA]],CODINV,3,FALSE))</f>
        <v>73659P003</v>
      </c>
      <c r="M7575" s="44" t="str">
        <f>+VLOOKUP(FACTURACION[[#This Row],[REFERENCIA]],CODINV,4,FALSE)</f>
        <v>REPUESTOS Y ACCESORIOS</v>
      </c>
      <c r="N7575" s="44" t="str">
        <f>+VLOOKUP(FACTURACION[[#This Row],[REFERENCIA]],CODINV,5,FALSE)</f>
        <v>HONEYWELL</v>
      </c>
      <c r="O7575" s="3">
        <v>5</v>
      </c>
      <c r="P7575" s="151">
        <v>234527.68</v>
      </c>
      <c r="Q7575" s="48">
        <f>+FACTURACION[[#This Row],[CANTIDAD]]*FACTURACION[[#This Row],[VR UNITARIO]]/1000</f>
        <v>1172.6383999999998</v>
      </c>
      <c r="R7575" s="44" t="str">
        <f>+VLOOKUP(FACTURACION[[#This Row],[NIT]],TABLACLIENTE,5,FALSE)</f>
        <v>FLORIDABLANCA</v>
      </c>
    </row>
    <row r="7576" spans="3:18" ht="15">
      <c r="C7576" s="29">
        <v>2021</v>
      </c>
      <c r="D7576" s="30" t="s">
        <v>702</v>
      </c>
      <c r="E7576" s="30">
        <f>MONTH(FACTURACION[[#This Row],[MES]]&amp;1)</f>
        <v>9</v>
      </c>
      <c r="F7576" s="223">
        <f>DATE(FACTURACION[[#This Row],[AÑO]],FACTURACION[[#This Row],[Mes numero]],1)</f>
        <v>44440</v>
      </c>
      <c r="G7576" s="155" t="s">
        <v>6052</v>
      </c>
      <c r="H7576" s="25">
        <v>890208316</v>
      </c>
      <c r="I7576" s="44" t="str">
        <f>+VLOOKUP(FACTURACION[[#This Row],[NIT]],TABLACLIENTE,2,FALSE)</f>
        <v xml:space="preserve">METROGAS DE COLOMBIA S.A. E.S.P.  (METROGAS S.A. E.S.P)
</v>
      </c>
      <c r="J7576" s="3" t="s">
        <v>569</v>
      </c>
      <c r="K7576" s="44" t="str">
        <f>+VLOOKUP(FACTURACION[[#This Row],[REFERENCIA]],CODINV,2,FALSE)</f>
        <v>MANGA 2" S600 H7</v>
      </c>
      <c r="L7576" s="44" t="str">
        <f>IF(VLOOKUP(FACTURACION[[#This Row],[REFERENCIA]],CODINV,3,FALSE)=0,"",VLOOKUP(FACTURACION[[#This Row],[REFERENCIA]],CODINV,3,FALSE))</f>
        <v>73677P001</v>
      </c>
      <c r="M7576" s="44" t="str">
        <f>+VLOOKUP(FACTURACION[[#This Row],[REFERENCIA]],CODINV,4,FALSE)</f>
        <v>MANGAS</v>
      </c>
      <c r="N7576" s="44" t="str">
        <f>+VLOOKUP(FACTURACION[[#This Row],[REFERENCIA]],CODINV,5,FALSE)</f>
        <v>HONEYWELL</v>
      </c>
      <c r="O7576" s="3">
        <v>5</v>
      </c>
      <c r="P7576" s="151">
        <v>568051.19999999995</v>
      </c>
      <c r="Q7576" s="48">
        <f>+FACTURACION[[#This Row],[CANTIDAD]]*FACTURACION[[#This Row],[VR UNITARIO]]/1000</f>
        <v>2840.2559999999999</v>
      </c>
      <c r="R7576" s="44" t="str">
        <f>+VLOOKUP(FACTURACION[[#This Row],[NIT]],TABLACLIENTE,5,FALSE)</f>
        <v>FLORIDABLANCA</v>
      </c>
    </row>
    <row r="7577" spans="3:18" ht="15">
      <c r="C7577" s="29">
        <v>2021</v>
      </c>
      <c r="D7577" s="30" t="s">
        <v>702</v>
      </c>
      <c r="E7577" s="30">
        <f>MONTH(FACTURACION[[#This Row],[MES]]&amp;1)</f>
        <v>9</v>
      </c>
      <c r="F7577" s="223">
        <f>DATE(FACTURACION[[#This Row],[AÑO]],FACTURACION[[#This Row],[Mes numero]],1)</f>
        <v>44440</v>
      </c>
      <c r="G7577" s="155" t="s">
        <v>6053</v>
      </c>
      <c r="H7577" s="25">
        <v>890101691</v>
      </c>
      <c r="I7577" s="44" t="str">
        <f>+VLOOKUP(FACTURACION[[#This Row],[NIT]],TABLACLIENTE,2,FALSE)</f>
        <v>GASES DEL CARIBE S.A.E.S.P. (GASCARIBE S.A E.S.P.)</v>
      </c>
      <c r="J7577" s="3" t="s">
        <v>20</v>
      </c>
      <c r="K7577" s="44" t="str">
        <f>+VLOOKUP(FACTURACION[[#This Row],[REFERENCIA]],CODINV,2,FALSE)</f>
        <v xml:space="preserve">MEDIDOR AC-250 C: 3/4" CON CONECTORES </v>
      </c>
      <c r="L7577" s="44" t="str">
        <f>IF(VLOOKUP(FACTURACION[[#This Row],[REFERENCIA]],CODINV,3,FALSE)=0,"",VLOOKUP(FACTURACION[[#This Row],[REFERENCIA]],CODINV,3,FALSE))</f>
        <v/>
      </c>
      <c r="M7577" s="44" t="str">
        <f>+VLOOKUP(FACTURACION[[#This Row],[REFERENCIA]],CODINV,4,FALSE)</f>
        <v>MEDIDORES</v>
      </c>
      <c r="N7577" s="44" t="str">
        <f>+VLOOKUP(FACTURACION[[#This Row],[REFERENCIA]],CODINV,5,FALSE)</f>
        <v>HONEYWELL</v>
      </c>
      <c r="O7577" s="3">
        <v>50</v>
      </c>
      <c r="P7577" s="151">
        <v>430030</v>
      </c>
      <c r="Q7577" s="48">
        <f>+FACTURACION[[#This Row],[CANTIDAD]]*FACTURACION[[#This Row],[VR UNITARIO]]/1000</f>
        <v>21501.5</v>
      </c>
      <c r="R7577" s="44" t="str">
        <f>+VLOOKUP(FACTURACION[[#This Row],[NIT]],TABLACLIENTE,5,FALSE)</f>
        <v>BARRANQUILLA</v>
      </c>
    </row>
    <row r="7578" spans="3:18" ht="15">
      <c r="C7578" s="29">
        <v>2021</v>
      </c>
      <c r="D7578" s="30" t="s">
        <v>702</v>
      </c>
      <c r="E7578" s="30">
        <f>MONTH(FACTURACION[[#This Row],[MES]]&amp;1)</f>
        <v>9</v>
      </c>
      <c r="F7578" s="223">
        <f>DATE(FACTURACION[[#This Row],[AÑO]],FACTURACION[[#This Row],[Mes numero]],1)</f>
        <v>44440</v>
      </c>
      <c r="G7578" s="155" t="s">
        <v>6054</v>
      </c>
      <c r="H7578" s="25">
        <v>890101691</v>
      </c>
      <c r="I7578" s="44" t="str">
        <f>+VLOOKUP(FACTURACION[[#This Row],[NIT]],TABLACLIENTE,2,FALSE)</f>
        <v>GASES DEL CARIBE S.A.E.S.P. (GASCARIBE S.A E.S.P.)</v>
      </c>
      <c r="J7578" s="3" t="s">
        <v>59</v>
      </c>
      <c r="K7578" s="44" t="str">
        <f>+VLOOKUP(FACTURACION[[#This Row],[REFERENCIA]],CODINV,2,FALSE)</f>
        <v>MEDIDOR AL-1000 C:1 1/2" MAOP 25 PSIG CON CONECTORES</v>
      </c>
      <c r="L7578" s="44" t="str">
        <f>IF(VLOOKUP(FACTURACION[[#This Row],[REFERENCIA]],CODINV,3,FALSE)=0,"",VLOOKUP(FACTURACION[[#This Row],[REFERENCIA]],CODINV,3,FALSE))</f>
        <v/>
      </c>
      <c r="M7578" s="44" t="str">
        <f>+VLOOKUP(FACTURACION[[#This Row],[REFERENCIA]],CODINV,4,FALSE)</f>
        <v>MEDIDORES</v>
      </c>
      <c r="N7578" s="44" t="str">
        <f>+VLOOKUP(FACTURACION[[#This Row],[REFERENCIA]],CODINV,5,FALSE)</f>
        <v>HONEYWELL</v>
      </c>
      <c r="O7578" s="3">
        <v>2</v>
      </c>
      <c r="P7578" s="151">
        <v>3868071</v>
      </c>
      <c r="Q7578" s="48">
        <f>+FACTURACION[[#This Row],[CANTIDAD]]*FACTURACION[[#This Row],[VR UNITARIO]]/1000</f>
        <v>7736.1419999999998</v>
      </c>
      <c r="R7578" s="44" t="str">
        <f>+VLOOKUP(FACTURACION[[#This Row],[NIT]],TABLACLIENTE,5,FALSE)</f>
        <v>BARRANQUILLA</v>
      </c>
    </row>
    <row r="7579" spans="3:18" ht="15">
      <c r="C7579" s="29">
        <v>2021</v>
      </c>
      <c r="D7579" s="30" t="s">
        <v>702</v>
      </c>
      <c r="E7579" s="30">
        <f>MONTH(FACTURACION[[#This Row],[MES]]&amp;1)</f>
        <v>9</v>
      </c>
      <c r="F7579" s="223">
        <f>DATE(FACTURACION[[#This Row],[AÑO]],FACTURACION[[#This Row],[Mes numero]],1)</f>
        <v>44440</v>
      </c>
      <c r="G7579" s="155" t="s">
        <v>6055</v>
      </c>
      <c r="H7579" s="25">
        <v>890501073</v>
      </c>
      <c r="I7579" s="44" t="str">
        <f>+VLOOKUP(FACTURACION[[#This Row],[NIT]],TABLACLIENTE,2,FALSE)</f>
        <v>COMERCIAL INDUSTRIAL NACIONAL S.A. CINSA</v>
      </c>
      <c r="J7579" s="3" t="s">
        <v>56</v>
      </c>
      <c r="K7579" s="44" t="str">
        <f>+VLOOKUP(FACTURACION[[#This Row],[REFERENCIA]],CODINV,2,FALSE)</f>
        <v xml:space="preserve"> VALVULA DE AGUJA DE  1/4"</v>
      </c>
      <c r="L7579" s="44" t="str">
        <f>IF(VLOOKUP(FACTURACION[[#This Row],[REFERENCIA]],CODINV,3,FALSE)=0,"",VLOOKUP(FACTURACION[[#This Row],[REFERENCIA]],CODINV,3,FALSE))</f>
        <v>1224WA</v>
      </c>
      <c r="M7579" s="44" t="str">
        <f>+VLOOKUP(FACTURACION[[#This Row],[REFERENCIA]],CODINV,4,FALSE)</f>
        <v>VÁLVULAS Y MULTIVÁLVULAS</v>
      </c>
      <c r="N7579" s="44" t="str">
        <f>+VLOOKUP(FACTURACION[[#This Row],[REFERENCIA]],CODINV,5,FALSE)</f>
        <v>REGO</v>
      </c>
      <c r="O7579" s="3">
        <v>2</v>
      </c>
      <c r="P7579" s="151">
        <v>96077.51</v>
      </c>
      <c r="Q7579" s="48">
        <f>+FACTURACION[[#This Row],[CANTIDAD]]*FACTURACION[[#This Row],[VR UNITARIO]]/1000</f>
        <v>192.15501999999998</v>
      </c>
      <c r="R7579" s="44" t="str">
        <f>+VLOOKUP(FACTURACION[[#This Row],[NIT]],TABLACLIENTE,5,FALSE)</f>
        <v>CUCUTA</v>
      </c>
    </row>
    <row r="7580" spans="3:18" ht="15">
      <c r="C7580" s="29">
        <v>2021</v>
      </c>
      <c r="D7580" s="30" t="s">
        <v>702</v>
      </c>
      <c r="E7580" s="30">
        <f>MONTH(FACTURACION[[#This Row],[MES]]&amp;1)</f>
        <v>9</v>
      </c>
      <c r="F7580" s="223">
        <f>DATE(FACTURACION[[#This Row],[AÑO]],FACTURACION[[#This Row],[Mes numero]],1)</f>
        <v>44440</v>
      </c>
      <c r="G7580" s="155" t="s">
        <v>6056</v>
      </c>
      <c r="H7580" s="25">
        <v>890501073</v>
      </c>
      <c r="I7580" s="44" t="str">
        <f>+VLOOKUP(FACTURACION[[#This Row],[NIT]],TABLACLIENTE,2,FALSE)</f>
        <v>COMERCIAL INDUSTRIAL NACIONAL S.A. CINSA</v>
      </c>
      <c r="J7580" s="3" t="s">
        <v>74</v>
      </c>
      <c r="K7580" s="44" t="str">
        <f>+VLOOKUP(FACTURACION[[#This Row],[REFERENCIA]],CODINV,2,FALSE)</f>
        <v>VALVULA DE GLOBLO DE 1 1/4" NPT</v>
      </c>
      <c r="L7580" s="44" t="str">
        <f>IF(VLOOKUP(FACTURACION[[#This Row],[REFERENCIA]],CODINV,3,FALSE)=0,"",VLOOKUP(FACTURACION[[#This Row],[REFERENCIA]],CODINV,3,FALSE))</f>
        <v>A7509BP</v>
      </c>
      <c r="M7580" s="44" t="str">
        <f>+VLOOKUP(FACTURACION[[#This Row],[REFERENCIA]],CODINV,4,FALSE)</f>
        <v>VÁLVULAS Y MULTIVÁLVULAS</v>
      </c>
      <c r="N7580" s="44" t="str">
        <f>+VLOOKUP(FACTURACION[[#This Row],[REFERENCIA]],CODINV,5,FALSE)</f>
        <v>REGO</v>
      </c>
      <c r="O7580" s="3">
        <v>2</v>
      </c>
      <c r="P7580" s="151">
        <v>569550.09</v>
      </c>
      <c r="Q7580" s="48">
        <f>+FACTURACION[[#This Row],[CANTIDAD]]*FACTURACION[[#This Row],[VR UNITARIO]]/1000</f>
        <v>1139.1001799999999</v>
      </c>
      <c r="R7580" s="44" t="str">
        <f>+VLOOKUP(FACTURACION[[#This Row],[NIT]],TABLACLIENTE,5,FALSE)</f>
        <v>CUCUTA</v>
      </c>
    </row>
    <row r="7581" spans="3:18" ht="15">
      <c r="C7581" s="29">
        <v>2021</v>
      </c>
      <c r="D7581" s="30" t="s">
        <v>702</v>
      </c>
      <c r="E7581" s="30">
        <f>MONTH(FACTURACION[[#This Row],[MES]]&amp;1)</f>
        <v>9</v>
      </c>
      <c r="F7581" s="223">
        <f>DATE(FACTURACION[[#This Row],[AÑO]],FACTURACION[[#This Row],[Mes numero]],1)</f>
        <v>44440</v>
      </c>
      <c r="G7581" s="155" t="s">
        <v>6056</v>
      </c>
      <c r="H7581" s="25">
        <v>890501073</v>
      </c>
      <c r="I7581" s="44" t="str">
        <f>+VLOOKUP(FACTURACION[[#This Row],[NIT]],TABLACLIENTE,2,FALSE)</f>
        <v>COMERCIAL INDUSTRIAL NACIONAL S.A. CINSA</v>
      </c>
      <c r="J7581" s="3" t="s">
        <v>236</v>
      </c>
      <c r="K7581" s="44" t="str">
        <f>+VLOOKUP(FACTURACION[[#This Row],[REFERENCIA]],CODINV,2,FALSE)</f>
        <v>ADAPTADOR 1 3/4"ACME X 1 1/4" NPT BRONCE</v>
      </c>
      <c r="L7581" s="44" t="str">
        <f>IF(VLOOKUP(FACTURACION[[#This Row],[REFERENCIA]],CODINV,3,FALSE)=0,"",VLOOKUP(FACTURACION[[#This Row],[REFERENCIA]],CODINV,3,FALSE))</f>
        <v>5765F</v>
      </c>
      <c r="M7581" s="44" t="str">
        <f>+VLOOKUP(FACTURACION[[#This Row],[REFERENCIA]],CODINV,4,FALSE)</f>
        <v>REPUESTOS Y ACCESORIOS</v>
      </c>
      <c r="N7581" s="44" t="str">
        <f>+VLOOKUP(FACTURACION[[#This Row],[REFERENCIA]],CODINV,5,FALSE)</f>
        <v>REGO</v>
      </c>
      <c r="O7581" s="3">
        <v>1</v>
      </c>
      <c r="P7581" s="151">
        <v>54560.6</v>
      </c>
      <c r="Q7581" s="48">
        <f>+FACTURACION[[#This Row],[CANTIDAD]]*FACTURACION[[#This Row],[VR UNITARIO]]/1000</f>
        <v>54.560600000000001</v>
      </c>
      <c r="R7581" s="44" t="str">
        <f>+VLOOKUP(FACTURACION[[#This Row],[NIT]],TABLACLIENTE,5,FALSE)</f>
        <v>CUCUTA</v>
      </c>
    </row>
    <row r="7582" spans="3:18" ht="15">
      <c r="C7582" s="29">
        <v>2021</v>
      </c>
      <c r="D7582" s="30" t="s">
        <v>702</v>
      </c>
      <c r="E7582" s="30">
        <f>MONTH(FACTURACION[[#This Row],[MES]]&amp;1)</f>
        <v>9</v>
      </c>
      <c r="F7582" s="223">
        <f>DATE(FACTURACION[[#This Row],[AÑO]],FACTURACION[[#This Row],[Mes numero]],1)</f>
        <v>44440</v>
      </c>
      <c r="G7582" s="155" t="s">
        <v>6056</v>
      </c>
      <c r="H7582" s="25">
        <v>890501073</v>
      </c>
      <c r="I7582" s="44" t="str">
        <f>+VLOOKUP(FACTURACION[[#This Row],[NIT]],TABLACLIENTE,2,FALSE)</f>
        <v>COMERCIAL INDUSTRIAL NACIONAL S.A. CINSA</v>
      </c>
      <c r="J7582" s="3" t="s">
        <v>106</v>
      </c>
      <c r="K7582" s="44" t="str">
        <f>+VLOOKUP(FACTURACION[[#This Row],[REFERENCIA]],CODINV,2,FALSE)</f>
        <v>MULTIVALVE / MULTIVALVULA 3/4"</v>
      </c>
      <c r="L7582" s="44" t="str">
        <f>IF(VLOOKUP(FACTURACION[[#This Row],[REFERENCIA]],CODINV,3,FALSE)=0,"",VLOOKUP(FACTURACION[[#This Row],[REFERENCIA]],CODINV,3,FALSE))</f>
        <v>7556R12.0</v>
      </c>
      <c r="M7582" s="44" t="str">
        <f>+VLOOKUP(FACTURACION[[#This Row],[REFERENCIA]],CODINV,4,FALSE)</f>
        <v>VÁLVULAS Y MULTIVÁLVULAS</v>
      </c>
      <c r="N7582" s="44" t="str">
        <f>+VLOOKUP(FACTURACION[[#This Row],[REFERENCIA]],CODINV,5,FALSE)</f>
        <v>REGO</v>
      </c>
      <c r="O7582" s="3">
        <v>2</v>
      </c>
      <c r="P7582" s="151">
        <v>185338.26</v>
      </c>
      <c r="Q7582" s="48">
        <f>+FACTURACION[[#This Row],[CANTIDAD]]*FACTURACION[[#This Row],[VR UNITARIO]]/1000</f>
        <v>370.67652000000004</v>
      </c>
      <c r="R7582" s="44" t="str">
        <f>+VLOOKUP(FACTURACION[[#This Row],[NIT]],TABLACLIENTE,5,FALSE)</f>
        <v>CUCUTA</v>
      </c>
    </row>
    <row r="7583" spans="3:18" ht="15">
      <c r="C7583" s="29">
        <v>2021</v>
      </c>
      <c r="D7583" s="30" t="s">
        <v>702</v>
      </c>
      <c r="E7583" s="30">
        <f>MONTH(FACTURACION[[#This Row],[MES]]&amp;1)</f>
        <v>9</v>
      </c>
      <c r="F7583" s="223">
        <f>DATE(FACTURACION[[#This Row],[AÑO]],FACTURACION[[#This Row],[Mes numero]],1)</f>
        <v>44440</v>
      </c>
      <c r="G7583" s="155" t="s">
        <v>6056</v>
      </c>
      <c r="H7583" s="25">
        <v>890501073</v>
      </c>
      <c r="I7583" s="44" t="str">
        <f>+VLOOKUP(FACTURACION[[#This Row],[NIT]],TABLACLIENTE,2,FALSE)</f>
        <v>COMERCIAL INDUSTRIAL NACIONAL S.A. CINSA</v>
      </c>
      <c r="J7583" s="3" t="s">
        <v>93</v>
      </c>
      <c r="K7583" s="44" t="str">
        <f>+VLOOKUP(FACTURACION[[#This Row],[REFERENCIA]],CODINV,2,FALSE)</f>
        <v>VALVULA DE GLOBO 2"</v>
      </c>
      <c r="L7583" s="44" t="str">
        <f>IF(VLOOKUP(FACTURACION[[#This Row],[REFERENCIA]],CODINV,3,FALSE)=0,"",VLOOKUP(FACTURACION[[#This Row],[REFERENCIA]],CODINV,3,FALSE))</f>
        <v>A7513AP</v>
      </c>
      <c r="M7583" s="44" t="str">
        <f>+VLOOKUP(FACTURACION[[#This Row],[REFERENCIA]],CODINV,4,FALSE)</f>
        <v>VÁLVULAS Y MULTIVÁLVULAS</v>
      </c>
      <c r="N7583" s="44" t="str">
        <f>+VLOOKUP(FACTURACION[[#This Row],[REFERENCIA]],CODINV,5,FALSE)</f>
        <v>REGO</v>
      </c>
      <c r="O7583" s="3">
        <v>7</v>
      </c>
      <c r="P7583" s="151">
        <v>828017.09</v>
      </c>
      <c r="Q7583" s="48">
        <f>+FACTURACION[[#This Row],[CANTIDAD]]*FACTURACION[[#This Row],[VR UNITARIO]]/1000</f>
        <v>5796.1196300000001</v>
      </c>
      <c r="R7583" s="44" t="str">
        <f>+VLOOKUP(FACTURACION[[#This Row],[NIT]],TABLACLIENTE,5,FALSE)</f>
        <v>CUCUTA</v>
      </c>
    </row>
    <row r="7584" spans="3:18" ht="15">
      <c r="C7584" s="29">
        <v>2021</v>
      </c>
      <c r="D7584" s="30" t="s">
        <v>702</v>
      </c>
      <c r="E7584" s="30">
        <f>MONTH(FACTURACION[[#This Row],[MES]]&amp;1)</f>
        <v>9</v>
      </c>
      <c r="F7584" s="223">
        <f>DATE(FACTURACION[[#This Row],[AÑO]],FACTURACION[[#This Row],[Mes numero]],1)</f>
        <v>44440</v>
      </c>
      <c r="G7584" s="155" t="s">
        <v>6057</v>
      </c>
      <c r="H7584" s="25">
        <v>832001034</v>
      </c>
      <c r="I7584" s="44" t="str">
        <f>+VLOOKUP(FACTURACION[[#This Row],[NIT]],TABLACLIENTE,2,FALSE)</f>
        <v>METALMECANICA MENDEZ SAS</v>
      </c>
      <c r="J7584" s="3" t="s">
        <v>69</v>
      </c>
      <c r="K7584" s="44" t="str">
        <f>+VLOOKUP(FACTURACION[[#This Row],[REFERENCIA]],CODINV,2,FALSE)</f>
        <v>DIP TUBE 48"</v>
      </c>
      <c r="L7584" s="44" t="str">
        <f>IF(VLOOKUP(FACTURACION[[#This Row],[REFERENCIA]],CODINV,3,FALSE)=0,"",VLOOKUP(FACTURACION[[#This Row],[REFERENCIA]],CODINV,3,FALSE))</f>
        <v/>
      </c>
      <c r="M7584" s="44" t="str">
        <f>+VLOOKUP(FACTURACION[[#This Row],[REFERENCIA]],CODINV,4,FALSE)</f>
        <v>REPUESTOS Y ACCESORIOS</v>
      </c>
      <c r="N7584" s="44" t="str">
        <f>+VLOOKUP(FACTURACION[[#This Row],[REFERENCIA]],CODINV,5,FALSE)</f>
        <v>REGO</v>
      </c>
      <c r="O7584" s="3">
        <v>0</v>
      </c>
      <c r="P7584" s="151">
        <v>216831.66</v>
      </c>
      <c r="Q7584" s="48">
        <f>+FACTURACION[[#This Row],[CANTIDAD]]*FACTURACION[[#This Row],[VR UNITARIO]]/1000</f>
        <v>0</v>
      </c>
      <c r="R7584" s="44" t="str">
        <f>+VLOOKUP(FACTURACION[[#This Row],[NIT]],TABLACLIENTE,5,FALSE)</f>
        <v>SIBATE</v>
      </c>
    </row>
    <row r="7585" spans="3:18" ht="15">
      <c r="C7585" s="29">
        <v>2021</v>
      </c>
      <c r="D7585" s="30" t="s">
        <v>702</v>
      </c>
      <c r="E7585" s="30">
        <f>MONTH(FACTURACION[[#This Row],[MES]]&amp;1)</f>
        <v>9</v>
      </c>
      <c r="F7585" s="223">
        <f>DATE(FACTURACION[[#This Row],[AÑO]],FACTURACION[[#This Row],[Mes numero]],1)</f>
        <v>44440</v>
      </c>
      <c r="G7585" s="155" t="s">
        <v>6057</v>
      </c>
      <c r="H7585" s="25">
        <v>832001034</v>
      </c>
      <c r="I7585" s="44" t="str">
        <f>+VLOOKUP(FACTURACION[[#This Row],[NIT]],TABLACLIENTE,2,FALSE)</f>
        <v>METALMECANICA MENDEZ SAS</v>
      </c>
      <c r="J7585" s="3" t="s">
        <v>317</v>
      </c>
      <c r="K7585" s="44" t="str">
        <f>+VLOOKUP(FACTURACION[[#This Row],[REFERENCIA]],CODINV,2,FALSE)</f>
        <v>DIAL ROTOGAGE</v>
      </c>
      <c r="L7585" s="44" t="str">
        <f>IF(VLOOKUP(FACTURACION[[#This Row],[REFERENCIA]],CODINV,3,FALSE)=0,"",VLOOKUP(FACTURACION[[#This Row],[REFERENCIA]],CODINV,3,FALSE))</f>
        <v>A909118LX</v>
      </c>
      <c r="M7585" s="44" t="str">
        <f>+VLOOKUP(FACTURACION[[#This Row],[REFERENCIA]],CODINV,4,FALSE)</f>
        <v>REPUESTOS Y ACCESORIOS</v>
      </c>
      <c r="N7585" s="44" t="str">
        <f>+VLOOKUP(FACTURACION[[#This Row],[REFERENCIA]],CODINV,5,FALSE)</f>
        <v>REGO</v>
      </c>
      <c r="O7585" s="3">
        <v>0</v>
      </c>
      <c r="P7585" s="151">
        <v>77208.39</v>
      </c>
      <c r="Q7585" s="48">
        <f>+FACTURACION[[#This Row],[CANTIDAD]]*FACTURACION[[#This Row],[VR UNITARIO]]/1000</f>
        <v>0</v>
      </c>
      <c r="R7585" s="44" t="str">
        <f>+VLOOKUP(FACTURACION[[#This Row],[NIT]],TABLACLIENTE,5,FALSE)</f>
        <v>SIBATE</v>
      </c>
    </row>
    <row r="7586" spans="3:18" ht="15">
      <c r="C7586" s="29">
        <v>2021</v>
      </c>
      <c r="D7586" s="30" t="s">
        <v>702</v>
      </c>
      <c r="E7586" s="30">
        <f>MONTH(FACTURACION[[#This Row],[MES]]&amp;1)</f>
        <v>9</v>
      </c>
      <c r="F7586" s="223">
        <f>DATE(FACTURACION[[#This Row],[AÑO]],FACTURACION[[#This Row],[Mes numero]],1)</f>
        <v>44440</v>
      </c>
      <c r="G7586" s="155" t="s">
        <v>6057</v>
      </c>
      <c r="H7586" s="25">
        <v>832001034</v>
      </c>
      <c r="I7586" s="44" t="str">
        <f>+VLOOKUP(FACTURACION[[#This Row],[NIT]],TABLACLIENTE,2,FALSE)</f>
        <v>METALMECANICA MENDEZ SAS</v>
      </c>
      <c r="J7586" s="3" t="s">
        <v>5873</v>
      </c>
      <c r="K7586" s="44" t="str">
        <f>+VLOOKUP(FACTURACION[[#This Row],[REFERENCIA]],CODINV,2,FALSE)</f>
        <v>VLV INTERNA ROSCADA 2" 250GPM</v>
      </c>
      <c r="L7586" s="44" t="str">
        <f>IF(VLOOKUP(FACTURACION[[#This Row],[REFERENCIA]],CODINV,3,FALSE)=0,"",VLOOKUP(FACTURACION[[#This Row],[REFERENCIA]],CODINV,3,FALSE))</f>
        <v>A3212R250</v>
      </c>
      <c r="M7586" s="44" t="str">
        <f>+VLOOKUP(FACTURACION[[#This Row],[REFERENCIA]],CODINV,4,FALSE)</f>
        <v>VÁLVULAS Y MULTIVÁLVULAS</v>
      </c>
      <c r="N7586" s="44" t="str">
        <f>+VLOOKUP(FACTURACION[[#This Row],[REFERENCIA]],CODINV,5,FALSE)</f>
        <v>REGO</v>
      </c>
      <c r="O7586" s="3">
        <v>0</v>
      </c>
      <c r="P7586" s="151">
        <v>2606593.37</v>
      </c>
      <c r="Q7586" s="48">
        <f>+FACTURACION[[#This Row],[CANTIDAD]]*FACTURACION[[#This Row],[VR UNITARIO]]/1000</f>
        <v>0</v>
      </c>
      <c r="R7586" s="44" t="str">
        <f>+VLOOKUP(FACTURACION[[#This Row],[NIT]],TABLACLIENTE,5,FALSE)</f>
        <v>SIBATE</v>
      </c>
    </row>
    <row r="7587" spans="3:18" ht="15">
      <c r="C7587" s="29">
        <v>2021</v>
      </c>
      <c r="D7587" s="30" t="s">
        <v>702</v>
      </c>
      <c r="E7587" s="30">
        <f>MONTH(FACTURACION[[#This Row],[MES]]&amp;1)</f>
        <v>9</v>
      </c>
      <c r="F7587" s="223">
        <f>DATE(FACTURACION[[#This Row],[AÑO]],FACTURACION[[#This Row],[Mes numero]],1)</f>
        <v>44440</v>
      </c>
      <c r="G7587" s="155" t="s">
        <v>6057</v>
      </c>
      <c r="H7587" s="25">
        <v>832001034</v>
      </c>
      <c r="I7587" s="44" t="str">
        <f>+VLOOKUP(FACTURACION[[#This Row],[NIT]],TABLACLIENTE,2,FALSE)</f>
        <v>METALMECANICA MENDEZ SAS</v>
      </c>
      <c r="J7587" s="3" t="s">
        <v>5138</v>
      </c>
      <c r="K7587" s="44" t="str">
        <f>+VLOOKUP(FACTURACION[[#This Row],[REFERENCIA]],CODINV,2,FALSE)</f>
        <v>VALVULA ESV 1 1/4</v>
      </c>
      <c r="L7587" s="44" t="str">
        <f>IF(VLOOKUP(FACTURACION[[#This Row],[REFERENCIA]],CODINV,3,FALSE)=0,"",VLOOKUP(FACTURACION[[#This Row],[REFERENCIA]],CODINV,3,FALSE))</f>
        <v>3165CT</v>
      </c>
      <c r="M7587" s="44" t="str">
        <f>+VLOOKUP(FACTURACION[[#This Row],[REFERENCIA]],CODINV,4,FALSE)</f>
        <v>VÁLVULAS Y MULTIVÁLVULAS</v>
      </c>
      <c r="N7587" s="44" t="str">
        <f>+VLOOKUP(FACTURACION[[#This Row],[REFERENCIA]],CODINV,5,FALSE)</f>
        <v>REGO</v>
      </c>
      <c r="O7587" s="3">
        <v>0</v>
      </c>
      <c r="P7587" s="151">
        <v>7511.14</v>
      </c>
      <c r="Q7587" s="48">
        <f>+FACTURACION[[#This Row],[CANTIDAD]]*FACTURACION[[#This Row],[VR UNITARIO]]/1000</f>
        <v>0</v>
      </c>
      <c r="R7587" s="44" t="str">
        <f>+VLOOKUP(FACTURACION[[#This Row],[NIT]],TABLACLIENTE,5,FALSE)</f>
        <v>SIBATE</v>
      </c>
    </row>
    <row r="7588" spans="3:18" ht="15">
      <c r="C7588" s="29">
        <v>2021</v>
      </c>
      <c r="D7588" s="30" t="s">
        <v>702</v>
      </c>
      <c r="E7588" s="30">
        <f>MONTH(FACTURACION[[#This Row],[MES]]&amp;1)</f>
        <v>9</v>
      </c>
      <c r="F7588" s="223">
        <f>DATE(FACTURACION[[#This Row],[AÑO]],FACTURACION[[#This Row],[Mes numero]],1)</f>
        <v>44440</v>
      </c>
      <c r="G7588" s="155" t="s">
        <v>6057</v>
      </c>
      <c r="H7588" s="25">
        <v>832001034</v>
      </c>
      <c r="I7588" s="44" t="str">
        <f>+VLOOKUP(FACTURACION[[#This Row],[NIT]],TABLACLIENTE,2,FALSE)</f>
        <v>METALMECANICA MENDEZ SAS</v>
      </c>
      <c r="J7588" s="3" t="s">
        <v>56</v>
      </c>
      <c r="K7588" s="44" t="str">
        <f>+VLOOKUP(FACTURACION[[#This Row],[REFERENCIA]],CODINV,2,FALSE)</f>
        <v xml:space="preserve"> VALVULA DE AGUJA DE  1/4"</v>
      </c>
      <c r="L7588" s="44" t="str">
        <f>IF(VLOOKUP(FACTURACION[[#This Row],[REFERENCIA]],CODINV,3,FALSE)=0,"",VLOOKUP(FACTURACION[[#This Row],[REFERENCIA]],CODINV,3,FALSE))</f>
        <v>1224WA</v>
      </c>
      <c r="M7588" s="44" t="str">
        <f>+VLOOKUP(FACTURACION[[#This Row],[REFERENCIA]],CODINV,4,FALSE)</f>
        <v>VÁLVULAS Y MULTIVÁLVULAS</v>
      </c>
      <c r="N7588" s="44" t="str">
        <f>+VLOOKUP(FACTURACION[[#This Row],[REFERENCIA]],CODINV,5,FALSE)</f>
        <v>REGO</v>
      </c>
      <c r="O7588" s="3">
        <v>0</v>
      </c>
      <c r="P7588" s="151">
        <v>92154.41</v>
      </c>
      <c r="Q7588" s="48">
        <f>+FACTURACION[[#This Row],[CANTIDAD]]*FACTURACION[[#This Row],[VR UNITARIO]]/1000</f>
        <v>0</v>
      </c>
      <c r="R7588" s="44" t="str">
        <f>+VLOOKUP(FACTURACION[[#This Row],[NIT]],TABLACLIENTE,5,FALSE)</f>
        <v>SIBATE</v>
      </c>
    </row>
    <row r="7589" spans="3:18" ht="15">
      <c r="C7589" s="29">
        <v>2021</v>
      </c>
      <c r="D7589" s="30" t="s">
        <v>702</v>
      </c>
      <c r="E7589" s="30">
        <f>MONTH(FACTURACION[[#This Row],[MES]]&amp;1)</f>
        <v>9</v>
      </c>
      <c r="F7589" s="223">
        <f>DATE(FACTURACION[[#This Row],[AÑO]],FACTURACION[[#This Row],[Mes numero]],1)</f>
        <v>44440</v>
      </c>
      <c r="G7589" s="155" t="s">
        <v>6057</v>
      </c>
      <c r="H7589" s="25">
        <v>832001034</v>
      </c>
      <c r="I7589" s="44" t="str">
        <f>+VLOOKUP(FACTURACION[[#This Row],[NIT]],TABLACLIENTE,2,FALSE)</f>
        <v>METALMECANICA MENDEZ SAS</v>
      </c>
      <c r="J7589" s="3" t="s">
        <v>794</v>
      </c>
      <c r="K7589" s="44" t="str">
        <f>+VLOOKUP(FACTURACION[[#This Row],[REFERENCIA]],CODINV,2,FALSE)</f>
        <v>VALVULA GLOBO 3" ANILLO V NPTF</v>
      </c>
      <c r="L7589" s="44" t="str">
        <f>IF(VLOOKUP(FACTURACION[[#This Row],[REFERENCIA]],CODINV,3,FALSE)=0,"",VLOOKUP(FACTURACION[[#This Row],[REFERENCIA]],CODINV,3,FALSE))</f>
        <v>A7517AP</v>
      </c>
      <c r="M7589" s="44" t="str">
        <f>+VLOOKUP(FACTURACION[[#This Row],[REFERENCIA]],CODINV,4,FALSE)</f>
        <v>VÁLVULAS Y MULTIVÁLVULAS</v>
      </c>
      <c r="N7589" s="44" t="str">
        <f>+VLOOKUP(FACTURACION[[#This Row],[REFERENCIA]],CODINV,5,FALSE)</f>
        <v>REGO</v>
      </c>
      <c r="O7589" s="3">
        <v>0</v>
      </c>
      <c r="P7589" s="151">
        <v>3197952.45</v>
      </c>
      <c r="Q7589" s="48">
        <f>+FACTURACION[[#This Row],[CANTIDAD]]*FACTURACION[[#This Row],[VR UNITARIO]]/1000</f>
        <v>0</v>
      </c>
      <c r="R7589" s="44" t="str">
        <f>+VLOOKUP(FACTURACION[[#This Row],[NIT]],TABLACLIENTE,5,FALSE)</f>
        <v>SIBATE</v>
      </c>
    </row>
    <row r="7590" spans="3:18" ht="15">
      <c r="C7590" s="29">
        <v>2021</v>
      </c>
      <c r="D7590" s="30" t="s">
        <v>702</v>
      </c>
      <c r="E7590" s="30">
        <f>MONTH(FACTURACION[[#This Row],[MES]]&amp;1)</f>
        <v>9</v>
      </c>
      <c r="F7590" s="223">
        <f>DATE(FACTURACION[[#This Row],[AÑO]],FACTURACION[[#This Row],[Mes numero]],1)</f>
        <v>44440</v>
      </c>
      <c r="G7590" s="155" t="s">
        <v>6057</v>
      </c>
      <c r="H7590" s="25">
        <v>832001034</v>
      </c>
      <c r="I7590" s="44" t="str">
        <f>+VLOOKUP(FACTURACION[[#This Row],[NIT]],TABLACLIENTE,2,FALSE)</f>
        <v>METALMECANICA MENDEZ SAS</v>
      </c>
      <c r="J7590" s="3" t="s">
        <v>42</v>
      </c>
      <c r="K7590" s="44" t="str">
        <f>+VLOOKUP(FACTURACION[[#This Row],[REFERENCIA]],CODINV,2,FALSE)</f>
        <v>ADAPTADOR 1 1/4" NPT X 1 3/4" ACME</v>
      </c>
      <c r="L7590" s="44" t="str">
        <f>IF(VLOOKUP(FACTURACION[[#This Row],[REFERENCIA]],CODINV,3,FALSE)=0,"",VLOOKUP(FACTURACION[[#This Row],[REFERENCIA]],CODINV,3,FALSE))</f>
        <v>RE-H-5767F</v>
      </c>
      <c r="M7590" s="44" t="str">
        <f>+VLOOKUP(FACTURACION[[#This Row],[REFERENCIA]],CODINV,4,FALSE)</f>
        <v>REPUESTOS Y ACCESORIOS</v>
      </c>
      <c r="N7590" s="44" t="str">
        <f>+VLOOKUP(FACTURACION[[#This Row],[REFERENCIA]],CODINV,5,FALSE)</f>
        <v>REGO</v>
      </c>
      <c r="O7590" s="3">
        <v>0</v>
      </c>
      <c r="P7590" s="151">
        <v>52044.17</v>
      </c>
      <c r="Q7590" s="48">
        <f>+FACTURACION[[#This Row],[CANTIDAD]]*FACTURACION[[#This Row],[VR UNITARIO]]/1000</f>
        <v>0</v>
      </c>
      <c r="R7590" s="44" t="str">
        <f>+VLOOKUP(FACTURACION[[#This Row],[NIT]],TABLACLIENTE,5,FALSE)</f>
        <v>SIBATE</v>
      </c>
    </row>
    <row r="7591" spans="3:18" ht="15">
      <c r="C7591" s="29">
        <v>2021</v>
      </c>
      <c r="D7591" s="30" t="s">
        <v>702</v>
      </c>
      <c r="E7591" s="30">
        <f>MONTH(FACTURACION[[#This Row],[MES]]&amp;1)</f>
        <v>9</v>
      </c>
      <c r="F7591" s="223">
        <f>DATE(FACTURACION[[#This Row],[AÑO]],FACTURACION[[#This Row],[Mes numero]],1)</f>
        <v>44440</v>
      </c>
      <c r="G7591" s="155" t="s">
        <v>6058</v>
      </c>
      <c r="H7591" s="25">
        <v>890101691</v>
      </c>
      <c r="I7591" s="44" t="str">
        <f>+VLOOKUP(FACTURACION[[#This Row],[NIT]],TABLACLIENTE,2,FALSE)</f>
        <v>GASES DEL CARIBE S.A.E.S.P. (GASCARIBE S.A E.S.P.)</v>
      </c>
      <c r="J7591" s="3" t="s">
        <v>28</v>
      </c>
      <c r="K7591" s="44" t="str">
        <f>+VLOOKUP(FACTURACION[[#This Row],[REFERENCIA]],CODINV,2,FALSE)</f>
        <v>REGULADOR SR 113 3/4 R: 7-12 O:1/4</v>
      </c>
      <c r="L7591" s="44" t="str">
        <f>IF(VLOOKUP(FACTURACION[[#This Row],[REFERENCIA]],CODINV,3,FALSE)=0,"",VLOOKUP(FACTURACION[[#This Row],[REFERENCIA]],CODINV,3,FALSE))</f>
        <v/>
      </c>
      <c r="M7591" s="44" t="str">
        <f>+VLOOKUP(FACTURACION[[#This Row],[REFERENCIA]],CODINV,4,FALSE)</f>
        <v>REGULADORES</v>
      </c>
      <c r="N7591" s="44" t="str">
        <f>+VLOOKUP(FACTURACION[[#This Row],[REFERENCIA]],CODINV,5,FALSE)</f>
        <v>HONEYWELL</v>
      </c>
      <c r="O7591" s="3">
        <v>150</v>
      </c>
      <c r="P7591" s="151">
        <v>119854</v>
      </c>
      <c r="Q7591" s="48">
        <f>+FACTURACION[[#This Row],[CANTIDAD]]*FACTURACION[[#This Row],[VR UNITARIO]]/1000</f>
        <v>17978.099999999999</v>
      </c>
      <c r="R7591" s="44" t="str">
        <f>+VLOOKUP(FACTURACION[[#This Row],[NIT]],TABLACLIENTE,5,FALSE)</f>
        <v>BARRANQUILLA</v>
      </c>
    </row>
    <row r="7592" spans="3:18" ht="15">
      <c r="C7592" s="29">
        <v>2021</v>
      </c>
      <c r="D7592" s="30" t="s">
        <v>702</v>
      </c>
      <c r="E7592" s="30">
        <f>MONTH(FACTURACION[[#This Row],[MES]]&amp;1)</f>
        <v>9</v>
      </c>
      <c r="F7592" s="223">
        <f>DATE(FACTURACION[[#This Row],[AÑO]],FACTURACION[[#This Row],[Mes numero]],1)</f>
        <v>44440</v>
      </c>
      <c r="G7592" s="155" t="s">
        <v>6058</v>
      </c>
      <c r="H7592" s="25">
        <v>890101691</v>
      </c>
      <c r="I7592" s="44" t="str">
        <f>+VLOOKUP(FACTURACION[[#This Row],[NIT]],TABLACLIENTE,2,FALSE)</f>
        <v>GASES DEL CARIBE S.A.E.S.P. (GASCARIBE S.A E.S.P.)</v>
      </c>
      <c r="J7592" s="3" t="s">
        <v>198</v>
      </c>
      <c r="K7592" s="44" t="str">
        <f>+VLOOKUP(FACTURACION[[#This Row],[REFERENCIA]],CODINV,2,FALSE)</f>
        <v>REG. 1813C-HC C. 1 1/4" R: 6-15" O: 1/2</v>
      </c>
      <c r="L7592" s="44" t="str">
        <f>IF(VLOOKUP(FACTURACION[[#This Row],[REFERENCIA]],CODINV,3,FALSE)=0,"",VLOOKUP(FACTURACION[[#This Row],[REFERENCIA]],CODINV,3,FALSE))</f>
        <v/>
      </c>
      <c r="M7592" s="44" t="str">
        <f>+VLOOKUP(FACTURACION[[#This Row],[REFERENCIA]],CODINV,4,FALSE)</f>
        <v>REGULADORES</v>
      </c>
      <c r="N7592" s="44" t="str">
        <f>+VLOOKUP(FACTURACION[[#This Row],[REFERENCIA]],CODINV,5,FALSE)</f>
        <v>HONEYWELL</v>
      </c>
      <c r="O7592" s="3">
        <v>160</v>
      </c>
      <c r="P7592" s="151">
        <v>155797</v>
      </c>
      <c r="Q7592" s="48">
        <f>+FACTURACION[[#This Row],[CANTIDAD]]*FACTURACION[[#This Row],[VR UNITARIO]]/1000</f>
        <v>24927.52</v>
      </c>
      <c r="R7592" s="44" t="str">
        <f>+VLOOKUP(FACTURACION[[#This Row],[NIT]],TABLACLIENTE,5,FALSE)</f>
        <v>BARRANQUILLA</v>
      </c>
    </row>
    <row r="7593" spans="3:18" ht="15">
      <c r="C7593" s="29">
        <v>2021</v>
      </c>
      <c r="D7593" s="30" t="s">
        <v>702</v>
      </c>
      <c r="E7593" s="30">
        <f>MONTH(FACTURACION[[#This Row],[MES]]&amp;1)</f>
        <v>9</v>
      </c>
      <c r="F7593" s="223">
        <f>DATE(FACTURACION[[#This Row],[AÑO]],FACTURACION[[#This Row],[Mes numero]],1)</f>
        <v>44440</v>
      </c>
      <c r="G7593" s="155" t="s">
        <v>6059</v>
      </c>
      <c r="H7593" s="25">
        <v>890101691</v>
      </c>
      <c r="I7593" s="44" t="str">
        <f>+VLOOKUP(FACTURACION[[#This Row],[NIT]],TABLACLIENTE,2,FALSE)</f>
        <v>GASES DEL CARIBE S.A.E.S.P. (GASCARIBE S.A E.S.P.)</v>
      </c>
      <c r="J7593" s="3" t="s">
        <v>909</v>
      </c>
      <c r="K7593" s="44" t="str">
        <f>+VLOOKUP(FACTURACION[[#This Row],[REFERENCIA]],CODINV,2,FALSE)</f>
        <v>REGULADOR 1804PFM C: 2" O: 7/8 R: 2-30</v>
      </c>
      <c r="L7593" s="44" t="str">
        <f>IF(VLOOKUP(FACTURACION[[#This Row],[REFERENCIA]],CODINV,3,FALSE)=0,"",VLOOKUP(FACTURACION[[#This Row],[REFERENCIA]],CODINV,3,FALSE))</f>
        <v>RMQN2ABF1021A20</v>
      </c>
      <c r="M7593" s="44" t="str">
        <f>+VLOOKUP(FACTURACION[[#This Row],[REFERENCIA]],CODINV,4,FALSE)</f>
        <v>REGULADORES</v>
      </c>
      <c r="N7593" s="44" t="str">
        <f>+VLOOKUP(FACTURACION[[#This Row],[REFERENCIA]],CODINV,5,FALSE)</f>
        <v>HONEYWELL</v>
      </c>
      <c r="O7593" s="3">
        <v>4</v>
      </c>
      <c r="P7593" s="151">
        <v>2796500</v>
      </c>
      <c r="Q7593" s="48">
        <f>+FACTURACION[[#This Row],[CANTIDAD]]*FACTURACION[[#This Row],[VR UNITARIO]]/1000</f>
        <v>11186</v>
      </c>
      <c r="R7593" s="44" t="str">
        <f>+VLOOKUP(FACTURACION[[#This Row],[NIT]],TABLACLIENTE,5,FALSE)</f>
        <v>BARRANQUILLA</v>
      </c>
    </row>
    <row r="7594" spans="3:18" ht="15">
      <c r="C7594" s="29">
        <v>2021</v>
      </c>
      <c r="D7594" s="30" t="s">
        <v>702</v>
      </c>
      <c r="E7594" s="30">
        <f>MONTH(FACTURACION[[#This Row],[MES]]&amp;1)</f>
        <v>9</v>
      </c>
      <c r="F7594" s="223">
        <f>DATE(FACTURACION[[#This Row],[AÑO]],FACTURACION[[#This Row],[Mes numero]],1)</f>
        <v>44440</v>
      </c>
      <c r="G7594" s="155" t="s">
        <v>6060</v>
      </c>
      <c r="H7594" s="25">
        <v>901014309</v>
      </c>
      <c r="I7594" s="44" t="str">
        <f>+VLOOKUP(FACTURACION[[#This Row],[NIT]],TABLACLIENTE,2,FALSE)</f>
        <v>SERVINDUSTRIALES JAC SAS</v>
      </c>
      <c r="J7594" s="3" t="s">
        <v>1064</v>
      </c>
      <c r="K7594" s="44" t="str">
        <f>+VLOOKUP(FACTURACION[[#This Row],[REFERENCIA]],CODINV,2,FALSE)</f>
        <v>REG. 1813C C: 1" R: 6-15" O: 1/2</v>
      </c>
      <c r="L7594" s="44" t="str">
        <f>IF(VLOOKUP(FACTURACION[[#This Row],[REFERENCIA]],CODINV,3,FALSE)=0,"",VLOOKUP(FACTURACION[[#This Row],[REFERENCIA]],CODINV,3,FALSE))</f>
        <v/>
      </c>
      <c r="M7594" s="44" t="str">
        <f>+VLOOKUP(FACTURACION[[#This Row],[REFERENCIA]],CODINV,4,FALSE)</f>
        <v>REGULADORES</v>
      </c>
      <c r="N7594" s="44" t="str">
        <f>+VLOOKUP(FACTURACION[[#This Row],[REFERENCIA]],CODINV,5,FALSE)</f>
        <v>HONEYWELL</v>
      </c>
      <c r="O7594" s="3">
        <v>2</v>
      </c>
      <c r="P7594" s="151">
        <v>185000</v>
      </c>
      <c r="Q7594" s="48">
        <f>+FACTURACION[[#This Row],[CANTIDAD]]*FACTURACION[[#This Row],[VR UNITARIO]]/1000</f>
        <v>370</v>
      </c>
      <c r="R7594" s="44" t="str">
        <f>+VLOOKUP(FACTURACION[[#This Row],[NIT]],TABLACLIENTE,5,FALSE)</f>
        <v>BOGOTÁ D.C.</v>
      </c>
    </row>
    <row r="7595" spans="3:18" ht="15">
      <c r="C7595" s="29">
        <v>2021</v>
      </c>
      <c r="D7595" s="30" t="s">
        <v>702</v>
      </c>
      <c r="E7595" s="30">
        <f>MONTH(FACTURACION[[#This Row],[MES]]&amp;1)</f>
        <v>9</v>
      </c>
      <c r="F7595" s="223">
        <f>DATE(FACTURACION[[#This Row],[AÑO]],FACTURACION[[#This Row],[Mes numero]],1)</f>
        <v>44440</v>
      </c>
      <c r="G7595" s="155" t="s">
        <v>6061</v>
      </c>
      <c r="H7595" s="25">
        <v>890101691</v>
      </c>
      <c r="I7595" s="44" t="str">
        <f>+VLOOKUP(FACTURACION[[#This Row],[NIT]],TABLACLIENTE,2,FALSE)</f>
        <v>GASES DEL CARIBE S.A.E.S.P. (GASCARIBE S.A E.S.P.)</v>
      </c>
      <c r="J7595" s="3" t="s">
        <v>262</v>
      </c>
      <c r="K7595" s="44" t="str">
        <f>+VLOOKUP(FACTURACION[[#This Row],[REFERENCIA]],CODINV,2,FALSE)</f>
        <v>MEDIDOR AL-425 C:1 1/4" MAOP 25 PSIG</v>
      </c>
      <c r="L7595" s="44" t="str">
        <f>IF(VLOOKUP(FACTURACION[[#This Row],[REFERENCIA]],CODINV,3,FALSE)=0,"",VLOOKUP(FACTURACION[[#This Row],[REFERENCIA]],CODINV,3,FALSE))</f>
        <v/>
      </c>
      <c r="M7595" s="44" t="str">
        <f>+VLOOKUP(FACTURACION[[#This Row],[REFERENCIA]],CODINV,4,FALSE)</f>
        <v>MEDIDORES</v>
      </c>
      <c r="N7595" s="44" t="str">
        <f>+VLOOKUP(FACTURACION[[#This Row],[REFERENCIA]],CODINV,5,FALSE)</f>
        <v>HONEYWELL</v>
      </c>
      <c r="O7595" s="3">
        <v>7</v>
      </c>
      <c r="P7595" s="151">
        <v>711681</v>
      </c>
      <c r="Q7595" s="48">
        <f>+FACTURACION[[#This Row],[CANTIDAD]]*FACTURACION[[#This Row],[VR UNITARIO]]/1000</f>
        <v>4981.7669999999998</v>
      </c>
      <c r="R7595" s="44" t="str">
        <f>+VLOOKUP(FACTURACION[[#This Row],[NIT]],TABLACLIENTE,5,FALSE)</f>
        <v>BARRANQUILLA</v>
      </c>
    </row>
    <row r="7596" spans="3:18" ht="15">
      <c r="C7596" s="29">
        <v>2021</v>
      </c>
      <c r="D7596" s="30" t="s">
        <v>702</v>
      </c>
      <c r="E7596" s="30">
        <f>MONTH(FACTURACION[[#This Row],[MES]]&amp;1)</f>
        <v>9</v>
      </c>
      <c r="F7596" s="223">
        <f>DATE(FACTURACION[[#This Row],[AÑO]],FACTURACION[[#This Row],[Mes numero]],1)</f>
        <v>44440</v>
      </c>
      <c r="G7596" s="155" t="s">
        <v>6062</v>
      </c>
      <c r="H7596" s="25">
        <v>901246553</v>
      </c>
      <c r="I7596" s="44" t="str">
        <f>+VLOOKUP(FACTURACION[[#This Row],[NIT]],TABLACLIENTE,2,FALSE)</f>
        <v>ALEIPHAR ENERGY S.A.S.</v>
      </c>
      <c r="J7596" s="3" t="s">
        <v>944</v>
      </c>
      <c r="K7596" s="44" t="str">
        <f>+VLOOKUP(FACTURACION[[#This Row],[REFERENCIA]],CODINV,2,FALSE)</f>
        <v>VALVULA DE VAPOR 3/4"</v>
      </c>
      <c r="L7596" s="44" t="str">
        <f>IF(VLOOKUP(FACTURACION[[#This Row],[REFERENCIA]],CODINV,3,FALSE)=0,"",VLOOKUP(FACTURACION[[#This Row],[REFERENCIA]],CODINV,3,FALSE))</f>
        <v>7573D</v>
      </c>
      <c r="M7596" s="44" t="str">
        <f>+VLOOKUP(FACTURACION[[#This Row],[REFERENCIA]],CODINV,4,FALSE)</f>
        <v>VÁLVULAS Y MULTIVÁLVULAS</v>
      </c>
      <c r="N7596" s="44" t="str">
        <f>+VLOOKUP(FACTURACION[[#This Row],[REFERENCIA]],CODINV,5,FALSE)</f>
        <v>REGO</v>
      </c>
      <c r="O7596" s="3">
        <v>1</v>
      </c>
      <c r="P7596" s="151">
        <v>80636</v>
      </c>
      <c r="Q7596" s="48">
        <f>+FACTURACION[[#This Row],[CANTIDAD]]*FACTURACION[[#This Row],[VR UNITARIO]]/1000</f>
        <v>80.635999999999996</v>
      </c>
      <c r="R7596" s="44" t="str">
        <f>+VLOOKUP(FACTURACION[[#This Row],[NIT]],TABLACLIENTE,5,FALSE)</f>
        <v>BOGOTÁ D.C.</v>
      </c>
    </row>
    <row r="7597" spans="3:18" ht="15">
      <c r="C7597" s="29">
        <v>2021</v>
      </c>
      <c r="D7597" s="30" t="s">
        <v>702</v>
      </c>
      <c r="E7597" s="30">
        <f>MONTH(FACTURACION[[#This Row],[MES]]&amp;1)</f>
        <v>9</v>
      </c>
      <c r="F7597" s="223">
        <f>DATE(FACTURACION[[#This Row],[AÑO]],FACTURACION[[#This Row],[Mes numero]],1)</f>
        <v>44440</v>
      </c>
      <c r="G7597" s="155" t="s">
        <v>6062</v>
      </c>
      <c r="H7597" s="25">
        <v>901246553</v>
      </c>
      <c r="I7597" s="44" t="str">
        <f>+VLOOKUP(FACTURACION[[#This Row],[NIT]],TABLACLIENTE,2,FALSE)</f>
        <v>ALEIPHAR ENERGY S.A.S.</v>
      </c>
      <c r="J7597" s="3" t="s">
        <v>28</v>
      </c>
      <c r="K7597" s="44" t="str">
        <f>+VLOOKUP(FACTURACION[[#This Row],[REFERENCIA]],CODINV,2,FALSE)</f>
        <v>REGULADOR SR 113 3/4 R: 7-12 O:1/4</v>
      </c>
      <c r="L7597" s="44" t="str">
        <f>IF(VLOOKUP(FACTURACION[[#This Row],[REFERENCIA]],CODINV,3,FALSE)=0,"",VLOOKUP(FACTURACION[[#This Row],[REFERENCIA]],CODINV,3,FALSE))</f>
        <v/>
      </c>
      <c r="M7597" s="44" t="str">
        <f>+VLOOKUP(FACTURACION[[#This Row],[REFERENCIA]],CODINV,4,FALSE)</f>
        <v>REGULADORES</v>
      </c>
      <c r="N7597" s="44" t="str">
        <f>+VLOOKUP(FACTURACION[[#This Row],[REFERENCIA]],CODINV,5,FALSE)</f>
        <v>HONEYWELL</v>
      </c>
      <c r="O7597" s="3">
        <v>3</v>
      </c>
      <c r="P7597" s="151">
        <v>152000</v>
      </c>
      <c r="Q7597" s="48">
        <f>+FACTURACION[[#This Row],[CANTIDAD]]*FACTURACION[[#This Row],[VR UNITARIO]]/1000</f>
        <v>456</v>
      </c>
      <c r="R7597" s="44" t="str">
        <f>+VLOOKUP(FACTURACION[[#This Row],[NIT]],TABLACLIENTE,5,FALSE)</f>
        <v>BOGOTÁ D.C.</v>
      </c>
    </row>
    <row r="7598" spans="3:18" ht="15">
      <c r="C7598" s="29">
        <v>2021</v>
      </c>
      <c r="D7598" s="30" t="s">
        <v>702</v>
      </c>
      <c r="E7598" s="30">
        <f>MONTH(FACTURACION[[#This Row],[MES]]&amp;1)</f>
        <v>9</v>
      </c>
      <c r="F7598" s="223">
        <f>DATE(FACTURACION[[#This Row],[AÑO]],FACTURACION[[#This Row],[Mes numero]],1)</f>
        <v>44440</v>
      </c>
      <c r="G7598" s="155" t="s">
        <v>6063</v>
      </c>
      <c r="H7598" s="25">
        <v>890101691</v>
      </c>
      <c r="I7598" s="44" t="str">
        <f>+VLOOKUP(FACTURACION[[#This Row],[NIT]],TABLACLIENTE,2,FALSE)</f>
        <v>GASES DEL CARIBE S.A.E.S.P. (GASCARIBE S.A E.S.P.)</v>
      </c>
      <c r="J7598" s="3" t="s">
        <v>489</v>
      </c>
      <c r="K7598" s="44" t="str">
        <f>+VLOOKUP(FACTURACION[[#This Row],[REFERENCIA]],CODINV,2,FALSE)</f>
        <v>COUPLING MECANICO ELSTER 1/2</v>
      </c>
      <c r="L7598" s="44" t="str">
        <f>IF(VLOOKUP(FACTURACION[[#This Row],[REFERENCIA]],CODINV,3,FALSE)=0,"",VLOOKUP(FACTURACION[[#This Row],[REFERENCIA]],CODINV,3,FALSE))</f>
        <v>50056</v>
      </c>
      <c r="M7598" s="44" t="str">
        <f>+VLOOKUP(FACTURACION[[#This Row],[REFERENCIA]],CODINV,4,FALSE)</f>
        <v>REPUESTOS Y ACCESORIOS</v>
      </c>
      <c r="N7598" s="44" t="str">
        <f>+VLOOKUP(FACTURACION[[#This Row],[REFERENCIA]],CODINV,5,FALSE)</f>
        <v>HONEYWELL</v>
      </c>
      <c r="O7598" s="3">
        <v>97</v>
      </c>
      <c r="P7598" s="151">
        <v>60859</v>
      </c>
      <c r="Q7598" s="48">
        <f>+FACTURACION[[#This Row],[CANTIDAD]]*FACTURACION[[#This Row],[VR UNITARIO]]/1000</f>
        <v>5903.3230000000003</v>
      </c>
      <c r="R7598" s="44" t="str">
        <f>+VLOOKUP(FACTURACION[[#This Row],[NIT]],TABLACLIENTE,5,FALSE)</f>
        <v>BARRANQUILLA</v>
      </c>
    </row>
    <row r="7599" spans="3:18" ht="15">
      <c r="C7599" s="29">
        <v>2021</v>
      </c>
      <c r="D7599" s="30" t="s">
        <v>702</v>
      </c>
      <c r="E7599" s="30">
        <f>MONTH(FACTURACION[[#This Row],[MES]]&amp;1)</f>
        <v>9</v>
      </c>
      <c r="F7599" s="223">
        <f>DATE(FACTURACION[[#This Row],[AÑO]],FACTURACION[[#This Row],[Mes numero]],1)</f>
        <v>44440</v>
      </c>
      <c r="G7599" s="155" t="s">
        <v>6063</v>
      </c>
      <c r="H7599" s="25">
        <v>890101691</v>
      </c>
      <c r="I7599" s="44" t="str">
        <f>+VLOOKUP(FACTURACION[[#This Row],[NIT]],TABLACLIENTE,2,FALSE)</f>
        <v>GASES DEL CARIBE S.A.E.S.P. (GASCARIBE S.A E.S.P.)</v>
      </c>
      <c r="J7599" s="3" t="s">
        <v>215</v>
      </c>
      <c r="K7599" s="44" t="str">
        <f>+VLOOKUP(FACTURACION[[#This Row],[REFERENCIA]],CODINV,2,FALSE)</f>
        <v>COUPLING ELSTER MECANICO 1/2 IPS</v>
      </c>
      <c r="L7599" s="44" t="str">
        <f>IF(VLOOKUP(FACTURACION[[#This Row],[REFERENCIA]],CODINV,3,FALSE)=0,"",VLOOKUP(FACTURACION[[#This Row],[REFERENCIA]],CODINV,3,FALSE))</f>
        <v>50740</v>
      </c>
      <c r="M7599" s="44" t="str">
        <f>+VLOOKUP(FACTURACION[[#This Row],[REFERENCIA]],CODINV,4,FALSE)</f>
        <v>REPUESTOS Y ACCESORIOS</v>
      </c>
      <c r="N7599" s="44" t="str">
        <f>+VLOOKUP(FACTURACION[[#This Row],[REFERENCIA]],CODINV,5,FALSE)</f>
        <v>HONEYWELL</v>
      </c>
      <c r="O7599" s="3">
        <v>200</v>
      </c>
      <c r="P7599" s="151">
        <v>117971</v>
      </c>
      <c r="Q7599" s="48">
        <f>+FACTURACION[[#This Row],[CANTIDAD]]*FACTURACION[[#This Row],[VR UNITARIO]]/1000</f>
        <v>23594.2</v>
      </c>
      <c r="R7599" s="44" t="str">
        <f>+VLOOKUP(FACTURACION[[#This Row],[NIT]],TABLACLIENTE,5,FALSE)</f>
        <v>BARRANQUILLA</v>
      </c>
    </row>
    <row r="7600" spans="3:18" ht="15">
      <c r="C7600" s="29">
        <v>2021</v>
      </c>
      <c r="D7600" s="30" t="s">
        <v>702</v>
      </c>
      <c r="E7600" s="30">
        <f>MONTH(FACTURACION[[#This Row],[MES]]&amp;1)</f>
        <v>9</v>
      </c>
      <c r="F7600" s="223">
        <f>DATE(FACTURACION[[#This Row],[AÑO]],FACTURACION[[#This Row],[Mes numero]],1)</f>
        <v>44440</v>
      </c>
      <c r="G7600" s="155" t="s">
        <v>6064</v>
      </c>
      <c r="H7600" s="25">
        <v>830051066</v>
      </c>
      <c r="I7600" s="44" t="str">
        <f>+VLOOKUP(FACTURACION[[#This Row],[NIT]],TABLACLIENTE,2,FALSE)</f>
        <v>COMBUSTION Y CONTROL LTDA</v>
      </c>
      <c r="J7600" s="3" t="s">
        <v>5506</v>
      </c>
      <c r="K7600" s="44" t="str">
        <f>+VLOOKUP(FACTURACION[[#This Row],[REFERENCIA]],CODINV,2,FALSE)</f>
        <v>REGULADOR 1813B 1-1/2</v>
      </c>
      <c r="L7600" s="44" t="str">
        <f>IF(VLOOKUP(FACTURACION[[#This Row],[REFERENCIA]],CODINV,3,FALSE)=0,"",VLOOKUP(FACTURACION[[#This Row],[REFERENCIA]],CODINV,3,FALSE))</f>
        <v/>
      </c>
      <c r="M7600" s="44" t="str">
        <f>+VLOOKUP(FACTURACION[[#This Row],[REFERENCIA]],CODINV,4,FALSE)</f>
        <v>REGULADORES</v>
      </c>
      <c r="N7600" s="44" t="str">
        <f>+VLOOKUP(FACTURACION[[#This Row],[REFERENCIA]],CODINV,5,FALSE)</f>
        <v>HONEYWELL</v>
      </c>
      <c r="O7600" s="3">
        <v>1</v>
      </c>
      <c r="P7600" s="151">
        <v>2180959</v>
      </c>
      <c r="Q7600" s="48">
        <f>+FACTURACION[[#This Row],[CANTIDAD]]*FACTURACION[[#This Row],[VR UNITARIO]]/1000</f>
        <v>2180.9589999999998</v>
      </c>
      <c r="R7600" s="44" t="str">
        <f>+VLOOKUP(FACTURACION[[#This Row],[NIT]],TABLACLIENTE,5,FALSE)</f>
        <v>BOGOTÁ D.C.</v>
      </c>
    </row>
    <row r="7601" spans="3:18" ht="15">
      <c r="C7601" s="29">
        <v>2021</v>
      </c>
      <c r="D7601" s="30" t="s">
        <v>702</v>
      </c>
      <c r="E7601" s="30">
        <f>MONTH(FACTURACION[[#This Row],[MES]]&amp;1)</f>
        <v>9</v>
      </c>
      <c r="F7601" s="223">
        <f>DATE(FACTURACION[[#This Row],[AÑO]],FACTURACION[[#This Row],[Mes numero]],1)</f>
        <v>44440</v>
      </c>
      <c r="G7601" s="155" t="s">
        <v>6065</v>
      </c>
      <c r="H7601" s="25">
        <v>830051066</v>
      </c>
      <c r="I7601" s="44" t="str">
        <f>+VLOOKUP(FACTURACION[[#This Row],[NIT]],TABLACLIENTE,2,FALSE)</f>
        <v>COMBUSTION Y CONTROL LTDA</v>
      </c>
      <c r="J7601" s="3" t="s">
        <v>1064</v>
      </c>
      <c r="K7601" s="44" t="str">
        <f>+VLOOKUP(FACTURACION[[#This Row],[REFERENCIA]],CODINV,2,FALSE)</f>
        <v>REG. 1813C C: 1" R: 6-15" O: 1/2</v>
      </c>
      <c r="L7601" s="44" t="str">
        <f>IF(VLOOKUP(FACTURACION[[#This Row],[REFERENCIA]],CODINV,3,FALSE)=0,"",VLOOKUP(FACTURACION[[#This Row],[REFERENCIA]],CODINV,3,FALSE))</f>
        <v/>
      </c>
      <c r="M7601" s="44" t="str">
        <f>+VLOOKUP(FACTURACION[[#This Row],[REFERENCIA]],CODINV,4,FALSE)</f>
        <v>REGULADORES</v>
      </c>
      <c r="N7601" s="44" t="str">
        <f>+VLOOKUP(FACTURACION[[#This Row],[REFERENCIA]],CODINV,5,FALSE)</f>
        <v>HONEYWELL</v>
      </c>
      <c r="O7601" s="3">
        <v>12</v>
      </c>
      <c r="P7601" s="151">
        <v>169324</v>
      </c>
      <c r="Q7601" s="48">
        <f>+FACTURACION[[#This Row],[CANTIDAD]]*FACTURACION[[#This Row],[VR UNITARIO]]/1000</f>
        <v>2031.8879999999999</v>
      </c>
      <c r="R7601" s="44" t="str">
        <f>+VLOOKUP(FACTURACION[[#This Row],[NIT]],TABLACLIENTE,5,FALSE)</f>
        <v>BOGOTÁ D.C.</v>
      </c>
    </row>
    <row r="7602" spans="3:18" ht="15">
      <c r="C7602" s="29">
        <v>2021</v>
      </c>
      <c r="D7602" s="30" t="s">
        <v>702</v>
      </c>
      <c r="E7602" s="30">
        <f>MONTH(FACTURACION[[#This Row],[MES]]&amp;1)</f>
        <v>9</v>
      </c>
      <c r="F7602" s="223">
        <f>DATE(FACTURACION[[#This Row],[AÑO]],FACTURACION[[#This Row],[Mes numero]],1)</f>
        <v>44440</v>
      </c>
      <c r="G7602" s="155" t="s">
        <v>6065</v>
      </c>
      <c r="H7602" s="25">
        <v>830051066</v>
      </c>
      <c r="I7602" s="44" t="str">
        <f>+VLOOKUP(FACTURACION[[#This Row],[NIT]],TABLACLIENTE,2,FALSE)</f>
        <v>COMBUSTION Y CONTROL LTDA</v>
      </c>
      <c r="J7602" s="3" t="s">
        <v>6</v>
      </c>
      <c r="K7602" s="44" t="str">
        <f>+VLOOKUP(FACTURACION[[#This Row],[REFERENCIA]],CODINV,2,FALSE)</f>
        <v>REG.1813C C:3/4" R:6-15" O:1/2</v>
      </c>
      <c r="L7602" s="44" t="str">
        <f>IF(VLOOKUP(FACTURACION[[#This Row],[REFERENCIA]],CODINV,3,FALSE)=0,"",VLOOKUP(FACTURACION[[#This Row],[REFERENCIA]],CODINV,3,FALSE))</f>
        <v/>
      </c>
      <c r="M7602" s="44" t="str">
        <f>+VLOOKUP(FACTURACION[[#This Row],[REFERENCIA]],CODINV,4,FALSE)</f>
        <v>REGULADORES</v>
      </c>
      <c r="N7602" s="44" t="str">
        <f>+VLOOKUP(FACTURACION[[#This Row],[REFERENCIA]],CODINV,5,FALSE)</f>
        <v>HONEYWELL</v>
      </c>
      <c r="O7602" s="3">
        <v>4</v>
      </c>
      <c r="P7602" s="151">
        <v>168882</v>
      </c>
      <c r="Q7602" s="48">
        <f>+FACTURACION[[#This Row],[CANTIDAD]]*FACTURACION[[#This Row],[VR UNITARIO]]/1000</f>
        <v>675.52800000000002</v>
      </c>
      <c r="R7602" s="44" t="str">
        <f>+VLOOKUP(FACTURACION[[#This Row],[NIT]],TABLACLIENTE,5,FALSE)</f>
        <v>BOGOTÁ D.C.</v>
      </c>
    </row>
    <row r="7603" spans="3:18" ht="15">
      <c r="C7603" s="29">
        <v>2021</v>
      </c>
      <c r="D7603" s="30" t="s">
        <v>702</v>
      </c>
      <c r="E7603" s="30">
        <f>MONTH(FACTURACION[[#This Row],[MES]]&amp;1)</f>
        <v>9</v>
      </c>
      <c r="F7603" s="223">
        <f>DATE(FACTURACION[[#This Row],[AÑO]],FACTURACION[[#This Row],[Mes numero]],1)</f>
        <v>44440</v>
      </c>
      <c r="G7603" s="155" t="s">
        <v>6066</v>
      </c>
      <c r="H7603" s="25">
        <v>900164715</v>
      </c>
      <c r="I7603" s="44" t="str">
        <f>+VLOOKUP(FACTURACION[[#This Row],[NIT]],TABLACLIENTE,2,FALSE)</f>
        <v>COMPAÑIA TRANSPORTADORA DE COLOMBIA S.A. (COTRANSCOL S.A.)</v>
      </c>
      <c r="J7603" s="3" t="s">
        <v>4219</v>
      </c>
      <c r="K7603" s="44" t="str">
        <f>+VLOOKUP(FACTURACION[[#This Row],[REFERENCIA]],CODINV,2,FALSE)</f>
        <v>KIT REPARACION VALV. GLOBO 2"</v>
      </c>
      <c r="L7603" s="44" t="str">
        <f>IF(VLOOKUP(FACTURACION[[#This Row],[REFERENCIA]],CODINV,3,FALSE)=0,"",VLOOKUP(FACTURACION[[#This Row],[REFERENCIA]],CODINV,3,FALSE))</f>
        <v>A7513-50</v>
      </c>
      <c r="M7603" s="44" t="str">
        <f>+VLOOKUP(FACTURACION[[#This Row],[REFERENCIA]],CODINV,4,FALSE)</f>
        <v>REPUESTOS Y ACCESORIOS</v>
      </c>
      <c r="N7603" s="44" t="str">
        <f>+VLOOKUP(FACTURACION[[#This Row],[REFERENCIA]],CODINV,5,FALSE)</f>
        <v>REGO</v>
      </c>
      <c r="O7603" s="3">
        <v>24</v>
      </c>
      <c r="P7603" s="151">
        <v>94609</v>
      </c>
      <c r="Q7603" s="48">
        <f>+FACTURACION[[#This Row],[CANTIDAD]]*FACTURACION[[#This Row],[VR UNITARIO]]/1000</f>
        <v>2270.616</v>
      </c>
      <c r="R7603" s="44" t="str">
        <f>+VLOOKUP(FACTURACION[[#This Row],[NIT]],TABLACLIENTE,5,FALSE)</f>
        <v>GIRON</v>
      </c>
    </row>
    <row r="7604" spans="3:18" ht="15">
      <c r="C7604" s="29">
        <v>2021</v>
      </c>
      <c r="D7604" s="30" t="s">
        <v>702</v>
      </c>
      <c r="E7604" s="30">
        <f>MONTH(FACTURACION[[#This Row],[MES]]&amp;1)</f>
        <v>9</v>
      </c>
      <c r="F7604" s="223">
        <f>DATE(FACTURACION[[#This Row],[AÑO]],FACTURACION[[#This Row],[Mes numero]],1)</f>
        <v>44440</v>
      </c>
      <c r="G7604" s="155" t="s">
        <v>6067</v>
      </c>
      <c r="H7604" s="25">
        <v>900164715</v>
      </c>
      <c r="I7604" s="44" t="str">
        <f>+VLOOKUP(FACTURACION[[#This Row],[NIT]],TABLACLIENTE,2,FALSE)</f>
        <v>COMPAÑIA TRANSPORTADORA DE COLOMBIA S.A. (COTRANSCOL S.A.)</v>
      </c>
      <c r="J7604" s="3" t="s">
        <v>4219</v>
      </c>
      <c r="K7604" s="44" t="str">
        <f>+VLOOKUP(FACTURACION[[#This Row],[REFERENCIA]],CODINV,2,FALSE)</f>
        <v>KIT REPARACION VALV. GLOBO 2"</v>
      </c>
      <c r="L7604" s="44" t="str">
        <f>IF(VLOOKUP(FACTURACION[[#This Row],[REFERENCIA]],CODINV,3,FALSE)=0,"",VLOOKUP(FACTURACION[[#This Row],[REFERENCIA]],CODINV,3,FALSE))</f>
        <v>A7513-50</v>
      </c>
      <c r="M7604" s="44" t="str">
        <f>+VLOOKUP(FACTURACION[[#This Row],[REFERENCIA]],CODINV,4,FALSE)</f>
        <v>REPUESTOS Y ACCESORIOS</v>
      </c>
      <c r="N7604" s="44" t="str">
        <f>+VLOOKUP(FACTURACION[[#This Row],[REFERENCIA]],CODINV,5,FALSE)</f>
        <v>REGO</v>
      </c>
      <c r="O7604" s="3">
        <v>2</v>
      </c>
      <c r="P7604" s="151">
        <v>94609</v>
      </c>
      <c r="Q7604" s="48">
        <f>+FACTURACION[[#This Row],[CANTIDAD]]*FACTURACION[[#This Row],[VR UNITARIO]]/1000</f>
        <v>189.21799999999999</v>
      </c>
      <c r="R7604" s="44" t="str">
        <f>+VLOOKUP(FACTURACION[[#This Row],[NIT]],TABLACLIENTE,5,FALSE)</f>
        <v>GIRON</v>
      </c>
    </row>
    <row r="7605" spans="3:18" ht="15">
      <c r="C7605" s="29">
        <v>2021</v>
      </c>
      <c r="D7605" s="30" t="s">
        <v>702</v>
      </c>
      <c r="E7605" s="30">
        <f>MONTH(FACTURACION[[#This Row],[MES]]&amp;1)</f>
        <v>9</v>
      </c>
      <c r="F7605" s="223">
        <f>DATE(FACTURACION[[#This Row],[AÑO]],FACTURACION[[#This Row],[Mes numero]],1)</f>
        <v>44440</v>
      </c>
      <c r="G7605" s="155" t="s">
        <v>6068</v>
      </c>
      <c r="H7605" s="25">
        <v>800202395</v>
      </c>
      <c r="I7605" s="44" t="str">
        <f>+VLOOKUP(FACTURACION[[#This Row],[NIT]],TABLACLIENTE,2,FALSE)</f>
        <v>EFIGAS GAS NATURAL S.A. E.S.P. (EFIGAS S.A. E.S.P.)</v>
      </c>
      <c r="J7605" s="3" t="s">
        <v>108</v>
      </c>
      <c r="K7605" s="44" t="str">
        <f>+VLOOKUP(FACTURACION[[#This Row],[REFERENCIA]],CODINV,2,FALSE)</f>
        <v>MEDIDOR BK G4 C:1/2"</v>
      </c>
      <c r="L7605" s="44" t="str">
        <f>IF(VLOOKUP(FACTURACION[[#This Row],[REFERENCIA]],CODINV,3,FALSE)=0,"",VLOOKUP(FACTURACION[[#This Row],[REFERENCIA]],CODINV,3,FALSE))</f>
        <v>G4K MT 152MM</v>
      </c>
      <c r="M7605" s="44" t="str">
        <f>+VLOOKUP(FACTURACION[[#This Row],[REFERENCIA]],CODINV,4,FALSE)</f>
        <v>MEDIDORES</v>
      </c>
      <c r="N7605" s="44" t="str">
        <f>+VLOOKUP(FACTURACION[[#This Row],[REFERENCIA]],CODINV,5,FALSE)</f>
        <v>HONEYWELL</v>
      </c>
      <c r="O7605" s="3">
        <v>20</v>
      </c>
      <c r="P7605" s="151">
        <v>161927.91999999998</v>
      </c>
      <c r="Q7605" s="48">
        <f>+FACTURACION[[#This Row],[CANTIDAD]]*FACTURACION[[#This Row],[VR UNITARIO]]/1000</f>
        <v>3238.5583999999994</v>
      </c>
      <c r="R7605" s="44" t="str">
        <f>+VLOOKUP(FACTURACION[[#This Row],[NIT]],TABLACLIENTE,5,FALSE)</f>
        <v>MANIZALES</v>
      </c>
    </row>
    <row r="7606" spans="3:18" ht="15">
      <c r="C7606" s="29">
        <v>2021</v>
      </c>
      <c r="D7606" s="30" t="s">
        <v>702</v>
      </c>
      <c r="E7606" s="30">
        <f>MONTH(FACTURACION[[#This Row],[MES]]&amp;1)</f>
        <v>9</v>
      </c>
      <c r="F7606" s="223">
        <f>DATE(FACTURACION[[#This Row],[AÑO]],FACTURACION[[#This Row],[Mes numero]],1)</f>
        <v>44440</v>
      </c>
      <c r="G7606" s="155" t="s">
        <v>6069</v>
      </c>
      <c r="H7606" s="25">
        <v>800202395</v>
      </c>
      <c r="I7606" s="44" t="str">
        <f>+VLOOKUP(FACTURACION[[#This Row],[NIT]],TABLACLIENTE,2,FALSE)</f>
        <v>EFIGAS GAS NATURAL S.A. E.S.P. (EFIGAS S.A. E.S.P.)</v>
      </c>
      <c r="J7606" s="3" t="s">
        <v>20</v>
      </c>
      <c r="K7606" s="44" t="str">
        <f>+VLOOKUP(FACTURACION[[#This Row],[REFERENCIA]],CODINV,2,FALSE)</f>
        <v xml:space="preserve">MEDIDOR AC-250 C: 3/4" CON CONECTORES </v>
      </c>
      <c r="L7606" s="44" t="str">
        <f>IF(VLOOKUP(FACTURACION[[#This Row],[REFERENCIA]],CODINV,3,FALSE)=0,"",VLOOKUP(FACTURACION[[#This Row],[REFERENCIA]],CODINV,3,FALSE))</f>
        <v/>
      </c>
      <c r="M7606" s="44" t="str">
        <f>+VLOOKUP(FACTURACION[[#This Row],[REFERENCIA]],CODINV,4,FALSE)</f>
        <v>MEDIDORES</v>
      </c>
      <c r="N7606" s="44" t="str">
        <f>+VLOOKUP(FACTURACION[[#This Row],[REFERENCIA]],CODINV,5,FALSE)</f>
        <v>HONEYWELL</v>
      </c>
      <c r="O7606" s="3">
        <v>25</v>
      </c>
      <c r="P7606" s="151">
        <v>410801</v>
      </c>
      <c r="Q7606" s="48">
        <f>+FACTURACION[[#This Row],[CANTIDAD]]*FACTURACION[[#This Row],[VR UNITARIO]]/1000</f>
        <v>10270.025</v>
      </c>
      <c r="R7606" s="44" t="str">
        <f>+VLOOKUP(FACTURACION[[#This Row],[NIT]],TABLACLIENTE,5,FALSE)</f>
        <v>MANIZALES</v>
      </c>
    </row>
    <row r="7607" spans="3:18" ht="15">
      <c r="C7607" s="29">
        <v>2021</v>
      </c>
      <c r="D7607" s="30" t="s">
        <v>702</v>
      </c>
      <c r="E7607" s="30">
        <f>MONTH(FACTURACION[[#This Row],[MES]]&amp;1)</f>
        <v>9</v>
      </c>
      <c r="F7607" s="223">
        <f>DATE(FACTURACION[[#This Row],[AÑO]],FACTURACION[[#This Row],[Mes numero]],1)</f>
        <v>44440</v>
      </c>
      <c r="G7607" s="155" t="s">
        <v>6070</v>
      </c>
      <c r="H7607" s="25">
        <v>860033633</v>
      </c>
      <c r="I7607" s="44" t="str">
        <f>+VLOOKUP(FACTURACION[[#This Row],[NIT]],TABLACLIENTE,2,FALSE)</f>
        <v>RAYOGAS S.A. E.S.P.</v>
      </c>
      <c r="J7607" s="3" t="s">
        <v>461</v>
      </c>
      <c r="K7607" s="44" t="str">
        <f>+VLOOKUP(FACTURACION[[#This Row],[REFERENCIA]],CODINV,2,FALSE)</f>
        <v>VALVULA INTERNA 1 1/4"</v>
      </c>
      <c r="L7607" s="44" t="str">
        <f>IF(VLOOKUP(FACTURACION[[#This Row],[REFERENCIA]],CODINV,3,FALSE)=0,"",VLOOKUP(FACTURACION[[#This Row],[REFERENCIA]],CODINV,3,FALSE))</f>
        <v>A3209D050</v>
      </c>
      <c r="M7607" s="44" t="str">
        <f>+VLOOKUP(FACTURACION[[#This Row],[REFERENCIA]],CODINV,4,FALSE)</f>
        <v>VÁLVULAS Y MULTIVÁLVULAS</v>
      </c>
      <c r="N7607" s="44" t="str">
        <f>+VLOOKUP(FACTURACION[[#This Row],[REFERENCIA]],CODINV,5,FALSE)</f>
        <v>REGO</v>
      </c>
      <c r="O7607" s="3">
        <v>1</v>
      </c>
      <c r="P7607" s="151">
        <v>1150000</v>
      </c>
      <c r="Q7607" s="48">
        <f>+FACTURACION[[#This Row],[CANTIDAD]]*FACTURACION[[#This Row],[VR UNITARIO]]/1000</f>
        <v>1150</v>
      </c>
      <c r="R7607" s="44" t="str">
        <f>+VLOOKUP(FACTURACION[[#This Row],[NIT]],TABLACLIENTE,5,FALSE)</f>
        <v>BOGOTÁ D.C.</v>
      </c>
    </row>
    <row r="7608" spans="3:18" ht="15">
      <c r="C7608" s="29">
        <v>2021</v>
      </c>
      <c r="D7608" s="30" t="s">
        <v>702</v>
      </c>
      <c r="E7608" s="30">
        <f>MONTH(FACTURACION[[#This Row],[MES]]&amp;1)</f>
        <v>9</v>
      </c>
      <c r="F7608" s="223">
        <f>DATE(FACTURACION[[#This Row],[AÑO]],FACTURACION[[#This Row],[Mes numero]],1)</f>
        <v>44440</v>
      </c>
      <c r="G7608" s="155" t="s">
        <v>6071</v>
      </c>
      <c r="H7608" s="25">
        <v>860033633</v>
      </c>
      <c r="I7608" s="44" t="str">
        <f>+VLOOKUP(FACTURACION[[#This Row],[NIT]],TABLACLIENTE,2,FALSE)</f>
        <v>RAYOGAS S.A. E.S.P.</v>
      </c>
      <c r="J7608" s="3" t="s">
        <v>750</v>
      </c>
      <c r="K7608" s="44" t="str">
        <f>+VLOOKUP(FACTURACION[[#This Row],[REFERENCIA]],CODINV,2,FALSE)</f>
        <v>ROTOGAGE</v>
      </c>
      <c r="L7608" s="44" t="str">
        <f>IF(VLOOKUP(FACTURACION[[#This Row],[REFERENCIA]],CODINV,3,FALSE)=0,"",VLOOKUP(FACTURACION[[#This Row],[REFERENCIA]],CODINV,3,FALSE))</f>
        <v>A9094TS</v>
      </c>
      <c r="M7608" s="44" t="str">
        <f>+VLOOKUP(FACTURACION[[#This Row],[REFERENCIA]],CODINV,4,FALSE)</f>
        <v>MEDIDORES</v>
      </c>
      <c r="N7608" s="44" t="str">
        <f>+VLOOKUP(FACTURACION[[#This Row],[REFERENCIA]],CODINV,5,FALSE)</f>
        <v>REGO</v>
      </c>
      <c r="O7608" s="3">
        <v>1</v>
      </c>
      <c r="P7608" s="151">
        <v>1100000</v>
      </c>
      <c r="Q7608" s="48">
        <f>+FACTURACION[[#This Row],[CANTIDAD]]*FACTURACION[[#This Row],[VR UNITARIO]]/1000</f>
        <v>1100</v>
      </c>
      <c r="R7608" s="44" t="str">
        <f>+VLOOKUP(FACTURACION[[#This Row],[NIT]],TABLACLIENTE,5,FALSE)</f>
        <v>BOGOTÁ D.C.</v>
      </c>
    </row>
    <row r="7609" spans="3:18" ht="15">
      <c r="C7609" s="29">
        <v>2021</v>
      </c>
      <c r="D7609" s="30" t="s">
        <v>702</v>
      </c>
      <c r="E7609" s="30">
        <f>MONTH(FACTURACION[[#This Row],[MES]]&amp;1)</f>
        <v>9</v>
      </c>
      <c r="F7609" s="223">
        <f>DATE(FACTURACION[[#This Row],[AÑO]],FACTURACION[[#This Row],[Mes numero]],1)</f>
        <v>44440</v>
      </c>
      <c r="G7609" s="155" t="s">
        <v>6072</v>
      </c>
      <c r="H7609" s="25">
        <v>901261233</v>
      </c>
      <c r="I7609" s="44" t="str">
        <f>+VLOOKUP(FACTURACION[[#This Row],[NIT]],TABLACLIENTE,2,FALSE)</f>
        <v>ITECOM ENERGY S.A.S.</v>
      </c>
      <c r="J7609" s="3" t="s">
        <v>1064</v>
      </c>
      <c r="K7609" s="44" t="str">
        <f>+VLOOKUP(FACTURACION[[#This Row],[REFERENCIA]],CODINV,2,FALSE)</f>
        <v>REG. 1813C C: 1" R: 6-15" O: 1/2</v>
      </c>
      <c r="L7609" s="44" t="str">
        <f>IF(VLOOKUP(FACTURACION[[#This Row],[REFERENCIA]],CODINV,3,FALSE)=0,"",VLOOKUP(FACTURACION[[#This Row],[REFERENCIA]],CODINV,3,FALSE))</f>
        <v/>
      </c>
      <c r="M7609" s="44" t="str">
        <f>+VLOOKUP(FACTURACION[[#This Row],[REFERENCIA]],CODINV,4,FALSE)</f>
        <v>REGULADORES</v>
      </c>
      <c r="N7609" s="44" t="str">
        <f>+VLOOKUP(FACTURACION[[#This Row],[REFERENCIA]],CODINV,5,FALSE)</f>
        <v>HONEYWELL</v>
      </c>
      <c r="O7609" s="3">
        <v>1</v>
      </c>
      <c r="P7609" s="151">
        <v>185000</v>
      </c>
      <c r="Q7609" s="48">
        <f>+FACTURACION[[#This Row],[CANTIDAD]]*FACTURACION[[#This Row],[VR UNITARIO]]/1000</f>
        <v>185</v>
      </c>
      <c r="R7609" s="44" t="str">
        <f>+VLOOKUP(FACTURACION[[#This Row],[NIT]],TABLACLIENTE,5,FALSE)</f>
        <v>BOGOTÁ D.C.</v>
      </c>
    </row>
    <row r="7610" spans="3:18" ht="15">
      <c r="C7610" s="29">
        <v>2021</v>
      </c>
      <c r="D7610" s="30" t="s">
        <v>702</v>
      </c>
      <c r="E7610" s="30">
        <f>MONTH(FACTURACION[[#This Row],[MES]]&amp;1)</f>
        <v>9</v>
      </c>
      <c r="F7610" s="223">
        <f>DATE(FACTURACION[[#This Row],[AÑO]],FACTURACION[[#This Row],[Mes numero]],1)</f>
        <v>44440</v>
      </c>
      <c r="G7610" s="155" t="s">
        <v>6073</v>
      </c>
      <c r="H7610" s="25">
        <v>900454291</v>
      </c>
      <c r="I7610" s="44" t="str">
        <f>+VLOOKUP(FACTURACION[[#This Row],[NIT]],TABLACLIENTE,2,FALSE)</f>
        <v>MENDOZA &amp; FERNANDEZ SAS</v>
      </c>
      <c r="J7610" s="3" t="s">
        <v>6112</v>
      </c>
      <c r="K7610" s="44" t="str">
        <f>+VLOOKUP(FACTURACION[[#This Row],[REFERENCIA]],CODINV,2,FALSE)</f>
        <v>Z2000 CORO VANE-TRUCK PUMP</v>
      </c>
      <c r="L7610" s="44" t="str">
        <f>IF(VLOOKUP(FACTURACION[[#This Row],[REFERENCIA]],CODINV,3,FALSE)=0,"",VLOOKUP(FACTURACION[[#This Row],[REFERENCIA]],CODINV,3,FALSE))</f>
        <v>Z2000</v>
      </c>
      <c r="M7610" s="44" t="str">
        <f>+VLOOKUP(FACTURACION[[#This Row],[REFERENCIA]],CODINV,4,FALSE)</f>
        <v>BOMBAS</v>
      </c>
      <c r="N7610" s="44" t="str">
        <f>+VLOOKUP(FACTURACION[[#This Row],[REFERENCIA]],CODINV,5,FALSE)</f>
        <v>CORKEN</v>
      </c>
      <c r="O7610" s="3">
        <v>1</v>
      </c>
      <c r="P7610" s="151">
        <v>7224000</v>
      </c>
      <c r="Q7610" s="48">
        <f>+FACTURACION[[#This Row],[CANTIDAD]]*FACTURACION[[#This Row],[VR UNITARIO]]/1000</f>
        <v>7224</v>
      </c>
      <c r="R7610" s="44" t="str">
        <f>+VLOOKUP(FACTURACION[[#This Row],[NIT]],TABLACLIENTE,5,FALSE)</f>
        <v>SOPÓ</v>
      </c>
    </row>
    <row r="7611" spans="3:18" ht="15">
      <c r="C7611" s="29">
        <v>2021</v>
      </c>
      <c r="D7611" s="30" t="s">
        <v>702</v>
      </c>
      <c r="E7611" s="30">
        <f>MONTH(FACTURACION[[#This Row],[MES]]&amp;1)</f>
        <v>9</v>
      </c>
      <c r="F7611" s="223">
        <f>DATE(FACTURACION[[#This Row],[AÑO]],FACTURACION[[#This Row],[Mes numero]],1)</f>
        <v>44440</v>
      </c>
      <c r="G7611" s="155" t="s">
        <v>6074</v>
      </c>
      <c r="H7611" s="25">
        <v>900520280</v>
      </c>
      <c r="I7611" s="44" t="str">
        <f>+VLOOKUP(FACTURACION[[#This Row],[NIT]],TABLACLIENTE,2,FALSE)</f>
        <v>ENERGY SOLUTION SERVICES SAS</v>
      </c>
      <c r="J7611" s="3" t="s">
        <v>785</v>
      </c>
      <c r="K7611" s="44" t="str">
        <f>+VLOOKUP(FACTURACION[[#This Row],[REFERENCIA]],CODINV,2,FALSE)</f>
        <v>REGULADOR ALTA PRESION 1" 25-50</v>
      </c>
      <c r="L7611" s="44" t="str">
        <f>IF(VLOOKUP(FACTURACION[[#This Row],[REFERENCIA]],CODINV,3,FALSE)=0,"",VLOOKUP(FACTURACION[[#This Row],[REFERENCIA]],CODINV,3,FALSE))</f>
        <v>1588VN</v>
      </c>
      <c r="M7611" s="44" t="str">
        <f>+VLOOKUP(FACTURACION[[#This Row],[REFERENCIA]],CODINV,4,FALSE)</f>
        <v>REGULADORES</v>
      </c>
      <c r="N7611" s="44" t="str">
        <f>+VLOOKUP(FACTURACION[[#This Row],[REFERENCIA]],CODINV,5,FALSE)</f>
        <v>REGO</v>
      </c>
      <c r="O7611" s="3">
        <v>1</v>
      </c>
      <c r="P7611" s="151">
        <v>740000</v>
      </c>
      <c r="Q7611" s="48">
        <f>+FACTURACION[[#This Row],[CANTIDAD]]*FACTURACION[[#This Row],[VR UNITARIO]]/1000</f>
        <v>740</v>
      </c>
      <c r="R7611" s="44" t="str">
        <f>+VLOOKUP(FACTURACION[[#This Row],[NIT]],TABLACLIENTE,5,FALSE)</f>
        <v>BOGOTÁ D.C.</v>
      </c>
    </row>
    <row r="7612" spans="3:18" ht="15">
      <c r="C7612" s="29">
        <v>2021</v>
      </c>
      <c r="D7612" s="30" t="s">
        <v>702</v>
      </c>
      <c r="E7612" s="30">
        <f>MONTH(FACTURACION[[#This Row],[MES]]&amp;1)</f>
        <v>9</v>
      </c>
      <c r="F7612" s="223">
        <f>DATE(FACTURACION[[#This Row],[AÑO]],FACTURACION[[#This Row],[Mes numero]],1)</f>
        <v>44440</v>
      </c>
      <c r="G7612" s="155" t="s">
        <v>6074</v>
      </c>
      <c r="H7612" s="25">
        <v>900520280</v>
      </c>
      <c r="I7612" s="44" t="str">
        <f>+VLOOKUP(FACTURACION[[#This Row],[NIT]],TABLACLIENTE,2,FALSE)</f>
        <v>ENERGY SOLUTION SERVICES SAS</v>
      </c>
      <c r="J7612" s="3" t="s">
        <v>198</v>
      </c>
      <c r="K7612" s="44" t="str">
        <f>+VLOOKUP(FACTURACION[[#This Row],[REFERENCIA]],CODINV,2,FALSE)</f>
        <v>REG. 1813C-HC C. 1 1/4" R: 6-15" O: 1/2</v>
      </c>
      <c r="L7612" s="44" t="str">
        <f>IF(VLOOKUP(FACTURACION[[#This Row],[REFERENCIA]],CODINV,3,FALSE)=0,"",VLOOKUP(FACTURACION[[#This Row],[REFERENCIA]],CODINV,3,FALSE))</f>
        <v/>
      </c>
      <c r="M7612" s="44" t="str">
        <f>+VLOOKUP(FACTURACION[[#This Row],[REFERENCIA]],CODINV,4,FALSE)</f>
        <v>REGULADORES</v>
      </c>
      <c r="N7612" s="44" t="str">
        <f>+VLOOKUP(FACTURACION[[#This Row],[REFERENCIA]],CODINV,5,FALSE)</f>
        <v>HONEYWELL</v>
      </c>
      <c r="O7612" s="3">
        <v>1</v>
      </c>
      <c r="P7612" s="151">
        <v>190000</v>
      </c>
      <c r="Q7612" s="48">
        <f>+FACTURACION[[#This Row],[CANTIDAD]]*FACTURACION[[#This Row],[VR UNITARIO]]/1000</f>
        <v>190</v>
      </c>
      <c r="R7612" s="44" t="str">
        <f>+VLOOKUP(FACTURACION[[#This Row],[NIT]],TABLACLIENTE,5,FALSE)</f>
        <v>BOGOTÁ D.C.</v>
      </c>
    </row>
    <row r="7613" spans="3:18" ht="15">
      <c r="C7613" s="29">
        <v>2021</v>
      </c>
      <c r="D7613" s="30" t="s">
        <v>702</v>
      </c>
      <c r="E7613" s="30">
        <f>MONTH(FACTURACION[[#This Row],[MES]]&amp;1)</f>
        <v>9</v>
      </c>
      <c r="F7613" s="223">
        <f>DATE(FACTURACION[[#This Row],[AÑO]],FACTURACION[[#This Row],[Mes numero]],1)</f>
        <v>44440</v>
      </c>
      <c r="G7613" s="155" t="s">
        <v>6075</v>
      </c>
      <c r="H7613" s="25">
        <v>800202395</v>
      </c>
      <c r="I7613" s="44" t="str">
        <f>+VLOOKUP(FACTURACION[[#This Row],[NIT]],TABLACLIENTE,2,FALSE)</f>
        <v>EFIGAS GAS NATURAL S.A. E.S.P. (EFIGAS S.A. E.S.P.)</v>
      </c>
      <c r="J7613" s="3" t="s">
        <v>5</v>
      </c>
      <c r="K7613" s="44" t="str">
        <f>+VLOOKUP(FACTURACION[[#This Row],[REFERENCIA]],CODINV,2,FALSE)</f>
        <v>REG. 1800 CPB2 1 1-4· O: 5/16" R: STD</v>
      </c>
      <c r="L7613" s="44" t="str">
        <f>IF(VLOOKUP(FACTURACION[[#This Row],[REFERENCIA]],CODINV,3,FALSE)=0,"",VLOOKUP(FACTURACION[[#This Row],[REFERENCIA]],CODINV,3,FALSE))</f>
        <v/>
      </c>
      <c r="M7613" s="44" t="str">
        <f>+VLOOKUP(FACTURACION[[#This Row],[REFERENCIA]],CODINV,4,FALSE)</f>
        <v>REGULADORES</v>
      </c>
      <c r="N7613" s="44" t="str">
        <f>+VLOOKUP(FACTURACION[[#This Row],[REFERENCIA]],CODINV,5,FALSE)</f>
        <v>HONEYWELL</v>
      </c>
      <c r="O7613" s="3">
        <v>10</v>
      </c>
      <c r="P7613" s="151">
        <v>754149</v>
      </c>
      <c r="Q7613" s="48">
        <f>+FACTURACION[[#This Row],[CANTIDAD]]*FACTURACION[[#This Row],[VR UNITARIO]]/1000</f>
        <v>7541.49</v>
      </c>
      <c r="R7613" s="44" t="str">
        <f>+VLOOKUP(FACTURACION[[#This Row],[NIT]],TABLACLIENTE,5,FALSE)</f>
        <v>MANIZALES</v>
      </c>
    </row>
    <row r="7614" spans="3:18" ht="15">
      <c r="C7614" s="29">
        <v>2021</v>
      </c>
      <c r="D7614" s="30" t="s">
        <v>702</v>
      </c>
      <c r="E7614" s="30">
        <f>MONTH(FACTURACION[[#This Row],[MES]]&amp;1)</f>
        <v>9</v>
      </c>
      <c r="F7614" s="223">
        <f>DATE(FACTURACION[[#This Row],[AÑO]],FACTURACION[[#This Row],[Mes numero]],1)</f>
        <v>44440</v>
      </c>
      <c r="G7614" s="155" t="s">
        <v>6076</v>
      </c>
      <c r="H7614" s="25">
        <v>800202395</v>
      </c>
      <c r="I7614" s="44" t="str">
        <f>+VLOOKUP(FACTURACION[[#This Row],[NIT]],TABLACLIENTE,2,FALSE)</f>
        <v>EFIGAS GAS NATURAL S.A. E.S.P. (EFIGAS S.A. E.S.P.)</v>
      </c>
      <c r="J7614" s="3" t="s">
        <v>108</v>
      </c>
      <c r="K7614" s="44" t="str">
        <f>+VLOOKUP(FACTURACION[[#This Row],[REFERENCIA]],CODINV,2,FALSE)</f>
        <v>MEDIDOR BK G4 C:1/2"</v>
      </c>
      <c r="L7614" s="44" t="str">
        <f>IF(VLOOKUP(FACTURACION[[#This Row],[REFERENCIA]],CODINV,3,FALSE)=0,"",VLOOKUP(FACTURACION[[#This Row],[REFERENCIA]],CODINV,3,FALSE))</f>
        <v>G4K MT 152MM</v>
      </c>
      <c r="M7614" s="44" t="str">
        <f>+VLOOKUP(FACTURACION[[#This Row],[REFERENCIA]],CODINV,4,FALSE)</f>
        <v>MEDIDORES</v>
      </c>
      <c r="N7614" s="44" t="str">
        <f>+VLOOKUP(FACTURACION[[#This Row],[REFERENCIA]],CODINV,5,FALSE)</f>
        <v>HONEYWELL</v>
      </c>
      <c r="O7614" s="3">
        <v>40</v>
      </c>
      <c r="P7614" s="151">
        <v>162648.20000000001</v>
      </c>
      <c r="Q7614" s="48">
        <f>+FACTURACION[[#This Row],[CANTIDAD]]*FACTURACION[[#This Row],[VR UNITARIO]]/1000</f>
        <v>6505.9279999999999</v>
      </c>
      <c r="R7614" s="44" t="str">
        <f>+VLOOKUP(FACTURACION[[#This Row],[NIT]],TABLACLIENTE,5,FALSE)</f>
        <v>MANIZALES</v>
      </c>
    </row>
    <row r="7615" spans="3:18" ht="15">
      <c r="C7615" s="29">
        <v>2021</v>
      </c>
      <c r="D7615" s="30" t="s">
        <v>702</v>
      </c>
      <c r="E7615" s="30">
        <f>MONTH(FACTURACION[[#This Row],[MES]]&amp;1)</f>
        <v>9</v>
      </c>
      <c r="F7615" s="223">
        <f>DATE(FACTURACION[[#This Row],[AÑO]],FACTURACION[[#This Row],[Mes numero]],1)</f>
        <v>44440</v>
      </c>
      <c r="G7615" s="155" t="s">
        <v>6077</v>
      </c>
      <c r="H7615" s="25">
        <v>800202395</v>
      </c>
      <c r="I7615" s="44" t="str">
        <f>+VLOOKUP(FACTURACION[[#This Row],[NIT]],TABLACLIENTE,2,FALSE)</f>
        <v>EFIGAS GAS NATURAL S.A. E.S.P. (EFIGAS S.A. E.S.P.)</v>
      </c>
      <c r="J7615" s="3" t="s">
        <v>20</v>
      </c>
      <c r="K7615" s="44" t="str">
        <f>+VLOOKUP(FACTURACION[[#This Row],[REFERENCIA]],CODINV,2,FALSE)</f>
        <v xml:space="preserve">MEDIDOR AC-250 C: 3/4" CON CONECTORES </v>
      </c>
      <c r="L7615" s="44" t="str">
        <f>IF(VLOOKUP(FACTURACION[[#This Row],[REFERENCIA]],CODINV,3,FALSE)=0,"",VLOOKUP(FACTURACION[[#This Row],[REFERENCIA]],CODINV,3,FALSE))</f>
        <v/>
      </c>
      <c r="M7615" s="44" t="str">
        <f>+VLOOKUP(FACTURACION[[#This Row],[REFERENCIA]],CODINV,4,FALSE)</f>
        <v>MEDIDORES</v>
      </c>
      <c r="N7615" s="44" t="str">
        <f>+VLOOKUP(FACTURACION[[#This Row],[REFERENCIA]],CODINV,5,FALSE)</f>
        <v>HONEYWELL</v>
      </c>
      <c r="O7615" s="3">
        <v>14</v>
      </c>
      <c r="P7615" s="151">
        <v>410801</v>
      </c>
      <c r="Q7615" s="48">
        <f>+FACTURACION[[#This Row],[CANTIDAD]]*FACTURACION[[#This Row],[VR UNITARIO]]/1000</f>
        <v>5751.2139999999999</v>
      </c>
      <c r="R7615" s="44" t="str">
        <f>+VLOOKUP(FACTURACION[[#This Row],[NIT]],TABLACLIENTE,5,FALSE)</f>
        <v>MANIZALES</v>
      </c>
    </row>
    <row r="7616" spans="3:18" ht="15">
      <c r="C7616" s="29">
        <v>2021</v>
      </c>
      <c r="D7616" s="30" t="s">
        <v>702</v>
      </c>
      <c r="E7616" s="30">
        <f>MONTH(FACTURACION[[#This Row],[MES]]&amp;1)</f>
        <v>9</v>
      </c>
      <c r="F7616" s="223">
        <f>DATE(FACTURACION[[#This Row],[AÑO]],FACTURACION[[#This Row],[Mes numero]],1)</f>
        <v>44440</v>
      </c>
      <c r="G7616" s="155" t="s">
        <v>6078</v>
      </c>
      <c r="H7616" s="25">
        <v>800202395</v>
      </c>
      <c r="I7616" s="44" t="str">
        <f>+VLOOKUP(FACTURACION[[#This Row],[NIT]],TABLACLIENTE,2,FALSE)</f>
        <v>EFIGAS GAS NATURAL S.A. E.S.P. (EFIGAS S.A. E.S.P.)</v>
      </c>
      <c r="J7616" s="3" t="s">
        <v>5</v>
      </c>
      <c r="K7616" s="44" t="str">
        <f>+VLOOKUP(FACTURACION[[#This Row],[REFERENCIA]],CODINV,2,FALSE)</f>
        <v>REG. 1800 CPB2 1 1-4· O: 5/16" R: STD</v>
      </c>
      <c r="L7616" s="44" t="str">
        <f>IF(VLOOKUP(FACTURACION[[#This Row],[REFERENCIA]],CODINV,3,FALSE)=0,"",VLOOKUP(FACTURACION[[#This Row],[REFERENCIA]],CODINV,3,FALSE))</f>
        <v/>
      </c>
      <c r="M7616" s="44" t="str">
        <f>+VLOOKUP(FACTURACION[[#This Row],[REFERENCIA]],CODINV,4,FALSE)</f>
        <v>REGULADORES</v>
      </c>
      <c r="N7616" s="44" t="str">
        <f>+VLOOKUP(FACTURACION[[#This Row],[REFERENCIA]],CODINV,5,FALSE)</f>
        <v>HONEYWELL</v>
      </c>
      <c r="O7616" s="3">
        <v>10</v>
      </c>
      <c r="P7616" s="151">
        <v>754149</v>
      </c>
      <c r="Q7616" s="48">
        <f>+FACTURACION[[#This Row],[CANTIDAD]]*FACTURACION[[#This Row],[VR UNITARIO]]/1000</f>
        <v>7541.49</v>
      </c>
      <c r="R7616" s="44" t="str">
        <f>+VLOOKUP(FACTURACION[[#This Row],[NIT]],TABLACLIENTE,5,FALSE)</f>
        <v>MANIZALES</v>
      </c>
    </row>
    <row r="7617" spans="3:18" ht="15">
      <c r="C7617" s="29">
        <v>2021</v>
      </c>
      <c r="D7617" s="30" t="s">
        <v>702</v>
      </c>
      <c r="E7617" s="30">
        <f>MONTH(FACTURACION[[#This Row],[MES]]&amp;1)</f>
        <v>9</v>
      </c>
      <c r="F7617" s="223">
        <f>DATE(FACTURACION[[#This Row],[AÑO]],FACTURACION[[#This Row],[Mes numero]],1)</f>
        <v>44440</v>
      </c>
      <c r="G7617" s="155" t="s">
        <v>6079</v>
      </c>
      <c r="H7617" s="25">
        <v>800202395</v>
      </c>
      <c r="I7617" s="44" t="str">
        <f>+VLOOKUP(FACTURACION[[#This Row],[NIT]],TABLACLIENTE,2,FALSE)</f>
        <v>EFIGAS GAS NATURAL S.A. E.S.P. (EFIGAS S.A. E.S.P.)</v>
      </c>
      <c r="J7617" s="3" t="s">
        <v>108</v>
      </c>
      <c r="K7617" s="44" t="str">
        <f>+VLOOKUP(FACTURACION[[#This Row],[REFERENCIA]],CODINV,2,FALSE)</f>
        <v>MEDIDOR BK G4 C:1/2"</v>
      </c>
      <c r="L7617" s="44" t="str">
        <f>IF(VLOOKUP(FACTURACION[[#This Row],[REFERENCIA]],CODINV,3,FALSE)=0,"",VLOOKUP(FACTURACION[[#This Row],[REFERENCIA]],CODINV,3,FALSE))</f>
        <v>G4K MT 152MM</v>
      </c>
      <c r="M7617" s="44" t="str">
        <f>+VLOOKUP(FACTURACION[[#This Row],[REFERENCIA]],CODINV,4,FALSE)</f>
        <v>MEDIDORES</v>
      </c>
      <c r="N7617" s="44" t="str">
        <f>+VLOOKUP(FACTURACION[[#This Row],[REFERENCIA]],CODINV,5,FALSE)</f>
        <v>HONEYWELL</v>
      </c>
      <c r="O7617" s="3">
        <v>60</v>
      </c>
      <c r="P7617" s="151">
        <v>162648.20000000001</v>
      </c>
      <c r="Q7617" s="48">
        <f>+FACTURACION[[#This Row],[CANTIDAD]]*FACTURACION[[#This Row],[VR UNITARIO]]/1000</f>
        <v>9758.8919999999998</v>
      </c>
      <c r="R7617" s="44" t="str">
        <f>+VLOOKUP(FACTURACION[[#This Row],[NIT]],TABLACLIENTE,5,FALSE)</f>
        <v>MANIZALES</v>
      </c>
    </row>
    <row r="7618" spans="3:18" ht="15">
      <c r="C7618" s="29">
        <v>2021</v>
      </c>
      <c r="D7618" s="30" t="s">
        <v>702</v>
      </c>
      <c r="E7618" s="30">
        <f>MONTH(FACTURACION[[#This Row],[MES]]&amp;1)</f>
        <v>9</v>
      </c>
      <c r="F7618" s="223">
        <f>DATE(FACTURACION[[#This Row],[AÑO]],FACTURACION[[#This Row],[Mes numero]],1)</f>
        <v>44440</v>
      </c>
      <c r="G7618" s="155" t="s">
        <v>6080</v>
      </c>
      <c r="H7618" s="25">
        <v>800202395</v>
      </c>
      <c r="I7618" s="44" t="str">
        <f>+VLOOKUP(FACTURACION[[#This Row],[NIT]],TABLACLIENTE,2,FALSE)</f>
        <v>EFIGAS GAS NATURAL S.A. E.S.P. (EFIGAS S.A. E.S.P.)</v>
      </c>
      <c r="J7618" s="3" t="s">
        <v>20</v>
      </c>
      <c r="K7618" s="44" t="str">
        <f>+VLOOKUP(FACTURACION[[#This Row],[REFERENCIA]],CODINV,2,FALSE)</f>
        <v xml:space="preserve">MEDIDOR AC-250 C: 3/4" CON CONECTORES </v>
      </c>
      <c r="L7618" s="44" t="str">
        <f>IF(VLOOKUP(FACTURACION[[#This Row],[REFERENCIA]],CODINV,3,FALSE)=0,"",VLOOKUP(FACTURACION[[#This Row],[REFERENCIA]],CODINV,3,FALSE))</f>
        <v/>
      </c>
      <c r="M7618" s="44" t="str">
        <f>+VLOOKUP(FACTURACION[[#This Row],[REFERENCIA]],CODINV,4,FALSE)</f>
        <v>MEDIDORES</v>
      </c>
      <c r="N7618" s="44" t="str">
        <f>+VLOOKUP(FACTURACION[[#This Row],[REFERENCIA]],CODINV,5,FALSE)</f>
        <v>HONEYWELL</v>
      </c>
      <c r="O7618" s="3">
        <v>44</v>
      </c>
      <c r="P7618" s="151">
        <v>410801</v>
      </c>
      <c r="Q7618" s="48">
        <f>+FACTURACION[[#This Row],[CANTIDAD]]*FACTURACION[[#This Row],[VR UNITARIO]]/1000</f>
        <v>18075.243999999999</v>
      </c>
      <c r="R7618" s="44" t="str">
        <f>+VLOOKUP(FACTURACION[[#This Row],[NIT]],TABLACLIENTE,5,FALSE)</f>
        <v>MANIZALES</v>
      </c>
    </row>
    <row r="7619" spans="3:18" ht="15">
      <c r="C7619" s="29">
        <v>2021</v>
      </c>
      <c r="D7619" s="30" t="s">
        <v>702</v>
      </c>
      <c r="E7619" s="30">
        <f>MONTH(FACTURACION[[#This Row],[MES]]&amp;1)</f>
        <v>9</v>
      </c>
      <c r="F7619" s="223">
        <f>DATE(FACTURACION[[#This Row],[AÑO]],FACTURACION[[#This Row],[Mes numero]],1)</f>
        <v>44440</v>
      </c>
      <c r="G7619" s="155" t="s">
        <v>6081</v>
      </c>
      <c r="H7619" s="25">
        <v>800202395</v>
      </c>
      <c r="I7619" s="44" t="str">
        <f>+VLOOKUP(FACTURACION[[#This Row],[NIT]],TABLACLIENTE,2,FALSE)</f>
        <v>EFIGAS GAS NATURAL S.A. E.S.P. (EFIGAS S.A. E.S.P.)</v>
      </c>
      <c r="J7619" s="3" t="s">
        <v>5</v>
      </c>
      <c r="K7619" s="44" t="str">
        <f>+VLOOKUP(FACTURACION[[#This Row],[REFERENCIA]],CODINV,2,FALSE)</f>
        <v>REG. 1800 CPB2 1 1-4· O: 5/16" R: STD</v>
      </c>
      <c r="L7619" s="44" t="str">
        <f>IF(VLOOKUP(FACTURACION[[#This Row],[REFERENCIA]],CODINV,3,FALSE)=0,"",VLOOKUP(FACTURACION[[#This Row],[REFERENCIA]],CODINV,3,FALSE))</f>
        <v/>
      </c>
      <c r="M7619" s="44" t="str">
        <f>+VLOOKUP(FACTURACION[[#This Row],[REFERENCIA]],CODINV,4,FALSE)</f>
        <v>REGULADORES</v>
      </c>
      <c r="N7619" s="44" t="str">
        <f>+VLOOKUP(FACTURACION[[#This Row],[REFERENCIA]],CODINV,5,FALSE)</f>
        <v>HONEYWELL</v>
      </c>
      <c r="O7619" s="3">
        <v>20</v>
      </c>
      <c r="P7619" s="151">
        <v>754149</v>
      </c>
      <c r="Q7619" s="48">
        <f>+FACTURACION[[#This Row],[CANTIDAD]]*FACTURACION[[#This Row],[VR UNITARIO]]/1000</f>
        <v>15082.98</v>
      </c>
      <c r="R7619" s="44" t="str">
        <f>+VLOOKUP(FACTURACION[[#This Row],[NIT]],TABLACLIENTE,5,FALSE)</f>
        <v>MANIZALES</v>
      </c>
    </row>
    <row r="7620" spans="3:18" ht="15">
      <c r="C7620" s="29">
        <v>2021</v>
      </c>
      <c r="D7620" s="30" t="s">
        <v>702</v>
      </c>
      <c r="E7620" s="30">
        <f>MONTH(FACTURACION[[#This Row],[MES]]&amp;1)</f>
        <v>9</v>
      </c>
      <c r="F7620" s="223">
        <f>DATE(FACTURACION[[#This Row],[AÑO]],FACTURACION[[#This Row],[Mes numero]],1)</f>
        <v>44440</v>
      </c>
      <c r="G7620" s="155" t="s">
        <v>6082</v>
      </c>
      <c r="H7620" s="25">
        <v>800202395</v>
      </c>
      <c r="I7620" s="44" t="str">
        <f>+VLOOKUP(FACTURACION[[#This Row],[NIT]],TABLACLIENTE,2,FALSE)</f>
        <v>EFIGAS GAS NATURAL S.A. E.S.P. (EFIGAS S.A. E.S.P.)</v>
      </c>
      <c r="J7620" s="3" t="s">
        <v>108</v>
      </c>
      <c r="K7620" s="44" t="str">
        <f>+VLOOKUP(FACTURACION[[#This Row],[REFERENCIA]],CODINV,2,FALSE)</f>
        <v>MEDIDOR BK G4 C:1/2"</v>
      </c>
      <c r="L7620" s="44" t="str">
        <f>IF(VLOOKUP(FACTURACION[[#This Row],[REFERENCIA]],CODINV,3,FALSE)=0,"",VLOOKUP(FACTURACION[[#This Row],[REFERENCIA]],CODINV,3,FALSE))</f>
        <v>G4K MT 152MM</v>
      </c>
      <c r="M7620" s="44" t="str">
        <f>+VLOOKUP(FACTURACION[[#This Row],[REFERENCIA]],CODINV,4,FALSE)</f>
        <v>MEDIDORES</v>
      </c>
      <c r="N7620" s="44" t="str">
        <f>+VLOOKUP(FACTURACION[[#This Row],[REFERENCIA]],CODINV,5,FALSE)</f>
        <v>HONEYWELL</v>
      </c>
      <c r="O7620" s="3">
        <v>40</v>
      </c>
      <c r="P7620" s="151">
        <v>162648.20000000001</v>
      </c>
      <c r="Q7620" s="48">
        <f>+FACTURACION[[#This Row],[CANTIDAD]]*FACTURACION[[#This Row],[VR UNITARIO]]/1000</f>
        <v>6505.9279999999999</v>
      </c>
      <c r="R7620" s="44" t="str">
        <f>+VLOOKUP(FACTURACION[[#This Row],[NIT]],TABLACLIENTE,5,FALSE)</f>
        <v>MANIZALES</v>
      </c>
    </row>
    <row r="7621" spans="3:18" ht="15">
      <c r="C7621" s="29">
        <v>2021</v>
      </c>
      <c r="D7621" s="30" t="s">
        <v>702</v>
      </c>
      <c r="E7621" s="30">
        <f>MONTH(FACTURACION[[#This Row],[MES]]&amp;1)</f>
        <v>9</v>
      </c>
      <c r="F7621" s="223">
        <f>DATE(FACTURACION[[#This Row],[AÑO]],FACTURACION[[#This Row],[Mes numero]],1)</f>
        <v>44440</v>
      </c>
      <c r="G7621" s="155" t="s">
        <v>6083</v>
      </c>
      <c r="H7621" s="25">
        <v>800202395</v>
      </c>
      <c r="I7621" s="44" t="str">
        <f>+VLOOKUP(FACTURACION[[#This Row],[NIT]],TABLACLIENTE,2,FALSE)</f>
        <v>EFIGAS GAS NATURAL S.A. E.S.P. (EFIGAS S.A. E.S.P.)</v>
      </c>
      <c r="J7621" s="3" t="s">
        <v>20</v>
      </c>
      <c r="K7621" s="44" t="str">
        <f>+VLOOKUP(FACTURACION[[#This Row],[REFERENCIA]],CODINV,2,FALSE)</f>
        <v xml:space="preserve">MEDIDOR AC-250 C: 3/4" CON CONECTORES </v>
      </c>
      <c r="L7621" s="44" t="str">
        <f>IF(VLOOKUP(FACTURACION[[#This Row],[REFERENCIA]],CODINV,3,FALSE)=0,"",VLOOKUP(FACTURACION[[#This Row],[REFERENCIA]],CODINV,3,FALSE))</f>
        <v/>
      </c>
      <c r="M7621" s="44" t="str">
        <f>+VLOOKUP(FACTURACION[[#This Row],[REFERENCIA]],CODINV,4,FALSE)</f>
        <v>MEDIDORES</v>
      </c>
      <c r="N7621" s="44" t="str">
        <f>+VLOOKUP(FACTURACION[[#This Row],[REFERENCIA]],CODINV,5,FALSE)</f>
        <v>HONEYWELL</v>
      </c>
      <c r="O7621" s="3">
        <v>17</v>
      </c>
      <c r="P7621" s="151">
        <v>410801</v>
      </c>
      <c r="Q7621" s="48">
        <f>+FACTURACION[[#This Row],[CANTIDAD]]*FACTURACION[[#This Row],[VR UNITARIO]]/1000</f>
        <v>6983.6170000000002</v>
      </c>
      <c r="R7621" s="44" t="str">
        <f>+VLOOKUP(FACTURACION[[#This Row],[NIT]],TABLACLIENTE,5,FALSE)</f>
        <v>MANIZALES</v>
      </c>
    </row>
    <row r="7622" spans="3:18" ht="15">
      <c r="C7622" s="29">
        <v>2021</v>
      </c>
      <c r="D7622" s="30" t="s">
        <v>702</v>
      </c>
      <c r="E7622" s="30">
        <f>MONTH(FACTURACION[[#This Row],[MES]]&amp;1)</f>
        <v>9</v>
      </c>
      <c r="F7622" s="223">
        <f>DATE(FACTURACION[[#This Row],[AÑO]],FACTURACION[[#This Row],[Mes numero]],1)</f>
        <v>44440</v>
      </c>
      <c r="G7622" s="155" t="s">
        <v>6084</v>
      </c>
      <c r="H7622" s="25">
        <v>860033633</v>
      </c>
      <c r="I7622" s="44" t="str">
        <f>+VLOOKUP(FACTURACION[[#This Row],[NIT]],TABLACLIENTE,2,FALSE)</f>
        <v>RAYOGAS S.A. E.S.P.</v>
      </c>
      <c r="J7622" s="3" t="s">
        <v>750</v>
      </c>
      <c r="K7622" s="44" t="str">
        <f>+VLOOKUP(FACTURACION[[#This Row],[REFERENCIA]],CODINV,2,FALSE)</f>
        <v>ROTOGAGE</v>
      </c>
      <c r="L7622" s="44" t="str">
        <f>IF(VLOOKUP(FACTURACION[[#This Row],[REFERENCIA]],CODINV,3,FALSE)=0,"",VLOOKUP(FACTURACION[[#This Row],[REFERENCIA]],CODINV,3,FALSE))</f>
        <v>A9094TS</v>
      </c>
      <c r="M7622" s="44" t="str">
        <f>+VLOOKUP(FACTURACION[[#This Row],[REFERENCIA]],CODINV,4,FALSE)</f>
        <v>MEDIDORES</v>
      </c>
      <c r="N7622" s="44" t="str">
        <f>+VLOOKUP(FACTURACION[[#This Row],[REFERENCIA]],CODINV,5,FALSE)</f>
        <v>REGO</v>
      </c>
      <c r="O7622" s="3">
        <v>1</v>
      </c>
      <c r="P7622" s="151">
        <v>1388174</v>
      </c>
      <c r="Q7622" s="48">
        <f>+FACTURACION[[#This Row],[CANTIDAD]]*FACTURACION[[#This Row],[VR UNITARIO]]/1000</f>
        <v>1388.174</v>
      </c>
      <c r="R7622" s="44" t="str">
        <f>+VLOOKUP(FACTURACION[[#This Row],[NIT]],TABLACLIENTE,5,FALSE)</f>
        <v>BOGOTÁ D.C.</v>
      </c>
    </row>
    <row r="7623" spans="3:18" ht="15">
      <c r="C7623" s="29">
        <v>2021</v>
      </c>
      <c r="D7623" s="30" t="s">
        <v>702</v>
      </c>
      <c r="E7623" s="30">
        <f>MONTH(FACTURACION[[#This Row],[MES]]&amp;1)</f>
        <v>9</v>
      </c>
      <c r="F7623" s="223">
        <f>DATE(FACTURACION[[#This Row],[AÑO]],FACTURACION[[#This Row],[Mes numero]],1)</f>
        <v>44440</v>
      </c>
      <c r="G7623" s="155" t="s">
        <v>6084</v>
      </c>
      <c r="H7623" s="25">
        <v>860033633</v>
      </c>
      <c r="I7623" s="44" t="str">
        <f>+VLOOKUP(FACTURACION[[#This Row],[NIT]],TABLACLIENTE,2,FALSE)</f>
        <v>RAYOGAS S.A. E.S.P.</v>
      </c>
      <c r="J7623" s="3" t="s">
        <v>317</v>
      </c>
      <c r="K7623" s="44" t="str">
        <f>+VLOOKUP(FACTURACION[[#This Row],[REFERENCIA]],CODINV,2,FALSE)</f>
        <v>DIAL ROTOGAGE</v>
      </c>
      <c r="L7623" s="44" t="str">
        <f>IF(VLOOKUP(FACTURACION[[#This Row],[REFERENCIA]],CODINV,3,FALSE)=0,"",VLOOKUP(FACTURACION[[#This Row],[REFERENCIA]],CODINV,3,FALSE))</f>
        <v>A909118LX</v>
      </c>
      <c r="M7623" s="44" t="str">
        <f>+VLOOKUP(FACTURACION[[#This Row],[REFERENCIA]],CODINV,4,FALSE)</f>
        <v>REPUESTOS Y ACCESORIOS</v>
      </c>
      <c r="N7623" s="44" t="str">
        <f>+VLOOKUP(FACTURACION[[#This Row],[REFERENCIA]],CODINV,5,FALSE)</f>
        <v>REGO</v>
      </c>
      <c r="O7623" s="3">
        <v>1</v>
      </c>
      <c r="P7623" s="151">
        <v>120414</v>
      </c>
      <c r="Q7623" s="48">
        <f>+FACTURACION[[#This Row],[CANTIDAD]]*FACTURACION[[#This Row],[VR UNITARIO]]/1000</f>
        <v>120.414</v>
      </c>
      <c r="R7623" s="44" t="str">
        <f>+VLOOKUP(FACTURACION[[#This Row],[NIT]],TABLACLIENTE,5,FALSE)</f>
        <v>BOGOTÁ D.C.</v>
      </c>
    </row>
    <row r="7624" spans="3:18" ht="15">
      <c r="C7624" s="29">
        <v>2021</v>
      </c>
      <c r="D7624" s="30" t="s">
        <v>702</v>
      </c>
      <c r="E7624" s="30">
        <f>MONTH(FACTURACION[[#This Row],[MES]]&amp;1)</f>
        <v>9</v>
      </c>
      <c r="F7624" s="223">
        <f>DATE(FACTURACION[[#This Row],[AÑO]],FACTURACION[[#This Row],[Mes numero]],1)</f>
        <v>44440</v>
      </c>
      <c r="G7624" s="155" t="s">
        <v>6084</v>
      </c>
      <c r="H7624" s="25">
        <v>860033633</v>
      </c>
      <c r="I7624" s="44" t="str">
        <f>+VLOOKUP(FACTURACION[[#This Row],[NIT]],TABLACLIENTE,2,FALSE)</f>
        <v>RAYOGAS S.A. E.S.P.</v>
      </c>
      <c r="J7624" s="3" t="s">
        <v>51</v>
      </c>
      <c r="K7624" s="44" t="str">
        <f>+VLOOKUP(FACTURACION[[#This Row],[REFERENCIA]],CODINV,2,FALSE)</f>
        <v>DIP TUBE 60"</v>
      </c>
      <c r="L7624" s="44" t="str">
        <f>IF(VLOOKUP(FACTURACION[[#This Row],[REFERENCIA]],CODINV,3,FALSE)=0,"",VLOOKUP(FACTURACION[[#This Row],[REFERENCIA]],CODINV,3,FALSE))</f>
        <v>A9091M60</v>
      </c>
      <c r="M7624" s="44" t="str">
        <f>+VLOOKUP(FACTURACION[[#This Row],[REFERENCIA]],CODINV,4,FALSE)</f>
        <v>REPUESTOS Y ACCESORIOS</v>
      </c>
      <c r="N7624" s="44" t="str">
        <f>+VLOOKUP(FACTURACION[[#This Row],[REFERENCIA]],CODINV,5,FALSE)</f>
        <v>REGO</v>
      </c>
      <c r="O7624" s="3">
        <v>1</v>
      </c>
      <c r="P7624" s="151">
        <v>244342</v>
      </c>
      <c r="Q7624" s="48">
        <f>+FACTURACION[[#This Row],[CANTIDAD]]*FACTURACION[[#This Row],[VR UNITARIO]]/1000</f>
        <v>244.34200000000001</v>
      </c>
      <c r="R7624" s="44" t="str">
        <f>+VLOOKUP(FACTURACION[[#This Row],[NIT]],TABLACLIENTE,5,FALSE)</f>
        <v>BOGOTÁ D.C.</v>
      </c>
    </row>
    <row r="7625" spans="3:18" ht="15">
      <c r="C7625" s="29">
        <v>2021</v>
      </c>
      <c r="D7625" s="30" t="s">
        <v>702</v>
      </c>
      <c r="E7625" s="30">
        <f>MONTH(FACTURACION[[#This Row],[MES]]&amp;1)</f>
        <v>9</v>
      </c>
      <c r="F7625" s="223">
        <f>DATE(FACTURACION[[#This Row],[AÑO]],FACTURACION[[#This Row],[Mes numero]],1)</f>
        <v>44440</v>
      </c>
      <c r="G7625" s="155" t="s">
        <v>6085</v>
      </c>
      <c r="H7625" s="25">
        <v>860033633</v>
      </c>
      <c r="I7625" s="44" t="str">
        <f>+VLOOKUP(FACTURACION[[#This Row],[NIT]],TABLACLIENTE,2,FALSE)</f>
        <v>RAYOGAS S.A. E.S.P.</v>
      </c>
      <c r="J7625" s="3" t="s">
        <v>56</v>
      </c>
      <c r="K7625" s="44" t="str">
        <f>+VLOOKUP(FACTURACION[[#This Row],[REFERENCIA]],CODINV,2,FALSE)</f>
        <v xml:space="preserve"> VALVULA DE AGUJA DE  1/4"</v>
      </c>
      <c r="L7625" s="44" t="str">
        <f>IF(VLOOKUP(FACTURACION[[#This Row],[REFERENCIA]],CODINV,3,FALSE)=0,"",VLOOKUP(FACTURACION[[#This Row],[REFERENCIA]],CODINV,3,FALSE))</f>
        <v>1224WA</v>
      </c>
      <c r="M7625" s="44" t="str">
        <f>+VLOOKUP(FACTURACION[[#This Row],[REFERENCIA]],CODINV,4,FALSE)</f>
        <v>VÁLVULAS Y MULTIVÁLVULAS</v>
      </c>
      <c r="N7625" s="44" t="str">
        <f>+VLOOKUP(FACTURACION[[#This Row],[REFERENCIA]],CODINV,5,FALSE)</f>
        <v>REGO</v>
      </c>
      <c r="O7625" s="3">
        <v>8</v>
      </c>
      <c r="P7625" s="151">
        <v>49230</v>
      </c>
      <c r="Q7625" s="48">
        <f>+FACTURACION[[#This Row],[CANTIDAD]]*FACTURACION[[#This Row],[VR UNITARIO]]/1000</f>
        <v>393.84</v>
      </c>
      <c r="R7625" s="44" t="str">
        <f>+VLOOKUP(FACTURACION[[#This Row],[NIT]],TABLACLIENTE,5,FALSE)</f>
        <v>BOGOTÁ D.C.</v>
      </c>
    </row>
    <row r="7626" spans="3:18" ht="15">
      <c r="C7626" s="29">
        <v>2021</v>
      </c>
      <c r="D7626" s="30" t="s">
        <v>702</v>
      </c>
      <c r="E7626" s="30">
        <f>MONTH(FACTURACION[[#This Row],[MES]]&amp;1)</f>
        <v>9</v>
      </c>
      <c r="F7626" s="223">
        <f>DATE(FACTURACION[[#This Row],[AÑO]],FACTURACION[[#This Row],[Mes numero]],1)</f>
        <v>44440</v>
      </c>
      <c r="G7626" s="155" t="s">
        <v>6086</v>
      </c>
      <c r="H7626" s="25">
        <v>900134459</v>
      </c>
      <c r="I7626" s="44" t="str">
        <f>+VLOOKUP(FACTURACION[[#This Row],[NIT]],TABLACLIENTE,2,FALSE)</f>
        <v>TRANSPORTADORA DE GAS INTERNACIONAL S.A. ESP (TGI S.A. E.S.P.)</v>
      </c>
      <c r="J7626" s="3" t="s">
        <v>132</v>
      </c>
      <c r="K7626" s="44" t="str">
        <f>+VLOOKUP(FACTURACION[[#This Row],[REFERENCIA]],CODINV,2,FALSE)</f>
        <v>KIT REPARACION BUNA N 80</v>
      </c>
      <c r="L7626" s="44" t="str">
        <f>IF(VLOOKUP(FACTURACION[[#This Row],[REFERENCIA]],CODINV,3,FALSE)=0,"",VLOOKUP(FACTURACION[[#This Row],[REFERENCIA]],CODINV,3,FALSE))</f>
        <v>73914K010</v>
      </c>
      <c r="M7626" s="44" t="str">
        <f>+VLOOKUP(FACTURACION[[#This Row],[REFERENCIA]],CODINV,4,FALSE)</f>
        <v>REPUESTOS Y ACCESORIOS</v>
      </c>
      <c r="N7626" s="44" t="str">
        <f>+VLOOKUP(FACTURACION[[#This Row],[REFERENCIA]],CODINV,5,FALSE)</f>
        <v>HONEYWELL</v>
      </c>
      <c r="O7626" s="3">
        <v>60</v>
      </c>
      <c r="P7626" s="151">
        <v>141038.45000000001</v>
      </c>
      <c r="Q7626" s="48">
        <f>+FACTURACION[[#This Row],[CANTIDAD]]*FACTURACION[[#This Row],[VR UNITARIO]]/1000</f>
        <v>8462.3070000000007</v>
      </c>
      <c r="R7626" s="44" t="str">
        <f>+VLOOKUP(FACTURACION[[#This Row],[NIT]],TABLACLIENTE,5,FALSE)</f>
        <v>BOGOTÁ D.C.</v>
      </c>
    </row>
    <row r="7627" spans="3:18" ht="15">
      <c r="C7627" s="29">
        <v>2021</v>
      </c>
      <c r="D7627" s="30" t="s">
        <v>702</v>
      </c>
      <c r="E7627" s="30">
        <f>MONTH(FACTURACION[[#This Row],[MES]]&amp;1)</f>
        <v>9</v>
      </c>
      <c r="F7627" s="223">
        <f>DATE(FACTURACION[[#This Row],[AÑO]],FACTURACION[[#This Row],[Mes numero]],1)</f>
        <v>44440</v>
      </c>
      <c r="G7627" s="155" t="s">
        <v>6086</v>
      </c>
      <c r="H7627" s="25">
        <v>900134459</v>
      </c>
      <c r="I7627" s="44" t="str">
        <f>+VLOOKUP(FACTURACION[[#This Row],[NIT]],TABLACLIENTE,2,FALSE)</f>
        <v>TRANSPORTADORA DE GAS INTERNACIONAL S.A. ESP (TGI S.A. E.S.P.)</v>
      </c>
      <c r="J7627" s="3" t="s">
        <v>218</v>
      </c>
      <c r="K7627" s="44" t="str">
        <f>+VLOOKUP(FACTURACION[[#This Row],[REFERENCIA]],CODINV,2,FALSE)</f>
        <v>MANGA 2" S600 B7</v>
      </c>
      <c r="L7627" s="44" t="str">
        <f>IF(VLOOKUP(FACTURACION[[#This Row],[REFERENCIA]],CODINV,3,FALSE)=0,"",VLOOKUP(FACTURACION[[#This Row],[REFERENCIA]],CODINV,3,FALSE))</f>
        <v>73677P007</v>
      </c>
      <c r="M7627" s="44" t="str">
        <f>+VLOOKUP(FACTURACION[[#This Row],[REFERENCIA]],CODINV,4,FALSE)</f>
        <v>MANGAS</v>
      </c>
      <c r="N7627" s="44" t="str">
        <f>+VLOOKUP(FACTURACION[[#This Row],[REFERENCIA]],CODINV,5,FALSE)</f>
        <v>HONEYWELL</v>
      </c>
      <c r="O7627" s="3">
        <v>12</v>
      </c>
      <c r="P7627" s="151">
        <v>550664.12</v>
      </c>
      <c r="Q7627" s="48">
        <f>+FACTURACION[[#This Row],[CANTIDAD]]*FACTURACION[[#This Row],[VR UNITARIO]]/1000</f>
        <v>6607.9694399999998</v>
      </c>
      <c r="R7627" s="44" t="str">
        <f>+VLOOKUP(FACTURACION[[#This Row],[NIT]],TABLACLIENTE,5,FALSE)</f>
        <v>BOGOTÁ D.C.</v>
      </c>
    </row>
    <row r="7628" spans="3:18" ht="15">
      <c r="C7628" s="29">
        <v>2021</v>
      </c>
      <c r="D7628" s="30" t="s">
        <v>702</v>
      </c>
      <c r="E7628" s="30">
        <f>MONTH(FACTURACION[[#This Row],[MES]]&amp;1)</f>
        <v>9</v>
      </c>
      <c r="F7628" s="223">
        <f>DATE(FACTURACION[[#This Row],[AÑO]],FACTURACION[[#This Row],[Mes numero]],1)</f>
        <v>44440</v>
      </c>
      <c r="G7628" s="155" t="s">
        <v>6086</v>
      </c>
      <c r="H7628" s="25">
        <v>900134459</v>
      </c>
      <c r="I7628" s="44" t="str">
        <f>+VLOOKUP(FACTURACION[[#This Row],[NIT]],TABLACLIENTE,2,FALSE)</f>
        <v>TRANSPORTADORA DE GAS INTERNACIONAL S.A. ESP (TGI S.A. E.S.P.)</v>
      </c>
      <c r="J7628" s="3" t="s">
        <v>886</v>
      </c>
      <c r="K7628" s="44" t="str">
        <f>+VLOOKUP(FACTURACION[[#This Row],[REFERENCIA]],CODINV,2,FALSE)</f>
        <v>FILTER ASSEMBLY (COMPOSITE)</v>
      </c>
      <c r="L7628" s="44" t="str">
        <f>IF(VLOOKUP(FACTURACION[[#This Row],[REFERENCIA]],CODINV,3,FALSE)=0,"",VLOOKUP(FACTURACION[[#This Row],[REFERENCIA]],CODINV,3,FALSE))</f>
        <v>78480P001</v>
      </c>
      <c r="M7628" s="44" t="str">
        <f>+VLOOKUP(FACTURACION[[#This Row],[REFERENCIA]],CODINV,4,FALSE)</f>
        <v>FILTROS</v>
      </c>
      <c r="N7628" s="44" t="str">
        <f>+VLOOKUP(FACTURACION[[#This Row],[REFERENCIA]],CODINV,5,FALSE)</f>
        <v>HONEYWELL</v>
      </c>
      <c r="O7628" s="3">
        <v>16</v>
      </c>
      <c r="P7628" s="151">
        <v>69349.39</v>
      </c>
      <c r="Q7628" s="48">
        <f>+FACTURACION[[#This Row],[CANTIDAD]]*FACTURACION[[#This Row],[VR UNITARIO]]/1000</f>
        <v>1109.59024</v>
      </c>
      <c r="R7628" s="44" t="str">
        <f>+VLOOKUP(FACTURACION[[#This Row],[NIT]],TABLACLIENTE,5,FALSE)</f>
        <v>BOGOTÁ D.C.</v>
      </c>
    </row>
    <row r="7629" spans="3:18" ht="15">
      <c r="C7629" s="29">
        <v>2021</v>
      </c>
      <c r="D7629" s="30" t="s">
        <v>702</v>
      </c>
      <c r="E7629" s="30">
        <f>MONTH(FACTURACION[[#This Row],[MES]]&amp;1)</f>
        <v>9</v>
      </c>
      <c r="F7629" s="223">
        <f>DATE(FACTURACION[[#This Row],[AÑO]],FACTURACION[[#This Row],[Mes numero]],1)</f>
        <v>44440</v>
      </c>
      <c r="G7629" s="155" t="s">
        <v>6087</v>
      </c>
      <c r="H7629" s="25">
        <v>900134459</v>
      </c>
      <c r="I7629" s="44" t="str">
        <f>+VLOOKUP(FACTURACION[[#This Row],[NIT]],TABLACLIENTE,2,FALSE)</f>
        <v>TRANSPORTADORA DE GAS INTERNACIONAL S.A. ESP (TGI S.A. E.S.P.)</v>
      </c>
      <c r="J7629" s="3" t="s">
        <v>132</v>
      </c>
      <c r="K7629" s="44" t="str">
        <f>+VLOOKUP(FACTURACION[[#This Row],[REFERENCIA]],CODINV,2,FALSE)</f>
        <v>KIT REPARACION BUNA N 80</v>
      </c>
      <c r="L7629" s="44" t="str">
        <f>IF(VLOOKUP(FACTURACION[[#This Row],[REFERENCIA]],CODINV,3,FALSE)=0,"",VLOOKUP(FACTURACION[[#This Row],[REFERENCIA]],CODINV,3,FALSE))</f>
        <v>73914K010</v>
      </c>
      <c r="M7629" s="44" t="str">
        <f>+VLOOKUP(FACTURACION[[#This Row],[REFERENCIA]],CODINV,4,FALSE)</f>
        <v>REPUESTOS Y ACCESORIOS</v>
      </c>
      <c r="N7629" s="44" t="str">
        <f>+VLOOKUP(FACTURACION[[#This Row],[REFERENCIA]],CODINV,5,FALSE)</f>
        <v>HONEYWELL</v>
      </c>
      <c r="O7629" s="3">
        <v>17</v>
      </c>
      <c r="P7629" s="151">
        <v>141440.84</v>
      </c>
      <c r="Q7629" s="48">
        <f>+FACTURACION[[#This Row],[CANTIDAD]]*FACTURACION[[#This Row],[VR UNITARIO]]/1000</f>
        <v>2404.4942799999999</v>
      </c>
      <c r="R7629" s="44" t="str">
        <f>+VLOOKUP(FACTURACION[[#This Row],[NIT]],TABLACLIENTE,5,FALSE)</f>
        <v>BOGOTÁ D.C.</v>
      </c>
    </row>
    <row r="7630" spans="3:18" ht="15">
      <c r="C7630" s="29">
        <v>2021</v>
      </c>
      <c r="D7630" s="30" t="s">
        <v>702</v>
      </c>
      <c r="E7630" s="30">
        <f>MONTH(FACTURACION[[#This Row],[MES]]&amp;1)</f>
        <v>9</v>
      </c>
      <c r="F7630" s="223">
        <f>DATE(FACTURACION[[#This Row],[AÑO]],FACTURACION[[#This Row],[Mes numero]],1)</f>
        <v>44440</v>
      </c>
      <c r="G7630" s="155" t="s">
        <v>6087</v>
      </c>
      <c r="H7630" s="25">
        <v>900134459</v>
      </c>
      <c r="I7630" s="44" t="str">
        <f>+VLOOKUP(FACTURACION[[#This Row],[NIT]],TABLACLIENTE,2,FALSE)</f>
        <v>TRANSPORTADORA DE GAS INTERNACIONAL S.A. ESP (TGI S.A. E.S.P.)</v>
      </c>
      <c r="J7630" s="3" t="s">
        <v>218</v>
      </c>
      <c r="K7630" s="44" t="str">
        <f>+VLOOKUP(FACTURACION[[#This Row],[REFERENCIA]],CODINV,2,FALSE)</f>
        <v>MANGA 2" S600 B7</v>
      </c>
      <c r="L7630" s="44" t="str">
        <f>IF(VLOOKUP(FACTURACION[[#This Row],[REFERENCIA]],CODINV,3,FALSE)=0,"",VLOOKUP(FACTURACION[[#This Row],[REFERENCIA]],CODINV,3,FALSE))</f>
        <v>73677P007</v>
      </c>
      <c r="M7630" s="44" t="str">
        <f>+VLOOKUP(FACTURACION[[#This Row],[REFERENCIA]],CODINV,4,FALSE)</f>
        <v>MANGAS</v>
      </c>
      <c r="N7630" s="44" t="str">
        <f>+VLOOKUP(FACTURACION[[#This Row],[REFERENCIA]],CODINV,5,FALSE)</f>
        <v>HONEYWELL</v>
      </c>
      <c r="O7630" s="3">
        <v>2</v>
      </c>
      <c r="P7630" s="151">
        <v>552235.18999999994</v>
      </c>
      <c r="Q7630" s="48">
        <f>+FACTURACION[[#This Row],[CANTIDAD]]*FACTURACION[[#This Row],[VR UNITARIO]]/1000</f>
        <v>1104.47038</v>
      </c>
      <c r="R7630" s="44" t="str">
        <f>+VLOOKUP(FACTURACION[[#This Row],[NIT]],TABLACLIENTE,5,FALSE)</f>
        <v>BOGOTÁ D.C.</v>
      </c>
    </row>
    <row r="7631" spans="3:18" ht="15">
      <c r="C7631" s="29">
        <v>2021</v>
      </c>
      <c r="D7631" s="30" t="s">
        <v>702</v>
      </c>
      <c r="E7631" s="30">
        <f>MONTH(FACTURACION[[#This Row],[MES]]&amp;1)</f>
        <v>9</v>
      </c>
      <c r="F7631" s="223">
        <f>DATE(FACTURACION[[#This Row],[AÑO]],FACTURACION[[#This Row],[Mes numero]],1)</f>
        <v>44440</v>
      </c>
      <c r="G7631" s="155" t="s">
        <v>6087</v>
      </c>
      <c r="H7631" s="25">
        <v>900134459</v>
      </c>
      <c r="I7631" s="44" t="str">
        <f>+VLOOKUP(FACTURACION[[#This Row],[NIT]],TABLACLIENTE,2,FALSE)</f>
        <v>TRANSPORTADORA DE GAS INTERNACIONAL S.A. ESP (TGI S.A. E.S.P.)</v>
      </c>
      <c r="J7631" s="3" t="s">
        <v>886</v>
      </c>
      <c r="K7631" s="44" t="str">
        <f>+VLOOKUP(FACTURACION[[#This Row],[REFERENCIA]],CODINV,2,FALSE)</f>
        <v>FILTER ASSEMBLY (COMPOSITE)</v>
      </c>
      <c r="L7631" s="44" t="str">
        <f>IF(VLOOKUP(FACTURACION[[#This Row],[REFERENCIA]],CODINV,3,FALSE)=0,"",VLOOKUP(FACTURACION[[#This Row],[REFERENCIA]],CODINV,3,FALSE))</f>
        <v>78480P001</v>
      </c>
      <c r="M7631" s="44" t="str">
        <f>+VLOOKUP(FACTURACION[[#This Row],[REFERENCIA]],CODINV,4,FALSE)</f>
        <v>FILTROS</v>
      </c>
      <c r="N7631" s="44" t="str">
        <f>+VLOOKUP(FACTURACION[[#This Row],[REFERENCIA]],CODINV,5,FALSE)</f>
        <v>HONEYWELL</v>
      </c>
      <c r="O7631" s="3">
        <v>10</v>
      </c>
      <c r="P7631" s="151">
        <v>69547.240000000005</v>
      </c>
      <c r="Q7631" s="48">
        <f>+FACTURACION[[#This Row],[CANTIDAD]]*FACTURACION[[#This Row],[VR UNITARIO]]/1000</f>
        <v>695.47239999999999</v>
      </c>
      <c r="R7631" s="44" t="str">
        <f>+VLOOKUP(FACTURACION[[#This Row],[NIT]],TABLACLIENTE,5,FALSE)</f>
        <v>BOGOTÁ D.C.</v>
      </c>
    </row>
    <row r="7632" spans="3:18" ht="15">
      <c r="C7632" s="29">
        <v>2021</v>
      </c>
      <c r="D7632" s="30" t="s">
        <v>702</v>
      </c>
      <c r="E7632" s="30">
        <f>MONTH(FACTURACION[[#This Row],[MES]]&amp;1)</f>
        <v>9</v>
      </c>
      <c r="F7632" s="223">
        <f>DATE(FACTURACION[[#This Row],[AÑO]],FACTURACION[[#This Row],[Mes numero]],1)</f>
        <v>44440</v>
      </c>
      <c r="G7632" s="155" t="s">
        <v>6087</v>
      </c>
      <c r="H7632" s="25">
        <v>900134459</v>
      </c>
      <c r="I7632" s="44" t="str">
        <f>+VLOOKUP(FACTURACION[[#This Row],[NIT]],TABLACLIENTE,2,FALSE)</f>
        <v>TRANSPORTADORA DE GAS INTERNACIONAL S.A. ESP (TGI S.A. E.S.P.)</v>
      </c>
      <c r="J7632" s="3" t="s">
        <v>3767</v>
      </c>
      <c r="K7632" s="44" t="str">
        <f>+VLOOKUP(FACTURACION[[#This Row],[REFERENCIA]],CODINV,2,FALSE)</f>
        <v>ORIFICE VALVE, 1/8"</v>
      </c>
      <c r="L7632" s="44" t="str">
        <f>IF(VLOOKUP(FACTURACION[[#This Row],[REFERENCIA]],CODINV,3,FALSE)=0,"",VLOOKUP(FACTURACION[[#This Row],[REFERENCIA]],CODINV,3,FALSE))</f>
        <v>70033P003</v>
      </c>
      <c r="M7632" s="44" t="str">
        <f>+VLOOKUP(FACTURACION[[#This Row],[REFERENCIA]],CODINV,4,FALSE)</f>
        <v>REPUESTOS Y ACCESORIOS</v>
      </c>
      <c r="N7632" s="44" t="str">
        <f>+VLOOKUP(FACTURACION[[#This Row],[REFERENCIA]],CODINV,5,FALSE)</f>
        <v>HONEYWELL</v>
      </c>
      <c r="O7632" s="3">
        <v>4</v>
      </c>
      <c r="P7632" s="151">
        <v>83552.009999999995</v>
      </c>
      <c r="Q7632" s="48">
        <f>+FACTURACION[[#This Row],[CANTIDAD]]*FACTURACION[[#This Row],[VR UNITARIO]]/1000</f>
        <v>334.20803999999998</v>
      </c>
      <c r="R7632" s="44" t="str">
        <f>+VLOOKUP(FACTURACION[[#This Row],[NIT]],TABLACLIENTE,5,FALSE)</f>
        <v>BOGOTÁ D.C.</v>
      </c>
    </row>
    <row r="7633" spans="3:18" ht="15">
      <c r="C7633" s="29">
        <v>2021</v>
      </c>
      <c r="D7633" s="30" t="s">
        <v>702</v>
      </c>
      <c r="E7633" s="30">
        <f>MONTH(FACTURACION[[#This Row],[MES]]&amp;1)</f>
        <v>9</v>
      </c>
      <c r="F7633" s="223">
        <f>DATE(FACTURACION[[#This Row],[AÑO]],FACTURACION[[#This Row],[Mes numero]],1)</f>
        <v>44440</v>
      </c>
      <c r="G7633" s="155" t="s">
        <v>6087</v>
      </c>
      <c r="H7633" s="25">
        <v>900134459</v>
      </c>
      <c r="I7633" s="44" t="str">
        <f>+VLOOKUP(FACTURACION[[#This Row],[NIT]],TABLACLIENTE,2,FALSE)</f>
        <v>TRANSPORTADORA DE GAS INTERNACIONAL S.A. ESP (TGI S.A. E.S.P.)</v>
      </c>
      <c r="J7633" s="3" t="s">
        <v>885</v>
      </c>
      <c r="K7633" s="44" t="str">
        <f>+VLOOKUP(FACTURACION[[#This Row],[REFERENCIA]],CODINV,2,FALSE)</f>
        <v>BLOCK MANIFOLD COMPOSITE</v>
      </c>
      <c r="L7633" s="44" t="str">
        <f>IF(VLOOKUP(FACTURACION[[#This Row],[REFERENCIA]],CODINV,3,FALSE)=0,"",VLOOKUP(FACTURACION[[#This Row],[REFERENCIA]],CODINV,3,FALSE))</f>
        <v>73957W001</v>
      </c>
      <c r="M7633" s="44" t="str">
        <f>+VLOOKUP(FACTURACION[[#This Row],[REFERENCIA]],CODINV,4,FALSE)</f>
        <v>REPUESTOS Y ACCESORIOS</v>
      </c>
      <c r="N7633" s="44" t="str">
        <f>+VLOOKUP(FACTURACION[[#This Row],[REFERENCIA]],CODINV,5,FALSE)</f>
        <v>HONEYWELL</v>
      </c>
      <c r="O7633" s="3">
        <v>2</v>
      </c>
      <c r="P7633" s="151">
        <v>1663671.28</v>
      </c>
      <c r="Q7633" s="48">
        <f>+FACTURACION[[#This Row],[CANTIDAD]]*FACTURACION[[#This Row],[VR UNITARIO]]/1000</f>
        <v>3327.34256</v>
      </c>
      <c r="R7633" s="44" t="str">
        <f>+VLOOKUP(FACTURACION[[#This Row],[NIT]],TABLACLIENTE,5,FALSE)</f>
        <v>BOGOTÁ D.C.</v>
      </c>
    </row>
    <row r="7634" spans="3:18" ht="15">
      <c r="C7634" s="29">
        <v>2021</v>
      </c>
      <c r="D7634" s="30" t="s">
        <v>702</v>
      </c>
      <c r="E7634" s="30">
        <f>MONTH(FACTURACION[[#This Row],[MES]]&amp;1)</f>
        <v>9</v>
      </c>
      <c r="F7634" s="223">
        <f>DATE(FACTURACION[[#This Row],[AÑO]],FACTURACION[[#This Row],[Mes numero]],1)</f>
        <v>44440</v>
      </c>
      <c r="G7634" s="155" t="s">
        <v>6087</v>
      </c>
      <c r="H7634" s="25">
        <v>900134459</v>
      </c>
      <c r="I7634" s="44" t="str">
        <f>+VLOOKUP(FACTURACION[[#This Row],[NIT]],TABLACLIENTE,2,FALSE)</f>
        <v>TRANSPORTADORA DE GAS INTERNACIONAL S.A. ESP (TGI S.A. E.S.P.)</v>
      </c>
      <c r="J7634" s="3" t="s">
        <v>569</v>
      </c>
      <c r="K7634" s="44" t="str">
        <f>+VLOOKUP(FACTURACION[[#This Row],[REFERENCIA]],CODINV,2,FALSE)</f>
        <v>MANGA 2" S600 H7</v>
      </c>
      <c r="L7634" s="44" t="str">
        <f>IF(VLOOKUP(FACTURACION[[#This Row],[REFERENCIA]],CODINV,3,FALSE)=0,"",VLOOKUP(FACTURACION[[#This Row],[REFERENCIA]],CODINV,3,FALSE))</f>
        <v>73677P001</v>
      </c>
      <c r="M7634" s="44" t="str">
        <f>+VLOOKUP(FACTURACION[[#This Row],[REFERENCIA]],CODINV,4,FALSE)</f>
        <v>MANGAS</v>
      </c>
      <c r="N7634" s="44" t="str">
        <f>+VLOOKUP(FACTURACION[[#This Row],[REFERENCIA]],CODINV,5,FALSE)</f>
        <v>HONEYWELL</v>
      </c>
      <c r="O7634" s="3">
        <v>2</v>
      </c>
      <c r="P7634" s="151">
        <v>573975.57999999996</v>
      </c>
      <c r="Q7634" s="48">
        <f>+FACTURACION[[#This Row],[CANTIDAD]]*FACTURACION[[#This Row],[VR UNITARIO]]/1000</f>
        <v>1147.9511599999998</v>
      </c>
      <c r="R7634" s="44" t="str">
        <f>+VLOOKUP(FACTURACION[[#This Row],[NIT]],TABLACLIENTE,5,FALSE)</f>
        <v>BOGOTÁ D.C.</v>
      </c>
    </row>
    <row r="7635" spans="3:18" ht="15">
      <c r="C7635" s="29">
        <v>2021</v>
      </c>
      <c r="D7635" s="30" t="s">
        <v>702</v>
      </c>
      <c r="E7635" s="30">
        <f>MONTH(FACTURACION[[#This Row],[MES]]&amp;1)</f>
        <v>9</v>
      </c>
      <c r="F7635" s="223">
        <f>DATE(FACTURACION[[#This Row],[AÑO]],FACTURACION[[#This Row],[Mes numero]],1)</f>
        <v>44440</v>
      </c>
      <c r="G7635" s="155" t="s">
        <v>6087</v>
      </c>
      <c r="H7635" s="25">
        <v>900134459</v>
      </c>
      <c r="I7635" s="44" t="str">
        <f>+VLOOKUP(FACTURACION[[#This Row],[NIT]],TABLACLIENTE,2,FALSE)</f>
        <v>TRANSPORTADORA DE GAS INTERNACIONAL S.A. ESP (TGI S.A. E.S.P.)</v>
      </c>
      <c r="J7635" s="3" t="s">
        <v>125</v>
      </c>
      <c r="K7635" s="44" t="str">
        <f>+VLOOKUP(FACTURACION[[#This Row],[REFERENCIA]],CODINV,2,FALSE)</f>
        <v>RES 150-600 PSIG DORADO</v>
      </c>
      <c r="L7635" s="44" t="str">
        <f>IF(VLOOKUP(FACTURACION[[#This Row],[REFERENCIA]],CODINV,3,FALSE)=0,"",VLOOKUP(FACTURACION[[#This Row],[REFERENCIA]],CODINV,3,FALSE))</f>
        <v>71421P008</v>
      </c>
      <c r="M7635" s="44" t="str">
        <f>+VLOOKUP(FACTURACION[[#This Row],[REFERENCIA]],CODINV,4,FALSE)</f>
        <v>REPUESTOS Y ACCESORIOS</v>
      </c>
      <c r="N7635" s="44" t="str">
        <f>+VLOOKUP(FACTURACION[[#This Row],[REFERENCIA]],CODINV,5,FALSE)</f>
        <v>HONEYWELL</v>
      </c>
      <c r="O7635" s="3">
        <v>4</v>
      </c>
      <c r="P7635" s="151">
        <v>140304.32999999999</v>
      </c>
      <c r="Q7635" s="48">
        <f>+FACTURACION[[#This Row],[CANTIDAD]]*FACTURACION[[#This Row],[VR UNITARIO]]/1000</f>
        <v>561.21731999999997</v>
      </c>
      <c r="R7635" s="44" t="str">
        <f>+VLOOKUP(FACTURACION[[#This Row],[NIT]],TABLACLIENTE,5,FALSE)</f>
        <v>BOGOTÁ D.C.</v>
      </c>
    </row>
    <row r="7636" spans="3:18" ht="15">
      <c r="C7636" s="29">
        <v>2021</v>
      </c>
      <c r="D7636" s="30" t="s">
        <v>702</v>
      </c>
      <c r="E7636" s="30">
        <f>MONTH(FACTURACION[[#This Row],[MES]]&amp;1)</f>
        <v>9</v>
      </c>
      <c r="F7636" s="223">
        <f>DATE(FACTURACION[[#This Row],[AÑO]],FACTURACION[[#This Row],[Mes numero]],1)</f>
        <v>44440</v>
      </c>
      <c r="G7636" s="155" t="s">
        <v>6087</v>
      </c>
      <c r="H7636" s="25">
        <v>900134459</v>
      </c>
      <c r="I7636" s="44" t="str">
        <f>+VLOOKUP(FACTURACION[[#This Row],[NIT]],TABLACLIENTE,2,FALSE)</f>
        <v>TRANSPORTADORA DE GAS INTERNACIONAL S.A. ESP (TGI S.A. E.S.P.)</v>
      </c>
      <c r="J7636" s="3" t="s">
        <v>865</v>
      </c>
      <c r="K7636" s="44" t="str">
        <f>+VLOOKUP(FACTURACION[[#This Row],[REFERENCIA]],CODINV,2,FALSE)</f>
        <v>SEAT DISC VITON 90</v>
      </c>
      <c r="L7636" s="44" t="str">
        <f>IF(VLOOKUP(FACTURACION[[#This Row],[REFERENCIA]],CODINV,3,FALSE)=0,"",VLOOKUP(FACTURACION[[#This Row],[REFERENCIA]],CODINV,3,FALSE))</f>
        <v>70041P129</v>
      </c>
      <c r="M7636" s="44" t="str">
        <f>+VLOOKUP(FACTURACION[[#This Row],[REFERENCIA]],CODINV,4,FALSE)</f>
        <v>REPUESTOS Y ACCESORIOS</v>
      </c>
      <c r="N7636" s="44" t="str">
        <f>+VLOOKUP(FACTURACION[[#This Row],[REFERENCIA]],CODINV,5,FALSE)</f>
        <v>HONEYWELL</v>
      </c>
      <c r="O7636" s="3">
        <v>4</v>
      </c>
      <c r="P7636" s="151">
        <v>203619.08</v>
      </c>
      <c r="Q7636" s="48">
        <f>+FACTURACION[[#This Row],[CANTIDAD]]*FACTURACION[[#This Row],[VR UNITARIO]]/1000</f>
        <v>814.47631999999999</v>
      </c>
      <c r="R7636" s="44" t="str">
        <f>+VLOOKUP(FACTURACION[[#This Row],[NIT]],TABLACLIENTE,5,FALSE)</f>
        <v>BOGOTÁ D.C.</v>
      </c>
    </row>
    <row r="7637" spans="3:18" ht="15">
      <c r="C7637" s="29">
        <v>2021</v>
      </c>
      <c r="D7637" s="30" t="s">
        <v>702</v>
      </c>
      <c r="E7637" s="30">
        <f>MONTH(FACTURACION[[#This Row],[MES]]&amp;1)</f>
        <v>9</v>
      </c>
      <c r="F7637" s="223">
        <f>DATE(FACTURACION[[#This Row],[AÑO]],FACTURACION[[#This Row],[Mes numero]],1)</f>
        <v>44440</v>
      </c>
      <c r="G7637" s="155" t="s">
        <v>6087</v>
      </c>
      <c r="H7637" s="25">
        <v>900134459</v>
      </c>
      <c r="I7637" s="44" t="str">
        <f>+VLOOKUP(FACTURACION[[#This Row],[NIT]],TABLACLIENTE,2,FALSE)</f>
        <v>TRANSPORTADORA DE GAS INTERNACIONAL S.A. ESP (TGI S.A. E.S.P.)</v>
      </c>
      <c r="J7637" s="3" t="s">
        <v>5136</v>
      </c>
      <c r="K7637" s="44" t="str">
        <f>+VLOOKUP(FACTURACION[[#This Row],[REFERENCIA]],CODINV,2,FALSE)</f>
        <v>RES 25-150 PSIG AZUL</v>
      </c>
      <c r="L7637" s="44" t="str">
        <f>IF(VLOOKUP(FACTURACION[[#This Row],[REFERENCIA]],CODINV,3,FALSE)=0,"",VLOOKUP(FACTURACION[[#This Row],[REFERENCIA]],CODINV,3,FALSE))</f>
        <v>71411P014</v>
      </c>
      <c r="M7637" s="44" t="str">
        <f>+VLOOKUP(FACTURACION[[#This Row],[REFERENCIA]],CODINV,4,FALSE)</f>
        <v>REPUESTOS Y ACCESORIOS</v>
      </c>
      <c r="N7637" s="44" t="str">
        <f>+VLOOKUP(FACTURACION[[#This Row],[REFERENCIA]],CODINV,5,FALSE)</f>
        <v>HONEYWELL</v>
      </c>
      <c r="O7637" s="3">
        <v>4</v>
      </c>
      <c r="P7637" s="151">
        <v>95210.43</v>
      </c>
      <c r="Q7637" s="48">
        <f>+FACTURACION[[#This Row],[CANTIDAD]]*FACTURACION[[#This Row],[VR UNITARIO]]/1000</f>
        <v>380.84171999999995</v>
      </c>
      <c r="R7637" s="44" t="str">
        <f>+VLOOKUP(FACTURACION[[#This Row],[NIT]],TABLACLIENTE,5,FALSE)</f>
        <v>BOGOTÁ D.C.</v>
      </c>
    </row>
    <row r="7638" spans="3:18" ht="15">
      <c r="C7638" s="29">
        <v>2021</v>
      </c>
      <c r="D7638" s="30" t="s">
        <v>702</v>
      </c>
      <c r="E7638" s="30">
        <f>MONTH(FACTURACION[[#This Row],[MES]]&amp;1)</f>
        <v>9</v>
      </c>
      <c r="F7638" s="223">
        <f>DATE(FACTURACION[[#This Row],[AÑO]],FACTURACION[[#This Row],[Mes numero]],1)</f>
        <v>44440</v>
      </c>
      <c r="G7638" s="155" t="s">
        <v>6087</v>
      </c>
      <c r="H7638" s="25">
        <v>900134459</v>
      </c>
      <c r="I7638" s="44" t="str">
        <f>+VLOOKUP(FACTURACION[[#This Row],[NIT]],TABLACLIENTE,2,FALSE)</f>
        <v>TRANSPORTADORA DE GAS INTERNACIONAL S.A. ESP (TGI S.A. E.S.P.)</v>
      </c>
      <c r="J7638" s="3" t="s">
        <v>277</v>
      </c>
      <c r="K7638" s="44" t="str">
        <f>+VLOOKUP(FACTURACION[[#This Row],[REFERENCIA]],CODINV,2,FALSE)</f>
        <v>ORIFICIO 3/32"</v>
      </c>
      <c r="L7638" s="44" t="str">
        <f>IF(VLOOKUP(FACTURACION[[#This Row],[REFERENCIA]],CODINV,3,FALSE)=0,"",VLOOKUP(FACTURACION[[#This Row],[REFERENCIA]],CODINV,3,FALSE))</f>
        <v>70033P001</v>
      </c>
      <c r="M7638" s="44" t="str">
        <f>+VLOOKUP(FACTURACION[[#This Row],[REFERENCIA]],CODINV,4,FALSE)</f>
        <v>REPUESTOS Y ACCESORIOS</v>
      </c>
      <c r="N7638" s="44" t="str">
        <f>+VLOOKUP(FACTURACION[[#This Row],[REFERENCIA]],CODINV,5,FALSE)</f>
        <v>HONEYWELL</v>
      </c>
      <c r="O7638" s="3">
        <v>4</v>
      </c>
      <c r="P7638" s="151">
        <v>24490.02</v>
      </c>
      <c r="Q7638" s="48">
        <f>+FACTURACION[[#This Row],[CANTIDAD]]*FACTURACION[[#This Row],[VR UNITARIO]]/1000</f>
        <v>97.960080000000005</v>
      </c>
      <c r="R7638" s="44" t="str">
        <f>+VLOOKUP(FACTURACION[[#This Row],[NIT]],TABLACLIENTE,5,FALSE)</f>
        <v>BOGOTÁ D.C.</v>
      </c>
    </row>
    <row r="7639" spans="3:18" ht="15">
      <c r="C7639" s="29">
        <v>2021</v>
      </c>
      <c r="D7639" s="30" t="s">
        <v>702</v>
      </c>
      <c r="E7639" s="30">
        <f>MONTH(FACTURACION[[#This Row],[MES]]&amp;1)</f>
        <v>9</v>
      </c>
      <c r="F7639" s="223">
        <f>DATE(FACTURACION[[#This Row],[AÑO]],FACTURACION[[#This Row],[Mes numero]],1)</f>
        <v>44440</v>
      </c>
      <c r="G7639" s="155" t="s">
        <v>6087</v>
      </c>
      <c r="H7639" s="25">
        <v>900134459</v>
      </c>
      <c r="I7639" s="44" t="str">
        <f>+VLOOKUP(FACTURACION[[#This Row],[NIT]],TABLACLIENTE,2,FALSE)</f>
        <v>TRANSPORTADORA DE GAS INTERNACIONAL S.A. ESP (TGI S.A. E.S.P.)</v>
      </c>
      <c r="J7639" s="3" t="s">
        <v>572</v>
      </c>
      <c r="K7639" s="44" t="str">
        <f>+VLOOKUP(FACTURACION[[#This Row],[REFERENCIA]],CODINV,2,FALSE)</f>
        <v>RING, RETAINING</v>
      </c>
      <c r="L7639" s="44" t="str">
        <f>IF(VLOOKUP(FACTURACION[[#This Row],[REFERENCIA]],CODINV,3,FALSE)=0,"",VLOOKUP(FACTURACION[[#This Row],[REFERENCIA]],CODINV,3,FALSE))</f>
        <v>78074P029</v>
      </c>
      <c r="M7639" s="44" t="str">
        <f>+VLOOKUP(FACTURACION[[#This Row],[REFERENCIA]],CODINV,4,FALSE)</f>
        <v>REPUESTOS Y ACCESORIOS</v>
      </c>
      <c r="N7639" s="44" t="str">
        <f>+VLOOKUP(FACTURACION[[#This Row],[REFERENCIA]],CODINV,5,FALSE)</f>
        <v>HONEYWELL</v>
      </c>
      <c r="O7639" s="3">
        <v>6</v>
      </c>
      <c r="P7639" s="151">
        <v>1943.07</v>
      </c>
      <c r="Q7639" s="48">
        <f>+FACTURACION[[#This Row],[CANTIDAD]]*FACTURACION[[#This Row],[VR UNITARIO]]/1000</f>
        <v>11.65842</v>
      </c>
      <c r="R7639" s="44" t="str">
        <f>+VLOOKUP(FACTURACION[[#This Row],[NIT]],TABLACLIENTE,5,FALSE)</f>
        <v>BOGOTÁ D.C.</v>
      </c>
    </row>
    <row r="7640" spans="3:18" ht="15">
      <c r="C7640" s="29">
        <v>2021</v>
      </c>
      <c r="D7640" s="30" t="s">
        <v>702</v>
      </c>
      <c r="E7640" s="30">
        <f>MONTH(FACTURACION[[#This Row],[MES]]&amp;1)</f>
        <v>9</v>
      </c>
      <c r="F7640" s="223">
        <f>DATE(FACTURACION[[#This Row],[AÑO]],FACTURACION[[#This Row],[Mes numero]],1)</f>
        <v>44440</v>
      </c>
      <c r="G7640" s="155" t="s">
        <v>6087</v>
      </c>
      <c r="H7640" s="25">
        <v>900134459</v>
      </c>
      <c r="I7640" s="44" t="str">
        <f>+VLOOKUP(FACTURACION[[#This Row],[NIT]],TABLACLIENTE,2,FALSE)</f>
        <v>TRANSPORTADORA DE GAS INTERNACIONAL S.A. ESP (TGI S.A. E.S.P.)</v>
      </c>
      <c r="J7640" s="3" t="s">
        <v>180</v>
      </c>
      <c r="K7640" s="44" t="str">
        <f>+VLOOKUP(FACTURACION[[#This Row],[REFERENCIA]],CODINV,2,FALSE)</f>
        <v>O-RING, 0.38OD x.25ID BUNA 70</v>
      </c>
      <c r="L7640" s="44" t="str">
        <f>IF(VLOOKUP(FACTURACION[[#This Row],[REFERENCIA]],CODINV,3,FALSE)=0,"",VLOOKUP(FACTURACION[[#This Row],[REFERENCIA]],CODINV,3,FALSE))</f>
        <v>42710P146</v>
      </c>
      <c r="M7640" s="44" t="str">
        <f>+VLOOKUP(FACTURACION[[#This Row],[REFERENCIA]],CODINV,4,FALSE)</f>
        <v>REPUESTOS Y ACCESORIOS</v>
      </c>
      <c r="N7640" s="44" t="str">
        <f>+VLOOKUP(FACTURACION[[#This Row],[REFERENCIA]],CODINV,5,FALSE)</f>
        <v>HONEYWELL</v>
      </c>
      <c r="O7640" s="3">
        <v>12</v>
      </c>
      <c r="P7640" s="151">
        <v>1943.07</v>
      </c>
      <c r="Q7640" s="48">
        <f>+FACTURACION[[#This Row],[CANTIDAD]]*FACTURACION[[#This Row],[VR UNITARIO]]/1000</f>
        <v>23.316839999999999</v>
      </c>
      <c r="R7640" s="44" t="str">
        <f>+VLOOKUP(FACTURACION[[#This Row],[NIT]],TABLACLIENTE,5,FALSE)</f>
        <v>BOGOTÁ D.C.</v>
      </c>
    </row>
    <row r="7641" spans="3:18" ht="15">
      <c r="C7641" s="29">
        <v>2021</v>
      </c>
      <c r="D7641" s="30" t="s">
        <v>702</v>
      </c>
      <c r="E7641" s="30">
        <f>MONTH(FACTURACION[[#This Row],[MES]]&amp;1)</f>
        <v>9</v>
      </c>
      <c r="F7641" s="223">
        <f>DATE(FACTURACION[[#This Row],[AÑO]],FACTURACION[[#This Row],[Mes numero]],1)</f>
        <v>44440</v>
      </c>
      <c r="G7641" s="155" t="s">
        <v>6088</v>
      </c>
      <c r="H7641" s="25">
        <v>900134459</v>
      </c>
      <c r="I7641" s="44" t="str">
        <f>+VLOOKUP(FACTURACION[[#This Row],[NIT]],TABLACLIENTE,2,FALSE)</f>
        <v>TRANSPORTADORA DE GAS INTERNACIONAL S.A. ESP (TGI S.A. E.S.P.)</v>
      </c>
      <c r="J7641" s="3" t="s">
        <v>886</v>
      </c>
      <c r="K7641" s="44" t="str">
        <f>+VLOOKUP(FACTURACION[[#This Row],[REFERENCIA]],CODINV,2,FALSE)</f>
        <v>FILTER ASSEMBLY (COMPOSITE)</v>
      </c>
      <c r="L7641" s="44" t="str">
        <f>IF(VLOOKUP(FACTURACION[[#This Row],[REFERENCIA]],CODINV,3,FALSE)=0,"",VLOOKUP(FACTURACION[[#This Row],[REFERENCIA]],CODINV,3,FALSE))</f>
        <v>78480P001</v>
      </c>
      <c r="M7641" s="44" t="str">
        <f>+VLOOKUP(FACTURACION[[#This Row],[REFERENCIA]],CODINV,4,FALSE)</f>
        <v>FILTROS</v>
      </c>
      <c r="N7641" s="44" t="str">
        <f>+VLOOKUP(FACTURACION[[#This Row],[REFERENCIA]],CODINV,5,FALSE)</f>
        <v>HONEYWELL</v>
      </c>
      <c r="O7641" s="3">
        <v>45</v>
      </c>
      <c r="P7641" s="151">
        <v>69547.240000000005</v>
      </c>
      <c r="Q7641" s="48">
        <f>+FACTURACION[[#This Row],[CANTIDAD]]*FACTURACION[[#This Row],[VR UNITARIO]]/1000</f>
        <v>3129.6258000000003</v>
      </c>
      <c r="R7641" s="44" t="str">
        <f>+VLOOKUP(FACTURACION[[#This Row],[NIT]],TABLACLIENTE,5,FALSE)</f>
        <v>BOGOTÁ D.C.</v>
      </c>
    </row>
    <row r="7642" spans="3:18" ht="15">
      <c r="C7642" s="29">
        <v>2021</v>
      </c>
      <c r="D7642" s="30" t="s">
        <v>702</v>
      </c>
      <c r="E7642" s="30">
        <f>MONTH(FACTURACION[[#This Row],[MES]]&amp;1)</f>
        <v>9</v>
      </c>
      <c r="F7642" s="223">
        <f>DATE(FACTURACION[[#This Row],[AÑO]],FACTURACION[[#This Row],[Mes numero]],1)</f>
        <v>44440</v>
      </c>
      <c r="G7642" s="155" t="s">
        <v>6088</v>
      </c>
      <c r="H7642" s="25">
        <v>900134459</v>
      </c>
      <c r="I7642" s="44" t="str">
        <f>+VLOOKUP(FACTURACION[[#This Row],[NIT]],TABLACLIENTE,2,FALSE)</f>
        <v>TRANSPORTADORA DE GAS INTERNACIONAL S.A. ESP (TGI S.A. E.S.P.)</v>
      </c>
      <c r="J7642" s="3" t="s">
        <v>132</v>
      </c>
      <c r="K7642" s="44" t="str">
        <f>+VLOOKUP(FACTURACION[[#This Row],[REFERENCIA]],CODINV,2,FALSE)</f>
        <v>KIT REPARACION BUNA N 80</v>
      </c>
      <c r="L7642" s="44" t="str">
        <f>IF(VLOOKUP(FACTURACION[[#This Row],[REFERENCIA]],CODINV,3,FALSE)=0,"",VLOOKUP(FACTURACION[[#This Row],[REFERENCIA]],CODINV,3,FALSE))</f>
        <v>73914K010</v>
      </c>
      <c r="M7642" s="44" t="str">
        <f>+VLOOKUP(FACTURACION[[#This Row],[REFERENCIA]],CODINV,4,FALSE)</f>
        <v>REPUESTOS Y ACCESORIOS</v>
      </c>
      <c r="N7642" s="44" t="str">
        <f>+VLOOKUP(FACTURACION[[#This Row],[REFERENCIA]],CODINV,5,FALSE)</f>
        <v>HONEYWELL</v>
      </c>
      <c r="O7642" s="3">
        <v>40</v>
      </c>
      <c r="P7642" s="151">
        <v>141440.84</v>
      </c>
      <c r="Q7642" s="48">
        <f>+FACTURACION[[#This Row],[CANTIDAD]]*FACTURACION[[#This Row],[VR UNITARIO]]/1000</f>
        <v>5657.6335999999992</v>
      </c>
      <c r="R7642" s="44" t="str">
        <f>+VLOOKUP(FACTURACION[[#This Row],[NIT]],TABLACLIENTE,5,FALSE)</f>
        <v>BOGOTÁ D.C.</v>
      </c>
    </row>
    <row r="7643" spans="3:18" ht="15">
      <c r="C7643" s="29">
        <v>2021</v>
      </c>
      <c r="D7643" s="30" t="s">
        <v>702</v>
      </c>
      <c r="E7643" s="30">
        <f>MONTH(FACTURACION[[#This Row],[MES]]&amp;1)</f>
        <v>9</v>
      </c>
      <c r="F7643" s="223">
        <f>DATE(FACTURACION[[#This Row],[AÑO]],FACTURACION[[#This Row],[Mes numero]],1)</f>
        <v>44440</v>
      </c>
      <c r="G7643" s="155" t="s">
        <v>6088</v>
      </c>
      <c r="H7643" s="25">
        <v>900134459</v>
      </c>
      <c r="I7643" s="44" t="str">
        <f>+VLOOKUP(FACTURACION[[#This Row],[NIT]],TABLACLIENTE,2,FALSE)</f>
        <v>TRANSPORTADORA DE GAS INTERNACIONAL S.A. ESP (TGI S.A. E.S.P.)</v>
      </c>
      <c r="J7643" s="3" t="s">
        <v>180</v>
      </c>
      <c r="K7643" s="44" t="str">
        <f>+VLOOKUP(FACTURACION[[#This Row],[REFERENCIA]],CODINV,2,FALSE)</f>
        <v>O-RING, 0.38OD x.25ID BUNA 70</v>
      </c>
      <c r="L7643" s="44" t="str">
        <f>IF(VLOOKUP(FACTURACION[[#This Row],[REFERENCIA]],CODINV,3,FALSE)=0,"",VLOOKUP(FACTURACION[[#This Row],[REFERENCIA]],CODINV,3,FALSE))</f>
        <v>42710P146</v>
      </c>
      <c r="M7643" s="44" t="str">
        <f>+VLOOKUP(FACTURACION[[#This Row],[REFERENCIA]],CODINV,4,FALSE)</f>
        <v>REPUESTOS Y ACCESORIOS</v>
      </c>
      <c r="N7643" s="44" t="str">
        <f>+VLOOKUP(FACTURACION[[#This Row],[REFERENCIA]],CODINV,5,FALSE)</f>
        <v>HONEYWELL</v>
      </c>
      <c r="O7643" s="3">
        <v>15</v>
      </c>
      <c r="P7643" s="151">
        <v>1943.07</v>
      </c>
      <c r="Q7643" s="48">
        <f>+FACTURACION[[#This Row],[CANTIDAD]]*FACTURACION[[#This Row],[VR UNITARIO]]/1000</f>
        <v>29.146049999999999</v>
      </c>
      <c r="R7643" s="44" t="str">
        <f>+VLOOKUP(FACTURACION[[#This Row],[NIT]],TABLACLIENTE,5,FALSE)</f>
        <v>BOGOTÁ D.C.</v>
      </c>
    </row>
    <row r="7644" spans="3:18" ht="15">
      <c r="C7644" s="29">
        <v>2021</v>
      </c>
      <c r="D7644" s="30" t="s">
        <v>702</v>
      </c>
      <c r="E7644" s="30">
        <f>MONTH(FACTURACION[[#This Row],[MES]]&amp;1)</f>
        <v>9</v>
      </c>
      <c r="F7644" s="223">
        <f>DATE(FACTURACION[[#This Row],[AÑO]],FACTURACION[[#This Row],[Mes numero]],1)</f>
        <v>44440</v>
      </c>
      <c r="G7644" s="155" t="s">
        <v>6088</v>
      </c>
      <c r="H7644" s="25">
        <v>900134459</v>
      </c>
      <c r="I7644" s="44" t="str">
        <f>+VLOOKUP(FACTURACION[[#This Row],[NIT]],TABLACLIENTE,2,FALSE)</f>
        <v>TRANSPORTADORA DE GAS INTERNACIONAL S.A. ESP (TGI S.A. E.S.P.)</v>
      </c>
      <c r="J7644" s="3" t="s">
        <v>218</v>
      </c>
      <c r="K7644" s="44" t="str">
        <f>+VLOOKUP(FACTURACION[[#This Row],[REFERENCIA]],CODINV,2,FALSE)</f>
        <v>MANGA 2" S600 B7</v>
      </c>
      <c r="L7644" s="44" t="str">
        <f>IF(VLOOKUP(FACTURACION[[#This Row],[REFERENCIA]],CODINV,3,FALSE)=0,"",VLOOKUP(FACTURACION[[#This Row],[REFERENCIA]],CODINV,3,FALSE))</f>
        <v>73677P007</v>
      </c>
      <c r="M7644" s="44" t="str">
        <f>+VLOOKUP(FACTURACION[[#This Row],[REFERENCIA]],CODINV,4,FALSE)</f>
        <v>MANGAS</v>
      </c>
      <c r="N7644" s="44" t="str">
        <f>+VLOOKUP(FACTURACION[[#This Row],[REFERENCIA]],CODINV,5,FALSE)</f>
        <v>HONEYWELL</v>
      </c>
      <c r="O7644" s="3">
        <v>8</v>
      </c>
      <c r="P7644" s="151">
        <v>552235.18999999994</v>
      </c>
      <c r="Q7644" s="48">
        <f>+FACTURACION[[#This Row],[CANTIDAD]]*FACTURACION[[#This Row],[VR UNITARIO]]/1000</f>
        <v>4417.8815199999999</v>
      </c>
      <c r="R7644" s="44" t="str">
        <f>+VLOOKUP(FACTURACION[[#This Row],[NIT]],TABLACLIENTE,5,FALSE)</f>
        <v>BOGOTÁ D.C.</v>
      </c>
    </row>
    <row r="7645" spans="3:18" ht="15">
      <c r="C7645" s="29">
        <v>2021</v>
      </c>
      <c r="D7645" s="30" t="s">
        <v>702</v>
      </c>
      <c r="E7645" s="30">
        <f>MONTH(FACTURACION[[#This Row],[MES]]&amp;1)</f>
        <v>9</v>
      </c>
      <c r="F7645" s="223">
        <f>DATE(FACTURACION[[#This Row],[AÑO]],FACTURACION[[#This Row],[Mes numero]],1)</f>
        <v>44440</v>
      </c>
      <c r="G7645" s="155" t="s">
        <v>6088</v>
      </c>
      <c r="H7645" s="25">
        <v>900134459</v>
      </c>
      <c r="I7645" s="44" t="str">
        <f>+VLOOKUP(FACTURACION[[#This Row],[NIT]],TABLACLIENTE,2,FALSE)</f>
        <v>TRANSPORTADORA DE GAS INTERNACIONAL S.A. ESP (TGI S.A. E.S.P.)</v>
      </c>
      <c r="J7645" s="3" t="s">
        <v>4004</v>
      </c>
      <c r="K7645" s="44" t="str">
        <f>+VLOOKUP(FACTURACION[[#This Row],[REFERENCIA]],CODINV,2,FALSE)</f>
        <v xml:space="preserve">KIT AFV 0-RINGS, ALL  SIZES </v>
      </c>
      <c r="L7645" s="44" t="str">
        <f>IF(VLOOKUP(FACTURACION[[#This Row],[REFERENCIA]],CODINV,3,FALSE)=0,"",VLOOKUP(FACTURACION[[#This Row],[REFERENCIA]],CODINV,3,FALSE))</f>
        <v>73917K001</v>
      </c>
      <c r="M7645" s="44" t="str">
        <f>+VLOOKUP(FACTURACION[[#This Row],[REFERENCIA]],CODINV,4,FALSE)</f>
        <v>REPUESTOS Y ACCESORIOS</v>
      </c>
      <c r="N7645" s="44" t="str">
        <f>+VLOOKUP(FACTURACION[[#This Row],[REFERENCIA]],CODINV,5,FALSE)</f>
        <v>HONEYWELL</v>
      </c>
      <c r="O7645" s="3">
        <v>19</v>
      </c>
      <c r="P7645" s="151">
        <v>16717.740000000002</v>
      </c>
      <c r="Q7645" s="48">
        <f>+FACTURACION[[#This Row],[CANTIDAD]]*FACTURACION[[#This Row],[VR UNITARIO]]/1000</f>
        <v>317.63706000000008</v>
      </c>
      <c r="R7645" s="44" t="str">
        <f>+VLOOKUP(FACTURACION[[#This Row],[NIT]],TABLACLIENTE,5,FALSE)</f>
        <v>BOGOTÁ D.C.</v>
      </c>
    </row>
    <row r="7646" spans="3:18" ht="15">
      <c r="C7646" s="29">
        <v>2021</v>
      </c>
      <c r="D7646" s="30" t="s">
        <v>702</v>
      </c>
      <c r="E7646" s="30">
        <f>MONTH(FACTURACION[[#This Row],[MES]]&amp;1)</f>
        <v>9</v>
      </c>
      <c r="F7646" s="223">
        <f>DATE(FACTURACION[[#This Row],[AÑO]],FACTURACION[[#This Row],[Mes numero]],1)</f>
        <v>44440</v>
      </c>
      <c r="G7646" s="155" t="s">
        <v>6089</v>
      </c>
      <c r="H7646" s="25">
        <v>900134459</v>
      </c>
      <c r="I7646" s="44" t="str">
        <f>+VLOOKUP(FACTURACION[[#This Row],[NIT]],TABLACLIENTE,2,FALSE)</f>
        <v>TRANSPORTADORA DE GAS INTERNACIONAL S.A. ESP (TGI S.A. E.S.P.)</v>
      </c>
      <c r="J7646" s="3" t="s">
        <v>132</v>
      </c>
      <c r="K7646" s="44" t="str">
        <f>+VLOOKUP(FACTURACION[[#This Row],[REFERENCIA]],CODINV,2,FALSE)</f>
        <v>KIT REPARACION BUNA N 80</v>
      </c>
      <c r="L7646" s="44" t="str">
        <f>IF(VLOOKUP(FACTURACION[[#This Row],[REFERENCIA]],CODINV,3,FALSE)=0,"",VLOOKUP(FACTURACION[[#This Row],[REFERENCIA]],CODINV,3,FALSE))</f>
        <v>73914K010</v>
      </c>
      <c r="M7646" s="44" t="str">
        <f>+VLOOKUP(FACTURACION[[#This Row],[REFERENCIA]],CODINV,4,FALSE)</f>
        <v>REPUESTOS Y ACCESORIOS</v>
      </c>
      <c r="N7646" s="44" t="str">
        <f>+VLOOKUP(FACTURACION[[#This Row],[REFERENCIA]],CODINV,5,FALSE)</f>
        <v>HONEYWELL</v>
      </c>
      <c r="O7646" s="3">
        <v>44</v>
      </c>
      <c r="P7646" s="151">
        <v>414440.84</v>
      </c>
      <c r="Q7646" s="48">
        <f>+FACTURACION[[#This Row],[CANTIDAD]]*FACTURACION[[#This Row],[VR UNITARIO]]/1000</f>
        <v>18235.396960000002</v>
      </c>
      <c r="R7646" s="44" t="str">
        <f>+VLOOKUP(FACTURACION[[#This Row],[NIT]],TABLACLIENTE,5,FALSE)</f>
        <v>BOGOTÁ D.C.</v>
      </c>
    </row>
    <row r="7647" spans="3:18" ht="15">
      <c r="C7647" s="29">
        <v>2021</v>
      </c>
      <c r="D7647" s="30" t="s">
        <v>702</v>
      </c>
      <c r="E7647" s="30">
        <f>MONTH(FACTURACION[[#This Row],[MES]]&amp;1)</f>
        <v>9</v>
      </c>
      <c r="F7647" s="223">
        <f>DATE(FACTURACION[[#This Row],[AÑO]],FACTURACION[[#This Row],[Mes numero]],1)</f>
        <v>44440</v>
      </c>
      <c r="G7647" s="155" t="s">
        <v>6089</v>
      </c>
      <c r="H7647" s="25">
        <v>900134459</v>
      </c>
      <c r="I7647" s="44" t="str">
        <f>+VLOOKUP(FACTURACION[[#This Row],[NIT]],TABLACLIENTE,2,FALSE)</f>
        <v>TRANSPORTADORA DE GAS INTERNACIONAL S.A. ESP (TGI S.A. E.S.P.)</v>
      </c>
      <c r="J7647" s="3" t="s">
        <v>5136</v>
      </c>
      <c r="K7647" s="44" t="str">
        <f>+VLOOKUP(FACTURACION[[#This Row],[REFERENCIA]],CODINV,2,FALSE)</f>
        <v>RES 25-150 PSIG AZUL</v>
      </c>
      <c r="L7647" s="44" t="str">
        <f>IF(VLOOKUP(FACTURACION[[#This Row],[REFERENCIA]],CODINV,3,FALSE)=0,"",VLOOKUP(FACTURACION[[#This Row],[REFERENCIA]],CODINV,3,FALSE))</f>
        <v>71411P014</v>
      </c>
      <c r="M7647" s="44" t="str">
        <f>+VLOOKUP(FACTURACION[[#This Row],[REFERENCIA]],CODINV,4,FALSE)</f>
        <v>REPUESTOS Y ACCESORIOS</v>
      </c>
      <c r="N7647" s="44" t="str">
        <f>+VLOOKUP(FACTURACION[[#This Row],[REFERENCIA]],CODINV,5,FALSE)</f>
        <v>HONEYWELL</v>
      </c>
      <c r="O7647" s="3">
        <v>24</v>
      </c>
      <c r="P7647" s="151">
        <v>95210.43</v>
      </c>
      <c r="Q7647" s="48">
        <f>+FACTURACION[[#This Row],[CANTIDAD]]*FACTURACION[[#This Row],[VR UNITARIO]]/1000</f>
        <v>2285.0503199999998</v>
      </c>
      <c r="R7647" s="44" t="str">
        <f>+VLOOKUP(FACTURACION[[#This Row],[NIT]],TABLACLIENTE,5,FALSE)</f>
        <v>BOGOTÁ D.C.</v>
      </c>
    </row>
    <row r="7648" spans="3:18" ht="15">
      <c r="C7648" s="29">
        <v>2021</v>
      </c>
      <c r="D7648" s="30" t="s">
        <v>702</v>
      </c>
      <c r="E7648" s="30">
        <f>MONTH(FACTURACION[[#This Row],[MES]]&amp;1)</f>
        <v>9</v>
      </c>
      <c r="F7648" s="223">
        <f>DATE(FACTURACION[[#This Row],[AÑO]],FACTURACION[[#This Row],[Mes numero]],1)</f>
        <v>44440</v>
      </c>
      <c r="G7648" s="155" t="s">
        <v>6089</v>
      </c>
      <c r="H7648" s="25">
        <v>900134459</v>
      </c>
      <c r="I7648" s="44" t="str">
        <f>+VLOOKUP(FACTURACION[[#This Row],[NIT]],TABLACLIENTE,2,FALSE)</f>
        <v>TRANSPORTADORA DE GAS INTERNACIONAL S.A. ESP (TGI S.A. E.S.P.)</v>
      </c>
      <c r="J7648" s="3" t="s">
        <v>886</v>
      </c>
      <c r="K7648" s="44" t="str">
        <f>+VLOOKUP(FACTURACION[[#This Row],[REFERENCIA]],CODINV,2,FALSE)</f>
        <v>FILTER ASSEMBLY (COMPOSITE)</v>
      </c>
      <c r="L7648" s="44" t="str">
        <f>IF(VLOOKUP(FACTURACION[[#This Row],[REFERENCIA]],CODINV,3,FALSE)=0,"",VLOOKUP(FACTURACION[[#This Row],[REFERENCIA]],CODINV,3,FALSE))</f>
        <v>78480P001</v>
      </c>
      <c r="M7648" s="44" t="str">
        <f>+VLOOKUP(FACTURACION[[#This Row],[REFERENCIA]],CODINV,4,FALSE)</f>
        <v>FILTROS</v>
      </c>
      <c r="N7648" s="44" t="str">
        <f>+VLOOKUP(FACTURACION[[#This Row],[REFERENCIA]],CODINV,5,FALSE)</f>
        <v>HONEYWELL</v>
      </c>
      <c r="O7648" s="3">
        <v>44</v>
      </c>
      <c r="P7648" s="151">
        <v>69547.240000000005</v>
      </c>
      <c r="Q7648" s="48">
        <f>+FACTURACION[[#This Row],[CANTIDAD]]*FACTURACION[[#This Row],[VR UNITARIO]]/1000</f>
        <v>3060.0785599999999</v>
      </c>
      <c r="R7648" s="44" t="str">
        <f>+VLOOKUP(FACTURACION[[#This Row],[NIT]],TABLACLIENTE,5,FALSE)</f>
        <v>BOGOTÁ D.C.</v>
      </c>
    </row>
    <row r="7649" spans="3:18" ht="15">
      <c r="C7649" s="29">
        <v>2021</v>
      </c>
      <c r="D7649" s="30" t="s">
        <v>702</v>
      </c>
      <c r="E7649" s="30">
        <f>MONTH(FACTURACION[[#This Row],[MES]]&amp;1)</f>
        <v>9</v>
      </c>
      <c r="F7649" s="223">
        <f>DATE(FACTURACION[[#This Row],[AÑO]],FACTURACION[[#This Row],[Mes numero]],1)</f>
        <v>44440</v>
      </c>
      <c r="G7649" s="155" t="s">
        <v>6089</v>
      </c>
      <c r="H7649" s="25">
        <v>900134459</v>
      </c>
      <c r="I7649" s="44" t="str">
        <f>+VLOOKUP(FACTURACION[[#This Row],[NIT]],TABLACLIENTE,2,FALSE)</f>
        <v>TRANSPORTADORA DE GAS INTERNACIONAL S.A. ESP (TGI S.A. E.S.P.)</v>
      </c>
      <c r="J7649" s="3" t="s">
        <v>218</v>
      </c>
      <c r="K7649" s="44" t="str">
        <f>+VLOOKUP(FACTURACION[[#This Row],[REFERENCIA]],CODINV,2,FALSE)</f>
        <v>MANGA 2" S600 B7</v>
      </c>
      <c r="L7649" s="44" t="str">
        <f>IF(VLOOKUP(FACTURACION[[#This Row],[REFERENCIA]],CODINV,3,FALSE)=0,"",VLOOKUP(FACTURACION[[#This Row],[REFERENCIA]],CODINV,3,FALSE))</f>
        <v>73677P007</v>
      </c>
      <c r="M7649" s="44" t="str">
        <f>+VLOOKUP(FACTURACION[[#This Row],[REFERENCIA]],CODINV,4,FALSE)</f>
        <v>MANGAS</v>
      </c>
      <c r="N7649" s="44" t="str">
        <f>+VLOOKUP(FACTURACION[[#This Row],[REFERENCIA]],CODINV,5,FALSE)</f>
        <v>HONEYWELL</v>
      </c>
      <c r="O7649" s="3">
        <v>2</v>
      </c>
      <c r="P7649" s="151">
        <v>552235.18999999994</v>
      </c>
      <c r="Q7649" s="48">
        <f>+FACTURACION[[#This Row],[CANTIDAD]]*FACTURACION[[#This Row],[VR UNITARIO]]/1000</f>
        <v>1104.47038</v>
      </c>
      <c r="R7649" s="44" t="str">
        <f>+VLOOKUP(FACTURACION[[#This Row],[NIT]],TABLACLIENTE,5,FALSE)</f>
        <v>BOGOTÁ D.C.</v>
      </c>
    </row>
    <row r="7650" spans="3:18" ht="15">
      <c r="C7650" s="29">
        <v>2021</v>
      </c>
      <c r="D7650" s="30" t="s">
        <v>702</v>
      </c>
      <c r="E7650" s="30">
        <f>MONTH(FACTURACION[[#This Row],[MES]]&amp;1)</f>
        <v>9</v>
      </c>
      <c r="F7650" s="223">
        <f>DATE(FACTURACION[[#This Row],[AÑO]],FACTURACION[[#This Row],[Mes numero]],1)</f>
        <v>44440</v>
      </c>
      <c r="G7650" s="155" t="s">
        <v>6089</v>
      </c>
      <c r="H7650" s="25">
        <v>900134459</v>
      </c>
      <c r="I7650" s="44" t="str">
        <f>+VLOOKUP(FACTURACION[[#This Row],[NIT]],TABLACLIENTE,2,FALSE)</f>
        <v>TRANSPORTADORA DE GAS INTERNACIONAL S.A. ESP (TGI S.A. E.S.P.)</v>
      </c>
      <c r="J7650" s="3" t="s">
        <v>569</v>
      </c>
      <c r="K7650" s="44" t="str">
        <f>+VLOOKUP(FACTURACION[[#This Row],[REFERENCIA]],CODINV,2,FALSE)</f>
        <v>MANGA 2" S600 H7</v>
      </c>
      <c r="L7650" s="44" t="str">
        <f>IF(VLOOKUP(FACTURACION[[#This Row],[REFERENCIA]],CODINV,3,FALSE)=0,"",VLOOKUP(FACTURACION[[#This Row],[REFERENCIA]],CODINV,3,FALSE))</f>
        <v>73677P001</v>
      </c>
      <c r="M7650" s="44" t="str">
        <f>+VLOOKUP(FACTURACION[[#This Row],[REFERENCIA]],CODINV,4,FALSE)</f>
        <v>MANGAS</v>
      </c>
      <c r="N7650" s="44" t="str">
        <f>+VLOOKUP(FACTURACION[[#This Row],[REFERENCIA]],CODINV,5,FALSE)</f>
        <v>HONEYWELL</v>
      </c>
      <c r="O7650" s="3">
        <v>1</v>
      </c>
      <c r="P7650" s="151">
        <v>573975.57999999996</v>
      </c>
      <c r="Q7650" s="48">
        <f>+FACTURACION[[#This Row],[CANTIDAD]]*FACTURACION[[#This Row],[VR UNITARIO]]/1000</f>
        <v>573.97557999999992</v>
      </c>
      <c r="R7650" s="44" t="str">
        <f>+VLOOKUP(FACTURACION[[#This Row],[NIT]],TABLACLIENTE,5,FALSE)</f>
        <v>BOGOTÁ D.C.</v>
      </c>
    </row>
    <row r="7651" spans="3:18" ht="15">
      <c r="C7651" s="29">
        <v>2021</v>
      </c>
      <c r="D7651" s="30" t="s">
        <v>702</v>
      </c>
      <c r="E7651" s="30">
        <f>MONTH(FACTURACION[[#This Row],[MES]]&amp;1)</f>
        <v>9</v>
      </c>
      <c r="F7651" s="223">
        <f>DATE(FACTURACION[[#This Row],[AÑO]],FACTURACION[[#This Row],[Mes numero]],1)</f>
        <v>44440</v>
      </c>
      <c r="G7651" s="155" t="s">
        <v>6089</v>
      </c>
      <c r="H7651" s="25">
        <v>900134459</v>
      </c>
      <c r="I7651" s="44" t="str">
        <f>+VLOOKUP(FACTURACION[[#This Row],[NIT]],TABLACLIENTE,2,FALSE)</f>
        <v>TRANSPORTADORA DE GAS INTERNACIONAL S.A. ESP (TGI S.A. E.S.P.)</v>
      </c>
      <c r="J7651" s="3" t="s">
        <v>288</v>
      </c>
      <c r="K7651" s="44" t="str">
        <f>+VLOOKUP(FACTURACION[[#This Row],[REFERENCIA]],CODINV,2,FALSE)</f>
        <v>MANGA 4" S300 H7</v>
      </c>
      <c r="L7651" s="44" t="str">
        <f>IF(VLOOKUP(FACTURACION[[#This Row],[REFERENCIA]],CODINV,3,FALSE)=0,"",VLOOKUP(FACTURACION[[#This Row],[REFERENCIA]],CODINV,3,FALSE))</f>
        <v>73404P001</v>
      </c>
      <c r="M7651" s="44" t="str">
        <f>+VLOOKUP(FACTURACION[[#This Row],[REFERENCIA]],CODINV,4,FALSE)</f>
        <v>MANGAS</v>
      </c>
      <c r="N7651" s="44" t="str">
        <f>+VLOOKUP(FACTURACION[[#This Row],[REFERENCIA]],CODINV,5,FALSE)</f>
        <v>HONEYWELL</v>
      </c>
      <c r="O7651" s="3">
        <v>4</v>
      </c>
      <c r="P7651" s="151">
        <v>26029.81</v>
      </c>
      <c r="Q7651" s="48">
        <f>+FACTURACION[[#This Row],[CANTIDAD]]*FACTURACION[[#This Row],[VR UNITARIO]]/1000</f>
        <v>104.11924</v>
      </c>
      <c r="R7651" s="44" t="str">
        <f>+VLOOKUP(FACTURACION[[#This Row],[NIT]],TABLACLIENTE,5,FALSE)</f>
        <v>BOGOTÁ D.C.</v>
      </c>
    </row>
    <row r="7652" spans="3:18" ht="15">
      <c r="C7652" s="29">
        <v>2021</v>
      </c>
      <c r="D7652" s="30" t="s">
        <v>702</v>
      </c>
      <c r="E7652" s="30">
        <f>MONTH(FACTURACION[[#This Row],[MES]]&amp;1)</f>
        <v>9</v>
      </c>
      <c r="F7652" s="223">
        <f>DATE(FACTURACION[[#This Row],[AÑO]],FACTURACION[[#This Row],[Mes numero]],1)</f>
        <v>44440</v>
      </c>
      <c r="G7652" s="155" t="s">
        <v>6089</v>
      </c>
      <c r="H7652" s="25">
        <v>900134459</v>
      </c>
      <c r="I7652" s="44" t="str">
        <f>+VLOOKUP(FACTURACION[[#This Row],[NIT]],TABLACLIENTE,2,FALSE)</f>
        <v>TRANSPORTADORA DE GAS INTERNACIONAL S.A. ESP (TGI S.A. E.S.P.)</v>
      </c>
      <c r="J7652" s="3" t="s">
        <v>622</v>
      </c>
      <c r="K7652" s="44" t="str">
        <f>+VLOOKUP(FACTURACION[[#This Row],[REFERENCIA]],CODINV,2,FALSE)</f>
        <v>DIAPHAGM &amp; PLATE ASSEMBLY, HP (16-30PSI)</v>
      </c>
      <c r="L7652" s="44" t="str">
        <f>IF(VLOOKUP(FACTURACION[[#This Row],[REFERENCIA]],CODINV,3,FALSE)=0,"",VLOOKUP(FACTURACION[[#This Row],[REFERENCIA]],CODINV,3,FALSE))</f>
        <v>74079G009</v>
      </c>
      <c r="M7652" s="44" t="str">
        <f>+VLOOKUP(FACTURACION[[#This Row],[REFERENCIA]],CODINV,4,FALSE)</f>
        <v>REPUESTOS Y ACCESORIOS</v>
      </c>
      <c r="N7652" s="44" t="str">
        <f>+VLOOKUP(FACTURACION[[#This Row],[REFERENCIA]],CODINV,5,FALSE)</f>
        <v>HONEYWELL</v>
      </c>
      <c r="O7652" s="3">
        <v>14</v>
      </c>
      <c r="P7652" s="151">
        <v>1943.07</v>
      </c>
      <c r="Q7652" s="48">
        <f>+FACTURACION[[#This Row],[CANTIDAD]]*FACTURACION[[#This Row],[VR UNITARIO]]/1000</f>
        <v>27.20298</v>
      </c>
      <c r="R7652" s="44" t="str">
        <f>+VLOOKUP(FACTURACION[[#This Row],[NIT]],TABLACLIENTE,5,FALSE)</f>
        <v>BOGOTÁ D.C.</v>
      </c>
    </row>
    <row r="7653" spans="3:18" ht="15">
      <c r="C7653" s="29">
        <v>2021</v>
      </c>
      <c r="D7653" s="30" t="s">
        <v>702</v>
      </c>
      <c r="E7653" s="30">
        <f>MONTH(FACTURACION[[#This Row],[MES]]&amp;1)</f>
        <v>9</v>
      </c>
      <c r="F7653" s="223">
        <f>DATE(FACTURACION[[#This Row],[AÑO]],FACTURACION[[#This Row],[Mes numero]],1)</f>
        <v>44440</v>
      </c>
      <c r="G7653" s="155" t="s">
        <v>6089</v>
      </c>
      <c r="H7653" s="25">
        <v>900134459</v>
      </c>
      <c r="I7653" s="44" t="str">
        <f>+VLOOKUP(FACTURACION[[#This Row],[NIT]],TABLACLIENTE,2,FALSE)</f>
        <v>TRANSPORTADORA DE GAS INTERNACIONAL S.A. ESP (TGI S.A. E.S.P.)</v>
      </c>
      <c r="J7653" s="3" t="s">
        <v>180</v>
      </c>
      <c r="K7653" s="44" t="str">
        <f>+VLOOKUP(FACTURACION[[#This Row],[REFERENCIA]],CODINV,2,FALSE)</f>
        <v>O-RING, 0.38OD x.25ID BUNA 70</v>
      </c>
      <c r="L7653" s="44" t="str">
        <f>IF(VLOOKUP(FACTURACION[[#This Row],[REFERENCIA]],CODINV,3,FALSE)=0,"",VLOOKUP(FACTURACION[[#This Row],[REFERENCIA]],CODINV,3,FALSE))</f>
        <v>42710P146</v>
      </c>
      <c r="M7653" s="44" t="str">
        <f>+VLOOKUP(FACTURACION[[#This Row],[REFERENCIA]],CODINV,4,FALSE)</f>
        <v>REPUESTOS Y ACCESORIOS</v>
      </c>
      <c r="N7653" s="44" t="str">
        <f>+VLOOKUP(FACTURACION[[#This Row],[REFERENCIA]],CODINV,5,FALSE)</f>
        <v>HONEYWELL</v>
      </c>
      <c r="O7653" s="3">
        <v>56</v>
      </c>
      <c r="P7653" s="151">
        <v>1943.07</v>
      </c>
      <c r="Q7653" s="48">
        <f>+FACTURACION[[#This Row],[CANTIDAD]]*FACTURACION[[#This Row],[VR UNITARIO]]/1000</f>
        <v>108.81192</v>
      </c>
      <c r="R7653" s="44" t="str">
        <f>+VLOOKUP(FACTURACION[[#This Row],[NIT]],TABLACLIENTE,5,FALSE)</f>
        <v>BOGOTÁ D.C.</v>
      </c>
    </row>
    <row r="7654" spans="3:18" ht="15">
      <c r="C7654" s="29">
        <v>2021</v>
      </c>
      <c r="D7654" s="30" t="s">
        <v>702</v>
      </c>
      <c r="E7654" s="30">
        <f>MONTH(FACTURACION[[#This Row],[MES]]&amp;1)</f>
        <v>9</v>
      </c>
      <c r="F7654" s="223">
        <f>DATE(FACTURACION[[#This Row],[AÑO]],FACTURACION[[#This Row],[Mes numero]],1)</f>
        <v>44440</v>
      </c>
      <c r="G7654" s="155" t="s">
        <v>6090</v>
      </c>
      <c r="H7654" s="25">
        <v>900134459</v>
      </c>
      <c r="I7654" s="44" t="str">
        <f>+VLOOKUP(FACTURACION[[#This Row],[NIT]],TABLACLIENTE,2,FALSE)</f>
        <v>TRANSPORTADORA DE GAS INTERNACIONAL S.A. ESP (TGI S.A. E.S.P.)</v>
      </c>
      <c r="J7654" s="3" t="s">
        <v>132</v>
      </c>
      <c r="K7654" s="44" t="str">
        <f>+VLOOKUP(FACTURACION[[#This Row],[REFERENCIA]],CODINV,2,FALSE)</f>
        <v>KIT REPARACION BUNA N 80</v>
      </c>
      <c r="L7654" s="44" t="str">
        <f>IF(VLOOKUP(FACTURACION[[#This Row],[REFERENCIA]],CODINV,3,FALSE)=0,"",VLOOKUP(FACTURACION[[#This Row],[REFERENCIA]],CODINV,3,FALSE))</f>
        <v>73914K010</v>
      </c>
      <c r="M7654" s="44" t="str">
        <f>+VLOOKUP(FACTURACION[[#This Row],[REFERENCIA]],CODINV,4,FALSE)</f>
        <v>REPUESTOS Y ACCESORIOS</v>
      </c>
      <c r="N7654" s="44" t="str">
        <f>+VLOOKUP(FACTURACION[[#This Row],[REFERENCIA]],CODINV,5,FALSE)</f>
        <v>HONEYWELL</v>
      </c>
      <c r="O7654" s="3">
        <v>60</v>
      </c>
      <c r="P7654" s="151">
        <v>141038.45000000001</v>
      </c>
      <c r="Q7654" s="48">
        <f>+FACTURACION[[#This Row],[CANTIDAD]]*FACTURACION[[#This Row],[VR UNITARIO]]/1000</f>
        <v>8462.3070000000007</v>
      </c>
      <c r="R7654" s="44" t="str">
        <f>+VLOOKUP(FACTURACION[[#This Row],[NIT]],TABLACLIENTE,5,FALSE)</f>
        <v>BOGOTÁ D.C.</v>
      </c>
    </row>
    <row r="7655" spans="3:18" ht="15">
      <c r="C7655" s="29">
        <v>2021</v>
      </c>
      <c r="D7655" s="30" t="s">
        <v>702</v>
      </c>
      <c r="E7655" s="30">
        <f>MONTH(FACTURACION[[#This Row],[MES]]&amp;1)</f>
        <v>9</v>
      </c>
      <c r="F7655" s="223">
        <f>DATE(FACTURACION[[#This Row],[AÑO]],FACTURACION[[#This Row],[Mes numero]],1)</f>
        <v>44440</v>
      </c>
      <c r="G7655" s="155" t="s">
        <v>6090</v>
      </c>
      <c r="H7655" s="25">
        <v>900134459</v>
      </c>
      <c r="I7655" s="44" t="str">
        <f>+VLOOKUP(FACTURACION[[#This Row],[NIT]],TABLACLIENTE,2,FALSE)</f>
        <v>TRANSPORTADORA DE GAS INTERNACIONAL S.A. ESP (TGI S.A. E.S.P.)</v>
      </c>
      <c r="J7655" s="3" t="s">
        <v>218</v>
      </c>
      <c r="K7655" s="44" t="str">
        <f>+VLOOKUP(FACTURACION[[#This Row],[REFERENCIA]],CODINV,2,FALSE)</f>
        <v>MANGA 2" S600 B7</v>
      </c>
      <c r="L7655" s="44" t="str">
        <f>IF(VLOOKUP(FACTURACION[[#This Row],[REFERENCIA]],CODINV,3,FALSE)=0,"",VLOOKUP(FACTURACION[[#This Row],[REFERENCIA]],CODINV,3,FALSE))</f>
        <v>73677P007</v>
      </c>
      <c r="M7655" s="44" t="str">
        <f>+VLOOKUP(FACTURACION[[#This Row],[REFERENCIA]],CODINV,4,FALSE)</f>
        <v>MANGAS</v>
      </c>
      <c r="N7655" s="44" t="str">
        <f>+VLOOKUP(FACTURACION[[#This Row],[REFERENCIA]],CODINV,5,FALSE)</f>
        <v>HONEYWELL</v>
      </c>
      <c r="O7655" s="3">
        <v>10</v>
      </c>
      <c r="P7655" s="151">
        <v>550664.12</v>
      </c>
      <c r="Q7655" s="48">
        <f>+FACTURACION[[#This Row],[CANTIDAD]]*FACTURACION[[#This Row],[VR UNITARIO]]/1000</f>
        <v>5506.6412</v>
      </c>
      <c r="R7655" s="44" t="str">
        <f>+VLOOKUP(FACTURACION[[#This Row],[NIT]],TABLACLIENTE,5,FALSE)</f>
        <v>BOGOTÁ D.C.</v>
      </c>
    </row>
    <row r="7656" spans="3:18" ht="15">
      <c r="C7656" s="29">
        <v>2021</v>
      </c>
      <c r="D7656" s="30" t="s">
        <v>702</v>
      </c>
      <c r="E7656" s="30">
        <f>MONTH(FACTURACION[[#This Row],[MES]]&amp;1)</f>
        <v>9</v>
      </c>
      <c r="F7656" s="223">
        <f>DATE(FACTURACION[[#This Row],[AÑO]],FACTURACION[[#This Row],[Mes numero]],1)</f>
        <v>44440</v>
      </c>
      <c r="G7656" s="155" t="s">
        <v>6090</v>
      </c>
      <c r="H7656" s="25">
        <v>900134459</v>
      </c>
      <c r="I7656" s="44" t="str">
        <f>+VLOOKUP(FACTURACION[[#This Row],[NIT]],TABLACLIENTE,2,FALSE)</f>
        <v>TRANSPORTADORA DE GAS INTERNACIONAL S.A. ESP (TGI S.A. E.S.P.)</v>
      </c>
      <c r="J7656" s="3" t="s">
        <v>569</v>
      </c>
      <c r="K7656" s="44" t="str">
        <f>+VLOOKUP(FACTURACION[[#This Row],[REFERENCIA]],CODINV,2,FALSE)</f>
        <v>MANGA 2" S600 H7</v>
      </c>
      <c r="L7656" s="44" t="str">
        <f>IF(VLOOKUP(FACTURACION[[#This Row],[REFERENCIA]],CODINV,3,FALSE)=0,"",VLOOKUP(FACTURACION[[#This Row],[REFERENCIA]],CODINV,3,FALSE))</f>
        <v>73677P001</v>
      </c>
      <c r="M7656" s="44" t="str">
        <f>+VLOOKUP(FACTURACION[[#This Row],[REFERENCIA]],CODINV,4,FALSE)</f>
        <v>MANGAS</v>
      </c>
      <c r="N7656" s="44" t="str">
        <f>+VLOOKUP(FACTURACION[[#This Row],[REFERENCIA]],CODINV,5,FALSE)</f>
        <v>HONEYWELL</v>
      </c>
      <c r="O7656" s="3">
        <v>2</v>
      </c>
      <c r="P7656" s="151">
        <v>550664.12</v>
      </c>
      <c r="Q7656" s="48">
        <f>+FACTURACION[[#This Row],[CANTIDAD]]*FACTURACION[[#This Row],[VR UNITARIO]]/1000</f>
        <v>1101.3282400000001</v>
      </c>
      <c r="R7656" s="44" t="str">
        <f>+VLOOKUP(FACTURACION[[#This Row],[NIT]],TABLACLIENTE,5,FALSE)</f>
        <v>BOGOTÁ D.C.</v>
      </c>
    </row>
    <row r="7657" spans="3:18" ht="15">
      <c r="C7657" s="29">
        <v>2021</v>
      </c>
      <c r="D7657" s="30" t="s">
        <v>702</v>
      </c>
      <c r="E7657" s="30">
        <f>MONTH(FACTURACION[[#This Row],[MES]]&amp;1)</f>
        <v>9</v>
      </c>
      <c r="F7657" s="223">
        <f>DATE(FACTURACION[[#This Row],[AÑO]],FACTURACION[[#This Row],[Mes numero]],1)</f>
        <v>44440</v>
      </c>
      <c r="G7657" s="155" t="s">
        <v>6090</v>
      </c>
      <c r="H7657" s="25">
        <v>900134459</v>
      </c>
      <c r="I7657" s="44" t="str">
        <f>+VLOOKUP(FACTURACION[[#This Row],[NIT]],TABLACLIENTE,2,FALSE)</f>
        <v>TRANSPORTADORA DE GAS INTERNACIONAL S.A. ESP (TGI S.A. E.S.P.)</v>
      </c>
      <c r="J7657" s="3" t="s">
        <v>886</v>
      </c>
      <c r="K7657" s="44" t="str">
        <f>+VLOOKUP(FACTURACION[[#This Row],[REFERENCIA]],CODINV,2,FALSE)</f>
        <v>FILTER ASSEMBLY (COMPOSITE)</v>
      </c>
      <c r="L7657" s="44" t="str">
        <f>IF(VLOOKUP(FACTURACION[[#This Row],[REFERENCIA]],CODINV,3,FALSE)=0,"",VLOOKUP(FACTURACION[[#This Row],[REFERENCIA]],CODINV,3,FALSE))</f>
        <v>78480P001</v>
      </c>
      <c r="M7657" s="44" t="str">
        <f>+VLOOKUP(FACTURACION[[#This Row],[REFERENCIA]],CODINV,4,FALSE)</f>
        <v>FILTROS</v>
      </c>
      <c r="N7657" s="44" t="str">
        <f>+VLOOKUP(FACTURACION[[#This Row],[REFERENCIA]],CODINV,5,FALSE)</f>
        <v>HONEYWELL</v>
      </c>
      <c r="O7657" s="3">
        <v>16</v>
      </c>
      <c r="P7657" s="151">
        <v>69349.39</v>
      </c>
      <c r="Q7657" s="48">
        <f>+FACTURACION[[#This Row],[CANTIDAD]]*FACTURACION[[#This Row],[VR UNITARIO]]/1000</f>
        <v>1109.59024</v>
      </c>
      <c r="R7657" s="44" t="str">
        <f>+VLOOKUP(FACTURACION[[#This Row],[NIT]],TABLACLIENTE,5,FALSE)</f>
        <v>BOGOTÁ D.C.</v>
      </c>
    </row>
    <row r="7658" spans="3:18" ht="15">
      <c r="C7658" s="29">
        <v>2021</v>
      </c>
      <c r="D7658" s="30" t="s">
        <v>702</v>
      </c>
      <c r="E7658" s="30">
        <f>MONTH(FACTURACION[[#This Row],[MES]]&amp;1)</f>
        <v>9</v>
      </c>
      <c r="F7658" s="223">
        <f>DATE(FACTURACION[[#This Row],[AÑO]],FACTURACION[[#This Row],[Mes numero]],1)</f>
        <v>44440</v>
      </c>
      <c r="G7658" s="155" t="s">
        <v>6091</v>
      </c>
      <c r="H7658" s="25">
        <v>900714971</v>
      </c>
      <c r="I7658" s="44" t="str">
        <f>+VLOOKUP(FACTURACION[[#This Row],[NIT]],TABLACLIENTE,2,FALSE)</f>
        <v>MASERVICON</v>
      </c>
      <c r="J7658" s="3" t="s">
        <v>45</v>
      </c>
      <c r="K7658" s="44" t="str">
        <f>+VLOOKUP(FACTURACION[[#This Row],[REFERENCIA]],CODINV,2,FALSE)</f>
        <v>REGULADOR  PRIMERA ETAPA</v>
      </c>
      <c r="L7658" s="44" t="str">
        <f>IF(VLOOKUP(FACTURACION[[#This Row],[REFERENCIA]],CODINV,3,FALSE)=0,"",VLOOKUP(FACTURACION[[#This Row],[REFERENCIA]],CODINV,3,FALSE))</f>
        <v>1584VN</v>
      </c>
      <c r="M7658" s="44" t="str">
        <f>+VLOOKUP(FACTURACION[[#This Row],[REFERENCIA]],CODINV,4,FALSE)</f>
        <v>REGULADORES</v>
      </c>
      <c r="N7658" s="44" t="str">
        <f>+VLOOKUP(FACTURACION[[#This Row],[REFERENCIA]],CODINV,5,FALSE)</f>
        <v>REGO</v>
      </c>
      <c r="O7658" s="3">
        <v>4</v>
      </c>
      <c r="P7658" s="151">
        <v>360000</v>
      </c>
      <c r="Q7658" s="48">
        <f>+FACTURACION[[#This Row],[CANTIDAD]]*FACTURACION[[#This Row],[VR UNITARIO]]/1000</f>
        <v>1440</v>
      </c>
      <c r="R7658" s="44" t="str">
        <f>+VLOOKUP(FACTURACION[[#This Row],[NIT]],TABLACLIENTE,5,FALSE)</f>
        <v>IBAGUE</v>
      </c>
    </row>
    <row r="7659" spans="3:18" ht="15">
      <c r="C7659" s="29">
        <v>2021</v>
      </c>
      <c r="D7659" s="30" t="s">
        <v>702</v>
      </c>
      <c r="E7659" s="30">
        <f>MONTH(FACTURACION[[#This Row],[MES]]&amp;1)</f>
        <v>9</v>
      </c>
      <c r="F7659" s="223">
        <f>DATE(FACTURACION[[#This Row],[AÑO]],FACTURACION[[#This Row],[Mes numero]],1)</f>
        <v>44440</v>
      </c>
      <c r="G7659" s="155" t="s">
        <v>6092</v>
      </c>
      <c r="H7659" s="25">
        <v>860510315</v>
      </c>
      <c r="I7659" s="44" t="str">
        <f>+VLOOKUP(FACTURACION[[#This Row],[NIT]],TABLACLIENTE,2,FALSE)</f>
        <v>INVERSIONES ALIS SAS</v>
      </c>
      <c r="J7659" s="3" t="s">
        <v>1697</v>
      </c>
      <c r="K7659" s="44" t="str">
        <f>+VLOOKUP(FACTURACION[[#This Row],[REFERENCIA]],CODINV,2,FALSE)</f>
        <v>MEDIDOR AC-250 NXS</v>
      </c>
      <c r="L7659" s="44" t="str">
        <f>IF(VLOOKUP(FACTURACION[[#This Row],[REFERENCIA]],CODINV,3,FALSE)=0,"",VLOOKUP(FACTURACION[[#This Row],[REFERENCIA]],CODINV,3,FALSE))</f>
        <v/>
      </c>
      <c r="M7659" s="44" t="str">
        <f>+VLOOKUP(FACTURACION[[#This Row],[REFERENCIA]],CODINV,4,FALSE)</f>
        <v>MEDIDORES</v>
      </c>
      <c r="N7659" s="44" t="str">
        <f>+VLOOKUP(FACTURACION[[#This Row],[REFERENCIA]],CODINV,5,FALSE)</f>
        <v>HONEYWELL</v>
      </c>
      <c r="O7659" s="3">
        <v>3</v>
      </c>
      <c r="P7659" s="151">
        <v>455395.14999999997</v>
      </c>
      <c r="Q7659" s="48">
        <f>+FACTURACION[[#This Row],[CANTIDAD]]*FACTURACION[[#This Row],[VR UNITARIO]]/1000</f>
        <v>1366.1854499999999</v>
      </c>
      <c r="R7659" s="44" t="str">
        <f>+VLOOKUP(FACTURACION[[#This Row],[NIT]],TABLACLIENTE,5,FALSE)</f>
        <v>VILLAVICENCIO</v>
      </c>
    </row>
    <row r="7660" spans="3:18" ht="15">
      <c r="C7660" s="29">
        <v>2021</v>
      </c>
      <c r="D7660" s="30" t="s">
        <v>702</v>
      </c>
      <c r="E7660" s="30">
        <f>MONTH(FACTURACION[[#This Row],[MES]]&amp;1)</f>
        <v>9</v>
      </c>
      <c r="F7660" s="223">
        <f>DATE(FACTURACION[[#This Row],[AÑO]],FACTURACION[[#This Row],[Mes numero]],1)</f>
        <v>44440</v>
      </c>
      <c r="G7660" s="155" t="s">
        <v>6093</v>
      </c>
      <c r="H7660" s="25">
        <v>900164715</v>
      </c>
      <c r="I7660" s="44" t="str">
        <f>+VLOOKUP(FACTURACION[[#This Row],[NIT]],TABLACLIENTE,2,FALSE)</f>
        <v>COMPAÑIA TRANSPORTADORA DE COLOMBIA S.A. (COTRANSCOL S.A.)</v>
      </c>
      <c r="J7660" s="3" t="s">
        <v>4219</v>
      </c>
      <c r="K7660" s="44" t="str">
        <f>+VLOOKUP(FACTURACION[[#This Row],[REFERENCIA]],CODINV,2,FALSE)</f>
        <v>KIT REPARACION VALV. GLOBO 2"</v>
      </c>
      <c r="L7660" s="44" t="str">
        <f>IF(VLOOKUP(FACTURACION[[#This Row],[REFERENCIA]],CODINV,3,FALSE)=0,"",VLOOKUP(FACTURACION[[#This Row],[REFERENCIA]],CODINV,3,FALSE))</f>
        <v>A7513-50</v>
      </c>
      <c r="M7660" s="44" t="str">
        <f>+VLOOKUP(FACTURACION[[#This Row],[REFERENCIA]],CODINV,4,FALSE)</f>
        <v>REPUESTOS Y ACCESORIOS</v>
      </c>
      <c r="N7660" s="44" t="str">
        <f>+VLOOKUP(FACTURACION[[#This Row],[REFERENCIA]],CODINV,5,FALSE)</f>
        <v>REGO</v>
      </c>
      <c r="O7660" s="3">
        <v>0</v>
      </c>
      <c r="P7660" s="151">
        <v>85000</v>
      </c>
      <c r="Q7660" s="48">
        <f>+FACTURACION[[#This Row],[CANTIDAD]]*FACTURACION[[#This Row],[VR UNITARIO]]/1000</f>
        <v>0</v>
      </c>
      <c r="R7660" s="44" t="str">
        <f>+VLOOKUP(FACTURACION[[#This Row],[NIT]],TABLACLIENTE,5,FALSE)</f>
        <v>GIRON</v>
      </c>
    </row>
    <row r="7661" spans="3:18" ht="15">
      <c r="C7661" s="29">
        <v>2021</v>
      </c>
      <c r="D7661" s="30" t="s">
        <v>702</v>
      </c>
      <c r="E7661" s="30">
        <f>MONTH(FACTURACION[[#This Row],[MES]]&amp;1)</f>
        <v>9</v>
      </c>
      <c r="F7661" s="223">
        <f>DATE(FACTURACION[[#This Row],[AÑO]],FACTURACION[[#This Row],[Mes numero]],1)</f>
        <v>44440</v>
      </c>
      <c r="G7661" s="155" t="s">
        <v>6094</v>
      </c>
      <c r="H7661" s="25">
        <v>890208316</v>
      </c>
      <c r="I7661" s="44" t="str">
        <f>+VLOOKUP(FACTURACION[[#This Row],[NIT]],TABLACLIENTE,2,FALSE)</f>
        <v xml:space="preserve">METROGAS DE COLOMBIA S.A. E.S.P.  (METROGAS S.A. E.S.P)
</v>
      </c>
      <c r="J7661" s="3" t="s">
        <v>20</v>
      </c>
      <c r="K7661" s="44" t="str">
        <f>+VLOOKUP(FACTURACION[[#This Row],[REFERENCIA]],CODINV,2,FALSE)</f>
        <v xml:space="preserve">MEDIDOR AC-250 C: 3/4" CON CONECTORES </v>
      </c>
      <c r="L7661" s="44" t="str">
        <f>IF(VLOOKUP(FACTURACION[[#This Row],[REFERENCIA]],CODINV,3,FALSE)=0,"",VLOOKUP(FACTURACION[[#This Row],[REFERENCIA]],CODINV,3,FALSE))</f>
        <v/>
      </c>
      <c r="M7661" s="44" t="str">
        <f>+VLOOKUP(FACTURACION[[#This Row],[REFERENCIA]],CODINV,4,FALSE)</f>
        <v>MEDIDORES</v>
      </c>
      <c r="N7661" s="44" t="str">
        <f>+VLOOKUP(FACTURACION[[#This Row],[REFERENCIA]],CODINV,5,FALSE)</f>
        <v>HONEYWELL</v>
      </c>
      <c r="O7661" s="3">
        <v>10</v>
      </c>
      <c r="P7661" s="151">
        <v>412223</v>
      </c>
      <c r="Q7661" s="48">
        <f>+FACTURACION[[#This Row],[CANTIDAD]]*FACTURACION[[#This Row],[VR UNITARIO]]/1000</f>
        <v>4122.2299999999996</v>
      </c>
      <c r="R7661" s="44" t="str">
        <f>+VLOOKUP(FACTURACION[[#This Row],[NIT]],TABLACLIENTE,5,FALSE)</f>
        <v>FLORIDABLANCA</v>
      </c>
    </row>
    <row r="7662" spans="3:18" ht="15">
      <c r="C7662" s="29">
        <v>2021</v>
      </c>
      <c r="D7662" s="30" t="s">
        <v>702</v>
      </c>
      <c r="E7662" s="30">
        <f>MONTH(FACTURACION[[#This Row],[MES]]&amp;1)</f>
        <v>9</v>
      </c>
      <c r="F7662" s="223">
        <f>DATE(FACTURACION[[#This Row],[AÑO]],FACTURACION[[#This Row],[Mes numero]],1)</f>
        <v>44440</v>
      </c>
      <c r="G7662" s="155" t="s">
        <v>6095</v>
      </c>
      <c r="H7662" s="25">
        <v>890101691</v>
      </c>
      <c r="I7662" s="44" t="str">
        <f>+VLOOKUP(FACTURACION[[#This Row],[NIT]],TABLACLIENTE,2,FALSE)</f>
        <v>GASES DEL CARIBE S.A.E.S.P. (GASCARIBE S.A E.S.P.)</v>
      </c>
      <c r="J7662" s="3" t="s">
        <v>61</v>
      </c>
      <c r="K7662" s="44" t="str">
        <f>+VLOOKUP(FACTURACION[[#This Row],[REFERENCIA]],CODINV,2,FALSE)</f>
        <v>MANGA 2" S300 H7</v>
      </c>
      <c r="L7662" s="44" t="str">
        <f>IF(VLOOKUP(FACTURACION[[#This Row],[REFERENCIA]],CODINV,3,FALSE)=0,"",VLOOKUP(FACTURACION[[#This Row],[REFERENCIA]],CODINV,3,FALSE))</f>
        <v>73404P002</v>
      </c>
      <c r="M7662" s="44" t="str">
        <f>+VLOOKUP(FACTURACION[[#This Row],[REFERENCIA]],CODINV,4,FALSE)</f>
        <v>MANGAS</v>
      </c>
      <c r="N7662" s="44" t="str">
        <f>+VLOOKUP(FACTURACION[[#This Row],[REFERENCIA]],CODINV,5,FALSE)</f>
        <v>HONEYWELL</v>
      </c>
      <c r="O7662" s="3">
        <v>15</v>
      </c>
      <c r="P7662" s="151">
        <v>566221</v>
      </c>
      <c r="Q7662" s="48">
        <f>+FACTURACION[[#This Row],[CANTIDAD]]*FACTURACION[[#This Row],[VR UNITARIO]]/1000</f>
        <v>8493.3150000000005</v>
      </c>
      <c r="R7662" s="44" t="str">
        <f>+VLOOKUP(FACTURACION[[#This Row],[NIT]],TABLACLIENTE,5,FALSE)</f>
        <v>BARRANQUILLA</v>
      </c>
    </row>
    <row r="7663" spans="3:18" ht="15">
      <c r="C7663" s="29">
        <v>2021</v>
      </c>
      <c r="D7663" s="30" t="s">
        <v>702</v>
      </c>
      <c r="E7663" s="30">
        <f>MONTH(FACTURACION[[#This Row],[MES]]&amp;1)</f>
        <v>9</v>
      </c>
      <c r="F7663" s="223">
        <f>DATE(FACTURACION[[#This Row],[AÑO]],FACTURACION[[#This Row],[Mes numero]],1)</f>
        <v>44440</v>
      </c>
      <c r="G7663" s="155" t="s">
        <v>6096</v>
      </c>
      <c r="H7663" s="25">
        <v>900836293</v>
      </c>
      <c r="I7663" s="44" t="str">
        <f>+VLOOKUP(FACTURACION[[#This Row],[NIT]],TABLACLIENTE,2,FALSE)</f>
        <v>PROSOLGAS SAS</v>
      </c>
      <c r="J7663" s="3" t="s">
        <v>262</v>
      </c>
      <c r="K7663" s="44" t="str">
        <f>+VLOOKUP(FACTURACION[[#This Row],[REFERENCIA]],CODINV,2,FALSE)</f>
        <v>MEDIDOR AL-425 C:1 1/4" MAOP 25 PSIG</v>
      </c>
      <c r="L7663" s="44" t="str">
        <f>IF(VLOOKUP(FACTURACION[[#This Row],[REFERENCIA]],CODINV,3,FALSE)=0,"",VLOOKUP(FACTURACION[[#This Row],[REFERENCIA]],CODINV,3,FALSE))</f>
        <v/>
      </c>
      <c r="M7663" s="44" t="str">
        <f>+VLOOKUP(FACTURACION[[#This Row],[REFERENCIA]],CODINV,4,FALSE)</f>
        <v>MEDIDORES</v>
      </c>
      <c r="N7663" s="44" t="str">
        <f>+VLOOKUP(FACTURACION[[#This Row],[REFERENCIA]],CODINV,5,FALSE)</f>
        <v>HONEYWELL</v>
      </c>
      <c r="O7663" s="3">
        <v>2</v>
      </c>
      <c r="P7663" s="151">
        <v>741159.44</v>
      </c>
      <c r="Q7663" s="48">
        <f>+FACTURACION[[#This Row],[CANTIDAD]]*FACTURACION[[#This Row],[VR UNITARIO]]/1000</f>
        <v>1482.3188799999998</v>
      </c>
      <c r="R7663" s="44" t="str">
        <f>+VLOOKUP(FACTURACION[[#This Row],[NIT]],TABLACLIENTE,5,FALSE)</f>
        <v>BOGOTÁ D.C.</v>
      </c>
    </row>
    <row r="7664" spans="3:18" ht="15">
      <c r="C7664" s="29">
        <v>2021</v>
      </c>
      <c r="D7664" s="30" t="s">
        <v>702</v>
      </c>
      <c r="E7664" s="30">
        <f>MONTH(FACTURACION[[#This Row],[MES]]&amp;1)</f>
        <v>9</v>
      </c>
      <c r="F7664" s="223">
        <f>DATE(FACTURACION[[#This Row],[AÑO]],FACTURACION[[#This Row],[Mes numero]],1)</f>
        <v>44440</v>
      </c>
      <c r="G7664" s="155" t="s">
        <v>6096</v>
      </c>
      <c r="H7664" s="25">
        <v>900836293</v>
      </c>
      <c r="I7664" s="44" t="str">
        <f>+VLOOKUP(FACTURACION[[#This Row],[NIT]],TABLACLIENTE,2,FALSE)</f>
        <v>PROSOLGAS SAS</v>
      </c>
      <c r="J7664" s="3" t="s">
        <v>20</v>
      </c>
      <c r="K7664" s="44" t="str">
        <f>+VLOOKUP(FACTURACION[[#This Row],[REFERENCIA]],CODINV,2,FALSE)</f>
        <v xml:space="preserve">MEDIDOR AC-250 C: 3/4" CON CONECTORES </v>
      </c>
      <c r="L7664" s="44" t="str">
        <f>IF(VLOOKUP(FACTURACION[[#This Row],[REFERENCIA]],CODINV,3,FALSE)=0,"",VLOOKUP(FACTURACION[[#This Row],[REFERENCIA]],CODINV,3,FALSE))</f>
        <v/>
      </c>
      <c r="M7664" s="44" t="str">
        <f>+VLOOKUP(FACTURACION[[#This Row],[REFERENCIA]],CODINV,4,FALSE)</f>
        <v>MEDIDORES</v>
      </c>
      <c r="N7664" s="44" t="str">
        <f>+VLOOKUP(FACTURACION[[#This Row],[REFERENCIA]],CODINV,5,FALSE)</f>
        <v>HONEYWELL</v>
      </c>
      <c r="O7664" s="3">
        <v>1</v>
      </c>
      <c r="P7664" s="151">
        <v>412222</v>
      </c>
      <c r="Q7664" s="48">
        <f>+FACTURACION[[#This Row],[CANTIDAD]]*FACTURACION[[#This Row],[VR UNITARIO]]/1000</f>
        <v>412.22199999999998</v>
      </c>
      <c r="R7664" s="44" t="str">
        <f>+VLOOKUP(FACTURACION[[#This Row],[NIT]],TABLACLIENTE,5,FALSE)</f>
        <v>BOGOTÁ D.C.</v>
      </c>
    </row>
    <row r="7665" spans="3:18" ht="15">
      <c r="C7665" s="29">
        <v>2021</v>
      </c>
      <c r="D7665" s="30" t="s">
        <v>702</v>
      </c>
      <c r="E7665" s="30">
        <f>MONTH(FACTURACION[[#This Row],[MES]]&amp;1)</f>
        <v>9</v>
      </c>
      <c r="F7665" s="223">
        <f>DATE(FACTURACION[[#This Row],[AÑO]],FACTURACION[[#This Row],[Mes numero]],1)</f>
        <v>44440</v>
      </c>
      <c r="G7665" s="155" t="s">
        <v>6097</v>
      </c>
      <c r="H7665" s="25">
        <v>860033633</v>
      </c>
      <c r="I7665" s="44" t="str">
        <f>+VLOOKUP(FACTURACION[[#This Row],[NIT]],TABLACLIENTE,2,FALSE)</f>
        <v>RAYOGAS S.A. E.S.P.</v>
      </c>
      <c r="J7665" s="3" t="s">
        <v>5571</v>
      </c>
      <c r="K7665" s="44" t="str">
        <f>+VLOOKUP(FACTURACION[[#This Row],[REFERENCIA]],CODINV,2,FALSE)</f>
        <v>B166 BY PAS VALVE/VALVE</v>
      </c>
      <c r="L7665" s="44" t="str">
        <f>IF(VLOOKUP(FACTURACION[[#This Row],[REFERENCIA]],CODINV,3,FALSE)=0,"",VLOOKUP(FACTURACION[[#This Row],[REFERENCIA]],CODINV,3,FALSE))</f>
        <v>166B</v>
      </c>
      <c r="M7665" s="44" t="str">
        <f>+VLOOKUP(FACTURACION[[#This Row],[REFERENCIA]],CODINV,4,FALSE)</f>
        <v>VÁLVULAS Y MULTIVÁLVULAS</v>
      </c>
      <c r="N7665" s="44" t="str">
        <f>+VLOOKUP(FACTURACION[[#This Row],[REFERENCIA]],CODINV,5,FALSE)</f>
        <v>CORKEN</v>
      </c>
      <c r="O7665" s="3">
        <v>1</v>
      </c>
      <c r="P7665" s="151">
        <v>1252545</v>
      </c>
      <c r="Q7665" s="48">
        <f>+FACTURACION[[#This Row],[CANTIDAD]]*FACTURACION[[#This Row],[VR UNITARIO]]/1000</f>
        <v>1252.5450000000001</v>
      </c>
      <c r="R7665" s="44" t="str">
        <f>+VLOOKUP(FACTURACION[[#This Row],[NIT]],TABLACLIENTE,5,FALSE)</f>
        <v>BOGOTÁ D.C.</v>
      </c>
    </row>
    <row r="7666" spans="3:18" ht="15">
      <c r="C7666" s="29">
        <v>2021</v>
      </c>
      <c r="D7666" s="30" t="s">
        <v>702</v>
      </c>
      <c r="E7666" s="30">
        <f>MONTH(FACTURACION[[#This Row],[MES]]&amp;1)</f>
        <v>9</v>
      </c>
      <c r="F7666" s="223">
        <f>DATE(FACTURACION[[#This Row],[AÑO]],FACTURACION[[#This Row],[Mes numero]],1)</f>
        <v>44440</v>
      </c>
      <c r="G7666" s="155" t="s">
        <v>6097</v>
      </c>
      <c r="H7666" s="25">
        <v>860033633</v>
      </c>
      <c r="I7666" s="44" t="str">
        <f>+VLOOKUP(FACTURACION[[#This Row],[NIT]],TABLACLIENTE,2,FALSE)</f>
        <v>RAYOGAS S.A. E.S.P.</v>
      </c>
      <c r="J7666" s="3" t="s">
        <v>4293</v>
      </c>
      <c r="K7666" s="44" t="str">
        <f>+VLOOKUP(FACTURACION[[#This Row],[REFERENCIA]],CODINV,2,FALSE)</f>
        <v>VALVULA CHEQUE NO RETROCESO 1 1/4"</v>
      </c>
      <c r="L7666" s="44" t="str">
        <f>IF(VLOOKUP(FACTURACION[[#This Row],[REFERENCIA]],CODINV,3,FALSE)=0,"",VLOOKUP(FACTURACION[[#This Row],[REFERENCIA]],CODINV,3,FALSE))</f>
        <v>3176</v>
      </c>
      <c r="M7666" s="44" t="str">
        <f>+VLOOKUP(FACTURACION[[#This Row],[REFERENCIA]],CODINV,4,FALSE)</f>
        <v>VÁLVULAS Y MULTIVÁLVULAS</v>
      </c>
      <c r="N7666" s="44" t="str">
        <f>+VLOOKUP(FACTURACION[[#This Row],[REFERENCIA]],CODINV,5,FALSE)</f>
        <v>REGO</v>
      </c>
      <c r="O7666" s="3">
        <v>1</v>
      </c>
      <c r="P7666" s="151">
        <v>199956</v>
      </c>
      <c r="Q7666" s="48">
        <f>+FACTURACION[[#This Row],[CANTIDAD]]*FACTURACION[[#This Row],[VR UNITARIO]]/1000</f>
        <v>199.95599999999999</v>
      </c>
      <c r="R7666" s="44" t="str">
        <f>+VLOOKUP(FACTURACION[[#This Row],[NIT]],TABLACLIENTE,5,FALSE)</f>
        <v>BOGOTÁ D.C.</v>
      </c>
    </row>
    <row r="7667" spans="3:18" ht="15">
      <c r="C7667" s="29">
        <v>2021</v>
      </c>
      <c r="D7667" s="30" t="s">
        <v>702</v>
      </c>
      <c r="E7667" s="30">
        <f>MONTH(FACTURACION[[#This Row],[MES]]&amp;1)</f>
        <v>9</v>
      </c>
      <c r="F7667" s="223">
        <f>DATE(FACTURACION[[#This Row],[AÑO]],FACTURACION[[#This Row],[Mes numero]],1)</f>
        <v>44440</v>
      </c>
      <c r="G7667" s="155" t="s">
        <v>6097</v>
      </c>
      <c r="H7667" s="25">
        <v>860033633</v>
      </c>
      <c r="I7667" s="44" t="str">
        <f>+VLOOKUP(FACTURACION[[#This Row],[NIT]],TABLACLIENTE,2,FALSE)</f>
        <v>RAYOGAS S.A. E.S.P.</v>
      </c>
      <c r="J7667" s="3" t="s">
        <v>437</v>
      </c>
      <c r="K7667" s="44" t="str">
        <f>+VLOOKUP(FACTURACION[[#This Row],[REFERENCIA]],CODINV,2,FALSE)</f>
        <v>VALVULA CHEQUE 2" TIPO COLUMPIO</v>
      </c>
      <c r="L7667" s="44" t="str">
        <f>IF(VLOOKUP(FACTURACION[[#This Row],[REFERENCIA]],CODINV,3,FALSE)=0,"",VLOOKUP(FACTURACION[[#This Row],[REFERENCIA]],CODINV,3,FALSE))</f>
        <v>A6586D</v>
      </c>
      <c r="M7667" s="44" t="str">
        <f>+VLOOKUP(FACTURACION[[#This Row],[REFERENCIA]],CODINV,4,FALSE)</f>
        <v>VÁLVULAS Y MULTIVÁLVULAS</v>
      </c>
      <c r="N7667" s="44" t="str">
        <f>+VLOOKUP(FACTURACION[[#This Row],[REFERENCIA]],CODINV,5,FALSE)</f>
        <v>REGO</v>
      </c>
      <c r="O7667" s="3">
        <v>1</v>
      </c>
      <c r="P7667" s="151">
        <v>243158</v>
      </c>
      <c r="Q7667" s="48">
        <f>+FACTURACION[[#This Row],[CANTIDAD]]*FACTURACION[[#This Row],[VR UNITARIO]]/1000</f>
        <v>243.15799999999999</v>
      </c>
      <c r="R7667" s="44" t="str">
        <f>+VLOOKUP(FACTURACION[[#This Row],[NIT]],TABLACLIENTE,5,FALSE)</f>
        <v>BOGOTÁ D.C.</v>
      </c>
    </row>
    <row r="7668" spans="3:18" ht="15">
      <c r="C7668" s="29">
        <v>2021</v>
      </c>
      <c r="D7668" s="30" t="s">
        <v>702</v>
      </c>
      <c r="E7668" s="30">
        <f>MONTH(FACTURACION[[#This Row],[MES]]&amp;1)</f>
        <v>9</v>
      </c>
      <c r="F7668" s="223">
        <f>DATE(FACTURACION[[#This Row],[AÑO]],FACTURACION[[#This Row],[Mes numero]],1)</f>
        <v>44440</v>
      </c>
      <c r="G7668" s="155" t="s">
        <v>6098</v>
      </c>
      <c r="H7668" s="25">
        <v>892115036</v>
      </c>
      <c r="I7668" s="44" t="str">
        <f>+VLOOKUP(FACTURACION[[#This Row],[NIT]],TABLACLIENTE,2,FALSE)</f>
        <v>GASES DE LA GUAJIRA S.A. E. S. P. (GASGUAJIRA S.A. E.S.P.)</v>
      </c>
      <c r="J7668" s="3" t="s">
        <v>566</v>
      </c>
      <c r="K7668" s="44" t="str">
        <f>+VLOOKUP(FACTURACION[[#This Row],[REFERENCIA]],CODINV,2,FALSE)</f>
        <v>MANGA 2" S300 V7</v>
      </c>
      <c r="L7668" s="44" t="str">
        <f>IF(VLOOKUP(FACTURACION[[#This Row],[REFERENCIA]],CODINV,3,FALSE)=0,"",VLOOKUP(FACTURACION[[#This Row],[REFERENCIA]],CODINV,3,FALSE))</f>
        <v>73404P015</v>
      </c>
      <c r="M7668" s="44" t="str">
        <f>+VLOOKUP(FACTURACION[[#This Row],[REFERENCIA]],CODINV,4,FALSE)</f>
        <v>MANGAS</v>
      </c>
      <c r="N7668" s="44" t="str">
        <f>+VLOOKUP(FACTURACION[[#This Row],[REFERENCIA]],CODINV,5,FALSE)</f>
        <v>HONEYWELL</v>
      </c>
      <c r="O7668" s="3">
        <v>3</v>
      </c>
      <c r="P7668" s="151">
        <v>1587361.83</v>
      </c>
      <c r="Q7668" s="48">
        <f>+FACTURACION[[#This Row],[CANTIDAD]]*FACTURACION[[#This Row],[VR UNITARIO]]/1000</f>
        <v>4762.0854900000004</v>
      </c>
      <c r="R7668" s="44" t="str">
        <f>+VLOOKUP(FACTURACION[[#This Row],[NIT]],TABLACLIENTE,5,FALSE)</f>
        <v>RIOHACHA</v>
      </c>
    </row>
    <row r="7669" spans="3:18" ht="15">
      <c r="C7669" s="29">
        <v>2021</v>
      </c>
      <c r="D7669" s="30" t="s">
        <v>702</v>
      </c>
      <c r="E7669" s="30">
        <f>MONTH(FACTURACION[[#This Row],[MES]]&amp;1)</f>
        <v>9</v>
      </c>
      <c r="F7669" s="223">
        <f>DATE(FACTURACION[[#This Row],[AÑO]],FACTURACION[[#This Row],[Mes numero]],1)</f>
        <v>44440</v>
      </c>
      <c r="G7669" s="155" t="s">
        <v>6098</v>
      </c>
      <c r="H7669" s="25">
        <v>892115036</v>
      </c>
      <c r="I7669" s="44" t="str">
        <f>+VLOOKUP(FACTURACION[[#This Row],[NIT]],TABLACLIENTE,2,FALSE)</f>
        <v>GASES DE LA GUAJIRA S.A. E. S. P. (GASGUAJIRA S.A. E.S.P.)</v>
      </c>
      <c r="J7669" s="3" t="s">
        <v>188</v>
      </c>
      <c r="K7669" s="44" t="str">
        <f>+VLOOKUP(FACTURACION[[#This Row],[REFERENCIA]],CODINV,2,FALSE)</f>
        <v>SEAT DISC BUNA 90</v>
      </c>
      <c r="L7669" s="44" t="str">
        <f>IF(VLOOKUP(FACTURACION[[#This Row],[REFERENCIA]],CODINV,3,FALSE)=0,"",VLOOKUP(FACTURACION[[#This Row],[REFERENCIA]],CODINV,3,FALSE))</f>
        <v>70041P003</v>
      </c>
      <c r="M7669" s="44" t="str">
        <f>+VLOOKUP(FACTURACION[[#This Row],[REFERENCIA]],CODINV,4,FALSE)</f>
        <v>REPUESTOS Y ACCESORIOS</v>
      </c>
      <c r="N7669" s="44" t="str">
        <f>+VLOOKUP(FACTURACION[[#This Row],[REFERENCIA]],CODINV,5,FALSE)</f>
        <v>HONEYWELL</v>
      </c>
      <c r="O7669" s="3">
        <v>31</v>
      </c>
      <c r="P7669" s="151">
        <v>35356.160000000003</v>
      </c>
      <c r="Q7669" s="48">
        <f>+FACTURACION[[#This Row],[CANTIDAD]]*FACTURACION[[#This Row],[VR UNITARIO]]/1000</f>
        <v>1096.0409600000003</v>
      </c>
      <c r="R7669" s="44" t="str">
        <f>+VLOOKUP(FACTURACION[[#This Row],[NIT]],TABLACLIENTE,5,FALSE)</f>
        <v>RIOHACHA</v>
      </c>
    </row>
    <row r="7670" spans="3:18" ht="15">
      <c r="C7670" s="29">
        <v>2021</v>
      </c>
      <c r="D7670" s="30" t="s">
        <v>702</v>
      </c>
      <c r="E7670" s="30">
        <f>MONTH(FACTURACION[[#This Row],[MES]]&amp;1)</f>
        <v>9</v>
      </c>
      <c r="F7670" s="223">
        <f>DATE(FACTURACION[[#This Row],[AÑO]],FACTURACION[[#This Row],[Mes numero]],1)</f>
        <v>44440</v>
      </c>
      <c r="G7670" s="155" t="s">
        <v>6099</v>
      </c>
      <c r="H7670" s="25">
        <v>892115036</v>
      </c>
      <c r="I7670" s="44" t="str">
        <f>+VLOOKUP(FACTURACION[[#This Row],[NIT]],TABLACLIENTE,2,FALSE)</f>
        <v>GASES DE LA GUAJIRA S.A. E. S. P. (GASGUAJIRA S.A. E.S.P.)</v>
      </c>
      <c r="J7670" s="3" t="s">
        <v>174</v>
      </c>
      <c r="K7670" s="44" t="str">
        <f>+VLOOKUP(FACTURACION[[#This Row],[REFERENCIA]],CODINV,2,FALSE)</f>
        <v>MANGA 2" S600 V7</v>
      </c>
      <c r="L7670" s="44" t="str">
        <f>IF(VLOOKUP(FACTURACION[[#This Row],[REFERENCIA]],CODINV,3,FALSE)=0,"",VLOOKUP(FACTURACION[[#This Row],[REFERENCIA]],CODINV,3,FALSE))</f>
        <v>73677P011</v>
      </c>
      <c r="M7670" s="44" t="str">
        <f>+VLOOKUP(FACTURACION[[#This Row],[REFERENCIA]],CODINV,4,FALSE)</f>
        <v>MANGAS</v>
      </c>
      <c r="N7670" s="44" t="str">
        <f>+VLOOKUP(FACTURACION[[#This Row],[REFERENCIA]],CODINV,5,FALSE)</f>
        <v>HONEYWELL</v>
      </c>
      <c r="O7670" s="3">
        <v>17</v>
      </c>
      <c r="P7670" s="151">
        <v>1341968</v>
      </c>
      <c r="Q7670" s="48">
        <f>+FACTURACION[[#This Row],[CANTIDAD]]*FACTURACION[[#This Row],[VR UNITARIO]]/1000</f>
        <v>22813.455999999998</v>
      </c>
      <c r="R7670" s="44" t="str">
        <f>+VLOOKUP(FACTURACION[[#This Row],[NIT]],TABLACLIENTE,5,FALSE)</f>
        <v>RIOHACHA</v>
      </c>
    </row>
    <row r="7671" spans="3:18" ht="15">
      <c r="C7671" s="29">
        <v>2021</v>
      </c>
      <c r="D7671" s="30" t="s">
        <v>702</v>
      </c>
      <c r="E7671" s="30">
        <f>MONTH(FACTURACION[[#This Row],[MES]]&amp;1)</f>
        <v>9</v>
      </c>
      <c r="F7671" s="223">
        <f>DATE(FACTURACION[[#This Row],[AÑO]],FACTURACION[[#This Row],[Mes numero]],1)</f>
        <v>44440</v>
      </c>
      <c r="G7671" s="155" t="s">
        <v>6099</v>
      </c>
      <c r="H7671" s="25">
        <v>892115036</v>
      </c>
      <c r="I7671" s="44" t="str">
        <f>+VLOOKUP(FACTURACION[[#This Row],[NIT]],TABLACLIENTE,2,FALSE)</f>
        <v>GASES DE LA GUAJIRA S.A. E. S. P. (GASGUAJIRA S.A. E.S.P.)</v>
      </c>
      <c r="J7671" s="3" t="s">
        <v>277</v>
      </c>
      <c r="K7671" s="44" t="str">
        <f>+VLOOKUP(FACTURACION[[#This Row],[REFERENCIA]],CODINV,2,FALSE)</f>
        <v>ORIFICIO 3/32"</v>
      </c>
      <c r="L7671" s="44" t="str">
        <f>IF(VLOOKUP(FACTURACION[[#This Row],[REFERENCIA]],CODINV,3,FALSE)=0,"",VLOOKUP(FACTURACION[[#This Row],[REFERENCIA]],CODINV,3,FALSE))</f>
        <v>70033P001</v>
      </c>
      <c r="M7671" s="44" t="str">
        <f>+VLOOKUP(FACTURACION[[#This Row],[REFERENCIA]],CODINV,4,FALSE)</f>
        <v>REPUESTOS Y ACCESORIOS</v>
      </c>
      <c r="N7671" s="44" t="str">
        <f>+VLOOKUP(FACTURACION[[#This Row],[REFERENCIA]],CODINV,5,FALSE)</f>
        <v>HONEYWELL</v>
      </c>
      <c r="O7671" s="3">
        <v>31</v>
      </c>
      <c r="P7671" s="151">
        <v>21731</v>
      </c>
      <c r="Q7671" s="48">
        <f>+FACTURACION[[#This Row],[CANTIDAD]]*FACTURACION[[#This Row],[VR UNITARIO]]/1000</f>
        <v>673.66099999999994</v>
      </c>
      <c r="R7671" s="44" t="str">
        <f>+VLOOKUP(FACTURACION[[#This Row],[NIT]],TABLACLIENTE,5,FALSE)</f>
        <v>RIOHACHA</v>
      </c>
    </row>
    <row r="7672" spans="3:18" ht="15">
      <c r="C7672" s="29">
        <v>2021</v>
      </c>
      <c r="D7672" s="30" t="s">
        <v>702</v>
      </c>
      <c r="E7672" s="30">
        <f>MONTH(FACTURACION[[#This Row],[MES]]&amp;1)</f>
        <v>9</v>
      </c>
      <c r="F7672" s="223">
        <f>DATE(FACTURACION[[#This Row],[AÑO]],FACTURACION[[#This Row],[Mes numero]],1)</f>
        <v>44440</v>
      </c>
      <c r="G7672" s="155" t="s">
        <v>6099</v>
      </c>
      <c r="H7672" s="25">
        <v>892115036</v>
      </c>
      <c r="I7672" s="44" t="str">
        <f>+VLOOKUP(FACTURACION[[#This Row],[NIT]],TABLACLIENTE,2,FALSE)</f>
        <v>GASES DE LA GUAJIRA S.A. E. S. P. (GASGUAJIRA S.A. E.S.P.)</v>
      </c>
      <c r="J7672" s="3" t="s">
        <v>886</v>
      </c>
      <c r="K7672" s="44" t="str">
        <f>+VLOOKUP(FACTURACION[[#This Row],[REFERENCIA]],CODINV,2,FALSE)</f>
        <v>FILTER ASSEMBLY (COMPOSITE)</v>
      </c>
      <c r="L7672" s="44" t="str">
        <f>IF(VLOOKUP(FACTURACION[[#This Row],[REFERENCIA]],CODINV,3,FALSE)=0,"",VLOOKUP(FACTURACION[[#This Row],[REFERENCIA]],CODINV,3,FALSE))</f>
        <v>78480P001</v>
      </c>
      <c r="M7672" s="44" t="str">
        <f>+VLOOKUP(FACTURACION[[#This Row],[REFERENCIA]],CODINV,4,FALSE)</f>
        <v>FILTROS</v>
      </c>
      <c r="N7672" s="44" t="str">
        <f>+VLOOKUP(FACTURACION[[#This Row],[REFERENCIA]],CODINV,5,FALSE)</f>
        <v>HONEYWELL</v>
      </c>
      <c r="O7672" s="3">
        <v>27</v>
      </c>
      <c r="P7672" s="151">
        <v>67997</v>
      </c>
      <c r="Q7672" s="48">
        <f>+FACTURACION[[#This Row],[CANTIDAD]]*FACTURACION[[#This Row],[VR UNITARIO]]/1000</f>
        <v>1835.9190000000001</v>
      </c>
      <c r="R7672" s="44" t="str">
        <f>+VLOOKUP(FACTURACION[[#This Row],[NIT]],TABLACLIENTE,5,FALSE)</f>
        <v>RIOHACHA</v>
      </c>
    </row>
    <row r="7673" spans="3:18" ht="15">
      <c r="C7673" s="29">
        <v>2021</v>
      </c>
      <c r="D7673" s="30" t="s">
        <v>702</v>
      </c>
      <c r="E7673" s="30">
        <f>MONTH(FACTURACION[[#This Row],[MES]]&amp;1)</f>
        <v>9</v>
      </c>
      <c r="F7673" s="223">
        <f>DATE(FACTURACION[[#This Row],[AÑO]],FACTURACION[[#This Row],[Mes numero]],1)</f>
        <v>44440</v>
      </c>
      <c r="G7673" s="155" t="s">
        <v>6100</v>
      </c>
      <c r="H7673" s="25">
        <v>800218682</v>
      </c>
      <c r="I7673" s="44" t="str">
        <f>+VLOOKUP(FACTURACION[[#This Row],[NIT]],TABLACLIENTE,2,FALSE)</f>
        <v>GASES DEL CUSIANA S.A E.S.P. (CUSIANAGAS S.A E.S.P)</v>
      </c>
      <c r="J7673" s="3" t="s">
        <v>21</v>
      </c>
      <c r="K7673" s="44" t="str">
        <f>+VLOOKUP(FACTURACION[[#This Row],[REFERENCIA]],CODINV,2,FALSE)</f>
        <v>MEDIDOR AC-630 C:1 1/4" MAOP 25PSIG CON CONECTORES</v>
      </c>
      <c r="L7673" s="44" t="str">
        <f>IF(VLOOKUP(FACTURACION[[#This Row],[REFERENCIA]],CODINV,3,FALSE)=0,"",VLOOKUP(FACTURACION[[#This Row],[REFERENCIA]],CODINV,3,FALSE))</f>
        <v/>
      </c>
      <c r="M7673" s="44" t="str">
        <f>+VLOOKUP(FACTURACION[[#This Row],[REFERENCIA]],CODINV,4,FALSE)</f>
        <v>MEDIDORES</v>
      </c>
      <c r="N7673" s="44" t="str">
        <f>+VLOOKUP(FACTURACION[[#This Row],[REFERENCIA]],CODINV,5,FALSE)</f>
        <v>HONEYWELL</v>
      </c>
      <c r="O7673" s="3">
        <v>1</v>
      </c>
      <c r="P7673" s="151">
        <v>2324227</v>
      </c>
      <c r="Q7673" s="48">
        <f>+FACTURACION[[#This Row],[CANTIDAD]]*FACTURACION[[#This Row],[VR UNITARIO]]/1000</f>
        <v>2324.2269999999999</v>
      </c>
      <c r="R7673" s="44" t="str">
        <f>+VLOOKUP(FACTURACION[[#This Row],[NIT]],TABLACLIENTE,5,FALSE)</f>
        <v>YOPAL</v>
      </c>
    </row>
    <row r="7674" spans="3:18" ht="15">
      <c r="C7674" s="29">
        <v>2021</v>
      </c>
      <c r="D7674" s="30" t="s">
        <v>702</v>
      </c>
      <c r="E7674" s="30">
        <f>MONTH(FACTURACION[[#This Row],[MES]]&amp;1)</f>
        <v>9</v>
      </c>
      <c r="F7674" s="223">
        <f>DATE(FACTURACION[[#This Row],[AÑO]],FACTURACION[[#This Row],[Mes numero]],1)</f>
        <v>44440</v>
      </c>
      <c r="G7674" s="155" t="s">
        <v>6101</v>
      </c>
      <c r="H7674" s="25">
        <v>900520280</v>
      </c>
      <c r="I7674" s="44" t="str">
        <f>+VLOOKUP(FACTURACION[[#This Row],[NIT]],TABLACLIENTE,2,FALSE)</f>
        <v>ENERGY SOLUTION SERVICES SAS</v>
      </c>
      <c r="J7674" s="3" t="s">
        <v>262</v>
      </c>
      <c r="K7674" s="44" t="str">
        <f>+VLOOKUP(FACTURACION[[#This Row],[REFERENCIA]],CODINV,2,FALSE)</f>
        <v>MEDIDOR AL-425 C:1 1/4" MAOP 25 PSIG</v>
      </c>
      <c r="L7674" s="44" t="str">
        <f>IF(VLOOKUP(FACTURACION[[#This Row],[REFERENCIA]],CODINV,3,FALSE)=0,"",VLOOKUP(FACTURACION[[#This Row],[REFERENCIA]],CODINV,3,FALSE))</f>
        <v/>
      </c>
      <c r="M7674" s="44" t="str">
        <f>+VLOOKUP(FACTURACION[[#This Row],[REFERENCIA]],CODINV,4,FALSE)</f>
        <v>MEDIDORES</v>
      </c>
      <c r="N7674" s="44" t="str">
        <f>+VLOOKUP(FACTURACION[[#This Row],[REFERENCIA]],CODINV,5,FALSE)</f>
        <v>HONEYWELL</v>
      </c>
      <c r="O7674" s="3">
        <v>0</v>
      </c>
      <c r="P7674" s="151">
        <v>1011500</v>
      </c>
      <c r="Q7674" s="48">
        <f>+FACTURACION[[#This Row],[CANTIDAD]]*FACTURACION[[#This Row],[VR UNITARIO]]/1000</f>
        <v>0</v>
      </c>
      <c r="R7674" s="44" t="str">
        <f>+VLOOKUP(FACTURACION[[#This Row],[NIT]],TABLACLIENTE,5,FALSE)</f>
        <v>BOGOTÁ D.C.</v>
      </c>
    </row>
    <row r="7675" spans="3:18" ht="15">
      <c r="C7675" s="29">
        <v>2021</v>
      </c>
      <c r="D7675" s="30" t="s">
        <v>702</v>
      </c>
      <c r="E7675" s="30">
        <f>MONTH(FACTURACION[[#This Row],[MES]]&amp;1)</f>
        <v>9</v>
      </c>
      <c r="F7675" s="223">
        <f>DATE(FACTURACION[[#This Row],[AÑO]],FACTURACION[[#This Row],[Mes numero]],1)</f>
        <v>44440</v>
      </c>
      <c r="G7675" s="155" t="s">
        <v>6101</v>
      </c>
      <c r="H7675" s="25">
        <v>900520280</v>
      </c>
      <c r="I7675" s="44" t="str">
        <f>+VLOOKUP(FACTURACION[[#This Row],[NIT]],TABLACLIENTE,2,FALSE)</f>
        <v>ENERGY SOLUTION SERVICES SAS</v>
      </c>
      <c r="J7675" s="3" t="s">
        <v>1064</v>
      </c>
      <c r="K7675" s="44" t="str">
        <f>+VLOOKUP(FACTURACION[[#This Row],[REFERENCIA]],CODINV,2,FALSE)</f>
        <v>REG. 1813C C: 1" R: 6-15" O: 1/2</v>
      </c>
      <c r="L7675" s="44" t="str">
        <f>IF(VLOOKUP(FACTURACION[[#This Row],[REFERENCIA]],CODINV,3,FALSE)=0,"",VLOOKUP(FACTURACION[[#This Row],[REFERENCIA]],CODINV,3,FALSE))</f>
        <v/>
      </c>
      <c r="M7675" s="44" t="str">
        <f>+VLOOKUP(FACTURACION[[#This Row],[REFERENCIA]],CODINV,4,FALSE)</f>
        <v>REGULADORES</v>
      </c>
      <c r="N7675" s="44" t="str">
        <f>+VLOOKUP(FACTURACION[[#This Row],[REFERENCIA]],CODINV,5,FALSE)</f>
        <v>HONEYWELL</v>
      </c>
      <c r="O7675" s="3">
        <v>0</v>
      </c>
      <c r="P7675" s="151">
        <v>833000</v>
      </c>
      <c r="Q7675" s="48">
        <f>+FACTURACION[[#This Row],[CANTIDAD]]*FACTURACION[[#This Row],[VR UNITARIO]]/1000</f>
        <v>0</v>
      </c>
      <c r="R7675" s="44" t="str">
        <f>+VLOOKUP(FACTURACION[[#This Row],[NIT]],TABLACLIENTE,5,FALSE)</f>
        <v>BOGOTÁ D.C.</v>
      </c>
    </row>
    <row r="7676" spans="3:18" ht="15">
      <c r="C7676" s="29">
        <v>2021</v>
      </c>
      <c r="D7676" s="30" t="s">
        <v>702</v>
      </c>
      <c r="E7676" s="30">
        <f>MONTH(FACTURACION[[#This Row],[MES]]&amp;1)</f>
        <v>9</v>
      </c>
      <c r="F7676" s="223">
        <f>DATE(FACTURACION[[#This Row],[AÑO]],FACTURACION[[#This Row],[Mes numero]],1)</f>
        <v>44440</v>
      </c>
      <c r="G7676" s="155" t="s">
        <v>6102</v>
      </c>
      <c r="H7676" s="25">
        <v>890101691</v>
      </c>
      <c r="I7676" s="44" t="str">
        <f>+VLOOKUP(FACTURACION[[#This Row],[NIT]],TABLACLIENTE,2,FALSE)</f>
        <v>GASES DEL CARIBE S.A.E.S.P. (GASCARIBE S.A E.S.P.)</v>
      </c>
      <c r="J7676" s="3" t="s">
        <v>909</v>
      </c>
      <c r="K7676" s="44" t="str">
        <f>+VLOOKUP(FACTURACION[[#This Row],[REFERENCIA]],CODINV,2,FALSE)</f>
        <v>REGULADOR 1804PFM C: 2" O: 7/8 R: 2-30</v>
      </c>
      <c r="L7676" s="44" t="str">
        <f>IF(VLOOKUP(FACTURACION[[#This Row],[REFERENCIA]],CODINV,3,FALSE)=0,"",VLOOKUP(FACTURACION[[#This Row],[REFERENCIA]],CODINV,3,FALSE))</f>
        <v>RMQN2ABF1021A20</v>
      </c>
      <c r="M7676" s="44" t="str">
        <f>+VLOOKUP(FACTURACION[[#This Row],[REFERENCIA]],CODINV,4,FALSE)</f>
        <v>REGULADORES</v>
      </c>
      <c r="N7676" s="44" t="str">
        <f>+VLOOKUP(FACTURACION[[#This Row],[REFERENCIA]],CODINV,5,FALSE)</f>
        <v>HONEYWELL</v>
      </c>
      <c r="O7676" s="3">
        <v>1</v>
      </c>
      <c r="P7676" s="151">
        <v>2796500</v>
      </c>
      <c r="Q7676" s="48">
        <f>+FACTURACION[[#This Row],[CANTIDAD]]*FACTURACION[[#This Row],[VR UNITARIO]]/1000</f>
        <v>2796.5</v>
      </c>
      <c r="R7676" s="44" t="str">
        <f>+VLOOKUP(FACTURACION[[#This Row],[NIT]],TABLACLIENTE,5,FALSE)</f>
        <v>BARRANQUILLA</v>
      </c>
    </row>
    <row r="7677" spans="3:18" ht="15">
      <c r="C7677" s="29">
        <v>2021</v>
      </c>
      <c r="D7677" s="30" t="s">
        <v>702</v>
      </c>
      <c r="E7677" s="30">
        <f>MONTH(FACTURACION[[#This Row],[MES]]&amp;1)</f>
        <v>9</v>
      </c>
      <c r="F7677" s="223">
        <f>DATE(FACTURACION[[#This Row],[AÑO]],FACTURACION[[#This Row],[Mes numero]],1)</f>
        <v>44440</v>
      </c>
      <c r="G7677" s="155" t="s">
        <v>6103</v>
      </c>
      <c r="H7677" s="25">
        <v>800202395</v>
      </c>
      <c r="I7677" s="44" t="str">
        <f>+VLOOKUP(FACTURACION[[#This Row],[NIT]],TABLACLIENTE,2,FALSE)</f>
        <v>EFIGAS GAS NATURAL S.A. E.S.P. (EFIGAS S.A. E.S.P.)</v>
      </c>
      <c r="J7677" s="3" t="s">
        <v>5</v>
      </c>
      <c r="K7677" s="44" t="str">
        <f>+VLOOKUP(FACTURACION[[#This Row],[REFERENCIA]],CODINV,2,FALSE)</f>
        <v>REG. 1800 CPB2 1 1-4· O: 5/16" R: STD</v>
      </c>
      <c r="L7677" s="44" t="str">
        <f>IF(VLOOKUP(FACTURACION[[#This Row],[REFERENCIA]],CODINV,3,FALSE)=0,"",VLOOKUP(FACTURACION[[#This Row],[REFERENCIA]],CODINV,3,FALSE))</f>
        <v/>
      </c>
      <c r="M7677" s="44" t="str">
        <f>+VLOOKUP(FACTURACION[[#This Row],[REFERENCIA]],CODINV,4,FALSE)</f>
        <v>REGULADORES</v>
      </c>
      <c r="N7677" s="44" t="str">
        <f>+VLOOKUP(FACTURACION[[#This Row],[REFERENCIA]],CODINV,5,FALSE)</f>
        <v>HONEYWELL</v>
      </c>
      <c r="O7677" s="3">
        <v>10</v>
      </c>
      <c r="P7677" s="151">
        <v>754149</v>
      </c>
      <c r="Q7677" s="48">
        <f>+FACTURACION[[#This Row],[CANTIDAD]]*FACTURACION[[#This Row],[VR UNITARIO]]/1000</f>
        <v>7541.49</v>
      </c>
      <c r="R7677" s="44" t="str">
        <f>+VLOOKUP(FACTURACION[[#This Row],[NIT]],TABLACLIENTE,5,FALSE)</f>
        <v>MANIZALES</v>
      </c>
    </row>
    <row r="7678" spans="3:18" ht="15">
      <c r="C7678" s="29">
        <v>2021</v>
      </c>
      <c r="D7678" s="30" t="s">
        <v>702</v>
      </c>
      <c r="E7678" s="30">
        <f>MONTH(FACTURACION[[#This Row],[MES]]&amp;1)</f>
        <v>9</v>
      </c>
      <c r="F7678" s="223">
        <f>DATE(FACTURACION[[#This Row],[AÑO]],FACTURACION[[#This Row],[Mes numero]],1)</f>
        <v>44440</v>
      </c>
      <c r="G7678" s="155" t="s">
        <v>6104</v>
      </c>
      <c r="H7678" s="25">
        <v>800202395</v>
      </c>
      <c r="I7678" s="44" t="str">
        <f>+VLOOKUP(FACTURACION[[#This Row],[NIT]],TABLACLIENTE,2,FALSE)</f>
        <v>EFIGAS GAS NATURAL S.A. E.S.P. (EFIGAS S.A. E.S.P.)</v>
      </c>
      <c r="J7678" s="3" t="s">
        <v>5</v>
      </c>
      <c r="K7678" s="44" t="str">
        <f>+VLOOKUP(FACTURACION[[#This Row],[REFERENCIA]],CODINV,2,FALSE)</f>
        <v>REG. 1800 CPB2 1 1-4· O: 5/16" R: STD</v>
      </c>
      <c r="L7678" s="44" t="str">
        <f>IF(VLOOKUP(FACTURACION[[#This Row],[REFERENCIA]],CODINV,3,FALSE)=0,"",VLOOKUP(FACTURACION[[#This Row],[REFERENCIA]],CODINV,3,FALSE))</f>
        <v/>
      </c>
      <c r="M7678" s="44" t="str">
        <f>+VLOOKUP(FACTURACION[[#This Row],[REFERENCIA]],CODINV,4,FALSE)</f>
        <v>REGULADORES</v>
      </c>
      <c r="N7678" s="44" t="str">
        <f>+VLOOKUP(FACTURACION[[#This Row],[REFERENCIA]],CODINV,5,FALSE)</f>
        <v>HONEYWELL</v>
      </c>
      <c r="O7678" s="3">
        <v>12</v>
      </c>
      <c r="P7678" s="151">
        <v>754149</v>
      </c>
      <c r="Q7678" s="48">
        <f>+FACTURACION[[#This Row],[CANTIDAD]]*FACTURACION[[#This Row],[VR UNITARIO]]/1000</f>
        <v>9049.7880000000005</v>
      </c>
      <c r="R7678" s="44" t="str">
        <f>+VLOOKUP(FACTURACION[[#This Row],[NIT]],TABLACLIENTE,5,FALSE)</f>
        <v>MANIZALES</v>
      </c>
    </row>
    <row r="7679" spans="3:18" ht="15">
      <c r="C7679" s="29">
        <v>2021</v>
      </c>
      <c r="D7679" s="30" t="s">
        <v>702</v>
      </c>
      <c r="E7679" s="30">
        <f>MONTH(FACTURACION[[#This Row],[MES]]&amp;1)</f>
        <v>9</v>
      </c>
      <c r="F7679" s="223">
        <f>DATE(FACTURACION[[#This Row],[AÑO]],FACTURACION[[#This Row],[Mes numero]],1)</f>
        <v>44440</v>
      </c>
      <c r="G7679" s="155" t="s">
        <v>6105</v>
      </c>
      <c r="H7679" s="25">
        <v>890101691</v>
      </c>
      <c r="I7679" s="44" t="str">
        <f>+VLOOKUP(FACTURACION[[#This Row],[NIT]],TABLACLIENTE,2,FALSE)</f>
        <v>GASES DEL CARIBE S.A.E.S.P. (GASCARIBE S.A E.S.P.)</v>
      </c>
      <c r="J7679" s="3" t="s">
        <v>23</v>
      </c>
      <c r="K7679" s="44" t="str">
        <f>+VLOOKUP(FACTURACION[[#This Row],[REFERENCIA]],CODINV,2,FALSE)</f>
        <v>MEDIDOR AL-800 C:1 1/2" MAOP 20 PSIG CON CONECTORES</v>
      </c>
      <c r="L7679" s="44" t="str">
        <f>IF(VLOOKUP(FACTURACION[[#This Row],[REFERENCIA]],CODINV,3,FALSE)=0,"",VLOOKUP(FACTURACION[[#This Row],[REFERENCIA]],CODINV,3,FALSE))</f>
        <v/>
      </c>
      <c r="M7679" s="44" t="str">
        <f>+VLOOKUP(FACTURACION[[#This Row],[REFERENCIA]],CODINV,4,FALSE)</f>
        <v>MEDIDORES</v>
      </c>
      <c r="N7679" s="44" t="str">
        <f>+VLOOKUP(FACTURACION[[#This Row],[REFERENCIA]],CODINV,5,FALSE)</f>
        <v>HONEYWELL</v>
      </c>
      <c r="O7679" s="3">
        <v>1</v>
      </c>
      <c r="P7679" s="151">
        <v>2034580</v>
      </c>
      <c r="Q7679" s="48">
        <f>+FACTURACION[[#This Row],[CANTIDAD]]*FACTURACION[[#This Row],[VR UNITARIO]]/1000</f>
        <v>2034.58</v>
      </c>
      <c r="R7679" s="44" t="str">
        <f>+VLOOKUP(FACTURACION[[#This Row],[NIT]],TABLACLIENTE,5,FALSE)</f>
        <v>BARRANQUILLA</v>
      </c>
    </row>
    <row r="7680" spans="3:18" ht="15">
      <c r="C7680" s="29">
        <v>2021</v>
      </c>
      <c r="D7680" s="30" t="s">
        <v>702</v>
      </c>
      <c r="E7680" s="30">
        <f>MONTH(FACTURACION[[#This Row],[MES]]&amp;1)</f>
        <v>9</v>
      </c>
      <c r="F7680" s="223">
        <f>DATE(FACTURACION[[#This Row],[AÑO]],FACTURACION[[#This Row],[Mes numero]],1)</f>
        <v>44440</v>
      </c>
      <c r="G7680" s="155" t="s">
        <v>6106</v>
      </c>
      <c r="H7680" s="25">
        <v>900460062</v>
      </c>
      <c r="I7680" s="44" t="str">
        <f>+VLOOKUP(FACTURACION[[#This Row],[NIT]],TABLACLIENTE,2,FALSE)</f>
        <v>INGESOL LATINOAMERICA LTDA</v>
      </c>
      <c r="J7680" s="3" t="s">
        <v>163</v>
      </c>
      <c r="K7680" s="44" t="str">
        <f>+VLOOKUP(FACTURACION[[#This Row],[REFERENCIA]],CODINV,2,FALSE)</f>
        <v>VALVULA DE LLENADO 1 1/4"</v>
      </c>
      <c r="L7680" s="44" t="str">
        <f>IF(VLOOKUP(FACTURACION[[#This Row],[REFERENCIA]],CODINV,3,FALSE)=0,"",VLOOKUP(FACTURACION[[#This Row],[REFERENCIA]],CODINV,3,FALSE))</f>
        <v>7579</v>
      </c>
      <c r="M7680" s="44" t="str">
        <f>+VLOOKUP(FACTURACION[[#This Row],[REFERENCIA]],CODINV,4,FALSE)</f>
        <v>VÁLVULAS Y MULTIVÁLVULAS</v>
      </c>
      <c r="N7680" s="44" t="str">
        <f>+VLOOKUP(FACTURACION[[#This Row],[REFERENCIA]],CODINV,5,FALSE)</f>
        <v>REGO</v>
      </c>
      <c r="O7680" s="3">
        <v>11</v>
      </c>
      <c r="P7680" s="151">
        <v>155000</v>
      </c>
      <c r="Q7680" s="48">
        <f>+FACTURACION[[#This Row],[CANTIDAD]]*FACTURACION[[#This Row],[VR UNITARIO]]/1000</f>
        <v>1705</v>
      </c>
      <c r="R7680" s="44" t="str">
        <f>+VLOOKUP(FACTURACION[[#This Row],[NIT]],TABLACLIENTE,5,FALSE)</f>
        <v>GIRON</v>
      </c>
    </row>
    <row r="7681" spans="3:18" ht="15">
      <c r="C7681" s="29">
        <v>2021</v>
      </c>
      <c r="D7681" s="30" t="s">
        <v>702</v>
      </c>
      <c r="E7681" s="30">
        <f>MONTH(FACTURACION[[#This Row],[MES]]&amp;1)</f>
        <v>9</v>
      </c>
      <c r="F7681" s="223">
        <f>DATE(FACTURACION[[#This Row],[AÑO]],FACTURACION[[#This Row],[Mes numero]],1)</f>
        <v>44440</v>
      </c>
      <c r="G7681" s="155" t="s">
        <v>6106</v>
      </c>
      <c r="H7681" s="25">
        <v>900460062</v>
      </c>
      <c r="I7681" s="44" t="str">
        <f>+VLOOKUP(FACTURACION[[#This Row],[NIT]],TABLACLIENTE,2,FALSE)</f>
        <v>INGESOL LATINOAMERICA LTDA</v>
      </c>
      <c r="J7681" s="3" t="s">
        <v>286</v>
      </c>
      <c r="K7681" s="44" t="str">
        <f>+VLOOKUP(FACTURACION[[#This Row],[REFERENCIA]],CODINV,2,FALSE)</f>
        <v>VALVULA EXCESO DE FLUJO 3/4" NPT</v>
      </c>
      <c r="L7681" s="44" t="str">
        <f>IF(VLOOKUP(FACTURACION[[#This Row],[REFERENCIA]],CODINV,3,FALSE)=0,"",VLOOKUP(FACTURACION[[#This Row],[REFERENCIA]],CODINV,3,FALSE))</f>
        <v>F-2884D</v>
      </c>
      <c r="M7681" s="44" t="str">
        <f>+VLOOKUP(FACTURACION[[#This Row],[REFERENCIA]],CODINV,4,FALSE)</f>
        <v>VÁLVULAS Y MULTIVÁLVULAS</v>
      </c>
      <c r="N7681" s="44" t="str">
        <f>+VLOOKUP(FACTURACION[[#This Row],[REFERENCIA]],CODINV,5,FALSE)</f>
        <v>REGO</v>
      </c>
      <c r="O7681" s="3">
        <v>1</v>
      </c>
      <c r="P7681" s="151">
        <v>151000</v>
      </c>
      <c r="Q7681" s="48">
        <f>+FACTURACION[[#This Row],[CANTIDAD]]*FACTURACION[[#This Row],[VR UNITARIO]]/1000</f>
        <v>151</v>
      </c>
      <c r="R7681" s="44" t="str">
        <f>+VLOOKUP(FACTURACION[[#This Row],[NIT]],TABLACLIENTE,5,FALSE)</f>
        <v>GIRON</v>
      </c>
    </row>
    <row r="7682" spans="3:18" ht="15">
      <c r="C7682" s="29">
        <v>2021</v>
      </c>
      <c r="D7682" s="30" t="s">
        <v>702</v>
      </c>
      <c r="E7682" s="30">
        <f>MONTH(FACTURACION[[#This Row],[MES]]&amp;1)</f>
        <v>9</v>
      </c>
      <c r="F7682" s="223">
        <f>DATE(FACTURACION[[#This Row],[AÑO]],FACTURACION[[#This Row],[Mes numero]],1)</f>
        <v>44440</v>
      </c>
      <c r="G7682" s="155" t="s">
        <v>6106</v>
      </c>
      <c r="H7682" s="25">
        <v>900460062</v>
      </c>
      <c r="I7682" s="44" t="str">
        <f>+VLOOKUP(FACTURACION[[#This Row],[NIT]],TABLACLIENTE,2,FALSE)</f>
        <v>INGESOL LATINOAMERICA LTDA</v>
      </c>
      <c r="J7682" s="3" t="s">
        <v>944</v>
      </c>
      <c r="K7682" s="44" t="str">
        <f>+VLOOKUP(FACTURACION[[#This Row],[REFERENCIA]],CODINV,2,FALSE)</f>
        <v>VALVULA DE VAPOR 3/4"</v>
      </c>
      <c r="L7682" s="44" t="str">
        <f>IF(VLOOKUP(FACTURACION[[#This Row],[REFERENCIA]],CODINV,3,FALSE)=0,"",VLOOKUP(FACTURACION[[#This Row],[REFERENCIA]],CODINV,3,FALSE))</f>
        <v>7573D</v>
      </c>
      <c r="M7682" s="44" t="str">
        <f>+VLOOKUP(FACTURACION[[#This Row],[REFERENCIA]],CODINV,4,FALSE)</f>
        <v>VÁLVULAS Y MULTIVÁLVULAS</v>
      </c>
      <c r="N7682" s="44" t="str">
        <f>+VLOOKUP(FACTURACION[[#This Row],[REFERENCIA]],CODINV,5,FALSE)</f>
        <v>REGO</v>
      </c>
      <c r="O7682" s="3">
        <v>2</v>
      </c>
      <c r="P7682" s="151">
        <v>86000</v>
      </c>
      <c r="Q7682" s="48">
        <f>+FACTURACION[[#This Row],[CANTIDAD]]*FACTURACION[[#This Row],[VR UNITARIO]]/1000</f>
        <v>172</v>
      </c>
      <c r="R7682" s="44" t="str">
        <f>+VLOOKUP(FACTURACION[[#This Row],[NIT]],TABLACLIENTE,5,FALSE)</f>
        <v>GIRON</v>
      </c>
    </row>
    <row r="7683" spans="3:18" ht="15">
      <c r="C7683" s="29">
        <v>2021</v>
      </c>
      <c r="D7683" s="30" t="s">
        <v>702</v>
      </c>
      <c r="E7683" s="30">
        <f>MONTH(FACTURACION[[#This Row],[MES]]&amp;1)</f>
        <v>9</v>
      </c>
      <c r="F7683" s="223">
        <f>DATE(FACTURACION[[#This Row],[AÑO]],FACTURACION[[#This Row],[Mes numero]],1)</f>
        <v>44440</v>
      </c>
      <c r="G7683" s="155" t="s">
        <v>6107</v>
      </c>
      <c r="H7683" s="25">
        <v>901398347</v>
      </c>
      <c r="I7683" s="44" t="str">
        <f>+VLOOKUP(FACTURACION[[#This Row],[NIT]],TABLACLIENTE,2,FALSE)</f>
        <v>TECNICALDERAS SAS</v>
      </c>
      <c r="J7683" s="3" t="s">
        <v>6</v>
      </c>
      <c r="K7683" s="44" t="str">
        <f>+VLOOKUP(FACTURACION[[#This Row],[REFERENCIA]],CODINV,2,FALSE)</f>
        <v>REG.1813C C:3/4" R:6-15" O:1/2</v>
      </c>
      <c r="L7683" s="44" t="str">
        <f>IF(VLOOKUP(FACTURACION[[#This Row],[REFERENCIA]],CODINV,3,FALSE)=0,"",VLOOKUP(FACTURACION[[#This Row],[REFERENCIA]],CODINV,3,FALSE))</f>
        <v/>
      </c>
      <c r="M7683" s="44" t="str">
        <f>+VLOOKUP(FACTURACION[[#This Row],[REFERENCIA]],CODINV,4,FALSE)</f>
        <v>REGULADORES</v>
      </c>
      <c r="N7683" s="44" t="str">
        <f>+VLOOKUP(FACTURACION[[#This Row],[REFERENCIA]],CODINV,5,FALSE)</f>
        <v>HONEYWELL</v>
      </c>
      <c r="O7683" s="3">
        <v>1</v>
      </c>
      <c r="P7683" s="151">
        <v>152235.29</v>
      </c>
      <c r="Q7683" s="48">
        <f>+FACTURACION[[#This Row],[CANTIDAD]]*FACTURACION[[#This Row],[VR UNITARIO]]/1000</f>
        <v>152.23529000000002</v>
      </c>
      <c r="R7683" s="44" t="str">
        <f>+VLOOKUP(FACTURACION[[#This Row],[NIT]],TABLACLIENTE,5,FALSE)</f>
        <v>CALI</v>
      </c>
    </row>
    <row r="7684" spans="3:18" ht="15">
      <c r="C7684" s="29">
        <v>2021</v>
      </c>
      <c r="D7684" s="30" t="s">
        <v>702</v>
      </c>
      <c r="E7684" s="30">
        <f>MONTH(FACTURACION[[#This Row],[MES]]&amp;1)</f>
        <v>9</v>
      </c>
      <c r="F7684" s="223">
        <f>DATE(FACTURACION[[#This Row],[AÑO]],FACTURACION[[#This Row],[Mes numero]],1)</f>
        <v>44440</v>
      </c>
      <c r="G7684" s="155" t="s">
        <v>6108</v>
      </c>
      <c r="H7684" s="25">
        <v>900460062</v>
      </c>
      <c r="I7684" s="44" t="str">
        <f>+VLOOKUP(FACTURACION[[#This Row],[NIT]],TABLACLIENTE,2,FALSE)</f>
        <v>INGESOL LATINOAMERICA LTDA</v>
      </c>
      <c r="J7684" s="3" t="s">
        <v>106</v>
      </c>
      <c r="K7684" s="44" t="str">
        <f>+VLOOKUP(FACTURACION[[#This Row],[REFERENCIA]],CODINV,2,FALSE)</f>
        <v>MULTIVALVE / MULTIVALVULA 3/4"</v>
      </c>
      <c r="L7684" s="44" t="str">
        <f>IF(VLOOKUP(FACTURACION[[#This Row],[REFERENCIA]],CODINV,3,FALSE)=0,"",VLOOKUP(FACTURACION[[#This Row],[REFERENCIA]],CODINV,3,FALSE))</f>
        <v>7556R12.0</v>
      </c>
      <c r="M7684" s="44" t="str">
        <f>+VLOOKUP(FACTURACION[[#This Row],[REFERENCIA]],CODINV,4,FALSE)</f>
        <v>VÁLVULAS Y MULTIVÁLVULAS</v>
      </c>
      <c r="N7684" s="44" t="str">
        <f>+VLOOKUP(FACTURACION[[#This Row],[REFERENCIA]],CODINV,5,FALSE)</f>
        <v>REGO</v>
      </c>
      <c r="O7684" s="3">
        <v>6</v>
      </c>
      <c r="P7684" s="151">
        <v>190000</v>
      </c>
      <c r="Q7684" s="48">
        <f>+FACTURACION[[#This Row],[CANTIDAD]]*FACTURACION[[#This Row],[VR UNITARIO]]/1000</f>
        <v>1140</v>
      </c>
      <c r="R7684" s="44" t="str">
        <f>+VLOOKUP(FACTURACION[[#This Row],[NIT]],TABLACLIENTE,5,FALSE)</f>
        <v>GIRON</v>
      </c>
    </row>
    <row r="7685" spans="3:18" ht="15">
      <c r="C7685" s="29">
        <v>2021</v>
      </c>
      <c r="D7685" s="30" t="s">
        <v>702</v>
      </c>
      <c r="E7685" s="30">
        <f>MONTH(FACTURACION[[#This Row],[MES]]&amp;1)</f>
        <v>9</v>
      </c>
      <c r="F7685" s="223">
        <f>DATE(FACTURACION[[#This Row],[AÑO]],FACTURACION[[#This Row],[Mes numero]],1)</f>
        <v>44440</v>
      </c>
      <c r="G7685" s="155" t="s">
        <v>6108</v>
      </c>
      <c r="H7685" s="25">
        <v>900460062</v>
      </c>
      <c r="I7685" s="44" t="str">
        <f>+VLOOKUP(FACTURACION[[#This Row],[NIT]],TABLACLIENTE,2,FALSE)</f>
        <v>INGESOL LATINOAMERICA LTDA</v>
      </c>
      <c r="J7685" s="3" t="s">
        <v>5409</v>
      </c>
      <c r="K7685" s="44" t="str">
        <f>+VLOOKUP(FACTURACION[[#This Row],[REFERENCIA]],CODINV,2,FALSE)</f>
        <v>VLV DE LLENADO 1 1/4"</v>
      </c>
      <c r="L7685" s="44" t="str">
        <f>IF(VLOOKUP(FACTURACION[[#This Row],[REFERENCIA]],CODINV,3,FALSE)=0,"",VLOOKUP(FACTURACION[[#This Row],[REFERENCIA]],CODINV,3,FALSE))</f>
        <v>7579CT</v>
      </c>
      <c r="M7685" s="44" t="str">
        <f>+VLOOKUP(FACTURACION[[#This Row],[REFERENCIA]],CODINV,4,FALSE)</f>
        <v>VÁLVULAS Y MULTIVÁLVULAS</v>
      </c>
      <c r="N7685" s="44" t="str">
        <f>+VLOOKUP(FACTURACION[[#This Row],[REFERENCIA]],CODINV,5,FALSE)</f>
        <v>REGO</v>
      </c>
      <c r="O7685" s="3">
        <v>3</v>
      </c>
      <c r="P7685" s="151">
        <v>155000</v>
      </c>
      <c r="Q7685" s="48">
        <f>+FACTURACION[[#This Row],[CANTIDAD]]*FACTURACION[[#This Row],[VR UNITARIO]]/1000</f>
        <v>465</v>
      </c>
      <c r="R7685" s="44" t="str">
        <f>+VLOOKUP(FACTURACION[[#This Row],[NIT]],TABLACLIENTE,5,FALSE)</f>
        <v>GIRON</v>
      </c>
    </row>
    <row r="7686" spans="3:18" ht="15">
      <c r="C7686" s="29">
        <v>2021</v>
      </c>
      <c r="D7686" s="30" t="s">
        <v>702</v>
      </c>
      <c r="E7686" s="30">
        <f>MONTH(FACTURACION[[#This Row],[MES]]&amp;1)</f>
        <v>9</v>
      </c>
      <c r="F7686" s="223">
        <f>DATE(FACTURACION[[#This Row],[AÑO]],FACTURACION[[#This Row],[Mes numero]],1)</f>
        <v>44440</v>
      </c>
      <c r="G7686" s="155" t="s">
        <v>6109</v>
      </c>
      <c r="H7686" s="25">
        <v>900520280</v>
      </c>
      <c r="I7686" s="44" t="str">
        <f>+VLOOKUP(FACTURACION[[#This Row],[NIT]],TABLACLIENTE,2,FALSE)</f>
        <v>ENERGY SOLUTION SERVICES SAS</v>
      </c>
      <c r="J7686" s="3" t="s">
        <v>262</v>
      </c>
      <c r="K7686" s="44" t="str">
        <f>+VLOOKUP(FACTURACION[[#This Row],[REFERENCIA]],CODINV,2,FALSE)</f>
        <v>MEDIDOR AL-425 C:1 1/4" MAOP 25 PSIG</v>
      </c>
      <c r="L7686" s="44" t="str">
        <f>IF(VLOOKUP(FACTURACION[[#This Row],[REFERENCIA]],CODINV,3,FALSE)=0,"",VLOOKUP(FACTURACION[[#This Row],[REFERENCIA]],CODINV,3,FALSE))</f>
        <v/>
      </c>
      <c r="M7686" s="44" t="str">
        <f>+VLOOKUP(FACTURACION[[#This Row],[REFERENCIA]],CODINV,4,FALSE)</f>
        <v>MEDIDORES</v>
      </c>
      <c r="N7686" s="44" t="str">
        <f>+VLOOKUP(FACTURACION[[#This Row],[REFERENCIA]],CODINV,5,FALSE)</f>
        <v>HONEYWELL</v>
      </c>
      <c r="O7686" s="3">
        <v>1</v>
      </c>
      <c r="P7686" s="151">
        <v>850000</v>
      </c>
      <c r="Q7686" s="48">
        <f>+FACTURACION[[#This Row],[CANTIDAD]]*FACTURACION[[#This Row],[VR UNITARIO]]/1000</f>
        <v>850</v>
      </c>
      <c r="R7686" s="44" t="str">
        <f>+VLOOKUP(FACTURACION[[#This Row],[NIT]],TABLACLIENTE,5,FALSE)</f>
        <v>BOGOTÁ D.C.</v>
      </c>
    </row>
    <row r="7687" spans="3:18" ht="15">
      <c r="C7687" s="29">
        <v>2021</v>
      </c>
      <c r="D7687" s="30" t="s">
        <v>702</v>
      </c>
      <c r="E7687" s="30">
        <f>MONTH(FACTURACION[[#This Row],[MES]]&amp;1)</f>
        <v>9</v>
      </c>
      <c r="F7687" s="223">
        <f>DATE(FACTURACION[[#This Row],[AÑO]],FACTURACION[[#This Row],[Mes numero]],1)</f>
        <v>44440</v>
      </c>
      <c r="G7687" s="155" t="s">
        <v>6110</v>
      </c>
      <c r="H7687" s="25">
        <v>901378658</v>
      </c>
      <c r="I7687" s="44" t="str">
        <f>+VLOOKUP(FACTURACION[[#This Row],[NIT]],TABLACLIENTE,2,FALSE)</f>
        <v>CONTRUTEC GAS ZOMAC SAS</v>
      </c>
      <c r="J7687" s="3" t="s">
        <v>5409</v>
      </c>
      <c r="K7687" s="44" t="str">
        <f>+VLOOKUP(FACTURACION[[#This Row],[REFERENCIA]],CODINV,2,FALSE)</f>
        <v>VLV DE LLENADO 1 1/4"</v>
      </c>
      <c r="L7687" s="44" t="str">
        <f>IF(VLOOKUP(FACTURACION[[#This Row],[REFERENCIA]],CODINV,3,FALSE)=0,"",VLOOKUP(FACTURACION[[#This Row],[REFERENCIA]],CODINV,3,FALSE))</f>
        <v>7579CT</v>
      </c>
      <c r="M7687" s="44" t="str">
        <f>+VLOOKUP(FACTURACION[[#This Row],[REFERENCIA]],CODINV,4,FALSE)</f>
        <v>VÁLVULAS Y MULTIVÁLVULAS</v>
      </c>
      <c r="N7687" s="44" t="str">
        <f>+VLOOKUP(FACTURACION[[#This Row],[REFERENCIA]],CODINV,5,FALSE)</f>
        <v>REGO</v>
      </c>
      <c r="O7687" s="3">
        <v>1</v>
      </c>
      <c r="P7687" s="151">
        <v>164145.53</v>
      </c>
      <c r="Q7687" s="48">
        <f>+FACTURACION[[#This Row],[CANTIDAD]]*FACTURACION[[#This Row],[VR UNITARIO]]/1000</f>
        <v>164.14553000000001</v>
      </c>
      <c r="R7687" s="44" t="str">
        <f>+VLOOKUP(FACTURACION[[#This Row],[NIT]],TABLACLIENTE,5,FALSE)</f>
        <v>APARTADÓ</v>
      </c>
    </row>
    <row r="7688" spans="3:18" ht="15">
      <c r="C7688" s="29">
        <v>2021</v>
      </c>
      <c r="D7688" s="30" t="s">
        <v>702</v>
      </c>
      <c r="E7688" s="30">
        <f>MONTH(FACTURACION[[#This Row],[MES]]&amp;1)</f>
        <v>9</v>
      </c>
      <c r="F7688" s="223">
        <f>DATE(FACTURACION[[#This Row],[AÑO]],FACTURACION[[#This Row],[Mes numero]],1)</f>
        <v>44440</v>
      </c>
      <c r="G7688" s="155" t="s">
        <v>6110</v>
      </c>
      <c r="H7688" s="25">
        <v>901378658</v>
      </c>
      <c r="I7688" s="44" t="str">
        <f>+VLOOKUP(FACTURACION[[#This Row],[NIT]],TABLACLIENTE,2,FALSE)</f>
        <v>CONTRUTEC GAS ZOMAC SAS</v>
      </c>
      <c r="J7688" s="3" t="s">
        <v>361</v>
      </c>
      <c r="K7688" s="44" t="str">
        <f>+VLOOKUP(FACTURACION[[#This Row],[REFERENCIA]],CODINV,2,FALSE)</f>
        <v>CONECTOR DE NARIZ</v>
      </c>
      <c r="L7688" s="44" t="str">
        <f>IF(VLOOKUP(FACTURACION[[#This Row],[REFERENCIA]],CODINV,3,FALSE)=0,"",VLOOKUP(FACTURACION[[#This Row],[REFERENCIA]],CODINV,3,FALSE))</f>
        <v>3181</v>
      </c>
      <c r="M7688" s="44" t="str">
        <f>+VLOOKUP(FACTURACION[[#This Row],[REFERENCIA]],CODINV,4,FALSE)</f>
        <v>REPUESTOS Y ACCESORIOS</v>
      </c>
      <c r="N7688" s="44" t="str">
        <f>+VLOOKUP(FACTURACION[[#This Row],[REFERENCIA]],CODINV,5,FALSE)</f>
        <v>REGO</v>
      </c>
      <c r="O7688" s="3">
        <v>2</v>
      </c>
      <c r="P7688" s="151">
        <v>88497.37</v>
      </c>
      <c r="Q7688" s="48">
        <f>+FACTURACION[[#This Row],[CANTIDAD]]*FACTURACION[[#This Row],[VR UNITARIO]]/1000</f>
        <v>176.99473999999998</v>
      </c>
      <c r="R7688" s="44" t="str">
        <f>+VLOOKUP(FACTURACION[[#This Row],[NIT]],TABLACLIENTE,5,FALSE)</f>
        <v>APARTADÓ</v>
      </c>
    </row>
    <row r="7689" spans="3:18" ht="15">
      <c r="C7689" s="29">
        <v>2021</v>
      </c>
      <c r="D7689" s="30" t="s">
        <v>702</v>
      </c>
      <c r="E7689" s="30">
        <f>MONTH(FACTURACION[[#This Row],[MES]]&amp;1)</f>
        <v>9</v>
      </c>
      <c r="F7689" s="223">
        <f>DATE(FACTURACION[[#This Row],[AÑO]],FACTURACION[[#This Row],[Mes numero]],1)</f>
        <v>44440</v>
      </c>
      <c r="G7689" s="155" t="s">
        <v>6110</v>
      </c>
      <c r="H7689" s="25">
        <v>901378658</v>
      </c>
      <c r="I7689" s="44" t="str">
        <f>+VLOOKUP(FACTURACION[[#This Row],[NIT]],TABLACLIENTE,2,FALSE)</f>
        <v>CONTRUTEC GAS ZOMAC SAS</v>
      </c>
      <c r="J7689" s="3" t="s">
        <v>466</v>
      </c>
      <c r="K7689" s="44" t="str">
        <f>+VLOOKUP(FACTURACION[[#This Row],[REFERENCIA]],CODINV,2,FALSE)</f>
        <v>VALVULA DE ALIVIO HIDROSTATICO DE 1/2" * 400 PSI</v>
      </c>
      <c r="L7689" s="44" t="str">
        <f>IF(VLOOKUP(FACTURACION[[#This Row],[REFERENCIA]],CODINV,3,FALSE)=0,"",VLOOKUP(FACTURACION[[#This Row],[REFERENCIA]],CODINV,3,FALSE))</f>
        <v>3129G</v>
      </c>
      <c r="M7689" s="44" t="str">
        <f>+VLOOKUP(FACTURACION[[#This Row],[REFERENCIA]],CODINV,4,FALSE)</f>
        <v>VÁLVULAS Y MULTIVÁLVULAS</v>
      </c>
      <c r="N7689" s="44" t="str">
        <f>+VLOOKUP(FACTURACION[[#This Row],[REFERENCIA]],CODINV,5,FALSE)</f>
        <v>REGO</v>
      </c>
      <c r="O7689" s="3">
        <v>1</v>
      </c>
      <c r="P7689" s="151">
        <v>107354.39</v>
      </c>
      <c r="Q7689" s="48">
        <f>+FACTURACION[[#This Row],[CANTIDAD]]*FACTURACION[[#This Row],[VR UNITARIO]]/1000</f>
        <v>107.35439</v>
      </c>
      <c r="R7689" s="44" t="str">
        <f>+VLOOKUP(FACTURACION[[#This Row],[NIT]],TABLACLIENTE,5,FALSE)</f>
        <v>APARTADÓ</v>
      </c>
    </row>
    <row r="7690" spans="3:18" ht="15">
      <c r="C7690" s="29">
        <v>2021</v>
      </c>
      <c r="D7690" s="30" t="s">
        <v>702</v>
      </c>
      <c r="E7690" s="30">
        <f>MONTH(FACTURACION[[#This Row],[MES]]&amp;1)</f>
        <v>9</v>
      </c>
      <c r="F7690" s="223">
        <f>DATE(FACTURACION[[#This Row],[AÑO]],FACTURACION[[#This Row],[Mes numero]],1)</f>
        <v>44440</v>
      </c>
      <c r="G7690" s="155" t="s">
        <v>6111</v>
      </c>
      <c r="H7690" s="25">
        <v>832001034</v>
      </c>
      <c r="I7690" s="44" t="str">
        <f>+VLOOKUP(FACTURACION[[#This Row],[NIT]],TABLACLIENTE,2,FALSE)</f>
        <v>METALMECANICA MENDEZ SAS</v>
      </c>
      <c r="J7690" s="3" t="s">
        <v>69</v>
      </c>
      <c r="K7690" s="44" t="str">
        <f>+VLOOKUP(FACTURACION[[#This Row],[REFERENCIA]],CODINV,2,FALSE)</f>
        <v>DIP TUBE 48"</v>
      </c>
      <c r="L7690" s="44" t="str">
        <f>IF(VLOOKUP(FACTURACION[[#This Row],[REFERENCIA]],CODINV,3,FALSE)=0,"",VLOOKUP(FACTURACION[[#This Row],[REFERENCIA]],CODINV,3,FALSE))</f>
        <v/>
      </c>
      <c r="M7690" s="44" t="str">
        <f>+VLOOKUP(FACTURACION[[#This Row],[REFERENCIA]],CODINV,4,FALSE)</f>
        <v>REPUESTOS Y ACCESORIOS</v>
      </c>
      <c r="N7690" s="44" t="str">
        <f>+VLOOKUP(FACTURACION[[#This Row],[REFERENCIA]],CODINV,5,FALSE)</f>
        <v>REGO</v>
      </c>
      <c r="O7690" s="3">
        <v>2</v>
      </c>
      <c r="P7690" s="151">
        <v>218134.55</v>
      </c>
      <c r="Q7690" s="48">
        <f>+FACTURACION[[#This Row],[CANTIDAD]]*FACTURACION[[#This Row],[VR UNITARIO]]/1000</f>
        <v>436.26909999999998</v>
      </c>
      <c r="R7690" s="44" t="str">
        <f>+VLOOKUP(FACTURACION[[#This Row],[NIT]],TABLACLIENTE,5,FALSE)</f>
        <v>SIBATE</v>
      </c>
    </row>
    <row r="7691" spans="3:18" ht="15">
      <c r="C7691" s="29">
        <v>2021</v>
      </c>
      <c r="D7691" s="30" t="s">
        <v>702</v>
      </c>
      <c r="E7691" s="30">
        <f>MONTH(FACTURACION[[#This Row],[MES]]&amp;1)</f>
        <v>9</v>
      </c>
      <c r="F7691" s="223">
        <f>DATE(FACTURACION[[#This Row],[AÑO]],FACTURACION[[#This Row],[Mes numero]],1)</f>
        <v>44440</v>
      </c>
      <c r="G7691" s="155" t="s">
        <v>6111</v>
      </c>
      <c r="H7691" s="25">
        <v>832001034</v>
      </c>
      <c r="I7691" s="44" t="str">
        <f>+VLOOKUP(FACTURACION[[#This Row],[NIT]],TABLACLIENTE,2,FALSE)</f>
        <v>METALMECANICA MENDEZ SAS</v>
      </c>
      <c r="J7691" s="3" t="s">
        <v>317</v>
      </c>
      <c r="K7691" s="44" t="str">
        <f>+VLOOKUP(FACTURACION[[#This Row],[REFERENCIA]],CODINV,2,FALSE)</f>
        <v>DIAL ROTOGAGE</v>
      </c>
      <c r="L7691" s="44" t="str">
        <f>IF(VLOOKUP(FACTURACION[[#This Row],[REFERENCIA]],CODINV,3,FALSE)=0,"",VLOOKUP(FACTURACION[[#This Row],[REFERENCIA]],CODINV,3,FALSE))</f>
        <v>A909118LX</v>
      </c>
      <c r="M7691" s="44" t="str">
        <f>+VLOOKUP(FACTURACION[[#This Row],[REFERENCIA]],CODINV,4,FALSE)</f>
        <v>REPUESTOS Y ACCESORIOS</v>
      </c>
      <c r="N7691" s="44" t="str">
        <f>+VLOOKUP(FACTURACION[[#This Row],[REFERENCIA]],CODINV,5,FALSE)</f>
        <v>REGO</v>
      </c>
      <c r="O7691" s="3">
        <v>2</v>
      </c>
      <c r="P7691" s="151">
        <v>77672.31</v>
      </c>
      <c r="Q7691" s="48">
        <f>+FACTURACION[[#This Row],[CANTIDAD]]*FACTURACION[[#This Row],[VR UNITARIO]]/1000</f>
        <v>155.34461999999999</v>
      </c>
      <c r="R7691" s="44" t="str">
        <f>+VLOOKUP(FACTURACION[[#This Row],[NIT]],TABLACLIENTE,5,FALSE)</f>
        <v>SIBATE</v>
      </c>
    </row>
    <row r="7692" spans="3:18" ht="15">
      <c r="C7692" s="29">
        <v>2021</v>
      </c>
      <c r="D7692" s="30" t="s">
        <v>702</v>
      </c>
      <c r="E7692" s="30">
        <f>MONTH(FACTURACION[[#This Row],[MES]]&amp;1)</f>
        <v>9</v>
      </c>
      <c r="F7692" s="223">
        <f>DATE(FACTURACION[[#This Row],[AÑO]],FACTURACION[[#This Row],[Mes numero]],1)</f>
        <v>44440</v>
      </c>
      <c r="G7692" s="155" t="s">
        <v>6111</v>
      </c>
      <c r="H7692" s="25">
        <v>832001034</v>
      </c>
      <c r="I7692" s="44" t="str">
        <f>+VLOOKUP(FACTURACION[[#This Row],[NIT]],TABLACLIENTE,2,FALSE)</f>
        <v>METALMECANICA MENDEZ SAS</v>
      </c>
      <c r="J7692" s="3" t="s">
        <v>5873</v>
      </c>
      <c r="K7692" s="44" t="str">
        <f>+VLOOKUP(FACTURACION[[#This Row],[REFERENCIA]],CODINV,2,FALSE)</f>
        <v>VLV INTERNA ROSCADA 2" 250GPM</v>
      </c>
      <c r="L7692" s="44" t="str">
        <f>IF(VLOOKUP(FACTURACION[[#This Row],[REFERENCIA]],CODINV,3,FALSE)=0,"",VLOOKUP(FACTURACION[[#This Row],[REFERENCIA]],CODINV,3,FALSE))</f>
        <v>A3212R250</v>
      </c>
      <c r="M7692" s="44" t="str">
        <f>+VLOOKUP(FACTURACION[[#This Row],[REFERENCIA]],CODINV,4,FALSE)</f>
        <v>VÁLVULAS Y MULTIVÁLVULAS</v>
      </c>
      <c r="N7692" s="44" t="str">
        <f>+VLOOKUP(FACTURACION[[#This Row],[REFERENCIA]],CODINV,5,FALSE)</f>
        <v>REGO</v>
      </c>
      <c r="O7692" s="3">
        <v>4</v>
      </c>
      <c r="P7692" s="151">
        <v>2622225.79</v>
      </c>
      <c r="Q7692" s="48">
        <f>+FACTURACION[[#This Row],[CANTIDAD]]*FACTURACION[[#This Row],[VR UNITARIO]]/1000</f>
        <v>10488.90316</v>
      </c>
      <c r="R7692" s="44" t="str">
        <f>+VLOOKUP(FACTURACION[[#This Row],[NIT]],TABLACLIENTE,5,FALSE)</f>
        <v>SIBATE</v>
      </c>
    </row>
    <row r="7693" spans="3:18" ht="15">
      <c r="C7693" s="29">
        <v>2021</v>
      </c>
      <c r="D7693" s="30" t="s">
        <v>702</v>
      </c>
      <c r="E7693" s="30">
        <f>MONTH(FACTURACION[[#This Row],[MES]]&amp;1)</f>
        <v>9</v>
      </c>
      <c r="F7693" s="223">
        <f>DATE(FACTURACION[[#This Row],[AÑO]],FACTURACION[[#This Row],[Mes numero]],1)</f>
        <v>44440</v>
      </c>
      <c r="G7693" s="155" t="s">
        <v>6111</v>
      </c>
      <c r="H7693" s="25">
        <v>832001034</v>
      </c>
      <c r="I7693" s="44" t="str">
        <f>+VLOOKUP(FACTURACION[[#This Row],[NIT]],TABLACLIENTE,2,FALSE)</f>
        <v>METALMECANICA MENDEZ SAS</v>
      </c>
      <c r="J7693" s="3" t="s">
        <v>5138</v>
      </c>
      <c r="K7693" s="44" t="str">
        <f>+VLOOKUP(FACTURACION[[#This Row],[REFERENCIA]],CODINV,2,FALSE)</f>
        <v>VALVULA ESV 1 1/4</v>
      </c>
      <c r="L7693" s="44" t="str">
        <f>IF(VLOOKUP(FACTURACION[[#This Row],[REFERENCIA]],CODINV,3,FALSE)=0,"",VLOOKUP(FACTURACION[[#This Row],[REFERENCIA]],CODINV,3,FALSE))</f>
        <v>3165CT</v>
      </c>
      <c r="M7693" s="44" t="str">
        <f>+VLOOKUP(FACTURACION[[#This Row],[REFERENCIA]],CODINV,4,FALSE)</f>
        <v>VÁLVULAS Y MULTIVÁLVULAS</v>
      </c>
      <c r="N7693" s="44" t="str">
        <f>+VLOOKUP(FACTURACION[[#This Row],[REFERENCIA]],CODINV,5,FALSE)</f>
        <v>REGO</v>
      </c>
      <c r="O7693" s="3">
        <v>8</v>
      </c>
      <c r="P7693" s="151">
        <v>7556.26</v>
      </c>
      <c r="Q7693" s="48">
        <f>+FACTURACION[[#This Row],[CANTIDAD]]*FACTURACION[[#This Row],[VR UNITARIO]]/1000</f>
        <v>60.45008</v>
      </c>
      <c r="R7693" s="44" t="str">
        <f>+VLOOKUP(FACTURACION[[#This Row],[NIT]],TABLACLIENTE,5,FALSE)</f>
        <v>SIBATE</v>
      </c>
    </row>
    <row r="7694" spans="3:18" ht="15">
      <c r="C7694" s="29">
        <v>2021</v>
      </c>
      <c r="D7694" s="30" t="s">
        <v>702</v>
      </c>
      <c r="E7694" s="30">
        <f>MONTH(FACTURACION[[#This Row],[MES]]&amp;1)</f>
        <v>9</v>
      </c>
      <c r="F7694" s="223">
        <f>DATE(FACTURACION[[#This Row],[AÑO]],FACTURACION[[#This Row],[Mes numero]],1)</f>
        <v>44440</v>
      </c>
      <c r="G7694" s="155" t="s">
        <v>6111</v>
      </c>
      <c r="H7694" s="25">
        <v>832001034</v>
      </c>
      <c r="I7694" s="44" t="str">
        <f>+VLOOKUP(FACTURACION[[#This Row],[NIT]],TABLACLIENTE,2,FALSE)</f>
        <v>METALMECANICA MENDEZ SAS</v>
      </c>
      <c r="J7694" s="3" t="s">
        <v>56</v>
      </c>
      <c r="K7694" s="44" t="str">
        <f>+VLOOKUP(FACTURACION[[#This Row],[REFERENCIA]],CODINV,2,FALSE)</f>
        <v xml:space="preserve"> VALVULA DE AGUJA DE  1/4"</v>
      </c>
      <c r="L7694" s="44" t="str">
        <f>IF(VLOOKUP(FACTURACION[[#This Row],[REFERENCIA]],CODINV,3,FALSE)=0,"",VLOOKUP(FACTURACION[[#This Row],[REFERENCIA]],CODINV,3,FALSE))</f>
        <v>1224WA</v>
      </c>
      <c r="M7694" s="44" t="str">
        <f>+VLOOKUP(FACTURACION[[#This Row],[REFERENCIA]],CODINV,4,FALSE)</f>
        <v>VÁLVULAS Y MULTIVÁLVULAS</v>
      </c>
      <c r="N7694" s="44" t="str">
        <f>+VLOOKUP(FACTURACION[[#This Row],[REFERENCIA]],CODINV,5,FALSE)</f>
        <v>REGO</v>
      </c>
      <c r="O7694" s="3">
        <v>2</v>
      </c>
      <c r="P7694" s="151">
        <v>92708.14</v>
      </c>
      <c r="Q7694" s="48">
        <f>+FACTURACION[[#This Row],[CANTIDAD]]*FACTURACION[[#This Row],[VR UNITARIO]]/1000</f>
        <v>185.41628</v>
      </c>
      <c r="R7694" s="44" t="str">
        <f>+VLOOKUP(FACTURACION[[#This Row],[NIT]],TABLACLIENTE,5,FALSE)</f>
        <v>SIBATE</v>
      </c>
    </row>
    <row r="7695" spans="3:18" ht="15">
      <c r="C7695" s="29">
        <v>2021</v>
      </c>
      <c r="D7695" s="30" t="s">
        <v>702</v>
      </c>
      <c r="E7695" s="30">
        <f>MONTH(FACTURACION[[#This Row],[MES]]&amp;1)</f>
        <v>9</v>
      </c>
      <c r="F7695" s="223">
        <f>DATE(FACTURACION[[#This Row],[AÑO]],FACTURACION[[#This Row],[Mes numero]],1)</f>
        <v>44440</v>
      </c>
      <c r="G7695" s="155" t="s">
        <v>6111</v>
      </c>
      <c r="H7695" s="25">
        <v>832001034</v>
      </c>
      <c r="I7695" s="44" t="str">
        <f>+VLOOKUP(FACTURACION[[#This Row],[NIT]],TABLACLIENTE,2,FALSE)</f>
        <v>METALMECANICA MENDEZ SAS</v>
      </c>
      <c r="J7695" s="3" t="s">
        <v>794</v>
      </c>
      <c r="K7695" s="44" t="str">
        <f>+VLOOKUP(FACTURACION[[#This Row],[REFERENCIA]],CODINV,2,FALSE)</f>
        <v>VALVULA GLOBO 3" ANILLO V NPTF</v>
      </c>
      <c r="L7695" s="44" t="str">
        <f>IF(VLOOKUP(FACTURACION[[#This Row],[REFERENCIA]],CODINV,3,FALSE)=0,"",VLOOKUP(FACTURACION[[#This Row],[REFERENCIA]],CODINV,3,FALSE))</f>
        <v>A7517AP</v>
      </c>
      <c r="M7695" s="44" t="str">
        <f>+VLOOKUP(FACTURACION[[#This Row],[REFERENCIA]],CODINV,4,FALSE)</f>
        <v>VÁLVULAS Y MULTIVÁLVULAS</v>
      </c>
      <c r="N7695" s="44" t="str">
        <f>+VLOOKUP(FACTURACION[[#This Row],[REFERENCIA]],CODINV,5,FALSE)</f>
        <v>REGO</v>
      </c>
      <c r="O7695" s="3">
        <v>1</v>
      </c>
      <c r="P7695" s="151">
        <v>3217168.21</v>
      </c>
      <c r="Q7695" s="48">
        <f>+FACTURACION[[#This Row],[CANTIDAD]]*FACTURACION[[#This Row],[VR UNITARIO]]/1000</f>
        <v>3217.1682099999998</v>
      </c>
      <c r="R7695" s="44" t="str">
        <f>+VLOOKUP(FACTURACION[[#This Row],[NIT]],TABLACLIENTE,5,FALSE)</f>
        <v>SIBATE</v>
      </c>
    </row>
    <row r="7696" spans="3:18" ht="15">
      <c r="C7696" s="29">
        <v>2021</v>
      </c>
      <c r="D7696" s="30" t="s">
        <v>702</v>
      </c>
      <c r="E7696" s="30">
        <f>MONTH(FACTURACION[[#This Row],[MES]]&amp;1)</f>
        <v>9</v>
      </c>
      <c r="F7696" s="223">
        <f>DATE(FACTURACION[[#This Row],[AÑO]],FACTURACION[[#This Row],[Mes numero]],1)</f>
        <v>44440</v>
      </c>
      <c r="G7696" s="155" t="s">
        <v>6119</v>
      </c>
      <c r="H7696" s="25">
        <v>830065383</v>
      </c>
      <c r="I7696" s="44" t="str">
        <f>+VLOOKUP(FACTURACION[[#This Row],[NIT]],TABLACLIENTE,2,FALSE)</f>
        <v>ALKENOS LTDA</v>
      </c>
      <c r="J7696" s="3" t="s">
        <v>198</v>
      </c>
      <c r="K7696" s="44" t="str">
        <f>+VLOOKUP(FACTURACION[[#This Row],[REFERENCIA]],CODINV,2,FALSE)</f>
        <v>REG. 1813C-HC C. 1 1/4" R: 6-15" O: 1/2</v>
      </c>
      <c r="L7696" s="44" t="str">
        <f>IF(VLOOKUP(FACTURACION[[#This Row],[REFERENCIA]],CODINV,3,FALSE)=0,"",VLOOKUP(FACTURACION[[#This Row],[REFERENCIA]],CODINV,3,FALSE))</f>
        <v/>
      </c>
      <c r="M7696" s="44" t="str">
        <f>+VLOOKUP(FACTURACION[[#This Row],[REFERENCIA]],CODINV,4,FALSE)</f>
        <v>REGULADORES</v>
      </c>
      <c r="N7696" s="44" t="str">
        <f>+VLOOKUP(FACTURACION[[#This Row],[REFERENCIA]],CODINV,5,FALSE)</f>
        <v>HONEYWELL</v>
      </c>
      <c r="O7696" s="3">
        <v>1</v>
      </c>
      <c r="P7696" s="151">
        <v>185000</v>
      </c>
      <c r="Q7696" s="48">
        <f>+FACTURACION[[#This Row],[CANTIDAD]]*FACTURACION[[#This Row],[VR UNITARIO]]/1000</f>
        <v>185</v>
      </c>
      <c r="R7696" s="44" t="str">
        <f>+VLOOKUP(FACTURACION[[#This Row],[NIT]],TABLACLIENTE,5,FALSE)</f>
        <v>BOGOTÁ D.C.</v>
      </c>
    </row>
    <row r="7697" spans="3:18" ht="15">
      <c r="C7697" s="29">
        <v>2021</v>
      </c>
      <c r="D7697" s="30" t="s">
        <v>702</v>
      </c>
      <c r="E7697" s="30">
        <f>MONTH(FACTURACION[[#This Row],[MES]]&amp;1)</f>
        <v>9</v>
      </c>
      <c r="F7697" s="223">
        <f>DATE(FACTURACION[[#This Row],[AÑO]],FACTURACION[[#This Row],[Mes numero]],1)</f>
        <v>44440</v>
      </c>
      <c r="G7697" s="155" t="s">
        <v>6120</v>
      </c>
      <c r="H7697" s="25">
        <v>900520280</v>
      </c>
      <c r="I7697" s="44" t="str">
        <f>+VLOOKUP(FACTURACION[[#This Row],[NIT]],TABLACLIENTE,2,FALSE)</f>
        <v>ENERGY SOLUTION SERVICES SAS</v>
      </c>
      <c r="J7697" s="3" t="s">
        <v>223</v>
      </c>
      <c r="K7697" s="44" t="str">
        <f>+VLOOKUP(FACTURACION[[#This Row],[REFERENCIA]],CODINV,2,FALSE)</f>
        <v>REGULADOR ALTA PRESION 3/4" 3-30</v>
      </c>
      <c r="L7697" s="44" t="str">
        <f>IF(VLOOKUP(FACTURACION[[#This Row],[REFERENCIA]],CODINV,3,FALSE)=0,"",VLOOKUP(FACTURACION[[#This Row],[REFERENCIA]],CODINV,3,FALSE))</f>
        <v>1586VN</v>
      </c>
      <c r="M7697" s="44" t="str">
        <f>+VLOOKUP(FACTURACION[[#This Row],[REFERENCIA]],CODINV,4,FALSE)</f>
        <v>REGULADORES</v>
      </c>
      <c r="N7697" s="44" t="str">
        <f>+VLOOKUP(FACTURACION[[#This Row],[REFERENCIA]],CODINV,5,FALSE)</f>
        <v>REGO</v>
      </c>
      <c r="O7697" s="3">
        <v>1</v>
      </c>
      <c r="P7697" s="151">
        <v>700000</v>
      </c>
      <c r="Q7697" s="48">
        <f>+FACTURACION[[#This Row],[CANTIDAD]]*FACTURACION[[#This Row],[VR UNITARIO]]/1000</f>
        <v>700</v>
      </c>
      <c r="R7697" s="44" t="str">
        <f>+VLOOKUP(FACTURACION[[#This Row],[NIT]],TABLACLIENTE,5,FALSE)</f>
        <v>BOGOTÁ D.C.</v>
      </c>
    </row>
    <row r="7698" spans="3:18" ht="15">
      <c r="C7698" s="29">
        <v>2021</v>
      </c>
      <c r="D7698" s="30" t="s">
        <v>702</v>
      </c>
      <c r="E7698" s="30">
        <f>MONTH(FACTURACION[[#This Row],[MES]]&amp;1)</f>
        <v>9</v>
      </c>
      <c r="F7698" s="223">
        <f>DATE(FACTURACION[[#This Row],[AÑO]],FACTURACION[[#This Row],[Mes numero]],1)</f>
        <v>44440</v>
      </c>
      <c r="G7698" s="155" t="s">
        <v>6120</v>
      </c>
      <c r="H7698" s="25">
        <v>900520280</v>
      </c>
      <c r="I7698" s="44" t="str">
        <f>+VLOOKUP(FACTURACION[[#This Row],[NIT]],TABLACLIENTE,2,FALSE)</f>
        <v>ENERGY SOLUTION SERVICES SAS</v>
      </c>
      <c r="J7698" s="3" t="s">
        <v>4264</v>
      </c>
      <c r="K7698" s="44" t="str">
        <f>+VLOOKUP(FACTURACION[[#This Row],[REFERENCIA]],CODINV,2,FALSE)</f>
        <v>KIT REPARACION VALVULA ACCION RAPIDA</v>
      </c>
      <c r="L7698" s="44" t="str">
        <f>IF(VLOOKUP(FACTURACION[[#This Row],[REFERENCIA]],CODINV,3,FALSE)=0,"",VLOOKUP(FACTURACION[[#This Row],[REFERENCIA]],CODINV,3,FALSE))</f>
        <v>7901T-50</v>
      </c>
      <c r="M7698" s="44" t="str">
        <f>+VLOOKUP(FACTURACION[[#This Row],[REFERENCIA]],CODINV,4,FALSE)</f>
        <v>REPUESTOS Y ACCESORIOS</v>
      </c>
      <c r="N7698" s="44" t="str">
        <f>+VLOOKUP(FACTURACION[[#This Row],[REFERENCIA]],CODINV,5,FALSE)</f>
        <v>REGO</v>
      </c>
      <c r="O7698" s="3">
        <v>1</v>
      </c>
      <c r="P7698" s="151">
        <v>90000</v>
      </c>
      <c r="Q7698" s="48">
        <f>+FACTURACION[[#This Row],[CANTIDAD]]*FACTURACION[[#This Row],[VR UNITARIO]]/1000</f>
        <v>90</v>
      </c>
      <c r="R7698" s="44" t="str">
        <f>+VLOOKUP(FACTURACION[[#This Row],[NIT]],TABLACLIENTE,5,FALSE)</f>
        <v>BOGOTÁ D.C.</v>
      </c>
    </row>
    <row r="7699" spans="3:18" ht="15">
      <c r="C7699" s="29">
        <v>2021</v>
      </c>
      <c r="D7699" s="30" t="s">
        <v>703</v>
      </c>
      <c r="E7699" s="30">
        <f>MONTH(FACTURACION[[#This Row],[MES]]&amp;1)</f>
        <v>10</v>
      </c>
      <c r="F7699" s="223">
        <f>DATE(FACTURACION[[#This Row],[AÑO]],FACTURACION[[#This Row],[Mes numero]],1)</f>
        <v>44470</v>
      </c>
      <c r="G7699" s="155" t="s">
        <v>6122</v>
      </c>
      <c r="H7699" s="25">
        <v>891101577</v>
      </c>
      <c r="I7699" s="44" t="str">
        <f>+VLOOKUP(FACTURACION[[#This Row],[NIT]],TABLACLIENTE,2,FALSE)</f>
        <v>ALCANOS DE COLOMBIA S.A. E.S.P</v>
      </c>
      <c r="J7699" s="3" t="s">
        <v>20</v>
      </c>
      <c r="K7699" s="44" t="str">
        <f>+VLOOKUP(FACTURACION[[#This Row],[REFERENCIA]],CODINV,2,FALSE)</f>
        <v xml:space="preserve">MEDIDOR AC-250 C: 3/4" CON CONECTORES </v>
      </c>
      <c r="L7699" s="44" t="str">
        <f>IF(VLOOKUP(FACTURACION[[#This Row],[REFERENCIA]],CODINV,3,FALSE)=0,"",VLOOKUP(FACTURACION[[#This Row],[REFERENCIA]],CODINV,3,FALSE))</f>
        <v/>
      </c>
      <c r="M7699" s="44" t="str">
        <f>+VLOOKUP(FACTURACION[[#This Row],[REFERENCIA]],CODINV,4,FALSE)</f>
        <v>MEDIDORES</v>
      </c>
      <c r="N7699" s="44" t="str">
        <f>+VLOOKUP(FACTURACION[[#This Row],[REFERENCIA]],CODINV,5,FALSE)</f>
        <v>HONEYWELL</v>
      </c>
      <c r="O7699" s="3">
        <v>4</v>
      </c>
      <c r="P7699" s="31">
        <v>387222.6</v>
      </c>
      <c r="Q7699" s="48">
        <f>+FACTURACION[[#This Row],[CANTIDAD]]*FACTURACION[[#This Row],[VR UNITARIO]]/1000</f>
        <v>1548.8904</v>
      </c>
      <c r="R7699" s="44" t="str">
        <f>+VLOOKUP(FACTURACION[[#This Row],[NIT]],TABLACLIENTE,5,FALSE)</f>
        <v>NEIVA</v>
      </c>
    </row>
    <row r="7700" spans="3:18" ht="15">
      <c r="C7700" s="29">
        <v>2021</v>
      </c>
      <c r="D7700" s="30" t="s">
        <v>703</v>
      </c>
      <c r="E7700" s="30">
        <f>MONTH(FACTURACION[[#This Row],[MES]]&amp;1)</f>
        <v>10</v>
      </c>
      <c r="F7700" s="223">
        <f>DATE(FACTURACION[[#This Row],[AÑO]],FACTURACION[[#This Row],[Mes numero]],1)</f>
        <v>44470</v>
      </c>
      <c r="G7700" s="155" t="s">
        <v>6122</v>
      </c>
      <c r="H7700" s="25">
        <v>891101577</v>
      </c>
      <c r="I7700" s="44" t="str">
        <f>+VLOOKUP(FACTURACION[[#This Row],[NIT]],TABLACLIENTE,2,FALSE)</f>
        <v>ALCANOS DE COLOMBIA S.A. E.S.P</v>
      </c>
      <c r="J7700" s="3" t="s">
        <v>262</v>
      </c>
      <c r="K7700" s="44" t="str">
        <f>+VLOOKUP(FACTURACION[[#This Row],[REFERENCIA]],CODINV,2,FALSE)</f>
        <v>MEDIDOR AL-425 C:1 1/4" MAOP 25 PSIG</v>
      </c>
      <c r="L7700" s="44" t="str">
        <f>IF(VLOOKUP(FACTURACION[[#This Row],[REFERENCIA]],CODINV,3,FALSE)=0,"",VLOOKUP(FACTURACION[[#This Row],[REFERENCIA]],CODINV,3,FALSE))</f>
        <v/>
      </c>
      <c r="M7700" s="44" t="str">
        <f>+VLOOKUP(FACTURACION[[#This Row],[REFERENCIA]],CODINV,4,FALSE)</f>
        <v>MEDIDORES</v>
      </c>
      <c r="N7700" s="44" t="str">
        <f>+VLOOKUP(FACTURACION[[#This Row],[REFERENCIA]],CODINV,5,FALSE)</f>
        <v>HONEYWELL</v>
      </c>
      <c r="O7700" s="3">
        <v>1</v>
      </c>
      <c r="P7700" s="31">
        <v>645371</v>
      </c>
      <c r="Q7700" s="48">
        <f>+FACTURACION[[#This Row],[CANTIDAD]]*FACTURACION[[#This Row],[VR UNITARIO]]/1000</f>
        <v>645.37099999999998</v>
      </c>
      <c r="R7700" s="44" t="str">
        <f>+VLOOKUP(FACTURACION[[#This Row],[NIT]],TABLACLIENTE,5,FALSE)</f>
        <v>NEIVA</v>
      </c>
    </row>
    <row r="7701" spans="3:18" ht="15">
      <c r="C7701" s="29">
        <v>2021</v>
      </c>
      <c r="D7701" s="30" t="s">
        <v>703</v>
      </c>
      <c r="E7701" s="30">
        <f>MONTH(FACTURACION[[#This Row],[MES]]&amp;1)</f>
        <v>10</v>
      </c>
      <c r="F7701" s="223">
        <f>DATE(FACTURACION[[#This Row],[AÑO]],FACTURACION[[#This Row],[Mes numero]],1)</f>
        <v>44470</v>
      </c>
      <c r="G7701" s="155" t="s">
        <v>6123</v>
      </c>
      <c r="H7701" s="25">
        <v>891101577</v>
      </c>
      <c r="I7701" s="44" t="str">
        <f>+VLOOKUP(FACTURACION[[#This Row],[NIT]],TABLACLIENTE,2,FALSE)</f>
        <v>ALCANOS DE COLOMBIA S.A. E.S.P</v>
      </c>
      <c r="J7701" s="3" t="s">
        <v>20</v>
      </c>
      <c r="K7701" s="44" t="str">
        <f>+VLOOKUP(FACTURACION[[#This Row],[REFERENCIA]],CODINV,2,FALSE)</f>
        <v xml:space="preserve">MEDIDOR AC-250 C: 3/4" CON CONECTORES </v>
      </c>
      <c r="L7701" s="44" t="str">
        <f>IF(VLOOKUP(FACTURACION[[#This Row],[REFERENCIA]],CODINV,3,FALSE)=0,"",VLOOKUP(FACTURACION[[#This Row],[REFERENCIA]],CODINV,3,FALSE))</f>
        <v/>
      </c>
      <c r="M7701" s="44" t="str">
        <f>+VLOOKUP(FACTURACION[[#This Row],[REFERENCIA]],CODINV,4,FALSE)</f>
        <v>MEDIDORES</v>
      </c>
      <c r="N7701" s="44" t="str">
        <f>+VLOOKUP(FACTURACION[[#This Row],[REFERENCIA]],CODINV,5,FALSE)</f>
        <v>HONEYWELL</v>
      </c>
      <c r="O7701" s="3">
        <v>1</v>
      </c>
      <c r="P7701" s="31">
        <v>387222.6</v>
      </c>
      <c r="Q7701" s="48">
        <f>+FACTURACION[[#This Row],[CANTIDAD]]*FACTURACION[[#This Row],[VR UNITARIO]]/1000</f>
        <v>387.2226</v>
      </c>
      <c r="R7701" s="44" t="str">
        <f>+VLOOKUP(FACTURACION[[#This Row],[NIT]],TABLACLIENTE,5,FALSE)</f>
        <v>NEIVA</v>
      </c>
    </row>
    <row r="7702" spans="3:18" ht="15">
      <c r="C7702" s="29">
        <v>2021</v>
      </c>
      <c r="D7702" s="30" t="s">
        <v>703</v>
      </c>
      <c r="E7702" s="30">
        <f>MONTH(FACTURACION[[#This Row],[MES]]&amp;1)</f>
        <v>10</v>
      </c>
      <c r="F7702" s="223">
        <f>DATE(FACTURACION[[#This Row],[AÑO]],FACTURACION[[#This Row],[Mes numero]],1)</f>
        <v>44470</v>
      </c>
      <c r="G7702" s="155" t="s">
        <v>6124</v>
      </c>
      <c r="H7702" s="25">
        <v>891101577</v>
      </c>
      <c r="I7702" s="44" t="str">
        <f>+VLOOKUP(FACTURACION[[#This Row],[NIT]],TABLACLIENTE,2,FALSE)</f>
        <v>ALCANOS DE COLOMBIA S.A. E.S.P</v>
      </c>
      <c r="J7702" s="3" t="s">
        <v>20</v>
      </c>
      <c r="K7702" s="44" t="str">
        <f>+VLOOKUP(FACTURACION[[#This Row],[REFERENCIA]],CODINV,2,FALSE)</f>
        <v xml:space="preserve">MEDIDOR AC-250 C: 3/4" CON CONECTORES </v>
      </c>
      <c r="L7702" s="44" t="str">
        <f>IF(VLOOKUP(FACTURACION[[#This Row],[REFERENCIA]],CODINV,3,FALSE)=0,"",VLOOKUP(FACTURACION[[#This Row],[REFERENCIA]],CODINV,3,FALSE))</f>
        <v/>
      </c>
      <c r="M7702" s="44" t="str">
        <f>+VLOOKUP(FACTURACION[[#This Row],[REFERENCIA]],CODINV,4,FALSE)</f>
        <v>MEDIDORES</v>
      </c>
      <c r="N7702" s="44" t="str">
        <f>+VLOOKUP(FACTURACION[[#This Row],[REFERENCIA]],CODINV,5,FALSE)</f>
        <v>HONEYWELL</v>
      </c>
      <c r="O7702" s="3">
        <v>7</v>
      </c>
      <c r="P7702" s="31">
        <v>387222.6</v>
      </c>
      <c r="Q7702" s="48">
        <f>+FACTURACION[[#This Row],[CANTIDAD]]*FACTURACION[[#This Row],[VR UNITARIO]]/1000</f>
        <v>2710.5581999999999</v>
      </c>
      <c r="R7702" s="44" t="str">
        <f>+VLOOKUP(FACTURACION[[#This Row],[NIT]],TABLACLIENTE,5,FALSE)</f>
        <v>NEIVA</v>
      </c>
    </row>
    <row r="7703" spans="3:18" ht="15">
      <c r="C7703" s="29">
        <v>2021</v>
      </c>
      <c r="D7703" s="30" t="s">
        <v>703</v>
      </c>
      <c r="E7703" s="30">
        <f>MONTH(FACTURACION[[#This Row],[MES]]&amp;1)</f>
        <v>10</v>
      </c>
      <c r="F7703" s="223">
        <f>DATE(FACTURACION[[#This Row],[AÑO]],FACTURACION[[#This Row],[Mes numero]],1)</f>
        <v>44470</v>
      </c>
      <c r="G7703" s="155" t="s">
        <v>6124</v>
      </c>
      <c r="H7703" s="25">
        <v>891101577</v>
      </c>
      <c r="I7703" s="44" t="str">
        <f>+VLOOKUP(FACTURACION[[#This Row],[NIT]],TABLACLIENTE,2,FALSE)</f>
        <v>ALCANOS DE COLOMBIA S.A. E.S.P</v>
      </c>
      <c r="J7703" s="3" t="s">
        <v>262</v>
      </c>
      <c r="K7703" s="44" t="str">
        <f>+VLOOKUP(FACTURACION[[#This Row],[REFERENCIA]],CODINV,2,FALSE)</f>
        <v>MEDIDOR AL-425 C:1 1/4" MAOP 25 PSIG</v>
      </c>
      <c r="L7703" s="44" t="str">
        <f>IF(VLOOKUP(FACTURACION[[#This Row],[REFERENCIA]],CODINV,3,FALSE)=0,"",VLOOKUP(FACTURACION[[#This Row],[REFERENCIA]],CODINV,3,FALSE))</f>
        <v/>
      </c>
      <c r="M7703" s="44" t="str">
        <f>+VLOOKUP(FACTURACION[[#This Row],[REFERENCIA]],CODINV,4,FALSE)</f>
        <v>MEDIDORES</v>
      </c>
      <c r="N7703" s="44" t="str">
        <f>+VLOOKUP(FACTURACION[[#This Row],[REFERENCIA]],CODINV,5,FALSE)</f>
        <v>HONEYWELL</v>
      </c>
      <c r="O7703" s="3">
        <v>6</v>
      </c>
      <c r="P7703" s="31">
        <v>645371</v>
      </c>
      <c r="Q7703" s="48">
        <f>+FACTURACION[[#This Row],[CANTIDAD]]*FACTURACION[[#This Row],[VR UNITARIO]]/1000</f>
        <v>3872.2260000000001</v>
      </c>
      <c r="R7703" s="44" t="str">
        <f>+VLOOKUP(FACTURACION[[#This Row],[NIT]],TABLACLIENTE,5,FALSE)</f>
        <v>NEIVA</v>
      </c>
    </row>
    <row r="7704" spans="3:18" ht="15">
      <c r="C7704" s="29">
        <v>2021</v>
      </c>
      <c r="D7704" s="30" t="s">
        <v>703</v>
      </c>
      <c r="E7704" s="30">
        <f>MONTH(FACTURACION[[#This Row],[MES]]&amp;1)</f>
        <v>10</v>
      </c>
      <c r="F7704" s="223">
        <f>DATE(FACTURACION[[#This Row],[AÑO]],FACTURACION[[#This Row],[Mes numero]],1)</f>
        <v>44470</v>
      </c>
      <c r="G7704" s="155" t="s">
        <v>6125</v>
      </c>
      <c r="H7704" s="25">
        <v>891101577</v>
      </c>
      <c r="I7704" s="44" t="str">
        <f>+VLOOKUP(FACTURACION[[#This Row],[NIT]],TABLACLIENTE,2,FALSE)</f>
        <v>ALCANOS DE COLOMBIA S.A. E.S.P</v>
      </c>
      <c r="J7704" s="3" t="s">
        <v>20</v>
      </c>
      <c r="K7704" s="44" t="str">
        <f>+VLOOKUP(FACTURACION[[#This Row],[REFERENCIA]],CODINV,2,FALSE)</f>
        <v xml:space="preserve">MEDIDOR AC-250 C: 3/4" CON CONECTORES </v>
      </c>
      <c r="L7704" s="44" t="str">
        <f>IF(VLOOKUP(FACTURACION[[#This Row],[REFERENCIA]],CODINV,3,FALSE)=0,"",VLOOKUP(FACTURACION[[#This Row],[REFERENCIA]],CODINV,3,FALSE))</f>
        <v/>
      </c>
      <c r="M7704" s="44" t="str">
        <f>+VLOOKUP(FACTURACION[[#This Row],[REFERENCIA]],CODINV,4,FALSE)</f>
        <v>MEDIDORES</v>
      </c>
      <c r="N7704" s="44" t="str">
        <f>+VLOOKUP(FACTURACION[[#This Row],[REFERENCIA]],CODINV,5,FALSE)</f>
        <v>HONEYWELL</v>
      </c>
      <c r="O7704" s="3">
        <v>7</v>
      </c>
      <c r="P7704" s="31">
        <v>387222.6</v>
      </c>
      <c r="Q7704" s="48">
        <f>+FACTURACION[[#This Row],[CANTIDAD]]*FACTURACION[[#This Row],[VR UNITARIO]]/1000</f>
        <v>2710.5581999999999</v>
      </c>
      <c r="R7704" s="44" t="str">
        <f>+VLOOKUP(FACTURACION[[#This Row],[NIT]],TABLACLIENTE,5,FALSE)</f>
        <v>NEIVA</v>
      </c>
    </row>
    <row r="7705" spans="3:18" ht="15">
      <c r="C7705" s="29">
        <v>2021</v>
      </c>
      <c r="D7705" s="30" t="s">
        <v>703</v>
      </c>
      <c r="E7705" s="30">
        <f>MONTH(FACTURACION[[#This Row],[MES]]&amp;1)</f>
        <v>10</v>
      </c>
      <c r="F7705" s="223">
        <f>DATE(FACTURACION[[#This Row],[AÑO]],FACTURACION[[#This Row],[Mes numero]],1)</f>
        <v>44470</v>
      </c>
      <c r="G7705" s="155" t="s">
        <v>6125</v>
      </c>
      <c r="H7705" s="25">
        <v>891101577</v>
      </c>
      <c r="I7705" s="44" t="str">
        <f>+VLOOKUP(FACTURACION[[#This Row],[NIT]],TABLACLIENTE,2,FALSE)</f>
        <v>ALCANOS DE COLOMBIA S.A. E.S.P</v>
      </c>
      <c r="J7705" s="3" t="s">
        <v>262</v>
      </c>
      <c r="K7705" s="44" t="str">
        <f>+VLOOKUP(FACTURACION[[#This Row],[REFERENCIA]],CODINV,2,FALSE)</f>
        <v>MEDIDOR AL-425 C:1 1/4" MAOP 25 PSIG</v>
      </c>
      <c r="L7705" s="44" t="str">
        <f>IF(VLOOKUP(FACTURACION[[#This Row],[REFERENCIA]],CODINV,3,FALSE)=0,"",VLOOKUP(FACTURACION[[#This Row],[REFERENCIA]],CODINV,3,FALSE))</f>
        <v/>
      </c>
      <c r="M7705" s="44" t="str">
        <f>+VLOOKUP(FACTURACION[[#This Row],[REFERENCIA]],CODINV,4,FALSE)</f>
        <v>MEDIDORES</v>
      </c>
      <c r="N7705" s="44" t="str">
        <f>+VLOOKUP(FACTURACION[[#This Row],[REFERENCIA]],CODINV,5,FALSE)</f>
        <v>HONEYWELL</v>
      </c>
      <c r="O7705" s="3">
        <v>1</v>
      </c>
      <c r="P7705" s="31">
        <v>645371</v>
      </c>
      <c r="Q7705" s="48">
        <f>+FACTURACION[[#This Row],[CANTIDAD]]*FACTURACION[[#This Row],[VR UNITARIO]]/1000</f>
        <v>645.37099999999998</v>
      </c>
      <c r="R7705" s="44" t="str">
        <f>+VLOOKUP(FACTURACION[[#This Row],[NIT]],TABLACLIENTE,5,FALSE)</f>
        <v>NEIVA</v>
      </c>
    </row>
    <row r="7706" spans="3:18" ht="15">
      <c r="C7706" s="29">
        <v>2021</v>
      </c>
      <c r="D7706" s="30" t="s">
        <v>703</v>
      </c>
      <c r="E7706" s="30">
        <f>MONTH(FACTURACION[[#This Row],[MES]]&amp;1)</f>
        <v>10</v>
      </c>
      <c r="F7706" s="223">
        <f>DATE(FACTURACION[[#This Row],[AÑO]],FACTURACION[[#This Row],[Mes numero]],1)</f>
        <v>44470</v>
      </c>
      <c r="G7706" s="155" t="s">
        <v>6126</v>
      </c>
      <c r="H7706" s="25">
        <v>891101577</v>
      </c>
      <c r="I7706" s="44" t="str">
        <f>+VLOOKUP(FACTURACION[[#This Row],[NIT]],TABLACLIENTE,2,FALSE)</f>
        <v>ALCANOS DE COLOMBIA S.A. E.S.P</v>
      </c>
      <c r="J7706" s="3" t="s">
        <v>262</v>
      </c>
      <c r="K7706" s="44" t="str">
        <f>+VLOOKUP(FACTURACION[[#This Row],[REFERENCIA]],CODINV,2,FALSE)</f>
        <v>MEDIDOR AL-425 C:1 1/4" MAOP 25 PSIG</v>
      </c>
      <c r="L7706" s="44" t="str">
        <f>IF(VLOOKUP(FACTURACION[[#This Row],[REFERENCIA]],CODINV,3,FALSE)=0,"",VLOOKUP(FACTURACION[[#This Row],[REFERENCIA]],CODINV,3,FALSE))</f>
        <v/>
      </c>
      <c r="M7706" s="44" t="str">
        <f>+VLOOKUP(FACTURACION[[#This Row],[REFERENCIA]],CODINV,4,FALSE)</f>
        <v>MEDIDORES</v>
      </c>
      <c r="N7706" s="44" t="str">
        <f>+VLOOKUP(FACTURACION[[#This Row],[REFERENCIA]],CODINV,5,FALSE)</f>
        <v>HONEYWELL</v>
      </c>
      <c r="O7706" s="3">
        <v>4</v>
      </c>
      <c r="P7706" s="31">
        <v>645371</v>
      </c>
      <c r="Q7706" s="48">
        <f>+FACTURACION[[#This Row],[CANTIDAD]]*FACTURACION[[#This Row],[VR UNITARIO]]/1000</f>
        <v>2581.4839999999999</v>
      </c>
      <c r="R7706" s="44" t="str">
        <f>+VLOOKUP(FACTURACION[[#This Row],[NIT]],TABLACLIENTE,5,FALSE)</f>
        <v>NEIVA</v>
      </c>
    </row>
    <row r="7707" spans="3:18" ht="15">
      <c r="C7707" s="29">
        <v>2021</v>
      </c>
      <c r="D7707" s="30" t="s">
        <v>703</v>
      </c>
      <c r="E7707" s="30">
        <f>MONTH(FACTURACION[[#This Row],[MES]]&amp;1)</f>
        <v>10</v>
      </c>
      <c r="F7707" s="223">
        <f>DATE(FACTURACION[[#This Row],[AÑO]],FACTURACION[[#This Row],[Mes numero]],1)</f>
        <v>44470</v>
      </c>
      <c r="G7707" s="155" t="s">
        <v>6127</v>
      </c>
      <c r="H7707" s="25">
        <v>891101577</v>
      </c>
      <c r="I7707" s="44" t="str">
        <f>+VLOOKUP(FACTURACION[[#This Row],[NIT]],TABLACLIENTE,2,FALSE)</f>
        <v>ALCANOS DE COLOMBIA S.A. E.S.P</v>
      </c>
      <c r="J7707" s="3" t="s">
        <v>262</v>
      </c>
      <c r="K7707" s="44" t="str">
        <f>+VLOOKUP(FACTURACION[[#This Row],[REFERENCIA]],CODINV,2,FALSE)</f>
        <v>MEDIDOR AL-425 C:1 1/4" MAOP 25 PSIG</v>
      </c>
      <c r="L7707" s="44" t="str">
        <f>IF(VLOOKUP(FACTURACION[[#This Row],[REFERENCIA]],CODINV,3,FALSE)=0,"",VLOOKUP(FACTURACION[[#This Row],[REFERENCIA]],CODINV,3,FALSE))</f>
        <v/>
      </c>
      <c r="M7707" s="44" t="str">
        <f>+VLOOKUP(FACTURACION[[#This Row],[REFERENCIA]],CODINV,4,FALSE)</f>
        <v>MEDIDORES</v>
      </c>
      <c r="N7707" s="44" t="str">
        <f>+VLOOKUP(FACTURACION[[#This Row],[REFERENCIA]],CODINV,5,FALSE)</f>
        <v>HONEYWELL</v>
      </c>
      <c r="O7707" s="3">
        <v>2</v>
      </c>
      <c r="P7707" s="31">
        <v>645371</v>
      </c>
      <c r="Q7707" s="48">
        <f>+FACTURACION[[#This Row],[CANTIDAD]]*FACTURACION[[#This Row],[VR UNITARIO]]/1000</f>
        <v>1290.742</v>
      </c>
      <c r="R7707" s="44" t="str">
        <f>+VLOOKUP(FACTURACION[[#This Row],[NIT]],TABLACLIENTE,5,FALSE)</f>
        <v>NEIVA</v>
      </c>
    </row>
    <row r="7708" spans="3:18" ht="15">
      <c r="C7708" s="29">
        <v>2021</v>
      </c>
      <c r="D7708" s="30" t="s">
        <v>703</v>
      </c>
      <c r="E7708" s="30">
        <f>MONTH(FACTURACION[[#This Row],[MES]]&amp;1)</f>
        <v>10</v>
      </c>
      <c r="F7708" s="223">
        <f>DATE(FACTURACION[[#This Row],[AÑO]],FACTURACION[[#This Row],[Mes numero]],1)</f>
        <v>44470</v>
      </c>
      <c r="G7708" s="155" t="s">
        <v>6128</v>
      </c>
      <c r="H7708" s="25">
        <v>891101577</v>
      </c>
      <c r="I7708" s="44" t="str">
        <f>+VLOOKUP(FACTURACION[[#This Row],[NIT]],TABLACLIENTE,2,FALSE)</f>
        <v>ALCANOS DE COLOMBIA S.A. E.S.P</v>
      </c>
      <c r="J7708" s="3" t="s">
        <v>20</v>
      </c>
      <c r="K7708" s="44" t="str">
        <f>+VLOOKUP(FACTURACION[[#This Row],[REFERENCIA]],CODINV,2,FALSE)</f>
        <v xml:space="preserve">MEDIDOR AC-250 C: 3/4" CON CONECTORES </v>
      </c>
      <c r="L7708" s="44" t="str">
        <f>IF(VLOOKUP(FACTURACION[[#This Row],[REFERENCIA]],CODINV,3,FALSE)=0,"",VLOOKUP(FACTURACION[[#This Row],[REFERENCIA]],CODINV,3,FALSE))</f>
        <v/>
      </c>
      <c r="M7708" s="44" t="str">
        <f>+VLOOKUP(FACTURACION[[#This Row],[REFERENCIA]],CODINV,4,FALSE)</f>
        <v>MEDIDORES</v>
      </c>
      <c r="N7708" s="44" t="str">
        <f>+VLOOKUP(FACTURACION[[#This Row],[REFERENCIA]],CODINV,5,FALSE)</f>
        <v>HONEYWELL</v>
      </c>
      <c r="O7708" s="3">
        <v>35</v>
      </c>
      <c r="P7708" s="31">
        <v>387222.6</v>
      </c>
      <c r="Q7708" s="48">
        <f>+FACTURACION[[#This Row],[CANTIDAD]]*FACTURACION[[#This Row],[VR UNITARIO]]/1000</f>
        <v>13552.790999999999</v>
      </c>
      <c r="R7708" s="44" t="str">
        <f>+VLOOKUP(FACTURACION[[#This Row],[NIT]],TABLACLIENTE,5,FALSE)</f>
        <v>NEIVA</v>
      </c>
    </row>
    <row r="7709" spans="3:18" ht="15">
      <c r="C7709" s="29">
        <v>2021</v>
      </c>
      <c r="D7709" s="30" t="s">
        <v>703</v>
      </c>
      <c r="E7709" s="30">
        <f>MONTH(FACTURACION[[#This Row],[MES]]&amp;1)</f>
        <v>10</v>
      </c>
      <c r="F7709" s="223">
        <f>DATE(FACTURACION[[#This Row],[AÑO]],FACTURACION[[#This Row],[Mes numero]],1)</f>
        <v>44470</v>
      </c>
      <c r="G7709" s="155" t="s">
        <v>6129</v>
      </c>
      <c r="H7709" s="25">
        <v>891101577</v>
      </c>
      <c r="I7709" s="44" t="str">
        <f>+VLOOKUP(FACTURACION[[#This Row],[NIT]],TABLACLIENTE,2,FALSE)</f>
        <v>ALCANOS DE COLOMBIA S.A. E.S.P</v>
      </c>
      <c r="J7709" s="3" t="s">
        <v>20</v>
      </c>
      <c r="K7709" s="44" t="str">
        <f>+VLOOKUP(FACTURACION[[#This Row],[REFERENCIA]],CODINV,2,FALSE)</f>
        <v xml:space="preserve">MEDIDOR AC-250 C: 3/4" CON CONECTORES </v>
      </c>
      <c r="L7709" s="44" t="str">
        <f>IF(VLOOKUP(FACTURACION[[#This Row],[REFERENCIA]],CODINV,3,FALSE)=0,"",VLOOKUP(FACTURACION[[#This Row],[REFERENCIA]],CODINV,3,FALSE))</f>
        <v/>
      </c>
      <c r="M7709" s="44" t="str">
        <f>+VLOOKUP(FACTURACION[[#This Row],[REFERENCIA]],CODINV,4,FALSE)</f>
        <v>MEDIDORES</v>
      </c>
      <c r="N7709" s="44" t="str">
        <f>+VLOOKUP(FACTURACION[[#This Row],[REFERENCIA]],CODINV,5,FALSE)</f>
        <v>HONEYWELL</v>
      </c>
      <c r="O7709" s="3">
        <v>4</v>
      </c>
      <c r="P7709" s="31">
        <v>387222.6</v>
      </c>
      <c r="Q7709" s="48">
        <f>+FACTURACION[[#This Row],[CANTIDAD]]*FACTURACION[[#This Row],[VR UNITARIO]]/1000</f>
        <v>1548.8904</v>
      </c>
      <c r="R7709" s="44" t="str">
        <f>+VLOOKUP(FACTURACION[[#This Row],[NIT]],TABLACLIENTE,5,FALSE)</f>
        <v>NEIVA</v>
      </c>
    </row>
    <row r="7710" spans="3:18" ht="15">
      <c r="C7710" s="29">
        <v>2021</v>
      </c>
      <c r="D7710" s="30" t="s">
        <v>703</v>
      </c>
      <c r="E7710" s="30">
        <f>MONTH(FACTURACION[[#This Row],[MES]]&amp;1)</f>
        <v>10</v>
      </c>
      <c r="F7710" s="223">
        <f>DATE(FACTURACION[[#This Row],[AÑO]],FACTURACION[[#This Row],[Mes numero]],1)</f>
        <v>44470</v>
      </c>
      <c r="G7710" s="155" t="s">
        <v>6130</v>
      </c>
      <c r="H7710" s="25">
        <v>891101577</v>
      </c>
      <c r="I7710" s="44" t="str">
        <f>+VLOOKUP(FACTURACION[[#This Row],[NIT]],TABLACLIENTE,2,FALSE)</f>
        <v>ALCANOS DE COLOMBIA S.A. E.S.P</v>
      </c>
      <c r="J7710" s="3" t="s">
        <v>20</v>
      </c>
      <c r="K7710" s="44" t="str">
        <f>+VLOOKUP(FACTURACION[[#This Row],[REFERENCIA]],CODINV,2,FALSE)</f>
        <v xml:space="preserve">MEDIDOR AC-250 C: 3/4" CON CONECTORES </v>
      </c>
      <c r="L7710" s="44" t="str">
        <f>IF(VLOOKUP(FACTURACION[[#This Row],[REFERENCIA]],CODINV,3,FALSE)=0,"",VLOOKUP(FACTURACION[[#This Row],[REFERENCIA]],CODINV,3,FALSE))</f>
        <v/>
      </c>
      <c r="M7710" s="44" t="str">
        <f>+VLOOKUP(FACTURACION[[#This Row],[REFERENCIA]],CODINV,4,FALSE)</f>
        <v>MEDIDORES</v>
      </c>
      <c r="N7710" s="44" t="str">
        <f>+VLOOKUP(FACTURACION[[#This Row],[REFERENCIA]],CODINV,5,FALSE)</f>
        <v>HONEYWELL</v>
      </c>
      <c r="O7710" s="3">
        <v>1</v>
      </c>
      <c r="P7710" s="31">
        <v>387222.6</v>
      </c>
      <c r="Q7710" s="48">
        <f>+FACTURACION[[#This Row],[CANTIDAD]]*FACTURACION[[#This Row],[VR UNITARIO]]/1000</f>
        <v>387.2226</v>
      </c>
      <c r="R7710" s="44" t="str">
        <f>+VLOOKUP(FACTURACION[[#This Row],[NIT]],TABLACLIENTE,5,FALSE)</f>
        <v>NEIVA</v>
      </c>
    </row>
    <row r="7711" spans="3:18" ht="15">
      <c r="C7711" s="29">
        <v>2021</v>
      </c>
      <c r="D7711" s="30" t="s">
        <v>703</v>
      </c>
      <c r="E7711" s="30">
        <f>MONTH(FACTURACION[[#This Row],[MES]]&amp;1)</f>
        <v>10</v>
      </c>
      <c r="F7711" s="223">
        <f>DATE(FACTURACION[[#This Row],[AÑO]],FACTURACION[[#This Row],[Mes numero]],1)</f>
        <v>44470</v>
      </c>
      <c r="G7711" s="155" t="s">
        <v>6131</v>
      </c>
      <c r="H7711" s="2">
        <v>800218682</v>
      </c>
      <c r="I7711" s="44" t="str">
        <f>+VLOOKUP(FACTURACION[[#This Row],[NIT]],TABLACLIENTE,2,FALSE)</f>
        <v>GASES DEL CUSIANA S.A E.S.P. (CUSIANAGAS S.A E.S.P)</v>
      </c>
      <c r="J7711" s="3" t="s">
        <v>21</v>
      </c>
      <c r="K7711" s="44" t="str">
        <f>+VLOOKUP(FACTURACION[[#This Row],[REFERENCIA]],CODINV,2,FALSE)</f>
        <v>MEDIDOR AC-630 C:1 1/4" MAOP 25PSIG CON CONECTORES</v>
      </c>
      <c r="L7711" s="44" t="str">
        <f>IF(VLOOKUP(FACTURACION[[#This Row],[REFERENCIA]],CODINV,3,FALSE)=0,"",VLOOKUP(FACTURACION[[#This Row],[REFERENCIA]],CODINV,3,FALSE))</f>
        <v/>
      </c>
      <c r="M7711" s="44" t="str">
        <f>+VLOOKUP(FACTURACION[[#This Row],[REFERENCIA]],CODINV,4,FALSE)</f>
        <v>MEDIDORES</v>
      </c>
      <c r="N7711" s="44" t="str">
        <f>+VLOOKUP(FACTURACION[[#This Row],[REFERENCIA]],CODINV,5,FALSE)</f>
        <v>HONEYWELL</v>
      </c>
      <c r="O7711" s="3">
        <v>1</v>
      </c>
      <c r="P7711" s="31">
        <v>2324227</v>
      </c>
      <c r="Q7711" s="48">
        <f>+FACTURACION[[#This Row],[CANTIDAD]]*FACTURACION[[#This Row],[VR UNITARIO]]/1000</f>
        <v>2324.2269999999999</v>
      </c>
      <c r="R7711" s="44" t="str">
        <f>+VLOOKUP(FACTURACION[[#This Row],[NIT]],TABLACLIENTE,5,FALSE)</f>
        <v>YOPAL</v>
      </c>
    </row>
    <row r="7712" spans="3:18" ht="15">
      <c r="C7712" s="29">
        <v>2021</v>
      </c>
      <c r="D7712" s="30" t="s">
        <v>703</v>
      </c>
      <c r="E7712" s="30">
        <f>MONTH(FACTURACION[[#This Row],[MES]]&amp;1)</f>
        <v>10</v>
      </c>
      <c r="F7712" s="223">
        <f>DATE(FACTURACION[[#This Row],[AÑO]],FACTURACION[[#This Row],[Mes numero]],1)</f>
        <v>44470</v>
      </c>
      <c r="G7712" s="155" t="s">
        <v>6132</v>
      </c>
      <c r="H7712" s="2">
        <v>800218682</v>
      </c>
      <c r="I7712" s="44" t="str">
        <f>+VLOOKUP(FACTURACION[[#This Row],[NIT]],TABLACLIENTE,2,FALSE)</f>
        <v>GASES DEL CUSIANA S.A E.S.P. (CUSIANAGAS S.A E.S.P)</v>
      </c>
      <c r="J7712" s="3" t="s">
        <v>21</v>
      </c>
      <c r="K7712" s="44" t="str">
        <f>+VLOOKUP(FACTURACION[[#This Row],[REFERENCIA]],CODINV,2,FALSE)</f>
        <v>MEDIDOR AC-630 C:1 1/4" MAOP 25PSIG CON CONECTORES</v>
      </c>
      <c r="L7712" s="44" t="str">
        <f>IF(VLOOKUP(FACTURACION[[#This Row],[REFERENCIA]],CODINV,3,FALSE)=0,"",VLOOKUP(FACTURACION[[#This Row],[REFERENCIA]],CODINV,3,FALSE))</f>
        <v/>
      </c>
      <c r="M7712" s="44" t="str">
        <f>+VLOOKUP(FACTURACION[[#This Row],[REFERENCIA]],CODINV,4,FALSE)</f>
        <v>MEDIDORES</v>
      </c>
      <c r="N7712" s="44" t="str">
        <f>+VLOOKUP(FACTURACION[[#This Row],[REFERENCIA]],CODINV,5,FALSE)</f>
        <v>HONEYWELL</v>
      </c>
      <c r="O7712" s="3">
        <v>1</v>
      </c>
      <c r="P7712" s="31">
        <v>2348753</v>
      </c>
      <c r="Q7712" s="48">
        <f>+FACTURACION[[#This Row],[CANTIDAD]]*FACTURACION[[#This Row],[VR UNITARIO]]/1000</f>
        <v>2348.7530000000002</v>
      </c>
      <c r="R7712" s="44" t="str">
        <f>+VLOOKUP(FACTURACION[[#This Row],[NIT]],TABLACLIENTE,5,FALSE)</f>
        <v>YOPAL</v>
      </c>
    </row>
    <row r="7713" spans="3:18" ht="15">
      <c r="C7713" s="29">
        <v>2021</v>
      </c>
      <c r="D7713" s="30" t="s">
        <v>703</v>
      </c>
      <c r="E7713" s="30">
        <f>MONTH(FACTURACION[[#This Row],[MES]]&amp;1)</f>
        <v>10</v>
      </c>
      <c r="F7713" s="223">
        <f>DATE(FACTURACION[[#This Row],[AÑO]],FACTURACION[[#This Row],[Mes numero]],1)</f>
        <v>44470</v>
      </c>
      <c r="G7713" s="155" t="s">
        <v>6133</v>
      </c>
      <c r="H7713" s="2">
        <v>890500726</v>
      </c>
      <c r="I7713" s="44" t="str">
        <f>+VLOOKUP(FACTURACION[[#This Row],[NIT]],TABLACLIENTE,2,FALSE)</f>
        <v>NORTESANTANDEREANA DE GAS S.A. E.S.P (NORGAS S.A. E.S.P.)</v>
      </c>
      <c r="J7713" s="3" t="s">
        <v>913</v>
      </c>
      <c r="K7713" s="44" t="str">
        <f>+VLOOKUP(FACTURACION[[#This Row],[REFERENCIA]],CODINV,2,FALSE)</f>
        <v>TECLADO</v>
      </c>
      <c r="L7713" s="44" t="str">
        <f>IF(VLOOKUP(FACTURACION[[#This Row],[REFERENCIA]],CODINV,3,FALSE)=0,"",VLOOKUP(FACTURACION[[#This Row],[REFERENCIA]],CODINV,3,FALSE))</f>
        <v/>
      </c>
      <c r="M7713" s="44" t="str">
        <f>+VLOOKUP(FACTURACION[[#This Row],[REFERENCIA]],CODINV,4,FALSE)</f>
        <v>REPUESTOS Y ACCESORIOS</v>
      </c>
      <c r="N7713" s="44" t="str">
        <f>+VLOOKUP(FACTURACION[[#This Row],[REFERENCIA]],CODINV,5,FALSE)</f>
        <v>RED SEAL MEASUREMENT</v>
      </c>
      <c r="O7713" s="3">
        <v>6</v>
      </c>
      <c r="P7713" s="31">
        <v>323392</v>
      </c>
      <c r="Q7713" s="48">
        <f>+FACTURACION[[#This Row],[CANTIDAD]]*FACTURACION[[#This Row],[VR UNITARIO]]/1000</f>
        <v>1940.3520000000001</v>
      </c>
      <c r="R7713" s="44" t="str">
        <f>+VLOOKUP(FACTURACION[[#This Row],[NIT]],TABLACLIENTE,5,FALSE)</f>
        <v>BUCARAMANGA</v>
      </c>
    </row>
    <row r="7714" spans="3:18" ht="15">
      <c r="C7714" s="29">
        <v>2021</v>
      </c>
      <c r="D7714" s="30" t="s">
        <v>703</v>
      </c>
      <c r="E7714" s="30">
        <f>MONTH(FACTURACION[[#This Row],[MES]]&amp;1)</f>
        <v>10</v>
      </c>
      <c r="F7714" s="223">
        <f>DATE(FACTURACION[[#This Row],[AÑO]],FACTURACION[[#This Row],[Mes numero]],1)</f>
        <v>44470</v>
      </c>
      <c r="G7714" s="155" t="s">
        <v>6133</v>
      </c>
      <c r="H7714" s="2">
        <v>890500726</v>
      </c>
      <c r="I7714" s="44" t="str">
        <f>+VLOOKUP(FACTURACION[[#This Row],[NIT]],TABLACLIENTE,2,FALSE)</f>
        <v>NORTESANTANDEREANA DE GAS S.A. E.S.P (NORGAS S.A. E.S.P.)</v>
      </c>
      <c r="J7714" s="3" t="s">
        <v>914</v>
      </c>
      <c r="K7714" s="44" t="str">
        <f>+VLOOKUP(FACTURACION[[#This Row],[REFERENCIA]],CODINV,2,FALSE)</f>
        <v>DISPLAY LCD MASICO Y TROYA</v>
      </c>
      <c r="L7714" s="44" t="str">
        <f>IF(VLOOKUP(FACTURACION[[#This Row],[REFERENCIA]],CODINV,3,FALSE)=0,"",VLOOKUP(FACTURACION[[#This Row],[REFERENCIA]],CODINV,3,FALSE))</f>
        <v/>
      </c>
      <c r="M7714" s="44" t="str">
        <f>+VLOOKUP(FACTURACION[[#This Row],[REFERENCIA]],CODINV,4,FALSE)</f>
        <v>REPUESTOS Y ACCESORIOS</v>
      </c>
      <c r="N7714" s="44" t="str">
        <f>+VLOOKUP(FACTURACION[[#This Row],[REFERENCIA]],CODINV,5,FALSE)</f>
        <v>RED SEAL MEASUREMENT</v>
      </c>
      <c r="O7714" s="3">
        <v>3</v>
      </c>
      <c r="P7714" s="31">
        <v>394240</v>
      </c>
      <c r="Q7714" s="48">
        <f>+FACTURACION[[#This Row],[CANTIDAD]]*FACTURACION[[#This Row],[VR UNITARIO]]/1000</f>
        <v>1182.72</v>
      </c>
      <c r="R7714" s="44" t="str">
        <f>+VLOOKUP(FACTURACION[[#This Row],[NIT]],TABLACLIENTE,5,FALSE)</f>
        <v>BUCARAMANGA</v>
      </c>
    </row>
    <row r="7715" spans="3:18" ht="15">
      <c r="C7715" s="29">
        <v>2021</v>
      </c>
      <c r="D7715" s="30" t="s">
        <v>703</v>
      </c>
      <c r="E7715" s="30">
        <f>MONTH(FACTURACION[[#This Row],[MES]]&amp;1)</f>
        <v>10</v>
      </c>
      <c r="F7715" s="223">
        <f>DATE(FACTURACION[[#This Row],[AÑO]],FACTURACION[[#This Row],[Mes numero]],1)</f>
        <v>44470</v>
      </c>
      <c r="G7715" s="155" t="s">
        <v>6134</v>
      </c>
      <c r="H7715" s="2">
        <v>890503900</v>
      </c>
      <c r="I7715" s="44" t="str">
        <f>+VLOOKUP(FACTURACION[[#This Row],[NIT]],TABLACLIENTE,2,FALSE)</f>
        <v>GASES DEL ORIENTE S.A. E.S.P.</v>
      </c>
      <c r="J7715" s="3" t="s">
        <v>20</v>
      </c>
      <c r="K7715" s="44" t="str">
        <f>+VLOOKUP(FACTURACION[[#This Row],[REFERENCIA]],CODINV,2,FALSE)</f>
        <v xml:space="preserve">MEDIDOR AC-250 C: 3/4" CON CONECTORES </v>
      </c>
      <c r="L7715" s="44" t="str">
        <f>IF(VLOOKUP(FACTURACION[[#This Row],[REFERENCIA]],CODINV,3,FALSE)=0,"",VLOOKUP(FACTURACION[[#This Row],[REFERENCIA]],CODINV,3,FALSE))</f>
        <v/>
      </c>
      <c r="M7715" s="44" t="str">
        <f>+VLOOKUP(FACTURACION[[#This Row],[REFERENCIA]],CODINV,4,FALSE)</f>
        <v>MEDIDORES</v>
      </c>
      <c r="N7715" s="44" t="str">
        <f>+VLOOKUP(FACTURACION[[#This Row],[REFERENCIA]],CODINV,5,FALSE)</f>
        <v>HONEYWELL</v>
      </c>
      <c r="O7715" s="3">
        <v>30</v>
      </c>
      <c r="P7715" s="31">
        <v>424348</v>
      </c>
      <c r="Q7715" s="48">
        <f>+FACTURACION[[#This Row],[CANTIDAD]]*FACTURACION[[#This Row],[VR UNITARIO]]/1000</f>
        <v>12730.44</v>
      </c>
      <c r="R7715" s="44" t="str">
        <f>+VLOOKUP(FACTURACION[[#This Row],[NIT]],TABLACLIENTE,5,FALSE)</f>
        <v>CUCUTA</v>
      </c>
    </row>
    <row r="7716" spans="3:18" ht="15">
      <c r="C7716" s="29">
        <v>2021</v>
      </c>
      <c r="D7716" s="30" t="s">
        <v>703</v>
      </c>
      <c r="E7716" s="30">
        <f>MONTH(FACTURACION[[#This Row],[MES]]&amp;1)</f>
        <v>10</v>
      </c>
      <c r="F7716" s="223">
        <f>DATE(FACTURACION[[#This Row],[AÑO]],FACTURACION[[#This Row],[Mes numero]],1)</f>
        <v>44470</v>
      </c>
      <c r="G7716" s="155" t="s">
        <v>6135</v>
      </c>
      <c r="H7716" s="2">
        <v>890503900</v>
      </c>
      <c r="I7716" s="44" t="str">
        <f>+VLOOKUP(FACTURACION[[#This Row],[NIT]],TABLACLIENTE,2,FALSE)</f>
        <v>GASES DEL ORIENTE S.A. E.S.P.</v>
      </c>
      <c r="J7716" s="3" t="s">
        <v>6</v>
      </c>
      <c r="K7716" s="44" t="str">
        <f>+VLOOKUP(FACTURACION[[#This Row],[REFERENCIA]],CODINV,2,FALSE)</f>
        <v>REG.1813C C:3/4" R:6-15" O:1/2</v>
      </c>
      <c r="L7716" s="44" t="str">
        <f>IF(VLOOKUP(FACTURACION[[#This Row],[REFERENCIA]],CODINV,3,FALSE)=0,"",VLOOKUP(FACTURACION[[#This Row],[REFERENCIA]],CODINV,3,FALSE))</f>
        <v/>
      </c>
      <c r="M7716" s="44" t="str">
        <f>+VLOOKUP(FACTURACION[[#This Row],[REFERENCIA]],CODINV,4,FALSE)</f>
        <v>REGULADORES</v>
      </c>
      <c r="N7716" s="44" t="str">
        <f>+VLOOKUP(FACTURACION[[#This Row],[REFERENCIA]],CODINV,5,FALSE)</f>
        <v>HONEYWELL</v>
      </c>
      <c r="O7716" s="3">
        <v>0</v>
      </c>
      <c r="P7716" s="31">
        <v>2678026</v>
      </c>
      <c r="Q7716" s="48">
        <f>+FACTURACION[[#This Row],[CANTIDAD]]*FACTURACION[[#This Row],[VR UNITARIO]]/1000</f>
        <v>0</v>
      </c>
      <c r="R7716" s="44" t="str">
        <f>+VLOOKUP(FACTURACION[[#This Row],[NIT]],TABLACLIENTE,5,FALSE)</f>
        <v>CUCUTA</v>
      </c>
    </row>
    <row r="7717" spans="3:18" ht="15">
      <c r="C7717" s="29">
        <v>2021</v>
      </c>
      <c r="D7717" s="30" t="s">
        <v>703</v>
      </c>
      <c r="E7717" s="30">
        <f>MONTH(FACTURACION[[#This Row],[MES]]&amp;1)</f>
        <v>10</v>
      </c>
      <c r="F7717" s="223">
        <f>DATE(FACTURACION[[#This Row],[AÑO]],FACTURACION[[#This Row],[Mes numero]],1)</f>
        <v>44470</v>
      </c>
      <c r="G7717" s="155" t="s">
        <v>6136</v>
      </c>
      <c r="H7717" s="2">
        <v>800202395</v>
      </c>
      <c r="I7717" s="44" t="str">
        <f>+VLOOKUP(FACTURACION[[#This Row],[NIT]],TABLACLIENTE,2,FALSE)</f>
        <v>EFIGAS GAS NATURAL S.A. E.S.P. (EFIGAS S.A. E.S.P.)</v>
      </c>
      <c r="J7717" s="3" t="s">
        <v>108</v>
      </c>
      <c r="K7717" s="44" t="str">
        <f>+VLOOKUP(FACTURACION[[#This Row],[REFERENCIA]],CODINV,2,FALSE)</f>
        <v>MEDIDOR BK G4 C:1/2"</v>
      </c>
      <c r="L7717" s="44" t="str">
        <f>IF(VLOOKUP(FACTURACION[[#This Row],[REFERENCIA]],CODINV,3,FALSE)=0,"",VLOOKUP(FACTURACION[[#This Row],[REFERENCIA]],CODINV,3,FALSE))</f>
        <v>G4K MT 152MM</v>
      </c>
      <c r="M7717" s="44" t="str">
        <f>+VLOOKUP(FACTURACION[[#This Row],[REFERENCIA]],CODINV,4,FALSE)</f>
        <v>MEDIDORES</v>
      </c>
      <c r="N7717" s="44" t="str">
        <f>+VLOOKUP(FACTURACION[[#This Row],[REFERENCIA]],CODINV,5,FALSE)</f>
        <v>HONEYWELL</v>
      </c>
      <c r="O7717" s="3">
        <v>20</v>
      </c>
      <c r="P7717" s="31">
        <v>161228.86000000002</v>
      </c>
      <c r="Q7717" s="48">
        <f>+FACTURACION[[#This Row],[CANTIDAD]]*FACTURACION[[#This Row],[VR UNITARIO]]/1000</f>
        <v>3224.5772000000002</v>
      </c>
      <c r="R7717" s="44" t="str">
        <f>+VLOOKUP(FACTURACION[[#This Row],[NIT]],TABLACLIENTE,5,FALSE)</f>
        <v>MANIZALES</v>
      </c>
    </row>
    <row r="7718" spans="3:18" ht="15">
      <c r="C7718" s="29">
        <v>2021</v>
      </c>
      <c r="D7718" s="30" t="s">
        <v>703</v>
      </c>
      <c r="E7718" s="30">
        <f>MONTH(FACTURACION[[#This Row],[MES]]&amp;1)</f>
        <v>10</v>
      </c>
      <c r="F7718" s="223">
        <f>DATE(FACTURACION[[#This Row],[AÑO]],FACTURACION[[#This Row],[Mes numero]],1)</f>
        <v>44470</v>
      </c>
      <c r="G7718" s="155" t="s">
        <v>6137</v>
      </c>
      <c r="H7718" s="2">
        <v>860033633</v>
      </c>
      <c r="I7718" s="44" t="str">
        <f>+VLOOKUP(FACTURACION[[#This Row],[NIT]],TABLACLIENTE,2,FALSE)</f>
        <v>RAYOGAS S.A. E.S.P.</v>
      </c>
      <c r="J7718" s="3" t="s">
        <v>262</v>
      </c>
      <c r="K7718" s="44" t="str">
        <f>+VLOOKUP(FACTURACION[[#This Row],[REFERENCIA]],CODINV,2,FALSE)</f>
        <v>MEDIDOR AL-425 C:1 1/4" MAOP 25 PSIG</v>
      </c>
      <c r="L7718" s="44" t="str">
        <f>IF(VLOOKUP(FACTURACION[[#This Row],[REFERENCIA]],CODINV,3,FALSE)=0,"",VLOOKUP(FACTURACION[[#This Row],[REFERENCIA]],CODINV,3,FALSE))</f>
        <v/>
      </c>
      <c r="M7718" s="44" t="str">
        <f>+VLOOKUP(FACTURACION[[#This Row],[REFERENCIA]],CODINV,4,FALSE)</f>
        <v>MEDIDORES</v>
      </c>
      <c r="N7718" s="44" t="str">
        <f>+VLOOKUP(FACTURACION[[#This Row],[REFERENCIA]],CODINV,5,FALSE)</f>
        <v>HONEYWELL</v>
      </c>
      <c r="O7718" s="3">
        <v>1</v>
      </c>
      <c r="P7718" s="31">
        <v>833600</v>
      </c>
      <c r="Q7718" s="48">
        <f>+FACTURACION[[#This Row],[CANTIDAD]]*FACTURACION[[#This Row],[VR UNITARIO]]/1000</f>
        <v>833.6</v>
      </c>
      <c r="R7718" s="44" t="str">
        <f>+VLOOKUP(FACTURACION[[#This Row],[NIT]],TABLACLIENTE,5,FALSE)</f>
        <v>BOGOTÁ D.C.</v>
      </c>
    </row>
    <row r="7719" spans="3:18" ht="15">
      <c r="C7719" s="29">
        <v>2021</v>
      </c>
      <c r="D7719" s="30" t="s">
        <v>703</v>
      </c>
      <c r="E7719" s="30">
        <f>MONTH(FACTURACION[[#This Row],[MES]]&amp;1)</f>
        <v>10</v>
      </c>
      <c r="F7719" s="223">
        <f>DATE(FACTURACION[[#This Row],[AÑO]],FACTURACION[[#This Row],[Mes numero]],1)</f>
        <v>44470</v>
      </c>
      <c r="G7719" s="155" t="s">
        <v>6138</v>
      </c>
      <c r="H7719" s="2">
        <v>860033633</v>
      </c>
      <c r="I7719" s="44" t="str">
        <f>+VLOOKUP(FACTURACION[[#This Row],[NIT]],TABLACLIENTE,2,FALSE)</f>
        <v>RAYOGAS S.A. E.S.P.</v>
      </c>
      <c r="J7719" s="3" t="s">
        <v>469</v>
      </c>
      <c r="K7719" s="44" t="str">
        <f>+VLOOKUP(FACTURACION[[#This Row],[REFERENCIA]],CODINV,2,FALSE)</f>
        <v>VALVULA DE ALIVIO EXTERNA 1 1/4"</v>
      </c>
      <c r="L7719" s="44" t="str">
        <f>IF(VLOOKUP(FACTURACION[[#This Row],[REFERENCIA]],CODINV,3,FALSE)=0,"",VLOOKUP(FACTURACION[[#This Row],[REFERENCIA]],CODINV,3,FALSE))</f>
        <v>3132G</v>
      </c>
      <c r="M7719" s="44" t="str">
        <f>+VLOOKUP(FACTURACION[[#This Row],[REFERENCIA]],CODINV,4,FALSE)</f>
        <v>VÁLVULAS Y MULTIVÁLVULAS</v>
      </c>
      <c r="N7719" s="44" t="str">
        <f>+VLOOKUP(FACTURACION[[#This Row],[REFERENCIA]],CODINV,5,FALSE)</f>
        <v>REGO</v>
      </c>
      <c r="O7719" s="3">
        <v>1</v>
      </c>
      <c r="P7719" s="31">
        <v>510000</v>
      </c>
      <c r="Q7719" s="48">
        <f>+FACTURACION[[#This Row],[CANTIDAD]]*FACTURACION[[#This Row],[VR UNITARIO]]/1000</f>
        <v>510</v>
      </c>
      <c r="R7719" s="44" t="str">
        <f>+VLOOKUP(FACTURACION[[#This Row],[NIT]],TABLACLIENTE,5,FALSE)</f>
        <v>BOGOTÁ D.C.</v>
      </c>
    </row>
    <row r="7720" spans="3:18" ht="15">
      <c r="C7720" s="29">
        <v>2021</v>
      </c>
      <c r="D7720" s="30" t="s">
        <v>703</v>
      </c>
      <c r="E7720" s="30">
        <f>MONTH(FACTURACION[[#This Row],[MES]]&amp;1)</f>
        <v>10</v>
      </c>
      <c r="F7720" s="223">
        <f>DATE(FACTURACION[[#This Row],[AÑO]],FACTURACION[[#This Row],[Mes numero]],1)</f>
        <v>44470</v>
      </c>
      <c r="G7720" s="155" t="s">
        <v>6139</v>
      </c>
      <c r="H7720" s="2">
        <v>890500726</v>
      </c>
      <c r="I7720" s="44" t="str">
        <f>+VLOOKUP(FACTURACION[[#This Row],[NIT]],TABLACLIENTE,2,FALSE)</f>
        <v>NORTESANTANDEREANA DE GAS S.A. E.S.P (NORGAS S.A. E.S.P.)</v>
      </c>
      <c r="J7720" s="3" t="s">
        <v>119</v>
      </c>
      <c r="K7720" s="44" t="str">
        <f>+VLOOKUP(FACTURACION[[#This Row],[REFERENCIA]],CODINV,2,FALSE)</f>
        <v>CONVERTIDOR RS-422/485 TROYA MASICO</v>
      </c>
      <c r="L7720" s="44" t="str">
        <f>IF(VLOOKUP(FACTURACION[[#This Row],[REFERENCIA]],CODINV,3,FALSE)=0,"",VLOOKUP(FACTURACION[[#This Row],[REFERENCIA]],CODINV,3,FALSE))</f>
        <v>72-022-0049YY</v>
      </c>
      <c r="M7720" s="44" t="str">
        <f>+VLOOKUP(FACTURACION[[#This Row],[REFERENCIA]],CODINV,4,FALSE)</f>
        <v>REPUESTOS Y ACCESORIOS</v>
      </c>
      <c r="N7720" s="44" t="str">
        <f>+VLOOKUP(FACTURACION[[#This Row],[REFERENCIA]],CODINV,5,FALSE)</f>
        <v>RED SEAL MEASUREMENT</v>
      </c>
      <c r="O7720" s="3">
        <v>1</v>
      </c>
      <c r="P7720" s="31">
        <v>712548</v>
      </c>
      <c r="Q7720" s="48">
        <f>+FACTURACION[[#This Row],[CANTIDAD]]*FACTURACION[[#This Row],[VR UNITARIO]]/1000</f>
        <v>712.548</v>
      </c>
      <c r="R7720" s="44" t="str">
        <f>+VLOOKUP(FACTURACION[[#This Row],[NIT]],TABLACLIENTE,5,FALSE)</f>
        <v>BUCARAMANGA</v>
      </c>
    </row>
    <row r="7721" spans="3:18" ht="15">
      <c r="C7721" s="29">
        <v>2021</v>
      </c>
      <c r="D7721" s="30" t="s">
        <v>703</v>
      </c>
      <c r="E7721" s="30">
        <f>MONTH(FACTURACION[[#This Row],[MES]]&amp;1)</f>
        <v>10</v>
      </c>
      <c r="F7721" s="223">
        <f>DATE(FACTURACION[[#This Row],[AÑO]],FACTURACION[[#This Row],[Mes numero]],1)</f>
        <v>44470</v>
      </c>
      <c r="G7721" s="155" t="s">
        <v>6139</v>
      </c>
      <c r="H7721" s="2">
        <v>890500726</v>
      </c>
      <c r="I7721" s="44" t="str">
        <f>+VLOOKUP(FACTURACION[[#This Row],[NIT]],TABLACLIENTE,2,FALSE)</f>
        <v>NORTESANTANDEREANA DE GAS S.A. E.S.P (NORGAS S.A. E.S.P.)</v>
      </c>
      <c r="J7721" s="3" t="s">
        <v>913</v>
      </c>
      <c r="K7721" s="44" t="str">
        <f>+VLOOKUP(FACTURACION[[#This Row],[REFERENCIA]],CODINV,2,FALSE)</f>
        <v>TECLADO</v>
      </c>
      <c r="L7721" s="44" t="str">
        <f>IF(VLOOKUP(FACTURACION[[#This Row],[REFERENCIA]],CODINV,3,FALSE)=0,"",VLOOKUP(FACTURACION[[#This Row],[REFERENCIA]],CODINV,3,FALSE))</f>
        <v/>
      </c>
      <c r="M7721" s="44" t="str">
        <f>+VLOOKUP(FACTURACION[[#This Row],[REFERENCIA]],CODINV,4,FALSE)</f>
        <v>REPUESTOS Y ACCESORIOS</v>
      </c>
      <c r="N7721" s="44" t="str">
        <f>+VLOOKUP(FACTURACION[[#This Row],[REFERENCIA]],CODINV,5,FALSE)</f>
        <v>RED SEAL MEASUREMENT</v>
      </c>
      <c r="O7721" s="3">
        <v>5</v>
      </c>
      <c r="P7721" s="31">
        <v>229082</v>
      </c>
      <c r="Q7721" s="48">
        <f>+FACTURACION[[#This Row],[CANTIDAD]]*FACTURACION[[#This Row],[VR UNITARIO]]/1000</f>
        <v>1145.4100000000001</v>
      </c>
      <c r="R7721" s="44" t="str">
        <f>+VLOOKUP(FACTURACION[[#This Row],[NIT]],TABLACLIENTE,5,FALSE)</f>
        <v>BUCARAMANGA</v>
      </c>
    </row>
    <row r="7722" spans="3:18" ht="15">
      <c r="C7722" s="29">
        <v>2021</v>
      </c>
      <c r="D7722" s="30" t="s">
        <v>703</v>
      </c>
      <c r="E7722" s="30">
        <f>MONTH(FACTURACION[[#This Row],[MES]]&amp;1)</f>
        <v>10</v>
      </c>
      <c r="F7722" s="223">
        <f>DATE(FACTURACION[[#This Row],[AÑO]],FACTURACION[[#This Row],[Mes numero]],1)</f>
        <v>44470</v>
      </c>
      <c r="G7722" s="155" t="s">
        <v>6140</v>
      </c>
      <c r="H7722" s="2">
        <v>900520280</v>
      </c>
      <c r="I7722" s="44" t="str">
        <f>+VLOOKUP(FACTURACION[[#This Row],[NIT]],TABLACLIENTE,2,FALSE)</f>
        <v>ENERGY SOLUTION SERVICES SAS</v>
      </c>
      <c r="J7722" s="3" t="s">
        <v>262</v>
      </c>
      <c r="K7722" s="44" t="str">
        <f>+VLOOKUP(FACTURACION[[#This Row],[REFERENCIA]],CODINV,2,FALSE)</f>
        <v>MEDIDOR AL-425 C:1 1/4" MAOP 25 PSIG</v>
      </c>
      <c r="L7722" s="44" t="str">
        <f>IF(VLOOKUP(FACTURACION[[#This Row],[REFERENCIA]],CODINV,3,FALSE)=0,"",VLOOKUP(FACTURACION[[#This Row],[REFERENCIA]],CODINV,3,FALSE))</f>
        <v/>
      </c>
      <c r="M7722" s="44" t="str">
        <f>+VLOOKUP(FACTURACION[[#This Row],[REFERENCIA]],CODINV,4,FALSE)</f>
        <v>MEDIDORES</v>
      </c>
      <c r="N7722" s="44" t="str">
        <f>+VLOOKUP(FACTURACION[[#This Row],[REFERENCIA]],CODINV,5,FALSE)</f>
        <v>HONEYWELL</v>
      </c>
      <c r="O7722" s="3">
        <v>1</v>
      </c>
      <c r="P7722" s="31">
        <v>850000</v>
      </c>
      <c r="Q7722" s="48">
        <f>+FACTURACION[[#This Row],[CANTIDAD]]*FACTURACION[[#This Row],[VR UNITARIO]]/1000</f>
        <v>850</v>
      </c>
      <c r="R7722" s="44" t="str">
        <f>+VLOOKUP(FACTURACION[[#This Row],[NIT]],TABLACLIENTE,5,FALSE)</f>
        <v>BOGOTÁ D.C.</v>
      </c>
    </row>
    <row r="7723" spans="3:18" ht="15">
      <c r="C7723" s="29">
        <v>2021</v>
      </c>
      <c r="D7723" s="30" t="s">
        <v>703</v>
      </c>
      <c r="E7723" s="30">
        <f>MONTH(FACTURACION[[#This Row],[MES]]&amp;1)</f>
        <v>10</v>
      </c>
      <c r="F7723" s="223">
        <f>DATE(FACTURACION[[#This Row],[AÑO]],FACTURACION[[#This Row],[Mes numero]],1)</f>
        <v>44470</v>
      </c>
      <c r="G7723" s="155" t="s">
        <v>6140</v>
      </c>
      <c r="H7723" s="2">
        <v>900520280</v>
      </c>
      <c r="I7723" s="44" t="str">
        <f>+VLOOKUP(FACTURACION[[#This Row],[NIT]],TABLACLIENTE,2,FALSE)</f>
        <v>ENERGY SOLUTION SERVICES SAS</v>
      </c>
      <c r="J7723" s="3" t="s">
        <v>1064</v>
      </c>
      <c r="K7723" s="44" t="str">
        <f>+VLOOKUP(FACTURACION[[#This Row],[REFERENCIA]],CODINV,2,FALSE)</f>
        <v>REG. 1813C C: 1" R: 6-15" O: 1/2</v>
      </c>
      <c r="L7723" s="44" t="str">
        <f>IF(VLOOKUP(FACTURACION[[#This Row],[REFERENCIA]],CODINV,3,FALSE)=0,"",VLOOKUP(FACTURACION[[#This Row],[REFERENCIA]],CODINV,3,FALSE))</f>
        <v/>
      </c>
      <c r="M7723" s="44" t="str">
        <f>+VLOOKUP(FACTURACION[[#This Row],[REFERENCIA]],CODINV,4,FALSE)</f>
        <v>REGULADORES</v>
      </c>
      <c r="N7723" s="44" t="str">
        <f>+VLOOKUP(FACTURACION[[#This Row],[REFERENCIA]],CODINV,5,FALSE)</f>
        <v>HONEYWELL</v>
      </c>
      <c r="O7723" s="3">
        <v>4</v>
      </c>
      <c r="P7723" s="31">
        <v>175000</v>
      </c>
      <c r="Q7723" s="48">
        <f>+FACTURACION[[#This Row],[CANTIDAD]]*FACTURACION[[#This Row],[VR UNITARIO]]/1000</f>
        <v>700</v>
      </c>
      <c r="R7723" s="44" t="str">
        <f>+VLOOKUP(FACTURACION[[#This Row],[NIT]],TABLACLIENTE,5,FALSE)</f>
        <v>BOGOTÁ D.C.</v>
      </c>
    </row>
    <row r="7724" spans="3:18" ht="15">
      <c r="C7724" s="29">
        <v>2021</v>
      </c>
      <c r="D7724" s="30" t="s">
        <v>703</v>
      </c>
      <c r="E7724" s="30">
        <f>MONTH(FACTURACION[[#This Row],[MES]]&amp;1)</f>
        <v>10</v>
      </c>
      <c r="F7724" s="223">
        <f>DATE(FACTURACION[[#This Row],[AÑO]],FACTURACION[[#This Row],[Mes numero]],1)</f>
        <v>44470</v>
      </c>
      <c r="G7724" s="155" t="s">
        <v>6141</v>
      </c>
      <c r="H7724" s="25">
        <v>891101577</v>
      </c>
      <c r="I7724" s="44" t="str">
        <f>+VLOOKUP(FACTURACION[[#This Row],[NIT]],TABLACLIENTE,2,FALSE)</f>
        <v>ALCANOS DE COLOMBIA S.A. E.S.P</v>
      </c>
      <c r="J7724" s="3" t="s">
        <v>840</v>
      </c>
      <c r="K7724" s="44" t="str">
        <f>+VLOOKUP(FACTURACION[[#This Row],[REFERENCIA]],CODINV,2,FALSE)</f>
        <v>MEDIDOR ROTATIVO G-65 R.ABO</v>
      </c>
      <c r="L7724" s="44" t="str">
        <f>IF(VLOOKUP(FACTURACION[[#This Row],[REFERENCIA]],CODINV,3,FALSE)=0,"",VLOOKUP(FACTURACION[[#This Row],[REFERENCIA]],CODINV,3,FALSE))</f>
        <v>RRR0065DHG</v>
      </c>
      <c r="M7724" s="44" t="str">
        <f>+VLOOKUP(FACTURACION[[#This Row],[REFERENCIA]],CODINV,4,FALSE)</f>
        <v>MEDIDORES</v>
      </c>
      <c r="N7724" s="44" t="str">
        <f>+VLOOKUP(FACTURACION[[#This Row],[REFERENCIA]],CODINV,5,FALSE)</f>
        <v>HONEYWELL</v>
      </c>
      <c r="O7724" s="3">
        <v>5</v>
      </c>
      <c r="P7724" s="31">
        <v>6744398.0099999998</v>
      </c>
      <c r="Q7724" s="48">
        <f>+FACTURACION[[#This Row],[CANTIDAD]]*FACTURACION[[#This Row],[VR UNITARIO]]/1000</f>
        <v>33721.99005</v>
      </c>
      <c r="R7724" s="44" t="str">
        <f>+VLOOKUP(FACTURACION[[#This Row],[NIT]],TABLACLIENTE,5,FALSE)</f>
        <v>NEIVA</v>
      </c>
    </row>
    <row r="7725" spans="3:18" ht="15">
      <c r="C7725" s="29">
        <v>2021</v>
      </c>
      <c r="D7725" s="30" t="s">
        <v>703</v>
      </c>
      <c r="E7725" s="30">
        <f>MONTH(FACTURACION[[#This Row],[MES]]&amp;1)</f>
        <v>10</v>
      </c>
      <c r="F7725" s="223">
        <f>DATE(FACTURACION[[#This Row],[AÑO]],FACTURACION[[#This Row],[Mes numero]],1)</f>
        <v>44470</v>
      </c>
      <c r="G7725" s="155" t="s">
        <v>6141</v>
      </c>
      <c r="H7725" s="25">
        <v>891101577</v>
      </c>
      <c r="I7725" s="44" t="str">
        <f>+VLOOKUP(FACTURACION[[#This Row],[NIT]],TABLACLIENTE,2,FALSE)</f>
        <v>ALCANOS DE COLOMBIA S.A. E.S.P</v>
      </c>
      <c r="J7725" s="3" t="s">
        <v>6121</v>
      </c>
      <c r="K7725" s="44" t="str">
        <f>+VLOOKUP(FACTURACION[[#This Row],[REFERENCIA]],CODINV,2,FALSE)</f>
        <v>MEDIODR ROTATIVO G-100 RABO</v>
      </c>
      <c r="L7725" s="44" t="str">
        <f>IF(VLOOKUP(FACTURACION[[#This Row],[REFERENCIA]],CODINV,3,FALSE)=0,"",VLOOKUP(FACTURACION[[#This Row],[REFERENCIA]],CODINV,3,FALSE))</f>
        <v/>
      </c>
      <c r="M7725" s="44" t="str">
        <f>+VLOOKUP(FACTURACION[[#This Row],[REFERENCIA]],CODINV,4,FALSE)</f>
        <v>MEDIDORES</v>
      </c>
      <c r="N7725" s="44" t="str">
        <f>+VLOOKUP(FACTURACION[[#This Row],[REFERENCIA]],CODINV,5,FALSE)</f>
        <v>HONEYWELL</v>
      </c>
      <c r="O7725" s="3">
        <v>5</v>
      </c>
      <c r="P7725" s="31">
        <v>8052935.0899999999</v>
      </c>
      <c r="Q7725" s="48">
        <f>+FACTURACION[[#This Row],[CANTIDAD]]*FACTURACION[[#This Row],[VR UNITARIO]]/1000</f>
        <v>40264.675450000002</v>
      </c>
      <c r="R7725" s="44" t="str">
        <f>+VLOOKUP(FACTURACION[[#This Row],[NIT]],TABLACLIENTE,5,FALSE)</f>
        <v>NEIVA</v>
      </c>
    </row>
    <row r="7726" spans="3:18" ht="15">
      <c r="C7726" s="29">
        <v>2021</v>
      </c>
      <c r="D7726" s="30" t="s">
        <v>703</v>
      </c>
      <c r="E7726" s="30">
        <f>MONTH(FACTURACION[[#This Row],[MES]]&amp;1)</f>
        <v>10</v>
      </c>
      <c r="F7726" s="223">
        <f>DATE(FACTURACION[[#This Row],[AÑO]],FACTURACION[[#This Row],[Mes numero]],1)</f>
        <v>44470</v>
      </c>
      <c r="G7726" s="155" t="s">
        <v>6141</v>
      </c>
      <c r="H7726" s="25">
        <v>891101577</v>
      </c>
      <c r="I7726" s="44" t="str">
        <f>+VLOOKUP(FACTURACION[[#This Row],[NIT]],TABLACLIENTE,2,FALSE)</f>
        <v>ALCANOS DE COLOMBIA S.A. E.S.P</v>
      </c>
      <c r="J7726" s="3" t="s">
        <v>22</v>
      </c>
      <c r="K7726" s="44" t="str">
        <f>+VLOOKUP(FACTURACION[[#This Row],[REFERENCIA]],CODINV,2,FALSE)</f>
        <v>MEDIDOR ROTATIVO G160</v>
      </c>
      <c r="L7726" s="44" t="str">
        <f>IF(VLOOKUP(FACTURACION[[#This Row],[REFERENCIA]],CODINV,3,FALSE)=0,"",VLOOKUP(FACTURACION[[#This Row],[REFERENCIA]],CODINV,3,FALSE))</f>
        <v/>
      </c>
      <c r="M7726" s="44" t="str">
        <f>+VLOOKUP(FACTURACION[[#This Row],[REFERENCIA]],CODINV,4,FALSE)</f>
        <v>MEDIDORES</v>
      </c>
      <c r="N7726" s="44" t="str">
        <f>+VLOOKUP(FACTURACION[[#This Row],[REFERENCIA]],CODINV,5,FALSE)</f>
        <v>HONEYWELL</v>
      </c>
      <c r="O7726" s="3">
        <v>5</v>
      </c>
      <c r="P7726" s="31">
        <v>9385450.4000000004</v>
      </c>
      <c r="Q7726" s="48">
        <f>+FACTURACION[[#This Row],[CANTIDAD]]*FACTURACION[[#This Row],[VR UNITARIO]]/1000</f>
        <v>46927.252</v>
      </c>
      <c r="R7726" s="44" t="str">
        <f>+VLOOKUP(FACTURACION[[#This Row],[NIT]],TABLACLIENTE,5,FALSE)</f>
        <v>NEIVA</v>
      </c>
    </row>
    <row r="7727" spans="3:18" ht="15">
      <c r="C7727" s="29">
        <v>2021</v>
      </c>
      <c r="D7727" s="30" t="s">
        <v>703</v>
      </c>
      <c r="E7727" s="30">
        <f>MONTH(FACTURACION[[#This Row],[MES]]&amp;1)</f>
        <v>10</v>
      </c>
      <c r="F7727" s="223">
        <f>DATE(FACTURACION[[#This Row],[AÑO]],FACTURACION[[#This Row],[Mes numero]],1)</f>
        <v>44470</v>
      </c>
      <c r="G7727" s="155" t="s">
        <v>6141</v>
      </c>
      <c r="H7727" s="25">
        <v>891101577</v>
      </c>
      <c r="I7727" s="44" t="str">
        <f>+VLOOKUP(FACTURACION[[#This Row],[NIT]],TABLACLIENTE,2,FALSE)</f>
        <v>ALCANOS DE COLOMBIA S.A. E.S.P</v>
      </c>
      <c r="J7727" s="3" t="s">
        <v>102</v>
      </c>
      <c r="K7727" s="44" t="str">
        <f>+VLOOKUP(FACTURACION[[#This Row],[REFERENCIA]],CODINV,2,FALSE)</f>
        <v>MEDIDOR ROTATIVO G 250</v>
      </c>
      <c r="L7727" s="44" t="str">
        <f>IF(VLOOKUP(FACTURACION[[#This Row],[REFERENCIA]],CODINV,3,FALSE)=0,"",VLOOKUP(FACTURACION[[#This Row],[REFERENCIA]],CODINV,3,FALSE))</f>
        <v/>
      </c>
      <c r="M7727" s="44" t="str">
        <f>+VLOOKUP(FACTURACION[[#This Row],[REFERENCIA]],CODINV,4,FALSE)</f>
        <v>MEDIDORES</v>
      </c>
      <c r="N7727" s="44" t="str">
        <f>+VLOOKUP(FACTURACION[[#This Row],[REFERENCIA]],CODINV,5,FALSE)</f>
        <v>HONEYWELL</v>
      </c>
      <c r="O7727" s="3">
        <v>3</v>
      </c>
      <c r="P7727" s="31">
        <v>10672736.640000001</v>
      </c>
      <c r="Q7727" s="48">
        <f>+FACTURACION[[#This Row],[CANTIDAD]]*FACTURACION[[#This Row],[VR UNITARIO]]/1000</f>
        <v>32018.209920000001</v>
      </c>
      <c r="R7727" s="44" t="str">
        <f>+VLOOKUP(FACTURACION[[#This Row],[NIT]],TABLACLIENTE,5,FALSE)</f>
        <v>NEIVA</v>
      </c>
    </row>
    <row r="7728" spans="3:18" ht="15">
      <c r="C7728" s="29">
        <v>2021</v>
      </c>
      <c r="D7728" s="30" t="s">
        <v>703</v>
      </c>
      <c r="E7728" s="30">
        <f>MONTH(FACTURACION[[#This Row],[MES]]&amp;1)</f>
        <v>10</v>
      </c>
      <c r="F7728" s="223">
        <f>DATE(FACTURACION[[#This Row],[AÑO]],FACTURACION[[#This Row],[Mes numero]],1)</f>
        <v>44470</v>
      </c>
      <c r="G7728" s="155" t="s">
        <v>6142</v>
      </c>
      <c r="H7728" s="2">
        <v>830065383</v>
      </c>
      <c r="I7728" s="44" t="str">
        <f>+VLOOKUP(FACTURACION[[#This Row],[NIT]],TABLACLIENTE,2,FALSE)</f>
        <v>ALKENOS LTDA</v>
      </c>
      <c r="J7728" s="3" t="s">
        <v>198</v>
      </c>
      <c r="K7728" s="44" t="str">
        <f>+VLOOKUP(FACTURACION[[#This Row],[REFERENCIA]],CODINV,2,FALSE)</f>
        <v>REG. 1813C-HC C. 1 1/4" R: 6-15" O: 1/2</v>
      </c>
      <c r="L7728" s="44" t="str">
        <f>IF(VLOOKUP(FACTURACION[[#This Row],[REFERENCIA]],CODINV,3,FALSE)=0,"",VLOOKUP(FACTURACION[[#This Row],[REFERENCIA]],CODINV,3,FALSE))</f>
        <v/>
      </c>
      <c r="M7728" s="44" t="str">
        <f>+VLOOKUP(FACTURACION[[#This Row],[REFERENCIA]],CODINV,4,FALSE)</f>
        <v>REGULADORES</v>
      </c>
      <c r="N7728" s="44" t="str">
        <f>+VLOOKUP(FACTURACION[[#This Row],[REFERENCIA]],CODINV,5,FALSE)</f>
        <v>HONEYWELL</v>
      </c>
      <c r="O7728" s="3">
        <v>1</v>
      </c>
      <c r="P7728" s="31">
        <v>206008.4</v>
      </c>
      <c r="Q7728" s="48">
        <f>+FACTURACION[[#This Row],[CANTIDAD]]*FACTURACION[[#This Row],[VR UNITARIO]]/1000</f>
        <v>206.00839999999999</v>
      </c>
      <c r="R7728" s="44" t="str">
        <f>+VLOOKUP(FACTURACION[[#This Row],[NIT]],TABLACLIENTE,5,FALSE)</f>
        <v>BOGOTÁ D.C.</v>
      </c>
    </row>
    <row r="7729" spans="3:18" ht="15">
      <c r="C7729" s="29">
        <v>2021</v>
      </c>
      <c r="D7729" s="30" t="s">
        <v>703</v>
      </c>
      <c r="E7729" s="30">
        <f>MONTH(FACTURACION[[#This Row],[MES]]&amp;1)</f>
        <v>10</v>
      </c>
      <c r="F7729" s="223">
        <f>DATE(FACTURACION[[#This Row],[AÑO]],FACTURACION[[#This Row],[Mes numero]],1)</f>
        <v>44470</v>
      </c>
      <c r="G7729" s="155" t="s">
        <v>6143</v>
      </c>
      <c r="H7729" s="99">
        <v>100729636</v>
      </c>
      <c r="I7729" s="44" t="str">
        <f>+VLOOKUP(FACTURACION[[#This Row],[NIT]],TABLACLIENTE,2,FALSE)</f>
        <v>NARIÑO MONTAYA NITAY</v>
      </c>
      <c r="J7729" s="3" t="s">
        <v>5575</v>
      </c>
      <c r="K7729" s="44" t="str">
        <f>+VLOOKUP(FACTURACION[[#This Row],[REFERENCIA]],CODINV,2,FALSE)</f>
        <v>IMPELLERM BRONCE</v>
      </c>
      <c r="L7729" s="44" t="str">
        <f>IF(VLOOKUP(FACTURACION[[#This Row],[REFERENCIA]],CODINV,3,FALSE)=0,"",VLOOKUP(FACTURACION[[#This Row],[REFERENCIA]],CODINV,3,FALSE))</f>
        <v/>
      </c>
      <c r="M7729" s="44" t="str">
        <f>+VLOOKUP(FACTURACION[[#This Row],[REFERENCIA]],CODINV,4,FALSE)</f>
        <v>REPUESTOS Y ACCESORIOS</v>
      </c>
      <c r="N7729" s="44" t="str">
        <f>+VLOOKUP(FACTURACION[[#This Row],[REFERENCIA]],CODINV,5,FALSE)</f>
        <v>CORKEN</v>
      </c>
      <c r="O7729" s="3">
        <v>1</v>
      </c>
      <c r="P7729" s="31">
        <v>725500</v>
      </c>
      <c r="Q7729" s="48">
        <f>+FACTURACION[[#This Row],[CANTIDAD]]*FACTURACION[[#This Row],[VR UNITARIO]]/1000</f>
        <v>725.5</v>
      </c>
      <c r="R7729" s="44" t="str">
        <f>+VLOOKUP(FACTURACION[[#This Row],[NIT]],TABLACLIENTE,5,FALSE)</f>
        <v>SOACHA</v>
      </c>
    </row>
    <row r="7730" spans="3:18" ht="15">
      <c r="C7730" s="29">
        <v>2021</v>
      </c>
      <c r="D7730" s="30" t="s">
        <v>703</v>
      </c>
      <c r="E7730" s="30">
        <f>MONTH(FACTURACION[[#This Row],[MES]]&amp;1)</f>
        <v>10</v>
      </c>
      <c r="F7730" s="223">
        <f>DATE(FACTURACION[[#This Row],[AÑO]],FACTURACION[[#This Row],[Mes numero]],1)</f>
        <v>44470</v>
      </c>
      <c r="G7730" s="155" t="s">
        <v>6143</v>
      </c>
      <c r="H7730" s="99">
        <v>100729636</v>
      </c>
      <c r="I7730" s="44" t="str">
        <f>+VLOOKUP(FACTURACION[[#This Row],[NIT]],TABLACLIENTE,2,FALSE)</f>
        <v>NARIÑO MONTAYA NITAY</v>
      </c>
      <c r="J7730" s="3" t="s">
        <v>5407</v>
      </c>
      <c r="K7730" s="44" t="str">
        <f>+VLOOKUP(FACTURACION[[#This Row],[REFERENCIA]],CODINV,2,FALSE)</f>
        <v>SEAL ASSY BUNA</v>
      </c>
      <c r="L7730" s="44" t="str">
        <f>IF(VLOOKUP(FACTURACION[[#This Row],[REFERENCIA]],CODINV,3,FALSE)=0,"",VLOOKUP(FACTURACION[[#This Row],[REFERENCIA]],CODINV,3,FALSE))</f>
        <v/>
      </c>
      <c r="M7730" s="44" t="str">
        <f>+VLOOKUP(FACTURACION[[#This Row],[REFERENCIA]],CODINV,4,FALSE)</f>
        <v>REPUESTOS Y ACCESORIOS</v>
      </c>
      <c r="N7730" s="44" t="str">
        <f>+VLOOKUP(FACTURACION[[#This Row],[REFERENCIA]],CODINV,5,FALSE)</f>
        <v>CORKEN</v>
      </c>
      <c r="O7730" s="3">
        <v>1</v>
      </c>
      <c r="P7730" s="31">
        <v>853400</v>
      </c>
      <c r="Q7730" s="48">
        <f>+FACTURACION[[#This Row],[CANTIDAD]]*FACTURACION[[#This Row],[VR UNITARIO]]/1000</f>
        <v>853.4</v>
      </c>
      <c r="R7730" s="44" t="str">
        <f>+VLOOKUP(FACTURACION[[#This Row],[NIT]],TABLACLIENTE,5,FALSE)</f>
        <v>SOACHA</v>
      </c>
    </row>
    <row r="7731" spans="3:18" ht="15">
      <c r="C7731" s="29">
        <v>2021</v>
      </c>
      <c r="D7731" s="30" t="s">
        <v>703</v>
      </c>
      <c r="E7731" s="30">
        <f>MONTH(FACTURACION[[#This Row],[MES]]&amp;1)</f>
        <v>10</v>
      </c>
      <c r="F7731" s="223">
        <f>DATE(FACTURACION[[#This Row],[AÑO]],FACTURACION[[#This Row],[Mes numero]],1)</f>
        <v>44470</v>
      </c>
      <c r="G7731" s="155" t="s">
        <v>6144</v>
      </c>
      <c r="H7731" s="2">
        <v>890101691</v>
      </c>
      <c r="I7731" s="44" t="str">
        <f>+VLOOKUP(FACTURACION[[#This Row],[NIT]],TABLACLIENTE,2,FALSE)</f>
        <v>GASES DEL CARIBE S.A.E.S.P. (GASCARIBE S.A E.S.P.)</v>
      </c>
      <c r="J7731" s="3" t="s">
        <v>23</v>
      </c>
      <c r="K7731" s="44" t="str">
        <f>+VLOOKUP(FACTURACION[[#This Row],[REFERENCIA]],CODINV,2,FALSE)</f>
        <v>MEDIDOR AL-800 C:1 1/2" MAOP 20 PSIG CON CONECTORES</v>
      </c>
      <c r="L7731" s="44" t="str">
        <f>IF(VLOOKUP(FACTURACION[[#This Row],[REFERENCIA]],CODINV,3,FALSE)=0,"",VLOOKUP(FACTURACION[[#This Row],[REFERENCIA]],CODINV,3,FALSE))</f>
        <v/>
      </c>
      <c r="M7731" s="44" t="str">
        <f>+VLOOKUP(FACTURACION[[#This Row],[REFERENCIA]],CODINV,4,FALSE)</f>
        <v>MEDIDORES</v>
      </c>
      <c r="N7731" s="44" t="str">
        <f>+VLOOKUP(FACTURACION[[#This Row],[REFERENCIA]],CODINV,5,FALSE)</f>
        <v>HONEYWELL</v>
      </c>
      <c r="O7731" s="3">
        <v>1</v>
      </c>
      <c r="P7731" s="31">
        <v>2422347</v>
      </c>
      <c r="Q7731" s="48">
        <f>+FACTURACION[[#This Row],[CANTIDAD]]*FACTURACION[[#This Row],[VR UNITARIO]]/1000</f>
        <v>2422.3470000000002</v>
      </c>
      <c r="R7731" s="44" t="str">
        <f>+VLOOKUP(FACTURACION[[#This Row],[NIT]],TABLACLIENTE,5,FALSE)</f>
        <v>BARRANQUILLA</v>
      </c>
    </row>
    <row r="7732" spans="3:18" ht="15">
      <c r="C7732" s="29">
        <v>2021</v>
      </c>
      <c r="D7732" s="30" t="s">
        <v>703</v>
      </c>
      <c r="E7732" s="30">
        <f>MONTH(FACTURACION[[#This Row],[MES]]&amp;1)</f>
        <v>10</v>
      </c>
      <c r="F7732" s="223">
        <f>DATE(FACTURACION[[#This Row],[AÑO]],FACTURACION[[#This Row],[Mes numero]],1)</f>
        <v>44470</v>
      </c>
      <c r="G7732" s="155" t="s">
        <v>6145</v>
      </c>
      <c r="H7732" s="2">
        <v>890101691</v>
      </c>
      <c r="I7732" s="44" t="str">
        <f>+VLOOKUP(FACTURACION[[#This Row],[NIT]],TABLACLIENTE,2,FALSE)</f>
        <v>GASES DEL CARIBE S.A.E.S.P. (GASCARIBE S.A E.S.P.)</v>
      </c>
      <c r="J7732" s="3" t="s">
        <v>102</v>
      </c>
      <c r="K7732" s="44" t="str">
        <f>+VLOOKUP(FACTURACION[[#This Row],[REFERENCIA]],CODINV,2,FALSE)</f>
        <v>MEDIDOR ROTATIVO G 250</v>
      </c>
      <c r="L7732" s="44" t="str">
        <f>IF(VLOOKUP(FACTURACION[[#This Row],[REFERENCIA]],CODINV,3,FALSE)=0,"",VLOOKUP(FACTURACION[[#This Row],[REFERENCIA]],CODINV,3,FALSE))</f>
        <v/>
      </c>
      <c r="M7732" s="44" t="str">
        <f>+VLOOKUP(FACTURACION[[#This Row],[REFERENCIA]],CODINV,4,FALSE)</f>
        <v>MEDIDORES</v>
      </c>
      <c r="N7732" s="44" t="str">
        <f>+VLOOKUP(FACTURACION[[#This Row],[REFERENCIA]],CODINV,5,FALSE)</f>
        <v>HONEYWELL</v>
      </c>
      <c r="O7732" s="3">
        <v>1</v>
      </c>
      <c r="P7732" s="31">
        <v>9172202</v>
      </c>
      <c r="Q7732" s="48">
        <f>+FACTURACION[[#This Row],[CANTIDAD]]*FACTURACION[[#This Row],[VR UNITARIO]]/1000</f>
        <v>9172.2019999999993</v>
      </c>
      <c r="R7732" s="44" t="str">
        <f>+VLOOKUP(FACTURACION[[#This Row],[NIT]],TABLACLIENTE,5,FALSE)</f>
        <v>BARRANQUILLA</v>
      </c>
    </row>
    <row r="7733" spans="3:18" ht="15">
      <c r="C7733" s="29">
        <v>2021</v>
      </c>
      <c r="D7733" s="30" t="s">
        <v>703</v>
      </c>
      <c r="E7733" s="30">
        <f>MONTH(FACTURACION[[#This Row],[MES]]&amp;1)</f>
        <v>10</v>
      </c>
      <c r="F7733" s="223">
        <f>DATE(FACTURACION[[#This Row],[AÑO]],FACTURACION[[#This Row],[Mes numero]],1)</f>
        <v>44470</v>
      </c>
      <c r="G7733" s="155" t="s">
        <v>6146</v>
      </c>
      <c r="H7733" s="2">
        <v>890101691</v>
      </c>
      <c r="I7733" s="44" t="str">
        <f>+VLOOKUP(FACTURACION[[#This Row],[NIT]],TABLACLIENTE,2,FALSE)</f>
        <v>GASES DEL CARIBE S.A.E.S.P. (GASCARIBE S.A E.S.P.)</v>
      </c>
      <c r="J7733" s="3" t="s">
        <v>109</v>
      </c>
      <c r="K7733" s="44" t="str">
        <f>+VLOOKUP(FACTURACION[[#This Row],[REFERENCIA]],CODINV,2,FALSE)</f>
        <v>REG. 1883 CPB2 C: 1 1/4" O: 1/2 R: STD</v>
      </c>
      <c r="L7733" s="44" t="str">
        <f>IF(VLOOKUP(FACTURACION[[#This Row],[REFERENCIA]],CODINV,3,FALSE)=0,"",VLOOKUP(FACTURACION[[#This Row],[REFERENCIA]],CODINV,3,FALSE))</f>
        <v/>
      </c>
      <c r="M7733" s="44" t="str">
        <f>+VLOOKUP(FACTURACION[[#This Row],[REFERENCIA]],CODINV,4,FALSE)</f>
        <v>REGULADORES</v>
      </c>
      <c r="N7733" s="44" t="str">
        <f>+VLOOKUP(FACTURACION[[#This Row],[REFERENCIA]],CODINV,5,FALSE)</f>
        <v>HONEYWELL</v>
      </c>
      <c r="O7733" s="3">
        <v>15</v>
      </c>
      <c r="P7733" s="31">
        <v>1217270</v>
      </c>
      <c r="Q7733" s="48">
        <f>+FACTURACION[[#This Row],[CANTIDAD]]*FACTURACION[[#This Row],[VR UNITARIO]]/1000</f>
        <v>18259.05</v>
      </c>
      <c r="R7733" s="44" t="str">
        <f>+VLOOKUP(FACTURACION[[#This Row],[NIT]],TABLACLIENTE,5,FALSE)</f>
        <v>BARRANQUILLA</v>
      </c>
    </row>
    <row r="7734" spans="3:18" ht="15">
      <c r="C7734" s="29">
        <v>2021</v>
      </c>
      <c r="D7734" s="30" t="s">
        <v>703</v>
      </c>
      <c r="E7734" s="30">
        <f>MONTH(FACTURACION[[#This Row],[MES]]&amp;1)</f>
        <v>10</v>
      </c>
      <c r="F7734" s="223">
        <f>DATE(FACTURACION[[#This Row],[AÑO]],FACTURACION[[#This Row],[Mes numero]],1)</f>
        <v>44470</v>
      </c>
      <c r="G7734" s="155" t="s">
        <v>6147</v>
      </c>
      <c r="H7734" s="2">
        <v>800218682</v>
      </c>
      <c r="I7734" s="44" t="str">
        <f>+VLOOKUP(FACTURACION[[#This Row],[NIT]],TABLACLIENTE,2,FALSE)</f>
        <v>GASES DEL CUSIANA S.A E.S.P. (CUSIANAGAS S.A E.S.P)</v>
      </c>
      <c r="J7734" s="3" t="s">
        <v>20</v>
      </c>
      <c r="K7734" s="44" t="str">
        <f>+VLOOKUP(FACTURACION[[#This Row],[REFERENCIA]],CODINV,2,FALSE)</f>
        <v xml:space="preserve">MEDIDOR AC-250 C: 3/4" CON CONECTORES </v>
      </c>
      <c r="L7734" s="44" t="str">
        <f>IF(VLOOKUP(FACTURACION[[#This Row],[REFERENCIA]],CODINV,3,FALSE)=0,"",VLOOKUP(FACTURACION[[#This Row],[REFERENCIA]],CODINV,3,FALSE))</f>
        <v/>
      </c>
      <c r="M7734" s="44" t="str">
        <f>+VLOOKUP(FACTURACION[[#This Row],[REFERENCIA]],CODINV,4,FALSE)</f>
        <v>MEDIDORES</v>
      </c>
      <c r="N7734" s="44" t="str">
        <f>+VLOOKUP(FACTURACION[[#This Row],[REFERENCIA]],CODINV,5,FALSE)</f>
        <v>HONEYWELL</v>
      </c>
      <c r="O7734" s="3">
        <v>4</v>
      </c>
      <c r="P7734" s="31">
        <v>448130.2</v>
      </c>
      <c r="Q7734" s="48">
        <f>+FACTURACION[[#This Row],[CANTIDAD]]*FACTURACION[[#This Row],[VR UNITARIO]]/1000</f>
        <v>1792.5208</v>
      </c>
      <c r="R7734" s="44" t="str">
        <f>+VLOOKUP(FACTURACION[[#This Row],[NIT]],TABLACLIENTE,5,FALSE)</f>
        <v>YOPAL</v>
      </c>
    </row>
    <row r="7735" spans="3:18" ht="15">
      <c r="C7735" s="29">
        <v>2021</v>
      </c>
      <c r="D7735" s="30" t="s">
        <v>703</v>
      </c>
      <c r="E7735" s="30">
        <f>MONTH(FACTURACION[[#This Row],[MES]]&amp;1)</f>
        <v>10</v>
      </c>
      <c r="F7735" s="223">
        <f>DATE(FACTURACION[[#This Row],[AÑO]],FACTURACION[[#This Row],[Mes numero]],1)</f>
        <v>44470</v>
      </c>
      <c r="G7735" s="155" t="s">
        <v>6148</v>
      </c>
      <c r="H7735" s="2">
        <v>822001073</v>
      </c>
      <c r="I7735" s="44" t="str">
        <f>+VLOOKUP(FACTURACION[[#This Row],[NIT]],TABLACLIENTE,2,FALSE)</f>
        <v>MADIGAS INGENIEROS S.A. E.S.P.</v>
      </c>
      <c r="J7735" s="3" t="s">
        <v>20</v>
      </c>
      <c r="K7735" s="44" t="str">
        <f>+VLOOKUP(FACTURACION[[#This Row],[REFERENCIA]],CODINV,2,FALSE)</f>
        <v xml:space="preserve">MEDIDOR AC-250 C: 3/4" CON CONECTORES </v>
      </c>
      <c r="L7735" s="44" t="str">
        <f>IF(VLOOKUP(FACTURACION[[#This Row],[REFERENCIA]],CODINV,3,FALSE)=0,"",VLOOKUP(FACTURACION[[#This Row],[REFERENCIA]],CODINV,3,FALSE))</f>
        <v/>
      </c>
      <c r="M7735" s="44" t="str">
        <f>+VLOOKUP(FACTURACION[[#This Row],[REFERENCIA]],CODINV,4,FALSE)</f>
        <v>MEDIDORES</v>
      </c>
      <c r="N7735" s="44" t="str">
        <f>+VLOOKUP(FACTURACION[[#This Row],[REFERENCIA]],CODINV,5,FALSE)</f>
        <v>HONEYWELL</v>
      </c>
      <c r="O7735" s="3">
        <v>1</v>
      </c>
      <c r="P7735" s="31">
        <v>455212</v>
      </c>
      <c r="Q7735" s="48">
        <f>+FACTURACION[[#This Row],[CANTIDAD]]*FACTURACION[[#This Row],[VR UNITARIO]]/1000</f>
        <v>455.21199999999999</v>
      </c>
      <c r="R7735" s="44" t="str">
        <f>+VLOOKUP(FACTURACION[[#This Row],[NIT]],TABLACLIENTE,5,FALSE)</f>
        <v>ACACIAS</v>
      </c>
    </row>
    <row r="7736" spans="3:18" ht="15">
      <c r="C7736" s="29">
        <v>2021</v>
      </c>
      <c r="D7736" s="30" t="s">
        <v>703</v>
      </c>
      <c r="E7736" s="30">
        <f>MONTH(FACTURACION[[#This Row],[MES]]&amp;1)</f>
        <v>10</v>
      </c>
      <c r="F7736" s="223">
        <f>DATE(FACTURACION[[#This Row],[AÑO]],FACTURACION[[#This Row],[Mes numero]],1)</f>
        <v>44470</v>
      </c>
      <c r="G7736" s="155" t="s">
        <v>6149</v>
      </c>
      <c r="H7736" s="25">
        <v>802024135</v>
      </c>
      <c r="I7736" s="44" t="str">
        <f>+VLOOKUP(FACTURACION[[#This Row],[NIT]],TABLACLIENTE,2,FALSE)</f>
        <v>LAUNDRYMATIC Y TRANSPORTES S.A.S</v>
      </c>
      <c r="J7736" s="3" t="s">
        <v>6</v>
      </c>
      <c r="K7736" s="44" t="str">
        <f>+VLOOKUP(FACTURACION[[#This Row],[REFERENCIA]],CODINV,2,FALSE)</f>
        <v>REG.1813C C:3/4" R:6-15" O:1/2</v>
      </c>
      <c r="L7736" s="44" t="str">
        <f>IF(VLOOKUP(FACTURACION[[#This Row],[REFERENCIA]],CODINV,3,FALSE)=0,"",VLOOKUP(FACTURACION[[#This Row],[REFERENCIA]],CODINV,3,FALSE))</f>
        <v/>
      </c>
      <c r="M7736" s="44" t="str">
        <f>+VLOOKUP(FACTURACION[[#This Row],[REFERENCIA]],CODINV,4,FALSE)</f>
        <v>REGULADORES</v>
      </c>
      <c r="N7736" s="44" t="str">
        <f>+VLOOKUP(FACTURACION[[#This Row],[REFERENCIA]],CODINV,5,FALSE)</f>
        <v>HONEYWELL</v>
      </c>
      <c r="O7736" s="3">
        <v>1</v>
      </c>
      <c r="P7736" s="31">
        <v>195000</v>
      </c>
      <c r="Q7736" s="48">
        <f>+FACTURACION[[#This Row],[CANTIDAD]]*FACTURACION[[#This Row],[VR UNITARIO]]/1000</f>
        <v>195</v>
      </c>
      <c r="R7736" s="44" t="str">
        <f>+VLOOKUP(FACTURACION[[#This Row],[NIT]],TABLACLIENTE,5,FALSE)</f>
        <v>BARRANQUILLA</v>
      </c>
    </row>
    <row r="7737" spans="3:18" ht="15">
      <c r="C7737" s="29">
        <v>2021</v>
      </c>
      <c r="D7737" s="30" t="s">
        <v>703</v>
      </c>
      <c r="E7737" s="30">
        <f>MONTH(FACTURACION[[#This Row],[MES]]&amp;1)</f>
        <v>10</v>
      </c>
      <c r="F7737" s="223">
        <f>DATE(FACTURACION[[#This Row],[AÑO]],FACTURACION[[#This Row],[Mes numero]],1)</f>
        <v>44470</v>
      </c>
      <c r="G7737" s="155" t="s">
        <v>6149</v>
      </c>
      <c r="H7737" s="25">
        <v>802024135</v>
      </c>
      <c r="I7737" s="44" t="str">
        <f>+VLOOKUP(FACTURACION[[#This Row],[NIT]],TABLACLIENTE,2,FALSE)</f>
        <v>LAUNDRYMATIC Y TRANSPORTES S.A.S</v>
      </c>
      <c r="J7737" s="3" t="s">
        <v>1</v>
      </c>
      <c r="K7737" s="44" t="str">
        <f>+VLOOKUP(FACTURACION[[#This Row],[REFERENCIA]],CODINV,2,FALSE)</f>
        <v>RES 12-28" W.C. BLANCO</v>
      </c>
      <c r="L7737" s="44" t="str">
        <f>IF(VLOOKUP(FACTURACION[[#This Row],[REFERENCIA]],CODINV,3,FALSE)=0,"",VLOOKUP(FACTURACION[[#This Row],[REFERENCIA]],CODINV,3,FALSE))</f>
        <v>70017P060</v>
      </c>
      <c r="M7737" s="44" t="str">
        <f>+VLOOKUP(FACTURACION[[#This Row],[REFERENCIA]],CODINV,4,FALSE)</f>
        <v>REPUESTOS Y ACCESORIOS</v>
      </c>
      <c r="N7737" s="44" t="str">
        <f>+VLOOKUP(FACTURACION[[#This Row],[REFERENCIA]],CODINV,5,FALSE)</f>
        <v>HONEYWELL</v>
      </c>
      <c r="O7737" s="3">
        <v>1</v>
      </c>
      <c r="P7737" s="31">
        <v>20000</v>
      </c>
      <c r="Q7737" s="48">
        <f>+FACTURACION[[#This Row],[CANTIDAD]]*FACTURACION[[#This Row],[VR UNITARIO]]/1000</f>
        <v>20</v>
      </c>
      <c r="R7737" s="44" t="str">
        <f>+VLOOKUP(FACTURACION[[#This Row],[NIT]],TABLACLIENTE,5,FALSE)</f>
        <v>BARRANQUILLA</v>
      </c>
    </row>
    <row r="7738" spans="3:18" ht="15">
      <c r="C7738" s="29">
        <v>2021</v>
      </c>
      <c r="D7738" s="30" t="s">
        <v>703</v>
      </c>
      <c r="E7738" s="30">
        <f>MONTH(FACTURACION[[#This Row],[MES]]&amp;1)</f>
        <v>10</v>
      </c>
      <c r="F7738" s="223">
        <f>DATE(FACTURACION[[#This Row],[AÑO]],FACTURACION[[#This Row],[Mes numero]],1)</f>
        <v>44470</v>
      </c>
      <c r="G7738" s="155" t="s">
        <v>6150</v>
      </c>
      <c r="H7738" s="2">
        <v>800021272</v>
      </c>
      <c r="I7738" s="44" t="str">
        <f>+VLOOKUP(FACTURACION[[#This Row],[NIT]],TABLACLIENTE,2,FALSE)</f>
        <v>GASES DEL LLANO S.A. E.S.P (LLANOGAS S.A. E.S.P.)</v>
      </c>
      <c r="J7738" s="3" t="s">
        <v>21</v>
      </c>
      <c r="K7738" s="44" t="str">
        <f>+VLOOKUP(FACTURACION[[#This Row],[REFERENCIA]],CODINV,2,FALSE)</f>
        <v>MEDIDOR AC-630 C:1 1/4" MAOP 25PSIG CON CONECTORES</v>
      </c>
      <c r="L7738" s="44" t="str">
        <f>IF(VLOOKUP(FACTURACION[[#This Row],[REFERENCIA]],CODINV,3,FALSE)=0,"",VLOOKUP(FACTURACION[[#This Row],[REFERENCIA]],CODINV,3,FALSE))</f>
        <v/>
      </c>
      <c r="M7738" s="44" t="str">
        <f>+VLOOKUP(FACTURACION[[#This Row],[REFERENCIA]],CODINV,4,FALSE)</f>
        <v>MEDIDORES</v>
      </c>
      <c r="N7738" s="44" t="str">
        <f>+VLOOKUP(FACTURACION[[#This Row],[REFERENCIA]],CODINV,5,FALSE)</f>
        <v>HONEYWELL</v>
      </c>
      <c r="O7738" s="3">
        <v>3</v>
      </c>
      <c r="P7738" s="31">
        <v>2324227</v>
      </c>
      <c r="Q7738" s="48">
        <f>+FACTURACION[[#This Row],[CANTIDAD]]*FACTURACION[[#This Row],[VR UNITARIO]]/1000</f>
        <v>6972.6809999999996</v>
      </c>
      <c r="R7738" s="44" t="str">
        <f>+VLOOKUP(FACTURACION[[#This Row],[NIT]],TABLACLIENTE,5,FALSE)</f>
        <v>VILLAVICENCIO</v>
      </c>
    </row>
    <row r="7739" spans="3:18" ht="15">
      <c r="C7739" s="29">
        <v>2021</v>
      </c>
      <c r="D7739" s="30" t="s">
        <v>703</v>
      </c>
      <c r="E7739" s="30">
        <f>MONTH(FACTURACION[[#This Row],[MES]]&amp;1)</f>
        <v>10</v>
      </c>
      <c r="F7739" s="223">
        <f>DATE(FACTURACION[[#This Row],[AÑO]],FACTURACION[[#This Row],[Mes numero]],1)</f>
        <v>44470</v>
      </c>
      <c r="G7739" s="155" t="s">
        <v>6151</v>
      </c>
      <c r="H7739" s="2">
        <v>890101691</v>
      </c>
      <c r="I7739" s="44" t="str">
        <f>+VLOOKUP(FACTURACION[[#This Row],[NIT]],TABLACLIENTE,2,FALSE)</f>
        <v>GASES DEL CARIBE S.A.E.S.P. (GASCARIBE S.A E.S.P.)</v>
      </c>
      <c r="J7739" s="3" t="s">
        <v>23</v>
      </c>
      <c r="K7739" s="44" t="str">
        <f>+VLOOKUP(FACTURACION[[#This Row],[REFERENCIA]],CODINV,2,FALSE)</f>
        <v>MEDIDOR AL-800 C:1 1/2" MAOP 20 PSIG CON CONECTORES</v>
      </c>
      <c r="L7739" s="44" t="str">
        <f>IF(VLOOKUP(FACTURACION[[#This Row],[REFERENCIA]],CODINV,3,FALSE)=0,"",VLOOKUP(FACTURACION[[#This Row],[REFERENCIA]],CODINV,3,FALSE))</f>
        <v/>
      </c>
      <c r="M7739" s="44" t="str">
        <f>+VLOOKUP(FACTURACION[[#This Row],[REFERENCIA]],CODINV,4,FALSE)</f>
        <v>MEDIDORES</v>
      </c>
      <c r="N7739" s="44" t="str">
        <f>+VLOOKUP(FACTURACION[[#This Row],[REFERENCIA]],CODINV,5,FALSE)</f>
        <v>HONEYWELL</v>
      </c>
      <c r="O7739" s="3">
        <v>2</v>
      </c>
      <c r="P7739" s="31">
        <v>2433427.92</v>
      </c>
      <c r="Q7739" s="48">
        <f>+FACTURACION[[#This Row],[CANTIDAD]]*FACTURACION[[#This Row],[VR UNITARIO]]/1000</f>
        <v>4866.8558400000002</v>
      </c>
      <c r="R7739" s="44" t="str">
        <f>+VLOOKUP(FACTURACION[[#This Row],[NIT]],TABLACLIENTE,5,FALSE)</f>
        <v>BARRANQUILLA</v>
      </c>
    </row>
    <row r="7740" spans="3:18" ht="15">
      <c r="C7740" s="29">
        <v>2021</v>
      </c>
      <c r="D7740" s="30" t="s">
        <v>703</v>
      </c>
      <c r="E7740" s="30">
        <f>MONTH(FACTURACION[[#This Row],[MES]]&amp;1)</f>
        <v>10</v>
      </c>
      <c r="F7740" s="223">
        <f>DATE(FACTURACION[[#This Row],[AÑO]],FACTURACION[[#This Row],[Mes numero]],1)</f>
        <v>44470</v>
      </c>
      <c r="G7740" s="155" t="s">
        <v>6152</v>
      </c>
      <c r="H7740" s="2">
        <v>830109199</v>
      </c>
      <c r="I7740" s="44" t="str">
        <f>+VLOOKUP(FACTURACION[[#This Row],[NIT]],TABLACLIENTE,2,FALSE)</f>
        <v>ENGINEERING CO (ENGECO LIMITADA)</v>
      </c>
      <c r="J7740" s="3" t="s">
        <v>198</v>
      </c>
      <c r="K7740" s="44" t="str">
        <f>+VLOOKUP(FACTURACION[[#This Row],[REFERENCIA]],CODINV,2,FALSE)</f>
        <v>REG. 1813C-HC C. 1 1/4" R: 6-15" O: 1/2</v>
      </c>
      <c r="L7740" s="44" t="str">
        <f>IF(VLOOKUP(FACTURACION[[#This Row],[REFERENCIA]],CODINV,3,FALSE)=0,"",VLOOKUP(FACTURACION[[#This Row],[REFERENCIA]],CODINV,3,FALSE))</f>
        <v/>
      </c>
      <c r="M7740" s="44" t="str">
        <f>+VLOOKUP(FACTURACION[[#This Row],[REFERENCIA]],CODINV,4,FALSE)</f>
        <v>REGULADORES</v>
      </c>
      <c r="N7740" s="44" t="str">
        <f>+VLOOKUP(FACTURACION[[#This Row],[REFERENCIA]],CODINV,5,FALSE)</f>
        <v>HONEYWELL</v>
      </c>
      <c r="O7740" s="3">
        <v>1</v>
      </c>
      <c r="P7740" s="31">
        <v>203403.5</v>
      </c>
      <c r="Q7740" s="48">
        <f>+FACTURACION[[#This Row],[CANTIDAD]]*FACTURACION[[#This Row],[VR UNITARIO]]/1000</f>
        <v>203.40350000000001</v>
      </c>
      <c r="R7740" s="44" t="str">
        <f>+VLOOKUP(FACTURACION[[#This Row],[NIT]],TABLACLIENTE,5,FALSE)</f>
        <v>BOGOTÁ D.C.</v>
      </c>
    </row>
    <row r="7741" spans="3:18" ht="15">
      <c r="C7741" s="29">
        <v>2021</v>
      </c>
      <c r="D7741" s="30" t="s">
        <v>703</v>
      </c>
      <c r="E7741" s="30">
        <f>MONTH(FACTURACION[[#This Row],[MES]]&amp;1)</f>
        <v>10</v>
      </c>
      <c r="F7741" s="223">
        <f>DATE(FACTURACION[[#This Row],[AÑO]],FACTURACION[[#This Row],[Mes numero]],1)</f>
        <v>44470</v>
      </c>
      <c r="G7741" s="155" t="s">
        <v>6152</v>
      </c>
      <c r="H7741" s="2">
        <v>830109199</v>
      </c>
      <c r="I7741" s="44" t="str">
        <f>+VLOOKUP(FACTURACION[[#This Row],[NIT]],TABLACLIENTE,2,FALSE)</f>
        <v>ENGINEERING CO (ENGECO LIMITADA)</v>
      </c>
      <c r="J7741" s="3" t="s">
        <v>295</v>
      </c>
      <c r="K7741" s="44" t="str">
        <f>+VLOOKUP(FACTURACION[[#This Row],[REFERENCIA]],CODINV,2,FALSE)</f>
        <v>RES 5.5-8.5" W.C. AMARILLO</v>
      </c>
      <c r="L7741" s="44" t="str">
        <f>IF(VLOOKUP(FACTURACION[[#This Row],[REFERENCIA]],CODINV,3,FALSE)=0,"",VLOOKUP(FACTURACION[[#This Row],[REFERENCIA]],CODINV,3,FALSE))</f>
        <v>70017P084</v>
      </c>
      <c r="M7741" s="44" t="str">
        <f>+VLOOKUP(FACTURACION[[#This Row],[REFERENCIA]],CODINV,4,FALSE)</f>
        <v>REPUESTOS Y ACCESORIOS</v>
      </c>
      <c r="N7741" s="44" t="str">
        <f>+VLOOKUP(FACTURACION[[#This Row],[REFERENCIA]],CODINV,5,FALSE)</f>
        <v>HONEYWELL</v>
      </c>
      <c r="O7741" s="3">
        <v>1</v>
      </c>
      <c r="P7741" s="31">
        <v>23403.5</v>
      </c>
      <c r="Q7741" s="48">
        <f>+FACTURACION[[#This Row],[CANTIDAD]]*FACTURACION[[#This Row],[VR UNITARIO]]/1000</f>
        <v>23.403500000000001</v>
      </c>
      <c r="R7741" s="44" t="str">
        <f>+VLOOKUP(FACTURACION[[#This Row],[NIT]],TABLACLIENTE,5,FALSE)</f>
        <v>BOGOTÁ D.C.</v>
      </c>
    </row>
    <row r="7742" spans="3:18" ht="15">
      <c r="C7742" s="29">
        <v>2021</v>
      </c>
      <c r="D7742" s="30" t="s">
        <v>703</v>
      </c>
      <c r="E7742" s="30">
        <f>MONTH(FACTURACION[[#This Row],[MES]]&amp;1)</f>
        <v>10</v>
      </c>
      <c r="F7742" s="223">
        <f>DATE(FACTURACION[[#This Row],[AÑO]],FACTURACION[[#This Row],[Mes numero]],1)</f>
        <v>44470</v>
      </c>
      <c r="G7742" s="155" t="s">
        <v>6153</v>
      </c>
      <c r="H7742" s="99">
        <v>900100978</v>
      </c>
      <c r="I7742" s="44" t="str">
        <f>+VLOOKUP(FACTURACION[[#This Row],[NIT]],TABLACLIENTE,2,FALSE)</f>
        <v>CENKAP COLOMBIA S.A.S.</v>
      </c>
      <c r="J7742" s="3" t="s">
        <v>313</v>
      </c>
      <c r="K7742" s="44" t="str">
        <f>+VLOOKUP(FACTURACION[[#This Row],[REFERENCIA]],CODINV,2,FALSE)</f>
        <v>DIP TUB 72"</v>
      </c>
      <c r="L7742" s="44" t="str">
        <f>IF(VLOOKUP(FACTURACION[[#This Row],[REFERENCIA]],CODINV,3,FALSE)=0,"",VLOOKUP(FACTURACION[[#This Row],[REFERENCIA]],CODINV,3,FALSE))</f>
        <v>A9091M72</v>
      </c>
      <c r="M7742" s="44" t="str">
        <f>+VLOOKUP(FACTURACION[[#This Row],[REFERENCIA]],CODINV,4,FALSE)</f>
        <v>REPUESTOS Y ACCESORIOS</v>
      </c>
      <c r="N7742" s="44" t="str">
        <f>+VLOOKUP(FACTURACION[[#This Row],[REFERENCIA]],CODINV,5,FALSE)</f>
        <v>REGO</v>
      </c>
      <c r="O7742" s="3">
        <v>1</v>
      </c>
      <c r="P7742" s="31">
        <v>298000</v>
      </c>
      <c r="Q7742" s="48">
        <f>+FACTURACION[[#This Row],[CANTIDAD]]*FACTURACION[[#This Row],[VR UNITARIO]]/1000</f>
        <v>298</v>
      </c>
      <c r="R7742" s="44" t="str">
        <f>+VLOOKUP(FACTURACION[[#This Row],[NIT]],TABLACLIENTE,5,FALSE)</f>
        <v>FACATATIVÁ</v>
      </c>
    </row>
    <row r="7743" spans="3:18" ht="15">
      <c r="C7743" s="29">
        <v>2021</v>
      </c>
      <c r="D7743" s="30" t="s">
        <v>703</v>
      </c>
      <c r="E7743" s="30">
        <f>MONTH(FACTURACION[[#This Row],[MES]]&amp;1)</f>
        <v>10</v>
      </c>
      <c r="F7743" s="223">
        <f>DATE(FACTURACION[[#This Row],[AÑO]],FACTURACION[[#This Row],[Mes numero]],1)</f>
        <v>44470</v>
      </c>
      <c r="G7743" s="155" t="s">
        <v>6154</v>
      </c>
      <c r="H7743" s="25">
        <v>891101577</v>
      </c>
      <c r="I7743" s="44" t="str">
        <f>+VLOOKUP(FACTURACION[[#This Row],[NIT]],TABLACLIENTE,2,FALSE)</f>
        <v>ALCANOS DE COLOMBIA S.A. E.S.P</v>
      </c>
      <c r="J7743" s="3" t="s">
        <v>61</v>
      </c>
      <c r="K7743" s="44" t="str">
        <f>+VLOOKUP(FACTURACION[[#This Row],[REFERENCIA]],CODINV,2,FALSE)</f>
        <v>MANGA 2" S300 H7</v>
      </c>
      <c r="L7743" s="44" t="str">
        <f>IF(VLOOKUP(FACTURACION[[#This Row],[REFERENCIA]],CODINV,3,FALSE)=0,"",VLOOKUP(FACTURACION[[#This Row],[REFERENCIA]],CODINV,3,FALSE))</f>
        <v>73404P002</v>
      </c>
      <c r="M7743" s="44" t="str">
        <f>+VLOOKUP(FACTURACION[[#This Row],[REFERENCIA]],CODINV,4,FALSE)</f>
        <v>MANGAS</v>
      </c>
      <c r="N7743" s="44" t="str">
        <f>+VLOOKUP(FACTURACION[[#This Row],[REFERENCIA]],CODINV,5,FALSE)</f>
        <v>HONEYWELL</v>
      </c>
      <c r="O7743" s="3">
        <v>60</v>
      </c>
      <c r="P7743" s="31">
        <v>653044.92999999993</v>
      </c>
      <c r="Q7743" s="48">
        <f>+FACTURACION[[#This Row],[CANTIDAD]]*FACTURACION[[#This Row],[VR UNITARIO]]/1000</f>
        <v>39182.695799999994</v>
      </c>
      <c r="R7743" s="44" t="str">
        <f>+VLOOKUP(FACTURACION[[#This Row],[NIT]],TABLACLIENTE,5,FALSE)</f>
        <v>NEIVA</v>
      </c>
    </row>
    <row r="7744" spans="3:18" ht="15">
      <c r="C7744" s="29">
        <v>2021</v>
      </c>
      <c r="D7744" s="30" t="s">
        <v>703</v>
      </c>
      <c r="E7744" s="30">
        <f>MONTH(FACTURACION[[#This Row],[MES]]&amp;1)</f>
        <v>10</v>
      </c>
      <c r="F7744" s="223">
        <f>DATE(FACTURACION[[#This Row],[AÑO]],FACTURACION[[#This Row],[Mes numero]],1)</f>
        <v>44470</v>
      </c>
      <c r="G7744" s="155" t="s">
        <v>6155</v>
      </c>
      <c r="H7744" s="25">
        <v>891101577</v>
      </c>
      <c r="I7744" s="44" t="str">
        <f>+VLOOKUP(FACTURACION[[#This Row],[NIT]],TABLACLIENTE,2,FALSE)</f>
        <v>ALCANOS DE COLOMBIA S.A. E.S.P</v>
      </c>
      <c r="J7744" s="3" t="s">
        <v>61</v>
      </c>
      <c r="K7744" s="44" t="str">
        <f>+VLOOKUP(FACTURACION[[#This Row],[REFERENCIA]],CODINV,2,FALSE)</f>
        <v>MANGA 2" S300 H7</v>
      </c>
      <c r="L7744" s="44" t="str">
        <f>IF(VLOOKUP(FACTURACION[[#This Row],[REFERENCIA]],CODINV,3,FALSE)=0,"",VLOOKUP(FACTURACION[[#This Row],[REFERENCIA]],CODINV,3,FALSE))</f>
        <v>73404P002</v>
      </c>
      <c r="M7744" s="44" t="str">
        <f>+VLOOKUP(FACTURACION[[#This Row],[REFERENCIA]],CODINV,4,FALSE)</f>
        <v>MANGAS</v>
      </c>
      <c r="N7744" s="44" t="str">
        <f>+VLOOKUP(FACTURACION[[#This Row],[REFERENCIA]],CODINV,5,FALSE)</f>
        <v>HONEYWELL</v>
      </c>
      <c r="O7744" s="3">
        <v>44</v>
      </c>
      <c r="P7744" s="31">
        <v>653044.92318181822</v>
      </c>
      <c r="Q7744" s="48">
        <f>+FACTURACION[[#This Row],[CANTIDAD]]*FACTURACION[[#This Row],[VR UNITARIO]]/1000</f>
        <v>28733.976620000001</v>
      </c>
      <c r="R7744" s="44" t="str">
        <f>+VLOOKUP(FACTURACION[[#This Row],[NIT]],TABLACLIENTE,5,FALSE)</f>
        <v>NEIVA</v>
      </c>
    </row>
    <row r="7745" spans="3:18" ht="15">
      <c r="C7745" s="29">
        <v>2021</v>
      </c>
      <c r="D7745" s="30" t="s">
        <v>703</v>
      </c>
      <c r="E7745" s="30">
        <f>MONTH(FACTURACION[[#This Row],[MES]]&amp;1)</f>
        <v>10</v>
      </c>
      <c r="F7745" s="223">
        <f>DATE(FACTURACION[[#This Row],[AÑO]],FACTURACION[[#This Row],[Mes numero]],1)</f>
        <v>44470</v>
      </c>
      <c r="G7745" s="155" t="s">
        <v>6156</v>
      </c>
      <c r="H7745" s="25">
        <v>891101577</v>
      </c>
      <c r="I7745" s="44" t="str">
        <f>+VLOOKUP(FACTURACION[[#This Row],[NIT]],TABLACLIENTE,2,FALSE)</f>
        <v>ALCANOS DE COLOMBIA S.A. E.S.P</v>
      </c>
      <c r="J7745" s="3" t="s">
        <v>61</v>
      </c>
      <c r="K7745" s="44" t="str">
        <f>+VLOOKUP(FACTURACION[[#This Row],[REFERENCIA]],CODINV,2,FALSE)</f>
        <v>MANGA 2" S300 H7</v>
      </c>
      <c r="L7745" s="44" t="str">
        <f>IF(VLOOKUP(FACTURACION[[#This Row],[REFERENCIA]],CODINV,3,FALSE)=0,"",VLOOKUP(FACTURACION[[#This Row],[REFERENCIA]],CODINV,3,FALSE))</f>
        <v>73404P002</v>
      </c>
      <c r="M7745" s="44" t="str">
        <f>+VLOOKUP(FACTURACION[[#This Row],[REFERENCIA]],CODINV,4,FALSE)</f>
        <v>MANGAS</v>
      </c>
      <c r="N7745" s="44" t="str">
        <f>+VLOOKUP(FACTURACION[[#This Row],[REFERENCIA]],CODINV,5,FALSE)</f>
        <v>HONEYWELL</v>
      </c>
      <c r="O7745" s="3">
        <v>12</v>
      </c>
      <c r="P7745" s="31">
        <v>653044.93000000005</v>
      </c>
      <c r="Q7745" s="48">
        <f>+FACTURACION[[#This Row],[CANTIDAD]]*FACTURACION[[#This Row],[VR UNITARIO]]/1000</f>
        <v>7836.5391600000003</v>
      </c>
      <c r="R7745" s="44" t="str">
        <f>+VLOOKUP(FACTURACION[[#This Row],[NIT]],TABLACLIENTE,5,FALSE)</f>
        <v>NEIVA</v>
      </c>
    </row>
    <row r="7746" spans="3:18" ht="15">
      <c r="C7746" s="29">
        <v>2021</v>
      </c>
      <c r="D7746" s="30" t="s">
        <v>703</v>
      </c>
      <c r="E7746" s="30">
        <f>MONTH(FACTURACION[[#This Row],[MES]]&amp;1)</f>
        <v>10</v>
      </c>
      <c r="F7746" s="223">
        <f>DATE(FACTURACION[[#This Row],[AÑO]],FACTURACION[[#This Row],[Mes numero]],1)</f>
        <v>44470</v>
      </c>
      <c r="G7746" s="155" t="s">
        <v>6157</v>
      </c>
      <c r="H7746" s="25">
        <v>891101577</v>
      </c>
      <c r="I7746" s="44" t="str">
        <f>+VLOOKUP(FACTURACION[[#This Row],[NIT]],TABLACLIENTE,2,FALSE)</f>
        <v>ALCANOS DE COLOMBIA S.A. E.S.P</v>
      </c>
      <c r="J7746" s="3" t="s">
        <v>61</v>
      </c>
      <c r="K7746" s="44" t="str">
        <f>+VLOOKUP(FACTURACION[[#This Row],[REFERENCIA]],CODINV,2,FALSE)</f>
        <v>MANGA 2" S300 H7</v>
      </c>
      <c r="L7746" s="44" t="str">
        <f>IF(VLOOKUP(FACTURACION[[#This Row],[REFERENCIA]],CODINV,3,FALSE)=0,"",VLOOKUP(FACTURACION[[#This Row],[REFERENCIA]],CODINV,3,FALSE))</f>
        <v>73404P002</v>
      </c>
      <c r="M7746" s="44" t="str">
        <f>+VLOOKUP(FACTURACION[[#This Row],[REFERENCIA]],CODINV,4,FALSE)</f>
        <v>MANGAS</v>
      </c>
      <c r="N7746" s="44" t="str">
        <f>+VLOOKUP(FACTURACION[[#This Row],[REFERENCIA]],CODINV,5,FALSE)</f>
        <v>HONEYWELL</v>
      </c>
      <c r="O7746" s="3">
        <v>16</v>
      </c>
      <c r="P7746" s="31">
        <v>653044.93000000005</v>
      </c>
      <c r="Q7746" s="48">
        <f>+FACTURACION[[#This Row],[CANTIDAD]]*FACTURACION[[#This Row],[VR UNITARIO]]/1000</f>
        <v>10448.71888</v>
      </c>
      <c r="R7746" s="44" t="str">
        <f>+VLOOKUP(FACTURACION[[#This Row],[NIT]],TABLACLIENTE,5,FALSE)</f>
        <v>NEIVA</v>
      </c>
    </row>
    <row r="7747" spans="3:18" ht="15">
      <c r="C7747" s="29">
        <v>2021</v>
      </c>
      <c r="D7747" s="30" t="s">
        <v>703</v>
      </c>
      <c r="E7747" s="30">
        <f>MONTH(FACTURACION[[#This Row],[MES]]&amp;1)</f>
        <v>10</v>
      </c>
      <c r="F7747" s="223">
        <f>DATE(FACTURACION[[#This Row],[AÑO]],FACTURACION[[#This Row],[Mes numero]],1)</f>
        <v>44470</v>
      </c>
      <c r="G7747" s="155" t="s">
        <v>6158</v>
      </c>
      <c r="H7747" s="25">
        <v>891101577</v>
      </c>
      <c r="I7747" s="44" t="str">
        <f>+VLOOKUP(FACTURACION[[#This Row],[NIT]],TABLACLIENTE,2,FALSE)</f>
        <v>ALCANOS DE COLOMBIA S.A. E.S.P</v>
      </c>
      <c r="J7747" s="3" t="s">
        <v>61</v>
      </c>
      <c r="K7747" s="44" t="str">
        <f>+VLOOKUP(FACTURACION[[#This Row],[REFERENCIA]],CODINV,2,FALSE)</f>
        <v>MANGA 2" S300 H7</v>
      </c>
      <c r="L7747" s="44" t="str">
        <f>IF(VLOOKUP(FACTURACION[[#This Row],[REFERENCIA]],CODINV,3,FALSE)=0,"",VLOOKUP(FACTURACION[[#This Row],[REFERENCIA]],CODINV,3,FALSE))</f>
        <v>73404P002</v>
      </c>
      <c r="M7747" s="44" t="str">
        <f>+VLOOKUP(FACTURACION[[#This Row],[REFERENCIA]],CODINV,4,FALSE)</f>
        <v>MANGAS</v>
      </c>
      <c r="N7747" s="44" t="str">
        <f>+VLOOKUP(FACTURACION[[#This Row],[REFERENCIA]],CODINV,5,FALSE)</f>
        <v>HONEYWELL</v>
      </c>
      <c r="O7747" s="3">
        <v>19</v>
      </c>
      <c r="P7747" s="31">
        <v>653044.93000000005</v>
      </c>
      <c r="Q7747" s="48">
        <f>+FACTURACION[[#This Row],[CANTIDAD]]*FACTURACION[[#This Row],[VR UNITARIO]]/1000</f>
        <v>12407.853670000002</v>
      </c>
      <c r="R7747" s="44" t="str">
        <f>+VLOOKUP(FACTURACION[[#This Row],[NIT]],TABLACLIENTE,5,FALSE)</f>
        <v>NEIVA</v>
      </c>
    </row>
    <row r="7748" spans="3:18" ht="15">
      <c r="C7748" s="29">
        <v>2021</v>
      </c>
      <c r="D7748" s="30" t="s">
        <v>703</v>
      </c>
      <c r="E7748" s="30">
        <f>MONTH(FACTURACION[[#This Row],[MES]]&amp;1)</f>
        <v>10</v>
      </c>
      <c r="F7748" s="223">
        <f>DATE(FACTURACION[[#This Row],[AÑO]],FACTURACION[[#This Row],[Mes numero]],1)</f>
        <v>44470</v>
      </c>
      <c r="G7748" s="155" t="s">
        <v>6158</v>
      </c>
      <c r="H7748" s="25">
        <v>891101577</v>
      </c>
      <c r="I7748" s="44" t="str">
        <f>+VLOOKUP(FACTURACION[[#This Row],[NIT]],TABLACLIENTE,2,FALSE)</f>
        <v>ALCANOS DE COLOMBIA S.A. E.S.P</v>
      </c>
      <c r="J7748" s="3" t="s">
        <v>569</v>
      </c>
      <c r="K7748" s="44" t="str">
        <f>+VLOOKUP(FACTURACION[[#This Row],[REFERENCIA]],CODINV,2,FALSE)</f>
        <v>MANGA 2" S600 H7</v>
      </c>
      <c r="L7748" s="44" t="str">
        <f>IF(VLOOKUP(FACTURACION[[#This Row],[REFERENCIA]],CODINV,3,FALSE)=0,"",VLOOKUP(FACTURACION[[#This Row],[REFERENCIA]],CODINV,3,FALSE))</f>
        <v>73677P001</v>
      </c>
      <c r="M7748" s="44" t="str">
        <f>+VLOOKUP(FACTURACION[[#This Row],[REFERENCIA]],CODINV,4,FALSE)</f>
        <v>MANGAS</v>
      </c>
      <c r="N7748" s="44" t="str">
        <f>+VLOOKUP(FACTURACION[[#This Row],[REFERENCIA]],CODINV,5,FALSE)</f>
        <v>HONEYWELL</v>
      </c>
      <c r="O7748" s="3">
        <v>10</v>
      </c>
      <c r="P7748" s="31">
        <v>1005666.66</v>
      </c>
      <c r="Q7748" s="48">
        <f>+FACTURACION[[#This Row],[CANTIDAD]]*FACTURACION[[#This Row],[VR UNITARIO]]/1000</f>
        <v>10056.6666</v>
      </c>
      <c r="R7748" s="44" t="str">
        <f>+VLOOKUP(FACTURACION[[#This Row],[NIT]],TABLACLIENTE,5,FALSE)</f>
        <v>NEIVA</v>
      </c>
    </row>
    <row r="7749" spans="3:18" ht="15">
      <c r="C7749" s="29">
        <v>2021</v>
      </c>
      <c r="D7749" s="30" t="s">
        <v>703</v>
      </c>
      <c r="E7749" s="30">
        <f>MONTH(FACTURACION[[#This Row],[MES]]&amp;1)</f>
        <v>10</v>
      </c>
      <c r="F7749" s="223">
        <f>DATE(FACTURACION[[#This Row],[AÑO]],FACTURACION[[#This Row],[Mes numero]],1)</f>
        <v>44470</v>
      </c>
      <c r="G7749" s="155" t="s">
        <v>6159</v>
      </c>
      <c r="H7749" s="25">
        <v>891101577</v>
      </c>
      <c r="I7749" s="44" t="str">
        <f>+VLOOKUP(FACTURACION[[#This Row],[NIT]],TABLACLIENTE,2,FALSE)</f>
        <v>ALCANOS DE COLOMBIA S.A. E.S.P</v>
      </c>
      <c r="J7749" s="3" t="s">
        <v>61</v>
      </c>
      <c r="K7749" s="44" t="str">
        <f>+VLOOKUP(FACTURACION[[#This Row],[REFERENCIA]],CODINV,2,FALSE)</f>
        <v>MANGA 2" S300 H7</v>
      </c>
      <c r="L7749" s="44" t="str">
        <f>IF(VLOOKUP(FACTURACION[[#This Row],[REFERENCIA]],CODINV,3,FALSE)=0,"",VLOOKUP(FACTURACION[[#This Row],[REFERENCIA]],CODINV,3,FALSE))</f>
        <v>73404P002</v>
      </c>
      <c r="M7749" s="44" t="str">
        <f>+VLOOKUP(FACTURACION[[#This Row],[REFERENCIA]],CODINV,4,FALSE)</f>
        <v>MANGAS</v>
      </c>
      <c r="N7749" s="44" t="str">
        <f>+VLOOKUP(FACTURACION[[#This Row],[REFERENCIA]],CODINV,5,FALSE)</f>
        <v>HONEYWELL</v>
      </c>
      <c r="O7749" s="3">
        <v>3</v>
      </c>
      <c r="P7749" s="31">
        <v>653044.93000000005</v>
      </c>
      <c r="Q7749" s="48">
        <f>+FACTURACION[[#This Row],[CANTIDAD]]*FACTURACION[[#This Row],[VR UNITARIO]]/1000</f>
        <v>1959.1347900000001</v>
      </c>
      <c r="R7749" s="44" t="str">
        <f>+VLOOKUP(FACTURACION[[#This Row],[NIT]],TABLACLIENTE,5,FALSE)</f>
        <v>NEIVA</v>
      </c>
    </row>
    <row r="7750" spans="3:18" ht="15">
      <c r="C7750" s="29">
        <v>2021</v>
      </c>
      <c r="D7750" s="30" t="s">
        <v>703</v>
      </c>
      <c r="E7750" s="30">
        <f>MONTH(FACTURACION[[#This Row],[MES]]&amp;1)</f>
        <v>10</v>
      </c>
      <c r="F7750" s="223">
        <f>DATE(FACTURACION[[#This Row],[AÑO]],FACTURACION[[#This Row],[Mes numero]],1)</f>
        <v>44470</v>
      </c>
      <c r="G7750" s="155" t="s">
        <v>6160</v>
      </c>
      <c r="H7750" s="2">
        <v>890501073</v>
      </c>
      <c r="I7750" s="44" t="str">
        <f>+VLOOKUP(FACTURACION[[#This Row],[NIT]],TABLACLIENTE,2,FALSE)</f>
        <v>COMERCIAL INDUSTRIAL NACIONAL S.A. CINSA</v>
      </c>
      <c r="J7750" s="3" t="s">
        <v>319</v>
      </c>
      <c r="K7750" s="44" t="str">
        <f>+VLOOKUP(FACTURACION[[#This Row],[REFERENCIA]],CODINV,2,FALSE)</f>
        <v>DIP TUBE ROTOGAGE 36"</v>
      </c>
      <c r="L7750" s="44" t="str">
        <f>IF(VLOOKUP(FACTURACION[[#This Row],[REFERENCIA]],CODINV,3,FALSE)=0,"",VLOOKUP(FACTURACION[[#This Row],[REFERENCIA]],CODINV,3,FALSE))</f>
        <v>A9091-M36</v>
      </c>
      <c r="M7750" s="44" t="str">
        <f>+VLOOKUP(FACTURACION[[#This Row],[REFERENCIA]],CODINV,4,FALSE)</f>
        <v>REPUESTOS Y ACCESORIOS</v>
      </c>
      <c r="N7750" s="44" t="str">
        <f>+VLOOKUP(FACTURACION[[#This Row],[REFERENCIA]],CODINV,5,FALSE)</f>
        <v>REGO</v>
      </c>
      <c r="O7750" s="3">
        <v>2</v>
      </c>
      <c r="P7750" s="31">
        <v>128727.44</v>
      </c>
      <c r="Q7750" s="48">
        <f>+FACTURACION[[#This Row],[CANTIDAD]]*FACTURACION[[#This Row],[VR UNITARIO]]/1000</f>
        <v>257.45488</v>
      </c>
      <c r="R7750" s="44" t="str">
        <f>+VLOOKUP(FACTURACION[[#This Row],[NIT]],TABLACLIENTE,5,FALSE)</f>
        <v>CUCUTA</v>
      </c>
    </row>
    <row r="7751" spans="3:18" ht="15">
      <c r="C7751" s="29">
        <v>2021</v>
      </c>
      <c r="D7751" s="30" t="s">
        <v>703</v>
      </c>
      <c r="E7751" s="30">
        <f>MONTH(FACTURACION[[#This Row],[MES]]&amp;1)</f>
        <v>10</v>
      </c>
      <c r="F7751" s="223">
        <f>DATE(FACTURACION[[#This Row],[AÑO]],FACTURACION[[#This Row],[Mes numero]],1)</f>
        <v>44470</v>
      </c>
      <c r="G7751" s="155" t="s">
        <v>6160</v>
      </c>
      <c r="H7751" s="2">
        <v>890501073</v>
      </c>
      <c r="I7751" s="44" t="str">
        <f>+VLOOKUP(FACTURACION[[#This Row],[NIT]],TABLACLIENTE,2,FALSE)</f>
        <v>COMERCIAL INDUSTRIAL NACIONAL S.A. CINSA</v>
      </c>
      <c r="J7751" s="3" t="s">
        <v>69</v>
      </c>
      <c r="K7751" s="44" t="str">
        <f>+VLOOKUP(FACTURACION[[#This Row],[REFERENCIA]],CODINV,2,FALSE)</f>
        <v>DIP TUBE 48"</v>
      </c>
      <c r="L7751" s="44" t="str">
        <f>IF(VLOOKUP(FACTURACION[[#This Row],[REFERENCIA]],CODINV,3,FALSE)=0,"",VLOOKUP(FACTURACION[[#This Row],[REFERENCIA]],CODINV,3,FALSE))</f>
        <v/>
      </c>
      <c r="M7751" s="44" t="str">
        <f>+VLOOKUP(FACTURACION[[#This Row],[REFERENCIA]],CODINV,4,FALSE)</f>
        <v>REPUESTOS Y ACCESORIOS</v>
      </c>
      <c r="N7751" s="44" t="str">
        <f>+VLOOKUP(FACTURACION[[#This Row],[REFERENCIA]],CODINV,5,FALSE)</f>
        <v>REGO</v>
      </c>
      <c r="O7751" s="3">
        <v>1</v>
      </c>
      <c r="P7751" s="31">
        <v>211250.35</v>
      </c>
      <c r="Q7751" s="48">
        <f>+FACTURACION[[#This Row],[CANTIDAD]]*FACTURACION[[#This Row],[VR UNITARIO]]/1000</f>
        <v>211.25035</v>
      </c>
      <c r="R7751" s="44" t="str">
        <f>+VLOOKUP(FACTURACION[[#This Row],[NIT]],TABLACLIENTE,5,FALSE)</f>
        <v>CUCUTA</v>
      </c>
    </row>
    <row r="7752" spans="3:18" ht="15">
      <c r="C7752" s="29">
        <v>2021</v>
      </c>
      <c r="D7752" s="30" t="s">
        <v>703</v>
      </c>
      <c r="E7752" s="30">
        <f>MONTH(FACTURACION[[#This Row],[MES]]&amp;1)</f>
        <v>10</v>
      </c>
      <c r="F7752" s="223">
        <f>DATE(FACTURACION[[#This Row],[AÑO]],FACTURACION[[#This Row],[Mes numero]],1)</f>
        <v>44470</v>
      </c>
      <c r="G7752" s="155" t="s">
        <v>6161</v>
      </c>
      <c r="H7752" s="2">
        <v>890101691</v>
      </c>
      <c r="I7752" s="44" t="str">
        <f>+VLOOKUP(FACTURACION[[#This Row],[NIT]],TABLACLIENTE,2,FALSE)</f>
        <v>GASES DEL CARIBE S.A.E.S.P. (GASCARIBE S.A E.S.P.)</v>
      </c>
      <c r="J7752" s="3" t="s">
        <v>65</v>
      </c>
      <c r="K7752" s="44" t="str">
        <f>+VLOOKUP(FACTURACION[[#This Row],[REFERENCIA]],CODINV,2,FALSE)</f>
        <v>CONTROL LOOP ZSC-100 BM INSPIRATOR</v>
      </c>
      <c r="L7752" s="44" t="str">
        <f>IF(VLOOKUP(FACTURACION[[#This Row],[REFERENCIA]],CODINV,3,FALSE)=0,"",VLOOKUP(FACTURACION[[#This Row],[REFERENCIA]],CODINV,3,FALSE))</f>
        <v/>
      </c>
      <c r="M7752" s="44" t="str">
        <f>+VLOOKUP(FACTURACION[[#This Row],[REFERENCIA]],CODINV,4,FALSE)</f>
        <v>REGULADORES</v>
      </c>
      <c r="N7752" s="44" t="str">
        <f>+VLOOKUP(FACTURACION[[#This Row],[REFERENCIA]],CODINV,5,FALSE)</f>
        <v>HONEYWELL</v>
      </c>
      <c r="O7752" s="3">
        <v>2</v>
      </c>
      <c r="P7752" s="31">
        <v>3810296.14</v>
      </c>
      <c r="Q7752" s="48">
        <f>+FACTURACION[[#This Row],[CANTIDAD]]*FACTURACION[[#This Row],[VR UNITARIO]]/1000</f>
        <v>7620.5922799999998</v>
      </c>
      <c r="R7752" s="44" t="str">
        <f>+VLOOKUP(FACTURACION[[#This Row],[NIT]],TABLACLIENTE,5,FALSE)</f>
        <v>BARRANQUILLA</v>
      </c>
    </row>
    <row r="7753" spans="3:18" ht="15">
      <c r="C7753" s="29">
        <v>2021</v>
      </c>
      <c r="D7753" s="30" t="s">
        <v>703</v>
      </c>
      <c r="E7753" s="30">
        <f>MONTH(FACTURACION[[#This Row],[MES]]&amp;1)</f>
        <v>10</v>
      </c>
      <c r="F7753" s="223">
        <f>DATE(FACTURACION[[#This Row],[AÑO]],FACTURACION[[#This Row],[Mes numero]],1)</f>
        <v>44470</v>
      </c>
      <c r="G7753" s="155" t="s">
        <v>6161</v>
      </c>
      <c r="H7753" s="2">
        <v>890101691</v>
      </c>
      <c r="I7753" s="44" t="str">
        <f>+VLOOKUP(FACTURACION[[#This Row],[NIT]],TABLACLIENTE,2,FALSE)</f>
        <v>GASES DEL CARIBE S.A.E.S.P. (GASCARIBE S.A E.S.P.)</v>
      </c>
      <c r="J7753" s="3" t="s">
        <v>294</v>
      </c>
      <c r="K7753" s="44" t="str">
        <f>+VLOOKUP(FACTURACION[[#This Row],[REFERENCIA]],CODINV,2,FALSE)</f>
        <v>CONTROL LOOP Z320-100 BM INSPIRATOR</v>
      </c>
      <c r="L7753" s="44" t="str">
        <f>IF(VLOOKUP(FACTURACION[[#This Row],[REFERENCIA]],CODINV,3,FALSE)=0,"",VLOOKUP(FACTURACION[[#This Row],[REFERENCIA]],CODINV,3,FALSE))</f>
        <v/>
      </c>
      <c r="M7753" s="44" t="str">
        <f>+VLOOKUP(FACTURACION[[#This Row],[REFERENCIA]],CODINV,4,FALSE)</f>
        <v>REGULADORES</v>
      </c>
      <c r="N7753" s="44" t="str">
        <f>+VLOOKUP(FACTURACION[[#This Row],[REFERENCIA]],CODINV,5,FALSE)</f>
        <v>HONEYWELL</v>
      </c>
      <c r="O7753" s="3">
        <v>2</v>
      </c>
      <c r="P7753" s="31">
        <v>5328396.53</v>
      </c>
      <c r="Q7753" s="48">
        <f>+FACTURACION[[#This Row],[CANTIDAD]]*FACTURACION[[#This Row],[VR UNITARIO]]/1000</f>
        <v>10656.79306</v>
      </c>
      <c r="R7753" s="44" t="str">
        <f>+VLOOKUP(FACTURACION[[#This Row],[NIT]],TABLACLIENTE,5,FALSE)</f>
        <v>BARRANQUILLA</v>
      </c>
    </row>
    <row r="7754" spans="3:18" ht="15">
      <c r="C7754" s="29">
        <v>2021</v>
      </c>
      <c r="D7754" s="30" t="s">
        <v>703</v>
      </c>
      <c r="E7754" s="30">
        <f>MONTH(FACTURACION[[#This Row],[MES]]&amp;1)</f>
        <v>10</v>
      </c>
      <c r="F7754" s="223">
        <f>DATE(FACTURACION[[#This Row],[AÑO]],FACTURACION[[#This Row],[Mes numero]],1)</f>
        <v>44470</v>
      </c>
      <c r="G7754" s="155" t="s">
        <v>6161</v>
      </c>
      <c r="H7754" s="2">
        <v>890101691</v>
      </c>
      <c r="I7754" s="44" t="str">
        <f>+VLOOKUP(FACTURACION[[#This Row],[NIT]],TABLACLIENTE,2,FALSE)</f>
        <v>GASES DEL CARIBE S.A.E.S.P. (GASCARIBE S.A E.S.P.)</v>
      </c>
      <c r="J7754" s="3" t="s">
        <v>63</v>
      </c>
      <c r="K7754" s="44" t="str">
        <f>+VLOOKUP(FACTURACION[[#This Row],[REFERENCIA]],CODINV,2,FALSE)</f>
        <v>AFV 2" S300 FO</v>
      </c>
      <c r="L7754" s="44" t="str">
        <f>IF(VLOOKUP(FACTURACION[[#This Row],[REFERENCIA]],CODINV,3,FALSE)=0,"",VLOOKUP(FACTURACION[[#This Row],[REFERENCIA]],CODINV,3,FALSE))</f>
        <v/>
      </c>
      <c r="M7754" s="44" t="str">
        <f>+VLOOKUP(FACTURACION[[#This Row],[REFERENCIA]],CODINV,4,FALSE)</f>
        <v>REGULADORES</v>
      </c>
      <c r="N7754" s="44" t="str">
        <f>+VLOOKUP(FACTURACION[[#This Row],[REFERENCIA]],CODINV,5,FALSE)</f>
        <v>HONEYWELL</v>
      </c>
      <c r="O7754" s="3">
        <v>2</v>
      </c>
      <c r="P7754" s="31">
        <v>5715444.2199999997</v>
      </c>
      <c r="Q7754" s="48">
        <f>+FACTURACION[[#This Row],[CANTIDAD]]*FACTURACION[[#This Row],[VR UNITARIO]]/1000</f>
        <v>11430.888439999999</v>
      </c>
      <c r="R7754" s="44" t="str">
        <f>+VLOOKUP(FACTURACION[[#This Row],[NIT]],TABLACLIENTE,5,FALSE)</f>
        <v>BARRANQUILLA</v>
      </c>
    </row>
    <row r="7755" spans="3:18" ht="15">
      <c r="C7755" s="29">
        <v>2021</v>
      </c>
      <c r="D7755" s="30" t="s">
        <v>703</v>
      </c>
      <c r="E7755" s="30">
        <f>MONTH(FACTURACION[[#This Row],[MES]]&amp;1)</f>
        <v>10</v>
      </c>
      <c r="F7755" s="223">
        <f>DATE(FACTURACION[[#This Row],[AÑO]],FACTURACION[[#This Row],[Mes numero]],1)</f>
        <v>44470</v>
      </c>
      <c r="G7755" s="155" t="s">
        <v>6161</v>
      </c>
      <c r="H7755" s="2">
        <v>890101691</v>
      </c>
      <c r="I7755" s="44" t="str">
        <f>+VLOOKUP(FACTURACION[[#This Row],[NIT]],TABLACLIENTE,2,FALSE)</f>
        <v>GASES DEL CARIBE S.A.E.S.P. (GASCARIBE S.A E.S.P.)</v>
      </c>
      <c r="J7755" s="3" t="s">
        <v>66</v>
      </c>
      <c r="K7755" s="44" t="str">
        <f>+VLOOKUP(FACTURACION[[#This Row],[REFERENCIA]],CODINV,2,FALSE)</f>
        <v>AFV 2" S600 FO</v>
      </c>
      <c r="L7755" s="44" t="str">
        <f>IF(VLOOKUP(FACTURACION[[#This Row],[REFERENCIA]],CODINV,3,FALSE)=0,"",VLOOKUP(FACTURACION[[#This Row],[REFERENCIA]],CODINV,3,FALSE))</f>
        <v/>
      </c>
      <c r="M7755" s="44" t="str">
        <f>+VLOOKUP(FACTURACION[[#This Row],[REFERENCIA]],CODINV,4,FALSE)</f>
        <v>REGULADORES</v>
      </c>
      <c r="N7755" s="44" t="str">
        <f>+VLOOKUP(FACTURACION[[#This Row],[REFERENCIA]],CODINV,5,FALSE)</f>
        <v>HONEYWELL</v>
      </c>
      <c r="O7755" s="3">
        <v>2</v>
      </c>
      <c r="P7755" s="31">
        <v>7992594.79</v>
      </c>
      <c r="Q7755" s="48">
        <f>+FACTURACION[[#This Row],[CANTIDAD]]*FACTURACION[[#This Row],[VR UNITARIO]]/1000</f>
        <v>15985.18958</v>
      </c>
      <c r="R7755" s="44" t="str">
        <f>+VLOOKUP(FACTURACION[[#This Row],[NIT]],TABLACLIENTE,5,FALSE)</f>
        <v>BARRANQUILLA</v>
      </c>
    </row>
    <row r="7756" spans="3:18" ht="15">
      <c r="C7756" s="29">
        <v>2021</v>
      </c>
      <c r="D7756" s="30" t="s">
        <v>703</v>
      </c>
      <c r="E7756" s="30">
        <f>MONTH(FACTURACION[[#This Row],[MES]]&amp;1)</f>
        <v>10</v>
      </c>
      <c r="F7756" s="223">
        <f>DATE(FACTURACION[[#This Row],[AÑO]],FACTURACION[[#This Row],[Mes numero]],1)</f>
        <v>44470</v>
      </c>
      <c r="G7756" s="155" t="s">
        <v>6162</v>
      </c>
      <c r="H7756" s="2">
        <v>800021272</v>
      </c>
      <c r="I7756" s="44" t="str">
        <f>+VLOOKUP(FACTURACION[[#This Row],[NIT]],TABLACLIENTE,2,FALSE)</f>
        <v>GASES DEL LLANO S.A. E.S.P (LLANOGAS S.A. E.S.P.)</v>
      </c>
      <c r="J7756" s="3" t="s">
        <v>20</v>
      </c>
      <c r="K7756" s="44" t="str">
        <f>+VLOOKUP(FACTURACION[[#This Row],[REFERENCIA]],CODINV,2,FALSE)</f>
        <v xml:space="preserve">MEDIDOR AC-250 C: 3/4" CON CONECTORES </v>
      </c>
      <c r="L7756" s="44" t="str">
        <f>IF(VLOOKUP(FACTURACION[[#This Row],[REFERENCIA]],CODINV,3,FALSE)=0,"",VLOOKUP(FACTURACION[[#This Row],[REFERENCIA]],CODINV,3,FALSE))</f>
        <v/>
      </c>
      <c r="M7756" s="44" t="str">
        <f>+VLOOKUP(FACTURACION[[#This Row],[REFERENCIA]],CODINV,4,FALSE)</f>
        <v>MEDIDORES</v>
      </c>
      <c r="N7756" s="44" t="str">
        <f>+VLOOKUP(FACTURACION[[#This Row],[REFERENCIA]],CODINV,5,FALSE)</f>
        <v>HONEYWELL</v>
      </c>
      <c r="O7756" s="3">
        <v>50</v>
      </c>
      <c r="P7756" s="31">
        <v>448926.31</v>
      </c>
      <c r="Q7756" s="48">
        <f>+FACTURACION[[#This Row],[CANTIDAD]]*FACTURACION[[#This Row],[VR UNITARIO]]/1000</f>
        <v>22446.315500000001</v>
      </c>
      <c r="R7756" s="44" t="str">
        <f>+VLOOKUP(FACTURACION[[#This Row],[NIT]],TABLACLIENTE,5,FALSE)</f>
        <v>VILLAVICENCIO</v>
      </c>
    </row>
    <row r="7757" spans="3:18" ht="15">
      <c r="C7757" s="29">
        <v>2021</v>
      </c>
      <c r="D7757" s="30" t="s">
        <v>703</v>
      </c>
      <c r="E7757" s="30">
        <f>MONTH(FACTURACION[[#This Row],[MES]]&amp;1)</f>
        <v>10</v>
      </c>
      <c r="F7757" s="223">
        <f>DATE(FACTURACION[[#This Row],[AÑO]],FACTURACION[[#This Row],[Mes numero]],1)</f>
        <v>44470</v>
      </c>
      <c r="G7757" s="155" t="s">
        <v>6163</v>
      </c>
      <c r="H7757" s="2">
        <v>890503900</v>
      </c>
      <c r="I7757" s="44" t="str">
        <f>+VLOOKUP(FACTURACION[[#This Row],[NIT]],TABLACLIENTE,2,FALSE)</f>
        <v>GASES DEL ORIENTE S.A. E.S.P.</v>
      </c>
      <c r="J7757" s="3" t="s">
        <v>908</v>
      </c>
      <c r="K7757" s="44" t="str">
        <f>+VLOOKUP(FACTURACION[[#This Row],[REFERENCIA]],CODINV,2,FALSE)</f>
        <v>REGULADOR 1804 PFM C:2" O:7/8 R:2-10</v>
      </c>
      <c r="L7757" s="44" t="str">
        <f>IF(VLOOKUP(FACTURACION[[#This Row],[REFERENCIA]],CODINV,3,FALSE)=0,"",VLOOKUP(FACTURACION[[#This Row],[REFERENCIA]],CODINV,3,FALSE))</f>
        <v/>
      </c>
      <c r="M7757" s="44" t="str">
        <f>+VLOOKUP(FACTURACION[[#This Row],[REFERENCIA]],CODINV,4,FALSE)</f>
        <v>REGULADORES</v>
      </c>
      <c r="N7757" s="44" t="str">
        <f>+VLOOKUP(FACTURACION[[#This Row],[REFERENCIA]],CODINV,5,FALSE)</f>
        <v>HONEYWELL</v>
      </c>
      <c r="O7757" s="3">
        <v>1</v>
      </c>
      <c r="P7757" s="31">
        <v>2678026</v>
      </c>
      <c r="Q7757" s="48">
        <f>+FACTURACION[[#This Row],[CANTIDAD]]*FACTURACION[[#This Row],[VR UNITARIO]]/1000</f>
        <v>2678.0259999999998</v>
      </c>
      <c r="R7757" s="44" t="str">
        <f>+VLOOKUP(FACTURACION[[#This Row],[NIT]],TABLACLIENTE,5,FALSE)</f>
        <v>CUCUTA</v>
      </c>
    </row>
    <row r="7758" spans="3:18" ht="15">
      <c r="C7758" s="29">
        <v>2021</v>
      </c>
      <c r="D7758" s="30" t="s">
        <v>703</v>
      </c>
      <c r="E7758" s="30">
        <f>MONTH(FACTURACION[[#This Row],[MES]]&amp;1)</f>
        <v>10</v>
      </c>
      <c r="F7758" s="223">
        <f>DATE(FACTURACION[[#This Row],[AÑO]],FACTURACION[[#This Row],[Mes numero]],1)</f>
        <v>44470</v>
      </c>
      <c r="G7758" s="155" t="s">
        <v>6164</v>
      </c>
      <c r="H7758" s="25">
        <v>891101577</v>
      </c>
      <c r="I7758" s="44" t="str">
        <f>+VLOOKUP(FACTURACION[[#This Row],[NIT]],TABLACLIENTE,2,FALSE)</f>
        <v>ALCANOS DE COLOMBIA S.A. E.S.P</v>
      </c>
      <c r="J7758" s="3" t="s">
        <v>23</v>
      </c>
      <c r="K7758" s="44" t="str">
        <f>+VLOOKUP(FACTURACION[[#This Row],[REFERENCIA]],CODINV,2,FALSE)</f>
        <v>MEDIDOR AL-800 C:1 1/2" MAOP 20 PSIG CON CONECTORES</v>
      </c>
      <c r="L7758" s="44" t="str">
        <f>IF(VLOOKUP(FACTURACION[[#This Row],[REFERENCIA]],CODINV,3,FALSE)=0,"",VLOOKUP(FACTURACION[[#This Row],[REFERENCIA]],CODINV,3,FALSE))</f>
        <v/>
      </c>
      <c r="M7758" s="44" t="str">
        <f>+VLOOKUP(FACTURACION[[#This Row],[REFERENCIA]],CODINV,4,FALSE)</f>
        <v>MEDIDORES</v>
      </c>
      <c r="N7758" s="44" t="str">
        <f>+VLOOKUP(FACTURACION[[#This Row],[REFERENCIA]],CODINV,5,FALSE)</f>
        <v>HONEYWELL</v>
      </c>
      <c r="O7758" s="3">
        <v>3</v>
      </c>
      <c r="P7758" s="31">
        <v>2263930.94</v>
      </c>
      <c r="Q7758" s="48">
        <f>+FACTURACION[[#This Row],[CANTIDAD]]*FACTURACION[[#This Row],[VR UNITARIO]]/1000</f>
        <v>6791.7928200000006</v>
      </c>
      <c r="R7758" s="44" t="str">
        <f>+VLOOKUP(FACTURACION[[#This Row],[NIT]],TABLACLIENTE,5,FALSE)</f>
        <v>NEIVA</v>
      </c>
    </row>
    <row r="7759" spans="3:18" ht="15">
      <c r="C7759" s="29">
        <v>2021</v>
      </c>
      <c r="D7759" s="30" t="s">
        <v>703</v>
      </c>
      <c r="E7759" s="30">
        <f>MONTH(FACTURACION[[#This Row],[MES]]&amp;1)</f>
        <v>10</v>
      </c>
      <c r="F7759" s="223">
        <f>DATE(FACTURACION[[#This Row],[AÑO]],FACTURACION[[#This Row],[Mes numero]],1)</f>
        <v>44470</v>
      </c>
      <c r="G7759" s="155" t="s">
        <v>6165</v>
      </c>
      <c r="H7759" s="25">
        <v>891101577</v>
      </c>
      <c r="I7759" s="44" t="str">
        <f>+VLOOKUP(FACTURACION[[#This Row],[NIT]],TABLACLIENTE,2,FALSE)</f>
        <v>ALCANOS DE COLOMBIA S.A. E.S.P</v>
      </c>
      <c r="J7759" s="3" t="s">
        <v>23</v>
      </c>
      <c r="K7759" s="44" t="str">
        <f>+VLOOKUP(FACTURACION[[#This Row],[REFERENCIA]],CODINV,2,FALSE)</f>
        <v>MEDIDOR AL-800 C:1 1/2" MAOP 20 PSIG CON CONECTORES</v>
      </c>
      <c r="L7759" s="44" t="str">
        <f>IF(VLOOKUP(FACTURACION[[#This Row],[REFERENCIA]],CODINV,3,FALSE)=0,"",VLOOKUP(FACTURACION[[#This Row],[REFERENCIA]],CODINV,3,FALSE))</f>
        <v/>
      </c>
      <c r="M7759" s="44" t="str">
        <f>+VLOOKUP(FACTURACION[[#This Row],[REFERENCIA]],CODINV,4,FALSE)</f>
        <v>MEDIDORES</v>
      </c>
      <c r="N7759" s="44" t="str">
        <f>+VLOOKUP(FACTURACION[[#This Row],[REFERENCIA]],CODINV,5,FALSE)</f>
        <v>HONEYWELL</v>
      </c>
      <c r="O7759" s="3">
        <v>1</v>
      </c>
      <c r="P7759" s="31">
        <v>2263930.94</v>
      </c>
      <c r="Q7759" s="48">
        <f>+FACTURACION[[#This Row],[CANTIDAD]]*FACTURACION[[#This Row],[VR UNITARIO]]/1000</f>
        <v>2263.9309399999997</v>
      </c>
      <c r="R7759" s="44" t="str">
        <f>+VLOOKUP(FACTURACION[[#This Row],[NIT]],TABLACLIENTE,5,FALSE)</f>
        <v>NEIVA</v>
      </c>
    </row>
    <row r="7760" spans="3:18" ht="15">
      <c r="C7760" s="29">
        <v>2021</v>
      </c>
      <c r="D7760" s="30" t="s">
        <v>703</v>
      </c>
      <c r="E7760" s="30">
        <f>MONTH(FACTURACION[[#This Row],[MES]]&amp;1)</f>
        <v>10</v>
      </c>
      <c r="F7760" s="223">
        <f>DATE(FACTURACION[[#This Row],[AÑO]],FACTURACION[[#This Row],[Mes numero]],1)</f>
        <v>44470</v>
      </c>
      <c r="G7760" s="155" t="s">
        <v>6166</v>
      </c>
      <c r="H7760" s="2">
        <v>890500726</v>
      </c>
      <c r="I7760" s="44" t="str">
        <f>+VLOOKUP(FACTURACION[[#This Row],[NIT]],TABLACLIENTE,2,FALSE)</f>
        <v>NORTESANTANDEREANA DE GAS S.A. E.S.P (NORGAS S.A. E.S.P.)</v>
      </c>
      <c r="J7760" s="3" t="s">
        <v>5407</v>
      </c>
      <c r="K7760" s="44" t="str">
        <f>+VLOOKUP(FACTURACION[[#This Row],[REFERENCIA]],CODINV,2,FALSE)</f>
        <v>SEAL ASSY BUNA</v>
      </c>
      <c r="L7760" s="44" t="str">
        <f>IF(VLOOKUP(FACTURACION[[#This Row],[REFERENCIA]],CODINV,3,FALSE)=0,"",VLOOKUP(FACTURACION[[#This Row],[REFERENCIA]],CODINV,3,FALSE))</f>
        <v/>
      </c>
      <c r="M7760" s="44" t="str">
        <f>+VLOOKUP(FACTURACION[[#This Row],[REFERENCIA]],CODINV,4,FALSE)</f>
        <v>REPUESTOS Y ACCESORIOS</v>
      </c>
      <c r="N7760" s="44" t="str">
        <f>+VLOOKUP(FACTURACION[[#This Row],[REFERENCIA]],CODINV,5,FALSE)</f>
        <v>CORKEN</v>
      </c>
      <c r="O7760" s="3">
        <v>1</v>
      </c>
      <c r="P7760" s="31">
        <v>853380</v>
      </c>
      <c r="Q7760" s="48">
        <f>+FACTURACION[[#This Row],[CANTIDAD]]*FACTURACION[[#This Row],[VR UNITARIO]]/1000</f>
        <v>853.38</v>
      </c>
      <c r="R7760" s="44" t="str">
        <f>+VLOOKUP(FACTURACION[[#This Row],[NIT]],TABLACLIENTE,5,FALSE)</f>
        <v>BUCARAMANGA</v>
      </c>
    </row>
    <row r="7761" spans="3:18" ht="15">
      <c r="C7761" s="29">
        <v>2021</v>
      </c>
      <c r="D7761" s="30" t="s">
        <v>703</v>
      </c>
      <c r="E7761" s="30">
        <f>MONTH(FACTURACION[[#This Row],[MES]]&amp;1)</f>
        <v>10</v>
      </c>
      <c r="F7761" s="223">
        <f>DATE(FACTURACION[[#This Row],[AÑO]],FACTURACION[[#This Row],[Mes numero]],1)</f>
        <v>44470</v>
      </c>
      <c r="G7761" s="155" t="s">
        <v>6166</v>
      </c>
      <c r="H7761" s="2">
        <v>890500726</v>
      </c>
      <c r="I7761" s="44" t="str">
        <f>+VLOOKUP(FACTURACION[[#This Row],[NIT]],TABLACLIENTE,2,FALSE)</f>
        <v>NORTESANTANDEREANA DE GAS S.A. E.S.P (NORGAS S.A. E.S.P.)</v>
      </c>
      <c r="J7761" s="3" t="s">
        <v>5575</v>
      </c>
      <c r="K7761" s="44" t="str">
        <f>+VLOOKUP(FACTURACION[[#This Row],[REFERENCIA]],CODINV,2,FALSE)</f>
        <v>IMPELLERM BRONCE</v>
      </c>
      <c r="L7761" s="44" t="str">
        <f>IF(VLOOKUP(FACTURACION[[#This Row],[REFERENCIA]],CODINV,3,FALSE)=0,"",VLOOKUP(FACTURACION[[#This Row],[REFERENCIA]],CODINV,3,FALSE))</f>
        <v/>
      </c>
      <c r="M7761" s="44" t="str">
        <f>+VLOOKUP(FACTURACION[[#This Row],[REFERENCIA]],CODINV,4,FALSE)</f>
        <v>REPUESTOS Y ACCESORIOS</v>
      </c>
      <c r="N7761" s="44" t="str">
        <f>+VLOOKUP(FACTURACION[[#This Row],[REFERENCIA]],CODINV,5,FALSE)</f>
        <v>CORKEN</v>
      </c>
      <c r="O7761" s="3">
        <v>1</v>
      </c>
      <c r="P7761" s="31">
        <v>725446</v>
      </c>
      <c r="Q7761" s="48">
        <f>+FACTURACION[[#This Row],[CANTIDAD]]*FACTURACION[[#This Row],[VR UNITARIO]]/1000</f>
        <v>725.44600000000003</v>
      </c>
      <c r="R7761" s="44" t="str">
        <f>+VLOOKUP(FACTURACION[[#This Row],[NIT]],TABLACLIENTE,5,FALSE)</f>
        <v>BUCARAMANGA</v>
      </c>
    </row>
    <row r="7762" spans="3:18" ht="15">
      <c r="C7762" s="29">
        <v>2021</v>
      </c>
      <c r="D7762" s="30" t="s">
        <v>703</v>
      </c>
      <c r="E7762" s="30">
        <f>MONTH(FACTURACION[[#This Row],[MES]]&amp;1)</f>
        <v>10</v>
      </c>
      <c r="F7762" s="223">
        <f>DATE(FACTURACION[[#This Row],[AÑO]],FACTURACION[[#This Row],[Mes numero]],1)</f>
        <v>44470</v>
      </c>
      <c r="G7762" s="155" t="s">
        <v>6167</v>
      </c>
      <c r="H7762" s="2">
        <v>900396759</v>
      </c>
      <c r="I7762" s="44" t="str">
        <f>+VLOOKUP(FACTURACION[[#This Row],[NIT]],TABLACLIENTE,2,FALSE)</f>
        <v>CHILCO DISTRIBUIDORA DE GAS Y ENERGIA S.A.S. E.S.P.</v>
      </c>
      <c r="J7762" s="3" t="s">
        <v>182</v>
      </c>
      <c r="K7762" s="44" t="str">
        <f>+VLOOKUP(FACTURACION[[#This Row],[REFERENCIA]],CODINV,2,FALSE)</f>
        <v>VALVULA DE EXCESO DE FLUJO 1 1/4"</v>
      </c>
      <c r="L7762" s="44" t="str">
        <f>IF(VLOOKUP(FACTURACION[[#This Row],[REFERENCIA]],CODINV,3,FALSE)=0,"",VLOOKUP(FACTURACION[[#This Row],[REFERENCIA]],CODINV,3,FALSE))</f>
        <v>A3282C</v>
      </c>
      <c r="M7762" s="44" t="str">
        <f>+VLOOKUP(FACTURACION[[#This Row],[REFERENCIA]],CODINV,4,FALSE)</f>
        <v>VÁLVULAS Y MULTIVÁLVULAS</v>
      </c>
      <c r="N7762" s="44" t="str">
        <f>+VLOOKUP(FACTURACION[[#This Row],[REFERENCIA]],CODINV,5,FALSE)</f>
        <v>REGO</v>
      </c>
      <c r="O7762" s="3">
        <v>0</v>
      </c>
      <c r="P7762" s="31">
        <v>185000</v>
      </c>
      <c r="Q7762" s="48">
        <f>+FACTURACION[[#This Row],[CANTIDAD]]*FACTURACION[[#This Row],[VR UNITARIO]]/1000</f>
        <v>0</v>
      </c>
      <c r="R7762" s="44" t="str">
        <f>+VLOOKUP(FACTURACION[[#This Row],[NIT]],TABLACLIENTE,5,FALSE)</f>
        <v>BOGOTÁ D.C.</v>
      </c>
    </row>
    <row r="7763" spans="3:18" ht="15">
      <c r="C7763" s="29">
        <v>2021</v>
      </c>
      <c r="D7763" s="30" t="s">
        <v>703</v>
      </c>
      <c r="E7763" s="30">
        <f>MONTH(FACTURACION[[#This Row],[MES]]&amp;1)</f>
        <v>10</v>
      </c>
      <c r="F7763" s="223">
        <f>DATE(FACTURACION[[#This Row],[AÑO]],FACTURACION[[#This Row],[Mes numero]],1)</f>
        <v>44470</v>
      </c>
      <c r="G7763" s="155" t="s">
        <v>6167</v>
      </c>
      <c r="H7763" s="2">
        <v>900396759</v>
      </c>
      <c r="I7763" s="44" t="str">
        <f>+VLOOKUP(FACTURACION[[#This Row],[NIT]],TABLACLIENTE,2,FALSE)</f>
        <v>CHILCO DISTRIBUIDORA DE GAS Y ENERGIA S.A.S. E.S.P.</v>
      </c>
      <c r="J7763" s="3" t="s">
        <v>271</v>
      </c>
      <c r="K7763" s="44" t="str">
        <f>+VLOOKUP(FACTURACION[[#This Row],[REFERENCIA]],CODINV,2,FALSE)</f>
        <v>FLOTADOR 41" 1 1/4" NPT TA210A</v>
      </c>
      <c r="L7763" s="44" t="str">
        <f>IF(VLOOKUP(FACTURACION[[#This Row],[REFERENCIA]],CODINV,3,FALSE)=0,"",VLOOKUP(FACTURACION[[#This Row],[REFERENCIA]],CODINV,3,FALSE))</f>
        <v>TA210A</v>
      </c>
      <c r="M7763" s="44" t="str">
        <f>+VLOOKUP(FACTURACION[[#This Row],[REFERENCIA]],CODINV,4,FALSE)</f>
        <v>REPUESTOS Y ACCESORIOS</v>
      </c>
      <c r="N7763" s="44" t="str">
        <f>+VLOOKUP(FACTURACION[[#This Row],[REFERENCIA]],CODINV,5,FALSE)</f>
        <v>SQUIBB TAYLOR</v>
      </c>
      <c r="O7763" s="3">
        <v>0</v>
      </c>
      <c r="P7763" s="31">
        <v>114285</v>
      </c>
      <c r="Q7763" s="48">
        <f>+FACTURACION[[#This Row],[CANTIDAD]]*FACTURACION[[#This Row],[VR UNITARIO]]/1000</f>
        <v>0</v>
      </c>
      <c r="R7763" s="44" t="str">
        <f>+VLOOKUP(FACTURACION[[#This Row],[NIT]],TABLACLIENTE,5,FALSE)</f>
        <v>BOGOTÁ D.C.</v>
      </c>
    </row>
    <row r="7764" spans="3:18" ht="15">
      <c r="C7764" s="29">
        <v>2021</v>
      </c>
      <c r="D7764" s="30" t="s">
        <v>703</v>
      </c>
      <c r="E7764" s="30">
        <f>MONTH(FACTURACION[[#This Row],[MES]]&amp;1)</f>
        <v>10</v>
      </c>
      <c r="F7764" s="223">
        <f>DATE(FACTURACION[[#This Row],[AÑO]],FACTURACION[[#This Row],[Mes numero]],1)</f>
        <v>44470</v>
      </c>
      <c r="G7764" s="155" t="s">
        <v>6168</v>
      </c>
      <c r="H7764" s="2">
        <v>900396759</v>
      </c>
      <c r="I7764" s="44" t="str">
        <f>+VLOOKUP(FACTURACION[[#This Row],[NIT]],TABLACLIENTE,2,FALSE)</f>
        <v>CHILCO DISTRIBUIDORA DE GAS Y ENERGIA S.A.S. E.S.P.</v>
      </c>
      <c r="J7764" s="3" t="s">
        <v>6</v>
      </c>
      <c r="K7764" s="44" t="str">
        <f>+VLOOKUP(FACTURACION[[#This Row],[REFERENCIA]],CODINV,2,FALSE)</f>
        <v>REG.1813C C:3/4" R:6-15" O:1/2</v>
      </c>
      <c r="L7764" s="44" t="str">
        <f>IF(VLOOKUP(FACTURACION[[#This Row],[REFERENCIA]],CODINV,3,FALSE)=0,"",VLOOKUP(FACTURACION[[#This Row],[REFERENCIA]],CODINV,3,FALSE))</f>
        <v/>
      </c>
      <c r="M7764" s="44" t="str">
        <f>+VLOOKUP(FACTURACION[[#This Row],[REFERENCIA]],CODINV,4,FALSE)</f>
        <v>REGULADORES</v>
      </c>
      <c r="N7764" s="44" t="str">
        <f>+VLOOKUP(FACTURACION[[#This Row],[REFERENCIA]],CODINV,5,FALSE)</f>
        <v>HONEYWELL</v>
      </c>
      <c r="O7764" s="3">
        <v>0</v>
      </c>
      <c r="P7764" s="31">
        <v>170000</v>
      </c>
      <c r="Q7764" s="48">
        <f>+FACTURACION[[#This Row],[CANTIDAD]]*FACTURACION[[#This Row],[VR UNITARIO]]/1000</f>
        <v>0</v>
      </c>
      <c r="R7764" s="44" t="str">
        <f>+VLOOKUP(FACTURACION[[#This Row],[NIT]],TABLACLIENTE,5,FALSE)</f>
        <v>BOGOTÁ D.C.</v>
      </c>
    </row>
    <row r="7765" spans="3:18" ht="15">
      <c r="C7765" s="29">
        <v>2021</v>
      </c>
      <c r="D7765" s="30" t="s">
        <v>703</v>
      </c>
      <c r="E7765" s="30">
        <f>MONTH(FACTURACION[[#This Row],[MES]]&amp;1)</f>
        <v>10</v>
      </c>
      <c r="F7765" s="223">
        <f>DATE(FACTURACION[[#This Row],[AÑO]],FACTURACION[[#This Row],[Mes numero]],1)</f>
        <v>44470</v>
      </c>
      <c r="G7765" s="155" t="s">
        <v>6169</v>
      </c>
      <c r="H7765" s="2">
        <v>900396759</v>
      </c>
      <c r="I7765" s="44" t="str">
        <f>+VLOOKUP(FACTURACION[[#This Row],[NIT]],TABLACLIENTE,2,FALSE)</f>
        <v>CHILCO DISTRIBUIDORA DE GAS Y ENERGIA S.A.S. E.S.P.</v>
      </c>
      <c r="J7765" s="3" t="s">
        <v>198</v>
      </c>
      <c r="K7765" s="44" t="str">
        <f>+VLOOKUP(FACTURACION[[#This Row],[REFERENCIA]],CODINV,2,FALSE)</f>
        <v>REG. 1813C-HC C. 1 1/4" R: 6-15" O: 1/2</v>
      </c>
      <c r="L7765" s="44" t="str">
        <f>IF(VLOOKUP(FACTURACION[[#This Row],[REFERENCIA]],CODINV,3,FALSE)=0,"",VLOOKUP(FACTURACION[[#This Row],[REFERENCIA]],CODINV,3,FALSE))</f>
        <v/>
      </c>
      <c r="M7765" s="44" t="str">
        <f>+VLOOKUP(FACTURACION[[#This Row],[REFERENCIA]],CODINV,4,FALSE)</f>
        <v>REGULADORES</v>
      </c>
      <c r="N7765" s="44" t="str">
        <f>+VLOOKUP(FACTURACION[[#This Row],[REFERENCIA]],CODINV,5,FALSE)</f>
        <v>HONEYWELL</v>
      </c>
      <c r="O7765" s="3">
        <v>0</v>
      </c>
      <c r="P7765" s="31">
        <v>190000</v>
      </c>
      <c r="Q7765" s="48">
        <f>+FACTURACION[[#This Row],[CANTIDAD]]*FACTURACION[[#This Row],[VR UNITARIO]]/1000</f>
        <v>0</v>
      </c>
      <c r="R7765" s="44" t="str">
        <f>+VLOOKUP(FACTURACION[[#This Row],[NIT]],TABLACLIENTE,5,FALSE)</f>
        <v>BOGOTÁ D.C.</v>
      </c>
    </row>
    <row r="7766" spans="3:18" ht="15">
      <c r="C7766" s="29">
        <v>2021</v>
      </c>
      <c r="D7766" s="30" t="s">
        <v>703</v>
      </c>
      <c r="E7766" s="30">
        <f>MONTH(FACTURACION[[#This Row],[MES]]&amp;1)</f>
        <v>10</v>
      </c>
      <c r="F7766" s="223">
        <f>DATE(FACTURACION[[#This Row],[AÑO]],FACTURACION[[#This Row],[Mes numero]],1)</f>
        <v>44470</v>
      </c>
      <c r="G7766" s="155" t="s">
        <v>6170</v>
      </c>
      <c r="H7766" s="2">
        <v>900396759</v>
      </c>
      <c r="I7766" s="44" t="str">
        <f>+VLOOKUP(FACTURACION[[#This Row],[NIT]],TABLACLIENTE,2,FALSE)</f>
        <v>CHILCO DISTRIBUIDORA DE GAS Y ENERGIA S.A.S. E.S.P.</v>
      </c>
      <c r="J7766" s="3" t="s">
        <v>461</v>
      </c>
      <c r="K7766" s="44" t="str">
        <f>+VLOOKUP(FACTURACION[[#This Row],[REFERENCIA]],CODINV,2,FALSE)</f>
        <v>VALVULA INTERNA 1 1/4"</v>
      </c>
      <c r="L7766" s="44" t="str">
        <f>IF(VLOOKUP(FACTURACION[[#This Row],[REFERENCIA]],CODINV,3,FALSE)=0,"",VLOOKUP(FACTURACION[[#This Row],[REFERENCIA]],CODINV,3,FALSE))</f>
        <v>A3209D050</v>
      </c>
      <c r="M7766" s="44" t="str">
        <f>+VLOOKUP(FACTURACION[[#This Row],[REFERENCIA]],CODINV,4,FALSE)</f>
        <v>VÁLVULAS Y MULTIVÁLVULAS</v>
      </c>
      <c r="N7766" s="44" t="str">
        <f>+VLOOKUP(FACTURACION[[#This Row],[REFERENCIA]],CODINV,5,FALSE)</f>
        <v>REGO</v>
      </c>
      <c r="O7766" s="3">
        <v>0</v>
      </c>
      <c r="P7766" s="31">
        <v>998800</v>
      </c>
      <c r="Q7766" s="48">
        <f>+FACTURACION[[#This Row],[CANTIDAD]]*FACTURACION[[#This Row],[VR UNITARIO]]/1000</f>
        <v>0</v>
      </c>
      <c r="R7766" s="44" t="str">
        <f>+VLOOKUP(FACTURACION[[#This Row],[NIT]],TABLACLIENTE,5,FALSE)</f>
        <v>BOGOTÁ D.C.</v>
      </c>
    </row>
    <row r="7767" spans="3:18" ht="15">
      <c r="C7767" s="29">
        <v>2021</v>
      </c>
      <c r="D7767" s="30" t="s">
        <v>703</v>
      </c>
      <c r="E7767" s="30">
        <f>MONTH(FACTURACION[[#This Row],[MES]]&amp;1)</f>
        <v>10</v>
      </c>
      <c r="F7767" s="223">
        <f>DATE(FACTURACION[[#This Row],[AÑO]],FACTURACION[[#This Row],[Mes numero]],1)</f>
        <v>44470</v>
      </c>
      <c r="G7767" s="155" t="s">
        <v>6170</v>
      </c>
      <c r="H7767" s="2">
        <v>900396759</v>
      </c>
      <c r="I7767" s="44" t="str">
        <f>+VLOOKUP(FACTURACION[[#This Row],[NIT]],TABLACLIENTE,2,FALSE)</f>
        <v>CHILCO DISTRIBUIDORA DE GAS Y ENERGIA S.A.S. E.S.P.</v>
      </c>
      <c r="J7767" s="3" t="s">
        <v>798</v>
      </c>
      <c r="K7767" s="44" t="str">
        <f>+VLOOKUP(FACTURACION[[#This Row],[REFERENCIA]],CODINV,2,FALSE)</f>
        <v>ROTOGAGE DIAMETRO 62"-79" A9093TS</v>
      </c>
      <c r="L7767" s="44" t="str">
        <f>IF(VLOOKUP(FACTURACION[[#This Row],[REFERENCIA]],CODINV,3,FALSE)=0,"",VLOOKUP(FACTURACION[[#This Row],[REFERENCIA]],CODINV,3,FALSE))</f>
        <v>A9093TS</v>
      </c>
      <c r="M7767" s="44" t="str">
        <f>+VLOOKUP(FACTURACION[[#This Row],[REFERENCIA]],CODINV,4,FALSE)</f>
        <v>MEDIDORES</v>
      </c>
      <c r="N7767" s="44" t="str">
        <f>+VLOOKUP(FACTURACION[[#This Row],[REFERENCIA]],CODINV,5,FALSE)</f>
        <v>REGO</v>
      </c>
      <c r="O7767" s="3">
        <v>0</v>
      </c>
      <c r="P7767" s="31">
        <v>1477238</v>
      </c>
      <c r="Q7767" s="48">
        <f>+FACTURACION[[#This Row],[CANTIDAD]]*FACTURACION[[#This Row],[VR UNITARIO]]/1000</f>
        <v>0</v>
      </c>
      <c r="R7767" s="44" t="str">
        <f>+VLOOKUP(FACTURACION[[#This Row],[NIT]],TABLACLIENTE,5,FALSE)</f>
        <v>BOGOTÁ D.C.</v>
      </c>
    </row>
    <row r="7768" spans="3:18" ht="15">
      <c r="C7768" s="29">
        <v>2021</v>
      </c>
      <c r="D7768" s="30" t="s">
        <v>703</v>
      </c>
      <c r="E7768" s="30">
        <f>MONTH(FACTURACION[[#This Row],[MES]]&amp;1)</f>
        <v>10</v>
      </c>
      <c r="F7768" s="223">
        <f>DATE(FACTURACION[[#This Row],[AÑO]],FACTURACION[[#This Row],[Mes numero]],1)</f>
        <v>44470</v>
      </c>
      <c r="G7768" s="155" t="s">
        <v>6170</v>
      </c>
      <c r="H7768" s="2">
        <v>900396759</v>
      </c>
      <c r="I7768" s="44" t="str">
        <f>+VLOOKUP(FACTURACION[[#This Row],[NIT]],TABLACLIENTE,2,FALSE)</f>
        <v>CHILCO DISTRIBUIDORA DE GAS Y ENERGIA S.A.S. E.S.P.</v>
      </c>
      <c r="J7768" s="3" t="s">
        <v>317</v>
      </c>
      <c r="K7768" s="44" t="str">
        <f>+VLOOKUP(FACTURACION[[#This Row],[REFERENCIA]],CODINV,2,FALSE)</f>
        <v>DIAL ROTOGAGE</v>
      </c>
      <c r="L7768" s="44" t="str">
        <f>IF(VLOOKUP(FACTURACION[[#This Row],[REFERENCIA]],CODINV,3,FALSE)=0,"",VLOOKUP(FACTURACION[[#This Row],[REFERENCIA]],CODINV,3,FALSE))</f>
        <v>A909118LX</v>
      </c>
      <c r="M7768" s="44" t="str">
        <f>+VLOOKUP(FACTURACION[[#This Row],[REFERENCIA]],CODINV,4,FALSE)</f>
        <v>REPUESTOS Y ACCESORIOS</v>
      </c>
      <c r="N7768" s="44" t="str">
        <f>+VLOOKUP(FACTURACION[[#This Row],[REFERENCIA]],CODINV,5,FALSE)</f>
        <v>REGO</v>
      </c>
      <c r="O7768" s="3">
        <v>0</v>
      </c>
      <c r="P7768" s="31">
        <v>87422</v>
      </c>
      <c r="Q7768" s="48">
        <f>+FACTURACION[[#This Row],[CANTIDAD]]*FACTURACION[[#This Row],[VR UNITARIO]]/1000</f>
        <v>0</v>
      </c>
      <c r="R7768" s="44" t="str">
        <f>+VLOOKUP(FACTURACION[[#This Row],[NIT]],TABLACLIENTE,5,FALSE)</f>
        <v>BOGOTÁ D.C.</v>
      </c>
    </row>
    <row r="7769" spans="3:18" ht="15">
      <c r="C7769" s="29">
        <v>2021</v>
      </c>
      <c r="D7769" s="30" t="s">
        <v>703</v>
      </c>
      <c r="E7769" s="30">
        <f>MONTH(FACTURACION[[#This Row],[MES]]&amp;1)</f>
        <v>10</v>
      </c>
      <c r="F7769" s="223">
        <f>DATE(FACTURACION[[#This Row],[AÑO]],FACTURACION[[#This Row],[Mes numero]],1)</f>
        <v>44470</v>
      </c>
      <c r="G7769" s="155" t="s">
        <v>6170</v>
      </c>
      <c r="H7769" s="2">
        <v>900396759</v>
      </c>
      <c r="I7769" s="44" t="str">
        <f>+VLOOKUP(FACTURACION[[#This Row],[NIT]],TABLACLIENTE,2,FALSE)</f>
        <v>CHILCO DISTRIBUIDORA DE GAS Y ENERGIA S.A.S. E.S.P.</v>
      </c>
      <c r="J7769" s="3" t="s">
        <v>69</v>
      </c>
      <c r="K7769" s="44" t="str">
        <f>+VLOOKUP(FACTURACION[[#This Row],[REFERENCIA]],CODINV,2,FALSE)</f>
        <v>DIP TUBE 48"</v>
      </c>
      <c r="L7769" s="44" t="str">
        <f>IF(VLOOKUP(FACTURACION[[#This Row],[REFERENCIA]],CODINV,3,FALSE)=0,"",VLOOKUP(FACTURACION[[#This Row],[REFERENCIA]],CODINV,3,FALSE))</f>
        <v/>
      </c>
      <c r="M7769" s="44" t="str">
        <f>+VLOOKUP(FACTURACION[[#This Row],[REFERENCIA]],CODINV,4,FALSE)</f>
        <v>REPUESTOS Y ACCESORIOS</v>
      </c>
      <c r="N7769" s="44" t="str">
        <f>+VLOOKUP(FACTURACION[[#This Row],[REFERENCIA]],CODINV,5,FALSE)</f>
        <v>REGO</v>
      </c>
      <c r="O7769" s="3">
        <v>0</v>
      </c>
      <c r="P7769" s="31">
        <v>224874</v>
      </c>
      <c r="Q7769" s="48">
        <f>+FACTURACION[[#This Row],[CANTIDAD]]*FACTURACION[[#This Row],[VR UNITARIO]]/1000</f>
        <v>0</v>
      </c>
      <c r="R7769" s="44" t="str">
        <f>+VLOOKUP(FACTURACION[[#This Row],[NIT]],TABLACLIENTE,5,FALSE)</f>
        <v>BOGOTÁ D.C.</v>
      </c>
    </row>
    <row r="7770" spans="3:18" ht="15">
      <c r="C7770" s="29">
        <v>2021</v>
      </c>
      <c r="D7770" s="30" t="s">
        <v>703</v>
      </c>
      <c r="E7770" s="30">
        <f>MONTH(FACTURACION[[#This Row],[MES]]&amp;1)</f>
        <v>10</v>
      </c>
      <c r="F7770" s="223">
        <f>DATE(FACTURACION[[#This Row],[AÑO]],FACTURACION[[#This Row],[Mes numero]],1)</f>
        <v>44470</v>
      </c>
      <c r="G7770" s="155" t="s">
        <v>6171</v>
      </c>
      <c r="H7770" s="2">
        <v>900396759</v>
      </c>
      <c r="I7770" s="44" t="str">
        <f>+VLOOKUP(FACTURACION[[#This Row],[NIT]],TABLACLIENTE,2,FALSE)</f>
        <v>CHILCO DISTRIBUIDORA DE GAS Y ENERGIA S.A.S. E.S.P.</v>
      </c>
      <c r="J7770" s="3" t="s">
        <v>169</v>
      </c>
      <c r="K7770" s="44" t="str">
        <f>+VLOOKUP(FACTURACION[[#This Row],[REFERENCIA]],CODINV,2,FALSE)</f>
        <v>VALVULA DE ALIVIO HIDROSTATICA 1/4"</v>
      </c>
      <c r="L7770" s="44" t="str">
        <f>IF(VLOOKUP(FACTURACION[[#This Row],[REFERENCIA]],CODINV,3,FALSE)=0,"",VLOOKUP(FACTURACION[[#This Row],[REFERENCIA]],CODINV,3,FALSE))</f>
        <v>3127U</v>
      </c>
      <c r="M7770" s="44" t="str">
        <f>+VLOOKUP(FACTURACION[[#This Row],[REFERENCIA]],CODINV,4,FALSE)</f>
        <v>VÁLVULAS Y MULTIVÁLVULAS</v>
      </c>
      <c r="N7770" s="44" t="str">
        <f>+VLOOKUP(FACTURACION[[#This Row],[REFERENCIA]],CODINV,5,FALSE)</f>
        <v>REGO</v>
      </c>
      <c r="O7770" s="3">
        <v>0</v>
      </c>
      <c r="P7770" s="31">
        <v>53260</v>
      </c>
      <c r="Q7770" s="48">
        <f>+FACTURACION[[#This Row],[CANTIDAD]]*FACTURACION[[#This Row],[VR UNITARIO]]/1000</f>
        <v>0</v>
      </c>
      <c r="R7770" s="44" t="str">
        <f>+VLOOKUP(FACTURACION[[#This Row],[NIT]],TABLACLIENTE,5,FALSE)</f>
        <v>BOGOTÁ D.C.</v>
      </c>
    </row>
    <row r="7771" spans="3:18" ht="15">
      <c r="C7771" s="29">
        <v>2021</v>
      </c>
      <c r="D7771" s="30" t="s">
        <v>703</v>
      </c>
      <c r="E7771" s="30">
        <f>MONTH(FACTURACION[[#This Row],[MES]]&amp;1)</f>
        <v>10</v>
      </c>
      <c r="F7771" s="223">
        <f>DATE(FACTURACION[[#This Row],[AÑO]],FACTURACION[[#This Row],[Mes numero]],1)</f>
        <v>44470</v>
      </c>
      <c r="G7771" s="155" t="s">
        <v>6172</v>
      </c>
      <c r="H7771" s="2">
        <v>900396759</v>
      </c>
      <c r="I7771" s="44" t="str">
        <f>+VLOOKUP(FACTURACION[[#This Row],[NIT]],TABLACLIENTE,2,FALSE)</f>
        <v>CHILCO DISTRIBUIDORA DE GAS Y ENERGIA S.A.S. E.S.P.</v>
      </c>
      <c r="J7771" s="3" t="s">
        <v>190</v>
      </c>
      <c r="K7771" s="44" t="str">
        <f>+VLOOKUP(FACTURACION[[#This Row],[REFERENCIA]],CODINV,2,FALSE)</f>
        <v>VALVULA DE GLOBO 3/4" RECTA</v>
      </c>
      <c r="L7771" s="44" t="str">
        <f>IF(VLOOKUP(FACTURACION[[#This Row],[REFERENCIA]],CODINV,3,FALSE)=0,"",VLOOKUP(FACTURACION[[#This Row],[REFERENCIA]],CODINV,3,FALSE))</f>
        <v>7705P</v>
      </c>
      <c r="M7771" s="44" t="str">
        <f>+VLOOKUP(FACTURACION[[#This Row],[REFERENCIA]],CODINV,4,FALSE)</f>
        <v>VÁLVULAS Y MULTIVÁLVULAS</v>
      </c>
      <c r="N7771" s="44" t="str">
        <f>+VLOOKUP(FACTURACION[[#This Row],[REFERENCIA]],CODINV,5,FALSE)</f>
        <v>REGO</v>
      </c>
      <c r="O7771" s="3">
        <v>0</v>
      </c>
      <c r="P7771" s="31">
        <v>245376</v>
      </c>
      <c r="Q7771" s="48">
        <f>+FACTURACION[[#This Row],[CANTIDAD]]*FACTURACION[[#This Row],[VR UNITARIO]]/1000</f>
        <v>0</v>
      </c>
      <c r="R7771" s="44" t="str">
        <f>+VLOOKUP(FACTURACION[[#This Row],[NIT]],TABLACLIENTE,5,FALSE)</f>
        <v>BOGOTÁ D.C.</v>
      </c>
    </row>
    <row r="7772" spans="3:18" ht="15">
      <c r="C7772" s="29">
        <v>2021</v>
      </c>
      <c r="D7772" s="30" t="s">
        <v>703</v>
      </c>
      <c r="E7772" s="30">
        <f>MONTH(FACTURACION[[#This Row],[MES]]&amp;1)</f>
        <v>10</v>
      </c>
      <c r="F7772" s="223">
        <f>DATE(FACTURACION[[#This Row],[AÑO]],FACTURACION[[#This Row],[Mes numero]],1)</f>
        <v>44470</v>
      </c>
      <c r="G7772" s="155" t="s">
        <v>6172</v>
      </c>
      <c r="H7772" s="2">
        <v>900396759</v>
      </c>
      <c r="I7772" s="44" t="str">
        <f>+VLOOKUP(FACTURACION[[#This Row],[NIT]],TABLACLIENTE,2,FALSE)</f>
        <v>CHILCO DISTRIBUIDORA DE GAS Y ENERGIA S.A.S. E.S.P.</v>
      </c>
      <c r="J7772" s="3" t="s">
        <v>4506</v>
      </c>
      <c r="K7772" s="44" t="str">
        <f>+VLOOKUP(FACTURACION[[#This Row],[REFERENCIA]],CODINV,2,FALSE)</f>
        <v>VALVULA PULL AWAY 3/4</v>
      </c>
      <c r="L7772" s="44" t="str">
        <f>IF(VLOOKUP(FACTURACION[[#This Row],[REFERENCIA]],CODINV,3,FALSE)=0,"",VLOOKUP(FACTURACION[[#This Row],[REFERENCIA]],CODINV,3,FALSE))</f>
        <v>A2141A6</v>
      </c>
      <c r="M7772" s="44" t="str">
        <f>+VLOOKUP(FACTURACION[[#This Row],[REFERENCIA]],CODINV,4,FALSE)</f>
        <v>VÁLVULAS Y MULTIVÁLVULAS</v>
      </c>
      <c r="N7772" s="44" t="str">
        <f>+VLOOKUP(FACTURACION[[#This Row],[REFERENCIA]],CODINV,5,FALSE)</f>
        <v>REGO</v>
      </c>
      <c r="O7772" s="3">
        <v>0</v>
      </c>
      <c r="P7772" s="31">
        <v>400271</v>
      </c>
      <c r="Q7772" s="48">
        <f>+FACTURACION[[#This Row],[CANTIDAD]]*FACTURACION[[#This Row],[VR UNITARIO]]/1000</f>
        <v>0</v>
      </c>
      <c r="R7772" s="44" t="str">
        <f>+VLOOKUP(FACTURACION[[#This Row],[NIT]],TABLACLIENTE,5,FALSE)</f>
        <v>BOGOTÁ D.C.</v>
      </c>
    </row>
    <row r="7773" spans="3:18" ht="15">
      <c r="C7773" s="29">
        <v>2021</v>
      </c>
      <c r="D7773" s="30" t="s">
        <v>703</v>
      </c>
      <c r="E7773" s="30">
        <f>MONTH(FACTURACION[[#This Row],[MES]]&amp;1)</f>
        <v>10</v>
      </c>
      <c r="F7773" s="223">
        <f>DATE(FACTURACION[[#This Row],[AÑO]],FACTURACION[[#This Row],[Mes numero]],1)</f>
        <v>44470</v>
      </c>
      <c r="G7773" s="155" t="s">
        <v>6172</v>
      </c>
      <c r="H7773" s="2">
        <v>900396759</v>
      </c>
      <c r="I7773" s="44" t="str">
        <f>+VLOOKUP(FACTURACION[[#This Row],[NIT]],TABLACLIENTE,2,FALSE)</f>
        <v>CHILCO DISTRIBUIDORA DE GAS Y ENERGIA S.A.S. E.S.P.</v>
      </c>
      <c r="J7773" s="3" t="s">
        <v>1637</v>
      </c>
      <c r="K7773" s="44" t="str">
        <f>+VLOOKUP(FACTURACION[[#This Row],[REFERENCIA]],CODINV,2,FALSE)</f>
        <v>GRIFO MAXIMO NIVEL DE LLENADO</v>
      </c>
      <c r="L7773" s="44" t="str">
        <f>IF(VLOOKUP(FACTURACION[[#This Row],[REFERENCIA]],CODINV,3,FALSE)=0,"",VLOOKUP(FACTURACION[[#This Row],[REFERENCIA]],CODINV,3,FALSE))</f>
        <v/>
      </c>
      <c r="M7773" s="44" t="str">
        <f>+VLOOKUP(FACTURACION[[#This Row],[REFERENCIA]],CODINV,4,FALSE)</f>
        <v>REPUESTOS Y ACCESORIOS</v>
      </c>
      <c r="N7773" s="44" t="str">
        <f>+VLOOKUP(FACTURACION[[#This Row],[REFERENCIA]],CODINV,5,FALSE)</f>
        <v>CAVAGNA</v>
      </c>
      <c r="O7773" s="3">
        <v>0</v>
      </c>
      <c r="P7773" s="31">
        <v>72000</v>
      </c>
      <c r="Q7773" s="48">
        <f>+FACTURACION[[#This Row],[CANTIDAD]]*FACTURACION[[#This Row],[VR UNITARIO]]/1000</f>
        <v>0</v>
      </c>
      <c r="R7773" s="44" t="str">
        <f>+VLOOKUP(FACTURACION[[#This Row],[NIT]],TABLACLIENTE,5,FALSE)</f>
        <v>BOGOTÁ D.C.</v>
      </c>
    </row>
    <row r="7774" spans="3:18" ht="15">
      <c r="C7774" s="29">
        <v>2021</v>
      </c>
      <c r="D7774" s="30" t="s">
        <v>703</v>
      </c>
      <c r="E7774" s="30">
        <f>MONTH(FACTURACION[[#This Row],[MES]]&amp;1)</f>
        <v>10</v>
      </c>
      <c r="F7774" s="223">
        <f>DATE(FACTURACION[[#This Row],[AÑO]],FACTURACION[[#This Row],[Mes numero]],1)</f>
        <v>44470</v>
      </c>
      <c r="G7774" s="155" t="s">
        <v>6173</v>
      </c>
      <c r="H7774" s="2">
        <v>830051066</v>
      </c>
      <c r="I7774" s="44" t="str">
        <f>+VLOOKUP(FACTURACION[[#This Row],[NIT]],TABLACLIENTE,2,FALSE)</f>
        <v>COMBUSTION Y CONTROL LTDA</v>
      </c>
      <c r="J7774" s="3" t="s">
        <v>198</v>
      </c>
      <c r="K7774" s="44" t="str">
        <f>+VLOOKUP(FACTURACION[[#This Row],[REFERENCIA]],CODINV,2,FALSE)</f>
        <v>REG. 1813C-HC C. 1 1/4" R: 6-15" O: 1/2</v>
      </c>
      <c r="L7774" s="44" t="str">
        <f>IF(VLOOKUP(FACTURACION[[#This Row],[REFERENCIA]],CODINV,3,FALSE)=0,"",VLOOKUP(FACTURACION[[#This Row],[REFERENCIA]],CODINV,3,FALSE))</f>
        <v/>
      </c>
      <c r="M7774" s="44" t="str">
        <f>+VLOOKUP(FACTURACION[[#This Row],[REFERENCIA]],CODINV,4,FALSE)</f>
        <v>REGULADORES</v>
      </c>
      <c r="N7774" s="44" t="str">
        <f>+VLOOKUP(FACTURACION[[#This Row],[REFERENCIA]],CODINV,5,FALSE)</f>
        <v>HONEYWELL</v>
      </c>
      <c r="O7774" s="3">
        <v>16</v>
      </c>
      <c r="P7774" s="31">
        <v>170266</v>
      </c>
      <c r="Q7774" s="48">
        <f>+FACTURACION[[#This Row],[CANTIDAD]]*FACTURACION[[#This Row],[VR UNITARIO]]/1000</f>
        <v>2724.2559999999999</v>
      </c>
      <c r="R7774" s="44" t="str">
        <f>+VLOOKUP(FACTURACION[[#This Row],[NIT]],TABLACLIENTE,5,FALSE)</f>
        <v>BOGOTÁ D.C.</v>
      </c>
    </row>
    <row r="7775" spans="3:18" ht="15">
      <c r="C7775" s="29">
        <v>2021</v>
      </c>
      <c r="D7775" s="30" t="s">
        <v>703</v>
      </c>
      <c r="E7775" s="30">
        <f>MONTH(FACTURACION[[#This Row],[MES]]&amp;1)</f>
        <v>10</v>
      </c>
      <c r="F7775" s="223">
        <f>DATE(FACTURACION[[#This Row],[AÑO]],FACTURACION[[#This Row],[Mes numero]],1)</f>
        <v>44470</v>
      </c>
      <c r="G7775" s="155" t="s">
        <v>6173</v>
      </c>
      <c r="H7775" s="2">
        <v>830051066</v>
      </c>
      <c r="I7775" s="44" t="str">
        <f>+VLOOKUP(FACTURACION[[#This Row],[NIT]],TABLACLIENTE,2,FALSE)</f>
        <v>COMBUSTION Y CONTROL LTDA</v>
      </c>
      <c r="J7775" s="3" t="s">
        <v>6</v>
      </c>
      <c r="K7775" s="44" t="str">
        <f>+VLOOKUP(FACTURACION[[#This Row],[REFERENCIA]],CODINV,2,FALSE)</f>
        <v>REG.1813C C:3/4" R:6-15" O:1/2</v>
      </c>
      <c r="L7775" s="44" t="str">
        <f>IF(VLOOKUP(FACTURACION[[#This Row],[REFERENCIA]],CODINV,3,FALSE)=0,"",VLOOKUP(FACTURACION[[#This Row],[REFERENCIA]],CODINV,3,FALSE))</f>
        <v/>
      </c>
      <c r="M7775" s="44" t="str">
        <f>+VLOOKUP(FACTURACION[[#This Row],[REFERENCIA]],CODINV,4,FALSE)</f>
        <v>REGULADORES</v>
      </c>
      <c r="N7775" s="44" t="str">
        <f>+VLOOKUP(FACTURACION[[#This Row],[REFERENCIA]],CODINV,5,FALSE)</f>
        <v>HONEYWELL</v>
      </c>
      <c r="O7775" s="3">
        <v>12</v>
      </c>
      <c r="P7775" s="31">
        <v>168882</v>
      </c>
      <c r="Q7775" s="48">
        <f>+FACTURACION[[#This Row],[CANTIDAD]]*FACTURACION[[#This Row],[VR UNITARIO]]/1000</f>
        <v>2026.5840000000001</v>
      </c>
      <c r="R7775" s="44" t="str">
        <f>+VLOOKUP(FACTURACION[[#This Row],[NIT]],TABLACLIENTE,5,FALSE)</f>
        <v>BOGOTÁ D.C.</v>
      </c>
    </row>
    <row r="7776" spans="3:18" ht="15">
      <c r="C7776" s="29">
        <v>2021</v>
      </c>
      <c r="D7776" s="30" t="s">
        <v>703</v>
      </c>
      <c r="E7776" s="30">
        <f>MONTH(FACTURACION[[#This Row],[MES]]&amp;1)</f>
        <v>10</v>
      </c>
      <c r="F7776" s="223">
        <f>DATE(FACTURACION[[#This Row],[AÑO]],FACTURACION[[#This Row],[Mes numero]],1)</f>
        <v>44470</v>
      </c>
      <c r="G7776" s="155" t="s">
        <v>6173</v>
      </c>
      <c r="H7776" s="2">
        <v>830051066</v>
      </c>
      <c r="I7776" s="44" t="str">
        <f>+VLOOKUP(FACTURACION[[#This Row],[NIT]],TABLACLIENTE,2,FALSE)</f>
        <v>COMBUSTION Y CONTROL LTDA</v>
      </c>
      <c r="J7776" s="3" t="s">
        <v>1064</v>
      </c>
      <c r="K7776" s="44" t="str">
        <f>+VLOOKUP(FACTURACION[[#This Row],[REFERENCIA]],CODINV,2,FALSE)</f>
        <v>REG. 1813C C: 1" R: 6-15" O: 1/2</v>
      </c>
      <c r="L7776" s="44" t="str">
        <f>IF(VLOOKUP(FACTURACION[[#This Row],[REFERENCIA]],CODINV,3,FALSE)=0,"",VLOOKUP(FACTURACION[[#This Row],[REFERENCIA]],CODINV,3,FALSE))</f>
        <v/>
      </c>
      <c r="M7776" s="44" t="str">
        <f>+VLOOKUP(FACTURACION[[#This Row],[REFERENCIA]],CODINV,4,FALSE)</f>
        <v>REGULADORES</v>
      </c>
      <c r="N7776" s="44" t="str">
        <f>+VLOOKUP(FACTURACION[[#This Row],[REFERENCIA]],CODINV,5,FALSE)</f>
        <v>HONEYWELL</v>
      </c>
      <c r="O7776" s="3">
        <v>12</v>
      </c>
      <c r="P7776" s="31">
        <v>169324</v>
      </c>
      <c r="Q7776" s="48">
        <f>+FACTURACION[[#This Row],[CANTIDAD]]*FACTURACION[[#This Row],[VR UNITARIO]]/1000</f>
        <v>2031.8879999999999</v>
      </c>
      <c r="R7776" s="44" t="str">
        <f>+VLOOKUP(FACTURACION[[#This Row],[NIT]],TABLACLIENTE,5,FALSE)</f>
        <v>BOGOTÁ D.C.</v>
      </c>
    </row>
    <row r="7777" spans="3:18" ht="15">
      <c r="C7777" s="29">
        <v>2021</v>
      </c>
      <c r="D7777" s="30" t="s">
        <v>703</v>
      </c>
      <c r="E7777" s="30">
        <f>MONTH(FACTURACION[[#This Row],[MES]]&amp;1)</f>
        <v>10</v>
      </c>
      <c r="F7777" s="223">
        <f>DATE(FACTURACION[[#This Row],[AÑO]],FACTURACION[[#This Row],[Mes numero]],1)</f>
        <v>44470</v>
      </c>
      <c r="G7777" s="155" t="s">
        <v>6173</v>
      </c>
      <c r="H7777" s="2">
        <v>830051066</v>
      </c>
      <c r="I7777" s="44" t="str">
        <f>+VLOOKUP(FACTURACION[[#This Row],[NIT]],TABLACLIENTE,2,FALSE)</f>
        <v>COMBUSTION Y CONTROL LTDA</v>
      </c>
      <c r="J7777" s="3" t="s">
        <v>5135</v>
      </c>
      <c r="K7777" s="44" t="str">
        <f>+VLOOKUP(FACTURACION[[#This Row],[REFERENCIA]],CODINV,2,FALSE)</f>
        <v>REGULADOR 1813B 2"</v>
      </c>
      <c r="L7777" s="44" t="str">
        <f>IF(VLOOKUP(FACTURACION[[#This Row],[REFERENCIA]],CODINV,3,FALSE)=0,"",VLOOKUP(FACTURACION[[#This Row],[REFERENCIA]],CODINV,3,FALSE))</f>
        <v/>
      </c>
      <c r="M7777" s="44" t="str">
        <f>+VLOOKUP(FACTURACION[[#This Row],[REFERENCIA]],CODINV,4,FALSE)</f>
        <v>REGULADORES</v>
      </c>
      <c r="N7777" s="44" t="str">
        <f>+VLOOKUP(FACTURACION[[#This Row],[REFERENCIA]],CODINV,5,FALSE)</f>
        <v>HONEYWELL</v>
      </c>
      <c r="O7777" s="3">
        <v>1</v>
      </c>
      <c r="P7777" s="31">
        <v>2336742</v>
      </c>
      <c r="Q7777" s="48">
        <f>+FACTURACION[[#This Row],[CANTIDAD]]*FACTURACION[[#This Row],[VR UNITARIO]]/1000</f>
        <v>2336.7420000000002</v>
      </c>
      <c r="R7777" s="44" t="str">
        <f>+VLOOKUP(FACTURACION[[#This Row],[NIT]],TABLACLIENTE,5,FALSE)</f>
        <v>BOGOTÁ D.C.</v>
      </c>
    </row>
    <row r="7778" spans="3:18" ht="15">
      <c r="C7778" s="29">
        <v>2021</v>
      </c>
      <c r="D7778" s="30" t="s">
        <v>703</v>
      </c>
      <c r="E7778" s="30">
        <f>MONTH(FACTURACION[[#This Row],[MES]]&amp;1)</f>
        <v>10</v>
      </c>
      <c r="F7778" s="223">
        <f>DATE(FACTURACION[[#This Row],[AÑO]],FACTURACION[[#This Row],[Mes numero]],1)</f>
        <v>44470</v>
      </c>
      <c r="G7778" s="155" t="s">
        <v>6173</v>
      </c>
      <c r="H7778" s="2">
        <v>830051066</v>
      </c>
      <c r="I7778" s="44" t="str">
        <f>+VLOOKUP(FACTURACION[[#This Row],[NIT]],TABLACLIENTE,2,FALSE)</f>
        <v>COMBUSTION Y CONTROL LTDA</v>
      </c>
      <c r="J7778" s="3" t="s">
        <v>613</v>
      </c>
      <c r="K7778" s="44" t="str">
        <f>+VLOOKUP(FACTURACION[[#This Row],[REFERENCIA]],CODINV,2,FALSE)</f>
        <v>ORIFICIO 3/8 "</v>
      </c>
      <c r="L7778" s="44" t="str">
        <f>IF(VLOOKUP(FACTURACION[[#This Row],[REFERENCIA]],CODINV,3,FALSE)=0,"",VLOOKUP(FACTURACION[[#This Row],[REFERENCIA]],CODINV,3,FALSE))</f>
        <v>72983P011</v>
      </c>
      <c r="M7778" s="44" t="str">
        <f>+VLOOKUP(FACTURACION[[#This Row],[REFERENCIA]],CODINV,4,FALSE)</f>
        <v>REPUESTOS Y ACCESORIOS</v>
      </c>
      <c r="N7778" s="44" t="str">
        <f>+VLOOKUP(FACTURACION[[#This Row],[REFERENCIA]],CODINV,5,FALSE)</f>
        <v>HONEYWELL</v>
      </c>
      <c r="O7778" s="3">
        <v>3</v>
      </c>
      <c r="P7778" s="31">
        <v>20000</v>
      </c>
      <c r="Q7778" s="48">
        <f>+FACTURACION[[#This Row],[CANTIDAD]]*FACTURACION[[#This Row],[VR UNITARIO]]/1000</f>
        <v>60</v>
      </c>
      <c r="R7778" s="44" t="str">
        <f>+VLOOKUP(FACTURACION[[#This Row],[NIT]],TABLACLIENTE,5,FALSE)</f>
        <v>BOGOTÁ D.C.</v>
      </c>
    </row>
    <row r="7779" spans="3:18" ht="15">
      <c r="C7779" s="29">
        <v>2021</v>
      </c>
      <c r="D7779" s="30" t="s">
        <v>703</v>
      </c>
      <c r="E7779" s="30">
        <f>MONTH(FACTURACION[[#This Row],[MES]]&amp;1)</f>
        <v>10</v>
      </c>
      <c r="F7779" s="223">
        <f>DATE(FACTURACION[[#This Row],[AÑO]],FACTURACION[[#This Row],[Mes numero]],1)</f>
        <v>44470</v>
      </c>
      <c r="G7779" s="155" t="s">
        <v>6173</v>
      </c>
      <c r="H7779" s="2">
        <v>830051066</v>
      </c>
      <c r="I7779" s="44" t="str">
        <f>+VLOOKUP(FACTURACION[[#This Row],[NIT]],TABLACLIENTE,2,FALSE)</f>
        <v>COMBUSTION Y CONTROL LTDA</v>
      </c>
      <c r="J7779" s="3" t="s">
        <v>21</v>
      </c>
      <c r="K7779" s="44" t="str">
        <f>+VLOOKUP(FACTURACION[[#This Row],[REFERENCIA]],CODINV,2,FALSE)</f>
        <v>MEDIDOR AC-630 C:1 1/4" MAOP 25PSIG CON CONECTORES</v>
      </c>
      <c r="L7779" s="44" t="str">
        <f>IF(VLOOKUP(FACTURACION[[#This Row],[REFERENCIA]],CODINV,3,FALSE)=0,"",VLOOKUP(FACTURACION[[#This Row],[REFERENCIA]],CODINV,3,FALSE))</f>
        <v/>
      </c>
      <c r="M7779" s="44" t="str">
        <f>+VLOOKUP(FACTURACION[[#This Row],[REFERENCIA]],CODINV,4,FALSE)</f>
        <v>MEDIDORES</v>
      </c>
      <c r="N7779" s="44" t="str">
        <f>+VLOOKUP(FACTURACION[[#This Row],[REFERENCIA]],CODINV,5,FALSE)</f>
        <v>HONEYWELL</v>
      </c>
      <c r="O7779" s="3">
        <v>1</v>
      </c>
      <c r="P7779" s="31">
        <v>820000</v>
      </c>
      <c r="Q7779" s="48">
        <f>+FACTURACION[[#This Row],[CANTIDAD]]*FACTURACION[[#This Row],[VR UNITARIO]]/1000</f>
        <v>820</v>
      </c>
      <c r="R7779" s="44" t="str">
        <f>+VLOOKUP(FACTURACION[[#This Row],[NIT]],TABLACLIENTE,5,FALSE)</f>
        <v>BOGOTÁ D.C.</v>
      </c>
    </row>
    <row r="7780" spans="3:18" ht="15">
      <c r="C7780" s="29">
        <v>2021</v>
      </c>
      <c r="D7780" s="30" t="s">
        <v>703</v>
      </c>
      <c r="E7780" s="30">
        <f>MONTH(FACTURACION[[#This Row],[MES]]&amp;1)</f>
        <v>10</v>
      </c>
      <c r="F7780" s="223">
        <f>DATE(FACTURACION[[#This Row],[AÑO]],FACTURACION[[#This Row],[Mes numero]],1)</f>
        <v>44470</v>
      </c>
      <c r="G7780" s="155" t="s">
        <v>6173</v>
      </c>
      <c r="H7780" s="2">
        <v>830051066</v>
      </c>
      <c r="I7780" s="44" t="str">
        <f>+VLOOKUP(FACTURACION[[#This Row],[NIT]],TABLACLIENTE,2,FALSE)</f>
        <v>COMBUSTION Y CONTROL LTDA</v>
      </c>
      <c r="J7780" s="3" t="s">
        <v>262</v>
      </c>
      <c r="K7780" s="44" t="str">
        <f>+VLOOKUP(FACTURACION[[#This Row],[REFERENCIA]],CODINV,2,FALSE)</f>
        <v>MEDIDOR AL-425 C:1 1/4" MAOP 25 PSIG</v>
      </c>
      <c r="L7780" s="44" t="str">
        <f>IF(VLOOKUP(FACTURACION[[#This Row],[REFERENCIA]],CODINV,3,FALSE)=0,"",VLOOKUP(FACTURACION[[#This Row],[REFERENCIA]],CODINV,3,FALSE))</f>
        <v/>
      </c>
      <c r="M7780" s="44" t="str">
        <f>+VLOOKUP(FACTURACION[[#This Row],[REFERENCIA]],CODINV,4,FALSE)</f>
        <v>MEDIDORES</v>
      </c>
      <c r="N7780" s="44" t="str">
        <f>+VLOOKUP(FACTURACION[[#This Row],[REFERENCIA]],CODINV,5,FALSE)</f>
        <v>HONEYWELL</v>
      </c>
      <c r="O7780" s="3">
        <v>1</v>
      </c>
      <c r="P7780" s="31">
        <v>2152866</v>
      </c>
      <c r="Q7780" s="48">
        <f>+FACTURACION[[#This Row],[CANTIDAD]]*FACTURACION[[#This Row],[VR UNITARIO]]/1000</f>
        <v>2152.866</v>
      </c>
      <c r="R7780" s="44" t="str">
        <f>+VLOOKUP(FACTURACION[[#This Row],[NIT]],TABLACLIENTE,5,FALSE)</f>
        <v>BOGOTÁ D.C.</v>
      </c>
    </row>
    <row r="7781" spans="3:18" ht="15">
      <c r="C7781" s="29">
        <v>2021</v>
      </c>
      <c r="D7781" s="30" t="s">
        <v>703</v>
      </c>
      <c r="E7781" s="30">
        <f>MONTH(FACTURACION[[#This Row],[MES]]&amp;1)</f>
        <v>10</v>
      </c>
      <c r="F7781" s="223">
        <f>DATE(FACTURACION[[#This Row],[AÑO]],FACTURACION[[#This Row],[Mes numero]],1)</f>
        <v>44470</v>
      </c>
      <c r="G7781" s="155" t="s">
        <v>6174</v>
      </c>
      <c r="H7781" s="2">
        <v>900520280</v>
      </c>
      <c r="I7781" s="44" t="str">
        <f>+VLOOKUP(FACTURACION[[#This Row],[NIT]],TABLACLIENTE,2,FALSE)</f>
        <v>ENERGY SOLUTION SERVICES SAS</v>
      </c>
      <c r="J7781" s="3" t="s">
        <v>6</v>
      </c>
      <c r="K7781" s="44" t="str">
        <f>+VLOOKUP(FACTURACION[[#This Row],[REFERENCIA]],CODINV,2,FALSE)</f>
        <v>REG.1813C C:3/4" R:6-15" O:1/2</v>
      </c>
      <c r="L7781" s="44" t="str">
        <f>IF(VLOOKUP(FACTURACION[[#This Row],[REFERENCIA]],CODINV,3,FALSE)=0,"",VLOOKUP(FACTURACION[[#This Row],[REFERENCIA]],CODINV,3,FALSE))</f>
        <v/>
      </c>
      <c r="M7781" s="44" t="str">
        <f>+VLOOKUP(FACTURACION[[#This Row],[REFERENCIA]],CODINV,4,FALSE)</f>
        <v>REGULADORES</v>
      </c>
      <c r="N7781" s="44" t="str">
        <f>+VLOOKUP(FACTURACION[[#This Row],[REFERENCIA]],CODINV,5,FALSE)</f>
        <v>HONEYWELL</v>
      </c>
      <c r="O7781" s="3">
        <v>8</v>
      </c>
      <c r="P7781" s="31">
        <v>175000</v>
      </c>
      <c r="Q7781" s="48">
        <f>+FACTURACION[[#This Row],[CANTIDAD]]*FACTURACION[[#This Row],[VR UNITARIO]]/1000</f>
        <v>1400</v>
      </c>
      <c r="R7781" s="44" t="str">
        <f>+VLOOKUP(FACTURACION[[#This Row],[NIT]],TABLACLIENTE,5,FALSE)</f>
        <v>BOGOTÁ D.C.</v>
      </c>
    </row>
    <row r="7782" spans="3:18" ht="15">
      <c r="C7782" s="29">
        <v>2021</v>
      </c>
      <c r="D7782" s="30" t="s">
        <v>703</v>
      </c>
      <c r="E7782" s="30">
        <f>MONTH(FACTURACION[[#This Row],[MES]]&amp;1)</f>
        <v>10</v>
      </c>
      <c r="F7782" s="223">
        <f>DATE(FACTURACION[[#This Row],[AÑO]],FACTURACION[[#This Row],[Mes numero]],1)</f>
        <v>44470</v>
      </c>
      <c r="G7782" s="155" t="s">
        <v>6174</v>
      </c>
      <c r="H7782" s="2">
        <v>900520280</v>
      </c>
      <c r="I7782" s="44" t="str">
        <f>+VLOOKUP(FACTURACION[[#This Row],[NIT]],TABLACLIENTE,2,FALSE)</f>
        <v>ENERGY SOLUTION SERVICES SAS</v>
      </c>
      <c r="J7782" s="3" t="s">
        <v>1064</v>
      </c>
      <c r="K7782" s="44" t="str">
        <f>+VLOOKUP(FACTURACION[[#This Row],[REFERENCIA]],CODINV,2,FALSE)</f>
        <v>REG. 1813C C: 1" R: 6-15" O: 1/2</v>
      </c>
      <c r="L7782" s="44" t="str">
        <f>IF(VLOOKUP(FACTURACION[[#This Row],[REFERENCIA]],CODINV,3,FALSE)=0,"",VLOOKUP(FACTURACION[[#This Row],[REFERENCIA]],CODINV,3,FALSE))</f>
        <v/>
      </c>
      <c r="M7782" s="44" t="str">
        <f>+VLOOKUP(FACTURACION[[#This Row],[REFERENCIA]],CODINV,4,FALSE)</f>
        <v>REGULADORES</v>
      </c>
      <c r="N7782" s="44" t="str">
        <f>+VLOOKUP(FACTURACION[[#This Row],[REFERENCIA]],CODINV,5,FALSE)</f>
        <v>HONEYWELL</v>
      </c>
      <c r="O7782" s="3">
        <v>4</v>
      </c>
      <c r="P7782" s="31">
        <v>175000</v>
      </c>
      <c r="Q7782" s="48">
        <f>+FACTURACION[[#This Row],[CANTIDAD]]*FACTURACION[[#This Row],[VR UNITARIO]]/1000</f>
        <v>700</v>
      </c>
      <c r="R7782" s="44" t="str">
        <f>+VLOOKUP(FACTURACION[[#This Row],[NIT]],TABLACLIENTE,5,FALSE)</f>
        <v>BOGOTÁ D.C.</v>
      </c>
    </row>
    <row r="7783" spans="3:18" ht="15">
      <c r="C7783" s="29">
        <v>2021</v>
      </c>
      <c r="D7783" s="30" t="s">
        <v>704</v>
      </c>
      <c r="E7783" s="30">
        <f>MONTH(FACTURACION[[#This Row],[MES]]&amp;1)</f>
        <v>11</v>
      </c>
      <c r="F7783" s="223">
        <f>DATE(FACTURACION[[#This Row],[AÑO]],FACTURACION[[#This Row],[Mes numero]],1)</f>
        <v>44501</v>
      </c>
      <c r="G7783" s="155" t="s">
        <v>6179</v>
      </c>
      <c r="H7783" s="2">
        <v>890400869</v>
      </c>
      <c r="I7783" s="44" t="str">
        <f>+VLOOKUP(FACTURACION[[#This Row],[NIT]],TABLACLIENTE,2,FALSE)</f>
        <v>SURTIDORA DE GAS DEL CARIBE S.A. E.S.P. (SURTIGAS S.A. E.S.P.)</v>
      </c>
      <c r="J7783" s="3" t="s">
        <v>108</v>
      </c>
      <c r="K7783" s="44" t="str">
        <f>+VLOOKUP(FACTURACION[[#This Row],[REFERENCIA]],CODINV,2,FALSE)</f>
        <v>MEDIDOR BK G4 C:1/2"</v>
      </c>
      <c r="L7783" s="44" t="str">
        <f>IF(VLOOKUP(FACTURACION[[#This Row],[REFERENCIA]],CODINV,3,FALSE)=0,"",VLOOKUP(FACTURACION[[#This Row],[REFERENCIA]],CODINV,3,FALSE))</f>
        <v>G4K MT 152MM</v>
      </c>
      <c r="M7783" s="44" t="str">
        <f>+VLOOKUP(FACTURACION[[#This Row],[REFERENCIA]],CODINV,4,FALSE)</f>
        <v>MEDIDORES</v>
      </c>
      <c r="N7783" s="44" t="str">
        <f>+VLOOKUP(FACTURACION[[#This Row],[REFERENCIA]],CODINV,5,FALSE)</f>
        <v>HONEYWELL</v>
      </c>
      <c r="O7783" s="3">
        <v>300</v>
      </c>
      <c r="P7783" s="31">
        <v>145726</v>
      </c>
      <c r="Q7783" s="48">
        <f>+FACTURACION[[#This Row],[CANTIDAD]]*FACTURACION[[#This Row],[VR UNITARIO]]/1000</f>
        <v>43717.8</v>
      </c>
      <c r="R7783" s="44" t="str">
        <f>+VLOOKUP(FACTURACION[[#This Row],[NIT]],TABLACLIENTE,5,FALSE)</f>
        <v>CARTAGENA</v>
      </c>
    </row>
    <row r="7784" spans="3:18" ht="15">
      <c r="C7784" s="29">
        <v>2021</v>
      </c>
      <c r="D7784" s="30" t="s">
        <v>704</v>
      </c>
      <c r="E7784" s="30">
        <f>MONTH(FACTURACION[[#This Row],[MES]]&amp;1)</f>
        <v>11</v>
      </c>
      <c r="F7784" s="223">
        <f>DATE(FACTURACION[[#This Row],[AÑO]],FACTURACION[[#This Row],[Mes numero]],1)</f>
        <v>44501</v>
      </c>
      <c r="G7784" s="155" t="s">
        <v>6180</v>
      </c>
      <c r="H7784" s="2">
        <v>890400869</v>
      </c>
      <c r="I7784" s="44" t="str">
        <f>+VLOOKUP(FACTURACION[[#This Row],[NIT]],TABLACLIENTE,2,FALSE)</f>
        <v>SURTIDORA DE GAS DEL CARIBE S.A. E.S.P. (SURTIGAS S.A. E.S.P.)</v>
      </c>
      <c r="J7784" s="3" t="s">
        <v>108</v>
      </c>
      <c r="K7784" s="44" t="str">
        <f>+VLOOKUP(FACTURACION[[#This Row],[REFERENCIA]],CODINV,2,FALSE)</f>
        <v>MEDIDOR BK G4 C:1/2"</v>
      </c>
      <c r="L7784" s="44" t="str">
        <f>IF(VLOOKUP(FACTURACION[[#This Row],[REFERENCIA]],CODINV,3,FALSE)=0,"",VLOOKUP(FACTURACION[[#This Row],[REFERENCIA]],CODINV,3,FALSE))</f>
        <v>G4K MT 152MM</v>
      </c>
      <c r="M7784" s="44" t="str">
        <f>+VLOOKUP(FACTURACION[[#This Row],[REFERENCIA]],CODINV,4,FALSE)</f>
        <v>MEDIDORES</v>
      </c>
      <c r="N7784" s="44" t="str">
        <f>+VLOOKUP(FACTURACION[[#This Row],[REFERENCIA]],CODINV,5,FALSE)</f>
        <v>HONEYWELL</v>
      </c>
      <c r="O7784" s="3">
        <v>300</v>
      </c>
      <c r="P7784" s="31">
        <v>145726</v>
      </c>
      <c r="Q7784" s="48">
        <f>+FACTURACION[[#This Row],[CANTIDAD]]*FACTURACION[[#This Row],[VR UNITARIO]]/1000</f>
        <v>43717.8</v>
      </c>
      <c r="R7784" s="44" t="str">
        <f>+VLOOKUP(FACTURACION[[#This Row],[NIT]],TABLACLIENTE,5,FALSE)</f>
        <v>CARTAGENA</v>
      </c>
    </row>
    <row r="7785" spans="3:18" ht="15">
      <c r="C7785" s="29">
        <v>2021</v>
      </c>
      <c r="D7785" s="30" t="s">
        <v>704</v>
      </c>
      <c r="E7785" s="30">
        <f>MONTH(FACTURACION[[#This Row],[MES]]&amp;1)</f>
        <v>11</v>
      </c>
      <c r="F7785" s="223">
        <f>DATE(FACTURACION[[#This Row],[AÑO]],FACTURACION[[#This Row],[Mes numero]],1)</f>
        <v>44501</v>
      </c>
      <c r="G7785" s="155" t="s">
        <v>6181</v>
      </c>
      <c r="H7785" s="2">
        <v>890400869</v>
      </c>
      <c r="I7785" s="44" t="str">
        <f>+VLOOKUP(FACTURACION[[#This Row],[NIT]],TABLACLIENTE,2,FALSE)</f>
        <v>SURTIDORA DE GAS DEL CARIBE S.A. E.S.P. (SURTIGAS S.A. E.S.P.)</v>
      </c>
      <c r="J7785" s="3" t="s">
        <v>21</v>
      </c>
      <c r="K7785" s="44" t="str">
        <f>+VLOOKUP(FACTURACION[[#This Row],[REFERENCIA]],CODINV,2,FALSE)</f>
        <v>MEDIDOR AC-630 C:1 1/4" MAOP 25PSIG CON CONECTORES</v>
      </c>
      <c r="L7785" s="44" t="str">
        <f>IF(VLOOKUP(FACTURACION[[#This Row],[REFERENCIA]],CODINV,3,FALSE)=0,"",VLOOKUP(FACTURACION[[#This Row],[REFERENCIA]],CODINV,3,FALSE))</f>
        <v/>
      </c>
      <c r="M7785" s="44" t="str">
        <f>+VLOOKUP(FACTURACION[[#This Row],[REFERENCIA]],CODINV,4,FALSE)</f>
        <v>MEDIDORES</v>
      </c>
      <c r="N7785" s="44" t="str">
        <f>+VLOOKUP(FACTURACION[[#This Row],[REFERENCIA]],CODINV,5,FALSE)</f>
        <v>HONEYWELL</v>
      </c>
      <c r="O7785" s="3">
        <v>25</v>
      </c>
      <c r="P7785" s="31">
        <v>2420016.6</v>
      </c>
      <c r="Q7785" s="48">
        <f>+FACTURACION[[#This Row],[CANTIDAD]]*FACTURACION[[#This Row],[VR UNITARIO]]/1000</f>
        <v>60500.415000000001</v>
      </c>
      <c r="R7785" s="44" t="str">
        <f>+VLOOKUP(FACTURACION[[#This Row],[NIT]],TABLACLIENTE,5,FALSE)</f>
        <v>CARTAGENA</v>
      </c>
    </row>
    <row r="7786" spans="3:18" ht="15">
      <c r="C7786" s="29">
        <v>2021</v>
      </c>
      <c r="D7786" s="30" t="s">
        <v>704</v>
      </c>
      <c r="E7786" s="30">
        <f>MONTH(FACTURACION[[#This Row],[MES]]&amp;1)</f>
        <v>11</v>
      </c>
      <c r="F7786" s="223">
        <f>DATE(FACTURACION[[#This Row],[AÑO]],FACTURACION[[#This Row],[Mes numero]],1)</f>
        <v>44501</v>
      </c>
      <c r="G7786" s="155" t="s">
        <v>6182</v>
      </c>
      <c r="H7786" s="2">
        <v>890400869</v>
      </c>
      <c r="I7786" s="44" t="str">
        <f>+VLOOKUP(FACTURACION[[#This Row],[NIT]],TABLACLIENTE,2,FALSE)</f>
        <v>SURTIDORA DE GAS DEL CARIBE S.A. E.S.P. (SURTIGAS S.A. E.S.P.)</v>
      </c>
      <c r="J7786" s="3" t="s">
        <v>20</v>
      </c>
      <c r="K7786" s="44" t="str">
        <f>+VLOOKUP(FACTURACION[[#This Row],[REFERENCIA]],CODINV,2,FALSE)</f>
        <v xml:space="preserve">MEDIDOR AC-250 C: 3/4" CON CONECTORES </v>
      </c>
      <c r="L7786" s="44" t="str">
        <f>IF(VLOOKUP(FACTURACION[[#This Row],[REFERENCIA]],CODINV,3,FALSE)=0,"",VLOOKUP(FACTURACION[[#This Row],[REFERENCIA]],CODINV,3,FALSE))</f>
        <v/>
      </c>
      <c r="M7786" s="44" t="str">
        <f>+VLOOKUP(FACTURACION[[#This Row],[REFERENCIA]],CODINV,4,FALSE)</f>
        <v>MEDIDORES</v>
      </c>
      <c r="N7786" s="44" t="str">
        <f>+VLOOKUP(FACTURACION[[#This Row],[REFERENCIA]],CODINV,5,FALSE)</f>
        <v>HONEYWELL</v>
      </c>
      <c r="O7786" s="3">
        <v>75</v>
      </c>
      <c r="P7786" s="31">
        <v>384742</v>
      </c>
      <c r="Q7786" s="48">
        <f>+FACTURACION[[#This Row],[CANTIDAD]]*FACTURACION[[#This Row],[VR UNITARIO]]/1000</f>
        <v>28855.65</v>
      </c>
      <c r="R7786" s="44" t="str">
        <f>+VLOOKUP(FACTURACION[[#This Row],[NIT]],TABLACLIENTE,5,FALSE)</f>
        <v>CARTAGENA</v>
      </c>
    </row>
    <row r="7787" spans="3:18" ht="15">
      <c r="C7787" s="29">
        <v>2021</v>
      </c>
      <c r="D7787" s="30" t="s">
        <v>704</v>
      </c>
      <c r="E7787" s="30">
        <f>MONTH(FACTURACION[[#This Row],[MES]]&amp;1)</f>
        <v>11</v>
      </c>
      <c r="F7787" s="223">
        <f>DATE(FACTURACION[[#This Row],[AÑO]],FACTURACION[[#This Row],[Mes numero]],1)</f>
        <v>44501</v>
      </c>
      <c r="G7787" s="155" t="s">
        <v>6183</v>
      </c>
      <c r="H7787" s="2">
        <v>890208316</v>
      </c>
      <c r="I7787" s="44" t="str">
        <f>+VLOOKUP(FACTURACION[[#This Row],[NIT]],TABLACLIENTE,2,FALSE)</f>
        <v xml:space="preserve">METROGAS DE COLOMBIA S.A. E.S.P.  (METROGAS S.A. E.S.P)
</v>
      </c>
      <c r="J7787" s="3" t="s">
        <v>886</v>
      </c>
      <c r="K7787" s="44" t="str">
        <f>+VLOOKUP(FACTURACION[[#This Row],[REFERENCIA]],CODINV,2,FALSE)</f>
        <v>FILTER ASSEMBLY (COMPOSITE)</v>
      </c>
      <c r="L7787" s="44" t="str">
        <f>IF(VLOOKUP(FACTURACION[[#This Row],[REFERENCIA]],CODINV,3,FALSE)=0,"",VLOOKUP(FACTURACION[[#This Row],[REFERENCIA]],CODINV,3,FALSE))</f>
        <v>78480P001</v>
      </c>
      <c r="M7787" s="44" t="str">
        <f>+VLOOKUP(FACTURACION[[#This Row],[REFERENCIA]],CODINV,4,FALSE)</f>
        <v>FILTROS</v>
      </c>
      <c r="N7787" s="44" t="str">
        <f>+VLOOKUP(FACTURACION[[#This Row],[REFERENCIA]],CODINV,5,FALSE)</f>
        <v>HONEYWELL</v>
      </c>
      <c r="O7787" s="3">
        <v>15</v>
      </c>
      <c r="P7787" s="31">
        <v>69661.399999999994</v>
      </c>
      <c r="Q7787" s="48">
        <f>+FACTURACION[[#This Row],[CANTIDAD]]*FACTURACION[[#This Row],[VR UNITARIO]]/1000</f>
        <v>1044.9209999999998</v>
      </c>
      <c r="R7787" s="44" t="str">
        <f>+VLOOKUP(FACTURACION[[#This Row],[NIT]],TABLACLIENTE,5,FALSE)</f>
        <v>FLORIDABLANCA</v>
      </c>
    </row>
    <row r="7788" spans="3:18" ht="15">
      <c r="C7788" s="29">
        <v>2021</v>
      </c>
      <c r="D7788" s="30" t="s">
        <v>704</v>
      </c>
      <c r="E7788" s="30">
        <f>MONTH(FACTURACION[[#This Row],[MES]]&amp;1)</f>
        <v>11</v>
      </c>
      <c r="F7788" s="223">
        <f>DATE(FACTURACION[[#This Row],[AÑO]],FACTURACION[[#This Row],[Mes numero]],1)</f>
        <v>44501</v>
      </c>
      <c r="G7788" s="155" t="s">
        <v>6184</v>
      </c>
      <c r="H7788" s="2">
        <v>800202395</v>
      </c>
      <c r="I7788" s="44" t="str">
        <f>+VLOOKUP(FACTURACION[[#This Row],[NIT]],TABLACLIENTE,2,FALSE)</f>
        <v>EFIGAS GAS NATURAL S.A. E.S.P. (EFIGAS S.A. E.S.P.)</v>
      </c>
      <c r="J7788" s="3" t="s">
        <v>1679</v>
      </c>
      <c r="K7788" s="44" t="str">
        <f>+VLOOKUP(FACTURACION[[#This Row],[REFERENCIA]],CODINV,2,FALSE)</f>
        <v>MEDIDOR BK G4 C: DE 1"</v>
      </c>
      <c r="L7788" s="44" t="str">
        <f>IF(VLOOKUP(FACTURACION[[#This Row],[REFERENCIA]],CODINV,3,FALSE)=0,"",VLOOKUP(FACTURACION[[#This Row],[REFERENCIA]],CODINV,3,FALSE))</f>
        <v/>
      </c>
      <c r="M7788" s="44" t="str">
        <f>+VLOOKUP(FACTURACION[[#This Row],[REFERENCIA]],CODINV,4,FALSE)</f>
        <v>MEDIDORES</v>
      </c>
      <c r="N7788" s="44" t="str">
        <f>+VLOOKUP(FACTURACION[[#This Row],[REFERENCIA]],CODINV,5,FALSE)</f>
        <v>HONEYWELL</v>
      </c>
      <c r="O7788" s="3">
        <v>10</v>
      </c>
      <c r="P7788" s="31">
        <v>164546.1</v>
      </c>
      <c r="Q7788" s="48">
        <f>+FACTURACION[[#This Row],[CANTIDAD]]*FACTURACION[[#This Row],[VR UNITARIO]]/1000</f>
        <v>1645.461</v>
      </c>
      <c r="R7788" s="44" t="str">
        <f>+VLOOKUP(FACTURACION[[#This Row],[NIT]],TABLACLIENTE,5,FALSE)</f>
        <v>MANIZALES</v>
      </c>
    </row>
    <row r="7789" spans="3:18" ht="15">
      <c r="C7789" s="29">
        <v>2021</v>
      </c>
      <c r="D7789" s="30" t="s">
        <v>704</v>
      </c>
      <c r="E7789" s="30">
        <f>MONTH(FACTURACION[[#This Row],[MES]]&amp;1)</f>
        <v>11</v>
      </c>
      <c r="F7789" s="223">
        <f>DATE(FACTURACION[[#This Row],[AÑO]],FACTURACION[[#This Row],[Mes numero]],1)</f>
        <v>44501</v>
      </c>
      <c r="G7789" s="155" t="s">
        <v>6185</v>
      </c>
      <c r="H7789" s="2">
        <v>822001073</v>
      </c>
      <c r="I7789" s="44" t="str">
        <f>+VLOOKUP(FACTURACION[[#This Row],[NIT]],TABLACLIENTE,2,FALSE)</f>
        <v>MADIGAS INGENIEROS S.A. E.S.P.</v>
      </c>
      <c r="J7789" s="3" t="s">
        <v>20</v>
      </c>
      <c r="K7789" s="44" t="str">
        <f>+VLOOKUP(FACTURACION[[#This Row],[REFERENCIA]],CODINV,2,FALSE)</f>
        <v xml:space="preserve">MEDIDOR AC-250 C: 3/4" CON CONECTORES </v>
      </c>
      <c r="L7789" s="44" t="str">
        <f>IF(VLOOKUP(FACTURACION[[#This Row],[REFERENCIA]],CODINV,3,FALSE)=0,"",VLOOKUP(FACTURACION[[#This Row],[REFERENCIA]],CODINV,3,FALSE))</f>
        <v/>
      </c>
      <c r="M7789" s="44" t="str">
        <f>+VLOOKUP(FACTURACION[[#This Row],[REFERENCIA]],CODINV,4,FALSE)</f>
        <v>MEDIDORES</v>
      </c>
      <c r="N7789" s="44" t="str">
        <f>+VLOOKUP(FACTURACION[[#This Row],[REFERENCIA]],CODINV,5,FALSE)</f>
        <v>HONEYWELL</v>
      </c>
      <c r="O7789" s="3">
        <v>2</v>
      </c>
      <c r="P7789" s="31">
        <v>455212</v>
      </c>
      <c r="Q7789" s="48">
        <f>+FACTURACION[[#This Row],[CANTIDAD]]*FACTURACION[[#This Row],[VR UNITARIO]]/1000</f>
        <v>910.42399999999998</v>
      </c>
      <c r="R7789" s="44" t="str">
        <f>+VLOOKUP(FACTURACION[[#This Row],[NIT]],TABLACLIENTE,5,FALSE)</f>
        <v>ACACIAS</v>
      </c>
    </row>
    <row r="7790" spans="3:18" ht="15">
      <c r="C7790" s="29">
        <v>2021</v>
      </c>
      <c r="D7790" s="30" t="s">
        <v>704</v>
      </c>
      <c r="E7790" s="30">
        <f>MONTH(FACTURACION[[#This Row],[MES]]&amp;1)</f>
        <v>11</v>
      </c>
      <c r="F7790" s="223">
        <f>DATE(FACTURACION[[#This Row],[AÑO]],FACTURACION[[#This Row],[Mes numero]],1)</f>
        <v>44501</v>
      </c>
      <c r="G7790" s="155" t="s">
        <v>6186</v>
      </c>
      <c r="H7790" s="2">
        <v>890501073</v>
      </c>
      <c r="I7790" s="44" t="str">
        <f>+VLOOKUP(FACTURACION[[#This Row],[NIT]],TABLACLIENTE,2,FALSE)</f>
        <v>COMERCIAL INDUSTRIAL NACIONAL S.A. CINSA</v>
      </c>
      <c r="J7790" s="3" t="s">
        <v>6245</v>
      </c>
      <c r="K7790" s="44" t="str">
        <f>+VLOOKUP(FACTURACION[[#This Row],[REFERENCIA]],CODINV,2,FALSE)</f>
        <v>ACTUADOR NEUMTICO VLV INTERNA 2" Y 3"</v>
      </c>
      <c r="L7790" s="44" t="str">
        <f>IF(VLOOKUP(FACTURACION[[#This Row],[REFERENCIA]],CODINV,3,FALSE)=0,"",VLOOKUP(FACTURACION[[#This Row],[REFERENCIA]],CODINV,3,FALSE))</f>
        <v>A3213PA</v>
      </c>
      <c r="M7790" s="44" t="str">
        <f>+VLOOKUP(FACTURACION[[#This Row],[REFERENCIA]],CODINV,4,FALSE)</f>
        <v>REPUESTOS Y ACCESORIOS</v>
      </c>
      <c r="N7790" s="44" t="str">
        <f>+VLOOKUP(FACTURACION[[#This Row],[REFERENCIA]],CODINV,5,FALSE)</f>
        <v>REGO</v>
      </c>
      <c r="O7790" s="3">
        <v>4</v>
      </c>
      <c r="P7790" s="31">
        <v>862947.25</v>
      </c>
      <c r="Q7790" s="48">
        <f>+FACTURACION[[#This Row],[CANTIDAD]]*FACTURACION[[#This Row],[VR UNITARIO]]/1000</f>
        <v>3451.7890000000002</v>
      </c>
      <c r="R7790" s="44" t="str">
        <f>+VLOOKUP(FACTURACION[[#This Row],[NIT]],TABLACLIENTE,5,FALSE)</f>
        <v>CUCUTA</v>
      </c>
    </row>
    <row r="7791" spans="3:18" ht="15">
      <c r="C7791" s="29">
        <v>2021</v>
      </c>
      <c r="D7791" s="30" t="s">
        <v>704</v>
      </c>
      <c r="E7791" s="30">
        <f>MONTH(FACTURACION[[#This Row],[MES]]&amp;1)</f>
        <v>11</v>
      </c>
      <c r="F7791" s="223">
        <f>DATE(FACTURACION[[#This Row],[AÑO]],FACTURACION[[#This Row],[Mes numero]],1)</f>
        <v>44501</v>
      </c>
      <c r="G7791" s="155" t="s">
        <v>6187</v>
      </c>
      <c r="H7791" s="2">
        <v>890501073</v>
      </c>
      <c r="I7791" s="44" t="str">
        <f>+VLOOKUP(FACTURACION[[#This Row],[NIT]],TABLACLIENTE,2,FALSE)</f>
        <v>COMERCIAL INDUSTRIAL NACIONAL S.A. CINSA</v>
      </c>
      <c r="J7791" s="3" t="s">
        <v>68</v>
      </c>
      <c r="K7791" s="44" t="str">
        <f>+VLOOKUP(FACTURACION[[#This Row],[REFERENCIA]],CODINV,2,FALSE)</f>
        <v>VALVULA DE CIERRE DE EMERENCIA 2"</v>
      </c>
      <c r="L7791" s="44" t="str">
        <f>IF(VLOOKUP(FACTURACION[[#This Row],[REFERENCIA]],CODINV,3,FALSE)=0,"",VLOOKUP(FACTURACION[[#This Row],[REFERENCIA]],CODINV,3,FALSE))</f>
        <v>6016</v>
      </c>
      <c r="M7791" s="44" t="str">
        <f>+VLOOKUP(FACTURACION[[#This Row],[REFERENCIA]],CODINV,4,FALSE)</f>
        <v>VÁLVULAS Y MULTIVÁLVULAS</v>
      </c>
      <c r="N7791" s="44" t="str">
        <f>+VLOOKUP(FACTURACION[[#This Row],[REFERENCIA]],CODINV,5,FALSE)</f>
        <v>REGO</v>
      </c>
      <c r="O7791" s="3">
        <v>0</v>
      </c>
      <c r="P7791" s="31">
        <v>3381778.76</v>
      </c>
      <c r="Q7791" s="48">
        <f>+FACTURACION[[#This Row],[CANTIDAD]]*FACTURACION[[#This Row],[VR UNITARIO]]/1000</f>
        <v>0</v>
      </c>
      <c r="R7791" s="44" t="str">
        <f>+VLOOKUP(FACTURACION[[#This Row],[NIT]],TABLACLIENTE,5,FALSE)</f>
        <v>CUCUTA</v>
      </c>
    </row>
    <row r="7792" spans="3:18" ht="15">
      <c r="C7792" s="29">
        <v>2021</v>
      </c>
      <c r="D7792" s="30" t="s">
        <v>704</v>
      </c>
      <c r="E7792" s="30">
        <f>MONTH(FACTURACION[[#This Row],[MES]]&amp;1)</f>
        <v>11</v>
      </c>
      <c r="F7792" s="223">
        <f>DATE(FACTURACION[[#This Row],[AÑO]],FACTURACION[[#This Row],[Mes numero]],1)</f>
        <v>44501</v>
      </c>
      <c r="G7792" s="155" t="s">
        <v>6188</v>
      </c>
      <c r="H7792" s="2">
        <v>890501073</v>
      </c>
      <c r="I7792" s="44" t="str">
        <f>+VLOOKUP(FACTURACION[[#This Row],[NIT]],TABLACLIENTE,2,FALSE)</f>
        <v>COMERCIAL INDUSTRIAL NACIONAL S.A. CINSA</v>
      </c>
      <c r="J7792" s="3" t="s">
        <v>5362</v>
      </c>
      <c r="K7792" s="44" t="str">
        <f>+VLOOKUP(FACTURACION[[#This Row],[REFERENCIA]],CODINV,2,FALSE)</f>
        <v>VLV CHEK NO RETROCESO</v>
      </c>
      <c r="L7792" s="44">
        <f>IF(VLOOKUP(FACTURACION[[#This Row],[REFERENCIA]],CODINV,3,FALSE)=0,"",VLOOKUP(FACTURACION[[#This Row],[REFERENCIA]],CODINV,3,FALSE))</f>
        <v>3186</v>
      </c>
      <c r="M7792" s="44" t="str">
        <f>+VLOOKUP(FACTURACION[[#This Row],[REFERENCIA]],CODINV,4,FALSE)</f>
        <v>VÁLVULAS Y MULTIVÁLVULAS</v>
      </c>
      <c r="N7792" s="44" t="str">
        <f>+VLOOKUP(FACTURACION[[#This Row],[REFERENCIA]],CODINV,5,FALSE)</f>
        <v>REGO</v>
      </c>
      <c r="O7792" s="3">
        <v>1</v>
      </c>
      <c r="P7792" s="31">
        <v>93567</v>
      </c>
      <c r="Q7792" s="48">
        <f>+FACTURACION[[#This Row],[CANTIDAD]]*FACTURACION[[#This Row],[VR UNITARIO]]/1000</f>
        <v>93.566999999999993</v>
      </c>
      <c r="R7792" s="44" t="str">
        <f>+VLOOKUP(FACTURACION[[#This Row],[NIT]],TABLACLIENTE,5,FALSE)</f>
        <v>CUCUTA</v>
      </c>
    </row>
    <row r="7793" spans="3:18" ht="15">
      <c r="C7793" s="29">
        <v>2021</v>
      </c>
      <c r="D7793" s="30" t="s">
        <v>704</v>
      </c>
      <c r="E7793" s="30">
        <f>MONTH(FACTURACION[[#This Row],[MES]]&amp;1)</f>
        <v>11</v>
      </c>
      <c r="F7793" s="223">
        <f>DATE(FACTURACION[[#This Row],[AÑO]],FACTURACION[[#This Row],[Mes numero]],1)</f>
        <v>44501</v>
      </c>
      <c r="G7793" s="155" t="s">
        <v>6189</v>
      </c>
      <c r="H7793" s="2">
        <v>900520280</v>
      </c>
      <c r="I7793" s="44" t="str">
        <f>+VLOOKUP(FACTURACION[[#This Row],[NIT]],TABLACLIENTE,2,FALSE)</f>
        <v>ENERGY SOLUTION SERVICES SAS</v>
      </c>
      <c r="J7793" s="3" t="s">
        <v>4264</v>
      </c>
      <c r="K7793" s="44" t="str">
        <f>+VLOOKUP(FACTURACION[[#This Row],[REFERENCIA]],CODINV,2,FALSE)</f>
        <v>KIT REPARACION VALVULA ACCION RAPIDA</v>
      </c>
      <c r="L7793" s="44" t="str">
        <f>IF(VLOOKUP(FACTURACION[[#This Row],[REFERENCIA]],CODINV,3,FALSE)=0,"",VLOOKUP(FACTURACION[[#This Row],[REFERENCIA]],CODINV,3,FALSE))</f>
        <v>7901T-50</v>
      </c>
      <c r="M7793" s="44" t="str">
        <f>+VLOOKUP(FACTURACION[[#This Row],[REFERENCIA]],CODINV,4,FALSE)</f>
        <v>REPUESTOS Y ACCESORIOS</v>
      </c>
      <c r="N7793" s="44" t="str">
        <f>+VLOOKUP(FACTURACION[[#This Row],[REFERENCIA]],CODINV,5,FALSE)</f>
        <v>REGO</v>
      </c>
      <c r="O7793" s="3">
        <v>6</v>
      </c>
      <c r="P7793" s="31">
        <v>90000</v>
      </c>
      <c r="Q7793" s="48">
        <f>+FACTURACION[[#This Row],[CANTIDAD]]*FACTURACION[[#This Row],[VR UNITARIO]]/1000</f>
        <v>540</v>
      </c>
      <c r="R7793" s="44" t="str">
        <f>+VLOOKUP(FACTURACION[[#This Row],[NIT]],TABLACLIENTE,5,FALSE)</f>
        <v>BOGOTÁ D.C.</v>
      </c>
    </row>
    <row r="7794" spans="3:18" ht="15">
      <c r="C7794" s="29">
        <v>2021</v>
      </c>
      <c r="D7794" s="30" t="s">
        <v>704</v>
      </c>
      <c r="E7794" s="30">
        <f>MONTH(FACTURACION[[#This Row],[MES]]&amp;1)</f>
        <v>11</v>
      </c>
      <c r="F7794" s="223">
        <f>DATE(FACTURACION[[#This Row],[AÑO]],FACTURACION[[#This Row],[Mes numero]],1)</f>
        <v>44501</v>
      </c>
      <c r="G7794" s="155" t="s">
        <v>6189</v>
      </c>
      <c r="H7794" s="2">
        <v>900520280</v>
      </c>
      <c r="I7794" s="44" t="str">
        <f>+VLOOKUP(FACTURACION[[#This Row],[NIT]],TABLACLIENTE,2,FALSE)</f>
        <v>ENERGY SOLUTION SERVICES SAS</v>
      </c>
      <c r="J7794" s="3" t="s">
        <v>6</v>
      </c>
      <c r="K7794" s="44" t="str">
        <f>+VLOOKUP(FACTURACION[[#This Row],[REFERENCIA]],CODINV,2,FALSE)</f>
        <v>REG.1813C C:3/4" R:6-15" O:1/2</v>
      </c>
      <c r="L7794" s="44" t="str">
        <f>IF(VLOOKUP(FACTURACION[[#This Row],[REFERENCIA]],CODINV,3,FALSE)=0,"",VLOOKUP(FACTURACION[[#This Row],[REFERENCIA]],CODINV,3,FALSE))</f>
        <v/>
      </c>
      <c r="M7794" s="44" t="str">
        <f>+VLOOKUP(FACTURACION[[#This Row],[REFERENCIA]],CODINV,4,FALSE)</f>
        <v>REGULADORES</v>
      </c>
      <c r="N7794" s="44" t="str">
        <f>+VLOOKUP(FACTURACION[[#This Row],[REFERENCIA]],CODINV,5,FALSE)</f>
        <v>HONEYWELL</v>
      </c>
      <c r="O7794" s="3">
        <v>4</v>
      </c>
      <c r="P7794" s="31">
        <v>185000</v>
      </c>
      <c r="Q7794" s="48">
        <f>+FACTURACION[[#This Row],[CANTIDAD]]*FACTURACION[[#This Row],[VR UNITARIO]]/1000</f>
        <v>740</v>
      </c>
      <c r="R7794" s="44" t="str">
        <f>+VLOOKUP(FACTURACION[[#This Row],[NIT]],TABLACLIENTE,5,FALSE)</f>
        <v>BOGOTÁ D.C.</v>
      </c>
    </row>
    <row r="7795" spans="3:18" ht="15">
      <c r="C7795" s="29">
        <v>2021</v>
      </c>
      <c r="D7795" s="30" t="s">
        <v>704</v>
      </c>
      <c r="E7795" s="30">
        <f>MONTH(FACTURACION[[#This Row],[MES]]&amp;1)</f>
        <v>11</v>
      </c>
      <c r="F7795" s="223">
        <f>DATE(FACTURACION[[#This Row],[AÑO]],FACTURACION[[#This Row],[Mes numero]],1)</f>
        <v>44501</v>
      </c>
      <c r="G7795" s="155" t="s">
        <v>6189</v>
      </c>
      <c r="H7795" s="2">
        <v>900520280</v>
      </c>
      <c r="I7795" s="44" t="str">
        <f>+VLOOKUP(FACTURACION[[#This Row],[NIT]],TABLACLIENTE,2,FALSE)</f>
        <v>ENERGY SOLUTION SERVICES SAS</v>
      </c>
      <c r="J7795" s="3" t="s">
        <v>428</v>
      </c>
      <c r="K7795" s="44" t="str">
        <f>+VLOOKUP(FACTURACION[[#This Row],[REFERENCIA]],CODINV,2,FALSE)</f>
        <v>KIT REPARACION VALVULA 7517,7518</v>
      </c>
      <c r="L7795" s="44" t="str">
        <f>IF(VLOOKUP(FACTURACION[[#This Row],[REFERENCIA]],CODINV,3,FALSE)=0,"",VLOOKUP(FACTURACION[[#This Row],[REFERENCIA]],CODINV,3,FALSE))</f>
        <v>A7515-50</v>
      </c>
      <c r="M7795" s="44" t="str">
        <f>+VLOOKUP(FACTURACION[[#This Row],[REFERENCIA]],CODINV,4,FALSE)</f>
        <v>REPUESTOS Y ACCESORIOS</v>
      </c>
      <c r="N7795" s="44" t="str">
        <f>+VLOOKUP(FACTURACION[[#This Row],[REFERENCIA]],CODINV,5,FALSE)</f>
        <v>REGO</v>
      </c>
      <c r="O7795" s="3">
        <v>1</v>
      </c>
      <c r="P7795" s="31">
        <v>175000</v>
      </c>
      <c r="Q7795" s="48">
        <f>+FACTURACION[[#This Row],[CANTIDAD]]*FACTURACION[[#This Row],[VR UNITARIO]]/1000</f>
        <v>175</v>
      </c>
      <c r="R7795" s="44" t="str">
        <f>+VLOOKUP(FACTURACION[[#This Row],[NIT]],TABLACLIENTE,5,FALSE)</f>
        <v>BOGOTÁ D.C.</v>
      </c>
    </row>
    <row r="7796" spans="3:18" ht="15">
      <c r="C7796" s="29">
        <v>2021</v>
      </c>
      <c r="D7796" s="30" t="s">
        <v>704</v>
      </c>
      <c r="E7796" s="30">
        <f>MONTH(FACTURACION[[#This Row],[MES]]&amp;1)</f>
        <v>11</v>
      </c>
      <c r="F7796" s="223">
        <f>DATE(FACTURACION[[#This Row],[AÑO]],FACTURACION[[#This Row],[Mes numero]],1)</f>
        <v>44501</v>
      </c>
      <c r="G7796" s="155" t="s">
        <v>6189</v>
      </c>
      <c r="H7796" s="2">
        <v>900520280</v>
      </c>
      <c r="I7796" s="44" t="str">
        <f>+VLOOKUP(FACTURACION[[#This Row],[NIT]],TABLACLIENTE,2,FALSE)</f>
        <v>ENERGY SOLUTION SERVICES SAS</v>
      </c>
      <c r="J7796" s="3" t="s">
        <v>443</v>
      </c>
      <c r="K7796" s="44" t="str">
        <f>+VLOOKUP(FACTURACION[[#This Row],[REFERENCIA]],CODINV,2,FALSE)</f>
        <v>VALVULA GLOBO 1/2"</v>
      </c>
      <c r="L7796" s="44" t="str">
        <f>IF(VLOOKUP(FACTURACION[[#This Row],[REFERENCIA]],CODINV,3,FALSE)=0,"",VLOOKUP(FACTURACION[[#This Row],[REFERENCIA]],CODINV,3,FALSE))</f>
        <v>ME825-4</v>
      </c>
      <c r="M7796" s="44" t="str">
        <f>+VLOOKUP(FACTURACION[[#This Row],[REFERENCIA]],CODINV,4,FALSE)</f>
        <v>VÁLVULAS Y MULTIVÁLVULAS</v>
      </c>
      <c r="N7796" s="44" t="str">
        <f>+VLOOKUP(FACTURACION[[#This Row],[REFERENCIA]],CODINV,5,FALSE)</f>
        <v>CAVAGNA</v>
      </c>
      <c r="O7796" s="3">
        <v>3</v>
      </c>
      <c r="P7796" s="31">
        <v>138000</v>
      </c>
      <c r="Q7796" s="48">
        <f>+FACTURACION[[#This Row],[CANTIDAD]]*FACTURACION[[#This Row],[VR UNITARIO]]/1000</f>
        <v>414</v>
      </c>
      <c r="R7796" s="44" t="str">
        <f>+VLOOKUP(FACTURACION[[#This Row],[NIT]],TABLACLIENTE,5,FALSE)</f>
        <v>BOGOTÁ D.C.</v>
      </c>
    </row>
    <row r="7797" spans="3:18" ht="15">
      <c r="C7797" s="29">
        <v>2021</v>
      </c>
      <c r="D7797" s="30" t="s">
        <v>704</v>
      </c>
      <c r="E7797" s="30">
        <f>MONTH(FACTURACION[[#This Row],[MES]]&amp;1)</f>
        <v>11</v>
      </c>
      <c r="F7797" s="223">
        <f>DATE(FACTURACION[[#This Row],[AÑO]],FACTURACION[[#This Row],[Mes numero]],1)</f>
        <v>44501</v>
      </c>
      <c r="G7797" s="155" t="s">
        <v>6189</v>
      </c>
      <c r="H7797" s="2">
        <v>900520280</v>
      </c>
      <c r="I7797" s="44" t="str">
        <f>+VLOOKUP(FACTURACION[[#This Row],[NIT]],TABLACLIENTE,2,FALSE)</f>
        <v>ENERGY SOLUTION SERVICES SAS</v>
      </c>
      <c r="J7797" s="3" t="s">
        <v>446</v>
      </c>
      <c r="K7797" s="44" t="str">
        <f>+VLOOKUP(FACTURACION[[#This Row],[REFERENCIA]],CODINV,2,FALSE)</f>
        <v>VALVULA GLOBO DE 1/2"</v>
      </c>
      <c r="L7797" s="44" t="str">
        <f>IF(VLOOKUP(FACTURACION[[#This Row],[REFERENCIA]],CODINV,3,FALSE)=0,"",VLOOKUP(FACTURACION[[#This Row],[REFERENCIA]],CODINV,3,FALSE))</f>
        <v>7704P</v>
      </c>
      <c r="M7797" s="44" t="str">
        <f>+VLOOKUP(FACTURACION[[#This Row],[REFERENCIA]],CODINV,4,FALSE)</f>
        <v>VÁLVULAS Y MULTIVÁLVULAS</v>
      </c>
      <c r="N7797" s="44" t="str">
        <f>+VLOOKUP(FACTURACION[[#This Row],[REFERENCIA]],CODINV,5,FALSE)</f>
        <v>REGO</v>
      </c>
      <c r="O7797" s="3">
        <v>3</v>
      </c>
      <c r="P7797" s="31">
        <v>246000</v>
      </c>
      <c r="Q7797" s="48">
        <f>+FACTURACION[[#This Row],[CANTIDAD]]*FACTURACION[[#This Row],[VR UNITARIO]]/1000</f>
        <v>738</v>
      </c>
      <c r="R7797" s="44" t="str">
        <f>+VLOOKUP(FACTURACION[[#This Row],[NIT]],TABLACLIENTE,5,FALSE)</f>
        <v>BOGOTÁ D.C.</v>
      </c>
    </row>
    <row r="7798" spans="3:18" ht="15">
      <c r="C7798" s="29">
        <v>2021</v>
      </c>
      <c r="D7798" s="30" t="s">
        <v>704</v>
      </c>
      <c r="E7798" s="30">
        <f>MONTH(FACTURACION[[#This Row],[MES]]&amp;1)</f>
        <v>11</v>
      </c>
      <c r="F7798" s="223">
        <f>DATE(FACTURACION[[#This Row],[AÑO]],FACTURACION[[#This Row],[Mes numero]],1)</f>
        <v>44501</v>
      </c>
      <c r="G7798" s="155" t="s">
        <v>6190</v>
      </c>
      <c r="H7798" s="2">
        <v>890208316</v>
      </c>
      <c r="I7798" s="44" t="str">
        <f>+VLOOKUP(FACTURACION[[#This Row],[NIT]],TABLACLIENTE,2,FALSE)</f>
        <v xml:space="preserve">METROGAS DE COLOMBIA S.A. E.S.P.  (METROGAS S.A. E.S.P)
</v>
      </c>
      <c r="J7798" s="3" t="s">
        <v>20</v>
      </c>
      <c r="K7798" s="44" t="str">
        <f>+VLOOKUP(FACTURACION[[#This Row],[REFERENCIA]],CODINV,2,FALSE)</f>
        <v xml:space="preserve">MEDIDOR AC-250 C: 3/4" CON CONECTORES </v>
      </c>
      <c r="L7798" s="44" t="str">
        <f>IF(VLOOKUP(FACTURACION[[#This Row],[REFERENCIA]],CODINV,3,FALSE)=0,"",VLOOKUP(FACTURACION[[#This Row],[REFERENCIA]],CODINV,3,FALSE))</f>
        <v/>
      </c>
      <c r="M7798" s="44" t="str">
        <f>+VLOOKUP(FACTURACION[[#This Row],[REFERENCIA]],CODINV,4,FALSE)</f>
        <v>MEDIDORES</v>
      </c>
      <c r="N7798" s="44" t="str">
        <f>+VLOOKUP(FACTURACION[[#This Row],[REFERENCIA]],CODINV,5,FALSE)</f>
        <v>HONEYWELL</v>
      </c>
      <c r="O7798" s="3">
        <v>4</v>
      </c>
      <c r="P7798" s="31">
        <v>412223</v>
      </c>
      <c r="Q7798" s="48">
        <f>+FACTURACION[[#This Row],[CANTIDAD]]*FACTURACION[[#This Row],[VR UNITARIO]]/1000</f>
        <v>1648.8920000000001</v>
      </c>
      <c r="R7798" s="44" t="str">
        <f>+VLOOKUP(FACTURACION[[#This Row],[NIT]],TABLACLIENTE,5,FALSE)</f>
        <v>FLORIDABLANCA</v>
      </c>
    </row>
    <row r="7799" spans="3:18" ht="15">
      <c r="C7799" s="29">
        <v>2021</v>
      </c>
      <c r="D7799" s="30" t="s">
        <v>704</v>
      </c>
      <c r="E7799" s="30">
        <f>MONTH(FACTURACION[[#This Row],[MES]]&amp;1)</f>
        <v>11</v>
      </c>
      <c r="F7799" s="223">
        <f>DATE(FACTURACION[[#This Row],[AÑO]],FACTURACION[[#This Row],[Mes numero]],1)</f>
        <v>44501</v>
      </c>
      <c r="G7799" s="155" t="s">
        <v>6190</v>
      </c>
      <c r="H7799" s="2">
        <v>890208316</v>
      </c>
      <c r="I7799" s="44" t="str">
        <f>+VLOOKUP(FACTURACION[[#This Row],[NIT]],TABLACLIENTE,2,FALSE)</f>
        <v xml:space="preserve">METROGAS DE COLOMBIA S.A. E.S.P.  (METROGAS S.A. E.S.P)
</v>
      </c>
      <c r="J7799" s="3" t="s">
        <v>262</v>
      </c>
      <c r="K7799" s="44" t="str">
        <f>+VLOOKUP(FACTURACION[[#This Row],[REFERENCIA]],CODINV,2,FALSE)</f>
        <v>MEDIDOR AL-425 C:1 1/4" MAOP 25 PSIG</v>
      </c>
      <c r="L7799" s="44" t="str">
        <f>IF(VLOOKUP(FACTURACION[[#This Row],[REFERENCIA]],CODINV,3,FALSE)=0,"",VLOOKUP(FACTURACION[[#This Row],[REFERENCIA]],CODINV,3,FALSE))</f>
        <v/>
      </c>
      <c r="M7799" s="44" t="str">
        <f>+VLOOKUP(FACTURACION[[#This Row],[REFERENCIA]],CODINV,4,FALSE)</f>
        <v>MEDIDORES</v>
      </c>
      <c r="N7799" s="44" t="str">
        <f>+VLOOKUP(FACTURACION[[#This Row],[REFERENCIA]],CODINV,5,FALSE)</f>
        <v>HONEYWELL</v>
      </c>
      <c r="O7799" s="3">
        <v>2</v>
      </c>
      <c r="P7799" s="31">
        <v>729473</v>
      </c>
      <c r="Q7799" s="48">
        <f>+FACTURACION[[#This Row],[CANTIDAD]]*FACTURACION[[#This Row],[VR UNITARIO]]/1000</f>
        <v>1458.9459999999999</v>
      </c>
      <c r="R7799" s="44" t="str">
        <f>+VLOOKUP(FACTURACION[[#This Row],[NIT]],TABLACLIENTE,5,FALSE)</f>
        <v>FLORIDABLANCA</v>
      </c>
    </row>
    <row r="7800" spans="3:18" ht="15">
      <c r="C7800" s="29">
        <v>2021</v>
      </c>
      <c r="D7800" s="30" t="s">
        <v>704</v>
      </c>
      <c r="E7800" s="30">
        <f>MONTH(FACTURACION[[#This Row],[MES]]&amp;1)</f>
        <v>11</v>
      </c>
      <c r="F7800" s="223">
        <f>DATE(FACTURACION[[#This Row],[AÑO]],FACTURACION[[#This Row],[Mes numero]],1)</f>
        <v>44501</v>
      </c>
      <c r="G7800" s="155" t="s">
        <v>6191</v>
      </c>
      <c r="H7800" s="2">
        <v>890208316</v>
      </c>
      <c r="I7800" s="44" t="str">
        <f>+VLOOKUP(FACTURACION[[#This Row],[NIT]],TABLACLIENTE,2,FALSE)</f>
        <v xml:space="preserve">METROGAS DE COLOMBIA S.A. E.S.P.  (METROGAS S.A. E.S.P)
</v>
      </c>
      <c r="J7800" s="3" t="s">
        <v>20</v>
      </c>
      <c r="K7800" s="44" t="str">
        <f>+VLOOKUP(FACTURACION[[#This Row],[REFERENCIA]],CODINV,2,FALSE)</f>
        <v xml:space="preserve">MEDIDOR AC-250 C: 3/4" CON CONECTORES </v>
      </c>
      <c r="L7800" s="44" t="str">
        <f>IF(VLOOKUP(FACTURACION[[#This Row],[REFERENCIA]],CODINV,3,FALSE)=0,"",VLOOKUP(FACTURACION[[#This Row],[REFERENCIA]],CODINV,3,FALSE))</f>
        <v/>
      </c>
      <c r="M7800" s="44" t="str">
        <f>+VLOOKUP(FACTURACION[[#This Row],[REFERENCIA]],CODINV,4,FALSE)</f>
        <v>MEDIDORES</v>
      </c>
      <c r="N7800" s="44" t="str">
        <f>+VLOOKUP(FACTURACION[[#This Row],[REFERENCIA]],CODINV,5,FALSE)</f>
        <v>HONEYWELL</v>
      </c>
      <c r="O7800" s="3">
        <v>10</v>
      </c>
      <c r="P7800" s="31">
        <v>412223</v>
      </c>
      <c r="Q7800" s="48">
        <f>+FACTURACION[[#This Row],[CANTIDAD]]*FACTURACION[[#This Row],[VR UNITARIO]]/1000</f>
        <v>4122.2299999999996</v>
      </c>
      <c r="R7800" s="44" t="str">
        <f>+VLOOKUP(FACTURACION[[#This Row],[NIT]],TABLACLIENTE,5,FALSE)</f>
        <v>FLORIDABLANCA</v>
      </c>
    </row>
    <row r="7801" spans="3:18" ht="15">
      <c r="C7801" s="29">
        <v>2021</v>
      </c>
      <c r="D7801" s="30" t="s">
        <v>704</v>
      </c>
      <c r="E7801" s="30">
        <f>MONTH(FACTURACION[[#This Row],[MES]]&amp;1)</f>
        <v>11</v>
      </c>
      <c r="F7801" s="223">
        <f>DATE(FACTURACION[[#This Row],[AÑO]],FACTURACION[[#This Row],[Mes numero]],1)</f>
        <v>44501</v>
      </c>
      <c r="G7801" s="155" t="s">
        <v>6192</v>
      </c>
      <c r="H7801" s="2">
        <v>890500726</v>
      </c>
      <c r="I7801" s="44" t="str">
        <f>+VLOOKUP(FACTURACION[[#This Row],[NIT]],TABLACLIENTE,2,FALSE)</f>
        <v>NORTESANTANDEREANA DE GAS S.A. E.S.P (NORGAS S.A. E.S.P.)</v>
      </c>
      <c r="J7801" s="3" t="s">
        <v>223</v>
      </c>
      <c r="K7801" s="44" t="str">
        <f>+VLOOKUP(FACTURACION[[#This Row],[REFERENCIA]],CODINV,2,FALSE)</f>
        <v>REGULADOR ALTA PRESION 3/4" 3-30</v>
      </c>
      <c r="L7801" s="44" t="str">
        <f>IF(VLOOKUP(FACTURACION[[#This Row],[REFERENCIA]],CODINV,3,FALSE)=0,"",VLOOKUP(FACTURACION[[#This Row],[REFERENCIA]],CODINV,3,FALSE))</f>
        <v>1586VN</v>
      </c>
      <c r="M7801" s="44" t="str">
        <f>+VLOOKUP(FACTURACION[[#This Row],[REFERENCIA]],CODINV,4,FALSE)</f>
        <v>REGULADORES</v>
      </c>
      <c r="N7801" s="44" t="str">
        <f>+VLOOKUP(FACTURACION[[#This Row],[REFERENCIA]],CODINV,5,FALSE)</f>
        <v>REGO</v>
      </c>
      <c r="O7801" s="3">
        <v>4</v>
      </c>
      <c r="P7801" s="31">
        <v>688439</v>
      </c>
      <c r="Q7801" s="48">
        <f>+FACTURACION[[#This Row],[CANTIDAD]]*FACTURACION[[#This Row],[VR UNITARIO]]/1000</f>
        <v>2753.7559999999999</v>
      </c>
      <c r="R7801" s="44" t="str">
        <f>+VLOOKUP(FACTURACION[[#This Row],[NIT]],TABLACLIENTE,5,FALSE)</f>
        <v>BUCARAMANGA</v>
      </c>
    </row>
    <row r="7802" spans="3:18" ht="15">
      <c r="C7802" s="29">
        <v>2021</v>
      </c>
      <c r="D7802" s="30" t="s">
        <v>704</v>
      </c>
      <c r="E7802" s="30">
        <f>MONTH(FACTURACION[[#This Row],[MES]]&amp;1)</f>
        <v>11</v>
      </c>
      <c r="F7802" s="223">
        <f>DATE(FACTURACION[[#This Row],[AÑO]],FACTURACION[[#This Row],[Mes numero]],1)</f>
        <v>44501</v>
      </c>
      <c r="G7802" s="155" t="s">
        <v>6193</v>
      </c>
      <c r="H7802" s="2">
        <v>890500726</v>
      </c>
      <c r="I7802" s="44" t="str">
        <f>+VLOOKUP(FACTURACION[[#This Row],[NIT]],TABLACLIENTE,2,FALSE)</f>
        <v>NORTESANTANDEREANA DE GAS S.A. E.S.P (NORGAS S.A. E.S.P.)</v>
      </c>
      <c r="J7802" s="3" t="s">
        <v>469</v>
      </c>
      <c r="K7802" s="44" t="str">
        <f>+VLOOKUP(FACTURACION[[#This Row],[REFERENCIA]],CODINV,2,FALSE)</f>
        <v>VALVULA DE ALIVIO EXTERNA 1 1/4"</v>
      </c>
      <c r="L7802" s="44" t="str">
        <f>IF(VLOOKUP(FACTURACION[[#This Row],[REFERENCIA]],CODINV,3,FALSE)=0,"",VLOOKUP(FACTURACION[[#This Row],[REFERENCIA]],CODINV,3,FALSE))</f>
        <v>3132G</v>
      </c>
      <c r="M7802" s="44" t="str">
        <f>+VLOOKUP(FACTURACION[[#This Row],[REFERENCIA]],CODINV,4,FALSE)</f>
        <v>VÁLVULAS Y MULTIVÁLVULAS</v>
      </c>
      <c r="N7802" s="44" t="str">
        <f>+VLOOKUP(FACTURACION[[#This Row],[REFERENCIA]],CODINV,5,FALSE)</f>
        <v>REGO</v>
      </c>
      <c r="O7802" s="3">
        <v>1</v>
      </c>
      <c r="P7802" s="31">
        <v>520000</v>
      </c>
      <c r="Q7802" s="48">
        <f>+FACTURACION[[#This Row],[CANTIDAD]]*FACTURACION[[#This Row],[VR UNITARIO]]/1000</f>
        <v>520</v>
      </c>
      <c r="R7802" s="44" t="str">
        <f>+VLOOKUP(FACTURACION[[#This Row],[NIT]],TABLACLIENTE,5,FALSE)</f>
        <v>BUCARAMANGA</v>
      </c>
    </row>
    <row r="7803" spans="3:18" ht="15">
      <c r="C7803" s="29">
        <v>2021</v>
      </c>
      <c r="D7803" s="30" t="s">
        <v>704</v>
      </c>
      <c r="E7803" s="30">
        <f>MONTH(FACTURACION[[#This Row],[MES]]&amp;1)</f>
        <v>11</v>
      </c>
      <c r="F7803" s="223">
        <f>DATE(FACTURACION[[#This Row],[AÑO]],FACTURACION[[#This Row],[Mes numero]],1)</f>
        <v>44501</v>
      </c>
      <c r="G7803" s="155" t="s">
        <v>6194</v>
      </c>
      <c r="H7803" s="2">
        <v>890500726</v>
      </c>
      <c r="I7803" s="44" t="str">
        <f>+VLOOKUP(FACTURACION[[#This Row],[NIT]],TABLACLIENTE,2,FALSE)</f>
        <v>NORTESANTANDEREANA DE GAS S.A. E.S.P (NORGAS S.A. E.S.P.)</v>
      </c>
      <c r="J7803" s="3" t="s">
        <v>6</v>
      </c>
      <c r="K7803" s="44" t="str">
        <f>+VLOOKUP(FACTURACION[[#This Row],[REFERENCIA]],CODINV,2,FALSE)</f>
        <v>REG.1813C C:3/4" R:6-15" O:1/2</v>
      </c>
      <c r="L7803" s="44" t="str">
        <f>IF(VLOOKUP(FACTURACION[[#This Row],[REFERENCIA]],CODINV,3,FALSE)=0,"",VLOOKUP(FACTURACION[[#This Row],[REFERENCIA]],CODINV,3,FALSE))</f>
        <v/>
      </c>
      <c r="M7803" s="44" t="str">
        <f>+VLOOKUP(FACTURACION[[#This Row],[REFERENCIA]],CODINV,4,FALSE)</f>
        <v>REGULADORES</v>
      </c>
      <c r="N7803" s="44" t="str">
        <f>+VLOOKUP(FACTURACION[[#This Row],[REFERENCIA]],CODINV,5,FALSE)</f>
        <v>HONEYWELL</v>
      </c>
      <c r="O7803" s="3">
        <v>20</v>
      </c>
      <c r="P7803" s="31">
        <v>168882</v>
      </c>
      <c r="Q7803" s="48">
        <f>+FACTURACION[[#This Row],[CANTIDAD]]*FACTURACION[[#This Row],[VR UNITARIO]]/1000</f>
        <v>3377.64</v>
      </c>
      <c r="R7803" s="44" t="str">
        <f>+VLOOKUP(FACTURACION[[#This Row],[NIT]],TABLACLIENTE,5,FALSE)</f>
        <v>BUCARAMANGA</v>
      </c>
    </row>
    <row r="7804" spans="3:18" ht="15">
      <c r="C7804" s="29">
        <v>2021</v>
      </c>
      <c r="D7804" s="30" t="s">
        <v>704</v>
      </c>
      <c r="E7804" s="30">
        <f>MONTH(FACTURACION[[#This Row],[MES]]&amp;1)</f>
        <v>11</v>
      </c>
      <c r="F7804" s="223">
        <f>DATE(FACTURACION[[#This Row],[AÑO]],FACTURACION[[#This Row],[Mes numero]],1)</f>
        <v>44501</v>
      </c>
      <c r="G7804" s="155" t="s">
        <v>6195</v>
      </c>
      <c r="H7804" s="2">
        <v>890500726</v>
      </c>
      <c r="I7804" s="44" t="str">
        <f>+VLOOKUP(FACTURACION[[#This Row],[NIT]],TABLACLIENTE,2,FALSE)</f>
        <v>NORTESANTANDEREANA DE GAS S.A. E.S.P (NORGAS S.A. E.S.P.)</v>
      </c>
      <c r="J7804" s="3" t="s">
        <v>6</v>
      </c>
      <c r="K7804" s="44" t="str">
        <f>+VLOOKUP(FACTURACION[[#This Row],[REFERENCIA]],CODINV,2,FALSE)</f>
        <v>REG.1813C C:3/4" R:6-15" O:1/2</v>
      </c>
      <c r="L7804" s="44" t="str">
        <f>IF(VLOOKUP(FACTURACION[[#This Row],[REFERENCIA]],CODINV,3,FALSE)=0,"",VLOOKUP(FACTURACION[[#This Row],[REFERENCIA]],CODINV,3,FALSE))</f>
        <v/>
      </c>
      <c r="M7804" s="44" t="str">
        <f>+VLOOKUP(FACTURACION[[#This Row],[REFERENCIA]],CODINV,4,FALSE)</f>
        <v>REGULADORES</v>
      </c>
      <c r="N7804" s="44" t="str">
        <f>+VLOOKUP(FACTURACION[[#This Row],[REFERENCIA]],CODINV,5,FALSE)</f>
        <v>HONEYWELL</v>
      </c>
      <c r="O7804" s="3">
        <v>2</v>
      </c>
      <c r="P7804" s="31">
        <v>197000</v>
      </c>
      <c r="Q7804" s="48">
        <f>+FACTURACION[[#This Row],[CANTIDAD]]*FACTURACION[[#This Row],[VR UNITARIO]]/1000</f>
        <v>394</v>
      </c>
      <c r="R7804" s="44" t="str">
        <f>+VLOOKUP(FACTURACION[[#This Row],[NIT]],TABLACLIENTE,5,FALSE)</f>
        <v>BUCARAMANGA</v>
      </c>
    </row>
    <row r="7805" spans="3:18" ht="15">
      <c r="C7805" s="29">
        <v>2021</v>
      </c>
      <c r="D7805" s="30" t="s">
        <v>704</v>
      </c>
      <c r="E7805" s="30">
        <f>MONTH(FACTURACION[[#This Row],[MES]]&amp;1)</f>
        <v>11</v>
      </c>
      <c r="F7805" s="223">
        <f>DATE(FACTURACION[[#This Row],[AÑO]],FACTURACION[[#This Row],[Mes numero]],1)</f>
        <v>44501</v>
      </c>
      <c r="G7805" s="155" t="s">
        <v>6196</v>
      </c>
      <c r="H7805" s="2">
        <v>890500726</v>
      </c>
      <c r="I7805" s="44" t="str">
        <f>+VLOOKUP(FACTURACION[[#This Row],[NIT]],TABLACLIENTE,2,FALSE)</f>
        <v>NORTESANTANDEREANA DE GAS S.A. E.S.P (NORGAS S.A. E.S.P.)</v>
      </c>
      <c r="J7805" s="3" t="s">
        <v>5504</v>
      </c>
      <c r="K7805" s="44" t="str">
        <f>+VLOOKUP(FACTURACION[[#This Row],[REFERENCIA]],CODINV,2,FALSE)</f>
        <v>C12 CORO FLOW</v>
      </c>
      <c r="L7805" s="44" t="str">
        <f>IF(VLOOKUP(FACTURACION[[#This Row],[REFERENCIA]],CODINV,3,FALSE)=0,"",VLOOKUP(FACTURACION[[#This Row],[REFERENCIA]],CODINV,3,FALSE))</f>
        <v>C12</v>
      </c>
      <c r="M7805" s="44" t="str">
        <f>+VLOOKUP(FACTURACION[[#This Row],[REFERENCIA]],CODINV,4,FALSE)</f>
        <v>BOMBAS</v>
      </c>
      <c r="N7805" s="44" t="str">
        <f>+VLOOKUP(FACTURACION[[#This Row],[REFERENCIA]],CODINV,5,FALSE)</f>
        <v>CORKEN</v>
      </c>
      <c r="O7805" s="3">
        <v>1</v>
      </c>
      <c r="P7805" s="31">
        <v>9720894.6899999995</v>
      </c>
      <c r="Q7805" s="48">
        <f>+FACTURACION[[#This Row],[CANTIDAD]]*FACTURACION[[#This Row],[VR UNITARIO]]/1000</f>
        <v>9720.8946899999992</v>
      </c>
      <c r="R7805" s="44" t="str">
        <f>+VLOOKUP(FACTURACION[[#This Row],[NIT]],TABLACLIENTE,5,FALSE)</f>
        <v>BUCARAMANGA</v>
      </c>
    </row>
    <row r="7806" spans="3:18" ht="15">
      <c r="C7806" s="29">
        <v>2021</v>
      </c>
      <c r="D7806" s="30" t="s">
        <v>704</v>
      </c>
      <c r="E7806" s="30">
        <f>MONTH(FACTURACION[[#This Row],[MES]]&amp;1)</f>
        <v>11</v>
      </c>
      <c r="F7806" s="223">
        <f>DATE(FACTURACION[[#This Row],[AÑO]],FACTURACION[[#This Row],[Mes numero]],1)</f>
        <v>44501</v>
      </c>
      <c r="G7806" s="155" t="s">
        <v>6196</v>
      </c>
      <c r="H7806" s="2">
        <v>890500726</v>
      </c>
      <c r="I7806" s="44" t="str">
        <f>+VLOOKUP(FACTURACION[[#This Row],[NIT]],TABLACLIENTE,2,FALSE)</f>
        <v>NORTESANTANDEREANA DE GAS S.A. E.S.P (NORGAS S.A. E.S.P.)</v>
      </c>
      <c r="J7806" s="3" t="s">
        <v>5834</v>
      </c>
      <c r="K7806" s="44" t="str">
        <f>+VLOOKUP(FACTURACION[[#This Row],[REFERENCIA]],CODINV,2,FALSE)</f>
        <v>T166 BY PAS VALVE-VALVE</v>
      </c>
      <c r="L7806" s="44" t="str">
        <f>IF(VLOOKUP(FACTURACION[[#This Row],[REFERENCIA]],CODINV,3,FALSE)=0,"",VLOOKUP(FACTURACION[[#This Row],[REFERENCIA]],CODINV,3,FALSE))</f>
        <v>T166</v>
      </c>
      <c r="M7806" s="44" t="str">
        <f>+VLOOKUP(FACTURACION[[#This Row],[REFERENCIA]],CODINV,4,FALSE)</f>
        <v>VÁLVULAS Y MULTIVÁLVULAS</v>
      </c>
      <c r="N7806" s="44" t="str">
        <f>+VLOOKUP(FACTURACION[[#This Row],[REFERENCIA]],CODINV,5,FALSE)</f>
        <v>CORKEN</v>
      </c>
      <c r="O7806" s="3">
        <v>1</v>
      </c>
      <c r="P7806" s="31">
        <v>832998.16</v>
      </c>
      <c r="Q7806" s="48">
        <f>+FACTURACION[[#This Row],[CANTIDAD]]*FACTURACION[[#This Row],[VR UNITARIO]]/1000</f>
        <v>832.99815999999998</v>
      </c>
      <c r="R7806" s="44" t="str">
        <f>+VLOOKUP(FACTURACION[[#This Row],[NIT]],TABLACLIENTE,5,FALSE)</f>
        <v>BUCARAMANGA</v>
      </c>
    </row>
    <row r="7807" spans="3:18" ht="15">
      <c r="C7807" s="29">
        <v>2021</v>
      </c>
      <c r="D7807" s="30" t="s">
        <v>704</v>
      </c>
      <c r="E7807" s="30">
        <f>MONTH(FACTURACION[[#This Row],[MES]]&amp;1)</f>
        <v>11</v>
      </c>
      <c r="F7807" s="223">
        <f>DATE(FACTURACION[[#This Row],[AÑO]],FACTURACION[[#This Row],[Mes numero]],1)</f>
        <v>44501</v>
      </c>
      <c r="G7807" s="155" t="s">
        <v>6197</v>
      </c>
      <c r="H7807" s="2">
        <v>900520280</v>
      </c>
      <c r="I7807" s="44" t="str">
        <f>+VLOOKUP(FACTURACION[[#This Row],[NIT]],TABLACLIENTE,2,FALSE)</f>
        <v>ENERGY SOLUTION SERVICES SAS</v>
      </c>
      <c r="J7807" s="3" t="s">
        <v>6</v>
      </c>
      <c r="K7807" s="44" t="str">
        <f>+VLOOKUP(FACTURACION[[#This Row],[REFERENCIA]],CODINV,2,FALSE)</f>
        <v>REG.1813C C:3/4" R:6-15" O:1/2</v>
      </c>
      <c r="L7807" s="44" t="str">
        <f>IF(VLOOKUP(FACTURACION[[#This Row],[REFERENCIA]],CODINV,3,FALSE)=0,"",VLOOKUP(FACTURACION[[#This Row],[REFERENCIA]],CODINV,3,FALSE))</f>
        <v/>
      </c>
      <c r="M7807" s="44" t="str">
        <f>+VLOOKUP(FACTURACION[[#This Row],[REFERENCIA]],CODINV,4,FALSE)</f>
        <v>REGULADORES</v>
      </c>
      <c r="N7807" s="44" t="str">
        <f>+VLOOKUP(FACTURACION[[#This Row],[REFERENCIA]],CODINV,5,FALSE)</f>
        <v>HONEYWELL</v>
      </c>
      <c r="O7807" s="3">
        <v>4</v>
      </c>
      <c r="P7807" s="31">
        <v>185000</v>
      </c>
      <c r="Q7807" s="48">
        <f>+FACTURACION[[#This Row],[CANTIDAD]]*FACTURACION[[#This Row],[VR UNITARIO]]/1000</f>
        <v>740</v>
      </c>
      <c r="R7807" s="44" t="str">
        <f>+VLOOKUP(FACTURACION[[#This Row],[NIT]],TABLACLIENTE,5,FALSE)</f>
        <v>BOGOTÁ D.C.</v>
      </c>
    </row>
    <row r="7808" spans="3:18" ht="15">
      <c r="C7808" s="29">
        <v>2021</v>
      </c>
      <c r="D7808" s="30" t="s">
        <v>704</v>
      </c>
      <c r="E7808" s="30">
        <f>MONTH(FACTURACION[[#This Row],[MES]]&amp;1)</f>
        <v>11</v>
      </c>
      <c r="F7808" s="223">
        <f>DATE(FACTURACION[[#This Row],[AÑO]],FACTURACION[[#This Row],[Mes numero]],1)</f>
        <v>44501</v>
      </c>
      <c r="G7808" s="155" t="s">
        <v>6197</v>
      </c>
      <c r="H7808" s="2">
        <v>900520280</v>
      </c>
      <c r="I7808" s="44" t="str">
        <f>+VLOOKUP(FACTURACION[[#This Row],[NIT]],TABLACLIENTE,2,FALSE)</f>
        <v>ENERGY SOLUTION SERVICES SAS</v>
      </c>
      <c r="J7808" s="3" t="s">
        <v>45</v>
      </c>
      <c r="K7808" s="44" t="str">
        <f>+VLOOKUP(FACTURACION[[#This Row],[REFERENCIA]],CODINV,2,FALSE)</f>
        <v>REGULADOR  PRIMERA ETAPA</v>
      </c>
      <c r="L7808" s="44" t="str">
        <f>IF(VLOOKUP(FACTURACION[[#This Row],[REFERENCIA]],CODINV,3,FALSE)=0,"",VLOOKUP(FACTURACION[[#This Row],[REFERENCIA]],CODINV,3,FALSE))</f>
        <v>1584VN</v>
      </c>
      <c r="M7808" s="44" t="str">
        <f>+VLOOKUP(FACTURACION[[#This Row],[REFERENCIA]],CODINV,4,FALSE)</f>
        <v>REGULADORES</v>
      </c>
      <c r="N7808" s="44" t="str">
        <f>+VLOOKUP(FACTURACION[[#This Row],[REFERENCIA]],CODINV,5,FALSE)</f>
        <v>REGO</v>
      </c>
      <c r="O7808" s="3">
        <v>1</v>
      </c>
      <c r="P7808" s="31">
        <v>66500</v>
      </c>
      <c r="Q7808" s="48">
        <f>+FACTURACION[[#This Row],[CANTIDAD]]*FACTURACION[[#This Row],[VR UNITARIO]]/1000</f>
        <v>66.5</v>
      </c>
      <c r="R7808" s="44" t="str">
        <f>+VLOOKUP(FACTURACION[[#This Row],[NIT]],TABLACLIENTE,5,FALSE)</f>
        <v>BOGOTÁ D.C.</v>
      </c>
    </row>
    <row r="7809" spans="3:18" ht="15">
      <c r="C7809" s="29">
        <v>2021</v>
      </c>
      <c r="D7809" s="30" t="s">
        <v>704</v>
      </c>
      <c r="E7809" s="30">
        <f>MONTH(FACTURACION[[#This Row],[MES]]&amp;1)</f>
        <v>11</v>
      </c>
      <c r="F7809" s="223">
        <f>DATE(FACTURACION[[#This Row],[AÑO]],FACTURACION[[#This Row],[Mes numero]],1)</f>
        <v>44501</v>
      </c>
      <c r="G7809" s="155" t="s">
        <v>6198</v>
      </c>
      <c r="H7809" s="2">
        <v>890500726</v>
      </c>
      <c r="I7809" s="44" t="str">
        <f>+VLOOKUP(FACTURACION[[#This Row],[NIT]],TABLACLIENTE,2,FALSE)</f>
        <v>NORTESANTANDEREANA DE GAS S.A. E.S.P (NORGAS S.A. E.S.P.)</v>
      </c>
      <c r="J7809" s="3" t="s">
        <v>169</v>
      </c>
      <c r="K7809" s="44" t="str">
        <f>+VLOOKUP(FACTURACION[[#This Row],[REFERENCIA]],CODINV,2,FALSE)</f>
        <v>VALVULA DE ALIVIO HIDROSTATICA 1/4"</v>
      </c>
      <c r="L7809" s="44" t="str">
        <f>IF(VLOOKUP(FACTURACION[[#This Row],[REFERENCIA]],CODINV,3,FALSE)=0,"",VLOOKUP(FACTURACION[[#This Row],[REFERENCIA]],CODINV,3,FALSE))</f>
        <v>3127U</v>
      </c>
      <c r="M7809" s="44" t="str">
        <f>+VLOOKUP(FACTURACION[[#This Row],[REFERENCIA]],CODINV,4,FALSE)</f>
        <v>VÁLVULAS Y MULTIVÁLVULAS</v>
      </c>
      <c r="N7809" s="44" t="str">
        <f>+VLOOKUP(FACTURACION[[#This Row],[REFERENCIA]],CODINV,5,FALSE)</f>
        <v>REGO</v>
      </c>
      <c r="O7809" s="3">
        <v>0</v>
      </c>
      <c r="P7809" s="31">
        <v>2000164.16</v>
      </c>
      <c r="Q7809" s="48">
        <f>+FACTURACION[[#This Row],[CANTIDAD]]*FACTURACION[[#This Row],[VR UNITARIO]]/1000</f>
        <v>0</v>
      </c>
      <c r="R7809" s="44" t="str">
        <f>+VLOOKUP(FACTURACION[[#This Row],[NIT]],TABLACLIENTE,5,FALSE)</f>
        <v>BUCARAMANGA</v>
      </c>
    </row>
    <row r="7810" spans="3:18" ht="15">
      <c r="C7810" s="29">
        <v>2021</v>
      </c>
      <c r="D7810" s="30" t="s">
        <v>704</v>
      </c>
      <c r="E7810" s="30">
        <f>MONTH(FACTURACION[[#This Row],[MES]]&amp;1)</f>
        <v>11</v>
      </c>
      <c r="F7810" s="223">
        <f>DATE(FACTURACION[[#This Row],[AÑO]],FACTURACION[[#This Row],[Mes numero]],1)</f>
        <v>44501</v>
      </c>
      <c r="G7810" s="155" t="s">
        <v>6199</v>
      </c>
      <c r="H7810" s="2">
        <v>890500726</v>
      </c>
      <c r="I7810" s="44" t="str">
        <f>+VLOOKUP(FACTURACION[[#This Row],[NIT]],TABLACLIENTE,2,FALSE)</f>
        <v>NORTESANTANDEREANA DE GAS S.A. E.S.P (NORGAS S.A. E.S.P.)</v>
      </c>
      <c r="J7810" s="3" t="s">
        <v>93</v>
      </c>
      <c r="K7810" s="44" t="str">
        <f>+VLOOKUP(FACTURACION[[#This Row],[REFERENCIA]],CODINV,2,FALSE)</f>
        <v>VALVULA DE GLOBO 2"</v>
      </c>
      <c r="L7810" s="44" t="str">
        <f>IF(VLOOKUP(FACTURACION[[#This Row],[REFERENCIA]],CODINV,3,FALSE)=0,"",VLOOKUP(FACTURACION[[#This Row],[REFERENCIA]],CODINV,3,FALSE))</f>
        <v>A7513AP</v>
      </c>
      <c r="M7810" s="44" t="str">
        <f>+VLOOKUP(FACTURACION[[#This Row],[REFERENCIA]],CODINV,4,FALSE)</f>
        <v>VÁLVULAS Y MULTIVÁLVULAS</v>
      </c>
      <c r="N7810" s="44" t="str">
        <f>+VLOOKUP(FACTURACION[[#This Row],[REFERENCIA]],CODINV,5,FALSE)</f>
        <v>REGO</v>
      </c>
      <c r="O7810" s="3">
        <v>1</v>
      </c>
      <c r="P7810" s="31">
        <v>750000</v>
      </c>
      <c r="Q7810" s="48">
        <f>+FACTURACION[[#This Row],[CANTIDAD]]*FACTURACION[[#This Row],[VR UNITARIO]]/1000</f>
        <v>750</v>
      </c>
      <c r="R7810" s="44" t="str">
        <f>+VLOOKUP(FACTURACION[[#This Row],[NIT]],TABLACLIENTE,5,FALSE)</f>
        <v>BUCARAMANGA</v>
      </c>
    </row>
    <row r="7811" spans="3:18" ht="15">
      <c r="C7811" s="29">
        <v>2021</v>
      </c>
      <c r="D7811" s="30" t="s">
        <v>704</v>
      </c>
      <c r="E7811" s="30">
        <f>MONTH(FACTURACION[[#This Row],[MES]]&amp;1)</f>
        <v>11</v>
      </c>
      <c r="F7811" s="223">
        <f>DATE(FACTURACION[[#This Row],[AÑO]],FACTURACION[[#This Row],[Mes numero]],1)</f>
        <v>44501</v>
      </c>
      <c r="G7811" s="155" t="s">
        <v>6200</v>
      </c>
      <c r="H7811" s="2">
        <v>800167643</v>
      </c>
      <c r="I7811" s="44" t="str">
        <f>+VLOOKUP(FACTURACION[[#This Row],[NIT]],TABLACLIENTE,2,FALSE)</f>
        <v>GASES DE OCCIDENTE S.A. E.S.P. (GDO)</v>
      </c>
      <c r="J7811" s="3" t="s">
        <v>132</v>
      </c>
      <c r="K7811" s="44" t="str">
        <f>+VLOOKUP(FACTURACION[[#This Row],[REFERENCIA]],CODINV,2,FALSE)</f>
        <v>KIT REPARACION BUNA N 80</v>
      </c>
      <c r="L7811" s="44" t="str">
        <f>IF(VLOOKUP(FACTURACION[[#This Row],[REFERENCIA]],CODINV,3,FALSE)=0,"",VLOOKUP(FACTURACION[[#This Row],[REFERENCIA]],CODINV,3,FALSE))</f>
        <v>73914K010</v>
      </c>
      <c r="M7811" s="44" t="str">
        <f>+VLOOKUP(FACTURACION[[#This Row],[REFERENCIA]],CODINV,4,FALSE)</f>
        <v>REPUESTOS Y ACCESORIOS</v>
      </c>
      <c r="N7811" s="44" t="str">
        <f>+VLOOKUP(FACTURACION[[#This Row],[REFERENCIA]],CODINV,5,FALSE)</f>
        <v>HONEYWELL</v>
      </c>
      <c r="O7811" s="3">
        <v>150</v>
      </c>
      <c r="P7811" s="31">
        <v>153038</v>
      </c>
      <c r="Q7811" s="48">
        <f>+FACTURACION[[#This Row],[CANTIDAD]]*FACTURACION[[#This Row],[VR UNITARIO]]/1000</f>
        <v>22955.7</v>
      </c>
      <c r="R7811" s="44" t="str">
        <f>+VLOOKUP(FACTURACION[[#This Row],[NIT]],TABLACLIENTE,5,FALSE)</f>
        <v>CALI</v>
      </c>
    </row>
    <row r="7812" spans="3:18" ht="15">
      <c r="C7812" s="29">
        <v>2021</v>
      </c>
      <c r="D7812" s="30" t="s">
        <v>704</v>
      </c>
      <c r="E7812" s="30">
        <f>MONTH(FACTURACION[[#This Row],[MES]]&amp;1)</f>
        <v>11</v>
      </c>
      <c r="F7812" s="223">
        <f>DATE(FACTURACION[[#This Row],[AÑO]],FACTURACION[[#This Row],[Mes numero]],1)</f>
        <v>44501</v>
      </c>
      <c r="G7812" s="155" t="s">
        <v>6201</v>
      </c>
      <c r="H7812" s="99">
        <v>19241799</v>
      </c>
      <c r="I7812" s="44" t="str">
        <f>+VLOOKUP(FACTURACION[[#This Row],[NIT]],TABLACLIENTE,2,FALSE)</f>
        <v>ROMERO ORJUELA JOSE VICIENTE</v>
      </c>
      <c r="J7812" s="3" t="s">
        <v>6</v>
      </c>
      <c r="K7812" s="44" t="str">
        <f>+VLOOKUP(FACTURACION[[#This Row],[REFERENCIA]],CODINV,2,FALSE)</f>
        <v>REG.1813C C:3/4" R:6-15" O:1/2</v>
      </c>
      <c r="L7812" s="44" t="str">
        <f>IF(VLOOKUP(FACTURACION[[#This Row],[REFERENCIA]],CODINV,3,FALSE)=0,"",VLOOKUP(FACTURACION[[#This Row],[REFERENCIA]],CODINV,3,FALSE))</f>
        <v/>
      </c>
      <c r="M7812" s="44" t="str">
        <f>+VLOOKUP(FACTURACION[[#This Row],[REFERENCIA]],CODINV,4,FALSE)</f>
        <v>REGULADORES</v>
      </c>
      <c r="N7812" s="44" t="str">
        <f>+VLOOKUP(FACTURACION[[#This Row],[REFERENCIA]],CODINV,5,FALSE)</f>
        <v>HONEYWELL</v>
      </c>
      <c r="O7812" s="3">
        <v>5</v>
      </c>
      <c r="P7812" s="31">
        <v>200000</v>
      </c>
      <c r="Q7812" s="48">
        <f>+FACTURACION[[#This Row],[CANTIDAD]]*FACTURACION[[#This Row],[VR UNITARIO]]/1000</f>
        <v>1000</v>
      </c>
      <c r="R7812" s="44" t="str">
        <f>+VLOOKUP(FACTURACION[[#This Row],[NIT]],TABLACLIENTE,5,FALSE)</f>
        <v>BOGOTÁ D.C.</v>
      </c>
    </row>
    <row r="7813" spans="3:18" ht="15">
      <c r="C7813" s="29">
        <v>2021</v>
      </c>
      <c r="D7813" s="30" t="s">
        <v>704</v>
      </c>
      <c r="E7813" s="30">
        <f>MONTH(FACTURACION[[#This Row],[MES]]&amp;1)</f>
        <v>11</v>
      </c>
      <c r="F7813" s="223">
        <f>DATE(FACTURACION[[#This Row],[AÑO]],FACTURACION[[#This Row],[Mes numero]],1)</f>
        <v>44501</v>
      </c>
      <c r="G7813" s="155" t="s">
        <v>6202</v>
      </c>
      <c r="H7813" s="25">
        <v>891101577</v>
      </c>
      <c r="I7813" s="44" t="str">
        <f>+VLOOKUP(FACTURACION[[#This Row],[NIT]],TABLACLIENTE,2,FALSE)</f>
        <v>ALCANOS DE COLOMBIA S.A. E.S.P</v>
      </c>
      <c r="J7813" s="3" t="s">
        <v>23</v>
      </c>
      <c r="K7813" s="44" t="str">
        <f>+VLOOKUP(FACTURACION[[#This Row],[REFERENCIA]],CODINV,2,FALSE)</f>
        <v>MEDIDOR AL-800 C:1 1/2" MAOP 20 PSIG CON CONECTORES</v>
      </c>
      <c r="L7813" s="44" t="str">
        <f>IF(VLOOKUP(FACTURACION[[#This Row],[REFERENCIA]],CODINV,3,FALSE)=0,"",VLOOKUP(FACTURACION[[#This Row],[REFERENCIA]],CODINV,3,FALSE))</f>
        <v/>
      </c>
      <c r="M7813" s="44" t="str">
        <f>+VLOOKUP(FACTURACION[[#This Row],[REFERENCIA]],CODINV,4,FALSE)</f>
        <v>MEDIDORES</v>
      </c>
      <c r="N7813" s="44" t="str">
        <f>+VLOOKUP(FACTURACION[[#This Row],[REFERENCIA]],CODINV,5,FALSE)</f>
        <v>HONEYWELL</v>
      </c>
      <c r="O7813" s="3">
        <v>1</v>
      </c>
      <c r="P7813" s="31">
        <v>2328520</v>
      </c>
      <c r="Q7813" s="48">
        <f>+FACTURACION[[#This Row],[CANTIDAD]]*FACTURACION[[#This Row],[VR UNITARIO]]/1000</f>
        <v>2328.52</v>
      </c>
      <c r="R7813" s="44" t="str">
        <f>+VLOOKUP(FACTURACION[[#This Row],[NIT]],TABLACLIENTE,5,FALSE)</f>
        <v>NEIVA</v>
      </c>
    </row>
    <row r="7814" spans="3:18" ht="15">
      <c r="C7814" s="29">
        <v>2021</v>
      </c>
      <c r="D7814" s="30" t="s">
        <v>704</v>
      </c>
      <c r="E7814" s="30">
        <f>MONTH(FACTURACION[[#This Row],[MES]]&amp;1)</f>
        <v>11</v>
      </c>
      <c r="F7814" s="223">
        <f>DATE(FACTURACION[[#This Row],[AÑO]],FACTURACION[[#This Row],[Mes numero]],1)</f>
        <v>44501</v>
      </c>
      <c r="G7814" s="155" t="s">
        <v>6203</v>
      </c>
      <c r="H7814" s="2">
        <v>900164715</v>
      </c>
      <c r="I7814" s="44" t="str">
        <f>+VLOOKUP(FACTURACION[[#This Row],[NIT]],TABLACLIENTE,2,FALSE)</f>
        <v>COMPAÑIA TRANSPORTADORA DE COLOMBIA S.A. (COTRANSCOL S.A.)</v>
      </c>
      <c r="J7814" s="3" t="s">
        <v>4219</v>
      </c>
      <c r="K7814" s="44" t="str">
        <f>+VLOOKUP(FACTURACION[[#This Row],[REFERENCIA]],CODINV,2,FALSE)</f>
        <v>KIT REPARACION VALV. GLOBO 2"</v>
      </c>
      <c r="L7814" s="44" t="str">
        <f>IF(VLOOKUP(FACTURACION[[#This Row],[REFERENCIA]],CODINV,3,FALSE)=0,"",VLOOKUP(FACTURACION[[#This Row],[REFERENCIA]],CODINV,3,FALSE))</f>
        <v>A7513-50</v>
      </c>
      <c r="M7814" s="44" t="str">
        <f>+VLOOKUP(FACTURACION[[#This Row],[REFERENCIA]],CODINV,4,FALSE)</f>
        <v>REPUESTOS Y ACCESORIOS</v>
      </c>
      <c r="N7814" s="44" t="str">
        <f>+VLOOKUP(FACTURACION[[#This Row],[REFERENCIA]],CODINV,5,FALSE)</f>
        <v>REGO</v>
      </c>
      <c r="O7814" s="3">
        <v>20</v>
      </c>
      <c r="P7814" s="31">
        <v>94607</v>
      </c>
      <c r="Q7814" s="48">
        <f>+FACTURACION[[#This Row],[CANTIDAD]]*FACTURACION[[#This Row],[VR UNITARIO]]/1000</f>
        <v>1892.14</v>
      </c>
      <c r="R7814" s="44" t="str">
        <f>+VLOOKUP(FACTURACION[[#This Row],[NIT]],TABLACLIENTE,5,FALSE)</f>
        <v>GIRON</v>
      </c>
    </row>
    <row r="7815" spans="3:18" ht="15">
      <c r="C7815" s="29">
        <v>2021</v>
      </c>
      <c r="D7815" s="30" t="s">
        <v>704</v>
      </c>
      <c r="E7815" s="30">
        <f>MONTH(FACTURACION[[#This Row],[MES]]&amp;1)</f>
        <v>11</v>
      </c>
      <c r="F7815" s="223">
        <f>DATE(FACTURACION[[#This Row],[AÑO]],FACTURACION[[#This Row],[Mes numero]],1)</f>
        <v>44501</v>
      </c>
      <c r="G7815" s="155" t="s">
        <v>6204</v>
      </c>
      <c r="H7815" s="2">
        <v>901016759</v>
      </c>
      <c r="I7815" s="44" t="str">
        <f>+VLOOKUP(FACTURACION[[#This Row],[NIT]],TABLACLIENTE,2,FALSE)</f>
        <v>GAS CONTROL SAS</v>
      </c>
      <c r="J7815" s="3" t="s">
        <v>80</v>
      </c>
      <c r="K7815" s="44" t="str">
        <f>+VLOOKUP(FACTURACION[[#This Row],[REFERENCIA]],CODINV,2,FALSE)</f>
        <v>VALVULA EXCESO DE FLUJO 1 1/4"</v>
      </c>
      <c r="L7815" s="44" t="str">
        <f>IF(VLOOKUP(FACTURACION[[#This Row],[REFERENCIA]],CODINV,3,FALSE)=0,"",VLOOKUP(FACTURACION[[#This Row],[REFERENCIA]],CODINV,3,FALSE))</f>
        <v>3282C</v>
      </c>
      <c r="M7815" s="44" t="str">
        <f>+VLOOKUP(FACTURACION[[#This Row],[REFERENCIA]],CODINV,4,FALSE)</f>
        <v>VÁLVULAS Y MULTIVÁLVULAS</v>
      </c>
      <c r="N7815" s="44" t="str">
        <f>+VLOOKUP(FACTURACION[[#This Row],[REFERENCIA]],CODINV,5,FALSE)</f>
        <v>REGO</v>
      </c>
      <c r="O7815" s="3">
        <v>4</v>
      </c>
      <c r="P7815" s="31">
        <v>215103</v>
      </c>
      <c r="Q7815" s="48">
        <f>+FACTURACION[[#This Row],[CANTIDAD]]*FACTURACION[[#This Row],[VR UNITARIO]]/1000</f>
        <v>860.41200000000003</v>
      </c>
      <c r="R7815" s="44" t="str">
        <f>+VLOOKUP(FACTURACION[[#This Row],[NIT]],TABLACLIENTE,5,FALSE)</f>
        <v>BOGOTÁ D.C.</v>
      </c>
    </row>
    <row r="7816" spans="3:18" ht="15">
      <c r="C7816" s="29">
        <v>2021</v>
      </c>
      <c r="D7816" s="30" t="s">
        <v>704</v>
      </c>
      <c r="E7816" s="30">
        <f>MONTH(FACTURACION[[#This Row],[MES]]&amp;1)</f>
        <v>11</v>
      </c>
      <c r="F7816" s="223">
        <f>DATE(FACTURACION[[#This Row],[AÑO]],FACTURACION[[#This Row],[Mes numero]],1)</f>
        <v>44501</v>
      </c>
      <c r="G7816" s="155" t="s">
        <v>6204</v>
      </c>
      <c r="H7816" s="2">
        <v>901016759</v>
      </c>
      <c r="I7816" s="44" t="str">
        <f>+VLOOKUP(FACTURACION[[#This Row],[NIT]],TABLACLIENTE,2,FALSE)</f>
        <v>GAS CONTROL SAS</v>
      </c>
      <c r="J7816" s="3" t="s">
        <v>4293</v>
      </c>
      <c r="K7816" s="44" t="str">
        <f>+VLOOKUP(FACTURACION[[#This Row],[REFERENCIA]],CODINV,2,FALSE)</f>
        <v>VALVULA CHEQUE NO RETROCESO 1 1/4"</v>
      </c>
      <c r="L7816" s="44" t="str">
        <f>IF(VLOOKUP(FACTURACION[[#This Row],[REFERENCIA]],CODINV,3,FALSE)=0,"",VLOOKUP(FACTURACION[[#This Row],[REFERENCIA]],CODINV,3,FALSE))</f>
        <v>3176</v>
      </c>
      <c r="M7816" s="44" t="str">
        <f>+VLOOKUP(FACTURACION[[#This Row],[REFERENCIA]],CODINV,4,FALSE)</f>
        <v>VÁLVULAS Y MULTIVÁLVULAS</v>
      </c>
      <c r="N7816" s="44" t="str">
        <f>+VLOOKUP(FACTURACION[[#This Row],[REFERENCIA]],CODINV,5,FALSE)</f>
        <v>REGO</v>
      </c>
      <c r="O7816" s="3">
        <v>2</v>
      </c>
      <c r="P7816" s="31">
        <v>235956</v>
      </c>
      <c r="Q7816" s="48">
        <f>+FACTURACION[[#This Row],[CANTIDAD]]*FACTURACION[[#This Row],[VR UNITARIO]]/1000</f>
        <v>471.91199999999998</v>
      </c>
      <c r="R7816" s="44" t="str">
        <f>+VLOOKUP(FACTURACION[[#This Row],[NIT]],TABLACLIENTE,5,FALSE)</f>
        <v>BOGOTÁ D.C.</v>
      </c>
    </row>
    <row r="7817" spans="3:18" ht="15">
      <c r="C7817" s="29">
        <v>2021</v>
      </c>
      <c r="D7817" s="30" t="s">
        <v>704</v>
      </c>
      <c r="E7817" s="30">
        <f>MONTH(FACTURACION[[#This Row],[MES]]&amp;1)</f>
        <v>11</v>
      </c>
      <c r="F7817" s="223">
        <f>DATE(FACTURACION[[#This Row],[AÑO]],FACTURACION[[#This Row],[Mes numero]],1)</f>
        <v>44501</v>
      </c>
      <c r="G7817" s="155" t="s">
        <v>6205</v>
      </c>
      <c r="H7817" s="2">
        <v>830014820</v>
      </c>
      <c r="I7817" s="44" t="str">
        <f>+VLOOKUP(FACTURACION[[#This Row],[NIT]],TABLACLIENTE,2,FALSE)</f>
        <v>COMERCIALIZADORA MOYSE LTDA.</v>
      </c>
      <c r="J7817" s="3" t="s">
        <v>1064</v>
      </c>
      <c r="K7817" s="44" t="str">
        <f>+VLOOKUP(FACTURACION[[#This Row],[REFERENCIA]],CODINV,2,FALSE)</f>
        <v>REG. 1813C C: 1" R: 6-15" O: 1/2</v>
      </c>
      <c r="L7817" s="44" t="str">
        <f>IF(VLOOKUP(FACTURACION[[#This Row],[REFERENCIA]],CODINV,3,FALSE)=0,"",VLOOKUP(FACTURACION[[#This Row],[REFERENCIA]],CODINV,3,FALSE))</f>
        <v/>
      </c>
      <c r="M7817" s="44" t="str">
        <f>+VLOOKUP(FACTURACION[[#This Row],[REFERENCIA]],CODINV,4,FALSE)</f>
        <v>REGULADORES</v>
      </c>
      <c r="N7817" s="44" t="str">
        <f>+VLOOKUP(FACTURACION[[#This Row],[REFERENCIA]],CODINV,5,FALSE)</f>
        <v>HONEYWELL</v>
      </c>
      <c r="O7817" s="3">
        <v>0</v>
      </c>
      <c r="P7817" s="31">
        <v>195000</v>
      </c>
      <c r="Q7817" s="48">
        <f>+FACTURACION[[#This Row],[CANTIDAD]]*FACTURACION[[#This Row],[VR UNITARIO]]/1000</f>
        <v>0</v>
      </c>
      <c r="R7817" s="44" t="str">
        <f>+VLOOKUP(FACTURACION[[#This Row],[NIT]],TABLACLIENTE,5,FALSE)</f>
        <v>BOGOTÁ D.C.</v>
      </c>
    </row>
    <row r="7818" spans="3:18" ht="15">
      <c r="C7818" s="29">
        <v>2021</v>
      </c>
      <c r="D7818" s="30" t="s">
        <v>704</v>
      </c>
      <c r="E7818" s="30">
        <f>MONTH(FACTURACION[[#This Row],[MES]]&amp;1)</f>
        <v>11</v>
      </c>
      <c r="F7818" s="223">
        <f>DATE(FACTURACION[[#This Row],[AÑO]],FACTURACION[[#This Row],[Mes numero]],1)</f>
        <v>44501</v>
      </c>
      <c r="G7818" s="155" t="s">
        <v>6205</v>
      </c>
      <c r="H7818" s="2">
        <v>830014820</v>
      </c>
      <c r="I7818" s="44" t="str">
        <f>+VLOOKUP(FACTURACION[[#This Row],[NIT]],TABLACLIENTE,2,FALSE)</f>
        <v>COMERCIALIZADORA MOYSE LTDA.</v>
      </c>
      <c r="J7818" s="3" t="s">
        <v>198</v>
      </c>
      <c r="K7818" s="44" t="str">
        <f>+VLOOKUP(FACTURACION[[#This Row],[REFERENCIA]],CODINV,2,FALSE)</f>
        <v>REG. 1813C-HC C. 1 1/4" R: 6-15" O: 1/2</v>
      </c>
      <c r="L7818" s="44" t="str">
        <f>IF(VLOOKUP(FACTURACION[[#This Row],[REFERENCIA]],CODINV,3,FALSE)=0,"",VLOOKUP(FACTURACION[[#This Row],[REFERENCIA]],CODINV,3,FALSE))</f>
        <v/>
      </c>
      <c r="M7818" s="44" t="str">
        <f>+VLOOKUP(FACTURACION[[#This Row],[REFERENCIA]],CODINV,4,FALSE)</f>
        <v>REGULADORES</v>
      </c>
      <c r="N7818" s="44" t="str">
        <f>+VLOOKUP(FACTURACION[[#This Row],[REFERENCIA]],CODINV,5,FALSE)</f>
        <v>HONEYWELL</v>
      </c>
      <c r="O7818" s="3">
        <v>0</v>
      </c>
      <c r="P7818" s="31">
        <v>195000</v>
      </c>
      <c r="Q7818" s="48">
        <f>+FACTURACION[[#This Row],[CANTIDAD]]*FACTURACION[[#This Row],[VR UNITARIO]]/1000</f>
        <v>0</v>
      </c>
      <c r="R7818" s="44" t="str">
        <f>+VLOOKUP(FACTURACION[[#This Row],[NIT]],TABLACLIENTE,5,FALSE)</f>
        <v>BOGOTÁ D.C.</v>
      </c>
    </row>
    <row r="7819" spans="3:18" ht="15">
      <c r="C7819" s="29">
        <v>2021</v>
      </c>
      <c r="D7819" s="30" t="s">
        <v>704</v>
      </c>
      <c r="E7819" s="30">
        <f>MONTH(FACTURACION[[#This Row],[MES]]&amp;1)</f>
        <v>11</v>
      </c>
      <c r="F7819" s="223">
        <f>DATE(FACTURACION[[#This Row],[AÑO]],FACTURACION[[#This Row],[Mes numero]],1)</f>
        <v>44501</v>
      </c>
      <c r="G7819" s="155" t="s">
        <v>6206</v>
      </c>
      <c r="H7819" s="2">
        <v>832001034</v>
      </c>
      <c r="I7819" s="44" t="str">
        <f>+VLOOKUP(FACTURACION[[#This Row],[NIT]],TABLACLIENTE,2,FALSE)</f>
        <v>METALMECANICA MENDEZ SAS</v>
      </c>
      <c r="J7819" s="3" t="s">
        <v>5137</v>
      </c>
      <c r="K7819" s="44" t="str">
        <f>+VLOOKUP(FACTURACION[[#This Row],[REFERENCIA]],CODINV,2,FALSE)</f>
        <v>VALVULA DE ALIVIO PRESION 3"</v>
      </c>
      <c r="L7819" s="44" t="str">
        <f>IF(VLOOKUP(FACTURACION[[#This Row],[REFERENCIA]],CODINV,3,FALSE)=0,"",VLOOKUP(FACTURACION[[#This Row],[REFERENCIA]],CODINV,3,FALSE))</f>
        <v>8436G</v>
      </c>
      <c r="M7819" s="44" t="str">
        <f>+VLOOKUP(FACTURACION[[#This Row],[REFERENCIA]],CODINV,4,FALSE)</f>
        <v>VÁLVULAS Y MULTIVÁLVULAS</v>
      </c>
      <c r="N7819" s="44" t="str">
        <f>+VLOOKUP(FACTURACION[[#This Row],[REFERENCIA]],CODINV,5,FALSE)</f>
        <v>REGO</v>
      </c>
      <c r="O7819" s="3">
        <v>4</v>
      </c>
      <c r="P7819" s="31">
        <v>1812432.05</v>
      </c>
      <c r="Q7819" s="48">
        <f>+FACTURACION[[#This Row],[CANTIDAD]]*FACTURACION[[#This Row],[VR UNITARIO]]/1000</f>
        <v>7249.7282000000005</v>
      </c>
      <c r="R7819" s="44" t="str">
        <f>+VLOOKUP(FACTURACION[[#This Row],[NIT]],TABLACLIENTE,5,FALSE)</f>
        <v>SIBATE</v>
      </c>
    </row>
    <row r="7820" spans="3:18" ht="15">
      <c r="C7820" s="29">
        <v>2021</v>
      </c>
      <c r="D7820" s="30" t="s">
        <v>704</v>
      </c>
      <c r="E7820" s="30">
        <f>MONTH(FACTURACION[[#This Row],[MES]]&amp;1)</f>
        <v>11</v>
      </c>
      <c r="F7820" s="223">
        <f>DATE(FACTURACION[[#This Row],[AÑO]],FACTURACION[[#This Row],[Mes numero]],1)</f>
        <v>44501</v>
      </c>
      <c r="G7820" s="155" t="s">
        <v>6206</v>
      </c>
      <c r="H7820" s="2">
        <v>832001034</v>
      </c>
      <c r="I7820" s="44" t="str">
        <f>+VLOOKUP(FACTURACION[[#This Row],[NIT]],TABLACLIENTE,2,FALSE)</f>
        <v>METALMECANICA MENDEZ SAS</v>
      </c>
      <c r="J7820" s="3" t="s">
        <v>232</v>
      </c>
      <c r="K7820" s="44" t="str">
        <f>+VLOOKUP(FACTURACION[[#This Row],[REFERENCIA]],CODINV,2,FALSE)</f>
        <v>TAPA ACME 1 3/4"</v>
      </c>
      <c r="L7820" s="44" t="str">
        <f>IF(VLOOKUP(FACTURACION[[#This Row],[REFERENCIA]],CODINV,3,FALSE)=0,"",VLOOKUP(FACTURACION[[#This Row],[REFERENCIA]],CODINV,3,FALSE))</f>
        <v>3175P</v>
      </c>
      <c r="M7820" s="44" t="str">
        <f>+VLOOKUP(FACTURACION[[#This Row],[REFERENCIA]],CODINV,4,FALSE)</f>
        <v>REPUESTOS Y ACCESORIOS</v>
      </c>
      <c r="N7820" s="44" t="str">
        <f>+VLOOKUP(FACTURACION[[#This Row],[REFERENCIA]],CODINV,5,FALSE)</f>
        <v>REGO</v>
      </c>
      <c r="O7820" s="3">
        <v>2</v>
      </c>
      <c r="P7820" s="31">
        <v>91804.04</v>
      </c>
      <c r="Q7820" s="48">
        <f>+FACTURACION[[#This Row],[CANTIDAD]]*FACTURACION[[#This Row],[VR UNITARIO]]/1000</f>
        <v>183.60808</v>
      </c>
      <c r="R7820" s="44" t="str">
        <f>+VLOOKUP(FACTURACION[[#This Row],[NIT]],TABLACLIENTE,5,FALSE)</f>
        <v>SIBATE</v>
      </c>
    </row>
    <row r="7821" spans="3:18" ht="15">
      <c r="C7821" s="29">
        <v>2021</v>
      </c>
      <c r="D7821" s="30" t="s">
        <v>704</v>
      </c>
      <c r="E7821" s="30">
        <f>MONTH(FACTURACION[[#This Row],[MES]]&amp;1)</f>
        <v>11</v>
      </c>
      <c r="F7821" s="223">
        <f>DATE(FACTURACION[[#This Row],[AÑO]],FACTURACION[[#This Row],[Mes numero]],1)</f>
        <v>44501</v>
      </c>
      <c r="G7821" s="155" t="s">
        <v>6206</v>
      </c>
      <c r="H7821" s="2">
        <v>832001034</v>
      </c>
      <c r="I7821" s="44" t="str">
        <f>+VLOOKUP(FACTURACION[[#This Row],[NIT]],TABLACLIENTE,2,FALSE)</f>
        <v>METALMECANICA MENDEZ SAS</v>
      </c>
      <c r="J7821" s="3" t="s">
        <v>6244</v>
      </c>
      <c r="K7821" s="44" t="str">
        <f>+VLOOKUP(FACTURACION[[#This Row],[REFERENCIA]],CODINV,2,FALSE)</f>
        <v>VLV INTERNA ROSCADA DE 3" 300 GPM</v>
      </c>
      <c r="L7821" s="44" t="str">
        <f>IF(VLOOKUP(FACTURACION[[#This Row],[REFERENCIA]],CODINV,3,FALSE)=0,"",VLOOKUP(FACTURACION[[#This Row],[REFERENCIA]],CODINV,3,FALSE))</f>
        <v>A3213D300</v>
      </c>
      <c r="M7821" s="44" t="str">
        <f>+VLOOKUP(FACTURACION[[#This Row],[REFERENCIA]],CODINV,4,FALSE)</f>
        <v>REPUESTOS Y ACCESORIOS</v>
      </c>
      <c r="N7821" s="44" t="str">
        <f>+VLOOKUP(FACTURACION[[#This Row],[REFERENCIA]],CODINV,5,FALSE)</f>
        <v>REGO</v>
      </c>
      <c r="O7821" s="3">
        <v>2</v>
      </c>
      <c r="P7821" s="31">
        <v>3066247.34</v>
      </c>
      <c r="Q7821" s="48">
        <f>+FACTURACION[[#This Row],[CANTIDAD]]*FACTURACION[[#This Row],[VR UNITARIO]]/1000</f>
        <v>6132.4946799999998</v>
      </c>
      <c r="R7821" s="44" t="str">
        <f>+VLOOKUP(FACTURACION[[#This Row],[NIT]],TABLACLIENTE,5,FALSE)</f>
        <v>SIBATE</v>
      </c>
    </row>
    <row r="7822" spans="3:18" ht="15">
      <c r="C7822" s="29">
        <v>2021</v>
      </c>
      <c r="D7822" s="30" t="s">
        <v>704</v>
      </c>
      <c r="E7822" s="30">
        <f>MONTH(FACTURACION[[#This Row],[MES]]&amp;1)</f>
        <v>11</v>
      </c>
      <c r="F7822" s="223">
        <f>DATE(FACTURACION[[#This Row],[AÑO]],FACTURACION[[#This Row],[Mes numero]],1)</f>
        <v>44501</v>
      </c>
      <c r="G7822" s="155" t="s">
        <v>6207</v>
      </c>
      <c r="H7822" s="2">
        <v>832001034</v>
      </c>
      <c r="I7822" s="44" t="str">
        <f>+VLOOKUP(FACTURACION[[#This Row],[NIT]],TABLACLIENTE,2,FALSE)</f>
        <v>METALMECANICA MENDEZ SAS</v>
      </c>
      <c r="J7822" s="3" t="s">
        <v>341</v>
      </c>
      <c r="K7822" s="44" t="str">
        <f>+VLOOKUP(FACTURACION[[#This Row],[REFERENCIA]],CODINV,2,FALSE)</f>
        <v>ADAPTADOR 2" X2 1/4" AC MACHO</v>
      </c>
      <c r="L7822" s="44" t="str">
        <f>IF(VLOOKUP(FACTURACION[[#This Row],[REFERENCIA]],CODINV,3,FALSE)=0,"",VLOOKUP(FACTURACION[[#This Row],[REFERENCIA]],CODINV,3,FALSE))</f>
        <v>5767H</v>
      </c>
      <c r="M7822" s="44" t="str">
        <f>+VLOOKUP(FACTURACION[[#This Row],[REFERENCIA]],CODINV,4,FALSE)</f>
        <v>REPUESTOS Y ACCESORIOS</v>
      </c>
      <c r="N7822" s="44" t="str">
        <f>+VLOOKUP(FACTURACION[[#This Row],[REFERENCIA]],CODINV,5,FALSE)</f>
        <v>REGO</v>
      </c>
      <c r="O7822" s="3">
        <v>4</v>
      </c>
      <c r="P7822" s="31">
        <v>285918.25</v>
      </c>
      <c r="Q7822" s="48">
        <f>+FACTURACION[[#This Row],[CANTIDAD]]*FACTURACION[[#This Row],[VR UNITARIO]]/1000</f>
        <v>1143.673</v>
      </c>
      <c r="R7822" s="44" t="str">
        <f>+VLOOKUP(FACTURACION[[#This Row],[NIT]],TABLACLIENTE,5,FALSE)</f>
        <v>SIBATE</v>
      </c>
    </row>
    <row r="7823" spans="3:18" ht="15">
      <c r="C7823" s="29">
        <v>2021</v>
      </c>
      <c r="D7823" s="30" t="s">
        <v>704</v>
      </c>
      <c r="E7823" s="30">
        <f>MONTH(FACTURACION[[#This Row],[MES]]&amp;1)</f>
        <v>11</v>
      </c>
      <c r="F7823" s="223">
        <f>DATE(FACTURACION[[#This Row],[AÑO]],FACTURACION[[#This Row],[Mes numero]],1)</f>
        <v>44501</v>
      </c>
      <c r="G7823" s="155" t="s">
        <v>6208</v>
      </c>
      <c r="H7823" s="2">
        <v>832001034</v>
      </c>
      <c r="I7823" s="44" t="str">
        <f>+VLOOKUP(FACTURACION[[#This Row],[NIT]],TABLACLIENTE,2,FALSE)</f>
        <v>METALMECANICA MENDEZ SAS</v>
      </c>
      <c r="J7823" s="3" t="s">
        <v>5137</v>
      </c>
      <c r="K7823" s="44" t="str">
        <f>+VLOOKUP(FACTURACION[[#This Row],[REFERENCIA]],CODINV,2,FALSE)</f>
        <v>VALVULA DE ALIVIO PRESION 3"</v>
      </c>
      <c r="L7823" s="44" t="str">
        <f>IF(VLOOKUP(FACTURACION[[#This Row],[REFERENCIA]],CODINV,3,FALSE)=0,"",VLOOKUP(FACTURACION[[#This Row],[REFERENCIA]],CODINV,3,FALSE))</f>
        <v>8436G</v>
      </c>
      <c r="M7823" s="44" t="str">
        <f>+VLOOKUP(FACTURACION[[#This Row],[REFERENCIA]],CODINV,4,FALSE)</f>
        <v>VÁLVULAS Y MULTIVÁLVULAS</v>
      </c>
      <c r="N7823" s="44" t="str">
        <f>+VLOOKUP(FACTURACION[[#This Row],[REFERENCIA]],CODINV,5,FALSE)</f>
        <v>REGO</v>
      </c>
      <c r="O7823" s="3">
        <v>2</v>
      </c>
      <c r="P7823" s="31">
        <v>1789054.58</v>
      </c>
      <c r="Q7823" s="48">
        <f>+FACTURACION[[#This Row],[CANTIDAD]]*FACTURACION[[#This Row],[VR UNITARIO]]/1000</f>
        <v>3578.10916</v>
      </c>
      <c r="R7823" s="44" t="str">
        <f>+VLOOKUP(FACTURACION[[#This Row],[NIT]],TABLACLIENTE,5,FALSE)</f>
        <v>SIBATE</v>
      </c>
    </row>
    <row r="7824" spans="3:18" ht="15">
      <c r="C7824" s="29">
        <v>2021</v>
      </c>
      <c r="D7824" s="30" t="s">
        <v>704</v>
      </c>
      <c r="E7824" s="30">
        <f>MONTH(FACTURACION[[#This Row],[MES]]&amp;1)</f>
        <v>11</v>
      </c>
      <c r="F7824" s="223">
        <f>DATE(FACTURACION[[#This Row],[AÑO]],FACTURACION[[#This Row],[Mes numero]],1)</f>
        <v>44501</v>
      </c>
      <c r="G7824" s="155" t="s">
        <v>6208</v>
      </c>
      <c r="H7824" s="2">
        <v>832001034</v>
      </c>
      <c r="I7824" s="44" t="str">
        <f>+VLOOKUP(FACTURACION[[#This Row],[NIT]],TABLACLIENTE,2,FALSE)</f>
        <v>METALMECANICA MENDEZ SAS</v>
      </c>
      <c r="J7824" s="3" t="s">
        <v>341</v>
      </c>
      <c r="K7824" s="44" t="str">
        <f>+VLOOKUP(FACTURACION[[#This Row],[REFERENCIA]],CODINV,2,FALSE)</f>
        <v>ADAPTADOR 2" X2 1/4" AC MACHO</v>
      </c>
      <c r="L7824" s="44" t="str">
        <f>IF(VLOOKUP(FACTURACION[[#This Row],[REFERENCIA]],CODINV,3,FALSE)=0,"",VLOOKUP(FACTURACION[[#This Row],[REFERENCIA]],CODINV,3,FALSE))</f>
        <v>5767H</v>
      </c>
      <c r="M7824" s="44" t="str">
        <f>+VLOOKUP(FACTURACION[[#This Row],[REFERENCIA]],CODINV,4,FALSE)</f>
        <v>REPUESTOS Y ACCESORIOS</v>
      </c>
      <c r="N7824" s="44" t="str">
        <f>+VLOOKUP(FACTURACION[[#This Row],[REFERENCIA]],CODINV,5,FALSE)</f>
        <v>REGO</v>
      </c>
      <c r="O7824" s="3">
        <v>4</v>
      </c>
      <c r="P7824" s="31">
        <v>284522.75</v>
      </c>
      <c r="Q7824" s="48">
        <f>+FACTURACION[[#This Row],[CANTIDAD]]*FACTURACION[[#This Row],[VR UNITARIO]]/1000</f>
        <v>1138.0909999999999</v>
      </c>
      <c r="R7824" s="44" t="str">
        <f>+VLOOKUP(FACTURACION[[#This Row],[NIT]],TABLACLIENTE,5,FALSE)</f>
        <v>SIBATE</v>
      </c>
    </row>
    <row r="7825" spans="3:18" ht="15">
      <c r="C7825" s="29">
        <v>2021</v>
      </c>
      <c r="D7825" s="30" t="s">
        <v>704</v>
      </c>
      <c r="E7825" s="30">
        <f>MONTH(FACTURACION[[#This Row],[MES]]&amp;1)</f>
        <v>11</v>
      </c>
      <c r="F7825" s="223">
        <f>DATE(FACTURACION[[#This Row],[AÑO]],FACTURACION[[#This Row],[Mes numero]],1)</f>
        <v>44501</v>
      </c>
      <c r="G7825" s="155" t="s">
        <v>6209</v>
      </c>
      <c r="H7825" s="2">
        <v>832001034</v>
      </c>
      <c r="I7825" s="44" t="str">
        <f>+VLOOKUP(FACTURACION[[#This Row],[NIT]],TABLACLIENTE,2,FALSE)</f>
        <v>METALMECANICA MENDEZ SAS</v>
      </c>
      <c r="J7825" s="3" t="s">
        <v>93</v>
      </c>
      <c r="K7825" s="44" t="str">
        <f>+VLOOKUP(FACTURACION[[#This Row],[REFERENCIA]],CODINV,2,FALSE)</f>
        <v>VALVULA DE GLOBO 2"</v>
      </c>
      <c r="L7825" s="44" t="str">
        <f>IF(VLOOKUP(FACTURACION[[#This Row],[REFERENCIA]],CODINV,3,FALSE)=0,"",VLOOKUP(FACTURACION[[#This Row],[REFERENCIA]],CODINV,3,FALSE))</f>
        <v>A7513AP</v>
      </c>
      <c r="M7825" s="44" t="str">
        <f>+VLOOKUP(FACTURACION[[#This Row],[REFERENCIA]],CODINV,4,FALSE)</f>
        <v>VÁLVULAS Y MULTIVÁLVULAS</v>
      </c>
      <c r="N7825" s="44" t="str">
        <f>+VLOOKUP(FACTURACION[[#This Row],[REFERENCIA]],CODINV,5,FALSE)</f>
        <v>REGO</v>
      </c>
      <c r="O7825" s="3">
        <v>4</v>
      </c>
      <c r="P7825" s="31">
        <v>825538.56000000006</v>
      </c>
      <c r="Q7825" s="48">
        <f>+FACTURACION[[#This Row],[CANTIDAD]]*FACTURACION[[#This Row],[VR UNITARIO]]/1000</f>
        <v>3302.1542400000003</v>
      </c>
      <c r="R7825" s="44" t="str">
        <f>+VLOOKUP(FACTURACION[[#This Row],[NIT]],TABLACLIENTE,5,FALSE)</f>
        <v>SIBATE</v>
      </c>
    </row>
    <row r="7826" spans="3:18" ht="15">
      <c r="C7826" s="29">
        <v>2021</v>
      </c>
      <c r="D7826" s="30" t="s">
        <v>704</v>
      </c>
      <c r="E7826" s="30">
        <f>MONTH(FACTURACION[[#This Row],[MES]]&amp;1)</f>
        <v>11</v>
      </c>
      <c r="F7826" s="223">
        <f>DATE(FACTURACION[[#This Row],[AÑO]],FACTURACION[[#This Row],[Mes numero]],1)</f>
        <v>44501</v>
      </c>
      <c r="G7826" s="155" t="s">
        <v>6209</v>
      </c>
      <c r="H7826" s="2">
        <v>832001034</v>
      </c>
      <c r="I7826" s="44" t="str">
        <f>+VLOOKUP(FACTURACION[[#This Row],[NIT]],TABLACLIENTE,2,FALSE)</f>
        <v>METALMECANICA MENDEZ SAS</v>
      </c>
      <c r="J7826" s="3" t="s">
        <v>5137</v>
      </c>
      <c r="K7826" s="44" t="str">
        <f>+VLOOKUP(FACTURACION[[#This Row],[REFERENCIA]],CODINV,2,FALSE)</f>
        <v>VALVULA DE ALIVIO PRESION 3"</v>
      </c>
      <c r="L7826" s="44" t="str">
        <f>IF(VLOOKUP(FACTURACION[[#This Row],[REFERENCIA]],CODINV,3,FALSE)=0,"",VLOOKUP(FACTURACION[[#This Row],[REFERENCIA]],CODINV,3,FALSE))</f>
        <v>8436G</v>
      </c>
      <c r="M7826" s="44" t="str">
        <f>+VLOOKUP(FACTURACION[[#This Row],[REFERENCIA]],CODINV,4,FALSE)</f>
        <v>VÁLVULAS Y MULTIVÁLVULAS</v>
      </c>
      <c r="N7826" s="44" t="str">
        <f>+VLOOKUP(FACTURACION[[#This Row],[REFERENCIA]],CODINV,5,FALSE)</f>
        <v>REGO</v>
      </c>
      <c r="O7826" s="3">
        <v>4</v>
      </c>
      <c r="P7826" s="31">
        <v>1812432.05</v>
      </c>
      <c r="Q7826" s="48">
        <f>+FACTURACION[[#This Row],[CANTIDAD]]*FACTURACION[[#This Row],[VR UNITARIO]]/1000</f>
        <v>7249.7282000000005</v>
      </c>
      <c r="R7826" s="44" t="str">
        <f>+VLOOKUP(FACTURACION[[#This Row],[NIT]],TABLACLIENTE,5,FALSE)</f>
        <v>SIBATE</v>
      </c>
    </row>
    <row r="7827" spans="3:18" ht="15">
      <c r="C7827" s="29">
        <v>2021</v>
      </c>
      <c r="D7827" s="30" t="s">
        <v>704</v>
      </c>
      <c r="E7827" s="30">
        <f>MONTH(FACTURACION[[#This Row],[MES]]&amp;1)</f>
        <v>11</v>
      </c>
      <c r="F7827" s="223">
        <f>DATE(FACTURACION[[#This Row],[AÑO]],FACTURACION[[#This Row],[Mes numero]],1)</f>
        <v>44501</v>
      </c>
      <c r="G7827" s="155" t="s">
        <v>6209</v>
      </c>
      <c r="H7827" s="2">
        <v>832001034</v>
      </c>
      <c r="I7827" s="44" t="str">
        <f>+VLOOKUP(FACTURACION[[#This Row],[NIT]],TABLACLIENTE,2,FALSE)</f>
        <v>METALMECANICA MENDEZ SAS</v>
      </c>
      <c r="J7827" s="3" t="s">
        <v>69</v>
      </c>
      <c r="K7827" s="44" t="str">
        <f>+VLOOKUP(FACTURACION[[#This Row],[REFERENCIA]],CODINV,2,FALSE)</f>
        <v>DIP TUBE 48"</v>
      </c>
      <c r="L7827" s="44" t="str">
        <f>IF(VLOOKUP(FACTURACION[[#This Row],[REFERENCIA]],CODINV,3,FALSE)=0,"",VLOOKUP(FACTURACION[[#This Row],[REFERENCIA]],CODINV,3,FALSE))</f>
        <v/>
      </c>
      <c r="M7827" s="44" t="str">
        <f>+VLOOKUP(FACTURACION[[#This Row],[REFERENCIA]],CODINV,4,FALSE)</f>
        <v>REPUESTOS Y ACCESORIOS</v>
      </c>
      <c r="N7827" s="44" t="str">
        <f>+VLOOKUP(FACTURACION[[#This Row],[REFERENCIA]],CODINV,5,FALSE)</f>
        <v>REGO</v>
      </c>
      <c r="O7827" s="3">
        <v>2</v>
      </c>
      <c r="P7827" s="31">
        <v>220477.02</v>
      </c>
      <c r="Q7827" s="48">
        <f>+FACTURACION[[#This Row],[CANTIDAD]]*FACTURACION[[#This Row],[VR UNITARIO]]/1000</f>
        <v>440.95403999999996</v>
      </c>
      <c r="R7827" s="44" t="str">
        <f>+VLOOKUP(FACTURACION[[#This Row],[NIT]],TABLACLIENTE,5,FALSE)</f>
        <v>SIBATE</v>
      </c>
    </row>
    <row r="7828" spans="3:18" ht="15">
      <c r="C7828" s="29">
        <v>2021</v>
      </c>
      <c r="D7828" s="30" t="s">
        <v>704</v>
      </c>
      <c r="E7828" s="30">
        <f>MONTH(FACTURACION[[#This Row],[MES]]&amp;1)</f>
        <v>11</v>
      </c>
      <c r="F7828" s="223">
        <f>DATE(FACTURACION[[#This Row],[AÑO]],FACTURACION[[#This Row],[Mes numero]],1)</f>
        <v>44501</v>
      </c>
      <c r="G7828" s="155" t="s">
        <v>6209</v>
      </c>
      <c r="H7828" s="2">
        <v>832001034</v>
      </c>
      <c r="I7828" s="44" t="str">
        <f>+VLOOKUP(FACTURACION[[#This Row],[NIT]],TABLACLIENTE,2,FALSE)</f>
        <v>METALMECANICA MENDEZ SAS</v>
      </c>
      <c r="J7828" s="3" t="s">
        <v>317</v>
      </c>
      <c r="K7828" s="44" t="str">
        <f>+VLOOKUP(FACTURACION[[#This Row],[REFERENCIA]],CODINV,2,FALSE)</f>
        <v>DIAL ROTOGAGE</v>
      </c>
      <c r="L7828" s="44" t="str">
        <f>IF(VLOOKUP(FACTURACION[[#This Row],[REFERENCIA]],CODINV,3,FALSE)=0,"",VLOOKUP(FACTURACION[[#This Row],[REFERENCIA]],CODINV,3,FALSE))</f>
        <v>A909118LX</v>
      </c>
      <c r="M7828" s="44" t="str">
        <f>+VLOOKUP(FACTURACION[[#This Row],[REFERENCIA]],CODINV,4,FALSE)</f>
        <v>REPUESTOS Y ACCESORIOS</v>
      </c>
      <c r="N7828" s="44" t="str">
        <f>+VLOOKUP(FACTURACION[[#This Row],[REFERENCIA]],CODINV,5,FALSE)</f>
        <v>REGO</v>
      </c>
      <c r="O7828" s="3">
        <v>2</v>
      </c>
      <c r="P7828" s="31">
        <v>78506.41</v>
      </c>
      <c r="Q7828" s="48">
        <f>+FACTURACION[[#This Row],[CANTIDAD]]*FACTURACION[[#This Row],[VR UNITARIO]]/1000</f>
        <v>157.01282</v>
      </c>
      <c r="R7828" s="44" t="str">
        <f>+VLOOKUP(FACTURACION[[#This Row],[NIT]],TABLACLIENTE,5,FALSE)</f>
        <v>SIBATE</v>
      </c>
    </row>
    <row r="7829" spans="3:18" ht="15">
      <c r="C7829" s="29">
        <v>2021</v>
      </c>
      <c r="D7829" s="30" t="s">
        <v>704</v>
      </c>
      <c r="E7829" s="30">
        <f>MONTH(FACTURACION[[#This Row],[MES]]&amp;1)</f>
        <v>11</v>
      </c>
      <c r="F7829" s="223">
        <f>DATE(FACTURACION[[#This Row],[AÑO]],FACTURACION[[#This Row],[Mes numero]],1)</f>
        <v>44501</v>
      </c>
      <c r="G7829" s="155" t="s">
        <v>6209</v>
      </c>
      <c r="H7829" s="2">
        <v>832001034</v>
      </c>
      <c r="I7829" s="44" t="str">
        <f>+VLOOKUP(FACTURACION[[#This Row],[NIT]],TABLACLIENTE,2,FALSE)</f>
        <v>METALMECANICA MENDEZ SAS</v>
      </c>
      <c r="J7829" s="3" t="s">
        <v>5873</v>
      </c>
      <c r="K7829" s="44" t="str">
        <f>+VLOOKUP(FACTURACION[[#This Row],[REFERENCIA]],CODINV,2,FALSE)</f>
        <v>VLV INTERNA ROSCADA 2" 250GPM</v>
      </c>
      <c r="L7829" s="44" t="str">
        <f>IF(VLOOKUP(FACTURACION[[#This Row],[REFERENCIA]],CODINV,3,FALSE)=0,"",VLOOKUP(FACTURACION[[#This Row],[REFERENCIA]],CODINV,3,FALSE))</f>
        <v>A3212R250</v>
      </c>
      <c r="M7829" s="44" t="str">
        <f>+VLOOKUP(FACTURACION[[#This Row],[REFERENCIA]],CODINV,4,FALSE)</f>
        <v>VÁLVULAS Y MULTIVÁLVULAS</v>
      </c>
      <c r="N7829" s="44" t="str">
        <f>+VLOOKUP(FACTURACION[[#This Row],[REFERENCIA]],CODINV,5,FALSE)</f>
        <v>REGO</v>
      </c>
      <c r="O7829" s="3">
        <v>2</v>
      </c>
      <c r="P7829" s="31">
        <v>2650415.33</v>
      </c>
      <c r="Q7829" s="48">
        <f>+FACTURACION[[#This Row],[CANTIDAD]]*FACTURACION[[#This Row],[VR UNITARIO]]/1000</f>
        <v>5300.8306600000005</v>
      </c>
      <c r="R7829" s="44" t="str">
        <f>+VLOOKUP(FACTURACION[[#This Row],[NIT]],TABLACLIENTE,5,FALSE)</f>
        <v>SIBATE</v>
      </c>
    </row>
    <row r="7830" spans="3:18" ht="15">
      <c r="C7830" s="29">
        <v>2021</v>
      </c>
      <c r="D7830" s="30" t="s">
        <v>704</v>
      </c>
      <c r="E7830" s="30">
        <f>MONTH(FACTURACION[[#This Row],[MES]]&amp;1)</f>
        <v>11</v>
      </c>
      <c r="F7830" s="223">
        <f>DATE(FACTURACION[[#This Row],[AÑO]],FACTURACION[[#This Row],[Mes numero]],1)</f>
        <v>44501</v>
      </c>
      <c r="G7830" s="155" t="s">
        <v>6209</v>
      </c>
      <c r="H7830" s="2">
        <v>832001034</v>
      </c>
      <c r="I7830" s="44" t="str">
        <f>+VLOOKUP(FACTURACION[[#This Row],[NIT]],TABLACLIENTE,2,FALSE)</f>
        <v>METALMECANICA MENDEZ SAS</v>
      </c>
      <c r="J7830" s="3" t="s">
        <v>5138</v>
      </c>
      <c r="K7830" s="44" t="str">
        <f>+VLOOKUP(FACTURACION[[#This Row],[REFERENCIA]],CODINV,2,FALSE)</f>
        <v>VALVULA ESV 1 1/4</v>
      </c>
      <c r="L7830" s="44" t="str">
        <f>IF(VLOOKUP(FACTURACION[[#This Row],[REFERENCIA]],CODINV,3,FALSE)=0,"",VLOOKUP(FACTURACION[[#This Row],[REFERENCIA]],CODINV,3,FALSE))</f>
        <v>3165CT</v>
      </c>
      <c r="M7830" s="44" t="str">
        <f>+VLOOKUP(FACTURACION[[#This Row],[REFERENCIA]],CODINV,4,FALSE)</f>
        <v>VÁLVULAS Y MULTIVÁLVULAS</v>
      </c>
      <c r="N7830" s="44" t="str">
        <f>+VLOOKUP(FACTURACION[[#This Row],[REFERENCIA]],CODINV,5,FALSE)</f>
        <v>REGO</v>
      </c>
      <c r="O7830" s="3">
        <v>8</v>
      </c>
      <c r="P7830" s="31">
        <v>7637.41</v>
      </c>
      <c r="Q7830" s="48">
        <f>+FACTURACION[[#This Row],[CANTIDAD]]*FACTURACION[[#This Row],[VR UNITARIO]]/1000</f>
        <v>61.09928</v>
      </c>
      <c r="R7830" s="44" t="str">
        <f>+VLOOKUP(FACTURACION[[#This Row],[NIT]],TABLACLIENTE,5,FALSE)</f>
        <v>SIBATE</v>
      </c>
    </row>
    <row r="7831" spans="3:18" ht="15">
      <c r="C7831" s="29">
        <v>2021</v>
      </c>
      <c r="D7831" s="30" t="s">
        <v>704</v>
      </c>
      <c r="E7831" s="30">
        <f>MONTH(FACTURACION[[#This Row],[MES]]&amp;1)</f>
        <v>11</v>
      </c>
      <c r="F7831" s="223">
        <f>DATE(FACTURACION[[#This Row],[AÑO]],FACTURACION[[#This Row],[Mes numero]],1)</f>
        <v>44501</v>
      </c>
      <c r="G7831" s="155" t="s">
        <v>6209</v>
      </c>
      <c r="H7831" s="2">
        <v>832001034</v>
      </c>
      <c r="I7831" s="44" t="str">
        <f>+VLOOKUP(FACTURACION[[#This Row],[NIT]],TABLACLIENTE,2,FALSE)</f>
        <v>METALMECANICA MENDEZ SAS</v>
      </c>
      <c r="J7831" s="3" t="s">
        <v>232</v>
      </c>
      <c r="K7831" s="44" t="str">
        <f>+VLOOKUP(FACTURACION[[#This Row],[REFERENCIA]],CODINV,2,FALSE)</f>
        <v>TAPA ACME 1 3/4"</v>
      </c>
      <c r="L7831" s="44" t="str">
        <f>IF(VLOOKUP(FACTURACION[[#This Row],[REFERENCIA]],CODINV,3,FALSE)=0,"",VLOOKUP(FACTURACION[[#This Row],[REFERENCIA]],CODINV,3,FALSE))</f>
        <v>3175P</v>
      </c>
      <c r="M7831" s="44" t="str">
        <f>+VLOOKUP(FACTURACION[[#This Row],[REFERENCIA]],CODINV,4,FALSE)</f>
        <v>REPUESTOS Y ACCESORIOS</v>
      </c>
      <c r="N7831" s="44" t="str">
        <f>+VLOOKUP(FACTURACION[[#This Row],[REFERENCIA]],CODINV,5,FALSE)</f>
        <v>REGO</v>
      </c>
      <c r="O7831" s="3">
        <v>2</v>
      </c>
      <c r="P7831" s="31">
        <v>91804.04</v>
      </c>
      <c r="Q7831" s="48">
        <f>+FACTURACION[[#This Row],[CANTIDAD]]*FACTURACION[[#This Row],[VR UNITARIO]]/1000</f>
        <v>183.60808</v>
      </c>
      <c r="R7831" s="44" t="str">
        <f>+VLOOKUP(FACTURACION[[#This Row],[NIT]],TABLACLIENTE,5,FALSE)</f>
        <v>SIBATE</v>
      </c>
    </row>
    <row r="7832" spans="3:18" ht="15">
      <c r="C7832" s="29">
        <v>2021</v>
      </c>
      <c r="D7832" s="30" t="s">
        <v>704</v>
      </c>
      <c r="E7832" s="30">
        <f>MONTH(FACTURACION[[#This Row],[MES]]&amp;1)</f>
        <v>11</v>
      </c>
      <c r="F7832" s="223">
        <f>DATE(FACTURACION[[#This Row],[AÑO]],FACTURACION[[#This Row],[Mes numero]],1)</f>
        <v>44501</v>
      </c>
      <c r="G7832" s="155" t="s">
        <v>6209</v>
      </c>
      <c r="H7832" s="2">
        <v>832001034</v>
      </c>
      <c r="I7832" s="44" t="str">
        <f>+VLOOKUP(FACTURACION[[#This Row],[NIT]],TABLACLIENTE,2,FALSE)</f>
        <v>METALMECANICA MENDEZ SAS</v>
      </c>
      <c r="J7832" s="3" t="s">
        <v>56</v>
      </c>
      <c r="K7832" s="44" t="str">
        <f>+VLOOKUP(FACTURACION[[#This Row],[REFERENCIA]],CODINV,2,FALSE)</f>
        <v xml:space="preserve"> VALVULA DE AGUJA DE  1/4"</v>
      </c>
      <c r="L7832" s="44" t="str">
        <f>IF(VLOOKUP(FACTURACION[[#This Row],[REFERENCIA]],CODINV,3,FALSE)=0,"",VLOOKUP(FACTURACION[[#This Row],[REFERENCIA]],CODINV,3,FALSE))</f>
        <v>1224WA</v>
      </c>
      <c r="M7832" s="44" t="str">
        <f>+VLOOKUP(FACTURACION[[#This Row],[REFERENCIA]],CODINV,4,FALSE)</f>
        <v>VÁLVULAS Y MULTIVÁLVULAS</v>
      </c>
      <c r="N7832" s="44" t="str">
        <f>+VLOOKUP(FACTURACION[[#This Row],[REFERENCIA]],CODINV,5,FALSE)</f>
        <v>REGO</v>
      </c>
      <c r="O7832" s="3">
        <v>2</v>
      </c>
      <c r="P7832" s="31">
        <v>93703.7</v>
      </c>
      <c r="Q7832" s="48">
        <f>+FACTURACION[[#This Row],[CANTIDAD]]*FACTURACION[[#This Row],[VR UNITARIO]]/1000</f>
        <v>187.4074</v>
      </c>
      <c r="R7832" s="44" t="str">
        <f>+VLOOKUP(FACTURACION[[#This Row],[NIT]],TABLACLIENTE,5,FALSE)</f>
        <v>SIBATE</v>
      </c>
    </row>
    <row r="7833" spans="3:18" ht="15">
      <c r="C7833" s="29">
        <v>2021</v>
      </c>
      <c r="D7833" s="30" t="s">
        <v>704</v>
      </c>
      <c r="E7833" s="30">
        <f>MONTH(FACTURACION[[#This Row],[MES]]&amp;1)</f>
        <v>11</v>
      </c>
      <c r="F7833" s="223">
        <f>DATE(FACTURACION[[#This Row],[AÑO]],FACTURACION[[#This Row],[Mes numero]],1)</f>
        <v>44501</v>
      </c>
      <c r="G7833" s="155" t="s">
        <v>6209</v>
      </c>
      <c r="H7833" s="2">
        <v>832001034</v>
      </c>
      <c r="I7833" s="44" t="str">
        <f>+VLOOKUP(FACTURACION[[#This Row],[NIT]],TABLACLIENTE,2,FALSE)</f>
        <v>METALMECANICA MENDEZ SAS</v>
      </c>
      <c r="J7833" s="3" t="s">
        <v>6244</v>
      </c>
      <c r="K7833" s="44" t="str">
        <f>+VLOOKUP(FACTURACION[[#This Row],[REFERENCIA]],CODINV,2,FALSE)</f>
        <v>VLV INTERNA ROSCADA DE 3" 300 GPM</v>
      </c>
      <c r="L7833" s="44" t="str">
        <f>IF(VLOOKUP(FACTURACION[[#This Row],[REFERENCIA]],CODINV,3,FALSE)=0,"",VLOOKUP(FACTURACION[[#This Row],[REFERENCIA]],CODINV,3,FALSE))</f>
        <v>A3213D300</v>
      </c>
      <c r="M7833" s="44" t="str">
        <f>+VLOOKUP(FACTURACION[[#This Row],[REFERENCIA]],CODINV,4,FALSE)</f>
        <v>REPUESTOS Y ACCESORIOS</v>
      </c>
      <c r="N7833" s="44" t="str">
        <f>+VLOOKUP(FACTURACION[[#This Row],[REFERENCIA]],CODINV,5,FALSE)</f>
        <v>REGO</v>
      </c>
      <c r="O7833" s="3">
        <v>2</v>
      </c>
      <c r="P7833" s="31">
        <v>3066247.34</v>
      </c>
      <c r="Q7833" s="48">
        <f>+FACTURACION[[#This Row],[CANTIDAD]]*FACTURACION[[#This Row],[VR UNITARIO]]/1000</f>
        <v>6132.4946799999998</v>
      </c>
      <c r="R7833" s="44" t="str">
        <f>+VLOOKUP(FACTURACION[[#This Row],[NIT]],TABLACLIENTE,5,FALSE)</f>
        <v>SIBATE</v>
      </c>
    </row>
    <row r="7834" spans="3:18" ht="15">
      <c r="C7834" s="29">
        <v>2021</v>
      </c>
      <c r="D7834" s="30" t="s">
        <v>704</v>
      </c>
      <c r="E7834" s="30">
        <f>MONTH(FACTURACION[[#This Row],[MES]]&amp;1)</f>
        <v>11</v>
      </c>
      <c r="F7834" s="223">
        <f>DATE(FACTURACION[[#This Row],[AÑO]],FACTURACION[[#This Row],[Mes numero]],1)</f>
        <v>44501</v>
      </c>
      <c r="G7834" s="155" t="s">
        <v>6209</v>
      </c>
      <c r="H7834" s="2">
        <v>832001034</v>
      </c>
      <c r="I7834" s="44" t="str">
        <f>+VLOOKUP(FACTURACION[[#This Row],[NIT]],TABLACLIENTE,2,FALSE)</f>
        <v>METALMECANICA MENDEZ SAS</v>
      </c>
      <c r="J7834" s="3" t="s">
        <v>236</v>
      </c>
      <c r="K7834" s="44" t="str">
        <f>+VLOOKUP(FACTURACION[[#This Row],[REFERENCIA]],CODINV,2,FALSE)</f>
        <v>ADAPTADOR 1 3/4"ACME X 1 1/4" NPT BRONCE</v>
      </c>
      <c r="L7834" s="44" t="str">
        <f>IF(VLOOKUP(FACTURACION[[#This Row],[REFERENCIA]],CODINV,3,FALSE)=0,"",VLOOKUP(FACTURACION[[#This Row],[REFERENCIA]],CODINV,3,FALSE))</f>
        <v>5765F</v>
      </c>
      <c r="M7834" s="44" t="str">
        <f>+VLOOKUP(FACTURACION[[#This Row],[REFERENCIA]],CODINV,4,FALSE)</f>
        <v>REPUESTOS Y ACCESORIOS</v>
      </c>
      <c r="N7834" s="44" t="str">
        <f>+VLOOKUP(FACTURACION[[#This Row],[REFERENCIA]],CODINV,5,FALSE)</f>
        <v>REGO</v>
      </c>
      <c r="O7834" s="3">
        <v>2</v>
      </c>
      <c r="P7834" s="31">
        <v>52919.13</v>
      </c>
      <c r="Q7834" s="48">
        <f>+FACTURACION[[#This Row],[CANTIDAD]]*FACTURACION[[#This Row],[VR UNITARIO]]/1000</f>
        <v>105.83825999999999</v>
      </c>
      <c r="R7834" s="44" t="str">
        <f>+VLOOKUP(FACTURACION[[#This Row],[NIT]],TABLACLIENTE,5,FALSE)</f>
        <v>SIBATE</v>
      </c>
    </row>
    <row r="7835" spans="3:18" ht="15">
      <c r="C7835" s="29">
        <v>2021</v>
      </c>
      <c r="D7835" s="30" t="s">
        <v>704</v>
      </c>
      <c r="E7835" s="30">
        <f>MONTH(FACTURACION[[#This Row],[MES]]&amp;1)</f>
        <v>11</v>
      </c>
      <c r="F7835" s="223">
        <f>DATE(FACTURACION[[#This Row],[AÑO]],FACTURACION[[#This Row],[Mes numero]],1)</f>
        <v>44501</v>
      </c>
      <c r="G7835" s="155" t="s">
        <v>6210</v>
      </c>
      <c r="H7835" s="25">
        <v>901482797</v>
      </c>
      <c r="I7835" s="44" t="str">
        <f>+VLOOKUP(FACTURACION[[#This Row],[NIT]],TABLACLIENTE,2,FALSE)</f>
        <v>MOYSE SAS</v>
      </c>
      <c r="J7835" s="3" t="s">
        <v>1064</v>
      </c>
      <c r="K7835" s="44" t="str">
        <f>+VLOOKUP(FACTURACION[[#This Row],[REFERENCIA]],CODINV,2,FALSE)</f>
        <v>REG. 1813C C: 1" R: 6-15" O: 1/2</v>
      </c>
      <c r="L7835" s="44" t="str">
        <f>IF(VLOOKUP(FACTURACION[[#This Row],[REFERENCIA]],CODINV,3,FALSE)=0,"",VLOOKUP(FACTURACION[[#This Row],[REFERENCIA]],CODINV,3,FALSE))</f>
        <v/>
      </c>
      <c r="M7835" s="44" t="str">
        <f>+VLOOKUP(FACTURACION[[#This Row],[REFERENCIA]],CODINV,4,FALSE)</f>
        <v>REGULADORES</v>
      </c>
      <c r="N7835" s="44" t="str">
        <f>+VLOOKUP(FACTURACION[[#This Row],[REFERENCIA]],CODINV,5,FALSE)</f>
        <v>HONEYWELL</v>
      </c>
      <c r="O7835" s="3">
        <v>1</v>
      </c>
      <c r="P7835" s="31">
        <v>195000</v>
      </c>
      <c r="Q7835" s="48">
        <f>+FACTURACION[[#This Row],[CANTIDAD]]*FACTURACION[[#This Row],[VR UNITARIO]]/1000</f>
        <v>195</v>
      </c>
      <c r="R7835" s="44" t="str">
        <f>+VLOOKUP(FACTURACION[[#This Row],[NIT]],TABLACLIENTE,5,FALSE)</f>
        <v>BOGOTÁ D.C.</v>
      </c>
    </row>
    <row r="7836" spans="3:18" ht="15">
      <c r="C7836" s="29">
        <v>2021</v>
      </c>
      <c r="D7836" s="30" t="s">
        <v>704</v>
      </c>
      <c r="E7836" s="30">
        <f>MONTH(FACTURACION[[#This Row],[MES]]&amp;1)</f>
        <v>11</v>
      </c>
      <c r="F7836" s="223">
        <f>DATE(FACTURACION[[#This Row],[AÑO]],FACTURACION[[#This Row],[Mes numero]],1)</f>
        <v>44501</v>
      </c>
      <c r="G7836" s="155" t="s">
        <v>6210</v>
      </c>
      <c r="H7836" s="25">
        <v>901482797</v>
      </c>
      <c r="I7836" s="44" t="str">
        <f>+VLOOKUP(FACTURACION[[#This Row],[NIT]],TABLACLIENTE,2,FALSE)</f>
        <v>MOYSE SAS</v>
      </c>
      <c r="J7836" s="3" t="s">
        <v>198</v>
      </c>
      <c r="K7836" s="44" t="str">
        <f>+VLOOKUP(FACTURACION[[#This Row],[REFERENCIA]],CODINV,2,FALSE)</f>
        <v>REG. 1813C-HC C. 1 1/4" R: 6-15" O: 1/2</v>
      </c>
      <c r="L7836" s="44" t="str">
        <f>IF(VLOOKUP(FACTURACION[[#This Row],[REFERENCIA]],CODINV,3,FALSE)=0,"",VLOOKUP(FACTURACION[[#This Row],[REFERENCIA]],CODINV,3,FALSE))</f>
        <v/>
      </c>
      <c r="M7836" s="44" t="str">
        <f>+VLOOKUP(FACTURACION[[#This Row],[REFERENCIA]],CODINV,4,FALSE)</f>
        <v>REGULADORES</v>
      </c>
      <c r="N7836" s="44" t="str">
        <f>+VLOOKUP(FACTURACION[[#This Row],[REFERENCIA]],CODINV,5,FALSE)</f>
        <v>HONEYWELL</v>
      </c>
      <c r="O7836" s="3">
        <v>2</v>
      </c>
      <c r="P7836" s="31">
        <v>195000</v>
      </c>
      <c r="Q7836" s="48">
        <f>+FACTURACION[[#This Row],[CANTIDAD]]*FACTURACION[[#This Row],[VR UNITARIO]]/1000</f>
        <v>390</v>
      </c>
      <c r="R7836" s="44" t="str">
        <f>+VLOOKUP(FACTURACION[[#This Row],[NIT]],TABLACLIENTE,5,FALSE)</f>
        <v>BOGOTÁ D.C.</v>
      </c>
    </row>
    <row r="7837" spans="3:18" ht="15">
      <c r="C7837" s="29">
        <v>2021</v>
      </c>
      <c r="D7837" s="30" t="s">
        <v>704</v>
      </c>
      <c r="E7837" s="30">
        <f>MONTH(FACTURACION[[#This Row],[MES]]&amp;1)</f>
        <v>11</v>
      </c>
      <c r="F7837" s="223">
        <f>DATE(FACTURACION[[#This Row],[AÑO]],FACTURACION[[#This Row],[Mes numero]],1)</f>
        <v>44501</v>
      </c>
      <c r="G7837" s="155" t="s">
        <v>6211</v>
      </c>
      <c r="H7837" s="2">
        <v>890500726</v>
      </c>
      <c r="I7837" s="44" t="str">
        <f>+VLOOKUP(FACTURACION[[#This Row],[NIT]],TABLACLIENTE,2,FALSE)</f>
        <v>NORTESANTANDEREANA DE GAS S.A. E.S.P (NORGAS S.A. E.S.P.)</v>
      </c>
      <c r="J7837" s="3" t="s">
        <v>6</v>
      </c>
      <c r="K7837" s="44" t="str">
        <f>+VLOOKUP(FACTURACION[[#This Row],[REFERENCIA]],CODINV,2,FALSE)</f>
        <v>REG.1813C C:3/4" R:6-15" O:1/2</v>
      </c>
      <c r="L7837" s="44" t="str">
        <f>IF(VLOOKUP(FACTURACION[[#This Row],[REFERENCIA]],CODINV,3,FALSE)=0,"",VLOOKUP(FACTURACION[[#This Row],[REFERENCIA]],CODINV,3,FALSE))</f>
        <v/>
      </c>
      <c r="M7837" s="44" t="str">
        <f>+VLOOKUP(FACTURACION[[#This Row],[REFERENCIA]],CODINV,4,FALSE)</f>
        <v>REGULADORES</v>
      </c>
      <c r="N7837" s="44" t="str">
        <f>+VLOOKUP(FACTURACION[[#This Row],[REFERENCIA]],CODINV,5,FALSE)</f>
        <v>HONEYWELL</v>
      </c>
      <c r="O7837" s="3">
        <v>5</v>
      </c>
      <c r="P7837" s="31">
        <v>155549</v>
      </c>
      <c r="Q7837" s="48">
        <f>+FACTURACION[[#This Row],[CANTIDAD]]*FACTURACION[[#This Row],[VR UNITARIO]]/1000</f>
        <v>777.745</v>
      </c>
      <c r="R7837" s="44" t="str">
        <f>+VLOOKUP(FACTURACION[[#This Row],[NIT]],TABLACLIENTE,5,FALSE)</f>
        <v>BUCARAMANGA</v>
      </c>
    </row>
    <row r="7838" spans="3:18" ht="15">
      <c r="C7838" s="29">
        <v>2021</v>
      </c>
      <c r="D7838" s="30" t="s">
        <v>704</v>
      </c>
      <c r="E7838" s="30">
        <f>MONTH(FACTURACION[[#This Row],[MES]]&amp;1)</f>
        <v>11</v>
      </c>
      <c r="F7838" s="223">
        <f>DATE(FACTURACION[[#This Row],[AÑO]],FACTURACION[[#This Row],[Mes numero]],1)</f>
        <v>44501</v>
      </c>
      <c r="G7838" s="155" t="s">
        <v>6212</v>
      </c>
      <c r="H7838" s="2">
        <v>890500726</v>
      </c>
      <c r="I7838" s="44" t="str">
        <f>+VLOOKUP(FACTURACION[[#This Row],[NIT]],TABLACLIENTE,2,FALSE)</f>
        <v>NORTESANTANDEREANA DE GAS S.A. E.S.P (NORGAS S.A. E.S.P.)</v>
      </c>
      <c r="J7838" s="3" t="s">
        <v>446</v>
      </c>
      <c r="K7838" s="44" t="str">
        <f>+VLOOKUP(FACTURACION[[#This Row],[REFERENCIA]],CODINV,2,FALSE)</f>
        <v>VALVULA GLOBO DE 1/2"</v>
      </c>
      <c r="L7838" s="44" t="str">
        <f>IF(VLOOKUP(FACTURACION[[#This Row],[REFERENCIA]],CODINV,3,FALSE)=0,"",VLOOKUP(FACTURACION[[#This Row],[REFERENCIA]],CODINV,3,FALSE))</f>
        <v>7704P</v>
      </c>
      <c r="M7838" s="44" t="str">
        <f>+VLOOKUP(FACTURACION[[#This Row],[REFERENCIA]],CODINV,4,FALSE)</f>
        <v>VÁLVULAS Y MULTIVÁLVULAS</v>
      </c>
      <c r="N7838" s="44" t="str">
        <f>+VLOOKUP(FACTURACION[[#This Row],[REFERENCIA]],CODINV,5,FALSE)</f>
        <v>REGO</v>
      </c>
      <c r="O7838" s="3">
        <v>2</v>
      </c>
      <c r="P7838" s="31">
        <v>308325.23</v>
      </c>
      <c r="Q7838" s="48">
        <f>+FACTURACION[[#This Row],[CANTIDAD]]*FACTURACION[[#This Row],[VR UNITARIO]]/1000</f>
        <v>616.65045999999995</v>
      </c>
      <c r="R7838" s="44" t="str">
        <f>+VLOOKUP(FACTURACION[[#This Row],[NIT]],TABLACLIENTE,5,FALSE)</f>
        <v>BUCARAMANGA</v>
      </c>
    </row>
    <row r="7839" spans="3:18" ht="15">
      <c r="C7839" s="29">
        <v>2021</v>
      </c>
      <c r="D7839" s="30" t="s">
        <v>704</v>
      </c>
      <c r="E7839" s="30">
        <f>MONTH(FACTURACION[[#This Row],[MES]]&amp;1)</f>
        <v>11</v>
      </c>
      <c r="F7839" s="223">
        <f>DATE(FACTURACION[[#This Row],[AÑO]],FACTURACION[[#This Row],[Mes numero]],1)</f>
        <v>44501</v>
      </c>
      <c r="G7839" s="155" t="s">
        <v>6212</v>
      </c>
      <c r="H7839" s="2">
        <v>890500726</v>
      </c>
      <c r="I7839" s="44" t="str">
        <f>+VLOOKUP(FACTURACION[[#This Row],[NIT]],TABLACLIENTE,2,FALSE)</f>
        <v>NORTESANTANDEREANA DE GAS S.A. E.S.P (NORGAS S.A. E.S.P.)</v>
      </c>
      <c r="J7839" s="3" t="s">
        <v>466</v>
      </c>
      <c r="K7839" s="44" t="str">
        <f>+VLOOKUP(FACTURACION[[#This Row],[REFERENCIA]],CODINV,2,FALSE)</f>
        <v>VALVULA DE ALIVIO HIDROSTATICO DE 1/2" * 400 PSI</v>
      </c>
      <c r="L7839" s="44" t="str">
        <f>IF(VLOOKUP(FACTURACION[[#This Row],[REFERENCIA]],CODINV,3,FALSE)=0,"",VLOOKUP(FACTURACION[[#This Row],[REFERENCIA]],CODINV,3,FALSE))</f>
        <v>3129G</v>
      </c>
      <c r="M7839" s="44" t="str">
        <f>+VLOOKUP(FACTURACION[[#This Row],[REFERENCIA]],CODINV,4,FALSE)</f>
        <v>VÁLVULAS Y MULTIVÁLVULAS</v>
      </c>
      <c r="N7839" s="44" t="str">
        <f>+VLOOKUP(FACTURACION[[#This Row],[REFERENCIA]],CODINV,5,FALSE)</f>
        <v>REGO</v>
      </c>
      <c r="O7839" s="3">
        <v>10</v>
      </c>
      <c r="P7839" s="31">
        <v>97543.31</v>
      </c>
      <c r="Q7839" s="48">
        <f>+FACTURACION[[#This Row],[CANTIDAD]]*FACTURACION[[#This Row],[VR UNITARIO]]/1000</f>
        <v>975.43309999999997</v>
      </c>
      <c r="R7839" s="44" t="str">
        <f>+VLOOKUP(FACTURACION[[#This Row],[NIT]],TABLACLIENTE,5,FALSE)</f>
        <v>BUCARAMANGA</v>
      </c>
    </row>
    <row r="7840" spans="3:18" ht="15">
      <c r="C7840" s="29">
        <v>2021</v>
      </c>
      <c r="D7840" s="30" t="s">
        <v>704</v>
      </c>
      <c r="E7840" s="30">
        <f>MONTH(FACTURACION[[#This Row],[MES]]&amp;1)</f>
        <v>11</v>
      </c>
      <c r="F7840" s="223">
        <f>DATE(FACTURACION[[#This Row],[AÑO]],FACTURACION[[#This Row],[Mes numero]],1)</f>
        <v>44501</v>
      </c>
      <c r="G7840" s="155" t="s">
        <v>6213</v>
      </c>
      <c r="H7840" s="2">
        <v>890105526</v>
      </c>
      <c r="I7840" s="44" t="str">
        <f>+VLOOKUP(FACTURACION[[#This Row],[NIT]],TABLACLIENTE,2,FALSE)</f>
        <v>PROMIGAS S.A. E.S.P.</v>
      </c>
      <c r="J7840" s="3" t="s">
        <v>5005</v>
      </c>
      <c r="K7840" s="44" t="str">
        <f>+VLOOKUP(FACTURACION[[#This Row],[REFERENCIA]],CODINV,2,FALSE)</f>
        <v>PILOT 60 SERIES REG.HP 450-900PSI</v>
      </c>
      <c r="L7840" s="44" t="str">
        <f>IF(VLOOKUP(FACTURACION[[#This Row],[REFERENCIA]],CODINV,3,FALSE)=0,"",VLOOKUP(FACTURACION[[#This Row],[REFERENCIA]],CODINV,3,FALSE))</f>
        <v/>
      </c>
      <c r="M7840" s="44" t="str">
        <f>+VLOOKUP(FACTURACION[[#This Row],[REFERENCIA]],CODINV,4,FALSE)</f>
        <v>REGULADORES</v>
      </c>
      <c r="N7840" s="44" t="str">
        <f>+VLOOKUP(FACTURACION[[#This Row],[REFERENCIA]],CODINV,5,FALSE)</f>
        <v>HONEYWELL</v>
      </c>
      <c r="O7840" s="3">
        <v>0</v>
      </c>
      <c r="P7840" s="31">
        <v>2253349</v>
      </c>
      <c r="Q7840" s="48">
        <f>+FACTURACION[[#This Row],[CANTIDAD]]*FACTURACION[[#This Row],[VR UNITARIO]]/1000</f>
        <v>0</v>
      </c>
      <c r="R7840" s="44" t="str">
        <f>+VLOOKUP(FACTURACION[[#This Row],[NIT]],TABLACLIENTE,5,FALSE)</f>
        <v>BARRANQUILLA</v>
      </c>
    </row>
    <row r="7841" spans="3:18" ht="15">
      <c r="C7841" s="29">
        <v>2021</v>
      </c>
      <c r="D7841" s="30" t="s">
        <v>704</v>
      </c>
      <c r="E7841" s="30">
        <f>MONTH(FACTURACION[[#This Row],[MES]]&amp;1)</f>
        <v>11</v>
      </c>
      <c r="F7841" s="223">
        <f>DATE(FACTURACION[[#This Row],[AÑO]],FACTURACION[[#This Row],[Mes numero]],1)</f>
        <v>44501</v>
      </c>
      <c r="G7841" s="155" t="s">
        <v>6214</v>
      </c>
      <c r="H7841" s="25">
        <v>891101577</v>
      </c>
      <c r="I7841" s="44" t="str">
        <f>+VLOOKUP(FACTURACION[[#This Row],[NIT]],TABLACLIENTE,2,FALSE)</f>
        <v>ALCANOS DE COLOMBIA S.A. E.S.P</v>
      </c>
      <c r="J7841" s="3" t="s">
        <v>20</v>
      </c>
      <c r="K7841" s="44" t="str">
        <f>+VLOOKUP(FACTURACION[[#This Row],[REFERENCIA]],CODINV,2,FALSE)</f>
        <v xml:space="preserve">MEDIDOR AC-250 C: 3/4" CON CONECTORES </v>
      </c>
      <c r="L7841" s="44" t="str">
        <f>IF(VLOOKUP(FACTURACION[[#This Row],[REFERENCIA]],CODINV,3,FALSE)=0,"",VLOOKUP(FACTURACION[[#This Row],[REFERENCIA]],CODINV,3,FALSE))</f>
        <v/>
      </c>
      <c r="M7841" s="44" t="str">
        <f>+VLOOKUP(FACTURACION[[#This Row],[REFERENCIA]],CODINV,4,FALSE)</f>
        <v>MEDIDORES</v>
      </c>
      <c r="N7841" s="44" t="str">
        <f>+VLOOKUP(FACTURACION[[#This Row],[REFERENCIA]],CODINV,5,FALSE)</f>
        <v>HONEYWELL</v>
      </c>
      <c r="O7841" s="3">
        <v>6</v>
      </c>
      <c r="P7841" s="31">
        <v>408295.65</v>
      </c>
      <c r="Q7841" s="48">
        <f>+FACTURACION[[#This Row],[CANTIDAD]]*FACTURACION[[#This Row],[VR UNITARIO]]/1000</f>
        <v>2449.7739000000006</v>
      </c>
      <c r="R7841" s="44" t="str">
        <f>+VLOOKUP(FACTURACION[[#This Row],[NIT]],TABLACLIENTE,5,FALSE)</f>
        <v>NEIVA</v>
      </c>
    </row>
    <row r="7842" spans="3:18" ht="15">
      <c r="C7842" s="29">
        <v>2021</v>
      </c>
      <c r="D7842" s="30" t="s">
        <v>704</v>
      </c>
      <c r="E7842" s="30">
        <f>MONTH(FACTURACION[[#This Row],[MES]]&amp;1)</f>
        <v>11</v>
      </c>
      <c r="F7842" s="223">
        <f>DATE(FACTURACION[[#This Row],[AÑO]],FACTURACION[[#This Row],[Mes numero]],1)</f>
        <v>44501</v>
      </c>
      <c r="G7842" s="155" t="s">
        <v>6214</v>
      </c>
      <c r="H7842" s="25">
        <v>891101577</v>
      </c>
      <c r="I7842" s="44" t="str">
        <f>+VLOOKUP(FACTURACION[[#This Row],[NIT]],TABLACLIENTE,2,FALSE)</f>
        <v>ALCANOS DE COLOMBIA S.A. E.S.P</v>
      </c>
      <c r="J7842" s="3" t="s">
        <v>262</v>
      </c>
      <c r="K7842" s="44" t="str">
        <f>+VLOOKUP(FACTURACION[[#This Row],[REFERENCIA]],CODINV,2,FALSE)</f>
        <v>MEDIDOR AL-425 C:1 1/4" MAOP 25 PSIG</v>
      </c>
      <c r="L7842" s="44" t="str">
        <f>IF(VLOOKUP(FACTURACION[[#This Row],[REFERENCIA]],CODINV,3,FALSE)=0,"",VLOOKUP(FACTURACION[[#This Row],[REFERENCIA]],CODINV,3,FALSE))</f>
        <v/>
      </c>
      <c r="M7842" s="44" t="str">
        <f>+VLOOKUP(FACTURACION[[#This Row],[REFERENCIA]],CODINV,4,FALSE)</f>
        <v>MEDIDORES</v>
      </c>
      <c r="N7842" s="44" t="str">
        <f>+VLOOKUP(FACTURACION[[#This Row],[REFERENCIA]],CODINV,5,FALSE)</f>
        <v>HONEYWELL</v>
      </c>
      <c r="O7842" s="3">
        <v>2</v>
      </c>
      <c r="P7842" s="31">
        <v>661050.1</v>
      </c>
      <c r="Q7842" s="48">
        <f>+FACTURACION[[#This Row],[CANTIDAD]]*FACTURACION[[#This Row],[VR UNITARIO]]/1000</f>
        <v>1322.1001999999999</v>
      </c>
      <c r="R7842" s="44" t="str">
        <f>+VLOOKUP(FACTURACION[[#This Row],[NIT]],TABLACLIENTE,5,FALSE)</f>
        <v>NEIVA</v>
      </c>
    </row>
    <row r="7843" spans="3:18" ht="15">
      <c r="C7843" s="29">
        <v>2021</v>
      </c>
      <c r="D7843" s="30" t="s">
        <v>704</v>
      </c>
      <c r="E7843" s="30">
        <f>MONTH(FACTURACION[[#This Row],[MES]]&amp;1)</f>
        <v>11</v>
      </c>
      <c r="F7843" s="223">
        <f>DATE(FACTURACION[[#This Row],[AÑO]],FACTURACION[[#This Row],[Mes numero]],1)</f>
        <v>44501</v>
      </c>
      <c r="G7843" s="155" t="s">
        <v>6215</v>
      </c>
      <c r="H7843" s="25">
        <v>891101577</v>
      </c>
      <c r="I7843" s="44" t="str">
        <f>+VLOOKUP(FACTURACION[[#This Row],[NIT]],TABLACLIENTE,2,FALSE)</f>
        <v>ALCANOS DE COLOMBIA S.A. E.S.P</v>
      </c>
      <c r="J7843" s="3" t="s">
        <v>20</v>
      </c>
      <c r="K7843" s="44" t="str">
        <f>+VLOOKUP(FACTURACION[[#This Row],[REFERENCIA]],CODINV,2,FALSE)</f>
        <v xml:space="preserve">MEDIDOR AC-250 C: 3/4" CON CONECTORES </v>
      </c>
      <c r="L7843" s="44" t="str">
        <f>IF(VLOOKUP(FACTURACION[[#This Row],[REFERENCIA]],CODINV,3,FALSE)=0,"",VLOOKUP(FACTURACION[[#This Row],[REFERENCIA]],CODINV,3,FALSE))</f>
        <v/>
      </c>
      <c r="M7843" s="44" t="str">
        <f>+VLOOKUP(FACTURACION[[#This Row],[REFERENCIA]],CODINV,4,FALSE)</f>
        <v>MEDIDORES</v>
      </c>
      <c r="N7843" s="44" t="str">
        <f>+VLOOKUP(FACTURACION[[#This Row],[REFERENCIA]],CODINV,5,FALSE)</f>
        <v>HONEYWELL</v>
      </c>
      <c r="O7843" s="3">
        <v>1</v>
      </c>
      <c r="P7843" s="31">
        <v>408295.65</v>
      </c>
      <c r="Q7843" s="48">
        <f>+FACTURACION[[#This Row],[CANTIDAD]]*FACTURACION[[#This Row],[VR UNITARIO]]/1000</f>
        <v>408.29565000000002</v>
      </c>
      <c r="R7843" s="44" t="str">
        <f>+VLOOKUP(FACTURACION[[#This Row],[NIT]],TABLACLIENTE,5,FALSE)</f>
        <v>NEIVA</v>
      </c>
    </row>
    <row r="7844" spans="3:18" ht="15">
      <c r="C7844" s="29">
        <v>2021</v>
      </c>
      <c r="D7844" s="30" t="s">
        <v>704</v>
      </c>
      <c r="E7844" s="30">
        <f>MONTH(FACTURACION[[#This Row],[MES]]&amp;1)</f>
        <v>11</v>
      </c>
      <c r="F7844" s="223">
        <f>DATE(FACTURACION[[#This Row],[AÑO]],FACTURACION[[#This Row],[Mes numero]],1)</f>
        <v>44501</v>
      </c>
      <c r="G7844" s="155" t="s">
        <v>6216</v>
      </c>
      <c r="H7844" s="25">
        <v>891101577</v>
      </c>
      <c r="I7844" s="44" t="str">
        <f>+VLOOKUP(FACTURACION[[#This Row],[NIT]],TABLACLIENTE,2,FALSE)</f>
        <v>ALCANOS DE COLOMBIA S.A. E.S.P</v>
      </c>
      <c r="J7844" s="3" t="s">
        <v>20</v>
      </c>
      <c r="K7844" s="44" t="str">
        <f>+VLOOKUP(FACTURACION[[#This Row],[REFERENCIA]],CODINV,2,FALSE)</f>
        <v xml:space="preserve">MEDIDOR AC-250 C: 3/4" CON CONECTORES </v>
      </c>
      <c r="L7844" s="44" t="str">
        <f>IF(VLOOKUP(FACTURACION[[#This Row],[REFERENCIA]],CODINV,3,FALSE)=0,"",VLOOKUP(FACTURACION[[#This Row],[REFERENCIA]],CODINV,3,FALSE))</f>
        <v/>
      </c>
      <c r="M7844" s="44" t="str">
        <f>+VLOOKUP(FACTURACION[[#This Row],[REFERENCIA]],CODINV,4,FALSE)</f>
        <v>MEDIDORES</v>
      </c>
      <c r="N7844" s="44" t="str">
        <f>+VLOOKUP(FACTURACION[[#This Row],[REFERENCIA]],CODINV,5,FALSE)</f>
        <v>HONEYWELL</v>
      </c>
      <c r="O7844" s="3">
        <v>10</v>
      </c>
      <c r="P7844" s="31">
        <v>408295.65</v>
      </c>
      <c r="Q7844" s="48">
        <f>+FACTURACION[[#This Row],[CANTIDAD]]*FACTURACION[[#This Row],[VR UNITARIO]]/1000</f>
        <v>4082.9564999999998</v>
      </c>
      <c r="R7844" s="44" t="str">
        <f>+VLOOKUP(FACTURACION[[#This Row],[NIT]],TABLACLIENTE,5,FALSE)</f>
        <v>NEIVA</v>
      </c>
    </row>
    <row r="7845" spans="3:18" ht="15">
      <c r="C7845" s="29">
        <v>2021</v>
      </c>
      <c r="D7845" s="30" t="s">
        <v>704</v>
      </c>
      <c r="E7845" s="30">
        <f>MONTH(FACTURACION[[#This Row],[MES]]&amp;1)</f>
        <v>11</v>
      </c>
      <c r="F7845" s="223">
        <f>DATE(FACTURACION[[#This Row],[AÑO]],FACTURACION[[#This Row],[Mes numero]],1)</f>
        <v>44501</v>
      </c>
      <c r="G7845" s="155" t="s">
        <v>6217</v>
      </c>
      <c r="H7845" s="25">
        <v>891101577</v>
      </c>
      <c r="I7845" s="44" t="str">
        <f>+VLOOKUP(FACTURACION[[#This Row],[NIT]],TABLACLIENTE,2,FALSE)</f>
        <v>ALCANOS DE COLOMBIA S.A. E.S.P</v>
      </c>
      <c r="J7845" s="3" t="s">
        <v>20</v>
      </c>
      <c r="K7845" s="44" t="str">
        <f>+VLOOKUP(FACTURACION[[#This Row],[REFERENCIA]],CODINV,2,FALSE)</f>
        <v xml:space="preserve">MEDIDOR AC-250 C: 3/4" CON CONECTORES </v>
      </c>
      <c r="L7845" s="44" t="str">
        <f>IF(VLOOKUP(FACTURACION[[#This Row],[REFERENCIA]],CODINV,3,FALSE)=0,"",VLOOKUP(FACTURACION[[#This Row],[REFERENCIA]],CODINV,3,FALSE))</f>
        <v/>
      </c>
      <c r="M7845" s="44" t="str">
        <f>+VLOOKUP(FACTURACION[[#This Row],[REFERENCIA]],CODINV,4,FALSE)</f>
        <v>MEDIDORES</v>
      </c>
      <c r="N7845" s="44" t="str">
        <f>+VLOOKUP(FACTURACION[[#This Row],[REFERENCIA]],CODINV,5,FALSE)</f>
        <v>HONEYWELL</v>
      </c>
      <c r="O7845" s="3">
        <v>2</v>
      </c>
      <c r="P7845" s="31">
        <v>408295.65</v>
      </c>
      <c r="Q7845" s="48">
        <f>+FACTURACION[[#This Row],[CANTIDAD]]*FACTURACION[[#This Row],[VR UNITARIO]]/1000</f>
        <v>816.59130000000005</v>
      </c>
      <c r="R7845" s="44" t="str">
        <f>+VLOOKUP(FACTURACION[[#This Row],[NIT]],TABLACLIENTE,5,FALSE)</f>
        <v>NEIVA</v>
      </c>
    </row>
    <row r="7846" spans="3:18" ht="15">
      <c r="C7846" s="29">
        <v>2021</v>
      </c>
      <c r="D7846" s="30" t="s">
        <v>704</v>
      </c>
      <c r="E7846" s="30">
        <f>MONTH(FACTURACION[[#This Row],[MES]]&amp;1)</f>
        <v>11</v>
      </c>
      <c r="F7846" s="223">
        <f>DATE(FACTURACION[[#This Row],[AÑO]],FACTURACION[[#This Row],[Mes numero]],1)</f>
        <v>44501</v>
      </c>
      <c r="G7846" s="155" t="s">
        <v>6218</v>
      </c>
      <c r="H7846" s="2">
        <v>890500726</v>
      </c>
      <c r="I7846" s="44" t="str">
        <f>+VLOOKUP(FACTURACION[[#This Row],[NIT]],TABLACLIENTE,2,FALSE)</f>
        <v>NORTESANTANDEREANA DE GAS S.A. E.S.P (NORGAS S.A. E.S.P.)</v>
      </c>
      <c r="J7846" s="3" t="s">
        <v>262</v>
      </c>
      <c r="K7846" s="44" t="str">
        <f>+VLOOKUP(FACTURACION[[#This Row],[REFERENCIA]],CODINV,2,FALSE)</f>
        <v>MEDIDOR AL-425 C:1 1/4" MAOP 25 PSIG</v>
      </c>
      <c r="L7846" s="44" t="str">
        <f>IF(VLOOKUP(FACTURACION[[#This Row],[REFERENCIA]],CODINV,3,FALSE)=0,"",VLOOKUP(FACTURACION[[#This Row],[REFERENCIA]],CODINV,3,FALSE))</f>
        <v/>
      </c>
      <c r="M7846" s="44" t="str">
        <f>+VLOOKUP(FACTURACION[[#This Row],[REFERENCIA]],CODINV,4,FALSE)</f>
        <v>MEDIDORES</v>
      </c>
      <c r="N7846" s="44" t="str">
        <f>+VLOOKUP(FACTURACION[[#This Row],[REFERENCIA]],CODINV,5,FALSE)</f>
        <v>HONEYWELL</v>
      </c>
      <c r="O7846" s="3">
        <v>2</v>
      </c>
      <c r="P7846" s="31">
        <v>730721</v>
      </c>
      <c r="Q7846" s="48">
        <f>+FACTURACION[[#This Row],[CANTIDAD]]*FACTURACION[[#This Row],[VR UNITARIO]]/1000</f>
        <v>1461.442</v>
      </c>
      <c r="R7846" s="44" t="str">
        <f>+VLOOKUP(FACTURACION[[#This Row],[NIT]],TABLACLIENTE,5,FALSE)</f>
        <v>BUCARAMANGA</v>
      </c>
    </row>
    <row r="7847" spans="3:18" ht="15">
      <c r="C7847" s="29">
        <v>2021</v>
      </c>
      <c r="D7847" s="30" t="s">
        <v>704</v>
      </c>
      <c r="E7847" s="30">
        <f>MONTH(FACTURACION[[#This Row],[MES]]&amp;1)</f>
        <v>11</v>
      </c>
      <c r="F7847" s="223">
        <f>DATE(FACTURACION[[#This Row],[AÑO]],FACTURACION[[#This Row],[Mes numero]],1)</f>
        <v>44501</v>
      </c>
      <c r="G7847" s="155" t="s">
        <v>6219</v>
      </c>
      <c r="H7847" s="2">
        <v>890500726</v>
      </c>
      <c r="I7847" s="44" t="str">
        <f>+VLOOKUP(FACTURACION[[#This Row],[NIT]],TABLACLIENTE,2,FALSE)</f>
        <v>NORTESANTANDEREANA DE GAS S.A. E.S.P (NORGAS S.A. E.S.P.)</v>
      </c>
      <c r="J7847" s="3" t="s">
        <v>169</v>
      </c>
      <c r="K7847" s="44" t="str">
        <f>+VLOOKUP(FACTURACION[[#This Row],[REFERENCIA]],CODINV,2,FALSE)</f>
        <v>VALVULA DE ALIVIO HIDROSTATICA 1/4"</v>
      </c>
      <c r="L7847" s="44" t="str">
        <f>IF(VLOOKUP(FACTURACION[[#This Row],[REFERENCIA]],CODINV,3,FALSE)=0,"",VLOOKUP(FACTURACION[[#This Row],[REFERENCIA]],CODINV,3,FALSE))</f>
        <v>3127U</v>
      </c>
      <c r="M7847" s="44" t="str">
        <f>+VLOOKUP(FACTURACION[[#This Row],[REFERENCIA]],CODINV,4,FALSE)</f>
        <v>VÁLVULAS Y MULTIVÁLVULAS</v>
      </c>
      <c r="N7847" s="44" t="str">
        <f>+VLOOKUP(FACTURACION[[#This Row],[REFERENCIA]],CODINV,5,FALSE)</f>
        <v>REGO</v>
      </c>
      <c r="O7847" s="3">
        <v>25</v>
      </c>
      <c r="P7847" s="31">
        <v>57355.81</v>
      </c>
      <c r="Q7847" s="48">
        <f>+FACTURACION[[#This Row],[CANTIDAD]]*FACTURACION[[#This Row],[VR UNITARIO]]/1000</f>
        <v>1433.89525</v>
      </c>
      <c r="R7847" s="44" t="str">
        <f>+VLOOKUP(FACTURACION[[#This Row],[NIT]],TABLACLIENTE,5,FALSE)</f>
        <v>BUCARAMANGA</v>
      </c>
    </row>
    <row r="7848" spans="3:18" ht="15">
      <c r="C7848" s="29">
        <v>2021</v>
      </c>
      <c r="D7848" s="30" t="s">
        <v>704</v>
      </c>
      <c r="E7848" s="30">
        <f>MONTH(FACTURACION[[#This Row],[MES]]&amp;1)</f>
        <v>11</v>
      </c>
      <c r="F7848" s="223">
        <f>DATE(FACTURACION[[#This Row],[AÑO]],FACTURACION[[#This Row],[Mes numero]],1)</f>
        <v>44501</v>
      </c>
      <c r="G7848" s="155" t="s">
        <v>6220</v>
      </c>
      <c r="H7848" s="2">
        <v>892115036</v>
      </c>
      <c r="I7848" s="44" t="str">
        <f>+VLOOKUP(FACTURACION[[#This Row],[NIT]],TABLACLIENTE,2,FALSE)</f>
        <v>GASES DE LA GUAJIRA S.A. E. S. P. (GASGUAJIRA S.A. E.S.P.)</v>
      </c>
      <c r="J7848" s="3" t="s">
        <v>20</v>
      </c>
      <c r="K7848" s="44" t="str">
        <f>+VLOOKUP(FACTURACION[[#This Row],[REFERENCIA]],CODINV,2,FALSE)</f>
        <v xml:space="preserve">MEDIDOR AC-250 C: 3/4" CON CONECTORES </v>
      </c>
      <c r="L7848" s="44" t="str">
        <f>IF(VLOOKUP(FACTURACION[[#This Row],[REFERENCIA]],CODINV,3,FALSE)=0,"",VLOOKUP(FACTURACION[[#This Row],[REFERENCIA]],CODINV,3,FALSE))</f>
        <v/>
      </c>
      <c r="M7848" s="44" t="str">
        <f>+VLOOKUP(FACTURACION[[#This Row],[REFERENCIA]],CODINV,4,FALSE)</f>
        <v>MEDIDORES</v>
      </c>
      <c r="N7848" s="44" t="str">
        <f>+VLOOKUP(FACTURACION[[#This Row],[REFERENCIA]],CODINV,5,FALSE)</f>
        <v>HONEYWELL</v>
      </c>
      <c r="O7848" s="3">
        <v>25</v>
      </c>
      <c r="P7848" s="31">
        <v>412224</v>
      </c>
      <c r="Q7848" s="48">
        <f>+FACTURACION[[#This Row],[CANTIDAD]]*FACTURACION[[#This Row],[VR UNITARIO]]/1000</f>
        <v>10305.6</v>
      </c>
      <c r="R7848" s="44" t="str">
        <f>+VLOOKUP(FACTURACION[[#This Row],[NIT]],TABLACLIENTE,5,FALSE)</f>
        <v>RIOHACHA</v>
      </c>
    </row>
    <row r="7849" spans="3:18" ht="15">
      <c r="C7849" s="29">
        <v>2021</v>
      </c>
      <c r="D7849" s="30" t="s">
        <v>704</v>
      </c>
      <c r="E7849" s="30">
        <f>MONTH(FACTURACION[[#This Row],[MES]]&amp;1)</f>
        <v>11</v>
      </c>
      <c r="F7849" s="223">
        <f>DATE(FACTURACION[[#This Row],[AÑO]],FACTURACION[[#This Row],[Mes numero]],1)</f>
        <v>44501</v>
      </c>
      <c r="G7849" s="155" t="s">
        <v>6221</v>
      </c>
      <c r="H7849" s="2">
        <v>800021272</v>
      </c>
      <c r="I7849" s="44" t="str">
        <f>+VLOOKUP(FACTURACION[[#This Row],[NIT]],TABLACLIENTE,2,FALSE)</f>
        <v>GASES DEL LLANO S.A. E.S.P (LLANOGAS S.A. E.S.P.)</v>
      </c>
      <c r="J7849" s="3" t="s">
        <v>20</v>
      </c>
      <c r="K7849" s="44" t="str">
        <f>+VLOOKUP(FACTURACION[[#This Row],[REFERENCIA]],CODINV,2,FALSE)</f>
        <v xml:space="preserve">MEDIDOR AC-250 C: 3/4" CON CONECTORES </v>
      </c>
      <c r="L7849" s="44" t="str">
        <f>IF(VLOOKUP(FACTURACION[[#This Row],[REFERENCIA]],CODINV,3,FALSE)=0,"",VLOOKUP(FACTURACION[[#This Row],[REFERENCIA]],CODINV,3,FALSE))</f>
        <v/>
      </c>
      <c r="M7849" s="44" t="str">
        <f>+VLOOKUP(FACTURACION[[#This Row],[REFERENCIA]],CODINV,4,FALSE)</f>
        <v>MEDIDORES</v>
      </c>
      <c r="N7849" s="44" t="str">
        <f>+VLOOKUP(FACTURACION[[#This Row],[REFERENCIA]],CODINV,5,FALSE)</f>
        <v>HONEYWELL</v>
      </c>
      <c r="O7849" s="3">
        <v>25</v>
      </c>
      <c r="P7849" s="31">
        <v>462735.07</v>
      </c>
      <c r="Q7849" s="48">
        <f>+FACTURACION[[#This Row],[CANTIDAD]]*FACTURACION[[#This Row],[VR UNITARIO]]/1000</f>
        <v>11568.376749999999</v>
      </c>
      <c r="R7849" s="44" t="str">
        <f>+VLOOKUP(FACTURACION[[#This Row],[NIT]],TABLACLIENTE,5,FALSE)</f>
        <v>VILLAVICENCIO</v>
      </c>
    </row>
    <row r="7850" spans="3:18" ht="15">
      <c r="C7850" s="29">
        <v>2021</v>
      </c>
      <c r="D7850" s="30" t="s">
        <v>704</v>
      </c>
      <c r="E7850" s="30">
        <f>MONTH(FACTURACION[[#This Row],[MES]]&amp;1)</f>
        <v>11</v>
      </c>
      <c r="F7850" s="223">
        <f>DATE(FACTURACION[[#This Row],[AÑO]],FACTURACION[[#This Row],[Mes numero]],1)</f>
        <v>44501</v>
      </c>
      <c r="G7850" s="155" t="s">
        <v>6222</v>
      </c>
      <c r="H7850" s="2">
        <v>800021272</v>
      </c>
      <c r="I7850" s="44" t="str">
        <f>+VLOOKUP(FACTURACION[[#This Row],[NIT]],TABLACLIENTE,2,FALSE)</f>
        <v>GASES DEL LLANO S.A. E.S.P (LLANOGAS S.A. E.S.P.)</v>
      </c>
      <c r="J7850" s="3" t="s">
        <v>20</v>
      </c>
      <c r="K7850" s="44" t="str">
        <f>+VLOOKUP(FACTURACION[[#This Row],[REFERENCIA]],CODINV,2,FALSE)</f>
        <v xml:space="preserve">MEDIDOR AC-250 C: 3/4" CON CONECTORES </v>
      </c>
      <c r="L7850" s="44" t="str">
        <f>IF(VLOOKUP(FACTURACION[[#This Row],[REFERENCIA]],CODINV,3,FALSE)=0,"",VLOOKUP(FACTURACION[[#This Row],[REFERENCIA]],CODINV,3,FALSE))</f>
        <v/>
      </c>
      <c r="M7850" s="44" t="str">
        <f>+VLOOKUP(FACTURACION[[#This Row],[REFERENCIA]],CODINV,4,FALSE)</f>
        <v>MEDIDORES</v>
      </c>
      <c r="N7850" s="44" t="str">
        <f>+VLOOKUP(FACTURACION[[#This Row],[REFERENCIA]],CODINV,5,FALSE)</f>
        <v>HONEYWELL</v>
      </c>
      <c r="O7850" s="3">
        <v>0</v>
      </c>
      <c r="P7850" s="31">
        <v>462735.07</v>
      </c>
      <c r="Q7850" s="48">
        <f>+FACTURACION[[#This Row],[CANTIDAD]]*FACTURACION[[#This Row],[VR UNITARIO]]/1000</f>
        <v>0</v>
      </c>
      <c r="R7850" s="44" t="str">
        <f>+VLOOKUP(FACTURACION[[#This Row],[NIT]],TABLACLIENTE,5,FALSE)</f>
        <v>VILLAVICENCIO</v>
      </c>
    </row>
    <row r="7851" spans="3:18" ht="15">
      <c r="C7851" s="29">
        <v>2021</v>
      </c>
      <c r="D7851" s="30" t="s">
        <v>704</v>
      </c>
      <c r="E7851" s="30">
        <f>MONTH(FACTURACION[[#This Row],[MES]]&amp;1)</f>
        <v>11</v>
      </c>
      <c r="F7851" s="223">
        <f>DATE(FACTURACION[[#This Row],[AÑO]],FACTURACION[[#This Row],[Mes numero]],1)</f>
        <v>44501</v>
      </c>
      <c r="G7851" s="155" t="s">
        <v>6223</v>
      </c>
      <c r="H7851" s="25">
        <v>800218682</v>
      </c>
      <c r="I7851" s="44" t="str">
        <f>+VLOOKUP(FACTURACION[[#This Row],[NIT]],TABLACLIENTE,2,FALSE)</f>
        <v>GASES DEL CUSIANA S.A E.S.P. (CUSIANAGAS S.A E.S.P)</v>
      </c>
      <c r="J7851" s="3" t="s">
        <v>20</v>
      </c>
      <c r="K7851" s="44" t="str">
        <f>+VLOOKUP(FACTURACION[[#This Row],[REFERENCIA]],CODINV,2,FALSE)</f>
        <v xml:space="preserve">MEDIDOR AC-250 C: 3/4" CON CONECTORES </v>
      </c>
      <c r="L7851" s="44" t="str">
        <f>IF(VLOOKUP(FACTURACION[[#This Row],[REFERENCIA]],CODINV,3,FALSE)=0,"",VLOOKUP(FACTURACION[[#This Row],[REFERENCIA]],CODINV,3,FALSE))</f>
        <v/>
      </c>
      <c r="M7851" s="44" t="str">
        <f>+VLOOKUP(FACTURACION[[#This Row],[REFERENCIA]],CODINV,4,FALSE)</f>
        <v>MEDIDORES</v>
      </c>
      <c r="N7851" s="44" t="str">
        <f>+VLOOKUP(FACTURACION[[#This Row],[REFERENCIA]],CODINV,5,FALSE)</f>
        <v>HONEYWELL</v>
      </c>
      <c r="O7851" s="3">
        <v>4</v>
      </c>
      <c r="P7851" s="31">
        <v>462735.07</v>
      </c>
      <c r="Q7851" s="48">
        <f>+FACTURACION[[#This Row],[CANTIDAD]]*FACTURACION[[#This Row],[VR UNITARIO]]/1000</f>
        <v>1850.94028</v>
      </c>
      <c r="R7851" s="44" t="str">
        <f>+VLOOKUP(FACTURACION[[#This Row],[NIT]],TABLACLIENTE,5,FALSE)</f>
        <v>YOPAL</v>
      </c>
    </row>
    <row r="7852" spans="3:18" ht="15">
      <c r="C7852" s="29">
        <v>2021</v>
      </c>
      <c r="D7852" s="30" t="s">
        <v>704</v>
      </c>
      <c r="E7852" s="30">
        <f>MONTH(FACTURACION[[#This Row],[MES]]&amp;1)</f>
        <v>11</v>
      </c>
      <c r="F7852" s="223">
        <f>DATE(FACTURACION[[#This Row],[AÑO]],FACTURACION[[#This Row],[Mes numero]],1)</f>
        <v>44501</v>
      </c>
      <c r="G7852" s="155" t="s">
        <v>6224</v>
      </c>
      <c r="H7852" s="2">
        <v>800167643</v>
      </c>
      <c r="I7852" s="44" t="str">
        <f>+VLOOKUP(FACTURACION[[#This Row],[NIT]],TABLACLIENTE,2,FALSE)</f>
        <v>GASES DE OCCIDENTE S.A. E.S.P. (GDO)</v>
      </c>
      <c r="J7852" s="3" t="s">
        <v>20</v>
      </c>
      <c r="K7852" s="44" t="str">
        <f>+VLOOKUP(FACTURACION[[#This Row],[REFERENCIA]],CODINV,2,FALSE)</f>
        <v xml:space="preserve">MEDIDOR AC-250 C: 3/4" CON CONECTORES </v>
      </c>
      <c r="L7852" s="44" t="str">
        <f>IF(VLOOKUP(FACTURACION[[#This Row],[REFERENCIA]],CODINV,3,FALSE)=0,"",VLOOKUP(FACTURACION[[#This Row],[REFERENCIA]],CODINV,3,FALSE))</f>
        <v/>
      </c>
      <c r="M7852" s="44" t="str">
        <f>+VLOOKUP(FACTURACION[[#This Row],[REFERENCIA]],CODINV,4,FALSE)</f>
        <v>MEDIDORES</v>
      </c>
      <c r="N7852" s="44" t="str">
        <f>+VLOOKUP(FACTURACION[[#This Row],[REFERENCIA]],CODINV,5,FALSE)</f>
        <v>HONEYWELL</v>
      </c>
      <c r="O7852" s="3">
        <v>0</v>
      </c>
      <c r="P7852" s="31">
        <v>332200</v>
      </c>
      <c r="Q7852" s="48">
        <f>+FACTURACION[[#This Row],[CANTIDAD]]*FACTURACION[[#This Row],[VR UNITARIO]]/1000</f>
        <v>0</v>
      </c>
      <c r="R7852" s="44" t="str">
        <f>+VLOOKUP(FACTURACION[[#This Row],[NIT]],TABLACLIENTE,5,FALSE)</f>
        <v>CALI</v>
      </c>
    </row>
    <row r="7853" spans="3:18" ht="15">
      <c r="C7853" s="29">
        <v>2021</v>
      </c>
      <c r="D7853" s="30" t="s">
        <v>704</v>
      </c>
      <c r="E7853" s="30">
        <f>MONTH(FACTURACION[[#This Row],[MES]]&amp;1)</f>
        <v>11</v>
      </c>
      <c r="F7853" s="223">
        <f>DATE(FACTURACION[[#This Row],[AÑO]],FACTURACION[[#This Row],[Mes numero]],1)</f>
        <v>44501</v>
      </c>
      <c r="G7853" s="155" t="s">
        <v>6225</v>
      </c>
      <c r="H7853" s="2">
        <v>800167643</v>
      </c>
      <c r="I7853" s="44" t="str">
        <f>+VLOOKUP(FACTURACION[[#This Row],[NIT]],TABLACLIENTE,2,FALSE)</f>
        <v>GASES DE OCCIDENTE S.A. E.S.P. (GDO)</v>
      </c>
      <c r="J7853" s="3" t="s">
        <v>132</v>
      </c>
      <c r="K7853" s="44" t="str">
        <f>+VLOOKUP(FACTURACION[[#This Row],[REFERENCIA]],CODINV,2,FALSE)</f>
        <v>KIT REPARACION BUNA N 80</v>
      </c>
      <c r="L7853" s="44" t="str">
        <f>IF(VLOOKUP(FACTURACION[[#This Row],[REFERENCIA]],CODINV,3,FALSE)=0,"",VLOOKUP(FACTURACION[[#This Row],[REFERENCIA]],CODINV,3,FALSE))</f>
        <v>73914K010</v>
      </c>
      <c r="M7853" s="44" t="str">
        <f>+VLOOKUP(FACTURACION[[#This Row],[REFERENCIA]],CODINV,4,FALSE)</f>
        <v>REPUESTOS Y ACCESORIOS</v>
      </c>
      <c r="N7853" s="44" t="str">
        <f>+VLOOKUP(FACTURACION[[#This Row],[REFERENCIA]],CODINV,5,FALSE)</f>
        <v>HONEYWELL</v>
      </c>
      <c r="O7853" s="3">
        <v>58</v>
      </c>
      <c r="P7853" s="31">
        <v>153038</v>
      </c>
      <c r="Q7853" s="48">
        <f>+FACTURACION[[#This Row],[CANTIDAD]]*FACTURACION[[#This Row],[VR UNITARIO]]/1000</f>
        <v>8876.2039999999997</v>
      </c>
      <c r="R7853" s="44" t="str">
        <f>+VLOOKUP(FACTURACION[[#This Row],[NIT]],TABLACLIENTE,5,FALSE)</f>
        <v>CALI</v>
      </c>
    </row>
    <row r="7854" spans="3:18" ht="15">
      <c r="C7854" s="29">
        <v>2021</v>
      </c>
      <c r="D7854" s="30" t="s">
        <v>704</v>
      </c>
      <c r="E7854" s="30">
        <f>MONTH(FACTURACION[[#This Row],[MES]]&amp;1)</f>
        <v>11</v>
      </c>
      <c r="F7854" s="223">
        <f>DATE(FACTURACION[[#This Row],[AÑO]],FACTURACION[[#This Row],[Mes numero]],1)</f>
        <v>44501</v>
      </c>
      <c r="G7854" s="155" t="s">
        <v>6226</v>
      </c>
      <c r="H7854" s="25">
        <v>822001073</v>
      </c>
      <c r="I7854" s="44" t="str">
        <f>+VLOOKUP(FACTURACION[[#This Row],[NIT]],TABLACLIENTE,2,FALSE)</f>
        <v>MADIGAS INGENIEROS S.A. E.S.P.</v>
      </c>
      <c r="J7854" s="3" t="s">
        <v>20</v>
      </c>
      <c r="K7854" s="44" t="str">
        <f>+VLOOKUP(FACTURACION[[#This Row],[REFERENCIA]],CODINV,2,FALSE)</f>
        <v xml:space="preserve">MEDIDOR AC-250 C: 3/4" CON CONECTORES </v>
      </c>
      <c r="L7854" s="44" t="str">
        <f>IF(VLOOKUP(FACTURACION[[#This Row],[REFERENCIA]],CODINV,3,FALSE)=0,"",VLOOKUP(FACTURACION[[#This Row],[REFERENCIA]],CODINV,3,FALSE))</f>
        <v/>
      </c>
      <c r="M7854" s="44" t="str">
        <f>+VLOOKUP(FACTURACION[[#This Row],[REFERENCIA]],CODINV,4,FALSE)</f>
        <v>MEDIDORES</v>
      </c>
      <c r="N7854" s="44" t="str">
        <f>+VLOOKUP(FACTURACION[[#This Row],[REFERENCIA]],CODINV,5,FALSE)</f>
        <v>HONEYWELL</v>
      </c>
      <c r="O7854" s="3">
        <v>2</v>
      </c>
      <c r="P7854" s="31">
        <v>455212</v>
      </c>
      <c r="Q7854" s="48">
        <f>+FACTURACION[[#This Row],[CANTIDAD]]*FACTURACION[[#This Row],[VR UNITARIO]]/1000</f>
        <v>910.42399999999998</v>
      </c>
      <c r="R7854" s="44" t="str">
        <f>+VLOOKUP(FACTURACION[[#This Row],[NIT]],TABLACLIENTE,5,FALSE)</f>
        <v>ACACIAS</v>
      </c>
    </row>
    <row r="7855" spans="3:18" ht="15">
      <c r="C7855" s="29">
        <v>2021</v>
      </c>
      <c r="D7855" s="30" t="s">
        <v>704</v>
      </c>
      <c r="E7855" s="30">
        <f>MONTH(FACTURACION[[#This Row],[MES]]&amp;1)</f>
        <v>11</v>
      </c>
      <c r="F7855" s="223">
        <f>DATE(FACTURACION[[#This Row],[AÑO]],FACTURACION[[#This Row],[Mes numero]],1)</f>
        <v>44501</v>
      </c>
      <c r="G7855" s="155" t="s">
        <v>6227</v>
      </c>
      <c r="H7855" s="25">
        <v>800218682</v>
      </c>
      <c r="I7855" s="44" t="str">
        <f>+VLOOKUP(FACTURACION[[#This Row],[NIT]],TABLACLIENTE,2,FALSE)</f>
        <v>GASES DEL CUSIANA S.A E.S.P. (CUSIANAGAS S.A E.S.P)</v>
      </c>
      <c r="J7855" s="3" t="s">
        <v>262</v>
      </c>
      <c r="K7855" s="44" t="str">
        <f>+VLOOKUP(FACTURACION[[#This Row],[REFERENCIA]],CODINV,2,FALSE)</f>
        <v>MEDIDOR AL-425 C:1 1/4" MAOP 25 PSIG</v>
      </c>
      <c r="L7855" s="44" t="str">
        <f>IF(VLOOKUP(FACTURACION[[#This Row],[REFERENCIA]],CODINV,3,FALSE)=0,"",VLOOKUP(FACTURACION[[#This Row],[REFERENCIA]],CODINV,3,FALSE))</f>
        <v/>
      </c>
      <c r="M7855" s="44" t="str">
        <f>+VLOOKUP(FACTURACION[[#This Row],[REFERENCIA]],CODINV,4,FALSE)</f>
        <v>MEDIDORES</v>
      </c>
      <c r="N7855" s="44" t="str">
        <f>+VLOOKUP(FACTURACION[[#This Row],[REFERENCIA]],CODINV,5,FALSE)</f>
        <v>HONEYWELL</v>
      </c>
      <c r="O7855" s="3">
        <v>2</v>
      </c>
      <c r="P7855" s="31">
        <v>632697.06999999995</v>
      </c>
      <c r="Q7855" s="48">
        <f>+FACTURACION[[#This Row],[CANTIDAD]]*FACTURACION[[#This Row],[VR UNITARIO]]/1000</f>
        <v>1265.3941399999999</v>
      </c>
      <c r="R7855" s="44" t="str">
        <f>+VLOOKUP(FACTURACION[[#This Row],[NIT]],TABLACLIENTE,5,FALSE)</f>
        <v>YOPAL</v>
      </c>
    </row>
    <row r="7856" spans="3:18" ht="15">
      <c r="C7856" s="29">
        <v>2021</v>
      </c>
      <c r="D7856" s="30" t="s">
        <v>704</v>
      </c>
      <c r="E7856" s="30">
        <f>MONTH(FACTURACION[[#This Row],[MES]]&amp;1)</f>
        <v>11</v>
      </c>
      <c r="F7856" s="223">
        <f>DATE(FACTURACION[[#This Row],[AÑO]],FACTURACION[[#This Row],[Mes numero]],1)</f>
        <v>44501</v>
      </c>
      <c r="G7856" s="155" t="s">
        <v>6228</v>
      </c>
      <c r="H7856" s="25">
        <v>800218682</v>
      </c>
      <c r="I7856" s="44" t="str">
        <f>+VLOOKUP(FACTURACION[[#This Row],[NIT]],TABLACLIENTE,2,FALSE)</f>
        <v>GASES DEL CUSIANA S.A E.S.P. (CUSIANAGAS S.A E.S.P)</v>
      </c>
      <c r="J7856" s="3" t="s">
        <v>262</v>
      </c>
      <c r="K7856" s="44" t="str">
        <f>+VLOOKUP(FACTURACION[[#This Row],[REFERENCIA]],CODINV,2,FALSE)</f>
        <v>MEDIDOR AL-425 C:1 1/4" MAOP 25 PSIG</v>
      </c>
      <c r="L7856" s="44" t="str">
        <f>IF(VLOOKUP(FACTURACION[[#This Row],[REFERENCIA]],CODINV,3,FALSE)=0,"",VLOOKUP(FACTURACION[[#This Row],[REFERENCIA]],CODINV,3,FALSE))</f>
        <v/>
      </c>
      <c r="M7856" s="44" t="str">
        <f>+VLOOKUP(FACTURACION[[#This Row],[REFERENCIA]],CODINV,4,FALSE)</f>
        <v>MEDIDORES</v>
      </c>
      <c r="N7856" s="44" t="str">
        <f>+VLOOKUP(FACTURACION[[#This Row],[REFERENCIA]],CODINV,5,FALSE)</f>
        <v>HONEYWELL</v>
      </c>
      <c r="O7856" s="3">
        <v>1</v>
      </c>
      <c r="P7856" s="31">
        <v>632697.06999999995</v>
      </c>
      <c r="Q7856" s="48">
        <f>+FACTURACION[[#This Row],[CANTIDAD]]*FACTURACION[[#This Row],[VR UNITARIO]]/1000</f>
        <v>632.69706999999994</v>
      </c>
      <c r="R7856" s="44" t="str">
        <f>+VLOOKUP(FACTURACION[[#This Row],[NIT]],TABLACLIENTE,5,FALSE)</f>
        <v>YOPAL</v>
      </c>
    </row>
    <row r="7857" spans="3:18" ht="15">
      <c r="C7857" s="29">
        <v>2021</v>
      </c>
      <c r="D7857" s="30" t="s">
        <v>704</v>
      </c>
      <c r="E7857" s="30">
        <f>MONTH(FACTURACION[[#This Row],[MES]]&amp;1)</f>
        <v>11</v>
      </c>
      <c r="F7857" s="223">
        <f>DATE(FACTURACION[[#This Row],[AÑO]],FACTURACION[[#This Row],[Mes numero]],1)</f>
        <v>44501</v>
      </c>
      <c r="G7857" s="155" t="s">
        <v>6229</v>
      </c>
      <c r="H7857" s="25">
        <v>800218682</v>
      </c>
      <c r="I7857" s="44" t="str">
        <f>+VLOOKUP(FACTURACION[[#This Row],[NIT]],TABLACLIENTE,2,FALSE)</f>
        <v>GASES DEL CUSIANA S.A E.S.P. (CUSIANAGAS S.A E.S.P)</v>
      </c>
      <c r="J7857" s="3" t="s">
        <v>262</v>
      </c>
      <c r="K7857" s="44" t="str">
        <f>+VLOOKUP(FACTURACION[[#This Row],[REFERENCIA]],CODINV,2,FALSE)</f>
        <v>MEDIDOR AL-425 C:1 1/4" MAOP 25 PSIG</v>
      </c>
      <c r="L7857" s="44" t="str">
        <f>IF(VLOOKUP(FACTURACION[[#This Row],[REFERENCIA]],CODINV,3,FALSE)=0,"",VLOOKUP(FACTURACION[[#This Row],[REFERENCIA]],CODINV,3,FALSE))</f>
        <v/>
      </c>
      <c r="M7857" s="44" t="str">
        <f>+VLOOKUP(FACTURACION[[#This Row],[REFERENCIA]],CODINV,4,FALSE)</f>
        <v>MEDIDORES</v>
      </c>
      <c r="N7857" s="44" t="str">
        <f>+VLOOKUP(FACTURACION[[#This Row],[REFERENCIA]],CODINV,5,FALSE)</f>
        <v>HONEYWELL</v>
      </c>
      <c r="O7857" s="3">
        <v>2</v>
      </c>
      <c r="P7857" s="31">
        <v>632697</v>
      </c>
      <c r="Q7857" s="48">
        <f>+FACTURACION[[#This Row],[CANTIDAD]]*FACTURACION[[#This Row],[VR UNITARIO]]/1000</f>
        <v>1265.394</v>
      </c>
      <c r="R7857" s="44" t="str">
        <f>+VLOOKUP(FACTURACION[[#This Row],[NIT]],TABLACLIENTE,5,FALSE)</f>
        <v>YOPAL</v>
      </c>
    </row>
    <row r="7858" spans="3:18" ht="15">
      <c r="C7858" s="29">
        <v>2021</v>
      </c>
      <c r="D7858" s="30" t="s">
        <v>704</v>
      </c>
      <c r="E7858" s="30">
        <f>MONTH(FACTURACION[[#This Row],[MES]]&amp;1)</f>
        <v>11</v>
      </c>
      <c r="F7858" s="223">
        <f>DATE(FACTURACION[[#This Row],[AÑO]],FACTURACION[[#This Row],[Mes numero]],1)</f>
        <v>44501</v>
      </c>
      <c r="G7858" s="155" t="s">
        <v>6230</v>
      </c>
      <c r="H7858" s="2">
        <v>800202395</v>
      </c>
      <c r="I7858" s="44" t="str">
        <f>+VLOOKUP(FACTURACION[[#This Row],[NIT]],TABLACLIENTE,2,FALSE)</f>
        <v>EFIGAS GAS NATURAL S.A. E.S.P. (EFIGAS S.A. E.S.P.)</v>
      </c>
      <c r="J7858" s="3" t="s">
        <v>5</v>
      </c>
      <c r="K7858" s="44" t="str">
        <f>+VLOOKUP(FACTURACION[[#This Row],[REFERENCIA]],CODINV,2,FALSE)</f>
        <v>REG. 1800 CPB2 1 1-4· O: 5/16" R: STD</v>
      </c>
      <c r="L7858" s="44" t="str">
        <f>IF(VLOOKUP(FACTURACION[[#This Row],[REFERENCIA]],CODINV,3,FALSE)=0,"",VLOOKUP(FACTURACION[[#This Row],[REFERENCIA]],CODINV,3,FALSE))</f>
        <v/>
      </c>
      <c r="M7858" s="44" t="str">
        <f>+VLOOKUP(FACTURACION[[#This Row],[REFERENCIA]],CODINV,4,FALSE)</f>
        <v>REGULADORES</v>
      </c>
      <c r="N7858" s="44" t="str">
        <f>+VLOOKUP(FACTURACION[[#This Row],[REFERENCIA]],CODINV,5,FALSE)</f>
        <v>HONEYWELL</v>
      </c>
      <c r="O7858" s="3">
        <v>0</v>
      </c>
      <c r="P7858" s="31">
        <v>765000</v>
      </c>
      <c r="Q7858" s="48">
        <f>+FACTURACION[[#This Row],[CANTIDAD]]*FACTURACION[[#This Row],[VR UNITARIO]]/1000</f>
        <v>0</v>
      </c>
      <c r="R7858" s="44" t="str">
        <f>+VLOOKUP(FACTURACION[[#This Row],[NIT]],TABLACLIENTE,5,FALSE)</f>
        <v>MANIZALES</v>
      </c>
    </row>
    <row r="7859" spans="3:18" ht="15">
      <c r="C7859" s="29">
        <v>2021</v>
      </c>
      <c r="D7859" s="30" t="s">
        <v>704</v>
      </c>
      <c r="E7859" s="30">
        <f>MONTH(FACTURACION[[#This Row],[MES]]&amp;1)</f>
        <v>11</v>
      </c>
      <c r="F7859" s="223">
        <f>DATE(FACTURACION[[#This Row],[AÑO]],FACTURACION[[#This Row],[Mes numero]],1)</f>
        <v>44501</v>
      </c>
      <c r="G7859" s="155" t="s">
        <v>6231</v>
      </c>
      <c r="H7859" s="2">
        <v>860510315</v>
      </c>
      <c r="I7859" s="44" t="str">
        <f>+VLOOKUP(FACTURACION[[#This Row],[NIT]],TABLACLIENTE,2,FALSE)</f>
        <v>INVERSIONES ALIS SAS</v>
      </c>
      <c r="J7859" s="3" t="s">
        <v>262</v>
      </c>
      <c r="K7859" s="44" t="str">
        <f>+VLOOKUP(FACTURACION[[#This Row],[REFERENCIA]],CODINV,2,FALSE)</f>
        <v>MEDIDOR AL-425 C:1 1/4" MAOP 25 PSIG</v>
      </c>
      <c r="L7859" s="44" t="str">
        <f>IF(VLOOKUP(FACTURACION[[#This Row],[REFERENCIA]],CODINV,3,FALSE)=0,"",VLOOKUP(FACTURACION[[#This Row],[REFERENCIA]],CODINV,3,FALSE))</f>
        <v/>
      </c>
      <c r="M7859" s="44" t="str">
        <f>+VLOOKUP(FACTURACION[[#This Row],[REFERENCIA]],CODINV,4,FALSE)</f>
        <v>MEDIDORES</v>
      </c>
      <c r="N7859" s="44" t="str">
        <f>+VLOOKUP(FACTURACION[[#This Row],[REFERENCIA]],CODINV,5,FALSE)</f>
        <v>HONEYWELL</v>
      </c>
      <c r="O7859" s="3">
        <v>1</v>
      </c>
      <c r="P7859" s="31">
        <v>632697</v>
      </c>
      <c r="Q7859" s="48">
        <f>+FACTURACION[[#This Row],[CANTIDAD]]*FACTURACION[[#This Row],[VR UNITARIO]]/1000</f>
        <v>632.697</v>
      </c>
      <c r="R7859" s="44" t="str">
        <f>+VLOOKUP(FACTURACION[[#This Row],[NIT]],TABLACLIENTE,5,FALSE)</f>
        <v>VILLAVICENCIO</v>
      </c>
    </row>
    <row r="7860" spans="3:18" ht="15">
      <c r="C7860" s="29">
        <v>2021</v>
      </c>
      <c r="D7860" s="30" t="s">
        <v>704</v>
      </c>
      <c r="E7860" s="30">
        <f>MONTH(FACTURACION[[#This Row],[MES]]&amp;1)</f>
        <v>11</v>
      </c>
      <c r="F7860" s="223">
        <f>DATE(FACTURACION[[#This Row],[AÑO]],FACTURACION[[#This Row],[Mes numero]],1)</f>
        <v>44501</v>
      </c>
      <c r="G7860" s="155" t="s">
        <v>6232</v>
      </c>
      <c r="H7860" s="2">
        <v>800021272</v>
      </c>
      <c r="I7860" s="44" t="str">
        <f>+VLOOKUP(FACTURACION[[#This Row],[NIT]],TABLACLIENTE,2,FALSE)</f>
        <v>GASES DEL LLANO S.A. E.S.P (LLANOGAS S.A. E.S.P.)</v>
      </c>
      <c r="J7860" s="3"/>
      <c r="K7860" s="44" t="s">
        <v>6250</v>
      </c>
      <c r="L7860" s="44" t="e">
        <f>IF(VLOOKUP(FACTURACION[[#This Row],[REFERENCIA]],CODINV,3,FALSE)=0,"",VLOOKUP(FACTURACION[[#This Row],[REFERENCIA]],CODINV,3,FALSE))</f>
        <v>#N/A</v>
      </c>
      <c r="M7860" s="44" t="e">
        <f>+VLOOKUP(FACTURACION[[#This Row],[REFERENCIA]],CODINV,4,FALSE)</f>
        <v>#N/A</v>
      </c>
      <c r="N7860" s="44" t="s">
        <v>1037</v>
      </c>
      <c r="O7860" s="3">
        <v>1</v>
      </c>
      <c r="P7860" s="31">
        <v>450000</v>
      </c>
      <c r="Q7860" s="48">
        <f>+FACTURACION[[#This Row],[CANTIDAD]]*FACTURACION[[#This Row],[VR UNITARIO]]/1000</f>
        <v>450</v>
      </c>
      <c r="R7860" s="44" t="str">
        <f>+VLOOKUP(FACTURACION[[#This Row],[NIT]],TABLACLIENTE,5,FALSE)</f>
        <v>VILLAVICENCIO</v>
      </c>
    </row>
    <row r="7861" spans="3:18" ht="15">
      <c r="C7861" s="29">
        <v>2021</v>
      </c>
      <c r="D7861" s="30" t="s">
        <v>704</v>
      </c>
      <c r="E7861" s="30">
        <f>MONTH(FACTURACION[[#This Row],[MES]]&amp;1)</f>
        <v>11</v>
      </c>
      <c r="F7861" s="223">
        <f>DATE(FACTURACION[[#This Row],[AÑO]],FACTURACION[[#This Row],[Mes numero]],1)</f>
        <v>44501</v>
      </c>
      <c r="G7861" s="155" t="s">
        <v>6233</v>
      </c>
      <c r="H7861" s="2">
        <v>800202395</v>
      </c>
      <c r="I7861" s="44" t="str">
        <f>+VLOOKUP(FACTURACION[[#This Row],[NIT]],TABLACLIENTE,2,FALSE)</f>
        <v>EFIGAS GAS NATURAL S.A. E.S.P. (EFIGAS S.A. E.S.P.)</v>
      </c>
      <c r="J7861" s="3" t="s">
        <v>5</v>
      </c>
      <c r="K7861" s="44" t="str">
        <f>+VLOOKUP(FACTURACION[[#This Row],[REFERENCIA]],CODINV,2,FALSE)</f>
        <v>REG. 1800 CPB2 1 1-4· O: 5/16" R: STD</v>
      </c>
      <c r="L7861" s="44" t="str">
        <f>IF(VLOOKUP(FACTURACION[[#This Row],[REFERENCIA]],CODINV,3,FALSE)=0,"",VLOOKUP(FACTURACION[[#This Row],[REFERENCIA]],CODINV,3,FALSE))</f>
        <v/>
      </c>
      <c r="M7861" s="44" t="str">
        <f>+VLOOKUP(FACTURACION[[#This Row],[REFERENCIA]],CODINV,4,FALSE)</f>
        <v>REGULADORES</v>
      </c>
      <c r="N7861" s="44" t="str">
        <f>+VLOOKUP(FACTURACION[[#This Row],[REFERENCIA]],CODINV,5,FALSE)</f>
        <v>HONEYWELL</v>
      </c>
      <c r="O7861" s="3">
        <v>2</v>
      </c>
      <c r="P7861" s="31">
        <v>765000</v>
      </c>
      <c r="Q7861" s="48">
        <f>+FACTURACION[[#This Row],[CANTIDAD]]*FACTURACION[[#This Row],[VR UNITARIO]]/1000</f>
        <v>1530</v>
      </c>
      <c r="R7861" s="44" t="str">
        <f>+VLOOKUP(FACTURACION[[#This Row],[NIT]],TABLACLIENTE,5,FALSE)</f>
        <v>MANIZALES</v>
      </c>
    </row>
    <row r="7862" spans="3:18" ht="15">
      <c r="C7862" s="29">
        <v>2021</v>
      </c>
      <c r="D7862" s="30" t="s">
        <v>704</v>
      </c>
      <c r="E7862" s="30">
        <f>MONTH(FACTURACION[[#This Row],[MES]]&amp;1)</f>
        <v>11</v>
      </c>
      <c r="F7862" s="223">
        <f>DATE(FACTURACION[[#This Row],[AÑO]],FACTURACION[[#This Row],[Mes numero]],1)</f>
        <v>44501</v>
      </c>
      <c r="G7862" s="155" t="s">
        <v>6234</v>
      </c>
      <c r="H7862" s="2">
        <v>800202395</v>
      </c>
      <c r="I7862" s="44" t="str">
        <f>+VLOOKUP(FACTURACION[[#This Row],[NIT]],TABLACLIENTE,2,FALSE)</f>
        <v>EFIGAS GAS NATURAL S.A. E.S.P. (EFIGAS S.A. E.S.P.)</v>
      </c>
      <c r="J7862" s="3" t="s">
        <v>5</v>
      </c>
      <c r="K7862" s="44" t="str">
        <f>+VLOOKUP(FACTURACION[[#This Row],[REFERENCIA]],CODINV,2,FALSE)</f>
        <v>REG. 1800 CPB2 1 1-4· O: 5/16" R: STD</v>
      </c>
      <c r="L7862" s="44" t="str">
        <f>IF(VLOOKUP(FACTURACION[[#This Row],[REFERENCIA]],CODINV,3,FALSE)=0,"",VLOOKUP(FACTURACION[[#This Row],[REFERENCIA]],CODINV,3,FALSE))</f>
        <v/>
      </c>
      <c r="M7862" s="44" t="str">
        <f>+VLOOKUP(FACTURACION[[#This Row],[REFERENCIA]],CODINV,4,FALSE)</f>
        <v>REGULADORES</v>
      </c>
      <c r="N7862" s="44" t="str">
        <f>+VLOOKUP(FACTURACION[[#This Row],[REFERENCIA]],CODINV,5,FALSE)</f>
        <v>HONEYWELL</v>
      </c>
      <c r="O7862" s="3">
        <v>2</v>
      </c>
      <c r="P7862" s="31">
        <v>765000</v>
      </c>
      <c r="Q7862" s="48">
        <f>+FACTURACION[[#This Row],[CANTIDAD]]*FACTURACION[[#This Row],[VR UNITARIO]]/1000</f>
        <v>1530</v>
      </c>
      <c r="R7862" s="44" t="str">
        <f>+VLOOKUP(FACTURACION[[#This Row],[NIT]],TABLACLIENTE,5,FALSE)</f>
        <v>MANIZALES</v>
      </c>
    </row>
    <row r="7863" spans="3:18" ht="15">
      <c r="C7863" s="29">
        <v>2021</v>
      </c>
      <c r="D7863" s="30" t="s">
        <v>704</v>
      </c>
      <c r="E7863" s="30">
        <f>MONTH(FACTURACION[[#This Row],[MES]]&amp;1)</f>
        <v>11</v>
      </c>
      <c r="F7863" s="223">
        <f>DATE(FACTURACION[[#This Row],[AÑO]],FACTURACION[[#This Row],[Mes numero]],1)</f>
        <v>44501</v>
      </c>
      <c r="G7863" s="155" t="s">
        <v>6235</v>
      </c>
      <c r="H7863" s="2">
        <v>800202395</v>
      </c>
      <c r="I7863" s="44" t="str">
        <f>+VLOOKUP(FACTURACION[[#This Row],[NIT]],TABLACLIENTE,2,FALSE)</f>
        <v>EFIGAS GAS NATURAL S.A. E.S.P. (EFIGAS S.A. E.S.P.)</v>
      </c>
      <c r="J7863" s="3" t="s">
        <v>5</v>
      </c>
      <c r="K7863" s="44" t="str">
        <f>+VLOOKUP(FACTURACION[[#This Row],[REFERENCIA]],CODINV,2,FALSE)</f>
        <v>REG. 1800 CPB2 1 1-4· O: 5/16" R: STD</v>
      </c>
      <c r="L7863" s="44" t="str">
        <f>IF(VLOOKUP(FACTURACION[[#This Row],[REFERENCIA]],CODINV,3,FALSE)=0,"",VLOOKUP(FACTURACION[[#This Row],[REFERENCIA]],CODINV,3,FALSE))</f>
        <v/>
      </c>
      <c r="M7863" s="44" t="str">
        <f>+VLOOKUP(FACTURACION[[#This Row],[REFERENCIA]],CODINV,4,FALSE)</f>
        <v>REGULADORES</v>
      </c>
      <c r="N7863" s="44" t="str">
        <f>+VLOOKUP(FACTURACION[[#This Row],[REFERENCIA]],CODINV,5,FALSE)</f>
        <v>HONEYWELL</v>
      </c>
      <c r="O7863" s="3">
        <v>2</v>
      </c>
      <c r="P7863" s="31">
        <v>765000</v>
      </c>
      <c r="Q7863" s="48">
        <f>+FACTURACION[[#This Row],[CANTIDAD]]*FACTURACION[[#This Row],[VR UNITARIO]]/1000</f>
        <v>1530</v>
      </c>
      <c r="R7863" s="44" t="str">
        <f>+VLOOKUP(FACTURACION[[#This Row],[NIT]],TABLACLIENTE,5,FALSE)</f>
        <v>MANIZALES</v>
      </c>
    </row>
    <row r="7864" spans="3:18" ht="15">
      <c r="C7864" s="29">
        <v>2021</v>
      </c>
      <c r="D7864" s="30" t="s">
        <v>704</v>
      </c>
      <c r="E7864" s="30">
        <f>MONTH(FACTURACION[[#This Row],[MES]]&amp;1)</f>
        <v>11</v>
      </c>
      <c r="F7864" s="223">
        <f>DATE(FACTURACION[[#This Row],[AÑO]],FACTURACION[[#This Row],[Mes numero]],1)</f>
        <v>44501</v>
      </c>
      <c r="G7864" s="155" t="s">
        <v>6236</v>
      </c>
      <c r="H7864" s="2">
        <v>890500726</v>
      </c>
      <c r="I7864" s="44" t="str">
        <f>+VLOOKUP(FACTURACION[[#This Row],[NIT]],TABLACLIENTE,2,FALSE)</f>
        <v>NORTESANTANDEREANA DE GAS S.A. E.S.P (NORGAS S.A. E.S.P.)</v>
      </c>
      <c r="J7864" s="3" t="s">
        <v>223</v>
      </c>
      <c r="K7864" s="44" t="str">
        <f>+VLOOKUP(FACTURACION[[#This Row],[REFERENCIA]],CODINV,2,FALSE)</f>
        <v>REGULADOR ALTA PRESION 3/4" 3-30</v>
      </c>
      <c r="L7864" s="44" t="str">
        <f>IF(VLOOKUP(FACTURACION[[#This Row],[REFERENCIA]],CODINV,3,FALSE)=0,"",VLOOKUP(FACTURACION[[#This Row],[REFERENCIA]],CODINV,3,FALSE))</f>
        <v>1586VN</v>
      </c>
      <c r="M7864" s="44" t="str">
        <f>+VLOOKUP(FACTURACION[[#This Row],[REFERENCIA]],CODINV,4,FALSE)</f>
        <v>REGULADORES</v>
      </c>
      <c r="N7864" s="44" t="str">
        <f>+VLOOKUP(FACTURACION[[#This Row],[REFERENCIA]],CODINV,5,FALSE)</f>
        <v>REGO</v>
      </c>
      <c r="O7864" s="3">
        <v>6</v>
      </c>
      <c r="P7864" s="31">
        <v>688439</v>
      </c>
      <c r="Q7864" s="48">
        <f>+FACTURACION[[#This Row],[CANTIDAD]]*FACTURACION[[#This Row],[VR UNITARIO]]/1000</f>
        <v>4130.634</v>
      </c>
      <c r="R7864" s="44" t="str">
        <f>+VLOOKUP(FACTURACION[[#This Row],[NIT]],TABLACLIENTE,5,FALSE)</f>
        <v>BUCARAMANGA</v>
      </c>
    </row>
    <row r="7865" spans="3:18" ht="15">
      <c r="C7865" s="29">
        <v>2021</v>
      </c>
      <c r="D7865" s="30" t="s">
        <v>704</v>
      </c>
      <c r="E7865" s="30">
        <f>MONTH(FACTURACION[[#This Row],[MES]]&amp;1)</f>
        <v>11</v>
      </c>
      <c r="F7865" s="223">
        <f>DATE(FACTURACION[[#This Row],[AÑO]],FACTURACION[[#This Row],[Mes numero]],1)</f>
        <v>44501</v>
      </c>
      <c r="G7865" s="155" t="s">
        <v>6237</v>
      </c>
      <c r="H7865" s="2">
        <v>890500726</v>
      </c>
      <c r="I7865" s="44" t="str">
        <f>+VLOOKUP(FACTURACION[[#This Row],[NIT]],TABLACLIENTE,2,FALSE)</f>
        <v>NORTESANTANDEREANA DE GAS S.A. E.S.P (NORGAS S.A. E.S.P.)</v>
      </c>
      <c r="J7865" s="3" t="s">
        <v>119</v>
      </c>
      <c r="K7865" s="44" t="str">
        <f>+VLOOKUP(FACTURACION[[#This Row],[REFERENCIA]],CODINV,2,FALSE)</f>
        <v>CONVERTIDOR RS-422/485 TROYA MASICO</v>
      </c>
      <c r="L7865" s="44" t="str">
        <f>IF(VLOOKUP(FACTURACION[[#This Row],[REFERENCIA]],CODINV,3,FALSE)=0,"",VLOOKUP(FACTURACION[[#This Row],[REFERENCIA]],CODINV,3,FALSE))</f>
        <v>72-022-0049YY</v>
      </c>
      <c r="M7865" s="44" t="str">
        <f>+VLOOKUP(FACTURACION[[#This Row],[REFERENCIA]],CODINV,4,FALSE)</f>
        <v>REPUESTOS Y ACCESORIOS</v>
      </c>
      <c r="N7865" s="44" t="str">
        <f>+VLOOKUP(FACTURACION[[#This Row],[REFERENCIA]],CODINV,5,FALSE)</f>
        <v>RED SEAL MEASUREMENT</v>
      </c>
      <c r="O7865" s="3">
        <v>4</v>
      </c>
      <c r="P7865" s="31">
        <v>895411.43</v>
      </c>
      <c r="Q7865" s="48">
        <f>+FACTURACION[[#This Row],[CANTIDAD]]*FACTURACION[[#This Row],[VR UNITARIO]]/1000</f>
        <v>3581.64572</v>
      </c>
      <c r="R7865" s="44" t="str">
        <f>+VLOOKUP(FACTURACION[[#This Row],[NIT]],TABLACLIENTE,5,FALSE)</f>
        <v>BUCARAMANGA</v>
      </c>
    </row>
    <row r="7866" spans="3:18">
      <c r="C7866" s="29">
        <v>2021</v>
      </c>
      <c r="D7866" s="30" t="s">
        <v>704</v>
      </c>
      <c r="E7866" s="30">
        <f>MONTH(FACTURACION[[#This Row],[MES]]&amp;1)</f>
        <v>11</v>
      </c>
      <c r="F7866" s="223">
        <f>DATE(FACTURACION[[#This Row],[AÑO]],FACTURACION[[#This Row],[Mes numero]],1)</f>
        <v>44501</v>
      </c>
      <c r="G7866" s="160" t="s">
        <v>6238</v>
      </c>
      <c r="H7866" s="2">
        <v>890501073</v>
      </c>
      <c r="I7866" s="44" t="str">
        <f>+VLOOKUP(FACTURACION[[#This Row],[NIT]],TABLACLIENTE,2,FALSE)</f>
        <v>COMERCIAL INDUSTRIAL NACIONAL S.A. CINSA</v>
      </c>
      <c r="J7866" s="3" t="s">
        <v>432</v>
      </c>
      <c r="K7866" s="44" t="str">
        <f>+VLOOKUP(FACTURACION[[#This Row],[REFERENCIA]],CODINV,2,FALSE)</f>
        <v>VALVULA DE CHEQUE 2" TIPO COPA</v>
      </c>
      <c r="L7866" s="44" t="str">
        <f>IF(VLOOKUP(FACTURACION[[#This Row],[REFERENCIA]],CODINV,3,FALSE)=0,"",VLOOKUP(FACTURACION[[#This Row],[REFERENCIA]],CODINV,3,FALSE))</f>
        <v>A3186</v>
      </c>
      <c r="M7866" s="44" t="str">
        <f>+VLOOKUP(FACTURACION[[#This Row],[REFERENCIA]],CODINV,4,FALSE)</f>
        <v>VÁLVULAS Y MULTIVÁLVULAS</v>
      </c>
      <c r="N7866" s="44" t="str">
        <f>+VLOOKUP(FACTURACION[[#This Row],[REFERENCIA]],CODINV,5,FALSE)</f>
        <v>REGO</v>
      </c>
      <c r="O7866" s="3">
        <v>1</v>
      </c>
      <c r="P7866" s="31">
        <v>441769.44</v>
      </c>
      <c r="Q7866" s="48">
        <f>+FACTURACION[[#This Row],[CANTIDAD]]*FACTURACION[[#This Row],[VR UNITARIO]]/1000</f>
        <v>441.76943999999997</v>
      </c>
      <c r="R7866" s="44" t="str">
        <f>+VLOOKUP(FACTURACION[[#This Row],[NIT]],TABLACLIENTE,5,FALSE)</f>
        <v>CUCUTA</v>
      </c>
    </row>
    <row r="7867" spans="3:18">
      <c r="C7867" s="29">
        <v>2021</v>
      </c>
      <c r="D7867" s="30" t="s">
        <v>704</v>
      </c>
      <c r="E7867" s="30">
        <f>MONTH(FACTURACION[[#This Row],[MES]]&amp;1)</f>
        <v>11</v>
      </c>
      <c r="F7867" s="223">
        <f>DATE(FACTURACION[[#This Row],[AÑO]],FACTURACION[[#This Row],[Mes numero]],1)</f>
        <v>44501</v>
      </c>
      <c r="G7867" s="160" t="s">
        <v>6239</v>
      </c>
      <c r="H7867" s="99">
        <v>901060774</v>
      </c>
      <c r="I7867" s="44" t="str">
        <f>+VLOOKUP(FACTURACION[[#This Row],[NIT]],TABLACLIENTE,2,FALSE)</f>
        <v>INGENIERIA Y SERVICIOS INDUSTRIALES S.A.S (INGESOL S.A.S)</v>
      </c>
      <c r="J7867" s="3" t="s">
        <v>5409</v>
      </c>
      <c r="K7867" s="44" t="str">
        <f>+VLOOKUP(FACTURACION[[#This Row],[REFERENCIA]],CODINV,2,FALSE)</f>
        <v>VLV DE LLENADO 1 1/4"</v>
      </c>
      <c r="L7867" s="44" t="str">
        <f>IF(VLOOKUP(FACTURACION[[#This Row],[REFERENCIA]],CODINV,3,FALSE)=0,"",VLOOKUP(FACTURACION[[#This Row],[REFERENCIA]],CODINV,3,FALSE))</f>
        <v>7579CT</v>
      </c>
      <c r="M7867" s="44" t="str">
        <f>+VLOOKUP(FACTURACION[[#This Row],[REFERENCIA]],CODINV,4,FALSE)</f>
        <v>VÁLVULAS Y MULTIVÁLVULAS</v>
      </c>
      <c r="N7867" s="44" t="str">
        <f>+VLOOKUP(FACTURACION[[#This Row],[REFERENCIA]],CODINV,5,FALSE)</f>
        <v>REGO</v>
      </c>
      <c r="O7867" s="3">
        <v>2</v>
      </c>
      <c r="P7867" s="31">
        <v>153202</v>
      </c>
      <c r="Q7867" s="48">
        <f>+FACTURACION[[#This Row],[CANTIDAD]]*FACTURACION[[#This Row],[VR UNITARIO]]/1000</f>
        <v>306.404</v>
      </c>
      <c r="R7867" s="44" t="str">
        <f>+VLOOKUP(FACTURACION[[#This Row],[NIT]],TABLACLIENTE,5,FALSE)</f>
        <v>CARTAGENA</v>
      </c>
    </row>
    <row r="7868" spans="3:18">
      <c r="C7868" s="29">
        <v>2021</v>
      </c>
      <c r="D7868" s="30" t="s">
        <v>704</v>
      </c>
      <c r="E7868" s="30">
        <f>MONTH(FACTURACION[[#This Row],[MES]]&amp;1)</f>
        <v>11</v>
      </c>
      <c r="F7868" s="223">
        <f>DATE(FACTURACION[[#This Row],[AÑO]],FACTURACION[[#This Row],[Mes numero]],1)</f>
        <v>44501</v>
      </c>
      <c r="G7868" s="160" t="s">
        <v>6239</v>
      </c>
      <c r="H7868" s="99">
        <v>901060774</v>
      </c>
      <c r="I7868" s="44" t="str">
        <f>+VLOOKUP(FACTURACION[[#This Row],[NIT]],TABLACLIENTE,2,FALSE)</f>
        <v>INGENIERIA Y SERVICIOS INDUSTRIALES S.A.S (INGESOL S.A.S)</v>
      </c>
      <c r="J7868" s="3" t="s">
        <v>106</v>
      </c>
      <c r="K7868" s="44" t="str">
        <f>+VLOOKUP(FACTURACION[[#This Row],[REFERENCIA]],CODINV,2,FALSE)</f>
        <v>MULTIVALVE / MULTIVALVULA 3/4"</v>
      </c>
      <c r="L7868" s="44" t="str">
        <f>IF(VLOOKUP(FACTURACION[[#This Row],[REFERENCIA]],CODINV,3,FALSE)=0,"",VLOOKUP(FACTURACION[[#This Row],[REFERENCIA]],CODINV,3,FALSE))</f>
        <v>7556R12.0</v>
      </c>
      <c r="M7868" s="44" t="str">
        <f>+VLOOKUP(FACTURACION[[#This Row],[REFERENCIA]],CODINV,4,FALSE)</f>
        <v>VÁLVULAS Y MULTIVÁLVULAS</v>
      </c>
      <c r="N7868" s="44" t="str">
        <f>+VLOOKUP(FACTURACION[[#This Row],[REFERENCIA]],CODINV,5,FALSE)</f>
        <v>REGO</v>
      </c>
      <c r="O7868" s="3">
        <v>2</v>
      </c>
      <c r="P7868" s="31">
        <v>226449</v>
      </c>
      <c r="Q7868" s="48">
        <f>+FACTURACION[[#This Row],[CANTIDAD]]*FACTURACION[[#This Row],[VR UNITARIO]]/1000</f>
        <v>452.89800000000002</v>
      </c>
      <c r="R7868" s="44" t="str">
        <f>+VLOOKUP(FACTURACION[[#This Row],[NIT]],TABLACLIENTE,5,FALSE)</f>
        <v>CARTAGENA</v>
      </c>
    </row>
    <row r="7869" spans="3:18">
      <c r="C7869" s="29">
        <v>2021</v>
      </c>
      <c r="D7869" s="30" t="s">
        <v>704</v>
      </c>
      <c r="E7869" s="30">
        <f>MONTH(FACTURACION[[#This Row],[MES]]&amp;1)</f>
        <v>11</v>
      </c>
      <c r="F7869" s="223">
        <f>DATE(FACTURACION[[#This Row],[AÑO]],FACTURACION[[#This Row],[Mes numero]],1)</f>
        <v>44501</v>
      </c>
      <c r="G7869" s="160" t="s">
        <v>6240</v>
      </c>
      <c r="H7869" s="2">
        <v>860508892</v>
      </c>
      <c r="I7869" s="44" t="str">
        <f>+VLOOKUP(FACTURACION[[#This Row],[NIT]],TABLACLIENTE,2,FALSE)</f>
        <v>COMPAÑIA DE ALMACENAMIENTO DE GAS SOCIEDAD ANONIMA EMPRESA DE SERVICIOS PUBLICOS (ALMAGAS S.A. E.S.P.)</v>
      </c>
      <c r="J7869" s="3" t="s">
        <v>439</v>
      </c>
      <c r="K7869" s="44" t="str">
        <f>+VLOOKUP(FACTURACION[[#This Row],[REFERENCIA]],CODINV,2,FALSE)</f>
        <v>ANGLE VALVE</v>
      </c>
      <c r="L7869" s="44" t="str">
        <f>IF(VLOOKUP(FACTURACION[[#This Row],[REFERENCIA]],CODINV,3,FALSE)=0,"",VLOOKUP(FACTURACION[[#This Row],[REFERENCIA]],CODINV,3,FALSE))</f>
        <v>A2805C</v>
      </c>
      <c r="M7869" s="44" t="str">
        <f>+VLOOKUP(FACTURACION[[#This Row],[REFERENCIA]],CODINV,4,FALSE)</f>
        <v>REPUESTOS Y ACCESORIOS</v>
      </c>
      <c r="N7869" s="44" t="str">
        <f>+VLOOKUP(FACTURACION[[#This Row],[REFERENCIA]],CODINV,5,FALSE)</f>
        <v>REGO</v>
      </c>
      <c r="O7869" s="3">
        <v>1</v>
      </c>
      <c r="P7869" s="31">
        <v>324441.48</v>
      </c>
      <c r="Q7869" s="48">
        <f>+FACTURACION[[#This Row],[CANTIDAD]]*FACTURACION[[#This Row],[VR UNITARIO]]/1000</f>
        <v>324.44147999999996</v>
      </c>
      <c r="R7869" s="44" t="str">
        <f>+VLOOKUP(FACTURACION[[#This Row],[NIT]],TABLACLIENTE,5,FALSE)</f>
        <v>BOGOTÁ D.C.</v>
      </c>
    </row>
    <row r="7870" spans="3:18">
      <c r="C7870" s="29">
        <v>2021</v>
      </c>
      <c r="D7870" s="30" t="s">
        <v>704</v>
      </c>
      <c r="E7870" s="30">
        <f>MONTH(FACTURACION[[#This Row],[MES]]&amp;1)</f>
        <v>11</v>
      </c>
      <c r="F7870" s="223">
        <f>DATE(FACTURACION[[#This Row],[AÑO]],FACTURACION[[#This Row],[Mes numero]],1)</f>
        <v>44501</v>
      </c>
      <c r="G7870" s="160" t="s">
        <v>6240</v>
      </c>
      <c r="H7870" s="2">
        <v>860508892</v>
      </c>
      <c r="I7870" s="44" t="str">
        <f>+VLOOKUP(FACTURACION[[#This Row],[NIT]],TABLACLIENTE,2,FALSE)</f>
        <v>COMPAÑIA DE ALMACENAMIENTO DE GAS SOCIEDAD ANONIMA EMPRESA DE SERVICIOS PUBLICOS (ALMAGAS S.A. E.S.P.)</v>
      </c>
      <c r="J7870" s="3" t="s">
        <v>92</v>
      </c>
      <c r="K7870" s="44" t="str">
        <f>+VLOOKUP(FACTURACION[[#This Row],[REFERENCIA]],CODINV,2,FALSE)</f>
        <v>VALVULA DE EXCESO DE FLUJO 2"</v>
      </c>
      <c r="L7870" s="44" t="str">
        <f>IF(VLOOKUP(FACTURACION[[#This Row],[REFERENCIA]],CODINV,3,FALSE)=0,"",VLOOKUP(FACTURACION[[#This Row],[REFERENCIA]],CODINV,3,FALSE))</f>
        <v>A3292C</v>
      </c>
      <c r="M7870" s="44" t="str">
        <f>+VLOOKUP(FACTURACION[[#This Row],[REFERENCIA]],CODINV,4,FALSE)</f>
        <v>VÁLVULAS Y MULTIVÁLVULAS</v>
      </c>
      <c r="N7870" s="44" t="str">
        <f>+VLOOKUP(FACTURACION[[#This Row],[REFERENCIA]],CODINV,5,FALSE)</f>
        <v>REGO</v>
      </c>
      <c r="O7870" s="3">
        <v>2</v>
      </c>
      <c r="P7870" s="31">
        <v>337273.77</v>
      </c>
      <c r="Q7870" s="48">
        <f>+FACTURACION[[#This Row],[CANTIDAD]]*FACTURACION[[#This Row],[VR UNITARIO]]/1000</f>
        <v>674.54754000000003</v>
      </c>
      <c r="R7870" s="44" t="str">
        <f>+VLOOKUP(FACTURACION[[#This Row],[NIT]],TABLACLIENTE,5,FALSE)</f>
        <v>BOGOTÁ D.C.</v>
      </c>
    </row>
    <row r="7871" spans="3:18">
      <c r="C7871" s="29">
        <v>2021</v>
      </c>
      <c r="D7871" s="30" t="s">
        <v>704</v>
      </c>
      <c r="E7871" s="30">
        <f>MONTH(FACTURACION[[#This Row],[MES]]&amp;1)</f>
        <v>11</v>
      </c>
      <c r="F7871" s="223">
        <f>DATE(FACTURACION[[#This Row],[AÑO]],FACTURACION[[#This Row],[Mes numero]],1)</f>
        <v>44501</v>
      </c>
      <c r="G7871" s="160" t="s">
        <v>6240</v>
      </c>
      <c r="H7871" s="2">
        <v>860508892</v>
      </c>
      <c r="I7871" s="44" t="str">
        <f>+VLOOKUP(FACTURACION[[#This Row],[NIT]],TABLACLIENTE,2,FALSE)</f>
        <v>COMPAÑIA DE ALMACENAMIENTO DE GAS SOCIEDAD ANONIMA EMPRESA DE SERVICIOS PUBLICOS (ALMAGAS S.A. E.S.P.)</v>
      </c>
      <c r="J7871" s="3" t="s">
        <v>80</v>
      </c>
      <c r="K7871" s="44" t="str">
        <f>+VLOOKUP(FACTURACION[[#This Row],[REFERENCIA]],CODINV,2,FALSE)</f>
        <v>VALVULA EXCESO DE FLUJO 1 1/4"</v>
      </c>
      <c r="L7871" s="44" t="str">
        <f>IF(VLOOKUP(FACTURACION[[#This Row],[REFERENCIA]],CODINV,3,FALSE)=0,"",VLOOKUP(FACTURACION[[#This Row],[REFERENCIA]],CODINV,3,FALSE))</f>
        <v>3282C</v>
      </c>
      <c r="M7871" s="44" t="str">
        <f>+VLOOKUP(FACTURACION[[#This Row],[REFERENCIA]],CODINV,4,FALSE)</f>
        <v>VÁLVULAS Y MULTIVÁLVULAS</v>
      </c>
      <c r="N7871" s="44" t="str">
        <f>+VLOOKUP(FACTURACION[[#This Row],[REFERENCIA]],CODINV,5,FALSE)</f>
        <v>REGO</v>
      </c>
      <c r="O7871" s="3">
        <v>1</v>
      </c>
      <c r="P7871" s="31">
        <v>192898.93</v>
      </c>
      <c r="Q7871" s="48">
        <f>+FACTURACION[[#This Row],[CANTIDAD]]*FACTURACION[[#This Row],[VR UNITARIO]]/1000</f>
        <v>192.89893000000001</v>
      </c>
      <c r="R7871" s="44" t="str">
        <f>+VLOOKUP(FACTURACION[[#This Row],[NIT]],TABLACLIENTE,5,FALSE)</f>
        <v>BOGOTÁ D.C.</v>
      </c>
    </row>
    <row r="7872" spans="3:18">
      <c r="C7872" s="29">
        <v>2021</v>
      </c>
      <c r="D7872" s="30" t="s">
        <v>704</v>
      </c>
      <c r="E7872" s="30">
        <f>MONTH(FACTURACION[[#This Row],[MES]]&amp;1)</f>
        <v>11</v>
      </c>
      <c r="F7872" s="223">
        <f>DATE(FACTURACION[[#This Row],[AÑO]],FACTURACION[[#This Row],[Mes numero]],1)</f>
        <v>44501</v>
      </c>
      <c r="G7872" s="160" t="s">
        <v>6241</v>
      </c>
      <c r="H7872" s="2">
        <v>832001034</v>
      </c>
      <c r="I7872" s="44" t="str">
        <f>+VLOOKUP(FACTURACION[[#This Row],[NIT]],TABLACLIENTE,2,FALSE)</f>
        <v>METALMECANICA MENDEZ SAS</v>
      </c>
      <c r="J7872" s="3" t="s">
        <v>315</v>
      </c>
      <c r="K7872" s="44" t="str">
        <f>+VLOOKUP(FACTURACION[[#This Row],[REFERENCIA]],CODINV,2,FALSE)</f>
        <v>ROTAGE/ROTAGE</v>
      </c>
      <c r="L7872" s="44" t="str">
        <f>IF(VLOOKUP(FACTURACION[[#This Row],[REFERENCIA]],CODINV,3,FALSE)=0,"",VLOOKUP(FACTURACION[[#This Row],[REFERENCIA]],CODINV,3,FALSE))</f>
        <v>A9095TS</v>
      </c>
      <c r="M7872" s="44" t="str">
        <f>+VLOOKUP(FACTURACION[[#This Row],[REFERENCIA]],CODINV,4,FALSE)</f>
        <v>MEDIDORES</v>
      </c>
      <c r="N7872" s="44" t="str">
        <f>+VLOOKUP(FACTURACION[[#This Row],[REFERENCIA]],CODINV,5,FALSE)</f>
        <v>REGO</v>
      </c>
      <c r="O7872" s="3">
        <v>2</v>
      </c>
      <c r="P7872" s="31">
        <v>1708424.97</v>
      </c>
      <c r="Q7872" s="48">
        <f>+FACTURACION[[#This Row],[CANTIDAD]]*FACTURACION[[#This Row],[VR UNITARIO]]/1000</f>
        <v>3416.8499400000001</v>
      </c>
      <c r="R7872" s="44" t="str">
        <f>+VLOOKUP(FACTURACION[[#This Row],[NIT]],TABLACLIENTE,5,FALSE)</f>
        <v>SIBATE</v>
      </c>
    </row>
    <row r="7873" spans="3:18">
      <c r="C7873" s="29">
        <v>2021</v>
      </c>
      <c r="D7873" s="30" t="s">
        <v>704</v>
      </c>
      <c r="E7873" s="30">
        <f>MONTH(FACTURACION[[#This Row],[MES]]&amp;1)</f>
        <v>11</v>
      </c>
      <c r="F7873" s="223">
        <f>DATE(FACTURACION[[#This Row],[AÑO]],FACTURACION[[#This Row],[Mes numero]],1)</f>
        <v>44501</v>
      </c>
      <c r="G7873" s="160" t="s">
        <v>6242</v>
      </c>
      <c r="H7873" s="2">
        <v>900396759</v>
      </c>
      <c r="I7873" s="44" t="str">
        <f>+VLOOKUP(FACTURACION[[#This Row],[NIT]],TABLACLIENTE,2,FALSE)</f>
        <v>CHILCO DISTRIBUIDORA DE GAS Y ENERGIA S.A.S. E.S.P.</v>
      </c>
      <c r="J7873" s="3" t="s">
        <v>198</v>
      </c>
      <c r="K7873" s="44" t="str">
        <f>+VLOOKUP(FACTURACION[[#This Row],[REFERENCIA]],CODINV,2,FALSE)</f>
        <v>REG. 1813C-HC C. 1 1/4" R: 6-15" O: 1/2</v>
      </c>
      <c r="L7873" s="44" t="str">
        <f>IF(VLOOKUP(FACTURACION[[#This Row],[REFERENCIA]],CODINV,3,FALSE)=0,"",VLOOKUP(FACTURACION[[#This Row],[REFERENCIA]],CODINV,3,FALSE))</f>
        <v/>
      </c>
      <c r="M7873" s="44" t="str">
        <f>+VLOOKUP(FACTURACION[[#This Row],[REFERENCIA]],CODINV,4,FALSE)</f>
        <v>REGULADORES</v>
      </c>
      <c r="N7873" s="44" t="str">
        <f>+VLOOKUP(FACTURACION[[#This Row],[REFERENCIA]],CODINV,5,FALSE)</f>
        <v>HONEYWELL</v>
      </c>
      <c r="O7873" s="3">
        <v>4</v>
      </c>
      <c r="P7873" s="31">
        <v>190000</v>
      </c>
      <c r="Q7873" s="48">
        <f>+FACTURACION[[#This Row],[CANTIDAD]]*FACTURACION[[#This Row],[VR UNITARIO]]/1000</f>
        <v>760</v>
      </c>
      <c r="R7873" s="44" t="str">
        <f>+VLOOKUP(FACTURACION[[#This Row],[NIT]],TABLACLIENTE,5,FALSE)</f>
        <v>BOGOTÁ D.C.</v>
      </c>
    </row>
    <row r="7874" spans="3:18">
      <c r="C7874" s="29">
        <v>2021</v>
      </c>
      <c r="D7874" s="30" t="s">
        <v>704</v>
      </c>
      <c r="E7874" s="30">
        <f>MONTH(FACTURACION[[#This Row],[MES]]&amp;1)</f>
        <v>11</v>
      </c>
      <c r="F7874" s="223">
        <f>DATE(FACTURACION[[#This Row],[AÑO]],FACTURACION[[#This Row],[Mes numero]],1)</f>
        <v>44501</v>
      </c>
      <c r="G7874" s="185" t="s">
        <v>6243</v>
      </c>
      <c r="H7874" s="2">
        <v>900396759</v>
      </c>
      <c r="I7874" s="187" t="str">
        <f>+VLOOKUP(FACTURACION[[#This Row],[NIT]],TABLACLIENTE,2,FALSE)</f>
        <v>CHILCO DISTRIBUIDORA DE GAS Y ENERGIA S.A.S. E.S.P.</v>
      </c>
      <c r="J7874" s="188" t="s">
        <v>461</v>
      </c>
      <c r="K7874" s="187" t="str">
        <f>+VLOOKUP(FACTURACION[[#This Row],[REFERENCIA]],CODINV,2,FALSE)</f>
        <v>VALVULA INTERNA 1 1/4"</v>
      </c>
      <c r="L7874" s="187" t="str">
        <f>IF(VLOOKUP(FACTURACION[[#This Row],[REFERENCIA]],CODINV,3,FALSE)=0,"",VLOOKUP(FACTURACION[[#This Row],[REFERENCIA]],CODINV,3,FALSE))</f>
        <v>A3209D050</v>
      </c>
      <c r="M7874" s="187" t="str">
        <f>+VLOOKUP(FACTURACION[[#This Row],[REFERENCIA]],CODINV,4,FALSE)</f>
        <v>VÁLVULAS Y MULTIVÁLVULAS</v>
      </c>
      <c r="N7874" s="187" t="str">
        <f>+VLOOKUP(FACTURACION[[#This Row],[REFERENCIA]],CODINV,5,FALSE)</f>
        <v>REGO</v>
      </c>
      <c r="O7874" s="188">
        <v>0</v>
      </c>
      <c r="P7874" s="189">
        <v>998000</v>
      </c>
      <c r="Q7874" s="190">
        <f>+FACTURACION[[#This Row],[CANTIDAD]]*FACTURACION[[#This Row],[VR UNITARIO]]/1000</f>
        <v>0</v>
      </c>
      <c r="R7874" s="187" t="str">
        <f>+VLOOKUP(FACTURACION[[#This Row],[NIT]],TABLACLIENTE,5,FALSE)</f>
        <v>BOGOTÁ D.C.</v>
      </c>
    </row>
    <row r="7875" spans="3:18">
      <c r="C7875" s="29">
        <v>2021</v>
      </c>
      <c r="D7875" s="30" t="s">
        <v>704</v>
      </c>
      <c r="E7875" s="30">
        <f>MONTH(FACTURACION[[#This Row],[MES]]&amp;1)</f>
        <v>11</v>
      </c>
      <c r="F7875" s="223">
        <f>DATE(FACTURACION[[#This Row],[AÑO]],FACTURACION[[#This Row],[Mes numero]],1)</f>
        <v>44501</v>
      </c>
      <c r="G7875" s="185" t="s">
        <v>6243</v>
      </c>
      <c r="H7875" s="2">
        <v>900396759</v>
      </c>
      <c r="I7875" s="187" t="str">
        <f>+VLOOKUP(FACTURACION[[#This Row],[NIT]],TABLACLIENTE,2,FALSE)</f>
        <v>CHILCO DISTRIBUIDORA DE GAS Y ENERGIA S.A.S. E.S.P.</v>
      </c>
      <c r="J7875" s="188" t="s">
        <v>798</v>
      </c>
      <c r="K7875" s="187" t="str">
        <f>+VLOOKUP(FACTURACION[[#This Row],[REFERENCIA]],CODINV,2,FALSE)</f>
        <v>ROTOGAGE DIAMETRO 62"-79" A9093TS</v>
      </c>
      <c r="L7875" s="187" t="str">
        <f>IF(VLOOKUP(FACTURACION[[#This Row],[REFERENCIA]],CODINV,3,FALSE)=0,"",VLOOKUP(FACTURACION[[#This Row],[REFERENCIA]],CODINV,3,FALSE))</f>
        <v>A9093TS</v>
      </c>
      <c r="M7875" s="187" t="str">
        <f>+VLOOKUP(FACTURACION[[#This Row],[REFERENCIA]],CODINV,4,FALSE)</f>
        <v>MEDIDORES</v>
      </c>
      <c r="N7875" s="187" t="str">
        <f>+VLOOKUP(FACTURACION[[#This Row],[REFERENCIA]],CODINV,5,FALSE)</f>
        <v>REGO</v>
      </c>
      <c r="O7875" s="188">
        <v>0</v>
      </c>
      <c r="P7875" s="189">
        <v>1477238</v>
      </c>
      <c r="Q7875" s="190">
        <f>+FACTURACION[[#This Row],[CANTIDAD]]*FACTURACION[[#This Row],[VR UNITARIO]]/1000</f>
        <v>0</v>
      </c>
      <c r="R7875" s="187" t="str">
        <f>+VLOOKUP(FACTURACION[[#This Row],[NIT]],TABLACLIENTE,5,FALSE)</f>
        <v>BOGOTÁ D.C.</v>
      </c>
    </row>
    <row r="7876" spans="3:18">
      <c r="C7876" s="29">
        <v>2021</v>
      </c>
      <c r="D7876" s="30" t="s">
        <v>704</v>
      </c>
      <c r="E7876" s="30">
        <f>MONTH(FACTURACION[[#This Row],[MES]]&amp;1)</f>
        <v>11</v>
      </c>
      <c r="F7876" s="223">
        <f>DATE(FACTURACION[[#This Row],[AÑO]],FACTURACION[[#This Row],[Mes numero]],1)</f>
        <v>44501</v>
      </c>
      <c r="G7876" s="185" t="s">
        <v>6243</v>
      </c>
      <c r="H7876" s="2">
        <v>900396759</v>
      </c>
      <c r="I7876" s="187" t="str">
        <f>+VLOOKUP(FACTURACION[[#This Row],[NIT]],TABLACLIENTE,2,FALSE)</f>
        <v>CHILCO DISTRIBUIDORA DE GAS Y ENERGIA S.A.S. E.S.P.</v>
      </c>
      <c r="J7876" s="188" t="s">
        <v>317</v>
      </c>
      <c r="K7876" s="187" t="str">
        <f>+VLOOKUP(FACTURACION[[#This Row],[REFERENCIA]],CODINV,2,FALSE)</f>
        <v>DIAL ROTOGAGE</v>
      </c>
      <c r="L7876" s="187" t="str">
        <f>IF(VLOOKUP(FACTURACION[[#This Row],[REFERENCIA]],CODINV,3,FALSE)=0,"",VLOOKUP(FACTURACION[[#This Row],[REFERENCIA]],CODINV,3,FALSE))</f>
        <v>A909118LX</v>
      </c>
      <c r="M7876" s="187" t="str">
        <f>+VLOOKUP(FACTURACION[[#This Row],[REFERENCIA]],CODINV,4,FALSE)</f>
        <v>REPUESTOS Y ACCESORIOS</v>
      </c>
      <c r="N7876" s="187" t="str">
        <f>+VLOOKUP(FACTURACION[[#This Row],[REFERENCIA]],CODINV,5,FALSE)</f>
        <v>REGO</v>
      </c>
      <c r="O7876" s="188">
        <v>0</v>
      </c>
      <c r="P7876" s="189">
        <v>87422</v>
      </c>
      <c r="Q7876" s="190">
        <f>+FACTURACION[[#This Row],[CANTIDAD]]*FACTURACION[[#This Row],[VR UNITARIO]]/1000</f>
        <v>0</v>
      </c>
      <c r="R7876" s="187" t="str">
        <f>+VLOOKUP(FACTURACION[[#This Row],[NIT]],TABLACLIENTE,5,FALSE)</f>
        <v>BOGOTÁ D.C.</v>
      </c>
    </row>
    <row r="7877" spans="3:18">
      <c r="C7877" s="29">
        <v>2021</v>
      </c>
      <c r="D7877" s="30" t="s">
        <v>704</v>
      </c>
      <c r="E7877" s="30">
        <f>MONTH(FACTURACION[[#This Row],[MES]]&amp;1)</f>
        <v>11</v>
      </c>
      <c r="F7877" s="223">
        <f>DATE(FACTURACION[[#This Row],[AÑO]],FACTURACION[[#This Row],[Mes numero]],1)</f>
        <v>44501</v>
      </c>
      <c r="G7877" s="185" t="s">
        <v>6243</v>
      </c>
      <c r="H7877" s="2">
        <v>900396759</v>
      </c>
      <c r="I7877" s="187" t="str">
        <f>+VLOOKUP(FACTURACION[[#This Row],[NIT]],TABLACLIENTE,2,FALSE)</f>
        <v>CHILCO DISTRIBUIDORA DE GAS Y ENERGIA S.A.S. E.S.P.</v>
      </c>
      <c r="J7877" s="188" t="s">
        <v>69</v>
      </c>
      <c r="K7877" s="187" t="str">
        <f>+VLOOKUP(FACTURACION[[#This Row],[REFERENCIA]],CODINV,2,FALSE)</f>
        <v>DIP TUBE 48"</v>
      </c>
      <c r="L7877" s="187" t="str">
        <f>IF(VLOOKUP(FACTURACION[[#This Row],[REFERENCIA]],CODINV,3,FALSE)=0,"",VLOOKUP(FACTURACION[[#This Row],[REFERENCIA]],CODINV,3,FALSE))</f>
        <v/>
      </c>
      <c r="M7877" s="187" t="str">
        <f>+VLOOKUP(FACTURACION[[#This Row],[REFERENCIA]],CODINV,4,FALSE)</f>
        <v>REPUESTOS Y ACCESORIOS</v>
      </c>
      <c r="N7877" s="187" t="str">
        <f>+VLOOKUP(FACTURACION[[#This Row],[REFERENCIA]],CODINV,5,FALSE)</f>
        <v>REGO</v>
      </c>
      <c r="O7877" s="188">
        <v>0</v>
      </c>
      <c r="P7877" s="189">
        <v>224874</v>
      </c>
      <c r="Q7877" s="190">
        <f>+FACTURACION[[#This Row],[CANTIDAD]]*FACTURACION[[#This Row],[VR UNITARIO]]/1000</f>
        <v>0</v>
      </c>
      <c r="R7877" s="187" t="str">
        <f>+VLOOKUP(FACTURACION[[#This Row],[NIT]],TABLACLIENTE,5,FALSE)</f>
        <v>BOGOTÁ D.C.</v>
      </c>
    </row>
    <row r="7878" spans="3:18">
      <c r="C7878" s="29">
        <v>2021</v>
      </c>
      <c r="D7878" s="184" t="s">
        <v>705</v>
      </c>
      <c r="E7878" s="184">
        <f>MONTH(FACTURACION[[#This Row],[MES]]&amp;1)</f>
        <v>12</v>
      </c>
      <c r="F7878" s="223">
        <f>DATE(FACTURACION[[#This Row],[AÑO]],FACTURACION[[#This Row],[Mes numero]],1)</f>
        <v>44531</v>
      </c>
      <c r="G7878" s="185" t="s">
        <v>6254</v>
      </c>
      <c r="H7878" s="186">
        <v>860508892</v>
      </c>
      <c r="I7878" s="187" t="str">
        <f>+VLOOKUP(FACTURACION[[#This Row],[NIT]],TABLACLIENTE,2,FALSE)</f>
        <v>COMPAÑIA DE ALMACENAMIENTO DE GAS SOCIEDAD ANONIMA EMPRESA DE SERVICIOS PUBLICOS (ALMAGAS S.A. E.S.P.)</v>
      </c>
      <c r="J7878" s="188" t="s">
        <v>1254</v>
      </c>
      <c r="K7878" s="187" t="str">
        <f>+VLOOKUP(FACTURACION[[#This Row],[REFERENCIA]],CODINV,2,FALSE)</f>
        <v>ROTO GAGE DIAMETRO INTERIOR 62"-79"</v>
      </c>
      <c r="L7878" s="187" t="str">
        <f>IF(VLOOKUP(FACTURACION[[#This Row],[REFERENCIA]],CODINV,3,FALSE)=0,"",VLOOKUP(FACTURACION[[#This Row],[REFERENCIA]],CODINV,3,FALSE))</f>
        <v>A9093RS</v>
      </c>
      <c r="M7878" s="187" t="str">
        <f>+VLOOKUP(FACTURACION[[#This Row],[REFERENCIA]],CODINV,4,FALSE)</f>
        <v>MEDIDORES</v>
      </c>
      <c r="N7878" s="187" t="str">
        <f>+VLOOKUP(FACTURACION[[#This Row],[REFERENCIA]],CODINV,5,FALSE)</f>
        <v>REGO</v>
      </c>
      <c r="O7878" s="191">
        <v>1</v>
      </c>
      <c r="P7878" s="189">
        <v>1634831.5</v>
      </c>
      <c r="Q7878" s="190">
        <f>+FACTURACION[[#This Row],[CANTIDAD]]*FACTURACION[[#This Row],[VR UNITARIO]]/1000</f>
        <v>1634.8315</v>
      </c>
      <c r="R7878" s="187" t="str">
        <f>+VLOOKUP(FACTURACION[[#This Row],[NIT]],TABLACLIENTE,5,FALSE)</f>
        <v>BOGOTÁ D.C.</v>
      </c>
    </row>
    <row r="7879" spans="3:18">
      <c r="C7879" s="29">
        <v>2021</v>
      </c>
      <c r="D7879" s="184" t="s">
        <v>705</v>
      </c>
      <c r="E7879" s="184">
        <f>MONTH(FACTURACION[[#This Row],[MES]]&amp;1)</f>
        <v>12</v>
      </c>
      <c r="F7879" s="223">
        <f>DATE(FACTURACION[[#This Row],[AÑO]],FACTURACION[[#This Row],[Mes numero]],1)</f>
        <v>44531</v>
      </c>
      <c r="G7879" s="185" t="s">
        <v>6254</v>
      </c>
      <c r="H7879" s="186">
        <v>860508892</v>
      </c>
      <c r="I7879" s="187" t="str">
        <f>+VLOOKUP(FACTURACION[[#This Row],[NIT]],TABLACLIENTE,2,FALSE)</f>
        <v>COMPAÑIA DE ALMACENAMIENTO DE GAS SOCIEDAD ANONIMA EMPRESA DE SERVICIOS PUBLICOS (ALMAGAS S.A. E.S.P.)</v>
      </c>
      <c r="J7879" s="188" t="s">
        <v>380</v>
      </c>
      <c r="K7879" s="187" t="str">
        <f>+VLOOKUP(FACTURACION[[#This Row],[REFERENCIA]],CODINV,2,FALSE)</f>
        <v>ROTOGAGE DIAMETRO INTERNO 100" 147"</v>
      </c>
      <c r="L7879" s="187" t="str">
        <f>IF(VLOOKUP(FACTURACION[[#This Row],[REFERENCIA]],CODINV,3,FALSE)=0,"",VLOOKUP(FACTURACION[[#This Row],[REFERENCIA]],CODINV,3,FALSE))</f>
        <v>A9095RS</v>
      </c>
      <c r="M7879" s="187" t="str">
        <f>+VLOOKUP(FACTURACION[[#This Row],[REFERENCIA]],CODINV,4,FALSE)</f>
        <v>MEDIDORES</v>
      </c>
      <c r="N7879" s="187" t="str">
        <f>+VLOOKUP(FACTURACION[[#This Row],[REFERENCIA]],CODINV,5,FALSE)</f>
        <v>REGO</v>
      </c>
      <c r="O7879" s="191">
        <v>11</v>
      </c>
      <c r="P7879" s="189">
        <v>1270440.47</v>
      </c>
      <c r="Q7879" s="190">
        <f>+FACTURACION[[#This Row],[CANTIDAD]]*FACTURACION[[#This Row],[VR UNITARIO]]/1000</f>
        <v>13974.845170000001</v>
      </c>
      <c r="R7879" s="187" t="str">
        <f>+VLOOKUP(FACTURACION[[#This Row],[NIT]],TABLACLIENTE,5,FALSE)</f>
        <v>BOGOTÁ D.C.</v>
      </c>
    </row>
    <row r="7880" spans="3:18">
      <c r="C7880" s="29">
        <v>2021</v>
      </c>
      <c r="D7880" s="184" t="s">
        <v>705</v>
      </c>
      <c r="E7880" s="184">
        <f>MONTH(FACTURACION[[#This Row],[MES]]&amp;1)</f>
        <v>12</v>
      </c>
      <c r="F7880" s="223">
        <f>DATE(FACTURACION[[#This Row],[AÑO]],FACTURACION[[#This Row],[Mes numero]],1)</f>
        <v>44531</v>
      </c>
      <c r="G7880" s="185" t="s">
        <v>6254</v>
      </c>
      <c r="H7880" s="186">
        <v>860508892</v>
      </c>
      <c r="I7880" s="187" t="str">
        <f>+VLOOKUP(FACTURACION[[#This Row],[NIT]],TABLACLIENTE,2,FALSE)</f>
        <v>COMPAÑIA DE ALMACENAMIENTO DE GAS SOCIEDAD ANONIMA EMPRESA DE SERVICIOS PUBLICOS (ALMAGAS S.A. E.S.P.)</v>
      </c>
      <c r="J7880" s="188" t="s">
        <v>317</v>
      </c>
      <c r="K7880" s="187" t="str">
        <f>+VLOOKUP(FACTURACION[[#This Row],[REFERENCIA]],CODINV,2,FALSE)</f>
        <v>DIAL ROTOGAGE</v>
      </c>
      <c r="L7880" s="187" t="str">
        <f>IF(VLOOKUP(FACTURACION[[#This Row],[REFERENCIA]],CODINV,3,FALSE)=0,"",VLOOKUP(FACTURACION[[#This Row],[REFERENCIA]],CODINV,3,FALSE))</f>
        <v>A909118LX</v>
      </c>
      <c r="M7880" s="187" t="str">
        <f>+VLOOKUP(FACTURACION[[#This Row],[REFERENCIA]],CODINV,4,FALSE)</f>
        <v>REPUESTOS Y ACCESORIOS</v>
      </c>
      <c r="N7880" s="187" t="str">
        <f>+VLOOKUP(FACTURACION[[#This Row],[REFERENCIA]],CODINV,5,FALSE)</f>
        <v>REGO</v>
      </c>
      <c r="O7880" s="191">
        <v>10</v>
      </c>
      <c r="P7880" s="189">
        <v>86924.3</v>
      </c>
      <c r="Q7880" s="190">
        <f>+FACTURACION[[#This Row],[CANTIDAD]]*FACTURACION[[#This Row],[VR UNITARIO]]/1000</f>
        <v>869.24300000000005</v>
      </c>
      <c r="R7880" s="187" t="str">
        <f>+VLOOKUP(FACTURACION[[#This Row],[NIT]],TABLACLIENTE,5,FALSE)</f>
        <v>BOGOTÁ D.C.</v>
      </c>
    </row>
    <row r="7881" spans="3:18">
      <c r="C7881" s="29">
        <v>2021</v>
      </c>
      <c r="D7881" s="184" t="s">
        <v>705</v>
      </c>
      <c r="E7881" s="184">
        <f>MONTH(FACTURACION[[#This Row],[MES]]&amp;1)</f>
        <v>12</v>
      </c>
      <c r="F7881" s="223">
        <f>DATE(FACTURACION[[#This Row],[AÑO]],FACTURACION[[#This Row],[Mes numero]],1)</f>
        <v>44531</v>
      </c>
      <c r="G7881" s="185" t="s">
        <v>6255</v>
      </c>
      <c r="H7881" s="186">
        <v>860031068</v>
      </c>
      <c r="I7881" s="187" t="str">
        <f>+VLOOKUP(FACTURACION[[#This Row],[NIT]],TABLACLIENTE,2,FALSE)</f>
        <v>INSTRUMENTOS &amp; CONTROLES S.A.</v>
      </c>
      <c r="J7881" s="188" t="s">
        <v>132</v>
      </c>
      <c r="K7881" s="187" t="str">
        <f>+VLOOKUP(FACTURACION[[#This Row],[REFERENCIA]],CODINV,2,FALSE)</f>
        <v>KIT REPARACION BUNA N 80</v>
      </c>
      <c r="L7881" s="187" t="str">
        <f>IF(VLOOKUP(FACTURACION[[#This Row],[REFERENCIA]],CODINV,3,FALSE)=0,"",VLOOKUP(FACTURACION[[#This Row],[REFERENCIA]],CODINV,3,FALSE))</f>
        <v>73914K010</v>
      </c>
      <c r="M7881" s="187" t="str">
        <f>+VLOOKUP(FACTURACION[[#This Row],[REFERENCIA]],CODINV,4,FALSE)</f>
        <v>REPUESTOS Y ACCESORIOS</v>
      </c>
      <c r="N7881" s="187" t="str">
        <f>+VLOOKUP(FACTURACION[[#This Row],[REFERENCIA]],CODINV,5,FALSE)</f>
        <v>HONEYWELL</v>
      </c>
      <c r="O7881" s="191">
        <v>4</v>
      </c>
      <c r="P7881" s="189">
        <v>204992.12</v>
      </c>
      <c r="Q7881" s="190">
        <f>+FACTURACION[[#This Row],[CANTIDAD]]*FACTURACION[[#This Row],[VR UNITARIO]]/1000</f>
        <v>819.96848</v>
      </c>
      <c r="R7881" s="187" t="str">
        <f>+VLOOKUP(FACTURACION[[#This Row],[NIT]],TABLACLIENTE,5,FALSE)</f>
        <v>BOGOTÁ D.C.</v>
      </c>
    </row>
    <row r="7882" spans="3:18">
      <c r="C7882" s="29">
        <v>2021</v>
      </c>
      <c r="D7882" s="184" t="s">
        <v>705</v>
      </c>
      <c r="E7882" s="184">
        <f>MONTH(FACTURACION[[#This Row],[MES]]&amp;1)</f>
        <v>12</v>
      </c>
      <c r="F7882" s="223">
        <f>DATE(FACTURACION[[#This Row],[AÑO]],FACTURACION[[#This Row],[Mes numero]],1)</f>
        <v>44531</v>
      </c>
      <c r="G7882" s="185" t="s">
        <v>6255</v>
      </c>
      <c r="H7882" s="186">
        <v>860031068</v>
      </c>
      <c r="I7882" s="187" t="str">
        <f>+VLOOKUP(FACTURACION[[#This Row],[NIT]],TABLACLIENTE,2,FALSE)</f>
        <v>INSTRUMENTOS &amp; CONTROLES S.A.</v>
      </c>
      <c r="J7882" s="188" t="s">
        <v>886</v>
      </c>
      <c r="K7882" s="187" t="str">
        <f>+VLOOKUP(FACTURACION[[#This Row],[REFERENCIA]],CODINV,2,FALSE)</f>
        <v>FILTER ASSEMBLY (COMPOSITE)</v>
      </c>
      <c r="L7882" s="187" t="str">
        <f>IF(VLOOKUP(FACTURACION[[#This Row],[REFERENCIA]],CODINV,3,FALSE)=0,"",VLOOKUP(FACTURACION[[#This Row],[REFERENCIA]],CODINV,3,FALSE))</f>
        <v>78480P001</v>
      </c>
      <c r="M7882" s="187" t="str">
        <f>+VLOOKUP(FACTURACION[[#This Row],[REFERENCIA]],CODINV,4,FALSE)</f>
        <v>FILTROS</v>
      </c>
      <c r="N7882" s="187" t="str">
        <f>+VLOOKUP(FACTURACION[[#This Row],[REFERENCIA]],CODINV,5,FALSE)</f>
        <v>HONEYWELL</v>
      </c>
      <c r="O7882" s="191">
        <v>4</v>
      </c>
      <c r="P7882" s="189">
        <v>99878.97</v>
      </c>
      <c r="Q7882" s="190">
        <f>+FACTURACION[[#This Row],[CANTIDAD]]*FACTURACION[[#This Row],[VR UNITARIO]]/1000</f>
        <v>399.51587999999998</v>
      </c>
      <c r="R7882" s="187" t="str">
        <f>+VLOOKUP(FACTURACION[[#This Row],[NIT]],TABLACLIENTE,5,FALSE)</f>
        <v>BOGOTÁ D.C.</v>
      </c>
    </row>
    <row r="7883" spans="3:18">
      <c r="C7883" s="29">
        <v>2021</v>
      </c>
      <c r="D7883" s="184" t="s">
        <v>705</v>
      </c>
      <c r="E7883" s="184">
        <f>MONTH(FACTURACION[[#This Row],[MES]]&amp;1)</f>
        <v>12</v>
      </c>
      <c r="F7883" s="223">
        <f>DATE(FACTURACION[[#This Row],[AÑO]],FACTURACION[[#This Row],[Mes numero]],1)</f>
        <v>44531</v>
      </c>
      <c r="G7883" s="185" t="s">
        <v>6255</v>
      </c>
      <c r="H7883" s="186">
        <v>860031068</v>
      </c>
      <c r="I7883" s="187" t="str">
        <f>+VLOOKUP(FACTURACION[[#This Row],[NIT]],TABLACLIENTE,2,FALSE)</f>
        <v>INSTRUMENTOS &amp; CONTROLES S.A.</v>
      </c>
      <c r="J7883" s="188" t="s">
        <v>153</v>
      </c>
      <c r="K7883" s="187" t="str">
        <f>+VLOOKUP(FACTURACION[[#This Row],[REFERENCIA]],CODINV,2,FALSE)</f>
        <v>MANGA 3" S300 H7</v>
      </c>
      <c r="L7883" s="187" t="str">
        <f>IF(VLOOKUP(FACTURACION[[#This Row],[REFERENCIA]],CODINV,3,FALSE)=0,"",VLOOKUP(FACTURACION[[#This Row],[REFERENCIA]],CODINV,3,FALSE))</f>
        <v>73404P003</v>
      </c>
      <c r="M7883" s="187" t="str">
        <f>+VLOOKUP(FACTURACION[[#This Row],[REFERENCIA]],CODINV,4,FALSE)</f>
        <v>MANGAS</v>
      </c>
      <c r="N7883" s="187" t="str">
        <f>+VLOOKUP(FACTURACION[[#This Row],[REFERENCIA]],CODINV,5,FALSE)</f>
        <v>HONEYWELL</v>
      </c>
      <c r="O7883" s="191">
        <v>4</v>
      </c>
      <c r="P7883" s="189">
        <v>1153666.6299999999</v>
      </c>
      <c r="Q7883" s="190">
        <f>+FACTURACION[[#This Row],[CANTIDAD]]*FACTURACION[[#This Row],[VR UNITARIO]]/1000</f>
        <v>4614.6665199999998</v>
      </c>
      <c r="R7883" s="187" t="str">
        <f>+VLOOKUP(FACTURACION[[#This Row],[NIT]],TABLACLIENTE,5,FALSE)</f>
        <v>BOGOTÁ D.C.</v>
      </c>
    </row>
    <row r="7884" spans="3:18">
      <c r="C7884" s="29">
        <v>2021</v>
      </c>
      <c r="D7884" s="184" t="s">
        <v>705</v>
      </c>
      <c r="E7884" s="184">
        <f>MONTH(FACTURACION[[#This Row],[MES]]&amp;1)</f>
        <v>12</v>
      </c>
      <c r="F7884" s="223">
        <f>DATE(FACTURACION[[#This Row],[AÑO]],FACTURACION[[#This Row],[Mes numero]],1)</f>
        <v>44531</v>
      </c>
      <c r="G7884" s="185" t="s">
        <v>6255</v>
      </c>
      <c r="H7884" s="186">
        <v>860031068</v>
      </c>
      <c r="I7884" s="187" t="str">
        <f>+VLOOKUP(FACTURACION[[#This Row],[NIT]],TABLACLIENTE,2,FALSE)</f>
        <v>INSTRUMENTOS &amp; CONTROLES S.A.</v>
      </c>
      <c r="J7884" s="188" t="s">
        <v>180</v>
      </c>
      <c r="K7884" s="187" t="str">
        <f>+VLOOKUP(FACTURACION[[#This Row],[REFERENCIA]],CODINV,2,FALSE)</f>
        <v>O-RING, 0.38OD x.25ID BUNA 70</v>
      </c>
      <c r="L7884" s="187" t="str">
        <f>IF(VLOOKUP(FACTURACION[[#This Row],[REFERENCIA]],CODINV,3,FALSE)=0,"",VLOOKUP(FACTURACION[[#This Row],[REFERENCIA]],CODINV,3,FALSE))</f>
        <v>42710P146</v>
      </c>
      <c r="M7884" s="187" t="str">
        <f>+VLOOKUP(FACTURACION[[#This Row],[REFERENCIA]],CODINV,4,FALSE)</f>
        <v>REPUESTOS Y ACCESORIOS</v>
      </c>
      <c r="N7884" s="187" t="str">
        <f>+VLOOKUP(FACTURACION[[#This Row],[REFERENCIA]],CODINV,5,FALSE)</f>
        <v>HONEYWELL</v>
      </c>
      <c r="O7884" s="191">
        <v>28</v>
      </c>
      <c r="P7884" s="189">
        <v>1913.98</v>
      </c>
      <c r="Q7884" s="190">
        <f>+FACTURACION[[#This Row],[CANTIDAD]]*FACTURACION[[#This Row],[VR UNITARIO]]/1000</f>
        <v>53.591440000000006</v>
      </c>
      <c r="R7884" s="187" t="str">
        <f>+VLOOKUP(FACTURACION[[#This Row],[NIT]],TABLACLIENTE,5,FALSE)</f>
        <v>BOGOTÁ D.C.</v>
      </c>
    </row>
    <row r="7885" spans="3:18">
      <c r="C7885" s="29">
        <v>2021</v>
      </c>
      <c r="D7885" s="184" t="s">
        <v>705</v>
      </c>
      <c r="E7885" s="184">
        <f>MONTH(FACTURACION[[#This Row],[MES]]&amp;1)</f>
        <v>12</v>
      </c>
      <c r="F7885" s="223">
        <f>DATE(FACTURACION[[#This Row],[AÑO]],FACTURACION[[#This Row],[Mes numero]],1)</f>
        <v>44531</v>
      </c>
      <c r="G7885" s="185" t="s">
        <v>6256</v>
      </c>
      <c r="H7885" s="186">
        <v>890101691</v>
      </c>
      <c r="I7885" s="187" t="str">
        <f>+VLOOKUP(FACTURACION[[#This Row],[NIT]],TABLACLIENTE,2,FALSE)</f>
        <v>GASES DEL CARIBE S.A.E.S.P. (GASCARIBE S.A E.S.P.)</v>
      </c>
      <c r="J7885" s="188" t="s">
        <v>65</v>
      </c>
      <c r="K7885" s="187" t="str">
        <f>+VLOOKUP(FACTURACION[[#This Row],[REFERENCIA]],CODINV,2,FALSE)</f>
        <v>CONTROL LOOP ZSC-100 BM INSPIRATOR</v>
      </c>
      <c r="L7885" s="187" t="str">
        <f>IF(VLOOKUP(FACTURACION[[#This Row],[REFERENCIA]],CODINV,3,FALSE)=0,"",VLOOKUP(FACTURACION[[#This Row],[REFERENCIA]],CODINV,3,FALSE))</f>
        <v/>
      </c>
      <c r="M7885" s="187" t="str">
        <f>+VLOOKUP(FACTURACION[[#This Row],[REFERENCIA]],CODINV,4,FALSE)</f>
        <v>REGULADORES</v>
      </c>
      <c r="N7885" s="187" t="str">
        <f>+VLOOKUP(FACTURACION[[#This Row],[REFERENCIA]],CODINV,5,FALSE)</f>
        <v>HONEYWELL</v>
      </c>
      <c r="O7885" s="191">
        <v>2</v>
      </c>
      <c r="P7885" s="189">
        <v>4998449</v>
      </c>
      <c r="Q7885" s="190">
        <f>+FACTURACION[[#This Row],[CANTIDAD]]*FACTURACION[[#This Row],[VR UNITARIO]]/1000</f>
        <v>9996.8979999999992</v>
      </c>
      <c r="R7885" s="187" t="str">
        <f>+VLOOKUP(FACTURACION[[#This Row],[NIT]],TABLACLIENTE,5,FALSE)</f>
        <v>BARRANQUILLA</v>
      </c>
    </row>
    <row r="7886" spans="3:18">
      <c r="C7886" s="29">
        <v>2021</v>
      </c>
      <c r="D7886" s="184" t="s">
        <v>705</v>
      </c>
      <c r="E7886" s="184">
        <f>MONTH(FACTURACION[[#This Row],[MES]]&amp;1)</f>
        <v>12</v>
      </c>
      <c r="F7886" s="223">
        <f>DATE(FACTURACION[[#This Row],[AÑO]],FACTURACION[[#This Row],[Mes numero]],1)</f>
        <v>44531</v>
      </c>
      <c r="G7886" s="185" t="s">
        <v>6256</v>
      </c>
      <c r="H7886" s="186">
        <v>890101691</v>
      </c>
      <c r="I7886" s="187" t="str">
        <f>+VLOOKUP(FACTURACION[[#This Row],[NIT]],TABLACLIENTE,2,FALSE)</f>
        <v>GASES DEL CARIBE S.A.E.S.P. (GASCARIBE S.A E.S.P.)</v>
      </c>
      <c r="J7886" s="188" t="s">
        <v>63</v>
      </c>
      <c r="K7886" s="187" t="str">
        <f>+VLOOKUP(FACTURACION[[#This Row],[REFERENCIA]],CODINV,2,FALSE)</f>
        <v>AFV 2" S300 FO</v>
      </c>
      <c r="L7886" s="187" t="str">
        <f>IF(VLOOKUP(FACTURACION[[#This Row],[REFERENCIA]],CODINV,3,FALSE)=0,"",VLOOKUP(FACTURACION[[#This Row],[REFERENCIA]],CODINV,3,FALSE))</f>
        <v/>
      </c>
      <c r="M7886" s="187" t="str">
        <f>+VLOOKUP(FACTURACION[[#This Row],[REFERENCIA]],CODINV,4,FALSE)</f>
        <v>REGULADORES</v>
      </c>
      <c r="N7886" s="187" t="str">
        <f>+VLOOKUP(FACTURACION[[#This Row],[REFERENCIA]],CODINV,5,FALSE)</f>
        <v>HONEYWELL</v>
      </c>
      <c r="O7886" s="191">
        <v>2</v>
      </c>
      <c r="P7886" s="189">
        <v>4998449</v>
      </c>
      <c r="Q7886" s="190">
        <f>+FACTURACION[[#This Row],[CANTIDAD]]*FACTURACION[[#This Row],[VR UNITARIO]]/1000</f>
        <v>9996.8979999999992</v>
      </c>
      <c r="R7886" s="187" t="str">
        <f>+VLOOKUP(FACTURACION[[#This Row],[NIT]],TABLACLIENTE,5,FALSE)</f>
        <v>BARRANQUILLA</v>
      </c>
    </row>
    <row r="7887" spans="3:18">
      <c r="C7887" s="29">
        <v>2021</v>
      </c>
      <c r="D7887" s="184" t="s">
        <v>705</v>
      </c>
      <c r="E7887" s="184">
        <f>MONTH(FACTURACION[[#This Row],[MES]]&amp;1)</f>
        <v>12</v>
      </c>
      <c r="F7887" s="223">
        <f>DATE(FACTURACION[[#This Row],[AÑO]],FACTURACION[[#This Row],[Mes numero]],1)</f>
        <v>44531</v>
      </c>
      <c r="G7887" s="185" t="s">
        <v>6257</v>
      </c>
      <c r="H7887" s="186">
        <v>891101577</v>
      </c>
      <c r="I7887" s="187" t="str">
        <f>+VLOOKUP(FACTURACION[[#This Row],[NIT]],TABLACLIENTE,2,FALSE)</f>
        <v>ALCANOS DE COLOMBIA S.A. E.S.P</v>
      </c>
      <c r="J7887" s="188" t="s">
        <v>638</v>
      </c>
      <c r="K7887" s="187" t="str">
        <f>+VLOOKUP(FACTURACION[[#This Row],[REFERENCIA]],CODINV,2,FALSE)</f>
        <v>CABLE EMISOR DE PULSOS INS 10</v>
      </c>
      <c r="L7887" s="187" t="str">
        <f>IF(VLOOKUP(FACTURACION[[#This Row],[REFERENCIA]],CODINV,3,FALSE)=0,"",VLOOKUP(FACTURACION[[#This Row],[REFERENCIA]],CODINV,3,FALSE))</f>
        <v>73016550</v>
      </c>
      <c r="M7887" s="187" t="str">
        <f>+VLOOKUP(FACTURACION[[#This Row],[REFERENCIA]],CODINV,4,FALSE)</f>
        <v>REPUESTOS Y ACCESORIOS</v>
      </c>
      <c r="N7887" s="187" t="str">
        <f>+VLOOKUP(FACTURACION[[#This Row],[REFERENCIA]],CODINV,5,FALSE)</f>
        <v>HONEYWELL</v>
      </c>
      <c r="O7887" s="191">
        <v>5</v>
      </c>
      <c r="P7887" s="189">
        <v>404845.5</v>
      </c>
      <c r="Q7887" s="190">
        <f>+FACTURACION[[#This Row],[CANTIDAD]]*FACTURACION[[#This Row],[VR UNITARIO]]/1000</f>
        <v>2024.2275</v>
      </c>
      <c r="R7887" s="187" t="str">
        <f>+VLOOKUP(FACTURACION[[#This Row],[NIT]],TABLACLIENTE,5,FALSE)</f>
        <v>NEIVA</v>
      </c>
    </row>
    <row r="7888" spans="3:18">
      <c r="C7888" s="29">
        <v>2021</v>
      </c>
      <c r="D7888" s="184" t="s">
        <v>705</v>
      </c>
      <c r="E7888" s="184">
        <f>MONTH(FACTURACION[[#This Row],[MES]]&amp;1)</f>
        <v>12</v>
      </c>
      <c r="F7888" s="223">
        <f>DATE(FACTURACION[[#This Row],[AÑO]],FACTURACION[[#This Row],[Mes numero]],1)</f>
        <v>44531</v>
      </c>
      <c r="G7888" s="185" t="s">
        <v>6258</v>
      </c>
      <c r="H7888" s="186">
        <v>832001034</v>
      </c>
      <c r="I7888" s="187" t="str">
        <f>+VLOOKUP(FACTURACION[[#This Row],[NIT]],TABLACLIENTE,2,FALSE)</f>
        <v>METALMECANICA MENDEZ SAS</v>
      </c>
      <c r="J7888" s="188" t="s">
        <v>794</v>
      </c>
      <c r="K7888" s="187" t="str">
        <f>+VLOOKUP(FACTURACION[[#This Row],[REFERENCIA]],CODINV,2,FALSE)</f>
        <v>VALVULA GLOBO 3" ANILLO V NPTF</v>
      </c>
      <c r="L7888" s="187" t="str">
        <f>IF(VLOOKUP(FACTURACION[[#This Row],[REFERENCIA]],CODINV,3,FALSE)=0,"",VLOOKUP(FACTURACION[[#This Row],[REFERENCIA]],CODINV,3,FALSE))</f>
        <v>A7517AP</v>
      </c>
      <c r="M7888" s="187" t="str">
        <f>+VLOOKUP(FACTURACION[[#This Row],[REFERENCIA]],CODINV,4,FALSE)</f>
        <v>VÁLVULAS Y MULTIVÁLVULAS</v>
      </c>
      <c r="N7888" s="187" t="str">
        <f>+VLOOKUP(FACTURACION[[#This Row],[REFERENCIA]],CODINV,5,FALSE)</f>
        <v>REGO</v>
      </c>
      <c r="O7888" s="191">
        <v>1</v>
      </c>
      <c r="P7888" s="189">
        <v>3271015.96</v>
      </c>
      <c r="Q7888" s="190">
        <f>+FACTURACION[[#This Row],[CANTIDAD]]*FACTURACION[[#This Row],[VR UNITARIO]]/1000</f>
        <v>3271.0159600000002</v>
      </c>
      <c r="R7888" s="187" t="str">
        <f>+VLOOKUP(FACTURACION[[#This Row],[NIT]],TABLACLIENTE,5,FALSE)</f>
        <v>SIBATE</v>
      </c>
    </row>
    <row r="7889" spans="3:18">
      <c r="C7889" s="29">
        <v>2021</v>
      </c>
      <c r="D7889" s="184" t="s">
        <v>705</v>
      </c>
      <c r="E7889" s="184">
        <f>MONTH(FACTURACION[[#This Row],[MES]]&amp;1)</f>
        <v>12</v>
      </c>
      <c r="F7889" s="223">
        <f>DATE(FACTURACION[[#This Row],[AÑO]],FACTURACION[[#This Row],[Mes numero]],1)</f>
        <v>44531</v>
      </c>
      <c r="G7889" s="185" t="s">
        <v>6259</v>
      </c>
      <c r="H7889" s="186">
        <v>890501073</v>
      </c>
      <c r="I7889" s="187" t="str">
        <f>+VLOOKUP(FACTURACION[[#This Row],[NIT]],TABLACLIENTE,2,FALSE)</f>
        <v>COMERCIAL INDUSTRIAL NACIONAL S.A. CINSA</v>
      </c>
      <c r="J7889" s="188" t="s">
        <v>5092</v>
      </c>
      <c r="K7889" s="187" t="str">
        <f>+VLOOKUP(FACTURACION[[#This Row],[REFERENCIA]],CODINV,2,FALSE)</f>
        <v>VALVULA DE ALIVIO PRESION 2"</v>
      </c>
      <c r="L7889" s="187" t="str">
        <f>IF(VLOOKUP(FACTURACION[[#This Row],[REFERENCIA]],CODINV,3,FALSE)=0,"",VLOOKUP(FACTURACION[[#This Row],[REFERENCIA]],CODINV,3,FALSE))</f>
        <v>8434G</v>
      </c>
      <c r="M7889" s="187" t="str">
        <f>+VLOOKUP(FACTURACION[[#This Row],[REFERENCIA]],CODINV,4,FALSE)</f>
        <v>VÁLVULAS Y MULTIVÁLVULAS</v>
      </c>
      <c r="N7889" s="187" t="str">
        <f>+VLOOKUP(FACTURACION[[#This Row],[REFERENCIA]],CODINV,5,FALSE)</f>
        <v>REGO</v>
      </c>
      <c r="O7889" s="191">
        <v>4</v>
      </c>
      <c r="P7889" s="189">
        <v>856430.65</v>
      </c>
      <c r="Q7889" s="190">
        <f>+FACTURACION[[#This Row],[CANTIDAD]]*FACTURACION[[#This Row],[VR UNITARIO]]/1000</f>
        <v>3425.7226000000001</v>
      </c>
      <c r="R7889" s="187" t="str">
        <f>+VLOOKUP(FACTURACION[[#This Row],[NIT]],TABLACLIENTE,5,FALSE)</f>
        <v>CUCUTA</v>
      </c>
    </row>
    <row r="7890" spans="3:18">
      <c r="C7890" s="29">
        <v>2021</v>
      </c>
      <c r="D7890" s="184" t="s">
        <v>705</v>
      </c>
      <c r="E7890" s="184">
        <f>MONTH(FACTURACION[[#This Row],[MES]]&amp;1)</f>
        <v>12</v>
      </c>
      <c r="F7890" s="223">
        <f>DATE(FACTURACION[[#This Row],[AÑO]],FACTURACION[[#This Row],[Mes numero]],1)</f>
        <v>44531</v>
      </c>
      <c r="G7890" s="185" t="s">
        <v>6259</v>
      </c>
      <c r="H7890" s="186">
        <v>890501073</v>
      </c>
      <c r="I7890" s="187" t="str">
        <f>+VLOOKUP(FACTURACION[[#This Row],[NIT]],TABLACLIENTE,2,FALSE)</f>
        <v>COMERCIAL INDUSTRIAL NACIONAL S.A. CINSA</v>
      </c>
      <c r="J7890" s="188" t="s">
        <v>281</v>
      </c>
      <c r="K7890" s="187" t="str">
        <f>+VLOOKUP(FACTURACION[[#This Row],[REFERENCIA]],CODINV,2,FALSE)</f>
        <v>VALVULA DE ALIVIO SEMIINTERNA 2" - 250</v>
      </c>
      <c r="L7890" s="187" t="str">
        <f>IF(VLOOKUP(FACTURACION[[#This Row],[REFERENCIA]],CODINV,3,FALSE)=0,"",VLOOKUP(FACTURACION[[#This Row],[REFERENCIA]],CODINV,3,FALSE))</f>
        <v>7534G</v>
      </c>
      <c r="M7890" s="187" t="str">
        <f>+VLOOKUP(FACTURACION[[#This Row],[REFERENCIA]],CODINV,4,FALSE)</f>
        <v>VÁLVULAS Y MULTIVÁLVULAS</v>
      </c>
      <c r="N7890" s="187" t="str">
        <f>+VLOOKUP(FACTURACION[[#This Row],[REFERENCIA]],CODINV,5,FALSE)</f>
        <v>REGO</v>
      </c>
      <c r="O7890" s="191">
        <v>2</v>
      </c>
      <c r="P7890" s="189">
        <v>1349323.74</v>
      </c>
      <c r="Q7890" s="190">
        <f>+FACTURACION[[#This Row],[CANTIDAD]]*FACTURACION[[#This Row],[VR UNITARIO]]/1000</f>
        <v>2698.6474800000001</v>
      </c>
      <c r="R7890" s="187" t="str">
        <f>+VLOOKUP(FACTURACION[[#This Row],[NIT]],TABLACLIENTE,5,FALSE)</f>
        <v>CUCUTA</v>
      </c>
    </row>
    <row r="7891" spans="3:18">
      <c r="C7891" s="29">
        <v>2021</v>
      </c>
      <c r="D7891" s="184" t="s">
        <v>705</v>
      </c>
      <c r="E7891" s="184">
        <f>MONTH(FACTURACION[[#This Row],[MES]]&amp;1)</f>
        <v>12</v>
      </c>
      <c r="F7891" s="223">
        <f>DATE(FACTURACION[[#This Row],[AÑO]],FACTURACION[[#This Row],[Mes numero]],1)</f>
        <v>44531</v>
      </c>
      <c r="G7891" s="185" t="s">
        <v>6259</v>
      </c>
      <c r="H7891" s="186">
        <v>890501073</v>
      </c>
      <c r="I7891" s="187" t="str">
        <f>+VLOOKUP(FACTURACION[[#This Row],[NIT]],TABLACLIENTE,2,FALSE)</f>
        <v>COMERCIAL INDUSTRIAL NACIONAL S.A. CINSA</v>
      </c>
      <c r="J7891" s="188" t="s">
        <v>432</v>
      </c>
      <c r="K7891" s="187" t="str">
        <f>+VLOOKUP(FACTURACION[[#This Row],[REFERENCIA]],CODINV,2,FALSE)</f>
        <v>VALVULA DE CHEQUE 2" TIPO COPA</v>
      </c>
      <c r="L7891" s="187" t="str">
        <f>IF(VLOOKUP(FACTURACION[[#This Row],[REFERENCIA]],CODINV,3,FALSE)=0,"",VLOOKUP(FACTURACION[[#This Row],[REFERENCIA]],CODINV,3,FALSE))</f>
        <v>A3186</v>
      </c>
      <c r="M7891" s="187" t="str">
        <f>+VLOOKUP(FACTURACION[[#This Row],[REFERENCIA]],CODINV,4,FALSE)</f>
        <v>VÁLVULAS Y MULTIVÁLVULAS</v>
      </c>
      <c r="N7891" s="187" t="str">
        <f>+VLOOKUP(FACTURACION[[#This Row],[REFERENCIA]],CODINV,5,FALSE)</f>
        <v>REGO</v>
      </c>
      <c r="O7891" s="191">
        <v>3</v>
      </c>
      <c r="P7891" s="189">
        <v>411006.24</v>
      </c>
      <c r="Q7891" s="190">
        <f>+FACTURACION[[#This Row],[CANTIDAD]]*FACTURACION[[#This Row],[VR UNITARIO]]/1000</f>
        <v>1233.01872</v>
      </c>
      <c r="R7891" s="187" t="str">
        <f>+VLOOKUP(FACTURACION[[#This Row],[NIT]],TABLACLIENTE,5,FALSE)</f>
        <v>CUCUTA</v>
      </c>
    </row>
    <row r="7892" spans="3:18">
      <c r="C7892" s="29">
        <v>2021</v>
      </c>
      <c r="D7892" s="184" t="s">
        <v>705</v>
      </c>
      <c r="E7892" s="184">
        <f>MONTH(FACTURACION[[#This Row],[MES]]&amp;1)</f>
        <v>12</v>
      </c>
      <c r="F7892" s="223">
        <f>DATE(FACTURACION[[#This Row],[AÑO]],FACTURACION[[#This Row],[Mes numero]],1)</f>
        <v>44531</v>
      </c>
      <c r="G7892" s="185" t="s">
        <v>6259</v>
      </c>
      <c r="H7892" s="186">
        <v>890501073</v>
      </c>
      <c r="I7892" s="187" t="str">
        <f>+VLOOKUP(FACTURACION[[#This Row],[NIT]],TABLACLIENTE,2,FALSE)</f>
        <v>COMERCIAL INDUSTRIAL NACIONAL S.A. CINSA</v>
      </c>
      <c r="J7892" s="188" t="s">
        <v>92</v>
      </c>
      <c r="K7892" s="187" t="str">
        <f>+VLOOKUP(FACTURACION[[#This Row],[REFERENCIA]],CODINV,2,FALSE)</f>
        <v>VALVULA DE EXCESO DE FLUJO 2"</v>
      </c>
      <c r="L7892" s="187" t="str">
        <f>IF(VLOOKUP(FACTURACION[[#This Row],[REFERENCIA]],CODINV,3,FALSE)=0,"",VLOOKUP(FACTURACION[[#This Row],[REFERENCIA]],CODINV,3,FALSE))</f>
        <v>A3292C</v>
      </c>
      <c r="M7892" s="187" t="str">
        <f>+VLOOKUP(FACTURACION[[#This Row],[REFERENCIA]],CODINV,4,FALSE)</f>
        <v>VÁLVULAS Y MULTIVÁLVULAS</v>
      </c>
      <c r="N7892" s="187" t="str">
        <f>+VLOOKUP(FACTURACION[[#This Row],[REFERENCIA]],CODINV,5,FALSE)</f>
        <v>REGO</v>
      </c>
      <c r="O7892" s="191">
        <v>13</v>
      </c>
      <c r="P7892" s="189">
        <v>333305.84999999998</v>
      </c>
      <c r="Q7892" s="190">
        <f>+FACTURACION[[#This Row],[CANTIDAD]]*FACTURACION[[#This Row],[VR UNITARIO]]/1000</f>
        <v>4332.9760500000002</v>
      </c>
      <c r="R7892" s="187" t="str">
        <f>+VLOOKUP(FACTURACION[[#This Row],[NIT]],TABLACLIENTE,5,FALSE)</f>
        <v>CUCUTA</v>
      </c>
    </row>
    <row r="7893" spans="3:18">
      <c r="C7893" s="29">
        <v>2021</v>
      </c>
      <c r="D7893" s="184" t="s">
        <v>705</v>
      </c>
      <c r="E7893" s="184">
        <f>MONTH(FACTURACION[[#This Row],[MES]]&amp;1)</f>
        <v>12</v>
      </c>
      <c r="F7893" s="223">
        <f>DATE(FACTURACION[[#This Row],[AÑO]],FACTURACION[[#This Row],[Mes numero]],1)</f>
        <v>44531</v>
      </c>
      <c r="G7893" s="185" t="s">
        <v>6259</v>
      </c>
      <c r="H7893" s="186">
        <v>890501073</v>
      </c>
      <c r="I7893" s="187" t="str">
        <f>+VLOOKUP(FACTURACION[[#This Row],[NIT]],TABLACLIENTE,2,FALSE)</f>
        <v>COMERCIAL INDUSTRIAL NACIONAL S.A. CINSA</v>
      </c>
      <c r="J7893" s="188" t="s">
        <v>51</v>
      </c>
      <c r="K7893" s="187" t="str">
        <f>+VLOOKUP(FACTURACION[[#This Row],[REFERENCIA]],CODINV,2,FALSE)</f>
        <v>DIP TUBE 60"</v>
      </c>
      <c r="L7893" s="187" t="str">
        <f>IF(VLOOKUP(FACTURACION[[#This Row],[REFERENCIA]],CODINV,3,FALSE)=0,"",VLOOKUP(FACTURACION[[#This Row],[REFERENCIA]],CODINV,3,FALSE))</f>
        <v>A9091M60</v>
      </c>
      <c r="M7893" s="187" t="str">
        <f>+VLOOKUP(FACTURACION[[#This Row],[REFERENCIA]],CODINV,4,FALSE)</f>
        <v>REPUESTOS Y ACCESORIOS</v>
      </c>
      <c r="N7893" s="187" t="str">
        <f>+VLOOKUP(FACTURACION[[#This Row],[REFERENCIA]],CODINV,5,FALSE)</f>
        <v>REGO</v>
      </c>
      <c r="O7893" s="191">
        <v>4</v>
      </c>
      <c r="P7893" s="189">
        <v>243255.92</v>
      </c>
      <c r="Q7893" s="190">
        <f>+FACTURACION[[#This Row],[CANTIDAD]]*FACTURACION[[#This Row],[VR UNITARIO]]/1000</f>
        <v>973.02368000000001</v>
      </c>
      <c r="R7893" s="187" t="str">
        <f>+VLOOKUP(FACTURACION[[#This Row],[NIT]],TABLACLIENTE,5,FALSE)</f>
        <v>CUCUTA</v>
      </c>
    </row>
    <row r="7894" spans="3:18">
      <c r="C7894" s="29">
        <v>2021</v>
      </c>
      <c r="D7894" s="184" t="s">
        <v>705</v>
      </c>
      <c r="E7894" s="184">
        <f>MONTH(FACTURACION[[#This Row],[MES]]&amp;1)</f>
        <v>12</v>
      </c>
      <c r="F7894" s="223">
        <f>DATE(FACTURACION[[#This Row],[AÑO]],FACTURACION[[#This Row],[Mes numero]],1)</f>
        <v>44531</v>
      </c>
      <c r="G7894" s="185" t="s">
        <v>6259</v>
      </c>
      <c r="H7894" s="186">
        <v>890501073</v>
      </c>
      <c r="I7894" s="187" t="str">
        <f>+VLOOKUP(FACTURACION[[#This Row],[NIT]],TABLACLIENTE,2,FALSE)</f>
        <v>COMERCIAL INDUSTRIAL NACIONAL S.A. CINSA</v>
      </c>
      <c r="J7894" s="188" t="s">
        <v>69</v>
      </c>
      <c r="K7894" s="187" t="str">
        <f>+VLOOKUP(FACTURACION[[#This Row],[REFERENCIA]],CODINV,2,FALSE)</f>
        <v>DIP TUBE 48"</v>
      </c>
      <c r="L7894" s="187" t="str">
        <f>IF(VLOOKUP(FACTURACION[[#This Row],[REFERENCIA]],CODINV,3,FALSE)=0,"",VLOOKUP(FACTURACION[[#This Row],[REFERENCIA]],CODINV,3,FALSE))</f>
        <v/>
      </c>
      <c r="M7894" s="187" t="str">
        <f>+VLOOKUP(FACTURACION[[#This Row],[REFERENCIA]],CODINV,4,FALSE)</f>
        <v>REPUESTOS Y ACCESORIOS</v>
      </c>
      <c r="N7894" s="187" t="str">
        <f>+VLOOKUP(FACTURACION[[#This Row],[REFERENCIA]],CODINV,5,FALSE)</f>
        <v>REGO</v>
      </c>
      <c r="O7894" s="191">
        <v>1</v>
      </c>
      <c r="P7894" s="189">
        <v>250050.26</v>
      </c>
      <c r="Q7894" s="190">
        <f>+FACTURACION[[#This Row],[CANTIDAD]]*FACTURACION[[#This Row],[VR UNITARIO]]/1000</f>
        <v>250.05026000000001</v>
      </c>
      <c r="R7894" s="187" t="str">
        <f>+VLOOKUP(FACTURACION[[#This Row],[NIT]],TABLACLIENTE,5,FALSE)</f>
        <v>CUCUTA</v>
      </c>
    </row>
    <row r="7895" spans="3:18">
      <c r="C7895" s="29">
        <v>2021</v>
      </c>
      <c r="D7895" s="184" t="s">
        <v>705</v>
      </c>
      <c r="E7895" s="184">
        <f>MONTH(FACTURACION[[#This Row],[MES]]&amp;1)</f>
        <v>12</v>
      </c>
      <c r="F7895" s="223">
        <f>DATE(FACTURACION[[#This Row],[AÑO]],FACTURACION[[#This Row],[Mes numero]],1)</f>
        <v>44531</v>
      </c>
      <c r="G7895" s="185" t="s">
        <v>6259</v>
      </c>
      <c r="H7895" s="186">
        <v>890501073</v>
      </c>
      <c r="I7895" s="187" t="str">
        <f>+VLOOKUP(FACTURACION[[#This Row],[NIT]],TABLACLIENTE,2,FALSE)</f>
        <v>COMERCIAL INDUSTRIAL NACIONAL S.A. CINSA</v>
      </c>
      <c r="J7895" s="188" t="s">
        <v>74</v>
      </c>
      <c r="K7895" s="187" t="str">
        <f>+VLOOKUP(FACTURACION[[#This Row],[REFERENCIA]],CODINV,2,FALSE)</f>
        <v>VALVULA DE GLOBLO DE 1 1/4" NPT</v>
      </c>
      <c r="L7895" s="187" t="str">
        <f>IF(VLOOKUP(FACTURACION[[#This Row],[REFERENCIA]],CODINV,3,FALSE)=0,"",VLOOKUP(FACTURACION[[#This Row],[REFERENCIA]],CODINV,3,FALSE))</f>
        <v>A7509BP</v>
      </c>
      <c r="M7895" s="187" t="str">
        <f>+VLOOKUP(FACTURACION[[#This Row],[REFERENCIA]],CODINV,4,FALSE)</f>
        <v>VÁLVULAS Y MULTIVÁLVULAS</v>
      </c>
      <c r="N7895" s="187" t="str">
        <f>+VLOOKUP(FACTURACION[[#This Row],[REFERENCIA]],CODINV,5,FALSE)</f>
        <v>REGO</v>
      </c>
      <c r="O7895" s="191">
        <v>3</v>
      </c>
      <c r="P7895" s="189">
        <v>650338.63</v>
      </c>
      <c r="Q7895" s="190">
        <f>+FACTURACION[[#This Row],[CANTIDAD]]*FACTURACION[[#This Row],[VR UNITARIO]]/1000</f>
        <v>1951.0158900000001</v>
      </c>
      <c r="R7895" s="187" t="str">
        <f>+VLOOKUP(FACTURACION[[#This Row],[NIT]],TABLACLIENTE,5,FALSE)</f>
        <v>CUCUTA</v>
      </c>
    </row>
    <row r="7896" spans="3:18">
      <c r="C7896" s="29">
        <v>2021</v>
      </c>
      <c r="D7896" s="184" t="s">
        <v>705</v>
      </c>
      <c r="E7896" s="184">
        <f>MONTH(FACTURACION[[#This Row],[MES]]&amp;1)</f>
        <v>12</v>
      </c>
      <c r="F7896" s="223">
        <f>DATE(FACTURACION[[#This Row],[AÑO]],FACTURACION[[#This Row],[Mes numero]],1)</f>
        <v>44531</v>
      </c>
      <c r="G7896" s="185" t="s">
        <v>6260</v>
      </c>
      <c r="H7896" s="186">
        <v>890105526</v>
      </c>
      <c r="I7896" s="187" t="str">
        <f>+VLOOKUP(FACTURACION[[#This Row],[NIT]],TABLACLIENTE,2,FALSE)</f>
        <v>PROMIGAS S.A. E.S.P.</v>
      </c>
      <c r="J7896" s="188" t="s">
        <v>520</v>
      </c>
      <c r="K7896" s="187" t="str">
        <f>+VLOOKUP(FACTURACION[[#This Row],[REFERENCIA]],CODINV,2,FALSE)</f>
        <v>SEAL SECURITY</v>
      </c>
      <c r="L7896" s="187" t="str">
        <f>IF(VLOOKUP(FACTURACION[[#This Row],[REFERENCIA]],CODINV,3,FALSE)=0,"",VLOOKUP(FACTURACION[[#This Row],[REFERENCIA]],CODINV,3,FALSE))</f>
        <v>52548P010</v>
      </c>
      <c r="M7896" s="187" t="str">
        <f>+VLOOKUP(FACTURACION[[#This Row],[REFERENCIA]],CODINV,4,FALSE)</f>
        <v>REPUESTOS Y ACCESORIOS</v>
      </c>
      <c r="N7896" s="187" t="str">
        <f>+VLOOKUP(FACTURACION[[#This Row],[REFERENCIA]],CODINV,5,FALSE)</f>
        <v>HONEYWELL</v>
      </c>
      <c r="O7896" s="191">
        <v>0</v>
      </c>
      <c r="P7896" s="189">
        <v>40090.660000000003</v>
      </c>
      <c r="Q7896" s="190">
        <f>+FACTURACION[[#This Row],[CANTIDAD]]*FACTURACION[[#This Row],[VR UNITARIO]]/1000</f>
        <v>0</v>
      </c>
      <c r="R7896" s="187" t="str">
        <f>+VLOOKUP(FACTURACION[[#This Row],[NIT]],TABLACLIENTE,5,FALSE)</f>
        <v>BARRANQUILLA</v>
      </c>
    </row>
    <row r="7897" spans="3:18">
      <c r="C7897" s="29">
        <v>2021</v>
      </c>
      <c r="D7897" s="184" t="s">
        <v>705</v>
      </c>
      <c r="E7897" s="184">
        <f>MONTH(FACTURACION[[#This Row],[MES]]&amp;1)</f>
        <v>12</v>
      </c>
      <c r="F7897" s="223">
        <f>DATE(FACTURACION[[#This Row],[AÑO]],FACTURACION[[#This Row],[Mes numero]],1)</f>
        <v>44531</v>
      </c>
      <c r="G7897" s="185" t="s">
        <v>6261</v>
      </c>
      <c r="H7897" s="186">
        <v>890500726</v>
      </c>
      <c r="I7897" s="187" t="str">
        <f>+VLOOKUP(FACTURACION[[#This Row],[NIT]],TABLACLIENTE,2,FALSE)</f>
        <v>NORTESANTANDEREANA DE GAS S.A. E.S.P (NORGAS S.A. E.S.P.)</v>
      </c>
      <c r="J7897" s="188" t="s">
        <v>45</v>
      </c>
      <c r="K7897" s="187" t="str">
        <f>+VLOOKUP(FACTURACION[[#This Row],[REFERENCIA]],CODINV,2,FALSE)</f>
        <v>REGULADOR  PRIMERA ETAPA</v>
      </c>
      <c r="L7897" s="187" t="str">
        <f>IF(VLOOKUP(FACTURACION[[#This Row],[REFERENCIA]],CODINV,3,FALSE)=0,"",VLOOKUP(FACTURACION[[#This Row],[REFERENCIA]],CODINV,3,FALSE))</f>
        <v>1584VN</v>
      </c>
      <c r="M7897" s="187" t="str">
        <f>+VLOOKUP(FACTURACION[[#This Row],[REFERENCIA]],CODINV,4,FALSE)</f>
        <v>REGULADORES</v>
      </c>
      <c r="N7897" s="187" t="str">
        <f>+VLOOKUP(FACTURACION[[#This Row],[REFERENCIA]],CODINV,5,FALSE)</f>
        <v>REGO</v>
      </c>
      <c r="O7897" s="191">
        <v>6</v>
      </c>
      <c r="P7897" s="189">
        <v>321484</v>
      </c>
      <c r="Q7897" s="190">
        <f>+FACTURACION[[#This Row],[CANTIDAD]]*FACTURACION[[#This Row],[VR UNITARIO]]/1000</f>
        <v>1928.904</v>
      </c>
      <c r="R7897" s="187" t="str">
        <f>+VLOOKUP(FACTURACION[[#This Row],[NIT]],TABLACLIENTE,5,FALSE)</f>
        <v>BUCARAMANGA</v>
      </c>
    </row>
    <row r="7898" spans="3:18">
      <c r="C7898" s="29">
        <v>2021</v>
      </c>
      <c r="D7898" s="184" t="s">
        <v>705</v>
      </c>
      <c r="E7898" s="184">
        <f>MONTH(FACTURACION[[#This Row],[MES]]&amp;1)</f>
        <v>12</v>
      </c>
      <c r="F7898" s="223">
        <f>DATE(FACTURACION[[#This Row],[AÑO]],FACTURACION[[#This Row],[Mes numero]],1)</f>
        <v>44531</v>
      </c>
      <c r="G7898" s="185" t="s">
        <v>6262</v>
      </c>
      <c r="H7898" s="186">
        <v>890500726</v>
      </c>
      <c r="I7898" s="187" t="str">
        <f>+VLOOKUP(FACTURACION[[#This Row],[NIT]],TABLACLIENTE,2,FALSE)</f>
        <v>NORTESANTANDEREANA DE GAS S.A. E.S.P (NORGAS S.A. E.S.P.)</v>
      </c>
      <c r="J7898" s="188" t="s">
        <v>448</v>
      </c>
      <c r="K7898" s="187" t="str">
        <f>+VLOOKUP(FACTURACION[[#This Row],[REFERENCIA]],CODINV,2,FALSE)</f>
        <v>VALVULA DE GLOBO 1"</v>
      </c>
      <c r="L7898" s="187" t="str">
        <f>IF(VLOOKUP(FACTURACION[[#This Row],[REFERENCIA]],CODINV,3,FALSE)=0,"",VLOOKUP(FACTURACION[[#This Row],[REFERENCIA]],CODINV,3,FALSE))</f>
        <v>A7507AP</v>
      </c>
      <c r="M7898" s="187" t="str">
        <f>+VLOOKUP(FACTURACION[[#This Row],[REFERENCIA]],CODINV,4,FALSE)</f>
        <v>VÁLVULAS Y MULTIVÁLVULAS</v>
      </c>
      <c r="N7898" s="187" t="str">
        <f>+VLOOKUP(FACTURACION[[#This Row],[REFERENCIA]],CODINV,5,FALSE)</f>
        <v>REGO</v>
      </c>
      <c r="O7898" s="191">
        <v>4</v>
      </c>
      <c r="P7898" s="189">
        <v>356605</v>
      </c>
      <c r="Q7898" s="190">
        <f>+FACTURACION[[#This Row],[CANTIDAD]]*FACTURACION[[#This Row],[VR UNITARIO]]/1000</f>
        <v>1426.42</v>
      </c>
      <c r="R7898" s="187" t="str">
        <f>+VLOOKUP(FACTURACION[[#This Row],[NIT]],TABLACLIENTE,5,FALSE)</f>
        <v>BUCARAMANGA</v>
      </c>
    </row>
    <row r="7899" spans="3:18">
      <c r="C7899" s="29">
        <v>2021</v>
      </c>
      <c r="D7899" s="184" t="s">
        <v>705</v>
      </c>
      <c r="E7899" s="184">
        <f>MONTH(FACTURACION[[#This Row],[MES]]&amp;1)</f>
        <v>12</v>
      </c>
      <c r="F7899" s="223">
        <f>DATE(FACTURACION[[#This Row],[AÑO]],FACTURACION[[#This Row],[Mes numero]],1)</f>
        <v>44531</v>
      </c>
      <c r="G7899" s="185" t="s">
        <v>6263</v>
      </c>
      <c r="H7899" s="186">
        <v>890500726</v>
      </c>
      <c r="I7899" s="187" t="str">
        <f>+VLOOKUP(FACTURACION[[#This Row],[NIT]],TABLACLIENTE,2,FALSE)</f>
        <v>NORTESANTANDEREANA DE GAS S.A. E.S.P (NORGAS S.A. E.S.P.)</v>
      </c>
      <c r="J7899" s="188" t="s">
        <v>446</v>
      </c>
      <c r="K7899" s="187" t="str">
        <f>+VLOOKUP(FACTURACION[[#This Row],[REFERENCIA]],CODINV,2,FALSE)</f>
        <v>VALVULA GLOBO DE 1/2"</v>
      </c>
      <c r="L7899" s="187" t="str">
        <f>IF(VLOOKUP(FACTURACION[[#This Row],[REFERENCIA]],CODINV,3,FALSE)=0,"",VLOOKUP(FACTURACION[[#This Row],[REFERENCIA]],CODINV,3,FALSE))</f>
        <v>7704P</v>
      </c>
      <c r="M7899" s="187" t="str">
        <f>+VLOOKUP(FACTURACION[[#This Row],[REFERENCIA]],CODINV,4,FALSE)</f>
        <v>VÁLVULAS Y MULTIVÁLVULAS</v>
      </c>
      <c r="N7899" s="187" t="str">
        <f>+VLOOKUP(FACTURACION[[#This Row],[REFERENCIA]],CODINV,5,FALSE)</f>
        <v>REGO</v>
      </c>
      <c r="O7899" s="191">
        <v>3</v>
      </c>
      <c r="P7899" s="189">
        <v>310273.64999999997</v>
      </c>
      <c r="Q7899" s="190">
        <f>+FACTURACION[[#This Row],[CANTIDAD]]*FACTURACION[[#This Row],[VR UNITARIO]]/1000</f>
        <v>930.82094999999993</v>
      </c>
      <c r="R7899" s="187" t="str">
        <f>+VLOOKUP(FACTURACION[[#This Row],[NIT]],TABLACLIENTE,5,FALSE)</f>
        <v>BUCARAMANGA</v>
      </c>
    </row>
    <row r="7900" spans="3:18">
      <c r="C7900" s="29">
        <v>2021</v>
      </c>
      <c r="D7900" s="184" t="s">
        <v>705</v>
      </c>
      <c r="E7900" s="184">
        <f>MONTH(FACTURACION[[#This Row],[MES]]&amp;1)</f>
        <v>12</v>
      </c>
      <c r="F7900" s="223">
        <f>DATE(FACTURACION[[#This Row],[AÑO]],FACTURACION[[#This Row],[Mes numero]],1)</f>
        <v>44531</v>
      </c>
      <c r="G7900" s="185" t="s">
        <v>6264</v>
      </c>
      <c r="H7900" s="186">
        <v>890500726</v>
      </c>
      <c r="I7900" s="187" t="str">
        <f>+VLOOKUP(FACTURACION[[#This Row],[NIT]],TABLACLIENTE,2,FALSE)</f>
        <v>NORTESANTANDEREANA DE GAS S.A. E.S.P (NORGAS S.A. E.S.P.)</v>
      </c>
      <c r="J7900" s="188" t="s">
        <v>169</v>
      </c>
      <c r="K7900" s="187" t="str">
        <f>+VLOOKUP(FACTURACION[[#This Row],[REFERENCIA]],CODINV,2,FALSE)</f>
        <v>VALVULA DE ALIVIO HIDROSTATICA 1/4"</v>
      </c>
      <c r="L7900" s="187" t="str">
        <f>IF(VLOOKUP(FACTURACION[[#This Row],[REFERENCIA]],CODINV,3,FALSE)=0,"",VLOOKUP(FACTURACION[[#This Row],[REFERENCIA]],CODINV,3,FALSE))</f>
        <v>3127U</v>
      </c>
      <c r="M7900" s="187" t="str">
        <f>+VLOOKUP(FACTURACION[[#This Row],[REFERENCIA]],CODINV,4,FALSE)</f>
        <v>VÁLVULAS Y MULTIVÁLVULAS</v>
      </c>
      <c r="N7900" s="187" t="str">
        <f>+VLOOKUP(FACTURACION[[#This Row],[REFERENCIA]],CODINV,5,FALSE)</f>
        <v>REGO</v>
      </c>
      <c r="O7900" s="191">
        <v>10</v>
      </c>
      <c r="P7900" s="189">
        <v>57523.08</v>
      </c>
      <c r="Q7900" s="190">
        <f>+FACTURACION[[#This Row],[CANTIDAD]]*FACTURACION[[#This Row],[VR UNITARIO]]/1000</f>
        <v>575.23080000000004</v>
      </c>
      <c r="R7900" s="187" t="str">
        <f>+VLOOKUP(FACTURACION[[#This Row],[NIT]],TABLACLIENTE,5,FALSE)</f>
        <v>BUCARAMANGA</v>
      </c>
    </row>
    <row r="7901" spans="3:18">
      <c r="C7901" s="29">
        <v>2021</v>
      </c>
      <c r="D7901" s="184" t="s">
        <v>705</v>
      </c>
      <c r="E7901" s="184">
        <f>MONTH(FACTURACION[[#This Row],[MES]]&amp;1)</f>
        <v>12</v>
      </c>
      <c r="F7901" s="223">
        <f>DATE(FACTURACION[[#This Row],[AÑO]],FACTURACION[[#This Row],[Mes numero]],1)</f>
        <v>44531</v>
      </c>
      <c r="G7901" s="185" t="s">
        <v>6265</v>
      </c>
      <c r="H7901" s="186">
        <v>890500726</v>
      </c>
      <c r="I7901" s="187" t="str">
        <f>+VLOOKUP(FACTURACION[[#This Row],[NIT]],TABLACLIENTE,2,FALSE)</f>
        <v>NORTESANTANDEREANA DE GAS S.A. E.S.P (NORGAS S.A. E.S.P.)</v>
      </c>
      <c r="J7901" s="188" t="s">
        <v>93</v>
      </c>
      <c r="K7901" s="187" t="str">
        <f>+VLOOKUP(FACTURACION[[#This Row],[REFERENCIA]],CODINV,2,FALSE)</f>
        <v>VALVULA DE GLOBO 2"</v>
      </c>
      <c r="L7901" s="187" t="str">
        <f>IF(VLOOKUP(FACTURACION[[#This Row],[REFERENCIA]],CODINV,3,FALSE)=0,"",VLOOKUP(FACTURACION[[#This Row],[REFERENCIA]],CODINV,3,FALSE))</f>
        <v>A7513AP</v>
      </c>
      <c r="M7901" s="187" t="str">
        <f>+VLOOKUP(FACTURACION[[#This Row],[REFERENCIA]],CODINV,4,FALSE)</f>
        <v>VÁLVULAS Y MULTIVÁLVULAS</v>
      </c>
      <c r="N7901" s="187" t="str">
        <f>+VLOOKUP(FACTURACION[[#This Row],[REFERENCIA]],CODINV,5,FALSE)</f>
        <v>REGO</v>
      </c>
      <c r="O7901" s="191">
        <v>3</v>
      </c>
      <c r="P7901" s="189">
        <v>750000</v>
      </c>
      <c r="Q7901" s="190">
        <f>+FACTURACION[[#This Row],[CANTIDAD]]*FACTURACION[[#This Row],[VR UNITARIO]]/1000</f>
        <v>2250</v>
      </c>
      <c r="R7901" s="187" t="str">
        <f>+VLOOKUP(FACTURACION[[#This Row],[NIT]],TABLACLIENTE,5,FALSE)</f>
        <v>BUCARAMANGA</v>
      </c>
    </row>
    <row r="7902" spans="3:18">
      <c r="C7902" s="29">
        <v>2021</v>
      </c>
      <c r="D7902" s="184" t="s">
        <v>705</v>
      </c>
      <c r="E7902" s="184">
        <f>MONTH(FACTURACION[[#This Row],[MES]]&amp;1)</f>
        <v>12</v>
      </c>
      <c r="F7902" s="223">
        <f>DATE(FACTURACION[[#This Row],[AÑO]],FACTURACION[[#This Row],[Mes numero]],1)</f>
        <v>44531</v>
      </c>
      <c r="G7902" s="185" t="s">
        <v>6266</v>
      </c>
      <c r="H7902" s="186">
        <v>890500726</v>
      </c>
      <c r="I7902" s="187" t="str">
        <f>+VLOOKUP(FACTURACION[[#This Row],[NIT]],TABLACLIENTE,2,FALSE)</f>
        <v>NORTESANTANDEREANA DE GAS S.A. E.S.P (NORGAS S.A. E.S.P.)</v>
      </c>
      <c r="J7902" s="188" t="s">
        <v>45</v>
      </c>
      <c r="K7902" s="187" t="str">
        <f>+VLOOKUP(FACTURACION[[#This Row],[REFERENCIA]],CODINV,2,FALSE)</f>
        <v>REGULADOR  PRIMERA ETAPA</v>
      </c>
      <c r="L7902" s="187" t="str">
        <f>IF(VLOOKUP(FACTURACION[[#This Row],[REFERENCIA]],CODINV,3,FALSE)=0,"",VLOOKUP(FACTURACION[[#This Row],[REFERENCIA]],CODINV,3,FALSE))</f>
        <v>1584VN</v>
      </c>
      <c r="M7902" s="187" t="str">
        <f>+VLOOKUP(FACTURACION[[#This Row],[REFERENCIA]],CODINV,4,FALSE)</f>
        <v>REGULADORES</v>
      </c>
      <c r="N7902" s="187" t="str">
        <f>+VLOOKUP(FACTURACION[[#This Row],[REFERENCIA]],CODINV,5,FALSE)</f>
        <v>REGO</v>
      </c>
      <c r="O7902" s="191">
        <v>0</v>
      </c>
      <c r="P7902" s="189">
        <v>558859</v>
      </c>
      <c r="Q7902" s="190">
        <f>+FACTURACION[[#This Row],[CANTIDAD]]*FACTURACION[[#This Row],[VR UNITARIO]]/1000</f>
        <v>0</v>
      </c>
      <c r="R7902" s="187" t="str">
        <f>+VLOOKUP(FACTURACION[[#This Row],[NIT]],TABLACLIENTE,5,FALSE)</f>
        <v>BUCARAMANGA</v>
      </c>
    </row>
    <row r="7903" spans="3:18">
      <c r="C7903" s="29">
        <v>2021</v>
      </c>
      <c r="D7903" s="184" t="s">
        <v>705</v>
      </c>
      <c r="E7903" s="184">
        <f>MONTH(FACTURACION[[#This Row],[MES]]&amp;1)</f>
        <v>12</v>
      </c>
      <c r="F7903" s="223">
        <f>DATE(FACTURACION[[#This Row],[AÑO]],FACTURACION[[#This Row],[Mes numero]],1)</f>
        <v>44531</v>
      </c>
      <c r="G7903" s="185" t="s">
        <v>6267</v>
      </c>
      <c r="H7903" s="186">
        <v>890500726</v>
      </c>
      <c r="I7903" s="187" t="str">
        <f>+VLOOKUP(FACTURACION[[#This Row],[NIT]],TABLACLIENTE,2,FALSE)</f>
        <v>NORTESANTANDEREANA DE GAS S.A. E.S.P (NORGAS S.A. E.S.P.)</v>
      </c>
      <c r="J7903" s="188" t="s">
        <v>469</v>
      </c>
      <c r="K7903" s="187" t="str">
        <f>+VLOOKUP(FACTURACION[[#This Row],[REFERENCIA]],CODINV,2,FALSE)</f>
        <v>VALVULA DE ALIVIO EXTERNA 1 1/4"</v>
      </c>
      <c r="L7903" s="187" t="str">
        <f>IF(VLOOKUP(FACTURACION[[#This Row],[REFERENCIA]],CODINV,3,FALSE)=0,"",VLOOKUP(FACTURACION[[#This Row],[REFERENCIA]],CODINV,3,FALSE))</f>
        <v>3132G</v>
      </c>
      <c r="M7903" s="187" t="str">
        <f>+VLOOKUP(FACTURACION[[#This Row],[REFERENCIA]],CODINV,4,FALSE)</f>
        <v>VÁLVULAS Y MULTIVÁLVULAS</v>
      </c>
      <c r="N7903" s="187" t="str">
        <f>+VLOOKUP(FACTURACION[[#This Row],[REFERENCIA]],CODINV,5,FALSE)</f>
        <v>REGO</v>
      </c>
      <c r="O7903" s="191">
        <v>1</v>
      </c>
      <c r="P7903" s="189">
        <v>520000</v>
      </c>
      <c r="Q7903" s="190">
        <f>+FACTURACION[[#This Row],[CANTIDAD]]*FACTURACION[[#This Row],[VR UNITARIO]]/1000</f>
        <v>520</v>
      </c>
      <c r="R7903" s="187" t="str">
        <f>+VLOOKUP(FACTURACION[[#This Row],[NIT]],TABLACLIENTE,5,FALSE)</f>
        <v>BUCARAMANGA</v>
      </c>
    </row>
    <row r="7904" spans="3:18">
      <c r="C7904" s="29">
        <v>2021</v>
      </c>
      <c r="D7904" s="184" t="s">
        <v>705</v>
      </c>
      <c r="E7904" s="184">
        <f>MONTH(FACTURACION[[#This Row],[MES]]&amp;1)</f>
        <v>12</v>
      </c>
      <c r="F7904" s="223">
        <f>DATE(FACTURACION[[#This Row],[AÑO]],FACTURACION[[#This Row],[Mes numero]],1)</f>
        <v>44531</v>
      </c>
      <c r="G7904" s="185" t="s">
        <v>6268</v>
      </c>
      <c r="H7904" s="186">
        <v>890105526</v>
      </c>
      <c r="I7904" s="187" t="str">
        <f>+VLOOKUP(FACTURACION[[#This Row],[NIT]],TABLACLIENTE,2,FALSE)</f>
        <v>PROMIGAS S.A. E.S.P.</v>
      </c>
      <c r="J7904" s="188" t="s">
        <v>885</v>
      </c>
      <c r="K7904" s="187" t="str">
        <f>+VLOOKUP(FACTURACION[[#This Row],[REFERENCIA]],CODINV,2,FALSE)</f>
        <v>BLOCK MANIFOLD COMPOSITE</v>
      </c>
      <c r="L7904" s="187" t="str">
        <f>IF(VLOOKUP(FACTURACION[[#This Row],[REFERENCIA]],CODINV,3,FALSE)=0,"",VLOOKUP(FACTURACION[[#This Row],[REFERENCIA]],CODINV,3,FALSE))</f>
        <v>73957W001</v>
      </c>
      <c r="M7904" s="187" t="str">
        <f>+VLOOKUP(FACTURACION[[#This Row],[REFERENCIA]],CODINV,4,FALSE)</f>
        <v>REPUESTOS Y ACCESORIOS</v>
      </c>
      <c r="N7904" s="187" t="str">
        <f>+VLOOKUP(FACTURACION[[#This Row],[REFERENCIA]],CODINV,5,FALSE)</f>
        <v>HONEYWELL</v>
      </c>
      <c r="O7904" s="191">
        <v>0</v>
      </c>
      <c r="P7904" s="189">
        <v>2530664.64</v>
      </c>
      <c r="Q7904" s="190">
        <f>+FACTURACION[[#This Row],[CANTIDAD]]*FACTURACION[[#This Row],[VR UNITARIO]]/1000</f>
        <v>0</v>
      </c>
      <c r="R7904" s="187" t="str">
        <f>+VLOOKUP(FACTURACION[[#This Row],[NIT]],TABLACLIENTE,5,FALSE)</f>
        <v>BARRANQUILLA</v>
      </c>
    </row>
    <row r="7905" spans="3:18">
      <c r="C7905" s="29">
        <v>2021</v>
      </c>
      <c r="D7905" s="184" t="s">
        <v>705</v>
      </c>
      <c r="E7905" s="184">
        <f>MONTH(FACTURACION[[#This Row],[MES]]&amp;1)</f>
        <v>12</v>
      </c>
      <c r="F7905" s="223">
        <f>DATE(FACTURACION[[#This Row],[AÑO]],FACTURACION[[#This Row],[Mes numero]],1)</f>
        <v>44531</v>
      </c>
      <c r="G7905" s="185" t="s">
        <v>6269</v>
      </c>
      <c r="H7905" s="186">
        <v>900520280</v>
      </c>
      <c r="I7905" s="187" t="str">
        <f>+VLOOKUP(FACTURACION[[#This Row],[NIT]],TABLACLIENTE,2,FALSE)</f>
        <v>ENERGY SOLUTION SERVICES SAS</v>
      </c>
      <c r="J7905" s="188" t="s">
        <v>45</v>
      </c>
      <c r="K7905" s="187" t="str">
        <f>+VLOOKUP(FACTURACION[[#This Row],[REFERENCIA]],CODINV,2,FALSE)</f>
        <v>REGULADOR  PRIMERA ETAPA</v>
      </c>
      <c r="L7905" s="187" t="str">
        <f>IF(VLOOKUP(FACTURACION[[#This Row],[REFERENCIA]],CODINV,3,FALSE)=0,"",VLOOKUP(FACTURACION[[#This Row],[REFERENCIA]],CODINV,3,FALSE))</f>
        <v>1584VN</v>
      </c>
      <c r="M7905" s="187" t="str">
        <f>+VLOOKUP(FACTURACION[[#This Row],[REFERENCIA]],CODINV,4,FALSE)</f>
        <v>REGULADORES</v>
      </c>
      <c r="N7905" s="187" t="str">
        <f>+VLOOKUP(FACTURACION[[#This Row],[REFERENCIA]],CODINV,5,FALSE)</f>
        <v>REGO</v>
      </c>
      <c r="O7905" s="191">
        <v>12</v>
      </c>
      <c r="P7905" s="189">
        <v>370000</v>
      </c>
      <c r="Q7905" s="190">
        <f>+FACTURACION[[#This Row],[CANTIDAD]]*FACTURACION[[#This Row],[VR UNITARIO]]/1000</f>
        <v>4440</v>
      </c>
      <c r="R7905" s="187" t="str">
        <f>+VLOOKUP(FACTURACION[[#This Row],[NIT]],TABLACLIENTE,5,FALSE)</f>
        <v>BOGOTÁ D.C.</v>
      </c>
    </row>
    <row r="7906" spans="3:18">
      <c r="C7906" s="29">
        <v>2021</v>
      </c>
      <c r="D7906" s="184" t="s">
        <v>705</v>
      </c>
      <c r="E7906" s="184">
        <f>MONTH(FACTURACION[[#This Row],[MES]]&amp;1)</f>
        <v>12</v>
      </c>
      <c r="F7906" s="223">
        <f>DATE(FACTURACION[[#This Row],[AÑO]],FACTURACION[[#This Row],[Mes numero]],1)</f>
        <v>44531</v>
      </c>
      <c r="G7906" s="185" t="s">
        <v>6270</v>
      </c>
      <c r="H7906" s="186">
        <v>800021272</v>
      </c>
      <c r="I7906" s="187" t="str">
        <f>+VLOOKUP(FACTURACION[[#This Row],[NIT]],TABLACLIENTE,2,FALSE)</f>
        <v>GASES DEL LLANO S.A. E.S.P (LLANOGAS S.A. E.S.P.)</v>
      </c>
      <c r="J7906" s="188" t="s">
        <v>20</v>
      </c>
      <c r="K7906" s="187" t="str">
        <f>+VLOOKUP(FACTURACION[[#This Row],[REFERENCIA]],CODINV,2,FALSE)</f>
        <v xml:space="preserve">MEDIDOR AC-250 C: 3/4" CON CONECTORES </v>
      </c>
      <c r="L7906" s="187" t="str">
        <f>IF(VLOOKUP(FACTURACION[[#This Row],[REFERENCIA]],CODINV,3,FALSE)=0,"",VLOOKUP(FACTURACION[[#This Row],[REFERENCIA]],CODINV,3,FALSE))</f>
        <v/>
      </c>
      <c r="M7906" s="187" t="str">
        <f>+VLOOKUP(FACTURACION[[#This Row],[REFERENCIA]],CODINV,4,FALSE)</f>
        <v>MEDIDORES</v>
      </c>
      <c r="N7906" s="187" t="str">
        <f>+VLOOKUP(FACTURACION[[#This Row],[REFERENCIA]],CODINV,5,FALSE)</f>
        <v>HONEYWELL</v>
      </c>
      <c r="O7906" s="191">
        <v>25</v>
      </c>
      <c r="P7906" s="189">
        <v>464084.53</v>
      </c>
      <c r="Q7906" s="190">
        <f>+FACTURACION[[#This Row],[CANTIDAD]]*FACTURACION[[#This Row],[VR UNITARIO]]/1000</f>
        <v>11602.11325</v>
      </c>
      <c r="R7906" s="187" t="str">
        <f>+VLOOKUP(FACTURACION[[#This Row],[NIT]],TABLACLIENTE,5,FALSE)</f>
        <v>VILLAVICENCIO</v>
      </c>
    </row>
    <row r="7907" spans="3:18">
      <c r="C7907" s="29">
        <v>2021</v>
      </c>
      <c r="D7907" s="184" t="s">
        <v>705</v>
      </c>
      <c r="E7907" s="184">
        <f>MONTH(FACTURACION[[#This Row],[MES]]&amp;1)</f>
        <v>12</v>
      </c>
      <c r="F7907" s="223">
        <f>DATE(FACTURACION[[#This Row],[AÑO]],FACTURACION[[#This Row],[Mes numero]],1)</f>
        <v>44531</v>
      </c>
      <c r="G7907" s="185" t="s">
        <v>6271</v>
      </c>
      <c r="H7907" s="186">
        <v>860510315</v>
      </c>
      <c r="I7907" s="187" t="str">
        <f>+VLOOKUP(FACTURACION[[#This Row],[NIT]],TABLACLIENTE,2,FALSE)</f>
        <v>INVERSIONES ALIS SAS</v>
      </c>
      <c r="J7907" s="188" t="s">
        <v>20</v>
      </c>
      <c r="K7907" s="187" t="str">
        <f>+VLOOKUP(FACTURACION[[#This Row],[REFERENCIA]],CODINV,2,FALSE)</f>
        <v xml:space="preserve">MEDIDOR AC-250 C: 3/4" CON CONECTORES </v>
      </c>
      <c r="L7907" s="187" t="str">
        <f>IF(VLOOKUP(FACTURACION[[#This Row],[REFERENCIA]],CODINV,3,FALSE)=0,"",VLOOKUP(FACTURACION[[#This Row],[REFERENCIA]],CODINV,3,FALSE))</f>
        <v/>
      </c>
      <c r="M7907" s="187" t="str">
        <f>+VLOOKUP(FACTURACION[[#This Row],[REFERENCIA]],CODINV,4,FALSE)</f>
        <v>MEDIDORES</v>
      </c>
      <c r="N7907" s="187" t="str">
        <f>+VLOOKUP(FACTURACION[[#This Row],[REFERENCIA]],CODINV,5,FALSE)</f>
        <v>HONEYWELL</v>
      </c>
      <c r="O7907" s="191">
        <v>1</v>
      </c>
      <c r="P7907" s="189">
        <v>441165</v>
      </c>
      <c r="Q7907" s="190">
        <f>+FACTURACION[[#This Row],[CANTIDAD]]*FACTURACION[[#This Row],[VR UNITARIO]]/1000</f>
        <v>441.16500000000002</v>
      </c>
      <c r="R7907" s="187" t="str">
        <f>+VLOOKUP(FACTURACION[[#This Row],[NIT]],TABLACLIENTE,5,FALSE)</f>
        <v>VILLAVICENCIO</v>
      </c>
    </row>
    <row r="7908" spans="3:18">
      <c r="C7908" s="29">
        <v>2021</v>
      </c>
      <c r="D7908" s="184" t="s">
        <v>705</v>
      </c>
      <c r="E7908" s="184">
        <f>MONTH(FACTURACION[[#This Row],[MES]]&amp;1)</f>
        <v>12</v>
      </c>
      <c r="F7908" s="223">
        <f>DATE(FACTURACION[[#This Row],[AÑO]],FACTURACION[[#This Row],[Mes numero]],1)</f>
        <v>44531</v>
      </c>
      <c r="G7908" s="185" t="s">
        <v>6272</v>
      </c>
      <c r="H7908" s="186">
        <v>890101691</v>
      </c>
      <c r="I7908" s="187" t="str">
        <f>+VLOOKUP(FACTURACION[[#This Row],[NIT]],TABLACLIENTE,2,FALSE)</f>
        <v>GASES DEL CARIBE S.A.E.S.P. (GASCARIBE S.A E.S.P.)</v>
      </c>
      <c r="J7908" s="188" t="s">
        <v>109</v>
      </c>
      <c r="K7908" s="187" t="str">
        <f>+VLOOKUP(FACTURACION[[#This Row],[REFERENCIA]],CODINV,2,FALSE)</f>
        <v>REG. 1883 CPB2 C: 1 1/4" O: 1/2 R: STD</v>
      </c>
      <c r="L7908" s="187" t="str">
        <f>IF(VLOOKUP(FACTURACION[[#This Row],[REFERENCIA]],CODINV,3,FALSE)=0,"",VLOOKUP(FACTURACION[[#This Row],[REFERENCIA]],CODINV,3,FALSE))</f>
        <v/>
      </c>
      <c r="M7908" s="187" t="str">
        <f>+VLOOKUP(FACTURACION[[#This Row],[REFERENCIA]],CODINV,4,FALSE)</f>
        <v>REGULADORES</v>
      </c>
      <c r="N7908" s="187" t="str">
        <f>+VLOOKUP(FACTURACION[[#This Row],[REFERENCIA]],CODINV,5,FALSE)</f>
        <v>HONEYWELL</v>
      </c>
      <c r="O7908" s="191">
        <v>15</v>
      </c>
      <c r="P7908" s="189">
        <v>1253072</v>
      </c>
      <c r="Q7908" s="190">
        <f>+FACTURACION[[#This Row],[CANTIDAD]]*FACTURACION[[#This Row],[VR UNITARIO]]/1000</f>
        <v>18796.080000000002</v>
      </c>
      <c r="R7908" s="187" t="str">
        <f>+VLOOKUP(FACTURACION[[#This Row],[NIT]],TABLACLIENTE,5,FALSE)</f>
        <v>BARRANQUILLA</v>
      </c>
    </row>
    <row r="7909" spans="3:18">
      <c r="C7909" s="29">
        <v>2021</v>
      </c>
      <c r="D7909" s="184" t="s">
        <v>705</v>
      </c>
      <c r="E7909" s="184">
        <f>MONTH(FACTURACION[[#This Row],[MES]]&amp;1)</f>
        <v>12</v>
      </c>
      <c r="F7909" s="223">
        <f>DATE(FACTURACION[[#This Row],[AÑO]],FACTURACION[[#This Row],[Mes numero]],1)</f>
        <v>44531</v>
      </c>
      <c r="G7909" s="185" t="s">
        <v>6273</v>
      </c>
      <c r="H7909" s="186">
        <v>860003981</v>
      </c>
      <c r="I7909" s="187" t="str">
        <f>+VLOOKUP(FACTURACION[[#This Row],[NIT]],TABLACLIENTE,2,FALSE)</f>
        <v>COLMAQUINAS S.A.</v>
      </c>
      <c r="J7909" s="188" t="s">
        <v>6316</v>
      </c>
      <c r="K7909" s="187" t="str">
        <f>+VLOOKUP(FACTURACION[[#This Row],[REFERENCIA]],CODINV,2,FALSE)</f>
        <v>TARJETA- MAIN BOARD 4-20mA</v>
      </c>
      <c r="L7909" s="187" t="str">
        <f>IF(VLOOKUP(FACTURACION[[#This Row],[REFERENCIA]],CODINV,3,FALSE)=0,"",VLOOKUP(FACTURACION[[#This Row],[REFERENCIA]],CODINV,3,FALSE))</f>
        <v>40-2500-KIT</v>
      </c>
      <c r="M7909" s="187" t="str">
        <f>+VLOOKUP(FACTURACION[[#This Row],[REFERENCIA]],CODINV,4,FALSE)</f>
        <v>REPUESTOS Y ACCESORIOS</v>
      </c>
      <c r="N7909" s="187" t="str">
        <f>+VLOOKUP(FACTURACION[[#This Row],[REFERENCIA]],CODINV,5,FALSE)</f>
        <v>MERCURY</v>
      </c>
      <c r="O7909" s="191">
        <v>2</v>
      </c>
      <c r="P7909" s="189">
        <v>2272226.42</v>
      </c>
      <c r="Q7909" s="190">
        <f>+FACTURACION[[#This Row],[CANTIDAD]]*FACTURACION[[#This Row],[VR UNITARIO]]/1000</f>
        <v>4544.4528399999999</v>
      </c>
      <c r="R7909" s="187" t="str">
        <f>+VLOOKUP(FACTURACION[[#This Row],[NIT]],TABLACLIENTE,5,FALSE)</f>
        <v>BOGOTÁ D.C.</v>
      </c>
    </row>
    <row r="7910" spans="3:18">
      <c r="C7910" s="29">
        <v>2021</v>
      </c>
      <c r="D7910" s="184" t="s">
        <v>705</v>
      </c>
      <c r="E7910" s="184">
        <f>MONTH(FACTURACION[[#This Row],[MES]]&amp;1)</f>
        <v>12</v>
      </c>
      <c r="F7910" s="223">
        <f>DATE(FACTURACION[[#This Row],[AÑO]],FACTURACION[[#This Row],[Mes numero]],1)</f>
        <v>44531</v>
      </c>
      <c r="G7910" s="185" t="s">
        <v>6274</v>
      </c>
      <c r="H7910" s="186">
        <v>900520280</v>
      </c>
      <c r="I7910" s="187" t="str">
        <f>+VLOOKUP(FACTURACION[[#This Row],[NIT]],TABLACLIENTE,2,FALSE)</f>
        <v>ENERGY SOLUTION SERVICES SAS</v>
      </c>
      <c r="J7910" s="188" t="s">
        <v>20</v>
      </c>
      <c r="K7910" s="187" t="str">
        <f>+VLOOKUP(FACTURACION[[#This Row],[REFERENCIA]],CODINV,2,FALSE)</f>
        <v xml:space="preserve">MEDIDOR AC-250 C: 3/4" CON CONECTORES </v>
      </c>
      <c r="L7910" s="187" t="str">
        <f>IF(VLOOKUP(FACTURACION[[#This Row],[REFERENCIA]],CODINV,3,FALSE)=0,"",VLOOKUP(FACTURACION[[#This Row],[REFERENCIA]],CODINV,3,FALSE))</f>
        <v/>
      </c>
      <c r="M7910" s="187" t="str">
        <f>+VLOOKUP(FACTURACION[[#This Row],[REFERENCIA]],CODINV,4,FALSE)</f>
        <v>MEDIDORES</v>
      </c>
      <c r="N7910" s="187" t="str">
        <f>+VLOOKUP(FACTURACION[[#This Row],[REFERENCIA]],CODINV,5,FALSE)</f>
        <v>HONEYWELL</v>
      </c>
      <c r="O7910" s="191">
        <v>2</v>
      </c>
      <c r="P7910" s="189">
        <v>580000</v>
      </c>
      <c r="Q7910" s="190">
        <f>+FACTURACION[[#This Row],[CANTIDAD]]*FACTURACION[[#This Row],[VR UNITARIO]]/1000</f>
        <v>1160</v>
      </c>
      <c r="R7910" s="187" t="str">
        <f>+VLOOKUP(FACTURACION[[#This Row],[NIT]],TABLACLIENTE,5,FALSE)</f>
        <v>BOGOTÁ D.C.</v>
      </c>
    </row>
    <row r="7911" spans="3:18">
      <c r="C7911" s="29">
        <v>2021</v>
      </c>
      <c r="D7911" s="184" t="s">
        <v>705</v>
      </c>
      <c r="E7911" s="184">
        <f>MONTH(FACTURACION[[#This Row],[MES]]&amp;1)</f>
        <v>12</v>
      </c>
      <c r="F7911" s="223">
        <f>DATE(FACTURACION[[#This Row],[AÑO]],FACTURACION[[#This Row],[Mes numero]],1)</f>
        <v>44531</v>
      </c>
      <c r="G7911" s="185" t="s">
        <v>6274</v>
      </c>
      <c r="H7911" s="186">
        <v>900520280</v>
      </c>
      <c r="I7911" s="187" t="str">
        <f>+VLOOKUP(FACTURACION[[#This Row],[NIT]],TABLACLIENTE,2,FALSE)</f>
        <v>ENERGY SOLUTION SERVICES SAS</v>
      </c>
      <c r="J7911" s="188" t="s">
        <v>262</v>
      </c>
      <c r="K7911" s="187" t="str">
        <f>+VLOOKUP(FACTURACION[[#This Row],[REFERENCIA]],CODINV,2,FALSE)</f>
        <v>MEDIDOR AL-425 C:1 1/4" MAOP 25 PSIG</v>
      </c>
      <c r="L7911" s="187" t="str">
        <f>IF(VLOOKUP(FACTURACION[[#This Row],[REFERENCIA]],CODINV,3,FALSE)=0,"",VLOOKUP(FACTURACION[[#This Row],[REFERENCIA]],CODINV,3,FALSE))</f>
        <v/>
      </c>
      <c r="M7911" s="187" t="str">
        <f>+VLOOKUP(FACTURACION[[#This Row],[REFERENCIA]],CODINV,4,FALSE)</f>
        <v>MEDIDORES</v>
      </c>
      <c r="N7911" s="187" t="str">
        <f>+VLOOKUP(FACTURACION[[#This Row],[REFERENCIA]],CODINV,5,FALSE)</f>
        <v>HONEYWELL</v>
      </c>
      <c r="O7911" s="191">
        <v>1</v>
      </c>
      <c r="P7911" s="189">
        <v>900000</v>
      </c>
      <c r="Q7911" s="190">
        <f>+FACTURACION[[#This Row],[CANTIDAD]]*FACTURACION[[#This Row],[VR UNITARIO]]/1000</f>
        <v>900</v>
      </c>
      <c r="R7911" s="187" t="str">
        <f>+VLOOKUP(FACTURACION[[#This Row],[NIT]],TABLACLIENTE,5,FALSE)</f>
        <v>BOGOTÁ D.C.</v>
      </c>
    </row>
    <row r="7912" spans="3:18">
      <c r="C7912" s="29">
        <v>2021</v>
      </c>
      <c r="D7912" s="184" t="s">
        <v>705</v>
      </c>
      <c r="E7912" s="184">
        <f>MONTH(FACTURACION[[#This Row],[MES]]&amp;1)</f>
        <v>12</v>
      </c>
      <c r="F7912" s="223">
        <f>DATE(FACTURACION[[#This Row],[AÑO]],FACTURACION[[#This Row],[Mes numero]],1)</f>
        <v>44531</v>
      </c>
      <c r="G7912" s="185" t="s">
        <v>6275</v>
      </c>
      <c r="H7912" s="186">
        <v>890105526</v>
      </c>
      <c r="I7912" s="187" t="str">
        <f>+VLOOKUP(FACTURACION[[#This Row],[NIT]],TABLACLIENTE,2,FALSE)</f>
        <v>PROMIGAS S.A. E.S.P.</v>
      </c>
      <c r="J7912" s="188" t="s">
        <v>244</v>
      </c>
      <c r="K7912" s="187" t="str">
        <f>+VLOOKUP(FACTURACION[[#This Row],[REFERENCIA]],CODINV,2,FALSE)</f>
        <v>PILOTO ZSC 320-100</v>
      </c>
      <c r="L7912" s="187" t="str">
        <f>IF(VLOOKUP(FACTURACION[[#This Row],[REFERENCIA]],CODINV,3,FALSE)=0,"",VLOOKUP(FACTURACION[[#This Row],[REFERENCIA]],CODINV,3,FALSE))</f>
        <v>RRAE103A1A1A1</v>
      </c>
      <c r="M7912" s="187" t="str">
        <f>+VLOOKUP(FACTURACION[[#This Row],[REFERENCIA]],CODINV,4,FALSE)</f>
        <v>REGULADORES</v>
      </c>
      <c r="N7912" s="187" t="str">
        <f>+VLOOKUP(FACTURACION[[#This Row],[REFERENCIA]],CODINV,5,FALSE)</f>
        <v>HONEYWELL</v>
      </c>
      <c r="O7912" s="191">
        <v>0</v>
      </c>
      <c r="P7912" s="189">
        <v>3892070.26</v>
      </c>
      <c r="Q7912" s="190">
        <f>+FACTURACION[[#This Row],[CANTIDAD]]*FACTURACION[[#This Row],[VR UNITARIO]]/1000</f>
        <v>0</v>
      </c>
      <c r="R7912" s="187" t="str">
        <f>+VLOOKUP(FACTURACION[[#This Row],[NIT]],TABLACLIENTE,5,FALSE)</f>
        <v>BARRANQUILLA</v>
      </c>
    </row>
    <row r="7913" spans="3:18">
      <c r="C7913" s="29">
        <v>2021</v>
      </c>
      <c r="D7913" s="184" t="s">
        <v>705</v>
      </c>
      <c r="E7913" s="184">
        <f>MONTH(FACTURACION[[#This Row],[MES]]&amp;1)</f>
        <v>12</v>
      </c>
      <c r="F7913" s="223">
        <f>DATE(FACTURACION[[#This Row],[AÑO]],FACTURACION[[#This Row],[Mes numero]],1)</f>
        <v>44531</v>
      </c>
      <c r="G7913" s="185" t="s">
        <v>6276</v>
      </c>
      <c r="H7913" s="186">
        <v>900922760</v>
      </c>
      <c r="I7913" s="187" t="str">
        <f>+VLOOKUP(FACTURACION[[#This Row],[NIT]],TABLACLIENTE,2,FALSE)</f>
        <v>GLOBAL REDES &amp; OBRAS S.A.S. ESP  (GRO S.A.S. ESP)</v>
      </c>
      <c r="J7913" s="188" t="s">
        <v>20</v>
      </c>
      <c r="K7913" s="187" t="str">
        <f>+VLOOKUP(FACTURACION[[#This Row],[REFERENCIA]],CODINV,2,FALSE)</f>
        <v xml:space="preserve">MEDIDOR AC-250 C: 3/4" CON CONECTORES </v>
      </c>
      <c r="L7913" s="187" t="str">
        <f>IF(VLOOKUP(FACTURACION[[#This Row],[REFERENCIA]],CODINV,3,FALSE)=0,"",VLOOKUP(FACTURACION[[#This Row],[REFERENCIA]],CODINV,3,FALSE))</f>
        <v/>
      </c>
      <c r="M7913" s="187" t="str">
        <f>+VLOOKUP(FACTURACION[[#This Row],[REFERENCIA]],CODINV,4,FALSE)</f>
        <v>MEDIDORES</v>
      </c>
      <c r="N7913" s="187" t="str">
        <f>+VLOOKUP(FACTURACION[[#This Row],[REFERENCIA]],CODINV,5,FALSE)</f>
        <v>HONEYWELL</v>
      </c>
      <c r="O7913" s="191">
        <v>4</v>
      </c>
      <c r="P7913" s="189">
        <v>547393</v>
      </c>
      <c r="Q7913" s="190">
        <f>+FACTURACION[[#This Row],[CANTIDAD]]*FACTURACION[[#This Row],[VR UNITARIO]]/1000</f>
        <v>2189.5720000000001</v>
      </c>
      <c r="R7913" s="187" t="str">
        <f>+VLOOKUP(FACTURACION[[#This Row],[NIT]],TABLACLIENTE,5,FALSE)</f>
        <v>IBAGUE</v>
      </c>
    </row>
    <row r="7914" spans="3:18">
      <c r="C7914" s="29">
        <v>2021</v>
      </c>
      <c r="D7914" s="184" t="s">
        <v>705</v>
      </c>
      <c r="E7914" s="184">
        <f>MONTH(FACTURACION[[#This Row],[MES]]&amp;1)</f>
        <v>12</v>
      </c>
      <c r="F7914" s="223">
        <f>DATE(FACTURACION[[#This Row],[AÑO]],FACTURACION[[#This Row],[Mes numero]],1)</f>
        <v>44531</v>
      </c>
      <c r="G7914" s="185" t="s">
        <v>6277</v>
      </c>
      <c r="H7914" s="186">
        <v>900322593</v>
      </c>
      <c r="I7914" s="187" t="str">
        <f>+VLOOKUP(FACTURACION[[#This Row],[NIT]],TABLACLIENTE,2,FALSE)</f>
        <v>LIPSON S.A.S.</v>
      </c>
      <c r="J7914" s="188" t="s">
        <v>908</v>
      </c>
      <c r="K7914" s="187" t="str">
        <f>+VLOOKUP(FACTURACION[[#This Row],[REFERENCIA]],CODINV,2,FALSE)</f>
        <v>REGULADOR 1804 PFM C:2" O:7/8 R:2-10</v>
      </c>
      <c r="L7914" s="187" t="str">
        <f>IF(VLOOKUP(FACTURACION[[#This Row],[REFERENCIA]],CODINV,3,FALSE)=0,"",VLOOKUP(FACTURACION[[#This Row],[REFERENCIA]],CODINV,3,FALSE))</f>
        <v/>
      </c>
      <c r="M7914" s="187" t="str">
        <f>+VLOOKUP(FACTURACION[[#This Row],[REFERENCIA]],CODINV,4,FALSE)</f>
        <v>REGULADORES</v>
      </c>
      <c r="N7914" s="187" t="str">
        <f>+VLOOKUP(FACTURACION[[#This Row],[REFERENCIA]],CODINV,5,FALSE)</f>
        <v>HONEYWELL</v>
      </c>
      <c r="O7914" s="191">
        <v>2</v>
      </c>
      <c r="P7914" s="189">
        <v>2720000</v>
      </c>
      <c r="Q7914" s="190">
        <f>+FACTURACION[[#This Row],[CANTIDAD]]*FACTURACION[[#This Row],[VR UNITARIO]]/1000</f>
        <v>5440</v>
      </c>
      <c r="R7914" s="187" t="str">
        <f>+VLOOKUP(FACTURACION[[#This Row],[NIT]],TABLACLIENTE,5,FALSE)</f>
        <v>BOGOTÁ D.C.</v>
      </c>
    </row>
    <row r="7915" spans="3:18">
      <c r="C7915" s="29">
        <v>2021</v>
      </c>
      <c r="D7915" s="184" t="s">
        <v>705</v>
      </c>
      <c r="E7915" s="184">
        <f>MONTH(FACTURACION[[#This Row],[MES]]&amp;1)</f>
        <v>12</v>
      </c>
      <c r="F7915" s="223">
        <f>DATE(FACTURACION[[#This Row],[AÑO]],FACTURACION[[#This Row],[Mes numero]],1)</f>
        <v>44531</v>
      </c>
      <c r="G7915" s="185" t="s">
        <v>6278</v>
      </c>
      <c r="H7915" s="186">
        <v>800218682</v>
      </c>
      <c r="I7915" s="187" t="str">
        <f>+VLOOKUP(FACTURACION[[#This Row],[NIT]],TABLACLIENTE,2,FALSE)</f>
        <v>GASES DEL CUSIANA S.A E.S.P. (CUSIANAGAS S.A E.S.P)</v>
      </c>
      <c r="J7915" s="188" t="s">
        <v>20</v>
      </c>
      <c r="K7915" s="187" t="str">
        <f>+VLOOKUP(FACTURACION[[#This Row],[REFERENCIA]],CODINV,2,FALSE)</f>
        <v xml:space="preserve">MEDIDOR AC-250 C: 3/4" CON CONECTORES </v>
      </c>
      <c r="L7915" s="187" t="str">
        <f>IF(VLOOKUP(FACTURACION[[#This Row],[REFERENCIA]],CODINV,3,FALSE)=0,"",VLOOKUP(FACTURACION[[#This Row],[REFERENCIA]],CODINV,3,FALSE))</f>
        <v/>
      </c>
      <c r="M7915" s="187" t="str">
        <f>+VLOOKUP(FACTURACION[[#This Row],[REFERENCIA]],CODINV,4,FALSE)</f>
        <v>MEDIDORES</v>
      </c>
      <c r="N7915" s="187" t="str">
        <f>+VLOOKUP(FACTURACION[[#This Row],[REFERENCIA]],CODINV,5,FALSE)</f>
        <v>HONEYWELL</v>
      </c>
      <c r="O7915" s="191">
        <v>4</v>
      </c>
      <c r="P7915" s="189">
        <v>462537.53</v>
      </c>
      <c r="Q7915" s="190">
        <f>+FACTURACION[[#This Row],[CANTIDAD]]*FACTURACION[[#This Row],[VR UNITARIO]]/1000</f>
        <v>1850.15012</v>
      </c>
      <c r="R7915" s="187" t="str">
        <f>+VLOOKUP(FACTURACION[[#This Row],[NIT]],TABLACLIENTE,5,FALSE)</f>
        <v>YOPAL</v>
      </c>
    </row>
    <row r="7916" spans="3:18">
      <c r="C7916" s="29">
        <v>2021</v>
      </c>
      <c r="D7916" s="184" t="s">
        <v>705</v>
      </c>
      <c r="E7916" s="184">
        <f>MONTH(FACTURACION[[#This Row],[MES]]&amp;1)</f>
        <v>12</v>
      </c>
      <c r="F7916" s="223">
        <f>DATE(FACTURACION[[#This Row],[AÑO]],FACTURACION[[#This Row],[Mes numero]],1)</f>
        <v>44531</v>
      </c>
      <c r="G7916" s="185" t="s">
        <v>6279</v>
      </c>
      <c r="H7916" s="186">
        <v>890101691</v>
      </c>
      <c r="I7916" s="187" t="str">
        <f>+VLOOKUP(FACTURACION[[#This Row],[NIT]],TABLACLIENTE,2,FALSE)</f>
        <v>GASES DEL CARIBE S.A.E.S.P. (GASCARIBE S.A E.S.P.)</v>
      </c>
      <c r="J7916" s="188" t="s">
        <v>102</v>
      </c>
      <c r="K7916" s="187" t="str">
        <f>+VLOOKUP(FACTURACION[[#This Row],[REFERENCIA]],CODINV,2,FALSE)</f>
        <v>MEDIDOR ROTATIVO G 250</v>
      </c>
      <c r="L7916" s="187" t="str">
        <f>IF(VLOOKUP(FACTURACION[[#This Row],[REFERENCIA]],CODINV,3,FALSE)=0,"",VLOOKUP(FACTURACION[[#This Row],[REFERENCIA]],CODINV,3,FALSE))</f>
        <v/>
      </c>
      <c r="M7916" s="187" t="str">
        <f>+VLOOKUP(FACTURACION[[#This Row],[REFERENCIA]],CODINV,4,FALSE)</f>
        <v>MEDIDORES</v>
      </c>
      <c r="N7916" s="187" t="str">
        <f>+VLOOKUP(FACTURACION[[#This Row],[REFERENCIA]],CODINV,5,FALSE)</f>
        <v>HONEYWELL</v>
      </c>
      <c r="O7916" s="191">
        <v>1</v>
      </c>
      <c r="P7916" s="189">
        <v>12409674</v>
      </c>
      <c r="Q7916" s="190">
        <f>+FACTURACION[[#This Row],[CANTIDAD]]*FACTURACION[[#This Row],[VR UNITARIO]]/1000</f>
        <v>12409.674000000001</v>
      </c>
      <c r="R7916" s="187" t="str">
        <f>+VLOOKUP(FACTURACION[[#This Row],[NIT]],TABLACLIENTE,5,FALSE)</f>
        <v>BARRANQUILLA</v>
      </c>
    </row>
    <row r="7917" spans="3:18">
      <c r="C7917" s="29">
        <v>2021</v>
      </c>
      <c r="D7917" s="184" t="s">
        <v>705</v>
      </c>
      <c r="E7917" s="184">
        <f>MONTH(FACTURACION[[#This Row],[MES]]&amp;1)</f>
        <v>12</v>
      </c>
      <c r="F7917" s="223">
        <f>DATE(FACTURACION[[#This Row],[AÑO]],FACTURACION[[#This Row],[Mes numero]],1)</f>
        <v>44531</v>
      </c>
      <c r="G7917" s="185" t="s">
        <v>6280</v>
      </c>
      <c r="H7917" s="186">
        <v>800167643</v>
      </c>
      <c r="I7917" s="187" t="str">
        <f>+VLOOKUP(FACTURACION[[#This Row],[NIT]],TABLACLIENTE,2,FALSE)</f>
        <v>GASES DE OCCIDENTE S.A. E.S.P. (GDO)</v>
      </c>
      <c r="J7917" s="188" t="s">
        <v>550</v>
      </c>
      <c r="K7917" s="187" t="str">
        <f>+VLOOKUP(FACTURACION[[#This Row],[REFERENCIA]],CODINV,2,FALSE)</f>
        <v>WRIGLER CMT 3GT</v>
      </c>
      <c r="L7917" s="187" t="str">
        <f>IF(VLOOKUP(FACTURACION[[#This Row],[REFERENCIA]],CODINV,3,FALSE)=0,"",VLOOKUP(FACTURACION[[#This Row],[REFERENCIA]],CODINV,3,FALSE))</f>
        <v>16233P010</v>
      </c>
      <c r="M7917" s="187" t="str">
        <f>+VLOOKUP(FACTURACION[[#This Row],[REFERENCIA]],CODINV,4,FALSE)</f>
        <v>REPUESTOS Y ACCESORIOS</v>
      </c>
      <c r="N7917" s="187" t="str">
        <f>+VLOOKUP(FACTURACION[[#This Row],[REFERENCIA]],CODINV,5,FALSE)</f>
        <v>HONEYWELL</v>
      </c>
      <c r="O7917" s="191">
        <v>12</v>
      </c>
      <c r="P7917" s="189">
        <v>31794.59</v>
      </c>
      <c r="Q7917" s="190">
        <f>+FACTURACION[[#This Row],[CANTIDAD]]*FACTURACION[[#This Row],[VR UNITARIO]]/1000</f>
        <v>381.53507999999999</v>
      </c>
      <c r="R7917" s="187" t="str">
        <f>+VLOOKUP(FACTURACION[[#This Row],[NIT]],TABLACLIENTE,5,FALSE)</f>
        <v>CALI</v>
      </c>
    </row>
    <row r="7918" spans="3:18">
      <c r="C7918" s="29">
        <v>2021</v>
      </c>
      <c r="D7918" s="184" t="s">
        <v>705</v>
      </c>
      <c r="E7918" s="184">
        <f>MONTH(FACTURACION[[#This Row],[MES]]&amp;1)</f>
        <v>12</v>
      </c>
      <c r="F7918" s="223">
        <f>DATE(FACTURACION[[#This Row],[AÑO]],FACTURACION[[#This Row],[Mes numero]],1)</f>
        <v>44531</v>
      </c>
      <c r="G7918" s="185" t="s">
        <v>6281</v>
      </c>
      <c r="H7918" s="186">
        <v>900396759</v>
      </c>
      <c r="I7918" s="187" t="str">
        <f>+VLOOKUP(FACTURACION[[#This Row],[NIT]],TABLACLIENTE,2,FALSE)</f>
        <v>CHILCO DISTRIBUIDORA DE GAS Y ENERGIA S.A.S. E.S.P.</v>
      </c>
      <c r="J7918" s="188" t="s">
        <v>5504</v>
      </c>
      <c r="K7918" s="187" t="str">
        <f>+VLOOKUP(FACTURACION[[#This Row],[REFERENCIA]],CODINV,2,FALSE)</f>
        <v>C12 CORO FLOW</v>
      </c>
      <c r="L7918" s="187" t="str">
        <f>IF(VLOOKUP(FACTURACION[[#This Row],[REFERENCIA]],CODINV,3,FALSE)=0,"",VLOOKUP(FACTURACION[[#This Row],[REFERENCIA]],CODINV,3,FALSE))</f>
        <v>C12</v>
      </c>
      <c r="M7918" s="187" t="str">
        <f>+VLOOKUP(FACTURACION[[#This Row],[REFERENCIA]],CODINV,4,FALSE)</f>
        <v>BOMBAS</v>
      </c>
      <c r="N7918" s="187" t="str">
        <f>+VLOOKUP(FACTURACION[[#This Row],[REFERENCIA]],CODINV,5,FALSE)</f>
        <v>CORKEN</v>
      </c>
      <c r="O7918" s="191">
        <v>0</v>
      </c>
      <c r="P7918" s="189">
        <v>8991972</v>
      </c>
      <c r="Q7918" s="190">
        <f>+FACTURACION[[#This Row],[CANTIDAD]]*FACTURACION[[#This Row],[VR UNITARIO]]/1000</f>
        <v>0</v>
      </c>
      <c r="R7918" s="187" t="str">
        <f>+VLOOKUP(FACTURACION[[#This Row],[NIT]],TABLACLIENTE,5,FALSE)</f>
        <v>BOGOTÁ D.C.</v>
      </c>
    </row>
    <row r="7919" spans="3:18">
      <c r="C7919" s="29">
        <v>2021</v>
      </c>
      <c r="D7919" s="184" t="s">
        <v>705</v>
      </c>
      <c r="E7919" s="184">
        <f>MONTH(FACTURACION[[#This Row],[MES]]&amp;1)</f>
        <v>12</v>
      </c>
      <c r="F7919" s="223">
        <f>DATE(FACTURACION[[#This Row],[AÑO]],FACTURACION[[#This Row],[Mes numero]],1)</f>
        <v>44531</v>
      </c>
      <c r="G7919" s="185" t="s">
        <v>6282</v>
      </c>
      <c r="H7919" s="186">
        <v>900396759</v>
      </c>
      <c r="I7919" s="187" t="str">
        <f>+VLOOKUP(FACTURACION[[#This Row],[NIT]],TABLACLIENTE,2,FALSE)</f>
        <v>CHILCO DISTRIBUIDORA DE GAS Y ENERGIA S.A.S. E.S.P.</v>
      </c>
      <c r="J7919" s="188" t="s">
        <v>132</v>
      </c>
      <c r="K7919" s="187" t="str">
        <f>+VLOOKUP(FACTURACION[[#This Row],[REFERENCIA]],CODINV,2,FALSE)</f>
        <v>KIT REPARACION BUNA N 80</v>
      </c>
      <c r="L7919" s="187" t="str">
        <f>IF(VLOOKUP(FACTURACION[[#This Row],[REFERENCIA]],CODINV,3,FALSE)=0,"",VLOOKUP(FACTURACION[[#This Row],[REFERENCIA]],CODINV,3,FALSE))</f>
        <v>73914K010</v>
      </c>
      <c r="M7919" s="187" t="str">
        <f>+VLOOKUP(FACTURACION[[#This Row],[REFERENCIA]],CODINV,4,FALSE)</f>
        <v>REPUESTOS Y ACCESORIOS</v>
      </c>
      <c r="N7919" s="187" t="str">
        <f>+VLOOKUP(FACTURACION[[#This Row],[REFERENCIA]],CODINV,5,FALSE)</f>
        <v>HONEYWELL</v>
      </c>
      <c r="O7919" s="191">
        <v>0</v>
      </c>
      <c r="P7919" s="189">
        <v>166791</v>
      </c>
      <c r="Q7919" s="190">
        <f>+FACTURACION[[#This Row],[CANTIDAD]]*FACTURACION[[#This Row],[VR UNITARIO]]/1000</f>
        <v>0</v>
      </c>
      <c r="R7919" s="187" t="str">
        <f>+VLOOKUP(FACTURACION[[#This Row],[NIT]],TABLACLIENTE,5,FALSE)</f>
        <v>BOGOTÁ D.C.</v>
      </c>
    </row>
    <row r="7920" spans="3:18">
      <c r="C7920" s="29">
        <v>2021</v>
      </c>
      <c r="D7920" s="184" t="s">
        <v>705</v>
      </c>
      <c r="E7920" s="184">
        <f>MONTH(FACTURACION[[#This Row],[MES]]&amp;1)</f>
        <v>12</v>
      </c>
      <c r="F7920" s="223">
        <f>DATE(FACTURACION[[#This Row],[AÑO]],FACTURACION[[#This Row],[Mes numero]],1)</f>
        <v>44531</v>
      </c>
      <c r="G7920" s="185" t="s">
        <v>6282</v>
      </c>
      <c r="H7920" s="186">
        <v>900396759</v>
      </c>
      <c r="I7920" s="187" t="str">
        <f>+VLOOKUP(FACTURACION[[#This Row],[NIT]],TABLACLIENTE,2,FALSE)</f>
        <v>CHILCO DISTRIBUIDORA DE GAS Y ENERGIA S.A.S. E.S.P.</v>
      </c>
      <c r="J7920" s="188" t="s">
        <v>61</v>
      </c>
      <c r="K7920" s="187" t="str">
        <f>+VLOOKUP(FACTURACION[[#This Row],[REFERENCIA]],CODINV,2,FALSE)</f>
        <v>MANGA 2" S300 H7</v>
      </c>
      <c r="L7920" s="187" t="str">
        <f>IF(VLOOKUP(FACTURACION[[#This Row],[REFERENCIA]],CODINV,3,FALSE)=0,"",VLOOKUP(FACTURACION[[#This Row],[REFERENCIA]],CODINV,3,FALSE))</f>
        <v>73404P002</v>
      </c>
      <c r="M7920" s="187" t="str">
        <f>+VLOOKUP(FACTURACION[[#This Row],[REFERENCIA]],CODINV,4,FALSE)</f>
        <v>MANGAS</v>
      </c>
      <c r="N7920" s="187" t="str">
        <f>+VLOOKUP(FACTURACION[[#This Row],[REFERENCIA]],CODINV,5,FALSE)</f>
        <v>HONEYWELL</v>
      </c>
      <c r="O7920" s="191">
        <v>0</v>
      </c>
      <c r="P7920" s="189">
        <v>555687</v>
      </c>
      <c r="Q7920" s="190">
        <f>+FACTURACION[[#This Row],[CANTIDAD]]*FACTURACION[[#This Row],[VR UNITARIO]]/1000</f>
        <v>0</v>
      </c>
      <c r="R7920" s="187" t="str">
        <f>+VLOOKUP(FACTURACION[[#This Row],[NIT]],TABLACLIENTE,5,FALSE)</f>
        <v>BOGOTÁ D.C.</v>
      </c>
    </row>
    <row r="7921" spans="3:18">
      <c r="C7921" s="29">
        <v>2021</v>
      </c>
      <c r="D7921" s="184" t="s">
        <v>705</v>
      </c>
      <c r="E7921" s="184">
        <f>MONTH(FACTURACION[[#This Row],[MES]]&amp;1)</f>
        <v>12</v>
      </c>
      <c r="F7921" s="223">
        <f>DATE(FACTURACION[[#This Row],[AÑO]],FACTURACION[[#This Row],[Mes numero]],1)</f>
        <v>44531</v>
      </c>
      <c r="G7921" s="185" t="s">
        <v>6282</v>
      </c>
      <c r="H7921" s="186">
        <v>900396759</v>
      </c>
      <c r="I7921" s="187" t="str">
        <f>+VLOOKUP(FACTURACION[[#This Row],[NIT]],TABLACLIENTE,2,FALSE)</f>
        <v>CHILCO DISTRIBUIDORA DE GAS Y ENERGIA S.A.S. E.S.P.</v>
      </c>
      <c r="J7921" s="188" t="s">
        <v>574</v>
      </c>
      <c r="K7921" s="187" t="str">
        <f>+VLOOKUP(FACTURACION[[#This Row],[REFERENCIA]],CODINV,2,FALSE)</f>
        <v>FILTER ASSEMBY (INSPIRATOR)</v>
      </c>
      <c r="L7921" s="187" t="str">
        <f>IF(VLOOKUP(FACTURACION[[#This Row],[REFERENCIA]],CODINV,3,FALSE)=0,"",VLOOKUP(FACTURACION[[#This Row],[REFERENCIA]],CODINV,3,FALSE))</f>
        <v>74074K001</v>
      </c>
      <c r="M7921" s="187" t="str">
        <f>+VLOOKUP(FACTURACION[[#This Row],[REFERENCIA]],CODINV,4,FALSE)</f>
        <v>FILTROS</v>
      </c>
      <c r="N7921" s="187" t="str">
        <f>+VLOOKUP(FACTURACION[[#This Row],[REFERENCIA]],CODINV,5,FALSE)</f>
        <v>HONEYWELL</v>
      </c>
      <c r="O7921" s="191">
        <v>0</v>
      </c>
      <c r="P7921" s="189">
        <v>223661</v>
      </c>
      <c r="Q7921" s="190">
        <f>+FACTURACION[[#This Row],[CANTIDAD]]*FACTURACION[[#This Row],[VR UNITARIO]]/1000</f>
        <v>0</v>
      </c>
      <c r="R7921" s="187" t="str">
        <f>+VLOOKUP(FACTURACION[[#This Row],[NIT]],TABLACLIENTE,5,FALSE)</f>
        <v>BOGOTÁ D.C.</v>
      </c>
    </row>
    <row r="7922" spans="3:18">
      <c r="C7922" s="29">
        <v>2021</v>
      </c>
      <c r="D7922" s="184" t="s">
        <v>705</v>
      </c>
      <c r="E7922" s="184">
        <f>MONTH(FACTURACION[[#This Row],[MES]]&amp;1)</f>
        <v>12</v>
      </c>
      <c r="F7922" s="223">
        <f>DATE(FACTURACION[[#This Row],[AÑO]],FACTURACION[[#This Row],[Mes numero]],1)</f>
        <v>44531</v>
      </c>
      <c r="G7922" s="185" t="s">
        <v>6282</v>
      </c>
      <c r="H7922" s="186">
        <v>900396759</v>
      </c>
      <c r="I7922" s="187" t="str">
        <f>+VLOOKUP(FACTURACION[[#This Row],[NIT]],TABLACLIENTE,2,FALSE)</f>
        <v>CHILCO DISTRIBUIDORA DE GAS Y ENERGIA S.A.S. E.S.P.</v>
      </c>
      <c r="J7922" s="188" t="s">
        <v>180</v>
      </c>
      <c r="K7922" s="187" t="str">
        <f>+VLOOKUP(FACTURACION[[#This Row],[REFERENCIA]],CODINV,2,FALSE)</f>
        <v>O-RING, 0.38OD x.25ID BUNA 70</v>
      </c>
      <c r="L7922" s="187" t="str">
        <f>IF(VLOOKUP(FACTURACION[[#This Row],[REFERENCIA]],CODINV,3,FALSE)=0,"",VLOOKUP(FACTURACION[[#This Row],[REFERENCIA]],CODINV,3,FALSE))</f>
        <v>42710P146</v>
      </c>
      <c r="M7922" s="187" t="str">
        <f>+VLOOKUP(FACTURACION[[#This Row],[REFERENCIA]],CODINV,4,FALSE)</f>
        <v>REPUESTOS Y ACCESORIOS</v>
      </c>
      <c r="N7922" s="187" t="str">
        <f>+VLOOKUP(FACTURACION[[#This Row],[REFERENCIA]],CODINV,5,FALSE)</f>
        <v>HONEYWELL</v>
      </c>
      <c r="O7922" s="191">
        <v>0</v>
      </c>
      <c r="P7922" s="189">
        <v>2748</v>
      </c>
      <c r="Q7922" s="190">
        <f>+FACTURACION[[#This Row],[CANTIDAD]]*FACTURACION[[#This Row],[VR UNITARIO]]/1000</f>
        <v>0</v>
      </c>
      <c r="R7922" s="187" t="str">
        <f>+VLOOKUP(FACTURACION[[#This Row],[NIT]],TABLACLIENTE,5,FALSE)</f>
        <v>BOGOTÁ D.C.</v>
      </c>
    </row>
    <row r="7923" spans="3:18">
      <c r="C7923" s="29">
        <v>2021</v>
      </c>
      <c r="D7923" s="184" t="s">
        <v>705</v>
      </c>
      <c r="E7923" s="184">
        <f>MONTH(FACTURACION[[#This Row],[MES]]&amp;1)</f>
        <v>12</v>
      </c>
      <c r="F7923" s="223">
        <f>DATE(FACTURACION[[#This Row],[AÑO]],FACTURACION[[#This Row],[Mes numero]],1)</f>
        <v>44531</v>
      </c>
      <c r="G7923" s="185" t="s">
        <v>6283</v>
      </c>
      <c r="H7923" s="186">
        <v>901016759</v>
      </c>
      <c r="I7923" s="187" t="str">
        <f>+VLOOKUP(FACTURACION[[#This Row],[NIT]],TABLACLIENTE,2,FALSE)</f>
        <v>GAS CONTROL SAS</v>
      </c>
      <c r="J7923" s="188" t="s">
        <v>303</v>
      </c>
      <c r="K7923" s="187" t="str">
        <f>+VLOOKUP(FACTURACION[[#This Row],[REFERENCIA]],CODINV,2,FALSE)</f>
        <v>CONECTADOR DE LLENADO POL X 3/8" NPTM</v>
      </c>
      <c r="L7923" s="187" t="str">
        <f>IF(VLOOKUP(FACTURACION[[#This Row],[REFERENCIA]],CODINV,3,FALSE)=0,"",VLOOKUP(FACTURACION[[#This Row],[REFERENCIA]],CODINV,3,FALSE))</f>
        <v>7193D10</v>
      </c>
      <c r="M7923" s="187" t="str">
        <f>+VLOOKUP(FACTURACION[[#This Row],[REFERENCIA]],CODINV,4,FALSE)</f>
        <v>REPUESTOS Y ACCESORIOS</v>
      </c>
      <c r="N7923" s="187" t="str">
        <f>+VLOOKUP(FACTURACION[[#This Row],[REFERENCIA]],CODINV,5,FALSE)</f>
        <v>REGO</v>
      </c>
      <c r="O7923" s="191">
        <v>4</v>
      </c>
      <c r="P7923" s="189">
        <v>140000</v>
      </c>
      <c r="Q7923" s="190">
        <f>+FACTURACION[[#This Row],[CANTIDAD]]*FACTURACION[[#This Row],[VR UNITARIO]]/1000</f>
        <v>560</v>
      </c>
      <c r="R7923" s="187" t="str">
        <f>+VLOOKUP(FACTURACION[[#This Row],[NIT]],TABLACLIENTE,5,FALSE)</f>
        <v>BOGOTÁ D.C.</v>
      </c>
    </row>
    <row r="7924" spans="3:18">
      <c r="C7924" s="29">
        <v>2021</v>
      </c>
      <c r="D7924" s="184" t="s">
        <v>705</v>
      </c>
      <c r="E7924" s="184">
        <f>MONTH(FACTURACION[[#This Row],[MES]]&amp;1)</f>
        <v>12</v>
      </c>
      <c r="F7924" s="223">
        <f>DATE(FACTURACION[[#This Row],[AÑO]],FACTURACION[[#This Row],[Mes numero]],1)</f>
        <v>44531</v>
      </c>
      <c r="G7924" s="185" t="s">
        <v>6283</v>
      </c>
      <c r="H7924" s="186">
        <v>901016759</v>
      </c>
      <c r="I7924" s="187" t="str">
        <f>+VLOOKUP(FACTURACION[[#This Row],[NIT]],TABLACLIENTE,2,FALSE)</f>
        <v>GAS CONTROL SAS</v>
      </c>
      <c r="J7924" s="188" t="s">
        <v>12</v>
      </c>
      <c r="K7924" s="187" t="str">
        <f>+VLOOKUP(FACTURACION[[#This Row],[REFERENCIA]],CODINV,2,FALSE)</f>
        <v>VALVULA ACCION RAPIDA</v>
      </c>
      <c r="L7924" s="187" t="str">
        <f>IF(VLOOKUP(FACTURACION[[#This Row],[REFERENCIA]],CODINV,3,FALSE)=0,"",VLOOKUP(FACTURACION[[#This Row],[REFERENCIA]],CODINV,3,FALSE))</f>
        <v>7901TB</v>
      </c>
      <c r="M7924" s="187" t="str">
        <f>+VLOOKUP(FACTURACION[[#This Row],[REFERENCIA]],CODINV,4,FALSE)</f>
        <v>VÁLVULAS Y MULTIVÁLVULAS</v>
      </c>
      <c r="N7924" s="187" t="str">
        <f>+VLOOKUP(FACTURACION[[#This Row],[REFERENCIA]],CODINV,5,FALSE)</f>
        <v>REGO</v>
      </c>
      <c r="O7924" s="191">
        <v>4</v>
      </c>
      <c r="P7924" s="189">
        <v>205000</v>
      </c>
      <c r="Q7924" s="190">
        <f>+FACTURACION[[#This Row],[CANTIDAD]]*FACTURACION[[#This Row],[VR UNITARIO]]/1000</f>
        <v>820</v>
      </c>
      <c r="R7924" s="187" t="str">
        <f>+VLOOKUP(FACTURACION[[#This Row],[NIT]],TABLACLIENTE,5,FALSE)</f>
        <v>BOGOTÁ D.C.</v>
      </c>
    </row>
    <row r="7925" spans="3:18">
      <c r="C7925" s="29">
        <v>2021</v>
      </c>
      <c r="D7925" s="184" t="s">
        <v>705</v>
      </c>
      <c r="E7925" s="184">
        <f>MONTH(FACTURACION[[#This Row],[MES]]&amp;1)</f>
        <v>12</v>
      </c>
      <c r="F7925" s="223">
        <f>DATE(FACTURACION[[#This Row],[AÑO]],FACTURACION[[#This Row],[Mes numero]],1)</f>
        <v>44531</v>
      </c>
      <c r="G7925" s="185" t="s">
        <v>6284</v>
      </c>
      <c r="H7925" s="186">
        <v>890501073</v>
      </c>
      <c r="I7925" s="187" t="str">
        <f>+VLOOKUP(FACTURACION[[#This Row],[NIT]],TABLACLIENTE,2,FALSE)</f>
        <v>COMERCIAL INDUSTRIAL NACIONAL S.A. CINSA</v>
      </c>
      <c r="J7925" s="188" t="s">
        <v>78</v>
      </c>
      <c r="K7925" s="187" t="str">
        <f>+VLOOKUP(FACTURACION[[#This Row],[REFERENCIA]],CODINV,2,FALSE)</f>
        <v>VALVULA DE ALIVIO SEMINTERNA 1 1/4"</v>
      </c>
      <c r="L7925" s="187" t="str">
        <f>IF(VLOOKUP(FACTURACION[[#This Row],[REFERENCIA]],CODINV,3,FALSE)=0,"",VLOOKUP(FACTURACION[[#This Row],[REFERENCIA]],CODINV,3,FALSE))</f>
        <v>8685G</v>
      </c>
      <c r="M7925" s="187" t="str">
        <f>+VLOOKUP(FACTURACION[[#This Row],[REFERENCIA]],CODINV,4,FALSE)</f>
        <v>VÁLVULAS Y MULTIVÁLVULAS</v>
      </c>
      <c r="N7925" s="187" t="str">
        <f>+VLOOKUP(FACTURACION[[#This Row],[REFERENCIA]],CODINV,5,FALSE)</f>
        <v>REGO</v>
      </c>
      <c r="O7925" s="191">
        <v>1</v>
      </c>
      <c r="P7925" s="189">
        <v>202370.83</v>
      </c>
      <c r="Q7925" s="190">
        <f>+FACTURACION[[#This Row],[CANTIDAD]]*FACTURACION[[#This Row],[VR UNITARIO]]/1000</f>
        <v>202.37082999999998</v>
      </c>
      <c r="R7925" s="187" t="str">
        <f>+VLOOKUP(FACTURACION[[#This Row],[NIT]],TABLACLIENTE,5,FALSE)</f>
        <v>CUCUTA</v>
      </c>
    </row>
    <row r="7926" spans="3:18">
      <c r="C7926" s="29">
        <v>2021</v>
      </c>
      <c r="D7926" s="184" t="s">
        <v>705</v>
      </c>
      <c r="E7926" s="184">
        <f>MONTH(FACTURACION[[#This Row],[MES]]&amp;1)</f>
        <v>12</v>
      </c>
      <c r="F7926" s="223">
        <f>DATE(FACTURACION[[#This Row],[AÑO]],FACTURACION[[#This Row],[Mes numero]],1)</f>
        <v>44531</v>
      </c>
      <c r="G7926" s="185" t="s">
        <v>6285</v>
      </c>
      <c r="H7926" s="186">
        <v>900950504</v>
      </c>
      <c r="I7926" s="187" t="str">
        <f>+VLOOKUP(FACTURACION[[#This Row],[NIT]],TABLACLIENTE,2,FALSE)</f>
        <v>DAMASA DE COLOMBIA S A S</v>
      </c>
      <c r="J7926" s="188" t="s">
        <v>262</v>
      </c>
      <c r="K7926" s="187" t="str">
        <f>+VLOOKUP(FACTURACION[[#This Row],[REFERENCIA]],CODINV,2,FALSE)</f>
        <v>MEDIDOR AL-425 C:1 1/4" MAOP 25 PSIG</v>
      </c>
      <c r="L7926" s="187" t="str">
        <f>IF(VLOOKUP(FACTURACION[[#This Row],[REFERENCIA]],CODINV,3,FALSE)=0,"",VLOOKUP(FACTURACION[[#This Row],[REFERENCIA]],CODINV,3,FALSE))</f>
        <v/>
      </c>
      <c r="M7926" s="187" t="str">
        <f>+VLOOKUP(FACTURACION[[#This Row],[REFERENCIA]],CODINV,4,FALSE)</f>
        <v>MEDIDORES</v>
      </c>
      <c r="N7926" s="187" t="str">
        <f>+VLOOKUP(FACTURACION[[#This Row],[REFERENCIA]],CODINV,5,FALSE)</f>
        <v>HONEYWELL</v>
      </c>
      <c r="O7926" s="191">
        <v>1</v>
      </c>
      <c r="P7926" s="189">
        <v>879341.71</v>
      </c>
      <c r="Q7926" s="190">
        <f>+FACTURACION[[#This Row],[CANTIDAD]]*FACTURACION[[#This Row],[VR UNITARIO]]/1000</f>
        <v>879.34170999999992</v>
      </c>
      <c r="R7926" s="187" t="str">
        <f>+VLOOKUP(FACTURACION[[#This Row],[NIT]],TABLACLIENTE,5,FALSE)</f>
        <v>BOGOTÁ D.C.</v>
      </c>
    </row>
    <row r="7927" spans="3:18">
      <c r="C7927" s="29">
        <v>2021</v>
      </c>
      <c r="D7927" s="184" t="s">
        <v>705</v>
      </c>
      <c r="E7927" s="184">
        <f>MONTH(FACTURACION[[#This Row],[MES]]&amp;1)</f>
        <v>12</v>
      </c>
      <c r="F7927" s="223">
        <f>DATE(FACTURACION[[#This Row],[AÑO]],FACTURACION[[#This Row],[Mes numero]],1)</f>
        <v>44531</v>
      </c>
      <c r="G7927" s="185" t="s">
        <v>6286</v>
      </c>
      <c r="H7927" s="186">
        <v>860515802</v>
      </c>
      <c r="I7927" s="187" t="str">
        <f>+VLOOKUP(FACTURACION[[#This Row],[NIT]],TABLACLIENTE,2,FALSE)</f>
        <v>PLEXA SAS ESP</v>
      </c>
      <c r="J7927" s="188" t="s">
        <v>5137</v>
      </c>
      <c r="K7927" s="187" t="str">
        <f>+VLOOKUP(FACTURACION[[#This Row],[REFERENCIA]],CODINV,2,FALSE)</f>
        <v>VALVULA DE ALIVIO PRESION 3"</v>
      </c>
      <c r="L7927" s="187" t="str">
        <f>IF(VLOOKUP(FACTURACION[[#This Row],[REFERENCIA]],CODINV,3,FALSE)=0,"",VLOOKUP(FACTURACION[[#This Row],[REFERENCIA]],CODINV,3,FALSE))</f>
        <v>8436G</v>
      </c>
      <c r="M7927" s="187" t="str">
        <f>+VLOOKUP(FACTURACION[[#This Row],[REFERENCIA]],CODINV,4,FALSE)</f>
        <v>VÁLVULAS Y MULTIVÁLVULAS</v>
      </c>
      <c r="N7927" s="187" t="str">
        <f>+VLOOKUP(FACTURACION[[#This Row],[REFERENCIA]],CODINV,5,FALSE)</f>
        <v>REGO</v>
      </c>
      <c r="O7927" s="191">
        <v>5</v>
      </c>
      <c r="P7927" s="189">
        <v>2006400</v>
      </c>
      <c r="Q7927" s="190">
        <f>+FACTURACION[[#This Row],[CANTIDAD]]*FACTURACION[[#This Row],[VR UNITARIO]]/1000</f>
        <v>10032</v>
      </c>
      <c r="R7927" s="187" t="str">
        <f>+VLOOKUP(FACTURACION[[#This Row],[NIT]],TABLACLIENTE,5,FALSE)</f>
        <v>CARTAGENA</v>
      </c>
    </row>
    <row r="7928" spans="3:18">
      <c r="C7928" s="29">
        <v>2021</v>
      </c>
      <c r="D7928" s="184" t="s">
        <v>705</v>
      </c>
      <c r="E7928" s="184">
        <f>MONTH(FACTURACION[[#This Row],[MES]]&amp;1)</f>
        <v>12</v>
      </c>
      <c r="F7928" s="223">
        <f>DATE(FACTURACION[[#This Row],[AÑO]],FACTURACION[[#This Row],[Mes numero]],1)</f>
        <v>44531</v>
      </c>
      <c r="G7928" s="185" t="s">
        <v>6287</v>
      </c>
      <c r="H7928" s="186">
        <v>900396759</v>
      </c>
      <c r="I7928" s="187" t="str">
        <f>+VLOOKUP(FACTURACION[[#This Row],[NIT]],TABLACLIENTE,2,FALSE)</f>
        <v>CHILCO DISTRIBUIDORA DE GAS Y ENERGIA S.A.S. E.S.P.</v>
      </c>
      <c r="J7928" s="188" t="s">
        <v>113</v>
      </c>
      <c r="K7928" s="187" t="str">
        <f>+VLOOKUP(FACTURACION[[#This Row],[REFERENCIA]],CODINV,2,FALSE)</f>
        <v>VALVULA CHEK LOCK 3/4"</v>
      </c>
      <c r="L7928" s="187" t="str">
        <f>IF(VLOOKUP(FACTURACION[[#This Row],[REFERENCIA]],CODINV,3,FALSE)=0,"",VLOOKUP(FACTURACION[[#This Row],[REFERENCIA]],CODINV,3,FALSE))</f>
        <v>7590U</v>
      </c>
      <c r="M7928" s="187" t="str">
        <f>+VLOOKUP(FACTURACION[[#This Row],[REFERENCIA]],CODINV,4,FALSE)</f>
        <v>VÁLVULAS Y MULTIVÁLVULAS</v>
      </c>
      <c r="N7928" s="187" t="str">
        <f>+VLOOKUP(FACTURACION[[#This Row],[REFERENCIA]],CODINV,5,FALSE)</f>
        <v>REGO</v>
      </c>
      <c r="O7928" s="191">
        <v>10</v>
      </c>
      <c r="P7928" s="189">
        <v>83232</v>
      </c>
      <c r="Q7928" s="190">
        <f>+FACTURACION[[#This Row],[CANTIDAD]]*FACTURACION[[#This Row],[VR UNITARIO]]/1000</f>
        <v>832.32</v>
      </c>
      <c r="R7928" s="187" t="str">
        <f>+VLOOKUP(FACTURACION[[#This Row],[NIT]],TABLACLIENTE,5,FALSE)</f>
        <v>BOGOTÁ D.C.</v>
      </c>
    </row>
    <row r="7929" spans="3:18">
      <c r="C7929" s="29">
        <v>2021</v>
      </c>
      <c r="D7929" s="184" t="s">
        <v>705</v>
      </c>
      <c r="E7929" s="184">
        <f>MONTH(FACTURACION[[#This Row],[MES]]&amp;1)</f>
        <v>12</v>
      </c>
      <c r="F7929" s="223">
        <f>DATE(FACTURACION[[#This Row],[AÑO]],FACTURACION[[#This Row],[Mes numero]],1)</f>
        <v>44531</v>
      </c>
      <c r="G7929" s="185" t="s">
        <v>6287</v>
      </c>
      <c r="H7929" s="186">
        <v>900396759</v>
      </c>
      <c r="I7929" s="187" t="str">
        <f>+VLOOKUP(FACTURACION[[#This Row],[NIT]],TABLACLIENTE,2,FALSE)</f>
        <v>CHILCO DISTRIBUIDORA DE GAS Y ENERGIA S.A.S. E.S.P.</v>
      </c>
      <c r="J7929" s="188" t="s">
        <v>469</v>
      </c>
      <c r="K7929" s="187" t="str">
        <f>+VLOOKUP(FACTURACION[[#This Row],[REFERENCIA]],CODINV,2,FALSE)</f>
        <v>VALVULA DE ALIVIO EXTERNA 1 1/4"</v>
      </c>
      <c r="L7929" s="187" t="str">
        <f>IF(VLOOKUP(FACTURACION[[#This Row],[REFERENCIA]],CODINV,3,FALSE)=0,"",VLOOKUP(FACTURACION[[#This Row],[REFERENCIA]],CODINV,3,FALSE))</f>
        <v>3132G</v>
      </c>
      <c r="M7929" s="187" t="str">
        <f>+VLOOKUP(FACTURACION[[#This Row],[REFERENCIA]],CODINV,4,FALSE)</f>
        <v>VÁLVULAS Y MULTIVÁLVULAS</v>
      </c>
      <c r="N7929" s="187" t="str">
        <f>+VLOOKUP(FACTURACION[[#This Row],[REFERENCIA]],CODINV,5,FALSE)</f>
        <v>REGO</v>
      </c>
      <c r="O7929" s="191">
        <v>4</v>
      </c>
      <c r="P7929" s="189">
        <v>508300</v>
      </c>
      <c r="Q7929" s="190">
        <f>+FACTURACION[[#This Row],[CANTIDAD]]*FACTURACION[[#This Row],[VR UNITARIO]]/1000</f>
        <v>2033.2</v>
      </c>
      <c r="R7929" s="187" t="str">
        <f>+VLOOKUP(FACTURACION[[#This Row],[NIT]],TABLACLIENTE,5,FALSE)</f>
        <v>BOGOTÁ D.C.</v>
      </c>
    </row>
    <row r="7930" spans="3:18">
      <c r="C7930" s="29">
        <v>2021</v>
      </c>
      <c r="D7930" s="184" t="s">
        <v>705</v>
      </c>
      <c r="E7930" s="184">
        <f>MONTH(FACTURACION[[#This Row],[MES]]&amp;1)</f>
        <v>12</v>
      </c>
      <c r="F7930" s="223">
        <f>DATE(FACTURACION[[#This Row],[AÑO]],FACTURACION[[#This Row],[Mes numero]],1)</f>
        <v>44531</v>
      </c>
      <c r="G7930" s="185" t="s">
        <v>6288</v>
      </c>
      <c r="H7930" s="186">
        <v>800007813</v>
      </c>
      <c r="I7930" s="187" t="str">
        <f>+VLOOKUP(FACTURACION[[#This Row],[NIT]],TABLACLIENTE,2,FALSE)</f>
        <v>VANTI S.A. E.S.P (VANTI)</v>
      </c>
      <c r="J7930" s="188" t="s">
        <v>1045</v>
      </c>
      <c r="K7930" s="187" t="str">
        <f>+VLOOKUP(FACTURACION[[#This Row],[REFERENCIA]],CODINV,2,FALSE)</f>
        <v>ARANDELA PARA CONEXION 3/4"-10LT</v>
      </c>
      <c r="L7930" s="187" t="str">
        <f>IF(VLOOKUP(FACTURACION[[#This Row],[REFERENCIA]],CODINV,3,FALSE)=0,"",VLOOKUP(FACTURACION[[#This Row],[REFERENCIA]],CODINV,3,FALSE))</f>
        <v>RZA59061P003</v>
      </c>
      <c r="M7930" s="187" t="str">
        <f>+VLOOKUP(FACTURACION[[#This Row],[REFERENCIA]],CODINV,4,FALSE)</f>
        <v>REPUESTOS Y ACCESORIOS</v>
      </c>
      <c r="N7930" s="187" t="str">
        <f>+VLOOKUP(FACTURACION[[#This Row],[REFERENCIA]],CODINV,5,FALSE)</f>
        <v>HONEYWELL</v>
      </c>
      <c r="O7930" s="191">
        <v>42</v>
      </c>
      <c r="P7930" s="189">
        <v>15600</v>
      </c>
      <c r="Q7930" s="190">
        <f>+FACTURACION[[#This Row],[CANTIDAD]]*FACTURACION[[#This Row],[VR UNITARIO]]/1000</f>
        <v>655.20000000000005</v>
      </c>
      <c r="R7930" s="187" t="str">
        <f>+VLOOKUP(FACTURACION[[#This Row],[NIT]],TABLACLIENTE,5,FALSE)</f>
        <v>BOGOTÁ D.C.</v>
      </c>
    </row>
    <row r="7931" spans="3:18">
      <c r="C7931" s="29">
        <v>2021</v>
      </c>
      <c r="D7931" s="184" t="s">
        <v>705</v>
      </c>
      <c r="E7931" s="184">
        <f>MONTH(FACTURACION[[#This Row],[MES]]&amp;1)</f>
        <v>12</v>
      </c>
      <c r="F7931" s="223">
        <f>DATE(FACTURACION[[#This Row],[AÑO]],FACTURACION[[#This Row],[Mes numero]],1)</f>
        <v>44531</v>
      </c>
      <c r="G7931" s="185" t="s">
        <v>6289</v>
      </c>
      <c r="H7931" s="186">
        <v>800007813</v>
      </c>
      <c r="I7931" s="187" t="str">
        <f>+VLOOKUP(FACTURACION[[#This Row],[NIT]],TABLACLIENTE,2,FALSE)</f>
        <v>VANTI S.A. E.S.P (VANTI)</v>
      </c>
      <c r="J7931" s="188" t="s">
        <v>6317</v>
      </c>
      <c r="K7931" s="187" t="str">
        <f>+VLOOKUP(FACTURACION[[#This Row],[REFERENCIA]],CODINV,2,FALSE)</f>
        <v>MAINBOAR M/A TESTED</v>
      </c>
      <c r="L7931" s="187" t="str">
        <f>IF(VLOOKUP(FACTURACION[[#This Row],[REFERENCIA]],CODINV,3,FALSE)=0,"",VLOOKUP(FACTURACION[[#This Row],[REFERENCIA]],CODINV,3,FALSE))</f>
        <v/>
      </c>
      <c r="M7931" s="187" t="str">
        <f>+VLOOKUP(FACTURACION[[#This Row],[REFERENCIA]],CODINV,4,FALSE)</f>
        <v>REPUESTOS Y ACCESORIOS</v>
      </c>
      <c r="N7931" s="187" t="str">
        <f>+VLOOKUP(FACTURACION[[#This Row],[REFERENCIA]],CODINV,5,FALSE)</f>
        <v>MERCURY</v>
      </c>
      <c r="O7931" s="191">
        <v>2</v>
      </c>
      <c r="P7931" s="189">
        <v>4223087</v>
      </c>
      <c r="Q7931" s="190">
        <f>+FACTURACION[[#This Row],[CANTIDAD]]*FACTURACION[[#This Row],[VR UNITARIO]]/1000</f>
        <v>8446.1740000000009</v>
      </c>
      <c r="R7931" s="187" t="str">
        <f>+VLOOKUP(FACTURACION[[#This Row],[NIT]],TABLACLIENTE,5,FALSE)</f>
        <v>BOGOTÁ D.C.</v>
      </c>
    </row>
    <row r="7932" spans="3:18">
      <c r="C7932" s="29">
        <v>2021</v>
      </c>
      <c r="D7932" s="184" t="s">
        <v>705</v>
      </c>
      <c r="E7932" s="184">
        <f>MONTH(FACTURACION[[#This Row],[MES]]&amp;1)</f>
        <v>12</v>
      </c>
      <c r="F7932" s="223">
        <f>DATE(FACTURACION[[#This Row],[AÑO]],FACTURACION[[#This Row],[Mes numero]],1)</f>
        <v>44531</v>
      </c>
      <c r="G7932" s="185" t="s">
        <v>6289</v>
      </c>
      <c r="H7932" s="186">
        <v>800007813</v>
      </c>
      <c r="I7932" s="187" t="str">
        <f>+VLOOKUP(FACTURACION[[#This Row],[NIT]],TABLACLIENTE,2,FALSE)</f>
        <v>VANTI S.A. E.S.P (VANTI)</v>
      </c>
      <c r="J7932" s="188" t="s">
        <v>6318</v>
      </c>
      <c r="K7932" s="187" t="str">
        <f>+VLOOKUP(FACTURACION[[#This Row],[REFERENCIA]],CODINV,2,FALSE)</f>
        <v>ASM CASE BATT PK</v>
      </c>
      <c r="L7932" s="187" t="str">
        <f>IF(VLOOKUP(FACTURACION[[#This Row],[REFERENCIA]],CODINV,3,FALSE)=0,"",VLOOKUP(FACTURACION[[#This Row],[REFERENCIA]],CODINV,3,FALSE))</f>
        <v/>
      </c>
      <c r="M7932" s="187" t="str">
        <f>+VLOOKUP(FACTURACION[[#This Row],[REFERENCIA]],CODINV,4,FALSE)</f>
        <v>REPUESTOS Y ACCESORIOS</v>
      </c>
      <c r="N7932" s="187" t="str">
        <f>+VLOOKUP(FACTURACION[[#This Row],[REFERENCIA]],CODINV,5,FALSE)</f>
        <v>MERCURY</v>
      </c>
      <c r="O7932" s="191">
        <v>5</v>
      </c>
      <c r="P7932" s="189">
        <v>376443</v>
      </c>
      <c r="Q7932" s="190">
        <f>+FACTURACION[[#This Row],[CANTIDAD]]*FACTURACION[[#This Row],[VR UNITARIO]]/1000</f>
        <v>1882.2149999999999</v>
      </c>
      <c r="R7932" s="187" t="str">
        <f>+VLOOKUP(FACTURACION[[#This Row],[NIT]],TABLACLIENTE,5,FALSE)</f>
        <v>BOGOTÁ D.C.</v>
      </c>
    </row>
    <row r="7933" spans="3:18">
      <c r="C7933" s="29">
        <v>2021</v>
      </c>
      <c r="D7933" s="184" t="s">
        <v>705</v>
      </c>
      <c r="E7933" s="184">
        <f>MONTH(FACTURACION[[#This Row],[MES]]&amp;1)</f>
        <v>12</v>
      </c>
      <c r="F7933" s="223">
        <f>DATE(FACTURACION[[#This Row],[AÑO]],FACTURACION[[#This Row],[Mes numero]],1)</f>
        <v>44531</v>
      </c>
      <c r="G7933" s="185" t="s">
        <v>6289</v>
      </c>
      <c r="H7933" s="186">
        <v>800007813</v>
      </c>
      <c r="I7933" s="187" t="str">
        <f>+VLOOKUP(FACTURACION[[#This Row],[NIT]],TABLACLIENTE,2,FALSE)</f>
        <v>VANTI S.A. E.S.P (VANTI)</v>
      </c>
      <c r="J7933" s="188" t="s">
        <v>6319</v>
      </c>
      <c r="K7933" s="187" t="str">
        <f>+VLOOKUP(FACTURACION[[#This Row],[REFERENCIA]],CODINV,2,FALSE)</f>
        <v>KIT 300 PSIG XDCER SEE DRAWING</v>
      </c>
      <c r="L7933" s="187" t="str">
        <f>IF(VLOOKUP(FACTURACION[[#This Row],[REFERENCIA]],CODINV,3,FALSE)=0,"",VLOOKUP(FACTURACION[[#This Row],[REFERENCIA]],CODINV,3,FALSE))</f>
        <v/>
      </c>
      <c r="M7933" s="187" t="str">
        <f>+VLOOKUP(FACTURACION[[#This Row],[REFERENCIA]],CODINV,4,FALSE)</f>
        <v>REPUESTOS Y ACCESORIOS</v>
      </c>
      <c r="N7933" s="187" t="str">
        <f>+VLOOKUP(FACTURACION[[#This Row],[REFERENCIA]],CODINV,5,FALSE)</f>
        <v>MERCURY</v>
      </c>
      <c r="O7933" s="191">
        <v>1</v>
      </c>
      <c r="P7933" s="189">
        <v>4521645</v>
      </c>
      <c r="Q7933" s="190">
        <f>+FACTURACION[[#This Row],[CANTIDAD]]*FACTURACION[[#This Row],[VR UNITARIO]]/1000</f>
        <v>4521.6450000000004</v>
      </c>
      <c r="R7933" s="187" t="str">
        <f>+VLOOKUP(FACTURACION[[#This Row],[NIT]],TABLACLIENTE,5,FALSE)</f>
        <v>BOGOTÁ D.C.</v>
      </c>
    </row>
    <row r="7934" spans="3:18">
      <c r="C7934" s="29">
        <v>2021</v>
      </c>
      <c r="D7934" s="184" t="s">
        <v>705</v>
      </c>
      <c r="E7934" s="184">
        <f>MONTH(FACTURACION[[#This Row],[MES]]&amp;1)</f>
        <v>12</v>
      </c>
      <c r="F7934" s="223">
        <f>DATE(FACTURACION[[#This Row],[AÑO]],FACTURACION[[#This Row],[Mes numero]],1)</f>
        <v>44531</v>
      </c>
      <c r="G7934" s="185" t="s">
        <v>6289</v>
      </c>
      <c r="H7934" s="186">
        <v>800007813</v>
      </c>
      <c r="I7934" s="187" t="str">
        <f>+VLOOKUP(FACTURACION[[#This Row],[NIT]],TABLACLIENTE,2,FALSE)</f>
        <v>VANTI S.A. E.S.P (VANTI)</v>
      </c>
      <c r="J7934" s="188" t="s">
        <v>6320</v>
      </c>
      <c r="K7934" s="187" t="str">
        <f>+VLOOKUP(FACTURACION[[#This Row],[REFERENCIA]],CODINV,2,FALSE)</f>
        <v>KIT 100 PSIG XDCER SEE DRAWING</v>
      </c>
      <c r="L7934" s="187" t="str">
        <f>IF(VLOOKUP(FACTURACION[[#This Row],[REFERENCIA]],CODINV,3,FALSE)=0,"",VLOOKUP(FACTURACION[[#This Row],[REFERENCIA]],CODINV,3,FALSE))</f>
        <v/>
      </c>
      <c r="M7934" s="187" t="str">
        <f>+VLOOKUP(FACTURACION[[#This Row],[REFERENCIA]],CODINV,4,FALSE)</f>
        <v>REPUESTOS Y ACCESORIOS</v>
      </c>
      <c r="N7934" s="187" t="str">
        <f>+VLOOKUP(FACTURACION[[#This Row],[REFERENCIA]],CODINV,5,FALSE)</f>
        <v>MERCURY</v>
      </c>
      <c r="O7934" s="191">
        <v>1</v>
      </c>
      <c r="P7934" s="189">
        <v>4521645</v>
      </c>
      <c r="Q7934" s="190">
        <f>+FACTURACION[[#This Row],[CANTIDAD]]*FACTURACION[[#This Row],[VR UNITARIO]]/1000</f>
        <v>4521.6450000000004</v>
      </c>
      <c r="R7934" s="187" t="str">
        <f>+VLOOKUP(FACTURACION[[#This Row],[NIT]],TABLACLIENTE,5,FALSE)</f>
        <v>BOGOTÁ D.C.</v>
      </c>
    </row>
    <row r="7935" spans="3:18">
      <c r="C7935" s="29">
        <v>2021</v>
      </c>
      <c r="D7935" s="184" t="s">
        <v>705</v>
      </c>
      <c r="E7935" s="184">
        <f>MONTH(FACTURACION[[#This Row],[MES]]&amp;1)</f>
        <v>12</v>
      </c>
      <c r="F7935" s="223">
        <f>DATE(FACTURACION[[#This Row],[AÑO]],FACTURACION[[#This Row],[Mes numero]],1)</f>
        <v>44531</v>
      </c>
      <c r="G7935" s="185" t="s">
        <v>6289</v>
      </c>
      <c r="H7935" s="186">
        <v>800007813</v>
      </c>
      <c r="I7935" s="187" t="str">
        <f>+VLOOKUP(FACTURACION[[#This Row],[NIT]],TABLACLIENTE,2,FALSE)</f>
        <v>VANTI S.A. E.S.P (VANTI)</v>
      </c>
      <c r="J7935" s="188" t="s">
        <v>6321</v>
      </c>
      <c r="K7935" s="187" t="str">
        <f>+VLOOKUP(FACTURACION[[#This Row],[REFERENCIA]],CODINV,2,FALSE)</f>
        <v>RSI BOARD ASM ONLY FOR MINI</v>
      </c>
      <c r="L7935" s="187" t="str">
        <f>IF(VLOOKUP(FACTURACION[[#This Row],[REFERENCIA]],CODINV,3,FALSE)=0,"",VLOOKUP(FACTURACION[[#This Row],[REFERENCIA]],CODINV,3,FALSE))</f>
        <v/>
      </c>
      <c r="M7935" s="187" t="str">
        <f>+VLOOKUP(FACTURACION[[#This Row],[REFERENCIA]],CODINV,4,FALSE)</f>
        <v>REPUESTOS Y ACCESORIOS</v>
      </c>
      <c r="N7935" s="187" t="str">
        <f>+VLOOKUP(FACTURACION[[#This Row],[REFERENCIA]],CODINV,5,FALSE)</f>
        <v>MERCURY</v>
      </c>
      <c r="O7935" s="191">
        <v>2</v>
      </c>
      <c r="P7935" s="189">
        <v>705290</v>
      </c>
      <c r="Q7935" s="190">
        <f>+FACTURACION[[#This Row],[CANTIDAD]]*FACTURACION[[#This Row],[VR UNITARIO]]/1000</f>
        <v>1410.58</v>
      </c>
      <c r="R7935" s="187" t="str">
        <f>+VLOOKUP(FACTURACION[[#This Row],[NIT]],TABLACLIENTE,5,FALSE)</f>
        <v>BOGOTÁ D.C.</v>
      </c>
    </row>
    <row r="7936" spans="3:18">
      <c r="C7936" s="29">
        <v>2021</v>
      </c>
      <c r="D7936" s="184" t="s">
        <v>705</v>
      </c>
      <c r="E7936" s="184">
        <f>MONTH(FACTURACION[[#This Row],[MES]]&amp;1)</f>
        <v>12</v>
      </c>
      <c r="F7936" s="223">
        <f>DATE(FACTURACION[[#This Row],[AÑO]],FACTURACION[[#This Row],[Mes numero]],1)</f>
        <v>44531</v>
      </c>
      <c r="G7936" s="185" t="s">
        <v>6289</v>
      </c>
      <c r="H7936" s="186">
        <v>800007813</v>
      </c>
      <c r="I7936" s="187" t="str">
        <f>+VLOOKUP(FACTURACION[[#This Row],[NIT]],TABLACLIENTE,2,FALSE)</f>
        <v>VANTI S.A. E.S.P (VANTI)</v>
      </c>
      <c r="J7936" s="188" t="s">
        <v>6023</v>
      </c>
      <c r="K7936" s="187" t="str">
        <f>+VLOOKUP(FACTURACION[[#This Row],[REFERENCIA]],CODINV,2,FALSE)</f>
        <v>CABLE EC TO COMPUTER 6FT</v>
      </c>
      <c r="L7936" s="187" t="str">
        <f>IF(VLOOKUP(FACTURACION[[#This Row],[REFERENCIA]],CODINV,3,FALSE)=0,"",VLOOKUP(FACTURACION[[#This Row],[REFERENCIA]],CODINV,3,FALSE))</f>
        <v/>
      </c>
      <c r="M7936" s="187" t="str">
        <f>+VLOOKUP(FACTURACION[[#This Row],[REFERENCIA]],CODINV,4,FALSE)</f>
        <v>REPUESTOS Y ACCESORIOS</v>
      </c>
      <c r="N7936" s="187" t="str">
        <f>+VLOOKUP(FACTURACION[[#This Row],[REFERENCIA]],CODINV,5,FALSE)</f>
        <v>MERCURY</v>
      </c>
      <c r="O7936" s="191">
        <v>9</v>
      </c>
      <c r="P7936" s="189">
        <v>421200</v>
      </c>
      <c r="Q7936" s="190">
        <f>+FACTURACION[[#This Row],[CANTIDAD]]*FACTURACION[[#This Row],[VR UNITARIO]]/1000</f>
        <v>3790.8</v>
      </c>
      <c r="R7936" s="187" t="str">
        <f>+VLOOKUP(FACTURACION[[#This Row],[NIT]],TABLACLIENTE,5,FALSE)</f>
        <v>BOGOTÁ D.C.</v>
      </c>
    </row>
    <row r="7937" spans="3:18">
      <c r="C7937" s="29">
        <v>2021</v>
      </c>
      <c r="D7937" s="184" t="s">
        <v>705</v>
      </c>
      <c r="E7937" s="184">
        <f>MONTH(FACTURACION[[#This Row],[MES]]&amp;1)</f>
        <v>12</v>
      </c>
      <c r="F7937" s="223">
        <f>DATE(FACTURACION[[#This Row],[AÑO]],FACTURACION[[#This Row],[Mes numero]],1)</f>
        <v>44531</v>
      </c>
      <c r="G7937" s="185" t="s">
        <v>6290</v>
      </c>
      <c r="H7937" s="186">
        <v>800007813</v>
      </c>
      <c r="I7937" s="187" t="str">
        <f>+VLOOKUP(FACTURACION[[#This Row],[NIT]],TABLACLIENTE,2,FALSE)</f>
        <v>VANTI S.A. E.S.P (VANTI)</v>
      </c>
      <c r="J7937" s="188" t="s">
        <v>6322</v>
      </c>
      <c r="K7937" s="187" t="str">
        <f>+VLOOKUP(FACTURACION[[#This Row],[REFERENCIA]],CODINV,2,FALSE)</f>
        <v>BATERIAS ASM 4.5 ALK FOR M/AT</v>
      </c>
      <c r="L7937" s="187" t="str">
        <f>IF(VLOOKUP(FACTURACION[[#This Row],[REFERENCIA]],CODINV,3,FALSE)=0,"",VLOOKUP(FACTURACION[[#This Row],[REFERENCIA]],CODINV,3,FALSE))</f>
        <v/>
      </c>
      <c r="M7937" s="187" t="str">
        <f>+VLOOKUP(FACTURACION[[#This Row],[REFERENCIA]],CODINV,4,FALSE)</f>
        <v>REPUESTOS Y ACCESORIOS</v>
      </c>
      <c r="N7937" s="187" t="str">
        <f>+VLOOKUP(FACTURACION[[#This Row],[REFERENCIA]],CODINV,5,FALSE)</f>
        <v>MERCURY</v>
      </c>
      <c r="O7937" s="191">
        <v>30</v>
      </c>
      <c r="P7937" s="189">
        <v>142789</v>
      </c>
      <c r="Q7937" s="190">
        <f>+FACTURACION[[#This Row],[CANTIDAD]]*FACTURACION[[#This Row],[VR UNITARIO]]/1000</f>
        <v>4283.67</v>
      </c>
      <c r="R7937" s="187" t="str">
        <f>+VLOOKUP(FACTURACION[[#This Row],[NIT]],TABLACLIENTE,5,FALSE)</f>
        <v>BOGOTÁ D.C.</v>
      </c>
    </row>
    <row r="7938" spans="3:18">
      <c r="C7938" s="29">
        <v>2021</v>
      </c>
      <c r="D7938" s="184" t="s">
        <v>705</v>
      </c>
      <c r="E7938" s="184">
        <f>MONTH(FACTURACION[[#This Row],[MES]]&amp;1)</f>
        <v>12</v>
      </c>
      <c r="F7938" s="223">
        <f>DATE(FACTURACION[[#This Row],[AÑO]],FACTURACION[[#This Row],[Mes numero]],1)</f>
        <v>44531</v>
      </c>
      <c r="G7938" s="185" t="s">
        <v>6290</v>
      </c>
      <c r="H7938" s="186">
        <v>800007813</v>
      </c>
      <c r="I7938" s="187" t="str">
        <f>+VLOOKUP(FACTURACION[[#This Row],[NIT]],TABLACLIENTE,2,FALSE)</f>
        <v>VANTI S.A. E.S.P (VANTI)</v>
      </c>
      <c r="J7938" s="188" t="s">
        <v>6319</v>
      </c>
      <c r="K7938" s="187" t="str">
        <f>+VLOOKUP(FACTURACION[[#This Row],[REFERENCIA]],CODINV,2,FALSE)</f>
        <v>KIT 300 PSIG XDCER SEE DRAWING</v>
      </c>
      <c r="L7938" s="187" t="str">
        <f>IF(VLOOKUP(FACTURACION[[#This Row],[REFERENCIA]],CODINV,3,FALSE)=0,"",VLOOKUP(FACTURACION[[#This Row],[REFERENCIA]],CODINV,3,FALSE))</f>
        <v/>
      </c>
      <c r="M7938" s="187" t="str">
        <f>+VLOOKUP(FACTURACION[[#This Row],[REFERENCIA]],CODINV,4,FALSE)</f>
        <v>REPUESTOS Y ACCESORIOS</v>
      </c>
      <c r="N7938" s="187" t="str">
        <f>+VLOOKUP(FACTURACION[[#This Row],[REFERENCIA]],CODINV,5,FALSE)</f>
        <v>MERCURY</v>
      </c>
      <c r="O7938" s="191">
        <v>2</v>
      </c>
      <c r="P7938" s="189">
        <v>4521645</v>
      </c>
      <c r="Q7938" s="190">
        <f>+FACTURACION[[#This Row],[CANTIDAD]]*FACTURACION[[#This Row],[VR UNITARIO]]/1000</f>
        <v>9043.2900000000009</v>
      </c>
      <c r="R7938" s="187" t="str">
        <f>+VLOOKUP(FACTURACION[[#This Row],[NIT]],TABLACLIENTE,5,FALSE)</f>
        <v>BOGOTÁ D.C.</v>
      </c>
    </row>
    <row r="7939" spans="3:18">
      <c r="C7939" s="29">
        <v>2021</v>
      </c>
      <c r="D7939" s="184" t="s">
        <v>705</v>
      </c>
      <c r="E7939" s="184">
        <f>MONTH(FACTURACION[[#This Row],[MES]]&amp;1)</f>
        <v>12</v>
      </c>
      <c r="F7939" s="223">
        <f>DATE(FACTURACION[[#This Row],[AÑO]],FACTURACION[[#This Row],[Mes numero]],1)</f>
        <v>44531</v>
      </c>
      <c r="G7939" s="185" t="s">
        <v>6290</v>
      </c>
      <c r="H7939" s="186">
        <v>800007813</v>
      </c>
      <c r="I7939" s="187" t="str">
        <f>+VLOOKUP(FACTURACION[[#This Row],[NIT]],TABLACLIENTE,2,FALSE)</f>
        <v>VANTI S.A. E.S.P (VANTI)</v>
      </c>
      <c r="J7939" s="188" t="s">
        <v>6320</v>
      </c>
      <c r="K7939" s="187" t="str">
        <f>+VLOOKUP(FACTURACION[[#This Row],[REFERENCIA]],CODINV,2,FALSE)</f>
        <v>KIT 100 PSIG XDCER SEE DRAWING</v>
      </c>
      <c r="L7939" s="187" t="str">
        <f>IF(VLOOKUP(FACTURACION[[#This Row],[REFERENCIA]],CODINV,3,FALSE)=0,"",VLOOKUP(FACTURACION[[#This Row],[REFERENCIA]],CODINV,3,FALSE))</f>
        <v/>
      </c>
      <c r="M7939" s="187" t="str">
        <f>+VLOOKUP(FACTURACION[[#This Row],[REFERENCIA]],CODINV,4,FALSE)</f>
        <v>REPUESTOS Y ACCESORIOS</v>
      </c>
      <c r="N7939" s="187" t="str">
        <f>+VLOOKUP(FACTURACION[[#This Row],[REFERENCIA]],CODINV,5,FALSE)</f>
        <v>MERCURY</v>
      </c>
      <c r="O7939" s="191">
        <v>2</v>
      </c>
      <c r="P7939" s="189">
        <v>4521645</v>
      </c>
      <c r="Q7939" s="190">
        <f>+FACTURACION[[#This Row],[CANTIDAD]]*FACTURACION[[#This Row],[VR UNITARIO]]/1000</f>
        <v>9043.2900000000009</v>
      </c>
      <c r="R7939" s="187" t="str">
        <f>+VLOOKUP(FACTURACION[[#This Row],[NIT]],TABLACLIENTE,5,FALSE)</f>
        <v>BOGOTÁ D.C.</v>
      </c>
    </row>
    <row r="7940" spans="3:18">
      <c r="C7940" s="29">
        <v>2021</v>
      </c>
      <c r="D7940" s="184" t="s">
        <v>705</v>
      </c>
      <c r="E7940" s="184">
        <f>MONTH(FACTURACION[[#This Row],[MES]]&amp;1)</f>
        <v>12</v>
      </c>
      <c r="F7940" s="223">
        <f>DATE(FACTURACION[[#This Row],[AÑO]],FACTURACION[[#This Row],[Mes numero]],1)</f>
        <v>44531</v>
      </c>
      <c r="G7940" s="185" t="s">
        <v>6290</v>
      </c>
      <c r="H7940" s="186">
        <v>800007813</v>
      </c>
      <c r="I7940" s="187" t="str">
        <f>+VLOOKUP(FACTURACION[[#This Row],[NIT]],TABLACLIENTE,2,FALSE)</f>
        <v>VANTI S.A. E.S.P (VANTI)</v>
      </c>
      <c r="J7940" s="188" t="s">
        <v>6321</v>
      </c>
      <c r="K7940" s="187" t="str">
        <f>+VLOOKUP(FACTURACION[[#This Row],[REFERENCIA]],CODINV,2,FALSE)</f>
        <v>RSI BOARD ASM ONLY FOR MINI</v>
      </c>
      <c r="L7940" s="187" t="str">
        <f>IF(VLOOKUP(FACTURACION[[#This Row],[REFERENCIA]],CODINV,3,FALSE)=0,"",VLOOKUP(FACTURACION[[#This Row],[REFERENCIA]],CODINV,3,FALSE))</f>
        <v/>
      </c>
      <c r="M7940" s="187" t="str">
        <f>+VLOOKUP(FACTURACION[[#This Row],[REFERENCIA]],CODINV,4,FALSE)</f>
        <v>REPUESTOS Y ACCESORIOS</v>
      </c>
      <c r="N7940" s="187" t="str">
        <f>+VLOOKUP(FACTURACION[[#This Row],[REFERENCIA]],CODINV,5,FALSE)</f>
        <v>MERCURY</v>
      </c>
      <c r="O7940" s="191">
        <v>3</v>
      </c>
      <c r="P7940" s="189">
        <v>705290</v>
      </c>
      <c r="Q7940" s="190">
        <f>+FACTURACION[[#This Row],[CANTIDAD]]*FACTURACION[[#This Row],[VR UNITARIO]]/1000</f>
        <v>2115.87</v>
      </c>
      <c r="R7940" s="187" t="str">
        <f>+VLOOKUP(FACTURACION[[#This Row],[NIT]],TABLACLIENTE,5,FALSE)</f>
        <v>BOGOTÁ D.C.</v>
      </c>
    </row>
    <row r="7941" spans="3:18">
      <c r="C7941" s="29">
        <v>2021</v>
      </c>
      <c r="D7941" s="184" t="s">
        <v>705</v>
      </c>
      <c r="E7941" s="184">
        <f>MONTH(FACTURACION[[#This Row],[MES]]&amp;1)</f>
        <v>12</v>
      </c>
      <c r="F7941" s="223">
        <f>DATE(FACTURACION[[#This Row],[AÑO]],FACTURACION[[#This Row],[Mes numero]],1)</f>
        <v>44531</v>
      </c>
      <c r="G7941" s="185" t="s">
        <v>6291</v>
      </c>
      <c r="H7941" s="186">
        <v>890105526</v>
      </c>
      <c r="I7941" s="187" t="str">
        <f>+VLOOKUP(FACTURACION[[#This Row],[NIT]],TABLACLIENTE,2,FALSE)</f>
        <v>PROMIGAS S.A. E.S.P.</v>
      </c>
      <c r="J7941" s="188" t="s">
        <v>885</v>
      </c>
      <c r="K7941" s="187" t="str">
        <f>+VLOOKUP(FACTURACION[[#This Row],[REFERENCIA]],CODINV,2,FALSE)</f>
        <v>BLOCK MANIFOLD COMPOSITE</v>
      </c>
      <c r="L7941" s="187" t="str">
        <f>IF(VLOOKUP(FACTURACION[[#This Row],[REFERENCIA]],CODINV,3,FALSE)=0,"",VLOOKUP(FACTURACION[[#This Row],[REFERENCIA]],CODINV,3,FALSE))</f>
        <v>73957W001</v>
      </c>
      <c r="M7941" s="187" t="str">
        <f>+VLOOKUP(FACTURACION[[#This Row],[REFERENCIA]],CODINV,4,FALSE)</f>
        <v>REPUESTOS Y ACCESORIOS</v>
      </c>
      <c r="N7941" s="187" t="str">
        <f>+VLOOKUP(FACTURACION[[#This Row],[REFERENCIA]],CODINV,5,FALSE)</f>
        <v>HONEYWELL</v>
      </c>
      <c r="O7941" s="191">
        <v>2</v>
      </c>
      <c r="P7941" s="189">
        <v>2589326.105</v>
      </c>
      <c r="Q7941" s="190">
        <f>+FACTURACION[[#This Row],[CANTIDAD]]*FACTURACION[[#This Row],[VR UNITARIO]]/1000</f>
        <v>5178.6522100000002</v>
      </c>
      <c r="R7941" s="187" t="str">
        <f>+VLOOKUP(FACTURACION[[#This Row],[NIT]],TABLACLIENTE,5,FALSE)</f>
        <v>BARRANQUILLA</v>
      </c>
    </row>
    <row r="7942" spans="3:18">
      <c r="C7942" s="29">
        <v>2021</v>
      </c>
      <c r="D7942" s="184" t="s">
        <v>705</v>
      </c>
      <c r="E7942" s="184">
        <f>MONTH(FACTURACION[[#This Row],[MES]]&amp;1)</f>
        <v>12</v>
      </c>
      <c r="F7942" s="223">
        <f>DATE(FACTURACION[[#This Row],[AÑO]],FACTURACION[[#This Row],[Mes numero]],1)</f>
        <v>44531</v>
      </c>
      <c r="G7942" s="185" t="s">
        <v>6292</v>
      </c>
      <c r="H7942" s="186">
        <v>890105526</v>
      </c>
      <c r="I7942" s="187" t="str">
        <f>+VLOOKUP(FACTURACION[[#This Row],[NIT]],TABLACLIENTE,2,FALSE)</f>
        <v>PROMIGAS S.A. E.S.P.</v>
      </c>
      <c r="J7942" s="188" t="s">
        <v>244</v>
      </c>
      <c r="K7942" s="187" t="str">
        <f>+VLOOKUP(FACTURACION[[#This Row],[REFERENCIA]],CODINV,2,FALSE)</f>
        <v>PILOTO ZSC 320-100</v>
      </c>
      <c r="L7942" s="187" t="str">
        <f>IF(VLOOKUP(FACTURACION[[#This Row],[REFERENCIA]],CODINV,3,FALSE)=0,"",VLOOKUP(FACTURACION[[#This Row],[REFERENCIA]],CODINV,3,FALSE))</f>
        <v>RRAE103A1A1A1</v>
      </c>
      <c r="M7942" s="187" t="str">
        <f>+VLOOKUP(FACTURACION[[#This Row],[REFERENCIA]],CODINV,4,FALSE)</f>
        <v>REGULADORES</v>
      </c>
      <c r="N7942" s="187" t="str">
        <f>+VLOOKUP(FACTURACION[[#This Row],[REFERENCIA]],CODINV,5,FALSE)</f>
        <v>HONEYWELL</v>
      </c>
      <c r="O7942" s="191">
        <v>3</v>
      </c>
      <c r="P7942" s="189">
        <v>3982289.4600000004</v>
      </c>
      <c r="Q7942" s="190">
        <f>+FACTURACION[[#This Row],[CANTIDAD]]*FACTURACION[[#This Row],[VR UNITARIO]]/1000</f>
        <v>11946.868380000002</v>
      </c>
      <c r="R7942" s="187" t="str">
        <f>+VLOOKUP(FACTURACION[[#This Row],[NIT]],TABLACLIENTE,5,FALSE)</f>
        <v>BARRANQUILLA</v>
      </c>
    </row>
    <row r="7943" spans="3:18">
      <c r="C7943" s="29">
        <v>2021</v>
      </c>
      <c r="D7943" s="184" t="s">
        <v>705</v>
      </c>
      <c r="E7943" s="184">
        <f>MONTH(FACTURACION[[#This Row],[MES]]&amp;1)</f>
        <v>12</v>
      </c>
      <c r="F7943" s="223">
        <f>DATE(FACTURACION[[#This Row],[AÑO]],FACTURACION[[#This Row],[Mes numero]],1)</f>
        <v>44531</v>
      </c>
      <c r="G7943" s="185" t="s">
        <v>6293</v>
      </c>
      <c r="H7943" s="186">
        <v>890105526</v>
      </c>
      <c r="I7943" s="187" t="str">
        <f>+VLOOKUP(FACTURACION[[#This Row],[NIT]],TABLACLIENTE,2,FALSE)</f>
        <v>PROMIGAS S.A. E.S.P.</v>
      </c>
      <c r="J7943" s="188" t="s">
        <v>520</v>
      </c>
      <c r="K7943" s="187" t="str">
        <f>+VLOOKUP(FACTURACION[[#This Row],[REFERENCIA]],CODINV,2,FALSE)</f>
        <v>SEAL SECURITY</v>
      </c>
      <c r="L7943" s="187" t="str">
        <f>IF(VLOOKUP(FACTURACION[[#This Row],[REFERENCIA]],CODINV,3,FALSE)=0,"",VLOOKUP(FACTURACION[[#This Row],[REFERENCIA]],CODINV,3,FALSE))</f>
        <v>52548P010</v>
      </c>
      <c r="M7943" s="187" t="str">
        <f>+VLOOKUP(FACTURACION[[#This Row],[REFERENCIA]],CODINV,4,FALSE)</f>
        <v>REPUESTOS Y ACCESORIOS</v>
      </c>
      <c r="N7943" s="187" t="str">
        <f>+VLOOKUP(FACTURACION[[#This Row],[REFERENCIA]],CODINV,5,FALSE)</f>
        <v>HONEYWELL</v>
      </c>
      <c r="O7943" s="191">
        <v>4</v>
      </c>
      <c r="P7943" s="189">
        <v>41019.75</v>
      </c>
      <c r="Q7943" s="190">
        <f>+FACTURACION[[#This Row],[CANTIDAD]]*FACTURACION[[#This Row],[VR UNITARIO]]/1000</f>
        <v>164.07900000000001</v>
      </c>
      <c r="R7943" s="187" t="str">
        <f>+VLOOKUP(FACTURACION[[#This Row],[NIT]],TABLACLIENTE,5,FALSE)</f>
        <v>BARRANQUILLA</v>
      </c>
    </row>
    <row r="7944" spans="3:18">
      <c r="C7944" s="29">
        <v>2021</v>
      </c>
      <c r="D7944" s="184" t="s">
        <v>705</v>
      </c>
      <c r="E7944" s="184">
        <f>MONTH(FACTURACION[[#This Row],[MES]]&amp;1)</f>
        <v>12</v>
      </c>
      <c r="F7944" s="223">
        <f>DATE(FACTURACION[[#This Row],[AÑO]],FACTURACION[[#This Row],[Mes numero]],1)</f>
        <v>44531</v>
      </c>
      <c r="G7944" s="185" t="s">
        <v>6294</v>
      </c>
      <c r="H7944" s="186">
        <v>900396759</v>
      </c>
      <c r="I7944" s="187" t="str">
        <f>+VLOOKUP(FACTURACION[[#This Row],[NIT]],TABLACLIENTE,2,FALSE)</f>
        <v>CHILCO DISTRIBUIDORA DE GAS Y ENERGIA S.A.S. E.S.P.</v>
      </c>
      <c r="J7944" s="188" t="s">
        <v>5504</v>
      </c>
      <c r="K7944" s="187" t="str">
        <f>+VLOOKUP(FACTURACION[[#This Row],[REFERENCIA]],CODINV,2,FALSE)</f>
        <v>C12 CORO FLOW</v>
      </c>
      <c r="L7944" s="187" t="str">
        <f>IF(VLOOKUP(FACTURACION[[#This Row],[REFERENCIA]],CODINV,3,FALSE)=0,"",VLOOKUP(FACTURACION[[#This Row],[REFERENCIA]],CODINV,3,FALSE))</f>
        <v>C12</v>
      </c>
      <c r="M7944" s="187" t="str">
        <f>+VLOOKUP(FACTURACION[[#This Row],[REFERENCIA]],CODINV,4,FALSE)</f>
        <v>BOMBAS</v>
      </c>
      <c r="N7944" s="187" t="str">
        <f>+VLOOKUP(FACTURACION[[#This Row],[REFERENCIA]],CODINV,5,FALSE)</f>
        <v>CORKEN</v>
      </c>
      <c r="O7944" s="191">
        <v>1</v>
      </c>
      <c r="P7944" s="189">
        <v>8991972</v>
      </c>
      <c r="Q7944" s="190">
        <f>+FACTURACION[[#This Row],[CANTIDAD]]*FACTURACION[[#This Row],[VR UNITARIO]]/1000</f>
        <v>8991.9719999999998</v>
      </c>
      <c r="R7944" s="187" t="str">
        <f>+VLOOKUP(FACTURACION[[#This Row],[NIT]],TABLACLIENTE,5,FALSE)</f>
        <v>BOGOTÁ D.C.</v>
      </c>
    </row>
    <row r="7945" spans="3:18">
      <c r="C7945" s="29">
        <v>2021</v>
      </c>
      <c r="D7945" s="184" t="s">
        <v>705</v>
      </c>
      <c r="E7945" s="184">
        <f>MONTH(FACTURACION[[#This Row],[MES]]&amp;1)</f>
        <v>12</v>
      </c>
      <c r="F7945" s="223">
        <f>DATE(FACTURACION[[#This Row],[AÑO]],FACTURACION[[#This Row],[Mes numero]],1)</f>
        <v>44531</v>
      </c>
      <c r="G7945" s="185" t="s">
        <v>6295</v>
      </c>
      <c r="H7945" s="186">
        <v>900396759</v>
      </c>
      <c r="I7945" s="187" t="str">
        <f>+VLOOKUP(FACTURACION[[#This Row],[NIT]],TABLACLIENTE,2,FALSE)</f>
        <v>CHILCO DISTRIBUIDORA DE GAS Y ENERGIA S.A.S. E.S.P.</v>
      </c>
      <c r="J7945" s="188" t="s">
        <v>132</v>
      </c>
      <c r="K7945" s="187" t="str">
        <f>+VLOOKUP(FACTURACION[[#This Row],[REFERENCIA]],CODINV,2,FALSE)</f>
        <v>KIT REPARACION BUNA N 80</v>
      </c>
      <c r="L7945" s="187" t="str">
        <f>IF(VLOOKUP(FACTURACION[[#This Row],[REFERENCIA]],CODINV,3,FALSE)=0,"",VLOOKUP(FACTURACION[[#This Row],[REFERENCIA]],CODINV,3,FALSE))</f>
        <v>73914K010</v>
      </c>
      <c r="M7945" s="187" t="str">
        <f>+VLOOKUP(FACTURACION[[#This Row],[REFERENCIA]],CODINV,4,FALSE)</f>
        <v>REPUESTOS Y ACCESORIOS</v>
      </c>
      <c r="N7945" s="187" t="str">
        <f>+VLOOKUP(FACTURACION[[#This Row],[REFERENCIA]],CODINV,5,FALSE)</f>
        <v>HONEYWELL</v>
      </c>
      <c r="O7945" s="191">
        <v>2</v>
      </c>
      <c r="P7945" s="189">
        <v>166791</v>
      </c>
      <c r="Q7945" s="190">
        <f>+FACTURACION[[#This Row],[CANTIDAD]]*FACTURACION[[#This Row],[VR UNITARIO]]/1000</f>
        <v>333.58199999999999</v>
      </c>
      <c r="R7945" s="187" t="str">
        <f>+VLOOKUP(FACTURACION[[#This Row],[NIT]],TABLACLIENTE,5,FALSE)</f>
        <v>BOGOTÁ D.C.</v>
      </c>
    </row>
    <row r="7946" spans="3:18">
      <c r="C7946" s="29">
        <v>2021</v>
      </c>
      <c r="D7946" s="184" t="s">
        <v>705</v>
      </c>
      <c r="E7946" s="184">
        <f>MONTH(FACTURACION[[#This Row],[MES]]&amp;1)</f>
        <v>12</v>
      </c>
      <c r="F7946" s="223">
        <f>DATE(FACTURACION[[#This Row],[AÑO]],FACTURACION[[#This Row],[Mes numero]],1)</f>
        <v>44531</v>
      </c>
      <c r="G7946" s="185" t="s">
        <v>6295</v>
      </c>
      <c r="H7946" s="186">
        <v>900396759</v>
      </c>
      <c r="I7946" s="187" t="str">
        <f>+VLOOKUP(FACTURACION[[#This Row],[NIT]],TABLACLIENTE,2,FALSE)</f>
        <v>CHILCO DISTRIBUIDORA DE GAS Y ENERGIA S.A.S. E.S.P.</v>
      </c>
      <c r="J7946" s="188" t="s">
        <v>61</v>
      </c>
      <c r="K7946" s="187" t="str">
        <f>+VLOOKUP(FACTURACION[[#This Row],[REFERENCIA]],CODINV,2,FALSE)</f>
        <v>MANGA 2" S300 H7</v>
      </c>
      <c r="L7946" s="187" t="str">
        <f>IF(VLOOKUP(FACTURACION[[#This Row],[REFERENCIA]],CODINV,3,FALSE)=0,"",VLOOKUP(FACTURACION[[#This Row],[REFERENCIA]],CODINV,3,FALSE))</f>
        <v>73404P002</v>
      </c>
      <c r="M7946" s="187" t="str">
        <f>+VLOOKUP(FACTURACION[[#This Row],[REFERENCIA]],CODINV,4,FALSE)</f>
        <v>MANGAS</v>
      </c>
      <c r="N7946" s="187" t="str">
        <f>+VLOOKUP(FACTURACION[[#This Row],[REFERENCIA]],CODINV,5,FALSE)</f>
        <v>HONEYWELL</v>
      </c>
      <c r="O7946" s="191">
        <v>2</v>
      </c>
      <c r="P7946" s="189">
        <v>555687</v>
      </c>
      <c r="Q7946" s="190">
        <f>+FACTURACION[[#This Row],[CANTIDAD]]*FACTURACION[[#This Row],[VR UNITARIO]]/1000</f>
        <v>1111.374</v>
      </c>
      <c r="R7946" s="187" t="str">
        <f>+VLOOKUP(FACTURACION[[#This Row],[NIT]],TABLACLIENTE,5,FALSE)</f>
        <v>BOGOTÁ D.C.</v>
      </c>
    </row>
    <row r="7947" spans="3:18">
      <c r="C7947" s="29">
        <v>2021</v>
      </c>
      <c r="D7947" s="184" t="s">
        <v>705</v>
      </c>
      <c r="E7947" s="184">
        <f>MONTH(FACTURACION[[#This Row],[MES]]&amp;1)</f>
        <v>12</v>
      </c>
      <c r="F7947" s="223">
        <f>DATE(FACTURACION[[#This Row],[AÑO]],FACTURACION[[#This Row],[Mes numero]],1)</f>
        <v>44531</v>
      </c>
      <c r="G7947" s="185" t="s">
        <v>6295</v>
      </c>
      <c r="H7947" s="186">
        <v>900396759</v>
      </c>
      <c r="I7947" s="187" t="str">
        <f>+VLOOKUP(FACTURACION[[#This Row],[NIT]],TABLACLIENTE,2,FALSE)</f>
        <v>CHILCO DISTRIBUIDORA DE GAS Y ENERGIA S.A.S. E.S.P.</v>
      </c>
      <c r="J7947" s="188" t="s">
        <v>574</v>
      </c>
      <c r="K7947" s="187" t="str">
        <f>+VLOOKUP(FACTURACION[[#This Row],[REFERENCIA]],CODINV,2,FALSE)</f>
        <v>FILTER ASSEMBY (INSPIRATOR)</v>
      </c>
      <c r="L7947" s="187" t="str">
        <f>IF(VLOOKUP(FACTURACION[[#This Row],[REFERENCIA]],CODINV,3,FALSE)=0,"",VLOOKUP(FACTURACION[[#This Row],[REFERENCIA]],CODINV,3,FALSE))</f>
        <v>74074K001</v>
      </c>
      <c r="M7947" s="187" t="str">
        <f>+VLOOKUP(FACTURACION[[#This Row],[REFERENCIA]],CODINV,4,FALSE)</f>
        <v>FILTROS</v>
      </c>
      <c r="N7947" s="187" t="str">
        <f>+VLOOKUP(FACTURACION[[#This Row],[REFERENCIA]],CODINV,5,FALSE)</f>
        <v>HONEYWELL</v>
      </c>
      <c r="O7947" s="191">
        <v>2</v>
      </c>
      <c r="P7947" s="189">
        <v>223661</v>
      </c>
      <c r="Q7947" s="190">
        <f>+FACTURACION[[#This Row],[CANTIDAD]]*FACTURACION[[#This Row],[VR UNITARIO]]/1000</f>
        <v>447.322</v>
      </c>
      <c r="R7947" s="187" t="str">
        <f>+VLOOKUP(FACTURACION[[#This Row],[NIT]],TABLACLIENTE,5,FALSE)</f>
        <v>BOGOTÁ D.C.</v>
      </c>
    </row>
    <row r="7948" spans="3:18">
      <c r="C7948" s="29">
        <v>2021</v>
      </c>
      <c r="D7948" s="184" t="s">
        <v>705</v>
      </c>
      <c r="E7948" s="184">
        <f>MONTH(FACTURACION[[#This Row],[MES]]&amp;1)</f>
        <v>12</v>
      </c>
      <c r="F7948" s="223">
        <f>DATE(FACTURACION[[#This Row],[AÑO]],FACTURACION[[#This Row],[Mes numero]],1)</f>
        <v>44531</v>
      </c>
      <c r="G7948" s="185" t="s">
        <v>6295</v>
      </c>
      <c r="H7948" s="186">
        <v>900396759</v>
      </c>
      <c r="I7948" s="187" t="str">
        <f>+VLOOKUP(FACTURACION[[#This Row],[NIT]],TABLACLIENTE,2,FALSE)</f>
        <v>CHILCO DISTRIBUIDORA DE GAS Y ENERGIA S.A.S. E.S.P.</v>
      </c>
      <c r="J7948" s="188" t="s">
        <v>180</v>
      </c>
      <c r="K7948" s="187" t="str">
        <f>+VLOOKUP(FACTURACION[[#This Row],[REFERENCIA]],CODINV,2,FALSE)</f>
        <v>O-RING, 0.38OD x.25ID BUNA 70</v>
      </c>
      <c r="L7948" s="187" t="str">
        <f>IF(VLOOKUP(FACTURACION[[#This Row],[REFERENCIA]],CODINV,3,FALSE)=0,"",VLOOKUP(FACTURACION[[#This Row],[REFERENCIA]],CODINV,3,FALSE))</f>
        <v>42710P146</v>
      </c>
      <c r="M7948" s="187" t="str">
        <f>+VLOOKUP(FACTURACION[[#This Row],[REFERENCIA]],CODINV,4,FALSE)</f>
        <v>REPUESTOS Y ACCESORIOS</v>
      </c>
      <c r="N7948" s="187" t="str">
        <f>+VLOOKUP(FACTURACION[[#This Row],[REFERENCIA]],CODINV,5,FALSE)</f>
        <v>HONEYWELL</v>
      </c>
      <c r="O7948" s="191">
        <v>10</v>
      </c>
      <c r="P7948" s="189">
        <v>2748</v>
      </c>
      <c r="Q7948" s="190">
        <f>+FACTURACION[[#This Row],[CANTIDAD]]*FACTURACION[[#This Row],[VR UNITARIO]]/1000</f>
        <v>27.48</v>
      </c>
      <c r="R7948" s="187" t="str">
        <f>+VLOOKUP(FACTURACION[[#This Row],[NIT]],TABLACLIENTE,5,FALSE)</f>
        <v>BOGOTÁ D.C.</v>
      </c>
    </row>
    <row r="7949" spans="3:18">
      <c r="C7949" s="29">
        <v>2021</v>
      </c>
      <c r="D7949" s="184" t="s">
        <v>705</v>
      </c>
      <c r="E7949" s="184">
        <f>MONTH(FACTURACION[[#This Row],[MES]]&amp;1)</f>
        <v>12</v>
      </c>
      <c r="F7949" s="223">
        <f>DATE(FACTURACION[[#This Row],[AÑO]],FACTURACION[[#This Row],[Mes numero]],1)</f>
        <v>44531</v>
      </c>
      <c r="G7949" s="185" t="s">
        <v>6296</v>
      </c>
      <c r="H7949" s="186">
        <v>800021272</v>
      </c>
      <c r="I7949" s="187" t="str">
        <f>+VLOOKUP(FACTURACION[[#This Row],[NIT]],TABLACLIENTE,2,FALSE)</f>
        <v>GASES DEL LLANO S.A. E.S.P (LLANOGAS S.A. E.S.P.)</v>
      </c>
      <c r="J7949" s="188" t="s">
        <v>262</v>
      </c>
      <c r="K7949" s="187" t="str">
        <f>+VLOOKUP(FACTURACION[[#This Row],[REFERENCIA]],CODINV,2,FALSE)</f>
        <v>MEDIDOR AL-425 C:1 1/4" MAOP 25 PSIG</v>
      </c>
      <c r="L7949" s="187" t="str">
        <f>IF(VLOOKUP(FACTURACION[[#This Row],[REFERENCIA]],CODINV,3,FALSE)=0,"",VLOOKUP(FACTURACION[[#This Row],[REFERENCIA]],CODINV,3,FALSE))</f>
        <v/>
      </c>
      <c r="M7949" s="187" t="str">
        <f>+VLOOKUP(FACTURACION[[#This Row],[REFERENCIA]],CODINV,4,FALSE)</f>
        <v>MEDIDORES</v>
      </c>
      <c r="N7949" s="187" t="str">
        <f>+VLOOKUP(FACTURACION[[#This Row],[REFERENCIA]],CODINV,5,FALSE)</f>
        <v>HONEYWELL</v>
      </c>
      <c r="O7949" s="191">
        <v>5</v>
      </c>
      <c r="P7949" s="189">
        <v>889391</v>
      </c>
      <c r="Q7949" s="190">
        <f>+FACTURACION[[#This Row],[CANTIDAD]]*FACTURACION[[#This Row],[VR UNITARIO]]/1000</f>
        <v>4446.9549999999999</v>
      </c>
      <c r="R7949" s="187" t="str">
        <f>+VLOOKUP(FACTURACION[[#This Row],[NIT]],TABLACLIENTE,5,FALSE)</f>
        <v>VILLAVICENCIO</v>
      </c>
    </row>
    <row r="7950" spans="3:18">
      <c r="C7950" s="29">
        <v>2021</v>
      </c>
      <c r="D7950" s="184" t="s">
        <v>705</v>
      </c>
      <c r="E7950" s="184">
        <f>MONTH(FACTURACION[[#This Row],[MES]]&amp;1)</f>
        <v>12</v>
      </c>
      <c r="F7950" s="223">
        <f>DATE(FACTURACION[[#This Row],[AÑO]],FACTURACION[[#This Row],[Mes numero]],1)</f>
        <v>44531</v>
      </c>
      <c r="G7950" s="185" t="s">
        <v>6297</v>
      </c>
      <c r="H7950" s="186">
        <v>800021272</v>
      </c>
      <c r="I7950" s="187" t="str">
        <f>+VLOOKUP(FACTURACION[[#This Row],[NIT]],TABLACLIENTE,2,FALSE)</f>
        <v>GASES DEL LLANO S.A. E.S.P (LLANOGAS S.A. E.S.P.)</v>
      </c>
      <c r="J7950" s="188" t="s">
        <v>262</v>
      </c>
      <c r="K7950" s="187" t="str">
        <f>+VLOOKUP(FACTURACION[[#This Row],[REFERENCIA]],CODINV,2,FALSE)</f>
        <v>MEDIDOR AL-425 C:1 1/4" MAOP 25 PSIG</v>
      </c>
      <c r="L7950" s="187" t="str">
        <f>IF(VLOOKUP(FACTURACION[[#This Row],[REFERENCIA]],CODINV,3,FALSE)=0,"",VLOOKUP(FACTURACION[[#This Row],[REFERENCIA]],CODINV,3,FALSE))</f>
        <v/>
      </c>
      <c r="M7950" s="187" t="str">
        <f>+VLOOKUP(FACTURACION[[#This Row],[REFERENCIA]],CODINV,4,FALSE)</f>
        <v>MEDIDORES</v>
      </c>
      <c r="N7950" s="187" t="str">
        <f>+VLOOKUP(FACTURACION[[#This Row],[REFERENCIA]],CODINV,5,FALSE)</f>
        <v>HONEYWELL</v>
      </c>
      <c r="O7950" s="191">
        <v>10</v>
      </c>
      <c r="P7950" s="189">
        <v>889391</v>
      </c>
      <c r="Q7950" s="190">
        <f>+FACTURACION[[#This Row],[CANTIDAD]]*FACTURACION[[#This Row],[VR UNITARIO]]/1000</f>
        <v>8893.91</v>
      </c>
      <c r="R7950" s="187" t="str">
        <f>+VLOOKUP(FACTURACION[[#This Row],[NIT]],TABLACLIENTE,5,FALSE)</f>
        <v>VILLAVICENCIO</v>
      </c>
    </row>
    <row r="7951" spans="3:18">
      <c r="C7951" s="29">
        <v>2021</v>
      </c>
      <c r="D7951" s="184" t="s">
        <v>705</v>
      </c>
      <c r="E7951" s="184">
        <f>MONTH(FACTURACION[[#This Row],[MES]]&amp;1)</f>
        <v>12</v>
      </c>
      <c r="F7951" s="223">
        <f>DATE(FACTURACION[[#This Row],[AÑO]],FACTURACION[[#This Row],[Mes numero]],1)</f>
        <v>44531</v>
      </c>
      <c r="G7951" s="185" t="s">
        <v>6298</v>
      </c>
      <c r="H7951" s="186">
        <v>832001034</v>
      </c>
      <c r="I7951" s="187" t="str">
        <f>+VLOOKUP(FACTURACION[[#This Row],[NIT]],TABLACLIENTE,2,FALSE)</f>
        <v>METALMECANICA MENDEZ SAS</v>
      </c>
      <c r="J7951" s="188" t="s">
        <v>5209</v>
      </c>
      <c r="K7951" s="187" t="str">
        <f>+VLOOKUP(FACTURACION[[#This Row],[REFERENCIA]],CODINV,2,FALSE)</f>
        <v>ACT NEUMATICO ROTATIVO 9/INT 2"</v>
      </c>
      <c r="L7951" s="187" t="str">
        <f>IF(VLOOKUP(FACTURACION[[#This Row],[REFERENCIA]],CODINV,3,FALSE)=0,"",VLOOKUP(FACTURACION[[#This Row],[REFERENCIA]],CODINV,3,FALSE))</f>
        <v>3212RA</v>
      </c>
      <c r="M7951" s="187" t="str">
        <f>+VLOOKUP(FACTURACION[[#This Row],[REFERENCIA]],CODINV,4,FALSE)</f>
        <v>VÁLVULAS Y MULTIVÁLVULAS</v>
      </c>
      <c r="N7951" s="187" t="str">
        <f>+VLOOKUP(FACTURACION[[#This Row],[REFERENCIA]],CODINV,5,FALSE)</f>
        <v>REGO</v>
      </c>
      <c r="O7951" s="191">
        <v>4</v>
      </c>
      <c r="P7951" s="189">
        <v>814003.94</v>
      </c>
      <c r="Q7951" s="190">
        <f>+FACTURACION[[#This Row],[CANTIDAD]]*FACTURACION[[#This Row],[VR UNITARIO]]/1000</f>
        <v>3256.0157599999998</v>
      </c>
      <c r="R7951" s="187" t="str">
        <f>+VLOOKUP(FACTURACION[[#This Row],[NIT]],TABLACLIENTE,5,FALSE)</f>
        <v>SIBATE</v>
      </c>
    </row>
    <row r="7952" spans="3:18">
      <c r="C7952" s="29">
        <v>2021</v>
      </c>
      <c r="D7952" s="184" t="s">
        <v>705</v>
      </c>
      <c r="E7952" s="184">
        <f>MONTH(FACTURACION[[#This Row],[MES]]&amp;1)</f>
        <v>12</v>
      </c>
      <c r="F7952" s="223">
        <f>DATE(FACTURACION[[#This Row],[AÑO]],FACTURACION[[#This Row],[Mes numero]],1)</f>
        <v>44531</v>
      </c>
      <c r="G7952" s="185" t="s">
        <v>6299</v>
      </c>
      <c r="H7952" s="186">
        <v>832001034</v>
      </c>
      <c r="I7952" s="187" t="str">
        <f>+VLOOKUP(FACTURACION[[#This Row],[NIT]],TABLACLIENTE,2,FALSE)</f>
        <v>METALMECANICA MENDEZ SAS</v>
      </c>
      <c r="J7952" s="188" t="s">
        <v>341</v>
      </c>
      <c r="K7952" s="187" t="str">
        <f>+VLOOKUP(FACTURACION[[#This Row],[REFERENCIA]],CODINV,2,FALSE)</f>
        <v>ADAPTADOR 2" X2 1/4" AC MACHO</v>
      </c>
      <c r="L7952" s="187" t="str">
        <f>IF(VLOOKUP(FACTURACION[[#This Row],[REFERENCIA]],CODINV,3,FALSE)=0,"",VLOOKUP(FACTURACION[[#This Row],[REFERENCIA]],CODINV,3,FALSE))</f>
        <v>5767H</v>
      </c>
      <c r="M7952" s="187" t="str">
        <f>+VLOOKUP(FACTURACION[[#This Row],[REFERENCIA]],CODINV,4,FALSE)</f>
        <v>REPUESTOS Y ACCESORIOS</v>
      </c>
      <c r="N7952" s="187" t="str">
        <f>+VLOOKUP(FACTURACION[[#This Row],[REFERENCIA]],CODINV,5,FALSE)</f>
        <v>REGO</v>
      </c>
      <c r="O7952" s="191">
        <v>2</v>
      </c>
      <c r="P7952" s="189">
        <v>295219.03000000003</v>
      </c>
      <c r="Q7952" s="190">
        <f>+FACTURACION[[#This Row],[CANTIDAD]]*FACTURACION[[#This Row],[VR UNITARIO]]/1000</f>
        <v>590.43806000000006</v>
      </c>
      <c r="R7952" s="187" t="str">
        <f>+VLOOKUP(FACTURACION[[#This Row],[NIT]],TABLACLIENTE,5,FALSE)</f>
        <v>SIBATE</v>
      </c>
    </row>
    <row r="7953" spans="3:18">
      <c r="C7953" s="29">
        <v>2021</v>
      </c>
      <c r="D7953" s="184" t="s">
        <v>705</v>
      </c>
      <c r="E7953" s="184">
        <f>MONTH(FACTURACION[[#This Row],[MES]]&amp;1)</f>
        <v>12</v>
      </c>
      <c r="F7953" s="223">
        <f>DATE(FACTURACION[[#This Row],[AÑO]],FACTURACION[[#This Row],[Mes numero]],1)</f>
        <v>44531</v>
      </c>
      <c r="G7953" s="185" t="s">
        <v>6300</v>
      </c>
      <c r="H7953" s="186">
        <v>832001034</v>
      </c>
      <c r="I7953" s="187" t="str">
        <f>+VLOOKUP(FACTURACION[[#This Row],[NIT]],TABLACLIENTE,2,FALSE)</f>
        <v>METALMECANICA MENDEZ SAS</v>
      </c>
      <c r="J7953" s="188" t="s">
        <v>1017</v>
      </c>
      <c r="K7953" s="187" t="str">
        <f>+VLOOKUP(FACTURACION[[#This Row],[REFERENCIA]],CODINV,2,FALSE)</f>
        <v>TAPA CON CADENA Y ANILLO 2 1/4"</v>
      </c>
      <c r="L7953" s="187" t="str">
        <f>IF(VLOOKUP(FACTURACION[[#This Row],[REFERENCIA]],CODINV,3,FALSE)=0,"",VLOOKUP(FACTURACION[[#This Row],[REFERENCIA]],CODINV,3,FALSE))</f>
        <v>A3184-90</v>
      </c>
      <c r="M7953" s="187" t="str">
        <f>+VLOOKUP(FACTURACION[[#This Row],[REFERENCIA]],CODINV,4,FALSE)</f>
        <v>REPUESTOS Y ACCESORIOS</v>
      </c>
      <c r="N7953" s="187" t="str">
        <f>+VLOOKUP(FACTURACION[[#This Row],[REFERENCIA]],CODINV,5,FALSE)</f>
        <v>REGO</v>
      </c>
      <c r="O7953" s="191">
        <v>4</v>
      </c>
      <c r="P7953" s="189">
        <v>200508.76</v>
      </c>
      <c r="Q7953" s="190">
        <f>+FACTURACION[[#This Row],[CANTIDAD]]*FACTURACION[[#This Row],[VR UNITARIO]]/1000</f>
        <v>802.03503999999998</v>
      </c>
      <c r="R7953" s="187" t="str">
        <f>+VLOOKUP(FACTURACION[[#This Row],[NIT]],TABLACLIENTE,5,FALSE)</f>
        <v>SIBATE</v>
      </c>
    </row>
    <row r="7954" spans="3:18">
      <c r="C7954" s="29">
        <v>2021</v>
      </c>
      <c r="D7954" s="184" t="s">
        <v>705</v>
      </c>
      <c r="E7954" s="184">
        <f>MONTH(FACTURACION[[#This Row],[MES]]&amp;1)</f>
        <v>12</v>
      </c>
      <c r="F7954" s="223">
        <f>DATE(FACTURACION[[#This Row],[AÑO]],FACTURACION[[#This Row],[Mes numero]],1)</f>
        <v>44531</v>
      </c>
      <c r="G7954" s="185" t="s">
        <v>6300</v>
      </c>
      <c r="H7954" s="186">
        <v>832001034</v>
      </c>
      <c r="I7954" s="187" t="str">
        <f>+VLOOKUP(FACTURACION[[#This Row],[NIT]],TABLACLIENTE,2,FALSE)</f>
        <v>METALMECANICA MENDEZ SAS</v>
      </c>
      <c r="J7954" s="188" t="s">
        <v>5873</v>
      </c>
      <c r="K7954" s="187" t="str">
        <f>+VLOOKUP(FACTURACION[[#This Row],[REFERENCIA]],CODINV,2,FALSE)</f>
        <v>VLV INTERNA ROSCADA 2" 250GPM</v>
      </c>
      <c r="L7954" s="187" t="str">
        <f>IF(VLOOKUP(FACTURACION[[#This Row],[REFERENCIA]],CODINV,3,FALSE)=0,"",VLOOKUP(FACTURACION[[#This Row],[REFERENCIA]],CODINV,3,FALSE))</f>
        <v>A3212R250</v>
      </c>
      <c r="M7954" s="187" t="str">
        <f>+VLOOKUP(FACTURACION[[#This Row],[REFERENCIA]],CODINV,4,FALSE)</f>
        <v>VÁLVULAS Y MULTIVÁLVULAS</v>
      </c>
      <c r="N7954" s="187" t="str">
        <f>+VLOOKUP(FACTURACION[[#This Row],[REFERENCIA]],CODINV,5,FALSE)</f>
        <v>REGO</v>
      </c>
      <c r="O7954" s="191">
        <v>2</v>
      </c>
      <c r="P7954" s="189">
        <v>2736630.44</v>
      </c>
      <c r="Q7954" s="190">
        <f>+FACTURACION[[#This Row],[CANTIDAD]]*FACTURACION[[#This Row],[VR UNITARIO]]/1000</f>
        <v>5473.2608799999998</v>
      </c>
      <c r="R7954" s="187" t="str">
        <f>+VLOOKUP(FACTURACION[[#This Row],[NIT]],TABLACLIENTE,5,FALSE)</f>
        <v>SIBATE</v>
      </c>
    </row>
    <row r="7955" spans="3:18">
      <c r="C7955" s="29">
        <v>2021</v>
      </c>
      <c r="D7955" s="184" t="s">
        <v>705</v>
      </c>
      <c r="E7955" s="184">
        <f>MONTH(FACTURACION[[#This Row],[MES]]&amp;1)</f>
        <v>12</v>
      </c>
      <c r="F7955" s="223">
        <f>DATE(FACTURACION[[#This Row],[AÑO]],FACTURACION[[#This Row],[Mes numero]],1)</f>
        <v>44531</v>
      </c>
      <c r="G7955" s="185" t="s">
        <v>6300</v>
      </c>
      <c r="H7955" s="186">
        <v>832001034</v>
      </c>
      <c r="I7955" s="187" t="str">
        <f>+VLOOKUP(FACTURACION[[#This Row],[NIT]],TABLACLIENTE,2,FALSE)</f>
        <v>METALMECANICA MENDEZ SAS</v>
      </c>
      <c r="J7955" s="188" t="s">
        <v>794</v>
      </c>
      <c r="K7955" s="187" t="str">
        <f>+VLOOKUP(FACTURACION[[#This Row],[REFERENCIA]],CODINV,2,FALSE)</f>
        <v>VALVULA GLOBO 3" ANILLO V NPTF</v>
      </c>
      <c r="L7955" s="187" t="str">
        <f>IF(VLOOKUP(FACTURACION[[#This Row],[REFERENCIA]],CODINV,3,FALSE)=0,"",VLOOKUP(FACTURACION[[#This Row],[REFERENCIA]],CODINV,3,FALSE))</f>
        <v>A7517AP</v>
      </c>
      <c r="M7955" s="187" t="str">
        <f>+VLOOKUP(FACTURACION[[#This Row],[REFERENCIA]],CODINV,4,FALSE)</f>
        <v>VÁLVULAS Y MULTIVÁLVULAS</v>
      </c>
      <c r="N7955" s="187" t="str">
        <f>+VLOOKUP(FACTURACION[[#This Row],[REFERENCIA]],CODINV,5,FALSE)</f>
        <v>REGO</v>
      </c>
      <c r="O7955" s="191">
        <v>2</v>
      </c>
      <c r="P7955" s="189">
        <v>852392.42</v>
      </c>
      <c r="Q7955" s="190">
        <f>+FACTURACION[[#This Row],[CANTIDAD]]*FACTURACION[[#This Row],[VR UNITARIO]]/1000</f>
        <v>1704.78484</v>
      </c>
      <c r="R7955" s="187" t="str">
        <f>+VLOOKUP(FACTURACION[[#This Row],[NIT]],TABLACLIENTE,5,FALSE)</f>
        <v>SIBATE</v>
      </c>
    </row>
    <row r="7956" spans="3:18">
      <c r="C7956" s="29">
        <v>2021</v>
      </c>
      <c r="D7956" s="184" t="s">
        <v>705</v>
      </c>
      <c r="E7956" s="184">
        <f>MONTH(FACTURACION[[#This Row],[MES]]&amp;1)</f>
        <v>12</v>
      </c>
      <c r="F7956" s="223">
        <f>DATE(FACTURACION[[#This Row],[AÑO]],FACTURACION[[#This Row],[Mes numero]],1)</f>
        <v>44531</v>
      </c>
      <c r="G7956" s="185" t="s">
        <v>6301</v>
      </c>
      <c r="H7956" s="186">
        <v>890501073</v>
      </c>
      <c r="I7956" s="187" t="str">
        <f>+VLOOKUP(FACTURACION[[#This Row],[NIT]],TABLACLIENTE,2,FALSE)</f>
        <v>COMERCIAL INDUSTRIAL NACIONAL S.A. CINSA</v>
      </c>
      <c r="J7956" s="188" t="s">
        <v>798</v>
      </c>
      <c r="K7956" s="187" t="str">
        <f>+VLOOKUP(FACTURACION[[#This Row],[REFERENCIA]],CODINV,2,FALSE)</f>
        <v>ROTOGAGE DIAMETRO 62"-79" A9093TS</v>
      </c>
      <c r="L7956" s="187" t="str">
        <f>IF(VLOOKUP(FACTURACION[[#This Row],[REFERENCIA]],CODINV,3,FALSE)=0,"",VLOOKUP(FACTURACION[[#This Row],[REFERENCIA]],CODINV,3,FALSE))</f>
        <v>A9093TS</v>
      </c>
      <c r="M7956" s="187" t="str">
        <f>+VLOOKUP(FACTURACION[[#This Row],[REFERENCIA]],CODINV,4,FALSE)</f>
        <v>MEDIDORES</v>
      </c>
      <c r="N7956" s="187" t="str">
        <f>+VLOOKUP(FACTURACION[[#This Row],[REFERENCIA]],CODINV,5,FALSE)</f>
        <v>REGO</v>
      </c>
      <c r="O7956" s="191">
        <v>3</v>
      </c>
      <c r="P7956" s="189">
        <v>1819990.3399999999</v>
      </c>
      <c r="Q7956" s="190">
        <f>+FACTURACION[[#This Row],[CANTIDAD]]*FACTURACION[[#This Row],[VR UNITARIO]]/1000</f>
        <v>5459.97102</v>
      </c>
      <c r="R7956" s="187" t="str">
        <f>+VLOOKUP(FACTURACION[[#This Row],[NIT]],TABLACLIENTE,5,FALSE)</f>
        <v>CUCUTA</v>
      </c>
    </row>
    <row r="7957" spans="3:18">
      <c r="C7957" s="29">
        <v>2021</v>
      </c>
      <c r="D7957" s="184" t="s">
        <v>705</v>
      </c>
      <c r="E7957" s="184">
        <f>MONTH(FACTURACION[[#This Row],[MES]]&amp;1)</f>
        <v>12</v>
      </c>
      <c r="F7957" s="223">
        <f>DATE(FACTURACION[[#This Row],[AÑO]],FACTURACION[[#This Row],[Mes numero]],1)</f>
        <v>44531</v>
      </c>
      <c r="G7957" s="185" t="s">
        <v>6302</v>
      </c>
      <c r="H7957" s="186">
        <v>890101691</v>
      </c>
      <c r="I7957" s="187" t="str">
        <f>+VLOOKUP(FACTURACION[[#This Row],[NIT]],TABLACLIENTE,2,FALSE)</f>
        <v>GASES DEL CARIBE S.A.E.S.P. (GASCARIBE S.A E.S.P.)</v>
      </c>
      <c r="J7957" s="188" t="s">
        <v>23</v>
      </c>
      <c r="K7957" s="187" t="str">
        <f>+VLOOKUP(FACTURACION[[#This Row],[REFERENCIA]],CODINV,2,FALSE)</f>
        <v>MEDIDOR AL-800 C:1 1/2" MAOP 20 PSIG CON CONECTORES</v>
      </c>
      <c r="L7957" s="187" t="str">
        <f>IF(VLOOKUP(FACTURACION[[#This Row],[REFERENCIA]],CODINV,3,FALSE)=0,"",VLOOKUP(FACTURACION[[#This Row],[REFERENCIA]],CODINV,3,FALSE))</f>
        <v/>
      </c>
      <c r="M7957" s="187" t="str">
        <f>+VLOOKUP(FACTURACION[[#This Row],[REFERENCIA]],CODINV,4,FALSE)</f>
        <v>MEDIDORES</v>
      </c>
      <c r="N7957" s="187" t="str">
        <f>+VLOOKUP(FACTURACION[[#This Row],[REFERENCIA]],CODINV,5,FALSE)</f>
        <v>HONEYWELL</v>
      </c>
      <c r="O7957" s="191">
        <v>1</v>
      </c>
      <c r="P7957" s="189">
        <v>2786067.12</v>
      </c>
      <c r="Q7957" s="190">
        <f>+FACTURACION[[#This Row],[CANTIDAD]]*FACTURACION[[#This Row],[VR UNITARIO]]/1000</f>
        <v>2786.0671200000002</v>
      </c>
      <c r="R7957" s="187" t="str">
        <f>+VLOOKUP(FACTURACION[[#This Row],[NIT]],TABLACLIENTE,5,FALSE)</f>
        <v>BARRANQUILLA</v>
      </c>
    </row>
    <row r="7958" spans="3:18">
      <c r="C7958" s="29">
        <v>2021</v>
      </c>
      <c r="D7958" s="184" t="s">
        <v>705</v>
      </c>
      <c r="E7958" s="184">
        <f>MONTH(FACTURACION[[#This Row],[MES]]&amp;1)</f>
        <v>12</v>
      </c>
      <c r="F7958" s="223">
        <f>DATE(FACTURACION[[#This Row],[AÑO]],FACTURACION[[#This Row],[Mes numero]],1)</f>
        <v>44531</v>
      </c>
      <c r="G7958" s="185" t="s">
        <v>6303</v>
      </c>
      <c r="H7958" s="186">
        <v>900520280</v>
      </c>
      <c r="I7958" s="187" t="str">
        <f>+VLOOKUP(FACTURACION[[#This Row],[NIT]],TABLACLIENTE,2,FALSE)</f>
        <v>ENERGY SOLUTION SERVICES SAS</v>
      </c>
      <c r="J7958" s="188" t="s">
        <v>4219</v>
      </c>
      <c r="K7958" s="187" t="str">
        <f>+VLOOKUP(FACTURACION[[#This Row],[REFERENCIA]],CODINV,2,FALSE)</f>
        <v>KIT REPARACION VALV. GLOBO 2"</v>
      </c>
      <c r="L7958" s="187" t="str">
        <f>IF(VLOOKUP(FACTURACION[[#This Row],[REFERENCIA]],CODINV,3,FALSE)=0,"",VLOOKUP(FACTURACION[[#This Row],[REFERENCIA]],CODINV,3,FALSE))</f>
        <v>A7513-50</v>
      </c>
      <c r="M7958" s="187" t="str">
        <f>+VLOOKUP(FACTURACION[[#This Row],[REFERENCIA]],CODINV,4,FALSE)</f>
        <v>REPUESTOS Y ACCESORIOS</v>
      </c>
      <c r="N7958" s="187" t="str">
        <f>+VLOOKUP(FACTURACION[[#This Row],[REFERENCIA]],CODINV,5,FALSE)</f>
        <v>REGO</v>
      </c>
      <c r="O7958" s="191">
        <v>12</v>
      </c>
      <c r="P7958" s="189">
        <v>95900</v>
      </c>
      <c r="Q7958" s="190">
        <f>+FACTURACION[[#This Row],[CANTIDAD]]*FACTURACION[[#This Row],[VR UNITARIO]]/1000</f>
        <v>1150.8</v>
      </c>
      <c r="R7958" s="187" t="str">
        <f>+VLOOKUP(FACTURACION[[#This Row],[NIT]],TABLACLIENTE,5,FALSE)</f>
        <v>BOGOTÁ D.C.</v>
      </c>
    </row>
    <row r="7959" spans="3:18">
      <c r="C7959" s="29">
        <v>2021</v>
      </c>
      <c r="D7959" s="184" t="s">
        <v>705</v>
      </c>
      <c r="E7959" s="184">
        <f>MONTH(FACTURACION[[#This Row],[MES]]&amp;1)</f>
        <v>12</v>
      </c>
      <c r="F7959" s="223">
        <f>DATE(FACTURACION[[#This Row],[AÑO]],FACTURACION[[#This Row],[Mes numero]],1)</f>
        <v>44531</v>
      </c>
      <c r="G7959" s="185" t="s">
        <v>6304</v>
      </c>
      <c r="H7959" s="186">
        <v>832001034</v>
      </c>
      <c r="I7959" s="187" t="str">
        <f>+VLOOKUP(FACTURACION[[#This Row],[NIT]],TABLACLIENTE,2,FALSE)</f>
        <v>METALMECANICA MENDEZ SAS</v>
      </c>
      <c r="J7959" s="188" t="s">
        <v>750</v>
      </c>
      <c r="K7959" s="187" t="str">
        <f>+VLOOKUP(FACTURACION[[#This Row],[REFERENCIA]],CODINV,2,FALSE)</f>
        <v>ROTOGAGE</v>
      </c>
      <c r="L7959" s="187" t="str">
        <f>IF(VLOOKUP(FACTURACION[[#This Row],[REFERENCIA]],CODINV,3,FALSE)=0,"",VLOOKUP(FACTURACION[[#This Row],[REFERENCIA]],CODINV,3,FALSE))</f>
        <v>A9094TS</v>
      </c>
      <c r="M7959" s="187" t="str">
        <f>+VLOOKUP(FACTURACION[[#This Row],[REFERENCIA]],CODINV,4,FALSE)</f>
        <v>MEDIDORES</v>
      </c>
      <c r="N7959" s="187" t="str">
        <f>+VLOOKUP(FACTURACION[[#This Row],[REFERENCIA]],CODINV,5,FALSE)</f>
        <v>REGO</v>
      </c>
      <c r="O7959" s="191">
        <v>2</v>
      </c>
      <c r="P7959" s="189">
        <v>1732455.03</v>
      </c>
      <c r="Q7959" s="190">
        <f>+FACTURACION[[#This Row],[CANTIDAD]]*FACTURACION[[#This Row],[VR UNITARIO]]/1000</f>
        <v>3464.9100600000002</v>
      </c>
      <c r="R7959" s="187" t="str">
        <f>+VLOOKUP(FACTURACION[[#This Row],[NIT]],TABLACLIENTE,5,FALSE)</f>
        <v>SIBATE</v>
      </c>
    </row>
    <row r="7960" spans="3:18">
      <c r="C7960" s="29">
        <v>2021</v>
      </c>
      <c r="D7960" s="184" t="s">
        <v>705</v>
      </c>
      <c r="E7960" s="184">
        <f>MONTH(FACTURACION[[#This Row],[MES]]&amp;1)</f>
        <v>12</v>
      </c>
      <c r="F7960" s="223">
        <f>DATE(FACTURACION[[#This Row],[AÑO]],FACTURACION[[#This Row],[Mes numero]],1)</f>
        <v>44531</v>
      </c>
      <c r="G7960" s="185" t="s">
        <v>6305</v>
      </c>
      <c r="H7960" s="186">
        <v>900454291</v>
      </c>
      <c r="I7960" s="187" t="str">
        <f>+VLOOKUP(FACTURACION[[#This Row],[NIT]],TABLACLIENTE,2,FALSE)</f>
        <v>MENDOZA &amp; FERNANDEZ SAS</v>
      </c>
      <c r="J7960" s="188" t="s">
        <v>13</v>
      </c>
      <c r="K7960" s="187" t="str">
        <f>+VLOOKUP(FACTURACION[[#This Row],[REFERENCIA]],CODINV,2,FALSE)</f>
        <v>ROTOGAGE A 9091R</v>
      </c>
      <c r="L7960" s="187" t="str">
        <f>IF(VLOOKUP(FACTURACION[[#This Row],[REFERENCIA]],CODINV,3,FALSE)=0,"",VLOOKUP(FACTURACION[[#This Row],[REFERENCIA]],CODINV,3,FALSE))</f>
        <v>A9091R</v>
      </c>
      <c r="M7960" s="187" t="str">
        <f>+VLOOKUP(FACTURACION[[#This Row],[REFERENCIA]],CODINV,4,FALSE)</f>
        <v>MEDIDORES</v>
      </c>
      <c r="N7960" s="187" t="str">
        <f>+VLOOKUP(FACTURACION[[#This Row],[REFERENCIA]],CODINV,5,FALSE)</f>
        <v>REGO</v>
      </c>
      <c r="O7960" s="191">
        <v>1</v>
      </c>
      <c r="P7960" s="189">
        <v>998000</v>
      </c>
      <c r="Q7960" s="190">
        <f>+FACTURACION[[#This Row],[CANTIDAD]]*FACTURACION[[#This Row],[VR UNITARIO]]/1000</f>
        <v>998</v>
      </c>
      <c r="R7960" s="187" t="str">
        <f>+VLOOKUP(FACTURACION[[#This Row],[NIT]],TABLACLIENTE,5,FALSE)</f>
        <v>SOPÓ</v>
      </c>
    </row>
    <row r="7961" spans="3:18">
      <c r="C7961" s="29">
        <v>2021</v>
      </c>
      <c r="D7961" s="184" t="s">
        <v>705</v>
      </c>
      <c r="E7961" s="184">
        <f>MONTH(FACTURACION[[#This Row],[MES]]&amp;1)</f>
        <v>12</v>
      </c>
      <c r="F7961" s="223">
        <f>DATE(FACTURACION[[#This Row],[AÑO]],FACTURACION[[#This Row],[Mes numero]],1)</f>
        <v>44531</v>
      </c>
      <c r="G7961" s="185" t="s">
        <v>6305</v>
      </c>
      <c r="H7961" s="186">
        <v>900454291</v>
      </c>
      <c r="I7961" s="187" t="str">
        <f>+VLOOKUP(FACTURACION[[#This Row],[NIT]],TABLACLIENTE,2,FALSE)</f>
        <v>MENDOZA &amp; FERNANDEZ SAS</v>
      </c>
      <c r="J7961" s="188" t="s">
        <v>5834</v>
      </c>
      <c r="K7961" s="187" t="str">
        <f>+VLOOKUP(FACTURACION[[#This Row],[REFERENCIA]],CODINV,2,FALSE)</f>
        <v>T166 BY PAS VALVE-VALVE</v>
      </c>
      <c r="L7961" s="187" t="str">
        <f>IF(VLOOKUP(FACTURACION[[#This Row],[REFERENCIA]],CODINV,3,FALSE)=0,"",VLOOKUP(FACTURACION[[#This Row],[REFERENCIA]],CODINV,3,FALSE))</f>
        <v>T166</v>
      </c>
      <c r="M7961" s="187" t="str">
        <f>+VLOOKUP(FACTURACION[[#This Row],[REFERENCIA]],CODINV,4,FALSE)</f>
        <v>VÁLVULAS Y MULTIVÁLVULAS</v>
      </c>
      <c r="N7961" s="187" t="str">
        <f>+VLOOKUP(FACTURACION[[#This Row],[REFERENCIA]],CODINV,5,FALSE)</f>
        <v>CORKEN</v>
      </c>
      <c r="O7961" s="191">
        <v>1</v>
      </c>
      <c r="P7961" s="189">
        <v>1250000</v>
      </c>
      <c r="Q7961" s="190">
        <f>+FACTURACION[[#This Row],[CANTIDAD]]*FACTURACION[[#This Row],[VR UNITARIO]]/1000</f>
        <v>1250</v>
      </c>
      <c r="R7961" s="187" t="str">
        <f>+VLOOKUP(FACTURACION[[#This Row],[NIT]],TABLACLIENTE,5,FALSE)</f>
        <v>SOPÓ</v>
      </c>
    </row>
    <row r="7962" spans="3:18">
      <c r="C7962" s="29">
        <v>2021</v>
      </c>
      <c r="D7962" s="184" t="s">
        <v>705</v>
      </c>
      <c r="E7962" s="184">
        <f>MONTH(FACTURACION[[#This Row],[MES]]&amp;1)</f>
        <v>12</v>
      </c>
      <c r="F7962" s="223">
        <f>DATE(FACTURACION[[#This Row],[AÑO]],FACTURACION[[#This Row],[Mes numero]],1)</f>
        <v>44531</v>
      </c>
      <c r="G7962" s="185" t="s">
        <v>6306</v>
      </c>
      <c r="H7962" s="186">
        <v>804014885</v>
      </c>
      <c r="I7962" s="187" t="str">
        <f>+VLOOKUP(FACTURACION[[#This Row],[NIT]],TABLACLIENTE,2,FALSE)</f>
        <v>ESPIGAS S.A. E.S.P.</v>
      </c>
      <c r="J7962" s="188" t="s">
        <v>262</v>
      </c>
      <c r="K7962" s="187" t="str">
        <f>+VLOOKUP(FACTURACION[[#This Row],[REFERENCIA]],CODINV,2,FALSE)</f>
        <v>MEDIDOR AL-425 C:1 1/4" MAOP 25 PSIG</v>
      </c>
      <c r="L7962" s="187" t="str">
        <f>IF(VLOOKUP(FACTURACION[[#This Row],[REFERENCIA]],CODINV,3,FALSE)=0,"",VLOOKUP(FACTURACION[[#This Row],[REFERENCIA]],CODINV,3,FALSE))</f>
        <v/>
      </c>
      <c r="M7962" s="187" t="str">
        <f>+VLOOKUP(FACTURACION[[#This Row],[REFERENCIA]],CODINV,4,FALSE)</f>
        <v>MEDIDORES</v>
      </c>
      <c r="N7962" s="187" t="str">
        <f>+VLOOKUP(FACTURACION[[#This Row],[REFERENCIA]],CODINV,5,FALSE)</f>
        <v>HONEYWELL</v>
      </c>
      <c r="O7962" s="191">
        <v>1</v>
      </c>
      <c r="P7962" s="189">
        <v>890000</v>
      </c>
      <c r="Q7962" s="190">
        <f>+FACTURACION[[#This Row],[CANTIDAD]]*FACTURACION[[#This Row],[VR UNITARIO]]/1000</f>
        <v>890</v>
      </c>
      <c r="R7962" s="187" t="str">
        <f>+VLOOKUP(FACTURACION[[#This Row],[NIT]],TABLACLIENTE,5,FALSE)</f>
        <v>BUCARAMANGA</v>
      </c>
    </row>
    <row r="7963" spans="3:18">
      <c r="C7963" s="29">
        <v>2021</v>
      </c>
      <c r="D7963" s="184" t="s">
        <v>705</v>
      </c>
      <c r="E7963" s="184">
        <f>MONTH(FACTURACION[[#This Row],[MES]]&amp;1)</f>
        <v>12</v>
      </c>
      <c r="F7963" s="223">
        <f>DATE(FACTURACION[[#This Row],[AÑO]],FACTURACION[[#This Row],[Mes numero]],1)</f>
        <v>44531</v>
      </c>
      <c r="G7963" s="185" t="s">
        <v>6307</v>
      </c>
      <c r="H7963" s="186">
        <v>822001073</v>
      </c>
      <c r="I7963" s="187" t="str">
        <f>+VLOOKUP(FACTURACION[[#This Row],[NIT]],TABLACLIENTE,2,FALSE)</f>
        <v>MADIGAS INGENIEROS S.A. E.S.P.</v>
      </c>
      <c r="J7963" s="188" t="s">
        <v>20</v>
      </c>
      <c r="K7963" s="187" t="str">
        <f>+VLOOKUP(FACTURACION[[#This Row],[REFERENCIA]],CODINV,2,FALSE)</f>
        <v xml:space="preserve">MEDIDOR AC-250 C: 3/4" CON CONECTORES </v>
      </c>
      <c r="L7963" s="187" t="str">
        <f>IF(VLOOKUP(FACTURACION[[#This Row],[REFERENCIA]],CODINV,3,FALSE)=0,"",VLOOKUP(FACTURACION[[#This Row],[REFERENCIA]],CODINV,3,FALSE))</f>
        <v/>
      </c>
      <c r="M7963" s="187" t="str">
        <f>+VLOOKUP(FACTURACION[[#This Row],[REFERENCIA]],CODINV,4,FALSE)</f>
        <v>MEDIDORES</v>
      </c>
      <c r="N7963" s="187" t="str">
        <f>+VLOOKUP(FACTURACION[[#This Row],[REFERENCIA]],CODINV,5,FALSE)</f>
        <v>HONEYWELL</v>
      </c>
      <c r="O7963" s="191">
        <v>5</v>
      </c>
      <c r="P7963" s="189">
        <v>455212</v>
      </c>
      <c r="Q7963" s="190">
        <f>+FACTURACION[[#This Row],[CANTIDAD]]*FACTURACION[[#This Row],[VR UNITARIO]]/1000</f>
        <v>2276.06</v>
      </c>
      <c r="R7963" s="187" t="str">
        <f>+VLOOKUP(FACTURACION[[#This Row],[NIT]],TABLACLIENTE,5,FALSE)</f>
        <v>ACACIAS</v>
      </c>
    </row>
    <row r="7964" spans="3:18">
      <c r="C7964" s="29">
        <v>2021</v>
      </c>
      <c r="D7964" s="184" t="s">
        <v>705</v>
      </c>
      <c r="E7964" s="184">
        <f>MONTH(FACTURACION[[#This Row],[MES]]&amp;1)</f>
        <v>12</v>
      </c>
      <c r="F7964" s="223">
        <f>DATE(FACTURACION[[#This Row],[AÑO]],FACTURACION[[#This Row],[Mes numero]],1)</f>
        <v>44531</v>
      </c>
      <c r="G7964" s="185" t="s">
        <v>6308</v>
      </c>
      <c r="H7964" s="186">
        <v>800202395</v>
      </c>
      <c r="I7964" s="187" t="str">
        <f>+VLOOKUP(FACTURACION[[#This Row],[NIT]],TABLACLIENTE,2,FALSE)</f>
        <v>EFIGAS GAS NATURAL S.A. E.S.P. (EFIGAS S.A. E.S.P.)</v>
      </c>
      <c r="J7964" s="188" t="s">
        <v>1679</v>
      </c>
      <c r="K7964" s="187" t="str">
        <f>+VLOOKUP(FACTURACION[[#This Row],[REFERENCIA]],CODINV,2,FALSE)</f>
        <v>MEDIDOR BK G4 C: DE 1"</v>
      </c>
      <c r="L7964" s="187" t="str">
        <f>IF(VLOOKUP(FACTURACION[[#This Row],[REFERENCIA]],CODINV,3,FALSE)=0,"",VLOOKUP(FACTURACION[[#This Row],[REFERENCIA]],CODINV,3,FALSE))</f>
        <v/>
      </c>
      <c r="M7964" s="187" t="str">
        <f>+VLOOKUP(FACTURACION[[#This Row],[REFERENCIA]],CODINV,4,FALSE)</f>
        <v>MEDIDORES</v>
      </c>
      <c r="N7964" s="187" t="str">
        <f>+VLOOKUP(FACTURACION[[#This Row],[REFERENCIA]],CODINV,5,FALSE)</f>
        <v>HONEYWELL</v>
      </c>
      <c r="O7964" s="191">
        <v>60</v>
      </c>
      <c r="P7964" s="189">
        <v>169722.00999999998</v>
      </c>
      <c r="Q7964" s="190">
        <f>+FACTURACION[[#This Row],[CANTIDAD]]*FACTURACION[[#This Row],[VR UNITARIO]]/1000</f>
        <v>10183.320599999999</v>
      </c>
      <c r="R7964" s="187" t="str">
        <f>+VLOOKUP(FACTURACION[[#This Row],[NIT]],TABLACLIENTE,5,FALSE)</f>
        <v>MANIZALES</v>
      </c>
    </row>
    <row r="7965" spans="3:18">
      <c r="C7965" s="29">
        <v>2021</v>
      </c>
      <c r="D7965" s="184" t="s">
        <v>705</v>
      </c>
      <c r="E7965" s="184">
        <f>MONTH(FACTURACION[[#This Row],[MES]]&amp;1)</f>
        <v>12</v>
      </c>
      <c r="F7965" s="223">
        <f>DATE(FACTURACION[[#This Row],[AÑO]],FACTURACION[[#This Row],[Mes numero]],1)</f>
        <v>44531</v>
      </c>
      <c r="G7965" s="185" t="s">
        <v>6309</v>
      </c>
      <c r="H7965" s="186">
        <v>900520280</v>
      </c>
      <c r="I7965" s="187" t="str">
        <f>+VLOOKUP(FACTURACION[[#This Row],[NIT]],TABLACLIENTE,2,FALSE)</f>
        <v>ENERGY SOLUTION SERVICES SAS</v>
      </c>
      <c r="J7965" s="188" t="s">
        <v>45</v>
      </c>
      <c r="K7965" s="187" t="str">
        <f>+VLOOKUP(FACTURACION[[#This Row],[REFERENCIA]],CODINV,2,FALSE)</f>
        <v>REGULADOR  PRIMERA ETAPA</v>
      </c>
      <c r="L7965" s="187" t="str">
        <f>IF(VLOOKUP(FACTURACION[[#This Row],[REFERENCIA]],CODINV,3,FALSE)=0,"",VLOOKUP(FACTURACION[[#This Row],[REFERENCIA]],CODINV,3,FALSE))</f>
        <v>1584VN</v>
      </c>
      <c r="M7965" s="187" t="str">
        <f>+VLOOKUP(FACTURACION[[#This Row],[REFERENCIA]],CODINV,4,FALSE)</f>
        <v>REGULADORES</v>
      </c>
      <c r="N7965" s="187" t="str">
        <f>+VLOOKUP(FACTURACION[[#This Row],[REFERENCIA]],CODINV,5,FALSE)</f>
        <v>REGO</v>
      </c>
      <c r="O7965" s="191">
        <v>8</v>
      </c>
      <c r="P7965" s="189">
        <v>370000</v>
      </c>
      <c r="Q7965" s="190">
        <f>+FACTURACION[[#This Row],[CANTIDAD]]*FACTURACION[[#This Row],[VR UNITARIO]]/1000</f>
        <v>2960</v>
      </c>
      <c r="R7965" s="187" t="str">
        <f>+VLOOKUP(FACTURACION[[#This Row],[NIT]],TABLACLIENTE,5,FALSE)</f>
        <v>BOGOTÁ D.C.</v>
      </c>
    </row>
    <row r="7966" spans="3:18">
      <c r="C7966" s="29">
        <v>2021</v>
      </c>
      <c r="D7966" s="184" t="s">
        <v>705</v>
      </c>
      <c r="E7966" s="184">
        <f>MONTH(FACTURACION[[#This Row],[MES]]&amp;1)</f>
        <v>12</v>
      </c>
      <c r="F7966" s="223">
        <f>DATE(FACTURACION[[#This Row],[AÑO]],FACTURACION[[#This Row],[Mes numero]],1)</f>
        <v>44531</v>
      </c>
      <c r="G7966" s="185" t="s">
        <v>6310</v>
      </c>
      <c r="H7966" s="186">
        <v>900520280</v>
      </c>
      <c r="I7966" s="187" t="str">
        <f>+VLOOKUP(FACTURACION[[#This Row],[NIT]],TABLACLIENTE,2,FALSE)</f>
        <v>ENERGY SOLUTION SERVICES SAS</v>
      </c>
      <c r="J7966" s="188" t="s">
        <v>45</v>
      </c>
      <c r="K7966" s="187" t="str">
        <f>+VLOOKUP(FACTURACION[[#This Row],[REFERENCIA]],CODINV,2,FALSE)</f>
        <v>REGULADOR  PRIMERA ETAPA</v>
      </c>
      <c r="L7966" s="187" t="str">
        <f>IF(VLOOKUP(FACTURACION[[#This Row],[REFERENCIA]],CODINV,3,FALSE)=0,"",VLOOKUP(FACTURACION[[#This Row],[REFERENCIA]],CODINV,3,FALSE))</f>
        <v>1584VN</v>
      </c>
      <c r="M7966" s="187" t="str">
        <f>+VLOOKUP(FACTURACION[[#This Row],[REFERENCIA]],CODINV,4,FALSE)</f>
        <v>REGULADORES</v>
      </c>
      <c r="N7966" s="187" t="str">
        <f>+VLOOKUP(FACTURACION[[#This Row],[REFERENCIA]],CODINV,5,FALSE)</f>
        <v>REGO</v>
      </c>
      <c r="O7966" s="191">
        <v>10</v>
      </c>
      <c r="P7966" s="189">
        <v>370000</v>
      </c>
      <c r="Q7966" s="190">
        <f>+FACTURACION[[#This Row],[CANTIDAD]]*FACTURACION[[#This Row],[VR UNITARIO]]/1000</f>
        <v>3700</v>
      </c>
      <c r="R7966" s="187" t="str">
        <f>+VLOOKUP(FACTURACION[[#This Row],[NIT]],TABLACLIENTE,5,FALSE)</f>
        <v>BOGOTÁ D.C.</v>
      </c>
    </row>
    <row r="7967" spans="3:18">
      <c r="C7967" s="29">
        <v>2021</v>
      </c>
      <c r="D7967" s="184" t="s">
        <v>705</v>
      </c>
      <c r="E7967" s="184">
        <f>MONTH(FACTURACION[[#This Row],[MES]]&amp;1)</f>
        <v>12</v>
      </c>
      <c r="F7967" s="223">
        <f>DATE(FACTURACION[[#This Row],[AÑO]],FACTURACION[[#This Row],[Mes numero]],1)</f>
        <v>44531</v>
      </c>
      <c r="G7967" s="185" t="s">
        <v>6311</v>
      </c>
      <c r="H7967" s="186">
        <v>822001073</v>
      </c>
      <c r="I7967" s="187" t="str">
        <f>+VLOOKUP(FACTURACION[[#This Row],[NIT]],TABLACLIENTE,2,FALSE)</f>
        <v>MADIGAS INGENIEROS S.A. E.S.P.</v>
      </c>
      <c r="J7967" s="188" t="s">
        <v>20</v>
      </c>
      <c r="K7967" s="187" t="str">
        <f>+VLOOKUP(FACTURACION[[#This Row],[REFERENCIA]],CODINV,2,FALSE)</f>
        <v xml:space="preserve">MEDIDOR AC-250 C: 3/4" CON CONECTORES </v>
      </c>
      <c r="L7967" s="187" t="str">
        <f>IF(VLOOKUP(FACTURACION[[#This Row],[REFERENCIA]],CODINV,3,FALSE)=0,"",VLOOKUP(FACTURACION[[#This Row],[REFERENCIA]],CODINV,3,FALSE))</f>
        <v/>
      </c>
      <c r="M7967" s="187" t="str">
        <f>+VLOOKUP(FACTURACION[[#This Row],[REFERENCIA]],CODINV,4,FALSE)</f>
        <v>MEDIDORES</v>
      </c>
      <c r="N7967" s="187" t="str">
        <f>+VLOOKUP(FACTURACION[[#This Row],[REFERENCIA]],CODINV,5,FALSE)</f>
        <v>HONEYWELL</v>
      </c>
      <c r="O7967" s="191">
        <v>8</v>
      </c>
      <c r="P7967" s="189">
        <v>455212</v>
      </c>
      <c r="Q7967" s="190">
        <f>+FACTURACION[[#This Row],[CANTIDAD]]*FACTURACION[[#This Row],[VR UNITARIO]]/1000</f>
        <v>3641.6959999999999</v>
      </c>
      <c r="R7967" s="187" t="str">
        <f>+VLOOKUP(FACTURACION[[#This Row],[NIT]],TABLACLIENTE,5,FALSE)</f>
        <v>ACACIAS</v>
      </c>
    </row>
    <row r="7968" spans="3:18">
      <c r="C7968" s="29">
        <v>2021</v>
      </c>
      <c r="D7968" s="184" t="s">
        <v>705</v>
      </c>
      <c r="E7968" s="184">
        <f>MONTH(FACTURACION[[#This Row],[MES]]&amp;1)</f>
        <v>12</v>
      </c>
      <c r="F7968" s="223">
        <f>DATE(FACTURACION[[#This Row],[AÑO]],FACTURACION[[#This Row],[Mes numero]],1)</f>
        <v>44531</v>
      </c>
      <c r="G7968" s="185" t="s">
        <v>6312</v>
      </c>
      <c r="H7968" s="186">
        <v>901261233</v>
      </c>
      <c r="I7968" s="187" t="str">
        <f>+VLOOKUP(FACTURACION[[#This Row],[NIT]],TABLACLIENTE,2,FALSE)</f>
        <v>ITECOM ENERGY S.A.S.</v>
      </c>
      <c r="J7968" s="188" t="s">
        <v>20</v>
      </c>
      <c r="K7968" s="187" t="str">
        <f>+VLOOKUP(FACTURACION[[#This Row],[REFERENCIA]],CODINV,2,FALSE)</f>
        <v xml:space="preserve">MEDIDOR AC-250 C: 3/4" CON CONECTORES </v>
      </c>
      <c r="L7968" s="187" t="str">
        <f>IF(VLOOKUP(FACTURACION[[#This Row],[REFERENCIA]],CODINV,3,FALSE)=0,"",VLOOKUP(FACTURACION[[#This Row],[REFERENCIA]],CODINV,3,FALSE))</f>
        <v/>
      </c>
      <c r="M7968" s="187" t="str">
        <f>+VLOOKUP(FACTURACION[[#This Row],[REFERENCIA]],CODINV,4,FALSE)</f>
        <v>MEDIDORES</v>
      </c>
      <c r="N7968" s="187" t="str">
        <f>+VLOOKUP(FACTURACION[[#This Row],[REFERENCIA]],CODINV,5,FALSE)</f>
        <v>HONEYWELL</v>
      </c>
      <c r="O7968" s="191">
        <v>1</v>
      </c>
      <c r="P7968" s="189">
        <v>460000</v>
      </c>
      <c r="Q7968" s="190">
        <f>+FACTURACION[[#This Row],[CANTIDAD]]*FACTURACION[[#This Row],[VR UNITARIO]]/1000</f>
        <v>460</v>
      </c>
      <c r="R7968" s="187" t="str">
        <f>+VLOOKUP(FACTURACION[[#This Row],[NIT]],TABLACLIENTE,5,FALSE)</f>
        <v>BOGOTÁ D.C.</v>
      </c>
    </row>
    <row r="7969" spans="3:18">
      <c r="C7969" s="29">
        <v>2021</v>
      </c>
      <c r="D7969" s="184" t="s">
        <v>705</v>
      </c>
      <c r="E7969" s="184">
        <f>MONTH(FACTURACION[[#This Row],[MES]]&amp;1)</f>
        <v>12</v>
      </c>
      <c r="F7969" s="223">
        <f>DATE(FACTURACION[[#This Row],[AÑO]],FACTURACION[[#This Row],[Mes numero]],1)</f>
        <v>44531</v>
      </c>
      <c r="G7969" s="185" t="s">
        <v>6313</v>
      </c>
      <c r="H7969" s="186">
        <v>901243308</v>
      </c>
      <c r="I7969" s="187" t="str">
        <f>+VLOOKUP(FACTURACION[[#This Row],[NIT]],TABLACLIENTE,2,FALSE)</f>
        <v>GRUPO ALOSAN S.A.S.</v>
      </c>
      <c r="J7969" s="188" t="s">
        <v>708</v>
      </c>
      <c r="K7969" s="187" t="str">
        <f>+VLOOKUP(FACTURACION[[#This Row],[REFERENCIA]],CODINV,2,FALSE)</f>
        <v>REGULADOR PRIMERA ETAPA 1-15 PSI A1/4 NPT</v>
      </c>
      <c r="L7969" s="187" t="str">
        <f>IF(VLOOKUP(FACTURACION[[#This Row],[REFERENCIA]],CODINV,3,FALSE)=0,"",VLOOKUP(FACTURACION[[#This Row],[REFERENCIA]],CODINV,3,FALSE))</f>
        <v>902</v>
      </c>
      <c r="M7969" s="187" t="str">
        <f>+VLOOKUP(FACTURACION[[#This Row],[REFERENCIA]],CODINV,4,FALSE)</f>
        <v>REGULADORES</v>
      </c>
      <c r="N7969" s="187" t="str">
        <f>+VLOOKUP(FACTURACION[[#This Row],[REFERENCIA]],CODINV,5,FALSE)</f>
        <v>CAVAGNA</v>
      </c>
      <c r="O7969" s="191">
        <v>12</v>
      </c>
      <c r="P7969" s="189">
        <v>105000</v>
      </c>
      <c r="Q7969" s="190">
        <f>+FACTURACION[[#This Row],[CANTIDAD]]*FACTURACION[[#This Row],[VR UNITARIO]]/1000</f>
        <v>1260</v>
      </c>
      <c r="R7969" s="187" t="str">
        <f>+VLOOKUP(FACTURACION[[#This Row],[NIT]],TABLACLIENTE,5,FALSE)</f>
        <v>BOGOTÁ D.C.</v>
      </c>
    </row>
    <row r="7970" spans="3:18">
      <c r="C7970" s="29">
        <v>2021</v>
      </c>
      <c r="D7970" s="184" t="s">
        <v>705</v>
      </c>
      <c r="E7970" s="184">
        <f>MONTH(FACTURACION[[#This Row],[MES]]&amp;1)</f>
        <v>12</v>
      </c>
      <c r="F7970" s="223">
        <f>DATE(FACTURACION[[#This Row],[AÑO]],FACTURACION[[#This Row],[Mes numero]],1)</f>
        <v>44531</v>
      </c>
      <c r="G7970" s="185" t="s">
        <v>6314</v>
      </c>
      <c r="H7970" s="186">
        <v>800167643</v>
      </c>
      <c r="I7970" s="187" t="str">
        <f>+VLOOKUP(FACTURACION[[#This Row],[NIT]],TABLACLIENTE,2,FALSE)</f>
        <v>GASES DE OCCIDENTE S.A. E.S.P. (GDO)</v>
      </c>
      <c r="J7970" s="188" t="s">
        <v>20</v>
      </c>
      <c r="K7970" s="187" t="str">
        <f>+VLOOKUP(FACTURACION[[#This Row],[REFERENCIA]],CODINV,2,FALSE)</f>
        <v xml:space="preserve">MEDIDOR AC-250 C: 3/4" CON CONECTORES </v>
      </c>
      <c r="L7970" s="187" t="str">
        <f>IF(VLOOKUP(FACTURACION[[#This Row],[REFERENCIA]],CODINV,3,FALSE)=0,"",VLOOKUP(FACTURACION[[#This Row],[REFERENCIA]],CODINV,3,FALSE))</f>
        <v/>
      </c>
      <c r="M7970" s="187" t="str">
        <f>+VLOOKUP(FACTURACION[[#This Row],[REFERENCIA]],CODINV,4,FALSE)</f>
        <v>MEDIDORES</v>
      </c>
      <c r="N7970" s="187" t="str">
        <f>+VLOOKUP(FACTURACION[[#This Row],[REFERENCIA]],CODINV,5,FALSE)</f>
        <v>HONEYWELL</v>
      </c>
      <c r="O7970" s="191">
        <v>30</v>
      </c>
      <c r="P7970" s="189">
        <v>332200</v>
      </c>
      <c r="Q7970" s="190">
        <f>+FACTURACION[[#This Row],[CANTIDAD]]*FACTURACION[[#This Row],[VR UNITARIO]]/1000</f>
        <v>9966</v>
      </c>
      <c r="R7970" s="187" t="str">
        <f>+VLOOKUP(FACTURACION[[#This Row],[NIT]],TABLACLIENTE,5,FALSE)</f>
        <v>CALI</v>
      </c>
    </row>
    <row r="7971" spans="3:18">
      <c r="C7971" s="29">
        <v>2021</v>
      </c>
      <c r="D7971" s="184" t="s">
        <v>705</v>
      </c>
      <c r="E7971" s="184">
        <f>MONTH(FACTURACION[[#This Row],[MES]]&amp;1)</f>
        <v>12</v>
      </c>
      <c r="F7971" s="223">
        <f>DATE(FACTURACION[[#This Row],[AÑO]],FACTURACION[[#This Row],[Mes numero]],1)</f>
        <v>44531</v>
      </c>
      <c r="G7971" s="185" t="s">
        <v>6315</v>
      </c>
      <c r="H7971" s="186">
        <v>900396759</v>
      </c>
      <c r="I7971" s="187" t="str">
        <f>+VLOOKUP(FACTURACION[[#This Row],[NIT]],TABLACLIENTE,2,FALSE)</f>
        <v>CHILCO DISTRIBUIDORA DE GAS Y ENERGIA S.A.S. E.S.P.</v>
      </c>
      <c r="J7971" s="188" t="s">
        <v>461</v>
      </c>
      <c r="K7971" s="187" t="str">
        <f>+VLOOKUP(FACTURACION[[#This Row],[REFERENCIA]],CODINV,2,FALSE)</f>
        <v>VALVULA INTERNA 1 1/4"</v>
      </c>
      <c r="L7971" s="187" t="str">
        <f>IF(VLOOKUP(FACTURACION[[#This Row],[REFERENCIA]],CODINV,3,FALSE)=0,"",VLOOKUP(FACTURACION[[#This Row],[REFERENCIA]],CODINV,3,FALSE))</f>
        <v>A3209D050</v>
      </c>
      <c r="M7971" s="187" t="str">
        <f>+VLOOKUP(FACTURACION[[#This Row],[REFERENCIA]],CODINV,4,FALSE)</f>
        <v>VÁLVULAS Y MULTIVÁLVULAS</v>
      </c>
      <c r="N7971" s="187" t="str">
        <f>+VLOOKUP(FACTURACION[[#This Row],[REFERENCIA]],CODINV,5,FALSE)</f>
        <v>REGO</v>
      </c>
      <c r="O7971" s="191">
        <v>1</v>
      </c>
      <c r="P7971" s="189">
        <v>998000</v>
      </c>
      <c r="Q7971" s="190">
        <f>+FACTURACION[[#This Row],[CANTIDAD]]*FACTURACION[[#This Row],[VR UNITARIO]]/1000</f>
        <v>998</v>
      </c>
      <c r="R7971" s="187" t="str">
        <f>+VLOOKUP(FACTURACION[[#This Row],[NIT]],TABLACLIENTE,5,FALSE)</f>
        <v>BOGOTÁ D.C.</v>
      </c>
    </row>
    <row r="7972" spans="3:18">
      <c r="C7972" s="29">
        <v>2021</v>
      </c>
      <c r="D7972" s="184" t="s">
        <v>705</v>
      </c>
      <c r="E7972" s="184">
        <f>MONTH(FACTURACION[[#This Row],[MES]]&amp;1)</f>
        <v>12</v>
      </c>
      <c r="F7972" s="223">
        <f>DATE(FACTURACION[[#This Row],[AÑO]],FACTURACION[[#This Row],[Mes numero]],1)</f>
        <v>44531</v>
      </c>
      <c r="G7972" s="185" t="s">
        <v>6315</v>
      </c>
      <c r="H7972" s="186">
        <v>900396759</v>
      </c>
      <c r="I7972" s="187" t="str">
        <f>+VLOOKUP(FACTURACION[[#This Row],[NIT]],TABLACLIENTE,2,FALSE)</f>
        <v>CHILCO DISTRIBUIDORA DE GAS Y ENERGIA S.A.S. E.S.P.</v>
      </c>
      <c r="J7972" s="188" t="s">
        <v>798</v>
      </c>
      <c r="K7972" s="187" t="str">
        <f>+VLOOKUP(FACTURACION[[#This Row],[REFERENCIA]],CODINV,2,FALSE)</f>
        <v>ROTOGAGE DIAMETRO 62"-79" A9093TS</v>
      </c>
      <c r="L7972" s="187" t="str">
        <f>IF(VLOOKUP(FACTURACION[[#This Row],[REFERENCIA]],CODINV,3,FALSE)=0,"",VLOOKUP(FACTURACION[[#This Row],[REFERENCIA]],CODINV,3,FALSE))</f>
        <v>A9093TS</v>
      </c>
      <c r="M7972" s="187" t="str">
        <f>+VLOOKUP(FACTURACION[[#This Row],[REFERENCIA]],CODINV,4,FALSE)</f>
        <v>MEDIDORES</v>
      </c>
      <c r="N7972" s="187" t="str">
        <f>+VLOOKUP(FACTURACION[[#This Row],[REFERENCIA]],CODINV,5,FALSE)</f>
        <v>REGO</v>
      </c>
      <c r="O7972" s="191">
        <v>1</v>
      </c>
      <c r="P7972" s="189">
        <v>1477238</v>
      </c>
      <c r="Q7972" s="190">
        <f>+FACTURACION[[#This Row],[CANTIDAD]]*FACTURACION[[#This Row],[VR UNITARIO]]/1000</f>
        <v>1477.2380000000001</v>
      </c>
      <c r="R7972" s="187" t="str">
        <f>+VLOOKUP(FACTURACION[[#This Row],[NIT]],TABLACLIENTE,5,FALSE)</f>
        <v>BOGOTÁ D.C.</v>
      </c>
    </row>
    <row r="7973" spans="3:18">
      <c r="C7973" s="29">
        <v>2021</v>
      </c>
      <c r="D7973" s="184" t="s">
        <v>705</v>
      </c>
      <c r="E7973" s="184">
        <f>MONTH(FACTURACION[[#This Row],[MES]]&amp;1)</f>
        <v>12</v>
      </c>
      <c r="F7973" s="223">
        <f>DATE(FACTURACION[[#This Row],[AÑO]],FACTURACION[[#This Row],[Mes numero]],1)</f>
        <v>44531</v>
      </c>
      <c r="G7973" s="185" t="s">
        <v>6315</v>
      </c>
      <c r="H7973" s="186">
        <v>900396759</v>
      </c>
      <c r="I7973" s="187" t="str">
        <f>+VLOOKUP(FACTURACION[[#This Row],[NIT]],TABLACLIENTE,2,FALSE)</f>
        <v>CHILCO DISTRIBUIDORA DE GAS Y ENERGIA S.A.S. E.S.P.</v>
      </c>
      <c r="J7973" s="188" t="s">
        <v>317</v>
      </c>
      <c r="K7973" s="187" t="str">
        <f>+VLOOKUP(FACTURACION[[#This Row],[REFERENCIA]],CODINV,2,FALSE)</f>
        <v>DIAL ROTOGAGE</v>
      </c>
      <c r="L7973" s="187" t="str">
        <f>IF(VLOOKUP(FACTURACION[[#This Row],[REFERENCIA]],CODINV,3,FALSE)=0,"",VLOOKUP(FACTURACION[[#This Row],[REFERENCIA]],CODINV,3,FALSE))</f>
        <v>A909118LX</v>
      </c>
      <c r="M7973" s="187" t="str">
        <f>+VLOOKUP(FACTURACION[[#This Row],[REFERENCIA]],CODINV,4,FALSE)</f>
        <v>REPUESTOS Y ACCESORIOS</v>
      </c>
      <c r="N7973" s="187" t="str">
        <f>+VLOOKUP(FACTURACION[[#This Row],[REFERENCIA]],CODINV,5,FALSE)</f>
        <v>REGO</v>
      </c>
      <c r="O7973" s="191">
        <v>1</v>
      </c>
      <c r="P7973" s="189">
        <v>87422</v>
      </c>
      <c r="Q7973" s="190">
        <f>+FACTURACION[[#This Row],[CANTIDAD]]*FACTURACION[[#This Row],[VR UNITARIO]]/1000</f>
        <v>87.421999999999997</v>
      </c>
      <c r="R7973" s="187" t="str">
        <f>+VLOOKUP(FACTURACION[[#This Row],[NIT]],TABLACLIENTE,5,FALSE)</f>
        <v>BOGOTÁ D.C.</v>
      </c>
    </row>
    <row r="7974" spans="3:18">
      <c r="C7974" s="29">
        <v>2021</v>
      </c>
      <c r="D7974" s="184" t="s">
        <v>705</v>
      </c>
      <c r="E7974" s="184">
        <f>MONTH(FACTURACION[[#This Row],[MES]]&amp;1)</f>
        <v>12</v>
      </c>
      <c r="F7974" s="223">
        <f>DATE(FACTURACION[[#This Row],[AÑO]],FACTURACION[[#This Row],[Mes numero]],1)</f>
        <v>44531</v>
      </c>
      <c r="G7974" s="185" t="s">
        <v>6315</v>
      </c>
      <c r="H7974" s="186">
        <v>900396759</v>
      </c>
      <c r="I7974" s="187" t="str">
        <f>+VLOOKUP(FACTURACION[[#This Row],[NIT]],TABLACLIENTE,2,FALSE)</f>
        <v>CHILCO DISTRIBUIDORA DE GAS Y ENERGIA S.A.S. E.S.P.</v>
      </c>
      <c r="J7974" s="188" t="s">
        <v>69</v>
      </c>
      <c r="K7974" s="187" t="str">
        <f>+VLOOKUP(FACTURACION[[#This Row],[REFERENCIA]],CODINV,2,FALSE)</f>
        <v>DIP TUBE 48"</v>
      </c>
      <c r="L7974" s="187" t="str">
        <f>IF(VLOOKUP(FACTURACION[[#This Row],[REFERENCIA]],CODINV,3,FALSE)=0,"",VLOOKUP(FACTURACION[[#This Row],[REFERENCIA]],CODINV,3,FALSE))</f>
        <v/>
      </c>
      <c r="M7974" s="187" t="str">
        <f>+VLOOKUP(FACTURACION[[#This Row],[REFERENCIA]],CODINV,4,FALSE)</f>
        <v>REPUESTOS Y ACCESORIOS</v>
      </c>
      <c r="N7974" s="187" t="str">
        <f>+VLOOKUP(FACTURACION[[#This Row],[REFERENCIA]],CODINV,5,FALSE)</f>
        <v>REGO</v>
      </c>
      <c r="O7974" s="191">
        <v>1</v>
      </c>
      <c r="P7974" s="189">
        <v>224874</v>
      </c>
      <c r="Q7974" s="190">
        <f>+FACTURACION[[#This Row],[CANTIDAD]]*FACTURACION[[#This Row],[VR UNITARIO]]/1000</f>
        <v>224.874</v>
      </c>
      <c r="R7974" s="187" t="str">
        <f>+VLOOKUP(FACTURACION[[#This Row],[NIT]],TABLACLIENTE,5,FALSE)</f>
        <v>BOGOTÁ D.C.</v>
      </c>
    </row>
    <row r="7975" spans="3:18">
      <c r="C7975" s="183">
        <v>2022</v>
      </c>
      <c r="D7975" s="184" t="s">
        <v>229</v>
      </c>
      <c r="E7975" s="184">
        <f>MONTH(FACTURACION[[#This Row],[MES]]&amp;1)</f>
        <v>1</v>
      </c>
      <c r="F7975" s="223">
        <f>DATE(FACTURACION[[#This Row],[AÑO]],FACTURACION[[#This Row],[Mes numero]],1)</f>
        <v>44562</v>
      </c>
      <c r="G7975" s="185" t="s">
        <v>6335</v>
      </c>
      <c r="H7975" s="186">
        <v>890501073</v>
      </c>
      <c r="I7975" s="187" t="str">
        <f>+VLOOKUP(FACTURACION[[#This Row],[NIT]],TABLACLIENTE,2,FALSE)</f>
        <v>COMERCIAL INDUSTRIAL NACIONAL S.A. CINSA</v>
      </c>
      <c r="J7975" s="188" t="s">
        <v>1254</v>
      </c>
      <c r="K7975" s="187" t="str">
        <f>+VLOOKUP(FACTURACION[[#This Row],[REFERENCIA]],CODINV,2,FALSE)</f>
        <v>ROTO GAGE DIAMETRO INTERIOR 62"-79"</v>
      </c>
      <c r="L7975" s="187" t="str">
        <f>IF(VLOOKUP(FACTURACION[[#This Row],[REFERENCIA]],CODINV,3,FALSE)=0,"",VLOOKUP(FACTURACION[[#This Row],[REFERENCIA]],CODINV,3,FALSE))</f>
        <v>A9093RS</v>
      </c>
      <c r="M7975" s="187" t="str">
        <f>+VLOOKUP(FACTURACION[[#This Row],[REFERENCIA]],CODINV,4,FALSE)</f>
        <v>MEDIDORES</v>
      </c>
      <c r="N7975" s="187" t="str">
        <f>+VLOOKUP(FACTURACION[[#This Row],[REFERENCIA]],CODINV,5,FALSE)</f>
        <v>REGO</v>
      </c>
      <c r="O7975" s="188">
        <v>1</v>
      </c>
      <c r="P7975" s="189">
        <v>1340000</v>
      </c>
      <c r="Q7975" s="190">
        <f>+FACTURACION[[#This Row],[CANTIDAD]]*FACTURACION[[#This Row],[VR UNITARIO]]/1000</f>
        <v>1340</v>
      </c>
      <c r="R7975" s="187" t="str">
        <f>+VLOOKUP(FACTURACION[[#This Row],[NIT]],TABLACLIENTE,5,FALSE)</f>
        <v>CUCUTA</v>
      </c>
    </row>
    <row r="7976" spans="3:18">
      <c r="C7976" s="183">
        <v>2022</v>
      </c>
      <c r="D7976" s="184" t="s">
        <v>229</v>
      </c>
      <c r="E7976" s="184">
        <f>MONTH(FACTURACION[[#This Row],[MES]]&amp;1)</f>
        <v>1</v>
      </c>
      <c r="F7976" s="223">
        <f>DATE(FACTURACION[[#This Row],[AÑO]],FACTURACION[[#This Row],[Mes numero]],1)</f>
        <v>44562</v>
      </c>
      <c r="G7976" s="185" t="s">
        <v>6336</v>
      </c>
      <c r="H7976" s="186">
        <v>890501073</v>
      </c>
      <c r="I7976" s="187" t="str">
        <f>+VLOOKUP(FACTURACION[[#This Row],[NIT]],TABLACLIENTE,2,FALSE)</f>
        <v>COMERCIAL INDUSTRIAL NACIONAL S.A. CINSA</v>
      </c>
      <c r="J7976" s="188" t="s">
        <v>798</v>
      </c>
      <c r="K7976" s="187" t="str">
        <f>+VLOOKUP(FACTURACION[[#This Row],[REFERENCIA]],CODINV,2,FALSE)</f>
        <v>ROTOGAGE DIAMETRO 62"-79" A9093TS</v>
      </c>
      <c r="L7976" s="187" t="str">
        <f>IF(VLOOKUP(FACTURACION[[#This Row],[REFERENCIA]],CODINV,3,FALSE)=0,"",VLOOKUP(FACTURACION[[#This Row],[REFERENCIA]],CODINV,3,FALSE))</f>
        <v>A9093TS</v>
      </c>
      <c r="M7976" s="187" t="str">
        <f>+VLOOKUP(FACTURACION[[#This Row],[REFERENCIA]],CODINV,4,FALSE)</f>
        <v>MEDIDORES</v>
      </c>
      <c r="N7976" s="187" t="str">
        <f>+VLOOKUP(FACTURACION[[#This Row],[REFERENCIA]],CODINV,5,FALSE)</f>
        <v>REGO</v>
      </c>
      <c r="O7976" s="188">
        <v>1</v>
      </c>
      <c r="P7976" s="189">
        <v>1884333.22</v>
      </c>
      <c r="Q7976" s="190">
        <f>+FACTURACION[[#This Row],[CANTIDAD]]*FACTURACION[[#This Row],[VR UNITARIO]]/1000</f>
        <v>1884.33322</v>
      </c>
      <c r="R7976" s="187" t="str">
        <f>+VLOOKUP(FACTURACION[[#This Row],[NIT]],TABLACLIENTE,5,FALSE)</f>
        <v>CUCUTA</v>
      </c>
    </row>
    <row r="7977" spans="3:18">
      <c r="C7977" s="183">
        <v>2022</v>
      </c>
      <c r="D7977" s="184" t="s">
        <v>229</v>
      </c>
      <c r="E7977" s="184">
        <f>MONTH(FACTURACION[[#This Row],[MES]]&amp;1)</f>
        <v>1</v>
      </c>
      <c r="F7977" s="223">
        <f>DATE(FACTURACION[[#This Row],[AÑO]],FACTURACION[[#This Row],[Mes numero]],1)</f>
        <v>44562</v>
      </c>
      <c r="G7977" s="185" t="s">
        <v>6336</v>
      </c>
      <c r="H7977" s="186">
        <v>890501073</v>
      </c>
      <c r="I7977" s="187" t="str">
        <f>+VLOOKUP(FACTURACION[[#This Row],[NIT]],TABLACLIENTE,2,FALSE)</f>
        <v>COMERCIAL INDUSTRIAL NACIONAL S.A. CINSA</v>
      </c>
      <c r="J7977" s="188" t="s">
        <v>92</v>
      </c>
      <c r="K7977" s="187" t="str">
        <f>+VLOOKUP(FACTURACION[[#This Row],[REFERENCIA]],CODINV,2,FALSE)</f>
        <v>VALVULA DE EXCESO DE FLUJO 2"</v>
      </c>
      <c r="L7977" s="187" t="str">
        <f>IF(VLOOKUP(FACTURACION[[#This Row],[REFERENCIA]],CODINV,3,FALSE)=0,"",VLOOKUP(FACTURACION[[#This Row],[REFERENCIA]],CODINV,3,FALSE))</f>
        <v>A3292C</v>
      </c>
      <c r="M7977" s="187" t="str">
        <f>+VLOOKUP(FACTURACION[[#This Row],[REFERENCIA]],CODINV,4,FALSE)</f>
        <v>VÁLVULAS Y MULTIVÁLVULAS</v>
      </c>
      <c r="N7977" s="187" t="str">
        <f>+VLOOKUP(FACTURACION[[#This Row],[REFERENCIA]],CODINV,5,FALSE)</f>
        <v>REGO</v>
      </c>
      <c r="O7977" s="188">
        <v>10</v>
      </c>
      <c r="P7977" s="189">
        <v>337709.77</v>
      </c>
      <c r="Q7977" s="190">
        <f>+FACTURACION[[#This Row],[CANTIDAD]]*FACTURACION[[#This Row],[VR UNITARIO]]/1000</f>
        <v>3377.0977000000003</v>
      </c>
      <c r="R7977" s="187" t="str">
        <f>+VLOOKUP(FACTURACION[[#This Row],[NIT]],TABLACLIENTE,5,FALSE)</f>
        <v>CUCUTA</v>
      </c>
    </row>
    <row r="7978" spans="3:18">
      <c r="C7978" s="183">
        <v>2022</v>
      </c>
      <c r="D7978" s="184" t="s">
        <v>229</v>
      </c>
      <c r="E7978" s="184">
        <f>MONTH(FACTURACION[[#This Row],[MES]]&amp;1)</f>
        <v>1</v>
      </c>
      <c r="F7978" s="223">
        <f>DATE(FACTURACION[[#This Row],[AÑO]],FACTURACION[[#This Row],[Mes numero]],1)</f>
        <v>44562</v>
      </c>
      <c r="G7978" s="185" t="s">
        <v>6336</v>
      </c>
      <c r="H7978" s="186">
        <v>890501073</v>
      </c>
      <c r="I7978" s="187" t="str">
        <f>+VLOOKUP(FACTURACION[[#This Row],[NIT]],TABLACLIENTE,2,FALSE)</f>
        <v>COMERCIAL INDUSTRIAL NACIONAL S.A. CINSA</v>
      </c>
      <c r="J7978" s="188" t="s">
        <v>79</v>
      </c>
      <c r="K7978" s="187" t="str">
        <f>+VLOOKUP(FACTURACION[[#This Row],[REFERENCIA]],CODINV,2,FALSE)</f>
        <v>VALVULA MAXIMO NIVEL DE LLENADO 1/4"</v>
      </c>
      <c r="L7978" s="187" t="str">
        <f>IF(VLOOKUP(FACTURACION[[#This Row],[REFERENCIA]],CODINV,3,FALSE)=0,"",VLOOKUP(FACTURACION[[#This Row],[REFERENCIA]],CODINV,3,FALSE))</f>
        <v>3165CF12.0</v>
      </c>
      <c r="M7978" s="187" t="str">
        <f>+VLOOKUP(FACTURACION[[#This Row],[REFERENCIA]],CODINV,4,FALSE)</f>
        <v>VÁLVULAS Y MULTIVÁLVULAS</v>
      </c>
      <c r="N7978" s="187" t="str">
        <f>+VLOOKUP(FACTURACION[[#This Row],[REFERENCIA]],CODINV,5,FALSE)</f>
        <v>REGO</v>
      </c>
      <c r="O7978" s="188">
        <v>25</v>
      </c>
      <c r="P7978" s="189">
        <v>7601.7</v>
      </c>
      <c r="Q7978" s="190">
        <f>+FACTURACION[[#This Row],[CANTIDAD]]*FACTURACION[[#This Row],[VR UNITARIO]]/1000</f>
        <v>190.04249999999999</v>
      </c>
      <c r="R7978" s="187" t="str">
        <f>+VLOOKUP(FACTURACION[[#This Row],[NIT]],TABLACLIENTE,5,FALSE)</f>
        <v>CUCUTA</v>
      </c>
    </row>
    <row r="7979" spans="3:18">
      <c r="C7979" s="183">
        <v>2022</v>
      </c>
      <c r="D7979" s="184" t="s">
        <v>229</v>
      </c>
      <c r="E7979" s="184">
        <f>MONTH(FACTURACION[[#This Row],[MES]]&amp;1)</f>
        <v>1</v>
      </c>
      <c r="F7979" s="223">
        <f>DATE(FACTURACION[[#This Row],[AÑO]],FACTURACION[[#This Row],[Mes numero]],1)</f>
        <v>44562</v>
      </c>
      <c r="G7979" s="185" t="s">
        <v>6336</v>
      </c>
      <c r="H7979" s="186">
        <v>890501073</v>
      </c>
      <c r="I7979" s="187" t="str">
        <f>+VLOOKUP(FACTURACION[[#This Row],[NIT]],TABLACLIENTE,2,FALSE)</f>
        <v>COMERCIAL INDUSTRIAL NACIONAL S.A. CINSA</v>
      </c>
      <c r="J7979" s="188" t="s">
        <v>56</v>
      </c>
      <c r="K7979" s="187" t="str">
        <f>+VLOOKUP(FACTURACION[[#This Row],[REFERENCIA]],CODINV,2,FALSE)</f>
        <v xml:space="preserve"> VALVULA DE AGUJA DE  1/4"</v>
      </c>
      <c r="L7979" s="187" t="str">
        <f>IF(VLOOKUP(FACTURACION[[#This Row],[REFERENCIA]],CODINV,3,FALSE)=0,"",VLOOKUP(FACTURACION[[#This Row],[REFERENCIA]],CODINV,3,FALSE))</f>
        <v>1224WA</v>
      </c>
      <c r="M7979" s="187" t="str">
        <f>+VLOOKUP(FACTURACION[[#This Row],[REFERENCIA]],CODINV,4,FALSE)</f>
        <v>VÁLVULAS Y MULTIVÁLVULAS</v>
      </c>
      <c r="N7979" s="187" t="str">
        <f>+VLOOKUP(FACTURACION[[#This Row],[REFERENCIA]],CODINV,5,FALSE)</f>
        <v>REGO</v>
      </c>
      <c r="O7979" s="188">
        <v>4</v>
      </c>
      <c r="P7979" s="189">
        <v>105251.26</v>
      </c>
      <c r="Q7979" s="190">
        <f>+FACTURACION[[#This Row],[CANTIDAD]]*FACTURACION[[#This Row],[VR UNITARIO]]/1000</f>
        <v>421.00503999999995</v>
      </c>
      <c r="R7979" s="187" t="str">
        <f>+VLOOKUP(FACTURACION[[#This Row],[NIT]],TABLACLIENTE,5,FALSE)</f>
        <v>CUCUTA</v>
      </c>
    </row>
    <row r="7980" spans="3:18">
      <c r="C7980" s="183">
        <v>2022</v>
      </c>
      <c r="D7980" s="184" t="s">
        <v>229</v>
      </c>
      <c r="E7980" s="184">
        <f>MONTH(FACTURACION[[#This Row],[MES]]&amp;1)</f>
        <v>1</v>
      </c>
      <c r="F7980" s="223">
        <f>DATE(FACTURACION[[#This Row],[AÑO]],FACTURACION[[#This Row],[Mes numero]],1)</f>
        <v>44562</v>
      </c>
      <c r="G7980" s="185" t="s">
        <v>6336</v>
      </c>
      <c r="H7980" s="186">
        <v>890501073</v>
      </c>
      <c r="I7980" s="187" t="str">
        <f>+VLOOKUP(FACTURACION[[#This Row],[NIT]],TABLACLIENTE,2,FALSE)</f>
        <v>COMERCIAL INDUSTRIAL NACIONAL S.A. CINSA</v>
      </c>
      <c r="J7980" s="188" t="s">
        <v>432</v>
      </c>
      <c r="K7980" s="187" t="str">
        <f>+VLOOKUP(FACTURACION[[#This Row],[REFERENCIA]],CODINV,2,FALSE)</f>
        <v>VALVULA DE CHEQUE 2" TIPO COPA</v>
      </c>
      <c r="L7980" s="187" t="str">
        <f>IF(VLOOKUP(FACTURACION[[#This Row],[REFERENCIA]],CODINV,3,FALSE)=0,"",VLOOKUP(FACTURACION[[#This Row],[REFERENCIA]],CODINV,3,FALSE))</f>
        <v>A3186</v>
      </c>
      <c r="M7980" s="187" t="str">
        <f>+VLOOKUP(FACTURACION[[#This Row],[REFERENCIA]],CODINV,4,FALSE)</f>
        <v>VÁLVULAS Y MULTIVÁLVULAS</v>
      </c>
      <c r="N7980" s="187" t="str">
        <f>+VLOOKUP(FACTURACION[[#This Row],[REFERENCIA]],CODINV,5,FALSE)</f>
        <v>REGO</v>
      </c>
      <c r="O7980" s="188">
        <v>5</v>
      </c>
      <c r="P7980" s="189">
        <v>462450.52</v>
      </c>
      <c r="Q7980" s="190">
        <f>+FACTURACION[[#This Row],[CANTIDAD]]*FACTURACION[[#This Row],[VR UNITARIO]]/1000</f>
        <v>2312.2526000000003</v>
      </c>
      <c r="R7980" s="187" t="str">
        <f>+VLOOKUP(FACTURACION[[#This Row],[NIT]],TABLACLIENTE,5,FALSE)</f>
        <v>CUCUTA</v>
      </c>
    </row>
    <row r="7981" spans="3:18">
      <c r="C7981" s="183">
        <v>2022</v>
      </c>
      <c r="D7981" s="184" t="s">
        <v>229</v>
      </c>
      <c r="E7981" s="184">
        <f>MONTH(FACTURACION[[#This Row],[MES]]&amp;1)</f>
        <v>1</v>
      </c>
      <c r="F7981" s="223">
        <f>DATE(FACTURACION[[#This Row],[AÑO]],FACTURACION[[#This Row],[Mes numero]],1)</f>
        <v>44562</v>
      </c>
      <c r="G7981" s="185" t="s">
        <v>6337</v>
      </c>
      <c r="H7981" s="186">
        <v>800021272</v>
      </c>
      <c r="I7981" s="187" t="str">
        <f>+VLOOKUP(FACTURACION[[#This Row],[NIT]],TABLACLIENTE,2,FALSE)</f>
        <v>GASES DEL LLANO S.A. E.S.P (LLANOGAS S.A. E.S.P.)</v>
      </c>
      <c r="J7981" s="188" t="s">
        <v>20</v>
      </c>
      <c r="K7981" s="187" t="str">
        <f>+VLOOKUP(FACTURACION[[#This Row],[REFERENCIA]],CODINV,2,FALSE)</f>
        <v xml:space="preserve">MEDIDOR AC-250 C: 3/4" CON CONECTORES </v>
      </c>
      <c r="L7981" s="187" t="str">
        <f>IF(VLOOKUP(FACTURACION[[#This Row],[REFERENCIA]],CODINV,3,FALSE)=0,"",VLOOKUP(FACTURACION[[#This Row],[REFERENCIA]],CODINV,3,FALSE))</f>
        <v/>
      </c>
      <c r="M7981" s="187" t="str">
        <f>+VLOOKUP(FACTURACION[[#This Row],[REFERENCIA]],CODINV,4,FALSE)</f>
        <v>MEDIDORES</v>
      </c>
      <c r="N7981" s="187" t="str">
        <f>+VLOOKUP(FACTURACION[[#This Row],[REFERENCIA]],CODINV,5,FALSE)</f>
        <v>HONEYWELL</v>
      </c>
      <c r="O7981" s="188">
        <v>25</v>
      </c>
      <c r="P7981" s="189">
        <v>481171.74</v>
      </c>
      <c r="Q7981" s="190">
        <f>+FACTURACION[[#This Row],[CANTIDAD]]*FACTURACION[[#This Row],[VR UNITARIO]]/1000</f>
        <v>12029.2935</v>
      </c>
      <c r="R7981" s="187" t="str">
        <f>+VLOOKUP(FACTURACION[[#This Row],[NIT]],TABLACLIENTE,5,FALSE)</f>
        <v>VILLAVICENCIO</v>
      </c>
    </row>
    <row r="7982" spans="3:18">
      <c r="C7982" s="183">
        <v>2022</v>
      </c>
      <c r="D7982" s="184" t="s">
        <v>229</v>
      </c>
      <c r="E7982" s="184">
        <f>MONTH(FACTURACION[[#This Row],[MES]]&amp;1)</f>
        <v>1</v>
      </c>
      <c r="F7982" s="223">
        <f>DATE(FACTURACION[[#This Row],[AÑO]],FACTURACION[[#This Row],[Mes numero]],1)</f>
        <v>44562</v>
      </c>
      <c r="G7982" s="185" t="s">
        <v>6338</v>
      </c>
      <c r="H7982" s="186">
        <v>800218682</v>
      </c>
      <c r="I7982" s="187" t="str">
        <f>+VLOOKUP(FACTURACION[[#This Row],[NIT]],TABLACLIENTE,2,FALSE)</f>
        <v>GASES DEL CUSIANA S.A E.S.P. (CUSIANAGAS S.A E.S.P)</v>
      </c>
      <c r="J7982" s="188" t="s">
        <v>20</v>
      </c>
      <c r="K7982" s="187" t="str">
        <f>+VLOOKUP(FACTURACION[[#This Row],[REFERENCIA]],CODINV,2,FALSE)</f>
        <v xml:space="preserve">MEDIDOR AC-250 C: 3/4" CON CONECTORES </v>
      </c>
      <c r="L7982" s="187" t="str">
        <f>IF(VLOOKUP(FACTURACION[[#This Row],[REFERENCIA]],CODINV,3,FALSE)=0,"",VLOOKUP(FACTURACION[[#This Row],[REFERENCIA]],CODINV,3,FALSE))</f>
        <v/>
      </c>
      <c r="M7982" s="187" t="str">
        <f>+VLOOKUP(FACTURACION[[#This Row],[REFERENCIA]],CODINV,4,FALSE)</f>
        <v>MEDIDORES</v>
      </c>
      <c r="N7982" s="187" t="str">
        <f>+VLOOKUP(FACTURACION[[#This Row],[REFERENCIA]],CODINV,5,FALSE)</f>
        <v>HONEYWELL</v>
      </c>
      <c r="O7982" s="188">
        <v>4</v>
      </c>
      <c r="P7982" s="189">
        <v>481171.74</v>
      </c>
      <c r="Q7982" s="190">
        <f>+FACTURACION[[#This Row],[CANTIDAD]]*FACTURACION[[#This Row],[VR UNITARIO]]/1000</f>
        <v>1924.68696</v>
      </c>
      <c r="R7982" s="187" t="str">
        <f>+VLOOKUP(FACTURACION[[#This Row],[NIT]],TABLACLIENTE,5,FALSE)</f>
        <v>YOPAL</v>
      </c>
    </row>
    <row r="7983" spans="3:18">
      <c r="C7983" s="183">
        <v>2022</v>
      </c>
      <c r="D7983" s="184" t="s">
        <v>229</v>
      </c>
      <c r="E7983" s="184">
        <f>MONTH(FACTURACION[[#This Row],[MES]]&amp;1)</f>
        <v>1</v>
      </c>
      <c r="F7983" s="223">
        <f>DATE(FACTURACION[[#This Row],[AÑO]],FACTURACION[[#This Row],[Mes numero]],1)</f>
        <v>44562</v>
      </c>
      <c r="G7983" s="185" t="s">
        <v>6339</v>
      </c>
      <c r="H7983" s="186">
        <v>890500726</v>
      </c>
      <c r="I7983" s="187" t="str">
        <f>+VLOOKUP(FACTURACION[[#This Row],[NIT]],TABLACLIENTE,2,FALSE)</f>
        <v>NORTESANTANDEREANA DE GAS S.A. E.S.P (NORGAS S.A. E.S.P.)</v>
      </c>
      <c r="J7983" s="188" t="s">
        <v>6</v>
      </c>
      <c r="K7983" s="187" t="str">
        <f>+VLOOKUP(FACTURACION[[#This Row],[REFERENCIA]],CODINV,2,FALSE)</f>
        <v>REG.1813C C:3/4" R:6-15" O:1/2</v>
      </c>
      <c r="L7983" s="187" t="str">
        <f>IF(VLOOKUP(FACTURACION[[#This Row],[REFERENCIA]],CODINV,3,FALSE)=0,"",VLOOKUP(FACTURACION[[#This Row],[REFERENCIA]],CODINV,3,FALSE))</f>
        <v/>
      </c>
      <c r="M7983" s="187" t="str">
        <f>+VLOOKUP(FACTURACION[[#This Row],[REFERENCIA]],CODINV,4,FALSE)</f>
        <v>REGULADORES</v>
      </c>
      <c r="N7983" s="187" t="str">
        <f>+VLOOKUP(FACTURACION[[#This Row],[REFERENCIA]],CODINV,5,FALSE)</f>
        <v>HONEYWELL</v>
      </c>
      <c r="O7983" s="188">
        <v>10</v>
      </c>
      <c r="P7983" s="189">
        <v>229842</v>
      </c>
      <c r="Q7983" s="190">
        <f>+FACTURACION[[#This Row],[CANTIDAD]]*FACTURACION[[#This Row],[VR UNITARIO]]/1000</f>
        <v>2298.42</v>
      </c>
      <c r="R7983" s="187" t="str">
        <f>+VLOOKUP(FACTURACION[[#This Row],[NIT]],TABLACLIENTE,5,FALSE)</f>
        <v>BUCARAMANGA</v>
      </c>
    </row>
    <row r="7984" spans="3:18">
      <c r="C7984" s="183">
        <v>2022</v>
      </c>
      <c r="D7984" s="184" t="s">
        <v>229</v>
      </c>
      <c r="E7984" s="184">
        <f>MONTH(FACTURACION[[#This Row],[MES]]&amp;1)</f>
        <v>1</v>
      </c>
      <c r="F7984" s="223">
        <f>DATE(FACTURACION[[#This Row],[AÑO]],FACTURACION[[#This Row],[Mes numero]],1)</f>
        <v>44562</v>
      </c>
      <c r="G7984" s="185" t="s">
        <v>6340</v>
      </c>
      <c r="H7984" s="186">
        <v>890503900</v>
      </c>
      <c r="I7984" s="187" t="str">
        <f>+VLOOKUP(FACTURACION[[#This Row],[NIT]],TABLACLIENTE,2,FALSE)</f>
        <v>GASES DEL ORIENTE S.A. E.S.P.</v>
      </c>
      <c r="J7984" s="188" t="s">
        <v>20</v>
      </c>
      <c r="K7984" s="187" t="str">
        <f>+VLOOKUP(FACTURACION[[#This Row],[REFERENCIA]],CODINV,2,FALSE)</f>
        <v xml:space="preserve">MEDIDOR AC-250 C: 3/4" CON CONECTORES </v>
      </c>
      <c r="L7984" s="187" t="str">
        <f>IF(VLOOKUP(FACTURACION[[#This Row],[REFERENCIA]],CODINV,3,FALSE)=0,"",VLOOKUP(FACTURACION[[#This Row],[REFERENCIA]],CODINV,3,FALSE))</f>
        <v/>
      </c>
      <c r="M7984" s="187" t="str">
        <f>+VLOOKUP(FACTURACION[[#This Row],[REFERENCIA]],CODINV,4,FALSE)</f>
        <v>MEDIDORES</v>
      </c>
      <c r="N7984" s="187" t="str">
        <f>+VLOOKUP(FACTURACION[[#This Row],[REFERENCIA]],CODINV,5,FALSE)</f>
        <v>HONEYWELL</v>
      </c>
      <c r="O7984" s="188">
        <v>15</v>
      </c>
      <c r="P7984" s="189">
        <v>524648</v>
      </c>
      <c r="Q7984" s="190">
        <f>+FACTURACION[[#This Row],[CANTIDAD]]*FACTURACION[[#This Row],[VR UNITARIO]]/1000</f>
        <v>7869.72</v>
      </c>
      <c r="R7984" s="187" t="str">
        <f>+VLOOKUP(FACTURACION[[#This Row],[NIT]],TABLACLIENTE,5,FALSE)</f>
        <v>CUCUTA</v>
      </c>
    </row>
    <row r="7985" spans="3:18">
      <c r="C7985" s="183">
        <v>2022</v>
      </c>
      <c r="D7985" s="184" t="s">
        <v>229</v>
      </c>
      <c r="E7985" s="184">
        <f>MONTH(FACTURACION[[#This Row],[MES]]&amp;1)</f>
        <v>1</v>
      </c>
      <c r="F7985" s="223">
        <f>DATE(FACTURACION[[#This Row],[AÑO]],FACTURACION[[#This Row],[Mes numero]],1)</f>
        <v>44562</v>
      </c>
      <c r="G7985" s="185" t="s">
        <v>6341</v>
      </c>
      <c r="H7985" s="186">
        <v>890503900</v>
      </c>
      <c r="I7985" s="187" t="str">
        <f>+VLOOKUP(FACTURACION[[#This Row],[NIT]],TABLACLIENTE,2,FALSE)</f>
        <v>GASES DEL ORIENTE S.A. E.S.P.</v>
      </c>
      <c r="J7985" s="188" t="s">
        <v>262</v>
      </c>
      <c r="K7985" s="187" t="str">
        <f>+VLOOKUP(FACTURACION[[#This Row],[REFERENCIA]],CODINV,2,FALSE)</f>
        <v>MEDIDOR AL-425 C:1 1/4" MAOP 25 PSIG</v>
      </c>
      <c r="L7985" s="187" t="str">
        <f>IF(VLOOKUP(FACTURACION[[#This Row],[REFERENCIA]],CODINV,3,FALSE)=0,"",VLOOKUP(FACTURACION[[#This Row],[REFERENCIA]],CODINV,3,FALSE))</f>
        <v/>
      </c>
      <c r="M7985" s="187" t="str">
        <f>+VLOOKUP(FACTURACION[[#This Row],[REFERENCIA]],CODINV,4,FALSE)</f>
        <v>MEDIDORES</v>
      </c>
      <c r="N7985" s="187" t="str">
        <f>+VLOOKUP(FACTURACION[[#This Row],[REFERENCIA]],CODINV,5,FALSE)</f>
        <v>HONEYWELL</v>
      </c>
      <c r="O7985" s="188">
        <v>35</v>
      </c>
      <c r="P7985" s="189">
        <v>836793.01428571425</v>
      </c>
      <c r="Q7985" s="190">
        <f>+FACTURACION[[#This Row],[CANTIDAD]]*FACTURACION[[#This Row],[VR UNITARIO]]/1000</f>
        <v>29287.755499999999</v>
      </c>
      <c r="R7985" s="187" t="str">
        <f>+VLOOKUP(FACTURACION[[#This Row],[NIT]],TABLACLIENTE,5,FALSE)</f>
        <v>CUCUTA</v>
      </c>
    </row>
    <row r="7986" spans="3:18">
      <c r="C7986" s="183">
        <v>2022</v>
      </c>
      <c r="D7986" s="184" t="s">
        <v>229</v>
      </c>
      <c r="E7986" s="184">
        <f>MONTH(FACTURACION[[#This Row],[MES]]&amp;1)</f>
        <v>1</v>
      </c>
      <c r="F7986" s="223">
        <f>DATE(FACTURACION[[#This Row],[AÑO]],FACTURACION[[#This Row],[Mes numero]],1)</f>
        <v>44562</v>
      </c>
      <c r="G7986" s="185" t="s">
        <v>6342</v>
      </c>
      <c r="H7986" s="186">
        <v>890101691</v>
      </c>
      <c r="I7986" s="187" t="str">
        <f>+VLOOKUP(FACTURACION[[#This Row],[NIT]],TABLACLIENTE,2,FALSE)</f>
        <v>GASES DEL CARIBE S.A.E.S.P. (GASCARIBE S.A E.S.P.)</v>
      </c>
      <c r="J7986" s="188" t="s">
        <v>108</v>
      </c>
      <c r="K7986" s="187" t="str">
        <f>+VLOOKUP(FACTURACION[[#This Row],[REFERENCIA]],CODINV,2,FALSE)</f>
        <v>MEDIDOR BK G4 C:1/2"</v>
      </c>
      <c r="L7986" s="187" t="str">
        <f>IF(VLOOKUP(FACTURACION[[#This Row],[REFERENCIA]],CODINV,3,FALSE)=0,"",VLOOKUP(FACTURACION[[#This Row],[REFERENCIA]],CODINV,3,FALSE))</f>
        <v>G4K MT 152MM</v>
      </c>
      <c r="M7986" s="187" t="str">
        <f>+VLOOKUP(FACTURACION[[#This Row],[REFERENCIA]],CODINV,4,FALSE)</f>
        <v>MEDIDORES</v>
      </c>
      <c r="N7986" s="187" t="str">
        <f>+VLOOKUP(FACTURACION[[#This Row],[REFERENCIA]],CODINV,5,FALSE)</f>
        <v>HONEYWELL</v>
      </c>
      <c r="O7986" s="188">
        <v>50</v>
      </c>
      <c r="P7986" s="189">
        <v>206503</v>
      </c>
      <c r="Q7986" s="190">
        <f>+FACTURACION[[#This Row],[CANTIDAD]]*FACTURACION[[#This Row],[VR UNITARIO]]/1000</f>
        <v>10325.15</v>
      </c>
      <c r="R7986" s="187" t="str">
        <f>+VLOOKUP(FACTURACION[[#This Row],[NIT]],TABLACLIENTE,5,FALSE)</f>
        <v>BARRANQUILLA</v>
      </c>
    </row>
    <row r="7987" spans="3:18">
      <c r="C7987" s="183">
        <v>2022</v>
      </c>
      <c r="D7987" s="184" t="s">
        <v>229</v>
      </c>
      <c r="E7987" s="184">
        <f>MONTH(FACTURACION[[#This Row],[MES]]&amp;1)</f>
        <v>1</v>
      </c>
      <c r="F7987" s="223">
        <f>DATE(FACTURACION[[#This Row],[AÑO]],FACTURACION[[#This Row],[Mes numero]],1)</f>
        <v>44562</v>
      </c>
      <c r="G7987" s="185" t="s">
        <v>6342</v>
      </c>
      <c r="H7987" s="186">
        <v>890101691</v>
      </c>
      <c r="I7987" s="187" t="str">
        <f>+VLOOKUP(FACTURACION[[#This Row],[NIT]],TABLACLIENTE,2,FALSE)</f>
        <v>GASES DEL CARIBE S.A.E.S.P. (GASCARIBE S.A E.S.P.)</v>
      </c>
      <c r="J7987" s="188" t="s">
        <v>20</v>
      </c>
      <c r="K7987" s="187" t="str">
        <f>+VLOOKUP(FACTURACION[[#This Row],[REFERENCIA]],CODINV,2,FALSE)</f>
        <v xml:space="preserve">MEDIDOR AC-250 C: 3/4" CON CONECTORES </v>
      </c>
      <c r="L7987" s="187" t="str">
        <f>IF(VLOOKUP(FACTURACION[[#This Row],[REFERENCIA]],CODINV,3,FALSE)=0,"",VLOOKUP(FACTURACION[[#This Row],[REFERENCIA]],CODINV,3,FALSE))</f>
        <v/>
      </c>
      <c r="M7987" s="187" t="str">
        <f>+VLOOKUP(FACTURACION[[#This Row],[REFERENCIA]],CODINV,4,FALSE)</f>
        <v>MEDIDORES</v>
      </c>
      <c r="N7987" s="187" t="str">
        <f>+VLOOKUP(FACTURACION[[#This Row],[REFERENCIA]],CODINV,5,FALSE)</f>
        <v>HONEYWELL</v>
      </c>
      <c r="O7987" s="188">
        <v>50</v>
      </c>
      <c r="P7987" s="189">
        <v>441165</v>
      </c>
      <c r="Q7987" s="190">
        <f>+FACTURACION[[#This Row],[CANTIDAD]]*FACTURACION[[#This Row],[VR UNITARIO]]/1000</f>
        <v>22058.25</v>
      </c>
      <c r="R7987" s="187" t="str">
        <f>+VLOOKUP(FACTURACION[[#This Row],[NIT]],TABLACLIENTE,5,FALSE)</f>
        <v>BARRANQUILLA</v>
      </c>
    </row>
    <row r="7988" spans="3:18">
      <c r="C7988" s="183">
        <v>2022</v>
      </c>
      <c r="D7988" s="184" t="s">
        <v>229</v>
      </c>
      <c r="E7988" s="184">
        <f>MONTH(FACTURACION[[#This Row],[MES]]&amp;1)</f>
        <v>1</v>
      </c>
      <c r="F7988" s="223">
        <f>DATE(FACTURACION[[#This Row],[AÑO]],FACTURACION[[#This Row],[Mes numero]],1)</f>
        <v>44562</v>
      </c>
      <c r="G7988" s="185" t="s">
        <v>6342</v>
      </c>
      <c r="H7988" s="186">
        <v>890101691</v>
      </c>
      <c r="I7988" s="187" t="str">
        <f>+VLOOKUP(FACTURACION[[#This Row],[NIT]],TABLACLIENTE,2,FALSE)</f>
        <v>GASES DEL CARIBE S.A.E.S.P. (GASCARIBE S.A E.S.P.)</v>
      </c>
      <c r="J7988" s="188" t="s">
        <v>262</v>
      </c>
      <c r="K7988" s="187" t="str">
        <f>+VLOOKUP(FACTURACION[[#This Row],[REFERENCIA]],CODINV,2,FALSE)</f>
        <v>MEDIDOR AL-425 C:1 1/4" MAOP 25 PSIG</v>
      </c>
      <c r="L7988" s="187" t="str">
        <f>IF(VLOOKUP(FACTURACION[[#This Row],[REFERENCIA]],CODINV,3,FALSE)=0,"",VLOOKUP(FACTURACION[[#This Row],[REFERENCIA]],CODINV,3,FALSE))</f>
        <v/>
      </c>
      <c r="M7988" s="187" t="str">
        <f>+VLOOKUP(FACTURACION[[#This Row],[REFERENCIA]],CODINV,4,FALSE)</f>
        <v>MEDIDORES</v>
      </c>
      <c r="N7988" s="187" t="str">
        <f>+VLOOKUP(FACTURACION[[#This Row],[REFERENCIA]],CODINV,5,FALSE)</f>
        <v>HONEYWELL</v>
      </c>
      <c r="O7988" s="188">
        <v>50</v>
      </c>
      <c r="P7988" s="189">
        <v>741159</v>
      </c>
      <c r="Q7988" s="190">
        <f>+FACTURACION[[#This Row],[CANTIDAD]]*FACTURACION[[#This Row],[VR UNITARIO]]/1000</f>
        <v>37057.949999999997</v>
      </c>
      <c r="R7988" s="187" t="str">
        <f>+VLOOKUP(FACTURACION[[#This Row],[NIT]],TABLACLIENTE,5,FALSE)</f>
        <v>BARRANQUILLA</v>
      </c>
    </row>
    <row r="7989" spans="3:18">
      <c r="C7989" s="183">
        <v>2022</v>
      </c>
      <c r="D7989" s="184" t="s">
        <v>229</v>
      </c>
      <c r="E7989" s="184">
        <f>MONTH(FACTURACION[[#This Row],[MES]]&amp;1)</f>
        <v>1</v>
      </c>
      <c r="F7989" s="223">
        <f>DATE(FACTURACION[[#This Row],[AÑO]],FACTURACION[[#This Row],[Mes numero]],1)</f>
        <v>44562</v>
      </c>
      <c r="G7989" s="185" t="s">
        <v>6343</v>
      </c>
      <c r="H7989" s="186">
        <v>800167643</v>
      </c>
      <c r="I7989" s="187" t="str">
        <f>+VLOOKUP(FACTURACION[[#This Row],[NIT]],TABLACLIENTE,2,FALSE)</f>
        <v>GASES DE OCCIDENTE S.A. E.S.P. (GDO)</v>
      </c>
      <c r="J7989" s="188" t="s">
        <v>6252</v>
      </c>
      <c r="K7989" s="187" t="str">
        <f>+VLOOKUP(FACTURACION[[#This Row],[REFERENCIA]],CODINV,2,FALSE)</f>
        <v>AFV 3" S300 H5</v>
      </c>
      <c r="L7989" s="187" t="str">
        <f>IF(VLOOKUP(FACTURACION[[#This Row],[REFERENCIA]],CODINV,3,FALSE)=0,"",VLOOKUP(FACTURACION[[#This Row],[REFERENCIA]],CODINV,3,FALSE))</f>
        <v/>
      </c>
      <c r="M7989" s="187" t="str">
        <f>+VLOOKUP(FACTURACION[[#This Row],[REFERENCIA]],CODINV,4,FALSE)</f>
        <v>REGULADORES</v>
      </c>
      <c r="N7989" s="187" t="str">
        <f>+VLOOKUP(FACTURACION[[#This Row],[REFERENCIA]],CODINV,5,FALSE)</f>
        <v>HONEYWELL</v>
      </c>
      <c r="O7989" s="188">
        <v>2</v>
      </c>
      <c r="P7989" s="189">
        <v>9978136.9199999999</v>
      </c>
      <c r="Q7989" s="190">
        <f>+FACTURACION[[#This Row],[CANTIDAD]]*FACTURACION[[#This Row],[VR UNITARIO]]/1000</f>
        <v>19956.273840000002</v>
      </c>
      <c r="R7989" s="187" t="str">
        <f>+VLOOKUP(FACTURACION[[#This Row],[NIT]],TABLACLIENTE,5,FALSE)</f>
        <v>CALI</v>
      </c>
    </row>
    <row r="7990" spans="3:18">
      <c r="C7990" s="183">
        <v>2022</v>
      </c>
      <c r="D7990" s="184" t="s">
        <v>229</v>
      </c>
      <c r="E7990" s="184">
        <f>MONTH(FACTURACION[[#This Row],[MES]]&amp;1)</f>
        <v>1</v>
      </c>
      <c r="F7990" s="223">
        <f>DATE(FACTURACION[[#This Row],[AÑO]],FACTURACION[[#This Row],[Mes numero]],1)</f>
        <v>44562</v>
      </c>
      <c r="G7990" s="185" t="s">
        <v>6343</v>
      </c>
      <c r="H7990" s="186">
        <v>800167643</v>
      </c>
      <c r="I7990" s="187" t="str">
        <f>+VLOOKUP(FACTURACION[[#This Row],[NIT]],TABLACLIENTE,2,FALSE)</f>
        <v>GASES DE OCCIDENTE S.A. E.S.P. (GDO)</v>
      </c>
      <c r="J7990" s="188" t="s">
        <v>713</v>
      </c>
      <c r="K7990" s="187" t="str">
        <f>+VLOOKUP(FACTURACION[[#This Row],[REFERENCIA]],CODINV,2,FALSE)</f>
        <v>CONTROL LOOP ZSC-100 BM COMPOSITE</v>
      </c>
      <c r="L7990" s="187" t="str">
        <f>IF(VLOOKUP(FACTURACION[[#This Row],[REFERENCIA]],CODINV,3,FALSE)=0,"",VLOOKUP(FACTURACION[[#This Row],[REFERENCIA]],CODINV,3,FALSE))</f>
        <v/>
      </c>
      <c r="M7990" s="187" t="str">
        <f>+VLOOKUP(FACTURACION[[#This Row],[REFERENCIA]],CODINV,4,FALSE)</f>
        <v>REGULADORES</v>
      </c>
      <c r="N7990" s="187" t="str">
        <f>+VLOOKUP(FACTURACION[[#This Row],[REFERENCIA]],CODINV,5,FALSE)</f>
        <v>HONEYWELL</v>
      </c>
      <c r="O7990" s="188">
        <v>2</v>
      </c>
      <c r="P7990" s="189">
        <v>5347248.63</v>
      </c>
      <c r="Q7990" s="190">
        <f>+FACTURACION[[#This Row],[CANTIDAD]]*FACTURACION[[#This Row],[VR UNITARIO]]/1000</f>
        <v>10694.49726</v>
      </c>
      <c r="R7990" s="187" t="str">
        <f>+VLOOKUP(FACTURACION[[#This Row],[NIT]],TABLACLIENTE,5,FALSE)</f>
        <v>CALI</v>
      </c>
    </row>
    <row r="7991" spans="3:18">
      <c r="C7991" s="183">
        <v>2022</v>
      </c>
      <c r="D7991" s="184" t="s">
        <v>229</v>
      </c>
      <c r="E7991" s="184">
        <f>MONTH(FACTURACION[[#This Row],[MES]]&amp;1)</f>
        <v>1</v>
      </c>
      <c r="F7991" s="223">
        <f>DATE(FACTURACION[[#This Row],[AÑO]],FACTURACION[[#This Row],[Mes numero]],1)</f>
        <v>44562</v>
      </c>
      <c r="G7991" s="185" t="s">
        <v>6344</v>
      </c>
      <c r="H7991" s="186">
        <v>890101691</v>
      </c>
      <c r="I7991" s="187" t="str">
        <f>+VLOOKUP(FACTURACION[[#This Row],[NIT]],TABLACLIENTE,2,FALSE)</f>
        <v>GASES DEL CARIBE S.A.E.S.P. (GASCARIBE S.A E.S.P.)</v>
      </c>
      <c r="J7991" s="188" t="s">
        <v>215</v>
      </c>
      <c r="K7991" s="187" t="str">
        <f>+VLOOKUP(FACTURACION[[#This Row],[REFERENCIA]],CODINV,2,FALSE)</f>
        <v>COUPLING ELSTER MECANICO 1/2 IPS</v>
      </c>
      <c r="L7991" s="187" t="str">
        <f>IF(VLOOKUP(FACTURACION[[#This Row],[REFERENCIA]],CODINV,3,FALSE)=0,"",VLOOKUP(FACTURACION[[#This Row],[REFERENCIA]],CODINV,3,FALSE))</f>
        <v>50740</v>
      </c>
      <c r="M7991" s="187" t="str">
        <f>+VLOOKUP(FACTURACION[[#This Row],[REFERENCIA]],CODINV,4,FALSE)</f>
        <v>REPUESTOS Y ACCESORIOS</v>
      </c>
      <c r="N7991" s="187" t="str">
        <f>+VLOOKUP(FACTURACION[[#This Row],[REFERENCIA]],CODINV,5,FALSE)</f>
        <v>HONEYWELL</v>
      </c>
      <c r="O7991" s="188">
        <v>400</v>
      </c>
      <c r="P7991" s="189">
        <v>135994.93</v>
      </c>
      <c r="Q7991" s="190">
        <f>+FACTURACION[[#This Row],[CANTIDAD]]*FACTURACION[[#This Row],[VR UNITARIO]]/1000</f>
        <v>54397.972000000002</v>
      </c>
      <c r="R7991" s="187" t="str">
        <f>+VLOOKUP(FACTURACION[[#This Row],[NIT]],TABLACLIENTE,5,FALSE)</f>
        <v>BARRANQUILLA</v>
      </c>
    </row>
    <row r="7992" spans="3:18">
      <c r="C7992" s="183">
        <v>2022</v>
      </c>
      <c r="D7992" s="184" t="s">
        <v>229</v>
      </c>
      <c r="E7992" s="184">
        <f>MONTH(FACTURACION[[#This Row],[MES]]&amp;1)</f>
        <v>1</v>
      </c>
      <c r="F7992" s="223">
        <f>DATE(FACTURACION[[#This Row],[AÑO]],FACTURACION[[#This Row],[Mes numero]],1)</f>
        <v>44562</v>
      </c>
      <c r="G7992" s="185" t="s">
        <v>6344</v>
      </c>
      <c r="H7992" s="186">
        <v>890101691</v>
      </c>
      <c r="I7992" s="187" t="str">
        <f>+VLOOKUP(FACTURACION[[#This Row],[NIT]],TABLACLIENTE,2,FALSE)</f>
        <v>GASES DEL CARIBE S.A.E.S.P. (GASCARIBE S.A E.S.P.)</v>
      </c>
      <c r="J7992" s="188" t="s">
        <v>217</v>
      </c>
      <c r="K7992" s="187" t="str">
        <f>+VLOOKUP(FACTURACION[[#This Row],[REFERENCIA]],CODINV,2,FALSE)</f>
        <v>COUPLING ELSTER MECANICO DE 3/4 IPS</v>
      </c>
      <c r="L7992" s="187" t="str">
        <f>IF(VLOOKUP(FACTURACION[[#This Row],[REFERENCIA]],CODINV,3,FALSE)=0,"",VLOOKUP(FACTURACION[[#This Row],[REFERENCIA]],CODINV,3,FALSE))</f>
        <v>50175</v>
      </c>
      <c r="M7992" s="187" t="str">
        <f>+VLOOKUP(FACTURACION[[#This Row],[REFERENCIA]],CODINV,4,FALSE)</f>
        <v>REPUESTOS Y ACCESORIOS</v>
      </c>
      <c r="N7992" s="187" t="str">
        <f>+VLOOKUP(FACTURACION[[#This Row],[REFERENCIA]],CODINV,5,FALSE)</f>
        <v>HONEYWELL</v>
      </c>
      <c r="O7992" s="188">
        <v>250</v>
      </c>
      <c r="P7992" s="189">
        <v>135994.93</v>
      </c>
      <c r="Q7992" s="190">
        <f>+FACTURACION[[#This Row],[CANTIDAD]]*FACTURACION[[#This Row],[VR UNITARIO]]/1000</f>
        <v>33998.732499999998</v>
      </c>
      <c r="R7992" s="187" t="str">
        <f>+VLOOKUP(FACTURACION[[#This Row],[NIT]],TABLACLIENTE,5,FALSE)</f>
        <v>BARRANQUILLA</v>
      </c>
    </row>
    <row r="7993" spans="3:18">
      <c r="C7993" s="183">
        <v>2022</v>
      </c>
      <c r="D7993" s="184" t="s">
        <v>229</v>
      </c>
      <c r="E7993" s="184">
        <f>MONTH(FACTURACION[[#This Row],[MES]]&amp;1)</f>
        <v>1</v>
      </c>
      <c r="F7993" s="223">
        <f>DATE(FACTURACION[[#This Row],[AÑO]],FACTURACION[[#This Row],[Mes numero]],1)</f>
        <v>44562</v>
      </c>
      <c r="G7993" s="185" t="s">
        <v>6344</v>
      </c>
      <c r="H7993" s="186">
        <v>890101691</v>
      </c>
      <c r="I7993" s="187" t="str">
        <f>+VLOOKUP(FACTURACION[[#This Row],[NIT]],TABLACLIENTE,2,FALSE)</f>
        <v>GASES DEL CARIBE S.A.E.S.P. (GASCARIBE S.A E.S.P.)</v>
      </c>
      <c r="J7993" s="188" t="s">
        <v>217</v>
      </c>
      <c r="K7993" s="187" t="str">
        <f>+VLOOKUP(FACTURACION[[#This Row],[REFERENCIA]],CODINV,2,FALSE)</f>
        <v>COUPLING ELSTER MECANICO DE 3/4 IPS</v>
      </c>
      <c r="L7993" s="187" t="str">
        <f>IF(VLOOKUP(FACTURACION[[#This Row],[REFERENCIA]],CODINV,3,FALSE)=0,"",VLOOKUP(FACTURACION[[#This Row],[REFERENCIA]],CODINV,3,FALSE))</f>
        <v>50175</v>
      </c>
      <c r="M7993" s="187" t="str">
        <f>+VLOOKUP(FACTURACION[[#This Row],[REFERENCIA]],CODINV,4,FALSE)</f>
        <v>REPUESTOS Y ACCESORIOS</v>
      </c>
      <c r="N7993" s="187" t="str">
        <f>+VLOOKUP(FACTURACION[[#This Row],[REFERENCIA]],CODINV,5,FALSE)</f>
        <v>HONEYWELL</v>
      </c>
      <c r="O7993" s="188">
        <v>100</v>
      </c>
      <c r="P7993" s="189">
        <v>65871.289999999994</v>
      </c>
      <c r="Q7993" s="190">
        <f>+FACTURACION[[#This Row],[CANTIDAD]]*FACTURACION[[#This Row],[VR UNITARIO]]/1000</f>
        <v>6587.128999999999</v>
      </c>
      <c r="R7993" s="187" t="str">
        <f>+VLOOKUP(FACTURACION[[#This Row],[NIT]],TABLACLIENTE,5,FALSE)</f>
        <v>BARRANQUILLA</v>
      </c>
    </row>
    <row r="7994" spans="3:18">
      <c r="C7994" s="183">
        <v>2022</v>
      </c>
      <c r="D7994" s="184" t="s">
        <v>229</v>
      </c>
      <c r="E7994" s="184">
        <f>MONTH(FACTURACION[[#This Row],[MES]]&amp;1)</f>
        <v>1</v>
      </c>
      <c r="F7994" s="223">
        <f>DATE(FACTURACION[[#This Row],[AÑO]],FACTURACION[[#This Row],[Mes numero]],1)</f>
        <v>44562</v>
      </c>
      <c r="G7994" s="185" t="s">
        <v>6345</v>
      </c>
      <c r="H7994" s="186">
        <v>890101691</v>
      </c>
      <c r="I7994" s="187" t="str">
        <f>+VLOOKUP(FACTURACION[[#This Row],[NIT]],TABLACLIENTE,2,FALSE)</f>
        <v>GASES DEL CARIBE S.A.E.S.P. (GASCARIBE S.A E.S.P.)</v>
      </c>
      <c r="J7994" s="188" t="s">
        <v>215</v>
      </c>
      <c r="K7994" s="187" t="str">
        <f>+VLOOKUP(FACTURACION[[#This Row],[REFERENCIA]],CODINV,2,FALSE)</f>
        <v>COUPLING ELSTER MECANICO 1/2 IPS</v>
      </c>
      <c r="L7994" s="187" t="str">
        <f>IF(VLOOKUP(FACTURACION[[#This Row],[REFERENCIA]],CODINV,3,FALSE)=0,"",VLOOKUP(FACTURACION[[#This Row],[REFERENCIA]],CODINV,3,FALSE))</f>
        <v>50740</v>
      </c>
      <c r="M7994" s="187" t="str">
        <f>+VLOOKUP(FACTURACION[[#This Row],[REFERENCIA]],CODINV,4,FALSE)</f>
        <v>REPUESTOS Y ACCESORIOS</v>
      </c>
      <c r="N7994" s="187" t="str">
        <f>+VLOOKUP(FACTURACION[[#This Row],[REFERENCIA]],CODINV,5,FALSE)</f>
        <v>HONEYWELL</v>
      </c>
      <c r="O7994" s="188">
        <v>103</v>
      </c>
      <c r="P7994" s="189">
        <v>60859</v>
      </c>
      <c r="Q7994" s="190">
        <f>+FACTURACION[[#This Row],[CANTIDAD]]*FACTURACION[[#This Row],[VR UNITARIO]]/1000</f>
        <v>6268.4769999999999</v>
      </c>
      <c r="R7994" s="187" t="str">
        <f>+VLOOKUP(FACTURACION[[#This Row],[NIT]],TABLACLIENTE,5,FALSE)</f>
        <v>BARRANQUILLA</v>
      </c>
    </row>
    <row r="7995" spans="3:18">
      <c r="C7995" s="183">
        <v>2022</v>
      </c>
      <c r="D7995" s="184" t="s">
        <v>229</v>
      </c>
      <c r="E7995" s="184">
        <f>MONTH(FACTURACION[[#This Row],[MES]]&amp;1)</f>
        <v>1</v>
      </c>
      <c r="F7995" s="223">
        <f>DATE(FACTURACION[[#This Row],[AÑO]],FACTURACION[[#This Row],[Mes numero]],1)</f>
        <v>44562</v>
      </c>
      <c r="G7995" s="185" t="s">
        <v>6346</v>
      </c>
      <c r="H7995" s="186">
        <v>892115036</v>
      </c>
      <c r="I7995" s="187" t="str">
        <f>+VLOOKUP(FACTURACION[[#This Row],[NIT]],TABLACLIENTE,2,FALSE)</f>
        <v>GASES DE LA GUAJIRA S.A. E. S. P. (GASGUAJIRA S.A. E.S.P.)</v>
      </c>
      <c r="J7995" s="188" t="s">
        <v>566</v>
      </c>
      <c r="K7995" s="187" t="str">
        <f>+VLOOKUP(FACTURACION[[#This Row],[REFERENCIA]],CODINV,2,FALSE)</f>
        <v>MANGA 2" S300 V7</v>
      </c>
      <c r="L7995" s="187" t="str">
        <f>IF(VLOOKUP(FACTURACION[[#This Row],[REFERENCIA]],CODINV,3,FALSE)=0,"",VLOOKUP(FACTURACION[[#This Row],[REFERENCIA]],CODINV,3,FALSE))</f>
        <v>73404P015</v>
      </c>
      <c r="M7995" s="187" t="str">
        <f>+VLOOKUP(FACTURACION[[#This Row],[REFERENCIA]],CODINV,4,FALSE)</f>
        <v>MANGAS</v>
      </c>
      <c r="N7995" s="187" t="str">
        <f>+VLOOKUP(FACTURACION[[#This Row],[REFERENCIA]],CODINV,5,FALSE)</f>
        <v>HONEYWELL</v>
      </c>
      <c r="O7995" s="188">
        <v>4</v>
      </c>
      <c r="P7995" s="189">
        <v>1355414</v>
      </c>
      <c r="Q7995" s="190">
        <f>+FACTURACION[[#This Row],[CANTIDAD]]*FACTURACION[[#This Row],[VR UNITARIO]]/1000</f>
        <v>5421.6559999999999</v>
      </c>
      <c r="R7995" s="187" t="str">
        <f>+VLOOKUP(FACTURACION[[#This Row],[NIT]],TABLACLIENTE,5,FALSE)</f>
        <v>RIOHACHA</v>
      </c>
    </row>
    <row r="7996" spans="3:18">
      <c r="C7996" s="183">
        <v>2022</v>
      </c>
      <c r="D7996" s="184" t="s">
        <v>229</v>
      </c>
      <c r="E7996" s="184">
        <f>MONTH(FACTURACION[[#This Row],[MES]]&amp;1)</f>
        <v>1</v>
      </c>
      <c r="F7996" s="223">
        <f>DATE(FACTURACION[[#This Row],[AÑO]],FACTURACION[[#This Row],[Mes numero]],1)</f>
        <v>44562</v>
      </c>
      <c r="G7996" s="185" t="s">
        <v>6347</v>
      </c>
      <c r="H7996" s="186">
        <v>892115036</v>
      </c>
      <c r="I7996" s="187" t="str">
        <f>+VLOOKUP(FACTURACION[[#This Row],[NIT]],TABLACLIENTE,2,FALSE)</f>
        <v>GASES DE LA GUAJIRA S.A. E. S. P. (GASGUAJIRA S.A. E.S.P.)</v>
      </c>
      <c r="J7996" s="188" t="s">
        <v>566</v>
      </c>
      <c r="K7996" s="187" t="str">
        <f>+VLOOKUP(FACTURACION[[#This Row],[REFERENCIA]],CODINV,2,FALSE)</f>
        <v>MANGA 2" S300 V7</v>
      </c>
      <c r="L7996" s="187" t="str">
        <f>IF(VLOOKUP(FACTURACION[[#This Row],[REFERENCIA]],CODINV,3,FALSE)=0,"",VLOOKUP(FACTURACION[[#This Row],[REFERENCIA]],CODINV,3,FALSE))</f>
        <v>73404P015</v>
      </c>
      <c r="M7996" s="187" t="str">
        <f>+VLOOKUP(FACTURACION[[#This Row],[REFERENCIA]],CODINV,4,FALSE)</f>
        <v>MANGAS</v>
      </c>
      <c r="N7996" s="187" t="str">
        <f>+VLOOKUP(FACTURACION[[#This Row],[REFERENCIA]],CODINV,5,FALSE)</f>
        <v>HONEYWELL</v>
      </c>
      <c r="O7996" s="188">
        <v>3</v>
      </c>
      <c r="P7996" s="189">
        <v>1667803.37</v>
      </c>
      <c r="Q7996" s="190">
        <f>+FACTURACION[[#This Row],[CANTIDAD]]*FACTURACION[[#This Row],[VR UNITARIO]]/1000</f>
        <v>5003.4101100000007</v>
      </c>
      <c r="R7996" s="187" t="str">
        <f>+VLOOKUP(FACTURACION[[#This Row],[NIT]],TABLACLIENTE,5,FALSE)</f>
        <v>RIOHACHA</v>
      </c>
    </row>
    <row r="7997" spans="3:18">
      <c r="C7997" s="183">
        <v>2022</v>
      </c>
      <c r="D7997" s="184" t="s">
        <v>229</v>
      </c>
      <c r="E7997" s="184">
        <f>MONTH(FACTURACION[[#This Row],[MES]]&amp;1)</f>
        <v>1</v>
      </c>
      <c r="F7997" s="223">
        <f>DATE(FACTURACION[[#This Row],[AÑO]],FACTURACION[[#This Row],[Mes numero]],1)</f>
        <v>44562</v>
      </c>
      <c r="G7997" s="185" t="s">
        <v>6347</v>
      </c>
      <c r="H7997" s="186">
        <v>892115036</v>
      </c>
      <c r="I7997" s="187" t="str">
        <f>+VLOOKUP(FACTURACION[[#This Row],[NIT]],TABLACLIENTE,2,FALSE)</f>
        <v>GASES DE LA GUAJIRA S.A. E. S. P. (GASGUAJIRA S.A. E.S.P.)</v>
      </c>
      <c r="J7997" s="188" t="s">
        <v>3895</v>
      </c>
      <c r="K7997" s="187" t="str">
        <f>+VLOOKUP(FACTURACION[[#This Row],[REFERENCIA]],CODINV,2,FALSE)</f>
        <v>JAULAR CAP REDUCIDA R10 S300</v>
      </c>
      <c r="L7997" s="187" t="str">
        <f>IF(VLOOKUP(FACTURACION[[#This Row],[REFERENCIA]],CODINV,3,FALSE)=0,"",VLOOKUP(FACTURACION[[#This Row],[REFERENCIA]],CODINV,3,FALSE))</f>
        <v>73402P016</v>
      </c>
      <c r="M7997" s="187" t="str">
        <f>+VLOOKUP(FACTURACION[[#This Row],[REFERENCIA]],CODINV,4,FALSE)</f>
        <v>REPUESTOS Y ACCESORIOS</v>
      </c>
      <c r="N7997" s="187" t="str">
        <f>+VLOOKUP(FACTURACION[[#This Row],[REFERENCIA]],CODINV,5,FALSE)</f>
        <v>HONEYWELL</v>
      </c>
      <c r="O7997" s="188">
        <v>4</v>
      </c>
      <c r="P7997" s="189">
        <v>1117084.05</v>
      </c>
      <c r="Q7997" s="190">
        <f>+FACTURACION[[#This Row],[CANTIDAD]]*FACTURACION[[#This Row],[VR UNITARIO]]/1000</f>
        <v>4468.3361999999997</v>
      </c>
      <c r="R7997" s="187" t="str">
        <f>+VLOOKUP(FACTURACION[[#This Row],[NIT]],TABLACLIENTE,5,FALSE)</f>
        <v>RIOHACHA</v>
      </c>
    </row>
    <row r="7998" spans="3:18">
      <c r="C7998" s="183">
        <v>2022</v>
      </c>
      <c r="D7998" s="184" t="s">
        <v>229</v>
      </c>
      <c r="E7998" s="184">
        <f>MONTH(FACTURACION[[#This Row],[MES]]&amp;1)</f>
        <v>1</v>
      </c>
      <c r="F7998" s="223">
        <f>DATE(FACTURACION[[#This Row],[AÑO]],FACTURACION[[#This Row],[Mes numero]],1)</f>
        <v>44562</v>
      </c>
      <c r="G7998" s="185" t="s">
        <v>6348</v>
      </c>
      <c r="H7998" s="186">
        <v>890400869</v>
      </c>
      <c r="I7998" s="187" t="str">
        <f>+VLOOKUP(FACTURACION[[#This Row],[NIT]],TABLACLIENTE,2,FALSE)</f>
        <v>SURTIDORA DE GAS DEL CARIBE S.A. E.S.P. (SURTIGAS S.A. E.S.P.)</v>
      </c>
      <c r="J7998" s="188" t="s">
        <v>63</v>
      </c>
      <c r="K7998" s="187" t="str">
        <f>+VLOOKUP(FACTURACION[[#This Row],[REFERENCIA]],CODINV,2,FALSE)</f>
        <v>AFV 2" S300 FO</v>
      </c>
      <c r="L7998" s="187" t="str">
        <f>IF(VLOOKUP(FACTURACION[[#This Row],[REFERENCIA]],CODINV,3,FALSE)=0,"",VLOOKUP(FACTURACION[[#This Row],[REFERENCIA]],CODINV,3,FALSE))</f>
        <v/>
      </c>
      <c r="M7998" s="187" t="str">
        <f>+VLOOKUP(FACTURACION[[#This Row],[REFERENCIA]],CODINV,4,FALSE)</f>
        <v>REGULADORES</v>
      </c>
      <c r="N7998" s="187" t="str">
        <f>+VLOOKUP(FACTURACION[[#This Row],[REFERENCIA]],CODINV,5,FALSE)</f>
        <v>HONEYWELL</v>
      </c>
      <c r="O7998" s="188">
        <v>2</v>
      </c>
      <c r="P7998" s="189">
        <v>8477418.7799999993</v>
      </c>
      <c r="Q7998" s="190">
        <f>+FACTURACION[[#This Row],[CANTIDAD]]*FACTURACION[[#This Row],[VR UNITARIO]]/1000</f>
        <v>16954.83756</v>
      </c>
      <c r="R7998" s="187" t="str">
        <f>+VLOOKUP(FACTURACION[[#This Row],[NIT]],TABLACLIENTE,5,FALSE)</f>
        <v>CARTAGENA</v>
      </c>
    </row>
    <row r="7999" spans="3:18">
      <c r="C7999" s="183">
        <v>2022</v>
      </c>
      <c r="D7999" s="184" t="s">
        <v>229</v>
      </c>
      <c r="E7999" s="184">
        <f>MONTH(FACTURACION[[#This Row],[MES]]&amp;1)</f>
        <v>1</v>
      </c>
      <c r="F7999" s="223">
        <f>DATE(FACTURACION[[#This Row],[AÑO]],FACTURACION[[#This Row],[Mes numero]],1)</f>
        <v>44562</v>
      </c>
      <c r="G7999" s="185" t="s">
        <v>6348</v>
      </c>
      <c r="H7999" s="186">
        <v>890400869</v>
      </c>
      <c r="I7999" s="187" t="str">
        <f>+VLOOKUP(FACTURACION[[#This Row],[NIT]],TABLACLIENTE,2,FALSE)</f>
        <v>SURTIDORA DE GAS DEL CARIBE S.A. E.S.P. (SURTIGAS S.A. E.S.P.)</v>
      </c>
      <c r="J7999" s="188" t="s">
        <v>65</v>
      </c>
      <c r="K7999" s="187" t="str">
        <f>+VLOOKUP(FACTURACION[[#This Row],[REFERENCIA]],CODINV,2,FALSE)</f>
        <v>CONTROL LOOP ZSC-100 BM INSPIRATOR</v>
      </c>
      <c r="L7999" s="187" t="str">
        <f>IF(VLOOKUP(FACTURACION[[#This Row],[REFERENCIA]],CODINV,3,FALSE)=0,"",VLOOKUP(FACTURACION[[#This Row],[REFERENCIA]],CODINV,3,FALSE))</f>
        <v/>
      </c>
      <c r="M7999" s="187" t="str">
        <f>+VLOOKUP(FACTURACION[[#This Row],[REFERENCIA]],CODINV,4,FALSE)</f>
        <v>REGULADORES</v>
      </c>
      <c r="N7999" s="187" t="str">
        <f>+VLOOKUP(FACTURACION[[#This Row],[REFERENCIA]],CODINV,5,FALSE)</f>
        <v>HONEYWELL</v>
      </c>
      <c r="O7999" s="188">
        <v>2</v>
      </c>
      <c r="P7999" s="189">
        <v>5651612.5199999996</v>
      </c>
      <c r="Q7999" s="190">
        <f>+FACTURACION[[#This Row],[CANTIDAD]]*FACTURACION[[#This Row],[VR UNITARIO]]/1000</f>
        <v>11303.225039999999</v>
      </c>
      <c r="R7999" s="187" t="str">
        <f>+VLOOKUP(FACTURACION[[#This Row],[NIT]],TABLACLIENTE,5,FALSE)</f>
        <v>CARTAGENA</v>
      </c>
    </row>
    <row r="8000" spans="3:18">
      <c r="C8000" s="183">
        <v>2022</v>
      </c>
      <c r="D8000" s="184" t="s">
        <v>229</v>
      </c>
      <c r="E8000" s="184">
        <f>MONTH(FACTURACION[[#This Row],[MES]]&amp;1)</f>
        <v>1</v>
      </c>
      <c r="F8000" s="223">
        <f>DATE(FACTURACION[[#This Row],[AÑO]],FACTURACION[[#This Row],[Mes numero]],1)</f>
        <v>44562</v>
      </c>
      <c r="G8000" s="185" t="s">
        <v>6349</v>
      </c>
      <c r="H8000" s="186">
        <v>800218682</v>
      </c>
      <c r="I8000" s="187" t="str">
        <f>+VLOOKUP(FACTURACION[[#This Row],[NIT]],TABLACLIENTE,2,FALSE)</f>
        <v>GASES DEL CUSIANA S.A E.S.P. (CUSIANAGAS S.A E.S.P)</v>
      </c>
      <c r="J8000" s="188" t="s">
        <v>20</v>
      </c>
      <c r="K8000" s="187" t="str">
        <f>+VLOOKUP(FACTURACION[[#This Row],[REFERENCIA]],CODINV,2,FALSE)</f>
        <v xml:space="preserve">MEDIDOR AC-250 C: 3/4" CON CONECTORES </v>
      </c>
      <c r="L8000" s="187" t="str">
        <f>IF(VLOOKUP(FACTURACION[[#This Row],[REFERENCIA]],CODINV,3,FALSE)=0,"",VLOOKUP(FACTURACION[[#This Row],[REFERENCIA]],CODINV,3,FALSE))</f>
        <v/>
      </c>
      <c r="M8000" s="187" t="str">
        <f>+VLOOKUP(FACTURACION[[#This Row],[REFERENCIA]],CODINV,4,FALSE)</f>
        <v>MEDIDORES</v>
      </c>
      <c r="N8000" s="187" t="str">
        <f>+VLOOKUP(FACTURACION[[#This Row],[REFERENCIA]],CODINV,5,FALSE)</f>
        <v>HONEYWELL</v>
      </c>
      <c r="O8000" s="188">
        <v>4</v>
      </c>
      <c r="P8000" s="189">
        <v>472439.52</v>
      </c>
      <c r="Q8000" s="190">
        <f>+FACTURACION[[#This Row],[CANTIDAD]]*FACTURACION[[#This Row],[VR UNITARIO]]/1000</f>
        <v>1889.7580800000001</v>
      </c>
      <c r="R8000" s="187" t="str">
        <f>+VLOOKUP(FACTURACION[[#This Row],[NIT]],TABLACLIENTE,5,FALSE)</f>
        <v>YOPAL</v>
      </c>
    </row>
    <row r="8001" spans="3:18">
      <c r="C8001" s="183">
        <v>2022</v>
      </c>
      <c r="D8001" s="184" t="s">
        <v>229</v>
      </c>
      <c r="E8001" s="184">
        <f>MONTH(FACTURACION[[#This Row],[MES]]&amp;1)</f>
        <v>1</v>
      </c>
      <c r="F8001" s="223">
        <f>DATE(FACTURACION[[#This Row],[AÑO]],FACTURACION[[#This Row],[Mes numero]],1)</f>
        <v>44562</v>
      </c>
      <c r="G8001" s="185" t="s">
        <v>6350</v>
      </c>
      <c r="H8001" s="186">
        <v>860031068</v>
      </c>
      <c r="I8001" s="187" t="str">
        <f>+VLOOKUP(FACTURACION[[#This Row],[NIT]],TABLACLIENTE,2,FALSE)</f>
        <v>INSTRUMENTOS &amp; CONTROLES S.A.</v>
      </c>
      <c r="J8001" s="188" t="s">
        <v>185</v>
      </c>
      <c r="K8001" s="187" t="str">
        <f>+VLOOKUP(FACTURACION[[#This Row],[REFERENCIA]],CODINV,2,FALSE)</f>
        <v>ROLLPIN.</v>
      </c>
      <c r="L8001" s="187" t="str">
        <f>IF(VLOOKUP(FACTURACION[[#This Row],[REFERENCIA]],CODINV,3,FALSE)=0,"",VLOOKUP(FACTURACION[[#This Row],[REFERENCIA]],CODINV,3,FALSE))</f>
        <v>78137P003</v>
      </c>
      <c r="M8001" s="187" t="str">
        <f>+VLOOKUP(FACTURACION[[#This Row],[REFERENCIA]],CODINV,4,FALSE)</f>
        <v>REPUESTOS Y ACCESORIOS</v>
      </c>
      <c r="N8001" s="187" t="str">
        <f>+VLOOKUP(FACTURACION[[#This Row],[REFERENCIA]],CODINV,5,FALSE)</f>
        <v>HONEYWELL</v>
      </c>
      <c r="O8001" s="188">
        <v>0</v>
      </c>
      <c r="P8001" s="189">
        <v>2024.74</v>
      </c>
      <c r="Q8001" s="190">
        <f>+FACTURACION[[#This Row],[CANTIDAD]]*FACTURACION[[#This Row],[VR UNITARIO]]/1000</f>
        <v>0</v>
      </c>
      <c r="R8001" s="187" t="str">
        <f>+VLOOKUP(FACTURACION[[#This Row],[NIT]],TABLACLIENTE,5,FALSE)</f>
        <v>BOGOTÁ D.C.</v>
      </c>
    </row>
    <row r="8002" spans="3:18">
      <c r="C8002" s="183">
        <v>2022</v>
      </c>
      <c r="D8002" s="184" t="s">
        <v>229</v>
      </c>
      <c r="E8002" s="184">
        <f>MONTH(FACTURACION[[#This Row],[MES]]&amp;1)</f>
        <v>1</v>
      </c>
      <c r="F8002" s="223">
        <f>DATE(FACTURACION[[#This Row],[AÑO]],FACTURACION[[#This Row],[Mes numero]],1)</f>
        <v>44562</v>
      </c>
      <c r="G8002" s="185" t="s">
        <v>6350</v>
      </c>
      <c r="H8002" s="186">
        <v>860031068</v>
      </c>
      <c r="I8002" s="187" t="str">
        <f>+VLOOKUP(FACTURACION[[#This Row],[NIT]],TABLACLIENTE,2,FALSE)</f>
        <v>INSTRUMENTOS &amp; CONTROLES S.A.</v>
      </c>
      <c r="J8002" s="188" t="s">
        <v>568</v>
      </c>
      <c r="K8002" s="187" t="str">
        <f>+VLOOKUP(FACTURACION[[#This Row],[REFERENCIA]],CODINV,2,FALSE)</f>
        <v>O-RING 0.75OD X 0.56ID, BUNA 70</v>
      </c>
      <c r="L8002" s="187" t="str">
        <f>IF(VLOOKUP(FACTURACION[[#This Row],[REFERENCIA]],CODINV,3,FALSE)=0,"",VLOOKUP(FACTURACION[[#This Row],[REFERENCIA]],CODINV,3,FALSE))</f>
        <v>42710P150</v>
      </c>
      <c r="M8002" s="187" t="str">
        <f>+VLOOKUP(FACTURACION[[#This Row],[REFERENCIA]],CODINV,4,FALSE)</f>
        <v>REPUESTOS Y ACCESORIOS</v>
      </c>
      <c r="N8002" s="187" t="str">
        <f>+VLOOKUP(FACTURACION[[#This Row],[REFERENCIA]],CODINV,5,FALSE)</f>
        <v>HONEYWELL</v>
      </c>
      <c r="O8002" s="188">
        <v>0</v>
      </c>
      <c r="P8002" s="189">
        <v>2024.74</v>
      </c>
      <c r="Q8002" s="190">
        <f>+FACTURACION[[#This Row],[CANTIDAD]]*FACTURACION[[#This Row],[VR UNITARIO]]/1000</f>
        <v>0</v>
      </c>
      <c r="R8002" s="187" t="str">
        <f>+VLOOKUP(FACTURACION[[#This Row],[NIT]],TABLACLIENTE,5,FALSE)</f>
        <v>BOGOTÁ D.C.</v>
      </c>
    </row>
    <row r="8003" spans="3:18">
      <c r="C8003" s="183">
        <v>2022</v>
      </c>
      <c r="D8003" s="184" t="s">
        <v>229</v>
      </c>
      <c r="E8003" s="184">
        <f>MONTH(FACTURACION[[#This Row],[MES]]&amp;1)</f>
        <v>1</v>
      </c>
      <c r="F8003" s="223">
        <f>DATE(FACTURACION[[#This Row],[AÑO]],FACTURACION[[#This Row],[Mes numero]],1)</f>
        <v>44562</v>
      </c>
      <c r="G8003" s="185" t="s">
        <v>6351</v>
      </c>
      <c r="H8003" s="186">
        <v>890105526</v>
      </c>
      <c r="I8003" s="187" t="str">
        <f>+VLOOKUP(FACTURACION[[#This Row],[NIT]],TABLACLIENTE,2,FALSE)</f>
        <v>PROMIGAS S.A. E.S.P.</v>
      </c>
      <c r="J8003" s="188" t="s">
        <v>5005</v>
      </c>
      <c r="K8003" s="187" t="str">
        <f>+VLOOKUP(FACTURACION[[#This Row],[REFERENCIA]],CODINV,2,FALSE)</f>
        <v>PILOT 60 SERIES REG.HP 450-900PSI</v>
      </c>
      <c r="L8003" s="187" t="str">
        <f>IF(VLOOKUP(FACTURACION[[#This Row],[REFERENCIA]],CODINV,3,FALSE)=0,"",VLOOKUP(FACTURACION[[#This Row],[REFERENCIA]],CODINV,3,FALSE))</f>
        <v/>
      </c>
      <c r="M8003" s="187" t="str">
        <f>+VLOOKUP(FACTURACION[[#This Row],[REFERENCIA]],CODINV,4,FALSE)</f>
        <v>REGULADORES</v>
      </c>
      <c r="N8003" s="187" t="str">
        <f>+VLOOKUP(FACTURACION[[#This Row],[REFERENCIA]],CODINV,5,FALSE)</f>
        <v>HONEYWELL</v>
      </c>
      <c r="O8003" s="188">
        <v>2</v>
      </c>
      <c r="P8003" s="189">
        <v>2253349</v>
      </c>
      <c r="Q8003" s="190">
        <f>+FACTURACION[[#This Row],[CANTIDAD]]*FACTURACION[[#This Row],[VR UNITARIO]]/1000</f>
        <v>4506.6980000000003</v>
      </c>
      <c r="R8003" s="187" t="str">
        <f>+VLOOKUP(FACTURACION[[#This Row],[NIT]],TABLACLIENTE,5,FALSE)</f>
        <v>BARRANQUILLA</v>
      </c>
    </row>
    <row r="8004" spans="3:18">
      <c r="C8004" s="183">
        <v>2022</v>
      </c>
      <c r="D8004" s="184" t="s">
        <v>229</v>
      </c>
      <c r="E8004" s="184">
        <f>MONTH(FACTURACION[[#This Row],[MES]]&amp;1)</f>
        <v>1</v>
      </c>
      <c r="F8004" s="223">
        <f>DATE(FACTURACION[[#This Row],[AÑO]],FACTURACION[[#This Row],[Mes numero]],1)</f>
        <v>44562</v>
      </c>
      <c r="G8004" s="185" t="s">
        <v>6352</v>
      </c>
      <c r="H8004" s="186">
        <v>800007813</v>
      </c>
      <c r="I8004" s="187" t="str">
        <f>+VLOOKUP(FACTURACION[[#This Row],[NIT]],TABLACLIENTE,2,FALSE)</f>
        <v>VANTI S.A. E.S.P (VANTI)</v>
      </c>
      <c r="J8004" s="188" t="s">
        <v>5093</v>
      </c>
      <c r="K8004" s="187" t="str">
        <f>+VLOOKUP(FACTURACION[[#This Row],[REFERENCIA]],CODINV,2,FALSE)</f>
        <v>TARJETA ELECTRONICA</v>
      </c>
      <c r="L8004" s="187" t="str">
        <f>IF(VLOOKUP(FACTURACION[[#This Row],[REFERENCIA]],CODINV,3,FALSE)=0,"",VLOOKUP(FACTURACION[[#This Row],[REFERENCIA]],CODINV,3,FALSE))</f>
        <v/>
      </c>
      <c r="M8004" s="187" t="str">
        <f>+VLOOKUP(FACTURACION[[#This Row],[REFERENCIA]],CODINV,4,FALSE)</f>
        <v>REPUESTOS Y ACCESORIOS</v>
      </c>
      <c r="N8004" s="187" t="str">
        <f>+VLOOKUP(FACTURACION[[#This Row],[REFERENCIA]],CODINV,5,FALSE)</f>
        <v>MERCURY</v>
      </c>
      <c r="O8004" s="188">
        <v>5</v>
      </c>
      <c r="P8004" s="189">
        <v>2464800</v>
      </c>
      <c r="Q8004" s="190">
        <f>+FACTURACION[[#This Row],[CANTIDAD]]*FACTURACION[[#This Row],[VR UNITARIO]]/1000</f>
        <v>12324</v>
      </c>
      <c r="R8004" s="187" t="str">
        <f>+VLOOKUP(FACTURACION[[#This Row],[NIT]],TABLACLIENTE,5,FALSE)</f>
        <v>BOGOTÁ D.C.</v>
      </c>
    </row>
    <row r="8005" spans="3:18">
      <c r="C8005" s="183">
        <v>2022</v>
      </c>
      <c r="D8005" s="184" t="s">
        <v>229</v>
      </c>
      <c r="E8005" s="184">
        <f>MONTH(FACTURACION[[#This Row],[MES]]&amp;1)</f>
        <v>1</v>
      </c>
      <c r="F8005" s="223">
        <f>DATE(FACTURACION[[#This Row],[AÑO]],FACTURACION[[#This Row],[Mes numero]],1)</f>
        <v>44562</v>
      </c>
      <c r="G8005" s="185" t="s">
        <v>6352</v>
      </c>
      <c r="H8005" s="186">
        <v>800007813</v>
      </c>
      <c r="I8005" s="187" t="str">
        <f>+VLOOKUP(FACTURACION[[#This Row],[NIT]],TABLACLIENTE,2,FALSE)</f>
        <v>VANTI S.A. E.S.P (VANTI)</v>
      </c>
      <c r="J8005" s="188" t="s">
        <v>6321</v>
      </c>
      <c r="K8005" s="187" t="str">
        <f>+VLOOKUP(FACTURACION[[#This Row],[REFERENCIA]],CODINV,2,FALSE)</f>
        <v>RSI BOARD ASM ONLY FOR MINI</v>
      </c>
      <c r="L8005" s="187" t="str">
        <f>IF(VLOOKUP(FACTURACION[[#This Row],[REFERENCIA]],CODINV,3,FALSE)=0,"",VLOOKUP(FACTURACION[[#This Row],[REFERENCIA]],CODINV,3,FALSE))</f>
        <v/>
      </c>
      <c r="M8005" s="187" t="str">
        <f>+VLOOKUP(FACTURACION[[#This Row],[REFERENCIA]],CODINV,4,FALSE)</f>
        <v>REPUESTOS Y ACCESORIOS</v>
      </c>
      <c r="N8005" s="187" t="str">
        <f>+VLOOKUP(FACTURACION[[#This Row],[REFERENCIA]],CODINV,5,FALSE)</f>
        <v>MERCURY</v>
      </c>
      <c r="O8005" s="188">
        <v>3</v>
      </c>
      <c r="P8005" s="189">
        <v>705290</v>
      </c>
      <c r="Q8005" s="190">
        <f>+FACTURACION[[#This Row],[CANTIDAD]]*FACTURACION[[#This Row],[VR UNITARIO]]/1000</f>
        <v>2115.87</v>
      </c>
      <c r="R8005" s="187" t="str">
        <f>+VLOOKUP(FACTURACION[[#This Row],[NIT]],TABLACLIENTE,5,FALSE)</f>
        <v>BOGOTÁ D.C.</v>
      </c>
    </row>
    <row r="8006" spans="3:18">
      <c r="C8006" s="183">
        <v>2022</v>
      </c>
      <c r="D8006" s="184" t="s">
        <v>229</v>
      </c>
      <c r="E8006" s="184">
        <f>MONTH(FACTURACION[[#This Row],[MES]]&amp;1)</f>
        <v>1</v>
      </c>
      <c r="F8006" s="223">
        <f>DATE(FACTURACION[[#This Row],[AÑO]],FACTURACION[[#This Row],[Mes numero]],1)</f>
        <v>44562</v>
      </c>
      <c r="G8006" s="185" t="s">
        <v>6353</v>
      </c>
      <c r="H8006" s="186">
        <v>800007813</v>
      </c>
      <c r="I8006" s="187" t="str">
        <f>+VLOOKUP(FACTURACION[[#This Row],[NIT]],TABLACLIENTE,2,FALSE)</f>
        <v>VANTI S.A. E.S.P (VANTI)</v>
      </c>
      <c r="J8006" s="188" t="s">
        <v>6321</v>
      </c>
      <c r="K8006" s="187" t="str">
        <f>+VLOOKUP(FACTURACION[[#This Row],[REFERENCIA]],CODINV,2,FALSE)</f>
        <v>RSI BOARD ASM ONLY FOR MINI</v>
      </c>
      <c r="L8006" s="187" t="str">
        <f>IF(VLOOKUP(FACTURACION[[#This Row],[REFERENCIA]],CODINV,3,FALSE)=0,"",VLOOKUP(FACTURACION[[#This Row],[REFERENCIA]],CODINV,3,FALSE))</f>
        <v/>
      </c>
      <c r="M8006" s="187" t="str">
        <f>+VLOOKUP(FACTURACION[[#This Row],[REFERENCIA]],CODINV,4,FALSE)</f>
        <v>REPUESTOS Y ACCESORIOS</v>
      </c>
      <c r="N8006" s="187" t="str">
        <f>+VLOOKUP(FACTURACION[[#This Row],[REFERENCIA]],CODINV,5,FALSE)</f>
        <v>MERCURY</v>
      </c>
      <c r="O8006" s="188">
        <v>1</v>
      </c>
      <c r="P8006" s="189">
        <v>705290</v>
      </c>
      <c r="Q8006" s="190">
        <f>+FACTURACION[[#This Row],[CANTIDAD]]*FACTURACION[[#This Row],[VR UNITARIO]]/1000</f>
        <v>705.29</v>
      </c>
      <c r="R8006" s="187" t="str">
        <f>+VLOOKUP(FACTURACION[[#This Row],[NIT]],TABLACLIENTE,5,FALSE)</f>
        <v>BOGOTÁ D.C.</v>
      </c>
    </row>
    <row r="8007" spans="3:18">
      <c r="C8007" s="183">
        <v>2022</v>
      </c>
      <c r="D8007" s="184" t="s">
        <v>229</v>
      </c>
      <c r="E8007" s="184">
        <f>MONTH(FACTURACION[[#This Row],[MES]]&amp;1)</f>
        <v>1</v>
      </c>
      <c r="F8007" s="223">
        <f>DATE(FACTURACION[[#This Row],[AÑO]],FACTURACION[[#This Row],[Mes numero]],1)</f>
        <v>44562</v>
      </c>
      <c r="G8007" s="185" t="s">
        <v>6354</v>
      </c>
      <c r="H8007" s="186">
        <v>891101577</v>
      </c>
      <c r="I8007" s="187" t="str">
        <f>+VLOOKUP(FACTURACION[[#This Row],[NIT]],TABLACLIENTE,2,FALSE)</f>
        <v>ALCANOS DE COLOMBIA S.A. E.S.P</v>
      </c>
      <c r="J8007" s="188" t="s">
        <v>638</v>
      </c>
      <c r="K8007" s="187" t="str">
        <f>+VLOOKUP(FACTURACION[[#This Row],[REFERENCIA]],CODINV,2,FALSE)</f>
        <v>CABLE EMISOR DE PULSOS INS 10</v>
      </c>
      <c r="L8007" s="187" t="str">
        <f>IF(VLOOKUP(FACTURACION[[#This Row],[REFERENCIA]],CODINV,3,FALSE)=0,"",VLOOKUP(FACTURACION[[#This Row],[REFERENCIA]],CODINV,3,FALSE))</f>
        <v>73016550</v>
      </c>
      <c r="M8007" s="187" t="str">
        <f>+VLOOKUP(FACTURACION[[#This Row],[REFERENCIA]],CODINV,4,FALSE)</f>
        <v>REPUESTOS Y ACCESORIOS</v>
      </c>
      <c r="N8007" s="187" t="str">
        <f>+VLOOKUP(FACTURACION[[#This Row],[REFERENCIA]],CODINV,5,FALSE)</f>
        <v>HONEYWELL</v>
      </c>
      <c r="O8007" s="188">
        <v>5</v>
      </c>
      <c r="P8007" s="189">
        <v>418704.13</v>
      </c>
      <c r="Q8007" s="190">
        <f>+FACTURACION[[#This Row],[CANTIDAD]]*FACTURACION[[#This Row],[VR UNITARIO]]/1000</f>
        <v>2093.5206499999999</v>
      </c>
      <c r="R8007" s="187" t="str">
        <f>+VLOOKUP(FACTURACION[[#This Row],[NIT]],TABLACLIENTE,5,FALSE)</f>
        <v>NEIVA</v>
      </c>
    </row>
    <row r="8008" spans="3:18">
      <c r="C8008" s="183">
        <v>2022</v>
      </c>
      <c r="D8008" s="184" t="s">
        <v>229</v>
      </c>
      <c r="E8008" s="184">
        <f>MONTH(FACTURACION[[#This Row],[MES]]&amp;1)</f>
        <v>1</v>
      </c>
      <c r="F8008" s="223">
        <f>DATE(FACTURACION[[#This Row],[AÑO]],FACTURACION[[#This Row],[Mes numero]],1)</f>
        <v>44562</v>
      </c>
      <c r="G8008" s="185" t="s">
        <v>6355</v>
      </c>
      <c r="H8008" s="186">
        <v>800167643</v>
      </c>
      <c r="I8008" s="187" t="str">
        <f>+VLOOKUP(FACTURACION[[#This Row],[NIT]],TABLACLIENTE,2,FALSE)</f>
        <v>GASES DE OCCIDENTE S.A. E.S.P. (GDO)</v>
      </c>
      <c r="J8008" s="188" t="s">
        <v>132</v>
      </c>
      <c r="K8008" s="187" t="str">
        <f>+VLOOKUP(FACTURACION[[#This Row],[REFERENCIA]],CODINV,2,FALSE)</f>
        <v>KIT REPARACION BUNA N 80</v>
      </c>
      <c r="L8008" s="187" t="str">
        <f>IF(VLOOKUP(FACTURACION[[#This Row],[REFERENCIA]],CODINV,3,FALSE)=0,"",VLOOKUP(FACTURACION[[#This Row],[REFERENCIA]],CODINV,3,FALSE))</f>
        <v>73914K010</v>
      </c>
      <c r="M8008" s="187" t="str">
        <f>+VLOOKUP(FACTURACION[[#This Row],[REFERENCIA]],CODINV,4,FALSE)</f>
        <v>REPUESTOS Y ACCESORIOS</v>
      </c>
      <c r="N8008" s="187" t="str">
        <f>+VLOOKUP(FACTURACION[[#This Row],[REFERENCIA]],CODINV,5,FALSE)</f>
        <v>HONEYWELL</v>
      </c>
      <c r="O8008" s="188">
        <v>92</v>
      </c>
      <c r="P8008" s="189">
        <v>153038</v>
      </c>
      <c r="Q8008" s="190">
        <f>+FACTURACION[[#This Row],[CANTIDAD]]*FACTURACION[[#This Row],[VR UNITARIO]]/1000</f>
        <v>14079.495999999999</v>
      </c>
      <c r="R8008" s="187" t="str">
        <f>+VLOOKUP(FACTURACION[[#This Row],[NIT]],TABLACLIENTE,5,FALSE)</f>
        <v>CALI</v>
      </c>
    </row>
    <row r="8009" spans="3:18">
      <c r="C8009" s="183">
        <v>2022</v>
      </c>
      <c r="D8009" s="184" t="s">
        <v>229</v>
      </c>
      <c r="E8009" s="184">
        <f>MONTH(FACTURACION[[#This Row],[MES]]&amp;1)</f>
        <v>1</v>
      </c>
      <c r="F8009" s="223">
        <f>DATE(FACTURACION[[#This Row],[AÑO]],FACTURACION[[#This Row],[Mes numero]],1)</f>
        <v>44562</v>
      </c>
      <c r="G8009" s="185" t="s">
        <v>6356</v>
      </c>
      <c r="H8009" s="186">
        <v>890105526</v>
      </c>
      <c r="I8009" s="187" t="str">
        <f>+VLOOKUP(FACTURACION[[#This Row],[NIT]],TABLACLIENTE,2,FALSE)</f>
        <v>PROMIGAS S.A. E.S.P.</v>
      </c>
      <c r="J8009" s="188" t="s">
        <v>244</v>
      </c>
      <c r="K8009" s="187" t="str">
        <f>+VLOOKUP(FACTURACION[[#This Row],[REFERENCIA]],CODINV,2,FALSE)</f>
        <v>PILOTO ZSC 320-100</v>
      </c>
      <c r="L8009" s="187" t="str">
        <f>IF(VLOOKUP(FACTURACION[[#This Row],[REFERENCIA]],CODINV,3,FALSE)=0,"",VLOOKUP(FACTURACION[[#This Row],[REFERENCIA]],CODINV,3,FALSE))</f>
        <v>RRAE103A1A1A1</v>
      </c>
      <c r="M8009" s="187" t="str">
        <f>+VLOOKUP(FACTURACION[[#This Row],[REFERENCIA]],CODINV,4,FALSE)</f>
        <v>REGULADORES</v>
      </c>
      <c r="N8009" s="187" t="str">
        <f>+VLOOKUP(FACTURACION[[#This Row],[REFERENCIA]],CODINV,5,FALSE)</f>
        <v>HONEYWELL</v>
      </c>
      <c r="O8009" s="188">
        <v>1</v>
      </c>
      <c r="P8009" s="189">
        <v>3890956</v>
      </c>
      <c r="Q8009" s="190">
        <f>+FACTURACION[[#This Row],[CANTIDAD]]*FACTURACION[[#This Row],[VR UNITARIO]]/1000</f>
        <v>3890.9560000000001</v>
      </c>
      <c r="R8009" s="187" t="str">
        <f>+VLOOKUP(FACTURACION[[#This Row],[NIT]],TABLACLIENTE,5,FALSE)</f>
        <v>BARRANQUILLA</v>
      </c>
    </row>
    <row r="8010" spans="3:18">
      <c r="C8010" s="183">
        <v>2022</v>
      </c>
      <c r="D8010" s="184" t="s">
        <v>229</v>
      </c>
      <c r="E8010" s="184">
        <f>MONTH(FACTURACION[[#This Row],[MES]]&amp;1)</f>
        <v>1</v>
      </c>
      <c r="F8010" s="223">
        <f>DATE(FACTURACION[[#This Row],[AÑO]],FACTURACION[[#This Row],[Mes numero]],1)</f>
        <v>44562</v>
      </c>
      <c r="G8010" s="185" t="s">
        <v>6357</v>
      </c>
      <c r="H8010" s="186">
        <v>900396759</v>
      </c>
      <c r="I8010" s="187" t="str">
        <f>+VLOOKUP(FACTURACION[[#This Row],[NIT]],TABLACLIENTE,2,FALSE)</f>
        <v>CHILCO DISTRIBUIDORA DE GAS Y ENERGIA S.A.S. E.S.P.</v>
      </c>
      <c r="J8010" s="188" t="s">
        <v>113</v>
      </c>
      <c r="K8010" s="187" t="str">
        <f>+VLOOKUP(FACTURACION[[#This Row],[REFERENCIA]],CODINV,2,FALSE)</f>
        <v>VALVULA CHEK LOCK 3/4"</v>
      </c>
      <c r="L8010" s="187" t="str">
        <f>IF(VLOOKUP(FACTURACION[[#This Row],[REFERENCIA]],CODINV,3,FALSE)=0,"",VLOOKUP(FACTURACION[[#This Row],[REFERENCIA]],CODINV,3,FALSE))</f>
        <v>7590U</v>
      </c>
      <c r="M8010" s="187" t="str">
        <f>+VLOOKUP(FACTURACION[[#This Row],[REFERENCIA]],CODINV,4,FALSE)</f>
        <v>VÁLVULAS Y MULTIVÁLVULAS</v>
      </c>
      <c r="N8010" s="187" t="str">
        <f>+VLOOKUP(FACTURACION[[#This Row],[REFERENCIA]],CODINV,5,FALSE)</f>
        <v>REGO</v>
      </c>
      <c r="O8010" s="188">
        <v>10</v>
      </c>
      <c r="P8010" s="189">
        <v>83232</v>
      </c>
      <c r="Q8010" s="190">
        <f>+FACTURACION[[#This Row],[CANTIDAD]]*FACTURACION[[#This Row],[VR UNITARIO]]/1000</f>
        <v>832.32</v>
      </c>
      <c r="R8010" s="187" t="str">
        <f>+VLOOKUP(FACTURACION[[#This Row],[NIT]],TABLACLIENTE,5,FALSE)</f>
        <v>BOGOTÁ D.C.</v>
      </c>
    </row>
    <row r="8011" spans="3:18">
      <c r="C8011" s="183">
        <v>2022</v>
      </c>
      <c r="D8011" s="184" t="s">
        <v>229</v>
      </c>
      <c r="E8011" s="184">
        <f>MONTH(FACTURACION[[#This Row],[MES]]&amp;1)</f>
        <v>1</v>
      </c>
      <c r="F8011" s="223">
        <f>DATE(FACTURACION[[#This Row],[AÑO]],FACTURACION[[#This Row],[Mes numero]],1)</f>
        <v>44562</v>
      </c>
      <c r="G8011" s="185" t="s">
        <v>6357</v>
      </c>
      <c r="H8011" s="186">
        <v>900396759</v>
      </c>
      <c r="I8011" s="187" t="str">
        <f>+VLOOKUP(FACTURACION[[#This Row],[NIT]],TABLACLIENTE,2,FALSE)</f>
        <v>CHILCO DISTRIBUIDORA DE GAS Y ENERGIA S.A.S. E.S.P.</v>
      </c>
      <c r="J8011" s="188" t="s">
        <v>469</v>
      </c>
      <c r="K8011" s="187" t="str">
        <f>+VLOOKUP(FACTURACION[[#This Row],[REFERENCIA]],CODINV,2,FALSE)</f>
        <v>VALVULA DE ALIVIO EXTERNA 1 1/4"</v>
      </c>
      <c r="L8011" s="187" t="str">
        <f>IF(VLOOKUP(FACTURACION[[#This Row],[REFERENCIA]],CODINV,3,FALSE)=0,"",VLOOKUP(FACTURACION[[#This Row],[REFERENCIA]],CODINV,3,FALSE))</f>
        <v>3132G</v>
      </c>
      <c r="M8011" s="187" t="str">
        <f>+VLOOKUP(FACTURACION[[#This Row],[REFERENCIA]],CODINV,4,FALSE)</f>
        <v>VÁLVULAS Y MULTIVÁLVULAS</v>
      </c>
      <c r="N8011" s="187" t="str">
        <f>+VLOOKUP(FACTURACION[[#This Row],[REFERENCIA]],CODINV,5,FALSE)</f>
        <v>REGO</v>
      </c>
      <c r="O8011" s="188">
        <v>4</v>
      </c>
      <c r="P8011" s="189">
        <v>508300</v>
      </c>
      <c r="Q8011" s="190">
        <f>+FACTURACION[[#This Row],[CANTIDAD]]*FACTURACION[[#This Row],[VR UNITARIO]]/1000</f>
        <v>2033.2</v>
      </c>
      <c r="R8011" s="187" t="str">
        <f>+VLOOKUP(FACTURACION[[#This Row],[NIT]],TABLACLIENTE,5,FALSE)</f>
        <v>BOGOTÁ D.C.</v>
      </c>
    </row>
    <row r="8012" spans="3:18">
      <c r="C8012" s="183">
        <v>2022</v>
      </c>
      <c r="D8012" s="184" t="s">
        <v>229</v>
      </c>
      <c r="E8012" s="184">
        <f>MONTH(FACTURACION[[#This Row],[MES]]&amp;1)</f>
        <v>1</v>
      </c>
      <c r="F8012" s="223">
        <f>DATE(FACTURACION[[#This Row],[AÑO]],FACTURACION[[#This Row],[Mes numero]],1)</f>
        <v>44562</v>
      </c>
      <c r="G8012" s="185" t="s">
        <v>6358</v>
      </c>
      <c r="H8012" s="186">
        <v>800202395</v>
      </c>
      <c r="I8012" s="187" t="str">
        <f>+VLOOKUP(FACTURACION[[#This Row],[NIT]],TABLACLIENTE,2,FALSE)</f>
        <v>EFIGAS GAS NATURAL S.A. E.S.P. (EFIGAS S.A. E.S.P.)</v>
      </c>
      <c r="J8012" s="188" t="s">
        <v>61</v>
      </c>
      <c r="K8012" s="187" t="str">
        <f>+VLOOKUP(FACTURACION[[#This Row],[REFERENCIA]],CODINV,2,FALSE)</f>
        <v>MANGA 2" S300 H7</v>
      </c>
      <c r="L8012" s="187" t="str">
        <f>IF(VLOOKUP(FACTURACION[[#This Row],[REFERENCIA]],CODINV,3,FALSE)=0,"",VLOOKUP(FACTURACION[[#This Row],[REFERENCIA]],CODINV,3,FALSE))</f>
        <v>73404P002</v>
      </c>
      <c r="M8012" s="187" t="str">
        <f>+VLOOKUP(FACTURACION[[#This Row],[REFERENCIA]],CODINV,4,FALSE)</f>
        <v>MANGAS</v>
      </c>
      <c r="N8012" s="187" t="str">
        <f>+VLOOKUP(FACTURACION[[#This Row],[REFERENCIA]],CODINV,5,FALSE)</f>
        <v>HONEYWELL</v>
      </c>
      <c r="O8012" s="188">
        <v>15</v>
      </c>
      <c r="P8012" s="189">
        <v>690000</v>
      </c>
      <c r="Q8012" s="190">
        <f>+FACTURACION[[#This Row],[CANTIDAD]]*FACTURACION[[#This Row],[VR UNITARIO]]/1000</f>
        <v>10350</v>
      </c>
      <c r="R8012" s="187" t="str">
        <f>+VLOOKUP(FACTURACION[[#This Row],[NIT]],TABLACLIENTE,5,FALSE)</f>
        <v>MANIZALES</v>
      </c>
    </row>
    <row r="8013" spans="3:18">
      <c r="C8013" s="183">
        <v>2022</v>
      </c>
      <c r="D8013" s="184" t="s">
        <v>229</v>
      </c>
      <c r="E8013" s="184">
        <f>MONTH(FACTURACION[[#This Row],[MES]]&amp;1)</f>
        <v>1</v>
      </c>
      <c r="F8013" s="223">
        <f>DATE(FACTURACION[[#This Row],[AÑO]],FACTURACION[[#This Row],[Mes numero]],1)</f>
        <v>44562</v>
      </c>
      <c r="G8013" s="185" t="s">
        <v>6358</v>
      </c>
      <c r="H8013" s="186">
        <v>800202395</v>
      </c>
      <c r="I8013" s="187" t="str">
        <f>+VLOOKUP(FACTURACION[[#This Row],[NIT]],TABLACLIENTE,2,FALSE)</f>
        <v>EFIGAS GAS NATURAL S.A. E.S.P. (EFIGAS S.A. E.S.P.)</v>
      </c>
      <c r="J8013" s="188" t="s">
        <v>132</v>
      </c>
      <c r="K8013" s="187" t="str">
        <f>+VLOOKUP(FACTURACION[[#This Row],[REFERENCIA]],CODINV,2,FALSE)</f>
        <v>KIT REPARACION BUNA N 80</v>
      </c>
      <c r="L8013" s="187" t="str">
        <f>IF(VLOOKUP(FACTURACION[[#This Row],[REFERENCIA]],CODINV,3,FALSE)=0,"",VLOOKUP(FACTURACION[[#This Row],[REFERENCIA]],CODINV,3,FALSE))</f>
        <v>73914K010</v>
      </c>
      <c r="M8013" s="187" t="str">
        <f>+VLOOKUP(FACTURACION[[#This Row],[REFERENCIA]],CODINV,4,FALSE)</f>
        <v>REPUESTOS Y ACCESORIOS</v>
      </c>
      <c r="N8013" s="187" t="str">
        <f>+VLOOKUP(FACTURACION[[#This Row],[REFERENCIA]],CODINV,5,FALSE)</f>
        <v>HONEYWELL</v>
      </c>
      <c r="O8013" s="188">
        <v>50</v>
      </c>
      <c r="P8013" s="189">
        <v>177750</v>
      </c>
      <c r="Q8013" s="190">
        <f>+FACTURACION[[#This Row],[CANTIDAD]]*FACTURACION[[#This Row],[VR UNITARIO]]/1000</f>
        <v>8887.5</v>
      </c>
      <c r="R8013" s="187" t="str">
        <f>+VLOOKUP(FACTURACION[[#This Row],[NIT]],TABLACLIENTE,5,FALSE)</f>
        <v>MANIZALES</v>
      </c>
    </row>
    <row r="8014" spans="3:18">
      <c r="C8014" s="183">
        <v>2022</v>
      </c>
      <c r="D8014" s="30" t="s">
        <v>265</v>
      </c>
      <c r="E8014" s="30">
        <f>MONTH(FACTURACION[[#This Row],[MES]]&amp;1)</f>
        <v>2</v>
      </c>
      <c r="F8014" s="223">
        <f>DATE(FACTURACION[[#This Row],[AÑO]],FACTURACION[[#This Row],[Mes numero]],1)</f>
        <v>44593</v>
      </c>
      <c r="G8014" s="185" t="s">
        <v>6362</v>
      </c>
      <c r="H8014" s="186">
        <v>892115036</v>
      </c>
      <c r="I8014" s="187" t="str">
        <f>+VLOOKUP(FACTURACION[[#This Row],[NIT]],TABLACLIENTE,2,FALSE)</f>
        <v>GASES DE LA GUAJIRA S.A. E. S. P. (GASGUAJIRA S.A. E.S.P.)</v>
      </c>
      <c r="J8014" s="188" t="s">
        <v>1679</v>
      </c>
      <c r="K8014" s="187" t="str">
        <f>+VLOOKUP(FACTURACION[[#This Row],[REFERENCIA]],CODINV,2,FALSE)</f>
        <v>MEDIDOR BK G4 C: DE 1"</v>
      </c>
      <c r="L8014" s="187" t="str">
        <f>IF(VLOOKUP(FACTURACION[[#This Row],[REFERENCIA]],CODINV,3,FALSE)=0,"",VLOOKUP(FACTURACION[[#This Row],[REFERENCIA]],CODINV,3,FALSE))</f>
        <v/>
      </c>
      <c r="M8014" s="187" t="str">
        <f>+VLOOKUP(FACTURACION[[#This Row],[REFERENCIA]],CODINV,4,FALSE)</f>
        <v>MEDIDORES</v>
      </c>
      <c r="N8014" s="187" t="str">
        <f>+VLOOKUP(FACTURACION[[#This Row],[REFERENCIA]],CODINV,5,FALSE)</f>
        <v>HONEYWELL</v>
      </c>
      <c r="O8014" s="188">
        <v>60</v>
      </c>
      <c r="P8014" s="189">
        <v>214796</v>
      </c>
      <c r="Q8014" s="190">
        <f>+FACTURACION[[#This Row],[CANTIDAD]]*FACTURACION[[#This Row],[VR UNITARIO]]/1000</f>
        <v>12887.76</v>
      </c>
      <c r="R8014" s="187" t="str">
        <f>+VLOOKUP(FACTURACION[[#This Row],[NIT]],TABLACLIENTE,5,FALSE)</f>
        <v>RIOHACHA</v>
      </c>
    </row>
    <row r="8015" spans="3:18">
      <c r="C8015" s="183">
        <v>2022</v>
      </c>
      <c r="D8015" s="30" t="s">
        <v>265</v>
      </c>
      <c r="E8015" s="30">
        <f>MONTH(FACTURACION[[#This Row],[MES]]&amp;1)</f>
        <v>2</v>
      </c>
      <c r="F8015" s="223">
        <f>DATE(FACTURACION[[#This Row],[AÑO]],FACTURACION[[#This Row],[Mes numero]],1)</f>
        <v>44593</v>
      </c>
      <c r="G8015" s="185" t="s">
        <v>6363</v>
      </c>
      <c r="H8015" s="186">
        <v>800021272</v>
      </c>
      <c r="I8015" s="187" t="str">
        <f>+VLOOKUP(FACTURACION[[#This Row],[NIT]],TABLACLIENTE,2,FALSE)</f>
        <v>GASES DEL LLANO S.A. E.S.P (LLANOGAS S.A. E.S.P.)</v>
      </c>
      <c r="J8015" s="188" t="s">
        <v>262</v>
      </c>
      <c r="K8015" s="187" t="str">
        <f>+VLOOKUP(FACTURACION[[#This Row],[REFERENCIA]],CODINV,2,FALSE)</f>
        <v>MEDIDOR AL-425 C:1 1/4" MAOP 25 PSIG</v>
      </c>
      <c r="L8015" s="187" t="str">
        <f>IF(VLOOKUP(FACTURACION[[#This Row],[REFERENCIA]],CODINV,3,FALSE)=0,"",VLOOKUP(FACTURACION[[#This Row],[REFERENCIA]],CODINV,3,FALSE))</f>
        <v/>
      </c>
      <c r="M8015" s="187" t="str">
        <f>+VLOOKUP(FACTURACION[[#This Row],[REFERENCIA]],CODINV,4,FALSE)</f>
        <v>MEDIDORES</v>
      </c>
      <c r="N8015" s="187" t="str">
        <f>+VLOOKUP(FACTURACION[[#This Row],[REFERENCIA]],CODINV,5,FALSE)</f>
        <v>HONEYWELL</v>
      </c>
      <c r="O8015" s="188">
        <v>4</v>
      </c>
      <c r="P8015" s="189">
        <v>889391</v>
      </c>
      <c r="Q8015" s="190">
        <f>+FACTURACION[[#This Row],[CANTIDAD]]*FACTURACION[[#This Row],[VR UNITARIO]]/1000</f>
        <v>3557.5639999999999</v>
      </c>
      <c r="R8015" s="187" t="str">
        <f>+VLOOKUP(FACTURACION[[#This Row],[NIT]],TABLACLIENTE,5,FALSE)</f>
        <v>VILLAVICENCIO</v>
      </c>
    </row>
    <row r="8016" spans="3:18">
      <c r="C8016" s="183">
        <v>2022</v>
      </c>
      <c r="D8016" s="30" t="s">
        <v>265</v>
      </c>
      <c r="E8016" s="30">
        <f>MONTH(FACTURACION[[#This Row],[MES]]&amp;1)</f>
        <v>2</v>
      </c>
      <c r="F8016" s="223">
        <f>DATE(FACTURACION[[#This Row],[AÑO]],FACTURACION[[#This Row],[Mes numero]],1)</f>
        <v>44593</v>
      </c>
      <c r="G8016" s="185" t="s">
        <v>6364</v>
      </c>
      <c r="H8016" s="186">
        <v>890208316</v>
      </c>
      <c r="I8016" s="187" t="str">
        <f>+VLOOKUP(FACTURACION[[#This Row],[NIT]],TABLACLIENTE,2,FALSE)</f>
        <v xml:space="preserve">METROGAS DE COLOMBIA S.A. E.S.P.  (METROGAS S.A. E.S.P)
</v>
      </c>
      <c r="J8016" s="188" t="s">
        <v>185</v>
      </c>
      <c r="K8016" s="187" t="str">
        <f>+VLOOKUP(FACTURACION[[#This Row],[REFERENCIA]],CODINV,2,FALSE)</f>
        <v>ROLLPIN.</v>
      </c>
      <c r="L8016" s="187" t="str">
        <f>IF(VLOOKUP(FACTURACION[[#This Row],[REFERENCIA]],CODINV,3,FALSE)=0,"",VLOOKUP(FACTURACION[[#This Row],[REFERENCIA]],CODINV,3,FALSE))</f>
        <v>78137P003</v>
      </c>
      <c r="M8016" s="187" t="str">
        <f>+VLOOKUP(FACTURACION[[#This Row],[REFERENCIA]],CODINV,4,FALSE)</f>
        <v>REPUESTOS Y ACCESORIOS</v>
      </c>
      <c r="N8016" s="187" t="str">
        <f>+VLOOKUP(FACTURACION[[#This Row],[REFERENCIA]],CODINV,5,FALSE)</f>
        <v>HONEYWELL</v>
      </c>
      <c r="O8016" s="188">
        <v>7</v>
      </c>
      <c r="P8016" s="189">
        <v>31076.5</v>
      </c>
      <c r="Q8016" s="190">
        <f>+FACTURACION[[#This Row],[CANTIDAD]]*FACTURACION[[#This Row],[VR UNITARIO]]/1000</f>
        <v>217.53550000000001</v>
      </c>
      <c r="R8016" s="187" t="str">
        <f>+VLOOKUP(FACTURACION[[#This Row],[NIT]],TABLACLIENTE,5,FALSE)</f>
        <v>FLORIDABLANCA</v>
      </c>
    </row>
    <row r="8017" spans="3:18">
      <c r="C8017" s="183">
        <v>2022</v>
      </c>
      <c r="D8017" s="30" t="s">
        <v>265</v>
      </c>
      <c r="E8017" s="30">
        <f>MONTH(FACTURACION[[#This Row],[MES]]&amp;1)</f>
        <v>2</v>
      </c>
      <c r="F8017" s="223">
        <f>DATE(FACTURACION[[#This Row],[AÑO]],FACTURACION[[#This Row],[Mes numero]],1)</f>
        <v>44593</v>
      </c>
      <c r="G8017" s="185" t="s">
        <v>6365</v>
      </c>
      <c r="H8017" s="186">
        <v>890208316</v>
      </c>
      <c r="I8017" s="187" t="str">
        <f>+VLOOKUP(FACTURACION[[#This Row],[NIT]],TABLACLIENTE,2,FALSE)</f>
        <v xml:space="preserve">METROGAS DE COLOMBIA S.A. E.S.P.  (METROGAS S.A. E.S.P)
</v>
      </c>
      <c r="J8017" s="188" t="s">
        <v>580</v>
      </c>
      <c r="K8017" s="187" t="str">
        <f>+VLOOKUP(FACTURACION[[#This Row],[REFERENCIA]],CODINV,2,FALSE)</f>
        <v>GASKET</v>
      </c>
      <c r="L8017" s="187" t="str">
        <f>IF(VLOOKUP(FACTURACION[[#This Row],[REFERENCIA]],CODINV,3,FALSE)=0,"",VLOOKUP(FACTURACION[[#This Row],[REFERENCIA]],CODINV,3,FALSE))</f>
        <v>70019P106</v>
      </c>
      <c r="M8017" s="187" t="str">
        <f>+VLOOKUP(FACTURACION[[#This Row],[REFERENCIA]],CODINV,4,FALSE)</f>
        <v>REPUESTOS Y ACCESORIOS</v>
      </c>
      <c r="N8017" s="187" t="str">
        <f>+VLOOKUP(FACTURACION[[#This Row],[REFERENCIA]],CODINV,5,FALSE)</f>
        <v>HONEYWELL</v>
      </c>
      <c r="O8017" s="188">
        <v>20</v>
      </c>
      <c r="P8017" s="189">
        <v>63421.440000000002</v>
      </c>
      <c r="Q8017" s="190">
        <f>+FACTURACION[[#This Row],[CANTIDAD]]*FACTURACION[[#This Row],[VR UNITARIO]]/1000</f>
        <v>1268.4288000000001</v>
      </c>
      <c r="R8017" s="187" t="str">
        <f>+VLOOKUP(FACTURACION[[#This Row],[NIT]],TABLACLIENTE,5,FALSE)</f>
        <v>FLORIDABLANCA</v>
      </c>
    </row>
    <row r="8018" spans="3:18">
      <c r="C8018" s="183">
        <v>2022</v>
      </c>
      <c r="D8018" s="30" t="s">
        <v>265</v>
      </c>
      <c r="E8018" s="30">
        <f>MONTH(FACTURACION[[#This Row],[MES]]&amp;1)</f>
        <v>2</v>
      </c>
      <c r="F8018" s="223">
        <f>DATE(FACTURACION[[#This Row],[AÑO]],FACTURACION[[#This Row],[Mes numero]],1)</f>
        <v>44593</v>
      </c>
      <c r="G8018" s="185" t="s">
        <v>6366</v>
      </c>
      <c r="H8018" s="186">
        <v>890208316</v>
      </c>
      <c r="I8018" s="187" t="str">
        <f>+VLOOKUP(FACTURACION[[#This Row],[NIT]],TABLACLIENTE,2,FALSE)</f>
        <v xml:space="preserve">METROGAS DE COLOMBIA S.A. E.S.P.  (METROGAS S.A. E.S.P)
</v>
      </c>
      <c r="J8018" s="188" t="s">
        <v>132</v>
      </c>
      <c r="K8018" s="187" t="str">
        <f>+VLOOKUP(FACTURACION[[#This Row],[REFERENCIA]],CODINV,2,FALSE)</f>
        <v>KIT REPARACION BUNA N 80</v>
      </c>
      <c r="L8018" s="187" t="str">
        <f>IF(VLOOKUP(FACTURACION[[#This Row],[REFERENCIA]],CODINV,3,FALSE)=0,"",VLOOKUP(FACTURACION[[#This Row],[REFERENCIA]],CODINV,3,FALSE))</f>
        <v>73914K010</v>
      </c>
      <c r="M8018" s="187" t="str">
        <f>+VLOOKUP(FACTURACION[[#This Row],[REFERENCIA]],CODINV,4,FALSE)</f>
        <v>REPUESTOS Y ACCESORIOS</v>
      </c>
      <c r="N8018" s="187" t="str">
        <f>+VLOOKUP(FACTURACION[[#This Row],[REFERENCIA]],CODINV,5,FALSE)</f>
        <v>HONEYWELL</v>
      </c>
      <c r="O8018" s="188">
        <v>30</v>
      </c>
      <c r="P8018" s="189">
        <v>132632.53</v>
      </c>
      <c r="Q8018" s="190">
        <f>+FACTURACION[[#This Row],[CANTIDAD]]*FACTURACION[[#This Row],[VR UNITARIO]]/1000</f>
        <v>3978.9758999999999</v>
      </c>
      <c r="R8018" s="187" t="str">
        <f>+VLOOKUP(FACTURACION[[#This Row],[NIT]],TABLACLIENTE,5,FALSE)</f>
        <v>FLORIDABLANCA</v>
      </c>
    </row>
    <row r="8019" spans="3:18">
      <c r="C8019" s="183">
        <v>2022</v>
      </c>
      <c r="D8019" s="30" t="s">
        <v>265</v>
      </c>
      <c r="E8019" s="30">
        <f>MONTH(FACTURACION[[#This Row],[MES]]&amp;1)</f>
        <v>2</v>
      </c>
      <c r="F8019" s="223">
        <f>DATE(FACTURACION[[#This Row],[AÑO]],FACTURACION[[#This Row],[Mes numero]],1)</f>
        <v>44593</v>
      </c>
      <c r="G8019" s="185" t="s">
        <v>6366</v>
      </c>
      <c r="H8019" s="186">
        <v>890208316</v>
      </c>
      <c r="I8019" s="187" t="str">
        <f>+VLOOKUP(FACTURACION[[#This Row],[NIT]],TABLACLIENTE,2,FALSE)</f>
        <v xml:space="preserve">METROGAS DE COLOMBIA S.A. E.S.P.  (METROGAS S.A. E.S.P)
</v>
      </c>
      <c r="J8019" s="188" t="s">
        <v>569</v>
      </c>
      <c r="K8019" s="187" t="str">
        <f>+VLOOKUP(FACTURACION[[#This Row],[REFERENCIA]],CODINV,2,FALSE)</f>
        <v>MANGA 2" S600 H7</v>
      </c>
      <c r="L8019" s="187" t="str">
        <f>IF(VLOOKUP(FACTURACION[[#This Row],[REFERENCIA]],CODINV,3,FALSE)=0,"",VLOOKUP(FACTURACION[[#This Row],[REFERENCIA]],CODINV,3,FALSE))</f>
        <v>73677P001</v>
      </c>
      <c r="M8019" s="187" t="str">
        <f>+VLOOKUP(FACTURACION[[#This Row],[REFERENCIA]],CODINV,4,FALSE)</f>
        <v>MANGAS</v>
      </c>
      <c r="N8019" s="187" t="str">
        <f>+VLOOKUP(FACTURACION[[#This Row],[REFERENCIA]],CODINV,5,FALSE)</f>
        <v>HONEYWELL</v>
      </c>
      <c r="O8019" s="188">
        <v>2</v>
      </c>
      <c r="P8019" s="189">
        <v>529597.68999999994</v>
      </c>
      <c r="Q8019" s="190">
        <f>+FACTURACION[[#This Row],[CANTIDAD]]*FACTURACION[[#This Row],[VR UNITARIO]]/1000</f>
        <v>1059.1953799999999</v>
      </c>
      <c r="R8019" s="187" t="str">
        <f>+VLOOKUP(FACTURACION[[#This Row],[NIT]],TABLACLIENTE,5,FALSE)</f>
        <v>FLORIDABLANCA</v>
      </c>
    </row>
    <row r="8020" spans="3:18">
      <c r="C8020" s="183">
        <v>2022</v>
      </c>
      <c r="D8020" s="30" t="s">
        <v>265</v>
      </c>
      <c r="E8020" s="30">
        <f>MONTH(FACTURACION[[#This Row],[MES]]&amp;1)</f>
        <v>2</v>
      </c>
      <c r="F8020" s="223">
        <f>DATE(FACTURACION[[#This Row],[AÑO]],FACTURACION[[#This Row],[Mes numero]],1)</f>
        <v>44593</v>
      </c>
      <c r="G8020" s="185" t="s">
        <v>6366</v>
      </c>
      <c r="H8020" s="186">
        <v>890208316</v>
      </c>
      <c r="I8020" s="187" t="str">
        <f>+VLOOKUP(FACTURACION[[#This Row],[NIT]],TABLACLIENTE,2,FALSE)</f>
        <v xml:space="preserve">METROGAS DE COLOMBIA S.A. E.S.P.  (METROGAS S.A. E.S.P)
</v>
      </c>
      <c r="J8020" s="188" t="s">
        <v>61</v>
      </c>
      <c r="K8020" s="187" t="str">
        <f>+VLOOKUP(FACTURACION[[#This Row],[REFERENCIA]],CODINV,2,FALSE)</f>
        <v>MANGA 2" S300 H7</v>
      </c>
      <c r="L8020" s="187" t="str">
        <f>IF(VLOOKUP(FACTURACION[[#This Row],[REFERENCIA]],CODINV,3,FALSE)=0,"",VLOOKUP(FACTURACION[[#This Row],[REFERENCIA]],CODINV,3,FALSE))</f>
        <v>73404P002</v>
      </c>
      <c r="M8020" s="187" t="str">
        <f>+VLOOKUP(FACTURACION[[#This Row],[REFERENCIA]],CODINV,4,FALSE)</f>
        <v>MANGAS</v>
      </c>
      <c r="N8020" s="187" t="str">
        <f>+VLOOKUP(FACTURACION[[#This Row],[REFERENCIA]],CODINV,5,FALSE)</f>
        <v>HONEYWELL</v>
      </c>
      <c r="O8020" s="188">
        <v>10</v>
      </c>
      <c r="P8020" s="189">
        <v>518641.53</v>
      </c>
      <c r="Q8020" s="190">
        <f>+FACTURACION[[#This Row],[CANTIDAD]]*FACTURACION[[#This Row],[VR UNITARIO]]/1000</f>
        <v>5186.4153000000006</v>
      </c>
      <c r="R8020" s="187" t="str">
        <f>+VLOOKUP(FACTURACION[[#This Row],[NIT]],TABLACLIENTE,5,FALSE)</f>
        <v>FLORIDABLANCA</v>
      </c>
    </row>
    <row r="8021" spans="3:18">
      <c r="C8021" s="183">
        <v>2022</v>
      </c>
      <c r="D8021" s="30" t="s">
        <v>265</v>
      </c>
      <c r="E8021" s="30">
        <f>MONTH(FACTURACION[[#This Row],[MES]]&amp;1)</f>
        <v>2</v>
      </c>
      <c r="F8021" s="223">
        <f>DATE(FACTURACION[[#This Row],[AÑO]],FACTURACION[[#This Row],[Mes numero]],1)</f>
        <v>44593</v>
      </c>
      <c r="G8021" s="185" t="s">
        <v>6366</v>
      </c>
      <c r="H8021" s="186">
        <v>890208316</v>
      </c>
      <c r="I8021" s="187" t="str">
        <f>+VLOOKUP(FACTURACION[[#This Row],[NIT]],TABLACLIENTE,2,FALSE)</f>
        <v xml:space="preserve">METROGAS DE COLOMBIA S.A. E.S.P.  (METROGAS S.A. E.S.P)
</v>
      </c>
      <c r="J8021" s="188" t="s">
        <v>20</v>
      </c>
      <c r="K8021" s="187" t="str">
        <f>+VLOOKUP(FACTURACION[[#This Row],[REFERENCIA]],CODINV,2,FALSE)</f>
        <v xml:space="preserve">MEDIDOR AC-250 C: 3/4" CON CONECTORES </v>
      </c>
      <c r="L8021" s="187" t="str">
        <f>IF(VLOOKUP(FACTURACION[[#This Row],[REFERENCIA]],CODINV,3,FALSE)=0,"",VLOOKUP(FACTURACION[[#This Row],[REFERENCIA]],CODINV,3,FALSE))</f>
        <v/>
      </c>
      <c r="M8021" s="187" t="str">
        <f>+VLOOKUP(FACTURACION[[#This Row],[REFERENCIA]],CODINV,4,FALSE)</f>
        <v>MEDIDORES</v>
      </c>
      <c r="N8021" s="187" t="str">
        <f>+VLOOKUP(FACTURACION[[#This Row],[REFERENCIA]],CODINV,5,FALSE)</f>
        <v>HONEYWELL</v>
      </c>
      <c r="O8021" s="188">
        <v>10</v>
      </c>
      <c r="P8021" s="189">
        <v>412223</v>
      </c>
      <c r="Q8021" s="190">
        <f>+FACTURACION[[#This Row],[CANTIDAD]]*FACTURACION[[#This Row],[VR UNITARIO]]/1000</f>
        <v>4122.2299999999996</v>
      </c>
      <c r="R8021" s="187" t="str">
        <f>+VLOOKUP(FACTURACION[[#This Row],[NIT]],TABLACLIENTE,5,FALSE)</f>
        <v>FLORIDABLANCA</v>
      </c>
    </row>
    <row r="8022" spans="3:18">
      <c r="C8022" s="183">
        <v>2022</v>
      </c>
      <c r="D8022" s="30" t="s">
        <v>265</v>
      </c>
      <c r="E8022" s="30">
        <f>MONTH(FACTURACION[[#This Row],[MES]]&amp;1)</f>
        <v>2</v>
      </c>
      <c r="F8022" s="223">
        <f>DATE(FACTURACION[[#This Row],[AÑO]],FACTURACION[[#This Row],[Mes numero]],1)</f>
        <v>44593</v>
      </c>
      <c r="G8022" s="185" t="s">
        <v>6367</v>
      </c>
      <c r="H8022" s="186">
        <v>890208316</v>
      </c>
      <c r="I8022" s="187" t="str">
        <f>+VLOOKUP(FACTURACION[[#This Row],[NIT]],TABLACLIENTE,2,FALSE)</f>
        <v xml:space="preserve">METROGAS DE COLOMBIA S.A. E.S.P.  (METROGAS S.A. E.S.P)
</v>
      </c>
      <c r="J8022" s="188" t="s">
        <v>20</v>
      </c>
      <c r="K8022" s="187" t="str">
        <f>+VLOOKUP(FACTURACION[[#This Row],[REFERENCIA]],CODINV,2,FALSE)</f>
        <v xml:space="preserve">MEDIDOR AC-250 C: 3/4" CON CONECTORES </v>
      </c>
      <c r="L8022" s="187" t="str">
        <f>IF(VLOOKUP(FACTURACION[[#This Row],[REFERENCIA]],CODINV,3,FALSE)=0,"",VLOOKUP(FACTURACION[[#This Row],[REFERENCIA]],CODINV,3,FALSE))</f>
        <v/>
      </c>
      <c r="M8022" s="187" t="str">
        <f>+VLOOKUP(FACTURACION[[#This Row],[REFERENCIA]],CODINV,4,FALSE)</f>
        <v>MEDIDORES</v>
      </c>
      <c r="N8022" s="187" t="str">
        <f>+VLOOKUP(FACTURACION[[#This Row],[REFERENCIA]],CODINV,5,FALSE)</f>
        <v>HONEYWELL</v>
      </c>
      <c r="O8022" s="188">
        <v>0</v>
      </c>
      <c r="P8022" s="189">
        <v>364736.5</v>
      </c>
      <c r="Q8022" s="190">
        <f>+FACTURACION[[#This Row],[CANTIDAD]]*FACTURACION[[#This Row],[VR UNITARIO]]/1000</f>
        <v>0</v>
      </c>
      <c r="R8022" s="187" t="str">
        <f>+VLOOKUP(FACTURACION[[#This Row],[NIT]],TABLACLIENTE,5,FALSE)</f>
        <v>FLORIDABLANCA</v>
      </c>
    </row>
    <row r="8023" spans="3:18">
      <c r="C8023" s="183">
        <v>2022</v>
      </c>
      <c r="D8023" s="30" t="s">
        <v>265</v>
      </c>
      <c r="E8023" s="30">
        <f>MONTH(FACTURACION[[#This Row],[MES]]&amp;1)</f>
        <v>2</v>
      </c>
      <c r="F8023" s="223">
        <f>DATE(FACTURACION[[#This Row],[AÑO]],FACTURACION[[#This Row],[Mes numero]],1)</f>
        <v>44593</v>
      </c>
      <c r="G8023" s="185" t="s">
        <v>6368</v>
      </c>
      <c r="H8023" s="186">
        <v>800167643</v>
      </c>
      <c r="I8023" s="187" t="str">
        <f>+VLOOKUP(FACTURACION[[#This Row],[NIT]],TABLACLIENTE,2,FALSE)</f>
        <v>GASES DE OCCIDENTE S.A. E.S.P. (GDO)</v>
      </c>
      <c r="J8023" s="188" t="s">
        <v>183</v>
      </c>
      <c r="K8023" s="187" t="str">
        <f>+VLOOKUP(FACTURACION[[#This Row],[REFERENCIA]],CODINV,2,FALSE)</f>
        <v>MANGA 2" S300 H5</v>
      </c>
      <c r="L8023" s="187" t="str">
        <f>IF(VLOOKUP(FACTURACION[[#This Row],[REFERENCIA]],CODINV,3,FALSE)=0,"",VLOOKUP(FACTURACION[[#This Row],[REFERENCIA]],CODINV,3,FALSE))</f>
        <v>73404P008</v>
      </c>
      <c r="M8023" s="187" t="str">
        <f>+VLOOKUP(FACTURACION[[#This Row],[REFERENCIA]],CODINV,4,FALSE)</f>
        <v>MANGAS</v>
      </c>
      <c r="N8023" s="187" t="str">
        <f>+VLOOKUP(FACTURACION[[#This Row],[REFERENCIA]],CODINV,5,FALSE)</f>
        <v>HONEYWELL</v>
      </c>
      <c r="O8023" s="188">
        <v>30</v>
      </c>
      <c r="P8023" s="189">
        <v>705563.52</v>
      </c>
      <c r="Q8023" s="190">
        <f>+FACTURACION[[#This Row],[CANTIDAD]]*FACTURACION[[#This Row],[VR UNITARIO]]/1000</f>
        <v>21166.905600000002</v>
      </c>
      <c r="R8023" s="187" t="str">
        <f>+VLOOKUP(FACTURACION[[#This Row],[NIT]],TABLACLIENTE,5,FALSE)</f>
        <v>CALI</v>
      </c>
    </row>
    <row r="8024" spans="3:18">
      <c r="C8024" s="183">
        <v>2022</v>
      </c>
      <c r="D8024" s="30" t="s">
        <v>265</v>
      </c>
      <c r="E8024" s="30">
        <f>MONTH(FACTURACION[[#This Row],[MES]]&amp;1)</f>
        <v>2</v>
      </c>
      <c r="F8024" s="223">
        <f>DATE(FACTURACION[[#This Row],[AÑO]],FACTURACION[[#This Row],[Mes numero]],1)</f>
        <v>44593</v>
      </c>
      <c r="G8024" s="185" t="s">
        <v>6368</v>
      </c>
      <c r="H8024" s="186">
        <v>800167643</v>
      </c>
      <c r="I8024" s="187" t="str">
        <f>+VLOOKUP(FACTURACION[[#This Row],[NIT]],TABLACLIENTE,2,FALSE)</f>
        <v>GASES DE OCCIDENTE S.A. E.S.P. (GDO)</v>
      </c>
      <c r="J8024" s="188" t="s">
        <v>153</v>
      </c>
      <c r="K8024" s="187" t="str">
        <f>+VLOOKUP(FACTURACION[[#This Row],[REFERENCIA]],CODINV,2,FALSE)</f>
        <v>MANGA 3" S300 H7</v>
      </c>
      <c r="L8024" s="187" t="str">
        <f>IF(VLOOKUP(FACTURACION[[#This Row],[REFERENCIA]],CODINV,3,FALSE)=0,"",VLOOKUP(FACTURACION[[#This Row],[REFERENCIA]],CODINV,3,FALSE))</f>
        <v>73404P003</v>
      </c>
      <c r="M8024" s="187" t="str">
        <f>+VLOOKUP(FACTURACION[[#This Row],[REFERENCIA]],CODINV,4,FALSE)</f>
        <v>MANGAS</v>
      </c>
      <c r="N8024" s="187" t="str">
        <f>+VLOOKUP(FACTURACION[[#This Row],[REFERENCIA]],CODINV,5,FALSE)</f>
        <v>HONEYWELL</v>
      </c>
      <c r="O8024" s="188">
        <v>10</v>
      </c>
      <c r="P8024" s="189">
        <v>1086092.1599999999</v>
      </c>
      <c r="Q8024" s="190">
        <f>+FACTURACION[[#This Row],[CANTIDAD]]*FACTURACION[[#This Row],[VR UNITARIO]]/1000</f>
        <v>10860.9216</v>
      </c>
      <c r="R8024" s="187" t="str">
        <f>+VLOOKUP(FACTURACION[[#This Row],[NIT]],TABLACLIENTE,5,FALSE)</f>
        <v>CALI</v>
      </c>
    </row>
    <row r="8025" spans="3:18">
      <c r="C8025" s="183">
        <v>2022</v>
      </c>
      <c r="D8025" s="30" t="s">
        <v>265</v>
      </c>
      <c r="E8025" s="30">
        <f>MONTH(FACTURACION[[#This Row],[MES]]&amp;1)</f>
        <v>2</v>
      </c>
      <c r="F8025" s="223">
        <f>DATE(FACTURACION[[#This Row],[AÑO]],FACTURACION[[#This Row],[Mes numero]],1)</f>
        <v>44593</v>
      </c>
      <c r="G8025" s="185" t="s">
        <v>6369</v>
      </c>
      <c r="H8025" s="186">
        <v>800167643</v>
      </c>
      <c r="I8025" s="187" t="str">
        <f>+VLOOKUP(FACTURACION[[#This Row],[NIT]],TABLACLIENTE,2,FALSE)</f>
        <v>GASES DE OCCIDENTE S.A. E.S.P. (GDO)</v>
      </c>
      <c r="J8025" s="3" t="s">
        <v>183</v>
      </c>
      <c r="K8025" s="187" t="str">
        <f>+VLOOKUP(FACTURACION[[#This Row],[REFERENCIA]],CODINV,2,FALSE)</f>
        <v>MANGA 2" S300 H5</v>
      </c>
      <c r="L8025" s="187" t="str">
        <f>IF(VLOOKUP(FACTURACION[[#This Row],[REFERENCIA]],CODINV,3,FALSE)=0,"",VLOOKUP(FACTURACION[[#This Row],[REFERENCIA]],CODINV,3,FALSE))</f>
        <v>73404P008</v>
      </c>
      <c r="M8025" s="187" t="str">
        <f>+VLOOKUP(FACTURACION[[#This Row],[REFERENCIA]],CODINV,4,FALSE)</f>
        <v>MANGAS</v>
      </c>
      <c r="N8025" s="187" t="str">
        <f>+VLOOKUP(FACTURACION[[#This Row],[REFERENCIA]],CODINV,5,FALSE)</f>
        <v>HONEYWELL</v>
      </c>
      <c r="O8025" s="188">
        <v>9</v>
      </c>
      <c r="P8025" s="189">
        <v>717177.57</v>
      </c>
      <c r="Q8025" s="190">
        <f>+FACTURACION[[#This Row],[CANTIDAD]]*FACTURACION[[#This Row],[VR UNITARIO]]/1000</f>
        <v>6454.5981300000003</v>
      </c>
      <c r="R8025" s="187" t="str">
        <f>+VLOOKUP(FACTURACION[[#This Row],[NIT]],TABLACLIENTE,5,FALSE)</f>
        <v>CALI</v>
      </c>
    </row>
    <row r="8026" spans="3:18">
      <c r="C8026" s="183">
        <v>2022</v>
      </c>
      <c r="D8026" s="30" t="s">
        <v>265</v>
      </c>
      <c r="E8026" s="30">
        <f>MONTH(FACTURACION[[#This Row],[MES]]&amp;1)</f>
        <v>2</v>
      </c>
      <c r="F8026" s="223">
        <f>DATE(FACTURACION[[#This Row],[AÑO]],FACTURACION[[#This Row],[Mes numero]],1)</f>
        <v>44593</v>
      </c>
      <c r="G8026" s="185" t="s">
        <v>6370</v>
      </c>
      <c r="H8026" s="186">
        <v>890208316</v>
      </c>
      <c r="I8026" s="187" t="str">
        <f>+VLOOKUP(FACTURACION[[#This Row],[NIT]],TABLACLIENTE,2,FALSE)</f>
        <v xml:space="preserve">METROGAS DE COLOMBIA S.A. E.S.P.  (METROGAS S.A. E.S.P)
</v>
      </c>
      <c r="J8026" s="188" t="s">
        <v>262</v>
      </c>
      <c r="K8026" s="187" t="str">
        <f>+VLOOKUP(FACTURACION[[#This Row],[REFERENCIA]],CODINV,2,FALSE)</f>
        <v>MEDIDOR AL-425 C:1 1/4" MAOP 25 PSIG</v>
      </c>
      <c r="L8026" s="187" t="str">
        <f>IF(VLOOKUP(FACTURACION[[#This Row],[REFERENCIA]],CODINV,3,FALSE)=0,"",VLOOKUP(FACTURACION[[#This Row],[REFERENCIA]],CODINV,3,FALSE))</f>
        <v/>
      </c>
      <c r="M8026" s="187" t="str">
        <f>+VLOOKUP(FACTURACION[[#This Row],[REFERENCIA]],CODINV,4,FALSE)</f>
        <v>MEDIDORES</v>
      </c>
      <c r="N8026" s="187" t="str">
        <f>+VLOOKUP(FACTURACION[[#This Row],[REFERENCIA]],CODINV,5,FALSE)</f>
        <v>HONEYWELL</v>
      </c>
      <c r="O8026" s="188">
        <v>9</v>
      </c>
      <c r="P8026" s="189">
        <v>847825.73</v>
      </c>
      <c r="Q8026" s="190">
        <f>+FACTURACION[[#This Row],[CANTIDAD]]*FACTURACION[[#This Row],[VR UNITARIO]]/1000</f>
        <v>7630.4315700000006</v>
      </c>
      <c r="R8026" s="187" t="str">
        <f>+VLOOKUP(FACTURACION[[#This Row],[NIT]],TABLACLIENTE,5,FALSE)</f>
        <v>FLORIDABLANCA</v>
      </c>
    </row>
    <row r="8027" spans="3:18">
      <c r="C8027" s="183">
        <v>2022</v>
      </c>
      <c r="D8027" s="30" t="s">
        <v>265</v>
      </c>
      <c r="E8027" s="30">
        <f>MONTH(FACTURACION[[#This Row],[MES]]&amp;1)</f>
        <v>2</v>
      </c>
      <c r="F8027" s="223">
        <f>DATE(FACTURACION[[#This Row],[AÑO]],FACTURACION[[#This Row],[Mes numero]],1)</f>
        <v>44593</v>
      </c>
      <c r="G8027" s="185" t="s">
        <v>6371</v>
      </c>
      <c r="H8027" s="186">
        <v>890208316</v>
      </c>
      <c r="I8027" s="187" t="str">
        <f>+VLOOKUP(FACTURACION[[#This Row],[NIT]],TABLACLIENTE,2,FALSE)</f>
        <v xml:space="preserve">METROGAS DE COLOMBIA S.A. E.S.P.  (METROGAS S.A. E.S.P)
</v>
      </c>
      <c r="J8027" s="188" t="s">
        <v>262</v>
      </c>
      <c r="K8027" s="187" t="str">
        <f>+VLOOKUP(FACTURACION[[#This Row],[REFERENCIA]],CODINV,2,FALSE)</f>
        <v>MEDIDOR AL-425 C:1 1/4" MAOP 25 PSIG</v>
      </c>
      <c r="L8027" s="187" t="str">
        <f>IF(VLOOKUP(FACTURACION[[#This Row],[REFERENCIA]],CODINV,3,FALSE)=0,"",VLOOKUP(FACTURACION[[#This Row],[REFERENCIA]],CODINV,3,FALSE))</f>
        <v/>
      </c>
      <c r="M8027" s="187" t="str">
        <f>+VLOOKUP(FACTURACION[[#This Row],[REFERENCIA]],CODINV,4,FALSE)</f>
        <v>MEDIDORES</v>
      </c>
      <c r="N8027" s="187" t="str">
        <f>+VLOOKUP(FACTURACION[[#This Row],[REFERENCIA]],CODINV,5,FALSE)</f>
        <v>HONEYWELL</v>
      </c>
      <c r="O8027" s="188">
        <v>1</v>
      </c>
      <c r="P8027" s="189">
        <v>847825.73</v>
      </c>
      <c r="Q8027" s="190">
        <f>+FACTURACION[[#This Row],[CANTIDAD]]*FACTURACION[[#This Row],[VR UNITARIO]]/1000</f>
        <v>847.82573000000002</v>
      </c>
      <c r="R8027" s="187" t="str">
        <f>+VLOOKUP(FACTURACION[[#This Row],[NIT]],TABLACLIENTE,5,FALSE)</f>
        <v>FLORIDABLANCA</v>
      </c>
    </row>
    <row r="8028" spans="3:18">
      <c r="C8028" s="183">
        <v>2022</v>
      </c>
      <c r="D8028" s="30" t="s">
        <v>265</v>
      </c>
      <c r="E8028" s="30">
        <f>MONTH(FACTURACION[[#This Row],[MES]]&amp;1)</f>
        <v>2</v>
      </c>
      <c r="F8028" s="223">
        <f>DATE(FACTURACION[[#This Row],[AÑO]],FACTURACION[[#This Row],[Mes numero]],1)</f>
        <v>44593</v>
      </c>
      <c r="G8028" s="185" t="s">
        <v>6372</v>
      </c>
      <c r="H8028" s="186">
        <v>890101691</v>
      </c>
      <c r="I8028" s="187" t="str">
        <f>+VLOOKUP(FACTURACION[[#This Row],[NIT]],TABLACLIENTE,2,FALSE)</f>
        <v>GASES DEL CARIBE S.A.E.S.P. (GASCARIBE S.A E.S.P.)</v>
      </c>
      <c r="J8028" s="188" t="s">
        <v>569</v>
      </c>
      <c r="K8028" s="187" t="str">
        <f>+VLOOKUP(FACTURACION[[#This Row],[REFERENCIA]],CODINV,2,FALSE)</f>
        <v>MANGA 2" S600 H7</v>
      </c>
      <c r="L8028" s="187" t="str">
        <f>IF(VLOOKUP(FACTURACION[[#This Row],[REFERENCIA]],CODINV,3,FALSE)=0,"",VLOOKUP(FACTURACION[[#This Row],[REFERENCIA]],CODINV,3,FALSE))</f>
        <v>73677P001</v>
      </c>
      <c r="M8028" s="187" t="str">
        <f>+VLOOKUP(FACTURACION[[#This Row],[REFERENCIA]],CODINV,4,FALSE)</f>
        <v>MANGAS</v>
      </c>
      <c r="N8028" s="187" t="str">
        <f>+VLOOKUP(FACTURACION[[#This Row],[REFERENCIA]],CODINV,5,FALSE)</f>
        <v>HONEYWELL</v>
      </c>
      <c r="O8028" s="188">
        <v>8</v>
      </c>
      <c r="P8028" s="189">
        <v>707893</v>
      </c>
      <c r="Q8028" s="190">
        <f>+FACTURACION[[#This Row],[CANTIDAD]]*FACTURACION[[#This Row],[VR UNITARIO]]/1000</f>
        <v>5663.1440000000002</v>
      </c>
      <c r="R8028" s="187" t="str">
        <f>+VLOOKUP(FACTURACION[[#This Row],[NIT]],TABLACLIENTE,5,FALSE)</f>
        <v>BARRANQUILLA</v>
      </c>
    </row>
    <row r="8029" spans="3:18">
      <c r="C8029" s="183">
        <v>2022</v>
      </c>
      <c r="D8029" s="30" t="s">
        <v>265</v>
      </c>
      <c r="E8029" s="30">
        <f>MONTH(FACTURACION[[#This Row],[MES]]&amp;1)</f>
        <v>2</v>
      </c>
      <c r="F8029" s="223">
        <f>DATE(FACTURACION[[#This Row],[AÑO]],FACTURACION[[#This Row],[Mes numero]],1)</f>
        <v>44593</v>
      </c>
      <c r="G8029" s="185" t="s">
        <v>6372</v>
      </c>
      <c r="H8029" s="186">
        <v>890101691</v>
      </c>
      <c r="I8029" s="187" t="str">
        <f>+VLOOKUP(FACTURACION[[#This Row],[NIT]],TABLACLIENTE,2,FALSE)</f>
        <v>GASES DEL CARIBE S.A.E.S.P. (GASCARIBE S.A E.S.P.)</v>
      </c>
      <c r="J8029" s="188" t="s">
        <v>244</v>
      </c>
      <c r="K8029" s="187" t="str">
        <f>+VLOOKUP(FACTURACION[[#This Row],[REFERENCIA]],CODINV,2,FALSE)</f>
        <v>PILOTO ZSC 320-100</v>
      </c>
      <c r="L8029" s="187" t="str">
        <f>IF(VLOOKUP(FACTURACION[[#This Row],[REFERENCIA]],CODINV,3,FALSE)=0,"",VLOOKUP(FACTURACION[[#This Row],[REFERENCIA]],CODINV,3,FALSE))</f>
        <v>RRAE103A1A1A1</v>
      </c>
      <c r="M8029" s="187" t="str">
        <f>+VLOOKUP(FACTURACION[[#This Row],[REFERENCIA]],CODINV,4,FALSE)</f>
        <v>REGULADORES</v>
      </c>
      <c r="N8029" s="187" t="str">
        <f>+VLOOKUP(FACTURACION[[#This Row],[REFERENCIA]],CODINV,5,FALSE)</f>
        <v>HONEYWELL</v>
      </c>
      <c r="O8029" s="188">
        <v>4</v>
      </c>
      <c r="P8029" s="189">
        <v>3765757</v>
      </c>
      <c r="Q8029" s="190">
        <f>+FACTURACION[[#This Row],[CANTIDAD]]*FACTURACION[[#This Row],[VR UNITARIO]]/1000</f>
        <v>15063.028</v>
      </c>
      <c r="R8029" s="187" t="str">
        <f>+VLOOKUP(FACTURACION[[#This Row],[NIT]],TABLACLIENTE,5,FALSE)</f>
        <v>BARRANQUILLA</v>
      </c>
    </row>
    <row r="8030" spans="3:18">
      <c r="C8030" s="183">
        <v>2022</v>
      </c>
      <c r="D8030" s="30" t="s">
        <v>265</v>
      </c>
      <c r="E8030" s="30">
        <f>MONTH(FACTURACION[[#This Row],[MES]]&amp;1)</f>
        <v>2</v>
      </c>
      <c r="F8030" s="223">
        <f>DATE(FACTURACION[[#This Row],[AÑO]],FACTURACION[[#This Row],[Mes numero]],1)</f>
        <v>44593</v>
      </c>
      <c r="G8030" s="185" t="s">
        <v>6372</v>
      </c>
      <c r="H8030" s="186">
        <v>890101691</v>
      </c>
      <c r="I8030" s="187" t="str">
        <f>+VLOOKUP(FACTURACION[[#This Row],[NIT]],TABLACLIENTE,2,FALSE)</f>
        <v>GASES DEL CARIBE S.A.E.S.P. (GASCARIBE S.A E.S.P.)</v>
      </c>
      <c r="J8030" s="188" t="s">
        <v>151</v>
      </c>
      <c r="K8030" s="187" t="str">
        <f>+VLOOKUP(FACTURACION[[#This Row],[REFERENCIA]],CODINV,2,FALSE)</f>
        <v>DIAFRAGMA BUNA Z-138</v>
      </c>
      <c r="L8030" s="187" t="str">
        <f>IF(VLOOKUP(FACTURACION[[#This Row],[REFERENCIA]],CODINV,3,FALSE)=0,"",VLOOKUP(FACTURACION[[#This Row],[REFERENCIA]],CODINV,3,FALSE))</f>
        <v>70170P028</v>
      </c>
      <c r="M8030" s="187" t="str">
        <f>+VLOOKUP(FACTURACION[[#This Row],[REFERENCIA]],CODINV,4,FALSE)</f>
        <v>REPUESTOS Y ACCESORIOS</v>
      </c>
      <c r="N8030" s="187" t="str">
        <f>+VLOOKUP(FACTURACION[[#This Row],[REFERENCIA]],CODINV,5,FALSE)</f>
        <v>HONEYWELL</v>
      </c>
      <c r="O8030" s="188">
        <v>10</v>
      </c>
      <c r="P8030" s="189">
        <v>20737</v>
      </c>
      <c r="Q8030" s="190">
        <f>+FACTURACION[[#This Row],[CANTIDAD]]*FACTURACION[[#This Row],[VR UNITARIO]]/1000</f>
        <v>207.37</v>
      </c>
      <c r="R8030" s="187" t="str">
        <f>+VLOOKUP(FACTURACION[[#This Row],[NIT]],TABLACLIENTE,5,FALSE)</f>
        <v>BARRANQUILLA</v>
      </c>
    </row>
    <row r="8031" spans="3:18">
      <c r="C8031" s="183">
        <v>2022</v>
      </c>
      <c r="D8031" s="30" t="s">
        <v>265</v>
      </c>
      <c r="E8031" s="30">
        <f>MONTH(FACTURACION[[#This Row],[MES]]&amp;1)</f>
        <v>2</v>
      </c>
      <c r="F8031" s="223">
        <f>DATE(FACTURACION[[#This Row],[AÑO]],FACTURACION[[#This Row],[Mes numero]],1)</f>
        <v>44593</v>
      </c>
      <c r="G8031" s="185" t="s">
        <v>6373</v>
      </c>
      <c r="H8031" s="186">
        <v>890500726</v>
      </c>
      <c r="I8031" s="187" t="str">
        <f>+VLOOKUP(FACTURACION[[#This Row],[NIT]],TABLACLIENTE,2,FALSE)</f>
        <v>NORTESANTANDEREANA DE GAS S.A. E.S.P (NORGAS S.A. E.S.P.)</v>
      </c>
      <c r="J8031" s="188" t="s">
        <v>20</v>
      </c>
      <c r="K8031" s="187" t="str">
        <f>+VLOOKUP(FACTURACION[[#This Row],[REFERENCIA]],CODINV,2,FALSE)</f>
        <v xml:space="preserve">MEDIDOR AC-250 C: 3/4" CON CONECTORES </v>
      </c>
      <c r="L8031" s="187" t="str">
        <f>IF(VLOOKUP(FACTURACION[[#This Row],[REFERENCIA]],CODINV,3,FALSE)=0,"",VLOOKUP(FACTURACION[[#This Row],[REFERENCIA]],CODINV,3,FALSE))</f>
        <v/>
      </c>
      <c r="M8031" s="187" t="str">
        <f>+VLOOKUP(FACTURACION[[#This Row],[REFERENCIA]],CODINV,4,FALSE)</f>
        <v>MEDIDORES</v>
      </c>
      <c r="N8031" s="187" t="str">
        <f>+VLOOKUP(FACTURACION[[#This Row],[REFERENCIA]],CODINV,5,FALSE)</f>
        <v>HONEYWELL</v>
      </c>
      <c r="O8031" s="188">
        <v>5</v>
      </c>
      <c r="P8031" s="189">
        <v>560000</v>
      </c>
      <c r="Q8031" s="190">
        <f>+FACTURACION[[#This Row],[CANTIDAD]]*FACTURACION[[#This Row],[VR UNITARIO]]/1000</f>
        <v>2800</v>
      </c>
      <c r="R8031" s="187" t="str">
        <f>+VLOOKUP(FACTURACION[[#This Row],[NIT]],TABLACLIENTE,5,FALSE)</f>
        <v>BUCARAMANGA</v>
      </c>
    </row>
    <row r="8032" spans="3:18">
      <c r="C8032" s="183">
        <v>2022</v>
      </c>
      <c r="D8032" s="30" t="s">
        <v>265</v>
      </c>
      <c r="E8032" s="30">
        <f>MONTH(FACTURACION[[#This Row],[MES]]&amp;1)</f>
        <v>2</v>
      </c>
      <c r="F8032" s="223">
        <f>DATE(FACTURACION[[#This Row],[AÑO]],FACTURACION[[#This Row],[Mes numero]],1)</f>
        <v>44593</v>
      </c>
      <c r="G8032" s="185" t="s">
        <v>6374</v>
      </c>
      <c r="H8032" s="186">
        <v>800167643</v>
      </c>
      <c r="I8032" s="187" t="str">
        <f>+VLOOKUP(FACTURACION[[#This Row],[NIT]],TABLACLIENTE,2,FALSE)</f>
        <v>GASES DE OCCIDENTE S.A. E.S.P. (GDO)</v>
      </c>
      <c r="J8032" s="188" t="s">
        <v>1679</v>
      </c>
      <c r="K8032" s="187" t="str">
        <f>+VLOOKUP(FACTURACION[[#This Row],[REFERENCIA]],CODINV,2,FALSE)</f>
        <v>MEDIDOR BK G4 C: DE 1"</v>
      </c>
      <c r="L8032" s="187" t="str">
        <f>IF(VLOOKUP(FACTURACION[[#This Row],[REFERENCIA]],CODINV,3,FALSE)=0,"",VLOOKUP(FACTURACION[[#This Row],[REFERENCIA]],CODINV,3,FALSE))</f>
        <v/>
      </c>
      <c r="M8032" s="187" t="str">
        <f>+VLOOKUP(FACTURACION[[#This Row],[REFERENCIA]],CODINV,4,FALSE)</f>
        <v>MEDIDORES</v>
      </c>
      <c r="N8032" s="187" t="str">
        <f>+VLOOKUP(FACTURACION[[#This Row],[REFERENCIA]],CODINV,5,FALSE)</f>
        <v>HONEYWELL</v>
      </c>
      <c r="O8032" s="188">
        <v>130</v>
      </c>
      <c r="P8032" s="189">
        <v>196001</v>
      </c>
      <c r="Q8032" s="190">
        <f>+FACTURACION[[#This Row],[CANTIDAD]]*FACTURACION[[#This Row],[VR UNITARIO]]/1000</f>
        <v>25480.13</v>
      </c>
      <c r="R8032" s="187" t="str">
        <f>+VLOOKUP(FACTURACION[[#This Row],[NIT]],TABLACLIENTE,5,FALSE)</f>
        <v>CALI</v>
      </c>
    </row>
    <row r="8033" spans="3:18">
      <c r="C8033" s="183">
        <v>2022</v>
      </c>
      <c r="D8033" s="30" t="s">
        <v>265</v>
      </c>
      <c r="E8033" s="30">
        <f>MONTH(FACTURACION[[#This Row],[MES]]&amp;1)</f>
        <v>2</v>
      </c>
      <c r="F8033" s="223">
        <f>DATE(FACTURACION[[#This Row],[AÑO]],FACTURACION[[#This Row],[Mes numero]],1)</f>
        <v>44593</v>
      </c>
      <c r="G8033" s="185" t="s">
        <v>6375</v>
      </c>
      <c r="H8033" s="186">
        <v>800021272</v>
      </c>
      <c r="I8033" s="187" t="str">
        <f>+VLOOKUP(FACTURACION[[#This Row],[NIT]],TABLACLIENTE,2,FALSE)</f>
        <v>GASES DEL LLANO S.A. E.S.P (LLANOGAS S.A. E.S.P.)</v>
      </c>
      <c r="J8033" s="188" t="s">
        <v>20</v>
      </c>
      <c r="K8033" s="187" t="str">
        <f>+VLOOKUP(FACTURACION[[#This Row],[REFERENCIA]],CODINV,2,FALSE)</f>
        <v xml:space="preserve">MEDIDOR AC-250 C: 3/4" CON CONECTORES </v>
      </c>
      <c r="L8033" s="187" t="str">
        <f>IF(VLOOKUP(FACTURACION[[#This Row],[REFERENCIA]],CODINV,3,FALSE)=0,"",VLOOKUP(FACTURACION[[#This Row],[REFERENCIA]],CODINV,3,FALSE))</f>
        <v/>
      </c>
      <c r="M8033" s="187" t="str">
        <f>+VLOOKUP(FACTURACION[[#This Row],[REFERENCIA]],CODINV,4,FALSE)</f>
        <v>MEDIDORES</v>
      </c>
      <c r="N8033" s="187" t="str">
        <f>+VLOOKUP(FACTURACION[[#This Row],[REFERENCIA]],CODINV,5,FALSE)</f>
        <v>HONEYWELL</v>
      </c>
      <c r="O8033" s="188">
        <v>25</v>
      </c>
      <c r="P8033" s="189">
        <v>471696.96</v>
      </c>
      <c r="Q8033" s="190">
        <f>+FACTURACION[[#This Row],[CANTIDAD]]*FACTURACION[[#This Row],[VR UNITARIO]]/1000</f>
        <v>11792.424000000001</v>
      </c>
      <c r="R8033" s="187" t="str">
        <f>+VLOOKUP(FACTURACION[[#This Row],[NIT]],TABLACLIENTE,5,FALSE)</f>
        <v>VILLAVICENCIO</v>
      </c>
    </row>
    <row r="8034" spans="3:18">
      <c r="C8034" s="183">
        <v>2022</v>
      </c>
      <c r="D8034" s="30" t="s">
        <v>265</v>
      </c>
      <c r="E8034" s="30">
        <f>MONTH(FACTURACION[[#This Row],[MES]]&amp;1)</f>
        <v>2</v>
      </c>
      <c r="F8034" s="223">
        <f>DATE(FACTURACION[[#This Row],[AÑO]],FACTURACION[[#This Row],[Mes numero]],1)</f>
        <v>44593</v>
      </c>
      <c r="G8034" s="185" t="s">
        <v>6376</v>
      </c>
      <c r="H8034" s="2">
        <v>800218682</v>
      </c>
      <c r="I8034" s="187" t="str">
        <f>+VLOOKUP(FACTURACION[[#This Row],[NIT]],TABLACLIENTE,2,FALSE)</f>
        <v>GASES DEL CUSIANA S.A E.S.P. (CUSIANAGAS S.A E.S.P)</v>
      </c>
      <c r="J8034" s="188" t="s">
        <v>20</v>
      </c>
      <c r="K8034" s="187" t="str">
        <f>+VLOOKUP(FACTURACION[[#This Row],[REFERENCIA]],CODINV,2,FALSE)</f>
        <v xml:space="preserve">MEDIDOR AC-250 C: 3/4" CON CONECTORES </v>
      </c>
      <c r="L8034" s="187" t="str">
        <f>IF(VLOOKUP(FACTURACION[[#This Row],[REFERENCIA]],CODINV,3,FALSE)=0,"",VLOOKUP(FACTURACION[[#This Row],[REFERENCIA]],CODINV,3,FALSE))</f>
        <v/>
      </c>
      <c r="M8034" s="187" t="str">
        <f>+VLOOKUP(FACTURACION[[#This Row],[REFERENCIA]],CODINV,4,FALSE)</f>
        <v>MEDIDORES</v>
      </c>
      <c r="N8034" s="187" t="str">
        <f>+VLOOKUP(FACTURACION[[#This Row],[REFERENCIA]],CODINV,5,FALSE)</f>
        <v>HONEYWELL</v>
      </c>
      <c r="O8034" s="188">
        <v>4</v>
      </c>
      <c r="P8034" s="189">
        <v>471696.96</v>
      </c>
      <c r="Q8034" s="190">
        <f>+FACTURACION[[#This Row],[CANTIDAD]]*FACTURACION[[#This Row],[VR UNITARIO]]/1000</f>
        <v>1886.7878400000002</v>
      </c>
      <c r="R8034" s="187" t="str">
        <f>+VLOOKUP(FACTURACION[[#This Row],[NIT]],TABLACLIENTE,5,FALSE)</f>
        <v>YOPAL</v>
      </c>
    </row>
    <row r="8035" spans="3:18">
      <c r="C8035" s="183">
        <v>2022</v>
      </c>
      <c r="D8035" s="30" t="s">
        <v>265</v>
      </c>
      <c r="E8035" s="30">
        <f>MONTH(FACTURACION[[#This Row],[MES]]&amp;1)</f>
        <v>2</v>
      </c>
      <c r="F8035" s="223">
        <f>DATE(FACTURACION[[#This Row],[AÑO]],FACTURACION[[#This Row],[Mes numero]],1)</f>
        <v>44593</v>
      </c>
      <c r="G8035" s="185" t="s">
        <v>6377</v>
      </c>
      <c r="H8035" s="2">
        <v>800218682</v>
      </c>
      <c r="I8035" s="187" t="str">
        <f>+VLOOKUP(FACTURACION[[#This Row],[NIT]],TABLACLIENTE,2,FALSE)</f>
        <v>GASES DEL CUSIANA S.A E.S.P. (CUSIANAGAS S.A E.S.P)</v>
      </c>
      <c r="J8035" s="188" t="s">
        <v>262</v>
      </c>
      <c r="K8035" s="187" t="str">
        <f>+VLOOKUP(FACTURACION[[#This Row],[REFERENCIA]],CODINV,2,FALSE)</f>
        <v>MEDIDOR AL-425 C:1 1/4" MAOP 25 PSIG</v>
      </c>
      <c r="L8035" s="187" t="str">
        <f>IF(VLOOKUP(FACTURACION[[#This Row],[REFERENCIA]],CODINV,3,FALSE)=0,"",VLOOKUP(FACTURACION[[#This Row],[REFERENCIA]],CODINV,3,FALSE))</f>
        <v/>
      </c>
      <c r="M8035" s="187" t="str">
        <f>+VLOOKUP(FACTURACION[[#This Row],[REFERENCIA]],CODINV,4,FALSE)</f>
        <v>MEDIDORES</v>
      </c>
      <c r="N8035" s="187" t="str">
        <f>+VLOOKUP(FACTURACION[[#This Row],[REFERENCIA]],CODINV,5,FALSE)</f>
        <v>HONEYWELL</v>
      </c>
      <c r="O8035" s="188">
        <v>1</v>
      </c>
      <c r="P8035" s="189">
        <v>889391.33</v>
      </c>
      <c r="Q8035" s="190">
        <f>+FACTURACION[[#This Row],[CANTIDAD]]*FACTURACION[[#This Row],[VR UNITARIO]]/1000</f>
        <v>889.39132999999993</v>
      </c>
      <c r="R8035" s="187" t="str">
        <f>+VLOOKUP(FACTURACION[[#This Row],[NIT]],TABLACLIENTE,5,FALSE)</f>
        <v>YOPAL</v>
      </c>
    </row>
    <row r="8036" spans="3:18">
      <c r="C8036" s="183">
        <v>2022</v>
      </c>
      <c r="D8036" s="30" t="s">
        <v>265</v>
      </c>
      <c r="E8036" s="30">
        <f>MONTH(FACTURACION[[#This Row],[MES]]&amp;1)</f>
        <v>2</v>
      </c>
      <c r="F8036" s="223">
        <f>DATE(FACTURACION[[#This Row],[AÑO]],FACTURACION[[#This Row],[Mes numero]],1)</f>
        <v>44593</v>
      </c>
      <c r="G8036" s="185" t="s">
        <v>6378</v>
      </c>
      <c r="H8036" s="186">
        <v>900520280</v>
      </c>
      <c r="I8036" s="187" t="str">
        <f>+VLOOKUP(FACTURACION[[#This Row],[NIT]],TABLACLIENTE,2,FALSE)</f>
        <v>ENERGY SOLUTION SERVICES SAS</v>
      </c>
      <c r="J8036" s="188" t="s">
        <v>68</v>
      </c>
      <c r="K8036" s="187" t="str">
        <f>+VLOOKUP(FACTURACION[[#This Row],[REFERENCIA]],CODINV,2,FALSE)</f>
        <v>VALVULA DE CIERRE DE EMERENCIA 2"</v>
      </c>
      <c r="L8036" s="187" t="str">
        <f>IF(VLOOKUP(FACTURACION[[#This Row],[REFERENCIA]],CODINV,3,FALSE)=0,"",VLOOKUP(FACTURACION[[#This Row],[REFERENCIA]],CODINV,3,FALSE))</f>
        <v>6016</v>
      </c>
      <c r="M8036" s="187" t="str">
        <f>+VLOOKUP(FACTURACION[[#This Row],[REFERENCIA]],CODINV,4,FALSE)</f>
        <v>VÁLVULAS Y MULTIVÁLVULAS</v>
      </c>
      <c r="N8036" s="187" t="str">
        <f>+VLOOKUP(FACTURACION[[#This Row],[REFERENCIA]],CODINV,5,FALSE)</f>
        <v>REGO</v>
      </c>
      <c r="O8036" s="188">
        <v>2</v>
      </c>
      <c r="P8036" s="189">
        <v>3615000</v>
      </c>
      <c r="Q8036" s="190">
        <f>+FACTURACION[[#This Row],[CANTIDAD]]*FACTURACION[[#This Row],[VR UNITARIO]]/1000</f>
        <v>7230</v>
      </c>
      <c r="R8036" s="187" t="str">
        <f>+VLOOKUP(FACTURACION[[#This Row],[NIT]],TABLACLIENTE,5,FALSE)</f>
        <v>BOGOTÁ D.C.</v>
      </c>
    </row>
    <row r="8037" spans="3:18">
      <c r="C8037" s="183">
        <v>2022</v>
      </c>
      <c r="D8037" s="30" t="s">
        <v>265</v>
      </c>
      <c r="E8037" s="30">
        <f>MONTH(FACTURACION[[#This Row],[MES]]&amp;1)</f>
        <v>2</v>
      </c>
      <c r="F8037" s="223">
        <f>DATE(FACTURACION[[#This Row],[AÑO]],FACTURACION[[#This Row],[Mes numero]],1)</f>
        <v>44593</v>
      </c>
      <c r="G8037" s="185" t="s">
        <v>6378</v>
      </c>
      <c r="H8037" s="186">
        <v>900520280</v>
      </c>
      <c r="I8037" s="187" t="str">
        <f>+VLOOKUP(FACTURACION[[#This Row],[NIT]],TABLACLIENTE,2,FALSE)</f>
        <v>ENERGY SOLUTION SERVICES SAS</v>
      </c>
      <c r="J8037" s="188" t="s">
        <v>1064</v>
      </c>
      <c r="K8037" s="187" t="str">
        <f>+VLOOKUP(FACTURACION[[#This Row],[REFERENCIA]],CODINV,2,FALSE)</f>
        <v>REG. 1813C C: 1" R: 6-15" O: 1/2</v>
      </c>
      <c r="L8037" s="187" t="str">
        <f>IF(VLOOKUP(FACTURACION[[#This Row],[REFERENCIA]],CODINV,3,FALSE)=0,"",VLOOKUP(FACTURACION[[#This Row],[REFERENCIA]],CODINV,3,FALSE))</f>
        <v/>
      </c>
      <c r="M8037" s="187" t="str">
        <f>+VLOOKUP(FACTURACION[[#This Row],[REFERENCIA]],CODINV,4,FALSE)</f>
        <v>REGULADORES</v>
      </c>
      <c r="N8037" s="187" t="str">
        <f>+VLOOKUP(FACTURACION[[#This Row],[REFERENCIA]],CODINV,5,FALSE)</f>
        <v>HONEYWELL</v>
      </c>
      <c r="O8037" s="188">
        <v>4</v>
      </c>
      <c r="P8037" s="189">
        <v>220000</v>
      </c>
      <c r="Q8037" s="190">
        <f>+FACTURACION[[#This Row],[CANTIDAD]]*FACTURACION[[#This Row],[VR UNITARIO]]/1000</f>
        <v>880</v>
      </c>
      <c r="R8037" s="187" t="str">
        <f>+VLOOKUP(FACTURACION[[#This Row],[NIT]],TABLACLIENTE,5,FALSE)</f>
        <v>BOGOTÁ D.C.</v>
      </c>
    </row>
    <row r="8038" spans="3:18">
      <c r="C8038" s="183">
        <v>2022</v>
      </c>
      <c r="D8038" s="30" t="s">
        <v>265</v>
      </c>
      <c r="E8038" s="30">
        <f>MONTH(FACTURACION[[#This Row],[MES]]&amp;1)</f>
        <v>2</v>
      </c>
      <c r="F8038" s="223">
        <f>DATE(FACTURACION[[#This Row],[AÑO]],FACTURACION[[#This Row],[Mes numero]],1)</f>
        <v>44593</v>
      </c>
      <c r="G8038" s="185" t="s">
        <v>6379</v>
      </c>
      <c r="H8038" s="2">
        <v>800218682</v>
      </c>
      <c r="I8038" s="187" t="str">
        <f>+VLOOKUP(FACTURACION[[#This Row],[NIT]],TABLACLIENTE,2,FALSE)</f>
        <v>GASES DEL CUSIANA S.A E.S.P. (CUSIANAGAS S.A E.S.P)</v>
      </c>
      <c r="J8038" s="188" t="s">
        <v>262</v>
      </c>
      <c r="K8038" s="187" t="str">
        <f>+VLOOKUP(FACTURACION[[#This Row],[REFERENCIA]],CODINV,2,FALSE)</f>
        <v>MEDIDOR AL-425 C:1 1/4" MAOP 25 PSIG</v>
      </c>
      <c r="L8038" s="187" t="str">
        <f>IF(VLOOKUP(FACTURACION[[#This Row],[REFERENCIA]],CODINV,3,FALSE)=0,"",VLOOKUP(FACTURACION[[#This Row],[REFERENCIA]],CODINV,3,FALSE))</f>
        <v/>
      </c>
      <c r="M8038" s="187" t="str">
        <f>+VLOOKUP(FACTURACION[[#This Row],[REFERENCIA]],CODINV,4,FALSE)</f>
        <v>MEDIDORES</v>
      </c>
      <c r="N8038" s="187" t="str">
        <f>+VLOOKUP(FACTURACION[[#This Row],[REFERENCIA]],CODINV,5,FALSE)</f>
        <v>HONEYWELL</v>
      </c>
      <c r="O8038" s="188">
        <v>1</v>
      </c>
      <c r="P8038" s="189">
        <v>889391.33</v>
      </c>
      <c r="Q8038" s="190">
        <f>+FACTURACION[[#This Row],[CANTIDAD]]*FACTURACION[[#This Row],[VR UNITARIO]]/1000</f>
        <v>889.39132999999993</v>
      </c>
      <c r="R8038" s="187" t="str">
        <f>+VLOOKUP(FACTURACION[[#This Row],[NIT]],TABLACLIENTE,5,FALSE)</f>
        <v>YOPAL</v>
      </c>
    </row>
    <row r="8039" spans="3:18">
      <c r="C8039" s="183">
        <v>2022</v>
      </c>
      <c r="D8039" s="30" t="s">
        <v>265</v>
      </c>
      <c r="E8039" s="30">
        <f>MONTH(FACTURACION[[#This Row],[MES]]&amp;1)</f>
        <v>2</v>
      </c>
      <c r="F8039" s="223">
        <f>DATE(FACTURACION[[#This Row],[AÑO]],FACTURACION[[#This Row],[Mes numero]],1)</f>
        <v>44593</v>
      </c>
      <c r="G8039" s="185" t="s">
        <v>6380</v>
      </c>
      <c r="H8039" s="2">
        <v>890400869</v>
      </c>
      <c r="I8039" s="187" t="str">
        <f>+VLOOKUP(FACTURACION[[#This Row],[NIT]],TABLACLIENTE,2,FALSE)</f>
        <v>SURTIDORA DE GAS DEL CARIBE S.A. E.S.P. (SURTIGAS S.A. E.S.P.)</v>
      </c>
      <c r="J8039" s="188" t="s">
        <v>294</v>
      </c>
      <c r="K8039" s="187" t="str">
        <f>+VLOOKUP(FACTURACION[[#This Row],[REFERENCIA]],CODINV,2,FALSE)</f>
        <v>CONTROL LOOP Z320-100 BM INSPIRATOR</v>
      </c>
      <c r="L8039" s="187" t="str">
        <f>IF(VLOOKUP(FACTURACION[[#This Row],[REFERENCIA]],CODINV,3,FALSE)=0,"",VLOOKUP(FACTURACION[[#This Row],[REFERENCIA]],CODINV,3,FALSE))</f>
        <v/>
      </c>
      <c r="M8039" s="187" t="str">
        <f>+VLOOKUP(FACTURACION[[#This Row],[REFERENCIA]],CODINV,4,FALSE)</f>
        <v>REGULADORES</v>
      </c>
      <c r="N8039" s="187" t="str">
        <f>+VLOOKUP(FACTURACION[[#This Row],[REFERENCIA]],CODINV,5,FALSE)</f>
        <v>HONEYWELL</v>
      </c>
      <c r="O8039" s="188">
        <v>4</v>
      </c>
      <c r="P8039" s="189">
        <v>3446134</v>
      </c>
      <c r="Q8039" s="190">
        <f>+FACTURACION[[#This Row],[CANTIDAD]]*FACTURACION[[#This Row],[VR UNITARIO]]/1000</f>
        <v>13784.536</v>
      </c>
      <c r="R8039" s="187" t="str">
        <f>+VLOOKUP(FACTURACION[[#This Row],[NIT]],TABLACLIENTE,5,FALSE)</f>
        <v>CARTAGENA</v>
      </c>
    </row>
    <row r="8040" spans="3:18">
      <c r="C8040" s="183">
        <v>2022</v>
      </c>
      <c r="D8040" s="30" t="s">
        <v>265</v>
      </c>
      <c r="E8040" s="30">
        <f>MONTH(FACTURACION[[#This Row],[MES]]&amp;1)</f>
        <v>2</v>
      </c>
      <c r="F8040" s="223">
        <f>DATE(FACTURACION[[#This Row],[AÑO]],FACTURACION[[#This Row],[Mes numero]],1)</f>
        <v>44593</v>
      </c>
      <c r="G8040" s="185" t="s">
        <v>6380</v>
      </c>
      <c r="H8040" s="2">
        <v>890400869</v>
      </c>
      <c r="I8040" s="187" t="str">
        <f>+VLOOKUP(FACTURACION[[#This Row],[NIT]],TABLACLIENTE,2,FALSE)</f>
        <v>SURTIDORA DE GAS DEL CARIBE S.A. E.S.P. (SURTIGAS S.A. E.S.P.)</v>
      </c>
      <c r="J8040" s="188" t="s">
        <v>66</v>
      </c>
      <c r="K8040" s="187" t="str">
        <f>+VLOOKUP(FACTURACION[[#This Row],[REFERENCIA]],CODINV,2,FALSE)</f>
        <v>AFV 2" S600 FO</v>
      </c>
      <c r="L8040" s="187" t="str">
        <f>IF(VLOOKUP(FACTURACION[[#This Row],[REFERENCIA]],CODINV,3,FALSE)=0,"",VLOOKUP(FACTURACION[[#This Row],[REFERENCIA]],CODINV,3,FALSE))</f>
        <v/>
      </c>
      <c r="M8040" s="187" t="str">
        <f>+VLOOKUP(FACTURACION[[#This Row],[REFERENCIA]],CODINV,4,FALSE)</f>
        <v>REGULADORES</v>
      </c>
      <c r="N8040" s="187" t="str">
        <f>+VLOOKUP(FACTURACION[[#This Row],[REFERENCIA]],CODINV,5,FALSE)</f>
        <v>HONEYWELL</v>
      </c>
      <c r="O8040" s="188">
        <v>4</v>
      </c>
      <c r="P8040" s="189">
        <v>8040980.5</v>
      </c>
      <c r="Q8040" s="190">
        <f>+FACTURACION[[#This Row],[CANTIDAD]]*FACTURACION[[#This Row],[VR UNITARIO]]/1000</f>
        <v>32163.921999999999</v>
      </c>
      <c r="R8040" s="187" t="str">
        <f>+VLOOKUP(FACTURACION[[#This Row],[NIT]],TABLACLIENTE,5,FALSE)</f>
        <v>CARTAGENA</v>
      </c>
    </row>
    <row r="8041" spans="3:18">
      <c r="C8041" s="183">
        <v>2022</v>
      </c>
      <c r="D8041" s="30" t="s">
        <v>265</v>
      </c>
      <c r="E8041" s="30">
        <f>MONTH(FACTURACION[[#This Row],[MES]]&amp;1)</f>
        <v>2</v>
      </c>
      <c r="F8041" s="223">
        <f>DATE(FACTURACION[[#This Row],[AÑO]],FACTURACION[[#This Row],[Mes numero]],1)</f>
        <v>44593</v>
      </c>
      <c r="G8041" s="185" t="s">
        <v>6380</v>
      </c>
      <c r="H8041" s="2">
        <v>890400869</v>
      </c>
      <c r="I8041" s="187" t="str">
        <f>+VLOOKUP(FACTURACION[[#This Row],[NIT]],TABLACLIENTE,2,FALSE)</f>
        <v>SURTIDORA DE GAS DEL CARIBE S.A. E.S.P. (SURTIGAS S.A. E.S.P.)</v>
      </c>
      <c r="J8041" s="188" t="s">
        <v>65</v>
      </c>
      <c r="K8041" s="187" t="str">
        <f>+VLOOKUP(FACTURACION[[#This Row],[REFERENCIA]],CODINV,2,FALSE)</f>
        <v>CONTROL LOOP ZSC-100 BM INSPIRATOR</v>
      </c>
      <c r="L8041" s="187" t="str">
        <f>IF(VLOOKUP(FACTURACION[[#This Row],[REFERENCIA]],CODINV,3,FALSE)=0,"",VLOOKUP(FACTURACION[[#This Row],[REFERENCIA]],CODINV,3,FALSE))</f>
        <v/>
      </c>
      <c r="M8041" s="187" t="str">
        <f>+VLOOKUP(FACTURACION[[#This Row],[REFERENCIA]],CODINV,4,FALSE)</f>
        <v>REGULADORES</v>
      </c>
      <c r="N8041" s="187" t="str">
        <f>+VLOOKUP(FACTURACION[[#This Row],[REFERENCIA]],CODINV,5,FALSE)</f>
        <v>HONEYWELL</v>
      </c>
      <c r="O8041" s="188">
        <v>4</v>
      </c>
      <c r="P8041" s="189">
        <v>3446287.2</v>
      </c>
      <c r="Q8041" s="190">
        <f>+FACTURACION[[#This Row],[CANTIDAD]]*FACTURACION[[#This Row],[VR UNITARIO]]/1000</f>
        <v>13785.148800000001</v>
      </c>
      <c r="R8041" s="187" t="str">
        <f>+VLOOKUP(FACTURACION[[#This Row],[NIT]],TABLACLIENTE,5,FALSE)</f>
        <v>CARTAGENA</v>
      </c>
    </row>
    <row r="8042" spans="3:18">
      <c r="C8042" s="183">
        <v>2022</v>
      </c>
      <c r="D8042" s="30" t="s">
        <v>265</v>
      </c>
      <c r="E8042" s="30">
        <f>MONTH(FACTURACION[[#This Row],[MES]]&amp;1)</f>
        <v>2</v>
      </c>
      <c r="F8042" s="223">
        <f>DATE(FACTURACION[[#This Row],[AÑO]],FACTURACION[[#This Row],[Mes numero]],1)</f>
        <v>44593</v>
      </c>
      <c r="G8042" s="185" t="s">
        <v>6380</v>
      </c>
      <c r="H8042" s="2">
        <v>890400869</v>
      </c>
      <c r="I8042" s="187" t="str">
        <f>+VLOOKUP(FACTURACION[[#This Row],[NIT]],TABLACLIENTE,2,FALSE)</f>
        <v>SURTIDORA DE GAS DEL CARIBE S.A. E.S.P. (SURTIGAS S.A. E.S.P.)</v>
      </c>
      <c r="J8042" s="188" t="s">
        <v>63</v>
      </c>
      <c r="K8042" s="187" t="str">
        <f>+VLOOKUP(FACTURACION[[#This Row],[REFERENCIA]],CODINV,2,FALSE)</f>
        <v>AFV 2" S300 FO</v>
      </c>
      <c r="L8042" s="187" t="str">
        <f>IF(VLOOKUP(FACTURACION[[#This Row],[REFERENCIA]],CODINV,3,FALSE)=0,"",VLOOKUP(FACTURACION[[#This Row],[REFERENCIA]],CODINV,3,FALSE))</f>
        <v/>
      </c>
      <c r="M8042" s="187" t="str">
        <f>+VLOOKUP(FACTURACION[[#This Row],[REFERENCIA]],CODINV,4,FALSE)</f>
        <v>REGULADORES</v>
      </c>
      <c r="N8042" s="187" t="str">
        <f>+VLOOKUP(FACTURACION[[#This Row],[REFERENCIA]],CODINV,5,FALSE)</f>
        <v>HONEYWELL</v>
      </c>
      <c r="O8042" s="188">
        <v>4</v>
      </c>
      <c r="P8042" s="189">
        <v>5169430</v>
      </c>
      <c r="Q8042" s="190">
        <f>+FACTURACION[[#This Row],[CANTIDAD]]*FACTURACION[[#This Row],[VR UNITARIO]]/1000</f>
        <v>20677.72</v>
      </c>
      <c r="R8042" s="187" t="str">
        <f>+VLOOKUP(FACTURACION[[#This Row],[NIT]],TABLACLIENTE,5,FALSE)</f>
        <v>CARTAGENA</v>
      </c>
    </row>
    <row r="8043" spans="3:18">
      <c r="C8043" s="183">
        <v>2022</v>
      </c>
      <c r="D8043" s="30" t="s">
        <v>265</v>
      </c>
      <c r="E8043" s="30">
        <f>MONTH(FACTURACION[[#This Row],[MES]]&amp;1)</f>
        <v>2</v>
      </c>
      <c r="F8043" s="223">
        <f>DATE(FACTURACION[[#This Row],[AÑO]],FACTURACION[[#This Row],[Mes numero]],1)</f>
        <v>44593</v>
      </c>
      <c r="G8043" s="185" t="s">
        <v>6381</v>
      </c>
      <c r="H8043" s="186">
        <v>901243308</v>
      </c>
      <c r="I8043" s="187" t="str">
        <f>+VLOOKUP(FACTURACION[[#This Row],[NIT]],TABLACLIENTE,2,FALSE)</f>
        <v>GRUPO ALOSAN S.A.S.</v>
      </c>
      <c r="J8043" s="3" t="s">
        <v>708</v>
      </c>
      <c r="K8043" s="187" t="str">
        <f>+VLOOKUP(FACTURACION[[#This Row],[REFERENCIA]],CODINV,2,FALSE)</f>
        <v>REGULADOR PRIMERA ETAPA 1-15 PSI A1/4 NPT</v>
      </c>
      <c r="L8043" s="187" t="str">
        <f>IF(VLOOKUP(FACTURACION[[#This Row],[REFERENCIA]],CODINV,3,FALSE)=0,"",VLOOKUP(FACTURACION[[#This Row],[REFERENCIA]],CODINV,3,FALSE))</f>
        <v>902</v>
      </c>
      <c r="M8043" s="187" t="str">
        <f>+VLOOKUP(FACTURACION[[#This Row],[REFERENCIA]],CODINV,4,FALSE)</f>
        <v>REGULADORES</v>
      </c>
      <c r="N8043" s="187" t="str">
        <f>+VLOOKUP(FACTURACION[[#This Row],[REFERENCIA]],CODINV,5,FALSE)</f>
        <v>CAVAGNA</v>
      </c>
      <c r="O8043" s="188">
        <v>6</v>
      </c>
      <c r="P8043" s="189">
        <v>105000</v>
      </c>
      <c r="Q8043" s="190">
        <f>+FACTURACION[[#This Row],[CANTIDAD]]*FACTURACION[[#This Row],[VR UNITARIO]]/1000</f>
        <v>630</v>
      </c>
      <c r="R8043" s="187" t="str">
        <f>+VLOOKUP(FACTURACION[[#This Row],[NIT]],TABLACLIENTE,5,FALSE)</f>
        <v>BOGOTÁ D.C.</v>
      </c>
    </row>
    <row r="8044" spans="3:18">
      <c r="C8044" s="183">
        <v>2022</v>
      </c>
      <c r="D8044" s="30" t="s">
        <v>265</v>
      </c>
      <c r="E8044" s="30">
        <f>MONTH(FACTURACION[[#This Row],[MES]]&amp;1)</f>
        <v>2</v>
      </c>
      <c r="F8044" s="223">
        <f>DATE(FACTURACION[[#This Row],[AÑO]],FACTURACION[[#This Row],[Mes numero]],1)</f>
        <v>44593</v>
      </c>
      <c r="G8044" s="185" t="s">
        <v>6382</v>
      </c>
      <c r="H8044" s="186">
        <v>800007813</v>
      </c>
      <c r="I8044" s="187" t="str">
        <f>+VLOOKUP(FACTURACION[[#This Row],[NIT]],TABLACLIENTE,2,FALSE)</f>
        <v>VANTI S.A. E.S.P (VANTI)</v>
      </c>
      <c r="J8044" s="188" t="s">
        <v>1045</v>
      </c>
      <c r="K8044" s="187" t="str">
        <f>+VLOOKUP(FACTURACION[[#This Row],[REFERENCIA]],CODINV,2,FALSE)</f>
        <v>ARANDELA PARA CONEXION 3/4"-10LT</v>
      </c>
      <c r="L8044" s="187" t="str">
        <f>IF(VLOOKUP(FACTURACION[[#This Row],[REFERENCIA]],CODINV,3,FALSE)=0,"",VLOOKUP(FACTURACION[[#This Row],[REFERENCIA]],CODINV,3,FALSE))</f>
        <v>RZA59061P003</v>
      </c>
      <c r="M8044" s="187" t="str">
        <f>+VLOOKUP(FACTURACION[[#This Row],[REFERENCIA]],CODINV,4,FALSE)</f>
        <v>REPUESTOS Y ACCESORIOS</v>
      </c>
      <c r="N8044" s="187" t="str">
        <f>+VLOOKUP(FACTURACION[[#This Row],[REFERENCIA]],CODINV,5,FALSE)</f>
        <v>HONEYWELL</v>
      </c>
      <c r="O8044" s="188">
        <v>238</v>
      </c>
      <c r="P8044" s="189">
        <v>15600</v>
      </c>
      <c r="Q8044" s="190">
        <f>+FACTURACION[[#This Row],[CANTIDAD]]*FACTURACION[[#This Row],[VR UNITARIO]]/1000</f>
        <v>3712.8</v>
      </c>
      <c r="R8044" s="187" t="str">
        <f>+VLOOKUP(FACTURACION[[#This Row],[NIT]],TABLACLIENTE,5,FALSE)</f>
        <v>BOGOTÁ D.C.</v>
      </c>
    </row>
    <row r="8045" spans="3:18">
      <c r="C8045" s="183">
        <v>2022</v>
      </c>
      <c r="D8045" s="30" t="s">
        <v>265</v>
      </c>
      <c r="E8045" s="30">
        <f>MONTH(FACTURACION[[#This Row],[MES]]&amp;1)</f>
        <v>2</v>
      </c>
      <c r="F8045" s="223">
        <f>DATE(FACTURACION[[#This Row],[AÑO]],FACTURACION[[#This Row],[Mes numero]],1)</f>
        <v>44593</v>
      </c>
      <c r="G8045" s="185" t="s">
        <v>6383</v>
      </c>
      <c r="H8045" s="186">
        <v>890208316</v>
      </c>
      <c r="I8045" s="187" t="str">
        <f>+VLOOKUP(FACTURACION[[#This Row],[NIT]],TABLACLIENTE,2,FALSE)</f>
        <v xml:space="preserve">METROGAS DE COLOMBIA S.A. E.S.P.  (METROGAS S.A. E.S.P)
</v>
      </c>
      <c r="J8045" s="188" t="s">
        <v>20</v>
      </c>
      <c r="K8045" s="187" t="str">
        <f>+VLOOKUP(FACTURACION[[#This Row],[REFERENCIA]],CODINV,2,FALSE)</f>
        <v xml:space="preserve">MEDIDOR AC-250 C: 3/4" CON CONECTORES </v>
      </c>
      <c r="L8045" s="187" t="str">
        <f>IF(VLOOKUP(FACTURACION[[#This Row],[REFERENCIA]],CODINV,3,FALSE)=0,"",VLOOKUP(FACTURACION[[#This Row],[REFERENCIA]],CODINV,3,FALSE))</f>
        <v/>
      </c>
      <c r="M8045" s="187" t="str">
        <f>+VLOOKUP(FACTURACION[[#This Row],[REFERENCIA]],CODINV,4,FALSE)</f>
        <v>MEDIDORES</v>
      </c>
      <c r="N8045" s="187" t="str">
        <f>+VLOOKUP(FACTURACION[[#This Row],[REFERENCIA]],CODINV,5,FALSE)</f>
        <v>HONEYWELL</v>
      </c>
      <c r="O8045" s="188">
        <v>2</v>
      </c>
      <c r="P8045" s="189">
        <v>412223</v>
      </c>
      <c r="Q8045" s="190">
        <f>+FACTURACION[[#This Row],[CANTIDAD]]*FACTURACION[[#This Row],[VR UNITARIO]]/1000</f>
        <v>824.44600000000003</v>
      </c>
      <c r="R8045" s="187" t="str">
        <f>+VLOOKUP(FACTURACION[[#This Row],[NIT]],TABLACLIENTE,5,FALSE)</f>
        <v>FLORIDABLANCA</v>
      </c>
    </row>
    <row r="8046" spans="3:18">
      <c r="C8046" s="183">
        <v>2022</v>
      </c>
      <c r="D8046" s="30" t="s">
        <v>265</v>
      </c>
      <c r="E8046" s="30">
        <f>MONTH(FACTURACION[[#This Row],[MES]]&amp;1)</f>
        <v>2</v>
      </c>
      <c r="F8046" s="223">
        <f>DATE(FACTURACION[[#This Row],[AÑO]],FACTURACION[[#This Row],[Mes numero]],1)</f>
        <v>44593</v>
      </c>
      <c r="G8046" s="185" t="s">
        <v>6384</v>
      </c>
      <c r="H8046" s="186">
        <v>800007813</v>
      </c>
      <c r="I8046" s="187" t="str">
        <f>+VLOOKUP(FACTURACION[[#This Row],[NIT]],TABLACLIENTE,2,FALSE)</f>
        <v>VANTI S.A. E.S.P (VANTI)</v>
      </c>
      <c r="J8046" s="188" t="s">
        <v>5093</v>
      </c>
      <c r="K8046" s="187" t="str">
        <f>+VLOOKUP(FACTURACION[[#This Row],[REFERENCIA]],CODINV,2,FALSE)</f>
        <v>TARJETA ELECTRONICA</v>
      </c>
      <c r="L8046" s="187" t="str">
        <f>IF(VLOOKUP(FACTURACION[[#This Row],[REFERENCIA]],CODINV,3,FALSE)=0,"",VLOOKUP(FACTURACION[[#This Row],[REFERENCIA]],CODINV,3,FALSE))</f>
        <v/>
      </c>
      <c r="M8046" s="187" t="str">
        <f>+VLOOKUP(FACTURACION[[#This Row],[REFERENCIA]],CODINV,4,FALSE)</f>
        <v>REPUESTOS Y ACCESORIOS</v>
      </c>
      <c r="N8046" s="187" t="str">
        <f>+VLOOKUP(FACTURACION[[#This Row],[REFERENCIA]],CODINV,5,FALSE)</f>
        <v>MERCURY</v>
      </c>
      <c r="O8046" s="188">
        <v>5</v>
      </c>
      <c r="P8046" s="189">
        <v>2464800</v>
      </c>
      <c r="Q8046" s="190">
        <f>+FACTURACION[[#This Row],[CANTIDAD]]*FACTURACION[[#This Row],[VR UNITARIO]]/1000</f>
        <v>12324</v>
      </c>
      <c r="R8046" s="187" t="str">
        <f>+VLOOKUP(FACTURACION[[#This Row],[NIT]],TABLACLIENTE,5,FALSE)</f>
        <v>BOGOTÁ D.C.</v>
      </c>
    </row>
    <row r="8047" spans="3:18">
      <c r="C8047" s="183">
        <v>2022</v>
      </c>
      <c r="D8047" s="30" t="s">
        <v>265</v>
      </c>
      <c r="E8047" s="30">
        <f>MONTH(FACTURACION[[#This Row],[MES]]&amp;1)</f>
        <v>2</v>
      </c>
      <c r="F8047" s="223">
        <f>DATE(FACTURACION[[#This Row],[AÑO]],FACTURACION[[#This Row],[Mes numero]],1)</f>
        <v>44593</v>
      </c>
      <c r="G8047" s="185" t="s">
        <v>6384</v>
      </c>
      <c r="H8047" s="186">
        <v>800007813</v>
      </c>
      <c r="I8047" s="187" t="str">
        <f>+VLOOKUP(FACTURACION[[#This Row],[NIT]],TABLACLIENTE,2,FALSE)</f>
        <v>VANTI S.A. E.S.P (VANTI)</v>
      </c>
      <c r="J8047" s="188" t="s">
        <v>6321</v>
      </c>
      <c r="K8047" s="187" t="str">
        <f>+VLOOKUP(FACTURACION[[#This Row],[REFERENCIA]],CODINV,2,FALSE)</f>
        <v>RSI BOARD ASM ONLY FOR MINI</v>
      </c>
      <c r="L8047" s="187" t="str">
        <f>IF(VLOOKUP(FACTURACION[[#This Row],[REFERENCIA]],CODINV,3,FALSE)=0,"",VLOOKUP(FACTURACION[[#This Row],[REFERENCIA]],CODINV,3,FALSE))</f>
        <v/>
      </c>
      <c r="M8047" s="187" t="str">
        <f>+VLOOKUP(FACTURACION[[#This Row],[REFERENCIA]],CODINV,4,FALSE)</f>
        <v>REPUESTOS Y ACCESORIOS</v>
      </c>
      <c r="N8047" s="187" t="str">
        <f>+VLOOKUP(FACTURACION[[#This Row],[REFERENCIA]],CODINV,5,FALSE)</f>
        <v>MERCURY</v>
      </c>
      <c r="O8047" s="188">
        <v>5</v>
      </c>
      <c r="P8047" s="189">
        <v>705290</v>
      </c>
      <c r="Q8047" s="190">
        <f>+FACTURACION[[#This Row],[CANTIDAD]]*FACTURACION[[#This Row],[VR UNITARIO]]/1000</f>
        <v>3526.45</v>
      </c>
      <c r="R8047" s="187" t="str">
        <f>+VLOOKUP(FACTURACION[[#This Row],[NIT]],TABLACLIENTE,5,FALSE)</f>
        <v>BOGOTÁ D.C.</v>
      </c>
    </row>
    <row r="8048" spans="3:18">
      <c r="C8048" s="183">
        <v>2022</v>
      </c>
      <c r="D8048" s="30" t="s">
        <v>265</v>
      </c>
      <c r="E8048" s="30">
        <f>MONTH(FACTURACION[[#This Row],[MES]]&amp;1)</f>
        <v>2</v>
      </c>
      <c r="F8048" s="223">
        <f>DATE(FACTURACION[[#This Row],[AÑO]],FACTURACION[[#This Row],[Mes numero]],1)</f>
        <v>44593</v>
      </c>
      <c r="G8048" s="185" t="s">
        <v>6385</v>
      </c>
      <c r="H8048" s="186">
        <v>901243308</v>
      </c>
      <c r="I8048" s="187" t="str">
        <f>+VLOOKUP(FACTURACION[[#This Row],[NIT]],TABLACLIENTE,2,FALSE)</f>
        <v>GRUPO ALOSAN S.A.S.</v>
      </c>
      <c r="J8048" s="3" t="s">
        <v>708</v>
      </c>
      <c r="K8048" s="187" t="str">
        <f>+VLOOKUP(FACTURACION[[#This Row],[REFERENCIA]],CODINV,2,FALSE)</f>
        <v>REGULADOR PRIMERA ETAPA 1-15 PSI A1/4 NPT</v>
      </c>
      <c r="L8048" s="187" t="str">
        <f>IF(VLOOKUP(FACTURACION[[#This Row],[REFERENCIA]],CODINV,3,FALSE)=0,"",VLOOKUP(FACTURACION[[#This Row],[REFERENCIA]],CODINV,3,FALSE))</f>
        <v>902</v>
      </c>
      <c r="M8048" s="187" t="str">
        <f>+VLOOKUP(FACTURACION[[#This Row],[REFERENCIA]],CODINV,4,FALSE)</f>
        <v>REGULADORES</v>
      </c>
      <c r="N8048" s="187" t="str">
        <f>+VLOOKUP(FACTURACION[[#This Row],[REFERENCIA]],CODINV,5,FALSE)</f>
        <v>CAVAGNA</v>
      </c>
      <c r="O8048" s="188">
        <v>6</v>
      </c>
      <c r="P8048" s="189">
        <v>104902</v>
      </c>
      <c r="Q8048" s="190">
        <f>+FACTURACION[[#This Row],[CANTIDAD]]*FACTURACION[[#This Row],[VR UNITARIO]]/1000</f>
        <v>629.41200000000003</v>
      </c>
      <c r="R8048" s="187" t="str">
        <f>+VLOOKUP(FACTURACION[[#This Row],[NIT]],TABLACLIENTE,5,FALSE)</f>
        <v>BOGOTÁ D.C.</v>
      </c>
    </row>
    <row r="8049" spans="3:18">
      <c r="C8049" s="183">
        <v>2022</v>
      </c>
      <c r="D8049" s="30" t="s">
        <v>265</v>
      </c>
      <c r="E8049" s="30">
        <f>MONTH(FACTURACION[[#This Row],[MES]]&amp;1)</f>
        <v>2</v>
      </c>
      <c r="F8049" s="223">
        <f>DATE(FACTURACION[[#This Row],[AÑO]],FACTURACION[[#This Row],[Mes numero]],1)</f>
        <v>44593</v>
      </c>
      <c r="G8049" s="185" t="s">
        <v>6386</v>
      </c>
      <c r="H8049" s="186">
        <v>100729636</v>
      </c>
      <c r="I8049" s="187" t="str">
        <f>+VLOOKUP(FACTURACION[[#This Row],[NIT]],TABLACLIENTE,2,FALSE)</f>
        <v>NARIÑO MONTAYA NITAY</v>
      </c>
      <c r="J8049" s="188" t="s">
        <v>5137</v>
      </c>
      <c r="K8049" s="187" t="str">
        <f>+VLOOKUP(FACTURACION[[#This Row],[REFERENCIA]],CODINV,2,FALSE)</f>
        <v>VALVULA DE ALIVIO PRESION 3"</v>
      </c>
      <c r="L8049" s="187" t="str">
        <f>IF(VLOOKUP(FACTURACION[[#This Row],[REFERENCIA]],CODINV,3,FALSE)=0,"",VLOOKUP(FACTURACION[[#This Row],[REFERENCIA]],CODINV,3,FALSE))</f>
        <v>8436G</v>
      </c>
      <c r="M8049" s="187" t="str">
        <f>+VLOOKUP(FACTURACION[[#This Row],[REFERENCIA]],CODINV,4,FALSE)</f>
        <v>VÁLVULAS Y MULTIVÁLVULAS</v>
      </c>
      <c r="N8049" s="187" t="str">
        <f>+VLOOKUP(FACTURACION[[#This Row],[REFERENCIA]],CODINV,5,FALSE)</f>
        <v>REGO</v>
      </c>
      <c r="O8049" s="188">
        <v>3</v>
      </c>
      <c r="P8049" s="189">
        <v>2250000</v>
      </c>
      <c r="Q8049" s="190">
        <f>+FACTURACION[[#This Row],[CANTIDAD]]*FACTURACION[[#This Row],[VR UNITARIO]]/1000</f>
        <v>6750</v>
      </c>
      <c r="R8049" s="187" t="str">
        <f>+VLOOKUP(FACTURACION[[#This Row],[NIT]],TABLACLIENTE,5,FALSE)</f>
        <v>SOACHA</v>
      </c>
    </row>
    <row r="8050" spans="3:18">
      <c r="C8050" s="183">
        <v>2022</v>
      </c>
      <c r="D8050" s="30" t="s">
        <v>265</v>
      </c>
      <c r="E8050" s="30">
        <f>MONTH(FACTURACION[[#This Row],[MES]]&amp;1)</f>
        <v>2</v>
      </c>
      <c r="F8050" s="223">
        <f>DATE(FACTURACION[[#This Row],[AÑO]],FACTURACION[[#This Row],[Mes numero]],1)</f>
        <v>44593</v>
      </c>
      <c r="G8050" s="185" t="s">
        <v>6387</v>
      </c>
      <c r="H8050" s="186">
        <v>900460062</v>
      </c>
      <c r="I8050" s="187" t="str">
        <f>+VLOOKUP(FACTURACION[[#This Row],[NIT]],TABLACLIENTE,2,FALSE)</f>
        <v>INGESOL LATINOAMERICA LTDA</v>
      </c>
      <c r="J8050" s="3" t="s">
        <v>113</v>
      </c>
      <c r="K8050" s="187" t="str">
        <f>+VLOOKUP(FACTURACION[[#This Row],[REFERENCIA]],CODINV,2,FALSE)</f>
        <v>VALVULA CHEK LOCK 3/4"</v>
      </c>
      <c r="L8050" s="187" t="str">
        <f>IF(VLOOKUP(FACTURACION[[#This Row],[REFERENCIA]],CODINV,3,FALSE)=0,"",VLOOKUP(FACTURACION[[#This Row],[REFERENCIA]],CODINV,3,FALSE))</f>
        <v>7590U</v>
      </c>
      <c r="M8050" s="187" t="str">
        <f>+VLOOKUP(FACTURACION[[#This Row],[REFERENCIA]],CODINV,4,FALSE)</f>
        <v>VÁLVULAS Y MULTIVÁLVULAS</v>
      </c>
      <c r="N8050" s="187" t="str">
        <f>+VLOOKUP(FACTURACION[[#This Row],[REFERENCIA]],CODINV,5,FALSE)</f>
        <v>REGO</v>
      </c>
      <c r="O8050" s="188">
        <v>1</v>
      </c>
      <c r="P8050" s="189">
        <v>107521</v>
      </c>
      <c r="Q8050" s="190">
        <f>+FACTURACION[[#This Row],[CANTIDAD]]*FACTURACION[[#This Row],[VR UNITARIO]]/1000</f>
        <v>107.521</v>
      </c>
      <c r="R8050" s="187" t="str">
        <f>+VLOOKUP(FACTURACION[[#This Row],[NIT]],TABLACLIENTE,5,FALSE)</f>
        <v>GIRON</v>
      </c>
    </row>
    <row r="8051" spans="3:18">
      <c r="C8051" s="183">
        <v>2022</v>
      </c>
      <c r="D8051" s="30" t="s">
        <v>265</v>
      </c>
      <c r="E8051" s="30">
        <f>MONTH(FACTURACION[[#This Row],[MES]]&amp;1)</f>
        <v>2</v>
      </c>
      <c r="F8051" s="223">
        <f>DATE(FACTURACION[[#This Row],[AÑO]],FACTURACION[[#This Row],[Mes numero]],1)</f>
        <v>44593</v>
      </c>
      <c r="G8051" s="185" t="s">
        <v>6387</v>
      </c>
      <c r="H8051" s="186">
        <v>900460062</v>
      </c>
      <c r="I8051" s="187" t="str">
        <f>+VLOOKUP(FACTURACION[[#This Row],[NIT]],TABLACLIENTE,2,FALSE)</f>
        <v>INGESOL LATINOAMERICA LTDA</v>
      </c>
      <c r="J8051" s="188" t="s">
        <v>78</v>
      </c>
      <c r="K8051" s="187" t="str">
        <f>+VLOOKUP(FACTURACION[[#This Row],[REFERENCIA]],CODINV,2,FALSE)</f>
        <v>VALVULA DE ALIVIO SEMINTERNA 1 1/4"</v>
      </c>
      <c r="L8051" s="187" t="str">
        <f>IF(VLOOKUP(FACTURACION[[#This Row],[REFERENCIA]],CODINV,3,FALSE)=0,"",VLOOKUP(FACTURACION[[#This Row],[REFERENCIA]],CODINV,3,FALSE))</f>
        <v>8685G</v>
      </c>
      <c r="M8051" s="187" t="str">
        <f>+VLOOKUP(FACTURACION[[#This Row],[REFERENCIA]],CODINV,4,FALSE)</f>
        <v>VÁLVULAS Y MULTIVÁLVULAS</v>
      </c>
      <c r="N8051" s="187" t="str">
        <f>+VLOOKUP(FACTURACION[[#This Row],[REFERENCIA]],CODINV,5,FALSE)</f>
        <v>REGO</v>
      </c>
      <c r="O8051" s="188">
        <v>9</v>
      </c>
      <c r="P8051" s="189">
        <v>243800</v>
      </c>
      <c r="Q8051" s="190">
        <f>+FACTURACION[[#This Row],[CANTIDAD]]*FACTURACION[[#This Row],[VR UNITARIO]]/1000</f>
        <v>2194.1999999999998</v>
      </c>
      <c r="R8051" s="187" t="str">
        <f>+VLOOKUP(FACTURACION[[#This Row],[NIT]],TABLACLIENTE,5,FALSE)</f>
        <v>GIRON</v>
      </c>
    </row>
    <row r="8052" spans="3:18">
      <c r="C8052" s="183">
        <v>2022</v>
      </c>
      <c r="D8052" s="30" t="s">
        <v>265</v>
      </c>
      <c r="E8052" s="30">
        <f>MONTH(FACTURACION[[#This Row],[MES]]&amp;1)</f>
        <v>2</v>
      </c>
      <c r="F8052" s="223">
        <f>DATE(FACTURACION[[#This Row],[AÑO]],FACTURACION[[#This Row],[Mes numero]],1)</f>
        <v>44593</v>
      </c>
      <c r="G8052" s="185" t="s">
        <v>6387</v>
      </c>
      <c r="H8052" s="186">
        <v>900460062</v>
      </c>
      <c r="I8052" s="187" t="str">
        <f>+VLOOKUP(FACTURACION[[#This Row],[NIT]],TABLACLIENTE,2,FALSE)</f>
        <v>INGESOL LATINOAMERICA LTDA</v>
      </c>
      <c r="J8052" s="188" t="s">
        <v>106</v>
      </c>
      <c r="K8052" s="187" t="str">
        <f>+VLOOKUP(FACTURACION[[#This Row],[REFERENCIA]],CODINV,2,FALSE)</f>
        <v>MULTIVALVE / MULTIVALVULA 3/4"</v>
      </c>
      <c r="L8052" s="187" t="str">
        <f>IF(VLOOKUP(FACTURACION[[#This Row],[REFERENCIA]],CODINV,3,FALSE)=0,"",VLOOKUP(FACTURACION[[#This Row],[REFERENCIA]],CODINV,3,FALSE))</f>
        <v>7556R12.0</v>
      </c>
      <c r="M8052" s="187" t="str">
        <f>+VLOOKUP(FACTURACION[[#This Row],[REFERENCIA]],CODINV,4,FALSE)</f>
        <v>VÁLVULAS Y MULTIVÁLVULAS</v>
      </c>
      <c r="N8052" s="187" t="str">
        <f>+VLOOKUP(FACTURACION[[#This Row],[REFERENCIA]],CODINV,5,FALSE)</f>
        <v>REGO</v>
      </c>
      <c r="O8052" s="188">
        <v>12</v>
      </c>
      <c r="P8052" s="189">
        <v>242600</v>
      </c>
      <c r="Q8052" s="190">
        <f>+FACTURACION[[#This Row],[CANTIDAD]]*FACTURACION[[#This Row],[VR UNITARIO]]/1000</f>
        <v>2911.2</v>
      </c>
      <c r="R8052" s="187" t="str">
        <f>+VLOOKUP(FACTURACION[[#This Row],[NIT]],TABLACLIENTE,5,FALSE)</f>
        <v>GIRON</v>
      </c>
    </row>
    <row r="8053" spans="3:18">
      <c r="C8053" s="183">
        <v>2022</v>
      </c>
      <c r="D8053" s="30" t="s">
        <v>265</v>
      </c>
      <c r="E8053" s="30">
        <f>MONTH(FACTURACION[[#This Row],[MES]]&amp;1)</f>
        <v>2</v>
      </c>
      <c r="F8053" s="223">
        <f>DATE(FACTURACION[[#This Row],[AÑO]],FACTURACION[[#This Row],[Mes numero]],1)</f>
        <v>44593</v>
      </c>
      <c r="G8053" s="185" t="s">
        <v>6387</v>
      </c>
      <c r="H8053" s="186">
        <v>900460062</v>
      </c>
      <c r="I8053" s="187" t="str">
        <f>+VLOOKUP(FACTURACION[[#This Row],[NIT]],TABLACLIENTE,2,FALSE)</f>
        <v>INGESOL LATINOAMERICA LTDA</v>
      </c>
      <c r="J8053" s="188" t="s">
        <v>329</v>
      </c>
      <c r="K8053" s="187" t="str">
        <f>+VLOOKUP(FACTURACION[[#This Row],[REFERENCIA]],CODINV,2,FALSE)</f>
        <v>VALVULA EXCESO DE FLUJO 3</v>
      </c>
      <c r="L8053" s="187" t="str">
        <f>IF(VLOOKUP(FACTURACION[[#This Row],[REFERENCIA]],CODINV,3,FALSE)=0,"",VLOOKUP(FACTURACION[[#This Row],[REFERENCIA]],CODINV,3,FALSE))</f>
        <v>A7539VF6F</v>
      </c>
      <c r="M8053" s="187" t="str">
        <f>+VLOOKUP(FACTURACION[[#This Row],[REFERENCIA]],CODINV,4,FALSE)</f>
        <v>VÁLVULAS Y MULTIVÁLVULAS</v>
      </c>
      <c r="N8053" s="187" t="str">
        <f>+VLOOKUP(FACTURACION[[#This Row],[REFERENCIA]],CODINV,5,FALSE)</f>
        <v>REGO</v>
      </c>
      <c r="O8053" s="188">
        <v>5</v>
      </c>
      <c r="P8053" s="189">
        <v>1450000</v>
      </c>
      <c r="Q8053" s="190">
        <f>+FACTURACION[[#This Row],[CANTIDAD]]*FACTURACION[[#This Row],[VR UNITARIO]]/1000</f>
        <v>7250</v>
      </c>
      <c r="R8053" s="187" t="str">
        <f>+VLOOKUP(FACTURACION[[#This Row],[NIT]],TABLACLIENTE,5,FALSE)</f>
        <v>GIRON</v>
      </c>
    </row>
    <row r="8054" spans="3:18">
      <c r="C8054" s="183">
        <v>2022</v>
      </c>
      <c r="D8054" s="30" t="s">
        <v>265</v>
      </c>
      <c r="E8054" s="30">
        <f>MONTH(FACTURACION[[#This Row],[MES]]&amp;1)</f>
        <v>2</v>
      </c>
      <c r="F8054" s="223">
        <f>DATE(FACTURACION[[#This Row],[AÑO]],FACTURACION[[#This Row],[Mes numero]],1)</f>
        <v>44593</v>
      </c>
      <c r="G8054" s="185" t="s">
        <v>6388</v>
      </c>
      <c r="H8054" s="186">
        <v>900970665</v>
      </c>
      <c r="I8054" s="187" t="str">
        <f>+VLOOKUP(FACTURACION[[#This Row],[NIT]],TABLACLIENTE,2,FALSE)</f>
        <v>GAS COLOMBIA SA ESP</v>
      </c>
      <c r="J8054" s="188" t="s">
        <v>6399</v>
      </c>
      <c r="K8054" s="187" t="str">
        <f>+VLOOKUP(FACTURACION[[#This Row],[REFERENCIA]],CODINV,2,FALSE)</f>
        <v>REPARA KIT Z2000 NH3 LPG/S</v>
      </c>
      <c r="L8054" s="187" t="str">
        <f>IF(VLOOKUP(FACTURACION[[#This Row],[REFERENCIA]],CODINV,3,FALSE)=0,"",VLOOKUP(FACTURACION[[#This Row],[REFERENCIA]],CODINV,3,FALSE))</f>
        <v/>
      </c>
      <c r="M8054" s="187" t="str">
        <f>+VLOOKUP(FACTURACION[[#This Row],[REFERENCIA]],CODINV,4,FALSE)</f>
        <v>REPUESTOS Y ACCESORIOS</v>
      </c>
      <c r="N8054" s="187" t="str">
        <f>+VLOOKUP(FACTURACION[[#This Row],[REFERENCIA]],CODINV,5,FALSE)</f>
        <v>CORKEN</v>
      </c>
      <c r="O8054" s="188">
        <v>1</v>
      </c>
      <c r="P8054" s="189">
        <v>2850000</v>
      </c>
      <c r="Q8054" s="190">
        <f>+FACTURACION[[#This Row],[CANTIDAD]]*FACTURACION[[#This Row],[VR UNITARIO]]/1000</f>
        <v>2850</v>
      </c>
      <c r="R8054" s="187" t="str">
        <f>+VLOOKUP(FACTURACION[[#This Row],[NIT]],TABLACLIENTE,5,FALSE)</f>
        <v>BOGOTÁ D.C.</v>
      </c>
    </row>
    <row r="8055" spans="3:18">
      <c r="C8055" s="183">
        <v>2022</v>
      </c>
      <c r="D8055" s="30" t="s">
        <v>265</v>
      </c>
      <c r="E8055" s="30">
        <f>MONTH(FACTURACION[[#This Row],[MES]]&amp;1)</f>
        <v>2</v>
      </c>
      <c r="F8055" s="223">
        <f>DATE(FACTURACION[[#This Row],[AÑO]],FACTURACION[[#This Row],[Mes numero]],1)</f>
        <v>44593</v>
      </c>
      <c r="G8055" s="185" t="s">
        <v>6388</v>
      </c>
      <c r="H8055" s="186">
        <v>900970665</v>
      </c>
      <c r="I8055" s="187" t="str">
        <f>+VLOOKUP(FACTURACION[[#This Row],[NIT]],TABLACLIENTE,2,FALSE)</f>
        <v>GAS COLOMBIA SA ESP</v>
      </c>
      <c r="J8055" s="188" t="s">
        <v>5875</v>
      </c>
      <c r="K8055" s="187" t="str">
        <f>+VLOOKUP(FACTURACION[[#This Row],[REFERENCIA]],CODINV,2,FALSE)</f>
        <v>CAM-Z2000</v>
      </c>
      <c r="L8055" s="187" t="str">
        <f>IF(VLOOKUP(FACTURACION[[#This Row],[REFERENCIA]],CODINV,3,FALSE)=0,"",VLOOKUP(FACTURACION[[#This Row],[REFERENCIA]],CODINV,3,FALSE))</f>
        <v/>
      </c>
      <c r="M8055" s="187" t="str">
        <f>+VLOOKUP(FACTURACION[[#This Row],[REFERENCIA]],CODINV,4,FALSE)</f>
        <v>REPUESTOS Y ACCESORIOS</v>
      </c>
      <c r="N8055" s="187" t="str">
        <f>+VLOOKUP(FACTURACION[[#This Row],[REFERENCIA]],CODINV,5,FALSE)</f>
        <v>CORKEN</v>
      </c>
      <c r="O8055" s="188">
        <v>1</v>
      </c>
      <c r="P8055" s="189">
        <v>1850000</v>
      </c>
      <c r="Q8055" s="190">
        <f>+FACTURACION[[#This Row],[CANTIDAD]]*FACTURACION[[#This Row],[VR UNITARIO]]/1000</f>
        <v>1850</v>
      </c>
      <c r="R8055" s="187" t="str">
        <f>+VLOOKUP(FACTURACION[[#This Row],[NIT]],TABLACLIENTE,5,FALSE)</f>
        <v>BOGOTÁ D.C.</v>
      </c>
    </row>
    <row r="8056" spans="3:18">
      <c r="C8056" s="183">
        <v>2022</v>
      </c>
      <c r="D8056" s="30" t="s">
        <v>265</v>
      </c>
      <c r="E8056" s="30">
        <f>MONTH(FACTURACION[[#This Row],[MES]]&amp;1)</f>
        <v>2</v>
      </c>
      <c r="F8056" s="223">
        <f>DATE(FACTURACION[[#This Row],[AÑO]],FACTURACION[[#This Row],[Mes numero]],1)</f>
        <v>44593</v>
      </c>
      <c r="G8056" s="185" t="s">
        <v>6389</v>
      </c>
      <c r="H8056" s="186">
        <v>800167643</v>
      </c>
      <c r="I8056" s="187" t="str">
        <f>+VLOOKUP(FACTURACION[[#This Row],[NIT]],TABLACLIENTE,2,FALSE)</f>
        <v>GASES DE OCCIDENTE S.A. E.S.P. (GDO)</v>
      </c>
      <c r="J8056" s="188" t="s">
        <v>108</v>
      </c>
      <c r="K8056" s="187" t="str">
        <f>+VLOOKUP(FACTURACION[[#This Row],[REFERENCIA]],CODINV,2,FALSE)</f>
        <v>MEDIDOR BK G4 C:1/2"</v>
      </c>
      <c r="L8056" s="187" t="str">
        <f>IF(VLOOKUP(FACTURACION[[#This Row],[REFERENCIA]],CODINV,3,FALSE)=0,"",VLOOKUP(FACTURACION[[#This Row],[REFERENCIA]],CODINV,3,FALSE))</f>
        <v>G4K MT 152MM</v>
      </c>
      <c r="M8056" s="187" t="str">
        <f>+VLOOKUP(FACTURACION[[#This Row],[REFERENCIA]],CODINV,4,FALSE)</f>
        <v>MEDIDORES</v>
      </c>
      <c r="N8056" s="187" t="str">
        <f>+VLOOKUP(FACTURACION[[#This Row],[REFERENCIA]],CODINV,5,FALSE)</f>
        <v>HONEYWELL</v>
      </c>
      <c r="O8056" s="188">
        <v>1000</v>
      </c>
      <c r="P8056" s="189">
        <v>196001</v>
      </c>
      <c r="Q8056" s="190">
        <f>+FACTURACION[[#This Row],[CANTIDAD]]*FACTURACION[[#This Row],[VR UNITARIO]]/1000</f>
        <v>196001</v>
      </c>
      <c r="R8056" s="187" t="str">
        <f>+VLOOKUP(FACTURACION[[#This Row],[NIT]],TABLACLIENTE,5,FALSE)</f>
        <v>CALI</v>
      </c>
    </row>
    <row r="8057" spans="3:18">
      <c r="C8057" s="183">
        <v>2022</v>
      </c>
      <c r="D8057" s="30" t="s">
        <v>265</v>
      </c>
      <c r="E8057" s="30">
        <f>MONTH(FACTURACION[[#This Row],[MES]]&amp;1)</f>
        <v>2</v>
      </c>
      <c r="F8057" s="223">
        <f>DATE(FACTURACION[[#This Row],[AÑO]],FACTURACION[[#This Row],[Mes numero]],1)</f>
        <v>44593</v>
      </c>
      <c r="G8057" s="185" t="s">
        <v>6390</v>
      </c>
      <c r="H8057" s="186">
        <v>800167643</v>
      </c>
      <c r="I8057" s="187" t="str">
        <f>+VLOOKUP(FACTURACION[[#This Row],[NIT]],TABLACLIENTE,2,FALSE)</f>
        <v>GASES DE OCCIDENTE S.A. E.S.P. (GDO)</v>
      </c>
      <c r="J8057" s="188" t="s">
        <v>21</v>
      </c>
      <c r="K8057" s="187" t="str">
        <f>+VLOOKUP(FACTURACION[[#This Row],[REFERENCIA]],CODINV,2,FALSE)</f>
        <v>MEDIDOR AC-630 C:1 1/4" MAOP 25PSIG CON CONECTORES</v>
      </c>
      <c r="L8057" s="187" t="str">
        <f>IF(VLOOKUP(FACTURACION[[#This Row],[REFERENCIA]],CODINV,3,FALSE)=0,"",VLOOKUP(FACTURACION[[#This Row],[REFERENCIA]],CODINV,3,FALSE))</f>
        <v/>
      </c>
      <c r="M8057" s="187" t="str">
        <f>+VLOOKUP(FACTURACION[[#This Row],[REFERENCIA]],CODINV,4,FALSE)</f>
        <v>MEDIDORES</v>
      </c>
      <c r="N8057" s="187" t="str">
        <f>+VLOOKUP(FACTURACION[[#This Row],[REFERENCIA]],CODINV,5,FALSE)</f>
        <v>HONEYWELL</v>
      </c>
      <c r="O8057" s="188">
        <v>20</v>
      </c>
      <c r="P8057" s="189">
        <v>2480102</v>
      </c>
      <c r="Q8057" s="190">
        <f>+FACTURACION[[#This Row],[CANTIDAD]]*FACTURACION[[#This Row],[VR UNITARIO]]/1000</f>
        <v>49602.04</v>
      </c>
      <c r="R8057" s="187" t="str">
        <f>+VLOOKUP(FACTURACION[[#This Row],[NIT]],TABLACLIENTE,5,FALSE)</f>
        <v>CALI</v>
      </c>
    </row>
    <row r="8058" spans="3:18">
      <c r="C8058" s="183">
        <v>2022</v>
      </c>
      <c r="D8058" s="30" t="s">
        <v>265</v>
      </c>
      <c r="E8058" s="30">
        <f>MONTH(FACTURACION[[#This Row],[MES]]&amp;1)</f>
        <v>2</v>
      </c>
      <c r="F8058" s="223">
        <f>DATE(FACTURACION[[#This Row],[AÑO]],FACTURACION[[#This Row],[Mes numero]],1)</f>
        <v>44593</v>
      </c>
      <c r="G8058" s="185" t="s">
        <v>6391</v>
      </c>
      <c r="H8058" s="186">
        <v>800167643</v>
      </c>
      <c r="I8058" s="187" t="str">
        <f>+VLOOKUP(FACTURACION[[#This Row],[NIT]],TABLACLIENTE,2,FALSE)</f>
        <v>GASES DE OCCIDENTE S.A. E.S.P. (GDO)</v>
      </c>
      <c r="J8058" s="188" t="s">
        <v>108</v>
      </c>
      <c r="K8058" s="187" t="str">
        <f>+VLOOKUP(FACTURACION[[#This Row],[REFERENCIA]],CODINV,2,FALSE)</f>
        <v>MEDIDOR BK G4 C:1/2"</v>
      </c>
      <c r="L8058" s="187" t="str">
        <f>IF(VLOOKUP(FACTURACION[[#This Row],[REFERENCIA]],CODINV,3,FALSE)=0,"",VLOOKUP(FACTURACION[[#This Row],[REFERENCIA]],CODINV,3,FALSE))</f>
        <v>G4K MT 152MM</v>
      </c>
      <c r="M8058" s="187" t="str">
        <f>+VLOOKUP(FACTURACION[[#This Row],[REFERENCIA]],CODINV,4,FALSE)</f>
        <v>MEDIDORES</v>
      </c>
      <c r="N8058" s="187" t="str">
        <f>+VLOOKUP(FACTURACION[[#This Row],[REFERENCIA]],CODINV,5,FALSE)</f>
        <v>HONEYWELL</v>
      </c>
      <c r="O8058" s="188">
        <v>370</v>
      </c>
      <c r="P8058" s="189">
        <v>196001</v>
      </c>
      <c r="Q8058" s="190">
        <f>+FACTURACION[[#This Row],[CANTIDAD]]*FACTURACION[[#This Row],[VR UNITARIO]]/1000</f>
        <v>72520.37</v>
      </c>
      <c r="R8058" s="187" t="str">
        <f>+VLOOKUP(FACTURACION[[#This Row],[NIT]],TABLACLIENTE,5,FALSE)</f>
        <v>CALI</v>
      </c>
    </row>
    <row r="8059" spans="3:18">
      <c r="C8059" s="183">
        <v>2022</v>
      </c>
      <c r="D8059" s="30" t="s">
        <v>265</v>
      </c>
      <c r="E8059" s="30">
        <f>MONTH(FACTURACION[[#This Row],[MES]]&amp;1)</f>
        <v>2</v>
      </c>
      <c r="F8059" s="223">
        <f>DATE(FACTURACION[[#This Row],[AÑO]],FACTURACION[[#This Row],[Mes numero]],1)</f>
        <v>44593</v>
      </c>
      <c r="G8059" s="185" t="s">
        <v>6392</v>
      </c>
      <c r="H8059" s="186">
        <v>830051066</v>
      </c>
      <c r="I8059" s="187" t="str">
        <f>+VLOOKUP(FACTURACION[[#This Row],[NIT]],TABLACLIENTE,2,FALSE)</f>
        <v>COMBUSTION Y CONTROL LTDA</v>
      </c>
      <c r="J8059" s="188" t="s">
        <v>6</v>
      </c>
      <c r="K8059" s="187" t="str">
        <f>+VLOOKUP(FACTURACION[[#This Row],[REFERENCIA]],CODINV,2,FALSE)</f>
        <v>REG.1813C C:3/4" R:6-15" O:1/2</v>
      </c>
      <c r="L8059" s="187" t="str">
        <f>IF(VLOOKUP(FACTURACION[[#This Row],[REFERENCIA]],CODINV,3,FALSE)=0,"",VLOOKUP(FACTURACION[[#This Row],[REFERENCIA]],CODINV,3,FALSE))</f>
        <v/>
      </c>
      <c r="M8059" s="187" t="str">
        <f>+VLOOKUP(FACTURACION[[#This Row],[REFERENCIA]],CODINV,4,FALSE)</f>
        <v>REGULADORES</v>
      </c>
      <c r="N8059" s="187" t="str">
        <f>+VLOOKUP(FACTURACION[[#This Row],[REFERENCIA]],CODINV,5,FALSE)</f>
        <v>HONEYWELL</v>
      </c>
      <c r="O8059" s="188">
        <v>12</v>
      </c>
      <c r="P8059" s="189">
        <v>202802</v>
      </c>
      <c r="Q8059" s="190">
        <f>+FACTURACION[[#This Row],[CANTIDAD]]*FACTURACION[[#This Row],[VR UNITARIO]]/1000</f>
        <v>2433.6239999999998</v>
      </c>
      <c r="R8059" s="187" t="str">
        <f>+VLOOKUP(FACTURACION[[#This Row],[NIT]],TABLACLIENTE,5,FALSE)</f>
        <v>BOGOTÁ D.C.</v>
      </c>
    </row>
    <row r="8060" spans="3:18">
      <c r="C8060" s="183">
        <v>2022</v>
      </c>
      <c r="D8060" s="30" t="s">
        <v>265</v>
      </c>
      <c r="E8060" s="30">
        <f>MONTH(FACTURACION[[#This Row],[MES]]&amp;1)</f>
        <v>2</v>
      </c>
      <c r="F8060" s="223">
        <f>DATE(FACTURACION[[#This Row],[AÑO]],FACTURACION[[#This Row],[Mes numero]],1)</f>
        <v>44593</v>
      </c>
      <c r="G8060" s="185" t="s">
        <v>6393</v>
      </c>
      <c r="H8060" s="186">
        <v>830051066</v>
      </c>
      <c r="I8060" s="187" t="str">
        <f>+VLOOKUP(FACTURACION[[#This Row],[NIT]],TABLACLIENTE,2,FALSE)</f>
        <v>COMBUSTION Y CONTROL LTDA</v>
      </c>
      <c r="J8060" s="188" t="s">
        <v>5135</v>
      </c>
      <c r="K8060" s="187" t="str">
        <f>+VLOOKUP(FACTURACION[[#This Row],[REFERENCIA]],CODINV,2,FALSE)</f>
        <v>REGULADOR 1813B 2"</v>
      </c>
      <c r="L8060" s="187" t="str">
        <f>IF(VLOOKUP(FACTURACION[[#This Row],[REFERENCIA]],CODINV,3,FALSE)=0,"",VLOOKUP(FACTURACION[[#This Row],[REFERENCIA]],CODINV,3,FALSE))</f>
        <v/>
      </c>
      <c r="M8060" s="187" t="str">
        <f>+VLOOKUP(FACTURACION[[#This Row],[REFERENCIA]],CODINV,4,FALSE)</f>
        <v>REGULADORES</v>
      </c>
      <c r="N8060" s="187" t="str">
        <f>+VLOOKUP(FACTURACION[[#This Row],[REFERENCIA]],CODINV,5,FALSE)</f>
        <v>HONEYWELL</v>
      </c>
      <c r="O8060" s="188">
        <v>2</v>
      </c>
      <c r="P8060" s="189">
        <v>2516491</v>
      </c>
      <c r="Q8060" s="190">
        <f>+FACTURACION[[#This Row],[CANTIDAD]]*FACTURACION[[#This Row],[VR UNITARIO]]/1000</f>
        <v>5032.982</v>
      </c>
      <c r="R8060" s="187" t="str">
        <f>+VLOOKUP(FACTURACION[[#This Row],[NIT]],TABLACLIENTE,5,FALSE)</f>
        <v>BOGOTÁ D.C.</v>
      </c>
    </row>
    <row r="8061" spans="3:18">
      <c r="C8061" s="183">
        <v>2022</v>
      </c>
      <c r="D8061" s="30" t="s">
        <v>265</v>
      </c>
      <c r="E8061" s="30">
        <f>MONTH(FACTURACION[[#This Row],[MES]]&amp;1)</f>
        <v>2</v>
      </c>
      <c r="F8061" s="223">
        <f>DATE(FACTURACION[[#This Row],[AÑO]],FACTURACION[[#This Row],[Mes numero]],1)</f>
        <v>44593</v>
      </c>
      <c r="G8061" s="185" t="s">
        <v>6394</v>
      </c>
      <c r="H8061" s="186">
        <v>900520280</v>
      </c>
      <c r="I8061" s="187" t="str">
        <f>+VLOOKUP(FACTURACION[[#This Row],[NIT]],TABLACLIENTE,2,FALSE)</f>
        <v>ENERGY SOLUTION SERVICES SAS</v>
      </c>
      <c r="J8061" s="188" t="s">
        <v>4219</v>
      </c>
      <c r="K8061" s="187" t="str">
        <f>+VLOOKUP(FACTURACION[[#This Row],[REFERENCIA]],CODINV,2,FALSE)</f>
        <v>KIT REPARACION VALV. GLOBO 2"</v>
      </c>
      <c r="L8061" s="187" t="str">
        <f>IF(VLOOKUP(FACTURACION[[#This Row],[REFERENCIA]],CODINV,3,FALSE)=0,"",VLOOKUP(FACTURACION[[#This Row],[REFERENCIA]],CODINV,3,FALSE))</f>
        <v>A7513-50</v>
      </c>
      <c r="M8061" s="187" t="str">
        <f>+VLOOKUP(FACTURACION[[#This Row],[REFERENCIA]],CODINV,4,FALSE)</f>
        <v>REPUESTOS Y ACCESORIOS</v>
      </c>
      <c r="N8061" s="187" t="str">
        <f>+VLOOKUP(FACTURACION[[#This Row],[REFERENCIA]],CODINV,5,FALSE)</f>
        <v>REGO</v>
      </c>
      <c r="O8061" s="188">
        <v>24</v>
      </c>
      <c r="P8061" s="189">
        <v>120000</v>
      </c>
      <c r="Q8061" s="190">
        <f>+FACTURACION[[#This Row],[CANTIDAD]]*FACTURACION[[#This Row],[VR UNITARIO]]/1000</f>
        <v>2880</v>
      </c>
      <c r="R8061" s="187" t="str">
        <f>+VLOOKUP(FACTURACION[[#This Row],[NIT]],TABLACLIENTE,5,FALSE)</f>
        <v>BOGOTÁ D.C.</v>
      </c>
    </row>
    <row r="8062" spans="3:18">
      <c r="C8062" s="183">
        <v>2022</v>
      </c>
      <c r="D8062" s="30" t="s">
        <v>265</v>
      </c>
      <c r="E8062" s="30">
        <f>MONTH(FACTURACION[[#This Row],[MES]]&amp;1)</f>
        <v>2</v>
      </c>
      <c r="F8062" s="223">
        <f>DATE(FACTURACION[[#This Row],[AÑO]],FACTURACION[[#This Row],[Mes numero]],1)</f>
        <v>44593</v>
      </c>
      <c r="G8062" s="185" t="s">
        <v>6395</v>
      </c>
      <c r="H8062" s="186">
        <v>900836293</v>
      </c>
      <c r="I8062" s="187" t="str">
        <f>+VLOOKUP(FACTURACION[[#This Row],[NIT]],TABLACLIENTE,2,FALSE)</f>
        <v>PROSOLGAS SAS</v>
      </c>
      <c r="J8062" s="188" t="s">
        <v>21</v>
      </c>
      <c r="K8062" s="187" t="str">
        <f>+VLOOKUP(FACTURACION[[#This Row],[REFERENCIA]],CODINV,2,FALSE)</f>
        <v>MEDIDOR AC-630 C:1 1/4" MAOP 25PSIG CON CONECTORES</v>
      </c>
      <c r="L8062" s="187" t="str">
        <f>IF(VLOOKUP(FACTURACION[[#This Row],[REFERENCIA]],CODINV,3,FALSE)=0,"",VLOOKUP(FACTURACION[[#This Row],[REFERENCIA]],CODINV,3,FALSE))</f>
        <v/>
      </c>
      <c r="M8062" s="187" t="str">
        <f>+VLOOKUP(FACTURACION[[#This Row],[REFERENCIA]],CODINV,4,FALSE)</f>
        <v>MEDIDORES</v>
      </c>
      <c r="N8062" s="187" t="str">
        <f>+VLOOKUP(FACTURACION[[#This Row],[REFERENCIA]],CODINV,5,FALSE)</f>
        <v>HONEYWELL</v>
      </c>
      <c r="O8062" s="188">
        <v>2</v>
      </c>
      <c r="P8062" s="189">
        <v>2385000</v>
      </c>
      <c r="Q8062" s="190">
        <f>+FACTURACION[[#This Row],[CANTIDAD]]*FACTURACION[[#This Row],[VR UNITARIO]]/1000</f>
        <v>4770</v>
      </c>
      <c r="R8062" s="187" t="str">
        <f>+VLOOKUP(FACTURACION[[#This Row],[NIT]],TABLACLIENTE,5,FALSE)</f>
        <v>BOGOTÁ D.C.</v>
      </c>
    </row>
    <row r="8063" spans="3:18">
      <c r="C8063" s="183">
        <v>2022</v>
      </c>
      <c r="D8063" s="30" t="s">
        <v>265</v>
      </c>
      <c r="E8063" s="30">
        <f>MONTH(FACTURACION[[#This Row],[MES]]&amp;1)</f>
        <v>2</v>
      </c>
      <c r="F8063" s="223">
        <f>DATE(FACTURACION[[#This Row],[AÑO]],FACTURACION[[#This Row],[Mes numero]],1)</f>
        <v>44593</v>
      </c>
      <c r="G8063" s="185" t="s">
        <v>6396</v>
      </c>
      <c r="H8063" s="186">
        <v>901246553</v>
      </c>
      <c r="I8063" s="187" t="str">
        <f>+VLOOKUP(FACTURACION[[#This Row],[NIT]],TABLACLIENTE,2,FALSE)</f>
        <v>ALEIPHAR ENERGY S.A.S.</v>
      </c>
      <c r="J8063" s="188" t="s">
        <v>908</v>
      </c>
      <c r="K8063" s="187" t="str">
        <f>+VLOOKUP(FACTURACION[[#This Row],[REFERENCIA]],CODINV,2,FALSE)</f>
        <v>REGULADOR 1804 PFM C:2" O:7/8 R:2-10</v>
      </c>
      <c r="L8063" s="187" t="str">
        <f>IF(VLOOKUP(FACTURACION[[#This Row],[REFERENCIA]],CODINV,3,FALSE)=0,"",VLOOKUP(FACTURACION[[#This Row],[REFERENCIA]],CODINV,3,FALSE))</f>
        <v/>
      </c>
      <c r="M8063" s="187" t="str">
        <f>+VLOOKUP(FACTURACION[[#This Row],[REFERENCIA]],CODINV,4,FALSE)</f>
        <v>REGULADORES</v>
      </c>
      <c r="N8063" s="187" t="str">
        <f>+VLOOKUP(FACTURACION[[#This Row],[REFERENCIA]],CODINV,5,FALSE)</f>
        <v>HONEYWELL</v>
      </c>
      <c r="O8063" s="188">
        <v>1</v>
      </c>
      <c r="P8063" s="189">
        <v>2800000</v>
      </c>
      <c r="Q8063" s="190">
        <f>+FACTURACION[[#This Row],[CANTIDAD]]*FACTURACION[[#This Row],[VR UNITARIO]]/1000</f>
        <v>2800</v>
      </c>
      <c r="R8063" s="187" t="str">
        <f>+VLOOKUP(FACTURACION[[#This Row],[NIT]],TABLACLIENTE,5,FALSE)</f>
        <v>BOGOTÁ D.C.</v>
      </c>
    </row>
    <row r="8064" spans="3:18">
      <c r="C8064" s="183">
        <v>2022</v>
      </c>
      <c r="D8064" s="30" t="s">
        <v>265</v>
      </c>
      <c r="E8064" s="30">
        <f>MONTH(FACTURACION[[#This Row],[MES]]&amp;1)</f>
        <v>2</v>
      </c>
      <c r="F8064" s="223">
        <f>DATE(FACTURACION[[#This Row],[AÑO]],FACTURACION[[#This Row],[Mes numero]],1)</f>
        <v>44593</v>
      </c>
      <c r="G8064" s="185" t="s">
        <v>6397</v>
      </c>
      <c r="H8064" s="186">
        <v>900520280</v>
      </c>
      <c r="I8064" s="187" t="str">
        <f>+VLOOKUP(FACTURACION[[#This Row],[NIT]],TABLACLIENTE,2,FALSE)</f>
        <v>ENERGY SOLUTION SERVICES SAS</v>
      </c>
      <c r="J8064" s="188" t="s">
        <v>281</v>
      </c>
      <c r="K8064" s="187" t="str">
        <f>+VLOOKUP(FACTURACION[[#This Row],[REFERENCIA]],CODINV,2,FALSE)</f>
        <v>VALVULA DE ALIVIO SEMIINTERNA 2" - 250</v>
      </c>
      <c r="L8064" s="187" t="str">
        <f>IF(VLOOKUP(FACTURACION[[#This Row],[REFERENCIA]],CODINV,3,FALSE)=0,"",VLOOKUP(FACTURACION[[#This Row],[REFERENCIA]],CODINV,3,FALSE))</f>
        <v>7534G</v>
      </c>
      <c r="M8064" s="187" t="str">
        <f>+VLOOKUP(FACTURACION[[#This Row],[REFERENCIA]],CODINV,4,FALSE)</f>
        <v>VÁLVULAS Y MULTIVÁLVULAS</v>
      </c>
      <c r="N8064" s="187" t="str">
        <f>+VLOOKUP(FACTURACION[[#This Row],[REFERENCIA]],CODINV,5,FALSE)</f>
        <v>REGO</v>
      </c>
      <c r="O8064" s="188">
        <v>3</v>
      </c>
      <c r="P8064" s="189">
        <v>456666.67</v>
      </c>
      <c r="Q8064" s="190">
        <f>+FACTURACION[[#This Row],[CANTIDAD]]*FACTURACION[[#This Row],[VR UNITARIO]]/1000</f>
        <v>1370.00001</v>
      </c>
      <c r="R8064" s="187" t="str">
        <f>+VLOOKUP(FACTURACION[[#This Row],[NIT]],TABLACLIENTE,5,FALSE)</f>
        <v>BOGOTÁ D.C.</v>
      </c>
    </row>
    <row r="8065" spans="3:18">
      <c r="C8065" s="183">
        <v>2022</v>
      </c>
      <c r="D8065" s="30" t="s">
        <v>265</v>
      </c>
      <c r="E8065" s="30">
        <f>MONTH(FACTURACION[[#This Row],[MES]]&amp;1)</f>
        <v>2</v>
      </c>
      <c r="F8065" s="223">
        <f>DATE(FACTURACION[[#This Row],[AÑO]],FACTURACION[[#This Row],[Mes numero]],1)</f>
        <v>44593</v>
      </c>
      <c r="G8065" s="185" t="s">
        <v>6398</v>
      </c>
      <c r="H8065" s="186">
        <v>830051066</v>
      </c>
      <c r="I8065" s="187" t="str">
        <f>+VLOOKUP(FACTURACION[[#This Row],[NIT]],TABLACLIENTE,2,FALSE)</f>
        <v>COMBUSTION Y CONTROL LTDA</v>
      </c>
      <c r="J8065" s="188" t="s">
        <v>5135</v>
      </c>
      <c r="K8065" s="187" t="str">
        <f>+VLOOKUP(FACTURACION[[#This Row],[REFERENCIA]],CODINV,2,FALSE)</f>
        <v>REGULADOR 1813B 2"</v>
      </c>
      <c r="L8065" s="187" t="str">
        <f>IF(VLOOKUP(FACTURACION[[#This Row],[REFERENCIA]],CODINV,3,FALSE)=0,"",VLOOKUP(FACTURACION[[#This Row],[REFERENCIA]],CODINV,3,FALSE))</f>
        <v/>
      </c>
      <c r="M8065" s="187" t="str">
        <f>+VLOOKUP(FACTURACION[[#This Row],[REFERENCIA]],CODINV,4,FALSE)</f>
        <v>REGULADORES</v>
      </c>
      <c r="N8065" s="187" t="str">
        <f>+VLOOKUP(FACTURACION[[#This Row],[REFERENCIA]],CODINV,5,FALSE)</f>
        <v>HONEYWELL</v>
      </c>
      <c r="O8065" s="188">
        <v>1</v>
      </c>
      <c r="P8065" s="189">
        <v>2516491</v>
      </c>
      <c r="Q8065" s="190">
        <f>+FACTURACION[[#This Row],[CANTIDAD]]*FACTURACION[[#This Row],[VR UNITARIO]]/1000</f>
        <v>2516.491</v>
      </c>
      <c r="R8065" s="187" t="str">
        <f>+VLOOKUP(FACTURACION[[#This Row],[NIT]],TABLACLIENTE,5,FALSE)</f>
        <v>BOGOTÁ D.C.</v>
      </c>
    </row>
    <row r="8066" spans="3:18">
      <c r="C8066" s="183">
        <v>2022</v>
      </c>
      <c r="D8066" s="30" t="s">
        <v>265</v>
      </c>
      <c r="E8066" s="30">
        <f>MONTH(FACTURACION[[#This Row],[MES]]&amp;1)</f>
        <v>2</v>
      </c>
      <c r="F8066" s="223">
        <f>DATE(FACTURACION[[#This Row],[AÑO]],FACTURACION[[#This Row],[Mes numero]],1)</f>
        <v>44593</v>
      </c>
      <c r="G8066" s="160" t="s">
        <v>6402</v>
      </c>
      <c r="H8066" s="186">
        <v>890501073</v>
      </c>
      <c r="I8066" s="187" t="str">
        <f>+VLOOKUP(FACTURACION[[#This Row],[NIT]],TABLACLIENTE,2,FALSE)</f>
        <v>COMERCIAL INDUSTRIAL NACIONAL S.A. CINSA</v>
      </c>
      <c r="J8066" s="3" t="s">
        <v>750</v>
      </c>
      <c r="K8066" s="187" t="str">
        <f>+VLOOKUP(FACTURACION[[#This Row],[REFERENCIA]],CODINV,2,FALSE)</f>
        <v>ROTOGAGE</v>
      </c>
      <c r="L8066" s="187" t="str">
        <f>IF(VLOOKUP(FACTURACION[[#This Row],[REFERENCIA]],CODINV,3,FALSE)=0,"",VLOOKUP(FACTURACION[[#This Row],[REFERENCIA]],CODINV,3,FALSE))</f>
        <v>A9094TS</v>
      </c>
      <c r="M8066" s="187" t="str">
        <f>+VLOOKUP(FACTURACION[[#This Row],[REFERENCIA]],CODINV,4,FALSE)</f>
        <v>MEDIDORES</v>
      </c>
      <c r="N8066" s="187" t="str">
        <f>+VLOOKUP(FACTURACION[[#This Row],[REFERENCIA]],CODINV,5,FALSE)</f>
        <v>REGO</v>
      </c>
      <c r="O8066" s="188">
        <v>0</v>
      </c>
      <c r="P8066" s="189">
        <v>1827011.9</v>
      </c>
      <c r="Q8066" s="190">
        <f>+FACTURACION[[#This Row],[CANTIDAD]]*FACTURACION[[#This Row],[VR UNITARIO]]/1000</f>
        <v>0</v>
      </c>
      <c r="R8066" s="187" t="str">
        <f>+VLOOKUP(FACTURACION[[#This Row],[NIT]],TABLACLIENTE,5,FALSE)</f>
        <v>CUCUTA</v>
      </c>
    </row>
    <row r="8067" spans="3:18">
      <c r="C8067" s="183">
        <v>2022</v>
      </c>
      <c r="D8067" s="30" t="s">
        <v>265</v>
      </c>
      <c r="E8067" s="30">
        <f>MONTH(FACTURACION[[#This Row],[MES]]&amp;1)</f>
        <v>2</v>
      </c>
      <c r="F8067" s="223">
        <f>DATE(FACTURACION[[#This Row],[AÑO]],FACTURACION[[#This Row],[Mes numero]],1)</f>
        <v>44593</v>
      </c>
      <c r="G8067" s="160" t="s">
        <v>6402</v>
      </c>
      <c r="H8067" s="186">
        <v>890501073</v>
      </c>
      <c r="I8067" s="187" t="str">
        <f>+VLOOKUP(FACTURACION[[#This Row],[NIT]],TABLACLIENTE,2,FALSE)</f>
        <v>COMERCIAL INDUSTRIAL NACIONAL S.A. CINSA</v>
      </c>
      <c r="J8067" s="3" t="s">
        <v>76</v>
      </c>
      <c r="K8067" s="187" t="str">
        <f>+VLOOKUP(FACTURACION[[#This Row],[REFERENCIA]],CODINV,2,FALSE)</f>
        <v>VALVULA CHEQUE 1 1/4" TIPO COPA</v>
      </c>
      <c r="L8067" s="187" t="str">
        <f>IF(VLOOKUP(FACTURACION[[#This Row],[REFERENCIA]],CODINV,3,FALSE)=0,"",VLOOKUP(FACTURACION[[#This Row],[REFERENCIA]],CODINV,3,FALSE))</f>
        <v>A3176</v>
      </c>
      <c r="M8067" s="187" t="str">
        <f>+VLOOKUP(FACTURACION[[#This Row],[REFERENCIA]],CODINV,4,FALSE)</f>
        <v>VÁLVULAS Y MULTIVÁLVULAS</v>
      </c>
      <c r="N8067" s="187" t="str">
        <f>+VLOOKUP(FACTURACION[[#This Row],[REFERENCIA]],CODINV,5,FALSE)</f>
        <v>REGO</v>
      </c>
      <c r="O8067" s="188">
        <v>0</v>
      </c>
      <c r="P8067" s="189">
        <v>242185.93</v>
      </c>
      <c r="Q8067" s="190">
        <f>+FACTURACION[[#This Row],[CANTIDAD]]*FACTURACION[[#This Row],[VR UNITARIO]]/1000</f>
        <v>0</v>
      </c>
      <c r="R8067" s="187" t="str">
        <f>+VLOOKUP(FACTURACION[[#This Row],[NIT]],TABLACLIENTE,5,FALSE)</f>
        <v>CUCUTA</v>
      </c>
    </row>
    <row r="8068" spans="3:18">
      <c r="C8068" s="183">
        <v>2022</v>
      </c>
      <c r="D8068" s="30" t="s">
        <v>265</v>
      </c>
      <c r="E8068" s="30">
        <f>MONTH(FACTURACION[[#This Row],[MES]]&amp;1)</f>
        <v>2</v>
      </c>
      <c r="F8068" s="223">
        <f>DATE(FACTURACION[[#This Row],[AÑO]],FACTURACION[[#This Row],[Mes numero]],1)</f>
        <v>44593</v>
      </c>
      <c r="G8068" s="160" t="s">
        <v>6402</v>
      </c>
      <c r="H8068" s="186">
        <v>890501073</v>
      </c>
      <c r="I8068" s="187" t="str">
        <f>+VLOOKUP(FACTURACION[[#This Row],[NIT]],TABLACLIENTE,2,FALSE)</f>
        <v>COMERCIAL INDUSTRIAL NACIONAL S.A. CINSA</v>
      </c>
      <c r="J8068" s="3" t="s">
        <v>92</v>
      </c>
      <c r="K8068" s="187" t="str">
        <f>+VLOOKUP(FACTURACION[[#This Row],[REFERENCIA]],CODINV,2,FALSE)</f>
        <v>VALVULA DE EXCESO DE FLUJO 2"</v>
      </c>
      <c r="L8068" s="187" t="str">
        <f>IF(VLOOKUP(FACTURACION[[#This Row],[REFERENCIA]],CODINV,3,FALSE)=0,"",VLOOKUP(FACTURACION[[#This Row],[REFERENCIA]],CODINV,3,FALSE))</f>
        <v>A3292C</v>
      </c>
      <c r="M8068" s="187" t="str">
        <f>+VLOOKUP(FACTURACION[[#This Row],[REFERENCIA]],CODINV,4,FALSE)</f>
        <v>VÁLVULAS Y MULTIVÁLVULAS</v>
      </c>
      <c r="N8068" s="187" t="str">
        <f>+VLOOKUP(FACTURACION[[#This Row],[REFERENCIA]],CODINV,5,FALSE)</f>
        <v>REGO</v>
      </c>
      <c r="O8068" s="188">
        <v>0</v>
      </c>
      <c r="P8068" s="189">
        <v>326616</v>
      </c>
      <c r="Q8068" s="190">
        <f>+FACTURACION[[#This Row],[CANTIDAD]]*FACTURACION[[#This Row],[VR UNITARIO]]/1000</f>
        <v>0</v>
      </c>
      <c r="R8068" s="187" t="str">
        <f>+VLOOKUP(FACTURACION[[#This Row],[NIT]],TABLACLIENTE,5,FALSE)</f>
        <v>CUCUTA</v>
      </c>
    </row>
    <row r="8069" spans="3:18">
      <c r="C8069" s="183">
        <v>2022</v>
      </c>
      <c r="D8069" s="30" t="s">
        <v>265</v>
      </c>
      <c r="E8069" s="30">
        <f>MONTH(FACTURACION[[#This Row],[MES]]&amp;1)</f>
        <v>2</v>
      </c>
      <c r="F8069" s="223">
        <f>DATE(FACTURACION[[#This Row],[AÑO]],FACTURACION[[#This Row],[Mes numero]],1)</f>
        <v>44593</v>
      </c>
      <c r="G8069" s="160" t="s">
        <v>6403</v>
      </c>
      <c r="H8069" s="186">
        <v>890501073</v>
      </c>
      <c r="I8069" s="187" t="str">
        <f>+VLOOKUP(FACTURACION[[#This Row],[NIT]],TABLACLIENTE,2,FALSE)</f>
        <v>COMERCIAL INDUSTRIAL NACIONAL S.A. CINSA</v>
      </c>
      <c r="J8069" s="3" t="s">
        <v>236</v>
      </c>
      <c r="K8069" s="187" t="str">
        <f>+VLOOKUP(FACTURACION[[#This Row],[REFERENCIA]],CODINV,2,FALSE)</f>
        <v>ADAPTADOR 1 3/4"ACME X 1 1/4" NPT BRONCE</v>
      </c>
      <c r="L8069" s="187" t="str">
        <f>IF(VLOOKUP(FACTURACION[[#This Row],[REFERENCIA]],CODINV,3,FALSE)=0,"",VLOOKUP(FACTURACION[[#This Row],[REFERENCIA]],CODINV,3,FALSE))</f>
        <v>5765F</v>
      </c>
      <c r="M8069" s="187" t="str">
        <f>+VLOOKUP(FACTURACION[[#This Row],[REFERENCIA]],CODINV,4,FALSE)</f>
        <v>REPUESTOS Y ACCESORIOS</v>
      </c>
      <c r="N8069" s="187" t="str">
        <f>+VLOOKUP(FACTURACION[[#This Row],[REFERENCIA]],CODINV,5,FALSE)</f>
        <v>REGO</v>
      </c>
      <c r="O8069" s="188">
        <v>0</v>
      </c>
      <c r="P8069" s="189">
        <v>55961.25</v>
      </c>
      <c r="Q8069" s="190">
        <f>+FACTURACION[[#This Row],[CANTIDAD]]*FACTURACION[[#This Row],[VR UNITARIO]]/1000</f>
        <v>0</v>
      </c>
      <c r="R8069" s="187" t="str">
        <f>+VLOOKUP(FACTURACION[[#This Row],[NIT]],TABLACLIENTE,5,FALSE)</f>
        <v>CUCUTA</v>
      </c>
    </row>
    <row r="8070" spans="3:18">
      <c r="C8070" s="183">
        <v>2022</v>
      </c>
      <c r="D8070" s="30" t="s">
        <v>265</v>
      </c>
      <c r="E8070" s="30">
        <f>MONTH(FACTURACION[[#This Row],[MES]]&amp;1)</f>
        <v>2</v>
      </c>
      <c r="F8070" s="223">
        <f>DATE(FACTURACION[[#This Row],[AÑO]],FACTURACION[[#This Row],[Mes numero]],1)</f>
        <v>44593</v>
      </c>
      <c r="G8070" s="160" t="s">
        <v>6403</v>
      </c>
      <c r="H8070" s="186">
        <v>890501073</v>
      </c>
      <c r="I8070" s="187" t="str">
        <f>+VLOOKUP(FACTURACION[[#This Row],[NIT]],TABLACLIENTE,2,FALSE)</f>
        <v>COMERCIAL INDUSTRIAL NACIONAL S.A. CINSA</v>
      </c>
      <c r="J8070" s="3" t="s">
        <v>221</v>
      </c>
      <c r="K8070" s="187" t="str">
        <f>+VLOOKUP(FACTURACION[[#This Row],[REFERENCIA]],CODINV,2,FALSE)</f>
        <v>VALVULA ESV 1 1/4"</v>
      </c>
      <c r="L8070" s="187" t="str">
        <f>IF(VLOOKUP(FACTURACION[[#This Row],[REFERENCIA]],CODINV,3,FALSE)=0,"",VLOOKUP(FACTURACION[[#This Row],[REFERENCIA]],CODINV,3,FALSE))</f>
        <v>6010</v>
      </c>
      <c r="M8070" s="187" t="str">
        <f>+VLOOKUP(FACTURACION[[#This Row],[REFERENCIA]],CODINV,4,FALSE)</f>
        <v>VÁLVULAS Y MULTIVÁLVULAS</v>
      </c>
      <c r="N8070" s="187" t="str">
        <f>+VLOOKUP(FACTURACION[[#This Row],[REFERENCIA]],CODINV,5,FALSE)</f>
        <v>REGO</v>
      </c>
      <c r="O8070" s="188">
        <v>0</v>
      </c>
      <c r="P8070" s="189">
        <v>1642468.8</v>
      </c>
      <c r="Q8070" s="190">
        <f>+FACTURACION[[#This Row],[CANTIDAD]]*FACTURACION[[#This Row],[VR UNITARIO]]/1000</f>
        <v>0</v>
      </c>
      <c r="R8070" s="187" t="str">
        <f>+VLOOKUP(FACTURACION[[#This Row],[NIT]],TABLACLIENTE,5,FALSE)</f>
        <v>CUCUTA</v>
      </c>
    </row>
    <row r="8071" spans="3:18">
      <c r="C8071" s="183">
        <v>2022</v>
      </c>
      <c r="D8071" s="30" t="s">
        <v>265</v>
      </c>
      <c r="E8071" s="30">
        <f>MONTH(FACTURACION[[#This Row],[MES]]&amp;1)</f>
        <v>2</v>
      </c>
      <c r="F8071" s="223">
        <f>DATE(FACTURACION[[#This Row],[AÑO]],FACTURACION[[#This Row],[Mes numero]],1)</f>
        <v>44593</v>
      </c>
      <c r="G8071" s="160" t="s">
        <v>6403</v>
      </c>
      <c r="H8071" s="186">
        <v>890501073</v>
      </c>
      <c r="I8071" s="187" t="str">
        <f>+VLOOKUP(FACTURACION[[#This Row],[NIT]],TABLACLIENTE,2,FALSE)</f>
        <v>COMERCIAL INDUSTRIAL NACIONAL S.A. CINSA</v>
      </c>
      <c r="J8071" s="3" t="s">
        <v>439</v>
      </c>
      <c r="K8071" s="187" t="str">
        <f>+VLOOKUP(FACTURACION[[#This Row],[REFERENCIA]],CODINV,2,FALSE)</f>
        <v>ANGLE VALVE</v>
      </c>
      <c r="L8071" s="187" t="str">
        <f>IF(VLOOKUP(FACTURACION[[#This Row],[REFERENCIA]],CODINV,3,FALSE)=0,"",VLOOKUP(FACTURACION[[#This Row],[REFERENCIA]],CODINV,3,FALSE))</f>
        <v>A2805C</v>
      </c>
      <c r="M8071" s="187" t="str">
        <f>+VLOOKUP(FACTURACION[[#This Row],[REFERENCIA]],CODINV,4,FALSE)</f>
        <v>REPUESTOS Y ACCESORIOS</v>
      </c>
      <c r="N8071" s="187" t="str">
        <f>+VLOOKUP(FACTURACION[[#This Row],[REFERENCIA]],CODINV,5,FALSE)</f>
        <v>REGO</v>
      </c>
      <c r="O8071" s="188">
        <v>0</v>
      </c>
      <c r="P8071" s="189">
        <v>383242.72</v>
      </c>
      <c r="Q8071" s="190">
        <f>+FACTURACION[[#This Row],[CANTIDAD]]*FACTURACION[[#This Row],[VR UNITARIO]]/1000</f>
        <v>0</v>
      </c>
      <c r="R8071" s="187" t="str">
        <f>+VLOOKUP(FACTURACION[[#This Row],[NIT]],TABLACLIENTE,5,FALSE)</f>
        <v>CUCUTA</v>
      </c>
    </row>
    <row r="8072" spans="3:18">
      <c r="C8072" s="183">
        <v>2022</v>
      </c>
      <c r="D8072" s="30" t="s">
        <v>265</v>
      </c>
      <c r="E8072" s="30">
        <f>MONTH(FACTURACION[[#This Row],[MES]]&amp;1)</f>
        <v>2</v>
      </c>
      <c r="F8072" s="223">
        <f>DATE(FACTURACION[[#This Row],[AÑO]],FACTURACION[[#This Row],[Mes numero]],1)</f>
        <v>44593</v>
      </c>
      <c r="G8072" s="160" t="s">
        <v>6403</v>
      </c>
      <c r="H8072" s="186">
        <v>890501073</v>
      </c>
      <c r="I8072" s="187" t="str">
        <f>+VLOOKUP(FACTURACION[[#This Row],[NIT]],TABLACLIENTE,2,FALSE)</f>
        <v>COMERCIAL INDUSTRIAL NACIONAL S.A. CINSA</v>
      </c>
      <c r="J8072" s="3" t="s">
        <v>93</v>
      </c>
      <c r="K8072" s="187" t="str">
        <f>+VLOOKUP(FACTURACION[[#This Row],[REFERENCIA]],CODINV,2,FALSE)</f>
        <v>VALVULA DE GLOBO 2"</v>
      </c>
      <c r="L8072" s="187" t="str">
        <f>IF(VLOOKUP(FACTURACION[[#This Row],[REFERENCIA]],CODINV,3,FALSE)=0,"",VLOOKUP(FACTURACION[[#This Row],[REFERENCIA]],CODINV,3,FALSE))</f>
        <v>A7513AP</v>
      </c>
      <c r="M8072" s="187" t="str">
        <f>+VLOOKUP(FACTURACION[[#This Row],[REFERENCIA]],CODINV,4,FALSE)</f>
        <v>VÁLVULAS Y MULTIVÁLVULAS</v>
      </c>
      <c r="N8072" s="187" t="str">
        <f>+VLOOKUP(FACTURACION[[#This Row],[REFERENCIA]],CODINV,5,FALSE)</f>
        <v>REGO</v>
      </c>
      <c r="O8072" s="188">
        <v>0</v>
      </c>
      <c r="P8072" s="189">
        <v>849273.68</v>
      </c>
      <c r="Q8072" s="190">
        <f>+FACTURACION[[#This Row],[CANTIDAD]]*FACTURACION[[#This Row],[VR UNITARIO]]/1000</f>
        <v>0</v>
      </c>
      <c r="R8072" s="187" t="str">
        <f>+VLOOKUP(FACTURACION[[#This Row],[NIT]],TABLACLIENTE,5,FALSE)</f>
        <v>CUCUTA</v>
      </c>
    </row>
    <row r="8073" spans="3:18">
      <c r="C8073" s="183">
        <v>2022</v>
      </c>
      <c r="D8073" s="30" t="s">
        <v>265</v>
      </c>
      <c r="E8073" s="30">
        <f>MONTH(FACTURACION[[#This Row],[MES]]&amp;1)</f>
        <v>2</v>
      </c>
      <c r="F8073" s="223">
        <f>DATE(FACTURACION[[#This Row],[AÑO]],FACTURACION[[#This Row],[Mes numero]],1)</f>
        <v>44593</v>
      </c>
      <c r="G8073" s="160" t="s">
        <v>6403</v>
      </c>
      <c r="H8073" s="186">
        <v>890501073</v>
      </c>
      <c r="I8073" s="187" t="str">
        <f>+VLOOKUP(FACTURACION[[#This Row],[NIT]],TABLACLIENTE,2,FALSE)</f>
        <v>COMERCIAL INDUSTRIAL NACIONAL S.A. CINSA</v>
      </c>
      <c r="J8073" s="3" t="s">
        <v>1017</v>
      </c>
      <c r="K8073" s="187" t="str">
        <f>+VLOOKUP(FACTURACION[[#This Row],[REFERENCIA]],CODINV,2,FALSE)</f>
        <v>TAPA CON CADENA Y ANILLO 2 1/4"</v>
      </c>
      <c r="L8073" s="187" t="str">
        <f>IF(VLOOKUP(FACTURACION[[#This Row],[REFERENCIA]],CODINV,3,FALSE)=0,"",VLOOKUP(FACTURACION[[#This Row],[REFERENCIA]],CODINV,3,FALSE))</f>
        <v>A3184-90</v>
      </c>
      <c r="M8073" s="187" t="str">
        <f>+VLOOKUP(FACTURACION[[#This Row],[REFERENCIA]],CODINV,4,FALSE)</f>
        <v>REPUESTOS Y ACCESORIOS</v>
      </c>
      <c r="N8073" s="187" t="str">
        <f>+VLOOKUP(FACTURACION[[#This Row],[REFERENCIA]],CODINV,5,FALSE)</f>
        <v>REGO</v>
      </c>
      <c r="O8073" s="188">
        <v>0</v>
      </c>
      <c r="P8073" s="189">
        <v>201749.91</v>
      </c>
      <c r="Q8073" s="190">
        <f>+FACTURACION[[#This Row],[CANTIDAD]]*FACTURACION[[#This Row],[VR UNITARIO]]/1000</f>
        <v>0</v>
      </c>
      <c r="R8073" s="187" t="str">
        <f>+VLOOKUP(FACTURACION[[#This Row],[NIT]],TABLACLIENTE,5,FALSE)</f>
        <v>CUCUTA</v>
      </c>
    </row>
    <row r="8074" spans="3:18">
      <c r="C8074" s="183">
        <v>2022</v>
      </c>
      <c r="D8074" s="30" t="s">
        <v>268</v>
      </c>
      <c r="E8074" s="30">
        <f>MONTH(FACTURACION[[#This Row],[MES]]&amp;1)</f>
        <v>3</v>
      </c>
      <c r="F8074" s="223">
        <f>DATE(FACTURACION[[#This Row],[AÑO]],FACTURACION[[#This Row],[Mes numero]],1)</f>
        <v>44621</v>
      </c>
      <c r="G8074" s="185" t="s">
        <v>6404</v>
      </c>
      <c r="H8074" s="186">
        <v>800167643</v>
      </c>
      <c r="I8074" s="187" t="str">
        <f>+VLOOKUP(FACTURACION[[#This Row],[NIT]],TABLACLIENTE,2,FALSE)</f>
        <v>GASES DE OCCIDENTE S.A. E.S.P. (GDO)</v>
      </c>
      <c r="J8074" s="188" t="s">
        <v>59</v>
      </c>
      <c r="K8074" s="187" t="str">
        <f>+VLOOKUP(FACTURACION[[#This Row],[REFERENCIA]],CODINV,2,FALSE)</f>
        <v>MEDIDOR AL-1000 C:1 1/2" MAOP 25 PSIG CON CONECTORES</v>
      </c>
      <c r="L8074" s="187" t="str">
        <f>IF(VLOOKUP(FACTURACION[[#This Row],[REFERENCIA]],CODINV,3,FALSE)=0,"",VLOOKUP(FACTURACION[[#This Row],[REFERENCIA]],CODINV,3,FALSE))</f>
        <v/>
      </c>
      <c r="M8074" s="187" t="str">
        <f>+VLOOKUP(FACTURACION[[#This Row],[REFERENCIA]],CODINV,4,FALSE)</f>
        <v>MEDIDORES</v>
      </c>
      <c r="N8074" s="187" t="str">
        <f>+VLOOKUP(FACTURACION[[#This Row],[REFERENCIA]],CODINV,5,FALSE)</f>
        <v>HONEYWELL</v>
      </c>
      <c r="O8074" s="188">
        <v>0</v>
      </c>
      <c r="P8074" s="189">
        <v>4573123</v>
      </c>
      <c r="Q8074" s="190">
        <f>+FACTURACION[[#This Row],[CANTIDAD]]*FACTURACION[[#This Row],[VR UNITARIO]]/1000</f>
        <v>0</v>
      </c>
      <c r="R8074" s="187" t="str">
        <f>+VLOOKUP(FACTURACION[[#This Row],[NIT]],TABLACLIENTE,5,FALSE)</f>
        <v>CALI</v>
      </c>
    </row>
    <row r="8075" spans="3:18">
      <c r="C8075" s="183">
        <v>2022</v>
      </c>
      <c r="D8075" s="30" t="s">
        <v>268</v>
      </c>
      <c r="E8075" s="30">
        <f>MONTH(FACTURACION[[#This Row],[MES]]&amp;1)</f>
        <v>3</v>
      </c>
      <c r="F8075" s="223">
        <f>DATE(FACTURACION[[#This Row],[AÑO]],FACTURACION[[#This Row],[Mes numero]],1)</f>
        <v>44621</v>
      </c>
      <c r="G8075" s="185" t="s">
        <v>6405</v>
      </c>
      <c r="H8075" s="186">
        <v>822001073</v>
      </c>
      <c r="I8075" s="187" t="str">
        <f>+VLOOKUP(FACTURACION[[#This Row],[NIT]],TABLACLIENTE,2,FALSE)</f>
        <v>MADIGAS INGENIEROS S.A. E.S.P.</v>
      </c>
      <c r="J8075" s="188" t="s">
        <v>262</v>
      </c>
      <c r="K8075" s="187" t="str">
        <f>+VLOOKUP(FACTURACION[[#This Row],[REFERENCIA]],CODINV,2,FALSE)</f>
        <v>MEDIDOR AL-425 C:1 1/4" MAOP 25 PSIG</v>
      </c>
      <c r="L8075" s="187" t="str">
        <f>IF(VLOOKUP(FACTURACION[[#This Row],[REFERENCIA]],CODINV,3,FALSE)=0,"",VLOOKUP(FACTURACION[[#This Row],[REFERENCIA]],CODINV,3,FALSE))</f>
        <v/>
      </c>
      <c r="M8075" s="187" t="str">
        <f>+VLOOKUP(FACTURACION[[#This Row],[REFERENCIA]],CODINV,4,FALSE)</f>
        <v>MEDIDORES</v>
      </c>
      <c r="N8075" s="187" t="str">
        <f>+VLOOKUP(FACTURACION[[#This Row],[REFERENCIA]],CODINV,5,FALSE)</f>
        <v>HONEYWELL</v>
      </c>
      <c r="O8075" s="188">
        <v>1</v>
      </c>
      <c r="P8075" s="189">
        <v>952000</v>
      </c>
      <c r="Q8075" s="190">
        <f>+FACTURACION[[#This Row],[CANTIDAD]]*FACTURACION[[#This Row],[VR UNITARIO]]/1000</f>
        <v>952</v>
      </c>
      <c r="R8075" s="187" t="str">
        <f>+VLOOKUP(FACTURACION[[#This Row],[NIT]],TABLACLIENTE,5,FALSE)</f>
        <v>ACACIAS</v>
      </c>
    </row>
    <row r="8076" spans="3:18">
      <c r="C8076" s="183">
        <v>2022</v>
      </c>
      <c r="D8076" s="30" t="s">
        <v>268</v>
      </c>
      <c r="E8076" s="30">
        <f>MONTH(FACTURACION[[#This Row],[MES]]&amp;1)</f>
        <v>3</v>
      </c>
      <c r="F8076" s="223">
        <f>DATE(FACTURACION[[#This Row],[AÑO]],FACTURACION[[#This Row],[Mes numero]],1)</f>
        <v>44621</v>
      </c>
      <c r="G8076" s="185" t="s">
        <v>6406</v>
      </c>
      <c r="H8076" s="186">
        <v>822001073</v>
      </c>
      <c r="I8076" s="187" t="str">
        <f>+VLOOKUP(FACTURACION[[#This Row],[NIT]],TABLACLIENTE,2,FALSE)</f>
        <v>MADIGAS INGENIEROS S.A. E.S.P.</v>
      </c>
      <c r="J8076" s="188" t="s">
        <v>262</v>
      </c>
      <c r="K8076" s="187" t="str">
        <f>+VLOOKUP(FACTURACION[[#This Row],[REFERENCIA]],CODINV,2,FALSE)</f>
        <v>MEDIDOR AL-425 C:1 1/4" MAOP 25 PSIG</v>
      </c>
      <c r="L8076" s="187" t="str">
        <f>IF(VLOOKUP(FACTURACION[[#This Row],[REFERENCIA]],CODINV,3,FALSE)=0,"",VLOOKUP(FACTURACION[[#This Row],[REFERENCIA]],CODINV,3,FALSE))</f>
        <v/>
      </c>
      <c r="M8076" s="187" t="str">
        <f>+VLOOKUP(FACTURACION[[#This Row],[REFERENCIA]],CODINV,4,FALSE)</f>
        <v>MEDIDORES</v>
      </c>
      <c r="N8076" s="187" t="str">
        <f>+VLOOKUP(FACTURACION[[#This Row],[REFERENCIA]],CODINV,5,FALSE)</f>
        <v>HONEYWELL</v>
      </c>
      <c r="O8076" s="188">
        <v>1</v>
      </c>
      <c r="P8076" s="189">
        <v>952000</v>
      </c>
      <c r="Q8076" s="190">
        <f>+FACTURACION[[#This Row],[CANTIDAD]]*FACTURACION[[#This Row],[VR UNITARIO]]/1000</f>
        <v>952</v>
      </c>
      <c r="R8076" s="187" t="str">
        <f>+VLOOKUP(FACTURACION[[#This Row],[NIT]],TABLACLIENTE,5,FALSE)</f>
        <v>ACACIAS</v>
      </c>
    </row>
    <row r="8077" spans="3:18">
      <c r="C8077" s="183">
        <v>2022</v>
      </c>
      <c r="D8077" s="30" t="s">
        <v>268</v>
      </c>
      <c r="E8077" s="30">
        <f>MONTH(FACTURACION[[#This Row],[MES]]&amp;1)</f>
        <v>3</v>
      </c>
      <c r="F8077" s="223">
        <f>DATE(FACTURACION[[#This Row],[AÑO]],FACTURACION[[#This Row],[Mes numero]],1)</f>
        <v>44621</v>
      </c>
      <c r="G8077" s="185" t="s">
        <v>6407</v>
      </c>
      <c r="H8077" s="186">
        <v>822001073</v>
      </c>
      <c r="I8077" s="187" t="str">
        <f>+VLOOKUP(FACTURACION[[#This Row],[NIT]],TABLACLIENTE,2,FALSE)</f>
        <v>MADIGAS INGENIEROS S.A. E.S.P.</v>
      </c>
      <c r="J8077" s="188" t="s">
        <v>262</v>
      </c>
      <c r="K8077" s="187" t="str">
        <f>+VLOOKUP(FACTURACION[[#This Row],[REFERENCIA]],CODINV,2,FALSE)</f>
        <v>MEDIDOR AL-425 C:1 1/4" MAOP 25 PSIG</v>
      </c>
      <c r="L8077" s="187" t="str">
        <f>IF(VLOOKUP(FACTURACION[[#This Row],[REFERENCIA]],CODINV,3,FALSE)=0,"",VLOOKUP(FACTURACION[[#This Row],[REFERENCIA]],CODINV,3,FALSE))</f>
        <v/>
      </c>
      <c r="M8077" s="187" t="str">
        <f>+VLOOKUP(FACTURACION[[#This Row],[REFERENCIA]],CODINV,4,FALSE)</f>
        <v>MEDIDORES</v>
      </c>
      <c r="N8077" s="187" t="str">
        <f>+VLOOKUP(FACTURACION[[#This Row],[REFERENCIA]],CODINV,5,FALSE)</f>
        <v>HONEYWELL</v>
      </c>
      <c r="O8077" s="188">
        <v>1</v>
      </c>
      <c r="P8077" s="189">
        <v>952000</v>
      </c>
      <c r="Q8077" s="190">
        <f>+FACTURACION[[#This Row],[CANTIDAD]]*FACTURACION[[#This Row],[VR UNITARIO]]/1000</f>
        <v>952</v>
      </c>
      <c r="R8077" s="187" t="str">
        <f>+VLOOKUP(FACTURACION[[#This Row],[NIT]],TABLACLIENTE,5,FALSE)</f>
        <v>ACACIAS</v>
      </c>
    </row>
    <row r="8078" spans="3:18">
      <c r="C8078" s="183">
        <v>2022</v>
      </c>
      <c r="D8078" s="30" t="s">
        <v>268</v>
      </c>
      <c r="E8078" s="30">
        <f>MONTH(FACTURACION[[#This Row],[MES]]&amp;1)</f>
        <v>3</v>
      </c>
      <c r="F8078" s="223">
        <f>DATE(FACTURACION[[#This Row],[AÑO]],FACTURACION[[#This Row],[Mes numero]],1)</f>
        <v>44621</v>
      </c>
      <c r="G8078" s="185" t="s">
        <v>6408</v>
      </c>
      <c r="H8078" s="186">
        <v>892115036</v>
      </c>
      <c r="I8078" s="187" t="str">
        <f>+VLOOKUP(FACTURACION[[#This Row],[NIT]],TABLACLIENTE,2,FALSE)</f>
        <v>GASES DE LA GUAJIRA S.A. E. S. P. (GASGUAJIRA S.A. E.S.P.)</v>
      </c>
      <c r="J8078" s="188" t="s">
        <v>198</v>
      </c>
      <c r="K8078" s="187" t="str">
        <f>+VLOOKUP(FACTURACION[[#This Row],[REFERENCIA]],CODINV,2,FALSE)</f>
        <v>REG. 1813C-HC C. 1 1/4" R: 6-15" O: 1/2</v>
      </c>
      <c r="L8078" s="187" t="str">
        <f>IF(VLOOKUP(FACTURACION[[#This Row],[REFERENCIA]],CODINV,3,FALSE)=0,"",VLOOKUP(FACTURACION[[#This Row],[REFERENCIA]],CODINV,3,FALSE))</f>
        <v/>
      </c>
      <c r="M8078" s="187" t="str">
        <f>+VLOOKUP(FACTURACION[[#This Row],[REFERENCIA]],CODINV,4,FALSE)</f>
        <v>REGULADORES</v>
      </c>
      <c r="N8078" s="187" t="str">
        <f>+VLOOKUP(FACTURACION[[#This Row],[REFERENCIA]],CODINV,5,FALSE)</f>
        <v>HONEYWELL</v>
      </c>
      <c r="O8078" s="188">
        <v>12</v>
      </c>
      <c r="P8078" s="189">
        <v>199387</v>
      </c>
      <c r="Q8078" s="190">
        <f>+FACTURACION[[#This Row],[CANTIDAD]]*FACTURACION[[#This Row],[VR UNITARIO]]/1000</f>
        <v>2392.6439999999998</v>
      </c>
      <c r="R8078" s="187" t="str">
        <f>+VLOOKUP(FACTURACION[[#This Row],[NIT]],TABLACLIENTE,5,FALSE)</f>
        <v>RIOHACHA</v>
      </c>
    </row>
    <row r="8079" spans="3:18">
      <c r="C8079" s="183">
        <v>2022</v>
      </c>
      <c r="D8079" s="30" t="s">
        <v>268</v>
      </c>
      <c r="E8079" s="30">
        <f>MONTH(FACTURACION[[#This Row],[MES]]&amp;1)</f>
        <v>3</v>
      </c>
      <c r="F8079" s="223">
        <f>DATE(FACTURACION[[#This Row],[AÑO]],FACTURACION[[#This Row],[Mes numero]],1)</f>
        <v>44621</v>
      </c>
      <c r="G8079" s="185" t="s">
        <v>6408</v>
      </c>
      <c r="H8079" s="186">
        <v>892115036</v>
      </c>
      <c r="I8079" s="187" t="str">
        <f>+VLOOKUP(FACTURACION[[#This Row],[NIT]],TABLACLIENTE,2,FALSE)</f>
        <v>GASES DE LA GUAJIRA S.A. E. S. P. (GASGUAJIRA S.A. E.S.P.)</v>
      </c>
      <c r="J8079" s="188" t="s">
        <v>905</v>
      </c>
      <c r="K8079" s="187" t="str">
        <f>+VLOOKUP(FACTURACION[[#This Row],[REFERENCIA]],CODINV,2,FALSE)</f>
        <v>REG. 1800 CPB2 1" O:1/2 R:STD</v>
      </c>
      <c r="L8079" s="187" t="str">
        <f>IF(VLOOKUP(FACTURACION[[#This Row],[REFERENCIA]],CODINV,3,FALSE)=0,"",VLOOKUP(FACTURACION[[#This Row],[REFERENCIA]],CODINV,3,FALSE))</f>
        <v/>
      </c>
      <c r="M8079" s="187" t="str">
        <f>+VLOOKUP(FACTURACION[[#This Row],[REFERENCIA]],CODINV,4,FALSE)</f>
        <v>REGULADORES</v>
      </c>
      <c r="N8079" s="187" t="str">
        <f>+VLOOKUP(FACTURACION[[#This Row],[REFERENCIA]],CODINV,5,FALSE)</f>
        <v>HONEYWELL</v>
      </c>
      <c r="O8079" s="188">
        <v>7</v>
      </c>
      <c r="P8079" s="189">
        <v>829044</v>
      </c>
      <c r="Q8079" s="190">
        <f>+FACTURACION[[#This Row],[CANTIDAD]]*FACTURACION[[#This Row],[VR UNITARIO]]/1000</f>
        <v>5803.308</v>
      </c>
      <c r="R8079" s="187" t="str">
        <f>+VLOOKUP(FACTURACION[[#This Row],[NIT]],TABLACLIENTE,5,FALSE)</f>
        <v>RIOHACHA</v>
      </c>
    </row>
    <row r="8080" spans="3:18">
      <c r="C8080" s="183">
        <v>2022</v>
      </c>
      <c r="D8080" s="30" t="s">
        <v>268</v>
      </c>
      <c r="E8080" s="30">
        <f>MONTH(FACTURACION[[#This Row],[MES]]&amp;1)</f>
        <v>3</v>
      </c>
      <c r="F8080" s="223">
        <f>DATE(FACTURACION[[#This Row],[AÑO]],FACTURACION[[#This Row],[Mes numero]],1)</f>
        <v>44621</v>
      </c>
      <c r="G8080" s="185" t="s">
        <v>6409</v>
      </c>
      <c r="H8080" s="186">
        <v>890500726</v>
      </c>
      <c r="I8080" s="187" t="str">
        <f>+VLOOKUP(FACTURACION[[#This Row],[NIT]],TABLACLIENTE,2,FALSE)</f>
        <v>NORTESANTANDEREANA DE GAS S.A. E.S.P (NORGAS S.A. E.S.P.)</v>
      </c>
      <c r="J8080" s="188" t="s">
        <v>262</v>
      </c>
      <c r="K8080" s="187" t="str">
        <f>+VLOOKUP(FACTURACION[[#This Row],[REFERENCIA]],CODINV,2,FALSE)</f>
        <v>MEDIDOR AL-425 C:1 1/4" MAOP 25 PSIG</v>
      </c>
      <c r="L8080" s="187" t="str">
        <f>IF(VLOOKUP(FACTURACION[[#This Row],[REFERENCIA]],CODINV,3,FALSE)=0,"",VLOOKUP(FACTURACION[[#This Row],[REFERENCIA]],CODINV,3,FALSE))</f>
        <v/>
      </c>
      <c r="M8080" s="187" t="str">
        <f>+VLOOKUP(FACTURACION[[#This Row],[REFERENCIA]],CODINV,4,FALSE)</f>
        <v>MEDIDORES</v>
      </c>
      <c r="N8080" s="187" t="str">
        <f>+VLOOKUP(FACTURACION[[#This Row],[REFERENCIA]],CODINV,5,FALSE)</f>
        <v>HONEYWELL</v>
      </c>
      <c r="O8080" s="188">
        <v>5</v>
      </c>
      <c r="P8080" s="189">
        <v>820000</v>
      </c>
      <c r="Q8080" s="190">
        <f>+FACTURACION[[#This Row],[CANTIDAD]]*FACTURACION[[#This Row],[VR UNITARIO]]/1000</f>
        <v>4100</v>
      </c>
      <c r="R8080" s="187" t="str">
        <f>+VLOOKUP(FACTURACION[[#This Row],[NIT]],TABLACLIENTE,5,FALSE)</f>
        <v>BUCARAMANGA</v>
      </c>
    </row>
    <row r="8081" spans="3:18">
      <c r="C8081" s="183">
        <v>2022</v>
      </c>
      <c r="D8081" s="30" t="s">
        <v>268</v>
      </c>
      <c r="E8081" s="30">
        <f>MONTH(FACTURACION[[#This Row],[MES]]&amp;1)</f>
        <v>3</v>
      </c>
      <c r="F8081" s="223">
        <f>DATE(FACTURACION[[#This Row],[AÑO]],FACTURACION[[#This Row],[Mes numero]],1)</f>
        <v>44621</v>
      </c>
      <c r="G8081" s="185" t="s">
        <v>6409</v>
      </c>
      <c r="H8081" s="186">
        <v>890500726</v>
      </c>
      <c r="I8081" s="187" t="str">
        <f>+VLOOKUP(FACTURACION[[#This Row],[NIT]],TABLACLIENTE,2,FALSE)</f>
        <v>NORTESANTANDEREANA DE GAS S.A. E.S.P (NORGAS S.A. E.S.P.)</v>
      </c>
      <c r="J8081" s="188" t="s">
        <v>6</v>
      </c>
      <c r="K8081" s="187" t="str">
        <f>+VLOOKUP(FACTURACION[[#This Row],[REFERENCIA]],CODINV,2,FALSE)</f>
        <v>REG.1813C C:3/4" R:6-15" O:1/2</v>
      </c>
      <c r="L8081" s="187" t="str">
        <f>IF(VLOOKUP(FACTURACION[[#This Row],[REFERENCIA]],CODINV,3,FALSE)=0,"",VLOOKUP(FACTURACION[[#This Row],[REFERENCIA]],CODINV,3,FALSE))</f>
        <v/>
      </c>
      <c r="M8081" s="187" t="str">
        <f>+VLOOKUP(FACTURACION[[#This Row],[REFERENCIA]],CODINV,4,FALSE)</f>
        <v>REGULADORES</v>
      </c>
      <c r="N8081" s="187" t="str">
        <f>+VLOOKUP(FACTURACION[[#This Row],[REFERENCIA]],CODINV,5,FALSE)</f>
        <v>HONEYWELL</v>
      </c>
      <c r="O8081" s="188">
        <v>2</v>
      </c>
      <c r="P8081" s="189">
        <v>205000</v>
      </c>
      <c r="Q8081" s="190">
        <f>+FACTURACION[[#This Row],[CANTIDAD]]*FACTURACION[[#This Row],[VR UNITARIO]]/1000</f>
        <v>410</v>
      </c>
      <c r="R8081" s="187" t="str">
        <f>+VLOOKUP(FACTURACION[[#This Row],[NIT]],TABLACLIENTE,5,FALSE)</f>
        <v>BUCARAMANGA</v>
      </c>
    </row>
    <row r="8082" spans="3:18">
      <c r="C8082" s="183">
        <v>2022</v>
      </c>
      <c r="D8082" s="30" t="s">
        <v>268</v>
      </c>
      <c r="E8082" s="30">
        <f>MONTH(FACTURACION[[#This Row],[MES]]&amp;1)</f>
        <v>3</v>
      </c>
      <c r="F8082" s="223">
        <f>DATE(FACTURACION[[#This Row],[AÑO]],FACTURACION[[#This Row],[Mes numero]],1)</f>
        <v>44621</v>
      </c>
      <c r="G8082" s="185" t="s">
        <v>6410</v>
      </c>
      <c r="H8082" s="186">
        <v>890101691</v>
      </c>
      <c r="I8082" s="187" t="str">
        <f>+VLOOKUP(FACTURACION[[#This Row],[NIT]],TABLACLIENTE,2,FALSE)</f>
        <v>GASES DEL CARIBE S.A.E.S.P. (GASCARIBE S.A E.S.P.)</v>
      </c>
      <c r="J8082" s="188" t="s">
        <v>108</v>
      </c>
      <c r="K8082" s="187" t="str">
        <f>+VLOOKUP(FACTURACION[[#This Row],[REFERENCIA]],CODINV,2,FALSE)</f>
        <v>MEDIDOR BK G4 C:1/2"</v>
      </c>
      <c r="L8082" s="187" t="str">
        <f>IF(VLOOKUP(FACTURACION[[#This Row],[REFERENCIA]],CODINV,3,FALSE)=0,"",VLOOKUP(FACTURACION[[#This Row],[REFERENCIA]],CODINV,3,FALSE))</f>
        <v>G4K MT 152MM</v>
      </c>
      <c r="M8082" s="187" t="str">
        <f>+VLOOKUP(FACTURACION[[#This Row],[REFERENCIA]],CODINV,4,FALSE)</f>
        <v>MEDIDORES</v>
      </c>
      <c r="N8082" s="187" t="str">
        <f>+VLOOKUP(FACTURACION[[#This Row],[REFERENCIA]],CODINV,5,FALSE)</f>
        <v>HONEYWELL</v>
      </c>
      <c r="O8082" s="188">
        <v>120</v>
      </c>
      <c r="P8082" s="189">
        <v>224001</v>
      </c>
      <c r="Q8082" s="190">
        <f>+FACTURACION[[#This Row],[CANTIDAD]]*FACTURACION[[#This Row],[VR UNITARIO]]/1000</f>
        <v>26880.12</v>
      </c>
      <c r="R8082" s="187" t="str">
        <f>+VLOOKUP(FACTURACION[[#This Row],[NIT]],TABLACLIENTE,5,FALSE)</f>
        <v>BARRANQUILLA</v>
      </c>
    </row>
    <row r="8083" spans="3:18">
      <c r="C8083" s="183">
        <v>2022</v>
      </c>
      <c r="D8083" s="30" t="s">
        <v>268</v>
      </c>
      <c r="E8083" s="30">
        <f>MONTH(FACTURACION[[#This Row],[MES]]&amp;1)</f>
        <v>3</v>
      </c>
      <c r="F8083" s="223">
        <f>DATE(FACTURACION[[#This Row],[AÑO]],FACTURACION[[#This Row],[Mes numero]],1)</f>
        <v>44621</v>
      </c>
      <c r="G8083" s="185" t="s">
        <v>6411</v>
      </c>
      <c r="H8083" s="186">
        <v>901261233</v>
      </c>
      <c r="I8083" s="187" t="str">
        <f>+VLOOKUP(FACTURACION[[#This Row],[NIT]],TABLACLIENTE,2,FALSE)</f>
        <v>ITECOM ENERGY S.A.S.</v>
      </c>
      <c r="J8083" s="188" t="s">
        <v>198</v>
      </c>
      <c r="K8083" s="187" t="str">
        <f>+VLOOKUP(FACTURACION[[#This Row],[REFERENCIA]],CODINV,2,FALSE)</f>
        <v>REG. 1813C-HC C. 1 1/4" R: 6-15" O: 1/2</v>
      </c>
      <c r="L8083" s="187" t="str">
        <f>IF(VLOOKUP(FACTURACION[[#This Row],[REFERENCIA]],CODINV,3,FALSE)=0,"",VLOOKUP(FACTURACION[[#This Row],[REFERENCIA]],CODINV,3,FALSE))</f>
        <v/>
      </c>
      <c r="M8083" s="187" t="str">
        <f>+VLOOKUP(FACTURACION[[#This Row],[REFERENCIA]],CODINV,4,FALSE)</f>
        <v>REGULADORES</v>
      </c>
      <c r="N8083" s="187" t="str">
        <f>+VLOOKUP(FACTURACION[[#This Row],[REFERENCIA]],CODINV,5,FALSE)</f>
        <v>HONEYWELL</v>
      </c>
      <c r="O8083" s="188">
        <v>1</v>
      </c>
      <c r="P8083" s="189">
        <v>235500</v>
      </c>
      <c r="Q8083" s="190">
        <f>+FACTURACION[[#This Row],[CANTIDAD]]*FACTURACION[[#This Row],[VR UNITARIO]]/1000</f>
        <v>235.5</v>
      </c>
      <c r="R8083" s="187" t="str">
        <f>+VLOOKUP(FACTURACION[[#This Row],[NIT]],TABLACLIENTE,5,FALSE)</f>
        <v>BOGOTÁ D.C.</v>
      </c>
    </row>
    <row r="8084" spans="3:18">
      <c r="C8084" s="183">
        <v>2022</v>
      </c>
      <c r="D8084" s="30" t="s">
        <v>268</v>
      </c>
      <c r="E8084" s="30">
        <f>MONTH(FACTURACION[[#This Row],[MES]]&amp;1)</f>
        <v>3</v>
      </c>
      <c r="F8084" s="223">
        <f>DATE(FACTURACION[[#This Row],[AÑO]],FACTURACION[[#This Row],[Mes numero]],1)</f>
        <v>44621</v>
      </c>
      <c r="G8084" s="185" t="s">
        <v>6412</v>
      </c>
      <c r="H8084" s="186">
        <v>901243308</v>
      </c>
      <c r="I8084" s="187" t="str">
        <f>+VLOOKUP(FACTURACION[[#This Row],[NIT]],TABLACLIENTE,2,FALSE)</f>
        <v>GRUPO ALOSAN S.A.S.</v>
      </c>
      <c r="J8084" s="188" t="s">
        <v>708</v>
      </c>
      <c r="K8084" s="187" t="str">
        <f>+VLOOKUP(FACTURACION[[#This Row],[REFERENCIA]],CODINV,2,FALSE)</f>
        <v>REGULADOR PRIMERA ETAPA 1-15 PSI A1/4 NPT</v>
      </c>
      <c r="L8084" s="187" t="str">
        <f>IF(VLOOKUP(FACTURACION[[#This Row],[REFERENCIA]],CODINV,3,FALSE)=0,"",VLOOKUP(FACTURACION[[#This Row],[REFERENCIA]],CODINV,3,FALSE))</f>
        <v>902</v>
      </c>
      <c r="M8084" s="187" t="str">
        <f>+VLOOKUP(FACTURACION[[#This Row],[REFERENCIA]],CODINV,4,FALSE)</f>
        <v>REGULADORES</v>
      </c>
      <c r="N8084" s="187" t="str">
        <f>+VLOOKUP(FACTURACION[[#This Row],[REFERENCIA]],CODINV,5,FALSE)</f>
        <v>CAVAGNA</v>
      </c>
      <c r="O8084" s="188">
        <v>5</v>
      </c>
      <c r="P8084" s="189">
        <v>251764.7</v>
      </c>
      <c r="Q8084" s="190">
        <f>+FACTURACION[[#This Row],[CANTIDAD]]*FACTURACION[[#This Row],[VR UNITARIO]]/1000</f>
        <v>1258.8235</v>
      </c>
      <c r="R8084" s="187" t="str">
        <f>+VLOOKUP(FACTURACION[[#This Row],[NIT]],TABLACLIENTE,5,FALSE)</f>
        <v>BOGOTÁ D.C.</v>
      </c>
    </row>
    <row r="8085" spans="3:18">
      <c r="C8085" s="183">
        <v>2022</v>
      </c>
      <c r="D8085" s="30" t="s">
        <v>268</v>
      </c>
      <c r="E8085" s="30">
        <f>MONTH(FACTURACION[[#This Row],[MES]]&amp;1)</f>
        <v>3</v>
      </c>
      <c r="F8085" s="223">
        <f>DATE(FACTURACION[[#This Row],[AÑO]],FACTURACION[[#This Row],[Mes numero]],1)</f>
        <v>44621</v>
      </c>
      <c r="G8085" s="185" t="s">
        <v>6413</v>
      </c>
      <c r="H8085" s="186">
        <v>800218682</v>
      </c>
      <c r="I8085" s="187" t="str">
        <f>+VLOOKUP(FACTURACION[[#This Row],[NIT]],TABLACLIENTE,2,FALSE)</f>
        <v>GASES DEL CUSIANA S.A E.S.P. (CUSIANAGAS S.A E.S.P)</v>
      </c>
      <c r="J8085" s="188" t="s">
        <v>262</v>
      </c>
      <c r="K8085" s="187" t="str">
        <f>+VLOOKUP(FACTURACION[[#This Row],[REFERENCIA]],CODINV,2,FALSE)</f>
        <v>MEDIDOR AL-425 C:1 1/4" MAOP 25 PSIG</v>
      </c>
      <c r="L8085" s="187" t="str">
        <f>IF(VLOOKUP(FACTURACION[[#This Row],[REFERENCIA]],CODINV,3,FALSE)=0,"",VLOOKUP(FACTURACION[[#This Row],[REFERENCIA]],CODINV,3,FALSE))</f>
        <v/>
      </c>
      <c r="M8085" s="187" t="str">
        <f>+VLOOKUP(FACTURACION[[#This Row],[REFERENCIA]],CODINV,4,FALSE)</f>
        <v>MEDIDORES</v>
      </c>
      <c r="N8085" s="187" t="str">
        <f>+VLOOKUP(FACTURACION[[#This Row],[REFERENCIA]],CODINV,5,FALSE)</f>
        <v>HONEYWELL</v>
      </c>
      <c r="O8085" s="188">
        <v>2</v>
      </c>
      <c r="P8085" s="189">
        <v>889391</v>
      </c>
      <c r="Q8085" s="190">
        <f>+FACTURACION[[#This Row],[CANTIDAD]]*FACTURACION[[#This Row],[VR UNITARIO]]/1000</f>
        <v>1778.7819999999999</v>
      </c>
      <c r="R8085" s="187" t="str">
        <f>+VLOOKUP(FACTURACION[[#This Row],[NIT]],TABLACLIENTE,5,FALSE)</f>
        <v>YOPAL</v>
      </c>
    </row>
    <row r="8086" spans="3:18">
      <c r="C8086" s="183">
        <v>2022</v>
      </c>
      <c r="D8086" s="30" t="s">
        <v>268</v>
      </c>
      <c r="E8086" s="30">
        <f>MONTH(FACTURACION[[#This Row],[MES]]&amp;1)</f>
        <v>3</v>
      </c>
      <c r="F8086" s="223">
        <f>DATE(FACTURACION[[#This Row],[AÑO]],FACTURACION[[#This Row],[Mes numero]],1)</f>
        <v>44621</v>
      </c>
      <c r="G8086" s="185" t="s">
        <v>6414</v>
      </c>
      <c r="H8086" s="186">
        <v>901243308</v>
      </c>
      <c r="I8086" s="187" t="str">
        <f>+VLOOKUP(FACTURACION[[#This Row],[NIT]],TABLACLIENTE,2,FALSE)</f>
        <v>GRUPO ALOSAN S.A.S.</v>
      </c>
      <c r="J8086" s="188" t="s">
        <v>708</v>
      </c>
      <c r="K8086" s="187" t="str">
        <f>+VLOOKUP(FACTURACION[[#This Row],[REFERENCIA]],CODINV,2,FALSE)</f>
        <v>REGULADOR PRIMERA ETAPA 1-15 PSI A1/4 NPT</v>
      </c>
      <c r="L8086" s="187" t="str">
        <f>IF(VLOOKUP(FACTURACION[[#This Row],[REFERENCIA]],CODINV,3,FALSE)=0,"",VLOOKUP(FACTURACION[[#This Row],[REFERENCIA]],CODINV,3,FALSE))</f>
        <v>902</v>
      </c>
      <c r="M8086" s="187" t="str">
        <f>+VLOOKUP(FACTURACION[[#This Row],[REFERENCIA]],CODINV,4,FALSE)</f>
        <v>REGULADORES</v>
      </c>
      <c r="N8086" s="187" t="str">
        <f>+VLOOKUP(FACTURACION[[#This Row],[REFERENCIA]],CODINV,5,FALSE)</f>
        <v>CAVAGNA</v>
      </c>
      <c r="O8086" s="188">
        <v>5</v>
      </c>
      <c r="P8086" s="189">
        <v>105000</v>
      </c>
      <c r="Q8086" s="190">
        <f>+FACTURACION[[#This Row],[CANTIDAD]]*FACTURACION[[#This Row],[VR UNITARIO]]/1000</f>
        <v>525</v>
      </c>
      <c r="R8086" s="187" t="str">
        <f>+VLOOKUP(FACTURACION[[#This Row],[NIT]],TABLACLIENTE,5,FALSE)</f>
        <v>BOGOTÁ D.C.</v>
      </c>
    </row>
    <row r="8087" spans="3:18">
      <c r="C8087" s="183">
        <v>2022</v>
      </c>
      <c r="D8087" s="30" t="s">
        <v>268</v>
      </c>
      <c r="E8087" s="30">
        <f>MONTH(FACTURACION[[#This Row],[MES]]&amp;1)</f>
        <v>3</v>
      </c>
      <c r="F8087" s="223">
        <f>DATE(FACTURACION[[#This Row],[AÑO]],FACTURACION[[#This Row],[Mes numero]],1)</f>
        <v>44621</v>
      </c>
      <c r="G8087" s="185" t="s">
        <v>6415</v>
      </c>
      <c r="H8087" s="186">
        <v>890501073</v>
      </c>
      <c r="I8087" s="187" t="str">
        <f>+VLOOKUP(FACTURACION[[#This Row],[NIT]],TABLACLIENTE,2,FALSE)</f>
        <v>COMERCIAL INDUSTRIAL NACIONAL S.A. CINSA</v>
      </c>
      <c r="J8087" s="188" t="s">
        <v>750</v>
      </c>
      <c r="K8087" s="187" t="str">
        <f>+VLOOKUP(FACTURACION[[#This Row],[REFERENCIA]],CODINV,2,FALSE)</f>
        <v>ROTOGAGE</v>
      </c>
      <c r="L8087" s="187" t="str">
        <f>IF(VLOOKUP(FACTURACION[[#This Row],[REFERENCIA]],CODINV,3,FALSE)=0,"",VLOOKUP(FACTURACION[[#This Row],[REFERENCIA]],CODINV,3,FALSE))</f>
        <v>A9094TS</v>
      </c>
      <c r="M8087" s="187" t="str">
        <f>+VLOOKUP(FACTURACION[[#This Row],[REFERENCIA]],CODINV,4,FALSE)</f>
        <v>MEDIDORES</v>
      </c>
      <c r="N8087" s="187" t="str">
        <f>+VLOOKUP(FACTURACION[[#This Row],[REFERENCIA]],CODINV,5,FALSE)</f>
        <v>REGO</v>
      </c>
      <c r="O8087" s="188">
        <v>2</v>
      </c>
      <c r="P8087" s="189">
        <v>1750294.63</v>
      </c>
      <c r="Q8087" s="190">
        <f>+FACTURACION[[#This Row],[CANTIDAD]]*FACTURACION[[#This Row],[VR UNITARIO]]/1000</f>
        <v>3500.5892599999997</v>
      </c>
      <c r="R8087" s="187" t="str">
        <f>+VLOOKUP(FACTURACION[[#This Row],[NIT]],TABLACLIENTE,5,FALSE)</f>
        <v>CUCUTA</v>
      </c>
    </row>
    <row r="8088" spans="3:18">
      <c r="C8088" s="183">
        <v>2022</v>
      </c>
      <c r="D8088" s="30" t="s">
        <v>268</v>
      </c>
      <c r="E8088" s="30">
        <f>MONTH(FACTURACION[[#This Row],[MES]]&amp;1)</f>
        <v>3</v>
      </c>
      <c r="F8088" s="223">
        <f>DATE(FACTURACION[[#This Row],[AÑO]],FACTURACION[[#This Row],[Mes numero]],1)</f>
        <v>44621</v>
      </c>
      <c r="G8088" s="185" t="s">
        <v>6415</v>
      </c>
      <c r="H8088" s="186">
        <v>890501073</v>
      </c>
      <c r="I8088" s="187" t="str">
        <f>+VLOOKUP(FACTURACION[[#This Row],[NIT]],TABLACLIENTE,2,FALSE)</f>
        <v>COMERCIAL INDUSTRIAL NACIONAL S.A. CINSA</v>
      </c>
      <c r="J8088" s="188" t="s">
        <v>76</v>
      </c>
      <c r="K8088" s="187" t="str">
        <f>+VLOOKUP(FACTURACION[[#This Row],[REFERENCIA]],CODINV,2,FALSE)</f>
        <v>VALVULA CHEQUE 1 1/4" TIPO COPA</v>
      </c>
      <c r="L8088" s="187" t="str">
        <f>IF(VLOOKUP(FACTURACION[[#This Row],[REFERENCIA]],CODINV,3,FALSE)=0,"",VLOOKUP(FACTURACION[[#This Row],[REFERENCIA]],CODINV,3,FALSE))</f>
        <v>A3176</v>
      </c>
      <c r="M8088" s="187" t="str">
        <f>+VLOOKUP(FACTURACION[[#This Row],[REFERENCIA]],CODINV,4,FALSE)</f>
        <v>VÁLVULAS Y MULTIVÁLVULAS</v>
      </c>
      <c r="N8088" s="187" t="str">
        <f>+VLOOKUP(FACTURACION[[#This Row],[REFERENCIA]],CODINV,5,FALSE)</f>
        <v>REGO</v>
      </c>
      <c r="O8088" s="188">
        <v>5</v>
      </c>
      <c r="P8088" s="189">
        <v>232016.4</v>
      </c>
      <c r="Q8088" s="190">
        <f>+FACTURACION[[#This Row],[CANTIDAD]]*FACTURACION[[#This Row],[VR UNITARIO]]/1000</f>
        <v>1160.0820000000001</v>
      </c>
      <c r="R8088" s="187" t="str">
        <f>+VLOOKUP(FACTURACION[[#This Row],[NIT]],TABLACLIENTE,5,FALSE)</f>
        <v>CUCUTA</v>
      </c>
    </row>
    <row r="8089" spans="3:18">
      <c r="C8089" s="183">
        <v>2022</v>
      </c>
      <c r="D8089" s="30" t="s">
        <v>268</v>
      </c>
      <c r="E8089" s="30">
        <f>MONTH(FACTURACION[[#This Row],[MES]]&amp;1)</f>
        <v>3</v>
      </c>
      <c r="F8089" s="223">
        <f>DATE(FACTURACION[[#This Row],[AÑO]],FACTURACION[[#This Row],[Mes numero]],1)</f>
        <v>44621</v>
      </c>
      <c r="G8089" s="185" t="s">
        <v>6415</v>
      </c>
      <c r="H8089" s="186">
        <v>890501073</v>
      </c>
      <c r="I8089" s="187" t="str">
        <f>+VLOOKUP(FACTURACION[[#This Row],[NIT]],TABLACLIENTE,2,FALSE)</f>
        <v>COMERCIAL INDUSTRIAL NACIONAL S.A. CINSA</v>
      </c>
      <c r="J8089" s="188" t="s">
        <v>92</v>
      </c>
      <c r="K8089" s="187" t="str">
        <f>+VLOOKUP(FACTURACION[[#This Row],[REFERENCIA]],CODINV,2,FALSE)</f>
        <v>VALVULA DE EXCESO DE FLUJO 2"</v>
      </c>
      <c r="L8089" s="187" t="str">
        <f>IF(VLOOKUP(FACTURACION[[#This Row],[REFERENCIA]],CODINV,3,FALSE)=0,"",VLOOKUP(FACTURACION[[#This Row],[REFERENCIA]],CODINV,3,FALSE))</f>
        <v>A3292C</v>
      </c>
      <c r="M8089" s="187" t="str">
        <f>+VLOOKUP(FACTURACION[[#This Row],[REFERENCIA]],CODINV,4,FALSE)</f>
        <v>VÁLVULAS Y MULTIVÁLVULAS</v>
      </c>
      <c r="N8089" s="187" t="str">
        <f>+VLOOKUP(FACTURACION[[#This Row],[REFERENCIA]],CODINV,5,FALSE)</f>
        <v>REGO</v>
      </c>
      <c r="O8089" s="188">
        <v>3</v>
      </c>
      <c r="P8089" s="189">
        <v>312901.83</v>
      </c>
      <c r="Q8089" s="190">
        <f>+FACTURACION[[#This Row],[CANTIDAD]]*FACTURACION[[#This Row],[VR UNITARIO]]/1000</f>
        <v>938.70548999999994</v>
      </c>
      <c r="R8089" s="187" t="str">
        <f>+VLOOKUP(FACTURACION[[#This Row],[NIT]],TABLACLIENTE,5,FALSE)</f>
        <v>CUCUTA</v>
      </c>
    </row>
    <row r="8090" spans="3:18">
      <c r="C8090" s="183">
        <v>2022</v>
      </c>
      <c r="D8090" s="30" t="s">
        <v>268</v>
      </c>
      <c r="E8090" s="30">
        <f>MONTH(FACTURACION[[#This Row],[MES]]&amp;1)</f>
        <v>3</v>
      </c>
      <c r="F8090" s="223">
        <f>DATE(FACTURACION[[#This Row],[AÑO]],FACTURACION[[#This Row],[Mes numero]],1)</f>
        <v>44621</v>
      </c>
      <c r="G8090" s="185" t="s">
        <v>6416</v>
      </c>
      <c r="H8090" s="186">
        <v>890501073</v>
      </c>
      <c r="I8090" s="187" t="str">
        <f>+VLOOKUP(FACTURACION[[#This Row],[NIT]],TABLACLIENTE,2,FALSE)</f>
        <v>COMERCIAL INDUSTRIAL NACIONAL S.A. CINSA</v>
      </c>
      <c r="J8090" s="188" t="s">
        <v>236</v>
      </c>
      <c r="K8090" s="187" t="str">
        <f>+VLOOKUP(FACTURACION[[#This Row],[REFERENCIA]],CODINV,2,FALSE)</f>
        <v>ADAPTADOR 1 3/4"ACME X 1 1/4" NPT BRONCE</v>
      </c>
      <c r="L8090" s="187" t="str">
        <f>IF(VLOOKUP(FACTURACION[[#This Row],[REFERENCIA]],CODINV,3,FALSE)=0,"",VLOOKUP(FACTURACION[[#This Row],[REFERENCIA]],CODINV,3,FALSE))</f>
        <v>5765F</v>
      </c>
      <c r="M8090" s="187" t="str">
        <f>+VLOOKUP(FACTURACION[[#This Row],[REFERENCIA]],CODINV,4,FALSE)</f>
        <v>REPUESTOS Y ACCESORIOS</v>
      </c>
      <c r="N8090" s="187" t="str">
        <f>+VLOOKUP(FACTURACION[[#This Row],[REFERENCIA]],CODINV,5,FALSE)</f>
        <v>REGO</v>
      </c>
      <c r="O8090" s="188">
        <v>4</v>
      </c>
      <c r="P8090" s="189">
        <v>53611.41</v>
      </c>
      <c r="Q8090" s="190">
        <f>+FACTURACION[[#This Row],[CANTIDAD]]*FACTURACION[[#This Row],[VR UNITARIO]]/1000</f>
        <v>214.44564000000003</v>
      </c>
      <c r="R8090" s="187" t="str">
        <f>+VLOOKUP(FACTURACION[[#This Row],[NIT]],TABLACLIENTE,5,FALSE)</f>
        <v>CUCUTA</v>
      </c>
    </row>
    <row r="8091" spans="3:18">
      <c r="C8091" s="183">
        <v>2022</v>
      </c>
      <c r="D8091" s="30" t="s">
        <v>268</v>
      </c>
      <c r="E8091" s="30">
        <f>MONTH(FACTURACION[[#This Row],[MES]]&amp;1)</f>
        <v>3</v>
      </c>
      <c r="F8091" s="223">
        <f>DATE(FACTURACION[[#This Row],[AÑO]],FACTURACION[[#This Row],[Mes numero]],1)</f>
        <v>44621</v>
      </c>
      <c r="G8091" s="185" t="s">
        <v>6416</v>
      </c>
      <c r="H8091" s="186">
        <v>890501073</v>
      </c>
      <c r="I8091" s="187" t="str">
        <f>+VLOOKUP(FACTURACION[[#This Row],[NIT]],TABLACLIENTE,2,FALSE)</f>
        <v>COMERCIAL INDUSTRIAL NACIONAL S.A. CINSA</v>
      </c>
      <c r="J8091" s="188" t="s">
        <v>221</v>
      </c>
      <c r="K8091" s="187" t="str">
        <f>+VLOOKUP(FACTURACION[[#This Row],[REFERENCIA]],CODINV,2,FALSE)</f>
        <v>VALVULA ESV 1 1/4"</v>
      </c>
      <c r="L8091" s="187" t="str">
        <f>IF(VLOOKUP(FACTURACION[[#This Row],[REFERENCIA]],CODINV,3,FALSE)=0,"",VLOOKUP(FACTURACION[[#This Row],[REFERENCIA]],CODINV,3,FALSE))</f>
        <v>6010</v>
      </c>
      <c r="M8091" s="187" t="str">
        <f>+VLOOKUP(FACTURACION[[#This Row],[REFERENCIA]],CODINV,4,FALSE)</f>
        <v>VÁLVULAS Y MULTIVÁLVULAS</v>
      </c>
      <c r="N8091" s="187" t="str">
        <f>+VLOOKUP(FACTURACION[[#This Row],[REFERENCIA]],CODINV,5,FALSE)</f>
        <v>REGO</v>
      </c>
      <c r="O8091" s="188">
        <v>4</v>
      </c>
      <c r="P8091" s="189">
        <v>1573500.6</v>
      </c>
      <c r="Q8091" s="190">
        <f>+FACTURACION[[#This Row],[CANTIDAD]]*FACTURACION[[#This Row],[VR UNITARIO]]/1000</f>
        <v>6294.0024000000003</v>
      </c>
      <c r="R8091" s="187" t="str">
        <f>+VLOOKUP(FACTURACION[[#This Row],[NIT]],TABLACLIENTE,5,FALSE)</f>
        <v>CUCUTA</v>
      </c>
    </row>
    <row r="8092" spans="3:18">
      <c r="C8092" s="183">
        <v>2022</v>
      </c>
      <c r="D8092" s="30" t="s">
        <v>268</v>
      </c>
      <c r="E8092" s="30">
        <f>MONTH(FACTURACION[[#This Row],[MES]]&amp;1)</f>
        <v>3</v>
      </c>
      <c r="F8092" s="223">
        <f>DATE(FACTURACION[[#This Row],[AÑO]],FACTURACION[[#This Row],[Mes numero]],1)</f>
        <v>44621</v>
      </c>
      <c r="G8092" s="185" t="s">
        <v>6416</v>
      </c>
      <c r="H8092" s="186">
        <v>890501073</v>
      </c>
      <c r="I8092" s="187" t="str">
        <f>+VLOOKUP(FACTURACION[[#This Row],[NIT]],TABLACLIENTE,2,FALSE)</f>
        <v>COMERCIAL INDUSTRIAL NACIONAL S.A. CINSA</v>
      </c>
      <c r="J8092" s="188" t="s">
        <v>439</v>
      </c>
      <c r="K8092" s="187" t="str">
        <f>+VLOOKUP(FACTURACION[[#This Row],[REFERENCIA]],CODINV,2,FALSE)</f>
        <v>ANGLE VALVE</v>
      </c>
      <c r="L8092" s="187" t="str">
        <f>IF(VLOOKUP(FACTURACION[[#This Row],[REFERENCIA]],CODINV,3,FALSE)=0,"",VLOOKUP(FACTURACION[[#This Row],[REFERENCIA]],CODINV,3,FALSE))</f>
        <v>A2805C</v>
      </c>
      <c r="M8092" s="187" t="str">
        <f>+VLOOKUP(FACTURACION[[#This Row],[REFERENCIA]],CODINV,4,FALSE)</f>
        <v>REPUESTOS Y ACCESORIOS</v>
      </c>
      <c r="N8092" s="187" t="str">
        <f>+VLOOKUP(FACTURACION[[#This Row],[REFERENCIA]],CODINV,5,FALSE)</f>
        <v>REGO</v>
      </c>
      <c r="O8092" s="188">
        <v>2</v>
      </c>
      <c r="P8092" s="189">
        <v>367150.14</v>
      </c>
      <c r="Q8092" s="190">
        <f>+FACTURACION[[#This Row],[CANTIDAD]]*FACTURACION[[#This Row],[VR UNITARIO]]/1000</f>
        <v>734.30028000000004</v>
      </c>
      <c r="R8092" s="187" t="str">
        <f>+VLOOKUP(FACTURACION[[#This Row],[NIT]],TABLACLIENTE,5,FALSE)</f>
        <v>CUCUTA</v>
      </c>
    </row>
    <row r="8093" spans="3:18">
      <c r="C8093" s="183">
        <v>2022</v>
      </c>
      <c r="D8093" s="30" t="s">
        <v>268</v>
      </c>
      <c r="E8093" s="30">
        <f>MONTH(FACTURACION[[#This Row],[MES]]&amp;1)</f>
        <v>3</v>
      </c>
      <c r="F8093" s="223">
        <f>DATE(FACTURACION[[#This Row],[AÑO]],FACTURACION[[#This Row],[Mes numero]],1)</f>
        <v>44621</v>
      </c>
      <c r="G8093" s="185" t="s">
        <v>6416</v>
      </c>
      <c r="H8093" s="186">
        <v>890501073</v>
      </c>
      <c r="I8093" s="187" t="str">
        <f>+VLOOKUP(FACTURACION[[#This Row],[NIT]],TABLACLIENTE,2,FALSE)</f>
        <v>COMERCIAL INDUSTRIAL NACIONAL S.A. CINSA</v>
      </c>
      <c r="J8093" s="188" t="s">
        <v>93</v>
      </c>
      <c r="K8093" s="187" t="str">
        <f>+VLOOKUP(FACTURACION[[#This Row],[REFERENCIA]],CODINV,2,FALSE)</f>
        <v>VALVULA DE GLOBO 2"</v>
      </c>
      <c r="L8093" s="187" t="str">
        <f>IF(VLOOKUP(FACTURACION[[#This Row],[REFERENCIA]],CODINV,3,FALSE)=0,"",VLOOKUP(FACTURACION[[#This Row],[REFERENCIA]],CODINV,3,FALSE))</f>
        <v>A7513AP</v>
      </c>
      <c r="M8093" s="187" t="str">
        <f>+VLOOKUP(FACTURACION[[#This Row],[REFERENCIA]],CODINV,4,FALSE)</f>
        <v>VÁLVULAS Y MULTIVÁLVULAS</v>
      </c>
      <c r="N8093" s="187" t="str">
        <f>+VLOOKUP(FACTURACION[[#This Row],[REFERENCIA]],CODINV,5,FALSE)</f>
        <v>REGO</v>
      </c>
      <c r="O8093" s="188">
        <v>10</v>
      </c>
      <c r="P8093" s="189">
        <v>813612.2</v>
      </c>
      <c r="Q8093" s="190">
        <f>+FACTURACION[[#This Row],[CANTIDAD]]*FACTURACION[[#This Row],[VR UNITARIO]]/1000</f>
        <v>8136.1220000000003</v>
      </c>
      <c r="R8093" s="187" t="str">
        <f>+VLOOKUP(FACTURACION[[#This Row],[NIT]],TABLACLIENTE,5,FALSE)</f>
        <v>CUCUTA</v>
      </c>
    </row>
    <row r="8094" spans="3:18">
      <c r="C8094" s="183">
        <v>2022</v>
      </c>
      <c r="D8094" s="30" t="s">
        <v>268</v>
      </c>
      <c r="E8094" s="30">
        <f>MONTH(FACTURACION[[#This Row],[MES]]&amp;1)</f>
        <v>3</v>
      </c>
      <c r="F8094" s="223">
        <f>DATE(FACTURACION[[#This Row],[AÑO]],FACTURACION[[#This Row],[Mes numero]],1)</f>
        <v>44621</v>
      </c>
      <c r="G8094" s="185" t="s">
        <v>6416</v>
      </c>
      <c r="H8094" s="186">
        <v>890501073</v>
      </c>
      <c r="I8094" s="187" t="str">
        <f>+VLOOKUP(FACTURACION[[#This Row],[NIT]],TABLACLIENTE,2,FALSE)</f>
        <v>COMERCIAL INDUSTRIAL NACIONAL S.A. CINSA</v>
      </c>
      <c r="J8094" s="188" t="s">
        <v>1017</v>
      </c>
      <c r="K8094" s="187" t="str">
        <f>+VLOOKUP(FACTURACION[[#This Row],[REFERENCIA]],CODINV,2,FALSE)</f>
        <v>TAPA CON CADENA Y ANILLO 2 1/4"</v>
      </c>
      <c r="L8094" s="187" t="str">
        <f>IF(VLOOKUP(FACTURACION[[#This Row],[REFERENCIA]],CODINV,3,FALSE)=0,"",VLOOKUP(FACTURACION[[#This Row],[REFERENCIA]],CODINV,3,FALSE))</f>
        <v>A3184-90</v>
      </c>
      <c r="M8094" s="187" t="str">
        <f>+VLOOKUP(FACTURACION[[#This Row],[REFERENCIA]],CODINV,4,FALSE)</f>
        <v>REPUESTOS Y ACCESORIOS</v>
      </c>
      <c r="N8094" s="187" t="str">
        <f>+VLOOKUP(FACTURACION[[#This Row],[REFERENCIA]],CODINV,5,FALSE)</f>
        <v>REGO</v>
      </c>
      <c r="O8094" s="188">
        <v>18</v>
      </c>
      <c r="P8094" s="189">
        <v>193278.32</v>
      </c>
      <c r="Q8094" s="190">
        <f>+FACTURACION[[#This Row],[CANTIDAD]]*FACTURACION[[#This Row],[VR UNITARIO]]/1000</f>
        <v>3479.0097600000004</v>
      </c>
      <c r="R8094" s="187" t="str">
        <f>+VLOOKUP(FACTURACION[[#This Row],[NIT]],TABLACLIENTE,5,FALSE)</f>
        <v>CUCUTA</v>
      </c>
    </row>
    <row r="8095" spans="3:18">
      <c r="C8095" s="183">
        <v>2022</v>
      </c>
      <c r="D8095" s="30" t="s">
        <v>268</v>
      </c>
      <c r="E8095" s="30">
        <f>MONTH(FACTURACION[[#This Row],[MES]]&amp;1)</f>
        <v>3</v>
      </c>
      <c r="F8095" s="223">
        <f>DATE(FACTURACION[[#This Row],[AÑO]],FACTURACION[[#This Row],[Mes numero]],1)</f>
        <v>44621</v>
      </c>
      <c r="G8095" s="185" t="s">
        <v>6417</v>
      </c>
      <c r="H8095" s="186">
        <v>860031068</v>
      </c>
      <c r="I8095" s="187" t="str">
        <f>+VLOOKUP(FACTURACION[[#This Row],[NIT]],TABLACLIENTE,2,FALSE)</f>
        <v>INSTRUMENTOS &amp; CONTROLES S.A.</v>
      </c>
      <c r="J8095" s="188" t="s">
        <v>185</v>
      </c>
      <c r="K8095" s="187" t="str">
        <f>+VLOOKUP(FACTURACION[[#This Row],[REFERENCIA]],CODINV,2,FALSE)</f>
        <v>ROLLPIN.</v>
      </c>
      <c r="L8095" s="187" t="str">
        <f>IF(VLOOKUP(FACTURACION[[#This Row],[REFERENCIA]],CODINV,3,FALSE)=0,"",VLOOKUP(FACTURACION[[#This Row],[REFERENCIA]],CODINV,3,FALSE))</f>
        <v>78137P003</v>
      </c>
      <c r="M8095" s="187" t="str">
        <f>+VLOOKUP(FACTURACION[[#This Row],[REFERENCIA]],CODINV,4,FALSE)</f>
        <v>REPUESTOS Y ACCESORIOS</v>
      </c>
      <c r="N8095" s="187" t="str">
        <f>+VLOOKUP(FACTURACION[[#This Row],[REFERENCIA]],CODINV,5,FALSE)</f>
        <v>HONEYWELL</v>
      </c>
      <c r="O8095" s="188">
        <v>20</v>
      </c>
      <c r="P8095" s="189">
        <v>1910.67</v>
      </c>
      <c r="Q8095" s="190">
        <f>+FACTURACION[[#This Row],[CANTIDAD]]*FACTURACION[[#This Row],[VR UNITARIO]]/1000</f>
        <v>38.2134</v>
      </c>
      <c r="R8095" s="187" t="str">
        <f>+VLOOKUP(FACTURACION[[#This Row],[NIT]],TABLACLIENTE,5,FALSE)</f>
        <v>BOGOTÁ D.C.</v>
      </c>
    </row>
    <row r="8096" spans="3:18">
      <c r="C8096" s="183">
        <v>2022</v>
      </c>
      <c r="D8096" s="30" t="s">
        <v>268</v>
      </c>
      <c r="E8096" s="30">
        <f>MONTH(FACTURACION[[#This Row],[MES]]&amp;1)</f>
        <v>3</v>
      </c>
      <c r="F8096" s="223">
        <f>DATE(FACTURACION[[#This Row],[AÑO]],FACTURACION[[#This Row],[Mes numero]],1)</f>
        <v>44621</v>
      </c>
      <c r="G8096" s="185" t="s">
        <v>6417</v>
      </c>
      <c r="H8096" s="186">
        <v>860031068</v>
      </c>
      <c r="I8096" s="187" t="str">
        <f>+VLOOKUP(FACTURACION[[#This Row],[NIT]],TABLACLIENTE,2,FALSE)</f>
        <v>INSTRUMENTOS &amp; CONTROLES S.A.</v>
      </c>
      <c r="J8096" s="188" t="s">
        <v>568</v>
      </c>
      <c r="K8096" s="187" t="str">
        <f>+VLOOKUP(FACTURACION[[#This Row],[REFERENCIA]],CODINV,2,FALSE)</f>
        <v>O-RING 0.75OD X 0.56ID, BUNA 70</v>
      </c>
      <c r="L8096" s="187" t="str">
        <f>IF(VLOOKUP(FACTURACION[[#This Row],[REFERENCIA]],CODINV,3,FALSE)=0,"",VLOOKUP(FACTURACION[[#This Row],[REFERENCIA]],CODINV,3,FALSE))</f>
        <v>42710P150</v>
      </c>
      <c r="M8096" s="187" t="str">
        <f>+VLOOKUP(FACTURACION[[#This Row],[REFERENCIA]],CODINV,4,FALSE)</f>
        <v>REPUESTOS Y ACCESORIOS</v>
      </c>
      <c r="N8096" s="187" t="str">
        <f>+VLOOKUP(FACTURACION[[#This Row],[REFERENCIA]],CODINV,5,FALSE)</f>
        <v>HONEYWELL</v>
      </c>
      <c r="O8096" s="188">
        <v>4</v>
      </c>
      <c r="P8096" s="189">
        <v>1910.67</v>
      </c>
      <c r="Q8096" s="190">
        <f>+FACTURACION[[#This Row],[CANTIDAD]]*FACTURACION[[#This Row],[VR UNITARIO]]/1000</f>
        <v>7.6426800000000004</v>
      </c>
      <c r="R8096" s="187" t="str">
        <f>+VLOOKUP(FACTURACION[[#This Row],[NIT]],TABLACLIENTE,5,FALSE)</f>
        <v>BOGOTÁ D.C.</v>
      </c>
    </row>
    <row r="8097" spans="3:18">
      <c r="C8097" s="183">
        <v>2022</v>
      </c>
      <c r="D8097" s="30" t="s">
        <v>268</v>
      </c>
      <c r="E8097" s="30">
        <f>MONTH(FACTURACION[[#This Row],[MES]]&amp;1)</f>
        <v>3</v>
      </c>
      <c r="F8097" s="223">
        <f>DATE(FACTURACION[[#This Row],[AÑO]],FACTURACION[[#This Row],[Mes numero]],1)</f>
        <v>44621</v>
      </c>
      <c r="G8097" s="185" t="s">
        <v>6418</v>
      </c>
      <c r="H8097" s="186">
        <v>900396759</v>
      </c>
      <c r="I8097" s="187" t="str">
        <f>+VLOOKUP(FACTURACION[[#This Row],[NIT]],TABLACLIENTE,2,FALSE)</f>
        <v>CHILCO DISTRIBUIDORA DE GAS Y ENERGIA S.A.S. E.S.P.</v>
      </c>
      <c r="J8097" s="188" t="s">
        <v>5504</v>
      </c>
      <c r="K8097" s="187" t="str">
        <f>+VLOOKUP(FACTURACION[[#This Row],[REFERENCIA]],CODINV,2,FALSE)</f>
        <v>C12 CORO FLOW</v>
      </c>
      <c r="L8097" s="187" t="str">
        <f>IF(VLOOKUP(FACTURACION[[#This Row],[REFERENCIA]],CODINV,3,FALSE)=0,"",VLOOKUP(FACTURACION[[#This Row],[REFERENCIA]],CODINV,3,FALSE))</f>
        <v>C12</v>
      </c>
      <c r="M8097" s="187" t="str">
        <f>+VLOOKUP(FACTURACION[[#This Row],[REFERENCIA]],CODINV,4,FALSE)</f>
        <v>BOMBAS</v>
      </c>
      <c r="N8097" s="187" t="str">
        <f>+VLOOKUP(FACTURACION[[#This Row],[REFERENCIA]],CODINV,5,FALSE)</f>
        <v>CORKEN</v>
      </c>
      <c r="O8097" s="188">
        <v>1</v>
      </c>
      <c r="P8097" s="189">
        <v>10636114.77</v>
      </c>
      <c r="Q8097" s="190">
        <f>+FACTURACION[[#This Row],[CANTIDAD]]*FACTURACION[[#This Row],[VR UNITARIO]]/1000</f>
        <v>10636.11477</v>
      </c>
      <c r="R8097" s="187" t="str">
        <f>+VLOOKUP(FACTURACION[[#This Row],[NIT]],TABLACLIENTE,5,FALSE)</f>
        <v>BOGOTÁ D.C.</v>
      </c>
    </row>
    <row r="8098" spans="3:18">
      <c r="C8098" s="183">
        <v>2022</v>
      </c>
      <c r="D8098" s="30" t="s">
        <v>268</v>
      </c>
      <c r="E8098" s="30">
        <f>MONTH(FACTURACION[[#This Row],[MES]]&amp;1)</f>
        <v>3</v>
      </c>
      <c r="F8098" s="223">
        <f>DATE(FACTURACION[[#This Row],[AÑO]],FACTURACION[[#This Row],[Mes numero]],1)</f>
        <v>44621</v>
      </c>
      <c r="G8098" s="185" t="s">
        <v>6419</v>
      </c>
      <c r="H8098" s="186">
        <v>822001073</v>
      </c>
      <c r="I8098" s="187" t="str">
        <f>+VLOOKUP(FACTURACION[[#This Row],[NIT]],TABLACLIENTE,2,FALSE)</f>
        <v>MADIGAS INGENIEROS S.A. E.S.P.</v>
      </c>
      <c r="J8098" s="188" t="s">
        <v>28</v>
      </c>
      <c r="K8098" s="187" t="str">
        <f>+VLOOKUP(FACTURACION[[#This Row],[REFERENCIA]],CODINV,2,FALSE)</f>
        <v>REGULADOR SR 113 3/4 R: 7-12 O:1/4</v>
      </c>
      <c r="L8098" s="187" t="str">
        <f>IF(VLOOKUP(FACTURACION[[#This Row],[REFERENCIA]],CODINV,3,FALSE)=0,"",VLOOKUP(FACTURACION[[#This Row],[REFERENCIA]],CODINV,3,FALSE))</f>
        <v/>
      </c>
      <c r="M8098" s="187" t="str">
        <f>+VLOOKUP(FACTURACION[[#This Row],[REFERENCIA]],CODINV,4,FALSE)</f>
        <v>REGULADORES</v>
      </c>
      <c r="N8098" s="187" t="str">
        <f>+VLOOKUP(FACTURACION[[#This Row],[REFERENCIA]],CODINV,5,FALSE)</f>
        <v>HONEYWELL</v>
      </c>
      <c r="O8098" s="188">
        <v>10</v>
      </c>
      <c r="P8098" s="189">
        <v>190926</v>
      </c>
      <c r="Q8098" s="190">
        <f>+FACTURACION[[#This Row],[CANTIDAD]]*FACTURACION[[#This Row],[VR UNITARIO]]/1000</f>
        <v>1909.26</v>
      </c>
      <c r="R8098" s="187" t="str">
        <f>+VLOOKUP(FACTURACION[[#This Row],[NIT]],TABLACLIENTE,5,FALSE)</f>
        <v>ACACIAS</v>
      </c>
    </row>
    <row r="8099" spans="3:18">
      <c r="C8099" s="183">
        <v>2022</v>
      </c>
      <c r="D8099" s="30" t="s">
        <v>268</v>
      </c>
      <c r="E8099" s="30">
        <f>MONTH(FACTURACION[[#This Row],[MES]]&amp;1)</f>
        <v>3</v>
      </c>
      <c r="F8099" s="223">
        <f>DATE(FACTURACION[[#This Row],[AÑO]],FACTURACION[[#This Row],[Mes numero]],1)</f>
        <v>44621</v>
      </c>
      <c r="G8099" s="185" t="s">
        <v>6420</v>
      </c>
      <c r="H8099" s="186">
        <v>822001073</v>
      </c>
      <c r="I8099" s="187" t="str">
        <f>+VLOOKUP(FACTURACION[[#This Row],[NIT]],TABLACLIENTE,2,FALSE)</f>
        <v>MADIGAS INGENIEROS S.A. E.S.P.</v>
      </c>
      <c r="J8099" s="188" t="s">
        <v>28</v>
      </c>
      <c r="K8099" s="187" t="str">
        <f>+VLOOKUP(FACTURACION[[#This Row],[REFERENCIA]],CODINV,2,FALSE)</f>
        <v>REGULADOR SR 113 3/4 R: 7-12 O:1/4</v>
      </c>
      <c r="L8099" s="187" t="str">
        <f>IF(VLOOKUP(FACTURACION[[#This Row],[REFERENCIA]],CODINV,3,FALSE)=0,"",VLOOKUP(FACTURACION[[#This Row],[REFERENCIA]],CODINV,3,FALSE))</f>
        <v/>
      </c>
      <c r="M8099" s="187" t="str">
        <f>+VLOOKUP(FACTURACION[[#This Row],[REFERENCIA]],CODINV,4,FALSE)</f>
        <v>REGULADORES</v>
      </c>
      <c r="N8099" s="187" t="str">
        <f>+VLOOKUP(FACTURACION[[#This Row],[REFERENCIA]],CODINV,5,FALSE)</f>
        <v>HONEYWELL</v>
      </c>
      <c r="O8099" s="188">
        <v>5</v>
      </c>
      <c r="P8099" s="189">
        <v>190926</v>
      </c>
      <c r="Q8099" s="190">
        <f>+FACTURACION[[#This Row],[CANTIDAD]]*FACTURACION[[#This Row],[VR UNITARIO]]/1000</f>
        <v>954.63</v>
      </c>
      <c r="R8099" s="187" t="str">
        <f>+VLOOKUP(FACTURACION[[#This Row],[NIT]],TABLACLIENTE,5,FALSE)</f>
        <v>ACACIAS</v>
      </c>
    </row>
    <row r="8100" spans="3:18">
      <c r="C8100" s="183">
        <v>2022</v>
      </c>
      <c r="D8100" s="30" t="s">
        <v>268</v>
      </c>
      <c r="E8100" s="30">
        <f>MONTH(FACTURACION[[#This Row],[MES]]&amp;1)</f>
        <v>3</v>
      </c>
      <c r="F8100" s="223">
        <f>DATE(FACTURACION[[#This Row],[AÑO]],FACTURACION[[#This Row],[Mes numero]],1)</f>
        <v>44621</v>
      </c>
      <c r="G8100" s="185" t="s">
        <v>6421</v>
      </c>
      <c r="H8100" s="186">
        <v>822001073</v>
      </c>
      <c r="I8100" s="187" t="str">
        <f>+VLOOKUP(FACTURACION[[#This Row],[NIT]],TABLACLIENTE,2,FALSE)</f>
        <v>MADIGAS INGENIEROS S.A. E.S.P.</v>
      </c>
      <c r="J8100" s="188" t="s">
        <v>28</v>
      </c>
      <c r="K8100" s="187" t="str">
        <f>+VLOOKUP(FACTURACION[[#This Row],[REFERENCIA]],CODINV,2,FALSE)</f>
        <v>REGULADOR SR 113 3/4 R: 7-12 O:1/4</v>
      </c>
      <c r="L8100" s="187" t="str">
        <f>IF(VLOOKUP(FACTURACION[[#This Row],[REFERENCIA]],CODINV,3,FALSE)=0,"",VLOOKUP(FACTURACION[[#This Row],[REFERENCIA]],CODINV,3,FALSE))</f>
        <v/>
      </c>
      <c r="M8100" s="187" t="str">
        <f>+VLOOKUP(FACTURACION[[#This Row],[REFERENCIA]],CODINV,4,FALSE)</f>
        <v>REGULADORES</v>
      </c>
      <c r="N8100" s="187" t="str">
        <f>+VLOOKUP(FACTURACION[[#This Row],[REFERENCIA]],CODINV,5,FALSE)</f>
        <v>HONEYWELL</v>
      </c>
      <c r="O8100" s="188">
        <v>5</v>
      </c>
      <c r="P8100" s="189">
        <v>190926</v>
      </c>
      <c r="Q8100" s="190">
        <f>+FACTURACION[[#This Row],[CANTIDAD]]*FACTURACION[[#This Row],[VR UNITARIO]]/1000</f>
        <v>954.63</v>
      </c>
      <c r="R8100" s="187" t="str">
        <f>+VLOOKUP(FACTURACION[[#This Row],[NIT]],TABLACLIENTE,5,FALSE)</f>
        <v>ACACIAS</v>
      </c>
    </row>
    <row r="8101" spans="3:18">
      <c r="C8101" s="183">
        <v>2022</v>
      </c>
      <c r="D8101" s="30" t="s">
        <v>268</v>
      </c>
      <c r="E8101" s="30">
        <f>MONTH(FACTURACION[[#This Row],[MES]]&amp;1)</f>
        <v>3</v>
      </c>
      <c r="F8101" s="223">
        <f>DATE(FACTURACION[[#This Row],[AÑO]],FACTURACION[[#This Row],[Mes numero]],1)</f>
        <v>44621</v>
      </c>
      <c r="G8101" s="185" t="s">
        <v>6422</v>
      </c>
      <c r="H8101" s="186">
        <v>822001073</v>
      </c>
      <c r="I8101" s="187" t="str">
        <f>+VLOOKUP(FACTURACION[[#This Row],[NIT]],TABLACLIENTE,2,FALSE)</f>
        <v>MADIGAS INGENIEROS S.A. E.S.P.</v>
      </c>
      <c r="J8101" s="188" t="s">
        <v>28</v>
      </c>
      <c r="K8101" s="187" t="str">
        <f>+VLOOKUP(FACTURACION[[#This Row],[REFERENCIA]],CODINV,2,FALSE)</f>
        <v>REGULADOR SR 113 3/4 R: 7-12 O:1/4</v>
      </c>
      <c r="L8101" s="187" t="str">
        <f>IF(VLOOKUP(FACTURACION[[#This Row],[REFERENCIA]],CODINV,3,FALSE)=0,"",VLOOKUP(FACTURACION[[#This Row],[REFERENCIA]],CODINV,3,FALSE))</f>
        <v/>
      </c>
      <c r="M8101" s="187" t="str">
        <f>+VLOOKUP(FACTURACION[[#This Row],[REFERENCIA]],CODINV,4,FALSE)</f>
        <v>REGULADORES</v>
      </c>
      <c r="N8101" s="187" t="str">
        <f>+VLOOKUP(FACTURACION[[#This Row],[REFERENCIA]],CODINV,5,FALSE)</f>
        <v>HONEYWELL</v>
      </c>
      <c r="O8101" s="188">
        <v>10</v>
      </c>
      <c r="P8101" s="189">
        <v>190926</v>
      </c>
      <c r="Q8101" s="190">
        <f>+FACTURACION[[#This Row],[CANTIDAD]]*FACTURACION[[#This Row],[VR UNITARIO]]/1000</f>
        <v>1909.26</v>
      </c>
      <c r="R8101" s="187" t="str">
        <f>+VLOOKUP(FACTURACION[[#This Row],[NIT]],TABLACLIENTE,5,FALSE)</f>
        <v>ACACIAS</v>
      </c>
    </row>
    <row r="8102" spans="3:18">
      <c r="C8102" s="183">
        <v>2022</v>
      </c>
      <c r="D8102" s="30" t="s">
        <v>268</v>
      </c>
      <c r="E8102" s="30">
        <f>MONTH(FACTURACION[[#This Row],[MES]]&amp;1)</f>
        <v>3</v>
      </c>
      <c r="F8102" s="223">
        <f>DATE(FACTURACION[[#This Row],[AÑO]],FACTURACION[[#This Row],[Mes numero]],1)</f>
        <v>44621</v>
      </c>
      <c r="G8102" s="185" t="s">
        <v>6423</v>
      </c>
      <c r="H8102" s="186">
        <v>822001073</v>
      </c>
      <c r="I8102" s="187" t="str">
        <f>+VLOOKUP(FACTURACION[[#This Row],[NIT]],TABLACLIENTE,2,FALSE)</f>
        <v>MADIGAS INGENIEROS S.A. E.S.P.</v>
      </c>
      <c r="J8102" s="188" t="s">
        <v>28</v>
      </c>
      <c r="K8102" s="187" t="str">
        <f>+VLOOKUP(FACTURACION[[#This Row],[REFERENCIA]],CODINV,2,FALSE)</f>
        <v>REGULADOR SR 113 3/4 R: 7-12 O:1/4</v>
      </c>
      <c r="L8102" s="187" t="str">
        <f>IF(VLOOKUP(FACTURACION[[#This Row],[REFERENCIA]],CODINV,3,FALSE)=0,"",VLOOKUP(FACTURACION[[#This Row],[REFERENCIA]],CODINV,3,FALSE))</f>
        <v/>
      </c>
      <c r="M8102" s="187" t="str">
        <f>+VLOOKUP(FACTURACION[[#This Row],[REFERENCIA]],CODINV,4,FALSE)</f>
        <v>REGULADORES</v>
      </c>
      <c r="N8102" s="187" t="str">
        <f>+VLOOKUP(FACTURACION[[#This Row],[REFERENCIA]],CODINV,5,FALSE)</f>
        <v>HONEYWELL</v>
      </c>
      <c r="O8102" s="188">
        <v>10</v>
      </c>
      <c r="P8102" s="189">
        <v>190926</v>
      </c>
      <c r="Q8102" s="190">
        <f>+FACTURACION[[#This Row],[CANTIDAD]]*FACTURACION[[#This Row],[VR UNITARIO]]/1000</f>
        <v>1909.26</v>
      </c>
      <c r="R8102" s="187" t="str">
        <f>+VLOOKUP(FACTURACION[[#This Row],[NIT]],TABLACLIENTE,5,FALSE)</f>
        <v>ACACIAS</v>
      </c>
    </row>
    <row r="8103" spans="3:18">
      <c r="C8103" s="183">
        <v>2022</v>
      </c>
      <c r="D8103" s="30" t="s">
        <v>268</v>
      </c>
      <c r="E8103" s="30">
        <f>MONTH(FACTURACION[[#This Row],[MES]]&amp;1)</f>
        <v>3</v>
      </c>
      <c r="F8103" s="223">
        <f>DATE(FACTURACION[[#This Row],[AÑO]],FACTURACION[[#This Row],[Mes numero]],1)</f>
        <v>44621</v>
      </c>
      <c r="G8103" s="185" t="s">
        <v>6424</v>
      </c>
      <c r="H8103" s="186">
        <v>800218682</v>
      </c>
      <c r="I8103" s="187" t="str">
        <f>+VLOOKUP(FACTURACION[[#This Row],[NIT]],TABLACLIENTE,2,FALSE)</f>
        <v>GASES DEL CUSIANA S.A E.S.P. (CUSIANAGAS S.A E.S.P)</v>
      </c>
      <c r="J8103" s="188" t="s">
        <v>262</v>
      </c>
      <c r="K8103" s="187" t="str">
        <f>+VLOOKUP(FACTURACION[[#This Row],[REFERENCIA]],CODINV,2,FALSE)</f>
        <v>MEDIDOR AL-425 C:1 1/4" MAOP 25 PSIG</v>
      </c>
      <c r="L8103" s="187" t="str">
        <f>IF(VLOOKUP(FACTURACION[[#This Row],[REFERENCIA]],CODINV,3,FALSE)=0,"",VLOOKUP(FACTURACION[[#This Row],[REFERENCIA]],CODINV,3,FALSE))</f>
        <v/>
      </c>
      <c r="M8103" s="187" t="str">
        <f>+VLOOKUP(FACTURACION[[#This Row],[REFERENCIA]],CODINV,4,FALSE)</f>
        <v>MEDIDORES</v>
      </c>
      <c r="N8103" s="187" t="str">
        <f>+VLOOKUP(FACTURACION[[#This Row],[REFERENCIA]],CODINV,5,FALSE)</f>
        <v>HONEYWELL</v>
      </c>
      <c r="O8103" s="188">
        <v>1</v>
      </c>
      <c r="P8103" s="189">
        <v>889391</v>
      </c>
      <c r="Q8103" s="190">
        <f>+FACTURACION[[#This Row],[CANTIDAD]]*FACTURACION[[#This Row],[VR UNITARIO]]/1000</f>
        <v>889.39099999999996</v>
      </c>
      <c r="R8103" s="187" t="str">
        <f>+VLOOKUP(FACTURACION[[#This Row],[NIT]],TABLACLIENTE,5,FALSE)</f>
        <v>YOPAL</v>
      </c>
    </row>
    <row r="8104" spans="3:18">
      <c r="C8104" s="183">
        <v>2022</v>
      </c>
      <c r="D8104" s="30" t="s">
        <v>268</v>
      </c>
      <c r="E8104" s="30">
        <f>MONTH(FACTURACION[[#This Row],[MES]]&amp;1)</f>
        <v>3</v>
      </c>
      <c r="F8104" s="223">
        <f>DATE(FACTURACION[[#This Row],[AÑO]],FACTURACION[[#This Row],[Mes numero]],1)</f>
        <v>44621</v>
      </c>
      <c r="G8104" s="185" t="s">
        <v>6425</v>
      </c>
      <c r="H8104" s="186">
        <v>890101691</v>
      </c>
      <c r="I8104" s="187" t="str">
        <f>+VLOOKUP(FACTURACION[[#This Row],[NIT]],TABLACLIENTE,2,FALSE)</f>
        <v>GASES DEL CARIBE S.A.E.S.P. (GASCARIBE S.A E.S.P.)</v>
      </c>
      <c r="J8104" s="188" t="s">
        <v>28</v>
      </c>
      <c r="K8104" s="187" t="str">
        <f>+VLOOKUP(FACTURACION[[#This Row],[REFERENCIA]],CODINV,2,FALSE)</f>
        <v>REGULADOR SR 113 3/4 R: 7-12 O:1/4</v>
      </c>
      <c r="L8104" s="187" t="str">
        <f>IF(VLOOKUP(FACTURACION[[#This Row],[REFERENCIA]],CODINV,3,FALSE)=0,"",VLOOKUP(FACTURACION[[#This Row],[REFERENCIA]],CODINV,3,FALSE))</f>
        <v/>
      </c>
      <c r="M8104" s="187" t="str">
        <f>+VLOOKUP(FACTURACION[[#This Row],[REFERENCIA]],CODINV,4,FALSE)</f>
        <v>REGULADORES</v>
      </c>
      <c r="N8104" s="187" t="str">
        <f>+VLOOKUP(FACTURACION[[#This Row],[REFERENCIA]],CODINV,5,FALSE)</f>
        <v>HONEYWELL</v>
      </c>
      <c r="O8104" s="188">
        <v>100</v>
      </c>
      <c r="P8104" s="189">
        <v>177640.77</v>
      </c>
      <c r="Q8104" s="190">
        <f>+FACTURACION[[#This Row],[CANTIDAD]]*FACTURACION[[#This Row],[VR UNITARIO]]/1000</f>
        <v>17764.077000000001</v>
      </c>
      <c r="R8104" s="187" t="str">
        <f>+VLOOKUP(FACTURACION[[#This Row],[NIT]],TABLACLIENTE,5,FALSE)</f>
        <v>BARRANQUILLA</v>
      </c>
    </row>
    <row r="8105" spans="3:18">
      <c r="C8105" s="183">
        <v>2022</v>
      </c>
      <c r="D8105" s="30" t="s">
        <v>268</v>
      </c>
      <c r="E8105" s="30">
        <f>MONTH(FACTURACION[[#This Row],[MES]]&amp;1)</f>
        <v>3</v>
      </c>
      <c r="F8105" s="223">
        <f>DATE(FACTURACION[[#This Row],[AÑO]],FACTURACION[[#This Row],[Mes numero]],1)</f>
        <v>44621</v>
      </c>
      <c r="G8105" s="185" t="s">
        <v>6426</v>
      </c>
      <c r="H8105" s="186">
        <v>891101577</v>
      </c>
      <c r="I8105" s="187" t="str">
        <f>+VLOOKUP(FACTURACION[[#This Row],[NIT]],TABLACLIENTE,2,FALSE)</f>
        <v>ALCANOS DE COLOMBIA S.A. E.S.P</v>
      </c>
      <c r="J8105" s="188" t="s">
        <v>262</v>
      </c>
      <c r="K8105" s="187" t="str">
        <f>+VLOOKUP(FACTURACION[[#This Row],[REFERENCIA]],CODINV,2,FALSE)</f>
        <v>MEDIDOR AL-425 C:1 1/4" MAOP 25 PSIG</v>
      </c>
      <c r="L8105" s="187" t="str">
        <f>IF(VLOOKUP(FACTURACION[[#This Row],[REFERENCIA]],CODINV,3,FALSE)=0,"",VLOOKUP(FACTURACION[[#This Row],[REFERENCIA]],CODINV,3,FALSE))</f>
        <v/>
      </c>
      <c r="M8105" s="187" t="str">
        <f>+VLOOKUP(FACTURACION[[#This Row],[REFERENCIA]],CODINV,4,FALSE)</f>
        <v>MEDIDORES</v>
      </c>
      <c r="N8105" s="187" t="str">
        <f>+VLOOKUP(FACTURACION[[#This Row],[REFERENCIA]],CODINV,5,FALSE)</f>
        <v>HONEYWELL</v>
      </c>
      <c r="O8105" s="188">
        <v>10</v>
      </c>
      <c r="P8105" s="189">
        <v>646144.5</v>
      </c>
      <c r="Q8105" s="190">
        <f>+FACTURACION[[#This Row],[CANTIDAD]]*FACTURACION[[#This Row],[VR UNITARIO]]/1000</f>
        <v>6461.4449999999997</v>
      </c>
      <c r="R8105" s="187" t="str">
        <f>+VLOOKUP(FACTURACION[[#This Row],[NIT]],TABLACLIENTE,5,FALSE)</f>
        <v>NEIVA</v>
      </c>
    </row>
    <row r="8106" spans="3:18">
      <c r="C8106" s="183">
        <v>2022</v>
      </c>
      <c r="D8106" s="30" t="s">
        <v>268</v>
      </c>
      <c r="E8106" s="30">
        <f>MONTH(FACTURACION[[#This Row],[MES]]&amp;1)</f>
        <v>3</v>
      </c>
      <c r="F8106" s="223">
        <f>DATE(FACTURACION[[#This Row],[AÑO]],FACTURACION[[#This Row],[Mes numero]],1)</f>
        <v>44621</v>
      </c>
      <c r="G8106" s="185" t="s">
        <v>6427</v>
      </c>
      <c r="H8106" s="186">
        <v>891101577</v>
      </c>
      <c r="I8106" s="187" t="str">
        <f>+VLOOKUP(FACTURACION[[#This Row],[NIT]],TABLACLIENTE,2,FALSE)</f>
        <v>ALCANOS DE COLOMBIA S.A. E.S.P</v>
      </c>
      <c r="J8106" s="188" t="s">
        <v>262</v>
      </c>
      <c r="K8106" s="187" t="str">
        <f>+VLOOKUP(FACTURACION[[#This Row],[REFERENCIA]],CODINV,2,FALSE)</f>
        <v>MEDIDOR AL-425 C:1 1/4" MAOP 25 PSIG</v>
      </c>
      <c r="L8106" s="187" t="str">
        <f>IF(VLOOKUP(FACTURACION[[#This Row],[REFERENCIA]],CODINV,3,FALSE)=0,"",VLOOKUP(FACTURACION[[#This Row],[REFERENCIA]],CODINV,3,FALSE))</f>
        <v/>
      </c>
      <c r="M8106" s="187" t="str">
        <f>+VLOOKUP(FACTURACION[[#This Row],[REFERENCIA]],CODINV,4,FALSE)</f>
        <v>MEDIDORES</v>
      </c>
      <c r="N8106" s="187" t="str">
        <f>+VLOOKUP(FACTURACION[[#This Row],[REFERENCIA]],CODINV,5,FALSE)</f>
        <v>HONEYWELL</v>
      </c>
      <c r="O8106" s="188">
        <v>4</v>
      </c>
      <c r="P8106" s="189">
        <v>646144.5</v>
      </c>
      <c r="Q8106" s="190">
        <f>+FACTURACION[[#This Row],[CANTIDAD]]*FACTURACION[[#This Row],[VR UNITARIO]]/1000</f>
        <v>2584.578</v>
      </c>
      <c r="R8106" s="187" t="str">
        <f>+VLOOKUP(FACTURACION[[#This Row],[NIT]],TABLACLIENTE,5,FALSE)</f>
        <v>NEIVA</v>
      </c>
    </row>
    <row r="8107" spans="3:18">
      <c r="C8107" s="183">
        <v>2022</v>
      </c>
      <c r="D8107" s="30" t="s">
        <v>268</v>
      </c>
      <c r="E8107" s="30">
        <f>MONTH(FACTURACION[[#This Row],[MES]]&amp;1)</f>
        <v>3</v>
      </c>
      <c r="F8107" s="223">
        <f>DATE(FACTURACION[[#This Row],[AÑO]],FACTURACION[[#This Row],[Mes numero]],1)</f>
        <v>44621</v>
      </c>
      <c r="G8107" s="185" t="s">
        <v>6428</v>
      </c>
      <c r="H8107" s="186">
        <v>891101577</v>
      </c>
      <c r="I8107" s="187" t="str">
        <f>+VLOOKUP(FACTURACION[[#This Row],[NIT]],TABLACLIENTE,2,FALSE)</f>
        <v>ALCANOS DE COLOMBIA S.A. E.S.P</v>
      </c>
      <c r="J8107" s="188" t="s">
        <v>262</v>
      </c>
      <c r="K8107" s="187" t="str">
        <f>+VLOOKUP(FACTURACION[[#This Row],[REFERENCIA]],CODINV,2,FALSE)</f>
        <v>MEDIDOR AL-425 C:1 1/4" MAOP 25 PSIG</v>
      </c>
      <c r="L8107" s="187" t="str">
        <f>IF(VLOOKUP(FACTURACION[[#This Row],[REFERENCIA]],CODINV,3,FALSE)=0,"",VLOOKUP(FACTURACION[[#This Row],[REFERENCIA]],CODINV,3,FALSE))</f>
        <v/>
      </c>
      <c r="M8107" s="187" t="str">
        <f>+VLOOKUP(FACTURACION[[#This Row],[REFERENCIA]],CODINV,4,FALSE)</f>
        <v>MEDIDORES</v>
      </c>
      <c r="N8107" s="187" t="str">
        <f>+VLOOKUP(FACTURACION[[#This Row],[REFERENCIA]],CODINV,5,FALSE)</f>
        <v>HONEYWELL</v>
      </c>
      <c r="O8107" s="188">
        <v>5</v>
      </c>
      <c r="P8107" s="189">
        <v>646144.5</v>
      </c>
      <c r="Q8107" s="190">
        <f>+FACTURACION[[#This Row],[CANTIDAD]]*FACTURACION[[#This Row],[VR UNITARIO]]/1000</f>
        <v>3230.7224999999999</v>
      </c>
      <c r="R8107" s="187" t="str">
        <f>+VLOOKUP(FACTURACION[[#This Row],[NIT]],TABLACLIENTE,5,FALSE)</f>
        <v>NEIVA</v>
      </c>
    </row>
    <row r="8108" spans="3:18">
      <c r="C8108" s="183">
        <v>2022</v>
      </c>
      <c r="D8108" s="30" t="s">
        <v>268</v>
      </c>
      <c r="E8108" s="30">
        <f>MONTH(FACTURACION[[#This Row],[MES]]&amp;1)</f>
        <v>3</v>
      </c>
      <c r="F8108" s="223">
        <f>DATE(FACTURACION[[#This Row],[AÑO]],FACTURACION[[#This Row],[Mes numero]],1)</f>
        <v>44621</v>
      </c>
      <c r="G8108" s="185" t="s">
        <v>6429</v>
      </c>
      <c r="H8108" s="186">
        <v>891101577</v>
      </c>
      <c r="I8108" s="187" t="str">
        <f>+VLOOKUP(FACTURACION[[#This Row],[NIT]],TABLACLIENTE,2,FALSE)</f>
        <v>ALCANOS DE COLOMBIA S.A. E.S.P</v>
      </c>
      <c r="J8108" s="188" t="s">
        <v>262</v>
      </c>
      <c r="K8108" s="187" t="str">
        <f>+VLOOKUP(FACTURACION[[#This Row],[REFERENCIA]],CODINV,2,FALSE)</f>
        <v>MEDIDOR AL-425 C:1 1/4" MAOP 25 PSIG</v>
      </c>
      <c r="L8108" s="187" t="str">
        <f>IF(VLOOKUP(FACTURACION[[#This Row],[REFERENCIA]],CODINV,3,FALSE)=0,"",VLOOKUP(FACTURACION[[#This Row],[REFERENCIA]],CODINV,3,FALSE))</f>
        <v/>
      </c>
      <c r="M8108" s="187" t="str">
        <f>+VLOOKUP(FACTURACION[[#This Row],[REFERENCIA]],CODINV,4,FALSE)</f>
        <v>MEDIDORES</v>
      </c>
      <c r="N8108" s="187" t="str">
        <f>+VLOOKUP(FACTURACION[[#This Row],[REFERENCIA]],CODINV,5,FALSE)</f>
        <v>HONEYWELL</v>
      </c>
      <c r="O8108" s="188">
        <v>2</v>
      </c>
      <c r="P8108" s="189">
        <v>646144.5</v>
      </c>
      <c r="Q8108" s="190">
        <f>+FACTURACION[[#This Row],[CANTIDAD]]*FACTURACION[[#This Row],[VR UNITARIO]]/1000</f>
        <v>1292.289</v>
      </c>
      <c r="R8108" s="187" t="str">
        <f>+VLOOKUP(FACTURACION[[#This Row],[NIT]],TABLACLIENTE,5,FALSE)</f>
        <v>NEIVA</v>
      </c>
    </row>
    <row r="8109" spans="3:18">
      <c r="C8109" s="183">
        <v>2022</v>
      </c>
      <c r="D8109" s="30" t="s">
        <v>268</v>
      </c>
      <c r="E8109" s="30">
        <f>MONTH(FACTURACION[[#This Row],[MES]]&amp;1)</f>
        <v>3</v>
      </c>
      <c r="F8109" s="223">
        <f>DATE(FACTURACION[[#This Row],[AÑO]],FACTURACION[[#This Row],[Mes numero]],1)</f>
        <v>44621</v>
      </c>
      <c r="G8109" s="185" t="s">
        <v>6430</v>
      </c>
      <c r="H8109" s="186">
        <v>800218682</v>
      </c>
      <c r="I8109" s="187" t="str">
        <f>+VLOOKUP(FACTURACION[[#This Row],[NIT]],TABLACLIENTE,2,FALSE)</f>
        <v>GASES DEL CUSIANA S.A E.S.P. (CUSIANAGAS S.A E.S.P)</v>
      </c>
      <c r="J8109" s="188" t="s">
        <v>262</v>
      </c>
      <c r="K8109" s="187" t="str">
        <f>+VLOOKUP(FACTURACION[[#This Row],[REFERENCIA]],CODINV,2,FALSE)</f>
        <v>MEDIDOR AL-425 C:1 1/4" MAOP 25 PSIG</v>
      </c>
      <c r="L8109" s="187" t="str">
        <f>IF(VLOOKUP(FACTURACION[[#This Row],[REFERENCIA]],CODINV,3,FALSE)=0,"",VLOOKUP(FACTURACION[[#This Row],[REFERENCIA]],CODINV,3,FALSE))</f>
        <v/>
      </c>
      <c r="M8109" s="187" t="str">
        <f>+VLOOKUP(FACTURACION[[#This Row],[REFERENCIA]],CODINV,4,FALSE)</f>
        <v>MEDIDORES</v>
      </c>
      <c r="N8109" s="187" t="str">
        <f>+VLOOKUP(FACTURACION[[#This Row],[REFERENCIA]],CODINV,5,FALSE)</f>
        <v>HONEYWELL</v>
      </c>
      <c r="O8109" s="188">
        <v>2</v>
      </c>
      <c r="P8109" s="189">
        <v>889391</v>
      </c>
      <c r="Q8109" s="190">
        <f>+FACTURACION[[#This Row],[CANTIDAD]]*FACTURACION[[#This Row],[VR UNITARIO]]/1000</f>
        <v>1778.7819999999999</v>
      </c>
      <c r="R8109" s="187" t="str">
        <f>+VLOOKUP(FACTURACION[[#This Row],[NIT]],TABLACLIENTE,5,FALSE)</f>
        <v>YOPAL</v>
      </c>
    </row>
    <row r="8110" spans="3:18">
      <c r="C8110" s="183">
        <v>2022</v>
      </c>
      <c r="D8110" s="30" t="s">
        <v>268</v>
      </c>
      <c r="E8110" s="30">
        <f>MONTH(FACTURACION[[#This Row],[MES]]&amp;1)</f>
        <v>3</v>
      </c>
      <c r="F8110" s="223">
        <f>DATE(FACTURACION[[#This Row],[AÑO]],FACTURACION[[#This Row],[Mes numero]],1)</f>
        <v>44621</v>
      </c>
      <c r="G8110" s="185" t="s">
        <v>6431</v>
      </c>
      <c r="H8110" s="186">
        <v>890501073</v>
      </c>
      <c r="I8110" s="187" t="str">
        <f>+VLOOKUP(FACTURACION[[#This Row],[NIT]],TABLACLIENTE,2,FALSE)</f>
        <v>COMERCIAL INDUSTRIAL NACIONAL S.A. CINSA</v>
      </c>
      <c r="J8110" s="188" t="s">
        <v>798</v>
      </c>
      <c r="K8110" s="187" t="str">
        <f>+VLOOKUP(FACTURACION[[#This Row],[REFERENCIA]],CODINV,2,FALSE)</f>
        <v>ROTOGAGE DIAMETRO 62"-79" A9093TS</v>
      </c>
      <c r="L8110" s="187" t="str">
        <f>IF(VLOOKUP(FACTURACION[[#This Row],[REFERENCIA]],CODINV,3,FALSE)=0,"",VLOOKUP(FACTURACION[[#This Row],[REFERENCIA]],CODINV,3,FALSE))</f>
        <v>A9093TS</v>
      </c>
      <c r="M8110" s="187" t="str">
        <f>+VLOOKUP(FACTURACION[[#This Row],[REFERENCIA]],CODINV,4,FALSE)</f>
        <v>MEDIDORES</v>
      </c>
      <c r="N8110" s="187" t="str">
        <f>+VLOOKUP(FACTURACION[[#This Row],[REFERENCIA]],CODINV,5,FALSE)</f>
        <v>REGO</v>
      </c>
      <c r="O8110" s="188">
        <v>5</v>
      </c>
      <c r="P8110" s="189">
        <v>1889364.52</v>
      </c>
      <c r="Q8110" s="190">
        <f>+FACTURACION[[#This Row],[CANTIDAD]]*FACTURACION[[#This Row],[VR UNITARIO]]/1000</f>
        <v>9446.8225999999995</v>
      </c>
      <c r="R8110" s="187" t="str">
        <f>+VLOOKUP(FACTURACION[[#This Row],[NIT]],TABLACLIENTE,5,FALSE)</f>
        <v>CUCUTA</v>
      </c>
    </row>
    <row r="8111" spans="3:18">
      <c r="C8111" s="183">
        <v>2022</v>
      </c>
      <c r="D8111" s="30" t="s">
        <v>268</v>
      </c>
      <c r="E8111" s="30">
        <f>MONTH(FACTURACION[[#This Row],[MES]]&amp;1)</f>
        <v>3</v>
      </c>
      <c r="F8111" s="223">
        <f>DATE(FACTURACION[[#This Row],[AÑO]],FACTURACION[[#This Row],[Mes numero]],1)</f>
        <v>44621</v>
      </c>
      <c r="G8111" s="185" t="s">
        <v>6431</v>
      </c>
      <c r="H8111" s="186">
        <v>890501073</v>
      </c>
      <c r="I8111" s="187" t="str">
        <f>+VLOOKUP(FACTURACION[[#This Row],[NIT]],TABLACLIENTE,2,FALSE)</f>
        <v>COMERCIAL INDUSTRIAL NACIONAL S.A. CINSA</v>
      </c>
      <c r="J8111" s="188" t="s">
        <v>750</v>
      </c>
      <c r="K8111" s="187" t="str">
        <f>+VLOOKUP(FACTURACION[[#This Row],[REFERENCIA]],CODINV,2,FALSE)</f>
        <v>ROTOGAGE</v>
      </c>
      <c r="L8111" s="187" t="str">
        <f>IF(VLOOKUP(FACTURACION[[#This Row],[REFERENCIA]],CODINV,3,FALSE)=0,"",VLOOKUP(FACTURACION[[#This Row],[REFERENCIA]],CODINV,3,FALSE))</f>
        <v>A9094TS</v>
      </c>
      <c r="M8111" s="187" t="str">
        <f>+VLOOKUP(FACTURACION[[#This Row],[REFERENCIA]],CODINV,4,FALSE)</f>
        <v>MEDIDORES</v>
      </c>
      <c r="N8111" s="187" t="str">
        <f>+VLOOKUP(FACTURACION[[#This Row],[REFERENCIA]],CODINV,5,FALSE)</f>
        <v>REGO</v>
      </c>
      <c r="O8111" s="188">
        <v>3</v>
      </c>
      <c r="P8111" s="189">
        <v>1894077.58</v>
      </c>
      <c r="Q8111" s="190">
        <f>+FACTURACION[[#This Row],[CANTIDAD]]*FACTURACION[[#This Row],[VR UNITARIO]]/1000</f>
        <v>5682.2327400000004</v>
      </c>
      <c r="R8111" s="187" t="str">
        <f>+VLOOKUP(FACTURACION[[#This Row],[NIT]],TABLACLIENTE,5,FALSE)</f>
        <v>CUCUTA</v>
      </c>
    </row>
    <row r="8112" spans="3:18">
      <c r="C8112" s="183">
        <v>2022</v>
      </c>
      <c r="D8112" s="30" t="s">
        <v>268</v>
      </c>
      <c r="E8112" s="30">
        <f>MONTH(FACTURACION[[#This Row],[MES]]&amp;1)</f>
        <v>3</v>
      </c>
      <c r="F8112" s="223">
        <f>DATE(FACTURACION[[#This Row],[AÑO]],FACTURACION[[#This Row],[Mes numero]],1)</f>
        <v>44621</v>
      </c>
      <c r="G8112" s="185" t="s">
        <v>6432</v>
      </c>
      <c r="H8112" s="186">
        <v>891101577</v>
      </c>
      <c r="I8112" s="187" t="str">
        <f>+VLOOKUP(FACTURACION[[#This Row],[NIT]],TABLACLIENTE,2,FALSE)</f>
        <v>ALCANOS DE COLOMBIA S.A. E.S.P</v>
      </c>
      <c r="J8112" s="188" t="s">
        <v>518</v>
      </c>
      <c r="K8112" s="187" t="str">
        <f>+VLOOKUP(FACTURACION[[#This Row],[REFERENCIA]],CODINV,2,FALSE)</f>
        <v>INDEX, 0.5M3, 6 DIGIT</v>
      </c>
      <c r="L8112" s="187" t="str">
        <f>IF(VLOOKUP(FACTURACION[[#This Row],[REFERENCIA]],CODINV,3,FALSE)=0,"",VLOOKUP(FACTURACION[[#This Row],[REFERENCIA]],CODINV,3,FALSE))</f>
        <v>52142G013</v>
      </c>
      <c r="M8112" s="187" t="str">
        <f>+VLOOKUP(FACTURACION[[#This Row],[REFERENCIA]],CODINV,4,FALSE)</f>
        <v>REPUESTOS Y ACCESORIOS</v>
      </c>
      <c r="N8112" s="187" t="str">
        <f>+VLOOKUP(FACTURACION[[#This Row],[REFERENCIA]],CODINV,5,FALSE)</f>
        <v>HONEYWELL</v>
      </c>
      <c r="O8112" s="188">
        <v>0</v>
      </c>
      <c r="P8112" s="189">
        <v>65064.6</v>
      </c>
      <c r="Q8112" s="190">
        <f>+FACTURACION[[#This Row],[CANTIDAD]]*FACTURACION[[#This Row],[VR UNITARIO]]/1000</f>
        <v>0</v>
      </c>
      <c r="R8112" s="187" t="str">
        <f>+VLOOKUP(FACTURACION[[#This Row],[NIT]],TABLACLIENTE,5,FALSE)</f>
        <v>NEIVA</v>
      </c>
    </row>
    <row r="8113" spans="3:18">
      <c r="C8113" s="183">
        <v>2022</v>
      </c>
      <c r="D8113" s="30" t="s">
        <v>268</v>
      </c>
      <c r="E8113" s="30">
        <f>MONTH(FACTURACION[[#This Row],[MES]]&amp;1)</f>
        <v>3</v>
      </c>
      <c r="F8113" s="223">
        <f>DATE(FACTURACION[[#This Row],[AÑO]],FACTURACION[[#This Row],[Mes numero]],1)</f>
        <v>44621</v>
      </c>
      <c r="G8113" s="185" t="s">
        <v>6433</v>
      </c>
      <c r="H8113" s="186">
        <v>900520280</v>
      </c>
      <c r="I8113" s="187" t="str">
        <f>+VLOOKUP(FACTURACION[[#This Row],[NIT]],TABLACLIENTE,2,FALSE)</f>
        <v>ENERGY SOLUTION SERVICES SAS</v>
      </c>
      <c r="J8113" s="188" t="s">
        <v>21</v>
      </c>
      <c r="K8113" s="187" t="str">
        <f>+VLOOKUP(FACTURACION[[#This Row],[REFERENCIA]],CODINV,2,FALSE)</f>
        <v>MEDIDOR AC-630 C:1 1/4" MAOP 25PSIG CON CONECTORES</v>
      </c>
      <c r="L8113" s="187" t="str">
        <f>IF(VLOOKUP(FACTURACION[[#This Row],[REFERENCIA]],CODINV,3,FALSE)=0,"",VLOOKUP(FACTURACION[[#This Row],[REFERENCIA]],CODINV,3,FALSE))</f>
        <v/>
      </c>
      <c r="M8113" s="187" t="str">
        <f>+VLOOKUP(FACTURACION[[#This Row],[REFERENCIA]],CODINV,4,FALSE)</f>
        <v>MEDIDORES</v>
      </c>
      <c r="N8113" s="187" t="str">
        <f>+VLOOKUP(FACTURACION[[#This Row],[REFERENCIA]],CODINV,5,FALSE)</f>
        <v>HONEYWELL</v>
      </c>
      <c r="O8113" s="188">
        <v>1</v>
      </c>
      <c r="P8113" s="189">
        <v>2300000</v>
      </c>
      <c r="Q8113" s="190">
        <f>+FACTURACION[[#This Row],[CANTIDAD]]*FACTURACION[[#This Row],[VR UNITARIO]]/1000</f>
        <v>2300</v>
      </c>
      <c r="R8113" s="187" t="str">
        <f>+VLOOKUP(FACTURACION[[#This Row],[NIT]],TABLACLIENTE,5,FALSE)</f>
        <v>BOGOTÁ D.C.</v>
      </c>
    </row>
    <row r="8114" spans="3:18">
      <c r="C8114" s="183">
        <v>2022</v>
      </c>
      <c r="D8114" s="30" t="s">
        <v>268</v>
      </c>
      <c r="E8114" s="30">
        <f>MONTH(FACTURACION[[#This Row],[MES]]&amp;1)</f>
        <v>3</v>
      </c>
      <c r="F8114" s="223">
        <f>DATE(FACTURACION[[#This Row],[AÑO]],FACTURACION[[#This Row],[Mes numero]],1)</f>
        <v>44621</v>
      </c>
      <c r="G8114" s="185" t="s">
        <v>6434</v>
      </c>
      <c r="H8114" s="186">
        <v>900520280</v>
      </c>
      <c r="I8114" s="187" t="str">
        <f>+VLOOKUP(FACTURACION[[#This Row],[NIT]],TABLACLIENTE,2,FALSE)</f>
        <v>ENERGY SOLUTION SERVICES SAS</v>
      </c>
      <c r="J8114" s="188" t="s">
        <v>6</v>
      </c>
      <c r="K8114" s="187" t="str">
        <f>+VLOOKUP(FACTURACION[[#This Row],[REFERENCIA]],CODINV,2,FALSE)</f>
        <v>REG.1813C C:3/4" R:6-15" O:1/2</v>
      </c>
      <c r="L8114" s="187" t="str">
        <f>IF(VLOOKUP(FACTURACION[[#This Row],[REFERENCIA]],CODINV,3,FALSE)=0,"",VLOOKUP(FACTURACION[[#This Row],[REFERENCIA]],CODINV,3,FALSE))</f>
        <v/>
      </c>
      <c r="M8114" s="187" t="str">
        <f>+VLOOKUP(FACTURACION[[#This Row],[REFERENCIA]],CODINV,4,FALSE)</f>
        <v>REGULADORES</v>
      </c>
      <c r="N8114" s="187" t="str">
        <f>+VLOOKUP(FACTURACION[[#This Row],[REFERENCIA]],CODINV,5,FALSE)</f>
        <v>HONEYWELL</v>
      </c>
      <c r="O8114" s="188">
        <v>12</v>
      </c>
      <c r="P8114" s="189">
        <v>220000</v>
      </c>
      <c r="Q8114" s="190">
        <f>+FACTURACION[[#This Row],[CANTIDAD]]*FACTURACION[[#This Row],[VR UNITARIO]]/1000</f>
        <v>2640</v>
      </c>
      <c r="R8114" s="187" t="str">
        <f>+VLOOKUP(FACTURACION[[#This Row],[NIT]],TABLACLIENTE,5,FALSE)</f>
        <v>BOGOTÁ D.C.</v>
      </c>
    </row>
    <row r="8115" spans="3:18">
      <c r="C8115" s="183">
        <v>2022</v>
      </c>
      <c r="D8115" s="30" t="s">
        <v>268</v>
      </c>
      <c r="E8115" s="30">
        <f>MONTH(FACTURACION[[#This Row],[MES]]&amp;1)</f>
        <v>3</v>
      </c>
      <c r="F8115" s="223">
        <f>DATE(FACTURACION[[#This Row],[AÑO]],FACTURACION[[#This Row],[Mes numero]],1)</f>
        <v>44621</v>
      </c>
      <c r="G8115" s="185" t="s">
        <v>6435</v>
      </c>
      <c r="H8115" s="186">
        <v>900520280</v>
      </c>
      <c r="I8115" s="187" t="str">
        <f>+VLOOKUP(FACTURACION[[#This Row],[NIT]],TABLACLIENTE,2,FALSE)</f>
        <v>ENERGY SOLUTION SERVICES SAS</v>
      </c>
      <c r="J8115" s="188" t="s">
        <v>1929</v>
      </c>
      <c r="K8115" s="187" t="str">
        <f>+VLOOKUP(FACTURACION[[#This Row],[REFERENCIA]],CODINV,2,FALSE)</f>
        <v>REG. 1813C C: 1" R: 6-12" O: 1/2</v>
      </c>
      <c r="L8115" s="187" t="str">
        <f>IF(VLOOKUP(FACTURACION[[#This Row],[REFERENCIA]],CODINV,3,FALSE)=0,"",VLOOKUP(FACTURACION[[#This Row],[REFERENCIA]],CODINV,3,FALSE))</f>
        <v/>
      </c>
      <c r="M8115" s="187" t="str">
        <f>+VLOOKUP(FACTURACION[[#This Row],[REFERENCIA]],CODINV,4,FALSE)</f>
        <v>REGULADORES</v>
      </c>
      <c r="N8115" s="187" t="str">
        <f>+VLOOKUP(FACTURACION[[#This Row],[REFERENCIA]],CODINV,5,FALSE)</f>
        <v>HONEYWELL</v>
      </c>
      <c r="O8115" s="188">
        <v>8</v>
      </c>
      <c r="P8115" s="189">
        <v>220000</v>
      </c>
      <c r="Q8115" s="190">
        <f>+FACTURACION[[#This Row],[CANTIDAD]]*FACTURACION[[#This Row],[VR UNITARIO]]/1000</f>
        <v>1760</v>
      </c>
      <c r="R8115" s="187" t="str">
        <f>+VLOOKUP(FACTURACION[[#This Row],[NIT]],TABLACLIENTE,5,FALSE)</f>
        <v>BOGOTÁ D.C.</v>
      </c>
    </row>
    <row r="8116" spans="3:18">
      <c r="C8116" s="183">
        <v>2022</v>
      </c>
      <c r="D8116" s="30" t="s">
        <v>268</v>
      </c>
      <c r="E8116" s="30">
        <f>MONTH(FACTURACION[[#This Row],[MES]]&amp;1)</f>
        <v>3</v>
      </c>
      <c r="F8116" s="223">
        <f>DATE(FACTURACION[[#This Row],[AÑO]],FACTURACION[[#This Row],[Mes numero]],1)</f>
        <v>44621</v>
      </c>
      <c r="G8116" s="185" t="s">
        <v>6436</v>
      </c>
      <c r="H8116" s="186">
        <v>891101577</v>
      </c>
      <c r="I8116" s="187" t="str">
        <f>+VLOOKUP(FACTURACION[[#This Row],[NIT]],TABLACLIENTE,2,FALSE)</f>
        <v>ALCANOS DE COLOMBIA S.A. E.S.P</v>
      </c>
      <c r="J8116" s="188" t="s">
        <v>153</v>
      </c>
      <c r="K8116" s="187" t="str">
        <f>+VLOOKUP(FACTURACION[[#This Row],[REFERENCIA]],CODINV,2,FALSE)</f>
        <v>MANGA 3" S300 H7</v>
      </c>
      <c r="L8116" s="187" t="str">
        <f>IF(VLOOKUP(FACTURACION[[#This Row],[REFERENCIA]],CODINV,3,FALSE)=0,"",VLOOKUP(FACTURACION[[#This Row],[REFERENCIA]],CODINV,3,FALSE))</f>
        <v>73404P003</v>
      </c>
      <c r="M8116" s="187" t="str">
        <f>+VLOOKUP(FACTURACION[[#This Row],[REFERENCIA]],CODINV,4,FALSE)</f>
        <v>MANGAS</v>
      </c>
      <c r="N8116" s="187" t="str">
        <f>+VLOOKUP(FACTURACION[[#This Row],[REFERENCIA]],CODINV,5,FALSE)</f>
        <v>HONEYWELL</v>
      </c>
      <c r="O8116" s="188">
        <v>3</v>
      </c>
      <c r="P8116" s="189">
        <v>1443847.32</v>
      </c>
      <c r="Q8116" s="190">
        <f>+FACTURACION[[#This Row],[CANTIDAD]]*FACTURACION[[#This Row],[VR UNITARIO]]/1000</f>
        <v>4331.5419599999996</v>
      </c>
      <c r="R8116" s="187" t="str">
        <f>+VLOOKUP(FACTURACION[[#This Row],[NIT]],TABLACLIENTE,5,FALSE)</f>
        <v>NEIVA</v>
      </c>
    </row>
    <row r="8117" spans="3:18">
      <c r="C8117" s="183">
        <v>2022</v>
      </c>
      <c r="D8117" s="30" t="s">
        <v>268</v>
      </c>
      <c r="E8117" s="30">
        <f>MONTH(FACTURACION[[#This Row],[MES]]&amp;1)</f>
        <v>3</v>
      </c>
      <c r="F8117" s="223">
        <f>DATE(FACTURACION[[#This Row],[AÑO]],FACTURACION[[#This Row],[Mes numero]],1)</f>
        <v>44621</v>
      </c>
      <c r="G8117" s="185" t="s">
        <v>6437</v>
      </c>
      <c r="H8117" s="186">
        <v>891101577</v>
      </c>
      <c r="I8117" s="187" t="str">
        <f>+VLOOKUP(FACTURACION[[#This Row],[NIT]],TABLACLIENTE,2,FALSE)</f>
        <v>ALCANOS DE COLOMBIA S.A. E.S.P</v>
      </c>
      <c r="J8117" s="188" t="s">
        <v>153</v>
      </c>
      <c r="K8117" s="187" t="str">
        <f>+VLOOKUP(FACTURACION[[#This Row],[REFERENCIA]],CODINV,2,FALSE)</f>
        <v>MANGA 3" S300 H7</v>
      </c>
      <c r="L8117" s="187" t="str">
        <f>IF(VLOOKUP(FACTURACION[[#This Row],[REFERENCIA]],CODINV,3,FALSE)=0,"",VLOOKUP(FACTURACION[[#This Row],[REFERENCIA]],CODINV,3,FALSE))</f>
        <v>73404P003</v>
      </c>
      <c r="M8117" s="187" t="str">
        <f>+VLOOKUP(FACTURACION[[#This Row],[REFERENCIA]],CODINV,4,FALSE)</f>
        <v>MANGAS</v>
      </c>
      <c r="N8117" s="187" t="str">
        <f>+VLOOKUP(FACTURACION[[#This Row],[REFERENCIA]],CODINV,5,FALSE)</f>
        <v>HONEYWELL</v>
      </c>
      <c r="O8117" s="188">
        <v>6</v>
      </c>
      <c r="P8117" s="189">
        <v>1443847.32</v>
      </c>
      <c r="Q8117" s="190">
        <f>+FACTURACION[[#This Row],[CANTIDAD]]*FACTURACION[[#This Row],[VR UNITARIO]]/1000</f>
        <v>8663.0839199999991</v>
      </c>
      <c r="R8117" s="187" t="str">
        <f>+VLOOKUP(FACTURACION[[#This Row],[NIT]],TABLACLIENTE,5,FALSE)</f>
        <v>NEIVA</v>
      </c>
    </row>
    <row r="8118" spans="3:18">
      <c r="C8118" s="183">
        <v>2022</v>
      </c>
      <c r="D8118" s="30" t="s">
        <v>268</v>
      </c>
      <c r="E8118" s="30">
        <f>MONTH(FACTURACION[[#This Row],[MES]]&amp;1)</f>
        <v>3</v>
      </c>
      <c r="F8118" s="223">
        <f>DATE(FACTURACION[[#This Row],[AÑO]],FACTURACION[[#This Row],[Mes numero]],1)</f>
        <v>44621</v>
      </c>
      <c r="G8118" s="185" t="s">
        <v>6438</v>
      </c>
      <c r="H8118" s="186">
        <v>891101577</v>
      </c>
      <c r="I8118" s="187" t="str">
        <f>+VLOOKUP(FACTURACION[[#This Row],[NIT]],TABLACLIENTE,2,FALSE)</f>
        <v>ALCANOS DE COLOMBIA S.A. E.S.P</v>
      </c>
      <c r="J8118" s="188" t="s">
        <v>153</v>
      </c>
      <c r="K8118" s="187" t="str">
        <f>+VLOOKUP(FACTURACION[[#This Row],[REFERENCIA]],CODINV,2,FALSE)</f>
        <v>MANGA 3" S300 H7</v>
      </c>
      <c r="L8118" s="187" t="str">
        <f>IF(VLOOKUP(FACTURACION[[#This Row],[REFERENCIA]],CODINV,3,FALSE)=0,"",VLOOKUP(FACTURACION[[#This Row],[REFERENCIA]],CODINV,3,FALSE))</f>
        <v>73404P003</v>
      </c>
      <c r="M8118" s="187" t="str">
        <f>+VLOOKUP(FACTURACION[[#This Row],[REFERENCIA]],CODINV,4,FALSE)</f>
        <v>MANGAS</v>
      </c>
      <c r="N8118" s="187" t="str">
        <f>+VLOOKUP(FACTURACION[[#This Row],[REFERENCIA]],CODINV,5,FALSE)</f>
        <v>HONEYWELL</v>
      </c>
      <c r="O8118" s="188">
        <v>1</v>
      </c>
      <c r="P8118" s="189">
        <v>1443847.32</v>
      </c>
      <c r="Q8118" s="190">
        <f>+FACTURACION[[#This Row],[CANTIDAD]]*FACTURACION[[#This Row],[VR UNITARIO]]/1000</f>
        <v>1443.8473200000001</v>
      </c>
      <c r="R8118" s="187" t="str">
        <f>+VLOOKUP(FACTURACION[[#This Row],[NIT]],TABLACLIENTE,5,FALSE)</f>
        <v>NEIVA</v>
      </c>
    </row>
    <row r="8119" spans="3:18">
      <c r="C8119" s="183">
        <v>2022</v>
      </c>
      <c r="D8119" s="30" t="s">
        <v>268</v>
      </c>
      <c r="E8119" s="30">
        <f>MONTH(FACTURACION[[#This Row],[MES]]&amp;1)</f>
        <v>3</v>
      </c>
      <c r="F8119" s="223">
        <f>DATE(FACTURACION[[#This Row],[AÑO]],FACTURACION[[#This Row],[Mes numero]],1)</f>
        <v>44621</v>
      </c>
      <c r="G8119" s="185" t="s">
        <v>6439</v>
      </c>
      <c r="H8119" s="186">
        <v>891101577</v>
      </c>
      <c r="I8119" s="187" t="str">
        <f>+VLOOKUP(FACTURACION[[#This Row],[NIT]],TABLACLIENTE,2,FALSE)</f>
        <v>ALCANOS DE COLOMBIA S.A. E.S.P</v>
      </c>
      <c r="J8119" s="188" t="s">
        <v>153</v>
      </c>
      <c r="K8119" s="187" t="str">
        <f>+VLOOKUP(FACTURACION[[#This Row],[REFERENCIA]],CODINV,2,FALSE)</f>
        <v>MANGA 3" S300 H7</v>
      </c>
      <c r="L8119" s="187" t="str">
        <f>IF(VLOOKUP(FACTURACION[[#This Row],[REFERENCIA]],CODINV,3,FALSE)=0,"",VLOOKUP(FACTURACION[[#This Row],[REFERENCIA]],CODINV,3,FALSE))</f>
        <v>73404P003</v>
      </c>
      <c r="M8119" s="187" t="str">
        <f>+VLOOKUP(FACTURACION[[#This Row],[REFERENCIA]],CODINV,4,FALSE)</f>
        <v>MANGAS</v>
      </c>
      <c r="N8119" s="187" t="str">
        <f>+VLOOKUP(FACTURACION[[#This Row],[REFERENCIA]],CODINV,5,FALSE)</f>
        <v>HONEYWELL</v>
      </c>
      <c r="O8119" s="188">
        <v>1</v>
      </c>
      <c r="P8119" s="189">
        <v>1443847.32</v>
      </c>
      <c r="Q8119" s="190">
        <f>+FACTURACION[[#This Row],[CANTIDAD]]*FACTURACION[[#This Row],[VR UNITARIO]]/1000</f>
        <v>1443.8473200000001</v>
      </c>
      <c r="R8119" s="187" t="str">
        <f>+VLOOKUP(FACTURACION[[#This Row],[NIT]],TABLACLIENTE,5,FALSE)</f>
        <v>NEIVA</v>
      </c>
    </row>
    <row r="8120" spans="3:18">
      <c r="C8120" s="183">
        <v>2022</v>
      </c>
      <c r="D8120" s="30" t="s">
        <v>268</v>
      </c>
      <c r="E8120" s="30">
        <f>MONTH(FACTURACION[[#This Row],[MES]]&amp;1)</f>
        <v>3</v>
      </c>
      <c r="F8120" s="223">
        <f>DATE(FACTURACION[[#This Row],[AÑO]],FACTURACION[[#This Row],[Mes numero]],1)</f>
        <v>44621</v>
      </c>
      <c r="G8120" s="185" t="s">
        <v>6440</v>
      </c>
      <c r="H8120" s="186">
        <v>891101577</v>
      </c>
      <c r="I8120" s="187" t="str">
        <f>+VLOOKUP(FACTURACION[[#This Row],[NIT]],TABLACLIENTE,2,FALSE)</f>
        <v>ALCANOS DE COLOMBIA S.A. E.S.P</v>
      </c>
      <c r="J8120" s="188" t="s">
        <v>153</v>
      </c>
      <c r="K8120" s="187" t="str">
        <f>+VLOOKUP(FACTURACION[[#This Row],[REFERENCIA]],CODINV,2,FALSE)</f>
        <v>MANGA 3" S300 H7</v>
      </c>
      <c r="L8120" s="187" t="str">
        <f>IF(VLOOKUP(FACTURACION[[#This Row],[REFERENCIA]],CODINV,3,FALSE)=0,"",VLOOKUP(FACTURACION[[#This Row],[REFERENCIA]],CODINV,3,FALSE))</f>
        <v>73404P003</v>
      </c>
      <c r="M8120" s="187" t="str">
        <f>+VLOOKUP(FACTURACION[[#This Row],[REFERENCIA]],CODINV,4,FALSE)</f>
        <v>MANGAS</v>
      </c>
      <c r="N8120" s="187" t="str">
        <f>+VLOOKUP(FACTURACION[[#This Row],[REFERENCIA]],CODINV,5,FALSE)</f>
        <v>HONEYWELL</v>
      </c>
      <c r="O8120" s="188">
        <v>2</v>
      </c>
      <c r="P8120" s="189">
        <v>1443847.32</v>
      </c>
      <c r="Q8120" s="190">
        <f>+FACTURACION[[#This Row],[CANTIDAD]]*FACTURACION[[#This Row],[VR UNITARIO]]/1000</f>
        <v>2887.6946400000002</v>
      </c>
      <c r="R8120" s="187" t="str">
        <f>+VLOOKUP(FACTURACION[[#This Row],[NIT]],TABLACLIENTE,5,FALSE)</f>
        <v>NEIVA</v>
      </c>
    </row>
    <row r="8121" spans="3:18">
      <c r="C8121" s="183">
        <v>2022</v>
      </c>
      <c r="D8121" s="30" t="s">
        <v>268</v>
      </c>
      <c r="E8121" s="30">
        <f>MONTH(FACTURACION[[#This Row],[MES]]&amp;1)</f>
        <v>3</v>
      </c>
      <c r="F8121" s="223">
        <f>DATE(FACTURACION[[#This Row],[AÑO]],FACTURACION[[#This Row],[Mes numero]],1)</f>
        <v>44621</v>
      </c>
      <c r="G8121" s="185" t="s">
        <v>6441</v>
      </c>
      <c r="H8121" s="186">
        <v>891101577</v>
      </c>
      <c r="I8121" s="187" t="str">
        <f>+VLOOKUP(FACTURACION[[#This Row],[NIT]],TABLACLIENTE,2,FALSE)</f>
        <v>ALCANOS DE COLOMBIA S.A. E.S.P</v>
      </c>
      <c r="J8121" s="188" t="s">
        <v>153</v>
      </c>
      <c r="K8121" s="187" t="str">
        <f>+VLOOKUP(FACTURACION[[#This Row],[REFERENCIA]],CODINV,2,FALSE)</f>
        <v>MANGA 3" S300 H7</v>
      </c>
      <c r="L8121" s="187" t="str">
        <f>IF(VLOOKUP(FACTURACION[[#This Row],[REFERENCIA]],CODINV,3,FALSE)=0,"",VLOOKUP(FACTURACION[[#This Row],[REFERENCIA]],CODINV,3,FALSE))</f>
        <v>73404P003</v>
      </c>
      <c r="M8121" s="187" t="str">
        <f>+VLOOKUP(FACTURACION[[#This Row],[REFERENCIA]],CODINV,4,FALSE)</f>
        <v>MANGAS</v>
      </c>
      <c r="N8121" s="187" t="str">
        <f>+VLOOKUP(FACTURACION[[#This Row],[REFERENCIA]],CODINV,5,FALSE)</f>
        <v>HONEYWELL</v>
      </c>
      <c r="O8121" s="188">
        <v>6</v>
      </c>
      <c r="P8121" s="189">
        <v>1443847.32</v>
      </c>
      <c r="Q8121" s="190">
        <f>+FACTURACION[[#This Row],[CANTIDAD]]*FACTURACION[[#This Row],[VR UNITARIO]]/1000</f>
        <v>8663.0839199999991</v>
      </c>
      <c r="R8121" s="187" t="str">
        <f>+VLOOKUP(FACTURACION[[#This Row],[NIT]],TABLACLIENTE,5,FALSE)</f>
        <v>NEIVA</v>
      </c>
    </row>
    <row r="8122" spans="3:18">
      <c r="C8122" s="183">
        <v>2022</v>
      </c>
      <c r="D8122" s="30" t="s">
        <v>268</v>
      </c>
      <c r="E8122" s="30">
        <f>MONTH(FACTURACION[[#This Row],[MES]]&amp;1)</f>
        <v>3</v>
      </c>
      <c r="F8122" s="223">
        <f>DATE(FACTURACION[[#This Row],[AÑO]],FACTURACION[[#This Row],[Mes numero]],1)</f>
        <v>44621</v>
      </c>
      <c r="G8122" s="185" t="s">
        <v>6442</v>
      </c>
      <c r="H8122" s="186">
        <v>900134459</v>
      </c>
      <c r="I8122" s="187" t="str">
        <f>+VLOOKUP(FACTURACION[[#This Row],[NIT]],TABLACLIENTE,2,FALSE)</f>
        <v>TRANSPORTADORA DE GAS INTERNACIONAL S.A. ESP (TGI S.A. E.S.P.)</v>
      </c>
      <c r="J8122" s="188" t="s">
        <v>868</v>
      </c>
      <c r="K8122" s="187" t="str">
        <f>+VLOOKUP(FACTURACION[[#This Row],[REFERENCIA]],CODINV,2,FALSE)</f>
        <v>CAGE 2 ANSI 600 AFV 100%</v>
      </c>
      <c r="L8122" s="187" t="str">
        <f>IF(VLOOKUP(FACTURACION[[#This Row],[REFERENCIA]],CODINV,3,FALSE)=0,"",VLOOKUP(FACTURACION[[#This Row],[REFERENCIA]],CODINV,3,FALSE))</f>
        <v>73679P001</v>
      </c>
      <c r="M8122" s="187" t="str">
        <f>+VLOOKUP(FACTURACION[[#This Row],[REFERENCIA]],CODINV,4,FALSE)</f>
        <v>REPUESTOS Y ACCESORIOS</v>
      </c>
      <c r="N8122" s="187" t="str">
        <f>+VLOOKUP(FACTURACION[[#This Row],[REFERENCIA]],CODINV,5,FALSE)</f>
        <v>HONEYWELL</v>
      </c>
      <c r="O8122" s="188">
        <v>4</v>
      </c>
      <c r="P8122" s="189">
        <v>1654103</v>
      </c>
      <c r="Q8122" s="190">
        <f>+FACTURACION[[#This Row],[CANTIDAD]]*FACTURACION[[#This Row],[VR UNITARIO]]/1000</f>
        <v>6616.4120000000003</v>
      </c>
      <c r="R8122" s="187" t="str">
        <f>+VLOOKUP(FACTURACION[[#This Row],[NIT]],TABLACLIENTE,5,FALSE)</f>
        <v>BOGOTÁ D.C.</v>
      </c>
    </row>
    <row r="8123" spans="3:18">
      <c r="C8123" s="183">
        <v>2022</v>
      </c>
      <c r="D8123" s="30" t="s">
        <v>268</v>
      </c>
      <c r="E8123" s="30">
        <f>MONTH(FACTURACION[[#This Row],[MES]]&amp;1)</f>
        <v>3</v>
      </c>
      <c r="F8123" s="223">
        <f>DATE(FACTURACION[[#This Row],[AÑO]],FACTURACION[[#This Row],[Mes numero]],1)</f>
        <v>44621</v>
      </c>
      <c r="G8123" s="185" t="s">
        <v>6442</v>
      </c>
      <c r="H8123" s="186">
        <v>900134459</v>
      </c>
      <c r="I8123" s="187" t="str">
        <f>+VLOOKUP(FACTURACION[[#This Row],[NIT]],TABLACLIENTE,2,FALSE)</f>
        <v>TRANSPORTADORA DE GAS INTERNACIONAL S.A. ESP (TGI S.A. E.S.P.)</v>
      </c>
      <c r="J8123" s="188" t="s">
        <v>132</v>
      </c>
      <c r="K8123" s="187" t="str">
        <f>+VLOOKUP(FACTURACION[[#This Row],[REFERENCIA]],CODINV,2,FALSE)</f>
        <v>KIT REPARACION BUNA N 80</v>
      </c>
      <c r="L8123" s="187" t="str">
        <f>IF(VLOOKUP(FACTURACION[[#This Row],[REFERENCIA]],CODINV,3,FALSE)=0,"",VLOOKUP(FACTURACION[[#This Row],[REFERENCIA]],CODINV,3,FALSE))</f>
        <v>73914K010</v>
      </c>
      <c r="M8123" s="187" t="str">
        <f>+VLOOKUP(FACTURACION[[#This Row],[REFERENCIA]],CODINV,4,FALSE)</f>
        <v>REPUESTOS Y ACCESORIOS</v>
      </c>
      <c r="N8123" s="187" t="str">
        <f>+VLOOKUP(FACTURACION[[#This Row],[REFERENCIA]],CODINV,5,FALSE)</f>
        <v>HONEYWELL</v>
      </c>
      <c r="O8123" s="188">
        <v>60</v>
      </c>
      <c r="P8123" s="189">
        <v>150019</v>
      </c>
      <c r="Q8123" s="190">
        <f>+FACTURACION[[#This Row],[CANTIDAD]]*FACTURACION[[#This Row],[VR UNITARIO]]/1000</f>
        <v>9001.14</v>
      </c>
      <c r="R8123" s="187" t="str">
        <f>+VLOOKUP(FACTURACION[[#This Row],[NIT]],TABLACLIENTE,5,FALSE)</f>
        <v>BOGOTÁ D.C.</v>
      </c>
    </row>
    <row r="8124" spans="3:18">
      <c r="C8124" s="183">
        <v>2022</v>
      </c>
      <c r="D8124" s="30" t="s">
        <v>268</v>
      </c>
      <c r="E8124" s="30">
        <f>MONTH(FACTURACION[[#This Row],[MES]]&amp;1)</f>
        <v>3</v>
      </c>
      <c r="F8124" s="223">
        <f>DATE(FACTURACION[[#This Row],[AÑO]],FACTURACION[[#This Row],[Mes numero]],1)</f>
        <v>44621</v>
      </c>
      <c r="G8124" s="185" t="s">
        <v>6442</v>
      </c>
      <c r="H8124" s="186">
        <v>900134459</v>
      </c>
      <c r="I8124" s="187" t="str">
        <f>+VLOOKUP(FACTURACION[[#This Row],[NIT]],TABLACLIENTE,2,FALSE)</f>
        <v>TRANSPORTADORA DE GAS INTERNACIONAL S.A. ESP (TGI S.A. E.S.P.)</v>
      </c>
      <c r="J8124" s="188" t="s">
        <v>218</v>
      </c>
      <c r="K8124" s="187" t="str">
        <f>+VLOOKUP(FACTURACION[[#This Row],[REFERENCIA]],CODINV,2,FALSE)</f>
        <v>MANGA 2" S600 B7</v>
      </c>
      <c r="L8124" s="187" t="str">
        <f>IF(VLOOKUP(FACTURACION[[#This Row],[REFERENCIA]],CODINV,3,FALSE)=0,"",VLOOKUP(FACTURACION[[#This Row],[REFERENCIA]],CODINV,3,FALSE))</f>
        <v>73677P007</v>
      </c>
      <c r="M8124" s="187" t="str">
        <f>+VLOOKUP(FACTURACION[[#This Row],[REFERENCIA]],CODINV,4,FALSE)</f>
        <v>MANGAS</v>
      </c>
      <c r="N8124" s="187" t="str">
        <f>+VLOOKUP(FACTURACION[[#This Row],[REFERENCIA]],CODINV,5,FALSE)</f>
        <v>HONEYWELL</v>
      </c>
      <c r="O8124" s="188">
        <v>20</v>
      </c>
      <c r="P8124" s="189">
        <v>585729</v>
      </c>
      <c r="Q8124" s="190">
        <f>+FACTURACION[[#This Row],[CANTIDAD]]*FACTURACION[[#This Row],[VR UNITARIO]]/1000</f>
        <v>11714.58</v>
      </c>
      <c r="R8124" s="187" t="str">
        <f>+VLOOKUP(FACTURACION[[#This Row],[NIT]],TABLACLIENTE,5,FALSE)</f>
        <v>BOGOTÁ D.C.</v>
      </c>
    </row>
    <row r="8125" spans="3:18">
      <c r="C8125" s="183">
        <v>2022</v>
      </c>
      <c r="D8125" s="30" t="s">
        <v>268</v>
      </c>
      <c r="E8125" s="30">
        <f>MONTH(FACTURACION[[#This Row],[MES]]&amp;1)</f>
        <v>3</v>
      </c>
      <c r="F8125" s="223">
        <f>DATE(FACTURACION[[#This Row],[AÑO]],FACTURACION[[#This Row],[Mes numero]],1)</f>
        <v>44621</v>
      </c>
      <c r="G8125" s="185" t="s">
        <v>6442</v>
      </c>
      <c r="H8125" s="186">
        <v>900134459</v>
      </c>
      <c r="I8125" s="187" t="str">
        <f>+VLOOKUP(FACTURACION[[#This Row],[NIT]],TABLACLIENTE,2,FALSE)</f>
        <v>TRANSPORTADORA DE GAS INTERNACIONAL S.A. ESP (TGI S.A. E.S.P.)</v>
      </c>
      <c r="J8125" s="188" t="s">
        <v>886</v>
      </c>
      <c r="K8125" s="187" t="str">
        <f>+VLOOKUP(FACTURACION[[#This Row],[REFERENCIA]],CODINV,2,FALSE)</f>
        <v>FILTER ASSEMBLY (COMPOSITE)</v>
      </c>
      <c r="L8125" s="187" t="str">
        <f>IF(VLOOKUP(FACTURACION[[#This Row],[REFERENCIA]],CODINV,3,FALSE)=0,"",VLOOKUP(FACTURACION[[#This Row],[REFERENCIA]],CODINV,3,FALSE))</f>
        <v>78480P001</v>
      </c>
      <c r="M8125" s="187" t="str">
        <f>+VLOOKUP(FACTURACION[[#This Row],[REFERENCIA]],CODINV,4,FALSE)</f>
        <v>FILTROS</v>
      </c>
      <c r="N8125" s="187" t="str">
        <f>+VLOOKUP(FACTURACION[[#This Row],[REFERENCIA]],CODINV,5,FALSE)</f>
        <v>HONEYWELL</v>
      </c>
      <c r="O8125" s="188">
        <v>32</v>
      </c>
      <c r="P8125" s="189">
        <v>73765</v>
      </c>
      <c r="Q8125" s="190">
        <f>+FACTURACION[[#This Row],[CANTIDAD]]*FACTURACION[[#This Row],[VR UNITARIO]]/1000</f>
        <v>2360.48</v>
      </c>
      <c r="R8125" s="187" t="str">
        <f>+VLOOKUP(FACTURACION[[#This Row],[NIT]],TABLACLIENTE,5,FALSE)</f>
        <v>BOGOTÁ D.C.</v>
      </c>
    </row>
    <row r="8126" spans="3:18">
      <c r="C8126" s="183">
        <v>2022</v>
      </c>
      <c r="D8126" s="30" t="s">
        <v>268</v>
      </c>
      <c r="E8126" s="30">
        <f>MONTH(FACTURACION[[#This Row],[MES]]&amp;1)</f>
        <v>3</v>
      </c>
      <c r="F8126" s="223">
        <f>DATE(FACTURACION[[#This Row],[AÑO]],FACTURACION[[#This Row],[Mes numero]],1)</f>
        <v>44621</v>
      </c>
      <c r="G8126" s="185" t="s">
        <v>6442</v>
      </c>
      <c r="H8126" s="186">
        <v>900134459</v>
      </c>
      <c r="I8126" s="187" t="str">
        <f>+VLOOKUP(FACTURACION[[#This Row],[NIT]],TABLACLIENTE,2,FALSE)</f>
        <v>TRANSPORTADORA DE GAS INTERNACIONAL S.A. ESP (TGI S.A. E.S.P.)</v>
      </c>
      <c r="J8126" s="188" t="s">
        <v>569</v>
      </c>
      <c r="K8126" s="187" t="str">
        <f>+VLOOKUP(FACTURACION[[#This Row],[REFERENCIA]],CODINV,2,FALSE)</f>
        <v>MANGA 2" S600 H7</v>
      </c>
      <c r="L8126" s="187" t="str">
        <f>IF(VLOOKUP(FACTURACION[[#This Row],[REFERENCIA]],CODINV,3,FALSE)=0,"",VLOOKUP(FACTURACION[[#This Row],[REFERENCIA]],CODINV,3,FALSE))</f>
        <v>73677P001</v>
      </c>
      <c r="M8126" s="187" t="str">
        <f>+VLOOKUP(FACTURACION[[#This Row],[REFERENCIA]],CODINV,4,FALSE)</f>
        <v>MANGAS</v>
      </c>
      <c r="N8126" s="187" t="str">
        <f>+VLOOKUP(FACTURACION[[#This Row],[REFERENCIA]],CODINV,5,FALSE)</f>
        <v>HONEYWELL</v>
      </c>
      <c r="O8126" s="188">
        <v>12</v>
      </c>
      <c r="P8126" s="189">
        <v>608788</v>
      </c>
      <c r="Q8126" s="190">
        <f>+FACTURACION[[#This Row],[CANTIDAD]]*FACTURACION[[#This Row],[VR UNITARIO]]/1000</f>
        <v>7305.4560000000001</v>
      </c>
      <c r="R8126" s="187" t="str">
        <f>+VLOOKUP(FACTURACION[[#This Row],[NIT]],TABLACLIENTE,5,FALSE)</f>
        <v>BOGOTÁ D.C.</v>
      </c>
    </row>
    <row r="8127" spans="3:18">
      <c r="C8127" s="183">
        <v>2022</v>
      </c>
      <c r="D8127" s="30" t="s">
        <v>268</v>
      </c>
      <c r="E8127" s="30">
        <f>MONTH(FACTURACION[[#This Row],[MES]]&amp;1)</f>
        <v>3</v>
      </c>
      <c r="F8127" s="223">
        <f>DATE(FACTURACION[[#This Row],[AÑO]],FACTURACION[[#This Row],[Mes numero]],1)</f>
        <v>44621</v>
      </c>
      <c r="G8127" s="185" t="s">
        <v>6443</v>
      </c>
      <c r="H8127" s="186">
        <v>890503900</v>
      </c>
      <c r="I8127" s="187" t="str">
        <f>+VLOOKUP(FACTURACION[[#This Row],[NIT]],TABLACLIENTE,2,FALSE)</f>
        <v>GASES DEL ORIENTE S.A. E.S.P.</v>
      </c>
      <c r="J8127" s="188" t="s">
        <v>277</v>
      </c>
      <c r="K8127" s="187" t="str">
        <f>+VLOOKUP(FACTURACION[[#This Row],[REFERENCIA]],CODINV,2,FALSE)</f>
        <v>ORIFICIO 3/32"</v>
      </c>
      <c r="L8127" s="187" t="str">
        <f>IF(VLOOKUP(FACTURACION[[#This Row],[REFERENCIA]],CODINV,3,FALSE)=0,"",VLOOKUP(FACTURACION[[#This Row],[REFERENCIA]],CODINV,3,FALSE))</f>
        <v>70033P001</v>
      </c>
      <c r="M8127" s="187" t="str">
        <f>+VLOOKUP(FACTURACION[[#This Row],[REFERENCIA]],CODINV,4,FALSE)</f>
        <v>REPUESTOS Y ACCESORIOS</v>
      </c>
      <c r="N8127" s="187" t="str">
        <f>+VLOOKUP(FACTURACION[[#This Row],[REFERENCIA]],CODINV,5,FALSE)</f>
        <v>HONEYWELL</v>
      </c>
      <c r="O8127" s="188">
        <v>0</v>
      </c>
      <c r="P8127" s="189">
        <v>29426.42</v>
      </c>
      <c r="Q8127" s="190">
        <f>+FACTURACION[[#This Row],[CANTIDAD]]*FACTURACION[[#This Row],[VR UNITARIO]]/1000</f>
        <v>0</v>
      </c>
      <c r="R8127" s="187" t="str">
        <f>+VLOOKUP(FACTURACION[[#This Row],[NIT]],TABLACLIENTE,5,FALSE)</f>
        <v>CUCUTA</v>
      </c>
    </row>
    <row r="8128" spans="3:18">
      <c r="C8128" s="183">
        <v>2022</v>
      </c>
      <c r="D8128" s="30" t="s">
        <v>268</v>
      </c>
      <c r="E8128" s="30">
        <f>MONTH(FACTURACION[[#This Row],[MES]]&amp;1)</f>
        <v>3</v>
      </c>
      <c r="F8128" s="223">
        <f>DATE(FACTURACION[[#This Row],[AÑO]],FACTURACION[[#This Row],[Mes numero]],1)</f>
        <v>44621</v>
      </c>
      <c r="G8128" s="185" t="s">
        <v>6443</v>
      </c>
      <c r="H8128" s="186">
        <v>890503900</v>
      </c>
      <c r="I8128" s="187" t="str">
        <f>+VLOOKUP(FACTURACION[[#This Row],[NIT]],TABLACLIENTE,2,FALSE)</f>
        <v>GASES DEL ORIENTE S.A. E.S.P.</v>
      </c>
      <c r="J8128" s="188" t="s">
        <v>188</v>
      </c>
      <c r="K8128" s="187" t="str">
        <f>+VLOOKUP(FACTURACION[[#This Row],[REFERENCIA]],CODINV,2,FALSE)</f>
        <v>SEAT DISC BUNA 90</v>
      </c>
      <c r="L8128" s="187" t="str">
        <f>IF(VLOOKUP(FACTURACION[[#This Row],[REFERENCIA]],CODINV,3,FALSE)=0,"",VLOOKUP(FACTURACION[[#This Row],[REFERENCIA]],CODINV,3,FALSE))</f>
        <v>70041P003</v>
      </c>
      <c r="M8128" s="187" t="str">
        <f>+VLOOKUP(FACTURACION[[#This Row],[REFERENCIA]],CODINV,4,FALSE)</f>
        <v>REPUESTOS Y ACCESORIOS</v>
      </c>
      <c r="N8128" s="187" t="str">
        <f>+VLOOKUP(FACTURACION[[#This Row],[REFERENCIA]],CODINV,5,FALSE)</f>
        <v>HONEYWELL</v>
      </c>
      <c r="O8128" s="188">
        <v>0</v>
      </c>
      <c r="P8128" s="189">
        <v>43621.69</v>
      </c>
      <c r="Q8128" s="190">
        <f>+FACTURACION[[#This Row],[CANTIDAD]]*FACTURACION[[#This Row],[VR UNITARIO]]/1000</f>
        <v>0</v>
      </c>
      <c r="R8128" s="187" t="str">
        <f>+VLOOKUP(FACTURACION[[#This Row],[NIT]],TABLACLIENTE,5,FALSE)</f>
        <v>CUCUTA</v>
      </c>
    </row>
    <row r="8129" spans="3:18">
      <c r="C8129" s="183">
        <v>2022</v>
      </c>
      <c r="D8129" s="30" t="s">
        <v>268</v>
      </c>
      <c r="E8129" s="30">
        <f>MONTH(FACTURACION[[#This Row],[MES]]&amp;1)</f>
        <v>3</v>
      </c>
      <c r="F8129" s="223">
        <f>DATE(FACTURACION[[#This Row],[AÑO]],FACTURACION[[#This Row],[Mes numero]],1)</f>
        <v>44621</v>
      </c>
      <c r="G8129" s="185" t="s">
        <v>6443</v>
      </c>
      <c r="H8129" s="186">
        <v>890503900</v>
      </c>
      <c r="I8129" s="187" t="str">
        <f>+VLOOKUP(FACTURACION[[#This Row],[NIT]],TABLACLIENTE,2,FALSE)</f>
        <v>GASES DEL ORIENTE S.A. E.S.P.</v>
      </c>
      <c r="J8129" s="188" t="s">
        <v>151</v>
      </c>
      <c r="K8129" s="187" t="str">
        <f>+VLOOKUP(FACTURACION[[#This Row],[REFERENCIA]],CODINV,2,FALSE)</f>
        <v>DIAFRAGMA BUNA Z-138</v>
      </c>
      <c r="L8129" s="187" t="str">
        <f>IF(VLOOKUP(FACTURACION[[#This Row],[REFERENCIA]],CODINV,3,FALSE)=0,"",VLOOKUP(FACTURACION[[#This Row],[REFERENCIA]],CODINV,3,FALSE))</f>
        <v>70170P028</v>
      </c>
      <c r="M8129" s="187" t="str">
        <f>+VLOOKUP(FACTURACION[[#This Row],[REFERENCIA]],CODINV,4,FALSE)</f>
        <v>REPUESTOS Y ACCESORIOS</v>
      </c>
      <c r="N8129" s="187" t="str">
        <f>+VLOOKUP(FACTURACION[[#This Row],[REFERENCIA]],CODINV,5,FALSE)</f>
        <v>HONEYWELL</v>
      </c>
      <c r="O8129" s="188">
        <v>0</v>
      </c>
      <c r="P8129" s="189">
        <v>22674.07</v>
      </c>
      <c r="Q8129" s="190">
        <f>+FACTURACION[[#This Row],[CANTIDAD]]*FACTURACION[[#This Row],[VR UNITARIO]]/1000</f>
        <v>0</v>
      </c>
      <c r="R8129" s="187" t="str">
        <f>+VLOOKUP(FACTURACION[[#This Row],[NIT]],TABLACLIENTE,5,FALSE)</f>
        <v>CUCUTA</v>
      </c>
    </row>
    <row r="8130" spans="3:18">
      <c r="C8130" s="183">
        <v>2022</v>
      </c>
      <c r="D8130" s="30" t="s">
        <v>268</v>
      </c>
      <c r="E8130" s="30">
        <f>MONTH(FACTURACION[[#This Row],[MES]]&amp;1)</f>
        <v>3</v>
      </c>
      <c r="F8130" s="223">
        <f>DATE(FACTURACION[[#This Row],[AÑO]],FACTURACION[[#This Row],[Mes numero]],1)</f>
        <v>44621</v>
      </c>
      <c r="G8130" s="185" t="s">
        <v>6443</v>
      </c>
      <c r="H8130" s="186">
        <v>890503900</v>
      </c>
      <c r="I8130" s="187" t="str">
        <f>+VLOOKUP(FACTURACION[[#This Row],[NIT]],TABLACLIENTE,2,FALSE)</f>
        <v>GASES DEL ORIENTE S.A. E.S.P.</v>
      </c>
      <c r="J8130" s="188" t="s">
        <v>627</v>
      </c>
      <c r="K8130" s="187" t="str">
        <f>+VLOOKUP(FACTURACION[[#This Row],[REFERENCIA]],CODINV,2,FALSE)</f>
        <v>PLATE DEL DIAFRAGMA</v>
      </c>
      <c r="L8130" s="187" t="str">
        <f>IF(VLOOKUP(FACTURACION[[#This Row],[REFERENCIA]],CODINV,3,FALSE)=0,"",VLOOKUP(FACTURACION[[#This Row],[REFERENCIA]],CODINV,3,FALSE))</f>
        <v>70859P001</v>
      </c>
      <c r="M8130" s="187" t="str">
        <f>+VLOOKUP(FACTURACION[[#This Row],[REFERENCIA]],CODINV,4,FALSE)</f>
        <v>REPUESTOS Y ACCESORIOS</v>
      </c>
      <c r="N8130" s="187" t="str">
        <f>+VLOOKUP(FACTURACION[[#This Row],[REFERENCIA]],CODINV,5,FALSE)</f>
        <v>HONEYWELL</v>
      </c>
      <c r="O8130" s="188">
        <v>0</v>
      </c>
      <c r="P8130" s="189">
        <v>31881.81</v>
      </c>
      <c r="Q8130" s="190">
        <f>+FACTURACION[[#This Row],[CANTIDAD]]*FACTURACION[[#This Row],[VR UNITARIO]]/1000</f>
        <v>0</v>
      </c>
      <c r="R8130" s="187" t="str">
        <f>+VLOOKUP(FACTURACION[[#This Row],[NIT]],TABLACLIENTE,5,FALSE)</f>
        <v>CUCUTA</v>
      </c>
    </row>
    <row r="8131" spans="3:18">
      <c r="C8131" s="183">
        <v>2022</v>
      </c>
      <c r="D8131" s="30" t="s">
        <v>268</v>
      </c>
      <c r="E8131" s="30">
        <f>MONTH(FACTURACION[[#This Row],[MES]]&amp;1)</f>
        <v>3</v>
      </c>
      <c r="F8131" s="223">
        <f>DATE(FACTURACION[[#This Row],[AÑO]],FACTURACION[[#This Row],[Mes numero]],1)</f>
        <v>44621</v>
      </c>
      <c r="G8131" s="185" t="s">
        <v>6443</v>
      </c>
      <c r="H8131" s="186">
        <v>890503900</v>
      </c>
      <c r="I8131" s="187" t="str">
        <f>+VLOOKUP(FACTURACION[[#This Row],[NIT]],TABLACLIENTE,2,FALSE)</f>
        <v>GASES DEL ORIENTE S.A. E.S.P.</v>
      </c>
      <c r="J8131" s="188" t="s">
        <v>590</v>
      </c>
      <c r="K8131" s="187" t="str">
        <f>+VLOOKUP(FACTURACION[[#This Row],[REFERENCIA]],CODINV,2,FALSE)</f>
        <v>RESORTE DE BALANCE NEGRO</v>
      </c>
      <c r="L8131" s="187" t="str">
        <f>IF(VLOOKUP(FACTURACION[[#This Row],[REFERENCIA]],CODINV,3,FALSE)=0,"",VLOOKUP(FACTURACION[[#This Row],[REFERENCIA]],CODINV,3,FALSE))</f>
        <v>70157P004</v>
      </c>
      <c r="M8131" s="187" t="str">
        <f>+VLOOKUP(FACTURACION[[#This Row],[REFERENCIA]],CODINV,4,FALSE)</f>
        <v>REPUESTOS Y ACCESORIOS</v>
      </c>
      <c r="N8131" s="187" t="str">
        <f>+VLOOKUP(FACTURACION[[#This Row],[REFERENCIA]],CODINV,5,FALSE)</f>
        <v>HONEYWELL</v>
      </c>
      <c r="O8131" s="188">
        <v>0</v>
      </c>
      <c r="P8131" s="189">
        <v>21599.83</v>
      </c>
      <c r="Q8131" s="190">
        <f>+FACTURACION[[#This Row],[CANTIDAD]]*FACTURACION[[#This Row],[VR UNITARIO]]/1000</f>
        <v>0</v>
      </c>
      <c r="R8131" s="187" t="str">
        <f>+VLOOKUP(FACTURACION[[#This Row],[NIT]],TABLACLIENTE,5,FALSE)</f>
        <v>CUCUTA</v>
      </c>
    </row>
    <row r="8132" spans="3:18">
      <c r="C8132" s="183">
        <v>2022</v>
      </c>
      <c r="D8132" s="30" t="s">
        <v>268</v>
      </c>
      <c r="E8132" s="30">
        <f>MONTH(FACTURACION[[#This Row],[MES]]&amp;1)</f>
        <v>3</v>
      </c>
      <c r="F8132" s="223">
        <f>DATE(FACTURACION[[#This Row],[AÑO]],FACTURACION[[#This Row],[Mes numero]],1)</f>
        <v>44621</v>
      </c>
      <c r="G8132" s="185" t="s">
        <v>6443</v>
      </c>
      <c r="H8132" s="186">
        <v>890503900</v>
      </c>
      <c r="I8132" s="187" t="str">
        <f>+VLOOKUP(FACTURACION[[#This Row],[NIT]],TABLACLIENTE,2,FALSE)</f>
        <v>GASES DEL ORIENTE S.A. E.S.P.</v>
      </c>
      <c r="J8132" s="188" t="s">
        <v>809</v>
      </c>
      <c r="K8132" s="187" t="str">
        <f>+VLOOKUP(FACTURACION[[#This Row],[REFERENCIA]],CODINV,2,FALSE)</f>
        <v>SCREW HX HD 1/4 X 28 X 1,25</v>
      </c>
      <c r="L8132" s="187" t="str">
        <f>IF(VLOOKUP(FACTURACION[[#This Row],[REFERENCIA]],CODINV,3,FALSE)=0,"",VLOOKUP(FACTURACION[[#This Row],[REFERENCIA]],CODINV,3,FALSE))</f>
        <v>78001P029</v>
      </c>
      <c r="M8132" s="187" t="str">
        <f>+VLOOKUP(FACTURACION[[#This Row],[REFERENCIA]],CODINV,4,FALSE)</f>
        <v>REPUESTOS Y ACCESORIOS</v>
      </c>
      <c r="N8132" s="187" t="str">
        <f>+VLOOKUP(FACTURACION[[#This Row],[REFERENCIA]],CODINV,5,FALSE)</f>
        <v>HONEYWELL</v>
      </c>
      <c r="O8132" s="188">
        <v>0</v>
      </c>
      <c r="P8132" s="189">
        <v>2570.5</v>
      </c>
      <c r="Q8132" s="190">
        <f>+FACTURACION[[#This Row],[CANTIDAD]]*FACTURACION[[#This Row],[VR UNITARIO]]/1000</f>
        <v>0</v>
      </c>
      <c r="R8132" s="187" t="str">
        <f>+VLOOKUP(FACTURACION[[#This Row],[NIT]],TABLACLIENTE,5,FALSE)</f>
        <v>CUCUTA</v>
      </c>
    </row>
    <row r="8133" spans="3:18">
      <c r="C8133" s="183">
        <v>2022</v>
      </c>
      <c r="D8133" s="30" t="s">
        <v>268</v>
      </c>
      <c r="E8133" s="30">
        <f>MONTH(FACTURACION[[#This Row],[MES]]&amp;1)</f>
        <v>3</v>
      </c>
      <c r="F8133" s="223">
        <f>DATE(FACTURACION[[#This Row],[AÑO]],FACTURACION[[#This Row],[Mes numero]],1)</f>
        <v>44621</v>
      </c>
      <c r="G8133" s="185" t="s">
        <v>6443</v>
      </c>
      <c r="H8133" s="186">
        <v>890503900</v>
      </c>
      <c r="I8133" s="187" t="str">
        <f>+VLOOKUP(FACTURACION[[#This Row],[NIT]],TABLACLIENTE,2,FALSE)</f>
        <v>GASES DEL ORIENTE S.A. E.S.P.</v>
      </c>
      <c r="J8133" s="188" t="s">
        <v>714</v>
      </c>
      <c r="K8133" s="187" t="str">
        <f>+VLOOKUP(FACTURACION[[#This Row],[REFERENCIA]],CODINV,2,FALSE)</f>
        <v>PILOTO ZSC 100</v>
      </c>
      <c r="L8133" s="187" t="str">
        <f>IF(VLOOKUP(FACTURACION[[#This Row],[REFERENCIA]],CODINV,3,FALSE)=0,"",VLOOKUP(FACTURACION[[#This Row],[REFERENCIA]],CODINV,3,FALSE))</f>
        <v>RRAC102A1A1A1</v>
      </c>
      <c r="M8133" s="187" t="str">
        <f>+VLOOKUP(FACTURACION[[#This Row],[REFERENCIA]],CODINV,4,FALSE)</f>
        <v>REGULADORES</v>
      </c>
      <c r="N8133" s="187" t="str">
        <f>+VLOOKUP(FACTURACION[[#This Row],[REFERENCIA]],CODINV,5,FALSE)</f>
        <v>HONEYWELL</v>
      </c>
      <c r="O8133" s="188">
        <v>0</v>
      </c>
      <c r="P8133" s="189">
        <v>3016917.32</v>
      </c>
      <c r="Q8133" s="190">
        <f>+FACTURACION[[#This Row],[CANTIDAD]]*FACTURACION[[#This Row],[VR UNITARIO]]/1000</f>
        <v>0</v>
      </c>
      <c r="R8133" s="187" t="str">
        <f>+VLOOKUP(FACTURACION[[#This Row],[NIT]],TABLACLIENTE,5,FALSE)</f>
        <v>CUCUTA</v>
      </c>
    </row>
    <row r="8134" spans="3:18">
      <c r="C8134" s="183">
        <v>2022</v>
      </c>
      <c r="D8134" s="30" t="s">
        <v>268</v>
      </c>
      <c r="E8134" s="30">
        <f>MONTH(FACTURACION[[#This Row],[MES]]&amp;1)</f>
        <v>3</v>
      </c>
      <c r="F8134" s="223">
        <f>DATE(FACTURACION[[#This Row],[AÑO]],FACTURACION[[#This Row],[Mes numero]],1)</f>
        <v>44621</v>
      </c>
      <c r="G8134" s="185" t="s">
        <v>6443</v>
      </c>
      <c r="H8134" s="186">
        <v>890503900</v>
      </c>
      <c r="I8134" s="187" t="str">
        <f>+VLOOKUP(FACTURACION[[#This Row],[NIT]],TABLACLIENTE,2,FALSE)</f>
        <v>GASES DEL ORIENTE S.A. E.S.P.</v>
      </c>
      <c r="J8134" s="188" t="s">
        <v>244</v>
      </c>
      <c r="K8134" s="187" t="str">
        <f>+VLOOKUP(FACTURACION[[#This Row],[REFERENCIA]],CODINV,2,FALSE)</f>
        <v>PILOTO ZSC 320-100</v>
      </c>
      <c r="L8134" s="187" t="str">
        <f>IF(VLOOKUP(FACTURACION[[#This Row],[REFERENCIA]],CODINV,3,FALSE)=0,"",VLOOKUP(FACTURACION[[#This Row],[REFERENCIA]],CODINV,3,FALSE))</f>
        <v>RRAE103A1A1A1</v>
      </c>
      <c r="M8134" s="187" t="str">
        <f>+VLOOKUP(FACTURACION[[#This Row],[REFERENCIA]],CODINV,4,FALSE)</f>
        <v>REGULADORES</v>
      </c>
      <c r="N8134" s="187" t="str">
        <f>+VLOOKUP(FACTURACION[[#This Row],[REFERENCIA]],CODINV,5,FALSE)</f>
        <v>HONEYWELL</v>
      </c>
      <c r="O8134" s="188">
        <v>0</v>
      </c>
      <c r="P8134" s="189">
        <v>4640472.78</v>
      </c>
      <c r="Q8134" s="190">
        <f>+FACTURACION[[#This Row],[CANTIDAD]]*FACTURACION[[#This Row],[VR UNITARIO]]/1000</f>
        <v>0</v>
      </c>
      <c r="R8134" s="187" t="str">
        <f>+VLOOKUP(FACTURACION[[#This Row],[NIT]],TABLACLIENTE,5,FALSE)</f>
        <v>CUCUTA</v>
      </c>
    </row>
    <row r="8135" spans="3:18">
      <c r="C8135" s="183">
        <v>2022</v>
      </c>
      <c r="D8135" s="30" t="s">
        <v>268</v>
      </c>
      <c r="E8135" s="30">
        <f>MONTH(FACTURACION[[#This Row],[MES]]&amp;1)</f>
        <v>3</v>
      </c>
      <c r="F8135" s="223">
        <f>DATE(FACTURACION[[#This Row],[AÑO]],FACTURACION[[#This Row],[Mes numero]],1)</f>
        <v>44621</v>
      </c>
      <c r="G8135" s="185" t="s">
        <v>6443</v>
      </c>
      <c r="H8135" s="186">
        <v>890503900</v>
      </c>
      <c r="I8135" s="187" t="str">
        <f>+VLOOKUP(FACTURACION[[#This Row],[NIT]],TABLACLIENTE,2,FALSE)</f>
        <v>GASES DEL ORIENTE S.A. E.S.P.</v>
      </c>
      <c r="J8135" s="188" t="s">
        <v>153</v>
      </c>
      <c r="K8135" s="187" t="str">
        <f>+VLOOKUP(FACTURACION[[#This Row],[REFERENCIA]],CODINV,2,FALSE)</f>
        <v>MANGA 3" S300 H7</v>
      </c>
      <c r="L8135" s="187" t="str">
        <f>IF(VLOOKUP(FACTURACION[[#This Row],[REFERENCIA]],CODINV,3,FALSE)=0,"",VLOOKUP(FACTURACION[[#This Row],[REFERENCIA]],CODINV,3,FALSE))</f>
        <v>73404P003</v>
      </c>
      <c r="M8135" s="187" t="str">
        <f>+VLOOKUP(FACTURACION[[#This Row],[REFERENCIA]],CODINV,4,FALSE)</f>
        <v>MANGAS</v>
      </c>
      <c r="N8135" s="187" t="str">
        <f>+VLOOKUP(FACTURACION[[#This Row],[REFERENCIA]],CODINV,5,FALSE)</f>
        <v>HONEYWELL</v>
      </c>
      <c r="O8135" s="188">
        <v>0</v>
      </c>
      <c r="P8135" s="189">
        <v>1131248.08</v>
      </c>
      <c r="Q8135" s="190">
        <f>+FACTURACION[[#This Row],[CANTIDAD]]*FACTURACION[[#This Row],[VR UNITARIO]]/1000</f>
        <v>0</v>
      </c>
      <c r="R8135" s="187" t="str">
        <f>+VLOOKUP(FACTURACION[[#This Row],[NIT]],TABLACLIENTE,5,FALSE)</f>
        <v>CUCUTA</v>
      </c>
    </row>
    <row r="8136" spans="3:18">
      <c r="C8136" s="183">
        <v>2022</v>
      </c>
      <c r="D8136" s="30" t="s">
        <v>268</v>
      </c>
      <c r="E8136" s="30">
        <f>MONTH(FACTURACION[[#This Row],[MES]]&amp;1)</f>
        <v>3</v>
      </c>
      <c r="F8136" s="223">
        <f>DATE(FACTURACION[[#This Row],[AÑO]],FACTURACION[[#This Row],[Mes numero]],1)</f>
        <v>44621</v>
      </c>
      <c r="G8136" s="185" t="s">
        <v>6443</v>
      </c>
      <c r="H8136" s="186">
        <v>890503900</v>
      </c>
      <c r="I8136" s="187" t="str">
        <f>+VLOOKUP(FACTURACION[[#This Row],[NIT]],TABLACLIENTE,2,FALSE)</f>
        <v>GASES DEL ORIENTE S.A. E.S.P.</v>
      </c>
      <c r="J8136" s="188" t="s">
        <v>61</v>
      </c>
      <c r="K8136" s="187" t="str">
        <f>+VLOOKUP(FACTURACION[[#This Row],[REFERENCIA]],CODINV,2,FALSE)</f>
        <v>MANGA 2" S300 H7</v>
      </c>
      <c r="L8136" s="187" t="str">
        <f>IF(VLOOKUP(FACTURACION[[#This Row],[REFERENCIA]],CODINV,3,FALSE)=0,"",VLOOKUP(FACTURACION[[#This Row],[REFERENCIA]],CODINV,3,FALSE))</f>
        <v>73404P002</v>
      </c>
      <c r="M8136" s="187" t="str">
        <f>+VLOOKUP(FACTURACION[[#This Row],[REFERENCIA]],CODINV,4,FALSE)</f>
        <v>MANGAS</v>
      </c>
      <c r="N8136" s="187" t="str">
        <f>+VLOOKUP(FACTURACION[[#This Row],[REFERENCIA]],CODINV,5,FALSE)</f>
        <v>HONEYWELL</v>
      </c>
      <c r="O8136" s="188">
        <v>0</v>
      </c>
      <c r="P8136" s="189">
        <v>697755.17</v>
      </c>
      <c r="Q8136" s="190">
        <f>+FACTURACION[[#This Row],[CANTIDAD]]*FACTURACION[[#This Row],[VR UNITARIO]]/1000</f>
        <v>0</v>
      </c>
      <c r="R8136" s="187" t="str">
        <f>+VLOOKUP(FACTURACION[[#This Row],[NIT]],TABLACLIENTE,5,FALSE)</f>
        <v>CUCUTA</v>
      </c>
    </row>
    <row r="8137" spans="3:18">
      <c r="C8137" s="183">
        <v>2022</v>
      </c>
      <c r="D8137" s="30" t="s">
        <v>268</v>
      </c>
      <c r="E8137" s="30">
        <f>MONTH(FACTURACION[[#This Row],[MES]]&amp;1)</f>
        <v>3</v>
      </c>
      <c r="F8137" s="223">
        <f>DATE(FACTURACION[[#This Row],[AÑO]],FACTURACION[[#This Row],[Mes numero]],1)</f>
        <v>44621</v>
      </c>
      <c r="G8137" s="185" t="s">
        <v>6443</v>
      </c>
      <c r="H8137" s="186">
        <v>890503900</v>
      </c>
      <c r="I8137" s="187" t="str">
        <f>+VLOOKUP(FACTURACION[[#This Row],[NIT]],TABLACLIENTE,2,FALSE)</f>
        <v>GASES DEL ORIENTE S.A. E.S.P.</v>
      </c>
      <c r="J8137" s="188" t="s">
        <v>603</v>
      </c>
      <c r="K8137" s="187" t="str">
        <f>+VLOOKUP(FACTURACION[[#This Row],[REFERENCIA]],CODINV,2,FALSE)</f>
        <v>RESORTE DE ALIVIO</v>
      </c>
      <c r="L8137" s="187" t="str">
        <f>IF(VLOOKUP(FACTURACION[[#This Row],[REFERENCIA]],CODINV,3,FALSE)=0,"",VLOOKUP(FACTURACION[[#This Row],[REFERENCIA]],CODINV,3,FALSE))</f>
        <v>71403P012</v>
      </c>
      <c r="M8137" s="187" t="str">
        <f>+VLOOKUP(FACTURACION[[#This Row],[REFERENCIA]],CODINV,4,FALSE)</f>
        <v>REPUESTOS Y ACCESORIOS</v>
      </c>
      <c r="N8137" s="187" t="str">
        <f>+VLOOKUP(FACTURACION[[#This Row],[REFERENCIA]],CODINV,5,FALSE)</f>
        <v>HONEYWELL</v>
      </c>
      <c r="O8137" s="188">
        <v>0</v>
      </c>
      <c r="P8137" s="189">
        <v>20448.86</v>
      </c>
      <c r="Q8137" s="190">
        <f>+FACTURACION[[#This Row],[CANTIDAD]]*FACTURACION[[#This Row],[VR UNITARIO]]/1000</f>
        <v>0</v>
      </c>
      <c r="R8137" s="187" t="str">
        <f>+VLOOKUP(FACTURACION[[#This Row],[NIT]],TABLACLIENTE,5,FALSE)</f>
        <v>CUCUTA</v>
      </c>
    </row>
    <row r="8138" spans="3:18">
      <c r="C8138" s="183">
        <v>2022</v>
      </c>
      <c r="D8138" s="30" t="s">
        <v>268</v>
      </c>
      <c r="E8138" s="30">
        <f>MONTH(FACTURACION[[#This Row],[MES]]&amp;1)</f>
        <v>3</v>
      </c>
      <c r="F8138" s="223">
        <f>DATE(FACTURACION[[#This Row],[AÑO]],FACTURACION[[#This Row],[Mes numero]],1)</f>
        <v>44621</v>
      </c>
      <c r="G8138" s="185" t="s">
        <v>6443</v>
      </c>
      <c r="H8138" s="186">
        <v>890503900</v>
      </c>
      <c r="I8138" s="187" t="str">
        <f>+VLOOKUP(FACTURACION[[#This Row],[NIT]],TABLACLIENTE,2,FALSE)</f>
        <v>GASES DEL ORIENTE S.A. E.S.P.</v>
      </c>
      <c r="J8138" s="188" t="s">
        <v>157</v>
      </c>
      <c r="K8138" s="187" t="str">
        <f>+VLOOKUP(FACTURACION[[#This Row],[REFERENCIA]],CODINV,2,FALSE)</f>
        <v>CORE RESTRICTOR</v>
      </c>
      <c r="L8138" s="187" t="str">
        <f>IF(VLOOKUP(FACTURACION[[#This Row],[REFERENCIA]],CODINV,3,FALSE)=0,"",VLOOKUP(FACTURACION[[#This Row],[REFERENCIA]],CODINV,3,FALSE))</f>
        <v>73659P003</v>
      </c>
      <c r="M8138" s="187" t="str">
        <f>+VLOOKUP(FACTURACION[[#This Row],[REFERENCIA]],CODINV,4,FALSE)</f>
        <v>REPUESTOS Y ACCESORIOS</v>
      </c>
      <c r="N8138" s="187" t="str">
        <f>+VLOOKUP(FACTURACION[[#This Row],[REFERENCIA]],CODINV,5,FALSE)</f>
        <v>HONEYWELL</v>
      </c>
      <c r="O8138" s="188">
        <v>0</v>
      </c>
      <c r="P8138" s="189">
        <v>230423.79</v>
      </c>
      <c r="Q8138" s="190">
        <f>+FACTURACION[[#This Row],[CANTIDAD]]*FACTURACION[[#This Row],[VR UNITARIO]]/1000</f>
        <v>0</v>
      </c>
      <c r="R8138" s="187" t="str">
        <f>+VLOOKUP(FACTURACION[[#This Row],[NIT]],TABLACLIENTE,5,FALSE)</f>
        <v>CUCUTA</v>
      </c>
    </row>
    <row r="8139" spans="3:18">
      <c r="C8139" s="183">
        <v>2022</v>
      </c>
      <c r="D8139" s="30" t="s">
        <v>268</v>
      </c>
      <c r="E8139" s="30">
        <f>MONTH(FACTURACION[[#This Row],[MES]]&amp;1)</f>
        <v>3</v>
      </c>
      <c r="F8139" s="223">
        <f>DATE(FACTURACION[[#This Row],[AÑO]],FACTURACION[[#This Row],[Mes numero]],1)</f>
        <v>44621</v>
      </c>
      <c r="G8139" s="185" t="s">
        <v>6443</v>
      </c>
      <c r="H8139" s="186">
        <v>890503900</v>
      </c>
      <c r="I8139" s="187" t="str">
        <f>+VLOOKUP(FACTURACION[[#This Row],[NIT]],TABLACLIENTE,2,FALSE)</f>
        <v>GASES DEL ORIENTE S.A. E.S.P.</v>
      </c>
      <c r="J8139" s="188" t="s">
        <v>180</v>
      </c>
      <c r="K8139" s="187" t="str">
        <f>+VLOOKUP(FACTURACION[[#This Row],[REFERENCIA]],CODINV,2,FALSE)</f>
        <v>O-RING, 0.38OD x.25ID BUNA 70</v>
      </c>
      <c r="L8139" s="187" t="str">
        <f>IF(VLOOKUP(FACTURACION[[#This Row],[REFERENCIA]],CODINV,3,FALSE)=0,"",VLOOKUP(FACTURACION[[#This Row],[REFERENCIA]],CODINV,3,FALSE))</f>
        <v>42710P146</v>
      </c>
      <c r="M8139" s="187" t="str">
        <f>+VLOOKUP(FACTURACION[[#This Row],[REFERENCIA]],CODINV,4,FALSE)</f>
        <v>REPUESTOS Y ACCESORIOS</v>
      </c>
      <c r="N8139" s="187" t="str">
        <f>+VLOOKUP(FACTURACION[[#This Row],[REFERENCIA]],CODINV,5,FALSE)</f>
        <v>HONEYWELL</v>
      </c>
      <c r="O8139" s="188">
        <v>0</v>
      </c>
      <c r="P8139" s="189">
        <v>1879.91</v>
      </c>
      <c r="Q8139" s="190">
        <f>+FACTURACION[[#This Row],[CANTIDAD]]*FACTURACION[[#This Row],[VR UNITARIO]]/1000</f>
        <v>0</v>
      </c>
      <c r="R8139" s="187" t="str">
        <f>+VLOOKUP(FACTURACION[[#This Row],[NIT]],TABLACLIENTE,5,FALSE)</f>
        <v>CUCUTA</v>
      </c>
    </row>
    <row r="8140" spans="3:18">
      <c r="C8140" s="183">
        <v>2022</v>
      </c>
      <c r="D8140" s="30" t="s">
        <v>268</v>
      </c>
      <c r="E8140" s="30">
        <f>MONTH(FACTURACION[[#This Row],[MES]]&amp;1)</f>
        <v>3</v>
      </c>
      <c r="F8140" s="223">
        <f>DATE(FACTURACION[[#This Row],[AÑO]],FACTURACION[[#This Row],[Mes numero]],1)</f>
        <v>44621</v>
      </c>
      <c r="G8140" s="185" t="s">
        <v>6443</v>
      </c>
      <c r="H8140" s="186">
        <v>890503900</v>
      </c>
      <c r="I8140" s="187" t="str">
        <f>+VLOOKUP(FACTURACION[[#This Row],[NIT]],TABLACLIENTE,2,FALSE)</f>
        <v>GASES DEL ORIENTE S.A. E.S.P.</v>
      </c>
      <c r="J8140" s="188" t="s">
        <v>572</v>
      </c>
      <c r="K8140" s="187" t="str">
        <f>+VLOOKUP(FACTURACION[[#This Row],[REFERENCIA]],CODINV,2,FALSE)</f>
        <v>RING, RETAINING</v>
      </c>
      <c r="L8140" s="187" t="str">
        <f>IF(VLOOKUP(FACTURACION[[#This Row],[REFERENCIA]],CODINV,3,FALSE)=0,"",VLOOKUP(FACTURACION[[#This Row],[REFERENCIA]],CODINV,3,FALSE))</f>
        <v>78074P029</v>
      </c>
      <c r="M8140" s="187" t="str">
        <f>+VLOOKUP(FACTURACION[[#This Row],[REFERENCIA]],CODINV,4,FALSE)</f>
        <v>REPUESTOS Y ACCESORIOS</v>
      </c>
      <c r="N8140" s="187" t="str">
        <f>+VLOOKUP(FACTURACION[[#This Row],[REFERENCIA]],CODINV,5,FALSE)</f>
        <v>HONEYWELL</v>
      </c>
      <c r="O8140" s="188">
        <v>0</v>
      </c>
      <c r="P8140" s="189">
        <v>1879.91</v>
      </c>
      <c r="Q8140" s="190">
        <f>+FACTURACION[[#This Row],[CANTIDAD]]*FACTURACION[[#This Row],[VR UNITARIO]]/1000</f>
        <v>0</v>
      </c>
      <c r="R8140" s="187" t="str">
        <f>+VLOOKUP(FACTURACION[[#This Row],[NIT]],TABLACLIENTE,5,FALSE)</f>
        <v>CUCUTA</v>
      </c>
    </row>
    <row r="8141" spans="3:18">
      <c r="C8141" s="183">
        <v>2022</v>
      </c>
      <c r="D8141" s="30" t="s">
        <v>268</v>
      </c>
      <c r="E8141" s="30">
        <f>MONTH(FACTURACION[[#This Row],[MES]]&amp;1)</f>
        <v>3</v>
      </c>
      <c r="F8141" s="223">
        <f>DATE(FACTURACION[[#This Row],[AÑO]],FACTURACION[[#This Row],[Mes numero]],1)</f>
        <v>44621</v>
      </c>
      <c r="G8141" s="185" t="s">
        <v>6443</v>
      </c>
      <c r="H8141" s="186">
        <v>890503900</v>
      </c>
      <c r="I8141" s="187" t="str">
        <f>+VLOOKUP(FACTURACION[[#This Row],[NIT]],TABLACLIENTE,2,FALSE)</f>
        <v>GASES DEL ORIENTE S.A. E.S.P.</v>
      </c>
      <c r="J8141" s="188" t="s">
        <v>185</v>
      </c>
      <c r="K8141" s="187" t="str">
        <f>+VLOOKUP(FACTURACION[[#This Row],[REFERENCIA]],CODINV,2,FALSE)</f>
        <v>ROLLPIN.</v>
      </c>
      <c r="L8141" s="187" t="str">
        <f>IF(VLOOKUP(FACTURACION[[#This Row],[REFERENCIA]],CODINV,3,FALSE)=0,"",VLOOKUP(FACTURACION[[#This Row],[REFERENCIA]],CODINV,3,FALSE))</f>
        <v>78137P003</v>
      </c>
      <c r="M8141" s="187" t="str">
        <f>+VLOOKUP(FACTURACION[[#This Row],[REFERENCIA]],CODINV,4,FALSE)</f>
        <v>REPUESTOS Y ACCESORIOS</v>
      </c>
      <c r="N8141" s="187" t="str">
        <f>+VLOOKUP(FACTURACION[[#This Row],[REFERENCIA]],CODINV,5,FALSE)</f>
        <v>HONEYWELL</v>
      </c>
      <c r="O8141" s="188">
        <v>0</v>
      </c>
      <c r="P8141" s="189">
        <v>1956.65</v>
      </c>
      <c r="Q8141" s="190">
        <f>+FACTURACION[[#This Row],[CANTIDAD]]*FACTURACION[[#This Row],[VR UNITARIO]]/1000</f>
        <v>0</v>
      </c>
      <c r="R8141" s="187" t="str">
        <f>+VLOOKUP(FACTURACION[[#This Row],[NIT]],TABLACLIENTE,5,FALSE)</f>
        <v>CUCUTA</v>
      </c>
    </row>
    <row r="8142" spans="3:18">
      <c r="C8142" s="183">
        <v>2022</v>
      </c>
      <c r="D8142" s="30" t="s">
        <v>268</v>
      </c>
      <c r="E8142" s="30">
        <f>MONTH(FACTURACION[[#This Row],[MES]]&amp;1)</f>
        <v>3</v>
      </c>
      <c r="F8142" s="223">
        <f>DATE(FACTURACION[[#This Row],[AÑO]],FACTURACION[[#This Row],[Mes numero]],1)</f>
        <v>44621</v>
      </c>
      <c r="G8142" s="185" t="s">
        <v>6444</v>
      </c>
      <c r="H8142" s="186">
        <v>900520280</v>
      </c>
      <c r="I8142" s="187" t="str">
        <f>+VLOOKUP(FACTURACION[[#This Row],[NIT]],TABLACLIENTE,2,FALSE)</f>
        <v>ENERGY SOLUTION SERVICES SAS</v>
      </c>
      <c r="J8142" s="188" t="s">
        <v>12</v>
      </c>
      <c r="K8142" s="187" t="str">
        <f>+VLOOKUP(FACTURACION[[#This Row],[REFERENCIA]],CODINV,2,FALSE)</f>
        <v>VALVULA ACCION RAPIDA</v>
      </c>
      <c r="L8142" s="187" t="str">
        <f>IF(VLOOKUP(FACTURACION[[#This Row],[REFERENCIA]],CODINV,3,FALSE)=0,"",VLOOKUP(FACTURACION[[#This Row],[REFERENCIA]],CODINV,3,FALSE))</f>
        <v>7901TB</v>
      </c>
      <c r="M8142" s="187" t="str">
        <f>+VLOOKUP(FACTURACION[[#This Row],[REFERENCIA]],CODINV,4,FALSE)</f>
        <v>VÁLVULAS Y MULTIVÁLVULAS</v>
      </c>
      <c r="N8142" s="187" t="str">
        <f>+VLOOKUP(FACTURACION[[#This Row],[REFERENCIA]],CODINV,5,FALSE)</f>
        <v>REGO</v>
      </c>
      <c r="O8142" s="188">
        <v>0</v>
      </c>
      <c r="P8142" s="189">
        <v>215000</v>
      </c>
      <c r="Q8142" s="190">
        <f>+FACTURACION[[#This Row],[CANTIDAD]]*FACTURACION[[#This Row],[VR UNITARIO]]/1000</f>
        <v>0</v>
      </c>
      <c r="R8142" s="187" t="str">
        <f>+VLOOKUP(FACTURACION[[#This Row],[NIT]],TABLACLIENTE,5,FALSE)</f>
        <v>BOGOTÁ D.C.</v>
      </c>
    </row>
    <row r="8143" spans="3:18">
      <c r="C8143" s="183">
        <v>2022</v>
      </c>
      <c r="D8143" s="30" t="s">
        <v>268</v>
      </c>
      <c r="E8143" s="30">
        <f>MONTH(FACTURACION[[#This Row],[MES]]&amp;1)</f>
        <v>3</v>
      </c>
      <c r="F8143" s="223">
        <f>DATE(FACTURACION[[#This Row],[AÑO]],FACTURACION[[#This Row],[Mes numero]],1)</f>
        <v>44621</v>
      </c>
      <c r="G8143" s="185" t="s">
        <v>6444</v>
      </c>
      <c r="H8143" s="186">
        <v>900520280</v>
      </c>
      <c r="I8143" s="187" t="str">
        <f>+VLOOKUP(FACTURACION[[#This Row],[NIT]],TABLACLIENTE,2,FALSE)</f>
        <v>ENERGY SOLUTION SERVICES SAS</v>
      </c>
      <c r="J8143" s="3" t="s">
        <v>303</v>
      </c>
      <c r="K8143" s="187" t="str">
        <f>+VLOOKUP(FACTURACION[[#This Row],[REFERENCIA]],CODINV,2,FALSE)</f>
        <v>CONECTADOR DE LLENADO POL X 3/8" NPTM</v>
      </c>
      <c r="L8143" s="187" t="str">
        <f>IF(VLOOKUP(FACTURACION[[#This Row],[REFERENCIA]],CODINV,3,FALSE)=0,"",VLOOKUP(FACTURACION[[#This Row],[REFERENCIA]],CODINV,3,FALSE))</f>
        <v>7193D10</v>
      </c>
      <c r="M8143" s="187" t="str">
        <f>+VLOOKUP(FACTURACION[[#This Row],[REFERENCIA]],CODINV,4,FALSE)</f>
        <v>REPUESTOS Y ACCESORIOS</v>
      </c>
      <c r="N8143" s="187" t="str">
        <f>+VLOOKUP(FACTURACION[[#This Row],[REFERENCIA]],CODINV,5,FALSE)</f>
        <v>REGO</v>
      </c>
      <c r="O8143" s="188">
        <v>0</v>
      </c>
      <c r="P8143" s="189">
        <v>150000</v>
      </c>
      <c r="Q8143" s="190">
        <f>+FACTURACION[[#This Row],[CANTIDAD]]*FACTURACION[[#This Row],[VR UNITARIO]]/1000</f>
        <v>0</v>
      </c>
      <c r="R8143" s="187" t="str">
        <f>+VLOOKUP(FACTURACION[[#This Row],[NIT]],TABLACLIENTE,5,FALSE)</f>
        <v>BOGOTÁ D.C.</v>
      </c>
    </row>
    <row r="8144" spans="3:18">
      <c r="C8144" s="183">
        <v>2022</v>
      </c>
      <c r="D8144" s="30" t="s">
        <v>268</v>
      </c>
      <c r="E8144" s="30">
        <f>MONTH(FACTURACION[[#This Row],[MES]]&amp;1)</f>
        <v>3</v>
      </c>
      <c r="F8144" s="223">
        <f>DATE(FACTURACION[[#This Row],[AÑO]],FACTURACION[[#This Row],[Mes numero]],1)</f>
        <v>44621</v>
      </c>
      <c r="G8144" s="185" t="s">
        <v>6445</v>
      </c>
      <c r="H8144" s="186">
        <v>800021272</v>
      </c>
      <c r="I8144" s="187" t="str">
        <f>+VLOOKUP(FACTURACION[[#This Row],[NIT]],TABLACLIENTE,2,FALSE)</f>
        <v>GASES DEL LLANO S.A. E.S.P (LLANOGAS S.A. E.S.P.)</v>
      </c>
      <c r="J8144" s="188" t="s">
        <v>20</v>
      </c>
      <c r="K8144" s="187" t="str">
        <f>+VLOOKUP(FACTURACION[[#This Row],[REFERENCIA]],CODINV,2,FALSE)</f>
        <v xml:space="preserve">MEDIDOR AC-250 C: 3/4" CON CONECTORES </v>
      </c>
      <c r="L8144" s="187" t="str">
        <f>IF(VLOOKUP(FACTURACION[[#This Row],[REFERENCIA]],CODINV,3,FALSE)=0,"",VLOOKUP(FACTURACION[[#This Row],[REFERENCIA]],CODINV,3,FALSE))</f>
        <v/>
      </c>
      <c r="M8144" s="187" t="str">
        <f>+VLOOKUP(FACTURACION[[#This Row],[REFERENCIA]],CODINV,4,FALSE)</f>
        <v>MEDIDORES</v>
      </c>
      <c r="N8144" s="187" t="str">
        <f>+VLOOKUP(FACTURACION[[#This Row],[REFERENCIA]],CODINV,5,FALSE)</f>
        <v>HONEYWELL</v>
      </c>
      <c r="O8144" s="188">
        <v>25</v>
      </c>
      <c r="P8144" s="189">
        <v>453798.17</v>
      </c>
      <c r="Q8144" s="190">
        <f>+FACTURACION[[#This Row],[CANTIDAD]]*FACTURACION[[#This Row],[VR UNITARIO]]/1000</f>
        <v>11344.954250000001</v>
      </c>
      <c r="R8144" s="187" t="str">
        <f>+VLOOKUP(FACTURACION[[#This Row],[NIT]],TABLACLIENTE,5,FALSE)</f>
        <v>VILLAVICENCIO</v>
      </c>
    </row>
    <row r="8145" spans="3:18">
      <c r="C8145" s="183">
        <v>2022</v>
      </c>
      <c r="D8145" s="30" t="s">
        <v>268</v>
      </c>
      <c r="E8145" s="30">
        <f>MONTH(FACTURACION[[#This Row],[MES]]&amp;1)</f>
        <v>3</v>
      </c>
      <c r="F8145" s="223">
        <f>DATE(FACTURACION[[#This Row],[AÑO]],FACTURACION[[#This Row],[Mes numero]],1)</f>
        <v>44621</v>
      </c>
      <c r="G8145" s="185" t="s">
        <v>6446</v>
      </c>
      <c r="H8145" s="186">
        <v>800021272</v>
      </c>
      <c r="I8145" s="187" t="str">
        <f>+VLOOKUP(FACTURACION[[#This Row],[NIT]],TABLACLIENTE,2,FALSE)</f>
        <v>GASES DEL LLANO S.A. E.S.P (LLANOGAS S.A. E.S.P.)</v>
      </c>
      <c r="J8145" s="188" t="s">
        <v>20</v>
      </c>
      <c r="K8145" s="187" t="str">
        <f>+VLOOKUP(FACTURACION[[#This Row],[REFERENCIA]],CODINV,2,FALSE)</f>
        <v xml:space="preserve">MEDIDOR AC-250 C: 3/4" CON CONECTORES </v>
      </c>
      <c r="L8145" s="187" t="str">
        <f>IF(VLOOKUP(FACTURACION[[#This Row],[REFERENCIA]],CODINV,3,FALSE)=0,"",VLOOKUP(FACTURACION[[#This Row],[REFERENCIA]],CODINV,3,FALSE))</f>
        <v/>
      </c>
      <c r="M8145" s="187" t="str">
        <f>+VLOOKUP(FACTURACION[[#This Row],[REFERENCIA]],CODINV,4,FALSE)</f>
        <v>MEDIDORES</v>
      </c>
      <c r="N8145" s="187" t="str">
        <f>+VLOOKUP(FACTURACION[[#This Row],[REFERENCIA]],CODINV,5,FALSE)</f>
        <v>HONEYWELL</v>
      </c>
      <c r="O8145" s="188">
        <v>0</v>
      </c>
      <c r="P8145" s="189">
        <v>453798.17</v>
      </c>
      <c r="Q8145" s="190">
        <f>+FACTURACION[[#This Row],[CANTIDAD]]*FACTURACION[[#This Row],[VR UNITARIO]]/1000</f>
        <v>0</v>
      </c>
      <c r="R8145" s="187" t="str">
        <f>+VLOOKUP(FACTURACION[[#This Row],[NIT]],TABLACLIENTE,5,FALSE)</f>
        <v>VILLAVICENCIO</v>
      </c>
    </row>
    <row r="8146" spans="3:18">
      <c r="C8146" s="183">
        <v>2022</v>
      </c>
      <c r="D8146" s="30" t="s">
        <v>268</v>
      </c>
      <c r="E8146" s="30">
        <f>MONTH(FACTURACION[[#This Row],[MES]]&amp;1)</f>
        <v>3</v>
      </c>
      <c r="F8146" s="223">
        <f>DATE(FACTURACION[[#This Row],[AÑO]],FACTURACION[[#This Row],[Mes numero]],1)</f>
        <v>44621</v>
      </c>
      <c r="G8146" s="185" t="s">
        <v>6447</v>
      </c>
      <c r="H8146" s="186">
        <v>901246553</v>
      </c>
      <c r="I8146" s="187" t="str">
        <f>+VLOOKUP(FACTURACION[[#This Row],[NIT]],TABLACLIENTE,2,FALSE)</f>
        <v>ALEIPHAR ENERGY S.A.S.</v>
      </c>
      <c r="J8146" s="188" t="s">
        <v>12</v>
      </c>
      <c r="K8146" s="187" t="str">
        <f>+VLOOKUP(FACTURACION[[#This Row],[REFERENCIA]],CODINV,2,FALSE)</f>
        <v>VALVULA ACCION RAPIDA</v>
      </c>
      <c r="L8146" s="187" t="str">
        <f>IF(VLOOKUP(FACTURACION[[#This Row],[REFERENCIA]],CODINV,3,FALSE)=0,"",VLOOKUP(FACTURACION[[#This Row],[REFERENCIA]],CODINV,3,FALSE))</f>
        <v>7901TB</v>
      </c>
      <c r="M8146" s="187" t="str">
        <f>+VLOOKUP(FACTURACION[[#This Row],[REFERENCIA]],CODINV,4,FALSE)</f>
        <v>VÁLVULAS Y MULTIVÁLVULAS</v>
      </c>
      <c r="N8146" s="187" t="str">
        <f>+VLOOKUP(FACTURACION[[#This Row],[REFERENCIA]],CODINV,5,FALSE)</f>
        <v>REGO</v>
      </c>
      <c r="O8146" s="188">
        <v>2</v>
      </c>
      <c r="P8146" s="189">
        <v>215000</v>
      </c>
      <c r="Q8146" s="190">
        <f>+FACTURACION[[#This Row],[CANTIDAD]]*FACTURACION[[#This Row],[VR UNITARIO]]/1000</f>
        <v>430</v>
      </c>
      <c r="R8146" s="187" t="str">
        <f>+VLOOKUP(FACTURACION[[#This Row],[NIT]],TABLACLIENTE,5,FALSE)</f>
        <v>BOGOTÁ D.C.</v>
      </c>
    </row>
    <row r="8147" spans="3:18">
      <c r="C8147" s="183">
        <v>2022</v>
      </c>
      <c r="D8147" s="30" t="s">
        <v>268</v>
      </c>
      <c r="E8147" s="30">
        <f>MONTH(FACTURACION[[#This Row],[MES]]&amp;1)</f>
        <v>3</v>
      </c>
      <c r="F8147" s="223">
        <f>DATE(FACTURACION[[#This Row],[AÑO]],FACTURACION[[#This Row],[Mes numero]],1)</f>
        <v>44621</v>
      </c>
      <c r="G8147" s="185" t="s">
        <v>6447</v>
      </c>
      <c r="H8147" s="186">
        <v>901246553</v>
      </c>
      <c r="I8147" s="187" t="str">
        <f>+VLOOKUP(FACTURACION[[#This Row],[NIT]],TABLACLIENTE,2,FALSE)</f>
        <v>ALEIPHAR ENERGY S.A.S.</v>
      </c>
      <c r="J8147" s="3" t="s">
        <v>303</v>
      </c>
      <c r="K8147" s="187" t="str">
        <f>+VLOOKUP(FACTURACION[[#This Row],[REFERENCIA]],CODINV,2,FALSE)</f>
        <v>CONECTADOR DE LLENADO POL X 3/8" NPTM</v>
      </c>
      <c r="L8147" s="187" t="str">
        <f>IF(VLOOKUP(FACTURACION[[#This Row],[REFERENCIA]],CODINV,3,FALSE)=0,"",VLOOKUP(FACTURACION[[#This Row],[REFERENCIA]],CODINV,3,FALSE))</f>
        <v>7193D10</v>
      </c>
      <c r="M8147" s="187" t="str">
        <f>+VLOOKUP(FACTURACION[[#This Row],[REFERENCIA]],CODINV,4,FALSE)</f>
        <v>REPUESTOS Y ACCESORIOS</v>
      </c>
      <c r="N8147" s="187" t="str">
        <f>+VLOOKUP(FACTURACION[[#This Row],[REFERENCIA]],CODINV,5,FALSE)</f>
        <v>REGO</v>
      </c>
      <c r="O8147" s="188">
        <v>2</v>
      </c>
      <c r="P8147" s="189">
        <v>150000</v>
      </c>
      <c r="Q8147" s="190">
        <f>+FACTURACION[[#This Row],[CANTIDAD]]*FACTURACION[[#This Row],[VR UNITARIO]]/1000</f>
        <v>300</v>
      </c>
      <c r="R8147" s="187" t="str">
        <f>+VLOOKUP(FACTURACION[[#This Row],[NIT]],TABLACLIENTE,5,FALSE)</f>
        <v>BOGOTÁ D.C.</v>
      </c>
    </row>
    <row r="8148" spans="3:18">
      <c r="C8148" s="183">
        <v>2022</v>
      </c>
      <c r="D8148" s="30" t="s">
        <v>268</v>
      </c>
      <c r="E8148" s="30">
        <f>MONTH(FACTURACION[[#This Row],[MES]]&amp;1)</f>
        <v>3</v>
      </c>
      <c r="F8148" s="223">
        <f>DATE(FACTURACION[[#This Row],[AÑO]],FACTURACION[[#This Row],[Mes numero]],1)</f>
        <v>44621</v>
      </c>
      <c r="G8148" s="185" t="s">
        <v>6448</v>
      </c>
      <c r="H8148" s="186">
        <v>800218682</v>
      </c>
      <c r="I8148" s="187" t="str">
        <f>+VLOOKUP(FACTURACION[[#This Row],[NIT]],TABLACLIENTE,2,FALSE)</f>
        <v>GASES DEL CUSIANA S.A E.S.P. (CUSIANAGAS S.A E.S.P)</v>
      </c>
      <c r="J8148" s="188" t="s">
        <v>262</v>
      </c>
      <c r="K8148" s="187" t="str">
        <f>+VLOOKUP(FACTURACION[[#This Row],[REFERENCIA]],CODINV,2,FALSE)</f>
        <v>MEDIDOR AL-425 C:1 1/4" MAOP 25 PSIG</v>
      </c>
      <c r="L8148" s="187" t="str">
        <f>IF(VLOOKUP(FACTURACION[[#This Row],[REFERENCIA]],CODINV,3,FALSE)=0,"",VLOOKUP(FACTURACION[[#This Row],[REFERENCIA]],CODINV,3,FALSE))</f>
        <v/>
      </c>
      <c r="M8148" s="187" t="str">
        <f>+VLOOKUP(FACTURACION[[#This Row],[REFERENCIA]],CODINV,4,FALSE)</f>
        <v>MEDIDORES</v>
      </c>
      <c r="N8148" s="187" t="str">
        <f>+VLOOKUP(FACTURACION[[#This Row],[REFERENCIA]],CODINV,5,FALSE)</f>
        <v>HONEYWELL</v>
      </c>
      <c r="O8148" s="188">
        <v>2</v>
      </c>
      <c r="P8148" s="189">
        <v>889391</v>
      </c>
      <c r="Q8148" s="190">
        <f>+FACTURACION[[#This Row],[CANTIDAD]]*FACTURACION[[#This Row],[VR UNITARIO]]/1000</f>
        <v>1778.7819999999999</v>
      </c>
      <c r="R8148" s="187" t="str">
        <f>+VLOOKUP(FACTURACION[[#This Row],[NIT]],TABLACLIENTE,5,FALSE)</f>
        <v>YOPAL</v>
      </c>
    </row>
    <row r="8149" spans="3:18">
      <c r="C8149" s="183">
        <v>2022</v>
      </c>
      <c r="D8149" s="30" t="s">
        <v>268</v>
      </c>
      <c r="E8149" s="30">
        <f>MONTH(FACTURACION[[#This Row],[MES]]&amp;1)</f>
        <v>3</v>
      </c>
      <c r="F8149" s="223">
        <f>DATE(FACTURACION[[#This Row],[AÑO]],FACTURACION[[#This Row],[Mes numero]],1)</f>
        <v>44621</v>
      </c>
      <c r="G8149" s="185" t="s">
        <v>6449</v>
      </c>
      <c r="H8149" s="186">
        <v>822001073</v>
      </c>
      <c r="I8149" s="187" t="str">
        <f>+VLOOKUP(FACTURACION[[#This Row],[NIT]],TABLACLIENTE,2,FALSE)</f>
        <v>MADIGAS INGENIEROS S.A. E.S.P.</v>
      </c>
      <c r="J8149" s="188" t="s">
        <v>28</v>
      </c>
      <c r="K8149" s="187" t="str">
        <f>+VLOOKUP(FACTURACION[[#This Row],[REFERENCIA]],CODINV,2,FALSE)</f>
        <v>REGULADOR SR 113 3/4 R: 7-12 O:1/4</v>
      </c>
      <c r="L8149" s="187" t="str">
        <f>IF(VLOOKUP(FACTURACION[[#This Row],[REFERENCIA]],CODINV,3,FALSE)=0,"",VLOOKUP(FACTURACION[[#This Row],[REFERENCIA]],CODINV,3,FALSE))</f>
        <v/>
      </c>
      <c r="M8149" s="187" t="str">
        <f>+VLOOKUP(FACTURACION[[#This Row],[REFERENCIA]],CODINV,4,FALSE)</f>
        <v>REGULADORES</v>
      </c>
      <c r="N8149" s="187" t="str">
        <f>+VLOOKUP(FACTURACION[[#This Row],[REFERENCIA]],CODINV,5,FALSE)</f>
        <v>HONEYWELL</v>
      </c>
      <c r="O8149" s="188">
        <v>2</v>
      </c>
      <c r="P8149" s="189">
        <v>151500</v>
      </c>
      <c r="Q8149" s="190">
        <f>+FACTURACION[[#This Row],[CANTIDAD]]*FACTURACION[[#This Row],[VR UNITARIO]]/1000</f>
        <v>303</v>
      </c>
      <c r="R8149" s="187" t="str">
        <f>+VLOOKUP(FACTURACION[[#This Row],[NIT]],TABLACLIENTE,5,FALSE)</f>
        <v>ACACIAS</v>
      </c>
    </row>
    <row r="8150" spans="3:18">
      <c r="C8150" s="183">
        <v>2022</v>
      </c>
      <c r="D8150" s="30" t="s">
        <v>268</v>
      </c>
      <c r="E8150" s="30">
        <f>MONTH(FACTURACION[[#This Row],[MES]]&amp;1)</f>
        <v>3</v>
      </c>
      <c r="F8150" s="223">
        <f>DATE(FACTURACION[[#This Row],[AÑO]],FACTURACION[[#This Row],[Mes numero]],1)</f>
        <v>44621</v>
      </c>
      <c r="G8150" s="185" t="s">
        <v>6450</v>
      </c>
      <c r="H8150" s="186">
        <v>822001073</v>
      </c>
      <c r="I8150" s="187" t="str">
        <f>+VLOOKUP(FACTURACION[[#This Row],[NIT]],TABLACLIENTE,2,FALSE)</f>
        <v>MADIGAS INGENIEROS S.A. E.S.P.</v>
      </c>
      <c r="J8150" s="188" t="s">
        <v>28</v>
      </c>
      <c r="K8150" s="187" t="str">
        <f>+VLOOKUP(FACTURACION[[#This Row],[REFERENCIA]],CODINV,2,FALSE)</f>
        <v>REGULADOR SR 113 3/4 R: 7-12 O:1/4</v>
      </c>
      <c r="L8150" s="187" t="str">
        <f>IF(VLOOKUP(FACTURACION[[#This Row],[REFERENCIA]],CODINV,3,FALSE)=0,"",VLOOKUP(FACTURACION[[#This Row],[REFERENCIA]],CODINV,3,FALSE))</f>
        <v/>
      </c>
      <c r="M8150" s="187" t="str">
        <f>+VLOOKUP(FACTURACION[[#This Row],[REFERENCIA]],CODINV,4,FALSE)</f>
        <v>REGULADORES</v>
      </c>
      <c r="N8150" s="187" t="str">
        <f>+VLOOKUP(FACTURACION[[#This Row],[REFERENCIA]],CODINV,5,FALSE)</f>
        <v>HONEYWELL</v>
      </c>
      <c r="O8150" s="188">
        <v>5</v>
      </c>
      <c r="P8150" s="189">
        <v>151500</v>
      </c>
      <c r="Q8150" s="190">
        <f>+FACTURACION[[#This Row],[CANTIDAD]]*FACTURACION[[#This Row],[VR UNITARIO]]/1000</f>
        <v>757.5</v>
      </c>
      <c r="R8150" s="187" t="str">
        <f>+VLOOKUP(FACTURACION[[#This Row],[NIT]],TABLACLIENTE,5,FALSE)</f>
        <v>ACACIAS</v>
      </c>
    </row>
    <row r="8151" spans="3:18">
      <c r="C8151" s="183">
        <v>2022</v>
      </c>
      <c r="D8151" s="30" t="s">
        <v>268</v>
      </c>
      <c r="E8151" s="30">
        <f>MONTH(FACTURACION[[#This Row],[MES]]&amp;1)</f>
        <v>3</v>
      </c>
      <c r="F8151" s="223">
        <f>DATE(FACTURACION[[#This Row],[AÑO]],FACTURACION[[#This Row],[Mes numero]],1)</f>
        <v>44621</v>
      </c>
      <c r="G8151" s="185" t="s">
        <v>6451</v>
      </c>
      <c r="H8151" s="186">
        <v>822001073</v>
      </c>
      <c r="I8151" s="187" t="str">
        <f>+VLOOKUP(FACTURACION[[#This Row],[NIT]],TABLACLIENTE,2,FALSE)</f>
        <v>MADIGAS INGENIEROS S.A. E.S.P.</v>
      </c>
      <c r="J8151" s="188" t="s">
        <v>28</v>
      </c>
      <c r="K8151" s="187" t="str">
        <f>+VLOOKUP(FACTURACION[[#This Row],[REFERENCIA]],CODINV,2,FALSE)</f>
        <v>REGULADOR SR 113 3/4 R: 7-12 O:1/4</v>
      </c>
      <c r="L8151" s="187" t="str">
        <f>IF(VLOOKUP(FACTURACION[[#This Row],[REFERENCIA]],CODINV,3,FALSE)=0,"",VLOOKUP(FACTURACION[[#This Row],[REFERENCIA]],CODINV,3,FALSE))</f>
        <v/>
      </c>
      <c r="M8151" s="187" t="str">
        <f>+VLOOKUP(FACTURACION[[#This Row],[REFERENCIA]],CODINV,4,FALSE)</f>
        <v>REGULADORES</v>
      </c>
      <c r="N8151" s="187" t="str">
        <f>+VLOOKUP(FACTURACION[[#This Row],[REFERENCIA]],CODINV,5,FALSE)</f>
        <v>HONEYWELL</v>
      </c>
      <c r="O8151" s="188">
        <v>3</v>
      </c>
      <c r="P8151" s="189">
        <v>151500</v>
      </c>
      <c r="Q8151" s="190">
        <f>+FACTURACION[[#This Row],[CANTIDAD]]*FACTURACION[[#This Row],[VR UNITARIO]]/1000</f>
        <v>454.5</v>
      </c>
      <c r="R8151" s="187" t="str">
        <f>+VLOOKUP(FACTURACION[[#This Row],[NIT]],TABLACLIENTE,5,FALSE)</f>
        <v>ACACIAS</v>
      </c>
    </row>
    <row r="8152" spans="3:18">
      <c r="C8152" s="183">
        <v>2022</v>
      </c>
      <c r="D8152" s="30" t="s">
        <v>268</v>
      </c>
      <c r="E8152" s="30">
        <f>MONTH(FACTURACION[[#This Row],[MES]]&amp;1)</f>
        <v>3</v>
      </c>
      <c r="F8152" s="223">
        <f>DATE(FACTURACION[[#This Row],[AÑO]],FACTURACION[[#This Row],[Mes numero]],1)</f>
        <v>44621</v>
      </c>
      <c r="G8152" s="185" t="s">
        <v>6452</v>
      </c>
      <c r="H8152" s="186">
        <v>73090220</v>
      </c>
      <c r="I8152" s="187" t="str">
        <f>+VLOOKUP(FACTURACION[[#This Row],[NIT]],TABLACLIENTE,2,FALSE)</f>
        <v>HERRERA CABALLERO MARIO ANTONIO</v>
      </c>
      <c r="J8152" s="188" t="s">
        <v>5504</v>
      </c>
      <c r="K8152" s="187" t="str">
        <f>+VLOOKUP(FACTURACION[[#This Row],[REFERENCIA]],CODINV,2,FALSE)</f>
        <v>C12 CORO FLOW</v>
      </c>
      <c r="L8152" s="187" t="str">
        <f>IF(VLOOKUP(FACTURACION[[#This Row],[REFERENCIA]],CODINV,3,FALSE)=0,"",VLOOKUP(FACTURACION[[#This Row],[REFERENCIA]],CODINV,3,FALSE))</f>
        <v>C12</v>
      </c>
      <c r="M8152" s="187" t="str">
        <f>+VLOOKUP(FACTURACION[[#This Row],[REFERENCIA]],CODINV,4,FALSE)</f>
        <v>BOMBAS</v>
      </c>
      <c r="N8152" s="187" t="str">
        <f>+VLOOKUP(FACTURACION[[#This Row],[REFERENCIA]],CODINV,5,FALSE)</f>
        <v>CORKEN</v>
      </c>
      <c r="O8152" s="188">
        <v>3</v>
      </c>
      <c r="P8152" s="189">
        <v>9803519</v>
      </c>
      <c r="Q8152" s="190">
        <f>+FACTURACION[[#This Row],[CANTIDAD]]*FACTURACION[[#This Row],[VR UNITARIO]]/1000</f>
        <v>29410.557000000001</v>
      </c>
      <c r="R8152" s="187" t="str">
        <f>+VLOOKUP(FACTURACION[[#This Row],[NIT]],TABLACLIENTE,5,FALSE)</f>
        <v>BOGOTÁ D.C.</v>
      </c>
    </row>
    <row r="8153" spans="3:18">
      <c r="C8153" s="183">
        <v>2022</v>
      </c>
      <c r="D8153" s="30" t="s">
        <v>268</v>
      </c>
      <c r="E8153" s="30">
        <f>MONTH(FACTURACION[[#This Row],[MES]]&amp;1)</f>
        <v>3</v>
      </c>
      <c r="F8153" s="223">
        <f>DATE(FACTURACION[[#This Row],[AÑO]],FACTURACION[[#This Row],[Mes numero]],1)</f>
        <v>44621</v>
      </c>
      <c r="G8153" s="185" t="s">
        <v>6452</v>
      </c>
      <c r="H8153" s="186">
        <v>73090220</v>
      </c>
      <c r="I8153" s="187" t="str">
        <f>+VLOOKUP(FACTURACION[[#This Row],[NIT]],TABLACLIENTE,2,FALSE)</f>
        <v>HERRERA CABALLERO MARIO ANTONIO</v>
      </c>
      <c r="J8153" s="188" t="s">
        <v>5571</v>
      </c>
      <c r="K8153" s="187" t="str">
        <f>+VLOOKUP(FACTURACION[[#This Row],[REFERENCIA]],CODINV,2,FALSE)</f>
        <v>B166 BY PAS VALVE/VALVE</v>
      </c>
      <c r="L8153" s="187" t="str">
        <f>IF(VLOOKUP(FACTURACION[[#This Row],[REFERENCIA]],CODINV,3,FALSE)=0,"",VLOOKUP(FACTURACION[[#This Row],[REFERENCIA]],CODINV,3,FALSE))</f>
        <v>166B</v>
      </c>
      <c r="M8153" s="187" t="str">
        <f>+VLOOKUP(FACTURACION[[#This Row],[REFERENCIA]],CODINV,4,FALSE)</f>
        <v>VÁLVULAS Y MULTIVÁLVULAS</v>
      </c>
      <c r="N8153" s="187" t="str">
        <f>+VLOOKUP(FACTURACION[[#This Row],[REFERENCIA]],CODINV,5,FALSE)</f>
        <v>CORKEN</v>
      </c>
      <c r="O8153" s="188">
        <v>2</v>
      </c>
      <c r="P8153" s="189">
        <v>974683</v>
      </c>
      <c r="Q8153" s="190">
        <f>+FACTURACION[[#This Row],[CANTIDAD]]*FACTURACION[[#This Row],[VR UNITARIO]]/1000</f>
        <v>1949.366</v>
      </c>
      <c r="R8153" s="187" t="str">
        <f>+VLOOKUP(FACTURACION[[#This Row],[NIT]],TABLACLIENTE,5,FALSE)</f>
        <v>BOGOTÁ D.C.</v>
      </c>
    </row>
    <row r="8154" spans="3:18">
      <c r="C8154" s="183">
        <v>2022</v>
      </c>
      <c r="D8154" s="30" t="s">
        <v>268</v>
      </c>
      <c r="E8154" s="30">
        <f>MONTH(FACTURACION[[#This Row],[MES]]&amp;1)</f>
        <v>3</v>
      </c>
      <c r="F8154" s="223">
        <f>DATE(FACTURACION[[#This Row],[AÑO]],FACTURACION[[#This Row],[Mes numero]],1)</f>
        <v>44621</v>
      </c>
      <c r="G8154" s="185" t="s">
        <v>6452</v>
      </c>
      <c r="H8154" s="186">
        <v>73090220</v>
      </c>
      <c r="I8154" s="187" t="str">
        <f>+VLOOKUP(FACTURACION[[#This Row],[NIT]],TABLACLIENTE,2,FALSE)</f>
        <v>HERRERA CABALLERO MARIO ANTONIO</v>
      </c>
      <c r="J8154" s="188" t="s">
        <v>5577</v>
      </c>
      <c r="K8154" s="187" t="str">
        <f>+VLOOKUP(FACTURACION[[#This Row],[REFERENCIA]],CODINV,2,FALSE)</f>
        <v>C13 WALL MOUNT STARTER</v>
      </c>
      <c r="L8154" s="187" t="str">
        <f>IF(VLOOKUP(FACTURACION[[#This Row],[REFERENCIA]],CODINV,3,FALSE)=0,"",VLOOKUP(FACTURACION[[#This Row],[REFERENCIA]],CODINV,3,FALSE))</f>
        <v/>
      </c>
      <c r="M8154" s="187" t="str">
        <f>+VLOOKUP(FACTURACION[[#This Row],[REFERENCIA]],CODINV,4,FALSE)</f>
        <v>REPUESTOS Y ACCESORIOS</v>
      </c>
      <c r="N8154" s="187" t="str">
        <f>+VLOOKUP(FACTURACION[[#This Row],[REFERENCIA]],CODINV,5,FALSE)</f>
        <v>CORKEN</v>
      </c>
      <c r="O8154" s="188">
        <v>2</v>
      </c>
      <c r="P8154" s="189">
        <v>2648922</v>
      </c>
      <c r="Q8154" s="190">
        <f>+FACTURACION[[#This Row],[CANTIDAD]]*FACTURACION[[#This Row],[VR UNITARIO]]/1000</f>
        <v>5297.8440000000001</v>
      </c>
      <c r="R8154" s="187" t="str">
        <f>+VLOOKUP(FACTURACION[[#This Row],[NIT]],TABLACLIENTE,5,FALSE)</f>
        <v>BOGOTÁ D.C.</v>
      </c>
    </row>
    <row r="8155" spans="3:18">
      <c r="C8155" s="183">
        <v>2022</v>
      </c>
      <c r="D8155" s="30" t="s">
        <v>268</v>
      </c>
      <c r="E8155" s="30">
        <f>MONTH(FACTURACION[[#This Row],[MES]]&amp;1)</f>
        <v>3</v>
      </c>
      <c r="F8155" s="223">
        <f>DATE(FACTURACION[[#This Row],[AÑO]],FACTURACION[[#This Row],[Mes numero]],1)</f>
        <v>44621</v>
      </c>
      <c r="G8155" s="185" t="s">
        <v>6452</v>
      </c>
      <c r="H8155" s="186">
        <v>73090220</v>
      </c>
      <c r="I8155" s="187" t="str">
        <f>+VLOOKUP(FACTURACION[[#This Row],[NIT]],TABLACLIENTE,2,FALSE)</f>
        <v>HERRERA CABALLERO MARIO ANTONIO</v>
      </c>
      <c r="J8155" s="3" t="s">
        <v>4333</v>
      </c>
      <c r="K8155" s="187" t="str">
        <f>+VLOOKUP(FACTURACION[[#This Row],[REFERENCIA]],CODINV,2,FALSE)</f>
        <v>VALVULA INTERNA 1 1/4" 80 GPM</v>
      </c>
      <c r="L8155" s="187" t="str">
        <f>IF(VLOOKUP(FACTURACION[[#This Row],[REFERENCIA]],CODINV,3,FALSE)=0,"",VLOOKUP(FACTURACION[[#This Row],[REFERENCIA]],CODINV,3,FALSE))</f>
        <v>A3209D080</v>
      </c>
      <c r="M8155" s="187" t="str">
        <f>+VLOOKUP(FACTURACION[[#This Row],[REFERENCIA]],CODINV,4,FALSE)</f>
        <v>VÁLVULAS Y MULTIVÁLVULAS</v>
      </c>
      <c r="N8155" s="187" t="str">
        <f>+VLOOKUP(FACTURACION[[#This Row],[REFERENCIA]],CODINV,5,FALSE)</f>
        <v>REGO</v>
      </c>
      <c r="O8155" s="188">
        <v>3</v>
      </c>
      <c r="P8155" s="189">
        <v>1047205</v>
      </c>
      <c r="Q8155" s="190">
        <f>+FACTURACION[[#This Row],[CANTIDAD]]*FACTURACION[[#This Row],[VR UNITARIO]]/1000</f>
        <v>3141.6149999999998</v>
      </c>
      <c r="R8155" s="187" t="str">
        <f>+VLOOKUP(FACTURACION[[#This Row],[NIT]],TABLACLIENTE,5,FALSE)</f>
        <v>BOGOTÁ D.C.</v>
      </c>
    </row>
    <row r="8156" spans="3:18">
      <c r="C8156" s="183">
        <v>2022</v>
      </c>
      <c r="D8156" s="30" t="s">
        <v>268</v>
      </c>
      <c r="E8156" s="30">
        <f>MONTH(FACTURACION[[#This Row],[MES]]&amp;1)</f>
        <v>3</v>
      </c>
      <c r="F8156" s="223">
        <f>DATE(FACTURACION[[#This Row],[AÑO]],FACTURACION[[#This Row],[Mes numero]],1)</f>
        <v>44621</v>
      </c>
      <c r="G8156" s="185" t="s">
        <v>6453</v>
      </c>
      <c r="H8156" s="186">
        <v>900520280</v>
      </c>
      <c r="I8156" s="187" t="str">
        <f>+VLOOKUP(FACTURACION[[#This Row],[NIT]],TABLACLIENTE,2,FALSE)</f>
        <v>ENERGY SOLUTION SERVICES SAS</v>
      </c>
      <c r="J8156" s="188" t="s">
        <v>469</v>
      </c>
      <c r="K8156" s="187" t="str">
        <f>+VLOOKUP(FACTURACION[[#This Row],[REFERENCIA]],CODINV,2,FALSE)</f>
        <v>VALVULA DE ALIVIO EXTERNA 1 1/4"</v>
      </c>
      <c r="L8156" s="187" t="str">
        <f>IF(VLOOKUP(FACTURACION[[#This Row],[REFERENCIA]],CODINV,3,FALSE)=0,"",VLOOKUP(FACTURACION[[#This Row],[REFERENCIA]],CODINV,3,FALSE))</f>
        <v>3132G</v>
      </c>
      <c r="M8156" s="187" t="str">
        <f>+VLOOKUP(FACTURACION[[#This Row],[REFERENCIA]],CODINV,4,FALSE)</f>
        <v>VÁLVULAS Y MULTIVÁLVULAS</v>
      </c>
      <c r="N8156" s="187" t="str">
        <f>+VLOOKUP(FACTURACION[[#This Row],[REFERENCIA]],CODINV,5,FALSE)</f>
        <v>REGO</v>
      </c>
      <c r="O8156" s="188">
        <v>1</v>
      </c>
      <c r="P8156" s="189">
        <v>550000</v>
      </c>
      <c r="Q8156" s="190">
        <f>+FACTURACION[[#This Row],[CANTIDAD]]*FACTURACION[[#This Row],[VR UNITARIO]]/1000</f>
        <v>550</v>
      </c>
      <c r="R8156" s="187" t="str">
        <f>+VLOOKUP(FACTURACION[[#This Row],[NIT]],TABLACLIENTE,5,FALSE)</f>
        <v>BOGOTÁ D.C.</v>
      </c>
    </row>
    <row r="8157" spans="3:18">
      <c r="C8157" s="183">
        <v>2022</v>
      </c>
      <c r="D8157" s="30" t="s">
        <v>268</v>
      </c>
      <c r="E8157" s="30">
        <f>MONTH(FACTURACION[[#This Row],[MES]]&amp;1)</f>
        <v>3</v>
      </c>
      <c r="F8157" s="223">
        <f>DATE(FACTURACION[[#This Row],[AÑO]],FACTURACION[[#This Row],[Mes numero]],1)</f>
        <v>44621</v>
      </c>
      <c r="G8157" s="185" t="s">
        <v>6453</v>
      </c>
      <c r="H8157" s="186">
        <v>900520280</v>
      </c>
      <c r="I8157" s="187" t="str">
        <f>+VLOOKUP(FACTURACION[[#This Row],[NIT]],TABLACLIENTE,2,FALSE)</f>
        <v>ENERGY SOLUTION SERVICES SAS</v>
      </c>
      <c r="J8157" s="188" t="s">
        <v>5138</v>
      </c>
      <c r="K8157" s="187" t="str">
        <f>+VLOOKUP(FACTURACION[[#This Row],[REFERENCIA]],CODINV,2,FALSE)</f>
        <v>VALVULA ESV 1 1/4</v>
      </c>
      <c r="L8157" s="187" t="str">
        <f>IF(VLOOKUP(FACTURACION[[#This Row],[REFERENCIA]],CODINV,3,FALSE)=0,"",VLOOKUP(FACTURACION[[#This Row],[REFERENCIA]],CODINV,3,FALSE))</f>
        <v>3165CT</v>
      </c>
      <c r="M8157" s="187" t="str">
        <f>+VLOOKUP(FACTURACION[[#This Row],[REFERENCIA]],CODINV,4,FALSE)</f>
        <v>VÁLVULAS Y MULTIVÁLVULAS</v>
      </c>
      <c r="N8157" s="187" t="str">
        <f>+VLOOKUP(FACTURACION[[#This Row],[REFERENCIA]],CODINV,5,FALSE)</f>
        <v>REGO</v>
      </c>
      <c r="O8157" s="188">
        <v>1</v>
      </c>
      <c r="P8157" s="189">
        <v>13000</v>
      </c>
      <c r="Q8157" s="190">
        <f>+FACTURACION[[#This Row],[CANTIDAD]]*FACTURACION[[#This Row],[VR UNITARIO]]/1000</f>
        <v>13</v>
      </c>
      <c r="R8157" s="187" t="str">
        <f>+VLOOKUP(FACTURACION[[#This Row],[NIT]],TABLACLIENTE,5,FALSE)</f>
        <v>BOGOTÁ D.C.</v>
      </c>
    </row>
    <row r="8158" spans="3:18">
      <c r="C8158" s="183">
        <v>2022</v>
      </c>
      <c r="D8158" s="30" t="s">
        <v>268</v>
      </c>
      <c r="E8158" s="30">
        <f>MONTH(FACTURACION[[#This Row],[MES]]&amp;1)</f>
        <v>3</v>
      </c>
      <c r="F8158" s="223">
        <f>DATE(FACTURACION[[#This Row],[AÑO]],FACTURACION[[#This Row],[Mes numero]],1)</f>
        <v>44621</v>
      </c>
      <c r="G8158" s="185" t="s">
        <v>6454</v>
      </c>
      <c r="H8158" s="186">
        <v>901261233</v>
      </c>
      <c r="I8158" s="187" t="str">
        <f>+VLOOKUP(FACTURACION[[#This Row],[NIT]],TABLACLIENTE,2,FALSE)</f>
        <v>ITECOM ENERGY S.A.S.</v>
      </c>
      <c r="J8158" s="188" t="s">
        <v>262</v>
      </c>
      <c r="K8158" s="187" t="str">
        <f>+VLOOKUP(FACTURACION[[#This Row],[REFERENCIA]],CODINV,2,FALSE)</f>
        <v>MEDIDOR AL-425 C:1 1/4" MAOP 25 PSIG</v>
      </c>
      <c r="L8158" s="187" t="str">
        <f>IF(VLOOKUP(FACTURACION[[#This Row],[REFERENCIA]],CODINV,3,FALSE)=0,"",VLOOKUP(FACTURACION[[#This Row],[REFERENCIA]],CODINV,3,FALSE))</f>
        <v/>
      </c>
      <c r="M8158" s="187" t="str">
        <f>+VLOOKUP(FACTURACION[[#This Row],[REFERENCIA]],CODINV,4,FALSE)</f>
        <v>MEDIDORES</v>
      </c>
      <c r="N8158" s="187" t="str">
        <f>+VLOOKUP(FACTURACION[[#This Row],[REFERENCIA]],CODINV,5,FALSE)</f>
        <v>HONEYWELL</v>
      </c>
      <c r="O8158" s="188">
        <v>1</v>
      </c>
      <c r="P8158" s="189">
        <v>820000</v>
      </c>
      <c r="Q8158" s="190">
        <f>+FACTURACION[[#This Row],[CANTIDAD]]*FACTURACION[[#This Row],[VR UNITARIO]]/1000</f>
        <v>820</v>
      </c>
      <c r="R8158" s="187" t="str">
        <f>+VLOOKUP(FACTURACION[[#This Row],[NIT]],TABLACLIENTE,5,FALSE)</f>
        <v>BOGOTÁ D.C.</v>
      </c>
    </row>
    <row r="8159" spans="3:18">
      <c r="C8159" s="183">
        <v>2022</v>
      </c>
      <c r="D8159" s="30" t="s">
        <v>297</v>
      </c>
      <c r="E8159" s="30">
        <f>MONTH(FACTURACION[[#This Row],[MES]]&amp;1)</f>
        <v>4</v>
      </c>
      <c r="F8159" s="223">
        <f>DATE(FACTURACION[[#This Row],[AÑO]],FACTURACION[[#This Row],[Mes numero]],1)</f>
        <v>44652</v>
      </c>
      <c r="G8159" s="185" t="s">
        <v>6456</v>
      </c>
      <c r="H8159" s="186">
        <v>800167643</v>
      </c>
      <c r="I8159" s="187" t="str">
        <f>+VLOOKUP(FACTURACION[[#This Row],[NIT]],TABLACLIENTE,2,FALSE)</f>
        <v>GASES DE OCCIDENTE S.A. E.S.P. (GDO)</v>
      </c>
      <c r="J8159" s="188" t="s">
        <v>59</v>
      </c>
      <c r="K8159" s="187" t="str">
        <f>+VLOOKUP(FACTURACION[[#This Row],[REFERENCIA]],CODINV,2,FALSE)</f>
        <v>MEDIDOR AL-1000 C:1 1/2" MAOP 25 PSIG CON CONECTORES</v>
      </c>
      <c r="L8159" s="187" t="str">
        <f>IF(VLOOKUP(FACTURACION[[#This Row],[REFERENCIA]],CODINV,3,FALSE)=0,"",VLOOKUP(FACTURACION[[#This Row],[REFERENCIA]],CODINV,3,FALSE))</f>
        <v/>
      </c>
      <c r="M8159" s="187" t="str">
        <f>+VLOOKUP(FACTURACION[[#This Row],[REFERENCIA]],CODINV,4,FALSE)</f>
        <v>MEDIDORES</v>
      </c>
      <c r="N8159" s="187" t="str">
        <f>+VLOOKUP(FACTURACION[[#This Row],[REFERENCIA]],CODINV,5,FALSE)</f>
        <v>HONEYWELL</v>
      </c>
      <c r="O8159" s="188">
        <v>2</v>
      </c>
      <c r="P8159" s="189">
        <v>4573123</v>
      </c>
      <c r="Q8159" s="190">
        <f>+FACTURACION[[#This Row],[CANTIDAD]]*FACTURACION[[#This Row],[VR UNITARIO]]/1000</f>
        <v>9146.2459999999992</v>
      </c>
      <c r="R8159" s="187" t="str">
        <f>+VLOOKUP(FACTURACION[[#This Row],[NIT]],TABLACLIENTE,5,FALSE)</f>
        <v>CALI</v>
      </c>
    </row>
    <row r="8160" spans="3:18">
      <c r="C8160" s="183">
        <v>2022</v>
      </c>
      <c r="D8160" s="30" t="s">
        <v>297</v>
      </c>
      <c r="E8160" s="30">
        <f>MONTH(FACTURACION[[#This Row],[MES]]&amp;1)</f>
        <v>4</v>
      </c>
      <c r="F8160" s="223">
        <f>DATE(FACTURACION[[#This Row],[AÑO]],FACTURACION[[#This Row],[Mes numero]],1)</f>
        <v>44652</v>
      </c>
      <c r="G8160" s="185" t="s">
        <v>6457</v>
      </c>
      <c r="H8160" s="186">
        <v>800021272</v>
      </c>
      <c r="I8160" s="187" t="str">
        <f>+VLOOKUP(FACTURACION[[#This Row],[NIT]],TABLACLIENTE,2,FALSE)</f>
        <v>GASES DEL LLANO S.A. E.S.P (LLANOGAS S.A. E.S.P.)</v>
      </c>
      <c r="J8160" s="188" t="s">
        <v>5</v>
      </c>
      <c r="K8160" s="187" t="str">
        <f>+VLOOKUP(FACTURACION[[#This Row],[REFERENCIA]],CODINV,2,FALSE)</f>
        <v>REG. 1800 CPB2 1 1-4· O: 5/16" R: STD</v>
      </c>
      <c r="L8160" s="187" t="str">
        <f>IF(VLOOKUP(FACTURACION[[#This Row],[REFERENCIA]],CODINV,3,FALSE)=0,"",VLOOKUP(FACTURACION[[#This Row],[REFERENCIA]],CODINV,3,FALSE))</f>
        <v/>
      </c>
      <c r="M8160" s="187" t="str">
        <f>+VLOOKUP(FACTURACION[[#This Row],[REFERENCIA]],CODINV,4,FALSE)</f>
        <v>REGULADORES</v>
      </c>
      <c r="N8160" s="187" t="str">
        <f>+VLOOKUP(FACTURACION[[#This Row],[REFERENCIA]],CODINV,5,FALSE)</f>
        <v>HONEYWELL</v>
      </c>
      <c r="O8160" s="188">
        <v>1</v>
      </c>
      <c r="P8160" s="189">
        <v>927755</v>
      </c>
      <c r="Q8160" s="190">
        <f>+FACTURACION[[#This Row],[CANTIDAD]]*FACTURACION[[#This Row],[VR UNITARIO]]/1000</f>
        <v>927.755</v>
      </c>
      <c r="R8160" s="187" t="str">
        <f>+VLOOKUP(FACTURACION[[#This Row],[NIT]],TABLACLIENTE,5,FALSE)</f>
        <v>VILLAVICENCIO</v>
      </c>
    </row>
    <row r="8161" spans="3:18">
      <c r="C8161" s="183">
        <v>2022</v>
      </c>
      <c r="D8161" s="30" t="s">
        <v>297</v>
      </c>
      <c r="E8161" s="30">
        <f>MONTH(FACTURACION[[#This Row],[MES]]&amp;1)</f>
        <v>4</v>
      </c>
      <c r="F8161" s="223">
        <f>DATE(FACTURACION[[#This Row],[AÑO]],FACTURACION[[#This Row],[Mes numero]],1)</f>
        <v>44652</v>
      </c>
      <c r="G8161" s="185" t="s">
        <v>6458</v>
      </c>
      <c r="H8161" s="186">
        <v>891101577</v>
      </c>
      <c r="I8161" s="187" t="str">
        <f>+VLOOKUP(FACTURACION[[#This Row],[NIT]],TABLACLIENTE,2,FALSE)</f>
        <v>ALCANOS DE COLOMBIA S.A. E.S.P</v>
      </c>
      <c r="J8161" s="188" t="s">
        <v>288</v>
      </c>
      <c r="K8161" s="187" t="str">
        <f>+VLOOKUP(FACTURACION[[#This Row],[REFERENCIA]],CODINV,2,FALSE)</f>
        <v>MANGA 4" S300 H7</v>
      </c>
      <c r="L8161" s="187" t="str">
        <f>IF(VLOOKUP(FACTURACION[[#This Row],[REFERENCIA]],CODINV,3,FALSE)=0,"",VLOOKUP(FACTURACION[[#This Row],[REFERENCIA]],CODINV,3,FALSE))</f>
        <v>73404P001</v>
      </c>
      <c r="M8161" s="187" t="str">
        <f>+VLOOKUP(FACTURACION[[#This Row],[REFERENCIA]],CODINV,4,FALSE)</f>
        <v>MANGAS</v>
      </c>
      <c r="N8161" s="187" t="str">
        <f>+VLOOKUP(FACTURACION[[#This Row],[REFERENCIA]],CODINV,5,FALSE)</f>
        <v>HONEYWELL</v>
      </c>
      <c r="O8161" s="188">
        <v>6</v>
      </c>
      <c r="P8161" s="189">
        <v>1743588.28</v>
      </c>
      <c r="Q8161" s="190">
        <f>+FACTURACION[[#This Row],[CANTIDAD]]*FACTURACION[[#This Row],[VR UNITARIO]]/1000</f>
        <v>10461.52968</v>
      </c>
      <c r="R8161" s="187" t="str">
        <f>+VLOOKUP(FACTURACION[[#This Row],[NIT]],TABLACLIENTE,5,FALSE)</f>
        <v>NEIVA</v>
      </c>
    </row>
    <row r="8162" spans="3:18">
      <c r="C8162" s="183">
        <v>2022</v>
      </c>
      <c r="D8162" s="30" t="s">
        <v>297</v>
      </c>
      <c r="E8162" s="30">
        <f>MONTH(FACTURACION[[#This Row],[MES]]&amp;1)</f>
        <v>4</v>
      </c>
      <c r="F8162" s="223">
        <f>DATE(FACTURACION[[#This Row],[AÑO]],FACTURACION[[#This Row],[Mes numero]],1)</f>
        <v>44652</v>
      </c>
      <c r="G8162" s="185" t="s">
        <v>6459</v>
      </c>
      <c r="H8162" s="186">
        <v>891101577</v>
      </c>
      <c r="I8162" s="187" t="str">
        <f>+VLOOKUP(FACTURACION[[#This Row],[NIT]],TABLACLIENTE,2,FALSE)</f>
        <v>ALCANOS DE COLOMBIA S.A. E.S.P</v>
      </c>
      <c r="J8162" s="188" t="s">
        <v>288</v>
      </c>
      <c r="K8162" s="187" t="str">
        <f>+VLOOKUP(FACTURACION[[#This Row],[REFERENCIA]],CODINV,2,FALSE)</f>
        <v>MANGA 4" S300 H7</v>
      </c>
      <c r="L8162" s="187" t="str">
        <f>IF(VLOOKUP(FACTURACION[[#This Row],[REFERENCIA]],CODINV,3,FALSE)=0,"",VLOOKUP(FACTURACION[[#This Row],[REFERENCIA]],CODINV,3,FALSE))</f>
        <v>73404P001</v>
      </c>
      <c r="M8162" s="187" t="str">
        <f>+VLOOKUP(FACTURACION[[#This Row],[REFERENCIA]],CODINV,4,FALSE)</f>
        <v>MANGAS</v>
      </c>
      <c r="N8162" s="187" t="str">
        <f>+VLOOKUP(FACTURACION[[#This Row],[REFERENCIA]],CODINV,5,FALSE)</f>
        <v>HONEYWELL</v>
      </c>
      <c r="O8162" s="188">
        <v>10</v>
      </c>
      <c r="P8162" s="189">
        <v>1743588.28</v>
      </c>
      <c r="Q8162" s="190">
        <f>+FACTURACION[[#This Row],[CANTIDAD]]*FACTURACION[[#This Row],[VR UNITARIO]]/1000</f>
        <v>17435.882799999999</v>
      </c>
      <c r="R8162" s="187" t="str">
        <f>+VLOOKUP(FACTURACION[[#This Row],[NIT]],TABLACLIENTE,5,FALSE)</f>
        <v>NEIVA</v>
      </c>
    </row>
    <row r="8163" spans="3:18">
      <c r="C8163" s="183">
        <v>2022</v>
      </c>
      <c r="D8163" s="30" t="s">
        <v>297</v>
      </c>
      <c r="E8163" s="30">
        <f>MONTH(FACTURACION[[#This Row],[MES]]&amp;1)</f>
        <v>4</v>
      </c>
      <c r="F8163" s="223">
        <f>DATE(FACTURACION[[#This Row],[AÑO]],FACTURACION[[#This Row],[Mes numero]],1)</f>
        <v>44652</v>
      </c>
      <c r="G8163" s="185" t="s">
        <v>6460</v>
      </c>
      <c r="H8163" s="186">
        <v>800167643</v>
      </c>
      <c r="I8163" s="187" t="str">
        <f>+VLOOKUP(FACTURACION[[#This Row],[NIT]],TABLACLIENTE,2,FALSE)</f>
        <v>GASES DE OCCIDENTE S.A. E.S.P. (GDO)</v>
      </c>
      <c r="J8163" s="188" t="s">
        <v>1677</v>
      </c>
      <c r="K8163" s="187" t="str">
        <f>+VLOOKUP(FACTURACION[[#This Row],[REFERENCIA]],CODINV,2,FALSE)</f>
        <v>MEDIDOR BK 250</v>
      </c>
      <c r="L8163" s="187" t="str">
        <f>IF(VLOOKUP(FACTURACION[[#This Row],[REFERENCIA]],CODINV,3,FALSE)=0,"",VLOOKUP(FACTURACION[[#This Row],[REFERENCIA]],CODINV,3,FALSE))</f>
        <v/>
      </c>
      <c r="M8163" s="187" t="str">
        <f>+VLOOKUP(FACTURACION[[#This Row],[REFERENCIA]],CODINV,4,FALSE)</f>
        <v>MEDIDORES</v>
      </c>
      <c r="N8163" s="187" t="str">
        <f>+VLOOKUP(FACTURACION[[#This Row],[REFERENCIA]],CODINV,5,FALSE)</f>
        <v>HONEYWELL</v>
      </c>
      <c r="O8163" s="188">
        <v>180</v>
      </c>
      <c r="P8163" s="189">
        <v>332200</v>
      </c>
      <c r="Q8163" s="190">
        <f>+FACTURACION[[#This Row],[CANTIDAD]]*FACTURACION[[#This Row],[VR UNITARIO]]/1000</f>
        <v>59796</v>
      </c>
      <c r="R8163" s="187" t="str">
        <f>+VLOOKUP(FACTURACION[[#This Row],[NIT]],TABLACLIENTE,5,FALSE)</f>
        <v>CALI</v>
      </c>
    </row>
    <row r="8164" spans="3:18">
      <c r="C8164" s="183">
        <v>2022</v>
      </c>
      <c r="D8164" s="30" t="s">
        <v>297</v>
      </c>
      <c r="E8164" s="30">
        <f>MONTH(FACTURACION[[#This Row],[MES]]&amp;1)</f>
        <v>4</v>
      </c>
      <c r="F8164" s="223">
        <f>DATE(FACTURACION[[#This Row],[AÑO]],FACTURACION[[#This Row],[Mes numero]],1)</f>
        <v>44652</v>
      </c>
      <c r="G8164" s="185" t="s">
        <v>6461</v>
      </c>
      <c r="H8164" s="186">
        <v>890503900</v>
      </c>
      <c r="I8164" s="187" t="str">
        <f>+VLOOKUP(FACTURACION[[#This Row],[NIT]],TABLACLIENTE,2,FALSE)</f>
        <v>GASES DEL ORIENTE S.A. E.S.P.</v>
      </c>
      <c r="J8164" s="188" t="s">
        <v>61</v>
      </c>
      <c r="K8164" s="187" t="str">
        <f>+VLOOKUP(FACTURACION[[#This Row],[REFERENCIA]],CODINV,2,FALSE)</f>
        <v>MANGA 2" S300 H7</v>
      </c>
      <c r="L8164" s="187" t="str">
        <f>IF(VLOOKUP(FACTURACION[[#This Row],[REFERENCIA]],CODINV,3,FALSE)=0,"",VLOOKUP(FACTURACION[[#This Row],[REFERENCIA]],CODINV,3,FALSE))</f>
        <v>73404P002</v>
      </c>
      <c r="M8164" s="187" t="str">
        <f>+VLOOKUP(FACTURACION[[#This Row],[REFERENCIA]],CODINV,4,FALSE)</f>
        <v>MANGAS</v>
      </c>
      <c r="N8164" s="187" t="str">
        <f>+VLOOKUP(FACTURACION[[#This Row],[REFERENCIA]],CODINV,5,FALSE)</f>
        <v>HONEYWELL</v>
      </c>
      <c r="O8164" s="188">
        <v>11</v>
      </c>
      <c r="P8164" s="189">
        <v>723488.54</v>
      </c>
      <c r="Q8164" s="190">
        <f>+FACTURACION[[#This Row],[CANTIDAD]]*FACTURACION[[#This Row],[VR UNITARIO]]/1000</f>
        <v>7958.3739400000004</v>
      </c>
      <c r="R8164" s="187" t="str">
        <f>+VLOOKUP(FACTURACION[[#This Row],[NIT]],TABLACLIENTE,5,FALSE)</f>
        <v>CUCUTA</v>
      </c>
    </row>
    <row r="8165" spans="3:18">
      <c r="C8165" s="183">
        <v>2022</v>
      </c>
      <c r="D8165" s="30" t="s">
        <v>297</v>
      </c>
      <c r="E8165" s="30">
        <f>MONTH(FACTURACION[[#This Row],[MES]]&amp;1)</f>
        <v>4</v>
      </c>
      <c r="F8165" s="223">
        <f>DATE(FACTURACION[[#This Row],[AÑO]],FACTURACION[[#This Row],[Mes numero]],1)</f>
        <v>44652</v>
      </c>
      <c r="G8165" s="185" t="s">
        <v>6461</v>
      </c>
      <c r="H8165" s="186">
        <v>890503900</v>
      </c>
      <c r="I8165" s="187" t="str">
        <f>+VLOOKUP(FACTURACION[[#This Row],[NIT]],TABLACLIENTE,2,FALSE)</f>
        <v>GASES DEL ORIENTE S.A. E.S.P.</v>
      </c>
      <c r="J8165" s="188" t="s">
        <v>153</v>
      </c>
      <c r="K8165" s="187" t="str">
        <f>+VLOOKUP(FACTURACION[[#This Row],[REFERENCIA]],CODINV,2,FALSE)</f>
        <v>MANGA 3" S300 H7</v>
      </c>
      <c r="L8165" s="187" t="str">
        <f>IF(VLOOKUP(FACTURACION[[#This Row],[REFERENCIA]],CODINV,3,FALSE)=0,"",VLOOKUP(FACTURACION[[#This Row],[REFERENCIA]],CODINV,3,FALSE))</f>
        <v>73404P003</v>
      </c>
      <c r="M8165" s="187" t="str">
        <f>+VLOOKUP(FACTURACION[[#This Row],[REFERENCIA]],CODINV,4,FALSE)</f>
        <v>MANGAS</v>
      </c>
      <c r="N8165" s="187" t="str">
        <f>+VLOOKUP(FACTURACION[[#This Row],[REFERENCIA]],CODINV,5,FALSE)</f>
        <v>HONEYWELL</v>
      </c>
      <c r="O8165" s="188">
        <v>6</v>
      </c>
      <c r="P8165" s="189">
        <v>1172919.8799999999</v>
      </c>
      <c r="Q8165" s="190">
        <f>+FACTURACION[[#This Row],[CANTIDAD]]*FACTURACION[[#This Row],[VR UNITARIO]]/1000</f>
        <v>7037.5192799999995</v>
      </c>
      <c r="R8165" s="187" t="str">
        <f>+VLOOKUP(FACTURACION[[#This Row],[NIT]],TABLACLIENTE,5,FALSE)</f>
        <v>CUCUTA</v>
      </c>
    </row>
    <row r="8166" spans="3:18">
      <c r="C8166" s="183">
        <v>2022</v>
      </c>
      <c r="D8166" s="30" t="s">
        <v>297</v>
      </c>
      <c r="E8166" s="30">
        <f>MONTH(FACTURACION[[#This Row],[MES]]&amp;1)</f>
        <v>4</v>
      </c>
      <c r="F8166" s="223">
        <f>DATE(FACTURACION[[#This Row],[AÑO]],FACTURACION[[#This Row],[Mes numero]],1)</f>
        <v>44652</v>
      </c>
      <c r="G8166" s="185" t="s">
        <v>6461</v>
      </c>
      <c r="H8166" s="186">
        <v>890503900</v>
      </c>
      <c r="I8166" s="187" t="str">
        <f>+VLOOKUP(FACTURACION[[#This Row],[NIT]],TABLACLIENTE,2,FALSE)</f>
        <v>GASES DEL ORIENTE S.A. E.S.P.</v>
      </c>
      <c r="J8166" s="188" t="s">
        <v>288</v>
      </c>
      <c r="K8166" s="187" t="str">
        <f>+VLOOKUP(FACTURACION[[#This Row],[REFERENCIA]],CODINV,2,FALSE)</f>
        <v>MANGA 4" S300 H7</v>
      </c>
      <c r="L8166" s="187" t="str">
        <f>IF(VLOOKUP(FACTURACION[[#This Row],[REFERENCIA]],CODINV,3,FALSE)=0,"",VLOOKUP(FACTURACION[[#This Row],[REFERENCIA]],CODINV,3,FALSE))</f>
        <v>73404P001</v>
      </c>
      <c r="M8166" s="187" t="str">
        <f>+VLOOKUP(FACTURACION[[#This Row],[REFERENCIA]],CODINV,4,FALSE)</f>
        <v>MANGAS</v>
      </c>
      <c r="N8166" s="187" t="str">
        <f>+VLOOKUP(FACTURACION[[#This Row],[REFERENCIA]],CODINV,5,FALSE)</f>
        <v>HONEYWELL</v>
      </c>
      <c r="O8166" s="188">
        <v>8</v>
      </c>
      <c r="P8166" s="189">
        <v>1744075.33</v>
      </c>
      <c r="Q8166" s="190">
        <f>+FACTURACION[[#This Row],[CANTIDAD]]*FACTURACION[[#This Row],[VR UNITARIO]]/1000</f>
        <v>13952.602640000001</v>
      </c>
      <c r="R8166" s="187" t="str">
        <f>+VLOOKUP(FACTURACION[[#This Row],[NIT]],TABLACLIENTE,5,FALSE)</f>
        <v>CUCUTA</v>
      </c>
    </row>
    <row r="8167" spans="3:18">
      <c r="C8167" s="183">
        <v>2022</v>
      </c>
      <c r="D8167" s="30" t="s">
        <v>297</v>
      </c>
      <c r="E8167" s="30">
        <f>MONTH(FACTURACION[[#This Row],[MES]]&amp;1)</f>
        <v>4</v>
      </c>
      <c r="F8167" s="223">
        <f>DATE(FACTURACION[[#This Row],[AÑO]],FACTURACION[[#This Row],[Mes numero]],1)</f>
        <v>44652</v>
      </c>
      <c r="G8167" s="185" t="s">
        <v>6462</v>
      </c>
      <c r="H8167" s="186">
        <v>804014885</v>
      </c>
      <c r="I8167" s="187" t="str">
        <f>+VLOOKUP(FACTURACION[[#This Row],[NIT]],TABLACLIENTE,2,FALSE)</f>
        <v>ESPIGAS S.A. E.S.P.</v>
      </c>
      <c r="J8167" s="188" t="s">
        <v>262</v>
      </c>
      <c r="K8167" s="187" t="str">
        <f>+VLOOKUP(FACTURACION[[#This Row],[REFERENCIA]],CODINV,2,FALSE)</f>
        <v>MEDIDOR AL-425 C:1 1/4" MAOP 25 PSIG</v>
      </c>
      <c r="L8167" s="187" t="str">
        <f>IF(VLOOKUP(FACTURACION[[#This Row],[REFERENCIA]],CODINV,3,FALSE)=0,"",VLOOKUP(FACTURACION[[#This Row],[REFERENCIA]],CODINV,3,FALSE))</f>
        <v/>
      </c>
      <c r="M8167" s="187" t="str">
        <f>+VLOOKUP(FACTURACION[[#This Row],[REFERENCIA]],CODINV,4,FALSE)</f>
        <v>MEDIDORES</v>
      </c>
      <c r="N8167" s="187" t="str">
        <f>+VLOOKUP(FACTURACION[[#This Row],[REFERENCIA]],CODINV,5,FALSE)</f>
        <v>HONEYWELL</v>
      </c>
      <c r="O8167" s="188">
        <v>1</v>
      </c>
      <c r="P8167" s="189">
        <v>980000</v>
      </c>
      <c r="Q8167" s="190">
        <f>+FACTURACION[[#This Row],[CANTIDAD]]*FACTURACION[[#This Row],[VR UNITARIO]]/1000</f>
        <v>980</v>
      </c>
      <c r="R8167" s="187" t="str">
        <f>+VLOOKUP(FACTURACION[[#This Row],[NIT]],TABLACLIENTE,5,FALSE)</f>
        <v>BUCARAMANGA</v>
      </c>
    </row>
    <row r="8168" spans="3:18">
      <c r="C8168" s="183">
        <v>2022</v>
      </c>
      <c r="D8168" s="30" t="s">
        <v>297</v>
      </c>
      <c r="E8168" s="30">
        <f>MONTH(FACTURACION[[#This Row],[MES]]&amp;1)</f>
        <v>4</v>
      </c>
      <c r="F8168" s="223">
        <f>DATE(FACTURACION[[#This Row],[AÑO]],FACTURACION[[#This Row],[Mes numero]],1)</f>
        <v>44652</v>
      </c>
      <c r="G8168" s="185" t="s">
        <v>6463</v>
      </c>
      <c r="H8168" s="186">
        <v>800218682</v>
      </c>
      <c r="I8168" s="187" t="str">
        <f>+VLOOKUP(FACTURACION[[#This Row],[NIT]],TABLACLIENTE,2,FALSE)</f>
        <v>GASES DEL CUSIANA S.A E.S.P. (CUSIANAGAS S.A E.S.P)</v>
      </c>
      <c r="J8168" s="188" t="s">
        <v>20</v>
      </c>
      <c r="K8168" s="187" t="str">
        <f>+VLOOKUP(FACTURACION[[#This Row],[REFERENCIA]],CODINV,2,FALSE)</f>
        <v xml:space="preserve">MEDIDOR AC-250 C: 3/4" CON CONECTORES </v>
      </c>
      <c r="L8168" s="187" t="str">
        <f>IF(VLOOKUP(FACTURACION[[#This Row],[REFERENCIA]],CODINV,3,FALSE)=0,"",VLOOKUP(FACTURACION[[#This Row],[REFERENCIA]],CODINV,3,FALSE))</f>
        <v/>
      </c>
      <c r="M8168" s="187" t="str">
        <f>+VLOOKUP(FACTURACION[[#This Row],[REFERENCIA]],CODINV,4,FALSE)</f>
        <v>MEDIDORES</v>
      </c>
      <c r="N8168" s="187" t="str">
        <f>+VLOOKUP(FACTURACION[[#This Row],[REFERENCIA]],CODINV,5,FALSE)</f>
        <v>HONEYWELL</v>
      </c>
      <c r="O8168" s="188">
        <v>4</v>
      </c>
      <c r="P8168" s="189">
        <v>445834.69</v>
      </c>
      <c r="Q8168" s="190">
        <f>+FACTURACION[[#This Row],[CANTIDAD]]*FACTURACION[[#This Row],[VR UNITARIO]]/1000</f>
        <v>1783.3387600000001</v>
      </c>
      <c r="R8168" s="187" t="str">
        <f>+VLOOKUP(FACTURACION[[#This Row],[NIT]],TABLACLIENTE,5,FALSE)</f>
        <v>YOPAL</v>
      </c>
    </row>
    <row r="8169" spans="3:18">
      <c r="C8169" s="183">
        <v>2022</v>
      </c>
      <c r="D8169" s="30" t="s">
        <v>297</v>
      </c>
      <c r="E8169" s="30">
        <f>MONTH(FACTURACION[[#This Row],[MES]]&amp;1)</f>
        <v>4</v>
      </c>
      <c r="F8169" s="223">
        <f>DATE(FACTURACION[[#This Row],[AÑO]],FACTURACION[[#This Row],[Mes numero]],1)</f>
        <v>44652</v>
      </c>
      <c r="G8169" s="185" t="s">
        <v>6464</v>
      </c>
      <c r="H8169" s="186">
        <v>800218682</v>
      </c>
      <c r="I8169" s="187" t="str">
        <f>+VLOOKUP(FACTURACION[[#This Row],[NIT]],TABLACLIENTE,2,FALSE)</f>
        <v>GASES DEL CUSIANA S.A E.S.P. (CUSIANAGAS S.A E.S.P)</v>
      </c>
      <c r="J8169" s="188" t="s">
        <v>1677</v>
      </c>
      <c r="K8169" s="187" t="str">
        <f>+VLOOKUP(FACTURACION[[#This Row],[REFERENCIA]],CODINV,2,FALSE)</f>
        <v>MEDIDOR BK 250</v>
      </c>
      <c r="L8169" s="187" t="str">
        <f>IF(VLOOKUP(FACTURACION[[#This Row],[REFERENCIA]],CODINV,3,FALSE)=0,"",VLOOKUP(FACTURACION[[#This Row],[REFERENCIA]],CODINV,3,FALSE))</f>
        <v/>
      </c>
      <c r="M8169" s="187" t="str">
        <f>+VLOOKUP(FACTURACION[[#This Row],[REFERENCIA]],CODINV,4,FALSE)</f>
        <v>MEDIDORES</v>
      </c>
      <c r="N8169" s="187" t="str">
        <f>+VLOOKUP(FACTURACION[[#This Row],[REFERENCIA]],CODINV,5,FALSE)</f>
        <v>HONEYWELL</v>
      </c>
      <c r="O8169" s="188">
        <v>4</v>
      </c>
      <c r="P8169" s="189">
        <v>494539.32</v>
      </c>
      <c r="Q8169" s="190">
        <f>+FACTURACION[[#This Row],[CANTIDAD]]*FACTURACION[[#This Row],[VR UNITARIO]]/1000</f>
        <v>1978.1572800000001</v>
      </c>
      <c r="R8169" s="187" t="str">
        <f>+VLOOKUP(FACTURACION[[#This Row],[NIT]],TABLACLIENTE,5,FALSE)</f>
        <v>YOPAL</v>
      </c>
    </row>
    <row r="8170" spans="3:18">
      <c r="C8170" s="183">
        <v>2022</v>
      </c>
      <c r="D8170" s="30" t="s">
        <v>297</v>
      </c>
      <c r="E8170" s="30">
        <f>MONTH(FACTURACION[[#This Row],[MES]]&amp;1)</f>
        <v>4</v>
      </c>
      <c r="F8170" s="223">
        <f>DATE(FACTURACION[[#This Row],[AÑO]],FACTURACION[[#This Row],[Mes numero]],1)</f>
        <v>44652</v>
      </c>
      <c r="G8170" s="185" t="s">
        <v>6465</v>
      </c>
      <c r="H8170" s="186">
        <v>890101691</v>
      </c>
      <c r="I8170" s="187" t="str">
        <f>+VLOOKUP(FACTURACION[[#This Row],[NIT]],TABLACLIENTE,2,FALSE)</f>
        <v>GASES DEL CARIBE S.A.E.S.P. (GASCARIBE S.A E.S.P.)</v>
      </c>
      <c r="J8170" s="188" t="s">
        <v>20</v>
      </c>
      <c r="K8170" s="187" t="str">
        <f>+VLOOKUP(FACTURACION[[#This Row],[REFERENCIA]],CODINV,2,FALSE)</f>
        <v xml:space="preserve">MEDIDOR AC-250 C: 3/4" CON CONECTORES </v>
      </c>
      <c r="L8170" s="187" t="str">
        <f>IF(VLOOKUP(FACTURACION[[#This Row],[REFERENCIA]],CODINV,3,FALSE)=0,"",VLOOKUP(FACTURACION[[#This Row],[REFERENCIA]],CODINV,3,FALSE))</f>
        <v/>
      </c>
      <c r="M8170" s="187" t="str">
        <f>+VLOOKUP(FACTURACION[[#This Row],[REFERENCIA]],CODINV,4,FALSE)</f>
        <v>MEDIDORES</v>
      </c>
      <c r="N8170" s="187" t="str">
        <f>+VLOOKUP(FACTURACION[[#This Row],[REFERENCIA]],CODINV,5,FALSE)</f>
        <v>HONEYWELL</v>
      </c>
      <c r="O8170" s="188">
        <v>200</v>
      </c>
      <c r="P8170" s="189">
        <v>467557.6</v>
      </c>
      <c r="Q8170" s="190">
        <f>+FACTURACION[[#This Row],[CANTIDAD]]*FACTURACION[[#This Row],[VR UNITARIO]]/1000</f>
        <v>93511.52</v>
      </c>
      <c r="R8170" s="187" t="str">
        <f>+VLOOKUP(FACTURACION[[#This Row],[NIT]],TABLACLIENTE,5,FALSE)</f>
        <v>BARRANQUILLA</v>
      </c>
    </row>
    <row r="8171" spans="3:18">
      <c r="C8171" s="183">
        <v>2022</v>
      </c>
      <c r="D8171" s="30" t="s">
        <v>297</v>
      </c>
      <c r="E8171" s="30">
        <f>MONTH(FACTURACION[[#This Row],[MES]]&amp;1)</f>
        <v>4</v>
      </c>
      <c r="F8171" s="223">
        <f>DATE(FACTURACION[[#This Row],[AÑO]],FACTURACION[[#This Row],[Mes numero]],1)</f>
        <v>44652</v>
      </c>
      <c r="G8171" s="185" t="s">
        <v>6466</v>
      </c>
      <c r="H8171" s="186">
        <v>890101691</v>
      </c>
      <c r="I8171" s="187" t="str">
        <f>+VLOOKUP(FACTURACION[[#This Row],[NIT]],TABLACLIENTE,2,FALSE)</f>
        <v>GASES DEL CARIBE S.A.E.S.P. (GASCARIBE S.A E.S.P.)</v>
      </c>
      <c r="J8171" s="188" t="s">
        <v>215</v>
      </c>
      <c r="K8171" s="187" t="str">
        <f>+VLOOKUP(FACTURACION[[#This Row],[REFERENCIA]],CODINV,2,FALSE)</f>
        <v>COUPLING ELSTER MECANICO 1/2 IPS</v>
      </c>
      <c r="L8171" s="187" t="str">
        <f>IF(VLOOKUP(FACTURACION[[#This Row],[REFERENCIA]],CODINV,3,FALSE)=0,"",VLOOKUP(FACTURACION[[#This Row],[REFERENCIA]],CODINV,3,FALSE))</f>
        <v>50740</v>
      </c>
      <c r="M8171" s="187" t="str">
        <f>+VLOOKUP(FACTURACION[[#This Row],[REFERENCIA]],CODINV,4,FALSE)</f>
        <v>REPUESTOS Y ACCESORIOS</v>
      </c>
      <c r="N8171" s="187" t="str">
        <f>+VLOOKUP(FACTURACION[[#This Row],[REFERENCIA]],CODINV,5,FALSE)</f>
        <v>HONEYWELL</v>
      </c>
      <c r="O8171" s="188">
        <v>0</v>
      </c>
      <c r="P8171" s="189">
        <v>120371</v>
      </c>
      <c r="Q8171" s="190">
        <f>+FACTURACION[[#This Row],[CANTIDAD]]*FACTURACION[[#This Row],[VR UNITARIO]]/1000</f>
        <v>0</v>
      </c>
      <c r="R8171" s="187" t="str">
        <f>+VLOOKUP(FACTURACION[[#This Row],[NIT]],TABLACLIENTE,5,FALSE)</f>
        <v>BARRANQUILLA</v>
      </c>
    </row>
    <row r="8172" spans="3:18">
      <c r="C8172" s="183">
        <v>2022</v>
      </c>
      <c r="D8172" s="30" t="s">
        <v>297</v>
      </c>
      <c r="E8172" s="30">
        <f>MONTH(FACTURACION[[#This Row],[MES]]&amp;1)</f>
        <v>4</v>
      </c>
      <c r="F8172" s="223">
        <f>DATE(FACTURACION[[#This Row],[AÑO]],FACTURACION[[#This Row],[Mes numero]],1)</f>
        <v>44652</v>
      </c>
      <c r="G8172" s="185" t="s">
        <v>6466</v>
      </c>
      <c r="H8172" s="186">
        <v>890101691</v>
      </c>
      <c r="I8172" s="187" t="str">
        <f>+VLOOKUP(FACTURACION[[#This Row],[NIT]],TABLACLIENTE,2,FALSE)</f>
        <v>GASES DEL CARIBE S.A.E.S.P. (GASCARIBE S.A E.S.P.)</v>
      </c>
      <c r="J8172" s="188" t="s">
        <v>489</v>
      </c>
      <c r="K8172" s="187" t="str">
        <f>+VLOOKUP(FACTURACION[[#This Row],[REFERENCIA]],CODINV,2,FALSE)</f>
        <v>COUPLING MECANICO ELSTER 1/2</v>
      </c>
      <c r="L8172" s="187" t="str">
        <f>IF(VLOOKUP(FACTURACION[[#This Row],[REFERENCIA]],CODINV,3,FALSE)=0,"",VLOOKUP(FACTURACION[[#This Row],[REFERENCIA]],CODINV,3,FALSE))</f>
        <v>50056</v>
      </c>
      <c r="M8172" s="187" t="str">
        <f>+VLOOKUP(FACTURACION[[#This Row],[REFERENCIA]],CODINV,4,FALSE)</f>
        <v>REPUESTOS Y ACCESORIOS</v>
      </c>
      <c r="N8172" s="187" t="str">
        <f>+VLOOKUP(FACTURACION[[#This Row],[REFERENCIA]],CODINV,5,FALSE)</f>
        <v>HONEYWELL</v>
      </c>
      <c r="O8172" s="188">
        <v>0</v>
      </c>
      <c r="P8172" s="189">
        <v>62450</v>
      </c>
      <c r="Q8172" s="190">
        <f>+FACTURACION[[#This Row],[CANTIDAD]]*FACTURACION[[#This Row],[VR UNITARIO]]/1000</f>
        <v>0</v>
      </c>
      <c r="R8172" s="187" t="str">
        <f>+VLOOKUP(FACTURACION[[#This Row],[NIT]],TABLACLIENTE,5,FALSE)</f>
        <v>BARRANQUILLA</v>
      </c>
    </row>
    <row r="8173" spans="3:18">
      <c r="C8173" s="183">
        <v>2022</v>
      </c>
      <c r="D8173" s="30" t="s">
        <v>297</v>
      </c>
      <c r="E8173" s="30">
        <f>MONTH(FACTURACION[[#This Row],[MES]]&amp;1)</f>
        <v>4</v>
      </c>
      <c r="F8173" s="223">
        <f>DATE(FACTURACION[[#This Row],[AÑO]],FACTURACION[[#This Row],[Mes numero]],1)</f>
        <v>44652</v>
      </c>
      <c r="G8173" s="185" t="s">
        <v>6466</v>
      </c>
      <c r="H8173" s="186">
        <v>890101691</v>
      </c>
      <c r="I8173" s="187" t="str">
        <f>+VLOOKUP(FACTURACION[[#This Row],[NIT]],TABLACLIENTE,2,FALSE)</f>
        <v>GASES DEL CARIBE S.A.E.S.P. (GASCARIBE S.A E.S.P.)</v>
      </c>
      <c r="J8173" s="188" t="s">
        <v>217</v>
      </c>
      <c r="K8173" s="187" t="str">
        <f>+VLOOKUP(FACTURACION[[#This Row],[REFERENCIA]],CODINV,2,FALSE)</f>
        <v>COUPLING ELSTER MECANICO DE 3/4 IPS</v>
      </c>
      <c r="L8173" s="187" t="str">
        <f>IF(VLOOKUP(FACTURACION[[#This Row],[REFERENCIA]],CODINV,3,FALSE)=0,"",VLOOKUP(FACTURACION[[#This Row],[REFERENCIA]],CODINV,3,FALSE))</f>
        <v>50175</v>
      </c>
      <c r="M8173" s="187" t="str">
        <f>+VLOOKUP(FACTURACION[[#This Row],[REFERENCIA]],CODINV,4,FALSE)</f>
        <v>REPUESTOS Y ACCESORIOS</v>
      </c>
      <c r="N8173" s="187" t="str">
        <f>+VLOOKUP(FACTURACION[[#This Row],[REFERENCIA]],CODINV,5,FALSE)</f>
        <v>HONEYWELL</v>
      </c>
      <c r="O8173" s="188">
        <v>0</v>
      </c>
      <c r="P8173" s="189">
        <v>125840</v>
      </c>
      <c r="Q8173" s="190">
        <f>+FACTURACION[[#This Row],[CANTIDAD]]*FACTURACION[[#This Row],[VR UNITARIO]]/1000</f>
        <v>0</v>
      </c>
      <c r="R8173" s="187" t="str">
        <f>+VLOOKUP(FACTURACION[[#This Row],[NIT]],TABLACLIENTE,5,FALSE)</f>
        <v>BARRANQUILLA</v>
      </c>
    </row>
    <row r="8174" spans="3:18">
      <c r="C8174" s="183">
        <v>2022</v>
      </c>
      <c r="D8174" s="30" t="s">
        <v>297</v>
      </c>
      <c r="E8174" s="30">
        <f>MONTH(FACTURACION[[#This Row],[MES]]&amp;1)</f>
        <v>4</v>
      </c>
      <c r="F8174" s="223">
        <f>DATE(FACTURACION[[#This Row],[AÑO]],FACTURACION[[#This Row],[Mes numero]],1)</f>
        <v>44652</v>
      </c>
      <c r="G8174" s="185" t="s">
        <v>6467</v>
      </c>
      <c r="H8174" s="186">
        <v>800202395</v>
      </c>
      <c r="I8174" s="187" t="str">
        <f>+VLOOKUP(FACTURACION[[#This Row],[NIT]],TABLACLIENTE,2,FALSE)</f>
        <v>EFIGAS GAS NATURAL S.A. E.S.P. (EFIGAS S.A. E.S.P.)</v>
      </c>
      <c r="J8174" s="188" t="s">
        <v>108</v>
      </c>
      <c r="K8174" s="187" t="str">
        <f>+VLOOKUP(FACTURACION[[#This Row],[REFERENCIA]],CODINV,2,FALSE)</f>
        <v>MEDIDOR BK G4 C:1/2"</v>
      </c>
      <c r="L8174" s="187" t="str">
        <f>IF(VLOOKUP(FACTURACION[[#This Row],[REFERENCIA]],CODINV,3,FALSE)=0,"",VLOOKUP(FACTURACION[[#This Row],[REFERENCIA]],CODINV,3,FALSE))</f>
        <v>G4K MT 152MM</v>
      </c>
      <c r="M8174" s="187" t="str">
        <f>+VLOOKUP(FACTURACION[[#This Row],[REFERENCIA]],CODINV,4,FALSE)</f>
        <v>MEDIDORES</v>
      </c>
      <c r="N8174" s="187" t="str">
        <f>+VLOOKUP(FACTURACION[[#This Row],[REFERENCIA]],CODINV,5,FALSE)</f>
        <v>HONEYWELL</v>
      </c>
      <c r="O8174" s="188">
        <v>0</v>
      </c>
      <c r="P8174" s="189">
        <v>539937.46</v>
      </c>
      <c r="Q8174" s="190">
        <f>+FACTURACION[[#This Row],[CANTIDAD]]*FACTURACION[[#This Row],[VR UNITARIO]]/1000</f>
        <v>0</v>
      </c>
      <c r="R8174" s="187" t="str">
        <f>+VLOOKUP(FACTURACION[[#This Row],[NIT]],TABLACLIENTE,5,FALSE)</f>
        <v>MANIZALES</v>
      </c>
    </row>
    <row r="8175" spans="3:18">
      <c r="C8175" s="183">
        <v>2022</v>
      </c>
      <c r="D8175" s="30" t="s">
        <v>297</v>
      </c>
      <c r="E8175" s="30">
        <f>MONTH(FACTURACION[[#This Row],[MES]]&amp;1)</f>
        <v>4</v>
      </c>
      <c r="F8175" s="223">
        <f>DATE(FACTURACION[[#This Row],[AÑO]],FACTURACION[[#This Row],[Mes numero]],1)</f>
        <v>44652</v>
      </c>
      <c r="G8175" s="185" t="s">
        <v>6468</v>
      </c>
      <c r="H8175" s="186">
        <v>800202395</v>
      </c>
      <c r="I8175" s="187" t="str">
        <f>+VLOOKUP(FACTURACION[[#This Row],[NIT]],TABLACLIENTE,2,FALSE)</f>
        <v>EFIGAS GAS NATURAL S.A. E.S.P. (EFIGAS S.A. E.S.P.)</v>
      </c>
      <c r="J8175" s="188" t="s">
        <v>108</v>
      </c>
      <c r="K8175" s="187" t="str">
        <f>+VLOOKUP(FACTURACION[[#This Row],[REFERENCIA]],CODINV,2,FALSE)</f>
        <v>MEDIDOR BK G4 C:1/2"</v>
      </c>
      <c r="L8175" s="187" t="str">
        <f>IF(VLOOKUP(FACTURACION[[#This Row],[REFERENCIA]],CODINV,3,FALSE)=0,"",VLOOKUP(FACTURACION[[#This Row],[REFERENCIA]],CODINV,3,FALSE))</f>
        <v>G4K MT 152MM</v>
      </c>
      <c r="M8175" s="187" t="str">
        <f>+VLOOKUP(FACTURACION[[#This Row],[REFERENCIA]],CODINV,4,FALSE)</f>
        <v>MEDIDORES</v>
      </c>
      <c r="N8175" s="187" t="str">
        <f>+VLOOKUP(FACTURACION[[#This Row],[REFERENCIA]],CODINV,5,FALSE)</f>
        <v>HONEYWELL</v>
      </c>
      <c r="O8175" s="188">
        <v>0</v>
      </c>
      <c r="P8175" s="189">
        <v>539937.46000000008</v>
      </c>
      <c r="Q8175" s="190">
        <f>+FACTURACION[[#This Row],[CANTIDAD]]*FACTURACION[[#This Row],[VR UNITARIO]]/1000</f>
        <v>0</v>
      </c>
      <c r="R8175" s="187" t="str">
        <f>+VLOOKUP(FACTURACION[[#This Row],[NIT]],TABLACLIENTE,5,FALSE)</f>
        <v>MANIZALES</v>
      </c>
    </row>
    <row r="8176" spans="3:18">
      <c r="C8176" s="183">
        <v>2022</v>
      </c>
      <c r="D8176" s="30" t="s">
        <v>297</v>
      </c>
      <c r="E8176" s="30">
        <f>MONTH(FACTURACION[[#This Row],[MES]]&amp;1)</f>
        <v>4</v>
      </c>
      <c r="F8176" s="223">
        <f>DATE(FACTURACION[[#This Row],[AÑO]],FACTURACION[[#This Row],[Mes numero]],1)</f>
        <v>44652</v>
      </c>
      <c r="G8176" s="185" t="s">
        <v>6469</v>
      </c>
      <c r="H8176" s="186">
        <v>800202395</v>
      </c>
      <c r="I8176" s="187" t="str">
        <f>+VLOOKUP(FACTURACION[[#This Row],[NIT]],TABLACLIENTE,2,FALSE)</f>
        <v>EFIGAS GAS NATURAL S.A. E.S.P. (EFIGAS S.A. E.S.P.)</v>
      </c>
      <c r="J8176" s="188" t="s">
        <v>108</v>
      </c>
      <c r="K8176" s="187" t="str">
        <f>+VLOOKUP(FACTURACION[[#This Row],[REFERENCIA]],CODINV,2,FALSE)</f>
        <v>MEDIDOR BK G4 C:1/2"</v>
      </c>
      <c r="L8176" s="187" t="str">
        <f>IF(VLOOKUP(FACTURACION[[#This Row],[REFERENCIA]],CODINV,3,FALSE)=0,"",VLOOKUP(FACTURACION[[#This Row],[REFERENCIA]],CODINV,3,FALSE))</f>
        <v>G4K MT 152MM</v>
      </c>
      <c r="M8176" s="187" t="str">
        <f>+VLOOKUP(FACTURACION[[#This Row],[REFERENCIA]],CODINV,4,FALSE)</f>
        <v>MEDIDORES</v>
      </c>
      <c r="N8176" s="187" t="str">
        <f>+VLOOKUP(FACTURACION[[#This Row],[REFERENCIA]],CODINV,5,FALSE)</f>
        <v>HONEYWELL</v>
      </c>
      <c r="O8176" s="188">
        <v>0</v>
      </c>
      <c r="P8176" s="189">
        <v>539937.46000000008</v>
      </c>
      <c r="Q8176" s="190">
        <f>+FACTURACION[[#This Row],[CANTIDAD]]*FACTURACION[[#This Row],[VR UNITARIO]]/1000</f>
        <v>0</v>
      </c>
      <c r="R8176" s="187" t="str">
        <f>+VLOOKUP(FACTURACION[[#This Row],[NIT]],TABLACLIENTE,5,FALSE)</f>
        <v>MANIZALES</v>
      </c>
    </row>
    <row r="8177" spans="3:18">
      <c r="C8177" s="183">
        <v>2022</v>
      </c>
      <c r="D8177" s="30" t="s">
        <v>297</v>
      </c>
      <c r="E8177" s="30">
        <f>MONTH(FACTURACION[[#This Row],[MES]]&amp;1)</f>
        <v>4</v>
      </c>
      <c r="F8177" s="223">
        <f>DATE(FACTURACION[[#This Row],[AÑO]],FACTURACION[[#This Row],[Mes numero]],1)</f>
        <v>44652</v>
      </c>
      <c r="G8177" s="185" t="s">
        <v>6470</v>
      </c>
      <c r="H8177" s="186">
        <v>800202395</v>
      </c>
      <c r="I8177" s="187" t="str">
        <f>+VLOOKUP(FACTURACION[[#This Row],[NIT]],TABLACLIENTE,2,FALSE)</f>
        <v>EFIGAS GAS NATURAL S.A. E.S.P. (EFIGAS S.A. E.S.P.)</v>
      </c>
      <c r="J8177" s="188" t="s">
        <v>108</v>
      </c>
      <c r="K8177" s="187" t="str">
        <f>+VLOOKUP(FACTURACION[[#This Row],[REFERENCIA]],CODINV,2,FALSE)</f>
        <v>MEDIDOR BK G4 C:1/2"</v>
      </c>
      <c r="L8177" s="187" t="str">
        <f>IF(VLOOKUP(FACTURACION[[#This Row],[REFERENCIA]],CODINV,3,FALSE)=0,"",VLOOKUP(FACTURACION[[#This Row],[REFERENCIA]],CODINV,3,FALSE))</f>
        <v>G4K MT 152MM</v>
      </c>
      <c r="M8177" s="187" t="str">
        <f>+VLOOKUP(FACTURACION[[#This Row],[REFERENCIA]],CODINV,4,FALSE)</f>
        <v>MEDIDORES</v>
      </c>
      <c r="N8177" s="187" t="str">
        <f>+VLOOKUP(FACTURACION[[#This Row],[REFERENCIA]],CODINV,5,FALSE)</f>
        <v>HONEYWELL</v>
      </c>
      <c r="O8177" s="188">
        <v>0</v>
      </c>
      <c r="P8177" s="189">
        <v>539937.46000000008</v>
      </c>
      <c r="Q8177" s="190">
        <f>+FACTURACION[[#This Row],[CANTIDAD]]*FACTURACION[[#This Row],[VR UNITARIO]]/1000</f>
        <v>0</v>
      </c>
      <c r="R8177" s="187" t="str">
        <f>+VLOOKUP(FACTURACION[[#This Row],[NIT]],TABLACLIENTE,5,FALSE)</f>
        <v>MANIZALES</v>
      </c>
    </row>
    <row r="8178" spans="3:18">
      <c r="C8178" s="183">
        <v>2022</v>
      </c>
      <c r="D8178" s="30" t="s">
        <v>297</v>
      </c>
      <c r="E8178" s="30">
        <f>MONTH(FACTURACION[[#This Row],[MES]]&amp;1)</f>
        <v>4</v>
      </c>
      <c r="F8178" s="223">
        <f>DATE(FACTURACION[[#This Row],[AÑO]],FACTURACION[[#This Row],[Mes numero]],1)</f>
        <v>44652</v>
      </c>
      <c r="G8178" s="185" t="s">
        <v>6471</v>
      </c>
      <c r="H8178" s="186">
        <v>890101691</v>
      </c>
      <c r="I8178" s="187" t="str">
        <f>+VLOOKUP(FACTURACION[[#This Row],[NIT]],TABLACLIENTE,2,FALSE)</f>
        <v>GASES DEL CARIBE S.A.E.S.P. (GASCARIBE S.A E.S.P.)</v>
      </c>
      <c r="J8178" s="188" t="s">
        <v>1054</v>
      </c>
      <c r="K8178" s="187" t="str">
        <f>+VLOOKUP(FACTURACION[[#This Row],[REFERENCIA]],CODINV,2,FALSE)</f>
        <v>REG. 1813C-HC C: 1 1/4 R: 12-28" O: 1/2</v>
      </c>
      <c r="L8178" s="187" t="str">
        <f>IF(VLOOKUP(FACTURACION[[#This Row],[REFERENCIA]],CODINV,3,FALSE)=0,"",VLOOKUP(FACTURACION[[#This Row],[REFERENCIA]],CODINV,3,FALSE))</f>
        <v/>
      </c>
      <c r="M8178" s="187" t="str">
        <f>+VLOOKUP(FACTURACION[[#This Row],[REFERENCIA]],CODINV,4,FALSE)</f>
        <v>REGULADORES</v>
      </c>
      <c r="N8178" s="187" t="str">
        <f>+VLOOKUP(FACTURACION[[#This Row],[REFERENCIA]],CODINV,5,FALSE)</f>
        <v>HONEYWELL</v>
      </c>
      <c r="O8178" s="188">
        <v>100</v>
      </c>
      <c r="P8178" s="189">
        <v>196579</v>
      </c>
      <c r="Q8178" s="190">
        <f>+FACTURACION[[#This Row],[CANTIDAD]]*FACTURACION[[#This Row],[VR UNITARIO]]/1000</f>
        <v>19657.900000000001</v>
      </c>
      <c r="R8178" s="187" t="str">
        <f>+VLOOKUP(FACTURACION[[#This Row],[NIT]],TABLACLIENTE,5,FALSE)</f>
        <v>BARRANQUILLA</v>
      </c>
    </row>
    <row r="8179" spans="3:18">
      <c r="C8179" s="183">
        <v>2022</v>
      </c>
      <c r="D8179" s="30" t="s">
        <v>297</v>
      </c>
      <c r="E8179" s="30">
        <f>MONTH(FACTURACION[[#This Row],[MES]]&amp;1)</f>
        <v>4</v>
      </c>
      <c r="F8179" s="223">
        <f>DATE(FACTURACION[[#This Row],[AÑO]],FACTURACION[[#This Row],[Mes numero]],1)</f>
        <v>44652</v>
      </c>
      <c r="G8179" s="185" t="s">
        <v>6472</v>
      </c>
      <c r="H8179" s="186">
        <v>830051066</v>
      </c>
      <c r="I8179" s="187" t="str">
        <f>+VLOOKUP(FACTURACION[[#This Row],[NIT]],TABLACLIENTE,2,FALSE)</f>
        <v>COMBUSTION Y CONTROL LTDA</v>
      </c>
      <c r="J8179" s="188" t="s">
        <v>198</v>
      </c>
      <c r="K8179" s="187" t="str">
        <f>+VLOOKUP(FACTURACION[[#This Row],[REFERENCIA]],CODINV,2,FALSE)</f>
        <v>REG. 1813C-HC C. 1 1/4" R: 6-15" O: 1/2</v>
      </c>
      <c r="L8179" s="187" t="str">
        <f>IF(VLOOKUP(FACTURACION[[#This Row],[REFERENCIA]],CODINV,3,FALSE)=0,"",VLOOKUP(FACTURACION[[#This Row],[REFERENCIA]],CODINV,3,FALSE))</f>
        <v/>
      </c>
      <c r="M8179" s="187" t="str">
        <f>+VLOOKUP(FACTURACION[[#This Row],[REFERENCIA]],CODINV,4,FALSE)</f>
        <v>REGULADORES</v>
      </c>
      <c r="N8179" s="187" t="str">
        <f>+VLOOKUP(FACTURACION[[#This Row],[REFERENCIA]],CODINV,5,FALSE)</f>
        <v>HONEYWELL</v>
      </c>
      <c r="O8179" s="188">
        <v>0</v>
      </c>
      <c r="P8179" s="189">
        <v>206132</v>
      </c>
      <c r="Q8179" s="190">
        <f>+FACTURACION[[#This Row],[CANTIDAD]]*FACTURACION[[#This Row],[VR UNITARIO]]/1000</f>
        <v>0</v>
      </c>
      <c r="R8179" s="187" t="str">
        <f>+VLOOKUP(FACTURACION[[#This Row],[NIT]],TABLACLIENTE,5,FALSE)</f>
        <v>BOGOTÁ D.C.</v>
      </c>
    </row>
    <row r="8180" spans="3:18">
      <c r="C8180" s="183">
        <v>2022</v>
      </c>
      <c r="D8180" s="30" t="s">
        <v>297</v>
      </c>
      <c r="E8180" s="30">
        <f>MONTH(FACTURACION[[#This Row],[MES]]&amp;1)</f>
        <v>4</v>
      </c>
      <c r="F8180" s="223">
        <f>DATE(FACTURACION[[#This Row],[AÑO]],FACTURACION[[#This Row],[Mes numero]],1)</f>
        <v>44652</v>
      </c>
      <c r="G8180" s="185" t="s">
        <v>6472</v>
      </c>
      <c r="H8180" s="186">
        <v>830051066</v>
      </c>
      <c r="I8180" s="187" t="str">
        <f>+VLOOKUP(FACTURACION[[#This Row],[NIT]],TABLACLIENTE,2,FALSE)</f>
        <v>COMBUSTION Y CONTROL LTDA</v>
      </c>
      <c r="J8180" s="188" t="s">
        <v>6</v>
      </c>
      <c r="K8180" s="187" t="str">
        <f>+VLOOKUP(FACTURACION[[#This Row],[REFERENCIA]],CODINV,2,FALSE)</f>
        <v>REG.1813C C:3/4" R:6-15" O:1/2</v>
      </c>
      <c r="L8180" s="187" t="str">
        <f>IF(VLOOKUP(FACTURACION[[#This Row],[REFERENCIA]],CODINV,3,FALSE)=0,"",VLOOKUP(FACTURACION[[#This Row],[REFERENCIA]],CODINV,3,FALSE))</f>
        <v/>
      </c>
      <c r="M8180" s="187" t="str">
        <f>+VLOOKUP(FACTURACION[[#This Row],[REFERENCIA]],CODINV,4,FALSE)</f>
        <v>REGULADORES</v>
      </c>
      <c r="N8180" s="187" t="str">
        <f>+VLOOKUP(FACTURACION[[#This Row],[REFERENCIA]],CODINV,5,FALSE)</f>
        <v>HONEYWELL</v>
      </c>
      <c r="O8180" s="188">
        <v>0</v>
      </c>
      <c r="P8180" s="189">
        <v>205829</v>
      </c>
      <c r="Q8180" s="190">
        <f>+FACTURACION[[#This Row],[CANTIDAD]]*FACTURACION[[#This Row],[VR UNITARIO]]/1000</f>
        <v>0</v>
      </c>
      <c r="R8180" s="187" t="str">
        <f>+VLOOKUP(FACTURACION[[#This Row],[NIT]],TABLACLIENTE,5,FALSE)</f>
        <v>BOGOTÁ D.C.</v>
      </c>
    </row>
    <row r="8181" spans="3:18">
      <c r="C8181" s="183">
        <v>2022</v>
      </c>
      <c r="D8181" s="30" t="s">
        <v>297</v>
      </c>
      <c r="E8181" s="30">
        <f>MONTH(FACTURACION[[#This Row],[MES]]&amp;1)</f>
        <v>4</v>
      </c>
      <c r="F8181" s="223">
        <f>DATE(FACTURACION[[#This Row],[AÑO]],FACTURACION[[#This Row],[Mes numero]],1)</f>
        <v>44652</v>
      </c>
      <c r="G8181" s="185" t="s">
        <v>6473</v>
      </c>
      <c r="H8181" s="186">
        <v>800218682</v>
      </c>
      <c r="I8181" s="187" t="str">
        <f>+VLOOKUP(FACTURACION[[#This Row],[NIT]],TABLACLIENTE,2,FALSE)</f>
        <v>GASES DEL CUSIANA S.A E.S.P. (CUSIANAGAS S.A E.S.P)</v>
      </c>
      <c r="J8181" s="188" t="s">
        <v>1677</v>
      </c>
      <c r="K8181" s="187" t="str">
        <f>+VLOOKUP(FACTURACION[[#This Row],[REFERENCIA]],CODINV,2,FALSE)</f>
        <v>MEDIDOR BK 250</v>
      </c>
      <c r="L8181" s="187" t="str">
        <f>IF(VLOOKUP(FACTURACION[[#This Row],[REFERENCIA]],CODINV,3,FALSE)=0,"",VLOOKUP(FACTURACION[[#This Row],[REFERENCIA]],CODINV,3,FALSE))</f>
        <v/>
      </c>
      <c r="M8181" s="187" t="str">
        <f>+VLOOKUP(FACTURACION[[#This Row],[REFERENCIA]],CODINV,4,FALSE)</f>
        <v>MEDIDORES</v>
      </c>
      <c r="N8181" s="187" t="str">
        <f>+VLOOKUP(FACTURACION[[#This Row],[REFERENCIA]],CODINV,5,FALSE)</f>
        <v>HONEYWELL</v>
      </c>
      <c r="O8181" s="188">
        <v>2</v>
      </c>
      <c r="P8181" s="189">
        <v>498618.12</v>
      </c>
      <c r="Q8181" s="190">
        <f>+FACTURACION[[#This Row],[CANTIDAD]]*FACTURACION[[#This Row],[VR UNITARIO]]/1000</f>
        <v>997.23623999999995</v>
      </c>
      <c r="R8181" s="187" t="str">
        <f>+VLOOKUP(FACTURACION[[#This Row],[NIT]],TABLACLIENTE,5,FALSE)</f>
        <v>YOPAL</v>
      </c>
    </row>
    <row r="8182" spans="3:18">
      <c r="C8182" s="183">
        <v>2022</v>
      </c>
      <c r="D8182" s="30" t="s">
        <v>297</v>
      </c>
      <c r="E8182" s="30">
        <f>MONTH(FACTURACION[[#This Row],[MES]]&amp;1)</f>
        <v>4</v>
      </c>
      <c r="F8182" s="223">
        <f>DATE(FACTURACION[[#This Row],[AÑO]],FACTURACION[[#This Row],[Mes numero]],1)</f>
        <v>44652</v>
      </c>
      <c r="G8182" s="185" t="s">
        <v>6474</v>
      </c>
      <c r="H8182" s="186">
        <v>800218682</v>
      </c>
      <c r="I8182" s="187" t="str">
        <f>+VLOOKUP(FACTURACION[[#This Row],[NIT]],TABLACLIENTE,2,FALSE)</f>
        <v>GASES DEL CUSIANA S.A E.S.P. (CUSIANAGAS S.A E.S.P)</v>
      </c>
      <c r="J8182" s="188" t="s">
        <v>262</v>
      </c>
      <c r="K8182" s="187" t="str">
        <f>+VLOOKUP(FACTURACION[[#This Row],[REFERENCIA]],CODINV,2,FALSE)</f>
        <v>MEDIDOR AL-425 C:1 1/4" MAOP 25 PSIG</v>
      </c>
      <c r="L8182" s="187" t="str">
        <f>IF(VLOOKUP(FACTURACION[[#This Row],[REFERENCIA]],CODINV,3,FALSE)=0,"",VLOOKUP(FACTURACION[[#This Row],[REFERENCIA]],CODINV,3,FALSE))</f>
        <v/>
      </c>
      <c r="M8182" s="187" t="str">
        <f>+VLOOKUP(FACTURACION[[#This Row],[REFERENCIA]],CODINV,4,FALSE)</f>
        <v>MEDIDORES</v>
      </c>
      <c r="N8182" s="187" t="str">
        <f>+VLOOKUP(FACTURACION[[#This Row],[REFERENCIA]],CODINV,5,FALSE)</f>
        <v>HONEYWELL</v>
      </c>
      <c r="O8182" s="188">
        <v>1</v>
      </c>
      <c r="P8182" s="189">
        <v>889391</v>
      </c>
      <c r="Q8182" s="190">
        <f>+FACTURACION[[#This Row],[CANTIDAD]]*FACTURACION[[#This Row],[VR UNITARIO]]/1000</f>
        <v>889.39099999999996</v>
      </c>
      <c r="R8182" s="187" t="str">
        <f>+VLOOKUP(FACTURACION[[#This Row],[NIT]],TABLACLIENTE,5,FALSE)</f>
        <v>YOPAL</v>
      </c>
    </row>
    <row r="8183" spans="3:18">
      <c r="C8183" s="183">
        <v>2022</v>
      </c>
      <c r="D8183" s="30" t="s">
        <v>297</v>
      </c>
      <c r="E8183" s="30">
        <f>MONTH(FACTURACION[[#This Row],[MES]]&amp;1)</f>
        <v>4</v>
      </c>
      <c r="F8183" s="223">
        <f>DATE(FACTURACION[[#This Row],[AÑO]],FACTURACION[[#This Row],[Mes numero]],1)</f>
        <v>44652</v>
      </c>
      <c r="G8183" s="185" t="s">
        <v>6475</v>
      </c>
      <c r="H8183" s="186">
        <v>900028111</v>
      </c>
      <c r="I8183" s="187" t="str">
        <f>+VLOOKUP(FACTURACION[[#This Row],[NIT]],TABLACLIENTE,2,FALSE)</f>
        <v>TURGAS</v>
      </c>
      <c r="J8183" s="3" t="s">
        <v>6488</v>
      </c>
      <c r="K8183" s="187" t="str">
        <f>+VLOOKUP(FACTURACION[[#This Row],[REFERENCIA]],CODINV,2,FALSE)</f>
        <v>MULTIVALVULA UG2 1/2 NPT</v>
      </c>
      <c r="L8183" s="187" t="str">
        <f>IF(VLOOKUP(FACTURACION[[#This Row],[REFERENCIA]],CODINV,3,FALSE)=0,"",VLOOKUP(FACTURACION[[#This Row],[REFERENCIA]],CODINV,3,FALSE))</f>
        <v>RE-C-8475RLW</v>
      </c>
      <c r="M8183" s="187" t="str">
        <f>+VLOOKUP(FACTURACION[[#This Row],[REFERENCIA]],CODINV,4,FALSE)</f>
        <v>REPUESTOS Y ACCESORIOS</v>
      </c>
      <c r="N8183" s="187" t="str">
        <f>+VLOOKUP(FACTURACION[[#This Row],[REFERENCIA]],CODINV,5,FALSE)</f>
        <v>REGO</v>
      </c>
      <c r="O8183" s="188">
        <v>1</v>
      </c>
      <c r="P8183" s="189">
        <v>1980000</v>
      </c>
      <c r="Q8183" s="190">
        <f>+FACTURACION[[#This Row],[CANTIDAD]]*FACTURACION[[#This Row],[VR UNITARIO]]/1000</f>
        <v>1980</v>
      </c>
      <c r="R8183" s="187" t="str">
        <f>+VLOOKUP(FACTURACION[[#This Row],[NIT]],TABLACLIENTE,5,FALSE)</f>
        <v>BOGOTÁ D.C.</v>
      </c>
    </row>
    <row r="8184" spans="3:18">
      <c r="C8184" s="183">
        <v>2022</v>
      </c>
      <c r="D8184" s="30" t="s">
        <v>297</v>
      </c>
      <c r="E8184" s="30">
        <f>MONTH(FACTURACION[[#This Row],[MES]]&amp;1)</f>
        <v>4</v>
      </c>
      <c r="F8184" s="223">
        <f>DATE(FACTURACION[[#This Row],[AÑO]],FACTURACION[[#This Row],[Mes numero]],1)</f>
        <v>44652</v>
      </c>
      <c r="G8184" s="185" t="s">
        <v>6476</v>
      </c>
      <c r="H8184" s="186">
        <v>890101691</v>
      </c>
      <c r="I8184" s="187" t="str">
        <f>+VLOOKUP(FACTURACION[[#This Row],[NIT]],TABLACLIENTE,2,FALSE)</f>
        <v>GASES DEL CARIBE S.A.E.S.P. (GASCARIBE S.A E.S.P.)</v>
      </c>
      <c r="J8184" s="188" t="s">
        <v>215</v>
      </c>
      <c r="K8184" s="187" t="str">
        <f>+VLOOKUP(FACTURACION[[#This Row],[REFERENCIA]],CODINV,2,FALSE)</f>
        <v>COUPLING ELSTER MECANICO 1/2 IPS</v>
      </c>
      <c r="L8184" s="187" t="str">
        <f>IF(VLOOKUP(FACTURACION[[#This Row],[REFERENCIA]],CODINV,3,FALSE)=0,"",VLOOKUP(FACTURACION[[#This Row],[REFERENCIA]],CODINV,3,FALSE))</f>
        <v>50740</v>
      </c>
      <c r="M8184" s="187" t="str">
        <f>+VLOOKUP(FACTURACION[[#This Row],[REFERENCIA]],CODINV,4,FALSE)</f>
        <v>REPUESTOS Y ACCESORIOS</v>
      </c>
      <c r="N8184" s="187" t="str">
        <f>+VLOOKUP(FACTURACION[[#This Row],[REFERENCIA]],CODINV,5,FALSE)</f>
        <v>HONEYWELL</v>
      </c>
      <c r="O8184" s="188">
        <v>724</v>
      </c>
      <c r="P8184" s="189">
        <v>120371</v>
      </c>
      <c r="Q8184" s="190">
        <f>+FACTURACION[[#This Row],[CANTIDAD]]*FACTURACION[[#This Row],[VR UNITARIO]]/1000</f>
        <v>87148.604000000007</v>
      </c>
      <c r="R8184" s="187" t="str">
        <f>+VLOOKUP(FACTURACION[[#This Row],[NIT]],TABLACLIENTE,5,FALSE)</f>
        <v>BARRANQUILLA</v>
      </c>
    </row>
    <row r="8185" spans="3:18">
      <c r="C8185" s="183">
        <v>2022</v>
      </c>
      <c r="D8185" s="30" t="s">
        <v>297</v>
      </c>
      <c r="E8185" s="30">
        <f>MONTH(FACTURACION[[#This Row],[MES]]&amp;1)</f>
        <v>4</v>
      </c>
      <c r="F8185" s="223">
        <f>DATE(FACTURACION[[#This Row],[AÑO]],FACTURACION[[#This Row],[Mes numero]],1)</f>
        <v>44652</v>
      </c>
      <c r="G8185" s="185" t="s">
        <v>6476</v>
      </c>
      <c r="H8185" s="186">
        <v>890101691</v>
      </c>
      <c r="I8185" s="187" t="str">
        <f>+VLOOKUP(FACTURACION[[#This Row],[NIT]],TABLACLIENTE,2,FALSE)</f>
        <v>GASES DEL CARIBE S.A.E.S.P. (GASCARIBE S.A E.S.P.)</v>
      </c>
      <c r="J8185" s="188" t="s">
        <v>489</v>
      </c>
      <c r="K8185" s="187" t="str">
        <f>+VLOOKUP(FACTURACION[[#This Row],[REFERENCIA]],CODINV,2,FALSE)</f>
        <v>COUPLING MECANICO ELSTER 1/2</v>
      </c>
      <c r="L8185" s="187" t="str">
        <f>IF(VLOOKUP(FACTURACION[[#This Row],[REFERENCIA]],CODINV,3,FALSE)=0,"",VLOOKUP(FACTURACION[[#This Row],[REFERENCIA]],CODINV,3,FALSE))</f>
        <v>50056</v>
      </c>
      <c r="M8185" s="187" t="str">
        <f>+VLOOKUP(FACTURACION[[#This Row],[REFERENCIA]],CODINV,4,FALSE)</f>
        <v>REPUESTOS Y ACCESORIOS</v>
      </c>
      <c r="N8185" s="187" t="str">
        <f>+VLOOKUP(FACTURACION[[#This Row],[REFERENCIA]],CODINV,5,FALSE)</f>
        <v>HONEYWELL</v>
      </c>
      <c r="O8185" s="188">
        <v>97</v>
      </c>
      <c r="P8185" s="189">
        <v>62450</v>
      </c>
      <c r="Q8185" s="190">
        <f>+FACTURACION[[#This Row],[CANTIDAD]]*FACTURACION[[#This Row],[VR UNITARIO]]/1000</f>
        <v>6057.65</v>
      </c>
      <c r="R8185" s="187" t="str">
        <f>+VLOOKUP(FACTURACION[[#This Row],[NIT]],TABLACLIENTE,5,FALSE)</f>
        <v>BARRANQUILLA</v>
      </c>
    </row>
    <row r="8186" spans="3:18">
      <c r="C8186" s="183">
        <v>2022</v>
      </c>
      <c r="D8186" s="30" t="s">
        <v>297</v>
      </c>
      <c r="E8186" s="30">
        <f>MONTH(FACTURACION[[#This Row],[MES]]&amp;1)</f>
        <v>4</v>
      </c>
      <c r="F8186" s="223">
        <f>DATE(FACTURACION[[#This Row],[AÑO]],FACTURACION[[#This Row],[Mes numero]],1)</f>
        <v>44652</v>
      </c>
      <c r="G8186" s="185" t="s">
        <v>6476</v>
      </c>
      <c r="H8186" s="186">
        <v>890101691</v>
      </c>
      <c r="I8186" s="187" t="str">
        <f>+VLOOKUP(FACTURACION[[#This Row],[NIT]],TABLACLIENTE,2,FALSE)</f>
        <v>GASES DEL CARIBE S.A.E.S.P. (GASCARIBE S.A E.S.P.)</v>
      </c>
      <c r="J8186" s="188" t="s">
        <v>217</v>
      </c>
      <c r="K8186" s="187" t="str">
        <f>+VLOOKUP(FACTURACION[[#This Row],[REFERENCIA]],CODINV,2,FALSE)</f>
        <v>COUPLING ELSTER MECANICO DE 3/4 IPS</v>
      </c>
      <c r="L8186" s="187" t="str">
        <f>IF(VLOOKUP(FACTURACION[[#This Row],[REFERENCIA]],CODINV,3,FALSE)=0,"",VLOOKUP(FACTURACION[[#This Row],[REFERENCIA]],CODINV,3,FALSE))</f>
        <v>50175</v>
      </c>
      <c r="M8186" s="187" t="str">
        <f>+VLOOKUP(FACTURACION[[#This Row],[REFERENCIA]],CODINV,4,FALSE)</f>
        <v>REPUESTOS Y ACCESORIOS</v>
      </c>
      <c r="N8186" s="187" t="str">
        <f>+VLOOKUP(FACTURACION[[#This Row],[REFERENCIA]],CODINV,5,FALSE)</f>
        <v>HONEYWELL</v>
      </c>
      <c r="O8186" s="188">
        <v>500</v>
      </c>
      <c r="P8186" s="189">
        <v>125840</v>
      </c>
      <c r="Q8186" s="190">
        <f>+FACTURACION[[#This Row],[CANTIDAD]]*FACTURACION[[#This Row],[VR UNITARIO]]/1000</f>
        <v>62920</v>
      </c>
      <c r="R8186" s="187" t="str">
        <f>+VLOOKUP(FACTURACION[[#This Row],[NIT]],TABLACLIENTE,5,FALSE)</f>
        <v>BARRANQUILLA</v>
      </c>
    </row>
    <row r="8187" spans="3:18">
      <c r="C8187" s="183">
        <v>2022</v>
      </c>
      <c r="D8187" s="30" t="s">
        <v>297</v>
      </c>
      <c r="E8187" s="30">
        <f>MONTH(FACTURACION[[#This Row],[MES]]&amp;1)</f>
        <v>4</v>
      </c>
      <c r="F8187" s="223">
        <f>DATE(FACTURACION[[#This Row],[AÑO]],FACTURACION[[#This Row],[Mes numero]],1)</f>
        <v>44652</v>
      </c>
      <c r="G8187" s="185" t="s">
        <v>6477</v>
      </c>
      <c r="H8187" s="186">
        <v>900396759</v>
      </c>
      <c r="I8187" s="187" t="str">
        <f>+VLOOKUP(FACTURACION[[#This Row],[NIT]],TABLACLIENTE,2,FALSE)</f>
        <v>CHILCO DISTRIBUIDORA DE GAS Y ENERGIA S.A.S. E.S.P.</v>
      </c>
      <c r="J8187" s="188" t="s">
        <v>198</v>
      </c>
      <c r="K8187" s="187" t="str">
        <f>+VLOOKUP(FACTURACION[[#This Row],[REFERENCIA]],CODINV,2,FALSE)</f>
        <v>REG. 1813C-HC C. 1 1/4" R: 6-15" O: 1/2</v>
      </c>
      <c r="L8187" s="187" t="str">
        <f>IF(VLOOKUP(FACTURACION[[#This Row],[REFERENCIA]],CODINV,3,FALSE)=0,"",VLOOKUP(FACTURACION[[#This Row],[REFERENCIA]],CODINV,3,FALSE))</f>
        <v/>
      </c>
      <c r="M8187" s="187" t="str">
        <f>+VLOOKUP(FACTURACION[[#This Row],[REFERENCIA]],CODINV,4,FALSE)</f>
        <v>REGULADORES</v>
      </c>
      <c r="N8187" s="187" t="str">
        <f>+VLOOKUP(FACTURACION[[#This Row],[REFERENCIA]],CODINV,5,FALSE)</f>
        <v>HONEYWELL</v>
      </c>
      <c r="O8187" s="188">
        <v>4</v>
      </c>
      <c r="P8187" s="189">
        <v>190000</v>
      </c>
      <c r="Q8187" s="190">
        <f>+FACTURACION[[#This Row],[CANTIDAD]]*FACTURACION[[#This Row],[VR UNITARIO]]/1000</f>
        <v>760</v>
      </c>
      <c r="R8187" s="187" t="str">
        <f>+VLOOKUP(FACTURACION[[#This Row],[NIT]],TABLACLIENTE,5,FALSE)</f>
        <v>BOGOTÁ D.C.</v>
      </c>
    </row>
    <row r="8188" spans="3:18">
      <c r="C8188" s="183">
        <v>2022</v>
      </c>
      <c r="D8188" s="30" t="s">
        <v>297</v>
      </c>
      <c r="E8188" s="30">
        <f>MONTH(FACTURACION[[#This Row],[MES]]&amp;1)</f>
        <v>4</v>
      </c>
      <c r="F8188" s="223">
        <f>DATE(FACTURACION[[#This Row],[AÑO]],FACTURACION[[#This Row],[Mes numero]],1)</f>
        <v>44652</v>
      </c>
      <c r="G8188" s="185" t="s">
        <v>6478</v>
      </c>
      <c r="H8188" s="186">
        <v>890205952</v>
      </c>
      <c r="I8188" s="187" t="str">
        <f>+VLOOKUP(FACTURACION[[#This Row],[NIT]],TABLACLIENTE,2,FALSE)</f>
        <v>GAS NATURAL DEL ORIENTE S.A. E.S.P. (GASORIENTE S.A. E.S.P)</v>
      </c>
      <c r="J8188" s="188" t="s">
        <v>6317</v>
      </c>
      <c r="K8188" s="187" t="str">
        <f>+VLOOKUP(FACTURACION[[#This Row],[REFERENCIA]],CODINV,2,FALSE)</f>
        <v>MAINBOAR M/A TESTED</v>
      </c>
      <c r="L8188" s="187" t="str">
        <f>IF(VLOOKUP(FACTURACION[[#This Row],[REFERENCIA]],CODINV,3,FALSE)=0,"",VLOOKUP(FACTURACION[[#This Row],[REFERENCIA]],CODINV,3,FALSE))</f>
        <v/>
      </c>
      <c r="M8188" s="187" t="str">
        <f>+VLOOKUP(FACTURACION[[#This Row],[REFERENCIA]],CODINV,4,FALSE)</f>
        <v>REPUESTOS Y ACCESORIOS</v>
      </c>
      <c r="N8188" s="187" t="str">
        <f>+VLOOKUP(FACTURACION[[#This Row],[REFERENCIA]],CODINV,5,FALSE)</f>
        <v>MERCURY</v>
      </c>
      <c r="O8188" s="188">
        <v>3</v>
      </c>
      <c r="P8188" s="189">
        <v>4296114.37</v>
      </c>
      <c r="Q8188" s="190">
        <f>+FACTURACION[[#This Row],[CANTIDAD]]*FACTURACION[[#This Row],[VR UNITARIO]]/1000</f>
        <v>12888.34311</v>
      </c>
      <c r="R8188" s="187" t="str">
        <f>+VLOOKUP(FACTURACION[[#This Row],[NIT]],TABLACLIENTE,5,FALSE)</f>
        <v>BUCARAMANGA</v>
      </c>
    </row>
    <row r="8189" spans="3:18">
      <c r="C8189" s="183">
        <v>2022</v>
      </c>
      <c r="D8189" s="30" t="s">
        <v>297</v>
      </c>
      <c r="E8189" s="30">
        <f>MONTH(FACTURACION[[#This Row],[MES]]&amp;1)</f>
        <v>4</v>
      </c>
      <c r="F8189" s="223">
        <f>DATE(FACTURACION[[#This Row],[AÑO]],FACTURACION[[#This Row],[Mes numero]],1)</f>
        <v>44652</v>
      </c>
      <c r="G8189" s="185" t="s">
        <v>6478</v>
      </c>
      <c r="H8189" s="186">
        <v>890205952</v>
      </c>
      <c r="I8189" s="187" t="str">
        <f>+VLOOKUP(FACTURACION[[#This Row],[NIT]],TABLACLIENTE,2,FALSE)</f>
        <v>GAS NATURAL DEL ORIENTE S.A. E.S.P. (GASORIENTE S.A. E.S.P)</v>
      </c>
      <c r="J8189" s="188" t="s">
        <v>6320</v>
      </c>
      <c r="K8189" s="187" t="str">
        <f>+VLOOKUP(FACTURACION[[#This Row],[REFERENCIA]],CODINV,2,FALSE)</f>
        <v>KIT 100 PSIG XDCER SEE DRAWING</v>
      </c>
      <c r="L8189" s="187" t="str">
        <f>IF(VLOOKUP(FACTURACION[[#This Row],[REFERENCIA]],CODINV,3,FALSE)=0,"",VLOOKUP(FACTURACION[[#This Row],[REFERENCIA]],CODINV,3,FALSE))</f>
        <v/>
      </c>
      <c r="M8189" s="187" t="str">
        <f>+VLOOKUP(FACTURACION[[#This Row],[REFERENCIA]],CODINV,4,FALSE)</f>
        <v>REPUESTOS Y ACCESORIOS</v>
      </c>
      <c r="N8189" s="187" t="str">
        <f>+VLOOKUP(FACTURACION[[#This Row],[REFERENCIA]],CODINV,5,FALSE)</f>
        <v>MERCURY</v>
      </c>
      <c r="O8189" s="188">
        <v>3</v>
      </c>
      <c r="P8189" s="189">
        <v>4179187.64</v>
      </c>
      <c r="Q8189" s="190">
        <f>+FACTURACION[[#This Row],[CANTIDAD]]*FACTURACION[[#This Row],[VR UNITARIO]]/1000</f>
        <v>12537.56292</v>
      </c>
      <c r="R8189" s="187" t="str">
        <f>+VLOOKUP(FACTURACION[[#This Row],[NIT]],TABLACLIENTE,5,FALSE)</f>
        <v>BUCARAMANGA</v>
      </c>
    </row>
    <row r="8190" spans="3:18">
      <c r="C8190" s="183">
        <v>2022</v>
      </c>
      <c r="D8190" s="30" t="s">
        <v>297</v>
      </c>
      <c r="E8190" s="30">
        <f>MONTH(FACTURACION[[#This Row],[MES]]&amp;1)</f>
        <v>4</v>
      </c>
      <c r="F8190" s="223">
        <f>DATE(FACTURACION[[#This Row],[AÑO]],FACTURACION[[#This Row],[Mes numero]],1)</f>
        <v>44652</v>
      </c>
      <c r="G8190" s="185" t="s">
        <v>6478</v>
      </c>
      <c r="H8190" s="186">
        <v>890205952</v>
      </c>
      <c r="I8190" s="187" t="str">
        <f>+VLOOKUP(FACTURACION[[#This Row],[NIT]],TABLACLIENTE,2,FALSE)</f>
        <v>GAS NATURAL DEL ORIENTE S.A. E.S.P. (GASORIENTE S.A. E.S.P)</v>
      </c>
      <c r="J8190" s="188" t="s">
        <v>6319</v>
      </c>
      <c r="K8190" s="187" t="str">
        <f>+VLOOKUP(FACTURACION[[#This Row],[REFERENCIA]],CODINV,2,FALSE)</f>
        <v>KIT 300 PSIG XDCER SEE DRAWING</v>
      </c>
      <c r="L8190" s="187" t="str">
        <f>IF(VLOOKUP(FACTURACION[[#This Row],[REFERENCIA]],CODINV,3,FALSE)=0,"",VLOOKUP(FACTURACION[[#This Row],[REFERENCIA]],CODINV,3,FALSE))</f>
        <v/>
      </c>
      <c r="M8190" s="187" t="str">
        <f>+VLOOKUP(FACTURACION[[#This Row],[REFERENCIA]],CODINV,4,FALSE)</f>
        <v>REPUESTOS Y ACCESORIOS</v>
      </c>
      <c r="N8190" s="187" t="str">
        <f>+VLOOKUP(FACTURACION[[#This Row],[REFERENCIA]],CODINV,5,FALSE)</f>
        <v>MERCURY</v>
      </c>
      <c r="O8190" s="188">
        <v>4</v>
      </c>
      <c r="P8190" s="189">
        <v>4179187.64</v>
      </c>
      <c r="Q8190" s="190">
        <f>+FACTURACION[[#This Row],[CANTIDAD]]*FACTURACION[[#This Row],[VR UNITARIO]]/1000</f>
        <v>16716.75056</v>
      </c>
      <c r="R8190" s="187" t="str">
        <f>+VLOOKUP(FACTURACION[[#This Row],[NIT]],TABLACLIENTE,5,FALSE)</f>
        <v>BUCARAMANGA</v>
      </c>
    </row>
    <row r="8191" spans="3:18">
      <c r="C8191" s="183">
        <v>2022</v>
      </c>
      <c r="D8191" s="30" t="s">
        <v>297</v>
      </c>
      <c r="E8191" s="30">
        <f>MONTH(FACTURACION[[#This Row],[MES]]&amp;1)</f>
        <v>4</v>
      </c>
      <c r="F8191" s="223">
        <f>DATE(FACTURACION[[#This Row],[AÑO]],FACTURACION[[#This Row],[Mes numero]],1)</f>
        <v>44652</v>
      </c>
      <c r="G8191" s="185" t="s">
        <v>6478</v>
      </c>
      <c r="H8191" s="186">
        <v>890205952</v>
      </c>
      <c r="I8191" s="187" t="str">
        <f>+VLOOKUP(FACTURACION[[#This Row],[NIT]],TABLACLIENTE,2,FALSE)</f>
        <v>GAS NATURAL DEL ORIENTE S.A. E.S.P. (GASORIENTE S.A. E.S.P)</v>
      </c>
      <c r="J8191" s="188" t="s">
        <v>6321</v>
      </c>
      <c r="K8191" s="187" t="str">
        <f>+VLOOKUP(FACTURACION[[#This Row],[REFERENCIA]],CODINV,2,FALSE)</f>
        <v>RSI BOARD ASM ONLY FOR MINI</v>
      </c>
      <c r="L8191" s="187" t="str">
        <f>IF(VLOOKUP(FACTURACION[[#This Row],[REFERENCIA]],CODINV,3,FALSE)=0,"",VLOOKUP(FACTURACION[[#This Row],[REFERENCIA]],CODINV,3,FALSE))</f>
        <v/>
      </c>
      <c r="M8191" s="187" t="str">
        <f>+VLOOKUP(FACTURACION[[#This Row],[REFERENCIA]],CODINV,4,FALSE)</f>
        <v>REPUESTOS Y ACCESORIOS</v>
      </c>
      <c r="N8191" s="187" t="str">
        <f>+VLOOKUP(FACTURACION[[#This Row],[REFERENCIA]],CODINV,5,FALSE)</f>
        <v>MERCURY</v>
      </c>
      <c r="O8191" s="188">
        <v>3</v>
      </c>
      <c r="P8191" s="189">
        <v>746822.34</v>
      </c>
      <c r="Q8191" s="190">
        <f>+FACTURACION[[#This Row],[CANTIDAD]]*FACTURACION[[#This Row],[VR UNITARIO]]/1000</f>
        <v>2240.46702</v>
      </c>
      <c r="R8191" s="187" t="str">
        <f>+VLOOKUP(FACTURACION[[#This Row],[NIT]],TABLACLIENTE,5,FALSE)</f>
        <v>BUCARAMANGA</v>
      </c>
    </row>
    <row r="8192" spans="3:18">
      <c r="C8192" s="183">
        <v>2022</v>
      </c>
      <c r="D8192" s="30" t="s">
        <v>297</v>
      </c>
      <c r="E8192" s="30">
        <f>MONTH(FACTURACION[[#This Row],[MES]]&amp;1)</f>
        <v>4</v>
      </c>
      <c r="F8192" s="223">
        <f>DATE(FACTURACION[[#This Row],[AÑO]],FACTURACION[[#This Row],[Mes numero]],1)</f>
        <v>44652</v>
      </c>
      <c r="G8192" s="185" t="s">
        <v>6478</v>
      </c>
      <c r="H8192" s="186">
        <v>890205952</v>
      </c>
      <c r="I8192" s="187" t="str">
        <f>+VLOOKUP(FACTURACION[[#This Row],[NIT]],TABLACLIENTE,2,FALSE)</f>
        <v>GAS NATURAL DEL ORIENTE S.A. E.S.P. (GASORIENTE S.A. E.S.P)</v>
      </c>
      <c r="J8192" s="188" t="s">
        <v>6023</v>
      </c>
      <c r="K8192" s="187" t="str">
        <f>+VLOOKUP(FACTURACION[[#This Row],[REFERENCIA]],CODINV,2,FALSE)</f>
        <v>CABLE EC TO COMPUTER 6FT</v>
      </c>
      <c r="L8192" s="187" t="str">
        <f>IF(VLOOKUP(FACTURACION[[#This Row],[REFERENCIA]],CODINV,3,FALSE)=0,"",VLOOKUP(FACTURACION[[#This Row],[REFERENCIA]],CODINV,3,FALSE))</f>
        <v/>
      </c>
      <c r="M8192" s="187" t="str">
        <f>+VLOOKUP(FACTURACION[[#This Row],[REFERENCIA]],CODINV,4,FALSE)</f>
        <v>REPUESTOS Y ACCESORIOS</v>
      </c>
      <c r="N8192" s="187" t="str">
        <f>+VLOOKUP(FACTURACION[[#This Row],[REFERENCIA]],CODINV,5,FALSE)</f>
        <v>MERCURY</v>
      </c>
      <c r="O8192" s="188">
        <v>3</v>
      </c>
      <c r="P8192" s="189">
        <v>388498.49</v>
      </c>
      <c r="Q8192" s="190">
        <f>+FACTURACION[[#This Row],[CANTIDAD]]*FACTURACION[[#This Row],[VR UNITARIO]]/1000</f>
        <v>1165.4954700000001</v>
      </c>
      <c r="R8192" s="187" t="str">
        <f>+VLOOKUP(FACTURACION[[#This Row],[NIT]],TABLACLIENTE,5,FALSE)</f>
        <v>BUCARAMANGA</v>
      </c>
    </row>
    <row r="8193" spans="3:18">
      <c r="C8193" s="183">
        <v>2022</v>
      </c>
      <c r="D8193" s="30" t="s">
        <v>297</v>
      </c>
      <c r="E8193" s="30">
        <f>MONTH(FACTURACION[[#This Row],[MES]]&amp;1)</f>
        <v>4</v>
      </c>
      <c r="F8193" s="223">
        <f>DATE(FACTURACION[[#This Row],[AÑO]],FACTURACION[[#This Row],[Mes numero]],1)</f>
        <v>44652</v>
      </c>
      <c r="G8193" s="185" t="s">
        <v>6478</v>
      </c>
      <c r="H8193" s="186">
        <v>890205952</v>
      </c>
      <c r="I8193" s="187" t="str">
        <f>+VLOOKUP(FACTURACION[[#This Row],[NIT]],TABLACLIENTE,2,FALSE)</f>
        <v>GAS NATURAL DEL ORIENTE S.A. E.S.P. (GASORIENTE S.A. E.S.P)</v>
      </c>
      <c r="J8193" s="188" t="s">
        <v>6322</v>
      </c>
      <c r="K8193" s="187" t="str">
        <f>+VLOOKUP(FACTURACION[[#This Row],[REFERENCIA]],CODINV,2,FALSE)</f>
        <v>BATERIAS ASM 4.5 ALK FOR M/AT</v>
      </c>
      <c r="L8193" s="187" t="str">
        <f>IF(VLOOKUP(FACTURACION[[#This Row],[REFERENCIA]],CODINV,3,FALSE)=0,"",VLOOKUP(FACTURACION[[#This Row],[REFERENCIA]],CODINV,3,FALSE))</f>
        <v/>
      </c>
      <c r="M8193" s="187" t="str">
        <f>+VLOOKUP(FACTURACION[[#This Row],[REFERENCIA]],CODINV,4,FALSE)</f>
        <v>REPUESTOS Y ACCESORIOS</v>
      </c>
      <c r="N8193" s="187" t="str">
        <f>+VLOOKUP(FACTURACION[[#This Row],[REFERENCIA]],CODINV,5,FALSE)</f>
        <v>MERCURY</v>
      </c>
      <c r="O8193" s="188">
        <v>5</v>
      </c>
      <c r="P8193" s="189">
        <v>135785.88</v>
      </c>
      <c r="Q8193" s="190">
        <f>+FACTURACION[[#This Row],[CANTIDAD]]*FACTURACION[[#This Row],[VR UNITARIO]]/1000</f>
        <v>678.92939999999999</v>
      </c>
      <c r="R8193" s="187" t="str">
        <f>+VLOOKUP(FACTURACION[[#This Row],[NIT]],TABLACLIENTE,5,FALSE)</f>
        <v>BUCARAMANGA</v>
      </c>
    </row>
    <row r="8194" spans="3:18">
      <c r="C8194" s="183">
        <v>2022</v>
      </c>
      <c r="D8194" s="30" t="s">
        <v>297</v>
      </c>
      <c r="E8194" s="30">
        <f>MONTH(FACTURACION[[#This Row],[MES]]&amp;1)</f>
        <v>4</v>
      </c>
      <c r="F8194" s="223">
        <f>DATE(FACTURACION[[#This Row],[AÑO]],FACTURACION[[#This Row],[Mes numero]],1)</f>
        <v>44652</v>
      </c>
      <c r="G8194" s="185" t="s">
        <v>6478</v>
      </c>
      <c r="H8194" s="186">
        <v>890205952</v>
      </c>
      <c r="I8194" s="187" t="str">
        <f>+VLOOKUP(FACTURACION[[#This Row],[NIT]],TABLACLIENTE,2,FALSE)</f>
        <v>GAS NATURAL DEL ORIENTE S.A. E.S.P. (GASORIENTE S.A. E.S.P)</v>
      </c>
      <c r="J8194" s="188" t="s">
        <v>6318</v>
      </c>
      <c r="K8194" s="187" t="str">
        <f>+VLOOKUP(FACTURACION[[#This Row],[REFERENCIA]],CODINV,2,FALSE)</f>
        <v>ASM CASE BATT PK</v>
      </c>
      <c r="L8194" s="187" t="str">
        <f>IF(VLOOKUP(FACTURACION[[#This Row],[REFERENCIA]],CODINV,3,FALSE)=0,"",VLOOKUP(FACTURACION[[#This Row],[REFERENCIA]],CODINV,3,FALSE))</f>
        <v/>
      </c>
      <c r="M8194" s="187" t="str">
        <f>+VLOOKUP(FACTURACION[[#This Row],[REFERENCIA]],CODINV,4,FALSE)</f>
        <v>REPUESTOS Y ACCESORIOS</v>
      </c>
      <c r="N8194" s="187" t="str">
        <f>+VLOOKUP(FACTURACION[[#This Row],[REFERENCIA]],CODINV,5,FALSE)</f>
        <v>MERCURY</v>
      </c>
      <c r="O8194" s="188">
        <v>4</v>
      </c>
      <c r="P8194" s="189">
        <v>347008.36</v>
      </c>
      <c r="Q8194" s="190">
        <f>+FACTURACION[[#This Row],[CANTIDAD]]*FACTURACION[[#This Row],[VR UNITARIO]]/1000</f>
        <v>1388.0334399999999</v>
      </c>
      <c r="R8194" s="187" t="str">
        <f>+VLOOKUP(FACTURACION[[#This Row],[NIT]],TABLACLIENTE,5,FALSE)</f>
        <v>BUCARAMANGA</v>
      </c>
    </row>
    <row r="8195" spans="3:18">
      <c r="C8195" s="183">
        <v>2022</v>
      </c>
      <c r="D8195" s="30" t="s">
        <v>297</v>
      </c>
      <c r="E8195" s="30">
        <f>MONTH(FACTURACION[[#This Row],[MES]]&amp;1)</f>
        <v>4</v>
      </c>
      <c r="F8195" s="223">
        <f>DATE(FACTURACION[[#This Row],[AÑO]],FACTURACION[[#This Row],[Mes numero]],1)</f>
        <v>44652</v>
      </c>
      <c r="G8195" s="185" t="s">
        <v>6478</v>
      </c>
      <c r="H8195" s="186">
        <v>890205952</v>
      </c>
      <c r="I8195" s="187" t="str">
        <f>+VLOOKUP(FACTURACION[[#This Row],[NIT]],TABLACLIENTE,2,FALSE)</f>
        <v>GAS NATURAL DEL ORIENTE S.A. E.S.P. (GASORIENTE S.A. E.S.P)</v>
      </c>
      <c r="J8195" s="188" t="s">
        <v>1045</v>
      </c>
      <c r="K8195" s="187" t="str">
        <f>+VLOOKUP(FACTURACION[[#This Row],[REFERENCIA]],CODINV,2,FALSE)</f>
        <v>ARANDELA PARA CONEXION 3/4"-10LT</v>
      </c>
      <c r="L8195" s="187" t="str">
        <f>IF(VLOOKUP(FACTURACION[[#This Row],[REFERENCIA]],CODINV,3,FALSE)=0,"",VLOOKUP(FACTURACION[[#This Row],[REFERENCIA]],CODINV,3,FALSE))</f>
        <v>RZA59061P003</v>
      </c>
      <c r="M8195" s="187" t="str">
        <f>+VLOOKUP(FACTURACION[[#This Row],[REFERENCIA]],CODINV,4,FALSE)</f>
        <v>REPUESTOS Y ACCESORIOS</v>
      </c>
      <c r="N8195" s="187" t="str">
        <f>+VLOOKUP(FACTURACION[[#This Row],[REFERENCIA]],CODINV,5,FALSE)</f>
        <v>HONEYWELL</v>
      </c>
      <c r="O8195" s="188">
        <v>40</v>
      </c>
      <c r="P8195" s="189">
        <v>15087.32</v>
      </c>
      <c r="Q8195" s="190">
        <f>+FACTURACION[[#This Row],[CANTIDAD]]*FACTURACION[[#This Row],[VR UNITARIO]]/1000</f>
        <v>603.4928000000001</v>
      </c>
      <c r="R8195" s="187" t="str">
        <f>+VLOOKUP(FACTURACION[[#This Row],[NIT]],TABLACLIENTE,5,FALSE)</f>
        <v>BUCARAMANGA</v>
      </c>
    </row>
    <row r="8196" spans="3:18">
      <c r="C8196" s="183">
        <v>2022</v>
      </c>
      <c r="D8196" s="30" t="s">
        <v>297</v>
      </c>
      <c r="E8196" s="30">
        <f>MONTH(FACTURACION[[#This Row],[MES]]&amp;1)</f>
        <v>4</v>
      </c>
      <c r="F8196" s="223">
        <f>DATE(FACTURACION[[#This Row],[AÑO]],FACTURACION[[#This Row],[Mes numero]],1)</f>
        <v>44652</v>
      </c>
      <c r="G8196" s="185" t="s">
        <v>6479</v>
      </c>
      <c r="H8196" s="186">
        <v>800007813</v>
      </c>
      <c r="I8196" s="187" t="str">
        <f>+VLOOKUP(FACTURACION[[#This Row],[NIT]],TABLACLIENTE,2,FALSE)</f>
        <v>VANTI S.A. E.S.P (VANTI)</v>
      </c>
      <c r="J8196" s="188" t="s">
        <v>6317</v>
      </c>
      <c r="K8196" s="187" t="str">
        <f>+VLOOKUP(FACTURACION[[#This Row],[REFERENCIA]],CODINV,2,FALSE)</f>
        <v>MAINBOAR M/A TESTED</v>
      </c>
      <c r="L8196" s="187" t="str">
        <f>IF(VLOOKUP(FACTURACION[[#This Row],[REFERENCIA]],CODINV,3,FALSE)=0,"",VLOOKUP(FACTURACION[[#This Row],[REFERENCIA]],CODINV,3,FALSE))</f>
        <v/>
      </c>
      <c r="M8196" s="187" t="str">
        <f>+VLOOKUP(FACTURACION[[#This Row],[REFERENCIA]],CODINV,4,FALSE)</f>
        <v>REPUESTOS Y ACCESORIOS</v>
      </c>
      <c r="N8196" s="187" t="str">
        <f>+VLOOKUP(FACTURACION[[#This Row],[REFERENCIA]],CODINV,5,FALSE)</f>
        <v>MERCURY</v>
      </c>
      <c r="O8196" s="188">
        <v>2</v>
      </c>
      <c r="P8196" s="189">
        <v>4302469.99</v>
      </c>
      <c r="Q8196" s="190">
        <f>+FACTURACION[[#This Row],[CANTIDAD]]*FACTURACION[[#This Row],[VR UNITARIO]]/1000</f>
        <v>8604.939980000001</v>
      </c>
      <c r="R8196" s="187" t="str">
        <f>+VLOOKUP(FACTURACION[[#This Row],[NIT]],TABLACLIENTE,5,FALSE)</f>
        <v>BOGOTÁ D.C.</v>
      </c>
    </row>
    <row r="8197" spans="3:18">
      <c r="C8197" s="183">
        <v>2022</v>
      </c>
      <c r="D8197" s="30" t="s">
        <v>297</v>
      </c>
      <c r="E8197" s="30">
        <f>MONTH(FACTURACION[[#This Row],[MES]]&amp;1)</f>
        <v>4</v>
      </c>
      <c r="F8197" s="223">
        <f>DATE(FACTURACION[[#This Row],[AÑO]],FACTURACION[[#This Row],[Mes numero]],1)</f>
        <v>44652</v>
      </c>
      <c r="G8197" s="185" t="s">
        <v>6479</v>
      </c>
      <c r="H8197" s="186">
        <v>800007813</v>
      </c>
      <c r="I8197" s="187" t="str">
        <f>+VLOOKUP(FACTURACION[[#This Row],[NIT]],TABLACLIENTE,2,FALSE)</f>
        <v>VANTI S.A. E.S.P (VANTI)</v>
      </c>
      <c r="J8197" s="188" t="s">
        <v>6320</v>
      </c>
      <c r="K8197" s="187" t="str">
        <f>+VLOOKUP(FACTURACION[[#This Row],[REFERENCIA]],CODINV,2,FALSE)</f>
        <v>KIT 100 PSIG XDCER SEE DRAWING</v>
      </c>
      <c r="L8197" s="187" t="str">
        <f>IF(VLOOKUP(FACTURACION[[#This Row],[REFERENCIA]],CODINV,3,FALSE)=0,"",VLOOKUP(FACTURACION[[#This Row],[REFERENCIA]],CODINV,3,FALSE))</f>
        <v/>
      </c>
      <c r="M8197" s="187" t="str">
        <f>+VLOOKUP(FACTURACION[[#This Row],[REFERENCIA]],CODINV,4,FALSE)</f>
        <v>REPUESTOS Y ACCESORIOS</v>
      </c>
      <c r="N8197" s="187" t="str">
        <f>+VLOOKUP(FACTURACION[[#This Row],[REFERENCIA]],CODINV,5,FALSE)</f>
        <v>MERCURY</v>
      </c>
      <c r="O8197" s="188">
        <v>20</v>
      </c>
      <c r="P8197" s="189">
        <v>4185370.28</v>
      </c>
      <c r="Q8197" s="190">
        <f>+FACTURACION[[#This Row],[CANTIDAD]]*FACTURACION[[#This Row],[VR UNITARIO]]/1000</f>
        <v>83707.405599999998</v>
      </c>
      <c r="R8197" s="187" t="str">
        <f>+VLOOKUP(FACTURACION[[#This Row],[NIT]],TABLACLIENTE,5,FALSE)</f>
        <v>BOGOTÁ D.C.</v>
      </c>
    </row>
    <row r="8198" spans="3:18">
      <c r="C8198" s="183">
        <v>2022</v>
      </c>
      <c r="D8198" s="30" t="s">
        <v>297</v>
      </c>
      <c r="E8198" s="30">
        <f>MONTH(FACTURACION[[#This Row],[MES]]&amp;1)</f>
        <v>4</v>
      </c>
      <c r="F8198" s="223">
        <f>DATE(FACTURACION[[#This Row],[AÑO]],FACTURACION[[#This Row],[Mes numero]],1)</f>
        <v>44652</v>
      </c>
      <c r="G8198" s="185" t="s">
        <v>6479</v>
      </c>
      <c r="H8198" s="186">
        <v>800007813</v>
      </c>
      <c r="I8198" s="187" t="str">
        <f>+VLOOKUP(FACTURACION[[#This Row],[NIT]],TABLACLIENTE,2,FALSE)</f>
        <v>VANTI S.A. E.S.P (VANTI)</v>
      </c>
      <c r="J8198" s="188" t="s">
        <v>6319</v>
      </c>
      <c r="K8198" s="187" t="str">
        <f>+VLOOKUP(FACTURACION[[#This Row],[REFERENCIA]],CODINV,2,FALSE)</f>
        <v>KIT 300 PSIG XDCER SEE DRAWING</v>
      </c>
      <c r="L8198" s="187" t="str">
        <f>IF(VLOOKUP(FACTURACION[[#This Row],[REFERENCIA]],CODINV,3,FALSE)=0,"",VLOOKUP(FACTURACION[[#This Row],[REFERENCIA]],CODINV,3,FALSE))</f>
        <v/>
      </c>
      <c r="M8198" s="187" t="str">
        <f>+VLOOKUP(FACTURACION[[#This Row],[REFERENCIA]],CODINV,4,FALSE)</f>
        <v>REPUESTOS Y ACCESORIOS</v>
      </c>
      <c r="N8198" s="187" t="str">
        <f>+VLOOKUP(FACTURACION[[#This Row],[REFERENCIA]],CODINV,5,FALSE)</f>
        <v>MERCURY</v>
      </c>
      <c r="O8198" s="188">
        <v>25</v>
      </c>
      <c r="P8198" s="189">
        <v>4185370.28</v>
      </c>
      <c r="Q8198" s="190">
        <f>+FACTURACION[[#This Row],[CANTIDAD]]*FACTURACION[[#This Row],[VR UNITARIO]]/1000</f>
        <v>104634.257</v>
      </c>
      <c r="R8198" s="187" t="str">
        <f>+VLOOKUP(FACTURACION[[#This Row],[NIT]],TABLACLIENTE,5,FALSE)</f>
        <v>BOGOTÁ D.C.</v>
      </c>
    </row>
    <row r="8199" spans="3:18">
      <c r="C8199" s="183">
        <v>2022</v>
      </c>
      <c r="D8199" s="30" t="s">
        <v>297</v>
      </c>
      <c r="E8199" s="30">
        <f>MONTH(FACTURACION[[#This Row],[MES]]&amp;1)</f>
        <v>4</v>
      </c>
      <c r="F8199" s="223">
        <f>DATE(FACTURACION[[#This Row],[AÑO]],FACTURACION[[#This Row],[Mes numero]],1)</f>
        <v>44652</v>
      </c>
      <c r="G8199" s="185" t="s">
        <v>6479</v>
      </c>
      <c r="H8199" s="186">
        <v>800007813</v>
      </c>
      <c r="I8199" s="187" t="str">
        <f>+VLOOKUP(FACTURACION[[#This Row],[NIT]],TABLACLIENTE,2,FALSE)</f>
        <v>VANTI S.A. E.S.P (VANTI)</v>
      </c>
      <c r="J8199" s="188" t="s">
        <v>6023</v>
      </c>
      <c r="K8199" s="187" t="str">
        <f>+VLOOKUP(FACTURACION[[#This Row],[REFERENCIA]],CODINV,2,FALSE)</f>
        <v>CABLE EC TO COMPUTER 6FT</v>
      </c>
      <c r="L8199" s="187" t="str">
        <f>IF(VLOOKUP(FACTURACION[[#This Row],[REFERENCIA]],CODINV,3,FALSE)=0,"",VLOOKUP(FACTURACION[[#This Row],[REFERENCIA]],CODINV,3,FALSE))</f>
        <v/>
      </c>
      <c r="M8199" s="187" t="str">
        <f>+VLOOKUP(FACTURACION[[#This Row],[REFERENCIA]],CODINV,4,FALSE)</f>
        <v>REPUESTOS Y ACCESORIOS</v>
      </c>
      <c r="N8199" s="187" t="str">
        <f>+VLOOKUP(FACTURACION[[#This Row],[REFERENCIA]],CODINV,5,FALSE)</f>
        <v>MERCURY</v>
      </c>
      <c r="O8199" s="188">
        <v>10</v>
      </c>
      <c r="P8199" s="189">
        <v>389073.23</v>
      </c>
      <c r="Q8199" s="190">
        <f>+FACTURACION[[#This Row],[CANTIDAD]]*FACTURACION[[#This Row],[VR UNITARIO]]/1000</f>
        <v>3890.7322999999997</v>
      </c>
      <c r="R8199" s="187" t="str">
        <f>+VLOOKUP(FACTURACION[[#This Row],[NIT]],TABLACLIENTE,5,FALSE)</f>
        <v>BOGOTÁ D.C.</v>
      </c>
    </row>
    <row r="8200" spans="3:18">
      <c r="C8200" s="183">
        <v>2022</v>
      </c>
      <c r="D8200" s="30" t="s">
        <v>297</v>
      </c>
      <c r="E8200" s="30">
        <f>MONTH(FACTURACION[[#This Row],[MES]]&amp;1)</f>
        <v>4</v>
      </c>
      <c r="F8200" s="223">
        <f>DATE(FACTURACION[[#This Row],[AÑO]],FACTURACION[[#This Row],[Mes numero]],1)</f>
        <v>44652</v>
      </c>
      <c r="G8200" s="185" t="s">
        <v>6479</v>
      </c>
      <c r="H8200" s="186">
        <v>800007813</v>
      </c>
      <c r="I8200" s="187" t="str">
        <f>+VLOOKUP(FACTURACION[[#This Row],[NIT]],TABLACLIENTE,2,FALSE)</f>
        <v>VANTI S.A. E.S.P (VANTI)</v>
      </c>
      <c r="J8200" s="188" t="s">
        <v>6322</v>
      </c>
      <c r="K8200" s="187" t="str">
        <f>+VLOOKUP(FACTURACION[[#This Row],[REFERENCIA]],CODINV,2,FALSE)</f>
        <v>BATERIAS ASM 4.5 ALK FOR M/AT</v>
      </c>
      <c r="L8200" s="187" t="str">
        <f>IF(VLOOKUP(FACTURACION[[#This Row],[REFERENCIA]],CODINV,3,FALSE)=0,"",VLOOKUP(FACTURACION[[#This Row],[REFERENCIA]],CODINV,3,FALSE))</f>
        <v/>
      </c>
      <c r="M8200" s="187" t="str">
        <f>+VLOOKUP(FACTURACION[[#This Row],[REFERENCIA]],CODINV,4,FALSE)</f>
        <v>REPUESTOS Y ACCESORIOS</v>
      </c>
      <c r="N8200" s="187" t="str">
        <f>+VLOOKUP(FACTURACION[[#This Row],[REFERENCIA]],CODINV,5,FALSE)</f>
        <v>MERCURY</v>
      </c>
      <c r="O8200" s="188">
        <v>45</v>
      </c>
      <c r="P8200" s="189">
        <v>135986.76</v>
      </c>
      <c r="Q8200" s="190">
        <f>+FACTURACION[[#This Row],[CANTIDAD]]*FACTURACION[[#This Row],[VR UNITARIO]]/1000</f>
        <v>6119.4041999999999</v>
      </c>
      <c r="R8200" s="187" t="str">
        <f>+VLOOKUP(FACTURACION[[#This Row],[NIT]],TABLACLIENTE,5,FALSE)</f>
        <v>BOGOTÁ D.C.</v>
      </c>
    </row>
    <row r="8201" spans="3:18">
      <c r="C8201" s="183">
        <v>2022</v>
      </c>
      <c r="D8201" s="30" t="s">
        <v>297</v>
      </c>
      <c r="E8201" s="30">
        <f>MONTH(FACTURACION[[#This Row],[MES]]&amp;1)</f>
        <v>4</v>
      </c>
      <c r="F8201" s="223">
        <f>DATE(FACTURACION[[#This Row],[AÑO]],FACTURACION[[#This Row],[Mes numero]],1)</f>
        <v>44652</v>
      </c>
      <c r="G8201" s="185" t="s">
        <v>6479</v>
      </c>
      <c r="H8201" s="186">
        <v>800007813</v>
      </c>
      <c r="I8201" s="187" t="str">
        <f>+VLOOKUP(FACTURACION[[#This Row],[NIT]],TABLACLIENTE,2,FALSE)</f>
        <v>VANTI S.A. E.S.P (VANTI)</v>
      </c>
      <c r="J8201" s="188" t="s">
        <v>6318</v>
      </c>
      <c r="K8201" s="187" t="str">
        <f>+VLOOKUP(FACTURACION[[#This Row],[REFERENCIA]],CODINV,2,FALSE)</f>
        <v>ASM CASE BATT PK</v>
      </c>
      <c r="L8201" s="187" t="str">
        <f>IF(VLOOKUP(FACTURACION[[#This Row],[REFERENCIA]],CODINV,3,FALSE)=0,"",VLOOKUP(FACTURACION[[#This Row],[REFERENCIA]],CODINV,3,FALSE))</f>
        <v/>
      </c>
      <c r="M8201" s="187" t="str">
        <f>+VLOOKUP(FACTURACION[[#This Row],[REFERENCIA]],CODINV,4,FALSE)</f>
        <v>REPUESTOS Y ACCESORIOS</v>
      </c>
      <c r="N8201" s="187" t="str">
        <f>+VLOOKUP(FACTURACION[[#This Row],[REFERENCIA]],CODINV,5,FALSE)</f>
        <v>MERCURY</v>
      </c>
      <c r="O8201" s="188">
        <v>10</v>
      </c>
      <c r="P8201" s="189">
        <v>347521.72</v>
      </c>
      <c r="Q8201" s="190">
        <f>+FACTURACION[[#This Row],[CANTIDAD]]*FACTURACION[[#This Row],[VR UNITARIO]]/1000</f>
        <v>3475.2171999999996</v>
      </c>
      <c r="R8201" s="187" t="str">
        <f>+VLOOKUP(FACTURACION[[#This Row],[NIT]],TABLACLIENTE,5,FALSE)</f>
        <v>BOGOTÁ D.C.</v>
      </c>
    </row>
    <row r="8202" spans="3:18">
      <c r="C8202" s="183">
        <v>2022</v>
      </c>
      <c r="D8202" s="30" t="s">
        <v>297</v>
      </c>
      <c r="E8202" s="30">
        <f>MONTH(FACTURACION[[#This Row],[MES]]&amp;1)</f>
        <v>4</v>
      </c>
      <c r="F8202" s="223">
        <f>DATE(FACTURACION[[#This Row],[AÑO]],FACTURACION[[#This Row],[Mes numero]],1)</f>
        <v>44652</v>
      </c>
      <c r="G8202" s="185" t="s">
        <v>6479</v>
      </c>
      <c r="H8202" s="186">
        <v>800007813</v>
      </c>
      <c r="I8202" s="187" t="str">
        <f>+VLOOKUP(FACTURACION[[#This Row],[NIT]],TABLACLIENTE,2,FALSE)</f>
        <v>VANTI S.A. E.S.P (VANTI)</v>
      </c>
      <c r="J8202" s="188" t="s">
        <v>1045</v>
      </c>
      <c r="K8202" s="187" t="str">
        <f>+VLOOKUP(FACTURACION[[#This Row],[REFERENCIA]],CODINV,2,FALSE)</f>
        <v>ARANDELA PARA CONEXION 3/4"-10LT</v>
      </c>
      <c r="L8202" s="187" t="str">
        <f>IF(VLOOKUP(FACTURACION[[#This Row],[REFERENCIA]],CODINV,3,FALSE)=0,"",VLOOKUP(FACTURACION[[#This Row],[REFERENCIA]],CODINV,3,FALSE))</f>
        <v>RZA59061P003</v>
      </c>
      <c r="M8202" s="187" t="str">
        <f>+VLOOKUP(FACTURACION[[#This Row],[REFERENCIA]],CODINV,4,FALSE)</f>
        <v>REPUESTOS Y ACCESORIOS</v>
      </c>
      <c r="N8202" s="187" t="str">
        <f>+VLOOKUP(FACTURACION[[#This Row],[REFERENCIA]],CODINV,5,FALSE)</f>
        <v>HONEYWELL</v>
      </c>
      <c r="O8202" s="188">
        <v>100</v>
      </c>
      <c r="P8202" s="189">
        <v>15109.64</v>
      </c>
      <c r="Q8202" s="190">
        <f>+FACTURACION[[#This Row],[CANTIDAD]]*FACTURACION[[#This Row],[VR UNITARIO]]/1000</f>
        <v>1510.9639999999999</v>
      </c>
      <c r="R8202" s="187" t="str">
        <f>+VLOOKUP(FACTURACION[[#This Row],[NIT]],TABLACLIENTE,5,FALSE)</f>
        <v>BOGOTÁ D.C.</v>
      </c>
    </row>
    <row r="8203" spans="3:18">
      <c r="C8203" s="183">
        <v>2022</v>
      </c>
      <c r="D8203" s="30" t="s">
        <v>297</v>
      </c>
      <c r="E8203" s="30">
        <f>MONTH(FACTURACION[[#This Row],[MES]]&amp;1)</f>
        <v>4</v>
      </c>
      <c r="F8203" s="223">
        <f>DATE(FACTURACION[[#This Row],[AÑO]],FACTURACION[[#This Row],[Mes numero]],1)</f>
        <v>44652</v>
      </c>
      <c r="G8203" s="185" t="s">
        <v>6480</v>
      </c>
      <c r="H8203" s="186">
        <v>800202395</v>
      </c>
      <c r="I8203" s="187" t="str">
        <f>+VLOOKUP(FACTURACION[[#This Row],[NIT]],TABLACLIENTE,2,FALSE)</f>
        <v>EFIGAS GAS NATURAL S.A. E.S.P. (EFIGAS S.A. E.S.P.)</v>
      </c>
      <c r="J8203" s="188" t="s">
        <v>108</v>
      </c>
      <c r="K8203" s="187" t="str">
        <f>+VLOOKUP(FACTURACION[[#This Row],[REFERENCIA]],CODINV,2,FALSE)</f>
        <v>MEDIDOR BK G4 C:1/2"</v>
      </c>
      <c r="L8203" s="187" t="str">
        <f>IF(VLOOKUP(FACTURACION[[#This Row],[REFERENCIA]],CODINV,3,FALSE)=0,"",VLOOKUP(FACTURACION[[#This Row],[REFERENCIA]],CODINV,3,FALSE))</f>
        <v>G4K MT 152MM</v>
      </c>
      <c r="M8203" s="187" t="str">
        <f>+VLOOKUP(FACTURACION[[#This Row],[REFERENCIA]],CODINV,4,FALSE)</f>
        <v>MEDIDORES</v>
      </c>
      <c r="N8203" s="187" t="str">
        <f>+VLOOKUP(FACTURACION[[#This Row],[REFERENCIA]],CODINV,5,FALSE)</f>
        <v>HONEYWELL</v>
      </c>
      <c r="O8203" s="188">
        <v>10</v>
      </c>
      <c r="P8203" s="189">
        <v>221063</v>
      </c>
      <c r="Q8203" s="190">
        <f>+FACTURACION[[#This Row],[CANTIDAD]]*FACTURACION[[#This Row],[VR UNITARIO]]/1000</f>
        <v>2210.63</v>
      </c>
      <c r="R8203" s="187" t="str">
        <f>+VLOOKUP(FACTURACION[[#This Row],[NIT]],TABLACLIENTE,5,FALSE)</f>
        <v>MANIZALES</v>
      </c>
    </row>
    <row r="8204" spans="3:18">
      <c r="C8204" s="183">
        <v>2022</v>
      </c>
      <c r="D8204" s="30" t="s">
        <v>297</v>
      </c>
      <c r="E8204" s="30">
        <f>MONTH(FACTURACION[[#This Row],[MES]]&amp;1)</f>
        <v>4</v>
      </c>
      <c r="F8204" s="223">
        <f>DATE(FACTURACION[[#This Row],[AÑO]],FACTURACION[[#This Row],[Mes numero]],1)</f>
        <v>44652</v>
      </c>
      <c r="G8204" s="185" t="s">
        <v>6481</v>
      </c>
      <c r="H8204" s="186">
        <v>800202395</v>
      </c>
      <c r="I8204" s="187" t="str">
        <f>+VLOOKUP(FACTURACION[[#This Row],[NIT]],TABLACLIENTE,2,FALSE)</f>
        <v>EFIGAS GAS NATURAL S.A. E.S.P. (EFIGAS S.A. E.S.P.)</v>
      </c>
      <c r="J8204" s="188" t="s">
        <v>108</v>
      </c>
      <c r="K8204" s="187" t="str">
        <f>+VLOOKUP(FACTURACION[[#This Row],[REFERENCIA]],CODINV,2,FALSE)</f>
        <v>MEDIDOR BK G4 C:1/2"</v>
      </c>
      <c r="L8204" s="187" t="str">
        <f>IF(VLOOKUP(FACTURACION[[#This Row],[REFERENCIA]],CODINV,3,FALSE)=0,"",VLOOKUP(FACTURACION[[#This Row],[REFERENCIA]],CODINV,3,FALSE))</f>
        <v>G4K MT 152MM</v>
      </c>
      <c r="M8204" s="187" t="str">
        <f>+VLOOKUP(FACTURACION[[#This Row],[REFERENCIA]],CODINV,4,FALSE)</f>
        <v>MEDIDORES</v>
      </c>
      <c r="N8204" s="187" t="str">
        <f>+VLOOKUP(FACTURACION[[#This Row],[REFERENCIA]],CODINV,5,FALSE)</f>
        <v>HONEYWELL</v>
      </c>
      <c r="O8204" s="188">
        <v>60</v>
      </c>
      <c r="P8204" s="189">
        <v>221063</v>
      </c>
      <c r="Q8204" s="190">
        <f>+FACTURACION[[#This Row],[CANTIDAD]]*FACTURACION[[#This Row],[VR UNITARIO]]/1000</f>
        <v>13263.78</v>
      </c>
      <c r="R8204" s="187" t="str">
        <f>+VLOOKUP(FACTURACION[[#This Row],[NIT]],TABLACLIENTE,5,FALSE)</f>
        <v>MANIZALES</v>
      </c>
    </row>
    <row r="8205" spans="3:18">
      <c r="C8205" s="183">
        <v>2022</v>
      </c>
      <c r="D8205" s="30" t="s">
        <v>297</v>
      </c>
      <c r="E8205" s="30">
        <f>MONTH(FACTURACION[[#This Row],[MES]]&amp;1)</f>
        <v>4</v>
      </c>
      <c r="F8205" s="223">
        <f>DATE(FACTURACION[[#This Row],[AÑO]],FACTURACION[[#This Row],[Mes numero]],1)</f>
        <v>44652</v>
      </c>
      <c r="G8205" s="185" t="s">
        <v>6482</v>
      </c>
      <c r="H8205" s="186">
        <v>800202395</v>
      </c>
      <c r="I8205" s="187" t="str">
        <f>+VLOOKUP(FACTURACION[[#This Row],[NIT]],TABLACLIENTE,2,FALSE)</f>
        <v>EFIGAS GAS NATURAL S.A. E.S.P. (EFIGAS S.A. E.S.P.)</v>
      </c>
      <c r="J8205" s="188" t="s">
        <v>108</v>
      </c>
      <c r="K8205" s="187" t="str">
        <f>+VLOOKUP(FACTURACION[[#This Row],[REFERENCIA]],CODINV,2,FALSE)</f>
        <v>MEDIDOR BK G4 C:1/2"</v>
      </c>
      <c r="L8205" s="187" t="str">
        <f>IF(VLOOKUP(FACTURACION[[#This Row],[REFERENCIA]],CODINV,3,FALSE)=0,"",VLOOKUP(FACTURACION[[#This Row],[REFERENCIA]],CODINV,3,FALSE))</f>
        <v>G4K MT 152MM</v>
      </c>
      <c r="M8205" s="187" t="str">
        <f>+VLOOKUP(FACTURACION[[#This Row],[REFERENCIA]],CODINV,4,FALSE)</f>
        <v>MEDIDORES</v>
      </c>
      <c r="N8205" s="187" t="str">
        <f>+VLOOKUP(FACTURACION[[#This Row],[REFERENCIA]],CODINV,5,FALSE)</f>
        <v>HONEYWELL</v>
      </c>
      <c r="O8205" s="188">
        <v>70</v>
      </c>
      <c r="P8205" s="189">
        <v>221063</v>
      </c>
      <c r="Q8205" s="190">
        <f>+FACTURACION[[#This Row],[CANTIDAD]]*FACTURACION[[#This Row],[VR UNITARIO]]/1000</f>
        <v>15474.41</v>
      </c>
      <c r="R8205" s="187" t="str">
        <f>+VLOOKUP(FACTURACION[[#This Row],[NIT]],TABLACLIENTE,5,FALSE)</f>
        <v>MANIZALES</v>
      </c>
    </row>
    <row r="8206" spans="3:18">
      <c r="C8206" s="183">
        <v>2022</v>
      </c>
      <c r="D8206" s="30" t="s">
        <v>297</v>
      </c>
      <c r="E8206" s="30">
        <f>MONTH(FACTURACION[[#This Row],[MES]]&amp;1)</f>
        <v>4</v>
      </c>
      <c r="F8206" s="223">
        <f>DATE(FACTURACION[[#This Row],[AÑO]],FACTURACION[[#This Row],[Mes numero]],1)</f>
        <v>44652</v>
      </c>
      <c r="G8206" s="185" t="s">
        <v>6483</v>
      </c>
      <c r="H8206" s="186">
        <v>800202395</v>
      </c>
      <c r="I8206" s="187" t="str">
        <f>+VLOOKUP(FACTURACION[[#This Row],[NIT]],TABLACLIENTE,2,FALSE)</f>
        <v>EFIGAS GAS NATURAL S.A. E.S.P. (EFIGAS S.A. E.S.P.)</v>
      </c>
      <c r="J8206" s="188" t="s">
        <v>108</v>
      </c>
      <c r="K8206" s="187" t="str">
        <f>+VLOOKUP(FACTURACION[[#This Row],[REFERENCIA]],CODINV,2,FALSE)</f>
        <v>MEDIDOR BK G4 C:1/2"</v>
      </c>
      <c r="L8206" s="187" t="str">
        <f>IF(VLOOKUP(FACTURACION[[#This Row],[REFERENCIA]],CODINV,3,FALSE)=0,"",VLOOKUP(FACTURACION[[#This Row],[REFERENCIA]],CODINV,3,FALSE))</f>
        <v>G4K MT 152MM</v>
      </c>
      <c r="M8206" s="187" t="str">
        <f>+VLOOKUP(FACTURACION[[#This Row],[REFERENCIA]],CODINV,4,FALSE)</f>
        <v>MEDIDORES</v>
      </c>
      <c r="N8206" s="187" t="str">
        <f>+VLOOKUP(FACTURACION[[#This Row],[REFERENCIA]],CODINV,5,FALSE)</f>
        <v>HONEYWELL</v>
      </c>
      <c r="O8206" s="188">
        <v>60</v>
      </c>
      <c r="P8206" s="189">
        <v>221063</v>
      </c>
      <c r="Q8206" s="190">
        <f>+FACTURACION[[#This Row],[CANTIDAD]]*FACTURACION[[#This Row],[VR UNITARIO]]/1000</f>
        <v>13263.78</v>
      </c>
      <c r="R8206" s="187" t="str">
        <f>+VLOOKUP(FACTURACION[[#This Row],[NIT]],TABLACLIENTE,5,FALSE)</f>
        <v>MANIZALES</v>
      </c>
    </row>
    <row r="8207" spans="3:18">
      <c r="C8207" s="183">
        <v>2022</v>
      </c>
      <c r="D8207" s="30" t="s">
        <v>297</v>
      </c>
      <c r="E8207" s="30">
        <f>MONTH(FACTURACION[[#This Row],[MES]]&amp;1)</f>
        <v>4</v>
      </c>
      <c r="F8207" s="223">
        <f>DATE(FACTURACION[[#This Row],[AÑO]],FACTURACION[[#This Row],[Mes numero]],1)</f>
        <v>44652</v>
      </c>
      <c r="G8207" s="185" t="s">
        <v>6484</v>
      </c>
      <c r="H8207" s="186">
        <v>830051066</v>
      </c>
      <c r="I8207" s="187" t="str">
        <f>+VLOOKUP(FACTURACION[[#This Row],[NIT]],TABLACLIENTE,2,FALSE)</f>
        <v>COMBUSTION Y CONTROL LTDA</v>
      </c>
      <c r="J8207" s="188" t="s">
        <v>198</v>
      </c>
      <c r="K8207" s="187" t="str">
        <f>+VLOOKUP(FACTURACION[[#This Row],[REFERENCIA]],CODINV,2,FALSE)</f>
        <v>REG. 1813C-HC C. 1 1/4" R: 6-15" O: 1/2</v>
      </c>
      <c r="L8207" s="187" t="str">
        <f>IF(VLOOKUP(FACTURACION[[#This Row],[REFERENCIA]],CODINV,3,FALSE)=0,"",VLOOKUP(FACTURACION[[#This Row],[REFERENCIA]],CODINV,3,FALSE))</f>
        <v/>
      </c>
      <c r="M8207" s="187" t="str">
        <f>+VLOOKUP(FACTURACION[[#This Row],[REFERENCIA]],CODINV,4,FALSE)</f>
        <v>REGULADORES</v>
      </c>
      <c r="N8207" s="187" t="str">
        <f>+VLOOKUP(FACTURACION[[#This Row],[REFERENCIA]],CODINV,5,FALSE)</f>
        <v>HONEYWELL</v>
      </c>
      <c r="O8207" s="188">
        <v>12</v>
      </c>
      <c r="P8207" s="189">
        <v>206132</v>
      </c>
      <c r="Q8207" s="190">
        <f>+FACTURACION[[#This Row],[CANTIDAD]]*FACTURACION[[#This Row],[VR UNITARIO]]/1000</f>
        <v>2473.5839999999998</v>
      </c>
      <c r="R8207" s="187" t="str">
        <f>+VLOOKUP(FACTURACION[[#This Row],[NIT]],TABLACLIENTE,5,FALSE)</f>
        <v>BOGOTÁ D.C.</v>
      </c>
    </row>
    <row r="8208" spans="3:18">
      <c r="C8208" s="183">
        <v>2022</v>
      </c>
      <c r="D8208" s="30" t="s">
        <v>297</v>
      </c>
      <c r="E8208" s="30">
        <f>MONTH(FACTURACION[[#This Row],[MES]]&amp;1)</f>
        <v>4</v>
      </c>
      <c r="F8208" s="223">
        <f>DATE(FACTURACION[[#This Row],[AÑO]],FACTURACION[[#This Row],[Mes numero]],1)</f>
        <v>44652</v>
      </c>
      <c r="G8208" s="185" t="s">
        <v>6484</v>
      </c>
      <c r="H8208" s="186">
        <v>830051066</v>
      </c>
      <c r="I8208" s="187" t="str">
        <f>+VLOOKUP(FACTURACION[[#This Row],[NIT]],TABLACLIENTE,2,FALSE)</f>
        <v>COMBUSTION Y CONTROL LTDA</v>
      </c>
      <c r="J8208" s="188" t="s">
        <v>28</v>
      </c>
      <c r="K8208" s="187" t="str">
        <f>+VLOOKUP(FACTURACION[[#This Row],[REFERENCIA]],CODINV,2,FALSE)</f>
        <v>REGULADOR SR 113 3/4 R: 7-12 O:1/4</v>
      </c>
      <c r="L8208" s="187" t="str">
        <f>IF(VLOOKUP(FACTURACION[[#This Row],[REFERENCIA]],CODINV,3,FALSE)=0,"",VLOOKUP(FACTURACION[[#This Row],[REFERENCIA]],CODINV,3,FALSE))</f>
        <v/>
      </c>
      <c r="M8208" s="187" t="str">
        <f>+VLOOKUP(FACTURACION[[#This Row],[REFERENCIA]],CODINV,4,FALSE)</f>
        <v>REGULADORES</v>
      </c>
      <c r="N8208" s="187" t="str">
        <f>+VLOOKUP(FACTURACION[[#This Row],[REFERENCIA]],CODINV,5,FALSE)</f>
        <v>HONEYWELL</v>
      </c>
      <c r="O8208" s="188">
        <v>12</v>
      </c>
      <c r="P8208" s="189">
        <v>165000</v>
      </c>
      <c r="Q8208" s="190">
        <f>+FACTURACION[[#This Row],[CANTIDAD]]*FACTURACION[[#This Row],[VR UNITARIO]]/1000</f>
        <v>1980</v>
      </c>
      <c r="R8208" s="187" t="str">
        <f>+VLOOKUP(FACTURACION[[#This Row],[NIT]],TABLACLIENTE,5,FALSE)</f>
        <v>BOGOTÁ D.C.</v>
      </c>
    </row>
    <row r="8209" spans="3:18">
      <c r="C8209" s="183">
        <v>2022</v>
      </c>
      <c r="D8209" s="30" t="s">
        <v>297</v>
      </c>
      <c r="E8209" s="30">
        <f>MONTH(FACTURACION[[#This Row],[MES]]&amp;1)</f>
        <v>4</v>
      </c>
      <c r="F8209" s="223">
        <f>DATE(FACTURACION[[#This Row],[AÑO]],FACTURACION[[#This Row],[Mes numero]],1)</f>
        <v>44652</v>
      </c>
      <c r="G8209" s="185" t="s">
        <v>6485</v>
      </c>
      <c r="H8209" s="186">
        <v>830051066</v>
      </c>
      <c r="I8209" s="187" t="str">
        <f>+VLOOKUP(FACTURACION[[#This Row],[NIT]],TABLACLIENTE,2,FALSE)</f>
        <v>COMBUSTION Y CONTROL LTDA</v>
      </c>
      <c r="J8209" s="188" t="s">
        <v>6</v>
      </c>
      <c r="K8209" s="187" t="str">
        <f>+VLOOKUP(FACTURACION[[#This Row],[REFERENCIA]],CODINV,2,FALSE)</f>
        <v>REG.1813C C:3/4" R:6-15" O:1/2</v>
      </c>
      <c r="L8209" s="187" t="str">
        <f>IF(VLOOKUP(FACTURACION[[#This Row],[REFERENCIA]],CODINV,3,FALSE)=0,"",VLOOKUP(FACTURACION[[#This Row],[REFERENCIA]],CODINV,3,FALSE))</f>
        <v/>
      </c>
      <c r="M8209" s="187" t="str">
        <f>+VLOOKUP(FACTURACION[[#This Row],[REFERENCIA]],CODINV,4,FALSE)</f>
        <v>REGULADORES</v>
      </c>
      <c r="N8209" s="187" t="str">
        <f>+VLOOKUP(FACTURACION[[#This Row],[REFERENCIA]],CODINV,5,FALSE)</f>
        <v>HONEYWELL</v>
      </c>
      <c r="O8209" s="188">
        <v>3</v>
      </c>
      <c r="P8209" s="189">
        <v>205829</v>
      </c>
      <c r="Q8209" s="190">
        <f>+FACTURACION[[#This Row],[CANTIDAD]]*FACTURACION[[#This Row],[VR UNITARIO]]/1000</f>
        <v>617.48699999999997</v>
      </c>
      <c r="R8209" s="187" t="str">
        <f>+VLOOKUP(FACTURACION[[#This Row],[NIT]],TABLACLIENTE,5,FALSE)</f>
        <v>BOGOTÁ D.C.</v>
      </c>
    </row>
    <row r="8210" spans="3:18">
      <c r="C8210" s="183">
        <v>2022</v>
      </c>
      <c r="D8210" s="30" t="s">
        <v>297</v>
      </c>
      <c r="E8210" s="30">
        <f>MONTH(FACTURACION[[#This Row],[MES]]&amp;1)</f>
        <v>4</v>
      </c>
      <c r="F8210" s="223">
        <f>DATE(FACTURACION[[#This Row],[AÑO]],FACTURACION[[#This Row],[Mes numero]],1)</f>
        <v>44652</v>
      </c>
      <c r="G8210" s="185" t="s">
        <v>6485</v>
      </c>
      <c r="H8210" s="186">
        <v>830051066</v>
      </c>
      <c r="I8210" s="187" t="str">
        <f>+VLOOKUP(FACTURACION[[#This Row],[NIT]],TABLACLIENTE,2,FALSE)</f>
        <v>COMBUSTION Y CONTROL LTDA</v>
      </c>
      <c r="J8210" s="188" t="s">
        <v>1929</v>
      </c>
      <c r="K8210" s="187" t="str">
        <f>+VLOOKUP(FACTURACION[[#This Row],[REFERENCIA]],CODINV,2,FALSE)</f>
        <v>REG. 1813C C: 1" R: 6-12" O: 1/2</v>
      </c>
      <c r="L8210" s="187" t="str">
        <f>IF(VLOOKUP(FACTURACION[[#This Row],[REFERENCIA]],CODINV,3,FALSE)=0,"",VLOOKUP(FACTURACION[[#This Row],[REFERENCIA]],CODINV,3,FALSE))</f>
        <v/>
      </c>
      <c r="M8210" s="187" t="str">
        <f>+VLOOKUP(FACTURACION[[#This Row],[REFERENCIA]],CODINV,4,FALSE)</f>
        <v>REGULADORES</v>
      </c>
      <c r="N8210" s="187" t="str">
        <f>+VLOOKUP(FACTURACION[[#This Row],[REFERENCIA]],CODINV,5,FALSE)</f>
        <v>HONEYWELL</v>
      </c>
      <c r="O8210" s="188">
        <v>4</v>
      </c>
      <c r="P8210" s="189">
        <v>205829</v>
      </c>
      <c r="Q8210" s="190">
        <f>+FACTURACION[[#This Row],[CANTIDAD]]*FACTURACION[[#This Row],[VR UNITARIO]]/1000</f>
        <v>823.31600000000003</v>
      </c>
      <c r="R8210" s="187" t="str">
        <f>+VLOOKUP(FACTURACION[[#This Row],[NIT]],TABLACLIENTE,5,FALSE)</f>
        <v>BOGOTÁ D.C.</v>
      </c>
    </row>
    <row r="8211" spans="3:18">
      <c r="C8211" s="183">
        <v>2022</v>
      </c>
      <c r="D8211" s="30" t="s">
        <v>297</v>
      </c>
      <c r="E8211" s="30">
        <f>MONTH(FACTURACION[[#This Row],[MES]]&amp;1)</f>
        <v>4</v>
      </c>
      <c r="F8211" s="223">
        <f>DATE(FACTURACION[[#This Row],[AÑO]],FACTURACION[[#This Row],[Mes numero]],1)</f>
        <v>44652</v>
      </c>
      <c r="G8211" s="185" t="s">
        <v>6485</v>
      </c>
      <c r="H8211" s="186">
        <v>830051066</v>
      </c>
      <c r="I8211" s="187" t="str">
        <f>+VLOOKUP(FACTURACION[[#This Row],[NIT]],TABLACLIENTE,2,FALSE)</f>
        <v>COMBUSTION Y CONTROL LTDA</v>
      </c>
      <c r="J8211" s="188" t="s">
        <v>5135</v>
      </c>
      <c r="K8211" s="187" t="str">
        <f>+VLOOKUP(FACTURACION[[#This Row],[REFERENCIA]],CODINV,2,FALSE)</f>
        <v>REGULADOR 1813B 2"</v>
      </c>
      <c r="L8211" s="187" t="str">
        <f>IF(VLOOKUP(FACTURACION[[#This Row],[REFERENCIA]],CODINV,3,FALSE)=0,"",VLOOKUP(FACTURACION[[#This Row],[REFERENCIA]],CODINV,3,FALSE))</f>
        <v/>
      </c>
      <c r="M8211" s="187" t="str">
        <f>+VLOOKUP(FACTURACION[[#This Row],[REFERENCIA]],CODINV,4,FALSE)</f>
        <v>REGULADORES</v>
      </c>
      <c r="N8211" s="187" t="str">
        <f>+VLOOKUP(FACTURACION[[#This Row],[REFERENCIA]],CODINV,5,FALSE)</f>
        <v>HONEYWELL</v>
      </c>
      <c r="O8211" s="188">
        <v>1</v>
      </c>
      <c r="P8211" s="189">
        <v>2516491</v>
      </c>
      <c r="Q8211" s="190">
        <f>+FACTURACION[[#This Row],[CANTIDAD]]*FACTURACION[[#This Row],[VR UNITARIO]]/1000</f>
        <v>2516.491</v>
      </c>
      <c r="R8211" s="187" t="str">
        <f>+VLOOKUP(FACTURACION[[#This Row],[NIT]],TABLACLIENTE,5,FALSE)</f>
        <v>BOGOTÁ D.C.</v>
      </c>
    </row>
    <row r="8212" spans="3:18">
      <c r="C8212" s="183">
        <v>2022</v>
      </c>
      <c r="D8212" s="30" t="s">
        <v>297</v>
      </c>
      <c r="E8212" s="30">
        <f>MONTH(FACTURACION[[#This Row],[MES]]&amp;1)</f>
        <v>4</v>
      </c>
      <c r="F8212" s="223">
        <f>DATE(FACTURACION[[#This Row],[AÑO]],FACTURACION[[#This Row],[Mes numero]],1)</f>
        <v>44652</v>
      </c>
      <c r="G8212" s="185" t="s">
        <v>6486</v>
      </c>
      <c r="H8212" s="186">
        <v>900396759</v>
      </c>
      <c r="I8212" s="187" t="str">
        <f>+VLOOKUP(FACTURACION[[#This Row],[NIT]],TABLACLIENTE,2,FALSE)</f>
        <v>CHILCO DISTRIBUIDORA DE GAS Y ENERGIA S.A.S. E.S.P.</v>
      </c>
      <c r="J8212" s="3" t="s">
        <v>6489</v>
      </c>
      <c r="K8212" s="187" t="str">
        <f>+VLOOKUP(FACTURACION[[#This Row],[REFERENCIA]],CODINV,2,FALSE)</f>
        <v>KIT REPARACION</v>
      </c>
      <c r="L8212" s="187" t="str">
        <f>IF(VLOOKUP(FACTURACION[[#This Row],[REFERENCIA]],CODINV,3,FALSE)=0,"",VLOOKUP(FACTURACION[[#This Row],[REFERENCIA]],CODINV,3,FALSE))</f>
        <v>8475-50L</v>
      </c>
      <c r="M8212" s="187" t="str">
        <f>+VLOOKUP(FACTURACION[[#This Row],[REFERENCIA]],CODINV,4,FALSE)</f>
        <v>REPUESTOS Y ACCESORIOS</v>
      </c>
      <c r="N8212" s="187" t="str">
        <f>+VLOOKUP(FACTURACION[[#This Row],[REFERENCIA]],CODINV,5,FALSE)</f>
        <v>REGO</v>
      </c>
      <c r="O8212" s="188">
        <v>10</v>
      </c>
      <c r="P8212" s="189">
        <v>91594</v>
      </c>
      <c r="Q8212" s="190">
        <f>+FACTURACION[[#This Row],[CANTIDAD]]*FACTURACION[[#This Row],[VR UNITARIO]]/1000</f>
        <v>915.94</v>
      </c>
      <c r="R8212" s="187" t="str">
        <f>+VLOOKUP(FACTURACION[[#This Row],[NIT]],TABLACLIENTE,5,FALSE)</f>
        <v>BOGOTÁ D.C.</v>
      </c>
    </row>
    <row r="8213" spans="3:18">
      <c r="C8213" s="183">
        <v>2022</v>
      </c>
      <c r="D8213" s="30" t="s">
        <v>297</v>
      </c>
      <c r="E8213" s="30">
        <f>MONTH(FACTURACION[[#This Row],[MES]]&amp;1)</f>
        <v>4</v>
      </c>
      <c r="F8213" s="223">
        <f>DATE(FACTURACION[[#This Row],[AÑO]],FACTURACION[[#This Row],[Mes numero]],1)</f>
        <v>44652</v>
      </c>
      <c r="G8213" s="185" t="s">
        <v>6486</v>
      </c>
      <c r="H8213" s="186">
        <v>900396759</v>
      </c>
      <c r="I8213" s="187" t="str">
        <f>+VLOOKUP(FACTURACION[[#This Row],[NIT]],TABLACLIENTE,2,FALSE)</f>
        <v>CHILCO DISTRIBUIDORA DE GAS Y ENERGIA S.A.S. E.S.P.</v>
      </c>
      <c r="J8213" s="188" t="s">
        <v>31</v>
      </c>
      <c r="K8213" s="187" t="str">
        <f>+VLOOKUP(FACTURACION[[#This Row],[REFERENCIA]],CODINV,2,FALSE)</f>
        <v>KIT DE RETORNO PARA MULTIVALVULA</v>
      </c>
      <c r="L8213" s="187" t="str">
        <f>IF(VLOOKUP(FACTURACION[[#This Row],[REFERENCIA]],CODINV,3,FALSE)=0,"",VLOOKUP(FACTURACION[[#This Row],[REFERENCIA]],CODINV,3,FALSE))</f>
        <v>8475-51A</v>
      </c>
      <c r="M8213" s="187" t="str">
        <f>+VLOOKUP(FACTURACION[[#This Row],[REFERENCIA]],CODINV,4,FALSE)</f>
        <v>REPUESTOS Y ACCESORIOS</v>
      </c>
      <c r="N8213" s="187" t="str">
        <f>+VLOOKUP(FACTURACION[[#This Row],[REFERENCIA]],CODINV,5,FALSE)</f>
        <v>REGO</v>
      </c>
      <c r="O8213" s="188">
        <v>10</v>
      </c>
      <c r="P8213" s="189">
        <v>125823</v>
      </c>
      <c r="Q8213" s="190">
        <f>+FACTURACION[[#This Row],[CANTIDAD]]*FACTURACION[[#This Row],[VR UNITARIO]]/1000</f>
        <v>1258.23</v>
      </c>
      <c r="R8213" s="187" t="str">
        <f>+VLOOKUP(FACTURACION[[#This Row],[NIT]],TABLACLIENTE,5,FALSE)</f>
        <v>BOGOTÁ D.C.</v>
      </c>
    </row>
    <row r="8214" spans="3:18">
      <c r="C8214" s="183">
        <v>2022</v>
      </c>
      <c r="D8214" s="30" t="s">
        <v>297</v>
      </c>
      <c r="E8214" s="30">
        <f>MONTH(FACTURACION[[#This Row],[MES]]&amp;1)</f>
        <v>4</v>
      </c>
      <c r="F8214" s="223">
        <f>DATE(FACTURACION[[#This Row],[AÑO]],FACTURACION[[#This Row],[Mes numero]],1)</f>
        <v>44652</v>
      </c>
      <c r="G8214" s="185" t="s">
        <v>6486</v>
      </c>
      <c r="H8214" s="186">
        <v>900396759</v>
      </c>
      <c r="I8214" s="187" t="str">
        <f>+VLOOKUP(FACTURACION[[#This Row],[NIT]],TABLACLIENTE,2,FALSE)</f>
        <v>CHILCO DISTRIBUIDORA DE GAS Y ENERGIA S.A.S. E.S.P.</v>
      </c>
      <c r="J8214" s="188" t="s">
        <v>30</v>
      </c>
      <c r="K8214" s="187" t="str">
        <f>+VLOOKUP(FACTURACION[[#This Row],[REFERENCIA]],CODINV,2,FALSE)</f>
        <v>KIT DE SERVICIO PARA MULTIVALVULA</v>
      </c>
      <c r="L8214" s="187" t="str">
        <f>IF(VLOOKUP(FACTURACION[[#This Row],[REFERENCIA]],CODINV,3,FALSE)=0,"",VLOOKUP(FACTURACION[[#This Row],[REFERENCIA]],CODINV,3,FALSE))</f>
        <v>19104-50</v>
      </c>
      <c r="M8214" s="187" t="str">
        <f>+VLOOKUP(FACTURACION[[#This Row],[REFERENCIA]],CODINV,4,FALSE)</f>
        <v>REPUESTOS Y ACCESORIOS</v>
      </c>
      <c r="N8214" s="187" t="str">
        <f>+VLOOKUP(FACTURACION[[#This Row],[REFERENCIA]],CODINV,5,FALSE)</f>
        <v>REGO</v>
      </c>
      <c r="O8214" s="188">
        <v>6</v>
      </c>
      <c r="P8214" s="189">
        <v>39207</v>
      </c>
      <c r="Q8214" s="190">
        <f>+FACTURACION[[#This Row],[CANTIDAD]]*FACTURACION[[#This Row],[VR UNITARIO]]/1000</f>
        <v>235.24199999999999</v>
      </c>
      <c r="R8214" s="187" t="str">
        <f>+VLOOKUP(FACTURACION[[#This Row],[NIT]],TABLACLIENTE,5,FALSE)</f>
        <v>BOGOTÁ D.C.</v>
      </c>
    </row>
    <row r="8215" spans="3:18">
      <c r="C8215" s="183">
        <v>2022</v>
      </c>
      <c r="D8215" s="30" t="s">
        <v>297</v>
      </c>
      <c r="E8215" s="30">
        <f>MONTH(FACTURACION[[#This Row],[MES]]&amp;1)</f>
        <v>4</v>
      </c>
      <c r="F8215" s="223">
        <f>DATE(FACTURACION[[#This Row],[AÑO]],FACTURACION[[#This Row],[Mes numero]],1)</f>
        <v>44652</v>
      </c>
      <c r="G8215" s="185" t="s">
        <v>6487</v>
      </c>
      <c r="H8215" s="186">
        <v>900028111</v>
      </c>
      <c r="I8215" s="187" t="str">
        <f>+VLOOKUP(FACTURACION[[#This Row],[NIT]],TABLACLIENTE,2,FALSE)</f>
        <v>TURGAS</v>
      </c>
      <c r="J8215" s="188" t="s">
        <v>950</v>
      </c>
      <c r="K8215" s="187" t="str">
        <f>+VLOOKUP(FACTURACION[[#This Row],[REFERENCIA]],CODINV,2,FALSE)</f>
        <v>VALVULA DE ALIVIO EXTERNA DE 2 1/2" NPT</v>
      </c>
      <c r="L8215" s="187" t="str">
        <f>IF(VLOOKUP(FACTURACION[[#This Row],[REFERENCIA]],CODINV,3,FALSE)=0,"",VLOOKUP(FACTURACION[[#This Row],[REFERENCIA]],CODINV,3,FALSE))</f>
        <v>3149MG</v>
      </c>
      <c r="M8215" s="187" t="str">
        <f>+VLOOKUP(FACTURACION[[#This Row],[REFERENCIA]],CODINV,4,FALSE)</f>
        <v>VÁLVULAS Y MULTIVÁLVULAS</v>
      </c>
      <c r="N8215" s="187" t="str">
        <f>+VLOOKUP(FACTURACION[[#This Row],[REFERENCIA]],CODINV,5,FALSE)</f>
        <v>REGO</v>
      </c>
      <c r="O8215" s="188">
        <v>2</v>
      </c>
      <c r="P8215" s="189">
        <v>2250000</v>
      </c>
      <c r="Q8215" s="190">
        <f>+FACTURACION[[#This Row],[CANTIDAD]]*FACTURACION[[#This Row],[VR UNITARIO]]/1000</f>
        <v>4500</v>
      </c>
      <c r="R8215" s="187" t="str">
        <f>+VLOOKUP(FACTURACION[[#This Row],[NIT]],TABLACLIENTE,5,FALSE)</f>
        <v>BOGOTÁ D.C.</v>
      </c>
    </row>
    <row r="8216" spans="3:18">
      <c r="C8216" s="183">
        <v>2022</v>
      </c>
      <c r="D8216" s="30" t="s">
        <v>84</v>
      </c>
      <c r="E8216" s="30">
        <f>MONTH(FACTURACION[[#This Row],[MES]]&amp;1)</f>
        <v>5</v>
      </c>
      <c r="F8216" s="223">
        <f>DATE(FACTURACION[[#This Row],[AÑO]],FACTURACION[[#This Row],[Mes numero]],1)</f>
        <v>44682</v>
      </c>
      <c r="G8216" s="185" t="s">
        <v>6494</v>
      </c>
      <c r="H8216" s="186">
        <v>890105526</v>
      </c>
      <c r="I8216" s="187" t="str">
        <f>+VLOOKUP(FACTURACION[[#This Row],[NIT]],TABLACLIENTE,2,FALSE)</f>
        <v>PROMIGAS S.A. E.S.P.</v>
      </c>
      <c r="J8216" s="188" t="s">
        <v>840</v>
      </c>
      <c r="K8216" s="187" t="str">
        <f>+VLOOKUP(FACTURACION[[#This Row],[REFERENCIA]],CODINV,2,FALSE)</f>
        <v>MEDIDOR ROTATIVO G-65 R.ABO</v>
      </c>
      <c r="L8216" s="187" t="str">
        <f>IF(VLOOKUP(FACTURACION[[#This Row],[REFERENCIA]],CODINV,3,FALSE)=0,"",VLOOKUP(FACTURACION[[#This Row],[REFERENCIA]],CODINV,3,FALSE))</f>
        <v>RRR0065DHG</v>
      </c>
      <c r="M8216" s="187" t="str">
        <f>+VLOOKUP(FACTURACION[[#This Row],[REFERENCIA]],CODINV,4,FALSE)</f>
        <v>MEDIDORES</v>
      </c>
      <c r="N8216" s="187" t="str">
        <f>+VLOOKUP(FACTURACION[[#This Row],[REFERENCIA]],CODINV,5,FALSE)</f>
        <v>HONEYWELL</v>
      </c>
      <c r="O8216" s="188">
        <v>1</v>
      </c>
      <c r="P8216" s="189">
        <v>5236422</v>
      </c>
      <c r="Q8216" s="190">
        <f>+FACTURACION[[#This Row],[CANTIDAD]]*FACTURACION[[#This Row],[VR UNITARIO]]/1000</f>
        <v>5236.4219999999996</v>
      </c>
      <c r="R8216" s="187" t="str">
        <f>+VLOOKUP(FACTURACION[[#This Row],[NIT]],TABLACLIENTE,5,FALSE)</f>
        <v>BARRANQUILLA</v>
      </c>
    </row>
    <row r="8217" spans="3:18">
      <c r="C8217" s="183">
        <v>2022</v>
      </c>
      <c r="D8217" s="30" t="s">
        <v>84</v>
      </c>
      <c r="E8217" s="30">
        <f>MONTH(FACTURACION[[#This Row],[MES]]&amp;1)</f>
        <v>5</v>
      </c>
      <c r="F8217" s="223">
        <f>DATE(FACTURACION[[#This Row],[AÑO]],FACTURACION[[#This Row],[Mes numero]],1)</f>
        <v>44682</v>
      </c>
      <c r="G8217" s="185" t="s">
        <v>6495</v>
      </c>
      <c r="H8217" s="186">
        <v>890101691</v>
      </c>
      <c r="I8217" s="187" t="str">
        <f>+VLOOKUP(FACTURACION[[#This Row],[NIT]],TABLACLIENTE,2,FALSE)</f>
        <v>GASES DEL CARIBE S.A.E.S.P. (GASCARIBE S.A E.S.P.)</v>
      </c>
      <c r="J8217" s="188" t="s">
        <v>108</v>
      </c>
      <c r="K8217" s="187" t="str">
        <f>+VLOOKUP(FACTURACION[[#This Row],[REFERENCIA]],CODINV,2,FALSE)</f>
        <v>MEDIDOR BK G4 C:1/2"</v>
      </c>
      <c r="L8217" s="187" t="str">
        <f>IF(VLOOKUP(FACTURACION[[#This Row],[REFERENCIA]],CODINV,3,FALSE)=0,"",VLOOKUP(FACTURACION[[#This Row],[REFERENCIA]],CODINV,3,FALSE))</f>
        <v>G4K MT 152MM</v>
      </c>
      <c r="M8217" s="187" t="str">
        <f>+VLOOKUP(FACTURACION[[#This Row],[REFERENCIA]],CODINV,4,FALSE)</f>
        <v>MEDIDORES</v>
      </c>
      <c r="N8217" s="187" t="str">
        <f>+VLOOKUP(FACTURACION[[#This Row],[REFERENCIA]],CODINV,5,FALSE)</f>
        <v>HONEYWELL</v>
      </c>
      <c r="O8217" s="188">
        <v>25</v>
      </c>
      <c r="P8217" s="189">
        <v>230590</v>
      </c>
      <c r="Q8217" s="190">
        <f>+FACTURACION[[#This Row],[CANTIDAD]]*FACTURACION[[#This Row],[VR UNITARIO]]/1000</f>
        <v>5764.75</v>
      </c>
      <c r="R8217" s="187" t="str">
        <f>+VLOOKUP(FACTURACION[[#This Row],[NIT]],TABLACLIENTE,5,FALSE)</f>
        <v>BARRANQUILLA</v>
      </c>
    </row>
    <row r="8218" spans="3:18">
      <c r="C8218" s="183">
        <v>2022</v>
      </c>
      <c r="D8218" s="30" t="s">
        <v>84</v>
      </c>
      <c r="E8218" s="30">
        <f>MONTH(FACTURACION[[#This Row],[MES]]&amp;1)</f>
        <v>5</v>
      </c>
      <c r="F8218" s="223">
        <f>DATE(FACTURACION[[#This Row],[AÑO]],FACTURACION[[#This Row],[Mes numero]],1)</f>
        <v>44682</v>
      </c>
      <c r="G8218" s="185" t="s">
        <v>6495</v>
      </c>
      <c r="H8218" s="186">
        <v>890101691</v>
      </c>
      <c r="I8218" s="187" t="str">
        <f>+VLOOKUP(FACTURACION[[#This Row],[NIT]],TABLACLIENTE,2,FALSE)</f>
        <v>GASES DEL CARIBE S.A.E.S.P. (GASCARIBE S.A E.S.P.)</v>
      </c>
      <c r="J8218" s="188" t="s">
        <v>108</v>
      </c>
      <c r="K8218" s="187" t="str">
        <f>+VLOOKUP(FACTURACION[[#This Row],[REFERENCIA]],CODINV,2,FALSE)</f>
        <v>MEDIDOR BK G4 C:1/2"</v>
      </c>
      <c r="L8218" s="187" t="str">
        <f>IF(VLOOKUP(FACTURACION[[#This Row],[REFERENCIA]],CODINV,3,FALSE)=0,"",VLOOKUP(FACTURACION[[#This Row],[REFERENCIA]],CODINV,3,FALSE))</f>
        <v>G4K MT 152MM</v>
      </c>
      <c r="M8218" s="187" t="str">
        <f>+VLOOKUP(FACTURACION[[#This Row],[REFERENCIA]],CODINV,4,FALSE)</f>
        <v>MEDIDORES</v>
      </c>
      <c r="N8218" s="187" t="str">
        <f>+VLOOKUP(FACTURACION[[#This Row],[REFERENCIA]],CODINV,5,FALSE)</f>
        <v>HONEYWELL</v>
      </c>
      <c r="O8218" s="188">
        <v>25</v>
      </c>
      <c r="P8218" s="189">
        <v>230590</v>
      </c>
      <c r="Q8218" s="190">
        <f>+FACTURACION[[#This Row],[CANTIDAD]]*FACTURACION[[#This Row],[VR UNITARIO]]/1000</f>
        <v>5764.75</v>
      </c>
      <c r="R8218" s="187" t="str">
        <f>+VLOOKUP(FACTURACION[[#This Row],[NIT]],TABLACLIENTE,5,FALSE)</f>
        <v>BARRANQUILLA</v>
      </c>
    </row>
    <row r="8219" spans="3:18">
      <c r="C8219" s="183">
        <v>2022</v>
      </c>
      <c r="D8219" s="30" t="s">
        <v>84</v>
      </c>
      <c r="E8219" s="30">
        <f>MONTH(FACTURACION[[#This Row],[MES]]&amp;1)</f>
        <v>5</v>
      </c>
      <c r="F8219" s="223">
        <f>DATE(FACTURACION[[#This Row],[AÑO]],FACTURACION[[#This Row],[Mes numero]],1)</f>
        <v>44682</v>
      </c>
      <c r="G8219" s="185" t="s">
        <v>6496</v>
      </c>
      <c r="H8219" s="186">
        <v>900520280</v>
      </c>
      <c r="I8219" s="187" t="str">
        <f>+VLOOKUP(FACTURACION[[#This Row],[NIT]],TABLACLIENTE,2,FALSE)</f>
        <v>ENERGY SOLUTION SERVICES SAS</v>
      </c>
      <c r="J8219" s="188" t="s">
        <v>5137</v>
      </c>
      <c r="K8219" s="187" t="str">
        <f>+VLOOKUP(FACTURACION[[#This Row],[REFERENCIA]],CODINV,2,FALSE)</f>
        <v>VALVULA DE ALIVIO PRESION 3"</v>
      </c>
      <c r="L8219" s="187" t="str">
        <f>IF(VLOOKUP(FACTURACION[[#This Row],[REFERENCIA]],CODINV,3,FALSE)=0,"",VLOOKUP(FACTURACION[[#This Row],[REFERENCIA]],CODINV,3,FALSE))</f>
        <v>8436G</v>
      </c>
      <c r="M8219" s="187" t="str">
        <f>+VLOOKUP(FACTURACION[[#This Row],[REFERENCIA]],CODINV,4,FALSE)</f>
        <v>VÁLVULAS Y MULTIVÁLVULAS</v>
      </c>
      <c r="N8219" s="187" t="str">
        <f>+VLOOKUP(FACTURACION[[#This Row],[REFERENCIA]],CODINV,5,FALSE)</f>
        <v>REGO</v>
      </c>
      <c r="O8219" s="188">
        <v>2</v>
      </c>
      <c r="P8219" s="189">
        <v>2050000</v>
      </c>
      <c r="Q8219" s="190">
        <f>+FACTURACION[[#This Row],[CANTIDAD]]*FACTURACION[[#This Row],[VR UNITARIO]]/1000</f>
        <v>4100</v>
      </c>
      <c r="R8219" s="187" t="str">
        <f>+VLOOKUP(FACTURACION[[#This Row],[NIT]],TABLACLIENTE,5,FALSE)</f>
        <v>BOGOTÁ D.C.</v>
      </c>
    </row>
    <row r="8220" spans="3:18">
      <c r="C8220" s="183">
        <v>2022</v>
      </c>
      <c r="D8220" s="30" t="s">
        <v>84</v>
      </c>
      <c r="E8220" s="30">
        <f>MONTH(FACTURACION[[#This Row],[MES]]&amp;1)</f>
        <v>5</v>
      </c>
      <c r="F8220" s="223">
        <f>DATE(FACTURACION[[#This Row],[AÑO]],FACTURACION[[#This Row],[Mes numero]],1)</f>
        <v>44682</v>
      </c>
      <c r="G8220" s="185" t="s">
        <v>6497</v>
      </c>
      <c r="H8220" s="186">
        <v>892115036</v>
      </c>
      <c r="I8220" s="187" t="str">
        <f>+VLOOKUP(FACTURACION[[#This Row],[NIT]],TABLACLIENTE,2,FALSE)</f>
        <v>GASES DE LA GUAJIRA S.A. E. S. P. (GASGUAJIRA S.A. E.S.P.)</v>
      </c>
      <c r="J8220" s="188" t="s">
        <v>20</v>
      </c>
      <c r="K8220" s="187" t="str">
        <f>+VLOOKUP(FACTURACION[[#This Row],[REFERENCIA]],CODINV,2,FALSE)</f>
        <v xml:space="preserve">MEDIDOR AC-250 C: 3/4" CON CONECTORES </v>
      </c>
      <c r="L8220" s="187" t="str">
        <f>IF(VLOOKUP(FACTURACION[[#This Row],[REFERENCIA]],CODINV,3,FALSE)=0,"",VLOOKUP(FACTURACION[[#This Row],[REFERENCIA]],CODINV,3,FALSE))</f>
        <v/>
      </c>
      <c r="M8220" s="187" t="str">
        <f>+VLOOKUP(FACTURACION[[#This Row],[REFERENCIA]],CODINV,4,FALSE)</f>
        <v>MEDIDORES</v>
      </c>
      <c r="N8220" s="187" t="str">
        <f>+VLOOKUP(FACTURACION[[#This Row],[REFERENCIA]],CODINV,5,FALSE)</f>
        <v>HONEYWELL</v>
      </c>
      <c r="O8220" s="188">
        <v>10</v>
      </c>
      <c r="P8220" s="189">
        <v>546319</v>
      </c>
      <c r="Q8220" s="190">
        <f>+FACTURACION[[#This Row],[CANTIDAD]]*FACTURACION[[#This Row],[VR UNITARIO]]/1000</f>
        <v>5463.19</v>
      </c>
      <c r="R8220" s="187" t="str">
        <f>+VLOOKUP(FACTURACION[[#This Row],[NIT]],TABLACLIENTE,5,FALSE)</f>
        <v>RIOHACHA</v>
      </c>
    </row>
    <row r="8221" spans="3:18">
      <c r="C8221" s="183">
        <v>2022</v>
      </c>
      <c r="D8221" s="30" t="s">
        <v>84</v>
      </c>
      <c r="E8221" s="30">
        <f>MONTH(FACTURACION[[#This Row],[MES]]&amp;1)</f>
        <v>5</v>
      </c>
      <c r="F8221" s="223">
        <f>DATE(FACTURACION[[#This Row],[AÑO]],FACTURACION[[#This Row],[Mes numero]],1)</f>
        <v>44682</v>
      </c>
      <c r="G8221" s="185" t="s">
        <v>6498</v>
      </c>
      <c r="H8221" s="186">
        <v>890500726</v>
      </c>
      <c r="I8221" s="187" t="str">
        <f>+VLOOKUP(FACTURACION[[#This Row],[NIT]],TABLACLIENTE,2,FALSE)</f>
        <v>NORTESANTANDEREANA DE GAS S.A. E.S.P (NORGAS S.A. E.S.P.)</v>
      </c>
      <c r="J8221" s="188" t="s">
        <v>74</v>
      </c>
      <c r="K8221" s="187" t="str">
        <f>+VLOOKUP(FACTURACION[[#This Row],[REFERENCIA]],CODINV,2,FALSE)</f>
        <v>VALVULA DE GLOBLO DE 1 1/4" NPT</v>
      </c>
      <c r="L8221" s="187" t="str">
        <f>IF(VLOOKUP(FACTURACION[[#This Row],[REFERENCIA]],CODINV,3,FALSE)=0,"",VLOOKUP(FACTURACION[[#This Row],[REFERENCIA]],CODINV,3,FALSE))</f>
        <v>A7509BP</v>
      </c>
      <c r="M8221" s="187" t="str">
        <f>+VLOOKUP(FACTURACION[[#This Row],[REFERENCIA]],CODINV,4,FALSE)</f>
        <v>VÁLVULAS Y MULTIVÁLVULAS</v>
      </c>
      <c r="N8221" s="187" t="str">
        <f>+VLOOKUP(FACTURACION[[#This Row],[REFERENCIA]],CODINV,5,FALSE)</f>
        <v>REGO</v>
      </c>
      <c r="O8221" s="188">
        <v>2</v>
      </c>
      <c r="P8221" s="189">
        <v>648000</v>
      </c>
      <c r="Q8221" s="190">
        <f>+FACTURACION[[#This Row],[CANTIDAD]]*FACTURACION[[#This Row],[VR UNITARIO]]/1000</f>
        <v>1296</v>
      </c>
      <c r="R8221" s="187" t="str">
        <f>+VLOOKUP(FACTURACION[[#This Row],[NIT]],TABLACLIENTE,5,FALSE)</f>
        <v>BUCARAMANGA</v>
      </c>
    </row>
    <row r="8222" spans="3:18">
      <c r="C8222" s="183">
        <v>2022</v>
      </c>
      <c r="D8222" s="30" t="s">
        <v>84</v>
      </c>
      <c r="E8222" s="30">
        <f>MONTH(FACTURACION[[#This Row],[MES]]&amp;1)</f>
        <v>5</v>
      </c>
      <c r="F8222" s="223">
        <f>DATE(FACTURACION[[#This Row],[AÑO]],FACTURACION[[#This Row],[Mes numero]],1)</f>
        <v>44682</v>
      </c>
      <c r="G8222" s="185" t="s">
        <v>6499</v>
      </c>
      <c r="H8222" s="186">
        <v>890101691</v>
      </c>
      <c r="I8222" s="187" t="str">
        <f>+VLOOKUP(FACTURACION[[#This Row],[NIT]],TABLACLIENTE,2,FALSE)</f>
        <v>GASES DEL CARIBE S.A.E.S.P. (GASCARIBE S.A E.S.P.)</v>
      </c>
      <c r="J8222" s="188" t="s">
        <v>108</v>
      </c>
      <c r="K8222" s="187" t="str">
        <f>+VLOOKUP(FACTURACION[[#This Row],[REFERENCIA]],CODINV,2,FALSE)</f>
        <v>MEDIDOR BK G4 C:1/2"</v>
      </c>
      <c r="L8222" s="187" t="str">
        <f>IF(VLOOKUP(FACTURACION[[#This Row],[REFERENCIA]],CODINV,3,FALSE)=0,"",VLOOKUP(FACTURACION[[#This Row],[REFERENCIA]],CODINV,3,FALSE))</f>
        <v>G4K MT 152MM</v>
      </c>
      <c r="M8222" s="187" t="str">
        <f>+VLOOKUP(FACTURACION[[#This Row],[REFERENCIA]],CODINV,4,FALSE)</f>
        <v>MEDIDORES</v>
      </c>
      <c r="N8222" s="187" t="str">
        <f>+VLOOKUP(FACTURACION[[#This Row],[REFERENCIA]],CODINV,5,FALSE)</f>
        <v>HONEYWELL</v>
      </c>
      <c r="O8222" s="188">
        <v>200</v>
      </c>
      <c r="P8222" s="189">
        <v>230590</v>
      </c>
      <c r="Q8222" s="190">
        <f>+FACTURACION[[#This Row],[CANTIDAD]]*FACTURACION[[#This Row],[VR UNITARIO]]/1000</f>
        <v>46118</v>
      </c>
      <c r="R8222" s="187" t="str">
        <f>+VLOOKUP(FACTURACION[[#This Row],[NIT]],TABLACLIENTE,5,FALSE)</f>
        <v>BARRANQUILLA</v>
      </c>
    </row>
    <row r="8223" spans="3:18">
      <c r="C8223" s="183">
        <v>2022</v>
      </c>
      <c r="D8223" s="30" t="s">
        <v>84</v>
      </c>
      <c r="E8223" s="30">
        <f>MONTH(FACTURACION[[#This Row],[MES]]&amp;1)</f>
        <v>5</v>
      </c>
      <c r="F8223" s="223">
        <f>DATE(FACTURACION[[#This Row],[AÑO]],FACTURACION[[#This Row],[Mes numero]],1)</f>
        <v>44682</v>
      </c>
      <c r="G8223" s="185" t="s">
        <v>6500</v>
      </c>
      <c r="H8223" s="186">
        <v>890101691</v>
      </c>
      <c r="I8223" s="187" t="str">
        <f>+VLOOKUP(FACTURACION[[#This Row],[NIT]],TABLACLIENTE,2,FALSE)</f>
        <v>GASES DEL CARIBE S.A.E.S.P. (GASCARIBE S.A E.S.P.)</v>
      </c>
      <c r="J8223" s="188" t="s">
        <v>151</v>
      </c>
      <c r="K8223" s="187" t="str">
        <f>+VLOOKUP(FACTURACION[[#This Row],[REFERENCIA]],CODINV,2,FALSE)</f>
        <v>DIAFRAGMA BUNA Z-138</v>
      </c>
      <c r="L8223" s="187" t="str">
        <f>IF(VLOOKUP(FACTURACION[[#This Row],[REFERENCIA]],CODINV,3,FALSE)=0,"",VLOOKUP(FACTURACION[[#This Row],[REFERENCIA]],CODINV,3,FALSE))</f>
        <v>70170P028</v>
      </c>
      <c r="M8223" s="187" t="str">
        <f>+VLOOKUP(FACTURACION[[#This Row],[REFERENCIA]],CODINV,4,FALSE)</f>
        <v>REPUESTOS Y ACCESORIOS</v>
      </c>
      <c r="N8223" s="187" t="str">
        <f>+VLOOKUP(FACTURACION[[#This Row],[REFERENCIA]],CODINV,5,FALSE)</f>
        <v>HONEYWELL</v>
      </c>
      <c r="O8223" s="188">
        <v>50</v>
      </c>
      <c r="P8223" s="189">
        <v>25192</v>
      </c>
      <c r="Q8223" s="190">
        <f>+FACTURACION[[#This Row],[CANTIDAD]]*FACTURACION[[#This Row],[VR UNITARIO]]/1000</f>
        <v>1259.5999999999999</v>
      </c>
      <c r="R8223" s="187" t="str">
        <f>+VLOOKUP(FACTURACION[[#This Row],[NIT]],TABLACLIENTE,5,FALSE)</f>
        <v>BARRANQUILLA</v>
      </c>
    </row>
    <row r="8224" spans="3:18">
      <c r="C8224" s="183">
        <v>2022</v>
      </c>
      <c r="D8224" s="30" t="s">
        <v>84</v>
      </c>
      <c r="E8224" s="30">
        <f>MONTH(FACTURACION[[#This Row],[MES]]&amp;1)</f>
        <v>5</v>
      </c>
      <c r="F8224" s="223">
        <f>DATE(FACTURACION[[#This Row],[AÑO]],FACTURACION[[#This Row],[Mes numero]],1)</f>
        <v>44682</v>
      </c>
      <c r="G8224" s="185" t="s">
        <v>6501</v>
      </c>
      <c r="H8224" s="186">
        <v>890501073</v>
      </c>
      <c r="I8224" s="187" t="str">
        <f>+VLOOKUP(FACTURACION[[#This Row],[NIT]],TABLACLIENTE,2,FALSE)</f>
        <v>COMERCIAL INDUSTRIAL NACIONAL S.A. CINSA</v>
      </c>
      <c r="J8224" s="188" t="s">
        <v>182</v>
      </c>
      <c r="K8224" s="187" t="str">
        <f>+VLOOKUP(FACTURACION[[#This Row],[REFERENCIA]],CODINV,2,FALSE)</f>
        <v>VALVULA DE EXCESO DE FLUJO 1 1/4"</v>
      </c>
      <c r="L8224" s="187" t="str">
        <f>IF(VLOOKUP(FACTURACION[[#This Row],[REFERENCIA]],CODINV,3,FALSE)=0,"",VLOOKUP(FACTURACION[[#This Row],[REFERENCIA]],CODINV,3,FALSE))</f>
        <v>A3282C</v>
      </c>
      <c r="M8224" s="187" t="str">
        <f>+VLOOKUP(FACTURACION[[#This Row],[REFERENCIA]],CODINV,4,FALSE)</f>
        <v>VÁLVULAS Y MULTIVÁLVULAS</v>
      </c>
      <c r="N8224" s="187" t="str">
        <f>+VLOOKUP(FACTURACION[[#This Row],[REFERENCIA]],CODINV,5,FALSE)</f>
        <v>REGO</v>
      </c>
      <c r="O8224" s="188">
        <v>12</v>
      </c>
      <c r="P8224" s="189">
        <v>217990.24</v>
      </c>
      <c r="Q8224" s="190">
        <f>+FACTURACION[[#This Row],[CANTIDAD]]*FACTURACION[[#This Row],[VR UNITARIO]]/1000</f>
        <v>2615.8828800000001</v>
      </c>
      <c r="R8224" s="187" t="str">
        <f>+VLOOKUP(FACTURACION[[#This Row],[NIT]],TABLACLIENTE,5,FALSE)</f>
        <v>CUCUTA</v>
      </c>
    </row>
    <row r="8225" spans="3:18">
      <c r="C8225" s="183">
        <v>2022</v>
      </c>
      <c r="D8225" s="30" t="s">
        <v>84</v>
      </c>
      <c r="E8225" s="30">
        <f>MONTH(FACTURACION[[#This Row],[MES]]&amp;1)</f>
        <v>5</v>
      </c>
      <c r="F8225" s="223">
        <f>DATE(FACTURACION[[#This Row],[AÑO]],FACTURACION[[#This Row],[Mes numero]],1)</f>
        <v>44682</v>
      </c>
      <c r="G8225" s="185" t="s">
        <v>6502</v>
      </c>
      <c r="H8225" s="186">
        <v>890501073</v>
      </c>
      <c r="I8225" s="187" t="str">
        <f>+VLOOKUP(FACTURACION[[#This Row],[NIT]],TABLACLIENTE,2,FALSE)</f>
        <v>COMERCIAL INDUSTRIAL NACIONAL S.A. CINSA</v>
      </c>
      <c r="J8225" s="188" t="s">
        <v>182</v>
      </c>
      <c r="K8225" s="187" t="str">
        <f>+VLOOKUP(FACTURACION[[#This Row],[REFERENCIA]],CODINV,2,FALSE)</f>
        <v>VALVULA DE EXCESO DE FLUJO 1 1/4"</v>
      </c>
      <c r="L8225" s="187" t="str">
        <f>IF(VLOOKUP(FACTURACION[[#This Row],[REFERENCIA]],CODINV,3,FALSE)=0,"",VLOOKUP(FACTURACION[[#This Row],[REFERENCIA]],CODINV,3,FALSE))</f>
        <v>A3282C</v>
      </c>
      <c r="M8225" s="187" t="str">
        <f>+VLOOKUP(FACTURACION[[#This Row],[REFERENCIA]],CODINV,4,FALSE)</f>
        <v>VÁLVULAS Y MULTIVÁLVULAS</v>
      </c>
      <c r="N8225" s="187" t="str">
        <f>+VLOOKUP(FACTURACION[[#This Row],[REFERENCIA]],CODINV,5,FALSE)</f>
        <v>REGO</v>
      </c>
      <c r="O8225" s="188">
        <v>2</v>
      </c>
      <c r="P8225" s="189">
        <v>256849.72</v>
      </c>
      <c r="Q8225" s="190">
        <f>+FACTURACION[[#This Row],[CANTIDAD]]*FACTURACION[[#This Row],[VR UNITARIO]]/1000</f>
        <v>513.69943999999998</v>
      </c>
      <c r="R8225" s="187" t="str">
        <f>+VLOOKUP(FACTURACION[[#This Row],[NIT]],TABLACLIENTE,5,FALSE)</f>
        <v>CUCUTA</v>
      </c>
    </row>
    <row r="8226" spans="3:18">
      <c r="C8226" s="183">
        <v>2022</v>
      </c>
      <c r="D8226" s="30" t="s">
        <v>84</v>
      </c>
      <c r="E8226" s="30">
        <f>MONTH(FACTURACION[[#This Row],[MES]]&amp;1)</f>
        <v>5</v>
      </c>
      <c r="F8226" s="223">
        <f>DATE(FACTURACION[[#This Row],[AÑO]],FACTURACION[[#This Row],[Mes numero]],1)</f>
        <v>44682</v>
      </c>
      <c r="G8226" s="185" t="s">
        <v>6502</v>
      </c>
      <c r="H8226" s="186">
        <v>890501073</v>
      </c>
      <c r="I8226" s="187" t="str">
        <f>+VLOOKUP(FACTURACION[[#This Row],[NIT]],TABLACLIENTE,2,FALSE)</f>
        <v>COMERCIAL INDUSTRIAL NACIONAL S.A. CINSA</v>
      </c>
      <c r="J8226" s="188" t="s">
        <v>92</v>
      </c>
      <c r="K8226" s="187" t="str">
        <f>+VLOOKUP(FACTURACION[[#This Row],[REFERENCIA]],CODINV,2,FALSE)</f>
        <v>VALVULA DE EXCESO DE FLUJO 2"</v>
      </c>
      <c r="L8226" s="187" t="str">
        <f>IF(VLOOKUP(FACTURACION[[#This Row],[REFERENCIA]],CODINV,3,FALSE)=0,"",VLOOKUP(FACTURACION[[#This Row],[REFERENCIA]],CODINV,3,FALSE))</f>
        <v>A3292C</v>
      </c>
      <c r="M8226" s="187" t="str">
        <f>+VLOOKUP(FACTURACION[[#This Row],[REFERENCIA]],CODINV,4,FALSE)</f>
        <v>VÁLVULAS Y MULTIVÁLVULAS</v>
      </c>
      <c r="N8226" s="187" t="str">
        <f>+VLOOKUP(FACTURACION[[#This Row],[REFERENCIA]],CODINV,5,FALSE)</f>
        <v>REGO</v>
      </c>
      <c r="O8226" s="188">
        <v>13</v>
      </c>
      <c r="P8226" s="189">
        <v>341322.01</v>
      </c>
      <c r="Q8226" s="190">
        <f>+FACTURACION[[#This Row],[CANTIDAD]]*FACTURACION[[#This Row],[VR UNITARIO]]/1000</f>
        <v>4437.18613</v>
      </c>
      <c r="R8226" s="187" t="str">
        <f>+VLOOKUP(FACTURACION[[#This Row],[NIT]],TABLACLIENTE,5,FALSE)</f>
        <v>CUCUTA</v>
      </c>
    </row>
    <row r="8227" spans="3:18">
      <c r="C8227" s="183">
        <v>2022</v>
      </c>
      <c r="D8227" s="30" t="s">
        <v>84</v>
      </c>
      <c r="E8227" s="30">
        <f>MONTH(FACTURACION[[#This Row],[MES]]&amp;1)</f>
        <v>5</v>
      </c>
      <c r="F8227" s="223">
        <f>DATE(FACTURACION[[#This Row],[AÑO]],FACTURACION[[#This Row],[Mes numero]],1)</f>
        <v>44682</v>
      </c>
      <c r="G8227" s="185" t="s">
        <v>6503</v>
      </c>
      <c r="H8227" s="186">
        <v>860033633</v>
      </c>
      <c r="I8227" s="187" t="str">
        <f>+VLOOKUP(FACTURACION[[#This Row],[NIT]],TABLACLIENTE,2,FALSE)</f>
        <v>RAYOGAS S.A. E.S.P.</v>
      </c>
      <c r="J8227" s="188" t="s">
        <v>5407</v>
      </c>
      <c r="K8227" s="187" t="str">
        <f>+VLOOKUP(FACTURACION[[#This Row],[REFERENCIA]],CODINV,2,FALSE)</f>
        <v>SEAL ASSY BUNA</v>
      </c>
      <c r="L8227" s="187" t="str">
        <f>IF(VLOOKUP(FACTURACION[[#This Row],[REFERENCIA]],CODINV,3,FALSE)=0,"",VLOOKUP(FACTURACION[[#This Row],[REFERENCIA]],CODINV,3,FALSE))</f>
        <v/>
      </c>
      <c r="M8227" s="187" t="str">
        <f>+VLOOKUP(FACTURACION[[#This Row],[REFERENCIA]],CODINV,4,FALSE)</f>
        <v>REPUESTOS Y ACCESORIOS</v>
      </c>
      <c r="N8227" s="187" t="str">
        <f>+VLOOKUP(FACTURACION[[#This Row],[REFERENCIA]],CODINV,5,FALSE)</f>
        <v>CORKEN</v>
      </c>
      <c r="O8227" s="188">
        <v>1</v>
      </c>
      <c r="P8227" s="189">
        <v>1040000</v>
      </c>
      <c r="Q8227" s="190">
        <f>+FACTURACION[[#This Row],[CANTIDAD]]*FACTURACION[[#This Row],[VR UNITARIO]]/1000</f>
        <v>1040</v>
      </c>
      <c r="R8227" s="187" t="str">
        <f>+VLOOKUP(FACTURACION[[#This Row],[NIT]],TABLACLIENTE,5,FALSE)</f>
        <v>BOGOTÁ D.C.</v>
      </c>
    </row>
    <row r="8228" spans="3:18">
      <c r="C8228" s="183">
        <v>2022</v>
      </c>
      <c r="D8228" s="30" t="s">
        <v>84</v>
      </c>
      <c r="E8228" s="30">
        <f>MONTH(FACTURACION[[#This Row],[MES]]&amp;1)</f>
        <v>5</v>
      </c>
      <c r="F8228" s="223">
        <f>DATE(FACTURACION[[#This Row],[AÑO]],FACTURACION[[#This Row],[Mes numero]],1)</f>
        <v>44682</v>
      </c>
      <c r="G8228" s="185" t="s">
        <v>6504</v>
      </c>
      <c r="H8228" s="186">
        <v>890503900</v>
      </c>
      <c r="I8228" s="187" t="str">
        <f>+VLOOKUP(FACTURACION[[#This Row],[NIT]],TABLACLIENTE,2,FALSE)</f>
        <v>GASES DEL ORIENTE S.A. E.S.P.</v>
      </c>
      <c r="J8228" s="188" t="s">
        <v>886</v>
      </c>
      <c r="K8228" s="187" t="str">
        <f>+VLOOKUP(FACTURACION[[#This Row],[REFERENCIA]],CODINV,2,FALSE)</f>
        <v>FILTER ASSEMBLY (COMPOSITE)</v>
      </c>
      <c r="L8228" s="187" t="str">
        <f>IF(VLOOKUP(FACTURACION[[#This Row],[REFERENCIA]],CODINV,3,FALSE)=0,"",VLOOKUP(FACTURACION[[#This Row],[REFERENCIA]],CODINV,3,FALSE))</f>
        <v>78480P001</v>
      </c>
      <c r="M8228" s="187" t="str">
        <f>+VLOOKUP(FACTURACION[[#This Row],[REFERENCIA]],CODINV,4,FALSE)</f>
        <v>FILTROS</v>
      </c>
      <c r="N8228" s="187" t="str">
        <f>+VLOOKUP(FACTURACION[[#This Row],[REFERENCIA]],CODINV,5,FALSE)</f>
        <v>HONEYWELL</v>
      </c>
      <c r="O8228" s="188">
        <v>50</v>
      </c>
      <c r="P8228" s="189">
        <v>77862.880000000005</v>
      </c>
      <c r="Q8228" s="190">
        <f>+FACTURACION[[#This Row],[CANTIDAD]]*FACTURACION[[#This Row],[VR UNITARIO]]/1000</f>
        <v>3893.1439999999998</v>
      </c>
      <c r="R8228" s="187" t="str">
        <f>+VLOOKUP(FACTURACION[[#This Row],[NIT]],TABLACLIENTE,5,FALSE)</f>
        <v>CUCUTA</v>
      </c>
    </row>
    <row r="8229" spans="3:18">
      <c r="C8229" s="183">
        <v>2022</v>
      </c>
      <c r="D8229" s="30" t="s">
        <v>84</v>
      </c>
      <c r="E8229" s="30">
        <f>MONTH(FACTURACION[[#This Row],[MES]]&amp;1)</f>
        <v>5</v>
      </c>
      <c r="F8229" s="223">
        <f>DATE(FACTURACION[[#This Row],[AÑO]],FACTURACION[[#This Row],[Mes numero]],1)</f>
        <v>44682</v>
      </c>
      <c r="G8229" s="185" t="s">
        <v>6504</v>
      </c>
      <c r="H8229" s="186">
        <v>890503900</v>
      </c>
      <c r="I8229" s="187" t="str">
        <f>+VLOOKUP(FACTURACION[[#This Row],[NIT]],TABLACLIENTE,2,FALSE)</f>
        <v>GASES DEL ORIENTE S.A. E.S.P.</v>
      </c>
      <c r="J8229" s="188" t="s">
        <v>574</v>
      </c>
      <c r="K8229" s="187" t="str">
        <f>+VLOOKUP(FACTURACION[[#This Row],[REFERENCIA]],CODINV,2,FALSE)</f>
        <v>FILTER ASSEMBY (INSPIRATOR)</v>
      </c>
      <c r="L8229" s="187" t="str">
        <f>IF(VLOOKUP(FACTURACION[[#This Row],[REFERENCIA]],CODINV,3,FALSE)=0,"",VLOOKUP(FACTURACION[[#This Row],[REFERENCIA]],CODINV,3,FALSE))</f>
        <v>74074K001</v>
      </c>
      <c r="M8229" s="187" t="str">
        <f>+VLOOKUP(FACTURACION[[#This Row],[REFERENCIA]],CODINV,4,FALSE)</f>
        <v>FILTROS</v>
      </c>
      <c r="N8229" s="187" t="str">
        <f>+VLOOKUP(FACTURACION[[#This Row],[REFERENCIA]],CODINV,5,FALSE)</f>
        <v>HONEYWELL</v>
      </c>
      <c r="O8229" s="188">
        <v>100</v>
      </c>
      <c r="P8229" s="189">
        <v>228720.94</v>
      </c>
      <c r="Q8229" s="190">
        <f>+FACTURACION[[#This Row],[CANTIDAD]]*FACTURACION[[#This Row],[VR UNITARIO]]/1000</f>
        <v>22872.094000000001</v>
      </c>
      <c r="R8229" s="187" t="str">
        <f>+VLOOKUP(FACTURACION[[#This Row],[NIT]],TABLACLIENTE,5,FALSE)</f>
        <v>CUCUTA</v>
      </c>
    </row>
    <row r="8230" spans="3:18">
      <c r="C8230" s="183">
        <v>2022</v>
      </c>
      <c r="D8230" s="30" t="s">
        <v>84</v>
      </c>
      <c r="E8230" s="30">
        <f>MONTH(FACTURACION[[#This Row],[MES]]&amp;1)</f>
        <v>5</v>
      </c>
      <c r="F8230" s="223">
        <f>DATE(FACTURACION[[#This Row],[AÑO]],FACTURACION[[#This Row],[Mes numero]],1)</f>
        <v>44682</v>
      </c>
      <c r="G8230" s="185" t="s">
        <v>6504</v>
      </c>
      <c r="H8230" s="186">
        <v>890503900</v>
      </c>
      <c r="I8230" s="187" t="str">
        <f>+VLOOKUP(FACTURACION[[#This Row],[NIT]],TABLACLIENTE,2,FALSE)</f>
        <v>GASES DEL ORIENTE S.A. E.S.P.</v>
      </c>
      <c r="J8230" s="188" t="s">
        <v>180</v>
      </c>
      <c r="K8230" s="187" t="str">
        <f>+VLOOKUP(FACTURACION[[#This Row],[REFERENCIA]],CODINV,2,FALSE)</f>
        <v>O-RING, 0.38OD x.25ID BUNA 70</v>
      </c>
      <c r="L8230" s="187" t="str">
        <f>IF(VLOOKUP(FACTURACION[[#This Row],[REFERENCIA]],CODINV,3,FALSE)=0,"",VLOOKUP(FACTURACION[[#This Row],[REFERENCIA]],CODINV,3,FALSE))</f>
        <v>42710P146</v>
      </c>
      <c r="M8230" s="187" t="str">
        <f>+VLOOKUP(FACTURACION[[#This Row],[REFERENCIA]],CODINV,4,FALSE)</f>
        <v>REPUESTOS Y ACCESORIOS</v>
      </c>
      <c r="N8230" s="187" t="str">
        <f>+VLOOKUP(FACTURACION[[#This Row],[REFERENCIA]],CODINV,5,FALSE)</f>
        <v>HONEYWELL</v>
      </c>
      <c r="O8230" s="188">
        <v>200</v>
      </c>
      <c r="P8230" s="189">
        <v>1570.36</v>
      </c>
      <c r="Q8230" s="190">
        <f>+FACTURACION[[#This Row],[CANTIDAD]]*FACTURACION[[#This Row],[VR UNITARIO]]/1000</f>
        <v>314.072</v>
      </c>
      <c r="R8230" s="187" t="str">
        <f>+VLOOKUP(FACTURACION[[#This Row],[NIT]],TABLACLIENTE,5,FALSE)</f>
        <v>CUCUTA</v>
      </c>
    </row>
    <row r="8231" spans="3:18">
      <c r="C8231" s="183">
        <v>2022</v>
      </c>
      <c r="D8231" s="30" t="s">
        <v>84</v>
      </c>
      <c r="E8231" s="30">
        <f>MONTH(FACTURACION[[#This Row],[MES]]&amp;1)</f>
        <v>5</v>
      </c>
      <c r="F8231" s="223">
        <f>DATE(FACTURACION[[#This Row],[AÑO]],FACTURACION[[#This Row],[Mes numero]],1)</f>
        <v>44682</v>
      </c>
      <c r="G8231" s="185" t="s">
        <v>6505</v>
      </c>
      <c r="H8231" s="186">
        <v>890500726</v>
      </c>
      <c r="I8231" s="187" t="str">
        <f>+VLOOKUP(FACTURACION[[#This Row],[NIT]],TABLACLIENTE,2,FALSE)</f>
        <v>NORTESANTANDEREANA DE GAS S.A. E.S.P (NORGAS S.A. E.S.P.)</v>
      </c>
      <c r="J8231" s="3" t="s">
        <v>6553</v>
      </c>
      <c r="K8231" s="187" t="str">
        <f>+VLOOKUP(FACTURACION[[#This Row],[REFERENCIA]],CODINV,2,FALSE)</f>
        <v>REPARIT KIT 290K3/291M3</v>
      </c>
      <c r="L8231" s="187" t="str">
        <f>IF(VLOOKUP(FACTURACION[[#This Row],[REFERENCIA]],CODINV,3,FALSE)=0,"",VLOOKUP(FACTURACION[[#This Row],[REFERENCIA]],CODINV,3,FALSE))</f>
        <v/>
      </c>
      <c r="M8231" s="187" t="str">
        <f>+VLOOKUP(FACTURACION[[#This Row],[REFERENCIA]],CODINV,4,FALSE)</f>
        <v>REPUESTOS Y ACCESORIOS</v>
      </c>
      <c r="N8231" s="187" t="str">
        <f>+VLOOKUP(FACTURACION[[#This Row],[REFERENCIA]],CODINV,5,FALSE)</f>
        <v>CORKEN</v>
      </c>
      <c r="O8231" s="188">
        <v>1</v>
      </c>
      <c r="P8231" s="189">
        <v>6760163</v>
      </c>
      <c r="Q8231" s="190">
        <f>+FACTURACION[[#This Row],[CANTIDAD]]*FACTURACION[[#This Row],[VR UNITARIO]]/1000</f>
        <v>6760.1629999999996</v>
      </c>
      <c r="R8231" s="187" t="str">
        <f>+VLOOKUP(FACTURACION[[#This Row],[NIT]],TABLACLIENTE,5,FALSE)</f>
        <v>BUCARAMANGA</v>
      </c>
    </row>
    <row r="8232" spans="3:18">
      <c r="C8232" s="183">
        <v>2022</v>
      </c>
      <c r="D8232" s="30" t="s">
        <v>84</v>
      </c>
      <c r="E8232" s="30">
        <f>MONTH(FACTURACION[[#This Row],[MES]]&amp;1)</f>
        <v>5</v>
      </c>
      <c r="F8232" s="223">
        <f>DATE(FACTURACION[[#This Row],[AÑO]],FACTURACION[[#This Row],[Mes numero]],1)</f>
        <v>44682</v>
      </c>
      <c r="G8232" s="185" t="s">
        <v>6506</v>
      </c>
      <c r="H8232" s="186">
        <v>890503900</v>
      </c>
      <c r="I8232" s="187" t="str">
        <f>+VLOOKUP(FACTURACION[[#This Row],[NIT]],TABLACLIENTE,2,FALSE)</f>
        <v>GASES DEL ORIENTE S.A. E.S.P.</v>
      </c>
      <c r="J8232" s="188" t="s">
        <v>886</v>
      </c>
      <c r="K8232" s="187" t="str">
        <f>+VLOOKUP(FACTURACION[[#This Row],[REFERENCIA]],CODINV,2,FALSE)</f>
        <v>FILTER ASSEMBLY (COMPOSITE)</v>
      </c>
      <c r="L8232" s="187" t="str">
        <f>IF(VLOOKUP(FACTURACION[[#This Row],[REFERENCIA]],CODINV,3,FALSE)=0,"",VLOOKUP(FACTURACION[[#This Row],[REFERENCIA]],CODINV,3,FALSE))</f>
        <v>78480P001</v>
      </c>
      <c r="M8232" s="187" t="str">
        <f>+VLOOKUP(FACTURACION[[#This Row],[REFERENCIA]],CODINV,4,FALSE)</f>
        <v>FILTROS</v>
      </c>
      <c r="N8232" s="187" t="str">
        <f>+VLOOKUP(FACTURACION[[#This Row],[REFERENCIA]],CODINV,5,FALSE)</f>
        <v>HONEYWELL</v>
      </c>
      <c r="O8232" s="188">
        <v>40</v>
      </c>
      <c r="P8232" s="189">
        <v>110576.67</v>
      </c>
      <c r="Q8232" s="190">
        <f>+FACTURACION[[#This Row],[CANTIDAD]]*FACTURACION[[#This Row],[VR UNITARIO]]/1000</f>
        <v>4423.0667999999996</v>
      </c>
      <c r="R8232" s="187" t="str">
        <f>+VLOOKUP(FACTURACION[[#This Row],[NIT]],TABLACLIENTE,5,FALSE)</f>
        <v>CUCUTA</v>
      </c>
    </row>
    <row r="8233" spans="3:18">
      <c r="C8233" s="183">
        <v>2022</v>
      </c>
      <c r="D8233" s="30" t="s">
        <v>84</v>
      </c>
      <c r="E8233" s="30">
        <f>MONTH(FACTURACION[[#This Row],[MES]]&amp;1)</f>
        <v>5</v>
      </c>
      <c r="F8233" s="223">
        <f>DATE(FACTURACION[[#This Row],[AÑO]],FACTURACION[[#This Row],[Mes numero]],1)</f>
        <v>44682</v>
      </c>
      <c r="G8233" s="185" t="s">
        <v>6506</v>
      </c>
      <c r="H8233" s="186">
        <v>890503900</v>
      </c>
      <c r="I8233" s="187" t="str">
        <f>+VLOOKUP(FACTURACION[[#This Row],[NIT]],TABLACLIENTE,2,FALSE)</f>
        <v>GASES DEL ORIENTE S.A. E.S.P.</v>
      </c>
      <c r="J8233" s="188" t="s">
        <v>180</v>
      </c>
      <c r="K8233" s="187" t="str">
        <f>+VLOOKUP(FACTURACION[[#This Row],[REFERENCIA]],CODINV,2,FALSE)</f>
        <v>O-RING, 0.38OD x.25ID BUNA 70</v>
      </c>
      <c r="L8233" s="187" t="str">
        <f>IF(VLOOKUP(FACTURACION[[#This Row],[REFERENCIA]],CODINV,3,FALSE)=0,"",VLOOKUP(FACTURACION[[#This Row],[REFERENCIA]],CODINV,3,FALSE))</f>
        <v>42710P146</v>
      </c>
      <c r="M8233" s="187" t="str">
        <f>+VLOOKUP(FACTURACION[[#This Row],[REFERENCIA]],CODINV,4,FALSE)</f>
        <v>REPUESTOS Y ACCESORIOS</v>
      </c>
      <c r="N8233" s="187" t="str">
        <f>+VLOOKUP(FACTURACION[[#This Row],[REFERENCIA]],CODINV,5,FALSE)</f>
        <v>HONEYWELL</v>
      </c>
      <c r="O8233" s="188">
        <v>200</v>
      </c>
      <c r="P8233" s="189">
        <v>2121.7600000000002</v>
      </c>
      <c r="Q8233" s="190">
        <f>+FACTURACION[[#This Row],[CANTIDAD]]*FACTURACION[[#This Row],[VR UNITARIO]]/1000</f>
        <v>424.35200000000003</v>
      </c>
      <c r="R8233" s="187" t="str">
        <f>+VLOOKUP(FACTURACION[[#This Row],[NIT]],TABLACLIENTE,5,FALSE)</f>
        <v>CUCUTA</v>
      </c>
    </row>
    <row r="8234" spans="3:18">
      <c r="C8234" s="183">
        <v>2022</v>
      </c>
      <c r="D8234" s="30" t="s">
        <v>84</v>
      </c>
      <c r="E8234" s="30">
        <f>MONTH(FACTURACION[[#This Row],[MES]]&amp;1)</f>
        <v>5</v>
      </c>
      <c r="F8234" s="223">
        <f>DATE(FACTURACION[[#This Row],[AÑO]],FACTURACION[[#This Row],[Mes numero]],1)</f>
        <v>44682</v>
      </c>
      <c r="G8234" s="185" t="s">
        <v>6507</v>
      </c>
      <c r="H8234" s="186">
        <v>800167643</v>
      </c>
      <c r="I8234" s="187" t="str">
        <f>+VLOOKUP(FACTURACION[[#This Row],[NIT]],TABLACLIENTE,2,FALSE)</f>
        <v>GASES DE OCCIDENTE S.A. E.S.P. (GDO)</v>
      </c>
      <c r="J8234" s="188" t="s">
        <v>174</v>
      </c>
      <c r="K8234" s="187" t="str">
        <f>+VLOOKUP(FACTURACION[[#This Row],[REFERENCIA]],CODINV,2,FALSE)</f>
        <v>MANGA 2" S600 V7</v>
      </c>
      <c r="L8234" s="187" t="str">
        <f>IF(VLOOKUP(FACTURACION[[#This Row],[REFERENCIA]],CODINV,3,FALSE)=0,"",VLOOKUP(FACTURACION[[#This Row],[REFERENCIA]],CODINV,3,FALSE))</f>
        <v>73677P011</v>
      </c>
      <c r="M8234" s="187" t="str">
        <f>+VLOOKUP(FACTURACION[[#This Row],[REFERENCIA]],CODINV,4,FALSE)</f>
        <v>MANGAS</v>
      </c>
      <c r="N8234" s="187" t="str">
        <f>+VLOOKUP(FACTURACION[[#This Row],[REFERENCIA]],CODINV,5,FALSE)</f>
        <v>HONEYWELL</v>
      </c>
      <c r="O8234" s="188">
        <v>8</v>
      </c>
      <c r="P8234" s="189">
        <v>2077372.51</v>
      </c>
      <c r="Q8234" s="190">
        <f>+FACTURACION[[#This Row],[CANTIDAD]]*FACTURACION[[#This Row],[VR UNITARIO]]/1000</f>
        <v>16618.980080000001</v>
      </c>
      <c r="R8234" s="187" t="str">
        <f>+VLOOKUP(FACTURACION[[#This Row],[NIT]],TABLACLIENTE,5,FALSE)</f>
        <v>CALI</v>
      </c>
    </row>
    <row r="8235" spans="3:18">
      <c r="C8235" s="183">
        <v>2022</v>
      </c>
      <c r="D8235" s="30" t="s">
        <v>84</v>
      </c>
      <c r="E8235" s="30">
        <f>MONTH(FACTURACION[[#This Row],[MES]]&amp;1)</f>
        <v>5</v>
      </c>
      <c r="F8235" s="223">
        <f>DATE(FACTURACION[[#This Row],[AÑO]],FACTURACION[[#This Row],[Mes numero]],1)</f>
        <v>44682</v>
      </c>
      <c r="G8235" s="185" t="s">
        <v>6507</v>
      </c>
      <c r="H8235" s="186">
        <v>800167643</v>
      </c>
      <c r="I8235" s="187" t="str">
        <f>+VLOOKUP(FACTURACION[[#This Row],[NIT]],TABLACLIENTE,2,FALSE)</f>
        <v>GASES DE OCCIDENTE S.A. E.S.P. (GDO)</v>
      </c>
      <c r="J8235" s="188" t="s">
        <v>218</v>
      </c>
      <c r="K8235" s="187" t="str">
        <f>+VLOOKUP(FACTURACION[[#This Row],[REFERENCIA]],CODINV,2,FALSE)</f>
        <v>MANGA 2" S600 B7</v>
      </c>
      <c r="L8235" s="187" t="str">
        <f>IF(VLOOKUP(FACTURACION[[#This Row],[REFERENCIA]],CODINV,3,FALSE)=0,"",VLOOKUP(FACTURACION[[#This Row],[REFERENCIA]],CODINV,3,FALSE))</f>
        <v>73677P007</v>
      </c>
      <c r="M8235" s="187" t="str">
        <f>+VLOOKUP(FACTURACION[[#This Row],[REFERENCIA]],CODINV,4,FALSE)</f>
        <v>MANGAS</v>
      </c>
      <c r="N8235" s="187" t="str">
        <f>+VLOOKUP(FACTURACION[[#This Row],[REFERENCIA]],CODINV,5,FALSE)</f>
        <v>HONEYWELL</v>
      </c>
      <c r="O8235" s="188">
        <v>8</v>
      </c>
      <c r="P8235" s="189">
        <v>769874.77</v>
      </c>
      <c r="Q8235" s="190">
        <f>+FACTURACION[[#This Row],[CANTIDAD]]*FACTURACION[[#This Row],[VR UNITARIO]]/1000</f>
        <v>6158.9981600000001</v>
      </c>
      <c r="R8235" s="187" t="str">
        <f>+VLOOKUP(FACTURACION[[#This Row],[NIT]],TABLACLIENTE,5,FALSE)</f>
        <v>CALI</v>
      </c>
    </row>
    <row r="8236" spans="3:18">
      <c r="C8236" s="183">
        <v>2022</v>
      </c>
      <c r="D8236" s="30" t="s">
        <v>84</v>
      </c>
      <c r="E8236" s="30">
        <f>MONTH(FACTURACION[[#This Row],[MES]]&amp;1)</f>
        <v>5</v>
      </c>
      <c r="F8236" s="223">
        <f>DATE(FACTURACION[[#This Row],[AÑO]],FACTURACION[[#This Row],[Mes numero]],1)</f>
        <v>44682</v>
      </c>
      <c r="G8236" s="185" t="s">
        <v>6508</v>
      </c>
      <c r="H8236" s="186">
        <v>800167643</v>
      </c>
      <c r="I8236" s="187" t="str">
        <f>+VLOOKUP(FACTURACION[[#This Row],[NIT]],TABLACLIENTE,2,FALSE)</f>
        <v>GASES DE OCCIDENTE S.A. E.S.P. (GDO)</v>
      </c>
      <c r="J8236" s="188" t="s">
        <v>174</v>
      </c>
      <c r="K8236" s="187" t="str">
        <f>+VLOOKUP(FACTURACION[[#This Row],[REFERENCIA]],CODINV,2,FALSE)</f>
        <v>MANGA 2" S600 V7</v>
      </c>
      <c r="L8236" s="187" t="str">
        <f>IF(VLOOKUP(FACTURACION[[#This Row],[REFERENCIA]],CODINV,3,FALSE)=0,"",VLOOKUP(FACTURACION[[#This Row],[REFERENCIA]],CODINV,3,FALSE))</f>
        <v>73677P011</v>
      </c>
      <c r="M8236" s="187" t="str">
        <f>+VLOOKUP(FACTURACION[[#This Row],[REFERENCIA]],CODINV,4,FALSE)</f>
        <v>MANGAS</v>
      </c>
      <c r="N8236" s="187" t="str">
        <f>+VLOOKUP(FACTURACION[[#This Row],[REFERENCIA]],CODINV,5,FALSE)</f>
        <v>HONEYWELL</v>
      </c>
      <c r="O8236" s="188">
        <v>2</v>
      </c>
      <c r="P8236" s="189">
        <v>2145065.02</v>
      </c>
      <c r="Q8236" s="190">
        <f>+FACTURACION[[#This Row],[CANTIDAD]]*FACTURACION[[#This Row],[VR UNITARIO]]/1000</f>
        <v>4290.13004</v>
      </c>
      <c r="R8236" s="187" t="str">
        <f>+VLOOKUP(FACTURACION[[#This Row],[NIT]],TABLACLIENTE,5,FALSE)</f>
        <v>CALI</v>
      </c>
    </row>
    <row r="8237" spans="3:18">
      <c r="C8237" s="183">
        <v>2022</v>
      </c>
      <c r="D8237" s="30" t="s">
        <v>84</v>
      </c>
      <c r="E8237" s="30">
        <f>MONTH(FACTURACION[[#This Row],[MES]]&amp;1)</f>
        <v>5</v>
      </c>
      <c r="F8237" s="223">
        <f>DATE(FACTURACION[[#This Row],[AÑO]],FACTURACION[[#This Row],[Mes numero]],1)</f>
        <v>44682</v>
      </c>
      <c r="G8237" s="185" t="s">
        <v>6509</v>
      </c>
      <c r="H8237" s="186">
        <v>800167643</v>
      </c>
      <c r="I8237" s="187" t="str">
        <f>+VLOOKUP(FACTURACION[[#This Row],[NIT]],TABLACLIENTE,2,FALSE)</f>
        <v>GASES DE OCCIDENTE S.A. E.S.P. (GDO)</v>
      </c>
      <c r="J8237" s="188" t="s">
        <v>218</v>
      </c>
      <c r="K8237" s="187" t="str">
        <f>+VLOOKUP(FACTURACION[[#This Row],[REFERENCIA]],CODINV,2,FALSE)</f>
        <v>MANGA 2" S600 B7</v>
      </c>
      <c r="L8237" s="187" t="str">
        <f>IF(VLOOKUP(FACTURACION[[#This Row],[REFERENCIA]],CODINV,3,FALSE)=0,"",VLOOKUP(FACTURACION[[#This Row],[REFERENCIA]],CODINV,3,FALSE))</f>
        <v>73677P007</v>
      </c>
      <c r="M8237" s="187" t="str">
        <f>+VLOOKUP(FACTURACION[[#This Row],[REFERENCIA]],CODINV,4,FALSE)</f>
        <v>MANGAS</v>
      </c>
      <c r="N8237" s="187" t="str">
        <f>+VLOOKUP(FACTURACION[[#This Row],[REFERENCIA]],CODINV,5,FALSE)</f>
        <v>HONEYWELL</v>
      </c>
      <c r="O8237" s="188">
        <v>2</v>
      </c>
      <c r="P8237" s="189">
        <v>828753.79</v>
      </c>
      <c r="Q8237" s="190">
        <f>+FACTURACION[[#This Row],[CANTIDAD]]*FACTURACION[[#This Row],[VR UNITARIO]]/1000</f>
        <v>1657.50758</v>
      </c>
      <c r="R8237" s="187" t="str">
        <f>+VLOOKUP(FACTURACION[[#This Row],[NIT]],TABLACLIENTE,5,FALSE)</f>
        <v>CALI</v>
      </c>
    </row>
    <row r="8238" spans="3:18">
      <c r="C8238" s="183">
        <v>2022</v>
      </c>
      <c r="D8238" s="30" t="s">
        <v>84</v>
      </c>
      <c r="E8238" s="30">
        <f>MONTH(FACTURACION[[#This Row],[MES]]&amp;1)</f>
        <v>5</v>
      </c>
      <c r="F8238" s="223">
        <f>DATE(FACTURACION[[#This Row],[AÑO]],FACTURACION[[#This Row],[Mes numero]],1)</f>
        <v>44682</v>
      </c>
      <c r="G8238" s="185" t="s">
        <v>6510</v>
      </c>
      <c r="H8238" s="186">
        <v>890208316</v>
      </c>
      <c r="I8238" s="187" t="str">
        <f>+VLOOKUP(FACTURACION[[#This Row],[NIT]],TABLACLIENTE,2,FALSE)</f>
        <v xml:space="preserve">METROGAS DE COLOMBIA S.A. E.S.P.  (METROGAS S.A. E.S.P)
</v>
      </c>
      <c r="J8238" s="188" t="s">
        <v>61</v>
      </c>
      <c r="K8238" s="187" t="str">
        <f>+VLOOKUP(FACTURACION[[#This Row],[REFERENCIA]],CODINV,2,FALSE)</f>
        <v>MANGA 2" S300 H7</v>
      </c>
      <c r="L8238" s="187" t="str">
        <f>IF(VLOOKUP(FACTURACION[[#This Row],[REFERENCIA]],CODINV,3,FALSE)=0,"",VLOOKUP(FACTURACION[[#This Row],[REFERENCIA]],CODINV,3,FALSE))</f>
        <v>73404P002</v>
      </c>
      <c r="M8238" s="187" t="str">
        <f>+VLOOKUP(FACTURACION[[#This Row],[REFERENCIA]],CODINV,4,FALSE)</f>
        <v>MANGAS</v>
      </c>
      <c r="N8238" s="187" t="str">
        <f>+VLOOKUP(FACTURACION[[#This Row],[REFERENCIA]],CODINV,5,FALSE)</f>
        <v>HONEYWELL</v>
      </c>
      <c r="O8238" s="188">
        <v>24</v>
      </c>
      <c r="P8238" s="189">
        <v>626570.78</v>
      </c>
      <c r="Q8238" s="190">
        <f>+FACTURACION[[#This Row],[CANTIDAD]]*FACTURACION[[#This Row],[VR UNITARIO]]/1000</f>
        <v>15037.69872</v>
      </c>
      <c r="R8238" s="187" t="str">
        <f>+VLOOKUP(FACTURACION[[#This Row],[NIT]],TABLACLIENTE,5,FALSE)</f>
        <v>FLORIDABLANCA</v>
      </c>
    </row>
    <row r="8239" spans="3:18">
      <c r="C8239" s="183">
        <v>2022</v>
      </c>
      <c r="D8239" s="30" t="s">
        <v>84</v>
      </c>
      <c r="E8239" s="30">
        <f>MONTH(FACTURACION[[#This Row],[MES]]&amp;1)</f>
        <v>5</v>
      </c>
      <c r="F8239" s="223">
        <f>DATE(FACTURACION[[#This Row],[AÑO]],FACTURACION[[#This Row],[Mes numero]],1)</f>
        <v>44682</v>
      </c>
      <c r="G8239" s="185" t="s">
        <v>6510</v>
      </c>
      <c r="H8239" s="186">
        <v>890208316</v>
      </c>
      <c r="I8239" s="187" t="str">
        <f>+VLOOKUP(FACTURACION[[#This Row],[NIT]],TABLACLIENTE,2,FALSE)</f>
        <v xml:space="preserve">METROGAS DE COLOMBIA S.A. E.S.P.  (METROGAS S.A. E.S.P)
</v>
      </c>
      <c r="J8239" s="188" t="s">
        <v>569</v>
      </c>
      <c r="K8239" s="187" t="str">
        <f>+VLOOKUP(FACTURACION[[#This Row],[REFERENCIA]],CODINV,2,FALSE)</f>
        <v>MANGA 2" S600 H7</v>
      </c>
      <c r="L8239" s="187" t="str">
        <f>IF(VLOOKUP(FACTURACION[[#This Row],[REFERENCIA]],CODINV,3,FALSE)=0,"",VLOOKUP(FACTURACION[[#This Row],[REFERENCIA]],CODINV,3,FALSE))</f>
        <v>73677P001</v>
      </c>
      <c r="M8239" s="187" t="str">
        <f>+VLOOKUP(FACTURACION[[#This Row],[REFERENCIA]],CODINV,4,FALSE)</f>
        <v>MANGAS</v>
      </c>
      <c r="N8239" s="187" t="str">
        <f>+VLOOKUP(FACTURACION[[#This Row],[REFERENCIA]],CODINV,5,FALSE)</f>
        <v>HONEYWELL</v>
      </c>
      <c r="O8239" s="188">
        <v>9</v>
      </c>
      <c r="P8239" s="189">
        <v>674408.38</v>
      </c>
      <c r="Q8239" s="190">
        <f>+FACTURACION[[#This Row],[CANTIDAD]]*FACTURACION[[#This Row],[VR UNITARIO]]/1000</f>
        <v>6069.6754199999996</v>
      </c>
      <c r="R8239" s="187" t="str">
        <f>+VLOOKUP(FACTURACION[[#This Row],[NIT]],TABLACLIENTE,5,FALSE)</f>
        <v>FLORIDABLANCA</v>
      </c>
    </row>
    <row r="8240" spans="3:18">
      <c r="C8240" s="183">
        <v>2022</v>
      </c>
      <c r="D8240" s="30" t="s">
        <v>84</v>
      </c>
      <c r="E8240" s="30">
        <f>MONTH(FACTURACION[[#This Row],[MES]]&amp;1)</f>
        <v>5</v>
      </c>
      <c r="F8240" s="223">
        <f>DATE(FACTURACION[[#This Row],[AÑO]],FACTURACION[[#This Row],[Mes numero]],1)</f>
        <v>44682</v>
      </c>
      <c r="G8240" s="185" t="s">
        <v>6511</v>
      </c>
      <c r="H8240" s="186">
        <v>890208316</v>
      </c>
      <c r="I8240" s="187" t="str">
        <f>+VLOOKUP(FACTURACION[[#This Row],[NIT]],TABLACLIENTE,2,FALSE)</f>
        <v xml:space="preserve">METROGAS DE COLOMBIA S.A. E.S.P.  (METROGAS S.A. E.S.P)
</v>
      </c>
      <c r="J8240" s="188" t="s">
        <v>886</v>
      </c>
      <c r="K8240" s="187" t="str">
        <f>+VLOOKUP(FACTURACION[[#This Row],[REFERENCIA]],CODINV,2,FALSE)</f>
        <v>FILTER ASSEMBLY (COMPOSITE)</v>
      </c>
      <c r="L8240" s="187" t="str">
        <f>IF(VLOOKUP(FACTURACION[[#This Row],[REFERENCIA]],CODINV,3,FALSE)=0,"",VLOOKUP(FACTURACION[[#This Row],[REFERENCIA]],CODINV,3,FALSE))</f>
        <v>78480P001</v>
      </c>
      <c r="M8240" s="187" t="str">
        <f>+VLOOKUP(FACTURACION[[#This Row],[REFERENCIA]],CODINV,4,FALSE)</f>
        <v>FILTROS</v>
      </c>
      <c r="N8240" s="187" t="str">
        <f>+VLOOKUP(FACTURACION[[#This Row],[REFERENCIA]],CODINV,5,FALSE)</f>
        <v>HONEYWELL</v>
      </c>
      <c r="O8240" s="188">
        <v>15</v>
      </c>
      <c r="P8240" s="189">
        <v>71873.429999999993</v>
      </c>
      <c r="Q8240" s="190">
        <f>+FACTURACION[[#This Row],[CANTIDAD]]*FACTURACION[[#This Row],[VR UNITARIO]]/1000</f>
        <v>1078.1014499999999</v>
      </c>
      <c r="R8240" s="187" t="str">
        <f>+VLOOKUP(FACTURACION[[#This Row],[NIT]],TABLACLIENTE,5,FALSE)</f>
        <v>FLORIDABLANCA</v>
      </c>
    </row>
    <row r="8241" spans="3:18">
      <c r="C8241" s="183">
        <v>2022</v>
      </c>
      <c r="D8241" s="30" t="s">
        <v>84</v>
      </c>
      <c r="E8241" s="30">
        <f>MONTH(FACTURACION[[#This Row],[MES]]&amp;1)</f>
        <v>5</v>
      </c>
      <c r="F8241" s="223">
        <f>DATE(FACTURACION[[#This Row],[AÑO]],FACTURACION[[#This Row],[Mes numero]],1)</f>
        <v>44682</v>
      </c>
      <c r="G8241" s="185" t="s">
        <v>6511</v>
      </c>
      <c r="H8241" s="186">
        <v>890208316</v>
      </c>
      <c r="I8241" s="187" t="str">
        <f>+VLOOKUP(FACTURACION[[#This Row],[NIT]],TABLACLIENTE,2,FALSE)</f>
        <v xml:space="preserve">METROGAS DE COLOMBIA S.A. E.S.P.  (METROGAS S.A. E.S.P)
</v>
      </c>
      <c r="J8241" s="188" t="s">
        <v>574</v>
      </c>
      <c r="K8241" s="187" t="str">
        <f>+VLOOKUP(FACTURACION[[#This Row],[REFERENCIA]],CODINV,2,FALSE)</f>
        <v>FILTER ASSEMBY (INSPIRATOR)</v>
      </c>
      <c r="L8241" s="187" t="str">
        <f>IF(VLOOKUP(FACTURACION[[#This Row],[REFERENCIA]],CODINV,3,FALSE)=0,"",VLOOKUP(FACTURACION[[#This Row],[REFERENCIA]],CODINV,3,FALSE))</f>
        <v>74074K001</v>
      </c>
      <c r="M8241" s="187" t="str">
        <f>+VLOOKUP(FACTURACION[[#This Row],[REFERENCIA]],CODINV,4,FALSE)</f>
        <v>FILTROS</v>
      </c>
      <c r="N8241" s="187" t="str">
        <f>+VLOOKUP(FACTURACION[[#This Row],[REFERENCIA]],CODINV,5,FALSE)</f>
        <v>HONEYWELL</v>
      </c>
      <c r="O8241" s="188">
        <v>6</v>
      </c>
      <c r="P8241" s="189">
        <v>222186.06</v>
      </c>
      <c r="Q8241" s="190">
        <f>+FACTURACION[[#This Row],[CANTIDAD]]*FACTURACION[[#This Row],[VR UNITARIO]]/1000</f>
        <v>1333.1163599999998</v>
      </c>
      <c r="R8241" s="187" t="str">
        <f>+VLOOKUP(FACTURACION[[#This Row],[NIT]],TABLACLIENTE,5,FALSE)</f>
        <v>FLORIDABLANCA</v>
      </c>
    </row>
    <row r="8242" spans="3:18">
      <c r="C8242" s="183">
        <v>2022</v>
      </c>
      <c r="D8242" s="30" t="s">
        <v>84</v>
      </c>
      <c r="E8242" s="30">
        <f>MONTH(FACTURACION[[#This Row],[MES]]&amp;1)</f>
        <v>5</v>
      </c>
      <c r="F8242" s="223">
        <f>DATE(FACTURACION[[#This Row],[AÑO]],FACTURACION[[#This Row],[Mes numero]],1)</f>
        <v>44682</v>
      </c>
      <c r="G8242" s="185" t="s">
        <v>6511</v>
      </c>
      <c r="H8242" s="186">
        <v>890208316</v>
      </c>
      <c r="I8242" s="187" t="str">
        <f>+VLOOKUP(FACTURACION[[#This Row],[NIT]],TABLACLIENTE,2,FALSE)</f>
        <v xml:space="preserve">METROGAS DE COLOMBIA S.A. E.S.P.  (METROGAS S.A. E.S.P)
</v>
      </c>
      <c r="J8242" s="188" t="s">
        <v>132</v>
      </c>
      <c r="K8242" s="187" t="str">
        <f>+VLOOKUP(FACTURACION[[#This Row],[REFERENCIA]],CODINV,2,FALSE)</f>
        <v>KIT REPARACION BUNA N 80</v>
      </c>
      <c r="L8242" s="187" t="str">
        <f>IF(VLOOKUP(FACTURACION[[#This Row],[REFERENCIA]],CODINV,3,FALSE)=0,"",VLOOKUP(FACTURACION[[#This Row],[REFERENCIA]],CODINV,3,FALSE))</f>
        <v>73914K010</v>
      </c>
      <c r="M8242" s="187" t="str">
        <f>+VLOOKUP(FACTURACION[[#This Row],[REFERENCIA]],CODINV,4,FALSE)</f>
        <v>REPUESTOS Y ACCESORIOS</v>
      </c>
      <c r="N8242" s="187" t="str">
        <f>+VLOOKUP(FACTURACION[[#This Row],[REFERENCIA]],CODINV,5,FALSE)</f>
        <v>HONEYWELL</v>
      </c>
      <c r="O8242" s="188">
        <v>25</v>
      </c>
      <c r="P8242" s="189">
        <v>158424.23000000001</v>
      </c>
      <c r="Q8242" s="190">
        <f>+FACTURACION[[#This Row],[CANTIDAD]]*FACTURACION[[#This Row],[VR UNITARIO]]/1000</f>
        <v>3960.6057500000006</v>
      </c>
      <c r="R8242" s="187" t="str">
        <f>+VLOOKUP(FACTURACION[[#This Row],[NIT]],TABLACLIENTE,5,FALSE)</f>
        <v>FLORIDABLANCA</v>
      </c>
    </row>
    <row r="8243" spans="3:18">
      <c r="C8243" s="183">
        <v>2022</v>
      </c>
      <c r="D8243" s="30" t="s">
        <v>84</v>
      </c>
      <c r="E8243" s="30">
        <f>MONTH(FACTURACION[[#This Row],[MES]]&amp;1)</f>
        <v>5</v>
      </c>
      <c r="F8243" s="223">
        <f>DATE(FACTURACION[[#This Row],[AÑO]],FACTURACION[[#This Row],[Mes numero]],1)</f>
        <v>44682</v>
      </c>
      <c r="G8243" s="185" t="s">
        <v>6512</v>
      </c>
      <c r="H8243" s="186">
        <v>890400869</v>
      </c>
      <c r="I8243" s="187" t="str">
        <f>+VLOOKUP(FACTURACION[[#This Row],[NIT]],TABLACLIENTE,2,FALSE)</f>
        <v>SURTIDORA DE GAS DEL CARIBE S.A. E.S.P. (SURTIGAS S.A. E.S.P.)</v>
      </c>
      <c r="J8243" s="188" t="s">
        <v>870</v>
      </c>
      <c r="K8243" s="187" t="str">
        <f>+VLOOKUP(FACTURACION[[#This Row],[REFERENCIA]],CODINV,2,FALSE)</f>
        <v>GACE CLOS 2" ANSI 125-300</v>
      </c>
      <c r="L8243" s="187" t="str">
        <f>IF(VLOOKUP(FACTURACION[[#This Row],[REFERENCIA]],CODINV,3,FALSE)=0,"",VLOOKUP(FACTURACION[[#This Row],[REFERENCIA]],CODINV,3,FALSE))</f>
        <v/>
      </c>
      <c r="M8243" s="187" t="str">
        <f>+VLOOKUP(FACTURACION[[#This Row],[REFERENCIA]],CODINV,4,FALSE)</f>
        <v>REPUESTOS Y ACCESORIOS</v>
      </c>
      <c r="N8243" s="187" t="str">
        <f>+VLOOKUP(FACTURACION[[#This Row],[REFERENCIA]],CODINV,5,FALSE)</f>
        <v>HONEYWELL</v>
      </c>
      <c r="O8243" s="188">
        <v>2</v>
      </c>
      <c r="P8243" s="189">
        <v>1173627</v>
      </c>
      <c r="Q8243" s="190">
        <f>+FACTURACION[[#This Row],[CANTIDAD]]*FACTURACION[[#This Row],[VR UNITARIO]]/1000</f>
        <v>2347.2539999999999</v>
      </c>
      <c r="R8243" s="187" t="str">
        <f>+VLOOKUP(FACTURACION[[#This Row],[NIT]],TABLACLIENTE,5,FALSE)</f>
        <v>CARTAGENA</v>
      </c>
    </row>
    <row r="8244" spans="3:18">
      <c r="C8244" s="183">
        <v>2022</v>
      </c>
      <c r="D8244" s="30" t="s">
        <v>84</v>
      </c>
      <c r="E8244" s="30">
        <f>MONTH(FACTURACION[[#This Row],[MES]]&amp;1)</f>
        <v>5</v>
      </c>
      <c r="F8244" s="223">
        <f>DATE(FACTURACION[[#This Row],[AÑO]],FACTURACION[[#This Row],[Mes numero]],1)</f>
        <v>44682</v>
      </c>
      <c r="G8244" s="185" t="s">
        <v>6513</v>
      </c>
      <c r="H8244" s="186">
        <v>800202395</v>
      </c>
      <c r="I8244" s="187" t="str">
        <f>+VLOOKUP(FACTURACION[[#This Row],[NIT]],TABLACLIENTE,2,FALSE)</f>
        <v>EFIGAS GAS NATURAL S.A. E.S.P. (EFIGAS S.A. E.S.P.)</v>
      </c>
      <c r="J8244" s="188" t="s">
        <v>21</v>
      </c>
      <c r="K8244" s="187" t="str">
        <f>+VLOOKUP(FACTURACION[[#This Row],[REFERENCIA]],CODINV,2,FALSE)</f>
        <v>MEDIDOR AC-630 C:1 1/4" MAOP 25PSIG CON CONECTORES</v>
      </c>
      <c r="L8244" s="187" t="str">
        <f>IF(VLOOKUP(FACTURACION[[#This Row],[REFERENCIA]],CODINV,3,FALSE)=0,"",VLOOKUP(FACTURACION[[#This Row],[REFERENCIA]],CODINV,3,FALSE))</f>
        <v/>
      </c>
      <c r="M8244" s="187" t="str">
        <f>+VLOOKUP(FACTURACION[[#This Row],[REFERENCIA]],CODINV,4,FALSE)</f>
        <v>MEDIDORES</v>
      </c>
      <c r="N8244" s="187" t="str">
        <f>+VLOOKUP(FACTURACION[[#This Row],[REFERENCIA]],CODINV,5,FALSE)</f>
        <v>HONEYWELL</v>
      </c>
      <c r="O8244" s="188">
        <v>1</v>
      </c>
      <c r="P8244" s="189">
        <v>2313500</v>
      </c>
      <c r="Q8244" s="190">
        <f>+FACTURACION[[#This Row],[CANTIDAD]]*FACTURACION[[#This Row],[VR UNITARIO]]/1000</f>
        <v>2313.5</v>
      </c>
      <c r="R8244" s="187" t="str">
        <f>+VLOOKUP(FACTURACION[[#This Row],[NIT]],TABLACLIENTE,5,FALSE)</f>
        <v>MANIZALES</v>
      </c>
    </row>
    <row r="8245" spans="3:18">
      <c r="C8245" s="183">
        <v>2022</v>
      </c>
      <c r="D8245" s="30" t="s">
        <v>84</v>
      </c>
      <c r="E8245" s="30">
        <f>MONTH(FACTURACION[[#This Row],[MES]]&amp;1)</f>
        <v>5</v>
      </c>
      <c r="F8245" s="223">
        <f>DATE(FACTURACION[[#This Row],[AÑO]],FACTURACION[[#This Row],[Mes numero]],1)</f>
        <v>44682</v>
      </c>
      <c r="G8245" s="185" t="s">
        <v>6514</v>
      </c>
      <c r="H8245" s="186">
        <v>800202395</v>
      </c>
      <c r="I8245" s="187" t="str">
        <f>+VLOOKUP(FACTURACION[[#This Row],[NIT]],TABLACLIENTE,2,FALSE)</f>
        <v>EFIGAS GAS NATURAL S.A. E.S.P. (EFIGAS S.A. E.S.P.)</v>
      </c>
      <c r="J8245" s="188" t="s">
        <v>21</v>
      </c>
      <c r="K8245" s="187" t="str">
        <f>+VLOOKUP(FACTURACION[[#This Row],[REFERENCIA]],CODINV,2,FALSE)</f>
        <v>MEDIDOR AC-630 C:1 1/4" MAOP 25PSIG CON CONECTORES</v>
      </c>
      <c r="L8245" s="187" t="str">
        <f>IF(VLOOKUP(FACTURACION[[#This Row],[REFERENCIA]],CODINV,3,FALSE)=0,"",VLOOKUP(FACTURACION[[#This Row],[REFERENCIA]],CODINV,3,FALSE))</f>
        <v/>
      </c>
      <c r="M8245" s="187" t="str">
        <f>+VLOOKUP(FACTURACION[[#This Row],[REFERENCIA]],CODINV,4,FALSE)</f>
        <v>MEDIDORES</v>
      </c>
      <c r="N8245" s="187" t="str">
        <f>+VLOOKUP(FACTURACION[[#This Row],[REFERENCIA]],CODINV,5,FALSE)</f>
        <v>HONEYWELL</v>
      </c>
      <c r="O8245" s="188">
        <v>2</v>
      </c>
      <c r="P8245" s="189">
        <v>2313500</v>
      </c>
      <c r="Q8245" s="190">
        <f>+FACTURACION[[#This Row],[CANTIDAD]]*FACTURACION[[#This Row],[VR UNITARIO]]/1000</f>
        <v>4627</v>
      </c>
      <c r="R8245" s="187" t="str">
        <f>+VLOOKUP(FACTURACION[[#This Row],[NIT]],TABLACLIENTE,5,FALSE)</f>
        <v>MANIZALES</v>
      </c>
    </row>
    <row r="8246" spans="3:18">
      <c r="C8246" s="183">
        <v>2022</v>
      </c>
      <c r="D8246" s="30" t="s">
        <v>84</v>
      </c>
      <c r="E8246" s="30">
        <f>MONTH(FACTURACION[[#This Row],[MES]]&amp;1)</f>
        <v>5</v>
      </c>
      <c r="F8246" s="223">
        <f>DATE(FACTURACION[[#This Row],[AÑO]],FACTURACION[[#This Row],[Mes numero]],1)</f>
        <v>44682</v>
      </c>
      <c r="G8246" s="185" t="s">
        <v>6515</v>
      </c>
      <c r="H8246" s="186">
        <v>800202395</v>
      </c>
      <c r="I8246" s="187" t="str">
        <f>+VLOOKUP(FACTURACION[[#This Row],[NIT]],TABLACLIENTE,2,FALSE)</f>
        <v>EFIGAS GAS NATURAL S.A. E.S.P. (EFIGAS S.A. E.S.P.)</v>
      </c>
      <c r="J8246" s="188" t="s">
        <v>21</v>
      </c>
      <c r="K8246" s="187" t="str">
        <f>+VLOOKUP(FACTURACION[[#This Row],[REFERENCIA]],CODINV,2,FALSE)</f>
        <v>MEDIDOR AC-630 C:1 1/4" MAOP 25PSIG CON CONECTORES</v>
      </c>
      <c r="L8246" s="187" t="str">
        <f>IF(VLOOKUP(FACTURACION[[#This Row],[REFERENCIA]],CODINV,3,FALSE)=0,"",VLOOKUP(FACTURACION[[#This Row],[REFERENCIA]],CODINV,3,FALSE))</f>
        <v/>
      </c>
      <c r="M8246" s="187" t="str">
        <f>+VLOOKUP(FACTURACION[[#This Row],[REFERENCIA]],CODINV,4,FALSE)</f>
        <v>MEDIDORES</v>
      </c>
      <c r="N8246" s="187" t="str">
        <f>+VLOOKUP(FACTURACION[[#This Row],[REFERENCIA]],CODINV,5,FALSE)</f>
        <v>HONEYWELL</v>
      </c>
      <c r="O8246" s="188">
        <v>2</v>
      </c>
      <c r="P8246" s="189">
        <v>2313500</v>
      </c>
      <c r="Q8246" s="190">
        <f>+FACTURACION[[#This Row],[CANTIDAD]]*FACTURACION[[#This Row],[VR UNITARIO]]/1000</f>
        <v>4627</v>
      </c>
      <c r="R8246" s="187" t="str">
        <f>+VLOOKUP(FACTURACION[[#This Row],[NIT]],TABLACLIENTE,5,FALSE)</f>
        <v>MANIZALES</v>
      </c>
    </row>
    <row r="8247" spans="3:18">
      <c r="C8247" s="183">
        <v>2022</v>
      </c>
      <c r="D8247" s="30" t="s">
        <v>84</v>
      </c>
      <c r="E8247" s="30">
        <f>MONTH(FACTURACION[[#This Row],[MES]]&amp;1)</f>
        <v>5</v>
      </c>
      <c r="F8247" s="223">
        <f>DATE(FACTURACION[[#This Row],[AÑO]],FACTURACION[[#This Row],[Mes numero]],1)</f>
        <v>44682</v>
      </c>
      <c r="G8247" s="185" t="s">
        <v>6516</v>
      </c>
      <c r="H8247" s="186">
        <v>892115036</v>
      </c>
      <c r="I8247" s="187" t="str">
        <f>+VLOOKUP(FACTURACION[[#This Row],[NIT]],TABLACLIENTE,2,FALSE)</f>
        <v>GASES DE LA GUAJIRA S.A. E. S. P. (GASGUAJIRA S.A. E.S.P.)</v>
      </c>
      <c r="J8247" s="188" t="s">
        <v>108</v>
      </c>
      <c r="K8247" s="187" t="str">
        <f>+VLOOKUP(FACTURACION[[#This Row],[REFERENCIA]],CODINV,2,FALSE)</f>
        <v>MEDIDOR BK G4 C:1/2"</v>
      </c>
      <c r="L8247" s="187" t="str">
        <f>IF(VLOOKUP(FACTURACION[[#This Row],[REFERENCIA]],CODINV,3,FALSE)=0,"",VLOOKUP(FACTURACION[[#This Row],[REFERENCIA]],CODINV,3,FALSE))</f>
        <v>G4K MT 152MM</v>
      </c>
      <c r="M8247" s="187" t="str">
        <f>+VLOOKUP(FACTURACION[[#This Row],[REFERENCIA]],CODINV,4,FALSE)</f>
        <v>MEDIDORES</v>
      </c>
      <c r="N8247" s="187" t="str">
        <f>+VLOOKUP(FACTURACION[[#This Row],[REFERENCIA]],CODINV,5,FALSE)</f>
        <v>HONEYWELL</v>
      </c>
      <c r="O8247" s="188">
        <v>60</v>
      </c>
      <c r="P8247" s="189">
        <v>234031</v>
      </c>
      <c r="Q8247" s="190">
        <f>+FACTURACION[[#This Row],[CANTIDAD]]*FACTURACION[[#This Row],[VR UNITARIO]]/1000</f>
        <v>14041.86</v>
      </c>
      <c r="R8247" s="187" t="str">
        <f>+VLOOKUP(FACTURACION[[#This Row],[NIT]],TABLACLIENTE,5,FALSE)</f>
        <v>RIOHACHA</v>
      </c>
    </row>
    <row r="8248" spans="3:18">
      <c r="C8248" s="183">
        <v>2022</v>
      </c>
      <c r="D8248" s="30" t="s">
        <v>84</v>
      </c>
      <c r="E8248" s="30">
        <f>MONTH(FACTURACION[[#This Row],[MES]]&amp;1)</f>
        <v>5</v>
      </c>
      <c r="F8248" s="223">
        <f>DATE(FACTURACION[[#This Row],[AÑO]],FACTURACION[[#This Row],[Mes numero]],1)</f>
        <v>44682</v>
      </c>
      <c r="G8248" s="185" t="s">
        <v>6517</v>
      </c>
      <c r="H8248" s="186">
        <v>822001073</v>
      </c>
      <c r="I8248" s="187" t="str">
        <f>+VLOOKUP(FACTURACION[[#This Row],[NIT]],TABLACLIENTE,2,FALSE)</f>
        <v>MADIGAS INGENIEROS S.A. E.S.P.</v>
      </c>
      <c r="J8248" s="188" t="s">
        <v>262</v>
      </c>
      <c r="K8248" s="187" t="str">
        <f>+VLOOKUP(FACTURACION[[#This Row],[REFERENCIA]],CODINV,2,FALSE)</f>
        <v>MEDIDOR AL-425 C:1 1/4" MAOP 25 PSIG</v>
      </c>
      <c r="L8248" s="187" t="str">
        <f>IF(VLOOKUP(FACTURACION[[#This Row],[REFERENCIA]],CODINV,3,FALSE)=0,"",VLOOKUP(FACTURACION[[#This Row],[REFERENCIA]],CODINV,3,FALSE))</f>
        <v/>
      </c>
      <c r="M8248" s="187" t="str">
        <f>+VLOOKUP(FACTURACION[[#This Row],[REFERENCIA]],CODINV,4,FALSE)</f>
        <v>MEDIDORES</v>
      </c>
      <c r="N8248" s="187" t="str">
        <f>+VLOOKUP(FACTURACION[[#This Row],[REFERENCIA]],CODINV,5,FALSE)</f>
        <v>HONEYWELL</v>
      </c>
      <c r="O8248" s="188">
        <v>1</v>
      </c>
      <c r="P8248" s="189">
        <v>952000</v>
      </c>
      <c r="Q8248" s="190">
        <f>+FACTURACION[[#This Row],[CANTIDAD]]*FACTURACION[[#This Row],[VR UNITARIO]]/1000</f>
        <v>952</v>
      </c>
      <c r="R8248" s="187" t="str">
        <f>+VLOOKUP(FACTURACION[[#This Row],[NIT]],TABLACLIENTE,5,FALSE)</f>
        <v>ACACIAS</v>
      </c>
    </row>
    <row r="8249" spans="3:18">
      <c r="C8249" s="183">
        <v>2022</v>
      </c>
      <c r="D8249" s="30" t="s">
        <v>84</v>
      </c>
      <c r="E8249" s="30">
        <f>MONTH(FACTURACION[[#This Row],[MES]]&amp;1)</f>
        <v>5</v>
      </c>
      <c r="F8249" s="223">
        <f>DATE(FACTURACION[[#This Row],[AÑO]],FACTURACION[[#This Row],[Mes numero]],1)</f>
        <v>44682</v>
      </c>
      <c r="G8249" s="185" t="s">
        <v>6518</v>
      </c>
      <c r="H8249" s="186">
        <v>822001073</v>
      </c>
      <c r="I8249" s="187" t="str">
        <f>+VLOOKUP(FACTURACION[[#This Row],[NIT]],TABLACLIENTE,2,FALSE)</f>
        <v>MADIGAS INGENIEROS S.A. E.S.P.</v>
      </c>
      <c r="J8249" s="188" t="s">
        <v>262</v>
      </c>
      <c r="K8249" s="187" t="str">
        <f>+VLOOKUP(FACTURACION[[#This Row],[REFERENCIA]],CODINV,2,FALSE)</f>
        <v>MEDIDOR AL-425 C:1 1/4" MAOP 25 PSIG</v>
      </c>
      <c r="L8249" s="187" t="str">
        <f>IF(VLOOKUP(FACTURACION[[#This Row],[REFERENCIA]],CODINV,3,FALSE)=0,"",VLOOKUP(FACTURACION[[#This Row],[REFERENCIA]],CODINV,3,FALSE))</f>
        <v/>
      </c>
      <c r="M8249" s="187" t="str">
        <f>+VLOOKUP(FACTURACION[[#This Row],[REFERENCIA]],CODINV,4,FALSE)</f>
        <v>MEDIDORES</v>
      </c>
      <c r="N8249" s="187" t="str">
        <f>+VLOOKUP(FACTURACION[[#This Row],[REFERENCIA]],CODINV,5,FALSE)</f>
        <v>HONEYWELL</v>
      </c>
      <c r="O8249" s="188">
        <v>1</v>
      </c>
      <c r="P8249" s="189">
        <v>952000</v>
      </c>
      <c r="Q8249" s="190">
        <f>+FACTURACION[[#This Row],[CANTIDAD]]*FACTURACION[[#This Row],[VR UNITARIO]]/1000</f>
        <v>952</v>
      </c>
      <c r="R8249" s="187" t="str">
        <f>+VLOOKUP(FACTURACION[[#This Row],[NIT]],TABLACLIENTE,5,FALSE)</f>
        <v>ACACIAS</v>
      </c>
    </row>
    <row r="8250" spans="3:18">
      <c r="C8250" s="183">
        <v>2022</v>
      </c>
      <c r="D8250" s="30" t="s">
        <v>84</v>
      </c>
      <c r="E8250" s="30">
        <f>MONTH(FACTURACION[[#This Row],[MES]]&amp;1)</f>
        <v>5</v>
      </c>
      <c r="F8250" s="223">
        <f>DATE(FACTURACION[[#This Row],[AÑO]],FACTURACION[[#This Row],[Mes numero]],1)</f>
        <v>44682</v>
      </c>
      <c r="G8250" s="185" t="s">
        <v>6519</v>
      </c>
      <c r="H8250" s="186">
        <v>10133628</v>
      </c>
      <c r="I8250" s="187" t="str">
        <f>+VLOOKUP(FACTURACION[[#This Row],[NIT]],TABLACLIENTE,2,FALSE)</f>
        <v>FLOREZ JARAMILLO EDILBERTO DE JESUS</v>
      </c>
      <c r="J8250" s="188" t="s">
        <v>198</v>
      </c>
      <c r="K8250" s="187" t="str">
        <f>+VLOOKUP(FACTURACION[[#This Row],[REFERENCIA]],CODINV,2,FALSE)</f>
        <v>REG. 1813C-HC C. 1 1/4" R: 6-15" O: 1/2</v>
      </c>
      <c r="L8250" s="187" t="str">
        <f>IF(VLOOKUP(FACTURACION[[#This Row],[REFERENCIA]],CODINV,3,FALSE)=0,"",VLOOKUP(FACTURACION[[#This Row],[REFERENCIA]],CODINV,3,FALSE))</f>
        <v/>
      </c>
      <c r="M8250" s="187" t="str">
        <f>+VLOOKUP(FACTURACION[[#This Row],[REFERENCIA]],CODINV,4,FALSE)</f>
        <v>REGULADORES</v>
      </c>
      <c r="N8250" s="187" t="str">
        <f>+VLOOKUP(FACTURACION[[#This Row],[REFERENCIA]],CODINV,5,FALSE)</f>
        <v>HONEYWELL</v>
      </c>
      <c r="O8250" s="188">
        <v>4</v>
      </c>
      <c r="P8250" s="189">
        <v>235000</v>
      </c>
      <c r="Q8250" s="190">
        <f>+FACTURACION[[#This Row],[CANTIDAD]]*FACTURACION[[#This Row],[VR UNITARIO]]/1000</f>
        <v>940</v>
      </c>
      <c r="R8250" s="187" t="str">
        <f>+VLOOKUP(FACTURACION[[#This Row],[NIT]],TABLACLIENTE,5,FALSE)</f>
        <v>PEREIRA</v>
      </c>
    </row>
    <row r="8251" spans="3:18">
      <c r="C8251" s="183">
        <v>2022</v>
      </c>
      <c r="D8251" s="30" t="s">
        <v>84</v>
      </c>
      <c r="E8251" s="30">
        <f>MONTH(FACTURACION[[#This Row],[MES]]&amp;1)</f>
        <v>5</v>
      </c>
      <c r="F8251" s="223">
        <f>DATE(FACTURACION[[#This Row],[AÑO]],FACTURACION[[#This Row],[Mes numero]],1)</f>
        <v>44682</v>
      </c>
      <c r="G8251" s="185" t="s">
        <v>6520</v>
      </c>
      <c r="H8251" s="186">
        <v>800218682</v>
      </c>
      <c r="I8251" s="187" t="str">
        <f>+VLOOKUP(FACTURACION[[#This Row],[NIT]],TABLACLIENTE,2,FALSE)</f>
        <v>GASES DEL CUSIANA S.A E.S.P. (CUSIANAGAS S.A E.S.P)</v>
      </c>
      <c r="J8251" s="188" t="s">
        <v>1677</v>
      </c>
      <c r="K8251" s="187" t="str">
        <f>+VLOOKUP(FACTURACION[[#This Row],[REFERENCIA]],CODINV,2,FALSE)</f>
        <v>MEDIDOR BK 250</v>
      </c>
      <c r="L8251" s="187" t="str">
        <f>IF(VLOOKUP(FACTURACION[[#This Row],[REFERENCIA]],CODINV,3,FALSE)=0,"",VLOOKUP(FACTURACION[[#This Row],[REFERENCIA]],CODINV,3,FALSE))</f>
        <v/>
      </c>
      <c r="M8251" s="187" t="str">
        <f>+VLOOKUP(FACTURACION[[#This Row],[REFERENCIA]],CODINV,4,FALSE)</f>
        <v>MEDIDORES</v>
      </c>
      <c r="N8251" s="187" t="str">
        <f>+VLOOKUP(FACTURACION[[#This Row],[REFERENCIA]],CODINV,5,FALSE)</f>
        <v>HONEYWELL</v>
      </c>
      <c r="O8251" s="188">
        <v>4</v>
      </c>
      <c r="P8251" s="189">
        <v>542481.72</v>
      </c>
      <c r="Q8251" s="190">
        <f>+FACTURACION[[#This Row],[CANTIDAD]]*FACTURACION[[#This Row],[VR UNITARIO]]/1000</f>
        <v>2169.92688</v>
      </c>
      <c r="R8251" s="187" t="str">
        <f>+VLOOKUP(FACTURACION[[#This Row],[NIT]],TABLACLIENTE,5,FALSE)</f>
        <v>YOPAL</v>
      </c>
    </row>
    <row r="8252" spans="3:18">
      <c r="C8252" s="183">
        <v>2022</v>
      </c>
      <c r="D8252" s="30" t="s">
        <v>84</v>
      </c>
      <c r="E8252" s="30">
        <f>MONTH(FACTURACION[[#This Row],[MES]]&amp;1)</f>
        <v>5</v>
      </c>
      <c r="F8252" s="223">
        <f>DATE(FACTURACION[[#This Row],[AÑO]],FACTURACION[[#This Row],[Mes numero]],1)</f>
        <v>44682</v>
      </c>
      <c r="G8252" s="185" t="s">
        <v>6521</v>
      </c>
      <c r="H8252" s="186">
        <v>800167643</v>
      </c>
      <c r="I8252" s="187" t="str">
        <f>+VLOOKUP(FACTURACION[[#This Row],[NIT]],TABLACLIENTE,2,FALSE)</f>
        <v>GASES DE OCCIDENTE S.A. E.S.P. (GDO)</v>
      </c>
      <c r="J8252" s="188" t="s">
        <v>59</v>
      </c>
      <c r="K8252" s="187" t="str">
        <f>+VLOOKUP(FACTURACION[[#This Row],[REFERENCIA]],CODINV,2,FALSE)</f>
        <v>MEDIDOR AL-1000 C:1 1/2" MAOP 25 PSIG CON CONECTORES</v>
      </c>
      <c r="L8252" s="187" t="str">
        <f>IF(VLOOKUP(FACTURACION[[#This Row],[REFERENCIA]],CODINV,3,FALSE)=0,"",VLOOKUP(FACTURACION[[#This Row],[REFERENCIA]],CODINV,3,FALSE))</f>
        <v/>
      </c>
      <c r="M8252" s="187" t="str">
        <f>+VLOOKUP(FACTURACION[[#This Row],[REFERENCIA]],CODINV,4,FALSE)</f>
        <v>MEDIDORES</v>
      </c>
      <c r="N8252" s="187" t="str">
        <f>+VLOOKUP(FACTURACION[[#This Row],[REFERENCIA]],CODINV,5,FALSE)</f>
        <v>HONEYWELL</v>
      </c>
      <c r="O8252" s="188">
        <v>1</v>
      </c>
      <c r="P8252" s="189">
        <v>4573123</v>
      </c>
      <c r="Q8252" s="190">
        <f>+FACTURACION[[#This Row],[CANTIDAD]]*FACTURACION[[#This Row],[VR UNITARIO]]/1000</f>
        <v>4573.1229999999996</v>
      </c>
      <c r="R8252" s="187" t="str">
        <f>+VLOOKUP(FACTURACION[[#This Row],[NIT]],TABLACLIENTE,5,FALSE)</f>
        <v>CALI</v>
      </c>
    </row>
    <row r="8253" spans="3:18">
      <c r="C8253" s="183">
        <v>2022</v>
      </c>
      <c r="D8253" s="30" t="s">
        <v>84</v>
      </c>
      <c r="E8253" s="30">
        <f>MONTH(FACTURACION[[#This Row],[MES]]&amp;1)</f>
        <v>5</v>
      </c>
      <c r="F8253" s="223">
        <f>DATE(FACTURACION[[#This Row],[AÑO]],FACTURACION[[#This Row],[Mes numero]],1)</f>
        <v>44682</v>
      </c>
      <c r="G8253" s="185" t="s">
        <v>6522</v>
      </c>
      <c r="H8253" s="186">
        <v>900520280</v>
      </c>
      <c r="I8253" s="187" t="str">
        <f>+VLOOKUP(FACTURACION[[#This Row],[NIT]],TABLACLIENTE,2,FALSE)</f>
        <v>ENERGY SOLUTION SERVICES SAS</v>
      </c>
      <c r="J8253" s="188" t="s">
        <v>4264</v>
      </c>
      <c r="K8253" s="187" t="str">
        <f>+VLOOKUP(FACTURACION[[#This Row],[REFERENCIA]],CODINV,2,FALSE)</f>
        <v>KIT REPARACION VALVULA ACCION RAPIDA</v>
      </c>
      <c r="L8253" s="187" t="str">
        <f>IF(VLOOKUP(FACTURACION[[#This Row],[REFERENCIA]],CODINV,3,FALSE)=0,"",VLOOKUP(FACTURACION[[#This Row],[REFERENCIA]],CODINV,3,FALSE))</f>
        <v>7901T-50</v>
      </c>
      <c r="M8253" s="187" t="str">
        <f>+VLOOKUP(FACTURACION[[#This Row],[REFERENCIA]],CODINV,4,FALSE)</f>
        <v>REPUESTOS Y ACCESORIOS</v>
      </c>
      <c r="N8253" s="187" t="str">
        <f>+VLOOKUP(FACTURACION[[#This Row],[REFERENCIA]],CODINV,5,FALSE)</f>
        <v>REGO</v>
      </c>
      <c r="O8253" s="188">
        <v>8</v>
      </c>
      <c r="P8253" s="189">
        <v>90000</v>
      </c>
      <c r="Q8253" s="190">
        <f>+FACTURACION[[#This Row],[CANTIDAD]]*FACTURACION[[#This Row],[VR UNITARIO]]/1000</f>
        <v>720</v>
      </c>
      <c r="R8253" s="187" t="str">
        <f>+VLOOKUP(FACTURACION[[#This Row],[NIT]],TABLACLIENTE,5,FALSE)</f>
        <v>BOGOTÁ D.C.</v>
      </c>
    </row>
    <row r="8254" spans="3:18">
      <c r="C8254" s="183">
        <v>2022</v>
      </c>
      <c r="D8254" s="30" t="s">
        <v>84</v>
      </c>
      <c r="E8254" s="30">
        <f>MONTH(FACTURACION[[#This Row],[MES]]&amp;1)</f>
        <v>5</v>
      </c>
      <c r="F8254" s="223">
        <f>DATE(FACTURACION[[#This Row],[AÑO]],FACTURACION[[#This Row],[Mes numero]],1)</f>
        <v>44682</v>
      </c>
      <c r="G8254" s="185" t="s">
        <v>6523</v>
      </c>
      <c r="H8254" s="186">
        <v>890501073</v>
      </c>
      <c r="I8254" s="187" t="str">
        <f>+VLOOKUP(FACTURACION[[#This Row],[NIT]],TABLACLIENTE,2,FALSE)</f>
        <v>COMERCIAL INDUSTRIAL NACIONAL S.A. CINSA</v>
      </c>
      <c r="J8254" s="3" t="s">
        <v>6554</v>
      </c>
      <c r="K8254" s="187" t="str">
        <f>+VLOOKUP(FACTURACION[[#This Row],[REFERENCIA]],CODINV,2,FALSE)</f>
        <v>VALVULA DE LLENADO 3/4"</v>
      </c>
      <c r="L8254" s="187" t="str">
        <f>IF(VLOOKUP(FACTURACION[[#This Row],[REFERENCIA]],CODINV,3,FALSE)=0,"",VLOOKUP(FACTURACION[[#This Row],[REFERENCIA]],CODINV,3,FALSE))</f>
        <v/>
      </c>
      <c r="M8254" s="187" t="str">
        <f>+VLOOKUP(FACTURACION[[#This Row],[REFERENCIA]],CODINV,4,FALSE)</f>
        <v>VÁLVULAS Y MULTIVÁLVULAS</v>
      </c>
      <c r="N8254" s="187" t="str">
        <f>+VLOOKUP(FACTURACION[[#This Row],[REFERENCIA]],CODINV,5,FALSE)</f>
        <v>REGO</v>
      </c>
      <c r="O8254" s="188">
        <v>20</v>
      </c>
      <c r="P8254" s="189">
        <v>71550.05</v>
      </c>
      <c r="Q8254" s="190">
        <f>+FACTURACION[[#This Row],[CANTIDAD]]*FACTURACION[[#This Row],[VR UNITARIO]]/1000</f>
        <v>1431.001</v>
      </c>
      <c r="R8254" s="187" t="str">
        <f>+VLOOKUP(FACTURACION[[#This Row],[NIT]],TABLACLIENTE,5,FALSE)</f>
        <v>CUCUTA</v>
      </c>
    </row>
    <row r="8255" spans="3:18">
      <c r="C8255" s="183">
        <v>2022</v>
      </c>
      <c r="D8255" s="30" t="s">
        <v>84</v>
      </c>
      <c r="E8255" s="30">
        <f>MONTH(FACTURACION[[#This Row],[MES]]&amp;1)</f>
        <v>5</v>
      </c>
      <c r="F8255" s="223">
        <f>DATE(FACTURACION[[#This Row],[AÑO]],FACTURACION[[#This Row],[Mes numero]],1)</f>
        <v>44682</v>
      </c>
      <c r="G8255" s="185" t="s">
        <v>6524</v>
      </c>
      <c r="H8255" s="186">
        <v>890208316</v>
      </c>
      <c r="I8255" s="187" t="str">
        <f>+VLOOKUP(FACTURACION[[#This Row],[NIT]],TABLACLIENTE,2,FALSE)</f>
        <v xml:space="preserve">METROGAS DE COLOMBIA S.A. E.S.P.  (METROGAS S.A. E.S.P)
</v>
      </c>
      <c r="J8255" s="188" t="s">
        <v>20</v>
      </c>
      <c r="K8255" s="187" t="str">
        <f>+VLOOKUP(FACTURACION[[#This Row],[REFERENCIA]],CODINV,2,FALSE)</f>
        <v xml:space="preserve">MEDIDOR AC-250 C: 3/4" CON CONECTORES </v>
      </c>
      <c r="L8255" s="187" t="str">
        <f>IF(VLOOKUP(FACTURACION[[#This Row],[REFERENCIA]],CODINV,3,FALSE)=0,"",VLOOKUP(FACTURACION[[#This Row],[REFERENCIA]],CODINV,3,FALSE))</f>
        <v/>
      </c>
      <c r="M8255" s="187" t="str">
        <f>+VLOOKUP(FACTURACION[[#This Row],[REFERENCIA]],CODINV,4,FALSE)</f>
        <v>MEDIDORES</v>
      </c>
      <c r="N8255" s="187" t="str">
        <f>+VLOOKUP(FACTURACION[[#This Row],[REFERENCIA]],CODINV,5,FALSE)</f>
        <v>HONEYWELL</v>
      </c>
      <c r="O8255" s="188">
        <v>12</v>
      </c>
      <c r="P8255" s="189">
        <v>603880.78</v>
      </c>
      <c r="Q8255" s="190">
        <f>+FACTURACION[[#This Row],[CANTIDAD]]*FACTURACION[[#This Row],[VR UNITARIO]]/1000</f>
        <v>7246.5693600000004</v>
      </c>
      <c r="R8255" s="187" t="str">
        <f>+VLOOKUP(FACTURACION[[#This Row],[NIT]],TABLACLIENTE,5,FALSE)</f>
        <v>FLORIDABLANCA</v>
      </c>
    </row>
    <row r="8256" spans="3:18">
      <c r="C8256" s="183">
        <v>2022</v>
      </c>
      <c r="D8256" s="30" t="s">
        <v>84</v>
      </c>
      <c r="E8256" s="30">
        <f>MONTH(FACTURACION[[#This Row],[MES]]&amp;1)</f>
        <v>5</v>
      </c>
      <c r="F8256" s="223">
        <f>DATE(FACTURACION[[#This Row],[AÑO]],FACTURACION[[#This Row],[Mes numero]],1)</f>
        <v>44682</v>
      </c>
      <c r="G8256" s="185" t="s">
        <v>6525</v>
      </c>
      <c r="H8256" s="186">
        <v>890208316</v>
      </c>
      <c r="I8256" s="187" t="str">
        <f>+VLOOKUP(FACTURACION[[#This Row],[NIT]],TABLACLIENTE,2,FALSE)</f>
        <v xml:space="preserve">METROGAS DE COLOMBIA S.A. E.S.P.  (METROGAS S.A. E.S.P)
</v>
      </c>
      <c r="J8256" s="188" t="s">
        <v>20</v>
      </c>
      <c r="K8256" s="187" t="str">
        <f>+VLOOKUP(FACTURACION[[#This Row],[REFERENCIA]],CODINV,2,FALSE)</f>
        <v xml:space="preserve">MEDIDOR AC-250 C: 3/4" CON CONECTORES </v>
      </c>
      <c r="L8256" s="187" t="str">
        <f>IF(VLOOKUP(FACTURACION[[#This Row],[REFERENCIA]],CODINV,3,FALSE)=0,"",VLOOKUP(FACTURACION[[#This Row],[REFERENCIA]],CODINV,3,FALSE))</f>
        <v/>
      </c>
      <c r="M8256" s="187" t="str">
        <f>+VLOOKUP(FACTURACION[[#This Row],[REFERENCIA]],CODINV,4,FALSE)</f>
        <v>MEDIDORES</v>
      </c>
      <c r="N8256" s="187" t="str">
        <f>+VLOOKUP(FACTURACION[[#This Row],[REFERENCIA]],CODINV,5,FALSE)</f>
        <v>HONEYWELL</v>
      </c>
      <c r="O8256" s="188">
        <v>5</v>
      </c>
      <c r="P8256" s="189">
        <v>603881.98</v>
      </c>
      <c r="Q8256" s="190">
        <f>+FACTURACION[[#This Row],[CANTIDAD]]*FACTURACION[[#This Row],[VR UNITARIO]]/1000</f>
        <v>3019.4099000000001</v>
      </c>
      <c r="R8256" s="187" t="str">
        <f>+VLOOKUP(FACTURACION[[#This Row],[NIT]],TABLACLIENTE,5,FALSE)</f>
        <v>FLORIDABLANCA</v>
      </c>
    </row>
    <row r="8257" spans="3:18">
      <c r="C8257" s="183">
        <v>2022</v>
      </c>
      <c r="D8257" s="30" t="s">
        <v>84</v>
      </c>
      <c r="E8257" s="30">
        <f>MONTH(FACTURACION[[#This Row],[MES]]&amp;1)</f>
        <v>5</v>
      </c>
      <c r="F8257" s="223">
        <f>DATE(FACTURACION[[#This Row],[AÑO]],FACTURACION[[#This Row],[Mes numero]],1)</f>
        <v>44682</v>
      </c>
      <c r="G8257" s="185" t="s">
        <v>6526</v>
      </c>
      <c r="H8257" s="186">
        <v>901261233</v>
      </c>
      <c r="I8257" s="187" t="str">
        <f>+VLOOKUP(FACTURACION[[#This Row],[NIT]],TABLACLIENTE,2,FALSE)</f>
        <v>ITECOM ENERGY S.A.S.</v>
      </c>
      <c r="J8257" s="188" t="s">
        <v>198</v>
      </c>
      <c r="K8257" s="187" t="str">
        <f>+VLOOKUP(FACTURACION[[#This Row],[REFERENCIA]],CODINV,2,FALSE)</f>
        <v>REG. 1813C-HC C. 1 1/4" R: 6-15" O: 1/2</v>
      </c>
      <c r="L8257" s="187" t="str">
        <f>IF(VLOOKUP(FACTURACION[[#This Row],[REFERENCIA]],CODINV,3,FALSE)=0,"",VLOOKUP(FACTURACION[[#This Row],[REFERENCIA]],CODINV,3,FALSE))</f>
        <v/>
      </c>
      <c r="M8257" s="187" t="str">
        <f>+VLOOKUP(FACTURACION[[#This Row],[REFERENCIA]],CODINV,4,FALSE)</f>
        <v>REGULADORES</v>
      </c>
      <c r="N8257" s="187" t="str">
        <f>+VLOOKUP(FACTURACION[[#This Row],[REFERENCIA]],CODINV,5,FALSE)</f>
        <v>HONEYWELL</v>
      </c>
      <c r="O8257" s="188">
        <v>4</v>
      </c>
      <c r="P8257" s="189">
        <v>235500</v>
      </c>
      <c r="Q8257" s="190">
        <f>+FACTURACION[[#This Row],[CANTIDAD]]*FACTURACION[[#This Row],[VR UNITARIO]]/1000</f>
        <v>942</v>
      </c>
      <c r="R8257" s="187" t="str">
        <f>+VLOOKUP(FACTURACION[[#This Row],[NIT]],TABLACLIENTE,5,FALSE)</f>
        <v>BOGOTÁ D.C.</v>
      </c>
    </row>
    <row r="8258" spans="3:18">
      <c r="C8258" s="183">
        <v>2022</v>
      </c>
      <c r="D8258" s="30" t="s">
        <v>84</v>
      </c>
      <c r="E8258" s="30">
        <f>MONTH(FACTURACION[[#This Row],[MES]]&amp;1)</f>
        <v>5</v>
      </c>
      <c r="F8258" s="223">
        <f>DATE(FACTURACION[[#This Row],[AÑO]],FACTURACION[[#This Row],[Mes numero]],1)</f>
        <v>44682</v>
      </c>
      <c r="G8258" s="185" t="s">
        <v>6527</v>
      </c>
      <c r="H8258" s="186">
        <v>890205952</v>
      </c>
      <c r="I8258" s="187" t="str">
        <f>+VLOOKUP(FACTURACION[[#This Row],[NIT]],TABLACLIENTE,2,FALSE)</f>
        <v>GAS NATURAL DEL ORIENTE S.A. E.S.P. (GASORIENTE S.A. E.S.P)</v>
      </c>
      <c r="J8258" s="188" t="s">
        <v>840</v>
      </c>
      <c r="K8258" s="187" t="str">
        <f>+VLOOKUP(FACTURACION[[#This Row],[REFERENCIA]],CODINV,2,FALSE)</f>
        <v>MEDIDOR ROTATIVO G-65 R.ABO</v>
      </c>
      <c r="L8258" s="187" t="str">
        <f>IF(VLOOKUP(FACTURACION[[#This Row],[REFERENCIA]],CODINV,3,FALSE)=0,"",VLOOKUP(FACTURACION[[#This Row],[REFERENCIA]],CODINV,3,FALSE))</f>
        <v>RRR0065DHG</v>
      </c>
      <c r="M8258" s="187" t="str">
        <f>+VLOOKUP(FACTURACION[[#This Row],[REFERENCIA]],CODINV,4,FALSE)</f>
        <v>MEDIDORES</v>
      </c>
      <c r="N8258" s="187" t="str">
        <f>+VLOOKUP(FACTURACION[[#This Row],[REFERENCIA]],CODINV,5,FALSE)</f>
        <v>HONEYWELL</v>
      </c>
      <c r="O8258" s="188">
        <v>5</v>
      </c>
      <c r="P8258" s="189">
        <v>4753009.97</v>
      </c>
      <c r="Q8258" s="190">
        <f>+FACTURACION[[#This Row],[CANTIDAD]]*FACTURACION[[#This Row],[VR UNITARIO]]/1000</f>
        <v>23765.049849999999</v>
      </c>
      <c r="R8258" s="187" t="str">
        <f>+VLOOKUP(FACTURACION[[#This Row],[NIT]],TABLACLIENTE,5,FALSE)</f>
        <v>BUCARAMANGA</v>
      </c>
    </row>
    <row r="8259" spans="3:18">
      <c r="C8259" s="183">
        <v>2022</v>
      </c>
      <c r="D8259" s="30" t="s">
        <v>84</v>
      </c>
      <c r="E8259" s="30">
        <f>MONTH(FACTURACION[[#This Row],[MES]]&amp;1)</f>
        <v>5</v>
      </c>
      <c r="F8259" s="223">
        <f>DATE(FACTURACION[[#This Row],[AÑO]],FACTURACION[[#This Row],[Mes numero]],1)</f>
        <v>44682</v>
      </c>
      <c r="G8259" s="185" t="s">
        <v>6528</v>
      </c>
      <c r="H8259" s="186">
        <v>890101691</v>
      </c>
      <c r="I8259" s="187" t="str">
        <f>+VLOOKUP(FACTURACION[[#This Row],[NIT]],TABLACLIENTE,2,FALSE)</f>
        <v>GASES DEL CARIBE S.A.E.S.P. (GASCARIBE S.A E.S.P.)</v>
      </c>
      <c r="J8259" s="188" t="s">
        <v>23</v>
      </c>
      <c r="K8259" s="187" t="str">
        <f>+VLOOKUP(FACTURACION[[#This Row],[REFERENCIA]],CODINV,2,FALSE)</f>
        <v>MEDIDOR AL-800 C:1 1/2" MAOP 20 PSIG CON CONECTORES</v>
      </c>
      <c r="L8259" s="187" t="str">
        <f>IF(VLOOKUP(FACTURACION[[#This Row],[REFERENCIA]],CODINV,3,FALSE)=0,"",VLOOKUP(FACTURACION[[#This Row],[REFERENCIA]],CODINV,3,FALSE))</f>
        <v/>
      </c>
      <c r="M8259" s="187" t="str">
        <f>+VLOOKUP(FACTURACION[[#This Row],[REFERENCIA]],CODINV,4,FALSE)</f>
        <v>MEDIDORES</v>
      </c>
      <c r="N8259" s="187" t="str">
        <f>+VLOOKUP(FACTURACION[[#This Row],[REFERENCIA]],CODINV,5,FALSE)</f>
        <v>HONEYWELL</v>
      </c>
      <c r="O8259" s="188">
        <v>2</v>
      </c>
      <c r="P8259" s="189">
        <v>2605935.36</v>
      </c>
      <c r="Q8259" s="190">
        <f>+FACTURACION[[#This Row],[CANTIDAD]]*FACTURACION[[#This Row],[VR UNITARIO]]/1000</f>
        <v>5211.8707199999999</v>
      </c>
      <c r="R8259" s="187" t="str">
        <f>+VLOOKUP(FACTURACION[[#This Row],[NIT]],TABLACLIENTE,5,FALSE)</f>
        <v>BARRANQUILLA</v>
      </c>
    </row>
    <row r="8260" spans="3:18">
      <c r="C8260" s="183">
        <v>2022</v>
      </c>
      <c r="D8260" s="30" t="s">
        <v>84</v>
      </c>
      <c r="E8260" s="30">
        <f>MONTH(FACTURACION[[#This Row],[MES]]&amp;1)</f>
        <v>5</v>
      </c>
      <c r="F8260" s="223">
        <f>DATE(FACTURACION[[#This Row],[AÑO]],FACTURACION[[#This Row],[Mes numero]],1)</f>
        <v>44682</v>
      </c>
      <c r="G8260" s="185" t="s">
        <v>6529</v>
      </c>
      <c r="H8260" s="186">
        <v>890101691</v>
      </c>
      <c r="I8260" s="187" t="str">
        <f>+VLOOKUP(FACTURACION[[#This Row],[NIT]],TABLACLIENTE,2,FALSE)</f>
        <v>GASES DEL CARIBE S.A.E.S.P. (GASCARIBE S.A E.S.P.)</v>
      </c>
      <c r="J8260" s="188" t="s">
        <v>28</v>
      </c>
      <c r="K8260" s="187" t="str">
        <f>+VLOOKUP(FACTURACION[[#This Row],[REFERENCIA]],CODINV,2,FALSE)</f>
        <v>REGULADOR SR 113 3/4 R: 7-12 O:1/4</v>
      </c>
      <c r="L8260" s="187" t="str">
        <f>IF(VLOOKUP(FACTURACION[[#This Row],[REFERENCIA]],CODINV,3,FALSE)=0,"",VLOOKUP(FACTURACION[[#This Row],[REFERENCIA]],CODINV,3,FALSE))</f>
        <v/>
      </c>
      <c r="M8260" s="187" t="str">
        <f>+VLOOKUP(FACTURACION[[#This Row],[REFERENCIA]],CODINV,4,FALSE)</f>
        <v>REGULADORES</v>
      </c>
      <c r="N8260" s="187" t="str">
        <f>+VLOOKUP(FACTURACION[[#This Row],[REFERENCIA]],CODINV,5,FALSE)</f>
        <v>HONEYWELL</v>
      </c>
      <c r="O8260" s="188">
        <v>30</v>
      </c>
      <c r="P8260" s="189">
        <v>175678</v>
      </c>
      <c r="Q8260" s="190">
        <f>+FACTURACION[[#This Row],[CANTIDAD]]*FACTURACION[[#This Row],[VR UNITARIO]]/1000</f>
        <v>5270.34</v>
      </c>
      <c r="R8260" s="187" t="str">
        <f>+VLOOKUP(FACTURACION[[#This Row],[NIT]],TABLACLIENTE,5,FALSE)</f>
        <v>BARRANQUILLA</v>
      </c>
    </row>
    <row r="8261" spans="3:18">
      <c r="C8261" s="183">
        <v>2022</v>
      </c>
      <c r="D8261" s="30" t="s">
        <v>84</v>
      </c>
      <c r="E8261" s="30">
        <f>MONTH(FACTURACION[[#This Row],[MES]]&amp;1)</f>
        <v>5</v>
      </c>
      <c r="F8261" s="223">
        <f>DATE(FACTURACION[[#This Row],[AÑO]],FACTURACION[[#This Row],[Mes numero]],1)</f>
        <v>44682</v>
      </c>
      <c r="G8261" s="185" t="s">
        <v>6530</v>
      </c>
      <c r="H8261" s="186">
        <v>890101691</v>
      </c>
      <c r="I8261" s="187" t="str">
        <f>+VLOOKUP(FACTURACION[[#This Row],[NIT]],TABLACLIENTE,2,FALSE)</f>
        <v>GASES DEL CARIBE S.A.E.S.P. (GASCARIBE S.A E.S.P.)</v>
      </c>
      <c r="J8261" s="188" t="s">
        <v>714</v>
      </c>
      <c r="K8261" s="187" t="str">
        <f>+VLOOKUP(FACTURACION[[#This Row],[REFERENCIA]],CODINV,2,FALSE)</f>
        <v>PILOTO ZSC 100</v>
      </c>
      <c r="L8261" s="187" t="str">
        <f>IF(VLOOKUP(FACTURACION[[#This Row],[REFERENCIA]],CODINV,3,FALSE)=0,"",VLOOKUP(FACTURACION[[#This Row],[REFERENCIA]],CODINV,3,FALSE))</f>
        <v>RRAC102A1A1A1</v>
      </c>
      <c r="M8261" s="187" t="str">
        <f>+VLOOKUP(FACTURACION[[#This Row],[REFERENCIA]],CODINV,4,FALSE)</f>
        <v>REGULADORES</v>
      </c>
      <c r="N8261" s="187" t="str">
        <f>+VLOOKUP(FACTURACION[[#This Row],[REFERENCIA]],CODINV,5,FALSE)</f>
        <v>HONEYWELL</v>
      </c>
      <c r="O8261" s="188">
        <v>5</v>
      </c>
      <c r="P8261" s="189">
        <v>2920972</v>
      </c>
      <c r="Q8261" s="190">
        <f>+FACTURACION[[#This Row],[CANTIDAD]]*FACTURACION[[#This Row],[VR UNITARIO]]/1000</f>
        <v>14604.86</v>
      </c>
      <c r="R8261" s="187" t="str">
        <f>+VLOOKUP(FACTURACION[[#This Row],[NIT]],TABLACLIENTE,5,FALSE)</f>
        <v>BARRANQUILLA</v>
      </c>
    </row>
    <row r="8262" spans="3:18">
      <c r="C8262" s="183">
        <v>2022</v>
      </c>
      <c r="D8262" s="30" t="s">
        <v>84</v>
      </c>
      <c r="E8262" s="30">
        <f>MONTH(FACTURACION[[#This Row],[MES]]&amp;1)</f>
        <v>5</v>
      </c>
      <c r="F8262" s="223">
        <f>DATE(FACTURACION[[#This Row],[AÑO]],FACTURACION[[#This Row],[Mes numero]],1)</f>
        <v>44682</v>
      </c>
      <c r="G8262" s="185" t="s">
        <v>6531</v>
      </c>
      <c r="H8262" s="186">
        <v>830051066</v>
      </c>
      <c r="I8262" s="187" t="str">
        <f>+VLOOKUP(FACTURACION[[#This Row],[NIT]],TABLACLIENTE,2,FALSE)</f>
        <v>COMBUSTION Y CONTROL LTDA</v>
      </c>
      <c r="J8262" s="188" t="s">
        <v>5135</v>
      </c>
      <c r="K8262" s="187" t="str">
        <f>+VLOOKUP(FACTURACION[[#This Row],[REFERENCIA]],CODINV,2,FALSE)</f>
        <v>REGULADOR 1813B 2"</v>
      </c>
      <c r="L8262" s="187" t="str">
        <f>IF(VLOOKUP(FACTURACION[[#This Row],[REFERENCIA]],CODINV,3,FALSE)=0,"",VLOOKUP(FACTURACION[[#This Row],[REFERENCIA]],CODINV,3,FALSE))</f>
        <v/>
      </c>
      <c r="M8262" s="187" t="str">
        <f>+VLOOKUP(FACTURACION[[#This Row],[REFERENCIA]],CODINV,4,FALSE)</f>
        <v>REGULADORES</v>
      </c>
      <c r="N8262" s="187" t="str">
        <f>+VLOOKUP(FACTURACION[[#This Row],[REFERENCIA]],CODINV,5,FALSE)</f>
        <v>HONEYWELL</v>
      </c>
      <c r="O8262" s="188">
        <v>1</v>
      </c>
      <c r="P8262" s="189">
        <v>2516491</v>
      </c>
      <c r="Q8262" s="190">
        <f>+FACTURACION[[#This Row],[CANTIDAD]]*FACTURACION[[#This Row],[VR UNITARIO]]/1000</f>
        <v>2516.491</v>
      </c>
      <c r="R8262" s="187" t="str">
        <f>+VLOOKUP(FACTURACION[[#This Row],[NIT]],TABLACLIENTE,5,FALSE)</f>
        <v>BOGOTÁ D.C.</v>
      </c>
    </row>
    <row r="8263" spans="3:18">
      <c r="C8263" s="183">
        <v>2022</v>
      </c>
      <c r="D8263" s="30" t="s">
        <v>84</v>
      </c>
      <c r="E8263" s="30">
        <f>MONTH(FACTURACION[[#This Row],[MES]]&amp;1)</f>
        <v>5</v>
      </c>
      <c r="F8263" s="223">
        <f>DATE(FACTURACION[[#This Row],[AÑO]],FACTURACION[[#This Row],[Mes numero]],1)</f>
        <v>44682</v>
      </c>
      <c r="G8263" s="185" t="s">
        <v>6532</v>
      </c>
      <c r="H8263" s="186">
        <v>890500726</v>
      </c>
      <c r="I8263" s="187" t="str">
        <f>+VLOOKUP(FACTURACION[[#This Row],[NIT]],TABLACLIENTE,2,FALSE)</f>
        <v>NORTESANTANDEREANA DE GAS S.A. E.S.P (NORGAS S.A. E.S.P.)</v>
      </c>
      <c r="J8263" s="188" t="s">
        <v>6555</v>
      </c>
      <c r="K8263" s="187" t="str">
        <f>+VLOOKUP(FACTURACION[[#This Row],[REFERENCIA]],CODINV,2,FALSE)</f>
        <v>VALVE-C13 MOTOR MOUNT STARTER</v>
      </c>
      <c r="L8263" s="187" t="str">
        <f>IF(VLOOKUP(FACTURACION[[#This Row],[REFERENCIA]],CODINV,3,FALSE)=0,"",VLOOKUP(FACTURACION[[#This Row],[REFERENCIA]],CODINV,3,FALSE))</f>
        <v/>
      </c>
      <c r="M8263" s="187" t="str">
        <f>+VLOOKUP(FACTURACION[[#This Row],[REFERENCIA]],CODINV,4,FALSE)</f>
        <v>REPUESTOS Y ACCESORIOS</v>
      </c>
      <c r="N8263" s="187" t="str">
        <f>+VLOOKUP(FACTURACION[[#This Row],[REFERENCIA]],CODINV,5,FALSE)</f>
        <v>CORKEN</v>
      </c>
      <c r="O8263" s="188">
        <v>2</v>
      </c>
      <c r="P8263" s="189">
        <v>874715</v>
      </c>
      <c r="Q8263" s="190">
        <f>+FACTURACION[[#This Row],[CANTIDAD]]*FACTURACION[[#This Row],[VR UNITARIO]]/1000</f>
        <v>1749.43</v>
      </c>
      <c r="R8263" s="187" t="str">
        <f>+VLOOKUP(FACTURACION[[#This Row],[NIT]],TABLACLIENTE,5,FALSE)</f>
        <v>BUCARAMANGA</v>
      </c>
    </row>
    <row r="8264" spans="3:18">
      <c r="C8264" s="183">
        <v>2022</v>
      </c>
      <c r="D8264" s="30" t="s">
        <v>84</v>
      </c>
      <c r="E8264" s="30">
        <f>MONTH(FACTURACION[[#This Row],[MES]]&amp;1)</f>
        <v>5</v>
      </c>
      <c r="F8264" s="223">
        <f>DATE(FACTURACION[[#This Row],[AÑO]],FACTURACION[[#This Row],[Mes numero]],1)</f>
        <v>44682</v>
      </c>
      <c r="G8264" s="185" t="s">
        <v>6532</v>
      </c>
      <c r="H8264" s="186">
        <v>890500726</v>
      </c>
      <c r="I8264" s="187" t="str">
        <f>+VLOOKUP(FACTURACION[[#This Row],[NIT]],TABLACLIENTE,2,FALSE)</f>
        <v>NORTESANTANDEREANA DE GAS S.A. E.S.P (NORGAS S.A. E.S.P.)</v>
      </c>
      <c r="J8264" s="188" t="s">
        <v>5571</v>
      </c>
      <c r="K8264" s="187" t="str">
        <f>+VLOOKUP(FACTURACION[[#This Row],[REFERENCIA]],CODINV,2,FALSE)</f>
        <v>B166 BY PAS VALVE/VALVE</v>
      </c>
      <c r="L8264" s="187" t="str">
        <f>IF(VLOOKUP(FACTURACION[[#This Row],[REFERENCIA]],CODINV,3,FALSE)=0,"",VLOOKUP(FACTURACION[[#This Row],[REFERENCIA]],CODINV,3,FALSE))</f>
        <v>166B</v>
      </c>
      <c r="M8264" s="187" t="str">
        <f>+VLOOKUP(FACTURACION[[#This Row],[REFERENCIA]],CODINV,4,FALSE)</f>
        <v>VÁLVULAS Y MULTIVÁLVULAS</v>
      </c>
      <c r="N8264" s="187" t="str">
        <f>+VLOOKUP(FACTURACION[[#This Row],[REFERENCIA]],CODINV,5,FALSE)</f>
        <v>CORKEN</v>
      </c>
      <c r="O8264" s="188">
        <v>1</v>
      </c>
      <c r="P8264" s="189">
        <v>992480</v>
      </c>
      <c r="Q8264" s="190">
        <f>+FACTURACION[[#This Row],[CANTIDAD]]*FACTURACION[[#This Row],[VR UNITARIO]]/1000</f>
        <v>992.48</v>
      </c>
      <c r="R8264" s="187" t="str">
        <f>+VLOOKUP(FACTURACION[[#This Row],[NIT]],TABLACLIENTE,5,FALSE)</f>
        <v>BUCARAMANGA</v>
      </c>
    </row>
    <row r="8265" spans="3:18">
      <c r="C8265" s="183">
        <v>2022</v>
      </c>
      <c r="D8265" s="30" t="s">
        <v>84</v>
      </c>
      <c r="E8265" s="30">
        <f>MONTH(FACTURACION[[#This Row],[MES]]&amp;1)</f>
        <v>5</v>
      </c>
      <c r="F8265" s="223">
        <f>DATE(FACTURACION[[#This Row],[AÑO]],FACTURACION[[#This Row],[Mes numero]],1)</f>
        <v>44682</v>
      </c>
      <c r="G8265" s="185" t="s">
        <v>6533</v>
      </c>
      <c r="H8265" s="186">
        <v>890500726</v>
      </c>
      <c r="I8265" s="187" t="str">
        <f>+VLOOKUP(FACTURACION[[#This Row],[NIT]],TABLACLIENTE,2,FALSE)</f>
        <v>NORTESANTANDEREANA DE GAS S.A. E.S.P (NORGAS S.A. E.S.P.)</v>
      </c>
      <c r="J8265" s="188" t="s">
        <v>6555</v>
      </c>
      <c r="K8265" s="187" t="str">
        <f>+VLOOKUP(FACTURACION[[#This Row],[REFERENCIA]],CODINV,2,FALSE)</f>
        <v>VALVE-C13 MOTOR MOUNT STARTER</v>
      </c>
      <c r="L8265" s="187" t="str">
        <f>IF(VLOOKUP(FACTURACION[[#This Row],[REFERENCIA]],CODINV,3,FALSE)=0,"",VLOOKUP(FACTURACION[[#This Row],[REFERENCIA]],CODINV,3,FALSE))</f>
        <v/>
      </c>
      <c r="M8265" s="187" t="str">
        <f>+VLOOKUP(FACTURACION[[#This Row],[REFERENCIA]],CODINV,4,FALSE)</f>
        <v>REPUESTOS Y ACCESORIOS</v>
      </c>
      <c r="N8265" s="187" t="str">
        <f>+VLOOKUP(FACTURACION[[#This Row],[REFERENCIA]],CODINV,5,FALSE)</f>
        <v>CORKEN</v>
      </c>
      <c r="O8265" s="188">
        <v>2</v>
      </c>
      <c r="P8265" s="189">
        <v>874715</v>
      </c>
      <c r="Q8265" s="190">
        <f>+FACTURACION[[#This Row],[CANTIDAD]]*FACTURACION[[#This Row],[VR UNITARIO]]/1000</f>
        <v>1749.43</v>
      </c>
      <c r="R8265" s="187" t="str">
        <f>+VLOOKUP(FACTURACION[[#This Row],[NIT]],TABLACLIENTE,5,FALSE)</f>
        <v>BUCARAMANGA</v>
      </c>
    </row>
    <row r="8266" spans="3:18">
      <c r="C8266" s="183">
        <v>2022</v>
      </c>
      <c r="D8266" s="30" t="s">
        <v>84</v>
      </c>
      <c r="E8266" s="30">
        <f>MONTH(FACTURACION[[#This Row],[MES]]&amp;1)</f>
        <v>5</v>
      </c>
      <c r="F8266" s="223">
        <f>DATE(FACTURACION[[#This Row],[AÑO]],FACTURACION[[#This Row],[Mes numero]],1)</f>
        <v>44682</v>
      </c>
      <c r="G8266" s="185" t="s">
        <v>6533</v>
      </c>
      <c r="H8266" s="186">
        <v>890500726</v>
      </c>
      <c r="I8266" s="187" t="str">
        <f>+VLOOKUP(FACTURACION[[#This Row],[NIT]],TABLACLIENTE,2,FALSE)</f>
        <v>NORTESANTANDEREANA DE GAS S.A. E.S.P (NORGAS S.A. E.S.P.)</v>
      </c>
      <c r="J8266" s="188" t="s">
        <v>5571</v>
      </c>
      <c r="K8266" s="187" t="str">
        <f>+VLOOKUP(FACTURACION[[#This Row],[REFERENCIA]],CODINV,2,FALSE)</f>
        <v>B166 BY PAS VALVE/VALVE</v>
      </c>
      <c r="L8266" s="187" t="str">
        <f>IF(VLOOKUP(FACTURACION[[#This Row],[REFERENCIA]],CODINV,3,FALSE)=0,"",VLOOKUP(FACTURACION[[#This Row],[REFERENCIA]],CODINV,3,FALSE))</f>
        <v>166B</v>
      </c>
      <c r="M8266" s="187" t="str">
        <f>+VLOOKUP(FACTURACION[[#This Row],[REFERENCIA]],CODINV,4,FALSE)</f>
        <v>VÁLVULAS Y MULTIVÁLVULAS</v>
      </c>
      <c r="N8266" s="187" t="str">
        <f>+VLOOKUP(FACTURACION[[#This Row],[REFERENCIA]],CODINV,5,FALSE)</f>
        <v>CORKEN</v>
      </c>
      <c r="O8266" s="188">
        <v>1</v>
      </c>
      <c r="P8266" s="189">
        <v>992480</v>
      </c>
      <c r="Q8266" s="190">
        <f>+FACTURACION[[#This Row],[CANTIDAD]]*FACTURACION[[#This Row],[VR UNITARIO]]/1000</f>
        <v>992.48</v>
      </c>
      <c r="R8266" s="187" t="str">
        <f>+VLOOKUP(FACTURACION[[#This Row],[NIT]],TABLACLIENTE,5,FALSE)</f>
        <v>BUCARAMANGA</v>
      </c>
    </row>
    <row r="8267" spans="3:18">
      <c r="C8267" s="183">
        <v>2022</v>
      </c>
      <c r="D8267" s="30" t="s">
        <v>84</v>
      </c>
      <c r="E8267" s="30">
        <f>MONTH(FACTURACION[[#This Row],[MES]]&amp;1)</f>
        <v>5</v>
      </c>
      <c r="F8267" s="223">
        <f>DATE(FACTURACION[[#This Row],[AÑO]],FACTURACION[[#This Row],[Mes numero]],1)</f>
        <v>44682</v>
      </c>
      <c r="G8267" s="185" t="s">
        <v>6534</v>
      </c>
      <c r="H8267" s="186">
        <v>890205952</v>
      </c>
      <c r="I8267" s="187" t="str">
        <f>+VLOOKUP(FACTURACION[[#This Row],[NIT]],TABLACLIENTE,2,FALSE)</f>
        <v>GAS NATURAL DEL ORIENTE S.A. E.S.P. (GASORIENTE S.A. E.S.P)</v>
      </c>
      <c r="J8267" s="188" t="s">
        <v>277</v>
      </c>
      <c r="K8267" s="187" t="str">
        <f>+VLOOKUP(FACTURACION[[#This Row],[REFERENCIA]],CODINV,2,FALSE)</f>
        <v>ORIFICIO 3/32"</v>
      </c>
      <c r="L8267" s="187" t="str">
        <f>IF(VLOOKUP(FACTURACION[[#This Row],[REFERENCIA]],CODINV,3,FALSE)=0,"",VLOOKUP(FACTURACION[[#This Row],[REFERENCIA]],CODINV,3,FALSE))</f>
        <v>70033P001</v>
      </c>
      <c r="M8267" s="187" t="str">
        <f>+VLOOKUP(FACTURACION[[#This Row],[REFERENCIA]],CODINV,4,FALSE)</f>
        <v>REPUESTOS Y ACCESORIOS</v>
      </c>
      <c r="N8267" s="187" t="str">
        <f>+VLOOKUP(FACTURACION[[#This Row],[REFERENCIA]],CODINV,5,FALSE)</f>
        <v>HONEYWELL</v>
      </c>
      <c r="O8267" s="188">
        <v>40</v>
      </c>
      <c r="P8267" s="189">
        <v>29426.41</v>
      </c>
      <c r="Q8267" s="190">
        <f>+FACTURACION[[#This Row],[CANTIDAD]]*FACTURACION[[#This Row],[VR UNITARIO]]/1000</f>
        <v>1177.0563999999999</v>
      </c>
      <c r="R8267" s="187" t="str">
        <f>+VLOOKUP(FACTURACION[[#This Row],[NIT]],TABLACLIENTE,5,FALSE)</f>
        <v>BUCARAMANGA</v>
      </c>
    </row>
    <row r="8268" spans="3:18">
      <c r="C8268" s="183">
        <v>2022</v>
      </c>
      <c r="D8268" s="30" t="s">
        <v>84</v>
      </c>
      <c r="E8268" s="30">
        <f>MONTH(FACTURACION[[#This Row],[MES]]&amp;1)</f>
        <v>5</v>
      </c>
      <c r="F8268" s="223">
        <f>DATE(FACTURACION[[#This Row],[AÑO]],FACTURACION[[#This Row],[Mes numero]],1)</f>
        <v>44682</v>
      </c>
      <c r="G8268" s="185" t="s">
        <v>6534</v>
      </c>
      <c r="H8268" s="186">
        <v>890205952</v>
      </c>
      <c r="I8268" s="187" t="str">
        <f>+VLOOKUP(FACTURACION[[#This Row],[NIT]],TABLACLIENTE,2,FALSE)</f>
        <v>GAS NATURAL DEL ORIENTE S.A. E.S.P. (GASORIENTE S.A. E.S.P)</v>
      </c>
      <c r="J8268" s="188" t="s">
        <v>277</v>
      </c>
      <c r="K8268" s="187" t="str">
        <f>+VLOOKUP(FACTURACION[[#This Row],[REFERENCIA]],CODINV,2,FALSE)</f>
        <v>ORIFICIO 3/32"</v>
      </c>
      <c r="L8268" s="187" t="str">
        <f>IF(VLOOKUP(FACTURACION[[#This Row],[REFERENCIA]],CODINV,3,FALSE)=0,"",VLOOKUP(FACTURACION[[#This Row],[REFERENCIA]],CODINV,3,FALSE))</f>
        <v>70033P001</v>
      </c>
      <c r="M8268" s="187" t="str">
        <f>+VLOOKUP(FACTURACION[[#This Row],[REFERENCIA]],CODINV,4,FALSE)</f>
        <v>REPUESTOS Y ACCESORIOS</v>
      </c>
      <c r="N8268" s="187" t="str">
        <f>+VLOOKUP(FACTURACION[[#This Row],[REFERENCIA]],CODINV,5,FALSE)</f>
        <v>HONEYWELL</v>
      </c>
      <c r="O8268" s="188">
        <v>10</v>
      </c>
      <c r="P8268" s="189">
        <v>29426.41</v>
      </c>
      <c r="Q8268" s="190">
        <f>+FACTURACION[[#This Row],[CANTIDAD]]*FACTURACION[[#This Row],[VR UNITARIO]]/1000</f>
        <v>294.26409999999998</v>
      </c>
      <c r="R8268" s="187" t="str">
        <f>+VLOOKUP(FACTURACION[[#This Row],[NIT]],TABLACLIENTE,5,FALSE)</f>
        <v>BUCARAMANGA</v>
      </c>
    </row>
    <row r="8269" spans="3:18">
      <c r="C8269" s="183">
        <v>2022</v>
      </c>
      <c r="D8269" s="30" t="s">
        <v>84</v>
      </c>
      <c r="E8269" s="30">
        <f>MONTH(FACTURACION[[#This Row],[MES]]&amp;1)</f>
        <v>5</v>
      </c>
      <c r="F8269" s="223">
        <f>DATE(FACTURACION[[#This Row],[AÑO]],FACTURACION[[#This Row],[Mes numero]],1)</f>
        <v>44682</v>
      </c>
      <c r="G8269" s="185" t="s">
        <v>6534</v>
      </c>
      <c r="H8269" s="186">
        <v>890205952</v>
      </c>
      <c r="I8269" s="187" t="str">
        <f>+VLOOKUP(FACTURACION[[#This Row],[NIT]],TABLACLIENTE,2,FALSE)</f>
        <v>GAS NATURAL DEL ORIENTE S.A. E.S.P. (GASORIENTE S.A. E.S.P)</v>
      </c>
      <c r="J8269" s="188" t="s">
        <v>188</v>
      </c>
      <c r="K8269" s="187" t="str">
        <f>+VLOOKUP(FACTURACION[[#This Row],[REFERENCIA]],CODINV,2,FALSE)</f>
        <v>SEAT DISC BUNA 90</v>
      </c>
      <c r="L8269" s="187" t="str">
        <f>IF(VLOOKUP(FACTURACION[[#This Row],[REFERENCIA]],CODINV,3,FALSE)=0,"",VLOOKUP(FACTURACION[[#This Row],[REFERENCIA]],CODINV,3,FALSE))</f>
        <v>70041P003</v>
      </c>
      <c r="M8269" s="187" t="str">
        <f>+VLOOKUP(FACTURACION[[#This Row],[REFERENCIA]],CODINV,4,FALSE)</f>
        <v>REPUESTOS Y ACCESORIOS</v>
      </c>
      <c r="N8269" s="187" t="str">
        <f>+VLOOKUP(FACTURACION[[#This Row],[REFERENCIA]],CODINV,5,FALSE)</f>
        <v>HONEYWELL</v>
      </c>
      <c r="O8269" s="188">
        <v>25</v>
      </c>
      <c r="P8269" s="189">
        <v>43621.68</v>
      </c>
      <c r="Q8269" s="190">
        <f>+FACTURACION[[#This Row],[CANTIDAD]]*FACTURACION[[#This Row],[VR UNITARIO]]/1000</f>
        <v>1090.5419999999999</v>
      </c>
      <c r="R8269" s="187" t="str">
        <f>+VLOOKUP(FACTURACION[[#This Row],[NIT]],TABLACLIENTE,5,FALSE)</f>
        <v>BUCARAMANGA</v>
      </c>
    </row>
    <row r="8270" spans="3:18">
      <c r="C8270" s="183">
        <v>2022</v>
      </c>
      <c r="D8270" s="30" t="s">
        <v>84</v>
      </c>
      <c r="E8270" s="30">
        <f>MONTH(FACTURACION[[#This Row],[MES]]&amp;1)</f>
        <v>5</v>
      </c>
      <c r="F8270" s="223">
        <f>DATE(FACTURACION[[#This Row],[AÑO]],FACTURACION[[#This Row],[Mes numero]],1)</f>
        <v>44682</v>
      </c>
      <c r="G8270" s="185" t="s">
        <v>6534</v>
      </c>
      <c r="H8270" s="186">
        <v>890205952</v>
      </c>
      <c r="I8270" s="187" t="str">
        <f>+VLOOKUP(FACTURACION[[#This Row],[NIT]],TABLACLIENTE,2,FALSE)</f>
        <v>GAS NATURAL DEL ORIENTE S.A. E.S.P. (GASORIENTE S.A. E.S.P)</v>
      </c>
      <c r="J8270" s="188" t="s">
        <v>188</v>
      </c>
      <c r="K8270" s="187" t="str">
        <f>+VLOOKUP(FACTURACION[[#This Row],[REFERENCIA]],CODINV,2,FALSE)</f>
        <v>SEAT DISC BUNA 90</v>
      </c>
      <c r="L8270" s="187" t="str">
        <f>IF(VLOOKUP(FACTURACION[[#This Row],[REFERENCIA]],CODINV,3,FALSE)=0,"",VLOOKUP(FACTURACION[[#This Row],[REFERENCIA]],CODINV,3,FALSE))</f>
        <v>70041P003</v>
      </c>
      <c r="M8270" s="187" t="str">
        <f>+VLOOKUP(FACTURACION[[#This Row],[REFERENCIA]],CODINV,4,FALSE)</f>
        <v>REPUESTOS Y ACCESORIOS</v>
      </c>
      <c r="N8270" s="187" t="str">
        <f>+VLOOKUP(FACTURACION[[#This Row],[REFERENCIA]],CODINV,5,FALSE)</f>
        <v>HONEYWELL</v>
      </c>
      <c r="O8270" s="188">
        <v>10</v>
      </c>
      <c r="P8270" s="189">
        <v>43621.68</v>
      </c>
      <c r="Q8270" s="190">
        <f>+FACTURACION[[#This Row],[CANTIDAD]]*FACTURACION[[#This Row],[VR UNITARIO]]/1000</f>
        <v>436.21679999999998</v>
      </c>
      <c r="R8270" s="187" t="str">
        <f>+VLOOKUP(FACTURACION[[#This Row],[NIT]],TABLACLIENTE,5,FALSE)</f>
        <v>BUCARAMANGA</v>
      </c>
    </row>
    <row r="8271" spans="3:18">
      <c r="C8271" s="183">
        <v>2022</v>
      </c>
      <c r="D8271" s="30" t="s">
        <v>84</v>
      </c>
      <c r="E8271" s="30">
        <f>MONTH(FACTURACION[[#This Row],[MES]]&amp;1)</f>
        <v>5</v>
      </c>
      <c r="F8271" s="223">
        <f>DATE(FACTURACION[[#This Row],[AÑO]],FACTURACION[[#This Row],[Mes numero]],1)</f>
        <v>44682</v>
      </c>
      <c r="G8271" s="185" t="s">
        <v>6534</v>
      </c>
      <c r="H8271" s="186">
        <v>890205952</v>
      </c>
      <c r="I8271" s="187" t="str">
        <f>+VLOOKUP(FACTURACION[[#This Row],[NIT]],TABLACLIENTE,2,FALSE)</f>
        <v>GAS NATURAL DEL ORIENTE S.A. E.S.P. (GASORIENTE S.A. E.S.P)</v>
      </c>
      <c r="J8271" s="188" t="s">
        <v>151</v>
      </c>
      <c r="K8271" s="187" t="str">
        <f>+VLOOKUP(FACTURACION[[#This Row],[REFERENCIA]],CODINV,2,FALSE)</f>
        <v>DIAFRAGMA BUNA Z-138</v>
      </c>
      <c r="L8271" s="187" t="str">
        <f>IF(VLOOKUP(FACTURACION[[#This Row],[REFERENCIA]],CODINV,3,FALSE)=0,"",VLOOKUP(FACTURACION[[#This Row],[REFERENCIA]],CODINV,3,FALSE))</f>
        <v>70170P028</v>
      </c>
      <c r="M8271" s="187" t="str">
        <f>+VLOOKUP(FACTURACION[[#This Row],[REFERENCIA]],CODINV,4,FALSE)</f>
        <v>REPUESTOS Y ACCESORIOS</v>
      </c>
      <c r="N8271" s="187" t="str">
        <f>+VLOOKUP(FACTURACION[[#This Row],[REFERENCIA]],CODINV,5,FALSE)</f>
        <v>HONEYWELL</v>
      </c>
      <c r="O8271" s="188">
        <v>5</v>
      </c>
      <c r="P8271" s="189">
        <v>22674.06</v>
      </c>
      <c r="Q8271" s="190">
        <f>+FACTURACION[[#This Row],[CANTIDAD]]*FACTURACION[[#This Row],[VR UNITARIO]]/1000</f>
        <v>113.3703</v>
      </c>
      <c r="R8271" s="187" t="str">
        <f>+VLOOKUP(FACTURACION[[#This Row],[NIT]],TABLACLIENTE,5,FALSE)</f>
        <v>BUCARAMANGA</v>
      </c>
    </row>
    <row r="8272" spans="3:18">
      <c r="C8272" s="183">
        <v>2022</v>
      </c>
      <c r="D8272" s="30" t="s">
        <v>84</v>
      </c>
      <c r="E8272" s="30">
        <f>MONTH(FACTURACION[[#This Row],[MES]]&amp;1)</f>
        <v>5</v>
      </c>
      <c r="F8272" s="223">
        <f>DATE(FACTURACION[[#This Row],[AÑO]],FACTURACION[[#This Row],[Mes numero]],1)</f>
        <v>44682</v>
      </c>
      <c r="G8272" s="185" t="s">
        <v>6534</v>
      </c>
      <c r="H8272" s="186">
        <v>890205952</v>
      </c>
      <c r="I8272" s="187" t="str">
        <f>+VLOOKUP(FACTURACION[[#This Row],[NIT]],TABLACLIENTE,2,FALSE)</f>
        <v>GAS NATURAL DEL ORIENTE S.A. E.S.P. (GASORIENTE S.A. E.S.P)</v>
      </c>
      <c r="J8272" s="188" t="s">
        <v>151</v>
      </c>
      <c r="K8272" s="187" t="str">
        <f>+VLOOKUP(FACTURACION[[#This Row],[REFERENCIA]],CODINV,2,FALSE)</f>
        <v>DIAFRAGMA BUNA Z-138</v>
      </c>
      <c r="L8272" s="187" t="str">
        <f>IF(VLOOKUP(FACTURACION[[#This Row],[REFERENCIA]],CODINV,3,FALSE)=0,"",VLOOKUP(FACTURACION[[#This Row],[REFERENCIA]],CODINV,3,FALSE))</f>
        <v>70170P028</v>
      </c>
      <c r="M8272" s="187" t="str">
        <f>+VLOOKUP(FACTURACION[[#This Row],[REFERENCIA]],CODINV,4,FALSE)</f>
        <v>REPUESTOS Y ACCESORIOS</v>
      </c>
      <c r="N8272" s="187" t="str">
        <f>+VLOOKUP(FACTURACION[[#This Row],[REFERENCIA]],CODINV,5,FALSE)</f>
        <v>HONEYWELL</v>
      </c>
      <c r="O8272" s="188">
        <v>45</v>
      </c>
      <c r="P8272" s="189">
        <v>22674.06</v>
      </c>
      <c r="Q8272" s="190">
        <f>+FACTURACION[[#This Row],[CANTIDAD]]*FACTURACION[[#This Row],[VR UNITARIO]]/1000</f>
        <v>1020.3327</v>
      </c>
      <c r="R8272" s="187" t="str">
        <f>+VLOOKUP(FACTURACION[[#This Row],[NIT]],TABLACLIENTE,5,FALSE)</f>
        <v>BUCARAMANGA</v>
      </c>
    </row>
    <row r="8273" spans="3:18">
      <c r="C8273" s="183">
        <v>2022</v>
      </c>
      <c r="D8273" s="30" t="s">
        <v>84</v>
      </c>
      <c r="E8273" s="30">
        <f>MONTH(FACTURACION[[#This Row],[MES]]&amp;1)</f>
        <v>5</v>
      </c>
      <c r="F8273" s="223">
        <f>DATE(FACTURACION[[#This Row],[AÑO]],FACTURACION[[#This Row],[Mes numero]],1)</f>
        <v>44682</v>
      </c>
      <c r="G8273" s="185" t="s">
        <v>6534</v>
      </c>
      <c r="H8273" s="186">
        <v>890205952</v>
      </c>
      <c r="I8273" s="187" t="str">
        <f>+VLOOKUP(FACTURACION[[#This Row],[NIT]],TABLACLIENTE,2,FALSE)</f>
        <v>GAS NATURAL DEL ORIENTE S.A. E.S.P. (GASORIENTE S.A. E.S.P)</v>
      </c>
      <c r="J8273" s="188" t="s">
        <v>627</v>
      </c>
      <c r="K8273" s="187" t="str">
        <f>+VLOOKUP(FACTURACION[[#This Row],[REFERENCIA]],CODINV,2,FALSE)</f>
        <v>PLATE DEL DIAFRAGMA</v>
      </c>
      <c r="L8273" s="187" t="str">
        <f>IF(VLOOKUP(FACTURACION[[#This Row],[REFERENCIA]],CODINV,3,FALSE)=0,"",VLOOKUP(FACTURACION[[#This Row],[REFERENCIA]],CODINV,3,FALSE))</f>
        <v>70859P001</v>
      </c>
      <c r="M8273" s="187" t="str">
        <f>+VLOOKUP(FACTURACION[[#This Row],[REFERENCIA]],CODINV,4,FALSE)</f>
        <v>REPUESTOS Y ACCESORIOS</v>
      </c>
      <c r="N8273" s="187" t="str">
        <f>+VLOOKUP(FACTURACION[[#This Row],[REFERENCIA]],CODINV,5,FALSE)</f>
        <v>HONEYWELL</v>
      </c>
      <c r="O8273" s="188">
        <v>5</v>
      </c>
      <c r="P8273" s="189">
        <v>31881.81</v>
      </c>
      <c r="Q8273" s="190">
        <f>+FACTURACION[[#This Row],[CANTIDAD]]*FACTURACION[[#This Row],[VR UNITARIO]]/1000</f>
        <v>159.40905000000001</v>
      </c>
      <c r="R8273" s="187" t="str">
        <f>+VLOOKUP(FACTURACION[[#This Row],[NIT]],TABLACLIENTE,5,FALSE)</f>
        <v>BUCARAMANGA</v>
      </c>
    </row>
    <row r="8274" spans="3:18">
      <c r="C8274" s="183">
        <v>2022</v>
      </c>
      <c r="D8274" s="30" t="s">
        <v>84</v>
      </c>
      <c r="E8274" s="30">
        <f>MONTH(FACTURACION[[#This Row],[MES]]&amp;1)</f>
        <v>5</v>
      </c>
      <c r="F8274" s="223">
        <f>DATE(FACTURACION[[#This Row],[AÑO]],FACTURACION[[#This Row],[Mes numero]],1)</f>
        <v>44682</v>
      </c>
      <c r="G8274" s="185" t="s">
        <v>6534</v>
      </c>
      <c r="H8274" s="186">
        <v>890205952</v>
      </c>
      <c r="I8274" s="187" t="str">
        <f>+VLOOKUP(FACTURACION[[#This Row],[NIT]],TABLACLIENTE,2,FALSE)</f>
        <v>GAS NATURAL DEL ORIENTE S.A. E.S.P. (GASORIENTE S.A. E.S.P)</v>
      </c>
      <c r="J8274" s="188" t="s">
        <v>627</v>
      </c>
      <c r="K8274" s="187" t="str">
        <f>+VLOOKUP(FACTURACION[[#This Row],[REFERENCIA]],CODINV,2,FALSE)</f>
        <v>PLATE DEL DIAFRAGMA</v>
      </c>
      <c r="L8274" s="187" t="str">
        <f>IF(VLOOKUP(FACTURACION[[#This Row],[REFERENCIA]],CODINV,3,FALSE)=0,"",VLOOKUP(FACTURACION[[#This Row],[REFERENCIA]],CODINV,3,FALSE))</f>
        <v>70859P001</v>
      </c>
      <c r="M8274" s="187" t="str">
        <f>+VLOOKUP(FACTURACION[[#This Row],[REFERENCIA]],CODINV,4,FALSE)</f>
        <v>REPUESTOS Y ACCESORIOS</v>
      </c>
      <c r="N8274" s="187" t="str">
        <f>+VLOOKUP(FACTURACION[[#This Row],[REFERENCIA]],CODINV,5,FALSE)</f>
        <v>HONEYWELL</v>
      </c>
      <c r="O8274" s="188">
        <v>30</v>
      </c>
      <c r="P8274" s="189">
        <v>31881.81</v>
      </c>
      <c r="Q8274" s="190">
        <f>+FACTURACION[[#This Row],[CANTIDAD]]*FACTURACION[[#This Row],[VR UNITARIO]]/1000</f>
        <v>956.4543000000001</v>
      </c>
      <c r="R8274" s="187" t="str">
        <f>+VLOOKUP(FACTURACION[[#This Row],[NIT]],TABLACLIENTE,5,FALSE)</f>
        <v>BUCARAMANGA</v>
      </c>
    </row>
    <row r="8275" spans="3:18">
      <c r="C8275" s="183">
        <v>2022</v>
      </c>
      <c r="D8275" s="30" t="s">
        <v>84</v>
      </c>
      <c r="E8275" s="30">
        <f>MONTH(FACTURACION[[#This Row],[MES]]&amp;1)</f>
        <v>5</v>
      </c>
      <c r="F8275" s="223">
        <f>DATE(FACTURACION[[#This Row],[AÑO]],FACTURACION[[#This Row],[Mes numero]],1)</f>
        <v>44682</v>
      </c>
      <c r="G8275" s="185" t="s">
        <v>6534</v>
      </c>
      <c r="H8275" s="186">
        <v>890205952</v>
      </c>
      <c r="I8275" s="187" t="str">
        <f>+VLOOKUP(FACTURACION[[#This Row],[NIT]],TABLACLIENTE,2,FALSE)</f>
        <v>GAS NATURAL DEL ORIENTE S.A. E.S.P. (GASORIENTE S.A. E.S.P)</v>
      </c>
      <c r="J8275" s="188" t="s">
        <v>590</v>
      </c>
      <c r="K8275" s="187" t="str">
        <f>+VLOOKUP(FACTURACION[[#This Row],[REFERENCIA]],CODINV,2,FALSE)</f>
        <v>RESORTE DE BALANCE NEGRO</v>
      </c>
      <c r="L8275" s="187" t="str">
        <f>IF(VLOOKUP(FACTURACION[[#This Row],[REFERENCIA]],CODINV,3,FALSE)=0,"",VLOOKUP(FACTURACION[[#This Row],[REFERENCIA]],CODINV,3,FALSE))</f>
        <v>70157P004</v>
      </c>
      <c r="M8275" s="187" t="str">
        <f>+VLOOKUP(FACTURACION[[#This Row],[REFERENCIA]],CODINV,4,FALSE)</f>
        <v>REPUESTOS Y ACCESORIOS</v>
      </c>
      <c r="N8275" s="187" t="str">
        <f>+VLOOKUP(FACTURACION[[#This Row],[REFERENCIA]],CODINV,5,FALSE)</f>
        <v>HONEYWELL</v>
      </c>
      <c r="O8275" s="188">
        <v>3</v>
      </c>
      <c r="P8275" s="189">
        <v>21599.83</v>
      </c>
      <c r="Q8275" s="190">
        <f>+FACTURACION[[#This Row],[CANTIDAD]]*FACTURACION[[#This Row],[VR UNITARIO]]/1000</f>
        <v>64.799490000000006</v>
      </c>
      <c r="R8275" s="187" t="str">
        <f>+VLOOKUP(FACTURACION[[#This Row],[NIT]],TABLACLIENTE,5,FALSE)</f>
        <v>BUCARAMANGA</v>
      </c>
    </row>
    <row r="8276" spans="3:18">
      <c r="C8276" s="183">
        <v>2022</v>
      </c>
      <c r="D8276" s="30" t="s">
        <v>84</v>
      </c>
      <c r="E8276" s="30">
        <f>MONTH(FACTURACION[[#This Row],[MES]]&amp;1)</f>
        <v>5</v>
      </c>
      <c r="F8276" s="223">
        <f>DATE(FACTURACION[[#This Row],[AÑO]],FACTURACION[[#This Row],[Mes numero]],1)</f>
        <v>44682</v>
      </c>
      <c r="G8276" s="185" t="s">
        <v>6534</v>
      </c>
      <c r="H8276" s="186">
        <v>890205952</v>
      </c>
      <c r="I8276" s="187" t="str">
        <f>+VLOOKUP(FACTURACION[[#This Row],[NIT]],TABLACLIENTE,2,FALSE)</f>
        <v>GAS NATURAL DEL ORIENTE S.A. E.S.P. (GASORIENTE S.A. E.S.P)</v>
      </c>
      <c r="J8276" s="188" t="s">
        <v>590</v>
      </c>
      <c r="K8276" s="187" t="str">
        <f>+VLOOKUP(FACTURACION[[#This Row],[REFERENCIA]],CODINV,2,FALSE)</f>
        <v>RESORTE DE BALANCE NEGRO</v>
      </c>
      <c r="L8276" s="187" t="str">
        <f>IF(VLOOKUP(FACTURACION[[#This Row],[REFERENCIA]],CODINV,3,FALSE)=0,"",VLOOKUP(FACTURACION[[#This Row],[REFERENCIA]],CODINV,3,FALSE))</f>
        <v>70157P004</v>
      </c>
      <c r="M8276" s="187" t="str">
        <f>+VLOOKUP(FACTURACION[[#This Row],[REFERENCIA]],CODINV,4,FALSE)</f>
        <v>REPUESTOS Y ACCESORIOS</v>
      </c>
      <c r="N8276" s="187" t="str">
        <f>+VLOOKUP(FACTURACION[[#This Row],[REFERENCIA]],CODINV,5,FALSE)</f>
        <v>HONEYWELL</v>
      </c>
      <c r="O8276" s="188">
        <v>2</v>
      </c>
      <c r="P8276" s="189">
        <v>21599.83</v>
      </c>
      <c r="Q8276" s="190">
        <f>+FACTURACION[[#This Row],[CANTIDAD]]*FACTURACION[[#This Row],[VR UNITARIO]]/1000</f>
        <v>43.199660000000002</v>
      </c>
      <c r="R8276" s="187" t="str">
        <f>+VLOOKUP(FACTURACION[[#This Row],[NIT]],TABLACLIENTE,5,FALSE)</f>
        <v>BUCARAMANGA</v>
      </c>
    </row>
    <row r="8277" spans="3:18">
      <c r="C8277" s="183">
        <v>2022</v>
      </c>
      <c r="D8277" s="30" t="s">
        <v>84</v>
      </c>
      <c r="E8277" s="30">
        <f>MONTH(FACTURACION[[#This Row],[MES]]&amp;1)</f>
        <v>5</v>
      </c>
      <c r="F8277" s="223">
        <f>DATE(FACTURACION[[#This Row],[AÑO]],FACTURACION[[#This Row],[Mes numero]],1)</f>
        <v>44682</v>
      </c>
      <c r="G8277" s="185" t="s">
        <v>6534</v>
      </c>
      <c r="H8277" s="186">
        <v>890205952</v>
      </c>
      <c r="I8277" s="187" t="str">
        <f>+VLOOKUP(FACTURACION[[#This Row],[NIT]],TABLACLIENTE,2,FALSE)</f>
        <v>GAS NATURAL DEL ORIENTE S.A. E.S.P. (GASORIENTE S.A. E.S.P)</v>
      </c>
      <c r="J8277" s="188" t="s">
        <v>809</v>
      </c>
      <c r="K8277" s="187" t="str">
        <f>+VLOOKUP(FACTURACION[[#This Row],[REFERENCIA]],CODINV,2,FALSE)</f>
        <v>SCREW HX HD 1/4 X 28 X 1,25</v>
      </c>
      <c r="L8277" s="187" t="str">
        <f>IF(VLOOKUP(FACTURACION[[#This Row],[REFERENCIA]],CODINV,3,FALSE)=0,"",VLOOKUP(FACTURACION[[#This Row],[REFERENCIA]],CODINV,3,FALSE))</f>
        <v>78001P029</v>
      </c>
      <c r="M8277" s="187" t="str">
        <f>+VLOOKUP(FACTURACION[[#This Row],[REFERENCIA]],CODINV,4,FALSE)</f>
        <v>REPUESTOS Y ACCESORIOS</v>
      </c>
      <c r="N8277" s="187" t="str">
        <f>+VLOOKUP(FACTURACION[[#This Row],[REFERENCIA]],CODINV,5,FALSE)</f>
        <v>HONEYWELL</v>
      </c>
      <c r="O8277" s="188">
        <v>3</v>
      </c>
      <c r="P8277" s="189">
        <v>2570.4899999999998</v>
      </c>
      <c r="Q8277" s="190">
        <f>+FACTURACION[[#This Row],[CANTIDAD]]*FACTURACION[[#This Row],[VR UNITARIO]]/1000</f>
        <v>7.7114699999999994</v>
      </c>
      <c r="R8277" s="187" t="str">
        <f>+VLOOKUP(FACTURACION[[#This Row],[NIT]],TABLACLIENTE,5,FALSE)</f>
        <v>BUCARAMANGA</v>
      </c>
    </row>
    <row r="8278" spans="3:18">
      <c r="C8278" s="183">
        <v>2022</v>
      </c>
      <c r="D8278" s="30" t="s">
        <v>84</v>
      </c>
      <c r="E8278" s="30">
        <f>MONTH(FACTURACION[[#This Row],[MES]]&amp;1)</f>
        <v>5</v>
      </c>
      <c r="F8278" s="223">
        <f>DATE(FACTURACION[[#This Row],[AÑO]],FACTURACION[[#This Row],[Mes numero]],1)</f>
        <v>44682</v>
      </c>
      <c r="G8278" s="185" t="s">
        <v>6534</v>
      </c>
      <c r="H8278" s="186">
        <v>890205952</v>
      </c>
      <c r="I8278" s="187" t="str">
        <f>+VLOOKUP(FACTURACION[[#This Row],[NIT]],TABLACLIENTE,2,FALSE)</f>
        <v>GAS NATURAL DEL ORIENTE S.A. E.S.P. (GASORIENTE S.A. E.S.P)</v>
      </c>
      <c r="J8278" s="188" t="s">
        <v>809</v>
      </c>
      <c r="K8278" s="187" t="str">
        <f>+VLOOKUP(FACTURACION[[#This Row],[REFERENCIA]],CODINV,2,FALSE)</f>
        <v>SCREW HX HD 1/4 X 28 X 1,25</v>
      </c>
      <c r="L8278" s="187" t="str">
        <f>IF(VLOOKUP(FACTURACION[[#This Row],[REFERENCIA]],CODINV,3,FALSE)=0,"",VLOOKUP(FACTURACION[[#This Row],[REFERENCIA]],CODINV,3,FALSE))</f>
        <v>78001P029</v>
      </c>
      <c r="M8278" s="187" t="str">
        <f>+VLOOKUP(FACTURACION[[#This Row],[REFERENCIA]],CODINV,4,FALSE)</f>
        <v>REPUESTOS Y ACCESORIOS</v>
      </c>
      <c r="N8278" s="187" t="str">
        <f>+VLOOKUP(FACTURACION[[#This Row],[REFERENCIA]],CODINV,5,FALSE)</f>
        <v>HONEYWELL</v>
      </c>
      <c r="O8278" s="188">
        <v>102</v>
      </c>
      <c r="P8278" s="189">
        <v>2570.4899999999998</v>
      </c>
      <c r="Q8278" s="190">
        <f>+FACTURACION[[#This Row],[CANTIDAD]]*FACTURACION[[#This Row],[VR UNITARIO]]/1000</f>
        <v>262.18997999999999</v>
      </c>
      <c r="R8278" s="187" t="str">
        <f>+VLOOKUP(FACTURACION[[#This Row],[NIT]],TABLACLIENTE,5,FALSE)</f>
        <v>BUCARAMANGA</v>
      </c>
    </row>
    <row r="8279" spans="3:18">
      <c r="C8279" s="183">
        <v>2022</v>
      </c>
      <c r="D8279" s="30" t="s">
        <v>84</v>
      </c>
      <c r="E8279" s="30">
        <f>MONTH(FACTURACION[[#This Row],[MES]]&amp;1)</f>
        <v>5</v>
      </c>
      <c r="F8279" s="223">
        <f>DATE(FACTURACION[[#This Row],[AÑO]],FACTURACION[[#This Row],[Mes numero]],1)</f>
        <v>44682</v>
      </c>
      <c r="G8279" s="185" t="s">
        <v>6534</v>
      </c>
      <c r="H8279" s="186">
        <v>890205952</v>
      </c>
      <c r="I8279" s="187" t="str">
        <f>+VLOOKUP(FACTURACION[[#This Row],[NIT]],TABLACLIENTE,2,FALSE)</f>
        <v>GAS NATURAL DEL ORIENTE S.A. E.S.P. (GASORIENTE S.A. E.S.P)</v>
      </c>
      <c r="J8279" s="3" t="s">
        <v>714</v>
      </c>
      <c r="K8279" s="187" t="str">
        <f>+VLOOKUP(FACTURACION[[#This Row],[REFERENCIA]],CODINV,2,FALSE)</f>
        <v>PILOTO ZSC 100</v>
      </c>
      <c r="L8279" s="187" t="str">
        <f>IF(VLOOKUP(FACTURACION[[#This Row],[REFERENCIA]],CODINV,3,FALSE)=0,"",VLOOKUP(FACTURACION[[#This Row],[REFERENCIA]],CODINV,3,FALSE))</f>
        <v>RRAC102A1A1A1</v>
      </c>
      <c r="M8279" s="187" t="str">
        <f>+VLOOKUP(FACTURACION[[#This Row],[REFERENCIA]],CODINV,4,FALSE)</f>
        <v>REGULADORES</v>
      </c>
      <c r="N8279" s="187" t="str">
        <f>+VLOOKUP(FACTURACION[[#This Row],[REFERENCIA]],CODINV,5,FALSE)</f>
        <v>HONEYWELL</v>
      </c>
      <c r="O8279" s="188">
        <v>1</v>
      </c>
      <c r="P8279" s="189">
        <v>3016917.32</v>
      </c>
      <c r="Q8279" s="190">
        <f>+FACTURACION[[#This Row],[CANTIDAD]]*FACTURACION[[#This Row],[VR UNITARIO]]/1000</f>
        <v>3016.91732</v>
      </c>
      <c r="R8279" s="187" t="str">
        <f>+VLOOKUP(FACTURACION[[#This Row],[NIT]],TABLACLIENTE,5,FALSE)</f>
        <v>BUCARAMANGA</v>
      </c>
    </row>
    <row r="8280" spans="3:18">
      <c r="C8280" s="183">
        <v>2022</v>
      </c>
      <c r="D8280" s="30" t="s">
        <v>84</v>
      </c>
      <c r="E8280" s="30">
        <f>MONTH(FACTURACION[[#This Row],[MES]]&amp;1)</f>
        <v>5</v>
      </c>
      <c r="F8280" s="223">
        <f>DATE(FACTURACION[[#This Row],[AÑO]],FACTURACION[[#This Row],[Mes numero]],1)</f>
        <v>44682</v>
      </c>
      <c r="G8280" s="185" t="s">
        <v>6534</v>
      </c>
      <c r="H8280" s="186">
        <v>890205952</v>
      </c>
      <c r="I8280" s="187" t="str">
        <f>+VLOOKUP(FACTURACION[[#This Row],[NIT]],TABLACLIENTE,2,FALSE)</f>
        <v>GAS NATURAL DEL ORIENTE S.A. E.S.P. (GASORIENTE S.A. E.S.P)</v>
      </c>
      <c r="J8280" s="3" t="s">
        <v>714</v>
      </c>
      <c r="K8280" s="187" t="str">
        <f>+VLOOKUP(FACTURACION[[#This Row],[REFERENCIA]],CODINV,2,FALSE)</f>
        <v>PILOTO ZSC 100</v>
      </c>
      <c r="L8280" s="187" t="str">
        <f>IF(VLOOKUP(FACTURACION[[#This Row],[REFERENCIA]],CODINV,3,FALSE)=0,"",VLOOKUP(FACTURACION[[#This Row],[REFERENCIA]],CODINV,3,FALSE))</f>
        <v>RRAC102A1A1A1</v>
      </c>
      <c r="M8280" s="187" t="str">
        <f>+VLOOKUP(FACTURACION[[#This Row],[REFERENCIA]],CODINV,4,FALSE)</f>
        <v>REGULADORES</v>
      </c>
      <c r="N8280" s="187" t="str">
        <f>+VLOOKUP(FACTURACION[[#This Row],[REFERENCIA]],CODINV,5,FALSE)</f>
        <v>HONEYWELL</v>
      </c>
      <c r="O8280" s="188">
        <v>4</v>
      </c>
      <c r="P8280" s="189">
        <v>3016917.32</v>
      </c>
      <c r="Q8280" s="190">
        <f>+FACTURACION[[#This Row],[CANTIDAD]]*FACTURACION[[#This Row],[VR UNITARIO]]/1000</f>
        <v>12067.66928</v>
      </c>
      <c r="R8280" s="187" t="str">
        <f>+VLOOKUP(FACTURACION[[#This Row],[NIT]],TABLACLIENTE,5,FALSE)</f>
        <v>BUCARAMANGA</v>
      </c>
    </row>
    <row r="8281" spans="3:18">
      <c r="C8281" s="183">
        <v>2022</v>
      </c>
      <c r="D8281" s="30" t="s">
        <v>84</v>
      </c>
      <c r="E8281" s="30">
        <f>MONTH(FACTURACION[[#This Row],[MES]]&amp;1)</f>
        <v>5</v>
      </c>
      <c r="F8281" s="223">
        <f>DATE(FACTURACION[[#This Row],[AÑO]],FACTURACION[[#This Row],[Mes numero]],1)</f>
        <v>44682</v>
      </c>
      <c r="G8281" s="185" t="s">
        <v>6534</v>
      </c>
      <c r="H8281" s="186">
        <v>890205952</v>
      </c>
      <c r="I8281" s="187" t="str">
        <f>+VLOOKUP(FACTURACION[[#This Row],[NIT]],TABLACLIENTE,2,FALSE)</f>
        <v>GAS NATURAL DEL ORIENTE S.A. E.S.P. (GASORIENTE S.A. E.S.P)</v>
      </c>
      <c r="J8281" s="188" t="s">
        <v>244</v>
      </c>
      <c r="K8281" s="187" t="str">
        <f>+VLOOKUP(FACTURACION[[#This Row],[REFERENCIA]],CODINV,2,FALSE)</f>
        <v>PILOTO ZSC 320-100</v>
      </c>
      <c r="L8281" s="187" t="str">
        <f>IF(VLOOKUP(FACTURACION[[#This Row],[REFERENCIA]],CODINV,3,FALSE)=0,"",VLOOKUP(FACTURACION[[#This Row],[REFERENCIA]],CODINV,3,FALSE))</f>
        <v>RRAE103A1A1A1</v>
      </c>
      <c r="M8281" s="187" t="str">
        <f>+VLOOKUP(FACTURACION[[#This Row],[REFERENCIA]],CODINV,4,FALSE)</f>
        <v>REGULADORES</v>
      </c>
      <c r="N8281" s="187" t="str">
        <f>+VLOOKUP(FACTURACION[[#This Row],[REFERENCIA]],CODINV,5,FALSE)</f>
        <v>HONEYWELL</v>
      </c>
      <c r="O8281" s="188">
        <v>1</v>
      </c>
      <c r="P8281" s="189">
        <v>4640472.78</v>
      </c>
      <c r="Q8281" s="190">
        <f>+FACTURACION[[#This Row],[CANTIDAD]]*FACTURACION[[#This Row],[VR UNITARIO]]/1000</f>
        <v>4640.4727800000001</v>
      </c>
      <c r="R8281" s="187" t="str">
        <f>+VLOOKUP(FACTURACION[[#This Row],[NIT]],TABLACLIENTE,5,FALSE)</f>
        <v>BUCARAMANGA</v>
      </c>
    </row>
    <row r="8282" spans="3:18">
      <c r="C8282" s="183">
        <v>2022</v>
      </c>
      <c r="D8282" s="30" t="s">
        <v>84</v>
      </c>
      <c r="E8282" s="30">
        <f>MONTH(FACTURACION[[#This Row],[MES]]&amp;1)</f>
        <v>5</v>
      </c>
      <c r="F8282" s="223">
        <f>DATE(FACTURACION[[#This Row],[AÑO]],FACTURACION[[#This Row],[Mes numero]],1)</f>
        <v>44682</v>
      </c>
      <c r="G8282" s="185" t="s">
        <v>6534</v>
      </c>
      <c r="H8282" s="186">
        <v>890205952</v>
      </c>
      <c r="I8282" s="187" t="str">
        <f>+VLOOKUP(FACTURACION[[#This Row],[NIT]],TABLACLIENTE,2,FALSE)</f>
        <v>GAS NATURAL DEL ORIENTE S.A. E.S.P. (GASORIENTE S.A. E.S.P)</v>
      </c>
      <c r="J8282" s="188" t="s">
        <v>244</v>
      </c>
      <c r="K8282" s="187" t="str">
        <f>+VLOOKUP(FACTURACION[[#This Row],[REFERENCIA]],CODINV,2,FALSE)</f>
        <v>PILOTO ZSC 320-100</v>
      </c>
      <c r="L8282" s="187" t="str">
        <f>IF(VLOOKUP(FACTURACION[[#This Row],[REFERENCIA]],CODINV,3,FALSE)=0,"",VLOOKUP(FACTURACION[[#This Row],[REFERENCIA]],CODINV,3,FALSE))</f>
        <v>RRAE103A1A1A1</v>
      </c>
      <c r="M8282" s="187" t="str">
        <f>+VLOOKUP(FACTURACION[[#This Row],[REFERENCIA]],CODINV,4,FALSE)</f>
        <v>REGULADORES</v>
      </c>
      <c r="N8282" s="187" t="str">
        <f>+VLOOKUP(FACTURACION[[#This Row],[REFERENCIA]],CODINV,5,FALSE)</f>
        <v>HONEYWELL</v>
      </c>
      <c r="O8282" s="188">
        <v>4</v>
      </c>
      <c r="P8282" s="189">
        <v>4640472.78</v>
      </c>
      <c r="Q8282" s="190">
        <f>+FACTURACION[[#This Row],[CANTIDAD]]*FACTURACION[[#This Row],[VR UNITARIO]]/1000</f>
        <v>18561.89112</v>
      </c>
      <c r="R8282" s="187" t="str">
        <f>+VLOOKUP(FACTURACION[[#This Row],[NIT]],TABLACLIENTE,5,FALSE)</f>
        <v>BUCARAMANGA</v>
      </c>
    </row>
    <row r="8283" spans="3:18">
      <c r="C8283" s="183">
        <v>2022</v>
      </c>
      <c r="D8283" s="30" t="s">
        <v>84</v>
      </c>
      <c r="E8283" s="30">
        <f>MONTH(FACTURACION[[#This Row],[MES]]&amp;1)</f>
        <v>5</v>
      </c>
      <c r="F8283" s="223">
        <f>DATE(FACTURACION[[#This Row],[AÑO]],FACTURACION[[#This Row],[Mes numero]],1)</f>
        <v>44682</v>
      </c>
      <c r="G8283" s="185" t="s">
        <v>6534</v>
      </c>
      <c r="H8283" s="186">
        <v>890205952</v>
      </c>
      <c r="I8283" s="187" t="str">
        <f>+VLOOKUP(FACTURACION[[#This Row],[NIT]],TABLACLIENTE,2,FALSE)</f>
        <v>GAS NATURAL DEL ORIENTE S.A. E.S.P. (GASORIENTE S.A. E.S.P)</v>
      </c>
      <c r="J8283" s="188" t="s">
        <v>153</v>
      </c>
      <c r="K8283" s="187" t="str">
        <f>+VLOOKUP(FACTURACION[[#This Row],[REFERENCIA]],CODINV,2,FALSE)</f>
        <v>MANGA 3" S300 H7</v>
      </c>
      <c r="L8283" s="187" t="str">
        <f>IF(VLOOKUP(FACTURACION[[#This Row],[REFERENCIA]],CODINV,3,FALSE)=0,"",VLOOKUP(FACTURACION[[#This Row],[REFERENCIA]],CODINV,3,FALSE))</f>
        <v>73404P003</v>
      </c>
      <c r="M8283" s="187" t="str">
        <f>+VLOOKUP(FACTURACION[[#This Row],[REFERENCIA]],CODINV,4,FALSE)</f>
        <v>MANGAS</v>
      </c>
      <c r="N8283" s="187" t="str">
        <f>+VLOOKUP(FACTURACION[[#This Row],[REFERENCIA]],CODINV,5,FALSE)</f>
        <v>HONEYWELL</v>
      </c>
      <c r="O8283" s="188">
        <v>6</v>
      </c>
      <c r="P8283" s="189">
        <v>1131248.08</v>
      </c>
      <c r="Q8283" s="190">
        <f>+FACTURACION[[#This Row],[CANTIDAD]]*FACTURACION[[#This Row],[VR UNITARIO]]/1000</f>
        <v>6787.4884800000009</v>
      </c>
      <c r="R8283" s="187" t="str">
        <f>+VLOOKUP(FACTURACION[[#This Row],[NIT]],TABLACLIENTE,5,FALSE)</f>
        <v>BUCARAMANGA</v>
      </c>
    </row>
    <row r="8284" spans="3:18">
      <c r="C8284" s="183">
        <v>2022</v>
      </c>
      <c r="D8284" s="30" t="s">
        <v>84</v>
      </c>
      <c r="E8284" s="30">
        <f>MONTH(FACTURACION[[#This Row],[MES]]&amp;1)</f>
        <v>5</v>
      </c>
      <c r="F8284" s="223">
        <f>DATE(FACTURACION[[#This Row],[AÑO]],FACTURACION[[#This Row],[Mes numero]],1)</f>
        <v>44682</v>
      </c>
      <c r="G8284" s="185" t="s">
        <v>6534</v>
      </c>
      <c r="H8284" s="186">
        <v>890205952</v>
      </c>
      <c r="I8284" s="187" t="str">
        <f>+VLOOKUP(FACTURACION[[#This Row],[NIT]],TABLACLIENTE,2,FALSE)</f>
        <v>GAS NATURAL DEL ORIENTE S.A. E.S.P. (GASORIENTE S.A. E.S.P)</v>
      </c>
      <c r="J8284" s="188" t="s">
        <v>61</v>
      </c>
      <c r="K8284" s="187" t="str">
        <f>+VLOOKUP(FACTURACION[[#This Row],[REFERENCIA]],CODINV,2,FALSE)</f>
        <v>MANGA 2" S300 H7</v>
      </c>
      <c r="L8284" s="187" t="str">
        <f>IF(VLOOKUP(FACTURACION[[#This Row],[REFERENCIA]],CODINV,3,FALSE)=0,"",VLOOKUP(FACTURACION[[#This Row],[REFERENCIA]],CODINV,3,FALSE))</f>
        <v>73404P002</v>
      </c>
      <c r="M8284" s="187" t="str">
        <f>+VLOOKUP(FACTURACION[[#This Row],[REFERENCIA]],CODINV,4,FALSE)</f>
        <v>MANGAS</v>
      </c>
      <c r="N8284" s="187" t="str">
        <f>+VLOOKUP(FACTURACION[[#This Row],[REFERENCIA]],CODINV,5,FALSE)</f>
        <v>HONEYWELL</v>
      </c>
      <c r="O8284" s="188">
        <v>10</v>
      </c>
      <c r="P8284" s="189">
        <v>697755.16</v>
      </c>
      <c r="Q8284" s="190">
        <f>+FACTURACION[[#This Row],[CANTIDAD]]*FACTURACION[[#This Row],[VR UNITARIO]]/1000</f>
        <v>6977.5516000000007</v>
      </c>
      <c r="R8284" s="187" t="str">
        <f>+VLOOKUP(FACTURACION[[#This Row],[NIT]],TABLACLIENTE,5,FALSE)</f>
        <v>BUCARAMANGA</v>
      </c>
    </row>
    <row r="8285" spans="3:18">
      <c r="C8285" s="183">
        <v>2022</v>
      </c>
      <c r="D8285" s="30" t="s">
        <v>84</v>
      </c>
      <c r="E8285" s="30">
        <f>MONTH(FACTURACION[[#This Row],[MES]]&amp;1)</f>
        <v>5</v>
      </c>
      <c r="F8285" s="223">
        <f>DATE(FACTURACION[[#This Row],[AÑO]],FACTURACION[[#This Row],[Mes numero]],1)</f>
        <v>44682</v>
      </c>
      <c r="G8285" s="185" t="s">
        <v>6534</v>
      </c>
      <c r="H8285" s="186">
        <v>890205952</v>
      </c>
      <c r="I8285" s="187" t="str">
        <f>+VLOOKUP(FACTURACION[[#This Row],[NIT]],TABLACLIENTE,2,FALSE)</f>
        <v>GAS NATURAL DEL ORIENTE S.A. E.S.P. (GASORIENTE S.A. E.S.P)</v>
      </c>
      <c r="J8285" s="188" t="s">
        <v>603</v>
      </c>
      <c r="K8285" s="187" t="str">
        <f>+VLOOKUP(FACTURACION[[#This Row],[REFERENCIA]],CODINV,2,FALSE)</f>
        <v>RESORTE DE ALIVIO</v>
      </c>
      <c r="L8285" s="187" t="str">
        <f>IF(VLOOKUP(FACTURACION[[#This Row],[REFERENCIA]],CODINV,3,FALSE)=0,"",VLOOKUP(FACTURACION[[#This Row],[REFERENCIA]],CODINV,3,FALSE))</f>
        <v>71403P012</v>
      </c>
      <c r="M8285" s="187" t="str">
        <f>+VLOOKUP(FACTURACION[[#This Row],[REFERENCIA]],CODINV,4,FALSE)</f>
        <v>REPUESTOS Y ACCESORIOS</v>
      </c>
      <c r="N8285" s="187" t="str">
        <f>+VLOOKUP(FACTURACION[[#This Row],[REFERENCIA]],CODINV,5,FALSE)</f>
        <v>HONEYWELL</v>
      </c>
      <c r="O8285" s="188">
        <v>2</v>
      </c>
      <c r="P8285" s="189">
        <v>20448.86</v>
      </c>
      <c r="Q8285" s="190">
        <f>+FACTURACION[[#This Row],[CANTIDAD]]*FACTURACION[[#This Row],[VR UNITARIO]]/1000</f>
        <v>40.89772</v>
      </c>
      <c r="R8285" s="187" t="str">
        <f>+VLOOKUP(FACTURACION[[#This Row],[NIT]],TABLACLIENTE,5,FALSE)</f>
        <v>BUCARAMANGA</v>
      </c>
    </row>
    <row r="8286" spans="3:18">
      <c r="C8286" s="183">
        <v>2022</v>
      </c>
      <c r="D8286" s="30" t="s">
        <v>84</v>
      </c>
      <c r="E8286" s="30">
        <f>MONTH(FACTURACION[[#This Row],[MES]]&amp;1)</f>
        <v>5</v>
      </c>
      <c r="F8286" s="223">
        <f>DATE(FACTURACION[[#This Row],[AÑO]],FACTURACION[[#This Row],[Mes numero]],1)</f>
        <v>44682</v>
      </c>
      <c r="G8286" s="185" t="s">
        <v>6534</v>
      </c>
      <c r="H8286" s="186">
        <v>890205952</v>
      </c>
      <c r="I8286" s="187" t="str">
        <f>+VLOOKUP(FACTURACION[[#This Row],[NIT]],TABLACLIENTE,2,FALSE)</f>
        <v>GAS NATURAL DEL ORIENTE S.A. E.S.P. (GASORIENTE S.A. E.S.P)</v>
      </c>
      <c r="J8286" s="188" t="s">
        <v>603</v>
      </c>
      <c r="K8286" s="187" t="str">
        <f>+VLOOKUP(FACTURACION[[#This Row],[REFERENCIA]],CODINV,2,FALSE)</f>
        <v>RESORTE DE ALIVIO</v>
      </c>
      <c r="L8286" s="187" t="str">
        <f>IF(VLOOKUP(FACTURACION[[#This Row],[REFERENCIA]],CODINV,3,FALSE)=0,"",VLOOKUP(FACTURACION[[#This Row],[REFERENCIA]],CODINV,3,FALSE))</f>
        <v>71403P012</v>
      </c>
      <c r="M8286" s="187" t="str">
        <f>+VLOOKUP(FACTURACION[[#This Row],[REFERENCIA]],CODINV,4,FALSE)</f>
        <v>REPUESTOS Y ACCESORIOS</v>
      </c>
      <c r="N8286" s="187" t="str">
        <f>+VLOOKUP(FACTURACION[[#This Row],[REFERENCIA]],CODINV,5,FALSE)</f>
        <v>HONEYWELL</v>
      </c>
      <c r="O8286" s="188">
        <v>3</v>
      </c>
      <c r="P8286" s="189">
        <v>20448.86</v>
      </c>
      <c r="Q8286" s="190">
        <f>+FACTURACION[[#This Row],[CANTIDAD]]*FACTURACION[[#This Row],[VR UNITARIO]]/1000</f>
        <v>61.346580000000003</v>
      </c>
      <c r="R8286" s="187" t="str">
        <f>+VLOOKUP(FACTURACION[[#This Row],[NIT]],TABLACLIENTE,5,FALSE)</f>
        <v>BUCARAMANGA</v>
      </c>
    </row>
    <row r="8287" spans="3:18">
      <c r="C8287" s="183">
        <v>2022</v>
      </c>
      <c r="D8287" s="30" t="s">
        <v>84</v>
      </c>
      <c r="E8287" s="30">
        <f>MONTH(FACTURACION[[#This Row],[MES]]&amp;1)</f>
        <v>5</v>
      </c>
      <c r="F8287" s="223">
        <f>DATE(FACTURACION[[#This Row],[AÑO]],FACTURACION[[#This Row],[Mes numero]],1)</f>
        <v>44682</v>
      </c>
      <c r="G8287" s="185" t="s">
        <v>6534</v>
      </c>
      <c r="H8287" s="186">
        <v>890205952</v>
      </c>
      <c r="I8287" s="187" t="str">
        <f>+VLOOKUP(FACTURACION[[#This Row],[NIT]],TABLACLIENTE,2,FALSE)</f>
        <v>GAS NATURAL DEL ORIENTE S.A. E.S.P. (GASORIENTE S.A. E.S.P)</v>
      </c>
      <c r="J8287" s="188" t="s">
        <v>157</v>
      </c>
      <c r="K8287" s="187" t="str">
        <f>+VLOOKUP(FACTURACION[[#This Row],[REFERENCIA]],CODINV,2,FALSE)</f>
        <v>CORE RESTRICTOR</v>
      </c>
      <c r="L8287" s="187" t="str">
        <f>IF(VLOOKUP(FACTURACION[[#This Row],[REFERENCIA]],CODINV,3,FALSE)=0,"",VLOOKUP(FACTURACION[[#This Row],[REFERENCIA]],CODINV,3,FALSE))</f>
        <v>73659P003</v>
      </c>
      <c r="M8287" s="187" t="str">
        <f>+VLOOKUP(FACTURACION[[#This Row],[REFERENCIA]],CODINV,4,FALSE)</f>
        <v>REPUESTOS Y ACCESORIOS</v>
      </c>
      <c r="N8287" s="187" t="str">
        <f>+VLOOKUP(FACTURACION[[#This Row],[REFERENCIA]],CODINV,5,FALSE)</f>
        <v>HONEYWELL</v>
      </c>
      <c r="O8287" s="188">
        <v>2</v>
      </c>
      <c r="P8287" s="189">
        <v>230423.79</v>
      </c>
      <c r="Q8287" s="190">
        <f>+FACTURACION[[#This Row],[CANTIDAD]]*FACTURACION[[#This Row],[VR UNITARIO]]/1000</f>
        <v>460.84757999999999</v>
      </c>
      <c r="R8287" s="187" t="str">
        <f>+VLOOKUP(FACTURACION[[#This Row],[NIT]],TABLACLIENTE,5,FALSE)</f>
        <v>BUCARAMANGA</v>
      </c>
    </row>
    <row r="8288" spans="3:18">
      <c r="C8288" s="183">
        <v>2022</v>
      </c>
      <c r="D8288" s="30" t="s">
        <v>84</v>
      </c>
      <c r="E8288" s="30">
        <f>MONTH(FACTURACION[[#This Row],[MES]]&amp;1)</f>
        <v>5</v>
      </c>
      <c r="F8288" s="223">
        <f>DATE(FACTURACION[[#This Row],[AÑO]],FACTURACION[[#This Row],[Mes numero]],1)</f>
        <v>44682</v>
      </c>
      <c r="G8288" s="185" t="s">
        <v>6534</v>
      </c>
      <c r="H8288" s="186">
        <v>890205952</v>
      </c>
      <c r="I8288" s="187" t="str">
        <f>+VLOOKUP(FACTURACION[[#This Row],[NIT]],TABLACLIENTE,2,FALSE)</f>
        <v>GAS NATURAL DEL ORIENTE S.A. E.S.P. (GASORIENTE S.A. E.S.P)</v>
      </c>
      <c r="J8288" s="188" t="s">
        <v>157</v>
      </c>
      <c r="K8288" s="187" t="str">
        <f>+VLOOKUP(FACTURACION[[#This Row],[REFERENCIA]],CODINV,2,FALSE)</f>
        <v>CORE RESTRICTOR</v>
      </c>
      <c r="L8288" s="187" t="str">
        <f>IF(VLOOKUP(FACTURACION[[#This Row],[REFERENCIA]],CODINV,3,FALSE)=0,"",VLOOKUP(FACTURACION[[#This Row],[REFERENCIA]],CODINV,3,FALSE))</f>
        <v>73659P003</v>
      </c>
      <c r="M8288" s="187" t="str">
        <f>+VLOOKUP(FACTURACION[[#This Row],[REFERENCIA]],CODINV,4,FALSE)</f>
        <v>REPUESTOS Y ACCESORIOS</v>
      </c>
      <c r="N8288" s="187" t="str">
        <f>+VLOOKUP(FACTURACION[[#This Row],[REFERENCIA]],CODINV,5,FALSE)</f>
        <v>HONEYWELL</v>
      </c>
      <c r="O8288" s="188">
        <v>3</v>
      </c>
      <c r="P8288" s="189">
        <v>230423.79</v>
      </c>
      <c r="Q8288" s="190">
        <f>+FACTURACION[[#This Row],[CANTIDAD]]*FACTURACION[[#This Row],[VR UNITARIO]]/1000</f>
        <v>691.27137000000005</v>
      </c>
      <c r="R8288" s="187" t="str">
        <f>+VLOOKUP(FACTURACION[[#This Row],[NIT]],TABLACLIENTE,5,FALSE)</f>
        <v>BUCARAMANGA</v>
      </c>
    </row>
    <row r="8289" spans="3:18">
      <c r="C8289" s="183">
        <v>2022</v>
      </c>
      <c r="D8289" s="30" t="s">
        <v>84</v>
      </c>
      <c r="E8289" s="30">
        <f>MONTH(FACTURACION[[#This Row],[MES]]&amp;1)</f>
        <v>5</v>
      </c>
      <c r="F8289" s="223">
        <f>DATE(FACTURACION[[#This Row],[AÑO]],FACTURACION[[#This Row],[Mes numero]],1)</f>
        <v>44682</v>
      </c>
      <c r="G8289" s="185" t="s">
        <v>6534</v>
      </c>
      <c r="H8289" s="186">
        <v>890205952</v>
      </c>
      <c r="I8289" s="187" t="str">
        <f>+VLOOKUP(FACTURACION[[#This Row],[NIT]],TABLACLIENTE,2,FALSE)</f>
        <v>GAS NATURAL DEL ORIENTE S.A. E.S.P. (GASORIENTE S.A. E.S.P)</v>
      </c>
      <c r="J8289" s="188" t="s">
        <v>180</v>
      </c>
      <c r="K8289" s="187" t="str">
        <f>+VLOOKUP(FACTURACION[[#This Row],[REFERENCIA]],CODINV,2,FALSE)</f>
        <v>O-RING, 0.38OD x.25ID BUNA 70</v>
      </c>
      <c r="L8289" s="187" t="str">
        <f>IF(VLOOKUP(FACTURACION[[#This Row],[REFERENCIA]],CODINV,3,FALSE)=0,"",VLOOKUP(FACTURACION[[#This Row],[REFERENCIA]],CODINV,3,FALSE))</f>
        <v>42710P146</v>
      </c>
      <c r="M8289" s="187" t="str">
        <f>+VLOOKUP(FACTURACION[[#This Row],[REFERENCIA]],CODINV,4,FALSE)</f>
        <v>REPUESTOS Y ACCESORIOS</v>
      </c>
      <c r="N8289" s="187" t="str">
        <f>+VLOOKUP(FACTURACION[[#This Row],[REFERENCIA]],CODINV,5,FALSE)</f>
        <v>HONEYWELL</v>
      </c>
      <c r="O8289" s="188">
        <v>200</v>
      </c>
      <c r="P8289" s="189">
        <v>1879.91</v>
      </c>
      <c r="Q8289" s="190">
        <f>+FACTURACION[[#This Row],[CANTIDAD]]*FACTURACION[[#This Row],[VR UNITARIO]]/1000</f>
        <v>375.98200000000003</v>
      </c>
      <c r="R8289" s="187" t="str">
        <f>+VLOOKUP(FACTURACION[[#This Row],[NIT]],TABLACLIENTE,5,FALSE)</f>
        <v>BUCARAMANGA</v>
      </c>
    </row>
    <row r="8290" spans="3:18">
      <c r="C8290" s="183">
        <v>2022</v>
      </c>
      <c r="D8290" s="30" t="s">
        <v>84</v>
      </c>
      <c r="E8290" s="30">
        <f>MONTH(FACTURACION[[#This Row],[MES]]&amp;1)</f>
        <v>5</v>
      </c>
      <c r="F8290" s="223">
        <f>DATE(FACTURACION[[#This Row],[AÑO]],FACTURACION[[#This Row],[Mes numero]],1)</f>
        <v>44682</v>
      </c>
      <c r="G8290" s="185" t="s">
        <v>6534</v>
      </c>
      <c r="H8290" s="186">
        <v>890205952</v>
      </c>
      <c r="I8290" s="187" t="str">
        <f>+VLOOKUP(FACTURACION[[#This Row],[NIT]],TABLACLIENTE,2,FALSE)</f>
        <v>GAS NATURAL DEL ORIENTE S.A. E.S.P. (GASORIENTE S.A. E.S.P)</v>
      </c>
      <c r="J8290" s="188" t="s">
        <v>572</v>
      </c>
      <c r="K8290" s="187" t="str">
        <f>+VLOOKUP(FACTURACION[[#This Row],[REFERENCIA]],CODINV,2,FALSE)</f>
        <v>RING, RETAINING</v>
      </c>
      <c r="L8290" s="187" t="str">
        <f>IF(VLOOKUP(FACTURACION[[#This Row],[REFERENCIA]],CODINV,3,FALSE)=0,"",VLOOKUP(FACTURACION[[#This Row],[REFERENCIA]],CODINV,3,FALSE))</f>
        <v>78074P029</v>
      </c>
      <c r="M8290" s="187" t="str">
        <f>+VLOOKUP(FACTURACION[[#This Row],[REFERENCIA]],CODINV,4,FALSE)</f>
        <v>REPUESTOS Y ACCESORIOS</v>
      </c>
      <c r="N8290" s="187" t="str">
        <f>+VLOOKUP(FACTURACION[[#This Row],[REFERENCIA]],CODINV,5,FALSE)</f>
        <v>HONEYWELL</v>
      </c>
      <c r="O8290" s="188">
        <v>5</v>
      </c>
      <c r="P8290" s="189">
        <v>1879.91</v>
      </c>
      <c r="Q8290" s="190">
        <f>+FACTURACION[[#This Row],[CANTIDAD]]*FACTURACION[[#This Row],[VR UNITARIO]]/1000</f>
        <v>9.3995500000000014</v>
      </c>
      <c r="R8290" s="187" t="str">
        <f>+VLOOKUP(FACTURACION[[#This Row],[NIT]],TABLACLIENTE,5,FALSE)</f>
        <v>BUCARAMANGA</v>
      </c>
    </row>
    <row r="8291" spans="3:18">
      <c r="C8291" s="183">
        <v>2022</v>
      </c>
      <c r="D8291" s="30" t="s">
        <v>84</v>
      </c>
      <c r="E8291" s="30">
        <f>MONTH(FACTURACION[[#This Row],[MES]]&amp;1)</f>
        <v>5</v>
      </c>
      <c r="F8291" s="223">
        <f>DATE(FACTURACION[[#This Row],[AÑO]],FACTURACION[[#This Row],[Mes numero]],1)</f>
        <v>44682</v>
      </c>
      <c r="G8291" s="185" t="s">
        <v>6534</v>
      </c>
      <c r="H8291" s="186">
        <v>890205952</v>
      </c>
      <c r="I8291" s="187" t="str">
        <f>+VLOOKUP(FACTURACION[[#This Row],[NIT]],TABLACLIENTE,2,FALSE)</f>
        <v>GAS NATURAL DEL ORIENTE S.A. E.S.P. (GASORIENTE S.A. E.S.P)</v>
      </c>
      <c r="J8291" s="188" t="s">
        <v>185</v>
      </c>
      <c r="K8291" s="187" t="str">
        <f>+VLOOKUP(FACTURACION[[#This Row],[REFERENCIA]],CODINV,2,FALSE)</f>
        <v>ROLLPIN.</v>
      </c>
      <c r="L8291" s="187" t="str">
        <f>IF(VLOOKUP(FACTURACION[[#This Row],[REFERENCIA]],CODINV,3,FALSE)=0,"",VLOOKUP(FACTURACION[[#This Row],[REFERENCIA]],CODINV,3,FALSE))</f>
        <v>78137P003</v>
      </c>
      <c r="M8291" s="187" t="str">
        <f>+VLOOKUP(FACTURACION[[#This Row],[REFERENCIA]],CODINV,4,FALSE)</f>
        <v>REPUESTOS Y ACCESORIOS</v>
      </c>
      <c r="N8291" s="187" t="str">
        <f>+VLOOKUP(FACTURACION[[#This Row],[REFERENCIA]],CODINV,5,FALSE)</f>
        <v>HONEYWELL</v>
      </c>
      <c r="O8291" s="188">
        <v>10</v>
      </c>
      <c r="P8291" s="189">
        <v>1956.64</v>
      </c>
      <c r="Q8291" s="190">
        <f>+FACTURACION[[#This Row],[CANTIDAD]]*FACTURACION[[#This Row],[VR UNITARIO]]/1000</f>
        <v>19.566400000000002</v>
      </c>
      <c r="R8291" s="187" t="str">
        <f>+VLOOKUP(FACTURACION[[#This Row],[NIT]],TABLACLIENTE,5,FALSE)</f>
        <v>BUCARAMANGA</v>
      </c>
    </row>
    <row r="8292" spans="3:18">
      <c r="C8292" s="183">
        <v>2022</v>
      </c>
      <c r="D8292" s="30" t="s">
        <v>84</v>
      </c>
      <c r="E8292" s="30">
        <f>MONTH(FACTURACION[[#This Row],[MES]]&amp;1)</f>
        <v>5</v>
      </c>
      <c r="F8292" s="223">
        <f>DATE(FACTURACION[[#This Row],[AÑO]],FACTURACION[[#This Row],[Mes numero]],1)</f>
        <v>44682</v>
      </c>
      <c r="G8292" s="185" t="s">
        <v>6535</v>
      </c>
      <c r="H8292" s="186">
        <v>900396759</v>
      </c>
      <c r="I8292" s="187" t="str">
        <f>+VLOOKUP(FACTURACION[[#This Row],[NIT]],TABLACLIENTE,2,FALSE)</f>
        <v>CHILCO DISTRIBUIDORA DE GAS Y ENERGIA S.A.S. E.S.P.</v>
      </c>
      <c r="J8292" s="188" t="s">
        <v>5407</v>
      </c>
      <c r="K8292" s="187" t="str">
        <f>+VLOOKUP(FACTURACION[[#This Row],[REFERENCIA]],CODINV,2,FALSE)</f>
        <v>SEAL ASSY BUNA</v>
      </c>
      <c r="L8292" s="187" t="str">
        <f>IF(VLOOKUP(FACTURACION[[#This Row],[REFERENCIA]],CODINV,3,FALSE)=0,"",VLOOKUP(FACTURACION[[#This Row],[REFERENCIA]],CODINV,3,FALSE))</f>
        <v/>
      </c>
      <c r="M8292" s="187" t="str">
        <f>+VLOOKUP(FACTURACION[[#This Row],[REFERENCIA]],CODINV,4,FALSE)</f>
        <v>REPUESTOS Y ACCESORIOS</v>
      </c>
      <c r="N8292" s="187" t="str">
        <f>+VLOOKUP(FACTURACION[[#This Row],[REFERENCIA]],CODINV,5,FALSE)</f>
        <v>CORKEN</v>
      </c>
      <c r="O8292" s="188">
        <v>1</v>
      </c>
      <c r="P8292" s="189">
        <v>1039058</v>
      </c>
      <c r="Q8292" s="190">
        <f>+FACTURACION[[#This Row],[CANTIDAD]]*FACTURACION[[#This Row],[VR UNITARIO]]/1000</f>
        <v>1039.058</v>
      </c>
      <c r="R8292" s="187" t="str">
        <f>+VLOOKUP(FACTURACION[[#This Row],[NIT]],TABLACLIENTE,5,FALSE)</f>
        <v>BOGOTÁ D.C.</v>
      </c>
    </row>
    <row r="8293" spans="3:18">
      <c r="C8293" s="183">
        <v>2022</v>
      </c>
      <c r="D8293" s="30" t="s">
        <v>84</v>
      </c>
      <c r="E8293" s="30">
        <f>MONTH(FACTURACION[[#This Row],[MES]]&amp;1)</f>
        <v>5</v>
      </c>
      <c r="F8293" s="223">
        <f>DATE(FACTURACION[[#This Row],[AÑO]],FACTURACION[[#This Row],[Mes numero]],1)</f>
        <v>44682</v>
      </c>
      <c r="G8293" s="185" t="s">
        <v>6536</v>
      </c>
      <c r="H8293" s="186">
        <v>822001073</v>
      </c>
      <c r="I8293" s="187" t="str">
        <f>+VLOOKUP(FACTURACION[[#This Row],[NIT]],TABLACLIENTE,2,FALSE)</f>
        <v>MADIGAS INGENIEROS S.A. E.S.P.</v>
      </c>
      <c r="J8293" s="188" t="s">
        <v>20</v>
      </c>
      <c r="K8293" s="187" t="str">
        <f>+VLOOKUP(FACTURACION[[#This Row],[REFERENCIA]],CODINV,2,FALSE)</f>
        <v xml:space="preserve">MEDIDOR AC-250 C: 3/4" CON CONECTORES </v>
      </c>
      <c r="L8293" s="187" t="str">
        <f>IF(VLOOKUP(FACTURACION[[#This Row],[REFERENCIA]],CODINV,3,FALSE)=0,"",VLOOKUP(FACTURACION[[#This Row],[REFERENCIA]],CODINV,3,FALSE))</f>
        <v/>
      </c>
      <c r="M8293" s="187" t="str">
        <f>+VLOOKUP(FACTURACION[[#This Row],[REFERENCIA]],CODINV,4,FALSE)</f>
        <v>MEDIDORES</v>
      </c>
      <c r="N8293" s="187" t="str">
        <f>+VLOOKUP(FACTURACION[[#This Row],[REFERENCIA]],CODINV,5,FALSE)</f>
        <v>HONEYWELL</v>
      </c>
      <c r="O8293" s="188">
        <v>10</v>
      </c>
      <c r="P8293" s="189">
        <v>610537.5</v>
      </c>
      <c r="Q8293" s="190">
        <f>+FACTURACION[[#This Row],[CANTIDAD]]*FACTURACION[[#This Row],[VR UNITARIO]]/1000</f>
        <v>6105.375</v>
      </c>
      <c r="R8293" s="187" t="str">
        <f>+VLOOKUP(FACTURACION[[#This Row],[NIT]],TABLACLIENTE,5,FALSE)</f>
        <v>ACACIAS</v>
      </c>
    </row>
    <row r="8294" spans="3:18">
      <c r="C8294" s="183">
        <v>2022</v>
      </c>
      <c r="D8294" s="30" t="s">
        <v>84</v>
      </c>
      <c r="E8294" s="30">
        <f>MONTH(FACTURACION[[#This Row],[MES]]&amp;1)</f>
        <v>5</v>
      </c>
      <c r="F8294" s="223">
        <f>DATE(FACTURACION[[#This Row],[AÑO]],FACTURACION[[#This Row],[Mes numero]],1)</f>
        <v>44682</v>
      </c>
      <c r="G8294" s="185" t="s">
        <v>6537</v>
      </c>
      <c r="H8294" s="186">
        <v>900520280</v>
      </c>
      <c r="I8294" s="187" t="str">
        <f>+VLOOKUP(FACTURACION[[#This Row],[NIT]],TABLACLIENTE,2,FALSE)</f>
        <v>ENERGY SOLUTION SERVICES SAS</v>
      </c>
      <c r="J8294" s="188" t="s">
        <v>21</v>
      </c>
      <c r="K8294" s="187" t="str">
        <f>+VLOOKUP(FACTURACION[[#This Row],[REFERENCIA]],CODINV,2,FALSE)</f>
        <v>MEDIDOR AC-630 C:1 1/4" MAOP 25PSIG CON CONECTORES</v>
      </c>
      <c r="L8294" s="187" t="str">
        <f>IF(VLOOKUP(FACTURACION[[#This Row],[REFERENCIA]],CODINV,3,FALSE)=0,"",VLOOKUP(FACTURACION[[#This Row],[REFERENCIA]],CODINV,3,FALSE))</f>
        <v/>
      </c>
      <c r="M8294" s="187" t="str">
        <f>+VLOOKUP(FACTURACION[[#This Row],[REFERENCIA]],CODINV,4,FALSE)</f>
        <v>MEDIDORES</v>
      </c>
      <c r="N8294" s="187" t="str">
        <f>+VLOOKUP(FACTURACION[[#This Row],[REFERENCIA]],CODINV,5,FALSE)</f>
        <v>HONEYWELL</v>
      </c>
      <c r="O8294" s="188">
        <v>1</v>
      </c>
      <c r="P8294" s="189">
        <v>2300000</v>
      </c>
      <c r="Q8294" s="190">
        <f>+FACTURACION[[#This Row],[CANTIDAD]]*FACTURACION[[#This Row],[VR UNITARIO]]/1000</f>
        <v>2300</v>
      </c>
      <c r="R8294" s="187" t="str">
        <f>+VLOOKUP(FACTURACION[[#This Row],[NIT]],TABLACLIENTE,5,FALSE)</f>
        <v>BOGOTÁ D.C.</v>
      </c>
    </row>
    <row r="8295" spans="3:18">
      <c r="C8295" s="183">
        <v>2022</v>
      </c>
      <c r="D8295" s="30" t="s">
        <v>84</v>
      </c>
      <c r="E8295" s="30">
        <f>MONTH(FACTURACION[[#This Row],[MES]]&amp;1)</f>
        <v>5</v>
      </c>
      <c r="F8295" s="223">
        <f>DATE(FACTURACION[[#This Row],[AÑO]],FACTURACION[[#This Row],[Mes numero]],1)</f>
        <v>44682</v>
      </c>
      <c r="G8295" s="185" t="s">
        <v>6537</v>
      </c>
      <c r="H8295" s="186">
        <v>900520280</v>
      </c>
      <c r="I8295" s="187" t="str">
        <f>+VLOOKUP(FACTURACION[[#This Row],[NIT]],TABLACLIENTE,2,FALSE)</f>
        <v>ENERGY SOLUTION SERVICES SAS</v>
      </c>
      <c r="J8295" s="188" t="s">
        <v>35</v>
      </c>
      <c r="K8295" s="187" t="str">
        <f>+VLOOKUP(FACTURACION[[#This Row],[REFERENCIA]],CODINV,2,FALSE)</f>
        <v>REGULADOR 3/4"  PRIMERA ETAPA POL</v>
      </c>
      <c r="L8295" s="187" t="str">
        <f>IF(VLOOKUP(FACTURACION[[#This Row],[REFERENCIA]],CODINV,3,FALSE)=0,"",VLOOKUP(FACTURACION[[#This Row],[REFERENCIA]],CODINV,3,FALSE))</f>
        <v>LV4403TR96</v>
      </c>
      <c r="M8295" s="187" t="str">
        <f>+VLOOKUP(FACTURACION[[#This Row],[REFERENCIA]],CODINV,4,FALSE)</f>
        <v>REGULADORES</v>
      </c>
      <c r="N8295" s="187" t="str">
        <f>+VLOOKUP(FACTURACION[[#This Row],[REFERENCIA]],CODINV,5,FALSE)</f>
        <v>REGO</v>
      </c>
      <c r="O8295" s="188">
        <v>2</v>
      </c>
      <c r="P8295" s="189">
        <v>230000</v>
      </c>
      <c r="Q8295" s="190">
        <f>+FACTURACION[[#This Row],[CANTIDAD]]*FACTURACION[[#This Row],[VR UNITARIO]]/1000</f>
        <v>460</v>
      </c>
      <c r="R8295" s="187" t="str">
        <f>+VLOOKUP(FACTURACION[[#This Row],[NIT]],TABLACLIENTE,5,FALSE)</f>
        <v>BOGOTÁ D.C.</v>
      </c>
    </row>
    <row r="8296" spans="3:18">
      <c r="C8296" s="183">
        <v>2022</v>
      </c>
      <c r="D8296" s="30" t="s">
        <v>84</v>
      </c>
      <c r="E8296" s="30">
        <f>MONTH(FACTURACION[[#This Row],[MES]]&amp;1)</f>
        <v>5</v>
      </c>
      <c r="F8296" s="223">
        <f>DATE(FACTURACION[[#This Row],[AÑO]],FACTURACION[[#This Row],[Mes numero]],1)</f>
        <v>44682</v>
      </c>
      <c r="G8296" s="185" t="s">
        <v>6537</v>
      </c>
      <c r="H8296" s="186">
        <v>900520280</v>
      </c>
      <c r="I8296" s="187" t="str">
        <f>+VLOOKUP(FACTURACION[[#This Row],[NIT]],TABLACLIENTE,2,FALSE)</f>
        <v>ENERGY SOLUTION SERVICES SAS</v>
      </c>
      <c r="J8296" s="188" t="s">
        <v>86</v>
      </c>
      <c r="K8296" s="187" t="str">
        <f>+VLOOKUP(FACTURACION[[#This Row],[REFERENCIA]],CODINV,2,FALSE)</f>
        <v>REGULADOR 2A ETAPA 1/2 NPT</v>
      </c>
      <c r="L8296" s="187" t="str">
        <f>IF(VLOOKUP(FACTURACION[[#This Row],[REFERENCIA]],CODINV,3,FALSE)=0,"",VLOOKUP(FACTURACION[[#This Row],[REFERENCIA]],CODINV,3,FALSE))</f>
        <v>LV4403B4</v>
      </c>
      <c r="M8296" s="187" t="str">
        <f>+VLOOKUP(FACTURACION[[#This Row],[REFERENCIA]],CODINV,4,FALSE)</f>
        <v>REGULADORES</v>
      </c>
      <c r="N8296" s="187" t="str">
        <f>+VLOOKUP(FACTURACION[[#This Row],[REFERENCIA]],CODINV,5,FALSE)</f>
        <v>REGO</v>
      </c>
      <c r="O8296" s="188">
        <v>1</v>
      </c>
      <c r="P8296" s="189">
        <v>120000</v>
      </c>
      <c r="Q8296" s="190">
        <f>+FACTURACION[[#This Row],[CANTIDAD]]*FACTURACION[[#This Row],[VR UNITARIO]]/1000</f>
        <v>120</v>
      </c>
      <c r="R8296" s="187" t="str">
        <f>+VLOOKUP(FACTURACION[[#This Row],[NIT]],TABLACLIENTE,5,FALSE)</f>
        <v>BOGOTÁ D.C.</v>
      </c>
    </row>
    <row r="8297" spans="3:18">
      <c r="C8297" s="183">
        <v>2022</v>
      </c>
      <c r="D8297" s="30" t="s">
        <v>84</v>
      </c>
      <c r="E8297" s="30">
        <f>MONTH(FACTURACION[[#This Row],[MES]]&amp;1)</f>
        <v>5</v>
      </c>
      <c r="F8297" s="223">
        <f>DATE(FACTURACION[[#This Row],[AÑO]],FACTURACION[[#This Row],[Mes numero]],1)</f>
        <v>44682</v>
      </c>
      <c r="G8297" s="185" t="s">
        <v>6537</v>
      </c>
      <c r="H8297" s="186">
        <v>900520280</v>
      </c>
      <c r="I8297" s="187" t="str">
        <f>+VLOOKUP(FACTURACION[[#This Row],[NIT]],TABLACLIENTE,2,FALSE)</f>
        <v>ENERGY SOLUTION SERVICES SAS</v>
      </c>
      <c r="J8297" s="188" t="s">
        <v>45</v>
      </c>
      <c r="K8297" s="187" t="str">
        <f>+VLOOKUP(FACTURACION[[#This Row],[REFERENCIA]],CODINV,2,FALSE)</f>
        <v>REGULADOR  PRIMERA ETAPA</v>
      </c>
      <c r="L8297" s="187" t="str">
        <f>IF(VLOOKUP(FACTURACION[[#This Row],[REFERENCIA]],CODINV,3,FALSE)=0,"",VLOOKUP(FACTURACION[[#This Row],[REFERENCIA]],CODINV,3,FALSE))</f>
        <v>1584VN</v>
      </c>
      <c r="M8297" s="187" t="str">
        <f>+VLOOKUP(FACTURACION[[#This Row],[REFERENCIA]],CODINV,4,FALSE)</f>
        <v>REGULADORES</v>
      </c>
      <c r="N8297" s="187" t="str">
        <f>+VLOOKUP(FACTURACION[[#This Row],[REFERENCIA]],CODINV,5,FALSE)</f>
        <v>REGO</v>
      </c>
      <c r="O8297" s="188">
        <v>4</v>
      </c>
      <c r="P8297" s="189">
        <v>380000</v>
      </c>
      <c r="Q8297" s="190">
        <f>+FACTURACION[[#This Row],[CANTIDAD]]*FACTURACION[[#This Row],[VR UNITARIO]]/1000</f>
        <v>1520</v>
      </c>
      <c r="R8297" s="187" t="str">
        <f>+VLOOKUP(FACTURACION[[#This Row],[NIT]],TABLACLIENTE,5,FALSE)</f>
        <v>BOGOTÁ D.C.</v>
      </c>
    </row>
    <row r="8298" spans="3:18">
      <c r="C8298" s="183">
        <v>2022</v>
      </c>
      <c r="D8298" s="30" t="s">
        <v>84</v>
      </c>
      <c r="E8298" s="30">
        <f>MONTH(FACTURACION[[#This Row],[MES]]&amp;1)</f>
        <v>5</v>
      </c>
      <c r="F8298" s="223">
        <f>DATE(FACTURACION[[#This Row],[AÑO]],FACTURACION[[#This Row],[Mes numero]],1)</f>
        <v>44682</v>
      </c>
      <c r="G8298" s="185" t="s">
        <v>6538</v>
      </c>
      <c r="H8298" s="186">
        <v>860026070</v>
      </c>
      <c r="I8298" s="187" t="str">
        <f>+VLOOKUP(FACTURACION[[#This Row],[NIT]],TABLACLIENTE,2,FALSE)</f>
        <v>GAS ZIPA S.A.S. E.S.P.</v>
      </c>
      <c r="J8298" s="188" t="s">
        <v>840</v>
      </c>
      <c r="K8298" s="187" t="str">
        <f>+VLOOKUP(FACTURACION[[#This Row],[REFERENCIA]],CODINV,2,FALSE)</f>
        <v>MEDIDOR ROTATIVO G-65 R.ABO</v>
      </c>
      <c r="L8298" s="187" t="str">
        <f>IF(VLOOKUP(FACTURACION[[#This Row],[REFERENCIA]],CODINV,3,FALSE)=0,"",VLOOKUP(FACTURACION[[#This Row],[REFERENCIA]],CODINV,3,FALSE))</f>
        <v>RRR0065DHG</v>
      </c>
      <c r="M8298" s="187" t="str">
        <f>+VLOOKUP(FACTURACION[[#This Row],[REFERENCIA]],CODINV,4,FALSE)</f>
        <v>MEDIDORES</v>
      </c>
      <c r="N8298" s="187" t="str">
        <f>+VLOOKUP(FACTURACION[[#This Row],[REFERENCIA]],CODINV,5,FALSE)</f>
        <v>HONEYWELL</v>
      </c>
      <c r="O8298" s="188">
        <v>2</v>
      </c>
      <c r="P8298" s="189">
        <v>6750548</v>
      </c>
      <c r="Q8298" s="190">
        <f>+FACTURACION[[#This Row],[CANTIDAD]]*FACTURACION[[#This Row],[VR UNITARIO]]/1000</f>
        <v>13501.096</v>
      </c>
      <c r="R8298" s="187" t="str">
        <f>+VLOOKUP(FACTURACION[[#This Row],[NIT]],TABLACLIENTE,5,FALSE)</f>
        <v>BOGOTÁ D.C.</v>
      </c>
    </row>
    <row r="8299" spans="3:18">
      <c r="C8299" s="183">
        <v>2022</v>
      </c>
      <c r="D8299" s="30" t="s">
        <v>84</v>
      </c>
      <c r="E8299" s="30">
        <f>MONTH(FACTURACION[[#This Row],[MES]]&amp;1)</f>
        <v>5</v>
      </c>
      <c r="F8299" s="223">
        <f>DATE(FACTURACION[[#This Row],[AÑO]],FACTURACION[[#This Row],[Mes numero]],1)</f>
        <v>44682</v>
      </c>
      <c r="G8299" s="185" t="s">
        <v>6539</v>
      </c>
      <c r="H8299" s="186">
        <v>900175830</v>
      </c>
      <c r="I8299" s="187" t="str">
        <f>+VLOOKUP(FACTURACION[[#This Row],[NIT]],TABLACLIENTE,2,FALSE)</f>
        <v xml:space="preserve">COMBUSTIBLES LIQUIDOS DE COLOMBIA S.A E.S.P  (CLC S.A E.S.P)
</v>
      </c>
      <c r="J8299" s="188" t="s">
        <v>1272</v>
      </c>
      <c r="K8299" s="187" t="str">
        <f>+VLOOKUP(FACTURACION[[#This Row],[REFERENCIA]],CODINV,2,FALSE)</f>
        <v>MEDIDOR MASICO BRIDADO 1/2"</v>
      </c>
      <c r="L8299" s="187" t="str">
        <f>IF(VLOOKUP(FACTURACION[[#This Row],[REFERENCIA]],CODINV,3,FALSE)=0,"",VLOOKUP(FACTURACION[[#This Row],[REFERENCIA]],CODINV,3,FALSE))</f>
        <v>RML500</v>
      </c>
      <c r="M8299" s="187" t="str">
        <f>+VLOOKUP(FACTURACION[[#This Row],[REFERENCIA]],CODINV,4,FALSE)</f>
        <v>MEDIDORES</v>
      </c>
      <c r="N8299" s="187" t="str">
        <f>+VLOOKUP(FACTURACION[[#This Row],[REFERENCIA]],CODINV,5,FALSE)</f>
        <v>RED SEAL MEASUREMENT</v>
      </c>
      <c r="O8299" s="188">
        <v>1</v>
      </c>
      <c r="P8299" s="189">
        <v>34783378</v>
      </c>
      <c r="Q8299" s="190">
        <f>+FACTURACION[[#This Row],[CANTIDAD]]*FACTURACION[[#This Row],[VR UNITARIO]]/1000</f>
        <v>34783.377999999997</v>
      </c>
      <c r="R8299" s="187" t="str">
        <f>+VLOOKUP(FACTURACION[[#This Row],[NIT]],TABLACLIENTE,5,FALSE)</f>
        <v>BOGOTÁ D.C.</v>
      </c>
    </row>
    <row r="8300" spans="3:18">
      <c r="C8300" s="183">
        <v>2022</v>
      </c>
      <c r="D8300" s="30" t="s">
        <v>84</v>
      </c>
      <c r="E8300" s="30">
        <f>MONTH(FACTURACION[[#This Row],[MES]]&amp;1)</f>
        <v>5</v>
      </c>
      <c r="F8300" s="223">
        <f>DATE(FACTURACION[[#This Row],[AÑO]],FACTURACION[[#This Row],[Mes numero]],1)</f>
        <v>44682</v>
      </c>
      <c r="G8300" s="185" t="s">
        <v>6540</v>
      </c>
      <c r="H8300" s="186">
        <v>900134459</v>
      </c>
      <c r="I8300" s="187" t="str">
        <f>+VLOOKUP(FACTURACION[[#This Row],[NIT]],TABLACLIENTE,2,FALSE)</f>
        <v>TRANSPORTADORA DE GAS INTERNACIONAL S.A. ESP (TGI S.A. E.S.P.)</v>
      </c>
      <c r="J8300" s="188" t="s">
        <v>132</v>
      </c>
      <c r="K8300" s="187" t="str">
        <f>+VLOOKUP(FACTURACION[[#This Row],[REFERENCIA]],CODINV,2,FALSE)</f>
        <v>KIT REPARACION BUNA N 80</v>
      </c>
      <c r="L8300" s="187" t="str">
        <f>IF(VLOOKUP(FACTURACION[[#This Row],[REFERENCIA]],CODINV,3,FALSE)=0,"",VLOOKUP(FACTURACION[[#This Row],[REFERENCIA]],CODINV,3,FALSE))</f>
        <v>73914K010</v>
      </c>
      <c r="M8300" s="187" t="str">
        <f>+VLOOKUP(FACTURACION[[#This Row],[REFERENCIA]],CODINV,4,FALSE)</f>
        <v>REPUESTOS Y ACCESORIOS</v>
      </c>
      <c r="N8300" s="187" t="str">
        <f>+VLOOKUP(FACTURACION[[#This Row],[REFERENCIA]],CODINV,5,FALSE)</f>
        <v>HONEYWELL</v>
      </c>
      <c r="O8300" s="188">
        <v>18</v>
      </c>
      <c r="P8300" s="189">
        <v>150020</v>
      </c>
      <c r="Q8300" s="190">
        <f>+FACTURACION[[#This Row],[CANTIDAD]]*FACTURACION[[#This Row],[VR UNITARIO]]/1000</f>
        <v>2700.36</v>
      </c>
      <c r="R8300" s="187" t="str">
        <f>+VLOOKUP(FACTURACION[[#This Row],[NIT]],TABLACLIENTE,5,FALSE)</f>
        <v>BOGOTÁ D.C.</v>
      </c>
    </row>
    <row r="8301" spans="3:18">
      <c r="C8301" s="183">
        <v>2022</v>
      </c>
      <c r="D8301" s="30" t="s">
        <v>84</v>
      </c>
      <c r="E8301" s="30">
        <f>MONTH(FACTURACION[[#This Row],[MES]]&amp;1)</f>
        <v>5</v>
      </c>
      <c r="F8301" s="223">
        <f>DATE(FACTURACION[[#This Row],[AÑO]],FACTURACION[[#This Row],[Mes numero]],1)</f>
        <v>44682</v>
      </c>
      <c r="G8301" s="185" t="s">
        <v>6540</v>
      </c>
      <c r="H8301" s="186">
        <v>900134459</v>
      </c>
      <c r="I8301" s="187" t="str">
        <f>+VLOOKUP(FACTURACION[[#This Row],[NIT]],TABLACLIENTE,2,FALSE)</f>
        <v>TRANSPORTADORA DE GAS INTERNACIONAL S.A. ESP (TGI S.A. E.S.P.)</v>
      </c>
      <c r="J8301" s="188" t="s">
        <v>218</v>
      </c>
      <c r="K8301" s="187" t="str">
        <f>+VLOOKUP(FACTURACION[[#This Row],[REFERENCIA]],CODINV,2,FALSE)</f>
        <v>MANGA 2" S600 B7</v>
      </c>
      <c r="L8301" s="187" t="str">
        <f>IF(VLOOKUP(FACTURACION[[#This Row],[REFERENCIA]],CODINV,3,FALSE)=0,"",VLOOKUP(FACTURACION[[#This Row],[REFERENCIA]],CODINV,3,FALSE))</f>
        <v>73677P007</v>
      </c>
      <c r="M8301" s="187" t="str">
        <f>+VLOOKUP(FACTURACION[[#This Row],[REFERENCIA]],CODINV,4,FALSE)</f>
        <v>MANGAS</v>
      </c>
      <c r="N8301" s="187" t="str">
        <f>+VLOOKUP(FACTURACION[[#This Row],[REFERENCIA]],CODINV,5,FALSE)</f>
        <v>HONEYWELL</v>
      </c>
      <c r="O8301" s="188">
        <v>20</v>
      </c>
      <c r="P8301" s="189">
        <v>585729</v>
      </c>
      <c r="Q8301" s="190">
        <f>+FACTURACION[[#This Row],[CANTIDAD]]*FACTURACION[[#This Row],[VR UNITARIO]]/1000</f>
        <v>11714.58</v>
      </c>
      <c r="R8301" s="187" t="str">
        <f>+VLOOKUP(FACTURACION[[#This Row],[NIT]],TABLACLIENTE,5,FALSE)</f>
        <v>BOGOTÁ D.C.</v>
      </c>
    </row>
    <row r="8302" spans="3:18">
      <c r="C8302" s="183">
        <v>2022</v>
      </c>
      <c r="D8302" s="30" t="s">
        <v>84</v>
      </c>
      <c r="E8302" s="30">
        <f>MONTH(FACTURACION[[#This Row],[MES]]&amp;1)</f>
        <v>5</v>
      </c>
      <c r="F8302" s="223">
        <f>DATE(FACTURACION[[#This Row],[AÑO]],FACTURACION[[#This Row],[Mes numero]],1)</f>
        <v>44682</v>
      </c>
      <c r="G8302" s="185" t="s">
        <v>6540</v>
      </c>
      <c r="H8302" s="186">
        <v>900134459</v>
      </c>
      <c r="I8302" s="187" t="str">
        <f>+VLOOKUP(FACTURACION[[#This Row],[NIT]],TABLACLIENTE,2,FALSE)</f>
        <v>TRANSPORTADORA DE GAS INTERNACIONAL S.A. ESP (TGI S.A. E.S.P.)</v>
      </c>
      <c r="J8302" s="188" t="s">
        <v>1098</v>
      </c>
      <c r="K8302" s="187" t="str">
        <f>+VLOOKUP(FACTURACION[[#This Row],[REFERENCIA]],CODINV,2,FALSE)</f>
        <v>MANGA 2" S300 B7</v>
      </c>
      <c r="L8302" s="187" t="str">
        <f>IF(VLOOKUP(FACTURACION[[#This Row],[REFERENCIA]],CODINV,3,FALSE)=0,"",VLOOKUP(FACTURACION[[#This Row],[REFERENCIA]],CODINV,3,FALSE))</f>
        <v>73404P056</v>
      </c>
      <c r="M8302" s="187" t="str">
        <f>+VLOOKUP(FACTURACION[[#This Row],[REFERENCIA]],CODINV,4,FALSE)</f>
        <v>MANGAS</v>
      </c>
      <c r="N8302" s="187" t="str">
        <f>+VLOOKUP(FACTURACION[[#This Row],[REFERENCIA]],CODINV,5,FALSE)</f>
        <v>HONEYWELL</v>
      </c>
      <c r="O8302" s="188">
        <v>2</v>
      </c>
      <c r="P8302" s="189">
        <v>587362</v>
      </c>
      <c r="Q8302" s="190">
        <f>+FACTURACION[[#This Row],[CANTIDAD]]*FACTURACION[[#This Row],[VR UNITARIO]]/1000</f>
        <v>1174.7239999999999</v>
      </c>
      <c r="R8302" s="187" t="str">
        <f>+VLOOKUP(FACTURACION[[#This Row],[NIT]],TABLACLIENTE,5,FALSE)</f>
        <v>BOGOTÁ D.C.</v>
      </c>
    </row>
    <row r="8303" spans="3:18">
      <c r="C8303" s="183">
        <v>2022</v>
      </c>
      <c r="D8303" s="30" t="s">
        <v>84</v>
      </c>
      <c r="E8303" s="30">
        <f>MONTH(FACTURACION[[#This Row],[MES]]&amp;1)</f>
        <v>5</v>
      </c>
      <c r="F8303" s="223">
        <f>DATE(FACTURACION[[#This Row],[AÑO]],FACTURACION[[#This Row],[Mes numero]],1)</f>
        <v>44682</v>
      </c>
      <c r="G8303" s="185" t="s">
        <v>6540</v>
      </c>
      <c r="H8303" s="186">
        <v>900134459</v>
      </c>
      <c r="I8303" s="187" t="str">
        <f>+VLOOKUP(FACTURACION[[#This Row],[NIT]],TABLACLIENTE,2,FALSE)</f>
        <v>TRANSPORTADORA DE GAS INTERNACIONAL S.A. ESP (TGI S.A. E.S.P.)</v>
      </c>
      <c r="J8303" s="188" t="s">
        <v>288</v>
      </c>
      <c r="K8303" s="187" t="str">
        <f>+VLOOKUP(FACTURACION[[#This Row],[REFERENCIA]],CODINV,2,FALSE)</f>
        <v>MANGA 4" S300 H7</v>
      </c>
      <c r="L8303" s="187" t="str">
        <f>IF(VLOOKUP(FACTURACION[[#This Row],[REFERENCIA]],CODINV,3,FALSE)=0,"",VLOOKUP(FACTURACION[[#This Row],[REFERENCIA]],CODINV,3,FALSE))</f>
        <v>73404P001</v>
      </c>
      <c r="M8303" s="187" t="str">
        <f>+VLOOKUP(FACTURACION[[#This Row],[REFERENCIA]],CODINV,4,FALSE)</f>
        <v>MANGAS</v>
      </c>
      <c r="N8303" s="187" t="str">
        <f>+VLOOKUP(FACTURACION[[#This Row],[REFERENCIA]],CODINV,5,FALSE)</f>
        <v>HONEYWELL</v>
      </c>
      <c r="O8303" s="188">
        <v>2</v>
      </c>
      <c r="P8303" s="189">
        <v>1337538</v>
      </c>
      <c r="Q8303" s="190">
        <f>+FACTURACION[[#This Row],[CANTIDAD]]*FACTURACION[[#This Row],[VR UNITARIO]]/1000</f>
        <v>2675.076</v>
      </c>
      <c r="R8303" s="187" t="str">
        <f>+VLOOKUP(FACTURACION[[#This Row],[NIT]],TABLACLIENTE,5,FALSE)</f>
        <v>BOGOTÁ D.C.</v>
      </c>
    </row>
    <row r="8304" spans="3:18">
      <c r="C8304" s="183">
        <v>2022</v>
      </c>
      <c r="D8304" s="30" t="s">
        <v>84</v>
      </c>
      <c r="E8304" s="30">
        <f>MONTH(FACTURACION[[#This Row],[MES]]&amp;1)</f>
        <v>5</v>
      </c>
      <c r="F8304" s="223">
        <f>DATE(FACTURACION[[#This Row],[AÑO]],FACTURACION[[#This Row],[Mes numero]],1)</f>
        <v>44682</v>
      </c>
      <c r="G8304" s="185" t="s">
        <v>6540</v>
      </c>
      <c r="H8304" s="186">
        <v>900134459</v>
      </c>
      <c r="I8304" s="187" t="str">
        <f>+VLOOKUP(FACTURACION[[#This Row],[NIT]],TABLACLIENTE,2,FALSE)</f>
        <v>TRANSPORTADORA DE GAS INTERNACIONAL S.A. ESP (TGI S.A. E.S.P.)</v>
      </c>
      <c r="J8304" s="188" t="s">
        <v>569</v>
      </c>
      <c r="K8304" s="187" t="str">
        <f>+VLOOKUP(FACTURACION[[#This Row],[REFERENCIA]],CODINV,2,FALSE)</f>
        <v>MANGA 2" S600 H7</v>
      </c>
      <c r="L8304" s="187" t="str">
        <f>IF(VLOOKUP(FACTURACION[[#This Row],[REFERENCIA]],CODINV,3,FALSE)=0,"",VLOOKUP(FACTURACION[[#This Row],[REFERENCIA]],CODINV,3,FALSE))</f>
        <v>73677P001</v>
      </c>
      <c r="M8304" s="187" t="str">
        <f>+VLOOKUP(FACTURACION[[#This Row],[REFERENCIA]],CODINV,4,FALSE)</f>
        <v>MANGAS</v>
      </c>
      <c r="N8304" s="187" t="str">
        <f>+VLOOKUP(FACTURACION[[#This Row],[REFERENCIA]],CODINV,5,FALSE)</f>
        <v>HONEYWELL</v>
      </c>
      <c r="O8304" s="188">
        <v>3</v>
      </c>
      <c r="P8304" s="189">
        <v>608788</v>
      </c>
      <c r="Q8304" s="190">
        <f>+FACTURACION[[#This Row],[CANTIDAD]]*FACTURACION[[#This Row],[VR UNITARIO]]/1000</f>
        <v>1826.364</v>
      </c>
      <c r="R8304" s="187" t="str">
        <f>+VLOOKUP(FACTURACION[[#This Row],[NIT]],TABLACLIENTE,5,FALSE)</f>
        <v>BOGOTÁ D.C.</v>
      </c>
    </row>
    <row r="8305" spans="3:18">
      <c r="C8305" s="183">
        <v>2022</v>
      </c>
      <c r="D8305" s="30" t="s">
        <v>84</v>
      </c>
      <c r="E8305" s="30">
        <f>MONTH(FACTURACION[[#This Row],[MES]]&amp;1)</f>
        <v>5</v>
      </c>
      <c r="F8305" s="223">
        <f>DATE(FACTURACION[[#This Row],[AÑO]],FACTURACION[[#This Row],[Mes numero]],1)</f>
        <v>44682</v>
      </c>
      <c r="G8305" s="185" t="s">
        <v>6540</v>
      </c>
      <c r="H8305" s="186">
        <v>900134459</v>
      </c>
      <c r="I8305" s="187" t="str">
        <f>+VLOOKUP(FACTURACION[[#This Row],[NIT]],TABLACLIENTE,2,FALSE)</f>
        <v>TRANSPORTADORA DE GAS INTERNACIONAL S.A. ESP (TGI S.A. E.S.P.)</v>
      </c>
      <c r="J8305" s="188" t="s">
        <v>564</v>
      </c>
      <c r="K8305" s="187" t="str">
        <f>+VLOOKUP(FACTURACION[[#This Row],[REFERENCIA]],CODINV,2,FALSE)</f>
        <v>MANGA 2" S300 H5L</v>
      </c>
      <c r="L8305" s="187" t="str">
        <f>IF(VLOOKUP(FACTURACION[[#This Row],[REFERENCIA]],CODINV,3,FALSE)=0,"",VLOOKUP(FACTURACION[[#This Row],[REFERENCIA]],CODINV,3,FALSE))</f>
        <v>73404P051</v>
      </c>
      <c r="M8305" s="187" t="str">
        <f>+VLOOKUP(FACTURACION[[#This Row],[REFERENCIA]],CODINV,4,FALSE)</f>
        <v>MANGAS</v>
      </c>
      <c r="N8305" s="187" t="str">
        <f>+VLOOKUP(FACTURACION[[#This Row],[REFERENCIA]],CODINV,5,FALSE)</f>
        <v>HONEYWELL</v>
      </c>
      <c r="O8305" s="188">
        <v>2</v>
      </c>
      <c r="P8305" s="189">
        <v>644251</v>
      </c>
      <c r="Q8305" s="190">
        <f>+FACTURACION[[#This Row],[CANTIDAD]]*FACTURACION[[#This Row],[VR UNITARIO]]/1000</f>
        <v>1288.502</v>
      </c>
      <c r="R8305" s="187" t="str">
        <f>+VLOOKUP(FACTURACION[[#This Row],[NIT]],TABLACLIENTE,5,FALSE)</f>
        <v>BOGOTÁ D.C.</v>
      </c>
    </row>
    <row r="8306" spans="3:18">
      <c r="C8306" s="183">
        <v>2022</v>
      </c>
      <c r="D8306" s="30" t="s">
        <v>84</v>
      </c>
      <c r="E8306" s="30">
        <f>MONTH(FACTURACION[[#This Row],[MES]]&amp;1)</f>
        <v>5</v>
      </c>
      <c r="F8306" s="223">
        <f>DATE(FACTURACION[[#This Row],[AÑO]],FACTURACION[[#This Row],[Mes numero]],1)</f>
        <v>44682</v>
      </c>
      <c r="G8306" s="185" t="s">
        <v>6541</v>
      </c>
      <c r="H8306" s="186">
        <v>890105526</v>
      </c>
      <c r="I8306" s="187" t="str">
        <f>+VLOOKUP(FACTURACION[[#This Row],[NIT]],TABLACLIENTE,2,FALSE)</f>
        <v>PROMIGAS S.A. E.S.P.</v>
      </c>
      <c r="J8306" s="188" t="s">
        <v>868</v>
      </c>
      <c r="K8306" s="187" t="str">
        <f>+VLOOKUP(FACTURACION[[#This Row],[REFERENCIA]],CODINV,2,FALSE)</f>
        <v>CAGE 2 ANSI 600 AFV 100%</v>
      </c>
      <c r="L8306" s="187" t="str">
        <f>IF(VLOOKUP(FACTURACION[[#This Row],[REFERENCIA]],CODINV,3,FALSE)=0,"",VLOOKUP(FACTURACION[[#This Row],[REFERENCIA]],CODINV,3,FALSE))</f>
        <v>73679P001</v>
      </c>
      <c r="M8306" s="187" t="str">
        <f>+VLOOKUP(FACTURACION[[#This Row],[REFERENCIA]],CODINV,4,FALSE)</f>
        <v>REPUESTOS Y ACCESORIOS</v>
      </c>
      <c r="N8306" s="187" t="str">
        <f>+VLOOKUP(FACTURACION[[#This Row],[REFERENCIA]],CODINV,5,FALSE)</f>
        <v>HONEYWELL</v>
      </c>
      <c r="O8306" s="188">
        <v>4</v>
      </c>
      <c r="P8306" s="189">
        <f>4054.71*464.99</f>
        <v>1885399.6029000001</v>
      </c>
      <c r="Q8306" s="190">
        <f>+FACTURACION[[#This Row],[CANTIDAD]]*FACTURACION[[#This Row],[VR UNITARIO]]/1000</f>
        <v>7541.5984116</v>
      </c>
      <c r="R8306" s="187" t="str">
        <f>+VLOOKUP(FACTURACION[[#This Row],[NIT]],TABLACLIENTE,5,FALSE)</f>
        <v>BARRANQUILLA</v>
      </c>
    </row>
    <row r="8307" spans="3:18">
      <c r="C8307" s="183">
        <v>2022</v>
      </c>
      <c r="D8307" s="30" t="s">
        <v>84</v>
      </c>
      <c r="E8307" s="30">
        <f>MONTH(FACTURACION[[#This Row],[MES]]&amp;1)</f>
        <v>5</v>
      </c>
      <c r="F8307" s="223">
        <f>DATE(FACTURACION[[#This Row],[AÑO]],FACTURACION[[#This Row],[Mes numero]],1)</f>
        <v>44682</v>
      </c>
      <c r="G8307" s="185" t="s">
        <v>6541</v>
      </c>
      <c r="H8307" s="186">
        <v>890105526</v>
      </c>
      <c r="I8307" s="187" t="str">
        <f>+VLOOKUP(FACTURACION[[#This Row],[NIT]],TABLACLIENTE,2,FALSE)</f>
        <v>PROMIGAS S.A. E.S.P.</v>
      </c>
      <c r="J8307" s="188" t="s">
        <v>587</v>
      </c>
      <c r="K8307" s="187" t="str">
        <f>+VLOOKUP(FACTURACION[[#This Row],[REFERENCIA]],CODINV,2,FALSE)</f>
        <v>O-RING 1.75OD X 1.5ID BUNA 70</v>
      </c>
      <c r="L8307" s="187" t="str">
        <f>IF(VLOOKUP(FACTURACION[[#This Row],[REFERENCIA]],CODINV,3,FALSE)=0,"",VLOOKUP(FACTURACION[[#This Row],[REFERENCIA]],CODINV,3,FALSE))</f>
        <v>42710P170</v>
      </c>
      <c r="M8307" s="187" t="str">
        <f>+VLOOKUP(FACTURACION[[#This Row],[REFERENCIA]],CODINV,4,FALSE)</f>
        <v>REPUESTOS Y ACCESORIOS</v>
      </c>
      <c r="N8307" s="187" t="str">
        <f>+VLOOKUP(FACTURACION[[#This Row],[REFERENCIA]],CODINV,5,FALSE)</f>
        <v>HONEYWELL</v>
      </c>
      <c r="O8307" s="188">
        <v>10</v>
      </c>
      <c r="P8307" s="189">
        <f>4054.71*42.36</f>
        <v>171757.51560000001</v>
      </c>
      <c r="Q8307" s="190">
        <f>+FACTURACION[[#This Row],[CANTIDAD]]*FACTURACION[[#This Row],[VR UNITARIO]]/1000</f>
        <v>1717.5751560000001</v>
      </c>
      <c r="R8307" s="187" t="str">
        <f>+VLOOKUP(FACTURACION[[#This Row],[NIT]],TABLACLIENTE,5,FALSE)</f>
        <v>BARRANQUILLA</v>
      </c>
    </row>
    <row r="8308" spans="3:18">
      <c r="C8308" s="183">
        <v>2022</v>
      </c>
      <c r="D8308" s="30" t="s">
        <v>84</v>
      </c>
      <c r="E8308" s="30">
        <f>MONTH(FACTURACION[[#This Row],[MES]]&amp;1)</f>
        <v>5</v>
      </c>
      <c r="F8308" s="223">
        <f>DATE(FACTURACION[[#This Row],[AÑO]],FACTURACION[[#This Row],[Mes numero]],1)</f>
        <v>44682</v>
      </c>
      <c r="G8308" s="185" t="s">
        <v>6542</v>
      </c>
      <c r="H8308" s="186">
        <v>890105526</v>
      </c>
      <c r="I8308" s="187" t="str">
        <f>+VLOOKUP(FACTURACION[[#This Row],[NIT]],TABLACLIENTE,2,FALSE)</f>
        <v>PROMIGAS S.A. E.S.P.</v>
      </c>
      <c r="J8308" s="188" t="s">
        <v>566</v>
      </c>
      <c r="K8308" s="187" t="str">
        <f>+VLOOKUP(FACTURACION[[#This Row],[REFERENCIA]],CODINV,2,FALSE)</f>
        <v>MANGA 2" S300 V7</v>
      </c>
      <c r="L8308" s="187" t="str">
        <f>IF(VLOOKUP(FACTURACION[[#This Row],[REFERENCIA]],CODINV,3,FALSE)=0,"",VLOOKUP(FACTURACION[[#This Row],[REFERENCIA]],CODINV,3,FALSE))</f>
        <v>73404P015</v>
      </c>
      <c r="M8308" s="187" t="str">
        <f>+VLOOKUP(FACTURACION[[#This Row],[REFERENCIA]],CODINV,4,FALSE)</f>
        <v>MANGAS</v>
      </c>
      <c r="N8308" s="187" t="str">
        <f>+VLOOKUP(FACTURACION[[#This Row],[REFERENCIA]],CODINV,5,FALSE)</f>
        <v>HONEYWELL</v>
      </c>
      <c r="O8308" s="188">
        <v>1</v>
      </c>
      <c r="P8308" s="189">
        <v>2716371.87</v>
      </c>
      <c r="Q8308" s="190">
        <f>+FACTURACION[[#This Row],[CANTIDAD]]*FACTURACION[[#This Row],[VR UNITARIO]]/1000</f>
        <v>2716.3718699999999</v>
      </c>
      <c r="R8308" s="187" t="str">
        <f>+VLOOKUP(FACTURACION[[#This Row],[NIT]],TABLACLIENTE,5,FALSE)</f>
        <v>BARRANQUILLA</v>
      </c>
    </row>
    <row r="8309" spans="3:18">
      <c r="C8309" s="183">
        <v>2022</v>
      </c>
      <c r="D8309" s="30" t="s">
        <v>84</v>
      </c>
      <c r="E8309" s="30">
        <f>MONTH(FACTURACION[[#This Row],[MES]]&amp;1)</f>
        <v>5</v>
      </c>
      <c r="F8309" s="223">
        <f>DATE(FACTURACION[[#This Row],[AÑO]],FACTURACION[[#This Row],[Mes numero]],1)</f>
        <v>44682</v>
      </c>
      <c r="G8309" s="185" t="s">
        <v>6543</v>
      </c>
      <c r="H8309" s="186">
        <v>800202395</v>
      </c>
      <c r="I8309" s="187" t="str">
        <f>+VLOOKUP(FACTURACION[[#This Row],[NIT]],TABLACLIENTE,2,FALSE)</f>
        <v>EFIGAS GAS NATURAL S.A. E.S.P. (EFIGAS S.A. E.S.P.)</v>
      </c>
      <c r="J8309" s="188" t="s">
        <v>20</v>
      </c>
      <c r="K8309" s="187" t="str">
        <f>+VLOOKUP(FACTURACION[[#This Row],[REFERENCIA]],CODINV,2,FALSE)</f>
        <v xml:space="preserve">MEDIDOR AC-250 C: 3/4" CON CONECTORES </v>
      </c>
      <c r="L8309" s="187" t="str">
        <f>IF(VLOOKUP(FACTURACION[[#This Row],[REFERENCIA]],CODINV,3,FALSE)=0,"",VLOOKUP(FACTURACION[[#This Row],[REFERENCIA]],CODINV,3,FALSE))</f>
        <v/>
      </c>
      <c r="M8309" s="187" t="str">
        <f>+VLOOKUP(FACTURACION[[#This Row],[REFERENCIA]],CODINV,4,FALSE)</f>
        <v>MEDIDORES</v>
      </c>
      <c r="N8309" s="187" t="str">
        <f>+VLOOKUP(FACTURACION[[#This Row],[REFERENCIA]],CODINV,5,FALSE)</f>
        <v>HONEYWELL</v>
      </c>
      <c r="O8309" s="188">
        <v>80</v>
      </c>
      <c r="P8309" s="189">
        <v>579883.47</v>
      </c>
      <c r="Q8309" s="190">
        <f>+FACTURACION[[#This Row],[CANTIDAD]]*FACTURACION[[#This Row],[VR UNITARIO]]/1000</f>
        <v>46390.677599999995</v>
      </c>
      <c r="R8309" s="187" t="str">
        <f>+VLOOKUP(FACTURACION[[#This Row],[NIT]],TABLACLIENTE,5,FALSE)</f>
        <v>MANIZALES</v>
      </c>
    </row>
    <row r="8310" spans="3:18">
      <c r="C8310" s="183">
        <v>2022</v>
      </c>
      <c r="D8310" s="30" t="s">
        <v>84</v>
      </c>
      <c r="E8310" s="30">
        <f>MONTH(FACTURACION[[#This Row],[MES]]&amp;1)</f>
        <v>5</v>
      </c>
      <c r="F8310" s="223">
        <f>DATE(FACTURACION[[#This Row],[AÑO]],FACTURACION[[#This Row],[Mes numero]],1)</f>
        <v>44682</v>
      </c>
      <c r="G8310" s="185" t="s">
        <v>6544</v>
      </c>
      <c r="H8310" s="186">
        <v>800202395</v>
      </c>
      <c r="I8310" s="187" t="str">
        <f>+VLOOKUP(FACTURACION[[#This Row],[NIT]],TABLACLIENTE,2,FALSE)</f>
        <v>EFIGAS GAS NATURAL S.A. E.S.P. (EFIGAS S.A. E.S.P.)</v>
      </c>
      <c r="J8310" s="188" t="s">
        <v>20</v>
      </c>
      <c r="K8310" s="187" t="str">
        <f>+VLOOKUP(FACTURACION[[#This Row],[REFERENCIA]],CODINV,2,FALSE)</f>
        <v xml:space="preserve">MEDIDOR AC-250 C: 3/4" CON CONECTORES </v>
      </c>
      <c r="L8310" s="187" t="str">
        <f>IF(VLOOKUP(FACTURACION[[#This Row],[REFERENCIA]],CODINV,3,FALSE)=0,"",VLOOKUP(FACTURACION[[#This Row],[REFERENCIA]],CODINV,3,FALSE))</f>
        <v/>
      </c>
      <c r="M8310" s="187" t="str">
        <f>+VLOOKUP(FACTURACION[[#This Row],[REFERENCIA]],CODINV,4,FALSE)</f>
        <v>MEDIDORES</v>
      </c>
      <c r="N8310" s="187" t="str">
        <f>+VLOOKUP(FACTURACION[[#This Row],[REFERENCIA]],CODINV,5,FALSE)</f>
        <v>HONEYWELL</v>
      </c>
      <c r="O8310" s="188">
        <v>50</v>
      </c>
      <c r="P8310" s="189">
        <v>579883.47</v>
      </c>
      <c r="Q8310" s="190">
        <f>+FACTURACION[[#This Row],[CANTIDAD]]*FACTURACION[[#This Row],[VR UNITARIO]]/1000</f>
        <v>28994.173500000001</v>
      </c>
      <c r="R8310" s="187" t="str">
        <f>+VLOOKUP(FACTURACION[[#This Row],[NIT]],TABLACLIENTE,5,FALSE)</f>
        <v>MANIZALES</v>
      </c>
    </row>
    <row r="8311" spans="3:18">
      <c r="C8311" s="183">
        <v>2022</v>
      </c>
      <c r="D8311" s="30" t="s">
        <v>84</v>
      </c>
      <c r="E8311" s="30">
        <f>MONTH(FACTURACION[[#This Row],[MES]]&amp;1)</f>
        <v>5</v>
      </c>
      <c r="F8311" s="223">
        <f>DATE(FACTURACION[[#This Row],[AÑO]],FACTURACION[[#This Row],[Mes numero]],1)</f>
        <v>44682</v>
      </c>
      <c r="G8311" s="185" t="s">
        <v>6545</v>
      </c>
      <c r="H8311" s="186">
        <v>800202395</v>
      </c>
      <c r="I8311" s="187" t="str">
        <f>+VLOOKUP(FACTURACION[[#This Row],[NIT]],TABLACLIENTE,2,FALSE)</f>
        <v>EFIGAS GAS NATURAL S.A. E.S.P. (EFIGAS S.A. E.S.P.)</v>
      </c>
      <c r="J8311" s="188" t="s">
        <v>20</v>
      </c>
      <c r="K8311" s="187" t="str">
        <f>+VLOOKUP(FACTURACION[[#This Row],[REFERENCIA]],CODINV,2,FALSE)</f>
        <v xml:space="preserve">MEDIDOR AC-250 C: 3/4" CON CONECTORES </v>
      </c>
      <c r="L8311" s="187" t="str">
        <f>IF(VLOOKUP(FACTURACION[[#This Row],[REFERENCIA]],CODINV,3,FALSE)=0,"",VLOOKUP(FACTURACION[[#This Row],[REFERENCIA]],CODINV,3,FALSE))</f>
        <v/>
      </c>
      <c r="M8311" s="187" t="str">
        <f>+VLOOKUP(FACTURACION[[#This Row],[REFERENCIA]],CODINV,4,FALSE)</f>
        <v>MEDIDORES</v>
      </c>
      <c r="N8311" s="187" t="str">
        <f>+VLOOKUP(FACTURACION[[#This Row],[REFERENCIA]],CODINV,5,FALSE)</f>
        <v>HONEYWELL</v>
      </c>
      <c r="O8311" s="188">
        <v>40</v>
      </c>
      <c r="P8311" s="189">
        <v>579883.47</v>
      </c>
      <c r="Q8311" s="190">
        <f>+FACTURACION[[#This Row],[CANTIDAD]]*FACTURACION[[#This Row],[VR UNITARIO]]/1000</f>
        <v>23195.338799999998</v>
      </c>
      <c r="R8311" s="187" t="str">
        <f>+VLOOKUP(FACTURACION[[#This Row],[NIT]],TABLACLIENTE,5,FALSE)</f>
        <v>MANIZALES</v>
      </c>
    </row>
    <row r="8312" spans="3:18">
      <c r="C8312" s="183">
        <v>2022</v>
      </c>
      <c r="D8312" s="30" t="s">
        <v>84</v>
      </c>
      <c r="E8312" s="30">
        <f>MONTH(FACTURACION[[#This Row],[MES]]&amp;1)</f>
        <v>5</v>
      </c>
      <c r="F8312" s="223">
        <f>DATE(FACTURACION[[#This Row],[AÑO]],FACTURACION[[#This Row],[Mes numero]],1)</f>
        <v>44682</v>
      </c>
      <c r="G8312" s="185" t="s">
        <v>6546</v>
      </c>
      <c r="H8312" s="186">
        <v>890101691</v>
      </c>
      <c r="I8312" s="187" t="str">
        <f>+VLOOKUP(FACTURACION[[#This Row],[NIT]],TABLACLIENTE,2,FALSE)</f>
        <v>GASES DEL CARIBE S.A.E.S.P. (GASCARIBE S.A E.S.P.)</v>
      </c>
      <c r="J8312" s="188" t="s">
        <v>28</v>
      </c>
      <c r="K8312" s="187" t="str">
        <f>+VLOOKUP(FACTURACION[[#This Row],[REFERENCIA]],CODINV,2,FALSE)</f>
        <v>REGULADOR SR 113 3/4 R: 7-12 O:1/4</v>
      </c>
      <c r="L8312" s="187" t="str">
        <f>IF(VLOOKUP(FACTURACION[[#This Row],[REFERENCIA]],CODINV,3,FALSE)=0,"",VLOOKUP(FACTURACION[[#This Row],[REFERENCIA]],CODINV,3,FALSE))</f>
        <v/>
      </c>
      <c r="M8312" s="187" t="str">
        <f>+VLOOKUP(FACTURACION[[#This Row],[REFERENCIA]],CODINV,4,FALSE)</f>
        <v>REGULADORES</v>
      </c>
      <c r="N8312" s="187" t="str">
        <f>+VLOOKUP(FACTURACION[[#This Row],[REFERENCIA]],CODINV,5,FALSE)</f>
        <v>HONEYWELL</v>
      </c>
      <c r="O8312" s="188">
        <v>100</v>
      </c>
      <c r="P8312" s="189">
        <v>199086.26</v>
      </c>
      <c r="Q8312" s="190">
        <f>+FACTURACION[[#This Row],[CANTIDAD]]*FACTURACION[[#This Row],[VR UNITARIO]]/1000</f>
        <v>19908.626</v>
      </c>
      <c r="R8312" s="187" t="str">
        <f>+VLOOKUP(FACTURACION[[#This Row],[NIT]],TABLACLIENTE,5,FALSE)</f>
        <v>BARRANQUILLA</v>
      </c>
    </row>
    <row r="8313" spans="3:18">
      <c r="C8313" s="183">
        <v>2022</v>
      </c>
      <c r="D8313" s="30" t="s">
        <v>84</v>
      </c>
      <c r="E8313" s="30">
        <f>MONTH(FACTURACION[[#This Row],[MES]]&amp;1)</f>
        <v>5</v>
      </c>
      <c r="F8313" s="223">
        <f>DATE(FACTURACION[[#This Row],[AÑO]],FACTURACION[[#This Row],[Mes numero]],1)</f>
        <v>44682</v>
      </c>
      <c r="G8313" s="185" t="s">
        <v>6547</v>
      </c>
      <c r="H8313" s="186">
        <v>890500726</v>
      </c>
      <c r="I8313" s="187" t="str">
        <f>+VLOOKUP(FACTURACION[[#This Row],[NIT]],TABLACLIENTE,2,FALSE)</f>
        <v>NORTESANTANDEREANA DE GAS S.A. E.S.P (NORGAS S.A. E.S.P.)</v>
      </c>
      <c r="J8313" s="188" t="s">
        <v>914</v>
      </c>
      <c r="K8313" s="187" t="str">
        <f>+VLOOKUP(FACTURACION[[#This Row],[REFERENCIA]],CODINV,2,FALSE)</f>
        <v>DISPLAY LCD MASICO Y TROYA</v>
      </c>
      <c r="L8313" s="187" t="str">
        <f>IF(VLOOKUP(FACTURACION[[#This Row],[REFERENCIA]],CODINV,3,FALSE)=0,"",VLOOKUP(FACTURACION[[#This Row],[REFERENCIA]],CODINV,3,FALSE))</f>
        <v/>
      </c>
      <c r="M8313" s="187" t="str">
        <f>+VLOOKUP(FACTURACION[[#This Row],[REFERENCIA]],CODINV,4,FALSE)</f>
        <v>REPUESTOS Y ACCESORIOS</v>
      </c>
      <c r="N8313" s="187" t="str">
        <f>+VLOOKUP(FACTURACION[[#This Row],[REFERENCIA]],CODINV,5,FALSE)</f>
        <v>RED SEAL MEASUREMENT</v>
      </c>
      <c r="O8313" s="188">
        <v>2</v>
      </c>
      <c r="P8313" s="189">
        <v>394240</v>
      </c>
      <c r="Q8313" s="190">
        <f>+FACTURACION[[#This Row],[CANTIDAD]]*FACTURACION[[#This Row],[VR UNITARIO]]/1000</f>
        <v>788.48</v>
      </c>
      <c r="R8313" s="187" t="str">
        <f>+VLOOKUP(FACTURACION[[#This Row],[NIT]],TABLACLIENTE,5,FALSE)</f>
        <v>BUCARAMANGA</v>
      </c>
    </row>
    <row r="8314" spans="3:18">
      <c r="C8314" s="183">
        <v>2022</v>
      </c>
      <c r="D8314" s="30" t="s">
        <v>84</v>
      </c>
      <c r="E8314" s="30">
        <f>MONTH(FACTURACION[[#This Row],[MES]]&amp;1)</f>
        <v>5</v>
      </c>
      <c r="F8314" s="223">
        <f>DATE(FACTURACION[[#This Row],[AÑO]],FACTURACION[[#This Row],[Mes numero]],1)</f>
        <v>44682</v>
      </c>
      <c r="G8314" s="185" t="s">
        <v>6548</v>
      </c>
      <c r="H8314" s="186">
        <v>890503900</v>
      </c>
      <c r="I8314" s="187" t="str">
        <f>+VLOOKUP(FACTURACION[[#This Row],[NIT]],TABLACLIENTE,2,FALSE)</f>
        <v>GASES DEL ORIENTE S.A. E.S.P.</v>
      </c>
      <c r="J8314" s="188" t="s">
        <v>132</v>
      </c>
      <c r="K8314" s="187" t="str">
        <f>+VLOOKUP(FACTURACION[[#This Row],[REFERENCIA]],CODINV,2,FALSE)</f>
        <v>KIT REPARACION BUNA N 80</v>
      </c>
      <c r="L8314" s="187" t="str">
        <f>IF(VLOOKUP(FACTURACION[[#This Row],[REFERENCIA]],CODINV,3,FALSE)=0,"",VLOOKUP(FACTURACION[[#This Row],[REFERENCIA]],CODINV,3,FALSE))</f>
        <v>73914K010</v>
      </c>
      <c r="M8314" s="187" t="str">
        <f>+VLOOKUP(FACTURACION[[#This Row],[REFERENCIA]],CODINV,4,FALSE)</f>
        <v>REPUESTOS Y ACCESORIOS</v>
      </c>
      <c r="N8314" s="187" t="str">
        <f>+VLOOKUP(FACTURACION[[#This Row],[REFERENCIA]],CODINV,5,FALSE)</f>
        <v>HONEYWELL</v>
      </c>
      <c r="O8314" s="188">
        <v>50</v>
      </c>
      <c r="P8314" s="189">
        <v>151434.93</v>
      </c>
      <c r="Q8314" s="190">
        <f>+FACTURACION[[#This Row],[CANTIDAD]]*FACTURACION[[#This Row],[VR UNITARIO]]/1000</f>
        <v>7571.7465000000002</v>
      </c>
      <c r="R8314" s="187" t="str">
        <f>+VLOOKUP(FACTURACION[[#This Row],[NIT]],TABLACLIENTE,5,FALSE)</f>
        <v>CUCUTA</v>
      </c>
    </row>
    <row r="8315" spans="3:18">
      <c r="C8315" s="183">
        <v>2022</v>
      </c>
      <c r="D8315" s="30" t="s">
        <v>84</v>
      </c>
      <c r="E8315" s="30">
        <f>MONTH(FACTURACION[[#This Row],[MES]]&amp;1)</f>
        <v>5</v>
      </c>
      <c r="F8315" s="223">
        <f>DATE(FACTURACION[[#This Row],[AÑO]],FACTURACION[[#This Row],[Mes numero]],1)</f>
        <v>44682</v>
      </c>
      <c r="G8315" s="185" t="s">
        <v>6549</v>
      </c>
      <c r="H8315" s="186">
        <v>890503900</v>
      </c>
      <c r="I8315" s="187" t="str">
        <f>+VLOOKUP(FACTURACION[[#This Row],[NIT]],TABLACLIENTE,2,FALSE)</f>
        <v>GASES DEL ORIENTE S.A. E.S.P.</v>
      </c>
      <c r="J8315" s="188" t="s">
        <v>132</v>
      </c>
      <c r="K8315" s="187" t="str">
        <f>+VLOOKUP(FACTURACION[[#This Row],[REFERENCIA]],CODINV,2,FALSE)</f>
        <v>KIT REPARACION BUNA N 80</v>
      </c>
      <c r="L8315" s="187" t="str">
        <f>IF(VLOOKUP(FACTURACION[[#This Row],[REFERENCIA]],CODINV,3,FALSE)=0,"",VLOOKUP(FACTURACION[[#This Row],[REFERENCIA]],CODINV,3,FALSE))</f>
        <v>73914K010</v>
      </c>
      <c r="M8315" s="187" t="str">
        <f>+VLOOKUP(FACTURACION[[#This Row],[REFERENCIA]],CODINV,4,FALSE)</f>
        <v>REPUESTOS Y ACCESORIOS</v>
      </c>
      <c r="N8315" s="187" t="str">
        <f>+VLOOKUP(FACTURACION[[#This Row],[REFERENCIA]],CODINV,5,FALSE)</f>
        <v>HONEYWELL</v>
      </c>
      <c r="O8315" s="188">
        <v>130</v>
      </c>
      <c r="P8315" s="189">
        <v>200153.98</v>
      </c>
      <c r="Q8315" s="190">
        <f>+FACTURACION[[#This Row],[CANTIDAD]]*FACTURACION[[#This Row],[VR UNITARIO]]/1000</f>
        <v>26020.017400000001</v>
      </c>
      <c r="R8315" s="187" t="str">
        <f>+VLOOKUP(FACTURACION[[#This Row],[NIT]],TABLACLIENTE,5,FALSE)</f>
        <v>CUCUTA</v>
      </c>
    </row>
    <row r="8316" spans="3:18">
      <c r="C8316" s="183">
        <v>2022</v>
      </c>
      <c r="D8316" s="30" t="s">
        <v>84</v>
      </c>
      <c r="E8316" s="30">
        <f>MONTH(FACTURACION[[#This Row],[MES]]&amp;1)</f>
        <v>5</v>
      </c>
      <c r="F8316" s="223">
        <f>DATE(FACTURACION[[#This Row],[AÑO]],FACTURACION[[#This Row],[Mes numero]],1)</f>
        <v>44682</v>
      </c>
      <c r="G8316" s="185" t="s">
        <v>6550</v>
      </c>
      <c r="H8316" s="186">
        <v>822001073</v>
      </c>
      <c r="I8316" s="187" t="str">
        <f>+VLOOKUP(FACTURACION[[#This Row],[NIT]],TABLACLIENTE,2,FALSE)</f>
        <v>MADIGAS INGENIEROS S.A. E.S.P.</v>
      </c>
      <c r="J8316" s="188" t="s">
        <v>262</v>
      </c>
      <c r="K8316" s="187" t="str">
        <f>+VLOOKUP(FACTURACION[[#This Row],[REFERENCIA]],CODINV,2,FALSE)</f>
        <v>MEDIDOR AL-425 C:1 1/4" MAOP 25 PSIG</v>
      </c>
      <c r="L8316" s="187" t="str">
        <f>IF(VLOOKUP(FACTURACION[[#This Row],[REFERENCIA]],CODINV,3,FALSE)=0,"",VLOOKUP(FACTURACION[[#This Row],[REFERENCIA]],CODINV,3,FALSE))</f>
        <v/>
      </c>
      <c r="M8316" s="187" t="str">
        <f>+VLOOKUP(FACTURACION[[#This Row],[REFERENCIA]],CODINV,4,FALSE)</f>
        <v>MEDIDORES</v>
      </c>
      <c r="N8316" s="187" t="str">
        <f>+VLOOKUP(FACTURACION[[#This Row],[REFERENCIA]],CODINV,5,FALSE)</f>
        <v>HONEYWELL</v>
      </c>
      <c r="O8316" s="188">
        <v>2</v>
      </c>
      <c r="P8316" s="189">
        <v>952000</v>
      </c>
      <c r="Q8316" s="190">
        <f>+FACTURACION[[#This Row],[CANTIDAD]]*FACTURACION[[#This Row],[VR UNITARIO]]/1000</f>
        <v>1904</v>
      </c>
      <c r="R8316" s="187" t="str">
        <f>+VLOOKUP(FACTURACION[[#This Row],[NIT]],TABLACLIENTE,5,FALSE)</f>
        <v>ACACIAS</v>
      </c>
    </row>
    <row r="8317" spans="3:18">
      <c r="C8317" s="183">
        <v>2022</v>
      </c>
      <c r="D8317" s="30" t="s">
        <v>84</v>
      </c>
      <c r="E8317" s="30">
        <f>MONTH(FACTURACION[[#This Row],[MES]]&amp;1)</f>
        <v>5</v>
      </c>
      <c r="F8317" s="223">
        <f>DATE(FACTURACION[[#This Row],[AÑO]],FACTURACION[[#This Row],[Mes numero]],1)</f>
        <v>44682</v>
      </c>
      <c r="G8317" s="185" t="s">
        <v>6551</v>
      </c>
      <c r="H8317" s="186">
        <v>830043681</v>
      </c>
      <c r="I8317" s="187" t="str">
        <f>+VLOOKUP(FACTURACION[[#This Row],[NIT]],TABLACLIENTE,2,FALSE)</f>
        <v>INGENIERIA ELECTRONICA MARTINEZ LTDA (MELTRONIC LTDA)</v>
      </c>
      <c r="J8317" s="188" t="s">
        <v>198</v>
      </c>
      <c r="K8317" s="187" t="str">
        <f>+VLOOKUP(FACTURACION[[#This Row],[REFERENCIA]],CODINV,2,FALSE)</f>
        <v>REG. 1813C-HC C. 1 1/4" R: 6-15" O: 1/2</v>
      </c>
      <c r="L8317" s="187" t="str">
        <f>IF(VLOOKUP(FACTURACION[[#This Row],[REFERENCIA]],CODINV,3,FALSE)=0,"",VLOOKUP(FACTURACION[[#This Row],[REFERENCIA]],CODINV,3,FALSE))</f>
        <v/>
      </c>
      <c r="M8317" s="187" t="str">
        <f>+VLOOKUP(FACTURACION[[#This Row],[REFERENCIA]],CODINV,4,FALSE)</f>
        <v>REGULADORES</v>
      </c>
      <c r="N8317" s="187" t="str">
        <f>+VLOOKUP(FACTURACION[[#This Row],[REFERENCIA]],CODINV,5,FALSE)</f>
        <v>HONEYWELL</v>
      </c>
      <c r="O8317" s="188">
        <v>6</v>
      </c>
      <c r="P8317" s="189">
        <v>145966.38</v>
      </c>
      <c r="Q8317" s="190">
        <f>+FACTURACION[[#This Row],[CANTIDAD]]*FACTURACION[[#This Row],[VR UNITARIO]]/1000</f>
        <v>875.79827999999998</v>
      </c>
      <c r="R8317" s="187" t="str">
        <f>+VLOOKUP(FACTURACION[[#This Row],[NIT]],TABLACLIENTE,5,FALSE)</f>
        <v>BOGOTÁ D.C.</v>
      </c>
    </row>
    <row r="8318" spans="3:18">
      <c r="C8318" s="183">
        <v>2022</v>
      </c>
      <c r="D8318" s="30" t="s">
        <v>84</v>
      </c>
      <c r="E8318" s="30">
        <f>MONTH(FACTURACION[[#This Row],[MES]]&amp;1)</f>
        <v>5</v>
      </c>
      <c r="F8318" s="223">
        <f>DATE(FACTURACION[[#This Row],[AÑO]],FACTURACION[[#This Row],[Mes numero]],1)</f>
        <v>44682</v>
      </c>
      <c r="G8318" s="185" t="s">
        <v>6552</v>
      </c>
      <c r="H8318" s="186">
        <v>800202395</v>
      </c>
      <c r="I8318" s="187" t="str">
        <f>+VLOOKUP(FACTURACION[[#This Row],[NIT]],TABLACLIENTE,2,FALSE)</f>
        <v>EFIGAS GAS NATURAL S.A. E.S.P. (EFIGAS S.A. E.S.P.)</v>
      </c>
      <c r="J8318" s="188" t="s">
        <v>21</v>
      </c>
      <c r="K8318" s="187" t="str">
        <f>+VLOOKUP(FACTURACION[[#This Row],[REFERENCIA]],CODINV,2,FALSE)</f>
        <v>MEDIDOR AC-630 C:1 1/4" MAOP 25PSIG CON CONECTORES</v>
      </c>
      <c r="L8318" s="187" t="str">
        <f>IF(VLOOKUP(FACTURACION[[#This Row],[REFERENCIA]],CODINV,3,FALSE)=0,"",VLOOKUP(FACTURACION[[#This Row],[REFERENCIA]],CODINV,3,FALSE))</f>
        <v/>
      </c>
      <c r="M8318" s="187" t="str">
        <f>+VLOOKUP(FACTURACION[[#This Row],[REFERENCIA]],CODINV,4,FALSE)</f>
        <v>MEDIDORES</v>
      </c>
      <c r="N8318" s="187" t="str">
        <f>+VLOOKUP(FACTURACION[[#This Row],[REFERENCIA]],CODINV,5,FALSE)</f>
        <v>HONEYWELL</v>
      </c>
      <c r="O8318" s="188">
        <v>1</v>
      </c>
      <c r="P8318" s="189">
        <v>2313500</v>
      </c>
      <c r="Q8318" s="190">
        <f>+FACTURACION[[#This Row],[CANTIDAD]]*FACTURACION[[#This Row],[VR UNITARIO]]/1000</f>
        <v>2313.5</v>
      </c>
      <c r="R8318" s="187" t="str">
        <f>+VLOOKUP(FACTURACION[[#This Row],[NIT]],TABLACLIENTE,5,FALSE)</f>
        <v>MANIZALES</v>
      </c>
    </row>
    <row r="8319" spans="3:18">
      <c r="C8319" s="183">
        <v>2022</v>
      </c>
      <c r="D8319" s="30"/>
      <c r="E8319" s="30">
        <f>MONTH(FACTURACION[[#This Row],[MES]]&amp;1)</f>
        <v>1</v>
      </c>
      <c r="F8319" s="223">
        <f>DATE(FACTURACION[[#This Row],[AÑO]],FACTURACION[[#This Row],[Mes numero]],1)</f>
        <v>44562</v>
      </c>
      <c r="G8319" s="185"/>
      <c r="H8319" s="186"/>
      <c r="I8319" s="187" t="e">
        <f>+VLOOKUP(FACTURACION[[#This Row],[NIT]],TABLACLIENTE,2,FALSE)</f>
        <v>#N/A</v>
      </c>
      <c r="J8319" s="188"/>
      <c r="K8319" s="187" t="e">
        <f>+VLOOKUP(FACTURACION[[#This Row],[REFERENCIA]],CODINV,2,FALSE)</f>
        <v>#N/A</v>
      </c>
      <c r="L8319" s="187" t="e">
        <f>IF(VLOOKUP(FACTURACION[[#This Row],[REFERENCIA]],CODINV,3,FALSE)=0,"",VLOOKUP(FACTURACION[[#This Row],[REFERENCIA]],CODINV,3,FALSE))</f>
        <v>#N/A</v>
      </c>
      <c r="M8319" s="187" t="e">
        <f>+VLOOKUP(FACTURACION[[#This Row],[REFERENCIA]],CODINV,4,FALSE)</f>
        <v>#N/A</v>
      </c>
      <c r="N8319" s="187" t="e">
        <f>+VLOOKUP(FACTURACION[[#This Row],[REFERENCIA]],CODINV,5,FALSE)</f>
        <v>#N/A</v>
      </c>
      <c r="O8319" s="188"/>
      <c r="P8319" s="189"/>
      <c r="Q8319" s="190">
        <f>+FACTURACION[[#This Row],[CANTIDAD]]*FACTURACION[[#This Row],[VR UNITARIO]]/1000</f>
        <v>0</v>
      </c>
      <c r="R8319" s="187" t="e">
        <f>+VLOOKUP(FACTURACION[[#This Row],[NIT]],TABLACLIENTE,5,FALSE)</f>
        <v>#N/A</v>
      </c>
    </row>
    <row r="8320" spans="3:18">
      <c r="C8320" s="183">
        <v>2022</v>
      </c>
      <c r="D8320" s="30"/>
      <c r="E8320" s="30">
        <f>MONTH(FACTURACION[[#This Row],[MES]]&amp;1)</f>
        <v>1</v>
      </c>
      <c r="F8320" s="223">
        <f>DATE(FACTURACION[[#This Row],[AÑO]],FACTURACION[[#This Row],[Mes numero]],1)</f>
        <v>44562</v>
      </c>
      <c r="G8320" s="185"/>
      <c r="H8320" s="186"/>
      <c r="I8320" s="187" t="e">
        <f>+VLOOKUP(FACTURACION[[#This Row],[NIT]],TABLACLIENTE,2,FALSE)</f>
        <v>#N/A</v>
      </c>
      <c r="J8320" s="188"/>
      <c r="K8320" s="187" t="e">
        <f>+VLOOKUP(FACTURACION[[#This Row],[REFERENCIA]],CODINV,2,FALSE)</f>
        <v>#N/A</v>
      </c>
      <c r="L8320" s="187" t="e">
        <f>IF(VLOOKUP(FACTURACION[[#This Row],[REFERENCIA]],CODINV,3,FALSE)=0,"",VLOOKUP(FACTURACION[[#This Row],[REFERENCIA]],CODINV,3,FALSE))</f>
        <v>#N/A</v>
      </c>
      <c r="M8320" s="187" t="e">
        <f>+VLOOKUP(FACTURACION[[#This Row],[REFERENCIA]],CODINV,4,FALSE)</f>
        <v>#N/A</v>
      </c>
      <c r="N8320" s="187" t="e">
        <f>+VLOOKUP(FACTURACION[[#This Row],[REFERENCIA]],CODINV,5,FALSE)</f>
        <v>#N/A</v>
      </c>
      <c r="O8320" s="188"/>
      <c r="P8320" s="189"/>
      <c r="Q8320" s="190">
        <f>+FACTURACION[[#This Row],[CANTIDAD]]*FACTURACION[[#This Row],[VR UNITARIO]]/1000</f>
        <v>0</v>
      </c>
      <c r="R8320" s="187" t="e">
        <f>+VLOOKUP(FACTURACION[[#This Row],[NIT]],TABLACLIENTE,5,FALSE)</f>
        <v>#N/A</v>
      </c>
    </row>
    <row r="8321" spans="3:18">
      <c r="C8321" s="183">
        <v>2022</v>
      </c>
      <c r="D8321" s="30"/>
      <c r="E8321" s="30">
        <f>MONTH(FACTURACION[[#This Row],[MES]]&amp;1)</f>
        <v>1</v>
      </c>
      <c r="F8321" s="223">
        <f>DATE(FACTURACION[[#This Row],[AÑO]],FACTURACION[[#This Row],[Mes numero]],1)</f>
        <v>44562</v>
      </c>
      <c r="G8321" s="185"/>
      <c r="H8321" s="186"/>
      <c r="I8321" s="187" t="e">
        <f>+VLOOKUP(FACTURACION[[#This Row],[NIT]],TABLACLIENTE,2,FALSE)</f>
        <v>#N/A</v>
      </c>
      <c r="J8321" s="188"/>
      <c r="K8321" s="187" t="e">
        <f>+VLOOKUP(FACTURACION[[#This Row],[REFERENCIA]],CODINV,2,FALSE)</f>
        <v>#N/A</v>
      </c>
      <c r="L8321" s="187" t="e">
        <f>IF(VLOOKUP(FACTURACION[[#This Row],[REFERENCIA]],CODINV,3,FALSE)=0,"",VLOOKUP(FACTURACION[[#This Row],[REFERENCIA]],CODINV,3,FALSE))</f>
        <v>#N/A</v>
      </c>
      <c r="M8321" s="187" t="e">
        <f>+VLOOKUP(FACTURACION[[#This Row],[REFERENCIA]],CODINV,4,FALSE)</f>
        <v>#N/A</v>
      </c>
      <c r="N8321" s="187" t="e">
        <f>+VLOOKUP(FACTURACION[[#This Row],[REFERENCIA]],CODINV,5,FALSE)</f>
        <v>#N/A</v>
      </c>
      <c r="O8321" s="188"/>
      <c r="P8321" s="189"/>
      <c r="Q8321" s="190">
        <f>+FACTURACION[[#This Row],[CANTIDAD]]*FACTURACION[[#This Row],[VR UNITARIO]]/1000</f>
        <v>0</v>
      </c>
      <c r="R8321" s="187" t="e">
        <f>+VLOOKUP(FACTURACION[[#This Row],[NIT]],TABLACLIENTE,5,FALSE)</f>
        <v>#N/A</v>
      </c>
    </row>
    <row r="8322" spans="3:18">
      <c r="C8322" s="183">
        <v>2022</v>
      </c>
      <c r="D8322" s="30"/>
      <c r="E8322" s="30">
        <f>MONTH(FACTURACION[[#This Row],[MES]]&amp;1)</f>
        <v>1</v>
      </c>
      <c r="F8322" s="223">
        <f>DATE(FACTURACION[[#This Row],[AÑO]],FACTURACION[[#This Row],[Mes numero]],1)</f>
        <v>44562</v>
      </c>
      <c r="G8322" s="185"/>
      <c r="H8322" s="186"/>
      <c r="I8322" s="187" t="e">
        <f>+VLOOKUP(FACTURACION[[#This Row],[NIT]],TABLACLIENTE,2,FALSE)</f>
        <v>#N/A</v>
      </c>
      <c r="J8322" s="188"/>
      <c r="K8322" s="187" t="e">
        <f>+VLOOKUP(FACTURACION[[#This Row],[REFERENCIA]],CODINV,2,FALSE)</f>
        <v>#N/A</v>
      </c>
      <c r="L8322" s="187" t="e">
        <f>IF(VLOOKUP(FACTURACION[[#This Row],[REFERENCIA]],CODINV,3,FALSE)=0,"",VLOOKUP(FACTURACION[[#This Row],[REFERENCIA]],CODINV,3,FALSE))</f>
        <v>#N/A</v>
      </c>
      <c r="M8322" s="187" t="e">
        <f>+VLOOKUP(FACTURACION[[#This Row],[REFERENCIA]],CODINV,4,FALSE)</f>
        <v>#N/A</v>
      </c>
      <c r="N8322" s="187" t="e">
        <f>+VLOOKUP(FACTURACION[[#This Row],[REFERENCIA]],CODINV,5,FALSE)</f>
        <v>#N/A</v>
      </c>
      <c r="O8322" s="188"/>
      <c r="P8322" s="189"/>
      <c r="Q8322" s="190">
        <f>+FACTURACION[[#This Row],[CANTIDAD]]*FACTURACION[[#This Row],[VR UNITARIO]]/1000</f>
        <v>0</v>
      </c>
      <c r="R8322" s="187" t="e">
        <f>+VLOOKUP(FACTURACION[[#This Row],[NIT]],TABLACLIENTE,5,FALSE)</f>
        <v>#N/A</v>
      </c>
    </row>
    <row r="8323" spans="3:18">
      <c r="C8323" s="183">
        <v>2022</v>
      </c>
      <c r="D8323" s="30"/>
      <c r="E8323" s="30">
        <f>MONTH(FACTURACION[[#This Row],[MES]]&amp;1)</f>
        <v>1</v>
      </c>
      <c r="F8323" s="223">
        <f>DATE(FACTURACION[[#This Row],[AÑO]],FACTURACION[[#This Row],[Mes numero]],1)</f>
        <v>44562</v>
      </c>
      <c r="G8323" s="185"/>
      <c r="H8323" s="186"/>
      <c r="I8323" s="187" t="e">
        <f>+VLOOKUP(FACTURACION[[#This Row],[NIT]],TABLACLIENTE,2,FALSE)</f>
        <v>#N/A</v>
      </c>
      <c r="J8323" s="188"/>
      <c r="K8323" s="187" t="e">
        <f>+VLOOKUP(FACTURACION[[#This Row],[REFERENCIA]],CODINV,2,FALSE)</f>
        <v>#N/A</v>
      </c>
      <c r="L8323" s="187" t="e">
        <f>IF(VLOOKUP(FACTURACION[[#This Row],[REFERENCIA]],CODINV,3,FALSE)=0,"",VLOOKUP(FACTURACION[[#This Row],[REFERENCIA]],CODINV,3,FALSE))</f>
        <v>#N/A</v>
      </c>
      <c r="M8323" s="187" t="e">
        <f>+VLOOKUP(FACTURACION[[#This Row],[REFERENCIA]],CODINV,4,FALSE)</f>
        <v>#N/A</v>
      </c>
      <c r="N8323" s="187" t="e">
        <f>+VLOOKUP(FACTURACION[[#This Row],[REFERENCIA]],CODINV,5,FALSE)</f>
        <v>#N/A</v>
      </c>
      <c r="O8323" s="188"/>
      <c r="P8323" s="189"/>
      <c r="Q8323" s="190">
        <f>+FACTURACION[[#This Row],[CANTIDAD]]*FACTURACION[[#This Row],[VR UNITARIO]]/1000</f>
        <v>0</v>
      </c>
      <c r="R8323" s="187" t="e">
        <f>+VLOOKUP(FACTURACION[[#This Row],[NIT]],TABLACLIENTE,5,FALSE)</f>
        <v>#N/A</v>
      </c>
    </row>
    <row r="8324" spans="3:18">
      <c r="C8324" s="183">
        <v>2022</v>
      </c>
      <c r="D8324" s="30"/>
      <c r="E8324" s="30">
        <f>MONTH(FACTURACION[[#This Row],[MES]]&amp;1)</f>
        <v>1</v>
      </c>
      <c r="F8324" s="223">
        <f>DATE(FACTURACION[[#This Row],[AÑO]],FACTURACION[[#This Row],[Mes numero]],1)</f>
        <v>44562</v>
      </c>
      <c r="G8324" s="185"/>
      <c r="H8324" s="186"/>
      <c r="I8324" s="187" t="e">
        <f>+VLOOKUP(FACTURACION[[#This Row],[NIT]],TABLACLIENTE,2,FALSE)</f>
        <v>#N/A</v>
      </c>
      <c r="J8324" s="188"/>
      <c r="K8324" s="187" t="e">
        <f>+VLOOKUP(FACTURACION[[#This Row],[REFERENCIA]],CODINV,2,FALSE)</f>
        <v>#N/A</v>
      </c>
      <c r="L8324" s="187" t="e">
        <f>IF(VLOOKUP(FACTURACION[[#This Row],[REFERENCIA]],CODINV,3,FALSE)=0,"",VLOOKUP(FACTURACION[[#This Row],[REFERENCIA]],CODINV,3,FALSE))</f>
        <v>#N/A</v>
      </c>
      <c r="M8324" s="187" t="e">
        <f>+VLOOKUP(FACTURACION[[#This Row],[REFERENCIA]],CODINV,4,FALSE)</f>
        <v>#N/A</v>
      </c>
      <c r="N8324" s="187" t="e">
        <f>+VLOOKUP(FACTURACION[[#This Row],[REFERENCIA]],CODINV,5,FALSE)</f>
        <v>#N/A</v>
      </c>
      <c r="O8324" s="188"/>
      <c r="P8324" s="189"/>
      <c r="Q8324" s="190">
        <f>+FACTURACION[[#This Row],[CANTIDAD]]*FACTURACION[[#This Row],[VR UNITARIO]]/1000</f>
        <v>0</v>
      </c>
      <c r="R8324" s="187" t="e">
        <f>+VLOOKUP(FACTURACION[[#This Row],[NIT]],TABLACLIENTE,5,FALSE)</f>
        <v>#N/A</v>
      </c>
    </row>
    <row r="8325" spans="3:18">
      <c r="C8325" s="183">
        <v>2022</v>
      </c>
      <c r="D8325" s="30"/>
      <c r="E8325" s="30">
        <f>MONTH(FACTURACION[[#This Row],[MES]]&amp;1)</f>
        <v>1</v>
      </c>
      <c r="F8325" s="223">
        <f>DATE(FACTURACION[[#This Row],[AÑO]],FACTURACION[[#This Row],[Mes numero]],1)</f>
        <v>44562</v>
      </c>
      <c r="G8325" s="185"/>
      <c r="H8325" s="186"/>
      <c r="I8325" s="187" t="e">
        <f>+VLOOKUP(FACTURACION[[#This Row],[NIT]],TABLACLIENTE,2,FALSE)</f>
        <v>#N/A</v>
      </c>
      <c r="J8325" s="188"/>
      <c r="K8325" s="187" t="e">
        <f>+VLOOKUP(FACTURACION[[#This Row],[REFERENCIA]],CODINV,2,FALSE)</f>
        <v>#N/A</v>
      </c>
      <c r="L8325" s="187" t="e">
        <f>IF(VLOOKUP(FACTURACION[[#This Row],[REFERENCIA]],CODINV,3,FALSE)=0,"",VLOOKUP(FACTURACION[[#This Row],[REFERENCIA]],CODINV,3,FALSE))</f>
        <v>#N/A</v>
      </c>
      <c r="M8325" s="187" t="e">
        <f>+VLOOKUP(FACTURACION[[#This Row],[REFERENCIA]],CODINV,4,FALSE)</f>
        <v>#N/A</v>
      </c>
      <c r="N8325" s="187" t="e">
        <f>+VLOOKUP(FACTURACION[[#This Row],[REFERENCIA]],CODINV,5,FALSE)</f>
        <v>#N/A</v>
      </c>
      <c r="O8325" s="188"/>
      <c r="P8325" s="189"/>
      <c r="Q8325" s="190">
        <f>+FACTURACION[[#This Row],[CANTIDAD]]*FACTURACION[[#This Row],[VR UNITARIO]]/1000</f>
        <v>0</v>
      </c>
      <c r="R8325" s="187" t="e">
        <f>+VLOOKUP(FACTURACION[[#This Row],[NIT]],TABLACLIENTE,5,FALSE)</f>
        <v>#N/A</v>
      </c>
    </row>
    <row r="8326" spans="3:18">
      <c r="C8326" s="183">
        <v>2022</v>
      </c>
      <c r="D8326" s="30"/>
      <c r="E8326" s="30">
        <f>MONTH(FACTURACION[[#This Row],[MES]]&amp;1)</f>
        <v>1</v>
      </c>
      <c r="F8326" s="223">
        <f>DATE(FACTURACION[[#This Row],[AÑO]],FACTURACION[[#This Row],[Mes numero]],1)</f>
        <v>44562</v>
      </c>
      <c r="G8326" s="185"/>
      <c r="H8326" s="186"/>
      <c r="I8326" s="187" t="e">
        <f>+VLOOKUP(FACTURACION[[#This Row],[NIT]],TABLACLIENTE,2,FALSE)</f>
        <v>#N/A</v>
      </c>
      <c r="J8326" s="188"/>
      <c r="K8326" s="187" t="e">
        <f>+VLOOKUP(FACTURACION[[#This Row],[REFERENCIA]],CODINV,2,FALSE)</f>
        <v>#N/A</v>
      </c>
      <c r="L8326" s="187" t="e">
        <f>IF(VLOOKUP(FACTURACION[[#This Row],[REFERENCIA]],CODINV,3,FALSE)=0,"",VLOOKUP(FACTURACION[[#This Row],[REFERENCIA]],CODINV,3,FALSE))</f>
        <v>#N/A</v>
      </c>
      <c r="M8326" s="187" t="e">
        <f>+VLOOKUP(FACTURACION[[#This Row],[REFERENCIA]],CODINV,4,FALSE)</f>
        <v>#N/A</v>
      </c>
      <c r="N8326" s="187" t="e">
        <f>+VLOOKUP(FACTURACION[[#This Row],[REFERENCIA]],CODINV,5,FALSE)</f>
        <v>#N/A</v>
      </c>
      <c r="O8326" s="188"/>
      <c r="P8326" s="189"/>
      <c r="Q8326" s="190">
        <f>+FACTURACION[[#This Row],[CANTIDAD]]*FACTURACION[[#This Row],[VR UNITARIO]]/1000</f>
        <v>0</v>
      </c>
      <c r="R8326" s="187" t="e">
        <f>+VLOOKUP(FACTURACION[[#This Row],[NIT]],TABLACLIENTE,5,FALSE)</f>
        <v>#N/A</v>
      </c>
    </row>
    <row r="8327" spans="3:18">
      <c r="C8327" s="183">
        <v>2022</v>
      </c>
      <c r="D8327" s="30"/>
      <c r="E8327" s="30">
        <f>MONTH(FACTURACION[[#This Row],[MES]]&amp;1)</f>
        <v>1</v>
      </c>
      <c r="F8327" s="223">
        <f>DATE(FACTURACION[[#This Row],[AÑO]],FACTURACION[[#This Row],[Mes numero]],1)</f>
        <v>44562</v>
      </c>
      <c r="G8327" s="185"/>
      <c r="H8327" s="186"/>
      <c r="I8327" s="187" t="e">
        <f>+VLOOKUP(FACTURACION[[#This Row],[NIT]],TABLACLIENTE,2,FALSE)</f>
        <v>#N/A</v>
      </c>
      <c r="J8327" s="188"/>
      <c r="K8327" s="187" t="e">
        <f>+VLOOKUP(FACTURACION[[#This Row],[REFERENCIA]],CODINV,2,FALSE)</f>
        <v>#N/A</v>
      </c>
      <c r="L8327" s="187" t="e">
        <f>IF(VLOOKUP(FACTURACION[[#This Row],[REFERENCIA]],CODINV,3,FALSE)=0,"",VLOOKUP(FACTURACION[[#This Row],[REFERENCIA]],CODINV,3,FALSE))</f>
        <v>#N/A</v>
      </c>
      <c r="M8327" s="187" t="e">
        <f>+VLOOKUP(FACTURACION[[#This Row],[REFERENCIA]],CODINV,4,FALSE)</f>
        <v>#N/A</v>
      </c>
      <c r="N8327" s="187" t="e">
        <f>+VLOOKUP(FACTURACION[[#This Row],[REFERENCIA]],CODINV,5,FALSE)</f>
        <v>#N/A</v>
      </c>
      <c r="O8327" s="188"/>
      <c r="P8327" s="189"/>
      <c r="Q8327" s="190">
        <f>+FACTURACION[[#This Row],[CANTIDAD]]*FACTURACION[[#This Row],[VR UNITARIO]]/1000</f>
        <v>0</v>
      </c>
      <c r="R8327" s="187" t="e">
        <f>+VLOOKUP(FACTURACION[[#This Row],[NIT]],TABLACLIENTE,5,FALSE)</f>
        <v>#N/A</v>
      </c>
    </row>
    <row r="8328" spans="3:18">
      <c r="C8328" s="183">
        <v>2022</v>
      </c>
      <c r="D8328" s="30"/>
      <c r="E8328" s="30">
        <f>MONTH(FACTURACION[[#This Row],[MES]]&amp;1)</f>
        <v>1</v>
      </c>
      <c r="F8328" s="223">
        <f>DATE(FACTURACION[[#This Row],[AÑO]],FACTURACION[[#This Row],[Mes numero]],1)</f>
        <v>44562</v>
      </c>
      <c r="G8328" s="185"/>
      <c r="H8328" s="186"/>
      <c r="I8328" s="187" t="e">
        <f>+VLOOKUP(FACTURACION[[#This Row],[NIT]],TABLACLIENTE,2,FALSE)</f>
        <v>#N/A</v>
      </c>
      <c r="J8328" s="188"/>
      <c r="K8328" s="187" t="e">
        <f>+VLOOKUP(FACTURACION[[#This Row],[REFERENCIA]],CODINV,2,FALSE)</f>
        <v>#N/A</v>
      </c>
      <c r="L8328" s="187" t="e">
        <f>IF(VLOOKUP(FACTURACION[[#This Row],[REFERENCIA]],CODINV,3,FALSE)=0,"",VLOOKUP(FACTURACION[[#This Row],[REFERENCIA]],CODINV,3,FALSE))</f>
        <v>#N/A</v>
      </c>
      <c r="M8328" s="187" t="e">
        <f>+VLOOKUP(FACTURACION[[#This Row],[REFERENCIA]],CODINV,4,FALSE)</f>
        <v>#N/A</v>
      </c>
      <c r="N8328" s="187" t="e">
        <f>+VLOOKUP(FACTURACION[[#This Row],[REFERENCIA]],CODINV,5,FALSE)</f>
        <v>#N/A</v>
      </c>
      <c r="O8328" s="188"/>
      <c r="P8328" s="189"/>
      <c r="Q8328" s="190">
        <f>+FACTURACION[[#This Row],[CANTIDAD]]*FACTURACION[[#This Row],[VR UNITARIO]]/1000</f>
        <v>0</v>
      </c>
      <c r="R8328" s="187" t="e">
        <f>+VLOOKUP(FACTURACION[[#This Row],[NIT]],TABLACLIENTE,5,FALSE)</f>
        <v>#N/A</v>
      </c>
    </row>
    <row r="8329" spans="3:18">
      <c r="C8329" s="183">
        <v>2022</v>
      </c>
      <c r="D8329" s="30"/>
      <c r="E8329" s="30">
        <f>MONTH(FACTURACION[[#This Row],[MES]]&amp;1)</f>
        <v>1</v>
      </c>
      <c r="F8329" s="223">
        <f>DATE(FACTURACION[[#This Row],[AÑO]],FACTURACION[[#This Row],[Mes numero]],1)</f>
        <v>44562</v>
      </c>
      <c r="G8329" s="185"/>
      <c r="H8329" s="186"/>
      <c r="I8329" s="187" t="e">
        <f>+VLOOKUP(FACTURACION[[#This Row],[NIT]],TABLACLIENTE,2,FALSE)</f>
        <v>#N/A</v>
      </c>
      <c r="J8329" s="188"/>
      <c r="K8329" s="187" t="e">
        <f>+VLOOKUP(FACTURACION[[#This Row],[REFERENCIA]],CODINV,2,FALSE)</f>
        <v>#N/A</v>
      </c>
      <c r="L8329" s="187" t="e">
        <f>IF(VLOOKUP(FACTURACION[[#This Row],[REFERENCIA]],CODINV,3,FALSE)=0,"",VLOOKUP(FACTURACION[[#This Row],[REFERENCIA]],CODINV,3,FALSE))</f>
        <v>#N/A</v>
      </c>
      <c r="M8329" s="187" t="e">
        <f>+VLOOKUP(FACTURACION[[#This Row],[REFERENCIA]],CODINV,4,FALSE)</f>
        <v>#N/A</v>
      </c>
      <c r="N8329" s="187" t="e">
        <f>+VLOOKUP(FACTURACION[[#This Row],[REFERENCIA]],CODINV,5,FALSE)</f>
        <v>#N/A</v>
      </c>
      <c r="O8329" s="188"/>
      <c r="P8329" s="189"/>
      <c r="Q8329" s="190">
        <f>+FACTURACION[[#This Row],[CANTIDAD]]*FACTURACION[[#This Row],[VR UNITARIO]]/1000</f>
        <v>0</v>
      </c>
      <c r="R8329" s="187" t="e">
        <f>+VLOOKUP(FACTURACION[[#This Row],[NIT]],TABLACLIENTE,5,FALSE)</f>
        <v>#N/A</v>
      </c>
    </row>
    <row r="8330" spans="3:18">
      <c r="C8330" s="183">
        <v>2022</v>
      </c>
      <c r="D8330" s="30"/>
      <c r="E8330" s="30">
        <f>MONTH(FACTURACION[[#This Row],[MES]]&amp;1)</f>
        <v>1</v>
      </c>
      <c r="F8330" s="223">
        <f>DATE(FACTURACION[[#This Row],[AÑO]],FACTURACION[[#This Row],[Mes numero]],1)</f>
        <v>44562</v>
      </c>
      <c r="G8330" s="185"/>
      <c r="H8330" s="186"/>
      <c r="I8330" s="187" t="e">
        <f>+VLOOKUP(FACTURACION[[#This Row],[NIT]],TABLACLIENTE,2,FALSE)</f>
        <v>#N/A</v>
      </c>
      <c r="J8330" s="188"/>
      <c r="K8330" s="187" t="e">
        <f>+VLOOKUP(FACTURACION[[#This Row],[REFERENCIA]],CODINV,2,FALSE)</f>
        <v>#N/A</v>
      </c>
      <c r="L8330" s="187" t="e">
        <f>IF(VLOOKUP(FACTURACION[[#This Row],[REFERENCIA]],CODINV,3,FALSE)=0,"",VLOOKUP(FACTURACION[[#This Row],[REFERENCIA]],CODINV,3,FALSE))</f>
        <v>#N/A</v>
      </c>
      <c r="M8330" s="187" t="e">
        <f>+VLOOKUP(FACTURACION[[#This Row],[REFERENCIA]],CODINV,4,FALSE)</f>
        <v>#N/A</v>
      </c>
      <c r="N8330" s="187" t="e">
        <f>+VLOOKUP(FACTURACION[[#This Row],[REFERENCIA]],CODINV,5,FALSE)</f>
        <v>#N/A</v>
      </c>
      <c r="O8330" s="188"/>
      <c r="P8330" s="189"/>
      <c r="Q8330" s="190">
        <f>+FACTURACION[[#This Row],[CANTIDAD]]*FACTURACION[[#This Row],[VR UNITARIO]]/1000</f>
        <v>0</v>
      </c>
      <c r="R8330" s="187" t="e">
        <f>+VLOOKUP(FACTURACION[[#This Row],[NIT]],TABLACLIENTE,5,FALSE)</f>
        <v>#N/A</v>
      </c>
    </row>
    <row r="8331" spans="3:18">
      <c r="C8331" s="183">
        <v>2022</v>
      </c>
      <c r="D8331" s="30"/>
      <c r="E8331" s="30">
        <f>MONTH(FACTURACION[[#This Row],[MES]]&amp;1)</f>
        <v>1</v>
      </c>
      <c r="F8331" s="223">
        <f>DATE(FACTURACION[[#This Row],[AÑO]],FACTURACION[[#This Row],[Mes numero]],1)</f>
        <v>44562</v>
      </c>
      <c r="G8331" s="185"/>
      <c r="H8331" s="186"/>
      <c r="I8331" s="187" t="e">
        <f>+VLOOKUP(FACTURACION[[#This Row],[NIT]],TABLACLIENTE,2,FALSE)</f>
        <v>#N/A</v>
      </c>
      <c r="J8331" s="188"/>
      <c r="K8331" s="187" t="e">
        <f>+VLOOKUP(FACTURACION[[#This Row],[REFERENCIA]],CODINV,2,FALSE)</f>
        <v>#N/A</v>
      </c>
      <c r="L8331" s="187" t="e">
        <f>IF(VLOOKUP(FACTURACION[[#This Row],[REFERENCIA]],CODINV,3,FALSE)=0,"",VLOOKUP(FACTURACION[[#This Row],[REFERENCIA]],CODINV,3,FALSE))</f>
        <v>#N/A</v>
      </c>
      <c r="M8331" s="187" t="e">
        <f>+VLOOKUP(FACTURACION[[#This Row],[REFERENCIA]],CODINV,4,FALSE)</f>
        <v>#N/A</v>
      </c>
      <c r="N8331" s="187" t="e">
        <f>+VLOOKUP(FACTURACION[[#This Row],[REFERENCIA]],CODINV,5,FALSE)</f>
        <v>#N/A</v>
      </c>
      <c r="O8331" s="188"/>
      <c r="P8331" s="189"/>
      <c r="Q8331" s="190">
        <f>+FACTURACION[[#This Row],[CANTIDAD]]*FACTURACION[[#This Row],[VR UNITARIO]]/1000</f>
        <v>0</v>
      </c>
      <c r="R8331" s="187" t="e">
        <f>+VLOOKUP(FACTURACION[[#This Row],[NIT]],TABLACLIENTE,5,FALSE)</f>
        <v>#N/A</v>
      </c>
    </row>
    <row r="8332" spans="3:18">
      <c r="C8332" s="183">
        <v>2022</v>
      </c>
      <c r="D8332" s="30"/>
      <c r="E8332" s="30">
        <f>MONTH(FACTURACION[[#This Row],[MES]]&amp;1)</f>
        <v>1</v>
      </c>
      <c r="F8332" s="223">
        <f>DATE(FACTURACION[[#This Row],[AÑO]],FACTURACION[[#This Row],[Mes numero]],1)</f>
        <v>44562</v>
      </c>
      <c r="G8332" s="185"/>
      <c r="H8332" s="186"/>
      <c r="I8332" s="187" t="e">
        <f>+VLOOKUP(FACTURACION[[#This Row],[NIT]],TABLACLIENTE,2,FALSE)</f>
        <v>#N/A</v>
      </c>
      <c r="J8332" s="188"/>
      <c r="K8332" s="187" t="e">
        <f>+VLOOKUP(FACTURACION[[#This Row],[REFERENCIA]],CODINV,2,FALSE)</f>
        <v>#N/A</v>
      </c>
      <c r="L8332" s="187" t="e">
        <f>IF(VLOOKUP(FACTURACION[[#This Row],[REFERENCIA]],CODINV,3,FALSE)=0,"",VLOOKUP(FACTURACION[[#This Row],[REFERENCIA]],CODINV,3,FALSE))</f>
        <v>#N/A</v>
      </c>
      <c r="M8332" s="187" t="e">
        <f>+VLOOKUP(FACTURACION[[#This Row],[REFERENCIA]],CODINV,4,FALSE)</f>
        <v>#N/A</v>
      </c>
      <c r="N8332" s="187" t="e">
        <f>+VLOOKUP(FACTURACION[[#This Row],[REFERENCIA]],CODINV,5,FALSE)</f>
        <v>#N/A</v>
      </c>
      <c r="O8332" s="188"/>
      <c r="P8332" s="189"/>
      <c r="Q8332" s="190">
        <f>+FACTURACION[[#This Row],[CANTIDAD]]*FACTURACION[[#This Row],[VR UNITARIO]]/1000</f>
        <v>0</v>
      </c>
      <c r="R8332" s="187" t="e">
        <f>+VLOOKUP(FACTURACION[[#This Row],[NIT]],TABLACLIENTE,5,FALSE)</f>
        <v>#N/A</v>
      </c>
    </row>
    <row r="8333" spans="3:18">
      <c r="C8333" s="183">
        <v>2022</v>
      </c>
      <c r="D8333" s="30"/>
      <c r="E8333" s="30">
        <f>MONTH(FACTURACION[[#This Row],[MES]]&amp;1)</f>
        <v>1</v>
      </c>
      <c r="F8333" s="223">
        <f>DATE(FACTURACION[[#This Row],[AÑO]],FACTURACION[[#This Row],[Mes numero]],1)</f>
        <v>44562</v>
      </c>
      <c r="G8333" s="185"/>
      <c r="H8333" s="186"/>
      <c r="I8333" s="187" t="e">
        <f>+VLOOKUP(FACTURACION[[#This Row],[NIT]],TABLACLIENTE,2,FALSE)</f>
        <v>#N/A</v>
      </c>
      <c r="J8333" s="188"/>
      <c r="K8333" s="187" t="e">
        <f>+VLOOKUP(FACTURACION[[#This Row],[REFERENCIA]],CODINV,2,FALSE)</f>
        <v>#N/A</v>
      </c>
      <c r="L8333" s="187" t="e">
        <f>IF(VLOOKUP(FACTURACION[[#This Row],[REFERENCIA]],CODINV,3,FALSE)=0,"",VLOOKUP(FACTURACION[[#This Row],[REFERENCIA]],CODINV,3,FALSE))</f>
        <v>#N/A</v>
      </c>
      <c r="M8333" s="187" t="e">
        <f>+VLOOKUP(FACTURACION[[#This Row],[REFERENCIA]],CODINV,4,FALSE)</f>
        <v>#N/A</v>
      </c>
      <c r="N8333" s="187" t="e">
        <f>+VLOOKUP(FACTURACION[[#This Row],[REFERENCIA]],CODINV,5,FALSE)</f>
        <v>#N/A</v>
      </c>
      <c r="O8333" s="188"/>
      <c r="P8333" s="189"/>
      <c r="Q8333" s="190">
        <f>+FACTURACION[[#This Row],[CANTIDAD]]*FACTURACION[[#This Row],[VR UNITARIO]]/1000</f>
        <v>0</v>
      </c>
      <c r="R8333" s="187" t="e">
        <f>+VLOOKUP(FACTURACION[[#This Row],[NIT]],TABLACLIENTE,5,FALSE)</f>
        <v>#N/A</v>
      </c>
    </row>
    <row r="8334" spans="3:18">
      <c r="C8334" s="183">
        <v>2022</v>
      </c>
      <c r="D8334" s="30"/>
      <c r="E8334" s="30">
        <f>MONTH(FACTURACION[[#This Row],[MES]]&amp;1)</f>
        <v>1</v>
      </c>
      <c r="F8334" s="223">
        <f>DATE(FACTURACION[[#This Row],[AÑO]],FACTURACION[[#This Row],[Mes numero]],1)</f>
        <v>44562</v>
      </c>
      <c r="G8334" s="185"/>
      <c r="H8334" s="186"/>
      <c r="I8334" s="187" t="e">
        <f>+VLOOKUP(FACTURACION[[#This Row],[NIT]],TABLACLIENTE,2,FALSE)</f>
        <v>#N/A</v>
      </c>
      <c r="J8334" s="188"/>
      <c r="K8334" s="187" t="e">
        <f>+VLOOKUP(FACTURACION[[#This Row],[REFERENCIA]],CODINV,2,FALSE)</f>
        <v>#N/A</v>
      </c>
      <c r="L8334" s="187" t="e">
        <f>IF(VLOOKUP(FACTURACION[[#This Row],[REFERENCIA]],CODINV,3,FALSE)=0,"",VLOOKUP(FACTURACION[[#This Row],[REFERENCIA]],CODINV,3,FALSE))</f>
        <v>#N/A</v>
      </c>
      <c r="M8334" s="187" t="e">
        <f>+VLOOKUP(FACTURACION[[#This Row],[REFERENCIA]],CODINV,4,FALSE)</f>
        <v>#N/A</v>
      </c>
      <c r="N8334" s="187" t="e">
        <f>+VLOOKUP(FACTURACION[[#This Row],[REFERENCIA]],CODINV,5,FALSE)</f>
        <v>#N/A</v>
      </c>
      <c r="O8334" s="188"/>
      <c r="P8334" s="189"/>
      <c r="Q8334" s="190">
        <f>+FACTURACION[[#This Row],[CANTIDAD]]*FACTURACION[[#This Row],[VR UNITARIO]]/1000</f>
        <v>0</v>
      </c>
      <c r="R8334" s="187" t="e">
        <f>+VLOOKUP(FACTURACION[[#This Row],[NIT]],TABLACLIENTE,5,FALSE)</f>
        <v>#N/A</v>
      </c>
    </row>
    <row r="8335" spans="3:18">
      <c r="C8335" s="183">
        <v>2022</v>
      </c>
      <c r="D8335" s="30"/>
      <c r="E8335" s="30">
        <f>MONTH(FACTURACION[[#This Row],[MES]]&amp;1)</f>
        <v>1</v>
      </c>
      <c r="F8335" s="223">
        <f>DATE(FACTURACION[[#This Row],[AÑO]],FACTURACION[[#This Row],[Mes numero]],1)</f>
        <v>44562</v>
      </c>
      <c r="G8335" s="185"/>
      <c r="H8335" s="186"/>
      <c r="I8335" s="187" t="e">
        <f>+VLOOKUP(FACTURACION[[#This Row],[NIT]],TABLACLIENTE,2,FALSE)</f>
        <v>#N/A</v>
      </c>
      <c r="J8335" s="188"/>
      <c r="K8335" s="187" t="e">
        <f>+VLOOKUP(FACTURACION[[#This Row],[REFERENCIA]],CODINV,2,FALSE)</f>
        <v>#N/A</v>
      </c>
      <c r="L8335" s="187" t="e">
        <f>IF(VLOOKUP(FACTURACION[[#This Row],[REFERENCIA]],CODINV,3,FALSE)=0,"",VLOOKUP(FACTURACION[[#This Row],[REFERENCIA]],CODINV,3,FALSE))</f>
        <v>#N/A</v>
      </c>
      <c r="M8335" s="187" t="e">
        <f>+VLOOKUP(FACTURACION[[#This Row],[REFERENCIA]],CODINV,4,FALSE)</f>
        <v>#N/A</v>
      </c>
      <c r="N8335" s="187" t="e">
        <f>+VLOOKUP(FACTURACION[[#This Row],[REFERENCIA]],CODINV,5,FALSE)</f>
        <v>#N/A</v>
      </c>
      <c r="O8335" s="188"/>
      <c r="P8335" s="189"/>
      <c r="Q8335" s="190">
        <f>+FACTURACION[[#This Row],[CANTIDAD]]*FACTURACION[[#This Row],[VR UNITARIO]]/1000</f>
        <v>0</v>
      </c>
      <c r="R8335" s="187" t="e">
        <f>+VLOOKUP(FACTURACION[[#This Row],[NIT]],TABLACLIENTE,5,FALSE)</f>
        <v>#N/A</v>
      </c>
    </row>
    <row r="8336" spans="3:18">
      <c r="C8336" s="183">
        <v>2022</v>
      </c>
      <c r="D8336" s="30"/>
      <c r="E8336" s="30">
        <f>MONTH(FACTURACION[[#This Row],[MES]]&amp;1)</f>
        <v>1</v>
      </c>
      <c r="F8336" s="223">
        <f>DATE(FACTURACION[[#This Row],[AÑO]],FACTURACION[[#This Row],[Mes numero]],1)</f>
        <v>44562</v>
      </c>
      <c r="G8336" s="185"/>
      <c r="H8336" s="186"/>
      <c r="I8336" s="187" t="e">
        <f>+VLOOKUP(FACTURACION[[#This Row],[NIT]],TABLACLIENTE,2,FALSE)</f>
        <v>#N/A</v>
      </c>
      <c r="J8336" s="188"/>
      <c r="K8336" s="187" t="e">
        <f>+VLOOKUP(FACTURACION[[#This Row],[REFERENCIA]],CODINV,2,FALSE)</f>
        <v>#N/A</v>
      </c>
      <c r="L8336" s="187" t="e">
        <f>IF(VLOOKUP(FACTURACION[[#This Row],[REFERENCIA]],CODINV,3,FALSE)=0,"",VLOOKUP(FACTURACION[[#This Row],[REFERENCIA]],CODINV,3,FALSE))</f>
        <v>#N/A</v>
      </c>
      <c r="M8336" s="187" t="e">
        <f>+VLOOKUP(FACTURACION[[#This Row],[REFERENCIA]],CODINV,4,FALSE)</f>
        <v>#N/A</v>
      </c>
      <c r="N8336" s="187" t="e">
        <f>+VLOOKUP(FACTURACION[[#This Row],[REFERENCIA]],CODINV,5,FALSE)</f>
        <v>#N/A</v>
      </c>
      <c r="O8336" s="188"/>
      <c r="P8336" s="189"/>
      <c r="Q8336" s="190">
        <f>+FACTURACION[[#This Row],[CANTIDAD]]*FACTURACION[[#This Row],[VR UNITARIO]]/1000</f>
        <v>0</v>
      </c>
      <c r="R8336" s="187" t="e">
        <f>+VLOOKUP(FACTURACION[[#This Row],[NIT]],TABLACLIENTE,5,FALSE)</f>
        <v>#N/A</v>
      </c>
    </row>
    <row r="8337" spans="3:18">
      <c r="C8337" s="183">
        <v>2022</v>
      </c>
      <c r="D8337" s="30"/>
      <c r="E8337" s="30">
        <f>MONTH(FACTURACION[[#This Row],[MES]]&amp;1)</f>
        <v>1</v>
      </c>
      <c r="F8337" s="223">
        <f>DATE(FACTURACION[[#This Row],[AÑO]],FACTURACION[[#This Row],[Mes numero]],1)</f>
        <v>44562</v>
      </c>
      <c r="G8337" s="185"/>
      <c r="H8337" s="186"/>
      <c r="I8337" s="187" t="e">
        <f>+VLOOKUP(FACTURACION[[#This Row],[NIT]],TABLACLIENTE,2,FALSE)</f>
        <v>#N/A</v>
      </c>
      <c r="J8337" s="188"/>
      <c r="K8337" s="187" t="e">
        <f>+VLOOKUP(FACTURACION[[#This Row],[REFERENCIA]],CODINV,2,FALSE)</f>
        <v>#N/A</v>
      </c>
      <c r="L8337" s="187" t="e">
        <f>IF(VLOOKUP(FACTURACION[[#This Row],[REFERENCIA]],CODINV,3,FALSE)=0,"",VLOOKUP(FACTURACION[[#This Row],[REFERENCIA]],CODINV,3,FALSE))</f>
        <v>#N/A</v>
      </c>
      <c r="M8337" s="187" t="e">
        <f>+VLOOKUP(FACTURACION[[#This Row],[REFERENCIA]],CODINV,4,FALSE)</f>
        <v>#N/A</v>
      </c>
      <c r="N8337" s="187" t="e">
        <f>+VLOOKUP(FACTURACION[[#This Row],[REFERENCIA]],CODINV,5,FALSE)</f>
        <v>#N/A</v>
      </c>
      <c r="O8337" s="188"/>
      <c r="P8337" s="189"/>
      <c r="Q8337" s="190">
        <f>+FACTURACION[[#This Row],[CANTIDAD]]*FACTURACION[[#This Row],[VR UNITARIO]]/1000</f>
        <v>0</v>
      </c>
      <c r="R8337" s="187" t="e">
        <f>+VLOOKUP(FACTURACION[[#This Row],[NIT]],TABLACLIENTE,5,FALSE)</f>
        <v>#N/A</v>
      </c>
    </row>
    <row r="8338" spans="3:18">
      <c r="C8338" s="183">
        <v>2022</v>
      </c>
      <c r="D8338" s="30"/>
      <c r="E8338" s="30">
        <f>MONTH(FACTURACION[[#This Row],[MES]]&amp;1)</f>
        <v>1</v>
      </c>
      <c r="F8338" s="223">
        <f>DATE(FACTURACION[[#This Row],[AÑO]],FACTURACION[[#This Row],[Mes numero]],1)</f>
        <v>44562</v>
      </c>
      <c r="G8338" s="185"/>
      <c r="H8338" s="186"/>
      <c r="I8338" s="187" t="e">
        <f>+VLOOKUP(FACTURACION[[#This Row],[NIT]],TABLACLIENTE,2,FALSE)</f>
        <v>#N/A</v>
      </c>
      <c r="J8338" s="188"/>
      <c r="K8338" s="187" t="e">
        <f>+VLOOKUP(FACTURACION[[#This Row],[REFERENCIA]],CODINV,2,FALSE)</f>
        <v>#N/A</v>
      </c>
      <c r="L8338" s="187" t="e">
        <f>IF(VLOOKUP(FACTURACION[[#This Row],[REFERENCIA]],CODINV,3,FALSE)=0,"",VLOOKUP(FACTURACION[[#This Row],[REFERENCIA]],CODINV,3,FALSE))</f>
        <v>#N/A</v>
      </c>
      <c r="M8338" s="187" t="e">
        <f>+VLOOKUP(FACTURACION[[#This Row],[REFERENCIA]],CODINV,4,FALSE)</f>
        <v>#N/A</v>
      </c>
      <c r="N8338" s="187" t="e">
        <f>+VLOOKUP(FACTURACION[[#This Row],[REFERENCIA]],CODINV,5,FALSE)</f>
        <v>#N/A</v>
      </c>
      <c r="O8338" s="188"/>
      <c r="P8338" s="189"/>
      <c r="Q8338" s="190">
        <f>+FACTURACION[[#This Row],[CANTIDAD]]*FACTURACION[[#This Row],[VR UNITARIO]]/1000</f>
        <v>0</v>
      </c>
      <c r="R8338" s="187" t="e">
        <f>+VLOOKUP(FACTURACION[[#This Row],[NIT]],TABLACLIENTE,5,FALSE)</f>
        <v>#N/A</v>
      </c>
    </row>
    <row r="8339" spans="3:18">
      <c r="C8339" s="183">
        <v>2022</v>
      </c>
      <c r="D8339" s="30"/>
      <c r="E8339" s="30">
        <f>MONTH(FACTURACION[[#This Row],[MES]]&amp;1)</f>
        <v>1</v>
      </c>
      <c r="F8339" s="223">
        <f>DATE(FACTURACION[[#This Row],[AÑO]],FACTURACION[[#This Row],[Mes numero]],1)</f>
        <v>44562</v>
      </c>
      <c r="G8339" s="185"/>
      <c r="H8339" s="186"/>
      <c r="I8339" s="187" t="e">
        <f>+VLOOKUP(FACTURACION[[#This Row],[NIT]],TABLACLIENTE,2,FALSE)</f>
        <v>#N/A</v>
      </c>
      <c r="J8339" s="188"/>
      <c r="K8339" s="187" t="e">
        <f>+VLOOKUP(FACTURACION[[#This Row],[REFERENCIA]],CODINV,2,FALSE)</f>
        <v>#N/A</v>
      </c>
      <c r="L8339" s="187" t="e">
        <f>IF(VLOOKUP(FACTURACION[[#This Row],[REFERENCIA]],CODINV,3,FALSE)=0,"",VLOOKUP(FACTURACION[[#This Row],[REFERENCIA]],CODINV,3,FALSE))</f>
        <v>#N/A</v>
      </c>
      <c r="M8339" s="187" t="e">
        <f>+VLOOKUP(FACTURACION[[#This Row],[REFERENCIA]],CODINV,4,FALSE)</f>
        <v>#N/A</v>
      </c>
      <c r="N8339" s="187" t="e">
        <f>+VLOOKUP(FACTURACION[[#This Row],[REFERENCIA]],CODINV,5,FALSE)</f>
        <v>#N/A</v>
      </c>
      <c r="O8339" s="188"/>
      <c r="P8339" s="189"/>
      <c r="Q8339" s="190">
        <f>+FACTURACION[[#This Row],[CANTIDAD]]*FACTURACION[[#This Row],[VR UNITARIO]]/1000</f>
        <v>0</v>
      </c>
      <c r="R8339" s="187" t="e">
        <f>+VLOOKUP(FACTURACION[[#This Row],[NIT]],TABLACLIENTE,5,FALSE)</f>
        <v>#N/A</v>
      </c>
    </row>
    <row r="8340" spans="3:18">
      <c r="C8340" s="183">
        <v>2022</v>
      </c>
      <c r="D8340" s="184"/>
      <c r="E8340" s="184">
        <f>MONTH(FACTURACION[[#This Row],[MES]]&amp;1)</f>
        <v>1</v>
      </c>
      <c r="F8340" s="223">
        <f>DATE(FACTURACION[[#This Row],[AÑO]],FACTURACION[[#This Row],[Mes numero]],1)</f>
        <v>44562</v>
      </c>
      <c r="G8340" s="185"/>
      <c r="H8340" s="186"/>
      <c r="I8340" s="187" t="e">
        <f>+VLOOKUP(FACTURACION[[#This Row],[NIT]],TABLACLIENTE,2,FALSE)</f>
        <v>#N/A</v>
      </c>
      <c r="J8340" s="188"/>
      <c r="K8340" s="187" t="e">
        <f>+VLOOKUP(FACTURACION[[#This Row],[REFERENCIA]],CODINV,2,FALSE)</f>
        <v>#N/A</v>
      </c>
      <c r="L8340" s="187" t="e">
        <f>IF(VLOOKUP(FACTURACION[[#This Row],[REFERENCIA]],CODINV,3,FALSE)=0,"",VLOOKUP(FACTURACION[[#This Row],[REFERENCIA]],CODINV,3,FALSE))</f>
        <v>#N/A</v>
      </c>
      <c r="M8340" s="187" t="e">
        <f>+VLOOKUP(FACTURACION[[#This Row],[REFERENCIA]],CODINV,4,FALSE)</f>
        <v>#N/A</v>
      </c>
      <c r="N8340" s="187" t="e">
        <f>+VLOOKUP(FACTURACION[[#This Row],[REFERENCIA]],CODINV,5,FALSE)</f>
        <v>#N/A</v>
      </c>
      <c r="O8340" s="188"/>
      <c r="P8340" s="189"/>
      <c r="Q8340" s="190">
        <f>+FACTURACION[[#This Row],[CANTIDAD]]*FACTURACION[[#This Row],[VR UNITARIO]]/1000</f>
        <v>0</v>
      </c>
      <c r="R8340" s="187" t="e">
        <f>+VLOOKUP(FACTURACION[[#This Row],[NIT]],TABLACLIENTE,5,FALSE)</f>
        <v>#N/A</v>
      </c>
    </row>
    <row r="8341" spans="3:18">
      <c r="C8341" s="183"/>
      <c r="D8341" s="184"/>
      <c r="E8341" s="184">
        <f>MONTH(FACTURACION[[#This Row],[MES]]&amp;1)</f>
        <v>1</v>
      </c>
      <c r="F8341" s="223">
        <f>DATE(FACTURACION[[#This Row],[AÑO]],FACTURACION[[#This Row],[Mes numero]],1)</f>
        <v>1</v>
      </c>
      <c r="G8341" s="185"/>
      <c r="H8341" s="186"/>
      <c r="I8341" s="187" t="e">
        <f>+VLOOKUP(FACTURACION[[#This Row],[NIT]],TABLACLIENTE,2,FALSE)</f>
        <v>#N/A</v>
      </c>
      <c r="J8341" s="188"/>
      <c r="K8341" s="187" t="e">
        <f>+VLOOKUP(FACTURACION[[#This Row],[REFERENCIA]],CODINV,2,FALSE)</f>
        <v>#N/A</v>
      </c>
      <c r="L8341" s="187" t="e">
        <f>IF(VLOOKUP(FACTURACION[[#This Row],[REFERENCIA]],CODINV,3,FALSE)=0,"",VLOOKUP(FACTURACION[[#This Row],[REFERENCIA]],CODINV,3,FALSE))</f>
        <v>#N/A</v>
      </c>
      <c r="M8341" s="187" t="e">
        <f>+VLOOKUP(FACTURACION[[#This Row],[REFERENCIA]],CODINV,4,FALSE)</f>
        <v>#N/A</v>
      </c>
      <c r="N8341" s="187" t="e">
        <f>+VLOOKUP(FACTURACION[[#This Row],[REFERENCIA]],CODINV,5,FALSE)</f>
        <v>#N/A</v>
      </c>
      <c r="O8341" s="188"/>
      <c r="P8341" s="189"/>
      <c r="Q8341" s="190">
        <f>+FACTURACION[[#This Row],[CANTIDAD]]*FACTURACION[[#This Row],[VR UNITARIO]]/1000</f>
        <v>0</v>
      </c>
      <c r="R8341" s="187" t="e">
        <f>+VLOOKUP(FACTURACION[[#This Row],[NIT]],TABLACLIENTE,5,FALSE)</f>
        <v>#N/A</v>
      </c>
    </row>
    <row r="8342" spans="3:18">
      <c r="C8342" s="183"/>
      <c r="D8342" s="184"/>
      <c r="E8342" s="184">
        <f>MONTH(FACTURACION[[#This Row],[MES]]&amp;1)</f>
        <v>1</v>
      </c>
      <c r="F8342" s="223">
        <f>DATE(FACTURACION[[#This Row],[AÑO]],FACTURACION[[#This Row],[Mes numero]],1)</f>
        <v>1</v>
      </c>
      <c r="G8342" s="185"/>
      <c r="H8342" s="186"/>
      <c r="I8342" s="187" t="e">
        <f>+VLOOKUP(FACTURACION[[#This Row],[NIT]],TABLACLIENTE,2,FALSE)</f>
        <v>#N/A</v>
      </c>
      <c r="J8342" s="188"/>
      <c r="K8342" s="187" t="e">
        <f>+VLOOKUP(FACTURACION[[#This Row],[REFERENCIA]],CODINV,2,FALSE)</f>
        <v>#N/A</v>
      </c>
      <c r="L8342" s="187" t="e">
        <f>IF(VLOOKUP(FACTURACION[[#This Row],[REFERENCIA]],CODINV,3,FALSE)=0,"",VLOOKUP(FACTURACION[[#This Row],[REFERENCIA]],CODINV,3,FALSE))</f>
        <v>#N/A</v>
      </c>
      <c r="M8342" s="187" t="e">
        <f>+VLOOKUP(FACTURACION[[#This Row],[REFERENCIA]],CODINV,4,FALSE)</f>
        <v>#N/A</v>
      </c>
      <c r="N8342" s="187" t="e">
        <f>+VLOOKUP(FACTURACION[[#This Row],[REFERENCIA]],CODINV,5,FALSE)</f>
        <v>#N/A</v>
      </c>
      <c r="O8342" s="188"/>
      <c r="P8342" s="189"/>
      <c r="Q8342" s="190">
        <f>+FACTURACION[[#This Row],[CANTIDAD]]*FACTURACION[[#This Row],[VR UNITARIO]]/1000</f>
        <v>0</v>
      </c>
      <c r="R8342" s="187" t="e">
        <f>+VLOOKUP(FACTURACION[[#This Row],[NIT]],TABLACLIENTE,5,FALSE)</f>
        <v>#N/A</v>
      </c>
    </row>
    <row r="8343" spans="3:18">
      <c r="C8343" s="183"/>
      <c r="D8343" s="184"/>
      <c r="E8343" s="184">
        <f>MONTH(FACTURACION[[#This Row],[MES]]&amp;1)</f>
        <v>1</v>
      </c>
      <c r="F8343" s="223">
        <f>DATE(FACTURACION[[#This Row],[AÑO]],FACTURACION[[#This Row],[Mes numero]],1)</f>
        <v>1</v>
      </c>
      <c r="G8343" s="185"/>
      <c r="H8343" s="186"/>
      <c r="I8343" s="187" t="e">
        <f>+VLOOKUP(FACTURACION[[#This Row],[NIT]],TABLACLIENTE,2,FALSE)</f>
        <v>#N/A</v>
      </c>
      <c r="J8343" s="188"/>
      <c r="K8343" s="187" t="e">
        <f>+VLOOKUP(FACTURACION[[#This Row],[REFERENCIA]],CODINV,2,FALSE)</f>
        <v>#N/A</v>
      </c>
      <c r="L8343" s="187" t="e">
        <f>IF(VLOOKUP(FACTURACION[[#This Row],[REFERENCIA]],CODINV,3,FALSE)=0,"",VLOOKUP(FACTURACION[[#This Row],[REFERENCIA]],CODINV,3,FALSE))</f>
        <v>#N/A</v>
      </c>
      <c r="M8343" s="187" t="e">
        <f>+VLOOKUP(FACTURACION[[#This Row],[REFERENCIA]],CODINV,4,FALSE)</f>
        <v>#N/A</v>
      </c>
      <c r="N8343" s="187" t="e">
        <f>+VLOOKUP(FACTURACION[[#This Row],[REFERENCIA]],CODINV,5,FALSE)</f>
        <v>#N/A</v>
      </c>
      <c r="O8343" s="188"/>
      <c r="P8343" s="189"/>
      <c r="Q8343" s="190">
        <f>+FACTURACION[[#This Row],[CANTIDAD]]*FACTURACION[[#This Row],[VR UNITARIO]]/1000</f>
        <v>0</v>
      </c>
      <c r="R8343" s="187" t="e">
        <f>+VLOOKUP(FACTURACION[[#This Row],[NIT]],TABLACLIENTE,5,FALSE)</f>
        <v>#N/A</v>
      </c>
    </row>
    <row r="8344" spans="3:18">
      <c r="C8344" s="183"/>
      <c r="D8344" s="184"/>
      <c r="E8344" s="184">
        <f>MONTH(FACTURACION[[#This Row],[MES]]&amp;1)</f>
        <v>1</v>
      </c>
      <c r="F8344" s="223">
        <f>DATE(FACTURACION[[#This Row],[AÑO]],FACTURACION[[#This Row],[Mes numero]],1)</f>
        <v>1</v>
      </c>
      <c r="G8344" s="185"/>
      <c r="H8344" s="186"/>
      <c r="I8344" s="187" t="e">
        <f>+VLOOKUP(FACTURACION[[#This Row],[NIT]],TABLACLIENTE,2,FALSE)</f>
        <v>#N/A</v>
      </c>
      <c r="J8344" s="188"/>
      <c r="K8344" s="187" t="e">
        <f>+VLOOKUP(FACTURACION[[#This Row],[REFERENCIA]],CODINV,2,FALSE)</f>
        <v>#N/A</v>
      </c>
      <c r="L8344" s="187" t="e">
        <f>IF(VLOOKUP(FACTURACION[[#This Row],[REFERENCIA]],CODINV,3,FALSE)=0,"",VLOOKUP(FACTURACION[[#This Row],[REFERENCIA]],CODINV,3,FALSE))</f>
        <v>#N/A</v>
      </c>
      <c r="M8344" s="187" t="e">
        <f>+VLOOKUP(FACTURACION[[#This Row],[REFERENCIA]],CODINV,4,FALSE)</f>
        <v>#N/A</v>
      </c>
      <c r="N8344" s="187" t="e">
        <f>+VLOOKUP(FACTURACION[[#This Row],[REFERENCIA]],CODINV,5,FALSE)</f>
        <v>#N/A</v>
      </c>
      <c r="O8344" s="188"/>
      <c r="P8344" s="189"/>
      <c r="Q8344" s="190">
        <f>+FACTURACION[[#This Row],[CANTIDAD]]*FACTURACION[[#This Row],[VR UNITARIO]]/1000</f>
        <v>0</v>
      </c>
      <c r="R8344" s="187" t="e">
        <f>+VLOOKUP(FACTURACION[[#This Row],[NIT]],TABLACLIENTE,5,FALSE)</f>
        <v>#N/A</v>
      </c>
    </row>
  </sheetData>
  <sortState xmlns:xlrd2="http://schemas.microsoft.com/office/spreadsheetml/2017/richdata2" ref="D2:Y2480">
    <sortCondition ref="D2:D2480" customList="enero,febrero,marzo,abril,mayo,junio,julio,agosto,septiembre,octubre,noviembre,diciembre"/>
    <sortCondition ref="J2:J2480"/>
  </sortState>
  <phoneticPr fontId="64" type="noConversion"/>
  <pageMargins left="0.31496062992125984" right="0.31496062992125984" top="0.74803149606299213" bottom="0.74803149606299213" header="0.31496062992125984" footer="0.31496062992125984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1">
    <tabColor theme="9"/>
  </sheetPr>
  <dimension ref="B2:F1860"/>
  <sheetViews>
    <sheetView showGridLines="0" topLeftCell="A1654" zoomScale="110" zoomScaleNormal="110" workbookViewId="0">
      <selection activeCell="C1664" sqref="C1664"/>
    </sheetView>
  </sheetViews>
  <sheetFormatPr baseColWidth="10" defaultRowHeight="15"/>
  <cols>
    <col min="1" max="1" width="3.85546875" customWidth="1"/>
    <col min="2" max="2" width="16.7109375" bestFit="1" customWidth="1"/>
    <col min="3" max="3" width="68.7109375" customWidth="1"/>
    <col min="4" max="4" width="13.85546875" bestFit="1" customWidth="1"/>
    <col min="5" max="5" width="22.140625" customWidth="1"/>
    <col min="6" max="6" width="24.28515625" customWidth="1"/>
    <col min="7" max="7" width="4.140625" customWidth="1"/>
  </cols>
  <sheetData>
    <row r="2" spans="2:6" ht="15.75" thickBot="1">
      <c r="B2" s="49" t="s">
        <v>4660</v>
      </c>
      <c r="C2" s="50" t="s">
        <v>1500</v>
      </c>
      <c r="D2" s="50" t="s">
        <v>1501</v>
      </c>
      <c r="E2" s="50" t="s">
        <v>266</v>
      </c>
      <c r="F2" s="51" t="s">
        <v>267</v>
      </c>
    </row>
    <row r="3" spans="2:6">
      <c r="B3" s="52" t="s">
        <v>736</v>
      </c>
      <c r="C3" s="53" t="s">
        <v>737</v>
      </c>
      <c r="D3" s="53" t="s">
        <v>4582</v>
      </c>
      <c r="E3" s="53" t="s">
        <v>486</v>
      </c>
      <c r="F3" s="54" t="s">
        <v>1486</v>
      </c>
    </row>
    <row r="4" spans="2:6">
      <c r="B4" s="52" t="s">
        <v>787</v>
      </c>
      <c r="C4" s="53" t="s">
        <v>1480</v>
      </c>
      <c r="D4" s="53"/>
      <c r="E4" s="53" t="s">
        <v>486</v>
      </c>
      <c r="F4" s="54" t="s">
        <v>1486</v>
      </c>
    </row>
    <row r="5" spans="2:6">
      <c r="B5" s="55" t="s">
        <v>1502</v>
      </c>
      <c r="C5" s="56" t="s">
        <v>1503</v>
      </c>
      <c r="D5" s="56" t="s">
        <v>1504</v>
      </c>
      <c r="E5" s="53" t="s">
        <v>486</v>
      </c>
      <c r="F5" s="60" t="s">
        <v>4668</v>
      </c>
    </row>
    <row r="6" spans="2:6">
      <c r="B6" s="55" t="s">
        <v>487</v>
      </c>
      <c r="C6" s="56" t="s">
        <v>1316</v>
      </c>
      <c r="D6" s="56"/>
      <c r="E6" s="53" t="s">
        <v>486</v>
      </c>
      <c r="F6" s="60" t="s">
        <v>4668</v>
      </c>
    </row>
    <row r="7" spans="2:6">
      <c r="B7" s="55" t="s">
        <v>1505</v>
      </c>
      <c r="C7" s="56" t="s">
        <v>1506</v>
      </c>
      <c r="D7" s="56" t="s">
        <v>1507</v>
      </c>
      <c r="E7" s="53" t="s">
        <v>486</v>
      </c>
      <c r="F7" s="60" t="s">
        <v>4668</v>
      </c>
    </row>
    <row r="8" spans="2:6">
      <c r="B8" s="55" t="s">
        <v>172</v>
      </c>
      <c r="C8" s="56" t="s">
        <v>173</v>
      </c>
      <c r="D8" s="56" t="s">
        <v>1508</v>
      </c>
      <c r="E8" s="53" t="s">
        <v>486</v>
      </c>
      <c r="F8" s="60" t="s">
        <v>4668</v>
      </c>
    </row>
    <row r="9" spans="2:6">
      <c r="B9" s="55" t="s">
        <v>128</v>
      </c>
      <c r="C9" s="56" t="s">
        <v>129</v>
      </c>
      <c r="D9" s="56" t="s">
        <v>1509</v>
      </c>
      <c r="E9" s="53" t="s">
        <v>486</v>
      </c>
      <c r="F9" s="60" t="s">
        <v>4668</v>
      </c>
    </row>
    <row r="10" spans="2:6">
      <c r="B10" s="55" t="s">
        <v>131</v>
      </c>
      <c r="C10" s="56" t="s">
        <v>684</v>
      </c>
      <c r="D10" s="56" t="s">
        <v>1510</v>
      </c>
      <c r="E10" s="53" t="s">
        <v>486</v>
      </c>
      <c r="F10" s="60" t="s">
        <v>4668</v>
      </c>
    </row>
    <row r="11" spans="2:6">
      <c r="B11" s="55" t="s">
        <v>220</v>
      </c>
      <c r="C11" s="56" t="s">
        <v>685</v>
      </c>
      <c r="D11" s="56"/>
      <c r="E11" s="53" t="s">
        <v>486</v>
      </c>
      <c r="F11" s="60" t="s">
        <v>4668</v>
      </c>
    </row>
    <row r="12" spans="2:6">
      <c r="B12" s="55" t="s">
        <v>931</v>
      </c>
      <c r="C12" s="56" t="s">
        <v>1317</v>
      </c>
      <c r="D12" s="56"/>
      <c r="E12" s="53" t="s">
        <v>486</v>
      </c>
      <c r="F12" s="60" t="s">
        <v>4668</v>
      </c>
    </row>
    <row r="13" spans="2:6">
      <c r="B13" s="55" t="s">
        <v>263</v>
      </c>
      <c r="C13" s="56" t="s">
        <v>1318</v>
      </c>
      <c r="D13" s="56" t="s">
        <v>1511</v>
      </c>
      <c r="E13" s="53" t="s">
        <v>636</v>
      </c>
      <c r="F13" s="60" t="s">
        <v>4668</v>
      </c>
    </row>
    <row r="14" spans="2:6">
      <c r="B14" s="55" t="s">
        <v>1512</v>
      </c>
      <c r="C14" s="56" t="s">
        <v>1513</v>
      </c>
      <c r="D14" s="56" t="s">
        <v>1514</v>
      </c>
      <c r="E14" s="53" t="s">
        <v>1479</v>
      </c>
      <c r="F14" s="60" t="s">
        <v>4668</v>
      </c>
    </row>
    <row r="15" spans="2:6">
      <c r="B15" s="55" t="s">
        <v>986</v>
      </c>
      <c r="C15" s="56" t="s">
        <v>994</v>
      </c>
      <c r="D15" s="56" t="s">
        <v>1515</v>
      </c>
      <c r="E15" s="53" t="s">
        <v>1479</v>
      </c>
      <c r="F15" s="60" t="s">
        <v>4668</v>
      </c>
    </row>
    <row r="16" spans="2:6">
      <c r="B16" s="55" t="s">
        <v>989</v>
      </c>
      <c r="C16" s="56" t="s">
        <v>995</v>
      </c>
      <c r="D16" s="56" t="s">
        <v>1516</v>
      </c>
      <c r="E16" s="53" t="s">
        <v>1479</v>
      </c>
      <c r="F16" s="60" t="s">
        <v>4668</v>
      </c>
    </row>
    <row r="17" spans="2:6">
      <c r="B17" s="55" t="s">
        <v>1517</v>
      </c>
      <c r="C17" s="56" t="s">
        <v>1518</v>
      </c>
      <c r="D17" s="56" t="s">
        <v>1519</v>
      </c>
      <c r="E17" s="53" t="s">
        <v>1479</v>
      </c>
      <c r="F17" s="60" t="s">
        <v>4668</v>
      </c>
    </row>
    <row r="18" spans="2:6">
      <c r="B18" s="55" t="s">
        <v>1520</v>
      </c>
      <c r="C18" s="56" t="s">
        <v>1521</v>
      </c>
      <c r="D18" s="56" t="s">
        <v>1522</v>
      </c>
      <c r="E18" s="53" t="s">
        <v>1479</v>
      </c>
      <c r="F18" s="60" t="s">
        <v>4668</v>
      </c>
    </row>
    <row r="19" spans="2:6">
      <c r="B19" s="55" t="s">
        <v>1523</v>
      </c>
      <c r="C19" s="56" t="s">
        <v>1524</v>
      </c>
      <c r="D19" s="56" t="s">
        <v>1525</v>
      </c>
      <c r="E19" s="53" t="s">
        <v>1479</v>
      </c>
      <c r="F19" s="60" t="s">
        <v>4668</v>
      </c>
    </row>
    <row r="20" spans="2:6">
      <c r="B20" s="55" t="s">
        <v>1526</v>
      </c>
      <c r="C20" s="56" t="s">
        <v>1527</v>
      </c>
      <c r="D20" s="56" t="s">
        <v>1528</v>
      </c>
      <c r="E20" s="53" t="s">
        <v>1479</v>
      </c>
      <c r="F20" s="60" t="s">
        <v>4668</v>
      </c>
    </row>
    <row r="21" spans="2:6">
      <c r="B21" s="55" t="s">
        <v>990</v>
      </c>
      <c r="C21" s="56" t="s">
        <v>996</v>
      </c>
      <c r="D21" s="56" t="s">
        <v>1529</v>
      </c>
      <c r="E21" s="53" t="s">
        <v>1479</v>
      </c>
      <c r="F21" s="60" t="s">
        <v>4668</v>
      </c>
    </row>
    <row r="22" spans="2:6">
      <c r="B22" s="55" t="s">
        <v>1530</v>
      </c>
      <c r="C22" s="56" t="s">
        <v>1531</v>
      </c>
      <c r="D22" s="56" t="s">
        <v>1532</v>
      </c>
      <c r="E22" s="53" t="s">
        <v>1479</v>
      </c>
      <c r="F22" s="60" t="s">
        <v>4668</v>
      </c>
    </row>
    <row r="23" spans="2:6">
      <c r="B23" s="55" t="s">
        <v>429</v>
      </c>
      <c r="C23" s="56" t="s">
        <v>430</v>
      </c>
      <c r="D23" s="56" t="s">
        <v>1533</v>
      </c>
      <c r="E23" s="53" t="s">
        <v>1479</v>
      </c>
      <c r="F23" s="60" t="s">
        <v>4668</v>
      </c>
    </row>
    <row r="24" spans="2:6">
      <c r="B24" s="55" t="s">
        <v>991</v>
      </c>
      <c r="C24" s="56" t="s">
        <v>997</v>
      </c>
      <c r="D24" s="56" t="s">
        <v>1534</v>
      </c>
      <c r="E24" s="53" t="s">
        <v>1479</v>
      </c>
      <c r="F24" s="60" t="s">
        <v>4668</v>
      </c>
    </row>
    <row r="25" spans="2:6">
      <c r="B25" s="55" t="s">
        <v>1535</v>
      </c>
      <c r="C25" s="56" t="s">
        <v>1536</v>
      </c>
      <c r="D25" s="56" t="s">
        <v>1537</v>
      </c>
      <c r="E25" s="53" t="s">
        <v>1479</v>
      </c>
      <c r="F25" s="60" t="s">
        <v>4668</v>
      </c>
    </row>
    <row r="26" spans="2:6">
      <c r="B26" s="55" t="s">
        <v>1538</v>
      </c>
      <c r="C26" s="56" t="s">
        <v>1539</v>
      </c>
      <c r="D26" s="56" t="s">
        <v>1540</v>
      </c>
      <c r="E26" s="53" t="s">
        <v>1479</v>
      </c>
      <c r="F26" s="60" t="s">
        <v>4668</v>
      </c>
    </row>
    <row r="27" spans="2:6">
      <c r="B27" s="55" t="s">
        <v>1541</v>
      </c>
      <c r="C27" s="56" t="s">
        <v>1542</v>
      </c>
      <c r="D27" s="56" t="s">
        <v>1543</v>
      </c>
      <c r="E27" s="53" t="s">
        <v>1479</v>
      </c>
      <c r="F27" s="60" t="s">
        <v>4668</v>
      </c>
    </row>
    <row r="28" spans="2:6">
      <c r="B28" s="55" t="s">
        <v>1544</v>
      </c>
      <c r="C28" s="56" t="s">
        <v>1545</v>
      </c>
      <c r="D28" s="56" t="s">
        <v>1546</v>
      </c>
      <c r="E28" s="53" t="s">
        <v>1479</v>
      </c>
      <c r="F28" s="60" t="s">
        <v>4668</v>
      </c>
    </row>
    <row r="29" spans="2:6">
      <c r="B29" s="55" t="s">
        <v>1547</v>
      </c>
      <c r="C29" s="56" t="s">
        <v>1548</v>
      </c>
      <c r="D29" s="56" t="s">
        <v>1549</v>
      </c>
      <c r="E29" s="53" t="s">
        <v>1479</v>
      </c>
      <c r="F29" s="60" t="s">
        <v>4668</v>
      </c>
    </row>
    <row r="30" spans="2:6">
      <c r="B30" s="55" t="s">
        <v>1550</v>
      </c>
      <c r="C30" s="56" t="s">
        <v>1551</v>
      </c>
      <c r="D30" s="56" t="s">
        <v>1552</v>
      </c>
      <c r="E30" s="53" t="s">
        <v>1479</v>
      </c>
      <c r="F30" s="60" t="s">
        <v>4668</v>
      </c>
    </row>
    <row r="31" spans="2:6">
      <c r="B31" s="55" t="s">
        <v>1553</v>
      </c>
      <c r="C31" s="56" t="s">
        <v>1554</v>
      </c>
      <c r="D31" s="56" t="s">
        <v>1555</v>
      </c>
      <c r="E31" s="53" t="s">
        <v>1479</v>
      </c>
      <c r="F31" s="60" t="s">
        <v>4668</v>
      </c>
    </row>
    <row r="32" spans="2:6">
      <c r="B32" s="55" t="s">
        <v>1556</v>
      </c>
      <c r="C32" s="56" t="s">
        <v>1557</v>
      </c>
      <c r="D32" s="56" t="s">
        <v>1558</v>
      </c>
      <c r="E32" s="53" t="s">
        <v>1479</v>
      </c>
      <c r="F32" s="60" t="s">
        <v>4668</v>
      </c>
    </row>
    <row r="33" spans="2:6">
      <c r="B33" s="55" t="s">
        <v>1559</v>
      </c>
      <c r="C33" s="56" t="s">
        <v>1560</v>
      </c>
      <c r="D33" s="56" t="s">
        <v>1561</v>
      </c>
      <c r="E33" s="53" t="s">
        <v>1479</v>
      </c>
      <c r="F33" s="60" t="s">
        <v>4668</v>
      </c>
    </row>
    <row r="34" spans="2:6">
      <c r="B34" s="55" t="s">
        <v>1562</v>
      </c>
      <c r="C34" s="56" t="s">
        <v>1563</v>
      </c>
      <c r="D34" s="56" t="s">
        <v>1564</v>
      </c>
      <c r="E34" s="53" t="s">
        <v>1479</v>
      </c>
      <c r="F34" s="60" t="s">
        <v>4668</v>
      </c>
    </row>
    <row r="35" spans="2:6">
      <c r="B35" s="55" t="s">
        <v>1565</v>
      </c>
      <c r="C35" s="56" t="s">
        <v>1566</v>
      </c>
      <c r="D35" s="56" t="s">
        <v>1567</v>
      </c>
      <c r="E35" s="53" t="s">
        <v>1479</v>
      </c>
      <c r="F35" s="60" t="s">
        <v>4668</v>
      </c>
    </row>
    <row r="36" spans="2:6">
      <c r="B36" s="55" t="s">
        <v>1568</v>
      </c>
      <c r="C36" s="56" t="s">
        <v>1569</v>
      </c>
      <c r="D36" s="56" t="s">
        <v>1570</v>
      </c>
      <c r="E36" s="53" t="s">
        <v>1479</v>
      </c>
      <c r="F36" s="60" t="s">
        <v>4668</v>
      </c>
    </row>
    <row r="37" spans="2:6">
      <c r="B37" s="55" t="s">
        <v>1571</v>
      </c>
      <c r="C37" s="56" t="s">
        <v>1572</v>
      </c>
      <c r="D37" s="56" t="s">
        <v>1573</v>
      </c>
      <c r="E37" s="53" t="s">
        <v>1479</v>
      </c>
      <c r="F37" s="60" t="s">
        <v>4668</v>
      </c>
    </row>
    <row r="38" spans="2:6">
      <c r="B38" s="55" t="s">
        <v>738</v>
      </c>
      <c r="C38" s="56" t="s">
        <v>1319</v>
      </c>
      <c r="D38" s="56"/>
      <c r="E38" s="53" t="s">
        <v>1479</v>
      </c>
      <c r="F38" s="60" t="s">
        <v>4668</v>
      </c>
    </row>
    <row r="39" spans="2:6">
      <c r="B39" s="55" t="s">
        <v>292</v>
      </c>
      <c r="C39" s="56" t="s">
        <v>293</v>
      </c>
      <c r="D39" s="56"/>
      <c r="E39" s="53" t="s">
        <v>700</v>
      </c>
      <c r="F39" s="60" t="s">
        <v>4668</v>
      </c>
    </row>
    <row r="40" spans="2:6">
      <c r="B40" s="55" t="s">
        <v>833</v>
      </c>
      <c r="C40" s="56" t="s">
        <v>834</v>
      </c>
      <c r="D40" s="56"/>
      <c r="E40" s="53" t="s">
        <v>1479</v>
      </c>
      <c r="F40" s="60" t="s">
        <v>4668</v>
      </c>
    </row>
    <row r="41" spans="2:6">
      <c r="B41" s="55" t="s">
        <v>1021</v>
      </c>
      <c r="C41" s="56" t="s">
        <v>1028</v>
      </c>
      <c r="D41" s="56" t="s">
        <v>1574</v>
      </c>
      <c r="E41" s="53" t="s">
        <v>1479</v>
      </c>
      <c r="F41" s="60" t="s">
        <v>4668</v>
      </c>
    </row>
    <row r="42" spans="2:6">
      <c r="B42" s="55" t="s">
        <v>1575</v>
      </c>
      <c r="C42" s="56" t="s">
        <v>1072</v>
      </c>
      <c r="D42" s="56"/>
      <c r="E42" s="53" t="s">
        <v>700</v>
      </c>
      <c r="F42" s="54" t="s">
        <v>1007</v>
      </c>
    </row>
    <row r="43" spans="2:6">
      <c r="B43" s="55" t="s">
        <v>1576</v>
      </c>
      <c r="C43" s="56" t="s">
        <v>1577</v>
      </c>
      <c r="D43" s="56"/>
      <c r="E43" s="53" t="s">
        <v>700</v>
      </c>
      <c r="F43" s="54" t="s">
        <v>1007</v>
      </c>
    </row>
    <row r="44" spans="2:6">
      <c r="B44" s="55" t="s">
        <v>1578</v>
      </c>
      <c r="C44" s="56" t="s">
        <v>1579</v>
      </c>
      <c r="D44" s="56"/>
      <c r="E44" s="53" t="s">
        <v>700</v>
      </c>
      <c r="F44" s="54" t="s">
        <v>1007</v>
      </c>
    </row>
    <row r="45" spans="2:6">
      <c r="B45" s="55" t="s">
        <v>1580</v>
      </c>
      <c r="C45" s="56" t="s">
        <v>1581</v>
      </c>
      <c r="D45" s="56"/>
      <c r="E45" s="56" t="s">
        <v>4663</v>
      </c>
      <c r="F45" s="54" t="s">
        <v>1007</v>
      </c>
    </row>
    <row r="46" spans="2:6">
      <c r="B46" s="55" t="s">
        <v>1582</v>
      </c>
      <c r="C46" s="56" t="s">
        <v>1583</v>
      </c>
      <c r="D46" s="56"/>
      <c r="E46" s="56" t="s">
        <v>4663</v>
      </c>
      <c r="F46" s="54" t="s">
        <v>1007</v>
      </c>
    </row>
    <row r="47" spans="2:6">
      <c r="B47" s="55" t="s">
        <v>1584</v>
      </c>
      <c r="C47" s="56" t="s">
        <v>1585</v>
      </c>
      <c r="D47" s="56"/>
      <c r="E47" s="56" t="s">
        <v>4663</v>
      </c>
      <c r="F47" s="54" t="s">
        <v>1007</v>
      </c>
    </row>
    <row r="48" spans="2:6">
      <c r="B48" s="55" t="s">
        <v>1586</v>
      </c>
      <c r="C48" s="56" t="s">
        <v>1587</v>
      </c>
      <c r="D48" s="56"/>
      <c r="E48" s="56" t="s">
        <v>4663</v>
      </c>
      <c r="F48" s="54" t="s">
        <v>1007</v>
      </c>
    </row>
    <row r="49" spans="2:6">
      <c r="B49" s="55" t="s">
        <v>1588</v>
      </c>
      <c r="C49" s="56" t="s">
        <v>1589</v>
      </c>
      <c r="D49" s="56"/>
      <c r="E49" s="53" t="s">
        <v>693</v>
      </c>
      <c r="F49" s="54" t="s">
        <v>1007</v>
      </c>
    </row>
    <row r="50" spans="2:6">
      <c r="B50" s="55" t="s">
        <v>1590</v>
      </c>
      <c r="C50" s="56" t="s">
        <v>1591</v>
      </c>
      <c r="D50" s="56"/>
      <c r="E50" s="53" t="s">
        <v>693</v>
      </c>
      <c r="F50" s="54" t="s">
        <v>1007</v>
      </c>
    </row>
    <row r="51" spans="2:6">
      <c r="B51" s="55" t="s">
        <v>1005</v>
      </c>
      <c r="C51" s="56" t="s">
        <v>1006</v>
      </c>
      <c r="D51" s="56"/>
      <c r="E51" s="53" t="s">
        <v>693</v>
      </c>
      <c r="F51" s="54" t="s">
        <v>1007</v>
      </c>
    </row>
    <row r="52" spans="2:6">
      <c r="B52" s="55" t="s">
        <v>1592</v>
      </c>
      <c r="C52" s="56" t="s">
        <v>1593</v>
      </c>
      <c r="D52" s="56"/>
      <c r="E52" s="53" t="s">
        <v>693</v>
      </c>
      <c r="F52" s="54" t="s">
        <v>1007</v>
      </c>
    </row>
    <row r="53" spans="2:6">
      <c r="B53" s="55" t="s">
        <v>942</v>
      </c>
      <c r="C53" s="56" t="s">
        <v>946</v>
      </c>
      <c r="D53" s="56"/>
      <c r="E53" s="53" t="s">
        <v>693</v>
      </c>
      <c r="F53" s="54" t="s">
        <v>1007</v>
      </c>
    </row>
    <row r="54" spans="2:6">
      <c r="B54" s="55" t="s">
        <v>1594</v>
      </c>
      <c r="C54" s="56" t="s">
        <v>1595</v>
      </c>
      <c r="D54" s="56"/>
      <c r="E54" s="53" t="s">
        <v>1479</v>
      </c>
      <c r="F54" s="54" t="s">
        <v>1007</v>
      </c>
    </row>
    <row r="55" spans="2:6">
      <c r="B55" s="55" t="s">
        <v>1596</v>
      </c>
      <c r="C55" s="56" t="s">
        <v>1597</v>
      </c>
      <c r="D55" s="56"/>
      <c r="E55" s="53" t="s">
        <v>1479</v>
      </c>
      <c r="F55" s="54" t="s">
        <v>1007</v>
      </c>
    </row>
    <row r="56" spans="2:6">
      <c r="B56" s="55" t="s">
        <v>1598</v>
      </c>
      <c r="C56" s="56" t="s">
        <v>1599</v>
      </c>
      <c r="D56" s="56"/>
      <c r="E56" s="53" t="s">
        <v>1479</v>
      </c>
      <c r="F56" s="54" t="s">
        <v>1007</v>
      </c>
    </row>
    <row r="57" spans="2:6">
      <c r="B57" s="55" t="s">
        <v>1600</v>
      </c>
      <c r="C57" s="56" t="s">
        <v>1601</v>
      </c>
      <c r="D57" s="56"/>
      <c r="E57" s="53" t="s">
        <v>1479</v>
      </c>
      <c r="F57" s="54" t="s">
        <v>1007</v>
      </c>
    </row>
    <row r="58" spans="2:6">
      <c r="B58" s="55" t="s">
        <v>1602</v>
      </c>
      <c r="C58" s="56" t="s">
        <v>1603</v>
      </c>
      <c r="D58" s="56"/>
      <c r="E58" s="53" t="s">
        <v>1479</v>
      </c>
      <c r="F58" s="54" t="s">
        <v>1007</v>
      </c>
    </row>
    <row r="59" spans="2:6">
      <c r="B59" s="55" t="s">
        <v>1604</v>
      </c>
      <c r="C59" s="56" t="s">
        <v>1605</v>
      </c>
      <c r="D59" s="56"/>
      <c r="E59" s="53" t="s">
        <v>1479</v>
      </c>
      <c r="F59" s="54" t="s">
        <v>1007</v>
      </c>
    </row>
    <row r="60" spans="2:6">
      <c r="B60" s="55" t="s">
        <v>1606</v>
      </c>
      <c r="C60" s="56" t="s">
        <v>1607</v>
      </c>
      <c r="D60" s="56"/>
      <c r="E60" s="53" t="s">
        <v>1479</v>
      </c>
      <c r="F60" s="54" t="s">
        <v>1007</v>
      </c>
    </row>
    <row r="61" spans="2:6">
      <c r="B61" s="55" t="s">
        <v>1608</v>
      </c>
      <c r="C61" s="56" t="s">
        <v>1609</v>
      </c>
      <c r="D61" s="56"/>
      <c r="E61" s="53" t="s">
        <v>1479</v>
      </c>
      <c r="F61" s="54" t="s">
        <v>1007</v>
      </c>
    </row>
    <row r="62" spans="2:6">
      <c r="B62" s="55" t="s">
        <v>1610</v>
      </c>
      <c r="C62" s="56" t="s">
        <v>1611</v>
      </c>
      <c r="D62" s="56"/>
      <c r="E62" s="53" t="s">
        <v>1479</v>
      </c>
      <c r="F62" s="54" t="s">
        <v>1007</v>
      </c>
    </row>
    <row r="63" spans="2:6">
      <c r="B63" s="55" t="s">
        <v>1612</v>
      </c>
      <c r="C63" s="56" t="s">
        <v>1613</v>
      </c>
      <c r="D63" s="56"/>
      <c r="E63" s="53" t="s">
        <v>1479</v>
      </c>
      <c r="F63" s="54" t="s">
        <v>1007</v>
      </c>
    </row>
    <row r="64" spans="2:6">
      <c r="B64" s="55" t="s">
        <v>958</v>
      </c>
      <c r="C64" s="56" t="s">
        <v>1320</v>
      </c>
      <c r="D64" s="56"/>
      <c r="E64" s="53" t="s">
        <v>1479</v>
      </c>
      <c r="F64" s="54" t="s">
        <v>1007</v>
      </c>
    </row>
    <row r="65" spans="2:6">
      <c r="B65" s="55" t="s">
        <v>948</v>
      </c>
      <c r="C65" s="56" t="s">
        <v>954</v>
      </c>
      <c r="D65" s="56"/>
      <c r="E65" s="53" t="s">
        <v>1479</v>
      </c>
      <c r="F65" s="54" t="s">
        <v>1007</v>
      </c>
    </row>
    <row r="66" spans="2:6">
      <c r="B66" s="55" t="s">
        <v>973</v>
      </c>
      <c r="C66" s="56" t="s">
        <v>1321</v>
      </c>
      <c r="D66" s="56" t="s">
        <v>1614</v>
      </c>
      <c r="E66" s="53" t="s">
        <v>1479</v>
      </c>
      <c r="F66" s="54" t="s">
        <v>1007</v>
      </c>
    </row>
    <row r="67" spans="2:6">
      <c r="B67" s="55" t="s">
        <v>1615</v>
      </c>
      <c r="C67" s="56" t="s">
        <v>1616</v>
      </c>
      <c r="D67" s="56"/>
      <c r="E67" s="53" t="s">
        <v>1479</v>
      </c>
      <c r="F67" s="54" t="s">
        <v>1007</v>
      </c>
    </row>
    <row r="68" spans="2:6">
      <c r="B68" s="57" t="s">
        <v>835</v>
      </c>
      <c r="C68" s="58" t="s">
        <v>836</v>
      </c>
      <c r="D68" s="58" t="s">
        <v>1617</v>
      </c>
      <c r="E68" s="53" t="s">
        <v>837</v>
      </c>
      <c r="F68" s="54" t="s">
        <v>344</v>
      </c>
    </row>
    <row r="69" spans="2:6">
      <c r="B69" s="57" t="s">
        <v>378</v>
      </c>
      <c r="C69" s="58" t="s">
        <v>379</v>
      </c>
      <c r="D69" s="58"/>
      <c r="E69" s="53" t="s">
        <v>377</v>
      </c>
      <c r="F69" s="54" t="s">
        <v>344</v>
      </c>
    </row>
    <row r="70" spans="2:6">
      <c r="B70" s="55" t="s">
        <v>390</v>
      </c>
      <c r="C70" s="56" t="s">
        <v>1322</v>
      </c>
      <c r="D70" s="56"/>
      <c r="E70" s="53" t="s">
        <v>389</v>
      </c>
      <c r="F70" s="54" t="s">
        <v>344</v>
      </c>
    </row>
    <row r="71" spans="2:6">
      <c r="B71" s="55" t="s">
        <v>1618</v>
      </c>
      <c r="C71" s="56" t="s">
        <v>1619</v>
      </c>
      <c r="D71" s="56"/>
      <c r="E71" s="53" t="s">
        <v>389</v>
      </c>
      <c r="F71" s="54" t="s">
        <v>344</v>
      </c>
    </row>
    <row r="72" spans="2:6">
      <c r="B72" s="55" t="s">
        <v>708</v>
      </c>
      <c r="C72" s="56" t="s">
        <v>1323</v>
      </c>
      <c r="D72" s="56" t="s">
        <v>1620</v>
      </c>
      <c r="E72" s="53" t="s">
        <v>389</v>
      </c>
      <c r="F72" s="54" t="s">
        <v>344</v>
      </c>
    </row>
    <row r="73" spans="2:6">
      <c r="B73" s="55" t="s">
        <v>46</v>
      </c>
      <c r="C73" s="56" t="s">
        <v>1324</v>
      </c>
      <c r="D73" s="56"/>
      <c r="E73" s="53" t="s">
        <v>389</v>
      </c>
      <c r="F73" s="54" t="s">
        <v>344</v>
      </c>
    </row>
    <row r="74" spans="2:6">
      <c r="B74" s="55" t="s">
        <v>135</v>
      </c>
      <c r="C74" s="56" t="s">
        <v>99</v>
      </c>
      <c r="D74" s="56"/>
      <c r="E74" s="53" t="s">
        <v>693</v>
      </c>
      <c r="F74" s="54" t="s">
        <v>344</v>
      </c>
    </row>
    <row r="75" spans="2:6">
      <c r="B75" s="55" t="s">
        <v>1621</v>
      </c>
      <c r="C75" s="56" t="s">
        <v>1622</v>
      </c>
      <c r="D75" s="56" t="s">
        <v>1623</v>
      </c>
      <c r="E75" s="53" t="s">
        <v>693</v>
      </c>
      <c r="F75" s="54" t="s">
        <v>344</v>
      </c>
    </row>
    <row r="76" spans="2:6">
      <c r="B76" s="55" t="s">
        <v>464</v>
      </c>
      <c r="C76" s="56" t="s">
        <v>1325</v>
      </c>
      <c r="D76" s="56" t="s">
        <v>1624</v>
      </c>
      <c r="E76" s="53" t="s">
        <v>693</v>
      </c>
      <c r="F76" s="54" t="s">
        <v>344</v>
      </c>
    </row>
    <row r="77" spans="2:6">
      <c r="B77" s="55" t="s">
        <v>460</v>
      </c>
      <c r="C77" s="56" t="s">
        <v>640</v>
      </c>
      <c r="D77" s="56" t="s">
        <v>1625</v>
      </c>
      <c r="E77" s="53" t="s">
        <v>693</v>
      </c>
      <c r="F77" s="54" t="s">
        <v>344</v>
      </c>
    </row>
    <row r="78" spans="2:6">
      <c r="B78" s="55" t="s">
        <v>8</v>
      </c>
      <c r="C78" s="56" t="s">
        <v>4591</v>
      </c>
      <c r="D78" s="56" t="s">
        <v>1626</v>
      </c>
      <c r="E78" s="53" t="s">
        <v>693</v>
      </c>
      <c r="F78" s="54" t="s">
        <v>344</v>
      </c>
    </row>
    <row r="79" spans="2:6">
      <c r="B79" s="55" t="s">
        <v>755</v>
      </c>
      <c r="C79" s="56" t="s">
        <v>756</v>
      </c>
      <c r="D79" s="56" t="s">
        <v>1627</v>
      </c>
      <c r="E79" s="53" t="s">
        <v>693</v>
      </c>
      <c r="F79" s="54" t="s">
        <v>344</v>
      </c>
    </row>
    <row r="80" spans="2:6">
      <c r="B80" s="55" t="s">
        <v>443</v>
      </c>
      <c r="C80" s="56" t="s">
        <v>444</v>
      </c>
      <c r="D80" s="56" t="s">
        <v>1628</v>
      </c>
      <c r="E80" s="53" t="s">
        <v>693</v>
      </c>
      <c r="F80" s="54" t="s">
        <v>344</v>
      </c>
    </row>
    <row r="81" spans="2:6">
      <c r="B81" s="55" t="s">
        <v>1044</v>
      </c>
      <c r="C81" s="56" t="s">
        <v>1070</v>
      </c>
      <c r="D81" s="56" t="s">
        <v>1629</v>
      </c>
      <c r="E81" s="53" t="s">
        <v>693</v>
      </c>
      <c r="F81" s="54" t="s">
        <v>344</v>
      </c>
    </row>
    <row r="82" spans="2:6">
      <c r="B82" s="55" t="s">
        <v>192</v>
      </c>
      <c r="C82" s="56" t="s">
        <v>1326</v>
      </c>
      <c r="D82" s="56" t="s">
        <v>1630</v>
      </c>
      <c r="E82" s="53" t="s">
        <v>693</v>
      </c>
      <c r="F82" s="54" t="s">
        <v>344</v>
      </c>
    </row>
    <row r="83" spans="2:6">
      <c r="B83" s="55" t="s">
        <v>1119</v>
      </c>
      <c r="C83" s="56" t="s">
        <v>1134</v>
      </c>
      <c r="D83" s="56" t="s">
        <v>1631</v>
      </c>
      <c r="E83" s="53" t="s">
        <v>1479</v>
      </c>
      <c r="F83" s="54" t="s">
        <v>344</v>
      </c>
    </row>
    <row r="84" spans="2:6">
      <c r="B84" s="55" t="s">
        <v>919</v>
      </c>
      <c r="C84" s="56" t="s">
        <v>920</v>
      </c>
      <c r="D84" s="56" t="s">
        <v>1632</v>
      </c>
      <c r="E84" s="53" t="s">
        <v>1479</v>
      </c>
      <c r="F84" s="54" t="s">
        <v>344</v>
      </c>
    </row>
    <row r="85" spans="2:6">
      <c r="B85" s="55" t="s">
        <v>1633</v>
      </c>
      <c r="C85" s="56" t="s">
        <v>1634</v>
      </c>
      <c r="D85" s="56" t="s">
        <v>1635</v>
      </c>
      <c r="E85" s="53" t="s">
        <v>693</v>
      </c>
      <c r="F85" s="54" t="s">
        <v>344</v>
      </c>
    </row>
    <row r="86" spans="2:6">
      <c r="B86" s="55" t="s">
        <v>1109</v>
      </c>
      <c r="C86" s="56" t="s">
        <v>1112</v>
      </c>
      <c r="D86" s="56" t="s">
        <v>1636</v>
      </c>
      <c r="E86" s="53" t="s">
        <v>693</v>
      </c>
      <c r="F86" s="54" t="s">
        <v>344</v>
      </c>
    </row>
    <row r="87" spans="2:6">
      <c r="B87" s="55" t="s">
        <v>1637</v>
      </c>
      <c r="C87" s="56" t="s">
        <v>1638</v>
      </c>
      <c r="D87" s="56"/>
      <c r="E87" s="56" t="s">
        <v>1479</v>
      </c>
      <c r="F87" s="60" t="s">
        <v>344</v>
      </c>
    </row>
    <row r="88" spans="2:6">
      <c r="B88" s="55" t="s">
        <v>367</v>
      </c>
      <c r="C88" s="56" t="s">
        <v>368</v>
      </c>
      <c r="D88" s="56" t="s">
        <v>1639</v>
      </c>
      <c r="E88" s="53" t="s">
        <v>1479</v>
      </c>
      <c r="F88" s="54" t="s">
        <v>344</v>
      </c>
    </row>
    <row r="89" spans="2:6">
      <c r="B89" s="55" t="s">
        <v>193</v>
      </c>
      <c r="C89" s="56" t="s">
        <v>194</v>
      </c>
      <c r="D89" s="56" t="s">
        <v>1640</v>
      </c>
      <c r="E89" s="53" t="s">
        <v>1479</v>
      </c>
      <c r="F89" s="54" t="s">
        <v>344</v>
      </c>
    </row>
    <row r="90" spans="2:6">
      <c r="B90" s="55" t="s">
        <v>369</v>
      </c>
      <c r="C90" s="56" t="s">
        <v>370</v>
      </c>
      <c r="D90" s="56" t="s">
        <v>1641</v>
      </c>
      <c r="E90" s="53" t="s">
        <v>1479</v>
      </c>
      <c r="F90" s="54" t="s">
        <v>344</v>
      </c>
    </row>
    <row r="91" spans="2:6">
      <c r="B91" s="55" t="s">
        <v>802</v>
      </c>
      <c r="C91" s="56" t="s">
        <v>803</v>
      </c>
      <c r="D91" s="56" t="s">
        <v>1642</v>
      </c>
      <c r="E91" s="53" t="s">
        <v>1479</v>
      </c>
      <c r="F91" s="54" t="s">
        <v>344</v>
      </c>
    </row>
    <row r="92" spans="2:6">
      <c r="B92" s="55" t="s">
        <v>733</v>
      </c>
      <c r="C92" s="56" t="s">
        <v>734</v>
      </c>
      <c r="D92" s="56" t="s">
        <v>1643</v>
      </c>
      <c r="E92" s="53" t="s">
        <v>1479</v>
      </c>
      <c r="F92" s="54" t="s">
        <v>344</v>
      </c>
    </row>
    <row r="93" spans="2:6">
      <c r="B93" s="55" t="s">
        <v>10</v>
      </c>
      <c r="C93" s="56" t="s">
        <v>11</v>
      </c>
      <c r="D93" s="56" t="s">
        <v>1644</v>
      </c>
      <c r="E93" s="53" t="s">
        <v>1479</v>
      </c>
      <c r="F93" s="54" t="s">
        <v>344</v>
      </c>
    </row>
    <row r="94" spans="2:6">
      <c r="B94" s="55" t="s">
        <v>1645</v>
      </c>
      <c r="C94" s="56" t="s">
        <v>1646</v>
      </c>
      <c r="D94" s="56" t="s">
        <v>1647</v>
      </c>
      <c r="E94" s="53" t="s">
        <v>371</v>
      </c>
      <c r="F94" s="54" t="s">
        <v>344</v>
      </c>
    </row>
    <row r="95" spans="2:6">
      <c r="B95" s="55" t="s">
        <v>1648</v>
      </c>
      <c r="C95" s="56" t="s">
        <v>1649</v>
      </c>
      <c r="D95" s="56" t="s">
        <v>1650</v>
      </c>
      <c r="E95" s="53" t="s">
        <v>371</v>
      </c>
      <c r="F95" s="54" t="s">
        <v>344</v>
      </c>
    </row>
    <row r="96" spans="2:6">
      <c r="B96" s="55" t="s">
        <v>786</v>
      </c>
      <c r="C96" s="56" t="s">
        <v>1327</v>
      </c>
      <c r="D96" s="56" t="s">
        <v>1651</v>
      </c>
      <c r="E96" s="53" t="s">
        <v>371</v>
      </c>
      <c r="F96" s="54" t="s">
        <v>344</v>
      </c>
    </row>
    <row r="97" spans="2:6">
      <c r="B97" s="55" t="s">
        <v>372</v>
      </c>
      <c r="C97" s="56" t="s">
        <v>1328</v>
      </c>
      <c r="D97" s="56" t="s">
        <v>1652</v>
      </c>
      <c r="E97" s="53" t="s">
        <v>371</v>
      </c>
      <c r="F97" s="54" t="s">
        <v>344</v>
      </c>
    </row>
    <row r="98" spans="2:6">
      <c r="B98" s="55" t="s">
        <v>373</v>
      </c>
      <c r="C98" s="56" t="s">
        <v>374</v>
      </c>
      <c r="D98" s="56" t="s">
        <v>1653</v>
      </c>
      <c r="E98" s="53" t="s">
        <v>371</v>
      </c>
      <c r="F98" s="54" t="s">
        <v>344</v>
      </c>
    </row>
    <row r="99" spans="2:6">
      <c r="B99" s="55" t="s">
        <v>375</v>
      </c>
      <c r="C99" s="56" t="s">
        <v>376</v>
      </c>
      <c r="D99" s="56" t="s">
        <v>1654</v>
      </c>
      <c r="E99" s="53" t="s">
        <v>371</v>
      </c>
      <c r="F99" s="54" t="s">
        <v>344</v>
      </c>
    </row>
    <row r="100" spans="2:6">
      <c r="B100" s="55" t="s">
        <v>1655</v>
      </c>
      <c r="C100" s="56" t="s">
        <v>1656</v>
      </c>
      <c r="D100" s="56" t="s">
        <v>1657</v>
      </c>
      <c r="E100" s="53" t="s">
        <v>371</v>
      </c>
      <c r="F100" s="54" t="s">
        <v>344</v>
      </c>
    </row>
    <row r="101" spans="2:6">
      <c r="B101" s="55" t="s">
        <v>1280</v>
      </c>
      <c r="C101" s="56" t="s">
        <v>1329</v>
      </c>
      <c r="D101" s="56" t="s">
        <v>1658</v>
      </c>
      <c r="E101" s="53" t="s">
        <v>371</v>
      </c>
      <c r="F101" s="54" t="s">
        <v>344</v>
      </c>
    </row>
    <row r="102" spans="2:6">
      <c r="B102" s="55" t="s">
        <v>959</v>
      </c>
      <c r="C102" s="56" t="s">
        <v>963</v>
      </c>
      <c r="D102" s="56" t="s">
        <v>1659</v>
      </c>
      <c r="E102" s="53" t="s">
        <v>371</v>
      </c>
      <c r="F102" s="54" t="s">
        <v>344</v>
      </c>
    </row>
    <row r="103" spans="2:6">
      <c r="B103" s="55" t="s">
        <v>741</v>
      </c>
      <c r="C103" s="56" t="s">
        <v>742</v>
      </c>
      <c r="D103" s="56" t="s">
        <v>1660</v>
      </c>
      <c r="E103" s="53" t="s">
        <v>693</v>
      </c>
      <c r="F103" s="54" t="s">
        <v>344</v>
      </c>
    </row>
    <row r="104" spans="2:6">
      <c r="B104" s="55" t="s">
        <v>122</v>
      </c>
      <c r="C104" s="56" t="s">
        <v>641</v>
      </c>
      <c r="D104" s="56"/>
      <c r="E104" s="53" t="s">
        <v>1479</v>
      </c>
      <c r="F104" s="54" t="s">
        <v>344</v>
      </c>
    </row>
    <row r="105" spans="2:6">
      <c r="B105" s="55" t="s">
        <v>1661</v>
      </c>
      <c r="C105" s="56" t="s">
        <v>1662</v>
      </c>
      <c r="D105" s="56">
        <v>181104580</v>
      </c>
      <c r="E105" s="53" t="s">
        <v>1479</v>
      </c>
      <c r="F105" s="54" t="s">
        <v>344</v>
      </c>
    </row>
    <row r="106" spans="2:6">
      <c r="B106" s="55" t="s">
        <v>1663</v>
      </c>
      <c r="C106" s="56" t="s">
        <v>1664</v>
      </c>
      <c r="D106" s="56">
        <v>481104609</v>
      </c>
      <c r="E106" s="53" t="s">
        <v>1479</v>
      </c>
      <c r="F106" s="54" t="s">
        <v>344</v>
      </c>
    </row>
    <row r="107" spans="2:6">
      <c r="B107" s="55" t="s">
        <v>421</v>
      </c>
      <c r="C107" s="56" t="s">
        <v>422</v>
      </c>
      <c r="D107" s="56">
        <v>1381100101</v>
      </c>
      <c r="E107" s="53" t="s">
        <v>1479</v>
      </c>
      <c r="F107" s="54" t="s">
        <v>344</v>
      </c>
    </row>
    <row r="108" spans="2:6">
      <c r="B108" s="55" t="s">
        <v>423</v>
      </c>
      <c r="C108" s="56" t="s">
        <v>424</v>
      </c>
      <c r="D108" s="56">
        <v>481102519</v>
      </c>
      <c r="E108" s="53" t="s">
        <v>1479</v>
      </c>
      <c r="F108" s="54" t="s">
        <v>344</v>
      </c>
    </row>
    <row r="109" spans="2:6">
      <c r="B109" s="55" t="s">
        <v>425</v>
      </c>
      <c r="C109" s="56" t="s">
        <v>426</v>
      </c>
      <c r="D109" s="56">
        <v>17811000001</v>
      </c>
      <c r="E109" s="53" t="s">
        <v>1479</v>
      </c>
      <c r="F109" s="54" t="s">
        <v>344</v>
      </c>
    </row>
    <row r="110" spans="2:6">
      <c r="B110" s="55" t="s">
        <v>1665</v>
      </c>
      <c r="C110" s="56" t="s">
        <v>1666</v>
      </c>
      <c r="D110" s="56">
        <v>4811000027</v>
      </c>
      <c r="E110" s="53" t="s">
        <v>1479</v>
      </c>
      <c r="F110" s="54" t="s">
        <v>344</v>
      </c>
    </row>
    <row r="111" spans="2:6">
      <c r="B111" s="55" t="s">
        <v>1667</v>
      </c>
      <c r="C111" s="56" t="s">
        <v>1668</v>
      </c>
      <c r="D111" s="56">
        <v>4811000024</v>
      </c>
      <c r="E111" s="53" t="s">
        <v>1479</v>
      </c>
      <c r="F111" s="54" t="s">
        <v>344</v>
      </c>
    </row>
    <row r="112" spans="2:6">
      <c r="B112" s="55" t="s">
        <v>427</v>
      </c>
      <c r="C112" s="56" t="s">
        <v>642</v>
      </c>
      <c r="D112" s="56" t="s">
        <v>1669</v>
      </c>
      <c r="E112" s="53" t="s">
        <v>1479</v>
      </c>
      <c r="F112" s="54" t="s">
        <v>344</v>
      </c>
    </row>
    <row r="113" spans="2:6">
      <c r="B113" s="55" t="s">
        <v>1670</v>
      </c>
      <c r="C113" s="56" t="s">
        <v>1671</v>
      </c>
      <c r="D113" s="56" t="s">
        <v>1672</v>
      </c>
      <c r="E113" s="56" t="s">
        <v>4662</v>
      </c>
      <c r="F113" s="60" t="s">
        <v>1000</v>
      </c>
    </row>
    <row r="114" spans="2:6">
      <c r="B114" s="55" t="s">
        <v>5504</v>
      </c>
      <c r="C114" s="56" t="s">
        <v>5507</v>
      </c>
      <c r="D114" s="56" t="s">
        <v>5508</v>
      </c>
      <c r="E114" s="56" t="s">
        <v>700</v>
      </c>
      <c r="F114" s="60" t="s">
        <v>1000</v>
      </c>
    </row>
    <row r="115" spans="2:6">
      <c r="B115" s="55" t="s">
        <v>6112</v>
      </c>
      <c r="C115" s="56" t="s">
        <v>6113</v>
      </c>
      <c r="D115" s="56" t="s">
        <v>6114</v>
      </c>
      <c r="E115" s="56" t="s">
        <v>700</v>
      </c>
      <c r="F115" s="60" t="s">
        <v>1000</v>
      </c>
    </row>
    <row r="116" spans="2:6">
      <c r="B116" s="55" t="s">
        <v>5571</v>
      </c>
      <c r="C116" s="56" t="s">
        <v>5572</v>
      </c>
      <c r="D116" s="56" t="s">
        <v>5573</v>
      </c>
      <c r="E116" s="56" t="s">
        <v>693</v>
      </c>
      <c r="F116" s="60" t="s">
        <v>1000</v>
      </c>
    </row>
    <row r="117" spans="2:6">
      <c r="B117" s="55" t="s">
        <v>5834</v>
      </c>
      <c r="C117" s="56" t="s">
        <v>5835</v>
      </c>
      <c r="D117" s="56" t="s">
        <v>5836</v>
      </c>
      <c r="E117" s="56" t="s">
        <v>693</v>
      </c>
      <c r="F117" s="60" t="s">
        <v>1000</v>
      </c>
    </row>
    <row r="118" spans="2:6">
      <c r="B118" s="55" t="s">
        <v>992</v>
      </c>
      <c r="C118" s="56" t="s">
        <v>998</v>
      </c>
      <c r="D118" s="56" t="s">
        <v>1673</v>
      </c>
      <c r="E118" s="53" t="s">
        <v>1479</v>
      </c>
      <c r="F118" s="54" t="s">
        <v>1000</v>
      </c>
    </row>
    <row r="119" spans="2:6">
      <c r="B119" s="55" t="s">
        <v>1022</v>
      </c>
      <c r="C119" s="56" t="s">
        <v>1029</v>
      </c>
      <c r="D119" s="56" t="s">
        <v>1674</v>
      </c>
      <c r="E119" s="53" t="s">
        <v>1479</v>
      </c>
      <c r="F119" s="54" t="s">
        <v>1000</v>
      </c>
    </row>
    <row r="120" spans="2:6">
      <c r="B120" s="55" t="s">
        <v>1019</v>
      </c>
      <c r="C120" s="56" t="s">
        <v>1036</v>
      </c>
      <c r="D120" s="56"/>
      <c r="E120" s="53" t="s">
        <v>700</v>
      </c>
      <c r="F120" s="54" t="s">
        <v>1000</v>
      </c>
    </row>
    <row r="121" spans="2:6">
      <c r="B121" s="55" t="s">
        <v>5407</v>
      </c>
      <c r="C121" s="56" t="s">
        <v>5411</v>
      </c>
      <c r="D121" s="56"/>
      <c r="E121" s="56" t="s">
        <v>1479</v>
      </c>
      <c r="F121" s="60" t="s">
        <v>1000</v>
      </c>
    </row>
    <row r="122" spans="2:6">
      <c r="B122" s="55" t="s">
        <v>5575</v>
      </c>
      <c r="C122" s="56" t="s">
        <v>5576</v>
      </c>
      <c r="D122" s="56"/>
      <c r="E122" s="56" t="s">
        <v>1479</v>
      </c>
      <c r="F122" s="60" t="s">
        <v>1000</v>
      </c>
    </row>
    <row r="123" spans="2:6">
      <c r="B123" s="55" t="s">
        <v>5505</v>
      </c>
      <c r="C123" s="56" t="s">
        <v>5510</v>
      </c>
      <c r="D123" s="56"/>
      <c r="E123" s="56" t="s">
        <v>1479</v>
      </c>
      <c r="F123" s="60" t="s">
        <v>1000</v>
      </c>
    </row>
    <row r="124" spans="2:6">
      <c r="B124" s="55" t="s">
        <v>5577</v>
      </c>
      <c r="C124" s="56" t="s">
        <v>5578</v>
      </c>
      <c r="D124" s="56"/>
      <c r="E124" s="56" t="s">
        <v>1479</v>
      </c>
      <c r="F124" s="60" t="s">
        <v>1000</v>
      </c>
    </row>
    <row r="125" spans="2:6" s="193" customFormat="1">
      <c r="B125" s="55" t="s">
        <v>6555</v>
      </c>
      <c r="C125" s="56" t="s">
        <v>6556</v>
      </c>
      <c r="D125" s="56"/>
      <c r="E125" s="56" t="s">
        <v>1479</v>
      </c>
      <c r="F125" s="60" t="s">
        <v>1000</v>
      </c>
    </row>
    <row r="126" spans="2:6">
      <c r="B126" s="55" t="s">
        <v>5875</v>
      </c>
      <c r="C126" s="56" t="s">
        <v>5878</v>
      </c>
      <c r="D126" s="56"/>
      <c r="E126" s="56" t="s">
        <v>1479</v>
      </c>
      <c r="F126" s="60" t="s">
        <v>1000</v>
      </c>
    </row>
    <row r="127" spans="2:6">
      <c r="B127" s="55" t="s">
        <v>5874</v>
      </c>
      <c r="C127" s="56" t="s">
        <v>5877</v>
      </c>
      <c r="D127" s="56"/>
      <c r="E127" s="56" t="s">
        <v>1479</v>
      </c>
      <c r="F127" s="60" t="s">
        <v>1000</v>
      </c>
    </row>
    <row r="128" spans="2:6" s="192" customFormat="1">
      <c r="B128" s="55" t="s">
        <v>6399</v>
      </c>
      <c r="C128" s="56" t="s">
        <v>6400</v>
      </c>
      <c r="D128" s="56"/>
      <c r="E128" s="56" t="s">
        <v>1479</v>
      </c>
      <c r="F128" s="60" t="s">
        <v>1000</v>
      </c>
    </row>
    <row r="129" spans="2:6" s="194" customFormat="1">
      <c r="B129" s="55" t="s">
        <v>6553</v>
      </c>
      <c r="C129" s="56" t="s">
        <v>6557</v>
      </c>
      <c r="D129" s="56"/>
      <c r="E129" s="56" t="s">
        <v>1479</v>
      </c>
      <c r="F129" s="60" t="s">
        <v>1000</v>
      </c>
    </row>
    <row r="130" spans="2:6">
      <c r="B130" s="55" t="s">
        <v>5710</v>
      </c>
      <c r="C130" s="56" t="s">
        <v>5718</v>
      </c>
      <c r="D130" s="56"/>
      <c r="E130" s="56" t="s">
        <v>1479</v>
      </c>
      <c r="F130" s="60" t="s">
        <v>1000</v>
      </c>
    </row>
    <row r="131" spans="2:6">
      <c r="B131" s="55" t="s">
        <v>5406</v>
      </c>
      <c r="C131" s="56" t="s">
        <v>5412</v>
      </c>
      <c r="D131" s="56"/>
      <c r="E131" s="56" t="s">
        <v>1479</v>
      </c>
      <c r="F131" s="60" t="s">
        <v>1000</v>
      </c>
    </row>
    <row r="132" spans="2:6">
      <c r="B132" s="55" t="s">
        <v>1675</v>
      </c>
      <c r="C132" s="56" t="s">
        <v>1676</v>
      </c>
      <c r="D132" s="56"/>
      <c r="E132" s="53" t="s">
        <v>377</v>
      </c>
      <c r="F132" s="54" t="s">
        <v>1037</v>
      </c>
    </row>
    <row r="133" spans="2:6">
      <c r="B133" s="55" t="s">
        <v>1677</v>
      </c>
      <c r="C133" s="56" t="s">
        <v>5099</v>
      </c>
      <c r="D133" s="56"/>
      <c r="E133" s="53" t="s">
        <v>377</v>
      </c>
      <c r="F133" s="54" t="s">
        <v>1037</v>
      </c>
    </row>
    <row r="134" spans="2:6">
      <c r="B134" s="55" t="s">
        <v>108</v>
      </c>
      <c r="C134" s="56" t="s">
        <v>1330</v>
      </c>
      <c r="D134" s="56" t="s">
        <v>1678</v>
      </c>
      <c r="E134" s="53" t="s">
        <v>377</v>
      </c>
      <c r="F134" s="54" t="s">
        <v>1037</v>
      </c>
    </row>
    <row r="135" spans="2:6">
      <c r="B135" s="55" t="s">
        <v>1679</v>
      </c>
      <c r="C135" s="56" t="s">
        <v>1680</v>
      </c>
      <c r="D135" s="56"/>
      <c r="E135" s="53" t="s">
        <v>377</v>
      </c>
      <c r="F135" s="54" t="s">
        <v>1037</v>
      </c>
    </row>
    <row r="136" spans="2:6">
      <c r="B136" s="55" t="s">
        <v>4716</v>
      </c>
      <c r="C136" s="56" t="s">
        <v>4720</v>
      </c>
      <c r="D136" s="56"/>
      <c r="E136" s="56" t="s">
        <v>377</v>
      </c>
      <c r="F136" s="60" t="s">
        <v>1037</v>
      </c>
    </row>
    <row r="137" spans="2:6">
      <c r="B137" s="55" t="s">
        <v>1681</v>
      </c>
      <c r="C137" s="56" t="s">
        <v>1682</v>
      </c>
      <c r="D137" s="56"/>
      <c r="E137" s="53" t="s">
        <v>377</v>
      </c>
      <c r="F137" s="54" t="s">
        <v>1037</v>
      </c>
    </row>
    <row r="138" spans="2:6">
      <c r="B138" s="55" t="s">
        <v>20</v>
      </c>
      <c r="C138" s="56" t="s">
        <v>1331</v>
      </c>
      <c r="D138" s="56"/>
      <c r="E138" s="53" t="s">
        <v>377</v>
      </c>
      <c r="F138" s="54" t="s">
        <v>1037</v>
      </c>
    </row>
    <row r="139" spans="2:6">
      <c r="B139" s="55" t="s">
        <v>1683</v>
      </c>
      <c r="C139" s="56" t="s">
        <v>1684</v>
      </c>
      <c r="D139" s="56"/>
      <c r="E139" s="53" t="s">
        <v>377</v>
      </c>
      <c r="F139" s="54" t="s">
        <v>1037</v>
      </c>
    </row>
    <row r="140" spans="2:6">
      <c r="B140" s="55" t="s">
        <v>1685</v>
      </c>
      <c r="C140" s="56" t="s">
        <v>1686</v>
      </c>
      <c r="D140" s="56"/>
      <c r="E140" s="53" t="s">
        <v>377</v>
      </c>
      <c r="F140" s="54" t="s">
        <v>1037</v>
      </c>
    </row>
    <row r="141" spans="2:6">
      <c r="B141" s="55" t="s">
        <v>1687</v>
      </c>
      <c r="C141" s="56" t="s">
        <v>1688</v>
      </c>
      <c r="D141" s="56"/>
      <c r="E141" s="53" t="s">
        <v>377</v>
      </c>
      <c r="F141" s="54" t="s">
        <v>1037</v>
      </c>
    </row>
    <row r="142" spans="2:6">
      <c r="B142" s="55" t="s">
        <v>1689</v>
      </c>
      <c r="C142" s="56" t="s">
        <v>1690</v>
      </c>
      <c r="D142" s="56"/>
      <c r="E142" s="53" t="s">
        <v>377</v>
      </c>
      <c r="F142" s="54" t="s">
        <v>1037</v>
      </c>
    </row>
    <row r="143" spans="2:6">
      <c r="B143" s="55" t="s">
        <v>21</v>
      </c>
      <c r="C143" s="56" t="s">
        <v>1332</v>
      </c>
      <c r="D143" s="56"/>
      <c r="E143" s="53" t="s">
        <v>377</v>
      </c>
      <c r="F143" s="54" t="s">
        <v>1037</v>
      </c>
    </row>
    <row r="144" spans="2:6">
      <c r="B144" s="55" t="s">
        <v>23</v>
      </c>
      <c r="C144" s="56" t="s">
        <v>1333</v>
      </c>
      <c r="D144" s="56"/>
      <c r="E144" s="53" t="s">
        <v>377</v>
      </c>
      <c r="F144" s="54" t="s">
        <v>1037</v>
      </c>
    </row>
    <row r="145" spans="2:6">
      <c r="B145" s="55" t="s">
        <v>27</v>
      </c>
      <c r="C145" s="56" t="s">
        <v>1102</v>
      </c>
      <c r="D145" s="56"/>
      <c r="E145" s="53" t="s">
        <v>377</v>
      </c>
      <c r="F145" s="54" t="s">
        <v>1037</v>
      </c>
    </row>
    <row r="146" spans="2:6">
      <c r="B146" s="55" t="s">
        <v>59</v>
      </c>
      <c r="C146" s="56" t="s">
        <v>1334</v>
      </c>
      <c r="D146" s="56"/>
      <c r="E146" s="53" t="s">
        <v>377</v>
      </c>
      <c r="F146" s="54" t="s">
        <v>1037</v>
      </c>
    </row>
    <row r="147" spans="2:6">
      <c r="B147" s="55" t="s">
        <v>921</v>
      </c>
      <c r="C147" s="56" t="s">
        <v>923</v>
      </c>
      <c r="D147" s="56"/>
      <c r="E147" s="53" t="s">
        <v>377</v>
      </c>
      <c r="F147" s="54" t="s">
        <v>1037</v>
      </c>
    </row>
    <row r="148" spans="2:6">
      <c r="B148" s="55" t="s">
        <v>773</v>
      </c>
      <c r="C148" s="56" t="s">
        <v>1335</v>
      </c>
      <c r="D148" s="56"/>
      <c r="E148" s="53" t="s">
        <v>377</v>
      </c>
      <c r="F148" s="54" t="s">
        <v>1037</v>
      </c>
    </row>
    <row r="149" spans="2:6">
      <c r="B149" s="55" t="s">
        <v>1691</v>
      </c>
      <c r="C149" s="56" t="s">
        <v>1692</v>
      </c>
      <c r="D149" s="56"/>
      <c r="E149" s="53" t="s">
        <v>377</v>
      </c>
      <c r="F149" s="54" t="s">
        <v>1037</v>
      </c>
    </row>
    <row r="150" spans="2:6">
      <c r="B150" s="55" t="s">
        <v>1693</v>
      </c>
      <c r="C150" s="56" t="s">
        <v>1694</v>
      </c>
      <c r="D150" s="56"/>
      <c r="E150" s="53" t="s">
        <v>377</v>
      </c>
      <c r="F150" s="54" t="s">
        <v>1037</v>
      </c>
    </row>
    <row r="151" spans="2:6">
      <c r="B151" s="55" t="s">
        <v>262</v>
      </c>
      <c r="C151" s="56" t="s">
        <v>709</v>
      </c>
      <c r="D151" s="56"/>
      <c r="E151" s="53" t="s">
        <v>377</v>
      </c>
      <c r="F151" s="54" t="s">
        <v>1037</v>
      </c>
    </row>
    <row r="152" spans="2:6">
      <c r="B152" s="55" t="s">
        <v>1695</v>
      </c>
      <c r="C152" s="56" t="s">
        <v>1696</v>
      </c>
      <c r="D152" s="56"/>
      <c r="E152" s="53" t="s">
        <v>377</v>
      </c>
      <c r="F152" s="54" t="s">
        <v>1037</v>
      </c>
    </row>
    <row r="153" spans="2:6">
      <c r="B153" s="55" t="s">
        <v>1697</v>
      </c>
      <c r="C153" s="56" t="s">
        <v>5622</v>
      </c>
      <c r="D153" s="56"/>
      <c r="E153" s="53" t="s">
        <v>377</v>
      </c>
      <c r="F153" s="54" t="s">
        <v>1037</v>
      </c>
    </row>
    <row r="154" spans="2:6">
      <c r="B154" s="55" t="s">
        <v>1698</v>
      </c>
      <c r="C154" s="56" t="s">
        <v>1699</v>
      </c>
      <c r="D154" s="56" t="s">
        <v>1700</v>
      </c>
      <c r="E154" s="53" t="s">
        <v>377</v>
      </c>
      <c r="F154" s="54" t="s">
        <v>1037</v>
      </c>
    </row>
    <row r="155" spans="2:6">
      <c r="B155" s="55" t="s">
        <v>1701</v>
      </c>
      <c r="C155" s="56" t="s">
        <v>1702</v>
      </c>
      <c r="D155" s="56" t="s">
        <v>1703</v>
      </c>
      <c r="E155" s="53" t="s">
        <v>377</v>
      </c>
      <c r="F155" s="54" t="s">
        <v>1037</v>
      </c>
    </row>
    <row r="156" spans="2:6">
      <c r="B156" s="55" t="s">
        <v>1704</v>
      </c>
      <c r="C156" s="56" t="s">
        <v>1705</v>
      </c>
      <c r="D156" s="56"/>
      <c r="E156" s="53" t="s">
        <v>377</v>
      </c>
      <c r="F156" s="54" t="s">
        <v>1037</v>
      </c>
    </row>
    <row r="157" spans="2:6">
      <c r="B157" s="55" t="s">
        <v>1706</v>
      </c>
      <c r="C157" s="56" t="s">
        <v>1707</v>
      </c>
      <c r="D157" s="56"/>
      <c r="E157" s="53" t="s">
        <v>377</v>
      </c>
      <c r="F157" s="54" t="s">
        <v>1037</v>
      </c>
    </row>
    <row r="158" spans="2:6">
      <c r="B158" s="55" t="s">
        <v>1708</v>
      </c>
      <c r="C158" s="56" t="s">
        <v>1709</v>
      </c>
      <c r="D158" s="56"/>
      <c r="E158" s="53" t="s">
        <v>377</v>
      </c>
      <c r="F158" s="54" t="s">
        <v>1037</v>
      </c>
    </row>
    <row r="159" spans="2:6">
      <c r="B159" s="55" t="s">
        <v>1710</v>
      </c>
      <c r="C159" s="56" t="s">
        <v>1711</v>
      </c>
      <c r="D159" s="56"/>
      <c r="E159" s="53" t="s">
        <v>377</v>
      </c>
      <c r="F159" s="54" t="s">
        <v>1037</v>
      </c>
    </row>
    <row r="160" spans="2:6">
      <c r="B160" s="55" t="s">
        <v>264</v>
      </c>
      <c r="C160" s="56" t="s">
        <v>1336</v>
      </c>
      <c r="D160" s="56" t="s">
        <v>1712</v>
      </c>
      <c r="E160" s="53" t="s">
        <v>377</v>
      </c>
      <c r="F160" s="54" t="s">
        <v>1037</v>
      </c>
    </row>
    <row r="161" spans="2:6">
      <c r="B161" s="55" t="s">
        <v>120</v>
      </c>
      <c r="C161" s="56" t="s">
        <v>1337</v>
      </c>
      <c r="D161" s="56" t="s">
        <v>1713</v>
      </c>
      <c r="E161" s="53" t="s">
        <v>377</v>
      </c>
      <c r="F161" s="54" t="s">
        <v>1037</v>
      </c>
    </row>
    <row r="162" spans="2:6">
      <c r="B162" s="55" t="s">
        <v>270</v>
      </c>
      <c r="C162" s="56" t="s">
        <v>1338</v>
      </c>
      <c r="D162" s="56"/>
      <c r="E162" s="53" t="s">
        <v>377</v>
      </c>
      <c r="F162" s="54" t="s">
        <v>1037</v>
      </c>
    </row>
    <row r="163" spans="2:6">
      <c r="B163" s="55" t="s">
        <v>22</v>
      </c>
      <c r="C163" s="56" t="s">
        <v>1339</v>
      </c>
      <c r="D163" s="56"/>
      <c r="E163" s="53" t="s">
        <v>377</v>
      </c>
      <c r="F163" s="54" t="s">
        <v>1037</v>
      </c>
    </row>
    <row r="164" spans="2:6">
      <c r="B164" s="55" t="s">
        <v>102</v>
      </c>
      <c r="C164" s="56" t="s">
        <v>1340</v>
      </c>
      <c r="D164" s="56"/>
      <c r="E164" s="53" t="s">
        <v>377</v>
      </c>
      <c r="F164" s="54" t="s">
        <v>1037</v>
      </c>
    </row>
    <row r="165" spans="2:6">
      <c r="B165" s="55" t="s">
        <v>1714</v>
      </c>
      <c r="C165" s="56" t="s">
        <v>1715</v>
      </c>
      <c r="D165" s="56" t="s">
        <v>1716</v>
      </c>
      <c r="E165" s="53" t="s">
        <v>377</v>
      </c>
      <c r="F165" s="54" t="s">
        <v>1037</v>
      </c>
    </row>
    <row r="166" spans="2:6">
      <c r="B166" s="55" t="s">
        <v>1717</v>
      </c>
      <c r="C166" s="56" t="s">
        <v>1718</v>
      </c>
      <c r="D166" s="56" t="s">
        <v>1719</v>
      </c>
      <c r="E166" s="53" t="s">
        <v>377</v>
      </c>
      <c r="F166" s="54" t="s">
        <v>1037</v>
      </c>
    </row>
    <row r="167" spans="2:6">
      <c r="B167" s="55" t="s">
        <v>1720</v>
      </c>
      <c r="C167" s="56" t="s">
        <v>1721</v>
      </c>
      <c r="D167" s="56"/>
      <c r="E167" s="53" t="s">
        <v>377</v>
      </c>
      <c r="F167" s="54" t="s">
        <v>1037</v>
      </c>
    </row>
    <row r="168" spans="2:6">
      <c r="B168" s="55" t="s">
        <v>1722</v>
      </c>
      <c r="C168" s="56" t="s">
        <v>1723</v>
      </c>
      <c r="D168" s="56"/>
      <c r="E168" s="53" t="s">
        <v>377</v>
      </c>
      <c r="F168" s="54" t="s">
        <v>1037</v>
      </c>
    </row>
    <row r="169" spans="2:6">
      <c r="B169" s="55" t="s">
        <v>1724</v>
      </c>
      <c r="C169" s="56" t="s">
        <v>1725</v>
      </c>
      <c r="D169" s="56"/>
      <c r="E169" s="53" t="s">
        <v>377</v>
      </c>
      <c r="F169" s="54" t="s">
        <v>1037</v>
      </c>
    </row>
    <row r="170" spans="2:6">
      <c r="B170" s="55" t="s">
        <v>1726</v>
      </c>
      <c r="C170" s="56" t="s">
        <v>1727</v>
      </c>
      <c r="D170" s="56"/>
      <c r="E170" s="53" t="s">
        <v>377</v>
      </c>
      <c r="F170" s="54" t="s">
        <v>1037</v>
      </c>
    </row>
    <row r="171" spans="2:6">
      <c r="B171" s="55" t="s">
        <v>1728</v>
      </c>
      <c r="C171" s="56" t="s">
        <v>1729</v>
      </c>
      <c r="D171" s="56"/>
      <c r="E171" s="53" t="s">
        <v>377</v>
      </c>
      <c r="F171" s="54" t="s">
        <v>1037</v>
      </c>
    </row>
    <row r="172" spans="2:6">
      <c r="B172" s="55" t="s">
        <v>1730</v>
      </c>
      <c r="C172" s="56" t="s">
        <v>1731</v>
      </c>
      <c r="D172" s="56"/>
      <c r="E172" s="53" t="s">
        <v>377</v>
      </c>
      <c r="F172" s="54" t="s">
        <v>1037</v>
      </c>
    </row>
    <row r="173" spans="2:6">
      <c r="B173" s="55" t="s">
        <v>1732</v>
      </c>
      <c r="C173" s="56" t="s">
        <v>1733</v>
      </c>
      <c r="D173" s="56"/>
      <c r="E173" s="53" t="s">
        <v>377</v>
      </c>
      <c r="F173" s="54" t="s">
        <v>1037</v>
      </c>
    </row>
    <row r="174" spans="2:6">
      <c r="B174" s="55" t="s">
        <v>1734</v>
      </c>
      <c r="C174" s="56" t="s">
        <v>1735</v>
      </c>
      <c r="D174" s="56"/>
      <c r="E174" s="53" t="s">
        <v>377</v>
      </c>
      <c r="F174" s="54" t="s">
        <v>1037</v>
      </c>
    </row>
    <row r="175" spans="2:6">
      <c r="B175" s="55" t="s">
        <v>1736</v>
      </c>
      <c r="C175" s="56" t="s">
        <v>1737</v>
      </c>
      <c r="D175" s="56"/>
      <c r="E175" s="53" t="s">
        <v>377</v>
      </c>
      <c r="F175" s="54" t="s">
        <v>1037</v>
      </c>
    </row>
    <row r="176" spans="2:6">
      <c r="B176" s="55" t="s">
        <v>171</v>
      </c>
      <c r="C176" s="56" t="s">
        <v>1341</v>
      </c>
      <c r="D176" s="56"/>
      <c r="E176" s="53" t="s">
        <v>377</v>
      </c>
      <c r="F176" s="54" t="s">
        <v>1037</v>
      </c>
    </row>
    <row r="177" spans="2:6">
      <c r="B177" s="55" t="s">
        <v>495</v>
      </c>
      <c r="C177" s="56" t="s">
        <v>496</v>
      </c>
      <c r="D177" s="56"/>
      <c r="E177" s="53" t="s">
        <v>377</v>
      </c>
      <c r="F177" s="54" t="s">
        <v>1037</v>
      </c>
    </row>
    <row r="178" spans="2:6">
      <c r="B178" s="55" t="s">
        <v>1738</v>
      </c>
      <c r="C178" s="56" t="s">
        <v>1739</v>
      </c>
      <c r="D178" s="56"/>
      <c r="E178" s="53" t="s">
        <v>377</v>
      </c>
      <c r="F178" s="54" t="s">
        <v>1037</v>
      </c>
    </row>
    <row r="179" spans="2:6">
      <c r="B179" s="55" t="s">
        <v>840</v>
      </c>
      <c r="C179" s="56" t="s">
        <v>1342</v>
      </c>
      <c r="D179" s="56" t="s">
        <v>1740</v>
      </c>
      <c r="E179" s="53" t="s">
        <v>377</v>
      </c>
      <c r="F179" s="54" t="s">
        <v>1037</v>
      </c>
    </row>
    <row r="180" spans="2:6">
      <c r="B180" s="55" t="s">
        <v>943</v>
      </c>
      <c r="C180" s="56" t="s">
        <v>1343</v>
      </c>
      <c r="D180" s="56"/>
      <c r="E180" s="53" t="s">
        <v>377</v>
      </c>
      <c r="F180" s="54" t="s">
        <v>1037</v>
      </c>
    </row>
    <row r="181" spans="2:6">
      <c r="B181" s="55" t="s">
        <v>6121</v>
      </c>
      <c r="C181" s="56" t="s">
        <v>6176</v>
      </c>
      <c r="D181" s="56"/>
      <c r="E181" s="53" t="s">
        <v>377</v>
      </c>
      <c r="F181" s="54" t="s">
        <v>1037</v>
      </c>
    </row>
    <row r="182" spans="2:6">
      <c r="B182" s="55" t="s">
        <v>1741</v>
      </c>
      <c r="C182" s="56" t="s">
        <v>1742</v>
      </c>
      <c r="D182" s="56" t="s">
        <v>1743</v>
      </c>
      <c r="E182" s="53" t="s">
        <v>377</v>
      </c>
      <c r="F182" s="54" t="s">
        <v>1037</v>
      </c>
    </row>
    <row r="183" spans="2:6">
      <c r="B183" s="55" t="s">
        <v>5655</v>
      </c>
      <c r="C183" s="56" t="s">
        <v>5656</v>
      </c>
      <c r="D183" s="56" t="s">
        <v>5657</v>
      </c>
      <c r="E183" s="53" t="s">
        <v>377</v>
      </c>
      <c r="F183" s="54" t="s">
        <v>1037</v>
      </c>
    </row>
    <row r="184" spans="2:6">
      <c r="B184" s="55" t="s">
        <v>883</v>
      </c>
      <c r="C184" s="56" t="s">
        <v>1344</v>
      </c>
      <c r="D184" s="56"/>
      <c r="E184" s="53" t="s">
        <v>377</v>
      </c>
      <c r="F184" s="54" t="s">
        <v>1037</v>
      </c>
    </row>
    <row r="185" spans="2:6">
      <c r="B185" s="55" t="s">
        <v>789</v>
      </c>
      <c r="C185" s="56" t="s">
        <v>790</v>
      </c>
      <c r="D185" s="56"/>
      <c r="E185" s="53" t="s">
        <v>377</v>
      </c>
      <c r="F185" s="54" t="s">
        <v>1037</v>
      </c>
    </row>
    <row r="186" spans="2:6">
      <c r="B186" s="55" t="s">
        <v>1744</v>
      </c>
      <c r="C186" s="56" t="s">
        <v>1745</v>
      </c>
      <c r="D186" s="56" t="s">
        <v>1746</v>
      </c>
      <c r="E186" s="53" t="s">
        <v>377</v>
      </c>
      <c r="F186" s="54" t="s">
        <v>1037</v>
      </c>
    </row>
    <row r="187" spans="2:6">
      <c r="B187" s="55" t="s">
        <v>762</v>
      </c>
      <c r="C187" s="56" t="s">
        <v>888</v>
      </c>
      <c r="D187" s="56" t="s">
        <v>1747</v>
      </c>
      <c r="E187" s="53" t="s">
        <v>377</v>
      </c>
      <c r="F187" s="54" t="s">
        <v>1037</v>
      </c>
    </row>
    <row r="188" spans="2:6">
      <c r="B188" s="55" t="s">
        <v>892</v>
      </c>
      <c r="C188" s="56" t="s">
        <v>893</v>
      </c>
      <c r="D188" s="56"/>
      <c r="E188" s="53" t="s">
        <v>377</v>
      </c>
      <c r="F188" s="54" t="s">
        <v>1037</v>
      </c>
    </row>
    <row r="189" spans="2:6">
      <c r="B189" s="55" t="s">
        <v>793</v>
      </c>
      <c r="C189" s="56" t="s">
        <v>1345</v>
      </c>
      <c r="D189" s="56"/>
      <c r="E189" s="53" t="s">
        <v>377</v>
      </c>
      <c r="F189" s="54" t="s">
        <v>1037</v>
      </c>
    </row>
    <row r="190" spans="2:6">
      <c r="B190" s="55" t="s">
        <v>884</v>
      </c>
      <c r="C190" s="56" t="s">
        <v>1346</v>
      </c>
      <c r="D190" s="56"/>
      <c r="E190" s="53" t="s">
        <v>371</v>
      </c>
      <c r="F190" s="54" t="s">
        <v>1037</v>
      </c>
    </row>
    <row r="191" spans="2:6">
      <c r="B191" s="55" t="s">
        <v>1748</v>
      </c>
      <c r="C191" s="56" t="s">
        <v>1749</v>
      </c>
      <c r="D191" s="56" t="s">
        <v>1750</v>
      </c>
      <c r="E191" s="53" t="s">
        <v>377</v>
      </c>
      <c r="F191" s="54" t="s">
        <v>1037</v>
      </c>
    </row>
    <row r="192" spans="2:6">
      <c r="B192" s="55" t="s">
        <v>1751</v>
      </c>
      <c r="C192" s="56" t="s">
        <v>1752</v>
      </c>
      <c r="D192" s="56"/>
      <c r="E192" s="53" t="s">
        <v>377</v>
      </c>
      <c r="F192" s="54" t="s">
        <v>1037</v>
      </c>
    </row>
    <row r="193" spans="2:6">
      <c r="B193" s="55" t="s">
        <v>1753</v>
      </c>
      <c r="C193" s="56" t="s">
        <v>1754</v>
      </c>
      <c r="D193" s="56"/>
      <c r="E193" s="53" t="s">
        <v>377</v>
      </c>
      <c r="F193" s="54" t="s">
        <v>1037</v>
      </c>
    </row>
    <row r="194" spans="2:6">
      <c r="B194" s="55" t="s">
        <v>1755</v>
      </c>
      <c r="C194" s="56" t="s">
        <v>1756</v>
      </c>
      <c r="D194" s="56"/>
      <c r="E194" s="53" t="s">
        <v>377</v>
      </c>
      <c r="F194" s="54" t="s">
        <v>1037</v>
      </c>
    </row>
    <row r="195" spans="2:6">
      <c r="B195" s="55" t="s">
        <v>1757</v>
      </c>
      <c r="C195" s="56" t="s">
        <v>1758</v>
      </c>
      <c r="D195" s="56"/>
      <c r="E195" s="53" t="s">
        <v>377</v>
      </c>
      <c r="F195" s="54" t="s">
        <v>1037</v>
      </c>
    </row>
    <row r="196" spans="2:6">
      <c r="B196" s="55" t="s">
        <v>1759</v>
      </c>
      <c r="C196" s="56" t="s">
        <v>1760</v>
      </c>
      <c r="D196" s="56"/>
      <c r="E196" s="53" t="s">
        <v>377</v>
      </c>
      <c r="F196" s="54" t="s">
        <v>1037</v>
      </c>
    </row>
    <row r="197" spans="2:6">
      <c r="B197" s="55" t="s">
        <v>1761</v>
      </c>
      <c r="C197" s="56" t="s">
        <v>1762</v>
      </c>
      <c r="D197" s="56"/>
      <c r="E197" s="53" t="s">
        <v>377</v>
      </c>
      <c r="F197" s="54" t="s">
        <v>1037</v>
      </c>
    </row>
    <row r="198" spans="2:6">
      <c r="B198" s="55" t="s">
        <v>1763</v>
      </c>
      <c r="C198" s="56" t="s">
        <v>1764</v>
      </c>
      <c r="D198" s="56"/>
      <c r="E198" s="53" t="s">
        <v>377</v>
      </c>
      <c r="F198" s="54" t="s">
        <v>1037</v>
      </c>
    </row>
    <row r="199" spans="2:6">
      <c r="B199" s="55" t="s">
        <v>1765</v>
      </c>
      <c r="C199" s="56" t="s">
        <v>1766</v>
      </c>
      <c r="D199" s="56"/>
      <c r="E199" s="53" t="s">
        <v>377</v>
      </c>
      <c r="F199" s="54" t="s">
        <v>1037</v>
      </c>
    </row>
    <row r="200" spans="2:6">
      <c r="B200" s="55" t="s">
        <v>493</v>
      </c>
      <c r="C200" s="56" t="s">
        <v>494</v>
      </c>
      <c r="D200" s="56"/>
      <c r="E200" s="53" t="s">
        <v>371</v>
      </c>
      <c r="F200" s="54" t="s">
        <v>1037</v>
      </c>
    </row>
    <row r="201" spans="2:6">
      <c r="B201" s="55" t="s">
        <v>1767</v>
      </c>
      <c r="C201" s="56" t="s">
        <v>1768</v>
      </c>
      <c r="D201" s="56"/>
      <c r="E201" s="53" t="s">
        <v>371</v>
      </c>
      <c r="F201" s="54" t="s">
        <v>1037</v>
      </c>
    </row>
    <row r="202" spans="2:6">
      <c r="B202" s="55" t="s">
        <v>1769</v>
      </c>
      <c r="C202" s="56" t="s">
        <v>1770</v>
      </c>
      <c r="D202" s="56"/>
      <c r="E202" s="53" t="s">
        <v>371</v>
      </c>
      <c r="F202" s="54" t="s">
        <v>1037</v>
      </c>
    </row>
    <row r="203" spans="2:6">
      <c r="B203" s="55" t="s">
        <v>215</v>
      </c>
      <c r="C203" s="56" t="s">
        <v>216</v>
      </c>
      <c r="D203" s="56" t="s">
        <v>1771</v>
      </c>
      <c r="E203" s="53" t="s">
        <v>1479</v>
      </c>
      <c r="F203" s="54" t="s">
        <v>1037</v>
      </c>
    </row>
    <row r="204" spans="2:6">
      <c r="B204" s="55" t="s">
        <v>1772</v>
      </c>
      <c r="C204" s="56" t="s">
        <v>1773</v>
      </c>
      <c r="D204" s="56" t="s">
        <v>1774</v>
      </c>
      <c r="E204" s="53" t="s">
        <v>1479</v>
      </c>
      <c r="F204" s="54" t="s">
        <v>1037</v>
      </c>
    </row>
    <row r="205" spans="2:6">
      <c r="B205" s="55" t="s">
        <v>1775</v>
      </c>
      <c r="C205" s="56" t="s">
        <v>1776</v>
      </c>
      <c r="D205" s="56" t="s">
        <v>1777</v>
      </c>
      <c r="E205" s="53" t="s">
        <v>1479</v>
      </c>
      <c r="F205" s="54" t="s">
        <v>1037</v>
      </c>
    </row>
    <row r="206" spans="2:6">
      <c r="B206" s="55" t="s">
        <v>489</v>
      </c>
      <c r="C206" s="56" t="s">
        <v>490</v>
      </c>
      <c r="D206" s="56" t="s">
        <v>1778</v>
      </c>
      <c r="E206" s="53" t="s">
        <v>1479</v>
      </c>
      <c r="F206" s="54" t="s">
        <v>1037</v>
      </c>
    </row>
    <row r="207" spans="2:6">
      <c r="B207" s="55" t="s">
        <v>5091</v>
      </c>
      <c r="C207" s="56" t="s">
        <v>5660</v>
      </c>
      <c r="D207" s="56"/>
      <c r="E207" s="56" t="s">
        <v>1479</v>
      </c>
      <c r="F207" s="60" t="s">
        <v>1037</v>
      </c>
    </row>
    <row r="208" spans="2:6">
      <c r="B208" s="55" t="s">
        <v>5966</v>
      </c>
      <c r="C208" s="56" t="s">
        <v>5967</v>
      </c>
      <c r="D208" s="56"/>
      <c r="E208" s="56" t="s">
        <v>1479</v>
      </c>
      <c r="F208" s="60" t="s">
        <v>1037</v>
      </c>
    </row>
    <row r="209" spans="2:6">
      <c r="B209" s="55" t="s">
        <v>217</v>
      </c>
      <c r="C209" s="56" t="s">
        <v>643</v>
      </c>
      <c r="D209" s="56" t="s">
        <v>1779</v>
      </c>
      <c r="E209" s="53" t="s">
        <v>1479</v>
      </c>
      <c r="F209" s="54" t="s">
        <v>1037</v>
      </c>
    </row>
    <row r="210" spans="2:6">
      <c r="B210" s="55" t="s">
        <v>1780</v>
      </c>
      <c r="C210" s="56" t="s">
        <v>5661</v>
      </c>
      <c r="D210" s="56" t="s">
        <v>1781</v>
      </c>
      <c r="E210" s="53" t="s">
        <v>1479</v>
      </c>
      <c r="F210" s="54" t="s">
        <v>1037</v>
      </c>
    </row>
    <row r="211" spans="2:6">
      <c r="B211" s="55" t="s">
        <v>491</v>
      </c>
      <c r="C211" s="56" t="s">
        <v>5662</v>
      </c>
      <c r="D211" s="56" t="s">
        <v>1782</v>
      </c>
      <c r="E211" s="53" t="s">
        <v>1479</v>
      </c>
      <c r="F211" s="54" t="s">
        <v>1037</v>
      </c>
    </row>
    <row r="212" spans="2:6">
      <c r="B212" s="55" t="s">
        <v>1783</v>
      </c>
      <c r="C212" s="56" t="s">
        <v>1784</v>
      </c>
      <c r="D212" s="56"/>
      <c r="E212" s="53" t="s">
        <v>389</v>
      </c>
      <c r="F212" s="54" t="s">
        <v>1037</v>
      </c>
    </row>
    <row r="213" spans="2:6">
      <c r="B213" s="55" t="s">
        <v>1785</v>
      </c>
      <c r="C213" s="56" t="s">
        <v>1786</v>
      </c>
      <c r="D213" s="56"/>
      <c r="E213" s="53" t="s">
        <v>389</v>
      </c>
      <c r="F213" s="54" t="s">
        <v>1037</v>
      </c>
    </row>
    <row r="214" spans="2:6">
      <c r="B214" s="55" t="s">
        <v>1787</v>
      </c>
      <c r="C214" s="56" t="s">
        <v>1788</v>
      </c>
      <c r="D214" s="56"/>
      <c r="E214" s="53" t="s">
        <v>389</v>
      </c>
      <c r="F214" s="54" t="s">
        <v>1037</v>
      </c>
    </row>
    <row r="215" spans="2:6">
      <c r="B215" s="55" t="s">
        <v>1789</v>
      </c>
      <c r="C215" s="56" t="s">
        <v>1790</v>
      </c>
      <c r="D215" s="56"/>
      <c r="E215" s="53" t="s">
        <v>389</v>
      </c>
      <c r="F215" s="54" t="s">
        <v>1037</v>
      </c>
    </row>
    <row r="216" spans="2:6">
      <c r="B216" s="55" t="s">
        <v>1791</v>
      </c>
      <c r="C216" s="56" t="s">
        <v>1792</v>
      </c>
      <c r="D216" s="56"/>
      <c r="E216" s="53" t="s">
        <v>389</v>
      </c>
      <c r="F216" s="54" t="s">
        <v>1037</v>
      </c>
    </row>
    <row r="217" spans="2:6">
      <c r="B217" s="55" t="s">
        <v>1793</v>
      </c>
      <c r="C217" s="56" t="s">
        <v>1794</v>
      </c>
      <c r="D217" s="56"/>
      <c r="E217" s="53" t="s">
        <v>389</v>
      </c>
      <c r="F217" s="54" t="s">
        <v>1037</v>
      </c>
    </row>
    <row r="218" spans="2:6">
      <c r="B218" s="55" t="s">
        <v>1795</v>
      </c>
      <c r="C218" s="56" t="s">
        <v>1796</v>
      </c>
      <c r="D218" s="56"/>
      <c r="E218" s="53" t="s">
        <v>389</v>
      </c>
      <c r="F218" s="54" t="s">
        <v>1037</v>
      </c>
    </row>
    <row r="219" spans="2:6">
      <c r="B219" s="55" t="s">
        <v>1797</v>
      </c>
      <c r="C219" s="56" t="s">
        <v>1798</v>
      </c>
      <c r="D219" s="56"/>
      <c r="E219" s="53" t="s">
        <v>389</v>
      </c>
      <c r="F219" s="54" t="s">
        <v>1037</v>
      </c>
    </row>
    <row r="220" spans="2:6">
      <c r="B220" s="55" t="s">
        <v>1799</v>
      </c>
      <c r="C220" s="56" t="s">
        <v>1800</v>
      </c>
      <c r="D220" s="56"/>
      <c r="E220" s="53" t="s">
        <v>389</v>
      </c>
      <c r="F220" s="54" t="s">
        <v>1037</v>
      </c>
    </row>
    <row r="221" spans="2:6">
      <c r="B221" s="55" t="s">
        <v>1801</v>
      </c>
      <c r="C221" s="56" t="s">
        <v>1802</v>
      </c>
      <c r="D221" s="56"/>
      <c r="E221" s="53" t="s">
        <v>389</v>
      </c>
      <c r="F221" s="54" t="s">
        <v>1037</v>
      </c>
    </row>
    <row r="222" spans="2:6">
      <c r="B222" s="55" t="s">
        <v>1803</v>
      </c>
      <c r="C222" s="56" t="s">
        <v>1804</v>
      </c>
      <c r="D222" s="56"/>
      <c r="E222" s="53" t="s">
        <v>389</v>
      </c>
      <c r="F222" s="54" t="s">
        <v>1037</v>
      </c>
    </row>
    <row r="223" spans="2:6">
      <c r="B223" s="55" t="s">
        <v>1805</v>
      </c>
      <c r="C223" s="56" t="s">
        <v>1806</v>
      </c>
      <c r="D223" s="56"/>
      <c r="E223" s="53" t="s">
        <v>389</v>
      </c>
      <c r="F223" s="54" t="s">
        <v>1037</v>
      </c>
    </row>
    <row r="224" spans="2:6">
      <c r="B224" s="55" t="s">
        <v>1807</v>
      </c>
      <c r="C224" s="56" t="s">
        <v>1808</v>
      </c>
      <c r="D224" s="56"/>
      <c r="E224" s="53" t="s">
        <v>389</v>
      </c>
      <c r="F224" s="54" t="s">
        <v>1037</v>
      </c>
    </row>
    <row r="225" spans="2:6">
      <c r="B225" s="55" t="s">
        <v>1809</v>
      </c>
      <c r="C225" s="56" t="s">
        <v>1810</v>
      </c>
      <c r="D225" s="56"/>
      <c r="E225" s="53" t="s">
        <v>389</v>
      </c>
      <c r="F225" s="54" t="s">
        <v>1037</v>
      </c>
    </row>
    <row r="226" spans="2:6">
      <c r="B226" s="55" t="s">
        <v>500</v>
      </c>
      <c r="C226" s="56" t="s">
        <v>501</v>
      </c>
      <c r="D226" s="56"/>
      <c r="E226" s="53" t="s">
        <v>389</v>
      </c>
      <c r="F226" s="54" t="s">
        <v>1037</v>
      </c>
    </row>
    <row r="227" spans="2:6">
      <c r="B227" s="55" t="s">
        <v>1811</v>
      </c>
      <c r="C227" s="56" t="s">
        <v>1812</v>
      </c>
      <c r="D227" s="56"/>
      <c r="E227" s="53" t="s">
        <v>389</v>
      </c>
      <c r="F227" s="54" t="s">
        <v>1037</v>
      </c>
    </row>
    <row r="228" spans="2:6">
      <c r="B228" s="55" t="s">
        <v>1813</v>
      </c>
      <c r="C228" s="56" t="s">
        <v>1814</v>
      </c>
      <c r="D228" s="56"/>
      <c r="E228" s="53" t="s">
        <v>389</v>
      </c>
      <c r="F228" s="54" t="s">
        <v>1037</v>
      </c>
    </row>
    <row r="229" spans="2:6">
      <c r="B229" s="55" t="s">
        <v>1815</v>
      </c>
      <c r="C229" s="56" t="s">
        <v>1816</v>
      </c>
      <c r="D229" s="56"/>
      <c r="E229" s="53" t="s">
        <v>389</v>
      </c>
      <c r="F229" s="54" t="s">
        <v>1037</v>
      </c>
    </row>
    <row r="230" spans="2:6">
      <c r="B230" s="55" t="s">
        <v>1817</v>
      </c>
      <c r="C230" s="56" t="s">
        <v>1818</v>
      </c>
      <c r="D230" s="56"/>
      <c r="E230" s="53" t="s">
        <v>389</v>
      </c>
      <c r="F230" s="54" t="s">
        <v>1037</v>
      </c>
    </row>
    <row r="231" spans="2:6">
      <c r="B231" s="55" t="s">
        <v>1819</v>
      </c>
      <c r="C231" s="56" t="s">
        <v>1820</v>
      </c>
      <c r="D231" s="56"/>
      <c r="E231" s="53" t="s">
        <v>389</v>
      </c>
      <c r="F231" s="54" t="s">
        <v>1037</v>
      </c>
    </row>
    <row r="232" spans="2:6">
      <c r="B232" s="55" t="s">
        <v>1821</v>
      </c>
      <c r="C232" s="56" t="s">
        <v>1822</v>
      </c>
      <c r="D232" s="56"/>
      <c r="E232" s="53" t="s">
        <v>389</v>
      </c>
      <c r="F232" s="54" t="s">
        <v>1037</v>
      </c>
    </row>
    <row r="233" spans="2:6">
      <c r="B233" s="55" t="s">
        <v>1823</v>
      </c>
      <c r="C233" s="56" t="s">
        <v>1824</v>
      </c>
      <c r="D233" s="56"/>
      <c r="E233" s="53" t="s">
        <v>389</v>
      </c>
      <c r="F233" s="54" t="s">
        <v>1037</v>
      </c>
    </row>
    <row r="234" spans="2:6">
      <c r="B234" s="55" t="s">
        <v>1825</v>
      </c>
      <c r="C234" s="56" t="s">
        <v>1826</v>
      </c>
      <c r="D234" s="56"/>
      <c r="E234" s="53" t="s">
        <v>389</v>
      </c>
      <c r="F234" s="54" t="s">
        <v>1037</v>
      </c>
    </row>
    <row r="235" spans="2:6">
      <c r="B235" s="55" t="s">
        <v>1827</v>
      </c>
      <c r="C235" s="56" t="s">
        <v>1828</v>
      </c>
      <c r="D235" s="56"/>
      <c r="E235" s="53" t="s">
        <v>389</v>
      </c>
      <c r="F235" s="54" t="s">
        <v>1037</v>
      </c>
    </row>
    <row r="236" spans="2:6">
      <c r="B236" s="55" t="s">
        <v>1829</v>
      </c>
      <c r="C236" s="56" t="s">
        <v>1830</v>
      </c>
      <c r="D236" s="56"/>
      <c r="E236" s="53" t="s">
        <v>389</v>
      </c>
      <c r="F236" s="54" t="s">
        <v>1037</v>
      </c>
    </row>
    <row r="237" spans="2:6">
      <c r="B237" s="55" t="s">
        <v>1831</v>
      </c>
      <c r="C237" s="56" t="s">
        <v>1832</v>
      </c>
      <c r="D237" s="56"/>
      <c r="E237" s="53" t="s">
        <v>389</v>
      </c>
      <c r="F237" s="54" t="s">
        <v>1037</v>
      </c>
    </row>
    <row r="238" spans="2:6">
      <c r="B238" s="55" t="s">
        <v>1833</v>
      </c>
      <c r="C238" s="56" t="s">
        <v>1834</v>
      </c>
      <c r="D238" s="56"/>
      <c r="E238" s="53" t="s">
        <v>389</v>
      </c>
      <c r="F238" s="54" t="s">
        <v>1037</v>
      </c>
    </row>
    <row r="239" spans="2:6">
      <c r="B239" s="55" t="s">
        <v>1835</v>
      </c>
      <c r="C239" s="56" t="s">
        <v>1836</v>
      </c>
      <c r="D239" s="56"/>
      <c r="E239" s="53" t="s">
        <v>389</v>
      </c>
      <c r="F239" s="54" t="s">
        <v>1037</v>
      </c>
    </row>
    <row r="240" spans="2:6">
      <c r="B240" s="55" t="s">
        <v>1837</v>
      </c>
      <c r="C240" s="56" t="s">
        <v>1838</v>
      </c>
      <c r="D240" s="56"/>
      <c r="E240" s="53" t="s">
        <v>389</v>
      </c>
      <c r="F240" s="54" t="s">
        <v>1037</v>
      </c>
    </row>
    <row r="241" spans="2:6">
      <c r="B241" s="55" t="s">
        <v>1839</v>
      </c>
      <c r="C241" s="56" t="s">
        <v>1840</v>
      </c>
      <c r="D241" s="56"/>
      <c r="E241" s="53" t="s">
        <v>389</v>
      </c>
      <c r="F241" s="54" t="s">
        <v>1037</v>
      </c>
    </row>
    <row r="242" spans="2:6">
      <c r="B242" s="55" t="s">
        <v>1841</v>
      </c>
      <c r="C242" s="56" t="s">
        <v>1842</v>
      </c>
      <c r="D242" s="56"/>
      <c r="E242" s="53" t="s">
        <v>389</v>
      </c>
      <c r="F242" s="54" t="s">
        <v>1037</v>
      </c>
    </row>
    <row r="243" spans="2:6">
      <c r="B243" s="55" t="s">
        <v>1843</v>
      </c>
      <c r="C243" s="56" t="s">
        <v>1844</v>
      </c>
      <c r="D243" s="56"/>
      <c r="E243" s="53" t="s">
        <v>389</v>
      </c>
      <c r="F243" s="54" t="s">
        <v>1037</v>
      </c>
    </row>
    <row r="244" spans="2:6">
      <c r="B244" s="55" t="s">
        <v>1845</v>
      </c>
      <c r="C244" s="56" t="s">
        <v>1846</v>
      </c>
      <c r="D244" s="56"/>
      <c r="E244" s="53" t="s">
        <v>389</v>
      </c>
      <c r="F244" s="54" t="s">
        <v>1037</v>
      </c>
    </row>
    <row r="245" spans="2:6">
      <c r="B245" s="55" t="s">
        <v>1847</v>
      </c>
      <c r="C245" s="56" t="s">
        <v>1848</v>
      </c>
      <c r="D245" s="56"/>
      <c r="E245" s="53" t="s">
        <v>389</v>
      </c>
      <c r="F245" s="54" t="s">
        <v>1037</v>
      </c>
    </row>
    <row r="246" spans="2:6">
      <c r="B246" s="55" t="s">
        <v>1849</v>
      </c>
      <c r="C246" s="56" t="s">
        <v>1850</v>
      </c>
      <c r="D246" s="56"/>
      <c r="E246" s="53" t="s">
        <v>389</v>
      </c>
      <c r="F246" s="54" t="s">
        <v>1037</v>
      </c>
    </row>
    <row r="247" spans="2:6">
      <c r="B247" s="55" t="s">
        <v>1851</v>
      </c>
      <c r="C247" s="56" t="s">
        <v>1852</v>
      </c>
      <c r="D247" s="56"/>
      <c r="E247" s="53" t="s">
        <v>389</v>
      </c>
      <c r="F247" s="54" t="s">
        <v>1037</v>
      </c>
    </row>
    <row r="248" spans="2:6">
      <c r="B248" s="55" t="s">
        <v>1853</v>
      </c>
      <c r="C248" s="56" t="s">
        <v>1854</v>
      </c>
      <c r="D248" s="56"/>
      <c r="E248" s="53" t="s">
        <v>389</v>
      </c>
      <c r="F248" s="54" t="s">
        <v>1037</v>
      </c>
    </row>
    <row r="249" spans="2:6">
      <c r="B249" s="55" t="s">
        <v>1855</v>
      </c>
      <c r="C249" s="56" t="s">
        <v>1856</v>
      </c>
      <c r="D249" s="56"/>
      <c r="E249" s="53" t="s">
        <v>389</v>
      </c>
      <c r="F249" s="54" t="s">
        <v>1037</v>
      </c>
    </row>
    <row r="250" spans="2:6">
      <c r="B250" s="55" t="s">
        <v>1857</v>
      </c>
      <c r="C250" s="56" t="s">
        <v>1858</v>
      </c>
      <c r="D250" s="56"/>
      <c r="E250" s="53" t="s">
        <v>389</v>
      </c>
      <c r="F250" s="54" t="s">
        <v>1037</v>
      </c>
    </row>
    <row r="251" spans="2:6">
      <c r="B251" s="55" t="s">
        <v>1859</v>
      </c>
      <c r="C251" s="56" t="s">
        <v>1860</v>
      </c>
      <c r="D251" s="56"/>
      <c r="E251" s="53" t="s">
        <v>389</v>
      </c>
      <c r="F251" s="54" t="s">
        <v>1037</v>
      </c>
    </row>
    <row r="252" spans="2:6">
      <c r="B252" s="55" t="s">
        <v>1861</v>
      </c>
      <c r="C252" s="56" t="s">
        <v>1862</v>
      </c>
      <c r="D252" s="56"/>
      <c r="E252" s="53" t="s">
        <v>389</v>
      </c>
      <c r="F252" s="54" t="s">
        <v>1037</v>
      </c>
    </row>
    <row r="253" spans="2:6">
      <c r="B253" s="55" t="s">
        <v>1863</v>
      </c>
      <c r="C253" s="56" t="s">
        <v>1864</v>
      </c>
      <c r="D253" s="56"/>
      <c r="E253" s="53" t="s">
        <v>389</v>
      </c>
      <c r="F253" s="54" t="s">
        <v>1037</v>
      </c>
    </row>
    <row r="254" spans="2:6">
      <c r="B254" s="55" t="s">
        <v>1865</v>
      </c>
      <c r="C254" s="56" t="s">
        <v>1866</v>
      </c>
      <c r="D254" s="56"/>
      <c r="E254" s="53" t="s">
        <v>389</v>
      </c>
      <c r="F254" s="54" t="s">
        <v>1037</v>
      </c>
    </row>
    <row r="255" spans="2:6">
      <c r="B255" s="55" t="s">
        <v>1867</v>
      </c>
      <c r="C255" s="56" t="s">
        <v>1868</v>
      </c>
      <c r="D255" s="56"/>
      <c r="E255" s="53" t="s">
        <v>389</v>
      </c>
      <c r="F255" s="54" t="s">
        <v>1037</v>
      </c>
    </row>
    <row r="256" spans="2:6">
      <c r="B256" s="55" t="s">
        <v>1869</v>
      </c>
      <c r="C256" s="56" t="s">
        <v>1870</v>
      </c>
      <c r="D256" s="56"/>
      <c r="E256" s="53" t="s">
        <v>389</v>
      </c>
      <c r="F256" s="54" t="s">
        <v>1037</v>
      </c>
    </row>
    <row r="257" spans="2:6">
      <c r="B257" s="55" t="s">
        <v>1871</v>
      </c>
      <c r="C257" s="56" t="s">
        <v>1872</v>
      </c>
      <c r="D257" s="56"/>
      <c r="E257" s="53" t="s">
        <v>389</v>
      </c>
      <c r="F257" s="54" t="s">
        <v>1037</v>
      </c>
    </row>
    <row r="258" spans="2:6">
      <c r="B258" s="55" t="s">
        <v>1873</v>
      </c>
      <c r="C258" s="56" t="s">
        <v>1874</v>
      </c>
      <c r="D258" s="56"/>
      <c r="E258" s="53" t="s">
        <v>389</v>
      </c>
      <c r="F258" s="54" t="s">
        <v>1037</v>
      </c>
    </row>
    <row r="259" spans="2:6">
      <c r="B259" s="55" t="s">
        <v>1875</v>
      </c>
      <c r="C259" s="56" t="s">
        <v>1876</v>
      </c>
      <c r="D259" s="56"/>
      <c r="E259" s="53" t="s">
        <v>389</v>
      </c>
      <c r="F259" s="54" t="s">
        <v>1037</v>
      </c>
    </row>
    <row r="260" spans="2:6">
      <c r="B260" s="55" t="s">
        <v>1877</v>
      </c>
      <c r="C260" s="56" t="s">
        <v>1878</v>
      </c>
      <c r="D260" s="56"/>
      <c r="E260" s="53" t="s">
        <v>389</v>
      </c>
      <c r="F260" s="54" t="s">
        <v>1037</v>
      </c>
    </row>
    <row r="261" spans="2:6">
      <c r="B261" s="55" t="s">
        <v>1879</v>
      </c>
      <c r="C261" s="56" t="s">
        <v>1880</v>
      </c>
      <c r="D261" s="56"/>
      <c r="E261" s="53" t="s">
        <v>389</v>
      </c>
      <c r="F261" s="54" t="s">
        <v>1037</v>
      </c>
    </row>
    <row r="262" spans="2:6">
      <c r="B262" s="55" t="s">
        <v>1881</v>
      </c>
      <c r="C262" s="56" t="s">
        <v>1882</v>
      </c>
      <c r="D262" s="56"/>
      <c r="E262" s="53" t="s">
        <v>389</v>
      </c>
      <c r="F262" s="54" t="s">
        <v>1037</v>
      </c>
    </row>
    <row r="263" spans="2:6">
      <c r="B263" s="55" t="s">
        <v>1883</v>
      </c>
      <c r="C263" s="56" t="s">
        <v>1884</v>
      </c>
      <c r="D263" s="56"/>
      <c r="E263" s="53" t="s">
        <v>389</v>
      </c>
      <c r="F263" s="54" t="s">
        <v>1037</v>
      </c>
    </row>
    <row r="264" spans="2:6">
      <c r="B264" s="55" t="s">
        <v>1885</v>
      </c>
      <c r="C264" s="56" t="s">
        <v>1886</v>
      </c>
      <c r="D264" s="56"/>
      <c r="E264" s="53" t="s">
        <v>389</v>
      </c>
      <c r="F264" s="54" t="s">
        <v>1037</v>
      </c>
    </row>
    <row r="265" spans="2:6">
      <c r="B265" s="55" t="s">
        <v>1887</v>
      </c>
      <c r="C265" s="56" t="s">
        <v>1888</v>
      </c>
      <c r="D265" s="56"/>
      <c r="E265" s="53" t="s">
        <v>389</v>
      </c>
      <c r="F265" s="54" t="s">
        <v>1037</v>
      </c>
    </row>
    <row r="266" spans="2:6">
      <c r="B266" s="55" t="s">
        <v>1889</v>
      </c>
      <c r="C266" s="56" t="s">
        <v>1890</v>
      </c>
      <c r="D266" s="56"/>
      <c r="E266" s="53" t="s">
        <v>389</v>
      </c>
      <c r="F266" s="54" t="s">
        <v>1037</v>
      </c>
    </row>
    <row r="267" spans="2:6">
      <c r="B267" s="55" t="s">
        <v>1891</v>
      </c>
      <c r="C267" s="56" t="s">
        <v>1892</v>
      </c>
      <c r="D267" s="56"/>
      <c r="E267" s="53" t="s">
        <v>389</v>
      </c>
      <c r="F267" s="54" t="s">
        <v>1037</v>
      </c>
    </row>
    <row r="268" spans="2:6">
      <c r="B268" s="55" t="s">
        <v>1893</v>
      </c>
      <c r="C268" s="56" t="s">
        <v>1894</v>
      </c>
      <c r="D268" s="56"/>
      <c r="E268" s="53" t="s">
        <v>389</v>
      </c>
      <c r="F268" s="54" t="s">
        <v>1037</v>
      </c>
    </row>
    <row r="269" spans="2:6">
      <c r="B269" s="55" t="s">
        <v>1895</v>
      </c>
      <c r="C269" s="56" t="s">
        <v>1896</v>
      </c>
      <c r="D269" s="56"/>
      <c r="E269" s="53" t="s">
        <v>389</v>
      </c>
      <c r="F269" s="54" t="s">
        <v>1037</v>
      </c>
    </row>
    <row r="270" spans="2:6">
      <c r="B270" s="55" t="s">
        <v>1897</v>
      </c>
      <c r="C270" s="56" t="s">
        <v>1898</v>
      </c>
      <c r="D270" s="56"/>
      <c r="E270" s="53" t="s">
        <v>389</v>
      </c>
      <c r="F270" s="54" t="s">
        <v>1037</v>
      </c>
    </row>
    <row r="271" spans="2:6">
      <c r="B271" s="55" t="s">
        <v>1899</v>
      </c>
      <c r="C271" s="56" t="s">
        <v>1900</v>
      </c>
      <c r="D271" s="56"/>
      <c r="E271" s="53" t="s">
        <v>389</v>
      </c>
      <c r="F271" s="54" t="s">
        <v>1037</v>
      </c>
    </row>
    <row r="272" spans="2:6">
      <c r="B272" s="55" t="s">
        <v>1901</v>
      </c>
      <c r="C272" s="56" t="s">
        <v>1902</v>
      </c>
      <c r="D272" s="56"/>
      <c r="E272" s="53" t="s">
        <v>389</v>
      </c>
      <c r="F272" s="54" t="s">
        <v>1037</v>
      </c>
    </row>
    <row r="273" spans="2:6">
      <c r="B273" s="55" t="s">
        <v>1903</v>
      </c>
      <c r="C273" s="56" t="s">
        <v>1904</v>
      </c>
      <c r="D273" s="56"/>
      <c r="E273" s="53" t="s">
        <v>389</v>
      </c>
      <c r="F273" s="54" t="s">
        <v>1037</v>
      </c>
    </row>
    <row r="274" spans="2:6">
      <c r="B274" s="55" t="s">
        <v>1905</v>
      </c>
      <c r="C274" s="56" t="s">
        <v>1906</v>
      </c>
      <c r="D274" s="56"/>
      <c r="E274" s="53" t="s">
        <v>389</v>
      </c>
      <c r="F274" s="54" t="s">
        <v>1037</v>
      </c>
    </row>
    <row r="275" spans="2:6">
      <c r="B275" s="55" t="s">
        <v>1907</v>
      </c>
      <c r="C275" s="56" t="s">
        <v>1908</v>
      </c>
      <c r="D275" s="56"/>
      <c r="E275" s="53" t="s">
        <v>389</v>
      </c>
      <c r="F275" s="54" t="s">
        <v>1037</v>
      </c>
    </row>
    <row r="276" spans="2:6">
      <c r="B276" s="55" t="s">
        <v>1909</v>
      </c>
      <c r="C276" s="56" t="s">
        <v>1910</v>
      </c>
      <c r="D276" s="56"/>
      <c r="E276" s="53" t="s">
        <v>389</v>
      </c>
      <c r="F276" s="54" t="s">
        <v>1037</v>
      </c>
    </row>
    <row r="277" spans="2:6">
      <c r="B277" s="55" t="s">
        <v>1911</v>
      </c>
      <c r="C277" s="56" t="s">
        <v>1912</v>
      </c>
      <c r="D277" s="56"/>
      <c r="E277" s="53" t="s">
        <v>389</v>
      </c>
      <c r="F277" s="54" t="s">
        <v>1037</v>
      </c>
    </row>
    <row r="278" spans="2:6">
      <c r="B278" s="55" t="s">
        <v>1913</v>
      </c>
      <c r="C278" s="56" t="s">
        <v>1914</v>
      </c>
      <c r="D278" s="56"/>
      <c r="E278" s="53" t="s">
        <v>389</v>
      </c>
      <c r="F278" s="54" t="s">
        <v>1037</v>
      </c>
    </row>
    <row r="279" spans="2:6">
      <c r="B279" s="55" t="s">
        <v>1915</v>
      </c>
      <c r="C279" s="56" t="s">
        <v>1916</v>
      </c>
      <c r="D279" s="56"/>
      <c r="E279" s="53" t="s">
        <v>389</v>
      </c>
      <c r="F279" s="54" t="s">
        <v>1037</v>
      </c>
    </row>
    <row r="280" spans="2:6">
      <c r="B280" s="55" t="s">
        <v>1917</v>
      </c>
      <c r="C280" s="56" t="s">
        <v>1918</v>
      </c>
      <c r="D280" s="56"/>
      <c r="E280" s="53" t="s">
        <v>389</v>
      </c>
      <c r="F280" s="54" t="s">
        <v>1037</v>
      </c>
    </row>
    <row r="281" spans="2:6">
      <c r="B281" s="55" t="s">
        <v>1919</v>
      </c>
      <c r="C281" s="56" t="s">
        <v>1920</v>
      </c>
      <c r="D281" s="56"/>
      <c r="E281" s="53" t="s">
        <v>389</v>
      </c>
      <c r="F281" s="54" t="s">
        <v>1037</v>
      </c>
    </row>
    <row r="282" spans="2:6">
      <c r="B282" s="55" t="s">
        <v>1921</v>
      </c>
      <c r="C282" s="56" t="s">
        <v>1922</v>
      </c>
      <c r="D282" s="56"/>
      <c r="E282" s="53" t="s">
        <v>389</v>
      </c>
      <c r="F282" s="54" t="s">
        <v>1037</v>
      </c>
    </row>
    <row r="283" spans="2:6">
      <c r="B283" s="55" t="s">
        <v>1923</v>
      </c>
      <c r="C283" s="56" t="s">
        <v>1924</v>
      </c>
      <c r="D283" s="56"/>
      <c r="E283" s="53" t="s">
        <v>389</v>
      </c>
      <c r="F283" s="54" t="s">
        <v>1037</v>
      </c>
    </row>
    <row r="284" spans="2:6">
      <c r="B284" s="55" t="s">
        <v>1925</v>
      </c>
      <c r="C284" s="56" t="s">
        <v>1926</v>
      </c>
      <c r="D284" s="56"/>
      <c r="E284" s="53" t="s">
        <v>389</v>
      </c>
      <c r="F284" s="54" t="s">
        <v>1037</v>
      </c>
    </row>
    <row r="285" spans="2:6">
      <c r="B285" s="55" t="s">
        <v>1927</v>
      </c>
      <c r="C285" s="56" t="s">
        <v>1928</v>
      </c>
      <c r="D285" s="56"/>
      <c r="E285" s="53" t="s">
        <v>389</v>
      </c>
      <c r="F285" s="54" t="s">
        <v>1037</v>
      </c>
    </row>
    <row r="286" spans="2:6">
      <c r="B286" s="55" t="s">
        <v>1929</v>
      </c>
      <c r="C286" s="56" t="s">
        <v>1930</v>
      </c>
      <c r="D286" s="56"/>
      <c r="E286" s="53" t="s">
        <v>389</v>
      </c>
      <c r="F286" s="54" t="s">
        <v>1037</v>
      </c>
    </row>
    <row r="287" spans="2:6">
      <c r="B287" s="55" t="s">
        <v>1064</v>
      </c>
      <c r="C287" s="56" t="s">
        <v>1080</v>
      </c>
      <c r="D287" s="56"/>
      <c r="E287" s="53" t="s">
        <v>389</v>
      </c>
      <c r="F287" s="54" t="s">
        <v>1037</v>
      </c>
    </row>
    <row r="288" spans="2:6">
      <c r="B288" s="55" t="s">
        <v>1084</v>
      </c>
      <c r="C288" s="56" t="s">
        <v>1087</v>
      </c>
      <c r="D288" s="56"/>
      <c r="E288" s="53" t="s">
        <v>389</v>
      </c>
      <c r="F288" s="54" t="s">
        <v>1037</v>
      </c>
    </row>
    <row r="289" spans="2:6">
      <c r="B289" s="55" t="s">
        <v>1495</v>
      </c>
      <c r="C289" s="56" t="s">
        <v>1497</v>
      </c>
      <c r="D289" s="56"/>
      <c r="E289" s="53" t="s">
        <v>389</v>
      </c>
      <c r="F289" s="54" t="s">
        <v>1037</v>
      </c>
    </row>
    <row r="290" spans="2:6">
      <c r="B290" s="55" t="s">
        <v>1931</v>
      </c>
      <c r="C290" s="56" t="s">
        <v>1932</v>
      </c>
      <c r="D290" s="56"/>
      <c r="E290" s="53" t="s">
        <v>389</v>
      </c>
      <c r="F290" s="54" t="s">
        <v>1037</v>
      </c>
    </row>
    <row r="291" spans="2:6">
      <c r="B291" s="55" t="s">
        <v>1933</v>
      </c>
      <c r="C291" s="56" t="s">
        <v>1934</v>
      </c>
      <c r="D291" s="56"/>
      <c r="E291" s="53" t="s">
        <v>389</v>
      </c>
      <c r="F291" s="54" t="s">
        <v>1037</v>
      </c>
    </row>
    <row r="292" spans="2:6">
      <c r="B292" s="55" t="s">
        <v>1935</v>
      </c>
      <c r="C292" s="56" t="s">
        <v>1936</v>
      </c>
      <c r="D292" s="56"/>
      <c r="E292" s="53" t="s">
        <v>389</v>
      </c>
      <c r="F292" s="54" t="s">
        <v>1037</v>
      </c>
    </row>
    <row r="293" spans="2:6">
      <c r="B293" s="55" t="s">
        <v>1937</v>
      </c>
      <c r="C293" s="56" t="s">
        <v>1938</v>
      </c>
      <c r="D293" s="56"/>
      <c r="E293" s="53" t="s">
        <v>389</v>
      </c>
      <c r="F293" s="54" t="s">
        <v>1037</v>
      </c>
    </row>
    <row r="294" spans="2:6">
      <c r="B294" s="55" t="s">
        <v>1939</v>
      </c>
      <c r="C294" s="56" t="s">
        <v>1940</v>
      </c>
      <c r="D294" s="56"/>
      <c r="E294" s="53" t="s">
        <v>389</v>
      </c>
      <c r="F294" s="54" t="s">
        <v>1037</v>
      </c>
    </row>
    <row r="295" spans="2:6">
      <c r="B295" s="55" t="s">
        <v>1941</v>
      </c>
      <c r="C295" s="56" t="s">
        <v>1942</v>
      </c>
      <c r="D295" s="56"/>
      <c r="E295" s="53" t="s">
        <v>389</v>
      </c>
      <c r="F295" s="54" t="s">
        <v>1037</v>
      </c>
    </row>
    <row r="296" spans="2:6">
      <c r="B296" s="55" t="s">
        <v>1943</v>
      </c>
      <c r="C296" s="56" t="s">
        <v>1944</v>
      </c>
      <c r="D296" s="56"/>
      <c r="E296" s="53" t="s">
        <v>389</v>
      </c>
      <c r="F296" s="54" t="s">
        <v>1037</v>
      </c>
    </row>
    <row r="297" spans="2:6">
      <c r="B297" s="55" t="s">
        <v>1945</v>
      </c>
      <c r="C297" s="56" t="s">
        <v>1946</v>
      </c>
      <c r="D297" s="56"/>
      <c r="E297" s="53" t="s">
        <v>389</v>
      </c>
      <c r="F297" s="54" t="s">
        <v>1037</v>
      </c>
    </row>
    <row r="298" spans="2:6">
      <c r="B298" s="55" t="s">
        <v>1947</v>
      </c>
      <c r="C298" s="56" t="s">
        <v>1948</v>
      </c>
      <c r="D298" s="56"/>
      <c r="E298" s="53" t="s">
        <v>389</v>
      </c>
      <c r="F298" s="54" t="s">
        <v>1037</v>
      </c>
    </row>
    <row r="299" spans="2:6">
      <c r="B299" s="55" t="s">
        <v>1949</v>
      </c>
      <c r="C299" s="56" t="s">
        <v>1950</v>
      </c>
      <c r="D299" s="56"/>
      <c r="E299" s="53" t="s">
        <v>389</v>
      </c>
      <c r="F299" s="54" t="s">
        <v>1037</v>
      </c>
    </row>
    <row r="300" spans="2:6">
      <c r="B300" s="55" t="s">
        <v>1951</v>
      </c>
      <c r="C300" s="56" t="s">
        <v>1952</v>
      </c>
      <c r="D300" s="56"/>
      <c r="E300" s="53" t="s">
        <v>389</v>
      </c>
      <c r="F300" s="54" t="s">
        <v>1037</v>
      </c>
    </row>
    <row r="301" spans="2:6">
      <c r="B301" s="55" t="s">
        <v>1065</v>
      </c>
      <c r="C301" s="56" t="s">
        <v>1081</v>
      </c>
      <c r="D301" s="56"/>
      <c r="E301" s="53" t="s">
        <v>389</v>
      </c>
      <c r="F301" s="54" t="s">
        <v>1037</v>
      </c>
    </row>
    <row r="302" spans="2:6">
      <c r="B302" s="55" t="s">
        <v>1953</v>
      </c>
      <c r="C302" s="56" t="s">
        <v>1954</v>
      </c>
      <c r="D302" s="56"/>
      <c r="E302" s="53" t="s">
        <v>389</v>
      </c>
      <c r="F302" s="54" t="s">
        <v>1037</v>
      </c>
    </row>
    <row r="303" spans="2:6">
      <c r="B303" s="55" t="s">
        <v>1955</v>
      </c>
      <c r="C303" s="56" t="s">
        <v>1956</v>
      </c>
      <c r="D303" s="56"/>
      <c r="E303" s="53" t="s">
        <v>389</v>
      </c>
      <c r="F303" s="54" t="s">
        <v>1037</v>
      </c>
    </row>
    <row r="304" spans="2:6">
      <c r="B304" s="55" t="s">
        <v>1957</v>
      </c>
      <c r="C304" s="56" t="s">
        <v>1958</v>
      </c>
      <c r="D304" s="56"/>
      <c r="E304" s="53" t="s">
        <v>389</v>
      </c>
      <c r="F304" s="54" t="s">
        <v>1037</v>
      </c>
    </row>
    <row r="305" spans="2:6">
      <c r="B305" s="55" t="s">
        <v>1959</v>
      </c>
      <c r="C305" s="56" t="s">
        <v>1960</v>
      </c>
      <c r="D305" s="56"/>
      <c r="E305" s="53" t="s">
        <v>389</v>
      </c>
      <c r="F305" s="54" t="s">
        <v>1037</v>
      </c>
    </row>
    <row r="306" spans="2:6">
      <c r="B306" s="55" t="s">
        <v>1961</v>
      </c>
      <c r="C306" s="56" t="s">
        <v>1962</v>
      </c>
      <c r="D306" s="56"/>
      <c r="E306" s="53" t="s">
        <v>389</v>
      </c>
      <c r="F306" s="54" t="s">
        <v>1037</v>
      </c>
    </row>
    <row r="307" spans="2:6">
      <c r="B307" s="55" t="s">
        <v>1963</v>
      </c>
      <c r="C307" s="56" t="s">
        <v>1964</v>
      </c>
      <c r="D307" s="56"/>
      <c r="E307" s="53" t="s">
        <v>389</v>
      </c>
      <c r="F307" s="54" t="s">
        <v>1037</v>
      </c>
    </row>
    <row r="308" spans="2:6">
      <c r="B308" s="55" t="s">
        <v>1965</v>
      </c>
      <c r="C308" s="56" t="s">
        <v>1966</v>
      </c>
      <c r="D308" s="56"/>
      <c r="E308" s="53" t="s">
        <v>389</v>
      </c>
      <c r="F308" s="54" t="s">
        <v>1037</v>
      </c>
    </row>
    <row r="309" spans="2:6">
      <c r="B309" s="55" t="s">
        <v>1967</v>
      </c>
      <c r="C309" s="56" t="s">
        <v>1968</v>
      </c>
      <c r="D309" s="56"/>
      <c r="E309" s="53" t="s">
        <v>389</v>
      </c>
      <c r="F309" s="54" t="s">
        <v>1037</v>
      </c>
    </row>
    <row r="310" spans="2:6">
      <c r="B310" s="55" t="s">
        <v>1969</v>
      </c>
      <c r="C310" s="56" t="s">
        <v>1970</v>
      </c>
      <c r="D310" s="56"/>
      <c r="E310" s="53" t="s">
        <v>389</v>
      </c>
      <c r="F310" s="54" t="s">
        <v>1037</v>
      </c>
    </row>
    <row r="311" spans="2:6">
      <c r="B311" s="55" t="s">
        <v>1971</v>
      </c>
      <c r="C311" s="56" t="s">
        <v>1972</v>
      </c>
      <c r="D311" s="56"/>
      <c r="E311" s="53" t="s">
        <v>389</v>
      </c>
      <c r="F311" s="54" t="s">
        <v>1037</v>
      </c>
    </row>
    <row r="312" spans="2:6">
      <c r="B312" s="55" t="s">
        <v>1973</v>
      </c>
      <c r="C312" s="56" t="s">
        <v>1974</v>
      </c>
      <c r="D312" s="56"/>
      <c r="E312" s="53" t="s">
        <v>389</v>
      </c>
      <c r="F312" s="54" t="s">
        <v>1037</v>
      </c>
    </row>
    <row r="313" spans="2:6">
      <c r="B313" s="55" t="s">
        <v>1975</v>
      </c>
      <c r="C313" s="56" t="s">
        <v>1976</v>
      </c>
      <c r="D313" s="56"/>
      <c r="E313" s="53" t="s">
        <v>389</v>
      </c>
      <c r="F313" s="54" t="s">
        <v>1037</v>
      </c>
    </row>
    <row r="314" spans="2:6">
      <c r="B314" s="55" t="s">
        <v>1977</v>
      </c>
      <c r="C314" s="56" t="s">
        <v>1978</v>
      </c>
      <c r="D314" s="56"/>
      <c r="E314" s="53" t="s">
        <v>389</v>
      </c>
      <c r="F314" s="54" t="s">
        <v>1037</v>
      </c>
    </row>
    <row r="315" spans="2:6">
      <c r="B315" s="55" t="s">
        <v>1979</v>
      </c>
      <c r="C315" s="56" t="s">
        <v>1980</v>
      </c>
      <c r="D315" s="56"/>
      <c r="E315" s="53" t="s">
        <v>389</v>
      </c>
      <c r="F315" s="54" t="s">
        <v>1037</v>
      </c>
    </row>
    <row r="316" spans="2:6">
      <c r="B316" s="55" t="s">
        <v>1981</v>
      </c>
      <c r="C316" s="56" t="s">
        <v>1982</v>
      </c>
      <c r="D316" s="56"/>
      <c r="E316" s="53" t="s">
        <v>389</v>
      </c>
      <c r="F316" s="54" t="s">
        <v>1037</v>
      </c>
    </row>
    <row r="317" spans="2:6">
      <c r="B317" s="55" t="s">
        <v>1983</v>
      </c>
      <c r="C317" s="56" t="s">
        <v>1984</v>
      </c>
      <c r="D317" s="56"/>
      <c r="E317" s="53" t="s">
        <v>389</v>
      </c>
      <c r="F317" s="54" t="s">
        <v>1037</v>
      </c>
    </row>
    <row r="318" spans="2:6">
      <c r="B318" s="55" t="s">
        <v>1985</v>
      </c>
      <c r="C318" s="56" t="s">
        <v>1986</v>
      </c>
      <c r="D318" s="56"/>
      <c r="E318" s="53" t="s">
        <v>389</v>
      </c>
      <c r="F318" s="54" t="s">
        <v>1037</v>
      </c>
    </row>
    <row r="319" spans="2:6">
      <c r="B319" s="55" t="s">
        <v>1987</v>
      </c>
      <c r="C319" s="56" t="s">
        <v>1988</v>
      </c>
      <c r="D319" s="56"/>
      <c r="E319" s="53" t="s">
        <v>389</v>
      </c>
      <c r="F319" s="54" t="s">
        <v>1037</v>
      </c>
    </row>
    <row r="320" spans="2:6">
      <c r="B320" s="55" t="s">
        <v>1989</v>
      </c>
      <c r="C320" s="56" t="s">
        <v>1990</v>
      </c>
      <c r="D320" s="56"/>
      <c r="E320" s="53" t="s">
        <v>389</v>
      </c>
      <c r="F320" s="54" t="s">
        <v>1037</v>
      </c>
    </row>
    <row r="321" spans="2:6">
      <c r="B321" s="55" t="s">
        <v>1991</v>
      </c>
      <c r="C321" s="56" t="s">
        <v>1992</v>
      </c>
      <c r="D321" s="56"/>
      <c r="E321" s="53" t="s">
        <v>389</v>
      </c>
      <c r="F321" s="54" t="s">
        <v>1037</v>
      </c>
    </row>
    <row r="322" spans="2:6">
      <c r="B322" s="55" t="s">
        <v>1993</v>
      </c>
      <c r="C322" s="56" t="s">
        <v>1994</v>
      </c>
      <c r="D322" s="56"/>
      <c r="E322" s="53" t="s">
        <v>389</v>
      </c>
      <c r="F322" s="54" t="s">
        <v>1037</v>
      </c>
    </row>
    <row r="323" spans="2:6">
      <c r="B323" s="55" t="s">
        <v>1995</v>
      </c>
      <c r="C323" s="56" t="s">
        <v>1996</v>
      </c>
      <c r="D323" s="56"/>
      <c r="E323" s="53" t="s">
        <v>389</v>
      </c>
      <c r="F323" s="54" t="s">
        <v>1037</v>
      </c>
    </row>
    <row r="324" spans="2:6">
      <c r="B324" s="55" t="s">
        <v>1997</v>
      </c>
      <c r="C324" s="56" t="s">
        <v>1998</v>
      </c>
      <c r="D324" s="56"/>
      <c r="E324" s="53" t="s">
        <v>389</v>
      </c>
      <c r="F324" s="54" t="s">
        <v>1037</v>
      </c>
    </row>
    <row r="325" spans="2:6">
      <c r="B325" s="55" t="s">
        <v>1999</v>
      </c>
      <c r="C325" s="56" t="s">
        <v>2000</v>
      </c>
      <c r="D325" s="56"/>
      <c r="E325" s="53" t="s">
        <v>389</v>
      </c>
      <c r="F325" s="54" t="s">
        <v>1037</v>
      </c>
    </row>
    <row r="326" spans="2:6">
      <c r="B326" s="55" t="s">
        <v>2001</v>
      </c>
      <c r="C326" s="56" t="s">
        <v>2002</v>
      </c>
      <c r="D326" s="56"/>
      <c r="E326" s="53" t="s">
        <v>389</v>
      </c>
      <c r="F326" s="54" t="s">
        <v>1037</v>
      </c>
    </row>
    <row r="327" spans="2:6">
      <c r="B327" s="55" t="s">
        <v>2003</v>
      </c>
      <c r="C327" s="56" t="s">
        <v>2004</v>
      </c>
      <c r="D327" s="56"/>
      <c r="E327" s="53" t="s">
        <v>389</v>
      </c>
      <c r="F327" s="54" t="s">
        <v>1037</v>
      </c>
    </row>
    <row r="328" spans="2:6">
      <c r="B328" s="55" t="s">
        <v>2005</v>
      </c>
      <c r="C328" s="56" t="s">
        <v>2006</v>
      </c>
      <c r="D328" s="56"/>
      <c r="E328" s="53" t="s">
        <v>389</v>
      </c>
      <c r="F328" s="54" t="s">
        <v>1037</v>
      </c>
    </row>
    <row r="329" spans="2:6">
      <c r="B329" s="55" t="s">
        <v>2007</v>
      </c>
      <c r="C329" s="56" t="s">
        <v>2008</v>
      </c>
      <c r="D329" s="56"/>
      <c r="E329" s="53" t="s">
        <v>389</v>
      </c>
      <c r="F329" s="54" t="s">
        <v>1037</v>
      </c>
    </row>
    <row r="330" spans="2:6">
      <c r="B330" s="55" t="s">
        <v>2009</v>
      </c>
      <c r="C330" s="56" t="s">
        <v>2010</v>
      </c>
      <c r="D330" s="56"/>
      <c r="E330" s="53" t="s">
        <v>389</v>
      </c>
      <c r="F330" s="54" t="s">
        <v>1037</v>
      </c>
    </row>
    <row r="331" spans="2:6">
      <c r="B331" s="55" t="s">
        <v>2011</v>
      </c>
      <c r="C331" s="56" t="s">
        <v>2012</v>
      </c>
      <c r="D331" s="56"/>
      <c r="E331" s="53" t="s">
        <v>389</v>
      </c>
      <c r="F331" s="54" t="s">
        <v>1037</v>
      </c>
    </row>
    <row r="332" spans="2:6">
      <c r="B332" s="55" t="s">
        <v>2013</v>
      </c>
      <c r="C332" s="56" t="s">
        <v>2014</v>
      </c>
      <c r="D332" s="56"/>
      <c r="E332" s="53" t="s">
        <v>389</v>
      </c>
      <c r="F332" s="54" t="s">
        <v>1037</v>
      </c>
    </row>
    <row r="333" spans="2:6">
      <c r="B333" s="55" t="s">
        <v>2015</v>
      </c>
      <c r="C333" s="56" t="s">
        <v>2016</v>
      </c>
      <c r="D333" s="56"/>
      <c r="E333" s="53" t="s">
        <v>389</v>
      </c>
      <c r="F333" s="54" t="s">
        <v>1037</v>
      </c>
    </row>
    <row r="334" spans="2:6">
      <c r="B334" s="55" t="s">
        <v>2017</v>
      </c>
      <c r="C334" s="56" t="s">
        <v>2018</v>
      </c>
      <c r="D334" s="56"/>
      <c r="E334" s="53" t="s">
        <v>389</v>
      </c>
      <c r="F334" s="54" t="s">
        <v>1037</v>
      </c>
    </row>
    <row r="335" spans="2:6">
      <c r="B335" s="55" t="s">
        <v>2019</v>
      </c>
      <c r="C335" s="56" t="s">
        <v>2020</v>
      </c>
      <c r="D335" s="56"/>
      <c r="E335" s="53" t="s">
        <v>389</v>
      </c>
      <c r="F335" s="54" t="s">
        <v>1037</v>
      </c>
    </row>
    <row r="336" spans="2:6">
      <c r="B336" s="55" t="s">
        <v>2021</v>
      </c>
      <c r="C336" s="56" t="s">
        <v>2022</v>
      </c>
      <c r="D336" s="56"/>
      <c r="E336" s="53" t="s">
        <v>389</v>
      </c>
      <c r="F336" s="54" t="s">
        <v>1037</v>
      </c>
    </row>
    <row r="337" spans="2:6">
      <c r="B337" s="55" t="s">
        <v>2023</v>
      </c>
      <c r="C337" s="56" t="s">
        <v>2024</v>
      </c>
      <c r="D337" s="56"/>
      <c r="E337" s="53" t="s">
        <v>389</v>
      </c>
      <c r="F337" s="54" t="s">
        <v>1037</v>
      </c>
    </row>
    <row r="338" spans="2:6">
      <c r="B338" s="55" t="s">
        <v>2025</v>
      </c>
      <c r="C338" s="56" t="s">
        <v>2026</v>
      </c>
      <c r="D338" s="56"/>
      <c r="E338" s="53" t="s">
        <v>389</v>
      </c>
      <c r="F338" s="54" t="s">
        <v>1037</v>
      </c>
    </row>
    <row r="339" spans="2:6">
      <c r="B339" s="55" t="s">
        <v>2027</v>
      </c>
      <c r="C339" s="56" t="s">
        <v>2028</v>
      </c>
      <c r="D339" s="56"/>
      <c r="E339" s="53" t="s">
        <v>389</v>
      </c>
      <c r="F339" s="54" t="s">
        <v>1037</v>
      </c>
    </row>
    <row r="340" spans="2:6">
      <c r="B340" s="55" t="s">
        <v>2029</v>
      </c>
      <c r="C340" s="56" t="s">
        <v>2030</v>
      </c>
      <c r="D340" s="56"/>
      <c r="E340" s="53" t="s">
        <v>389</v>
      </c>
      <c r="F340" s="54" t="s">
        <v>1037</v>
      </c>
    </row>
    <row r="341" spans="2:6">
      <c r="B341" s="55" t="s">
        <v>2031</v>
      </c>
      <c r="C341" s="56" t="s">
        <v>2032</v>
      </c>
      <c r="D341" s="56"/>
      <c r="E341" s="53" t="s">
        <v>389</v>
      </c>
      <c r="F341" s="54" t="s">
        <v>1037</v>
      </c>
    </row>
    <row r="342" spans="2:6">
      <c r="B342" s="55" t="s">
        <v>2033</v>
      </c>
      <c r="C342" s="56" t="s">
        <v>2034</v>
      </c>
      <c r="D342" s="56"/>
      <c r="E342" s="53" t="s">
        <v>389</v>
      </c>
      <c r="F342" s="54" t="s">
        <v>1037</v>
      </c>
    </row>
    <row r="343" spans="2:6">
      <c r="B343" s="55" t="s">
        <v>2035</v>
      </c>
      <c r="C343" s="56" t="s">
        <v>2036</v>
      </c>
      <c r="D343" s="56"/>
      <c r="E343" s="53" t="s">
        <v>389</v>
      </c>
      <c r="F343" s="54" t="s">
        <v>1037</v>
      </c>
    </row>
    <row r="344" spans="2:6">
      <c r="B344" s="55" t="s">
        <v>2037</v>
      </c>
      <c r="C344" s="56" t="s">
        <v>2038</v>
      </c>
      <c r="D344" s="56"/>
      <c r="E344" s="53" t="s">
        <v>389</v>
      </c>
      <c r="F344" s="54" t="s">
        <v>1037</v>
      </c>
    </row>
    <row r="345" spans="2:6">
      <c r="B345" s="55" t="s">
        <v>2039</v>
      </c>
      <c r="C345" s="56" t="s">
        <v>2040</v>
      </c>
      <c r="D345" s="56"/>
      <c r="E345" s="53" t="s">
        <v>389</v>
      </c>
      <c r="F345" s="54" t="s">
        <v>1037</v>
      </c>
    </row>
    <row r="346" spans="2:6">
      <c r="B346" s="55" t="s">
        <v>2041</v>
      </c>
      <c r="C346" s="56" t="s">
        <v>2042</v>
      </c>
      <c r="D346" s="56"/>
      <c r="E346" s="53" t="s">
        <v>389</v>
      </c>
      <c r="F346" s="54" t="s">
        <v>1037</v>
      </c>
    </row>
    <row r="347" spans="2:6">
      <c r="B347" s="55" t="s">
        <v>2043</v>
      </c>
      <c r="C347" s="56" t="s">
        <v>2044</v>
      </c>
      <c r="D347" s="56"/>
      <c r="E347" s="53" t="s">
        <v>389</v>
      </c>
      <c r="F347" s="54" t="s">
        <v>1037</v>
      </c>
    </row>
    <row r="348" spans="2:6">
      <c r="B348" s="55" t="s">
        <v>2045</v>
      </c>
      <c r="C348" s="56" t="s">
        <v>2046</v>
      </c>
      <c r="D348" s="56"/>
      <c r="E348" s="53" t="s">
        <v>389</v>
      </c>
      <c r="F348" s="54" t="s">
        <v>1037</v>
      </c>
    </row>
    <row r="349" spans="2:6">
      <c r="B349" s="55" t="s">
        <v>2047</v>
      </c>
      <c r="C349" s="56" t="s">
        <v>2048</v>
      </c>
      <c r="D349" s="56"/>
      <c r="E349" s="53" t="s">
        <v>389</v>
      </c>
      <c r="F349" s="54" t="s">
        <v>1037</v>
      </c>
    </row>
    <row r="350" spans="2:6">
      <c r="B350" s="55" t="s">
        <v>2049</v>
      </c>
      <c r="C350" s="56" t="s">
        <v>2050</v>
      </c>
      <c r="D350" s="56"/>
      <c r="E350" s="53" t="s">
        <v>389</v>
      </c>
      <c r="F350" s="54" t="s">
        <v>1037</v>
      </c>
    </row>
    <row r="351" spans="2:6">
      <c r="B351" s="55" t="s">
        <v>2051</v>
      </c>
      <c r="C351" s="56" t="s">
        <v>2052</v>
      </c>
      <c r="D351" s="56"/>
      <c r="E351" s="53" t="s">
        <v>389</v>
      </c>
      <c r="F351" s="54" t="s">
        <v>1037</v>
      </c>
    </row>
    <row r="352" spans="2:6">
      <c r="B352" s="55" t="s">
        <v>2053</v>
      </c>
      <c r="C352" s="56" t="s">
        <v>2054</v>
      </c>
      <c r="D352" s="56"/>
      <c r="E352" s="53" t="s">
        <v>389</v>
      </c>
      <c r="F352" s="54" t="s">
        <v>1037</v>
      </c>
    </row>
    <row r="353" spans="2:6">
      <c r="B353" s="55" t="s">
        <v>2055</v>
      </c>
      <c r="C353" s="56" t="s">
        <v>2056</v>
      </c>
      <c r="D353" s="56"/>
      <c r="E353" s="53" t="s">
        <v>389</v>
      </c>
      <c r="F353" s="54" t="s">
        <v>1037</v>
      </c>
    </row>
    <row r="354" spans="2:6">
      <c r="B354" s="55" t="s">
        <v>2057</v>
      </c>
      <c r="C354" s="56" t="s">
        <v>2058</v>
      </c>
      <c r="D354" s="56"/>
      <c r="E354" s="53" t="s">
        <v>389</v>
      </c>
      <c r="F354" s="54" t="s">
        <v>1037</v>
      </c>
    </row>
    <row r="355" spans="2:6">
      <c r="B355" s="55" t="s">
        <v>2059</v>
      </c>
      <c r="C355" s="56" t="s">
        <v>2060</v>
      </c>
      <c r="D355" s="56"/>
      <c r="E355" s="53" t="s">
        <v>389</v>
      </c>
      <c r="F355" s="54" t="s">
        <v>1037</v>
      </c>
    </row>
    <row r="356" spans="2:6">
      <c r="B356" s="55" t="s">
        <v>2061</v>
      </c>
      <c r="C356" s="56" t="s">
        <v>2062</v>
      </c>
      <c r="D356" s="56"/>
      <c r="E356" s="53" t="s">
        <v>389</v>
      </c>
      <c r="F356" s="54" t="s">
        <v>1037</v>
      </c>
    </row>
    <row r="357" spans="2:6">
      <c r="B357" s="55" t="s">
        <v>2063</v>
      </c>
      <c r="C357" s="56" t="s">
        <v>2064</v>
      </c>
      <c r="D357" s="56"/>
      <c r="E357" s="53" t="s">
        <v>389</v>
      </c>
      <c r="F357" s="54" t="s">
        <v>1037</v>
      </c>
    </row>
    <row r="358" spans="2:6">
      <c r="B358" s="55" t="s">
        <v>743</v>
      </c>
      <c r="C358" s="56" t="s">
        <v>1347</v>
      </c>
      <c r="D358" s="56"/>
      <c r="E358" s="53" t="s">
        <v>389</v>
      </c>
      <c r="F358" s="54" t="s">
        <v>1037</v>
      </c>
    </row>
    <row r="359" spans="2:6">
      <c r="B359" s="55" t="s">
        <v>2065</v>
      </c>
      <c r="C359" s="56" t="s">
        <v>2066</v>
      </c>
      <c r="D359" s="56"/>
      <c r="E359" s="53" t="s">
        <v>389</v>
      </c>
      <c r="F359" s="54" t="s">
        <v>1037</v>
      </c>
    </row>
    <row r="360" spans="2:6">
      <c r="B360" s="55" t="s">
        <v>1282</v>
      </c>
      <c r="C360" s="56" t="s">
        <v>1301</v>
      </c>
      <c r="D360" s="56"/>
      <c r="E360" s="53" t="s">
        <v>389</v>
      </c>
      <c r="F360" s="54" t="s">
        <v>1037</v>
      </c>
    </row>
    <row r="361" spans="2:6">
      <c r="B361" s="55" t="s">
        <v>2067</v>
      </c>
      <c r="C361" s="56" t="s">
        <v>2068</v>
      </c>
      <c r="D361" s="56"/>
      <c r="E361" s="53" t="s">
        <v>389</v>
      </c>
      <c r="F361" s="54" t="s">
        <v>1037</v>
      </c>
    </row>
    <row r="362" spans="2:6">
      <c r="B362" s="55" t="s">
        <v>2069</v>
      </c>
      <c r="C362" s="56" t="s">
        <v>2070</v>
      </c>
      <c r="D362" s="56"/>
      <c r="E362" s="53" t="s">
        <v>389</v>
      </c>
      <c r="F362" s="54" t="s">
        <v>1037</v>
      </c>
    </row>
    <row r="363" spans="2:6">
      <c r="B363" s="55" t="s">
        <v>2071</v>
      </c>
      <c r="C363" s="56" t="s">
        <v>2072</v>
      </c>
      <c r="D363" s="56"/>
      <c r="E363" s="53" t="s">
        <v>389</v>
      </c>
      <c r="F363" s="54" t="s">
        <v>1037</v>
      </c>
    </row>
    <row r="364" spans="2:6">
      <c r="B364" s="55" t="s">
        <v>2073</v>
      </c>
      <c r="C364" s="56" t="s">
        <v>2074</v>
      </c>
      <c r="D364" s="56"/>
      <c r="E364" s="53" t="s">
        <v>389</v>
      </c>
      <c r="F364" s="54" t="s">
        <v>1037</v>
      </c>
    </row>
    <row r="365" spans="2:6">
      <c r="B365" s="55" t="s">
        <v>2075</v>
      </c>
      <c r="C365" s="56" t="s">
        <v>2076</v>
      </c>
      <c r="D365" s="56"/>
      <c r="E365" s="53" t="s">
        <v>389</v>
      </c>
      <c r="F365" s="54" t="s">
        <v>1037</v>
      </c>
    </row>
    <row r="366" spans="2:6">
      <c r="B366" s="55" t="s">
        <v>2077</v>
      </c>
      <c r="C366" s="56" t="s">
        <v>2078</v>
      </c>
      <c r="D366" s="56"/>
      <c r="E366" s="53" t="s">
        <v>389</v>
      </c>
      <c r="F366" s="54" t="s">
        <v>1037</v>
      </c>
    </row>
    <row r="367" spans="2:6">
      <c r="B367" s="55" t="s">
        <v>1136</v>
      </c>
      <c r="C367" s="56" t="s">
        <v>1228</v>
      </c>
      <c r="D367" s="56"/>
      <c r="E367" s="53" t="s">
        <v>389</v>
      </c>
      <c r="F367" s="54" t="s">
        <v>1037</v>
      </c>
    </row>
    <row r="368" spans="2:6">
      <c r="B368" s="55" t="s">
        <v>2079</v>
      </c>
      <c r="C368" s="56" t="s">
        <v>2080</v>
      </c>
      <c r="D368" s="56"/>
      <c r="E368" s="53" t="s">
        <v>389</v>
      </c>
      <c r="F368" s="54" t="s">
        <v>1037</v>
      </c>
    </row>
    <row r="369" spans="2:6">
      <c r="B369" s="55" t="s">
        <v>2081</v>
      </c>
      <c r="C369" s="56" t="s">
        <v>2082</v>
      </c>
      <c r="D369" s="56"/>
      <c r="E369" s="53" t="s">
        <v>389</v>
      </c>
      <c r="F369" s="54" t="s">
        <v>1037</v>
      </c>
    </row>
    <row r="370" spans="2:6">
      <c r="B370" s="55" t="s">
        <v>2083</v>
      </c>
      <c r="C370" s="56" t="s">
        <v>2084</v>
      </c>
      <c r="D370" s="56"/>
      <c r="E370" s="53" t="s">
        <v>389</v>
      </c>
      <c r="F370" s="54" t="s">
        <v>1037</v>
      </c>
    </row>
    <row r="371" spans="2:6">
      <c r="B371" s="55" t="s">
        <v>2085</v>
      </c>
      <c r="C371" s="56" t="s">
        <v>2086</v>
      </c>
      <c r="D371" s="56"/>
      <c r="E371" s="53" t="s">
        <v>389</v>
      </c>
      <c r="F371" s="54" t="s">
        <v>1037</v>
      </c>
    </row>
    <row r="372" spans="2:6">
      <c r="B372" s="55" t="s">
        <v>2087</v>
      </c>
      <c r="C372" s="56" t="s">
        <v>2088</v>
      </c>
      <c r="D372" s="56"/>
      <c r="E372" s="53" t="s">
        <v>389</v>
      </c>
      <c r="F372" s="54" t="s">
        <v>1037</v>
      </c>
    </row>
    <row r="373" spans="2:6">
      <c r="B373" s="55" t="s">
        <v>2089</v>
      </c>
      <c r="C373" s="56" t="s">
        <v>2090</v>
      </c>
      <c r="D373" s="56"/>
      <c r="E373" s="53" t="s">
        <v>389</v>
      </c>
      <c r="F373" s="54" t="s">
        <v>1037</v>
      </c>
    </row>
    <row r="374" spans="2:6">
      <c r="B374" s="55" t="s">
        <v>2091</v>
      </c>
      <c r="C374" s="56" t="s">
        <v>2092</v>
      </c>
      <c r="D374" s="56"/>
      <c r="E374" s="53" t="s">
        <v>389</v>
      </c>
      <c r="F374" s="54" t="s">
        <v>1037</v>
      </c>
    </row>
    <row r="375" spans="2:6">
      <c r="B375" s="55" t="s">
        <v>2093</v>
      </c>
      <c r="C375" s="56" t="s">
        <v>2094</v>
      </c>
      <c r="D375" s="56"/>
      <c r="E375" s="53" t="s">
        <v>389</v>
      </c>
      <c r="F375" s="54" t="s">
        <v>1037</v>
      </c>
    </row>
    <row r="376" spans="2:6">
      <c r="B376" s="55" t="s">
        <v>2095</v>
      </c>
      <c r="C376" s="56" t="s">
        <v>2096</v>
      </c>
      <c r="D376" s="56"/>
      <c r="E376" s="53" t="s">
        <v>389</v>
      </c>
      <c r="F376" s="54" t="s">
        <v>1037</v>
      </c>
    </row>
    <row r="377" spans="2:6">
      <c r="B377" s="55" t="s">
        <v>2097</v>
      </c>
      <c r="C377" s="56" t="s">
        <v>2098</v>
      </c>
      <c r="D377" s="56"/>
      <c r="E377" s="53" t="s">
        <v>389</v>
      </c>
      <c r="F377" s="54" t="s">
        <v>1037</v>
      </c>
    </row>
    <row r="378" spans="2:6">
      <c r="B378" s="55" t="s">
        <v>2099</v>
      </c>
      <c r="C378" s="56" t="s">
        <v>2100</v>
      </c>
      <c r="D378" s="56"/>
      <c r="E378" s="53" t="s">
        <v>389</v>
      </c>
      <c r="F378" s="54" t="s">
        <v>1037</v>
      </c>
    </row>
    <row r="379" spans="2:6">
      <c r="B379" s="55" t="s">
        <v>2101</v>
      </c>
      <c r="C379" s="56" t="s">
        <v>2102</v>
      </c>
      <c r="D379" s="56"/>
      <c r="E379" s="53" t="s">
        <v>389</v>
      </c>
      <c r="F379" s="54" t="s">
        <v>1037</v>
      </c>
    </row>
    <row r="380" spans="2:6">
      <c r="B380" s="55" t="s">
        <v>2103</v>
      </c>
      <c r="C380" s="56" t="s">
        <v>2104</v>
      </c>
      <c r="D380" s="56"/>
      <c r="E380" s="53" t="s">
        <v>389</v>
      </c>
      <c r="F380" s="54" t="s">
        <v>1037</v>
      </c>
    </row>
    <row r="381" spans="2:6">
      <c r="B381" s="55" t="s">
        <v>2105</v>
      </c>
      <c r="C381" s="56" t="s">
        <v>2106</v>
      </c>
      <c r="D381" s="56"/>
      <c r="E381" s="53" t="s">
        <v>389</v>
      </c>
      <c r="F381" s="54" t="s">
        <v>1037</v>
      </c>
    </row>
    <row r="382" spans="2:6">
      <c r="B382" s="55" t="s">
        <v>2107</v>
      </c>
      <c r="C382" s="56" t="s">
        <v>2108</v>
      </c>
      <c r="D382" s="56"/>
      <c r="E382" s="53" t="s">
        <v>389</v>
      </c>
      <c r="F382" s="54" t="s">
        <v>1037</v>
      </c>
    </row>
    <row r="383" spans="2:6">
      <c r="B383" s="55" t="s">
        <v>2109</v>
      </c>
      <c r="C383" s="56" t="s">
        <v>2110</v>
      </c>
      <c r="D383" s="56"/>
      <c r="E383" s="53" t="s">
        <v>389</v>
      </c>
      <c r="F383" s="54" t="s">
        <v>1037</v>
      </c>
    </row>
    <row r="384" spans="2:6">
      <c r="B384" s="55" t="s">
        <v>1053</v>
      </c>
      <c r="C384" s="56" t="s">
        <v>1059</v>
      </c>
      <c r="D384" s="56"/>
      <c r="E384" s="53" t="s">
        <v>389</v>
      </c>
      <c r="F384" s="54" t="s">
        <v>1037</v>
      </c>
    </row>
    <row r="385" spans="2:6">
      <c r="B385" s="55" t="s">
        <v>2111</v>
      </c>
      <c r="C385" s="56" t="s">
        <v>2112</v>
      </c>
      <c r="D385" s="56"/>
      <c r="E385" s="53" t="s">
        <v>389</v>
      </c>
      <c r="F385" s="54" t="s">
        <v>1037</v>
      </c>
    </row>
    <row r="386" spans="2:6">
      <c r="B386" s="55" t="s">
        <v>2113</v>
      </c>
      <c r="C386" s="56" t="s">
        <v>2114</v>
      </c>
      <c r="D386" s="56"/>
      <c r="E386" s="53" t="s">
        <v>389</v>
      </c>
      <c r="F386" s="54" t="s">
        <v>1037</v>
      </c>
    </row>
    <row r="387" spans="2:6">
      <c r="B387" s="55" t="s">
        <v>2115</v>
      </c>
      <c r="C387" s="56" t="s">
        <v>2116</v>
      </c>
      <c r="D387" s="56"/>
      <c r="E387" s="53" t="s">
        <v>389</v>
      </c>
      <c r="F387" s="54" t="s">
        <v>1037</v>
      </c>
    </row>
    <row r="388" spans="2:6">
      <c r="B388" s="55" t="s">
        <v>2117</v>
      </c>
      <c r="C388" s="56" t="s">
        <v>2118</v>
      </c>
      <c r="D388" s="56"/>
      <c r="E388" s="53" t="s">
        <v>389</v>
      </c>
      <c r="F388" s="54" t="s">
        <v>1037</v>
      </c>
    </row>
    <row r="389" spans="2:6">
      <c r="B389" s="55" t="s">
        <v>977</v>
      </c>
      <c r="C389" s="56" t="s">
        <v>978</v>
      </c>
      <c r="D389" s="56"/>
      <c r="E389" s="53" t="s">
        <v>389</v>
      </c>
      <c r="F389" s="54" t="s">
        <v>1037</v>
      </c>
    </row>
    <row r="390" spans="2:6">
      <c r="B390" s="55" t="s">
        <v>2119</v>
      </c>
      <c r="C390" s="56" t="s">
        <v>2120</v>
      </c>
      <c r="D390" s="56"/>
      <c r="E390" s="53" t="s">
        <v>389</v>
      </c>
      <c r="F390" s="54" t="s">
        <v>1037</v>
      </c>
    </row>
    <row r="391" spans="2:6">
      <c r="B391" s="55" t="s">
        <v>2121</v>
      </c>
      <c r="C391" s="56" t="s">
        <v>2122</v>
      </c>
      <c r="D391" s="56"/>
      <c r="E391" s="53" t="s">
        <v>389</v>
      </c>
      <c r="F391" s="54" t="s">
        <v>1037</v>
      </c>
    </row>
    <row r="392" spans="2:6">
      <c r="B392" s="55" t="s">
        <v>2123</v>
      </c>
      <c r="C392" s="56" t="s">
        <v>2124</v>
      </c>
      <c r="D392" s="56"/>
      <c r="E392" s="53" t="s">
        <v>389</v>
      </c>
      <c r="F392" s="54" t="s">
        <v>1037</v>
      </c>
    </row>
    <row r="393" spans="2:6">
      <c r="B393" s="55" t="s">
        <v>2125</v>
      </c>
      <c r="C393" s="56" t="s">
        <v>2126</v>
      </c>
      <c r="D393" s="56"/>
      <c r="E393" s="53" t="s">
        <v>389</v>
      </c>
      <c r="F393" s="54" t="s">
        <v>1037</v>
      </c>
    </row>
    <row r="394" spans="2:6">
      <c r="B394" s="55" t="s">
        <v>2127</v>
      </c>
      <c r="C394" s="56" t="s">
        <v>2128</v>
      </c>
      <c r="D394" s="56"/>
      <c r="E394" s="53" t="s">
        <v>389</v>
      </c>
      <c r="F394" s="54" t="s">
        <v>1037</v>
      </c>
    </row>
    <row r="395" spans="2:6">
      <c r="B395" s="55" t="s">
        <v>2129</v>
      </c>
      <c r="C395" s="56" t="s">
        <v>2130</v>
      </c>
      <c r="D395" s="56"/>
      <c r="E395" s="53" t="s">
        <v>389</v>
      </c>
      <c r="F395" s="54" t="s">
        <v>1037</v>
      </c>
    </row>
    <row r="396" spans="2:6">
      <c r="B396" s="55" t="s">
        <v>2131</v>
      </c>
      <c r="C396" s="56" t="s">
        <v>2132</v>
      </c>
      <c r="D396" s="56"/>
      <c r="E396" s="53" t="s">
        <v>389</v>
      </c>
      <c r="F396" s="54" t="s">
        <v>1037</v>
      </c>
    </row>
    <row r="397" spans="2:6">
      <c r="B397" s="55" t="s">
        <v>2133</v>
      </c>
      <c r="C397" s="56" t="s">
        <v>2134</v>
      </c>
      <c r="D397" s="56"/>
      <c r="E397" s="53" t="s">
        <v>389</v>
      </c>
      <c r="F397" s="54" t="s">
        <v>1037</v>
      </c>
    </row>
    <row r="398" spans="2:6">
      <c r="B398" s="55" t="s">
        <v>2135</v>
      </c>
      <c r="C398" s="56" t="s">
        <v>2136</v>
      </c>
      <c r="D398" s="56"/>
      <c r="E398" s="53" t="s">
        <v>389</v>
      </c>
      <c r="F398" s="54" t="s">
        <v>1037</v>
      </c>
    </row>
    <row r="399" spans="2:6">
      <c r="B399" s="55" t="s">
        <v>2137</v>
      </c>
      <c r="C399" s="56" t="s">
        <v>2138</v>
      </c>
      <c r="D399" s="56"/>
      <c r="E399" s="53" t="s">
        <v>389</v>
      </c>
      <c r="F399" s="54" t="s">
        <v>1037</v>
      </c>
    </row>
    <row r="400" spans="2:6">
      <c r="B400" s="55" t="s">
        <v>2139</v>
      </c>
      <c r="C400" s="56" t="s">
        <v>2140</v>
      </c>
      <c r="D400" s="56"/>
      <c r="E400" s="53" t="s">
        <v>389</v>
      </c>
      <c r="F400" s="54" t="s">
        <v>1037</v>
      </c>
    </row>
    <row r="401" spans="2:6">
      <c r="B401" s="55" t="s">
        <v>2141</v>
      </c>
      <c r="C401" s="56" t="s">
        <v>2142</v>
      </c>
      <c r="D401" s="56"/>
      <c r="E401" s="53" t="s">
        <v>389</v>
      </c>
      <c r="F401" s="54" t="s">
        <v>1037</v>
      </c>
    </row>
    <row r="402" spans="2:6">
      <c r="B402" s="55" t="s">
        <v>2143</v>
      </c>
      <c r="C402" s="56" t="s">
        <v>2144</v>
      </c>
      <c r="D402" s="56"/>
      <c r="E402" s="53" t="s">
        <v>389</v>
      </c>
      <c r="F402" s="54" t="s">
        <v>1037</v>
      </c>
    </row>
    <row r="403" spans="2:6">
      <c r="B403" s="55" t="s">
        <v>2145</v>
      </c>
      <c r="C403" s="56" t="s">
        <v>2146</v>
      </c>
      <c r="D403" s="56"/>
      <c r="E403" s="53" t="s">
        <v>389</v>
      </c>
      <c r="F403" s="54" t="s">
        <v>1037</v>
      </c>
    </row>
    <row r="404" spans="2:6">
      <c r="B404" s="55" t="s">
        <v>2147</v>
      </c>
      <c r="C404" s="56" t="s">
        <v>2148</v>
      </c>
      <c r="D404" s="56"/>
      <c r="E404" s="53" t="s">
        <v>389</v>
      </c>
      <c r="F404" s="54" t="s">
        <v>1037</v>
      </c>
    </row>
    <row r="405" spans="2:6">
      <c r="B405" s="55" t="s">
        <v>2149</v>
      </c>
      <c r="C405" s="56" t="s">
        <v>2150</v>
      </c>
      <c r="D405" s="56"/>
      <c r="E405" s="53" t="s">
        <v>389</v>
      </c>
      <c r="F405" s="54" t="s">
        <v>1037</v>
      </c>
    </row>
    <row r="406" spans="2:6">
      <c r="B406" s="55" t="s">
        <v>2151</v>
      </c>
      <c r="C406" s="56" t="s">
        <v>2152</v>
      </c>
      <c r="D406" s="56"/>
      <c r="E406" s="53" t="s">
        <v>389</v>
      </c>
      <c r="F406" s="54" t="s">
        <v>1037</v>
      </c>
    </row>
    <row r="407" spans="2:6">
      <c r="B407" s="55" t="s">
        <v>2153</v>
      </c>
      <c r="C407" s="56" t="s">
        <v>2154</v>
      </c>
      <c r="D407" s="56"/>
      <c r="E407" s="53" t="s">
        <v>389</v>
      </c>
      <c r="F407" s="54" t="s">
        <v>1037</v>
      </c>
    </row>
    <row r="408" spans="2:6">
      <c r="B408" s="55" t="s">
        <v>2155</v>
      </c>
      <c r="C408" s="56" t="s">
        <v>2156</v>
      </c>
      <c r="D408" s="56"/>
      <c r="E408" s="53" t="s">
        <v>389</v>
      </c>
      <c r="F408" s="54" t="s">
        <v>1037</v>
      </c>
    </row>
    <row r="409" spans="2:6">
      <c r="B409" s="55" t="s">
        <v>2157</v>
      </c>
      <c r="C409" s="56" t="s">
        <v>2158</v>
      </c>
      <c r="D409" s="56"/>
      <c r="E409" s="53" t="s">
        <v>389</v>
      </c>
      <c r="F409" s="54" t="s">
        <v>1037</v>
      </c>
    </row>
    <row r="410" spans="2:6">
      <c r="B410" s="55" t="s">
        <v>895</v>
      </c>
      <c r="C410" s="56" t="s">
        <v>1348</v>
      </c>
      <c r="D410" s="56"/>
      <c r="E410" s="53" t="s">
        <v>389</v>
      </c>
      <c r="F410" s="54" t="s">
        <v>1037</v>
      </c>
    </row>
    <row r="411" spans="2:6">
      <c r="B411" s="55" t="s">
        <v>2159</v>
      </c>
      <c r="C411" s="56" t="s">
        <v>2160</v>
      </c>
      <c r="D411" s="56"/>
      <c r="E411" s="53" t="s">
        <v>389</v>
      </c>
      <c r="F411" s="54" t="s">
        <v>1037</v>
      </c>
    </row>
    <row r="412" spans="2:6">
      <c r="B412" s="55" t="s">
        <v>2161</v>
      </c>
      <c r="C412" s="56" t="s">
        <v>2162</v>
      </c>
      <c r="D412" s="56"/>
      <c r="E412" s="53" t="s">
        <v>389</v>
      </c>
      <c r="F412" s="54" t="s">
        <v>1037</v>
      </c>
    </row>
    <row r="413" spans="2:6">
      <c r="B413" s="55" t="s">
        <v>2163</v>
      </c>
      <c r="C413" s="56" t="s">
        <v>2164</v>
      </c>
      <c r="D413" s="56"/>
      <c r="E413" s="53" t="s">
        <v>389</v>
      </c>
      <c r="F413" s="54" t="s">
        <v>1037</v>
      </c>
    </row>
    <row r="414" spans="2:6">
      <c r="B414" s="55" t="s">
        <v>2165</v>
      </c>
      <c r="C414" s="56" t="s">
        <v>2166</v>
      </c>
      <c r="D414" s="56"/>
      <c r="E414" s="53" t="s">
        <v>389</v>
      </c>
      <c r="F414" s="54" t="s">
        <v>1037</v>
      </c>
    </row>
    <row r="415" spans="2:6">
      <c r="B415" s="55" t="s">
        <v>2167</v>
      </c>
      <c r="C415" s="56" t="s">
        <v>2168</v>
      </c>
      <c r="D415" s="56"/>
      <c r="E415" s="53" t="s">
        <v>389</v>
      </c>
      <c r="F415" s="54" t="s">
        <v>1037</v>
      </c>
    </row>
    <row r="416" spans="2:6">
      <c r="B416" s="55" t="s">
        <v>2169</v>
      </c>
      <c r="C416" s="56" t="s">
        <v>2170</v>
      </c>
      <c r="D416" s="56"/>
      <c r="E416" s="53" t="s">
        <v>389</v>
      </c>
      <c r="F416" s="54" t="s">
        <v>1037</v>
      </c>
    </row>
    <row r="417" spans="2:6">
      <c r="B417" s="55" t="s">
        <v>2171</v>
      </c>
      <c r="C417" s="56" t="s">
        <v>2172</v>
      </c>
      <c r="D417" s="56"/>
      <c r="E417" s="53" t="s">
        <v>389</v>
      </c>
      <c r="F417" s="54" t="s">
        <v>1037</v>
      </c>
    </row>
    <row r="418" spans="2:6">
      <c r="B418" s="55" t="s">
        <v>2173</v>
      </c>
      <c r="C418" s="56" t="s">
        <v>2174</v>
      </c>
      <c r="D418" s="56"/>
      <c r="E418" s="53" t="s">
        <v>389</v>
      </c>
      <c r="F418" s="54" t="s">
        <v>1037</v>
      </c>
    </row>
    <row r="419" spans="2:6">
      <c r="B419" s="55" t="s">
        <v>824</v>
      </c>
      <c r="C419" s="56" t="s">
        <v>1349</v>
      </c>
      <c r="D419" s="56"/>
      <c r="E419" s="53" t="s">
        <v>389</v>
      </c>
      <c r="F419" s="54" t="s">
        <v>1037</v>
      </c>
    </row>
    <row r="420" spans="2:6">
      <c r="B420" s="55" t="s">
        <v>2175</v>
      </c>
      <c r="C420" s="56" t="s">
        <v>2176</v>
      </c>
      <c r="D420" s="56"/>
      <c r="E420" s="53" t="s">
        <v>389</v>
      </c>
      <c r="F420" s="54" t="s">
        <v>1037</v>
      </c>
    </row>
    <row r="421" spans="2:6">
      <c r="B421" s="55" t="s">
        <v>2177</v>
      </c>
      <c r="C421" s="56" t="s">
        <v>2178</v>
      </c>
      <c r="D421" s="56"/>
      <c r="E421" s="53" t="s">
        <v>389</v>
      </c>
      <c r="F421" s="54" t="s">
        <v>1037</v>
      </c>
    </row>
    <row r="422" spans="2:6">
      <c r="B422" s="55" t="s">
        <v>2179</v>
      </c>
      <c r="C422" s="56" t="s">
        <v>2180</v>
      </c>
      <c r="D422" s="56"/>
      <c r="E422" s="53" t="s">
        <v>389</v>
      </c>
      <c r="F422" s="54" t="s">
        <v>1037</v>
      </c>
    </row>
    <row r="423" spans="2:6">
      <c r="B423" s="55" t="s">
        <v>2181</v>
      </c>
      <c r="C423" s="56" t="s">
        <v>2182</v>
      </c>
      <c r="D423" s="56"/>
      <c r="E423" s="53" t="s">
        <v>389</v>
      </c>
      <c r="F423" s="54" t="s">
        <v>1037</v>
      </c>
    </row>
    <row r="424" spans="2:6">
      <c r="B424" s="55" t="s">
        <v>2183</v>
      </c>
      <c r="C424" s="56" t="s">
        <v>2184</v>
      </c>
      <c r="D424" s="56"/>
      <c r="E424" s="53" t="s">
        <v>389</v>
      </c>
      <c r="F424" s="54" t="s">
        <v>1037</v>
      </c>
    </row>
    <row r="425" spans="2:6">
      <c r="B425" s="55" t="s">
        <v>2185</v>
      </c>
      <c r="C425" s="56" t="s">
        <v>2186</v>
      </c>
      <c r="D425" s="56"/>
      <c r="E425" s="53" t="s">
        <v>389</v>
      </c>
      <c r="F425" s="54" t="s">
        <v>1037</v>
      </c>
    </row>
    <row r="426" spans="2:6">
      <c r="B426" s="55" t="s">
        <v>2187</v>
      </c>
      <c r="C426" s="56" t="s">
        <v>2188</v>
      </c>
      <c r="D426" s="56"/>
      <c r="E426" s="53" t="s">
        <v>389</v>
      </c>
      <c r="F426" s="54" t="s">
        <v>1037</v>
      </c>
    </row>
    <row r="427" spans="2:6">
      <c r="B427" s="55" t="s">
        <v>198</v>
      </c>
      <c r="C427" s="56" t="s">
        <v>686</v>
      </c>
      <c r="D427" s="56"/>
      <c r="E427" s="53" t="s">
        <v>389</v>
      </c>
      <c r="F427" s="54" t="s">
        <v>1037</v>
      </c>
    </row>
    <row r="428" spans="2:6">
      <c r="B428" s="55" t="s">
        <v>1054</v>
      </c>
      <c r="C428" s="56" t="s">
        <v>1060</v>
      </c>
      <c r="D428" s="56"/>
      <c r="E428" s="53" t="s">
        <v>389</v>
      </c>
      <c r="F428" s="54" t="s">
        <v>1037</v>
      </c>
    </row>
    <row r="429" spans="2:6">
      <c r="B429" s="55" t="s">
        <v>1038</v>
      </c>
      <c r="C429" s="56" t="s">
        <v>1069</v>
      </c>
      <c r="D429" s="56"/>
      <c r="E429" s="53" t="s">
        <v>389</v>
      </c>
      <c r="F429" s="54" t="s">
        <v>1037</v>
      </c>
    </row>
    <row r="430" spans="2:6">
      <c r="B430" s="55" t="s">
        <v>199</v>
      </c>
      <c r="C430" s="56" t="s">
        <v>710</v>
      </c>
      <c r="D430" s="56"/>
      <c r="E430" s="53" t="s">
        <v>389</v>
      </c>
      <c r="F430" s="54" t="s">
        <v>1037</v>
      </c>
    </row>
    <row r="431" spans="2:6">
      <c r="B431" s="55" t="s">
        <v>2189</v>
      </c>
      <c r="C431" s="56" t="s">
        <v>2190</v>
      </c>
      <c r="D431" s="56"/>
      <c r="E431" s="53" t="s">
        <v>389</v>
      </c>
      <c r="F431" s="54" t="s">
        <v>1037</v>
      </c>
    </row>
    <row r="432" spans="2:6">
      <c r="B432" s="55" t="s">
        <v>2191</v>
      </c>
      <c r="C432" s="56" t="s">
        <v>2192</v>
      </c>
      <c r="D432" s="56"/>
      <c r="E432" s="53" t="s">
        <v>389</v>
      </c>
      <c r="F432" s="54" t="s">
        <v>1037</v>
      </c>
    </row>
    <row r="433" spans="2:6">
      <c r="B433" s="55" t="s">
        <v>2193</v>
      </c>
      <c r="C433" s="56" t="s">
        <v>2194</v>
      </c>
      <c r="D433" s="56"/>
      <c r="E433" s="53" t="s">
        <v>389</v>
      </c>
      <c r="F433" s="54" t="s">
        <v>1037</v>
      </c>
    </row>
    <row r="434" spans="2:6">
      <c r="B434" s="55" t="s">
        <v>2195</v>
      </c>
      <c r="C434" s="56" t="s">
        <v>2196</v>
      </c>
      <c r="D434" s="56"/>
      <c r="E434" s="53" t="s">
        <v>389</v>
      </c>
      <c r="F434" s="54" t="s">
        <v>1037</v>
      </c>
    </row>
    <row r="435" spans="2:6">
      <c r="B435" s="55" t="s">
        <v>2197</v>
      </c>
      <c r="C435" s="56" t="s">
        <v>2198</v>
      </c>
      <c r="D435" s="56"/>
      <c r="E435" s="53" t="s">
        <v>389</v>
      </c>
      <c r="F435" s="54" t="s">
        <v>1037</v>
      </c>
    </row>
    <row r="436" spans="2:6">
      <c r="B436" s="55" t="s">
        <v>2199</v>
      </c>
      <c r="C436" s="56" t="s">
        <v>2200</v>
      </c>
      <c r="D436" s="56"/>
      <c r="E436" s="53" t="s">
        <v>389</v>
      </c>
      <c r="F436" s="54" t="s">
        <v>1037</v>
      </c>
    </row>
    <row r="437" spans="2:6">
      <c r="B437" s="55" t="s">
        <v>2201</v>
      </c>
      <c r="C437" s="56" t="s">
        <v>2202</v>
      </c>
      <c r="D437" s="56"/>
      <c r="E437" s="53" t="s">
        <v>389</v>
      </c>
      <c r="F437" s="54" t="s">
        <v>1037</v>
      </c>
    </row>
    <row r="438" spans="2:6">
      <c r="B438" s="55" t="s">
        <v>2203</v>
      </c>
      <c r="C438" s="56" t="s">
        <v>2204</v>
      </c>
      <c r="D438" s="56"/>
      <c r="E438" s="53" t="s">
        <v>389</v>
      </c>
      <c r="F438" s="54" t="s">
        <v>1037</v>
      </c>
    </row>
    <row r="439" spans="2:6">
      <c r="B439" s="55" t="s">
        <v>2205</v>
      </c>
      <c r="C439" s="56" t="s">
        <v>2206</v>
      </c>
      <c r="D439" s="56"/>
      <c r="E439" s="53" t="s">
        <v>389</v>
      </c>
      <c r="F439" s="54" t="s">
        <v>1037</v>
      </c>
    </row>
    <row r="440" spans="2:6">
      <c r="B440" s="55" t="s">
        <v>2207</v>
      </c>
      <c r="C440" s="56" t="s">
        <v>2208</v>
      </c>
      <c r="D440" s="56"/>
      <c r="E440" s="53" t="s">
        <v>389</v>
      </c>
      <c r="F440" s="54" t="s">
        <v>1037</v>
      </c>
    </row>
    <row r="441" spans="2:6">
      <c r="B441" s="55" t="s">
        <v>754</v>
      </c>
      <c r="C441" s="56" t="s">
        <v>814</v>
      </c>
      <c r="D441" s="56"/>
      <c r="E441" s="53" t="s">
        <v>389</v>
      </c>
      <c r="F441" s="54" t="s">
        <v>1037</v>
      </c>
    </row>
    <row r="442" spans="2:6">
      <c r="B442" s="55" t="s">
        <v>159</v>
      </c>
      <c r="C442" s="56" t="s">
        <v>160</v>
      </c>
      <c r="D442" s="56"/>
      <c r="E442" s="53" t="s">
        <v>389</v>
      </c>
      <c r="F442" s="54" t="s">
        <v>1037</v>
      </c>
    </row>
    <row r="443" spans="2:6">
      <c r="B443" s="55" t="s">
        <v>2209</v>
      </c>
      <c r="C443" s="56" t="s">
        <v>2210</v>
      </c>
      <c r="D443" s="56"/>
      <c r="E443" s="53" t="s">
        <v>389</v>
      </c>
      <c r="F443" s="54" t="s">
        <v>1037</v>
      </c>
    </row>
    <row r="444" spans="2:6">
      <c r="B444" s="55" t="s">
        <v>2211</v>
      </c>
      <c r="C444" s="56" t="s">
        <v>2212</v>
      </c>
      <c r="D444" s="56"/>
      <c r="E444" s="53" t="s">
        <v>389</v>
      </c>
      <c r="F444" s="54" t="s">
        <v>1037</v>
      </c>
    </row>
    <row r="445" spans="2:6">
      <c r="B445" s="55" t="s">
        <v>926</v>
      </c>
      <c r="C445" s="56" t="s">
        <v>929</v>
      </c>
      <c r="D445" s="56"/>
      <c r="E445" s="53" t="s">
        <v>389</v>
      </c>
      <c r="F445" s="54" t="s">
        <v>1037</v>
      </c>
    </row>
    <row r="446" spans="2:6">
      <c r="B446" s="55" t="s">
        <v>935</v>
      </c>
      <c r="C446" s="56" t="s">
        <v>1350</v>
      </c>
      <c r="D446" s="56"/>
      <c r="E446" s="53" t="s">
        <v>389</v>
      </c>
      <c r="F446" s="54" t="s">
        <v>1037</v>
      </c>
    </row>
    <row r="447" spans="2:6">
      <c r="B447" s="55" t="s">
        <v>2213</v>
      </c>
      <c r="C447" s="56" t="s">
        <v>2214</v>
      </c>
      <c r="D447" s="56"/>
      <c r="E447" s="53" t="s">
        <v>389</v>
      </c>
      <c r="F447" s="54" t="s">
        <v>1037</v>
      </c>
    </row>
    <row r="448" spans="2:6">
      <c r="B448" s="55" t="s">
        <v>2215</v>
      </c>
      <c r="C448" s="56" t="s">
        <v>2216</v>
      </c>
      <c r="D448" s="56"/>
      <c r="E448" s="53" t="s">
        <v>389</v>
      </c>
      <c r="F448" s="54" t="s">
        <v>1037</v>
      </c>
    </row>
    <row r="449" spans="2:6">
      <c r="B449" s="55" t="s">
        <v>261</v>
      </c>
      <c r="C449" s="56" t="s">
        <v>1351</v>
      </c>
      <c r="D449" s="56"/>
      <c r="E449" s="53" t="s">
        <v>389</v>
      </c>
      <c r="F449" s="54" t="s">
        <v>1037</v>
      </c>
    </row>
    <row r="450" spans="2:6">
      <c r="B450" s="55" t="s">
        <v>894</v>
      </c>
      <c r="C450" s="56" t="s">
        <v>1352</v>
      </c>
      <c r="D450" s="56"/>
      <c r="E450" s="53" t="s">
        <v>389</v>
      </c>
      <c r="F450" s="54" t="s">
        <v>1037</v>
      </c>
    </row>
    <row r="451" spans="2:6">
      <c r="B451" s="55" t="s">
        <v>2217</v>
      </c>
      <c r="C451" s="56" t="s">
        <v>2218</v>
      </c>
      <c r="D451" s="56"/>
      <c r="E451" s="53" t="s">
        <v>389</v>
      </c>
      <c r="F451" s="54" t="s">
        <v>1037</v>
      </c>
    </row>
    <row r="452" spans="2:6">
      <c r="B452" s="55" t="s">
        <v>100</v>
      </c>
      <c r="C452" s="56" t="s">
        <v>1353</v>
      </c>
      <c r="D452" s="56"/>
      <c r="E452" s="53" t="s">
        <v>389</v>
      </c>
      <c r="F452" s="54" t="s">
        <v>1037</v>
      </c>
    </row>
    <row r="453" spans="2:6">
      <c r="B453" s="55" t="s">
        <v>2219</v>
      </c>
      <c r="C453" s="56" t="s">
        <v>2220</v>
      </c>
      <c r="D453" s="56"/>
      <c r="E453" s="53" t="s">
        <v>389</v>
      </c>
      <c r="F453" s="54" t="s">
        <v>1037</v>
      </c>
    </row>
    <row r="454" spans="2:6">
      <c r="B454" s="55" t="s">
        <v>2221</v>
      </c>
      <c r="C454" s="56" t="s">
        <v>2222</v>
      </c>
      <c r="D454" s="56"/>
      <c r="E454" s="53" t="s">
        <v>389</v>
      </c>
      <c r="F454" s="54" t="s">
        <v>1037</v>
      </c>
    </row>
    <row r="455" spans="2:6">
      <c r="B455" s="55" t="s">
        <v>2223</v>
      </c>
      <c r="C455" s="56" t="s">
        <v>2224</v>
      </c>
      <c r="D455" s="56"/>
      <c r="E455" s="53" t="s">
        <v>389</v>
      </c>
      <c r="F455" s="54" t="s">
        <v>1037</v>
      </c>
    </row>
    <row r="456" spans="2:6">
      <c r="B456" s="55" t="s">
        <v>2225</v>
      </c>
      <c r="C456" s="56" t="s">
        <v>2226</v>
      </c>
      <c r="D456" s="56"/>
      <c r="E456" s="53" t="s">
        <v>389</v>
      </c>
      <c r="F456" s="54" t="s">
        <v>1037</v>
      </c>
    </row>
    <row r="457" spans="2:6">
      <c r="B457" s="55" t="s">
        <v>1281</v>
      </c>
      <c r="C457" s="56" t="s">
        <v>1302</v>
      </c>
      <c r="D457" s="56"/>
      <c r="E457" s="53" t="s">
        <v>389</v>
      </c>
      <c r="F457" s="54" t="s">
        <v>1037</v>
      </c>
    </row>
    <row r="458" spans="2:6">
      <c r="B458" s="55" t="s">
        <v>2227</v>
      </c>
      <c r="C458" s="56" t="s">
        <v>2228</v>
      </c>
      <c r="D458" s="56"/>
      <c r="E458" s="53" t="s">
        <v>389</v>
      </c>
      <c r="F458" s="54" t="s">
        <v>1037</v>
      </c>
    </row>
    <row r="459" spans="2:6">
      <c r="B459" s="55" t="s">
        <v>2229</v>
      </c>
      <c r="C459" s="56" t="s">
        <v>2230</v>
      </c>
      <c r="D459" s="56"/>
      <c r="E459" s="53" t="s">
        <v>389</v>
      </c>
      <c r="F459" s="54" t="s">
        <v>1037</v>
      </c>
    </row>
    <row r="460" spans="2:6">
      <c r="B460" s="55" t="s">
        <v>2231</v>
      </c>
      <c r="C460" s="56" t="s">
        <v>2232</v>
      </c>
      <c r="D460" s="56"/>
      <c r="E460" s="53" t="s">
        <v>389</v>
      </c>
      <c r="F460" s="54" t="s">
        <v>1037</v>
      </c>
    </row>
    <row r="461" spans="2:6">
      <c r="B461" s="55" t="s">
        <v>2233</v>
      </c>
      <c r="C461" s="56" t="s">
        <v>2234</v>
      </c>
      <c r="D461" s="56"/>
      <c r="E461" s="53" t="s">
        <v>389</v>
      </c>
      <c r="F461" s="54" t="s">
        <v>1037</v>
      </c>
    </row>
    <row r="462" spans="2:6">
      <c r="B462" s="55" t="s">
        <v>2235</v>
      </c>
      <c r="C462" s="56" t="s">
        <v>2236</v>
      </c>
      <c r="D462" s="56"/>
      <c r="E462" s="53" t="s">
        <v>389</v>
      </c>
      <c r="F462" s="54" t="s">
        <v>1037</v>
      </c>
    </row>
    <row r="463" spans="2:6">
      <c r="B463" s="55" t="s">
        <v>2237</v>
      </c>
      <c r="C463" s="56" t="s">
        <v>2238</v>
      </c>
      <c r="D463" s="56"/>
      <c r="E463" s="53" t="s">
        <v>389</v>
      </c>
      <c r="F463" s="54" t="s">
        <v>1037</v>
      </c>
    </row>
    <row r="464" spans="2:6">
      <c r="B464" s="55" t="s">
        <v>2239</v>
      </c>
      <c r="C464" s="56" t="s">
        <v>2240</v>
      </c>
      <c r="D464" s="56"/>
      <c r="E464" s="53" t="s">
        <v>389</v>
      </c>
      <c r="F464" s="54" t="s">
        <v>1037</v>
      </c>
    </row>
    <row r="465" spans="2:6">
      <c r="B465" s="55" t="s">
        <v>2241</v>
      </c>
      <c r="C465" s="56" t="s">
        <v>2242</v>
      </c>
      <c r="D465" s="56"/>
      <c r="E465" s="53" t="s">
        <v>389</v>
      </c>
      <c r="F465" s="54" t="s">
        <v>1037</v>
      </c>
    </row>
    <row r="466" spans="2:6">
      <c r="B466" s="55" t="s">
        <v>2243</v>
      </c>
      <c r="C466" s="56" t="s">
        <v>2244</v>
      </c>
      <c r="D466" s="56"/>
      <c r="E466" s="53" t="s">
        <v>389</v>
      </c>
      <c r="F466" s="54" t="s">
        <v>1037</v>
      </c>
    </row>
    <row r="467" spans="2:6">
      <c r="B467" s="55" t="s">
        <v>2245</v>
      </c>
      <c r="C467" s="56" t="s">
        <v>2246</v>
      </c>
      <c r="D467" s="56"/>
      <c r="E467" s="53" t="s">
        <v>389</v>
      </c>
      <c r="F467" s="54" t="s">
        <v>1037</v>
      </c>
    </row>
    <row r="468" spans="2:6">
      <c r="B468" s="55" t="s">
        <v>2247</v>
      </c>
      <c r="C468" s="56" t="s">
        <v>2248</v>
      </c>
      <c r="D468" s="56"/>
      <c r="E468" s="53" t="s">
        <v>389</v>
      </c>
      <c r="F468" s="54" t="s">
        <v>1037</v>
      </c>
    </row>
    <row r="469" spans="2:6">
      <c r="B469" s="55" t="s">
        <v>2249</v>
      </c>
      <c r="C469" s="56" t="s">
        <v>2250</v>
      </c>
      <c r="D469" s="56"/>
      <c r="E469" s="53" t="s">
        <v>389</v>
      </c>
      <c r="F469" s="54" t="s">
        <v>1037</v>
      </c>
    </row>
    <row r="470" spans="2:6">
      <c r="B470" s="55" t="s">
        <v>2251</v>
      </c>
      <c r="C470" s="56" t="s">
        <v>2252</v>
      </c>
      <c r="D470" s="56"/>
      <c r="E470" s="53" t="s">
        <v>389</v>
      </c>
      <c r="F470" s="54" t="s">
        <v>1037</v>
      </c>
    </row>
    <row r="471" spans="2:6">
      <c r="B471" s="55" t="s">
        <v>2253</v>
      </c>
      <c r="C471" s="56" t="s">
        <v>2254</v>
      </c>
      <c r="D471" s="56"/>
      <c r="E471" s="53" t="s">
        <v>389</v>
      </c>
      <c r="F471" s="54" t="s">
        <v>1037</v>
      </c>
    </row>
    <row r="472" spans="2:6">
      <c r="B472" s="55" t="s">
        <v>2255</v>
      </c>
      <c r="C472" s="56" t="s">
        <v>2256</v>
      </c>
      <c r="D472" s="56"/>
      <c r="E472" s="53" t="s">
        <v>389</v>
      </c>
      <c r="F472" s="54" t="s">
        <v>1037</v>
      </c>
    </row>
    <row r="473" spans="2:6">
      <c r="B473" s="55" t="s">
        <v>6</v>
      </c>
      <c r="C473" s="56" t="s">
        <v>7</v>
      </c>
      <c r="D473" s="56"/>
      <c r="E473" s="53" t="s">
        <v>389</v>
      </c>
      <c r="F473" s="54" t="s">
        <v>1037</v>
      </c>
    </row>
    <row r="474" spans="2:6">
      <c r="B474" s="55" t="s">
        <v>771</v>
      </c>
      <c r="C474" s="56" t="s">
        <v>817</v>
      </c>
      <c r="D474" s="56"/>
      <c r="E474" s="53" t="s">
        <v>389</v>
      </c>
      <c r="F474" s="54" t="s">
        <v>1037</v>
      </c>
    </row>
    <row r="475" spans="2:6">
      <c r="B475" s="55" t="s">
        <v>2257</v>
      </c>
      <c r="C475" s="56" t="s">
        <v>2258</v>
      </c>
      <c r="D475" s="56"/>
      <c r="E475" s="53" t="s">
        <v>389</v>
      </c>
      <c r="F475" s="54" t="s">
        <v>1037</v>
      </c>
    </row>
    <row r="476" spans="2:6">
      <c r="B476" s="55" t="s">
        <v>928</v>
      </c>
      <c r="C476" s="56" t="s">
        <v>1354</v>
      </c>
      <c r="D476" s="56"/>
      <c r="E476" s="53" t="s">
        <v>389</v>
      </c>
      <c r="F476" s="54" t="s">
        <v>1037</v>
      </c>
    </row>
    <row r="477" spans="2:6">
      <c r="B477" s="55" t="s">
        <v>2259</v>
      </c>
      <c r="C477" s="56" t="s">
        <v>2260</v>
      </c>
      <c r="D477" s="56"/>
      <c r="E477" s="53" t="s">
        <v>389</v>
      </c>
      <c r="F477" s="54" t="s">
        <v>1037</v>
      </c>
    </row>
    <row r="478" spans="2:6">
      <c r="B478" s="55" t="s">
        <v>2261</v>
      </c>
      <c r="C478" s="56" t="s">
        <v>2262</v>
      </c>
      <c r="D478" s="56"/>
      <c r="E478" s="53" t="s">
        <v>389</v>
      </c>
      <c r="F478" s="54" t="s">
        <v>1037</v>
      </c>
    </row>
    <row r="479" spans="2:6">
      <c r="B479" s="55" t="s">
        <v>2263</v>
      </c>
      <c r="C479" s="56" t="s">
        <v>2264</v>
      </c>
      <c r="D479" s="56"/>
      <c r="E479" s="53" t="s">
        <v>389</v>
      </c>
      <c r="F479" s="54" t="s">
        <v>1037</v>
      </c>
    </row>
    <row r="480" spans="2:6">
      <c r="B480" s="55" t="s">
        <v>2265</v>
      </c>
      <c r="C480" s="56" t="s">
        <v>2266</v>
      </c>
      <c r="D480" s="56"/>
      <c r="E480" s="53" t="s">
        <v>389</v>
      </c>
      <c r="F480" s="54" t="s">
        <v>1037</v>
      </c>
    </row>
    <row r="481" spans="2:6">
      <c r="B481" s="55" t="s">
        <v>1265</v>
      </c>
      <c r="C481" s="56" t="s">
        <v>1303</v>
      </c>
      <c r="D481" s="56"/>
      <c r="E481" s="53" t="s">
        <v>389</v>
      </c>
      <c r="F481" s="54" t="s">
        <v>1037</v>
      </c>
    </row>
    <row r="482" spans="2:6">
      <c r="B482" s="55" t="s">
        <v>2267</v>
      </c>
      <c r="C482" s="56" t="s">
        <v>2268</v>
      </c>
      <c r="D482" s="56"/>
      <c r="E482" s="53" t="s">
        <v>389</v>
      </c>
      <c r="F482" s="54" t="s">
        <v>1037</v>
      </c>
    </row>
    <row r="483" spans="2:6">
      <c r="B483" s="55" t="s">
        <v>2269</v>
      </c>
      <c r="C483" s="56" t="s">
        <v>2270</v>
      </c>
      <c r="D483" s="56"/>
      <c r="E483" s="53" t="s">
        <v>389</v>
      </c>
      <c r="F483" s="54" t="s">
        <v>1037</v>
      </c>
    </row>
    <row r="484" spans="2:6">
      <c r="B484" s="55" t="s">
        <v>2271</v>
      </c>
      <c r="C484" s="56" t="s">
        <v>2272</v>
      </c>
      <c r="D484" s="56"/>
      <c r="E484" s="53" t="s">
        <v>389</v>
      </c>
      <c r="F484" s="54" t="s">
        <v>1037</v>
      </c>
    </row>
    <row r="485" spans="2:6">
      <c r="B485" s="55" t="s">
        <v>2273</v>
      </c>
      <c r="C485" s="56" t="s">
        <v>2274</v>
      </c>
      <c r="D485" s="56"/>
      <c r="E485" s="53" t="s">
        <v>389</v>
      </c>
      <c r="F485" s="54" t="s">
        <v>1037</v>
      </c>
    </row>
    <row r="486" spans="2:6">
      <c r="B486" s="55" t="s">
        <v>2275</v>
      </c>
      <c r="C486" s="56" t="s">
        <v>2276</v>
      </c>
      <c r="D486" s="56"/>
      <c r="E486" s="53" t="s">
        <v>389</v>
      </c>
      <c r="F486" s="54" t="s">
        <v>1037</v>
      </c>
    </row>
    <row r="487" spans="2:6">
      <c r="B487" s="55" t="s">
        <v>2277</v>
      </c>
      <c r="C487" s="56" t="s">
        <v>2278</v>
      </c>
      <c r="D487" s="56"/>
      <c r="E487" s="53" t="s">
        <v>389</v>
      </c>
      <c r="F487" s="54" t="s">
        <v>1037</v>
      </c>
    </row>
    <row r="488" spans="2:6">
      <c r="B488" s="55" t="s">
        <v>2279</v>
      </c>
      <c r="C488" s="56" t="s">
        <v>2280</v>
      </c>
      <c r="D488" s="56"/>
      <c r="E488" s="53" t="s">
        <v>389</v>
      </c>
      <c r="F488" s="54" t="s">
        <v>1037</v>
      </c>
    </row>
    <row r="489" spans="2:6">
      <c r="B489" s="55" t="s">
        <v>2281</v>
      </c>
      <c r="C489" s="56" t="s">
        <v>2282</v>
      </c>
      <c r="D489" s="56"/>
      <c r="E489" s="53" t="s">
        <v>389</v>
      </c>
      <c r="F489" s="54" t="s">
        <v>1037</v>
      </c>
    </row>
    <row r="490" spans="2:6">
      <c r="B490" s="55" t="s">
        <v>2283</v>
      </c>
      <c r="C490" s="56" t="s">
        <v>2284</v>
      </c>
      <c r="D490" s="56"/>
      <c r="E490" s="53" t="s">
        <v>389</v>
      </c>
      <c r="F490" s="54" t="s">
        <v>1037</v>
      </c>
    </row>
    <row r="491" spans="2:6">
      <c r="B491" s="55" t="s">
        <v>2285</v>
      </c>
      <c r="C491" s="56" t="s">
        <v>2286</v>
      </c>
      <c r="D491" s="56"/>
      <c r="E491" s="53" t="s">
        <v>389</v>
      </c>
      <c r="F491" s="54" t="s">
        <v>1037</v>
      </c>
    </row>
    <row r="492" spans="2:6">
      <c r="B492" s="55" t="s">
        <v>2287</v>
      </c>
      <c r="C492" s="56" t="s">
        <v>2288</v>
      </c>
      <c r="D492" s="56"/>
      <c r="E492" s="53" t="s">
        <v>389</v>
      </c>
      <c r="F492" s="54" t="s">
        <v>1037</v>
      </c>
    </row>
    <row r="493" spans="2:6">
      <c r="B493" s="55" t="s">
        <v>2289</v>
      </c>
      <c r="C493" s="56" t="s">
        <v>2290</v>
      </c>
      <c r="D493" s="56"/>
      <c r="E493" s="53" t="s">
        <v>389</v>
      </c>
      <c r="F493" s="54" t="s">
        <v>1037</v>
      </c>
    </row>
    <row r="494" spans="2:6">
      <c r="B494" s="55" t="s">
        <v>2291</v>
      </c>
      <c r="C494" s="56" t="s">
        <v>2292</v>
      </c>
      <c r="D494" s="56"/>
      <c r="E494" s="53" t="s">
        <v>389</v>
      </c>
      <c r="F494" s="54" t="s">
        <v>1037</v>
      </c>
    </row>
    <row r="495" spans="2:6">
      <c r="B495" s="55" t="s">
        <v>2293</v>
      </c>
      <c r="C495" s="56" t="s">
        <v>2294</v>
      </c>
      <c r="D495" s="56"/>
      <c r="E495" s="53" t="s">
        <v>389</v>
      </c>
      <c r="F495" s="54" t="s">
        <v>1037</v>
      </c>
    </row>
    <row r="496" spans="2:6">
      <c r="B496" s="55" t="s">
        <v>2295</v>
      </c>
      <c r="C496" s="56" t="s">
        <v>2296</v>
      </c>
      <c r="D496" s="56"/>
      <c r="E496" s="53" t="s">
        <v>389</v>
      </c>
      <c r="F496" s="54" t="s">
        <v>1037</v>
      </c>
    </row>
    <row r="497" spans="2:6">
      <c r="B497" s="55" t="s">
        <v>2297</v>
      </c>
      <c r="C497" s="56" t="s">
        <v>2298</v>
      </c>
      <c r="D497" s="56"/>
      <c r="E497" s="53" t="s">
        <v>389</v>
      </c>
      <c r="F497" s="54" t="s">
        <v>1037</v>
      </c>
    </row>
    <row r="498" spans="2:6">
      <c r="B498" s="55" t="s">
        <v>2299</v>
      </c>
      <c r="C498" s="56" t="s">
        <v>2300</v>
      </c>
      <c r="D498" s="56"/>
      <c r="E498" s="53" t="s">
        <v>389</v>
      </c>
      <c r="F498" s="54" t="s">
        <v>1037</v>
      </c>
    </row>
    <row r="499" spans="2:6">
      <c r="B499" s="55" t="s">
        <v>2301</v>
      </c>
      <c r="C499" s="56" t="s">
        <v>2302</v>
      </c>
      <c r="D499" s="56"/>
      <c r="E499" s="53" t="s">
        <v>389</v>
      </c>
      <c r="F499" s="54" t="s">
        <v>1037</v>
      </c>
    </row>
    <row r="500" spans="2:6">
      <c r="B500" s="55" t="s">
        <v>2303</v>
      </c>
      <c r="C500" s="56" t="s">
        <v>2304</v>
      </c>
      <c r="D500" s="56"/>
      <c r="E500" s="53" t="s">
        <v>389</v>
      </c>
      <c r="F500" s="54" t="s">
        <v>1037</v>
      </c>
    </row>
    <row r="501" spans="2:6">
      <c r="B501" s="55" t="s">
        <v>2305</v>
      </c>
      <c r="C501" s="56" t="s">
        <v>2306</v>
      </c>
      <c r="D501" s="56"/>
      <c r="E501" s="53" t="s">
        <v>389</v>
      </c>
      <c r="F501" s="54" t="s">
        <v>1037</v>
      </c>
    </row>
    <row r="502" spans="2:6">
      <c r="B502" s="55" t="s">
        <v>2307</v>
      </c>
      <c r="C502" s="56" t="s">
        <v>2308</v>
      </c>
      <c r="D502" s="56"/>
      <c r="E502" s="53" t="s">
        <v>389</v>
      </c>
      <c r="F502" s="54" t="s">
        <v>1037</v>
      </c>
    </row>
    <row r="503" spans="2:6">
      <c r="B503" s="55" t="s">
        <v>2309</v>
      </c>
      <c r="C503" s="56" t="s">
        <v>2310</v>
      </c>
      <c r="D503" s="56"/>
      <c r="E503" s="53" t="s">
        <v>389</v>
      </c>
      <c r="F503" s="54" t="s">
        <v>1037</v>
      </c>
    </row>
    <row r="504" spans="2:6">
      <c r="B504" s="55" t="s">
        <v>2311</v>
      </c>
      <c r="C504" s="56" t="s">
        <v>2312</v>
      </c>
      <c r="D504" s="56"/>
      <c r="E504" s="53" t="s">
        <v>389</v>
      </c>
      <c r="F504" s="54" t="s">
        <v>1037</v>
      </c>
    </row>
    <row r="505" spans="2:6">
      <c r="B505" s="55" t="s">
        <v>2313</v>
      </c>
      <c r="C505" s="56" t="s">
        <v>2314</v>
      </c>
      <c r="D505" s="56"/>
      <c r="E505" s="53" t="s">
        <v>389</v>
      </c>
      <c r="F505" s="54" t="s">
        <v>1037</v>
      </c>
    </row>
    <row r="506" spans="2:6">
      <c r="B506" s="55" t="s">
        <v>2315</v>
      </c>
      <c r="C506" s="56" t="s">
        <v>2316</v>
      </c>
      <c r="D506" s="56"/>
      <c r="E506" s="53" t="s">
        <v>389</v>
      </c>
      <c r="F506" s="54" t="s">
        <v>1037</v>
      </c>
    </row>
    <row r="507" spans="2:6">
      <c r="B507" s="55" t="s">
        <v>2317</v>
      </c>
      <c r="C507" s="56" t="s">
        <v>2318</v>
      </c>
      <c r="D507" s="56"/>
      <c r="E507" s="53" t="s">
        <v>389</v>
      </c>
      <c r="F507" s="54" t="s">
        <v>1037</v>
      </c>
    </row>
    <row r="508" spans="2:6">
      <c r="B508" s="55" t="s">
        <v>2319</v>
      </c>
      <c r="C508" s="56" t="s">
        <v>2320</v>
      </c>
      <c r="D508" s="56"/>
      <c r="E508" s="53" t="s">
        <v>389</v>
      </c>
      <c r="F508" s="54" t="s">
        <v>1037</v>
      </c>
    </row>
    <row r="509" spans="2:6">
      <c r="B509" s="55" t="s">
        <v>2321</v>
      </c>
      <c r="C509" s="56" t="s">
        <v>2322</v>
      </c>
      <c r="D509" s="56"/>
      <c r="E509" s="53" t="s">
        <v>389</v>
      </c>
      <c r="F509" s="54" t="s">
        <v>1037</v>
      </c>
    </row>
    <row r="510" spans="2:6">
      <c r="B510" s="55" t="s">
        <v>2323</v>
      </c>
      <c r="C510" s="56" t="s">
        <v>2324</v>
      </c>
      <c r="D510" s="56"/>
      <c r="E510" s="53" t="s">
        <v>389</v>
      </c>
      <c r="F510" s="54" t="s">
        <v>1037</v>
      </c>
    </row>
    <row r="511" spans="2:6">
      <c r="B511" s="55" t="s">
        <v>2325</v>
      </c>
      <c r="C511" s="56" t="s">
        <v>2326</v>
      </c>
      <c r="D511" s="56"/>
      <c r="E511" s="53" t="s">
        <v>389</v>
      </c>
      <c r="F511" s="54" t="s">
        <v>1037</v>
      </c>
    </row>
    <row r="512" spans="2:6">
      <c r="B512" s="55" t="s">
        <v>2327</v>
      </c>
      <c r="C512" s="56" t="s">
        <v>2328</v>
      </c>
      <c r="D512" s="56"/>
      <c r="E512" s="53" t="s">
        <v>389</v>
      </c>
      <c r="F512" s="54" t="s">
        <v>1037</v>
      </c>
    </row>
    <row r="513" spans="2:6">
      <c r="B513" s="55" t="s">
        <v>2329</v>
      </c>
      <c r="C513" s="56" t="s">
        <v>2330</v>
      </c>
      <c r="D513" s="56"/>
      <c r="E513" s="53" t="s">
        <v>389</v>
      </c>
      <c r="F513" s="54" t="s">
        <v>1037</v>
      </c>
    </row>
    <row r="514" spans="2:6">
      <c r="B514" s="55" t="s">
        <v>2331</v>
      </c>
      <c r="C514" s="56" t="s">
        <v>2332</v>
      </c>
      <c r="D514" s="56"/>
      <c r="E514" s="53" t="s">
        <v>389</v>
      </c>
      <c r="F514" s="54" t="s">
        <v>1037</v>
      </c>
    </row>
    <row r="515" spans="2:6">
      <c r="B515" s="55" t="s">
        <v>2333</v>
      </c>
      <c r="C515" s="56" t="s">
        <v>2334</v>
      </c>
      <c r="D515" s="56"/>
      <c r="E515" s="53" t="s">
        <v>389</v>
      </c>
      <c r="F515" s="54" t="s">
        <v>1037</v>
      </c>
    </row>
    <row r="516" spans="2:6">
      <c r="B516" s="55" t="s">
        <v>2335</v>
      </c>
      <c r="C516" s="56" t="s">
        <v>2336</v>
      </c>
      <c r="D516" s="56"/>
      <c r="E516" s="53" t="s">
        <v>389</v>
      </c>
      <c r="F516" s="54" t="s">
        <v>1037</v>
      </c>
    </row>
    <row r="517" spans="2:6">
      <c r="B517" s="55" t="s">
        <v>2337</v>
      </c>
      <c r="C517" s="56" t="s">
        <v>2338</v>
      </c>
      <c r="D517" s="56"/>
      <c r="E517" s="53" t="s">
        <v>389</v>
      </c>
      <c r="F517" s="54" t="s">
        <v>1037</v>
      </c>
    </row>
    <row r="518" spans="2:6">
      <c r="B518" s="55" t="s">
        <v>2339</v>
      </c>
      <c r="C518" s="56" t="s">
        <v>2340</v>
      </c>
      <c r="D518" s="56"/>
      <c r="E518" s="53" t="s">
        <v>389</v>
      </c>
      <c r="F518" s="54" t="s">
        <v>1037</v>
      </c>
    </row>
    <row r="519" spans="2:6">
      <c r="B519" s="55" t="s">
        <v>2341</v>
      </c>
      <c r="C519" s="56" t="s">
        <v>2342</v>
      </c>
      <c r="D519" s="56"/>
      <c r="E519" s="53" t="s">
        <v>389</v>
      </c>
      <c r="F519" s="54" t="s">
        <v>1037</v>
      </c>
    </row>
    <row r="520" spans="2:6">
      <c r="B520" s="55" t="s">
        <v>2343</v>
      </c>
      <c r="C520" s="56" t="s">
        <v>2344</v>
      </c>
      <c r="D520" s="56"/>
      <c r="E520" s="53" t="s">
        <v>389</v>
      </c>
      <c r="F520" s="54" t="s">
        <v>1037</v>
      </c>
    </row>
    <row r="521" spans="2:6">
      <c r="B521" s="55" t="s">
        <v>2345</v>
      </c>
      <c r="C521" s="56" t="s">
        <v>2346</v>
      </c>
      <c r="D521" s="56"/>
      <c r="E521" s="53" t="s">
        <v>389</v>
      </c>
      <c r="F521" s="54" t="s">
        <v>1037</v>
      </c>
    </row>
    <row r="522" spans="2:6">
      <c r="B522" s="55" t="s">
        <v>2347</v>
      </c>
      <c r="C522" s="56" t="s">
        <v>2348</v>
      </c>
      <c r="D522" s="56"/>
      <c r="E522" s="53" t="s">
        <v>389</v>
      </c>
      <c r="F522" s="54" t="s">
        <v>1037</v>
      </c>
    </row>
    <row r="523" spans="2:6">
      <c r="B523" s="55" t="s">
        <v>2349</v>
      </c>
      <c r="C523" s="56" t="s">
        <v>2350</v>
      </c>
      <c r="D523" s="56"/>
      <c r="E523" s="53" t="s">
        <v>389</v>
      </c>
      <c r="F523" s="54" t="s">
        <v>1037</v>
      </c>
    </row>
    <row r="524" spans="2:6">
      <c r="B524" s="55" t="s">
        <v>2351</v>
      </c>
      <c r="C524" s="56" t="s">
        <v>2352</v>
      </c>
      <c r="D524" s="56"/>
      <c r="E524" s="53" t="s">
        <v>389</v>
      </c>
      <c r="F524" s="54" t="s">
        <v>1037</v>
      </c>
    </row>
    <row r="525" spans="2:6">
      <c r="B525" s="55" t="s">
        <v>2353</v>
      </c>
      <c r="C525" s="56" t="s">
        <v>2354</v>
      </c>
      <c r="D525" s="56"/>
      <c r="E525" s="53" t="s">
        <v>389</v>
      </c>
      <c r="F525" s="54" t="s">
        <v>1037</v>
      </c>
    </row>
    <row r="526" spans="2:6">
      <c r="B526" s="55" t="s">
        <v>2355</v>
      </c>
      <c r="C526" s="56" t="s">
        <v>2356</v>
      </c>
      <c r="D526" s="56"/>
      <c r="E526" s="53" t="s">
        <v>389</v>
      </c>
      <c r="F526" s="54" t="s">
        <v>1037</v>
      </c>
    </row>
    <row r="527" spans="2:6">
      <c r="B527" s="55" t="s">
        <v>2357</v>
      </c>
      <c r="C527" s="56" t="s">
        <v>2358</v>
      </c>
      <c r="D527" s="56"/>
      <c r="E527" s="53" t="s">
        <v>389</v>
      </c>
      <c r="F527" s="54" t="s">
        <v>1037</v>
      </c>
    </row>
    <row r="528" spans="2:6">
      <c r="B528" s="55" t="s">
        <v>960</v>
      </c>
      <c r="C528" s="56" t="s">
        <v>964</v>
      </c>
      <c r="D528" s="56"/>
      <c r="E528" s="53" t="s">
        <v>389</v>
      </c>
      <c r="F528" s="54" t="s">
        <v>1037</v>
      </c>
    </row>
    <row r="529" spans="2:6">
      <c r="B529" s="55" t="s">
        <v>2359</v>
      </c>
      <c r="C529" s="56" t="s">
        <v>2360</v>
      </c>
      <c r="D529" s="56"/>
      <c r="E529" s="53" t="s">
        <v>389</v>
      </c>
      <c r="F529" s="54" t="s">
        <v>1037</v>
      </c>
    </row>
    <row r="530" spans="2:6">
      <c r="B530" s="55" t="s">
        <v>905</v>
      </c>
      <c r="C530" s="56" t="s">
        <v>1355</v>
      </c>
      <c r="D530" s="56"/>
      <c r="E530" s="53" t="s">
        <v>389</v>
      </c>
      <c r="F530" s="54" t="s">
        <v>1037</v>
      </c>
    </row>
    <row r="531" spans="2:6">
      <c r="B531" s="55" t="s">
        <v>2361</v>
      </c>
      <c r="C531" s="56" t="s">
        <v>2362</v>
      </c>
      <c r="D531" s="56"/>
      <c r="E531" s="53" t="s">
        <v>389</v>
      </c>
      <c r="F531" s="54" t="s">
        <v>1037</v>
      </c>
    </row>
    <row r="532" spans="2:6">
      <c r="B532" s="55" t="s">
        <v>1103</v>
      </c>
      <c r="C532" s="56" t="s">
        <v>1356</v>
      </c>
      <c r="D532" s="56"/>
      <c r="E532" s="53" t="s">
        <v>389</v>
      </c>
      <c r="F532" s="54" t="s">
        <v>1037</v>
      </c>
    </row>
    <row r="533" spans="2:6">
      <c r="B533" s="55" t="s">
        <v>2363</v>
      </c>
      <c r="C533" s="56" t="s">
        <v>2364</v>
      </c>
      <c r="D533" s="56"/>
      <c r="E533" s="53" t="s">
        <v>389</v>
      </c>
      <c r="F533" s="54" t="s">
        <v>1037</v>
      </c>
    </row>
    <row r="534" spans="2:6">
      <c r="B534" s="55" t="s">
        <v>5</v>
      </c>
      <c r="C534" s="56" t="s">
        <v>644</v>
      </c>
      <c r="D534" s="56"/>
      <c r="E534" s="53" t="s">
        <v>389</v>
      </c>
      <c r="F534" s="54" t="s">
        <v>1037</v>
      </c>
    </row>
    <row r="535" spans="2:6">
      <c r="B535" s="55" t="s">
        <v>825</v>
      </c>
      <c r="C535" s="56" t="s">
        <v>1357</v>
      </c>
      <c r="D535" s="56"/>
      <c r="E535" s="53" t="s">
        <v>389</v>
      </c>
      <c r="F535" s="54" t="s">
        <v>1037</v>
      </c>
    </row>
    <row r="536" spans="2:6">
      <c r="B536" s="55" t="s">
        <v>1001</v>
      </c>
      <c r="C536" s="56" t="s">
        <v>1009</v>
      </c>
      <c r="D536" s="56"/>
      <c r="E536" s="53" t="s">
        <v>389</v>
      </c>
      <c r="F536" s="54" t="s">
        <v>1037</v>
      </c>
    </row>
    <row r="537" spans="2:6">
      <c r="B537" s="55" t="s">
        <v>2365</v>
      </c>
      <c r="C537" s="56" t="s">
        <v>2366</v>
      </c>
      <c r="D537" s="56"/>
      <c r="E537" s="53" t="s">
        <v>389</v>
      </c>
      <c r="F537" s="54" t="s">
        <v>1037</v>
      </c>
    </row>
    <row r="538" spans="2:6">
      <c r="B538" s="55" t="s">
        <v>2367</v>
      </c>
      <c r="C538" s="56" t="s">
        <v>2368</v>
      </c>
      <c r="D538" s="56"/>
      <c r="E538" s="53" t="s">
        <v>389</v>
      </c>
      <c r="F538" s="54" t="s">
        <v>1037</v>
      </c>
    </row>
    <row r="539" spans="2:6">
      <c r="B539" s="55" t="s">
        <v>2369</v>
      </c>
      <c r="C539" s="56" t="s">
        <v>2370</v>
      </c>
      <c r="D539" s="56"/>
      <c r="E539" s="53" t="s">
        <v>389</v>
      </c>
      <c r="F539" s="54" t="s">
        <v>1037</v>
      </c>
    </row>
    <row r="540" spans="2:6">
      <c r="B540" s="55" t="s">
        <v>1245</v>
      </c>
      <c r="C540" s="56" t="s">
        <v>1304</v>
      </c>
      <c r="D540" s="56"/>
      <c r="E540" s="53" t="s">
        <v>389</v>
      </c>
      <c r="F540" s="54" t="s">
        <v>1037</v>
      </c>
    </row>
    <row r="541" spans="2:6">
      <c r="B541" s="55" t="s">
        <v>906</v>
      </c>
      <c r="C541" s="56" t="s">
        <v>1358</v>
      </c>
      <c r="D541" s="56"/>
      <c r="E541" s="53" t="s">
        <v>389</v>
      </c>
      <c r="F541" s="54" t="s">
        <v>1037</v>
      </c>
    </row>
    <row r="542" spans="2:6">
      <c r="B542" s="55" t="s">
        <v>109</v>
      </c>
      <c r="C542" s="56" t="s">
        <v>502</v>
      </c>
      <c r="D542" s="56"/>
      <c r="E542" s="53" t="s">
        <v>389</v>
      </c>
      <c r="F542" s="54" t="s">
        <v>1037</v>
      </c>
    </row>
    <row r="543" spans="2:6">
      <c r="B543" s="55" t="s">
        <v>5004</v>
      </c>
      <c r="C543" s="56" t="s">
        <v>5010</v>
      </c>
      <c r="D543" s="56"/>
      <c r="E543" s="53" t="s">
        <v>389</v>
      </c>
      <c r="F543" s="54" t="s">
        <v>1037</v>
      </c>
    </row>
    <row r="544" spans="2:6">
      <c r="B544" s="55" t="s">
        <v>5003</v>
      </c>
      <c r="C544" s="56" t="s">
        <v>5009</v>
      </c>
      <c r="D544" s="56"/>
      <c r="E544" s="53" t="s">
        <v>389</v>
      </c>
      <c r="F544" s="54" t="s">
        <v>1037</v>
      </c>
    </row>
    <row r="545" spans="2:6">
      <c r="B545" s="55" t="s">
        <v>2371</v>
      </c>
      <c r="C545" s="56" t="s">
        <v>2372</v>
      </c>
      <c r="D545" s="56"/>
      <c r="E545" s="53" t="s">
        <v>389</v>
      </c>
      <c r="F545" s="54" t="s">
        <v>1037</v>
      </c>
    </row>
    <row r="546" spans="2:6">
      <c r="B546" s="55" t="s">
        <v>2373</v>
      </c>
      <c r="C546" s="56" t="s">
        <v>2374</v>
      </c>
      <c r="D546" s="56"/>
      <c r="E546" s="53" t="s">
        <v>389</v>
      </c>
      <c r="F546" s="54" t="s">
        <v>1037</v>
      </c>
    </row>
    <row r="547" spans="2:6">
      <c r="B547" s="55" t="s">
        <v>2375</v>
      </c>
      <c r="C547" s="56" t="s">
        <v>2376</v>
      </c>
      <c r="D547" s="56"/>
      <c r="E547" s="53" t="s">
        <v>389</v>
      </c>
      <c r="F547" s="54" t="s">
        <v>1037</v>
      </c>
    </row>
    <row r="548" spans="2:6">
      <c r="B548" s="55" t="s">
        <v>2377</v>
      </c>
      <c r="C548" s="56" t="s">
        <v>2378</v>
      </c>
      <c r="D548" s="56"/>
      <c r="E548" s="53" t="s">
        <v>389</v>
      </c>
      <c r="F548" s="54" t="s">
        <v>1037</v>
      </c>
    </row>
    <row r="549" spans="2:6">
      <c r="B549" s="55" t="s">
        <v>2379</v>
      </c>
      <c r="C549" s="56" t="s">
        <v>2380</v>
      </c>
      <c r="D549" s="56"/>
      <c r="E549" s="53" t="s">
        <v>389</v>
      </c>
      <c r="F549" s="54" t="s">
        <v>1037</v>
      </c>
    </row>
    <row r="550" spans="2:6">
      <c r="B550" s="55" t="s">
        <v>2381</v>
      </c>
      <c r="C550" s="56" t="s">
        <v>2382</v>
      </c>
      <c r="D550" s="56"/>
      <c r="E550" s="53" t="s">
        <v>389</v>
      </c>
      <c r="F550" s="54" t="s">
        <v>1037</v>
      </c>
    </row>
    <row r="551" spans="2:6">
      <c r="B551" s="55" t="s">
        <v>2383</v>
      </c>
      <c r="C551" s="56" t="s">
        <v>2384</v>
      </c>
      <c r="D551" s="56"/>
      <c r="E551" s="53" t="s">
        <v>389</v>
      </c>
      <c r="F551" s="54" t="s">
        <v>1037</v>
      </c>
    </row>
    <row r="552" spans="2:6">
      <c r="B552" s="55" t="s">
        <v>2385</v>
      </c>
      <c r="C552" s="56" t="s">
        <v>2386</v>
      </c>
      <c r="D552" s="56"/>
      <c r="E552" s="53" t="s">
        <v>389</v>
      </c>
      <c r="F552" s="54" t="s">
        <v>1037</v>
      </c>
    </row>
    <row r="553" spans="2:6">
      <c r="B553" s="55" t="s">
        <v>2387</v>
      </c>
      <c r="C553" s="56" t="s">
        <v>2388</v>
      </c>
      <c r="D553" s="56"/>
      <c r="E553" s="53" t="s">
        <v>389</v>
      </c>
      <c r="F553" s="54" t="s">
        <v>1037</v>
      </c>
    </row>
    <row r="554" spans="2:6">
      <c r="B554" s="55" t="s">
        <v>2389</v>
      </c>
      <c r="C554" s="56" t="s">
        <v>2390</v>
      </c>
      <c r="D554" s="56"/>
      <c r="E554" s="53" t="s">
        <v>389</v>
      </c>
      <c r="F554" s="54" t="s">
        <v>1037</v>
      </c>
    </row>
    <row r="555" spans="2:6">
      <c r="B555" s="55" t="s">
        <v>2391</v>
      </c>
      <c r="C555" s="56" t="s">
        <v>2392</v>
      </c>
      <c r="D555" s="56"/>
      <c r="E555" s="53" t="s">
        <v>389</v>
      </c>
      <c r="F555" s="54" t="s">
        <v>1037</v>
      </c>
    </row>
    <row r="556" spans="2:6">
      <c r="B556" s="55" t="s">
        <v>2393</v>
      </c>
      <c r="C556" s="56" t="s">
        <v>2394</v>
      </c>
      <c r="D556" s="56"/>
      <c r="E556" s="53" t="s">
        <v>389</v>
      </c>
      <c r="F556" s="54" t="s">
        <v>1037</v>
      </c>
    </row>
    <row r="557" spans="2:6">
      <c r="B557" s="55" t="s">
        <v>2395</v>
      </c>
      <c r="C557" s="56" t="s">
        <v>2396</v>
      </c>
      <c r="D557" s="56"/>
      <c r="E557" s="53" t="s">
        <v>389</v>
      </c>
      <c r="F557" s="54" t="s">
        <v>1037</v>
      </c>
    </row>
    <row r="558" spans="2:6">
      <c r="B558" s="55" t="s">
        <v>2397</v>
      </c>
      <c r="C558" s="56" t="s">
        <v>2398</v>
      </c>
      <c r="D558" s="56"/>
      <c r="E558" s="53" t="s">
        <v>389</v>
      </c>
      <c r="F558" s="54" t="s">
        <v>1037</v>
      </c>
    </row>
    <row r="559" spans="2:6">
      <c r="B559" s="55" t="s">
        <v>2399</v>
      </c>
      <c r="C559" s="56" t="s">
        <v>2400</v>
      </c>
      <c r="D559" s="56"/>
      <c r="E559" s="53" t="s">
        <v>389</v>
      </c>
      <c r="F559" s="54" t="s">
        <v>1037</v>
      </c>
    </row>
    <row r="560" spans="2:6">
      <c r="B560" s="55" t="s">
        <v>2401</v>
      </c>
      <c r="C560" s="56" t="s">
        <v>2402</v>
      </c>
      <c r="D560" s="56"/>
      <c r="E560" s="53" t="s">
        <v>389</v>
      </c>
      <c r="F560" s="54" t="s">
        <v>1037</v>
      </c>
    </row>
    <row r="561" spans="2:6">
      <c r="B561" s="55" t="s">
        <v>2403</v>
      </c>
      <c r="C561" s="56" t="s">
        <v>2404</v>
      </c>
      <c r="D561" s="56"/>
      <c r="E561" s="53" t="s">
        <v>389</v>
      </c>
      <c r="F561" s="54" t="s">
        <v>1037</v>
      </c>
    </row>
    <row r="562" spans="2:6">
      <c r="B562" s="55" t="s">
        <v>2405</v>
      </c>
      <c r="C562" s="56" t="s">
        <v>2406</v>
      </c>
      <c r="D562" s="56"/>
      <c r="E562" s="53" t="s">
        <v>389</v>
      </c>
      <c r="F562" s="54" t="s">
        <v>1037</v>
      </c>
    </row>
    <row r="563" spans="2:6">
      <c r="B563" s="55" t="s">
        <v>1236</v>
      </c>
      <c r="C563" s="56" t="s">
        <v>1305</v>
      </c>
      <c r="D563" s="56"/>
      <c r="E563" s="53" t="s">
        <v>389</v>
      </c>
      <c r="F563" s="54" t="s">
        <v>1037</v>
      </c>
    </row>
    <row r="564" spans="2:6">
      <c r="B564" s="55" t="s">
        <v>211</v>
      </c>
      <c r="C564" s="56" t="s">
        <v>1359</v>
      </c>
      <c r="D564" s="56"/>
      <c r="E564" s="53" t="s">
        <v>389</v>
      </c>
      <c r="F564" s="54" t="s">
        <v>1037</v>
      </c>
    </row>
    <row r="565" spans="2:6">
      <c r="B565" s="55" t="s">
        <v>2407</v>
      </c>
      <c r="C565" s="56" t="s">
        <v>2408</v>
      </c>
      <c r="D565" s="56"/>
      <c r="E565" s="53" t="s">
        <v>389</v>
      </c>
      <c r="F565" s="54" t="s">
        <v>1037</v>
      </c>
    </row>
    <row r="566" spans="2:6">
      <c r="B566" s="55" t="s">
        <v>2409</v>
      </c>
      <c r="C566" s="56" t="s">
        <v>2410</v>
      </c>
      <c r="D566" s="56"/>
      <c r="E566" s="53" t="s">
        <v>389</v>
      </c>
      <c r="F566" s="54" t="s">
        <v>1037</v>
      </c>
    </row>
    <row r="567" spans="2:6">
      <c r="B567" s="55" t="s">
        <v>2411</v>
      </c>
      <c r="C567" s="56" t="s">
        <v>2412</v>
      </c>
      <c r="D567" s="56"/>
      <c r="E567" s="53" t="s">
        <v>389</v>
      </c>
      <c r="F567" s="54" t="s">
        <v>1037</v>
      </c>
    </row>
    <row r="568" spans="2:6">
      <c r="B568" s="55" t="s">
        <v>2413</v>
      </c>
      <c r="C568" s="56" t="s">
        <v>2414</v>
      </c>
      <c r="D568" s="56"/>
      <c r="E568" s="53" t="s">
        <v>389</v>
      </c>
      <c r="F568" s="54" t="s">
        <v>1037</v>
      </c>
    </row>
    <row r="569" spans="2:6">
      <c r="B569" s="55" t="s">
        <v>2415</v>
      </c>
      <c r="C569" s="56" t="s">
        <v>2416</v>
      </c>
      <c r="D569" s="56"/>
      <c r="E569" s="53" t="s">
        <v>389</v>
      </c>
      <c r="F569" s="54" t="s">
        <v>1037</v>
      </c>
    </row>
    <row r="570" spans="2:6">
      <c r="B570" s="55" t="s">
        <v>2417</v>
      </c>
      <c r="C570" s="56" t="s">
        <v>2418</v>
      </c>
      <c r="D570" s="56"/>
      <c r="E570" s="53" t="s">
        <v>389</v>
      </c>
      <c r="F570" s="54" t="s">
        <v>1037</v>
      </c>
    </row>
    <row r="571" spans="2:6">
      <c r="B571" s="55" t="s">
        <v>5506</v>
      </c>
      <c r="C571" s="56" t="s">
        <v>5511</v>
      </c>
      <c r="D571" s="56"/>
      <c r="E571" s="53" t="s">
        <v>389</v>
      </c>
      <c r="F571" s="54" t="s">
        <v>1037</v>
      </c>
    </row>
    <row r="572" spans="2:6">
      <c r="B572" s="55" t="s">
        <v>5135</v>
      </c>
      <c r="C572" s="56" t="s">
        <v>5139</v>
      </c>
      <c r="D572" s="56"/>
      <c r="E572" s="56" t="s">
        <v>389</v>
      </c>
      <c r="F572" s="60" t="s">
        <v>1037</v>
      </c>
    </row>
    <row r="573" spans="2:6">
      <c r="B573" s="55" t="s">
        <v>2419</v>
      </c>
      <c r="C573" s="56" t="s">
        <v>2420</v>
      </c>
      <c r="D573" s="56"/>
      <c r="E573" s="53" t="s">
        <v>389</v>
      </c>
      <c r="F573" s="54" t="s">
        <v>1037</v>
      </c>
    </row>
    <row r="574" spans="2:6">
      <c r="B574" s="55" t="s">
        <v>2421</v>
      </c>
      <c r="C574" s="56" t="s">
        <v>2422</v>
      </c>
      <c r="D574" s="56"/>
      <c r="E574" s="53" t="s">
        <v>389</v>
      </c>
      <c r="F574" s="54" t="s">
        <v>1037</v>
      </c>
    </row>
    <row r="575" spans="2:6">
      <c r="B575" s="55" t="s">
        <v>2423</v>
      </c>
      <c r="C575" s="56" t="s">
        <v>2424</v>
      </c>
      <c r="D575" s="56"/>
      <c r="E575" s="53" t="s">
        <v>389</v>
      </c>
      <c r="F575" s="54" t="s">
        <v>1037</v>
      </c>
    </row>
    <row r="576" spans="2:6">
      <c r="B576" s="55" t="s">
        <v>2425</v>
      </c>
      <c r="C576" s="56" t="s">
        <v>2426</v>
      </c>
      <c r="D576" s="56"/>
      <c r="E576" s="53" t="s">
        <v>389</v>
      </c>
      <c r="F576" s="54" t="s">
        <v>1037</v>
      </c>
    </row>
    <row r="577" spans="2:6">
      <c r="B577" s="55" t="s">
        <v>2427</v>
      </c>
      <c r="C577" s="56" t="s">
        <v>2428</v>
      </c>
      <c r="D577" s="56"/>
      <c r="E577" s="53" t="s">
        <v>389</v>
      </c>
      <c r="F577" s="54" t="s">
        <v>1037</v>
      </c>
    </row>
    <row r="578" spans="2:6">
      <c r="B578" s="55" t="s">
        <v>2429</v>
      </c>
      <c r="C578" s="56" t="s">
        <v>2430</v>
      </c>
      <c r="D578" s="56"/>
      <c r="E578" s="53" t="s">
        <v>389</v>
      </c>
      <c r="F578" s="54" t="s">
        <v>1037</v>
      </c>
    </row>
    <row r="579" spans="2:6">
      <c r="B579" s="55" t="s">
        <v>2431</v>
      </c>
      <c r="C579" s="56" t="s">
        <v>2432</v>
      </c>
      <c r="D579" s="56"/>
      <c r="E579" s="53" t="s">
        <v>389</v>
      </c>
      <c r="F579" s="54" t="s">
        <v>1037</v>
      </c>
    </row>
    <row r="580" spans="2:6">
      <c r="B580" s="55" t="s">
        <v>2433</v>
      </c>
      <c r="C580" s="56" t="s">
        <v>2434</v>
      </c>
      <c r="D580" s="56"/>
      <c r="E580" s="53" t="s">
        <v>389</v>
      </c>
      <c r="F580" s="54" t="s">
        <v>1037</v>
      </c>
    </row>
    <row r="581" spans="2:6">
      <c r="B581" s="55" t="s">
        <v>2435</v>
      </c>
      <c r="C581" s="56" t="s">
        <v>2436</v>
      </c>
      <c r="D581" s="56"/>
      <c r="E581" s="53" t="s">
        <v>389</v>
      </c>
      <c r="F581" s="54" t="s">
        <v>1037</v>
      </c>
    </row>
    <row r="582" spans="2:6">
      <c r="B582" s="55" t="s">
        <v>2437</v>
      </c>
      <c r="C582" s="56" t="s">
        <v>2438</v>
      </c>
      <c r="D582" s="56"/>
      <c r="E582" s="53" t="s">
        <v>389</v>
      </c>
      <c r="F582" s="54" t="s">
        <v>1037</v>
      </c>
    </row>
    <row r="583" spans="2:6">
      <c r="B583" s="55" t="s">
        <v>2439</v>
      </c>
      <c r="C583" s="56" t="s">
        <v>2440</v>
      </c>
      <c r="D583" s="56"/>
      <c r="E583" s="53" t="s">
        <v>389</v>
      </c>
      <c r="F583" s="54" t="s">
        <v>1037</v>
      </c>
    </row>
    <row r="584" spans="2:6">
      <c r="B584" s="55" t="s">
        <v>2441</v>
      </c>
      <c r="C584" s="56" t="s">
        <v>2442</v>
      </c>
      <c r="D584" s="56"/>
      <c r="E584" s="53" t="s">
        <v>389</v>
      </c>
      <c r="F584" s="54" t="s">
        <v>1037</v>
      </c>
    </row>
    <row r="585" spans="2:6">
      <c r="B585" s="55" t="s">
        <v>2443</v>
      </c>
      <c r="C585" s="56" t="s">
        <v>2444</v>
      </c>
      <c r="D585" s="56"/>
      <c r="E585" s="53" t="s">
        <v>389</v>
      </c>
      <c r="F585" s="54" t="s">
        <v>1037</v>
      </c>
    </row>
    <row r="586" spans="2:6">
      <c r="B586" s="55" t="s">
        <v>2445</v>
      </c>
      <c r="C586" s="56" t="s">
        <v>2446</v>
      </c>
      <c r="D586" s="56"/>
      <c r="E586" s="53" t="s">
        <v>389</v>
      </c>
      <c r="F586" s="54" t="s">
        <v>1037</v>
      </c>
    </row>
    <row r="587" spans="2:6">
      <c r="B587" s="55" t="s">
        <v>2447</v>
      </c>
      <c r="C587" s="56" t="s">
        <v>2448</v>
      </c>
      <c r="D587" s="56"/>
      <c r="E587" s="53" t="s">
        <v>389</v>
      </c>
      <c r="F587" s="54" t="s">
        <v>1037</v>
      </c>
    </row>
    <row r="588" spans="2:6">
      <c r="B588" s="55" t="s">
        <v>2449</v>
      </c>
      <c r="C588" s="56" t="s">
        <v>2450</v>
      </c>
      <c r="D588" s="56"/>
      <c r="E588" s="53" t="s">
        <v>389</v>
      </c>
      <c r="F588" s="54" t="s">
        <v>1037</v>
      </c>
    </row>
    <row r="589" spans="2:6">
      <c r="B589" s="55" t="s">
        <v>2451</v>
      </c>
      <c r="C589" s="56" t="s">
        <v>2452</v>
      </c>
      <c r="D589" s="56"/>
      <c r="E589" s="53" t="s">
        <v>389</v>
      </c>
      <c r="F589" s="54" t="s">
        <v>1037</v>
      </c>
    </row>
    <row r="590" spans="2:6">
      <c r="B590" s="55" t="s">
        <v>2453</v>
      </c>
      <c r="C590" s="56" t="s">
        <v>2454</v>
      </c>
      <c r="D590" s="56"/>
      <c r="E590" s="53" t="s">
        <v>389</v>
      </c>
      <c r="F590" s="54" t="s">
        <v>1037</v>
      </c>
    </row>
    <row r="591" spans="2:6">
      <c r="B591" s="55" t="s">
        <v>2455</v>
      </c>
      <c r="C591" s="56" t="s">
        <v>2456</v>
      </c>
      <c r="D591" s="56"/>
      <c r="E591" s="53" t="s">
        <v>389</v>
      </c>
      <c r="F591" s="54" t="s">
        <v>1037</v>
      </c>
    </row>
    <row r="592" spans="2:6">
      <c r="B592" s="55" t="s">
        <v>2457</v>
      </c>
      <c r="C592" s="56" t="s">
        <v>2458</v>
      </c>
      <c r="D592" s="56"/>
      <c r="E592" s="53" t="s">
        <v>389</v>
      </c>
      <c r="F592" s="54" t="s">
        <v>1037</v>
      </c>
    </row>
    <row r="593" spans="2:6">
      <c r="B593" s="55" t="s">
        <v>2459</v>
      </c>
      <c r="C593" s="56" t="s">
        <v>2460</v>
      </c>
      <c r="D593" s="56"/>
      <c r="E593" s="53" t="s">
        <v>389</v>
      </c>
      <c r="F593" s="54" t="s">
        <v>1037</v>
      </c>
    </row>
    <row r="594" spans="2:6">
      <c r="B594" s="55" t="s">
        <v>2461</v>
      </c>
      <c r="C594" s="56" t="s">
        <v>2462</v>
      </c>
      <c r="D594" s="56"/>
      <c r="E594" s="53" t="s">
        <v>389</v>
      </c>
      <c r="F594" s="54" t="s">
        <v>1037</v>
      </c>
    </row>
    <row r="595" spans="2:6">
      <c r="B595" s="55" t="s">
        <v>2463</v>
      </c>
      <c r="C595" s="56" t="s">
        <v>2464</v>
      </c>
      <c r="D595" s="56"/>
      <c r="E595" s="53" t="s">
        <v>389</v>
      </c>
      <c r="F595" s="54" t="s">
        <v>1037</v>
      </c>
    </row>
    <row r="596" spans="2:6">
      <c r="B596" s="55" t="s">
        <v>2465</v>
      </c>
      <c r="C596" s="56" t="s">
        <v>2466</v>
      </c>
      <c r="D596" s="56"/>
      <c r="E596" s="53" t="s">
        <v>389</v>
      </c>
      <c r="F596" s="54" t="s">
        <v>1037</v>
      </c>
    </row>
    <row r="597" spans="2:6">
      <c r="B597" s="55" t="s">
        <v>2467</v>
      </c>
      <c r="C597" s="56" t="s">
        <v>2468</v>
      </c>
      <c r="D597" s="56"/>
      <c r="E597" s="53" t="s">
        <v>389</v>
      </c>
      <c r="F597" s="54" t="s">
        <v>1037</v>
      </c>
    </row>
    <row r="598" spans="2:6">
      <c r="B598" s="55" t="s">
        <v>2469</v>
      </c>
      <c r="C598" s="56" t="s">
        <v>2470</v>
      </c>
      <c r="D598" s="56"/>
      <c r="E598" s="53" t="s">
        <v>389</v>
      </c>
      <c r="F598" s="54" t="s">
        <v>1037</v>
      </c>
    </row>
    <row r="599" spans="2:6">
      <c r="B599" s="55" t="s">
        <v>2471</v>
      </c>
      <c r="C599" s="56" t="s">
        <v>2472</v>
      </c>
      <c r="D599" s="56"/>
      <c r="E599" s="53" t="s">
        <v>389</v>
      </c>
      <c r="F599" s="54" t="s">
        <v>1037</v>
      </c>
    </row>
    <row r="600" spans="2:6">
      <c r="B600" s="55" t="s">
        <v>2473</v>
      </c>
      <c r="C600" s="56" t="s">
        <v>2474</v>
      </c>
      <c r="D600" s="56"/>
      <c r="E600" s="53" t="s">
        <v>389</v>
      </c>
      <c r="F600" s="54" t="s">
        <v>1037</v>
      </c>
    </row>
    <row r="601" spans="2:6">
      <c r="B601" s="55" t="s">
        <v>2475</v>
      </c>
      <c r="C601" s="56" t="s">
        <v>2476</v>
      </c>
      <c r="D601" s="56"/>
      <c r="E601" s="53" t="s">
        <v>389</v>
      </c>
      <c r="F601" s="54" t="s">
        <v>1037</v>
      </c>
    </row>
    <row r="602" spans="2:6">
      <c r="B602" s="55" t="s">
        <v>2477</v>
      </c>
      <c r="C602" s="56" t="s">
        <v>2478</v>
      </c>
      <c r="D602" s="56"/>
      <c r="E602" s="53" t="s">
        <v>389</v>
      </c>
      <c r="F602" s="54" t="s">
        <v>1037</v>
      </c>
    </row>
    <row r="603" spans="2:6">
      <c r="B603" s="55" t="s">
        <v>2479</v>
      </c>
      <c r="C603" s="56" t="s">
        <v>2480</v>
      </c>
      <c r="D603" s="56"/>
      <c r="E603" s="53" t="s">
        <v>389</v>
      </c>
      <c r="F603" s="54" t="s">
        <v>1037</v>
      </c>
    </row>
    <row r="604" spans="2:6">
      <c r="B604" s="55" t="s">
        <v>2481</v>
      </c>
      <c r="C604" s="56" t="s">
        <v>2482</v>
      </c>
      <c r="D604" s="56"/>
      <c r="E604" s="53" t="s">
        <v>389</v>
      </c>
      <c r="F604" s="54" t="s">
        <v>1037</v>
      </c>
    </row>
    <row r="605" spans="2:6">
      <c r="B605" s="55" t="s">
        <v>2483</v>
      </c>
      <c r="C605" s="56" t="s">
        <v>2484</v>
      </c>
      <c r="D605" s="56"/>
      <c r="E605" s="53" t="s">
        <v>389</v>
      </c>
      <c r="F605" s="54" t="s">
        <v>1037</v>
      </c>
    </row>
    <row r="606" spans="2:6">
      <c r="B606" s="55" t="s">
        <v>2485</v>
      </c>
      <c r="C606" s="56" t="s">
        <v>2486</v>
      </c>
      <c r="D606" s="56"/>
      <c r="E606" s="53" t="s">
        <v>389</v>
      </c>
      <c r="F606" s="54" t="s">
        <v>1037</v>
      </c>
    </row>
    <row r="607" spans="2:6">
      <c r="B607" s="55" t="s">
        <v>2487</v>
      </c>
      <c r="C607" s="56" t="s">
        <v>2488</v>
      </c>
      <c r="D607" s="56"/>
      <c r="E607" s="53" t="s">
        <v>389</v>
      </c>
      <c r="F607" s="54" t="s">
        <v>1037</v>
      </c>
    </row>
    <row r="608" spans="2:6">
      <c r="B608" s="55" t="s">
        <v>2489</v>
      </c>
      <c r="C608" s="56" t="s">
        <v>2490</v>
      </c>
      <c r="D608" s="56"/>
      <c r="E608" s="53" t="s">
        <v>389</v>
      </c>
      <c r="F608" s="54" t="s">
        <v>1037</v>
      </c>
    </row>
    <row r="609" spans="2:6">
      <c r="B609" s="55" t="s">
        <v>2491</v>
      </c>
      <c r="C609" s="56" t="s">
        <v>2492</v>
      </c>
      <c r="D609" s="56"/>
      <c r="E609" s="53" t="s">
        <v>389</v>
      </c>
      <c r="F609" s="54" t="s">
        <v>1037</v>
      </c>
    </row>
    <row r="610" spans="2:6">
      <c r="B610" s="55" t="s">
        <v>2493</v>
      </c>
      <c r="C610" s="56" t="s">
        <v>2494</v>
      </c>
      <c r="D610" s="56"/>
      <c r="E610" s="53" t="s">
        <v>389</v>
      </c>
      <c r="F610" s="54" t="s">
        <v>1037</v>
      </c>
    </row>
    <row r="611" spans="2:6">
      <c r="B611" s="55" t="s">
        <v>2495</v>
      </c>
      <c r="C611" s="56" t="s">
        <v>2496</v>
      </c>
      <c r="D611" s="56"/>
      <c r="E611" s="53" t="s">
        <v>389</v>
      </c>
      <c r="F611" s="54" t="s">
        <v>1037</v>
      </c>
    </row>
    <row r="612" spans="2:6">
      <c r="B612" s="55" t="s">
        <v>2497</v>
      </c>
      <c r="C612" s="56" t="s">
        <v>2498</v>
      </c>
      <c r="D612" s="56"/>
      <c r="E612" s="53" t="s">
        <v>389</v>
      </c>
      <c r="F612" s="54" t="s">
        <v>1037</v>
      </c>
    </row>
    <row r="613" spans="2:6">
      <c r="B613" s="55" t="s">
        <v>2499</v>
      </c>
      <c r="C613" s="56" t="s">
        <v>2500</v>
      </c>
      <c r="D613" s="56"/>
      <c r="E613" s="53" t="s">
        <v>389</v>
      </c>
      <c r="F613" s="54" t="s">
        <v>1037</v>
      </c>
    </row>
    <row r="614" spans="2:6">
      <c r="B614" s="55" t="s">
        <v>2501</v>
      </c>
      <c r="C614" s="56" t="s">
        <v>2502</v>
      </c>
      <c r="D614" s="56"/>
      <c r="E614" s="53" t="s">
        <v>389</v>
      </c>
      <c r="F614" s="54" t="s">
        <v>1037</v>
      </c>
    </row>
    <row r="615" spans="2:6">
      <c r="B615" s="55" t="s">
        <v>2503</v>
      </c>
      <c r="C615" s="56" t="s">
        <v>2504</v>
      </c>
      <c r="D615" s="56"/>
      <c r="E615" s="53" t="s">
        <v>389</v>
      </c>
      <c r="F615" s="54" t="s">
        <v>1037</v>
      </c>
    </row>
    <row r="616" spans="2:6">
      <c r="B616" s="55" t="s">
        <v>2505</v>
      </c>
      <c r="C616" s="56" t="s">
        <v>2506</v>
      </c>
      <c r="D616" s="56"/>
      <c r="E616" s="53" t="s">
        <v>389</v>
      </c>
      <c r="F616" s="54" t="s">
        <v>1037</v>
      </c>
    </row>
    <row r="617" spans="2:6">
      <c r="B617" s="55" t="s">
        <v>2507</v>
      </c>
      <c r="C617" s="56" t="s">
        <v>2508</v>
      </c>
      <c r="D617" s="56"/>
      <c r="E617" s="53" t="s">
        <v>389</v>
      </c>
      <c r="F617" s="54" t="s">
        <v>1037</v>
      </c>
    </row>
    <row r="618" spans="2:6">
      <c r="B618" s="55" t="s">
        <v>2509</v>
      </c>
      <c r="C618" s="56" t="s">
        <v>2510</v>
      </c>
      <c r="D618" s="56"/>
      <c r="E618" s="53" t="s">
        <v>389</v>
      </c>
      <c r="F618" s="54" t="s">
        <v>1037</v>
      </c>
    </row>
    <row r="619" spans="2:6">
      <c r="B619" s="55" t="s">
        <v>2511</v>
      </c>
      <c r="C619" s="56" t="s">
        <v>2512</v>
      </c>
      <c r="D619" s="56"/>
      <c r="E619" s="53" t="s">
        <v>389</v>
      </c>
      <c r="F619" s="54" t="s">
        <v>1037</v>
      </c>
    </row>
    <row r="620" spans="2:6">
      <c r="B620" s="55" t="s">
        <v>2513</v>
      </c>
      <c r="C620" s="56" t="s">
        <v>2514</v>
      </c>
      <c r="D620" s="56"/>
      <c r="E620" s="53" t="s">
        <v>389</v>
      </c>
      <c r="F620" s="54" t="s">
        <v>1037</v>
      </c>
    </row>
    <row r="621" spans="2:6">
      <c r="B621" s="55" t="s">
        <v>2515</v>
      </c>
      <c r="C621" s="56" t="s">
        <v>2516</v>
      </c>
      <c r="D621" s="56"/>
      <c r="E621" s="53" t="s">
        <v>389</v>
      </c>
      <c r="F621" s="54" t="s">
        <v>1037</v>
      </c>
    </row>
    <row r="622" spans="2:6">
      <c r="B622" s="55" t="s">
        <v>2517</v>
      </c>
      <c r="C622" s="56" t="s">
        <v>2518</v>
      </c>
      <c r="D622" s="56"/>
      <c r="E622" s="53" t="s">
        <v>389</v>
      </c>
      <c r="F622" s="54" t="s">
        <v>1037</v>
      </c>
    </row>
    <row r="623" spans="2:6">
      <c r="B623" s="55" t="s">
        <v>2519</v>
      </c>
      <c r="C623" s="56" t="s">
        <v>2520</v>
      </c>
      <c r="D623" s="56"/>
      <c r="E623" s="53" t="s">
        <v>389</v>
      </c>
      <c r="F623" s="54" t="s">
        <v>1037</v>
      </c>
    </row>
    <row r="624" spans="2:6">
      <c r="B624" s="55" t="s">
        <v>2521</v>
      </c>
      <c r="C624" s="56" t="s">
        <v>2522</v>
      </c>
      <c r="D624" s="56"/>
      <c r="E624" s="53" t="s">
        <v>389</v>
      </c>
      <c r="F624" s="54" t="s">
        <v>1037</v>
      </c>
    </row>
    <row r="625" spans="2:6">
      <c r="B625" s="55" t="s">
        <v>2523</v>
      </c>
      <c r="C625" s="56" t="s">
        <v>2524</v>
      </c>
      <c r="D625" s="56"/>
      <c r="E625" s="53" t="s">
        <v>389</v>
      </c>
      <c r="F625" s="54" t="s">
        <v>1037</v>
      </c>
    </row>
    <row r="626" spans="2:6">
      <c r="B626" s="55" t="s">
        <v>2525</v>
      </c>
      <c r="C626" s="56" t="s">
        <v>2526</v>
      </c>
      <c r="D626" s="56"/>
      <c r="E626" s="53" t="s">
        <v>389</v>
      </c>
      <c r="F626" s="54" t="s">
        <v>1037</v>
      </c>
    </row>
    <row r="627" spans="2:6">
      <c r="B627" s="55" t="s">
        <v>2527</v>
      </c>
      <c r="C627" s="56" t="s">
        <v>2528</v>
      </c>
      <c r="D627" s="56"/>
      <c r="E627" s="53" t="s">
        <v>389</v>
      </c>
      <c r="F627" s="54" t="s">
        <v>1037</v>
      </c>
    </row>
    <row r="628" spans="2:6">
      <c r="B628" s="55" t="s">
        <v>2529</v>
      </c>
      <c r="C628" s="56" t="s">
        <v>2530</v>
      </c>
      <c r="D628" s="56"/>
      <c r="E628" s="53" t="s">
        <v>389</v>
      </c>
      <c r="F628" s="54" t="s">
        <v>1037</v>
      </c>
    </row>
    <row r="629" spans="2:6">
      <c r="B629" s="55" t="s">
        <v>2531</v>
      </c>
      <c r="C629" s="56" t="s">
        <v>2532</v>
      </c>
      <c r="D629" s="56"/>
      <c r="E629" s="53" t="s">
        <v>389</v>
      </c>
      <c r="F629" s="54" t="s">
        <v>1037</v>
      </c>
    </row>
    <row r="630" spans="2:6">
      <c r="B630" s="55" t="s">
        <v>2533</v>
      </c>
      <c r="C630" s="56" t="s">
        <v>2534</v>
      </c>
      <c r="D630" s="56"/>
      <c r="E630" s="53" t="s">
        <v>389</v>
      </c>
      <c r="F630" s="54" t="s">
        <v>1037</v>
      </c>
    </row>
    <row r="631" spans="2:6">
      <c r="B631" s="55" t="s">
        <v>2535</v>
      </c>
      <c r="C631" s="56" t="s">
        <v>2536</v>
      </c>
      <c r="D631" s="56"/>
      <c r="E631" s="53" t="s">
        <v>389</v>
      </c>
      <c r="F631" s="54" t="s">
        <v>1037</v>
      </c>
    </row>
    <row r="632" spans="2:6">
      <c r="B632" s="55" t="s">
        <v>2537</v>
      </c>
      <c r="C632" s="56" t="s">
        <v>2538</v>
      </c>
      <c r="D632" s="56"/>
      <c r="E632" s="53" t="s">
        <v>389</v>
      </c>
      <c r="F632" s="54" t="s">
        <v>1037</v>
      </c>
    </row>
    <row r="633" spans="2:6">
      <c r="B633" s="55" t="s">
        <v>2539</v>
      </c>
      <c r="C633" s="56" t="s">
        <v>2540</v>
      </c>
      <c r="D633" s="56"/>
      <c r="E633" s="53" t="s">
        <v>389</v>
      </c>
      <c r="F633" s="54" t="s">
        <v>1037</v>
      </c>
    </row>
    <row r="634" spans="2:6">
      <c r="B634" s="55" t="s">
        <v>2541</v>
      </c>
      <c r="C634" s="56" t="s">
        <v>2542</v>
      </c>
      <c r="D634" s="56"/>
      <c r="E634" s="53" t="s">
        <v>389</v>
      </c>
      <c r="F634" s="54" t="s">
        <v>1037</v>
      </c>
    </row>
    <row r="635" spans="2:6">
      <c r="B635" s="55" t="s">
        <v>1097</v>
      </c>
      <c r="C635" s="56" t="s">
        <v>1100</v>
      </c>
      <c r="D635" s="56"/>
      <c r="E635" s="53" t="s">
        <v>389</v>
      </c>
      <c r="F635" s="54" t="s">
        <v>1037</v>
      </c>
    </row>
    <row r="636" spans="2:6">
      <c r="B636" s="55" t="s">
        <v>765</v>
      </c>
      <c r="C636" s="56" t="s">
        <v>1360</v>
      </c>
      <c r="D636" s="56"/>
      <c r="E636" s="53" t="s">
        <v>389</v>
      </c>
      <c r="F636" s="54" t="s">
        <v>1037</v>
      </c>
    </row>
    <row r="637" spans="2:6">
      <c r="B637" s="55" t="s">
        <v>2543</v>
      </c>
      <c r="C637" s="56" t="s">
        <v>2544</v>
      </c>
      <c r="D637" s="56"/>
      <c r="E637" s="53" t="s">
        <v>389</v>
      </c>
      <c r="F637" s="54" t="s">
        <v>1037</v>
      </c>
    </row>
    <row r="638" spans="2:6">
      <c r="B638" s="55" t="s">
        <v>2545</v>
      </c>
      <c r="C638" s="56" t="s">
        <v>2546</v>
      </c>
      <c r="D638" s="56"/>
      <c r="E638" s="53" t="s">
        <v>389</v>
      </c>
      <c r="F638" s="54" t="s">
        <v>1037</v>
      </c>
    </row>
    <row r="639" spans="2:6">
      <c r="B639" s="55" t="s">
        <v>2547</v>
      </c>
      <c r="C639" s="56" t="s">
        <v>2548</v>
      </c>
      <c r="D639" s="56"/>
      <c r="E639" s="53" t="s">
        <v>389</v>
      </c>
      <c r="F639" s="54" t="s">
        <v>1037</v>
      </c>
    </row>
    <row r="640" spans="2:6">
      <c r="B640" s="55" t="s">
        <v>2549</v>
      </c>
      <c r="C640" s="56" t="s">
        <v>2550</v>
      </c>
      <c r="D640" s="56"/>
      <c r="E640" s="53" t="s">
        <v>389</v>
      </c>
      <c r="F640" s="54" t="s">
        <v>1037</v>
      </c>
    </row>
    <row r="641" spans="2:6">
      <c r="B641" s="55" t="s">
        <v>2551</v>
      </c>
      <c r="C641" s="56" t="s">
        <v>2552</v>
      </c>
      <c r="D641" s="56"/>
      <c r="E641" s="53" t="s">
        <v>389</v>
      </c>
      <c r="F641" s="54" t="s">
        <v>1037</v>
      </c>
    </row>
    <row r="642" spans="2:6">
      <c r="B642" s="55" t="s">
        <v>2553</v>
      </c>
      <c r="C642" s="56" t="s">
        <v>2554</v>
      </c>
      <c r="D642" s="56"/>
      <c r="E642" s="53" t="s">
        <v>389</v>
      </c>
      <c r="F642" s="54" t="s">
        <v>1037</v>
      </c>
    </row>
    <row r="643" spans="2:6">
      <c r="B643" s="55" t="s">
        <v>907</v>
      </c>
      <c r="C643" s="56" t="s">
        <v>1361</v>
      </c>
      <c r="D643" s="56"/>
      <c r="E643" s="53" t="s">
        <v>389</v>
      </c>
      <c r="F643" s="54" t="s">
        <v>1037</v>
      </c>
    </row>
    <row r="644" spans="2:6">
      <c r="B644" s="55" t="s">
        <v>251</v>
      </c>
      <c r="C644" s="56" t="s">
        <v>687</v>
      </c>
      <c r="D644" s="56"/>
      <c r="E644" s="53" t="s">
        <v>389</v>
      </c>
      <c r="F644" s="54" t="s">
        <v>1037</v>
      </c>
    </row>
    <row r="645" spans="2:6">
      <c r="B645" s="55" t="s">
        <v>90</v>
      </c>
      <c r="C645" s="56" t="s">
        <v>505</v>
      </c>
      <c r="D645" s="56"/>
      <c r="E645" s="53" t="s">
        <v>389</v>
      </c>
      <c r="F645" s="54" t="s">
        <v>1037</v>
      </c>
    </row>
    <row r="646" spans="2:6">
      <c r="B646" s="55" t="s">
        <v>2555</v>
      </c>
      <c r="C646" s="56" t="s">
        <v>2556</v>
      </c>
      <c r="D646" s="56"/>
      <c r="E646" s="53" t="s">
        <v>389</v>
      </c>
      <c r="F646" s="54" t="s">
        <v>1037</v>
      </c>
    </row>
    <row r="647" spans="2:6">
      <c r="B647" s="55" t="s">
        <v>2557</v>
      </c>
      <c r="C647" s="56" t="s">
        <v>2558</v>
      </c>
      <c r="D647" s="56"/>
      <c r="E647" s="53" t="s">
        <v>389</v>
      </c>
      <c r="F647" s="54" t="s">
        <v>1037</v>
      </c>
    </row>
    <row r="648" spans="2:6">
      <c r="B648" s="55" t="s">
        <v>2559</v>
      </c>
      <c r="C648" s="56" t="s">
        <v>2560</v>
      </c>
      <c r="D648" s="56"/>
      <c r="E648" s="53" t="s">
        <v>389</v>
      </c>
      <c r="F648" s="54" t="s">
        <v>1037</v>
      </c>
    </row>
    <row r="649" spans="2:6">
      <c r="B649" s="55" t="s">
        <v>2561</v>
      </c>
      <c r="C649" s="56" t="s">
        <v>2562</v>
      </c>
      <c r="D649" s="56"/>
      <c r="E649" s="53" t="s">
        <v>389</v>
      </c>
      <c r="F649" s="54" t="s">
        <v>1037</v>
      </c>
    </row>
    <row r="650" spans="2:6">
      <c r="B650" s="55" t="s">
        <v>2563</v>
      </c>
      <c r="C650" s="56" t="s">
        <v>2564</v>
      </c>
      <c r="D650" s="56"/>
      <c r="E650" s="53" t="s">
        <v>389</v>
      </c>
      <c r="F650" s="54" t="s">
        <v>1037</v>
      </c>
    </row>
    <row r="651" spans="2:6">
      <c r="B651" s="55" t="s">
        <v>2565</v>
      </c>
      <c r="C651" s="56" t="s">
        <v>2566</v>
      </c>
      <c r="D651" s="56"/>
      <c r="E651" s="53" t="s">
        <v>389</v>
      </c>
      <c r="F651" s="54" t="s">
        <v>1037</v>
      </c>
    </row>
    <row r="652" spans="2:6">
      <c r="B652" s="55" t="s">
        <v>2567</v>
      </c>
      <c r="C652" s="56" t="s">
        <v>2568</v>
      </c>
      <c r="D652" s="56"/>
      <c r="E652" s="53" t="s">
        <v>389</v>
      </c>
      <c r="F652" s="54" t="s">
        <v>1037</v>
      </c>
    </row>
    <row r="653" spans="2:6">
      <c r="B653" s="55" t="s">
        <v>2569</v>
      </c>
      <c r="C653" s="56" t="s">
        <v>2570</v>
      </c>
      <c r="D653" s="56"/>
      <c r="E653" s="53" t="s">
        <v>389</v>
      </c>
      <c r="F653" s="54" t="s">
        <v>1037</v>
      </c>
    </row>
    <row r="654" spans="2:6">
      <c r="B654" s="55" t="s">
        <v>2571</v>
      </c>
      <c r="C654" s="56" t="s">
        <v>2572</v>
      </c>
      <c r="D654" s="56"/>
      <c r="E654" s="53" t="s">
        <v>389</v>
      </c>
      <c r="F654" s="54" t="s">
        <v>1037</v>
      </c>
    </row>
    <row r="655" spans="2:6">
      <c r="B655" s="55" t="s">
        <v>2573</v>
      </c>
      <c r="C655" s="56" t="s">
        <v>2574</v>
      </c>
      <c r="D655" s="56"/>
      <c r="E655" s="53" t="s">
        <v>389</v>
      </c>
      <c r="F655" s="54" t="s">
        <v>1037</v>
      </c>
    </row>
    <row r="656" spans="2:6">
      <c r="B656" s="55" t="s">
        <v>2575</v>
      </c>
      <c r="C656" s="56" t="s">
        <v>2576</v>
      </c>
      <c r="D656" s="56"/>
      <c r="E656" s="53" t="s">
        <v>389</v>
      </c>
      <c r="F656" s="54" t="s">
        <v>1037</v>
      </c>
    </row>
    <row r="657" spans="2:6">
      <c r="B657" s="55" t="s">
        <v>2577</v>
      </c>
      <c r="C657" s="56" t="s">
        <v>2578</v>
      </c>
      <c r="D657" s="56"/>
      <c r="E657" s="53" t="s">
        <v>389</v>
      </c>
      <c r="F657" s="54" t="s">
        <v>1037</v>
      </c>
    </row>
    <row r="658" spans="2:6">
      <c r="B658" s="55" t="s">
        <v>2579</v>
      </c>
      <c r="C658" s="56" t="s">
        <v>2580</v>
      </c>
      <c r="D658" s="56"/>
      <c r="E658" s="53" t="s">
        <v>389</v>
      </c>
      <c r="F658" s="54" t="s">
        <v>1037</v>
      </c>
    </row>
    <row r="659" spans="2:6">
      <c r="B659" s="55" t="s">
        <v>5007</v>
      </c>
      <c r="C659" s="56" t="s">
        <v>5013</v>
      </c>
      <c r="D659" s="56" t="s">
        <v>5014</v>
      </c>
      <c r="E659" s="56" t="s">
        <v>389</v>
      </c>
      <c r="F659" s="60" t="s">
        <v>1037</v>
      </c>
    </row>
    <row r="660" spans="2:6">
      <c r="B660" s="55" t="s">
        <v>2581</v>
      </c>
      <c r="C660" s="56" t="s">
        <v>2582</v>
      </c>
      <c r="D660" s="56" t="s">
        <v>2583</v>
      </c>
      <c r="E660" s="53" t="s">
        <v>389</v>
      </c>
      <c r="F660" s="54" t="s">
        <v>1037</v>
      </c>
    </row>
    <row r="661" spans="2:6">
      <c r="B661" s="55" t="s">
        <v>1270</v>
      </c>
      <c r="C661" s="56" t="s">
        <v>1306</v>
      </c>
      <c r="D661" s="56" t="s">
        <v>2584</v>
      </c>
      <c r="E661" s="53" t="s">
        <v>389</v>
      </c>
      <c r="F661" s="54" t="s">
        <v>1037</v>
      </c>
    </row>
    <row r="662" spans="2:6">
      <c r="B662" s="55" t="s">
        <v>2585</v>
      </c>
      <c r="C662" s="56" t="s">
        <v>2586</v>
      </c>
      <c r="D662" s="56"/>
      <c r="E662" s="53" t="s">
        <v>389</v>
      </c>
      <c r="F662" s="54" t="s">
        <v>1037</v>
      </c>
    </row>
    <row r="663" spans="2:6">
      <c r="B663" s="55" t="s">
        <v>503</v>
      </c>
      <c r="C663" s="56" t="s">
        <v>504</v>
      </c>
      <c r="D663" s="56"/>
      <c r="E663" s="53" t="s">
        <v>389</v>
      </c>
      <c r="F663" s="54" t="s">
        <v>1037</v>
      </c>
    </row>
    <row r="664" spans="2:6">
      <c r="B664" s="55" t="s">
        <v>2587</v>
      </c>
      <c r="C664" s="56" t="s">
        <v>2588</v>
      </c>
      <c r="D664" s="56" t="s">
        <v>2589</v>
      </c>
      <c r="E664" s="53" t="s">
        <v>389</v>
      </c>
      <c r="F664" s="54" t="s">
        <v>1037</v>
      </c>
    </row>
    <row r="665" spans="2:6">
      <c r="B665" s="55" t="s">
        <v>1237</v>
      </c>
      <c r="C665" s="56" t="s">
        <v>1307</v>
      </c>
      <c r="D665" s="56"/>
      <c r="E665" s="53" t="s">
        <v>389</v>
      </c>
      <c r="F665" s="54" t="s">
        <v>1037</v>
      </c>
    </row>
    <row r="666" spans="2:6">
      <c r="B666" s="55" t="s">
        <v>506</v>
      </c>
      <c r="C666" s="56" t="s">
        <v>507</v>
      </c>
      <c r="D666" s="56" t="s">
        <v>2590</v>
      </c>
      <c r="E666" s="53" t="s">
        <v>389</v>
      </c>
      <c r="F666" s="54" t="s">
        <v>1037</v>
      </c>
    </row>
    <row r="667" spans="2:6">
      <c r="B667" s="55" t="s">
        <v>54</v>
      </c>
      <c r="C667" s="56" t="s">
        <v>55</v>
      </c>
      <c r="D667" s="56"/>
      <c r="E667" s="53" t="s">
        <v>389</v>
      </c>
      <c r="F667" s="54" t="s">
        <v>1037</v>
      </c>
    </row>
    <row r="668" spans="2:6">
      <c r="B668" s="55" t="s">
        <v>508</v>
      </c>
      <c r="C668" s="56" t="s">
        <v>1362</v>
      </c>
      <c r="D668" s="56" t="s">
        <v>2591</v>
      </c>
      <c r="E668" s="53" t="s">
        <v>389</v>
      </c>
      <c r="F668" s="54" t="s">
        <v>1037</v>
      </c>
    </row>
    <row r="669" spans="2:6">
      <c r="B669" s="55" t="s">
        <v>2592</v>
      </c>
      <c r="C669" s="56" t="s">
        <v>2593</v>
      </c>
      <c r="D669" s="56"/>
      <c r="E669" s="53" t="s">
        <v>389</v>
      </c>
      <c r="F669" s="54" t="s">
        <v>1037</v>
      </c>
    </row>
    <row r="670" spans="2:6">
      <c r="B670" s="55" t="s">
        <v>908</v>
      </c>
      <c r="C670" s="56" t="s">
        <v>1235</v>
      </c>
      <c r="D670" s="56"/>
      <c r="E670" s="53" t="s">
        <v>389</v>
      </c>
      <c r="F670" s="54" t="s">
        <v>1037</v>
      </c>
    </row>
    <row r="671" spans="2:6">
      <c r="B671" s="55" t="s">
        <v>909</v>
      </c>
      <c r="C671" s="56" t="s">
        <v>1363</v>
      </c>
      <c r="D671" s="56" t="s">
        <v>2594</v>
      </c>
      <c r="E671" s="53" t="s">
        <v>389</v>
      </c>
      <c r="F671" s="54" t="s">
        <v>1037</v>
      </c>
    </row>
    <row r="672" spans="2:6">
      <c r="B672" s="55" t="s">
        <v>910</v>
      </c>
      <c r="C672" s="56" t="s">
        <v>1364</v>
      </c>
      <c r="D672" s="56" t="s">
        <v>2595</v>
      </c>
      <c r="E672" s="53" t="s">
        <v>389</v>
      </c>
      <c r="F672" s="54" t="s">
        <v>1037</v>
      </c>
    </row>
    <row r="673" spans="2:6">
      <c r="B673" s="55" t="s">
        <v>911</v>
      </c>
      <c r="C673" s="56" t="s">
        <v>1365</v>
      </c>
      <c r="D673" s="56" t="s">
        <v>2596</v>
      </c>
      <c r="E673" s="53" t="s">
        <v>389</v>
      </c>
      <c r="F673" s="54" t="s">
        <v>1037</v>
      </c>
    </row>
    <row r="674" spans="2:6">
      <c r="B674" s="55" t="s">
        <v>2597</v>
      </c>
      <c r="C674" s="56" t="s">
        <v>2598</v>
      </c>
      <c r="D674" s="56"/>
      <c r="E674" s="53" t="s">
        <v>389</v>
      </c>
      <c r="F674" s="54" t="s">
        <v>1037</v>
      </c>
    </row>
    <row r="675" spans="2:6">
      <c r="B675" s="55" t="s">
        <v>2599</v>
      </c>
      <c r="C675" s="56" t="s">
        <v>2600</v>
      </c>
      <c r="D675" s="56"/>
      <c r="E675" s="53" t="s">
        <v>389</v>
      </c>
      <c r="F675" s="54" t="s">
        <v>1037</v>
      </c>
    </row>
    <row r="676" spans="2:6">
      <c r="B676" s="55" t="s">
        <v>2601</v>
      </c>
      <c r="C676" s="56" t="s">
        <v>2602</v>
      </c>
      <c r="D676" s="56"/>
      <c r="E676" s="53" t="s">
        <v>389</v>
      </c>
      <c r="F676" s="54" t="s">
        <v>1037</v>
      </c>
    </row>
    <row r="677" spans="2:6">
      <c r="B677" s="55" t="s">
        <v>71</v>
      </c>
      <c r="C677" s="56" t="s">
        <v>804</v>
      </c>
      <c r="D677" s="56" t="s">
        <v>2603</v>
      </c>
      <c r="E677" s="53" t="s">
        <v>389</v>
      </c>
      <c r="F677" s="54" t="s">
        <v>1037</v>
      </c>
    </row>
    <row r="678" spans="2:6">
      <c r="B678" s="55" t="s">
        <v>2604</v>
      </c>
      <c r="C678" s="56" t="s">
        <v>2605</v>
      </c>
      <c r="D678" s="56"/>
      <c r="E678" s="53" t="s">
        <v>389</v>
      </c>
      <c r="F678" s="54" t="s">
        <v>1037</v>
      </c>
    </row>
    <row r="679" spans="2:6">
      <c r="B679" s="55" t="s">
        <v>0</v>
      </c>
      <c r="C679" s="56" t="s">
        <v>509</v>
      </c>
      <c r="D679" s="56"/>
      <c r="E679" s="53" t="s">
        <v>389</v>
      </c>
      <c r="F679" s="54" t="s">
        <v>1037</v>
      </c>
    </row>
    <row r="680" spans="2:6">
      <c r="B680" s="55" t="s">
        <v>988</v>
      </c>
      <c r="C680" s="56" t="s">
        <v>999</v>
      </c>
      <c r="D680" s="56"/>
      <c r="E680" s="53" t="s">
        <v>389</v>
      </c>
      <c r="F680" s="54" t="s">
        <v>1037</v>
      </c>
    </row>
    <row r="681" spans="2:6">
      <c r="B681" s="55" t="s">
        <v>28</v>
      </c>
      <c r="C681" s="56" t="s">
        <v>682</v>
      </c>
      <c r="D681" s="56"/>
      <c r="E681" s="53" t="s">
        <v>389</v>
      </c>
      <c r="F681" s="54" t="s">
        <v>1037</v>
      </c>
    </row>
    <row r="682" spans="2:6">
      <c r="B682" s="55" t="s">
        <v>759</v>
      </c>
      <c r="C682" s="56" t="s">
        <v>1366</v>
      </c>
      <c r="D682" s="56"/>
      <c r="E682" s="53" t="s">
        <v>389</v>
      </c>
      <c r="F682" s="54" t="s">
        <v>1037</v>
      </c>
    </row>
    <row r="683" spans="2:6">
      <c r="B683" s="55" t="s">
        <v>1249</v>
      </c>
      <c r="C683" s="56" t="s">
        <v>1308</v>
      </c>
      <c r="D683" s="56"/>
      <c r="E683" s="53" t="s">
        <v>389</v>
      </c>
      <c r="F683" s="54" t="s">
        <v>1037</v>
      </c>
    </row>
    <row r="684" spans="2:6">
      <c r="B684" s="55" t="s">
        <v>1002</v>
      </c>
      <c r="C684" s="56" t="s">
        <v>1010</v>
      </c>
      <c r="D684" s="56" t="s">
        <v>2606</v>
      </c>
      <c r="E684" s="53" t="s">
        <v>389</v>
      </c>
      <c r="F684" s="54" t="s">
        <v>1037</v>
      </c>
    </row>
    <row r="685" spans="2:6">
      <c r="B685" s="55" t="s">
        <v>4672</v>
      </c>
      <c r="C685" s="56" t="s">
        <v>4673</v>
      </c>
      <c r="D685" s="56" t="s">
        <v>4674</v>
      </c>
      <c r="E685" s="56" t="s">
        <v>389</v>
      </c>
      <c r="F685" s="60" t="s">
        <v>1037</v>
      </c>
    </row>
    <row r="686" spans="2:6">
      <c r="B686" s="55" t="s">
        <v>4675</v>
      </c>
      <c r="C686" s="56" t="s">
        <v>4676</v>
      </c>
      <c r="D686" s="56" t="s">
        <v>4677</v>
      </c>
      <c r="E686" s="56" t="s">
        <v>389</v>
      </c>
      <c r="F686" s="60" t="s">
        <v>1037</v>
      </c>
    </row>
    <row r="687" spans="2:6">
      <c r="B687" s="55" t="s">
        <v>2607</v>
      </c>
      <c r="C687" s="56" t="s">
        <v>2608</v>
      </c>
      <c r="D687" s="56"/>
      <c r="E687" s="53" t="s">
        <v>389</v>
      </c>
      <c r="F687" s="54" t="s">
        <v>1037</v>
      </c>
    </row>
    <row r="688" spans="2:6">
      <c r="B688" s="55" t="s">
        <v>815</v>
      </c>
      <c r="C688" s="56" t="s">
        <v>816</v>
      </c>
      <c r="D688" s="56"/>
      <c r="E688" s="53" t="s">
        <v>389</v>
      </c>
      <c r="F688" s="54" t="s">
        <v>1037</v>
      </c>
    </row>
    <row r="689" spans="2:6">
      <c r="B689" s="55" t="s">
        <v>2609</v>
      </c>
      <c r="C689" s="56" t="s">
        <v>2610</v>
      </c>
      <c r="D689" s="56"/>
      <c r="E689" s="53" t="s">
        <v>389</v>
      </c>
      <c r="F689" s="54" t="s">
        <v>1037</v>
      </c>
    </row>
    <row r="690" spans="2:6">
      <c r="B690" s="55" t="s">
        <v>63</v>
      </c>
      <c r="C690" s="56" t="s">
        <v>64</v>
      </c>
      <c r="D690" s="56"/>
      <c r="E690" s="53" t="s">
        <v>389</v>
      </c>
      <c r="F690" s="54" t="s">
        <v>1037</v>
      </c>
    </row>
    <row r="691" spans="2:6">
      <c r="B691" s="55" t="s">
        <v>155</v>
      </c>
      <c r="C691" s="56" t="s">
        <v>156</v>
      </c>
      <c r="D691" s="56"/>
      <c r="E691" s="53" t="s">
        <v>389</v>
      </c>
      <c r="F691" s="54" t="s">
        <v>1037</v>
      </c>
    </row>
    <row r="692" spans="2:6">
      <c r="B692" s="55" t="s">
        <v>2611</v>
      </c>
      <c r="C692" s="56" t="s">
        <v>2612</v>
      </c>
      <c r="D692" s="56"/>
      <c r="E692" s="53" t="s">
        <v>389</v>
      </c>
      <c r="F692" s="54" t="s">
        <v>1037</v>
      </c>
    </row>
    <row r="693" spans="2:6">
      <c r="B693" s="55" t="s">
        <v>2613</v>
      </c>
      <c r="C693" s="56" t="s">
        <v>2614</v>
      </c>
      <c r="D693" s="56" t="s">
        <v>2615</v>
      </c>
      <c r="E693" s="53" t="s">
        <v>389</v>
      </c>
      <c r="F693" s="54" t="s">
        <v>1037</v>
      </c>
    </row>
    <row r="694" spans="2:6">
      <c r="B694" s="55" t="s">
        <v>254</v>
      </c>
      <c r="C694" s="56" t="s">
        <v>255</v>
      </c>
      <c r="D694" s="56"/>
      <c r="E694" s="53" t="s">
        <v>389</v>
      </c>
      <c r="F694" s="54" t="s">
        <v>1037</v>
      </c>
    </row>
    <row r="695" spans="2:6">
      <c r="B695" s="55" t="s">
        <v>2616</v>
      </c>
      <c r="C695" s="56" t="s">
        <v>2617</v>
      </c>
      <c r="D695" s="56"/>
      <c r="E695" s="53" t="s">
        <v>389</v>
      </c>
      <c r="F695" s="54" t="s">
        <v>1037</v>
      </c>
    </row>
    <row r="696" spans="2:6">
      <c r="B696" s="55" t="s">
        <v>2618</v>
      </c>
      <c r="C696" s="56" t="s">
        <v>2619</v>
      </c>
      <c r="D696" s="56"/>
      <c r="E696" s="53" t="s">
        <v>389</v>
      </c>
      <c r="F696" s="54" t="s">
        <v>1037</v>
      </c>
    </row>
    <row r="697" spans="2:6">
      <c r="B697" s="55" t="s">
        <v>2620</v>
      </c>
      <c r="C697" s="56" t="s">
        <v>2621</v>
      </c>
      <c r="D697" s="56"/>
      <c r="E697" s="53" t="s">
        <v>389</v>
      </c>
      <c r="F697" s="54" t="s">
        <v>1037</v>
      </c>
    </row>
    <row r="698" spans="2:6">
      <c r="B698" s="55" t="s">
        <v>1259</v>
      </c>
      <c r="C698" s="56" t="s">
        <v>1309</v>
      </c>
      <c r="D698" s="56"/>
      <c r="E698" s="53" t="s">
        <v>389</v>
      </c>
      <c r="F698" s="54" t="s">
        <v>1037</v>
      </c>
    </row>
    <row r="699" spans="2:6">
      <c r="B699" s="55" t="s">
        <v>2622</v>
      </c>
      <c r="C699" s="56" t="s">
        <v>2623</v>
      </c>
      <c r="D699" s="56"/>
      <c r="E699" s="53" t="s">
        <v>389</v>
      </c>
      <c r="F699" s="54" t="s">
        <v>1037</v>
      </c>
    </row>
    <row r="700" spans="2:6">
      <c r="B700" s="55" t="s">
        <v>2624</v>
      </c>
      <c r="C700" s="56" t="s">
        <v>2625</v>
      </c>
      <c r="D700" s="56"/>
      <c r="E700" s="53" t="s">
        <v>389</v>
      </c>
      <c r="F700" s="54" t="s">
        <v>1037</v>
      </c>
    </row>
    <row r="701" spans="2:6">
      <c r="B701" s="55" t="s">
        <v>66</v>
      </c>
      <c r="C701" s="56" t="s">
        <v>67</v>
      </c>
      <c r="D701" s="56"/>
      <c r="E701" s="53" t="s">
        <v>389</v>
      </c>
      <c r="F701" s="54" t="s">
        <v>1037</v>
      </c>
    </row>
    <row r="702" spans="2:6">
      <c r="B702" s="55" t="s">
        <v>873</v>
      </c>
      <c r="C702" s="56" t="s">
        <v>874</v>
      </c>
      <c r="D702" s="56"/>
      <c r="E702" s="53" t="s">
        <v>389</v>
      </c>
      <c r="F702" s="54" t="s">
        <v>1037</v>
      </c>
    </row>
    <row r="703" spans="2:6">
      <c r="B703" s="55" t="s">
        <v>1310</v>
      </c>
      <c r="C703" s="56" t="s">
        <v>1311</v>
      </c>
      <c r="D703" s="56" t="s">
        <v>2626</v>
      </c>
      <c r="E703" s="53" t="s">
        <v>389</v>
      </c>
      <c r="F703" s="54" t="s">
        <v>1037</v>
      </c>
    </row>
    <row r="704" spans="2:6">
      <c r="B704" s="55" t="s">
        <v>2627</v>
      </c>
      <c r="C704" s="56" t="s">
        <v>2628</v>
      </c>
      <c r="D704" s="56"/>
      <c r="E704" s="53" t="s">
        <v>389</v>
      </c>
      <c r="F704" s="54" t="s">
        <v>1037</v>
      </c>
    </row>
    <row r="705" spans="2:6">
      <c r="B705" s="55" t="s">
        <v>2629</v>
      </c>
      <c r="C705" s="56" t="s">
        <v>2630</v>
      </c>
      <c r="D705" s="56"/>
      <c r="E705" s="53" t="s">
        <v>389</v>
      </c>
      <c r="F705" s="54" t="s">
        <v>1037</v>
      </c>
    </row>
    <row r="706" spans="2:6">
      <c r="B706" s="55" t="s">
        <v>2631</v>
      </c>
      <c r="C706" s="56" t="s">
        <v>2632</v>
      </c>
      <c r="D706" s="56"/>
      <c r="E706" s="53" t="s">
        <v>389</v>
      </c>
      <c r="F706" s="54" t="s">
        <v>1037</v>
      </c>
    </row>
    <row r="707" spans="2:6">
      <c r="B707" s="55" t="s">
        <v>6252</v>
      </c>
      <c r="C707" s="56" t="s">
        <v>6253</v>
      </c>
      <c r="D707" s="56"/>
      <c r="E707" s="53" t="s">
        <v>389</v>
      </c>
      <c r="F707" s="54" t="s">
        <v>1037</v>
      </c>
    </row>
    <row r="708" spans="2:6">
      <c r="B708" s="55" t="s">
        <v>5205</v>
      </c>
      <c r="C708" s="56" t="s">
        <v>5211</v>
      </c>
      <c r="D708" s="56"/>
      <c r="E708" s="56" t="s">
        <v>389</v>
      </c>
      <c r="F708" s="60" t="s">
        <v>1037</v>
      </c>
    </row>
    <row r="709" spans="2:6">
      <c r="B709" s="55" t="s">
        <v>4950</v>
      </c>
      <c r="C709" s="56" t="s">
        <v>156</v>
      </c>
      <c r="D709" s="56"/>
      <c r="E709" s="56" t="s">
        <v>389</v>
      </c>
      <c r="F709" s="60" t="s">
        <v>1037</v>
      </c>
    </row>
    <row r="710" spans="2:6">
      <c r="B710" s="55" t="s">
        <v>774</v>
      </c>
      <c r="C710" s="56" t="s">
        <v>775</v>
      </c>
      <c r="D710" s="56"/>
      <c r="E710" s="53" t="s">
        <v>389</v>
      </c>
      <c r="F710" s="54" t="s">
        <v>1037</v>
      </c>
    </row>
    <row r="711" spans="2:6">
      <c r="B711" s="55" t="s">
        <v>776</v>
      </c>
      <c r="C711" s="56" t="s">
        <v>777</v>
      </c>
      <c r="D711" s="56"/>
      <c r="E711" s="53" t="s">
        <v>389</v>
      </c>
      <c r="F711" s="54" t="s">
        <v>1037</v>
      </c>
    </row>
    <row r="712" spans="2:6">
      <c r="B712" s="55" t="s">
        <v>778</v>
      </c>
      <c r="C712" s="56" t="s">
        <v>779</v>
      </c>
      <c r="D712" s="56"/>
      <c r="E712" s="53" t="s">
        <v>389</v>
      </c>
      <c r="F712" s="54" t="s">
        <v>1037</v>
      </c>
    </row>
    <row r="713" spans="2:6">
      <c r="B713" s="55" t="s">
        <v>24</v>
      </c>
      <c r="C713" s="56" t="s">
        <v>25</v>
      </c>
      <c r="D713" s="56"/>
      <c r="E713" s="53" t="s">
        <v>389</v>
      </c>
      <c r="F713" s="54" t="s">
        <v>1037</v>
      </c>
    </row>
    <row r="714" spans="2:6">
      <c r="B714" s="55" t="s">
        <v>878</v>
      </c>
      <c r="C714" s="56" t="s">
        <v>879</v>
      </c>
      <c r="D714" s="56"/>
      <c r="E714" s="53" t="s">
        <v>389</v>
      </c>
      <c r="F714" s="54" t="s">
        <v>1037</v>
      </c>
    </row>
    <row r="715" spans="2:6">
      <c r="B715" s="55" t="s">
        <v>2633</v>
      </c>
      <c r="C715" s="56" t="s">
        <v>2634</v>
      </c>
      <c r="D715" s="56"/>
      <c r="E715" s="53" t="s">
        <v>389</v>
      </c>
      <c r="F715" s="54" t="s">
        <v>1037</v>
      </c>
    </row>
    <row r="716" spans="2:6">
      <c r="B716" s="55" t="s">
        <v>2635</v>
      </c>
      <c r="C716" s="56" t="s">
        <v>2636</v>
      </c>
      <c r="D716" s="56"/>
      <c r="E716" s="53" t="s">
        <v>389</v>
      </c>
      <c r="F716" s="54" t="s">
        <v>1037</v>
      </c>
    </row>
    <row r="717" spans="2:6">
      <c r="B717" s="55" t="s">
        <v>1120</v>
      </c>
      <c r="C717" s="56" t="s">
        <v>1133</v>
      </c>
      <c r="D717" s="56"/>
      <c r="E717" s="53" t="s">
        <v>389</v>
      </c>
      <c r="F717" s="54" t="s">
        <v>1037</v>
      </c>
    </row>
    <row r="718" spans="2:6">
      <c r="B718" s="55" t="s">
        <v>1066</v>
      </c>
      <c r="C718" s="56" t="s">
        <v>1082</v>
      </c>
      <c r="D718" s="56"/>
      <c r="E718" s="53" t="s">
        <v>389</v>
      </c>
      <c r="F718" s="54" t="s">
        <v>1037</v>
      </c>
    </row>
    <row r="719" spans="2:6">
      <c r="B719" s="55" t="s">
        <v>2637</v>
      </c>
      <c r="C719" s="56" t="s">
        <v>2638</v>
      </c>
      <c r="D719" s="56"/>
      <c r="E719" s="53" t="s">
        <v>389</v>
      </c>
      <c r="F719" s="54" t="s">
        <v>1037</v>
      </c>
    </row>
    <row r="720" spans="2:6">
      <c r="B720" s="55" t="s">
        <v>2639</v>
      </c>
      <c r="C720" s="56" t="s">
        <v>2640</v>
      </c>
      <c r="D720" s="56"/>
      <c r="E720" s="53" t="s">
        <v>389</v>
      </c>
      <c r="F720" s="54" t="s">
        <v>1037</v>
      </c>
    </row>
    <row r="721" spans="2:6">
      <c r="B721" s="55" t="s">
        <v>2641</v>
      </c>
      <c r="C721" s="56" t="s">
        <v>2642</v>
      </c>
      <c r="D721" s="56"/>
      <c r="E721" s="53" t="s">
        <v>389</v>
      </c>
      <c r="F721" s="54" t="s">
        <v>1037</v>
      </c>
    </row>
    <row r="722" spans="2:6">
      <c r="B722" s="55" t="s">
        <v>2643</v>
      </c>
      <c r="C722" s="56" t="s">
        <v>2644</v>
      </c>
      <c r="D722" s="56"/>
      <c r="E722" s="53" t="s">
        <v>389</v>
      </c>
      <c r="F722" s="54" t="s">
        <v>1037</v>
      </c>
    </row>
    <row r="723" spans="2:6">
      <c r="B723" s="55" t="s">
        <v>2645</v>
      </c>
      <c r="C723" s="56" t="s">
        <v>2646</v>
      </c>
      <c r="D723" s="56"/>
      <c r="E723" s="53" t="s">
        <v>389</v>
      </c>
      <c r="F723" s="54" t="s">
        <v>1037</v>
      </c>
    </row>
    <row r="724" spans="2:6">
      <c r="B724" s="55" t="s">
        <v>2647</v>
      </c>
      <c r="C724" s="56" t="s">
        <v>2648</v>
      </c>
      <c r="D724" s="56"/>
      <c r="E724" s="53" t="s">
        <v>389</v>
      </c>
      <c r="F724" s="54" t="s">
        <v>1037</v>
      </c>
    </row>
    <row r="725" spans="2:6">
      <c r="B725" s="55" t="s">
        <v>2649</v>
      </c>
      <c r="C725" s="56" t="s">
        <v>2650</v>
      </c>
      <c r="D725" s="56"/>
      <c r="E725" s="53" t="s">
        <v>389</v>
      </c>
      <c r="F725" s="54" t="s">
        <v>1037</v>
      </c>
    </row>
    <row r="726" spans="2:6">
      <c r="B726" s="55" t="s">
        <v>780</v>
      </c>
      <c r="C726" s="56" t="s">
        <v>781</v>
      </c>
      <c r="D726" s="56"/>
      <c r="E726" s="53" t="s">
        <v>389</v>
      </c>
      <c r="F726" s="54" t="s">
        <v>1037</v>
      </c>
    </row>
    <row r="727" spans="2:6">
      <c r="B727" s="55" t="s">
        <v>2651</v>
      </c>
      <c r="C727" s="56" t="s">
        <v>2652</v>
      </c>
      <c r="D727" s="56"/>
      <c r="E727" s="53" t="s">
        <v>389</v>
      </c>
      <c r="F727" s="54" t="s">
        <v>1037</v>
      </c>
    </row>
    <row r="728" spans="2:6">
      <c r="B728" s="55" t="s">
        <v>2653</v>
      </c>
      <c r="C728" s="56" t="s">
        <v>2654</v>
      </c>
      <c r="D728" s="56"/>
      <c r="E728" s="53" t="s">
        <v>389</v>
      </c>
      <c r="F728" s="54" t="s">
        <v>1037</v>
      </c>
    </row>
    <row r="729" spans="2:6">
      <c r="B729" s="55" t="s">
        <v>2655</v>
      </c>
      <c r="C729" s="56" t="s">
        <v>2656</v>
      </c>
      <c r="D729" s="56"/>
      <c r="E729" s="53" t="s">
        <v>389</v>
      </c>
      <c r="F729" s="54" t="s">
        <v>1037</v>
      </c>
    </row>
    <row r="730" spans="2:6">
      <c r="B730" s="55" t="s">
        <v>880</v>
      </c>
      <c r="C730" s="56" t="s">
        <v>1367</v>
      </c>
      <c r="D730" s="56"/>
      <c r="E730" s="53" t="s">
        <v>389</v>
      </c>
      <c r="F730" s="54" t="s">
        <v>1037</v>
      </c>
    </row>
    <row r="731" spans="2:6">
      <c r="B731" s="55" t="s">
        <v>845</v>
      </c>
      <c r="C731" s="56" t="s">
        <v>1368</v>
      </c>
      <c r="D731" s="56"/>
      <c r="E731" s="53" t="s">
        <v>389</v>
      </c>
      <c r="F731" s="54" t="s">
        <v>1037</v>
      </c>
    </row>
    <row r="732" spans="2:6">
      <c r="B732" s="55" t="s">
        <v>2657</v>
      </c>
      <c r="C732" s="56" t="s">
        <v>2658</v>
      </c>
      <c r="D732" s="56"/>
      <c r="E732" s="53" t="s">
        <v>389</v>
      </c>
      <c r="F732" s="54" t="s">
        <v>1037</v>
      </c>
    </row>
    <row r="733" spans="2:6">
      <c r="B733" s="55" t="s">
        <v>735</v>
      </c>
      <c r="C733" s="56" t="s">
        <v>832</v>
      </c>
      <c r="D733" s="56"/>
      <c r="E733" s="53" t="s">
        <v>389</v>
      </c>
      <c r="F733" s="54" t="s">
        <v>1037</v>
      </c>
    </row>
    <row r="734" spans="2:6">
      <c r="B734" s="55" t="s">
        <v>2659</v>
      </c>
      <c r="C734" s="56" t="s">
        <v>2660</v>
      </c>
      <c r="D734" s="56"/>
      <c r="E734" s="53" t="s">
        <v>389</v>
      </c>
      <c r="F734" s="54" t="s">
        <v>1037</v>
      </c>
    </row>
    <row r="735" spans="2:6">
      <c r="B735" s="55" t="s">
        <v>2661</v>
      </c>
      <c r="C735" s="56" t="s">
        <v>2662</v>
      </c>
      <c r="D735" s="56"/>
      <c r="E735" s="53" t="s">
        <v>389</v>
      </c>
      <c r="F735" s="54" t="s">
        <v>1037</v>
      </c>
    </row>
    <row r="736" spans="2:6">
      <c r="B736" s="55" t="s">
        <v>2663</v>
      </c>
      <c r="C736" s="56" t="s">
        <v>2664</v>
      </c>
      <c r="D736" s="56"/>
      <c r="E736" s="53" t="s">
        <v>389</v>
      </c>
      <c r="F736" s="54" t="s">
        <v>1037</v>
      </c>
    </row>
    <row r="737" spans="2:6">
      <c r="B737" s="55" t="s">
        <v>2665</v>
      </c>
      <c r="C737" s="56" t="s">
        <v>2666</v>
      </c>
      <c r="D737" s="56"/>
      <c r="E737" s="53" t="s">
        <v>389</v>
      </c>
      <c r="F737" s="54" t="s">
        <v>1037</v>
      </c>
    </row>
    <row r="738" spans="2:6">
      <c r="B738" s="55" t="s">
        <v>2667</v>
      </c>
      <c r="C738" s="56" t="s">
        <v>2668</v>
      </c>
      <c r="D738" s="56"/>
      <c r="E738" s="53" t="s">
        <v>389</v>
      </c>
      <c r="F738" s="54" t="s">
        <v>1037</v>
      </c>
    </row>
    <row r="739" spans="2:6">
      <c r="B739" s="55" t="s">
        <v>2669</v>
      </c>
      <c r="C739" s="56" t="s">
        <v>2670</v>
      </c>
      <c r="D739" s="56"/>
      <c r="E739" s="53" t="s">
        <v>389</v>
      </c>
      <c r="F739" s="54" t="s">
        <v>1037</v>
      </c>
    </row>
    <row r="740" spans="2:6">
      <c r="B740" s="55" t="s">
        <v>2671</v>
      </c>
      <c r="C740" s="56" t="s">
        <v>2672</v>
      </c>
      <c r="D740" s="56"/>
      <c r="E740" s="53" t="s">
        <v>389</v>
      </c>
      <c r="F740" s="54" t="s">
        <v>1037</v>
      </c>
    </row>
    <row r="741" spans="2:6">
      <c r="B741" s="55" t="s">
        <v>2673</v>
      </c>
      <c r="C741" s="56" t="s">
        <v>2674</v>
      </c>
      <c r="D741" s="56"/>
      <c r="E741" s="53" t="s">
        <v>389</v>
      </c>
      <c r="F741" s="54" t="s">
        <v>1037</v>
      </c>
    </row>
    <row r="742" spans="2:6">
      <c r="B742" s="55" t="s">
        <v>2675</v>
      </c>
      <c r="C742" s="56" t="s">
        <v>2676</v>
      </c>
      <c r="D742" s="56"/>
      <c r="E742" s="53" t="s">
        <v>389</v>
      </c>
      <c r="F742" s="54" t="s">
        <v>1037</v>
      </c>
    </row>
    <row r="743" spans="2:6">
      <c r="B743" s="55" t="s">
        <v>2677</v>
      </c>
      <c r="C743" s="56" t="s">
        <v>2678</v>
      </c>
      <c r="D743" s="56"/>
      <c r="E743" s="53" t="s">
        <v>389</v>
      </c>
      <c r="F743" s="54" t="s">
        <v>1037</v>
      </c>
    </row>
    <row r="744" spans="2:6">
      <c r="B744" s="55" t="s">
        <v>881</v>
      </c>
      <c r="C744" s="56" t="s">
        <v>882</v>
      </c>
      <c r="D744" s="56"/>
      <c r="E744" s="53" t="s">
        <v>389</v>
      </c>
      <c r="F744" s="54" t="s">
        <v>1037</v>
      </c>
    </row>
    <row r="745" spans="2:6">
      <c r="B745" s="55" t="s">
        <v>1014</v>
      </c>
      <c r="C745" s="56" t="s">
        <v>1034</v>
      </c>
      <c r="D745" s="56"/>
      <c r="E745" s="53" t="s">
        <v>389</v>
      </c>
      <c r="F745" s="54" t="s">
        <v>1037</v>
      </c>
    </row>
    <row r="746" spans="2:6">
      <c r="B746" s="55" t="s">
        <v>2679</v>
      </c>
      <c r="C746" s="56" t="s">
        <v>2680</v>
      </c>
      <c r="D746" s="56"/>
      <c r="E746" s="53" t="s">
        <v>389</v>
      </c>
      <c r="F746" s="54" t="s">
        <v>1037</v>
      </c>
    </row>
    <row r="747" spans="2:6">
      <c r="B747" s="55" t="s">
        <v>2681</v>
      </c>
      <c r="C747" s="56" t="s">
        <v>2682</v>
      </c>
      <c r="D747" s="56"/>
      <c r="E747" s="53" t="s">
        <v>389</v>
      </c>
      <c r="F747" s="54" t="s">
        <v>1037</v>
      </c>
    </row>
    <row r="748" spans="2:6">
      <c r="B748" s="55" t="s">
        <v>2683</v>
      </c>
      <c r="C748" s="56" t="s">
        <v>2684</v>
      </c>
      <c r="D748" s="56"/>
      <c r="E748" s="53" t="s">
        <v>389</v>
      </c>
      <c r="F748" s="54" t="s">
        <v>1037</v>
      </c>
    </row>
    <row r="749" spans="2:6">
      <c r="B749" s="55" t="s">
        <v>2685</v>
      </c>
      <c r="C749" s="56" t="s">
        <v>2686</v>
      </c>
      <c r="D749" s="56"/>
      <c r="E749" s="53" t="s">
        <v>389</v>
      </c>
      <c r="F749" s="54" t="s">
        <v>1037</v>
      </c>
    </row>
    <row r="750" spans="2:6">
      <c r="B750" s="55" t="s">
        <v>2687</v>
      </c>
      <c r="C750" s="56" t="s">
        <v>2688</v>
      </c>
      <c r="D750" s="56"/>
      <c r="E750" s="53" t="s">
        <v>389</v>
      </c>
      <c r="F750" s="54" t="s">
        <v>1037</v>
      </c>
    </row>
    <row r="751" spans="2:6">
      <c r="B751" s="55" t="s">
        <v>2689</v>
      </c>
      <c r="C751" s="56" t="s">
        <v>2690</v>
      </c>
      <c r="D751" s="56"/>
      <c r="E751" s="53" t="s">
        <v>389</v>
      </c>
      <c r="F751" s="54" t="s">
        <v>1037</v>
      </c>
    </row>
    <row r="752" spans="2:6">
      <c r="B752" s="55" t="s">
        <v>2691</v>
      </c>
      <c r="C752" s="56" t="s">
        <v>2692</v>
      </c>
      <c r="D752" s="56"/>
      <c r="E752" s="53" t="s">
        <v>389</v>
      </c>
      <c r="F752" s="54" t="s">
        <v>1037</v>
      </c>
    </row>
    <row r="753" spans="2:6">
      <c r="B753" s="55" t="s">
        <v>2693</v>
      </c>
      <c r="C753" s="56" t="s">
        <v>2694</v>
      </c>
      <c r="D753" s="56"/>
      <c r="E753" s="53" t="s">
        <v>389</v>
      </c>
      <c r="F753" s="54" t="s">
        <v>1037</v>
      </c>
    </row>
    <row r="754" spans="2:6">
      <c r="B754" s="55" t="s">
        <v>2695</v>
      </c>
      <c r="C754" s="56" t="s">
        <v>2696</v>
      </c>
      <c r="D754" s="56"/>
      <c r="E754" s="53" t="s">
        <v>389</v>
      </c>
      <c r="F754" s="54" t="s">
        <v>1037</v>
      </c>
    </row>
    <row r="755" spans="2:6">
      <c r="B755" s="55" t="s">
        <v>2697</v>
      </c>
      <c r="C755" s="56" t="s">
        <v>2698</v>
      </c>
      <c r="D755" s="56"/>
      <c r="E755" s="53" t="s">
        <v>389</v>
      </c>
      <c r="F755" s="54" t="s">
        <v>1037</v>
      </c>
    </row>
    <row r="756" spans="2:6">
      <c r="B756" s="55" t="s">
        <v>2699</v>
      </c>
      <c r="C756" s="56" t="s">
        <v>2700</v>
      </c>
      <c r="D756" s="56"/>
      <c r="E756" s="53" t="s">
        <v>389</v>
      </c>
      <c r="F756" s="54" t="s">
        <v>1037</v>
      </c>
    </row>
    <row r="757" spans="2:6">
      <c r="B757" s="55" t="s">
        <v>2701</v>
      </c>
      <c r="C757" s="56" t="s">
        <v>2702</v>
      </c>
      <c r="D757" s="56"/>
      <c r="E757" s="53" t="s">
        <v>389</v>
      </c>
      <c r="F757" s="54" t="s">
        <v>1037</v>
      </c>
    </row>
    <row r="758" spans="2:6">
      <c r="B758" s="55" t="s">
        <v>2703</v>
      </c>
      <c r="C758" s="56" t="s">
        <v>2704</v>
      </c>
      <c r="D758" s="56"/>
      <c r="E758" s="53" t="s">
        <v>389</v>
      </c>
      <c r="F758" s="54" t="s">
        <v>1037</v>
      </c>
    </row>
    <row r="759" spans="2:6">
      <c r="B759" s="55" t="s">
        <v>2705</v>
      </c>
      <c r="C759" s="56" t="s">
        <v>2706</v>
      </c>
      <c r="D759" s="56"/>
      <c r="E759" s="53" t="s">
        <v>389</v>
      </c>
      <c r="F759" s="54" t="s">
        <v>1037</v>
      </c>
    </row>
    <row r="760" spans="2:6">
      <c r="B760" s="55" t="s">
        <v>2707</v>
      </c>
      <c r="C760" s="56" t="s">
        <v>2708</v>
      </c>
      <c r="D760" s="56"/>
      <c r="E760" s="53" t="s">
        <v>389</v>
      </c>
      <c r="F760" s="54" t="s">
        <v>1037</v>
      </c>
    </row>
    <row r="761" spans="2:6">
      <c r="B761" s="55" t="s">
        <v>40</v>
      </c>
      <c r="C761" s="56" t="s">
        <v>1370</v>
      </c>
      <c r="D761" s="56"/>
      <c r="E761" s="53" t="s">
        <v>389</v>
      </c>
      <c r="F761" s="54" t="s">
        <v>1037</v>
      </c>
    </row>
    <row r="762" spans="2:6">
      <c r="B762" s="55" t="s">
        <v>2709</v>
      </c>
      <c r="C762" s="56" t="s">
        <v>2710</v>
      </c>
      <c r="D762" s="56"/>
      <c r="E762" s="53" t="s">
        <v>389</v>
      </c>
      <c r="F762" s="54" t="s">
        <v>1037</v>
      </c>
    </row>
    <row r="763" spans="2:6">
      <c r="B763" s="55" t="s">
        <v>800</v>
      </c>
      <c r="C763" s="56" t="s">
        <v>1369</v>
      </c>
      <c r="D763" s="56"/>
      <c r="E763" s="53" t="s">
        <v>389</v>
      </c>
      <c r="F763" s="54" t="s">
        <v>1037</v>
      </c>
    </row>
    <row r="764" spans="2:6">
      <c r="B764" s="55" t="s">
        <v>2711</v>
      </c>
      <c r="C764" s="56" t="s">
        <v>2712</v>
      </c>
      <c r="D764" s="56"/>
      <c r="E764" s="53" t="s">
        <v>389</v>
      </c>
      <c r="F764" s="54" t="s">
        <v>1037</v>
      </c>
    </row>
    <row r="765" spans="2:6">
      <c r="B765" s="55" t="s">
        <v>2713</v>
      </c>
      <c r="C765" s="56" t="s">
        <v>2714</v>
      </c>
      <c r="D765" s="56"/>
      <c r="E765" s="53" t="s">
        <v>389</v>
      </c>
      <c r="F765" s="54" t="s">
        <v>1037</v>
      </c>
    </row>
    <row r="766" spans="2:6">
      <c r="B766" s="55" t="s">
        <v>2715</v>
      </c>
      <c r="C766" s="56" t="s">
        <v>2716</v>
      </c>
      <c r="D766" s="56"/>
      <c r="E766" s="53" t="s">
        <v>389</v>
      </c>
      <c r="F766" s="54" t="s">
        <v>1037</v>
      </c>
    </row>
    <row r="767" spans="2:6">
      <c r="B767" s="55" t="s">
        <v>2717</v>
      </c>
      <c r="C767" s="56" t="s">
        <v>2718</v>
      </c>
      <c r="D767" s="56"/>
      <c r="E767" s="53" t="s">
        <v>389</v>
      </c>
      <c r="F767" s="54" t="s">
        <v>1037</v>
      </c>
    </row>
    <row r="768" spans="2:6">
      <c r="B768" s="55" t="s">
        <v>1279</v>
      </c>
      <c r="C768" s="56" t="s">
        <v>1312</v>
      </c>
      <c r="D768" s="56"/>
      <c r="E768" s="53" t="s">
        <v>389</v>
      </c>
      <c r="F768" s="54" t="s">
        <v>1037</v>
      </c>
    </row>
    <row r="769" spans="2:6">
      <c r="B769" s="55" t="s">
        <v>2719</v>
      </c>
      <c r="C769" s="56" t="s">
        <v>2720</v>
      </c>
      <c r="D769" s="56"/>
      <c r="E769" s="53" t="s">
        <v>389</v>
      </c>
      <c r="F769" s="54" t="s">
        <v>1037</v>
      </c>
    </row>
    <row r="770" spans="2:6">
      <c r="B770" s="55" t="s">
        <v>1015</v>
      </c>
      <c r="C770" s="56" t="s">
        <v>1035</v>
      </c>
      <c r="D770" s="56"/>
      <c r="E770" s="53" t="s">
        <v>389</v>
      </c>
      <c r="F770" s="54" t="s">
        <v>1037</v>
      </c>
    </row>
    <row r="771" spans="2:6">
      <c r="B771" s="55" t="s">
        <v>2721</v>
      </c>
      <c r="C771" s="56" t="s">
        <v>2722</v>
      </c>
      <c r="D771" s="56"/>
      <c r="E771" s="53" t="s">
        <v>389</v>
      </c>
      <c r="F771" s="54" t="s">
        <v>1037</v>
      </c>
    </row>
    <row r="772" spans="2:6">
      <c r="B772" s="55" t="s">
        <v>2723</v>
      </c>
      <c r="C772" s="56" t="s">
        <v>2724</v>
      </c>
      <c r="D772" s="56"/>
      <c r="E772" s="53" t="s">
        <v>389</v>
      </c>
      <c r="F772" s="54" t="s">
        <v>1037</v>
      </c>
    </row>
    <row r="773" spans="2:6">
      <c r="B773" s="55" t="s">
        <v>2725</v>
      </c>
      <c r="C773" s="56" t="s">
        <v>2726</v>
      </c>
      <c r="D773" s="56"/>
      <c r="E773" s="53" t="s">
        <v>389</v>
      </c>
      <c r="F773" s="54" t="s">
        <v>1037</v>
      </c>
    </row>
    <row r="774" spans="2:6">
      <c r="B774" s="55" t="s">
        <v>2727</v>
      </c>
      <c r="C774" s="56" t="s">
        <v>2728</v>
      </c>
      <c r="D774" s="56"/>
      <c r="E774" s="53" t="s">
        <v>389</v>
      </c>
      <c r="F774" s="54" t="s">
        <v>1037</v>
      </c>
    </row>
    <row r="775" spans="2:6">
      <c r="B775" s="55" t="s">
        <v>2729</v>
      </c>
      <c r="C775" s="56" t="s">
        <v>2730</v>
      </c>
      <c r="D775" s="56"/>
      <c r="E775" s="53" t="s">
        <v>389</v>
      </c>
      <c r="F775" s="54" t="s">
        <v>1037</v>
      </c>
    </row>
    <row r="776" spans="2:6">
      <c r="B776" s="55" t="s">
        <v>2731</v>
      </c>
      <c r="C776" s="56" t="s">
        <v>2732</v>
      </c>
      <c r="D776" s="56"/>
      <c r="E776" s="53" t="s">
        <v>389</v>
      </c>
      <c r="F776" s="54" t="s">
        <v>1037</v>
      </c>
    </row>
    <row r="777" spans="2:6">
      <c r="B777" s="55" t="s">
        <v>2733</v>
      </c>
      <c r="C777" s="56" t="s">
        <v>2734</v>
      </c>
      <c r="D777" s="56"/>
      <c r="E777" s="53" t="s">
        <v>389</v>
      </c>
      <c r="F777" s="54" t="s">
        <v>1037</v>
      </c>
    </row>
    <row r="778" spans="2:6">
      <c r="B778" s="55" t="s">
        <v>712</v>
      </c>
      <c r="C778" s="56" t="s">
        <v>843</v>
      </c>
      <c r="D778" s="56"/>
      <c r="E778" s="53" t="s">
        <v>389</v>
      </c>
      <c r="F778" s="54" t="s">
        <v>1037</v>
      </c>
    </row>
    <row r="779" spans="2:6">
      <c r="B779" s="55" t="s">
        <v>2735</v>
      </c>
      <c r="C779" s="56" t="s">
        <v>2736</v>
      </c>
      <c r="D779" s="56"/>
      <c r="E779" s="53" t="s">
        <v>389</v>
      </c>
      <c r="F779" s="54" t="s">
        <v>1037</v>
      </c>
    </row>
    <row r="780" spans="2:6">
      <c r="B780" s="55" t="s">
        <v>2737</v>
      </c>
      <c r="C780" s="56" t="s">
        <v>2738</v>
      </c>
      <c r="D780" s="56"/>
      <c r="E780" s="53" t="s">
        <v>389</v>
      </c>
      <c r="F780" s="54" t="s">
        <v>1037</v>
      </c>
    </row>
    <row r="781" spans="2:6">
      <c r="B781" s="55" t="s">
        <v>2739</v>
      </c>
      <c r="C781" s="56" t="s">
        <v>2740</v>
      </c>
      <c r="D781" s="56"/>
      <c r="E781" s="53" t="s">
        <v>389</v>
      </c>
      <c r="F781" s="54" t="s">
        <v>1037</v>
      </c>
    </row>
    <row r="782" spans="2:6">
      <c r="B782" s="55" t="s">
        <v>2741</v>
      </c>
      <c r="C782" s="56" t="s">
        <v>2742</v>
      </c>
      <c r="D782" s="56"/>
      <c r="E782" s="53" t="s">
        <v>389</v>
      </c>
      <c r="F782" s="54" t="s">
        <v>1037</v>
      </c>
    </row>
    <row r="783" spans="2:6">
      <c r="B783" s="55" t="s">
        <v>2743</v>
      </c>
      <c r="C783" s="56" t="s">
        <v>2744</v>
      </c>
      <c r="D783" s="56"/>
      <c r="E783" s="53" t="s">
        <v>389</v>
      </c>
      <c r="F783" s="54" t="s">
        <v>1037</v>
      </c>
    </row>
    <row r="784" spans="2:6">
      <c r="B784" s="55" t="s">
        <v>1247</v>
      </c>
      <c r="C784" s="56" t="s">
        <v>1313</v>
      </c>
      <c r="D784" s="56"/>
      <c r="E784" s="53" t="s">
        <v>389</v>
      </c>
      <c r="F784" s="54" t="s">
        <v>1037</v>
      </c>
    </row>
    <row r="785" spans="2:6">
      <c r="B785" s="55" t="s">
        <v>796</v>
      </c>
      <c r="C785" s="56" t="s">
        <v>797</v>
      </c>
      <c r="D785" s="56" t="s">
        <v>2745</v>
      </c>
      <c r="E785" s="53" t="s">
        <v>389</v>
      </c>
      <c r="F785" s="54" t="s">
        <v>1037</v>
      </c>
    </row>
    <row r="786" spans="2:6">
      <c r="B786" s="55" t="s">
        <v>2746</v>
      </c>
      <c r="C786" s="56" t="s">
        <v>2747</v>
      </c>
      <c r="D786" s="56"/>
      <c r="E786" s="53" t="s">
        <v>389</v>
      </c>
      <c r="F786" s="54" t="s">
        <v>1037</v>
      </c>
    </row>
    <row r="787" spans="2:6">
      <c r="B787" s="55" t="s">
        <v>782</v>
      </c>
      <c r="C787" s="56" t="s">
        <v>1371</v>
      </c>
      <c r="D787" s="56" t="s">
        <v>2748</v>
      </c>
      <c r="E787" s="53" t="s">
        <v>389</v>
      </c>
      <c r="F787" s="54" t="s">
        <v>1037</v>
      </c>
    </row>
    <row r="788" spans="2:6">
      <c r="B788" s="55" t="s">
        <v>783</v>
      </c>
      <c r="C788" s="56" t="s">
        <v>1372</v>
      </c>
      <c r="D788" s="56"/>
      <c r="E788" s="53" t="s">
        <v>389</v>
      </c>
      <c r="F788" s="54" t="s">
        <v>1037</v>
      </c>
    </row>
    <row r="789" spans="2:6">
      <c r="B789" s="55" t="s">
        <v>214</v>
      </c>
      <c r="C789" s="56" t="s">
        <v>875</v>
      </c>
      <c r="D789" s="56"/>
      <c r="E789" s="53" t="s">
        <v>389</v>
      </c>
      <c r="F789" s="54" t="s">
        <v>1037</v>
      </c>
    </row>
    <row r="790" spans="2:6">
      <c r="B790" s="55" t="s">
        <v>1104</v>
      </c>
      <c r="C790" s="56" t="s">
        <v>1373</v>
      </c>
      <c r="D790" s="56"/>
      <c r="E790" s="53" t="s">
        <v>389</v>
      </c>
      <c r="F790" s="54" t="s">
        <v>1037</v>
      </c>
    </row>
    <row r="791" spans="2:6">
      <c r="B791" s="55" t="s">
        <v>2749</v>
      </c>
      <c r="C791" s="56" t="s">
        <v>2750</v>
      </c>
      <c r="D791" s="56"/>
      <c r="E791" s="53" t="s">
        <v>389</v>
      </c>
      <c r="F791" s="54" t="s">
        <v>1037</v>
      </c>
    </row>
    <row r="792" spans="2:6">
      <c r="B792" s="55" t="s">
        <v>713</v>
      </c>
      <c r="C792" s="56" t="s">
        <v>826</v>
      </c>
      <c r="D792" s="56"/>
      <c r="E792" s="53" t="s">
        <v>389</v>
      </c>
      <c r="F792" s="54" t="s">
        <v>1037</v>
      </c>
    </row>
    <row r="793" spans="2:6">
      <c r="B793" s="55" t="s">
        <v>805</v>
      </c>
      <c r="C793" s="56" t="s">
        <v>806</v>
      </c>
      <c r="D793" s="56"/>
      <c r="E793" s="53" t="s">
        <v>389</v>
      </c>
      <c r="F793" s="54" t="s">
        <v>1037</v>
      </c>
    </row>
    <row r="794" spans="2:6">
      <c r="B794" s="55" t="s">
        <v>26</v>
      </c>
      <c r="C794" s="56" t="s">
        <v>497</v>
      </c>
      <c r="D794" s="56"/>
      <c r="E794" s="53" t="s">
        <v>389</v>
      </c>
      <c r="F794" s="54" t="s">
        <v>1037</v>
      </c>
    </row>
    <row r="795" spans="2:6">
      <c r="B795" s="55" t="s">
        <v>2751</v>
      </c>
      <c r="C795" s="56" t="s">
        <v>2752</v>
      </c>
      <c r="D795" s="56"/>
      <c r="E795" s="53" t="s">
        <v>389</v>
      </c>
      <c r="F795" s="54" t="s">
        <v>1037</v>
      </c>
    </row>
    <row r="796" spans="2:6">
      <c r="B796" s="55" t="s">
        <v>2753</v>
      </c>
      <c r="C796" s="56" t="s">
        <v>2754</v>
      </c>
      <c r="D796" s="56"/>
      <c r="E796" s="53" t="s">
        <v>389</v>
      </c>
      <c r="F796" s="54" t="s">
        <v>1037</v>
      </c>
    </row>
    <row r="797" spans="2:6">
      <c r="B797" s="55" t="s">
        <v>2755</v>
      </c>
      <c r="C797" s="56" t="s">
        <v>2756</v>
      </c>
      <c r="D797" s="56"/>
      <c r="E797" s="53" t="s">
        <v>389</v>
      </c>
      <c r="F797" s="54" t="s">
        <v>1037</v>
      </c>
    </row>
    <row r="798" spans="2:6">
      <c r="B798" s="55" t="s">
        <v>2757</v>
      </c>
      <c r="C798" s="56" t="s">
        <v>2758</v>
      </c>
      <c r="D798" s="56"/>
      <c r="E798" s="53" t="s">
        <v>389</v>
      </c>
      <c r="F798" s="54" t="s">
        <v>1037</v>
      </c>
    </row>
    <row r="799" spans="2:6">
      <c r="B799" s="55" t="s">
        <v>65</v>
      </c>
      <c r="C799" s="56" t="s">
        <v>498</v>
      </c>
      <c r="D799" s="56"/>
      <c r="E799" s="53" t="s">
        <v>389</v>
      </c>
      <c r="F799" s="54" t="s">
        <v>1037</v>
      </c>
    </row>
    <row r="800" spans="2:6">
      <c r="B800" s="55" t="s">
        <v>1253</v>
      </c>
      <c r="C800" s="56" t="s">
        <v>1314</v>
      </c>
      <c r="D800" s="56"/>
      <c r="E800" s="53" t="s">
        <v>389</v>
      </c>
      <c r="F800" s="54" t="s">
        <v>1037</v>
      </c>
    </row>
    <row r="801" spans="2:6">
      <c r="B801" s="55" t="s">
        <v>294</v>
      </c>
      <c r="C801" s="56" t="s">
        <v>499</v>
      </c>
      <c r="D801" s="56"/>
      <c r="E801" s="53" t="s">
        <v>389</v>
      </c>
      <c r="F801" s="54" t="s">
        <v>1037</v>
      </c>
    </row>
    <row r="802" spans="2:6">
      <c r="B802" s="55" t="s">
        <v>1278</v>
      </c>
      <c r="C802" s="56" t="s">
        <v>1315</v>
      </c>
      <c r="D802" s="56"/>
      <c r="E802" s="53" t="s">
        <v>389</v>
      </c>
      <c r="F802" s="54" t="s">
        <v>1037</v>
      </c>
    </row>
    <row r="803" spans="2:6">
      <c r="B803" s="55" t="s">
        <v>2759</v>
      </c>
      <c r="C803" s="56" t="s">
        <v>2760</v>
      </c>
      <c r="D803" s="56"/>
      <c r="E803" s="53" t="s">
        <v>389</v>
      </c>
      <c r="F803" s="54" t="s">
        <v>1037</v>
      </c>
    </row>
    <row r="804" spans="2:6">
      <c r="B804" s="55" t="s">
        <v>846</v>
      </c>
      <c r="C804" s="56" t="s">
        <v>847</v>
      </c>
      <c r="D804" s="56" t="s">
        <v>2761</v>
      </c>
      <c r="E804" s="53" t="s">
        <v>389</v>
      </c>
      <c r="F804" s="54" t="s">
        <v>1037</v>
      </c>
    </row>
    <row r="805" spans="2:6">
      <c r="B805" s="55" t="s">
        <v>848</v>
      </c>
      <c r="C805" s="56" t="s">
        <v>849</v>
      </c>
      <c r="D805" s="56" t="s">
        <v>2762</v>
      </c>
      <c r="E805" s="53" t="s">
        <v>389</v>
      </c>
      <c r="F805" s="54" t="s">
        <v>1037</v>
      </c>
    </row>
    <row r="806" spans="2:6">
      <c r="B806" s="55" t="s">
        <v>714</v>
      </c>
      <c r="C806" s="56" t="s">
        <v>720</v>
      </c>
      <c r="D806" s="56" t="s">
        <v>2763</v>
      </c>
      <c r="E806" s="53" t="s">
        <v>389</v>
      </c>
      <c r="F806" s="54" t="s">
        <v>1037</v>
      </c>
    </row>
    <row r="807" spans="2:6">
      <c r="B807" s="55" t="s">
        <v>715</v>
      </c>
      <c r="C807" s="56" t="s">
        <v>721</v>
      </c>
      <c r="D807" s="56" t="s">
        <v>2764</v>
      </c>
      <c r="E807" s="53" t="s">
        <v>389</v>
      </c>
      <c r="F807" s="54" t="s">
        <v>1037</v>
      </c>
    </row>
    <row r="808" spans="2:6">
      <c r="B808" s="55" t="s">
        <v>2765</v>
      </c>
      <c r="C808" s="56" t="s">
        <v>2766</v>
      </c>
      <c r="D808" s="56"/>
      <c r="E808" s="53" t="s">
        <v>389</v>
      </c>
      <c r="F808" s="54" t="s">
        <v>1037</v>
      </c>
    </row>
    <row r="809" spans="2:6">
      <c r="B809" s="55" t="s">
        <v>244</v>
      </c>
      <c r="C809" s="56" t="s">
        <v>245</v>
      </c>
      <c r="D809" s="56" t="s">
        <v>2767</v>
      </c>
      <c r="E809" s="53" t="s">
        <v>389</v>
      </c>
      <c r="F809" s="54" t="s">
        <v>1037</v>
      </c>
    </row>
    <row r="810" spans="2:6">
      <c r="B810" s="55" t="s">
        <v>2768</v>
      </c>
      <c r="C810" s="56" t="s">
        <v>2769</v>
      </c>
      <c r="D810" s="56"/>
      <c r="E810" s="53" t="s">
        <v>389</v>
      </c>
      <c r="F810" s="54" t="s">
        <v>1037</v>
      </c>
    </row>
    <row r="811" spans="2:6">
      <c r="B811" s="55" t="s">
        <v>912</v>
      </c>
      <c r="C811" s="56" t="s">
        <v>1374</v>
      </c>
      <c r="D811" s="56" t="s">
        <v>2770</v>
      </c>
      <c r="E811" s="53" t="s">
        <v>389</v>
      </c>
      <c r="F811" s="54" t="s">
        <v>1037</v>
      </c>
    </row>
    <row r="812" spans="2:6">
      <c r="B812" s="55" t="s">
        <v>5005</v>
      </c>
      <c r="C812" s="56" t="s">
        <v>5011</v>
      </c>
      <c r="D812" s="56"/>
      <c r="E812" s="53" t="s">
        <v>389</v>
      </c>
      <c r="F812" s="54" t="s">
        <v>1037</v>
      </c>
    </row>
    <row r="813" spans="2:6">
      <c r="B813" s="55" t="s">
        <v>2771</v>
      </c>
      <c r="C813" s="56" t="s">
        <v>2772</v>
      </c>
      <c r="D813" s="56" t="s">
        <v>2773</v>
      </c>
      <c r="E813" s="53" t="s">
        <v>389</v>
      </c>
      <c r="F813" s="54" t="s">
        <v>1037</v>
      </c>
    </row>
    <row r="814" spans="2:6">
      <c r="B814" s="55" t="s">
        <v>2774</v>
      </c>
      <c r="C814" s="56" t="s">
        <v>2775</v>
      </c>
      <c r="D814" s="56"/>
      <c r="E814" s="53" t="s">
        <v>389</v>
      </c>
      <c r="F814" s="54" t="s">
        <v>1037</v>
      </c>
    </row>
    <row r="815" spans="2:6">
      <c r="B815" s="55" t="s">
        <v>2776</v>
      </c>
      <c r="C815" s="56" t="s">
        <v>2777</v>
      </c>
      <c r="D815" s="56" t="s">
        <v>2778</v>
      </c>
      <c r="E815" s="53" t="s">
        <v>371</v>
      </c>
      <c r="F815" s="54" t="s">
        <v>1037</v>
      </c>
    </row>
    <row r="816" spans="2:6">
      <c r="B816" s="55" t="s">
        <v>1246</v>
      </c>
      <c r="C816" s="56" t="s">
        <v>819</v>
      </c>
      <c r="D816" s="56" t="s">
        <v>3971</v>
      </c>
      <c r="E816" s="53" t="s">
        <v>371</v>
      </c>
      <c r="F816" s="54" t="s">
        <v>1037</v>
      </c>
    </row>
    <row r="817" spans="2:6">
      <c r="B817" s="55" t="s">
        <v>2779</v>
      </c>
      <c r="C817" s="56" t="s">
        <v>2780</v>
      </c>
      <c r="D817" s="56" t="s">
        <v>2781</v>
      </c>
      <c r="E817" s="53" t="s">
        <v>1479</v>
      </c>
      <c r="F817" s="54" t="s">
        <v>1037</v>
      </c>
    </row>
    <row r="818" spans="2:6">
      <c r="B818" s="52" t="s">
        <v>2782</v>
      </c>
      <c r="C818" s="53" t="s">
        <v>2783</v>
      </c>
      <c r="D818" s="53" t="s">
        <v>2784</v>
      </c>
      <c r="E818" s="53" t="s">
        <v>1479</v>
      </c>
      <c r="F818" s="54" t="s">
        <v>1037</v>
      </c>
    </row>
    <row r="819" spans="2:6">
      <c r="B819" s="55" t="s">
        <v>2785</v>
      </c>
      <c r="C819" s="56" t="s">
        <v>2786</v>
      </c>
      <c r="D819" s="56" t="s">
        <v>2787</v>
      </c>
      <c r="E819" s="53" t="s">
        <v>1479</v>
      </c>
      <c r="F819" s="54" t="s">
        <v>1037</v>
      </c>
    </row>
    <row r="820" spans="2:6">
      <c r="B820" s="55" t="s">
        <v>2788</v>
      </c>
      <c r="C820" s="56" t="s">
        <v>2789</v>
      </c>
      <c r="D820" s="56" t="s">
        <v>2790</v>
      </c>
      <c r="E820" s="53" t="s">
        <v>1479</v>
      </c>
      <c r="F820" s="54" t="s">
        <v>1037</v>
      </c>
    </row>
    <row r="821" spans="2:6">
      <c r="B821" s="55" t="s">
        <v>4592</v>
      </c>
      <c r="C821" s="56" t="s">
        <v>939</v>
      </c>
      <c r="D821" s="56"/>
      <c r="E821" s="53" t="s">
        <v>1479</v>
      </c>
      <c r="F821" s="54" t="s">
        <v>1037</v>
      </c>
    </row>
    <row r="822" spans="2:6">
      <c r="B822" s="55" t="s">
        <v>2791</v>
      </c>
      <c r="C822" s="56" t="s">
        <v>2792</v>
      </c>
      <c r="D822" s="56" t="s">
        <v>2793</v>
      </c>
      <c r="E822" s="53" t="s">
        <v>1479</v>
      </c>
      <c r="F822" s="54" t="s">
        <v>1037</v>
      </c>
    </row>
    <row r="823" spans="2:6">
      <c r="B823" s="55" t="s">
        <v>2794</v>
      </c>
      <c r="C823" s="56" t="s">
        <v>2795</v>
      </c>
      <c r="D823" s="56" t="s">
        <v>2796</v>
      </c>
      <c r="E823" s="53" t="s">
        <v>1479</v>
      </c>
      <c r="F823" s="54" t="s">
        <v>1037</v>
      </c>
    </row>
    <row r="824" spans="2:6">
      <c r="B824" s="55" t="s">
        <v>2797</v>
      </c>
      <c r="C824" s="56" t="s">
        <v>2798</v>
      </c>
      <c r="D824" s="56"/>
      <c r="E824" s="53" t="s">
        <v>1479</v>
      </c>
      <c r="F824" s="54" t="s">
        <v>1037</v>
      </c>
    </row>
    <row r="825" spans="2:6">
      <c r="B825" s="55" t="s">
        <v>2799</v>
      </c>
      <c r="C825" s="56" t="s">
        <v>2800</v>
      </c>
      <c r="D825" s="56"/>
      <c r="E825" s="53" t="s">
        <v>1479</v>
      </c>
      <c r="F825" s="54" t="s">
        <v>1037</v>
      </c>
    </row>
    <row r="826" spans="2:6">
      <c r="B826" s="55" t="s">
        <v>2801</v>
      </c>
      <c r="C826" s="56" t="s">
        <v>2802</v>
      </c>
      <c r="D826" s="56" t="s">
        <v>2803</v>
      </c>
      <c r="E826" s="53" t="s">
        <v>1479</v>
      </c>
      <c r="F826" s="54" t="s">
        <v>1037</v>
      </c>
    </row>
    <row r="827" spans="2:6">
      <c r="B827" s="55" t="s">
        <v>2804</v>
      </c>
      <c r="C827" s="56" t="s">
        <v>2805</v>
      </c>
      <c r="D827" s="56" t="s">
        <v>2806</v>
      </c>
      <c r="E827" s="53" t="s">
        <v>1479</v>
      </c>
      <c r="F827" s="54" t="s">
        <v>1037</v>
      </c>
    </row>
    <row r="828" spans="2:6">
      <c r="B828" s="55" t="s">
        <v>518</v>
      </c>
      <c r="C828" s="56" t="s">
        <v>4601</v>
      </c>
      <c r="D828" s="56" t="s">
        <v>2807</v>
      </c>
      <c r="E828" s="53" t="s">
        <v>1479</v>
      </c>
      <c r="F828" s="54" t="s">
        <v>1037</v>
      </c>
    </row>
    <row r="829" spans="2:6">
      <c r="B829" s="55" t="s">
        <v>520</v>
      </c>
      <c r="C829" s="56" t="s">
        <v>521</v>
      </c>
      <c r="D829" s="56" t="s">
        <v>2808</v>
      </c>
      <c r="E829" s="53" t="s">
        <v>1479</v>
      </c>
      <c r="F829" s="54" t="s">
        <v>1037</v>
      </c>
    </row>
    <row r="830" spans="2:6">
      <c r="B830" s="55" t="s">
        <v>2809</v>
      </c>
      <c r="C830" s="56" t="s">
        <v>4602</v>
      </c>
      <c r="D830" s="56" t="s">
        <v>2810</v>
      </c>
      <c r="E830" s="53" t="s">
        <v>1479</v>
      </c>
      <c r="F830" s="54" t="s">
        <v>1037</v>
      </c>
    </row>
    <row r="831" spans="2:6">
      <c r="B831" s="55" t="s">
        <v>2811</v>
      </c>
      <c r="C831" s="56" t="s">
        <v>2812</v>
      </c>
      <c r="D831" s="56" t="s">
        <v>2813</v>
      </c>
      <c r="E831" s="53" t="s">
        <v>1479</v>
      </c>
      <c r="F831" s="54" t="s">
        <v>1037</v>
      </c>
    </row>
    <row r="832" spans="2:6">
      <c r="B832" s="55" t="s">
        <v>2814</v>
      </c>
      <c r="C832" s="56" t="s">
        <v>2815</v>
      </c>
      <c r="D832" s="56" t="s">
        <v>2816</v>
      </c>
      <c r="E832" s="53" t="s">
        <v>1479</v>
      </c>
      <c r="F832" s="54" t="s">
        <v>1037</v>
      </c>
    </row>
    <row r="833" spans="2:6">
      <c r="B833" s="55" t="s">
        <v>2817</v>
      </c>
      <c r="C833" s="56" t="s">
        <v>2818</v>
      </c>
      <c r="D833" s="56" t="s">
        <v>2819</v>
      </c>
      <c r="E833" s="53" t="s">
        <v>1479</v>
      </c>
      <c r="F833" s="54" t="s">
        <v>1037</v>
      </c>
    </row>
    <row r="834" spans="2:6">
      <c r="B834" s="55" t="s">
        <v>2820</v>
      </c>
      <c r="C834" s="56" t="s">
        <v>2821</v>
      </c>
      <c r="D834" s="56" t="s">
        <v>2822</v>
      </c>
      <c r="E834" s="53" t="s">
        <v>1479</v>
      </c>
      <c r="F834" s="54" t="s">
        <v>1037</v>
      </c>
    </row>
    <row r="835" spans="2:6">
      <c r="B835" s="55" t="s">
        <v>2823</v>
      </c>
      <c r="C835" s="56" t="s">
        <v>2824</v>
      </c>
      <c r="D835" s="56" t="s">
        <v>2825</v>
      </c>
      <c r="E835" s="53" t="s">
        <v>1479</v>
      </c>
      <c r="F835" s="54" t="s">
        <v>1037</v>
      </c>
    </row>
    <row r="836" spans="2:6">
      <c r="B836" s="55" t="s">
        <v>2826</v>
      </c>
      <c r="C836" s="56" t="s">
        <v>2827</v>
      </c>
      <c r="D836" s="56" t="s">
        <v>2828</v>
      </c>
      <c r="E836" s="53" t="s">
        <v>1479</v>
      </c>
      <c r="F836" s="54" t="s">
        <v>1037</v>
      </c>
    </row>
    <row r="837" spans="2:6">
      <c r="B837" s="55" t="s">
        <v>2829</v>
      </c>
      <c r="C837" s="56" t="s">
        <v>2830</v>
      </c>
      <c r="D837" s="56" t="s">
        <v>2831</v>
      </c>
      <c r="E837" s="53" t="s">
        <v>1479</v>
      </c>
      <c r="F837" s="54" t="s">
        <v>1037</v>
      </c>
    </row>
    <row r="838" spans="2:6">
      <c r="B838" s="55" t="s">
        <v>2832</v>
      </c>
      <c r="C838" s="56" t="s">
        <v>2833</v>
      </c>
      <c r="D838" s="56" t="s">
        <v>2834</v>
      </c>
      <c r="E838" s="53" t="s">
        <v>1479</v>
      </c>
      <c r="F838" s="54" t="s">
        <v>1037</v>
      </c>
    </row>
    <row r="839" spans="2:6">
      <c r="B839" s="55" t="s">
        <v>2835</v>
      </c>
      <c r="C839" s="56" t="s">
        <v>2836</v>
      </c>
      <c r="D839" s="56" t="s">
        <v>2837</v>
      </c>
      <c r="E839" s="53" t="s">
        <v>1479</v>
      </c>
      <c r="F839" s="54" t="s">
        <v>1037</v>
      </c>
    </row>
    <row r="840" spans="2:6">
      <c r="B840" s="55" t="s">
        <v>2838</v>
      </c>
      <c r="C840" s="56" t="s">
        <v>2839</v>
      </c>
      <c r="D840" s="56" t="s">
        <v>2840</v>
      </c>
      <c r="E840" s="53" t="s">
        <v>1479</v>
      </c>
      <c r="F840" s="54" t="s">
        <v>1037</v>
      </c>
    </row>
    <row r="841" spans="2:6">
      <c r="B841" s="55" t="s">
        <v>2841</v>
      </c>
      <c r="C841" s="56" t="s">
        <v>2842</v>
      </c>
      <c r="D841" s="56" t="s">
        <v>2843</v>
      </c>
      <c r="E841" s="53" t="s">
        <v>1479</v>
      </c>
      <c r="F841" s="54" t="s">
        <v>1037</v>
      </c>
    </row>
    <row r="842" spans="2:6">
      <c r="B842" s="55" t="s">
        <v>2844</v>
      </c>
      <c r="C842" s="56" t="s">
        <v>2845</v>
      </c>
      <c r="D842" s="56" t="s">
        <v>2846</v>
      </c>
      <c r="E842" s="53" t="s">
        <v>1479</v>
      </c>
      <c r="F842" s="54" t="s">
        <v>1037</v>
      </c>
    </row>
    <row r="843" spans="2:6">
      <c r="B843" s="55" t="s">
        <v>2847</v>
      </c>
      <c r="C843" s="56" t="s">
        <v>2848</v>
      </c>
      <c r="D843" s="56" t="s">
        <v>2849</v>
      </c>
      <c r="E843" s="53" t="s">
        <v>1479</v>
      </c>
      <c r="F843" s="54" t="s">
        <v>1037</v>
      </c>
    </row>
    <row r="844" spans="2:6">
      <c r="B844" s="55" t="s">
        <v>2850</v>
      </c>
      <c r="C844" s="56" t="s">
        <v>2851</v>
      </c>
      <c r="D844" s="56" t="s">
        <v>2852</v>
      </c>
      <c r="E844" s="53" t="s">
        <v>1479</v>
      </c>
      <c r="F844" s="54" t="s">
        <v>1037</v>
      </c>
    </row>
    <row r="845" spans="2:6">
      <c r="B845" s="55" t="s">
        <v>2853</v>
      </c>
      <c r="C845" s="56" t="s">
        <v>2854</v>
      </c>
      <c r="D845" s="56" t="s">
        <v>2855</v>
      </c>
      <c r="E845" s="53" t="s">
        <v>1479</v>
      </c>
      <c r="F845" s="54" t="s">
        <v>1037</v>
      </c>
    </row>
    <row r="846" spans="2:6">
      <c r="B846" s="55" t="s">
        <v>2856</v>
      </c>
      <c r="C846" s="56" t="s">
        <v>2857</v>
      </c>
      <c r="D846" s="56" t="s">
        <v>2858</v>
      </c>
      <c r="E846" s="53" t="s">
        <v>1479</v>
      </c>
      <c r="F846" s="54" t="s">
        <v>1037</v>
      </c>
    </row>
    <row r="847" spans="2:6">
      <c r="B847" s="55" t="s">
        <v>2859</v>
      </c>
      <c r="C847" s="56" t="s">
        <v>2860</v>
      </c>
      <c r="D847" s="56" t="s">
        <v>2861</v>
      </c>
      <c r="E847" s="53" t="s">
        <v>1479</v>
      </c>
      <c r="F847" s="54" t="s">
        <v>1037</v>
      </c>
    </row>
    <row r="848" spans="2:6">
      <c r="B848" s="55" t="s">
        <v>2862</v>
      </c>
      <c r="C848" s="56" t="s">
        <v>2863</v>
      </c>
      <c r="D848" s="56" t="s">
        <v>2864</v>
      </c>
      <c r="E848" s="53" t="s">
        <v>1479</v>
      </c>
      <c r="F848" s="54" t="s">
        <v>1037</v>
      </c>
    </row>
    <row r="849" spans="2:6">
      <c r="B849" s="55" t="s">
        <v>2865</v>
      </c>
      <c r="C849" s="56" t="s">
        <v>2866</v>
      </c>
      <c r="D849" s="56" t="s">
        <v>2867</v>
      </c>
      <c r="E849" s="53" t="s">
        <v>1479</v>
      </c>
      <c r="F849" s="54" t="s">
        <v>1037</v>
      </c>
    </row>
    <row r="850" spans="2:6">
      <c r="B850" s="55" t="s">
        <v>2868</v>
      </c>
      <c r="C850" s="56" t="s">
        <v>2869</v>
      </c>
      <c r="D850" s="56" t="s">
        <v>2870</v>
      </c>
      <c r="E850" s="53" t="s">
        <v>1479</v>
      </c>
      <c r="F850" s="54" t="s">
        <v>1037</v>
      </c>
    </row>
    <row r="851" spans="2:6">
      <c r="B851" s="55" t="s">
        <v>2871</v>
      </c>
      <c r="C851" s="56" t="s">
        <v>2872</v>
      </c>
      <c r="D851" s="56"/>
      <c r="E851" s="53" t="s">
        <v>1479</v>
      </c>
      <c r="F851" s="54" t="s">
        <v>1037</v>
      </c>
    </row>
    <row r="852" spans="2:6">
      <c r="B852" s="55" t="s">
        <v>1045</v>
      </c>
      <c r="C852" s="56" t="s">
        <v>1375</v>
      </c>
      <c r="D852" s="56" t="s">
        <v>2873</v>
      </c>
      <c r="E852" s="53" t="s">
        <v>1479</v>
      </c>
      <c r="F852" s="54" t="s">
        <v>1037</v>
      </c>
    </row>
    <row r="853" spans="2:6">
      <c r="B853" s="55" t="s">
        <v>1046</v>
      </c>
      <c r="C853" s="56" t="s">
        <v>1073</v>
      </c>
      <c r="D853" s="56" t="s">
        <v>2874</v>
      </c>
      <c r="E853" s="53" t="s">
        <v>1479</v>
      </c>
      <c r="F853" s="54" t="s">
        <v>1037</v>
      </c>
    </row>
    <row r="854" spans="2:6">
      <c r="B854" s="55" t="s">
        <v>1047</v>
      </c>
      <c r="C854" s="56" t="s">
        <v>1376</v>
      </c>
      <c r="D854" s="56" t="s">
        <v>2875</v>
      </c>
      <c r="E854" s="53" t="s">
        <v>1479</v>
      </c>
      <c r="F854" s="54" t="s">
        <v>1037</v>
      </c>
    </row>
    <row r="855" spans="2:6">
      <c r="B855" s="55" t="s">
        <v>2876</v>
      </c>
      <c r="C855" s="56" t="s">
        <v>519</v>
      </c>
      <c r="D855" s="56" t="s">
        <v>2877</v>
      </c>
      <c r="E855" s="53" t="s">
        <v>1479</v>
      </c>
      <c r="F855" s="54" t="s">
        <v>1037</v>
      </c>
    </row>
    <row r="856" spans="2:6">
      <c r="B856" s="55" t="s">
        <v>1137</v>
      </c>
      <c r="C856" s="56" t="s">
        <v>1140</v>
      </c>
      <c r="D856" s="56" t="s">
        <v>2878</v>
      </c>
      <c r="E856" s="53" t="s">
        <v>1479</v>
      </c>
      <c r="F856" s="54" t="s">
        <v>1037</v>
      </c>
    </row>
    <row r="857" spans="2:6">
      <c r="B857" s="55" t="s">
        <v>2879</v>
      </c>
      <c r="C857" s="56" t="s">
        <v>2880</v>
      </c>
      <c r="D857" s="56" t="s">
        <v>2881</v>
      </c>
      <c r="E857" s="53" t="s">
        <v>1479</v>
      </c>
      <c r="F857" s="54" t="s">
        <v>1037</v>
      </c>
    </row>
    <row r="858" spans="2:6">
      <c r="B858" s="55" t="s">
        <v>2882</v>
      </c>
      <c r="C858" s="56" t="s">
        <v>4603</v>
      </c>
      <c r="D858" s="56" t="s">
        <v>2883</v>
      </c>
      <c r="E858" s="53" t="s">
        <v>1479</v>
      </c>
      <c r="F858" s="54" t="s">
        <v>1037</v>
      </c>
    </row>
    <row r="859" spans="2:6">
      <c r="B859" s="55" t="s">
        <v>2884</v>
      </c>
      <c r="C859" s="56" t="s">
        <v>4604</v>
      </c>
      <c r="D859" s="56" t="s">
        <v>2885</v>
      </c>
      <c r="E859" s="53" t="s">
        <v>1479</v>
      </c>
      <c r="F859" s="54" t="s">
        <v>1037</v>
      </c>
    </row>
    <row r="860" spans="2:6">
      <c r="B860" s="55" t="s">
        <v>2886</v>
      </c>
      <c r="C860" s="56" t="s">
        <v>2887</v>
      </c>
      <c r="D860" s="56" t="s">
        <v>2888</v>
      </c>
      <c r="E860" s="53" t="s">
        <v>1479</v>
      </c>
      <c r="F860" s="54" t="s">
        <v>1037</v>
      </c>
    </row>
    <row r="861" spans="2:6">
      <c r="B861" s="55" t="s">
        <v>2889</v>
      </c>
      <c r="C861" s="56" t="s">
        <v>2890</v>
      </c>
      <c r="D861" s="56" t="s">
        <v>2891</v>
      </c>
      <c r="E861" s="53" t="s">
        <v>1479</v>
      </c>
      <c r="F861" s="54" t="s">
        <v>1037</v>
      </c>
    </row>
    <row r="862" spans="2:6">
      <c r="B862" s="55" t="s">
        <v>2892</v>
      </c>
      <c r="C862" s="56" t="s">
        <v>2893</v>
      </c>
      <c r="D862" s="56" t="s">
        <v>2894</v>
      </c>
      <c r="E862" s="53" t="s">
        <v>1479</v>
      </c>
      <c r="F862" s="54" t="s">
        <v>1037</v>
      </c>
    </row>
    <row r="863" spans="2:6">
      <c r="B863" s="55" t="s">
        <v>2895</v>
      </c>
      <c r="C863" s="56" t="s">
        <v>2896</v>
      </c>
      <c r="D863" s="56" t="s">
        <v>2897</v>
      </c>
      <c r="E863" s="53" t="s">
        <v>1479</v>
      </c>
      <c r="F863" s="54" t="s">
        <v>1037</v>
      </c>
    </row>
    <row r="864" spans="2:6">
      <c r="B864" s="55" t="s">
        <v>2898</v>
      </c>
      <c r="C864" s="56" t="s">
        <v>2899</v>
      </c>
      <c r="D864" s="56" t="s">
        <v>2900</v>
      </c>
      <c r="E864" s="53" t="s">
        <v>1479</v>
      </c>
      <c r="F864" s="54" t="s">
        <v>1037</v>
      </c>
    </row>
    <row r="865" spans="2:6">
      <c r="B865" s="55" t="s">
        <v>2901</v>
      </c>
      <c r="C865" s="56" t="s">
        <v>4605</v>
      </c>
      <c r="D865" s="56" t="s">
        <v>2902</v>
      </c>
      <c r="E865" s="53" t="s">
        <v>1479</v>
      </c>
      <c r="F865" s="54" t="s">
        <v>1037</v>
      </c>
    </row>
    <row r="866" spans="2:6">
      <c r="B866" s="55" t="s">
        <v>2903</v>
      </c>
      <c r="C866" s="56" t="s">
        <v>2904</v>
      </c>
      <c r="D866" s="56" t="s">
        <v>2905</v>
      </c>
      <c r="E866" s="53" t="s">
        <v>1479</v>
      </c>
      <c r="F866" s="54" t="s">
        <v>1037</v>
      </c>
    </row>
    <row r="867" spans="2:6">
      <c r="B867" s="55" t="s">
        <v>2906</v>
      </c>
      <c r="C867" s="56" t="s">
        <v>2907</v>
      </c>
      <c r="D867" s="56" t="s">
        <v>2908</v>
      </c>
      <c r="E867" s="53" t="s">
        <v>1479</v>
      </c>
      <c r="F867" s="54" t="s">
        <v>1037</v>
      </c>
    </row>
    <row r="868" spans="2:6">
      <c r="B868" s="55" t="s">
        <v>2909</v>
      </c>
      <c r="C868" s="56" t="s">
        <v>2910</v>
      </c>
      <c r="D868" s="56" t="s">
        <v>2911</v>
      </c>
      <c r="E868" s="53" t="s">
        <v>1479</v>
      </c>
      <c r="F868" s="54" t="s">
        <v>1037</v>
      </c>
    </row>
    <row r="869" spans="2:6">
      <c r="B869" s="55" t="s">
        <v>2912</v>
      </c>
      <c r="C869" s="56" t="s">
        <v>2913</v>
      </c>
      <c r="D869" s="56" t="s">
        <v>2914</v>
      </c>
      <c r="E869" s="53" t="s">
        <v>1479</v>
      </c>
      <c r="F869" s="54" t="s">
        <v>1037</v>
      </c>
    </row>
    <row r="870" spans="2:6">
      <c r="B870" s="55" t="s">
        <v>2915</v>
      </c>
      <c r="C870" s="56" t="s">
        <v>2916</v>
      </c>
      <c r="D870" s="56" t="s">
        <v>2917</v>
      </c>
      <c r="E870" s="53" t="s">
        <v>1479</v>
      </c>
      <c r="F870" s="54" t="s">
        <v>1037</v>
      </c>
    </row>
    <row r="871" spans="2:6">
      <c r="B871" s="55" t="s">
        <v>2918</v>
      </c>
      <c r="C871" s="56" t="s">
        <v>2919</v>
      </c>
      <c r="D871" s="56" t="s">
        <v>2920</v>
      </c>
      <c r="E871" s="53" t="s">
        <v>1479</v>
      </c>
      <c r="F871" s="54" t="s">
        <v>1037</v>
      </c>
    </row>
    <row r="872" spans="2:6">
      <c r="B872" s="55" t="s">
        <v>2921</v>
      </c>
      <c r="C872" s="56" t="s">
        <v>2922</v>
      </c>
      <c r="D872" s="56" t="s">
        <v>2923</v>
      </c>
      <c r="E872" s="53" t="s">
        <v>1479</v>
      </c>
      <c r="F872" s="54" t="s">
        <v>1037</v>
      </c>
    </row>
    <row r="873" spans="2:6">
      <c r="B873" s="55" t="s">
        <v>2924</v>
      </c>
      <c r="C873" s="56" t="s">
        <v>2925</v>
      </c>
      <c r="D873" s="56" t="s">
        <v>2926</v>
      </c>
      <c r="E873" s="53" t="s">
        <v>1479</v>
      </c>
      <c r="F873" s="54" t="s">
        <v>1037</v>
      </c>
    </row>
    <row r="874" spans="2:6">
      <c r="B874" s="55" t="s">
        <v>2927</v>
      </c>
      <c r="C874" s="56" t="s">
        <v>2928</v>
      </c>
      <c r="D874" s="56" t="s">
        <v>2929</v>
      </c>
      <c r="E874" s="53" t="s">
        <v>1479</v>
      </c>
      <c r="F874" s="54" t="s">
        <v>1037</v>
      </c>
    </row>
    <row r="875" spans="2:6">
      <c r="B875" s="55" t="s">
        <v>2930</v>
      </c>
      <c r="C875" s="56" t="s">
        <v>2931</v>
      </c>
      <c r="D875" s="56" t="s">
        <v>2932</v>
      </c>
      <c r="E875" s="53" t="s">
        <v>1479</v>
      </c>
      <c r="F875" s="54" t="s">
        <v>1037</v>
      </c>
    </row>
    <row r="876" spans="2:6">
      <c r="B876" s="55" t="s">
        <v>2933</v>
      </c>
      <c r="C876" s="56" t="s">
        <v>2934</v>
      </c>
      <c r="D876" s="56" t="s">
        <v>2935</v>
      </c>
      <c r="E876" s="53" t="s">
        <v>1479</v>
      </c>
      <c r="F876" s="54" t="s">
        <v>1037</v>
      </c>
    </row>
    <row r="877" spans="2:6">
      <c r="B877" s="55" t="s">
        <v>522</v>
      </c>
      <c r="C877" s="56" t="s">
        <v>523</v>
      </c>
      <c r="D877" s="56" t="s">
        <v>2936</v>
      </c>
      <c r="E877" s="53" t="s">
        <v>1479</v>
      </c>
      <c r="F877" s="54" t="s">
        <v>1037</v>
      </c>
    </row>
    <row r="878" spans="2:6">
      <c r="B878" s="55" t="s">
        <v>2937</v>
      </c>
      <c r="C878" s="56" t="s">
        <v>4606</v>
      </c>
      <c r="D878" s="56" t="s">
        <v>2938</v>
      </c>
      <c r="E878" s="53" t="s">
        <v>1479</v>
      </c>
      <c r="F878" s="54" t="s">
        <v>1037</v>
      </c>
    </row>
    <row r="879" spans="2:6">
      <c r="B879" s="55" t="s">
        <v>2939</v>
      </c>
      <c r="C879" s="56" t="s">
        <v>2940</v>
      </c>
      <c r="D879" s="56" t="s">
        <v>2941</v>
      </c>
      <c r="E879" s="53" t="s">
        <v>1479</v>
      </c>
      <c r="F879" s="54" t="s">
        <v>1037</v>
      </c>
    </row>
    <row r="880" spans="2:6">
      <c r="B880" s="55" t="s">
        <v>2942</v>
      </c>
      <c r="C880" s="56" t="s">
        <v>2943</v>
      </c>
      <c r="D880" s="56" t="s">
        <v>2944</v>
      </c>
      <c r="E880" s="53" t="s">
        <v>1479</v>
      </c>
      <c r="F880" s="54" t="s">
        <v>1037</v>
      </c>
    </row>
    <row r="881" spans="2:6">
      <c r="B881" s="55" t="s">
        <v>2945</v>
      </c>
      <c r="C881" s="56" t="s">
        <v>2946</v>
      </c>
      <c r="D881" s="56" t="s">
        <v>2947</v>
      </c>
      <c r="E881" s="53" t="s">
        <v>1479</v>
      </c>
      <c r="F881" s="54" t="s">
        <v>1037</v>
      </c>
    </row>
    <row r="882" spans="2:6">
      <c r="B882" s="55" t="s">
        <v>2948</v>
      </c>
      <c r="C882" s="56" t="s">
        <v>2949</v>
      </c>
      <c r="D882" s="56" t="s">
        <v>2950</v>
      </c>
      <c r="E882" s="53" t="s">
        <v>1479</v>
      </c>
      <c r="F882" s="54" t="s">
        <v>1037</v>
      </c>
    </row>
    <row r="883" spans="2:6">
      <c r="B883" s="55" t="s">
        <v>2951</v>
      </c>
      <c r="C883" s="56" t="s">
        <v>2952</v>
      </c>
      <c r="D883" s="56"/>
      <c r="E883" s="53" t="s">
        <v>1479</v>
      </c>
      <c r="F883" s="54" t="s">
        <v>1037</v>
      </c>
    </row>
    <row r="884" spans="2:6">
      <c r="B884" s="55" t="s">
        <v>2953</v>
      </c>
      <c r="C884" s="56" t="s">
        <v>2954</v>
      </c>
      <c r="D884" s="56" t="s">
        <v>2955</v>
      </c>
      <c r="E884" s="53" t="s">
        <v>1479</v>
      </c>
      <c r="F884" s="54" t="s">
        <v>1037</v>
      </c>
    </row>
    <row r="885" spans="2:6">
      <c r="B885" s="55" t="s">
        <v>2956</v>
      </c>
      <c r="C885" s="56" t="s">
        <v>2957</v>
      </c>
      <c r="D885" s="56" t="s">
        <v>2958</v>
      </c>
      <c r="E885" s="53" t="s">
        <v>1479</v>
      </c>
      <c r="F885" s="54" t="s">
        <v>1037</v>
      </c>
    </row>
    <row r="886" spans="2:6">
      <c r="B886" s="55" t="s">
        <v>2959</v>
      </c>
      <c r="C886" s="56" t="s">
        <v>2960</v>
      </c>
      <c r="D886" s="56" t="s">
        <v>2961</v>
      </c>
      <c r="E886" s="53" t="s">
        <v>1479</v>
      </c>
      <c r="F886" s="54" t="s">
        <v>1037</v>
      </c>
    </row>
    <row r="887" spans="2:6">
      <c r="B887" s="55" t="s">
        <v>2962</v>
      </c>
      <c r="C887" s="56" t="s">
        <v>2963</v>
      </c>
      <c r="D887" s="56"/>
      <c r="E887" s="53" t="s">
        <v>1479</v>
      </c>
      <c r="F887" s="54" t="s">
        <v>1037</v>
      </c>
    </row>
    <row r="888" spans="2:6">
      <c r="B888" s="55" t="s">
        <v>2964</v>
      </c>
      <c r="C888" s="56" t="s">
        <v>2965</v>
      </c>
      <c r="D888" s="56" t="s">
        <v>2966</v>
      </c>
      <c r="E888" s="53" t="s">
        <v>1479</v>
      </c>
      <c r="F888" s="54" t="s">
        <v>1037</v>
      </c>
    </row>
    <row r="889" spans="2:6">
      <c r="B889" s="55" t="s">
        <v>2967</v>
      </c>
      <c r="C889" s="56" t="s">
        <v>2968</v>
      </c>
      <c r="D889" s="56" t="s">
        <v>2969</v>
      </c>
      <c r="E889" s="53" t="s">
        <v>1479</v>
      </c>
      <c r="F889" s="54" t="s">
        <v>1037</v>
      </c>
    </row>
    <row r="890" spans="2:6">
      <c r="B890" s="55" t="s">
        <v>1048</v>
      </c>
      <c r="C890" s="56" t="s">
        <v>1074</v>
      </c>
      <c r="D890" s="56" t="s">
        <v>2970</v>
      </c>
      <c r="E890" s="53" t="s">
        <v>1479</v>
      </c>
      <c r="F890" s="54" t="s">
        <v>1037</v>
      </c>
    </row>
    <row r="891" spans="2:6">
      <c r="B891" s="55" t="s">
        <v>1049</v>
      </c>
      <c r="C891" s="56" t="s">
        <v>1075</v>
      </c>
      <c r="D891" s="56" t="s">
        <v>2971</v>
      </c>
      <c r="E891" s="53" t="s">
        <v>1479</v>
      </c>
      <c r="F891" s="54" t="s">
        <v>1037</v>
      </c>
    </row>
    <row r="892" spans="2:6">
      <c r="B892" s="55" t="s">
        <v>1050</v>
      </c>
      <c r="C892" s="56" t="s">
        <v>1076</v>
      </c>
      <c r="D892" s="56" t="s">
        <v>2972</v>
      </c>
      <c r="E892" s="53" t="s">
        <v>1479</v>
      </c>
      <c r="F892" s="54" t="s">
        <v>1037</v>
      </c>
    </row>
    <row r="893" spans="2:6">
      <c r="B893" s="55" t="s">
        <v>2973</v>
      </c>
      <c r="C893" s="56" t="s">
        <v>2974</v>
      </c>
      <c r="D893" s="56" t="s">
        <v>2975</v>
      </c>
      <c r="E893" s="53" t="s">
        <v>1479</v>
      </c>
      <c r="F893" s="54" t="s">
        <v>1037</v>
      </c>
    </row>
    <row r="894" spans="2:6">
      <c r="B894" s="55" t="s">
        <v>2976</v>
      </c>
      <c r="C894" s="56" t="s">
        <v>2977</v>
      </c>
      <c r="D894" s="56" t="s">
        <v>2978</v>
      </c>
      <c r="E894" s="53" t="s">
        <v>1479</v>
      </c>
      <c r="F894" s="54" t="s">
        <v>1037</v>
      </c>
    </row>
    <row r="895" spans="2:6">
      <c r="B895" s="55" t="s">
        <v>2979</v>
      </c>
      <c r="C895" s="56" t="s">
        <v>2980</v>
      </c>
      <c r="D895" s="56"/>
      <c r="E895" s="53" t="s">
        <v>1479</v>
      </c>
      <c r="F895" s="54" t="s">
        <v>1037</v>
      </c>
    </row>
    <row r="896" spans="2:6">
      <c r="B896" s="55" t="s">
        <v>2981</v>
      </c>
      <c r="C896" s="56" t="s">
        <v>2982</v>
      </c>
      <c r="D896" s="56" t="s">
        <v>2983</v>
      </c>
      <c r="E896" s="53" t="s">
        <v>1479</v>
      </c>
      <c r="F896" s="54" t="s">
        <v>1037</v>
      </c>
    </row>
    <row r="897" spans="2:6">
      <c r="B897" s="55" t="s">
        <v>2984</v>
      </c>
      <c r="C897" s="56" t="s">
        <v>2985</v>
      </c>
      <c r="D897" s="56" t="s">
        <v>2986</v>
      </c>
      <c r="E897" s="53" t="s">
        <v>1479</v>
      </c>
      <c r="F897" s="54" t="s">
        <v>1037</v>
      </c>
    </row>
    <row r="898" spans="2:6">
      <c r="B898" s="55" t="s">
        <v>2987</v>
      </c>
      <c r="C898" s="56" t="s">
        <v>2988</v>
      </c>
      <c r="D898" s="56" t="s">
        <v>2989</v>
      </c>
      <c r="E898" s="53" t="s">
        <v>1479</v>
      </c>
      <c r="F898" s="54" t="s">
        <v>1037</v>
      </c>
    </row>
    <row r="899" spans="2:6">
      <c r="B899" s="55" t="s">
        <v>2990</v>
      </c>
      <c r="C899" s="56" t="s">
        <v>2991</v>
      </c>
      <c r="D899" s="56" t="s">
        <v>2992</v>
      </c>
      <c r="E899" s="53" t="s">
        <v>1479</v>
      </c>
      <c r="F899" s="54" t="s">
        <v>1037</v>
      </c>
    </row>
    <row r="900" spans="2:6">
      <c r="B900" s="55" t="s">
        <v>2993</v>
      </c>
      <c r="C900" s="56" t="s">
        <v>2994</v>
      </c>
      <c r="D900" s="56" t="s">
        <v>2995</v>
      </c>
      <c r="E900" s="53" t="s">
        <v>1479</v>
      </c>
      <c r="F900" s="54" t="s">
        <v>1037</v>
      </c>
    </row>
    <row r="901" spans="2:6">
      <c r="B901" s="55" t="s">
        <v>2996</v>
      </c>
      <c r="C901" s="56" t="s">
        <v>2997</v>
      </c>
      <c r="D901" s="56" t="s">
        <v>2998</v>
      </c>
      <c r="E901" s="53" t="s">
        <v>1479</v>
      </c>
      <c r="F901" s="54" t="s">
        <v>1037</v>
      </c>
    </row>
    <row r="902" spans="2:6">
      <c r="B902" s="55" t="s">
        <v>2999</v>
      </c>
      <c r="C902" s="56" t="s">
        <v>3000</v>
      </c>
      <c r="D902" s="56" t="s">
        <v>3001</v>
      </c>
      <c r="E902" s="53" t="s">
        <v>1479</v>
      </c>
      <c r="F902" s="54" t="s">
        <v>1037</v>
      </c>
    </row>
    <row r="903" spans="2:6">
      <c r="B903" s="55" t="s">
        <v>3002</v>
      </c>
      <c r="C903" s="56" t="s">
        <v>3003</v>
      </c>
      <c r="D903" s="56" t="s">
        <v>3004</v>
      </c>
      <c r="E903" s="53" t="s">
        <v>1479</v>
      </c>
      <c r="F903" s="54" t="s">
        <v>1037</v>
      </c>
    </row>
    <row r="904" spans="2:6">
      <c r="B904" s="55" t="s">
        <v>3005</v>
      </c>
      <c r="C904" s="56" t="s">
        <v>3006</v>
      </c>
      <c r="D904" s="56" t="s">
        <v>3007</v>
      </c>
      <c r="E904" s="53" t="s">
        <v>1479</v>
      </c>
      <c r="F904" s="54" t="s">
        <v>1037</v>
      </c>
    </row>
    <row r="905" spans="2:6">
      <c r="B905" s="55" t="s">
        <v>3008</v>
      </c>
      <c r="C905" s="56" t="s">
        <v>3009</v>
      </c>
      <c r="D905" s="56" t="s">
        <v>3010</v>
      </c>
      <c r="E905" s="53" t="s">
        <v>1479</v>
      </c>
      <c r="F905" s="54" t="s">
        <v>1037</v>
      </c>
    </row>
    <row r="906" spans="2:6">
      <c r="B906" s="55" t="s">
        <v>3011</v>
      </c>
      <c r="C906" s="56" t="s">
        <v>3012</v>
      </c>
      <c r="D906" s="56" t="s">
        <v>3013</v>
      </c>
      <c r="E906" s="53" t="s">
        <v>1479</v>
      </c>
      <c r="F906" s="54" t="s">
        <v>1037</v>
      </c>
    </row>
    <row r="907" spans="2:6">
      <c r="B907" s="55" t="s">
        <v>3014</v>
      </c>
      <c r="C907" s="56" t="s">
        <v>3015</v>
      </c>
      <c r="D907" s="56" t="s">
        <v>3016</v>
      </c>
      <c r="E907" s="53" t="s">
        <v>1479</v>
      </c>
      <c r="F907" s="54" t="s">
        <v>1037</v>
      </c>
    </row>
    <row r="908" spans="2:6">
      <c r="B908" s="55" t="s">
        <v>3017</v>
      </c>
      <c r="C908" s="56" t="s">
        <v>3018</v>
      </c>
      <c r="D908" s="56" t="s">
        <v>3019</v>
      </c>
      <c r="E908" s="53" t="s">
        <v>1479</v>
      </c>
      <c r="F908" s="54" t="s">
        <v>1037</v>
      </c>
    </row>
    <row r="909" spans="2:6">
      <c r="B909" s="55" t="s">
        <v>3020</v>
      </c>
      <c r="C909" s="56" t="s">
        <v>3021</v>
      </c>
      <c r="D909" s="56" t="s">
        <v>3022</v>
      </c>
      <c r="E909" s="53" t="s">
        <v>1479</v>
      </c>
      <c r="F909" s="54" t="s">
        <v>1037</v>
      </c>
    </row>
    <row r="910" spans="2:6">
      <c r="B910" s="55" t="s">
        <v>3023</v>
      </c>
      <c r="C910" s="56" t="s">
        <v>3024</v>
      </c>
      <c r="D910" s="56" t="s">
        <v>3025</v>
      </c>
      <c r="E910" s="53" t="s">
        <v>1479</v>
      </c>
      <c r="F910" s="54" t="s">
        <v>1037</v>
      </c>
    </row>
    <row r="911" spans="2:6">
      <c r="B911" s="55" t="s">
        <v>3026</v>
      </c>
      <c r="C911" s="56" t="s">
        <v>3027</v>
      </c>
      <c r="D911" s="56" t="s">
        <v>3028</v>
      </c>
      <c r="E911" s="53" t="s">
        <v>1479</v>
      </c>
      <c r="F911" s="54" t="s">
        <v>1037</v>
      </c>
    </row>
    <row r="912" spans="2:6">
      <c r="B912" s="55" t="s">
        <v>3029</v>
      </c>
      <c r="C912" s="56" t="s">
        <v>3030</v>
      </c>
      <c r="D912" s="56" t="s">
        <v>3031</v>
      </c>
      <c r="E912" s="53" t="s">
        <v>1479</v>
      </c>
      <c r="F912" s="54" t="s">
        <v>1037</v>
      </c>
    </row>
    <row r="913" spans="2:6">
      <c r="B913" s="55" t="s">
        <v>3032</v>
      </c>
      <c r="C913" s="56" t="s">
        <v>3033</v>
      </c>
      <c r="D913" s="56" t="s">
        <v>3034</v>
      </c>
      <c r="E913" s="53" t="s">
        <v>1479</v>
      </c>
      <c r="F913" s="54" t="s">
        <v>1037</v>
      </c>
    </row>
    <row r="914" spans="2:6">
      <c r="B914" s="55" t="s">
        <v>3035</v>
      </c>
      <c r="C914" s="56" t="s">
        <v>3036</v>
      </c>
      <c r="D914" s="56" t="s">
        <v>3037</v>
      </c>
      <c r="E914" s="53" t="s">
        <v>1479</v>
      </c>
      <c r="F914" s="54" t="s">
        <v>1037</v>
      </c>
    </row>
    <row r="915" spans="2:6">
      <c r="B915" s="55" t="s">
        <v>3038</v>
      </c>
      <c r="C915" s="56" t="s">
        <v>3039</v>
      </c>
      <c r="D915" s="56" t="s">
        <v>3040</v>
      </c>
      <c r="E915" s="53" t="s">
        <v>1479</v>
      </c>
      <c r="F915" s="54" t="s">
        <v>1037</v>
      </c>
    </row>
    <row r="916" spans="2:6">
      <c r="B916" s="55" t="s">
        <v>3041</v>
      </c>
      <c r="C916" s="56" t="s">
        <v>3042</v>
      </c>
      <c r="D916" s="56" t="s">
        <v>3043</v>
      </c>
      <c r="E916" s="53" t="s">
        <v>1479</v>
      </c>
      <c r="F916" s="54" t="s">
        <v>1037</v>
      </c>
    </row>
    <row r="917" spans="2:6">
      <c r="B917" s="55" t="s">
        <v>3044</v>
      </c>
      <c r="C917" s="56" t="s">
        <v>3045</v>
      </c>
      <c r="D917" s="56" t="s">
        <v>3046</v>
      </c>
      <c r="E917" s="53" t="s">
        <v>1479</v>
      </c>
      <c r="F917" s="54" t="s">
        <v>1037</v>
      </c>
    </row>
    <row r="918" spans="2:6">
      <c r="B918" s="55" t="s">
        <v>3047</v>
      </c>
      <c r="C918" s="56" t="s">
        <v>3048</v>
      </c>
      <c r="D918" s="56" t="s">
        <v>3049</v>
      </c>
      <c r="E918" s="53" t="s">
        <v>1479</v>
      </c>
      <c r="F918" s="54" t="s">
        <v>1037</v>
      </c>
    </row>
    <row r="919" spans="2:6">
      <c r="B919" s="55" t="s">
        <v>3050</v>
      </c>
      <c r="C919" s="56" t="s">
        <v>3051</v>
      </c>
      <c r="D919" s="56" t="s">
        <v>3052</v>
      </c>
      <c r="E919" s="53" t="s">
        <v>1479</v>
      </c>
      <c r="F919" s="54" t="s">
        <v>1037</v>
      </c>
    </row>
    <row r="920" spans="2:6">
      <c r="B920" s="55" t="s">
        <v>752</v>
      </c>
      <c r="C920" s="56" t="s">
        <v>753</v>
      </c>
      <c r="D920" s="56" t="s">
        <v>3053</v>
      </c>
      <c r="E920" s="53" t="s">
        <v>1479</v>
      </c>
      <c r="F920" s="54" t="s">
        <v>1037</v>
      </c>
    </row>
    <row r="921" spans="2:6">
      <c r="B921" s="55" t="s">
        <v>3054</v>
      </c>
      <c r="C921" s="56" t="s">
        <v>3055</v>
      </c>
      <c r="D921" s="56" t="s">
        <v>3056</v>
      </c>
      <c r="E921" s="53" t="s">
        <v>1479</v>
      </c>
      <c r="F921" s="54" t="s">
        <v>1037</v>
      </c>
    </row>
    <row r="922" spans="2:6">
      <c r="B922" s="55" t="s">
        <v>3057</v>
      </c>
      <c r="C922" s="56" t="s">
        <v>3058</v>
      </c>
      <c r="D922" s="56" t="s">
        <v>3059</v>
      </c>
      <c r="E922" s="53" t="s">
        <v>1479</v>
      </c>
      <c r="F922" s="54" t="s">
        <v>1037</v>
      </c>
    </row>
    <row r="923" spans="2:6">
      <c r="B923" s="55" t="s">
        <v>3060</v>
      </c>
      <c r="C923" s="56" t="s">
        <v>3061</v>
      </c>
      <c r="D923" s="56" t="s">
        <v>3062</v>
      </c>
      <c r="E923" s="53" t="s">
        <v>1479</v>
      </c>
      <c r="F923" s="54" t="s">
        <v>1037</v>
      </c>
    </row>
    <row r="924" spans="2:6">
      <c r="B924" s="55" t="s">
        <v>492</v>
      </c>
      <c r="C924" s="56" t="s">
        <v>1377</v>
      </c>
      <c r="D924" s="56" t="s">
        <v>3063</v>
      </c>
      <c r="E924" s="53" t="s">
        <v>1479</v>
      </c>
      <c r="F924" s="54" t="s">
        <v>1037</v>
      </c>
    </row>
    <row r="925" spans="2:6">
      <c r="B925" s="55" t="s">
        <v>3064</v>
      </c>
      <c r="C925" s="56" t="s">
        <v>3065</v>
      </c>
      <c r="D925" s="56" t="s">
        <v>3066</v>
      </c>
      <c r="E925" s="53" t="s">
        <v>1479</v>
      </c>
      <c r="F925" s="54" t="s">
        <v>1037</v>
      </c>
    </row>
    <row r="926" spans="2:6">
      <c r="B926" s="55" t="s">
        <v>3067</v>
      </c>
      <c r="C926" s="56" t="s">
        <v>3068</v>
      </c>
      <c r="D926" s="56" t="s">
        <v>3069</v>
      </c>
      <c r="E926" s="53" t="s">
        <v>1479</v>
      </c>
      <c r="F926" s="54" t="s">
        <v>1037</v>
      </c>
    </row>
    <row r="927" spans="2:6">
      <c r="B927" s="55" t="s">
        <v>3070</v>
      </c>
      <c r="C927" s="56" t="s">
        <v>3071</v>
      </c>
      <c r="D927" s="56" t="s">
        <v>3072</v>
      </c>
      <c r="E927" s="53" t="s">
        <v>1479</v>
      </c>
      <c r="F927" s="54" t="s">
        <v>1037</v>
      </c>
    </row>
    <row r="928" spans="2:6">
      <c r="B928" s="55" t="s">
        <v>3073</v>
      </c>
      <c r="C928" s="56" t="s">
        <v>3074</v>
      </c>
      <c r="D928" s="56" t="s">
        <v>3075</v>
      </c>
      <c r="E928" s="53" t="s">
        <v>1479</v>
      </c>
      <c r="F928" s="54" t="s">
        <v>1037</v>
      </c>
    </row>
    <row r="929" spans="2:6">
      <c r="B929" s="55" t="s">
        <v>3076</v>
      </c>
      <c r="C929" s="56" t="s">
        <v>3077</v>
      </c>
      <c r="D929" s="56"/>
      <c r="E929" s="53" t="s">
        <v>1479</v>
      </c>
      <c r="F929" s="54" t="s">
        <v>1037</v>
      </c>
    </row>
    <row r="930" spans="2:6">
      <c r="B930" s="55" t="s">
        <v>4790</v>
      </c>
      <c r="C930" s="56" t="s">
        <v>4791</v>
      </c>
      <c r="D930" s="56" t="s">
        <v>4792</v>
      </c>
      <c r="E930" s="56" t="s">
        <v>1479</v>
      </c>
      <c r="F930" s="60" t="s">
        <v>4793</v>
      </c>
    </row>
    <row r="931" spans="2:6">
      <c r="B931" s="55" t="s">
        <v>3078</v>
      </c>
      <c r="C931" s="56" t="s">
        <v>3079</v>
      </c>
      <c r="D931" s="56" t="s">
        <v>3080</v>
      </c>
      <c r="E931" s="53" t="s">
        <v>1479</v>
      </c>
      <c r="F931" s="54" t="s">
        <v>1037</v>
      </c>
    </row>
    <row r="932" spans="2:6">
      <c r="B932" s="55" t="s">
        <v>3081</v>
      </c>
      <c r="C932" s="56" t="s">
        <v>3082</v>
      </c>
      <c r="D932" s="56" t="s">
        <v>3083</v>
      </c>
      <c r="E932" s="53" t="s">
        <v>1479</v>
      </c>
      <c r="F932" s="54" t="s">
        <v>1037</v>
      </c>
    </row>
    <row r="933" spans="2:6">
      <c r="B933" s="55" t="s">
        <v>3084</v>
      </c>
      <c r="C933" s="56" t="s">
        <v>3085</v>
      </c>
      <c r="D933" s="56" t="s">
        <v>3086</v>
      </c>
      <c r="E933" s="53" t="s">
        <v>1479</v>
      </c>
      <c r="F933" s="54" t="s">
        <v>1037</v>
      </c>
    </row>
    <row r="934" spans="2:6">
      <c r="B934" s="55" t="s">
        <v>3087</v>
      </c>
      <c r="C934" s="56" t="s">
        <v>4607</v>
      </c>
      <c r="D934" s="56" t="s">
        <v>3088</v>
      </c>
      <c r="E934" s="53" t="s">
        <v>1479</v>
      </c>
      <c r="F934" s="54" t="s">
        <v>1037</v>
      </c>
    </row>
    <row r="935" spans="2:6">
      <c r="B935" s="55" t="s">
        <v>3089</v>
      </c>
      <c r="C935" s="56" t="s">
        <v>3090</v>
      </c>
      <c r="D935" s="56" t="s">
        <v>3091</v>
      </c>
      <c r="E935" s="53" t="s">
        <v>1479</v>
      </c>
      <c r="F935" s="54" t="s">
        <v>1037</v>
      </c>
    </row>
    <row r="936" spans="2:6">
      <c r="B936" s="55" t="s">
        <v>3092</v>
      </c>
      <c r="C936" s="56" t="s">
        <v>3093</v>
      </c>
      <c r="D936" s="56" t="s">
        <v>3094</v>
      </c>
      <c r="E936" s="53" t="s">
        <v>1479</v>
      </c>
      <c r="F936" s="54" t="s">
        <v>1037</v>
      </c>
    </row>
    <row r="937" spans="2:6">
      <c r="B937" s="55" t="s">
        <v>3095</v>
      </c>
      <c r="C937" s="56" t="s">
        <v>3096</v>
      </c>
      <c r="D937" s="56" t="s">
        <v>3097</v>
      </c>
      <c r="E937" s="53" t="s">
        <v>1479</v>
      </c>
      <c r="F937" s="54" t="s">
        <v>1037</v>
      </c>
    </row>
    <row r="938" spans="2:6">
      <c r="B938" s="55" t="s">
        <v>3098</v>
      </c>
      <c r="C938" s="56" t="s">
        <v>3099</v>
      </c>
      <c r="D938" s="56" t="s">
        <v>3100</v>
      </c>
      <c r="E938" s="53" t="s">
        <v>1479</v>
      </c>
      <c r="F938" s="54" t="s">
        <v>1037</v>
      </c>
    </row>
    <row r="939" spans="2:6">
      <c r="B939" s="55" t="s">
        <v>3101</v>
      </c>
      <c r="C939" s="56" t="s">
        <v>3102</v>
      </c>
      <c r="D939" s="56" t="s">
        <v>3103</v>
      </c>
      <c r="E939" s="53" t="s">
        <v>1479</v>
      </c>
      <c r="F939" s="54" t="s">
        <v>1037</v>
      </c>
    </row>
    <row r="940" spans="2:6">
      <c r="B940" s="55" t="s">
        <v>3104</v>
      </c>
      <c r="C940" s="56" t="s">
        <v>3105</v>
      </c>
      <c r="D940" s="56"/>
      <c r="E940" s="53" t="s">
        <v>1479</v>
      </c>
      <c r="F940" s="54" t="s">
        <v>1037</v>
      </c>
    </row>
    <row r="941" spans="2:6">
      <c r="B941" s="55" t="s">
        <v>3106</v>
      </c>
      <c r="C941" s="56" t="s">
        <v>3107</v>
      </c>
      <c r="D941" s="56" t="s">
        <v>3108</v>
      </c>
      <c r="E941" s="53" t="s">
        <v>1479</v>
      </c>
      <c r="F941" s="54" t="s">
        <v>1037</v>
      </c>
    </row>
    <row r="942" spans="2:6">
      <c r="B942" s="55" t="s">
        <v>3109</v>
      </c>
      <c r="C942" s="56" t="s">
        <v>3110</v>
      </c>
      <c r="D942" s="56" t="s">
        <v>3111</v>
      </c>
      <c r="E942" s="53" t="s">
        <v>1479</v>
      </c>
      <c r="F942" s="54" t="s">
        <v>1037</v>
      </c>
    </row>
    <row r="943" spans="2:6">
      <c r="B943" s="55" t="s">
        <v>3112</v>
      </c>
      <c r="C943" s="56" t="s">
        <v>3113</v>
      </c>
      <c r="D943" s="56" t="s">
        <v>3114</v>
      </c>
      <c r="E943" s="53" t="s">
        <v>1479</v>
      </c>
      <c r="F943" s="54" t="s">
        <v>1037</v>
      </c>
    </row>
    <row r="944" spans="2:6">
      <c r="B944" s="55" t="s">
        <v>3115</v>
      </c>
      <c r="C944" s="56" t="s">
        <v>3116</v>
      </c>
      <c r="D944" s="56" t="s">
        <v>3117</v>
      </c>
      <c r="E944" s="53" t="s">
        <v>1479</v>
      </c>
      <c r="F944" s="54" t="s">
        <v>1037</v>
      </c>
    </row>
    <row r="945" spans="2:6">
      <c r="B945" s="55" t="s">
        <v>3118</v>
      </c>
      <c r="C945" s="56" t="s">
        <v>3119</v>
      </c>
      <c r="D945" s="56" t="s">
        <v>3120</v>
      </c>
      <c r="E945" s="53" t="s">
        <v>1479</v>
      </c>
      <c r="F945" s="54" t="s">
        <v>1037</v>
      </c>
    </row>
    <row r="946" spans="2:6">
      <c r="B946" s="55" t="s">
        <v>3121</v>
      </c>
      <c r="C946" s="56" t="s">
        <v>4608</v>
      </c>
      <c r="D946" s="56" t="s">
        <v>3122</v>
      </c>
      <c r="E946" s="53" t="s">
        <v>1479</v>
      </c>
      <c r="F946" s="54" t="s">
        <v>1037</v>
      </c>
    </row>
    <row r="947" spans="2:6">
      <c r="B947" s="55" t="s">
        <v>3123</v>
      </c>
      <c r="C947" s="56" t="s">
        <v>3124</v>
      </c>
      <c r="D947" s="56" t="s">
        <v>3125</v>
      </c>
      <c r="E947" s="53" t="s">
        <v>1479</v>
      </c>
      <c r="F947" s="54" t="s">
        <v>1037</v>
      </c>
    </row>
    <row r="948" spans="2:6">
      <c r="B948" s="55" t="s">
        <v>3126</v>
      </c>
      <c r="C948" s="56" t="s">
        <v>3127</v>
      </c>
      <c r="D948" s="56" t="s">
        <v>3128</v>
      </c>
      <c r="E948" s="53" t="s">
        <v>1479</v>
      </c>
      <c r="F948" s="54" t="s">
        <v>1037</v>
      </c>
    </row>
    <row r="949" spans="2:6">
      <c r="B949" s="55" t="s">
        <v>3129</v>
      </c>
      <c r="C949" s="56" t="s">
        <v>3130</v>
      </c>
      <c r="D949" s="56" t="s">
        <v>3131</v>
      </c>
      <c r="E949" s="53" t="s">
        <v>1479</v>
      </c>
      <c r="F949" s="54" t="s">
        <v>1037</v>
      </c>
    </row>
    <row r="950" spans="2:6">
      <c r="B950" s="55" t="s">
        <v>3132</v>
      </c>
      <c r="C950" s="56" t="s">
        <v>3133</v>
      </c>
      <c r="D950" s="56" t="s">
        <v>3134</v>
      </c>
      <c r="E950" s="53" t="s">
        <v>1479</v>
      </c>
      <c r="F950" s="54" t="s">
        <v>1037</v>
      </c>
    </row>
    <row r="951" spans="2:6">
      <c r="B951" s="55" t="s">
        <v>3135</v>
      </c>
      <c r="C951" s="56" t="s">
        <v>3136</v>
      </c>
      <c r="D951" s="56" t="s">
        <v>3137</v>
      </c>
      <c r="E951" s="53" t="s">
        <v>1479</v>
      </c>
      <c r="F951" s="54" t="s">
        <v>1037</v>
      </c>
    </row>
    <row r="952" spans="2:6">
      <c r="B952" s="55" t="s">
        <v>3138</v>
      </c>
      <c r="C952" s="56" t="s">
        <v>3139</v>
      </c>
      <c r="D952" s="56" t="s">
        <v>3140</v>
      </c>
      <c r="E952" s="53" t="s">
        <v>1479</v>
      </c>
      <c r="F952" s="54" t="s">
        <v>1037</v>
      </c>
    </row>
    <row r="953" spans="2:6">
      <c r="B953" s="55" t="s">
        <v>3141</v>
      </c>
      <c r="C953" s="56" t="s">
        <v>3142</v>
      </c>
      <c r="D953" s="56" t="s">
        <v>3143</v>
      </c>
      <c r="E953" s="53" t="s">
        <v>1479</v>
      </c>
      <c r="F953" s="54" t="s">
        <v>1037</v>
      </c>
    </row>
    <row r="954" spans="2:6">
      <c r="B954" s="55" t="s">
        <v>3144</v>
      </c>
      <c r="C954" s="56" t="s">
        <v>3145</v>
      </c>
      <c r="D954" s="56" t="s">
        <v>3146</v>
      </c>
      <c r="E954" s="53" t="s">
        <v>1479</v>
      </c>
      <c r="F954" s="54" t="s">
        <v>1037</v>
      </c>
    </row>
    <row r="955" spans="2:6">
      <c r="B955" s="55" t="s">
        <v>3147</v>
      </c>
      <c r="C955" s="56" t="s">
        <v>3148</v>
      </c>
      <c r="D955" s="56" t="s">
        <v>3149</v>
      </c>
      <c r="E955" s="53" t="s">
        <v>1479</v>
      </c>
      <c r="F955" s="54" t="s">
        <v>1037</v>
      </c>
    </row>
    <row r="956" spans="2:6">
      <c r="B956" s="55" t="s">
        <v>3150</v>
      </c>
      <c r="C956" s="56" t="s">
        <v>3151</v>
      </c>
      <c r="D956" s="56" t="s">
        <v>3152</v>
      </c>
      <c r="E956" s="53" t="s">
        <v>1479</v>
      </c>
      <c r="F956" s="54" t="s">
        <v>1037</v>
      </c>
    </row>
    <row r="957" spans="2:6">
      <c r="B957" s="55" t="s">
        <v>3153</v>
      </c>
      <c r="C957" s="56" t="s">
        <v>3154</v>
      </c>
      <c r="D957" s="56" t="s">
        <v>3155</v>
      </c>
      <c r="E957" s="53" t="s">
        <v>1479</v>
      </c>
      <c r="F957" s="54" t="s">
        <v>1037</v>
      </c>
    </row>
    <row r="958" spans="2:6">
      <c r="B958" s="55" t="s">
        <v>3156</v>
      </c>
      <c r="C958" s="56" t="s">
        <v>3157</v>
      </c>
      <c r="D958" s="56" t="s">
        <v>3158</v>
      </c>
      <c r="E958" s="53" t="s">
        <v>1479</v>
      </c>
      <c r="F958" s="54" t="s">
        <v>1037</v>
      </c>
    </row>
    <row r="959" spans="2:6">
      <c r="B959" s="55" t="s">
        <v>3159</v>
      </c>
      <c r="C959" s="56" t="s">
        <v>3160</v>
      </c>
      <c r="D959" s="56" t="s">
        <v>3161</v>
      </c>
      <c r="E959" s="53" t="s">
        <v>1479</v>
      </c>
      <c r="F959" s="54" t="s">
        <v>1037</v>
      </c>
    </row>
    <row r="960" spans="2:6">
      <c r="B960" s="55" t="s">
        <v>3162</v>
      </c>
      <c r="C960" s="56" t="s">
        <v>3163</v>
      </c>
      <c r="D960" s="56" t="s">
        <v>3164</v>
      </c>
      <c r="E960" s="53" t="s">
        <v>1479</v>
      </c>
      <c r="F960" s="54" t="s">
        <v>1037</v>
      </c>
    </row>
    <row r="961" spans="2:6">
      <c r="B961" s="55" t="s">
        <v>3165</v>
      </c>
      <c r="C961" s="56" t="s">
        <v>3166</v>
      </c>
      <c r="D961" s="56" t="s">
        <v>3167</v>
      </c>
      <c r="E961" s="53" t="s">
        <v>1479</v>
      </c>
      <c r="F961" s="54" t="s">
        <v>1037</v>
      </c>
    </row>
    <row r="962" spans="2:6">
      <c r="B962" s="55" t="s">
        <v>3168</v>
      </c>
      <c r="C962" s="56" t="s">
        <v>3169</v>
      </c>
      <c r="D962" s="56" t="s">
        <v>3170</v>
      </c>
      <c r="E962" s="53" t="s">
        <v>1479</v>
      </c>
      <c r="F962" s="54" t="s">
        <v>1037</v>
      </c>
    </row>
    <row r="963" spans="2:6">
      <c r="B963" s="55" t="s">
        <v>3171</v>
      </c>
      <c r="C963" s="56" t="s">
        <v>3172</v>
      </c>
      <c r="D963" s="56" t="s">
        <v>3173</v>
      </c>
      <c r="E963" s="53" t="s">
        <v>1479</v>
      </c>
      <c r="F963" s="54" t="s">
        <v>1037</v>
      </c>
    </row>
    <row r="964" spans="2:6">
      <c r="B964" s="55" t="s">
        <v>3174</v>
      </c>
      <c r="C964" s="56" t="s">
        <v>4609</v>
      </c>
      <c r="D964" s="56" t="s">
        <v>3175</v>
      </c>
      <c r="E964" s="53" t="s">
        <v>1479</v>
      </c>
      <c r="F964" s="54" t="s">
        <v>1037</v>
      </c>
    </row>
    <row r="965" spans="2:6">
      <c r="B965" s="55" t="s">
        <v>3176</v>
      </c>
      <c r="C965" s="56" t="s">
        <v>3177</v>
      </c>
      <c r="D965" s="56" t="s">
        <v>3178</v>
      </c>
      <c r="E965" s="53" t="s">
        <v>1479</v>
      </c>
      <c r="F965" s="54" t="s">
        <v>1037</v>
      </c>
    </row>
    <row r="966" spans="2:6">
      <c r="B966" s="55" t="s">
        <v>3179</v>
      </c>
      <c r="C966" s="56" t="s">
        <v>3180</v>
      </c>
      <c r="D966" s="56" t="s">
        <v>3181</v>
      </c>
      <c r="E966" s="53" t="s">
        <v>1479</v>
      </c>
      <c r="F966" s="54" t="s">
        <v>1037</v>
      </c>
    </row>
    <row r="967" spans="2:6">
      <c r="B967" s="55" t="s">
        <v>3182</v>
      </c>
      <c r="C967" s="56" t="s">
        <v>3183</v>
      </c>
      <c r="D967" s="56" t="s">
        <v>3184</v>
      </c>
      <c r="E967" s="53" t="s">
        <v>1479</v>
      </c>
      <c r="F967" s="54" t="s">
        <v>1037</v>
      </c>
    </row>
    <row r="968" spans="2:6">
      <c r="B968" s="55" t="s">
        <v>3185</v>
      </c>
      <c r="C968" s="56" t="s">
        <v>3186</v>
      </c>
      <c r="D968" s="56" t="s">
        <v>3187</v>
      </c>
      <c r="E968" s="53" t="s">
        <v>1479</v>
      </c>
      <c r="F968" s="54" t="s">
        <v>1037</v>
      </c>
    </row>
    <row r="969" spans="2:6">
      <c r="B969" s="55" t="s">
        <v>3188</v>
      </c>
      <c r="C969" s="56" t="s">
        <v>3189</v>
      </c>
      <c r="D969" s="56" t="s">
        <v>3190</v>
      </c>
      <c r="E969" s="53" t="s">
        <v>1479</v>
      </c>
      <c r="F969" s="54" t="s">
        <v>1037</v>
      </c>
    </row>
    <row r="970" spans="2:6">
      <c r="B970" s="55" t="s">
        <v>524</v>
      </c>
      <c r="C970" s="56" t="s">
        <v>525</v>
      </c>
      <c r="D970" s="56" t="s">
        <v>3191</v>
      </c>
      <c r="E970" s="53" t="s">
        <v>1479</v>
      </c>
      <c r="F970" s="54" t="s">
        <v>1037</v>
      </c>
    </row>
    <row r="971" spans="2:6">
      <c r="B971" s="55" t="s">
        <v>3192</v>
      </c>
      <c r="C971" s="56" t="s">
        <v>3193</v>
      </c>
      <c r="D971" s="56" t="s">
        <v>3194</v>
      </c>
      <c r="E971" s="53" t="s">
        <v>1479</v>
      </c>
      <c r="F971" s="54" t="s">
        <v>1037</v>
      </c>
    </row>
    <row r="972" spans="2:6">
      <c r="B972" s="55" t="s">
        <v>3195</v>
      </c>
      <c r="C972" s="56" t="s">
        <v>3196</v>
      </c>
      <c r="D972" s="56" t="s">
        <v>3197</v>
      </c>
      <c r="E972" s="53" t="s">
        <v>1479</v>
      </c>
      <c r="F972" s="54" t="s">
        <v>1037</v>
      </c>
    </row>
    <row r="973" spans="2:6">
      <c r="B973" s="55" t="s">
        <v>3198</v>
      </c>
      <c r="C973" s="56" t="s">
        <v>3199</v>
      </c>
      <c r="D973" s="56" t="s">
        <v>3200</v>
      </c>
      <c r="E973" s="53" t="s">
        <v>1479</v>
      </c>
      <c r="F973" s="54" t="s">
        <v>1037</v>
      </c>
    </row>
    <row r="974" spans="2:6">
      <c r="B974" s="55" t="s">
        <v>3201</v>
      </c>
      <c r="C974" s="56" t="s">
        <v>3202</v>
      </c>
      <c r="D974" s="56" t="s">
        <v>3203</v>
      </c>
      <c r="E974" s="53" t="s">
        <v>1479</v>
      </c>
      <c r="F974" s="54" t="s">
        <v>1037</v>
      </c>
    </row>
    <row r="975" spans="2:6">
      <c r="B975" s="55" t="s">
        <v>3204</v>
      </c>
      <c r="C975" s="56" t="s">
        <v>3205</v>
      </c>
      <c r="D975" s="56" t="s">
        <v>3206</v>
      </c>
      <c r="E975" s="53" t="s">
        <v>1479</v>
      </c>
      <c r="F975" s="54" t="s">
        <v>1037</v>
      </c>
    </row>
    <row r="976" spans="2:6">
      <c r="B976" s="55" t="s">
        <v>3207</v>
      </c>
      <c r="C976" s="56" t="s">
        <v>3208</v>
      </c>
      <c r="D976" s="56" t="s">
        <v>3209</v>
      </c>
      <c r="E976" s="53" t="s">
        <v>1479</v>
      </c>
      <c r="F976" s="54" t="s">
        <v>1037</v>
      </c>
    </row>
    <row r="977" spans="2:6">
      <c r="B977" s="55" t="s">
        <v>3210</v>
      </c>
      <c r="C977" s="56" t="s">
        <v>3211</v>
      </c>
      <c r="D977" s="56" t="s">
        <v>3212</v>
      </c>
      <c r="E977" s="53" t="s">
        <v>1479</v>
      </c>
      <c r="F977" s="54" t="s">
        <v>1037</v>
      </c>
    </row>
    <row r="978" spans="2:6">
      <c r="B978" s="55" t="s">
        <v>3213</v>
      </c>
      <c r="C978" s="56" t="s">
        <v>3214</v>
      </c>
      <c r="D978" s="56" t="s">
        <v>3215</v>
      </c>
      <c r="E978" s="53" t="s">
        <v>1479</v>
      </c>
      <c r="F978" s="54" t="s">
        <v>1037</v>
      </c>
    </row>
    <row r="979" spans="2:6">
      <c r="B979" s="55" t="s">
        <v>638</v>
      </c>
      <c r="C979" s="56" t="s">
        <v>645</v>
      </c>
      <c r="D979" s="56" t="s">
        <v>3216</v>
      </c>
      <c r="E979" s="53" t="s">
        <v>1479</v>
      </c>
      <c r="F979" s="54" t="s">
        <v>1037</v>
      </c>
    </row>
    <row r="980" spans="2:6">
      <c r="B980" s="55" t="s">
        <v>3217</v>
      </c>
      <c r="C980" s="56" t="s">
        <v>3218</v>
      </c>
      <c r="D980" s="56" t="s">
        <v>3219</v>
      </c>
      <c r="E980" s="53" t="s">
        <v>1479</v>
      </c>
      <c r="F980" s="54" t="s">
        <v>1037</v>
      </c>
    </row>
    <row r="981" spans="2:6">
      <c r="B981" s="55" t="s">
        <v>3220</v>
      </c>
      <c r="C981" s="56" t="s">
        <v>4610</v>
      </c>
      <c r="D981" s="56" t="s">
        <v>3221</v>
      </c>
      <c r="E981" s="53" t="s">
        <v>1479</v>
      </c>
      <c r="F981" s="54" t="s">
        <v>1037</v>
      </c>
    </row>
    <row r="982" spans="2:6">
      <c r="B982" s="55" t="s">
        <v>3222</v>
      </c>
      <c r="C982" s="56" t="s">
        <v>3223</v>
      </c>
      <c r="D982" s="56" t="s">
        <v>3224</v>
      </c>
      <c r="E982" s="53" t="s">
        <v>1479</v>
      </c>
      <c r="F982" s="54" t="s">
        <v>1037</v>
      </c>
    </row>
    <row r="983" spans="2:6">
      <c r="B983" s="55" t="s">
        <v>3225</v>
      </c>
      <c r="C983" s="56" t="s">
        <v>3226</v>
      </c>
      <c r="D983" s="56"/>
      <c r="E983" s="53" t="s">
        <v>1479</v>
      </c>
      <c r="F983" s="54" t="s">
        <v>1037</v>
      </c>
    </row>
    <row r="984" spans="2:6">
      <c r="B984" s="55" t="s">
        <v>526</v>
      </c>
      <c r="C984" s="56" t="s">
        <v>527</v>
      </c>
      <c r="D984" s="56" t="s">
        <v>3227</v>
      </c>
      <c r="E984" s="53" t="s">
        <v>1479</v>
      </c>
      <c r="F984" s="54" t="s">
        <v>1037</v>
      </c>
    </row>
    <row r="985" spans="2:6">
      <c r="B985" s="55" t="s">
        <v>3228</v>
      </c>
      <c r="C985" s="56" t="s">
        <v>4593</v>
      </c>
      <c r="D985" s="56">
        <v>3109095</v>
      </c>
      <c r="E985" s="53" t="s">
        <v>1479</v>
      </c>
      <c r="F985" s="54" t="s">
        <v>1037</v>
      </c>
    </row>
    <row r="986" spans="2:6">
      <c r="B986" s="55" t="s">
        <v>3229</v>
      </c>
      <c r="C986" s="56" t="s">
        <v>3230</v>
      </c>
      <c r="D986" s="56" t="s">
        <v>3231</v>
      </c>
      <c r="E986" s="53" t="s">
        <v>1479</v>
      </c>
      <c r="F986" s="54" t="s">
        <v>1037</v>
      </c>
    </row>
    <row r="987" spans="2:6">
      <c r="B987" s="55" t="s">
        <v>3232</v>
      </c>
      <c r="C987" s="56" t="s">
        <v>3233</v>
      </c>
      <c r="D987" s="56" t="s">
        <v>3234</v>
      </c>
      <c r="E987" s="53" t="s">
        <v>1479</v>
      </c>
      <c r="F987" s="54" t="s">
        <v>1037</v>
      </c>
    </row>
    <row r="988" spans="2:6">
      <c r="B988" s="55" t="s">
        <v>3235</v>
      </c>
      <c r="C988" s="56" t="s">
        <v>3236</v>
      </c>
      <c r="D988" s="56" t="s">
        <v>3237</v>
      </c>
      <c r="E988" s="53" t="s">
        <v>1479</v>
      </c>
      <c r="F988" s="54" t="s">
        <v>1037</v>
      </c>
    </row>
    <row r="989" spans="2:6">
      <c r="B989" s="55" t="s">
        <v>3238</v>
      </c>
      <c r="C989" s="56" t="s">
        <v>3239</v>
      </c>
      <c r="D989" s="56"/>
      <c r="E989" s="53" t="s">
        <v>1479</v>
      </c>
      <c r="F989" s="54" t="s">
        <v>1037</v>
      </c>
    </row>
    <row r="990" spans="2:6">
      <c r="B990" s="55" t="s">
        <v>3240</v>
      </c>
      <c r="C990" s="56" t="s">
        <v>3241</v>
      </c>
      <c r="D990" s="56" t="s">
        <v>3242</v>
      </c>
      <c r="E990" s="53" t="s">
        <v>1479</v>
      </c>
      <c r="F990" s="54" t="s">
        <v>1037</v>
      </c>
    </row>
    <row r="991" spans="2:6">
      <c r="B991" s="55" t="s">
        <v>3243</v>
      </c>
      <c r="C991" s="56" t="s">
        <v>3244</v>
      </c>
      <c r="D991" s="56" t="s">
        <v>3245</v>
      </c>
      <c r="E991" s="53" t="s">
        <v>1479</v>
      </c>
      <c r="F991" s="54" t="s">
        <v>1037</v>
      </c>
    </row>
    <row r="992" spans="2:6">
      <c r="B992" s="55" t="s">
        <v>3246</v>
      </c>
      <c r="C992" s="56" t="s">
        <v>3247</v>
      </c>
      <c r="D992" s="56"/>
      <c r="E992" s="53" t="s">
        <v>1479</v>
      </c>
      <c r="F992" s="54" t="s">
        <v>1037</v>
      </c>
    </row>
    <row r="993" spans="2:6">
      <c r="B993" s="55" t="s">
        <v>3248</v>
      </c>
      <c r="C993" s="56" t="s">
        <v>3249</v>
      </c>
      <c r="D993" s="56"/>
      <c r="E993" s="53" t="s">
        <v>1479</v>
      </c>
      <c r="F993" s="54" t="s">
        <v>1037</v>
      </c>
    </row>
    <row r="994" spans="2:6">
      <c r="B994" s="55" t="s">
        <v>528</v>
      </c>
      <c r="C994" s="56" t="s">
        <v>529</v>
      </c>
      <c r="D994" s="56" t="s">
        <v>3250</v>
      </c>
      <c r="E994" s="53" t="s">
        <v>1479</v>
      </c>
      <c r="F994" s="54" t="s">
        <v>1037</v>
      </c>
    </row>
    <row r="995" spans="2:6">
      <c r="B995" s="55" t="s">
        <v>530</v>
      </c>
      <c r="C995" s="56" t="s">
        <v>531</v>
      </c>
      <c r="D995" s="56" t="s">
        <v>3251</v>
      </c>
      <c r="E995" s="53" t="s">
        <v>1479</v>
      </c>
      <c r="F995" s="54" t="s">
        <v>1037</v>
      </c>
    </row>
    <row r="996" spans="2:6">
      <c r="B996" s="55" t="s">
        <v>3252</v>
      </c>
      <c r="C996" s="56" t="s">
        <v>3253</v>
      </c>
      <c r="D996" s="56" t="s">
        <v>3254</v>
      </c>
      <c r="E996" s="53" t="s">
        <v>1479</v>
      </c>
      <c r="F996" s="54" t="s">
        <v>1037</v>
      </c>
    </row>
    <row r="997" spans="2:6">
      <c r="B997" s="55" t="s">
        <v>3255</v>
      </c>
      <c r="C997" s="56" t="s">
        <v>3256</v>
      </c>
      <c r="D997" s="56" t="s">
        <v>3257</v>
      </c>
      <c r="E997" s="53" t="s">
        <v>1479</v>
      </c>
      <c r="F997" s="54" t="s">
        <v>1037</v>
      </c>
    </row>
    <row r="998" spans="2:6">
      <c r="B998" s="55" t="s">
        <v>3258</v>
      </c>
      <c r="C998" s="56" t="s">
        <v>3259</v>
      </c>
      <c r="D998" s="56" t="s">
        <v>3260</v>
      </c>
      <c r="E998" s="53" t="s">
        <v>1479</v>
      </c>
      <c r="F998" s="54" t="s">
        <v>1037</v>
      </c>
    </row>
    <row r="999" spans="2:6">
      <c r="B999" s="55" t="s">
        <v>3261</v>
      </c>
      <c r="C999" s="56" t="s">
        <v>3262</v>
      </c>
      <c r="D999" s="56" t="s">
        <v>3263</v>
      </c>
      <c r="E999" s="53" t="s">
        <v>1479</v>
      </c>
      <c r="F999" s="54" t="s">
        <v>1037</v>
      </c>
    </row>
    <row r="1000" spans="2:6">
      <c r="B1000" s="55" t="s">
        <v>3264</v>
      </c>
      <c r="C1000" s="56" t="s">
        <v>3265</v>
      </c>
      <c r="D1000" s="56" t="s">
        <v>3266</v>
      </c>
      <c r="E1000" s="53" t="s">
        <v>1479</v>
      </c>
      <c r="F1000" s="54" t="s">
        <v>1037</v>
      </c>
    </row>
    <row r="1001" spans="2:6">
      <c r="B1001" s="55" t="s">
        <v>3267</v>
      </c>
      <c r="C1001" s="56" t="s">
        <v>3268</v>
      </c>
      <c r="D1001" s="56" t="s">
        <v>3269</v>
      </c>
      <c r="E1001" s="53" t="s">
        <v>1479</v>
      </c>
      <c r="F1001" s="54" t="s">
        <v>1037</v>
      </c>
    </row>
    <row r="1002" spans="2:6">
      <c r="B1002" s="55" t="s">
        <v>3270</v>
      </c>
      <c r="C1002" s="56" t="s">
        <v>3271</v>
      </c>
      <c r="D1002" s="56" t="s">
        <v>3272</v>
      </c>
      <c r="E1002" s="53" t="s">
        <v>1479</v>
      </c>
      <c r="F1002" s="54" t="s">
        <v>1037</v>
      </c>
    </row>
    <row r="1003" spans="2:6">
      <c r="B1003" s="55" t="s">
        <v>532</v>
      </c>
      <c r="C1003" s="56" t="s">
        <v>533</v>
      </c>
      <c r="D1003" s="56" t="s">
        <v>3273</v>
      </c>
      <c r="E1003" s="53" t="s">
        <v>1479</v>
      </c>
      <c r="F1003" s="54" t="s">
        <v>1037</v>
      </c>
    </row>
    <row r="1004" spans="2:6">
      <c r="B1004" s="55" t="s">
        <v>3274</v>
      </c>
      <c r="C1004" s="56" t="s">
        <v>3275</v>
      </c>
      <c r="D1004" s="56" t="s">
        <v>3276</v>
      </c>
      <c r="E1004" s="53" t="s">
        <v>1479</v>
      </c>
      <c r="F1004" s="54" t="s">
        <v>1037</v>
      </c>
    </row>
    <row r="1005" spans="2:6">
      <c r="B1005" s="55" t="s">
        <v>3277</v>
      </c>
      <c r="C1005" s="56" t="s">
        <v>3278</v>
      </c>
      <c r="D1005" s="56" t="s">
        <v>3279</v>
      </c>
      <c r="E1005" s="53" t="s">
        <v>1479</v>
      </c>
      <c r="F1005" s="54" t="s">
        <v>1037</v>
      </c>
    </row>
    <row r="1006" spans="2:6">
      <c r="B1006" s="55" t="s">
        <v>3280</v>
      </c>
      <c r="C1006" s="56" t="s">
        <v>3281</v>
      </c>
      <c r="D1006" s="56" t="s">
        <v>3282</v>
      </c>
      <c r="E1006" s="53" t="s">
        <v>1479</v>
      </c>
      <c r="F1006" s="54" t="s">
        <v>1037</v>
      </c>
    </row>
    <row r="1007" spans="2:6">
      <c r="B1007" s="55" t="s">
        <v>3283</v>
      </c>
      <c r="C1007" s="56" t="s">
        <v>3284</v>
      </c>
      <c r="D1007" s="56" t="s">
        <v>3285</v>
      </c>
      <c r="E1007" s="53" t="s">
        <v>1479</v>
      </c>
      <c r="F1007" s="54" t="s">
        <v>1037</v>
      </c>
    </row>
    <row r="1008" spans="2:6">
      <c r="B1008" s="55" t="s">
        <v>3286</v>
      </c>
      <c r="C1008" s="56" t="s">
        <v>3287</v>
      </c>
      <c r="D1008" s="56" t="s">
        <v>3288</v>
      </c>
      <c r="E1008" s="53" t="s">
        <v>1479</v>
      </c>
      <c r="F1008" s="54" t="s">
        <v>1037</v>
      </c>
    </row>
    <row r="1009" spans="2:6">
      <c r="B1009" s="55" t="s">
        <v>3289</v>
      </c>
      <c r="C1009" s="56" t="s">
        <v>3290</v>
      </c>
      <c r="D1009" s="56" t="s">
        <v>3291</v>
      </c>
      <c r="E1009" s="53" t="s">
        <v>1479</v>
      </c>
      <c r="F1009" s="54" t="s">
        <v>1037</v>
      </c>
    </row>
    <row r="1010" spans="2:6">
      <c r="B1010" s="55" t="s">
        <v>3292</v>
      </c>
      <c r="C1010" s="56" t="s">
        <v>3293</v>
      </c>
      <c r="D1010" s="56" t="s">
        <v>3294</v>
      </c>
      <c r="E1010" s="53" t="s">
        <v>1479</v>
      </c>
      <c r="F1010" s="54" t="s">
        <v>1037</v>
      </c>
    </row>
    <row r="1011" spans="2:6">
      <c r="B1011" s="55" t="s">
        <v>3295</v>
      </c>
      <c r="C1011" s="56" t="s">
        <v>3296</v>
      </c>
      <c r="D1011" s="56" t="s">
        <v>3297</v>
      </c>
      <c r="E1011" s="53" t="s">
        <v>1479</v>
      </c>
      <c r="F1011" s="54" t="s">
        <v>1037</v>
      </c>
    </row>
    <row r="1012" spans="2:6">
      <c r="B1012" s="55" t="s">
        <v>3298</v>
      </c>
      <c r="C1012" s="56" t="s">
        <v>3299</v>
      </c>
      <c r="D1012" s="56" t="s">
        <v>3300</v>
      </c>
      <c r="E1012" s="53" t="s">
        <v>1479</v>
      </c>
      <c r="F1012" s="54" t="s">
        <v>1037</v>
      </c>
    </row>
    <row r="1013" spans="2:6">
      <c r="B1013" s="55" t="s">
        <v>3301</v>
      </c>
      <c r="C1013" s="56" t="s">
        <v>3302</v>
      </c>
      <c r="D1013" s="56" t="s">
        <v>3303</v>
      </c>
      <c r="E1013" s="53" t="s">
        <v>1479</v>
      </c>
      <c r="F1013" s="54" t="s">
        <v>1037</v>
      </c>
    </row>
    <row r="1014" spans="2:6">
      <c r="B1014" s="55" t="s">
        <v>3304</v>
      </c>
      <c r="C1014" s="56" t="s">
        <v>3305</v>
      </c>
      <c r="D1014" s="56" t="s">
        <v>3306</v>
      </c>
      <c r="E1014" s="53" t="s">
        <v>1479</v>
      </c>
      <c r="F1014" s="54" t="s">
        <v>1037</v>
      </c>
    </row>
    <row r="1015" spans="2:6">
      <c r="B1015" s="55" t="s">
        <v>3307</v>
      </c>
      <c r="C1015" s="56" t="s">
        <v>3308</v>
      </c>
      <c r="D1015" s="56" t="s">
        <v>3309</v>
      </c>
      <c r="E1015" s="53" t="s">
        <v>1479</v>
      </c>
      <c r="F1015" s="54" t="s">
        <v>1037</v>
      </c>
    </row>
    <row r="1016" spans="2:6">
      <c r="B1016" s="55" t="s">
        <v>3310</v>
      </c>
      <c r="C1016" s="56" t="s">
        <v>3311</v>
      </c>
      <c r="D1016" s="56" t="s">
        <v>3312</v>
      </c>
      <c r="E1016" s="53" t="s">
        <v>1479</v>
      </c>
      <c r="F1016" s="54" t="s">
        <v>1037</v>
      </c>
    </row>
    <row r="1017" spans="2:6">
      <c r="B1017" s="55" t="s">
        <v>3313</v>
      </c>
      <c r="C1017" s="56" t="s">
        <v>4611</v>
      </c>
      <c r="D1017" s="56" t="s">
        <v>3314</v>
      </c>
      <c r="E1017" s="53" t="s">
        <v>1479</v>
      </c>
      <c r="F1017" s="54" t="s">
        <v>1037</v>
      </c>
    </row>
    <row r="1018" spans="2:6">
      <c r="B1018" s="55" t="s">
        <v>3315</v>
      </c>
      <c r="C1018" s="56" t="s">
        <v>3316</v>
      </c>
      <c r="D1018" s="56" t="s">
        <v>3317</v>
      </c>
      <c r="E1018" s="53" t="s">
        <v>1479</v>
      </c>
      <c r="F1018" s="54" t="s">
        <v>1037</v>
      </c>
    </row>
    <row r="1019" spans="2:6">
      <c r="B1019" s="55" t="s">
        <v>3318</v>
      </c>
      <c r="C1019" s="56" t="s">
        <v>3319</v>
      </c>
      <c r="D1019" s="56" t="s">
        <v>3320</v>
      </c>
      <c r="E1019" s="53" t="s">
        <v>1479</v>
      </c>
      <c r="F1019" s="54" t="s">
        <v>1037</v>
      </c>
    </row>
    <row r="1020" spans="2:6">
      <c r="B1020" s="55" t="s">
        <v>3321</v>
      </c>
      <c r="C1020" s="56" t="s">
        <v>3322</v>
      </c>
      <c r="D1020" s="56" t="s">
        <v>3323</v>
      </c>
      <c r="E1020" s="53" t="s">
        <v>1479</v>
      </c>
      <c r="F1020" s="54" t="s">
        <v>1037</v>
      </c>
    </row>
    <row r="1021" spans="2:6">
      <c r="B1021" s="55" t="s">
        <v>3324</v>
      </c>
      <c r="C1021" s="56" t="s">
        <v>3325</v>
      </c>
      <c r="D1021" s="56"/>
      <c r="E1021" s="53" t="s">
        <v>1479</v>
      </c>
      <c r="F1021" s="54" t="s">
        <v>1037</v>
      </c>
    </row>
    <row r="1022" spans="2:6">
      <c r="B1022" s="55" t="s">
        <v>3326</v>
      </c>
      <c r="C1022" s="56" t="s">
        <v>3327</v>
      </c>
      <c r="D1022" s="56" t="s">
        <v>3328</v>
      </c>
      <c r="E1022" s="53" t="s">
        <v>1479</v>
      </c>
      <c r="F1022" s="54" t="s">
        <v>1037</v>
      </c>
    </row>
    <row r="1023" spans="2:6">
      <c r="B1023" s="55" t="s">
        <v>3329</v>
      </c>
      <c r="C1023" s="56" t="s">
        <v>3330</v>
      </c>
      <c r="D1023" s="56" t="s">
        <v>3331</v>
      </c>
      <c r="E1023" s="53" t="s">
        <v>1479</v>
      </c>
      <c r="F1023" s="54" t="s">
        <v>1037</v>
      </c>
    </row>
    <row r="1024" spans="2:6">
      <c r="B1024" s="55" t="s">
        <v>3332</v>
      </c>
      <c r="C1024" s="56" t="s">
        <v>3333</v>
      </c>
      <c r="D1024" s="56" t="s">
        <v>3334</v>
      </c>
      <c r="E1024" s="53" t="s">
        <v>1479</v>
      </c>
      <c r="F1024" s="54" t="s">
        <v>1037</v>
      </c>
    </row>
    <row r="1025" spans="2:6">
      <c r="B1025" s="55" t="s">
        <v>1238</v>
      </c>
      <c r="C1025" s="56" t="s">
        <v>1378</v>
      </c>
      <c r="D1025" s="56" t="s">
        <v>3335</v>
      </c>
      <c r="E1025" s="53" t="s">
        <v>1479</v>
      </c>
      <c r="F1025" s="54" t="s">
        <v>1037</v>
      </c>
    </row>
    <row r="1026" spans="2:6">
      <c r="B1026" s="55" t="s">
        <v>3336</v>
      </c>
      <c r="C1026" s="56" t="s">
        <v>3337</v>
      </c>
      <c r="D1026" s="56" t="s">
        <v>3338</v>
      </c>
      <c r="E1026" s="53" t="s">
        <v>1479</v>
      </c>
      <c r="F1026" s="54" t="s">
        <v>1037</v>
      </c>
    </row>
    <row r="1027" spans="2:6">
      <c r="B1027" s="55" t="s">
        <v>3339</v>
      </c>
      <c r="C1027" s="56" t="s">
        <v>3340</v>
      </c>
      <c r="D1027" s="56" t="s">
        <v>3341</v>
      </c>
      <c r="E1027" s="53" t="s">
        <v>1479</v>
      </c>
      <c r="F1027" s="54" t="s">
        <v>1037</v>
      </c>
    </row>
    <row r="1028" spans="2:6">
      <c r="B1028" s="55" t="s">
        <v>3342</v>
      </c>
      <c r="C1028" s="56" t="s">
        <v>3343</v>
      </c>
      <c r="D1028" s="56" t="s">
        <v>3344</v>
      </c>
      <c r="E1028" s="53" t="s">
        <v>1479</v>
      </c>
      <c r="F1028" s="54" t="s">
        <v>1037</v>
      </c>
    </row>
    <row r="1029" spans="2:6">
      <c r="B1029" s="55" t="s">
        <v>535</v>
      </c>
      <c r="C1029" s="56" t="s">
        <v>536</v>
      </c>
      <c r="D1029" s="56" t="s">
        <v>3345</v>
      </c>
      <c r="E1029" s="53" t="s">
        <v>1479</v>
      </c>
      <c r="F1029" s="54" t="s">
        <v>1037</v>
      </c>
    </row>
    <row r="1030" spans="2:6">
      <c r="B1030" s="55" t="s">
        <v>3346</v>
      </c>
      <c r="C1030" s="56" t="s">
        <v>3347</v>
      </c>
      <c r="D1030" s="56" t="s">
        <v>3348</v>
      </c>
      <c r="E1030" s="53" t="s">
        <v>1479</v>
      </c>
      <c r="F1030" s="54" t="s">
        <v>1037</v>
      </c>
    </row>
    <row r="1031" spans="2:6">
      <c r="B1031" s="55" t="s">
        <v>3349</v>
      </c>
      <c r="C1031" s="56" t="s">
        <v>3350</v>
      </c>
      <c r="D1031" s="56" t="s">
        <v>3351</v>
      </c>
      <c r="E1031" s="53" t="s">
        <v>1479</v>
      </c>
      <c r="F1031" s="54" t="s">
        <v>1037</v>
      </c>
    </row>
    <row r="1032" spans="2:6">
      <c r="B1032" s="55" t="s">
        <v>537</v>
      </c>
      <c r="C1032" s="56" t="s">
        <v>646</v>
      </c>
      <c r="D1032" s="56" t="s">
        <v>3352</v>
      </c>
      <c r="E1032" s="53" t="s">
        <v>1479</v>
      </c>
      <c r="F1032" s="54" t="s">
        <v>1037</v>
      </c>
    </row>
    <row r="1033" spans="2:6">
      <c r="B1033" s="55" t="s">
        <v>3353</v>
      </c>
      <c r="C1033" s="56" t="s">
        <v>3354</v>
      </c>
      <c r="D1033" s="56" t="s">
        <v>3355</v>
      </c>
      <c r="E1033" s="53" t="s">
        <v>1479</v>
      </c>
      <c r="F1033" s="54" t="s">
        <v>1037</v>
      </c>
    </row>
    <row r="1034" spans="2:6">
      <c r="B1034" s="55" t="s">
        <v>3356</v>
      </c>
      <c r="C1034" s="56" t="s">
        <v>3357</v>
      </c>
      <c r="D1034" s="56" t="s">
        <v>3358</v>
      </c>
      <c r="E1034" s="53" t="s">
        <v>1479</v>
      </c>
      <c r="F1034" s="54" t="s">
        <v>1037</v>
      </c>
    </row>
    <row r="1035" spans="2:6">
      <c r="B1035" s="55" t="s">
        <v>538</v>
      </c>
      <c r="C1035" s="56" t="s">
        <v>539</v>
      </c>
      <c r="D1035" s="56" t="s">
        <v>3359</v>
      </c>
      <c r="E1035" s="53" t="s">
        <v>1479</v>
      </c>
      <c r="F1035" s="54" t="s">
        <v>1037</v>
      </c>
    </row>
    <row r="1036" spans="2:6">
      <c r="B1036" s="55" t="s">
        <v>248</v>
      </c>
      <c r="C1036" s="56" t="s">
        <v>249</v>
      </c>
      <c r="D1036" s="56" t="s">
        <v>3360</v>
      </c>
      <c r="E1036" s="53" t="s">
        <v>1479</v>
      </c>
      <c r="F1036" s="54" t="s">
        <v>1037</v>
      </c>
    </row>
    <row r="1037" spans="2:6">
      <c r="B1037" s="55" t="s">
        <v>540</v>
      </c>
      <c r="C1037" s="56" t="s">
        <v>541</v>
      </c>
      <c r="D1037" s="56" t="s">
        <v>3361</v>
      </c>
      <c r="E1037" s="53" t="s">
        <v>1479</v>
      </c>
      <c r="F1037" s="54" t="s">
        <v>1037</v>
      </c>
    </row>
    <row r="1038" spans="2:6">
      <c r="B1038" s="55" t="s">
        <v>968</v>
      </c>
      <c r="C1038" s="56" t="s">
        <v>979</v>
      </c>
      <c r="D1038" s="56" t="s">
        <v>3362</v>
      </c>
      <c r="E1038" s="53" t="s">
        <v>1479</v>
      </c>
      <c r="F1038" s="54" t="s">
        <v>1037</v>
      </c>
    </row>
    <row r="1039" spans="2:6">
      <c r="B1039" s="55" t="s">
        <v>969</v>
      </c>
      <c r="C1039" s="56" t="s">
        <v>980</v>
      </c>
      <c r="D1039" s="56" t="s">
        <v>3363</v>
      </c>
      <c r="E1039" s="53" t="s">
        <v>1479</v>
      </c>
      <c r="F1039" s="54" t="s">
        <v>1037</v>
      </c>
    </row>
    <row r="1040" spans="2:6">
      <c r="B1040" s="55" t="s">
        <v>970</v>
      </c>
      <c r="C1040" s="56" t="s">
        <v>981</v>
      </c>
      <c r="D1040" s="56" t="s">
        <v>3364</v>
      </c>
      <c r="E1040" s="53" t="s">
        <v>1479</v>
      </c>
      <c r="F1040" s="54" t="s">
        <v>1037</v>
      </c>
    </row>
    <row r="1041" spans="2:6">
      <c r="B1041" s="55" t="s">
        <v>542</v>
      </c>
      <c r="C1041" s="56" t="s">
        <v>543</v>
      </c>
      <c r="D1041" s="56" t="s">
        <v>3365</v>
      </c>
      <c r="E1041" s="53" t="s">
        <v>1479</v>
      </c>
      <c r="F1041" s="54" t="s">
        <v>1037</v>
      </c>
    </row>
    <row r="1042" spans="2:6">
      <c r="B1042" s="55" t="s">
        <v>544</v>
      </c>
      <c r="C1042" s="56" t="s">
        <v>545</v>
      </c>
      <c r="D1042" s="56" t="s">
        <v>3366</v>
      </c>
      <c r="E1042" s="53" t="s">
        <v>1479</v>
      </c>
      <c r="F1042" s="54" t="s">
        <v>1037</v>
      </c>
    </row>
    <row r="1043" spans="2:6">
      <c r="B1043" s="55" t="s">
        <v>971</v>
      </c>
      <c r="C1043" s="56" t="s">
        <v>982</v>
      </c>
      <c r="D1043" s="56" t="s">
        <v>3367</v>
      </c>
      <c r="E1043" s="53" t="s">
        <v>1479</v>
      </c>
      <c r="F1043" s="54" t="s">
        <v>1037</v>
      </c>
    </row>
    <row r="1044" spans="2:6">
      <c r="B1044" s="55" t="s">
        <v>972</v>
      </c>
      <c r="C1044" s="56" t="s">
        <v>983</v>
      </c>
      <c r="D1044" s="56" t="s">
        <v>3368</v>
      </c>
      <c r="E1044" s="53" t="s">
        <v>1479</v>
      </c>
      <c r="F1044" s="54" t="s">
        <v>1037</v>
      </c>
    </row>
    <row r="1045" spans="2:6">
      <c r="B1045" s="55" t="s">
        <v>246</v>
      </c>
      <c r="C1045" s="56" t="s">
        <v>247</v>
      </c>
      <c r="D1045" s="56" t="s">
        <v>3369</v>
      </c>
      <c r="E1045" s="53" t="s">
        <v>1479</v>
      </c>
      <c r="F1045" s="54" t="s">
        <v>1037</v>
      </c>
    </row>
    <row r="1046" spans="2:6">
      <c r="B1046" s="55" t="s">
        <v>546</v>
      </c>
      <c r="C1046" s="56" t="s">
        <v>547</v>
      </c>
      <c r="D1046" s="56" t="s">
        <v>3370</v>
      </c>
      <c r="E1046" s="53" t="s">
        <v>1479</v>
      </c>
      <c r="F1046" s="54" t="s">
        <v>1037</v>
      </c>
    </row>
    <row r="1047" spans="2:6">
      <c r="B1047" s="55" t="s">
        <v>3371</v>
      </c>
      <c r="C1047" s="56" t="s">
        <v>3372</v>
      </c>
      <c r="D1047" s="56" t="s">
        <v>3373</v>
      </c>
      <c r="E1047" s="53" t="s">
        <v>1479</v>
      </c>
      <c r="F1047" s="54" t="s">
        <v>1037</v>
      </c>
    </row>
    <row r="1048" spans="2:6">
      <c r="B1048" s="55" t="s">
        <v>548</v>
      </c>
      <c r="C1048" s="56" t="s">
        <v>549</v>
      </c>
      <c r="D1048" s="56" t="s">
        <v>3374</v>
      </c>
      <c r="E1048" s="53" t="s">
        <v>1479</v>
      </c>
      <c r="F1048" s="54" t="s">
        <v>1037</v>
      </c>
    </row>
    <row r="1049" spans="2:6">
      <c r="B1049" s="55" t="s">
        <v>769</v>
      </c>
      <c r="C1049" s="56" t="s">
        <v>770</v>
      </c>
      <c r="D1049" s="56" t="s">
        <v>3375</v>
      </c>
      <c r="E1049" s="53" t="s">
        <v>1479</v>
      </c>
      <c r="F1049" s="54" t="s">
        <v>1037</v>
      </c>
    </row>
    <row r="1050" spans="2:6">
      <c r="B1050" s="55" t="s">
        <v>716</v>
      </c>
      <c r="C1050" s="56" t="s">
        <v>722</v>
      </c>
      <c r="D1050" s="56" t="s">
        <v>3376</v>
      </c>
      <c r="E1050" s="53" t="s">
        <v>1479</v>
      </c>
      <c r="F1050" s="54" t="s">
        <v>1037</v>
      </c>
    </row>
    <row r="1051" spans="2:6">
      <c r="B1051" s="55" t="s">
        <v>550</v>
      </c>
      <c r="C1051" s="56" t="s">
        <v>647</v>
      </c>
      <c r="D1051" s="56" t="s">
        <v>3377</v>
      </c>
      <c r="E1051" s="53" t="s">
        <v>1479</v>
      </c>
      <c r="F1051" s="54" t="s">
        <v>1037</v>
      </c>
    </row>
    <row r="1052" spans="2:6">
      <c r="B1052" s="55" t="s">
        <v>3378</v>
      </c>
      <c r="C1052" s="56" t="s">
        <v>3379</v>
      </c>
      <c r="D1052" s="56" t="s">
        <v>3380</v>
      </c>
      <c r="E1052" s="53" t="s">
        <v>1479</v>
      </c>
      <c r="F1052" s="54" t="s">
        <v>1037</v>
      </c>
    </row>
    <row r="1053" spans="2:6">
      <c r="B1053" s="55" t="s">
        <v>3381</v>
      </c>
      <c r="C1053" s="56" t="s">
        <v>3382</v>
      </c>
      <c r="D1053" s="56" t="s">
        <v>3383</v>
      </c>
      <c r="E1053" s="53" t="s">
        <v>1479</v>
      </c>
      <c r="F1053" s="54" t="s">
        <v>1037</v>
      </c>
    </row>
    <row r="1054" spans="2:6">
      <c r="B1054" s="55" t="s">
        <v>1256</v>
      </c>
      <c r="C1054" s="56" t="s">
        <v>1379</v>
      </c>
      <c r="D1054" s="56"/>
      <c r="E1054" s="53" t="s">
        <v>1479</v>
      </c>
      <c r="F1054" s="54" t="s">
        <v>1037</v>
      </c>
    </row>
    <row r="1055" spans="2:6">
      <c r="B1055" s="55" t="s">
        <v>1257</v>
      </c>
      <c r="C1055" s="56" t="s">
        <v>1380</v>
      </c>
      <c r="D1055" s="56"/>
      <c r="E1055" s="53" t="s">
        <v>1479</v>
      </c>
      <c r="F1055" s="54" t="s">
        <v>1037</v>
      </c>
    </row>
    <row r="1056" spans="2:6">
      <c r="B1056" s="55" t="s">
        <v>551</v>
      </c>
      <c r="C1056" s="56" t="s">
        <v>552</v>
      </c>
      <c r="D1056" s="56"/>
      <c r="E1056" s="53" t="s">
        <v>1479</v>
      </c>
      <c r="F1056" s="54" t="s">
        <v>1037</v>
      </c>
    </row>
    <row r="1057" spans="2:6">
      <c r="B1057" s="55" t="s">
        <v>553</v>
      </c>
      <c r="C1057" s="56" t="s">
        <v>5094</v>
      </c>
      <c r="D1057" s="56"/>
      <c r="E1057" s="53" t="s">
        <v>1479</v>
      </c>
      <c r="F1057" s="54" t="s">
        <v>1037</v>
      </c>
    </row>
    <row r="1058" spans="2:6">
      <c r="B1058" s="55" t="s">
        <v>772</v>
      </c>
      <c r="C1058" s="56" t="s">
        <v>1381</v>
      </c>
      <c r="D1058" s="56" t="s">
        <v>3384</v>
      </c>
      <c r="E1058" s="53" t="s">
        <v>1479</v>
      </c>
      <c r="F1058" s="54" t="s">
        <v>1037</v>
      </c>
    </row>
    <row r="1059" spans="2:6">
      <c r="B1059" s="55" t="s">
        <v>807</v>
      </c>
      <c r="C1059" s="56" t="s">
        <v>808</v>
      </c>
      <c r="D1059" s="56" t="s">
        <v>3385</v>
      </c>
      <c r="E1059" s="53" t="s">
        <v>1479</v>
      </c>
      <c r="F1059" s="54" t="s">
        <v>1037</v>
      </c>
    </row>
    <row r="1060" spans="2:6">
      <c r="B1060" s="55" t="s">
        <v>1294</v>
      </c>
      <c r="C1060" s="56" t="s">
        <v>1382</v>
      </c>
      <c r="D1060" s="56" t="s">
        <v>3386</v>
      </c>
      <c r="E1060" s="53" t="s">
        <v>1479</v>
      </c>
      <c r="F1060" s="54" t="s">
        <v>1037</v>
      </c>
    </row>
    <row r="1061" spans="2:6">
      <c r="B1061" s="55" t="s">
        <v>1295</v>
      </c>
      <c r="C1061" s="56" t="s">
        <v>1383</v>
      </c>
      <c r="D1061" s="56" t="s">
        <v>3387</v>
      </c>
      <c r="E1061" s="53" t="s">
        <v>1479</v>
      </c>
      <c r="F1061" s="54" t="s">
        <v>1037</v>
      </c>
    </row>
    <row r="1062" spans="2:6">
      <c r="B1062" s="55" t="s">
        <v>1296</v>
      </c>
      <c r="C1062" s="56" t="s">
        <v>1384</v>
      </c>
      <c r="D1062" s="56" t="s">
        <v>3388</v>
      </c>
      <c r="E1062" s="53" t="s">
        <v>1479</v>
      </c>
      <c r="F1062" s="54" t="s">
        <v>1037</v>
      </c>
    </row>
    <row r="1063" spans="2:6">
      <c r="B1063" s="55" t="s">
        <v>1297</v>
      </c>
      <c r="C1063" s="56" t="s">
        <v>1385</v>
      </c>
      <c r="D1063" s="56" t="s">
        <v>3389</v>
      </c>
      <c r="E1063" s="53" t="s">
        <v>1479</v>
      </c>
      <c r="F1063" s="54" t="s">
        <v>1037</v>
      </c>
    </row>
    <row r="1064" spans="2:6">
      <c r="B1064" s="55" t="s">
        <v>3390</v>
      </c>
      <c r="C1064" s="56" t="s">
        <v>3391</v>
      </c>
      <c r="D1064" s="56" t="s">
        <v>3392</v>
      </c>
      <c r="E1064" s="53" t="s">
        <v>1479</v>
      </c>
      <c r="F1064" s="54" t="s">
        <v>1037</v>
      </c>
    </row>
    <row r="1065" spans="2:6">
      <c r="B1065" s="55" t="s">
        <v>1298</v>
      </c>
      <c r="C1065" s="56" t="s">
        <v>1386</v>
      </c>
      <c r="D1065" s="56" t="s">
        <v>3393</v>
      </c>
      <c r="E1065" s="53" t="s">
        <v>1479</v>
      </c>
      <c r="F1065" s="54" t="s">
        <v>1037</v>
      </c>
    </row>
    <row r="1066" spans="2:6">
      <c r="B1066" s="55" t="s">
        <v>1232</v>
      </c>
      <c r="C1066" s="56" t="s">
        <v>534</v>
      </c>
      <c r="D1066" s="56" t="s">
        <v>3394</v>
      </c>
      <c r="E1066" s="53" t="s">
        <v>1479</v>
      </c>
      <c r="F1066" s="54" t="s">
        <v>1037</v>
      </c>
    </row>
    <row r="1067" spans="2:6">
      <c r="B1067" s="55" t="s">
        <v>1239</v>
      </c>
      <c r="C1067" s="56" t="s">
        <v>1387</v>
      </c>
      <c r="D1067" s="56" t="s">
        <v>3395</v>
      </c>
      <c r="E1067" s="53" t="s">
        <v>1479</v>
      </c>
      <c r="F1067" s="54" t="s">
        <v>1037</v>
      </c>
    </row>
    <row r="1068" spans="2:6">
      <c r="B1068" s="55" t="s">
        <v>3396</v>
      </c>
      <c r="C1068" s="56" t="s">
        <v>3397</v>
      </c>
      <c r="D1068" s="56" t="s">
        <v>3398</v>
      </c>
      <c r="E1068" s="53" t="s">
        <v>1479</v>
      </c>
      <c r="F1068" s="54" t="s">
        <v>1037</v>
      </c>
    </row>
    <row r="1069" spans="2:6">
      <c r="B1069" s="55" t="s">
        <v>1299</v>
      </c>
      <c r="C1069" s="56" t="s">
        <v>1388</v>
      </c>
      <c r="D1069" s="56" t="s">
        <v>3399</v>
      </c>
      <c r="E1069" s="53" t="s">
        <v>1479</v>
      </c>
      <c r="F1069" s="54" t="s">
        <v>1037</v>
      </c>
    </row>
    <row r="1070" spans="2:6">
      <c r="B1070" s="55" t="s">
        <v>1240</v>
      </c>
      <c r="C1070" s="56" t="s">
        <v>1389</v>
      </c>
      <c r="D1070" s="56" t="s">
        <v>3400</v>
      </c>
      <c r="E1070" s="53" t="s">
        <v>1479</v>
      </c>
      <c r="F1070" s="54" t="s">
        <v>1037</v>
      </c>
    </row>
    <row r="1071" spans="2:6">
      <c r="B1071" s="55" t="s">
        <v>554</v>
      </c>
      <c r="C1071" s="56" t="s">
        <v>648</v>
      </c>
      <c r="D1071" s="56"/>
      <c r="E1071" s="53" t="s">
        <v>1479</v>
      </c>
      <c r="F1071" s="54" t="s">
        <v>1037</v>
      </c>
    </row>
    <row r="1072" spans="2:6">
      <c r="B1072" s="55" t="s">
        <v>208</v>
      </c>
      <c r="C1072" s="56" t="s">
        <v>209</v>
      </c>
      <c r="D1072" s="56"/>
      <c r="E1072" s="53" t="s">
        <v>1479</v>
      </c>
      <c r="F1072" s="54" t="s">
        <v>1037</v>
      </c>
    </row>
    <row r="1073" spans="2:6">
      <c r="B1073" s="55" t="s">
        <v>763</v>
      </c>
      <c r="C1073" s="56" t="s">
        <v>764</v>
      </c>
      <c r="D1073" s="56"/>
      <c r="E1073" s="53" t="s">
        <v>1479</v>
      </c>
      <c r="F1073" s="54" t="s">
        <v>1037</v>
      </c>
    </row>
    <row r="1074" spans="2:6">
      <c r="B1074" s="55" t="s">
        <v>1241</v>
      </c>
      <c r="C1074" s="56" t="s">
        <v>1390</v>
      </c>
      <c r="D1074" s="56" t="s">
        <v>3401</v>
      </c>
      <c r="E1074" s="53" t="s">
        <v>1479</v>
      </c>
      <c r="F1074" s="54" t="s">
        <v>1037</v>
      </c>
    </row>
    <row r="1075" spans="2:6">
      <c r="B1075" s="55" t="s">
        <v>206</v>
      </c>
      <c r="C1075" s="56" t="s">
        <v>633</v>
      </c>
      <c r="D1075" s="56" t="s">
        <v>3402</v>
      </c>
      <c r="E1075" s="53" t="s">
        <v>1479</v>
      </c>
      <c r="F1075" s="54" t="s">
        <v>1037</v>
      </c>
    </row>
    <row r="1076" spans="2:6">
      <c r="B1076" s="55" t="s">
        <v>1242</v>
      </c>
      <c r="C1076" s="56" t="s">
        <v>1391</v>
      </c>
      <c r="D1076" s="56" t="s">
        <v>3403</v>
      </c>
      <c r="E1076" s="53" t="s">
        <v>1479</v>
      </c>
      <c r="F1076" s="54" t="s">
        <v>1037</v>
      </c>
    </row>
    <row r="1077" spans="2:6">
      <c r="B1077" s="55" t="s">
        <v>1243</v>
      </c>
      <c r="C1077" s="56" t="s">
        <v>1392</v>
      </c>
      <c r="D1077" s="56" t="s">
        <v>3404</v>
      </c>
      <c r="E1077" s="53" t="s">
        <v>1479</v>
      </c>
      <c r="F1077" s="54" t="s">
        <v>1037</v>
      </c>
    </row>
    <row r="1078" spans="2:6">
      <c r="B1078" s="55" t="s">
        <v>1292</v>
      </c>
      <c r="C1078" s="56" t="s">
        <v>1393</v>
      </c>
      <c r="D1078" s="56"/>
      <c r="E1078" s="53" t="s">
        <v>1479</v>
      </c>
      <c r="F1078" s="54" t="s">
        <v>1037</v>
      </c>
    </row>
    <row r="1079" spans="2:6">
      <c r="B1079" s="55" t="s">
        <v>1293</v>
      </c>
      <c r="C1079" s="56" t="s">
        <v>1394</v>
      </c>
      <c r="D1079" s="56"/>
      <c r="E1079" s="53" t="s">
        <v>1479</v>
      </c>
      <c r="F1079" s="54" t="s">
        <v>1037</v>
      </c>
    </row>
    <row r="1080" spans="2:6">
      <c r="B1080" s="55" t="s">
        <v>202</v>
      </c>
      <c r="C1080" s="56" t="s">
        <v>203</v>
      </c>
      <c r="D1080" s="56" t="s">
        <v>3405</v>
      </c>
      <c r="E1080" s="53" t="s">
        <v>1479</v>
      </c>
      <c r="F1080" s="54" t="s">
        <v>1037</v>
      </c>
    </row>
    <row r="1081" spans="2:6">
      <c r="B1081" s="55" t="s">
        <v>204</v>
      </c>
      <c r="C1081" s="56" t="s">
        <v>205</v>
      </c>
      <c r="D1081" s="56" t="s">
        <v>3406</v>
      </c>
      <c r="E1081" s="53" t="s">
        <v>1479</v>
      </c>
      <c r="F1081" s="54" t="s">
        <v>1037</v>
      </c>
    </row>
    <row r="1082" spans="2:6">
      <c r="B1082" s="55" t="s">
        <v>207</v>
      </c>
      <c r="C1082" s="56" t="s">
        <v>4612</v>
      </c>
      <c r="D1082" s="56" t="s">
        <v>4613</v>
      </c>
      <c r="E1082" s="53" t="s">
        <v>1479</v>
      </c>
      <c r="F1082" s="54" t="s">
        <v>1037</v>
      </c>
    </row>
    <row r="1083" spans="2:6">
      <c r="B1083" s="55" t="s">
        <v>1234</v>
      </c>
      <c r="C1083" s="56" t="s">
        <v>1091</v>
      </c>
      <c r="D1083" s="56" t="s">
        <v>3407</v>
      </c>
      <c r="E1083" s="53" t="s">
        <v>1479</v>
      </c>
      <c r="F1083" s="54" t="s">
        <v>1037</v>
      </c>
    </row>
    <row r="1084" spans="2:6">
      <c r="B1084" s="55" t="s">
        <v>3408</v>
      </c>
      <c r="C1084" s="56" t="s">
        <v>4614</v>
      </c>
      <c r="D1084" s="56" t="s">
        <v>3409</v>
      </c>
      <c r="E1084" s="53" t="s">
        <v>1479</v>
      </c>
      <c r="F1084" s="54" t="s">
        <v>1037</v>
      </c>
    </row>
    <row r="1085" spans="2:6">
      <c r="B1085" s="55" t="s">
        <v>3410</v>
      </c>
      <c r="C1085" s="56" t="s">
        <v>555</v>
      </c>
      <c r="D1085" s="56" t="s">
        <v>3411</v>
      </c>
      <c r="E1085" s="53" t="s">
        <v>1479</v>
      </c>
      <c r="F1085" s="54" t="s">
        <v>1037</v>
      </c>
    </row>
    <row r="1086" spans="2:6">
      <c r="B1086" s="55" t="s">
        <v>556</v>
      </c>
      <c r="C1086" s="56" t="s">
        <v>4615</v>
      </c>
      <c r="D1086" s="56" t="s">
        <v>3412</v>
      </c>
      <c r="E1086" s="53" t="s">
        <v>1479</v>
      </c>
      <c r="F1086" s="54" t="s">
        <v>1037</v>
      </c>
    </row>
    <row r="1087" spans="2:6">
      <c r="B1087" s="55" t="s">
        <v>3413</v>
      </c>
      <c r="C1087" s="56" t="s">
        <v>3414</v>
      </c>
      <c r="D1087" s="56" t="s">
        <v>3415</v>
      </c>
      <c r="E1087" s="53" t="s">
        <v>1479</v>
      </c>
      <c r="F1087" s="54" t="s">
        <v>1037</v>
      </c>
    </row>
    <row r="1088" spans="2:6">
      <c r="B1088" s="55" t="s">
        <v>3416</v>
      </c>
      <c r="C1088" s="56" t="s">
        <v>3417</v>
      </c>
      <c r="D1088" s="56" t="s">
        <v>3418</v>
      </c>
      <c r="E1088" s="53" t="s">
        <v>1479</v>
      </c>
      <c r="F1088" s="54" t="s">
        <v>1037</v>
      </c>
    </row>
    <row r="1089" spans="2:6">
      <c r="B1089" s="55" t="s">
        <v>3419</v>
      </c>
      <c r="C1089" s="56" t="s">
        <v>3420</v>
      </c>
      <c r="D1089" s="56" t="s">
        <v>3421</v>
      </c>
      <c r="E1089" s="53" t="s">
        <v>1479</v>
      </c>
      <c r="F1089" s="54" t="s">
        <v>1037</v>
      </c>
    </row>
    <row r="1090" spans="2:6">
      <c r="B1090" s="55" t="s">
        <v>3422</v>
      </c>
      <c r="C1090" s="56" t="s">
        <v>3423</v>
      </c>
      <c r="D1090" s="56"/>
      <c r="E1090" s="53" t="s">
        <v>1479</v>
      </c>
      <c r="F1090" s="54" t="s">
        <v>1037</v>
      </c>
    </row>
    <row r="1091" spans="2:6">
      <c r="B1091" s="55" t="s">
        <v>1269</v>
      </c>
      <c r="C1091" s="56" t="s">
        <v>1395</v>
      </c>
      <c r="D1091" s="56" t="s">
        <v>3424</v>
      </c>
      <c r="E1091" s="53" t="s">
        <v>1479</v>
      </c>
      <c r="F1091" s="54" t="s">
        <v>1037</v>
      </c>
    </row>
    <row r="1092" spans="2:6">
      <c r="B1092" s="55" t="s">
        <v>1264</v>
      </c>
      <c r="C1092" s="56" t="s">
        <v>1396</v>
      </c>
      <c r="D1092" s="56"/>
      <c r="E1092" s="53" t="s">
        <v>1479</v>
      </c>
      <c r="F1092" s="54" t="s">
        <v>1037</v>
      </c>
    </row>
    <row r="1093" spans="2:6">
      <c r="B1093" s="55" t="s">
        <v>3425</v>
      </c>
      <c r="C1093" s="56" t="s">
        <v>3426</v>
      </c>
      <c r="D1093" s="56" t="s">
        <v>3427</v>
      </c>
      <c r="E1093" s="53" t="s">
        <v>1479</v>
      </c>
      <c r="F1093" s="54" t="s">
        <v>1037</v>
      </c>
    </row>
    <row r="1094" spans="2:6">
      <c r="B1094" s="55" t="s">
        <v>3428</v>
      </c>
      <c r="C1094" s="56" t="s">
        <v>3429</v>
      </c>
      <c r="D1094" s="56" t="s">
        <v>3430</v>
      </c>
      <c r="E1094" s="53" t="s">
        <v>1479</v>
      </c>
      <c r="F1094" s="54" t="s">
        <v>1037</v>
      </c>
    </row>
    <row r="1095" spans="2:6">
      <c r="B1095" s="55" t="s">
        <v>3431</v>
      </c>
      <c r="C1095" s="56" t="s">
        <v>3432</v>
      </c>
      <c r="D1095" s="56" t="s">
        <v>3433</v>
      </c>
      <c r="E1095" s="53" t="s">
        <v>1479</v>
      </c>
      <c r="F1095" s="54" t="s">
        <v>1037</v>
      </c>
    </row>
    <row r="1096" spans="2:6">
      <c r="B1096" s="55" t="s">
        <v>3434</v>
      </c>
      <c r="C1096" s="56" t="s">
        <v>3435</v>
      </c>
      <c r="D1096" s="56" t="s">
        <v>3436</v>
      </c>
      <c r="E1096" s="53" t="s">
        <v>1479</v>
      </c>
      <c r="F1096" s="54" t="s">
        <v>1037</v>
      </c>
    </row>
    <row r="1097" spans="2:6">
      <c r="B1097" s="55" t="s">
        <v>876</v>
      </c>
      <c r="C1097" s="56" t="s">
        <v>877</v>
      </c>
      <c r="D1097" s="56" t="s">
        <v>3437</v>
      </c>
      <c r="E1097" s="53" t="s">
        <v>1479</v>
      </c>
      <c r="F1097" s="54" t="s">
        <v>1037</v>
      </c>
    </row>
    <row r="1098" spans="2:6">
      <c r="B1098" s="55" t="s">
        <v>930</v>
      </c>
      <c r="C1098" s="56" t="s">
        <v>941</v>
      </c>
      <c r="D1098" s="56" t="s">
        <v>3438</v>
      </c>
      <c r="E1098" s="53" t="s">
        <v>1479</v>
      </c>
      <c r="F1098" s="54" t="s">
        <v>1037</v>
      </c>
    </row>
    <row r="1099" spans="2:6">
      <c r="B1099" s="55" t="s">
        <v>5090</v>
      </c>
      <c r="C1099" s="56" t="s">
        <v>5095</v>
      </c>
      <c r="D1099" s="56"/>
      <c r="E1099" s="56" t="s">
        <v>1479</v>
      </c>
      <c r="F1099" s="60" t="s">
        <v>1037</v>
      </c>
    </row>
    <row r="1100" spans="2:6">
      <c r="B1100" s="55" t="s">
        <v>3439</v>
      </c>
      <c r="C1100" s="56" t="s">
        <v>3440</v>
      </c>
      <c r="D1100" s="56"/>
      <c r="E1100" s="53" t="s">
        <v>1479</v>
      </c>
      <c r="F1100" s="54" t="s">
        <v>1037</v>
      </c>
    </row>
    <row r="1101" spans="2:6">
      <c r="B1101" s="55" t="s">
        <v>3441</v>
      </c>
      <c r="C1101" s="56" t="s">
        <v>3442</v>
      </c>
      <c r="D1101" s="56" t="s">
        <v>3443</v>
      </c>
      <c r="E1101" s="53" t="s">
        <v>1479</v>
      </c>
      <c r="F1101" s="54" t="s">
        <v>1037</v>
      </c>
    </row>
    <row r="1102" spans="2:6">
      <c r="B1102" s="55" t="s">
        <v>3444</v>
      </c>
      <c r="C1102" s="56" t="s">
        <v>4616</v>
      </c>
      <c r="D1102" s="56" t="s">
        <v>3445</v>
      </c>
      <c r="E1102" s="53" t="s">
        <v>1479</v>
      </c>
      <c r="F1102" s="54" t="s">
        <v>1037</v>
      </c>
    </row>
    <row r="1103" spans="2:6">
      <c r="B1103" s="55" t="s">
        <v>3446</v>
      </c>
      <c r="C1103" s="56" t="s">
        <v>4617</v>
      </c>
      <c r="D1103" s="56" t="s">
        <v>3447</v>
      </c>
      <c r="E1103" s="53" t="s">
        <v>1479</v>
      </c>
      <c r="F1103" s="54" t="s">
        <v>1037</v>
      </c>
    </row>
    <row r="1104" spans="2:6">
      <c r="B1104" s="55" t="s">
        <v>3448</v>
      </c>
      <c r="C1104" s="56" t="s">
        <v>3449</v>
      </c>
      <c r="D1104" s="56" t="s">
        <v>3450</v>
      </c>
      <c r="E1104" s="53" t="s">
        <v>1479</v>
      </c>
      <c r="F1104" s="54" t="s">
        <v>1037</v>
      </c>
    </row>
    <row r="1105" spans="2:6">
      <c r="B1105" s="55" t="s">
        <v>592</v>
      </c>
      <c r="C1105" s="56" t="s">
        <v>593</v>
      </c>
      <c r="D1105" s="56" t="s">
        <v>3451</v>
      </c>
      <c r="E1105" s="53" t="s">
        <v>1479</v>
      </c>
      <c r="F1105" s="54" t="s">
        <v>1037</v>
      </c>
    </row>
    <row r="1106" spans="2:6">
      <c r="B1106" s="55" t="s">
        <v>3452</v>
      </c>
      <c r="C1106" s="56" t="s">
        <v>3453</v>
      </c>
      <c r="D1106" s="56" t="s">
        <v>3454</v>
      </c>
      <c r="E1106" s="53" t="s">
        <v>1479</v>
      </c>
      <c r="F1106" s="54" t="s">
        <v>1037</v>
      </c>
    </row>
    <row r="1107" spans="2:6">
      <c r="B1107" s="55" t="s">
        <v>3455</v>
      </c>
      <c r="C1107" s="56" t="s">
        <v>3456</v>
      </c>
      <c r="D1107" s="56" t="s">
        <v>3457</v>
      </c>
      <c r="E1107" s="53" t="s">
        <v>1479</v>
      </c>
      <c r="F1107" s="54" t="s">
        <v>1037</v>
      </c>
    </row>
    <row r="1108" spans="2:6">
      <c r="B1108" s="55" t="s">
        <v>3458</v>
      </c>
      <c r="C1108" s="56" t="s">
        <v>3459</v>
      </c>
      <c r="D1108" s="56" t="s">
        <v>3460</v>
      </c>
      <c r="E1108" s="53" t="s">
        <v>1479</v>
      </c>
      <c r="F1108" s="54" t="s">
        <v>1037</v>
      </c>
    </row>
    <row r="1109" spans="2:6">
      <c r="B1109" s="55" t="s">
        <v>3461</v>
      </c>
      <c r="C1109" s="56" t="s">
        <v>3462</v>
      </c>
      <c r="D1109" s="56" t="s">
        <v>3463</v>
      </c>
      <c r="E1109" s="53" t="s">
        <v>1479</v>
      </c>
      <c r="F1109" s="54" t="s">
        <v>1037</v>
      </c>
    </row>
    <row r="1110" spans="2:6">
      <c r="B1110" s="55" t="s">
        <v>3464</v>
      </c>
      <c r="C1110" s="56" t="s">
        <v>3465</v>
      </c>
      <c r="D1110" s="56" t="s">
        <v>3466</v>
      </c>
      <c r="E1110" s="53" t="s">
        <v>1479</v>
      </c>
      <c r="F1110" s="54" t="s">
        <v>1037</v>
      </c>
    </row>
    <row r="1111" spans="2:6">
      <c r="B1111" s="55" t="s">
        <v>3467</v>
      </c>
      <c r="C1111" s="56" t="s">
        <v>3468</v>
      </c>
      <c r="D1111" s="56" t="s">
        <v>3469</v>
      </c>
      <c r="E1111" s="53" t="s">
        <v>1479</v>
      </c>
      <c r="F1111" s="54" t="s">
        <v>1037</v>
      </c>
    </row>
    <row r="1112" spans="2:6">
      <c r="B1112" s="55" t="s">
        <v>3470</v>
      </c>
      <c r="C1112" s="56" t="s">
        <v>3471</v>
      </c>
      <c r="D1112" s="56" t="s">
        <v>3472</v>
      </c>
      <c r="E1112" s="53" t="s">
        <v>1479</v>
      </c>
      <c r="F1112" s="54" t="s">
        <v>1037</v>
      </c>
    </row>
    <row r="1113" spans="2:6">
      <c r="B1113" s="55" t="s">
        <v>3473</v>
      </c>
      <c r="C1113" s="56" t="s">
        <v>3474</v>
      </c>
      <c r="D1113" s="56" t="s">
        <v>3475</v>
      </c>
      <c r="E1113" s="53" t="s">
        <v>1479</v>
      </c>
      <c r="F1113" s="54" t="s">
        <v>1037</v>
      </c>
    </row>
    <row r="1114" spans="2:6">
      <c r="B1114" s="55" t="s">
        <v>3476</v>
      </c>
      <c r="C1114" s="56" t="s">
        <v>3477</v>
      </c>
      <c r="D1114" s="56" t="s">
        <v>3478</v>
      </c>
      <c r="E1114" s="53" t="s">
        <v>1479</v>
      </c>
      <c r="F1114" s="54" t="s">
        <v>1037</v>
      </c>
    </row>
    <row r="1115" spans="2:6">
      <c r="B1115" s="55" t="s">
        <v>594</v>
      </c>
      <c r="C1115" s="56" t="s">
        <v>649</v>
      </c>
      <c r="D1115" s="56" t="s">
        <v>3479</v>
      </c>
      <c r="E1115" s="53" t="s">
        <v>1479</v>
      </c>
      <c r="F1115" s="54" t="s">
        <v>1037</v>
      </c>
    </row>
    <row r="1116" spans="2:6">
      <c r="B1116" s="55" t="s">
        <v>3480</v>
      </c>
      <c r="C1116" s="56" t="s">
        <v>3481</v>
      </c>
      <c r="D1116" s="56" t="s">
        <v>3482</v>
      </c>
      <c r="E1116" s="53" t="s">
        <v>1479</v>
      </c>
      <c r="F1116" s="54" t="s">
        <v>1037</v>
      </c>
    </row>
    <row r="1117" spans="2:6">
      <c r="B1117" s="55" t="s">
        <v>3483</v>
      </c>
      <c r="C1117" s="56" t="s">
        <v>3484</v>
      </c>
      <c r="D1117" s="56" t="s">
        <v>3485</v>
      </c>
      <c r="E1117" s="53" t="s">
        <v>1479</v>
      </c>
      <c r="F1117" s="54" t="s">
        <v>1037</v>
      </c>
    </row>
    <row r="1118" spans="2:6">
      <c r="B1118" s="55" t="s">
        <v>295</v>
      </c>
      <c r="C1118" s="56" t="s">
        <v>296</v>
      </c>
      <c r="D1118" s="56" t="s">
        <v>3486</v>
      </c>
      <c r="E1118" s="53" t="s">
        <v>1479</v>
      </c>
      <c r="F1118" s="54" t="s">
        <v>1037</v>
      </c>
    </row>
    <row r="1119" spans="2:6">
      <c r="B1119" s="55" t="s">
        <v>3487</v>
      </c>
      <c r="C1119" s="56" t="s">
        <v>3488</v>
      </c>
      <c r="D1119" s="56" t="s">
        <v>3489</v>
      </c>
      <c r="E1119" s="53" t="s">
        <v>1479</v>
      </c>
      <c r="F1119" s="54" t="s">
        <v>1037</v>
      </c>
    </row>
    <row r="1120" spans="2:6">
      <c r="B1120" s="55" t="s">
        <v>43</v>
      </c>
      <c r="C1120" s="56" t="s">
        <v>44</v>
      </c>
      <c r="D1120" s="56" t="s">
        <v>3490</v>
      </c>
      <c r="E1120" s="53" t="s">
        <v>1479</v>
      </c>
      <c r="F1120" s="54" t="s">
        <v>1037</v>
      </c>
    </row>
    <row r="1121" spans="2:6">
      <c r="B1121" s="55" t="s">
        <v>1</v>
      </c>
      <c r="C1121" s="56" t="s">
        <v>2</v>
      </c>
      <c r="D1121" s="56" t="s">
        <v>3491</v>
      </c>
      <c r="E1121" s="53" t="s">
        <v>1479</v>
      </c>
      <c r="F1121" s="54" t="s">
        <v>1037</v>
      </c>
    </row>
    <row r="1122" spans="2:6">
      <c r="B1122" s="55" t="s">
        <v>3</v>
      </c>
      <c r="C1122" s="56" t="s">
        <v>4</v>
      </c>
      <c r="D1122" s="56" t="s">
        <v>3492</v>
      </c>
      <c r="E1122" s="53" t="s">
        <v>1479</v>
      </c>
      <c r="F1122" s="54" t="s">
        <v>1037</v>
      </c>
    </row>
    <row r="1123" spans="2:6">
      <c r="B1123" s="55" t="s">
        <v>252</v>
      </c>
      <c r="C1123" s="56" t="s">
        <v>253</v>
      </c>
      <c r="D1123" s="56" t="s">
        <v>3493</v>
      </c>
      <c r="E1123" s="53" t="s">
        <v>1479</v>
      </c>
      <c r="F1123" s="54" t="s">
        <v>1037</v>
      </c>
    </row>
    <row r="1124" spans="2:6">
      <c r="B1124" s="55" t="s">
        <v>3494</v>
      </c>
      <c r="C1124" s="56" t="s">
        <v>3495</v>
      </c>
      <c r="D1124" s="56" t="s">
        <v>3496</v>
      </c>
      <c r="E1124" s="53" t="s">
        <v>1479</v>
      </c>
      <c r="F1124" s="54" t="s">
        <v>1037</v>
      </c>
    </row>
    <row r="1125" spans="2:6">
      <c r="B1125" s="55" t="s">
        <v>3497</v>
      </c>
      <c r="C1125" s="56" t="s">
        <v>4618</v>
      </c>
      <c r="D1125" s="56" t="s">
        <v>3498</v>
      </c>
      <c r="E1125" s="53" t="s">
        <v>1479</v>
      </c>
      <c r="F1125" s="54" t="s">
        <v>1037</v>
      </c>
    </row>
    <row r="1126" spans="2:6">
      <c r="B1126" s="55" t="s">
        <v>639</v>
      </c>
      <c r="C1126" s="56" t="s">
        <v>4619</v>
      </c>
      <c r="D1126" s="56" t="s">
        <v>3499</v>
      </c>
      <c r="E1126" s="53" t="s">
        <v>1479</v>
      </c>
      <c r="F1126" s="54" t="s">
        <v>1037</v>
      </c>
    </row>
    <row r="1127" spans="2:6">
      <c r="B1127" s="55" t="s">
        <v>3500</v>
      </c>
      <c r="C1127" s="56" t="s">
        <v>4620</v>
      </c>
      <c r="D1127" s="56" t="s">
        <v>3501</v>
      </c>
      <c r="E1127" s="53" t="s">
        <v>1479</v>
      </c>
      <c r="F1127" s="54" t="s">
        <v>1037</v>
      </c>
    </row>
    <row r="1128" spans="2:6">
      <c r="B1128" s="55" t="s">
        <v>3502</v>
      </c>
      <c r="C1128" s="56" t="s">
        <v>4621</v>
      </c>
      <c r="D1128" s="56" t="s">
        <v>3503</v>
      </c>
      <c r="E1128" s="53" t="s">
        <v>1479</v>
      </c>
      <c r="F1128" s="54" t="s">
        <v>1037</v>
      </c>
    </row>
    <row r="1129" spans="2:6">
      <c r="B1129" s="55" t="s">
        <v>3504</v>
      </c>
      <c r="C1129" s="56" t="s">
        <v>4622</v>
      </c>
      <c r="D1129" s="56" t="s">
        <v>3505</v>
      </c>
      <c r="E1129" s="53" t="s">
        <v>1479</v>
      </c>
      <c r="F1129" s="54" t="s">
        <v>1037</v>
      </c>
    </row>
    <row r="1130" spans="2:6">
      <c r="B1130" s="55" t="s">
        <v>595</v>
      </c>
      <c r="C1130" s="56" t="s">
        <v>4623</v>
      </c>
      <c r="D1130" s="56" t="s">
        <v>3506</v>
      </c>
      <c r="E1130" s="53" t="s">
        <v>1479</v>
      </c>
      <c r="F1130" s="54" t="s">
        <v>1037</v>
      </c>
    </row>
    <row r="1131" spans="2:6">
      <c r="B1131" s="55" t="s">
        <v>3509</v>
      </c>
      <c r="C1131" s="56" t="s">
        <v>4624</v>
      </c>
      <c r="D1131" s="56" t="s">
        <v>3510</v>
      </c>
      <c r="E1131" s="53" t="s">
        <v>1479</v>
      </c>
      <c r="F1131" s="54" t="s">
        <v>1037</v>
      </c>
    </row>
    <row r="1132" spans="2:6">
      <c r="B1132" s="55" t="s">
        <v>3511</v>
      </c>
      <c r="C1132" s="56" t="s">
        <v>4625</v>
      </c>
      <c r="D1132" s="56" t="s">
        <v>3512</v>
      </c>
      <c r="E1132" s="53" t="s">
        <v>1479</v>
      </c>
      <c r="F1132" s="54" t="s">
        <v>1037</v>
      </c>
    </row>
    <row r="1133" spans="2:6">
      <c r="B1133" s="55" t="s">
        <v>828</v>
      </c>
      <c r="C1133" s="56" t="s">
        <v>4626</v>
      </c>
      <c r="D1133" s="56" t="s">
        <v>3513</v>
      </c>
      <c r="E1133" s="53" t="s">
        <v>1479</v>
      </c>
      <c r="F1133" s="54" t="s">
        <v>1037</v>
      </c>
    </row>
    <row r="1134" spans="2:6">
      <c r="B1134" s="55" t="s">
        <v>596</v>
      </c>
      <c r="C1134" s="56" t="s">
        <v>597</v>
      </c>
      <c r="D1134" s="56" t="s">
        <v>3514</v>
      </c>
      <c r="E1134" s="53" t="s">
        <v>1479</v>
      </c>
      <c r="F1134" s="54" t="s">
        <v>1037</v>
      </c>
    </row>
    <row r="1135" spans="2:6">
      <c r="B1135" s="55" t="s">
        <v>598</v>
      </c>
      <c r="C1135" s="56" t="s">
        <v>4627</v>
      </c>
      <c r="D1135" s="56" t="s">
        <v>3515</v>
      </c>
      <c r="E1135" s="53" t="s">
        <v>1479</v>
      </c>
      <c r="F1135" s="54" t="s">
        <v>1037</v>
      </c>
    </row>
    <row r="1136" spans="2:6">
      <c r="B1136" s="55" t="s">
        <v>599</v>
      </c>
      <c r="C1136" s="56" t="s">
        <v>4628</v>
      </c>
      <c r="D1136" s="56" t="s">
        <v>3517</v>
      </c>
      <c r="E1136" s="53" t="s">
        <v>1479</v>
      </c>
      <c r="F1136" s="54" t="s">
        <v>1037</v>
      </c>
    </row>
    <row r="1137" spans="2:6">
      <c r="B1137" s="55" t="s">
        <v>600</v>
      </c>
      <c r="C1137" s="56" t="s">
        <v>601</v>
      </c>
      <c r="D1137" s="56" t="s">
        <v>3519</v>
      </c>
      <c r="E1137" s="53" t="s">
        <v>1479</v>
      </c>
      <c r="F1137" s="54" t="s">
        <v>1037</v>
      </c>
    </row>
    <row r="1138" spans="2:6">
      <c r="B1138" s="55" t="s">
        <v>3520</v>
      </c>
      <c r="C1138" s="56" t="s">
        <v>4629</v>
      </c>
      <c r="D1138" s="56" t="s">
        <v>3521</v>
      </c>
      <c r="E1138" s="53" t="s">
        <v>1479</v>
      </c>
      <c r="F1138" s="54" t="s">
        <v>1037</v>
      </c>
    </row>
    <row r="1139" spans="2:6">
      <c r="B1139" s="55" t="s">
        <v>602</v>
      </c>
      <c r="C1139" s="56" t="s">
        <v>650</v>
      </c>
      <c r="D1139" s="56" t="s">
        <v>3522</v>
      </c>
      <c r="E1139" s="53" t="s">
        <v>1479</v>
      </c>
      <c r="F1139" s="54" t="s">
        <v>1037</v>
      </c>
    </row>
    <row r="1140" spans="2:6">
      <c r="B1140" s="55" t="s">
        <v>603</v>
      </c>
      <c r="C1140" s="56" t="s">
        <v>651</v>
      </c>
      <c r="D1140" s="56" t="s">
        <v>3523</v>
      </c>
      <c r="E1140" s="53" t="s">
        <v>1479</v>
      </c>
      <c r="F1140" s="54" t="s">
        <v>1037</v>
      </c>
    </row>
    <row r="1141" spans="2:6">
      <c r="B1141" s="55" t="s">
        <v>3524</v>
      </c>
      <c r="C1141" s="56" t="s">
        <v>3525</v>
      </c>
      <c r="D1141" s="56" t="s">
        <v>3526</v>
      </c>
      <c r="E1141" s="53" t="s">
        <v>1479</v>
      </c>
      <c r="F1141" s="54" t="s">
        <v>1037</v>
      </c>
    </row>
    <row r="1142" spans="2:6">
      <c r="B1142" s="55" t="s">
        <v>604</v>
      </c>
      <c r="C1142" s="56" t="s">
        <v>605</v>
      </c>
      <c r="D1142" s="56" t="s">
        <v>3527</v>
      </c>
      <c r="E1142" s="53" t="s">
        <v>1479</v>
      </c>
      <c r="F1142" s="54" t="s">
        <v>1037</v>
      </c>
    </row>
    <row r="1143" spans="2:6">
      <c r="B1143" s="55" t="s">
        <v>3528</v>
      </c>
      <c r="C1143" s="56" t="s">
        <v>3529</v>
      </c>
      <c r="D1143" s="56" t="s">
        <v>3530</v>
      </c>
      <c r="E1143" s="53" t="s">
        <v>1479</v>
      </c>
      <c r="F1143" s="54" t="s">
        <v>1037</v>
      </c>
    </row>
    <row r="1144" spans="2:6">
      <c r="B1144" s="55" t="s">
        <v>3531</v>
      </c>
      <c r="C1144" s="56" t="s">
        <v>3532</v>
      </c>
      <c r="D1144" s="56" t="s">
        <v>3533</v>
      </c>
      <c r="E1144" s="53" t="s">
        <v>1479</v>
      </c>
      <c r="F1144" s="54" t="s">
        <v>1037</v>
      </c>
    </row>
    <row r="1145" spans="2:6">
      <c r="B1145" s="55" t="s">
        <v>3534</v>
      </c>
      <c r="C1145" s="56" t="s">
        <v>3535</v>
      </c>
      <c r="D1145" s="56" t="s">
        <v>3536</v>
      </c>
      <c r="E1145" s="53" t="s">
        <v>1479</v>
      </c>
      <c r="F1145" s="54" t="s">
        <v>1037</v>
      </c>
    </row>
    <row r="1146" spans="2:6">
      <c r="B1146" s="55" t="s">
        <v>3537</v>
      </c>
      <c r="C1146" s="56" t="s">
        <v>3538</v>
      </c>
      <c r="D1146" s="56" t="s">
        <v>3539</v>
      </c>
      <c r="E1146" s="53" t="s">
        <v>1479</v>
      </c>
      <c r="F1146" s="54" t="s">
        <v>1037</v>
      </c>
    </row>
    <row r="1147" spans="2:6">
      <c r="B1147" s="55" t="s">
        <v>3540</v>
      </c>
      <c r="C1147" s="56" t="s">
        <v>3541</v>
      </c>
      <c r="D1147" s="56" t="s">
        <v>3542</v>
      </c>
      <c r="E1147" s="53" t="s">
        <v>1479</v>
      </c>
      <c r="F1147" s="54" t="s">
        <v>1037</v>
      </c>
    </row>
    <row r="1148" spans="2:6">
      <c r="B1148" s="55" t="s">
        <v>3543</v>
      </c>
      <c r="C1148" s="56" t="s">
        <v>3544</v>
      </c>
      <c r="D1148" s="56" t="s">
        <v>3545</v>
      </c>
      <c r="E1148" s="53" t="s">
        <v>1479</v>
      </c>
      <c r="F1148" s="54" t="s">
        <v>1037</v>
      </c>
    </row>
    <row r="1149" spans="2:6">
      <c r="B1149" s="55" t="s">
        <v>3546</v>
      </c>
      <c r="C1149" s="56" t="s">
        <v>3547</v>
      </c>
      <c r="D1149" s="56" t="s">
        <v>3548</v>
      </c>
      <c r="E1149" s="53" t="s">
        <v>1479</v>
      </c>
      <c r="F1149" s="54" t="s">
        <v>1037</v>
      </c>
    </row>
    <row r="1150" spans="2:6">
      <c r="B1150" s="55" t="s">
        <v>3549</v>
      </c>
      <c r="C1150" s="56" t="s">
        <v>3550</v>
      </c>
      <c r="D1150" s="56" t="s">
        <v>3551</v>
      </c>
      <c r="E1150" s="53" t="s">
        <v>1479</v>
      </c>
      <c r="F1150" s="54" t="s">
        <v>1037</v>
      </c>
    </row>
    <row r="1151" spans="2:6">
      <c r="B1151" s="55" t="s">
        <v>3552</v>
      </c>
      <c r="C1151" s="56" t="s">
        <v>3553</v>
      </c>
      <c r="D1151" s="56" t="s">
        <v>3554</v>
      </c>
      <c r="E1151" s="53" t="s">
        <v>1479</v>
      </c>
      <c r="F1151" s="54" t="s">
        <v>1037</v>
      </c>
    </row>
    <row r="1152" spans="2:6">
      <c r="B1152" s="55" t="s">
        <v>3555</v>
      </c>
      <c r="C1152" s="56" t="s">
        <v>3556</v>
      </c>
      <c r="D1152" s="56" t="s">
        <v>3557</v>
      </c>
      <c r="E1152" s="53" t="s">
        <v>1479</v>
      </c>
      <c r="F1152" s="54" t="s">
        <v>1037</v>
      </c>
    </row>
    <row r="1153" spans="2:6">
      <c r="B1153" s="55" t="s">
        <v>3558</v>
      </c>
      <c r="C1153" s="56" t="s">
        <v>3559</v>
      </c>
      <c r="D1153" s="56" t="s">
        <v>3560</v>
      </c>
      <c r="E1153" s="53" t="s">
        <v>1479</v>
      </c>
      <c r="F1153" s="54" t="s">
        <v>1037</v>
      </c>
    </row>
    <row r="1154" spans="2:6">
      <c r="B1154" s="55" t="s">
        <v>3561</v>
      </c>
      <c r="C1154" s="56" t="s">
        <v>3562</v>
      </c>
      <c r="D1154" s="56" t="s">
        <v>3563</v>
      </c>
      <c r="E1154" s="53" t="s">
        <v>1479</v>
      </c>
      <c r="F1154" s="54" t="s">
        <v>1037</v>
      </c>
    </row>
    <row r="1155" spans="2:6">
      <c r="B1155" s="55" t="s">
        <v>3564</v>
      </c>
      <c r="C1155" s="56" t="s">
        <v>3565</v>
      </c>
      <c r="D1155" s="56" t="s">
        <v>3566</v>
      </c>
      <c r="E1155" s="53" t="s">
        <v>1479</v>
      </c>
      <c r="F1155" s="54" t="s">
        <v>1037</v>
      </c>
    </row>
    <row r="1156" spans="2:6">
      <c r="B1156" s="55" t="s">
        <v>606</v>
      </c>
      <c r="C1156" s="56" t="s">
        <v>652</v>
      </c>
      <c r="D1156" s="56" t="s">
        <v>3567</v>
      </c>
      <c r="E1156" s="53" t="s">
        <v>1479</v>
      </c>
      <c r="F1156" s="54" t="s">
        <v>1037</v>
      </c>
    </row>
    <row r="1157" spans="2:6">
      <c r="B1157" s="55" t="s">
        <v>607</v>
      </c>
      <c r="C1157" s="56" t="s">
        <v>653</v>
      </c>
      <c r="D1157" s="56"/>
      <c r="E1157" s="53" t="s">
        <v>1479</v>
      </c>
      <c r="F1157" s="54" t="s">
        <v>1037</v>
      </c>
    </row>
    <row r="1158" spans="2:6">
      <c r="B1158" s="55" t="s">
        <v>3568</v>
      </c>
      <c r="C1158" s="56" t="s">
        <v>3569</v>
      </c>
      <c r="D1158" s="56" t="s">
        <v>3507</v>
      </c>
      <c r="E1158" s="53" t="s">
        <v>1479</v>
      </c>
      <c r="F1158" s="54" t="s">
        <v>1037</v>
      </c>
    </row>
    <row r="1159" spans="2:6">
      <c r="B1159" s="55" t="s">
        <v>3570</v>
      </c>
      <c r="C1159" s="56" t="s">
        <v>3571</v>
      </c>
      <c r="D1159" s="56" t="s">
        <v>3508</v>
      </c>
      <c r="E1159" s="53" t="s">
        <v>1479</v>
      </c>
      <c r="F1159" s="54" t="s">
        <v>1037</v>
      </c>
    </row>
    <row r="1160" spans="2:6">
      <c r="B1160" s="55" t="s">
        <v>3572</v>
      </c>
      <c r="C1160" s="56" t="s">
        <v>4630</v>
      </c>
      <c r="D1160" s="56" t="s">
        <v>3516</v>
      </c>
      <c r="E1160" s="53" t="s">
        <v>1479</v>
      </c>
      <c r="F1160" s="54" t="s">
        <v>1037</v>
      </c>
    </row>
    <row r="1161" spans="2:6">
      <c r="B1161" s="55" t="s">
        <v>3573</v>
      </c>
      <c r="C1161" s="56" t="s">
        <v>4631</v>
      </c>
      <c r="D1161" s="56" t="s">
        <v>3518</v>
      </c>
      <c r="E1161" s="53" t="s">
        <v>1479</v>
      </c>
      <c r="F1161" s="54" t="s">
        <v>1037</v>
      </c>
    </row>
    <row r="1162" spans="2:6">
      <c r="B1162" s="55" t="s">
        <v>3574</v>
      </c>
      <c r="C1162" s="56" t="s">
        <v>3575</v>
      </c>
      <c r="D1162" s="56" t="s">
        <v>3576</v>
      </c>
      <c r="E1162" s="53" t="s">
        <v>1479</v>
      </c>
      <c r="F1162" s="54" t="s">
        <v>1037</v>
      </c>
    </row>
    <row r="1163" spans="2:6">
      <c r="B1163" s="55" t="s">
        <v>608</v>
      </c>
      <c r="C1163" s="56" t="s">
        <v>609</v>
      </c>
      <c r="D1163" s="56" t="s">
        <v>3577</v>
      </c>
      <c r="E1163" s="53" t="s">
        <v>1479</v>
      </c>
      <c r="F1163" s="54" t="s">
        <v>1037</v>
      </c>
    </row>
    <row r="1164" spans="2:6">
      <c r="B1164" s="55" t="s">
        <v>3578</v>
      </c>
      <c r="C1164" s="56" t="s">
        <v>3579</v>
      </c>
      <c r="D1164" s="56" t="s">
        <v>3580</v>
      </c>
      <c r="E1164" s="53" t="s">
        <v>1479</v>
      </c>
      <c r="F1164" s="54" t="s">
        <v>1037</v>
      </c>
    </row>
    <row r="1165" spans="2:6">
      <c r="B1165" s="55" t="s">
        <v>3581</v>
      </c>
      <c r="C1165" s="56" t="s">
        <v>3582</v>
      </c>
      <c r="D1165" s="56" t="s">
        <v>3583</v>
      </c>
      <c r="E1165" s="53" t="s">
        <v>1479</v>
      </c>
      <c r="F1165" s="54" t="s">
        <v>1037</v>
      </c>
    </row>
    <row r="1166" spans="2:6">
      <c r="B1166" s="55" t="s">
        <v>610</v>
      </c>
      <c r="C1166" s="56" t="s">
        <v>611</v>
      </c>
      <c r="D1166" s="56" t="s">
        <v>3584</v>
      </c>
      <c r="E1166" s="53" t="s">
        <v>1479</v>
      </c>
      <c r="F1166" s="54" t="s">
        <v>1037</v>
      </c>
    </row>
    <row r="1167" spans="2:6">
      <c r="B1167" s="55" t="s">
        <v>3585</v>
      </c>
      <c r="C1167" s="56" t="s">
        <v>3586</v>
      </c>
      <c r="D1167" s="56" t="s">
        <v>3587</v>
      </c>
      <c r="E1167" s="53" t="s">
        <v>1479</v>
      </c>
      <c r="F1167" s="54" t="s">
        <v>1037</v>
      </c>
    </row>
    <row r="1168" spans="2:6">
      <c r="B1168" s="55" t="s">
        <v>3588</v>
      </c>
      <c r="C1168" s="56" t="s">
        <v>3589</v>
      </c>
      <c r="D1168" s="56" t="s">
        <v>3590</v>
      </c>
      <c r="E1168" s="53" t="s">
        <v>1479</v>
      </c>
      <c r="F1168" s="54" t="s">
        <v>1037</v>
      </c>
    </row>
    <row r="1169" spans="2:6">
      <c r="B1169" s="55" t="s">
        <v>3591</v>
      </c>
      <c r="C1169" s="56" t="s">
        <v>3592</v>
      </c>
      <c r="D1169" s="56" t="s">
        <v>3593</v>
      </c>
      <c r="E1169" s="53" t="s">
        <v>1479</v>
      </c>
      <c r="F1169" s="54" t="s">
        <v>1037</v>
      </c>
    </row>
    <row r="1170" spans="2:6">
      <c r="B1170" s="55" t="s">
        <v>612</v>
      </c>
      <c r="C1170" s="56" t="s">
        <v>654</v>
      </c>
      <c r="D1170" s="56" t="s">
        <v>3594</v>
      </c>
      <c r="E1170" s="53" t="s">
        <v>1479</v>
      </c>
      <c r="F1170" s="54" t="s">
        <v>1037</v>
      </c>
    </row>
    <row r="1171" spans="2:6">
      <c r="B1171" s="55" t="s">
        <v>3595</v>
      </c>
      <c r="C1171" s="56" t="s">
        <v>3596</v>
      </c>
      <c r="D1171" s="56" t="s">
        <v>3597</v>
      </c>
      <c r="E1171" s="53" t="s">
        <v>1479</v>
      </c>
      <c r="F1171" s="54" t="s">
        <v>1037</v>
      </c>
    </row>
    <row r="1172" spans="2:6">
      <c r="B1172" s="55" t="s">
        <v>3598</v>
      </c>
      <c r="C1172" s="56" t="s">
        <v>3599</v>
      </c>
      <c r="D1172" s="56" t="s">
        <v>3600</v>
      </c>
      <c r="E1172" s="53" t="s">
        <v>1479</v>
      </c>
      <c r="F1172" s="54" t="s">
        <v>1037</v>
      </c>
    </row>
    <row r="1173" spans="2:6">
      <c r="B1173" s="55" t="s">
        <v>3601</v>
      </c>
      <c r="C1173" s="56" t="s">
        <v>3602</v>
      </c>
      <c r="D1173" s="56" t="s">
        <v>3603</v>
      </c>
      <c r="E1173" s="53" t="s">
        <v>1479</v>
      </c>
      <c r="F1173" s="54" t="s">
        <v>1037</v>
      </c>
    </row>
    <row r="1174" spans="2:6">
      <c r="B1174" s="55" t="s">
        <v>3604</v>
      </c>
      <c r="C1174" s="56" t="s">
        <v>3605</v>
      </c>
      <c r="D1174" s="56" t="s">
        <v>3606</v>
      </c>
      <c r="E1174" s="53" t="s">
        <v>1479</v>
      </c>
      <c r="F1174" s="54" t="s">
        <v>1037</v>
      </c>
    </row>
    <row r="1175" spans="2:6">
      <c r="B1175" s="55" t="s">
        <v>3607</v>
      </c>
      <c r="C1175" s="56" t="s">
        <v>3608</v>
      </c>
      <c r="D1175" s="56" t="s">
        <v>3609</v>
      </c>
      <c r="E1175" s="53" t="s">
        <v>1479</v>
      </c>
      <c r="F1175" s="54" t="s">
        <v>1037</v>
      </c>
    </row>
    <row r="1176" spans="2:6">
      <c r="B1176" s="55" t="s">
        <v>3610</v>
      </c>
      <c r="C1176" s="56" t="s">
        <v>3611</v>
      </c>
      <c r="D1176" s="56" t="s">
        <v>3612</v>
      </c>
      <c r="E1176" s="53" t="s">
        <v>1479</v>
      </c>
      <c r="F1176" s="54" t="s">
        <v>1037</v>
      </c>
    </row>
    <row r="1177" spans="2:6">
      <c r="B1177" s="55" t="s">
        <v>3613</v>
      </c>
      <c r="C1177" s="56" t="s">
        <v>3614</v>
      </c>
      <c r="D1177" s="56" t="s">
        <v>3615</v>
      </c>
      <c r="E1177" s="53" t="s">
        <v>1479</v>
      </c>
      <c r="F1177" s="54" t="s">
        <v>1037</v>
      </c>
    </row>
    <row r="1178" spans="2:6">
      <c r="B1178" s="55" t="s">
        <v>3617</v>
      </c>
      <c r="C1178" s="56" t="s">
        <v>4632</v>
      </c>
      <c r="D1178" s="56" t="s">
        <v>3618</v>
      </c>
      <c r="E1178" s="53" t="s">
        <v>1479</v>
      </c>
      <c r="F1178" s="54" t="s">
        <v>1037</v>
      </c>
    </row>
    <row r="1179" spans="2:6">
      <c r="B1179" s="55" t="s">
        <v>613</v>
      </c>
      <c r="C1179" s="56" t="s">
        <v>889</v>
      </c>
      <c r="D1179" s="56" t="s">
        <v>3619</v>
      </c>
      <c r="E1179" s="53" t="s">
        <v>1479</v>
      </c>
      <c r="F1179" s="54" t="s">
        <v>1037</v>
      </c>
    </row>
    <row r="1180" spans="2:6">
      <c r="B1180" s="55" t="s">
        <v>3620</v>
      </c>
      <c r="C1180" s="56" t="s">
        <v>4633</v>
      </c>
      <c r="D1180" s="56" t="s">
        <v>3621</v>
      </c>
      <c r="E1180" s="53" t="s">
        <v>1479</v>
      </c>
      <c r="F1180" s="54" t="s">
        <v>1037</v>
      </c>
    </row>
    <row r="1181" spans="2:6">
      <c r="B1181" s="55" t="s">
        <v>614</v>
      </c>
      <c r="C1181" s="56" t="s">
        <v>615</v>
      </c>
      <c r="D1181" s="56" t="s">
        <v>3622</v>
      </c>
      <c r="E1181" s="53" t="s">
        <v>1479</v>
      </c>
      <c r="F1181" s="54" t="s">
        <v>1037</v>
      </c>
    </row>
    <row r="1182" spans="2:6">
      <c r="B1182" s="55" t="s">
        <v>616</v>
      </c>
      <c r="C1182" s="56" t="s">
        <v>617</v>
      </c>
      <c r="D1182" s="56" t="s">
        <v>3623</v>
      </c>
      <c r="E1182" s="53" t="s">
        <v>1479</v>
      </c>
      <c r="F1182" s="54" t="s">
        <v>1037</v>
      </c>
    </row>
    <row r="1183" spans="2:6">
      <c r="B1183" s="55" t="s">
        <v>618</v>
      </c>
      <c r="C1183" s="56" t="s">
        <v>619</v>
      </c>
      <c r="D1183" s="56" t="s">
        <v>3624</v>
      </c>
      <c r="E1183" s="53" t="s">
        <v>1479</v>
      </c>
      <c r="F1183" s="54" t="s">
        <v>1037</v>
      </c>
    </row>
    <row r="1184" spans="2:6">
      <c r="B1184" s="55" t="s">
        <v>620</v>
      </c>
      <c r="C1184" s="56" t="s">
        <v>621</v>
      </c>
      <c r="D1184" s="56" t="s">
        <v>3625</v>
      </c>
      <c r="E1184" s="53" t="s">
        <v>1479</v>
      </c>
      <c r="F1184" s="54" t="s">
        <v>1037</v>
      </c>
    </row>
    <row r="1185" spans="2:6">
      <c r="B1185" s="55" t="s">
        <v>746</v>
      </c>
      <c r="C1185" s="56" t="s">
        <v>747</v>
      </c>
      <c r="D1185" s="56" t="s">
        <v>3626</v>
      </c>
      <c r="E1185" s="53" t="s">
        <v>1479</v>
      </c>
      <c r="F1185" s="54" t="s">
        <v>1037</v>
      </c>
    </row>
    <row r="1186" spans="2:6">
      <c r="B1186" s="55" t="s">
        <v>3627</v>
      </c>
      <c r="C1186" s="56" t="s">
        <v>3628</v>
      </c>
      <c r="D1186" s="56" t="s">
        <v>3629</v>
      </c>
      <c r="E1186" s="53" t="s">
        <v>1479</v>
      </c>
      <c r="F1186" s="54" t="s">
        <v>1037</v>
      </c>
    </row>
    <row r="1187" spans="2:6">
      <c r="B1187" s="55" t="s">
        <v>3630</v>
      </c>
      <c r="C1187" s="56" t="s">
        <v>3631</v>
      </c>
      <c r="D1187" s="56" t="s">
        <v>3632</v>
      </c>
      <c r="E1187" s="53" t="s">
        <v>1479</v>
      </c>
      <c r="F1187" s="54" t="s">
        <v>1037</v>
      </c>
    </row>
    <row r="1188" spans="2:6">
      <c r="B1188" s="55" t="s">
        <v>3633</v>
      </c>
      <c r="C1188" s="56" t="s">
        <v>3634</v>
      </c>
      <c r="D1188" s="56" t="s">
        <v>3635</v>
      </c>
      <c r="E1188" s="53" t="s">
        <v>1479</v>
      </c>
      <c r="F1188" s="54" t="s">
        <v>1037</v>
      </c>
    </row>
    <row r="1189" spans="2:6">
      <c r="B1189" s="55" t="s">
        <v>3636</v>
      </c>
      <c r="C1189" s="56" t="s">
        <v>3637</v>
      </c>
      <c r="D1189" s="56" t="s">
        <v>3638</v>
      </c>
      <c r="E1189" s="53" t="s">
        <v>1479</v>
      </c>
      <c r="F1189" s="54" t="s">
        <v>1037</v>
      </c>
    </row>
    <row r="1190" spans="2:6">
      <c r="B1190" s="55" t="s">
        <v>3639</v>
      </c>
      <c r="C1190" s="56" t="s">
        <v>3640</v>
      </c>
      <c r="D1190" s="56" t="s">
        <v>3641</v>
      </c>
      <c r="E1190" s="53" t="s">
        <v>1479</v>
      </c>
      <c r="F1190" s="54" t="s">
        <v>1037</v>
      </c>
    </row>
    <row r="1191" spans="2:6">
      <c r="B1191" s="55" t="s">
        <v>976</v>
      </c>
      <c r="C1191" s="56" t="s">
        <v>4661</v>
      </c>
      <c r="D1191" s="56"/>
      <c r="E1191" s="53" t="s">
        <v>1479</v>
      </c>
      <c r="F1191" s="54" t="s">
        <v>1037</v>
      </c>
    </row>
    <row r="1192" spans="2:6">
      <c r="B1192" s="55" t="s">
        <v>3643</v>
      </c>
      <c r="C1192" s="56" t="s">
        <v>3644</v>
      </c>
      <c r="D1192" s="56" t="s">
        <v>3645</v>
      </c>
      <c r="E1192" s="53" t="s">
        <v>1479</v>
      </c>
      <c r="F1192" s="54" t="s">
        <v>1037</v>
      </c>
    </row>
    <row r="1193" spans="2:6">
      <c r="B1193" s="55" t="s">
        <v>3646</v>
      </c>
      <c r="C1193" s="56" t="s">
        <v>3647</v>
      </c>
      <c r="D1193" s="56" t="s">
        <v>3648</v>
      </c>
      <c r="E1193" s="53" t="s">
        <v>1479</v>
      </c>
      <c r="F1193" s="54" t="s">
        <v>1037</v>
      </c>
    </row>
    <row r="1194" spans="2:6">
      <c r="B1194" s="55" t="s">
        <v>3649</v>
      </c>
      <c r="C1194" s="56" t="s">
        <v>3650</v>
      </c>
      <c r="D1194" s="56" t="s">
        <v>3642</v>
      </c>
      <c r="E1194" s="53" t="s">
        <v>1479</v>
      </c>
      <c r="F1194" s="54" t="s">
        <v>1037</v>
      </c>
    </row>
    <row r="1195" spans="2:6">
      <c r="B1195" s="55" t="s">
        <v>3651</v>
      </c>
      <c r="C1195" s="56" t="s">
        <v>3652</v>
      </c>
      <c r="D1195" s="56" t="s">
        <v>3653</v>
      </c>
      <c r="E1195" s="53" t="s">
        <v>1479</v>
      </c>
      <c r="F1195" s="54" t="s">
        <v>1037</v>
      </c>
    </row>
    <row r="1196" spans="2:6">
      <c r="B1196" s="55" t="s">
        <v>180</v>
      </c>
      <c r="C1196" s="56" t="s">
        <v>181</v>
      </c>
      <c r="D1196" s="56" t="s">
        <v>3654</v>
      </c>
      <c r="E1196" s="53" t="s">
        <v>1479</v>
      </c>
      <c r="F1196" s="54" t="s">
        <v>1037</v>
      </c>
    </row>
    <row r="1197" spans="2:6">
      <c r="B1197" s="55" t="s">
        <v>3655</v>
      </c>
      <c r="C1197" s="56" t="s">
        <v>3656</v>
      </c>
      <c r="D1197" s="56" t="s">
        <v>3657</v>
      </c>
      <c r="E1197" s="53" t="s">
        <v>1479</v>
      </c>
      <c r="F1197" s="54" t="s">
        <v>1037</v>
      </c>
    </row>
    <row r="1198" spans="2:6">
      <c r="B1198" s="55" t="s">
        <v>3658</v>
      </c>
      <c r="C1198" s="56" t="s">
        <v>3659</v>
      </c>
      <c r="D1198" s="56" t="s">
        <v>3660</v>
      </c>
      <c r="E1198" s="53" t="s">
        <v>1479</v>
      </c>
      <c r="F1198" s="54" t="s">
        <v>1037</v>
      </c>
    </row>
    <row r="1199" spans="2:6">
      <c r="B1199" s="55" t="s">
        <v>3661</v>
      </c>
      <c r="C1199" s="56" t="s">
        <v>3662</v>
      </c>
      <c r="D1199" s="56" t="s">
        <v>3663</v>
      </c>
      <c r="E1199" s="53" t="s">
        <v>1479</v>
      </c>
      <c r="F1199" s="54" t="s">
        <v>1037</v>
      </c>
    </row>
    <row r="1200" spans="2:6">
      <c r="B1200" s="55" t="s">
        <v>3664</v>
      </c>
      <c r="C1200" s="56" t="s">
        <v>3665</v>
      </c>
      <c r="D1200" s="56" t="s">
        <v>3666</v>
      </c>
      <c r="E1200" s="53" t="s">
        <v>1479</v>
      </c>
      <c r="F1200" s="54" t="s">
        <v>1037</v>
      </c>
    </row>
    <row r="1201" spans="2:6">
      <c r="B1201" s="55" t="s">
        <v>622</v>
      </c>
      <c r="C1201" s="56" t="s">
        <v>4594</v>
      </c>
      <c r="D1201" s="56" t="s">
        <v>3667</v>
      </c>
      <c r="E1201" s="53" t="s">
        <v>1479</v>
      </c>
      <c r="F1201" s="54" t="s">
        <v>1037</v>
      </c>
    </row>
    <row r="1202" spans="2:6">
      <c r="B1202" s="55" t="s">
        <v>3668</v>
      </c>
      <c r="C1202" s="56" t="s">
        <v>3669</v>
      </c>
      <c r="D1202" s="56" t="s">
        <v>3670</v>
      </c>
      <c r="E1202" s="53" t="s">
        <v>1479</v>
      </c>
      <c r="F1202" s="54" t="s">
        <v>1037</v>
      </c>
    </row>
    <row r="1203" spans="2:6">
      <c r="B1203" s="55" t="s">
        <v>3671</v>
      </c>
      <c r="C1203" s="56" t="s">
        <v>3672</v>
      </c>
      <c r="D1203" s="56" t="s">
        <v>3616</v>
      </c>
      <c r="E1203" s="53" t="s">
        <v>1479</v>
      </c>
      <c r="F1203" s="54" t="s">
        <v>1037</v>
      </c>
    </row>
    <row r="1204" spans="2:6">
      <c r="B1204" s="55" t="s">
        <v>3673</v>
      </c>
      <c r="C1204" s="56" t="s">
        <v>3674</v>
      </c>
      <c r="D1204" s="56" t="s">
        <v>3675</v>
      </c>
      <c r="E1204" s="53" t="s">
        <v>1479</v>
      </c>
      <c r="F1204" s="54" t="s">
        <v>1037</v>
      </c>
    </row>
    <row r="1205" spans="2:6">
      <c r="B1205" s="55" t="s">
        <v>3676</v>
      </c>
      <c r="C1205" s="56" t="s">
        <v>3677</v>
      </c>
      <c r="D1205" s="56" t="s">
        <v>3678</v>
      </c>
      <c r="E1205" s="53" t="s">
        <v>1479</v>
      </c>
      <c r="F1205" s="54" t="s">
        <v>1037</v>
      </c>
    </row>
    <row r="1206" spans="2:6">
      <c r="B1206" s="55" t="s">
        <v>623</v>
      </c>
      <c r="C1206" s="56" t="s">
        <v>624</v>
      </c>
      <c r="D1206" s="56" t="s">
        <v>3679</v>
      </c>
      <c r="E1206" s="53" t="s">
        <v>1479</v>
      </c>
      <c r="F1206" s="54" t="s">
        <v>1037</v>
      </c>
    </row>
    <row r="1207" spans="2:6">
      <c r="B1207" s="55" t="s">
        <v>3680</v>
      </c>
      <c r="C1207" s="56" t="s">
        <v>3681</v>
      </c>
      <c r="D1207" s="56" t="s">
        <v>3682</v>
      </c>
      <c r="E1207" s="53" t="s">
        <v>1479</v>
      </c>
      <c r="F1207" s="54" t="s">
        <v>1037</v>
      </c>
    </row>
    <row r="1208" spans="2:6">
      <c r="B1208" s="55" t="s">
        <v>3683</v>
      </c>
      <c r="C1208" s="56" t="s">
        <v>3684</v>
      </c>
      <c r="D1208" s="56" t="s">
        <v>3685</v>
      </c>
      <c r="E1208" s="53" t="s">
        <v>1479</v>
      </c>
      <c r="F1208" s="54" t="s">
        <v>1037</v>
      </c>
    </row>
    <row r="1209" spans="2:6">
      <c r="B1209" s="55" t="s">
        <v>3686</v>
      </c>
      <c r="C1209" s="56" t="s">
        <v>3687</v>
      </c>
      <c r="D1209" s="56" t="s">
        <v>3688</v>
      </c>
      <c r="E1209" s="53" t="s">
        <v>1479</v>
      </c>
      <c r="F1209" s="54" t="s">
        <v>1037</v>
      </c>
    </row>
    <row r="1210" spans="2:6">
      <c r="B1210" s="55" t="s">
        <v>625</v>
      </c>
      <c r="C1210" s="56" t="s">
        <v>626</v>
      </c>
      <c r="D1210" s="56" t="s">
        <v>3689</v>
      </c>
      <c r="E1210" s="53" t="s">
        <v>1479</v>
      </c>
      <c r="F1210" s="54" t="s">
        <v>1037</v>
      </c>
    </row>
    <row r="1211" spans="2:6">
      <c r="B1211" s="55" t="s">
        <v>3690</v>
      </c>
      <c r="C1211" s="56" t="s">
        <v>3691</v>
      </c>
      <c r="D1211" s="56" t="s">
        <v>3692</v>
      </c>
      <c r="E1211" s="53" t="s">
        <v>1479</v>
      </c>
      <c r="F1211" s="54" t="s">
        <v>1037</v>
      </c>
    </row>
    <row r="1212" spans="2:6">
      <c r="B1212" s="55" t="s">
        <v>3693</v>
      </c>
      <c r="C1212" s="56" t="s">
        <v>3694</v>
      </c>
      <c r="D1212" s="56" t="s">
        <v>3695</v>
      </c>
      <c r="E1212" s="53" t="s">
        <v>1479</v>
      </c>
      <c r="F1212" s="54" t="s">
        <v>1037</v>
      </c>
    </row>
    <row r="1213" spans="2:6">
      <c r="B1213" s="55" t="s">
        <v>3696</v>
      </c>
      <c r="C1213" s="56" t="s">
        <v>3697</v>
      </c>
      <c r="D1213" s="56" t="s">
        <v>3698</v>
      </c>
      <c r="E1213" s="53" t="s">
        <v>1479</v>
      </c>
      <c r="F1213" s="54" t="s">
        <v>1037</v>
      </c>
    </row>
    <row r="1214" spans="2:6">
      <c r="B1214" s="55" t="s">
        <v>3699</v>
      </c>
      <c r="C1214" s="56" t="s">
        <v>3700</v>
      </c>
      <c r="D1214" s="56" t="s">
        <v>3701</v>
      </c>
      <c r="E1214" s="53" t="s">
        <v>1479</v>
      </c>
      <c r="F1214" s="54" t="s">
        <v>1037</v>
      </c>
    </row>
    <row r="1215" spans="2:6">
      <c r="B1215" s="55" t="s">
        <v>3702</v>
      </c>
      <c r="C1215" s="56" t="s">
        <v>3703</v>
      </c>
      <c r="D1215" s="56" t="s">
        <v>3704</v>
      </c>
      <c r="E1215" s="53" t="s">
        <v>1479</v>
      </c>
      <c r="F1215" s="54" t="s">
        <v>1037</v>
      </c>
    </row>
    <row r="1216" spans="2:6">
      <c r="B1216" s="55" t="s">
        <v>627</v>
      </c>
      <c r="C1216" s="56" t="s">
        <v>628</v>
      </c>
      <c r="D1216" s="56" t="s">
        <v>3705</v>
      </c>
      <c r="E1216" s="53" t="s">
        <v>1479</v>
      </c>
      <c r="F1216" s="54" t="s">
        <v>1037</v>
      </c>
    </row>
    <row r="1217" spans="2:6">
      <c r="B1217" s="55" t="s">
        <v>3706</v>
      </c>
      <c r="C1217" s="56" t="s">
        <v>3707</v>
      </c>
      <c r="D1217" s="56" t="s">
        <v>3708</v>
      </c>
      <c r="E1217" s="53" t="s">
        <v>1479</v>
      </c>
      <c r="F1217" s="54" t="s">
        <v>1037</v>
      </c>
    </row>
    <row r="1218" spans="2:6">
      <c r="B1218" s="55" t="s">
        <v>3710</v>
      </c>
      <c r="C1218" s="56" t="s">
        <v>3711</v>
      </c>
      <c r="D1218" s="56" t="s">
        <v>3712</v>
      </c>
      <c r="E1218" s="53" t="s">
        <v>1479</v>
      </c>
      <c r="F1218" s="54" t="s">
        <v>1037</v>
      </c>
    </row>
    <row r="1219" spans="2:6">
      <c r="B1219" s="55" t="s">
        <v>629</v>
      </c>
      <c r="C1219" s="56" t="s">
        <v>630</v>
      </c>
      <c r="D1219" s="56" t="s">
        <v>3713</v>
      </c>
      <c r="E1219" s="53" t="s">
        <v>1479</v>
      </c>
      <c r="F1219" s="54" t="s">
        <v>1037</v>
      </c>
    </row>
    <row r="1220" spans="2:6">
      <c r="B1220" s="55" t="s">
        <v>510</v>
      </c>
      <c r="C1220" s="56" t="s">
        <v>511</v>
      </c>
      <c r="D1220" s="56" t="s">
        <v>3714</v>
      </c>
      <c r="E1220" s="53" t="s">
        <v>1479</v>
      </c>
      <c r="F1220" s="54" t="s">
        <v>1037</v>
      </c>
    </row>
    <row r="1221" spans="2:6">
      <c r="B1221" s="55" t="s">
        <v>975</v>
      </c>
      <c r="C1221" s="56" t="s">
        <v>984</v>
      </c>
      <c r="D1221" s="56"/>
      <c r="E1221" s="53" t="s">
        <v>1479</v>
      </c>
      <c r="F1221" s="60" t="s">
        <v>1037</v>
      </c>
    </row>
    <row r="1222" spans="2:6">
      <c r="B1222" s="55" t="s">
        <v>5725</v>
      </c>
      <c r="C1222" s="56" t="s">
        <v>5729</v>
      </c>
      <c r="D1222" s="56" t="s">
        <v>5726</v>
      </c>
      <c r="E1222" s="53" t="s">
        <v>1479</v>
      </c>
      <c r="F1222" s="60" t="s">
        <v>1037</v>
      </c>
    </row>
    <row r="1223" spans="2:6">
      <c r="B1223" s="55" t="s">
        <v>5712</v>
      </c>
      <c r="C1223" s="56" t="s">
        <v>5728</v>
      </c>
      <c r="D1223" s="56" t="s">
        <v>5727</v>
      </c>
      <c r="E1223" s="53" t="s">
        <v>1479</v>
      </c>
      <c r="F1223" s="60" t="s">
        <v>1037</v>
      </c>
    </row>
    <row r="1224" spans="2:6">
      <c r="B1224" s="55" t="s">
        <v>512</v>
      </c>
      <c r="C1224" s="56" t="s">
        <v>513</v>
      </c>
      <c r="D1224" s="56" t="s">
        <v>3709</v>
      </c>
      <c r="E1224" s="53" t="s">
        <v>1479</v>
      </c>
      <c r="F1224" s="54" t="s">
        <v>1037</v>
      </c>
    </row>
    <row r="1225" spans="2:6">
      <c r="B1225" s="55" t="s">
        <v>974</v>
      </c>
      <c r="C1225" s="56" t="s">
        <v>1397</v>
      </c>
      <c r="D1225" s="56"/>
      <c r="E1225" s="53" t="s">
        <v>1479</v>
      </c>
      <c r="F1225" s="54" t="s">
        <v>1037</v>
      </c>
    </row>
    <row r="1226" spans="2:6">
      <c r="B1226" s="55" t="s">
        <v>3715</v>
      </c>
      <c r="C1226" s="56" t="s">
        <v>4634</v>
      </c>
      <c r="D1226" s="56"/>
      <c r="E1226" s="53" t="s">
        <v>1479</v>
      </c>
      <c r="F1226" s="54" t="s">
        <v>1037</v>
      </c>
    </row>
    <row r="1227" spans="2:6">
      <c r="B1227" s="55" t="s">
        <v>3716</v>
      </c>
      <c r="C1227" s="56" t="s">
        <v>3717</v>
      </c>
      <c r="D1227" s="56" t="s">
        <v>3718</v>
      </c>
      <c r="E1227" s="53" t="s">
        <v>1479</v>
      </c>
      <c r="F1227" s="54" t="s">
        <v>1037</v>
      </c>
    </row>
    <row r="1228" spans="2:6">
      <c r="B1228" s="55" t="s">
        <v>3719</v>
      </c>
      <c r="C1228" s="56" t="s">
        <v>4635</v>
      </c>
      <c r="D1228" s="56" t="s">
        <v>3720</v>
      </c>
      <c r="E1228" s="53" t="s">
        <v>1479</v>
      </c>
      <c r="F1228" s="54" t="s">
        <v>1037</v>
      </c>
    </row>
    <row r="1229" spans="2:6">
      <c r="B1229" s="55" t="s">
        <v>3721</v>
      </c>
      <c r="C1229" s="56" t="s">
        <v>4636</v>
      </c>
      <c r="D1229" s="56" t="s">
        <v>3722</v>
      </c>
      <c r="E1229" s="53" t="s">
        <v>1479</v>
      </c>
      <c r="F1229" s="54" t="s">
        <v>1037</v>
      </c>
    </row>
    <row r="1230" spans="2:6">
      <c r="B1230" s="55" t="s">
        <v>3723</v>
      </c>
      <c r="C1230" s="56" t="s">
        <v>4637</v>
      </c>
      <c r="D1230" s="56" t="s">
        <v>3724</v>
      </c>
      <c r="E1230" s="53" t="s">
        <v>1479</v>
      </c>
      <c r="F1230" s="54" t="s">
        <v>1037</v>
      </c>
    </row>
    <row r="1231" spans="2:6">
      <c r="B1231" s="55" t="s">
        <v>3725</v>
      </c>
      <c r="C1231" s="56" t="s">
        <v>3726</v>
      </c>
      <c r="D1231" s="56" t="s">
        <v>3727</v>
      </c>
      <c r="E1231" s="53" t="s">
        <v>1479</v>
      </c>
      <c r="F1231" s="54" t="s">
        <v>1037</v>
      </c>
    </row>
    <row r="1232" spans="2:6">
      <c r="B1232" s="55" t="s">
        <v>3728</v>
      </c>
      <c r="C1232" s="56" t="s">
        <v>3729</v>
      </c>
      <c r="D1232" s="56" t="s">
        <v>3730</v>
      </c>
      <c r="E1232" s="53" t="s">
        <v>1479</v>
      </c>
      <c r="F1232" s="54" t="s">
        <v>1037</v>
      </c>
    </row>
    <row r="1233" spans="2:6">
      <c r="B1233" s="55" t="s">
        <v>3731</v>
      </c>
      <c r="C1233" s="56" t="s">
        <v>4638</v>
      </c>
      <c r="D1233" s="56" t="s">
        <v>3732</v>
      </c>
      <c r="E1233" s="53" t="s">
        <v>1479</v>
      </c>
      <c r="F1233" s="54" t="s">
        <v>1037</v>
      </c>
    </row>
    <row r="1234" spans="2:6">
      <c r="B1234" s="55" t="s">
        <v>3733</v>
      </c>
      <c r="C1234" s="56" t="s">
        <v>4639</v>
      </c>
      <c r="D1234" s="56" t="s">
        <v>3734</v>
      </c>
      <c r="E1234" s="53" t="s">
        <v>1479</v>
      </c>
      <c r="F1234" s="54" t="s">
        <v>1037</v>
      </c>
    </row>
    <row r="1235" spans="2:6">
      <c r="B1235" s="55" t="s">
        <v>3735</v>
      </c>
      <c r="C1235" s="56" t="s">
        <v>4640</v>
      </c>
      <c r="D1235" s="56" t="s">
        <v>3736</v>
      </c>
      <c r="E1235" s="53" t="s">
        <v>1479</v>
      </c>
      <c r="F1235" s="54" t="s">
        <v>1037</v>
      </c>
    </row>
    <row r="1236" spans="2:6">
      <c r="B1236" s="55" t="s">
        <v>3737</v>
      </c>
      <c r="C1236" s="56" t="s">
        <v>4641</v>
      </c>
      <c r="D1236" s="56" t="s">
        <v>3738</v>
      </c>
      <c r="E1236" s="53" t="s">
        <v>1479</v>
      </c>
      <c r="F1236" s="54" t="s">
        <v>1037</v>
      </c>
    </row>
    <row r="1237" spans="2:6">
      <c r="B1237" s="55" t="s">
        <v>3739</v>
      </c>
      <c r="C1237" s="56" t="s">
        <v>4642</v>
      </c>
      <c r="D1237" s="56" t="s">
        <v>3740</v>
      </c>
      <c r="E1237" s="53" t="s">
        <v>1479</v>
      </c>
      <c r="F1237" s="54" t="s">
        <v>1037</v>
      </c>
    </row>
    <row r="1238" spans="2:6">
      <c r="B1238" s="55" t="s">
        <v>3741</v>
      </c>
      <c r="C1238" s="56" t="s">
        <v>4643</v>
      </c>
      <c r="D1238" s="56" t="s">
        <v>3742</v>
      </c>
      <c r="E1238" s="53" t="s">
        <v>1479</v>
      </c>
      <c r="F1238" s="54" t="s">
        <v>1037</v>
      </c>
    </row>
    <row r="1239" spans="2:6">
      <c r="B1239" s="55" t="s">
        <v>3743</v>
      </c>
      <c r="C1239" s="56" t="s">
        <v>4644</v>
      </c>
      <c r="D1239" s="56" t="s">
        <v>3744</v>
      </c>
      <c r="E1239" s="53" t="s">
        <v>1479</v>
      </c>
      <c r="F1239" s="54" t="s">
        <v>1037</v>
      </c>
    </row>
    <row r="1240" spans="2:6">
      <c r="B1240" s="55" t="s">
        <v>3745</v>
      </c>
      <c r="C1240" s="56" t="s">
        <v>4645</v>
      </c>
      <c r="D1240" s="56" t="s">
        <v>3746</v>
      </c>
      <c r="E1240" s="53" t="s">
        <v>1479</v>
      </c>
      <c r="F1240" s="54" t="s">
        <v>1037</v>
      </c>
    </row>
    <row r="1241" spans="2:6">
      <c r="B1241" s="55" t="s">
        <v>3747</v>
      </c>
      <c r="C1241" s="56" t="s">
        <v>4646</v>
      </c>
      <c r="D1241" s="56" t="s">
        <v>3748</v>
      </c>
      <c r="E1241" s="53" t="s">
        <v>1479</v>
      </c>
      <c r="F1241" s="54" t="s">
        <v>1037</v>
      </c>
    </row>
    <row r="1242" spans="2:6">
      <c r="B1242" s="55" t="s">
        <v>3749</v>
      </c>
      <c r="C1242" s="56" t="s">
        <v>4647</v>
      </c>
      <c r="D1242" s="56" t="s">
        <v>3750</v>
      </c>
      <c r="E1242" s="53" t="s">
        <v>1479</v>
      </c>
      <c r="F1242" s="54" t="s">
        <v>1037</v>
      </c>
    </row>
    <row r="1243" spans="2:6">
      <c r="B1243" s="55" t="s">
        <v>3751</v>
      </c>
      <c r="C1243" s="56" t="s">
        <v>4648</v>
      </c>
      <c r="D1243" s="56" t="s">
        <v>3752</v>
      </c>
      <c r="E1243" s="53" t="s">
        <v>1479</v>
      </c>
      <c r="F1243" s="54" t="s">
        <v>1037</v>
      </c>
    </row>
    <row r="1244" spans="2:6">
      <c r="B1244" s="55" t="s">
        <v>3753</v>
      </c>
      <c r="C1244" s="56" t="s">
        <v>3754</v>
      </c>
      <c r="D1244" s="56" t="s">
        <v>3755</v>
      </c>
      <c r="E1244" s="53" t="s">
        <v>1479</v>
      </c>
      <c r="F1244" s="54" t="s">
        <v>1037</v>
      </c>
    </row>
    <row r="1245" spans="2:6">
      <c r="B1245" s="55" t="s">
        <v>584</v>
      </c>
      <c r="C1245" s="56" t="s">
        <v>655</v>
      </c>
      <c r="D1245" s="56" t="s">
        <v>3756</v>
      </c>
      <c r="E1245" s="53" t="s">
        <v>1479</v>
      </c>
      <c r="F1245" s="54" t="s">
        <v>1037</v>
      </c>
    </row>
    <row r="1246" spans="2:6">
      <c r="B1246" s="55" t="s">
        <v>585</v>
      </c>
      <c r="C1246" s="56" t="s">
        <v>656</v>
      </c>
      <c r="D1246" s="56" t="s">
        <v>3757</v>
      </c>
      <c r="E1246" s="53" t="s">
        <v>1479</v>
      </c>
      <c r="F1246" s="54" t="s">
        <v>1037</v>
      </c>
    </row>
    <row r="1247" spans="2:6">
      <c r="B1247" s="55" t="s">
        <v>144</v>
      </c>
      <c r="C1247" s="56" t="s">
        <v>145</v>
      </c>
      <c r="D1247" s="56" t="s">
        <v>3758</v>
      </c>
      <c r="E1247" s="53" t="s">
        <v>1479</v>
      </c>
      <c r="F1247" s="54" t="s">
        <v>1037</v>
      </c>
    </row>
    <row r="1248" spans="2:6">
      <c r="B1248" s="55" t="s">
        <v>5136</v>
      </c>
      <c r="C1248" s="56" t="s">
        <v>5140</v>
      </c>
      <c r="D1248" s="56" t="s">
        <v>3759</v>
      </c>
      <c r="E1248" s="56" t="s">
        <v>1479</v>
      </c>
      <c r="F1248" s="60" t="s">
        <v>1037</v>
      </c>
    </row>
    <row r="1249" spans="2:6">
      <c r="B1249" s="55" t="s">
        <v>5051</v>
      </c>
      <c r="C1249" s="56" t="s">
        <v>5052</v>
      </c>
      <c r="D1249" s="56"/>
      <c r="E1249" s="56" t="s">
        <v>1479</v>
      </c>
      <c r="F1249" s="60" t="s">
        <v>1037</v>
      </c>
    </row>
    <row r="1250" spans="2:6">
      <c r="B1250" s="55" t="s">
        <v>586</v>
      </c>
      <c r="C1250" s="56" t="s">
        <v>657</v>
      </c>
      <c r="D1250" s="56" t="s">
        <v>3761</v>
      </c>
      <c r="E1250" s="53" t="s">
        <v>1479</v>
      </c>
      <c r="F1250" s="54" t="s">
        <v>1037</v>
      </c>
    </row>
    <row r="1251" spans="2:6">
      <c r="B1251" s="55" t="s">
        <v>125</v>
      </c>
      <c r="C1251" s="56" t="s">
        <v>126</v>
      </c>
      <c r="D1251" s="56" t="s">
        <v>3762</v>
      </c>
      <c r="E1251" s="53" t="s">
        <v>1479</v>
      </c>
      <c r="F1251" s="54" t="s">
        <v>1037</v>
      </c>
    </row>
    <row r="1252" spans="2:6">
      <c r="B1252" s="55" t="s">
        <v>3763</v>
      </c>
      <c r="C1252" s="56" t="s">
        <v>3764</v>
      </c>
      <c r="D1252" s="56" t="s">
        <v>3765</v>
      </c>
      <c r="E1252" s="53" t="s">
        <v>1479</v>
      </c>
      <c r="F1252" s="54" t="s">
        <v>1037</v>
      </c>
    </row>
    <row r="1253" spans="2:6">
      <c r="B1253" s="55" t="s">
        <v>277</v>
      </c>
      <c r="C1253" s="56" t="s">
        <v>278</v>
      </c>
      <c r="D1253" s="56" t="s">
        <v>3766</v>
      </c>
      <c r="E1253" s="53" t="s">
        <v>1479</v>
      </c>
      <c r="F1253" s="54" t="s">
        <v>1037</v>
      </c>
    </row>
    <row r="1254" spans="2:6">
      <c r="B1254" s="55" t="s">
        <v>3767</v>
      </c>
      <c r="C1254" s="56" t="s">
        <v>4649</v>
      </c>
      <c r="D1254" s="56" t="s">
        <v>3768</v>
      </c>
      <c r="E1254" s="53" t="s">
        <v>1479</v>
      </c>
      <c r="F1254" s="54" t="s">
        <v>1037</v>
      </c>
    </row>
    <row r="1255" spans="2:6">
      <c r="B1255" s="55" t="s">
        <v>151</v>
      </c>
      <c r="C1255" s="56" t="s">
        <v>152</v>
      </c>
      <c r="D1255" s="56" t="s">
        <v>3769</v>
      </c>
      <c r="E1255" s="53" t="s">
        <v>1479</v>
      </c>
      <c r="F1255" s="54" t="s">
        <v>1037</v>
      </c>
    </row>
    <row r="1256" spans="2:6">
      <c r="B1256" s="55" t="s">
        <v>132</v>
      </c>
      <c r="C1256" s="56" t="s">
        <v>133</v>
      </c>
      <c r="D1256" s="56" t="s">
        <v>3770</v>
      </c>
      <c r="E1256" s="53" t="s">
        <v>1479</v>
      </c>
      <c r="F1256" s="54" t="s">
        <v>1037</v>
      </c>
    </row>
    <row r="1257" spans="2:6">
      <c r="B1257" s="55" t="s">
        <v>3771</v>
      </c>
      <c r="C1257" s="56" t="s">
        <v>3772</v>
      </c>
      <c r="D1257" s="56" t="s">
        <v>3773</v>
      </c>
      <c r="E1257" s="53" t="s">
        <v>1479</v>
      </c>
      <c r="F1257" s="54" t="s">
        <v>1037</v>
      </c>
    </row>
    <row r="1258" spans="2:6">
      <c r="B1258" s="55" t="s">
        <v>3774</v>
      </c>
      <c r="C1258" s="56" t="s">
        <v>3775</v>
      </c>
      <c r="D1258" s="56" t="s">
        <v>3776</v>
      </c>
      <c r="E1258" s="53" t="s">
        <v>1479</v>
      </c>
      <c r="F1258" s="54" t="s">
        <v>1037</v>
      </c>
    </row>
    <row r="1259" spans="2:6">
      <c r="B1259" s="55" t="s">
        <v>3777</v>
      </c>
      <c r="C1259" s="56" t="s">
        <v>3778</v>
      </c>
      <c r="D1259" s="56" t="s">
        <v>3779</v>
      </c>
      <c r="E1259" s="53" t="s">
        <v>1479</v>
      </c>
      <c r="F1259" s="54" t="s">
        <v>1037</v>
      </c>
    </row>
    <row r="1260" spans="2:6">
      <c r="B1260" s="55" t="s">
        <v>274</v>
      </c>
      <c r="C1260" s="56" t="s">
        <v>275</v>
      </c>
      <c r="D1260" s="56" t="s">
        <v>3780</v>
      </c>
      <c r="E1260" s="53" t="s">
        <v>1479</v>
      </c>
      <c r="F1260" s="54" t="s">
        <v>1037</v>
      </c>
    </row>
    <row r="1261" spans="2:6">
      <c r="B1261" s="55" t="s">
        <v>188</v>
      </c>
      <c r="C1261" s="56" t="s">
        <v>189</v>
      </c>
      <c r="D1261" s="56" t="s">
        <v>3781</v>
      </c>
      <c r="E1261" s="53" t="s">
        <v>1479</v>
      </c>
      <c r="F1261" s="54" t="s">
        <v>1037</v>
      </c>
    </row>
    <row r="1262" spans="2:6">
      <c r="B1262" s="55" t="s">
        <v>820</v>
      </c>
      <c r="C1262" s="56" t="s">
        <v>821</v>
      </c>
      <c r="D1262" s="56" t="s">
        <v>3782</v>
      </c>
      <c r="E1262" s="53" t="s">
        <v>1479</v>
      </c>
      <c r="F1262" s="54" t="s">
        <v>1037</v>
      </c>
    </row>
    <row r="1263" spans="2:6">
      <c r="B1263" s="55" t="s">
        <v>587</v>
      </c>
      <c r="C1263" s="56" t="s">
        <v>658</v>
      </c>
      <c r="D1263" s="56" t="s">
        <v>3783</v>
      </c>
      <c r="E1263" s="53" t="s">
        <v>1479</v>
      </c>
      <c r="F1263" s="54" t="s">
        <v>1037</v>
      </c>
    </row>
    <row r="1264" spans="2:6">
      <c r="B1264" s="55" t="s">
        <v>809</v>
      </c>
      <c r="C1264" s="56" t="s">
        <v>810</v>
      </c>
      <c r="D1264" s="56" t="s">
        <v>3784</v>
      </c>
      <c r="E1264" s="53" t="s">
        <v>1479</v>
      </c>
      <c r="F1264" s="54" t="s">
        <v>1037</v>
      </c>
    </row>
    <row r="1265" spans="2:6">
      <c r="B1265" s="55" t="s">
        <v>899</v>
      </c>
      <c r="C1265" s="56" t="s">
        <v>902</v>
      </c>
      <c r="D1265" s="56" t="s">
        <v>3785</v>
      </c>
      <c r="E1265" s="53" t="s">
        <v>1479</v>
      </c>
      <c r="F1265" s="54" t="s">
        <v>1037</v>
      </c>
    </row>
    <row r="1266" spans="2:6">
      <c r="B1266" s="55" t="s">
        <v>3786</v>
      </c>
      <c r="C1266" s="56" t="s">
        <v>6178</v>
      </c>
      <c r="D1266" s="56" t="s">
        <v>4003</v>
      </c>
      <c r="E1266" s="53" t="s">
        <v>1479</v>
      </c>
      <c r="F1266" s="54" t="s">
        <v>1037</v>
      </c>
    </row>
    <row r="1267" spans="2:6">
      <c r="B1267" s="55" t="s">
        <v>588</v>
      </c>
      <c r="C1267" s="56" t="s">
        <v>589</v>
      </c>
      <c r="D1267" s="56" t="s">
        <v>3787</v>
      </c>
      <c r="E1267" s="53" t="s">
        <v>1479</v>
      </c>
      <c r="F1267" s="54" t="s">
        <v>1037</v>
      </c>
    </row>
    <row r="1268" spans="2:6">
      <c r="B1268" s="55" t="s">
        <v>799</v>
      </c>
      <c r="C1268" s="56" t="s">
        <v>818</v>
      </c>
      <c r="D1268" s="56" t="s">
        <v>3759</v>
      </c>
      <c r="E1268" s="53" t="s">
        <v>1479</v>
      </c>
      <c r="F1268" s="54" t="s">
        <v>1037</v>
      </c>
    </row>
    <row r="1269" spans="2:6">
      <c r="B1269" s="55" t="s">
        <v>591</v>
      </c>
      <c r="C1269" s="56" t="s">
        <v>890</v>
      </c>
      <c r="D1269" s="56" t="s">
        <v>3760</v>
      </c>
      <c r="E1269" s="53" t="s">
        <v>1479</v>
      </c>
      <c r="F1269" s="54" t="s">
        <v>1037</v>
      </c>
    </row>
    <row r="1270" spans="2:6">
      <c r="B1270" s="55" t="s">
        <v>590</v>
      </c>
      <c r="C1270" s="56" t="s">
        <v>659</v>
      </c>
      <c r="D1270" s="56" t="s">
        <v>3788</v>
      </c>
      <c r="E1270" s="53" t="s">
        <v>1479</v>
      </c>
      <c r="F1270" s="54" t="s">
        <v>1037</v>
      </c>
    </row>
    <row r="1271" spans="2:6">
      <c r="B1271" s="55" t="s">
        <v>5006</v>
      </c>
      <c r="C1271" s="56" t="s">
        <v>5012</v>
      </c>
      <c r="D1271" s="56" t="s">
        <v>6360</v>
      </c>
      <c r="E1271" s="56" t="s">
        <v>1479</v>
      </c>
      <c r="F1271" s="60" t="s">
        <v>1037</v>
      </c>
    </row>
    <row r="1272" spans="2:6">
      <c r="B1272" s="55" t="s">
        <v>1250</v>
      </c>
      <c r="C1272" s="56" t="s">
        <v>1398</v>
      </c>
      <c r="D1272" s="56"/>
      <c r="E1272" s="53" t="s">
        <v>1479</v>
      </c>
      <c r="F1272" s="54" t="s">
        <v>1037</v>
      </c>
    </row>
    <row r="1273" spans="2:6">
      <c r="B1273" s="55" t="s">
        <v>146</v>
      </c>
      <c r="C1273" s="56" t="s">
        <v>147</v>
      </c>
      <c r="D1273" s="56" t="s">
        <v>3789</v>
      </c>
      <c r="E1273" s="53" t="s">
        <v>1479</v>
      </c>
      <c r="F1273" s="54" t="s">
        <v>1037</v>
      </c>
    </row>
    <row r="1274" spans="2:6">
      <c r="B1274" s="55" t="s">
        <v>898</v>
      </c>
      <c r="C1274" s="56" t="s">
        <v>903</v>
      </c>
      <c r="D1274" s="56" t="s">
        <v>3790</v>
      </c>
      <c r="E1274" s="53" t="s">
        <v>1479</v>
      </c>
      <c r="F1274" s="54" t="s">
        <v>1037</v>
      </c>
    </row>
    <row r="1275" spans="2:6">
      <c r="B1275" s="55" t="s">
        <v>634</v>
      </c>
      <c r="C1275" s="56" t="s">
        <v>635</v>
      </c>
      <c r="D1275" s="56" t="s">
        <v>3791</v>
      </c>
      <c r="E1275" s="53" t="s">
        <v>1479</v>
      </c>
      <c r="F1275" s="54" t="s">
        <v>1037</v>
      </c>
    </row>
    <row r="1276" spans="2:6">
      <c r="B1276" s="55" t="s">
        <v>514</v>
      </c>
      <c r="C1276" s="56" t="s">
        <v>515</v>
      </c>
      <c r="D1276" s="56" t="s">
        <v>3792</v>
      </c>
      <c r="E1276" s="53" t="s">
        <v>1479</v>
      </c>
      <c r="F1276" s="54" t="s">
        <v>1037</v>
      </c>
    </row>
    <row r="1277" spans="2:6">
      <c r="B1277" s="55" t="s">
        <v>516</v>
      </c>
      <c r="C1277" s="56" t="s">
        <v>517</v>
      </c>
      <c r="D1277" s="56" t="s">
        <v>3793</v>
      </c>
      <c r="E1277" s="53" t="s">
        <v>1479</v>
      </c>
      <c r="F1277" s="54" t="s">
        <v>1037</v>
      </c>
    </row>
    <row r="1278" spans="2:6">
      <c r="B1278" s="55" t="s">
        <v>850</v>
      </c>
      <c r="C1278" s="56" t="s">
        <v>851</v>
      </c>
      <c r="D1278" s="56" t="s">
        <v>3794</v>
      </c>
      <c r="E1278" s="53" t="s">
        <v>1479</v>
      </c>
      <c r="F1278" s="54" t="s">
        <v>1037</v>
      </c>
    </row>
    <row r="1279" spans="2:6">
      <c r="B1279" s="55" t="s">
        <v>852</v>
      </c>
      <c r="C1279" s="56" t="s">
        <v>853</v>
      </c>
      <c r="D1279" s="56" t="s">
        <v>3795</v>
      </c>
      <c r="E1279" s="53" t="s">
        <v>1479</v>
      </c>
      <c r="F1279" s="54" t="s">
        <v>1037</v>
      </c>
    </row>
    <row r="1280" spans="2:6">
      <c r="B1280" s="55" t="s">
        <v>854</v>
      </c>
      <c r="C1280" s="56" t="s">
        <v>855</v>
      </c>
      <c r="D1280" s="56" t="s">
        <v>3796</v>
      </c>
      <c r="E1280" s="53" t="s">
        <v>1479</v>
      </c>
      <c r="F1280" s="54" t="s">
        <v>1037</v>
      </c>
    </row>
    <row r="1281" spans="2:6">
      <c r="B1281" s="55" t="s">
        <v>3797</v>
      </c>
      <c r="C1281" s="56" t="s">
        <v>3798</v>
      </c>
      <c r="D1281" s="56" t="s">
        <v>3799</v>
      </c>
      <c r="E1281" s="53" t="s">
        <v>1479</v>
      </c>
      <c r="F1281" s="54" t="s">
        <v>1037</v>
      </c>
    </row>
    <row r="1282" spans="2:6">
      <c r="B1282" s="55" t="s">
        <v>3800</v>
      </c>
      <c r="C1282" s="56" t="s">
        <v>3801</v>
      </c>
      <c r="D1282" s="56" t="s">
        <v>3802</v>
      </c>
      <c r="E1282" s="53" t="s">
        <v>1479</v>
      </c>
      <c r="F1282" s="54" t="s">
        <v>1037</v>
      </c>
    </row>
    <row r="1283" spans="2:6">
      <c r="B1283" s="55" t="s">
        <v>3803</v>
      </c>
      <c r="C1283" s="56" t="s">
        <v>3804</v>
      </c>
      <c r="D1283" s="56" t="s">
        <v>3805</v>
      </c>
      <c r="E1283" s="53" t="s">
        <v>1479</v>
      </c>
      <c r="F1283" s="54" t="s">
        <v>1037</v>
      </c>
    </row>
    <row r="1284" spans="2:6">
      <c r="B1284" s="55" t="s">
        <v>1123</v>
      </c>
      <c r="C1284" s="56" t="s">
        <v>1125</v>
      </c>
      <c r="D1284" s="56" t="s">
        <v>3806</v>
      </c>
      <c r="E1284" s="53" t="s">
        <v>1479</v>
      </c>
      <c r="F1284" s="54" t="s">
        <v>1037</v>
      </c>
    </row>
    <row r="1285" spans="2:6">
      <c r="B1285" s="55" t="s">
        <v>3808</v>
      </c>
      <c r="C1285" s="56" t="s">
        <v>3809</v>
      </c>
      <c r="D1285" s="56" t="s">
        <v>3810</v>
      </c>
      <c r="E1285" s="53" t="s">
        <v>1479</v>
      </c>
      <c r="F1285" s="54" t="s">
        <v>1037</v>
      </c>
    </row>
    <row r="1286" spans="2:6">
      <c r="B1286" s="55" t="s">
        <v>3811</v>
      </c>
      <c r="C1286" s="56" t="s">
        <v>3812</v>
      </c>
      <c r="D1286" s="56" t="s">
        <v>3813</v>
      </c>
      <c r="E1286" s="53" t="s">
        <v>1479</v>
      </c>
      <c r="F1286" s="54" t="s">
        <v>1037</v>
      </c>
    </row>
    <row r="1287" spans="2:6">
      <c r="B1287" s="55" t="s">
        <v>631</v>
      </c>
      <c r="C1287" s="56" t="s">
        <v>660</v>
      </c>
      <c r="D1287" s="56" t="s">
        <v>3814</v>
      </c>
      <c r="E1287" s="53" t="s">
        <v>1479</v>
      </c>
      <c r="F1287" s="54" t="s">
        <v>1037</v>
      </c>
    </row>
    <row r="1288" spans="2:6">
      <c r="B1288" s="55" t="s">
        <v>632</v>
      </c>
      <c r="C1288" s="56" t="s">
        <v>661</v>
      </c>
      <c r="D1288" s="56" t="s">
        <v>3815</v>
      </c>
      <c r="E1288" s="53" t="s">
        <v>1479</v>
      </c>
      <c r="F1288" s="54" t="s">
        <v>1037</v>
      </c>
    </row>
    <row r="1289" spans="2:6">
      <c r="B1289" s="55" t="s">
        <v>3816</v>
      </c>
      <c r="C1289" s="56" t="s">
        <v>3817</v>
      </c>
      <c r="D1289" s="56" t="s">
        <v>3818</v>
      </c>
      <c r="E1289" s="53" t="s">
        <v>1479</v>
      </c>
      <c r="F1289" s="54" t="s">
        <v>1037</v>
      </c>
    </row>
    <row r="1290" spans="2:6">
      <c r="B1290" s="55" t="s">
        <v>1291</v>
      </c>
      <c r="C1290" s="56" t="s">
        <v>1399</v>
      </c>
      <c r="D1290" s="56"/>
      <c r="E1290" s="53" t="s">
        <v>1479</v>
      </c>
      <c r="F1290" s="54" t="s">
        <v>1037</v>
      </c>
    </row>
    <row r="1291" spans="2:6">
      <c r="B1291" s="55" t="s">
        <v>61</v>
      </c>
      <c r="C1291" s="56" t="s">
        <v>62</v>
      </c>
      <c r="D1291" s="56" t="s">
        <v>3820</v>
      </c>
      <c r="E1291" s="56" t="s">
        <v>4665</v>
      </c>
      <c r="F1291" s="54" t="s">
        <v>1037</v>
      </c>
    </row>
    <row r="1292" spans="2:6">
      <c r="B1292" s="55" t="s">
        <v>183</v>
      </c>
      <c r="C1292" s="56" t="s">
        <v>184</v>
      </c>
      <c r="D1292" s="56" t="s">
        <v>3821</v>
      </c>
      <c r="E1292" s="56" t="s">
        <v>4665</v>
      </c>
      <c r="F1292" s="54" t="s">
        <v>1037</v>
      </c>
    </row>
    <row r="1293" spans="2:6">
      <c r="B1293" s="55" t="s">
        <v>564</v>
      </c>
      <c r="C1293" s="56" t="s">
        <v>565</v>
      </c>
      <c r="D1293" s="56" t="s">
        <v>3822</v>
      </c>
      <c r="E1293" s="56" t="s">
        <v>4665</v>
      </c>
      <c r="F1293" s="54" t="s">
        <v>1037</v>
      </c>
    </row>
    <row r="1294" spans="2:6">
      <c r="B1294" s="55" t="s">
        <v>1098</v>
      </c>
      <c r="C1294" s="56" t="s">
        <v>1101</v>
      </c>
      <c r="D1294" s="56" t="s">
        <v>3823</v>
      </c>
      <c r="E1294" s="56" t="s">
        <v>4665</v>
      </c>
      <c r="F1294" s="54" t="s">
        <v>1037</v>
      </c>
    </row>
    <row r="1295" spans="2:6">
      <c r="B1295" s="55" t="s">
        <v>856</v>
      </c>
      <c r="C1295" s="56" t="s">
        <v>857</v>
      </c>
      <c r="D1295" s="56" t="s">
        <v>3824</v>
      </c>
      <c r="E1295" s="56" t="s">
        <v>4665</v>
      </c>
      <c r="F1295" s="54" t="s">
        <v>1037</v>
      </c>
    </row>
    <row r="1296" spans="2:6">
      <c r="B1296" s="55" t="s">
        <v>3825</v>
      </c>
      <c r="C1296" s="56" t="s">
        <v>3826</v>
      </c>
      <c r="D1296" s="56" t="s">
        <v>3827</v>
      </c>
      <c r="E1296" s="56" t="s">
        <v>4665</v>
      </c>
      <c r="F1296" s="54" t="s">
        <v>1037</v>
      </c>
    </row>
    <row r="1297" spans="2:6">
      <c r="B1297" s="55" t="s">
        <v>566</v>
      </c>
      <c r="C1297" s="56" t="s">
        <v>567</v>
      </c>
      <c r="D1297" s="56" t="s">
        <v>3828</v>
      </c>
      <c r="E1297" s="56" t="s">
        <v>4665</v>
      </c>
      <c r="F1297" s="54" t="s">
        <v>1037</v>
      </c>
    </row>
    <row r="1298" spans="2:6">
      <c r="B1298" s="55" t="s">
        <v>153</v>
      </c>
      <c r="C1298" s="56" t="s">
        <v>154</v>
      </c>
      <c r="D1298" s="56" t="s">
        <v>3829</v>
      </c>
      <c r="E1298" s="56" t="s">
        <v>4665</v>
      </c>
      <c r="F1298" s="54" t="s">
        <v>1037</v>
      </c>
    </row>
    <row r="1299" spans="2:6">
      <c r="B1299" s="55" t="s">
        <v>142</v>
      </c>
      <c r="C1299" s="56" t="s">
        <v>143</v>
      </c>
      <c r="D1299" s="56" t="s">
        <v>6334</v>
      </c>
      <c r="E1299" s="56" t="s">
        <v>4665</v>
      </c>
      <c r="F1299" s="54" t="s">
        <v>1037</v>
      </c>
    </row>
    <row r="1300" spans="2:6">
      <c r="B1300" s="55" t="s">
        <v>757</v>
      </c>
      <c r="C1300" s="56" t="s">
        <v>758</v>
      </c>
      <c r="D1300" s="56" t="s">
        <v>3830</v>
      </c>
      <c r="E1300" s="56" t="s">
        <v>4665</v>
      </c>
      <c r="F1300" s="54" t="s">
        <v>1037</v>
      </c>
    </row>
    <row r="1301" spans="2:6">
      <c r="B1301" s="55" t="s">
        <v>3831</v>
      </c>
      <c r="C1301" s="56" t="s">
        <v>3832</v>
      </c>
      <c r="D1301" s="56"/>
      <c r="E1301" s="56" t="s">
        <v>4665</v>
      </c>
      <c r="F1301" s="54" t="s">
        <v>1037</v>
      </c>
    </row>
    <row r="1302" spans="2:6">
      <c r="B1302" s="55" t="s">
        <v>3833</v>
      </c>
      <c r="C1302" s="56" t="s">
        <v>3834</v>
      </c>
      <c r="D1302" s="56"/>
      <c r="E1302" s="56" t="s">
        <v>4665</v>
      </c>
      <c r="F1302" s="54" t="s">
        <v>1037</v>
      </c>
    </row>
    <row r="1303" spans="2:6">
      <c r="B1303" s="55" t="s">
        <v>3835</v>
      </c>
      <c r="C1303" s="56" t="s">
        <v>3836</v>
      </c>
      <c r="D1303" s="56"/>
      <c r="E1303" s="56" t="s">
        <v>4665</v>
      </c>
      <c r="F1303" s="54" t="s">
        <v>1037</v>
      </c>
    </row>
    <row r="1304" spans="2:6">
      <c r="B1304" s="55" t="s">
        <v>3837</v>
      </c>
      <c r="C1304" s="56" t="s">
        <v>3838</v>
      </c>
      <c r="D1304" s="56" t="s">
        <v>3839</v>
      </c>
      <c r="E1304" s="56" t="s">
        <v>4665</v>
      </c>
      <c r="F1304" s="54" t="s">
        <v>1037</v>
      </c>
    </row>
    <row r="1305" spans="2:6">
      <c r="B1305" s="55" t="s">
        <v>288</v>
      </c>
      <c r="C1305" s="56" t="s">
        <v>289</v>
      </c>
      <c r="D1305" s="56" t="s">
        <v>3840</v>
      </c>
      <c r="E1305" s="56" t="s">
        <v>4665</v>
      </c>
      <c r="F1305" s="54" t="s">
        <v>1037</v>
      </c>
    </row>
    <row r="1306" spans="2:6">
      <c r="B1306" s="55" t="s">
        <v>717</v>
      </c>
      <c r="C1306" s="56" t="s">
        <v>723</v>
      </c>
      <c r="D1306" s="56" t="s">
        <v>6359</v>
      </c>
      <c r="E1306" s="56" t="s">
        <v>4665</v>
      </c>
      <c r="F1306" s="54" t="s">
        <v>1037</v>
      </c>
    </row>
    <row r="1307" spans="2:6">
      <c r="B1307" s="55" t="s">
        <v>3841</v>
      </c>
      <c r="C1307" s="56" t="s">
        <v>3842</v>
      </c>
      <c r="D1307" s="56" t="s">
        <v>3843</v>
      </c>
      <c r="E1307" s="56" t="s">
        <v>4665</v>
      </c>
      <c r="F1307" s="54" t="s">
        <v>1037</v>
      </c>
    </row>
    <row r="1308" spans="2:6">
      <c r="B1308" s="55" t="s">
        <v>3844</v>
      </c>
      <c r="C1308" s="56" t="s">
        <v>3845</v>
      </c>
      <c r="D1308" s="56"/>
      <c r="E1308" s="56" t="s">
        <v>4665</v>
      </c>
      <c r="F1308" s="54" t="s">
        <v>1037</v>
      </c>
    </row>
    <row r="1309" spans="2:6">
      <c r="B1309" s="55" t="s">
        <v>3846</v>
      </c>
      <c r="C1309" s="56" t="s">
        <v>3847</v>
      </c>
      <c r="D1309" s="56"/>
      <c r="E1309" s="56" t="s">
        <v>4665</v>
      </c>
      <c r="F1309" s="54" t="s">
        <v>1037</v>
      </c>
    </row>
    <row r="1310" spans="2:6">
      <c r="B1310" s="55" t="s">
        <v>3848</v>
      </c>
      <c r="C1310" s="56" t="s">
        <v>3849</v>
      </c>
      <c r="D1310" s="56"/>
      <c r="E1310" s="56" t="s">
        <v>4665</v>
      </c>
      <c r="F1310" s="54" t="s">
        <v>1037</v>
      </c>
    </row>
    <row r="1311" spans="2:6">
      <c r="B1311" s="55" t="s">
        <v>3850</v>
      </c>
      <c r="C1311" s="56" t="s">
        <v>3851</v>
      </c>
      <c r="D1311" s="56" t="s">
        <v>3852</v>
      </c>
      <c r="E1311" s="56" t="s">
        <v>4665</v>
      </c>
      <c r="F1311" s="54" t="s">
        <v>1037</v>
      </c>
    </row>
    <row r="1312" spans="2:6">
      <c r="B1312" s="55" t="s">
        <v>3853</v>
      </c>
      <c r="C1312" s="56" t="s">
        <v>3854</v>
      </c>
      <c r="D1312" s="56"/>
      <c r="E1312" s="56" t="s">
        <v>4665</v>
      </c>
      <c r="F1312" s="54" t="s">
        <v>1037</v>
      </c>
    </row>
    <row r="1313" spans="2:6">
      <c r="B1313" s="55" t="s">
        <v>3855</v>
      </c>
      <c r="C1313" s="56" t="s">
        <v>3856</v>
      </c>
      <c r="D1313" s="56"/>
      <c r="E1313" s="56" t="s">
        <v>4665</v>
      </c>
      <c r="F1313" s="54" t="s">
        <v>1037</v>
      </c>
    </row>
    <row r="1314" spans="2:6">
      <c r="B1314" s="55" t="s">
        <v>3857</v>
      </c>
      <c r="C1314" s="56" t="s">
        <v>3858</v>
      </c>
      <c r="D1314" s="56"/>
      <c r="E1314" s="56" t="s">
        <v>4665</v>
      </c>
      <c r="F1314" s="54" t="s">
        <v>1037</v>
      </c>
    </row>
    <row r="1315" spans="2:6">
      <c r="B1315" s="55" t="s">
        <v>3859</v>
      </c>
      <c r="C1315" s="56" t="s">
        <v>3860</v>
      </c>
      <c r="D1315" s="56"/>
      <c r="E1315" s="56" t="s">
        <v>4665</v>
      </c>
      <c r="F1315" s="54" t="s">
        <v>1037</v>
      </c>
    </row>
    <row r="1316" spans="2:6">
      <c r="B1316" s="55" t="s">
        <v>3861</v>
      </c>
      <c r="C1316" s="56" t="s">
        <v>3862</v>
      </c>
      <c r="D1316" s="56"/>
      <c r="E1316" s="56" t="s">
        <v>4665</v>
      </c>
      <c r="F1316" s="54" t="s">
        <v>1037</v>
      </c>
    </row>
    <row r="1317" spans="2:6">
      <c r="B1317" s="55" t="s">
        <v>3863</v>
      </c>
      <c r="C1317" s="56" t="s">
        <v>3864</v>
      </c>
      <c r="D1317" s="56"/>
      <c r="E1317" s="56" t="s">
        <v>4665</v>
      </c>
      <c r="F1317" s="54" t="s">
        <v>1037</v>
      </c>
    </row>
    <row r="1318" spans="2:6">
      <c r="B1318" s="55" t="s">
        <v>3865</v>
      </c>
      <c r="C1318" s="56" t="s">
        <v>3866</v>
      </c>
      <c r="D1318" s="56" t="s">
        <v>3867</v>
      </c>
      <c r="E1318" s="56" t="s">
        <v>4665</v>
      </c>
      <c r="F1318" s="54" t="s">
        <v>1037</v>
      </c>
    </row>
    <row r="1319" spans="2:6">
      <c r="B1319" s="55" t="s">
        <v>3868</v>
      </c>
      <c r="C1319" s="56" t="s">
        <v>3869</v>
      </c>
      <c r="D1319" s="56"/>
      <c r="E1319" s="56" t="s">
        <v>4665</v>
      </c>
      <c r="F1319" s="54" t="s">
        <v>1037</v>
      </c>
    </row>
    <row r="1320" spans="2:6">
      <c r="B1320" s="55" t="s">
        <v>148</v>
      </c>
      <c r="C1320" s="56" t="s">
        <v>149</v>
      </c>
      <c r="D1320" s="56"/>
      <c r="E1320" s="56" t="s">
        <v>4665</v>
      </c>
      <c r="F1320" s="54" t="s">
        <v>1037</v>
      </c>
    </row>
    <row r="1321" spans="2:6">
      <c r="B1321" s="55" t="s">
        <v>3870</v>
      </c>
      <c r="C1321" s="56" t="s">
        <v>3871</v>
      </c>
      <c r="D1321" s="56"/>
      <c r="E1321" s="56" t="s">
        <v>4665</v>
      </c>
      <c r="F1321" s="54" t="s">
        <v>1037</v>
      </c>
    </row>
    <row r="1322" spans="2:6">
      <c r="B1322" s="55" t="s">
        <v>3872</v>
      </c>
      <c r="C1322" s="56" t="s">
        <v>3873</v>
      </c>
      <c r="D1322" s="56"/>
      <c r="E1322" s="56" t="s">
        <v>4665</v>
      </c>
      <c r="F1322" s="54" t="s">
        <v>1037</v>
      </c>
    </row>
    <row r="1323" spans="2:6">
      <c r="B1323" s="55" t="s">
        <v>3874</v>
      </c>
      <c r="C1323" s="56" t="s">
        <v>3875</v>
      </c>
      <c r="D1323" s="56"/>
      <c r="E1323" s="56" t="s">
        <v>4665</v>
      </c>
      <c r="F1323" s="54" t="s">
        <v>1037</v>
      </c>
    </row>
    <row r="1324" spans="2:6">
      <c r="B1324" s="55" t="s">
        <v>3876</v>
      </c>
      <c r="C1324" s="56" t="s">
        <v>3877</v>
      </c>
      <c r="D1324" s="56"/>
      <c r="E1324" s="56" t="s">
        <v>4665</v>
      </c>
      <c r="F1324" s="54" t="s">
        <v>1037</v>
      </c>
    </row>
    <row r="1325" spans="2:6">
      <c r="B1325" s="55" t="s">
        <v>3878</v>
      </c>
      <c r="C1325" s="56" t="s">
        <v>3879</v>
      </c>
      <c r="D1325" s="56"/>
      <c r="E1325" s="56" t="s">
        <v>4665</v>
      </c>
      <c r="F1325" s="54" t="s">
        <v>1037</v>
      </c>
    </row>
    <row r="1326" spans="2:6">
      <c r="B1326" s="55" t="s">
        <v>3880</v>
      </c>
      <c r="C1326" s="56" t="s">
        <v>3881</v>
      </c>
      <c r="D1326" s="56"/>
      <c r="E1326" s="56" t="s">
        <v>4665</v>
      </c>
      <c r="F1326" s="54" t="s">
        <v>1037</v>
      </c>
    </row>
    <row r="1327" spans="2:6">
      <c r="B1327" s="55" t="s">
        <v>3882</v>
      </c>
      <c r="C1327" s="56" t="s">
        <v>3883</v>
      </c>
      <c r="D1327" s="56"/>
      <c r="E1327" s="56" t="s">
        <v>4665</v>
      </c>
      <c r="F1327" s="54" t="s">
        <v>1037</v>
      </c>
    </row>
    <row r="1328" spans="2:6">
      <c r="B1328" s="55" t="s">
        <v>3884</v>
      </c>
      <c r="C1328" s="56" t="s">
        <v>3885</v>
      </c>
      <c r="D1328" s="56"/>
      <c r="E1328" s="56" t="s">
        <v>4665</v>
      </c>
      <c r="F1328" s="54" t="s">
        <v>1037</v>
      </c>
    </row>
    <row r="1329" spans="2:6">
      <c r="B1329" s="55" t="s">
        <v>3886</v>
      </c>
      <c r="C1329" s="56" t="s">
        <v>3887</v>
      </c>
      <c r="D1329" s="56"/>
      <c r="E1329" s="56" t="s">
        <v>4665</v>
      </c>
      <c r="F1329" s="54" t="s">
        <v>1037</v>
      </c>
    </row>
    <row r="1330" spans="2:6">
      <c r="B1330" s="55" t="s">
        <v>3888</v>
      </c>
      <c r="C1330" s="56" t="s">
        <v>3889</v>
      </c>
      <c r="D1330" s="56"/>
      <c r="E1330" s="56" t="s">
        <v>4665</v>
      </c>
      <c r="F1330" s="54" t="s">
        <v>1037</v>
      </c>
    </row>
    <row r="1331" spans="2:6">
      <c r="B1331" s="55" t="s">
        <v>187</v>
      </c>
      <c r="C1331" s="56" t="s">
        <v>186</v>
      </c>
      <c r="D1331" s="56" t="s">
        <v>3890</v>
      </c>
      <c r="E1331" s="53" t="s">
        <v>1479</v>
      </c>
      <c r="F1331" s="54" t="s">
        <v>1037</v>
      </c>
    </row>
    <row r="1332" spans="2:6">
      <c r="B1332" s="55" t="s">
        <v>1233</v>
      </c>
      <c r="C1332" s="56" t="s">
        <v>1400</v>
      </c>
      <c r="D1332" s="56" t="s">
        <v>3891</v>
      </c>
      <c r="E1332" s="53" t="s">
        <v>1479</v>
      </c>
      <c r="F1332" s="54" t="s">
        <v>1037</v>
      </c>
    </row>
    <row r="1333" spans="2:6">
      <c r="B1333" s="55" t="s">
        <v>3892</v>
      </c>
      <c r="C1333" s="56" t="s">
        <v>3893</v>
      </c>
      <c r="D1333" s="56" t="s">
        <v>3894</v>
      </c>
      <c r="E1333" s="53" t="s">
        <v>1479</v>
      </c>
      <c r="F1333" s="54" t="s">
        <v>1037</v>
      </c>
    </row>
    <row r="1334" spans="2:6">
      <c r="B1334" s="55" t="s">
        <v>3895</v>
      </c>
      <c r="C1334" s="56" t="s">
        <v>3896</v>
      </c>
      <c r="D1334" s="56" t="s">
        <v>3897</v>
      </c>
      <c r="E1334" s="53" t="s">
        <v>1479</v>
      </c>
      <c r="F1334" s="54" t="s">
        <v>1037</v>
      </c>
    </row>
    <row r="1335" spans="2:6">
      <c r="B1335" s="55" t="s">
        <v>3898</v>
      </c>
      <c r="C1335" s="56" t="s">
        <v>3899</v>
      </c>
      <c r="D1335" s="56" t="s">
        <v>3900</v>
      </c>
      <c r="E1335" s="53" t="s">
        <v>1479</v>
      </c>
      <c r="F1335" s="54" t="s">
        <v>1037</v>
      </c>
    </row>
    <row r="1336" spans="2:6">
      <c r="B1336" s="55" t="s">
        <v>3901</v>
      </c>
      <c r="C1336" s="56" t="s">
        <v>3902</v>
      </c>
      <c r="D1336" s="56" t="s">
        <v>3903</v>
      </c>
      <c r="E1336" s="53" t="s">
        <v>1479</v>
      </c>
      <c r="F1336" s="54" t="s">
        <v>1037</v>
      </c>
    </row>
    <row r="1337" spans="2:6">
      <c r="B1337" s="55" t="s">
        <v>3904</v>
      </c>
      <c r="C1337" s="56" t="s">
        <v>3905</v>
      </c>
      <c r="D1337" s="56" t="s">
        <v>3906</v>
      </c>
      <c r="E1337" s="53" t="s">
        <v>1479</v>
      </c>
      <c r="F1337" s="54" t="s">
        <v>1037</v>
      </c>
    </row>
    <row r="1338" spans="2:6">
      <c r="B1338" s="55" t="s">
        <v>279</v>
      </c>
      <c r="C1338" s="56" t="s">
        <v>280</v>
      </c>
      <c r="D1338" s="56" t="s">
        <v>3907</v>
      </c>
      <c r="E1338" s="53" t="s">
        <v>1479</v>
      </c>
      <c r="F1338" s="54" t="s">
        <v>1037</v>
      </c>
    </row>
    <row r="1339" spans="2:6">
      <c r="B1339" s="55" t="s">
        <v>3908</v>
      </c>
      <c r="C1339" s="56" t="s">
        <v>3909</v>
      </c>
      <c r="D1339" s="56" t="s">
        <v>3910</v>
      </c>
      <c r="E1339" s="53" t="s">
        <v>1479</v>
      </c>
      <c r="F1339" s="54" t="s">
        <v>1037</v>
      </c>
    </row>
    <row r="1340" spans="2:6">
      <c r="B1340" s="55" t="s">
        <v>568</v>
      </c>
      <c r="C1340" s="56" t="s">
        <v>662</v>
      </c>
      <c r="D1340" s="56" t="s">
        <v>3911</v>
      </c>
      <c r="E1340" s="53" t="s">
        <v>1479</v>
      </c>
      <c r="F1340" s="54" t="s">
        <v>1037</v>
      </c>
    </row>
    <row r="1341" spans="2:6">
      <c r="B1341" s="55" t="s">
        <v>218</v>
      </c>
      <c r="C1341" s="56" t="s">
        <v>219</v>
      </c>
      <c r="D1341" s="56" t="s">
        <v>3912</v>
      </c>
      <c r="E1341" s="56" t="s">
        <v>4665</v>
      </c>
      <c r="F1341" s="54" t="s">
        <v>1037</v>
      </c>
    </row>
    <row r="1342" spans="2:6">
      <c r="B1342" s="55" t="s">
        <v>3913</v>
      </c>
      <c r="C1342" s="56" t="s">
        <v>3914</v>
      </c>
      <c r="D1342" s="56" t="s">
        <v>3915</v>
      </c>
      <c r="E1342" s="53" t="s">
        <v>1479</v>
      </c>
      <c r="F1342" s="54" t="s">
        <v>1037</v>
      </c>
    </row>
    <row r="1343" spans="2:6">
      <c r="B1343" s="55" t="s">
        <v>256</v>
      </c>
      <c r="C1343" s="56" t="s">
        <v>257</v>
      </c>
      <c r="D1343" s="56" t="s">
        <v>3916</v>
      </c>
      <c r="E1343" s="53" t="s">
        <v>1479</v>
      </c>
      <c r="F1343" s="54" t="s">
        <v>1037</v>
      </c>
    </row>
    <row r="1344" spans="2:6">
      <c r="B1344" s="55" t="s">
        <v>569</v>
      </c>
      <c r="C1344" s="56" t="s">
        <v>663</v>
      </c>
      <c r="D1344" s="56" t="s">
        <v>3917</v>
      </c>
      <c r="E1344" s="56" t="s">
        <v>4665</v>
      </c>
      <c r="F1344" s="54" t="s">
        <v>1037</v>
      </c>
    </row>
    <row r="1345" spans="2:6">
      <c r="B1345" s="55" t="s">
        <v>732</v>
      </c>
      <c r="C1345" s="56" t="s">
        <v>291</v>
      </c>
      <c r="D1345" s="56" t="s">
        <v>3918</v>
      </c>
      <c r="E1345" s="56" t="s">
        <v>4665</v>
      </c>
      <c r="F1345" s="54" t="s">
        <v>1037</v>
      </c>
    </row>
    <row r="1346" spans="2:6">
      <c r="B1346" s="55" t="s">
        <v>1255</v>
      </c>
      <c r="C1346" s="56" t="s">
        <v>290</v>
      </c>
      <c r="D1346" s="56" t="s">
        <v>3919</v>
      </c>
      <c r="E1346" s="56" t="s">
        <v>4665</v>
      </c>
      <c r="F1346" s="54" t="s">
        <v>1037</v>
      </c>
    </row>
    <row r="1347" spans="2:6">
      <c r="B1347" s="55" t="s">
        <v>139</v>
      </c>
      <c r="C1347" s="56" t="s">
        <v>1401</v>
      </c>
      <c r="D1347" s="56" t="s">
        <v>3920</v>
      </c>
      <c r="E1347" s="53" t="s">
        <v>1479</v>
      </c>
      <c r="F1347" s="54" t="s">
        <v>1037</v>
      </c>
    </row>
    <row r="1348" spans="2:6">
      <c r="B1348" s="55" t="s">
        <v>140</v>
      </c>
      <c r="C1348" s="56" t="s">
        <v>141</v>
      </c>
      <c r="D1348" s="56" t="s">
        <v>3921</v>
      </c>
      <c r="E1348" s="53" t="s">
        <v>1479</v>
      </c>
      <c r="F1348" s="54" t="s">
        <v>1037</v>
      </c>
    </row>
    <row r="1349" spans="2:6">
      <c r="B1349" s="55" t="s">
        <v>3922</v>
      </c>
      <c r="C1349" s="56" t="s">
        <v>867</v>
      </c>
      <c r="D1349" s="56" t="s">
        <v>3923</v>
      </c>
      <c r="E1349" s="53" t="s">
        <v>1479</v>
      </c>
      <c r="F1349" s="54" t="s">
        <v>1037</v>
      </c>
    </row>
    <row r="1350" spans="2:6">
      <c r="B1350" s="55" t="s">
        <v>185</v>
      </c>
      <c r="C1350" s="56" t="s">
        <v>4650</v>
      </c>
      <c r="D1350" s="56" t="s">
        <v>3924</v>
      </c>
      <c r="E1350" s="53" t="s">
        <v>1479</v>
      </c>
      <c r="F1350" s="54" t="s">
        <v>1037</v>
      </c>
    </row>
    <row r="1351" spans="2:6">
      <c r="B1351" s="57" t="s">
        <v>3925</v>
      </c>
      <c r="C1351" s="56" t="s">
        <v>3926</v>
      </c>
      <c r="D1351" s="56" t="s">
        <v>3927</v>
      </c>
      <c r="E1351" s="53" t="s">
        <v>1479</v>
      </c>
      <c r="F1351" s="54" t="s">
        <v>1037</v>
      </c>
    </row>
    <row r="1352" spans="2:6">
      <c r="B1352" s="57" t="s">
        <v>570</v>
      </c>
      <c r="C1352" s="56" t="s">
        <v>571</v>
      </c>
      <c r="D1352" s="56" t="s">
        <v>3928</v>
      </c>
      <c r="E1352" s="53" t="s">
        <v>1479</v>
      </c>
      <c r="F1352" s="54" t="s">
        <v>1037</v>
      </c>
    </row>
    <row r="1353" spans="2:6">
      <c r="B1353" s="57" t="s">
        <v>3929</v>
      </c>
      <c r="C1353" s="56" t="s">
        <v>3930</v>
      </c>
      <c r="D1353" s="56" t="s">
        <v>3931</v>
      </c>
      <c r="E1353" s="53" t="s">
        <v>1479</v>
      </c>
      <c r="F1353" s="54" t="s">
        <v>1037</v>
      </c>
    </row>
    <row r="1354" spans="2:6">
      <c r="B1354" s="57" t="s">
        <v>572</v>
      </c>
      <c r="C1354" s="56" t="s">
        <v>573</v>
      </c>
      <c r="D1354" s="56" t="s">
        <v>3819</v>
      </c>
      <c r="E1354" s="53" t="s">
        <v>1479</v>
      </c>
      <c r="F1354" s="54" t="s">
        <v>1037</v>
      </c>
    </row>
    <row r="1355" spans="2:6">
      <c r="B1355" s="57" t="s">
        <v>157</v>
      </c>
      <c r="C1355" s="56" t="s">
        <v>158</v>
      </c>
      <c r="D1355" s="56" t="s">
        <v>3932</v>
      </c>
      <c r="E1355" s="53" t="s">
        <v>1479</v>
      </c>
      <c r="F1355" s="54" t="s">
        <v>1037</v>
      </c>
    </row>
    <row r="1356" spans="2:6">
      <c r="B1356" s="55" t="s">
        <v>886</v>
      </c>
      <c r="C1356" s="61" t="s">
        <v>150</v>
      </c>
      <c r="D1356" s="56" t="s">
        <v>3933</v>
      </c>
      <c r="E1356" s="53" t="s">
        <v>371</v>
      </c>
      <c r="F1356" s="54" t="s">
        <v>1037</v>
      </c>
    </row>
    <row r="1357" spans="2:6">
      <c r="B1357" s="55" t="s">
        <v>574</v>
      </c>
      <c r="C1357" s="61" t="s">
        <v>575</v>
      </c>
      <c r="D1357" s="56" t="s">
        <v>3934</v>
      </c>
      <c r="E1357" s="53" t="s">
        <v>371</v>
      </c>
      <c r="F1357" s="54" t="s">
        <v>1037</v>
      </c>
    </row>
    <row r="1358" spans="2:6">
      <c r="B1358" s="55" t="s">
        <v>200</v>
      </c>
      <c r="C1358" s="56" t="s">
        <v>201</v>
      </c>
      <c r="D1358" s="56" t="s">
        <v>3935</v>
      </c>
      <c r="E1358" s="53" t="s">
        <v>1479</v>
      </c>
      <c r="F1358" s="54" t="s">
        <v>1037</v>
      </c>
    </row>
    <row r="1359" spans="2:6">
      <c r="B1359" s="55" t="s">
        <v>576</v>
      </c>
      <c r="C1359" s="56" t="s">
        <v>577</v>
      </c>
      <c r="D1359" s="56" t="s">
        <v>3936</v>
      </c>
      <c r="E1359" s="53" t="s">
        <v>1479</v>
      </c>
      <c r="F1359" s="54" t="s">
        <v>1037</v>
      </c>
    </row>
    <row r="1360" spans="2:6">
      <c r="B1360" s="55" t="s">
        <v>885</v>
      </c>
      <c r="C1360" s="56" t="s">
        <v>557</v>
      </c>
      <c r="D1360" s="56" t="s">
        <v>3937</v>
      </c>
      <c r="E1360" s="53" t="s">
        <v>1479</v>
      </c>
      <c r="F1360" s="54" t="s">
        <v>1037</v>
      </c>
    </row>
    <row r="1361" spans="2:6">
      <c r="B1361" s="55" t="s">
        <v>558</v>
      </c>
      <c r="C1361" s="56" t="s">
        <v>559</v>
      </c>
      <c r="D1361" s="56" t="s">
        <v>3938</v>
      </c>
      <c r="E1361" s="53" t="s">
        <v>1479</v>
      </c>
      <c r="F1361" s="54" t="s">
        <v>1037</v>
      </c>
    </row>
    <row r="1362" spans="2:6">
      <c r="B1362" s="55" t="s">
        <v>3939</v>
      </c>
      <c r="C1362" s="56" t="s">
        <v>3940</v>
      </c>
      <c r="D1362" s="56" t="s">
        <v>3941</v>
      </c>
      <c r="E1362" s="53" t="s">
        <v>1479</v>
      </c>
      <c r="F1362" s="54" t="s">
        <v>1037</v>
      </c>
    </row>
    <row r="1363" spans="2:6">
      <c r="B1363" s="55" t="s">
        <v>578</v>
      </c>
      <c r="C1363" s="56" t="s">
        <v>579</v>
      </c>
      <c r="D1363" s="56" t="s">
        <v>3942</v>
      </c>
      <c r="E1363" s="53" t="s">
        <v>1479</v>
      </c>
      <c r="F1363" s="54" t="s">
        <v>1037</v>
      </c>
    </row>
    <row r="1364" spans="2:6">
      <c r="B1364" s="55" t="s">
        <v>580</v>
      </c>
      <c r="C1364" s="56" t="s">
        <v>581</v>
      </c>
      <c r="D1364" s="56" t="s">
        <v>3943</v>
      </c>
      <c r="E1364" s="53" t="s">
        <v>1479</v>
      </c>
      <c r="F1364" s="54" t="s">
        <v>1037</v>
      </c>
    </row>
    <row r="1365" spans="2:6">
      <c r="B1365" s="55" t="s">
        <v>582</v>
      </c>
      <c r="C1365" s="61" t="s">
        <v>583</v>
      </c>
      <c r="D1365" s="56" t="s">
        <v>3944</v>
      </c>
      <c r="E1365" s="53" t="s">
        <v>371</v>
      </c>
      <c r="F1365" s="54" t="s">
        <v>1037</v>
      </c>
    </row>
    <row r="1366" spans="2:6">
      <c r="B1366" s="55" t="s">
        <v>3945</v>
      </c>
      <c r="C1366" s="56" t="s">
        <v>3946</v>
      </c>
      <c r="D1366" s="56"/>
      <c r="E1366" s="53" t="s">
        <v>1479</v>
      </c>
      <c r="F1366" s="54" t="s">
        <v>1037</v>
      </c>
    </row>
    <row r="1367" spans="2:6">
      <c r="B1367" s="55" t="s">
        <v>3947</v>
      </c>
      <c r="C1367" s="56" t="s">
        <v>3948</v>
      </c>
      <c r="D1367" s="56" t="s">
        <v>3949</v>
      </c>
      <c r="E1367" s="53" t="s">
        <v>1479</v>
      </c>
      <c r="F1367" s="54" t="s">
        <v>1037</v>
      </c>
    </row>
    <row r="1368" spans="2:6">
      <c r="B1368" s="55" t="s">
        <v>859</v>
      </c>
      <c r="C1368" s="56" t="s">
        <v>860</v>
      </c>
      <c r="D1368" s="56" t="s">
        <v>3950</v>
      </c>
      <c r="E1368" s="53" t="s">
        <v>1479</v>
      </c>
      <c r="F1368" s="54" t="s">
        <v>1037</v>
      </c>
    </row>
    <row r="1369" spans="2:6">
      <c r="B1369" s="55" t="s">
        <v>3951</v>
      </c>
      <c r="C1369" s="56" t="s">
        <v>3952</v>
      </c>
      <c r="D1369" s="56" t="s">
        <v>3953</v>
      </c>
      <c r="E1369" s="53" t="s">
        <v>1479</v>
      </c>
      <c r="F1369" s="54" t="s">
        <v>1037</v>
      </c>
    </row>
    <row r="1370" spans="2:6">
      <c r="B1370" s="55" t="s">
        <v>3954</v>
      </c>
      <c r="C1370" s="53" t="s">
        <v>3955</v>
      </c>
      <c r="D1370" s="53" t="s">
        <v>3956</v>
      </c>
      <c r="E1370" s="53" t="s">
        <v>1479</v>
      </c>
      <c r="F1370" s="54" t="s">
        <v>1037</v>
      </c>
    </row>
    <row r="1371" spans="2:6">
      <c r="B1371" s="55" t="s">
        <v>3957</v>
      </c>
      <c r="C1371" s="56" t="s">
        <v>3958</v>
      </c>
      <c r="D1371" s="56" t="s">
        <v>3959</v>
      </c>
      <c r="E1371" s="53" t="s">
        <v>1479</v>
      </c>
      <c r="F1371" s="54" t="s">
        <v>1037</v>
      </c>
    </row>
    <row r="1372" spans="2:6">
      <c r="B1372" s="55" t="s">
        <v>861</v>
      </c>
      <c r="C1372" s="56" t="s">
        <v>862</v>
      </c>
      <c r="D1372" s="56" t="s">
        <v>3960</v>
      </c>
      <c r="E1372" s="53" t="s">
        <v>1479</v>
      </c>
      <c r="F1372" s="54" t="s">
        <v>1037</v>
      </c>
    </row>
    <row r="1373" spans="2:6">
      <c r="B1373" s="55" t="s">
        <v>897</v>
      </c>
      <c r="C1373" s="56" t="s">
        <v>904</v>
      </c>
      <c r="D1373" s="56" t="s">
        <v>3961</v>
      </c>
      <c r="E1373" s="53" t="s">
        <v>1479</v>
      </c>
      <c r="F1373" s="54" t="s">
        <v>1037</v>
      </c>
    </row>
    <row r="1374" spans="2:6">
      <c r="B1374" s="55" t="s">
        <v>863</v>
      </c>
      <c r="C1374" s="56" t="s">
        <v>864</v>
      </c>
      <c r="D1374" s="56" t="s">
        <v>3962</v>
      </c>
      <c r="E1374" s="53" t="s">
        <v>1479</v>
      </c>
      <c r="F1374" s="54" t="s">
        <v>1037</v>
      </c>
    </row>
    <row r="1375" spans="2:6">
      <c r="B1375" s="55" t="s">
        <v>3963</v>
      </c>
      <c r="C1375" s="56" t="s">
        <v>858</v>
      </c>
      <c r="D1375" s="56" t="s">
        <v>3964</v>
      </c>
      <c r="E1375" s="53" t="s">
        <v>1479</v>
      </c>
      <c r="F1375" s="54" t="s">
        <v>1037</v>
      </c>
    </row>
    <row r="1376" spans="2:6">
      <c r="B1376" s="55" t="s">
        <v>865</v>
      </c>
      <c r="C1376" s="56" t="s">
        <v>866</v>
      </c>
      <c r="D1376" s="56" t="s">
        <v>3965</v>
      </c>
      <c r="E1376" s="53" t="s">
        <v>1479</v>
      </c>
      <c r="F1376" s="54" t="s">
        <v>1037</v>
      </c>
    </row>
    <row r="1377" spans="2:6">
      <c r="B1377" s="55" t="s">
        <v>4884</v>
      </c>
      <c r="C1377" s="56" t="s">
        <v>4885</v>
      </c>
      <c r="D1377" s="56"/>
      <c r="E1377" s="56" t="s">
        <v>1479</v>
      </c>
      <c r="F1377" s="60" t="s">
        <v>1037</v>
      </c>
    </row>
    <row r="1378" spans="2:6">
      <c r="B1378" s="55" t="s">
        <v>4883</v>
      </c>
      <c r="C1378" s="56" t="s">
        <v>4886</v>
      </c>
      <c r="D1378" s="56"/>
      <c r="E1378" s="56" t="s">
        <v>1479</v>
      </c>
      <c r="F1378" s="60" t="s">
        <v>1037</v>
      </c>
    </row>
    <row r="1379" spans="2:6">
      <c r="B1379" s="55" t="s">
        <v>5620</v>
      </c>
      <c r="C1379" s="56" t="s">
        <v>903</v>
      </c>
      <c r="D1379" s="56"/>
      <c r="E1379" s="56" t="s">
        <v>1479</v>
      </c>
      <c r="F1379" s="60" t="s">
        <v>1037</v>
      </c>
    </row>
    <row r="1380" spans="2:6">
      <c r="B1380" s="55" t="s">
        <v>4887</v>
      </c>
      <c r="C1380" s="56" t="s">
        <v>4888</v>
      </c>
      <c r="D1380" s="56"/>
      <c r="E1380" s="56" t="s">
        <v>1479</v>
      </c>
      <c r="F1380" s="60" t="s">
        <v>1037</v>
      </c>
    </row>
    <row r="1381" spans="2:6">
      <c r="B1381" s="55" t="s">
        <v>3966</v>
      </c>
      <c r="C1381" s="56" t="s">
        <v>3967</v>
      </c>
      <c r="D1381" s="56"/>
      <c r="E1381" s="53" t="s">
        <v>1479</v>
      </c>
      <c r="F1381" s="54" t="s">
        <v>1037</v>
      </c>
    </row>
    <row r="1382" spans="2:6">
      <c r="B1382" s="55" t="s">
        <v>3968</v>
      </c>
      <c r="C1382" s="56" t="s">
        <v>3969</v>
      </c>
      <c r="D1382" s="56" t="s">
        <v>3970</v>
      </c>
      <c r="E1382" s="53" t="s">
        <v>1479</v>
      </c>
      <c r="F1382" s="54" t="s">
        <v>1037</v>
      </c>
    </row>
    <row r="1383" spans="2:6">
      <c r="B1383" s="55" t="s">
        <v>3972</v>
      </c>
      <c r="C1383" s="61" t="s">
        <v>3973</v>
      </c>
      <c r="D1383" s="56"/>
      <c r="E1383" s="53" t="s">
        <v>371</v>
      </c>
      <c r="F1383" s="54" t="s">
        <v>1037</v>
      </c>
    </row>
    <row r="1384" spans="2:6">
      <c r="B1384" s="55" t="s">
        <v>560</v>
      </c>
      <c r="C1384" s="56" t="s">
        <v>561</v>
      </c>
      <c r="D1384" s="56" t="s">
        <v>3974</v>
      </c>
      <c r="E1384" s="53" t="s">
        <v>1479</v>
      </c>
      <c r="F1384" s="54" t="s">
        <v>1037</v>
      </c>
    </row>
    <row r="1385" spans="2:6">
      <c r="B1385" s="55" t="s">
        <v>3975</v>
      </c>
      <c r="C1385" s="61" t="s">
        <v>3976</v>
      </c>
      <c r="D1385" s="56" t="s">
        <v>3977</v>
      </c>
      <c r="E1385" s="53" t="s">
        <v>371</v>
      </c>
      <c r="F1385" s="54" t="s">
        <v>1037</v>
      </c>
    </row>
    <row r="1386" spans="2:6">
      <c r="B1386" s="55" t="s">
        <v>3978</v>
      </c>
      <c r="C1386" s="61" t="s">
        <v>3979</v>
      </c>
      <c r="D1386" s="56" t="s">
        <v>3980</v>
      </c>
      <c r="E1386" s="53" t="s">
        <v>371</v>
      </c>
      <c r="F1386" s="54" t="s">
        <v>1037</v>
      </c>
    </row>
    <row r="1387" spans="2:6">
      <c r="B1387" s="55" t="s">
        <v>3981</v>
      </c>
      <c r="C1387" s="61" t="s">
        <v>3982</v>
      </c>
      <c r="D1387" s="56" t="s">
        <v>3983</v>
      </c>
      <c r="E1387" s="53" t="s">
        <v>371</v>
      </c>
      <c r="F1387" s="54" t="s">
        <v>1037</v>
      </c>
    </row>
    <row r="1388" spans="2:6">
      <c r="B1388" s="55" t="s">
        <v>562</v>
      </c>
      <c r="C1388" s="61" t="s">
        <v>1402</v>
      </c>
      <c r="D1388" s="56" t="s">
        <v>3984</v>
      </c>
      <c r="E1388" s="53" t="s">
        <v>371</v>
      </c>
      <c r="F1388" s="54" t="s">
        <v>1037</v>
      </c>
    </row>
    <row r="1389" spans="2:6">
      <c r="B1389" s="55" t="s">
        <v>563</v>
      </c>
      <c r="C1389" s="61" t="s">
        <v>1403</v>
      </c>
      <c r="D1389" s="56" t="s">
        <v>3985</v>
      </c>
      <c r="E1389" s="53" t="s">
        <v>371</v>
      </c>
      <c r="F1389" s="54" t="s">
        <v>1037</v>
      </c>
    </row>
    <row r="1390" spans="2:6">
      <c r="B1390" s="55" t="s">
        <v>3986</v>
      </c>
      <c r="C1390" s="56" t="s">
        <v>3987</v>
      </c>
      <c r="D1390" s="56" t="s">
        <v>3988</v>
      </c>
      <c r="E1390" s="53" t="s">
        <v>1479</v>
      </c>
      <c r="F1390" s="54" t="s">
        <v>1037</v>
      </c>
    </row>
    <row r="1391" spans="2:6">
      <c r="B1391" s="55" t="s">
        <v>3989</v>
      </c>
      <c r="C1391" s="56" t="s">
        <v>3990</v>
      </c>
      <c r="D1391" s="56" t="s">
        <v>3991</v>
      </c>
      <c r="E1391" s="53" t="s">
        <v>1479</v>
      </c>
      <c r="F1391" s="54" t="s">
        <v>1037</v>
      </c>
    </row>
    <row r="1392" spans="2:6">
      <c r="B1392" s="55" t="s">
        <v>3992</v>
      </c>
      <c r="C1392" s="56" t="s">
        <v>3993</v>
      </c>
      <c r="D1392" s="56" t="s">
        <v>3994</v>
      </c>
      <c r="E1392" s="53" t="s">
        <v>1479</v>
      </c>
      <c r="F1392" s="54" t="s">
        <v>1037</v>
      </c>
    </row>
    <row r="1393" spans="2:6">
      <c r="B1393" s="55" t="s">
        <v>3995</v>
      </c>
      <c r="C1393" s="56" t="s">
        <v>3996</v>
      </c>
      <c r="D1393" s="56" t="s">
        <v>3997</v>
      </c>
      <c r="E1393" s="53" t="s">
        <v>1479</v>
      </c>
      <c r="F1393" s="54" t="s">
        <v>1037</v>
      </c>
    </row>
    <row r="1394" spans="2:6">
      <c r="B1394" s="55" t="s">
        <v>174</v>
      </c>
      <c r="C1394" s="56" t="s">
        <v>175</v>
      </c>
      <c r="D1394" s="56" t="s">
        <v>3998</v>
      </c>
      <c r="E1394" s="56" t="s">
        <v>4665</v>
      </c>
      <c r="F1394" s="54" t="s">
        <v>1037</v>
      </c>
    </row>
    <row r="1395" spans="2:6">
      <c r="B1395" s="55" t="s">
        <v>4901</v>
      </c>
      <c r="C1395" s="56" t="s">
        <v>291</v>
      </c>
      <c r="D1395" s="56"/>
      <c r="E1395" s="56" t="s">
        <v>4665</v>
      </c>
      <c r="F1395" s="60" t="s">
        <v>1037</v>
      </c>
    </row>
    <row r="1396" spans="2:6">
      <c r="B1396" s="55" t="s">
        <v>5408</v>
      </c>
      <c r="C1396" s="56" t="s">
        <v>867</v>
      </c>
      <c r="D1396" s="56"/>
      <c r="E1396" s="56" t="s">
        <v>1479</v>
      </c>
      <c r="F1396" s="60" t="s">
        <v>1037</v>
      </c>
    </row>
    <row r="1397" spans="2:6">
      <c r="B1397" s="55" t="s">
        <v>3999</v>
      </c>
      <c r="C1397" s="56" t="s">
        <v>4000</v>
      </c>
      <c r="D1397" s="56" t="s">
        <v>4001</v>
      </c>
      <c r="E1397" s="53" t="s">
        <v>1479</v>
      </c>
      <c r="F1397" s="54" t="s">
        <v>1037</v>
      </c>
    </row>
    <row r="1398" spans="2:6">
      <c r="B1398" s="55" t="s">
        <v>868</v>
      </c>
      <c r="C1398" s="56" t="s">
        <v>869</v>
      </c>
      <c r="D1398" s="56" t="s">
        <v>4002</v>
      </c>
      <c r="E1398" s="53" t="s">
        <v>1479</v>
      </c>
      <c r="F1398" s="54" t="s">
        <v>1037</v>
      </c>
    </row>
    <row r="1399" spans="2:6">
      <c r="B1399" s="55" t="s">
        <v>870</v>
      </c>
      <c r="C1399" s="56" t="s">
        <v>6177</v>
      </c>
      <c r="D1399" s="56"/>
      <c r="E1399" s="53" t="s">
        <v>1479</v>
      </c>
      <c r="F1399" s="54" t="s">
        <v>1037</v>
      </c>
    </row>
    <row r="1400" spans="2:6">
      <c r="B1400" s="55" t="s">
        <v>4004</v>
      </c>
      <c r="C1400" s="56" t="s">
        <v>1126</v>
      </c>
      <c r="D1400" s="56" t="s">
        <v>3807</v>
      </c>
      <c r="E1400" s="53" t="s">
        <v>1479</v>
      </c>
      <c r="F1400" s="54" t="s">
        <v>1037</v>
      </c>
    </row>
    <row r="1401" spans="2:6">
      <c r="B1401" s="55" t="s">
        <v>4794</v>
      </c>
      <c r="C1401" s="56" t="s">
        <v>4795</v>
      </c>
      <c r="D1401" s="56"/>
      <c r="E1401" s="56" t="s">
        <v>1479</v>
      </c>
      <c r="F1401" s="60" t="s">
        <v>1037</v>
      </c>
    </row>
    <row r="1402" spans="2:6">
      <c r="B1402" s="55" t="s">
        <v>4005</v>
      </c>
      <c r="C1402" s="56" t="s">
        <v>4651</v>
      </c>
      <c r="D1402" s="56" t="s">
        <v>4006</v>
      </c>
      <c r="E1402" s="53" t="s">
        <v>1479</v>
      </c>
      <c r="F1402" s="54" t="s">
        <v>1037</v>
      </c>
    </row>
    <row r="1403" spans="2:6">
      <c r="B1403" s="55" t="s">
        <v>1124</v>
      </c>
      <c r="C1403" s="56" t="s">
        <v>1108</v>
      </c>
      <c r="D1403" s="56" t="s">
        <v>4007</v>
      </c>
      <c r="E1403" s="56" t="s">
        <v>4665</v>
      </c>
      <c r="F1403" s="54" t="s">
        <v>1037</v>
      </c>
    </row>
    <row r="1404" spans="2:6">
      <c r="B1404" s="55" t="s">
        <v>4008</v>
      </c>
      <c r="C1404" s="56" t="s">
        <v>4009</v>
      </c>
      <c r="D1404" s="56"/>
      <c r="E1404" s="53" t="s">
        <v>1479</v>
      </c>
      <c r="F1404" s="60" t="s">
        <v>331</v>
      </c>
    </row>
    <row r="1405" spans="2:6">
      <c r="B1405" s="55" t="s">
        <v>4010</v>
      </c>
      <c r="C1405" s="56" t="s">
        <v>4011</v>
      </c>
      <c r="D1405" s="56" t="s">
        <v>4012</v>
      </c>
      <c r="E1405" s="53" t="s">
        <v>389</v>
      </c>
      <c r="F1405" s="60" t="s">
        <v>331</v>
      </c>
    </row>
    <row r="1406" spans="2:6">
      <c r="B1406" s="55" t="s">
        <v>477</v>
      </c>
      <c r="C1406" s="56" t="s">
        <v>664</v>
      </c>
      <c r="D1406" s="56" t="s">
        <v>4013</v>
      </c>
      <c r="E1406" s="53" t="s">
        <v>1479</v>
      </c>
      <c r="F1406" s="54" t="s">
        <v>331</v>
      </c>
    </row>
    <row r="1407" spans="2:6">
      <c r="B1407" s="55" t="s">
        <v>4014</v>
      </c>
      <c r="C1407" s="56" t="s">
        <v>665</v>
      </c>
      <c r="D1407" s="56" t="s">
        <v>4015</v>
      </c>
      <c r="E1407" s="53" t="s">
        <v>693</v>
      </c>
      <c r="F1407" s="54" t="s">
        <v>331</v>
      </c>
    </row>
    <row r="1408" spans="2:6">
      <c r="B1408" s="55" t="s">
        <v>431</v>
      </c>
      <c r="C1408" s="56" t="s">
        <v>4652</v>
      </c>
      <c r="D1408" s="56" t="s">
        <v>4016</v>
      </c>
      <c r="E1408" s="53" t="s">
        <v>693</v>
      </c>
      <c r="F1408" s="54" t="s">
        <v>331</v>
      </c>
    </row>
    <row r="1409" spans="2:6">
      <c r="B1409" s="55" t="s">
        <v>332</v>
      </c>
      <c r="C1409" s="56" t="s">
        <v>666</v>
      </c>
      <c r="D1409" s="56"/>
      <c r="E1409" s="53" t="s">
        <v>1479</v>
      </c>
      <c r="F1409" s="54" t="s">
        <v>331</v>
      </c>
    </row>
    <row r="1410" spans="2:6">
      <c r="B1410" s="55" t="s">
        <v>451</v>
      </c>
      <c r="C1410" s="56" t="s">
        <v>667</v>
      </c>
      <c r="D1410" s="56"/>
      <c r="E1410" s="53" t="s">
        <v>693</v>
      </c>
      <c r="F1410" s="54" t="s">
        <v>331</v>
      </c>
    </row>
    <row r="1411" spans="2:6">
      <c r="B1411" s="55" t="s">
        <v>382</v>
      </c>
      <c r="C1411" s="56" t="s">
        <v>1404</v>
      </c>
      <c r="D1411" s="56" t="s">
        <v>4017</v>
      </c>
      <c r="E1411" s="53" t="s">
        <v>377</v>
      </c>
      <c r="F1411" s="54" t="s">
        <v>331</v>
      </c>
    </row>
    <row r="1412" spans="2:6">
      <c r="B1412" s="55" t="s">
        <v>4018</v>
      </c>
      <c r="C1412" s="56" t="s">
        <v>4019</v>
      </c>
      <c r="D1412" s="56"/>
      <c r="E1412" s="53" t="s">
        <v>377</v>
      </c>
      <c r="F1412" s="54" t="s">
        <v>331</v>
      </c>
    </row>
    <row r="1413" spans="2:6">
      <c r="B1413" s="55" t="s">
        <v>237</v>
      </c>
      <c r="C1413" s="56" t="s">
        <v>238</v>
      </c>
      <c r="D1413" s="56"/>
      <c r="E1413" s="53" t="s">
        <v>1479</v>
      </c>
      <c r="F1413" s="54" t="s">
        <v>331</v>
      </c>
    </row>
    <row r="1414" spans="2:6">
      <c r="B1414" s="55" t="s">
        <v>333</v>
      </c>
      <c r="C1414" s="56" t="s">
        <v>668</v>
      </c>
      <c r="D1414" s="56"/>
      <c r="E1414" s="53" t="s">
        <v>1479</v>
      </c>
      <c r="F1414" s="54" t="s">
        <v>331</v>
      </c>
    </row>
    <row r="1415" spans="2:6">
      <c r="B1415" s="55" t="s">
        <v>334</v>
      </c>
      <c r="C1415" s="56" t="s">
        <v>669</v>
      </c>
      <c r="D1415" s="56"/>
      <c r="E1415" s="53" t="s">
        <v>1479</v>
      </c>
      <c r="F1415" s="54" t="s">
        <v>331</v>
      </c>
    </row>
    <row r="1416" spans="2:6">
      <c r="B1416" s="55" t="s">
        <v>1138</v>
      </c>
      <c r="C1416" s="56" t="s">
        <v>1229</v>
      </c>
      <c r="D1416" s="56"/>
      <c r="E1416" s="53" t="s">
        <v>1479</v>
      </c>
      <c r="F1416" s="54" t="s">
        <v>331</v>
      </c>
    </row>
    <row r="1417" spans="2:6">
      <c r="B1417" s="55" t="s">
        <v>4020</v>
      </c>
      <c r="C1417" s="56" t="s">
        <v>4021</v>
      </c>
      <c r="D1417" s="56"/>
      <c r="E1417" s="53" t="s">
        <v>1479</v>
      </c>
      <c r="F1417" s="54" t="s">
        <v>331</v>
      </c>
    </row>
    <row r="1418" spans="2:6">
      <c r="B1418" s="55" t="s">
        <v>335</v>
      </c>
      <c r="C1418" s="56" t="s">
        <v>670</v>
      </c>
      <c r="D1418" s="59"/>
      <c r="E1418" s="53" t="s">
        <v>1479</v>
      </c>
      <c r="F1418" s="54" t="s">
        <v>331</v>
      </c>
    </row>
    <row r="1419" spans="2:6">
      <c r="B1419" s="55" t="s">
        <v>1051</v>
      </c>
      <c r="C1419" s="56" t="s">
        <v>1061</v>
      </c>
      <c r="D1419" s="59" t="s">
        <v>4022</v>
      </c>
      <c r="E1419" s="53" t="s">
        <v>1479</v>
      </c>
      <c r="F1419" s="54" t="s">
        <v>331</v>
      </c>
    </row>
    <row r="1420" spans="2:6">
      <c r="B1420" s="55" t="s">
        <v>1067</v>
      </c>
      <c r="C1420" s="56" t="s">
        <v>1083</v>
      </c>
      <c r="D1420" s="56" t="s">
        <v>4023</v>
      </c>
      <c r="E1420" s="53" t="s">
        <v>1479</v>
      </c>
      <c r="F1420" s="54" t="s">
        <v>331</v>
      </c>
    </row>
    <row r="1421" spans="2:6">
      <c r="B1421" s="55" t="s">
        <v>1096</v>
      </c>
      <c r="C1421" s="56" t="s">
        <v>1099</v>
      </c>
      <c r="D1421" s="56" t="s">
        <v>4024</v>
      </c>
      <c r="E1421" s="53" t="s">
        <v>377</v>
      </c>
      <c r="F1421" s="54" t="s">
        <v>1037</v>
      </c>
    </row>
    <row r="1422" spans="2:6">
      <c r="B1422" s="55" t="s">
        <v>4025</v>
      </c>
      <c r="C1422" s="56" t="s">
        <v>4026</v>
      </c>
      <c r="D1422" s="56" t="s">
        <v>4027</v>
      </c>
      <c r="E1422" s="53" t="s">
        <v>1479</v>
      </c>
      <c r="F1422" s="54" t="s">
        <v>1037</v>
      </c>
    </row>
    <row r="1423" spans="2:6">
      <c r="B1423" s="55" t="s">
        <v>4028</v>
      </c>
      <c r="C1423" s="56" t="s">
        <v>4029</v>
      </c>
      <c r="D1423" s="56" t="s">
        <v>4030</v>
      </c>
      <c r="E1423" s="53" t="s">
        <v>1479</v>
      </c>
      <c r="F1423" s="54" t="s">
        <v>1037</v>
      </c>
    </row>
    <row r="1424" spans="2:6">
      <c r="B1424" s="55" t="s">
        <v>822</v>
      </c>
      <c r="C1424" s="56" t="s">
        <v>823</v>
      </c>
      <c r="D1424" s="56"/>
      <c r="E1424" s="53" t="s">
        <v>1479</v>
      </c>
      <c r="F1424" s="54" t="s">
        <v>1037</v>
      </c>
    </row>
    <row r="1425" spans="2:6">
      <c r="B1425" s="55" t="s">
        <v>1114</v>
      </c>
      <c r="C1425" s="56" t="s">
        <v>1127</v>
      </c>
      <c r="D1425" s="56" t="s">
        <v>4031</v>
      </c>
      <c r="E1425" s="53" t="s">
        <v>1479</v>
      </c>
      <c r="F1425" s="54" t="s">
        <v>1037</v>
      </c>
    </row>
    <row r="1426" spans="2:6">
      <c r="B1426" s="55" t="s">
        <v>1115</v>
      </c>
      <c r="C1426" s="56" t="s">
        <v>1128</v>
      </c>
      <c r="D1426" s="56" t="s">
        <v>4032</v>
      </c>
      <c r="E1426" s="53" t="s">
        <v>1479</v>
      </c>
      <c r="F1426" s="54" t="s">
        <v>1037</v>
      </c>
    </row>
    <row r="1427" spans="2:6">
      <c r="B1427" s="55" t="s">
        <v>1116</v>
      </c>
      <c r="C1427" s="56" t="s">
        <v>1129</v>
      </c>
      <c r="D1427" s="56" t="s">
        <v>4033</v>
      </c>
      <c r="E1427" s="53" t="s">
        <v>1479</v>
      </c>
      <c r="F1427" s="54" t="s">
        <v>1037</v>
      </c>
    </row>
    <row r="1428" spans="2:6">
      <c r="B1428" s="55" t="s">
        <v>1117</v>
      </c>
      <c r="C1428" s="56" t="s">
        <v>1130</v>
      </c>
      <c r="D1428" s="56" t="s">
        <v>4034</v>
      </c>
      <c r="E1428" s="53" t="s">
        <v>1479</v>
      </c>
      <c r="F1428" s="54" t="s">
        <v>1037</v>
      </c>
    </row>
    <row r="1429" spans="2:6">
      <c r="B1429" s="55" t="s">
        <v>1118</v>
      </c>
      <c r="C1429" s="56" t="s">
        <v>1131</v>
      </c>
      <c r="D1429" s="56" t="s">
        <v>4035</v>
      </c>
      <c r="E1429" s="53" t="s">
        <v>1479</v>
      </c>
      <c r="F1429" s="54" t="s">
        <v>1037</v>
      </c>
    </row>
    <row r="1430" spans="2:6">
      <c r="B1430" s="55" t="s">
        <v>4036</v>
      </c>
      <c r="C1430" s="56" t="s">
        <v>4037</v>
      </c>
      <c r="D1430" s="56"/>
      <c r="E1430" s="53" t="s">
        <v>377</v>
      </c>
      <c r="F1430" s="60" t="s">
        <v>4666</v>
      </c>
    </row>
    <row r="1431" spans="2:6">
      <c r="B1431" s="55" t="s">
        <v>1284</v>
      </c>
      <c r="C1431" s="56" t="s">
        <v>1405</v>
      </c>
      <c r="D1431" s="56"/>
      <c r="E1431" s="53" t="s">
        <v>377</v>
      </c>
      <c r="F1431" s="60" t="s">
        <v>4666</v>
      </c>
    </row>
    <row r="1432" spans="2:6">
      <c r="B1432" s="55" t="s">
        <v>1260</v>
      </c>
      <c r="C1432" s="56" t="s">
        <v>1406</v>
      </c>
      <c r="D1432" s="56" t="s">
        <v>4038</v>
      </c>
      <c r="E1432" s="53" t="s">
        <v>377</v>
      </c>
      <c r="F1432" s="60" t="s">
        <v>4666</v>
      </c>
    </row>
    <row r="1433" spans="2:6">
      <c r="B1433" s="55" t="s">
        <v>1272</v>
      </c>
      <c r="C1433" s="56" t="s">
        <v>1407</v>
      </c>
      <c r="D1433" s="56" t="s">
        <v>4039</v>
      </c>
      <c r="E1433" s="53" t="s">
        <v>377</v>
      </c>
      <c r="F1433" s="60" t="s">
        <v>4666</v>
      </c>
    </row>
    <row r="1434" spans="2:6">
      <c r="B1434" s="55" t="s">
        <v>1023</v>
      </c>
      <c r="C1434" s="56" t="s">
        <v>1030</v>
      </c>
      <c r="D1434" s="56" t="s">
        <v>4040</v>
      </c>
      <c r="E1434" s="53" t="s">
        <v>377</v>
      </c>
      <c r="F1434" s="60" t="s">
        <v>4666</v>
      </c>
    </row>
    <row r="1435" spans="2:6">
      <c r="B1435" s="55" t="s">
        <v>1285</v>
      </c>
      <c r="C1435" s="56" t="s">
        <v>1408</v>
      </c>
      <c r="D1435" s="56"/>
      <c r="E1435" s="53" t="s">
        <v>693</v>
      </c>
      <c r="F1435" s="60" t="s">
        <v>4666</v>
      </c>
    </row>
    <row r="1436" spans="2:6">
      <c r="B1436" s="55" t="s">
        <v>1286</v>
      </c>
      <c r="C1436" s="56" t="s">
        <v>1409</v>
      </c>
      <c r="D1436" s="56"/>
      <c r="E1436" s="53" t="s">
        <v>693</v>
      </c>
      <c r="F1436" s="60" t="s">
        <v>4666</v>
      </c>
    </row>
    <row r="1437" spans="2:6">
      <c r="B1437" s="55" t="s">
        <v>4041</v>
      </c>
      <c r="C1437" s="56" t="s">
        <v>4042</v>
      </c>
      <c r="D1437" s="56"/>
      <c r="E1437" s="53" t="s">
        <v>377</v>
      </c>
      <c r="F1437" s="60" t="s">
        <v>4666</v>
      </c>
    </row>
    <row r="1438" spans="2:6">
      <c r="B1438" s="55" t="s">
        <v>1275</v>
      </c>
      <c r="C1438" s="56" t="s">
        <v>1410</v>
      </c>
      <c r="D1438" s="56"/>
      <c r="E1438" s="53" t="s">
        <v>377</v>
      </c>
      <c r="F1438" s="60" t="s">
        <v>4666</v>
      </c>
    </row>
    <row r="1439" spans="2:6">
      <c r="B1439" s="55" t="s">
        <v>4043</v>
      </c>
      <c r="C1439" s="56" t="s">
        <v>4044</v>
      </c>
      <c r="D1439" s="56"/>
      <c r="E1439" s="53" t="s">
        <v>377</v>
      </c>
      <c r="F1439" s="60" t="s">
        <v>4666</v>
      </c>
    </row>
    <row r="1440" spans="2:6">
      <c r="B1440" s="55" t="s">
        <v>1273</v>
      </c>
      <c r="C1440" s="56" t="s">
        <v>1481</v>
      </c>
      <c r="D1440" s="56"/>
      <c r="E1440" s="53" t="s">
        <v>1479</v>
      </c>
      <c r="F1440" s="60" t="s">
        <v>4666</v>
      </c>
    </row>
    <row r="1441" spans="2:6">
      <c r="B1441" s="55" t="s">
        <v>176</v>
      </c>
      <c r="C1441" s="56" t="s">
        <v>177</v>
      </c>
      <c r="D1441" s="56"/>
      <c r="E1441" s="53" t="s">
        <v>377</v>
      </c>
      <c r="F1441" s="60" t="s">
        <v>4666</v>
      </c>
    </row>
    <row r="1442" spans="2:6">
      <c r="B1442" s="55" t="s">
        <v>4045</v>
      </c>
      <c r="C1442" s="56" t="s">
        <v>4046</v>
      </c>
      <c r="D1442" s="56"/>
      <c r="E1442" s="53" t="s">
        <v>377</v>
      </c>
      <c r="F1442" s="60" t="s">
        <v>4666</v>
      </c>
    </row>
    <row r="1443" spans="2:6">
      <c r="B1443" s="55" t="s">
        <v>4047</v>
      </c>
      <c r="C1443" s="56" t="s">
        <v>4048</v>
      </c>
      <c r="D1443" s="56"/>
      <c r="E1443" s="53" t="s">
        <v>377</v>
      </c>
      <c r="F1443" s="60" t="s">
        <v>4666</v>
      </c>
    </row>
    <row r="1444" spans="2:6">
      <c r="B1444" s="55" t="s">
        <v>4049</v>
      </c>
      <c r="C1444" s="56" t="s">
        <v>4050</v>
      </c>
      <c r="D1444" s="56"/>
      <c r="E1444" s="53" t="s">
        <v>377</v>
      </c>
      <c r="F1444" s="60" t="s">
        <v>4666</v>
      </c>
    </row>
    <row r="1445" spans="2:6">
      <c r="B1445" s="55" t="s">
        <v>4051</v>
      </c>
      <c r="C1445" s="56" t="s">
        <v>4052</v>
      </c>
      <c r="D1445" s="56"/>
      <c r="E1445" s="53" t="s">
        <v>377</v>
      </c>
      <c r="F1445" s="60" t="s">
        <v>4666</v>
      </c>
    </row>
    <row r="1446" spans="2:6">
      <c r="B1446" s="55" t="s">
        <v>4053</v>
      </c>
      <c r="C1446" s="56" t="s">
        <v>4054</v>
      </c>
      <c r="D1446" s="56"/>
      <c r="E1446" s="53" t="s">
        <v>377</v>
      </c>
      <c r="F1446" s="60" t="s">
        <v>4666</v>
      </c>
    </row>
    <row r="1447" spans="2:6">
      <c r="B1447" s="55" t="s">
        <v>4055</v>
      </c>
      <c r="C1447" s="56" t="s">
        <v>4056</v>
      </c>
      <c r="D1447" s="56" t="s">
        <v>4057</v>
      </c>
      <c r="E1447" s="53" t="s">
        <v>1479</v>
      </c>
      <c r="F1447" s="60" t="s">
        <v>4666</v>
      </c>
    </row>
    <row r="1448" spans="2:6">
      <c r="B1448" s="55" t="s">
        <v>4058</v>
      </c>
      <c r="C1448" s="56" t="s">
        <v>4059</v>
      </c>
      <c r="D1448" s="56" t="s">
        <v>4060</v>
      </c>
      <c r="E1448" s="53" t="s">
        <v>1479</v>
      </c>
      <c r="F1448" s="60" t="s">
        <v>4666</v>
      </c>
    </row>
    <row r="1449" spans="2:6">
      <c r="B1449" s="55" t="s">
        <v>4061</v>
      </c>
      <c r="C1449" s="56" t="s">
        <v>4062</v>
      </c>
      <c r="D1449" s="56" t="s">
        <v>4063</v>
      </c>
      <c r="E1449" s="53" t="s">
        <v>1479</v>
      </c>
      <c r="F1449" s="60" t="s">
        <v>4666</v>
      </c>
    </row>
    <row r="1450" spans="2:6">
      <c r="B1450" s="55" t="s">
        <v>1276</v>
      </c>
      <c r="C1450" s="56" t="s">
        <v>1411</v>
      </c>
      <c r="D1450" s="56"/>
      <c r="E1450" s="53" t="s">
        <v>1479</v>
      </c>
      <c r="F1450" s="60" t="s">
        <v>4666</v>
      </c>
    </row>
    <row r="1451" spans="2:6">
      <c r="B1451" s="55" t="s">
        <v>403</v>
      </c>
      <c r="C1451" s="56" t="s">
        <v>404</v>
      </c>
      <c r="D1451" s="56" t="s">
        <v>4064</v>
      </c>
      <c r="E1451" s="53" t="s">
        <v>693</v>
      </c>
      <c r="F1451" s="60" t="s">
        <v>4666</v>
      </c>
    </row>
    <row r="1452" spans="2:6">
      <c r="B1452" s="55" t="s">
        <v>791</v>
      </c>
      <c r="C1452" s="56" t="s">
        <v>792</v>
      </c>
      <c r="D1452" s="56" t="s">
        <v>4065</v>
      </c>
      <c r="E1452" s="53" t="s">
        <v>1479</v>
      </c>
      <c r="F1452" s="60" t="s">
        <v>4666</v>
      </c>
    </row>
    <row r="1453" spans="2:6">
      <c r="B1453" s="55" t="s">
        <v>739</v>
      </c>
      <c r="C1453" s="56" t="s">
        <v>740</v>
      </c>
      <c r="D1453" s="56"/>
      <c r="E1453" s="53" t="s">
        <v>1479</v>
      </c>
      <c r="F1453" s="60" t="s">
        <v>4666</v>
      </c>
    </row>
    <row r="1454" spans="2:6">
      <c r="B1454" s="55" t="s">
        <v>4066</v>
      </c>
      <c r="C1454" s="56" t="s">
        <v>4067</v>
      </c>
      <c r="D1454" s="56" t="s">
        <v>4068</v>
      </c>
      <c r="E1454" s="53" t="s">
        <v>1479</v>
      </c>
      <c r="F1454" s="60" t="s">
        <v>4666</v>
      </c>
    </row>
    <row r="1455" spans="2:6">
      <c r="B1455" s="55" t="s">
        <v>4069</v>
      </c>
      <c r="C1455" s="56" t="s">
        <v>4070</v>
      </c>
      <c r="D1455" s="56" t="s">
        <v>4071</v>
      </c>
      <c r="E1455" s="53" t="s">
        <v>1479</v>
      </c>
      <c r="F1455" s="60" t="s">
        <v>4666</v>
      </c>
    </row>
    <row r="1456" spans="2:6">
      <c r="B1456" s="55" t="s">
        <v>1261</v>
      </c>
      <c r="C1456" s="56" t="s">
        <v>1412</v>
      </c>
      <c r="D1456" s="56" t="s">
        <v>4072</v>
      </c>
      <c r="E1456" s="53" t="s">
        <v>1479</v>
      </c>
      <c r="F1456" s="60" t="s">
        <v>4666</v>
      </c>
    </row>
    <row r="1457" spans="2:6">
      <c r="B1457" s="55" t="s">
        <v>4073</v>
      </c>
      <c r="C1457" s="56" t="s">
        <v>4074</v>
      </c>
      <c r="D1457" s="56"/>
      <c r="E1457" s="53" t="s">
        <v>1479</v>
      </c>
      <c r="F1457" s="60" t="s">
        <v>4666</v>
      </c>
    </row>
    <row r="1458" spans="2:6">
      <c r="B1458" s="55" t="s">
        <v>4075</v>
      </c>
      <c r="C1458" s="56" t="s">
        <v>4076</v>
      </c>
      <c r="D1458" s="56" t="s">
        <v>4077</v>
      </c>
      <c r="E1458" s="53" t="s">
        <v>1479</v>
      </c>
      <c r="F1458" s="60" t="s">
        <v>4666</v>
      </c>
    </row>
    <row r="1459" spans="2:6">
      <c r="B1459" s="55" t="s">
        <v>4078</v>
      </c>
      <c r="C1459" s="56" t="s">
        <v>4079</v>
      </c>
      <c r="D1459" s="56" t="s">
        <v>4080</v>
      </c>
      <c r="E1459" s="53" t="s">
        <v>1479</v>
      </c>
      <c r="F1459" s="60" t="s">
        <v>4666</v>
      </c>
    </row>
    <row r="1460" spans="2:6">
      <c r="B1460" s="55" t="s">
        <v>4081</v>
      </c>
      <c r="C1460" s="56" t="s">
        <v>4082</v>
      </c>
      <c r="D1460" s="56" t="s">
        <v>4083</v>
      </c>
      <c r="E1460" s="53" t="s">
        <v>389</v>
      </c>
      <c r="F1460" s="60" t="s">
        <v>4666</v>
      </c>
    </row>
    <row r="1461" spans="2:6">
      <c r="B1461" s="55" t="s">
        <v>4084</v>
      </c>
      <c r="C1461" s="56" t="s">
        <v>4085</v>
      </c>
      <c r="D1461" s="56" t="s">
        <v>4086</v>
      </c>
      <c r="E1461" s="53" t="s">
        <v>693</v>
      </c>
      <c r="F1461" s="54" t="s">
        <v>298</v>
      </c>
    </row>
    <row r="1462" spans="2:6">
      <c r="B1462" s="55" t="s">
        <v>405</v>
      </c>
      <c r="C1462" s="56" t="s">
        <v>671</v>
      </c>
      <c r="D1462" s="56" t="s">
        <v>4087</v>
      </c>
      <c r="E1462" s="53" t="s">
        <v>1479</v>
      </c>
      <c r="F1462" s="60" t="s">
        <v>4666</v>
      </c>
    </row>
    <row r="1463" spans="2:6">
      <c r="B1463" s="55" t="s">
        <v>406</v>
      </c>
      <c r="C1463" s="56" t="s">
        <v>407</v>
      </c>
      <c r="D1463" s="56" t="s">
        <v>4088</v>
      </c>
      <c r="E1463" s="53" t="s">
        <v>1479</v>
      </c>
      <c r="F1463" s="60" t="s">
        <v>4666</v>
      </c>
    </row>
    <row r="1464" spans="2:6">
      <c r="B1464" s="55" t="s">
        <v>408</v>
      </c>
      <c r="C1464" s="56" t="s">
        <v>409</v>
      </c>
      <c r="D1464" s="56" t="s">
        <v>4089</v>
      </c>
      <c r="E1464" s="53" t="s">
        <v>1479</v>
      </c>
      <c r="F1464" s="60" t="s">
        <v>4666</v>
      </c>
    </row>
    <row r="1465" spans="2:6">
      <c r="B1465" s="55" t="s">
        <v>304</v>
      </c>
      <c r="C1465" s="56" t="s">
        <v>305</v>
      </c>
      <c r="D1465" s="56"/>
      <c r="E1465" s="53" t="s">
        <v>1479</v>
      </c>
      <c r="F1465" s="60" t="s">
        <v>4666</v>
      </c>
    </row>
    <row r="1466" spans="2:6">
      <c r="B1466" s="55" t="s">
        <v>1024</v>
      </c>
      <c r="C1466" s="56" t="s">
        <v>1031</v>
      </c>
      <c r="D1466" s="56"/>
      <c r="E1466" s="53" t="s">
        <v>377</v>
      </c>
      <c r="F1466" s="60" t="s">
        <v>4666</v>
      </c>
    </row>
    <row r="1467" spans="2:6">
      <c r="B1467" s="55" t="s">
        <v>1266</v>
      </c>
      <c r="C1467" s="56" t="s">
        <v>1413</v>
      </c>
      <c r="D1467" s="56"/>
      <c r="E1467" s="53" t="s">
        <v>1479</v>
      </c>
      <c r="F1467" s="60" t="s">
        <v>4666</v>
      </c>
    </row>
    <row r="1468" spans="2:6">
      <c r="B1468" s="55" t="s">
        <v>1262</v>
      </c>
      <c r="C1468" s="56" t="s">
        <v>1414</v>
      </c>
      <c r="D1468" s="56"/>
      <c r="E1468" s="53" t="s">
        <v>1479</v>
      </c>
      <c r="F1468" s="60" t="s">
        <v>4666</v>
      </c>
    </row>
    <row r="1469" spans="2:6">
      <c r="B1469" s="55" t="s">
        <v>4090</v>
      </c>
      <c r="C1469" s="56" t="s">
        <v>4091</v>
      </c>
      <c r="D1469" s="56"/>
      <c r="E1469" s="53" t="s">
        <v>1479</v>
      </c>
      <c r="F1469" s="60" t="s">
        <v>4666</v>
      </c>
    </row>
    <row r="1470" spans="2:6">
      <c r="B1470" s="55" t="s">
        <v>4092</v>
      </c>
      <c r="C1470" s="56" t="s">
        <v>4093</v>
      </c>
      <c r="D1470" s="56"/>
      <c r="E1470" s="53" t="s">
        <v>693</v>
      </c>
      <c r="F1470" s="54" t="s">
        <v>298</v>
      </c>
    </row>
    <row r="1471" spans="2:6">
      <c r="B1471" s="55" t="s">
        <v>993</v>
      </c>
      <c r="C1471" s="56" t="s">
        <v>1415</v>
      </c>
      <c r="D1471" s="56"/>
      <c r="E1471" s="53" t="s">
        <v>693</v>
      </c>
      <c r="F1471" s="54" t="s">
        <v>298</v>
      </c>
    </row>
    <row r="1472" spans="2:6">
      <c r="B1472" s="55" t="s">
        <v>4094</v>
      </c>
      <c r="C1472" s="56" t="s">
        <v>4095</v>
      </c>
      <c r="D1472" s="56"/>
      <c r="E1472" s="53" t="s">
        <v>693</v>
      </c>
      <c r="F1472" s="54" t="s">
        <v>298</v>
      </c>
    </row>
    <row r="1473" spans="2:6">
      <c r="B1473" s="55" t="s">
        <v>1274</v>
      </c>
      <c r="C1473" s="56" t="s">
        <v>1416</v>
      </c>
      <c r="D1473" s="56"/>
      <c r="E1473" s="53" t="s">
        <v>1479</v>
      </c>
      <c r="F1473" s="60" t="s">
        <v>4666</v>
      </c>
    </row>
    <row r="1474" spans="2:6">
      <c r="B1474" s="55" t="s">
        <v>1271</v>
      </c>
      <c r="C1474" s="56" t="s">
        <v>1417</v>
      </c>
      <c r="D1474" s="56"/>
      <c r="E1474" s="53" t="s">
        <v>1479</v>
      </c>
      <c r="F1474" s="60" t="s">
        <v>4666</v>
      </c>
    </row>
    <row r="1475" spans="2:6">
      <c r="B1475" s="55" t="s">
        <v>1277</v>
      </c>
      <c r="C1475" s="56" t="s">
        <v>1418</v>
      </c>
      <c r="D1475" s="56"/>
      <c r="E1475" s="53" t="s">
        <v>1479</v>
      </c>
      <c r="F1475" s="60" t="s">
        <v>4666</v>
      </c>
    </row>
    <row r="1476" spans="2:6">
      <c r="B1476" s="55" t="s">
        <v>1287</v>
      </c>
      <c r="C1476" s="56" t="s">
        <v>1419</v>
      </c>
      <c r="D1476" s="56"/>
      <c r="E1476" s="53" t="s">
        <v>1479</v>
      </c>
      <c r="F1476" s="60" t="s">
        <v>4666</v>
      </c>
    </row>
    <row r="1477" spans="2:6">
      <c r="B1477" s="55" t="s">
        <v>933</v>
      </c>
      <c r="C1477" s="56" t="s">
        <v>938</v>
      </c>
      <c r="D1477" s="56" t="s">
        <v>4096</v>
      </c>
      <c r="E1477" s="53" t="s">
        <v>1479</v>
      </c>
      <c r="F1477" s="60" t="s">
        <v>4666</v>
      </c>
    </row>
    <row r="1478" spans="2:6">
      <c r="B1478" s="55" t="s">
        <v>1025</v>
      </c>
      <c r="C1478" s="56" t="s">
        <v>1032</v>
      </c>
      <c r="D1478" s="56" t="s">
        <v>4097</v>
      </c>
      <c r="E1478" s="53" t="s">
        <v>1479</v>
      </c>
      <c r="F1478" s="60" t="s">
        <v>4666</v>
      </c>
    </row>
    <row r="1479" spans="2:6">
      <c r="B1479" s="55" t="s">
        <v>744</v>
      </c>
      <c r="C1479" s="56" t="s">
        <v>745</v>
      </c>
      <c r="D1479" s="56"/>
      <c r="E1479" s="53" t="s">
        <v>1479</v>
      </c>
      <c r="F1479" s="60" t="s">
        <v>4666</v>
      </c>
    </row>
    <row r="1480" spans="2:6">
      <c r="B1480" s="55" t="s">
        <v>401</v>
      </c>
      <c r="C1480" s="56" t="s">
        <v>402</v>
      </c>
      <c r="D1480" s="56"/>
      <c r="E1480" s="53" t="s">
        <v>1479</v>
      </c>
      <c r="F1480" s="60" t="s">
        <v>4666</v>
      </c>
    </row>
    <row r="1481" spans="2:6">
      <c r="B1481" s="55" t="s">
        <v>1252</v>
      </c>
      <c r="C1481" s="56" t="s">
        <v>1420</v>
      </c>
      <c r="D1481" s="56"/>
      <c r="E1481" s="53" t="s">
        <v>1479</v>
      </c>
      <c r="F1481" s="60" t="s">
        <v>4666</v>
      </c>
    </row>
    <row r="1482" spans="2:6">
      <c r="B1482" s="55" t="s">
        <v>4098</v>
      </c>
      <c r="C1482" s="56" t="s">
        <v>4099</v>
      </c>
      <c r="D1482" s="56"/>
      <c r="E1482" s="53" t="s">
        <v>1479</v>
      </c>
      <c r="F1482" s="60" t="s">
        <v>4666</v>
      </c>
    </row>
    <row r="1483" spans="2:6">
      <c r="B1483" s="55" t="s">
        <v>4100</v>
      </c>
      <c r="C1483" s="56" t="s">
        <v>4101</v>
      </c>
      <c r="D1483" s="56"/>
      <c r="E1483" s="53" t="s">
        <v>1479</v>
      </c>
      <c r="F1483" s="60" t="s">
        <v>4666</v>
      </c>
    </row>
    <row r="1484" spans="2:6">
      <c r="B1484" s="55" t="s">
        <v>913</v>
      </c>
      <c r="C1484" s="56" t="s">
        <v>915</v>
      </c>
      <c r="D1484" s="56"/>
      <c r="E1484" s="53" t="s">
        <v>1479</v>
      </c>
      <c r="F1484" s="60" t="s">
        <v>4666</v>
      </c>
    </row>
    <row r="1485" spans="2:6">
      <c r="B1485" s="55" t="s">
        <v>117</v>
      </c>
      <c r="C1485" s="56" t="s">
        <v>118</v>
      </c>
      <c r="D1485" s="56"/>
      <c r="E1485" s="53" t="s">
        <v>1479</v>
      </c>
      <c r="F1485" s="60" t="s">
        <v>4666</v>
      </c>
    </row>
    <row r="1486" spans="2:6">
      <c r="B1486" s="55" t="s">
        <v>123</v>
      </c>
      <c r="C1486" s="56" t="s">
        <v>124</v>
      </c>
      <c r="D1486" s="56"/>
      <c r="E1486" s="53" t="s">
        <v>1479</v>
      </c>
      <c r="F1486" s="60" t="s">
        <v>4666</v>
      </c>
    </row>
    <row r="1487" spans="2:6">
      <c r="B1487" s="55" t="s">
        <v>4102</v>
      </c>
      <c r="C1487" s="56" t="s">
        <v>4103</v>
      </c>
      <c r="D1487" s="56"/>
      <c r="E1487" s="53" t="s">
        <v>1479</v>
      </c>
      <c r="F1487" s="60" t="s">
        <v>4666</v>
      </c>
    </row>
    <row r="1488" spans="2:6">
      <c r="B1488" s="55" t="s">
        <v>47</v>
      </c>
      <c r="C1488" s="56" t="s">
        <v>48</v>
      </c>
      <c r="D1488" s="56" t="s">
        <v>4104</v>
      </c>
      <c r="E1488" s="53" t="s">
        <v>693</v>
      </c>
      <c r="F1488" s="54" t="s">
        <v>298</v>
      </c>
    </row>
    <row r="1489" spans="2:6">
      <c r="B1489" s="55" t="s">
        <v>4105</v>
      </c>
      <c r="C1489" s="56" t="s">
        <v>4106</v>
      </c>
      <c r="D1489" s="56" t="s">
        <v>4107</v>
      </c>
      <c r="E1489" s="53" t="s">
        <v>1479</v>
      </c>
      <c r="F1489" s="60" t="s">
        <v>4666</v>
      </c>
    </row>
    <row r="1490" spans="2:6">
      <c r="B1490" s="55" t="s">
        <v>4108</v>
      </c>
      <c r="C1490" s="56" t="s">
        <v>4109</v>
      </c>
      <c r="D1490" s="56" t="s">
        <v>4110</v>
      </c>
      <c r="E1490" s="53" t="s">
        <v>1479</v>
      </c>
      <c r="F1490" s="60" t="s">
        <v>4666</v>
      </c>
    </row>
    <row r="1491" spans="2:6">
      <c r="B1491" s="55" t="s">
        <v>914</v>
      </c>
      <c r="C1491" s="56" t="s">
        <v>916</v>
      </c>
      <c r="D1491" s="56"/>
      <c r="E1491" s="53" t="s">
        <v>1479</v>
      </c>
      <c r="F1491" s="60" t="s">
        <v>4666</v>
      </c>
    </row>
    <row r="1492" spans="2:6">
      <c r="B1492" s="55" t="s">
        <v>410</v>
      </c>
      <c r="C1492" s="56" t="s">
        <v>411</v>
      </c>
      <c r="D1492" s="56"/>
      <c r="E1492" s="53" t="s">
        <v>1479</v>
      </c>
      <c r="F1492" s="60" t="s">
        <v>4666</v>
      </c>
    </row>
    <row r="1493" spans="2:6">
      <c r="B1493" s="55" t="s">
        <v>4111</v>
      </c>
      <c r="C1493" s="56" t="s">
        <v>4112</v>
      </c>
      <c r="D1493" s="56"/>
      <c r="E1493" s="53" t="s">
        <v>1479</v>
      </c>
      <c r="F1493" s="60" t="s">
        <v>4666</v>
      </c>
    </row>
    <row r="1494" spans="2:6">
      <c r="B1494" s="55" t="s">
        <v>922</v>
      </c>
      <c r="C1494" s="56" t="s">
        <v>924</v>
      </c>
      <c r="D1494" s="56" t="s">
        <v>4113</v>
      </c>
      <c r="E1494" s="53" t="s">
        <v>1479</v>
      </c>
      <c r="F1494" s="54" t="s">
        <v>872</v>
      </c>
    </row>
    <row r="1495" spans="2:6">
      <c r="B1495" s="55" t="s">
        <v>949</v>
      </c>
      <c r="C1495" s="56" t="s">
        <v>955</v>
      </c>
      <c r="D1495" s="56"/>
      <c r="E1495" s="53" t="s">
        <v>1479</v>
      </c>
      <c r="F1495" s="54" t="s">
        <v>872</v>
      </c>
    </row>
    <row r="1496" spans="2:6">
      <c r="B1496" s="55" t="s">
        <v>966</v>
      </c>
      <c r="C1496" s="56" t="s">
        <v>1421</v>
      </c>
      <c r="D1496" s="56">
        <v>30010026</v>
      </c>
      <c r="E1496" s="53" t="s">
        <v>1479</v>
      </c>
      <c r="F1496" s="54" t="s">
        <v>872</v>
      </c>
    </row>
    <row r="1497" spans="2:6">
      <c r="B1497" s="55" t="s">
        <v>1004</v>
      </c>
      <c r="C1497" s="56" t="s">
        <v>1008</v>
      </c>
      <c r="D1497" s="56"/>
      <c r="E1497" s="53" t="s">
        <v>1479</v>
      </c>
      <c r="F1497" s="54" t="s">
        <v>872</v>
      </c>
    </row>
    <row r="1498" spans="2:6">
      <c r="B1498" s="55" t="s">
        <v>4114</v>
      </c>
      <c r="C1498" s="56" t="s">
        <v>4115</v>
      </c>
      <c r="D1498" s="56" t="s">
        <v>4116</v>
      </c>
      <c r="E1498" s="53" t="s">
        <v>693</v>
      </c>
      <c r="F1498" s="54" t="s">
        <v>298</v>
      </c>
    </row>
    <row r="1499" spans="2:6">
      <c r="B1499" s="55" t="s">
        <v>4117</v>
      </c>
      <c r="C1499" s="56" t="s">
        <v>784</v>
      </c>
      <c r="D1499" s="56"/>
      <c r="E1499" s="53" t="s">
        <v>377</v>
      </c>
      <c r="F1499" s="60" t="s">
        <v>4666</v>
      </c>
    </row>
    <row r="1500" spans="2:6">
      <c r="B1500" s="55" t="s">
        <v>119</v>
      </c>
      <c r="C1500" s="56" t="s">
        <v>1422</v>
      </c>
      <c r="D1500" s="56" t="s">
        <v>4118</v>
      </c>
      <c r="E1500" s="53" t="s">
        <v>1479</v>
      </c>
      <c r="F1500" s="60" t="s">
        <v>4666</v>
      </c>
    </row>
    <row r="1501" spans="2:6">
      <c r="B1501" s="55" t="s">
        <v>258</v>
      </c>
      <c r="C1501" s="56" t="s">
        <v>1423</v>
      </c>
      <c r="D1501" s="56" t="s">
        <v>4119</v>
      </c>
      <c r="E1501" s="53" t="s">
        <v>1479</v>
      </c>
      <c r="F1501" s="60" t="s">
        <v>4666</v>
      </c>
    </row>
    <row r="1502" spans="2:6">
      <c r="B1502" s="55" t="s">
        <v>259</v>
      </c>
      <c r="C1502" s="56" t="s">
        <v>260</v>
      </c>
      <c r="D1502" s="56" t="s">
        <v>4120</v>
      </c>
      <c r="E1502" s="53" t="s">
        <v>1479</v>
      </c>
      <c r="F1502" s="60" t="s">
        <v>4666</v>
      </c>
    </row>
    <row r="1503" spans="2:6">
      <c r="B1503" s="55" t="s">
        <v>5584</v>
      </c>
      <c r="C1503" s="56" t="s">
        <v>260</v>
      </c>
      <c r="D1503" s="56"/>
      <c r="E1503" s="53" t="s">
        <v>1479</v>
      </c>
      <c r="F1503" s="60" t="s">
        <v>4666</v>
      </c>
    </row>
    <row r="1504" spans="2:6">
      <c r="B1504" s="55" t="s">
        <v>1052</v>
      </c>
      <c r="C1504" s="56" t="s">
        <v>1062</v>
      </c>
      <c r="D1504" s="56" t="s">
        <v>4121</v>
      </c>
      <c r="E1504" s="53" t="s">
        <v>1479</v>
      </c>
      <c r="F1504" s="60" t="s">
        <v>4666</v>
      </c>
    </row>
    <row r="1505" spans="2:6">
      <c r="B1505" s="55" t="s">
        <v>748</v>
      </c>
      <c r="C1505" s="56" t="s">
        <v>749</v>
      </c>
      <c r="D1505" s="56"/>
      <c r="E1505" s="53" t="s">
        <v>377</v>
      </c>
      <c r="F1505" s="54" t="s">
        <v>801</v>
      </c>
    </row>
    <row r="1506" spans="2:6">
      <c r="B1506" s="55" t="s">
        <v>1268</v>
      </c>
      <c r="C1506" s="56" t="s">
        <v>1482</v>
      </c>
      <c r="D1506" s="56"/>
      <c r="E1506" s="53" t="s">
        <v>377</v>
      </c>
      <c r="F1506" s="54" t="s">
        <v>801</v>
      </c>
    </row>
    <row r="1507" spans="2:6">
      <c r="B1507" s="55" t="s">
        <v>5093</v>
      </c>
      <c r="C1507" s="56" t="s">
        <v>5097</v>
      </c>
      <c r="D1507" s="56"/>
      <c r="E1507" s="56" t="s">
        <v>1479</v>
      </c>
      <c r="F1507" s="60" t="s">
        <v>5098</v>
      </c>
    </row>
    <row r="1508" spans="2:6">
      <c r="B1508" s="55" t="s">
        <v>6317</v>
      </c>
      <c r="C1508" s="56" t="s">
        <v>6327</v>
      </c>
      <c r="D1508" s="56"/>
      <c r="E1508" s="56" t="s">
        <v>1479</v>
      </c>
      <c r="F1508" s="60" t="s">
        <v>5098</v>
      </c>
    </row>
    <row r="1509" spans="2:6">
      <c r="B1509" s="55" t="s">
        <v>6318</v>
      </c>
      <c r="C1509" s="56" t="s">
        <v>6328</v>
      </c>
      <c r="D1509" s="56"/>
      <c r="E1509" s="56" t="s">
        <v>1479</v>
      </c>
      <c r="F1509" s="60" t="s">
        <v>5098</v>
      </c>
    </row>
    <row r="1510" spans="2:6">
      <c r="B1510" s="55" t="s">
        <v>6319</v>
      </c>
      <c r="C1510" s="56" t="s">
        <v>6329</v>
      </c>
      <c r="D1510" s="56"/>
      <c r="E1510" s="56" t="s">
        <v>1479</v>
      </c>
      <c r="F1510" s="60" t="s">
        <v>5098</v>
      </c>
    </row>
    <row r="1511" spans="2:6">
      <c r="B1511" s="55" t="s">
        <v>6320</v>
      </c>
      <c r="C1511" s="56" t="s">
        <v>6330</v>
      </c>
      <c r="D1511" s="56"/>
      <c r="E1511" s="56" t="s">
        <v>1479</v>
      </c>
      <c r="F1511" s="60" t="s">
        <v>5098</v>
      </c>
    </row>
    <row r="1512" spans="2:6">
      <c r="B1512" s="55" t="s">
        <v>6321</v>
      </c>
      <c r="C1512" s="56" t="s">
        <v>6331</v>
      </c>
      <c r="D1512" s="56"/>
      <c r="E1512" s="56" t="s">
        <v>1479</v>
      </c>
      <c r="F1512" s="60" t="s">
        <v>5098</v>
      </c>
    </row>
    <row r="1513" spans="2:6">
      <c r="B1513" s="55" t="s">
        <v>5780</v>
      </c>
      <c r="C1513" s="56" t="s">
        <v>6332</v>
      </c>
      <c r="D1513" s="56"/>
      <c r="E1513" s="56" t="s">
        <v>1479</v>
      </c>
      <c r="F1513" s="60" t="s">
        <v>5098</v>
      </c>
    </row>
    <row r="1514" spans="2:6">
      <c r="B1514" s="55" t="s">
        <v>6023</v>
      </c>
      <c r="C1514" s="56" t="s">
        <v>6024</v>
      </c>
      <c r="D1514" s="56"/>
      <c r="E1514" s="56" t="s">
        <v>1479</v>
      </c>
      <c r="F1514" s="60" t="s">
        <v>5098</v>
      </c>
    </row>
    <row r="1515" spans="2:6">
      <c r="B1515" s="55" t="s">
        <v>6322</v>
      </c>
      <c r="C1515" s="56" t="s">
        <v>6333</v>
      </c>
      <c r="D1515" s="56"/>
      <c r="E1515" s="56" t="s">
        <v>1479</v>
      </c>
      <c r="F1515" s="60" t="s">
        <v>5098</v>
      </c>
    </row>
    <row r="1516" spans="2:6">
      <c r="B1516" s="55" t="s">
        <v>6316</v>
      </c>
      <c r="C1516" s="56" t="s">
        <v>6323</v>
      </c>
      <c r="D1516" s="56" t="s">
        <v>6361</v>
      </c>
      <c r="E1516" s="56" t="s">
        <v>1479</v>
      </c>
      <c r="F1516" s="60" t="s">
        <v>5098</v>
      </c>
    </row>
    <row r="1517" spans="2:6">
      <c r="B1517" s="55" t="s">
        <v>4122</v>
      </c>
      <c r="C1517" s="56" t="s">
        <v>4123</v>
      </c>
      <c r="D1517" s="56"/>
      <c r="E1517" s="53" t="s">
        <v>1479</v>
      </c>
      <c r="F1517" s="54" t="s">
        <v>690</v>
      </c>
    </row>
    <row r="1518" spans="2:6">
      <c r="B1518" s="55" t="s">
        <v>1085</v>
      </c>
      <c r="C1518" s="56" t="s">
        <v>1086</v>
      </c>
      <c r="D1518" s="56" t="s">
        <v>4579</v>
      </c>
      <c r="E1518" s="53" t="s">
        <v>377</v>
      </c>
      <c r="F1518" s="54" t="s">
        <v>690</v>
      </c>
    </row>
    <row r="1519" spans="2:6">
      <c r="B1519" s="55" t="s">
        <v>1088</v>
      </c>
      <c r="C1519" s="56" t="s">
        <v>1092</v>
      </c>
      <c r="D1519" s="56" t="s">
        <v>4580</v>
      </c>
      <c r="E1519" s="53" t="s">
        <v>1479</v>
      </c>
      <c r="F1519" s="54" t="s">
        <v>690</v>
      </c>
    </row>
    <row r="1520" spans="2:6">
      <c r="B1520" s="55" t="s">
        <v>1089</v>
      </c>
      <c r="C1520" s="56" t="s">
        <v>1093</v>
      </c>
      <c r="D1520" s="56"/>
      <c r="E1520" s="53" t="s">
        <v>389</v>
      </c>
      <c r="F1520" s="54" t="s">
        <v>1095</v>
      </c>
    </row>
    <row r="1521" spans="2:6">
      <c r="B1521" s="55" t="s">
        <v>1090</v>
      </c>
      <c r="C1521" s="56" t="s">
        <v>1094</v>
      </c>
      <c r="D1521" s="56"/>
      <c r="E1521" s="53" t="s">
        <v>1479</v>
      </c>
      <c r="F1521" s="54" t="s">
        <v>1095</v>
      </c>
    </row>
    <row r="1522" spans="2:6">
      <c r="B1522" s="55" t="s">
        <v>4577</v>
      </c>
      <c r="C1522" s="56" t="s">
        <v>4578</v>
      </c>
      <c r="D1522" s="56"/>
      <c r="E1522" s="53" t="s">
        <v>1479</v>
      </c>
      <c r="F1522" s="54" t="s">
        <v>1095</v>
      </c>
    </row>
    <row r="1523" spans="2:6">
      <c r="B1523" s="55" t="s">
        <v>4124</v>
      </c>
      <c r="C1523" s="56" t="s">
        <v>4656</v>
      </c>
      <c r="D1523" s="56"/>
      <c r="E1523" s="53" t="s">
        <v>1479</v>
      </c>
      <c r="F1523" s="54" t="s">
        <v>310</v>
      </c>
    </row>
    <row r="1524" spans="2:6">
      <c r="B1524" s="55" t="s">
        <v>4125</v>
      </c>
      <c r="C1524" s="56" t="s">
        <v>4126</v>
      </c>
      <c r="D1524" s="56"/>
      <c r="E1524" s="56" t="s">
        <v>4667</v>
      </c>
      <c r="F1524" s="60" t="s">
        <v>310</v>
      </c>
    </row>
    <row r="1525" spans="2:6">
      <c r="B1525" s="55" t="s">
        <v>4127</v>
      </c>
      <c r="C1525" s="56" t="s">
        <v>4128</v>
      </c>
      <c r="D1525" s="56"/>
      <c r="E1525" s="56" t="s">
        <v>4667</v>
      </c>
      <c r="F1525" s="60" t="s">
        <v>310</v>
      </c>
    </row>
    <row r="1526" spans="2:6">
      <c r="B1526" s="55" t="s">
        <v>4129</v>
      </c>
      <c r="C1526" s="56" t="s">
        <v>4130</v>
      </c>
      <c r="D1526" s="56"/>
      <c r="E1526" s="56" t="s">
        <v>4667</v>
      </c>
      <c r="F1526" s="60" t="s">
        <v>310</v>
      </c>
    </row>
    <row r="1527" spans="2:6">
      <c r="B1527" s="55" t="s">
        <v>311</v>
      </c>
      <c r="C1527" s="56" t="s">
        <v>312</v>
      </c>
      <c r="D1527" s="56"/>
      <c r="E1527" s="53" t="s">
        <v>1479</v>
      </c>
      <c r="F1527" s="54" t="s">
        <v>310</v>
      </c>
    </row>
    <row r="1528" spans="2:6">
      <c r="B1528" s="55" t="s">
        <v>4131</v>
      </c>
      <c r="C1528" s="56" t="s">
        <v>4132</v>
      </c>
      <c r="D1528" s="56"/>
      <c r="E1528" s="56" t="s">
        <v>4667</v>
      </c>
      <c r="F1528" s="60" t="s">
        <v>310</v>
      </c>
    </row>
    <row r="1529" spans="2:6">
      <c r="B1529" s="55" t="s">
        <v>4133</v>
      </c>
      <c r="C1529" s="56" t="s">
        <v>4134</v>
      </c>
      <c r="D1529" s="56"/>
      <c r="E1529" s="56" t="s">
        <v>4667</v>
      </c>
      <c r="F1529" s="60" t="s">
        <v>310</v>
      </c>
    </row>
    <row r="1530" spans="2:6">
      <c r="B1530" s="55" t="s">
        <v>4135</v>
      </c>
      <c r="C1530" s="56" t="s">
        <v>4136</v>
      </c>
      <c r="D1530" s="56"/>
      <c r="E1530" s="56" t="s">
        <v>4667</v>
      </c>
      <c r="F1530" s="60" t="s">
        <v>310</v>
      </c>
    </row>
    <row r="1531" spans="2:6">
      <c r="B1531" s="55" t="s">
        <v>4137</v>
      </c>
      <c r="C1531" s="56" t="s">
        <v>4138</v>
      </c>
      <c r="D1531" s="56"/>
      <c r="E1531" s="56" t="s">
        <v>4667</v>
      </c>
      <c r="F1531" s="60" t="s">
        <v>310</v>
      </c>
    </row>
    <row r="1532" spans="2:6">
      <c r="B1532" s="55" t="s">
        <v>4139</v>
      </c>
      <c r="C1532" s="56" t="s">
        <v>4140</v>
      </c>
      <c r="D1532" s="56" t="s">
        <v>4141</v>
      </c>
      <c r="E1532" s="56" t="s">
        <v>4667</v>
      </c>
      <c r="F1532" s="60" t="s">
        <v>310</v>
      </c>
    </row>
    <row r="1533" spans="2:6">
      <c r="B1533" s="55" t="s">
        <v>1055</v>
      </c>
      <c r="C1533" s="56" t="s">
        <v>1077</v>
      </c>
      <c r="D1533" s="56" t="s">
        <v>4583</v>
      </c>
      <c r="E1533" s="53" t="s">
        <v>693</v>
      </c>
      <c r="F1533" s="54" t="s">
        <v>298</v>
      </c>
    </row>
    <row r="1534" spans="2:6">
      <c r="B1534" s="55" t="s">
        <v>932</v>
      </c>
      <c r="C1534" s="56" t="s">
        <v>1483</v>
      </c>
      <c r="D1534" s="56" t="s">
        <v>4584</v>
      </c>
      <c r="E1534" s="53" t="s">
        <v>371</v>
      </c>
      <c r="F1534" s="54" t="s">
        <v>691</v>
      </c>
    </row>
    <row r="1535" spans="2:6">
      <c r="B1535" s="55" t="s">
        <v>4590</v>
      </c>
      <c r="C1535" s="56" t="s">
        <v>1071</v>
      </c>
      <c r="D1535" s="56" t="s">
        <v>4585</v>
      </c>
      <c r="E1535" s="53" t="s">
        <v>371</v>
      </c>
      <c r="F1535" s="54" t="s">
        <v>691</v>
      </c>
    </row>
    <row r="1536" spans="2:6">
      <c r="B1536" s="55" t="s">
        <v>4142</v>
      </c>
      <c r="C1536" s="56" t="s">
        <v>4143</v>
      </c>
      <c r="D1536" s="56" t="s">
        <v>4144</v>
      </c>
      <c r="E1536" s="53" t="s">
        <v>389</v>
      </c>
      <c r="F1536" s="54" t="s">
        <v>298</v>
      </c>
    </row>
    <row r="1537" spans="2:6">
      <c r="B1537" s="55" t="s">
        <v>391</v>
      </c>
      <c r="C1537" s="56" t="s">
        <v>392</v>
      </c>
      <c r="D1537" s="56" t="s">
        <v>4145</v>
      </c>
      <c r="E1537" s="53" t="s">
        <v>389</v>
      </c>
      <c r="F1537" s="54" t="s">
        <v>298</v>
      </c>
    </row>
    <row r="1538" spans="2:6">
      <c r="B1538" s="55" t="s">
        <v>45</v>
      </c>
      <c r="C1538" s="56" t="s">
        <v>1424</v>
      </c>
      <c r="D1538" s="56" t="s">
        <v>4146</v>
      </c>
      <c r="E1538" s="53" t="s">
        <v>389</v>
      </c>
      <c r="F1538" s="54" t="s">
        <v>298</v>
      </c>
    </row>
    <row r="1539" spans="2:6">
      <c r="B1539" s="55" t="s">
        <v>4974</v>
      </c>
      <c r="C1539" s="56" t="s">
        <v>1424</v>
      </c>
      <c r="D1539" s="56" t="s">
        <v>4975</v>
      </c>
      <c r="E1539" s="56" t="s">
        <v>389</v>
      </c>
      <c r="F1539" s="60" t="s">
        <v>298</v>
      </c>
    </row>
    <row r="1540" spans="2:6">
      <c r="B1540" s="55" t="s">
        <v>4147</v>
      </c>
      <c r="C1540" s="56" t="s">
        <v>4148</v>
      </c>
      <c r="D1540" s="56" t="s">
        <v>4149</v>
      </c>
      <c r="E1540" s="53" t="s">
        <v>389</v>
      </c>
      <c r="F1540" s="54" t="s">
        <v>298</v>
      </c>
    </row>
    <row r="1541" spans="2:6">
      <c r="B1541" s="55" t="s">
        <v>4150</v>
      </c>
      <c r="C1541" s="56" t="s">
        <v>4151</v>
      </c>
      <c r="D1541" s="56" t="s">
        <v>4152</v>
      </c>
      <c r="E1541" s="53" t="s">
        <v>389</v>
      </c>
      <c r="F1541" s="54" t="s">
        <v>298</v>
      </c>
    </row>
    <row r="1542" spans="2:6">
      <c r="B1542" s="55" t="s">
        <v>223</v>
      </c>
      <c r="C1542" s="56" t="s">
        <v>224</v>
      </c>
      <c r="D1542" s="56" t="s">
        <v>4153</v>
      </c>
      <c r="E1542" s="53" t="s">
        <v>389</v>
      </c>
      <c r="F1542" s="54" t="s">
        <v>298</v>
      </c>
    </row>
    <row r="1543" spans="2:6">
      <c r="B1543" s="55" t="s">
        <v>760</v>
      </c>
      <c r="C1543" s="56" t="s">
        <v>811</v>
      </c>
      <c r="D1543" s="56" t="s">
        <v>4154</v>
      </c>
      <c r="E1543" s="53" t="s">
        <v>389</v>
      </c>
      <c r="F1543" s="54" t="s">
        <v>298</v>
      </c>
    </row>
    <row r="1544" spans="2:6">
      <c r="B1544" s="55" t="s">
        <v>785</v>
      </c>
      <c r="C1544" s="56" t="s">
        <v>1425</v>
      </c>
      <c r="D1544" s="56" t="s">
        <v>4155</v>
      </c>
      <c r="E1544" s="53" t="s">
        <v>389</v>
      </c>
      <c r="F1544" s="54" t="s">
        <v>298</v>
      </c>
    </row>
    <row r="1545" spans="2:6">
      <c r="B1545" s="55" t="s">
        <v>383</v>
      </c>
      <c r="C1545" s="56" t="s">
        <v>384</v>
      </c>
      <c r="D1545" s="56" t="s">
        <v>4156</v>
      </c>
      <c r="E1545" s="53" t="s">
        <v>377</v>
      </c>
      <c r="F1545" s="54" t="s">
        <v>298</v>
      </c>
    </row>
    <row r="1546" spans="2:6">
      <c r="B1546" s="55" t="s">
        <v>86</v>
      </c>
      <c r="C1546" s="56" t="s">
        <v>87</v>
      </c>
      <c r="D1546" s="56" t="s">
        <v>4157</v>
      </c>
      <c r="E1546" s="53" t="s">
        <v>389</v>
      </c>
      <c r="F1546" s="54" t="s">
        <v>298</v>
      </c>
    </row>
    <row r="1547" spans="2:6">
      <c r="B1547" s="55" t="s">
        <v>399</v>
      </c>
      <c r="C1547" s="56" t="s">
        <v>1426</v>
      </c>
      <c r="D1547" s="56" t="s">
        <v>4159</v>
      </c>
      <c r="E1547" s="53" t="s">
        <v>389</v>
      </c>
      <c r="F1547" s="54" t="s">
        <v>298</v>
      </c>
    </row>
    <row r="1548" spans="2:6">
      <c r="B1548" s="55" t="s">
        <v>751</v>
      </c>
      <c r="C1548" s="56" t="s">
        <v>1427</v>
      </c>
      <c r="D1548" s="56" t="s">
        <v>4160</v>
      </c>
      <c r="E1548" s="53" t="s">
        <v>389</v>
      </c>
      <c r="F1548" s="54" t="s">
        <v>298</v>
      </c>
    </row>
    <row r="1549" spans="2:6">
      <c r="B1549" s="55" t="s">
        <v>393</v>
      </c>
      <c r="C1549" s="56" t="s">
        <v>1428</v>
      </c>
      <c r="D1549" s="56" t="s">
        <v>4161</v>
      </c>
      <c r="E1549" s="53" t="s">
        <v>389</v>
      </c>
      <c r="F1549" s="54" t="s">
        <v>298</v>
      </c>
    </row>
    <row r="1550" spans="2:6">
      <c r="B1550" s="55" t="s">
        <v>4162</v>
      </c>
      <c r="C1550" s="56" t="s">
        <v>4163</v>
      </c>
      <c r="D1550" s="56" t="s">
        <v>4164</v>
      </c>
      <c r="E1550" s="53" t="s">
        <v>389</v>
      </c>
      <c r="F1550" s="54" t="s">
        <v>298</v>
      </c>
    </row>
    <row r="1551" spans="2:6">
      <c r="B1551" s="55" t="s">
        <v>282</v>
      </c>
      <c r="C1551" s="56" t="s">
        <v>283</v>
      </c>
      <c r="D1551" s="56" t="s">
        <v>4165</v>
      </c>
      <c r="E1551" s="53" t="s">
        <v>389</v>
      </c>
      <c r="F1551" s="54" t="s">
        <v>298</v>
      </c>
    </row>
    <row r="1552" spans="2:6">
      <c r="B1552" s="55" t="s">
        <v>397</v>
      </c>
      <c r="C1552" s="56" t="s">
        <v>398</v>
      </c>
      <c r="D1552" s="56" t="s">
        <v>4166</v>
      </c>
      <c r="E1552" s="53" t="s">
        <v>389</v>
      </c>
      <c r="F1552" s="54" t="s">
        <v>298</v>
      </c>
    </row>
    <row r="1553" spans="2:6">
      <c r="B1553" s="55" t="s">
        <v>4167</v>
      </c>
      <c r="C1553" s="56" t="s">
        <v>4168</v>
      </c>
      <c r="D1553" s="56" t="s">
        <v>4169</v>
      </c>
      <c r="E1553" s="53" t="s">
        <v>389</v>
      </c>
      <c r="F1553" s="54" t="s">
        <v>298</v>
      </c>
    </row>
    <row r="1554" spans="2:6">
      <c r="B1554" s="55" t="s">
        <v>4170</v>
      </c>
      <c r="C1554" s="56" t="s">
        <v>4171</v>
      </c>
      <c r="D1554" s="56" t="s">
        <v>4172</v>
      </c>
      <c r="E1554" s="53" t="s">
        <v>389</v>
      </c>
      <c r="F1554" s="54" t="s">
        <v>298</v>
      </c>
    </row>
    <row r="1555" spans="2:6">
      <c r="B1555" s="55" t="s">
        <v>225</v>
      </c>
      <c r="C1555" s="56" t="s">
        <v>226</v>
      </c>
      <c r="D1555" s="56" t="s">
        <v>4173</v>
      </c>
      <c r="E1555" s="53" t="s">
        <v>389</v>
      </c>
      <c r="F1555" s="54" t="s">
        <v>298</v>
      </c>
    </row>
    <row r="1556" spans="2:6">
      <c r="B1556" s="55" t="s">
        <v>4174</v>
      </c>
      <c r="C1556" s="56" t="s">
        <v>4175</v>
      </c>
      <c r="D1556" s="56" t="s">
        <v>4176</v>
      </c>
      <c r="E1556" s="53" t="s">
        <v>389</v>
      </c>
      <c r="F1556" s="54" t="s">
        <v>298</v>
      </c>
    </row>
    <row r="1557" spans="2:6">
      <c r="B1557" s="55" t="s">
        <v>394</v>
      </c>
      <c r="C1557" s="56" t="s">
        <v>395</v>
      </c>
      <c r="D1557" s="56" t="s">
        <v>4177</v>
      </c>
      <c r="E1557" s="53" t="s">
        <v>389</v>
      </c>
      <c r="F1557" s="54" t="s">
        <v>298</v>
      </c>
    </row>
    <row r="1558" spans="2:6">
      <c r="B1558" s="55" t="s">
        <v>35</v>
      </c>
      <c r="C1558" s="56" t="s">
        <v>396</v>
      </c>
      <c r="D1558" s="56" t="s">
        <v>4158</v>
      </c>
      <c r="E1558" s="53" t="s">
        <v>389</v>
      </c>
      <c r="F1558" s="54" t="s">
        <v>298</v>
      </c>
    </row>
    <row r="1559" spans="2:6">
      <c r="B1559" s="55" t="s">
        <v>1248</v>
      </c>
      <c r="C1559" s="56" t="s">
        <v>1429</v>
      </c>
      <c r="D1559" s="56" t="s">
        <v>4178</v>
      </c>
      <c r="E1559" s="53" t="s">
        <v>1479</v>
      </c>
      <c r="F1559" s="54" t="s">
        <v>298</v>
      </c>
    </row>
    <row r="1560" spans="2:6">
      <c r="B1560" s="55" t="s">
        <v>400</v>
      </c>
      <c r="C1560" s="56" t="s">
        <v>1430</v>
      </c>
      <c r="D1560" s="56" t="s">
        <v>4179</v>
      </c>
      <c r="E1560" s="53" t="s">
        <v>389</v>
      </c>
      <c r="F1560" s="54" t="s">
        <v>298</v>
      </c>
    </row>
    <row r="1561" spans="2:6">
      <c r="B1561" s="55" t="s">
        <v>1056</v>
      </c>
      <c r="C1561" s="56" t="s">
        <v>1078</v>
      </c>
      <c r="D1561" s="56" t="s">
        <v>4180</v>
      </c>
      <c r="E1561" s="53" t="s">
        <v>389</v>
      </c>
      <c r="F1561" s="54" t="s">
        <v>298</v>
      </c>
    </row>
    <row r="1562" spans="2:6">
      <c r="B1562" s="55" t="s">
        <v>4181</v>
      </c>
      <c r="C1562" s="56" t="s">
        <v>4182</v>
      </c>
      <c r="D1562" s="56"/>
      <c r="E1562" s="53" t="s">
        <v>693</v>
      </c>
      <c r="F1562" s="54" t="s">
        <v>298</v>
      </c>
    </row>
    <row r="1563" spans="2:6">
      <c r="B1563" s="55" t="s">
        <v>458</v>
      </c>
      <c r="C1563" s="56" t="s">
        <v>459</v>
      </c>
      <c r="D1563" s="56" t="s">
        <v>4183</v>
      </c>
      <c r="E1563" s="53" t="s">
        <v>693</v>
      </c>
      <c r="F1563" s="54" t="s">
        <v>298</v>
      </c>
    </row>
    <row r="1564" spans="2:6">
      <c r="B1564" s="55" t="s">
        <v>115</v>
      </c>
      <c r="C1564" s="56" t="s">
        <v>116</v>
      </c>
      <c r="D1564" s="56" t="s">
        <v>4184</v>
      </c>
      <c r="E1564" s="53" t="s">
        <v>693</v>
      </c>
      <c r="F1564" s="54" t="s">
        <v>298</v>
      </c>
    </row>
    <row r="1565" spans="2:6">
      <c r="B1565" s="55" t="s">
        <v>30</v>
      </c>
      <c r="C1565" s="56" t="s">
        <v>419</v>
      </c>
      <c r="D1565" s="56" t="s">
        <v>4185</v>
      </c>
      <c r="E1565" s="53" t="s">
        <v>1479</v>
      </c>
      <c r="F1565" s="54" t="s">
        <v>298</v>
      </c>
    </row>
    <row r="1566" spans="2:6">
      <c r="B1566" s="55" t="s">
        <v>4186</v>
      </c>
      <c r="C1566" s="56" t="s">
        <v>4187</v>
      </c>
      <c r="D1566" s="56" t="s">
        <v>4188</v>
      </c>
      <c r="E1566" s="53" t="s">
        <v>1479</v>
      </c>
      <c r="F1566" s="54" t="s">
        <v>298</v>
      </c>
    </row>
    <row r="1567" spans="2:6">
      <c r="B1567" s="55" t="s">
        <v>4189</v>
      </c>
      <c r="C1567" s="56" t="s">
        <v>4190</v>
      </c>
      <c r="D1567" s="56" t="s">
        <v>4191</v>
      </c>
      <c r="E1567" s="53" t="s">
        <v>1479</v>
      </c>
      <c r="F1567" s="54" t="s">
        <v>298</v>
      </c>
    </row>
    <row r="1568" spans="2:6">
      <c r="B1568" s="55" t="s">
        <v>4192</v>
      </c>
      <c r="C1568" s="56" t="s">
        <v>4193</v>
      </c>
      <c r="D1568" s="56" t="s">
        <v>4194</v>
      </c>
      <c r="E1568" s="53" t="s">
        <v>693</v>
      </c>
      <c r="F1568" s="54" t="s">
        <v>298</v>
      </c>
    </row>
    <row r="1569" spans="2:6">
      <c r="B1569" s="55" t="s">
        <v>98</v>
      </c>
      <c r="C1569" s="56" t="s">
        <v>4595</v>
      </c>
      <c r="D1569" s="56" t="s">
        <v>4195</v>
      </c>
      <c r="E1569" s="53" t="s">
        <v>693</v>
      </c>
      <c r="F1569" s="54" t="s">
        <v>298</v>
      </c>
    </row>
    <row r="1570" spans="2:6">
      <c r="B1570" s="55" t="s">
        <v>4196</v>
      </c>
      <c r="C1570" s="56" t="s">
        <v>4197</v>
      </c>
      <c r="D1570" s="56" t="s">
        <v>4198</v>
      </c>
      <c r="E1570" s="53" t="s">
        <v>693</v>
      </c>
      <c r="F1570" s="54" t="s">
        <v>298</v>
      </c>
    </row>
    <row r="1571" spans="2:6">
      <c r="B1571" s="55" t="s">
        <v>5253</v>
      </c>
      <c r="C1571" s="56" t="s">
        <v>5254</v>
      </c>
      <c r="D1571" s="56" t="s">
        <v>5255</v>
      </c>
      <c r="E1571" s="53" t="s">
        <v>693</v>
      </c>
      <c r="F1571" s="54" t="s">
        <v>298</v>
      </c>
    </row>
    <row r="1572" spans="2:6">
      <c r="B1572" s="55" t="s">
        <v>18</v>
      </c>
      <c r="C1572" s="56" t="s">
        <v>19</v>
      </c>
      <c r="D1572" s="56" t="s">
        <v>4199</v>
      </c>
      <c r="E1572" s="53" t="s">
        <v>693</v>
      </c>
      <c r="F1572" s="54" t="s">
        <v>298</v>
      </c>
    </row>
    <row r="1573" spans="2:6">
      <c r="B1573" s="55" t="s">
        <v>5715</v>
      </c>
      <c r="C1573" s="56" t="s">
        <v>107</v>
      </c>
      <c r="D1573" s="56" t="s">
        <v>4200</v>
      </c>
      <c r="E1573" s="53" t="s">
        <v>693</v>
      </c>
      <c r="F1573" s="54" t="s">
        <v>298</v>
      </c>
    </row>
    <row r="1574" spans="2:6">
      <c r="B1574" s="55" t="s">
        <v>106</v>
      </c>
      <c r="C1574" s="56" t="s">
        <v>107</v>
      </c>
      <c r="D1574" s="56" t="s">
        <v>5733</v>
      </c>
      <c r="E1574" s="53" t="s">
        <v>693</v>
      </c>
      <c r="F1574" s="54" t="s">
        <v>298</v>
      </c>
    </row>
    <row r="1575" spans="2:6">
      <c r="B1575" s="55" t="s">
        <v>243</v>
      </c>
      <c r="C1575" s="56" t="s">
        <v>452</v>
      </c>
      <c r="D1575" s="56" t="s">
        <v>5734</v>
      </c>
      <c r="E1575" s="53" t="s">
        <v>693</v>
      </c>
      <c r="F1575" s="54" t="s">
        <v>298</v>
      </c>
    </row>
    <row r="1576" spans="2:6">
      <c r="B1576" s="55" t="s">
        <v>33</v>
      </c>
      <c r="C1576" s="56" t="s">
        <v>34</v>
      </c>
      <c r="D1576" s="56" t="s">
        <v>4268</v>
      </c>
      <c r="E1576" s="53" t="s">
        <v>1479</v>
      </c>
      <c r="F1576" s="54" t="s">
        <v>298</v>
      </c>
    </row>
    <row r="1577" spans="2:6" s="192" customFormat="1">
      <c r="B1577" s="55" t="s">
        <v>6489</v>
      </c>
      <c r="C1577" s="56" t="s">
        <v>6492</v>
      </c>
      <c r="D1577" s="56" t="s">
        <v>6493</v>
      </c>
      <c r="E1577" s="53" t="s">
        <v>1479</v>
      </c>
      <c r="F1577" s="54" t="s">
        <v>298</v>
      </c>
    </row>
    <row r="1578" spans="2:6">
      <c r="B1578" s="55" t="s">
        <v>31</v>
      </c>
      <c r="C1578" s="56" t="s">
        <v>32</v>
      </c>
      <c r="D1578" s="56" t="s">
        <v>4202</v>
      </c>
      <c r="E1578" s="53" t="s">
        <v>1479</v>
      </c>
      <c r="F1578" s="54" t="s">
        <v>298</v>
      </c>
    </row>
    <row r="1579" spans="2:6">
      <c r="B1579" s="55" t="s">
        <v>165</v>
      </c>
      <c r="C1579" s="56" t="s">
        <v>166</v>
      </c>
      <c r="D1579" s="56" t="s">
        <v>4203</v>
      </c>
      <c r="E1579" s="53" t="s">
        <v>1479</v>
      </c>
      <c r="F1579" s="54" t="s">
        <v>298</v>
      </c>
    </row>
    <row r="1580" spans="2:6">
      <c r="B1580" s="55" t="s">
        <v>4204</v>
      </c>
      <c r="C1580" s="56" t="s">
        <v>4205</v>
      </c>
      <c r="D1580" s="56" t="s">
        <v>4206</v>
      </c>
      <c r="E1580" s="53" t="s">
        <v>1479</v>
      </c>
      <c r="F1580" s="54" t="s">
        <v>298</v>
      </c>
    </row>
    <row r="1581" spans="2:6" s="192" customFormat="1">
      <c r="B1581" s="55" t="s">
        <v>6488</v>
      </c>
      <c r="C1581" s="56" t="s">
        <v>6491</v>
      </c>
      <c r="D1581" s="56" t="s">
        <v>6488</v>
      </c>
      <c r="E1581" s="53" t="s">
        <v>1479</v>
      </c>
      <c r="F1581" s="54" t="s">
        <v>298</v>
      </c>
    </row>
    <row r="1582" spans="2:6">
      <c r="B1582" s="55" t="s">
        <v>4207</v>
      </c>
      <c r="C1582" s="56" t="s">
        <v>4208</v>
      </c>
      <c r="D1582" s="56" t="s">
        <v>4209</v>
      </c>
      <c r="E1582" s="53" t="s">
        <v>693</v>
      </c>
      <c r="F1582" s="54" t="s">
        <v>298</v>
      </c>
    </row>
    <row r="1583" spans="2:6">
      <c r="B1583" s="55" t="s">
        <v>103</v>
      </c>
      <c r="C1583" s="56" t="s">
        <v>104</v>
      </c>
      <c r="D1583" s="56" t="s">
        <v>4210</v>
      </c>
      <c r="E1583" s="53" t="s">
        <v>693</v>
      </c>
      <c r="F1583" s="54" t="s">
        <v>298</v>
      </c>
    </row>
    <row r="1584" spans="2:6">
      <c r="B1584" s="55" t="s">
        <v>1283</v>
      </c>
      <c r="C1584" s="56" t="s">
        <v>1431</v>
      </c>
      <c r="D1584" s="56" t="s">
        <v>4211</v>
      </c>
      <c r="E1584" s="53" t="s">
        <v>693</v>
      </c>
      <c r="F1584" s="54" t="s">
        <v>298</v>
      </c>
    </row>
    <row r="1585" spans="2:6">
      <c r="B1585" s="55" t="s">
        <v>4212</v>
      </c>
      <c r="C1585" s="56" t="s">
        <v>4213</v>
      </c>
      <c r="D1585" s="56" t="s">
        <v>4214</v>
      </c>
      <c r="E1585" s="53" t="s">
        <v>1479</v>
      </c>
      <c r="F1585" s="54" t="s">
        <v>298</v>
      </c>
    </row>
    <row r="1586" spans="2:6">
      <c r="B1586" s="55" t="s">
        <v>4215</v>
      </c>
      <c r="C1586" s="56" t="s">
        <v>4216</v>
      </c>
      <c r="D1586" s="56" t="s">
        <v>4217</v>
      </c>
      <c r="E1586" s="53" t="s">
        <v>1479</v>
      </c>
      <c r="F1586" s="54" t="s">
        <v>298</v>
      </c>
    </row>
    <row r="1587" spans="2:6">
      <c r="B1587" s="55" t="s">
        <v>17</v>
      </c>
      <c r="C1587" s="56" t="s">
        <v>672</v>
      </c>
      <c r="D1587" s="56" t="s">
        <v>4218</v>
      </c>
      <c r="E1587" s="53" t="s">
        <v>1479</v>
      </c>
      <c r="F1587" s="54" t="s">
        <v>298</v>
      </c>
    </row>
    <row r="1588" spans="2:6">
      <c r="B1588" s="55" t="s">
        <v>1003</v>
      </c>
      <c r="C1588" s="56" t="s">
        <v>1432</v>
      </c>
      <c r="D1588" s="56"/>
      <c r="E1588" s="53" t="s">
        <v>693</v>
      </c>
      <c r="F1588" s="54" t="s">
        <v>298</v>
      </c>
    </row>
    <row r="1589" spans="2:6">
      <c r="B1589" s="55" t="s">
        <v>4219</v>
      </c>
      <c r="C1589" s="56" t="s">
        <v>4220</v>
      </c>
      <c r="D1589" s="56" t="s">
        <v>4221</v>
      </c>
      <c r="E1589" s="53" t="s">
        <v>1479</v>
      </c>
      <c r="F1589" s="54" t="s">
        <v>298</v>
      </c>
    </row>
    <row r="1590" spans="2:6">
      <c r="B1590" s="55" t="s">
        <v>4222</v>
      </c>
      <c r="C1590" s="56" t="s">
        <v>4223</v>
      </c>
      <c r="D1590" s="56"/>
      <c r="E1590" s="53" t="s">
        <v>693</v>
      </c>
      <c r="F1590" s="54" t="s">
        <v>298</v>
      </c>
    </row>
    <row r="1591" spans="2:6">
      <c r="B1591" s="55" t="s">
        <v>1039</v>
      </c>
      <c r="C1591" s="56" t="s">
        <v>1433</v>
      </c>
      <c r="D1591" s="56" t="s">
        <v>4224</v>
      </c>
      <c r="E1591" s="53" t="s">
        <v>693</v>
      </c>
      <c r="F1591" s="54" t="s">
        <v>298</v>
      </c>
    </row>
    <row r="1592" spans="2:6">
      <c r="B1592" s="55" t="s">
        <v>4225</v>
      </c>
      <c r="C1592" s="56" t="s">
        <v>4226</v>
      </c>
      <c r="D1592" s="56" t="s">
        <v>4201</v>
      </c>
      <c r="E1592" s="53" t="s">
        <v>693</v>
      </c>
      <c r="F1592" s="54" t="s">
        <v>298</v>
      </c>
    </row>
    <row r="1593" spans="2:6">
      <c r="B1593" s="55" t="s">
        <v>4227</v>
      </c>
      <c r="C1593" s="56" t="s">
        <v>4228</v>
      </c>
      <c r="D1593" s="56" t="s">
        <v>4229</v>
      </c>
      <c r="E1593" s="53" t="s">
        <v>693</v>
      </c>
      <c r="F1593" s="54" t="s">
        <v>298</v>
      </c>
    </row>
    <row r="1594" spans="2:6">
      <c r="B1594" s="55" t="s">
        <v>169</v>
      </c>
      <c r="C1594" s="56" t="s">
        <v>465</v>
      </c>
      <c r="D1594" s="56" t="s">
        <v>4230</v>
      </c>
      <c r="E1594" s="53" t="s">
        <v>693</v>
      </c>
      <c r="F1594" s="54" t="s">
        <v>298</v>
      </c>
    </row>
    <row r="1595" spans="2:6">
      <c r="B1595" s="55" t="s">
        <v>5566</v>
      </c>
      <c r="C1595" s="56" t="s">
        <v>5567</v>
      </c>
      <c r="D1595" s="56" t="s">
        <v>5568</v>
      </c>
      <c r="E1595" s="53" t="s">
        <v>693</v>
      </c>
      <c r="F1595" s="54" t="s">
        <v>298</v>
      </c>
    </row>
    <row r="1596" spans="2:6">
      <c r="B1596" s="55" t="s">
        <v>466</v>
      </c>
      <c r="C1596" s="56" t="s">
        <v>1434</v>
      </c>
      <c r="D1596" s="56" t="s">
        <v>4231</v>
      </c>
      <c r="E1596" s="53" t="s">
        <v>693</v>
      </c>
      <c r="F1596" s="54" t="s">
        <v>298</v>
      </c>
    </row>
    <row r="1597" spans="2:6">
      <c r="B1597" s="55" t="s">
        <v>467</v>
      </c>
      <c r="C1597" s="56" t="s">
        <v>1435</v>
      </c>
      <c r="D1597" s="56" t="s">
        <v>4232</v>
      </c>
      <c r="E1597" s="53" t="s">
        <v>693</v>
      </c>
      <c r="F1597" s="54" t="s">
        <v>298</v>
      </c>
    </row>
    <row r="1598" spans="2:6">
      <c r="B1598" s="55" t="s">
        <v>468</v>
      </c>
      <c r="C1598" s="56" t="s">
        <v>673</v>
      </c>
      <c r="D1598" s="56" t="s">
        <v>4233</v>
      </c>
      <c r="E1598" s="53" t="s">
        <v>693</v>
      </c>
      <c r="F1598" s="54" t="s">
        <v>298</v>
      </c>
    </row>
    <row r="1599" spans="2:6">
      <c r="B1599" s="55" t="s">
        <v>273</v>
      </c>
      <c r="C1599" s="56" t="s">
        <v>323</v>
      </c>
      <c r="D1599" s="56" t="s">
        <v>4234</v>
      </c>
      <c r="E1599" s="53" t="s">
        <v>693</v>
      </c>
      <c r="F1599" s="54" t="s">
        <v>298</v>
      </c>
    </row>
    <row r="1600" spans="2:6">
      <c r="B1600" s="55" t="s">
        <v>469</v>
      </c>
      <c r="C1600" s="56" t="s">
        <v>470</v>
      </c>
      <c r="D1600" s="56" t="s">
        <v>4235</v>
      </c>
      <c r="E1600" s="53" t="s">
        <v>693</v>
      </c>
      <c r="F1600" s="54" t="s">
        <v>298</v>
      </c>
    </row>
    <row r="1601" spans="2:6">
      <c r="B1601" s="55" t="s">
        <v>4236</v>
      </c>
      <c r="C1601" s="56" t="s">
        <v>4237</v>
      </c>
      <c r="D1601" s="56" t="s">
        <v>4238</v>
      </c>
      <c r="E1601" s="53" t="s">
        <v>693</v>
      </c>
      <c r="F1601" s="54" t="s">
        <v>298</v>
      </c>
    </row>
    <row r="1602" spans="2:6">
      <c r="B1602" s="55" t="s">
        <v>4239</v>
      </c>
      <c r="C1602" s="56" t="s">
        <v>4240</v>
      </c>
      <c r="D1602" s="56" t="s">
        <v>4241</v>
      </c>
      <c r="E1602" s="53" t="s">
        <v>693</v>
      </c>
      <c r="F1602" s="54" t="s">
        <v>298</v>
      </c>
    </row>
    <row r="1603" spans="2:6">
      <c r="B1603" s="55" t="s">
        <v>950</v>
      </c>
      <c r="C1603" s="56" t="s">
        <v>1436</v>
      </c>
      <c r="D1603" s="56" t="s">
        <v>4242</v>
      </c>
      <c r="E1603" s="53" t="s">
        <v>693</v>
      </c>
      <c r="F1603" s="54" t="s">
        <v>298</v>
      </c>
    </row>
    <row r="1604" spans="2:6">
      <c r="B1604" s="55" t="s">
        <v>281</v>
      </c>
      <c r="C1604" s="56" t="s">
        <v>4596</v>
      </c>
      <c r="D1604" s="56" t="s">
        <v>4243</v>
      </c>
      <c r="E1604" s="53" t="s">
        <v>693</v>
      </c>
      <c r="F1604" s="54" t="s">
        <v>298</v>
      </c>
    </row>
    <row r="1605" spans="2:6">
      <c r="B1605" s="55" t="s">
        <v>161</v>
      </c>
      <c r="C1605" s="56" t="s">
        <v>162</v>
      </c>
      <c r="D1605" s="56" t="s">
        <v>4244</v>
      </c>
      <c r="E1605" s="53" t="s">
        <v>693</v>
      </c>
      <c r="F1605" s="54" t="s">
        <v>298</v>
      </c>
    </row>
    <row r="1606" spans="2:6">
      <c r="B1606" s="55" t="s">
        <v>5092</v>
      </c>
      <c r="C1606" s="56" t="s">
        <v>5142</v>
      </c>
      <c r="D1606" s="56" t="s">
        <v>5096</v>
      </c>
      <c r="E1606" s="56" t="s">
        <v>693</v>
      </c>
      <c r="F1606" s="60" t="s">
        <v>298</v>
      </c>
    </row>
    <row r="1607" spans="2:6">
      <c r="B1607" s="55" t="s">
        <v>5137</v>
      </c>
      <c r="C1607" s="56" t="s">
        <v>5143</v>
      </c>
      <c r="D1607" s="56" t="s">
        <v>5141</v>
      </c>
      <c r="E1607" s="56" t="s">
        <v>693</v>
      </c>
      <c r="F1607" s="60" t="s">
        <v>298</v>
      </c>
    </row>
    <row r="1608" spans="2:6">
      <c r="B1608" s="55" t="s">
        <v>471</v>
      </c>
      <c r="C1608" s="56" t="s">
        <v>472</v>
      </c>
      <c r="D1608" s="56" t="s">
        <v>4245</v>
      </c>
      <c r="E1608" s="53" t="s">
        <v>693</v>
      </c>
      <c r="F1608" s="54" t="s">
        <v>298</v>
      </c>
    </row>
    <row r="1609" spans="2:6">
      <c r="B1609" s="55" t="s">
        <v>473</v>
      </c>
      <c r="C1609" s="56" t="s">
        <v>474</v>
      </c>
      <c r="D1609" s="56" t="s">
        <v>4246</v>
      </c>
      <c r="E1609" s="53" t="s">
        <v>693</v>
      </c>
      <c r="F1609" s="54" t="s">
        <v>298</v>
      </c>
    </row>
    <row r="1610" spans="2:6">
      <c r="B1610" s="55" t="s">
        <v>420</v>
      </c>
      <c r="C1610" s="56" t="s">
        <v>674</v>
      </c>
      <c r="D1610" s="56" t="s">
        <v>4247</v>
      </c>
      <c r="E1610" s="53" t="s">
        <v>1479</v>
      </c>
      <c r="F1610" s="54" t="s">
        <v>298</v>
      </c>
    </row>
    <row r="1611" spans="2:6">
      <c r="B1611" s="55" t="s">
        <v>112</v>
      </c>
      <c r="C1611" s="56" t="s">
        <v>475</v>
      </c>
      <c r="D1611" s="56" t="s">
        <v>4248</v>
      </c>
      <c r="E1611" s="53" t="s">
        <v>693</v>
      </c>
      <c r="F1611" s="54" t="s">
        <v>298</v>
      </c>
    </row>
    <row r="1612" spans="2:6">
      <c r="B1612" s="55" t="s">
        <v>78</v>
      </c>
      <c r="C1612" s="56" t="s">
        <v>476</v>
      </c>
      <c r="D1612" s="56" t="s">
        <v>4249</v>
      </c>
      <c r="E1612" s="53" t="s">
        <v>693</v>
      </c>
      <c r="F1612" s="54" t="s">
        <v>298</v>
      </c>
    </row>
    <row r="1613" spans="2:6">
      <c r="B1613" s="55" t="s">
        <v>4250</v>
      </c>
      <c r="C1613" s="56" t="s">
        <v>4251</v>
      </c>
      <c r="D1613" s="56" t="s">
        <v>4252</v>
      </c>
      <c r="E1613" s="53" t="s">
        <v>693</v>
      </c>
      <c r="F1613" s="54" t="s">
        <v>298</v>
      </c>
    </row>
    <row r="1614" spans="2:6">
      <c r="B1614" s="55" t="s">
        <v>239</v>
      </c>
      <c r="C1614" s="56" t="s">
        <v>240</v>
      </c>
      <c r="D1614" s="56" t="s">
        <v>4253</v>
      </c>
      <c r="E1614" s="53" t="s">
        <v>693</v>
      </c>
      <c r="F1614" s="54" t="s">
        <v>298</v>
      </c>
    </row>
    <row r="1615" spans="2:6">
      <c r="B1615" s="55" t="s">
        <v>4254</v>
      </c>
      <c r="C1615" s="56" t="s">
        <v>4255</v>
      </c>
      <c r="D1615" s="56" t="s">
        <v>4256</v>
      </c>
      <c r="E1615" s="53" t="s">
        <v>1479</v>
      </c>
      <c r="F1615" s="54" t="s">
        <v>298</v>
      </c>
    </row>
    <row r="1616" spans="2:6">
      <c r="B1616" s="55" t="s">
        <v>4258</v>
      </c>
      <c r="C1616" s="56" t="s">
        <v>4259</v>
      </c>
      <c r="D1616" s="56" t="s">
        <v>4260</v>
      </c>
      <c r="E1616" s="53" t="s">
        <v>693</v>
      </c>
      <c r="F1616" s="54" t="s">
        <v>298</v>
      </c>
    </row>
    <row r="1617" spans="2:6">
      <c r="B1617" s="55" t="s">
        <v>445</v>
      </c>
      <c r="C1617" s="56" t="s">
        <v>675</v>
      </c>
      <c r="D1617" s="56"/>
      <c r="E1617" s="53" t="s">
        <v>693</v>
      </c>
      <c r="F1617" s="54" t="s">
        <v>298</v>
      </c>
    </row>
    <row r="1618" spans="2:6">
      <c r="B1618" s="55" t="s">
        <v>446</v>
      </c>
      <c r="C1618" s="56" t="s">
        <v>447</v>
      </c>
      <c r="D1618" s="56" t="s">
        <v>4261</v>
      </c>
      <c r="E1618" s="53" t="s">
        <v>693</v>
      </c>
      <c r="F1618" s="54" t="s">
        <v>298</v>
      </c>
    </row>
    <row r="1619" spans="2:6">
      <c r="B1619" s="55" t="s">
        <v>190</v>
      </c>
      <c r="C1619" s="56" t="s">
        <v>191</v>
      </c>
      <c r="D1619" s="56" t="s">
        <v>4262</v>
      </c>
      <c r="E1619" s="53" t="s">
        <v>693</v>
      </c>
      <c r="F1619" s="54" t="s">
        <v>298</v>
      </c>
    </row>
    <row r="1620" spans="2:6">
      <c r="B1620" s="55" t="s">
        <v>841</v>
      </c>
      <c r="C1620" s="56" t="s">
        <v>842</v>
      </c>
      <c r="D1620" s="56" t="s">
        <v>4263</v>
      </c>
      <c r="E1620" s="53" t="s">
        <v>693</v>
      </c>
      <c r="F1620" s="54" t="s">
        <v>298</v>
      </c>
    </row>
    <row r="1621" spans="2:6">
      <c r="B1621" s="55" t="s">
        <v>5204</v>
      </c>
      <c r="C1621" s="56" t="s">
        <v>5206</v>
      </c>
      <c r="D1621" s="56" t="s">
        <v>5207</v>
      </c>
      <c r="E1621" s="53" t="s">
        <v>693</v>
      </c>
      <c r="F1621" s="54" t="s">
        <v>298</v>
      </c>
    </row>
    <row r="1622" spans="2:6">
      <c r="B1622" s="55" t="s">
        <v>4264</v>
      </c>
      <c r="C1622" s="56" t="s">
        <v>4265</v>
      </c>
      <c r="D1622" s="56" t="s">
        <v>4266</v>
      </c>
      <c r="E1622" s="53" t="s">
        <v>1479</v>
      </c>
      <c r="F1622" s="54" t="s">
        <v>298</v>
      </c>
    </row>
    <row r="1623" spans="2:6">
      <c r="B1623" s="55" t="s">
        <v>12</v>
      </c>
      <c r="C1623" s="56" t="s">
        <v>9</v>
      </c>
      <c r="D1623" s="56" t="s">
        <v>4267</v>
      </c>
      <c r="E1623" s="53" t="s">
        <v>693</v>
      </c>
      <c r="F1623" s="54" t="s">
        <v>298</v>
      </c>
    </row>
    <row r="1624" spans="2:6">
      <c r="B1624" s="55" t="s">
        <v>936</v>
      </c>
      <c r="C1624" s="56" t="s">
        <v>940</v>
      </c>
      <c r="D1624" s="56" t="s">
        <v>4269</v>
      </c>
      <c r="E1624" s="53" t="s">
        <v>693</v>
      </c>
      <c r="F1624" s="54" t="s">
        <v>298</v>
      </c>
    </row>
    <row r="1625" spans="2:6">
      <c r="B1625" s="55" t="s">
        <v>4270</v>
      </c>
      <c r="C1625" s="56" t="s">
        <v>4271</v>
      </c>
      <c r="D1625" s="56" t="s">
        <v>4272</v>
      </c>
      <c r="E1625" s="53" t="s">
        <v>1479</v>
      </c>
      <c r="F1625" s="54" t="s">
        <v>298</v>
      </c>
    </row>
    <row r="1626" spans="2:6">
      <c r="B1626" s="55" t="s">
        <v>448</v>
      </c>
      <c r="C1626" s="56" t="s">
        <v>449</v>
      </c>
      <c r="D1626" s="56" t="s">
        <v>4273</v>
      </c>
      <c r="E1626" s="53" t="s">
        <v>693</v>
      </c>
      <c r="F1626" s="54" t="s">
        <v>298</v>
      </c>
    </row>
    <row r="1627" spans="2:6">
      <c r="B1627" s="55" t="s">
        <v>74</v>
      </c>
      <c r="C1627" s="56" t="s">
        <v>75</v>
      </c>
      <c r="D1627" s="56" t="s">
        <v>4274</v>
      </c>
      <c r="E1627" s="53" t="s">
        <v>693</v>
      </c>
      <c r="F1627" s="54" t="s">
        <v>298</v>
      </c>
    </row>
    <row r="1628" spans="2:6">
      <c r="B1628" s="55" t="s">
        <v>450</v>
      </c>
      <c r="C1628" s="56" t="s">
        <v>1437</v>
      </c>
      <c r="D1628" s="56" t="s">
        <v>4275</v>
      </c>
      <c r="E1628" s="53" t="s">
        <v>693</v>
      </c>
      <c r="F1628" s="54" t="s">
        <v>298</v>
      </c>
    </row>
    <row r="1629" spans="2:6">
      <c r="B1629" s="55" t="s">
        <v>4276</v>
      </c>
      <c r="C1629" s="56" t="s">
        <v>4277</v>
      </c>
      <c r="D1629" s="56" t="s">
        <v>4278</v>
      </c>
      <c r="E1629" s="53" t="s">
        <v>1479</v>
      </c>
      <c r="F1629" s="54" t="s">
        <v>298</v>
      </c>
    </row>
    <row r="1630" spans="2:6">
      <c r="B1630" s="55" t="s">
        <v>93</v>
      </c>
      <c r="C1630" s="56" t="s">
        <v>94</v>
      </c>
      <c r="D1630" s="56" t="s">
        <v>4279</v>
      </c>
      <c r="E1630" s="53" t="s">
        <v>693</v>
      </c>
      <c r="F1630" s="54" t="s">
        <v>298</v>
      </c>
    </row>
    <row r="1631" spans="2:6">
      <c r="B1631" s="55" t="s">
        <v>1105</v>
      </c>
      <c r="C1631" s="56" t="s">
        <v>1107</v>
      </c>
      <c r="D1631" s="56"/>
      <c r="E1631" s="53" t="s">
        <v>693</v>
      </c>
      <c r="F1631" s="54" t="s">
        <v>298</v>
      </c>
    </row>
    <row r="1632" spans="2:6">
      <c r="B1632" s="55" t="s">
        <v>961</v>
      </c>
      <c r="C1632" s="56" t="s">
        <v>1438</v>
      </c>
      <c r="D1632" s="56"/>
      <c r="E1632" s="53" t="s">
        <v>693</v>
      </c>
      <c r="F1632" s="54" t="s">
        <v>298</v>
      </c>
    </row>
    <row r="1633" spans="2:6">
      <c r="B1633" s="55" t="s">
        <v>428</v>
      </c>
      <c r="C1633" s="56" t="s">
        <v>676</v>
      </c>
      <c r="D1633" s="56" t="s">
        <v>4280</v>
      </c>
      <c r="E1633" s="53" t="s">
        <v>1479</v>
      </c>
      <c r="F1633" s="54" t="s">
        <v>298</v>
      </c>
    </row>
    <row r="1634" spans="2:6">
      <c r="B1634" s="55" t="s">
        <v>794</v>
      </c>
      <c r="C1634" s="56" t="s">
        <v>795</v>
      </c>
      <c r="D1634" s="56" t="s">
        <v>4281</v>
      </c>
      <c r="E1634" s="53" t="s">
        <v>693</v>
      </c>
      <c r="F1634" s="54" t="s">
        <v>298</v>
      </c>
    </row>
    <row r="1635" spans="2:6">
      <c r="B1635" s="55" t="s">
        <v>951</v>
      </c>
      <c r="C1635" s="56" t="s">
        <v>1439</v>
      </c>
      <c r="D1635" s="56" t="s">
        <v>4282</v>
      </c>
      <c r="E1635" s="53" t="s">
        <v>693</v>
      </c>
      <c r="F1635" s="54" t="s">
        <v>298</v>
      </c>
    </row>
    <row r="1636" spans="2:6">
      <c r="B1636" s="55" t="s">
        <v>121</v>
      </c>
      <c r="C1636" s="56" t="s">
        <v>1440</v>
      </c>
      <c r="D1636" s="56" t="s">
        <v>4283</v>
      </c>
      <c r="E1636" s="53" t="s">
        <v>693</v>
      </c>
      <c r="F1636" s="54" t="s">
        <v>298</v>
      </c>
    </row>
    <row r="1637" spans="2:6">
      <c r="B1637" s="55" t="s">
        <v>38</v>
      </c>
      <c r="C1637" s="56" t="s">
        <v>39</v>
      </c>
      <c r="D1637" s="56" t="s">
        <v>4284</v>
      </c>
      <c r="E1637" s="53" t="s">
        <v>693</v>
      </c>
      <c r="F1637" s="54" t="s">
        <v>298</v>
      </c>
    </row>
    <row r="1638" spans="2:6">
      <c r="B1638" s="55" t="s">
        <v>918</v>
      </c>
      <c r="C1638" s="56" t="s">
        <v>4285</v>
      </c>
      <c r="D1638" s="56" t="s">
        <v>4286</v>
      </c>
      <c r="E1638" s="53" t="s">
        <v>693</v>
      </c>
      <c r="F1638" s="54" t="s">
        <v>298</v>
      </c>
    </row>
    <row r="1639" spans="2:6">
      <c r="B1639" s="55" t="s">
        <v>768</v>
      </c>
      <c r="C1639" s="56" t="s">
        <v>812</v>
      </c>
      <c r="D1639" s="56" t="s">
        <v>4287</v>
      </c>
      <c r="E1639" s="53" t="s">
        <v>693</v>
      </c>
      <c r="F1639" s="54" t="s">
        <v>298</v>
      </c>
    </row>
    <row r="1640" spans="2:6">
      <c r="B1640" s="55" t="s">
        <v>1251</v>
      </c>
      <c r="C1640" s="56" t="s">
        <v>1441</v>
      </c>
      <c r="D1640" s="56" t="s">
        <v>4257</v>
      </c>
      <c r="E1640" s="53" t="s">
        <v>693</v>
      </c>
      <c r="F1640" s="54" t="s">
        <v>298</v>
      </c>
    </row>
    <row r="1641" spans="2:6">
      <c r="B1641" s="55" t="s">
        <v>4288</v>
      </c>
      <c r="C1641" s="56" t="s">
        <v>4289</v>
      </c>
      <c r="D1641" s="56" t="s">
        <v>4290</v>
      </c>
      <c r="E1641" s="53" t="s">
        <v>693</v>
      </c>
      <c r="F1641" s="54" t="s">
        <v>298</v>
      </c>
    </row>
    <row r="1642" spans="2:6">
      <c r="B1642" s="55" t="s">
        <v>286</v>
      </c>
      <c r="C1642" s="56" t="s">
        <v>287</v>
      </c>
      <c r="D1642" s="56" t="s">
        <v>4291</v>
      </c>
      <c r="E1642" s="53" t="s">
        <v>693</v>
      </c>
      <c r="F1642" s="54" t="s">
        <v>298</v>
      </c>
    </row>
    <row r="1643" spans="2:6">
      <c r="B1643" s="55" t="s">
        <v>4293</v>
      </c>
      <c r="C1643" s="56" t="s">
        <v>4294</v>
      </c>
      <c r="D1643" s="56" t="s">
        <v>4295</v>
      </c>
      <c r="E1643" s="53" t="s">
        <v>693</v>
      </c>
      <c r="F1643" s="54" t="s">
        <v>298</v>
      </c>
    </row>
    <row r="1644" spans="2:6">
      <c r="B1644" s="55" t="s">
        <v>5362</v>
      </c>
      <c r="C1644" s="56" t="s">
        <v>5374</v>
      </c>
      <c r="D1644" s="59">
        <v>3186</v>
      </c>
      <c r="E1644" s="53" t="s">
        <v>693</v>
      </c>
      <c r="F1644" s="54" t="s">
        <v>298</v>
      </c>
    </row>
    <row r="1645" spans="2:6">
      <c r="B1645" s="55" t="s">
        <v>5716</v>
      </c>
      <c r="C1645" s="56" t="s">
        <v>5735</v>
      </c>
      <c r="D1645" s="59" t="s">
        <v>5213</v>
      </c>
      <c r="E1645" s="53" t="s">
        <v>693</v>
      </c>
      <c r="F1645" s="54" t="s">
        <v>298</v>
      </c>
    </row>
    <row r="1646" spans="2:6">
      <c r="B1646" s="55" t="s">
        <v>36</v>
      </c>
      <c r="C1646" s="56" t="s">
        <v>37</v>
      </c>
      <c r="D1646" s="56" t="s">
        <v>4296</v>
      </c>
      <c r="E1646" s="53" t="s">
        <v>693</v>
      </c>
      <c r="F1646" s="54" t="s">
        <v>298</v>
      </c>
    </row>
    <row r="1647" spans="2:6">
      <c r="B1647" s="55" t="s">
        <v>4297</v>
      </c>
      <c r="C1647" s="56" t="s">
        <v>4298</v>
      </c>
      <c r="D1647" s="56" t="s">
        <v>4299</v>
      </c>
      <c r="E1647" s="56" t="s">
        <v>693</v>
      </c>
      <c r="F1647" s="60" t="s">
        <v>298</v>
      </c>
    </row>
    <row r="1648" spans="2:6">
      <c r="B1648" s="55" t="s">
        <v>478</v>
      </c>
      <c r="C1648" s="56" t="s">
        <v>1442</v>
      </c>
      <c r="D1648" s="56" t="s">
        <v>4300</v>
      </c>
      <c r="E1648" s="53" t="s">
        <v>693</v>
      </c>
      <c r="F1648" s="54" t="s">
        <v>298</v>
      </c>
    </row>
    <row r="1649" spans="2:6">
      <c r="B1649" s="55" t="s">
        <v>80</v>
      </c>
      <c r="C1649" s="56" t="s">
        <v>81</v>
      </c>
      <c r="D1649" s="56" t="s">
        <v>4301</v>
      </c>
      <c r="E1649" s="53" t="s">
        <v>693</v>
      </c>
      <c r="F1649" s="54" t="s">
        <v>298</v>
      </c>
    </row>
    <row r="1650" spans="2:6">
      <c r="B1650" s="55" t="s">
        <v>480</v>
      </c>
      <c r="C1650" s="56" t="s">
        <v>1443</v>
      </c>
      <c r="D1650" s="56" t="s">
        <v>4302</v>
      </c>
      <c r="E1650" s="53" t="s">
        <v>693</v>
      </c>
      <c r="F1650" s="54" t="s">
        <v>298</v>
      </c>
    </row>
    <row r="1651" spans="2:6">
      <c r="B1651" s="55" t="s">
        <v>481</v>
      </c>
      <c r="C1651" s="56" t="s">
        <v>1444</v>
      </c>
      <c r="D1651" s="56"/>
      <c r="E1651" s="53" t="s">
        <v>693</v>
      </c>
      <c r="F1651" s="54" t="s">
        <v>298</v>
      </c>
    </row>
    <row r="1652" spans="2:6">
      <c r="B1652" s="55" t="s">
        <v>453</v>
      </c>
      <c r="C1652" s="56" t="s">
        <v>1445</v>
      </c>
      <c r="D1652" s="56" t="s">
        <v>4303</v>
      </c>
      <c r="E1652" s="53" t="s">
        <v>693</v>
      </c>
      <c r="F1652" s="54" t="s">
        <v>298</v>
      </c>
    </row>
    <row r="1653" spans="2:6">
      <c r="B1653" s="55" t="s">
        <v>195</v>
      </c>
      <c r="C1653" s="56" t="s">
        <v>326</v>
      </c>
      <c r="D1653" s="56" t="s">
        <v>4304</v>
      </c>
      <c r="E1653" s="53" t="s">
        <v>693</v>
      </c>
      <c r="F1653" s="54" t="s">
        <v>298</v>
      </c>
    </row>
    <row r="1654" spans="2:6">
      <c r="B1654" s="55" t="s">
        <v>4305</v>
      </c>
      <c r="C1654" s="56" t="s">
        <v>4306</v>
      </c>
      <c r="D1654" s="56" t="s">
        <v>4307</v>
      </c>
      <c r="E1654" s="53" t="s">
        <v>693</v>
      </c>
      <c r="F1654" s="54" t="s">
        <v>298</v>
      </c>
    </row>
    <row r="1655" spans="2:6">
      <c r="B1655" s="55" t="s">
        <v>105</v>
      </c>
      <c r="C1655" s="56" t="s">
        <v>440</v>
      </c>
      <c r="D1655" s="56" t="s">
        <v>4309</v>
      </c>
      <c r="E1655" s="53" t="s">
        <v>693</v>
      </c>
      <c r="F1655" s="54" t="s">
        <v>298</v>
      </c>
    </row>
    <row r="1656" spans="2:6">
      <c r="B1656" s="55" t="s">
        <v>944</v>
      </c>
      <c r="C1656" s="56" t="s">
        <v>947</v>
      </c>
      <c r="D1656" s="56" t="s">
        <v>4310</v>
      </c>
      <c r="E1656" s="53" t="s">
        <v>693</v>
      </c>
      <c r="F1656" s="54" t="s">
        <v>298</v>
      </c>
    </row>
    <row r="1657" spans="2:6">
      <c r="B1657" s="55" t="s">
        <v>284</v>
      </c>
      <c r="C1657" s="56" t="s">
        <v>285</v>
      </c>
      <c r="D1657" s="56" t="s">
        <v>4311</v>
      </c>
      <c r="E1657" s="53" t="s">
        <v>693</v>
      </c>
      <c r="F1657" s="54" t="s">
        <v>298</v>
      </c>
    </row>
    <row r="1658" spans="2:6">
      <c r="B1658" s="55" t="s">
        <v>163</v>
      </c>
      <c r="C1658" s="56" t="s">
        <v>164</v>
      </c>
      <c r="D1658" s="56" t="s">
        <v>4312</v>
      </c>
      <c r="E1658" s="53" t="s">
        <v>693</v>
      </c>
      <c r="F1658" s="54" t="s">
        <v>298</v>
      </c>
    </row>
    <row r="1659" spans="2:6">
      <c r="B1659" s="55" t="s">
        <v>5409</v>
      </c>
      <c r="C1659" s="56" t="s">
        <v>5413</v>
      </c>
      <c r="D1659" s="56" t="s">
        <v>5580</v>
      </c>
      <c r="E1659" s="53" t="s">
        <v>693</v>
      </c>
      <c r="F1659" s="54" t="s">
        <v>298</v>
      </c>
    </row>
    <row r="1660" spans="2:6">
      <c r="B1660" s="55" t="s">
        <v>441</v>
      </c>
      <c r="C1660" s="56" t="s">
        <v>677</v>
      </c>
      <c r="D1660" s="56" t="s">
        <v>4313</v>
      </c>
      <c r="E1660" s="53" t="s">
        <v>693</v>
      </c>
      <c r="F1660" s="54" t="s">
        <v>298</v>
      </c>
    </row>
    <row r="1661" spans="2:6">
      <c r="B1661" s="55" t="s">
        <v>113</v>
      </c>
      <c r="C1661" s="56" t="s">
        <v>114</v>
      </c>
      <c r="D1661" s="56" t="s">
        <v>4314</v>
      </c>
      <c r="E1661" s="53" t="s">
        <v>693</v>
      </c>
      <c r="F1661" s="54" t="s">
        <v>298</v>
      </c>
    </row>
    <row r="1662" spans="2:6">
      <c r="B1662" s="55" t="s">
        <v>110</v>
      </c>
      <c r="C1662" s="56" t="s">
        <v>4315</v>
      </c>
      <c r="D1662" s="56" t="s">
        <v>4316</v>
      </c>
      <c r="E1662" s="53" t="s">
        <v>1479</v>
      </c>
      <c r="F1662" s="54" t="s">
        <v>298</v>
      </c>
    </row>
    <row r="1663" spans="2:6">
      <c r="B1663" s="55" t="s">
        <v>345</v>
      </c>
      <c r="C1663" s="56" t="s">
        <v>4317</v>
      </c>
      <c r="D1663" s="56" t="s">
        <v>4318</v>
      </c>
      <c r="E1663" s="53" t="s">
        <v>1479</v>
      </c>
      <c r="F1663" s="54" t="s">
        <v>298</v>
      </c>
    </row>
    <row r="1664" spans="2:6">
      <c r="B1664" s="55" t="s">
        <v>706</v>
      </c>
      <c r="C1664" s="56" t="s">
        <v>1446</v>
      </c>
      <c r="D1664" s="56" t="s">
        <v>4319</v>
      </c>
      <c r="E1664" s="53" t="s">
        <v>693</v>
      </c>
      <c r="F1664" s="54" t="s">
        <v>298</v>
      </c>
    </row>
    <row r="1665" spans="2:6" s="194" customFormat="1">
      <c r="B1665" s="55" t="s">
        <v>6554</v>
      </c>
      <c r="C1665" s="56" t="s">
        <v>6558</v>
      </c>
      <c r="D1665" s="56"/>
      <c r="E1665" s="53" t="s">
        <v>693</v>
      </c>
      <c r="F1665" s="54" t="s">
        <v>298</v>
      </c>
    </row>
    <row r="1666" spans="2:6">
      <c r="B1666" s="55" t="s">
        <v>4320</v>
      </c>
      <c r="C1666" s="56" t="s">
        <v>4321</v>
      </c>
      <c r="D1666" s="56" t="s">
        <v>4322</v>
      </c>
      <c r="E1666" s="56" t="s">
        <v>377</v>
      </c>
      <c r="F1666" s="60" t="s">
        <v>298</v>
      </c>
    </row>
    <row r="1667" spans="2:6">
      <c r="B1667" s="55" t="s">
        <v>4323</v>
      </c>
      <c r="C1667" s="56" t="s">
        <v>4324</v>
      </c>
      <c r="D1667" s="56" t="s">
        <v>4325</v>
      </c>
      <c r="E1667" s="53" t="s">
        <v>693</v>
      </c>
      <c r="F1667" s="54" t="s">
        <v>298</v>
      </c>
    </row>
    <row r="1668" spans="2:6">
      <c r="B1668" s="55" t="s">
        <v>234</v>
      </c>
      <c r="C1668" s="56" t="s">
        <v>235</v>
      </c>
      <c r="D1668" s="56"/>
      <c r="E1668" s="53" t="s">
        <v>693</v>
      </c>
      <c r="F1668" s="54" t="s">
        <v>298</v>
      </c>
    </row>
    <row r="1669" spans="2:6">
      <c r="B1669" s="55" t="s">
        <v>4326</v>
      </c>
      <c r="C1669" s="56" t="s">
        <v>4327</v>
      </c>
      <c r="D1669" s="56" t="s">
        <v>4597</v>
      </c>
      <c r="E1669" s="56" t="s">
        <v>693</v>
      </c>
      <c r="F1669" s="60" t="s">
        <v>298</v>
      </c>
    </row>
    <row r="1670" spans="2:6">
      <c r="B1670" s="55" t="s">
        <v>76</v>
      </c>
      <c r="C1670" s="56" t="s">
        <v>77</v>
      </c>
      <c r="D1670" s="56" t="s">
        <v>4329</v>
      </c>
      <c r="E1670" s="53" t="s">
        <v>693</v>
      </c>
      <c r="F1670" s="54" t="s">
        <v>298</v>
      </c>
    </row>
    <row r="1671" spans="2:6">
      <c r="B1671" s="55" t="s">
        <v>432</v>
      </c>
      <c r="C1671" s="56" t="s">
        <v>683</v>
      </c>
      <c r="D1671" s="56" t="s">
        <v>4330</v>
      </c>
      <c r="E1671" s="53" t="s">
        <v>693</v>
      </c>
      <c r="F1671" s="54" t="s">
        <v>298</v>
      </c>
    </row>
    <row r="1672" spans="2:6">
      <c r="B1672" s="55" t="s">
        <v>324</v>
      </c>
      <c r="C1672" s="56" t="s">
        <v>325</v>
      </c>
      <c r="D1672" s="56" t="s">
        <v>4331</v>
      </c>
      <c r="E1672" s="53" t="s">
        <v>693</v>
      </c>
      <c r="F1672" s="54" t="s">
        <v>298</v>
      </c>
    </row>
    <row r="1673" spans="2:6">
      <c r="B1673" s="55" t="s">
        <v>461</v>
      </c>
      <c r="C1673" s="56" t="s">
        <v>462</v>
      </c>
      <c r="D1673" s="56" t="s">
        <v>4332</v>
      </c>
      <c r="E1673" s="53" t="s">
        <v>693</v>
      </c>
      <c r="F1673" s="54" t="s">
        <v>298</v>
      </c>
    </row>
    <row r="1674" spans="2:6">
      <c r="B1674" s="55" t="s">
        <v>4333</v>
      </c>
      <c r="C1674" s="56" t="s">
        <v>4334</v>
      </c>
      <c r="D1674" s="56" t="s">
        <v>4335</v>
      </c>
      <c r="E1674" s="53" t="s">
        <v>693</v>
      </c>
      <c r="F1674" s="54" t="s">
        <v>298</v>
      </c>
    </row>
    <row r="1675" spans="2:6">
      <c r="B1675" s="55" t="s">
        <v>412</v>
      </c>
      <c r="C1675" s="56" t="s">
        <v>1447</v>
      </c>
      <c r="D1675" s="56" t="s">
        <v>4598</v>
      </c>
      <c r="E1675" s="53" t="s">
        <v>1479</v>
      </c>
      <c r="F1675" s="54" t="s">
        <v>298</v>
      </c>
    </row>
    <row r="1676" spans="2:6">
      <c r="B1676" s="55" t="s">
        <v>4337</v>
      </c>
      <c r="C1676" s="56" t="s">
        <v>4338</v>
      </c>
      <c r="D1676" s="56" t="s">
        <v>4336</v>
      </c>
      <c r="E1676" s="53" t="s">
        <v>1479</v>
      </c>
      <c r="F1676" s="54" t="s">
        <v>298</v>
      </c>
    </row>
    <row r="1677" spans="2:6">
      <c r="B1677" s="55" t="s">
        <v>4339</v>
      </c>
      <c r="C1677" s="56" t="s">
        <v>4340</v>
      </c>
      <c r="D1677" s="56" t="s">
        <v>4341</v>
      </c>
      <c r="E1677" s="53" t="s">
        <v>693</v>
      </c>
      <c r="F1677" s="54" t="s">
        <v>298</v>
      </c>
    </row>
    <row r="1678" spans="2:6">
      <c r="B1678" s="55" t="s">
        <v>321</v>
      </c>
      <c r="C1678" s="56" t="s">
        <v>322</v>
      </c>
      <c r="D1678" s="56" t="s">
        <v>4342</v>
      </c>
      <c r="E1678" s="53" t="s">
        <v>693</v>
      </c>
      <c r="F1678" s="54" t="s">
        <v>298</v>
      </c>
    </row>
    <row r="1679" spans="2:6">
      <c r="B1679" s="55" t="s">
        <v>463</v>
      </c>
      <c r="C1679" s="56" t="s">
        <v>678</v>
      </c>
      <c r="D1679" s="56" t="s">
        <v>4343</v>
      </c>
      <c r="E1679" s="53" t="s">
        <v>693</v>
      </c>
      <c r="F1679" s="54" t="s">
        <v>298</v>
      </c>
    </row>
    <row r="1680" spans="2:6">
      <c r="B1680" s="55" t="s">
        <v>4344</v>
      </c>
      <c r="C1680" s="56" t="s">
        <v>4345</v>
      </c>
      <c r="D1680" s="56" t="s">
        <v>4346</v>
      </c>
      <c r="E1680" s="53" t="s">
        <v>693</v>
      </c>
      <c r="F1680" s="54" t="s">
        <v>298</v>
      </c>
    </row>
    <row r="1681" spans="2:6">
      <c r="B1681" s="55" t="s">
        <v>4653</v>
      </c>
      <c r="C1681" s="56" t="s">
        <v>4654</v>
      </c>
      <c r="D1681" s="56" t="s">
        <v>4655</v>
      </c>
      <c r="E1681" s="53" t="s">
        <v>1479</v>
      </c>
      <c r="F1681" s="54" t="s">
        <v>298</v>
      </c>
    </row>
    <row r="1682" spans="2:6">
      <c r="B1682" s="55" t="s">
        <v>962</v>
      </c>
      <c r="C1682" s="56" t="s">
        <v>965</v>
      </c>
      <c r="D1682" s="56"/>
      <c r="E1682" s="53" t="s">
        <v>693</v>
      </c>
      <c r="F1682" s="54" t="s">
        <v>298</v>
      </c>
    </row>
    <row r="1683" spans="2:6">
      <c r="B1683" s="55" t="s">
        <v>1110</v>
      </c>
      <c r="C1683" s="56" t="s">
        <v>1113</v>
      </c>
      <c r="D1683" s="56" t="s">
        <v>4347</v>
      </c>
      <c r="E1683" s="53" t="s">
        <v>693</v>
      </c>
      <c r="F1683" s="54" t="s">
        <v>298</v>
      </c>
    </row>
    <row r="1684" spans="2:6">
      <c r="B1684" s="55" t="s">
        <v>482</v>
      </c>
      <c r="C1684" s="56" t="s">
        <v>1448</v>
      </c>
      <c r="D1684" s="56" t="s">
        <v>4348</v>
      </c>
      <c r="E1684" s="53" t="s">
        <v>693</v>
      </c>
      <c r="F1684" s="54" t="s">
        <v>298</v>
      </c>
    </row>
    <row r="1685" spans="2:6">
      <c r="B1685" s="55" t="s">
        <v>73</v>
      </c>
      <c r="C1685" s="56" t="s">
        <v>1449</v>
      </c>
      <c r="D1685" s="56" t="s">
        <v>4328</v>
      </c>
      <c r="E1685" s="53" t="s">
        <v>693</v>
      </c>
      <c r="F1685" s="54" t="s">
        <v>298</v>
      </c>
    </row>
    <row r="1686" spans="2:6">
      <c r="B1686" s="55" t="s">
        <v>182</v>
      </c>
      <c r="C1686" s="56" t="s">
        <v>479</v>
      </c>
      <c r="D1686" s="56" t="s">
        <v>4349</v>
      </c>
      <c r="E1686" s="53" t="s">
        <v>693</v>
      </c>
      <c r="F1686" s="54" t="s">
        <v>298</v>
      </c>
    </row>
    <row r="1687" spans="2:6">
      <c r="B1687" s="55" t="s">
        <v>483</v>
      </c>
      <c r="C1687" s="56" t="s">
        <v>1450</v>
      </c>
      <c r="D1687" s="56" t="s">
        <v>4599</v>
      </c>
      <c r="E1687" s="53" t="s">
        <v>693</v>
      </c>
      <c r="F1687" s="54" t="s">
        <v>298</v>
      </c>
    </row>
    <row r="1688" spans="2:6">
      <c r="B1688" s="55" t="s">
        <v>4351</v>
      </c>
      <c r="C1688" s="56" t="s">
        <v>4352</v>
      </c>
      <c r="D1688" s="56" t="s">
        <v>4353</v>
      </c>
      <c r="E1688" s="53" t="s">
        <v>693</v>
      </c>
      <c r="F1688" s="54" t="s">
        <v>298</v>
      </c>
    </row>
    <row r="1689" spans="2:6">
      <c r="B1689" s="55" t="s">
        <v>92</v>
      </c>
      <c r="C1689" s="56" t="s">
        <v>1451</v>
      </c>
      <c r="D1689" s="56" t="s">
        <v>4350</v>
      </c>
      <c r="E1689" s="53" t="s">
        <v>693</v>
      </c>
      <c r="F1689" s="54" t="s">
        <v>298</v>
      </c>
    </row>
    <row r="1690" spans="2:6">
      <c r="B1690" s="55" t="s">
        <v>433</v>
      </c>
      <c r="C1690" s="56" t="s">
        <v>434</v>
      </c>
      <c r="D1690" s="56" t="s">
        <v>4354</v>
      </c>
      <c r="E1690" s="53" t="s">
        <v>693</v>
      </c>
      <c r="F1690" s="54" t="s">
        <v>298</v>
      </c>
    </row>
    <row r="1691" spans="2:6">
      <c r="B1691" s="55" t="s">
        <v>435</v>
      </c>
      <c r="C1691" s="56" t="s">
        <v>436</v>
      </c>
      <c r="D1691" s="56" t="s">
        <v>4355</v>
      </c>
      <c r="E1691" s="53" t="s">
        <v>693</v>
      </c>
      <c r="F1691" s="54" t="s">
        <v>298</v>
      </c>
    </row>
    <row r="1692" spans="2:6">
      <c r="B1692" s="55" t="s">
        <v>4356</v>
      </c>
      <c r="C1692" s="56" t="s">
        <v>4357</v>
      </c>
      <c r="D1692" s="56" t="s">
        <v>4358</v>
      </c>
      <c r="E1692" s="53" t="s">
        <v>693</v>
      </c>
      <c r="F1692" s="54" t="s">
        <v>298</v>
      </c>
    </row>
    <row r="1693" spans="2:6">
      <c r="B1693" s="55" t="s">
        <v>484</v>
      </c>
      <c r="C1693" s="56" t="s">
        <v>1452</v>
      </c>
      <c r="D1693" s="56"/>
      <c r="E1693" s="53" t="s">
        <v>693</v>
      </c>
      <c r="F1693" s="54" t="s">
        <v>298</v>
      </c>
    </row>
    <row r="1694" spans="2:6">
      <c r="B1694" s="55" t="s">
        <v>945</v>
      </c>
      <c r="C1694" s="56" t="s">
        <v>1453</v>
      </c>
      <c r="D1694" s="56" t="s">
        <v>4359</v>
      </c>
      <c r="E1694" s="53" t="s">
        <v>693</v>
      </c>
      <c r="F1694" s="54" t="s">
        <v>298</v>
      </c>
    </row>
    <row r="1695" spans="2:6">
      <c r="B1695" s="55" t="s">
        <v>1267</v>
      </c>
      <c r="C1695" s="56" t="s">
        <v>1454</v>
      </c>
      <c r="D1695" s="56" t="s">
        <v>4360</v>
      </c>
      <c r="E1695" s="53" t="s">
        <v>693</v>
      </c>
      <c r="F1695" s="54" t="s">
        <v>298</v>
      </c>
    </row>
    <row r="1696" spans="2:6">
      <c r="B1696" s="55" t="s">
        <v>327</v>
      </c>
      <c r="C1696" s="56" t="s">
        <v>328</v>
      </c>
      <c r="D1696" s="56" t="s">
        <v>4361</v>
      </c>
      <c r="E1696" s="53" t="s">
        <v>693</v>
      </c>
      <c r="F1696" s="54" t="s">
        <v>298</v>
      </c>
    </row>
    <row r="1697" spans="2:6">
      <c r="B1697" s="55" t="s">
        <v>437</v>
      </c>
      <c r="C1697" s="56" t="s">
        <v>438</v>
      </c>
      <c r="D1697" s="56" t="s">
        <v>4362</v>
      </c>
      <c r="E1697" s="53" t="s">
        <v>693</v>
      </c>
      <c r="F1697" s="54" t="s">
        <v>298</v>
      </c>
    </row>
    <row r="1698" spans="2:6">
      <c r="B1698" s="55" t="s">
        <v>485</v>
      </c>
      <c r="C1698" s="56" t="s">
        <v>1455</v>
      </c>
      <c r="D1698" s="56" t="s">
        <v>4363</v>
      </c>
      <c r="E1698" s="53" t="s">
        <v>693</v>
      </c>
      <c r="F1698" s="54" t="s">
        <v>298</v>
      </c>
    </row>
    <row r="1699" spans="2:6">
      <c r="B1699" s="55" t="s">
        <v>788</v>
      </c>
      <c r="C1699" s="56" t="s">
        <v>1456</v>
      </c>
      <c r="D1699" s="56"/>
      <c r="E1699" s="53" t="s">
        <v>693</v>
      </c>
      <c r="F1699" s="54" t="s">
        <v>298</v>
      </c>
    </row>
    <row r="1700" spans="2:6">
      <c r="B1700" s="55" t="s">
        <v>329</v>
      </c>
      <c r="C1700" s="56" t="s">
        <v>330</v>
      </c>
      <c r="D1700" s="56" t="s">
        <v>4364</v>
      </c>
      <c r="E1700" s="53" t="s">
        <v>693</v>
      </c>
      <c r="F1700" s="54" t="s">
        <v>298</v>
      </c>
    </row>
    <row r="1701" spans="2:6">
      <c r="B1701" s="55" t="s">
        <v>4365</v>
      </c>
      <c r="C1701" s="56" t="s">
        <v>4366</v>
      </c>
      <c r="D1701" s="56"/>
      <c r="E1701" s="53" t="s">
        <v>693</v>
      </c>
      <c r="F1701" s="54" t="s">
        <v>298</v>
      </c>
    </row>
    <row r="1702" spans="2:6">
      <c r="B1702" s="55" t="s">
        <v>1289</v>
      </c>
      <c r="C1702" s="56" t="s">
        <v>1457</v>
      </c>
      <c r="D1702" s="56"/>
      <c r="E1702" s="53" t="s">
        <v>693</v>
      </c>
      <c r="F1702" s="54" t="s">
        <v>298</v>
      </c>
    </row>
    <row r="1703" spans="2:6">
      <c r="B1703" s="55" t="s">
        <v>4367</v>
      </c>
      <c r="C1703" s="56" t="s">
        <v>4368</v>
      </c>
      <c r="D1703" s="56"/>
      <c r="E1703" s="53" t="s">
        <v>693</v>
      </c>
      <c r="F1703" s="54" t="s">
        <v>298</v>
      </c>
    </row>
    <row r="1704" spans="2:6">
      <c r="B1704" s="55" t="s">
        <v>1018</v>
      </c>
      <c r="C1704" s="56" t="s">
        <v>1026</v>
      </c>
      <c r="D1704" s="56" t="s">
        <v>4369</v>
      </c>
      <c r="E1704" s="53" t="s">
        <v>693</v>
      </c>
      <c r="F1704" s="54" t="s">
        <v>298</v>
      </c>
    </row>
    <row r="1705" spans="2:6">
      <c r="B1705" s="55" t="s">
        <v>5209</v>
      </c>
      <c r="C1705" s="56" t="s">
        <v>5208</v>
      </c>
      <c r="D1705" s="56" t="s">
        <v>5212</v>
      </c>
      <c r="E1705" s="53" t="s">
        <v>693</v>
      </c>
      <c r="F1705" s="54" t="s">
        <v>298</v>
      </c>
    </row>
    <row r="1706" spans="2:6">
      <c r="B1706" s="55" t="s">
        <v>5002</v>
      </c>
      <c r="C1706" s="56" t="s">
        <v>5008</v>
      </c>
      <c r="D1706" s="56" t="s">
        <v>5213</v>
      </c>
      <c r="E1706" s="56" t="s">
        <v>693</v>
      </c>
      <c r="F1706" s="60" t="s">
        <v>298</v>
      </c>
    </row>
    <row r="1707" spans="2:6">
      <c r="B1707" s="55" t="s">
        <v>5873</v>
      </c>
      <c r="C1707" s="56" t="s">
        <v>5008</v>
      </c>
      <c r="D1707" s="56" t="s">
        <v>5876</v>
      </c>
      <c r="E1707" s="56" t="s">
        <v>693</v>
      </c>
      <c r="F1707" s="60" t="s">
        <v>298</v>
      </c>
    </row>
    <row r="1708" spans="2:6">
      <c r="B1708" s="55" t="s">
        <v>5713</v>
      </c>
      <c r="C1708" s="56" t="s">
        <v>5731</v>
      </c>
      <c r="D1708" s="56" t="s">
        <v>5730</v>
      </c>
      <c r="E1708" s="56" t="s">
        <v>693</v>
      </c>
      <c r="F1708" s="60" t="s">
        <v>298</v>
      </c>
    </row>
    <row r="1709" spans="2:6">
      <c r="B1709" s="55" t="s">
        <v>5714</v>
      </c>
      <c r="C1709" s="56" t="s">
        <v>5732</v>
      </c>
      <c r="D1709" s="56"/>
      <c r="E1709" s="56" t="s">
        <v>693</v>
      </c>
      <c r="F1709" s="60" t="s">
        <v>298</v>
      </c>
    </row>
    <row r="1710" spans="2:6">
      <c r="B1710" s="55" t="s">
        <v>4370</v>
      </c>
      <c r="C1710" s="56" t="s">
        <v>4371</v>
      </c>
      <c r="D1710" s="56" t="s">
        <v>4372</v>
      </c>
      <c r="E1710" s="53" t="s">
        <v>1479</v>
      </c>
      <c r="F1710" s="54" t="s">
        <v>298</v>
      </c>
    </row>
    <row r="1711" spans="2:6">
      <c r="B1711" s="55" t="s">
        <v>4373</v>
      </c>
      <c r="C1711" s="56" t="s">
        <v>4374</v>
      </c>
      <c r="D1711" s="56" t="s">
        <v>4375</v>
      </c>
      <c r="E1711" s="53" t="s">
        <v>1479</v>
      </c>
      <c r="F1711" s="54" t="s">
        <v>298</v>
      </c>
    </row>
    <row r="1712" spans="2:6">
      <c r="B1712" s="55" t="s">
        <v>413</v>
      </c>
      <c r="C1712" s="56" t="s">
        <v>414</v>
      </c>
      <c r="D1712" s="56" t="s">
        <v>4376</v>
      </c>
      <c r="E1712" s="53" t="s">
        <v>1479</v>
      </c>
      <c r="F1712" s="54" t="s">
        <v>298</v>
      </c>
    </row>
    <row r="1713" spans="2:6">
      <c r="B1713" s="55" t="s">
        <v>4377</v>
      </c>
      <c r="C1713" s="56" t="s">
        <v>4378</v>
      </c>
      <c r="D1713" s="56" t="s">
        <v>4379</v>
      </c>
      <c r="E1713" s="53" t="s">
        <v>1479</v>
      </c>
      <c r="F1713" s="54" t="s">
        <v>298</v>
      </c>
    </row>
    <row r="1714" spans="2:6">
      <c r="B1714" s="55" t="s">
        <v>6244</v>
      </c>
      <c r="C1714" s="56" t="s">
        <v>6249</v>
      </c>
      <c r="D1714" s="56" t="s">
        <v>6248</v>
      </c>
      <c r="E1714" s="53" t="s">
        <v>1479</v>
      </c>
      <c r="F1714" s="54" t="s">
        <v>298</v>
      </c>
    </row>
    <row r="1715" spans="2:6">
      <c r="B1715" s="55" t="s">
        <v>5717</v>
      </c>
      <c r="C1715" s="56" t="s">
        <v>5724</v>
      </c>
      <c r="D1715" s="56" t="s">
        <v>4347</v>
      </c>
      <c r="E1715" s="53" t="s">
        <v>1479</v>
      </c>
      <c r="F1715" s="54" t="s">
        <v>298</v>
      </c>
    </row>
    <row r="1716" spans="2:6">
      <c r="B1716" s="55" t="s">
        <v>4380</v>
      </c>
      <c r="C1716" s="56" t="s">
        <v>4381</v>
      </c>
      <c r="D1716" s="56" t="s">
        <v>4382</v>
      </c>
      <c r="E1716" s="53" t="s">
        <v>1479</v>
      </c>
      <c r="F1716" s="54" t="s">
        <v>298</v>
      </c>
    </row>
    <row r="1717" spans="2:6">
      <c r="B1717" s="55" t="s">
        <v>4383</v>
      </c>
      <c r="C1717" s="56" t="s">
        <v>4384</v>
      </c>
      <c r="D1717" s="56" t="s">
        <v>4385</v>
      </c>
      <c r="E1717" s="53" t="s">
        <v>1479</v>
      </c>
      <c r="F1717" s="54" t="s">
        <v>298</v>
      </c>
    </row>
    <row r="1718" spans="2:6">
      <c r="B1718" s="55" t="s">
        <v>4386</v>
      </c>
      <c r="C1718" s="56" t="s">
        <v>4387</v>
      </c>
      <c r="D1718" s="56" t="s">
        <v>4388</v>
      </c>
      <c r="E1718" s="53" t="s">
        <v>1479</v>
      </c>
      <c r="F1718" s="54" t="s">
        <v>298</v>
      </c>
    </row>
    <row r="1719" spans="2:6">
      <c r="B1719" s="55" t="s">
        <v>4389</v>
      </c>
      <c r="C1719" s="56" t="s">
        <v>4390</v>
      </c>
      <c r="D1719" s="56" t="s">
        <v>4391</v>
      </c>
      <c r="E1719" s="53" t="s">
        <v>1479</v>
      </c>
      <c r="F1719" s="54" t="s">
        <v>298</v>
      </c>
    </row>
    <row r="1720" spans="2:6">
      <c r="B1720" s="55" t="s">
        <v>336</v>
      </c>
      <c r="C1720" s="56" t="s">
        <v>337</v>
      </c>
      <c r="D1720" s="56" t="s">
        <v>4392</v>
      </c>
      <c r="E1720" s="53" t="s">
        <v>1479</v>
      </c>
      <c r="F1720" s="54" t="s">
        <v>298</v>
      </c>
    </row>
    <row r="1721" spans="2:6">
      <c r="B1721" s="55" t="s">
        <v>4393</v>
      </c>
      <c r="C1721" s="56" t="s">
        <v>4394</v>
      </c>
      <c r="D1721" s="56"/>
      <c r="E1721" s="53" t="s">
        <v>1479</v>
      </c>
      <c r="F1721" s="54" t="s">
        <v>298</v>
      </c>
    </row>
    <row r="1722" spans="2:6">
      <c r="B1722" s="55" t="s">
        <v>4395</v>
      </c>
      <c r="C1722" s="56" t="s">
        <v>4396</v>
      </c>
      <c r="D1722" s="56" t="s">
        <v>4397</v>
      </c>
      <c r="E1722" s="56" t="s">
        <v>1479</v>
      </c>
      <c r="F1722" s="60" t="s">
        <v>298</v>
      </c>
    </row>
    <row r="1723" spans="2:6">
      <c r="B1723" s="55" t="s">
        <v>357</v>
      </c>
      <c r="C1723" s="56" t="s">
        <v>358</v>
      </c>
      <c r="D1723" s="56" t="s">
        <v>4398</v>
      </c>
      <c r="E1723" s="53" t="s">
        <v>1479</v>
      </c>
      <c r="F1723" s="54" t="s">
        <v>298</v>
      </c>
    </row>
    <row r="1724" spans="2:6">
      <c r="B1724" s="55" t="s">
        <v>359</v>
      </c>
      <c r="C1724" s="56" t="s">
        <v>1458</v>
      </c>
      <c r="D1724" s="56" t="s">
        <v>4399</v>
      </c>
      <c r="E1724" s="53" t="s">
        <v>1479</v>
      </c>
      <c r="F1724" s="54" t="s">
        <v>298</v>
      </c>
    </row>
    <row r="1725" spans="2:6">
      <c r="B1725" s="55" t="s">
        <v>299</v>
      </c>
      <c r="C1725" s="56" t="s">
        <v>1459</v>
      </c>
      <c r="D1725" s="56" t="s">
        <v>4400</v>
      </c>
      <c r="E1725" s="53" t="s">
        <v>1479</v>
      </c>
      <c r="F1725" s="54" t="s">
        <v>298</v>
      </c>
    </row>
    <row r="1726" spans="2:6">
      <c r="B1726" s="55" t="s">
        <v>360</v>
      </c>
      <c r="C1726" s="56" t="s">
        <v>1460</v>
      </c>
      <c r="D1726" s="56" t="s">
        <v>4401</v>
      </c>
      <c r="E1726" s="53" t="s">
        <v>1479</v>
      </c>
      <c r="F1726" s="54" t="s">
        <v>298</v>
      </c>
    </row>
    <row r="1727" spans="2:6">
      <c r="B1727" s="55" t="s">
        <v>232</v>
      </c>
      <c r="C1727" s="56" t="s">
        <v>233</v>
      </c>
      <c r="D1727" s="56" t="s">
        <v>4402</v>
      </c>
      <c r="E1727" s="53" t="s">
        <v>1479</v>
      </c>
      <c r="F1727" s="54" t="s">
        <v>298</v>
      </c>
    </row>
    <row r="1728" spans="2:6">
      <c r="B1728" s="55" t="s">
        <v>361</v>
      </c>
      <c r="C1728" s="56" t="s">
        <v>362</v>
      </c>
      <c r="D1728" s="56" t="s">
        <v>4292</v>
      </c>
      <c r="E1728" s="53" t="s">
        <v>1479</v>
      </c>
      <c r="F1728" s="54" t="s">
        <v>298</v>
      </c>
    </row>
    <row r="1729" spans="2:6">
      <c r="B1729" s="55" t="s">
        <v>227</v>
      </c>
      <c r="C1729" s="56" t="s">
        <v>228</v>
      </c>
      <c r="D1729" s="56" t="s">
        <v>4403</v>
      </c>
      <c r="E1729" s="53" t="s">
        <v>1479</v>
      </c>
      <c r="F1729" s="54" t="s">
        <v>298</v>
      </c>
    </row>
    <row r="1730" spans="2:6">
      <c r="B1730" s="55" t="s">
        <v>4404</v>
      </c>
      <c r="C1730" s="56" t="s">
        <v>4405</v>
      </c>
      <c r="D1730" s="56"/>
      <c r="E1730" s="53" t="s">
        <v>1479</v>
      </c>
      <c r="F1730" s="54" t="s">
        <v>298</v>
      </c>
    </row>
    <row r="1731" spans="2:6">
      <c r="B1731" s="55" t="s">
        <v>91</v>
      </c>
      <c r="C1731" s="56" t="s">
        <v>300</v>
      </c>
      <c r="D1731" s="56" t="s">
        <v>4406</v>
      </c>
      <c r="E1731" s="53" t="s">
        <v>1479</v>
      </c>
      <c r="F1731" s="54" t="s">
        <v>298</v>
      </c>
    </row>
    <row r="1732" spans="2:6">
      <c r="B1732" s="55" t="s">
        <v>301</v>
      </c>
      <c r="C1732" s="56" t="s">
        <v>302</v>
      </c>
      <c r="D1732" s="56" t="s">
        <v>4407</v>
      </c>
      <c r="E1732" s="53" t="s">
        <v>1479</v>
      </c>
      <c r="F1732" s="54" t="s">
        <v>298</v>
      </c>
    </row>
    <row r="1733" spans="2:6">
      <c r="B1733" s="55" t="s">
        <v>346</v>
      </c>
      <c r="C1733" s="56" t="s">
        <v>347</v>
      </c>
      <c r="D1733" s="56" t="s">
        <v>4408</v>
      </c>
      <c r="E1733" s="53" t="s">
        <v>1479</v>
      </c>
      <c r="F1733" s="54" t="s">
        <v>298</v>
      </c>
    </row>
    <row r="1734" spans="2:6">
      <c r="B1734" s="55" t="s">
        <v>4409</v>
      </c>
      <c r="C1734" s="56" t="s">
        <v>4410</v>
      </c>
      <c r="D1734" s="56"/>
      <c r="E1734" s="53" t="s">
        <v>1479</v>
      </c>
      <c r="F1734" s="54" t="s">
        <v>298</v>
      </c>
    </row>
    <row r="1735" spans="2:6">
      <c r="B1735" s="55" t="s">
        <v>4976</v>
      </c>
      <c r="C1735" s="56" t="s">
        <v>4977</v>
      </c>
      <c r="D1735" s="56" t="s">
        <v>4978</v>
      </c>
      <c r="E1735" s="56" t="s">
        <v>1479</v>
      </c>
      <c r="F1735" s="60" t="s">
        <v>298</v>
      </c>
    </row>
    <row r="1736" spans="2:6">
      <c r="B1736" s="55" t="s">
        <v>4411</v>
      </c>
      <c r="C1736" s="56" t="s">
        <v>111</v>
      </c>
      <c r="D1736" s="56" t="s">
        <v>4412</v>
      </c>
      <c r="E1736" s="53" t="s">
        <v>1479</v>
      </c>
      <c r="F1736" s="54" t="s">
        <v>298</v>
      </c>
    </row>
    <row r="1737" spans="2:6">
      <c r="B1737" s="55" t="s">
        <v>348</v>
      </c>
      <c r="C1737" s="56" t="s">
        <v>349</v>
      </c>
      <c r="D1737" s="56" t="s">
        <v>4413</v>
      </c>
      <c r="E1737" s="53" t="s">
        <v>1479</v>
      </c>
      <c r="F1737" s="54" t="s">
        <v>298</v>
      </c>
    </row>
    <row r="1738" spans="2:6">
      <c r="B1738" s="55" t="s">
        <v>350</v>
      </c>
      <c r="C1738" s="56" t="s">
        <v>351</v>
      </c>
      <c r="D1738" s="56" t="s">
        <v>4414</v>
      </c>
      <c r="E1738" s="53" t="s">
        <v>1479</v>
      </c>
      <c r="F1738" s="54" t="s">
        <v>298</v>
      </c>
    </row>
    <row r="1739" spans="2:6">
      <c r="B1739" s="55" t="s">
        <v>363</v>
      </c>
      <c r="C1739" s="56" t="s">
        <v>364</v>
      </c>
      <c r="D1739" s="56" t="s">
        <v>4415</v>
      </c>
      <c r="E1739" s="53" t="s">
        <v>1479</v>
      </c>
      <c r="F1739" s="54" t="s">
        <v>298</v>
      </c>
    </row>
    <row r="1740" spans="2:6">
      <c r="B1740" s="55" t="s">
        <v>1020</v>
      </c>
      <c r="C1740" s="56" t="s">
        <v>4416</v>
      </c>
      <c r="D1740" s="56" t="s">
        <v>4417</v>
      </c>
      <c r="E1740" s="53" t="s">
        <v>1479</v>
      </c>
      <c r="F1740" s="54" t="s">
        <v>298</v>
      </c>
    </row>
    <row r="1741" spans="2:6">
      <c r="B1741" s="55" t="s">
        <v>236</v>
      </c>
      <c r="C1741" s="56" t="s">
        <v>1461</v>
      </c>
      <c r="D1741" s="56" t="s">
        <v>4418</v>
      </c>
      <c r="E1741" s="53" t="s">
        <v>1479</v>
      </c>
      <c r="F1741" s="54" t="s">
        <v>298</v>
      </c>
    </row>
    <row r="1742" spans="2:6">
      <c r="B1742" s="55" t="s">
        <v>338</v>
      </c>
      <c r="C1742" s="56" t="s">
        <v>339</v>
      </c>
      <c r="D1742" s="56" t="s">
        <v>4419</v>
      </c>
      <c r="E1742" s="53" t="s">
        <v>1479</v>
      </c>
      <c r="F1742" s="54" t="s">
        <v>298</v>
      </c>
    </row>
    <row r="1743" spans="2:6">
      <c r="B1743" s="55" t="s">
        <v>42</v>
      </c>
      <c r="C1743" s="56" t="s">
        <v>340</v>
      </c>
      <c r="D1743" s="56" t="s">
        <v>42</v>
      </c>
      <c r="E1743" s="53" t="s">
        <v>1479</v>
      </c>
      <c r="F1743" s="54" t="s">
        <v>298</v>
      </c>
    </row>
    <row r="1744" spans="2:6">
      <c r="B1744" s="55" t="s">
        <v>341</v>
      </c>
      <c r="C1744" s="56" t="s">
        <v>689</v>
      </c>
      <c r="D1744" s="56" t="s">
        <v>4420</v>
      </c>
      <c r="E1744" s="53" t="s">
        <v>1479</v>
      </c>
      <c r="F1744" s="54" t="s">
        <v>298</v>
      </c>
    </row>
    <row r="1745" spans="2:6">
      <c r="B1745" s="55" t="s">
        <v>4421</v>
      </c>
      <c r="C1745" s="56" t="s">
        <v>4422</v>
      </c>
      <c r="D1745" s="56" t="s">
        <v>4423</v>
      </c>
      <c r="E1745" s="53" t="s">
        <v>1479</v>
      </c>
      <c r="F1745" s="54" t="s">
        <v>298</v>
      </c>
    </row>
    <row r="1746" spans="2:6">
      <c r="B1746" s="55" t="s">
        <v>212</v>
      </c>
      <c r="C1746" s="56" t="s">
        <v>213</v>
      </c>
      <c r="D1746" s="56" t="s">
        <v>4424</v>
      </c>
      <c r="E1746" s="53" t="s">
        <v>1479</v>
      </c>
      <c r="F1746" s="54" t="s">
        <v>298</v>
      </c>
    </row>
    <row r="1747" spans="2:6">
      <c r="B1747" s="55" t="s">
        <v>342</v>
      </c>
      <c r="C1747" s="56" t="s">
        <v>679</v>
      </c>
      <c r="D1747" s="56" t="s">
        <v>4308</v>
      </c>
      <c r="E1747" s="53" t="s">
        <v>1479</v>
      </c>
      <c r="F1747" s="54" t="s">
        <v>298</v>
      </c>
    </row>
    <row r="1748" spans="2:6">
      <c r="B1748" s="55" t="s">
        <v>88</v>
      </c>
      <c r="C1748" s="56" t="s">
        <v>89</v>
      </c>
      <c r="D1748" s="56"/>
      <c r="E1748" s="53" t="s">
        <v>1479</v>
      </c>
      <c r="F1748" s="54" t="s">
        <v>298</v>
      </c>
    </row>
    <row r="1749" spans="2:6">
      <c r="B1749" s="55" t="s">
        <v>415</v>
      </c>
      <c r="C1749" s="56" t="s">
        <v>416</v>
      </c>
      <c r="D1749" s="56" t="s">
        <v>4425</v>
      </c>
      <c r="E1749" s="53" t="s">
        <v>1479</v>
      </c>
      <c r="F1749" s="54" t="s">
        <v>298</v>
      </c>
    </row>
    <row r="1750" spans="2:6">
      <c r="B1750" s="55" t="s">
        <v>4426</v>
      </c>
      <c r="C1750" s="56" t="s">
        <v>4427</v>
      </c>
      <c r="D1750" s="56" t="s">
        <v>4428</v>
      </c>
      <c r="E1750" s="53" t="s">
        <v>1479</v>
      </c>
      <c r="F1750" s="54" t="s">
        <v>298</v>
      </c>
    </row>
    <row r="1751" spans="2:6">
      <c r="B1751" s="55" t="s">
        <v>4429</v>
      </c>
      <c r="C1751" s="56" t="s">
        <v>4430</v>
      </c>
      <c r="D1751" s="56" t="s">
        <v>4431</v>
      </c>
      <c r="E1751" s="53" t="s">
        <v>1479</v>
      </c>
      <c r="F1751" s="54" t="s">
        <v>298</v>
      </c>
    </row>
    <row r="1752" spans="2:6">
      <c r="B1752" s="55" t="s">
        <v>417</v>
      </c>
      <c r="C1752" s="56" t="s">
        <v>418</v>
      </c>
      <c r="D1752" s="56" t="s">
        <v>4432</v>
      </c>
      <c r="E1752" s="53" t="s">
        <v>1479</v>
      </c>
      <c r="F1752" s="54" t="s">
        <v>298</v>
      </c>
    </row>
    <row r="1753" spans="2:6">
      <c r="B1753" s="55" t="s">
        <v>4433</v>
      </c>
      <c r="C1753" s="56" t="s">
        <v>4434</v>
      </c>
      <c r="D1753" s="56"/>
      <c r="E1753" s="53" t="s">
        <v>1479</v>
      </c>
      <c r="F1753" s="54" t="s">
        <v>298</v>
      </c>
    </row>
    <row r="1754" spans="2:6">
      <c r="B1754" s="55" t="s">
        <v>343</v>
      </c>
      <c r="C1754" s="56" t="s">
        <v>1462</v>
      </c>
      <c r="D1754" s="56" t="s">
        <v>4435</v>
      </c>
      <c r="E1754" s="53" t="s">
        <v>1479</v>
      </c>
      <c r="F1754" s="54" t="s">
        <v>298</v>
      </c>
    </row>
    <row r="1755" spans="2:6">
      <c r="B1755" s="55" t="s">
        <v>178</v>
      </c>
      <c r="C1755" s="56" t="s">
        <v>179</v>
      </c>
      <c r="D1755" s="56" t="s">
        <v>4436</v>
      </c>
      <c r="E1755" s="53" t="s">
        <v>1479</v>
      </c>
      <c r="F1755" s="54" t="s">
        <v>298</v>
      </c>
    </row>
    <row r="1756" spans="2:6">
      <c r="B1756" s="55" t="s">
        <v>4437</v>
      </c>
      <c r="C1756" s="56" t="s">
        <v>4438</v>
      </c>
      <c r="D1756" s="56" t="s">
        <v>4439</v>
      </c>
      <c r="E1756" s="53" t="s">
        <v>1479</v>
      </c>
      <c r="F1756" s="54" t="s">
        <v>298</v>
      </c>
    </row>
    <row r="1757" spans="2:6">
      <c r="B1757" s="55" t="s">
        <v>4440</v>
      </c>
      <c r="C1757" s="56" t="s">
        <v>4441</v>
      </c>
      <c r="D1757" s="56" t="s">
        <v>4442</v>
      </c>
      <c r="E1757" s="53" t="s">
        <v>1479</v>
      </c>
      <c r="F1757" s="54" t="s">
        <v>298</v>
      </c>
    </row>
    <row r="1758" spans="2:6">
      <c r="B1758" s="55" t="s">
        <v>4443</v>
      </c>
      <c r="C1758" s="56" t="s">
        <v>4444</v>
      </c>
      <c r="D1758" s="56" t="s">
        <v>4445</v>
      </c>
      <c r="E1758" s="53" t="s">
        <v>1479</v>
      </c>
      <c r="F1758" s="54" t="s">
        <v>298</v>
      </c>
    </row>
    <row r="1759" spans="2:6">
      <c r="B1759" s="55" t="s">
        <v>353</v>
      </c>
      <c r="C1759" s="56" t="s">
        <v>354</v>
      </c>
      <c r="D1759" s="56" t="s">
        <v>4446</v>
      </c>
      <c r="E1759" s="53" t="s">
        <v>1479</v>
      </c>
      <c r="F1759" s="54" t="s">
        <v>298</v>
      </c>
    </row>
    <row r="1760" spans="2:6">
      <c r="B1760" s="55" t="s">
        <v>5654</v>
      </c>
      <c r="C1760" s="56" t="s">
        <v>5658</v>
      </c>
      <c r="D1760" s="56" t="s">
        <v>5659</v>
      </c>
      <c r="E1760" s="53" t="s">
        <v>1479</v>
      </c>
      <c r="F1760" s="54" t="s">
        <v>298</v>
      </c>
    </row>
    <row r="1761" spans="2:6">
      <c r="B1761" s="55" t="s">
        <v>355</v>
      </c>
      <c r="C1761" s="56" t="s">
        <v>356</v>
      </c>
      <c r="D1761" s="56" t="s">
        <v>4447</v>
      </c>
      <c r="E1761" s="53" t="s">
        <v>1479</v>
      </c>
      <c r="F1761" s="54" t="s">
        <v>298</v>
      </c>
    </row>
    <row r="1762" spans="2:6">
      <c r="B1762" s="55" t="s">
        <v>4448</v>
      </c>
      <c r="C1762" s="56" t="s">
        <v>4449</v>
      </c>
      <c r="D1762" s="56" t="s">
        <v>4450</v>
      </c>
      <c r="E1762" s="53" t="s">
        <v>1479</v>
      </c>
      <c r="F1762" s="54" t="s">
        <v>298</v>
      </c>
    </row>
    <row r="1763" spans="2:6">
      <c r="B1763" s="55" t="s">
        <v>1040</v>
      </c>
      <c r="C1763" s="56" t="s">
        <v>1068</v>
      </c>
      <c r="D1763" s="56" t="s">
        <v>4451</v>
      </c>
      <c r="E1763" s="53" t="s">
        <v>1479</v>
      </c>
      <c r="F1763" s="54" t="s">
        <v>298</v>
      </c>
    </row>
    <row r="1764" spans="2:6">
      <c r="B1764" s="55" t="s">
        <v>352</v>
      </c>
      <c r="C1764" s="56" t="s">
        <v>1463</v>
      </c>
      <c r="D1764" s="56" t="s">
        <v>4452</v>
      </c>
      <c r="E1764" s="53" t="s">
        <v>1479</v>
      </c>
      <c r="F1764" s="54" t="s">
        <v>298</v>
      </c>
    </row>
    <row r="1765" spans="2:6">
      <c r="B1765" s="55" t="s">
        <v>242</v>
      </c>
      <c r="C1765" s="56" t="s">
        <v>365</v>
      </c>
      <c r="D1765" s="56" t="s">
        <v>4453</v>
      </c>
      <c r="E1765" s="53" t="s">
        <v>1479</v>
      </c>
      <c r="F1765" s="54" t="s">
        <v>298</v>
      </c>
    </row>
    <row r="1766" spans="2:6">
      <c r="B1766" s="55" t="s">
        <v>1017</v>
      </c>
      <c r="C1766" s="56" t="s">
        <v>1027</v>
      </c>
      <c r="D1766" s="56" t="s">
        <v>4454</v>
      </c>
      <c r="E1766" s="53" t="s">
        <v>1479</v>
      </c>
      <c r="F1766" s="54" t="s">
        <v>298</v>
      </c>
    </row>
    <row r="1767" spans="2:6">
      <c r="B1767" s="52" t="s">
        <v>366</v>
      </c>
      <c r="C1767" s="53" t="s">
        <v>1464</v>
      </c>
      <c r="D1767" s="53" t="s">
        <v>4455</v>
      </c>
      <c r="E1767" s="53" t="s">
        <v>1479</v>
      </c>
      <c r="F1767" s="54" t="s">
        <v>298</v>
      </c>
    </row>
    <row r="1768" spans="2:6">
      <c r="B1768" s="55" t="s">
        <v>1496</v>
      </c>
      <c r="C1768" s="53" t="s">
        <v>1498</v>
      </c>
      <c r="D1768" s="53" t="s">
        <v>4456</v>
      </c>
      <c r="E1768" s="53" t="s">
        <v>1479</v>
      </c>
      <c r="F1768" s="54" t="s">
        <v>298</v>
      </c>
    </row>
    <row r="1769" spans="2:6">
      <c r="B1769" s="52" t="s">
        <v>4457</v>
      </c>
      <c r="C1769" s="53" t="s">
        <v>4458</v>
      </c>
      <c r="D1769" s="56" t="s">
        <v>5719</v>
      </c>
      <c r="E1769" s="53" t="s">
        <v>1479</v>
      </c>
      <c r="F1769" s="54" t="s">
        <v>298</v>
      </c>
    </row>
    <row r="1770" spans="2:6">
      <c r="B1770" s="55" t="s">
        <v>813</v>
      </c>
      <c r="C1770" s="56" t="s">
        <v>4458</v>
      </c>
      <c r="D1770" s="56" t="s">
        <v>5720</v>
      </c>
      <c r="E1770" s="53" t="s">
        <v>1479</v>
      </c>
      <c r="F1770" s="54" t="s">
        <v>298</v>
      </c>
    </row>
    <row r="1771" spans="2:6">
      <c r="B1771" s="55" t="s">
        <v>6245</v>
      </c>
      <c r="C1771" s="56" t="s">
        <v>6246</v>
      </c>
      <c r="D1771" s="56" t="s">
        <v>6247</v>
      </c>
      <c r="E1771" s="53" t="s">
        <v>1479</v>
      </c>
      <c r="F1771" s="54" t="s">
        <v>298</v>
      </c>
    </row>
    <row r="1772" spans="2:6">
      <c r="B1772" s="55" t="s">
        <v>5711</v>
      </c>
      <c r="C1772" s="56" t="s">
        <v>5723</v>
      </c>
      <c r="D1772" s="56" t="s">
        <v>5721</v>
      </c>
      <c r="E1772" s="53" t="s">
        <v>1479</v>
      </c>
      <c r="F1772" s="54" t="s">
        <v>298</v>
      </c>
    </row>
    <row r="1773" spans="2:6">
      <c r="B1773" s="55" t="s">
        <v>4459</v>
      </c>
      <c r="C1773" s="56" t="s">
        <v>4460</v>
      </c>
      <c r="D1773" s="56" t="s">
        <v>5722</v>
      </c>
      <c r="E1773" s="53" t="s">
        <v>1479</v>
      </c>
      <c r="F1773" s="54" t="s">
        <v>298</v>
      </c>
    </row>
    <row r="1774" spans="2:6">
      <c r="B1774" s="52" t="s">
        <v>95</v>
      </c>
      <c r="C1774" s="53" t="s">
        <v>96</v>
      </c>
      <c r="D1774" s="53" t="s">
        <v>4461</v>
      </c>
      <c r="E1774" s="53" t="s">
        <v>1479</v>
      </c>
      <c r="F1774" s="54" t="s">
        <v>298</v>
      </c>
    </row>
    <row r="1775" spans="2:6">
      <c r="B1775" s="52" t="s">
        <v>97</v>
      </c>
      <c r="C1775" s="53" t="s">
        <v>4462</v>
      </c>
      <c r="D1775" s="53" t="s">
        <v>4463</v>
      </c>
      <c r="E1775" s="53" t="s">
        <v>1479</v>
      </c>
      <c r="F1775" s="54" t="s">
        <v>298</v>
      </c>
    </row>
    <row r="1776" spans="2:6">
      <c r="B1776" s="52" t="s">
        <v>4464</v>
      </c>
      <c r="C1776" s="53" t="s">
        <v>4465</v>
      </c>
      <c r="D1776" s="53" t="s">
        <v>4466</v>
      </c>
      <c r="E1776" s="53" t="s">
        <v>1479</v>
      </c>
      <c r="F1776" s="54" t="s">
        <v>298</v>
      </c>
    </row>
    <row r="1777" spans="2:6">
      <c r="B1777" s="52" t="s">
        <v>4467</v>
      </c>
      <c r="C1777" s="53" t="s">
        <v>4468</v>
      </c>
      <c r="D1777" s="53" t="s">
        <v>4469</v>
      </c>
      <c r="E1777" s="53" t="s">
        <v>1479</v>
      </c>
      <c r="F1777" s="54" t="s">
        <v>298</v>
      </c>
    </row>
    <row r="1778" spans="2:6">
      <c r="B1778" s="52" t="s">
        <v>4470</v>
      </c>
      <c r="C1778" s="53" t="s">
        <v>4471</v>
      </c>
      <c r="D1778" s="53" t="s">
        <v>4472</v>
      </c>
      <c r="E1778" s="53" t="s">
        <v>1479</v>
      </c>
      <c r="F1778" s="54" t="s">
        <v>298</v>
      </c>
    </row>
    <row r="1779" spans="2:6">
      <c r="B1779" s="55" t="s">
        <v>5621</v>
      </c>
      <c r="C1779" s="56" t="s">
        <v>5624</v>
      </c>
      <c r="D1779" s="56" t="s">
        <v>4279</v>
      </c>
      <c r="E1779" s="53" t="s">
        <v>1479</v>
      </c>
      <c r="F1779" s="54" t="s">
        <v>298</v>
      </c>
    </row>
    <row r="1780" spans="2:6">
      <c r="B1780" s="52" t="s">
        <v>56</v>
      </c>
      <c r="C1780" s="53" t="s">
        <v>57</v>
      </c>
      <c r="D1780" s="53" t="s">
        <v>4473</v>
      </c>
      <c r="E1780" s="53" t="s">
        <v>693</v>
      </c>
      <c r="F1780" s="54" t="s">
        <v>298</v>
      </c>
    </row>
    <row r="1781" spans="2:6">
      <c r="B1781" s="52" t="s">
        <v>4474</v>
      </c>
      <c r="C1781" s="53" t="s">
        <v>4475</v>
      </c>
      <c r="D1781" s="53" t="s">
        <v>4476</v>
      </c>
      <c r="E1781" s="53" t="s">
        <v>1479</v>
      </c>
      <c r="F1781" s="54" t="s">
        <v>298</v>
      </c>
    </row>
    <row r="1782" spans="2:6">
      <c r="B1782" s="52" t="s">
        <v>4477</v>
      </c>
      <c r="C1782" s="53" t="s">
        <v>4478</v>
      </c>
      <c r="D1782" s="53" t="s">
        <v>4479</v>
      </c>
      <c r="E1782" s="53" t="s">
        <v>1479</v>
      </c>
      <c r="F1782" s="54" t="s">
        <v>298</v>
      </c>
    </row>
    <row r="1783" spans="2:6">
      <c r="B1783" s="52" t="s">
        <v>4480</v>
      </c>
      <c r="C1783" s="53" t="s">
        <v>4481</v>
      </c>
      <c r="D1783" s="53"/>
      <c r="E1783" s="53" t="s">
        <v>1479</v>
      </c>
      <c r="F1783" s="54" t="s">
        <v>298</v>
      </c>
    </row>
    <row r="1784" spans="2:6">
      <c r="B1784" s="55" t="s">
        <v>196</v>
      </c>
      <c r="C1784" s="56" t="s">
        <v>197</v>
      </c>
      <c r="D1784" s="56" t="s">
        <v>4482</v>
      </c>
      <c r="E1784" s="53" t="s">
        <v>693</v>
      </c>
      <c r="F1784" s="54" t="s">
        <v>298</v>
      </c>
    </row>
    <row r="1785" spans="2:6">
      <c r="B1785" s="55" t="s">
        <v>4483</v>
      </c>
      <c r="C1785" s="56" t="s">
        <v>4484</v>
      </c>
      <c r="D1785" s="56" t="s">
        <v>4485</v>
      </c>
      <c r="E1785" s="53" t="s">
        <v>693</v>
      </c>
      <c r="F1785" s="54" t="s">
        <v>298</v>
      </c>
    </row>
    <row r="1786" spans="2:6">
      <c r="B1786" s="55" t="s">
        <v>5138</v>
      </c>
      <c r="C1786" s="56" t="s">
        <v>5144</v>
      </c>
      <c r="D1786" s="56" t="s">
        <v>5145</v>
      </c>
      <c r="E1786" s="53" t="s">
        <v>693</v>
      </c>
      <c r="F1786" s="54" t="s">
        <v>298</v>
      </c>
    </row>
    <row r="1787" spans="2:6">
      <c r="B1787" s="55" t="s">
        <v>79</v>
      </c>
      <c r="C1787" s="56" t="s">
        <v>454</v>
      </c>
      <c r="D1787" s="56" t="s">
        <v>4486</v>
      </c>
      <c r="E1787" s="53" t="s">
        <v>693</v>
      </c>
      <c r="F1787" s="54" t="s">
        <v>298</v>
      </c>
    </row>
    <row r="1788" spans="2:6">
      <c r="B1788" s="55" t="s">
        <v>455</v>
      </c>
      <c r="C1788" s="56" t="s">
        <v>456</v>
      </c>
      <c r="D1788" s="56" t="s">
        <v>4487</v>
      </c>
      <c r="E1788" s="53" t="s">
        <v>693</v>
      </c>
      <c r="F1788" s="54" t="s">
        <v>298</v>
      </c>
    </row>
    <row r="1789" spans="2:6">
      <c r="B1789" s="55" t="s">
        <v>4488</v>
      </c>
      <c r="C1789" s="56" t="s">
        <v>4489</v>
      </c>
      <c r="D1789" s="56" t="s">
        <v>4490</v>
      </c>
      <c r="E1789" s="53" t="s">
        <v>1479</v>
      </c>
      <c r="F1789" s="54" t="s">
        <v>298</v>
      </c>
    </row>
    <row r="1790" spans="2:6">
      <c r="B1790" s="55" t="s">
        <v>4491</v>
      </c>
      <c r="C1790" s="56" t="s">
        <v>4492</v>
      </c>
      <c r="D1790" s="56" t="s">
        <v>4493</v>
      </c>
      <c r="E1790" s="53" t="s">
        <v>1479</v>
      </c>
      <c r="F1790" s="54" t="s">
        <v>298</v>
      </c>
    </row>
    <row r="1791" spans="2:6">
      <c r="B1791" s="55" t="s">
        <v>221</v>
      </c>
      <c r="C1791" s="56" t="s">
        <v>222</v>
      </c>
      <c r="D1791" s="56" t="s">
        <v>4494</v>
      </c>
      <c r="E1791" s="53" t="s">
        <v>693</v>
      </c>
      <c r="F1791" s="54" t="s">
        <v>298</v>
      </c>
    </row>
    <row r="1792" spans="2:6">
      <c r="B1792" s="55" t="s">
        <v>68</v>
      </c>
      <c r="C1792" s="56" t="s">
        <v>442</v>
      </c>
      <c r="D1792" s="56" t="s">
        <v>4495</v>
      </c>
      <c r="E1792" s="53" t="s">
        <v>693</v>
      </c>
      <c r="F1792" s="54" t="s">
        <v>298</v>
      </c>
    </row>
    <row r="1793" spans="2:6">
      <c r="B1793" s="55" t="s">
        <v>308</v>
      </c>
      <c r="C1793" s="56" t="s">
        <v>309</v>
      </c>
      <c r="D1793" s="56" t="s">
        <v>4496</v>
      </c>
      <c r="E1793" s="53" t="s">
        <v>1479</v>
      </c>
      <c r="F1793" s="54" t="s">
        <v>298</v>
      </c>
    </row>
    <row r="1794" spans="2:6">
      <c r="B1794" s="55" t="s">
        <v>303</v>
      </c>
      <c r="C1794" s="56" t="s">
        <v>1467</v>
      </c>
      <c r="D1794" s="56" t="s">
        <v>4497</v>
      </c>
      <c r="E1794" s="53" t="s">
        <v>1479</v>
      </c>
      <c r="F1794" s="54" t="s">
        <v>298</v>
      </c>
    </row>
    <row r="1795" spans="2:6">
      <c r="B1795" s="55" t="s">
        <v>167</v>
      </c>
      <c r="C1795" s="56" t="s">
        <v>168</v>
      </c>
      <c r="D1795" s="56" t="s">
        <v>4498</v>
      </c>
      <c r="E1795" s="53" t="s">
        <v>1479</v>
      </c>
      <c r="F1795" s="54" t="s">
        <v>298</v>
      </c>
    </row>
    <row r="1796" spans="2:6">
      <c r="B1796" s="55" t="s">
        <v>4499</v>
      </c>
      <c r="C1796" s="56" t="s">
        <v>4500</v>
      </c>
      <c r="D1796" s="56" t="s">
        <v>4501</v>
      </c>
      <c r="E1796" s="53" t="s">
        <v>693</v>
      </c>
      <c r="F1796" s="54" t="s">
        <v>298</v>
      </c>
    </row>
    <row r="1797" spans="2:6">
      <c r="B1797" s="55" t="s">
        <v>761</v>
      </c>
      <c r="C1797" s="56" t="s">
        <v>1468</v>
      </c>
      <c r="D1797" s="56" t="s">
        <v>4502</v>
      </c>
      <c r="E1797" s="53" t="s">
        <v>693</v>
      </c>
      <c r="F1797" s="54" t="s">
        <v>298</v>
      </c>
    </row>
    <row r="1798" spans="2:6">
      <c r="B1798" s="55" t="s">
        <v>4503</v>
      </c>
      <c r="C1798" s="56" t="s">
        <v>4504</v>
      </c>
      <c r="D1798" s="56" t="s">
        <v>4505</v>
      </c>
      <c r="E1798" s="53" t="s">
        <v>693</v>
      </c>
      <c r="F1798" s="54" t="s">
        <v>298</v>
      </c>
    </row>
    <row r="1799" spans="2:6">
      <c r="B1799" s="55" t="s">
        <v>4506</v>
      </c>
      <c r="C1799" s="56" t="s">
        <v>4507</v>
      </c>
      <c r="D1799" s="56" t="s">
        <v>4508</v>
      </c>
      <c r="E1799" s="53" t="s">
        <v>693</v>
      </c>
      <c r="F1799" s="54" t="s">
        <v>298</v>
      </c>
    </row>
    <row r="1800" spans="2:6">
      <c r="B1800" s="55" t="s">
        <v>4509</v>
      </c>
      <c r="C1800" s="56" t="s">
        <v>4510</v>
      </c>
      <c r="D1800" s="56" t="s">
        <v>4511</v>
      </c>
      <c r="E1800" s="53" t="s">
        <v>693</v>
      </c>
      <c r="F1800" s="54" t="s">
        <v>298</v>
      </c>
    </row>
    <row r="1801" spans="2:6">
      <c r="B1801" s="55" t="s">
        <v>439</v>
      </c>
      <c r="C1801" s="56" t="s">
        <v>680</v>
      </c>
      <c r="D1801" s="56" t="s">
        <v>4512</v>
      </c>
      <c r="E1801" s="53" t="s">
        <v>1479</v>
      </c>
      <c r="F1801" s="54" t="s">
        <v>298</v>
      </c>
    </row>
    <row r="1802" spans="2:6">
      <c r="B1802" s="55" t="s">
        <v>4513</v>
      </c>
      <c r="C1802" s="56" t="s">
        <v>4514</v>
      </c>
      <c r="D1802" s="56" t="s">
        <v>4600</v>
      </c>
      <c r="E1802" s="53" t="s">
        <v>693</v>
      </c>
      <c r="F1802" s="54" t="s">
        <v>298</v>
      </c>
    </row>
    <row r="1803" spans="2:6">
      <c r="B1803" s="55" t="s">
        <v>1057</v>
      </c>
      <c r="C1803" s="56" t="s">
        <v>1079</v>
      </c>
      <c r="D1803" s="56" t="s">
        <v>4515</v>
      </c>
      <c r="E1803" s="53" t="s">
        <v>693</v>
      </c>
      <c r="F1803" s="54" t="s">
        <v>298</v>
      </c>
    </row>
    <row r="1804" spans="2:6">
      <c r="B1804" s="55" t="s">
        <v>1016</v>
      </c>
      <c r="C1804" s="56" t="s">
        <v>1033</v>
      </c>
      <c r="D1804" s="56" t="s">
        <v>4516</v>
      </c>
      <c r="E1804" s="53" t="s">
        <v>377</v>
      </c>
      <c r="F1804" s="54" t="s">
        <v>298</v>
      </c>
    </row>
    <row r="1805" spans="2:6">
      <c r="B1805" s="55" t="s">
        <v>307</v>
      </c>
      <c r="C1805" s="56" t="s">
        <v>306</v>
      </c>
      <c r="D1805" s="56" t="s">
        <v>4517</v>
      </c>
      <c r="E1805" s="53" t="s">
        <v>1479</v>
      </c>
      <c r="F1805" s="54" t="s">
        <v>298</v>
      </c>
    </row>
    <row r="1806" spans="2:6">
      <c r="B1806" s="55" t="s">
        <v>53</v>
      </c>
      <c r="C1806" s="56" t="s">
        <v>1469</v>
      </c>
      <c r="D1806" s="56" t="s">
        <v>4518</v>
      </c>
      <c r="E1806" s="53" t="s">
        <v>1479</v>
      </c>
      <c r="F1806" s="54" t="s">
        <v>298</v>
      </c>
    </row>
    <row r="1807" spans="2:6">
      <c r="B1807" s="55" t="s">
        <v>317</v>
      </c>
      <c r="C1807" s="56" t="s">
        <v>318</v>
      </c>
      <c r="D1807" s="56" t="s">
        <v>4519</v>
      </c>
      <c r="E1807" s="53" t="s">
        <v>1479</v>
      </c>
      <c r="F1807" s="54" t="s">
        <v>298</v>
      </c>
    </row>
    <row r="1808" spans="2:6">
      <c r="B1808" s="55" t="s">
        <v>15</v>
      </c>
      <c r="C1808" s="56" t="s">
        <v>16</v>
      </c>
      <c r="D1808" s="56" t="s">
        <v>4520</v>
      </c>
      <c r="E1808" s="53" t="s">
        <v>1479</v>
      </c>
      <c r="F1808" s="54" t="s">
        <v>298</v>
      </c>
    </row>
    <row r="1809" spans="2:6">
      <c r="B1809" s="55" t="s">
        <v>319</v>
      </c>
      <c r="C1809" s="56" t="s">
        <v>320</v>
      </c>
      <c r="D1809" s="56" t="s">
        <v>4521</v>
      </c>
      <c r="E1809" s="53" t="s">
        <v>1479</v>
      </c>
      <c r="F1809" s="54" t="s">
        <v>298</v>
      </c>
    </row>
    <row r="1810" spans="2:6">
      <c r="B1810" s="55" t="s">
        <v>69</v>
      </c>
      <c r="C1810" s="56" t="s">
        <v>70</v>
      </c>
      <c r="D1810" s="56"/>
      <c r="E1810" s="53" t="s">
        <v>1479</v>
      </c>
      <c r="F1810" s="54" t="s">
        <v>298</v>
      </c>
    </row>
    <row r="1811" spans="2:6">
      <c r="B1811" s="55" t="s">
        <v>4522</v>
      </c>
      <c r="C1811" s="56" t="s">
        <v>4523</v>
      </c>
      <c r="D1811" s="56" t="s">
        <v>4524</v>
      </c>
      <c r="E1811" s="53" t="s">
        <v>1479</v>
      </c>
      <c r="F1811" s="54" t="s">
        <v>298</v>
      </c>
    </row>
    <row r="1812" spans="2:6">
      <c r="B1812" s="55" t="s">
        <v>51</v>
      </c>
      <c r="C1812" s="56" t="s">
        <v>52</v>
      </c>
      <c r="D1812" s="56" t="s">
        <v>4525</v>
      </c>
      <c r="E1812" s="53" t="s">
        <v>1479</v>
      </c>
      <c r="F1812" s="54" t="s">
        <v>298</v>
      </c>
    </row>
    <row r="1813" spans="2:6">
      <c r="B1813" s="55" t="s">
        <v>4526</v>
      </c>
      <c r="C1813" s="56" t="s">
        <v>4527</v>
      </c>
      <c r="D1813" s="56" t="s">
        <v>4528</v>
      </c>
      <c r="E1813" s="53" t="s">
        <v>1479</v>
      </c>
      <c r="F1813" s="54" t="s">
        <v>298</v>
      </c>
    </row>
    <row r="1814" spans="2:6">
      <c r="B1814" s="55" t="s">
        <v>313</v>
      </c>
      <c r="C1814" s="56" t="s">
        <v>314</v>
      </c>
      <c r="D1814" s="56" t="s">
        <v>4529</v>
      </c>
      <c r="E1814" s="53" t="s">
        <v>1479</v>
      </c>
      <c r="F1814" s="54" t="s">
        <v>298</v>
      </c>
    </row>
    <row r="1815" spans="2:6">
      <c r="B1815" s="55" t="s">
        <v>896</v>
      </c>
      <c r="C1815" s="56" t="s">
        <v>4530</v>
      </c>
      <c r="D1815" s="56" t="s">
        <v>4531</v>
      </c>
      <c r="E1815" s="53" t="s">
        <v>1479</v>
      </c>
      <c r="F1815" s="54" t="s">
        <v>298</v>
      </c>
    </row>
    <row r="1816" spans="2:6">
      <c r="B1816" s="55" t="s">
        <v>13</v>
      </c>
      <c r="C1816" s="56" t="s">
        <v>14</v>
      </c>
      <c r="D1816" s="56" t="s">
        <v>4532</v>
      </c>
      <c r="E1816" s="53" t="s">
        <v>377</v>
      </c>
      <c r="F1816" s="54" t="s">
        <v>298</v>
      </c>
    </row>
    <row r="1817" spans="2:6">
      <c r="B1817" s="55" t="s">
        <v>4533</v>
      </c>
      <c r="C1817" s="56" t="s">
        <v>4534</v>
      </c>
      <c r="D1817" s="56" t="s">
        <v>4535</v>
      </c>
      <c r="E1817" s="53" t="s">
        <v>377</v>
      </c>
      <c r="F1817" s="54" t="s">
        <v>298</v>
      </c>
    </row>
    <row r="1818" spans="2:6">
      <c r="B1818" s="55" t="s">
        <v>952</v>
      </c>
      <c r="C1818" s="56" t="s">
        <v>956</v>
      </c>
      <c r="D1818" s="56" t="s">
        <v>4536</v>
      </c>
      <c r="E1818" s="53" t="s">
        <v>377</v>
      </c>
      <c r="F1818" s="54" t="s">
        <v>298</v>
      </c>
    </row>
    <row r="1819" spans="2:6">
      <c r="B1819" s="55" t="s">
        <v>4537</v>
      </c>
      <c r="C1819" s="56" t="s">
        <v>4538</v>
      </c>
      <c r="D1819" s="56" t="s">
        <v>4539</v>
      </c>
      <c r="E1819" s="53" t="s">
        <v>377</v>
      </c>
      <c r="F1819" s="54" t="s">
        <v>298</v>
      </c>
    </row>
    <row r="1820" spans="2:6">
      <c r="B1820" s="55" t="s">
        <v>1254</v>
      </c>
      <c r="C1820" s="56" t="s">
        <v>891</v>
      </c>
      <c r="D1820" s="56" t="s">
        <v>4540</v>
      </c>
      <c r="E1820" s="53" t="s">
        <v>377</v>
      </c>
      <c r="F1820" s="54" t="s">
        <v>298</v>
      </c>
    </row>
    <row r="1821" spans="2:6">
      <c r="B1821" s="55" t="s">
        <v>798</v>
      </c>
      <c r="C1821" s="56" t="s">
        <v>827</v>
      </c>
      <c r="D1821" s="56" t="s">
        <v>4541</v>
      </c>
      <c r="E1821" s="53" t="s">
        <v>377</v>
      </c>
      <c r="F1821" s="54" t="s">
        <v>298</v>
      </c>
    </row>
    <row r="1822" spans="2:6">
      <c r="B1822" s="55" t="s">
        <v>50</v>
      </c>
      <c r="C1822" s="56" t="s">
        <v>681</v>
      </c>
      <c r="D1822" s="56" t="s">
        <v>4542</v>
      </c>
      <c r="E1822" s="53" t="s">
        <v>377</v>
      </c>
      <c r="F1822" s="54" t="s">
        <v>298</v>
      </c>
    </row>
    <row r="1823" spans="2:6">
      <c r="B1823" s="55" t="s">
        <v>750</v>
      </c>
      <c r="C1823" s="56" t="s">
        <v>1466</v>
      </c>
      <c r="D1823" s="56" t="s">
        <v>4543</v>
      </c>
      <c r="E1823" s="53" t="s">
        <v>377</v>
      </c>
      <c r="F1823" s="54" t="s">
        <v>298</v>
      </c>
    </row>
    <row r="1824" spans="2:6">
      <c r="B1824" s="55" t="s">
        <v>380</v>
      </c>
      <c r="C1824" s="56" t="s">
        <v>381</v>
      </c>
      <c r="D1824" s="56" t="s">
        <v>4544</v>
      </c>
      <c r="E1824" s="53" t="s">
        <v>377</v>
      </c>
      <c r="F1824" s="54" t="s">
        <v>298</v>
      </c>
    </row>
    <row r="1825" spans="2:6">
      <c r="B1825" s="55" t="s">
        <v>315</v>
      </c>
      <c r="C1825" s="56" t="s">
        <v>316</v>
      </c>
      <c r="D1825" s="56" t="s">
        <v>4545</v>
      </c>
      <c r="E1825" s="53" t="s">
        <v>377</v>
      </c>
      <c r="F1825" s="54" t="s">
        <v>298</v>
      </c>
    </row>
    <row r="1826" spans="2:6">
      <c r="B1826" s="55" t="s">
        <v>4546</v>
      </c>
      <c r="C1826" s="56" t="s">
        <v>4547</v>
      </c>
      <c r="D1826" s="56" t="s">
        <v>4548</v>
      </c>
      <c r="E1826" s="56" t="s">
        <v>1479</v>
      </c>
      <c r="F1826" s="60" t="s">
        <v>298</v>
      </c>
    </row>
    <row r="1827" spans="2:6">
      <c r="B1827" s="55" t="s">
        <v>4549</v>
      </c>
      <c r="C1827" s="56" t="s">
        <v>4550</v>
      </c>
      <c r="D1827" s="56" t="s">
        <v>4551</v>
      </c>
      <c r="E1827" s="56" t="s">
        <v>1479</v>
      </c>
      <c r="F1827" s="60" t="s">
        <v>298</v>
      </c>
    </row>
    <row r="1828" spans="2:6">
      <c r="B1828" s="55" t="s">
        <v>4553</v>
      </c>
      <c r="C1828" s="56" t="s">
        <v>4554</v>
      </c>
      <c r="D1828" s="56" t="s">
        <v>4555</v>
      </c>
      <c r="E1828" s="53" t="s">
        <v>1479</v>
      </c>
      <c r="F1828" s="54" t="s">
        <v>298</v>
      </c>
    </row>
    <row r="1829" spans="2:6">
      <c r="B1829" s="55" t="s">
        <v>457</v>
      </c>
      <c r="C1829" s="56" t="s">
        <v>1470</v>
      </c>
      <c r="D1829" s="56" t="s">
        <v>4552</v>
      </c>
      <c r="E1829" s="53" t="s">
        <v>1479</v>
      </c>
      <c r="F1829" s="54" t="s">
        <v>298</v>
      </c>
    </row>
    <row r="1830" spans="2:6">
      <c r="B1830" s="55" t="s">
        <v>1244</v>
      </c>
      <c r="C1830" s="56" t="s">
        <v>1484</v>
      </c>
      <c r="D1830" s="56" t="s">
        <v>4586</v>
      </c>
      <c r="E1830" s="53" t="s">
        <v>1479</v>
      </c>
      <c r="F1830" s="54" t="s">
        <v>1037</v>
      </c>
    </row>
    <row r="1831" spans="2:6">
      <c r="B1831" s="55" t="s">
        <v>1121</v>
      </c>
      <c r="C1831" s="56" t="s">
        <v>1132</v>
      </c>
      <c r="D1831" s="56"/>
      <c r="E1831" s="53" t="s">
        <v>693</v>
      </c>
      <c r="F1831" s="54" t="s">
        <v>1037</v>
      </c>
    </row>
    <row r="1832" spans="2:6">
      <c r="B1832" s="55" t="s">
        <v>4818</v>
      </c>
      <c r="C1832" s="56" t="s">
        <v>4823</v>
      </c>
      <c r="D1832" s="56" t="s">
        <v>4818</v>
      </c>
      <c r="E1832" s="56" t="s">
        <v>1479</v>
      </c>
      <c r="F1832" s="60" t="s">
        <v>872</v>
      </c>
    </row>
    <row r="1833" spans="2:6">
      <c r="B1833" s="109" t="s">
        <v>4819</v>
      </c>
      <c r="C1833" s="110" t="s">
        <v>4820</v>
      </c>
      <c r="D1833" s="110"/>
      <c r="E1833" s="110" t="s">
        <v>4821</v>
      </c>
      <c r="F1833" s="111" t="s">
        <v>4822</v>
      </c>
    </row>
    <row r="1834" spans="2:6">
      <c r="B1834" s="55" t="s">
        <v>271</v>
      </c>
      <c r="C1834" s="56" t="s">
        <v>272</v>
      </c>
      <c r="D1834" s="56" t="s">
        <v>4587</v>
      </c>
      <c r="E1834" s="53" t="s">
        <v>1479</v>
      </c>
      <c r="F1834" s="54" t="s">
        <v>1485</v>
      </c>
    </row>
    <row r="1835" spans="2:6">
      <c r="B1835" s="55" t="s">
        <v>953</v>
      </c>
      <c r="C1835" s="56" t="s">
        <v>957</v>
      </c>
      <c r="D1835" s="56"/>
      <c r="E1835" s="53" t="s">
        <v>1479</v>
      </c>
      <c r="F1835" s="54" t="s">
        <v>1485</v>
      </c>
    </row>
    <row r="1836" spans="2:6">
      <c r="B1836" s="55" t="s">
        <v>5305</v>
      </c>
      <c r="C1836" s="56" t="s">
        <v>5309</v>
      </c>
      <c r="D1836" s="56"/>
      <c r="E1836" s="53"/>
      <c r="F1836" s="54"/>
    </row>
    <row r="1837" spans="2:6">
      <c r="B1837" s="55" t="s">
        <v>136</v>
      </c>
      <c r="C1837" s="56" t="s">
        <v>137</v>
      </c>
      <c r="D1837" s="56" t="s">
        <v>4588</v>
      </c>
      <c r="E1837" s="53" t="s">
        <v>1479</v>
      </c>
      <c r="F1837" s="54" t="s">
        <v>1485</v>
      </c>
    </row>
    <row r="1838" spans="2:6">
      <c r="B1838" s="55" t="s">
        <v>967</v>
      </c>
      <c r="C1838" s="56" t="s">
        <v>985</v>
      </c>
      <c r="D1838" s="56" t="s">
        <v>4589</v>
      </c>
      <c r="E1838" s="53" t="s">
        <v>1479</v>
      </c>
      <c r="F1838" s="54" t="s">
        <v>1485</v>
      </c>
    </row>
    <row r="1839" spans="2:6">
      <c r="B1839" s="55" t="s">
        <v>1263</v>
      </c>
      <c r="C1839" s="56" t="s">
        <v>1471</v>
      </c>
      <c r="D1839" s="56"/>
      <c r="E1839" s="53" t="s">
        <v>699</v>
      </c>
      <c r="F1839" s="60" t="s">
        <v>4664</v>
      </c>
    </row>
    <row r="1840" spans="2:6">
      <c r="B1840" s="55" t="s">
        <v>4556</v>
      </c>
      <c r="C1840" s="56" t="s">
        <v>4557</v>
      </c>
      <c r="D1840" s="56"/>
      <c r="E1840" s="53" t="s">
        <v>699</v>
      </c>
      <c r="F1840" s="60" t="s">
        <v>4664</v>
      </c>
    </row>
    <row r="1841" spans="2:6">
      <c r="B1841" s="55" t="s">
        <v>766</v>
      </c>
      <c r="C1841" s="56" t="s">
        <v>767</v>
      </c>
      <c r="D1841" s="56"/>
      <c r="E1841" s="53" t="s">
        <v>699</v>
      </c>
      <c r="F1841" s="60" t="s">
        <v>4664</v>
      </c>
    </row>
    <row r="1842" spans="2:6">
      <c r="B1842" s="55" t="s">
        <v>719</v>
      </c>
      <c r="C1842" s="56" t="s">
        <v>724</v>
      </c>
      <c r="D1842" s="56"/>
      <c r="E1842" s="53" t="s">
        <v>699</v>
      </c>
      <c r="F1842" s="60" t="s">
        <v>4664</v>
      </c>
    </row>
    <row r="1843" spans="2:6">
      <c r="B1843" s="55" t="s">
        <v>697</v>
      </c>
      <c r="C1843" s="56" t="s">
        <v>698</v>
      </c>
      <c r="D1843" s="56"/>
      <c r="E1843" s="53" t="s">
        <v>699</v>
      </c>
      <c r="F1843" s="60" t="s">
        <v>4664</v>
      </c>
    </row>
    <row r="1844" spans="2:6">
      <c r="B1844" s="55" t="s">
        <v>4558</v>
      </c>
      <c r="C1844" s="56" t="s">
        <v>4559</v>
      </c>
      <c r="D1844" s="56"/>
      <c r="E1844" s="53" t="s">
        <v>699</v>
      </c>
      <c r="F1844" s="60" t="s">
        <v>4664</v>
      </c>
    </row>
    <row r="1845" spans="2:6">
      <c r="B1845" s="55" t="s">
        <v>934</v>
      </c>
      <c r="C1845" s="56" t="s">
        <v>937</v>
      </c>
      <c r="D1845" s="56"/>
      <c r="E1845" s="53" t="s">
        <v>699</v>
      </c>
      <c r="F1845" s="60" t="s">
        <v>4664</v>
      </c>
    </row>
    <row r="1846" spans="2:6">
      <c r="B1846" s="55" t="s">
        <v>4560</v>
      </c>
      <c r="C1846" s="56" t="s">
        <v>4561</v>
      </c>
      <c r="D1846" s="56"/>
      <c r="E1846" s="53" t="s">
        <v>699</v>
      </c>
      <c r="F1846" s="60" t="s">
        <v>4664</v>
      </c>
    </row>
    <row r="1847" spans="2:6">
      <c r="B1847" s="55" t="s">
        <v>1258</v>
      </c>
      <c r="C1847" s="56" t="s">
        <v>1472</v>
      </c>
      <c r="D1847" s="56"/>
      <c r="E1847" s="53" t="s">
        <v>699</v>
      </c>
      <c r="F1847" s="60" t="s">
        <v>4664</v>
      </c>
    </row>
    <row r="1848" spans="2:6">
      <c r="B1848" s="55" t="s">
        <v>1288</v>
      </c>
      <c r="C1848" s="56" t="s">
        <v>1473</v>
      </c>
      <c r="D1848" s="56"/>
      <c r="E1848" s="53" t="s">
        <v>699</v>
      </c>
      <c r="F1848" s="60" t="s">
        <v>4664</v>
      </c>
    </row>
    <row r="1849" spans="2:6">
      <c r="B1849" s="55" t="s">
        <v>1290</v>
      </c>
      <c r="C1849" s="56" t="s">
        <v>1474</v>
      </c>
      <c r="D1849" s="56"/>
      <c r="E1849" s="53" t="s">
        <v>699</v>
      </c>
      <c r="F1849" s="60" t="s">
        <v>4664</v>
      </c>
    </row>
    <row r="1850" spans="2:6">
      <c r="B1850" s="55" t="s">
        <v>4562</v>
      </c>
      <c r="C1850" s="56" t="s">
        <v>4563</v>
      </c>
      <c r="D1850" s="56"/>
      <c r="E1850" s="53" t="s">
        <v>377</v>
      </c>
      <c r="F1850" s="54" t="s">
        <v>385</v>
      </c>
    </row>
    <row r="1851" spans="2:6">
      <c r="B1851" s="55" t="s">
        <v>4564</v>
      </c>
      <c r="C1851" s="56" t="s">
        <v>4565</v>
      </c>
      <c r="D1851" s="56" t="s">
        <v>4566</v>
      </c>
      <c r="E1851" s="53" t="s">
        <v>377</v>
      </c>
      <c r="F1851" s="54" t="s">
        <v>385</v>
      </c>
    </row>
    <row r="1852" spans="2:6">
      <c r="B1852" s="55" t="s">
        <v>4567</v>
      </c>
      <c r="C1852" s="56" t="s">
        <v>4568</v>
      </c>
      <c r="D1852" s="56"/>
      <c r="E1852" s="53" t="s">
        <v>377</v>
      </c>
      <c r="F1852" s="54" t="s">
        <v>385</v>
      </c>
    </row>
    <row r="1853" spans="2:6">
      <c r="B1853" s="55" t="s">
        <v>241</v>
      </c>
      <c r="C1853" s="56" t="s">
        <v>1475</v>
      </c>
      <c r="D1853" s="56" t="s">
        <v>4569</v>
      </c>
      <c r="E1853" s="53" t="s">
        <v>377</v>
      </c>
      <c r="F1853" s="54" t="s">
        <v>385</v>
      </c>
    </row>
    <row r="1854" spans="2:6">
      <c r="B1854" s="55" t="s">
        <v>4570</v>
      </c>
      <c r="C1854" s="56" t="s">
        <v>4571</v>
      </c>
      <c r="D1854" s="56" t="s">
        <v>4572</v>
      </c>
      <c r="E1854" s="53" t="s">
        <v>377</v>
      </c>
      <c r="F1854" s="54" t="s">
        <v>385</v>
      </c>
    </row>
    <row r="1856" spans="2:6">
      <c r="B1856" s="55" t="s">
        <v>130</v>
      </c>
      <c r="C1856" s="56" t="s">
        <v>1476</v>
      </c>
      <c r="D1856" s="56" t="s">
        <v>4573</v>
      </c>
      <c r="E1856" s="53" t="s">
        <v>377</v>
      </c>
      <c r="F1856" s="54" t="s">
        <v>385</v>
      </c>
    </row>
    <row r="1857" spans="2:6">
      <c r="B1857" s="55" t="s">
        <v>4574</v>
      </c>
      <c r="C1857" s="56" t="s">
        <v>4575</v>
      </c>
      <c r="D1857" s="56"/>
      <c r="E1857" s="53" t="s">
        <v>377</v>
      </c>
      <c r="F1857" s="54" t="s">
        <v>385</v>
      </c>
    </row>
    <row r="1858" spans="2:6">
      <c r="B1858" s="55" t="s">
        <v>386</v>
      </c>
      <c r="C1858" s="56" t="s">
        <v>1477</v>
      </c>
      <c r="D1858" s="56" t="s">
        <v>4576</v>
      </c>
      <c r="E1858" s="53" t="s">
        <v>377</v>
      </c>
      <c r="F1858" s="54" t="s">
        <v>385</v>
      </c>
    </row>
    <row r="1859" spans="2:6">
      <c r="B1859" s="55" t="s">
        <v>387</v>
      </c>
      <c r="C1859" s="56" t="s">
        <v>1478</v>
      </c>
      <c r="D1859" s="56"/>
      <c r="E1859" s="53" t="s">
        <v>377</v>
      </c>
      <c r="F1859" s="54" t="s">
        <v>385</v>
      </c>
    </row>
    <row r="1860" spans="2:6">
      <c r="B1860" s="55"/>
      <c r="C1860" s="56"/>
      <c r="D1860" s="56"/>
      <c r="E1860" s="53"/>
      <c r="F1860" s="54"/>
    </row>
  </sheetData>
  <conditionalFormatting sqref="C2 E2">
    <cfRule type="duplicateValues" dxfId="21" priority="45" stopIfTrue="1"/>
  </conditionalFormatting>
  <conditionalFormatting sqref="B2">
    <cfRule type="duplicateValues" dxfId="20" priority="46" stopIfTrue="1"/>
  </conditionalFormatting>
  <conditionalFormatting sqref="D2">
    <cfRule type="duplicateValues" dxfId="19" priority="17" stopIfTrue="1"/>
  </conditionalFormatting>
  <conditionalFormatting sqref="D1685">
    <cfRule type="duplicateValues" dxfId="18" priority="15" stopIfTrue="1"/>
  </conditionalFormatting>
  <conditionalFormatting sqref="D192">
    <cfRule type="duplicateValues" dxfId="17" priority="14" stopIfTrue="1"/>
  </conditionalFormatting>
  <conditionalFormatting sqref="D193">
    <cfRule type="duplicateValues" dxfId="16" priority="13" stopIfTrue="1"/>
  </conditionalFormatting>
  <conditionalFormatting sqref="D1686:D1831 D3:D119 D132:D191 D194:D1376 D1856:D1857 D1834:D1854 D1381:D1684">
    <cfRule type="duplicateValues" dxfId="15" priority="55" stopIfTrue="1"/>
  </conditionalFormatting>
  <conditionalFormatting sqref="D1856:D1860 D3:D1376 D1834:D1854 D1381:D1831">
    <cfRule type="duplicateValues" dxfId="14" priority="148" stopIfTrue="1"/>
  </conditionalFormatting>
  <conditionalFormatting sqref="B1856:B1860 B1834:B1854 B1381:B1831 B3:B1376">
    <cfRule type="duplicateValues" dxfId="13" priority="150"/>
  </conditionalFormatting>
  <conditionalFormatting sqref="D1832">
    <cfRule type="duplicateValues" dxfId="12" priority="4" stopIfTrue="1"/>
  </conditionalFormatting>
  <conditionalFormatting sqref="B1832">
    <cfRule type="duplicateValues" dxfId="11" priority="5"/>
  </conditionalFormatting>
  <conditionalFormatting sqref="D1833">
    <cfRule type="duplicateValues" dxfId="10" priority="151" stopIfTrue="1"/>
  </conditionalFormatting>
  <conditionalFormatting sqref="B1833">
    <cfRule type="duplicateValues" dxfId="9" priority="152"/>
  </conditionalFormatting>
  <conditionalFormatting sqref="D1377:D1380">
    <cfRule type="duplicateValues" dxfId="8" priority="1" stopIfTrue="1"/>
  </conditionalFormatting>
  <conditionalFormatting sqref="D1377:D1380">
    <cfRule type="duplicateValues" dxfId="7" priority="2" stopIfTrue="1"/>
  </conditionalFormatting>
  <conditionalFormatting sqref="B1377:B1380">
    <cfRule type="duplicateValues" dxfId="6" priority="3"/>
  </conditionalFormatting>
  <conditionalFormatting sqref="D120:D131">
    <cfRule type="duplicateValues" dxfId="5" priority="153" stopIfTrue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2">
    <tabColor theme="9"/>
  </sheetPr>
  <dimension ref="A1:E198"/>
  <sheetViews>
    <sheetView showGridLines="0" topLeftCell="A87" zoomScaleNormal="100" workbookViewId="0">
      <selection activeCell="A103" sqref="A103"/>
    </sheetView>
  </sheetViews>
  <sheetFormatPr baseColWidth="10" defaultRowHeight="12.75"/>
  <cols>
    <col min="1" max="1" width="18.7109375" style="1" customWidth="1"/>
    <col min="2" max="2" width="95.140625" style="1" bestFit="1" customWidth="1"/>
    <col min="3" max="3" width="36" style="1" customWidth="1"/>
    <col min="4" max="4" width="57.85546875" style="1" bestFit="1" customWidth="1"/>
    <col min="5" max="5" width="14.5703125" style="1" customWidth="1"/>
    <col min="6" max="16384" width="11.42578125" style="1"/>
  </cols>
  <sheetData>
    <row r="1" spans="1:5">
      <c r="A1" s="4" t="s">
        <v>1226</v>
      </c>
      <c r="B1" s="4" t="s">
        <v>1227</v>
      </c>
      <c r="C1" s="4" t="s">
        <v>4707</v>
      </c>
      <c r="D1" s="4" t="s">
        <v>269</v>
      </c>
      <c r="E1" s="80" t="s">
        <v>4708</v>
      </c>
    </row>
    <row r="2" spans="1:5">
      <c r="A2" s="2">
        <v>900940901</v>
      </c>
      <c r="B2" s="2" t="s">
        <v>1224</v>
      </c>
      <c r="C2" s="2" t="s">
        <v>1041</v>
      </c>
      <c r="D2" s="2" t="s">
        <v>829</v>
      </c>
      <c r="E2" s="3" t="s">
        <v>4680</v>
      </c>
    </row>
    <row r="3" spans="1:5">
      <c r="A3" s="2">
        <v>800166132</v>
      </c>
      <c r="B3" s="2" t="s">
        <v>4658</v>
      </c>
      <c r="C3" s="2" t="s">
        <v>1042</v>
      </c>
      <c r="D3" s="2" t="s">
        <v>695</v>
      </c>
      <c r="E3" s="3" t="s">
        <v>4683</v>
      </c>
    </row>
    <row r="4" spans="1:5">
      <c r="A4" s="2">
        <v>805029220</v>
      </c>
      <c r="B4" s="2" t="s">
        <v>4678</v>
      </c>
      <c r="C4" s="2" t="s">
        <v>831</v>
      </c>
      <c r="D4" s="2" t="s">
        <v>831</v>
      </c>
      <c r="E4" s="3" t="s">
        <v>4684</v>
      </c>
    </row>
    <row r="5" spans="1:5">
      <c r="A5" s="2">
        <v>900330027</v>
      </c>
      <c r="B5" s="2" t="s">
        <v>1494</v>
      </c>
      <c r="C5" s="2" t="s">
        <v>488</v>
      </c>
      <c r="D5" s="2" t="s">
        <v>694</v>
      </c>
      <c r="E5" s="3" t="s">
        <v>4689</v>
      </c>
    </row>
    <row r="6" spans="1:5">
      <c r="A6" s="2">
        <v>900255894</v>
      </c>
      <c r="B6" s="2" t="s">
        <v>1493</v>
      </c>
      <c r="C6" s="2" t="s">
        <v>831</v>
      </c>
      <c r="D6" s="2" t="s">
        <v>831</v>
      </c>
      <c r="E6" s="3" t="s">
        <v>4680</v>
      </c>
    </row>
    <row r="7" spans="1:5">
      <c r="A7" s="2">
        <v>832001034</v>
      </c>
      <c r="B7" s="2" t="s">
        <v>4657</v>
      </c>
      <c r="C7" s="2" t="s">
        <v>831</v>
      </c>
      <c r="D7" s="2" t="s">
        <v>831</v>
      </c>
      <c r="E7" s="3" t="s">
        <v>4698</v>
      </c>
    </row>
    <row r="8" spans="1:5">
      <c r="A8" s="2">
        <v>800232654</v>
      </c>
      <c r="B8" s="12" t="s">
        <v>1300</v>
      </c>
      <c r="C8" s="2" t="s">
        <v>1042</v>
      </c>
      <c r="D8" s="2" t="s">
        <v>695</v>
      </c>
      <c r="E8" s="3" t="s">
        <v>4687</v>
      </c>
    </row>
    <row r="9" spans="1:5">
      <c r="A9" s="2">
        <v>860029995</v>
      </c>
      <c r="B9" s="2" t="s">
        <v>727</v>
      </c>
      <c r="C9" s="2" t="s">
        <v>831</v>
      </c>
      <c r="D9" s="2" t="s">
        <v>831</v>
      </c>
      <c r="E9" s="3" t="s">
        <v>4700</v>
      </c>
    </row>
    <row r="10" spans="1:5">
      <c r="A10" s="2">
        <v>900103215</v>
      </c>
      <c r="B10" s="2" t="s">
        <v>1188</v>
      </c>
      <c r="C10" s="2" t="s">
        <v>831</v>
      </c>
      <c r="D10" s="2" t="s">
        <v>831</v>
      </c>
      <c r="E10" s="3" t="s">
        <v>4680</v>
      </c>
    </row>
    <row r="11" spans="1:5">
      <c r="A11" s="2">
        <v>891101577</v>
      </c>
      <c r="B11" s="2" t="s">
        <v>60</v>
      </c>
      <c r="C11" s="2" t="s">
        <v>488</v>
      </c>
      <c r="D11" s="2" t="s">
        <v>694</v>
      </c>
      <c r="E11" s="3" t="s">
        <v>4696</v>
      </c>
    </row>
    <row r="12" spans="1:5">
      <c r="A12" s="2">
        <v>830065383</v>
      </c>
      <c r="B12" s="2" t="s">
        <v>718</v>
      </c>
      <c r="C12" s="2" t="s">
        <v>1041</v>
      </c>
      <c r="D12" s="2" t="s">
        <v>829</v>
      </c>
      <c r="E12" s="3" t="s">
        <v>4680</v>
      </c>
    </row>
    <row r="13" spans="1:5">
      <c r="A13" s="2">
        <v>860508892</v>
      </c>
      <c r="B13" s="2" t="s">
        <v>1175</v>
      </c>
      <c r="C13" s="2" t="s">
        <v>1042</v>
      </c>
      <c r="D13" s="2" t="s">
        <v>695</v>
      </c>
      <c r="E13" s="3" t="s">
        <v>4680</v>
      </c>
    </row>
    <row r="14" spans="1:5">
      <c r="A14" s="2">
        <v>900801188</v>
      </c>
      <c r="B14" s="2" t="s">
        <v>1219</v>
      </c>
      <c r="C14" s="2" t="s">
        <v>1041</v>
      </c>
      <c r="D14" s="2" t="s">
        <v>829</v>
      </c>
      <c r="E14" s="3" t="s">
        <v>4690</v>
      </c>
    </row>
    <row r="15" spans="1:5">
      <c r="A15" s="2">
        <v>900345265</v>
      </c>
      <c r="B15" s="2" t="s">
        <v>1198</v>
      </c>
      <c r="C15" s="2" t="s">
        <v>831</v>
      </c>
      <c r="D15" s="2" t="s">
        <v>831</v>
      </c>
      <c r="E15" s="3" t="s">
        <v>4680</v>
      </c>
    </row>
    <row r="16" spans="1:5">
      <c r="A16" s="2">
        <v>800134497</v>
      </c>
      <c r="B16" s="2" t="s">
        <v>900</v>
      </c>
      <c r="C16" s="2" t="s">
        <v>831</v>
      </c>
      <c r="D16" s="2" t="s">
        <v>831</v>
      </c>
      <c r="E16" s="3" t="s">
        <v>4680</v>
      </c>
    </row>
    <row r="17" spans="1:5">
      <c r="A17" s="2">
        <v>900412658</v>
      </c>
      <c r="B17" s="2" t="s">
        <v>726</v>
      </c>
      <c r="C17" s="2" t="s">
        <v>488</v>
      </c>
      <c r="D17" s="2" t="s">
        <v>694</v>
      </c>
      <c r="E17" s="3" t="s">
        <v>4688</v>
      </c>
    </row>
    <row r="18" spans="1:5">
      <c r="A18" s="2">
        <v>830053934</v>
      </c>
      <c r="B18" s="2" t="s">
        <v>901</v>
      </c>
      <c r="C18" s="2" t="s">
        <v>1041</v>
      </c>
      <c r="D18" s="2" t="s">
        <v>829</v>
      </c>
      <c r="E18" s="3" t="s">
        <v>4680</v>
      </c>
    </row>
    <row r="19" spans="1:5">
      <c r="A19" s="2">
        <v>900396759</v>
      </c>
      <c r="B19" s="2" t="s">
        <v>127</v>
      </c>
      <c r="C19" s="2" t="s">
        <v>1042</v>
      </c>
      <c r="D19" s="2" t="s">
        <v>695</v>
      </c>
      <c r="E19" s="3" t="s">
        <v>4680</v>
      </c>
    </row>
    <row r="20" spans="1:5">
      <c r="A20" s="2">
        <v>900453463</v>
      </c>
      <c r="B20" s="2" t="s">
        <v>1204</v>
      </c>
      <c r="C20" s="2" t="s">
        <v>1042</v>
      </c>
      <c r="D20" s="2" t="s">
        <v>695</v>
      </c>
      <c r="E20" s="3" t="s">
        <v>4680</v>
      </c>
    </row>
    <row r="21" spans="1:5">
      <c r="A21" s="2">
        <v>830130648</v>
      </c>
      <c r="B21" s="2" t="s">
        <v>4722</v>
      </c>
      <c r="C21" s="2" t="s">
        <v>1042</v>
      </c>
      <c r="D21" s="2" t="s">
        <v>695</v>
      </c>
      <c r="E21" s="3" t="s">
        <v>4695</v>
      </c>
    </row>
    <row r="22" spans="1:5">
      <c r="A22" s="2">
        <v>890310688</v>
      </c>
      <c r="B22" s="2" t="s">
        <v>49</v>
      </c>
      <c r="C22" s="2" t="s">
        <v>1042</v>
      </c>
      <c r="D22" s="2" t="s">
        <v>695</v>
      </c>
      <c r="E22" s="3" t="s">
        <v>4684</v>
      </c>
    </row>
    <row r="23" spans="1:5">
      <c r="A23" s="2">
        <v>860003981</v>
      </c>
      <c r="B23" s="2" t="s">
        <v>925</v>
      </c>
      <c r="C23" s="2" t="s">
        <v>388</v>
      </c>
      <c r="D23" s="2" t="s">
        <v>637</v>
      </c>
      <c r="E23" s="3" t="s">
        <v>4680</v>
      </c>
    </row>
    <row r="24" spans="1:5">
      <c r="A24" s="2">
        <v>900370892</v>
      </c>
      <c r="B24" s="2" t="s">
        <v>1201</v>
      </c>
      <c r="C24" s="2" t="s">
        <v>1041</v>
      </c>
      <c r="D24" s="2" t="s">
        <v>829</v>
      </c>
      <c r="E24" s="3" t="s">
        <v>4680</v>
      </c>
    </row>
    <row r="25" spans="1:5">
      <c r="A25" s="2">
        <v>900175830</v>
      </c>
      <c r="B25" s="2" t="s">
        <v>1193</v>
      </c>
      <c r="C25" s="2" t="s">
        <v>1042</v>
      </c>
      <c r="D25" s="2" t="s">
        <v>695</v>
      </c>
      <c r="E25" s="3" t="s">
        <v>4680</v>
      </c>
    </row>
    <row r="26" spans="1:5">
      <c r="A26" s="2">
        <v>830085008</v>
      </c>
      <c r="B26" s="2" t="s">
        <v>711</v>
      </c>
      <c r="C26" s="2" t="s">
        <v>1042</v>
      </c>
      <c r="D26" s="2" t="s">
        <v>695</v>
      </c>
      <c r="E26" s="3" t="s">
        <v>4680</v>
      </c>
    </row>
    <row r="27" spans="1:5">
      <c r="A27" s="2">
        <v>830051066</v>
      </c>
      <c r="B27" s="2" t="s">
        <v>210</v>
      </c>
      <c r="C27" s="2" t="s">
        <v>388</v>
      </c>
      <c r="D27" s="2" t="s">
        <v>637</v>
      </c>
      <c r="E27" s="3" t="s">
        <v>4680</v>
      </c>
    </row>
    <row r="28" spans="1:5">
      <c r="A28" s="2">
        <v>890501073</v>
      </c>
      <c r="B28" s="2" t="s">
        <v>5214</v>
      </c>
      <c r="C28" s="2" t="s">
        <v>831</v>
      </c>
      <c r="D28" s="2" t="s">
        <v>831</v>
      </c>
      <c r="E28" s="3" t="s">
        <v>4703</v>
      </c>
    </row>
    <row r="29" spans="1:5">
      <c r="A29" s="5">
        <v>900716800</v>
      </c>
      <c r="B29" s="5" t="s">
        <v>1218</v>
      </c>
      <c r="C29" s="2" t="s">
        <v>1042</v>
      </c>
      <c r="D29" s="2" t="s">
        <v>695</v>
      </c>
      <c r="E29" s="3" t="s">
        <v>4680</v>
      </c>
    </row>
    <row r="30" spans="1:5">
      <c r="A30" s="2">
        <v>830014820</v>
      </c>
      <c r="B30" s="2" t="s">
        <v>250</v>
      </c>
      <c r="C30" s="2" t="s">
        <v>831</v>
      </c>
      <c r="D30" s="2" t="s">
        <v>637</v>
      </c>
      <c r="E30" s="3" t="s">
        <v>4680</v>
      </c>
    </row>
    <row r="31" spans="1:5">
      <c r="A31" s="2">
        <v>830046254</v>
      </c>
      <c r="B31" s="2" t="s">
        <v>1161</v>
      </c>
      <c r="C31" s="2" t="s">
        <v>831</v>
      </c>
      <c r="D31" s="2" t="s">
        <v>831</v>
      </c>
      <c r="E31" s="3" t="s">
        <v>4680</v>
      </c>
    </row>
    <row r="32" spans="1:5">
      <c r="A32" s="2">
        <v>890112179</v>
      </c>
      <c r="B32" s="2" t="s">
        <v>1178</v>
      </c>
      <c r="C32" s="2" t="s">
        <v>388</v>
      </c>
      <c r="D32" s="2" t="s">
        <v>831</v>
      </c>
      <c r="E32" s="3" t="s">
        <v>4689</v>
      </c>
    </row>
    <row r="33" spans="1:5">
      <c r="A33" s="2">
        <v>830088556</v>
      </c>
      <c r="B33" s="2" t="s">
        <v>1165</v>
      </c>
      <c r="C33" s="2" t="s">
        <v>831</v>
      </c>
      <c r="D33" s="2" t="s">
        <v>831</v>
      </c>
      <c r="E33" s="3" t="s">
        <v>4680</v>
      </c>
    </row>
    <row r="34" spans="1:5">
      <c r="A34" s="2">
        <v>800074033</v>
      </c>
      <c r="B34" s="2" t="s">
        <v>1143</v>
      </c>
      <c r="C34" s="2" t="s">
        <v>1042</v>
      </c>
      <c r="D34" s="2" t="s">
        <v>695</v>
      </c>
      <c r="E34" s="3" t="s">
        <v>4682</v>
      </c>
    </row>
    <row r="35" spans="1:5">
      <c r="A35" s="2">
        <v>900420063</v>
      </c>
      <c r="B35" s="2" t="s">
        <v>1202</v>
      </c>
      <c r="C35" s="2" t="s">
        <v>1041</v>
      </c>
      <c r="D35" s="2" t="s">
        <v>829</v>
      </c>
      <c r="E35" s="3" t="s">
        <v>4680</v>
      </c>
    </row>
    <row r="36" spans="1:5">
      <c r="A36" s="2" t="s">
        <v>4659</v>
      </c>
      <c r="B36" s="2" t="s">
        <v>1058</v>
      </c>
      <c r="C36" s="2" t="s">
        <v>1042</v>
      </c>
      <c r="D36" s="2" t="s">
        <v>695</v>
      </c>
      <c r="E36" s="3" t="s">
        <v>4692</v>
      </c>
    </row>
    <row r="37" spans="1:5">
      <c r="A37" s="2">
        <v>900491805</v>
      </c>
      <c r="B37" s="2" t="s">
        <v>1209</v>
      </c>
      <c r="C37" s="2" t="s">
        <v>1041</v>
      </c>
      <c r="D37" s="2" t="s">
        <v>829</v>
      </c>
      <c r="E37" s="3" t="s">
        <v>4692</v>
      </c>
    </row>
    <row r="38" spans="1:5">
      <c r="A38" s="2">
        <v>830037628</v>
      </c>
      <c r="B38" s="2" t="s">
        <v>927</v>
      </c>
      <c r="C38" s="2" t="s">
        <v>388</v>
      </c>
      <c r="D38" s="2" t="s">
        <v>831</v>
      </c>
      <c r="E38" s="3" t="s">
        <v>4680</v>
      </c>
    </row>
    <row r="39" spans="1:5">
      <c r="A39" s="2">
        <v>900453696</v>
      </c>
      <c r="B39" s="2" t="s">
        <v>1205</v>
      </c>
      <c r="C39" s="2" t="s">
        <v>1041</v>
      </c>
      <c r="D39" s="2" t="s">
        <v>829</v>
      </c>
      <c r="E39" s="3" t="s">
        <v>4691</v>
      </c>
    </row>
    <row r="40" spans="1:5">
      <c r="A40" s="2">
        <v>900432851</v>
      </c>
      <c r="B40" s="2" t="s">
        <v>1203</v>
      </c>
      <c r="C40" s="2" t="s">
        <v>1041</v>
      </c>
      <c r="D40" s="2" t="s">
        <v>829</v>
      </c>
      <c r="E40" s="3" t="s">
        <v>4686</v>
      </c>
    </row>
    <row r="41" spans="1:5">
      <c r="A41" s="2">
        <v>800234328</v>
      </c>
      <c r="B41" s="2" t="s">
        <v>5105</v>
      </c>
      <c r="C41" s="2" t="s">
        <v>831</v>
      </c>
      <c r="D41" s="2" t="s">
        <v>831</v>
      </c>
      <c r="E41" s="3" t="s">
        <v>4688</v>
      </c>
    </row>
    <row r="42" spans="1:5">
      <c r="A42" s="2">
        <v>900164715</v>
      </c>
      <c r="B42" s="2" t="s">
        <v>1192</v>
      </c>
      <c r="C42" s="2" t="s">
        <v>1042</v>
      </c>
      <c r="D42" s="2" t="s">
        <v>695</v>
      </c>
      <c r="E42" s="3" t="s">
        <v>4701</v>
      </c>
    </row>
    <row r="43" spans="1:5">
      <c r="A43" s="6">
        <v>900150235</v>
      </c>
      <c r="B43" s="6" t="s">
        <v>1190</v>
      </c>
      <c r="C43" s="6" t="s">
        <v>388</v>
      </c>
      <c r="D43" s="6" t="s">
        <v>1139</v>
      </c>
      <c r="E43" s="3" t="s">
        <v>4680</v>
      </c>
    </row>
    <row r="44" spans="1:5">
      <c r="A44" s="2">
        <v>900950504</v>
      </c>
      <c r="B44" s="2" t="s">
        <v>1225</v>
      </c>
      <c r="C44" s="2" t="s">
        <v>831</v>
      </c>
      <c r="D44" s="2" t="s">
        <v>637</v>
      </c>
      <c r="E44" s="3" t="s">
        <v>4680</v>
      </c>
    </row>
    <row r="45" spans="1:5">
      <c r="A45" s="2">
        <v>900536233</v>
      </c>
      <c r="B45" s="2" t="s">
        <v>1211</v>
      </c>
      <c r="C45" s="2" t="s">
        <v>388</v>
      </c>
      <c r="D45" s="2" t="s">
        <v>831</v>
      </c>
      <c r="E45" s="3" t="s">
        <v>4692</v>
      </c>
    </row>
    <row r="46" spans="1:5">
      <c r="A46" s="2">
        <v>900490892</v>
      </c>
      <c r="B46" s="2" t="s">
        <v>1208</v>
      </c>
      <c r="C46" s="2" t="s">
        <v>1041</v>
      </c>
      <c r="D46" s="2" t="s">
        <v>829</v>
      </c>
      <c r="E46" s="3" t="s">
        <v>4680</v>
      </c>
    </row>
    <row r="47" spans="1:5">
      <c r="A47" s="2">
        <v>830144426</v>
      </c>
      <c r="B47" s="2" t="s">
        <v>1170</v>
      </c>
      <c r="C47" s="2" t="s">
        <v>1041</v>
      </c>
      <c r="D47" s="2" t="s">
        <v>829</v>
      </c>
      <c r="E47" s="3" t="s">
        <v>4689</v>
      </c>
    </row>
    <row r="48" spans="1:5">
      <c r="A48" s="6">
        <v>900886348</v>
      </c>
      <c r="B48" s="6" t="s">
        <v>1221</v>
      </c>
      <c r="C48" s="6" t="s">
        <v>388</v>
      </c>
      <c r="D48" s="6" t="s">
        <v>831</v>
      </c>
      <c r="E48" s="3" t="s">
        <v>4680</v>
      </c>
    </row>
    <row r="49" spans="1:5">
      <c r="A49" s="2">
        <v>800202395</v>
      </c>
      <c r="B49" s="2" t="s">
        <v>1146</v>
      </c>
      <c r="C49" s="2" t="s">
        <v>488</v>
      </c>
      <c r="D49" s="2" t="s">
        <v>694</v>
      </c>
      <c r="E49" s="3" t="s">
        <v>4685</v>
      </c>
    </row>
    <row r="50" spans="1:5">
      <c r="A50" s="2">
        <v>900917971</v>
      </c>
      <c r="B50" s="2" t="s">
        <v>1222</v>
      </c>
      <c r="C50" s="2" t="s">
        <v>831</v>
      </c>
      <c r="D50" s="2" t="s">
        <v>831</v>
      </c>
      <c r="E50" s="3" t="s">
        <v>4681</v>
      </c>
    </row>
    <row r="51" spans="1:5">
      <c r="A51" s="2">
        <v>860004270</v>
      </c>
      <c r="B51" s="2" t="s">
        <v>1173</v>
      </c>
      <c r="C51" s="2" t="s">
        <v>388</v>
      </c>
      <c r="D51" s="2" t="s">
        <v>637</v>
      </c>
      <c r="E51" s="3" t="s">
        <v>4680</v>
      </c>
    </row>
    <row r="52" spans="1:5">
      <c r="A52" s="2">
        <v>900520280</v>
      </c>
      <c r="B52" s="2" t="s">
        <v>134</v>
      </c>
      <c r="C52" s="2" t="s">
        <v>831</v>
      </c>
      <c r="D52" s="2" t="s">
        <v>637</v>
      </c>
      <c r="E52" s="3" t="s">
        <v>4680</v>
      </c>
    </row>
    <row r="53" spans="1:5">
      <c r="A53" s="2">
        <v>900439531</v>
      </c>
      <c r="B53" s="2" t="s">
        <v>72</v>
      </c>
      <c r="C53" s="2" t="s">
        <v>1041</v>
      </c>
      <c r="D53" s="2" t="s">
        <v>829</v>
      </c>
      <c r="E53" s="3" t="s">
        <v>4680</v>
      </c>
    </row>
    <row r="54" spans="1:5">
      <c r="A54" s="2">
        <v>830109199</v>
      </c>
      <c r="B54" s="2" t="s">
        <v>1167</v>
      </c>
      <c r="C54" s="2" t="s">
        <v>1041</v>
      </c>
      <c r="D54" s="2" t="s">
        <v>829</v>
      </c>
      <c r="E54" s="3" t="s">
        <v>4680</v>
      </c>
    </row>
    <row r="55" spans="1:5">
      <c r="A55" s="2">
        <v>900362180</v>
      </c>
      <c r="B55" s="2" t="s">
        <v>1200</v>
      </c>
      <c r="C55" s="2" t="s">
        <v>388</v>
      </c>
      <c r="D55" s="2" t="s">
        <v>637</v>
      </c>
      <c r="E55" s="3" t="s">
        <v>4680</v>
      </c>
    </row>
    <row r="56" spans="1:5">
      <c r="A56" s="2">
        <v>804014885</v>
      </c>
      <c r="B56" s="2" t="s">
        <v>725</v>
      </c>
      <c r="C56" s="2" t="s">
        <v>488</v>
      </c>
      <c r="D56" s="2" t="s">
        <v>694</v>
      </c>
      <c r="E56" s="3" t="s">
        <v>4690</v>
      </c>
    </row>
    <row r="57" spans="1:5">
      <c r="A57" s="2">
        <v>890703311</v>
      </c>
      <c r="B57" s="2" t="s">
        <v>1184</v>
      </c>
      <c r="C57" s="2" t="s">
        <v>388</v>
      </c>
      <c r="D57" s="2" t="s">
        <v>831</v>
      </c>
      <c r="E57" s="3" t="s">
        <v>4704</v>
      </c>
    </row>
    <row r="58" spans="1:5">
      <c r="A58" s="2">
        <v>891104420</v>
      </c>
      <c r="B58" s="2" t="s">
        <v>730</v>
      </c>
      <c r="C58" s="2" t="s">
        <v>831</v>
      </c>
      <c r="D58" s="2" t="s">
        <v>637</v>
      </c>
      <c r="E58" s="3" t="s">
        <v>4696</v>
      </c>
    </row>
    <row r="59" spans="1:5">
      <c r="A59" s="2">
        <v>900487760</v>
      </c>
      <c r="B59" s="2" t="s">
        <v>1207</v>
      </c>
      <c r="C59" s="2" t="s">
        <v>1041</v>
      </c>
      <c r="D59" s="2" t="s">
        <v>829</v>
      </c>
      <c r="E59" s="3" t="s">
        <v>4680</v>
      </c>
    </row>
    <row r="60" spans="1:5">
      <c r="A60" s="2">
        <v>900282515</v>
      </c>
      <c r="B60" s="2" t="s">
        <v>1196</v>
      </c>
      <c r="C60" s="2" t="s">
        <v>831</v>
      </c>
      <c r="D60" s="2" t="s">
        <v>637</v>
      </c>
      <c r="E60" s="3" t="s">
        <v>4680</v>
      </c>
    </row>
    <row r="61" spans="1:5">
      <c r="A61" s="2">
        <v>901016759</v>
      </c>
      <c r="B61" s="2" t="s">
        <v>1106</v>
      </c>
      <c r="C61" s="2" t="s">
        <v>388</v>
      </c>
      <c r="D61" s="2" t="s">
        <v>831</v>
      </c>
      <c r="E61" s="3" t="s">
        <v>4680</v>
      </c>
    </row>
    <row r="62" spans="1:5">
      <c r="A62" s="2">
        <v>830021307</v>
      </c>
      <c r="B62" s="2" t="s">
        <v>1158</v>
      </c>
      <c r="C62" s="2" t="s">
        <v>1042</v>
      </c>
      <c r="D62" s="2" t="s">
        <v>695</v>
      </c>
      <c r="E62" s="3" t="s">
        <v>4680</v>
      </c>
    </row>
    <row r="63" spans="1:5">
      <c r="A63" s="2">
        <v>804010701</v>
      </c>
      <c r="B63" s="2" t="s">
        <v>1151</v>
      </c>
      <c r="C63" s="2" t="s">
        <v>388</v>
      </c>
      <c r="D63" s="2" t="s">
        <v>831</v>
      </c>
      <c r="E63" s="3" t="s">
        <v>4690</v>
      </c>
    </row>
    <row r="64" spans="1:5">
      <c r="A64" s="3">
        <v>830045472</v>
      </c>
      <c r="B64" s="3" t="s">
        <v>917</v>
      </c>
      <c r="C64" s="2" t="s">
        <v>488</v>
      </c>
      <c r="D64" s="2" t="s">
        <v>694</v>
      </c>
      <c r="E64" s="3" t="s">
        <v>4680</v>
      </c>
    </row>
    <row r="65" spans="1:5">
      <c r="A65" s="2">
        <v>804000551</v>
      </c>
      <c r="B65" s="2" t="s">
        <v>1148</v>
      </c>
      <c r="C65" s="2" t="s">
        <v>488</v>
      </c>
      <c r="D65" s="2" t="s">
        <v>694</v>
      </c>
      <c r="E65" s="3" t="s">
        <v>4690</v>
      </c>
    </row>
    <row r="66" spans="1:5">
      <c r="A66" s="2">
        <v>800007813</v>
      </c>
      <c r="B66" s="2" t="s">
        <v>5969</v>
      </c>
      <c r="C66" s="2" t="s">
        <v>488</v>
      </c>
      <c r="D66" s="2" t="s">
        <v>694</v>
      </c>
      <c r="E66" s="3" t="s">
        <v>4680</v>
      </c>
    </row>
    <row r="67" spans="1:5">
      <c r="A67" s="2">
        <v>900065103</v>
      </c>
      <c r="B67" s="2" t="s">
        <v>830</v>
      </c>
      <c r="C67" s="2" t="s">
        <v>1041</v>
      </c>
      <c r="D67" s="2" t="s">
        <v>829</v>
      </c>
      <c r="E67" s="3" t="s">
        <v>4680</v>
      </c>
    </row>
    <row r="68" spans="1:5">
      <c r="A68" s="2">
        <v>900089898</v>
      </c>
      <c r="B68" s="2" t="s">
        <v>1043</v>
      </c>
      <c r="C68" s="2" t="s">
        <v>1042</v>
      </c>
      <c r="D68" s="2" t="s">
        <v>695</v>
      </c>
      <c r="E68" s="3" t="s">
        <v>4695</v>
      </c>
    </row>
    <row r="69" spans="1:5">
      <c r="A69" s="2">
        <v>900704223</v>
      </c>
      <c r="B69" s="2" t="s">
        <v>1216</v>
      </c>
      <c r="C69" s="2" t="s">
        <v>1041</v>
      </c>
      <c r="D69" s="2" t="s">
        <v>829</v>
      </c>
      <c r="E69" s="3" t="s">
        <v>4680</v>
      </c>
    </row>
    <row r="70" spans="1:5">
      <c r="A70" s="2">
        <v>890200919</v>
      </c>
      <c r="B70" s="2" t="s">
        <v>1179</v>
      </c>
      <c r="C70" s="2" t="s">
        <v>1042</v>
      </c>
      <c r="D70" s="2" t="s">
        <v>695</v>
      </c>
      <c r="E70" s="3" t="s">
        <v>4701</v>
      </c>
    </row>
    <row r="71" spans="1:5">
      <c r="A71" s="2">
        <v>900570262</v>
      </c>
      <c r="B71" s="2" t="s">
        <v>1212</v>
      </c>
      <c r="C71" s="2" t="s">
        <v>1042</v>
      </c>
      <c r="D71" s="2" t="s">
        <v>695</v>
      </c>
      <c r="E71" s="3" t="s">
        <v>4680</v>
      </c>
    </row>
    <row r="72" spans="1:5">
      <c r="A72" s="2">
        <v>890908643</v>
      </c>
      <c r="B72" s="2" t="s">
        <v>1185</v>
      </c>
      <c r="C72" s="2" t="s">
        <v>1042</v>
      </c>
      <c r="D72" s="2" t="s">
        <v>695</v>
      </c>
      <c r="E72" s="3" t="s">
        <v>4688</v>
      </c>
    </row>
    <row r="73" spans="1:5">
      <c r="A73" s="2">
        <v>892115036</v>
      </c>
      <c r="B73" s="2" t="s">
        <v>1187</v>
      </c>
      <c r="C73" s="2" t="s">
        <v>488</v>
      </c>
      <c r="D73" s="2" t="s">
        <v>694</v>
      </c>
      <c r="E73" s="3" t="s">
        <v>4705</v>
      </c>
    </row>
    <row r="74" spans="1:5">
      <c r="A74" s="2">
        <v>800167643</v>
      </c>
      <c r="B74" s="2" t="s">
        <v>5416</v>
      </c>
      <c r="C74" s="2" t="s">
        <v>488</v>
      </c>
      <c r="D74" s="2" t="s">
        <v>694</v>
      </c>
      <c r="E74" s="3" t="s">
        <v>4684</v>
      </c>
    </row>
    <row r="75" spans="1:5">
      <c r="A75" s="2">
        <v>890101691</v>
      </c>
      <c r="B75" s="2" t="s">
        <v>1177</v>
      </c>
      <c r="C75" s="2" t="s">
        <v>488</v>
      </c>
      <c r="D75" s="2" t="s">
        <v>694</v>
      </c>
      <c r="E75" s="3" t="s">
        <v>4689</v>
      </c>
    </row>
    <row r="76" spans="1:5">
      <c r="A76" s="2">
        <v>800218682</v>
      </c>
      <c r="B76" s="2" t="s">
        <v>1147</v>
      </c>
      <c r="C76" s="2" t="s">
        <v>488</v>
      </c>
      <c r="D76" s="2" t="s">
        <v>694</v>
      </c>
      <c r="E76" s="3" t="s">
        <v>4686</v>
      </c>
    </row>
    <row r="77" spans="1:5">
      <c r="A77" s="2">
        <v>890503900</v>
      </c>
      <c r="B77" s="2" t="s">
        <v>58</v>
      </c>
      <c r="C77" s="2" t="s">
        <v>488</v>
      </c>
      <c r="D77" s="2" t="s">
        <v>694</v>
      </c>
      <c r="E77" s="3" t="s">
        <v>4703</v>
      </c>
    </row>
    <row r="78" spans="1:5">
      <c r="A78" s="2">
        <v>890205952</v>
      </c>
      <c r="B78" s="2" t="s">
        <v>1180</v>
      </c>
      <c r="C78" s="2" t="s">
        <v>488</v>
      </c>
      <c r="D78" s="2" t="s">
        <v>694</v>
      </c>
      <c r="E78" s="3" t="s">
        <v>4690</v>
      </c>
    </row>
    <row r="79" spans="1:5">
      <c r="A79" s="2">
        <v>804002801</v>
      </c>
      <c r="B79" s="2" t="s">
        <v>1149</v>
      </c>
      <c r="C79" s="2" t="s">
        <v>1042</v>
      </c>
      <c r="D79" s="2" t="s">
        <v>695</v>
      </c>
      <c r="E79" s="3" t="s">
        <v>4691</v>
      </c>
    </row>
    <row r="80" spans="1:5">
      <c r="A80" s="2">
        <v>900360396</v>
      </c>
      <c r="B80" s="2" t="s">
        <v>1199</v>
      </c>
      <c r="C80" s="2" t="s">
        <v>1041</v>
      </c>
      <c r="D80" s="2" t="s">
        <v>829</v>
      </c>
      <c r="E80" s="3" t="s">
        <v>4696</v>
      </c>
    </row>
    <row r="81" spans="1:5">
      <c r="A81" s="3">
        <v>900922760</v>
      </c>
      <c r="B81" s="3" t="s">
        <v>1223</v>
      </c>
      <c r="C81" s="3" t="s">
        <v>388</v>
      </c>
      <c r="D81" s="3" t="s">
        <v>831</v>
      </c>
      <c r="E81" s="3" t="s">
        <v>4687</v>
      </c>
    </row>
    <row r="82" spans="1:5">
      <c r="A82" s="2">
        <v>900257051</v>
      </c>
      <c r="B82" s="2" t="s">
        <v>1195</v>
      </c>
      <c r="C82" s="2" t="s">
        <v>831</v>
      </c>
      <c r="D82" s="2" t="s">
        <v>831</v>
      </c>
      <c r="E82" s="3" t="s">
        <v>4680</v>
      </c>
    </row>
    <row r="83" spans="1:5">
      <c r="A83" s="2">
        <v>802024688</v>
      </c>
      <c r="B83" s="2" t="s">
        <v>1013</v>
      </c>
      <c r="C83" s="2" t="s">
        <v>388</v>
      </c>
      <c r="D83" s="2" t="s">
        <v>831</v>
      </c>
      <c r="E83" s="3" t="s">
        <v>4689</v>
      </c>
    </row>
    <row r="84" spans="1:5">
      <c r="A84" s="2">
        <v>900672242</v>
      </c>
      <c r="B84" s="2" t="s">
        <v>887</v>
      </c>
      <c r="C84" s="2" t="s">
        <v>831</v>
      </c>
      <c r="D84" s="2" t="s">
        <v>831</v>
      </c>
      <c r="E84" s="3" t="s">
        <v>4680</v>
      </c>
    </row>
    <row r="85" spans="1:5">
      <c r="A85" s="2">
        <v>900689759</v>
      </c>
      <c r="B85" s="2" t="s">
        <v>1215</v>
      </c>
      <c r="C85" s="2" t="s">
        <v>1041</v>
      </c>
      <c r="D85" s="2" t="s">
        <v>829</v>
      </c>
      <c r="E85" s="3" t="s">
        <v>4680</v>
      </c>
    </row>
    <row r="86" spans="1:5">
      <c r="A86" s="2">
        <v>900569327</v>
      </c>
      <c r="B86" s="2" t="s">
        <v>707</v>
      </c>
      <c r="C86" s="2" t="s">
        <v>1041</v>
      </c>
      <c r="D86" s="2" t="s">
        <v>829</v>
      </c>
      <c r="E86" s="3" t="s">
        <v>4680</v>
      </c>
    </row>
    <row r="87" spans="1:5">
      <c r="A87" s="2">
        <v>900155947</v>
      </c>
      <c r="B87" s="2" t="s">
        <v>1191</v>
      </c>
      <c r="C87" s="2" t="s">
        <v>1041</v>
      </c>
      <c r="D87" s="2" t="s">
        <v>829</v>
      </c>
      <c r="E87" s="3" t="s">
        <v>4680</v>
      </c>
    </row>
    <row r="88" spans="1:5">
      <c r="A88" s="2">
        <v>800145302</v>
      </c>
      <c r="B88" s="2" t="s">
        <v>871</v>
      </c>
      <c r="C88" s="2" t="s">
        <v>831</v>
      </c>
      <c r="D88" s="2" t="s">
        <v>831</v>
      </c>
      <c r="E88" s="3" t="s">
        <v>4680</v>
      </c>
    </row>
    <row r="89" spans="1:5">
      <c r="A89" s="2">
        <v>830139893</v>
      </c>
      <c r="B89" s="2" t="s">
        <v>1169</v>
      </c>
      <c r="C89" s="2" t="s">
        <v>388</v>
      </c>
      <c r="D89" s="2" t="s">
        <v>831</v>
      </c>
      <c r="E89" s="3" t="s">
        <v>4680</v>
      </c>
    </row>
    <row r="90" spans="1:5">
      <c r="A90" s="2">
        <v>830058251</v>
      </c>
      <c r="B90" s="2" t="s">
        <v>1162</v>
      </c>
      <c r="C90" s="2" t="s">
        <v>1041</v>
      </c>
      <c r="D90" s="2" t="s">
        <v>829</v>
      </c>
      <c r="E90" s="3" t="s">
        <v>4680</v>
      </c>
    </row>
    <row r="91" spans="1:5">
      <c r="A91" s="2">
        <v>900637555</v>
      </c>
      <c r="B91" s="2" t="s">
        <v>1063</v>
      </c>
      <c r="C91" s="2" t="s">
        <v>831</v>
      </c>
      <c r="D91" s="2" t="s">
        <v>831</v>
      </c>
      <c r="E91" s="3" t="s">
        <v>4680</v>
      </c>
    </row>
    <row r="92" spans="1:5">
      <c r="A92" s="2">
        <v>900529302</v>
      </c>
      <c r="B92" s="2" t="s">
        <v>1210</v>
      </c>
      <c r="C92" s="2" t="s">
        <v>1041</v>
      </c>
      <c r="D92" s="2" t="s">
        <v>829</v>
      </c>
      <c r="E92" s="3" t="s">
        <v>4680</v>
      </c>
    </row>
    <row r="93" spans="1:5">
      <c r="A93" s="2">
        <v>804011800</v>
      </c>
      <c r="B93" s="2" t="s">
        <v>1152</v>
      </c>
      <c r="C93" s="2" t="s">
        <v>488</v>
      </c>
      <c r="D93" s="2" t="s">
        <v>694</v>
      </c>
      <c r="E93" s="3" t="s">
        <v>4680</v>
      </c>
    </row>
    <row r="94" spans="1:5">
      <c r="A94" s="2">
        <v>900820829</v>
      </c>
      <c r="B94" s="2" t="s">
        <v>1220</v>
      </c>
      <c r="C94" s="2" t="s">
        <v>1041</v>
      </c>
      <c r="D94" s="2" t="s">
        <v>829</v>
      </c>
      <c r="E94" s="3" t="s">
        <v>4680</v>
      </c>
    </row>
    <row r="95" spans="1:5">
      <c r="A95" s="2">
        <v>860510315</v>
      </c>
      <c r="B95" s="2" t="s">
        <v>1176</v>
      </c>
      <c r="C95" s="2" t="s">
        <v>831</v>
      </c>
      <c r="D95" s="2" t="s">
        <v>831</v>
      </c>
      <c r="E95" s="3" t="s">
        <v>4681</v>
      </c>
    </row>
    <row r="96" spans="1:5">
      <c r="A96" s="2">
        <v>900763810</v>
      </c>
      <c r="B96" s="2" t="s">
        <v>839</v>
      </c>
      <c r="C96" s="2" t="s">
        <v>1041</v>
      </c>
      <c r="D96" s="2" t="s">
        <v>829</v>
      </c>
      <c r="E96" s="3" t="s">
        <v>4680</v>
      </c>
    </row>
    <row r="97" spans="1:5">
      <c r="A97" s="2">
        <v>900555031</v>
      </c>
      <c r="B97" s="2" t="s">
        <v>1122</v>
      </c>
      <c r="C97" s="2" t="s">
        <v>1041</v>
      </c>
      <c r="D97" s="2" t="s">
        <v>829</v>
      </c>
      <c r="E97" s="3" t="s">
        <v>4680</v>
      </c>
    </row>
    <row r="98" spans="1:5">
      <c r="A98" s="2">
        <v>891300973</v>
      </c>
      <c r="B98" s="2" t="s">
        <v>728</v>
      </c>
      <c r="C98" s="2" t="s">
        <v>1042</v>
      </c>
      <c r="D98" s="2" t="s">
        <v>695</v>
      </c>
      <c r="E98" s="3" t="s">
        <v>4697</v>
      </c>
    </row>
    <row r="99" spans="1:5">
      <c r="A99" s="2">
        <v>800021272</v>
      </c>
      <c r="B99" s="2" t="s">
        <v>1142</v>
      </c>
      <c r="C99" s="2" t="s">
        <v>488</v>
      </c>
      <c r="D99" s="2" t="s">
        <v>694</v>
      </c>
      <c r="E99" s="3" t="s">
        <v>4681</v>
      </c>
    </row>
    <row r="100" spans="1:5">
      <c r="A100" s="2">
        <v>822001073</v>
      </c>
      <c r="B100" s="2" t="s">
        <v>1155</v>
      </c>
      <c r="C100" s="2" t="s">
        <v>488</v>
      </c>
      <c r="D100" s="2" t="s">
        <v>694</v>
      </c>
      <c r="E100" s="3" t="s">
        <v>4693</v>
      </c>
    </row>
    <row r="101" spans="1:5">
      <c r="A101" s="6">
        <v>900598203</v>
      </c>
      <c r="B101" s="6" t="s">
        <v>1135</v>
      </c>
      <c r="C101" s="6" t="s">
        <v>388</v>
      </c>
      <c r="D101" s="6" t="s">
        <v>831</v>
      </c>
      <c r="E101" s="3" t="s">
        <v>4697</v>
      </c>
    </row>
    <row r="102" spans="1:5">
      <c r="A102" s="2">
        <v>830043681</v>
      </c>
      <c r="B102" s="2" t="s">
        <v>1160</v>
      </c>
      <c r="C102" s="2" t="s">
        <v>831</v>
      </c>
      <c r="D102" s="2" t="s">
        <v>831</v>
      </c>
      <c r="E102" s="3" t="s">
        <v>4680</v>
      </c>
    </row>
    <row r="103" spans="1:5">
      <c r="A103" s="2">
        <v>890208316</v>
      </c>
      <c r="B103" s="2" t="s">
        <v>1181</v>
      </c>
      <c r="C103" s="2" t="s">
        <v>488</v>
      </c>
      <c r="D103" s="2" t="s">
        <v>694</v>
      </c>
      <c r="E103" s="3" t="s">
        <v>4702</v>
      </c>
    </row>
    <row r="104" spans="1:5">
      <c r="A104" s="2">
        <v>830068622</v>
      </c>
      <c r="B104" s="2" t="s">
        <v>1163</v>
      </c>
      <c r="C104" s="2" t="s">
        <v>1041</v>
      </c>
      <c r="D104" s="2" t="s">
        <v>829</v>
      </c>
      <c r="E104" s="3" t="s">
        <v>4680</v>
      </c>
    </row>
    <row r="105" spans="1:5">
      <c r="A105" s="2">
        <v>830104626</v>
      </c>
      <c r="B105" s="2" t="s">
        <v>1011</v>
      </c>
      <c r="C105" s="2" t="s">
        <v>388</v>
      </c>
      <c r="D105" s="2" t="s">
        <v>831</v>
      </c>
      <c r="E105" s="3" t="s">
        <v>4680</v>
      </c>
    </row>
    <row r="106" spans="1:5">
      <c r="A106" s="2">
        <v>806012216</v>
      </c>
      <c r="B106" s="2" t="s">
        <v>987</v>
      </c>
      <c r="C106" s="2" t="s">
        <v>388</v>
      </c>
      <c r="D106" s="2" t="s">
        <v>831</v>
      </c>
      <c r="E106" s="3" t="s">
        <v>4692</v>
      </c>
    </row>
    <row r="107" spans="1:5">
      <c r="A107" s="2">
        <v>830004850</v>
      </c>
      <c r="B107" s="2" t="s">
        <v>1157</v>
      </c>
      <c r="C107" s="2" t="s">
        <v>831</v>
      </c>
      <c r="D107" s="2" t="s">
        <v>831</v>
      </c>
      <c r="E107" s="3" t="s">
        <v>4680</v>
      </c>
    </row>
    <row r="108" spans="1:5">
      <c r="A108" s="2">
        <v>830118416</v>
      </c>
      <c r="B108" s="2" t="s">
        <v>1168</v>
      </c>
      <c r="C108" s="2" t="s">
        <v>1042</v>
      </c>
      <c r="D108" s="2" t="s">
        <v>695</v>
      </c>
      <c r="E108" s="3" t="s">
        <v>4680</v>
      </c>
    </row>
    <row r="109" spans="1:5">
      <c r="A109" s="2">
        <v>890500726</v>
      </c>
      <c r="B109" s="2" t="s">
        <v>1183</v>
      </c>
      <c r="C109" s="2" t="s">
        <v>1042</v>
      </c>
      <c r="D109" s="2" t="s">
        <v>695</v>
      </c>
      <c r="E109" s="3" t="s">
        <v>4690</v>
      </c>
    </row>
    <row r="110" spans="1:5">
      <c r="A110" s="2">
        <v>832010356</v>
      </c>
      <c r="B110" s="2" t="s">
        <v>1172</v>
      </c>
      <c r="C110" s="2" t="s">
        <v>831</v>
      </c>
      <c r="D110" s="2" t="s">
        <v>831</v>
      </c>
      <c r="E110" s="3" t="s">
        <v>4680</v>
      </c>
    </row>
    <row r="111" spans="1:5">
      <c r="A111" s="3">
        <v>809010690</v>
      </c>
      <c r="B111" s="3" t="s">
        <v>1154</v>
      </c>
      <c r="C111" s="3" t="s">
        <v>1041</v>
      </c>
      <c r="D111" s="3" t="s">
        <v>829</v>
      </c>
      <c r="E111" s="3" t="s">
        <v>4687</v>
      </c>
    </row>
    <row r="112" spans="1:5">
      <c r="A112" s="2">
        <v>890913321</v>
      </c>
      <c r="B112" s="2" t="s">
        <v>1186</v>
      </c>
      <c r="C112" s="2" t="s">
        <v>831</v>
      </c>
      <c r="D112" s="2" t="s">
        <v>637</v>
      </c>
      <c r="E112" s="3" t="s">
        <v>4680</v>
      </c>
    </row>
    <row r="113" spans="1:5">
      <c r="A113" s="2">
        <v>800170118</v>
      </c>
      <c r="B113" s="2" t="s">
        <v>1145</v>
      </c>
      <c r="C113" s="2" t="s">
        <v>488</v>
      </c>
      <c r="D113" s="2" t="s">
        <v>694</v>
      </c>
      <c r="E113" s="3" t="s">
        <v>4680</v>
      </c>
    </row>
    <row r="114" spans="1:5">
      <c r="A114" s="2">
        <v>890105526</v>
      </c>
      <c r="B114" s="2" t="s">
        <v>276</v>
      </c>
      <c r="C114" s="2" t="s">
        <v>488</v>
      </c>
      <c r="D114" s="2" t="s">
        <v>694</v>
      </c>
      <c r="E114" s="3" t="s">
        <v>4689</v>
      </c>
    </row>
    <row r="115" spans="1:5">
      <c r="A115" s="2">
        <v>900836293</v>
      </c>
      <c r="B115" s="2" t="s">
        <v>838</v>
      </c>
      <c r="C115" s="2" t="s">
        <v>1041</v>
      </c>
      <c r="D115" s="2" t="s">
        <v>829</v>
      </c>
      <c r="E115" s="3" t="s">
        <v>4680</v>
      </c>
    </row>
    <row r="116" spans="1:5">
      <c r="A116" s="2">
        <v>827000149</v>
      </c>
      <c r="B116" s="2" t="s">
        <v>1156</v>
      </c>
      <c r="C116" s="2" t="s">
        <v>1042</v>
      </c>
      <c r="D116" s="2" t="s">
        <v>695</v>
      </c>
      <c r="E116" s="3" t="s">
        <v>4694</v>
      </c>
    </row>
    <row r="117" spans="1:5">
      <c r="A117" s="2">
        <v>804002825</v>
      </c>
      <c r="B117" s="2" t="s">
        <v>1150</v>
      </c>
      <c r="C117" s="2" t="s">
        <v>1042</v>
      </c>
      <c r="D117" s="2" t="s">
        <v>695</v>
      </c>
      <c r="E117" s="3" t="s">
        <v>4680</v>
      </c>
    </row>
    <row r="118" spans="1:5">
      <c r="A118" s="2">
        <v>830140206</v>
      </c>
      <c r="B118" s="2" t="s">
        <v>5569</v>
      </c>
      <c r="C118" s="2" t="s">
        <v>488</v>
      </c>
      <c r="D118" s="2" t="s">
        <v>694</v>
      </c>
      <c r="E118" s="3" t="s">
        <v>4680</v>
      </c>
    </row>
    <row r="119" spans="1:5">
      <c r="A119" s="2">
        <v>860033633</v>
      </c>
      <c r="B119" s="2" t="s">
        <v>170</v>
      </c>
      <c r="C119" s="2" t="s">
        <v>1042</v>
      </c>
      <c r="D119" s="2" t="s">
        <v>695</v>
      </c>
      <c r="E119" s="3" t="s">
        <v>4680</v>
      </c>
    </row>
    <row r="120" spans="1:5">
      <c r="A120" s="2">
        <v>860510723</v>
      </c>
      <c r="B120" s="2" t="s">
        <v>41</v>
      </c>
      <c r="C120" s="2" t="s">
        <v>831</v>
      </c>
      <c r="D120" s="2" t="s">
        <v>637</v>
      </c>
      <c r="E120" s="3" t="s">
        <v>4680</v>
      </c>
    </row>
    <row r="121" spans="1:5">
      <c r="A121" s="2">
        <v>830137252</v>
      </c>
      <c r="B121" s="2" t="s">
        <v>29</v>
      </c>
      <c r="C121" s="2" t="s">
        <v>1041</v>
      </c>
      <c r="D121" s="2" t="s">
        <v>829</v>
      </c>
      <c r="E121" s="3" t="s">
        <v>4680</v>
      </c>
    </row>
    <row r="122" spans="1:5">
      <c r="A122" s="2">
        <v>900197818</v>
      </c>
      <c r="B122" s="2" t="s">
        <v>1194</v>
      </c>
      <c r="C122" s="2" t="s">
        <v>1041</v>
      </c>
      <c r="D122" s="2" t="s">
        <v>829</v>
      </c>
      <c r="E122" s="3" t="s">
        <v>4680</v>
      </c>
    </row>
    <row r="123" spans="1:5">
      <c r="A123" s="2">
        <v>800150132</v>
      </c>
      <c r="B123" s="2" t="s">
        <v>1144</v>
      </c>
      <c r="C123" s="2" t="s">
        <v>831</v>
      </c>
      <c r="D123" s="2" t="s">
        <v>831</v>
      </c>
      <c r="E123" s="3" t="s">
        <v>4680</v>
      </c>
    </row>
    <row r="124" spans="1:5">
      <c r="A124" s="3">
        <v>900468098</v>
      </c>
      <c r="B124" s="3" t="s">
        <v>1206</v>
      </c>
      <c r="C124" s="3" t="s">
        <v>1041</v>
      </c>
      <c r="D124" s="3" t="s">
        <v>829</v>
      </c>
      <c r="E124" s="3" t="s">
        <v>4706</v>
      </c>
    </row>
    <row r="125" spans="1:5">
      <c r="A125" s="2">
        <v>901014309</v>
      </c>
      <c r="B125" s="2" t="s">
        <v>1012</v>
      </c>
      <c r="C125" s="2" t="s">
        <v>388</v>
      </c>
      <c r="D125" s="2" t="s">
        <v>831</v>
      </c>
      <c r="E125" s="3" t="s">
        <v>4680</v>
      </c>
    </row>
    <row r="126" spans="1:5">
      <c r="A126" s="2">
        <v>900640097</v>
      </c>
      <c r="B126" s="2" t="s">
        <v>1214</v>
      </c>
      <c r="C126" s="2" t="s">
        <v>1041</v>
      </c>
      <c r="D126" s="2" t="s">
        <v>829</v>
      </c>
      <c r="E126" s="3" t="s">
        <v>4687</v>
      </c>
    </row>
    <row r="127" spans="1:5">
      <c r="A127" s="2">
        <v>830064454</v>
      </c>
      <c r="B127" s="2" t="s">
        <v>101</v>
      </c>
      <c r="C127" s="2" t="s">
        <v>488</v>
      </c>
      <c r="D127" s="2" t="s">
        <v>694</v>
      </c>
      <c r="E127" s="3" t="s">
        <v>4680</v>
      </c>
    </row>
    <row r="128" spans="1:5">
      <c r="A128" s="2">
        <v>900704677</v>
      </c>
      <c r="B128" s="2" t="s">
        <v>1217</v>
      </c>
      <c r="C128" s="2" t="s">
        <v>831</v>
      </c>
      <c r="D128" s="2" t="s">
        <v>831</v>
      </c>
      <c r="E128" s="3" t="s">
        <v>4680</v>
      </c>
    </row>
    <row r="129" spans="1:5">
      <c r="A129" s="2">
        <v>830510717</v>
      </c>
      <c r="B129" s="2" t="s">
        <v>1171</v>
      </c>
      <c r="C129" s="2" t="s">
        <v>488</v>
      </c>
      <c r="D129" s="2" t="s">
        <v>694</v>
      </c>
      <c r="E129" s="3" t="s">
        <v>4696</v>
      </c>
    </row>
    <row r="130" spans="1:5">
      <c r="A130" s="2">
        <v>830023853</v>
      </c>
      <c r="B130" s="2" t="s">
        <v>1159</v>
      </c>
      <c r="C130" s="2" t="s">
        <v>488</v>
      </c>
      <c r="D130" s="2" t="s">
        <v>694</v>
      </c>
      <c r="E130" s="3" t="s">
        <v>4680</v>
      </c>
    </row>
    <row r="131" spans="1:5">
      <c r="A131" s="2">
        <v>890400869</v>
      </c>
      <c r="B131" s="2" t="s">
        <v>1182</v>
      </c>
      <c r="C131" s="2" t="s">
        <v>488</v>
      </c>
      <c r="D131" s="2" t="s">
        <v>694</v>
      </c>
      <c r="E131" s="3" t="s">
        <v>4692</v>
      </c>
    </row>
    <row r="132" spans="1:5">
      <c r="A132" s="2">
        <v>96657930</v>
      </c>
      <c r="B132" s="2" t="s">
        <v>1111</v>
      </c>
      <c r="C132" s="2" t="s">
        <v>388</v>
      </c>
      <c r="D132" s="2" t="s">
        <v>831</v>
      </c>
      <c r="E132" s="3" t="s">
        <v>4679</v>
      </c>
    </row>
    <row r="133" spans="1:5">
      <c r="A133" s="2">
        <v>900308042</v>
      </c>
      <c r="B133" s="2" t="s">
        <v>1197</v>
      </c>
      <c r="C133" s="2" t="s">
        <v>1041</v>
      </c>
      <c r="D133" s="2" t="s">
        <v>829</v>
      </c>
      <c r="E133" s="3" t="s">
        <v>4690</v>
      </c>
    </row>
    <row r="134" spans="1:5">
      <c r="A134" s="2">
        <v>860053840</v>
      </c>
      <c r="B134" s="2" t="s">
        <v>731</v>
      </c>
      <c r="C134" s="2" t="s">
        <v>831</v>
      </c>
      <c r="D134" s="2" t="s">
        <v>637</v>
      </c>
      <c r="E134" s="3" t="s">
        <v>4680</v>
      </c>
    </row>
    <row r="135" spans="1:5">
      <c r="A135" s="2">
        <v>811038372</v>
      </c>
      <c r="B135" s="2" t="s">
        <v>729</v>
      </c>
      <c r="C135" s="2" t="s">
        <v>831</v>
      </c>
      <c r="D135" s="2" t="s">
        <v>637</v>
      </c>
      <c r="E135" s="3" t="s">
        <v>4688</v>
      </c>
    </row>
    <row r="136" spans="1:5">
      <c r="A136" s="2">
        <v>900621617</v>
      </c>
      <c r="B136" s="2" t="s">
        <v>1213</v>
      </c>
      <c r="C136" s="2" t="s">
        <v>388</v>
      </c>
      <c r="D136" s="2" t="s">
        <v>831</v>
      </c>
      <c r="E136" s="3" t="s">
        <v>4680</v>
      </c>
    </row>
    <row r="137" spans="1:5">
      <c r="A137" s="2">
        <v>830094081</v>
      </c>
      <c r="B137" s="2" t="s">
        <v>1166</v>
      </c>
      <c r="C137" s="2" t="s">
        <v>831</v>
      </c>
      <c r="D137" s="2" t="s">
        <v>637</v>
      </c>
      <c r="E137" s="3" t="s">
        <v>4680</v>
      </c>
    </row>
    <row r="138" spans="1:5">
      <c r="A138" s="2">
        <v>805010599</v>
      </c>
      <c r="B138" s="2" t="s">
        <v>1153</v>
      </c>
      <c r="C138" s="2" t="s">
        <v>488</v>
      </c>
      <c r="D138" s="2" t="s">
        <v>694</v>
      </c>
      <c r="E138" s="3" t="s">
        <v>4684</v>
      </c>
    </row>
    <row r="139" spans="1:5">
      <c r="A139" s="2">
        <v>900134459</v>
      </c>
      <c r="B139" s="2" t="s">
        <v>5053</v>
      </c>
      <c r="C139" s="2" t="s">
        <v>488</v>
      </c>
      <c r="D139" s="2" t="s">
        <v>694</v>
      </c>
      <c r="E139" s="3" t="s">
        <v>4680</v>
      </c>
    </row>
    <row r="140" spans="1:5">
      <c r="A140" s="2">
        <v>830087479</v>
      </c>
      <c r="B140" s="2" t="s">
        <v>1164</v>
      </c>
      <c r="C140" s="2" t="s">
        <v>831</v>
      </c>
      <c r="D140" s="2" t="s">
        <v>831</v>
      </c>
      <c r="E140" s="3" t="s">
        <v>4680</v>
      </c>
    </row>
    <row r="141" spans="1:5">
      <c r="A141" s="5">
        <v>860025611</v>
      </c>
      <c r="B141" s="5" t="s">
        <v>1174</v>
      </c>
      <c r="C141" s="2" t="s">
        <v>1042</v>
      </c>
      <c r="D141" s="2" t="s">
        <v>695</v>
      </c>
      <c r="E141" s="3" t="s">
        <v>4699</v>
      </c>
    </row>
    <row r="142" spans="1:5">
      <c r="A142" s="2">
        <v>830122420</v>
      </c>
      <c r="B142" s="2" t="s">
        <v>4714</v>
      </c>
      <c r="C142" s="2" t="s">
        <v>831</v>
      </c>
      <c r="D142" s="2" t="s">
        <v>831</v>
      </c>
      <c r="E142" s="3" t="s">
        <v>4699</v>
      </c>
    </row>
    <row r="143" spans="1:5">
      <c r="A143" s="2">
        <v>900370729</v>
      </c>
      <c r="B143" s="2" t="s">
        <v>844</v>
      </c>
      <c r="C143" s="2" t="s">
        <v>1041</v>
      </c>
      <c r="D143" s="2" t="s">
        <v>829</v>
      </c>
      <c r="E143" s="3" t="s">
        <v>4684</v>
      </c>
    </row>
    <row r="144" spans="1:5">
      <c r="A144" s="99">
        <v>860511835</v>
      </c>
      <c r="B144" s="99" t="s">
        <v>4717</v>
      </c>
      <c r="C144" s="99" t="s">
        <v>388</v>
      </c>
      <c r="D144" s="99" t="s">
        <v>831</v>
      </c>
      <c r="E144" s="98" t="s">
        <v>4680</v>
      </c>
    </row>
    <row r="145" spans="1:5">
      <c r="A145" s="99">
        <v>900112862</v>
      </c>
      <c r="B145" s="99" t="s">
        <v>4719</v>
      </c>
      <c r="C145" s="99" t="s">
        <v>1041</v>
      </c>
      <c r="D145" s="99" t="s">
        <v>829</v>
      </c>
      <c r="E145" s="98" t="s">
        <v>4680</v>
      </c>
    </row>
    <row r="146" spans="1:5">
      <c r="A146" s="99">
        <v>901060774</v>
      </c>
      <c r="B146" s="99" t="s">
        <v>4721</v>
      </c>
      <c r="C146" s="99" t="s">
        <v>1041</v>
      </c>
      <c r="D146" s="99" t="s">
        <v>829</v>
      </c>
      <c r="E146" s="98" t="s">
        <v>4692</v>
      </c>
    </row>
    <row r="147" spans="1:5">
      <c r="A147" s="99">
        <v>860052070</v>
      </c>
      <c r="B147" s="3" t="s">
        <v>4787</v>
      </c>
      <c r="C147" s="3" t="s">
        <v>4788</v>
      </c>
      <c r="D147" s="3" t="s">
        <v>4789</v>
      </c>
      <c r="E147" s="44" t="s">
        <v>4680</v>
      </c>
    </row>
    <row r="148" spans="1:5">
      <c r="A148" s="99">
        <v>900714971</v>
      </c>
      <c r="B148" s="3" t="s">
        <v>4834</v>
      </c>
      <c r="C148" s="3" t="s">
        <v>1041</v>
      </c>
      <c r="D148" s="3" t="s">
        <v>829</v>
      </c>
      <c r="E148" s="44" t="s">
        <v>4687</v>
      </c>
    </row>
    <row r="149" spans="1:5">
      <c r="A149" s="99">
        <v>900138085</v>
      </c>
      <c r="B149" s="3" t="s">
        <v>4835</v>
      </c>
      <c r="C149" s="3" t="s">
        <v>4836</v>
      </c>
      <c r="D149" s="3" t="s">
        <v>829</v>
      </c>
      <c r="E149" s="44" t="s">
        <v>4680</v>
      </c>
    </row>
    <row r="150" spans="1:5">
      <c r="A150" s="3">
        <v>900989120</v>
      </c>
      <c r="B150" s="3" t="s">
        <v>4900</v>
      </c>
      <c r="C150" s="3" t="s">
        <v>1041</v>
      </c>
      <c r="D150" s="3"/>
      <c r="E150" s="44" t="s">
        <v>4680</v>
      </c>
    </row>
    <row r="151" spans="1:5">
      <c r="A151" s="99">
        <v>809012496</v>
      </c>
      <c r="B151" s="3" t="s">
        <v>4931</v>
      </c>
      <c r="C151" s="3" t="s">
        <v>1041</v>
      </c>
      <c r="D151" s="3" t="s">
        <v>829</v>
      </c>
      <c r="E151" s="44" t="s">
        <v>4687</v>
      </c>
    </row>
    <row r="152" spans="1:5">
      <c r="A152" s="99">
        <v>901277415</v>
      </c>
      <c r="B152" s="3" t="s">
        <v>4951</v>
      </c>
      <c r="C152" s="3" t="s">
        <v>1041</v>
      </c>
      <c r="D152" s="3" t="s">
        <v>829</v>
      </c>
      <c r="E152" s="44" t="s">
        <v>4952</v>
      </c>
    </row>
    <row r="153" spans="1:5">
      <c r="A153" s="99">
        <v>860031068</v>
      </c>
      <c r="B153" s="3" t="s">
        <v>4979</v>
      </c>
      <c r="C153" s="3" t="s">
        <v>1041</v>
      </c>
      <c r="D153" s="3" t="s">
        <v>829</v>
      </c>
      <c r="E153" s="44" t="s">
        <v>4680</v>
      </c>
    </row>
    <row r="154" spans="1:5">
      <c r="A154" s="99">
        <v>800087795</v>
      </c>
      <c r="B154" s="3" t="s">
        <v>5015</v>
      </c>
      <c r="C154" s="3" t="s">
        <v>5016</v>
      </c>
      <c r="D154" s="3" t="s">
        <v>5017</v>
      </c>
      <c r="E154" s="44" t="s">
        <v>4680</v>
      </c>
    </row>
    <row r="155" spans="1:5">
      <c r="A155" s="99">
        <v>830095213</v>
      </c>
      <c r="B155" s="3" t="s">
        <v>5018</v>
      </c>
      <c r="C155" s="3" t="s">
        <v>5019</v>
      </c>
      <c r="D155" s="3" t="s">
        <v>5020</v>
      </c>
      <c r="E155" s="44" t="s">
        <v>4680</v>
      </c>
    </row>
    <row r="156" spans="1:5">
      <c r="A156" s="118">
        <v>1792326427001</v>
      </c>
      <c r="B156" s="3" t="s">
        <v>5021</v>
      </c>
      <c r="C156" s="3" t="s">
        <v>5022</v>
      </c>
      <c r="D156" s="3" t="s">
        <v>5023</v>
      </c>
      <c r="E156" s="44" t="s">
        <v>5024</v>
      </c>
    </row>
    <row r="157" spans="1:5">
      <c r="A157" s="99">
        <v>860026070</v>
      </c>
      <c r="B157" s="3" t="s">
        <v>5100</v>
      </c>
      <c r="C157" s="3" t="s">
        <v>5019</v>
      </c>
      <c r="D157" s="3" t="s">
        <v>5101</v>
      </c>
      <c r="E157" s="44" t="s">
        <v>4680</v>
      </c>
    </row>
    <row r="158" spans="1:5">
      <c r="A158" s="99">
        <v>900953704</v>
      </c>
      <c r="B158" s="3" t="s">
        <v>5102</v>
      </c>
      <c r="C158" s="3" t="s">
        <v>1041</v>
      </c>
      <c r="D158" s="3" t="s">
        <v>5103</v>
      </c>
      <c r="E158" s="44" t="s">
        <v>5104</v>
      </c>
    </row>
    <row r="159" spans="1:5">
      <c r="A159" s="99">
        <v>900466858</v>
      </c>
      <c r="B159" s="3" t="s">
        <v>5215</v>
      </c>
      <c r="C159" s="3" t="s">
        <v>1041</v>
      </c>
      <c r="D159" s="3" t="s">
        <v>829</v>
      </c>
      <c r="E159" s="44" t="s">
        <v>4680</v>
      </c>
    </row>
    <row r="160" spans="1:5">
      <c r="A160" s="99">
        <v>901246553</v>
      </c>
      <c r="B160" s="3" t="s">
        <v>5216</v>
      </c>
      <c r="C160" s="3" t="s">
        <v>1041</v>
      </c>
      <c r="D160" s="3" t="s">
        <v>829</v>
      </c>
      <c r="E160" s="44" t="s">
        <v>4680</v>
      </c>
    </row>
    <row r="161" spans="1:5">
      <c r="A161" s="99">
        <v>900100978</v>
      </c>
      <c r="B161" s="3" t="s">
        <v>5310</v>
      </c>
      <c r="C161" s="3" t="s">
        <v>1041</v>
      </c>
      <c r="D161" s="3" t="s">
        <v>829</v>
      </c>
      <c r="E161" s="44" t="s">
        <v>5311</v>
      </c>
    </row>
    <row r="162" spans="1:5">
      <c r="A162" s="99">
        <v>7364208</v>
      </c>
      <c r="B162" s="3" t="s">
        <v>5376</v>
      </c>
      <c r="C162" s="3" t="s">
        <v>1041</v>
      </c>
      <c r="D162" s="3" t="s">
        <v>829</v>
      </c>
      <c r="E162" s="44" t="s">
        <v>5375</v>
      </c>
    </row>
    <row r="163" spans="1:5">
      <c r="A163" s="99">
        <v>901298772</v>
      </c>
      <c r="B163" s="3" t="s">
        <v>5414</v>
      </c>
      <c r="C163" s="3" t="s">
        <v>1041</v>
      </c>
      <c r="D163" s="3" t="s">
        <v>5415</v>
      </c>
      <c r="E163" s="44" t="s">
        <v>4680</v>
      </c>
    </row>
    <row r="164" spans="1:5">
      <c r="A164" s="99">
        <v>70066427</v>
      </c>
      <c r="B164" s="3" t="s">
        <v>5417</v>
      </c>
      <c r="C164" s="3" t="s">
        <v>1041</v>
      </c>
      <c r="D164" s="3" t="s">
        <v>829</v>
      </c>
      <c r="E164" s="44" t="s">
        <v>4688</v>
      </c>
    </row>
    <row r="165" spans="1:5">
      <c r="A165" s="99">
        <v>79969236</v>
      </c>
      <c r="B165" s="3" t="s">
        <v>5454</v>
      </c>
      <c r="C165" s="3" t="s">
        <v>1041</v>
      </c>
      <c r="D165" s="3" t="s">
        <v>829</v>
      </c>
      <c r="E165" s="44" t="s">
        <v>4680</v>
      </c>
    </row>
    <row r="166" spans="1:5">
      <c r="A166" s="99">
        <v>79498612</v>
      </c>
      <c r="B166" s="3" t="s">
        <v>5509</v>
      </c>
      <c r="C166" s="3" t="s">
        <v>1041</v>
      </c>
      <c r="D166" s="3" t="s">
        <v>829</v>
      </c>
      <c r="E166" s="44" t="s">
        <v>4680</v>
      </c>
    </row>
    <row r="167" spans="1:5">
      <c r="A167" s="99">
        <v>800125495</v>
      </c>
      <c r="B167" s="3" t="s">
        <v>5513</v>
      </c>
      <c r="C167" s="3" t="s">
        <v>5019</v>
      </c>
      <c r="D167" s="3" t="s">
        <v>5101</v>
      </c>
      <c r="E167" s="44" t="s">
        <v>4681</v>
      </c>
    </row>
    <row r="168" spans="1:5">
      <c r="A168" s="99">
        <v>901235749</v>
      </c>
      <c r="B168" s="3" t="s">
        <v>5514</v>
      </c>
      <c r="C168" s="3" t="s">
        <v>1041</v>
      </c>
      <c r="D168" s="3" t="s">
        <v>829</v>
      </c>
      <c r="E168" s="44" t="s">
        <v>4687</v>
      </c>
    </row>
    <row r="169" spans="1:5">
      <c r="A169" s="99">
        <v>100729636</v>
      </c>
      <c r="B169" s="3" t="s">
        <v>5570</v>
      </c>
      <c r="C169" s="3" t="s">
        <v>1041</v>
      </c>
      <c r="D169" s="3" t="s">
        <v>829</v>
      </c>
      <c r="E169" s="44" t="s">
        <v>4699</v>
      </c>
    </row>
    <row r="170" spans="1:5">
      <c r="A170" s="99">
        <v>900335279</v>
      </c>
      <c r="B170" s="3" t="s">
        <v>5574</v>
      </c>
      <c r="C170" s="3" t="s">
        <v>5019</v>
      </c>
      <c r="D170" s="3" t="s">
        <v>5101</v>
      </c>
      <c r="E170" s="44" t="s">
        <v>4680</v>
      </c>
    </row>
    <row r="171" spans="1:5">
      <c r="A171" s="99">
        <v>901243308</v>
      </c>
      <c r="B171" s="3" t="s">
        <v>5579</v>
      </c>
      <c r="C171" s="3" t="s">
        <v>5019</v>
      </c>
      <c r="D171" s="3" t="s">
        <v>5103</v>
      </c>
      <c r="E171" s="44" t="s">
        <v>4680</v>
      </c>
    </row>
    <row r="172" spans="1:5">
      <c r="A172" s="99">
        <v>901052476</v>
      </c>
      <c r="B172" s="3" t="s">
        <v>5581</v>
      </c>
      <c r="C172" s="3" t="s">
        <v>1041</v>
      </c>
      <c r="D172" s="3" t="s">
        <v>829</v>
      </c>
      <c r="E172" s="44" t="s">
        <v>4680</v>
      </c>
    </row>
    <row r="173" spans="1:5">
      <c r="A173" s="99">
        <v>811010978</v>
      </c>
      <c r="B173" s="3" t="s">
        <v>5582</v>
      </c>
      <c r="C173" s="3" t="s">
        <v>1041</v>
      </c>
      <c r="D173" s="3" t="s">
        <v>829</v>
      </c>
      <c r="E173" s="44" t="s">
        <v>5583</v>
      </c>
    </row>
    <row r="174" spans="1:5">
      <c r="A174" s="99">
        <v>901263180</v>
      </c>
      <c r="B174" s="3" t="s">
        <v>5585</v>
      </c>
      <c r="C174" s="3" t="s">
        <v>1041</v>
      </c>
      <c r="D174" s="3" t="s">
        <v>829</v>
      </c>
      <c r="E174" s="44" t="s">
        <v>5586</v>
      </c>
    </row>
    <row r="175" spans="1:5">
      <c r="A175" s="99">
        <v>800223278</v>
      </c>
      <c r="B175" s="3" t="s">
        <v>5736</v>
      </c>
      <c r="C175" s="3" t="s">
        <v>5737</v>
      </c>
      <c r="D175" s="3" t="s">
        <v>829</v>
      </c>
      <c r="E175" s="44" t="s">
        <v>4689</v>
      </c>
    </row>
    <row r="176" spans="1:5">
      <c r="A176" s="99">
        <v>79531914</v>
      </c>
      <c r="B176" s="3" t="s">
        <v>5738</v>
      </c>
      <c r="C176" s="3" t="s">
        <v>1041</v>
      </c>
      <c r="D176" s="3" t="s">
        <v>829</v>
      </c>
      <c r="E176" s="44" t="s">
        <v>4680</v>
      </c>
    </row>
    <row r="177" spans="1:5">
      <c r="A177" s="99">
        <v>9004918052</v>
      </c>
      <c r="B177" s="3" t="s">
        <v>5837</v>
      </c>
      <c r="C177" s="3" t="s">
        <v>1041</v>
      </c>
      <c r="D177" s="3" t="s">
        <v>829</v>
      </c>
      <c r="E177" s="44" t="s">
        <v>4692</v>
      </c>
    </row>
    <row r="178" spans="1:5">
      <c r="A178" s="99">
        <v>79218769</v>
      </c>
      <c r="B178" s="3" t="s">
        <v>5838</v>
      </c>
      <c r="C178" s="3" t="s">
        <v>1041</v>
      </c>
      <c r="D178" s="3" t="s">
        <v>829</v>
      </c>
      <c r="E178" s="44" t="s">
        <v>4699</v>
      </c>
    </row>
    <row r="179" spans="1:5">
      <c r="A179" s="99">
        <v>21086566</v>
      </c>
      <c r="B179" s="3" t="s">
        <v>5917</v>
      </c>
      <c r="C179" s="3" t="s">
        <v>1041</v>
      </c>
      <c r="D179" s="3" t="s">
        <v>829</v>
      </c>
      <c r="E179" s="44" t="s">
        <v>4680</v>
      </c>
    </row>
    <row r="180" spans="1:5">
      <c r="A180" s="99">
        <v>901261233</v>
      </c>
      <c r="B180" s="3" t="s">
        <v>5918</v>
      </c>
      <c r="C180" s="3" t="s">
        <v>1041</v>
      </c>
      <c r="D180" s="3" t="s">
        <v>829</v>
      </c>
      <c r="E180" s="44" t="s">
        <v>4680</v>
      </c>
    </row>
    <row r="181" spans="1:5">
      <c r="A181" s="99">
        <v>19241799</v>
      </c>
      <c r="B181" s="3" t="s">
        <v>5968</v>
      </c>
      <c r="C181" s="3" t="s">
        <v>1041</v>
      </c>
      <c r="D181" s="3" t="s">
        <v>829</v>
      </c>
      <c r="E181" s="44" t="s">
        <v>4680</v>
      </c>
    </row>
    <row r="182" spans="1:5">
      <c r="A182" s="99">
        <v>830505537</v>
      </c>
      <c r="B182" s="3" t="s">
        <v>6025</v>
      </c>
      <c r="C182" s="3" t="s">
        <v>388</v>
      </c>
      <c r="D182" s="3" t="s">
        <v>6027</v>
      </c>
      <c r="E182" s="44" t="s">
        <v>4689</v>
      </c>
    </row>
    <row r="183" spans="1:5">
      <c r="A183" s="99">
        <v>900231595</v>
      </c>
      <c r="B183" s="3" t="s">
        <v>6026</v>
      </c>
      <c r="C183" s="3" t="s">
        <v>1041</v>
      </c>
      <c r="D183" s="3" t="s">
        <v>829</v>
      </c>
      <c r="E183" s="44" t="s">
        <v>4680</v>
      </c>
    </row>
    <row r="184" spans="1:5">
      <c r="A184" s="99">
        <v>901398347</v>
      </c>
      <c r="B184" s="3" t="s">
        <v>6028</v>
      </c>
      <c r="C184" s="3" t="s">
        <v>1041</v>
      </c>
      <c r="D184" s="3" t="s">
        <v>829</v>
      </c>
      <c r="E184" s="44" t="s">
        <v>4684</v>
      </c>
    </row>
    <row r="185" spans="1:5">
      <c r="A185" s="99">
        <v>900460062</v>
      </c>
      <c r="B185" s="3" t="s">
        <v>6029</v>
      </c>
      <c r="C185" s="3" t="s">
        <v>1041</v>
      </c>
      <c r="D185" s="3" t="s">
        <v>829</v>
      </c>
      <c r="E185" s="44" t="s">
        <v>4701</v>
      </c>
    </row>
    <row r="186" spans="1:5">
      <c r="A186" s="99">
        <v>900454291</v>
      </c>
      <c r="B186" s="3" t="s">
        <v>6115</v>
      </c>
      <c r="C186" s="3" t="s">
        <v>1041</v>
      </c>
      <c r="D186" s="3" t="s">
        <v>829</v>
      </c>
      <c r="E186" s="44" t="s">
        <v>6116</v>
      </c>
    </row>
    <row r="187" spans="1:5">
      <c r="A187" s="99">
        <v>901378658</v>
      </c>
      <c r="B187" s="3" t="s">
        <v>6117</v>
      </c>
      <c r="C187" s="3" t="s">
        <v>1041</v>
      </c>
      <c r="D187" s="3" t="s">
        <v>829</v>
      </c>
      <c r="E187" s="44" t="s">
        <v>6118</v>
      </c>
    </row>
    <row r="188" spans="1:5">
      <c r="A188" s="99">
        <v>802024135</v>
      </c>
      <c r="B188" s="3" t="s">
        <v>6175</v>
      </c>
      <c r="C188" s="3" t="s">
        <v>388</v>
      </c>
      <c r="D188" s="3" t="s">
        <v>831</v>
      </c>
      <c r="E188" s="44" t="s">
        <v>4689</v>
      </c>
    </row>
    <row r="189" spans="1:5">
      <c r="A189" s="99">
        <v>901482797</v>
      </c>
      <c r="B189" s="3" t="s">
        <v>6251</v>
      </c>
      <c r="C189" s="3" t="s">
        <v>388</v>
      </c>
      <c r="D189" s="3" t="s">
        <v>831</v>
      </c>
      <c r="E189" s="44" t="s">
        <v>4680</v>
      </c>
    </row>
    <row r="190" spans="1:5">
      <c r="A190" s="99">
        <v>900322593</v>
      </c>
      <c r="B190" s="3" t="s">
        <v>6324</v>
      </c>
      <c r="C190" s="3" t="s">
        <v>388</v>
      </c>
      <c r="D190" s="3" t="s">
        <v>6325</v>
      </c>
      <c r="E190" s="44" t="s">
        <v>4680</v>
      </c>
    </row>
    <row r="191" spans="1:5">
      <c r="A191" s="99">
        <v>860515802</v>
      </c>
      <c r="B191" s="3" t="s">
        <v>6326</v>
      </c>
      <c r="C191" s="3" t="s">
        <v>5019</v>
      </c>
      <c r="D191" s="3" t="s">
        <v>5101</v>
      </c>
      <c r="E191" s="44" t="s">
        <v>4692</v>
      </c>
    </row>
    <row r="192" spans="1:5">
      <c r="A192" s="99">
        <v>900970665</v>
      </c>
      <c r="B192" s="3" t="s">
        <v>6401</v>
      </c>
      <c r="C192" s="3" t="s">
        <v>5019</v>
      </c>
      <c r="D192" s="3" t="s">
        <v>5101</v>
      </c>
      <c r="E192" s="44" t="s">
        <v>4680</v>
      </c>
    </row>
    <row r="193" spans="1:5">
      <c r="A193" s="99">
        <v>73090220</v>
      </c>
      <c r="B193" s="3" t="s">
        <v>6455</v>
      </c>
      <c r="C193" s="3" t="s">
        <v>1041</v>
      </c>
      <c r="D193" s="3" t="s">
        <v>829</v>
      </c>
      <c r="E193" s="44" t="s">
        <v>4680</v>
      </c>
    </row>
    <row r="194" spans="1:5">
      <c r="A194" s="99">
        <v>900028111</v>
      </c>
      <c r="B194" s="3" t="s">
        <v>6490</v>
      </c>
      <c r="C194" s="3" t="s">
        <v>1041</v>
      </c>
      <c r="D194" s="3" t="s">
        <v>829</v>
      </c>
      <c r="E194" s="44" t="s">
        <v>4680</v>
      </c>
    </row>
    <row r="195" spans="1:5">
      <c r="A195" s="99">
        <v>10133628</v>
      </c>
      <c r="B195" s="3" t="s">
        <v>6559</v>
      </c>
      <c r="C195" s="3" t="s">
        <v>1041</v>
      </c>
      <c r="D195" s="3" t="s">
        <v>829</v>
      </c>
      <c r="E195" s="44" t="s">
        <v>6560</v>
      </c>
    </row>
    <row r="196" spans="1:5">
      <c r="A196" s="99"/>
      <c r="B196" s="3"/>
      <c r="C196" s="3"/>
      <c r="D196" s="3"/>
      <c r="E196" s="44"/>
    </row>
    <row r="197" spans="1:5">
      <c r="A197" s="99"/>
      <c r="B197" s="3"/>
      <c r="C197" s="3"/>
      <c r="D197" s="3"/>
      <c r="E197" s="44"/>
    </row>
    <row r="198" spans="1:5">
      <c r="A198" s="99"/>
      <c r="B198" s="99"/>
      <c r="C198" s="99"/>
      <c r="D198" s="99"/>
      <c r="E198" s="98"/>
    </row>
  </sheetData>
  <pageMargins left="0.70866141732283472" right="0.70866141732283472" top="0.74803149606299213" bottom="0.74803149606299213" header="0.31496062992125984" footer="0.31496062992125984"/>
  <pageSetup scale="60" orientation="landscape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3:B42"/>
  <sheetViews>
    <sheetView showGridLines="0" workbookViewId="0">
      <selection activeCell="I23" sqref="I23"/>
    </sheetView>
  </sheetViews>
  <sheetFormatPr baseColWidth="10" defaultRowHeight="15"/>
  <cols>
    <col min="1" max="1" width="15.7109375" bestFit="1" customWidth="1"/>
    <col min="2" max="2" width="10.28515625" bestFit="1" customWidth="1"/>
  </cols>
  <sheetData>
    <row r="3" spans="1:2">
      <c r="A3" s="81" t="s">
        <v>4711</v>
      </c>
      <c r="B3" t="s">
        <v>83</v>
      </c>
    </row>
    <row r="4" spans="1:2">
      <c r="A4" s="82" t="s">
        <v>4693</v>
      </c>
      <c r="B4" s="83">
        <v>1</v>
      </c>
    </row>
    <row r="5" spans="1:2">
      <c r="A5" s="82" t="s">
        <v>4691</v>
      </c>
      <c r="B5" s="83">
        <v>2</v>
      </c>
    </row>
    <row r="6" spans="1:2">
      <c r="A6" s="82" t="s">
        <v>4689</v>
      </c>
      <c r="B6" s="83">
        <v>9</v>
      </c>
    </row>
    <row r="7" spans="1:2">
      <c r="A7" s="82" t="s">
        <v>4680</v>
      </c>
      <c r="B7" s="83">
        <v>102</v>
      </c>
    </row>
    <row r="8" spans="1:2">
      <c r="A8" s="82" t="s">
        <v>4690</v>
      </c>
      <c r="B8" s="83">
        <v>7</v>
      </c>
    </row>
    <row r="9" spans="1:2">
      <c r="A9" s="82" t="s">
        <v>4684</v>
      </c>
      <c r="B9" s="83">
        <v>6</v>
      </c>
    </row>
    <row r="10" spans="1:2">
      <c r="A10" s="82" t="s">
        <v>4692</v>
      </c>
      <c r="B10" s="83">
        <v>8</v>
      </c>
    </row>
    <row r="11" spans="1:2">
      <c r="A11" s="82" t="s">
        <v>4706</v>
      </c>
      <c r="B11" s="83">
        <v>1</v>
      </c>
    </row>
    <row r="12" spans="1:2">
      <c r="A12" s="82" t="s">
        <v>4679</v>
      </c>
      <c r="B12" s="83">
        <v>1</v>
      </c>
    </row>
    <row r="13" spans="1:2">
      <c r="A13" s="82" t="s">
        <v>4703</v>
      </c>
      <c r="B13" s="83">
        <v>2</v>
      </c>
    </row>
    <row r="14" spans="1:2">
      <c r="A14" s="82" t="s">
        <v>4702</v>
      </c>
      <c r="B14" s="83">
        <v>1</v>
      </c>
    </row>
    <row r="15" spans="1:2">
      <c r="A15" s="82" t="s">
        <v>4683</v>
      </c>
      <c r="B15" s="83">
        <v>1</v>
      </c>
    </row>
    <row r="16" spans="1:2">
      <c r="A16" s="82" t="s">
        <v>4701</v>
      </c>
      <c r="B16" s="83">
        <v>3</v>
      </c>
    </row>
    <row r="17" spans="1:2">
      <c r="A17" s="82" t="s">
        <v>4687</v>
      </c>
      <c r="B17" s="83">
        <v>7</v>
      </c>
    </row>
    <row r="18" spans="1:2">
      <c r="A18" s="82" t="s">
        <v>4695</v>
      </c>
      <c r="B18" s="83">
        <v>2</v>
      </c>
    </row>
    <row r="19" spans="1:2">
      <c r="A19" s="82" t="s">
        <v>4685</v>
      </c>
      <c r="B19" s="83">
        <v>1</v>
      </c>
    </row>
    <row r="20" spans="1:2">
      <c r="A20" s="82" t="s">
        <v>4688</v>
      </c>
      <c r="B20" s="83">
        <v>5</v>
      </c>
    </row>
    <row r="21" spans="1:2">
      <c r="A21" s="82" t="s">
        <v>4682</v>
      </c>
      <c r="B21" s="83">
        <v>1</v>
      </c>
    </row>
    <row r="22" spans="1:2">
      <c r="A22" s="82" t="s">
        <v>4696</v>
      </c>
      <c r="B22" s="83">
        <v>4</v>
      </c>
    </row>
    <row r="23" spans="1:2">
      <c r="A23" s="82" t="s">
        <v>4700</v>
      </c>
      <c r="B23" s="83">
        <v>1</v>
      </c>
    </row>
    <row r="24" spans="1:2">
      <c r="A24" s="82" t="s">
        <v>4705</v>
      </c>
      <c r="B24" s="83">
        <v>1</v>
      </c>
    </row>
    <row r="25" spans="1:2">
      <c r="A25" s="82" t="s">
        <v>4694</v>
      </c>
      <c r="B25" s="83">
        <v>1</v>
      </c>
    </row>
    <row r="26" spans="1:2">
      <c r="A26" s="82" t="s">
        <v>4698</v>
      </c>
      <c r="B26" s="83">
        <v>1</v>
      </c>
    </row>
    <row r="27" spans="1:2">
      <c r="A27" s="82" t="s">
        <v>4699</v>
      </c>
      <c r="B27" s="83">
        <v>4</v>
      </c>
    </row>
    <row r="28" spans="1:2">
      <c r="A28" s="82" t="s">
        <v>4704</v>
      </c>
      <c r="B28" s="83">
        <v>1</v>
      </c>
    </row>
    <row r="29" spans="1:2">
      <c r="A29" s="82" t="s">
        <v>4681</v>
      </c>
      <c r="B29" s="83">
        <v>4</v>
      </c>
    </row>
    <row r="30" spans="1:2">
      <c r="A30" s="82" t="s">
        <v>4686</v>
      </c>
      <c r="B30" s="83">
        <v>2</v>
      </c>
    </row>
    <row r="31" spans="1:2">
      <c r="A31" s="82" t="s">
        <v>4697</v>
      </c>
      <c r="B31" s="83">
        <v>2</v>
      </c>
    </row>
    <row r="32" spans="1:2">
      <c r="A32" s="82" t="s">
        <v>4952</v>
      </c>
      <c r="B32" s="83">
        <v>1</v>
      </c>
    </row>
    <row r="33" spans="1:2">
      <c r="A33" s="82" t="s">
        <v>5024</v>
      </c>
      <c r="B33" s="83">
        <v>1</v>
      </c>
    </row>
    <row r="34" spans="1:2">
      <c r="A34" s="82" t="s">
        <v>5104</v>
      </c>
      <c r="B34" s="83">
        <v>1</v>
      </c>
    </row>
    <row r="35" spans="1:2">
      <c r="A35" s="82" t="s">
        <v>5311</v>
      </c>
      <c r="B35" s="83">
        <v>1</v>
      </c>
    </row>
    <row r="36" spans="1:2">
      <c r="A36" s="82" t="s">
        <v>5375</v>
      </c>
      <c r="B36" s="83">
        <v>1</v>
      </c>
    </row>
    <row r="37" spans="1:2">
      <c r="A37" s="82" t="s">
        <v>5583</v>
      </c>
      <c r="B37" s="83">
        <v>1</v>
      </c>
    </row>
    <row r="38" spans="1:2">
      <c r="A38" s="82" t="s">
        <v>5586</v>
      </c>
      <c r="B38" s="83">
        <v>1</v>
      </c>
    </row>
    <row r="39" spans="1:2">
      <c r="A39" s="82" t="s">
        <v>5781</v>
      </c>
      <c r="B39" s="83"/>
    </row>
    <row r="40" spans="1:2">
      <c r="A40" s="82" t="s">
        <v>6116</v>
      </c>
      <c r="B40" s="83">
        <v>1</v>
      </c>
    </row>
    <row r="41" spans="1:2">
      <c r="A41" s="82" t="s">
        <v>6118</v>
      </c>
      <c r="B41" s="83">
        <v>1</v>
      </c>
    </row>
    <row r="42" spans="1:2">
      <c r="A42" s="82" t="s">
        <v>4709</v>
      </c>
      <c r="B42" s="83">
        <v>190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N40"/>
  <sheetViews>
    <sheetView workbookViewId="0">
      <selection activeCell="E14" sqref="E14"/>
    </sheetView>
  </sheetViews>
  <sheetFormatPr baseColWidth="10" defaultRowHeight="15"/>
  <cols>
    <col min="5" max="5" width="16.140625" customWidth="1"/>
    <col min="6" max="6" width="13.85546875" customWidth="1"/>
    <col min="7" max="7" width="28.140625" customWidth="1"/>
    <col min="8" max="8" width="17.5703125" customWidth="1"/>
    <col min="10" max="10" width="14" customWidth="1"/>
    <col min="11" max="11" width="12.42578125" customWidth="1"/>
    <col min="12" max="12" width="14.85546875" customWidth="1"/>
    <col min="13" max="13" width="17.85546875" customWidth="1"/>
  </cols>
  <sheetData>
    <row r="1" spans="1:14">
      <c r="A1" t="s">
        <v>688</v>
      </c>
      <c r="B1" t="s">
        <v>230</v>
      </c>
      <c r="C1" t="s">
        <v>1230</v>
      </c>
      <c r="D1" t="s">
        <v>1226</v>
      </c>
      <c r="E1" t="s">
        <v>1227</v>
      </c>
      <c r="F1" t="s">
        <v>82</v>
      </c>
      <c r="G1" t="s">
        <v>231</v>
      </c>
      <c r="H1" t="s">
        <v>4581</v>
      </c>
      <c r="I1" t="s">
        <v>266</v>
      </c>
      <c r="J1" t="s">
        <v>267</v>
      </c>
      <c r="K1" t="s">
        <v>83</v>
      </c>
      <c r="L1" t="s">
        <v>692</v>
      </c>
      <c r="M1" t="s">
        <v>1231</v>
      </c>
      <c r="N1" t="s">
        <v>4708</v>
      </c>
    </row>
    <row r="2" spans="1:14">
      <c r="A2">
        <v>2018</v>
      </c>
      <c r="B2" t="s">
        <v>702</v>
      </c>
      <c r="C2">
        <v>13856</v>
      </c>
      <c r="D2">
        <v>890101691</v>
      </c>
      <c r="E2" t="s">
        <v>1177</v>
      </c>
      <c r="F2" t="s">
        <v>28</v>
      </c>
      <c r="G2" t="s">
        <v>682</v>
      </c>
      <c r="H2" t="s">
        <v>4718</v>
      </c>
      <c r="I2" t="s">
        <v>389</v>
      </c>
      <c r="J2" t="s">
        <v>1037</v>
      </c>
      <c r="K2">
        <v>67</v>
      </c>
      <c r="L2">
        <v>121515</v>
      </c>
      <c r="M2">
        <v>8141.5050000000001</v>
      </c>
      <c r="N2" t="s">
        <v>4689</v>
      </c>
    </row>
    <row r="3" spans="1:14">
      <c r="A3">
        <v>2018</v>
      </c>
      <c r="B3" t="s">
        <v>702</v>
      </c>
      <c r="C3">
        <v>13882</v>
      </c>
      <c r="D3">
        <v>890101691</v>
      </c>
      <c r="E3" t="s">
        <v>1177</v>
      </c>
      <c r="F3" t="s">
        <v>109</v>
      </c>
      <c r="G3" t="s">
        <v>502</v>
      </c>
      <c r="H3" t="s">
        <v>4718</v>
      </c>
      <c r="I3" t="s">
        <v>389</v>
      </c>
      <c r="J3" t="s">
        <v>1037</v>
      </c>
      <c r="K3">
        <v>9</v>
      </c>
      <c r="L3">
        <v>1090458</v>
      </c>
      <c r="M3">
        <v>9814.1219999999994</v>
      </c>
      <c r="N3" t="s">
        <v>4689</v>
      </c>
    </row>
    <row r="4" spans="1:14">
      <c r="A4">
        <v>2018</v>
      </c>
      <c r="B4" t="s">
        <v>702</v>
      </c>
      <c r="C4">
        <v>13863</v>
      </c>
      <c r="D4">
        <v>890101691</v>
      </c>
      <c r="E4" t="s">
        <v>1177</v>
      </c>
      <c r="F4" t="s">
        <v>217</v>
      </c>
      <c r="G4" t="s">
        <v>643</v>
      </c>
      <c r="H4" t="s">
        <v>1779</v>
      </c>
      <c r="I4" t="s">
        <v>1479</v>
      </c>
      <c r="J4" t="s">
        <v>1037</v>
      </c>
      <c r="K4">
        <v>168</v>
      </c>
      <c r="L4">
        <v>77855</v>
      </c>
      <c r="M4">
        <v>13079.64</v>
      </c>
      <c r="N4" t="s">
        <v>4689</v>
      </c>
    </row>
    <row r="5" spans="1:14">
      <c r="A5">
        <v>2018</v>
      </c>
      <c r="B5" t="s">
        <v>702</v>
      </c>
      <c r="C5">
        <v>13863</v>
      </c>
      <c r="D5">
        <v>890101691</v>
      </c>
      <c r="E5" t="s">
        <v>1177</v>
      </c>
      <c r="F5" t="s">
        <v>215</v>
      </c>
      <c r="G5" t="s">
        <v>216</v>
      </c>
      <c r="H5" t="s">
        <v>1771</v>
      </c>
      <c r="I5" t="s">
        <v>1479</v>
      </c>
      <c r="J5" t="s">
        <v>1037</v>
      </c>
      <c r="K5">
        <v>35</v>
      </c>
      <c r="L5">
        <v>108203</v>
      </c>
      <c r="M5">
        <v>3787.105</v>
      </c>
      <c r="N5" t="s">
        <v>4689</v>
      </c>
    </row>
    <row r="6" spans="1:14">
      <c r="A6">
        <v>2018</v>
      </c>
      <c r="B6" t="s">
        <v>702</v>
      </c>
      <c r="C6">
        <v>13862</v>
      </c>
      <c r="D6">
        <v>890101691</v>
      </c>
      <c r="E6" t="s">
        <v>1177</v>
      </c>
      <c r="F6" t="s">
        <v>215</v>
      </c>
      <c r="G6" t="s">
        <v>216</v>
      </c>
      <c r="H6" t="s">
        <v>1771</v>
      </c>
      <c r="I6" t="s">
        <v>1479</v>
      </c>
      <c r="J6" t="s">
        <v>1037</v>
      </c>
      <c r="K6">
        <v>265</v>
      </c>
      <c r="L6">
        <v>123031</v>
      </c>
      <c r="M6">
        <v>32603.215</v>
      </c>
      <c r="N6" t="s">
        <v>4689</v>
      </c>
    </row>
    <row r="7" spans="1:14">
      <c r="A7">
        <v>2018</v>
      </c>
      <c r="B7" t="s">
        <v>701</v>
      </c>
      <c r="C7">
        <v>13827</v>
      </c>
      <c r="D7">
        <v>830144426</v>
      </c>
      <c r="E7" t="s">
        <v>1170</v>
      </c>
      <c r="F7" t="s">
        <v>218</v>
      </c>
      <c r="G7" t="s">
        <v>219</v>
      </c>
      <c r="H7" t="s">
        <v>3912</v>
      </c>
      <c r="I7" t="s">
        <v>4665</v>
      </c>
      <c r="J7" t="s">
        <v>1037</v>
      </c>
      <c r="K7">
        <v>1</v>
      </c>
      <c r="L7">
        <v>510000</v>
      </c>
      <c r="M7">
        <v>510</v>
      </c>
      <c r="N7" t="s">
        <v>4689</v>
      </c>
    </row>
    <row r="8" spans="1:14">
      <c r="A8">
        <v>2018</v>
      </c>
      <c r="B8" t="s">
        <v>701</v>
      </c>
      <c r="C8">
        <v>13827</v>
      </c>
      <c r="D8">
        <v>830144426</v>
      </c>
      <c r="E8" t="s">
        <v>1170</v>
      </c>
      <c r="F8" t="s">
        <v>717</v>
      </c>
      <c r="G8" t="s">
        <v>723</v>
      </c>
      <c r="H8" t="s">
        <v>4718</v>
      </c>
      <c r="I8" t="s">
        <v>4665</v>
      </c>
      <c r="J8" t="s">
        <v>1037</v>
      </c>
      <c r="K8">
        <v>1</v>
      </c>
      <c r="L8">
        <v>1057000</v>
      </c>
      <c r="M8">
        <v>1057</v>
      </c>
      <c r="N8" t="s">
        <v>4689</v>
      </c>
    </row>
    <row r="9" spans="1:14">
      <c r="A9">
        <v>2018</v>
      </c>
      <c r="B9" t="s">
        <v>701</v>
      </c>
      <c r="C9">
        <v>13827</v>
      </c>
      <c r="D9">
        <v>830144426</v>
      </c>
      <c r="E9" t="s">
        <v>1170</v>
      </c>
      <c r="F9" t="s">
        <v>132</v>
      </c>
      <c r="G9" t="s">
        <v>133</v>
      </c>
      <c r="H9" t="s">
        <v>3770</v>
      </c>
      <c r="I9" t="s">
        <v>1479</v>
      </c>
      <c r="J9" t="s">
        <v>1037</v>
      </c>
      <c r="K9">
        <v>4</v>
      </c>
      <c r="L9">
        <v>100200</v>
      </c>
      <c r="M9">
        <v>400.8</v>
      </c>
      <c r="N9" t="s">
        <v>4689</v>
      </c>
    </row>
    <row r="10" spans="1:14">
      <c r="A10">
        <v>2018</v>
      </c>
      <c r="B10" t="s">
        <v>701</v>
      </c>
      <c r="C10">
        <v>13830</v>
      </c>
      <c r="D10">
        <v>830144426</v>
      </c>
      <c r="E10" t="s">
        <v>1170</v>
      </c>
      <c r="F10" t="s">
        <v>591</v>
      </c>
      <c r="G10" t="s">
        <v>890</v>
      </c>
      <c r="H10" t="s">
        <v>3760</v>
      </c>
      <c r="I10" t="s">
        <v>1479</v>
      </c>
      <c r="J10" t="s">
        <v>1037</v>
      </c>
      <c r="K10">
        <v>2</v>
      </c>
      <c r="L10">
        <v>20000</v>
      </c>
      <c r="M10">
        <v>40</v>
      </c>
      <c r="N10" t="s">
        <v>4689</v>
      </c>
    </row>
    <row r="11" spans="1:14">
      <c r="A11">
        <v>2018</v>
      </c>
      <c r="B11" t="s">
        <v>701</v>
      </c>
      <c r="C11">
        <v>13830</v>
      </c>
      <c r="D11">
        <v>830144426</v>
      </c>
      <c r="E11" t="s">
        <v>1170</v>
      </c>
      <c r="F11" t="s">
        <v>144</v>
      </c>
      <c r="G11" t="s">
        <v>145</v>
      </c>
      <c r="H11" t="s">
        <v>3758</v>
      </c>
      <c r="I11" t="s">
        <v>1479</v>
      </c>
      <c r="J11" t="s">
        <v>1037</v>
      </c>
      <c r="K11">
        <v>2</v>
      </c>
      <c r="L11">
        <v>20000</v>
      </c>
      <c r="M11">
        <v>40</v>
      </c>
      <c r="N11" t="s">
        <v>4689</v>
      </c>
    </row>
    <row r="12" spans="1:14">
      <c r="A12">
        <v>2018</v>
      </c>
      <c r="B12" t="s">
        <v>701</v>
      </c>
      <c r="C12">
        <v>13829</v>
      </c>
      <c r="D12">
        <v>900330027</v>
      </c>
      <c r="E12" t="s">
        <v>1494</v>
      </c>
      <c r="F12" t="s">
        <v>244</v>
      </c>
      <c r="G12" t="s">
        <v>245</v>
      </c>
      <c r="H12" t="s">
        <v>2767</v>
      </c>
      <c r="I12" t="s">
        <v>389</v>
      </c>
      <c r="J12" t="s">
        <v>1037</v>
      </c>
      <c r="K12">
        <v>3</v>
      </c>
      <c r="L12">
        <v>3320968</v>
      </c>
      <c r="M12">
        <v>9962.9040000000005</v>
      </c>
      <c r="N12" t="s">
        <v>4689</v>
      </c>
    </row>
    <row r="13" spans="1:14">
      <c r="A13">
        <v>2018</v>
      </c>
      <c r="B13" t="s">
        <v>701</v>
      </c>
      <c r="C13">
        <v>13836</v>
      </c>
      <c r="D13">
        <v>900330027</v>
      </c>
      <c r="E13" t="s">
        <v>1494</v>
      </c>
      <c r="F13" t="s">
        <v>714</v>
      </c>
      <c r="G13" t="s">
        <v>720</v>
      </c>
      <c r="H13" t="s">
        <v>2763</v>
      </c>
      <c r="I13" t="s">
        <v>389</v>
      </c>
      <c r="J13" t="s">
        <v>1037</v>
      </c>
      <c r="K13">
        <v>3</v>
      </c>
      <c r="L13">
        <v>1808364</v>
      </c>
      <c r="M13">
        <v>5425.0919999999996</v>
      </c>
      <c r="N13" t="s">
        <v>4689</v>
      </c>
    </row>
    <row r="14" spans="1:14">
      <c r="A14">
        <v>2018</v>
      </c>
      <c r="B14" t="s">
        <v>701</v>
      </c>
      <c r="C14">
        <v>13802</v>
      </c>
      <c r="D14">
        <v>890101691</v>
      </c>
      <c r="E14" t="s">
        <v>1177</v>
      </c>
      <c r="F14" t="s">
        <v>28</v>
      </c>
      <c r="G14" t="s">
        <v>682</v>
      </c>
      <c r="H14" t="s">
        <v>4718</v>
      </c>
      <c r="I14" t="s">
        <v>389</v>
      </c>
      <c r="J14" t="s">
        <v>1037</v>
      </c>
      <c r="K14">
        <v>173</v>
      </c>
      <c r="L14">
        <v>115380</v>
      </c>
      <c r="M14">
        <v>19960.740000000002</v>
      </c>
      <c r="N14" t="s">
        <v>4689</v>
      </c>
    </row>
    <row r="15" spans="1:14">
      <c r="A15">
        <v>2018</v>
      </c>
      <c r="B15" t="s">
        <v>696</v>
      </c>
      <c r="C15">
        <v>13769</v>
      </c>
      <c r="D15">
        <v>890105526</v>
      </c>
      <c r="E15" t="s">
        <v>276</v>
      </c>
      <c r="F15" t="s">
        <v>174</v>
      </c>
      <c r="G15" t="s">
        <v>175</v>
      </c>
      <c r="H15" t="s">
        <v>3998</v>
      </c>
      <c r="I15" t="s">
        <v>4665</v>
      </c>
      <c r="J15" t="s">
        <v>1037</v>
      </c>
      <c r="K15">
        <v>4</v>
      </c>
      <c r="L15">
        <v>1262909</v>
      </c>
      <c r="M15">
        <v>5051.6360000000004</v>
      </c>
      <c r="N15" t="s">
        <v>4689</v>
      </c>
    </row>
    <row r="16" spans="1:14">
      <c r="A16">
        <v>2018</v>
      </c>
      <c r="B16" t="s">
        <v>696</v>
      </c>
      <c r="C16">
        <v>13761</v>
      </c>
      <c r="D16">
        <v>890101691</v>
      </c>
      <c r="E16" t="s">
        <v>1177</v>
      </c>
      <c r="F16" t="s">
        <v>23</v>
      </c>
      <c r="G16" t="s">
        <v>1333</v>
      </c>
      <c r="H16" t="s">
        <v>4718</v>
      </c>
      <c r="I16" t="s">
        <v>377</v>
      </c>
      <c r="J16" t="s">
        <v>1037</v>
      </c>
      <c r="K16">
        <v>5</v>
      </c>
      <c r="L16">
        <v>2680279</v>
      </c>
      <c r="M16">
        <v>13401.395</v>
      </c>
      <c r="N16" t="s">
        <v>4689</v>
      </c>
    </row>
    <row r="17" spans="1:14">
      <c r="A17">
        <v>2018</v>
      </c>
      <c r="B17" t="s">
        <v>85</v>
      </c>
      <c r="C17">
        <v>13707</v>
      </c>
      <c r="D17">
        <v>890101691</v>
      </c>
      <c r="E17" t="s">
        <v>1177</v>
      </c>
      <c r="F17" t="s">
        <v>1120</v>
      </c>
      <c r="G17" t="s">
        <v>1133</v>
      </c>
      <c r="H17" t="s">
        <v>4718</v>
      </c>
      <c r="I17" t="s">
        <v>389</v>
      </c>
      <c r="J17" t="s">
        <v>1037</v>
      </c>
      <c r="K17">
        <v>4</v>
      </c>
      <c r="L17">
        <v>6126740</v>
      </c>
      <c r="M17">
        <v>24506.959999999999</v>
      </c>
      <c r="N17" t="s">
        <v>4689</v>
      </c>
    </row>
    <row r="18" spans="1:14">
      <c r="A18">
        <v>2018</v>
      </c>
      <c r="B18" t="s">
        <v>85</v>
      </c>
      <c r="C18">
        <v>13716</v>
      </c>
      <c r="D18">
        <v>890105526</v>
      </c>
      <c r="E18" t="s">
        <v>276</v>
      </c>
      <c r="F18" t="s">
        <v>774</v>
      </c>
      <c r="G18" t="s">
        <v>775</v>
      </c>
      <c r="H18" t="s">
        <v>4718</v>
      </c>
      <c r="I18" t="s">
        <v>389</v>
      </c>
      <c r="J18" t="s">
        <v>1037</v>
      </c>
      <c r="K18">
        <v>2</v>
      </c>
      <c r="L18">
        <v>8470953</v>
      </c>
      <c r="M18">
        <v>16941.905999999999</v>
      </c>
      <c r="N18" t="s">
        <v>4689</v>
      </c>
    </row>
    <row r="19" spans="1:14">
      <c r="A19">
        <v>2018</v>
      </c>
      <c r="B19" t="s">
        <v>85</v>
      </c>
      <c r="C19">
        <v>13705</v>
      </c>
      <c r="D19">
        <v>890101691</v>
      </c>
      <c r="E19" t="s">
        <v>1177</v>
      </c>
      <c r="F19" t="s">
        <v>217</v>
      </c>
      <c r="G19" t="s">
        <v>643</v>
      </c>
      <c r="H19" t="s">
        <v>1779</v>
      </c>
      <c r="I19" t="s">
        <v>1479</v>
      </c>
      <c r="J19" t="s">
        <v>1037</v>
      </c>
      <c r="K19">
        <v>300</v>
      </c>
      <c r="L19">
        <v>86323</v>
      </c>
      <c r="M19">
        <v>25896.9</v>
      </c>
      <c r="N19" t="s">
        <v>4689</v>
      </c>
    </row>
    <row r="20" spans="1:14">
      <c r="A20">
        <v>2018</v>
      </c>
      <c r="B20" t="s">
        <v>85</v>
      </c>
      <c r="C20">
        <v>13705</v>
      </c>
      <c r="D20">
        <v>890101691</v>
      </c>
      <c r="E20" t="s">
        <v>1177</v>
      </c>
      <c r="F20" t="s">
        <v>489</v>
      </c>
      <c r="G20" t="s">
        <v>490</v>
      </c>
      <c r="H20" t="s">
        <v>1778</v>
      </c>
      <c r="I20" t="s">
        <v>1479</v>
      </c>
      <c r="J20" t="s">
        <v>1037</v>
      </c>
      <c r="K20">
        <v>300</v>
      </c>
      <c r="L20">
        <v>74434</v>
      </c>
      <c r="M20">
        <v>22330.2</v>
      </c>
      <c r="N20" t="s">
        <v>4689</v>
      </c>
    </row>
    <row r="21" spans="1:14">
      <c r="A21">
        <v>2018</v>
      </c>
      <c r="B21" t="s">
        <v>85</v>
      </c>
      <c r="C21">
        <v>13705</v>
      </c>
      <c r="D21">
        <v>890101691</v>
      </c>
      <c r="E21" t="s">
        <v>1177</v>
      </c>
      <c r="F21" t="s">
        <v>215</v>
      </c>
      <c r="G21" t="s">
        <v>216</v>
      </c>
      <c r="H21" t="s">
        <v>1771</v>
      </c>
      <c r="I21" t="s">
        <v>1479</v>
      </c>
      <c r="J21" t="s">
        <v>1037</v>
      </c>
      <c r="K21">
        <v>35</v>
      </c>
      <c r="L21">
        <v>123035</v>
      </c>
      <c r="M21">
        <v>4306.2250000000004</v>
      </c>
      <c r="N21" t="s">
        <v>4689</v>
      </c>
    </row>
    <row r="22" spans="1:14">
      <c r="A22">
        <v>2018</v>
      </c>
      <c r="B22" t="s">
        <v>84</v>
      </c>
      <c r="C22">
        <v>13642</v>
      </c>
      <c r="D22">
        <v>890105526</v>
      </c>
      <c r="E22" t="s">
        <v>276</v>
      </c>
      <c r="F22" t="s">
        <v>244</v>
      </c>
      <c r="G22" t="s">
        <v>245</v>
      </c>
      <c r="H22" t="s">
        <v>2767</v>
      </c>
      <c r="I22" t="s">
        <v>389</v>
      </c>
      <c r="J22" t="s">
        <v>1037</v>
      </c>
      <c r="K22">
        <v>1</v>
      </c>
      <c r="L22">
        <v>2134192</v>
      </c>
      <c r="M22">
        <v>2134.192</v>
      </c>
      <c r="N22" t="s">
        <v>4689</v>
      </c>
    </row>
    <row r="23" spans="1:14">
      <c r="A23">
        <v>2018</v>
      </c>
      <c r="B23" t="s">
        <v>84</v>
      </c>
      <c r="C23">
        <v>13642</v>
      </c>
      <c r="D23">
        <v>890105526</v>
      </c>
      <c r="E23" t="s">
        <v>276</v>
      </c>
      <c r="F23" t="s">
        <v>713</v>
      </c>
      <c r="G23" t="s">
        <v>826</v>
      </c>
      <c r="H23" t="s">
        <v>4718</v>
      </c>
      <c r="I23" t="s">
        <v>389</v>
      </c>
      <c r="J23" t="s">
        <v>1037</v>
      </c>
      <c r="K23">
        <v>1</v>
      </c>
      <c r="L23">
        <v>3360739</v>
      </c>
      <c r="M23">
        <v>3360.739</v>
      </c>
      <c r="N23" t="s">
        <v>4689</v>
      </c>
    </row>
    <row r="24" spans="1:14">
      <c r="A24">
        <v>2018</v>
      </c>
      <c r="B24" t="s">
        <v>84</v>
      </c>
      <c r="C24">
        <v>13670</v>
      </c>
      <c r="D24">
        <v>890101691</v>
      </c>
      <c r="E24" t="s">
        <v>1177</v>
      </c>
      <c r="F24" t="s">
        <v>840</v>
      </c>
      <c r="G24" t="s">
        <v>1342</v>
      </c>
      <c r="H24" t="s">
        <v>1740</v>
      </c>
      <c r="I24" t="s">
        <v>377</v>
      </c>
      <c r="J24" t="s">
        <v>1037</v>
      </c>
      <c r="K24">
        <v>3</v>
      </c>
      <c r="L24">
        <v>3853117</v>
      </c>
      <c r="M24">
        <v>11559.351000000001</v>
      </c>
      <c r="N24" t="s">
        <v>4689</v>
      </c>
    </row>
    <row r="25" spans="1:14">
      <c r="A25">
        <v>2018</v>
      </c>
      <c r="B25" t="s">
        <v>297</v>
      </c>
      <c r="C25">
        <v>13601</v>
      </c>
      <c r="D25">
        <v>890101691</v>
      </c>
      <c r="E25" t="s">
        <v>1177</v>
      </c>
      <c r="F25" t="s">
        <v>61</v>
      </c>
      <c r="G25" t="s">
        <v>62</v>
      </c>
      <c r="H25" t="s">
        <v>3820</v>
      </c>
      <c r="I25" t="s">
        <v>4665</v>
      </c>
      <c r="J25" t="s">
        <v>1037</v>
      </c>
      <c r="K25">
        <v>20</v>
      </c>
      <c r="L25">
        <v>461000</v>
      </c>
      <c r="M25">
        <v>9220</v>
      </c>
      <c r="N25" t="s">
        <v>4689</v>
      </c>
    </row>
    <row r="26" spans="1:14">
      <c r="A26">
        <v>2018</v>
      </c>
      <c r="B26" t="s">
        <v>297</v>
      </c>
      <c r="C26">
        <v>13561</v>
      </c>
      <c r="D26">
        <v>890105526</v>
      </c>
      <c r="E26" t="s">
        <v>276</v>
      </c>
      <c r="F26" t="s">
        <v>1104</v>
      </c>
      <c r="G26" t="s">
        <v>1373</v>
      </c>
      <c r="H26" t="s">
        <v>4718</v>
      </c>
      <c r="I26" t="s">
        <v>389</v>
      </c>
      <c r="J26" t="s">
        <v>1037</v>
      </c>
      <c r="K26">
        <v>2</v>
      </c>
      <c r="L26">
        <v>8470953</v>
      </c>
      <c r="M26">
        <v>16941.905999999999</v>
      </c>
      <c r="N26" t="s">
        <v>4689</v>
      </c>
    </row>
    <row r="27" spans="1:14">
      <c r="A27">
        <v>2018</v>
      </c>
      <c r="B27" t="s">
        <v>297</v>
      </c>
      <c r="C27">
        <v>13580</v>
      </c>
      <c r="D27">
        <v>890101691</v>
      </c>
      <c r="E27" t="s">
        <v>1177</v>
      </c>
      <c r="F27" t="s">
        <v>59</v>
      </c>
      <c r="G27" t="s">
        <v>1334</v>
      </c>
      <c r="H27" t="s">
        <v>4718</v>
      </c>
      <c r="I27" t="s">
        <v>377</v>
      </c>
      <c r="J27" t="s">
        <v>1037</v>
      </c>
      <c r="K27">
        <v>2</v>
      </c>
      <c r="L27">
        <v>3288835</v>
      </c>
      <c r="M27">
        <v>6577.67</v>
      </c>
      <c r="N27" t="s">
        <v>4689</v>
      </c>
    </row>
    <row r="28" spans="1:14">
      <c r="A28">
        <v>2018</v>
      </c>
      <c r="B28" t="s">
        <v>297</v>
      </c>
      <c r="C28">
        <v>13595</v>
      </c>
      <c r="D28">
        <v>890101691</v>
      </c>
      <c r="E28" t="s">
        <v>1177</v>
      </c>
      <c r="F28" t="s">
        <v>23</v>
      </c>
      <c r="G28" t="s">
        <v>1333</v>
      </c>
      <c r="H28" t="s">
        <v>4718</v>
      </c>
      <c r="I28" t="s">
        <v>377</v>
      </c>
      <c r="J28" t="s">
        <v>1037</v>
      </c>
      <c r="K28">
        <v>1</v>
      </c>
      <c r="L28">
        <v>2500000</v>
      </c>
      <c r="M28">
        <v>2500</v>
      </c>
      <c r="N28" t="s">
        <v>4689</v>
      </c>
    </row>
    <row r="29" spans="1:14">
      <c r="A29">
        <v>2018</v>
      </c>
      <c r="B29" t="s">
        <v>268</v>
      </c>
      <c r="C29">
        <v>13501</v>
      </c>
      <c r="D29">
        <v>890101691</v>
      </c>
      <c r="E29" t="s">
        <v>1177</v>
      </c>
      <c r="F29" t="s">
        <v>188</v>
      </c>
      <c r="G29" t="s">
        <v>189</v>
      </c>
      <c r="H29" t="s">
        <v>3781</v>
      </c>
      <c r="I29" t="s">
        <v>1479</v>
      </c>
      <c r="J29" t="s">
        <v>1037</v>
      </c>
      <c r="K29">
        <v>20</v>
      </c>
      <c r="L29">
        <v>40000</v>
      </c>
      <c r="M29">
        <v>800</v>
      </c>
      <c r="N29" t="s">
        <v>4689</v>
      </c>
    </row>
    <row r="30" spans="1:14">
      <c r="A30">
        <v>2018</v>
      </c>
      <c r="B30" t="s">
        <v>268</v>
      </c>
      <c r="C30">
        <v>13544</v>
      </c>
      <c r="D30">
        <v>890101691</v>
      </c>
      <c r="E30" t="s">
        <v>1177</v>
      </c>
      <c r="F30" t="s">
        <v>28</v>
      </c>
      <c r="G30" t="s">
        <v>682</v>
      </c>
      <c r="H30" t="s">
        <v>4718</v>
      </c>
      <c r="I30" t="s">
        <v>389</v>
      </c>
      <c r="J30" t="s">
        <v>1037</v>
      </c>
      <c r="K30">
        <v>60</v>
      </c>
      <c r="L30">
        <v>114103</v>
      </c>
      <c r="M30">
        <v>6846.18</v>
      </c>
      <c r="N30" t="s">
        <v>4689</v>
      </c>
    </row>
    <row r="31" spans="1:14">
      <c r="A31">
        <v>2018</v>
      </c>
      <c r="B31" t="s">
        <v>268</v>
      </c>
      <c r="C31">
        <v>13496</v>
      </c>
      <c r="D31">
        <v>890112179</v>
      </c>
      <c r="E31" t="s">
        <v>1178</v>
      </c>
      <c r="F31" t="s">
        <v>1097</v>
      </c>
      <c r="G31" t="s">
        <v>1100</v>
      </c>
      <c r="H31" t="s">
        <v>4718</v>
      </c>
      <c r="I31" t="s">
        <v>389</v>
      </c>
      <c r="J31" t="s">
        <v>1037</v>
      </c>
      <c r="K31">
        <v>1</v>
      </c>
      <c r="L31">
        <v>2100000</v>
      </c>
      <c r="M31">
        <v>2100</v>
      </c>
      <c r="N31" t="s">
        <v>4689</v>
      </c>
    </row>
    <row r="32" spans="1:14">
      <c r="A32">
        <v>2018</v>
      </c>
      <c r="B32" t="s">
        <v>268</v>
      </c>
      <c r="C32">
        <v>13544</v>
      </c>
      <c r="D32">
        <v>890101691</v>
      </c>
      <c r="E32" t="s">
        <v>1177</v>
      </c>
      <c r="F32" t="s">
        <v>109</v>
      </c>
      <c r="G32" t="s">
        <v>502</v>
      </c>
      <c r="H32" t="s">
        <v>4718</v>
      </c>
      <c r="I32" t="s">
        <v>389</v>
      </c>
      <c r="J32" t="s">
        <v>1037</v>
      </c>
      <c r="K32">
        <v>6</v>
      </c>
      <c r="L32">
        <v>1060760</v>
      </c>
      <c r="M32">
        <v>6364.56</v>
      </c>
      <c r="N32" t="s">
        <v>4689</v>
      </c>
    </row>
    <row r="33" spans="1:14">
      <c r="A33">
        <v>2018</v>
      </c>
      <c r="B33" t="s">
        <v>268</v>
      </c>
      <c r="C33">
        <v>13504</v>
      </c>
      <c r="D33">
        <v>890101691</v>
      </c>
      <c r="E33" t="s">
        <v>1177</v>
      </c>
      <c r="F33" t="s">
        <v>217</v>
      </c>
      <c r="G33" t="s">
        <v>643</v>
      </c>
      <c r="H33" t="s">
        <v>1779</v>
      </c>
      <c r="I33" t="s">
        <v>1479</v>
      </c>
      <c r="J33" t="s">
        <v>1037</v>
      </c>
      <c r="K33">
        <v>150</v>
      </c>
      <c r="L33">
        <v>97600</v>
      </c>
      <c r="M33">
        <v>14640</v>
      </c>
      <c r="N33" t="s">
        <v>4689</v>
      </c>
    </row>
    <row r="34" spans="1:14">
      <c r="A34">
        <v>2018</v>
      </c>
      <c r="B34" t="s">
        <v>268</v>
      </c>
      <c r="C34">
        <v>13504</v>
      </c>
      <c r="D34">
        <v>890101691</v>
      </c>
      <c r="E34" t="s">
        <v>1177</v>
      </c>
      <c r="F34" t="s">
        <v>489</v>
      </c>
      <c r="G34" t="s">
        <v>490</v>
      </c>
      <c r="H34" t="s">
        <v>1778</v>
      </c>
      <c r="I34" t="s">
        <v>1479</v>
      </c>
      <c r="J34" t="s">
        <v>1037</v>
      </c>
      <c r="K34">
        <v>100</v>
      </c>
      <c r="L34">
        <v>60172</v>
      </c>
      <c r="M34">
        <v>6017.2</v>
      </c>
      <c r="N34" t="s">
        <v>4689</v>
      </c>
    </row>
    <row r="35" spans="1:14">
      <c r="A35">
        <v>2018</v>
      </c>
      <c r="B35" t="s">
        <v>268</v>
      </c>
      <c r="C35">
        <v>13504</v>
      </c>
      <c r="D35">
        <v>890101691</v>
      </c>
      <c r="E35" t="s">
        <v>1177</v>
      </c>
      <c r="F35" t="s">
        <v>215</v>
      </c>
      <c r="G35" t="s">
        <v>216</v>
      </c>
      <c r="H35" t="s">
        <v>1771</v>
      </c>
      <c r="I35" t="s">
        <v>1479</v>
      </c>
      <c r="J35" t="s">
        <v>1037</v>
      </c>
      <c r="K35">
        <v>250</v>
      </c>
      <c r="L35">
        <v>120200</v>
      </c>
      <c r="M35">
        <v>30050</v>
      </c>
      <c r="N35" t="s">
        <v>4689</v>
      </c>
    </row>
    <row r="36" spans="1:14">
      <c r="A36">
        <v>2018</v>
      </c>
      <c r="B36" t="s">
        <v>268</v>
      </c>
      <c r="C36">
        <v>13545</v>
      </c>
      <c r="D36">
        <v>890101691</v>
      </c>
      <c r="E36" t="s">
        <v>1177</v>
      </c>
      <c r="F36" t="s">
        <v>59</v>
      </c>
      <c r="G36" t="s">
        <v>1334</v>
      </c>
      <c r="H36" t="s">
        <v>4718</v>
      </c>
      <c r="I36" t="s">
        <v>377</v>
      </c>
      <c r="J36" t="s">
        <v>1037</v>
      </c>
      <c r="K36">
        <v>0</v>
      </c>
      <c r="L36">
        <v>0</v>
      </c>
      <c r="M36">
        <v>0</v>
      </c>
      <c r="N36" t="s">
        <v>4689</v>
      </c>
    </row>
    <row r="37" spans="1:14">
      <c r="A37">
        <v>2018</v>
      </c>
      <c r="B37" t="s">
        <v>268</v>
      </c>
      <c r="C37">
        <v>13524</v>
      </c>
      <c r="D37">
        <v>890101691</v>
      </c>
      <c r="E37" t="s">
        <v>1177</v>
      </c>
      <c r="F37" t="s">
        <v>23</v>
      </c>
      <c r="G37" t="s">
        <v>1333</v>
      </c>
      <c r="H37" t="s">
        <v>4718</v>
      </c>
      <c r="I37" t="s">
        <v>377</v>
      </c>
      <c r="J37" t="s">
        <v>1037</v>
      </c>
      <c r="K37">
        <v>2</v>
      </c>
      <c r="L37">
        <v>2651910</v>
      </c>
      <c r="M37">
        <v>5303.82</v>
      </c>
      <c r="N37" t="s">
        <v>4689</v>
      </c>
    </row>
    <row r="38" spans="1:14">
      <c r="A38">
        <v>2018</v>
      </c>
      <c r="B38" t="s">
        <v>268</v>
      </c>
      <c r="C38">
        <v>13503</v>
      </c>
      <c r="D38">
        <v>890101691</v>
      </c>
      <c r="E38" t="s">
        <v>1177</v>
      </c>
      <c r="F38" t="s">
        <v>108</v>
      </c>
      <c r="G38" t="s">
        <v>1330</v>
      </c>
      <c r="H38" t="s">
        <v>1678</v>
      </c>
      <c r="I38" t="s">
        <v>377</v>
      </c>
      <c r="J38" t="s">
        <v>1037</v>
      </c>
      <c r="K38">
        <v>50</v>
      </c>
      <c r="L38">
        <v>167215</v>
      </c>
      <c r="M38">
        <v>8360.75</v>
      </c>
      <c r="N38" t="s">
        <v>4689</v>
      </c>
    </row>
    <row r="39" spans="1:14">
      <c r="A39">
        <v>2018</v>
      </c>
      <c r="B39" t="s">
        <v>265</v>
      </c>
      <c r="C39">
        <v>13478</v>
      </c>
      <c r="D39">
        <v>890101691</v>
      </c>
      <c r="E39" t="s">
        <v>1177</v>
      </c>
      <c r="F39" t="s">
        <v>714</v>
      </c>
      <c r="G39" t="s">
        <v>720</v>
      </c>
      <c r="H39" t="s">
        <v>2763</v>
      </c>
      <c r="I39" t="s">
        <v>389</v>
      </c>
      <c r="J39" t="s">
        <v>1037</v>
      </c>
      <c r="K39">
        <v>3</v>
      </c>
      <c r="L39">
        <v>1795390</v>
      </c>
      <c r="M39">
        <v>5386.17</v>
      </c>
      <c r="N39" t="s">
        <v>4689</v>
      </c>
    </row>
    <row r="40" spans="1:14">
      <c r="A40">
        <v>2018</v>
      </c>
      <c r="B40" t="s">
        <v>229</v>
      </c>
      <c r="C40">
        <v>13384</v>
      </c>
      <c r="D40">
        <v>890101691</v>
      </c>
      <c r="E40" t="s">
        <v>1177</v>
      </c>
      <c r="F40" t="s">
        <v>108</v>
      </c>
      <c r="G40" t="s">
        <v>1330</v>
      </c>
      <c r="H40" t="s">
        <v>1678</v>
      </c>
      <c r="I40" t="s">
        <v>377</v>
      </c>
      <c r="J40" t="s">
        <v>1037</v>
      </c>
      <c r="K40">
        <v>55</v>
      </c>
      <c r="L40">
        <v>170810</v>
      </c>
      <c r="M40">
        <v>9394.5499999999993</v>
      </c>
      <c r="N40" t="s">
        <v>4689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N336"/>
  <sheetViews>
    <sheetView workbookViewId="0">
      <selection activeCell="A2" sqref="A2"/>
    </sheetView>
  </sheetViews>
  <sheetFormatPr baseColWidth="10" defaultRowHeight="15"/>
  <cols>
    <col min="5" max="5" width="16.140625" customWidth="1"/>
    <col min="6" max="6" width="13.85546875" customWidth="1"/>
    <col min="7" max="7" width="28.140625" customWidth="1"/>
    <col min="8" max="8" width="17.5703125" customWidth="1"/>
    <col min="10" max="10" width="14" customWidth="1"/>
    <col min="11" max="11" width="12.42578125" customWidth="1"/>
    <col min="12" max="12" width="14.85546875" customWidth="1"/>
    <col min="13" max="13" width="17.85546875" customWidth="1"/>
  </cols>
  <sheetData>
    <row r="1" spans="1:14">
      <c r="A1" t="s">
        <v>688</v>
      </c>
      <c r="B1" t="s">
        <v>230</v>
      </c>
      <c r="C1" t="s">
        <v>1230</v>
      </c>
      <c r="D1" t="s">
        <v>1226</v>
      </c>
      <c r="E1" t="s">
        <v>1227</v>
      </c>
      <c r="F1" t="s">
        <v>82</v>
      </c>
      <c r="G1" t="s">
        <v>231</v>
      </c>
      <c r="H1" t="s">
        <v>4581</v>
      </c>
      <c r="I1" t="s">
        <v>266</v>
      </c>
      <c r="J1" t="s">
        <v>267</v>
      </c>
      <c r="K1" t="s">
        <v>83</v>
      </c>
      <c r="L1" t="s">
        <v>692</v>
      </c>
      <c r="M1" t="s">
        <v>1231</v>
      </c>
      <c r="N1" t="s">
        <v>4708</v>
      </c>
    </row>
    <row r="2" spans="1:14">
      <c r="A2">
        <v>2018</v>
      </c>
      <c r="B2" t="s">
        <v>702</v>
      </c>
      <c r="C2">
        <v>13889</v>
      </c>
      <c r="D2">
        <v>900704223</v>
      </c>
      <c r="E2" t="s">
        <v>1216</v>
      </c>
      <c r="F2" t="s">
        <v>4653</v>
      </c>
      <c r="G2" t="s">
        <v>4654</v>
      </c>
      <c r="H2" t="s">
        <v>4655</v>
      </c>
      <c r="I2" t="s">
        <v>1479</v>
      </c>
      <c r="J2" t="s">
        <v>298</v>
      </c>
      <c r="K2">
        <v>1</v>
      </c>
      <c r="L2">
        <v>84000</v>
      </c>
      <c r="M2">
        <v>84</v>
      </c>
      <c r="N2" t="s">
        <v>4680</v>
      </c>
    </row>
    <row r="3" spans="1:14">
      <c r="A3">
        <v>2018</v>
      </c>
      <c r="B3" t="s">
        <v>702</v>
      </c>
      <c r="C3">
        <v>13879</v>
      </c>
      <c r="D3">
        <v>900396759</v>
      </c>
      <c r="E3" t="s">
        <v>127</v>
      </c>
      <c r="F3" t="s">
        <v>281</v>
      </c>
      <c r="G3" t="s">
        <v>4596</v>
      </c>
      <c r="H3" t="s">
        <v>4243</v>
      </c>
      <c r="I3" t="s">
        <v>693</v>
      </c>
      <c r="J3" t="s">
        <v>298</v>
      </c>
      <c r="K3">
        <v>5</v>
      </c>
      <c r="L3">
        <v>840000</v>
      </c>
      <c r="M3">
        <v>4200</v>
      </c>
      <c r="N3" t="s">
        <v>4680</v>
      </c>
    </row>
    <row r="4" spans="1:14">
      <c r="A4">
        <v>2018</v>
      </c>
      <c r="B4" t="s">
        <v>702</v>
      </c>
      <c r="C4">
        <v>13881</v>
      </c>
      <c r="D4">
        <v>900704223</v>
      </c>
      <c r="E4" t="s">
        <v>1216</v>
      </c>
      <c r="F4" t="s">
        <v>4219</v>
      </c>
      <c r="G4" t="s">
        <v>4220</v>
      </c>
      <c r="H4" t="s">
        <v>4221</v>
      </c>
      <c r="I4" t="s">
        <v>1479</v>
      </c>
      <c r="J4" t="s">
        <v>298</v>
      </c>
      <c r="K4">
        <v>3</v>
      </c>
      <c r="L4">
        <v>70000</v>
      </c>
      <c r="M4">
        <v>210</v>
      </c>
      <c r="N4" t="s">
        <v>4680</v>
      </c>
    </row>
    <row r="5" spans="1:14">
      <c r="A5">
        <v>2018</v>
      </c>
      <c r="B5" t="s">
        <v>702</v>
      </c>
      <c r="C5">
        <v>13855</v>
      </c>
      <c r="D5">
        <v>800170118</v>
      </c>
      <c r="E5" t="s">
        <v>1145</v>
      </c>
      <c r="F5" t="s">
        <v>732</v>
      </c>
      <c r="G5" t="s">
        <v>291</v>
      </c>
      <c r="H5" t="s">
        <v>3918</v>
      </c>
      <c r="I5" t="s">
        <v>4665</v>
      </c>
      <c r="J5" t="s">
        <v>1037</v>
      </c>
      <c r="K5">
        <v>4</v>
      </c>
      <c r="L5">
        <v>1398338</v>
      </c>
      <c r="M5">
        <v>5593.3519999999999</v>
      </c>
      <c r="N5" t="s">
        <v>4680</v>
      </c>
    </row>
    <row r="6" spans="1:14">
      <c r="A6">
        <v>2018</v>
      </c>
      <c r="B6" t="s">
        <v>702</v>
      </c>
      <c r="C6">
        <v>13877</v>
      </c>
      <c r="D6">
        <v>900555031</v>
      </c>
      <c r="E6" t="s">
        <v>1122</v>
      </c>
      <c r="F6" t="s">
        <v>569</v>
      </c>
      <c r="G6" t="s">
        <v>663</v>
      </c>
      <c r="H6" t="s">
        <v>3917</v>
      </c>
      <c r="I6" t="s">
        <v>4665</v>
      </c>
      <c r="J6" t="s">
        <v>1037</v>
      </c>
      <c r="K6">
        <v>4</v>
      </c>
      <c r="L6">
        <v>583150</v>
      </c>
      <c r="M6">
        <v>2332.6</v>
      </c>
      <c r="N6" t="s">
        <v>4680</v>
      </c>
    </row>
    <row r="7" spans="1:14">
      <c r="A7">
        <v>2018</v>
      </c>
      <c r="B7" t="s">
        <v>702</v>
      </c>
      <c r="C7">
        <v>13873</v>
      </c>
      <c r="D7">
        <v>800170118</v>
      </c>
      <c r="E7" t="s">
        <v>1145</v>
      </c>
      <c r="F7" t="s">
        <v>569</v>
      </c>
      <c r="G7" t="s">
        <v>663</v>
      </c>
      <c r="H7" t="s">
        <v>3917</v>
      </c>
      <c r="I7" t="s">
        <v>4665</v>
      </c>
      <c r="J7" t="s">
        <v>1037</v>
      </c>
      <c r="K7">
        <v>3</v>
      </c>
      <c r="L7">
        <v>546512</v>
      </c>
      <c r="M7">
        <v>1639.5360000000001</v>
      </c>
      <c r="N7" t="s">
        <v>4680</v>
      </c>
    </row>
    <row r="8" spans="1:14">
      <c r="A8">
        <v>2018</v>
      </c>
      <c r="B8" t="s">
        <v>702</v>
      </c>
      <c r="C8">
        <v>13855</v>
      </c>
      <c r="D8">
        <v>800170118</v>
      </c>
      <c r="E8" t="s">
        <v>1145</v>
      </c>
      <c r="F8" t="s">
        <v>153</v>
      </c>
      <c r="G8" t="s">
        <v>154</v>
      </c>
      <c r="H8" t="s">
        <v>3829</v>
      </c>
      <c r="I8" t="s">
        <v>4665</v>
      </c>
      <c r="J8" t="s">
        <v>1037</v>
      </c>
      <c r="K8">
        <v>3</v>
      </c>
      <c r="L8">
        <v>851826</v>
      </c>
      <c r="M8">
        <v>2555.4780000000001</v>
      </c>
      <c r="N8" t="s">
        <v>4680</v>
      </c>
    </row>
    <row r="9" spans="1:14">
      <c r="A9">
        <v>2018</v>
      </c>
      <c r="B9" t="s">
        <v>702</v>
      </c>
      <c r="C9">
        <v>13877</v>
      </c>
      <c r="D9">
        <v>900555031</v>
      </c>
      <c r="E9" t="s">
        <v>1122</v>
      </c>
      <c r="F9" t="s">
        <v>183</v>
      </c>
      <c r="G9" t="s">
        <v>184</v>
      </c>
      <c r="H9" t="s">
        <v>3821</v>
      </c>
      <c r="I9" t="s">
        <v>4665</v>
      </c>
      <c r="J9" t="s">
        <v>1037</v>
      </c>
      <c r="K9">
        <v>4</v>
      </c>
      <c r="L9">
        <v>497662</v>
      </c>
      <c r="M9">
        <v>1990.6479999999999</v>
      </c>
      <c r="N9" t="s">
        <v>4680</v>
      </c>
    </row>
    <row r="10" spans="1:14">
      <c r="A10">
        <v>2018</v>
      </c>
      <c r="B10" t="s">
        <v>702</v>
      </c>
      <c r="C10">
        <v>13892</v>
      </c>
      <c r="D10">
        <v>901016759</v>
      </c>
      <c r="E10" t="s">
        <v>1106</v>
      </c>
      <c r="F10" t="s">
        <v>6</v>
      </c>
      <c r="G10" t="s">
        <v>7</v>
      </c>
      <c r="H10" t="s">
        <v>4718</v>
      </c>
      <c r="I10" t="s">
        <v>389</v>
      </c>
      <c r="J10" t="s">
        <v>1037</v>
      </c>
      <c r="K10">
        <v>8</v>
      </c>
      <c r="L10">
        <v>145000</v>
      </c>
      <c r="M10">
        <v>1160</v>
      </c>
      <c r="N10" t="s">
        <v>4680</v>
      </c>
    </row>
    <row r="11" spans="1:14">
      <c r="A11">
        <v>2018</v>
      </c>
      <c r="B11" t="s">
        <v>702</v>
      </c>
      <c r="C11">
        <v>13878</v>
      </c>
      <c r="D11">
        <v>900950504</v>
      </c>
      <c r="E11" t="s">
        <v>1225</v>
      </c>
      <c r="F11" t="s">
        <v>6</v>
      </c>
      <c r="G11" t="s">
        <v>7</v>
      </c>
      <c r="H11" t="s">
        <v>4718</v>
      </c>
      <c r="I11" t="s">
        <v>389</v>
      </c>
      <c r="J11" t="s">
        <v>1037</v>
      </c>
      <c r="K11">
        <v>20</v>
      </c>
      <c r="L11">
        <v>145000</v>
      </c>
      <c r="M11">
        <v>2900</v>
      </c>
      <c r="N11" t="s">
        <v>4680</v>
      </c>
    </row>
    <row r="12" spans="1:14">
      <c r="A12">
        <v>2018</v>
      </c>
      <c r="B12" t="s">
        <v>702</v>
      </c>
      <c r="C12">
        <v>13890</v>
      </c>
      <c r="D12">
        <v>830137252</v>
      </c>
      <c r="E12" t="s">
        <v>29</v>
      </c>
      <c r="F12" t="s">
        <v>1648</v>
      </c>
      <c r="G12" t="s">
        <v>1649</v>
      </c>
      <c r="H12" t="s">
        <v>1650</v>
      </c>
      <c r="I12" t="s">
        <v>371</v>
      </c>
      <c r="J12" t="s">
        <v>344</v>
      </c>
      <c r="K12">
        <v>1</v>
      </c>
      <c r="L12">
        <v>89000</v>
      </c>
      <c r="M12">
        <v>89</v>
      </c>
      <c r="N12" t="s">
        <v>4680</v>
      </c>
    </row>
    <row r="13" spans="1:14">
      <c r="A13">
        <v>2018</v>
      </c>
      <c r="B13" t="s">
        <v>702</v>
      </c>
      <c r="C13">
        <v>13885</v>
      </c>
      <c r="D13">
        <v>900569327</v>
      </c>
      <c r="E13" t="s">
        <v>707</v>
      </c>
      <c r="F13" t="s">
        <v>708</v>
      </c>
      <c r="G13" t="s">
        <v>1323</v>
      </c>
      <c r="H13" t="s">
        <v>1620</v>
      </c>
      <c r="I13" t="s">
        <v>389</v>
      </c>
      <c r="J13" t="s">
        <v>344</v>
      </c>
      <c r="K13">
        <v>1</v>
      </c>
      <c r="L13">
        <v>70000</v>
      </c>
      <c r="M13">
        <v>70</v>
      </c>
      <c r="N13" t="s">
        <v>4680</v>
      </c>
    </row>
    <row r="14" spans="1:14" ht="90">
      <c r="A14">
        <v>2018</v>
      </c>
      <c r="B14" t="s">
        <v>701</v>
      </c>
      <c r="C14">
        <v>13837</v>
      </c>
      <c r="D14">
        <v>900175830</v>
      </c>
      <c r="E14" s="102" t="s">
        <v>1193</v>
      </c>
      <c r="F14" t="s">
        <v>221</v>
      </c>
      <c r="G14" t="s">
        <v>222</v>
      </c>
      <c r="H14" t="s">
        <v>4494</v>
      </c>
      <c r="I14" t="s">
        <v>693</v>
      </c>
      <c r="J14" t="s">
        <v>298</v>
      </c>
      <c r="K14">
        <v>2</v>
      </c>
      <c r="L14">
        <v>1152400</v>
      </c>
      <c r="M14">
        <v>2304.8000000000002</v>
      </c>
      <c r="N14" t="s">
        <v>4680</v>
      </c>
    </row>
    <row r="15" spans="1:14">
      <c r="A15">
        <v>2018</v>
      </c>
      <c r="B15" t="s">
        <v>701</v>
      </c>
      <c r="C15">
        <v>13828</v>
      </c>
      <c r="D15">
        <v>900950504</v>
      </c>
      <c r="E15" t="s">
        <v>1225</v>
      </c>
      <c r="F15" t="s">
        <v>79</v>
      </c>
      <c r="G15" t="s">
        <v>454</v>
      </c>
      <c r="H15" t="s">
        <v>4486</v>
      </c>
      <c r="I15" t="s">
        <v>693</v>
      </c>
      <c r="J15" t="s">
        <v>298</v>
      </c>
      <c r="K15">
        <v>10</v>
      </c>
      <c r="L15">
        <v>6300</v>
      </c>
      <c r="M15">
        <v>63</v>
      </c>
      <c r="N15" t="s">
        <v>4680</v>
      </c>
    </row>
    <row r="16" spans="1:14" ht="90">
      <c r="A16">
        <v>2018</v>
      </c>
      <c r="B16" t="s">
        <v>701</v>
      </c>
      <c r="C16">
        <v>13839</v>
      </c>
      <c r="D16">
        <v>900175830</v>
      </c>
      <c r="E16" s="102" t="s">
        <v>1193</v>
      </c>
      <c r="F16" t="s">
        <v>813</v>
      </c>
      <c r="G16" t="s">
        <v>1465</v>
      </c>
      <c r="H16" t="s">
        <v>4718</v>
      </c>
      <c r="I16" t="s">
        <v>1479</v>
      </c>
      <c r="J16" t="s">
        <v>298</v>
      </c>
      <c r="K16">
        <v>1</v>
      </c>
      <c r="L16">
        <v>635000</v>
      </c>
      <c r="M16">
        <v>635</v>
      </c>
      <c r="N16" t="s">
        <v>4680</v>
      </c>
    </row>
    <row r="17" spans="1:14" ht="90">
      <c r="A17">
        <v>2018</v>
      </c>
      <c r="B17" t="s">
        <v>701</v>
      </c>
      <c r="C17">
        <v>13838</v>
      </c>
      <c r="D17">
        <v>900175830</v>
      </c>
      <c r="E17" s="102" t="s">
        <v>1193</v>
      </c>
      <c r="F17" t="s">
        <v>1496</v>
      </c>
      <c r="G17" t="s">
        <v>1498</v>
      </c>
      <c r="H17" t="s">
        <v>4456</v>
      </c>
      <c r="I17" t="s">
        <v>1479</v>
      </c>
      <c r="J17" t="s">
        <v>298</v>
      </c>
      <c r="K17">
        <v>1</v>
      </c>
      <c r="L17">
        <v>452797</v>
      </c>
      <c r="M17">
        <v>452.79700000000003</v>
      </c>
      <c r="N17" t="s">
        <v>4680</v>
      </c>
    </row>
    <row r="18" spans="1:14" ht="90">
      <c r="A18">
        <v>2018</v>
      </c>
      <c r="B18" t="s">
        <v>701</v>
      </c>
      <c r="C18">
        <v>13838</v>
      </c>
      <c r="D18">
        <v>900175830</v>
      </c>
      <c r="E18" s="102" t="s">
        <v>1193</v>
      </c>
      <c r="F18" t="s">
        <v>461</v>
      </c>
      <c r="G18" t="s">
        <v>462</v>
      </c>
      <c r="H18" t="s">
        <v>4332</v>
      </c>
      <c r="I18" t="s">
        <v>693</v>
      </c>
      <c r="J18" t="s">
        <v>298</v>
      </c>
      <c r="K18">
        <v>1</v>
      </c>
      <c r="L18">
        <v>797203</v>
      </c>
      <c r="M18">
        <v>797.20299999999997</v>
      </c>
      <c r="N18" t="s">
        <v>4680</v>
      </c>
    </row>
    <row r="19" spans="1:14">
      <c r="A19">
        <v>2018</v>
      </c>
      <c r="B19" t="s">
        <v>701</v>
      </c>
      <c r="C19">
        <v>13795</v>
      </c>
      <c r="D19">
        <v>900396759</v>
      </c>
      <c r="E19" t="s">
        <v>127</v>
      </c>
      <c r="F19" t="s">
        <v>74</v>
      </c>
      <c r="G19" t="s">
        <v>75</v>
      </c>
      <c r="H19" t="s">
        <v>4274</v>
      </c>
      <c r="I19" t="s">
        <v>693</v>
      </c>
      <c r="J19" t="s">
        <v>298</v>
      </c>
      <c r="K19">
        <v>3</v>
      </c>
      <c r="L19">
        <v>396000</v>
      </c>
      <c r="M19">
        <v>1188</v>
      </c>
      <c r="N19" t="s">
        <v>4680</v>
      </c>
    </row>
    <row r="20" spans="1:14">
      <c r="A20">
        <v>2018</v>
      </c>
      <c r="B20" t="s">
        <v>701</v>
      </c>
      <c r="C20">
        <v>13831</v>
      </c>
      <c r="D20">
        <v>900255894</v>
      </c>
      <c r="E20" t="s">
        <v>1493</v>
      </c>
      <c r="F20" t="s">
        <v>225</v>
      </c>
      <c r="G20" t="s">
        <v>226</v>
      </c>
      <c r="H20" t="s">
        <v>4173</v>
      </c>
      <c r="I20" t="s">
        <v>389</v>
      </c>
      <c r="J20" t="s">
        <v>298</v>
      </c>
      <c r="K20">
        <v>1</v>
      </c>
      <c r="L20">
        <v>135000</v>
      </c>
      <c r="M20">
        <v>135</v>
      </c>
      <c r="N20" t="s">
        <v>4680</v>
      </c>
    </row>
    <row r="21" spans="1:14">
      <c r="A21">
        <v>2018</v>
      </c>
      <c r="B21" t="s">
        <v>701</v>
      </c>
      <c r="C21">
        <v>13793</v>
      </c>
      <c r="D21">
        <v>800007813</v>
      </c>
      <c r="E21" t="s">
        <v>138</v>
      </c>
      <c r="F21" t="s">
        <v>820</v>
      </c>
      <c r="G21" t="s">
        <v>821</v>
      </c>
      <c r="H21" t="s">
        <v>3782</v>
      </c>
      <c r="I21" t="s">
        <v>1479</v>
      </c>
      <c r="J21" t="s">
        <v>1037</v>
      </c>
      <c r="K21">
        <v>3</v>
      </c>
      <c r="L21">
        <v>318188</v>
      </c>
      <c r="M21">
        <v>954.56399999999996</v>
      </c>
      <c r="N21" t="s">
        <v>4680</v>
      </c>
    </row>
    <row r="22" spans="1:14">
      <c r="A22">
        <v>2018</v>
      </c>
      <c r="B22" t="s">
        <v>701</v>
      </c>
      <c r="C22">
        <v>13806</v>
      </c>
      <c r="D22">
        <v>860510723</v>
      </c>
      <c r="E22" t="s">
        <v>41</v>
      </c>
      <c r="F22" t="s">
        <v>908</v>
      </c>
      <c r="G22" t="s">
        <v>1235</v>
      </c>
      <c r="H22" t="s">
        <v>4718</v>
      </c>
      <c r="I22" t="s">
        <v>389</v>
      </c>
      <c r="J22" t="s">
        <v>1037</v>
      </c>
      <c r="K22">
        <v>1</v>
      </c>
      <c r="L22">
        <v>2580000</v>
      </c>
      <c r="M22">
        <v>2580</v>
      </c>
      <c r="N22" t="s">
        <v>4680</v>
      </c>
    </row>
    <row r="23" spans="1:14">
      <c r="A23">
        <v>2018</v>
      </c>
      <c r="B23" t="s">
        <v>701</v>
      </c>
      <c r="C23">
        <v>13833</v>
      </c>
      <c r="D23">
        <v>830051066</v>
      </c>
      <c r="E23" t="s">
        <v>210</v>
      </c>
      <c r="F23" t="s">
        <v>5</v>
      </c>
      <c r="G23" t="s">
        <v>644</v>
      </c>
      <c r="H23" t="s">
        <v>4718</v>
      </c>
      <c r="I23" t="s">
        <v>389</v>
      </c>
      <c r="J23" t="s">
        <v>1037</v>
      </c>
      <c r="K23">
        <v>4</v>
      </c>
      <c r="L23">
        <v>771621</v>
      </c>
      <c r="M23">
        <v>3086.4839999999999</v>
      </c>
      <c r="N23" t="s">
        <v>4680</v>
      </c>
    </row>
    <row r="24" spans="1:14">
      <c r="A24">
        <v>2018</v>
      </c>
      <c r="B24" t="s">
        <v>701</v>
      </c>
      <c r="C24">
        <v>13831</v>
      </c>
      <c r="D24">
        <v>900255894</v>
      </c>
      <c r="E24" t="s">
        <v>1493</v>
      </c>
      <c r="F24" t="s">
        <v>6</v>
      </c>
      <c r="G24" t="s">
        <v>7</v>
      </c>
      <c r="H24" t="s">
        <v>4718</v>
      </c>
      <c r="I24" t="s">
        <v>389</v>
      </c>
      <c r="J24" t="s">
        <v>1037</v>
      </c>
      <c r="K24">
        <v>1</v>
      </c>
      <c r="L24">
        <v>170000</v>
      </c>
      <c r="M24">
        <v>170</v>
      </c>
      <c r="N24" t="s">
        <v>4680</v>
      </c>
    </row>
    <row r="25" spans="1:14">
      <c r="A25">
        <v>2018</v>
      </c>
      <c r="B25" t="s">
        <v>701</v>
      </c>
      <c r="C25">
        <v>13806</v>
      </c>
      <c r="D25">
        <v>860510723</v>
      </c>
      <c r="E25" t="s">
        <v>41</v>
      </c>
      <c r="F25" t="s">
        <v>6</v>
      </c>
      <c r="G25" t="s">
        <v>7</v>
      </c>
      <c r="H25" t="s">
        <v>4718</v>
      </c>
      <c r="I25" t="s">
        <v>389</v>
      </c>
      <c r="J25" t="s">
        <v>1037</v>
      </c>
      <c r="K25">
        <v>28</v>
      </c>
      <c r="L25">
        <v>170000</v>
      </c>
      <c r="M25">
        <v>4760</v>
      </c>
      <c r="N25" t="s">
        <v>4680</v>
      </c>
    </row>
    <row r="26" spans="1:14">
      <c r="A26">
        <v>2018</v>
      </c>
      <c r="B26" t="s">
        <v>701</v>
      </c>
      <c r="C26">
        <v>13833</v>
      </c>
      <c r="D26">
        <v>830051066</v>
      </c>
      <c r="E26" t="s">
        <v>210</v>
      </c>
      <c r="F26" t="s">
        <v>198</v>
      </c>
      <c r="G26" t="s">
        <v>686</v>
      </c>
      <c r="H26" t="s">
        <v>4718</v>
      </c>
      <c r="I26" t="s">
        <v>389</v>
      </c>
      <c r="J26" t="s">
        <v>1037</v>
      </c>
      <c r="K26">
        <v>6</v>
      </c>
      <c r="L26">
        <v>182438</v>
      </c>
      <c r="M26">
        <v>1094.6279999999999</v>
      </c>
      <c r="N26" t="s">
        <v>4680</v>
      </c>
    </row>
    <row r="27" spans="1:14">
      <c r="A27">
        <v>2018</v>
      </c>
      <c r="B27" t="s">
        <v>701</v>
      </c>
      <c r="C27">
        <v>13806</v>
      </c>
      <c r="D27">
        <v>860510723</v>
      </c>
      <c r="E27" t="s">
        <v>41</v>
      </c>
      <c r="F27" t="s">
        <v>198</v>
      </c>
      <c r="G27" t="s">
        <v>686</v>
      </c>
      <c r="H27" t="s">
        <v>4718</v>
      </c>
      <c r="I27" t="s">
        <v>389</v>
      </c>
      <c r="J27" t="s">
        <v>1037</v>
      </c>
      <c r="K27">
        <v>8</v>
      </c>
      <c r="L27">
        <v>185000</v>
      </c>
      <c r="M27">
        <v>1480</v>
      </c>
      <c r="N27" t="s">
        <v>4680</v>
      </c>
    </row>
    <row r="28" spans="1:14">
      <c r="A28">
        <v>2018</v>
      </c>
      <c r="B28" t="s">
        <v>701</v>
      </c>
      <c r="C28">
        <v>13823</v>
      </c>
      <c r="D28">
        <v>900950504</v>
      </c>
      <c r="E28" t="s">
        <v>1225</v>
      </c>
      <c r="F28" t="s">
        <v>1136</v>
      </c>
      <c r="G28" t="s">
        <v>1228</v>
      </c>
      <c r="H28" t="s">
        <v>4718</v>
      </c>
      <c r="I28" t="s">
        <v>389</v>
      </c>
      <c r="J28" t="s">
        <v>1037</v>
      </c>
      <c r="K28">
        <v>1</v>
      </c>
      <c r="L28">
        <v>145000</v>
      </c>
      <c r="M28">
        <v>145</v>
      </c>
      <c r="N28" t="s">
        <v>4680</v>
      </c>
    </row>
    <row r="29" spans="1:14">
      <c r="A29">
        <v>2018</v>
      </c>
      <c r="B29" t="s">
        <v>701</v>
      </c>
      <c r="C29">
        <v>13824</v>
      </c>
      <c r="D29">
        <v>830065383</v>
      </c>
      <c r="E29" t="s">
        <v>718</v>
      </c>
      <c r="F29" t="s">
        <v>1495</v>
      </c>
      <c r="G29" t="s">
        <v>1497</v>
      </c>
      <c r="H29" t="s">
        <v>4718</v>
      </c>
      <c r="I29" t="s">
        <v>389</v>
      </c>
      <c r="J29" t="s">
        <v>1037</v>
      </c>
      <c r="K29">
        <v>1</v>
      </c>
      <c r="L29">
        <v>170000</v>
      </c>
      <c r="M29">
        <v>170</v>
      </c>
      <c r="N29" t="s">
        <v>4680</v>
      </c>
    </row>
    <row r="30" spans="1:14">
      <c r="A30">
        <v>2018</v>
      </c>
      <c r="B30" t="s">
        <v>701</v>
      </c>
      <c r="C30">
        <v>13806</v>
      </c>
      <c r="D30">
        <v>860510723</v>
      </c>
      <c r="E30" t="s">
        <v>41</v>
      </c>
      <c r="F30" t="s">
        <v>1064</v>
      </c>
      <c r="G30" t="s">
        <v>1080</v>
      </c>
      <c r="H30" t="s">
        <v>4718</v>
      </c>
      <c r="I30" t="s">
        <v>389</v>
      </c>
      <c r="J30" t="s">
        <v>1037</v>
      </c>
      <c r="K30">
        <v>8</v>
      </c>
      <c r="L30">
        <v>180000</v>
      </c>
      <c r="M30">
        <v>1440</v>
      </c>
      <c r="N30" t="s">
        <v>4680</v>
      </c>
    </row>
    <row r="31" spans="1:14">
      <c r="A31">
        <v>2018</v>
      </c>
      <c r="B31" t="s">
        <v>701</v>
      </c>
      <c r="C31">
        <v>13825</v>
      </c>
      <c r="D31">
        <v>900569327</v>
      </c>
      <c r="E31" t="s">
        <v>707</v>
      </c>
      <c r="F31" t="s">
        <v>741</v>
      </c>
      <c r="G31" t="s">
        <v>742</v>
      </c>
      <c r="H31" t="s">
        <v>1660</v>
      </c>
      <c r="I31" t="s">
        <v>693</v>
      </c>
      <c r="J31" t="s">
        <v>344</v>
      </c>
      <c r="K31">
        <v>1</v>
      </c>
      <c r="L31">
        <v>40000</v>
      </c>
      <c r="M31">
        <v>40</v>
      </c>
      <c r="N31" t="s">
        <v>4680</v>
      </c>
    </row>
    <row r="32" spans="1:14">
      <c r="A32">
        <v>2018</v>
      </c>
      <c r="B32" t="s">
        <v>701</v>
      </c>
      <c r="C32">
        <v>13832</v>
      </c>
      <c r="D32">
        <v>900362180</v>
      </c>
      <c r="E32" t="s">
        <v>1200</v>
      </c>
      <c r="F32" t="s">
        <v>708</v>
      </c>
      <c r="G32" t="s">
        <v>1323</v>
      </c>
      <c r="H32" t="s">
        <v>1620</v>
      </c>
      <c r="I32" t="s">
        <v>389</v>
      </c>
      <c r="J32" t="s">
        <v>344</v>
      </c>
      <c r="K32">
        <v>4</v>
      </c>
      <c r="L32">
        <v>62000</v>
      </c>
      <c r="M32">
        <v>248</v>
      </c>
      <c r="N32" t="s">
        <v>4680</v>
      </c>
    </row>
    <row r="33" spans="1:14">
      <c r="A33">
        <v>2018</v>
      </c>
      <c r="B33" t="s">
        <v>696</v>
      </c>
      <c r="C33">
        <v>13757</v>
      </c>
      <c r="D33">
        <v>860510723</v>
      </c>
      <c r="E33" t="s">
        <v>41</v>
      </c>
      <c r="F33" t="s">
        <v>313</v>
      </c>
      <c r="G33" t="s">
        <v>314</v>
      </c>
      <c r="H33" t="s">
        <v>4529</v>
      </c>
      <c r="I33" t="s">
        <v>1479</v>
      </c>
      <c r="J33" t="s">
        <v>298</v>
      </c>
      <c r="K33">
        <v>1</v>
      </c>
      <c r="L33">
        <v>230000</v>
      </c>
      <c r="M33">
        <v>230</v>
      </c>
      <c r="N33" t="s">
        <v>4680</v>
      </c>
    </row>
    <row r="34" spans="1:14">
      <c r="A34">
        <v>2018</v>
      </c>
      <c r="B34" t="s">
        <v>696</v>
      </c>
      <c r="C34">
        <v>13736</v>
      </c>
      <c r="D34">
        <v>900396759</v>
      </c>
      <c r="E34" t="s">
        <v>127</v>
      </c>
      <c r="F34" t="s">
        <v>308</v>
      </c>
      <c r="G34" t="s">
        <v>309</v>
      </c>
      <c r="H34" t="s">
        <v>4496</v>
      </c>
      <c r="I34" t="s">
        <v>1479</v>
      </c>
      <c r="J34" t="s">
        <v>298</v>
      </c>
      <c r="K34">
        <v>4</v>
      </c>
      <c r="L34">
        <v>398000</v>
      </c>
      <c r="M34">
        <v>1592</v>
      </c>
      <c r="N34" t="s">
        <v>4680</v>
      </c>
    </row>
    <row r="35" spans="1:14">
      <c r="A35">
        <v>2018</v>
      </c>
      <c r="B35" t="s">
        <v>696</v>
      </c>
      <c r="C35">
        <v>13736</v>
      </c>
      <c r="D35">
        <v>900396759</v>
      </c>
      <c r="E35" t="s">
        <v>127</v>
      </c>
      <c r="F35" t="s">
        <v>68</v>
      </c>
      <c r="G35" t="s">
        <v>442</v>
      </c>
      <c r="H35" t="s">
        <v>4495</v>
      </c>
      <c r="I35" t="s">
        <v>693</v>
      </c>
      <c r="J35" t="s">
        <v>298</v>
      </c>
      <c r="K35">
        <v>1</v>
      </c>
      <c r="L35">
        <v>2627000</v>
      </c>
      <c r="M35">
        <v>2627</v>
      </c>
      <c r="N35" t="s">
        <v>4680</v>
      </c>
    </row>
    <row r="36" spans="1:14">
      <c r="A36">
        <v>2018</v>
      </c>
      <c r="B36" t="s">
        <v>696</v>
      </c>
      <c r="C36">
        <v>13736</v>
      </c>
      <c r="D36">
        <v>900396759</v>
      </c>
      <c r="E36" t="s">
        <v>127</v>
      </c>
      <c r="F36" t="s">
        <v>221</v>
      </c>
      <c r="G36" t="s">
        <v>222</v>
      </c>
      <c r="H36" t="s">
        <v>4494</v>
      </c>
      <c r="I36" t="s">
        <v>693</v>
      </c>
      <c r="J36" t="s">
        <v>298</v>
      </c>
      <c r="K36">
        <v>1</v>
      </c>
      <c r="L36">
        <v>1312000</v>
      </c>
      <c r="M36">
        <v>1312</v>
      </c>
      <c r="N36" t="s">
        <v>4680</v>
      </c>
    </row>
    <row r="37" spans="1:14" ht="90">
      <c r="A37">
        <v>2018</v>
      </c>
      <c r="B37" t="s">
        <v>696</v>
      </c>
      <c r="C37">
        <v>13780</v>
      </c>
      <c r="D37">
        <v>900175830</v>
      </c>
      <c r="E37" s="102" t="s">
        <v>1193</v>
      </c>
      <c r="F37" t="s">
        <v>227</v>
      </c>
      <c r="G37" t="s">
        <v>228</v>
      </c>
      <c r="H37" t="s">
        <v>4403</v>
      </c>
      <c r="I37" t="s">
        <v>1479</v>
      </c>
      <c r="J37" t="s">
        <v>298</v>
      </c>
      <c r="K37">
        <v>2</v>
      </c>
      <c r="L37">
        <v>131900</v>
      </c>
      <c r="M37">
        <v>263.8</v>
      </c>
      <c r="N37" t="s">
        <v>4680</v>
      </c>
    </row>
    <row r="38" spans="1:14">
      <c r="A38">
        <v>2018</v>
      </c>
      <c r="B38" t="s">
        <v>696</v>
      </c>
      <c r="C38">
        <v>13739</v>
      </c>
      <c r="D38">
        <v>900396759</v>
      </c>
      <c r="E38" t="s">
        <v>127</v>
      </c>
      <c r="F38" t="s">
        <v>113</v>
      </c>
      <c r="G38" t="s">
        <v>114</v>
      </c>
      <c r="H38" t="s">
        <v>4314</v>
      </c>
      <c r="I38" t="s">
        <v>693</v>
      </c>
      <c r="J38" t="s">
        <v>298</v>
      </c>
      <c r="K38">
        <v>9</v>
      </c>
      <c r="L38">
        <v>71583</v>
      </c>
      <c r="M38">
        <v>644.24699999999996</v>
      </c>
      <c r="N38" t="s">
        <v>4680</v>
      </c>
    </row>
    <row r="39" spans="1:14">
      <c r="A39">
        <v>2018</v>
      </c>
      <c r="B39" t="s">
        <v>696</v>
      </c>
      <c r="C39">
        <v>13738</v>
      </c>
      <c r="D39">
        <v>830137252</v>
      </c>
      <c r="E39" t="s">
        <v>29</v>
      </c>
      <c r="F39" t="s">
        <v>105</v>
      </c>
      <c r="G39" t="s">
        <v>440</v>
      </c>
      <c r="H39" t="s">
        <v>4309</v>
      </c>
      <c r="I39" t="s">
        <v>693</v>
      </c>
      <c r="J39" t="s">
        <v>298</v>
      </c>
      <c r="K39">
        <v>1</v>
      </c>
      <c r="L39">
        <v>58000</v>
      </c>
      <c r="M39">
        <v>58</v>
      </c>
      <c r="N39" t="s">
        <v>4680</v>
      </c>
    </row>
    <row r="40" spans="1:14" ht="90">
      <c r="A40">
        <v>2018</v>
      </c>
      <c r="B40" t="s">
        <v>696</v>
      </c>
      <c r="C40">
        <v>13780</v>
      </c>
      <c r="D40">
        <v>900175830</v>
      </c>
      <c r="E40" s="102" t="s">
        <v>1193</v>
      </c>
      <c r="F40" t="s">
        <v>768</v>
      </c>
      <c r="G40" t="s">
        <v>812</v>
      </c>
      <c r="H40" t="s">
        <v>4287</v>
      </c>
      <c r="I40" t="s">
        <v>693</v>
      </c>
      <c r="J40" t="s">
        <v>298</v>
      </c>
      <c r="K40">
        <v>1</v>
      </c>
      <c r="L40">
        <v>906000</v>
      </c>
      <c r="M40">
        <v>906</v>
      </c>
      <c r="N40" t="s">
        <v>4680</v>
      </c>
    </row>
    <row r="41" spans="1:14" ht="90">
      <c r="A41">
        <v>2018</v>
      </c>
      <c r="B41" t="s">
        <v>696</v>
      </c>
      <c r="C41">
        <v>13780</v>
      </c>
      <c r="D41">
        <v>900175830</v>
      </c>
      <c r="E41" s="102" t="s">
        <v>1193</v>
      </c>
      <c r="F41" t="s">
        <v>74</v>
      </c>
      <c r="G41" t="s">
        <v>75</v>
      </c>
      <c r="H41" t="s">
        <v>4274</v>
      </c>
      <c r="I41" t="s">
        <v>693</v>
      </c>
      <c r="J41" t="s">
        <v>298</v>
      </c>
      <c r="K41">
        <v>3</v>
      </c>
      <c r="L41">
        <v>385000</v>
      </c>
      <c r="M41">
        <v>1155</v>
      </c>
      <c r="N41" t="s">
        <v>4680</v>
      </c>
    </row>
    <row r="42" spans="1:14">
      <c r="A42">
        <v>2018</v>
      </c>
      <c r="B42" t="s">
        <v>696</v>
      </c>
      <c r="C42">
        <v>13745</v>
      </c>
      <c r="D42">
        <v>830065383</v>
      </c>
      <c r="E42" t="s">
        <v>718</v>
      </c>
      <c r="F42" t="s">
        <v>45</v>
      </c>
      <c r="G42" t="s">
        <v>1424</v>
      </c>
      <c r="H42" t="s">
        <v>4146</v>
      </c>
      <c r="I42" t="s">
        <v>389</v>
      </c>
      <c r="J42" t="s">
        <v>298</v>
      </c>
      <c r="K42">
        <v>1</v>
      </c>
      <c r="L42">
        <v>293000</v>
      </c>
      <c r="M42">
        <v>293</v>
      </c>
      <c r="N42" t="s">
        <v>4680</v>
      </c>
    </row>
    <row r="43" spans="1:14">
      <c r="A43">
        <v>2018</v>
      </c>
      <c r="B43" t="s">
        <v>696</v>
      </c>
      <c r="C43">
        <v>13740</v>
      </c>
      <c r="D43">
        <v>900134459</v>
      </c>
      <c r="E43" t="s">
        <v>1189</v>
      </c>
      <c r="F43" t="s">
        <v>1118</v>
      </c>
      <c r="G43" t="s">
        <v>1131</v>
      </c>
      <c r="H43" t="s">
        <v>4035</v>
      </c>
      <c r="I43" t="s">
        <v>1479</v>
      </c>
      <c r="J43" t="s">
        <v>1037</v>
      </c>
      <c r="K43">
        <v>5</v>
      </c>
      <c r="L43">
        <v>2074489</v>
      </c>
      <c r="M43">
        <v>10372.445</v>
      </c>
      <c r="N43" t="s">
        <v>4680</v>
      </c>
    </row>
    <row r="44" spans="1:14">
      <c r="A44">
        <v>2018</v>
      </c>
      <c r="B44" t="s">
        <v>696</v>
      </c>
      <c r="C44">
        <v>13740</v>
      </c>
      <c r="D44">
        <v>900134459</v>
      </c>
      <c r="E44" t="s">
        <v>1189</v>
      </c>
      <c r="F44" t="s">
        <v>1118</v>
      </c>
      <c r="G44" t="s">
        <v>1131</v>
      </c>
      <c r="H44" t="s">
        <v>4035</v>
      </c>
      <c r="I44" t="s">
        <v>1479</v>
      </c>
      <c r="J44" t="s">
        <v>1037</v>
      </c>
      <c r="K44">
        <v>5</v>
      </c>
      <c r="L44">
        <v>2074489</v>
      </c>
      <c r="M44">
        <v>10372.445</v>
      </c>
      <c r="N44" t="s">
        <v>4680</v>
      </c>
    </row>
    <row r="45" spans="1:14">
      <c r="A45">
        <v>2018</v>
      </c>
      <c r="B45" t="s">
        <v>696</v>
      </c>
      <c r="C45">
        <v>13740</v>
      </c>
      <c r="D45">
        <v>900134459</v>
      </c>
      <c r="E45" t="s">
        <v>1189</v>
      </c>
      <c r="F45" t="s">
        <v>1118</v>
      </c>
      <c r="G45" t="s">
        <v>1131</v>
      </c>
      <c r="H45" t="s">
        <v>4035</v>
      </c>
      <c r="I45" t="s">
        <v>1479</v>
      </c>
      <c r="J45" t="s">
        <v>1037</v>
      </c>
      <c r="K45">
        <v>5</v>
      </c>
      <c r="L45">
        <v>2074489</v>
      </c>
      <c r="M45">
        <v>10372.445</v>
      </c>
      <c r="N45" t="s">
        <v>4680</v>
      </c>
    </row>
    <row r="46" spans="1:14">
      <c r="A46">
        <v>2018</v>
      </c>
      <c r="B46" t="s">
        <v>696</v>
      </c>
      <c r="C46">
        <v>13740</v>
      </c>
      <c r="D46">
        <v>900134459</v>
      </c>
      <c r="E46" t="s">
        <v>1189</v>
      </c>
      <c r="F46" t="s">
        <v>1117</v>
      </c>
      <c r="G46" t="s">
        <v>1130</v>
      </c>
      <c r="H46" t="s">
        <v>4034</v>
      </c>
      <c r="I46" t="s">
        <v>1479</v>
      </c>
      <c r="J46" t="s">
        <v>1037</v>
      </c>
      <c r="K46">
        <v>7</v>
      </c>
      <c r="L46">
        <v>1137623</v>
      </c>
      <c r="M46">
        <v>7963.3609999999999</v>
      </c>
      <c r="N46" t="s">
        <v>4680</v>
      </c>
    </row>
    <row r="47" spans="1:14">
      <c r="A47">
        <v>2018</v>
      </c>
      <c r="B47" t="s">
        <v>696</v>
      </c>
      <c r="C47">
        <v>13740</v>
      </c>
      <c r="D47">
        <v>900134459</v>
      </c>
      <c r="E47" t="s">
        <v>1189</v>
      </c>
      <c r="F47" t="s">
        <v>1117</v>
      </c>
      <c r="G47" t="s">
        <v>1130</v>
      </c>
      <c r="H47" t="s">
        <v>4034</v>
      </c>
      <c r="I47" t="s">
        <v>1479</v>
      </c>
      <c r="J47" t="s">
        <v>1037</v>
      </c>
      <c r="K47">
        <v>1</v>
      </c>
      <c r="L47">
        <v>1137623</v>
      </c>
      <c r="M47">
        <v>1137.623</v>
      </c>
      <c r="N47" t="s">
        <v>4680</v>
      </c>
    </row>
    <row r="48" spans="1:14">
      <c r="A48">
        <v>2018</v>
      </c>
      <c r="B48" t="s">
        <v>696</v>
      </c>
      <c r="C48">
        <v>13740</v>
      </c>
      <c r="D48">
        <v>900134459</v>
      </c>
      <c r="E48" t="s">
        <v>1189</v>
      </c>
      <c r="F48" t="s">
        <v>1117</v>
      </c>
      <c r="G48" t="s">
        <v>1130</v>
      </c>
      <c r="H48" t="s">
        <v>4034</v>
      </c>
      <c r="I48" t="s">
        <v>1479</v>
      </c>
      <c r="J48" t="s">
        <v>1037</v>
      </c>
      <c r="K48">
        <v>1</v>
      </c>
      <c r="L48">
        <v>1137623</v>
      </c>
      <c r="M48">
        <v>1137.623</v>
      </c>
      <c r="N48" t="s">
        <v>4680</v>
      </c>
    </row>
    <row r="49" spans="1:14">
      <c r="A49">
        <v>2018</v>
      </c>
      <c r="B49" t="s">
        <v>696</v>
      </c>
      <c r="C49">
        <v>13740</v>
      </c>
      <c r="D49">
        <v>900134459</v>
      </c>
      <c r="E49" t="s">
        <v>1189</v>
      </c>
      <c r="F49" t="s">
        <v>1116</v>
      </c>
      <c r="G49" t="s">
        <v>1129</v>
      </c>
      <c r="H49" t="s">
        <v>4033</v>
      </c>
      <c r="I49" t="s">
        <v>1479</v>
      </c>
      <c r="J49" t="s">
        <v>1037</v>
      </c>
      <c r="K49">
        <v>5</v>
      </c>
      <c r="L49">
        <v>1204542</v>
      </c>
      <c r="M49">
        <v>6022.71</v>
      </c>
      <c r="N49" t="s">
        <v>4680</v>
      </c>
    </row>
    <row r="50" spans="1:14">
      <c r="A50">
        <v>2018</v>
      </c>
      <c r="B50" t="s">
        <v>696</v>
      </c>
      <c r="C50">
        <v>13740</v>
      </c>
      <c r="D50">
        <v>900134459</v>
      </c>
      <c r="E50" t="s">
        <v>1189</v>
      </c>
      <c r="F50" t="s">
        <v>1116</v>
      </c>
      <c r="G50" t="s">
        <v>1129</v>
      </c>
      <c r="H50" t="s">
        <v>4033</v>
      </c>
      <c r="I50" t="s">
        <v>1479</v>
      </c>
      <c r="J50" t="s">
        <v>1037</v>
      </c>
      <c r="K50">
        <v>5</v>
      </c>
      <c r="L50">
        <v>1204542</v>
      </c>
      <c r="M50">
        <v>6022.71</v>
      </c>
      <c r="N50" t="s">
        <v>4680</v>
      </c>
    </row>
    <row r="51" spans="1:14">
      <c r="A51">
        <v>2018</v>
      </c>
      <c r="B51" t="s">
        <v>696</v>
      </c>
      <c r="C51">
        <v>13740</v>
      </c>
      <c r="D51">
        <v>900134459</v>
      </c>
      <c r="E51" t="s">
        <v>1189</v>
      </c>
      <c r="F51" t="s">
        <v>1116</v>
      </c>
      <c r="G51" t="s">
        <v>1129</v>
      </c>
      <c r="H51" t="s">
        <v>4033</v>
      </c>
      <c r="I51" t="s">
        <v>1479</v>
      </c>
      <c r="J51" t="s">
        <v>1037</v>
      </c>
      <c r="K51">
        <v>5</v>
      </c>
      <c r="L51">
        <v>1204542</v>
      </c>
      <c r="M51">
        <v>6022.71</v>
      </c>
      <c r="N51" t="s">
        <v>4680</v>
      </c>
    </row>
    <row r="52" spans="1:14">
      <c r="A52">
        <v>2018</v>
      </c>
      <c r="B52" t="s">
        <v>696</v>
      </c>
      <c r="C52">
        <v>13740</v>
      </c>
      <c r="D52">
        <v>900134459</v>
      </c>
      <c r="E52" t="s">
        <v>1189</v>
      </c>
      <c r="F52" t="s">
        <v>1115</v>
      </c>
      <c r="G52" t="s">
        <v>1128</v>
      </c>
      <c r="H52" t="s">
        <v>4032</v>
      </c>
      <c r="I52" t="s">
        <v>1479</v>
      </c>
      <c r="J52" t="s">
        <v>1037</v>
      </c>
      <c r="K52">
        <v>10</v>
      </c>
      <c r="L52">
        <v>803028</v>
      </c>
      <c r="M52">
        <v>8030.28</v>
      </c>
      <c r="N52" t="s">
        <v>4680</v>
      </c>
    </row>
    <row r="53" spans="1:14">
      <c r="A53">
        <v>2018</v>
      </c>
      <c r="B53" t="s">
        <v>696</v>
      </c>
      <c r="C53">
        <v>13740</v>
      </c>
      <c r="D53">
        <v>900134459</v>
      </c>
      <c r="E53" t="s">
        <v>1189</v>
      </c>
      <c r="F53" t="s">
        <v>1115</v>
      </c>
      <c r="G53" t="s">
        <v>1128</v>
      </c>
      <c r="H53" t="s">
        <v>4032</v>
      </c>
      <c r="I53" t="s">
        <v>1479</v>
      </c>
      <c r="J53" t="s">
        <v>1037</v>
      </c>
      <c r="K53">
        <v>10</v>
      </c>
      <c r="L53">
        <v>803028</v>
      </c>
      <c r="M53">
        <v>8030.28</v>
      </c>
      <c r="N53" t="s">
        <v>4680</v>
      </c>
    </row>
    <row r="54" spans="1:14">
      <c r="A54">
        <v>2018</v>
      </c>
      <c r="B54" t="s">
        <v>696</v>
      </c>
      <c r="C54">
        <v>13740</v>
      </c>
      <c r="D54">
        <v>900134459</v>
      </c>
      <c r="E54" t="s">
        <v>1189</v>
      </c>
      <c r="F54" t="s">
        <v>1115</v>
      </c>
      <c r="G54" t="s">
        <v>1128</v>
      </c>
      <c r="H54" t="s">
        <v>4032</v>
      </c>
      <c r="I54" t="s">
        <v>1479</v>
      </c>
      <c r="J54" t="s">
        <v>1037</v>
      </c>
      <c r="K54">
        <v>5</v>
      </c>
      <c r="L54">
        <v>803028</v>
      </c>
      <c r="M54">
        <v>4015.14</v>
      </c>
      <c r="N54" t="s">
        <v>4680</v>
      </c>
    </row>
    <row r="55" spans="1:14">
      <c r="A55">
        <v>2018</v>
      </c>
      <c r="B55" t="s">
        <v>696</v>
      </c>
      <c r="C55">
        <v>13740</v>
      </c>
      <c r="D55">
        <v>900134459</v>
      </c>
      <c r="E55" t="s">
        <v>1189</v>
      </c>
      <c r="F55" t="s">
        <v>1114</v>
      </c>
      <c r="G55" t="s">
        <v>1127</v>
      </c>
      <c r="H55" t="s">
        <v>4031</v>
      </c>
      <c r="I55" t="s">
        <v>1479</v>
      </c>
      <c r="J55" t="s">
        <v>1037</v>
      </c>
      <c r="K55">
        <v>5</v>
      </c>
      <c r="L55">
        <v>1304921</v>
      </c>
      <c r="M55">
        <v>6524.6049999999996</v>
      </c>
      <c r="N55" t="s">
        <v>4680</v>
      </c>
    </row>
    <row r="56" spans="1:14">
      <c r="A56">
        <v>2018</v>
      </c>
      <c r="B56" t="s">
        <v>696</v>
      </c>
      <c r="C56">
        <v>13740</v>
      </c>
      <c r="D56">
        <v>900134459</v>
      </c>
      <c r="E56" t="s">
        <v>1189</v>
      </c>
      <c r="F56" t="s">
        <v>1114</v>
      </c>
      <c r="G56" t="s">
        <v>1127</v>
      </c>
      <c r="H56" t="s">
        <v>4031</v>
      </c>
      <c r="I56" t="s">
        <v>1479</v>
      </c>
      <c r="J56" t="s">
        <v>1037</v>
      </c>
      <c r="K56">
        <v>5</v>
      </c>
      <c r="L56">
        <v>1304921</v>
      </c>
      <c r="M56">
        <v>6524.6049999999996</v>
      </c>
      <c r="N56" t="s">
        <v>4680</v>
      </c>
    </row>
    <row r="57" spans="1:14">
      <c r="A57">
        <v>2018</v>
      </c>
      <c r="B57" t="s">
        <v>696</v>
      </c>
      <c r="C57">
        <v>13740</v>
      </c>
      <c r="D57">
        <v>900134459</v>
      </c>
      <c r="E57" t="s">
        <v>1189</v>
      </c>
      <c r="F57" t="s">
        <v>1114</v>
      </c>
      <c r="G57" t="s">
        <v>1127</v>
      </c>
      <c r="H57" t="s">
        <v>4031</v>
      </c>
      <c r="I57" t="s">
        <v>1479</v>
      </c>
      <c r="J57" t="s">
        <v>1037</v>
      </c>
      <c r="K57">
        <v>5</v>
      </c>
      <c r="L57">
        <v>1304921</v>
      </c>
      <c r="M57">
        <v>6524.6049999999996</v>
      </c>
      <c r="N57" t="s">
        <v>4680</v>
      </c>
    </row>
    <row r="58" spans="1:14" ht="90">
      <c r="A58">
        <v>2018</v>
      </c>
      <c r="B58" t="s">
        <v>696</v>
      </c>
      <c r="C58">
        <v>13780</v>
      </c>
      <c r="D58">
        <v>900175830</v>
      </c>
      <c r="E58" s="102" t="s">
        <v>1193</v>
      </c>
      <c r="F58" t="s">
        <v>1138</v>
      </c>
      <c r="G58" t="s">
        <v>1229</v>
      </c>
      <c r="H58" t="s">
        <v>4718</v>
      </c>
      <c r="I58" t="s">
        <v>1479</v>
      </c>
      <c r="J58" t="s">
        <v>331</v>
      </c>
      <c r="K58">
        <v>2</v>
      </c>
      <c r="L58">
        <v>170000</v>
      </c>
      <c r="M58">
        <v>340</v>
      </c>
      <c r="N58" t="s">
        <v>4680</v>
      </c>
    </row>
    <row r="59" spans="1:14">
      <c r="A59">
        <v>2018</v>
      </c>
      <c r="B59" t="s">
        <v>696</v>
      </c>
      <c r="C59">
        <v>13744</v>
      </c>
      <c r="D59">
        <v>900134459</v>
      </c>
      <c r="E59" t="s">
        <v>1189</v>
      </c>
      <c r="F59" t="s">
        <v>1124</v>
      </c>
      <c r="G59" t="s">
        <v>1108</v>
      </c>
      <c r="H59" t="s">
        <v>4007</v>
      </c>
      <c r="I59" t="s">
        <v>4665</v>
      </c>
      <c r="J59" t="s">
        <v>1037</v>
      </c>
      <c r="K59">
        <v>2</v>
      </c>
      <c r="L59">
        <v>4071434</v>
      </c>
      <c r="M59">
        <v>8142.8680000000004</v>
      </c>
      <c r="N59" t="s">
        <v>4680</v>
      </c>
    </row>
    <row r="60" spans="1:14">
      <c r="A60">
        <v>2018</v>
      </c>
      <c r="B60" t="s">
        <v>696</v>
      </c>
      <c r="C60">
        <v>13744</v>
      </c>
      <c r="D60">
        <v>900134459</v>
      </c>
      <c r="E60" t="s">
        <v>1189</v>
      </c>
      <c r="F60" t="s">
        <v>3922</v>
      </c>
      <c r="G60" t="s">
        <v>867</v>
      </c>
      <c r="H60" t="s">
        <v>3923</v>
      </c>
      <c r="I60" t="s">
        <v>1479</v>
      </c>
      <c r="J60" t="s">
        <v>1037</v>
      </c>
      <c r="K60">
        <v>1</v>
      </c>
      <c r="L60">
        <v>8408</v>
      </c>
      <c r="M60">
        <v>8.4079999999999995</v>
      </c>
      <c r="N60" t="s">
        <v>4680</v>
      </c>
    </row>
    <row r="61" spans="1:14">
      <c r="A61">
        <v>2018</v>
      </c>
      <c r="B61" t="s">
        <v>696</v>
      </c>
      <c r="C61">
        <v>13744</v>
      </c>
      <c r="D61">
        <v>900134459</v>
      </c>
      <c r="E61" t="s">
        <v>1189</v>
      </c>
      <c r="F61" t="s">
        <v>3922</v>
      </c>
      <c r="G61" t="s">
        <v>867</v>
      </c>
      <c r="H61" t="s">
        <v>3923</v>
      </c>
      <c r="I61" t="s">
        <v>1479</v>
      </c>
      <c r="J61" t="s">
        <v>1037</v>
      </c>
      <c r="K61">
        <v>7</v>
      </c>
      <c r="L61">
        <v>8408</v>
      </c>
      <c r="M61">
        <v>58.856000000000002</v>
      </c>
      <c r="N61" t="s">
        <v>4680</v>
      </c>
    </row>
    <row r="62" spans="1:14">
      <c r="A62">
        <v>2018</v>
      </c>
      <c r="B62" t="s">
        <v>696</v>
      </c>
      <c r="C62">
        <v>13744</v>
      </c>
      <c r="D62">
        <v>900134459</v>
      </c>
      <c r="E62" t="s">
        <v>1189</v>
      </c>
      <c r="F62" t="s">
        <v>580</v>
      </c>
      <c r="G62" t="s">
        <v>581</v>
      </c>
      <c r="H62" t="s">
        <v>3943</v>
      </c>
      <c r="I62" t="s">
        <v>1479</v>
      </c>
      <c r="J62" t="s">
        <v>1037</v>
      </c>
      <c r="K62">
        <v>10</v>
      </c>
      <c r="L62">
        <v>18832</v>
      </c>
      <c r="M62">
        <v>188.32</v>
      </c>
      <c r="N62" t="s">
        <v>4680</v>
      </c>
    </row>
    <row r="63" spans="1:14">
      <c r="A63">
        <v>2018</v>
      </c>
      <c r="B63" t="s">
        <v>696</v>
      </c>
      <c r="C63">
        <v>13744</v>
      </c>
      <c r="D63">
        <v>900134459</v>
      </c>
      <c r="E63" t="s">
        <v>1189</v>
      </c>
      <c r="F63" t="s">
        <v>886</v>
      </c>
      <c r="G63" t="s">
        <v>150</v>
      </c>
      <c r="H63" t="s">
        <v>3933</v>
      </c>
      <c r="I63" t="s">
        <v>371</v>
      </c>
      <c r="J63" t="s">
        <v>1037</v>
      </c>
      <c r="K63">
        <v>26</v>
      </c>
      <c r="L63">
        <v>85258</v>
      </c>
      <c r="M63">
        <v>2216.7080000000001</v>
      </c>
      <c r="N63" t="s">
        <v>4680</v>
      </c>
    </row>
    <row r="64" spans="1:14">
      <c r="A64">
        <v>2018</v>
      </c>
      <c r="B64" t="s">
        <v>696</v>
      </c>
      <c r="C64">
        <v>13744</v>
      </c>
      <c r="D64">
        <v>900134459</v>
      </c>
      <c r="E64" t="s">
        <v>1189</v>
      </c>
      <c r="F64" t="s">
        <v>886</v>
      </c>
      <c r="G64" t="s">
        <v>150</v>
      </c>
      <c r="H64" t="s">
        <v>3933</v>
      </c>
      <c r="I64" t="s">
        <v>371</v>
      </c>
      <c r="J64" t="s">
        <v>1037</v>
      </c>
      <c r="K64">
        <v>20</v>
      </c>
      <c r="L64">
        <v>85258</v>
      </c>
      <c r="M64">
        <v>1705.16</v>
      </c>
      <c r="N64" t="s">
        <v>4680</v>
      </c>
    </row>
    <row r="65" spans="1:14">
      <c r="A65">
        <v>2018</v>
      </c>
      <c r="B65" t="s">
        <v>696</v>
      </c>
      <c r="C65">
        <v>13744</v>
      </c>
      <c r="D65">
        <v>900134459</v>
      </c>
      <c r="E65" t="s">
        <v>1189</v>
      </c>
      <c r="F65" t="s">
        <v>886</v>
      </c>
      <c r="G65" t="s">
        <v>150</v>
      </c>
      <c r="H65" t="s">
        <v>3933</v>
      </c>
      <c r="I65" t="s">
        <v>371</v>
      </c>
      <c r="J65" t="s">
        <v>1037</v>
      </c>
      <c r="K65">
        <v>9</v>
      </c>
      <c r="L65">
        <v>85258</v>
      </c>
      <c r="M65">
        <v>767.322</v>
      </c>
      <c r="N65" t="s">
        <v>4680</v>
      </c>
    </row>
    <row r="66" spans="1:14">
      <c r="A66">
        <v>2018</v>
      </c>
      <c r="B66" t="s">
        <v>696</v>
      </c>
      <c r="C66">
        <v>13744</v>
      </c>
      <c r="D66">
        <v>900134459</v>
      </c>
      <c r="E66" t="s">
        <v>1189</v>
      </c>
      <c r="F66" t="s">
        <v>886</v>
      </c>
      <c r="G66" t="s">
        <v>150</v>
      </c>
      <c r="H66" t="s">
        <v>3933</v>
      </c>
      <c r="I66" t="s">
        <v>371</v>
      </c>
      <c r="J66" t="s">
        <v>1037</v>
      </c>
      <c r="K66">
        <v>6</v>
      </c>
      <c r="L66">
        <v>85258</v>
      </c>
      <c r="M66">
        <v>511.548</v>
      </c>
      <c r="N66" t="s">
        <v>4680</v>
      </c>
    </row>
    <row r="67" spans="1:14">
      <c r="A67">
        <v>2018</v>
      </c>
      <c r="B67" t="s">
        <v>696</v>
      </c>
      <c r="C67">
        <v>13744</v>
      </c>
      <c r="D67">
        <v>900134459</v>
      </c>
      <c r="E67" t="s">
        <v>1189</v>
      </c>
      <c r="F67" t="s">
        <v>218</v>
      </c>
      <c r="G67" t="s">
        <v>219</v>
      </c>
      <c r="H67" t="s">
        <v>3912</v>
      </c>
      <c r="I67" t="s">
        <v>4665</v>
      </c>
      <c r="J67" t="s">
        <v>1037</v>
      </c>
      <c r="K67">
        <v>26</v>
      </c>
      <c r="L67">
        <v>538988</v>
      </c>
      <c r="M67">
        <v>14013.688</v>
      </c>
      <c r="N67" t="s">
        <v>4680</v>
      </c>
    </row>
    <row r="68" spans="1:14">
      <c r="A68">
        <v>2018</v>
      </c>
      <c r="B68" t="s">
        <v>696</v>
      </c>
      <c r="C68">
        <v>13744</v>
      </c>
      <c r="D68">
        <v>900134459</v>
      </c>
      <c r="E68" t="s">
        <v>1189</v>
      </c>
      <c r="F68" t="s">
        <v>218</v>
      </c>
      <c r="G68" t="s">
        <v>219</v>
      </c>
      <c r="H68" t="s">
        <v>3912</v>
      </c>
      <c r="I68" t="s">
        <v>4665</v>
      </c>
      <c r="J68" t="s">
        <v>1037</v>
      </c>
      <c r="K68">
        <v>11</v>
      </c>
      <c r="L68">
        <v>538988</v>
      </c>
      <c r="M68">
        <v>5928.8680000000004</v>
      </c>
      <c r="N68" t="s">
        <v>4680</v>
      </c>
    </row>
    <row r="69" spans="1:14">
      <c r="A69">
        <v>2018</v>
      </c>
      <c r="B69" t="s">
        <v>696</v>
      </c>
      <c r="C69">
        <v>13746</v>
      </c>
      <c r="D69">
        <v>800007813</v>
      </c>
      <c r="E69" t="s">
        <v>138</v>
      </c>
      <c r="F69" t="s">
        <v>153</v>
      </c>
      <c r="G69" t="s">
        <v>154</v>
      </c>
      <c r="H69" t="s">
        <v>3829</v>
      </c>
      <c r="I69" t="s">
        <v>4665</v>
      </c>
      <c r="J69" t="s">
        <v>1037</v>
      </c>
      <c r="K69">
        <v>7</v>
      </c>
      <c r="L69">
        <v>1035905</v>
      </c>
      <c r="M69">
        <v>7251.335</v>
      </c>
      <c r="N69" t="s">
        <v>4680</v>
      </c>
    </row>
    <row r="70" spans="1:14">
      <c r="A70">
        <v>2018</v>
      </c>
      <c r="B70" t="s">
        <v>696</v>
      </c>
      <c r="C70">
        <v>13744</v>
      </c>
      <c r="D70">
        <v>900134459</v>
      </c>
      <c r="E70" t="s">
        <v>1189</v>
      </c>
      <c r="F70" t="s">
        <v>1098</v>
      </c>
      <c r="G70" t="s">
        <v>1101</v>
      </c>
      <c r="H70" t="s">
        <v>3823</v>
      </c>
      <c r="I70" t="s">
        <v>4665</v>
      </c>
      <c r="J70" t="s">
        <v>1037</v>
      </c>
      <c r="K70">
        <v>10</v>
      </c>
      <c r="L70">
        <v>509890</v>
      </c>
      <c r="M70">
        <v>5098.8999999999996</v>
      </c>
      <c r="N70" t="s">
        <v>4680</v>
      </c>
    </row>
    <row r="71" spans="1:14">
      <c r="A71">
        <v>2018</v>
      </c>
      <c r="B71" t="s">
        <v>696</v>
      </c>
      <c r="C71">
        <v>13744</v>
      </c>
      <c r="D71">
        <v>900134459</v>
      </c>
      <c r="E71" t="s">
        <v>1189</v>
      </c>
      <c r="F71" t="s">
        <v>61</v>
      </c>
      <c r="G71" t="s">
        <v>62</v>
      </c>
      <c r="H71" t="s">
        <v>3820</v>
      </c>
      <c r="I71" t="s">
        <v>4665</v>
      </c>
      <c r="J71" t="s">
        <v>1037</v>
      </c>
      <c r="K71">
        <v>5</v>
      </c>
      <c r="L71">
        <v>509890</v>
      </c>
      <c r="M71">
        <v>2549.4499999999998</v>
      </c>
      <c r="N71" t="s">
        <v>4680</v>
      </c>
    </row>
    <row r="72" spans="1:14">
      <c r="A72">
        <v>2018</v>
      </c>
      <c r="B72" t="s">
        <v>696</v>
      </c>
      <c r="C72">
        <v>13744</v>
      </c>
      <c r="D72">
        <v>900134459</v>
      </c>
      <c r="E72" t="s">
        <v>1189</v>
      </c>
      <c r="F72" t="s">
        <v>61</v>
      </c>
      <c r="G72" t="s">
        <v>62</v>
      </c>
      <c r="H72" t="s">
        <v>3820</v>
      </c>
      <c r="I72" t="s">
        <v>4665</v>
      </c>
      <c r="J72" t="s">
        <v>1037</v>
      </c>
      <c r="K72">
        <v>5</v>
      </c>
      <c r="L72">
        <v>509890</v>
      </c>
      <c r="M72">
        <v>2549.4499999999998</v>
      </c>
      <c r="N72" t="s">
        <v>4680</v>
      </c>
    </row>
    <row r="73" spans="1:14">
      <c r="A73">
        <v>2018</v>
      </c>
      <c r="B73" t="s">
        <v>696</v>
      </c>
      <c r="C73">
        <v>13744</v>
      </c>
      <c r="D73">
        <v>900134459</v>
      </c>
      <c r="E73" t="s">
        <v>1189</v>
      </c>
      <c r="F73" t="s">
        <v>61</v>
      </c>
      <c r="G73" t="s">
        <v>62</v>
      </c>
      <c r="H73" t="s">
        <v>3820</v>
      </c>
      <c r="I73" t="s">
        <v>4665</v>
      </c>
      <c r="J73" t="s">
        <v>1037</v>
      </c>
      <c r="K73">
        <v>5</v>
      </c>
      <c r="L73">
        <v>509890</v>
      </c>
      <c r="M73">
        <v>2549.4499999999998</v>
      </c>
      <c r="N73" t="s">
        <v>4680</v>
      </c>
    </row>
    <row r="74" spans="1:14">
      <c r="A74">
        <v>2018</v>
      </c>
      <c r="B74" t="s">
        <v>696</v>
      </c>
      <c r="C74">
        <v>13771</v>
      </c>
      <c r="D74">
        <v>860510723</v>
      </c>
      <c r="E74" t="s">
        <v>41</v>
      </c>
      <c r="F74" t="s">
        <v>61</v>
      </c>
      <c r="G74" t="s">
        <v>62</v>
      </c>
      <c r="H74" t="s">
        <v>3820</v>
      </c>
      <c r="I74" t="s">
        <v>4665</v>
      </c>
      <c r="J74" t="s">
        <v>1037</v>
      </c>
      <c r="K74">
        <v>2</v>
      </c>
      <c r="L74">
        <v>420000</v>
      </c>
      <c r="M74">
        <v>840</v>
      </c>
      <c r="N74" t="s">
        <v>4680</v>
      </c>
    </row>
    <row r="75" spans="1:14">
      <c r="A75">
        <v>2018</v>
      </c>
      <c r="B75" t="s">
        <v>696</v>
      </c>
      <c r="C75">
        <v>13744</v>
      </c>
      <c r="D75">
        <v>900134459</v>
      </c>
      <c r="E75" t="s">
        <v>1189</v>
      </c>
      <c r="F75" t="s">
        <v>4004</v>
      </c>
      <c r="G75" t="s">
        <v>1126</v>
      </c>
      <c r="H75" t="s">
        <v>3807</v>
      </c>
      <c r="I75" t="s">
        <v>1479</v>
      </c>
      <c r="J75" t="s">
        <v>1037</v>
      </c>
      <c r="K75">
        <v>25</v>
      </c>
      <c r="L75">
        <v>55869</v>
      </c>
      <c r="M75">
        <v>1396.7249999999999</v>
      </c>
      <c r="N75" t="s">
        <v>4680</v>
      </c>
    </row>
    <row r="76" spans="1:14">
      <c r="A76">
        <v>2018</v>
      </c>
      <c r="B76" t="s">
        <v>696</v>
      </c>
      <c r="C76">
        <v>13744</v>
      </c>
      <c r="D76">
        <v>900134459</v>
      </c>
      <c r="E76" t="s">
        <v>1189</v>
      </c>
      <c r="F76" t="s">
        <v>4004</v>
      </c>
      <c r="G76" t="s">
        <v>1126</v>
      </c>
      <c r="H76" t="s">
        <v>3807</v>
      </c>
      <c r="I76" t="s">
        <v>1479</v>
      </c>
      <c r="J76" t="s">
        <v>1037</v>
      </c>
      <c r="K76">
        <v>25</v>
      </c>
      <c r="L76">
        <v>55869</v>
      </c>
      <c r="M76">
        <v>1396.7249999999999</v>
      </c>
      <c r="N76" t="s">
        <v>4680</v>
      </c>
    </row>
    <row r="77" spans="1:14">
      <c r="A77">
        <v>2018</v>
      </c>
      <c r="B77" t="s">
        <v>696</v>
      </c>
      <c r="C77">
        <v>13744</v>
      </c>
      <c r="D77">
        <v>900134459</v>
      </c>
      <c r="E77" t="s">
        <v>1189</v>
      </c>
      <c r="F77" t="s">
        <v>4004</v>
      </c>
      <c r="G77" t="s">
        <v>1126</v>
      </c>
      <c r="H77" t="s">
        <v>3807</v>
      </c>
      <c r="I77" t="s">
        <v>1479</v>
      </c>
      <c r="J77" t="s">
        <v>1037</v>
      </c>
      <c r="K77">
        <v>26</v>
      </c>
      <c r="L77">
        <v>55869</v>
      </c>
      <c r="M77">
        <v>1452.5940000000001</v>
      </c>
      <c r="N77" t="s">
        <v>4680</v>
      </c>
    </row>
    <row r="78" spans="1:14">
      <c r="A78">
        <v>2018</v>
      </c>
      <c r="B78" t="s">
        <v>696</v>
      </c>
      <c r="C78">
        <v>13744</v>
      </c>
      <c r="D78">
        <v>900134459</v>
      </c>
      <c r="E78" t="s">
        <v>1189</v>
      </c>
      <c r="F78" t="s">
        <v>4004</v>
      </c>
      <c r="G78" t="s">
        <v>1126</v>
      </c>
      <c r="H78" t="s">
        <v>3807</v>
      </c>
      <c r="I78" t="s">
        <v>1479</v>
      </c>
      <c r="J78" t="s">
        <v>1037</v>
      </c>
      <c r="K78">
        <v>9</v>
      </c>
      <c r="L78">
        <v>55869</v>
      </c>
      <c r="M78">
        <v>502.82100000000003</v>
      </c>
      <c r="N78" t="s">
        <v>4680</v>
      </c>
    </row>
    <row r="79" spans="1:14">
      <c r="A79">
        <v>2018</v>
      </c>
      <c r="B79" t="s">
        <v>696</v>
      </c>
      <c r="C79">
        <v>13744</v>
      </c>
      <c r="D79">
        <v>900134459</v>
      </c>
      <c r="E79" t="s">
        <v>1189</v>
      </c>
      <c r="F79" t="s">
        <v>4004</v>
      </c>
      <c r="G79" t="s">
        <v>1126</v>
      </c>
      <c r="H79" t="s">
        <v>3807</v>
      </c>
      <c r="I79" t="s">
        <v>1479</v>
      </c>
      <c r="J79" t="s">
        <v>1037</v>
      </c>
      <c r="K79">
        <v>18</v>
      </c>
      <c r="L79">
        <v>55869</v>
      </c>
      <c r="M79">
        <v>1005.6420000000001</v>
      </c>
      <c r="N79" t="s">
        <v>4680</v>
      </c>
    </row>
    <row r="80" spans="1:14">
      <c r="A80">
        <v>2018</v>
      </c>
      <c r="B80" t="s">
        <v>696</v>
      </c>
      <c r="C80">
        <v>13744</v>
      </c>
      <c r="D80">
        <v>900134459</v>
      </c>
      <c r="E80" t="s">
        <v>1189</v>
      </c>
      <c r="F80" t="s">
        <v>1123</v>
      </c>
      <c r="G80" t="s">
        <v>1125</v>
      </c>
      <c r="H80" t="s">
        <v>3806</v>
      </c>
      <c r="I80" t="s">
        <v>1479</v>
      </c>
      <c r="J80" t="s">
        <v>1037</v>
      </c>
      <c r="K80">
        <v>15</v>
      </c>
      <c r="L80">
        <v>214880</v>
      </c>
      <c r="M80">
        <v>3223.2</v>
      </c>
      <c r="N80" t="s">
        <v>4680</v>
      </c>
    </row>
    <row r="81" spans="1:14">
      <c r="A81">
        <v>2018</v>
      </c>
      <c r="B81" t="s">
        <v>696</v>
      </c>
      <c r="C81">
        <v>13744</v>
      </c>
      <c r="D81">
        <v>900134459</v>
      </c>
      <c r="E81" t="s">
        <v>1189</v>
      </c>
      <c r="F81" t="s">
        <v>1123</v>
      </c>
      <c r="G81" t="s">
        <v>1125</v>
      </c>
      <c r="H81" t="s">
        <v>3806</v>
      </c>
      <c r="I81" t="s">
        <v>1479</v>
      </c>
      <c r="J81" t="s">
        <v>1037</v>
      </c>
      <c r="K81">
        <v>15</v>
      </c>
      <c r="L81">
        <v>214880</v>
      </c>
      <c r="M81">
        <v>3223.2</v>
      </c>
      <c r="N81" t="s">
        <v>4680</v>
      </c>
    </row>
    <row r="82" spans="1:14">
      <c r="A82">
        <v>2018</v>
      </c>
      <c r="B82" t="s">
        <v>696</v>
      </c>
      <c r="C82">
        <v>13744</v>
      </c>
      <c r="D82">
        <v>900134459</v>
      </c>
      <c r="E82" t="s">
        <v>1189</v>
      </c>
      <c r="F82" t="s">
        <v>1123</v>
      </c>
      <c r="G82" t="s">
        <v>1125</v>
      </c>
      <c r="H82" t="s">
        <v>3806</v>
      </c>
      <c r="I82" t="s">
        <v>1479</v>
      </c>
      <c r="J82" t="s">
        <v>1037</v>
      </c>
      <c r="K82">
        <v>11</v>
      </c>
      <c r="L82">
        <v>214880</v>
      </c>
      <c r="M82">
        <v>2363.6799999999998</v>
      </c>
      <c r="N82" t="s">
        <v>4680</v>
      </c>
    </row>
    <row r="83" spans="1:14">
      <c r="A83">
        <v>2018</v>
      </c>
      <c r="B83" t="s">
        <v>696</v>
      </c>
      <c r="C83">
        <v>13744</v>
      </c>
      <c r="D83">
        <v>900134459</v>
      </c>
      <c r="E83" t="s">
        <v>1189</v>
      </c>
      <c r="F83" t="s">
        <v>1123</v>
      </c>
      <c r="G83" t="s">
        <v>1125</v>
      </c>
      <c r="H83" t="s">
        <v>3806</v>
      </c>
      <c r="I83" t="s">
        <v>1479</v>
      </c>
      <c r="J83" t="s">
        <v>1037</v>
      </c>
      <c r="K83">
        <v>13</v>
      </c>
      <c r="L83">
        <v>214880</v>
      </c>
      <c r="M83">
        <v>2793.44</v>
      </c>
      <c r="N83" t="s">
        <v>4680</v>
      </c>
    </row>
    <row r="84" spans="1:14">
      <c r="A84">
        <v>2018</v>
      </c>
      <c r="B84" t="s">
        <v>696</v>
      </c>
      <c r="C84">
        <v>13744</v>
      </c>
      <c r="D84">
        <v>900134459</v>
      </c>
      <c r="E84" t="s">
        <v>1189</v>
      </c>
      <c r="F84" t="s">
        <v>1123</v>
      </c>
      <c r="G84" t="s">
        <v>1125</v>
      </c>
      <c r="H84" t="s">
        <v>3806</v>
      </c>
      <c r="I84" t="s">
        <v>1479</v>
      </c>
      <c r="J84" t="s">
        <v>1037</v>
      </c>
      <c r="K84">
        <v>14</v>
      </c>
      <c r="L84">
        <v>214880</v>
      </c>
      <c r="M84">
        <v>3008.32</v>
      </c>
      <c r="N84" t="s">
        <v>4680</v>
      </c>
    </row>
    <row r="85" spans="1:14">
      <c r="A85">
        <v>2018</v>
      </c>
      <c r="B85" t="s">
        <v>696</v>
      </c>
      <c r="C85">
        <v>13744</v>
      </c>
      <c r="D85">
        <v>900134459</v>
      </c>
      <c r="E85" t="s">
        <v>1189</v>
      </c>
      <c r="F85" t="s">
        <v>820</v>
      </c>
      <c r="G85" t="s">
        <v>821</v>
      </c>
      <c r="H85" t="s">
        <v>3782</v>
      </c>
      <c r="I85" t="s">
        <v>1479</v>
      </c>
      <c r="J85" t="s">
        <v>1037</v>
      </c>
      <c r="K85">
        <v>8</v>
      </c>
      <c r="L85">
        <v>348976</v>
      </c>
      <c r="M85">
        <v>2791.808</v>
      </c>
      <c r="N85" t="s">
        <v>4680</v>
      </c>
    </row>
    <row r="86" spans="1:14">
      <c r="A86">
        <v>2018</v>
      </c>
      <c r="B86" t="s">
        <v>696</v>
      </c>
      <c r="C86">
        <v>13744</v>
      </c>
      <c r="D86">
        <v>900134459</v>
      </c>
      <c r="E86" t="s">
        <v>1189</v>
      </c>
      <c r="F86" t="s">
        <v>820</v>
      </c>
      <c r="G86" t="s">
        <v>821</v>
      </c>
      <c r="H86" t="s">
        <v>3782</v>
      </c>
      <c r="I86" t="s">
        <v>1479</v>
      </c>
      <c r="J86" t="s">
        <v>1037</v>
      </c>
      <c r="K86">
        <v>8</v>
      </c>
      <c r="L86">
        <v>348976</v>
      </c>
      <c r="M86">
        <v>2791.808</v>
      </c>
      <c r="N86" t="s">
        <v>4680</v>
      </c>
    </row>
    <row r="87" spans="1:14">
      <c r="A87">
        <v>2018</v>
      </c>
      <c r="B87" t="s">
        <v>696</v>
      </c>
      <c r="C87">
        <v>13744</v>
      </c>
      <c r="D87">
        <v>900134459</v>
      </c>
      <c r="E87" t="s">
        <v>1189</v>
      </c>
      <c r="F87" t="s">
        <v>820</v>
      </c>
      <c r="G87" t="s">
        <v>821</v>
      </c>
      <c r="H87" t="s">
        <v>3782</v>
      </c>
      <c r="I87" t="s">
        <v>1479</v>
      </c>
      <c r="J87" t="s">
        <v>1037</v>
      </c>
      <c r="K87">
        <v>5</v>
      </c>
      <c r="L87">
        <v>348976</v>
      </c>
      <c r="M87">
        <v>1744.88</v>
      </c>
      <c r="N87" t="s">
        <v>4680</v>
      </c>
    </row>
    <row r="88" spans="1:14">
      <c r="A88">
        <v>2018</v>
      </c>
      <c r="B88" t="s">
        <v>696</v>
      </c>
      <c r="C88">
        <v>13744</v>
      </c>
      <c r="D88">
        <v>900134459</v>
      </c>
      <c r="E88" t="s">
        <v>1189</v>
      </c>
      <c r="F88" t="s">
        <v>820</v>
      </c>
      <c r="G88" t="s">
        <v>821</v>
      </c>
      <c r="H88" t="s">
        <v>3782</v>
      </c>
      <c r="I88" t="s">
        <v>1479</v>
      </c>
      <c r="J88" t="s">
        <v>1037</v>
      </c>
      <c r="K88">
        <v>1</v>
      </c>
      <c r="L88">
        <v>348976</v>
      </c>
      <c r="M88">
        <v>348.976</v>
      </c>
      <c r="N88" t="s">
        <v>4680</v>
      </c>
    </row>
    <row r="89" spans="1:14">
      <c r="A89">
        <v>2018</v>
      </c>
      <c r="B89" t="s">
        <v>696</v>
      </c>
      <c r="C89">
        <v>13744</v>
      </c>
      <c r="D89">
        <v>900134459</v>
      </c>
      <c r="E89" t="s">
        <v>1189</v>
      </c>
      <c r="F89" t="s">
        <v>188</v>
      </c>
      <c r="G89" t="s">
        <v>189</v>
      </c>
      <c r="H89" t="s">
        <v>3781</v>
      </c>
      <c r="I89" t="s">
        <v>1479</v>
      </c>
      <c r="J89" t="s">
        <v>1037</v>
      </c>
      <c r="K89">
        <v>15</v>
      </c>
      <c r="L89">
        <v>35413</v>
      </c>
      <c r="M89">
        <v>531.19500000000005</v>
      </c>
      <c r="N89" t="s">
        <v>4680</v>
      </c>
    </row>
    <row r="90" spans="1:14">
      <c r="A90">
        <v>2018</v>
      </c>
      <c r="B90" t="s">
        <v>696</v>
      </c>
      <c r="C90">
        <v>13744</v>
      </c>
      <c r="D90">
        <v>900134459</v>
      </c>
      <c r="E90" t="s">
        <v>1189</v>
      </c>
      <c r="F90" t="s">
        <v>188</v>
      </c>
      <c r="G90" t="s">
        <v>189</v>
      </c>
      <c r="H90" t="s">
        <v>3781</v>
      </c>
      <c r="I90" t="s">
        <v>1479</v>
      </c>
      <c r="J90" t="s">
        <v>1037</v>
      </c>
      <c r="K90">
        <v>12</v>
      </c>
      <c r="L90">
        <v>35413</v>
      </c>
      <c r="M90">
        <v>424.95600000000002</v>
      </c>
      <c r="N90" t="s">
        <v>4680</v>
      </c>
    </row>
    <row r="91" spans="1:14">
      <c r="A91">
        <v>2018</v>
      </c>
      <c r="B91" t="s">
        <v>696</v>
      </c>
      <c r="C91">
        <v>13744</v>
      </c>
      <c r="D91">
        <v>900134459</v>
      </c>
      <c r="E91" t="s">
        <v>1189</v>
      </c>
      <c r="F91" t="s">
        <v>188</v>
      </c>
      <c r="G91" t="s">
        <v>189</v>
      </c>
      <c r="H91" t="s">
        <v>3781</v>
      </c>
      <c r="I91" t="s">
        <v>1479</v>
      </c>
      <c r="J91" t="s">
        <v>1037</v>
      </c>
      <c r="K91">
        <v>15</v>
      </c>
      <c r="L91">
        <v>35413</v>
      </c>
      <c r="M91">
        <v>531.19500000000005</v>
      </c>
      <c r="N91" t="s">
        <v>4680</v>
      </c>
    </row>
    <row r="92" spans="1:14">
      <c r="A92">
        <v>2018</v>
      </c>
      <c r="B92" t="s">
        <v>696</v>
      </c>
      <c r="C92">
        <v>13744</v>
      </c>
      <c r="D92">
        <v>900134459</v>
      </c>
      <c r="E92" t="s">
        <v>1189</v>
      </c>
      <c r="F92" t="s">
        <v>188</v>
      </c>
      <c r="G92" t="s">
        <v>189</v>
      </c>
      <c r="H92" t="s">
        <v>3781</v>
      </c>
      <c r="I92" t="s">
        <v>1479</v>
      </c>
      <c r="J92" t="s">
        <v>1037</v>
      </c>
      <c r="K92">
        <v>4</v>
      </c>
      <c r="L92">
        <v>35413</v>
      </c>
      <c r="M92">
        <v>141.65199999999999</v>
      </c>
      <c r="N92" t="s">
        <v>4680</v>
      </c>
    </row>
    <row r="93" spans="1:14">
      <c r="A93">
        <v>2018</v>
      </c>
      <c r="B93" t="s">
        <v>696</v>
      </c>
      <c r="C93">
        <v>13744</v>
      </c>
      <c r="D93">
        <v>900134459</v>
      </c>
      <c r="E93" t="s">
        <v>1189</v>
      </c>
      <c r="F93" t="s">
        <v>188</v>
      </c>
      <c r="G93" t="s">
        <v>189</v>
      </c>
      <c r="H93" t="s">
        <v>3781</v>
      </c>
      <c r="I93" t="s">
        <v>1479</v>
      </c>
      <c r="J93" t="s">
        <v>1037</v>
      </c>
      <c r="K93">
        <v>15</v>
      </c>
      <c r="L93">
        <v>35413</v>
      </c>
      <c r="M93">
        <v>531.19500000000005</v>
      </c>
      <c r="N93" t="s">
        <v>4680</v>
      </c>
    </row>
    <row r="94" spans="1:14">
      <c r="A94">
        <v>2018</v>
      </c>
      <c r="B94" t="s">
        <v>696</v>
      </c>
      <c r="C94">
        <v>13744</v>
      </c>
      <c r="D94">
        <v>900134459</v>
      </c>
      <c r="E94" t="s">
        <v>1189</v>
      </c>
      <c r="F94" t="s">
        <v>132</v>
      </c>
      <c r="G94" t="s">
        <v>133</v>
      </c>
      <c r="H94" t="s">
        <v>3770</v>
      </c>
      <c r="I94" t="s">
        <v>1479</v>
      </c>
      <c r="J94" t="s">
        <v>1037</v>
      </c>
      <c r="K94">
        <v>30</v>
      </c>
      <c r="L94">
        <v>120030</v>
      </c>
      <c r="M94">
        <v>3600.9</v>
      </c>
      <c r="N94" t="s">
        <v>4680</v>
      </c>
    </row>
    <row r="95" spans="1:14">
      <c r="A95">
        <v>2018</v>
      </c>
      <c r="B95" t="s">
        <v>696</v>
      </c>
      <c r="C95">
        <v>13744</v>
      </c>
      <c r="D95">
        <v>900134459</v>
      </c>
      <c r="E95" t="s">
        <v>1189</v>
      </c>
      <c r="F95" t="s">
        <v>132</v>
      </c>
      <c r="G95" t="s">
        <v>133</v>
      </c>
      <c r="H95" t="s">
        <v>3770</v>
      </c>
      <c r="I95" t="s">
        <v>1479</v>
      </c>
      <c r="J95" t="s">
        <v>1037</v>
      </c>
      <c r="K95">
        <v>20</v>
      </c>
      <c r="L95">
        <v>120030</v>
      </c>
      <c r="M95">
        <v>2400.6</v>
      </c>
      <c r="N95" t="s">
        <v>4680</v>
      </c>
    </row>
    <row r="96" spans="1:14">
      <c r="A96">
        <v>2018</v>
      </c>
      <c r="B96" t="s">
        <v>696</v>
      </c>
      <c r="C96">
        <v>13744</v>
      </c>
      <c r="D96">
        <v>900134459</v>
      </c>
      <c r="E96" t="s">
        <v>1189</v>
      </c>
      <c r="F96" t="s">
        <v>132</v>
      </c>
      <c r="G96" t="s">
        <v>133</v>
      </c>
      <c r="H96" t="s">
        <v>3770</v>
      </c>
      <c r="I96" t="s">
        <v>1479</v>
      </c>
      <c r="J96" t="s">
        <v>1037</v>
      </c>
      <c r="K96">
        <v>40</v>
      </c>
      <c r="L96">
        <v>120030</v>
      </c>
      <c r="M96">
        <v>4801.2</v>
      </c>
      <c r="N96" t="s">
        <v>4680</v>
      </c>
    </row>
    <row r="97" spans="1:14">
      <c r="A97">
        <v>2018</v>
      </c>
      <c r="B97" t="s">
        <v>696</v>
      </c>
      <c r="C97">
        <v>13744</v>
      </c>
      <c r="D97">
        <v>900134459</v>
      </c>
      <c r="E97" t="s">
        <v>1189</v>
      </c>
      <c r="F97" t="s">
        <v>132</v>
      </c>
      <c r="G97" t="s">
        <v>133</v>
      </c>
      <c r="H97" t="s">
        <v>3770</v>
      </c>
      <c r="I97" t="s">
        <v>1479</v>
      </c>
      <c r="J97" t="s">
        <v>1037</v>
      </c>
      <c r="K97">
        <v>25</v>
      </c>
      <c r="L97">
        <v>120030</v>
      </c>
      <c r="M97">
        <v>3000.75</v>
      </c>
      <c r="N97" t="s">
        <v>4680</v>
      </c>
    </row>
    <row r="98" spans="1:14">
      <c r="A98">
        <v>2018</v>
      </c>
      <c r="B98" t="s">
        <v>696</v>
      </c>
      <c r="C98">
        <v>13744</v>
      </c>
      <c r="D98">
        <v>900134459</v>
      </c>
      <c r="E98" t="s">
        <v>1189</v>
      </c>
      <c r="F98" t="s">
        <v>132</v>
      </c>
      <c r="G98" t="s">
        <v>133</v>
      </c>
      <c r="H98" t="s">
        <v>3770</v>
      </c>
      <c r="I98" t="s">
        <v>1479</v>
      </c>
      <c r="J98" t="s">
        <v>1037</v>
      </c>
      <c r="K98">
        <v>25</v>
      </c>
      <c r="L98">
        <v>120030</v>
      </c>
      <c r="M98">
        <v>3000.75</v>
      </c>
      <c r="N98" t="s">
        <v>4680</v>
      </c>
    </row>
    <row r="99" spans="1:14">
      <c r="A99">
        <v>2018</v>
      </c>
      <c r="B99" t="s">
        <v>696</v>
      </c>
      <c r="C99">
        <v>13744</v>
      </c>
      <c r="D99">
        <v>900134459</v>
      </c>
      <c r="E99" t="s">
        <v>1189</v>
      </c>
      <c r="F99" t="s">
        <v>277</v>
      </c>
      <c r="G99" t="s">
        <v>278</v>
      </c>
      <c r="H99" t="s">
        <v>3766</v>
      </c>
      <c r="I99" t="s">
        <v>1479</v>
      </c>
      <c r="J99" t="s">
        <v>1037</v>
      </c>
      <c r="K99">
        <v>5</v>
      </c>
      <c r="L99">
        <v>88105</v>
      </c>
      <c r="M99">
        <v>440.52499999999998</v>
      </c>
      <c r="N99" t="s">
        <v>4680</v>
      </c>
    </row>
    <row r="100" spans="1:14">
      <c r="A100">
        <v>2018</v>
      </c>
      <c r="B100" t="s">
        <v>696</v>
      </c>
      <c r="C100">
        <v>13744</v>
      </c>
      <c r="D100">
        <v>900134459</v>
      </c>
      <c r="E100" t="s">
        <v>1189</v>
      </c>
      <c r="F100" t="s">
        <v>277</v>
      </c>
      <c r="G100" t="s">
        <v>278</v>
      </c>
      <c r="H100" t="s">
        <v>3766</v>
      </c>
      <c r="I100" t="s">
        <v>1479</v>
      </c>
      <c r="J100" t="s">
        <v>1037</v>
      </c>
      <c r="K100">
        <v>5</v>
      </c>
      <c r="L100">
        <v>88105</v>
      </c>
      <c r="M100">
        <v>440.52499999999998</v>
      </c>
      <c r="N100" t="s">
        <v>4680</v>
      </c>
    </row>
    <row r="101" spans="1:14">
      <c r="A101">
        <v>2018</v>
      </c>
      <c r="B101" t="s">
        <v>696</v>
      </c>
      <c r="C101">
        <v>13744</v>
      </c>
      <c r="D101">
        <v>900134459</v>
      </c>
      <c r="E101" t="s">
        <v>1189</v>
      </c>
      <c r="F101" t="s">
        <v>277</v>
      </c>
      <c r="G101" t="s">
        <v>278</v>
      </c>
      <c r="H101" t="s">
        <v>3766</v>
      </c>
      <c r="I101" t="s">
        <v>1479</v>
      </c>
      <c r="J101" t="s">
        <v>1037</v>
      </c>
      <c r="K101">
        <v>5</v>
      </c>
      <c r="L101">
        <v>88105</v>
      </c>
      <c r="M101">
        <v>440.52499999999998</v>
      </c>
      <c r="N101" t="s">
        <v>4680</v>
      </c>
    </row>
    <row r="102" spans="1:14">
      <c r="A102">
        <v>2018</v>
      </c>
      <c r="B102" t="s">
        <v>696</v>
      </c>
      <c r="C102">
        <v>13744</v>
      </c>
      <c r="D102">
        <v>900134459</v>
      </c>
      <c r="E102" t="s">
        <v>1189</v>
      </c>
      <c r="F102" t="s">
        <v>277</v>
      </c>
      <c r="G102" t="s">
        <v>278</v>
      </c>
      <c r="H102" t="s">
        <v>3766</v>
      </c>
      <c r="I102" t="s">
        <v>1479</v>
      </c>
      <c r="J102" t="s">
        <v>1037</v>
      </c>
      <c r="K102">
        <v>5</v>
      </c>
      <c r="L102">
        <v>88105</v>
      </c>
      <c r="M102">
        <v>440.52499999999998</v>
      </c>
      <c r="N102" t="s">
        <v>4680</v>
      </c>
    </row>
    <row r="103" spans="1:14">
      <c r="A103">
        <v>2018</v>
      </c>
      <c r="B103" t="s">
        <v>696</v>
      </c>
      <c r="C103">
        <v>13744</v>
      </c>
      <c r="D103">
        <v>900134459</v>
      </c>
      <c r="E103" t="s">
        <v>1189</v>
      </c>
      <c r="F103" t="s">
        <v>277</v>
      </c>
      <c r="G103" t="s">
        <v>278</v>
      </c>
      <c r="H103" t="s">
        <v>3766</v>
      </c>
      <c r="I103" t="s">
        <v>1479</v>
      </c>
      <c r="J103" t="s">
        <v>1037</v>
      </c>
      <c r="K103">
        <v>5</v>
      </c>
      <c r="L103">
        <v>88105</v>
      </c>
      <c r="M103">
        <v>440.52499999999998</v>
      </c>
      <c r="N103" t="s">
        <v>4680</v>
      </c>
    </row>
    <row r="104" spans="1:14">
      <c r="A104">
        <v>2018</v>
      </c>
      <c r="B104" t="s">
        <v>696</v>
      </c>
      <c r="C104">
        <v>13744</v>
      </c>
      <c r="D104">
        <v>900134459</v>
      </c>
      <c r="E104" t="s">
        <v>1189</v>
      </c>
      <c r="F104" t="s">
        <v>799</v>
      </c>
      <c r="G104" t="s">
        <v>818</v>
      </c>
      <c r="H104" t="s">
        <v>3759</v>
      </c>
      <c r="I104" t="s">
        <v>1479</v>
      </c>
      <c r="J104" t="s">
        <v>1037</v>
      </c>
      <c r="K104">
        <v>5</v>
      </c>
      <c r="L104">
        <v>75590</v>
      </c>
      <c r="M104">
        <v>377.95</v>
      </c>
      <c r="N104" t="s">
        <v>4680</v>
      </c>
    </row>
    <row r="105" spans="1:14">
      <c r="A105">
        <v>2018</v>
      </c>
      <c r="B105" t="s">
        <v>696</v>
      </c>
      <c r="C105">
        <v>13744</v>
      </c>
      <c r="D105">
        <v>900134459</v>
      </c>
      <c r="E105" t="s">
        <v>1189</v>
      </c>
      <c r="F105" t="s">
        <v>180</v>
      </c>
      <c r="G105" t="s">
        <v>181</v>
      </c>
      <c r="H105" t="s">
        <v>3654</v>
      </c>
      <c r="I105" t="s">
        <v>1479</v>
      </c>
      <c r="J105" t="s">
        <v>1037</v>
      </c>
      <c r="K105">
        <v>108</v>
      </c>
      <c r="L105">
        <v>4277</v>
      </c>
      <c r="M105">
        <v>461.916</v>
      </c>
      <c r="N105" t="s">
        <v>4680</v>
      </c>
    </row>
    <row r="106" spans="1:14">
      <c r="A106">
        <v>2018</v>
      </c>
      <c r="B106" t="s">
        <v>696</v>
      </c>
      <c r="C106">
        <v>13744</v>
      </c>
      <c r="D106">
        <v>900134459</v>
      </c>
      <c r="E106" t="s">
        <v>1189</v>
      </c>
      <c r="F106" t="s">
        <v>603</v>
      </c>
      <c r="G106" t="s">
        <v>651</v>
      </c>
      <c r="H106" t="s">
        <v>3523</v>
      </c>
      <c r="I106" t="s">
        <v>1479</v>
      </c>
      <c r="J106" t="s">
        <v>1037</v>
      </c>
      <c r="K106">
        <v>22</v>
      </c>
      <c r="L106">
        <v>20839</v>
      </c>
      <c r="M106">
        <v>458.45800000000003</v>
      </c>
      <c r="N106" t="s">
        <v>4680</v>
      </c>
    </row>
    <row r="107" spans="1:14">
      <c r="A107">
        <v>2018</v>
      </c>
      <c r="B107" t="s">
        <v>696</v>
      </c>
      <c r="C107">
        <v>13744</v>
      </c>
      <c r="D107">
        <v>900134459</v>
      </c>
      <c r="E107" t="s">
        <v>1189</v>
      </c>
      <c r="F107" t="s">
        <v>603</v>
      </c>
      <c r="G107" t="s">
        <v>651</v>
      </c>
      <c r="H107" t="s">
        <v>3523</v>
      </c>
      <c r="I107" t="s">
        <v>1479</v>
      </c>
      <c r="J107" t="s">
        <v>1037</v>
      </c>
      <c r="K107">
        <v>7</v>
      </c>
      <c r="L107">
        <v>20839</v>
      </c>
      <c r="M107">
        <v>145.87299999999999</v>
      </c>
      <c r="N107" t="s">
        <v>4680</v>
      </c>
    </row>
    <row r="108" spans="1:14">
      <c r="A108">
        <v>2018</v>
      </c>
      <c r="B108" t="s">
        <v>696</v>
      </c>
      <c r="C108">
        <v>13751</v>
      </c>
      <c r="D108">
        <v>900886348</v>
      </c>
      <c r="E108" t="s">
        <v>1221</v>
      </c>
      <c r="F108" t="s">
        <v>1137</v>
      </c>
      <c r="G108" t="s">
        <v>1140</v>
      </c>
      <c r="H108" t="s">
        <v>2878</v>
      </c>
      <c r="I108" t="s">
        <v>1479</v>
      </c>
      <c r="J108" t="s">
        <v>1037</v>
      </c>
      <c r="K108">
        <v>3</v>
      </c>
      <c r="L108">
        <v>395979</v>
      </c>
      <c r="M108">
        <v>1187.9369999999999</v>
      </c>
      <c r="N108" t="s">
        <v>4680</v>
      </c>
    </row>
    <row r="109" spans="1:14">
      <c r="A109">
        <v>2018</v>
      </c>
      <c r="B109" t="s">
        <v>696</v>
      </c>
      <c r="C109">
        <v>13744</v>
      </c>
      <c r="D109">
        <v>900134459</v>
      </c>
      <c r="E109" t="s">
        <v>1189</v>
      </c>
      <c r="F109" t="s">
        <v>244</v>
      </c>
      <c r="G109" t="s">
        <v>245</v>
      </c>
      <c r="H109" t="s">
        <v>2767</v>
      </c>
      <c r="I109" t="s">
        <v>389</v>
      </c>
      <c r="J109" t="s">
        <v>1037</v>
      </c>
      <c r="K109">
        <v>1</v>
      </c>
      <c r="L109">
        <v>2201665</v>
      </c>
      <c r="M109">
        <v>2201.665</v>
      </c>
      <c r="N109" t="s">
        <v>4680</v>
      </c>
    </row>
    <row r="110" spans="1:14">
      <c r="A110">
        <v>2018</v>
      </c>
      <c r="B110" t="s">
        <v>696</v>
      </c>
      <c r="C110">
        <v>13744</v>
      </c>
      <c r="D110">
        <v>900134459</v>
      </c>
      <c r="E110" t="s">
        <v>1189</v>
      </c>
      <c r="F110" t="s">
        <v>244</v>
      </c>
      <c r="G110" t="s">
        <v>245</v>
      </c>
      <c r="H110" t="s">
        <v>2767</v>
      </c>
      <c r="I110" t="s">
        <v>389</v>
      </c>
      <c r="J110" t="s">
        <v>1037</v>
      </c>
      <c r="K110">
        <v>1</v>
      </c>
      <c r="L110">
        <v>2201665</v>
      </c>
      <c r="M110">
        <v>2201.665</v>
      </c>
      <c r="N110" t="s">
        <v>4680</v>
      </c>
    </row>
    <row r="111" spans="1:14">
      <c r="A111">
        <v>2018</v>
      </c>
      <c r="B111" t="s">
        <v>696</v>
      </c>
      <c r="C111">
        <v>13776</v>
      </c>
      <c r="D111">
        <v>900555031</v>
      </c>
      <c r="E111" t="s">
        <v>1122</v>
      </c>
      <c r="F111" t="s">
        <v>713</v>
      </c>
      <c r="G111" t="s">
        <v>826</v>
      </c>
      <c r="H111" t="s">
        <v>4718</v>
      </c>
      <c r="I111" t="s">
        <v>389</v>
      </c>
      <c r="J111" t="s">
        <v>1037</v>
      </c>
      <c r="K111">
        <v>3</v>
      </c>
      <c r="L111">
        <v>3485148</v>
      </c>
      <c r="M111">
        <v>10455.444</v>
      </c>
      <c r="N111" t="s">
        <v>4680</v>
      </c>
    </row>
    <row r="112" spans="1:14">
      <c r="A112">
        <v>2018</v>
      </c>
      <c r="B112" t="s">
        <v>696</v>
      </c>
      <c r="C112">
        <v>13776</v>
      </c>
      <c r="D112">
        <v>900555031</v>
      </c>
      <c r="E112" t="s">
        <v>1122</v>
      </c>
      <c r="F112" t="s">
        <v>873</v>
      </c>
      <c r="G112" t="s">
        <v>874</v>
      </c>
      <c r="H112" t="s">
        <v>4718</v>
      </c>
      <c r="I112" t="s">
        <v>389</v>
      </c>
      <c r="J112" t="s">
        <v>1037</v>
      </c>
      <c r="K112">
        <v>3</v>
      </c>
      <c r="L112">
        <v>12488447</v>
      </c>
      <c r="M112">
        <v>37465.341</v>
      </c>
      <c r="N112" t="s">
        <v>4680</v>
      </c>
    </row>
    <row r="113" spans="1:14">
      <c r="A113">
        <v>2018</v>
      </c>
      <c r="B113" t="s">
        <v>696</v>
      </c>
      <c r="C113">
        <v>13753</v>
      </c>
      <c r="D113">
        <v>900689759</v>
      </c>
      <c r="E113" t="s">
        <v>1215</v>
      </c>
      <c r="F113" t="s">
        <v>6</v>
      </c>
      <c r="G113" t="s">
        <v>7</v>
      </c>
      <c r="H113" t="s">
        <v>4718</v>
      </c>
      <c r="I113" t="s">
        <v>389</v>
      </c>
      <c r="J113" t="s">
        <v>1037</v>
      </c>
      <c r="K113">
        <v>1</v>
      </c>
      <c r="L113">
        <v>175000</v>
      </c>
      <c r="M113">
        <v>175</v>
      </c>
      <c r="N113" t="s">
        <v>4680</v>
      </c>
    </row>
    <row r="114" spans="1:14">
      <c r="A114">
        <v>2018</v>
      </c>
      <c r="B114" t="s">
        <v>696</v>
      </c>
      <c r="C114">
        <v>13749</v>
      </c>
      <c r="D114">
        <v>900150235</v>
      </c>
      <c r="E114" t="s">
        <v>1190</v>
      </c>
      <c r="F114" t="s">
        <v>6</v>
      </c>
      <c r="G114" t="s">
        <v>7</v>
      </c>
      <c r="H114" t="s">
        <v>4718</v>
      </c>
      <c r="I114" t="s">
        <v>389</v>
      </c>
      <c r="J114" t="s">
        <v>1037</v>
      </c>
      <c r="K114">
        <v>1</v>
      </c>
      <c r="L114">
        <v>175000</v>
      </c>
      <c r="M114">
        <v>175</v>
      </c>
      <c r="N114" t="s">
        <v>4680</v>
      </c>
    </row>
    <row r="115" spans="1:14">
      <c r="A115">
        <v>2018</v>
      </c>
      <c r="B115" t="s">
        <v>696</v>
      </c>
      <c r="C115">
        <v>13774</v>
      </c>
      <c r="D115">
        <v>901016759</v>
      </c>
      <c r="E115" t="s">
        <v>1106</v>
      </c>
      <c r="F115" t="s">
        <v>1136</v>
      </c>
      <c r="G115" t="s">
        <v>1228</v>
      </c>
      <c r="H115" t="s">
        <v>4718</v>
      </c>
      <c r="I115" t="s">
        <v>389</v>
      </c>
      <c r="J115" t="s">
        <v>1037</v>
      </c>
      <c r="K115">
        <v>3</v>
      </c>
      <c r="L115">
        <v>160000</v>
      </c>
      <c r="M115">
        <v>480</v>
      </c>
      <c r="N115" t="s">
        <v>4680</v>
      </c>
    </row>
    <row r="116" spans="1:14">
      <c r="A116">
        <v>2018</v>
      </c>
      <c r="B116" t="s">
        <v>696</v>
      </c>
      <c r="C116">
        <v>13754</v>
      </c>
      <c r="D116">
        <v>860510723</v>
      </c>
      <c r="E116" t="s">
        <v>41</v>
      </c>
      <c r="F116" t="s">
        <v>23</v>
      </c>
      <c r="G116" t="s">
        <v>1333</v>
      </c>
      <c r="H116" t="s">
        <v>4718</v>
      </c>
      <c r="I116" t="s">
        <v>377</v>
      </c>
      <c r="J116" t="s">
        <v>1037</v>
      </c>
      <c r="K116">
        <v>5</v>
      </c>
      <c r="L116">
        <v>2550000</v>
      </c>
      <c r="M116">
        <v>12750</v>
      </c>
      <c r="N116" t="s">
        <v>4680</v>
      </c>
    </row>
    <row r="117" spans="1:14">
      <c r="A117">
        <v>2018</v>
      </c>
      <c r="B117" t="s">
        <v>696</v>
      </c>
      <c r="C117">
        <v>13756</v>
      </c>
      <c r="D117">
        <v>860510723</v>
      </c>
      <c r="E117" t="s">
        <v>41</v>
      </c>
      <c r="F117" t="s">
        <v>20</v>
      </c>
      <c r="G117" t="s">
        <v>1331</v>
      </c>
      <c r="H117" t="s">
        <v>4718</v>
      </c>
      <c r="I117" t="s">
        <v>377</v>
      </c>
      <c r="J117" t="s">
        <v>1037</v>
      </c>
      <c r="K117">
        <v>10</v>
      </c>
      <c r="L117">
        <v>400000</v>
      </c>
      <c r="M117">
        <v>4000</v>
      </c>
      <c r="N117" t="s">
        <v>4680</v>
      </c>
    </row>
    <row r="118" spans="1:14">
      <c r="A118">
        <v>2018</v>
      </c>
      <c r="B118" t="s">
        <v>696</v>
      </c>
      <c r="C118">
        <v>13755</v>
      </c>
      <c r="D118">
        <v>860510723</v>
      </c>
      <c r="E118" t="s">
        <v>41</v>
      </c>
      <c r="F118" t="s">
        <v>20</v>
      </c>
      <c r="G118" t="s">
        <v>1331</v>
      </c>
      <c r="H118" t="s">
        <v>4718</v>
      </c>
      <c r="I118" t="s">
        <v>377</v>
      </c>
      <c r="J118" t="s">
        <v>1037</v>
      </c>
      <c r="K118">
        <v>5</v>
      </c>
      <c r="L118">
        <v>400000</v>
      </c>
      <c r="M118">
        <v>2000</v>
      </c>
      <c r="N118" t="s">
        <v>4680</v>
      </c>
    </row>
    <row r="119" spans="1:14">
      <c r="A119">
        <v>2018</v>
      </c>
      <c r="B119" t="s">
        <v>696</v>
      </c>
      <c r="C119">
        <v>13747</v>
      </c>
      <c r="D119">
        <v>900569327</v>
      </c>
      <c r="E119" t="s">
        <v>707</v>
      </c>
      <c r="F119" t="s">
        <v>741</v>
      </c>
      <c r="G119" t="s">
        <v>742</v>
      </c>
      <c r="H119" t="s">
        <v>1660</v>
      </c>
      <c r="I119" t="s">
        <v>693</v>
      </c>
      <c r="J119" t="s">
        <v>344</v>
      </c>
      <c r="K119">
        <v>3</v>
      </c>
      <c r="L119">
        <v>52000</v>
      </c>
      <c r="M119">
        <v>156</v>
      </c>
      <c r="N119" t="s">
        <v>4680</v>
      </c>
    </row>
    <row r="120" spans="1:14">
      <c r="A120">
        <v>2018</v>
      </c>
      <c r="B120" t="s">
        <v>696</v>
      </c>
      <c r="C120">
        <v>13783</v>
      </c>
      <c r="D120">
        <v>900282515</v>
      </c>
      <c r="E120" t="s">
        <v>1196</v>
      </c>
      <c r="F120" t="s">
        <v>708</v>
      </c>
      <c r="G120" t="s">
        <v>1323</v>
      </c>
      <c r="H120" t="s">
        <v>1620</v>
      </c>
      <c r="I120" t="s">
        <v>389</v>
      </c>
      <c r="J120" t="s">
        <v>344</v>
      </c>
      <c r="K120">
        <v>1</v>
      </c>
      <c r="L120">
        <v>80000</v>
      </c>
      <c r="M120">
        <v>80</v>
      </c>
      <c r="N120" t="s">
        <v>4680</v>
      </c>
    </row>
    <row r="121" spans="1:14">
      <c r="A121">
        <v>2018</v>
      </c>
      <c r="B121" t="s">
        <v>85</v>
      </c>
      <c r="C121">
        <v>13711</v>
      </c>
      <c r="D121">
        <v>900716800</v>
      </c>
      <c r="E121" t="s">
        <v>1218</v>
      </c>
      <c r="F121" t="s">
        <v>1121</v>
      </c>
      <c r="G121" t="s">
        <v>1132</v>
      </c>
      <c r="H121" t="s">
        <v>4718</v>
      </c>
      <c r="I121" t="s">
        <v>693</v>
      </c>
      <c r="J121" t="s">
        <v>1037</v>
      </c>
      <c r="K121">
        <v>1</v>
      </c>
      <c r="L121">
        <v>1536128</v>
      </c>
      <c r="M121">
        <v>1536.1279999999999</v>
      </c>
      <c r="N121" t="s">
        <v>4680</v>
      </c>
    </row>
    <row r="122" spans="1:14">
      <c r="A122">
        <v>2018</v>
      </c>
      <c r="B122" t="s">
        <v>85</v>
      </c>
      <c r="C122">
        <v>13719</v>
      </c>
      <c r="D122">
        <v>830137252</v>
      </c>
      <c r="E122" t="s">
        <v>29</v>
      </c>
      <c r="F122" t="s">
        <v>79</v>
      </c>
      <c r="G122" t="s">
        <v>454</v>
      </c>
      <c r="H122" t="s">
        <v>4486</v>
      </c>
      <c r="I122" t="s">
        <v>693</v>
      </c>
      <c r="J122" t="s">
        <v>298</v>
      </c>
      <c r="K122">
        <v>3</v>
      </c>
      <c r="L122">
        <v>7000</v>
      </c>
      <c r="M122">
        <v>21</v>
      </c>
      <c r="N122" t="s">
        <v>4680</v>
      </c>
    </row>
    <row r="123" spans="1:14">
      <c r="A123">
        <v>2018</v>
      </c>
      <c r="B123" t="s">
        <v>85</v>
      </c>
      <c r="C123">
        <v>13694</v>
      </c>
      <c r="D123">
        <v>900704223</v>
      </c>
      <c r="E123" t="s">
        <v>1216</v>
      </c>
      <c r="F123" t="s">
        <v>232</v>
      </c>
      <c r="G123" t="s">
        <v>233</v>
      </c>
      <c r="H123" t="s">
        <v>4402</v>
      </c>
      <c r="I123" t="s">
        <v>1479</v>
      </c>
      <c r="J123" t="s">
        <v>298</v>
      </c>
      <c r="K123">
        <v>1</v>
      </c>
      <c r="L123">
        <v>75000</v>
      </c>
      <c r="M123">
        <v>75</v>
      </c>
      <c r="N123" t="s">
        <v>4680</v>
      </c>
    </row>
    <row r="124" spans="1:14">
      <c r="A124">
        <v>2018</v>
      </c>
      <c r="B124" t="s">
        <v>85</v>
      </c>
      <c r="C124">
        <v>13730</v>
      </c>
      <c r="D124">
        <v>900950504</v>
      </c>
      <c r="E124" t="s">
        <v>1225</v>
      </c>
      <c r="F124" t="s">
        <v>113</v>
      </c>
      <c r="G124" t="s">
        <v>114</v>
      </c>
      <c r="H124" t="s">
        <v>4314</v>
      </c>
      <c r="I124" t="s">
        <v>693</v>
      </c>
      <c r="J124" t="s">
        <v>298</v>
      </c>
      <c r="K124">
        <v>1</v>
      </c>
      <c r="L124">
        <v>58000</v>
      </c>
      <c r="M124">
        <v>58</v>
      </c>
      <c r="N124" t="s">
        <v>4680</v>
      </c>
    </row>
    <row r="125" spans="1:14">
      <c r="A125">
        <v>2018</v>
      </c>
      <c r="B125" t="s">
        <v>85</v>
      </c>
      <c r="C125">
        <v>13719</v>
      </c>
      <c r="D125">
        <v>830137252</v>
      </c>
      <c r="E125" t="s">
        <v>29</v>
      </c>
      <c r="F125" t="s">
        <v>944</v>
      </c>
      <c r="G125" t="s">
        <v>947</v>
      </c>
      <c r="H125" t="s">
        <v>4310</v>
      </c>
      <c r="I125" t="s">
        <v>693</v>
      </c>
      <c r="J125" t="s">
        <v>298</v>
      </c>
      <c r="K125">
        <v>1</v>
      </c>
      <c r="L125">
        <v>88000</v>
      </c>
      <c r="M125">
        <v>88</v>
      </c>
      <c r="N125" t="s">
        <v>4680</v>
      </c>
    </row>
    <row r="126" spans="1:14">
      <c r="A126">
        <v>2018</v>
      </c>
      <c r="B126" t="s">
        <v>85</v>
      </c>
      <c r="C126">
        <v>13719</v>
      </c>
      <c r="D126">
        <v>830137252</v>
      </c>
      <c r="E126" t="s">
        <v>29</v>
      </c>
      <c r="F126" t="s">
        <v>36</v>
      </c>
      <c r="G126" t="s">
        <v>37</v>
      </c>
      <c r="H126" t="s">
        <v>4296</v>
      </c>
      <c r="I126" t="s">
        <v>693</v>
      </c>
      <c r="J126" t="s">
        <v>298</v>
      </c>
      <c r="K126">
        <v>1</v>
      </c>
      <c r="L126">
        <v>58000</v>
      </c>
      <c r="M126">
        <v>58</v>
      </c>
      <c r="N126" t="s">
        <v>4680</v>
      </c>
    </row>
    <row r="127" spans="1:14">
      <c r="A127">
        <v>2018</v>
      </c>
      <c r="B127" t="s">
        <v>85</v>
      </c>
      <c r="C127">
        <v>13711</v>
      </c>
      <c r="D127">
        <v>900716800</v>
      </c>
      <c r="E127" t="s">
        <v>1218</v>
      </c>
      <c r="F127" t="s">
        <v>169</v>
      </c>
      <c r="G127" t="s">
        <v>465</v>
      </c>
      <c r="H127" t="s">
        <v>4230</v>
      </c>
      <c r="I127" t="s">
        <v>693</v>
      </c>
      <c r="J127" t="s">
        <v>298</v>
      </c>
      <c r="K127">
        <v>1</v>
      </c>
      <c r="L127">
        <v>50273</v>
      </c>
      <c r="M127">
        <v>50.273000000000003</v>
      </c>
      <c r="N127" t="s">
        <v>4680</v>
      </c>
    </row>
    <row r="128" spans="1:14">
      <c r="A128">
        <v>2018</v>
      </c>
      <c r="B128" t="s">
        <v>85</v>
      </c>
      <c r="C128">
        <v>13703</v>
      </c>
      <c r="D128">
        <v>900396759</v>
      </c>
      <c r="E128" t="s">
        <v>127</v>
      </c>
      <c r="F128" t="s">
        <v>1039</v>
      </c>
      <c r="G128" t="s">
        <v>1433</v>
      </c>
      <c r="H128" t="s">
        <v>4224</v>
      </c>
      <c r="I128" t="s">
        <v>693</v>
      </c>
      <c r="J128" t="s">
        <v>298</v>
      </c>
      <c r="K128">
        <v>1</v>
      </c>
      <c r="L128">
        <v>680000</v>
      </c>
      <c r="M128">
        <v>680</v>
      </c>
      <c r="N128" t="s">
        <v>4680</v>
      </c>
    </row>
    <row r="129" spans="1:14">
      <c r="A129">
        <v>2018</v>
      </c>
      <c r="B129" t="s">
        <v>85</v>
      </c>
      <c r="C129">
        <v>13730</v>
      </c>
      <c r="D129">
        <v>900950504</v>
      </c>
      <c r="E129" t="s">
        <v>1225</v>
      </c>
      <c r="F129" t="s">
        <v>751</v>
      </c>
      <c r="G129" t="s">
        <v>1427</v>
      </c>
      <c r="H129" t="s">
        <v>4160</v>
      </c>
      <c r="I129" t="s">
        <v>389</v>
      </c>
      <c r="J129" t="s">
        <v>298</v>
      </c>
      <c r="K129">
        <v>1</v>
      </c>
      <c r="L129">
        <v>93000</v>
      </c>
      <c r="M129">
        <v>93</v>
      </c>
      <c r="N129" t="s">
        <v>4680</v>
      </c>
    </row>
    <row r="130" spans="1:14">
      <c r="A130">
        <v>2018</v>
      </c>
      <c r="B130" t="s">
        <v>85</v>
      </c>
      <c r="C130">
        <v>13711</v>
      </c>
      <c r="D130">
        <v>900716800</v>
      </c>
      <c r="E130" t="s">
        <v>1218</v>
      </c>
      <c r="F130" t="s">
        <v>119</v>
      </c>
      <c r="G130" t="s">
        <v>1422</v>
      </c>
      <c r="H130" t="s">
        <v>4118</v>
      </c>
      <c r="I130" t="s">
        <v>1479</v>
      </c>
      <c r="J130" t="s">
        <v>4666</v>
      </c>
      <c r="K130">
        <v>1</v>
      </c>
      <c r="L130">
        <v>726170</v>
      </c>
      <c r="M130">
        <v>726.17</v>
      </c>
      <c r="N130" t="s">
        <v>4680</v>
      </c>
    </row>
    <row r="131" spans="1:14">
      <c r="A131">
        <v>2018</v>
      </c>
      <c r="B131" t="s">
        <v>85</v>
      </c>
      <c r="C131">
        <v>13711</v>
      </c>
      <c r="D131">
        <v>900716800</v>
      </c>
      <c r="E131" t="s">
        <v>1218</v>
      </c>
      <c r="F131" t="s">
        <v>1025</v>
      </c>
      <c r="G131" t="s">
        <v>1032</v>
      </c>
      <c r="H131" t="s">
        <v>4097</v>
      </c>
      <c r="I131" t="s">
        <v>1479</v>
      </c>
      <c r="J131" t="s">
        <v>4666</v>
      </c>
      <c r="K131">
        <v>1</v>
      </c>
      <c r="L131">
        <v>1173043</v>
      </c>
      <c r="M131">
        <v>1173.0429999999999</v>
      </c>
      <c r="N131" t="s">
        <v>4680</v>
      </c>
    </row>
    <row r="132" spans="1:14">
      <c r="A132">
        <v>2018</v>
      </c>
      <c r="B132" t="s">
        <v>85</v>
      </c>
      <c r="C132">
        <v>13711</v>
      </c>
      <c r="D132">
        <v>900716800</v>
      </c>
      <c r="E132" t="s">
        <v>1218</v>
      </c>
      <c r="F132" t="s">
        <v>1024</v>
      </c>
      <c r="G132" t="s">
        <v>1031</v>
      </c>
      <c r="H132" t="s">
        <v>4718</v>
      </c>
      <c r="I132" t="s">
        <v>377</v>
      </c>
      <c r="J132" t="s">
        <v>4666</v>
      </c>
      <c r="K132">
        <v>1</v>
      </c>
      <c r="L132">
        <v>7513062</v>
      </c>
      <c r="M132">
        <v>7513.0619999999999</v>
      </c>
      <c r="N132" t="s">
        <v>4680</v>
      </c>
    </row>
    <row r="133" spans="1:14">
      <c r="A133">
        <v>2018</v>
      </c>
      <c r="B133" t="s">
        <v>85</v>
      </c>
      <c r="C133">
        <v>13711</v>
      </c>
      <c r="D133">
        <v>900716800</v>
      </c>
      <c r="E133" t="s">
        <v>1218</v>
      </c>
      <c r="F133" t="s">
        <v>1023</v>
      </c>
      <c r="G133" t="s">
        <v>1030</v>
      </c>
      <c r="H133" t="s">
        <v>4040</v>
      </c>
      <c r="I133" t="s">
        <v>377</v>
      </c>
      <c r="J133" t="s">
        <v>4666</v>
      </c>
      <c r="K133">
        <v>1</v>
      </c>
      <c r="L133">
        <v>19830016</v>
      </c>
      <c r="M133">
        <v>19830.016</v>
      </c>
      <c r="N133" t="s">
        <v>4680</v>
      </c>
    </row>
    <row r="134" spans="1:14">
      <c r="A134">
        <v>2018</v>
      </c>
      <c r="B134" t="s">
        <v>85</v>
      </c>
      <c r="C134">
        <v>13699</v>
      </c>
      <c r="D134">
        <v>860510723</v>
      </c>
      <c r="E134" t="s">
        <v>41</v>
      </c>
      <c r="F134" t="s">
        <v>132</v>
      </c>
      <c r="G134" t="s">
        <v>133</v>
      </c>
      <c r="H134" t="s">
        <v>3770</v>
      </c>
      <c r="I134" t="s">
        <v>1479</v>
      </c>
      <c r="J134" t="s">
        <v>1037</v>
      </c>
      <c r="K134">
        <v>30</v>
      </c>
      <c r="L134">
        <v>112500</v>
      </c>
      <c r="M134">
        <v>3375</v>
      </c>
      <c r="N134" t="s">
        <v>4680</v>
      </c>
    </row>
    <row r="135" spans="1:14">
      <c r="A135">
        <v>2018</v>
      </c>
      <c r="B135" t="s">
        <v>85</v>
      </c>
      <c r="C135">
        <v>13722</v>
      </c>
      <c r="D135">
        <v>900555031</v>
      </c>
      <c r="E135" t="s">
        <v>1122</v>
      </c>
      <c r="F135" t="s">
        <v>132</v>
      </c>
      <c r="G135" t="s">
        <v>133</v>
      </c>
      <c r="H135" t="s">
        <v>3770</v>
      </c>
      <c r="I135" t="s">
        <v>1479</v>
      </c>
      <c r="J135" t="s">
        <v>1037</v>
      </c>
      <c r="K135">
        <v>8</v>
      </c>
      <c r="L135">
        <v>122565</v>
      </c>
      <c r="M135">
        <v>980.52</v>
      </c>
      <c r="N135" t="s">
        <v>4680</v>
      </c>
    </row>
    <row r="136" spans="1:14">
      <c r="A136">
        <v>2018</v>
      </c>
      <c r="B136" t="s">
        <v>85</v>
      </c>
      <c r="C136">
        <v>13720</v>
      </c>
      <c r="D136">
        <v>900282515</v>
      </c>
      <c r="E136" t="s">
        <v>1196</v>
      </c>
      <c r="F136" t="s">
        <v>600</v>
      </c>
      <c r="G136" t="s">
        <v>601</v>
      </c>
      <c r="H136" t="s">
        <v>3519</v>
      </c>
      <c r="I136" t="s">
        <v>1479</v>
      </c>
      <c r="J136" t="s">
        <v>1037</v>
      </c>
      <c r="K136">
        <v>1</v>
      </c>
      <c r="L136">
        <v>25000</v>
      </c>
      <c r="M136">
        <v>25</v>
      </c>
      <c r="N136" t="s">
        <v>4680</v>
      </c>
    </row>
    <row r="137" spans="1:14">
      <c r="A137">
        <v>2018</v>
      </c>
      <c r="B137" t="s">
        <v>85</v>
      </c>
      <c r="C137">
        <v>13729</v>
      </c>
      <c r="D137">
        <v>830058251</v>
      </c>
      <c r="E137" t="s">
        <v>1162</v>
      </c>
      <c r="F137" t="s">
        <v>598</v>
      </c>
      <c r="G137" t="s">
        <v>4627</v>
      </c>
      <c r="H137" t="s">
        <v>3515</v>
      </c>
      <c r="I137" t="s">
        <v>1479</v>
      </c>
      <c r="J137" t="s">
        <v>1037</v>
      </c>
      <c r="K137">
        <v>1</v>
      </c>
      <c r="L137">
        <v>36000</v>
      </c>
      <c r="M137">
        <v>36</v>
      </c>
      <c r="N137" t="s">
        <v>4680</v>
      </c>
    </row>
    <row r="138" spans="1:14">
      <c r="A138">
        <v>2018</v>
      </c>
      <c r="B138" t="s">
        <v>85</v>
      </c>
      <c r="C138">
        <v>13697</v>
      </c>
      <c r="D138">
        <v>830004850</v>
      </c>
      <c r="E138" t="s">
        <v>1157</v>
      </c>
      <c r="F138" t="s">
        <v>3</v>
      </c>
      <c r="G138" t="s">
        <v>4</v>
      </c>
      <c r="H138" t="s">
        <v>3492</v>
      </c>
      <c r="I138" t="s">
        <v>1479</v>
      </c>
      <c r="J138" t="s">
        <v>1037</v>
      </c>
      <c r="K138">
        <v>1</v>
      </c>
      <c r="L138">
        <v>15000</v>
      </c>
      <c r="M138">
        <v>15</v>
      </c>
      <c r="N138" t="s">
        <v>4680</v>
      </c>
    </row>
    <row r="139" spans="1:14">
      <c r="A139">
        <v>2018</v>
      </c>
      <c r="B139" t="s">
        <v>85</v>
      </c>
      <c r="C139">
        <v>13697</v>
      </c>
      <c r="D139">
        <v>830004850</v>
      </c>
      <c r="E139" t="s">
        <v>1157</v>
      </c>
      <c r="F139" t="s">
        <v>1</v>
      </c>
      <c r="G139" t="s">
        <v>2</v>
      </c>
      <c r="H139" t="s">
        <v>3491</v>
      </c>
      <c r="I139" t="s">
        <v>1479</v>
      </c>
      <c r="J139" t="s">
        <v>1037</v>
      </c>
      <c r="K139">
        <v>1</v>
      </c>
      <c r="L139">
        <v>15000</v>
      </c>
      <c r="M139">
        <v>15</v>
      </c>
      <c r="N139" t="s">
        <v>4680</v>
      </c>
    </row>
    <row r="140" spans="1:14">
      <c r="A140">
        <v>2018</v>
      </c>
      <c r="B140" t="s">
        <v>85</v>
      </c>
      <c r="C140">
        <v>13718</v>
      </c>
      <c r="D140">
        <v>900555031</v>
      </c>
      <c r="E140" t="s">
        <v>1122</v>
      </c>
      <c r="F140" t="s">
        <v>735</v>
      </c>
      <c r="G140" t="s">
        <v>832</v>
      </c>
      <c r="H140" t="s">
        <v>4718</v>
      </c>
      <c r="I140" t="s">
        <v>389</v>
      </c>
      <c r="J140" t="s">
        <v>1037</v>
      </c>
      <c r="K140">
        <v>1</v>
      </c>
      <c r="L140">
        <v>10150000</v>
      </c>
      <c r="M140">
        <v>10150</v>
      </c>
      <c r="N140" t="s">
        <v>4680</v>
      </c>
    </row>
    <row r="141" spans="1:14">
      <c r="A141">
        <v>2018</v>
      </c>
      <c r="B141" t="s">
        <v>85</v>
      </c>
      <c r="C141">
        <v>13717</v>
      </c>
      <c r="D141">
        <v>900555031</v>
      </c>
      <c r="E141" t="s">
        <v>1122</v>
      </c>
      <c r="F141" t="s">
        <v>878</v>
      </c>
      <c r="G141" t="s">
        <v>879</v>
      </c>
      <c r="H141" t="s">
        <v>4718</v>
      </c>
      <c r="I141" t="s">
        <v>389</v>
      </c>
      <c r="J141" t="s">
        <v>1037</v>
      </c>
      <c r="K141">
        <v>3</v>
      </c>
      <c r="L141">
        <v>6758000</v>
      </c>
      <c r="M141">
        <v>20274</v>
      </c>
      <c r="N141" t="s">
        <v>4680</v>
      </c>
    </row>
    <row r="142" spans="1:14">
      <c r="A142">
        <v>2018</v>
      </c>
      <c r="B142" t="s">
        <v>85</v>
      </c>
      <c r="C142">
        <v>13699</v>
      </c>
      <c r="D142">
        <v>860510723</v>
      </c>
      <c r="E142" t="s">
        <v>41</v>
      </c>
      <c r="F142" t="s">
        <v>908</v>
      </c>
      <c r="G142" t="s">
        <v>1235</v>
      </c>
      <c r="H142" t="s">
        <v>4718</v>
      </c>
      <c r="I142" t="s">
        <v>389</v>
      </c>
      <c r="J142" t="s">
        <v>1037</v>
      </c>
      <c r="K142">
        <v>1</v>
      </c>
      <c r="L142">
        <v>2580000</v>
      </c>
      <c r="M142">
        <v>2580</v>
      </c>
      <c r="N142" t="s">
        <v>4680</v>
      </c>
    </row>
    <row r="143" spans="1:14">
      <c r="A143">
        <v>2018</v>
      </c>
      <c r="B143" t="s">
        <v>85</v>
      </c>
      <c r="C143">
        <v>13697</v>
      </c>
      <c r="D143">
        <v>830004850</v>
      </c>
      <c r="E143" t="s">
        <v>1157</v>
      </c>
      <c r="F143" t="s">
        <v>6</v>
      </c>
      <c r="G143" t="s">
        <v>7</v>
      </c>
      <c r="H143" t="s">
        <v>4718</v>
      </c>
      <c r="I143" t="s">
        <v>389</v>
      </c>
      <c r="J143" t="s">
        <v>1037</v>
      </c>
      <c r="K143">
        <v>1</v>
      </c>
      <c r="L143">
        <v>195000</v>
      </c>
      <c r="M143">
        <v>195</v>
      </c>
      <c r="N143" t="s">
        <v>4680</v>
      </c>
    </row>
    <row r="144" spans="1:14">
      <c r="A144">
        <v>2018</v>
      </c>
      <c r="B144" t="s">
        <v>85</v>
      </c>
      <c r="C144">
        <v>13709</v>
      </c>
      <c r="D144">
        <v>900950504</v>
      </c>
      <c r="E144" t="s">
        <v>1225</v>
      </c>
      <c r="F144" t="s">
        <v>6</v>
      </c>
      <c r="G144" t="s">
        <v>7</v>
      </c>
      <c r="H144" t="s">
        <v>4718</v>
      </c>
      <c r="I144" t="s">
        <v>389</v>
      </c>
      <c r="J144" t="s">
        <v>1037</v>
      </c>
      <c r="K144">
        <v>4</v>
      </c>
      <c r="L144">
        <v>145000</v>
      </c>
      <c r="M144">
        <v>580</v>
      </c>
      <c r="N144" t="s">
        <v>4680</v>
      </c>
    </row>
    <row r="145" spans="1:14">
      <c r="A145">
        <v>2018</v>
      </c>
      <c r="B145" t="s">
        <v>85</v>
      </c>
      <c r="C145">
        <v>13700</v>
      </c>
      <c r="D145">
        <v>830051066</v>
      </c>
      <c r="E145" t="s">
        <v>210</v>
      </c>
      <c r="F145" t="s">
        <v>6</v>
      </c>
      <c r="G145" t="s">
        <v>7</v>
      </c>
      <c r="H145" t="s">
        <v>4718</v>
      </c>
      <c r="I145" t="s">
        <v>389</v>
      </c>
      <c r="J145" t="s">
        <v>1037</v>
      </c>
      <c r="K145">
        <v>1</v>
      </c>
      <c r="L145">
        <v>155000</v>
      </c>
      <c r="M145">
        <v>155</v>
      </c>
      <c r="N145" t="s">
        <v>4680</v>
      </c>
    </row>
    <row r="146" spans="1:14">
      <c r="A146">
        <v>2018</v>
      </c>
      <c r="B146" t="s">
        <v>85</v>
      </c>
      <c r="C146">
        <v>13704</v>
      </c>
      <c r="D146">
        <v>900396759</v>
      </c>
      <c r="E146" t="s">
        <v>127</v>
      </c>
      <c r="F146" t="s">
        <v>21</v>
      </c>
      <c r="G146" t="s">
        <v>1332</v>
      </c>
      <c r="H146" t="s">
        <v>4718</v>
      </c>
      <c r="I146" t="s">
        <v>377</v>
      </c>
      <c r="J146" t="s">
        <v>1037</v>
      </c>
      <c r="K146">
        <v>1</v>
      </c>
      <c r="L146">
        <v>1950000</v>
      </c>
      <c r="M146">
        <v>1950</v>
      </c>
      <c r="N146" t="s">
        <v>4680</v>
      </c>
    </row>
    <row r="147" spans="1:14">
      <c r="A147">
        <v>2018</v>
      </c>
      <c r="B147" t="s">
        <v>85</v>
      </c>
      <c r="C147">
        <v>13699</v>
      </c>
      <c r="D147">
        <v>860510723</v>
      </c>
      <c r="E147" t="s">
        <v>41</v>
      </c>
      <c r="F147" t="s">
        <v>20</v>
      </c>
      <c r="G147" t="s">
        <v>1331</v>
      </c>
      <c r="H147" t="s">
        <v>4718</v>
      </c>
      <c r="I147" t="s">
        <v>377</v>
      </c>
      <c r="J147" t="s">
        <v>1037</v>
      </c>
      <c r="K147">
        <v>10</v>
      </c>
      <c r="L147">
        <v>400000</v>
      </c>
      <c r="M147">
        <v>4000</v>
      </c>
      <c r="N147" t="s">
        <v>4680</v>
      </c>
    </row>
    <row r="148" spans="1:14">
      <c r="A148">
        <v>2018</v>
      </c>
      <c r="B148" t="s">
        <v>85</v>
      </c>
      <c r="C148">
        <v>13727</v>
      </c>
      <c r="D148">
        <v>860004270</v>
      </c>
      <c r="E148" t="s">
        <v>1173</v>
      </c>
      <c r="F148" t="s">
        <v>919</v>
      </c>
      <c r="G148" t="s">
        <v>920</v>
      </c>
      <c r="H148" t="s">
        <v>1632</v>
      </c>
      <c r="I148" t="s">
        <v>1479</v>
      </c>
      <c r="J148" t="s">
        <v>344</v>
      </c>
      <c r="K148">
        <v>12</v>
      </c>
      <c r="L148">
        <v>42000</v>
      </c>
      <c r="M148">
        <v>504</v>
      </c>
      <c r="N148" t="s">
        <v>4680</v>
      </c>
    </row>
    <row r="149" spans="1:14" ht="90">
      <c r="A149">
        <v>2018</v>
      </c>
      <c r="B149" t="s">
        <v>85</v>
      </c>
      <c r="C149">
        <v>13726</v>
      </c>
      <c r="D149">
        <v>900175830</v>
      </c>
      <c r="E149" s="102" t="s">
        <v>1193</v>
      </c>
      <c r="F149" t="s">
        <v>1119</v>
      </c>
      <c r="G149" t="s">
        <v>1134</v>
      </c>
      <c r="H149" t="s">
        <v>1631</v>
      </c>
      <c r="I149" t="s">
        <v>1479</v>
      </c>
      <c r="J149" t="s">
        <v>344</v>
      </c>
      <c r="K149">
        <v>3</v>
      </c>
      <c r="L149">
        <v>885000</v>
      </c>
      <c r="M149">
        <v>2655</v>
      </c>
      <c r="N149" t="s">
        <v>4680</v>
      </c>
    </row>
    <row r="150" spans="1:14">
      <c r="A150">
        <v>2018</v>
      </c>
      <c r="B150" t="s">
        <v>85</v>
      </c>
      <c r="C150">
        <v>13728</v>
      </c>
      <c r="D150">
        <v>900362180</v>
      </c>
      <c r="E150" t="s">
        <v>1200</v>
      </c>
      <c r="F150" t="s">
        <v>708</v>
      </c>
      <c r="G150" t="s">
        <v>1323</v>
      </c>
      <c r="H150" t="s">
        <v>1620</v>
      </c>
      <c r="I150" t="s">
        <v>389</v>
      </c>
      <c r="J150" t="s">
        <v>344</v>
      </c>
      <c r="K150">
        <v>4</v>
      </c>
      <c r="L150">
        <v>68000</v>
      </c>
      <c r="M150">
        <v>272</v>
      </c>
      <c r="N150" t="s">
        <v>4680</v>
      </c>
    </row>
    <row r="151" spans="1:14" ht="90">
      <c r="A151">
        <v>2018</v>
      </c>
      <c r="B151" t="s">
        <v>84</v>
      </c>
      <c r="C151">
        <v>13691</v>
      </c>
      <c r="D151">
        <v>900175830</v>
      </c>
      <c r="E151" s="102" t="s">
        <v>1193</v>
      </c>
      <c r="F151" t="s">
        <v>221</v>
      </c>
      <c r="G151" t="s">
        <v>222</v>
      </c>
      <c r="H151" t="s">
        <v>4494</v>
      </c>
      <c r="I151" t="s">
        <v>693</v>
      </c>
      <c r="J151" t="s">
        <v>298</v>
      </c>
      <c r="K151">
        <v>1</v>
      </c>
      <c r="L151">
        <v>1349000</v>
      </c>
      <c r="M151">
        <v>1349</v>
      </c>
      <c r="N151" t="s">
        <v>4680</v>
      </c>
    </row>
    <row r="152" spans="1:14">
      <c r="A152">
        <v>2018</v>
      </c>
      <c r="B152" t="s">
        <v>84</v>
      </c>
      <c r="C152">
        <v>13684</v>
      </c>
      <c r="D152">
        <v>900704223</v>
      </c>
      <c r="E152" t="s">
        <v>1216</v>
      </c>
      <c r="F152" t="s">
        <v>196</v>
      </c>
      <c r="G152" t="s">
        <v>197</v>
      </c>
      <c r="H152" t="s">
        <v>4482</v>
      </c>
      <c r="I152" t="s">
        <v>693</v>
      </c>
      <c r="J152" t="s">
        <v>298</v>
      </c>
      <c r="K152">
        <v>10</v>
      </c>
      <c r="L152">
        <v>6400</v>
      </c>
      <c r="M152">
        <v>64</v>
      </c>
      <c r="N152" t="s">
        <v>4680</v>
      </c>
    </row>
    <row r="153" spans="1:14">
      <c r="A153">
        <v>2018</v>
      </c>
      <c r="B153" t="s">
        <v>84</v>
      </c>
      <c r="C153">
        <v>13687</v>
      </c>
      <c r="D153">
        <v>830137252</v>
      </c>
      <c r="E153" t="s">
        <v>29</v>
      </c>
      <c r="F153" t="s">
        <v>485</v>
      </c>
      <c r="G153" t="s">
        <v>1455</v>
      </c>
      <c r="H153" t="s">
        <v>4363</v>
      </c>
      <c r="I153" t="s">
        <v>693</v>
      </c>
      <c r="J153" t="s">
        <v>298</v>
      </c>
      <c r="K153">
        <v>1</v>
      </c>
      <c r="L153">
        <v>510000</v>
      </c>
      <c r="M153">
        <v>510</v>
      </c>
      <c r="N153" t="s">
        <v>4680</v>
      </c>
    </row>
    <row r="154" spans="1:14">
      <c r="A154">
        <v>2018</v>
      </c>
      <c r="B154" t="s">
        <v>84</v>
      </c>
      <c r="C154">
        <v>13652</v>
      </c>
      <c r="D154">
        <v>900950504</v>
      </c>
      <c r="E154" t="s">
        <v>1225</v>
      </c>
      <c r="F154" t="s">
        <v>182</v>
      </c>
      <c r="G154" t="s">
        <v>479</v>
      </c>
      <c r="H154" t="s">
        <v>4349</v>
      </c>
      <c r="I154" t="s">
        <v>693</v>
      </c>
      <c r="J154" t="s">
        <v>298</v>
      </c>
      <c r="K154">
        <v>1</v>
      </c>
      <c r="L154">
        <v>138000</v>
      </c>
      <c r="M154">
        <v>138</v>
      </c>
      <c r="N154" t="s">
        <v>4680</v>
      </c>
    </row>
    <row r="155" spans="1:14">
      <c r="A155">
        <v>2018</v>
      </c>
      <c r="B155" t="s">
        <v>84</v>
      </c>
      <c r="C155">
        <v>13647</v>
      </c>
      <c r="D155">
        <v>860508892</v>
      </c>
      <c r="E155" t="s">
        <v>1175</v>
      </c>
      <c r="F155" t="s">
        <v>1110</v>
      </c>
      <c r="G155" t="s">
        <v>1113</v>
      </c>
      <c r="H155" t="s">
        <v>4347</v>
      </c>
      <c r="I155" t="s">
        <v>693</v>
      </c>
      <c r="J155" t="s">
        <v>298</v>
      </c>
      <c r="K155">
        <v>1</v>
      </c>
      <c r="L155">
        <v>2482297</v>
      </c>
      <c r="M155">
        <v>2482.297</v>
      </c>
      <c r="N155" t="s">
        <v>4680</v>
      </c>
    </row>
    <row r="156" spans="1:14">
      <c r="A156">
        <v>2018</v>
      </c>
      <c r="B156" t="s">
        <v>84</v>
      </c>
      <c r="C156">
        <v>13672</v>
      </c>
      <c r="D156">
        <v>860508892</v>
      </c>
      <c r="E156" t="s">
        <v>1175</v>
      </c>
      <c r="F156" t="s">
        <v>463</v>
      </c>
      <c r="G156" t="s">
        <v>678</v>
      </c>
      <c r="H156" t="s">
        <v>4343</v>
      </c>
      <c r="I156" t="s">
        <v>693</v>
      </c>
      <c r="J156" t="s">
        <v>298</v>
      </c>
      <c r="K156">
        <v>4</v>
      </c>
      <c r="L156">
        <v>2150000</v>
      </c>
      <c r="M156">
        <v>8600</v>
      </c>
      <c r="N156" t="s">
        <v>4680</v>
      </c>
    </row>
    <row r="157" spans="1:14">
      <c r="A157">
        <v>2018</v>
      </c>
      <c r="B157" t="s">
        <v>84</v>
      </c>
      <c r="C157">
        <v>13647</v>
      </c>
      <c r="D157">
        <v>860508892</v>
      </c>
      <c r="E157" t="s">
        <v>1175</v>
      </c>
      <c r="F157" t="s">
        <v>321</v>
      </c>
      <c r="G157" t="s">
        <v>322</v>
      </c>
      <c r="H157" t="s">
        <v>4342</v>
      </c>
      <c r="I157" t="s">
        <v>693</v>
      </c>
      <c r="J157" t="s">
        <v>298</v>
      </c>
      <c r="K157">
        <v>5</v>
      </c>
      <c r="L157">
        <v>2234920</v>
      </c>
      <c r="M157">
        <v>11174.6</v>
      </c>
      <c r="N157" t="s">
        <v>4680</v>
      </c>
    </row>
    <row r="158" spans="1:14" ht="90">
      <c r="A158">
        <v>2018</v>
      </c>
      <c r="B158" t="s">
        <v>84</v>
      </c>
      <c r="C158">
        <v>13651</v>
      </c>
      <c r="D158">
        <v>900175830</v>
      </c>
      <c r="E158" s="102" t="s">
        <v>1193</v>
      </c>
      <c r="F158" t="s">
        <v>321</v>
      </c>
      <c r="G158" t="s">
        <v>322</v>
      </c>
      <c r="H158" t="s">
        <v>4342</v>
      </c>
      <c r="I158" t="s">
        <v>693</v>
      </c>
      <c r="J158" t="s">
        <v>298</v>
      </c>
      <c r="K158">
        <v>1</v>
      </c>
      <c r="L158">
        <v>2590000</v>
      </c>
      <c r="M158">
        <v>2590</v>
      </c>
      <c r="N158" t="s">
        <v>4680</v>
      </c>
    </row>
    <row r="159" spans="1:14">
      <c r="A159">
        <v>2018</v>
      </c>
      <c r="B159" t="s">
        <v>84</v>
      </c>
      <c r="C159">
        <v>13648</v>
      </c>
      <c r="D159">
        <v>900704223</v>
      </c>
      <c r="E159" t="s">
        <v>1216</v>
      </c>
      <c r="F159" t="s">
        <v>461</v>
      </c>
      <c r="G159" t="s">
        <v>462</v>
      </c>
      <c r="H159" t="s">
        <v>4332</v>
      </c>
      <c r="I159" t="s">
        <v>693</v>
      </c>
      <c r="J159" t="s">
        <v>298</v>
      </c>
      <c r="K159">
        <v>1</v>
      </c>
      <c r="L159">
        <v>850400</v>
      </c>
      <c r="M159">
        <v>850.4</v>
      </c>
      <c r="N159" t="s">
        <v>4680</v>
      </c>
    </row>
    <row r="160" spans="1:14" ht="90">
      <c r="A160">
        <v>2018</v>
      </c>
      <c r="B160" t="s">
        <v>84</v>
      </c>
      <c r="C160">
        <v>13691</v>
      </c>
      <c r="D160">
        <v>900175830</v>
      </c>
      <c r="E160" s="102" t="s">
        <v>1193</v>
      </c>
      <c r="F160" t="s">
        <v>324</v>
      </c>
      <c r="G160" t="s">
        <v>325</v>
      </c>
      <c r="H160" t="s">
        <v>4331</v>
      </c>
      <c r="I160" t="s">
        <v>693</v>
      </c>
      <c r="J160" t="s">
        <v>298</v>
      </c>
      <c r="K160">
        <v>1</v>
      </c>
      <c r="L160">
        <v>980000</v>
      </c>
      <c r="M160">
        <v>980</v>
      </c>
      <c r="N160" t="s">
        <v>4680</v>
      </c>
    </row>
    <row r="161" spans="1:14" ht="90">
      <c r="A161">
        <v>2018</v>
      </c>
      <c r="B161" t="s">
        <v>84</v>
      </c>
      <c r="C161">
        <v>13659</v>
      </c>
      <c r="D161">
        <v>900175830</v>
      </c>
      <c r="E161" s="102" t="s">
        <v>1193</v>
      </c>
      <c r="F161" t="s">
        <v>432</v>
      </c>
      <c r="G161" t="s">
        <v>683</v>
      </c>
      <c r="H161" t="s">
        <v>4330</v>
      </c>
      <c r="I161" t="s">
        <v>693</v>
      </c>
      <c r="J161" t="s">
        <v>298</v>
      </c>
      <c r="K161">
        <v>1</v>
      </c>
      <c r="L161">
        <v>325000</v>
      </c>
      <c r="M161">
        <v>325</v>
      </c>
      <c r="N161" t="s">
        <v>4680</v>
      </c>
    </row>
    <row r="162" spans="1:14">
      <c r="A162">
        <v>2018</v>
      </c>
      <c r="B162" t="s">
        <v>84</v>
      </c>
      <c r="C162">
        <v>13633</v>
      </c>
      <c r="D162">
        <v>900950504</v>
      </c>
      <c r="E162" t="s">
        <v>1225</v>
      </c>
      <c r="F162" t="s">
        <v>113</v>
      </c>
      <c r="G162" t="s">
        <v>114</v>
      </c>
      <c r="H162" t="s">
        <v>4314</v>
      </c>
      <c r="I162" t="s">
        <v>693</v>
      </c>
      <c r="J162" t="s">
        <v>298</v>
      </c>
      <c r="K162">
        <v>1</v>
      </c>
      <c r="L162">
        <v>63000</v>
      </c>
      <c r="M162">
        <v>63</v>
      </c>
      <c r="N162" t="s">
        <v>4680</v>
      </c>
    </row>
    <row r="163" spans="1:14">
      <c r="A163">
        <v>2018</v>
      </c>
      <c r="B163" t="s">
        <v>84</v>
      </c>
      <c r="C163">
        <v>13636</v>
      </c>
      <c r="D163">
        <v>860033633</v>
      </c>
      <c r="E163" t="s">
        <v>170</v>
      </c>
      <c r="F163" t="s">
        <v>80</v>
      </c>
      <c r="G163" t="s">
        <v>81</v>
      </c>
      <c r="H163" t="s">
        <v>4301</v>
      </c>
      <c r="I163" t="s">
        <v>693</v>
      </c>
      <c r="J163" t="s">
        <v>298</v>
      </c>
      <c r="K163">
        <v>1</v>
      </c>
      <c r="L163">
        <v>142000</v>
      </c>
      <c r="M163">
        <v>142</v>
      </c>
      <c r="N163" t="s">
        <v>4680</v>
      </c>
    </row>
    <row r="164" spans="1:14" ht="90">
      <c r="A164">
        <v>2018</v>
      </c>
      <c r="B164" t="s">
        <v>84</v>
      </c>
      <c r="C164">
        <v>13659</v>
      </c>
      <c r="D164">
        <v>900175830</v>
      </c>
      <c r="E164" s="102" t="s">
        <v>1193</v>
      </c>
      <c r="F164" t="s">
        <v>93</v>
      </c>
      <c r="G164" t="s">
        <v>94</v>
      </c>
      <c r="H164" t="s">
        <v>4279</v>
      </c>
      <c r="I164" t="s">
        <v>693</v>
      </c>
      <c r="J164" t="s">
        <v>298</v>
      </c>
      <c r="K164">
        <v>3</v>
      </c>
      <c r="L164">
        <v>620000</v>
      </c>
      <c r="M164">
        <v>1860</v>
      </c>
      <c r="N164" t="s">
        <v>4680</v>
      </c>
    </row>
    <row r="165" spans="1:14" ht="90">
      <c r="A165">
        <v>2018</v>
      </c>
      <c r="B165" t="s">
        <v>84</v>
      </c>
      <c r="C165">
        <v>13659</v>
      </c>
      <c r="D165">
        <v>900175830</v>
      </c>
      <c r="E165" s="102" t="s">
        <v>1193</v>
      </c>
      <c r="F165" t="s">
        <v>74</v>
      </c>
      <c r="G165" t="s">
        <v>75</v>
      </c>
      <c r="H165" t="s">
        <v>4274</v>
      </c>
      <c r="I165" t="s">
        <v>693</v>
      </c>
      <c r="J165" t="s">
        <v>298</v>
      </c>
      <c r="K165">
        <v>2</v>
      </c>
      <c r="L165">
        <v>430000</v>
      </c>
      <c r="M165">
        <v>860</v>
      </c>
      <c r="N165" t="s">
        <v>4680</v>
      </c>
    </row>
    <row r="166" spans="1:14" ht="90">
      <c r="A166">
        <v>2018</v>
      </c>
      <c r="B166" t="s">
        <v>84</v>
      </c>
      <c r="C166">
        <v>13659</v>
      </c>
      <c r="D166">
        <v>900175830</v>
      </c>
      <c r="E166" s="102" t="s">
        <v>1193</v>
      </c>
      <c r="F166" t="s">
        <v>281</v>
      </c>
      <c r="G166" t="s">
        <v>4596</v>
      </c>
      <c r="H166" t="s">
        <v>4243</v>
      </c>
      <c r="I166" t="s">
        <v>693</v>
      </c>
      <c r="J166" t="s">
        <v>298</v>
      </c>
      <c r="K166">
        <v>2</v>
      </c>
      <c r="L166">
        <v>886000</v>
      </c>
      <c r="M166">
        <v>1772</v>
      </c>
      <c r="N166" t="s">
        <v>4680</v>
      </c>
    </row>
    <row r="167" spans="1:14">
      <c r="A167">
        <v>2018</v>
      </c>
      <c r="B167" t="s">
        <v>84</v>
      </c>
      <c r="C167">
        <v>13685</v>
      </c>
      <c r="D167">
        <v>900950504</v>
      </c>
      <c r="E167" t="s">
        <v>1225</v>
      </c>
      <c r="F167" t="s">
        <v>273</v>
      </c>
      <c r="G167" t="s">
        <v>323</v>
      </c>
      <c r="H167" t="s">
        <v>4234</v>
      </c>
      <c r="I167" t="s">
        <v>693</v>
      </c>
      <c r="J167" t="s">
        <v>298</v>
      </c>
      <c r="K167">
        <v>1</v>
      </c>
      <c r="L167">
        <v>127000</v>
      </c>
      <c r="M167">
        <v>127</v>
      </c>
      <c r="N167" t="s">
        <v>4680</v>
      </c>
    </row>
    <row r="168" spans="1:14">
      <c r="A168">
        <v>2018</v>
      </c>
      <c r="B168" t="s">
        <v>84</v>
      </c>
      <c r="C168">
        <v>13650</v>
      </c>
      <c r="D168">
        <v>900396759</v>
      </c>
      <c r="E168" t="s">
        <v>127</v>
      </c>
      <c r="F168" t="s">
        <v>1039</v>
      </c>
      <c r="G168" t="s">
        <v>1433</v>
      </c>
      <c r="H168" t="s">
        <v>4224</v>
      </c>
      <c r="I168" t="s">
        <v>693</v>
      </c>
      <c r="J168" t="s">
        <v>298</v>
      </c>
      <c r="K168">
        <v>1</v>
      </c>
      <c r="L168">
        <v>820000</v>
      </c>
      <c r="M168">
        <v>820</v>
      </c>
      <c r="N168" t="s">
        <v>4680</v>
      </c>
    </row>
    <row r="169" spans="1:14">
      <c r="A169">
        <v>2018</v>
      </c>
      <c r="B169" t="s">
        <v>84</v>
      </c>
      <c r="C169">
        <v>13665</v>
      </c>
      <c r="D169">
        <v>830137252</v>
      </c>
      <c r="E169" t="s">
        <v>29</v>
      </c>
      <c r="F169" t="s">
        <v>477</v>
      </c>
      <c r="G169" t="s">
        <v>664</v>
      </c>
      <c r="H169" t="s">
        <v>4013</v>
      </c>
      <c r="I169" t="s">
        <v>1479</v>
      </c>
      <c r="J169" t="s">
        <v>331</v>
      </c>
      <c r="K169">
        <v>1</v>
      </c>
      <c r="L169">
        <v>200000</v>
      </c>
      <c r="M169">
        <v>200</v>
      </c>
      <c r="N169" t="s">
        <v>4680</v>
      </c>
    </row>
    <row r="170" spans="1:14">
      <c r="A170">
        <v>2018</v>
      </c>
      <c r="B170" t="s">
        <v>84</v>
      </c>
      <c r="C170">
        <v>13688</v>
      </c>
      <c r="D170">
        <v>901016759</v>
      </c>
      <c r="E170" t="s">
        <v>1106</v>
      </c>
      <c r="F170" t="s">
        <v>582</v>
      </c>
      <c r="G170" t="s">
        <v>583</v>
      </c>
      <c r="H170" t="s">
        <v>3944</v>
      </c>
      <c r="I170" t="s">
        <v>371</v>
      </c>
      <c r="J170" t="s">
        <v>1037</v>
      </c>
      <c r="K170">
        <v>7</v>
      </c>
      <c r="L170">
        <v>187665</v>
      </c>
      <c r="M170">
        <v>1313.655</v>
      </c>
      <c r="N170" t="s">
        <v>4680</v>
      </c>
    </row>
    <row r="171" spans="1:14">
      <c r="A171">
        <v>2018</v>
      </c>
      <c r="B171" t="s">
        <v>84</v>
      </c>
      <c r="C171">
        <v>13658</v>
      </c>
      <c r="D171">
        <v>901016759</v>
      </c>
      <c r="E171" t="s">
        <v>1106</v>
      </c>
      <c r="F171" t="s">
        <v>582</v>
      </c>
      <c r="G171" t="s">
        <v>583</v>
      </c>
      <c r="H171" t="s">
        <v>3944</v>
      </c>
      <c r="I171" t="s">
        <v>371</v>
      </c>
      <c r="J171" t="s">
        <v>1037</v>
      </c>
      <c r="K171">
        <v>26</v>
      </c>
      <c r="L171">
        <v>187665</v>
      </c>
      <c r="M171">
        <v>4879.29</v>
      </c>
      <c r="N171" t="s">
        <v>4680</v>
      </c>
    </row>
    <row r="172" spans="1:14">
      <c r="A172">
        <v>2018</v>
      </c>
      <c r="B172" t="s">
        <v>84</v>
      </c>
      <c r="C172">
        <v>13658</v>
      </c>
      <c r="D172">
        <v>901016759</v>
      </c>
      <c r="E172" t="s">
        <v>1106</v>
      </c>
      <c r="F172" t="s">
        <v>288</v>
      </c>
      <c r="G172" t="s">
        <v>289</v>
      </c>
      <c r="H172" t="s">
        <v>3840</v>
      </c>
      <c r="I172" t="s">
        <v>4665</v>
      </c>
      <c r="J172" t="s">
        <v>1037</v>
      </c>
      <c r="K172">
        <v>2</v>
      </c>
      <c r="L172">
        <v>1037845</v>
      </c>
      <c r="M172">
        <v>2075.69</v>
      </c>
      <c r="N172" t="s">
        <v>4680</v>
      </c>
    </row>
    <row r="173" spans="1:14">
      <c r="A173">
        <v>2018</v>
      </c>
      <c r="B173" t="s">
        <v>84</v>
      </c>
      <c r="C173">
        <v>13681</v>
      </c>
      <c r="D173">
        <v>800170118</v>
      </c>
      <c r="E173" t="s">
        <v>1145</v>
      </c>
      <c r="F173" t="s">
        <v>61</v>
      </c>
      <c r="G173" t="s">
        <v>62</v>
      </c>
      <c r="H173" t="s">
        <v>3820</v>
      </c>
      <c r="I173" t="s">
        <v>4665</v>
      </c>
      <c r="J173" t="s">
        <v>1037</v>
      </c>
      <c r="K173">
        <v>6</v>
      </c>
      <c r="L173">
        <v>486730</v>
      </c>
      <c r="M173">
        <v>2920.38</v>
      </c>
      <c r="N173" t="s">
        <v>4680</v>
      </c>
    </row>
    <row r="174" spans="1:14">
      <c r="A174">
        <v>2018</v>
      </c>
      <c r="B174" t="s">
        <v>84</v>
      </c>
      <c r="C174">
        <v>13688</v>
      </c>
      <c r="D174">
        <v>901016759</v>
      </c>
      <c r="E174" t="s">
        <v>1106</v>
      </c>
      <c r="F174" t="s">
        <v>61</v>
      </c>
      <c r="G174" t="s">
        <v>62</v>
      </c>
      <c r="H174" t="s">
        <v>3820</v>
      </c>
      <c r="I174" t="s">
        <v>4665</v>
      </c>
      <c r="J174" t="s">
        <v>1037</v>
      </c>
      <c r="K174">
        <v>2</v>
      </c>
      <c r="L174">
        <v>469163</v>
      </c>
      <c r="M174">
        <v>938.32600000000002</v>
      </c>
      <c r="N174" t="s">
        <v>4680</v>
      </c>
    </row>
    <row r="175" spans="1:14">
      <c r="A175">
        <v>2018</v>
      </c>
      <c r="B175" t="s">
        <v>84</v>
      </c>
      <c r="C175">
        <v>13658</v>
      </c>
      <c r="D175">
        <v>901016759</v>
      </c>
      <c r="E175" t="s">
        <v>1106</v>
      </c>
      <c r="F175" t="s">
        <v>61</v>
      </c>
      <c r="G175" t="s">
        <v>62</v>
      </c>
      <c r="H175" t="s">
        <v>3820</v>
      </c>
      <c r="I175" t="s">
        <v>4665</v>
      </c>
      <c r="J175" t="s">
        <v>1037</v>
      </c>
      <c r="K175">
        <v>13</v>
      </c>
      <c r="L175">
        <v>469163</v>
      </c>
      <c r="M175">
        <v>6099.1189999999997</v>
      </c>
      <c r="N175" t="s">
        <v>4680</v>
      </c>
    </row>
    <row r="176" spans="1:14">
      <c r="A176">
        <v>2018</v>
      </c>
      <c r="B176" t="s">
        <v>84</v>
      </c>
      <c r="C176">
        <v>13681</v>
      </c>
      <c r="D176">
        <v>800170118</v>
      </c>
      <c r="E176" t="s">
        <v>1145</v>
      </c>
      <c r="F176" t="s">
        <v>132</v>
      </c>
      <c r="G176" t="s">
        <v>133</v>
      </c>
      <c r="H176" t="s">
        <v>3770</v>
      </c>
      <c r="I176" t="s">
        <v>1479</v>
      </c>
      <c r="J176" t="s">
        <v>1037</v>
      </c>
      <c r="K176">
        <v>14</v>
      </c>
      <c r="L176">
        <v>120251</v>
      </c>
      <c r="M176">
        <v>1683.5139999999999</v>
      </c>
      <c r="N176" t="s">
        <v>4680</v>
      </c>
    </row>
    <row r="177" spans="1:14">
      <c r="A177">
        <v>2018</v>
      </c>
      <c r="B177" t="s">
        <v>84</v>
      </c>
      <c r="C177">
        <v>13688</v>
      </c>
      <c r="D177">
        <v>901016759</v>
      </c>
      <c r="E177" t="s">
        <v>1106</v>
      </c>
      <c r="F177" t="s">
        <v>132</v>
      </c>
      <c r="G177" t="s">
        <v>133</v>
      </c>
      <c r="H177" t="s">
        <v>3770</v>
      </c>
      <c r="I177" t="s">
        <v>1479</v>
      </c>
      <c r="J177" t="s">
        <v>1037</v>
      </c>
      <c r="K177">
        <v>7</v>
      </c>
      <c r="L177">
        <v>110892</v>
      </c>
      <c r="M177">
        <v>776.24400000000003</v>
      </c>
      <c r="N177" t="s">
        <v>4680</v>
      </c>
    </row>
    <row r="178" spans="1:14">
      <c r="A178">
        <v>2018</v>
      </c>
      <c r="B178" t="s">
        <v>84</v>
      </c>
      <c r="C178">
        <v>13658</v>
      </c>
      <c r="D178">
        <v>901016759</v>
      </c>
      <c r="E178" t="s">
        <v>1106</v>
      </c>
      <c r="F178" t="s">
        <v>132</v>
      </c>
      <c r="G178" t="s">
        <v>133</v>
      </c>
      <c r="H178" t="s">
        <v>3770</v>
      </c>
      <c r="I178" t="s">
        <v>1479</v>
      </c>
      <c r="J178" t="s">
        <v>1037</v>
      </c>
      <c r="K178">
        <v>26</v>
      </c>
      <c r="L178">
        <v>110892</v>
      </c>
      <c r="M178">
        <v>2883.192</v>
      </c>
      <c r="N178" t="s">
        <v>4680</v>
      </c>
    </row>
    <row r="179" spans="1:14">
      <c r="A179">
        <v>2018</v>
      </c>
      <c r="B179" t="s">
        <v>84</v>
      </c>
      <c r="C179">
        <v>13624</v>
      </c>
      <c r="D179">
        <v>830085008</v>
      </c>
      <c r="E179" t="s">
        <v>711</v>
      </c>
      <c r="F179" t="s">
        <v>132</v>
      </c>
      <c r="G179" t="s">
        <v>133</v>
      </c>
      <c r="H179" t="s">
        <v>3770</v>
      </c>
      <c r="I179" t="s">
        <v>1479</v>
      </c>
      <c r="J179" t="s">
        <v>1037</v>
      </c>
      <c r="K179">
        <v>2</v>
      </c>
      <c r="L179">
        <v>90000</v>
      </c>
      <c r="M179">
        <v>180</v>
      </c>
      <c r="N179" t="s">
        <v>4680</v>
      </c>
    </row>
    <row r="180" spans="1:14">
      <c r="A180">
        <v>2018</v>
      </c>
      <c r="B180" t="s">
        <v>84</v>
      </c>
      <c r="C180">
        <v>13681</v>
      </c>
      <c r="D180">
        <v>800170118</v>
      </c>
      <c r="E180" t="s">
        <v>1145</v>
      </c>
      <c r="F180" t="s">
        <v>151</v>
      </c>
      <c r="G180" t="s">
        <v>152</v>
      </c>
      <c r="H180" t="s">
        <v>3769</v>
      </c>
      <c r="I180" t="s">
        <v>1479</v>
      </c>
      <c r="J180" t="s">
        <v>1037</v>
      </c>
      <c r="K180">
        <v>30</v>
      </c>
      <c r="L180">
        <v>22905</v>
      </c>
      <c r="M180">
        <v>687.15</v>
      </c>
      <c r="N180" t="s">
        <v>4680</v>
      </c>
    </row>
    <row r="181" spans="1:14">
      <c r="A181">
        <v>2018</v>
      </c>
      <c r="B181" t="s">
        <v>84</v>
      </c>
      <c r="C181">
        <v>13633</v>
      </c>
      <c r="D181">
        <v>900950504</v>
      </c>
      <c r="E181" t="s">
        <v>1225</v>
      </c>
      <c r="F181" t="s">
        <v>1050</v>
      </c>
      <c r="G181" t="s">
        <v>1076</v>
      </c>
      <c r="H181" t="s">
        <v>2972</v>
      </c>
      <c r="I181" t="s">
        <v>1479</v>
      </c>
      <c r="J181" t="s">
        <v>1037</v>
      </c>
      <c r="K181">
        <v>2</v>
      </c>
      <c r="L181">
        <v>8932</v>
      </c>
      <c r="M181">
        <v>17.864000000000001</v>
      </c>
      <c r="N181" t="s">
        <v>4680</v>
      </c>
    </row>
    <row r="182" spans="1:14">
      <c r="A182">
        <v>2018</v>
      </c>
      <c r="B182" t="s">
        <v>84</v>
      </c>
      <c r="C182">
        <v>13633</v>
      </c>
      <c r="D182">
        <v>900950504</v>
      </c>
      <c r="E182" t="s">
        <v>1225</v>
      </c>
      <c r="F182" t="s">
        <v>1049</v>
      </c>
      <c r="G182" t="s">
        <v>1075</v>
      </c>
      <c r="H182" t="s">
        <v>2971</v>
      </c>
      <c r="I182" t="s">
        <v>1479</v>
      </c>
      <c r="J182" t="s">
        <v>1037</v>
      </c>
      <c r="K182">
        <v>2</v>
      </c>
      <c r="L182">
        <v>2455</v>
      </c>
      <c r="M182">
        <v>4.91</v>
      </c>
      <c r="N182" t="s">
        <v>4680</v>
      </c>
    </row>
    <row r="183" spans="1:14">
      <c r="A183">
        <v>2018</v>
      </c>
      <c r="B183" t="s">
        <v>84</v>
      </c>
      <c r="C183">
        <v>13633</v>
      </c>
      <c r="D183">
        <v>900950504</v>
      </c>
      <c r="E183" t="s">
        <v>1225</v>
      </c>
      <c r="F183" t="s">
        <v>1048</v>
      </c>
      <c r="G183" t="s">
        <v>1074</v>
      </c>
      <c r="H183" t="s">
        <v>2970</v>
      </c>
      <c r="I183" t="s">
        <v>1479</v>
      </c>
      <c r="J183" t="s">
        <v>1037</v>
      </c>
      <c r="K183">
        <v>2</v>
      </c>
      <c r="L183">
        <v>11800</v>
      </c>
      <c r="M183">
        <v>23.6</v>
      </c>
      <c r="N183" t="s">
        <v>4680</v>
      </c>
    </row>
    <row r="184" spans="1:14">
      <c r="A184">
        <v>2018</v>
      </c>
      <c r="B184" t="s">
        <v>84</v>
      </c>
      <c r="C184">
        <v>13662</v>
      </c>
      <c r="D184">
        <v>860033633</v>
      </c>
      <c r="E184" t="s">
        <v>170</v>
      </c>
      <c r="F184" t="s">
        <v>6</v>
      </c>
      <c r="G184" t="s">
        <v>7</v>
      </c>
      <c r="H184" t="s">
        <v>4718</v>
      </c>
      <c r="I184" t="s">
        <v>389</v>
      </c>
      <c r="J184" t="s">
        <v>1037</v>
      </c>
      <c r="K184">
        <v>2</v>
      </c>
      <c r="L184">
        <v>175000</v>
      </c>
      <c r="M184">
        <v>350</v>
      </c>
      <c r="N184" t="s">
        <v>4680</v>
      </c>
    </row>
    <row r="185" spans="1:14">
      <c r="A185">
        <v>2018</v>
      </c>
      <c r="B185" t="s">
        <v>84</v>
      </c>
      <c r="C185">
        <v>13626</v>
      </c>
      <c r="D185">
        <v>900689759</v>
      </c>
      <c r="E185" t="s">
        <v>1215</v>
      </c>
      <c r="F185" t="s">
        <v>6</v>
      </c>
      <c r="G185" t="s">
        <v>7</v>
      </c>
      <c r="H185" t="s">
        <v>4718</v>
      </c>
      <c r="I185" t="s">
        <v>389</v>
      </c>
      <c r="J185" t="s">
        <v>1037</v>
      </c>
      <c r="K185">
        <v>2</v>
      </c>
      <c r="L185">
        <v>195000</v>
      </c>
      <c r="M185">
        <v>390</v>
      </c>
      <c r="N185" t="s">
        <v>4680</v>
      </c>
    </row>
    <row r="186" spans="1:14">
      <c r="A186">
        <v>2018</v>
      </c>
      <c r="B186" t="s">
        <v>84</v>
      </c>
      <c r="C186">
        <v>13671</v>
      </c>
      <c r="D186">
        <v>900950504</v>
      </c>
      <c r="E186" t="s">
        <v>1225</v>
      </c>
      <c r="F186" t="s">
        <v>6</v>
      </c>
      <c r="G186" t="s">
        <v>7</v>
      </c>
      <c r="H186" t="s">
        <v>4718</v>
      </c>
      <c r="I186" t="s">
        <v>389</v>
      </c>
      <c r="J186" t="s">
        <v>1037</v>
      </c>
      <c r="K186">
        <v>4</v>
      </c>
      <c r="L186">
        <v>145000</v>
      </c>
      <c r="M186">
        <v>580</v>
      </c>
      <c r="N186" t="s">
        <v>4680</v>
      </c>
    </row>
    <row r="187" spans="1:14">
      <c r="A187">
        <v>2018</v>
      </c>
      <c r="B187" t="s">
        <v>84</v>
      </c>
      <c r="C187">
        <v>13635</v>
      </c>
      <c r="D187">
        <v>860510723</v>
      </c>
      <c r="E187" t="s">
        <v>41</v>
      </c>
      <c r="F187" t="s">
        <v>20</v>
      </c>
      <c r="G187" t="s">
        <v>1331</v>
      </c>
      <c r="H187" t="s">
        <v>4718</v>
      </c>
      <c r="I187" t="s">
        <v>377</v>
      </c>
      <c r="J187" t="s">
        <v>1037</v>
      </c>
      <c r="K187">
        <v>50</v>
      </c>
      <c r="L187">
        <v>400000</v>
      </c>
      <c r="M187">
        <v>20000</v>
      </c>
      <c r="N187" t="s">
        <v>4680</v>
      </c>
    </row>
    <row r="188" spans="1:14">
      <c r="A188">
        <v>2018</v>
      </c>
      <c r="B188" t="s">
        <v>84</v>
      </c>
      <c r="C188">
        <v>13662</v>
      </c>
      <c r="D188">
        <v>860033633</v>
      </c>
      <c r="E188" t="s">
        <v>170</v>
      </c>
      <c r="F188" t="s">
        <v>20</v>
      </c>
      <c r="G188" t="s">
        <v>1331</v>
      </c>
      <c r="H188" t="s">
        <v>4718</v>
      </c>
      <c r="I188" t="s">
        <v>377</v>
      </c>
      <c r="J188" t="s">
        <v>1037</v>
      </c>
      <c r="K188">
        <v>2</v>
      </c>
      <c r="L188">
        <v>480000</v>
      </c>
      <c r="M188">
        <v>960</v>
      </c>
      <c r="N188" t="s">
        <v>4680</v>
      </c>
    </row>
    <row r="189" spans="1:14">
      <c r="A189">
        <v>2018</v>
      </c>
      <c r="B189" t="s">
        <v>84</v>
      </c>
      <c r="C189">
        <v>13625</v>
      </c>
      <c r="D189">
        <v>900950504</v>
      </c>
      <c r="E189" t="s">
        <v>1225</v>
      </c>
      <c r="F189" t="s">
        <v>20</v>
      </c>
      <c r="G189" t="s">
        <v>1331</v>
      </c>
      <c r="H189" t="s">
        <v>4718</v>
      </c>
      <c r="I189" t="s">
        <v>377</v>
      </c>
      <c r="J189" t="s">
        <v>1037</v>
      </c>
      <c r="K189">
        <v>2</v>
      </c>
      <c r="L189">
        <v>430000</v>
      </c>
      <c r="M189">
        <v>860</v>
      </c>
      <c r="N189" t="s">
        <v>4680</v>
      </c>
    </row>
    <row r="190" spans="1:14" ht="90">
      <c r="A190">
        <v>2018</v>
      </c>
      <c r="B190" t="s">
        <v>84</v>
      </c>
      <c r="C190">
        <v>13659</v>
      </c>
      <c r="D190">
        <v>900175830</v>
      </c>
      <c r="E190" s="102" t="s">
        <v>1193</v>
      </c>
      <c r="F190" t="s">
        <v>1109</v>
      </c>
      <c r="G190" t="s">
        <v>1112</v>
      </c>
      <c r="H190" t="s">
        <v>1636</v>
      </c>
      <c r="I190" t="s">
        <v>693</v>
      </c>
      <c r="J190" t="s">
        <v>344</v>
      </c>
      <c r="K190">
        <v>3</v>
      </c>
      <c r="L190">
        <v>1915000</v>
      </c>
      <c r="M190">
        <v>5745</v>
      </c>
      <c r="N190" t="s">
        <v>4680</v>
      </c>
    </row>
    <row r="191" spans="1:14">
      <c r="A191">
        <v>2018</v>
      </c>
      <c r="B191" t="s">
        <v>84</v>
      </c>
      <c r="C191">
        <v>13673</v>
      </c>
      <c r="D191">
        <v>900362180</v>
      </c>
      <c r="E191" t="s">
        <v>1200</v>
      </c>
      <c r="F191" t="s">
        <v>708</v>
      </c>
      <c r="G191" t="s">
        <v>1323</v>
      </c>
      <c r="H191" t="s">
        <v>1620</v>
      </c>
      <c r="I191" t="s">
        <v>389</v>
      </c>
      <c r="J191" t="s">
        <v>344</v>
      </c>
      <c r="K191">
        <v>2</v>
      </c>
      <c r="L191">
        <v>68000</v>
      </c>
      <c r="M191">
        <v>136</v>
      </c>
      <c r="N191" t="s">
        <v>4680</v>
      </c>
    </row>
    <row r="192" spans="1:14">
      <c r="A192">
        <v>2018</v>
      </c>
      <c r="B192" t="s">
        <v>84</v>
      </c>
      <c r="C192">
        <v>13623</v>
      </c>
      <c r="D192">
        <v>900362180</v>
      </c>
      <c r="E192" t="s">
        <v>1200</v>
      </c>
      <c r="F192" t="s">
        <v>708</v>
      </c>
      <c r="G192" t="s">
        <v>1323</v>
      </c>
      <c r="H192" t="s">
        <v>1620</v>
      </c>
      <c r="I192" t="s">
        <v>389</v>
      </c>
      <c r="J192" t="s">
        <v>344</v>
      </c>
      <c r="K192">
        <v>4</v>
      </c>
      <c r="L192">
        <v>68000</v>
      </c>
      <c r="M192">
        <v>272</v>
      </c>
      <c r="N192" t="s">
        <v>4680</v>
      </c>
    </row>
    <row r="193" spans="1:14" ht="90">
      <c r="A193">
        <v>2018</v>
      </c>
      <c r="B193" t="s">
        <v>297</v>
      </c>
      <c r="C193">
        <v>13612</v>
      </c>
      <c r="D193">
        <v>900175830</v>
      </c>
      <c r="E193" s="102" t="s">
        <v>1193</v>
      </c>
      <c r="F193" t="s">
        <v>68</v>
      </c>
      <c r="G193" t="s">
        <v>442</v>
      </c>
      <c r="H193" t="s">
        <v>4495</v>
      </c>
      <c r="I193" t="s">
        <v>693</v>
      </c>
      <c r="J193" t="s">
        <v>298</v>
      </c>
      <c r="K193">
        <v>2</v>
      </c>
      <c r="L193">
        <v>2590000</v>
      </c>
      <c r="M193">
        <v>5180</v>
      </c>
      <c r="N193" t="s">
        <v>4680</v>
      </c>
    </row>
    <row r="194" spans="1:14" ht="90">
      <c r="A194">
        <v>2018</v>
      </c>
      <c r="B194" t="s">
        <v>297</v>
      </c>
      <c r="C194">
        <v>13604</v>
      </c>
      <c r="D194">
        <v>900175830</v>
      </c>
      <c r="E194" s="102" t="s">
        <v>1193</v>
      </c>
      <c r="F194" t="s">
        <v>196</v>
      </c>
      <c r="G194" t="s">
        <v>197</v>
      </c>
      <c r="H194" t="s">
        <v>4482</v>
      </c>
      <c r="I194" t="s">
        <v>693</v>
      </c>
      <c r="J194" t="s">
        <v>298</v>
      </c>
      <c r="K194">
        <v>3</v>
      </c>
      <c r="L194">
        <v>6500</v>
      </c>
      <c r="M194">
        <v>19.5</v>
      </c>
      <c r="N194" t="s">
        <v>4680</v>
      </c>
    </row>
    <row r="195" spans="1:14">
      <c r="A195">
        <v>2018</v>
      </c>
      <c r="B195" t="s">
        <v>297</v>
      </c>
      <c r="C195">
        <v>13571</v>
      </c>
      <c r="D195">
        <v>860033633</v>
      </c>
      <c r="E195" t="s">
        <v>170</v>
      </c>
      <c r="F195" t="s">
        <v>359</v>
      </c>
      <c r="G195" t="s">
        <v>1458</v>
      </c>
      <c r="H195" t="s">
        <v>4399</v>
      </c>
      <c r="I195" t="s">
        <v>1479</v>
      </c>
      <c r="J195" t="s">
        <v>298</v>
      </c>
      <c r="K195">
        <v>1</v>
      </c>
      <c r="L195">
        <v>47300</v>
      </c>
      <c r="M195">
        <v>47.3</v>
      </c>
      <c r="N195" t="s">
        <v>4680</v>
      </c>
    </row>
    <row r="196" spans="1:14">
      <c r="A196">
        <v>2018</v>
      </c>
      <c r="B196" t="s">
        <v>297</v>
      </c>
      <c r="C196">
        <v>13571</v>
      </c>
      <c r="D196">
        <v>860033633</v>
      </c>
      <c r="E196" t="s">
        <v>170</v>
      </c>
      <c r="F196" t="s">
        <v>357</v>
      </c>
      <c r="G196" t="s">
        <v>358</v>
      </c>
      <c r="H196" t="s">
        <v>4398</v>
      </c>
      <c r="I196" t="s">
        <v>1479</v>
      </c>
      <c r="J196" t="s">
        <v>298</v>
      </c>
      <c r="K196">
        <v>1</v>
      </c>
      <c r="L196">
        <v>52800</v>
      </c>
      <c r="M196">
        <v>52.8</v>
      </c>
      <c r="N196" t="s">
        <v>4680</v>
      </c>
    </row>
    <row r="197" spans="1:14" ht="90">
      <c r="A197">
        <v>2018</v>
      </c>
      <c r="B197" t="s">
        <v>297</v>
      </c>
      <c r="C197">
        <v>13604</v>
      </c>
      <c r="D197">
        <v>900175830</v>
      </c>
      <c r="E197" s="102" t="s">
        <v>1193</v>
      </c>
      <c r="F197" t="s">
        <v>92</v>
      </c>
      <c r="G197" t="s">
        <v>1451</v>
      </c>
      <c r="H197" t="s">
        <v>4350</v>
      </c>
      <c r="I197" t="s">
        <v>693</v>
      </c>
      <c r="J197" t="s">
        <v>298</v>
      </c>
      <c r="K197">
        <v>1</v>
      </c>
      <c r="L197">
        <v>220000</v>
      </c>
      <c r="M197">
        <v>220</v>
      </c>
      <c r="N197" t="s">
        <v>4680</v>
      </c>
    </row>
    <row r="198" spans="1:14">
      <c r="A198">
        <v>2018</v>
      </c>
      <c r="B198" t="s">
        <v>297</v>
      </c>
      <c r="C198">
        <v>13599</v>
      </c>
      <c r="D198">
        <v>860508892</v>
      </c>
      <c r="E198" t="s">
        <v>1175</v>
      </c>
      <c r="F198" t="s">
        <v>463</v>
      </c>
      <c r="G198" t="s">
        <v>678</v>
      </c>
      <c r="H198" t="s">
        <v>4343</v>
      </c>
      <c r="I198" t="s">
        <v>693</v>
      </c>
      <c r="J198" t="s">
        <v>298</v>
      </c>
      <c r="K198">
        <v>1</v>
      </c>
      <c r="L198">
        <v>2250000</v>
      </c>
      <c r="M198">
        <v>2250</v>
      </c>
      <c r="N198" t="s">
        <v>4680</v>
      </c>
    </row>
    <row r="199" spans="1:14" ht="90">
      <c r="A199">
        <v>2018</v>
      </c>
      <c r="B199" t="s">
        <v>297</v>
      </c>
      <c r="C199">
        <v>13604</v>
      </c>
      <c r="D199">
        <v>900175830</v>
      </c>
      <c r="E199" s="102" t="s">
        <v>1193</v>
      </c>
      <c r="F199" t="s">
        <v>432</v>
      </c>
      <c r="G199" t="s">
        <v>683</v>
      </c>
      <c r="H199" t="s">
        <v>4330</v>
      </c>
      <c r="I199" t="s">
        <v>693</v>
      </c>
      <c r="J199" t="s">
        <v>298</v>
      </c>
      <c r="K199">
        <v>1</v>
      </c>
      <c r="L199">
        <v>340000</v>
      </c>
      <c r="M199">
        <v>340</v>
      </c>
      <c r="N199" t="s">
        <v>4680</v>
      </c>
    </row>
    <row r="200" spans="1:14">
      <c r="A200">
        <v>2018</v>
      </c>
      <c r="B200" t="s">
        <v>297</v>
      </c>
      <c r="C200">
        <v>13575</v>
      </c>
      <c r="D200">
        <v>900950504</v>
      </c>
      <c r="E200" t="s">
        <v>1225</v>
      </c>
      <c r="F200" t="s">
        <v>76</v>
      </c>
      <c r="G200" t="s">
        <v>77</v>
      </c>
      <c r="H200" t="s">
        <v>4329</v>
      </c>
      <c r="I200" t="s">
        <v>693</v>
      </c>
      <c r="J200" t="s">
        <v>298</v>
      </c>
      <c r="K200">
        <v>1</v>
      </c>
      <c r="L200">
        <v>139000</v>
      </c>
      <c r="M200">
        <v>139</v>
      </c>
      <c r="N200" t="s">
        <v>4680</v>
      </c>
    </row>
    <row r="201" spans="1:14">
      <c r="A201">
        <v>2018</v>
      </c>
      <c r="B201" t="s">
        <v>297</v>
      </c>
      <c r="C201">
        <v>13599</v>
      </c>
      <c r="D201">
        <v>860508892</v>
      </c>
      <c r="E201" t="s">
        <v>1175</v>
      </c>
      <c r="F201" t="s">
        <v>794</v>
      </c>
      <c r="G201" t="s">
        <v>795</v>
      </c>
      <c r="H201" t="s">
        <v>4281</v>
      </c>
      <c r="I201" t="s">
        <v>693</v>
      </c>
      <c r="J201" t="s">
        <v>298</v>
      </c>
      <c r="K201">
        <v>1</v>
      </c>
      <c r="L201">
        <v>2670000</v>
      </c>
      <c r="M201">
        <v>2670</v>
      </c>
      <c r="N201" t="s">
        <v>4680</v>
      </c>
    </row>
    <row r="202" spans="1:14">
      <c r="A202">
        <v>2018</v>
      </c>
      <c r="B202" t="s">
        <v>297</v>
      </c>
      <c r="C202">
        <v>13593</v>
      </c>
      <c r="D202">
        <v>900396759</v>
      </c>
      <c r="E202" t="s">
        <v>127</v>
      </c>
      <c r="F202" t="s">
        <v>1105</v>
      </c>
      <c r="G202" t="s">
        <v>1107</v>
      </c>
      <c r="H202" t="s">
        <v>4718</v>
      </c>
      <c r="I202" t="s">
        <v>693</v>
      </c>
      <c r="J202" t="s">
        <v>298</v>
      </c>
      <c r="K202">
        <v>1</v>
      </c>
      <c r="L202">
        <v>635800</v>
      </c>
      <c r="M202">
        <v>635.79999999999995</v>
      </c>
      <c r="N202" t="s">
        <v>4680</v>
      </c>
    </row>
    <row r="203" spans="1:14">
      <c r="A203">
        <v>2018</v>
      </c>
      <c r="B203" t="s">
        <v>297</v>
      </c>
      <c r="C203">
        <v>13574</v>
      </c>
      <c r="D203">
        <v>900950504</v>
      </c>
      <c r="E203" t="s">
        <v>1225</v>
      </c>
      <c r="F203" t="s">
        <v>93</v>
      </c>
      <c r="G203" t="s">
        <v>94</v>
      </c>
      <c r="H203" t="s">
        <v>4279</v>
      </c>
      <c r="I203" t="s">
        <v>693</v>
      </c>
      <c r="J203" t="s">
        <v>298</v>
      </c>
      <c r="K203">
        <v>2</v>
      </c>
      <c r="L203">
        <v>580000</v>
      </c>
      <c r="M203">
        <v>1160</v>
      </c>
      <c r="N203" t="s">
        <v>4680</v>
      </c>
    </row>
    <row r="204" spans="1:14">
      <c r="A204">
        <v>2018</v>
      </c>
      <c r="B204" t="s">
        <v>297</v>
      </c>
      <c r="C204">
        <v>13611</v>
      </c>
      <c r="D204">
        <v>830137252</v>
      </c>
      <c r="E204" t="s">
        <v>29</v>
      </c>
      <c r="F204" t="s">
        <v>281</v>
      </c>
      <c r="G204" t="s">
        <v>4596</v>
      </c>
      <c r="H204" t="s">
        <v>4243</v>
      </c>
      <c r="I204" t="s">
        <v>693</v>
      </c>
      <c r="J204" t="s">
        <v>298</v>
      </c>
      <c r="K204">
        <v>3</v>
      </c>
      <c r="L204">
        <v>910000</v>
      </c>
      <c r="M204">
        <v>2730</v>
      </c>
      <c r="N204" t="s">
        <v>4680</v>
      </c>
    </row>
    <row r="205" spans="1:14">
      <c r="A205">
        <v>2018</v>
      </c>
      <c r="B205" t="s">
        <v>297</v>
      </c>
      <c r="C205">
        <v>13565</v>
      </c>
      <c r="D205">
        <v>900950504</v>
      </c>
      <c r="E205" t="s">
        <v>1225</v>
      </c>
      <c r="F205" t="s">
        <v>103</v>
      </c>
      <c r="G205" t="s">
        <v>104</v>
      </c>
      <c r="H205" t="s">
        <v>4210</v>
      </c>
      <c r="I205" t="s">
        <v>693</v>
      </c>
      <c r="J205" t="s">
        <v>298</v>
      </c>
      <c r="K205">
        <v>2</v>
      </c>
      <c r="L205">
        <v>490000</v>
      </c>
      <c r="M205">
        <v>980</v>
      </c>
      <c r="N205" t="s">
        <v>4680</v>
      </c>
    </row>
    <row r="206" spans="1:14">
      <c r="A206">
        <v>2018</v>
      </c>
      <c r="B206" t="s">
        <v>297</v>
      </c>
      <c r="C206">
        <v>13571</v>
      </c>
      <c r="D206">
        <v>860033633</v>
      </c>
      <c r="E206" t="s">
        <v>170</v>
      </c>
      <c r="F206" t="s">
        <v>33</v>
      </c>
      <c r="G206" t="s">
        <v>34</v>
      </c>
      <c r="H206" t="s">
        <v>4268</v>
      </c>
      <c r="I206" t="s">
        <v>1479</v>
      </c>
      <c r="J206" t="s">
        <v>298</v>
      </c>
      <c r="K206">
        <v>1</v>
      </c>
      <c r="L206">
        <v>98800</v>
      </c>
      <c r="M206">
        <v>98.8</v>
      </c>
      <c r="N206" t="s">
        <v>4680</v>
      </c>
    </row>
    <row r="207" spans="1:14">
      <c r="A207">
        <v>2018</v>
      </c>
      <c r="B207" t="s">
        <v>297</v>
      </c>
      <c r="C207">
        <v>13566</v>
      </c>
      <c r="D207">
        <v>800170118</v>
      </c>
      <c r="E207" t="s">
        <v>1145</v>
      </c>
      <c r="F207" t="s">
        <v>569</v>
      </c>
      <c r="G207" t="s">
        <v>663</v>
      </c>
      <c r="H207" t="s">
        <v>3917</v>
      </c>
      <c r="I207" t="s">
        <v>4665</v>
      </c>
      <c r="J207" t="s">
        <v>1037</v>
      </c>
      <c r="K207">
        <v>2</v>
      </c>
      <c r="L207">
        <v>977536</v>
      </c>
      <c r="M207">
        <v>1955.0719999999999</v>
      </c>
      <c r="N207" t="s">
        <v>4680</v>
      </c>
    </row>
    <row r="208" spans="1:14">
      <c r="A208">
        <v>2018</v>
      </c>
      <c r="B208" t="s">
        <v>297</v>
      </c>
      <c r="C208">
        <v>13581</v>
      </c>
      <c r="D208">
        <v>800007813</v>
      </c>
      <c r="E208" t="s">
        <v>138</v>
      </c>
      <c r="F208" t="s">
        <v>568</v>
      </c>
      <c r="G208" t="s">
        <v>662</v>
      </c>
      <c r="H208" t="s">
        <v>3911</v>
      </c>
      <c r="I208" t="s">
        <v>1479</v>
      </c>
      <c r="J208" t="s">
        <v>1037</v>
      </c>
      <c r="K208">
        <v>15</v>
      </c>
      <c r="L208">
        <v>8346</v>
      </c>
      <c r="M208">
        <v>125.19</v>
      </c>
      <c r="N208" t="s">
        <v>4680</v>
      </c>
    </row>
    <row r="209" spans="1:14">
      <c r="A209">
        <v>2018</v>
      </c>
      <c r="B209" t="s">
        <v>297</v>
      </c>
      <c r="C209">
        <v>13581</v>
      </c>
      <c r="D209">
        <v>800007813</v>
      </c>
      <c r="E209" t="s">
        <v>138</v>
      </c>
      <c r="F209" t="s">
        <v>153</v>
      </c>
      <c r="G209" t="s">
        <v>154</v>
      </c>
      <c r="H209" t="s">
        <v>3829</v>
      </c>
      <c r="I209" t="s">
        <v>4665</v>
      </c>
      <c r="J209" t="s">
        <v>1037</v>
      </c>
      <c r="K209">
        <v>13</v>
      </c>
      <c r="L209">
        <v>998720</v>
      </c>
      <c r="M209">
        <v>12983.36</v>
      </c>
      <c r="N209" t="s">
        <v>4680</v>
      </c>
    </row>
    <row r="210" spans="1:14">
      <c r="A210">
        <v>2018</v>
      </c>
      <c r="B210" t="s">
        <v>297</v>
      </c>
      <c r="C210">
        <v>13581</v>
      </c>
      <c r="D210">
        <v>800007813</v>
      </c>
      <c r="E210" t="s">
        <v>138</v>
      </c>
      <c r="F210" t="s">
        <v>61</v>
      </c>
      <c r="G210" t="s">
        <v>62</v>
      </c>
      <c r="H210" t="s">
        <v>3820</v>
      </c>
      <c r="I210" t="s">
        <v>4665</v>
      </c>
      <c r="J210" t="s">
        <v>1037</v>
      </c>
      <c r="K210">
        <v>10</v>
      </c>
      <c r="L210">
        <v>642148</v>
      </c>
      <c r="M210">
        <v>6421.48</v>
      </c>
      <c r="N210" t="s">
        <v>4680</v>
      </c>
    </row>
    <row r="211" spans="1:14">
      <c r="A211">
        <v>2018</v>
      </c>
      <c r="B211" t="s">
        <v>297</v>
      </c>
      <c r="C211">
        <v>13581</v>
      </c>
      <c r="D211">
        <v>800007813</v>
      </c>
      <c r="E211" t="s">
        <v>138</v>
      </c>
      <c r="F211" t="s">
        <v>61</v>
      </c>
      <c r="G211" t="s">
        <v>62</v>
      </c>
      <c r="H211" t="s">
        <v>3820</v>
      </c>
      <c r="I211" t="s">
        <v>4665</v>
      </c>
      <c r="J211" t="s">
        <v>1037</v>
      </c>
      <c r="K211">
        <v>30</v>
      </c>
      <c r="L211">
        <v>642148</v>
      </c>
      <c r="M211">
        <v>19264.439999999999</v>
      </c>
      <c r="N211" t="s">
        <v>4680</v>
      </c>
    </row>
    <row r="212" spans="1:14">
      <c r="A212">
        <v>2018</v>
      </c>
      <c r="B212" t="s">
        <v>297</v>
      </c>
      <c r="C212">
        <v>13581</v>
      </c>
      <c r="D212">
        <v>800007813</v>
      </c>
      <c r="E212" t="s">
        <v>138</v>
      </c>
      <c r="F212" t="s">
        <v>151</v>
      </c>
      <c r="G212" t="s">
        <v>152</v>
      </c>
      <c r="H212" t="s">
        <v>3769</v>
      </c>
      <c r="I212" t="s">
        <v>1479</v>
      </c>
      <c r="J212" t="s">
        <v>1037</v>
      </c>
      <c r="K212">
        <v>50</v>
      </c>
      <c r="L212">
        <v>25038</v>
      </c>
      <c r="M212">
        <v>1251.9000000000001</v>
      </c>
      <c r="N212" t="s">
        <v>4680</v>
      </c>
    </row>
    <row r="213" spans="1:14">
      <c r="A213">
        <v>2018</v>
      </c>
      <c r="B213" t="s">
        <v>297</v>
      </c>
      <c r="C213">
        <v>13582</v>
      </c>
      <c r="D213">
        <v>830104626</v>
      </c>
      <c r="E213" t="s">
        <v>1011</v>
      </c>
      <c r="F213" t="s">
        <v>3</v>
      </c>
      <c r="G213" t="s">
        <v>4</v>
      </c>
      <c r="H213" t="s">
        <v>3492</v>
      </c>
      <c r="I213" t="s">
        <v>1479</v>
      </c>
      <c r="J213" t="s">
        <v>1037</v>
      </c>
      <c r="K213">
        <v>1</v>
      </c>
      <c r="L213">
        <v>20000</v>
      </c>
      <c r="M213">
        <v>20</v>
      </c>
      <c r="N213" t="s">
        <v>4680</v>
      </c>
    </row>
    <row r="214" spans="1:14">
      <c r="A214">
        <v>2018</v>
      </c>
      <c r="B214" t="s">
        <v>297</v>
      </c>
      <c r="C214">
        <v>13613</v>
      </c>
      <c r="D214">
        <v>830137252</v>
      </c>
      <c r="E214" t="s">
        <v>29</v>
      </c>
      <c r="F214" t="s">
        <v>1</v>
      </c>
      <c r="G214" t="s">
        <v>2</v>
      </c>
      <c r="H214" t="s">
        <v>3491</v>
      </c>
      <c r="I214" t="s">
        <v>1479</v>
      </c>
      <c r="J214" t="s">
        <v>1037</v>
      </c>
      <c r="K214">
        <v>2</v>
      </c>
      <c r="L214">
        <v>15000</v>
      </c>
      <c r="M214">
        <v>30</v>
      </c>
      <c r="N214" t="s">
        <v>4680</v>
      </c>
    </row>
    <row r="215" spans="1:14">
      <c r="A215">
        <v>2018</v>
      </c>
      <c r="B215" t="s">
        <v>297</v>
      </c>
      <c r="C215">
        <v>13614</v>
      </c>
      <c r="D215">
        <v>860003981</v>
      </c>
      <c r="E215" t="s">
        <v>925</v>
      </c>
      <c r="F215" t="s">
        <v>28</v>
      </c>
      <c r="G215" t="s">
        <v>682</v>
      </c>
      <c r="H215" t="s">
        <v>4718</v>
      </c>
      <c r="I215" t="s">
        <v>389</v>
      </c>
      <c r="J215" t="s">
        <v>1037</v>
      </c>
      <c r="K215">
        <v>1</v>
      </c>
      <c r="L215">
        <v>130000</v>
      </c>
      <c r="M215">
        <v>130</v>
      </c>
      <c r="N215" t="s">
        <v>4680</v>
      </c>
    </row>
    <row r="216" spans="1:14">
      <c r="A216">
        <v>2018</v>
      </c>
      <c r="B216" t="s">
        <v>297</v>
      </c>
      <c r="C216">
        <v>13605</v>
      </c>
      <c r="D216">
        <v>860510723</v>
      </c>
      <c r="E216" t="s">
        <v>41</v>
      </c>
      <c r="F216" t="s">
        <v>5</v>
      </c>
      <c r="G216" t="s">
        <v>644</v>
      </c>
      <c r="H216" t="s">
        <v>4718</v>
      </c>
      <c r="I216" t="s">
        <v>389</v>
      </c>
      <c r="J216" t="s">
        <v>1037</v>
      </c>
      <c r="K216">
        <v>1</v>
      </c>
      <c r="L216">
        <v>750000</v>
      </c>
      <c r="M216">
        <v>750</v>
      </c>
      <c r="N216" t="s">
        <v>4680</v>
      </c>
    </row>
    <row r="217" spans="1:14">
      <c r="A217">
        <v>2018</v>
      </c>
      <c r="B217" t="s">
        <v>297</v>
      </c>
      <c r="C217">
        <v>13613</v>
      </c>
      <c r="D217">
        <v>830137252</v>
      </c>
      <c r="E217" t="s">
        <v>29</v>
      </c>
      <c r="F217" t="s">
        <v>6</v>
      </c>
      <c r="G217" t="s">
        <v>7</v>
      </c>
      <c r="H217" t="s">
        <v>4718</v>
      </c>
      <c r="I217" t="s">
        <v>389</v>
      </c>
      <c r="J217" t="s">
        <v>1037</v>
      </c>
      <c r="K217">
        <v>2</v>
      </c>
      <c r="L217">
        <v>175000</v>
      </c>
      <c r="M217">
        <v>350</v>
      </c>
      <c r="N217" t="s">
        <v>4680</v>
      </c>
    </row>
    <row r="218" spans="1:14">
      <c r="A218">
        <v>2018</v>
      </c>
      <c r="B218" t="s">
        <v>297</v>
      </c>
      <c r="C218">
        <v>13603</v>
      </c>
      <c r="D218">
        <v>860510723</v>
      </c>
      <c r="E218" t="s">
        <v>41</v>
      </c>
      <c r="F218" t="s">
        <v>6</v>
      </c>
      <c r="G218" t="s">
        <v>7</v>
      </c>
      <c r="H218" t="s">
        <v>4718</v>
      </c>
      <c r="I218" t="s">
        <v>389</v>
      </c>
      <c r="J218" t="s">
        <v>1037</v>
      </c>
      <c r="K218">
        <v>40</v>
      </c>
      <c r="L218">
        <v>165000</v>
      </c>
      <c r="M218">
        <v>6600</v>
      </c>
      <c r="N218" t="s">
        <v>4680</v>
      </c>
    </row>
    <row r="219" spans="1:14">
      <c r="A219">
        <v>2018</v>
      </c>
      <c r="B219" t="s">
        <v>297</v>
      </c>
      <c r="C219">
        <v>13616</v>
      </c>
      <c r="D219">
        <v>900689759</v>
      </c>
      <c r="E219" t="s">
        <v>1215</v>
      </c>
      <c r="F219" t="s">
        <v>6</v>
      </c>
      <c r="G219" t="s">
        <v>7</v>
      </c>
      <c r="H219" t="s">
        <v>4718</v>
      </c>
      <c r="I219" t="s">
        <v>389</v>
      </c>
      <c r="J219" t="s">
        <v>1037</v>
      </c>
      <c r="K219">
        <v>1</v>
      </c>
      <c r="L219">
        <v>195000</v>
      </c>
      <c r="M219">
        <v>195</v>
      </c>
      <c r="N219" t="s">
        <v>4680</v>
      </c>
    </row>
    <row r="220" spans="1:14">
      <c r="A220">
        <v>2018</v>
      </c>
      <c r="B220" t="s">
        <v>297</v>
      </c>
      <c r="C220">
        <v>13617</v>
      </c>
      <c r="D220">
        <v>900950504</v>
      </c>
      <c r="E220" t="s">
        <v>1225</v>
      </c>
      <c r="F220" t="s">
        <v>6</v>
      </c>
      <c r="G220" t="s">
        <v>7</v>
      </c>
      <c r="H220" t="s">
        <v>4718</v>
      </c>
      <c r="I220" t="s">
        <v>389</v>
      </c>
      <c r="J220" t="s">
        <v>1037</v>
      </c>
      <c r="K220">
        <v>6</v>
      </c>
      <c r="L220">
        <v>145000</v>
      </c>
      <c r="M220">
        <v>870</v>
      </c>
      <c r="N220" t="s">
        <v>4680</v>
      </c>
    </row>
    <row r="221" spans="1:14">
      <c r="A221">
        <v>2018</v>
      </c>
      <c r="B221" t="s">
        <v>297</v>
      </c>
      <c r="C221">
        <v>13602</v>
      </c>
      <c r="D221">
        <v>900950504</v>
      </c>
      <c r="E221" t="s">
        <v>1225</v>
      </c>
      <c r="F221" t="s">
        <v>6</v>
      </c>
      <c r="G221" t="s">
        <v>7</v>
      </c>
      <c r="H221" t="s">
        <v>4718</v>
      </c>
      <c r="I221" t="s">
        <v>389</v>
      </c>
      <c r="J221" t="s">
        <v>1037</v>
      </c>
      <c r="K221">
        <v>4</v>
      </c>
      <c r="L221">
        <v>145000</v>
      </c>
      <c r="M221">
        <v>580</v>
      </c>
      <c r="N221" t="s">
        <v>4680</v>
      </c>
    </row>
    <row r="222" spans="1:14">
      <c r="A222">
        <v>2018</v>
      </c>
      <c r="B222" t="s">
        <v>297</v>
      </c>
      <c r="C222">
        <v>13622</v>
      </c>
      <c r="D222">
        <v>830051066</v>
      </c>
      <c r="E222" t="s">
        <v>210</v>
      </c>
      <c r="F222" t="s">
        <v>6</v>
      </c>
      <c r="G222" t="s">
        <v>7</v>
      </c>
      <c r="H222" t="s">
        <v>4718</v>
      </c>
      <c r="I222" t="s">
        <v>389</v>
      </c>
      <c r="J222" t="s">
        <v>1037</v>
      </c>
      <c r="K222">
        <v>4</v>
      </c>
      <c r="L222">
        <v>155000</v>
      </c>
      <c r="M222">
        <v>620</v>
      </c>
      <c r="N222" t="s">
        <v>4680</v>
      </c>
    </row>
    <row r="223" spans="1:14">
      <c r="A223">
        <v>2018</v>
      </c>
      <c r="B223" t="s">
        <v>297</v>
      </c>
      <c r="C223">
        <v>13594</v>
      </c>
      <c r="D223">
        <v>830051066</v>
      </c>
      <c r="E223" t="s">
        <v>210</v>
      </c>
      <c r="F223" t="s">
        <v>6</v>
      </c>
      <c r="G223" t="s">
        <v>7</v>
      </c>
      <c r="H223" t="s">
        <v>4718</v>
      </c>
      <c r="I223" t="s">
        <v>389</v>
      </c>
      <c r="J223" t="s">
        <v>1037</v>
      </c>
      <c r="K223">
        <v>3</v>
      </c>
      <c r="L223">
        <v>155000</v>
      </c>
      <c r="M223">
        <v>465</v>
      </c>
      <c r="N223" t="s">
        <v>4680</v>
      </c>
    </row>
    <row r="224" spans="1:14">
      <c r="A224">
        <v>2018</v>
      </c>
      <c r="B224" t="s">
        <v>297</v>
      </c>
      <c r="C224">
        <v>13589</v>
      </c>
      <c r="D224">
        <v>900950504</v>
      </c>
      <c r="E224" t="s">
        <v>1225</v>
      </c>
      <c r="F224" t="s">
        <v>198</v>
      </c>
      <c r="G224" t="s">
        <v>686</v>
      </c>
      <c r="H224" t="s">
        <v>4718</v>
      </c>
      <c r="I224" t="s">
        <v>389</v>
      </c>
      <c r="J224" t="s">
        <v>1037</v>
      </c>
      <c r="K224">
        <v>1</v>
      </c>
      <c r="L224">
        <v>170000</v>
      </c>
      <c r="M224">
        <v>170</v>
      </c>
      <c r="N224" t="s">
        <v>4680</v>
      </c>
    </row>
    <row r="225" spans="1:14">
      <c r="A225">
        <v>2018</v>
      </c>
      <c r="B225" t="s">
        <v>297</v>
      </c>
      <c r="C225">
        <v>13567</v>
      </c>
      <c r="D225">
        <v>830053934</v>
      </c>
      <c r="E225" t="s">
        <v>901</v>
      </c>
      <c r="F225" t="s">
        <v>1065</v>
      </c>
      <c r="G225" t="s">
        <v>1081</v>
      </c>
      <c r="H225" t="s">
        <v>4718</v>
      </c>
      <c r="I225" t="s">
        <v>389</v>
      </c>
      <c r="J225" t="s">
        <v>1037</v>
      </c>
      <c r="K225">
        <v>2</v>
      </c>
      <c r="L225">
        <v>175000</v>
      </c>
      <c r="M225">
        <v>350</v>
      </c>
      <c r="N225" t="s">
        <v>4680</v>
      </c>
    </row>
    <row r="226" spans="1:14">
      <c r="A226">
        <v>2018</v>
      </c>
      <c r="B226" t="s">
        <v>297</v>
      </c>
      <c r="C226">
        <v>13586</v>
      </c>
      <c r="D226">
        <v>860510723</v>
      </c>
      <c r="E226" t="s">
        <v>41</v>
      </c>
      <c r="F226" t="s">
        <v>120</v>
      </c>
      <c r="G226" t="s">
        <v>1337</v>
      </c>
      <c r="H226" t="s">
        <v>1713</v>
      </c>
      <c r="I226" t="s">
        <v>377</v>
      </c>
      <c r="J226" t="s">
        <v>1037</v>
      </c>
      <c r="K226">
        <v>3</v>
      </c>
      <c r="L226">
        <v>4338300</v>
      </c>
      <c r="M226">
        <v>13014.9</v>
      </c>
      <c r="N226" t="s">
        <v>4680</v>
      </c>
    </row>
    <row r="227" spans="1:14">
      <c r="A227">
        <v>2018</v>
      </c>
      <c r="B227" t="s">
        <v>297</v>
      </c>
      <c r="C227">
        <v>13585</v>
      </c>
      <c r="D227">
        <v>860510723</v>
      </c>
      <c r="E227" t="s">
        <v>41</v>
      </c>
      <c r="F227" t="s">
        <v>20</v>
      </c>
      <c r="G227" t="s">
        <v>1331</v>
      </c>
      <c r="H227" t="s">
        <v>4718</v>
      </c>
      <c r="I227" t="s">
        <v>377</v>
      </c>
      <c r="J227" t="s">
        <v>1037</v>
      </c>
      <c r="K227">
        <v>124</v>
      </c>
      <c r="L227">
        <v>400000</v>
      </c>
      <c r="M227">
        <v>49600</v>
      </c>
      <c r="N227" t="s">
        <v>4680</v>
      </c>
    </row>
    <row r="228" spans="1:14">
      <c r="A228">
        <v>2018</v>
      </c>
      <c r="B228" t="s">
        <v>297</v>
      </c>
      <c r="C228">
        <v>13591</v>
      </c>
      <c r="D228">
        <v>860033633</v>
      </c>
      <c r="E228" t="s">
        <v>170</v>
      </c>
      <c r="F228" t="s">
        <v>20</v>
      </c>
      <c r="G228" t="s">
        <v>1331</v>
      </c>
      <c r="H228" t="s">
        <v>4718</v>
      </c>
      <c r="I228" t="s">
        <v>377</v>
      </c>
      <c r="J228" t="s">
        <v>1037</v>
      </c>
      <c r="K228">
        <v>7</v>
      </c>
      <c r="L228">
        <v>480000</v>
      </c>
      <c r="M228">
        <v>3360</v>
      </c>
      <c r="N228" t="s">
        <v>4680</v>
      </c>
    </row>
    <row r="229" spans="1:14">
      <c r="A229">
        <v>2018</v>
      </c>
      <c r="B229" t="s">
        <v>297</v>
      </c>
      <c r="C229">
        <v>13610</v>
      </c>
      <c r="D229">
        <v>901016759</v>
      </c>
      <c r="E229" t="s">
        <v>1106</v>
      </c>
      <c r="F229" t="s">
        <v>20</v>
      </c>
      <c r="G229" t="s">
        <v>1331</v>
      </c>
      <c r="H229" t="s">
        <v>4718</v>
      </c>
      <c r="I229" t="s">
        <v>377</v>
      </c>
      <c r="J229" t="s">
        <v>1037</v>
      </c>
      <c r="K229">
        <v>25</v>
      </c>
      <c r="L229">
        <v>405000</v>
      </c>
      <c r="M229">
        <v>10125</v>
      </c>
      <c r="N229" t="s">
        <v>4680</v>
      </c>
    </row>
    <row r="230" spans="1:14">
      <c r="A230">
        <v>2018</v>
      </c>
      <c r="B230" t="s">
        <v>297</v>
      </c>
      <c r="C230">
        <v>13575</v>
      </c>
      <c r="D230">
        <v>900950504</v>
      </c>
      <c r="E230" t="s">
        <v>1225</v>
      </c>
      <c r="F230" t="s">
        <v>20</v>
      </c>
      <c r="G230" t="s">
        <v>1331</v>
      </c>
      <c r="H230" t="s">
        <v>4718</v>
      </c>
      <c r="I230" t="s">
        <v>377</v>
      </c>
      <c r="J230" t="s">
        <v>1037</v>
      </c>
      <c r="K230">
        <v>2</v>
      </c>
      <c r="L230">
        <v>410000</v>
      </c>
      <c r="M230">
        <v>820</v>
      </c>
      <c r="N230" t="s">
        <v>4680</v>
      </c>
    </row>
    <row r="231" spans="1:14" ht="90">
      <c r="A231">
        <v>2018</v>
      </c>
      <c r="B231" t="s">
        <v>297</v>
      </c>
      <c r="C231">
        <v>13604</v>
      </c>
      <c r="D231">
        <v>900175830</v>
      </c>
      <c r="E231" s="102" t="s">
        <v>1193</v>
      </c>
      <c r="F231" t="s">
        <v>1022</v>
      </c>
      <c r="G231" t="s">
        <v>1029</v>
      </c>
      <c r="H231" t="s">
        <v>1674</v>
      </c>
      <c r="I231" t="s">
        <v>1479</v>
      </c>
      <c r="J231" t="s">
        <v>1000</v>
      </c>
      <c r="K231">
        <v>1</v>
      </c>
      <c r="L231">
        <v>6200000</v>
      </c>
      <c r="M231">
        <v>6200</v>
      </c>
      <c r="N231" t="s">
        <v>4680</v>
      </c>
    </row>
    <row r="232" spans="1:14">
      <c r="A232">
        <v>2018</v>
      </c>
      <c r="B232" t="s">
        <v>297</v>
      </c>
      <c r="C232">
        <v>13590</v>
      </c>
      <c r="D232">
        <v>860033633</v>
      </c>
      <c r="E232" t="s">
        <v>170</v>
      </c>
      <c r="F232" t="s">
        <v>464</v>
      </c>
      <c r="G232" t="s">
        <v>1325</v>
      </c>
      <c r="H232" t="s">
        <v>1624</v>
      </c>
      <c r="I232" t="s">
        <v>693</v>
      </c>
      <c r="J232" t="s">
        <v>344</v>
      </c>
      <c r="K232">
        <v>5</v>
      </c>
      <c r="L232">
        <v>44000</v>
      </c>
      <c r="M232">
        <v>220</v>
      </c>
      <c r="N232" t="s">
        <v>4680</v>
      </c>
    </row>
    <row r="233" spans="1:14">
      <c r="A233">
        <v>2018</v>
      </c>
      <c r="B233" t="s">
        <v>297</v>
      </c>
      <c r="C233">
        <v>13602</v>
      </c>
      <c r="D233">
        <v>900950504</v>
      </c>
      <c r="E233" t="s">
        <v>1225</v>
      </c>
      <c r="F233" t="s">
        <v>46</v>
      </c>
      <c r="G233" t="s">
        <v>1324</v>
      </c>
      <c r="H233" t="s">
        <v>4718</v>
      </c>
      <c r="I233" t="s">
        <v>389</v>
      </c>
      <c r="J233" t="s">
        <v>344</v>
      </c>
      <c r="K233">
        <v>10</v>
      </c>
      <c r="L233">
        <v>205000</v>
      </c>
      <c r="M233">
        <v>2050</v>
      </c>
      <c r="N233" t="s">
        <v>4680</v>
      </c>
    </row>
    <row r="234" spans="1:14">
      <c r="A234">
        <v>2018</v>
      </c>
      <c r="B234" t="s">
        <v>297</v>
      </c>
      <c r="C234">
        <v>13592</v>
      </c>
      <c r="D234">
        <v>860033633</v>
      </c>
      <c r="E234" t="s">
        <v>170</v>
      </c>
      <c r="F234" t="s">
        <v>990</v>
      </c>
      <c r="G234" t="s">
        <v>996</v>
      </c>
      <c r="H234" t="s">
        <v>1529</v>
      </c>
      <c r="I234" t="s">
        <v>1479</v>
      </c>
      <c r="J234" t="s">
        <v>4668</v>
      </c>
      <c r="K234">
        <v>1</v>
      </c>
      <c r="L234">
        <v>82000</v>
      </c>
      <c r="M234">
        <v>82</v>
      </c>
      <c r="N234" t="s">
        <v>4680</v>
      </c>
    </row>
    <row r="235" spans="1:14">
      <c r="A235">
        <v>2018</v>
      </c>
      <c r="B235" t="s">
        <v>268</v>
      </c>
      <c r="C235">
        <v>13519</v>
      </c>
      <c r="D235">
        <v>860033633</v>
      </c>
      <c r="E235" t="s">
        <v>170</v>
      </c>
      <c r="F235" t="s">
        <v>241</v>
      </c>
      <c r="G235" t="s">
        <v>1475</v>
      </c>
      <c r="H235" t="s">
        <v>4569</v>
      </c>
      <c r="I235" t="s">
        <v>377</v>
      </c>
      <c r="J235" t="s">
        <v>385</v>
      </c>
      <c r="K235">
        <v>1</v>
      </c>
      <c r="L235">
        <v>46000</v>
      </c>
      <c r="M235">
        <v>46</v>
      </c>
      <c r="N235" t="s">
        <v>4680</v>
      </c>
    </row>
    <row r="236" spans="1:14">
      <c r="A236">
        <v>2018</v>
      </c>
      <c r="B236" t="s">
        <v>268</v>
      </c>
      <c r="C236">
        <v>13519</v>
      </c>
      <c r="D236">
        <v>860033633</v>
      </c>
      <c r="E236" t="s">
        <v>170</v>
      </c>
      <c r="F236" t="s">
        <v>798</v>
      </c>
      <c r="G236" t="s">
        <v>827</v>
      </c>
      <c r="H236" t="s">
        <v>4541</v>
      </c>
      <c r="I236" t="s">
        <v>377</v>
      </c>
      <c r="J236" t="s">
        <v>298</v>
      </c>
      <c r="K236">
        <v>1</v>
      </c>
      <c r="L236">
        <v>1189000</v>
      </c>
      <c r="M236">
        <v>1189</v>
      </c>
      <c r="N236" t="s">
        <v>4680</v>
      </c>
    </row>
    <row r="237" spans="1:14">
      <c r="A237">
        <v>2018</v>
      </c>
      <c r="B237" t="s">
        <v>268</v>
      </c>
      <c r="C237">
        <v>13519</v>
      </c>
      <c r="D237">
        <v>860033633</v>
      </c>
      <c r="E237" t="s">
        <v>170</v>
      </c>
      <c r="F237" t="s">
        <v>319</v>
      </c>
      <c r="G237" t="s">
        <v>320</v>
      </c>
      <c r="H237" t="s">
        <v>4521</v>
      </c>
      <c r="I237" t="s">
        <v>1479</v>
      </c>
      <c r="J237" t="s">
        <v>298</v>
      </c>
      <c r="K237">
        <v>1</v>
      </c>
      <c r="L237">
        <v>98000</v>
      </c>
      <c r="M237">
        <v>98</v>
      </c>
      <c r="N237" t="s">
        <v>4680</v>
      </c>
    </row>
    <row r="238" spans="1:14">
      <c r="A238">
        <v>2018</v>
      </c>
      <c r="B238" t="s">
        <v>268</v>
      </c>
      <c r="C238">
        <v>13519</v>
      </c>
      <c r="D238">
        <v>860033633</v>
      </c>
      <c r="E238" t="s">
        <v>170</v>
      </c>
      <c r="F238" t="s">
        <v>317</v>
      </c>
      <c r="G238" t="s">
        <v>318</v>
      </c>
      <c r="H238" t="s">
        <v>4519</v>
      </c>
      <c r="I238" t="s">
        <v>1479</v>
      </c>
      <c r="J238" t="s">
        <v>298</v>
      </c>
      <c r="K238">
        <v>1</v>
      </c>
      <c r="L238">
        <v>60000</v>
      </c>
      <c r="M238">
        <v>60</v>
      </c>
      <c r="N238" t="s">
        <v>4680</v>
      </c>
    </row>
    <row r="239" spans="1:14">
      <c r="A239">
        <v>2018</v>
      </c>
      <c r="B239" t="s">
        <v>268</v>
      </c>
      <c r="C239">
        <v>13519</v>
      </c>
      <c r="D239">
        <v>860033633</v>
      </c>
      <c r="E239" t="s">
        <v>170</v>
      </c>
      <c r="F239" t="s">
        <v>196</v>
      </c>
      <c r="G239" t="s">
        <v>197</v>
      </c>
      <c r="H239" t="s">
        <v>4482</v>
      </c>
      <c r="I239" t="s">
        <v>693</v>
      </c>
      <c r="J239" t="s">
        <v>298</v>
      </c>
      <c r="K239">
        <v>3</v>
      </c>
      <c r="L239">
        <v>6500</v>
      </c>
      <c r="M239">
        <v>19.5</v>
      </c>
      <c r="N239" t="s">
        <v>4680</v>
      </c>
    </row>
    <row r="240" spans="1:14">
      <c r="A240">
        <v>2018</v>
      </c>
      <c r="B240" t="s">
        <v>268</v>
      </c>
      <c r="C240">
        <v>13516</v>
      </c>
      <c r="D240">
        <v>860033633</v>
      </c>
      <c r="E240" t="s">
        <v>170</v>
      </c>
      <c r="F240" t="s">
        <v>196</v>
      </c>
      <c r="G240" t="s">
        <v>197</v>
      </c>
      <c r="H240" t="s">
        <v>4482</v>
      </c>
      <c r="I240" t="s">
        <v>693</v>
      </c>
      <c r="J240" t="s">
        <v>298</v>
      </c>
      <c r="K240">
        <v>5</v>
      </c>
      <c r="L240">
        <v>6200</v>
      </c>
      <c r="M240">
        <v>31</v>
      </c>
      <c r="N240" t="s">
        <v>4680</v>
      </c>
    </row>
    <row r="241" spans="1:14">
      <c r="A241">
        <v>2018</v>
      </c>
      <c r="B241" t="s">
        <v>268</v>
      </c>
      <c r="C241">
        <v>13516</v>
      </c>
      <c r="D241">
        <v>860033633</v>
      </c>
      <c r="E241" t="s">
        <v>170</v>
      </c>
      <c r="F241" t="s">
        <v>299</v>
      </c>
      <c r="G241" t="s">
        <v>1459</v>
      </c>
      <c r="H241" t="s">
        <v>4400</v>
      </c>
      <c r="I241" t="s">
        <v>1479</v>
      </c>
      <c r="J241" t="s">
        <v>298</v>
      </c>
      <c r="K241">
        <v>3</v>
      </c>
      <c r="L241">
        <v>140000</v>
      </c>
      <c r="M241">
        <v>420</v>
      </c>
      <c r="N241" t="s">
        <v>4680</v>
      </c>
    </row>
    <row r="242" spans="1:14">
      <c r="A242">
        <v>2018</v>
      </c>
      <c r="B242" t="s">
        <v>268</v>
      </c>
      <c r="C242">
        <v>13521</v>
      </c>
      <c r="D242">
        <v>830137252</v>
      </c>
      <c r="E242" t="s">
        <v>29</v>
      </c>
      <c r="F242" t="s">
        <v>163</v>
      </c>
      <c r="G242" t="s">
        <v>164</v>
      </c>
      <c r="H242" t="s">
        <v>4312</v>
      </c>
      <c r="I242" t="s">
        <v>693</v>
      </c>
      <c r="J242" t="s">
        <v>298</v>
      </c>
      <c r="K242">
        <v>1</v>
      </c>
      <c r="L242">
        <v>66000</v>
      </c>
      <c r="M242">
        <v>66</v>
      </c>
      <c r="N242" t="s">
        <v>4680</v>
      </c>
    </row>
    <row r="243" spans="1:14">
      <c r="A243">
        <v>2018</v>
      </c>
      <c r="B243" t="s">
        <v>268</v>
      </c>
      <c r="C243">
        <v>13513</v>
      </c>
      <c r="D243">
        <v>830137252</v>
      </c>
      <c r="E243" t="s">
        <v>29</v>
      </c>
      <c r="F243" t="s">
        <v>163</v>
      </c>
      <c r="G243" t="s">
        <v>164</v>
      </c>
      <c r="H243" t="s">
        <v>4312</v>
      </c>
      <c r="I243" t="s">
        <v>693</v>
      </c>
      <c r="J243" t="s">
        <v>298</v>
      </c>
      <c r="K243">
        <v>1</v>
      </c>
      <c r="L243">
        <v>66000</v>
      </c>
      <c r="M243">
        <v>66</v>
      </c>
      <c r="N243" t="s">
        <v>4680</v>
      </c>
    </row>
    <row r="244" spans="1:14">
      <c r="A244">
        <v>2018</v>
      </c>
      <c r="B244" t="s">
        <v>268</v>
      </c>
      <c r="C244">
        <v>13521</v>
      </c>
      <c r="D244">
        <v>830137252</v>
      </c>
      <c r="E244" t="s">
        <v>29</v>
      </c>
      <c r="F244" t="s">
        <v>105</v>
      </c>
      <c r="G244" t="s">
        <v>440</v>
      </c>
      <c r="H244" t="s">
        <v>4309</v>
      </c>
      <c r="I244" t="s">
        <v>693</v>
      </c>
      <c r="J244" t="s">
        <v>298</v>
      </c>
      <c r="K244">
        <v>1</v>
      </c>
      <c r="L244">
        <v>63000</v>
      </c>
      <c r="M244">
        <v>63</v>
      </c>
      <c r="N244" t="s">
        <v>4680</v>
      </c>
    </row>
    <row r="245" spans="1:14">
      <c r="A245">
        <v>2018</v>
      </c>
      <c r="B245" t="s">
        <v>268</v>
      </c>
      <c r="C245">
        <v>13513</v>
      </c>
      <c r="D245">
        <v>830137252</v>
      </c>
      <c r="E245" t="s">
        <v>29</v>
      </c>
      <c r="F245" t="s">
        <v>105</v>
      </c>
      <c r="G245" t="s">
        <v>440</v>
      </c>
      <c r="H245" t="s">
        <v>4309</v>
      </c>
      <c r="I245" t="s">
        <v>693</v>
      </c>
      <c r="J245" t="s">
        <v>298</v>
      </c>
      <c r="K245">
        <v>1</v>
      </c>
      <c r="L245">
        <v>63000</v>
      </c>
      <c r="M245">
        <v>63</v>
      </c>
      <c r="N245" t="s">
        <v>4680</v>
      </c>
    </row>
    <row r="246" spans="1:14">
      <c r="A246">
        <v>2018</v>
      </c>
      <c r="B246" t="s">
        <v>268</v>
      </c>
      <c r="C246">
        <v>13519</v>
      </c>
      <c r="D246">
        <v>860033633</v>
      </c>
      <c r="E246" t="s">
        <v>170</v>
      </c>
      <c r="F246" t="s">
        <v>195</v>
      </c>
      <c r="G246" t="s">
        <v>326</v>
      </c>
      <c r="H246" t="s">
        <v>4304</v>
      </c>
      <c r="I246" t="s">
        <v>693</v>
      </c>
      <c r="J246" t="s">
        <v>298</v>
      </c>
      <c r="K246">
        <v>1</v>
      </c>
      <c r="L246">
        <v>560000</v>
      </c>
      <c r="M246">
        <v>560</v>
      </c>
      <c r="N246" t="s">
        <v>4680</v>
      </c>
    </row>
    <row r="247" spans="1:14">
      <c r="A247">
        <v>2018</v>
      </c>
      <c r="B247" t="s">
        <v>268</v>
      </c>
      <c r="C247">
        <v>13519</v>
      </c>
      <c r="D247">
        <v>860033633</v>
      </c>
      <c r="E247" t="s">
        <v>170</v>
      </c>
      <c r="F247" t="s">
        <v>93</v>
      </c>
      <c r="G247" t="s">
        <v>94</v>
      </c>
      <c r="H247" t="s">
        <v>4279</v>
      </c>
      <c r="I247" t="s">
        <v>693</v>
      </c>
      <c r="J247" t="s">
        <v>298</v>
      </c>
      <c r="K247">
        <v>1</v>
      </c>
      <c r="L247">
        <v>630000</v>
      </c>
      <c r="M247">
        <v>630</v>
      </c>
      <c r="N247" t="s">
        <v>4680</v>
      </c>
    </row>
    <row r="248" spans="1:14">
      <c r="A248">
        <v>2018</v>
      </c>
      <c r="B248" t="s">
        <v>268</v>
      </c>
      <c r="C248">
        <v>13516</v>
      </c>
      <c r="D248">
        <v>860033633</v>
      </c>
      <c r="E248" t="s">
        <v>170</v>
      </c>
      <c r="F248" t="s">
        <v>93</v>
      </c>
      <c r="G248" t="s">
        <v>94</v>
      </c>
      <c r="H248" t="s">
        <v>4279</v>
      </c>
      <c r="I248" t="s">
        <v>693</v>
      </c>
      <c r="J248" t="s">
        <v>298</v>
      </c>
      <c r="K248">
        <v>4</v>
      </c>
      <c r="L248">
        <v>650000</v>
      </c>
      <c r="M248">
        <v>2600</v>
      </c>
      <c r="N248" t="s">
        <v>4680</v>
      </c>
    </row>
    <row r="249" spans="1:14">
      <c r="A249">
        <v>2018</v>
      </c>
      <c r="B249" t="s">
        <v>268</v>
      </c>
      <c r="C249">
        <v>13519</v>
      </c>
      <c r="D249">
        <v>860033633</v>
      </c>
      <c r="E249" t="s">
        <v>170</v>
      </c>
      <c r="F249" t="s">
        <v>74</v>
      </c>
      <c r="G249" t="s">
        <v>75</v>
      </c>
      <c r="H249" t="s">
        <v>4274</v>
      </c>
      <c r="I249" t="s">
        <v>693</v>
      </c>
      <c r="J249" t="s">
        <v>298</v>
      </c>
      <c r="K249">
        <v>3</v>
      </c>
      <c r="L249">
        <v>420000</v>
      </c>
      <c r="M249">
        <v>1260</v>
      </c>
      <c r="N249" t="s">
        <v>4680</v>
      </c>
    </row>
    <row r="250" spans="1:14">
      <c r="A250">
        <v>2018</v>
      </c>
      <c r="B250" t="s">
        <v>268</v>
      </c>
      <c r="C250">
        <v>13516</v>
      </c>
      <c r="D250">
        <v>860033633</v>
      </c>
      <c r="E250" t="s">
        <v>170</v>
      </c>
      <c r="F250" t="s">
        <v>74</v>
      </c>
      <c r="G250" t="s">
        <v>75</v>
      </c>
      <c r="H250" t="s">
        <v>4274</v>
      </c>
      <c r="I250" t="s">
        <v>693</v>
      </c>
      <c r="J250" t="s">
        <v>298</v>
      </c>
      <c r="K250">
        <v>1</v>
      </c>
      <c r="L250">
        <v>440000</v>
      </c>
      <c r="M250">
        <v>440</v>
      </c>
      <c r="N250" t="s">
        <v>4680</v>
      </c>
    </row>
    <row r="251" spans="1:14">
      <c r="A251">
        <v>2018</v>
      </c>
      <c r="B251" t="s">
        <v>268</v>
      </c>
      <c r="C251">
        <v>13521</v>
      </c>
      <c r="D251">
        <v>830137252</v>
      </c>
      <c r="E251" t="s">
        <v>29</v>
      </c>
      <c r="F251" t="s">
        <v>78</v>
      </c>
      <c r="G251" t="s">
        <v>476</v>
      </c>
      <c r="H251" t="s">
        <v>4249</v>
      </c>
      <c r="I251" t="s">
        <v>693</v>
      </c>
      <c r="J251" t="s">
        <v>298</v>
      </c>
      <c r="K251">
        <v>1</v>
      </c>
      <c r="L251">
        <v>170000</v>
      </c>
      <c r="M251">
        <v>170</v>
      </c>
      <c r="N251" t="s">
        <v>4680</v>
      </c>
    </row>
    <row r="252" spans="1:14">
      <c r="A252">
        <v>2018</v>
      </c>
      <c r="B252" t="s">
        <v>268</v>
      </c>
      <c r="C252">
        <v>13513</v>
      </c>
      <c r="D252">
        <v>830137252</v>
      </c>
      <c r="E252" t="s">
        <v>29</v>
      </c>
      <c r="F252" t="s">
        <v>112</v>
      </c>
      <c r="G252" t="s">
        <v>475</v>
      </c>
      <c r="H252" t="s">
        <v>4248</v>
      </c>
      <c r="I252" t="s">
        <v>693</v>
      </c>
      <c r="J252" t="s">
        <v>298</v>
      </c>
      <c r="K252">
        <v>1</v>
      </c>
      <c r="L252">
        <v>106000</v>
      </c>
      <c r="M252">
        <v>106</v>
      </c>
      <c r="N252" t="s">
        <v>4680</v>
      </c>
    </row>
    <row r="253" spans="1:14">
      <c r="A253">
        <v>2018</v>
      </c>
      <c r="B253" t="s">
        <v>268</v>
      </c>
      <c r="C253">
        <v>13536</v>
      </c>
      <c r="D253">
        <v>900396759</v>
      </c>
      <c r="E253" t="s">
        <v>127</v>
      </c>
      <c r="F253" t="s">
        <v>1039</v>
      </c>
      <c r="G253" t="s">
        <v>1433</v>
      </c>
      <c r="H253" t="s">
        <v>4224</v>
      </c>
      <c r="I253" t="s">
        <v>693</v>
      </c>
      <c r="J253" t="s">
        <v>298</v>
      </c>
      <c r="K253">
        <v>1</v>
      </c>
      <c r="L253">
        <v>820000</v>
      </c>
      <c r="M253">
        <v>820</v>
      </c>
      <c r="N253" t="s">
        <v>4680</v>
      </c>
    </row>
    <row r="254" spans="1:14">
      <c r="A254">
        <v>2018</v>
      </c>
      <c r="B254" t="s">
        <v>268</v>
      </c>
      <c r="C254">
        <v>13517</v>
      </c>
      <c r="D254">
        <v>860033633</v>
      </c>
      <c r="E254" t="s">
        <v>170</v>
      </c>
      <c r="F254" t="s">
        <v>35</v>
      </c>
      <c r="G254" t="s">
        <v>396</v>
      </c>
      <c r="H254" t="s">
        <v>4158</v>
      </c>
      <c r="I254" t="s">
        <v>389</v>
      </c>
      <c r="J254" t="s">
        <v>298</v>
      </c>
      <c r="K254">
        <v>1</v>
      </c>
      <c r="L254">
        <v>170000</v>
      </c>
      <c r="M254">
        <v>170</v>
      </c>
      <c r="N254" t="s">
        <v>4680</v>
      </c>
    </row>
    <row r="255" spans="1:14">
      <c r="A255">
        <v>2018</v>
      </c>
      <c r="B255" t="s">
        <v>268</v>
      </c>
      <c r="C255">
        <v>13541</v>
      </c>
      <c r="D255">
        <v>830104626</v>
      </c>
      <c r="E255" t="s">
        <v>1011</v>
      </c>
      <c r="F255" t="s">
        <v>1088</v>
      </c>
      <c r="G255" t="s">
        <v>1092</v>
      </c>
      <c r="H255" t="s">
        <v>4580</v>
      </c>
      <c r="I255" t="s">
        <v>1479</v>
      </c>
      <c r="J255" t="s">
        <v>690</v>
      </c>
      <c r="K255">
        <v>1</v>
      </c>
      <c r="L255">
        <v>390000</v>
      </c>
      <c r="M255">
        <v>390</v>
      </c>
      <c r="N255" t="s">
        <v>4680</v>
      </c>
    </row>
    <row r="256" spans="1:14">
      <c r="A256">
        <v>2018</v>
      </c>
      <c r="B256" t="s">
        <v>268</v>
      </c>
      <c r="C256">
        <v>13519</v>
      </c>
      <c r="D256">
        <v>860033633</v>
      </c>
      <c r="E256" t="s">
        <v>170</v>
      </c>
      <c r="F256" t="s">
        <v>1025</v>
      </c>
      <c r="G256" t="s">
        <v>1032</v>
      </c>
      <c r="H256" t="s">
        <v>4097</v>
      </c>
      <c r="I256" t="s">
        <v>1479</v>
      </c>
      <c r="J256" t="s">
        <v>4666</v>
      </c>
      <c r="K256">
        <v>1</v>
      </c>
      <c r="L256">
        <v>918000</v>
      </c>
      <c r="M256">
        <v>918</v>
      </c>
      <c r="N256" t="s">
        <v>4680</v>
      </c>
    </row>
    <row r="257" spans="1:14">
      <c r="A257">
        <v>2018</v>
      </c>
      <c r="B257" t="s">
        <v>268</v>
      </c>
      <c r="C257">
        <v>13519</v>
      </c>
      <c r="D257">
        <v>860033633</v>
      </c>
      <c r="E257" t="s">
        <v>170</v>
      </c>
      <c r="F257" t="s">
        <v>1024</v>
      </c>
      <c r="G257" t="s">
        <v>1031</v>
      </c>
      <c r="H257" t="s">
        <v>4718</v>
      </c>
      <c r="I257" t="s">
        <v>377</v>
      </c>
      <c r="J257" t="s">
        <v>4666</v>
      </c>
      <c r="K257">
        <v>1</v>
      </c>
      <c r="L257">
        <v>6998000</v>
      </c>
      <c r="M257">
        <v>6998</v>
      </c>
      <c r="N257" t="s">
        <v>4680</v>
      </c>
    </row>
    <row r="258" spans="1:14">
      <c r="A258">
        <v>2018</v>
      </c>
      <c r="B258" t="s">
        <v>268</v>
      </c>
      <c r="C258">
        <v>13519</v>
      </c>
      <c r="D258">
        <v>860033633</v>
      </c>
      <c r="E258" t="s">
        <v>170</v>
      </c>
      <c r="F258" t="s">
        <v>403</v>
      </c>
      <c r="G258" t="s">
        <v>404</v>
      </c>
      <c r="H258" t="s">
        <v>4064</v>
      </c>
      <c r="I258" t="s">
        <v>693</v>
      </c>
      <c r="J258" t="s">
        <v>4666</v>
      </c>
      <c r="K258">
        <v>1</v>
      </c>
      <c r="L258">
        <v>1370000</v>
      </c>
      <c r="M258">
        <v>1370</v>
      </c>
      <c r="N258" t="s">
        <v>4680</v>
      </c>
    </row>
    <row r="259" spans="1:14">
      <c r="A259">
        <v>2018</v>
      </c>
      <c r="B259" t="s">
        <v>268</v>
      </c>
      <c r="C259">
        <v>13519</v>
      </c>
      <c r="D259">
        <v>860033633</v>
      </c>
      <c r="E259" t="s">
        <v>170</v>
      </c>
      <c r="F259" t="s">
        <v>1023</v>
      </c>
      <c r="G259" t="s">
        <v>1030</v>
      </c>
      <c r="H259" t="s">
        <v>4040</v>
      </c>
      <c r="I259" t="s">
        <v>377</v>
      </c>
      <c r="J259" t="s">
        <v>4666</v>
      </c>
      <c r="K259">
        <v>1</v>
      </c>
      <c r="L259">
        <v>19800000</v>
      </c>
      <c r="M259">
        <v>19800</v>
      </c>
      <c r="N259" t="s">
        <v>4680</v>
      </c>
    </row>
    <row r="260" spans="1:14">
      <c r="A260">
        <v>2018</v>
      </c>
      <c r="B260" t="s">
        <v>268</v>
      </c>
      <c r="C260">
        <v>13534</v>
      </c>
      <c r="D260">
        <v>900134459</v>
      </c>
      <c r="E260" t="s">
        <v>1189</v>
      </c>
      <c r="F260" t="s">
        <v>200</v>
      </c>
      <c r="G260" t="s">
        <v>201</v>
      </c>
      <c r="H260" t="s">
        <v>3935</v>
      </c>
      <c r="I260" t="s">
        <v>1479</v>
      </c>
      <c r="J260" t="s">
        <v>1037</v>
      </c>
      <c r="K260">
        <v>4</v>
      </c>
      <c r="L260">
        <v>42000</v>
      </c>
      <c r="M260">
        <v>168</v>
      </c>
      <c r="N260" t="s">
        <v>4680</v>
      </c>
    </row>
    <row r="261" spans="1:14">
      <c r="A261">
        <v>2018</v>
      </c>
      <c r="B261" t="s">
        <v>268</v>
      </c>
      <c r="C261">
        <v>13497</v>
      </c>
      <c r="D261">
        <v>800170118</v>
      </c>
      <c r="E261" t="s">
        <v>1145</v>
      </c>
      <c r="F261" t="s">
        <v>886</v>
      </c>
      <c r="G261" t="s">
        <v>150</v>
      </c>
      <c r="H261" t="s">
        <v>3933</v>
      </c>
      <c r="I261" t="s">
        <v>371</v>
      </c>
      <c r="J261" t="s">
        <v>1037</v>
      </c>
      <c r="K261">
        <v>30</v>
      </c>
      <c r="L261">
        <v>158348</v>
      </c>
      <c r="M261">
        <v>4750.4399999999996</v>
      </c>
      <c r="N261" t="s">
        <v>4680</v>
      </c>
    </row>
    <row r="262" spans="1:14">
      <c r="A262">
        <v>2018</v>
      </c>
      <c r="B262" t="s">
        <v>268</v>
      </c>
      <c r="C262">
        <v>13497</v>
      </c>
      <c r="D262">
        <v>800170118</v>
      </c>
      <c r="E262" t="s">
        <v>1145</v>
      </c>
      <c r="F262" t="s">
        <v>288</v>
      </c>
      <c r="G262" t="s">
        <v>289</v>
      </c>
      <c r="H262" t="s">
        <v>3840</v>
      </c>
      <c r="I262" t="s">
        <v>4665</v>
      </c>
      <c r="J262" t="s">
        <v>1037</v>
      </c>
      <c r="K262">
        <v>2</v>
      </c>
      <c r="L262">
        <v>1407855</v>
      </c>
      <c r="M262">
        <v>2815.71</v>
      </c>
      <c r="N262" t="s">
        <v>4680</v>
      </c>
    </row>
    <row r="263" spans="1:14">
      <c r="A263">
        <v>2018</v>
      </c>
      <c r="B263" t="s">
        <v>268</v>
      </c>
      <c r="C263">
        <v>13511</v>
      </c>
      <c r="D263">
        <v>800007813</v>
      </c>
      <c r="E263" t="s">
        <v>138</v>
      </c>
      <c r="F263" t="s">
        <v>153</v>
      </c>
      <c r="G263" t="s">
        <v>154</v>
      </c>
      <c r="H263" t="s">
        <v>3829</v>
      </c>
      <c r="I263" t="s">
        <v>4665</v>
      </c>
      <c r="J263" t="s">
        <v>1037</v>
      </c>
      <c r="K263">
        <v>10</v>
      </c>
      <c r="L263">
        <v>1033615</v>
      </c>
      <c r="M263">
        <v>10336.15</v>
      </c>
      <c r="N263" t="s">
        <v>4680</v>
      </c>
    </row>
    <row r="264" spans="1:14">
      <c r="A264">
        <v>2018</v>
      </c>
      <c r="B264" t="s">
        <v>268</v>
      </c>
      <c r="C264">
        <v>13511</v>
      </c>
      <c r="D264">
        <v>800007813</v>
      </c>
      <c r="E264" t="s">
        <v>138</v>
      </c>
      <c r="F264" t="s">
        <v>820</v>
      </c>
      <c r="G264" t="s">
        <v>821</v>
      </c>
      <c r="H264" t="s">
        <v>3782</v>
      </c>
      <c r="I264" t="s">
        <v>1479</v>
      </c>
      <c r="J264" t="s">
        <v>1037</v>
      </c>
      <c r="K264">
        <v>1</v>
      </c>
      <c r="L264">
        <v>316706</v>
      </c>
      <c r="M264">
        <v>316.70600000000002</v>
      </c>
      <c r="N264" t="s">
        <v>4680</v>
      </c>
    </row>
    <row r="265" spans="1:14">
      <c r="A265">
        <v>2018</v>
      </c>
      <c r="B265" t="s">
        <v>268</v>
      </c>
      <c r="C265">
        <v>13511</v>
      </c>
      <c r="D265">
        <v>800007813</v>
      </c>
      <c r="E265" t="s">
        <v>138</v>
      </c>
      <c r="F265" t="s">
        <v>277</v>
      </c>
      <c r="G265" t="s">
        <v>278</v>
      </c>
      <c r="H265" t="s">
        <v>3766</v>
      </c>
      <c r="I265" t="s">
        <v>1479</v>
      </c>
      <c r="J265" t="s">
        <v>1037</v>
      </c>
      <c r="K265">
        <v>10</v>
      </c>
      <c r="L265">
        <v>34550</v>
      </c>
      <c r="M265">
        <v>345.5</v>
      </c>
      <c r="N265" t="s">
        <v>4680</v>
      </c>
    </row>
    <row r="266" spans="1:14">
      <c r="A266">
        <v>2018</v>
      </c>
      <c r="B266" t="s">
        <v>268</v>
      </c>
      <c r="C266">
        <v>13511</v>
      </c>
      <c r="D266">
        <v>800007813</v>
      </c>
      <c r="E266" t="s">
        <v>138</v>
      </c>
      <c r="F266" t="s">
        <v>714</v>
      </c>
      <c r="G266" t="s">
        <v>720</v>
      </c>
      <c r="H266" t="s">
        <v>2763</v>
      </c>
      <c r="I266" t="s">
        <v>389</v>
      </c>
      <c r="J266" t="s">
        <v>1037</v>
      </c>
      <c r="K266">
        <v>2</v>
      </c>
      <c r="L266">
        <v>1986613</v>
      </c>
      <c r="M266">
        <v>3973.2260000000001</v>
      </c>
      <c r="N266" t="s">
        <v>4680</v>
      </c>
    </row>
    <row r="267" spans="1:14">
      <c r="A267">
        <v>2018</v>
      </c>
      <c r="B267" t="s">
        <v>268</v>
      </c>
      <c r="C267">
        <v>13509</v>
      </c>
      <c r="D267">
        <v>830043681</v>
      </c>
      <c r="E267" t="s">
        <v>1160</v>
      </c>
      <c r="F267" t="s">
        <v>28</v>
      </c>
      <c r="G267" t="s">
        <v>682</v>
      </c>
      <c r="H267" t="s">
        <v>4718</v>
      </c>
      <c r="I267" t="s">
        <v>389</v>
      </c>
      <c r="J267" t="s">
        <v>1037</v>
      </c>
      <c r="K267">
        <v>1</v>
      </c>
      <c r="L267">
        <v>135000</v>
      </c>
      <c r="M267">
        <v>135</v>
      </c>
      <c r="N267" t="s">
        <v>4680</v>
      </c>
    </row>
    <row r="268" spans="1:14">
      <c r="A268">
        <v>2018</v>
      </c>
      <c r="B268" t="s">
        <v>268</v>
      </c>
      <c r="C268">
        <v>13532</v>
      </c>
      <c r="D268">
        <v>830051066</v>
      </c>
      <c r="E268" t="s">
        <v>210</v>
      </c>
      <c r="F268" t="s">
        <v>90</v>
      </c>
      <c r="G268" t="s">
        <v>505</v>
      </c>
      <c r="H268" t="s">
        <v>4718</v>
      </c>
      <c r="I268" t="s">
        <v>389</v>
      </c>
      <c r="J268" t="s">
        <v>1037</v>
      </c>
      <c r="K268">
        <v>1</v>
      </c>
      <c r="L268">
        <v>1900000</v>
      </c>
      <c r="M268">
        <v>1900</v>
      </c>
      <c r="N268" t="s">
        <v>4680</v>
      </c>
    </row>
    <row r="269" spans="1:14">
      <c r="A269">
        <v>2018</v>
      </c>
      <c r="B269" t="s">
        <v>268</v>
      </c>
      <c r="C269">
        <v>13523</v>
      </c>
      <c r="D269">
        <v>830051066</v>
      </c>
      <c r="E269" t="s">
        <v>210</v>
      </c>
      <c r="F269" t="s">
        <v>90</v>
      </c>
      <c r="G269" t="s">
        <v>505</v>
      </c>
      <c r="H269" t="s">
        <v>4718</v>
      </c>
      <c r="I269" t="s">
        <v>389</v>
      </c>
      <c r="J269" t="s">
        <v>1037</v>
      </c>
      <c r="K269">
        <v>2</v>
      </c>
      <c r="L269">
        <v>1900000</v>
      </c>
      <c r="M269">
        <v>3800</v>
      </c>
      <c r="N269" t="s">
        <v>4680</v>
      </c>
    </row>
    <row r="270" spans="1:14">
      <c r="A270">
        <v>2018</v>
      </c>
      <c r="B270" t="s">
        <v>268</v>
      </c>
      <c r="C270">
        <v>13517</v>
      </c>
      <c r="D270">
        <v>860033633</v>
      </c>
      <c r="E270" t="s">
        <v>170</v>
      </c>
      <c r="F270" t="s">
        <v>6</v>
      </c>
      <c r="G270" t="s">
        <v>7</v>
      </c>
      <c r="H270" t="s">
        <v>4718</v>
      </c>
      <c r="I270" t="s">
        <v>389</v>
      </c>
      <c r="J270" t="s">
        <v>1037</v>
      </c>
      <c r="K270">
        <v>1</v>
      </c>
      <c r="L270">
        <v>175000</v>
      </c>
      <c r="M270">
        <v>175</v>
      </c>
      <c r="N270" t="s">
        <v>4680</v>
      </c>
    </row>
    <row r="271" spans="1:14">
      <c r="A271">
        <v>2018</v>
      </c>
      <c r="B271" t="s">
        <v>268</v>
      </c>
      <c r="C271">
        <v>13541</v>
      </c>
      <c r="D271">
        <v>830104626</v>
      </c>
      <c r="E271" t="s">
        <v>1011</v>
      </c>
      <c r="F271" t="s">
        <v>198</v>
      </c>
      <c r="G271" t="s">
        <v>686</v>
      </c>
      <c r="H271" t="s">
        <v>4718</v>
      </c>
      <c r="I271" t="s">
        <v>389</v>
      </c>
      <c r="J271" t="s">
        <v>1037</v>
      </c>
      <c r="K271">
        <v>1</v>
      </c>
      <c r="L271">
        <v>180000</v>
      </c>
      <c r="M271">
        <v>180</v>
      </c>
      <c r="N271" t="s">
        <v>4680</v>
      </c>
    </row>
    <row r="272" spans="1:14">
      <c r="A272">
        <v>2018</v>
      </c>
      <c r="B272" t="s">
        <v>268</v>
      </c>
      <c r="C272">
        <v>13535</v>
      </c>
      <c r="D272">
        <v>830065383</v>
      </c>
      <c r="E272" t="s">
        <v>718</v>
      </c>
      <c r="F272" t="s">
        <v>1064</v>
      </c>
      <c r="G272" t="s">
        <v>1080</v>
      </c>
      <c r="H272" t="s">
        <v>4718</v>
      </c>
      <c r="I272" t="s">
        <v>389</v>
      </c>
      <c r="J272" t="s">
        <v>1037</v>
      </c>
      <c r="K272">
        <v>1</v>
      </c>
      <c r="L272">
        <v>185000</v>
      </c>
      <c r="M272">
        <v>185</v>
      </c>
      <c r="N272" t="s">
        <v>4680</v>
      </c>
    </row>
    <row r="273" spans="1:14">
      <c r="A273">
        <v>2018</v>
      </c>
      <c r="B273" t="s">
        <v>268</v>
      </c>
      <c r="C273">
        <v>13541</v>
      </c>
      <c r="D273">
        <v>830104626</v>
      </c>
      <c r="E273" t="s">
        <v>1011</v>
      </c>
      <c r="F273" t="s">
        <v>840</v>
      </c>
      <c r="G273" t="s">
        <v>1342</v>
      </c>
      <c r="H273" t="s">
        <v>1740</v>
      </c>
      <c r="I273" t="s">
        <v>377</v>
      </c>
      <c r="J273" t="s">
        <v>1037</v>
      </c>
      <c r="K273">
        <v>1</v>
      </c>
      <c r="L273">
        <v>4250000</v>
      </c>
      <c r="M273">
        <v>4250</v>
      </c>
      <c r="N273" t="s">
        <v>4680</v>
      </c>
    </row>
    <row r="274" spans="1:14">
      <c r="A274">
        <v>2018</v>
      </c>
      <c r="B274" t="s">
        <v>268</v>
      </c>
      <c r="C274">
        <v>13538</v>
      </c>
      <c r="D274">
        <v>900197818</v>
      </c>
      <c r="E274" t="s">
        <v>1194</v>
      </c>
      <c r="F274" t="s">
        <v>262</v>
      </c>
      <c r="G274" t="s">
        <v>709</v>
      </c>
      <c r="H274" t="s">
        <v>4718</v>
      </c>
      <c r="I274" t="s">
        <v>377</v>
      </c>
      <c r="J274" t="s">
        <v>1037</v>
      </c>
      <c r="K274">
        <v>16</v>
      </c>
      <c r="L274">
        <v>850000</v>
      </c>
      <c r="M274">
        <v>13600</v>
      </c>
      <c r="N274" t="s">
        <v>4680</v>
      </c>
    </row>
    <row r="275" spans="1:14">
      <c r="A275">
        <v>2018</v>
      </c>
      <c r="B275" t="s">
        <v>268</v>
      </c>
      <c r="C275">
        <v>13553</v>
      </c>
      <c r="D275">
        <v>830137252</v>
      </c>
      <c r="E275" t="s">
        <v>29</v>
      </c>
      <c r="F275" t="s">
        <v>46</v>
      </c>
      <c r="G275" t="s">
        <v>1324</v>
      </c>
      <c r="H275" t="s">
        <v>4718</v>
      </c>
      <c r="I275" t="s">
        <v>389</v>
      </c>
      <c r="J275" t="s">
        <v>344</v>
      </c>
      <c r="K275">
        <v>2</v>
      </c>
      <c r="L275">
        <v>205000</v>
      </c>
      <c r="M275">
        <v>410</v>
      </c>
      <c r="N275" t="s">
        <v>4680</v>
      </c>
    </row>
    <row r="276" spans="1:14">
      <c r="A276">
        <v>2018</v>
      </c>
      <c r="B276" t="s">
        <v>268</v>
      </c>
      <c r="C276">
        <v>13555</v>
      </c>
      <c r="D276">
        <v>900950504</v>
      </c>
      <c r="E276" t="s">
        <v>1225</v>
      </c>
      <c r="F276" t="s">
        <v>46</v>
      </c>
      <c r="G276" t="s">
        <v>1324</v>
      </c>
      <c r="H276" t="s">
        <v>4718</v>
      </c>
      <c r="I276" t="s">
        <v>389</v>
      </c>
      <c r="J276" t="s">
        <v>344</v>
      </c>
      <c r="K276">
        <v>1</v>
      </c>
      <c r="L276">
        <v>205000</v>
      </c>
      <c r="M276">
        <v>205</v>
      </c>
      <c r="N276" t="s">
        <v>4680</v>
      </c>
    </row>
    <row r="277" spans="1:14">
      <c r="A277">
        <v>2018</v>
      </c>
      <c r="B277" t="s">
        <v>268</v>
      </c>
      <c r="C277">
        <v>13554</v>
      </c>
      <c r="D277">
        <v>900950504</v>
      </c>
      <c r="E277" t="s">
        <v>1225</v>
      </c>
      <c r="F277" t="s">
        <v>46</v>
      </c>
      <c r="G277" t="s">
        <v>1324</v>
      </c>
      <c r="H277" t="s">
        <v>4718</v>
      </c>
      <c r="I277" t="s">
        <v>389</v>
      </c>
      <c r="J277" t="s">
        <v>344</v>
      </c>
      <c r="K277">
        <v>17</v>
      </c>
      <c r="L277">
        <v>205000</v>
      </c>
      <c r="M277">
        <v>3485</v>
      </c>
      <c r="N277" t="s">
        <v>4680</v>
      </c>
    </row>
    <row r="278" spans="1:14">
      <c r="A278">
        <v>2018</v>
      </c>
      <c r="B278" t="s">
        <v>268</v>
      </c>
      <c r="C278">
        <v>13525</v>
      </c>
      <c r="D278">
        <v>830137252</v>
      </c>
      <c r="E278" t="s">
        <v>29</v>
      </c>
      <c r="F278" t="s">
        <v>708</v>
      </c>
      <c r="G278" t="s">
        <v>1323</v>
      </c>
      <c r="H278" t="s">
        <v>1620</v>
      </c>
      <c r="I278" t="s">
        <v>389</v>
      </c>
      <c r="J278" t="s">
        <v>344</v>
      </c>
      <c r="K278">
        <v>3</v>
      </c>
      <c r="L278">
        <v>68000</v>
      </c>
      <c r="M278">
        <v>204</v>
      </c>
      <c r="N278" t="s">
        <v>4680</v>
      </c>
    </row>
    <row r="279" spans="1:14">
      <c r="A279">
        <v>2018</v>
      </c>
      <c r="B279" t="s">
        <v>268</v>
      </c>
      <c r="C279">
        <v>13522</v>
      </c>
      <c r="D279">
        <v>830137252</v>
      </c>
      <c r="E279" t="s">
        <v>29</v>
      </c>
      <c r="F279" t="s">
        <v>708</v>
      </c>
      <c r="G279" t="s">
        <v>1323</v>
      </c>
      <c r="H279" t="s">
        <v>1620</v>
      </c>
      <c r="I279" t="s">
        <v>389</v>
      </c>
      <c r="J279" t="s">
        <v>344</v>
      </c>
      <c r="K279">
        <v>6</v>
      </c>
      <c r="L279">
        <v>68000</v>
      </c>
      <c r="M279">
        <v>408</v>
      </c>
      <c r="N279" t="s">
        <v>4680</v>
      </c>
    </row>
    <row r="280" spans="1:14">
      <c r="A280">
        <v>2018</v>
      </c>
      <c r="B280" t="s">
        <v>265</v>
      </c>
      <c r="C280">
        <v>13450</v>
      </c>
      <c r="D280">
        <v>900396759</v>
      </c>
      <c r="E280" t="s">
        <v>127</v>
      </c>
      <c r="F280" t="s">
        <v>967</v>
      </c>
      <c r="G280" t="s">
        <v>985</v>
      </c>
      <c r="H280" t="s">
        <v>4589</v>
      </c>
      <c r="I280" t="s">
        <v>1479</v>
      </c>
      <c r="J280" t="s">
        <v>1485</v>
      </c>
      <c r="K280">
        <v>2</v>
      </c>
      <c r="L280">
        <v>185000</v>
      </c>
      <c r="M280">
        <v>370</v>
      </c>
      <c r="N280" t="s">
        <v>4680</v>
      </c>
    </row>
    <row r="281" spans="1:14">
      <c r="A281">
        <v>2018</v>
      </c>
      <c r="B281" t="s">
        <v>265</v>
      </c>
      <c r="C281">
        <v>13457</v>
      </c>
      <c r="D281">
        <v>830137252</v>
      </c>
      <c r="E281" t="s">
        <v>29</v>
      </c>
      <c r="F281" t="s">
        <v>163</v>
      </c>
      <c r="G281" t="s">
        <v>164</v>
      </c>
      <c r="H281" t="s">
        <v>4312</v>
      </c>
      <c r="I281" t="s">
        <v>693</v>
      </c>
      <c r="J281" t="s">
        <v>298</v>
      </c>
      <c r="K281">
        <v>1</v>
      </c>
      <c r="L281">
        <v>94000</v>
      </c>
      <c r="M281">
        <v>94</v>
      </c>
      <c r="N281" t="s">
        <v>4680</v>
      </c>
    </row>
    <row r="282" spans="1:14">
      <c r="A282">
        <v>2018</v>
      </c>
      <c r="B282" t="s">
        <v>265</v>
      </c>
      <c r="C282">
        <v>13457</v>
      </c>
      <c r="D282">
        <v>830137252</v>
      </c>
      <c r="E282" t="s">
        <v>29</v>
      </c>
      <c r="F282" t="s">
        <v>105</v>
      </c>
      <c r="G282" t="s">
        <v>440</v>
      </c>
      <c r="H282" t="s">
        <v>4309</v>
      </c>
      <c r="I282" t="s">
        <v>693</v>
      </c>
      <c r="J282" t="s">
        <v>298</v>
      </c>
      <c r="K282">
        <v>1</v>
      </c>
      <c r="L282">
        <v>63000</v>
      </c>
      <c r="M282">
        <v>63</v>
      </c>
      <c r="N282" t="s">
        <v>4680</v>
      </c>
    </row>
    <row r="283" spans="1:14">
      <c r="A283">
        <v>2018</v>
      </c>
      <c r="B283" t="s">
        <v>265</v>
      </c>
      <c r="C283">
        <v>13448</v>
      </c>
      <c r="D283">
        <v>860033633</v>
      </c>
      <c r="E283" t="s">
        <v>170</v>
      </c>
      <c r="F283" t="s">
        <v>80</v>
      </c>
      <c r="G283" t="s">
        <v>81</v>
      </c>
      <c r="H283" t="s">
        <v>4301</v>
      </c>
      <c r="I283" t="s">
        <v>693</v>
      </c>
      <c r="J283" t="s">
        <v>298</v>
      </c>
      <c r="K283">
        <v>2</v>
      </c>
      <c r="L283">
        <v>142000</v>
      </c>
      <c r="M283">
        <v>284</v>
      </c>
      <c r="N283" t="s">
        <v>4680</v>
      </c>
    </row>
    <row r="284" spans="1:14">
      <c r="A284">
        <v>2018</v>
      </c>
      <c r="B284" t="s">
        <v>265</v>
      </c>
      <c r="C284">
        <v>13458</v>
      </c>
      <c r="D284">
        <v>900950504</v>
      </c>
      <c r="E284" t="s">
        <v>1225</v>
      </c>
      <c r="F284" t="s">
        <v>473</v>
      </c>
      <c r="G284" t="s">
        <v>474</v>
      </c>
      <c r="H284" t="s">
        <v>4246</v>
      </c>
      <c r="I284" t="s">
        <v>693</v>
      </c>
      <c r="J284" t="s">
        <v>298</v>
      </c>
      <c r="K284">
        <v>5</v>
      </c>
      <c r="L284">
        <v>18500</v>
      </c>
      <c r="M284">
        <v>92.5</v>
      </c>
      <c r="N284" t="s">
        <v>4680</v>
      </c>
    </row>
    <row r="285" spans="1:14">
      <c r="A285">
        <v>2018</v>
      </c>
      <c r="B285" t="s">
        <v>265</v>
      </c>
      <c r="C285">
        <v>13450</v>
      </c>
      <c r="D285">
        <v>900396759</v>
      </c>
      <c r="E285" t="s">
        <v>127</v>
      </c>
      <c r="F285" t="s">
        <v>1039</v>
      </c>
      <c r="G285" t="s">
        <v>1433</v>
      </c>
      <c r="H285" t="s">
        <v>4224</v>
      </c>
      <c r="I285" t="s">
        <v>693</v>
      </c>
      <c r="J285" t="s">
        <v>298</v>
      </c>
      <c r="K285">
        <v>1</v>
      </c>
      <c r="L285">
        <v>880000</v>
      </c>
      <c r="M285">
        <v>880</v>
      </c>
      <c r="N285" t="s">
        <v>4680</v>
      </c>
    </row>
    <row r="286" spans="1:14">
      <c r="A286">
        <v>2018</v>
      </c>
      <c r="B286" t="s">
        <v>265</v>
      </c>
      <c r="C286">
        <v>13450</v>
      </c>
      <c r="D286">
        <v>900396759</v>
      </c>
      <c r="E286" t="s">
        <v>127</v>
      </c>
      <c r="F286" t="s">
        <v>33</v>
      </c>
      <c r="G286" t="s">
        <v>34</v>
      </c>
      <c r="H286" t="s">
        <v>4268</v>
      </c>
      <c r="I286" t="s">
        <v>1479</v>
      </c>
      <c r="J286" t="s">
        <v>298</v>
      </c>
      <c r="K286">
        <v>4</v>
      </c>
      <c r="L286">
        <v>98000</v>
      </c>
      <c r="M286">
        <v>392</v>
      </c>
      <c r="N286" t="s">
        <v>4680</v>
      </c>
    </row>
    <row r="287" spans="1:14">
      <c r="A287">
        <v>2018</v>
      </c>
      <c r="B287" t="s">
        <v>265</v>
      </c>
      <c r="C287">
        <v>13487</v>
      </c>
      <c r="D287">
        <v>900520280</v>
      </c>
      <c r="E287" t="s">
        <v>134</v>
      </c>
      <c r="F287" t="s">
        <v>225</v>
      </c>
      <c r="G287" t="s">
        <v>226</v>
      </c>
      <c r="H287" t="s">
        <v>4173</v>
      </c>
      <c r="I287" t="s">
        <v>389</v>
      </c>
      <c r="J287" t="s">
        <v>298</v>
      </c>
      <c r="K287">
        <v>1</v>
      </c>
      <c r="L287">
        <v>142000</v>
      </c>
      <c r="M287">
        <v>142</v>
      </c>
      <c r="N287" t="s">
        <v>4680</v>
      </c>
    </row>
    <row r="288" spans="1:14">
      <c r="A288">
        <v>2018</v>
      </c>
      <c r="B288" t="s">
        <v>265</v>
      </c>
      <c r="C288">
        <v>13486</v>
      </c>
      <c r="D288">
        <v>830137252</v>
      </c>
      <c r="E288" t="s">
        <v>29</v>
      </c>
      <c r="F288" t="s">
        <v>45</v>
      </c>
      <c r="G288" t="s">
        <v>1424</v>
      </c>
      <c r="H288" t="s">
        <v>4146</v>
      </c>
      <c r="I288" t="s">
        <v>389</v>
      </c>
      <c r="J288" t="s">
        <v>298</v>
      </c>
      <c r="K288">
        <v>3</v>
      </c>
      <c r="L288">
        <v>315000</v>
      </c>
      <c r="M288">
        <v>945</v>
      </c>
      <c r="N288" t="s">
        <v>4680</v>
      </c>
    </row>
    <row r="289" spans="1:14">
      <c r="A289">
        <v>2018</v>
      </c>
      <c r="B289" t="s">
        <v>265</v>
      </c>
      <c r="C289">
        <v>13466</v>
      </c>
      <c r="D289">
        <v>800007813</v>
      </c>
      <c r="E289" t="s">
        <v>138</v>
      </c>
      <c r="F289" t="s">
        <v>1090</v>
      </c>
      <c r="G289" t="s">
        <v>1094</v>
      </c>
      <c r="H289" t="s">
        <v>4718</v>
      </c>
      <c r="I289" t="s">
        <v>1479</v>
      </c>
      <c r="J289" t="s">
        <v>1095</v>
      </c>
      <c r="K289">
        <v>2</v>
      </c>
      <c r="L289">
        <v>2321330</v>
      </c>
      <c r="M289">
        <v>4642.66</v>
      </c>
      <c r="N289" t="s">
        <v>4680</v>
      </c>
    </row>
    <row r="290" spans="1:14">
      <c r="A290">
        <v>2018</v>
      </c>
      <c r="B290" t="s">
        <v>265</v>
      </c>
      <c r="C290">
        <v>13466</v>
      </c>
      <c r="D290">
        <v>800007813</v>
      </c>
      <c r="E290" t="s">
        <v>138</v>
      </c>
      <c r="F290" t="s">
        <v>1089</v>
      </c>
      <c r="G290" t="s">
        <v>1093</v>
      </c>
      <c r="H290" t="s">
        <v>4718</v>
      </c>
      <c r="I290" t="s">
        <v>389</v>
      </c>
      <c r="J290" t="s">
        <v>1095</v>
      </c>
      <c r="K290">
        <v>2</v>
      </c>
      <c r="L290">
        <v>10191204</v>
      </c>
      <c r="M290">
        <v>20382.407999999999</v>
      </c>
      <c r="N290" t="s">
        <v>4680</v>
      </c>
    </row>
    <row r="291" spans="1:14">
      <c r="A291">
        <v>2018</v>
      </c>
      <c r="B291" t="s">
        <v>265</v>
      </c>
      <c r="C291">
        <v>13474</v>
      </c>
      <c r="D291">
        <v>900704677</v>
      </c>
      <c r="E291" t="s">
        <v>1217</v>
      </c>
      <c r="F291" t="s">
        <v>183</v>
      </c>
      <c r="G291" t="s">
        <v>184</v>
      </c>
      <c r="H291" t="s">
        <v>3821</v>
      </c>
      <c r="I291" t="s">
        <v>4665</v>
      </c>
      <c r="J291" t="s">
        <v>1037</v>
      </c>
      <c r="K291">
        <v>5</v>
      </c>
      <c r="L291">
        <v>520000</v>
      </c>
      <c r="M291">
        <v>2600</v>
      </c>
      <c r="N291" t="s">
        <v>4680</v>
      </c>
    </row>
    <row r="292" spans="1:14">
      <c r="A292">
        <v>2018</v>
      </c>
      <c r="B292" t="s">
        <v>265</v>
      </c>
      <c r="C292">
        <v>13490</v>
      </c>
      <c r="D292">
        <v>860510723</v>
      </c>
      <c r="E292" t="s">
        <v>41</v>
      </c>
      <c r="F292" t="s">
        <v>61</v>
      </c>
      <c r="G292" t="s">
        <v>62</v>
      </c>
      <c r="H292" t="s">
        <v>3820</v>
      </c>
      <c r="I292" t="s">
        <v>4665</v>
      </c>
      <c r="J292" t="s">
        <v>1037</v>
      </c>
      <c r="K292">
        <v>30</v>
      </c>
      <c r="L292">
        <v>467000</v>
      </c>
      <c r="M292">
        <v>14010</v>
      </c>
      <c r="N292" t="s">
        <v>4680</v>
      </c>
    </row>
    <row r="293" spans="1:14">
      <c r="A293">
        <v>2018</v>
      </c>
      <c r="B293" t="s">
        <v>265</v>
      </c>
      <c r="C293">
        <v>13463</v>
      </c>
      <c r="D293">
        <v>860510723</v>
      </c>
      <c r="E293" t="s">
        <v>41</v>
      </c>
      <c r="F293" t="s">
        <v>252</v>
      </c>
      <c r="G293" t="s">
        <v>253</v>
      </c>
      <c r="H293" t="s">
        <v>3493</v>
      </c>
      <c r="I293" t="s">
        <v>1479</v>
      </c>
      <c r="J293" t="s">
        <v>1037</v>
      </c>
      <c r="K293">
        <v>4</v>
      </c>
      <c r="L293">
        <v>15000</v>
      </c>
      <c r="M293">
        <v>60</v>
      </c>
      <c r="N293" t="s">
        <v>4680</v>
      </c>
    </row>
    <row r="294" spans="1:14">
      <c r="A294">
        <v>2018</v>
      </c>
      <c r="B294" t="s">
        <v>265</v>
      </c>
      <c r="C294">
        <v>13463</v>
      </c>
      <c r="D294">
        <v>860510723</v>
      </c>
      <c r="E294" t="s">
        <v>41</v>
      </c>
      <c r="F294" t="s">
        <v>3</v>
      </c>
      <c r="G294" t="s">
        <v>4</v>
      </c>
      <c r="H294" t="s">
        <v>3492</v>
      </c>
      <c r="I294" t="s">
        <v>1479</v>
      </c>
      <c r="J294" t="s">
        <v>1037</v>
      </c>
      <c r="K294">
        <v>4</v>
      </c>
      <c r="L294">
        <v>15000</v>
      </c>
      <c r="M294">
        <v>60</v>
      </c>
      <c r="N294" t="s">
        <v>4680</v>
      </c>
    </row>
    <row r="295" spans="1:14">
      <c r="A295">
        <v>2018</v>
      </c>
      <c r="B295" t="s">
        <v>265</v>
      </c>
      <c r="C295">
        <v>13477</v>
      </c>
      <c r="D295">
        <v>860053840</v>
      </c>
      <c r="E295" t="s">
        <v>731</v>
      </c>
      <c r="F295" t="s">
        <v>28</v>
      </c>
      <c r="G295" t="s">
        <v>682</v>
      </c>
      <c r="H295" t="s">
        <v>4718</v>
      </c>
      <c r="I295" t="s">
        <v>389</v>
      </c>
      <c r="J295" t="s">
        <v>1037</v>
      </c>
      <c r="K295">
        <v>1</v>
      </c>
      <c r="L295">
        <v>130000</v>
      </c>
      <c r="M295">
        <v>130</v>
      </c>
      <c r="N295" t="s">
        <v>4680</v>
      </c>
    </row>
    <row r="296" spans="1:14">
      <c r="A296">
        <v>2018</v>
      </c>
      <c r="B296" t="s">
        <v>265</v>
      </c>
      <c r="C296">
        <v>13465</v>
      </c>
      <c r="D296">
        <v>900940901</v>
      </c>
      <c r="E296" t="s">
        <v>1224</v>
      </c>
      <c r="F296" t="s">
        <v>905</v>
      </c>
      <c r="G296" t="s">
        <v>1355</v>
      </c>
      <c r="H296" t="s">
        <v>4718</v>
      </c>
      <c r="I296" t="s">
        <v>389</v>
      </c>
      <c r="J296" t="s">
        <v>1037</v>
      </c>
      <c r="K296">
        <v>1</v>
      </c>
      <c r="L296">
        <v>670000</v>
      </c>
      <c r="M296">
        <v>670</v>
      </c>
      <c r="N296" t="s">
        <v>4680</v>
      </c>
    </row>
    <row r="297" spans="1:14">
      <c r="A297">
        <v>2018</v>
      </c>
      <c r="B297" t="s">
        <v>265</v>
      </c>
      <c r="C297">
        <v>13479</v>
      </c>
      <c r="D297">
        <v>860510723</v>
      </c>
      <c r="E297" t="s">
        <v>41</v>
      </c>
      <c r="F297" t="s">
        <v>6</v>
      </c>
      <c r="G297" t="s">
        <v>7</v>
      </c>
      <c r="H297" t="s">
        <v>4718</v>
      </c>
      <c r="I297" t="s">
        <v>389</v>
      </c>
      <c r="J297" t="s">
        <v>1037</v>
      </c>
      <c r="K297">
        <v>12</v>
      </c>
      <c r="L297">
        <v>185000</v>
      </c>
      <c r="M297">
        <v>2220</v>
      </c>
      <c r="N297" t="s">
        <v>4680</v>
      </c>
    </row>
    <row r="298" spans="1:14">
      <c r="A298">
        <v>2018</v>
      </c>
      <c r="B298" t="s">
        <v>265</v>
      </c>
      <c r="C298">
        <v>13482</v>
      </c>
      <c r="D298">
        <v>860033633</v>
      </c>
      <c r="E298" t="s">
        <v>170</v>
      </c>
      <c r="F298" t="s">
        <v>6</v>
      </c>
      <c r="G298" t="s">
        <v>7</v>
      </c>
      <c r="H298" t="s">
        <v>4718</v>
      </c>
      <c r="I298" t="s">
        <v>389</v>
      </c>
      <c r="J298" t="s">
        <v>1037</v>
      </c>
      <c r="K298">
        <v>1</v>
      </c>
      <c r="L298">
        <v>185000</v>
      </c>
      <c r="M298">
        <v>185</v>
      </c>
      <c r="N298" t="s">
        <v>4680</v>
      </c>
    </row>
    <row r="299" spans="1:14">
      <c r="A299">
        <v>2018</v>
      </c>
      <c r="B299" t="s">
        <v>265</v>
      </c>
      <c r="C299">
        <v>13459</v>
      </c>
      <c r="D299">
        <v>900950504</v>
      </c>
      <c r="E299" t="s">
        <v>1225</v>
      </c>
      <c r="F299" t="s">
        <v>6</v>
      </c>
      <c r="G299" t="s">
        <v>7</v>
      </c>
      <c r="H299" t="s">
        <v>4718</v>
      </c>
      <c r="I299" t="s">
        <v>389</v>
      </c>
      <c r="J299" t="s">
        <v>1037</v>
      </c>
      <c r="K299">
        <v>20</v>
      </c>
      <c r="L299">
        <v>145000</v>
      </c>
      <c r="M299">
        <v>2900</v>
      </c>
      <c r="N299" t="s">
        <v>4680</v>
      </c>
    </row>
    <row r="300" spans="1:14">
      <c r="A300">
        <v>2018</v>
      </c>
      <c r="B300" t="s">
        <v>265</v>
      </c>
      <c r="C300">
        <v>13481</v>
      </c>
      <c r="D300">
        <v>830014820</v>
      </c>
      <c r="E300" t="s">
        <v>250</v>
      </c>
      <c r="F300" t="s">
        <v>6</v>
      </c>
      <c r="G300" t="s">
        <v>7</v>
      </c>
      <c r="H300" t="s">
        <v>4718</v>
      </c>
      <c r="I300" t="s">
        <v>389</v>
      </c>
      <c r="J300" t="s">
        <v>1037</v>
      </c>
      <c r="K300">
        <v>1</v>
      </c>
      <c r="L300">
        <v>180000</v>
      </c>
      <c r="M300">
        <v>180</v>
      </c>
      <c r="N300" t="s">
        <v>4680</v>
      </c>
    </row>
    <row r="301" spans="1:14">
      <c r="A301">
        <v>2018</v>
      </c>
      <c r="B301" t="s">
        <v>265</v>
      </c>
      <c r="C301">
        <v>13484</v>
      </c>
      <c r="D301">
        <v>900520280</v>
      </c>
      <c r="E301" t="s">
        <v>134</v>
      </c>
      <c r="F301" t="s">
        <v>198</v>
      </c>
      <c r="G301" t="s">
        <v>686</v>
      </c>
      <c r="H301" t="s">
        <v>4718</v>
      </c>
      <c r="I301" t="s">
        <v>389</v>
      </c>
      <c r="J301" t="s">
        <v>1037</v>
      </c>
      <c r="K301">
        <v>2</v>
      </c>
      <c r="L301">
        <v>195000</v>
      </c>
      <c r="M301">
        <v>390</v>
      </c>
      <c r="N301" t="s">
        <v>4680</v>
      </c>
    </row>
    <row r="302" spans="1:14">
      <c r="A302">
        <v>2018</v>
      </c>
      <c r="B302" t="s">
        <v>265</v>
      </c>
      <c r="C302">
        <v>13468</v>
      </c>
      <c r="D302">
        <v>900520280</v>
      </c>
      <c r="E302" t="s">
        <v>134</v>
      </c>
      <c r="F302" t="s">
        <v>198</v>
      </c>
      <c r="G302" t="s">
        <v>686</v>
      </c>
      <c r="H302" t="s">
        <v>4718</v>
      </c>
      <c r="I302" t="s">
        <v>389</v>
      </c>
      <c r="J302" t="s">
        <v>1037</v>
      </c>
      <c r="K302">
        <v>4</v>
      </c>
      <c r="L302">
        <v>194000</v>
      </c>
      <c r="M302">
        <v>776</v>
      </c>
      <c r="N302" t="s">
        <v>4680</v>
      </c>
    </row>
    <row r="303" spans="1:14">
      <c r="A303">
        <v>2018</v>
      </c>
      <c r="B303" t="s">
        <v>265</v>
      </c>
      <c r="C303">
        <v>13456</v>
      </c>
      <c r="D303">
        <v>900520280</v>
      </c>
      <c r="E303" t="s">
        <v>134</v>
      </c>
      <c r="F303" t="s">
        <v>198</v>
      </c>
      <c r="G303" t="s">
        <v>686</v>
      </c>
      <c r="H303" t="s">
        <v>4718</v>
      </c>
      <c r="I303" t="s">
        <v>389</v>
      </c>
      <c r="J303" t="s">
        <v>1037</v>
      </c>
      <c r="K303">
        <v>4</v>
      </c>
      <c r="L303">
        <v>194000</v>
      </c>
      <c r="M303">
        <v>776</v>
      </c>
      <c r="N303" t="s">
        <v>4680</v>
      </c>
    </row>
    <row r="304" spans="1:14">
      <c r="A304">
        <v>2018</v>
      </c>
      <c r="B304" t="s">
        <v>265</v>
      </c>
      <c r="C304">
        <v>13449</v>
      </c>
      <c r="D304">
        <v>830065383</v>
      </c>
      <c r="E304" t="s">
        <v>718</v>
      </c>
      <c r="F304" t="s">
        <v>1084</v>
      </c>
      <c r="G304" t="s">
        <v>1087</v>
      </c>
      <c r="H304" t="s">
        <v>4718</v>
      </c>
      <c r="I304" t="s">
        <v>389</v>
      </c>
      <c r="J304" t="s">
        <v>1037</v>
      </c>
      <c r="K304">
        <v>1</v>
      </c>
      <c r="L304">
        <v>185000</v>
      </c>
      <c r="M304">
        <v>185</v>
      </c>
      <c r="N304" t="s">
        <v>4680</v>
      </c>
    </row>
    <row r="305" spans="1:14">
      <c r="A305">
        <v>2018</v>
      </c>
      <c r="B305" t="s">
        <v>265</v>
      </c>
      <c r="C305">
        <v>13437</v>
      </c>
      <c r="D305">
        <v>830065383</v>
      </c>
      <c r="E305" t="s">
        <v>718</v>
      </c>
      <c r="F305" t="s">
        <v>1084</v>
      </c>
      <c r="G305" t="s">
        <v>1087</v>
      </c>
      <c r="H305" t="s">
        <v>4718</v>
      </c>
      <c r="I305" t="s">
        <v>389</v>
      </c>
      <c r="J305" t="s">
        <v>1037</v>
      </c>
      <c r="K305">
        <v>1</v>
      </c>
      <c r="L305">
        <v>185000</v>
      </c>
      <c r="M305">
        <v>185</v>
      </c>
      <c r="N305" t="s">
        <v>4680</v>
      </c>
    </row>
    <row r="306" spans="1:14">
      <c r="A306">
        <v>2018</v>
      </c>
      <c r="B306" t="s">
        <v>265</v>
      </c>
      <c r="C306">
        <v>13490</v>
      </c>
      <c r="D306">
        <v>860510723</v>
      </c>
      <c r="E306" t="s">
        <v>41</v>
      </c>
      <c r="F306" t="s">
        <v>1064</v>
      </c>
      <c r="G306" t="s">
        <v>1080</v>
      </c>
      <c r="H306" t="s">
        <v>4718</v>
      </c>
      <c r="I306" t="s">
        <v>389</v>
      </c>
      <c r="J306" t="s">
        <v>1037</v>
      </c>
      <c r="K306">
        <v>4</v>
      </c>
      <c r="L306">
        <v>185000</v>
      </c>
      <c r="M306">
        <v>740</v>
      </c>
      <c r="N306" t="s">
        <v>4680</v>
      </c>
    </row>
    <row r="307" spans="1:14">
      <c r="A307">
        <v>2018</v>
      </c>
      <c r="B307" t="s">
        <v>265</v>
      </c>
      <c r="C307">
        <v>13463</v>
      </c>
      <c r="D307">
        <v>860510723</v>
      </c>
      <c r="E307" t="s">
        <v>41</v>
      </c>
      <c r="F307" t="s">
        <v>1064</v>
      </c>
      <c r="G307" t="s">
        <v>1080</v>
      </c>
      <c r="H307" t="s">
        <v>4718</v>
      </c>
      <c r="I307" t="s">
        <v>389</v>
      </c>
      <c r="J307" t="s">
        <v>1037</v>
      </c>
      <c r="K307">
        <v>4</v>
      </c>
      <c r="L307">
        <v>185000</v>
      </c>
      <c r="M307">
        <v>740</v>
      </c>
      <c r="N307" t="s">
        <v>4680</v>
      </c>
    </row>
    <row r="308" spans="1:14">
      <c r="A308">
        <v>2018</v>
      </c>
      <c r="B308" t="s">
        <v>265</v>
      </c>
      <c r="C308">
        <v>13479</v>
      </c>
      <c r="D308">
        <v>860510723</v>
      </c>
      <c r="E308" t="s">
        <v>41</v>
      </c>
      <c r="F308" t="s">
        <v>59</v>
      </c>
      <c r="G308" t="s">
        <v>1334</v>
      </c>
      <c r="H308" t="s">
        <v>4718</v>
      </c>
      <c r="I308" t="s">
        <v>377</v>
      </c>
      <c r="J308" t="s">
        <v>1037</v>
      </c>
      <c r="K308">
        <v>1</v>
      </c>
      <c r="L308">
        <v>3500000</v>
      </c>
      <c r="M308">
        <v>3500</v>
      </c>
      <c r="N308" t="s">
        <v>4680</v>
      </c>
    </row>
    <row r="309" spans="1:14">
      <c r="A309">
        <v>2018</v>
      </c>
      <c r="B309" t="s">
        <v>265</v>
      </c>
      <c r="C309">
        <v>13479</v>
      </c>
      <c r="D309">
        <v>860510723</v>
      </c>
      <c r="E309" t="s">
        <v>41</v>
      </c>
      <c r="F309" t="s">
        <v>23</v>
      </c>
      <c r="G309" t="s">
        <v>1333</v>
      </c>
      <c r="H309" t="s">
        <v>4718</v>
      </c>
      <c r="I309" t="s">
        <v>377</v>
      </c>
      <c r="J309" t="s">
        <v>1037</v>
      </c>
      <c r="K309">
        <v>2</v>
      </c>
      <c r="L309">
        <v>2600000</v>
      </c>
      <c r="M309">
        <v>5200</v>
      </c>
      <c r="N309" t="s">
        <v>4680</v>
      </c>
    </row>
    <row r="310" spans="1:14">
      <c r="A310">
        <v>2018</v>
      </c>
      <c r="B310" t="s">
        <v>265</v>
      </c>
      <c r="C310">
        <v>13479</v>
      </c>
      <c r="D310">
        <v>860510723</v>
      </c>
      <c r="E310" t="s">
        <v>41</v>
      </c>
      <c r="F310" t="s">
        <v>20</v>
      </c>
      <c r="G310" t="s">
        <v>1331</v>
      </c>
      <c r="H310" t="s">
        <v>4718</v>
      </c>
      <c r="I310" t="s">
        <v>377</v>
      </c>
      <c r="J310" t="s">
        <v>1037</v>
      </c>
      <c r="K310">
        <v>50</v>
      </c>
      <c r="L310">
        <v>400000</v>
      </c>
      <c r="M310">
        <v>20000</v>
      </c>
      <c r="N310" t="s">
        <v>4680</v>
      </c>
    </row>
    <row r="311" spans="1:14">
      <c r="A311">
        <v>2018</v>
      </c>
      <c r="B311" t="s">
        <v>265</v>
      </c>
      <c r="C311">
        <v>13483</v>
      </c>
      <c r="D311">
        <v>900396759</v>
      </c>
      <c r="E311" t="s">
        <v>127</v>
      </c>
      <c r="F311" t="s">
        <v>741</v>
      </c>
      <c r="G311" t="s">
        <v>742</v>
      </c>
      <c r="H311" t="s">
        <v>1660</v>
      </c>
      <c r="I311" t="s">
        <v>693</v>
      </c>
      <c r="J311" t="s">
        <v>344</v>
      </c>
      <c r="K311">
        <v>1</v>
      </c>
      <c r="L311">
        <v>42000</v>
      </c>
      <c r="M311">
        <v>42</v>
      </c>
      <c r="N311" t="s">
        <v>4680</v>
      </c>
    </row>
    <row r="312" spans="1:14">
      <c r="A312">
        <v>2018</v>
      </c>
      <c r="B312" t="s">
        <v>229</v>
      </c>
      <c r="C312">
        <v>13426</v>
      </c>
      <c r="D312">
        <v>860510723</v>
      </c>
      <c r="E312" t="s">
        <v>41</v>
      </c>
      <c r="F312" t="s">
        <v>433</v>
      </c>
      <c r="G312" t="s">
        <v>434</v>
      </c>
      <c r="H312" t="s">
        <v>4354</v>
      </c>
      <c r="I312" t="s">
        <v>693</v>
      </c>
      <c r="J312" t="s">
        <v>298</v>
      </c>
      <c r="K312">
        <v>2</v>
      </c>
      <c r="L312">
        <v>420000</v>
      </c>
      <c r="M312">
        <v>840</v>
      </c>
      <c r="N312" t="s">
        <v>4680</v>
      </c>
    </row>
    <row r="313" spans="1:14">
      <c r="A313">
        <v>2018</v>
      </c>
      <c r="B313" t="s">
        <v>229</v>
      </c>
      <c r="C313">
        <v>13433</v>
      </c>
      <c r="D313">
        <v>830137252</v>
      </c>
      <c r="E313" t="s">
        <v>29</v>
      </c>
      <c r="F313" t="s">
        <v>324</v>
      </c>
      <c r="G313" t="s">
        <v>325</v>
      </c>
      <c r="H313" t="s">
        <v>4331</v>
      </c>
      <c r="I313" t="s">
        <v>693</v>
      </c>
      <c r="J313" t="s">
        <v>298</v>
      </c>
      <c r="K313">
        <v>1</v>
      </c>
      <c r="L313">
        <v>930000</v>
      </c>
      <c r="M313">
        <v>930</v>
      </c>
      <c r="N313" t="s">
        <v>4680</v>
      </c>
    </row>
    <row r="314" spans="1:14">
      <c r="A314">
        <v>2018</v>
      </c>
      <c r="B314" t="s">
        <v>229</v>
      </c>
      <c r="C314">
        <v>13421</v>
      </c>
      <c r="D314">
        <v>860510723</v>
      </c>
      <c r="E314" t="s">
        <v>41</v>
      </c>
      <c r="F314" t="s">
        <v>12</v>
      </c>
      <c r="G314" t="s">
        <v>9</v>
      </c>
      <c r="H314" t="s">
        <v>4267</v>
      </c>
      <c r="I314" t="s">
        <v>693</v>
      </c>
      <c r="J314" t="s">
        <v>298</v>
      </c>
      <c r="K314">
        <v>10</v>
      </c>
      <c r="L314">
        <v>120000</v>
      </c>
      <c r="M314">
        <v>1200</v>
      </c>
      <c r="N314" t="s">
        <v>4680</v>
      </c>
    </row>
    <row r="315" spans="1:14">
      <c r="A315">
        <v>2018</v>
      </c>
      <c r="B315" t="s">
        <v>229</v>
      </c>
      <c r="C315">
        <v>13419</v>
      </c>
      <c r="D315">
        <v>900950504</v>
      </c>
      <c r="E315" t="s">
        <v>1225</v>
      </c>
      <c r="F315" t="s">
        <v>112</v>
      </c>
      <c r="G315" t="s">
        <v>475</v>
      </c>
      <c r="H315" t="s">
        <v>4248</v>
      </c>
      <c r="I315" t="s">
        <v>693</v>
      </c>
      <c r="J315" t="s">
        <v>298</v>
      </c>
      <c r="K315">
        <v>3</v>
      </c>
      <c r="L315">
        <v>87000</v>
      </c>
      <c r="M315">
        <v>261</v>
      </c>
      <c r="N315" t="s">
        <v>4680</v>
      </c>
    </row>
    <row r="316" spans="1:14">
      <c r="A316">
        <v>2018</v>
      </c>
      <c r="B316" t="s">
        <v>229</v>
      </c>
      <c r="C316">
        <v>13398</v>
      </c>
      <c r="D316">
        <v>830104626</v>
      </c>
      <c r="E316" t="s">
        <v>1011</v>
      </c>
      <c r="F316" t="s">
        <v>1085</v>
      </c>
      <c r="G316" t="s">
        <v>1086</v>
      </c>
      <c r="H316" t="s">
        <v>4579</v>
      </c>
      <c r="I316" t="s">
        <v>377</v>
      </c>
      <c r="J316" t="s">
        <v>690</v>
      </c>
      <c r="K316">
        <v>1</v>
      </c>
      <c r="L316">
        <v>8322532</v>
      </c>
      <c r="M316">
        <v>8322.5319999999992</v>
      </c>
      <c r="N316" t="s">
        <v>4680</v>
      </c>
    </row>
    <row r="317" spans="1:14">
      <c r="A317">
        <v>2018</v>
      </c>
      <c r="B317" t="s">
        <v>229</v>
      </c>
      <c r="C317">
        <v>13396</v>
      </c>
      <c r="D317">
        <v>800007813</v>
      </c>
      <c r="E317" t="s">
        <v>138</v>
      </c>
      <c r="F317" t="s">
        <v>885</v>
      </c>
      <c r="G317" t="s">
        <v>557</v>
      </c>
      <c r="H317" t="s">
        <v>3937</v>
      </c>
      <c r="I317" t="s">
        <v>1479</v>
      </c>
      <c r="J317" t="s">
        <v>1037</v>
      </c>
      <c r="K317">
        <v>5</v>
      </c>
      <c r="L317">
        <v>1966268</v>
      </c>
      <c r="M317">
        <v>9831.34</v>
      </c>
      <c r="N317" t="s">
        <v>4680</v>
      </c>
    </row>
    <row r="318" spans="1:14">
      <c r="A318">
        <v>2018</v>
      </c>
      <c r="B318" t="s">
        <v>229</v>
      </c>
      <c r="C318">
        <v>13396</v>
      </c>
      <c r="D318">
        <v>800007813</v>
      </c>
      <c r="E318" t="s">
        <v>138</v>
      </c>
      <c r="F318" t="s">
        <v>572</v>
      </c>
      <c r="G318" t="s">
        <v>573</v>
      </c>
      <c r="H318" t="s">
        <v>3819</v>
      </c>
      <c r="I318" t="s">
        <v>1479</v>
      </c>
      <c r="J318" t="s">
        <v>1037</v>
      </c>
      <c r="K318">
        <v>20</v>
      </c>
      <c r="L318">
        <v>22397</v>
      </c>
      <c r="M318">
        <v>447.94</v>
      </c>
      <c r="N318" t="s">
        <v>4680</v>
      </c>
    </row>
    <row r="319" spans="1:14">
      <c r="A319">
        <v>2018</v>
      </c>
      <c r="B319" t="s">
        <v>229</v>
      </c>
      <c r="C319">
        <v>13416</v>
      </c>
      <c r="D319">
        <v>860510723</v>
      </c>
      <c r="E319" t="s">
        <v>41</v>
      </c>
      <c r="F319" t="s">
        <v>61</v>
      </c>
      <c r="G319" t="s">
        <v>62</v>
      </c>
      <c r="H319" t="s">
        <v>3820</v>
      </c>
      <c r="I319" t="s">
        <v>4665</v>
      </c>
      <c r="J319" t="s">
        <v>1037</v>
      </c>
      <c r="K319">
        <v>2</v>
      </c>
      <c r="L319">
        <v>480000</v>
      </c>
      <c r="M319">
        <v>960</v>
      </c>
      <c r="N319" t="s">
        <v>4680</v>
      </c>
    </row>
    <row r="320" spans="1:14">
      <c r="A320">
        <v>2018</v>
      </c>
      <c r="B320" t="s">
        <v>229</v>
      </c>
      <c r="C320">
        <v>13396</v>
      </c>
      <c r="D320">
        <v>800007813</v>
      </c>
      <c r="E320" t="s">
        <v>138</v>
      </c>
      <c r="F320" t="s">
        <v>188</v>
      </c>
      <c r="G320" t="s">
        <v>189</v>
      </c>
      <c r="H320" t="s">
        <v>3781</v>
      </c>
      <c r="I320" t="s">
        <v>1479</v>
      </c>
      <c r="J320" t="s">
        <v>1037</v>
      </c>
      <c r="K320">
        <v>49</v>
      </c>
      <c r="L320">
        <v>31414</v>
      </c>
      <c r="M320">
        <v>1539.2860000000001</v>
      </c>
      <c r="N320" t="s">
        <v>4680</v>
      </c>
    </row>
    <row r="321" spans="1:14">
      <c r="A321">
        <v>2018</v>
      </c>
      <c r="B321" t="s">
        <v>229</v>
      </c>
      <c r="C321">
        <v>13396</v>
      </c>
      <c r="D321">
        <v>800007813</v>
      </c>
      <c r="E321" t="s">
        <v>138</v>
      </c>
      <c r="F321" t="s">
        <v>151</v>
      </c>
      <c r="G321" t="s">
        <v>152</v>
      </c>
      <c r="H321" t="s">
        <v>3769</v>
      </c>
      <c r="I321" t="s">
        <v>1479</v>
      </c>
      <c r="J321" t="s">
        <v>1037</v>
      </c>
      <c r="K321">
        <v>60</v>
      </c>
      <c r="L321">
        <v>26178</v>
      </c>
      <c r="M321">
        <v>1570.68</v>
      </c>
      <c r="N321" t="s">
        <v>4680</v>
      </c>
    </row>
    <row r="322" spans="1:14">
      <c r="A322">
        <v>2018</v>
      </c>
      <c r="B322" t="s">
        <v>229</v>
      </c>
      <c r="C322">
        <v>13415</v>
      </c>
      <c r="D322">
        <v>860510723</v>
      </c>
      <c r="E322" t="s">
        <v>41</v>
      </c>
      <c r="F322" t="s">
        <v>43</v>
      </c>
      <c r="G322" t="s">
        <v>44</v>
      </c>
      <c r="H322" t="s">
        <v>3490</v>
      </c>
      <c r="I322" t="s">
        <v>1479</v>
      </c>
      <c r="J322" t="s">
        <v>1037</v>
      </c>
      <c r="K322">
        <v>10</v>
      </c>
      <c r="L322">
        <v>15000</v>
      </c>
      <c r="M322">
        <v>150</v>
      </c>
      <c r="N322" t="s">
        <v>4680</v>
      </c>
    </row>
    <row r="323" spans="1:14">
      <c r="A323">
        <v>2018</v>
      </c>
      <c r="B323" t="s">
        <v>229</v>
      </c>
      <c r="C323">
        <v>13417</v>
      </c>
      <c r="D323">
        <v>830043681</v>
      </c>
      <c r="E323" t="s">
        <v>1160</v>
      </c>
      <c r="F323" t="s">
        <v>28</v>
      </c>
      <c r="G323" t="s">
        <v>682</v>
      </c>
      <c r="H323" t="s">
        <v>4718</v>
      </c>
      <c r="I323" t="s">
        <v>389</v>
      </c>
      <c r="J323" t="s">
        <v>1037</v>
      </c>
      <c r="K323">
        <v>1</v>
      </c>
      <c r="L323">
        <v>140000</v>
      </c>
      <c r="M323">
        <v>140</v>
      </c>
      <c r="N323" t="s">
        <v>4680</v>
      </c>
    </row>
    <row r="324" spans="1:14">
      <c r="A324">
        <v>2018</v>
      </c>
      <c r="B324" t="s">
        <v>229</v>
      </c>
      <c r="C324">
        <v>13401</v>
      </c>
      <c r="D324">
        <v>830053934</v>
      </c>
      <c r="E324" t="s">
        <v>901</v>
      </c>
      <c r="F324" t="s">
        <v>28</v>
      </c>
      <c r="G324" t="s">
        <v>682</v>
      </c>
      <c r="H324" t="s">
        <v>4718</v>
      </c>
      <c r="I324" t="s">
        <v>389</v>
      </c>
      <c r="J324" t="s">
        <v>1037</v>
      </c>
      <c r="K324">
        <v>1</v>
      </c>
      <c r="L324">
        <v>135000</v>
      </c>
      <c r="M324">
        <v>135</v>
      </c>
      <c r="N324" t="s">
        <v>4680</v>
      </c>
    </row>
    <row r="325" spans="1:14">
      <c r="A325">
        <v>2018</v>
      </c>
      <c r="B325" t="s">
        <v>229</v>
      </c>
      <c r="C325">
        <v>13426</v>
      </c>
      <c r="D325">
        <v>901014309</v>
      </c>
      <c r="E325" t="s">
        <v>1012</v>
      </c>
      <c r="F325" t="s">
        <v>6</v>
      </c>
      <c r="G325" t="s">
        <v>7</v>
      </c>
      <c r="H325" t="s">
        <v>4718</v>
      </c>
      <c r="I325" t="s">
        <v>389</v>
      </c>
      <c r="J325" t="s">
        <v>1037</v>
      </c>
      <c r="K325">
        <v>1</v>
      </c>
      <c r="L325">
        <v>175000</v>
      </c>
      <c r="M325">
        <v>175</v>
      </c>
      <c r="N325" t="s">
        <v>4680</v>
      </c>
    </row>
    <row r="326" spans="1:14">
      <c r="A326">
        <v>2018</v>
      </c>
      <c r="B326" t="s">
        <v>229</v>
      </c>
      <c r="C326">
        <v>13408</v>
      </c>
      <c r="D326">
        <v>860510723</v>
      </c>
      <c r="E326" t="s">
        <v>41</v>
      </c>
      <c r="F326" t="s">
        <v>6</v>
      </c>
      <c r="G326" t="s">
        <v>7</v>
      </c>
      <c r="H326" t="s">
        <v>4718</v>
      </c>
      <c r="I326" t="s">
        <v>389</v>
      </c>
      <c r="J326" t="s">
        <v>1037</v>
      </c>
      <c r="K326">
        <v>12</v>
      </c>
      <c r="L326">
        <v>175000</v>
      </c>
      <c r="M326">
        <v>2100</v>
      </c>
      <c r="N326" t="s">
        <v>4680</v>
      </c>
    </row>
    <row r="327" spans="1:14">
      <c r="A327">
        <v>2018</v>
      </c>
      <c r="B327" t="s">
        <v>229</v>
      </c>
      <c r="C327">
        <v>13405</v>
      </c>
      <c r="D327">
        <v>860510723</v>
      </c>
      <c r="E327" t="s">
        <v>41</v>
      </c>
      <c r="F327" t="s">
        <v>6</v>
      </c>
      <c r="G327" t="s">
        <v>7</v>
      </c>
      <c r="H327" t="s">
        <v>4718</v>
      </c>
      <c r="I327" t="s">
        <v>389</v>
      </c>
      <c r="J327" t="s">
        <v>1037</v>
      </c>
      <c r="K327">
        <v>8</v>
      </c>
      <c r="L327">
        <v>175000</v>
      </c>
      <c r="M327">
        <v>1400</v>
      </c>
      <c r="N327" t="s">
        <v>4680</v>
      </c>
    </row>
    <row r="328" spans="1:14">
      <c r="A328">
        <v>2018</v>
      </c>
      <c r="B328" t="s">
        <v>229</v>
      </c>
      <c r="C328">
        <v>13415</v>
      </c>
      <c r="D328">
        <v>900520280</v>
      </c>
      <c r="E328" t="s">
        <v>134</v>
      </c>
      <c r="F328" t="s">
        <v>6</v>
      </c>
      <c r="G328" t="s">
        <v>7</v>
      </c>
      <c r="H328" t="s">
        <v>4718</v>
      </c>
      <c r="I328" t="s">
        <v>389</v>
      </c>
      <c r="J328" t="s">
        <v>1037</v>
      </c>
      <c r="K328">
        <v>4</v>
      </c>
      <c r="L328">
        <v>184000</v>
      </c>
      <c r="M328">
        <v>736</v>
      </c>
      <c r="N328" t="s">
        <v>4680</v>
      </c>
    </row>
    <row r="329" spans="1:14">
      <c r="A329">
        <v>2018</v>
      </c>
      <c r="B329" t="s">
        <v>229</v>
      </c>
      <c r="C329">
        <v>13431</v>
      </c>
      <c r="D329">
        <v>830065383</v>
      </c>
      <c r="E329" t="s">
        <v>718</v>
      </c>
      <c r="F329" t="s">
        <v>1084</v>
      </c>
      <c r="G329" t="s">
        <v>1087</v>
      </c>
      <c r="H329" t="s">
        <v>4718</v>
      </c>
      <c r="I329" t="s">
        <v>389</v>
      </c>
      <c r="J329" t="s">
        <v>1037</v>
      </c>
      <c r="K329">
        <v>1</v>
      </c>
      <c r="L329">
        <v>185000</v>
      </c>
      <c r="M329">
        <v>185</v>
      </c>
      <c r="N329" t="s">
        <v>4680</v>
      </c>
    </row>
    <row r="330" spans="1:14">
      <c r="A330">
        <v>2018</v>
      </c>
      <c r="B330" t="s">
        <v>229</v>
      </c>
      <c r="C330">
        <v>13434</v>
      </c>
      <c r="D330">
        <v>860033633</v>
      </c>
      <c r="E330" t="s">
        <v>170</v>
      </c>
      <c r="F330" t="s">
        <v>1064</v>
      </c>
      <c r="G330" t="s">
        <v>1080</v>
      </c>
      <c r="H330" t="s">
        <v>4718</v>
      </c>
      <c r="I330" t="s">
        <v>389</v>
      </c>
      <c r="J330" t="s">
        <v>1037</v>
      </c>
      <c r="K330">
        <v>1</v>
      </c>
      <c r="L330">
        <v>175000</v>
      </c>
      <c r="M330">
        <v>175</v>
      </c>
      <c r="N330" t="s">
        <v>4680</v>
      </c>
    </row>
    <row r="331" spans="1:14">
      <c r="A331">
        <v>2018</v>
      </c>
      <c r="B331" t="s">
        <v>229</v>
      </c>
      <c r="C331">
        <v>13389</v>
      </c>
      <c r="D331">
        <v>830104626</v>
      </c>
      <c r="E331" t="s">
        <v>1011</v>
      </c>
      <c r="F331" t="s">
        <v>1064</v>
      </c>
      <c r="G331" t="s">
        <v>1080</v>
      </c>
      <c r="H331" t="s">
        <v>4718</v>
      </c>
      <c r="I331" t="s">
        <v>389</v>
      </c>
      <c r="J331" t="s">
        <v>1037</v>
      </c>
      <c r="K331">
        <v>1</v>
      </c>
      <c r="L331">
        <v>180000</v>
      </c>
      <c r="M331">
        <v>180</v>
      </c>
      <c r="N331" t="s">
        <v>4680</v>
      </c>
    </row>
    <row r="332" spans="1:14">
      <c r="A332">
        <v>2018</v>
      </c>
      <c r="B332" t="s">
        <v>229</v>
      </c>
      <c r="C332">
        <v>13420</v>
      </c>
      <c r="D332">
        <v>830043681</v>
      </c>
      <c r="E332" t="s">
        <v>1160</v>
      </c>
      <c r="F332" t="s">
        <v>1064</v>
      </c>
      <c r="G332" t="s">
        <v>1080</v>
      </c>
      <c r="H332" t="s">
        <v>4718</v>
      </c>
      <c r="I332" t="s">
        <v>389</v>
      </c>
      <c r="J332" t="s">
        <v>1037</v>
      </c>
      <c r="K332">
        <v>2</v>
      </c>
      <c r="L332">
        <v>185000</v>
      </c>
      <c r="M332">
        <v>370</v>
      </c>
      <c r="N332" t="s">
        <v>4680</v>
      </c>
    </row>
    <row r="333" spans="1:14">
      <c r="A333">
        <v>2018</v>
      </c>
      <c r="B333" t="s">
        <v>229</v>
      </c>
      <c r="C333">
        <v>13381</v>
      </c>
      <c r="D333">
        <v>860510723</v>
      </c>
      <c r="E333" t="s">
        <v>41</v>
      </c>
      <c r="F333" t="s">
        <v>20</v>
      </c>
      <c r="G333" t="s">
        <v>1331</v>
      </c>
      <c r="H333" t="s">
        <v>4718</v>
      </c>
      <c r="I333" t="s">
        <v>377</v>
      </c>
      <c r="J333" t="s">
        <v>1037</v>
      </c>
      <c r="K333">
        <v>80</v>
      </c>
      <c r="L333">
        <v>400000</v>
      </c>
      <c r="M333">
        <v>32000</v>
      </c>
      <c r="N333" t="s">
        <v>4680</v>
      </c>
    </row>
    <row r="334" spans="1:14">
      <c r="A334">
        <v>2018</v>
      </c>
      <c r="B334" t="s">
        <v>229</v>
      </c>
      <c r="C334">
        <v>13397</v>
      </c>
      <c r="D334">
        <v>830109199</v>
      </c>
      <c r="E334" t="s">
        <v>1167</v>
      </c>
      <c r="F334" t="s">
        <v>20</v>
      </c>
      <c r="G334" t="s">
        <v>1331</v>
      </c>
      <c r="H334" t="s">
        <v>4718</v>
      </c>
      <c r="I334" t="s">
        <v>377</v>
      </c>
      <c r="J334" t="s">
        <v>1037</v>
      </c>
      <c r="K334">
        <v>1</v>
      </c>
      <c r="L334">
        <v>490000</v>
      </c>
      <c r="M334">
        <v>490</v>
      </c>
      <c r="N334" t="s">
        <v>4680</v>
      </c>
    </row>
    <row r="335" spans="1:14">
      <c r="A335">
        <v>2018</v>
      </c>
      <c r="B335" t="s">
        <v>229</v>
      </c>
      <c r="C335">
        <v>13430</v>
      </c>
      <c r="D335">
        <v>900520280</v>
      </c>
      <c r="E335" t="s">
        <v>134</v>
      </c>
      <c r="F335" t="s">
        <v>948</v>
      </c>
      <c r="G335" t="s">
        <v>954</v>
      </c>
      <c r="H335" t="s">
        <v>4718</v>
      </c>
      <c r="I335" t="s">
        <v>1479</v>
      </c>
      <c r="J335" t="s">
        <v>1007</v>
      </c>
      <c r="K335">
        <v>1</v>
      </c>
      <c r="L335">
        <v>820000</v>
      </c>
      <c r="M335">
        <v>820</v>
      </c>
      <c r="N335" t="s">
        <v>4680</v>
      </c>
    </row>
    <row r="336" spans="1:14">
      <c r="A336">
        <v>2018</v>
      </c>
      <c r="B336" t="s">
        <v>229</v>
      </c>
      <c r="C336">
        <v>13421</v>
      </c>
      <c r="D336">
        <v>860510723</v>
      </c>
      <c r="E336" t="s">
        <v>41</v>
      </c>
      <c r="F336" t="s">
        <v>172</v>
      </c>
      <c r="G336" t="s">
        <v>173</v>
      </c>
      <c r="H336" t="s">
        <v>1508</v>
      </c>
      <c r="I336" t="s">
        <v>486</v>
      </c>
      <c r="J336" t="s">
        <v>4668</v>
      </c>
      <c r="K336">
        <v>1</v>
      </c>
      <c r="L336">
        <v>10450000</v>
      </c>
      <c r="M336">
        <v>10450</v>
      </c>
      <c r="N336" t="s">
        <v>4680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3:D34"/>
  <sheetViews>
    <sheetView showGridLines="0" workbookViewId="0">
      <selection activeCell="D14" sqref="D14"/>
    </sheetView>
  </sheetViews>
  <sheetFormatPr baseColWidth="10" defaultRowHeight="15"/>
  <cols>
    <col min="1" max="1" width="15.7109375" bestFit="1" customWidth="1"/>
    <col min="2" max="4" width="11.5703125" bestFit="1" customWidth="1"/>
    <col min="5" max="7" width="11.5703125" customWidth="1"/>
    <col min="8" max="8" width="14.140625" bestFit="1" customWidth="1"/>
  </cols>
  <sheetData>
    <row r="3" spans="1:4">
      <c r="A3" s="81" t="s">
        <v>4710</v>
      </c>
      <c r="B3" s="81" t="s">
        <v>4712</v>
      </c>
    </row>
    <row r="4" spans="1:4">
      <c r="B4" s="194">
        <v>2020</v>
      </c>
      <c r="C4" s="194">
        <v>2021</v>
      </c>
      <c r="D4" s="194">
        <v>2022</v>
      </c>
    </row>
    <row r="5" spans="1:4">
      <c r="A5" s="81" t="s">
        <v>1492</v>
      </c>
      <c r="B5" s="194">
        <v>2020</v>
      </c>
      <c r="D5" s="194">
        <v>2022</v>
      </c>
    </row>
    <row r="6" spans="1:4">
      <c r="A6" s="82" t="s">
        <v>4693</v>
      </c>
      <c r="B6" s="85">
        <v>17036.864999999998</v>
      </c>
      <c r="C6" s="85">
        <v>24667.175999999999</v>
      </c>
      <c r="D6" s="85">
        <v>21921.414999999997</v>
      </c>
    </row>
    <row r="7" spans="1:4">
      <c r="A7" s="82" t="s">
        <v>4689</v>
      </c>
      <c r="B7" s="85">
        <v>508789.04311000014</v>
      </c>
      <c r="C7" s="85">
        <v>681049.70821000007</v>
      </c>
      <c r="D7" s="85">
        <v>635079.49165760004</v>
      </c>
    </row>
    <row r="8" spans="1:4">
      <c r="A8" s="82" t="s">
        <v>4680</v>
      </c>
      <c r="B8" s="85">
        <v>465698.55236650002</v>
      </c>
      <c r="C8" s="85">
        <v>551521.50029499969</v>
      </c>
      <c r="D8" s="85">
        <v>487058.82091999997</v>
      </c>
    </row>
    <row r="9" spans="1:4">
      <c r="A9" s="82" t="s">
        <v>4690</v>
      </c>
      <c r="B9" s="85">
        <v>233720.29569970004</v>
      </c>
      <c r="C9" s="85">
        <v>117646.25695000001</v>
      </c>
      <c r="D9" s="85">
        <v>156237.85560000001</v>
      </c>
    </row>
    <row r="10" spans="1:4">
      <c r="A10" s="82" t="s">
        <v>4684</v>
      </c>
      <c r="B10" s="85">
        <v>750510.81254000019</v>
      </c>
      <c r="C10" s="85">
        <v>177868.12642000002</v>
      </c>
      <c r="D10" s="85">
        <v>529057.21728999994</v>
      </c>
    </row>
    <row r="11" spans="1:4">
      <c r="A11" s="82" t="s">
        <v>4692</v>
      </c>
      <c r="B11" s="85">
        <v>433597.36720000004</v>
      </c>
      <c r="C11" s="85">
        <v>615588.51308599999</v>
      </c>
      <c r="D11" s="85">
        <v>111016.6434</v>
      </c>
    </row>
    <row r="12" spans="1:4">
      <c r="A12" s="82" t="s">
        <v>4703</v>
      </c>
      <c r="B12" s="85">
        <v>340108.10988000006</v>
      </c>
      <c r="C12" s="85">
        <v>231643.61598</v>
      </c>
      <c r="D12" s="85">
        <v>189733.27674</v>
      </c>
    </row>
    <row r="13" spans="1:4">
      <c r="A13" s="82" t="s">
        <v>4702</v>
      </c>
      <c r="B13" s="85">
        <v>55761.447760000003</v>
      </c>
      <c r="C13" s="85">
        <v>140245.07449</v>
      </c>
      <c r="D13" s="85">
        <v>62880.661139999997</v>
      </c>
    </row>
    <row r="14" spans="1:4">
      <c r="A14" s="82" t="s">
        <v>4701</v>
      </c>
      <c r="B14" s="85">
        <v>2850.2</v>
      </c>
      <c r="C14" s="85">
        <v>9124.9740000000002</v>
      </c>
      <c r="D14" s="85">
        <v>12462.921000000002</v>
      </c>
    </row>
    <row r="15" spans="1:4">
      <c r="A15" s="82" t="s">
        <v>4687</v>
      </c>
      <c r="B15" s="85">
        <v>18609.072</v>
      </c>
      <c r="C15" s="85">
        <v>11625.083859999999</v>
      </c>
      <c r="D15" s="85"/>
    </row>
    <row r="16" spans="1:4">
      <c r="A16" s="82" t="s">
        <v>4695</v>
      </c>
      <c r="B16" s="85">
        <v>6524</v>
      </c>
      <c r="C16" s="85">
        <v>2318.2719999999999</v>
      </c>
      <c r="D16" s="85"/>
    </row>
    <row r="17" spans="1:4">
      <c r="A17" s="82" t="s">
        <v>4685</v>
      </c>
      <c r="B17" s="85">
        <v>143577.91658999998</v>
      </c>
      <c r="C17" s="85">
        <v>359460.90153999976</v>
      </c>
      <c r="D17" s="85">
        <v>175911.2899</v>
      </c>
    </row>
    <row r="18" spans="1:4">
      <c r="A18" s="82" t="s">
        <v>4688</v>
      </c>
      <c r="B18" s="85">
        <v>5047.7850400000007</v>
      </c>
      <c r="C18" s="85">
        <v>187</v>
      </c>
      <c r="D18" s="85"/>
    </row>
    <row r="19" spans="1:4">
      <c r="A19" s="82" t="s">
        <v>4682</v>
      </c>
      <c r="B19" s="85">
        <v>578.79999999999995</v>
      </c>
      <c r="C19" s="85"/>
      <c r="D19" s="85"/>
    </row>
    <row r="20" spans="1:4">
      <c r="A20" s="82" t="s">
        <v>4696</v>
      </c>
      <c r="B20" s="85">
        <v>150249.88701000001</v>
      </c>
      <c r="C20" s="85">
        <v>424455.23103000002</v>
      </c>
      <c r="D20" s="85">
        <v>70993.066709999999</v>
      </c>
    </row>
    <row r="21" spans="1:4">
      <c r="A21" s="82" t="s">
        <v>4705</v>
      </c>
      <c r="B21" s="85">
        <v>16736.634740000001</v>
      </c>
      <c r="C21" s="85">
        <v>55122.762449999995</v>
      </c>
      <c r="D21" s="85">
        <v>55482.164310000007</v>
      </c>
    </row>
    <row r="22" spans="1:4">
      <c r="A22" s="82" t="s">
        <v>4698</v>
      </c>
      <c r="B22" s="85"/>
      <c r="C22" s="85">
        <v>124894.99770000004</v>
      </c>
      <c r="D22" s="85"/>
    </row>
    <row r="23" spans="1:4">
      <c r="A23" s="82" t="s">
        <v>4699</v>
      </c>
      <c r="B23" s="85">
        <v>10845</v>
      </c>
      <c r="C23" s="85">
        <v>16113.683000000001</v>
      </c>
      <c r="D23" s="85">
        <v>6750</v>
      </c>
    </row>
    <row r="24" spans="1:4">
      <c r="A24" s="82" t="s">
        <v>4681</v>
      </c>
      <c r="B24" s="85">
        <v>182973.80363000007</v>
      </c>
      <c r="C24" s="85">
        <v>143479.7978</v>
      </c>
      <c r="D24" s="85">
        <v>39651.990749999997</v>
      </c>
    </row>
    <row r="25" spans="1:4">
      <c r="A25" s="82" t="s">
        <v>4686</v>
      </c>
      <c r="B25" s="85">
        <v>21945.616899999997</v>
      </c>
      <c r="C25" s="85">
        <v>27984.149549999995</v>
      </c>
      <c r="D25" s="85">
        <v>21523.802699999997</v>
      </c>
    </row>
    <row r="26" spans="1:4">
      <c r="A26" s="82" t="s">
        <v>4952</v>
      </c>
      <c r="B26" s="85">
        <v>9187.9459999999999</v>
      </c>
      <c r="C26" s="85">
        <v>53207.126519999998</v>
      </c>
      <c r="D26" s="85"/>
    </row>
    <row r="27" spans="1:4">
      <c r="A27" s="82" t="s">
        <v>5311</v>
      </c>
      <c r="B27" s="85">
        <v>8251.4840000000004</v>
      </c>
      <c r="C27" s="85">
        <v>298</v>
      </c>
      <c r="D27" s="85"/>
    </row>
    <row r="28" spans="1:4">
      <c r="A28" s="82" t="s">
        <v>5375</v>
      </c>
      <c r="B28" s="85">
        <v>846.55500000000006</v>
      </c>
      <c r="C28" s="85"/>
      <c r="D28" s="85"/>
    </row>
    <row r="29" spans="1:4">
      <c r="A29" s="82" t="s">
        <v>5583</v>
      </c>
      <c r="B29" s="85">
        <v>2317.0107000000003</v>
      </c>
      <c r="C29" s="85">
        <v>2179.3663999999999</v>
      </c>
      <c r="D29" s="85"/>
    </row>
    <row r="30" spans="1:4">
      <c r="A30" s="82" t="s">
        <v>5586</v>
      </c>
      <c r="B30" s="85">
        <v>280</v>
      </c>
      <c r="C30" s="85"/>
      <c r="D30" s="85"/>
    </row>
    <row r="31" spans="1:4">
      <c r="A31" s="82" t="s">
        <v>6561</v>
      </c>
      <c r="B31" s="85"/>
      <c r="C31" s="85"/>
      <c r="D31" s="85">
        <v>0</v>
      </c>
    </row>
    <row r="32" spans="1:4">
      <c r="A32" s="82" t="s">
        <v>6116</v>
      </c>
      <c r="B32" s="85"/>
      <c r="C32" s="85">
        <v>9472</v>
      </c>
      <c r="D32" s="85"/>
    </row>
    <row r="33" spans="1:4">
      <c r="A33" s="82" t="s">
        <v>6118</v>
      </c>
      <c r="B33" s="85"/>
      <c r="C33" s="85">
        <v>448.49465999999995</v>
      </c>
      <c r="D33" s="85"/>
    </row>
    <row r="34" spans="1:4">
      <c r="A34" s="82" t="s">
        <v>6560</v>
      </c>
      <c r="B34" s="85"/>
      <c r="C34" s="85"/>
      <c r="D34" s="85">
        <v>940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"/>
  <sheetViews>
    <sheetView workbookViewId="0">
      <selection activeCell="A2" sqref="A2"/>
    </sheetView>
  </sheetViews>
  <sheetFormatPr baseColWidth="10" defaultRowHeight="15"/>
  <cols>
    <col min="5" max="5" width="16.140625" customWidth="1"/>
    <col min="6" max="6" width="13.85546875" customWidth="1"/>
    <col min="7" max="7" width="28.140625" customWidth="1"/>
    <col min="8" max="8" width="17.5703125" customWidth="1"/>
    <col min="10" max="10" width="14" customWidth="1"/>
    <col min="11" max="11" width="12.42578125" customWidth="1"/>
    <col min="12" max="12" width="14.85546875" customWidth="1"/>
    <col min="13" max="13" width="17.85546875" customWidth="1"/>
  </cols>
  <sheetData>
    <row r="1" spans="1:14">
      <c r="A1" t="s">
        <v>688</v>
      </c>
      <c r="B1" t="s">
        <v>230</v>
      </c>
      <c r="C1" t="s">
        <v>1230</v>
      </c>
      <c r="D1" t="s">
        <v>1226</v>
      </c>
      <c r="E1" t="s">
        <v>1227</v>
      </c>
      <c r="F1" t="s">
        <v>82</v>
      </c>
      <c r="G1" t="s">
        <v>231</v>
      </c>
      <c r="H1" t="s">
        <v>4581</v>
      </c>
      <c r="I1" t="s">
        <v>266</v>
      </c>
      <c r="J1" t="s">
        <v>267</v>
      </c>
      <c r="K1" t="s">
        <v>83</v>
      </c>
      <c r="L1" t="s">
        <v>692</v>
      </c>
      <c r="M1" t="s">
        <v>1231</v>
      </c>
      <c r="N1" t="s">
        <v>4708</v>
      </c>
    </row>
    <row r="2" spans="1:14">
      <c r="A2">
        <v>2018</v>
      </c>
      <c r="B2" t="s">
        <v>703</v>
      </c>
      <c r="C2">
        <v>88</v>
      </c>
      <c r="D2">
        <v>860511835</v>
      </c>
      <c r="E2" t="s">
        <v>4717</v>
      </c>
      <c r="F2" t="s">
        <v>6</v>
      </c>
      <c r="G2" t="s">
        <v>7</v>
      </c>
      <c r="H2" t="s">
        <v>4718</v>
      </c>
      <c r="I2" t="s">
        <v>389</v>
      </c>
      <c r="J2" t="s">
        <v>1037</v>
      </c>
      <c r="K2">
        <v>6</v>
      </c>
      <c r="L2">
        <v>175000</v>
      </c>
      <c r="M2">
        <v>1050</v>
      </c>
      <c r="N2" t="s">
        <v>4680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3">
    <tabColor rgb="FF92D050"/>
  </sheetPr>
  <dimension ref="A1:L3872"/>
  <sheetViews>
    <sheetView showGridLines="0" showRowColHeaders="0" zoomScale="70" zoomScaleNormal="70" workbookViewId="0">
      <selection activeCell="D11" sqref="D11"/>
    </sheetView>
  </sheetViews>
  <sheetFormatPr baseColWidth="10" defaultColWidth="0" defaultRowHeight="16.5" zeroHeight="1"/>
  <cols>
    <col min="1" max="1" width="16.140625" style="34" customWidth="1"/>
    <col min="2" max="2" width="124.42578125" style="34" customWidth="1"/>
    <col min="3" max="6" width="17.28515625" style="34" customWidth="1"/>
    <col min="7" max="7" width="18.28515625" style="34" customWidth="1"/>
    <col min="8" max="12" width="17.28515625" style="34" customWidth="1"/>
    <col min="13" max="16384" width="11.42578125" style="34" hidden="1"/>
  </cols>
  <sheetData>
    <row r="1" spans="1:12" ht="18">
      <c r="A1" s="33"/>
    </row>
    <row r="2" spans="1:12" ht="18">
      <c r="A2" s="33"/>
    </row>
    <row r="3" spans="1:12" ht="18">
      <c r="A3" s="33"/>
    </row>
    <row r="4" spans="1:12" ht="22.5" customHeight="1">
      <c r="A4" s="33"/>
    </row>
    <row r="5" spans="1:12" ht="22.5" customHeight="1">
      <c r="A5" s="33" t="s">
        <v>6030</v>
      </c>
    </row>
    <row r="6" spans="1:12" ht="18">
      <c r="A6" s="33"/>
      <c r="B6" s="35"/>
      <c r="C6" s="35"/>
      <c r="D6" s="35"/>
      <c r="E6" s="35"/>
      <c r="F6" s="35"/>
      <c r="G6" s="35"/>
      <c r="H6" s="35"/>
      <c r="I6" s="35"/>
    </row>
    <row r="7" spans="1:12">
      <c r="A7" s="196" t="s">
        <v>1141</v>
      </c>
      <c r="B7" s="197"/>
      <c r="C7" s="197"/>
      <c r="D7" s="197"/>
      <c r="E7" s="197"/>
      <c r="F7" s="197"/>
      <c r="G7" s="197"/>
      <c r="H7"/>
      <c r="I7"/>
      <c r="J7"/>
      <c r="K7"/>
      <c r="L7"/>
    </row>
    <row r="8" spans="1:12" ht="16.5" customHeight="1">
      <c r="A8" s="197"/>
      <c r="B8" s="197"/>
      <c r="C8" s="197">
        <v>2018</v>
      </c>
      <c r="D8" s="197">
        <v>2019</v>
      </c>
      <c r="E8" s="197">
        <v>2020</v>
      </c>
      <c r="F8" s="197">
        <v>2021</v>
      </c>
      <c r="G8" s="197" t="s">
        <v>1499</v>
      </c>
      <c r="H8"/>
      <c r="I8"/>
      <c r="J8"/>
      <c r="K8"/>
      <c r="L8"/>
    </row>
    <row r="9" spans="1:12" s="79" customFormat="1">
      <c r="A9" s="197"/>
      <c r="B9" s="197"/>
      <c r="C9" s="197">
        <v>2018</v>
      </c>
      <c r="D9" s="197">
        <v>2019</v>
      </c>
      <c r="E9" s="197">
        <v>2020</v>
      </c>
      <c r="F9" s="197">
        <v>2021</v>
      </c>
      <c r="G9" s="197"/>
      <c r="H9"/>
      <c r="I9"/>
      <c r="J9"/>
      <c r="K9"/>
      <c r="L9"/>
    </row>
    <row r="10" spans="1:12" s="79" customFormat="1">
      <c r="A10" s="201">
        <v>96657930</v>
      </c>
      <c r="B10" s="206" t="s">
        <v>1111</v>
      </c>
      <c r="C10" s="199">
        <v>37523.57</v>
      </c>
      <c r="D10" s="199"/>
      <c r="E10" s="199"/>
      <c r="F10" s="199"/>
      <c r="G10" s="199">
        <v>37523.57</v>
      </c>
      <c r="H10"/>
      <c r="I10"/>
      <c r="J10"/>
      <c r="K10"/>
      <c r="L10"/>
    </row>
    <row r="11" spans="1:12" s="79" customFormat="1">
      <c r="A11" s="202">
        <v>800007813</v>
      </c>
      <c r="B11" s="197" t="s">
        <v>5969</v>
      </c>
      <c r="C11" s="200">
        <v>101638.16499999998</v>
      </c>
      <c r="D11" s="200"/>
      <c r="E11" s="200">
        <v>103365.8137365</v>
      </c>
      <c r="F11" s="200">
        <v>119921.01078500001</v>
      </c>
      <c r="G11" s="200">
        <v>324924.98952149996</v>
      </c>
      <c r="H11"/>
      <c r="I11"/>
      <c r="J11"/>
      <c r="K11"/>
      <c r="L11"/>
    </row>
    <row r="12" spans="1:12" s="79" customFormat="1">
      <c r="A12" s="202">
        <v>800021272</v>
      </c>
      <c r="B12" s="206" t="s">
        <v>1142</v>
      </c>
      <c r="C12" s="200">
        <v>84053.582999999999</v>
      </c>
      <c r="D12" s="200">
        <v>188776.28382999994</v>
      </c>
      <c r="E12" s="200">
        <v>160493.43263</v>
      </c>
      <c r="F12" s="200">
        <v>138022.15323999999</v>
      </c>
      <c r="G12" s="200">
        <v>571345.45269999991</v>
      </c>
      <c r="H12"/>
      <c r="I12"/>
      <c r="J12"/>
      <c r="K12"/>
      <c r="L12"/>
    </row>
    <row r="13" spans="1:12" s="79" customFormat="1">
      <c r="A13" s="202">
        <v>800074033</v>
      </c>
      <c r="B13" s="206" t="s">
        <v>1143</v>
      </c>
      <c r="C13" s="200">
        <v>44066.82</v>
      </c>
      <c r="D13" s="200">
        <v>1162.9000000000001</v>
      </c>
      <c r="E13" s="200">
        <v>578.79999999999995</v>
      </c>
      <c r="F13" s="200"/>
      <c r="G13" s="200">
        <v>45808.520000000004</v>
      </c>
      <c r="H13"/>
      <c r="I13"/>
      <c r="J13"/>
      <c r="K13"/>
      <c r="L13"/>
    </row>
    <row r="14" spans="1:12" s="79" customFormat="1">
      <c r="A14" s="202">
        <v>800167643</v>
      </c>
      <c r="B14" s="197" t="s">
        <v>5416</v>
      </c>
      <c r="C14" s="200">
        <v>437566.1727</v>
      </c>
      <c r="D14" s="200">
        <v>603827.75352000003</v>
      </c>
      <c r="E14" s="200">
        <v>750510.81254000019</v>
      </c>
      <c r="F14" s="200">
        <v>177563.65583999999</v>
      </c>
      <c r="G14" s="200">
        <v>1969468.3946</v>
      </c>
      <c r="H14"/>
      <c r="I14"/>
      <c r="J14"/>
      <c r="K14"/>
      <c r="L14"/>
    </row>
    <row r="15" spans="1:12" s="79" customFormat="1">
      <c r="A15" s="202">
        <v>800170118</v>
      </c>
      <c r="B15" s="206" t="s">
        <v>1145</v>
      </c>
      <c r="C15" s="200">
        <v>24600.631999999994</v>
      </c>
      <c r="D15" s="200">
        <v>81676.344740000015</v>
      </c>
      <c r="E15" s="200">
        <v>15431.8969</v>
      </c>
      <c r="F15" s="200">
        <v>17717.444100000004</v>
      </c>
      <c r="G15" s="200">
        <v>139426.31774</v>
      </c>
      <c r="H15"/>
      <c r="I15"/>
      <c r="J15"/>
      <c r="K15"/>
      <c r="L15"/>
    </row>
    <row r="16" spans="1:12" s="79" customFormat="1">
      <c r="A16" s="202">
        <v>800202395</v>
      </c>
      <c r="B16" s="206" t="s">
        <v>1146</v>
      </c>
      <c r="C16" s="200">
        <v>213420.59899999996</v>
      </c>
      <c r="D16" s="200">
        <v>60309.93804873951</v>
      </c>
      <c r="E16" s="200">
        <v>143577.91658999998</v>
      </c>
      <c r="F16" s="200">
        <v>359460.90153999976</v>
      </c>
      <c r="G16" s="200">
        <v>776769.35517873918</v>
      </c>
      <c r="H16"/>
      <c r="I16"/>
      <c r="J16"/>
      <c r="K16"/>
      <c r="L16"/>
    </row>
    <row r="17" spans="1:12" s="79" customFormat="1">
      <c r="A17" s="202">
        <v>800218682</v>
      </c>
      <c r="B17" s="206" t="s">
        <v>1147</v>
      </c>
      <c r="C17" s="200">
        <v>6195.7220000000007</v>
      </c>
      <c r="D17" s="200">
        <v>29253.733560000001</v>
      </c>
      <c r="E17" s="200">
        <v>21945.616899999997</v>
      </c>
      <c r="F17" s="200">
        <v>27984.149549999995</v>
      </c>
      <c r="G17" s="200">
        <v>85379.222009999998</v>
      </c>
      <c r="H17"/>
      <c r="I17"/>
      <c r="J17"/>
      <c r="K17"/>
      <c r="L17"/>
    </row>
    <row r="18" spans="1:12" s="79" customFormat="1">
      <c r="A18" s="202">
        <v>800234328</v>
      </c>
      <c r="B18" s="197" t="s">
        <v>5105</v>
      </c>
      <c r="C18" s="200">
        <v>36734.616000000002</v>
      </c>
      <c r="D18" s="200">
        <v>9725.5329999999994</v>
      </c>
      <c r="E18" s="200"/>
      <c r="F18" s="200"/>
      <c r="G18" s="200">
        <v>46460.149000000005</v>
      </c>
      <c r="H18"/>
      <c r="I18"/>
      <c r="J18"/>
      <c r="K18"/>
      <c r="L18"/>
    </row>
    <row r="19" spans="1:12" s="79" customFormat="1">
      <c r="A19" s="202">
        <v>804002801</v>
      </c>
      <c r="B19" s="206" t="s">
        <v>1149</v>
      </c>
      <c r="C19" s="200">
        <v>3800</v>
      </c>
      <c r="D19" s="200">
        <v>1700</v>
      </c>
      <c r="E19" s="200"/>
      <c r="F19" s="200"/>
      <c r="G19" s="200">
        <v>5500</v>
      </c>
      <c r="H19"/>
      <c r="I19"/>
      <c r="J19"/>
      <c r="K19"/>
      <c r="L19"/>
    </row>
    <row r="20" spans="1:12" s="79" customFormat="1">
      <c r="A20" s="202">
        <v>804014885</v>
      </c>
      <c r="B20" s="206" t="s">
        <v>725</v>
      </c>
      <c r="C20" s="200">
        <v>2200</v>
      </c>
      <c r="D20" s="200">
        <v>1810</v>
      </c>
      <c r="E20" s="200"/>
      <c r="F20" s="200">
        <v>4490</v>
      </c>
      <c r="G20" s="200">
        <v>8500</v>
      </c>
      <c r="H20"/>
      <c r="I20"/>
      <c r="J20"/>
      <c r="K20"/>
      <c r="L20"/>
    </row>
    <row r="21" spans="1:12" s="79" customFormat="1">
      <c r="A21" s="202">
        <v>806012216</v>
      </c>
      <c r="B21" s="206" t="s">
        <v>987</v>
      </c>
      <c r="C21" s="200">
        <v>1440</v>
      </c>
      <c r="D21" s="200"/>
      <c r="E21" s="200"/>
      <c r="F21" s="200"/>
      <c r="G21" s="200">
        <v>1440</v>
      </c>
      <c r="H21"/>
      <c r="I21"/>
      <c r="J21"/>
      <c r="K21"/>
      <c r="L21"/>
    </row>
    <row r="22" spans="1:12" s="79" customFormat="1">
      <c r="A22" s="202">
        <v>811038372</v>
      </c>
      <c r="B22" s="206" t="s">
        <v>729</v>
      </c>
      <c r="C22" s="200">
        <v>998</v>
      </c>
      <c r="D22" s="200"/>
      <c r="E22" s="200"/>
      <c r="F22" s="200"/>
      <c r="G22" s="200">
        <v>998</v>
      </c>
      <c r="H22"/>
      <c r="I22"/>
      <c r="J22"/>
      <c r="K22"/>
      <c r="L22"/>
    </row>
    <row r="23" spans="1:12" s="79" customFormat="1">
      <c r="A23" s="202">
        <v>822001073</v>
      </c>
      <c r="B23" s="206" t="s">
        <v>1155</v>
      </c>
      <c r="C23" s="200">
        <v>48631.606</v>
      </c>
      <c r="D23" s="200">
        <v>25592.123</v>
      </c>
      <c r="E23" s="200">
        <v>17036.864999999998</v>
      </c>
      <c r="F23" s="200">
        <v>24667.175999999999</v>
      </c>
      <c r="G23" s="200">
        <v>115927.76999999999</v>
      </c>
      <c r="H23"/>
      <c r="I23"/>
      <c r="J23"/>
      <c r="K23"/>
      <c r="L23"/>
    </row>
    <row r="24" spans="1:12" s="79" customFormat="1">
      <c r="A24" s="202">
        <v>830004850</v>
      </c>
      <c r="B24" s="206" t="s">
        <v>1157</v>
      </c>
      <c r="C24" s="200">
        <v>225</v>
      </c>
      <c r="D24" s="200"/>
      <c r="E24" s="200"/>
      <c r="F24" s="200"/>
      <c r="G24" s="200">
        <v>225</v>
      </c>
      <c r="H24"/>
      <c r="I24"/>
      <c r="J24"/>
      <c r="K24"/>
      <c r="L24"/>
    </row>
    <row r="25" spans="1:12" s="79" customFormat="1">
      <c r="A25" s="202">
        <v>830014820</v>
      </c>
      <c r="B25" s="206" t="s">
        <v>250</v>
      </c>
      <c r="C25" s="200">
        <v>180</v>
      </c>
      <c r="D25" s="200"/>
      <c r="E25" s="200">
        <v>2050</v>
      </c>
      <c r="F25" s="200">
        <v>0</v>
      </c>
      <c r="G25" s="200">
        <v>2230</v>
      </c>
      <c r="H25"/>
      <c r="I25"/>
      <c r="J25"/>
      <c r="K25"/>
      <c r="L25"/>
    </row>
    <row r="26" spans="1:12" s="79" customFormat="1">
      <c r="A26" s="202">
        <v>830043681</v>
      </c>
      <c r="B26" s="206" t="s">
        <v>1160</v>
      </c>
      <c r="C26" s="200">
        <v>645</v>
      </c>
      <c r="D26" s="200"/>
      <c r="E26" s="200">
        <v>2150</v>
      </c>
      <c r="F26" s="200">
        <v>2380</v>
      </c>
      <c r="G26" s="200">
        <v>5175</v>
      </c>
      <c r="H26"/>
      <c r="I26"/>
      <c r="J26"/>
      <c r="K26"/>
      <c r="L26"/>
    </row>
    <row r="27" spans="1:12" s="79" customFormat="1">
      <c r="A27" s="202">
        <v>830045472</v>
      </c>
      <c r="B27" s="206" t="s">
        <v>917</v>
      </c>
      <c r="C27" s="200"/>
      <c r="D27" s="200"/>
      <c r="E27" s="200">
        <v>26412.45</v>
      </c>
      <c r="F27" s="200"/>
      <c r="G27" s="200">
        <v>26412.45</v>
      </c>
      <c r="H27"/>
      <c r="I27"/>
      <c r="J27"/>
      <c r="K27"/>
      <c r="L27"/>
    </row>
    <row r="28" spans="1:12" s="79" customFormat="1">
      <c r="A28" s="202">
        <v>830051066</v>
      </c>
      <c r="B28" s="206" t="s">
        <v>210</v>
      </c>
      <c r="C28" s="200">
        <v>13855.362000000001</v>
      </c>
      <c r="D28" s="200"/>
      <c r="E28" s="200">
        <v>14614.316000000001</v>
      </c>
      <c r="F28" s="200">
        <v>44247.632060000004</v>
      </c>
      <c r="G28" s="200">
        <v>72717.310060000003</v>
      </c>
      <c r="H28"/>
      <c r="I28"/>
      <c r="J28"/>
      <c r="K28"/>
      <c r="L28"/>
    </row>
    <row r="29" spans="1:12" s="79" customFormat="1">
      <c r="A29" s="202">
        <v>830053934</v>
      </c>
      <c r="B29" s="206" t="s">
        <v>901</v>
      </c>
      <c r="C29" s="200">
        <v>485</v>
      </c>
      <c r="D29" s="200"/>
      <c r="E29" s="200"/>
      <c r="F29" s="200"/>
      <c r="G29" s="200">
        <v>485</v>
      </c>
      <c r="H29"/>
      <c r="I29"/>
      <c r="J29"/>
      <c r="K29"/>
      <c r="L29"/>
    </row>
    <row r="30" spans="1:12" s="79" customFormat="1">
      <c r="A30" s="202">
        <v>830058251</v>
      </c>
      <c r="B30" s="206" t="s">
        <v>1162</v>
      </c>
      <c r="C30" s="200">
        <v>36</v>
      </c>
      <c r="D30" s="200"/>
      <c r="E30" s="200"/>
      <c r="F30" s="200"/>
      <c r="G30" s="200">
        <v>36</v>
      </c>
      <c r="H30"/>
      <c r="I30"/>
      <c r="J30"/>
      <c r="K30"/>
      <c r="L30"/>
    </row>
    <row r="31" spans="1:12" s="79" customFormat="1">
      <c r="A31" s="202">
        <v>830065383</v>
      </c>
      <c r="B31" s="206" t="s">
        <v>718</v>
      </c>
      <c r="C31" s="200">
        <v>1538.25</v>
      </c>
      <c r="D31" s="200"/>
      <c r="E31" s="200">
        <v>180</v>
      </c>
      <c r="F31" s="200">
        <v>761.00839999999994</v>
      </c>
      <c r="G31" s="200">
        <v>2479.2583999999997</v>
      </c>
      <c r="H31"/>
      <c r="I31"/>
      <c r="J31"/>
      <c r="K31"/>
      <c r="L31"/>
    </row>
    <row r="32" spans="1:12" s="79" customFormat="1">
      <c r="A32" s="202">
        <v>830085008</v>
      </c>
      <c r="B32" s="206" t="s">
        <v>711</v>
      </c>
      <c r="C32" s="200">
        <v>180</v>
      </c>
      <c r="D32" s="200"/>
      <c r="E32" s="200"/>
      <c r="F32" s="200"/>
      <c r="G32" s="200">
        <v>180</v>
      </c>
      <c r="H32"/>
      <c r="I32"/>
      <c r="J32"/>
      <c r="K32"/>
      <c r="L32"/>
    </row>
    <row r="33" spans="1:12" s="79" customFormat="1">
      <c r="A33" s="202">
        <v>830104626</v>
      </c>
      <c r="B33" s="206" t="s">
        <v>1011</v>
      </c>
      <c r="C33" s="200">
        <v>13342.531999999999</v>
      </c>
      <c r="D33" s="200"/>
      <c r="E33" s="200"/>
      <c r="F33" s="200"/>
      <c r="G33" s="200">
        <v>13342.531999999999</v>
      </c>
      <c r="H33"/>
      <c r="I33"/>
      <c r="J33"/>
      <c r="K33"/>
      <c r="L33"/>
    </row>
    <row r="34" spans="1:12" s="79" customFormat="1">
      <c r="A34" s="202">
        <v>830109199</v>
      </c>
      <c r="B34" s="206" t="s">
        <v>1167</v>
      </c>
      <c r="C34" s="200">
        <v>490</v>
      </c>
      <c r="D34" s="200">
        <v>9762.5070000000014</v>
      </c>
      <c r="E34" s="200">
        <v>910</v>
      </c>
      <c r="F34" s="200">
        <v>1446.1130000000001</v>
      </c>
      <c r="G34" s="200">
        <v>12608.62</v>
      </c>
      <c r="H34"/>
      <c r="I34"/>
      <c r="J34"/>
      <c r="K34"/>
      <c r="L34"/>
    </row>
    <row r="35" spans="1:12" s="79" customFormat="1">
      <c r="A35" s="202">
        <v>830130648</v>
      </c>
      <c r="B35" s="197" t="s">
        <v>4722</v>
      </c>
      <c r="C35" s="200">
        <v>8020</v>
      </c>
      <c r="D35" s="200">
        <v>1260</v>
      </c>
      <c r="E35" s="200">
        <v>6524</v>
      </c>
      <c r="F35" s="200">
        <v>2318.2719999999999</v>
      </c>
      <c r="G35" s="200">
        <v>18122.272000000001</v>
      </c>
      <c r="H35"/>
      <c r="I35"/>
      <c r="J35"/>
      <c r="K35"/>
      <c r="L35"/>
    </row>
    <row r="36" spans="1:12" s="79" customFormat="1">
      <c r="A36" s="202">
        <v>830137252</v>
      </c>
      <c r="B36" s="206" t="s">
        <v>29</v>
      </c>
      <c r="C36" s="200">
        <v>8407</v>
      </c>
      <c r="D36" s="200"/>
      <c r="E36" s="200"/>
      <c r="F36" s="200"/>
      <c r="G36" s="200">
        <v>8407</v>
      </c>
      <c r="H36"/>
      <c r="I36"/>
      <c r="J36"/>
      <c r="K36"/>
      <c r="L36"/>
    </row>
    <row r="37" spans="1:12" s="79" customFormat="1">
      <c r="A37" s="202">
        <v>830140206</v>
      </c>
      <c r="B37" s="197" t="s">
        <v>5569</v>
      </c>
      <c r="C37" s="200">
        <v>1440</v>
      </c>
      <c r="D37" s="200"/>
      <c r="E37" s="200">
        <v>845.76599999999996</v>
      </c>
      <c r="F37" s="200"/>
      <c r="G37" s="200">
        <v>2285.7660000000001</v>
      </c>
      <c r="H37"/>
      <c r="I37"/>
      <c r="J37"/>
      <c r="K37"/>
      <c r="L37"/>
    </row>
    <row r="38" spans="1:12" s="79" customFormat="1">
      <c r="A38" s="201">
        <v>830144426</v>
      </c>
      <c r="B38" s="206" t="s">
        <v>1170</v>
      </c>
      <c r="C38" s="200">
        <v>2047.8</v>
      </c>
      <c r="D38" s="200"/>
      <c r="E38" s="200"/>
      <c r="F38" s="200"/>
      <c r="G38" s="200">
        <v>2047.8</v>
      </c>
      <c r="H38"/>
      <c r="I38"/>
      <c r="J38"/>
      <c r="K38"/>
      <c r="L38"/>
    </row>
    <row r="39" spans="1:12" s="79" customFormat="1">
      <c r="A39" s="202">
        <v>830510717</v>
      </c>
      <c r="B39" s="206" t="s">
        <v>1171</v>
      </c>
      <c r="C39" s="200"/>
      <c r="D39" s="200">
        <v>19596.902999999998</v>
      </c>
      <c r="E39" s="200"/>
      <c r="F39" s="200"/>
      <c r="G39" s="200">
        <v>19596.902999999998</v>
      </c>
      <c r="H39"/>
      <c r="I39"/>
      <c r="J39"/>
      <c r="K39"/>
      <c r="L39"/>
    </row>
    <row r="40" spans="1:12" s="79" customFormat="1">
      <c r="A40" s="202">
        <v>860003981</v>
      </c>
      <c r="B40" s="206" t="s">
        <v>925</v>
      </c>
      <c r="C40" s="200">
        <v>130</v>
      </c>
      <c r="D40" s="200">
        <v>4100</v>
      </c>
      <c r="E40" s="200"/>
      <c r="F40" s="200">
        <v>9545.876839999999</v>
      </c>
      <c r="G40" s="200">
        <v>13775.876839999999</v>
      </c>
      <c r="H40"/>
      <c r="I40"/>
      <c r="J40"/>
      <c r="K40"/>
      <c r="L40"/>
    </row>
    <row r="41" spans="1:12" s="79" customFormat="1">
      <c r="A41" s="202">
        <v>860004270</v>
      </c>
      <c r="B41" s="206" t="s">
        <v>1173</v>
      </c>
      <c r="C41" s="200">
        <v>504</v>
      </c>
      <c r="D41" s="200"/>
      <c r="E41" s="200"/>
      <c r="F41" s="200"/>
      <c r="G41" s="200">
        <v>504</v>
      </c>
      <c r="H41"/>
      <c r="I41"/>
      <c r="J41"/>
      <c r="K41"/>
      <c r="L41"/>
    </row>
    <row r="42" spans="1:12" s="79" customFormat="1">
      <c r="A42" s="202">
        <v>860025611</v>
      </c>
      <c r="B42" s="206" t="s">
        <v>1174</v>
      </c>
      <c r="C42" s="200">
        <v>1980</v>
      </c>
      <c r="D42" s="200"/>
      <c r="E42" s="200"/>
      <c r="F42" s="200"/>
      <c r="G42" s="200">
        <v>1980</v>
      </c>
      <c r="H42"/>
      <c r="I42"/>
      <c r="J42"/>
      <c r="K42"/>
      <c r="L42"/>
    </row>
    <row r="43" spans="1:12" s="79" customFormat="1">
      <c r="A43" s="202">
        <v>860033633</v>
      </c>
      <c r="B43" s="206" t="s">
        <v>170</v>
      </c>
      <c r="C43" s="200">
        <v>42741.4</v>
      </c>
      <c r="D43" s="200">
        <v>12423.093302521009</v>
      </c>
      <c r="E43" s="200">
        <v>38182.423339999994</v>
      </c>
      <c r="F43" s="200">
        <v>18464.875409999997</v>
      </c>
      <c r="G43" s="200">
        <v>111811.79205252101</v>
      </c>
      <c r="H43"/>
      <c r="I43"/>
      <c r="J43"/>
      <c r="K43"/>
      <c r="L43"/>
    </row>
    <row r="44" spans="1:12" s="79" customFormat="1">
      <c r="A44" s="202">
        <v>860053840</v>
      </c>
      <c r="B44" s="206" t="s">
        <v>731</v>
      </c>
      <c r="C44" s="200">
        <v>925</v>
      </c>
      <c r="D44" s="200">
        <v>390</v>
      </c>
      <c r="E44" s="200">
        <v>385</v>
      </c>
      <c r="F44" s="200">
        <v>160</v>
      </c>
      <c r="G44" s="200">
        <v>1860</v>
      </c>
      <c r="H44"/>
      <c r="I44"/>
      <c r="J44"/>
      <c r="K44"/>
      <c r="L44"/>
    </row>
    <row r="45" spans="1:12" s="79" customFormat="1">
      <c r="A45" s="202">
        <v>860508892</v>
      </c>
      <c r="B45" s="206" t="s">
        <v>1175</v>
      </c>
      <c r="C45" s="200">
        <v>27176.897000000001</v>
      </c>
      <c r="D45" s="200"/>
      <c r="E45" s="200"/>
      <c r="F45" s="200">
        <v>49728.493500000011</v>
      </c>
      <c r="G45" s="200">
        <v>76905.390500000009</v>
      </c>
      <c r="H45"/>
      <c r="I45"/>
      <c r="J45"/>
      <c r="K45"/>
      <c r="L45"/>
    </row>
    <row r="46" spans="1:12" s="79" customFormat="1">
      <c r="A46" s="202">
        <v>860510315</v>
      </c>
      <c r="B46" s="206" t="s">
        <v>1176</v>
      </c>
      <c r="C46" s="200"/>
      <c r="D46" s="200">
        <v>3331.7794000000004</v>
      </c>
      <c r="E46" s="200">
        <v>918.26400000000001</v>
      </c>
      <c r="F46" s="200">
        <v>5457.6445600000006</v>
      </c>
      <c r="G46" s="200">
        <v>9707.6879600000011</v>
      </c>
      <c r="H46"/>
      <c r="I46"/>
      <c r="J46"/>
      <c r="K46"/>
      <c r="L46"/>
    </row>
    <row r="47" spans="1:12" s="79" customFormat="1">
      <c r="A47" s="202">
        <v>860510723</v>
      </c>
      <c r="B47" s="206" t="s">
        <v>41</v>
      </c>
      <c r="C47" s="200">
        <v>226332.9</v>
      </c>
      <c r="D47" s="200">
        <v>4043.7249999999999</v>
      </c>
      <c r="E47" s="200">
        <v>5656.6970000000001</v>
      </c>
      <c r="F47" s="200"/>
      <c r="G47" s="200">
        <v>236033.32199999999</v>
      </c>
      <c r="H47"/>
      <c r="I47"/>
      <c r="J47"/>
      <c r="K47"/>
      <c r="L47"/>
    </row>
    <row r="48" spans="1:12" s="79" customFormat="1">
      <c r="A48" s="202">
        <v>890101691</v>
      </c>
      <c r="B48" s="206" t="s">
        <v>1177</v>
      </c>
      <c r="C48" s="200">
        <v>319426.02720000001</v>
      </c>
      <c r="D48" s="200">
        <v>738016.71373999992</v>
      </c>
      <c r="E48" s="200">
        <v>491808.19475000008</v>
      </c>
      <c r="F48" s="200">
        <v>614936.3947699999</v>
      </c>
      <c r="G48" s="200">
        <v>2164187.3304599999</v>
      </c>
      <c r="H48"/>
      <c r="I48"/>
      <c r="J48"/>
      <c r="K48"/>
      <c r="L48"/>
    </row>
    <row r="49" spans="1:12" s="79" customFormat="1">
      <c r="A49" s="202">
        <v>890105526</v>
      </c>
      <c r="B49" s="206" t="s">
        <v>276</v>
      </c>
      <c r="C49" s="200">
        <v>44430.379000000001</v>
      </c>
      <c r="D49" s="200">
        <v>67758.174400000004</v>
      </c>
      <c r="E49" s="200">
        <v>16980.84836</v>
      </c>
      <c r="F49" s="200">
        <v>64639.961489999994</v>
      </c>
      <c r="G49" s="200">
        <v>193809.36324999999</v>
      </c>
      <c r="H49"/>
      <c r="I49"/>
      <c r="J49"/>
      <c r="K49"/>
      <c r="L49"/>
    </row>
    <row r="50" spans="1:12" s="79" customFormat="1">
      <c r="A50" s="202">
        <v>890112179</v>
      </c>
      <c r="B50" s="206" t="s">
        <v>1178</v>
      </c>
      <c r="C50" s="200">
        <v>2100</v>
      </c>
      <c r="D50" s="200"/>
      <c r="E50" s="200"/>
      <c r="F50" s="200"/>
      <c r="G50" s="200">
        <v>2100</v>
      </c>
      <c r="H50"/>
      <c r="I50"/>
      <c r="J50"/>
      <c r="K50"/>
      <c r="L50"/>
    </row>
    <row r="51" spans="1:12" s="79" customFormat="1">
      <c r="A51" s="202">
        <v>890200919</v>
      </c>
      <c r="B51" s="206" t="s">
        <v>1179</v>
      </c>
      <c r="C51" s="200">
        <v>18587.059000000001</v>
      </c>
      <c r="D51" s="200"/>
      <c r="E51" s="200"/>
      <c r="F51" s="200"/>
      <c r="G51" s="200">
        <v>18587.059000000001</v>
      </c>
      <c r="H51"/>
      <c r="I51"/>
      <c r="J51"/>
      <c r="K51"/>
      <c r="L51"/>
    </row>
    <row r="52" spans="1:12" s="79" customFormat="1">
      <c r="A52" s="202">
        <v>890205952</v>
      </c>
      <c r="B52" s="206" t="s">
        <v>1180</v>
      </c>
      <c r="C52" s="200">
        <v>42540.865180000001</v>
      </c>
      <c r="D52" s="200">
        <v>9082.5428571428583</v>
      </c>
      <c r="E52" s="200">
        <v>116980.3311197</v>
      </c>
      <c r="F52" s="200"/>
      <c r="G52" s="200">
        <v>168603.73915684287</v>
      </c>
      <c r="H52"/>
      <c r="I52"/>
      <c r="J52"/>
      <c r="K52"/>
      <c r="L52"/>
    </row>
    <row r="53" spans="1:12" s="79" customFormat="1">
      <c r="A53" s="202">
        <v>890208316</v>
      </c>
      <c r="B53" s="206" t="s">
        <v>1181</v>
      </c>
      <c r="C53" s="200">
        <v>47867.808000000005</v>
      </c>
      <c r="D53" s="200">
        <v>95088.742931260524</v>
      </c>
      <c r="E53" s="200">
        <v>55761.447760000003</v>
      </c>
      <c r="F53" s="200">
        <v>140245.07449</v>
      </c>
      <c r="G53" s="200">
        <v>338963.07318126049</v>
      </c>
      <c r="H53"/>
      <c r="I53"/>
      <c r="J53"/>
      <c r="K53"/>
      <c r="L53"/>
    </row>
    <row r="54" spans="1:12" s="79" customFormat="1">
      <c r="A54" s="202">
        <v>890310688</v>
      </c>
      <c r="B54" s="206" t="s">
        <v>49</v>
      </c>
      <c r="C54" s="200">
        <v>28593.582999999995</v>
      </c>
      <c r="D54" s="200">
        <v>5277.9050000000007</v>
      </c>
      <c r="E54" s="200"/>
      <c r="F54" s="200"/>
      <c r="G54" s="200">
        <v>33871.487999999998</v>
      </c>
      <c r="H54"/>
      <c r="I54"/>
      <c r="J54"/>
      <c r="K54"/>
      <c r="L54"/>
    </row>
    <row r="55" spans="1:12" s="79" customFormat="1">
      <c r="A55" s="202">
        <v>890400869</v>
      </c>
      <c r="B55" s="206" t="s">
        <v>1182</v>
      </c>
      <c r="C55" s="200">
        <v>520436.41879999998</v>
      </c>
      <c r="D55" s="200">
        <v>695261.84871630266</v>
      </c>
      <c r="E55" s="200">
        <v>433597.36720000004</v>
      </c>
      <c r="F55" s="200">
        <v>602644.34508599993</v>
      </c>
      <c r="G55" s="200">
        <v>2251939.9798023026</v>
      </c>
      <c r="H55"/>
      <c r="I55"/>
      <c r="J55"/>
      <c r="K55"/>
      <c r="L55"/>
    </row>
    <row r="56" spans="1:12" s="79" customFormat="1">
      <c r="A56" s="202">
        <v>890500726</v>
      </c>
      <c r="B56" s="206" t="s">
        <v>1183</v>
      </c>
      <c r="C56" s="200">
        <v>29937.403050000001</v>
      </c>
      <c r="D56" s="200">
        <v>19958.677599999999</v>
      </c>
      <c r="E56" s="200">
        <v>115649.96457999999</v>
      </c>
      <c r="F56" s="200">
        <v>113156.25695000001</v>
      </c>
      <c r="G56" s="200">
        <v>278702.30218</v>
      </c>
      <c r="H56"/>
      <c r="I56"/>
      <c r="J56"/>
      <c r="K56"/>
      <c r="L56"/>
    </row>
    <row r="57" spans="1:12" s="79" customFormat="1">
      <c r="A57" s="202">
        <v>890501073</v>
      </c>
      <c r="B57" s="197" t="s">
        <v>5214</v>
      </c>
      <c r="C57" s="200">
        <v>1411.3999999999999</v>
      </c>
      <c r="D57" s="200">
        <v>15152.328</v>
      </c>
      <c r="E57" s="200">
        <v>154191.87390999994</v>
      </c>
      <c r="F57" s="200">
        <v>167353.24118000001</v>
      </c>
      <c r="G57" s="200">
        <v>338108.84308999998</v>
      </c>
      <c r="H57"/>
      <c r="I57"/>
      <c r="J57"/>
      <c r="K57"/>
      <c r="L57"/>
    </row>
    <row r="58" spans="1:12" s="79" customFormat="1">
      <c r="A58" s="202">
        <v>890503900</v>
      </c>
      <c r="B58" s="206" t="s">
        <v>58</v>
      </c>
      <c r="C58" s="200">
        <v>47949.152000000002</v>
      </c>
      <c r="D58" s="200">
        <v>149162.17060176469</v>
      </c>
      <c r="E58" s="200">
        <v>185916.23597000001</v>
      </c>
      <c r="F58" s="200">
        <v>64290.374800000005</v>
      </c>
      <c r="G58" s="200">
        <v>447317.93337176472</v>
      </c>
      <c r="H58"/>
      <c r="I58"/>
      <c r="J58"/>
      <c r="K58"/>
      <c r="L58"/>
    </row>
    <row r="59" spans="1:12" s="79" customFormat="1">
      <c r="A59" s="202">
        <v>890908643</v>
      </c>
      <c r="B59" s="206" t="s">
        <v>1185</v>
      </c>
      <c r="C59" s="200">
        <v>10987.625</v>
      </c>
      <c r="D59" s="200">
        <v>760.9</v>
      </c>
      <c r="E59" s="200">
        <v>4512.7850400000007</v>
      </c>
      <c r="F59" s="200"/>
      <c r="G59" s="200">
        <v>16261.31004</v>
      </c>
      <c r="H59"/>
      <c r="I59"/>
      <c r="J59"/>
      <c r="K59"/>
      <c r="L59"/>
    </row>
    <row r="60" spans="1:12" s="79" customFormat="1">
      <c r="A60" s="202">
        <v>891101577</v>
      </c>
      <c r="B60" s="206" t="s">
        <v>60</v>
      </c>
      <c r="C60" s="200">
        <v>76391.236000000004</v>
      </c>
      <c r="D60" s="200">
        <v>108089.14417999996</v>
      </c>
      <c r="E60" s="200">
        <v>150249.88701000001</v>
      </c>
      <c r="F60" s="200">
        <v>424455.23103000002</v>
      </c>
      <c r="G60" s="200">
        <v>759185.49821999995</v>
      </c>
      <c r="H60"/>
      <c r="I60"/>
      <c r="J60"/>
      <c r="K60"/>
      <c r="L60"/>
    </row>
    <row r="61" spans="1:12" s="79" customFormat="1">
      <c r="A61" s="202">
        <v>892115036</v>
      </c>
      <c r="B61" s="206" t="s">
        <v>1187</v>
      </c>
      <c r="C61" s="200">
        <v>70179.915999999997</v>
      </c>
      <c r="D61" s="200">
        <v>76739.694000000018</v>
      </c>
      <c r="E61" s="200">
        <v>16736.634740000001</v>
      </c>
      <c r="F61" s="200">
        <v>55122.762449999995</v>
      </c>
      <c r="G61" s="200">
        <v>218779.00719000003</v>
      </c>
      <c r="H61"/>
      <c r="I61"/>
      <c r="J61"/>
      <c r="K61"/>
      <c r="L61"/>
    </row>
    <row r="62" spans="1:12" s="79" customFormat="1">
      <c r="A62" s="202">
        <v>900134459</v>
      </c>
      <c r="B62" s="197" t="s">
        <v>5053</v>
      </c>
      <c r="C62" s="200">
        <v>200588.94700000007</v>
      </c>
      <c r="D62" s="200">
        <v>6296.1260000000002</v>
      </c>
      <c r="E62" s="200">
        <v>88717.140479999987</v>
      </c>
      <c r="F62" s="200">
        <v>107546.27284999999</v>
      </c>
      <c r="G62" s="200">
        <v>403148.48633000004</v>
      </c>
      <c r="H62"/>
      <c r="I62"/>
      <c r="J62"/>
      <c r="K62"/>
      <c r="L62"/>
    </row>
    <row r="63" spans="1:12" s="79" customFormat="1">
      <c r="A63" s="202">
        <v>900150235</v>
      </c>
      <c r="B63" s="206" t="s">
        <v>1190</v>
      </c>
      <c r="C63" s="200">
        <v>175</v>
      </c>
      <c r="D63" s="200"/>
      <c r="E63" s="200">
        <v>2460</v>
      </c>
      <c r="F63" s="200"/>
      <c r="G63" s="200">
        <v>2635</v>
      </c>
      <c r="H63"/>
      <c r="I63"/>
      <c r="J63"/>
      <c r="K63"/>
      <c r="L63"/>
    </row>
    <row r="64" spans="1:12" s="79" customFormat="1">
      <c r="A64" s="202">
        <v>900164715</v>
      </c>
      <c r="B64" s="206" t="s">
        <v>1192</v>
      </c>
      <c r="C64" s="200">
        <v>5572.6484199999995</v>
      </c>
      <c r="D64" s="200">
        <v>17642.064299999998</v>
      </c>
      <c r="E64" s="200">
        <v>2850.2</v>
      </c>
      <c r="F64" s="200">
        <v>4351.9740000000002</v>
      </c>
      <c r="G64" s="200">
        <v>30416.886719999995</v>
      </c>
      <c r="H64"/>
      <c r="I64"/>
      <c r="J64"/>
      <c r="K64"/>
      <c r="L64"/>
    </row>
    <row r="65" spans="1:12" s="79" customFormat="1">
      <c r="A65" s="202">
        <v>900175830</v>
      </c>
      <c r="B65" s="206" t="s">
        <v>1193</v>
      </c>
      <c r="C65" s="200">
        <v>38194.1</v>
      </c>
      <c r="D65" s="200">
        <v>3106</v>
      </c>
      <c r="E65" s="200">
        <v>32508.975959999992</v>
      </c>
      <c r="F65" s="200">
        <v>16975.334999999999</v>
      </c>
      <c r="G65" s="200">
        <v>90784.410959999979</v>
      </c>
      <c r="H65"/>
      <c r="I65"/>
      <c r="J65"/>
      <c r="K65"/>
      <c r="L65"/>
    </row>
    <row r="66" spans="1:12" s="79" customFormat="1">
      <c r="A66" s="202">
        <v>900197818</v>
      </c>
      <c r="B66" s="206" t="s">
        <v>1194</v>
      </c>
      <c r="C66" s="200">
        <v>13600</v>
      </c>
      <c r="D66" s="200"/>
      <c r="E66" s="200"/>
      <c r="F66" s="200"/>
      <c r="G66" s="200">
        <v>13600</v>
      </c>
      <c r="H66"/>
      <c r="I66"/>
      <c r="J66"/>
      <c r="K66"/>
      <c r="L66"/>
    </row>
    <row r="67" spans="1:12" s="79" customFormat="1">
      <c r="A67" s="202">
        <v>900282515</v>
      </c>
      <c r="B67" s="206" t="s">
        <v>1196</v>
      </c>
      <c r="C67" s="200">
        <v>105</v>
      </c>
      <c r="D67" s="200"/>
      <c r="E67" s="200"/>
      <c r="F67" s="200"/>
      <c r="G67" s="200">
        <v>105</v>
      </c>
      <c r="H67"/>
      <c r="I67"/>
      <c r="J67"/>
      <c r="K67"/>
      <c r="L67"/>
    </row>
    <row r="68" spans="1:12" s="79" customFormat="1">
      <c r="A68" s="202">
        <v>900308042</v>
      </c>
      <c r="B68" s="206" t="s">
        <v>1197</v>
      </c>
      <c r="C68" s="200">
        <v>4147.8</v>
      </c>
      <c r="D68" s="200"/>
      <c r="E68" s="200">
        <v>1090</v>
      </c>
      <c r="F68" s="200"/>
      <c r="G68" s="200">
        <v>5237.8</v>
      </c>
      <c r="H68"/>
      <c r="I68"/>
      <c r="J68"/>
      <c r="K68"/>
      <c r="L68"/>
    </row>
    <row r="69" spans="1:12" s="79" customFormat="1">
      <c r="A69" s="202">
        <v>900362180</v>
      </c>
      <c r="B69" s="206" t="s">
        <v>1200</v>
      </c>
      <c r="C69" s="200">
        <v>1052</v>
      </c>
      <c r="D69" s="200">
        <v>7439.9327731092435</v>
      </c>
      <c r="E69" s="200">
        <v>2760</v>
      </c>
      <c r="F69" s="200"/>
      <c r="G69" s="200">
        <v>11251.932773109243</v>
      </c>
      <c r="H69"/>
      <c r="I69"/>
      <c r="J69"/>
      <c r="K69"/>
      <c r="L69"/>
    </row>
    <row r="70" spans="1:12" s="79" customFormat="1">
      <c r="A70" s="202">
        <v>900396759</v>
      </c>
      <c r="B70" s="206" t="s">
        <v>127</v>
      </c>
      <c r="C70" s="200">
        <v>18153.046999999999</v>
      </c>
      <c r="D70" s="200"/>
      <c r="E70" s="200">
        <v>29645.037</v>
      </c>
      <c r="F70" s="200">
        <v>21502.221000000001</v>
      </c>
      <c r="G70" s="200">
        <v>69300.305000000008</v>
      </c>
      <c r="H70"/>
      <c r="I70"/>
      <c r="J70"/>
      <c r="K70"/>
      <c r="L70"/>
    </row>
    <row r="71" spans="1:12" s="79" customFormat="1">
      <c r="A71" s="201">
        <v>900491805</v>
      </c>
      <c r="B71" s="206" t="s">
        <v>1209</v>
      </c>
      <c r="C71" s="200">
        <v>2800</v>
      </c>
      <c r="D71" s="200"/>
      <c r="E71" s="200"/>
      <c r="F71" s="200"/>
      <c r="G71" s="200">
        <v>2800</v>
      </c>
      <c r="H71"/>
      <c r="I71"/>
      <c r="J71"/>
      <c r="K71"/>
      <c r="L71"/>
    </row>
    <row r="72" spans="1:12" s="79" customFormat="1">
      <c r="A72" s="202">
        <v>900520280</v>
      </c>
      <c r="B72" s="206" t="s">
        <v>134</v>
      </c>
      <c r="C72" s="200">
        <v>3640</v>
      </c>
      <c r="D72" s="200"/>
      <c r="E72" s="200">
        <v>3004</v>
      </c>
      <c r="F72" s="200">
        <v>41792.477480000001</v>
      </c>
      <c r="G72" s="200">
        <v>48436.477480000001</v>
      </c>
      <c r="H72"/>
      <c r="I72"/>
      <c r="J72"/>
      <c r="K72"/>
      <c r="L72"/>
    </row>
    <row r="73" spans="1:12" s="79" customFormat="1">
      <c r="A73" s="202">
        <v>900536233</v>
      </c>
      <c r="B73" s="206" t="s">
        <v>1211</v>
      </c>
      <c r="C73" s="200">
        <v>14090.2</v>
      </c>
      <c r="D73" s="200"/>
      <c r="E73" s="200"/>
      <c r="F73" s="200"/>
      <c r="G73" s="200">
        <v>14090.2</v>
      </c>
      <c r="H73"/>
      <c r="I73"/>
      <c r="J73"/>
      <c r="K73"/>
      <c r="L73"/>
    </row>
    <row r="74" spans="1:12" s="79" customFormat="1">
      <c r="A74" s="202">
        <v>900555031</v>
      </c>
      <c r="B74" s="206" t="s">
        <v>1122</v>
      </c>
      <c r="C74" s="200">
        <v>83648.552999999985</v>
      </c>
      <c r="D74" s="200"/>
      <c r="E74" s="200"/>
      <c r="F74" s="200"/>
      <c r="G74" s="200">
        <v>83648.552999999985</v>
      </c>
      <c r="H74"/>
      <c r="I74"/>
      <c r="J74"/>
      <c r="K74"/>
      <c r="L74"/>
    </row>
    <row r="75" spans="1:12" s="79" customFormat="1">
      <c r="A75" s="202">
        <v>900569327</v>
      </c>
      <c r="B75" s="206" t="s">
        <v>707</v>
      </c>
      <c r="C75" s="200">
        <v>266</v>
      </c>
      <c r="D75" s="200">
        <v>2156.8200000000002</v>
      </c>
      <c r="E75" s="200">
        <v>1140.248</v>
      </c>
      <c r="F75" s="200">
        <v>6411.3937999999998</v>
      </c>
      <c r="G75" s="200">
        <v>9974.4618000000009</v>
      </c>
      <c r="H75"/>
      <c r="I75"/>
      <c r="J75"/>
      <c r="K75"/>
      <c r="L75"/>
    </row>
    <row r="76" spans="1:12" s="79" customFormat="1">
      <c r="A76" s="202">
        <v>900598203</v>
      </c>
      <c r="B76" s="206" t="s">
        <v>1135</v>
      </c>
      <c r="C76" s="200">
        <v>1857.2750000000001</v>
      </c>
      <c r="D76" s="200"/>
      <c r="E76" s="200"/>
      <c r="F76" s="200"/>
      <c r="G76" s="200">
        <v>1857.2750000000001</v>
      </c>
      <c r="H76"/>
      <c r="I76"/>
      <c r="J76"/>
      <c r="K76"/>
      <c r="L76"/>
    </row>
    <row r="77" spans="1:12" s="79" customFormat="1">
      <c r="A77" s="202">
        <v>900689759</v>
      </c>
      <c r="B77" s="206" t="s">
        <v>1215</v>
      </c>
      <c r="C77" s="200">
        <v>1460</v>
      </c>
      <c r="D77" s="200"/>
      <c r="E77" s="200"/>
      <c r="F77" s="200"/>
      <c r="G77" s="200">
        <v>1460</v>
      </c>
      <c r="H77"/>
      <c r="I77"/>
      <c r="J77"/>
      <c r="K77"/>
      <c r="L77"/>
    </row>
    <row r="78" spans="1:12" s="79" customFormat="1">
      <c r="A78" s="202">
        <v>900704223</v>
      </c>
      <c r="B78" s="206" t="s">
        <v>1216</v>
      </c>
      <c r="C78" s="200">
        <v>1283.4000000000001</v>
      </c>
      <c r="D78" s="200">
        <v>2035</v>
      </c>
      <c r="E78" s="200"/>
      <c r="F78" s="200">
        <v>11503</v>
      </c>
      <c r="G78" s="200">
        <v>14821.4</v>
      </c>
      <c r="H78"/>
      <c r="I78"/>
      <c r="J78"/>
      <c r="K78"/>
      <c r="L78"/>
    </row>
    <row r="79" spans="1:12" s="79" customFormat="1">
      <c r="A79" s="202">
        <v>900704677</v>
      </c>
      <c r="B79" s="206" t="s">
        <v>1217</v>
      </c>
      <c r="C79" s="200">
        <v>2600</v>
      </c>
      <c r="D79" s="200"/>
      <c r="E79" s="200"/>
      <c r="F79" s="200"/>
      <c r="G79" s="200">
        <v>2600</v>
      </c>
      <c r="H79"/>
      <c r="I79"/>
      <c r="J79"/>
      <c r="K79"/>
      <c r="L79"/>
    </row>
    <row r="80" spans="1:12" s="79" customFormat="1">
      <c r="A80" s="202">
        <v>900716800</v>
      </c>
      <c r="B80" s="206" t="s">
        <v>1218</v>
      </c>
      <c r="C80" s="200">
        <v>30828.691999999999</v>
      </c>
      <c r="D80" s="200"/>
      <c r="E80" s="200"/>
      <c r="F80" s="200"/>
      <c r="G80" s="200">
        <v>30828.691999999999</v>
      </c>
      <c r="H80"/>
      <c r="I80"/>
      <c r="J80"/>
      <c r="K80"/>
      <c r="L80"/>
    </row>
    <row r="81" spans="1:12" s="79" customFormat="1">
      <c r="A81" s="202">
        <v>900763810</v>
      </c>
      <c r="B81" s="206" t="s">
        <v>839</v>
      </c>
      <c r="C81" s="200"/>
      <c r="D81" s="200"/>
      <c r="E81" s="200">
        <v>558.30600000000004</v>
      </c>
      <c r="F81" s="200"/>
      <c r="G81" s="200">
        <v>558.30600000000004</v>
      </c>
      <c r="H81"/>
      <c r="I81"/>
      <c r="J81"/>
      <c r="K81"/>
      <c r="L81"/>
    </row>
    <row r="82" spans="1:12" s="79" customFormat="1">
      <c r="A82" s="202">
        <v>900801188</v>
      </c>
      <c r="B82" s="206" t="s">
        <v>1219</v>
      </c>
      <c r="C82" s="200">
        <v>2050</v>
      </c>
      <c r="D82" s="200"/>
      <c r="E82" s="200"/>
      <c r="F82" s="200"/>
      <c r="G82" s="200">
        <v>2050</v>
      </c>
      <c r="H82"/>
      <c r="I82"/>
      <c r="J82"/>
      <c r="K82"/>
      <c r="L82"/>
    </row>
    <row r="83" spans="1:12" s="79" customFormat="1">
      <c r="A83" s="202">
        <v>900836293</v>
      </c>
      <c r="B83" s="206" t="s">
        <v>838</v>
      </c>
      <c r="C83" s="200"/>
      <c r="D83" s="200"/>
      <c r="E83" s="200"/>
      <c r="F83" s="200">
        <v>1894.5408799999998</v>
      </c>
      <c r="G83" s="200">
        <v>1894.5408799999998</v>
      </c>
      <c r="H83"/>
      <c r="I83"/>
      <c r="J83"/>
      <c r="K83"/>
      <c r="L83"/>
    </row>
    <row r="84" spans="1:12" s="79" customFormat="1">
      <c r="A84" s="202">
        <v>900886348</v>
      </c>
      <c r="B84" s="206" t="s">
        <v>1221</v>
      </c>
      <c r="C84" s="200">
        <v>1187.9369999999999</v>
      </c>
      <c r="D84" s="200"/>
      <c r="E84" s="200"/>
      <c r="F84" s="200"/>
      <c r="G84" s="200">
        <v>1187.9369999999999</v>
      </c>
      <c r="H84"/>
      <c r="I84"/>
      <c r="J84"/>
      <c r="K84"/>
      <c r="L84"/>
    </row>
    <row r="85" spans="1:12" s="79" customFormat="1">
      <c r="A85" s="202">
        <v>900922760</v>
      </c>
      <c r="B85" s="206" t="s">
        <v>1223</v>
      </c>
      <c r="C85" s="200">
        <v>520</v>
      </c>
      <c r="D85" s="200">
        <v>981.72</v>
      </c>
      <c r="E85" s="200">
        <v>2235</v>
      </c>
      <c r="F85" s="200">
        <v>4010.42</v>
      </c>
      <c r="G85" s="200">
        <v>7747.14</v>
      </c>
      <c r="H85"/>
      <c r="I85"/>
      <c r="J85"/>
      <c r="K85"/>
      <c r="L85"/>
    </row>
    <row r="86" spans="1:12" s="79" customFormat="1">
      <c r="A86" s="202">
        <v>900940901</v>
      </c>
      <c r="B86" s="206" t="s">
        <v>1224</v>
      </c>
      <c r="C86" s="200">
        <v>670</v>
      </c>
      <c r="D86" s="200"/>
      <c r="E86" s="200"/>
      <c r="F86" s="200"/>
      <c r="G86" s="200">
        <v>670</v>
      </c>
      <c r="H86"/>
      <c r="I86"/>
      <c r="J86"/>
      <c r="K86"/>
      <c r="L86"/>
    </row>
    <row r="87" spans="1:12" s="79" customFormat="1">
      <c r="A87" s="202">
        <v>900950504</v>
      </c>
      <c r="B87" s="206" t="s">
        <v>1225</v>
      </c>
      <c r="C87" s="200">
        <v>19365.874</v>
      </c>
      <c r="D87" s="200">
        <v>17096.069179999999</v>
      </c>
      <c r="E87" s="200">
        <v>21165.123149999999</v>
      </c>
      <c r="F87" s="200">
        <v>7422.5097100000003</v>
      </c>
      <c r="G87" s="200">
        <v>65049.57604</v>
      </c>
      <c r="H87"/>
      <c r="I87"/>
      <c r="J87"/>
      <c r="K87"/>
      <c r="L87"/>
    </row>
    <row r="88" spans="1:12" s="79" customFormat="1">
      <c r="A88" s="202">
        <v>901014309</v>
      </c>
      <c r="B88" s="206" t="s">
        <v>1012</v>
      </c>
      <c r="C88" s="200">
        <v>175</v>
      </c>
      <c r="D88" s="200">
        <v>1275</v>
      </c>
      <c r="E88" s="200">
        <v>1965.4</v>
      </c>
      <c r="F88" s="200">
        <v>1220</v>
      </c>
      <c r="G88" s="200">
        <v>4635.3999999999996</v>
      </c>
      <c r="H88"/>
      <c r="I88"/>
      <c r="J88"/>
      <c r="K88"/>
      <c r="L88"/>
    </row>
    <row r="89" spans="1:12" s="79" customFormat="1">
      <c r="A89" s="202">
        <v>901016759</v>
      </c>
      <c r="B89" s="206" t="s">
        <v>1106</v>
      </c>
      <c r="C89" s="200">
        <v>30730.515999999996</v>
      </c>
      <c r="D89" s="200">
        <v>26023.732</v>
      </c>
      <c r="E89" s="200">
        <v>4460</v>
      </c>
      <c r="F89" s="200">
        <v>2712.3240000000001</v>
      </c>
      <c r="G89" s="200">
        <v>63926.571999999993</v>
      </c>
      <c r="H89"/>
      <c r="I89"/>
      <c r="J89"/>
      <c r="K89"/>
      <c r="L89"/>
    </row>
    <row r="90" spans="1:12" s="79" customFormat="1">
      <c r="A90" s="201">
        <v>900255894</v>
      </c>
      <c r="B90" s="205" t="s">
        <v>1493</v>
      </c>
      <c r="C90" s="200">
        <v>305</v>
      </c>
      <c r="D90" s="200"/>
      <c r="E90" s="200"/>
      <c r="F90" s="200"/>
      <c r="G90" s="200">
        <v>305</v>
      </c>
      <c r="H90"/>
      <c r="I90"/>
      <c r="J90"/>
      <c r="K90"/>
      <c r="L90"/>
    </row>
    <row r="91" spans="1:12" s="79" customFormat="1">
      <c r="A91" s="203">
        <v>900330027</v>
      </c>
      <c r="B91" s="205" t="s">
        <v>1494</v>
      </c>
      <c r="C91" s="200">
        <v>39414.267</v>
      </c>
      <c r="D91" s="200">
        <v>6194.8389999999999</v>
      </c>
      <c r="E91" s="200"/>
      <c r="F91" s="200"/>
      <c r="G91" s="200">
        <v>45609.106</v>
      </c>
      <c r="H91"/>
      <c r="I91"/>
      <c r="J91"/>
      <c r="K91"/>
      <c r="L91"/>
    </row>
    <row r="92" spans="1:12" s="79" customFormat="1">
      <c r="A92" s="204">
        <v>832001034</v>
      </c>
      <c r="B92" s="207" t="s">
        <v>4657</v>
      </c>
      <c r="C92" s="200">
        <v>2005</v>
      </c>
      <c r="D92" s="200"/>
      <c r="E92" s="200"/>
      <c r="F92" s="200">
        <v>124894.99770000004</v>
      </c>
      <c r="G92" s="200">
        <v>126899.99770000004</v>
      </c>
      <c r="H92"/>
      <c r="I92"/>
      <c r="J92"/>
      <c r="K92"/>
      <c r="L92"/>
    </row>
    <row r="93" spans="1:12" s="79" customFormat="1">
      <c r="A93" s="198">
        <v>830122420</v>
      </c>
      <c r="B93" s="197" t="s">
        <v>4714</v>
      </c>
      <c r="C93" s="200">
        <v>84</v>
      </c>
      <c r="D93" s="200"/>
      <c r="E93" s="200"/>
      <c r="F93" s="200"/>
      <c r="G93" s="200">
        <v>84</v>
      </c>
      <c r="H93"/>
      <c r="I93"/>
      <c r="J93"/>
      <c r="K93"/>
      <c r="L93"/>
    </row>
    <row r="94" spans="1:12" s="79" customFormat="1">
      <c r="A94" s="198">
        <v>860511835</v>
      </c>
      <c r="B94" s="197" t="s">
        <v>4717</v>
      </c>
      <c r="C94" s="200">
        <v>3150</v>
      </c>
      <c r="D94" s="200">
        <v>2370</v>
      </c>
      <c r="E94" s="200">
        <v>3540</v>
      </c>
      <c r="F94" s="200"/>
      <c r="G94" s="200">
        <v>9060</v>
      </c>
      <c r="H94"/>
      <c r="I94"/>
      <c r="J94"/>
      <c r="K94"/>
      <c r="L94"/>
    </row>
    <row r="95" spans="1:12" s="79" customFormat="1">
      <c r="A95" s="198">
        <v>900112862</v>
      </c>
      <c r="B95" s="197" t="s">
        <v>4719</v>
      </c>
      <c r="C95" s="200">
        <v>175</v>
      </c>
      <c r="D95" s="200"/>
      <c r="E95" s="200">
        <v>2230</v>
      </c>
      <c r="F95" s="200"/>
      <c r="G95" s="200">
        <v>2405</v>
      </c>
      <c r="H95"/>
      <c r="I95"/>
      <c r="J95"/>
      <c r="K95"/>
      <c r="L95"/>
    </row>
    <row r="96" spans="1:12" s="79" customFormat="1">
      <c r="A96" s="198">
        <v>805029220</v>
      </c>
      <c r="B96" s="197" t="s">
        <v>4678</v>
      </c>
      <c r="C96" s="200">
        <v>2234.9250000000002</v>
      </c>
      <c r="D96" s="200"/>
      <c r="E96" s="200"/>
      <c r="F96" s="200"/>
      <c r="G96" s="200">
        <v>2234.9250000000002</v>
      </c>
      <c r="H96"/>
      <c r="I96"/>
      <c r="J96"/>
      <c r="K96"/>
      <c r="L96"/>
    </row>
    <row r="97" spans="1:12" s="79" customFormat="1">
      <c r="A97" s="198">
        <v>901060774</v>
      </c>
      <c r="B97" s="197" t="s">
        <v>4721</v>
      </c>
      <c r="C97" s="200">
        <v>720</v>
      </c>
      <c r="D97" s="200"/>
      <c r="E97" s="200"/>
      <c r="F97" s="200">
        <v>759.30200000000002</v>
      </c>
      <c r="G97" s="200">
        <v>1479.3020000000001</v>
      </c>
      <c r="H97"/>
      <c r="I97"/>
      <c r="J97"/>
      <c r="K97"/>
      <c r="L97"/>
    </row>
    <row r="98" spans="1:12" s="79" customFormat="1">
      <c r="A98" s="198">
        <v>860052070</v>
      </c>
      <c r="B98" s="197" t="s">
        <v>4787</v>
      </c>
      <c r="C98" s="200"/>
      <c r="D98" s="200">
        <v>4364.5389999999998</v>
      </c>
      <c r="E98" s="200"/>
      <c r="F98" s="200"/>
      <c r="G98" s="200">
        <v>4364.5389999999998</v>
      </c>
      <c r="H98"/>
      <c r="I98"/>
      <c r="J98"/>
      <c r="K98"/>
      <c r="L98"/>
    </row>
    <row r="99" spans="1:12" s="79" customFormat="1">
      <c r="A99" s="198">
        <v>900714971</v>
      </c>
      <c r="B99" s="197" t="s">
        <v>4834</v>
      </c>
      <c r="C99" s="200"/>
      <c r="D99" s="200">
        <v>2756</v>
      </c>
      <c r="E99" s="200">
        <v>14534.472</v>
      </c>
      <c r="F99" s="200">
        <v>7614.6638600000006</v>
      </c>
      <c r="G99" s="200">
        <v>24905.135860000002</v>
      </c>
      <c r="H99"/>
      <c r="I99"/>
      <c r="J99"/>
      <c r="K99"/>
      <c r="L99"/>
    </row>
    <row r="100" spans="1:12" s="79" customFormat="1">
      <c r="A100" s="198">
        <v>900138085</v>
      </c>
      <c r="B100" s="197" t="s">
        <v>4835</v>
      </c>
      <c r="C100" s="200"/>
      <c r="D100" s="200">
        <v>654.04</v>
      </c>
      <c r="E100" s="200"/>
      <c r="F100" s="200"/>
      <c r="G100" s="200">
        <v>654.04</v>
      </c>
      <c r="H100"/>
      <c r="I100"/>
      <c r="J100"/>
      <c r="K100"/>
      <c r="L100"/>
    </row>
    <row r="101" spans="1:12" s="79" customFormat="1">
      <c r="A101" s="198">
        <v>900989120</v>
      </c>
      <c r="B101" s="197" t="s">
        <v>4900</v>
      </c>
      <c r="C101" s="200"/>
      <c r="D101" s="200">
        <v>2600</v>
      </c>
      <c r="E101" s="200"/>
      <c r="F101" s="200"/>
      <c r="G101" s="200">
        <v>2600</v>
      </c>
      <c r="H101"/>
      <c r="I101"/>
      <c r="J101"/>
      <c r="K101"/>
      <c r="L101"/>
    </row>
    <row r="102" spans="1:12" s="79" customFormat="1">
      <c r="A102" s="198">
        <v>809012496</v>
      </c>
      <c r="B102" s="197" t="s">
        <v>4931</v>
      </c>
      <c r="C102" s="200"/>
      <c r="D102" s="200">
        <v>1440</v>
      </c>
      <c r="E102" s="200"/>
      <c r="F102" s="200"/>
      <c r="G102" s="200">
        <v>1440</v>
      </c>
      <c r="H102"/>
      <c r="I102"/>
      <c r="J102"/>
      <c r="K102"/>
      <c r="L102"/>
    </row>
    <row r="103" spans="1:12" s="79" customFormat="1">
      <c r="A103" s="198">
        <v>901277415</v>
      </c>
      <c r="B103" s="197" t="s">
        <v>4951</v>
      </c>
      <c r="C103" s="200"/>
      <c r="D103" s="200">
        <v>62726.95900000001</v>
      </c>
      <c r="E103" s="200">
        <v>9187.9459999999999</v>
      </c>
      <c r="F103" s="200">
        <v>53207.126519999998</v>
      </c>
      <c r="G103" s="200">
        <v>125122.03152000002</v>
      </c>
      <c r="H103"/>
      <c r="I103"/>
      <c r="J103"/>
      <c r="K103"/>
      <c r="L103"/>
    </row>
    <row r="104" spans="1:12" s="79" customFormat="1">
      <c r="A104" s="198">
        <v>860031068</v>
      </c>
      <c r="B104" s="197" t="s">
        <v>4979</v>
      </c>
      <c r="C104" s="200"/>
      <c r="D104" s="200">
        <v>5094.6469999999999</v>
      </c>
      <c r="E104" s="200">
        <v>6309.6694799999996</v>
      </c>
      <c r="F104" s="200">
        <v>5887.7423199999994</v>
      </c>
      <c r="G104" s="200">
        <v>17292.058799999999</v>
      </c>
      <c r="H104"/>
      <c r="I104"/>
      <c r="J104"/>
      <c r="K104"/>
      <c r="L104"/>
    </row>
    <row r="105" spans="1:12" s="79" customFormat="1">
      <c r="A105" s="198">
        <v>800087795</v>
      </c>
      <c r="B105" s="197" t="s">
        <v>5015</v>
      </c>
      <c r="C105" s="200"/>
      <c r="D105" s="200">
        <v>275.71699999999998</v>
      </c>
      <c r="E105" s="200">
        <v>3609.6088</v>
      </c>
      <c r="F105" s="200"/>
      <c r="G105" s="200">
        <v>3885.3258000000001</v>
      </c>
      <c r="H105"/>
      <c r="I105"/>
      <c r="J105"/>
      <c r="K105"/>
      <c r="L105"/>
    </row>
    <row r="106" spans="1:12" s="79" customFormat="1">
      <c r="A106" s="198">
        <v>830095213</v>
      </c>
      <c r="B106" s="197" t="s">
        <v>5018</v>
      </c>
      <c r="C106" s="200"/>
      <c r="D106" s="200">
        <v>3489.7949999999996</v>
      </c>
      <c r="E106" s="200">
        <v>2256.6205199999999</v>
      </c>
      <c r="F106" s="200"/>
      <c r="G106" s="200">
        <v>5746.4155199999996</v>
      </c>
      <c r="H106"/>
      <c r="I106"/>
      <c r="J106"/>
      <c r="K106"/>
      <c r="L106"/>
    </row>
    <row r="107" spans="1:12" s="79" customFormat="1">
      <c r="A107" s="198">
        <v>1792326427001</v>
      </c>
      <c r="B107" s="197" t="s">
        <v>5021</v>
      </c>
      <c r="C107" s="200"/>
      <c r="D107" s="200">
        <v>221.74117647058824</v>
      </c>
      <c r="E107" s="200"/>
      <c r="F107" s="200"/>
      <c r="G107" s="200">
        <v>221.74117647058824</v>
      </c>
      <c r="H107"/>
      <c r="I107"/>
      <c r="J107"/>
      <c r="K107"/>
      <c r="L107"/>
    </row>
    <row r="108" spans="1:12" s="79" customFormat="1">
      <c r="A108" s="198">
        <v>860026070</v>
      </c>
      <c r="B108" s="197" t="s">
        <v>5100</v>
      </c>
      <c r="C108" s="200"/>
      <c r="D108" s="200">
        <v>720</v>
      </c>
      <c r="E108" s="200"/>
      <c r="F108" s="200"/>
      <c r="G108" s="200">
        <v>720</v>
      </c>
      <c r="H108"/>
      <c r="I108"/>
      <c r="J108"/>
      <c r="K108"/>
      <c r="L108"/>
    </row>
    <row r="109" spans="1:12" s="79" customFormat="1">
      <c r="A109" s="198">
        <v>900953704</v>
      </c>
      <c r="B109" s="197" t="s">
        <v>5102</v>
      </c>
      <c r="C109" s="200"/>
      <c r="D109" s="200">
        <v>15940.74</v>
      </c>
      <c r="E109" s="200"/>
      <c r="F109" s="200"/>
      <c r="G109" s="200">
        <v>15940.74</v>
      </c>
      <c r="H109"/>
      <c r="I109"/>
      <c r="J109"/>
      <c r="K109"/>
      <c r="L109"/>
    </row>
    <row r="110" spans="1:12" s="79" customFormat="1">
      <c r="A110" s="198">
        <v>900466858</v>
      </c>
      <c r="B110" s="197" t="s">
        <v>5215</v>
      </c>
      <c r="C110" s="200"/>
      <c r="D110" s="200"/>
      <c r="E110" s="200">
        <v>15740</v>
      </c>
      <c r="F110" s="200"/>
      <c r="G110" s="200">
        <v>15740</v>
      </c>
      <c r="H110"/>
      <c r="I110"/>
      <c r="J110"/>
      <c r="K110"/>
      <c r="L110"/>
    </row>
    <row r="111" spans="1:12" s="79" customFormat="1">
      <c r="A111" s="198">
        <v>901246553</v>
      </c>
      <c r="B111" s="197" t="s">
        <v>5216</v>
      </c>
      <c r="C111" s="200"/>
      <c r="D111" s="200"/>
      <c r="E111" s="200">
        <v>26399.1</v>
      </c>
      <c r="F111" s="200">
        <v>16789.066899999998</v>
      </c>
      <c r="G111" s="200">
        <v>43188.166899999997</v>
      </c>
      <c r="H111"/>
      <c r="I111"/>
      <c r="J111"/>
      <c r="K111"/>
      <c r="L111"/>
    </row>
    <row r="112" spans="1:12" s="79" customFormat="1">
      <c r="A112" s="198">
        <v>900100978</v>
      </c>
      <c r="B112" s="197" t="s">
        <v>5310</v>
      </c>
      <c r="C112" s="200"/>
      <c r="D112" s="200"/>
      <c r="E112" s="200">
        <v>8251.4840000000004</v>
      </c>
      <c r="F112" s="200">
        <v>298</v>
      </c>
      <c r="G112" s="200">
        <v>8549.4840000000004</v>
      </c>
      <c r="H112"/>
      <c r="I112"/>
      <c r="J112"/>
      <c r="K112"/>
      <c r="L112"/>
    </row>
    <row r="113" spans="1:12" s="79" customFormat="1">
      <c r="A113" s="198">
        <v>7364208</v>
      </c>
      <c r="B113" s="197" t="s">
        <v>5376</v>
      </c>
      <c r="C113" s="200"/>
      <c r="D113" s="200"/>
      <c r="E113" s="200">
        <v>846.55500000000006</v>
      </c>
      <c r="F113" s="200"/>
      <c r="G113" s="200">
        <v>846.55500000000006</v>
      </c>
      <c r="H113"/>
      <c r="I113"/>
      <c r="J113"/>
      <c r="K113"/>
      <c r="L113"/>
    </row>
    <row r="114" spans="1:12" s="79" customFormat="1">
      <c r="A114" s="198">
        <v>901298772</v>
      </c>
      <c r="B114" s="197" t="s">
        <v>5414</v>
      </c>
      <c r="C114" s="200"/>
      <c r="D114" s="200"/>
      <c r="E114" s="200">
        <v>950</v>
      </c>
      <c r="F114" s="200"/>
      <c r="G114" s="200">
        <v>950</v>
      </c>
      <c r="H114"/>
      <c r="I114"/>
      <c r="J114"/>
      <c r="K114"/>
      <c r="L114"/>
    </row>
    <row r="115" spans="1:12" s="79" customFormat="1">
      <c r="A115" s="198">
        <v>70066427</v>
      </c>
      <c r="B115" s="197" t="s">
        <v>5417</v>
      </c>
      <c r="C115" s="200"/>
      <c r="D115" s="200"/>
      <c r="E115" s="200">
        <v>535</v>
      </c>
      <c r="F115" s="200">
        <v>187</v>
      </c>
      <c r="G115" s="200">
        <v>722</v>
      </c>
      <c r="H115"/>
      <c r="I115"/>
      <c r="J115"/>
      <c r="K115"/>
      <c r="L115"/>
    </row>
    <row r="116" spans="1:12" s="79" customFormat="1">
      <c r="A116" s="198">
        <v>79969236</v>
      </c>
      <c r="B116" s="197" t="s">
        <v>5454</v>
      </c>
      <c r="C116" s="200"/>
      <c r="D116" s="200"/>
      <c r="E116" s="200">
        <v>4145.96</v>
      </c>
      <c r="F116" s="200"/>
      <c r="G116" s="200">
        <v>4145.96</v>
      </c>
      <c r="H116"/>
      <c r="I116"/>
      <c r="J116"/>
      <c r="K116"/>
      <c r="L116"/>
    </row>
    <row r="117" spans="1:12" s="79" customFormat="1">
      <c r="A117" s="198">
        <v>800125495</v>
      </c>
      <c r="B117" s="197" t="s">
        <v>5513</v>
      </c>
      <c r="C117" s="200"/>
      <c r="D117" s="200"/>
      <c r="E117" s="200">
        <v>21562.106999999996</v>
      </c>
      <c r="F117" s="200"/>
      <c r="G117" s="200">
        <v>21562.106999999996</v>
      </c>
      <c r="H117"/>
      <c r="I117"/>
      <c r="J117"/>
      <c r="K117"/>
      <c r="L117"/>
    </row>
    <row r="118" spans="1:12" s="79" customFormat="1">
      <c r="A118" s="198">
        <v>901235749</v>
      </c>
      <c r="B118" s="197" t="s">
        <v>5514</v>
      </c>
      <c r="C118" s="200"/>
      <c r="D118" s="200"/>
      <c r="E118" s="200">
        <v>1839.6</v>
      </c>
      <c r="F118" s="200"/>
      <c r="G118" s="200">
        <v>1839.6</v>
      </c>
      <c r="H118"/>
      <c r="I118"/>
      <c r="J118"/>
      <c r="K118"/>
      <c r="L118"/>
    </row>
    <row r="119" spans="1:12" s="79" customFormat="1">
      <c r="A119" s="198">
        <v>901052476</v>
      </c>
      <c r="B119" s="197" t="s">
        <v>5581</v>
      </c>
      <c r="C119" s="200"/>
      <c r="D119" s="200"/>
      <c r="E119" s="200">
        <v>845</v>
      </c>
      <c r="F119" s="200"/>
      <c r="G119" s="200">
        <v>845</v>
      </c>
      <c r="H119"/>
      <c r="I119"/>
      <c r="J119"/>
      <c r="K119"/>
      <c r="L119"/>
    </row>
    <row r="120" spans="1:12" s="79" customFormat="1">
      <c r="A120" s="198">
        <v>100729636</v>
      </c>
      <c r="B120" s="197" t="s">
        <v>5570</v>
      </c>
      <c r="C120" s="200"/>
      <c r="D120" s="200"/>
      <c r="E120" s="200">
        <v>10845</v>
      </c>
      <c r="F120" s="200">
        <v>15363.683000000001</v>
      </c>
      <c r="G120" s="200">
        <v>26208.683000000001</v>
      </c>
      <c r="H120"/>
      <c r="I120"/>
      <c r="J120"/>
      <c r="K120"/>
      <c r="L120"/>
    </row>
    <row r="121" spans="1:12" s="79" customFormat="1">
      <c r="A121" s="198">
        <v>900335279</v>
      </c>
      <c r="B121" s="197" t="s">
        <v>5574</v>
      </c>
      <c r="C121" s="200"/>
      <c r="D121" s="200"/>
      <c r="E121" s="200">
        <v>0</v>
      </c>
      <c r="F121" s="200">
        <v>23057.822</v>
      </c>
      <c r="G121" s="200">
        <v>23057.822</v>
      </c>
      <c r="H121"/>
      <c r="I121"/>
      <c r="J121"/>
      <c r="K121"/>
      <c r="L121"/>
    </row>
    <row r="122" spans="1:12" s="79" customFormat="1">
      <c r="A122" s="198">
        <v>901243308</v>
      </c>
      <c r="B122" s="197" t="s">
        <v>5579</v>
      </c>
      <c r="C122" s="200"/>
      <c r="D122" s="200"/>
      <c r="E122" s="200">
        <v>1104</v>
      </c>
      <c r="F122" s="200">
        <v>4677.366</v>
      </c>
      <c r="G122" s="200">
        <v>5781.366</v>
      </c>
      <c r="H122"/>
      <c r="I122"/>
      <c r="J122"/>
      <c r="K122"/>
      <c r="L122"/>
    </row>
    <row r="123" spans="1:12" s="79" customFormat="1">
      <c r="A123" s="198">
        <v>811010978</v>
      </c>
      <c r="B123" s="197" t="s">
        <v>5582</v>
      </c>
      <c r="C123" s="200"/>
      <c r="D123" s="200"/>
      <c r="E123" s="200">
        <v>2317.0107000000003</v>
      </c>
      <c r="F123" s="200">
        <v>2179.3663999999999</v>
      </c>
      <c r="G123" s="200">
        <v>4496.3770999999997</v>
      </c>
      <c r="H123"/>
      <c r="I123"/>
      <c r="J123"/>
      <c r="K123"/>
      <c r="L123"/>
    </row>
    <row r="124" spans="1:12" s="79" customFormat="1">
      <c r="A124" s="198">
        <v>901263180</v>
      </c>
      <c r="B124" s="197" t="s">
        <v>5585</v>
      </c>
      <c r="C124" s="200"/>
      <c r="D124" s="200"/>
      <c r="E124" s="200">
        <v>280</v>
      </c>
      <c r="F124" s="200"/>
      <c r="G124" s="200">
        <v>280</v>
      </c>
      <c r="H124"/>
      <c r="I124"/>
      <c r="J124"/>
      <c r="K124"/>
      <c r="L124"/>
    </row>
    <row r="125" spans="1:12" s="79" customFormat="1">
      <c r="A125" s="198">
        <v>800223278</v>
      </c>
      <c r="B125" s="197" t="s">
        <v>5736</v>
      </c>
      <c r="C125" s="200"/>
      <c r="D125" s="200"/>
      <c r="E125" s="200"/>
      <c r="F125" s="200">
        <v>226.33195000000001</v>
      </c>
      <c r="G125" s="200">
        <v>226.33195000000001</v>
      </c>
      <c r="H125"/>
      <c r="I125"/>
      <c r="J125"/>
      <c r="K125"/>
      <c r="L125"/>
    </row>
    <row r="126" spans="1:12" s="79" customFormat="1">
      <c r="A126" s="198">
        <v>79531914</v>
      </c>
      <c r="B126" s="197" t="s">
        <v>5738</v>
      </c>
      <c r="C126" s="200"/>
      <c r="D126" s="200"/>
      <c r="E126" s="200"/>
      <c r="F126" s="200">
        <v>998.31931999999995</v>
      </c>
      <c r="G126" s="200">
        <v>998.31931999999995</v>
      </c>
      <c r="H126"/>
      <c r="I126"/>
      <c r="J126"/>
      <c r="K126"/>
      <c r="L126"/>
    </row>
    <row r="127" spans="1:12" s="79" customFormat="1">
      <c r="A127" s="198">
        <v>79498612</v>
      </c>
      <c r="B127" s="197" t="s">
        <v>5509</v>
      </c>
      <c r="C127" s="200"/>
      <c r="D127" s="200"/>
      <c r="E127" s="200"/>
      <c r="F127" s="200">
        <v>5538.8350499999997</v>
      </c>
      <c r="G127" s="200">
        <v>5538.8350499999997</v>
      </c>
      <c r="H127"/>
      <c r="I127"/>
      <c r="J127"/>
      <c r="K127"/>
      <c r="L127"/>
    </row>
    <row r="128" spans="1:12" s="79" customFormat="1">
      <c r="A128" s="198">
        <v>79218769</v>
      </c>
      <c r="B128" s="197" t="s">
        <v>5838</v>
      </c>
      <c r="C128" s="200"/>
      <c r="D128" s="200"/>
      <c r="E128" s="200"/>
      <c r="F128" s="200">
        <v>750</v>
      </c>
      <c r="G128" s="200">
        <v>750</v>
      </c>
      <c r="H128"/>
      <c r="I128"/>
      <c r="J128"/>
      <c r="K128"/>
      <c r="L128"/>
    </row>
    <row r="129" spans="1:12" s="79" customFormat="1">
      <c r="A129" s="198">
        <v>9004918052</v>
      </c>
      <c r="B129" s="197" t="s">
        <v>5837</v>
      </c>
      <c r="C129" s="200"/>
      <c r="D129" s="200"/>
      <c r="E129" s="200"/>
      <c r="F129" s="200">
        <v>2152.866</v>
      </c>
      <c r="G129" s="200">
        <v>2152.866</v>
      </c>
      <c r="H129"/>
      <c r="I129"/>
      <c r="J129"/>
      <c r="K129"/>
      <c r="L129"/>
    </row>
    <row r="130" spans="1:12" s="79" customFormat="1">
      <c r="A130" s="198">
        <v>901261233</v>
      </c>
      <c r="B130" s="197" t="s">
        <v>5918</v>
      </c>
      <c r="C130" s="200"/>
      <c r="D130" s="200"/>
      <c r="E130" s="200"/>
      <c r="F130" s="200">
        <v>815</v>
      </c>
      <c r="G130" s="200">
        <v>815</v>
      </c>
      <c r="H130"/>
      <c r="I130"/>
      <c r="J130"/>
      <c r="K130"/>
      <c r="L130"/>
    </row>
    <row r="131" spans="1:12" s="79" customFormat="1">
      <c r="A131" s="198">
        <v>21086566</v>
      </c>
      <c r="B131" s="197" t="s">
        <v>5917</v>
      </c>
      <c r="C131" s="200"/>
      <c r="D131" s="200"/>
      <c r="E131" s="200"/>
      <c r="F131" s="200">
        <v>2016</v>
      </c>
      <c r="G131" s="200">
        <v>2016</v>
      </c>
      <c r="H131"/>
      <c r="I131"/>
      <c r="J131"/>
      <c r="K131"/>
      <c r="L131"/>
    </row>
    <row r="132" spans="1:12" s="79" customFormat="1">
      <c r="A132" s="198">
        <v>19241799</v>
      </c>
      <c r="B132" s="197" t="s">
        <v>5968</v>
      </c>
      <c r="C132" s="200"/>
      <c r="D132" s="200"/>
      <c r="E132" s="200"/>
      <c r="F132" s="200">
        <v>1980.672</v>
      </c>
      <c r="G132" s="200">
        <v>1980.672</v>
      </c>
      <c r="H132"/>
      <c r="I132"/>
      <c r="J132"/>
      <c r="K132"/>
      <c r="L132"/>
    </row>
    <row r="133" spans="1:12" s="79" customFormat="1">
      <c r="A133" s="198">
        <v>830505537</v>
      </c>
      <c r="B133" s="197" t="s">
        <v>6025</v>
      </c>
      <c r="C133" s="200"/>
      <c r="D133" s="200"/>
      <c r="E133" s="200"/>
      <c r="F133" s="200">
        <v>1032.02</v>
      </c>
      <c r="G133" s="200">
        <v>1032.02</v>
      </c>
      <c r="H133"/>
      <c r="I133"/>
      <c r="J133"/>
      <c r="K133"/>
      <c r="L133"/>
    </row>
    <row r="134" spans="1:12" s="79" customFormat="1">
      <c r="A134" s="198">
        <v>900231595</v>
      </c>
      <c r="B134" s="197" t="s">
        <v>6026</v>
      </c>
      <c r="C134" s="200"/>
      <c r="D134" s="200"/>
      <c r="E134" s="200"/>
      <c r="F134" s="200">
        <v>383.14789000000002</v>
      </c>
      <c r="G134" s="200">
        <v>383.14789000000002</v>
      </c>
      <c r="H134"/>
      <c r="I134"/>
      <c r="J134"/>
      <c r="K134"/>
      <c r="L134"/>
    </row>
    <row r="135" spans="1:12" s="79" customFormat="1">
      <c r="A135" s="198">
        <v>901398347</v>
      </c>
      <c r="B135" s="197" t="s">
        <v>6028</v>
      </c>
      <c r="C135" s="200"/>
      <c r="D135" s="200"/>
      <c r="E135" s="200"/>
      <c r="F135" s="200">
        <v>304.47058000000004</v>
      </c>
      <c r="G135" s="200">
        <v>304.47058000000004</v>
      </c>
      <c r="H135"/>
      <c r="I135"/>
      <c r="J135"/>
      <c r="K135"/>
      <c r="L135"/>
    </row>
    <row r="136" spans="1:12" s="79" customFormat="1">
      <c r="A136" s="198">
        <v>900460062</v>
      </c>
      <c r="B136" s="197" t="s">
        <v>6029</v>
      </c>
      <c r="C136" s="200"/>
      <c r="D136" s="200"/>
      <c r="E136" s="200"/>
      <c r="F136" s="200">
        <v>4773</v>
      </c>
      <c r="G136" s="200">
        <v>4773</v>
      </c>
      <c r="H136"/>
      <c r="I136"/>
      <c r="J136"/>
      <c r="K136"/>
      <c r="L136"/>
    </row>
    <row r="137" spans="1:12" s="79" customFormat="1">
      <c r="A137" s="198">
        <v>900454291</v>
      </c>
      <c r="B137" s="197" t="s">
        <v>6115</v>
      </c>
      <c r="C137" s="200"/>
      <c r="D137" s="200"/>
      <c r="E137" s="200"/>
      <c r="F137" s="200">
        <v>9472</v>
      </c>
      <c r="G137" s="200">
        <v>9472</v>
      </c>
      <c r="H137"/>
      <c r="I137"/>
      <c r="J137"/>
      <c r="K137"/>
      <c r="L137"/>
    </row>
    <row r="138" spans="1:12" s="79" customFormat="1">
      <c r="A138" s="198">
        <v>901378658</v>
      </c>
      <c r="B138" s="197" t="s">
        <v>6117</v>
      </c>
      <c r="C138" s="200"/>
      <c r="D138" s="200"/>
      <c r="E138" s="200"/>
      <c r="F138" s="200">
        <v>448.49465999999995</v>
      </c>
      <c r="G138" s="200">
        <v>448.49465999999995</v>
      </c>
      <c r="H138"/>
      <c r="I138"/>
      <c r="J138"/>
      <c r="K138"/>
      <c r="L138"/>
    </row>
    <row r="139" spans="1:12" s="79" customFormat="1">
      <c r="A139" s="198">
        <v>802024135</v>
      </c>
      <c r="B139" s="197" t="s">
        <v>6175</v>
      </c>
      <c r="C139" s="200"/>
      <c r="D139" s="200"/>
      <c r="E139" s="200"/>
      <c r="F139" s="200">
        <v>215</v>
      </c>
      <c r="G139" s="200">
        <v>215</v>
      </c>
      <c r="H139"/>
      <c r="I139"/>
      <c r="J139"/>
      <c r="K139"/>
      <c r="L139"/>
    </row>
    <row r="140" spans="1:12" s="79" customFormat="1">
      <c r="A140" s="198">
        <v>901482797</v>
      </c>
      <c r="B140" s="197" t="s">
        <v>6251</v>
      </c>
      <c r="C140" s="200"/>
      <c r="D140" s="200"/>
      <c r="E140" s="200"/>
      <c r="F140" s="200">
        <v>585</v>
      </c>
      <c r="G140" s="200">
        <v>585</v>
      </c>
      <c r="H140"/>
      <c r="I140"/>
      <c r="J140"/>
      <c r="K140"/>
      <c r="L140"/>
    </row>
    <row r="141" spans="1:12" s="79" customFormat="1">
      <c r="A141" s="198">
        <v>900322593</v>
      </c>
      <c r="B141" s="197" t="s">
        <v>6324</v>
      </c>
      <c r="C141" s="200"/>
      <c r="D141" s="200"/>
      <c r="E141" s="200"/>
      <c r="F141" s="200">
        <v>5440</v>
      </c>
      <c r="G141" s="200">
        <v>5440</v>
      </c>
      <c r="H141"/>
      <c r="I141"/>
      <c r="J141"/>
      <c r="K141"/>
      <c r="L141"/>
    </row>
    <row r="142" spans="1:12" s="79" customFormat="1">
      <c r="A142" s="198">
        <v>860515802</v>
      </c>
      <c r="B142" s="197" t="s">
        <v>6326</v>
      </c>
      <c r="C142" s="200"/>
      <c r="D142" s="200"/>
      <c r="E142" s="200"/>
      <c r="F142" s="200">
        <v>10032</v>
      </c>
      <c r="G142" s="200">
        <v>10032</v>
      </c>
      <c r="H142"/>
      <c r="I142"/>
      <c r="J142"/>
      <c r="K142"/>
      <c r="L142"/>
    </row>
    <row r="143" spans="1:12" s="79" customFormat="1">
      <c r="A143" s="204" t="s">
        <v>1499</v>
      </c>
      <c r="B143" s="205"/>
      <c r="C143" s="208">
        <v>3181240.6803499982</v>
      </c>
      <c r="D143" s="208">
        <v>3231992.9408573117</v>
      </c>
      <c r="E143" s="208">
        <v>3386044.2051662006</v>
      </c>
      <c r="F143" s="208">
        <v>3780601.8119409992</v>
      </c>
      <c r="G143" s="208">
        <v>13579879.638314515</v>
      </c>
      <c r="H143"/>
      <c r="I143"/>
      <c r="J143"/>
      <c r="K143"/>
      <c r="L143"/>
    </row>
    <row r="144" spans="1:12" s="79" customFormat="1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 s="79" customFormat="1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 s="79" customFormat="1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 s="79" customFormat="1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 s="79" customFormat="1" hidden="1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 s="79" customFormat="1" hidden="1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 s="79" customFormat="1" hidden="1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 s="79" customFormat="1" hidden="1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 hidden="1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 hidden="1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 hidden="1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 hidden="1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 hidden="1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 hidden="1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 hidden="1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 hidden="1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 hidden="1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 hidden="1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 hidden="1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 hidden="1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 hidden="1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 hidden="1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 hidden="1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 hidden="1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 hidden="1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 hidden="1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 hidden="1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 hidden="1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 hidden="1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 hidden="1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 hidden="1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 hidden="1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 hidden="1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 hidden="1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 hidden="1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 hidden="1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 hidden="1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 hidden="1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 hidden="1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 hidden="1">
      <c r="A183" s="21"/>
      <c r="B183" s="21"/>
      <c r="C183" s="21"/>
      <c r="D183" s="21"/>
      <c r="E183" s="21"/>
      <c r="F183" s="21"/>
      <c r="G183" s="21"/>
      <c r="H183" s="21"/>
      <c r="I183" s="21"/>
      <c r="J183" s="36"/>
    </row>
    <row r="184" spans="1:12" hidden="1">
      <c r="A184" s="21"/>
      <c r="B184" s="21"/>
      <c r="C184" s="21"/>
      <c r="D184" s="21"/>
      <c r="E184" s="21"/>
      <c r="F184" s="21"/>
      <c r="G184" s="21"/>
      <c r="H184" s="21"/>
      <c r="I184" s="21"/>
      <c r="J184" s="36"/>
    </row>
    <row r="185" spans="1:12" hidden="1">
      <c r="A185" s="21"/>
      <c r="B185" s="21"/>
      <c r="C185" s="21"/>
      <c r="D185" s="21"/>
      <c r="E185" s="21"/>
      <c r="F185" s="21"/>
      <c r="G185" s="21"/>
      <c r="H185" s="21"/>
      <c r="I185" s="21"/>
      <c r="J185" s="36"/>
    </row>
    <row r="186" spans="1:12" hidden="1">
      <c r="A186" s="21"/>
      <c r="B186" s="21"/>
      <c r="C186" s="21"/>
      <c r="D186" s="21"/>
      <c r="E186" s="21"/>
      <c r="F186" s="21"/>
      <c r="G186" s="21"/>
      <c r="H186" s="21"/>
      <c r="I186" s="21"/>
      <c r="J186" s="36"/>
    </row>
    <row r="187" spans="1:12" hidden="1">
      <c r="A187" s="21"/>
      <c r="B187" s="21"/>
      <c r="C187" s="21"/>
      <c r="D187" s="21"/>
      <c r="E187" s="21"/>
      <c r="F187" s="21"/>
      <c r="G187" s="21"/>
      <c r="H187" s="21"/>
      <c r="I187" s="21"/>
      <c r="J187" s="36"/>
    </row>
    <row r="188" spans="1:12" hidden="1">
      <c r="A188" s="21"/>
      <c r="B188" s="21"/>
      <c r="C188" s="21"/>
      <c r="D188" s="21"/>
      <c r="E188" s="21"/>
      <c r="F188" s="21"/>
      <c r="G188" s="21"/>
      <c r="H188" s="21"/>
      <c r="I188" s="21"/>
      <c r="J188" s="36"/>
    </row>
    <row r="189" spans="1:12" hidden="1">
      <c r="A189" s="21"/>
      <c r="B189" s="21"/>
      <c r="C189" s="21"/>
      <c r="D189" s="21"/>
      <c r="E189" s="21"/>
      <c r="F189" s="21"/>
      <c r="G189" s="21"/>
      <c r="H189" s="21"/>
      <c r="I189" s="21"/>
      <c r="J189" s="36"/>
    </row>
    <row r="190" spans="1:12" hidden="1">
      <c r="A190" s="21"/>
      <c r="B190" s="21"/>
      <c r="C190" s="21"/>
      <c r="D190" s="21"/>
      <c r="E190" s="21"/>
      <c r="F190" s="21"/>
      <c r="G190" s="21"/>
      <c r="H190" s="21"/>
      <c r="I190" s="21"/>
      <c r="J190" s="36"/>
    </row>
    <row r="191" spans="1:12" hidden="1">
      <c r="A191" s="21"/>
      <c r="B191" s="21"/>
      <c r="C191" s="21"/>
      <c r="D191" s="21"/>
      <c r="E191" s="21"/>
      <c r="F191" s="21"/>
      <c r="G191" s="21"/>
      <c r="H191" s="21"/>
      <c r="I191" s="21"/>
      <c r="J191" s="36"/>
    </row>
    <row r="192" spans="1:12" hidden="1">
      <c r="A192" s="21"/>
      <c r="B192" s="21"/>
      <c r="C192" s="21"/>
      <c r="D192" s="21"/>
      <c r="E192" s="21"/>
      <c r="F192" s="21"/>
      <c r="G192" s="21"/>
      <c r="H192" s="21"/>
      <c r="I192" s="21"/>
      <c r="J192" s="36"/>
    </row>
    <row r="193" spans="1:10" hidden="1">
      <c r="A193" s="21"/>
      <c r="B193" s="21"/>
      <c r="C193" s="21"/>
      <c r="D193" s="21"/>
      <c r="E193" s="21"/>
      <c r="F193" s="21"/>
      <c r="G193" s="21"/>
      <c r="H193" s="21"/>
      <c r="I193" s="21"/>
      <c r="J193" s="36"/>
    </row>
    <row r="194" spans="1:10" hidden="1">
      <c r="A194" s="21"/>
      <c r="B194" s="21"/>
      <c r="C194" s="21"/>
      <c r="D194" s="21"/>
      <c r="E194" s="21"/>
      <c r="F194" s="21"/>
      <c r="G194" s="21"/>
      <c r="H194" s="21"/>
      <c r="I194" s="21"/>
      <c r="J194" s="36"/>
    </row>
    <row r="195" spans="1:10" hidden="1">
      <c r="A195" s="21"/>
      <c r="B195" s="21"/>
      <c r="C195" s="21"/>
      <c r="D195" s="21"/>
      <c r="E195" s="21"/>
      <c r="F195" s="21"/>
      <c r="G195" s="21"/>
      <c r="H195" s="21"/>
      <c r="I195" s="21"/>
      <c r="J195" s="36"/>
    </row>
    <row r="196" spans="1:10" hidden="1">
      <c r="A196" s="21"/>
      <c r="B196" s="21"/>
      <c r="C196" s="21"/>
      <c r="D196" s="21"/>
      <c r="E196" s="21"/>
      <c r="F196" s="21"/>
      <c r="G196" s="21"/>
      <c r="H196" s="21"/>
      <c r="I196" s="21"/>
      <c r="J196" s="36"/>
    </row>
    <row r="197" spans="1:10" hidden="1">
      <c r="A197" s="21"/>
      <c r="B197" s="21"/>
      <c r="C197" s="21"/>
      <c r="D197" s="21"/>
      <c r="E197" s="21"/>
      <c r="F197" s="21"/>
      <c r="G197" s="21"/>
      <c r="H197" s="21"/>
      <c r="I197" s="21"/>
      <c r="J197" s="36"/>
    </row>
    <row r="198" spans="1:10" hidden="1">
      <c r="A198" s="21"/>
      <c r="B198" s="21"/>
      <c r="C198" s="21"/>
      <c r="D198" s="21"/>
      <c r="E198" s="21"/>
      <c r="F198" s="21"/>
      <c r="G198" s="21"/>
      <c r="H198" s="21"/>
      <c r="I198" s="21"/>
      <c r="J198" s="36"/>
    </row>
    <row r="199" spans="1:10" hidden="1">
      <c r="A199" s="21"/>
      <c r="B199" s="21"/>
      <c r="C199" s="21"/>
      <c r="D199" s="21"/>
      <c r="E199" s="21"/>
      <c r="F199" s="21"/>
      <c r="G199" s="21"/>
      <c r="H199" s="21"/>
      <c r="I199" s="21"/>
      <c r="J199" s="36"/>
    </row>
    <row r="200" spans="1:10" hidden="1">
      <c r="A200" s="21"/>
      <c r="B200" s="21"/>
      <c r="C200" s="21"/>
      <c r="D200" s="21"/>
      <c r="E200" s="21"/>
      <c r="F200" s="21"/>
      <c r="G200" s="21"/>
      <c r="H200" s="21"/>
      <c r="I200" s="21"/>
      <c r="J200" s="36"/>
    </row>
    <row r="201" spans="1:10" hidden="1">
      <c r="A201" s="21"/>
      <c r="B201" s="21"/>
      <c r="C201" s="21"/>
      <c r="D201" s="21"/>
      <c r="E201" s="21"/>
      <c r="F201" s="21"/>
      <c r="G201" s="21"/>
      <c r="H201" s="21"/>
      <c r="I201" s="21"/>
      <c r="J201" s="36"/>
    </row>
    <row r="202" spans="1:10" hidden="1">
      <c r="A202" s="21"/>
      <c r="B202" s="21"/>
      <c r="C202" s="21"/>
      <c r="D202" s="21"/>
      <c r="E202" s="21"/>
      <c r="F202" s="21"/>
      <c r="G202" s="21"/>
      <c r="H202" s="21"/>
      <c r="I202" s="21"/>
      <c r="J202" s="36"/>
    </row>
    <row r="203" spans="1:10" hidden="1">
      <c r="A203" s="21"/>
      <c r="B203" s="21"/>
      <c r="C203" s="21"/>
      <c r="D203" s="21"/>
      <c r="E203" s="21"/>
      <c r="F203" s="21"/>
      <c r="G203" s="21"/>
      <c r="H203" s="21"/>
      <c r="I203" s="21"/>
      <c r="J203" s="36"/>
    </row>
    <row r="204" spans="1:10" hidden="1">
      <c r="A204" s="21"/>
      <c r="B204" s="21"/>
      <c r="C204" s="21"/>
      <c r="D204" s="21"/>
      <c r="E204" s="21"/>
      <c r="F204" s="21"/>
      <c r="G204" s="21"/>
      <c r="H204" s="21"/>
      <c r="I204" s="21"/>
      <c r="J204" s="36"/>
    </row>
    <row r="205" spans="1:10" hidden="1">
      <c r="A205" s="21"/>
      <c r="B205" s="21"/>
      <c r="C205" s="21"/>
      <c r="D205" s="21"/>
      <c r="E205" s="21"/>
      <c r="F205" s="21"/>
      <c r="G205" s="21"/>
      <c r="H205" s="21"/>
      <c r="I205" s="21"/>
      <c r="J205" s="36"/>
    </row>
    <row r="206" spans="1:10" hidden="1">
      <c r="A206" s="21"/>
      <c r="B206" s="21"/>
      <c r="C206" s="21"/>
      <c r="D206" s="21"/>
      <c r="E206" s="21"/>
      <c r="F206" s="21"/>
      <c r="G206" s="21"/>
      <c r="H206" s="21"/>
      <c r="I206" s="21"/>
      <c r="J206" s="36"/>
    </row>
    <row r="207" spans="1:10" hidden="1">
      <c r="A207" s="21"/>
      <c r="B207" s="21"/>
      <c r="C207" s="21"/>
      <c r="D207" s="21"/>
      <c r="E207" s="21"/>
      <c r="F207" s="21"/>
      <c r="G207" s="21"/>
      <c r="H207" s="21"/>
      <c r="I207" s="21"/>
      <c r="J207" s="36"/>
    </row>
    <row r="208" spans="1:10" hidden="1">
      <c r="A208" s="21"/>
      <c r="B208" s="21"/>
      <c r="C208" s="21"/>
      <c r="D208" s="21"/>
      <c r="E208" s="21"/>
      <c r="F208" s="21"/>
      <c r="G208" s="21"/>
      <c r="H208" s="21"/>
      <c r="I208" s="21"/>
      <c r="J208" s="36"/>
    </row>
    <row r="209" spans="1:10" hidden="1">
      <c r="A209" s="21"/>
      <c r="B209" s="21"/>
      <c r="C209" s="21"/>
      <c r="D209" s="21"/>
      <c r="E209" s="21"/>
      <c r="F209" s="21"/>
      <c r="G209" s="21"/>
      <c r="H209" s="21"/>
      <c r="I209" s="21"/>
      <c r="J209" s="36"/>
    </row>
    <row r="210" spans="1:10" hidden="1">
      <c r="A210" s="21"/>
      <c r="B210" s="21"/>
      <c r="C210" s="21"/>
      <c r="D210" s="21"/>
      <c r="E210" s="21"/>
      <c r="F210" s="21"/>
      <c r="G210" s="21"/>
      <c r="H210" s="21"/>
      <c r="I210" s="21"/>
      <c r="J210" s="36"/>
    </row>
    <row r="211" spans="1:10" hidden="1">
      <c r="A211" s="21"/>
      <c r="B211" s="21"/>
      <c r="C211" s="21"/>
      <c r="D211" s="21"/>
      <c r="E211" s="21"/>
      <c r="F211" s="21"/>
      <c r="G211" s="21"/>
      <c r="H211" s="21"/>
      <c r="I211" s="21"/>
      <c r="J211" s="36"/>
    </row>
    <row r="212" spans="1:10" hidden="1">
      <c r="A212" s="21"/>
      <c r="B212" s="21"/>
      <c r="C212" s="21"/>
      <c r="D212" s="21"/>
      <c r="E212" s="21"/>
      <c r="F212" s="21"/>
      <c r="G212" s="21"/>
      <c r="H212" s="21"/>
      <c r="I212" s="21"/>
      <c r="J212" s="36"/>
    </row>
    <row r="213" spans="1:10" hidden="1">
      <c r="A213" s="21"/>
      <c r="B213" s="21"/>
      <c r="C213" s="21"/>
      <c r="D213" s="21"/>
      <c r="E213" s="21"/>
      <c r="F213" s="21"/>
      <c r="G213" s="21"/>
      <c r="H213" s="21"/>
      <c r="I213" s="21"/>
      <c r="J213" s="36"/>
    </row>
    <row r="214" spans="1:10" hidden="1">
      <c r="A214" s="21"/>
      <c r="B214" s="21"/>
      <c r="C214" s="21"/>
      <c r="D214" s="21"/>
      <c r="E214" s="21"/>
      <c r="F214" s="21"/>
      <c r="G214" s="21"/>
      <c r="H214" s="21"/>
      <c r="I214" s="21"/>
      <c r="J214" s="36"/>
    </row>
    <row r="215" spans="1:10" hidden="1">
      <c r="A215" s="21"/>
      <c r="B215" s="21"/>
      <c r="C215" s="21"/>
      <c r="D215" s="21"/>
      <c r="E215" s="21"/>
      <c r="F215" s="21"/>
      <c r="G215" s="21"/>
      <c r="H215" s="21"/>
      <c r="I215" s="21"/>
      <c r="J215" s="36"/>
    </row>
    <row r="216" spans="1:10" hidden="1">
      <c r="A216" s="21"/>
      <c r="B216" s="21"/>
      <c r="C216" s="21"/>
      <c r="D216" s="21"/>
      <c r="E216" s="21"/>
      <c r="F216" s="21"/>
      <c r="G216" s="21"/>
      <c r="H216" s="21"/>
      <c r="I216" s="21"/>
      <c r="J216" s="36"/>
    </row>
    <row r="217" spans="1:10" hidden="1">
      <c r="A217" s="21"/>
      <c r="B217" s="21"/>
      <c r="C217" s="21"/>
      <c r="D217" s="21"/>
      <c r="E217" s="21"/>
      <c r="F217" s="21"/>
      <c r="G217" s="21"/>
      <c r="H217" s="21"/>
      <c r="I217" s="21"/>
      <c r="J217" s="36"/>
    </row>
    <row r="218" spans="1:10" hidden="1">
      <c r="A218" s="21"/>
      <c r="B218" s="21"/>
      <c r="C218" s="21"/>
      <c r="D218" s="21"/>
      <c r="E218" s="21"/>
      <c r="F218" s="21"/>
      <c r="G218" s="21"/>
      <c r="H218" s="21"/>
      <c r="I218" s="21"/>
      <c r="J218" s="36"/>
    </row>
    <row r="219" spans="1:10" hidden="1">
      <c r="A219" s="21"/>
      <c r="B219" s="21"/>
      <c r="C219" s="21"/>
      <c r="D219" s="21"/>
      <c r="E219" s="21"/>
      <c r="F219" s="21"/>
      <c r="G219" s="21"/>
      <c r="H219" s="21"/>
      <c r="I219" s="21"/>
      <c r="J219" s="36"/>
    </row>
    <row r="220" spans="1:10" hidden="1">
      <c r="A220" s="21"/>
      <c r="B220" s="21"/>
      <c r="C220" s="21"/>
      <c r="D220" s="21"/>
      <c r="E220" s="21"/>
      <c r="F220" s="21"/>
      <c r="G220" s="21"/>
      <c r="H220" s="21"/>
      <c r="I220" s="21"/>
      <c r="J220" s="36"/>
    </row>
    <row r="221" spans="1:10" hidden="1">
      <c r="A221" s="21"/>
      <c r="B221" s="21"/>
      <c r="C221" s="21"/>
      <c r="D221" s="21"/>
      <c r="E221" s="21"/>
      <c r="F221" s="21"/>
      <c r="G221" s="21"/>
      <c r="H221" s="21"/>
      <c r="I221" s="21"/>
      <c r="J221" s="36"/>
    </row>
    <row r="222" spans="1:10" hidden="1">
      <c r="A222" s="21"/>
      <c r="B222" s="21"/>
      <c r="C222" s="21"/>
      <c r="D222" s="21"/>
      <c r="E222" s="21"/>
      <c r="F222" s="21"/>
      <c r="G222" s="21"/>
      <c r="H222" s="21"/>
      <c r="I222" s="21"/>
      <c r="J222" s="36"/>
    </row>
    <row r="223" spans="1:10" hidden="1">
      <c r="A223" s="21"/>
      <c r="B223" s="21"/>
      <c r="C223" s="21"/>
      <c r="D223" s="21"/>
      <c r="E223" s="21"/>
      <c r="F223" s="21"/>
      <c r="G223" s="21"/>
      <c r="H223" s="21"/>
      <c r="I223" s="21"/>
      <c r="J223" s="36"/>
    </row>
    <row r="224" spans="1:10" hidden="1">
      <c r="A224" s="21"/>
      <c r="B224" s="21"/>
      <c r="C224" s="21"/>
      <c r="D224" s="21"/>
      <c r="E224" s="21"/>
      <c r="F224" s="21"/>
      <c r="G224" s="21"/>
      <c r="H224" s="21"/>
      <c r="I224" s="21"/>
      <c r="J224" s="36"/>
    </row>
    <row r="225" spans="1:10" hidden="1">
      <c r="A225" s="21"/>
      <c r="B225" s="21"/>
      <c r="C225" s="21"/>
      <c r="D225" s="21"/>
      <c r="E225" s="21"/>
      <c r="F225" s="21"/>
      <c r="G225" s="21"/>
      <c r="H225" s="21"/>
      <c r="I225" s="21"/>
      <c r="J225" s="36"/>
    </row>
    <row r="226" spans="1:10" hidden="1">
      <c r="A226" s="21"/>
      <c r="B226" s="21"/>
      <c r="C226" s="21"/>
      <c r="D226" s="21"/>
      <c r="E226" s="21"/>
      <c r="F226" s="21"/>
      <c r="G226" s="21"/>
      <c r="H226" s="21"/>
      <c r="I226" s="21"/>
      <c r="J226" s="36"/>
    </row>
    <row r="227" spans="1:10" hidden="1">
      <c r="A227" s="21"/>
      <c r="B227" s="21"/>
      <c r="C227" s="21"/>
      <c r="D227" s="21"/>
      <c r="E227" s="21"/>
      <c r="F227" s="21"/>
      <c r="G227" s="21"/>
      <c r="H227" s="21"/>
      <c r="I227" s="21"/>
      <c r="J227" s="36"/>
    </row>
    <row r="228" spans="1:10" hidden="1">
      <c r="A228" s="21"/>
      <c r="B228" s="21"/>
      <c r="C228" s="21"/>
      <c r="D228" s="21"/>
      <c r="E228" s="21"/>
      <c r="F228" s="21"/>
      <c r="G228" s="21"/>
      <c r="H228" s="21"/>
      <c r="I228" s="21"/>
      <c r="J228" s="36"/>
    </row>
    <row r="229" spans="1:10" hidden="1">
      <c r="A229" s="21"/>
      <c r="B229" s="21"/>
      <c r="C229" s="21"/>
      <c r="D229" s="21"/>
      <c r="E229" s="21"/>
      <c r="F229" s="21"/>
      <c r="G229" s="21"/>
      <c r="H229" s="21"/>
      <c r="I229" s="21"/>
      <c r="J229" s="36"/>
    </row>
    <row r="230" spans="1:10" hidden="1">
      <c r="A230" s="21"/>
      <c r="B230" s="21"/>
      <c r="C230" s="21"/>
      <c r="D230" s="21"/>
      <c r="E230" s="21"/>
      <c r="F230" s="21"/>
      <c r="G230" s="21"/>
      <c r="H230" s="21"/>
      <c r="I230" s="21"/>
      <c r="J230" s="36"/>
    </row>
    <row r="231" spans="1:10" hidden="1">
      <c r="A231" s="21"/>
      <c r="B231" s="21"/>
      <c r="C231" s="21"/>
      <c r="D231" s="21"/>
      <c r="E231" s="21"/>
      <c r="F231" s="21"/>
      <c r="G231" s="21"/>
      <c r="H231" s="21"/>
      <c r="I231" s="21"/>
      <c r="J231" s="36"/>
    </row>
    <row r="232" spans="1:10" hidden="1">
      <c r="A232" s="21"/>
      <c r="B232" s="21"/>
      <c r="C232" s="21"/>
      <c r="D232" s="21"/>
      <c r="E232" s="21"/>
      <c r="F232" s="21"/>
      <c r="G232" s="21"/>
      <c r="H232" s="21"/>
      <c r="I232" s="21"/>
      <c r="J232" s="36"/>
    </row>
    <row r="233" spans="1:10" hidden="1">
      <c r="A233" s="21"/>
      <c r="B233" s="21"/>
      <c r="C233" s="21"/>
      <c r="D233" s="21"/>
      <c r="E233" s="21"/>
      <c r="F233" s="21"/>
      <c r="G233" s="21"/>
      <c r="H233" s="21"/>
      <c r="I233" s="21"/>
      <c r="J233" s="36"/>
    </row>
    <row r="234" spans="1:10" hidden="1">
      <c r="A234" s="21"/>
      <c r="B234" s="21"/>
      <c r="C234" s="21"/>
      <c r="D234" s="21"/>
      <c r="E234" s="21"/>
      <c r="F234" s="21"/>
      <c r="G234" s="21"/>
      <c r="H234" s="21"/>
      <c r="I234" s="21"/>
      <c r="J234" s="36"/>
    </row>
    <row r="235" spans="1:10" hidden="1">
      <c r="A235" s="21"/>
      <c r="B235" s="21"/>
      <c r="C235" s="21"/>
      <c r="D235" s="21"/>
      <c r="E235" s="21"/>
      <c r="F235" s="21"/>
      <c r="G235" s="21"/>
      <c r="H235" s="21"/>
      <c r="I235" s="21"/>
      <c r="J235" s="36"/>
    </row>
    <row r="236" spans="1:10" hidden="1">
      <c r="A236" s="21"/>
      <c r="B236" s="21"/>
      <c r="C236" s="21"/>
      <c r="D236" s="21"/>
      <c r="E236" s="21"/>
      <c r="F236" s="21"/>
      <c r="G236" s="21"/>
      <c r="H236" s="21"/>
      <c r="I236" s="21"/>
      <c r="J236" s="36"/>
    </row>
    <row r="237" spans="1:10" hidden="1">
      <c r="A237" s="21"/>
      <c r="B237" s="21"/>
      <c r="C237" s="21"/>
      <c r="D237" s="21"/>
      <c r="E237" s="21"/>
      <c r="F237" s="21"/>
      <c r="G237" s="21"/>
      <c r="H237" s="21"/>
      <c r="I237" s="21"/>
      <c r="J237" s="36"/>
    </row>
    <row r="238" spans="1:10" hidden="1">
      <c r="A238" s="21"/>
      <c r="B238" s="21"/>
      <c r="C238" s="21"/>
      <c r="D238" s="21"/>
      <c r="E238" s="21"/>
      <c r="F238" s="21"/>
      <c r="G238" s="21"/>
      <c r="H238" s="21"/>
      <c r="I238" s="21"/>
      <c r="J238" s="36"/>
    </row>
    <row r="239" spans="1:10" hidden="1">
      <c r="A239" s="21"/>
      <c r="B239" s="21"/>
      <c r="C239" s="21"/>
      <c r="D239" s="21"/>
      <c r="E239" s="21"/>
      <c r="F239" s="21"/>
      <c r="G239" s="21"/>
      <c r="H239" s="21"/>
      <c r="I239" s="21"/>
      <c r="J239" s="36"/>
    </row>
    <row r="240" spans="1:10" hidden="1">
      <c r="A240" s="21"/>
      <c r="B240" s="21"/>
      <c r="C240" s="21"/>
      <c r="D240" s="21"/>
      <c r="E240" s="21"/>
      <c r="F240" s="21"/>
      <c r="G240" s="21"/>
      <c r="H240" s="21"/>
      <c r="I240" s="21"/>
      <c r="J240" s="36"/>
    </row>
    <row r="241" spans="1:10" hidden="1">
      <c r="A241" s="21"/>
      <c r="B241" s="21"/>
      <c r="C241" s="21"/>
      <c r="D241" s="21"/>
      <c r="E241" s="21"/>
      <c r="F241" s="21"/>
      <c r="G241" s="21"/>
      <c r="H241" s="21"/>
      <c r="I241" s="21"/>
      <c r="J241" s="36"/>
    </row>
    <row r="242" spans="1:10" hidden="1">
      <c r="A242" s="21"/>
      <c r="B242" s="21"/>
      <c r="C242" s="21"/>
      <c r="D242" s="21"/>
      <c r="E242" s="21"/>
      <c r="F242" s="21"/>
      <c r="G242" s="21"/>
      <c r="H242" s="21"/>
      <c r="I242" s="21"/>
    </row>
    <row r="243" spans="1:10" hidden="1">
      <c r="A243" s="21"/>
      <c r="B243" s="21"/>
      <c r="C243" s="21"/>
      <c r="D243" s="21"/>
      <c r="E243" s="21"/>
      <c r="F243" s="21"/>
      <c r="G243" s="21"/>
      <c r="H243" s="21"/>
      <c r="I243" s="21"/>
    </row>
    <row r="244" spans="1:10" hidden="1">
      <c r="A244" s="21"/>
      <c r="B244" s="21"/>
      <c r="C244" s="21"/>
      <c r="D244" s="21"/>
      <c r="E244" s="21"/>
      <c r="F244" s="21"/>
      <c r="G244" s="21"/>
      <c r="H244" s="21"/>
      <c r="I244" s="21"/>
    </row>
    <row r="245" spans="1:10" hidden="1">
      <c r="A245" s="21"/>
      <c r="B245" s="21"/>
      <c r="C245" s="21"/>
      <c r="D245" s="21"/>
      <c r="E245" s="21"/>
      <c r="F245" s="21"/>
      <c r="G245" s="21"/>
      <c r="H245" s="21"/>
      <c r="I245" s="21"/>
    </row>
    <row r="246" spans="1:10" hidden="1">
      <c r="A246" s="21"/>
      <c r="B246" s="21"/>
      <c r="C246" s="21"/>
      <c r="D246" s="21"/>
      <c r="E246" s="21"/>
      <c r="F246" s="21"/>
      <c r="G246" s="21"/>
      <c r="H246" s="21"/>
      <c r="I246" s="21"/>
    </row>
    <row r="247" spans="1:10" hidden="1">
      <c r="A247" s="21"/>
      <c r="B247" s="21"/>
      <c r="C247" s="21"/>
      <c r="D247" s="21"/>
      <c r="E247" s="21"/>
      <c r="F247" s="21"/>
      <c r="G247" s="21"/>
      <c r="H247" s="21"/>
      <c r="I247" s="21"/>
    </row>
    <row r="248" spans="1:10" hidden="1">
      <c r="A248" s="21"/>
      <c r="B248" s="21"/>
      <c r="C248" s="21"/>
      <c r="D248" s="21"/>
      <c r="E248" s="21"/>
      <c r="F248" s="21"/>
      <c r="G248" s="21"/>
      <c r="H248" s="21"/>
      <c r="I248" s="21"/>
    </row>
    <row r="249" spans="1:10" hidden="1">
      <c r="A249" s="21"/>
      <c r="B249" s="21"/>
      <c r="C249" s="21"/>
      <c r="D249" s="21"/>
      <c r="E249" s="21"/>
      <c r="F249" s="21"/>
      <c r="G249" s="21"/>
      <c r="H249" s="21"/>
      <c r="I249" s="21"/>
    </row>
    <row r="250" spans="1:10" hidden="1">
      <c r="A250" s="21"/>
      <c r="B250" s="21"/>
      <c r="C250" s="21"/>
      <c r="D250" s="21"/>
      <c r="E250" s="21"/>
      <c r="F250" s="21"/>
      <c r="G250" s="21"/>
      <c r="H250" s="21"/>
      <c r="I250" s="21"/>
    </row>
    <row r="251" spans="1:10" hidden="1">
      <c r="A251" s="21"/>
      <c r="B251" s="21"/>
      <c r="C251" s="21"/>
      <c r="D251" s="21"/>
      <c r="E251" s="21"/>
      <c r="F251" s="21"/>
      <c r="G251" s="21"/>
      <c r="H251" s="21"/>
      <c r="I251" s="21"/>
    </row>
    <row r="252" spans="1:10" hidden="1">
      <c r="A252" s="21"/>
      <c r="B252" s="21"/>
      <c r="C252" s="21"/>
      <c r="D252" s="21"/>
      <c r="E252" s="21"/>
      <c r="F252" s="21"/>
      <c r="G252" s="21"/>
      <c r="H252" s="21"/>
      <c r="I252" s="21"/>
    </row>
    <row r="253" spans="1:10" hidden="1">
      <c r="A253" s="21"/>
      <c r="B253" s="21"/>
      <c r="C253" s="21"/>
      <c r="D253" s="21"/>
      <c r="E253" s="21"/>
      <c r="F253" s="21"/>
      <c r="G253" s="21"/>
      <c r="H253" s="21"/>
      <c r="I253" s="21"/>
    </row>
    <row r="254" spans="1:10" hidden="1">
      <c r="A254" s="21"/>
      <c r="B254" s="21"/>
      <c r="C254" s="21"/>
      <c r="D254" s="21"/>
      <c r="E254" s="21"/>
      <c r="F254" s="21"/>
      <c r="G254" s="21"/>
      <c r="H254" s="21"/>
      <c r="I254" s="21"/>
    </row>
    <row r="255" spans="1:10" hidden="1">
      <c r="A255" s="21"/>
      <c r="B255" s="21"/>
      <c r="C255" s="21"/>
      <c r="D255" s="21"/>
      <c r="E255" s="21"/>
      <c r="F255" s="21"/>
      <c r="G255" s="21"/>
      <c r="H255" s="21"/>
      <c r="I255" s="21"/>
    </row>
    <row r="256" spans="1:10" hidden="1">
      <c r="A256" s="21"/>
      <c r="B256" s="21"/>
      <c r="C256" s="21"/>
      <c r="D256" s="21"/>
      <c r="E256" s="21"/>
      <c r="F256" s="21"/>
      <c r="G256" s="21"/>
      <c r="H256" s="21"/>
      <c r="I256" s="21"/>
    </row>
    <row r="257" spans="1:9" hidden="1">
      <c r="A257" s="21"/>
      <c r="B257" s="21"/>
      <c r="C257" s="21"/>
      <c r="D257" s="21"/>
      <c r="E257" s="21"/>
      <c r="F257" s="21"/>
      <c r="G257" s="21"/>
      <c r="H257" s="21"/>
      <c r="I257" s="21"/>
    </row>
    <row r="258" spans="1:9" hidden="1">
      <c r="A258" s="21"/>
      <c r="B258" s="21"/>
      <c r="C258" s="21"/>
      <c r="D258" s="21"/>
      <c r="E258" s="21"/>
      <c r="F258" s="21"/>
      <c r="G258" s="21"/>
      <c r="H258" s="21"/>
      <c r="I258" s="21"/>
    </row>
    <row r="259" spans="1:9" hidden="1">
      <c r="A259" s="21"/>
      <c r="B259" s="21"/>
      <c r="C259" s="21"/>
      <c r="D259" s="21"/>
      <c r="E259" s="21"/>
      <c r="F259" s="21"/>
      <c r="G259" s="21"/>
      <c r="H259" s="21"/>
      <c r="I259" s="21"/>
    </row>
    <row r="260" spans="1:9" hidden="1">
      <c r="A260" s="21"/>
      <c r="B260" s="21"/>
      <c r="C260" s="21"/>
      <c r="D260" s="21"/>
      <c r="E260" s="21"/>
      <c r="F260" s="21"/>
      <c r="G260" s="21"/>
      <c r="H260" s="21"/>
      <c r="I260" s="21"/>
    </row>
    <row r="261" spans="1:9" hidden="1">
      <c r="A261" s="21"/>
      <c r="B261" s="21"/>
      <c r="C261" s="21"/>
      <c r="D261" s="21"/>
      <c r="E261" s="21"/>
      <c r="F261" s="21"/>
      <c r="G261" s="21"/>
      <c r="H261" s="21"/>
      <c r="I261" s="21"/>
    </row>
    <row r="262" spans="1:9" hidden="1">
      <c r="A262" s="21"/>
      <c r="B262" s="21"/>
      <c r="C262" s="21"/>
      <c r="D262" s="21"/>
      <c r="E262" s="21"/>
      <c r="F262" s="21"/>
      <c r="G262" s="21"/>
      <c r="H262" s="21"/>
      <c r="I262" s="21"/>
    </row>
    <row r="263" spans="1:9" hidden="1">
      <c r="A263" s="21"/>
      <c r="B263" s="21"/>
      <c r="C263" s="21"/>
      <c r="D263" s="21"/>
      <c r="E263" s="21"/>
      <c r="F263" s="21"/>
      <c r="G263" s="21"/>
      <c r="H263" s="21"/>
      <c r="I263" s="21"/>
    </row>
    <row r="264" spans="1:9" hidden="1">
      <c r="A264" s="21"/>
      <c r="B264" s="21"/>
      <c r="C264" s="21"/>
      <c r="D264" s="21"/>
      <c r="E264" s="21"/>
      <c r="F264" s="21"/>
      <c r="G264" s="21"/>
      <c r="H264" s="21"/>
      <c r="I264" s="21"/>
    </row>
    <row r="265" spans="1:9" hidden="1">
      <c r="A265" s="21"/>
      <c r="B265" s="21"/>
      <c r="C265" s="21"/>
      <c r="D265" s="21"/>
      <c r="E265" s="21"/>
      <c r="F265" s="21"/>
      <c r="G265" s="21"/>
      <c r="H265" s="21"/>
      <c r="I265" s="21"/>
    </row>
    <row r="266" spans="1:9" hidden="1">
      <c r="A266" s="21"/>
      <c r="B266" s="21"/>
      <c r="C266" s="21"/>
      <c r="D266" s="21"/>
      <c r="E266" s="21"/>
      <c r="F266" s="21"/>
      <c r="G266" s="21"/>
      <c r="H266" s="21"/>
      <c r="I266" s="21"/>
    </row>
    <row r="267" spans="1:9" hidden="1">
      <c r="A267" s="21"/>
      <c r="B267" s="21"/>
      <c r="C267" s="21"/>
      <c r="D267" s="21"/>
      <c r="E267" s="21"/>
      <c r="F267" s="21"/>
      <c r="G267" s="21"/>
      <c r="H267" s="21"/>
      <c r="I267" s="21"/>
    </row>
    <row r="268" spans="1:9" hidden="1">
      <c r="A268" s="21"/>
      <c r="B268" s="21"/>
      <c r="C268" s="21"/>
      <c r="D268" s="21"/>
      <c r="E268" s="21"/>
      <c r="F268" s="21"/>
      <c r="G268" s="21"/>
      <c r="H268" s="21"/>
      <c r="I268" s="21"/>
    </row>
    <row r="269" spans="1:9" hidden="1">
      <c r="A269" s="21"/>
      <c r="B269" s="21"/>
      <c r="C269" s="21"/>
      <c r="D269" s="21"/>
      <c r="E269" s="21"/>
      <c r="F269" s="21"/>
      <c r="G269" s="21"/>
      <c r="H269" s="21"/>
      <c r="I269" s="21"/>
    </row>
    <row r="270" spans="1:9" hidden="1">
      <c r="A270" s="21"/>
      <c r="B270" s="21"/>
      <c r="C270" s="21"/>
      <c r="D270" s="21"/>
      <c r="E270" s="21"/>
      <c r="F270" s="21"/>
      <c r="G270" s="21"/>
      <c r="H270" s="21"/>
      <c r="I270" s="21"/>
    </row>
    <row r="271" spans="1:9" hidden="1">
      <c r="A271" s="21"/>
      <c r="B271" s="21"/>
      <c r="C271" s="21"/>
      <c r="D271" s="21"/>
      <c r="E271" s="21"/>
      <c r="F271" s="21"/>
      <c r="G271" s="21"/>
      <c r="H271" s="21"/>
      <c r="I271" s="21"/>
    </row>
    <row r="272" spans="1:9" hidden="1">
      <c r="A272" s="21"/>
      <c r="B272" s="21"/>
      <c r="C272" s="21"/>
      <c r="D272" s="21"/>
      <c r="E272" s="21"/>
      <c r="F272" s="21"/>
      <c r="G272" s="21"/>
      <c r="H272" s="21"/>
      <c r="I272" s="21"/>
    </row>
    <row r="273" spans="1:9" hidden="1">
      <c r="A273" s="21"/>
      <c r="B273" s="21"/>
      <c r="C273" s="21"/>
      <c r="D273" s="21"/>
      <c r="E273" s="21"/>
      <c r="F273" s="21"/>
      <c r="G273" s="21"/>
      <c r="H273" s="21"/>
      <c r="I273" s="21"/>
    </row>
    <row r="274" spans="1:9" hidden="1">
      <c r="A274" s="21"/>
      <c r="B274" s="21"/>
      <c r="C274" s="21"/>
      <c r="D274" s="21"/>
      <c r="E274" s="21"/>
      <c r="F274" s="21"/>
      <c r="G274" s="21"/>
      <c r="H274" s="21"/>
      <c r="I274" s="21"/>
    </row>
    <row r="275" spans="1:9" hidden="1">
      <c r="A275" s="21"/>
      <c r="B275" s="21"/>
      <c r="C275" s="21"/>
      <c r="D275" s="21"/>
      <c r="E275" s="21"/>
      <c r="F275" s="21"/>
      <c r="G275" s="21"/>
      <c r="H275" s="21"/>
      <c r="I275" s="21"/>
    </row>
    <row r="276" spans="1:9" hidden="1">
      <c r="A276" s="21"/>
      <c r="B276" s="21"/>
      <c r="C276" s="21"/>
      <c r="D276" s="21"/>
      <c r="E276" s="21"/>
      <c r="F276" s="21"/>
      <c r="G276" s="21"/>
      <c r="H276" s="21"/>
      <c r="I276" s="21"/>
    </row>
    <row r="277" spans="1:9" hidden="1">
      <c r="A277" s="21"/>
      <c r="B277" s="21"/>
      <c r="C277" s="21"/>
      <c r="D277" s="21"/>
      <c r="E277" s="21"/>
      <c r="F277" s="21"/>
      <c r="G277" s="21"/>
      <c r="H277" s="21"/>
      <c r="I277" s="21"/>
    </row>
    <row r="278" spans="1:9" hidden="1">
      <c r="A278" s="21"/>
      <c r="B278" s="21"/>
      <c r="C278" s="21"/>
      <c r="D278" s="21"/>
      <c r="E278" s="21"/>
      <c r="F278" s="21"/>
      <c r="G278" s="21"/>
      <c r="H278" s="21"/>
      <c r="I278" s="21"/>
    </row>
    <row r="279" spans="1:9" hidden="1">
      <c r="A279" s="21"/>
      <c r="B279" s="21"/>
      <c r="C279" s="21"/>
      <c r="D279" s="21"/>
      <c r="E279" s="21"/>
      <c r="F279" s="21"/>
      <c r="G279" s="21"/>
      <c r="H279" s="21"/>
      <c r="I279" s="21"/>
    </row>
    <row r="280" spans="1:9" hidden="1">
      <c r="A280" s="21"/>
      <c r="B280" s="21"/>
      <c r="C280" s="21"/>
      <c r="D280" s="21"/>
      <c r="E280" s="21"/>
      <c r="F280" s="21"/>
      <c r="G280" s="21"/>
      <c r="H280" s="21"/>
      <c r="I280" s="21"/>
    </row>
    <row r="281" spans="1:9" hidden="1">
      <c r="A281" s="21"/>
      <c r="B281" s="21"/>
      <c r="C281" s="21"/>
      <c r="D281" s="21"/>
      <c r="E281" s="21"/>
      <c r="F281" s="21"/>
      <c r="G281" s="21"/>
      <c r="H281" s="21"/>
      <c r="I281" s="21"/>
    </row>
    <row r="282" spans="1:9" hidden="1">
      <c r="A282" s="21"/>
      <c r="B282" s="21"/>
      <c r="C282" s="21"/>
      <c r="D282" s="21"/>
      <c r="E282" s="21"/>
      <c r="F282" s="21"/>
      <c r="G282" s="21"/>
      <c r="H282" s="21"/>
      <c r="I282" s="21"/>
    </row>
    <row r="283" spans="1:9" hidden="1">
      <c r="A283" s="21"/>
      <c r="B283" s="21"/>
      <c r="C283" s="21"/>
      <c r="D283" s="21"/>
      <c r="E283" s="21"/>
      <c r="F283" s="21"/>
      <c r="G283" s="21"/>
      <c r="H283" s="21"/>
      <c r="I283" s="21"/>
    </row>
    <row r="284" spans="1:9" hidden="1">
      <c r="A284" s="21"/>
      <c r="B284" s="21"/>
      <c r="C284" s="21"/>
      <c r="D284" s="21"/>
      <c r="E284" s="21"/>
      <c r="F284" s="21"/>
      <c r="G284" s="21"/>
      <c r="H284" s="21"/>
      <c r="I284" s="21"/>
    </row>
    <row r="285" spans="1:9" hidden="1">
      <c r="A285" s="21"/>
      <c r="B285" s="21"/>
      <c r="C285" s="21"/>
      <c r="D285" s="21"/>
      <c r="E285" s="21"/>
      <c r="F285" s="21"/>
      <c r="G285" s="21"/>
      <c r="H285" s="21"/>
      <c r="I285" s="21"/>
    </row>
    <row r="286" spans="1:9" hidden="1">
      <c r="A286" s="21"/>
      <c r="B286" s="21"/>
      <c r="C286" s="21"/>
      <c r="D286" s="21"/>
      <c r="E286" s="21"/>
      <c r="F286" s="21"/>
      <c r="G286" s="21"/>
      <c r="H286" s="21"/>
      <c r="I286" s="21"/>
    </row>
    <row r="287" spans="1:9" hidden="1">
      <c r="A287" s="21"/>
      <c r="B287" s="21"/>
      <c r="C287" s="21"/>
      <c r="D287" s="21"/>
      <c r="E287" s="21"/>
      <c r="F287" s="21"/>
      <c r="G287" s="21"/>
      <c r="H287" s="21"/>
      <c r="I287" s="21"/>
    </row>
    <row r="288" spans="1:9" hidden="1">
      <c r="A288" s="21"/>
      <c r="B288" s="21"/>
      <c r="C288" s="21"/>
      <c r="D288" s="21"/>
      <c r="E288" s="21"/>
      <c r="F288" s="21"/>
      <c r="G288" s="21"/>
      <c r="H288" s="21"/>
      <c r="I288" s="21"/>
    </row>
    <row r="289" spans="1:9" hidden="1">
      <c r="A289" s="21"/>
      <c r="B289" s="21"/>
      <c r="C289" s="21"/>
      <c r="D289" s="21"/>
      <c r="E289" s="21"/>
      <c r="F289" s="21"/>
      <c r="G289" s="21"/>
      <c r="H289" s="21"/>
      <c r="I289" s="21"/>
    </row>
    <row r="290" spans="1:9" hidden="1">
      <c r="A290" s="21"/>
      <c r="B290" s="21"/>
      <c r="C290" s="21"/>
      <c r="D290" s="21"/>
      <c r="E290" s="21"/>
      <c r="F290" s="21"/>
      <c r="G290" s="21"/>
      <c r="H290" s="21"/>
      <c r="I290" s="21"/>
    </row>
    <row r="291" spans="1:9" hidden="1">
      <c r="A291" s="21"/>
      <c r="B291" s="21"/>
      <c r="C291" s="21"/>
      <c r="D291" s="21"/>
      <c r="E291" s="21"/>
      <c r="F291" s="21"/>
      <c r="G291" s="21"/>
      <c r="H291" s="21"/>
      <c r="I291" s="21"/>
    </row>
    <row r="292" spans="1:9" hidden="1">
      <c r="A292" s="21"/>
      <c r="B292" s="21"/>
      <c r="C292" s="21"/>
      <c r="D292" s="21"/>
      <c r="E292" s="21"/>
      <c r="F292" s="21"/>
      <c r="G292" s="21"/>
      <c r="H292" s="21"/>
      <c r="I292" s="21"/>
    </row>
    <row r="293" spans="1:9" hidden="1">
      <c r="A293" s="21"/>
      <c r="B293" s="21"/>
      <c r="C293" s="21"/>
      <c r="D293" s="21"/>
      <c r="E293" s="21"/>
      <c r="F293" s="21"/>
      <c r="G293" s="21"/>
      <c r="H293" s="21"/>
      <c r="I293" s="21"/>
    </row>
    <row r="294" spans="1:9" hidden="1">
      <c r="A294" s="21"/>
      <c r="B294" s="21"/>
      <c r="C294" s="21"/>
      <c r="D294" s="21"/>
      <c r="E294" s="21"/>
      <c r="F294" s="21"/>
      <c r="G294" s="21"/>
      <c r="H294" s="21"/>
      <c r="I294" s="21"/>
    </row>
    <row r="295" spans="1:9" hidden="1">
      <c r="A295" s="21"/>
      <c r="B295" s="21"/>
      <c r="C295" s="21"/>
      <c r="D295" s="21"/>
      <c r="E295" s="21"/>
      <c r="F295" s="21"/>
      <c r="G295" s="21"/>
      <c r="H295" s="21"/>
      <c r="I295" s="21"/>
    </row>
    <row r="296" spans="1:9" hidden="1">
      <c r="A296" s="21"/>
      <c r="B296" s="21"/>
      <c r="C296" s="21"/>
      <c r="D296" s="21"/>
      <c r="E296" s="21"/>
      <c r="F296" s="21"/>
      <c r="G296" s="21"/>
      <c r="H296" s="21"/>
      <c r="I296" s="21"/>
    </row>
    <row r="297" spans="1:9" hidden="1">
      <c r="A297" s="21"/>
      <c r="B297" s="21"/>
      <c r="C297" s="21"/>
      <c r="D297" s="21"/>
      <c r="E297" s="21"/>
      <c r="F297" s="21"/>
      <c r="G297" s="21"/>
      <c r="H297" s="21"/>
      <c r="I297" s="21"/>
    </row>
    <row r="298" spans="1:9" hidden="1">
      <c r="A298" s="21"/>
      <c r="B298" s="21"/>
      <c r="C298" s="21"/>
      <c r="D298" s="21"/>
      <c r="E298" s="21"/>
      <c r="F298" s="21"/>
      <c r="G298" s="21"/>
      <c r="H298" s="21"/>
      <c r="I298" s="21"/>
    </row>
    <row r="299" spans="1:9" hidden="1">
      <c r="A299" s="21"/>
      <c r="B299" s="21"/>
      <c r="C299" s="21"/>
      <c r="D299" s="21"/>
      <c r="E299" s="21"/>
      <c r="F299" s="21"/>
      <c r="G299" s="21"/>
      <c r="H299" s="21"/>
      <c r="I299" s="21"/>
    </row>
    <row r="300" spans="1:9" hidden="1">
      <c r="A300" s="21"/>
      <c r="B300" s="21"/>
      <c r="C300" s="21"/>
      <c r="D300" s="21"/>
      <c r="E300" s="21"/>
      <c r="F300" s="21"/>
      <c r="G300" s="21"/>
      <c r="H300" s="21"/>
      <c r="I300" s="21"/>
    </row>
    <row r="301" spans="1:9" hidden="1">
      <c r="A301" s="21"/>
      <c r="B301" s="21"/>
      <c r="C301" s="21"/>
      <c r="D301" s="21"/>
      <c r="E301" s="21"/>
      <c r="F301" s="21"/>
      <c r="G301" s="21"/>
      <c r="H301" s="21"/>
      <c r="I301" s="21"/>
    </row>
    <row r="302" spans="1:9" hidden="1">
      <c r="A302" s="21"/>
      <c r="B302" s="21"/>
      <c r="C302" s="21"/>
      <c r="D302" s="21"/>
      <c r="E302" s="21"/>
      <c r="F302" s="21"/>
      <c r="G302" s="21"/>
      <c r="H302" s="21"/>
      <c r="I302" s="21"/>
    </row>
    <row r="303" spans="1:9" hidden="1">
      <c r="A303" s="21"/>
      <c r="B303" s="21"/>
      <c r="C303" s="21"/>
      <c r="D303" s="21"/>
      <c r="E303" s="21"/>
      <c r="F303" s="21"/>
      <c r="G303" s="21"/>
      <c r="H303" s="21"/>
      <c r="I303" s="21"/>
    </row>
    <row r="304" spans="1:9" hidden="1">
      <c r="A304" s="21"/>
      <c r="B304" s="21"/>
      <c r="C304" s="21"/>
      <c r="D304" s="21"/>
      <c r="E304" s="21"/>
      <c r="F304" s="21"/>
      <c r="G304" s="21"/>
      <c r="H304" s="21"/>
      <c r="I304" s="21"/>
    </row>
    <row r="305" spans="1:9" hidden="1">
      <c r="A305" s="21"/>
      <c r="B305" s="21"/>
      <c r="C305" s="21"/>
      <c r="D305" s="21"/>
      <c r="E305" s="21"/>
      <c r="F305" s="21"/>
      <c r="G305" s="21"/>
      <c r="H305" s="21"/>
      <c r="I305" s="21"/>
    </row>
    <row r="306" spans="1:9" hidden="1">
      <c r="A306" s="21"/>
      <c r="B306" s="21"/>
      <c r="C306" s="21"/>
      <c r="D306" s="21"/>
      <c r="E306" s="21"/>
      <c r="F306" s="21"/>
      <c r="G306" s="21"/>
      <c r="H306" s="21"/>
      <c r="I306" s="21"/>
    </row>
    <row r="307" spans="1:9" hidden="1">
      <c r="A307" s="21"/>
      <c r="B307" s="21"/>
      <c r="C307" s="21"/>
      <c r="D307" s="21"/>
      <c r="E307" s="21"/>
      <c r="F307" s="21"/>
      <c r="G307" s="21"/>
      <c r="H307" s="21"/>
      <c r="I307" s="21"/>
    </row>
    <row r="308" spans="1:9" hidden="1">
      <c r="A308" s="21"/>
      <c r="B308" s="21"/>
      <c r="C308" s="21"/>
      <c r="D308" s="21"/>
      <c r="E308" s="21"/>
      <c r="F308" s="21"/>
      <c r="G308" s="21"/>
      <c r="H308" s="21"/>
      <c r="I308" s="21"/>
    </row>
    <row r="309" spans="1:9" hidden="1">
      <c r="A309" s="21"/>
      <c r="B309" s="21"/>
      <c r="C309" s="21"/>
      <c r="D309" s="21"/>
      <c r="E309" s="21"/>
      <c r="F309" s="21"/>
      <c r="G309" s="21"/>
      <c r="H309" s="21"/>
      <c r="I309" s="21"/>
    </row>
    <row r="310" spans="1:9" hidden="1">
      <c r="A310" s="21"/>
      <c r="B310" s="21"/>
      <c r="C310" s="21"/>
      <c r="D310" s="21"/>
      <c r="E310" s="21"/>
      <c r="F310" s="21"/>
      <c r="G310" s="21"/>
      <c r="H310" s="21"/>
      <c r="I310" s="21"/>
    </row>
    <row r="311" spans="1:9" hidden="1">
      <c r="A311" s="21"/>
      <c r="B311" s="21"/>
      <c r="C311" s="21"/>
      <c r="D311" s="21"/>
      <c r="E311" s="21"/>
      <c r="F311" s="21"/>
      <c r="G311" s="21"/>
      <c r="H311" s="21"/>
      <c r="I311" s="21"/>
    </row>
    <row r="312" spans="1:9" hidden="1">
      <c r="A312" s="21"/>
      <c r="B312" s="21"/>
      <c r="C312" s="21"/>
      <c r="D312" s="21"/>
      <c r="E312" s="21"/>
      <c r="F312" s="21"/>
      <c r="G312" s="21"/>
      <c r="H312" s="21"/>
      <c r="I312" s="21"/>
    </row>
    <row r="313" spans="1:9" hidden="1">
      <c r="A313" s="21"/>
      <c r="B313" s="21"/>
      <c r="C313" s="21"/>
      <c r="D313" s="21"/>
      <c r="E313" s="21"/>
      <c r="F313" s="21"/>
      <c r="G313" s="21"/>
      <c r="H313" s="21"/>
      <c r="I313" s="21"/>
    </row>
    <row r="314" spans="1:9" hidden="1">
      <c r="A314" s="21"/>
      <c r="B314" s="21"/>
      <c r="C314" s="21"/>
      <c r="D314" s="21"/>
      <c r="E314" s="21"/>
      <c r="F314" s="21"/>
      <c r="G314" s="21"/>
      <c r="H314" s="21"/>
      <c r="I314" s="21"/>
    </row>
    <row r="315" spans="1:9" hidden="1">
      <c r="A315" s="21"/>
      <c r="B315" s="21"/>
      <c r="C315" s="21"/>
      <c r="D315" s="21"/>
      <c r="E315" s="21"/>
      <c r="F315" s="21"/>
      <c r="G315" s="21"/>
      <c r="H315" s="21"/>
      <c r="I315" s="21"/>
    </row>
    <row r="316" spans="1:9" hidden="1">
      <c r="A316" s="21"/>
      <c r="B316" s="21"/>
      <c r="C316" s="21"/>
      <c r="D316" s="21"/>
      <c r="E316" s="21"/>
      <c r="F316" s="21"/>
      <c r="G316" s="21"/>
      <c r="H316" s="21"/>
      <c r="I316" s="21"/>
    </row>
    <row r="317" spans="1:9" hidden="1">
      <c r="A317" s="21"/>
      <c r="B317" s="21"/>
      <c r="C317" s="21"/>
      <c r="D317" s="21"/>
      <c r="E317" s="21"/>
      <c r="F317" s="21"/>
      <c r="G317" s="21"/>
      <c r="H317" s="21"/>
      <c r="I317" s="21"/>
    </row>
    <row r="318" spans="1:9" hidden="1">
      <c r="A318" s="21"/>
      <c r="B318" s="21"/>
      <c r="C318" s="21"/>
      <c r="D318" s="21"/>
      <c r="E318" s="21"/>
      <c r="F318" s="21"/>
      <c r="G318" s="21"/>
      <c r="H318" s="21"/>
      <c r="I318" s="21"/>
    </row>
    <row r="319" spans="1:9" hidden="1">
      <c r="A319" s="21"/>
      <c r="B319" s="21"/>
      <c r="C319" s="21"/>
      <c r="D319" s="21"/>
      <c r="E319" s="21"/>
      <c r="F319" s="21"/>
      <c r="G319" s="21"/>
      <c r="H319" s="21"/>
      <c r="I319" s="21"/>
    </row>
    <row r="320" spans="1:9" hidden="1">
      <c r="A320" s="21"/>
      <c r="B320" s="21"/>
      <c r="C320" s="21"/>
      <c r="D320" s="21"/>
      <c r="E320" s="21"/>
      <c r="F320" s="21"/>
      <c r="G320" s="21"/>
      <c r="H320" s="21"/>
      <c r="I320" s="21"/>
    </row>
    <row r="321" spans="1:9" hidden="1">
      <c r="A321" s="21"/>
      <c r="B321" s="21"/>
      <c r="C321" s="21"/>
      <c r="D321" s="21"/>
      <c r="E321" s="21"/>
      <c r="F321" s="21"/>
      <c r="G321" s="21"/>
      <c r="H321" s="21"/>
      <c r="I321" s="21"/>
    </row>
    <row r="322" spans="1:9" hidden="1">
      <c r="A322" s="21"/>
      <c r="B322" s="21"/>
      <c r="C322" s="21"/>
      <c r="D322" s="21"/>
      <c r="E322" s="21"/>
      <c r="F322" s="21"/>
      <c r="G322" s="21"/>
      <c r="H322" s="21"/>
      <c r="I322" s="21"/>
    </row>
    <row r="323" spans="1:9" hidden="1">
      <c r="A323" s="21"/>
      <c r="B323" s="21"/>
      <c r="C323" s="21"/>
      <c r="D323" s="21"/>
      <c r="E323" s="21"/>
      <c r="F323" s="21"/>
      <c r="G323" s="21"/>
      <c r="H323" s="21"/>
      <c r="I323" s="21"/>
    </row>
    <row r="324" spans="1:9" hidden="1">
      <c r="A324" s="21"/>
      <c r="B324" s="21"/>
      <c r="C324" s="21"/>
      <c r="D324" s="21"/>
      <c r="E324" s="21"/>
      <c r="F324" s="21"/>
      <c r="G324" s="21"/>
      <c r="H324" s="21"/>
      <c r="I324" s="21"/>
    </row>
    <row r="325" spans="1:9" hidden="1">
      <c r="A325" s="21"/>
      <c r="B325" s="21"/>
      <c r="C325" s="21"/>
      <c r="D325" s="21"/>
      <c r="E325" s="21"/>
      <c r="F325" s="21"/>
      <c r="G325" s="21"/>
      <c r="H325" s="21"/>
      <c r="I325" s="21"/>
    </row>
    <row r="326" spans="1:9" hidden="1">
      <c r="A326" s="21"/>
      <c r="B326" s="21"/>
      <c r="C326" s="21"/>
      <c r="D326" s="21"/>
      <c r="E326" s="21"/>
      <c r="F326" s="21"/>
      <c r="G326" s="21"/>
      <c r="H326" s="21"/>
      <c r="I326" s="21"/>
    </row>
    <row r="327" spans="1:9" hidden="1">
      <c r="A327" s="21"/>
      <c r="B327" s="21"/>
      <c r="C327" s="21"/>
      <c r="D327" s="21"/>
      <c r="E327" s="21"/>
      <c r="F327" s="21"/>
      <c r="G327" s="21"/>
      <c r="H327" s="21"/>
      <c r="I327" s="21"/>
    </row>
    <row r="328" spans="1:9" hidden="1">
      <c r="A328" s="21"/>
      <c r="B328" s="21"/>
      <c r="C328" s="21"/>
      <c r="D328" s="21"/>
      <c r="E328" s="21"/>
      <c r="F328" s="21"/>
      <c r="G328" s="21"/>
      <c r="H328" s="21"/>
      <c r="I328" s="21"/>
    </row>
    <row r="329" spans="1:9" hidden="1">
      <c r="A329" s="21"/>
      <c r="B329" s="21"/>
      <c r="C329" s="21"/>
      <c r="D329" s="21"/>
      <c r="E329" s="21"/>
      <c r="F329" s="21"/>
      <c r="G329" s="21"/>
      <c r="H329" s="21"/>
      <c r="I329" s="21"/>
    </row>
    <row r="330" spans="1:9" hidden="1">
      <c r="A330" s="21"/>
      <c r="B330" s="21"/>
      <c r="C330" s="21"/>
      <c r="D330" s="21"/>
      <c r="E330" s="21"/>
      <c r="F330" s="21"/>
      <c r="G330" s="21"/>
      <c r="H330" s="21"/>
      <c r="I330" s="21"/>
    </row>
    <row r="331" spans="1:9" hidden="1">
      <c r="A331" s="21"/>
      <c r="B331" s="21"/>
      <c r="C331" s="21"/>
      <c r="D331" s="21"/>
      <c r="E331" s="21"/>
      <c r="F331" s="21"/>
      <c r="G331" s="21"/>
      <c r="H331" s="21"/>
      <c r="I331" s="21"/>
    </row>
    <row r="332" spans="1:9" hidden="1">
      <c r="A332" s="21"/>
      <c r="B332" s="21"/>
      <c r="C332" s="21"/>
      <c r="D332" s="21"/>
      <c r="E332" s="21"/>
      <c r="F332" s="21"/>
      <c r="G332" s="21"/>
      <c r="H332" s="21"/>
      <c r="I332" s="21"/>
    </row>
    <row r="333" spans="1:9" hidden="1">
      <c r="A333" s="21"/>
      <c r="B333" s="21"/>
      <c r="C333" s="21"/>
      <c r="D333" s="21"/>
      <c r="E333" s="21"/>
      <c r="F333" s="21"/>
      <c r="G333" s="21"/>
      <c r="H333" s="21"/>
      <c r="I333" s="21"/>
    </row>
    <row r="334" spans="1:9" hidden="1">
      <c r="A334" s="21"/>
      <c r="B334" s="21"/>
      <c r="C334" s="21"/>
      <c r="D334" s="21"/>
      <c r="E334" s="21"/>
      <c r="F334" s="21"/>
      <c r="G334" s="21"/>
      <c r="H334" s="21"/>
      <c r="I334" s="21"/>
    </row>
    <row r="335" spans="1:9" hidden="1">
      <c r="A335" s="21"/>
      <c r="B335" s="21"/>
      <c r="C335" s="21"/>
      <c r="D335" s="21"/>
      <c r="E335" s="21"/>
      <c r="F335" s="21"/>
      <c r="G335" s="21"/>
      <c r="H335" s="21"/>
      <c r="I335" s="21"/>
    </row>
    <row r="336" spans="1:9" hidden="1">
      <c r="A336" s="21"/>
      <c r="B336" s="21"/>
      <c r="C336" s="21"/>
      <c r="D336" s="21"/>
      <c r="E336" s="21"/>
      <c r="F336" s="21"/>
      <c r="G336" s="21"/>
      <c r="H336" s="21"/>
      <c r="I336" s="21"/>
    </row>
    <row r="337" spans="1:9" hidden="1">
      <c r="A337" s="21"/>
      <c r="B337" s="21"/>
      <c r="C337" s="21"/>
      <c r="D337" s="21"/>
      <c r="E337" s="21"/>
      <c r="F337" s="21"/>
      <c r="G337" s="21"/>
      <c r="H337" s="21"/>
      <c r="I337" s="21"/>
    </row>
    <row r="338" spans="1:9" hidden="1">
      <c r="A338" s="21"/>
      <c r="B338" s="21"/>
      <c r="C338" s="21"/>
      <c r="D338" s="21"/>
      <c r="E338" s="21"/>
      <c r="F338" s="21"/>
      <c r="G338" s="21"/>
      <c r="H338" s="21"/>
      <c r="I338" s="21"/>
    </row>
    <row r="339" spans="1:9" hidden="1">
      <c r="A339" s="21"/>
      <c r="B339" s="21"/>
      <c r="C339" s="21"/>
      <c r="D339" s="21"/>
      <c r="E339" s="21"/>
      <c r="F339" s="21"/>
      <c r="G339" s="21"/>
      <c r="H339" s="21"/>
      <c r="I339" s="21"/>
    </row>
    <row r="340" spans="1:9" hidden="1">
      <c r="A340" s="21"/>
      <c r="B340" s="21"/>
      <c r="C340" s="21"/>
      <c r="D340" s="21"/>
      <c r="E340" s="21"/>
      <c r="F340" s="21"/>
      <c r="G340" s="21"/>
      <c r="H340" s="21"/>
      <c r="I340" s="21"/>
    </row>
    <row r="341" spans="1:9" hidden="1">
      <c r="A341" s="21"/>
      <c r="B341" s="21"/>
      <c r="C341" s="21"/>
      <c r="D341" s="21"/>
      <c r="E341" s="21"/>
      <c r="F341" s="21"/>
      <c r="G341" s="21"/>
      <c r="H341" s="21"/>
      <c r="I341" s="21"/>
    </row>
    <row r="342" spans="1:9" hidden="1">
      <c r="A342" s="21"/>
      <c r="B342" s="21"/>
      <c r="C342" s="21"/>
      <c r="D342" s="21"/>
      <c r="E342" s="21"/>
      <c r="F342" s="21"/>
      <c r="G342" s="21"/>
      <c r="H342" s="21"/>
      <c r="I342" s="21"/>
    </row>
    <row r="343" spans="1:9" hidden="1">
      <c r="A343" s="21"/>
      <c r="B343" s="21"/>
      <c r="C343" s="21"/>
      <c r="D343" s="21"/>
      <c r="E343" s="21"/>
      <c r="F343" s="21"/>
      <c r="G343" s="21"/>
      <c r="H343" s="21"/>
      <c r="I343" s="21"/>
    </row>
    <row r="344" spans="1:9" hidden="1">
      <c r="A344" s="21"/>
      <c r="B344" s="21"/>
      <c r="C344" s="21"/>
      <c r="D344" s="21"/>
      <c r="E344" s="21"/>
      <c r="F344" s="21"/>
      <c r="G344" s="21"/>
      <c r="H344" s="21"/>
      <c r="I344" s="21"/>
    </row>
    <row r="345" spans="1:9" hidden="1">
      <c r="A345" s="21"/>
      <c r="B345" s="21"/>
      <c r="C345" s="21"/>
      <c r="D345" s="21"/>
      <c r="E345" s="21"/>
      <c r="F345" s="21"/>
      <c r="G345" s="21"/>
      <c r="H345" s="21"/>
      <c r="I345" s="21"/>
    </row>
    <row r="346" spans="1:9" hidden="1">
      <c r="A346" s="21"/>
      <c r="B346" s="21"/>
      <c r="C346" s="21"/>
      <c r="D346" s="21"/>
      <c r="E346" s="21"/>
      <c r="F346" s="21"/>
      <c r="G346" s="21"/>
      <c r="H346" s="21"/>
      <c r="I346" s="21"/>
    </row>
    <row r="347" spans="1:9" hidden="1">
      <c r="A347" s="21"/>
      <c r="B347" s="21"/>
      <c r="C347" s="21"/>
      <c r="D347" s="21"/>
      <c r="E347" s="21"/>
      <c r="F347" s="21"/>
      <c r="G347" s="21"/>
      <c r="H347" s="21"/>
      <c r="I347" s="21"/>
    </row>
    <row r="348" spans="1:9" hidden="1">
      <c r="A348" s="21"/>
      <c r="B348" s="21"/>
      <c r="C348" s="21"/>
      <c r="D348" s="21"/>
      <c r="E348" s="21"/>
      <c r="F348" s="21"/>
      <c r="G348" s="21"/>
      <c r="H348" s="21"/>
      <c r="I348" s="21"/>
    </row>
    <row r="349" spans="1:9" hidden="1">
      <c r="A349" s="21"/>
      <c r="B349" s="21"/>
      <c r="C349" s="21"/>
      <c r="D349" s="21"/>
      <c r="E349" s="21"/>
      <c r="F349" s="21"/>
      <c r="G349" s="21"/>
      <c r="H349" s="21"/>
      <c r="I349" s="21"/>
    </row>
    <row r="350" spans="1:9" hidden="1">
      <c r="A350" s="21"/>
      <c r="B350" s="21"/>
      <c r="C350" s="21"/>
      <c r="D350" s="21"/>
      <c r="E350" s="21"/>
      <c r="F350" s="21"/>
      <c r="G350" s="21"/>
      <c r="H350" s="21"/>
      <c r="I350" s="21"/>
    </row>
    <row r="351" spans="1:9" hidden="1">
      <c r="A351" s="21"/>
      <c r="B351" s="21"/>
      <c r="C351" s="21"/>
      <c r="D351" s="21"/>
      <c r="E351" s="21"/>
      <c r="F351" s="21"/>
      <c r="G351" s="21"/>
      <c r="H351" s="21"/>
      <c r="I351" s="21"/>
    </row>
    <row r="352" spans="1:9" hidden="1">
      <c r="A352" s="21"/>
      <c r="B352" s="21"/>
      <c r="C352" s="21"/>
      <c r="D352" s="21"/>
      <c r="E352" s="21"/>
      <c r="F352" s="21"/>
      <c r="G352" s="21"/>
      <c r="H352" s="21"/>
      <c r="I352" s="21"/>
    </row>
    <row r="353" spans="1:9" hidden="1">
      <c r="A353" s="21"/>
      <c r="B353" s="21"/>
      <c r="C353" s="21"/>
      <c r="D353" s="21"/>
      <c r="E353" s="21"/>
      <c r="F353" s="21"/>
      <c r="G353" s="21"/>
      <c r="H353" s="21"/>
      <c r="I353" s="21"/>
    </row>
    <row r="354" spans="1:9" hidden="1">
      <c r="A354" s="21"/>
      <c r="B354" s="21"/>
      <c r="C354" s="21"/>
      <c r="D354" s="21"/>
      <c r="E354" s="21"/>
      <c r="F354" s="21"/>
      <c r="G354" s="21"/>
      <c r="H354" s="21"/>
      <c r="I354" s="21"/>
    </row>
    <row r="355" spans="1:9" hidden="1">
      <c r="A355" s="21"/>
      <c r="B355" s="21"/>
      <c r="C355" s="21"/>
      <c r="D355" s="21"/>
      <c r="E355" s="21"/>
      <c r="F355" s="21"/>
      <c r="G355" s="21"/>
      <c r="H355" s="21"/>
      <c r="I355" s="21"/>
    </row>
    <row r="356" spans="1:9" hidden="1">
      <c r="A356" s="21"/>
      <c r="B356" s="21"/>
      <c r="C356" s="21"/>
      <c r="D356" s="21"/>
      <c r="E356" s="21"/>
      <c r="F356" s="21"/>
      <c r="G356" s="21"/>
      <c r="H356" s="21"/>
      <c r="I356" s="21"/>
    </row>
    <row r="357" spans="1:9" hidden="1">
      <c r="A357" s="21"/>
      <c r="B357" s="21"/>
      <c r="C357" s="21"/>
      <c r="D357" s="21"/>
      <c r="E357" s="21"/>
      <c r="F357" s="21"/>
      <c r="G357" s="21"/>
      <c r="H357" s="21"/>
      <c r="I357" s="21"/>
    </row>
    <row r="358" spans="1:9" hidden="1">
      <c r="A358" s="21"/>
      <c r="B358" s="21"/>
      <c r="C358" s="21"/>
      <c r="D358" s="21"/>
      <c r="E358" s="21"/>
      <c r="F358" s="21"/>
      <c r="G358" s="21"/>
      <c r="H358" s="21"/>
      <c r="I358" s="21"/>
    </row>
    <row r="359" spans="1:9" hidden="1">
      <c r="A359" s="21"/>
      <c r="B359" s="21"/>
      <c r="C359" s="21"/>
      <c r="D359" s="21"/>
      <c r="E359" s="21"/>
      <c r="F359" s="21"/>
      <c r="G359" s="21"/>
      <c r="H359" s="21"/>
      <c r="I359" s="21"/>
    </row>
    <row r="360" spans="1:9" hidden="1">
      <c r="A360" s="21"/>
      <c r="B360" s="21"/>
      <c r="C360" s="21"/>
      <c r="D360" s="21"/>
      <c r="E360" s="21"/>
      <c r="F360" s="21"/>
      <c r="G360" s="21"/>
      <c r="H360" s="21"/>
      <c r="I360" s="21"/>
    </row>
    <row r="361" spans="1:9" hidden="1">
      <c r="A361" s="21"/>
      <c r="B361" s="21"/>
      <c r="C361" s="21"/>
      <c r="D361" s="21"/>
      <c r="E361" s="21"/>
      <c r="F361" s="21"/>
      <c r="G361" s="21"/>
      <c r="H361" s="21"/>
      <c r="I361" s="21"/>
    </row>
    <row r="362" spans="1:9" hidden="1">
      <c r="A362" s="21"/>
      <c r="B362" s="21"/>
      <c r="C362" s="21"/>
      <c r="D362" s="21"/>
      <c r="E362" s="21"/>
      <c r="F362" s="21"/>
      <c r="G362" s="21"/>
      <c r="H362" s="21"/>
      <c r="I362" s="21"/>
    </row>
    <row r="363" spans="1:9" hidden="1">
      <c r="A363" s="21"/>
      <c r="B363" s="21"/>
      <c r="C363" s="21"/>
      <c r="D363" s="21"/>
      <c r="E363" s="21"/>
      <c r="F363" s="21"/>
      <c r="G363" s="21"/>
      <c r="H363" s="21"/>
      <c r="I363" s="21"/>
    </row>
    <row r="364" spans="1:9" hidden="1">
      <c r="A364" s="21"/>
      <c r="B364" s="21"/>
      <c r="C364" s="21"/>
      <c r="D364" s="21"/>
      <c r="E364" s="21"/>
      <c r="F364" s="21"/>
      <c r="G364" s="21"/>
      <c r="H364" s="21"/>
      <c r="I364" s="21"/>
    </row>
    <row r="365" spans="1:9" hidden="1">
      <c r="A365" s="21"/>
      <c r="B365" s="21"/>
      <c r="C365" s="21"/>
      <c r="D365" s="21"/>
      <c r="E365" s="21"/>
      <c r="F365" s="21"/>
      <c r="G365" s="21"/>
      <c r="H365" s="21"/>
      <c r="I365" s="21"/>
    </row>
    <row r="366" spans="1:9" hidden="1">
      <c r="A366" s="21"/>
      <c r="B366" s="21"/>
      <c r="C366" s="21"/>
      <c r="D366" s="21"/>
      <c r="E366" s="21"/>
      <c r="F366" s="21"/>
      <c r="G366" s="21"/>
      <c r="H366" s="21"/>
      <c r="I366" s="21"/>
    </row>
    <row r="367" spans="1:9" hidden="1">
      <c r="A367" s="21"/>
      <c r="B367" s="21"/>
      <c r="C367" s="21"/>
      <c r="D367" s="21"/>
      <c r="E367" s="21"/>
      <c r="F367" s="21"/>
      <c r="G367" s="21"/>
      <c r="H367" s="21"/>
      <c r="I367" s="21"/>
    </row>
    <row r="368" spans="1:9" hidden="1">
      <c r="A368" s="21"/>
      <c r="B368" s="21"/>
      <c r="C368" s="21"/>
      <c r="D368" s="21"/>
      <c r="E368" s="21"/>
      <c r="F368" s="21"/>
      <c r="G368" s="21"/>
      <c r="H368" s="21"/>
      <c r="I368" s="21"/>
    </row>
    <row r="369" spans="1:9" hidden="1">
      <c r="A369" s="21"/>
      <c r="B369" s="21"/>
      <c r="C369" s="21"/>
      <c r="D369" s="21"/>
      <c r="E369" s="21"/>
      <c r="F369" s="21"/>
      <c r="G369" s="21"/>
      <c r="H369" s="21"/>
      <c r="I369" s="21"/>
    </row>
    <row r="370" spans="1:9" hidden="1">
      <c r="A370" s="21"/>
      <c r="B370" s="21"/>
      <c r="C370" s="21"/>
      <c r="D370" s="21"/>
      <c r="E370" s="21"/>
      <c r="F370" s="21"/>
      <c r="G370" s="21"/>
      <c r="H370" s="21"/>
      <c r="I370" s="21"/>
    </row>
    <row r="371" spans="1:9" hidden="1">
      <c r="A371" s="21"/>
      <c r="B371" s="21"/>
      <c r="C371" s="21"/>
      <c r="D371" s="21"/>
      <c r="E371" s="21"/>
      <c r="F371" s="21"/>
      <c r="G371" s="21"/>
      <c r="H371" s="21"/>
      <c r="I371" s="21"/>
    </row>
    <row r="372" spans="1:9" hidden="1">
      <c r="A372" s="21"/>
      <c r="B372" s="21"/>
      <c r="C372" s="21"/>
      <c r="D372" s="21"/>
      <c r="E372" s="21"/>
      <c r="F372" s="21"/>
      <c r="G372" s="21"/>
      <c r="H372" s="21"/>
      <c r="I372" s="21"/>
    </row>
    <row r="373" spans="1:9" hidden="1">
      <c r="A373" s="21"/>
      <c r="B373" s="21"/>
      <c r="C373" s="21"/>
      <c r="D373" s="21"/>
      <c r="E373" s="21"/>
      <c r="F373" s="21"/>
      <c r="G373" s="21"/>
      <c r="H373" s="21"/>
      <c r="I373" s="21"/>
    </row>
    <row r="374" spans="1:9" hidden="1">
      <c r="A374" s="21"/>
      <c r="B374" s="21"/>
      <c r="C374" s="21"/>
      <c r="D374" s="21"/>
      <c r="E374" s="21"/>
      <c r="F374" s="21"/>
      <c r="G374" s="21"/>
      <c r="H374" s="21"/>
      <c r="I374" s="21"/>
    </row>
    <row r="375" spans="1:9" hidden="1">
      <c r="A375" s="21"/>
      <c r="B375" s="21"/>
      <c r="C375" s="21"/>
      <c r="D375" s="21"/>
      <c r="E375" s="21"/>
      <c r="F375" s="21"/>
      <c r="G375" s="21"/>
      <c r="H375" s="21"/>
      <c r="I375" s="21"/>
    </row>
    <row r="376" spans="1:9" hidden="1">
      <c r="A376" s="21"/>
      <c r="B376" s="21"/>
      <c r="C376" s="21"/>
      <c r="D376" s="21"/>
      <c r="E376" s="21"/>
      <c r="F376" s="21"/>
      <c r="G376" s="21"/>
      <c r="H376" s="21"/>
      <c r="I376" s="21"/>
    </row>
    <row r="377" spans="1:9" hidden="1">
      <c r="A377" s="21"/>
      <c r="B377" s="21"/>
      <c r="C377" s="21"/>
      <c r="D377" s="21"/>
      <c r="E377" s="21"/>
      <c r="F377" s="21"/>
      <c r="G377" s="21"/>
      <c r="H377" s="21"/>
      <c r="I377" s="21"/>
    </row>
    <row r="378" spans="1:9" hidden="1">
      <c r="A378" s="21"/>
      <c r="B378" s="21"/>
      <c r="C378" s="21"/>
      <c r="D378" s="21"/>
      <c r="E378" s="21"/>
      <c r="F378" s="21"/>
      <c r="G378" s="21"/>
      <c r="H378" s="21"/>
      <c r="I378" s="21"/>
    </row>
    <row r="379" spans="1:9" hidden="1">
      <c r="A379" s="21"/>
      <c r="B379" s="21"/>
      <c r="C379" s="21"/>
      <c r="D379" s="21"/>
      <c r="E379" s="21"/>
      <c r="F379" s="21"/>
      <c r="G379" s="21"/>
      <c r="H379" s="21"/>
      <c r="I379" s="21"/>
    </row>
    <row r="380" spans="1:9" hidden="1">
      <c r="A380" s="21"/>
      <c r="B380" s="21"/>
      <c r="C380" s="21"/>
      <c r="D380" s="21"/>
      <c r="E380" s="21"/>
      <c r="F380" s="21"/>
      <c r="G380" s="21"/>
      <c r="H380" s="21"/>
      <c r="I380" s="21"/>
    </row>
    <row r="381" spans="1:9" hidden="1">
      <c r="A381" s="21"/>
      <c r="B381" s="21"/>
      <c r="C381" s="21"/>
      <c r="D381" s="21"/>
      <c r="E381" s="21"/>
      <c r="F381" s="21"/>
      <c r="G381" s="21"/>
      <c r="H381" s="21"/>
      <c r="I381" s="21"/>
    </row>
    <row r="382" spans="1:9" hidden="1">
      <c r="A382" s="21"/>
      <c r="B382" s="21"/>
      <c r="C382" s="21"/>
      <c r="D382" s="21"/>
      <c r="E382" s="21"/>
      <c r="F382" s="21"/>
      <c r="G382" s="21"/>
      <c r="H382" s="21"/>
      <c r="I382" s="21"/>
    </row>
    <row r="383" spans="1:9" hidden="1">
      <c r="A383" s="21"/>
      <c r="B383" s="21"/>
      <c r="C383" s="21"/>
      <c r="D383" s="21"/>
      <c r="E383" s="21"/>
      <c r="F383" s="21"/>
      <c r="G383" s="21"/>
      <c r="H383" s="21"/>
      <c r="I383" s="21"/>
    </row>
    <row r="384" spans="1:9" hidden="1">
      <c r="A384" s="21"/>
      <c r="B384" s="21"/>
      <c r="C384" s="21"/>
      <c r="D384" s="21"/>
      <c r="E384" s="21"/>
      <c r="F384" s="21"/>
      <c r="G384" s="21"/>
      <c r="H384" s="21"/>
      <c r="I384" s="21"/>
    </row>
    <row r="385" spans="1:9" hidden="1">
      <c r="A385" s="21"/>
      <c r="B385" s="21"/>
      <c r="C385" s="21"/>
      <c r="D385" s="21"/>
      <c r="E385" s="21"/>
      <c r="F385" s="21"/>
      <c r="G385" s="21"/>
      <c r="H385" s="21"/>
      <c r="I385" s="21"/>
    </row>
    <row r="386" spans="1:9" hidden="1">
      <c r="A386" s="21"/>
      <c r="B386" s="21"/>
      <c r="C386" s="21"/>
      <c r="D386" s="21"/>
      <c r="E386" s="21"/>
      <c r="F386" s="21"/>
      <c r="G386" s="21"/>
      <c r="H386" s="21"/>
      <c r="I386" s="21"/>
    </row>
    <row r="387" spans="1:9" hidden="1">
      <c r="A387" s="21"/>
      <c r="B387" s="21"/>
      <c r="C387" s="21"/>
      <c r="D387" s="21"/>
      <c r="E387" s="21"/>
      <c r="F387" s="21"/>
      <c r="G387" s="21"/>
      <c r="H387" s="21"/>
      <c r="I387" s="21"/>
    </row>
    <row r="388" spans="1:9" hidden="1">
      <c r="A388" s="21"/>
      <c r="B388" s="21"/>
      <c r="C388" s="21"/>
      <c r="D388" s="21"/>
      <c r="E388" s="21"/>
      <c r="F388" s="21"/>
      <c r="G388" s="21"/>
      <c r="H388" s="21"/>
      <c r="I388" s="21"/>
    </row>
    <row r="389" spans="1:9" hidden="1">
      <c r="A389" s="21"/>
      <c r="B389" s="21"/>
      <c r="C389" s="21"/>
      <c r="D389" s="21"/>
      <c r="E389" s="21"/>
      <c r="F389" s="21"/>
      <c r="G389" s="21"/>
      <c r="H389" s="21"/>
      <c r="I389" s="21"/>
    </row>
    <row r="390" spans="1:9" hidden="1">
      <c r="A390" s="21"/>
      <c r="B390" s="21"/>
      <c r="C390" s="21"/>
      <c r="D390" s="21"/>
      <c r="E390" s="21"/>
      <c r="F390" s="21"/>
      <c r="G390" s="21"/>
      <c r="H390" s="21"/>
      <c r="I390" s="21"/>
    </row>
    <row r="391" spans="1:9" hidden="1">
      <c r="A391" s="21"/>
      <c r="B391" s="21"/>
      <c r="C391" s="21"/>
      <c r="D391" s="21"/>
      <c r="E391" s="21"/>
      <c r="F391" s="21"/>
      <c r="G391" s="21"/>
      <c r="H391" s="21"/>
      <c r="I391" s="21"/>
    </row>
    <row r="392" spans="1:9" hidden="1">
      <c r="A392" s="21"/>
      <c r="B392" s="21"/>
      <c r="C392" s="21"/>
      <c r="D392" s="21"/>
      <c r="E392" s="21"/>
      <c r="F392" s="21"/>
      <c r="G392" s="21"/>
      <c r="H392" s="21"/>
      <c r="I392" s="21"/>
    </row>
    <row r="393" spans="1:9" hidden="1">
      <c r="A393" s="21"/>
      <c r="B393" s="21"/>
      <c r="C393" s="21"/>
      <c r="D393" s="21"/>
      <c r="E393" s="21"/>
      <c r="F393" s="21"/>
      <c r="G393" s="21"/>
      <c r="H393" s="21"/>
      <c r="I393" s="21"/>
    </row>
    <row r="394" spans="1:9" hidden="1">
      <c r="A394" s="21"/>
      <c r="B394" s="21"/>
      <c r="C394" s="21"/>
      <c r="D394" s="21"/>
      <c r="E394" s="21"/>
      <c r="F394" s="21"/>
      <c r="G394" s="21"/>
      <c r="H394" s="21"/>
      <c r="I394" s="21"/>
    </row>
    <row r="395" spans="1:9" hidden="1">
      <c r="A395" s="21"/>
      <c r="B395" s="21"/>
      <c r="C395" s="21"/>
      <c r="D395" s="21"/>
      <c r="E395" s="21"/>
      <c r="F395" s="21"/>
      <c r="G395" s="21"/>
      <c r="H395" s="21"/>
      <c r="I395" s="21"/>
    </row>
    <row r="396" spans="1:9" hidden="1">
      <c r="A396" s="21"/>
      <c r="B396" s="21"/>
      <c r="C396" s="21"/>
      <c r="D396" s="21"/>
      <c r="E396" s="21"/>
      <c r="F396" s="21"/>
      <c r="G396" s="21"/>
      <c r="H396" s="21"/>
      <c r="I396" s="21"/>
    </row>
    <row r="397" spans="1:9" hidden="1">
      <c r="A397" s="21"/>
      <c r="B397" s="21"/>
      <c r="C397" s="21"/>
      <c r="D397" s="21"/>
      <c r="E397" s="21"/>
      <c r="F397" s="21"/>
      <c r="G397" s="21"/>
      <c r="H397" s="21"/>
      <c r="I397" s="21"/>
    </row>
    <row r="398" spans="1:9" hidden="1">
      <c r="A398" s="21"/>
      <c r="B398" s="21"/>
      <c r="C398" s="21"/>
      <c r="D398" s="21"/>
      <c r="E398" s="21"/>
      <c r="F398" s="21"/>
      <c r="G398" s="21"/>
      <c r="H398" s="21"/>
      <c r="I398" s="21"/>
    </row>
    <row r="399" spans="1:9" hidden="1">
      <c r="A399" s="21"/>
      <c r="B399" s="21"/>
      <c r="C399" s="21"/>
      <c r="D399" s="21"/>
      <c r="E399" s="21"/>
      <c r="F399" s="21"/>
      <c r="G399" s="21"/>
      <c r="H399" s="21"/>
      <c r="I399" s="21"/>
    </row>
    <row r="400" spans="1:9" hidden="1">
      <c r="A400" s="21"/>
      <c r="B400" s="21"/>
      <c r="C400" s="21"/>
      <c r="D400" s="21"/>
      <c r="E400" s="21"/>
      <c r="F400" s="21"/>
      <c r="G400" s="21"/>
      <c r="H400" s="21"/>
      <c r="I400" s="21"/>
    </row>
    <row r="401" spans="1:9" hidden="1">
      <c r="A401" s="21"/>
      <c r="B401" s="21"/>
      <c r="C401" s="21"/>
      <c r="D401" s="21"/>
      <c r="E401" s="21"/>
      <c r="F401" s="21"/>
      <c r="G401" s="21"/>
      <c r="H401" s="21"/>
      <c r="I401" s="21"/>
    </row>
    <row r="402" spans="1:9" hidden="1">
      <c r="A402" s="21"/>
      <c r="B402" s="21"/>
      <c r="C402" s="21"/>
      <c r="D402" s="21"/>
      <c r="E402" s="21"/>
      <c r="F402" s="21"/>
      <c r="G402" s="21"/>
      <c r="H402" s="21"/>
      <c r="I402" s="21"/>
    </row>
    <row r="403" spans="1:9" hidden="1">
      <c r="A403" s="21"/>
      <c r="B403" s="21"/>
      <c r="C403" s="21"/>
      <c r="D403" s="21"/>
      <c r="E403" s="21"/>
      <c r="F403" s="21"/>
      <c r="G403" s="21"/>
      <c r="H403" s="21"/>
      <c r="I403" s="21"/>
    </row>
    <row r="404" spans="1:9" hidden="1">
      <c r="A404" s="21"/>
      <c r="B404" s="21"/>
      <c r="C404" s="21"/>
      <c r="D404" s="21"/>
      <c r="E404" s="21"/>
      <c r="F404" s="21"/>
      <c r="G404" s="21"/>
      <c r="H404" s="21"/>
      <c r="I404" s="21"/>
    </row>
    <row r="405" spans="1:9" hidden="1">
      <c r="A405" s="21"/>
      <c r="B405" s="21"/>
      <c r="C405" s="21"/>
      <c r="D405" s="21"/>
      <c r="E405" s="21"/>
      <c r="F405" s="21"/>
      <c r="G405" s="21"/>
      <c r="H405" s="21"/>
      <c r="I405" s="21"/>
    </row>
    <row r="406" spans="1:9" hidden="1">
      <c r="A406" s="21"/>
      <c r="B406" s="21"/>
      <c r="C406" s="21"/>
      <c r="D406" s="21"/>
      <c r="E406" s="21"/>
      <c r="F406" s="21"/>
      <c r="G406" s="21"/>
      <c r="H406" s="21"/>
      <c r="I406" s="21"/>
    </row>
    <row r="407" spans="1:9" hidden="1">
      <c r="A407" s="21"/>
      <c r="B407" s="21"/>
      <c r="C407" s="21"/>
      <c r="D407" s="21"/>
      <c r="E407" s="21"/>
      <c r="F407" s="21"/>
      <c r="G407" s="21"/>
      <c r="H407" s="21"/>
      <c r="I407" s="21"/>
    </row>
    <row r="408" spans="1:9" hidden="1">
      <c r="A408" s="21"/>
      <c r="B408" s="21"/>
      <c r="C408" s="21"/>
      <c r="D408" s="21"/>
      <c r="E408" s="21"/>
      <c r="F408" s="21"/>
      <c r="G408" s="21"/>
      <c r="H408" s="21"/>
      <c r="I408" s="21"/>
    </row>
    <row r="409" spans="1:9" hidden="1">
      <c r="A409" s="21"/>
      <c r="B409" s="21"/>
      <c r="C409" s="21"/>
      <c r="D409" s="21"/>
      <c r="E409" s="21"/>
      <c r="F409" s="21"/>
      <c r="G409" s="21"/>
      <c r="H409" s="21"/>
      <c r="I409" s="21"/>
    </row>
    <row r="410" spans="1:9" hidden="1">
      <c r="A410" s="21"/>
      <c r="B410" s="21"/>
      <c r="C410" s="21"/>
      <c r="D410" s="21"/>
      <c r="E410" s="21"/>
      <c r="F410" s="21"/>
      <c r="G410" s="21"/>
      <c r="H410" s="21"/>
      <c r="I410" s="21"/>
    </row>
    <row r="411" spans="1:9" hidden="1">
      <c r="A411" s="21"/>
      <c r="B411" s="21"/>
      <c r="C411" s="21"/>
      <c r="D411" s="21"/>
      <c r="E411" s="21"/>
      <c r="F411" s="21"/>
      <c r="G411" s="21"/>
      <c r="H411" s="21"/>
      <c r="I411" s="21"/>
    </row>
    <row r="412" spans="1:9" hidden="1">
      <c r="A412" s="21"/>
      <c r="B412" s="21"/>
      <c r="C412" s="21"/>
      <c r="D412" s="21"/>
      <c r="E412" s="21"/>
      <c r="F412" s="21"/>
      <c r="G412" s="21"/>
      <c r="H412" s="21"/>
      <c r="I412" s="21"/>
    </row>
    <row r="413" spans="1:9" hidden="1">
      <c r="A413" s="21"/>
      <c r="B413" s="21"/>
      <c r="C413" s="21"/>
      <c r="D413" s="21"/>
      <c r="E413" s="21"/>
      <c r="F413" s="21"/>
      <c r="G413" s="21"/>
      <c r="H413" s="21"/>
      <c r="I413" s="21"/>
    </row>
    <row r="414" spans="1:9" hidden="1">
      <c r="A414" s="21"/>
      <c r="B414" s="21"/>
      <c r="C414" s="21"/>
      <c r="D414" s="21"/>
      <c r="E414" s="21"/>
      <c r="F414" s="21"/>
      <c r="G414" s="21"/>
      <c r="H414" s="21"/>
      <c r="I414" s="21"/>
    </row>
    <row r="415" spans="1:9" hidden="1">
      <c r="A415" s="21"/>
      <c r="B415" s="21"/>
      <c r="C415" s="21"/>
      <c r="D415" s="21"/>
      <c r="E415" s="21"/>
      <c r="F415" s="21"/>
      <c r="G415" s="21"/>
      <c r="H415" s="21"/>
      <c r="I415" s="21"/>
    </row>
    <row r="416" spans="1:9" hidden="1">
      <c r="A416" s="21"/>
      <c r="B416" s="21"/>
      <c r="C416" s="21"/>
      <c r="D416" s="21"/>
      <c r="E416" s="21"/>
      <c r="F416" s="21"/>
      <c r="G416" s="21"/>
      <c r="H416" s="21"/>
      <c r="I416" s="21"/>
    </row>
    <row r="417" spans="1:9" hidden="1">
      <c r="A417" s="21"/>
      <c r="B417" s="21"/>
      <c r="C417" s="21"/>
      <c r="D417" s="21"/>
      <c r="E417" s="21"/>
      <c r="F417" s="21"/>
      <c r="G417" s="21"/>
      <c r="H417" s="21"/>
      <c r="I417" s="21"/>
    </row>
    <row r="418" spans="1:9" hidden="1">
      <c r="A418" s="21"/>
      <c r="B418" s="21"/>
      <c r="C418" s="21"/>
      <c r="D418" s="21"/>
      <c r="E418" s="21"/>
      <c r="F418" s="21"/>
      <c r="G418" s="21"/>
      <c r="H418" s="21"/>
      <c r="I418" s="21"/>
    </row>
    <row r="419" spans="1:9" hidden="1">
      <c r="A419" s="21"/>
      <c r="B419" s="21"/>
      <c r="C419" s="21"/>
      <c r="D419" s="21"/>
      <c r="E419" s="21"/>
      <c r="F419" s="21"/>
      <c r="G419" s="21"/>
      <c r="H419" s="21"/>
      <c r="I419" s="21"/>
    </row>
    <row r="420" spans="1:9" hidden="1">
      <c r="A420" s="21"/>
      <c r="B420" s="21"/>
      <c r="C420" s="21"/>
      <c r="D420" s="21"/>
      <c r="E420" s="21"/>
      <c r="F420" s="21"/>
      <c r="G420" s="21"/>
      <c r="H420" s="21"/>
      <c r="I420" s="21"/>
    </row>
    <row r="421" spans="1:9" hidden="1">
      <c r="A421" s="21"/>
      <c r="B421" s="21"/>
      <c r="C421" s="21"/>
      <c r="D421" s="21"/>
      <c r="E421" s="21"/>
      <c r="F421" s="21"/>
      <c r="G421" s="21"/>
      <c r="H421" s="21"/>
      <c r="I421" s="21"/>
    </row>
    <row r="422" spans="1:9" hidden="1">
      <c r="A422" s="21"/>
      <c r="B422" s="21"/>
      <c r="C422" s="21"/>
      <c r="D422" s="21"/>
      <c r="E422" s="21"/>
      <c r="F422" s="21"/>
      <c r="G422" s="21"/>
      <c r="H422" s="21"/>
      <c r="I422" s="21"/>
    </row>
    <row r="423" spans="1:9" hidden="1">
      <c r="A423" s="21"/>
      <c r="B423" s="21"/>
      <c r="C423" s="21"/>
      <c r="D423" s="21"/>
      <c r="E423" s="21"/>
      <c r="F423" s="21"/>
      <c r="G423" s="21"/>
      <c r="H423" s="21"/>
      <c r="I423" s="21"/>
    </row>
    <row r="424" spans="1:9" hidden="1">
      <c r="A424" s="21"/>
      <c r="B424" s="21"/>
      <c r="C424" s="21"/>
      <c r="D424" s="21"/>
      <c r="E424" s="21"/>
      <c r="F424" s="21"/>
      <c r="G424" s="21"/>
      <c r="H424" s="21"/>
      <c r="I424" s="21"/>
    </row>
    <row r="425" spans="1:9" hidden="1">
      <c r="A425" s="21"/>
      <c r="B425" s="21"/>
      <c r="C425" s="21"/>
      <c r="D425" s="21"/>
      <c r="E425" s="21"/>
      <c r="F425" s="21"/>
      <c r="G425" s="21"/>
      <c r="H425" s="21"/>
      <c r="I425" s="21"/>
    </row>
    <row r="426" spans="1:9" hidden="1">
      <c r="A426" s="21"/>
      <c r="B426" s="21"/>
      <c r="C426" s="21"/>
      <c r="D426" s="21"/>
      <c r="E426" s="21"/>
      <c r="F426" s="21"/>
      <c r="G426" s="21"/>
      <c r="H426" s="21"/>
      <c r="I426" s="21"/>
    </row>
    <row r="427" spans="1:9" hidden="1">
      <c r="A427" s="21"/>
      <c r="B427" s="21"/>
      <c r="C427" s="21"/>
      <c r="D427" s="21"/>
      <c r="E427" s="21"/>
      <c r="F427" s="21"/>
      <c r="G427" s="21"/>
      <c r="H427" s="21"/>
      <c r="I427" s="21"/>
    </row>
    <row r="428" spans="1:9" hidden="1">
      <c r="A428" s="21"/>
      <c r="B428" s="21"/>
      <c r="C428" s="21"/>
      <c r="D428" s="21"/>
      <c r="E428" s="21"/>
      <c r="F428" s="21"/>
      <c r="G428" s="21"/>
      <c r="H428" s="21"/>
      <c r="I428" s="21"/>
    </row>
    <row r="429" spans="1:9" hidden="1">
      <c r="A429" s="21"/>
      <c r="B429" s="21"/>
      <c r="C429" s="21"/>
      <c r="D429" s="21"/>
      <c r="E429" s="21"/>
      <c r="F429" s="21"/>
      <c r="G429" s="21"/>
      <c r="H429" s="21"/>
      <c r="I429" s="21"/>
    </row>
    <row r="430" spans="1:9" hidden="1">
      <c r="A430" s="21"/>
      <c r="B430" s="21"/>
      <c r="C430" s="21"/>
      <c r="D430" s="21"/>
      <c r="E430" s="21"/>
      <c r="F430" s="21"/>
      <c r="G430" s="21"/>
      <c r="H430" s="21"/>
      <c r="I430" s="21"/>
    </row>
    <row r="431" spans="1:9" hidden="1">
      <c r="A431" s="21"/>
      <c r="B431" s="21"/>
      <c r="C431" s="21"/>
      <c r="D431" s="21"/>
      <c r="E431" s="21"/>
      <c r="F431" s="21"/>
      <c r="G431" s="21"/>
      <c r="H431" s="21"/>
      <c r="I431" s="21"/>
    </row>
    <row r="432" spans="1:9" hidden="1">
      <c r="A432" s="21"/>
      <c r="B432" s="21"/>
      <c r="C432" s="21"/>
      <c r="D432" s="21"/>
      <c r="E432" s="21"/>
      <c r="F432" s="21"/>
      <c r="G432" s="21"/>
      <c r="H432" s="21"/>
      <c r="I432" s="21"/>
    </row>
    <row r="433" spans="1:9" hidden="1">
      <c r="A433" s="21"/>
      <c r="B433" s="21"/>
      <c r="C433" s="21"/>
      <c r="D433" s="21"/>
      <c r="E433" s="21"/>
      <c r="F433" s="21"/>
      <c r="G433" s="21"/>
      <c r="H433" s="21"/>
      <c r="I433" s="21"/>
    </row>
    <row r="434" spans="1:9" hidden="1">
      <c r="A434" s="21"/>
      <c r="B434" s="21"/>
      <c r="C434" s="21"/>
      <c r="D434" s="21"/>
      <c r="E434" s="21"/>
      <c r="F434" s="21"/>
      <c r="G434" s="21"/>
      <c r="H434" s="21"/>
      <c r="I434" s="21"/>
    </row>
    <row r="435" spans="1:9" hidden="1">
      <c r="A435" s="21"/>
      <c r="B435" s="21"/>
      <c r="C435" s="21"/>
      <c r="D435" s="21"/>
      <c r="E435" s="21"/>
      <c r="F435" s="21"/>
      <c r="G435" s="21"/>
      <c r="H435" s="21"/>
      <c r="I435" s="21"/>
    </row>
    <row r="436" spans="1:9" hidden="1">
      <c r="A436" s="21"/>
      <c r="B436" s="21"/>
      <c r="C436" s="21"/>
      <c r="D436" s="21"/>
      <c r="E436" s="21"/>
      <c r="F436" s="21"/>
      <c r="G436" s="21"/>
      <c r="H436" s="21"/>
      <c r="I436" s="21"/>
    </row>
    <row r="437" spans="1:9" hidden="1">
      <c r="A437" s="21"/>
      <c r="B437" s="21"/>
      <c r="C437" s="21"/>
      <c r="D437" s="21"/>
      <c r="E437" s="21"/>
      <c r="F437" s="21"/>
      <c r="G437" s="21"/>
      <c r="H437" s="21"/>
      <c r="I437" s="21"/>
    </row>
    <row r="438" spans="1:9" hidden="1">
      <c r="A438" s="21"/>
      <c r="B438" s="21"/>
      <c r="C438" s="21"/>
      <c r="D438" s="21"/>
      <c r="E438" s="21"/>
      <c r="F438" s="21"/>
      <c r="G438" s="21"/>
      <c r="H438" s="21"/>
      <c r="I438" s="21"/>
    </row>
    <row r="439" spans="1:9" hidden="1">
      <c r="A439" s="21"/>
      <c r="B439" s="21"/>
      <c r="C439" s="21"/>
      <c r="D439" s="21"/>
      <c r="E439" s="21"/>
      <c r="F439" s="21"/>
      <c r="G439" s="21"/>
      <c r="H439" s="21"/>
      <c r="I439" s="21"/>
    </row>
    <row r="440" spans="1:9" hidden="1">
      <c r="A440" s="21"/>
      <c r="B440" s="21"/>
      <c r="C440" s="21"/>
      <c r="D440" s="21"/>
      <c r="E440" s="21"/>
      <c r="F440" s="21"/>
      <c r="G440" s="21"/>
      <c r="H440" s="21"/>
      <c r="I440" s="21"/>
    </row>
    <row r="441" spans="1:9" hidden="1">
      <c r="A441" s="21"/>
      <c r="B441" s="21"/>
      <c r="C441" s="21"/>
      <c r="D441" s="21"/>
      <c r="E441" s="21"/>
      <c r="F441" s="21"/>
      <c r="G441" s="21"/>
      <c r="H441" s="21"/>
      <c r="I441" s="21"/>
    </row>
    <row r="442" spans="1:9" hidden="1">
      <c r="A442" s="21"/>
      <c r="B442" s="21"/>
      <c r="C442" s="21"/>
      <c r="D442" s="21"/>
      <c r="E442" s="21"/>
      <c r="F442" s="21"/>
      <c r="G442" s="21"/>
      <c r="H442" s="21"/>
      <c r="I442" s="21"/>
    </row>
    <row r="443" spans="1:9" hidden="1">
      <c r="A443" s="21"/>
      <c r="B443" s="21"/>
      <c r="C443" s="21"/>
      <c r="D443" s="21"/>
      <c r="E443" s="21"/>
      <c r="F443" s="21"/>
      <c r="G443" s="21"/>
      <c r="H443" s="21"/>
      <c r="I443" s="21"/>
    </row>
    <row r="444" spans="1:9" hidden="1">
      <c r="A444" s="21"/>
      <c r="B444" s="21"/>
      <c r="C444" s="21"/>
      <c r="D444" s="21"/>
      <c r="E444" s="21"/>
      <c r="F444" s="21"/>
      <c r="G444" s="21"/>
      <c r="H444" s="21"/>
      <c r="I444" s="21"/>
    </row>
    <row r="445" spans="1:9" hidden="1">
      <c r="A445" s="21"/>
      <c r="B445" s="21"/>
      <c r="C445" s="21"/>
      <c r="D445" s="21"/>
      <c r="E445" s="21"/>
      <c r="F445" s="21"/>
      <c r="G445" s="21"/>
      <c r="H445" s="21"/>
      <c r="I445" s="21"/>
    </row>
    <row r="446" spans="1:9" hidden="1">
      <c r="A446" s="21"/>
      <c r="B446" s="21"/>
      <c r="C446" s="21"/>
      <c r="D446" s="21"/>
      <c r="E446" s="21"/>
      <c r="F446" s="21"/>
      <c r="G446" s="21"/>
      <c r="H446" s="21"/>
      <c r="I446" s="21"/>
    </row>
    <row r="447" spans="1:9" hidden="1">
      <c r="A447" s="21"/>
      <c r="B447" s="21"/>
      <c r="C447" s="21"/>
      <c r="D447" s="21"/>
      <c r="E447" s="21"/>
      <c r="F447" s="21"/>
      <c r="G447" s="21"/>
      <c r="H447" s="21"/>
      <c r="I447" s="21"/>
    </row>
    <row r="448" spans="1:9" hidden="1">
      <c r="A448" s="21"/>
      <c r="B448" s="21"/>
      <c r="C448" s="21"/>
      <c r="D448" s="21"/>
      <c r="E448" s="21"/>
      <c r="F448" s="21"/>
      <c r="G448" s="21"/>
      <c r="H448" s="21"/>
      <c r="I448" s="21"/>
    </row>
    <row r="449" spans="1:9" hidden="1">
      <c r="A449" s="21"/>
      <c r="B449" s="21"/>
      <c r="C449" s="21"/>
      <c r="D449" s="21"/>
      <c r="E449" s="21"/>
      <c r="F449" s="21"/>
      <c r="G449" s="21"/>
      <c r="H449" s="21"/>
      <c r="I449" s="21"/>
    </row>
    <row r="450" spans="1:9" hidden="1">
      <c r="A450" s="21"/>
      <c r="B450" s="21"/>
      <c r="C450" s="21"/>
      <c r="D450" s="21"/>
      <c r="E450" s="21"/>
      <c r="F450" s="21"/>
      <c r="G450" s="21"/>
      <c r="H450" s="21"/>
      <c r="I450" s="21"/>
    </row>
    <row r="451" spans="1:9" hidden="1">
      <c r="A451" s="21"/>
      <c r="B451" s="21"/>
      <c r="C451" s="21"/>
      <c r="D451" s="21"/>
      <c r="E451" s="21"/>
      <c r="F451" s="21"/>
      <c r="G451" s="21"/>
      <c r="H451" s="21"/>
      <c r="I451" s="21"/>
    </row>
    <row r="452" spans="1:9" hidden="1">
      <c r="A452" s="21"/>
      <c r="B452" s="21"/>
      <c r="C452" s="21"/>
      <c r="D452" s="21"/>
      <c r="E452" s="21"/>
      <c r="F452" s="21"/>
      <c r="G452" s="21"/>
      <c r="H452" s="21"/>
      <c r="I452" s="21"/>
    </row>
    <row r="453" spans="1:9" hidden="1">
      <c r="A453" s="21"/>
      <c r="B453" s="21"/>
      <c r="C453" s="21"/>
      <c r="D453" s="21"/>
      <c r="E453" s="21"/>
      <c r="F453" s="21"/>
      <c r="G453" s="21"/>
      <c r="H453" s="21"/>
      <c r="I453" s="21"/>
    </row>
    <row r="454" spans="1:9" hidden="1">
      <c r="A454" s="21"/>
      <c r="B454" s="21"/>
      <c r="C454" s="21"/>
      <c r="D454" s="21"/>
      <c r="E454" s="21"/>
      <c r="F454" s="21"/>
      <c r="G454" s="21"/>
      <c r="H454" s="21"/>
      <c r="I454" s="21"/>
    </row>
    <row r="455" spans="1:9" hidden="1">
      <c r="A455" s="21"/>
      <c r="B455" s="21"/>
      <c r="C455" s="21"/>
      <c r="D455" s="21"/>
      <c r="E455" s="21"/>
      <c r="F455" s="21"/>
      <c r="G455" s="21"/>
      <c r="H455" s="21"/>
      <c r="I455" s="21"/>
    </row>
    <row r="456" spans="1:9" hidden="1">
      <c r="A456" s="21"/>
      <c r="B456" s="21"/>
      <c r="C456" s="21"/>
      <c r="D456" s="21"/>
      <c r="E456" s="21"/>
      <c r="F456" s="21"/>
      <c r="G456" s="21"/>
      <c r="H456" s="21"/>
      <c r="I456" s="21"/>
    </row>
    <row r="457" spans="1:9" hidden="1">
      <c r="A457" s="21"/>
      <c r="B457" s="21"/>
      <c r="C457" s="21"/>
      <c r="D457" s="21"/>
      <c r="E457" s="21"/>
      <c r="F457" s="21"/>
      <c r="G457" s="21"/>
      <c r="H457" s="21"/>
      <c r="I457" s="21"/>
    </row>
    <row r="458" spans="1:9" hidden="1">
      <c r="A458" s="21"/>
      <c r="B458" s="21"/>
      <c r="C458" s="21"/>
      <c r="D458" s="21"/>
      <c r="E458" s="21"/>
      <c r="F458" s="21"/>
      <c r="G458" s="21"/>
      <c r="H458" s="21"/>
      <c r="I458" s="21"/>
    </row>
    <row r="459" spans="1:9" hidden="1">
      <c r="A459" s="21"/>
      <c r="B459" s="21"/>
      <c r="C459" s="21"/>
      <c r="D459" s="21"/>
      <c r="E459" s="21"/>
      <c r="F459" s="21"/>
      <c r="G459" s="21"/>
      <c r="H459" s="21"/>
      <c r="I459" s="21"/>
    </row>
    <row r="460" spans="1:9" hidden="1">
      <c r="A460" s="21"/>
      <c r="B460" s="21"/>
      <c r="C460" s="21"/>
      <c r="D460" s="21"/>
      <c r="E460" s="21"/>
      <c r="F460" s="21"/>
      <c r="G460" s="21"/>
      <c r="H460" s="21"/>
      <c r="I460" s="21"/>
    </row>
    <row r="461" spans="1:9" hidden="1">
      <c r="A461" s="21"/>
      <c r="B461" s="21"/>
      <c r="C461" s="21"/>
      <c r="D461" s="21"/>
      <c r="E461" s="21"/>
      <c r="F461" s="21"/>
      <c r="G461" s="21"/>
      <c r="H461" s="21"/>
      <c r="I461" s="21"/>
    </row>
    <row r="462" spans="1:9" hidden="1">
      <c r="A462" s="21"/>
      <c r="B462" s="21"/>
      <c r="C462" s="21"/>
      <c r="D462" s="21"/>
      <c r="E462" s="21"/>
      <c r="F462" s="21"/>
      <c r="G462" s="21"/>
      <c r="H462" s="21"/>
      <c r="I462" s="21"/>
    </row>
    <row r="463" spans="1:9" hidden="1">
      <c r="A463" s="21"/>
      <c r="B463" s="21"/>
      <c r="C463" s="21"/>
      <c r="D463" s="21"/>
      <c r="E463" s="21"/>
      <c r="F463" s="21"/>
      <c r="G463" s="21"/>
      <c r="H463" s="21"/>
      <c r="I463" s="21"/>
    </row>
    <row r="464" spans="1:9" hidden="1">
      <c r="A464" s="21"/>
      <c r="B464" s="21"/>
      <c r="C464" s="21"/>
      <c r="D464" s="21"/>
      <c r="E464" s="21"/>
      <c r="F464" s="21"/>
      <c r="G464" s="21"/>
      <c r="H464" s="21"/>
      <c r="I464" s="21"/>
    </row>
    <row r="465" spans="1:9" hidden="1">
      <c r="A465" s="21"/>
      <c r="B465" s="21"/>
      <c r="C465" s="21"/>
      <c r="D465" s="21"/>
      <c r="E465" s="21"/>
      <c r="F465" s="21"/>
      <c r="G465" s="21"/>
      <c r="H465" s="21"/>
      <c r="I465" s="21"/>
    </row>
    <row r="466" spans="1:9" hidden="1">
      <c r="A466" s="21"/>
      <c r="B466" s="21"/>
      <c r="C466" s="21"/>
      <c r="D466" s="21"/>
      <c r="E466" s="21"/>
      <c r="F466" s="21"/>
      <c r="G466" s="21"/>
      <c r="H466" s="21"/>
      <c r="I466" s="21"/>
    </row>
    <row r="467" spans="1:9" hidden="1">
      <c r="A467" s="21"/>
      <c r="B467" s="21"/>
      <c r="C467" s="21"/>
      <c r="D467" s="21"/>
      <c r="E467" s="21"/>
      <c r="F467" s="21"/>
      <c r="G467" s="21"/>
      <c r="H467" s="21"/>
      <c r="I467" s="21"/>
    </row>
    <row r="468" spans="1:9" hidden="1">
      <c r="A468" s="21"/>
      <c r="B468" s="21"/>
      <c r="C468" s="21"/>
      <c r="D468" s="21"/>
      <c r="E468" s="21"/>
      <c r="F468" s="21"/>
      <c r="G468" s="21"/>
      <c r="H468" s="21"/>
      <c r="I468" s="21"/>
    </row>
    <row r="469" spans="1:9" hidden="1">
      <c r="A469" s="21"/>
      <c r="B469" s="21"/>
      <c r="C469" s="21"/>
      <c r="D469" s="21"/>
      <c r="E469" s="21"/>
      <c r="F469" s="21"/>
      <c r="G469" s="21"/>
      <c r="H469" s="21"/>
      <c r="I469" s="21"/>
    </row>
    <row r="470" spans="1:9" hidden="1">
      <c r="A470" s="21"/>
      <c r="B470" s="21"/>
      <c r="C470" s="21"/>
      <c r="D470" s="21"/>
      <c r="E470" s="21"/>
      <c r="F470" s="21"/>
      <c r="G470" s="21"/>
      <c r="H470" s="21"/>
      <c r="I470" s="21"/>
    </row>
    <row r="471" spans="1:9" hidden="1">
      <c r="A471" s="21"/>
      <c r="B471" s="21"/>
      <c r="C471" s="21"/>
      <c r="D471" s="21"/>
      <c r="E471" s="21"/>
      <c r="F471" s="21"/>
      <c r="G471" s="21"/>
      <c r="H471" s="21"/>
      <c r="I471" s="21"/>
    </row>
    <row r="472" spans="1:9" hidden="1">
      <c r="A472" s="21"/>
      <c r="B472" s="21"/>
      <c r="C472" s="21"/>
      <c r="D472" s="21"/>
      <c r="E472" s="21"/>
      <c r="F472" s="21"/>
      <c r="G472" s="21"/>
      <c r="H472" s="21"/>
      <c r="I472" s="21"/>
    </row>
    <row r="473" spans="1:9" hidden="1">
      <c r="A473" s="21"/>
      <c r="B473" s="21"/>
      <c r="C473" s="21"/>
      <c r="D473" s="21"/>
      <c r="E473" s="21"/>
      <c r="F473" s="21"/>
      <c r="G473" s="21"/>
      <c r="H473" s="21"/>
      <c r="I473" s="21"/>
    </row>
    <row r="474" spans="1:9" hidden="1">
      <c r="A474" s="21"/>
      <c r="B474" s="21"/>
      <c r="C474" s="21"/>
      <c r="D474" s="21"/>
      <c r="E474" s="21"/>
      <c r="F474" s="21"/>
      <c r="G474" s="21"/>
      <c r="H474" s="21"/>
      <c r="I474" s="21"/>
    </row>
    <row r="475" spans="1:9" hidden="1">
      <c r="A475" s="21"/>
      <c r="B475" s="21"/>
      <c r="C475" s="21"/>
      <c r="D475" s="21"/>
      <c r="E475" s="21"/>
      <c r="F475" s="21"/>
      <c r="G475" s="21"/>
      <c r="H475" s="21"/>
      <c r="I475" s="21"/>
    </row>
    <row r="476" spans="1:9" hidden="1">
      <c r="A476" s="21"/>
      <c r="B476" s="21"/>
      <c r="C476" s="21"/>
      <c r="D476" s="21"/>
      <c r="E476" s="21"/>
      <c r="F476" s="21"/>
      <c r="G476" s="21"/>
      <c r="H476" s="21"/>
      <c r="I476" s="21"/>
    </row>
    <row r="477" spans="1:9" hidden="1">
      <c r="A477" s="21"/>
      <c r="B477" s="21"/>
      <c r="C477" s="21"/>
      <c r="D477" s="21"/>
      <c r="E477" s="21"/>
      <c r="F477" s="21"/>
      <c r="G477" s="21"/>
      <c r="H477" s="21"/>
      <c r="I477" s="21"/>
    </row>
    <row r="478" spans="1:9" hidden="1">
      <c r="A478" s="21"/>
      <c r="B478" s="21"/>
      <c r="C478" s="21"/>
      <c r="D478" s="21"/>
      <c r="E478" s="21"/>
      <c r="F478" s="21"/>
      <c r="G478" s="21"/>
      <c r="H478" s="21"/>
      <c r="I478" s="21"/>
    </row>
    <row r="479" spans="1:9" hidden="1">
      <c r="A479" s="21"/>
      <c r="B479" s="21"/>
      <c r="C479" s="21"/>
      <c r="D479" s="21"/>
      <c r="E479" s="21"/>
      <c r="F479" s="21"/>
      <c r="G479" s="21"/>
      <c r="H479" s="21"/>
      <c r="I479" s="21"/>
    </row>
    <row r="480" spans="1:9" hidden="1">
      <c r="A480" s="21"/>
      <c r="B480" s="21"/>
      <c r="C480" s="21"/>
      <c r="D480" s="21"/>
      <c r="E480" s="21"/>
      <c r="F480" s="21"/>
      <c r="G480" s="21"/>
      <c r="H480" s="21"/>
      <c r="I480" s="21"/>
    </row>
    <row r="481" spans="1:9" hidden="1">
      <c r="A481" s="21"/>
      <c r="B481" s="21"/>
      <c r="C481" s="21"/>
      <c r="D481" s="21"/>
      <c r="E481" s="21"/>
      <c r="F481" s="21"/>
      <c r="G481" s="21"/>
      <c r="H481" s="21"/>
      <c r="I481" s="21"/>
    </row>
    <row r="482" spans="1:9" hidden="1">
      <c r="A482" s="21"/>
      <c r="B482" s="21"/>
      <c r="C482" s="21"/>
      <c r="D482" s="21"/>
      <c r="E482" s="21"/>
      <c r="F482" s="21"/>
      <c r="G482" s="21"/>
      <c r="H482" s="21"/>
      <c r="I482" s="21"/>
    </row>
    <row r="483" spans="1:9" hidden="1">
      <c r="A483" s="21"/>
      <c r="B483" s="21"/>
      <c r="C483" s="21"/>
      <c r="D483" s="21"/>
      <c r="E483" s="21"/>
      <c r="F483" s="21"/>
      <c r="G483" s="21"/>
      <c r="H483" s="21"/>
      <c r="I483" s="21"/>
    </row>
    <row r="484" spans="1:9" hidden="1">
      <c r="A484" s="21"/>
      <c r="B484" s="21"/>
      <c r="C484" s="21"/>
      <c r="D484" s="21"/>
      <c r="E484" s="21"/>
      <c r="F484" s="21"/>
      <c r="G484" s="21"/>
      <c r="H484" s="21"/>
      <c r="I484" s="21"/>
    </row>
    <row r="485" spans="1:9" hidden="1">
      <c r="A485" s="21"/>
      <c r="B485" s="21"/>
      <c r="C485" s="21"/>
      <c r="D485" s="21"/>
      <c r="E485" s="21"/>
      <c r="F485" s="21"/>
      <c r="G485" s="21"/>
      <c r="H485" s="21"/>
      <c r="I485" s="21"/>
    </row>
    <row r="486" spans="1:9" hidden="1">
      <c r="A486" s="21"/>
      <c r="B486" s="21"/>
      <c r="C486" s="21"/>
      <c r="D486" s="21"/>
      <c r="E486" s="21"/>
      <c r="F486" s="21"/>
      <c r="G486" s="21"/>
      <c r="H486" s="21"/>
      <c r="I486" s="21"/>
    </row>
    <row r="487" spans="1:9" hidden="1">
      <c r="A487" s="21"/>
      <c r="B487" s="21"/>
      <c r="C487" s="21"/>
      <c r="D487" s="21"/>
      <c r="E487" s="21"/>
      <c r="F487" s="21"/>
      <c r="G487" s="21"/>
      <c r="H487" s="21"/>
      <c r="I487" s="21"/>
    </row>
    <row r="488" spans="1:9" hidden="1">
      <c r="A488" s="21"/>
      <c r="B488" s="21"/>
      <c r="C488" s="21"/>
      <c r="D488" s="21"/>
      <c r="E488" s="21"/>
      <c r="F488" s="21"/>
      <c r="G488" s="21"/>
      <c r="H488" s="21"/>
      <c r="I488" s="21"/>
    </row>
    <row r="489" spans="1:9" hidden="1">
      <c r="A489" s="21"/>
      <c r="B489" s="21"/>
      <c r="C489" s="21"/>
      <c r="D489" s="21"/>
      <c r="E489" s="21"/>
      <c r="F489" s="21"/>
      <c r="G489" s="21"/>
      <c r="H489" s="21"/>
      <c r="I489" s="21"/>
    </row>
    <row r="490" spans="1:9" hidden="1">
      <c r="A490" s="21"/>
      <c r="B490" s="21"/>
      <c r="C490" s="21"/>
      <c r="D490" s="21"/>
      <c r="E490" s="21"/>
      <c r="F490" s="21"/>
      <c r="G490" s="21"/>
      <c r="H490" s="21"/>
      <c r="I490" s="21"/>
    </row>
    <row r="491" spans="1:9" hidden="1">
      <c r="A491" s="21"/>
      <c r="B491" s="21"/>
      <c r="C491" s="21"/>
      <c r="D491" s="21"/>
      <c r="E491" s="21"/>
      <c r="F491" s="21"/>
      <c r="G491" s="21"/>
      <c r="H491" s="21"/>
      <c r="I491" s="21"/>
    </row>
    <row r="492" spans="1:9" hidden="1">
      <c r="A492" s="21"/>
      <c r="B492" s="21"/>
      <c r="C492" s="21"/>
      <c r="D492" s="21"/>
      <c r="E492" s="21"/>
      <c r="F492" s="21"/>
      <c r="G492" s="21"/>
      <c r="H492" s="21"/>
      <c r="I492" s="21"/>
    </row>
    <row r="493" spans="1:9" hidden="1">
      <c r="A493" s="21"/>
      <c r="B493" s="21"/>
      <c r="C493" s="21"/>
      <c r="D493" s="21"/>
      <c r="E493" s="21"/>
      <c r="F493" s="21"/>
      <c r="G493" s="21"/>
      <c r="H493" s="21"/>
      <c r="I493" s="21"/>
    </row>
    <row r="494" spans="1:9" hidden="1">
      <c r="A494" s="21"/>
      <c r="B494" s="21"/>
      <c r="C494" s="21"/>
      <c r="D494" s="21"/>
      <c r="E494" s="21"/>
      <c r="F494" s="21"/>
      <c r="G494" s="21"/>
      <c r="H494" s="21"/>
      <c r="I494" s="21"/>
    </row>
    <row r="495" spans="1:9" hidden="1">
      <c r="A495" s="21"/>
      <c r="B495" s="21"/>
      <c r="C495" s="21"/>
      <c r="D495" s="21"/>
      <c r="E495" s="21"/>
      <c r="F495" s="21"/>
      <c r="G495" s="21"/>
      <c r="H495" s="21"/>
      <c r="I495" s="21"/>
    </row>
    <row r="496" spans="1:9" hidden="1">
      <c r="A496" s="21"/>
      <c r="B496" s="21"/>
      <c r="C496" s="21"/>
      <c r="D496" s="21"/>
      <c r="E496" s="21"/>
      <c r="F496" s="21"/>
      <c r="G496" s="21"/>
      <c r="H496" s="21"/>
      <c r="I496" s="21"/>
    </row>
    <row r="497" spans="1:9" hidden="1">
      <c r="A497" s="21"/>
      <c r="B497" s="21"/>
      <c r="C497" s="21"/>
      <c r="D497" s="21"/>
      <c r="E497" s="21"/>
      <c r="F497" s="21"/>
      <c r="G497" s="21"/>
      <c r="H497" s="21"/>
      <c r="I497" s="21"/>
    </row>
    <row r="498" spans="1:9" hidden="1">
      <c r="A498" s="21"/>
      <c r="B498" s="21"/>
      <c r="C498" s="21"/>
      <c r="D498" s="21"/>
      <c r="E498" s="21"/>
      <c r="F498" s="21"/>
      <c r="G498" s="21"/>
      <c r="H498" s="21"/>
      <c r="I498" s="21"/>
    </row>
    <row r="499" spans="1:9" hidden="1">
      <c r="A499" s="21"/>
      <c r="B499" s="21"/>
      <c r="C499" s="21"/>
      <c r="D499" s="21"/>
      <c r="E499" s="21"/>
      <c r="F499" s="21"/>
      <c r="G499" s="21"/>
      <c r="H499" s="21"/>
      <c r="I499" s="21"/>
    </row>
    <row r="500" spans="1:9" hidden="1">
      <c r="A500" s="21"/>
      <c r="B500" s="21"/>
      <c r="C500" s="21"/>
      <c r="D500" s="21"/>
      <c r="E500" s="21"/>
      <c r="F500" s="21"/>
      <c r="G500" s="21"/>
      <c r="H500" s="21"/>
      <c r="I500" s="21"/>
    </row>
    <row r="501" spans="1:9" hidden="1">
      <c r="A501" s="21"/>
      <c r="B501" s="21"/>
      <c r="C501" s="21"/>
      <c r="D501" s="21"/>
      <c r="E501" s="21"/>
      <c r="F501" s="21"/>
      <c r="G501" s="21"/>
      <c r="H501" s="21"/>
      <c r="I501" s="21"/>
    </row>
    <row r="502" spans="1:9" hidden="1">
      <c r="A502" s="21"/>
      <c r="B502" s="21"/>
      <c r="C502" s="21"/>
      <c r="D502" s="21"/>
      <c r="E502" s="21"/>
      <c r="F502" s="21"/>
      <c r="G502" s="21"/>
      <c r="H502" s="21"/>
      <c r="I502" s="21"/>
    </row>
    <row r="503" spans="1:9" hidden="1">
      <c r="A503" s="21"/>
      <c r="B503" s="21"/>
      <c r="C503" s="21"/>
      <c r="D503" s="21"/>
      <c r="E503" s="21"/>
      <c r="F503" s="21"/>
      <c r="G503" s="21"/>
      <c r="H503" s="21"/>
      <c r="I503" s="21"/>
    </row>
    <row r="504" spans="1:9" hidden="1">
      <c r="A504" s="21"/>
      <c r="B504" s="21"/>
      <c r="C504" s="21"/>
      <c r="D504" s="21"/>
      <c r="E504" s="21"/>
      <c r="F504" s="21"/>
      <c r="G504" s="21"/>
      <c r="H504" s="21"/>
      <c r="I504" s="21"/>
    </row>
    <row r="505" spans="1:9" hidden="1">
      <c r="A505" s="21"/>
      <c r="B505" s="21"/>
      <c r="C505" s="21"/>
      <c r="D505" s="21"/>
      <c r="E505" s="21"/>
      <c r="F505" s="21"/>
      <c r="G505" s="21"/>
      <c r="H505" s="21"/>
      <c r="I505" s="21"/>
    </row>
    <row r="506" spans="1:9" hidden="1">
      <c r="A506" s="21"/>
      <c r="B506" s="21"/>
      <c r="C506" s="21"/>
      <c r="D506" s="21"/>
      <c r="E506" s="21"/>
      <c r="F506" s="21"/>
      <c r="G506" s="21"/>
      <c r="H506" s="21"/>
      <c r="I506" s="21"/>
    </row>
    <row r="507" spans="1:9" hidden="1">
      <c r="A507" s="21"/>
      <c r="B507" s="21"/>
      <c r="C507" s="21"/>
      <c r="D507" s="21"/>
      <c r="E507" s="21"/>
      <c r="F507" s="21"/>
      <c r="G507" s="21"/>
      <c r="H507" s="21"/>
      <c r="I507" s="21"/>
    </row>
    <row r="508" spans="1:9" hidden="1">
      <c r="A508" s="21"/>
      <c r="B508" s="21"/>
      <c r="C508" s="21"/>
      <c r="D508" s="21"/>
      <c r="E508" s="21"/>
      <c r="F508" s="21"/>
      <c r="G508" s="21"/>
      <c r="H508" s="21"/>
      <c r="I508" s="21"/>
    </row>
    <row r="509" spans="1:9" hidden="1">
      <c r="A509" s="21"/>
      <c r="B509" s="21"/>
      <c r="C509" s="21"/>
      <c r="D509" s="21"/>
      <c r="E509" s="21"/>
      <c r="F509" s="21"/>
      <c r="G509" s="21"/>
      <c r="H509" s="21"/>
      <c r="I509" s="21"/>
    </row>
    <row r="510" spans="1:9" hidden="1">
      <c r="A510" s="21"/>
      <c r="B510" s="21"/>
      <c r="C510" s="21"/>
      <c r="D510" s="21"/>
      <c r="E510" s="21"/>
      <c r="F510" s="21"/>
      <c r="G510" s="21"/>
      <c r="H510" s="21"/>
      <c r="I510" s="21"/>
    </row>
    <row r="511" spans="1:9" hidden="1">
      <c r="A511" s="21"/>
      <c r="B511" s="21"/>
      <c r="C511" s="21"/>
      <c r="D511" s="21"/>
      <c r="E511" s="21"/>
      <c r="F511" s="21"/>
      <c r="G511" s="21"/>
      <c r="H511" s="21"/>
      <c r="I511" s="21"/>
    </row>
    <row r="512" spans="1:9" hidden="1">
      <c r="A512" s="21"/>
      <c r="B512" s="21"/>
      <c r="C512" s="21"/>
      <c r="D512" s="21"/>
      <c r="E512" s="21"/>
      <c r="F512" s="21"/>
      <c r="G512" s="21"/>
      <c r="H512" s="21"/>
      <c r="I512" s="21"/>
    </row>
    <row r="513" spans="1:9" hidden="1">
      <c r="A513" s="21"/>
      <c r="B513" s="21"/>
      <c r="C513" s="21"/>
      <c r="D513" s="21"/>
      <c r="E513" s="21"/>
      <c r="F513" s="21"/>
      <c r="G513" s="21"/>
      <c r="H513" s="21"/>
      <c r="I513" s="21"/>
    </row>
    <row r="514" spans="1:9" hidden="1">
      <c r="A514" s="21"/>
      <c r="B514" s="21"/>
      <c r="C514" s="21"/>
      <c r="D514" s="21"/>
      <c r="E514" s="21"/>
      <c r="F514" s="21"/>
      <c r="G514" s="21"/>
      <c r="H514" s="21"/>
      <c r="I514" s="21"/>
    </row>
    <row r="515" spans="1:9" hidden="1">
      <c r="A515" s="21"/>
      <c r="B515" s="21"/>
      <c r="C515" s="21"/>
      <c r="D515" s="21"/>
      <c r="E515" s="21"/>
      <c r="F515" s="21"/>
      <c r="G515" s="21"/>
      <c r="H515" s="21"/>
      <c r="I515" s="21"/>
    </row>
    <row r="516" spans="1:9" hidden="1">
      <c r="A516" s="21"/>
      <c r="B516" s="21"/>
      <c r="C516" s="21"/>
      <c r="D516" s="21"/>
      <c r="E516" s="21"/>
      <c r="F516" s="21"/>
      <c r="G516" s="21"/>
      <c r="H516" s="21"/>
      <c r="I516" s="21"/>
    </row>
    <row r="517" spans="1:9" hidden="1">
      <c r="A517" s="21"/>
      <c r="B517" s="21"/>
      <c r="C517" s="21"/>
      <c r="D517" s="21"/>
      <c r="E517" s="21"/>
      <c r="F517" s="21"/>
      <c r="G517" s="21"/>
      <c r="H517" s="21"/>
      <c r="I517" s="21"/>
    </row>
    <row r="518" spans="1:9" hidden="1">
      <c r="A518" s="21"/>
      <c r="B518" s="21"/>
      <c r="C518" s="21"/>
      <c r="D518" s="21"/>
      <c r="E518" s="21"/>
      <c r="F518" s="21"/>
      <c r="G518" s="21"/>
      <c r="H518" s="21"/>
      <c r="I518" s="21"/>
    </row>
    <row r="519" spans="1:9" hidden="1">
      <c r="A519" s="21"/>
      <c r="B519" s="21"/>
      <c r="C519" s="21"/>
      <c r="D519" s="21"/>
      <c r="E519" s="21"/>
      <c r="F519" s="21"/>
      <c r="G519" s="21"/>
      <c r="H519" s="21"/>
      <c r="I519" s="21"/>
    </row>
    <row r="520" spans="1:9" hidden="1">
      <c r="A520" s="21"/>
      <c r="B520" s="21"/>
      <c r="C520" s="21"/>
      <c r="D520" s="21"/>
      <c r="E520" s="21"/>
      <c r="F520" s="21"/>
      <c r="G520" s="21"/>
      <c r="H520" s="21"/>
      <c r="I520" s="21"/>
    </row>
    <row r="521" spans="1:9" hidden="1">
      <c r="A521" s="21"/>
      <c r="B521" s="21"/>
      <c r="C521" s="21"/>
      <c r="D521" s="21"/>
      <c r="E521" s="21"/>
      <c r="F521" s="21"/>
      <c r="G521" s="21"/>
      <c r="H521" s="21"/>
      <c r="I521" s="21"/>
    </row>
    <row r="522" spans="1:9" hidden="1">
      <c r="A522" s="21"/>
      <c r="B522" s="21"/>
      <c r="C522" s="21"/>
      <c r="D522" s="21"/>
      <c r="E522" s="21"/>
      <c r="F522" s="21"/>
      <c r="G522" s="21"/>
      <c r="H522" s="21"/>
      <c r="I522" s="21"/>
    </row>
    <row r="523" spans="1:9" hidden="1">
      <c r="A523" s="21"/>
      <c r="B523" s="21"/>
      <c r="C523" s="21"/>
      <c r="D523" s="21"/>
      <c r="E523" s="21"/>
      <c r="F523" s="21"/>
      <c r="G523" s="21"/>
      <c r="H523" s="21"/>
      <c r="I523" s="21"/>
    </row>
    <row r="524" spans="1:9" hidden="1">
      <c r="A524" s="21"/>
      <c r="B524" s="21"/>
      <c r="C524" s="21"/>
      <c r="D524" s="21"/>
      <c r="E524" s="21"/>
      <c r="F524" s="21"/>
      <c r="G524" s="21"/>
      <c r="H524" s="21"/>
      <c r="I524" s="21"/>
    </row>
    <row r="525" spans="1:9" hidden="1">
      <c r="A525" s="21"/>
      <c r="B525" s="21"/>
      <c r="C525" s="21"/>
      <c r="D525" s="21"/>
      <c r="E525" s="21"/>
      <c r="F525" s="21"/>
      <c r="G525" s="21"/>
      <c r="H525" s="21"/>
      <c r="I525" s="21"/>
    </row>
    <row r="526" spans="1:9" hidden="1">
      <c r="A526" s="21"/>
      <c r="B526" s="21"/>
      <c r="C526" s="21"/>
      <c r="D526" s="21"/>
      <c r="E526" s="21"/>
      <c r="F526" s="21"/>
      <c r="G526" s="21"/>
      <c r="H526" s="21"/>
      <c r="I526" s="21"/>
    </row>
    <row r="527" spans="1:9" hidden="1">
      <c r="A527" s="21"/>
      <c r="B527" s="21"/>
      <c r="C527" s="21"/>
      <c r="D527" s="21"/>
      <c r="E527" s="21"/>
      <c r="F527" s="21"/>
      <c r="G527" s="21"/>
      <c r="H527" s="21"/>
      <c r="I527" s="21"/>
    </row>
    <row r="528" spans="1:9" hidden="1">
      <c r="A528" s="21"/>
      <c r="B528" s="21"/>
      <c r="C528" s="21"/>
      <c r="D528" s="21"/>
      <c r="E528" s="21"/>
      <c r="F528" s="21"/>
      <c r="G528" s="21"/>
      <c r="H528" s="21"/>
      <c r="I528" s="21"/>
    </row>
    <row r="529" spans="1:9" hidden="1">
      <c r="A529" s="21"/>
      <c r="B529" s="21"/>
      <c r="C529" s="21"/>
      <c r="D529" s="21"/>
      <c r="E529" s="21"/>
      <c r="F529" s="21"/>
      <c r="G529" s="21"/>
      <c r="H529" s="21"/>
      <c r="I529" s="21"/>
    </row>
    <row r="530" spans="1:9" hidden="1">
      <c r="A530" s="21"/>
      <c r="B530" s="21"/>
      <c r="C530" s="21"/>
      <c r="D530" s="21"/>
      <c r="E530" s="21"/>
      <c r="F530" s="21"/>
      <c r="G530" s="21"/>
      <c r="H530" s="21"/>
      <c r="I530" s="21"/>
    </row>
    <row r="531" spans="1:9" hidden="1">
      <c r="A531" s="21"/>
      <c r="B531" s="21"/>
      <c r="C531" s="21"/>
      <c r="D531" s="21"/>
      <c r="E531" s="21"/>
      <c r="F531" s="21"/>
      <c r="G531" s="21"/>
      <c r="H531" s="21"/>
      <c r="I531" s="21"/>
    </row>
    <row r="532" spans="1:9" hidden="1">
      <c r="A532" s="21"/>
      <c r="B532" s="21"/>
      <c r="C532" s="21"/>
      <c r="D532" s="21"/>
      <c r="E532" s="21"/>
      <c r="F532" s="21"/>
      <c r="G532" s="21"/>
      <c r="H532" s="21"/>
      <c r="I532" s="21"/>
    </row>
    <row r="533" spans="1:9" hidden="1">
      <c r="A533" s="21"/>
      <c r="B533" s="21"/>
      <c r="C533" s="21"/>
      <c r="D533" s="21"/>
      <c r="E533" s="21"/>
      <c r="F533" s="21"/>
      <c r="G533" s="21"/>
      <c r="H533" s="21"/>
      <c r="I533" s="21"/>
    </row>
    <row r="534" spans="1:9" hidden="1">
      <c r="A534" s="21"/>
      <c r="B534" s="21"/>
      <c r="C534" s="21"/>
      <c r="D534" s="21"/>
      <c r="E534" s="21"/>
      <c r="F534" s="21"/>
      <c r="G534" s="21"/>
      <c r="H534" s="21"/>
      <c r="I534" s="21"/>
    </row>
    <row r="535" spans="1:9" hidden="1">
      <c r="A535" s="21"/>
      <c r="B535" s="21"/>
      <c r="C535" s="21"/>
      <c r="D535" s="21"/>
      <c r="E535" s="21"/>
      <c r="F535" s="21"/>
      <c r="G535" s="21"/>
      <c r="H535" s="21"/>
      <c r="I535" s="21"/>
    </row>
    <row r="536" spans="1:9" hidden="1">
      <c r="A536" s="21"/>
      <c r="B536" s="21"/>
      <c r="C536" s="21"/>
      <c r="D536" s="21"/>
      <c r="E536" s="21"/>
      <c r="F536" s="21"/>
      <c r="G536" s="21"/>
      <c r="H536" s="21"/>
      <c r="I536" s="21"/>
    </row>
    <row r="537" spans="1:9" hidden="1">
      <c r="A537" s="21"/>
      <c r="B537" s="21"/>
      <c r="C537" s="21"/>
      <c r="D537" s="21"/>
      <c r="E537" s="21"/>
      <c r="F537" s="21"/>
      <c r="G537" s="21"/>
      <c r="H537" s="21"/>
      <c r="I537" s="21"/>
    </row>
    <row r="538" spans="1:9" hidden="1">
      <c r="A538" s="21"/>
      <c r="B538" s="21"/>
      <c r="C538" s="21"/>
      <c r="D538" s="21"/>
      <c r="E538" s="21"/>
      <c r="F538" s="21"/>
      <c r="G538" s="21"/>
      <c r="H538" s="21"/>
      <c r="I538" s="21"/>
    </row>
    <row r="539" spans="1:9" hidden="1">
      <c r="A539" s="21"/>
      <c r="B539" s="21"/>
      <c r="C539" s="21"/>
      <c r="D539" s="21"/>
      <c r="E539" s="21"/>
      <c r="F539" s="21"/>
      <c r="G539" s="21"/>
      <c r="H539" s="21"/>
      <c r="I539" s="21"/>
    </row>
    <row r="540" spans="1:9" hidden="1">
      <c r="A540" s="21"/>
      <c r="B540" s="21"/>
      <c r="C540" s="21"/>
      <c r="D540" s="21"/>
      <c r="E540" s="21"/>
      <c r="F540" s="21"/>
      <c r="G540" s="21"/>
      <c r="H540" s="21"/>
      <c r="I540" s="21"/>
    </row>
    <row r="541" spans="1:9" hidden="1">
      <c r="A541" s="21"/>
      <c r="B541" s="21"/>
      <c r="C541" s="21"/>
      <c r="D541" s="21"/>
      <c r="E541" s="21"/>
      <c r="F541" s="21"/>
      <c r="G541" s="21"/>
      <c r="H541" s="21"/>
      <c r="I541" s="21"/>
    </row>
    <row r="542" spans="1:9" hidden="1">
      <c r="A542" s="21"/>
      <c r="B542" s="21"/>
      <c r="C542" s="21"/>
      <c r="D542" s="21"/>
      <c r="E542" s="21"/>
      <c r="F542" s="21"/>
      <c r="G542" s="21"/>
      <c r="H542" s="21"/>
      <c r="I542" s="21"/>
    </row>
    <row r="543" spans="1:9" hidden="1">
      <c r="A543" s="21"/>
      <c r="B543" s="21"/>
      <c r="C543" s="21"/>
      <c r="D543" s="21"/>
      <c r="E543" s="21"/>
      <c r="F543" s="21"/>
      <c r="G543" s="21"/>
      <c r="H543" s="21"/>
      <c r="I543" s="21"/>
    </row>
    <row r="544" spans="1:9" hidden="1">
      <c r="A544" s="21"/>
      <c r="B544" s="21"/>
      <c r="C544" s="21"/>
      <c r="D544" s="21"/>
      <c r="E544" s="21"/>
      <c r="F544" s="21"/>
      <c r="G544" s="21"/>
      <c r="H544" s="21"/>
      <c r="I544" s="21"/>
    </row>
    <row r="545" spans="1:9" hidden="1">
      <c r="A545" s="21"/>
      <c r="B545" s="21"/>
      <c r="C545" s="21"/>
      <c r="D545" s="21"/>
      <c r="E545" s="21"/>
      <c r="F545" s="21"/>
      <c r="G545" s="21"/>
      <c r="H545" s="21"/>
      <c r="I545" s="21"/>
    </row>
    <row r="546" spans="1:9" hidden="1">
      <c r="A546" s="21"/>
      <c r="B546" s="21"/>
      <c r="C546" s="21"/>
      <c r="D546" s="21"/>
      <c r="E546" s="21"/>
      <c r="F546" s="21"/>
      <c r="G546" s="21"/>
      <c r="H546" s="21"/>
      <c r="I546" s="21"/>
    </row>
    <row r="547" spans="1:9" hidden="1">
      <c r="A547" s="21"/>
      <c r="B547" s="21"/>
      <c r="C547" s="21"/>
      <c r="D547" s="21"/>
      <c r="E547" s="21"/>
      <c r="F547" s="21"/>
      <c r="G547" s="21"/>
      <c r="H547" s="21"/>
      <c r="I547" s="21"/>
    </row>
    <row r="548" spans="1:9" hidden="1">
      <c r="A548" s="21"/>
      <c r="B548" s="21"/>
      <c r="C548" s="21"/>
      <c r="D548" s="21"/>
      <c r="E548" s="21"/>
      <c r="F548" s="21"/>
      <c r="G548" s="21"/>
      <c r="H548" s="21"/>
      <c r="I548" s="21"/>
    </row>
    <row r="549" spans="1:9" hidden="1">
      <c r="A549" s="21"/>
      <c r="B549" s="21"/>
      <c r="C549" s="21"/>
      <c r="D549" s="21"/>
      <c r="E549" s="21"/>
      <c r="F549" s="21"/>
      <c r="G549" s="21"/>
      <c r="H549" s="21"/>
      <c r="I549" s="21"/>
    </row>
    <row r="550" spans="1:9" hidden="1">
      <c r="A550" s="21"/>
      <c r="B550" s="21"/>
      <c r="C550" s="21"/>
      <c r="D550" s="21"/>
      <c r="E550" s="21"/>
      <c r="F550" s="21"/>
      <c r="G550" s="21"/>
      <c r="H550" s="21"/>
      <c r="I550" s="21"/>
    </row>
    <row r="551" spans="1:9" hidden="1">
      <c r="A551" s="21"/>
      <c r="B551" s="21"/>
      <c r="C551" s="21"/>
      <c r="D551" s="21"/>
      <c r="E551" s="21"/>
      <c r="F551" s="21"/>
      <c r="G551" s="21"/>
      <c r="H551" s="21"/>
      <c r="I551" s="21"/>
    </row>
    <row r="552" spans="1:9" hidden="1">
      <c r="A552" s="21"/>
      <c r="B552" s="21"/>
      <c r="C552" s="21"/>
      <c r="D552" s="21"/>
      <c r="E552" s="21"/>
      <c r="F552" s="21"/>
      <c r="G552" s="21"/>
      <c r="H552" s="21"/>
      <c r="I552" s="21"/>
    </row>
    <row r="553" spans="1:9" hidden="1">
      <c r="A553" s="21"/>
      <c r="B553" s="21"/>
      <c r="C553" s="21"/>
      <c r="D553" s="21"/>
      <c r="E553" s="21"/>
      <c r="F553" s="21"/>
      <c r="G553" s="21"/>
      <c r="H553" s="21"/>
      <c r="I553" s="21"/>
    </row>
    <row r="554" spans="1:9" hidden="1">
      <c r="A554" s="21"/>
      <c r="B554" s="21"/>
      <c r="C554" s="21"/>
      <c r="D554" s="21"/>
      <c r="E554" s="21"/>
      <c r="F554" s="21"/>
      <c r="G554" s="21"/>
      <c r="H554" s="21"/>
      <c r="I554" s="21"/>
    </row>
    <row r="555" spans="1:9" hidden="1">
      <c r="A555" s="21"/>
      <c r="B555" s="21"/>
      <c r="C555" s="21"/>
      <c r="D555" s="21"/>
      <c r="E555" s="21"/>
      <c r="F555" s="21"/>
      <c r="G555" s="21"/>
      <c r="H555" s="21"/>
      <c r="I555" s="21"/>
    </row>
    <row r="556" spans="1:9" hidden="1">
      <c r="A556" s="21"/>
      <c r="B556" s="21"/>
      <c r="C556" s="21"/>
      <c r="D556" s="21"/>
      <c r="E556" s="21"/>
      <c r="F556" s="21"/>
      <c r="G556" s="21"/>
      <c r="H556" s="21"/>
      <c r="I556" s="21"/>
    </row>
    <row r="557" spans="1:9" hidden="1">
      <c r="A557" s="21"/>
      <c r="B557" s="21"/>
      <c r="C557" s="21"/>
      <c r="D557" s="21"/>
      <c r="E557" s="21"/>
      <c r="F557" s="21"/>
      <c r="G557" s="21"/>
      <c r="H557" s="21"/>
      <c r="I557" s="21"/>
    </row>
    <row r="558" spans="1:9" hidden="1">
      <c r="A558" s="21"/>
      <c r="B558" s="21"/>
      <c r="C558" s="21"/>
      <c r="D558" s="21"/>
      <c r="E558" s="21"/>
      <c r="F558" s="21"/>
      <c r="G558" s="21"/>
      <c r="H558" s="21"/>
      <c r="I558" s="21"/>
    </row>
    <row r="559" spans="1:9" hidden="1">
      <c r="A559" s="21"/>
      <c r="B559" s="21"/>
      <c r="C559" s="21"/>
      <c r="D559" s="21"/>
      <c r="E559" s="21"/>
      <c r="F559" s="21"/>
      <c r="G559" s="21"/>
      <c r="H559" s="21"/>
      <c r="I559" s="21"/>
    </row>
    <row r="560" spans="1:9" hidden="1">
      <c r="A560" s="21"/>
      <c r="B560" s="21"/>
      <c r="C560" s="21"/>
      <c r="D560" s="21"/>
      <c r="E560" s="21"/>
      <c r="F560" s="21"/>
      <c r="G560" s="21"/>
      <c r="H560" s="21"/>
      <c r="I560" s="21"/>
    </row>
    <row r="561" spans="1:9" hidden="1">
      <c r="A561" s="21"/>
      <c r="B561" s="21"/>
      <c r="C561" s="21"/>
      <c r="D561" s="21"/>
      <c r="E561" s="21"/>
      <c r="F561" s="21"/>
      <c r="G561" s="21"/>
      <c r="H561" s="21"/>
      <c r="I561" s="21"/>
    </row>
    <row r="562" spans="1:9" hidden="1">
      <c r="A562" s="21"/>
      <c r="B562" s="21"/>
      <c r="C562" s="21"/>
      <c r="D562" s="21"/>
      <c r="E562" s="21"/>
      <c r="F562" s="21"/>
      <c r="G562" s="21"/>
      <c r="H562" s="21"/>
      <c r="I562" s="21"/>
    </row>
    <row r="563" spans="1:9" hidden="1">
      <c r="A563" s="21"/>
      <c r="B563" s="21"/>
      <c r="C563" s="21"/>
      <c r="D563" s="21"/>
      <c r="E563" s="21"/>
      <c r="F563" s="21"/>
      <c r="G563" s="21"/>
      <c r="H563" s="21"/>
      <c r="I563" s="21"/>
    </row>
    <row r="564" spans="1:9" hidden="1">
      <c r="A564" s="21"/>
      <c r="B564" s="21"/>
      <c r="C564" s="21"/>
      <c r="D564" s="21"/>
      <c r="E564" s="21"/>
      <c r="F564" s="21"/>
      <c r="G564" s="21"/>
      <c r="H564" s="21"/>
      <c r="I564" s="21"/>
    </row>
    <row r="565" spans="1:9" hidden="1">
      <c r="A565" s="21"/>
      <c r="B565" s="21"/>
      <c r="C565" s="21"/>
      <c r="D565" s="21"/>
      <c r="E565" s="21"/>
      <c r="F565" s="21"/>
      <c r="G565" s="21"/>
      <c r="H565" s="21"/>
      <c r="I565" s="21"/>
    </row>
    <row r="566" spans="1:9" hidden="1">
      <c r="A566" s="21"/>
      <c r="B566" s="21"/>
      <c r="C566" s="21"/>
      <c r="D566" s="21"/>
      <c r="E566" s="21"/>
      <c r="F566" s="21"/>
      <c r="G566" s="21"/>
      <c r="H566" s="21"/>
      <c r="I566" s="21"/>
    </row>
    <row r="567" spans="1:9" hidden="1">
      <c r="A567" s="21"/>
      <c r="B567" s="21"/>
      <c r="C567" s="21"/>
      <c r="D567" s="21"/>
      <c r="E567" s="21"/>
      <c r="F567" s="21"/>
      <c r="G567" s="21"/>
      <c r="H567" s="21"/>
      <c r="I567" s="21"/>
    </row>
    <row r="568" spans="1:9" hidden="1">
      <c r="A568" s="21"/>
      <c r="B568" s="21"/>
      <c r="C568" s="21"/>
      <c r="D568" s="21"/>
      <c r="E568" s="21"/>
      <c r="F568" s="21"/>
      <c r="G568" s="21"/>
      <c r="H568" s="21"/>
      <c r="I568" s="21"/>
    </row>
    <row r="569" spans="1:9" hidden="1">
      <c r="A569" s="21"/>
      <c r="B569" s="21"/>
      <c r="C569" s="21"/>
      <c r="D569" s="21"/>
      <c r="E569" s="21"/>
      <c r="F569" s="21"/>
      <c r="G569" s="21"/>
      <c r="H569" s="21"/>
      <c r="I569" s="21"/>
    </row>
    <row r="570" spans="1:9" hidden="1">
      <c r="A570" s="21"/>
      <c r="B570" s="21"/>
      <c r="C570" s="21"/>
      <c r="D570" s="21"/>
      <c r="E570" s="21"/>
      <c r="F570" s="21"/>
      <c r="G570" s="21"/>
      <c r="H570" s="21"/>
      <c r="I570" s="21"/>
    </row>
    <row r="571" spans="1:9" hidden="1">
      <c r="A571" s="21"/>
      <c r="B571" s="21"/>
      <c r="C571" s="21"/>
      <c r="D571" s="21"/>
      <c r="E571" s="21"/>
      <c r="F571" s="21"/>
      <c r="G571" s="21"/>
      <c r="H571" s="21"/>
      <c r="I571" s="21"/>
    </row>
    <row r="572" spans="1:9" hidden="1">
      <c r="A572" s="21"/>
      <c r="B572" s="21"/>
      <c r="C572" s="21"/>
      <c r="D572" s="21"/>
      <c r="E572" s="21"/>
      <c r="F572" s="21"/>
      <c r="G572" s="21"/>
      <c r="H572" s="21"/>
      <c r="I572" s="21"/>
    </row>
    <row r="573" spans="1:9" hidden="1">
      <c r="A573" s="21"/>
      <c r="B573" s="21"/>
      <c r="C573" s="21"/>
      <c r="D573" s="21"/>
      <c r="E573" s="21"/>
      <c r="F573" s="21"/>
      <c r="G573" s="21"/>
      <c r="H573" s="21"/>
      <c r="I573" s="21"/>
    </row>
    <row r="574" spans="1:9" hidden="1">
      <c r="A574" s="21"/>
      <c r="B574" s="21"/>
      <c r="C574" s="21"/>
      <c r="D574" s="21"/>
      <c r="E574" s="21"/>
      <c r="F574" s="21"/>
      <c r="G574" s="21"/>
      <c r="H574" s="21"/>
      <c r="I574" s="21"/>
    </row>
    <row r="575" spans="1:9" hidden="1">
      <c r="A575" s="21"/>
      <c r="B575" s="21"/>
      <c r="C575" s="21"/>
      <c r="D575" s="21"/>
      <c r="E575" s="21"/>
      <c r="F575" s="21"/>
      <c r="G575" s="21"/>
      <c r="H575" s="21"/>
      <c r="I575" s="21"/>
    </row>
    <row r="576" spans="1:9" hidden="1">
      <c r="A576" s="21"/>
      <c r="B576" s="21"/>
      <c r="C576" s="21"/>
      <c r="D576" s="21"/>
      <c r="E576" s="21"/>
      <c r="F576" s="21"/>
      <c r="G576" s="21"/>
      <c r="H576" s="21"/>
      <c r="I576" s="21"/>
    </row>
    <row r="577" spans="1:9" hidden="1">
      <c r="A577" s="21"/>
      <c r="B577" s="21"/>
      <c r="C577" s="21"/>
      <c r="D577" s="21"/>
      <c r="E577" s="21"/>
      <c r="F577" s="21"/>
      <c r="G577" s="21"/>
      <c r="H577" s="21"/>
      <c r="I577" s="21"/>
    </row>
    <row r="578" spans="1:9" hidden="1">
      <c r="A578" s="21"/>
      <c r="B578" s="21"/>
      <c r="C578" s="21"/>
      <c r="D578" s="21"/>
      <c r="E578" s="21"/>
      <c r="F578" s="21"/>
      <c r="G578" s="21"/>
      <c r="H578" s="21"/>
      <c r="I578" s="21"/>
    </row>
    <row r="579" spans="1:9" hidden="1">
      <c r="A579" s="21"/>
      <c r="B579" s="21"/>
      <c r="C579" s="21"/>
      <c r="D579" s="21"/>
      <c r="E579" s="21"/>
      <c r="F579" s="21"/>
      <c r="G579" s="21"/>
      <c r="H579" s="21"/>
      <c r="I579" s="21"/>
    </row>
    <row r="580" spans="1:9" hidden="1">
      <c r="A580" s="21"/>
      <c r="B580" s="21"/>
      <c r="C580" s="21"/>
      <c r="D580" s="21"/>
      <c r="E580" s="21"/>
      <c r="F580" s="21"/>
      <c r="G580" s="21"/>
      <c r="H580" s="21"/>
      <c r="I580" s="21"/>
    </row>
    <row r="581" spans="1:9" hidden="1">
      <c r="A581" s="21"/>
      <c r="B581" s="21"/>
      <c r="C581" s="21"/>
      <c r="D581" s="21"/>
      <c r="E581" s="21"/>
      <c r="F581" s="21"/>
      <c r="G581" s="21"/>
      <c r="H581" s="21"/>
      <c r="I581" s="21"/>
    </row>
    <row r="582" spans="1:9" hidden="1">
      <c r="A582" s="21"/>
      <c r="B582" s="21"/>
      <c r="C582" s="21"/>
      <c r="D582" s="21"/>
      <c r="E582" s="21"/>
      <c r="F582" s="21"/>
      <c r="G582" s="21"/>
      <c r="H582" s="21"/>
      <c r="I582" s="21"/>
    </row>
    <row r="583" spans="1:9" hidden="1">
      <c r="A583" s="21"/>
      <c r="B583" s="21"/>
      <c r="C583" s="21"/>
      <c r="D583" s="21"/>
      <c r="E583" s="21"/>
      <c r="F583" s="21"/>
      <c r="G583" s="21"/>
      <c r="H583" s="21"/>
      <c r="I583" s="21"/>
    </row>
    <row r="584" spans="1:9" hidden="1">
      <c r="A584" s="21"/>
      <c r="B584" s="21"/>
      <c r="C584" s="21"/>
      <c r="D584" s="21"/>
      <c r="E584" s="21"/>
      <c r="F584" s="21"/>
      <c r="G584" s="21"/>
      <c r="H584" s="21"/>
      <c r="I584" s="21"/>
    </row>
    <row r="585" spans="1:9" hidden="1">
      <c r="A585" s="21"/>
      <c r="B585" s="21"/>
      <c r="C585" s="21"/>
      <c r="D585" s="21"/>
      <c r="E585" s="21"/>
      <c r="F585" s="21"/>
      <c r="G585" s="21"/>
      <c r="H585" s="21"/>
      <c r="I585" s="21"/>
    </row>
    <row r="586" spans="1:9" hidden="1">
      <c r="A586" s="21"/>
      <c r="B586" s="21"/>
      <c r="C586" s="21"/>
      <c r="D586" s="21"/>
      <c r="E586" s="21"/>
      <c r="F586" s="21"/>
      <c r="G586" s="21"/>
      <c r="H586" s="21"/>
      <c r="I586" s="21"/>
    </row>
    <row r="587" spans="1:9" hidden="1">
      <c r="A587" s="21"/>
      <c r="B587" s="21"/>
      <c r="C587" s="21"/>
      <c r="D587" s="21"/>
      <c r="E587" s="21"/>
      <c r="F587" s="21"/>
      <c r="G587" s="21"/>
      <c r="H587" s="21"/>
      <c r="I587" s="21"/>
    </row>
    <row r="588" spans="1:9" hidden="1">
      <c r="A588" s="21"/>
      <c r="B588" s="21"/>
      <c r="C588" s="21"/>
      <c r="D588" s="21"/>
      <c r="E588" s="21"/>
      <c r="F588" s="21"/>
      <c r="G588" s="21"/>
      <c r="H588" s="21"/>
      <c r="I588" s="21"/>
    </row>
    <row r="589" spans="1:9" hidden="1">
      <c r="A589" s="21"/>
      <c r="B589" s="21"/>
      <c r="C589" s="21"/>
      <c r="D589" s="21"/>
      <c r="E589" s="21"/>
      <c r="F589" s="21"/>
      <c r="G589" s="21"/>
      <c r="H589" s="21"/>
      <c r="I589" s="21"/>
    </row>
    <row r="590" spans="1:9" hidden="1">
      <c r="A590" s="21"/>
      <c r="B590" s="21"/>
      <c r="C590" s="21"/>
      <c r="D590" s="21"/>
      <c r="E590" s="21"/>
      <c r="F590" s="21"/>
      <c r="G590" s="21"/>
      <c r="H590" s="21"/>
      <c r="I590" s="21"/>
    </row>
    <row r="591" spans="1:9" hidden="1">
      <c r="A591" s="21"/>
      <c r="B591" s="21"/>
      <c r="C591" s="21"/>
      <c r="D591" s="21"/>
      <c r="E591" s="21"/>
      <c r="F591" s="21"/>
      <c r="G591" s="21"/>
      <c r="H591" s="21"/>
      <c r="I591" s="21"/>
    </row>
    <row r="592" spans="1:9" hidden="1">
      <c r="A592" s="21"/>
      <c r="B592" s="21"/>
      <c r="C592" s="21"/>
      <c r="D592" s="21"/>
      <c r="E592" s="21"/>
      <c r="F592" s="21"/>
      <c r="G592" s="21"/>
      <c r="H592" s="21"/>
      <c r="I592" s="21"/>
    </row>
    <row r="593" spans="1:9" hidden="1">
      <c r="A593" s="21"/>
      <c r="B593" s="21"/>
      <c r="C593" s="21"/>
      <c r="D593" s="21"/>
      <c r="E593" s="21"/>
      <c r="F593" s="21"/>
      <c r="G593" s="21"/>
      <c r="H593" s="21"/>
      <c r="I593" s="21"/>
    </row>
    <row r="594" spans="1:9" hidden="1">
      <c r="A594" s="21"/>
      <c r="B594" s="21"/>
      <c r="C594" s="21"/>
      <c r="D594" s="21"/>
      <c r="E594" s="21"/>
      <c r="F594" s="21"/>
      <c r="G594" s="21"/>
      <c r="H594" s="21"/>
      <c r="I594" s="21"/>
    </row>
    <row r="595" spans="1:9" hidden="1">
      <c r="A595" s="21"/>
      <c r="B595" s="21"/>
      <c r="C595" s="21"/>
      <c r="D595" s="21"/>
      <c r="E595" s="21"/>
      <c r="F595" s="21"/>
      <c r="G595" s="21"/>
      <c r="H595" s="21"/>
      <c r="I595" s="21"/>
    </row>
    <row r="596" spans="1:9" hidden="1">
      <c r="A596" s="21"/>
      <c r="B596" s="21"/>
      <c r="C596" s="21"/>
      <c r="D596" s="21"/>
      <c r="E596" s="21"/>
      <c r="F596" s="21"/>
      <c r="G596" s="21"/>
      <c r="H596" s="21"/>
      <c r="I596" s="21"/>
    </row>
    <row r="597" spans="1:9" hidden="1">
      <c r="A597" s="21"/>
      <c r="B597" s="21"/>
      <c r="C597" s="21"/>
      <c r="D597" s="21"/>
      <c r="E597" s="21"/>
      <c r="F597" s="21"/>
      <c r="G597" s="21"/>
      <c r="H597" s="21"/>
      <c r="I597" s="21"/>
    </row>
    <row r="598" spans="1:9" hidden="1">
      <c r="A598" s="21"/>
      <c r="B598" s="21"/>
      <c r="C598" s="21"/>
      <c r="D598" s="21"/>
      <c r="E598" s="21"/>
      <c r="F598" s="21"/>
      <c r="G598" s="21"/>
      <c r="H598" s="21"/>
      <c r="I598" s="21"/>
    </row>
    <row r="599" spans="1:9" hidden="1">
      <c r="A599" s="21"/>
      <c r="B599" s="21"/>
      <c r="C599" s="21"/>
      <c r="D599" s="21"/>
      <c r="E599" s="21"/>
      <c r="F599" s="21"/>
      <c r="G599" s="21"/>
      <c r="H599" s="21"/>
      <c r="I599" s="21"/>
    </row>
    <row r="600" spans="1:9" hidden="1">
      <c r="A600" s="21"/>
      <c r="B600" s="21"/>
      <c r="C600" s="21"/>
      <c r="D600" s="21"/>
      <c r="E600" s="21"/>
      <c r="F600" s="21"/>
      <c r="G600" s="21"/>
      <c r="H600" s="21"/>
      <c r="I600" s="21"/>
    </row>
    <row r="601" spans="1:9" hidden="1">
      <c r="A601" s="21"/>
      <c r="B601" s="21"/>
      <c r="C601" s="21"/>
      <c r="D601" s="21"/>
      <c r="E601" s="21"/>
      <c r="F601" s="21"/>
      <c r="G601" s="21"/>
      <c r="H601" s="21"/>
      <c r="I601" s="21"/>
    </row>
    <row r="602" spans="1:9" hidden="1">
      <c r="A602" s="21"/>
      <c r="B602" s="21"/>
      <c r="C602" s="21"/>
      <c r="D602" s="21"/>
      <c r="E602" s="21"/>
      <c r="F602" s="21"/>
      <c r="G602" s="21"/>
      <c r="H602" s="21"/>
      <c r="I602" s="21"/>
    </row>
    <row r="603" spans="1:9" hidden="1">
      <c r="A603" s="21"/>
      <c r="B603" s="21"/>
      <c r="C603" s="21"/>
      <c r="D603" s="21"/>
      <c r="E603" s="21"/>
      <c r="F603" s="21"/>
      <c r="G603" s="21"/>
      <c r="H603" s="21"/>
      <c r="I603" s="21"/>
    </row>
    <row r="604" spans="1:9" hidden="1">
      <c r="A604" s="21"/>
      <c r="B604" s="21"/>
      <c r="C604" s="21"/>
      <c r="D604" s="21"/>
      <c r="E604" s="21"/>
      <c r="F604" s="21"/>
      <c r="G604" s="21"/>
      <c r="H604" s="21"/>
      <c r="I604" s="21"/>
    </row>
    <row r="605" spans="1:9" hidden="1">
      <c r="A605" s="21"/>
      <c r="B605" s="21"/>
      <c r="C605" s="21"/>
      <c r="D605" s="21"/>
      <c r="E605" s="21"/>
      <c r="F605" s="21"/>
      <c r="G605" s="21"/>
      <c r="H605" s="21"/>
      <c r="I605" s="21"/>
    </row>
    <row r="606" spans="1:9" hidden="1">
      <c r="A606" s="21"/>
      <c r="B606" s="21"/>
      <c r="C606" s="21"/>
      <c r="D606" s="21"/>
      <c r="E606" s="21"/>
      <c r="F606" s="21"/>
      <c r="G606" s="21"/>
      <c r="H606" s="21"/>
      <c r="I606" s="21"/>
    </row>
    <row r="607" spans="1:9" hidden="1">
      <c r="A607" s="21"/>
      <c r="B607" s="21"/>
      <c r="C607" s="21"/>
      <c r="D607" s="21"/>
      <c r="E607" s="21"/>
      <c r="F607" s="21"/>
      <c r="G607" s="21"/>
      <c r="H607" s="21"/>
      <c r="I607" s="21"/>
    </row>
    <row r="608" spans="1:9" hidden="1">
      <c r="A608" s="21"/>
      <c r="B608" s="21"/>
      <c r="C608" s="21"/>
      <c r="D608" s="21"/>
      <c r="E608" s="21"/>
      <c r="F608" s="21"/>
      <c r="G608" s="21"/>
      <c r="H608" s="21"/>
      <c r="I608" s="21"/>
    </row>
    <row r="609" spans="1:9" hidden="1">
      <c r="A609" s="21"/>
      <c r="B609" s="21"/>
      <c r="C609" s="21"/>
      <c r="D609" s="21"/>
      <c r="E609" s="21"/>
      <c r="F609" s="21"/>
      <c r="G609" s="21"/>
      <c r="H609" s="21"/>
      <c r="I609" s="21"/>
    </row>
    <row r="610" spans="1:9" hidden="1">
      <c r="A610" s="21"/>
      <c r="B610" s="21"/>
      <c r="C610" s="21"/>
      <c r="D610" s="21"/>
      <c r="E610" s="21"/>
      <c r="F610" s="21"/>
      <c r="G610" s="21"/>
      <c r="H610" s="21"/>
      <c r="I610" s="21"/>
    </row>
    <row r="611" spans="1:9" hidden="1">
      <c r="A611" s="21"/>
      <c r="B611" s="21"/>
      <c r="C611" s="21"/>
      <c r="D611" s="21"/>
      <c r="E611" s="21"/>
      <c r="F611" s="21"/>
      <c r="G611" s="21"/>
      <c r="H611" s="21"/>
      <c r="I611" s="21"/>
    </row>
    <row r="612" spans="1:9" hidden="1">
      <c r="A612" s="21"/>
      <c r="B612" s="21"/>
      <c r="C612" s="21"/>
      <c r="D612" s="21"/>
      <c r="E612" s="21"/>
      <c r="F612" s="21"/>
      <c r="G612" s="21"/>
      <c r="H612" s="21"/>
      <c r="I612" s="21"/>
    </row>
    <row r="613" spans="1:9" hidden="1">
      <c r="A613" s="21"/>
      <c r="B613" s="21"/>
      <c r="C613" s="21"/>
      <c r="D613" s="21"/>
      <c r="E613" s="21"/>
      <c r="F613" s="21"/>
      <c r="G613" s="21"/>
      <c r="H613" s="21"/>
      <c r="I613" s="21"/>
    </row>
    <row r="614" spans="1:9" hidden="1">
      <c r="A614" s="21"/>
      <c r="B614" s="21"/>
      <c r="C614" s="21"/>
      <c r="D614" s="21"/>
      <c r="E614" s="21"/>
      <c r="F614" s="21"/>
      <c r="G614" s="21"/>
      <c r="H614" s="21"/>
      <c r="I614" s="21"/>
    </row>
    <row r="615" spans="1:9" hidden="1">
      <c r="A615" s="21"/>
      <c r="B615" s="21"/>
      <c r="C615" s="21"/>
      <c r="D615" s="21"/>
      <c r="E615" s="21"/>
      <c r="F615" s="21"/>
      <c r="G615" s="21"/>
      <c r="H615" s="21"/>
      <c r="I615" s="21"/>
    </row>
    <row r="616" spans="1:9" hidden="1">
      <c r="A616" s="21"/>
      <c r="B616" s="21"/>
      <c r="C616" s="21"/>
      <c r="D616" s="21"/>
      <c r="E616" s="21"/>
      <c r="F616" s="21"/>
      <c r="G616" s="21"/>
      <c r="H616" s="21"/>
      <c r="I616" s="21"/>
    </row>
    <row r="617" spans="1:9" hidden="1">
      <c r="A617" s="21"/>
      <c r="B617" s="21"/>
      <c r="C617" s="21"/>
      <c r="D617" s="21"/>
      <c r="E617" s="21"/>
      <c r="F617" s="21"/>
      <c r="G617" s="21"/>
      <c r="H617" s="21"/>
      <c r="I617" s="21"/>
    </row>
    <row r="618" spans="1:9" hidden="1">
      <c r="A618" s="21"/>
      <c r="B618" s="21"/>
      <c r="C618" s="21"/>
      <c r="D618" s="21"/>
      <c r="E618" s="21"/>
      <c r="F618" s="21"/>
      <c r="G618" s="21"/>
      <c r="H618" s="21"/>
      <c r="I618" s="21"/>
    </row>
    <row r="619" spans="1:9" hidden="1">
      <c r="A619" s="21"/>
      <c r="B619" s="21"/>
      <c r="C619" s="21"/>
      <c r="D619" s="21"/>
      <c r="E619" s="21"/>
      <c r="F619" s="21"/>
      <c r="G619" s="21"/>
      <c r="H619" s="21"/>
      <c r="I619" s="21"/>
    </row>
    <row r="620" spans="1:9" hidden="1">
      <c r="A620" s="21"/>
      <c r="B620" s="21"/>
      <c r="C620" s="21"/>
      <c r="D620" s="21"/>
      <c r="E620" s="21"/>
      <c r="F620" s="21"/>
      <c r="G620" s="21"/>
      <c r="H620" s="21"/>
      <c r="I620" s="21"/>
    </row>
    <row r="621" spans="1:9" hidden="1">
      <c r="A621" s="21"/>
      <c r="B621" s="21"/>
      <c r="C621" s="21"/>
      <c r="D621" s="21"/>
      <c r="E621" s="21"/>
      <c r="F621" s="21"/>
      <c r="G621" s="21"/>
      <c r="H621" s="21"/>
      <c r="I621" s="21"/>
    </row>
    <row r="622" spans="1:9" hidden="1">
      <c r="A622" s="21"/>
      <c r="B622" s="21"/>
      <c r="C622" s="21"/>
      <c r="D622" s="21"/>
      <c r="E622" s="21"/>
      <c r="F622" s="21"/>
      <c r="G622" s="21"/>
      <c r="H622" s="21"/>
      <c r="I622" s="21"/>
    </row>
    <row r="623" spans="1:9" hidden="1">
      <c r="A623" s="21"/>
      <c r="B623" s="21"/>
      <c r="C623" s="21"/>
      <c r="D623" s="21"/>
      <c r="E623" s="21"/>
      <c r="F623" s="21"/>
      <c r="G623" s="21"/>
      <c r="H623" s="21"/>
      <c r="I623" s="21"/>
    </row>
    <row r="624" spans="1:9" hidden="1">
      <c r="A624" s="21"/>
      <c r="B624" s="21"/>
      <c r="C624" s="21"/>
      <c r="D624" s="21"/>
      <c r="E624" s="21"/>
      <c r="F624" s="21"/>
      <c r="G624" s="21"/>
      <c r="H624" s="21"/>
      <c r="I624" s="21"/>
    </row>
    <row r="625" spans="1:9" hidden="1">
      <c r="A625" s="21"/>
      <c r="B625" s="21"/>
      <c r="C625" s="21"/>
      <c r="D625" s="21"/>
      <c r="E625" s="21"/>
      <c r="F625" s="21"/>
      <c r="G625" s="21"/>
      <c r="H625" s="21"/>
      <c r="I625" s="21"/>
    </row>
    <row r="626" spans="1:9" hidden="1">
      <c r="A626" s="21"/>
      <c r="B626" s="21"/>
      <c r="C626" s="21"/>
      <c r="D626" s="21"/>
      <c r="E626" s="21"/>
      <c r="F626" s="21"/>
      <c r="G626" s="21"/>
      <c r="H626" s="21"/>
      <c r="I626" s="21"/>
    </row>
    <row r="627" spans="1:9" hidden="1">
      <c r="A627" s="21"/>
      <c r="B627" s="21"/>
      <c r="C627" s="21"/>
      <c r="D627" s="21"/>
      <c r="E627" s="21"/>
      <c r="F627" s="21"/>
      <c r="G627" s="21"/>
      <c r="H627" s="21"/>
      <c r="I627" s="21"/>
    </row>
    <row r="628" spans="1:9" hidden="1">
      <c r="A628" s="21"/>
      <c r="B628" s="21"/>
      <c r="C628" s="21"/>
      <c r="D628" s="21"/>
      <c r="E628" s="21"/>
      <c r="F628" s="21"/>
      <c r="G628" s="21"/>
      <c r="H628" s="21"/>
      <c r="I628" s="21"/>
    </row>
    <row r="629" spans="1:9" hidden="1">
      <c r="A629" s="21"/>
      <c r="B629" s="21"/>
      <c r="C629" s="21"/>
      <c r="D629" s="21"/>
      <c r="E629" s="21"/>
      <c r="F629" s="21"/>
      <c r="G629" s="21"/>
      <c r="H629" s="21"/>
      <c r="I629" s="21"/>
    </row>
    <row r="630" spans="1:9" hidden="1">
      <c r="A630" s="21"/>
      <c r="B630" s="21"/>
      <c r="C630" s="21"/>
      <c r="D630" s="21"/>
      <c r="E630" s="21"/>
      <c r="F630" s="21"/>
      <c r="G630" s="21"/>
      <c r="H630" s="21"/>
      <c r="I630" s="21"/>
    </row>
    <row r="631" spans="1:9" hidden="1">
      <c r="A631" s="21"/>
      <c r="B631" s="21"/>
      <c r="C631" s="21"/>
      <c r="D631" s="21"/>
      <c r="E631" s="21"/>
      <c r="F631" s="21"/>
      <c r="G631" s="21"/>
      <c r="H631" s="21"/>
      <c r="I631" s="21"/>
    </row>
    <row r="632" spans="1:9" hidden="1">
      <c r="A632" s="21"/>
      <c r="B632" s="21"/>
      <c r="C632" s="21"/>
      <c r="D632" s="21"/>
      <c r="E632" s="21"/>
      <c r="F632" s="21"/>
      <c r="G632" s="21"/>
      <c r="H632" s="21"/>
      <c r="I632" s="21"/>
    </row>
    <row r="633" spans="1:9" hidden="1">
      <c r="A633" s="21"/>
      <c r="B633" s="21"/>
      <c r="C633" s="21"/>
      <c r="D633" s="21"/>
      <c r="E633" s="21"/>
      <c r="F633" s="21"/>
      <c r="G633" s="21"/>
      <c r="H633" s="21"/>
      <c r="I633" s="21"/>
    </row>
    <row r="634" spans="1:9" hidden="1">
      <c r="A634" s="21"/>
      <c r="B634" s="21"/>
      <c r="C634" s="21"/>
      <c r="D634" s="21"/>
      <c r="E634" s="21"/>
      <c r="F634" s="21"/>
      <c r="G634" s="21"/>
      <c r="H634" s="21"/>
      <c r="I634" s="21"/>
    </row>
    <row r="635" spans="1:9" hidden="1">
      <c r="A635" s="21"/>
      <c r="B635" s="21"/>
      <c r="C635" s="21"/>
      <c r="D635" s="21"/>
      <c r="E635" s="21"/>
      <c r="F635" s="21"/>
      <c r="G635" s="21"/>
      <c r="H635" s="21"/>
      <c r="I635" s="21"/>
    </row>
    <row r="636" spans="1:9" hidden="1">
      <c r="A636" s="21"/>
      <c r="B636" s="21"/>
      <c r="C636" s="21"/>
      <c r="D636" s="21"/>
      <c r="E636" s="21"/>
      <c r="F636" s="21"/>
      <c r="G636" s="21"/>
      <c r="H636" s="21"/>
      <c r="I636" s="21"/>
    </row>
    <row r="637" spans="1:9" hidden="1">
      <c r="A637" s="21"/>
      <c r="B637" s="21"/>
      <c r="C637" s="21"/>
      <c r="D637" s="21"/>
      <c r="E637" s="21"/>
      <c r="F637" s="21"/>
      <c r="G637" s="21"/>
      <c r="H637" s="21"/>
      <c r="I637" s="21"/>
    </row>
    <row r="638" spans="1:9" hidden="1">
      <c r="A638" s="21"/>
      <c r="B638" s="21"/>
      <c r="C638" s="21"/>
      <c r="D638" s="21"/>
      <c r="E638" s="21"/>
      <c r="F638" s="21"/>
      <c r="G638" s="21"/>
      <c r="H638" s="21"/>
      <c r="I638" s="21"/>
    </row>
    <row r="639" spans="1:9" hidden="1">
      <c r="A639" s="21"/>
      <c r="B639" s="21"/>
      <c r="C639" s="21"/>
      <c r="D639" s="21"/>
      <c r="E639" s="21"/>
      <c r="F639" s="21"/>
      <c r="G639" s="21"/>
      <c r="H639" s="21"/>
      <c r="I639" s="21"/>
    </row>
    <row r="640" spans="1:9" hidden="1">
      <c r="A640" s="21"/>
      <c r="B640" s="21"/>
      <c r="C640" s="21"/>
      <c r="D640" s="21"/>
      <c r="E640" s="21"/>
      <c r="F640" s="21"/>
      <c r="G640" s="21"/>
      <c r="H640" s="21"/>
      <c r="I640" s="21"/>
    </row>
    <row r="641" spans="1:9" hidden="1">
      <c r="A641" s="21"/>
      <c r="B641" s="21"/>
      <c r="C641" s="21"/>
      <c r="D641" s="21"/>
      <c r="E641" s="21"/>
      <c r="F641" s="21"/>
      <c r="G641" s="21"/>
      <c r="H641" s="21"/>
      <c r="I641" s="21"/>
    </row>
    <row r="642" spans="1:9" hidden="1">
      <c r="A642" s="21"/>
      <c r="B642" s="21"/>
      <c r="C642" s="21"/>
      <c r="D642" s="21"/>
      <c r="E642" s="21"/>
      <c r="F642" s="21"/>
      <c r="G642" s="21"/>
      <c r="H642" s="21"/>
      <c r="I642" s="21"/>
    </row>
    <row r="643" spans="1:9" hidden="1">
      <c r="A643" s="21"/>
      <c r="B643" s="21"/>
      <c r="C643" s="21"/>
      <c r="D643" s="21"/>
      <c r="E643" s="21"/>
      <c r="F643" s="21"/>
      <c r="G643" s="21"/>
      <c r="H643" s="21"/>
      <c r="I643" s="21"/>
    </row>
    <row r="644" spans="1:9" hidden="1">
      <c r="A644" s="21"/>
      <c r="B644" s="21"/>
      <c r="C644" s="21"/>
      <c r="D644" s="21"/>
      <c r="E644" s="21"/>
      <c r="F644" s="21"/>
      <c r="G644" s="21"/>
      <c r="H644" s="21"/>
      <c r="I644" s="21"/>
    </row>
    <row r="645" spans="1:9" hidden="1">
      <c r="A645" s="21"/>
      <c r="B645" s="21"/>
      <c r="C645" s="21"/>
      <c r="D645" s="21"/>
      <c r="E645" s="21"/>
      <c r="F645" s="21"/>
      <c r="G645" s="21"/>
      <c r="H645" s="21"/>
      <c r="I645" s="21"/>
    </row>
    <row r="646" spans="1:9" hidden="1">
      <c r="A646" s="21"/>
      <c r="B646" s="21"/>
      <c r="C646" s="21"/>
      <c r="D646" s="21"/>
      <c r="E646" s="21"/>
      <c r="F646" s="21"/>
      <c r="G646" s="21"/>
      <c r="H646" s="21"/>
      <c r="I646" s="21"/>
    </row>
    <row r="647" spans="1:9" hidden="1">
      <c r="A647" s="21"/>
      <c r="B647" s="21"/>
      <c r="C647" s="21"/>
      <c r="D647" s="21"/>
      <c r="E647" s="21"/>
      <c r="F647" s="21"/>
      <c r="G647" s="21"/>
      <c r="H647" s="21"/>
      <c r="I647" s="21"/>
    </row>
    <row r="648" spans="1:9" hidden="1">
      <c r="A648" s="21"/>
      <c r="B648" s="21"/>
      <c r="C648" s="21"/>
      <c r="D648" s="21"/>
      <c r="E648" s="21"/>
      <c r="F648" s="21"/>
      <c r="G648" s="21"/>
      <c r="H648" s="21"/>
      <c r="I648" s="21"/>
    </row>
    <row r="649" spans="1:9" hidden="1">
      <c r="A649" s="21"/>
      <c r="B649" s="21"/>
      <c r="C649" s="21"/>
      <c r="D649" s="21"/>
      <c r="E649" s="21"/>
      <c r="F649" s="21"/>
      <c r="G649" s="21"/>
      <c r="H649" s="21"/>
      <c r="I649" s="21"/>
    </row>
    <row r="650" spans="1:9" hidden="1">
      <c r="A650" s="21"/>
      <c r="B650" s="21"/>
      <c r="C650" s="21"/>
      <c r="D650" s="21"/>
      <c r="E650" s="21"/>
      <c r="F650" s="21"/>
      <c r="G650" s="21"/>
      <c r="H650" s="21"/>
      <c r="I650" s="21"/>
    </row>
    <row r="651" spans="1:9" hidden="1">
      <c r="A651" s="21"/>
      <c r="B651" s="21"/>
      <c r="C651" s="21"/>
      <c r="D651" s="21"/>
      <c r="E651" s="21"/>
      <c r="F651" s="21"/>
      <c r="G651" s="21"/>
      <c r="H651" s="21"/>
      <c r="I651" s="21"/>
    </row>
    <row r="652" spans="1:9" hidden="1">
      <c r="A652" s="21"/>
      <c r="B652" s="21"/>
      <c r="C652" s="21"/>
      <c r="D652" s="21"/>
      <c r="E652" s="21"/>
      <c r="F652" s="21"/>
      <c r="G652" s="21"/>
      <c r="H652" s="21"/>
      <c r="I652" s="21"/>
    </row>
    <row r="653" spans="1:9" hidden="1">
      <c r="A653" s="21"/>
      <c r="B653" s="21"/>
      <c r="C653" s="21"/>
      <c r="D653" s="21"/>
      <c r="E653" s="21"/>
      <c r="F653" s="21"/>
      <c r="G653" s="21"/>
      <c r="H653" s="21"/>
      <c r="I653" s="21"/>
    </row>
    <row r="654" spans="1:9" hidden="1">
      <c r="A654" s="21"/>
      <c r="B654" s="21"/>
      <c r="C654" s="21"/>
      <c r="D654" s="21"/>
      <c r="E654" s="21"/>
      <c r="F654" s="21"/>
      <c r="G654" s="21"/>
      <c r="H654" s="21"/>
      <c r="I654" s="21"/>
    </row>
    <row r="655" spans="1:9" hidden="1">
      <c r="A655" s="21"/>
      <c r="B655" s="21"/>
      <c r="C655" s="21"/>
      <c r="D655" s="21"/>
      <c r="E655" s="21"/>
      <c r="F655" s="21"/>
      <c r="G655" s="21"/>
      <c r="H655" s="21"/>
      <c r="I655" s="21"/>
    </row>
    <row r="656" spans="1:9" hidden="1">
      <c r="A656" s="21"/>
      <c r="B656" s="21"/>
      <c r="C656" s="21"/>
      <c r="D656" s="21"/>
      <c r="E656" s="21"/>
      <c r="F656" s="21"/>
      <c r="G656" s="21"/>
      <c r="H656" s="21"/>
      <c r="I656" s="21"/>
    </row>
    <row r="657" spans="1:9" hidden="1">
      <c r="A657" s="21"/>
      <c r="B657" s="21"/>
      <c r="C657" s="21"/>
      <c r="D657" s="21"/>
      <c r="E657" s="21"/>
      <c r="F657" s="21"/>
      <c r="G657" s="21"/>
      <c r="H657" s="21"/>
      <c r="I657" s="21"/>
    </row>
    <row r="658" spans="1:9" hidden="1">
      <c r="A658" s="21"/>
      <c r="B658" s="21"/>
      <c r="C658" s="21"/>
      <c r="D658" s="21"/>
      <c r="E658" s="21"/>
      <c r="F658" s="21"/>
      <c r="G658" s="21"/>
      <c r="H658" s="21"/>
      <c r="I658" s="21"/>
    </row>
    <row r="659" spans="1:9" hidden="1">
      <c r="A659" s="21"/>
      <c r="B659" s="21"/>
      <c r="C659" s="21"/>
      <c r="D659" s="21"/>
      <c r="E659" s="21"/>
      <c r="F659" s="21"/>
      <c r="G659" s="21"/>
      <c r="H659" s="21"/>
      <c r="I659" s="21"/>
    </row>
    <row r="660" spans="1:9" hidden="1">
      <c r="A660" s="21"/>
      <c r="B660" s="21"/>
      <c r="C660" s="21"/>
      <c r="D660" s="21"/>
      <c r="E660" s="21"/>
      <c r="F660" s="21"/>
      <c r="G660" s="21"/>
      <c r="H660" s="21"/>
      <c r="I660" s="21"/>
    </row>
    <row r="661" spans="1:9" hidden="1">
      <c r="A661" s="21"/>
      <c r="B661" s="21"/>
      <c r="C661" s="21"/>
      <c r="D661" s="21"/>
      <c r="E661" s="21"/>
      <c r="F661" s="21"/>
      <c r="G661" s="21"/>
      <c r="H661" s="21"/>
      <c r="I661" s="21"/>
    </row>
    <row r="662" spans="1:9" hidden="1">
      <c r="A662" s="21"/>
      <c r="B662" s="21"/>
      <c r="C662" s="21"/>
      <c r="D662" s="21"/>
      <c r="E662" s="21"/>
      <c r="F662" s="21"/>
      <c r="G662" s="21"/>
      <c r="H662" s="21"/>
      <c r="I662" s="21"/>
    </row>
    <row r="663" spans="1:9" hidden="1">
      <c r="A663" s="21"/>
      <c r="B663" s="21"/>
      <c r="C663" s="21"/>
      <c r="D663" s="21"/>
      <c r="E663" s="21"/>
      <c r="F663" s="21"/>
      <c r="G663" s="21"/>
      <c r="H663" s="21"/>
      <c r="I663" s="21"/>
    </row>
    <row r="664" spans="1:9" hidden="1">
      <c r="A664" s="21"/>
      <c r="B664" s="21"/>
      <c r="C664" s="21"/>
      <c r="D664" s="21"/>
      <c r="E664" s="21"/>
      <c r="F664" s="21"/>
      <c r="G664" s="21"/>
      <c r="H664" s="21"/>
      <c r="I664" s="21"/>
    </row>
    <row r="665" spans="1:9" hidden="1">
      <c r="A665" s="21"/>
      <c r="B665" s="21"/>
      <c r="C665" s="21"/>
      <c r="D665" s="21"/>
      <c r="E665" s="21"/>
      <c r="F665" s="21"/>
      <c r="G665" s="21"/>
      <c r="H665" s="21"/>
      <c r="I665" s="21"/>
    </row>
    <row r="666" spans="1:9" hidden="1">
      <c r="A666" s="21"/>
      <c r="B666" s="21"/>
      <c r="C666" s="21"/>
      <c r="D666" s="21"/>
      <c r="E666" s="21"/>
      <c r="F666" s="21"/>
      <c r="G666" s="21"/>
      <c r="H666" s="21"/>
      <c r="I666" s="21"/>
    </row>
    <row r="667" spans="1:9" hidden="1">
      <c r="A667" s="21"/>
      <c r="B667" s="21"/>
      <c r="C667" s="21"/>
      <c r="D667" s="21"/>
      <c r="E667" s="21"/>
      <c r="F667" s="21"/>
      <c r="G667" s="21"/>
      <c r="H667" s="21"/>
      <c r="I667" s="21"/>
    </row>
    <row r="668" spans="1:9" hidden="1">
      <c r="A668" s="21"/>
      <c r="B668" s="21"/>
      <c r="C668" s="21"/>
      <c r="D668" s="21"/>
      <c r="E668" s="21"/>
      <c r="F668" s="21"/>
      <c r="G668" s="21"/>
      <c r="H668" s="21"/>
      <c r="I668" s="21"/>
    </row>
    <row r="669" spans="1:9" hidden="1">
      <c r="A669" s="21"/>
      <c r="B669" s="21"/>
      <c r="C669" s="21"/>
      <c r="D669" s="21"/>
      <c r="E669" s="21"/>
      <c r="F669" s="21"/>
      <c r="G669" s="21"/>
      <c r="H669" s="21"/>
      <c r="I669" s="21"/>
    </row>
    <row r="670" spans="1:9" hidden="1">
      <c r="A670" s="21"/>
      <c r="B670" s="21"/>
      <c r="C670" s="21"/>
      <c r="D670" s="21"/>
      <c r="E670" s="21"/>
      <c r="F670" s="21"/>
      <c r="G670" s="21"/>
      <c r="H670" s="21"/>
      <c r="I670" s="21"/>
    </row>
    <row r="671" spans="1:9" hidden="1">
      <c r="A671" s="21"/>
      <c r="B671" s="21"/>
      <c r="C671" s="21"/>
      <c r="D671" s="21"/>
      <c r="E671" s="21"/>
      <c r="F671" s="21"/>
      <c r="G671" s="21"/>
      <c r="H671" s="21"/>
      <c r="I671" s="21"/>
    </row>
    <row r="672" spans="1:9" hidden="1">
      <c r="A672" s="21"/>
      <c r="B672" s="21"/>
      <c r="C672" s="21"/>
      <c r="D672" s="21"/>
      <c r="E672" s="21"/>
      <c r="F672" s="21"/>
      <c r="G672" s="21"/>
      <c r="H672" s="21"/>
      <c r="I672" s="21"/>
    </row>
    <row r="673" spans="1:9" hidden="1">
      <c r="A673" s="21"/>
      <c r="B673" s="21"/>
      <c r="C673" s="21"/>
      <c r="D673" s="21"/>
      <c r="E673" s="21"/>
      <c r="F673" s="21"/>
      <c r="G673" s="21"/>
      <c r="H673" s="21"/>
      <c r="I673" s="21"/>
    </row>
    <row r="674" spans="1:9" hidden="1">
      <c r="A674" s="21"/>
      <c r="B674" s="21"/>
      <c r="C674" s="21"/>
      <c r="D674" s="21"/>
      <c r="E674" s="21"/>
      <c r="F674" s="21"/>
      <c r="G674" s="21"/>
      <c r="H674" s="21"/>
      <c r="I674" s="21"/>
    </row>
    <row r="675" spans="1:9" hidden="1">
      <c r="A675" s="21"/>
      <c r="B675" s="21"/>
      <c r="C675" s="21"/>
      <c r="D675" s="21"/>
      <c r="E675" s="21"/>
      <c r="F675" s="21"/>
      <c r="G675" s="21"/>
      <c r="H675" s="21"/>
      <c r="I675" s="21"/>
    </row>
    <row r="676" spans="1:9" hidden="1">
      <c r="A676" s="21"/>
      <c r="B676" s="21"/>
      <c r="C676" s="21"/>
      <c r="D676" s="21"/>
      <c r="E676" s="21"/>
      <c r="F676" s="21"/>
      <c r="G676" s="21"/>
      <c r="H676" s="21"/>
      <c r="I676" s="21"/>
    </row>
    <row r="677" spans="1:9" hidden="1">
      <c r="A677" s="21"/>
      <c r="B677" s="21"/>
      <c r="C677" s="21"/>
      <c r="D677" s="21"/>
      <c r="E677" s="21"/>
      <c r="F677" s="21"/>
      <c r="G677" s="21"/>
      <c r="H677" s="21"/>
      <c r="I677" s="21"/>
    </row>
    <row r="678" spans="1:9" hidden="1">
      <c r="A678" s="21"/>
      <c r="B678" s="21"/>
      <c r="C678" s="21"/>
      <c r="D678" s="21"/>
      <c r="E678" s="21"/>
      <c r="F678" s="21"/>
      <c r="G678" s="21"/>
      <c r="H678" s="21"/>
      <c r="I678" s="21"/>
    </row>
    <row r="679" spans="1:9" hidden="1">
      <c r="A679" s="21"/>
      <c r="B679" s="21"/>
      <c r="C679" s="21"/>
      <c r="D679" s="21"/>
      <c r="E679" s="21"/>
      <c r="F679" s="21"/>
      <c r="G679" s="21"/>
      <c r="H679" s="21"/>
      <c r="I679" s="21"/>
    </row>
    <row r="680" spans="1:9" hidden="1">
      <c r="A680" s="21"/>
      <c r="B680" s="21"/>
      <c r="C680" s="21"/>
      <c r="D680" s="21"/>
      <c r="E680" s="21"/>
      <c r="F680" s="21"/>
      <c r="G680" s="21"/>
      <c r="H680" s="21"/>
      <c r="I680" s="21"/>
    </row>
    <row r="681" spans="1:9" hidden="1">
      <c r="A681" s="21"/>
      <c r="B681" s="21"/>
      <c r="C681" s="21"/>
      <c r="D681" s="21"/>
      <c r="E681" s="21"/>
      <c r="F681" s="21"/>
      <c r="G681" s="21"/>
      <c r="H681" s="21"/>
      <c r="I681" s="21"/>
    </row>
    <row r="682" spans="1:9" hidden="1">
      <c r="A682" s="21"/>
      <c r="B682" s="21"/>
      <c r="C682" s="21"/>
      <c r="D682" s="21"/>
      <c r="E682" s="21"/>
      <c r="F682" s="21"/>
      <c r="G682" s="21"/>
      <c r="H682" s="21"/>
      <c r="I682" s="21"/>
    </row>
    <row r="683" spans="1:9" hidden="1">
      <c r="A683" s="21"/>
      <c r="B683" s="21"/>
      <c r="C683" s="21"/>
      <c r="D683" s="21"/>
      <c r="E683" s="21"/>
      <c r="F683" s="21"/>
      <c r="G683" s="21"/>
      <c r="H683" s="21"/>
      <c r="I683" s="21"/>
    </row>
    <row r="684" spans="1:9" hidden="1">
      <c r="A684" s="21"/>
      <c r="B684" s="21"/>
      <c r="C684" s="21"/>
      <c r="D684" s="21"/>
      <c r="E684" s="21"/>
      <c r="F684" s="21"/>
      <c r="G684" s="21"/>
      <c r="H684" s="21"/>
      <c r="I684" s="21"/>
    </row>
    <row r="685" spans="1:9" hidden="1">
      <c r="A685" s="21"/>
      <c r="B685" s="21"/>
      <c r="C685" s="21"/>
      <c r="D685" s="21"/>
      <c r="E685" s="21"/>
      <c r="F685" s="21"/>
      <c r="G685" s="21"/>
      <c r="H685" s="21"/>
      <c r="I685" s="21"/>
    </row>
    <row r="686" spans="1:9" hidden="1">
      <c r="A686" s="21"/>
      <c r="B686" s="21"/>
      <c r="C686" s="21"/>
      <c r="D686" s="21"/>
      <c r="E686" s="21"/>
      <c r="F686" s="21"/>
      <c r="G686" s="21"/>
      <c r="H686" s="21"/>
      <c r="I686" s="21"/>
    </row>
    <row r="687" spans="1:9" hidden="1">
      <c r="A687" s="21"/>
      <c r="B687" s="21"/>
      <c r="C687" s="21"/>
      <c r="D687" s="21"/>
      <c r="E687" s="21"/>
      <c r="F687" s="21"/>
      <c r="G687" s="21"/>
      <c r="H687" s="21"/>
      <c r="I687" s="21"/>
    </row>
    <row r="688" spans="1:9" hidden="1">
      <c r="A688" s="21"/>
      <c r="B688" s="21"/>
      <c r="C688" s="21"/>
      <c r="D688" s="21"/>
      <c r="E688" s="21"/>
      <c r="F688" s="21"/>
      <c r="G688" s="21"/>
      <c r="H688" s="21"/>
      <c r="I688" s="21"/>
    </row>
    <row r="689" spans="1:9" hidden="1">
      <c r="A689" s="21"/>
      <c r="B689" s="21"/>
      <c r="C689" s="21"/>
      <c r="D689" s="21"/>
      <c r="E689" s="21"/>
      <c r="F689" s="21"/>
      <c r="G689" s="21"/>
      <c r="H689" s="21"/>
      <c r="I689" s="21"/>
    </row>
    <row r="690" spans="1:9" hidden="1">
      <c r="A690" s="21"/>
      <c r="B690" s="21"/>
      <c r="C690" s="21"/>
      <c r="D690" s="21"/>
      <c r="E690" s="21"/>
      <c r="F690" s="21"/>
      <c r="G690" s="21"/>
      <c r="H690" s="21"/>
      <c r="I690" s="21"/>
    </row>
    <row r="691" spans="1:9" hidden="1">
      <c r="A691" s="21"/>
      <c r="B691" s="21"/>
      <c r="C691" s="21"/>
      <c r="D691" s="21"/>
      <c r="E691" s="21"/>
      <c r="F691" s="21"/>
      <c r="G691" s="21"/>
      <c r="H691" s="21"/>
      <c r="I691" s="21"/>
    </row>
    <row r="692" spans="1:9" hidden="1">
      <c r="A692" s="21"/>
      <c r="B692" s="21"/>
      <c r="C692" s="21"/>
      <c r="D692" s="21"/>
      <c r="E692" s="21"/>
      <c r="F692" s="21"/>
      <c r="G692" s="21"/>
      <c r="H692" s="21"/>
      <c r="I692" s="21"/>
    </row>
    <row r="693" spans="1:9" hidden="1">
      <c r="A693" s="21"/>
      <c r="B693" s="21"/>
      <c r="C693" s="21"/>
      <c r="D693" s="21"/>
      <c r="E693" s="21"/>
      <c r="F693" s="21"/>
      <c r="G693" s="21"/>
      <c r="H693" s="21"/>
      <c r="I693" s="21"/>
    </row>
    <row r="694" spans="1:9" hidden="1">
      <c r="A694" s="21"/>
      <c r="B694" s="21"/>
      <c r="C694" s="21"/>
      <c r="D694" s="21"/>
      <c r="E694" s="21"/>
      <c r="F694" s="21"/>
      <c r="G694" s="21"/>
      <c r="H694" s="21"/>
      <c r="I694" s="21"/>
    </row>
    <row r="695" spans="1:9" hidden="1">
      <c r="A695" s="21"/>
      <c r="B695" s="21"/>
      <c r="C695" s="21"/>
      <c r="D695" s="21"/>
      <c r="E695" s="21"/>
      <c r="F695" s="21"/>
      <c r="G695" s="21"/>
      <c r="H695" s="21"/>
      <c r="I695" s="21"/>
    </row>
    <row r="696" spans="1:9" hidden="1">
      <c r="A696" s="21"/>
      <c r="B696" s="21"/>
      <c r="C696" s="21"/>
      <c r="D696" s="21"/>
      <c r="E696" s="21"/>
      <c r="F696" s="21"/>
      <c r="G696" s="21"/>
      <c r="H696" s="21"/>
      <c r="I696" s="21"/>
    </row>
    <row r="697" spans="1:9" hidden="1">
      <c r="A697" s="21"/>
      <c r="B697" s="21"/>
      <c r="C697" s="21"/>
      <c r="D697" s="21"/>
      <c r="E697" s="21"/>
      <c r="F697" s="21"/>
      <c r="G697" s="21"/>
      <c r="H697" s="21"/>
      <c r="I697" s="21"/>
    </row>
    <row r="698" spans="1:9" hidden="1">
      <c r="A698" s="21"/>
      <c r="B698" s="21"/>
      <c r="C698" s="21"/>
      <c r="D698" s="21"/>
      <c r="E698" s="21"/>
      <c r="F698" s="21"/>
      <c r="G698" s="21"/>
      <c r="H698" s="21"/>
      <c r="I698" s="21"/>
    </row>
    <row r="699" spans="1:9" hidden="1">
      <c r="A699" s="21"/>
      <c r="B699" s="21"/>
      <c r="C699" s="21"/>
      <c r="D699" s="21"/>
      <c r="E699" s="21"/>
      <c r="F699" s="21"/>
      <c r="G699" s="21"/>
      <c r="H699" s="21"/>
      <c r="I699" s="21"/>
    </row>
    <row r="700" spans="1:9" hidden="1">
      <c r="A700" s="21"/>
      <c r="B700" s="21"/>
      <c r="C700" s="21"/>
      <c r="D700" s="21"/>
      <c r="E700" s="21"/>
      <c r="F700" s="21"/>
      <c r="G700" s="21"/>
      <c r="H700" s="21"/>
      <c r="I700" s="21"/>
    </row>
    <row r="701" spans="1:9" hidden="1">
      <c r="A701" s="21"/>
      <c r="B701" s="21"/>
      <c r="C701" s="21"/>
      <c r="D701" s="21"/>
      <c r="E701" s="21"/>
      <c r="F701" s="21"/>
      <c r="G701" s="21"/>
      <c r="H701" s="21"/>
      <c r="I701" s="21"/>
    </row>
    <row r="702" spans="1:9" hidden="1">
      <c r="A702" s="21"/>
      <c r="B702" s="21"/>
      <c r="C702" s="21"/>
      <c r="D702" s="21"/>
      <c r="E702" s="21"/>
      <c r="F702" s="21"/>
      <c r="G702" s="21"/>
      <c r="H702" s="21"/>
      <c r="I702" s="21"/>
    </row>
    <row r="703" spans="1:9" hidden="1">
      <c r="A703" s="21"/>
      <c r="B703" s="21"/>
      <c r="C703" s="21"/>
      <c r="D703" s="21"/>
      <c r="E703" s="21"/>
      <c r="F703" s="21"/>
      <c r="G703" s="21"/>
      <c r="H703" s="21"/>
      <c r="I703" s="21"/>
    </row>
    <row r="704" spans="1:9" hidden="1">
      <c r="A704" s="21"/>
      <c r="B704" s="21"/>
      <c r="C704" s="21"/>
      <c r="D704" s="21"/>
      <c r="E704" s="21"/>
      <c r="F704" s="21"/>
      <c r="G704" s="21"/>
      <c r="H704" s="21"/>
      <c r="I704" s="21"/>
    </row>
    <row r="705" spans="1:9" hidden="1">
      <c r="A705" s="21"/>
      <c r="B705" s="21"/>
      <c r="C705" s="21"/>
      <c r="D705" s="21"/>
      <c r="E705" s="21"/>
      <c r="F705" s="21"/>
      <c r="G705" s="21"/>
      <c r="H705" s="21"/>
      <c r="I705" s="21"/>
    </row>
    <row r="706" spans="1:9" hidden="1">
      <c r="A706" s="21"/>
      <c r="B706" s="21"/>
      <c r="C706" s="21"/>
      <c r="D706" s="21"/>
      <c r="E706" s="21"/>
      <c r="F706" s="21"/>
      <c r="G706" s="21"/>
      <c r="H706" s="21"/>
      <c r="I706" s="21"/>
    </row>
    <row r="707" spans="1:9" hidden="1">
      <c r="A707" s="21"/>
      <c r="B707" s="21"/>
      <c r="C707" s="21"/>
      <c r="D707" s="21"/>
      <c r="E707" s="21"/>
      <c r="F707" s="21"/>
      <c r="G707" s="21"/>
      <c r="H707" s="21"/>
      <c r="I707" s="21"/>
    </row>
    <row r="708" spans="1:9" hidden="1">
      <c r="A708" s="21"/>
      <c r="B708" s="21"/>
      <c r="C708" s="21"/>
      <c r="D708" s="21"/>
      <c r="E708" s="21"/>
      <c r="F708" s="21"/>
      <c r="G708" s="21"/>
      <c r="H708" s="21"/>
      <c r="I708" s="21"/>
    </row>
    <row r="709" spans="1:9" hidden="1">
      <c r="A709" s="21"/>
      <c r="B709" s="21"/>
      <c r="C709" s="21"/>
      <c r="D709" s="21"/>
      <c r="E709" s="21"/>
      <c r="F709" s="21"/>
      <c r="G709" s="21"/>
      <c r="H709" s="21"/>
      <c r="I709" s="21"/>
    </row>
    <row r="710" spans="1:9" hidden="1">
      <c r="A710" s="21"/>
      <c r="B710" s="21"/>
      <c r="C710" s="21"/>
      <c r="D710" s="21"/>
      <c r="E710" s="21"/>
      <c r="F710" s="21"/>
      <c r="G710" s="21"/>
      <c r="H710" s="21"/>
      <c r="I710" s="21"/>
    </row>
    <row r="711" spans="1:9" hidden="1">
      <c r="A711" s="21"/>
      <c r="B711" s="21"/>
      <c r="C711" s="21"/>
      <c r="D711" s="21"/>
      <c r="E711" s="21"/>
      <c r="F711" s="21"/>
      <c r="G711" s="21"/>
      <c r="H711" s="21"/>
      <c r="I711" s="21"/>
    </row>
    <row r="712" spans="1:9" hidden="1">
      <c r="A712" s="21"/>
      <c r="B712" s="21"/>
      <c r="C712" s="21"/>
      <c r="D712" s="21"/>
      <c r="E712" s="21"/>
      <c r="F712" s="21"/>
      <c r="G712" s="21"/>
      <c r="H712" s="21"/>
      <c r="I712" s="21"/>
    </row>
    <row r="713" spans="1:9" hidden="1">
      <c r="A713" s="21"/>
      <c r="B713" s="21"/>
      <c r="C713" s="21"/>
      <c r="D713" s="21"/>
      <c r="E713" s="21"/>
      <c r="F713" s="21"/>
      <c r="G713" s="21"/>
      <c r="H713" s="21"/>
      <c r="I713" s="21"/>
    </row>
    <row r="714" spans="1:9" hidden="1">
      <c r="A714" s="21"/>
      <c r="B714" s="21"/>
      <c r="C714" s="21"/>
      <c r="D714" s="21"/>
      <c r="E714" s="21"/>
      <c r="F714" s="21"/>
      <c r="G714" s="21"/>
      <c r="H714" s="21"/>
      <c r="I714" s="21"/>
    </row>
    <row r="715" spans="1:9" hidden="1">
      <c r="A715" s="21"/>
      <c r="B715" s="21"/>
      <c r="C715" s="21"/>
      <c r="D715" s="21"/>
      <c r="E715" s="21"/>
      <c r="F715" s="21"/>
      <c r="G715" s="21"/>
      <c r="H715" s="21"/>
      <c r="I715" s="21"/>
    </row>
    <row r="716" spans="1:9" hidden="1">
      <c r="A716" s="21"/>
      <c r="B716" s="21"/>
      <c r="C716" s="21"/>
      <c r="D716" s="21"/>
      <c r="E716" s="21"/>
      <c r="F716" s="21"/>
      <c r="G716" s="21"/>
      <c r="H716" s="21"/>
      <c r="I716" s="21"/>
    </row>
    <row r="717" spans="1:9" hidden="1">
      <c r="A717" s="21"/>
      <c r="B717" s="21"/>
      <c r="C717" s="21"/>
      <c r="D717" s="21"/>
      <c r="E717" s="21"/>
      <c r="F717" s="21"/>
      <c r="G717" s="21"/>
      <c r="H717" s="21"/>
      <c r="I717" s="21"/>
    </row>
    <row r="718" spans="1:9" hidden="1">
      <c r="A718" s="21"/>
      <c r="B718" s="21"/>
      <c r="C718" s="21"/>
      <c r="D718" s="21"/>
      <c r="E718" s="21"/>
      <c r="F718" s="21"/>
      <c r="G718" s="21"/>
      <c r="H718" s="21"/>
      <c r="I718" s="21"/>
    </row>
    <row r="719" spans="1:9" hidden="1">
      <c r="A719" s="21"/>
      <c r="B719" s="21"/>
      <c r="C719" s="21"/>
      <c r="D719" s="21"/>
      <c r="E719" s="21"/>
      <c r="F719" s="21"/>
      <c r="G719" s="21"/>
      <c r="H719" s="21"/>
      <c r="I719" s="21"/>
    </row>
    <row r="720" spans="1:9" hidden="1">
      <c r="A720" s="21"/>
      <c r="B720" s="21"/>
      <c r="C720" s="21"/>
      <c r="D720" s="21"/>
      <c r="E720" s="21"/>
      <c r="F720" s="21"/>
      <c r="G720" s="21"/>
      <c r="H720" s="21"/>
      <c r="I720" s="21"/>
    </row>
    <row r="721" spans="1:9" hidden="1">
      <c r="A721" s="21"/>
      <c r="B721" s="21"/>
      <c r="C721" s="21"/>
      <c r="D721" s="21"/>
      <c r="E721" s="21"/>
      <c r="F721" s="21"/>
      <c r="G721" s="21"/>
      <c r="H721" s="21"/>
      <c r="I721" s="21"/>
    </row>
    <row r="722" spans="1:9" hidden="1">
      <c r="A722" s="21"/>
      <c r="B722" s="21"/>
      <c r="C722" s="21"/>
      <c r="D722" s="21"/>
      <c r="E722" s="21"/>
      <c r="F722" s="21"/>
      <c r="G722" s="21"/>
      <c r="H722" s="21"/>
      <c r="I722" s="21"/>
    </row>
    <row r="723" spans="1:9" hidden="1">
      <c r="A723" s="21"/>
      <c r="B723" s="21"/>
      <c r="C723" s="21"/>
      <c r="D723" s="21"/>
      <c r="E723" s="21"/>
      <c r="F723" s="21"/>
      <c r="G723" s="21"/>
      <c r="H723" s="21"/>
      <c r="I723" s="21"/>
    </row>
    <row r="724" spans="1:9" hidden="1">
      <c r="A724" s="21"/>
      <c r="B724" s="21"/>
      <c r="C724" s="21"/>
      <c r="D724" s="21"/>
      <c r="E724" s="21"/>
      <c r="F724" s="21"/>
      <c r="G724" s="21"/>
      <c r="H724" s="21"/>
      <c r="I724" s="21"/>
    </row>
    <row r="725" spans="1:9" hidden="1">
      <c r="A725" s="21"/>
      <c r="B725" s="21"/>
      <c r="C725" s="21"/>
      <c r="D725" s="21"/>
      <c r="E725" s="21"/>
      <c r="F725" s="21"/>
      <c r="G725" s="21"/>
      <c r="H725" s="21"/>
      <c r="I725" s="21"/>
    </row>
    <row r="726" spans="1:9" hidden="1">
      <c r="A726" s="21"/>
      <c r="B726" s="21"/>
      <c r="C726" s="21"/>
      <c r="D726" s="21"/>
      <c r="E726" s="21"/>
      <c r="F726" s="21"/>
      <c r="G726" s="21"/>
      <c r="H726" s="21"/>
      <c r="I726" s="21"/>
    </row>
    <row r="727" spans="1:9" hidden="1">
      <c r="A727" s="21"/>
      <c r="B727" s="21"/>
      <c r="C727" s="21"/>
      <c r="D727" s="21"/>
      <c r="E727" s="21"/>
      <c r="F727" s="21"/>
      <c r="G727" s="21"/>
      <c r="H727" s="21"/>
      <c r="I727" s="21"/>
    </row>
    <row r="728" spans="1:9" hidden="1">
      <c r="A728" s="21"/>
      <c r="B728" s="21"/>
      <c r="C728" s="21"/>
      <c r="D728" s="21"/>
      <c r="E728" s="21"/>
      <c r="F728" s="21"/>
      <c r="G728" s="21"/>
      <c r="H728" s="21"/>
      <c r="I728" s="21"/>
    </row>
    <row r="729" spans="1:9" hidden="1">
      <c r="A729" s="21"/>
      <c r="B729" s="21"/>
      <c r="C729" s="21"/>
      <c r="D729" s="21"/>
      <c r="E729" s="21"/>
      <c r="F729" s="21"/>
      <c r="G729" s="21"/>
      <c r="H729" s="21"/>
      <c r="I729" s="21"/>
    </row>
    <row r="730" spans="1:9" hidden="1">
      <c r="A730" s="21"/>
      <c r="B730" s="21"/>
      <c r="C730" s="21"/>
      <c r="D730" s="21"/>
      <c r="E730" s="21"/>
      <c r="F730" s="21"/>
      <c r="G730" s="21"/>
      <c r="H730" s="21"/>
      <c r="I730" s="21"/>
    </row>
    <row r="731" spans="1:9" hidden="1">
      <c r="A731" s="21"/>
      <c r="B731" s="21"/>
      <c r="C731" s="21"/>
      <c r="D731" s="21"/>
      <c r="E731" s="21"/>
      <c r="F731" s="21"/>
      <c r="G731" s="21"/>
      <c r="H731" s="21"/>
      <c r="I731" s="21"/>
    </row>
    <row r="732" spans="1:9" hidden="1">
      <c r="A732" s="21"/>
      <c r="B732" s="21"/>
      <c r="C732" s="21"/>
      <c r="D732" s="21"/>
      <c r="E732" s="21"/>
      <c r="F732" s="21"/>
      <c r="G732" s="21"/>
      <c r="H732" s="21"/>
      <c r="I732" s="21"/>
    </row>
    <row r="733" spans="1:9" hidden="1">
      <c r="A733" s="21"/>
      <c r="B733" s="21"/>
      <c r="C733" s="21"/>
      <c r="D733" s="21"/>
      <c r="E733" s="21"/>
      <c r="F733" s="21"/>
      <c r="G733" s="21"/>
      <c r="H733" s="21"/>
      <c r="I733" s="21"/>
    </row>
    <row r="734" spans="1:9" hidden="1">
      <c r="A734" s="21"/>
      <c r="B734" s="21"/>
      <c r="C734" s="21"/>
      <c r="D734" s="21"/>
      <c r="E734" s="21"/>
      <c r="F734" s="21"/>
      <c r="G734" s="21"/>
      <c r="H734" s="21"/>
      <c r="I734" s="21"/>
    </row>
    <row r="735" spans="1:9" hidden="1">
      <c r="A735" s="21"/>
      <c r="B735" s="21"/>
      <c r="C735" s="21"/>
      <c r="D735" s="21"/>
      <c r="E735" s="21"/>
      <c r="F735" s="21"/>
      <c r="G735" s="21"/>
      <c r="H735" s="21"/>
      <c r="I735" s="21"/>
    </row>
    <row r="736" spans="1:9" hidden="1">
      <c r="A736" s="21"/>
      <c r="B736" s="21"/>
      <c r="C736" s="21"/>
      <c r="D736" s="21"/>
      <c r="E736" s="21"/>
      <c r="F736" s="21"/>
      <c r="G736" s="21"/>
      <c r="H736" s="21"/>
      <c r="I736" s="21"/>
    </row>
    <row r="737" spans="1:9" hidden="1">
      <c r="A737" s="21"/>
      <c r="B737" s="21"/>
      <c r="C737" s="21"/>
      <c r="D737" s="21"/>
      <c r="E737" s="21"/>
      <c r="F737" s="21"/>
      <c r="G737" s="21"/>
      <c r="H737" s="21"/>
      <c r="I737" s="21"/>
    </row>
    <row r="738" spans="1:9" hidden="1">
      <c r="A738" s="21"/>
      <c r="B738" s="21"/>
      <c r="C738" s="21"/>
      <c r="D738" s="21"/>
      <c r="E738" s="21"/>
      <c r="F738" s="21"/>
      <c r="G738" s="21"/>
      <c r="H738" s="21"/>
      <c r="I738" s="21"/>
    </row>
    <row r="739" spans="1:9" hidden="1">
      <c r="A739" s="21"/>
      <c r="B739" s="21"/>
      <c r="C739" s="21"/>
      <c r="D739" s="21"/>
      <c r="E739" s="21"/>
      <c r="F739" s="21"/>
      <c r="G739" s="21"/>
      <c r="H739" s="21"/>
      <c r="I739" s="21"/>
    </row>
    <row r="740" spans="1:9" hidden="1">
      <c r="A740" s="21"/>
      <c r="B740" s="21"/>
      <c r="C740" s="21"/>
      <c r="D740" s="21"/>
      <c r="E740" s="21"/>
      <c r="F740" s="21"/>
      <c r="G740" s="21"/>
      <c r="H740" s="21"/>
      <c r="I740" s="21"/>
    </row>
    <row r="741" spans="1:9" hidden="1">
      <c r="A741" s="21"/>
      <c r="B741" s="21"/>
      <c r="C741" s="21"/>
      <c r="D741" s="21"/>
      <c r="E741" s="21"/>
      <c r="F741" s="21"/>
      <c r="G741" s="21"/>
      <c r="H741" s="21"/>
      <c r="I741" s="21"/>
    </row>
    <row r="742" spans="1:9" hidden="1">
      <c r="A742" s="21"/>
      <c r="B742" s="21"/>
      <c r="C742" s="21"/>
      <c r="D742" s="21"/>
      <c r="E742" s="21"/>
      <c r="F742" s="21"/>
      <c r="G742" s="21"/>
      <c r="H742" s="21"/>
      <c r="I742" s="21"/>
    </row>
    <row r="743" spans="1:9" hidden="1">
      <c r="A743" s="21"/>
      <c r="B743" s="21"/>
      <c r="C743" s="21"/>
      <c r="D743" s="21"/>
      <c r="E743" s="21"/>
      <c r="F743" s="21"/>
      <c r="G743" s="21"/>
      <c r="H743" s="21"/>
      <c r="I743" s="21"/>
    </row>
    <row r="744" spans="1:9" hidden="1">
      <c r="A744" s="21"/>
      <c r="B744" s="21"/>
      <c r="C744" s="21"/>
      <c r="D744" s="21"/>
      <c r="E744" s="21"/>
      <c r="F744" s="21"/>
      <c r="G744" s="21"/>
      <c r="H744" s="21"/>
      <c r="I744" s="21"/>
    </row>
    <row r="745" spans="1:9" hidden="1">
      <c r="A745" s="21"/>
      <c r="B745" s="21"/>
      <c r="C745" s="21"/>
      <c r="D745" s="21"/>
      <c r="E745" s="21"/>
      <c r="F745" s="21"/>
      <c r="G745" s="21"/>
      <c r="H745" s="21"/>
      <c r="I745" s="21"/>
    </row>
    <row r="746" spans="1:9" hidden="1">
      <c r="A746" s="21"/>
      <c r="B746" s="21"/>
      <c r="C746" s="21"/>
      <c r="D746" s="21"/>
      <c r="E746" s="21"/>
      <c r="F746" s="21"/>
      <c r="G746" s="21"/>
      <c r="H746" s="21"/>
      <c r="I746" s="21"/>
    </row>
    <row r="747" spans="1:9" hidden="1">
      <c r="A747" s="21"/>
      <c r="B747" s="21"/>
      <c r="C747" s="21"/>
      <c r="D747" s="21"/>
      <c r="E747" s="21"/>
      <c r="F747" s="21"/>
      <c r="G747" s="21"/>
      <c r="H747" s="21"/>
      <c r="I747" s="21"/>
    </row>
    <row r="748" spans="1:9" hidden="1">
      <c r="A748" s="21"/>
      <c r="B748" s="21"/>
      <c r="C748" s="21"/>
      <c r="D748" s="21"/>
      <c r="E748" s="21"/>
      <c r="F748" s="21"/>
      <c r="G748" s="21"/>
      <c r="H748" s="21"/>
      <c r="I748" s="21"/>
    </row>
    <row r="749" spans="1:9" hidden="1">
      <c r="A749" s="21"/>
      <c r="B749" s="21"/>
      <c r="C749" s="21"/>
      <c r="D749" s="21"/>
      <c r="E749" s="21"/>
      <c r="F749" s="21"/>
      <c r="G749" s="21"/>
      <c r="H749" s="21"/>
      <c r="I749" s="21"/>
    </row>
    <row r="750" spans="1:9" hidden="1">
      <c r="A750" s="21"/>
      <c r="B750" s="21"/>
      <c r="C750" s="21"/>
      <c r="D750" s="21"/>
      <c r="E750" s="21"/>
      <c r="F750" s="21"/>
      <c r="G750" s="21"/>
      <c r="H750" s="21"/>
      <c r="I750" s="21"/>
    </row>
    <row r="751" spans="1:9" hidden="1">
      <c r="A751" s="21"/>
      <c r="B751" s="21"/>
      <c r="C751" s="21"/>
      <c r="D751" s="21"/>
      <c r="E751" s="21"/>
      <c r="F751" s="21"/>
      <c r="G751" s="21"/>
      <c r="H751" s="21"/>
      <c r="I751" s="21"/>
    </row>
    <row r="752" spans="1:9" hidden="1">
      <c r="A752" s="21"/>
      <c r="B752" s="21"/>
      <c r="C752" s="21"/>
      <c r="D752" s="21"/>
      <c r="E752" s="21"/>
      <c r="F752" s="21"/>
      <c r="G752" s="21"/>
      <c r="H752" s="21"/>
      <c r="I752" s="21"/>
    </row>
    <row r="753" spans="1:9" hidden="1">
      <c r="A753" s="21"/>
      <c r="B753" s="21"/>
      <c r="C753" s="21"/>
      <c r="D753" s="21"/>
      <c r="E753" s="21"/>
      <c r="F753" s="21"/>
      <c r="G753" s="21"/>
      <c r="H753" s="21"/>
      <c r="I753" s="21"/>
    </row>
    <row r="754" spans="1:9" hidden="1">
      <c r="A754" s="21"/>
      <c r="B754" s="21"/>
      <c r="C754" s="21"/>
      <c r="D754" s="21"/>
      <c r="E754" s="21"/>
      <c r="F754" s="21"/>
      <c r="G754" s="21"/>
      <c r="H754" s="21"/>
      <c r="I754" s="21"/>
    </row>
    <row r="755" spans="1:9" hidden="1">
      <c r="A755" s="21"/>
      <c r="B755" s="21"/>
      <c r="C755" s="21"/>
      <c r="D755" s="21"/>
      <c r="E755" s="21"/>
      <c r="F755" s="21"/>
      <c r="G755" s="21"/>
      <c r="H755" s="21"/>
      <c r="I755" s="21"/>
    </row>
    <row r="756" spans="1:9" hidden="1">
      <c r="A756" s="21"/>
      <c r="B756" s="21"/>
      <c r="C756" s="21"/>
      <c r="D756" s="21"/>
      <c r="E756" s="21"/>
      <c r="F756" s="21"/>
      <c r="G756" s="21"/>
      <c r="H756" s="21"/>
      <c r="I756" s="21"/>
    </row>
    <row r="757" spans="1:9" hidden="1">
      <c r="A757" s="21"/>
      <c r="B757" s="21"/>
      <c r="C757" s="21"/>
      <c r="D757" s="21"/>
      <c r="E757" s="21"/>
      <c r="F757" s="21"/>
      <c r="G757" s="21"/>
      <c r="H757" s="21"/>
      <c r="I757" s="21"/>
    </row>
    <row r="758" spans="1:9" hidden="1">
      <c r="A758" s="21"/>
      <c r="B758" s="21"/>
      <c r="C758" s="21"/>
      <c r="D758" s="21"/>
      <c r="E758" s="21"/>
      <c r="F758" s="21"/>
      <c r="G758" s="21"/>
      <c r="H758" s="21"/>
      <c r="I758" s="21"/>
    </row>
    <row r="759" spans="1:9" hidden="1">
      <c r="A759" s="21"/>
      <c r="B759" s="21"/>
      <c r="C759" s="21"/>
      <c r="D759" s="21"/>
      <c r="E759" s="21"/>
      <c r="F759" s="21"/>
      <c r="G759" s="21"/>
      <c r="H759" s="21"/>
      <c r="I759" s="21"/>
    </row>
    <row r="760" spans="1:9" hidden="1">
      <c r="A760" s="21"/>
      <c r="B760" s="21"/>
      <c r="C760" s="21"/>
      <c r="D760" s="21"/>
      <c r="E760" s="21"/>
      <c r="F760" s="21"/>
      <c r="G760" s="21"/>
      <c r="H760" s="21"/>
      <c r="I760" s="21"/>
    </row>
    <row r="761" spans="1:9" hidden="1">
      <c r="A761" s="21"/>
      <c r="B761" s="21"/>
      <c r="C761" s="21"/>
      <c r="D761" s="21"/>
      <c r="E761" s="21"/>
      <c r="F761" s="21"/>
      <c r="G761" s="21"/>
      <c r="H761" s="21"/>
      <c r="I761" s="21"/>
    </row>
    <row r="762" spans="1:9" hidden="1">
      <c r="A762" s="21"/>
      <c r="B762" s="21"/>
      <c r="C762" s="21"/>
      <c r="D762" s="21"/>
      <c r="E762" s="21"/>
      <c r="F762" s="21"/>
      <c r="G762" s="21"/>
      <c r="H762" s="21"/>
      <c r="I762" s="21"/>
    </row>
    <row r="763" spans="1:9" hidden="1">
      <c r="A763" s="21"/>
      <c r="B763" s="21"/>
      <c r="C763" s="21"/>
      <c r="D763" s="21"/>
      <c r="E763" s="21"/>
      <c r="F763" s="21"/>
      <c r="G763" s="21"/>
      <c r="H763" s="21"/>
      <c r="I763" s="21"/>
    </row>
    <row r="764" spans="1:9" hidden="1">
      <c r="A764" s="21"/>
      <c r="B764" s="21"/>
      <c r="C764" s="21"/>
      <c r="D764" s="21"/>
      <c r="E764" s="21"/>
      <c r="F764" s="21"/>
      <c r="G764" s="21"/>
      <c r="H764" s="21"/>
      <c r="I764" s="21"/>
    </row>
    <row r="765" spans="1:9" hidden="1">
      <c r="A765" s="21"/>
      <c r="B765" s="21"/>
      <c r="C765" s="21"/>
      <c r="D765" s="21"/>
      <c r="E765" s="21"/>
      <c r="F765" s="21"/>
      <c r="G765" s="21"/>
      <c r="H765" s="21"/>
      <c r="I765" s="21"/>
    </row>
    <row r="766" spans="1:9" hidden="1">
      <c r="A766" s="21"/>
      <c r="B766" s="21"/>
      <c r="C766" s="21"/>
      <c r="D766" s="21"/>
      <c r="E766" s="21"/>
      <c r="F766" s="21"/>
      <c r="G766" s="21"/>
      <c r="H766" s="21"/>
      <c r="I766" s="21"/>
    </row>
    <row r="767" spans="1:9" hidden="1">
      <c r="A767" s="21"/>
      <c r="B767" s="21"/>
      <c r="C767" s="21"/>
      <c r="D767" s="21"/>
      <c r="E767" s="21"/>
      <c r="F767" s="21"/>
      <c r="G767" s="21"/>
      <c r="H767" s="21"/>
      <c r="I767" s="21"/>
    </row>
    <row r="768" spans="1:9" hidden="1">
      <c r="A768" s="21"/>
      <c r="B768" s="21"/>
      <c r="C768" s="21"/>
      <c r="D768" s="21"/>
      <c r="E768" s="21"/>
      <c r="F768" s="21"/>
      <c r="G768" s="21"/>
      <c r="H768" s="21"/>
      <c r="I768" s="21"/>
    </row>
    <row r="769" spans="1:9" hidden="1">
      <c r="A769" s="21"/>
      <c r="B769" s="21"/>
      <c r="C769" s="21"/>
      <c r="D769" s="21"/>
      <c r="E769" s="21"/>
      <c r="F769" s="21"/>
      <c r="G769" s="21"/>
      <c r="H769" s="21"/>
      <c r="I769" s="21"/>
    </row>
    <row r="770" spans="1:9" hidden="1">
      <c r="A770" s="21"/>
      <c r="B770" s="21"/>
      <c r="C770" s="21"/>
      <c r="D770" s="21"/>
      <c r="E770" s="21"/>
      <c r="F770" s="21"/>
      <c r="G770" s="21"/>
      <c r="H770" s="21"/>
      <c r="I770" s="21"/>
    </row>
    <row r="771" spans="1:9" hidden="1">
      <c r="A771" s="21"/>
      <c r="B771" s="21"/>
      <c r="C771" s="21"/>
      <c r="D771" s="21"/>
      <c r="E771" s="21"/>
      <c r="F771" s="21"/>
      <c r="G771" s="21"/>
      <c r="H771" s="21"/>
      <c r="I771" s="21"/>
    </row>
    <row r="772" spans="1:9" hidden="1">
      <c r="A772" s="21"/>
      <c r="B772" s="21"/>
      <c r="C772" s="21"/>
      <c r="D772" s="21"/>
      <c r="E772" s="21"/>
      <c r="F772" s="21"/>
      <c r="G772" s="21"/>
      <c r="H772" s="21"/>
      <c r="I772" s="21"/>
    </row>
    <row r="773" spans="1:9" hidden="1">
      <c r="A773" s="21"/>
      <c r="B773" s="21"/>
      <c r="C773" s="21"/>
      <c r="D773" s="21"/>
      <c r="E773" s="21"/>
      <c r="F773" s="21"/>
      <c r="G773" s="21"/>
      <c r="H773" s="21"/>
      <c r="I773" s="21"/>
    </row>
    <row r="774" spans="1:9" hidden="1">
      <c r="A774" s="21"/>
      <c r="B774" s="21"/>
      <c r="C774" s="21"/>
      <c r="D774" s="21"/>
      <c r="E774" s="21"/>
      <c r="F774" s="21"/>
      <c r="G774" s="21"/>
      <c r="H774" s="21"/>
      <c r="I774" s="21"/>
    </row>
    <row r="775" spans="1:9" hidden="1">
      <c r="A775" s="21"/>
      <c r="B775" s="21"/>
      <c r="C775" s="21"/>
      <c r="D775" s="21"/>
      <c r="E775" s="21"/>
      <c r="F775" s="21"/>
      <c r="G775" s="21"/>
      <c r="H775" s="21"/>
      <c r="I775" s="21"/>
    </row>
    <row r="776" spans="1:9" hidden="1">
      <c r="A776" s="21"/>
      <c r="B776" s="21"/>
      <c r="C776" s="21"/>
      <c r="D776" s="21"/>
      <c r="E776" s="21"/>
      <c r="F776" s="21"/>
      <c r="G776" s="21"/>
      <c r="H776" s="21"/>
      <c r="I776" s="21"/>
    </row>
    <row r="777" spans="1:9" hidden="1">
      <c r="A777" s="21"/>
      <c r="B777" s="21"/>
      <c r="C777" s="21"/>
      <c r="D777" s="21"/>
      <c r="E777" s="21"/>
      <c r="F777" s="21"/>
      <c r="G777" s="21"/>
      <c r="H777" s="21"/>
      <c r="I777" s="21"/>
    </row>
    <row r="778" spans="1:9" hidden="1">
      <c r="A778" s="21"/>
      <c r="B778" s="21"/>
      <c r="C778" s="21"/>
      <c r="D778" s="21"/>
      <c r="E778" s="21"/>
      <c r="F778" s="21"/>
      <c r="G778" s="21"/>
      <c r="H778" s="21"/>
      <c r="I778" s="21"/>
    </row>
    <row r="779" spans="1:9" hidden="1">
      <c r="A779" s="21"/>
      <c r="B779" s="21"/>
      <c r="C779" s="21"/>
      <c r="D779" s="21"/>
      <c r="E779" s="21"/>
      <c r="F779" s="21"/>
      <c r="G779" s="21"/>
      <c r="H779" s="21"/>
      <c r="I779" s="21"/>
    </row>
    <row r="780" spans="1:9" hidden="1">
      <c r="A780" s="21"/>
      <c r="B780" s="21"/>
      <c r="C780" s="21"/>
      <c r="D780" s="21"/>
      <c r="E780" s="21"/>
      <c r="F780" s="21"/>
      <c r="G780" s="21"/>
      <c r="H780" s="21"/>
      <c r="I780" s="21"/>
    </row>
    <row r="781" spans="1:9" hidden="1">
      <c r="A781" s="21"/>
      <c r="B781" s="21"/>
      <c r="C781" s="21"/>
      <c r="D781" s="21"/>
      <c r="E781" s="21"/>
      <c r="F781" s="21"/>
      <c r="G781" s="21"/>
      <c r="H781" s="21"/>
      <c r="I781" s="21"/>
    </row>
    <row r="782" spans="1:9" hidden="1">
      <c r="A782" s="21"/>
      <c r="B782" s="21"/>
      <c r="C782" s="21"/>
      <c r="D782" s="21"/>
      <c r="E782" s="21"/>
      <c r="F782" s="21"/>
      <c r="G782" s="21"/>
      <c r="H782" s="21"/>
      <c r="I782" s="21"/>
    </row>
    <row r="783" spans="1:9" hidden="1">
      <c r="A783" s="21"/>
      <c r="B783" s="21"/>
      <c r="C783" s="21"/>
      <c r="D783" s="21"/>
      <c r="E783" s="21"/>
      <c r="F783" s="21"/>
      <c r="G783" s="21"/>
      <c r="H783" s="21"/>
      <c r="I783" s="21"/>
    </row>
    <row r="784" spans="1:9" hidden="1">
      <c r="A784" s="21"/>
      <c r="B784" s="21"/>
      <c r="C784" s="21"/>
      <c r="D784" s="21"/>
      <c r="E784" s="21"/>
      <c r="F784" s="21"/>
      <c r="G784" s="21"/>
      <c r="H784" s="21"/>
      <c r="I784" s="21"/>
    </row>
    <row r="785" spans="1:9" hidden="1">
      <c r="A785" s="21"/>
      <c r="B785" s="21"/>
      <c r="C785" s="21"/>
      <c r="D785" s="21"/>
      <c r="E785" s="21"/>
      <c r="F785" s="21"/>
      <c r="G785" s="21"/>
      <c r="H785" s="21"/>
      <c r="I785" s="21"/>
    </row>
    <row r="786" spans="1:9" hidden="1">
      <c r="A786" s="21"/>
      <c r="B786" s="21"/>
      <c r="C786" s="21"/>
      <c r="D786" s="21"/>
      <c r="E786" s="21"/>
      <c r="F786" s="21"/>
      <c r="G786" s="21"/>
      <c r="H786" s="21"/>
      <c r="I786" s="21"/>
    </row>
    <row r="787" spans="1:9" hidden="1">
      <c r="A787" s="21"/>
      <c r="B787" s="21"/>
      <c r="C787" s="21"/>
      <c r="D787" s="21"/>
      <c r="E787" s="21"/>
      <c r="F787" s="21"/>
      <c r="G787" s="21"/>
      <c r="H787" s="21"/>
      <c r="I787" s="21"/>
    </row>
    <row r="788" spans="1:9" hidden="1">
      <c r="A788" s="21"/>
      <c r="B788" s="21"/>
      <c r="C788" s="21"/>
      <c r="D788" s="21"/>
      <c r="E788" s="21"/>
      <c r="F788" s="21"/>
      <c r="G788" s="21"/>
      <c r="H788" s="21"/>
      <c r="I788" s="21"/>
    </row>
    <row r="789" spans="1:9" hidden="1">
      <c r="A789" s="21"/>
      <c r="B789" s="21"/>
      <c r="C789" s="21"/>
      <c r="D789" s="21"/>
      <c r="E789" s="21"/>
      <c r="F789" s="21"/>
      <c r="G789" s="21"/>
      <c r="H789" s="21"/>
      <c r="I789" s="21"/>
    </row>
    <row r="790" spans="1:9" hidden="1">
      <c r="A790" s="21"/>
      <c r="B790" s="21"/>
      <c r="C790" s="21"/>
      <c r="D790" s="21"/>
      <c r="E790" s="21"/>
      <c r="F790" s="21"/>
      <c r="G790" s="21"/>
      <c r="H790" s="21"/>
      <c r="I790" s="21"/>
    </row>
    <row r="791" spans="1:9" hidden="1">
      <c r="A791" s="21"/>
      <c r="B791" s="21"/>
      <c r="C791" s="21"/>
      <c r="D791" s="21"/>
      <c r="E791" s="21"/>
      <c r="F791" s="21"/>
      <c r="G791" s="21"/>
      <c r="H791" s="21"/>
      <c r="I791" s="21"/>
    </row>
    <row r="792" spans="1:9" hidden="1">
      <c r="A792" s="21"/>
      <c r="B792" s="21"/>
      <c r="C792" s="21"/>
      <c r="D792" s="21"/>
      <c r="E792" s="21"/>
      <c r="F792" s="21"/>
      <c r="G792" s="21"/>
      <c r="H792" s="21"/>
      <c r="I792" s="21"/>
    </row>
    <row r="793" spans="1:9" hidden="1">
      <c r="A793" s="21"/>
      <c r="B793" s="21"/>
      <c r="C793" s="21"/>
      <c r="D793" s="21"/>
      <c r="E793" s="21"/>
      <c r="F793" s="21"/>
      <c r="G793" s="21"/>
      <c r="H793" s="21"/>
      <c r="I793" s="21"/>
    </row>
    <row r="794" spans="1:9" hidden="1">
      <c r="A794" s="21"/>
      <c r="B794" s="21"/>
      <c r="C794" s="21"/>
      <c r="D794" s="21"/>
      <c r="E794" s="21"/>
      <c r="F794" s="21"/>
      <c r="G794" s="21"/>
      <c r="H794" s="21"/>
      <c r="I794" s="21"/>
    </row>
    <row r="795" spans="1:9" hidden="1">
      <c r="A795" s="21"/>
      <c r="B795" s="21"/>
      <c r="C795" s="21"/>
      <c r="D795" s="21"/>
      <c r="E795" s="21"/>
      <c r="F795" s="21"/>
      <c r="G795" s="21"/>
      <c r="H795" s="21"/>
      <c r="I795" s="21"/>
    </row>
    <row r="796" spans="1:9" hidden="1">
      <c r="A796" s="21"/>
      <c r="B796" s="21"/>
      <c r="C796" s="21"/>
      <c r="D796" s="21"/>
      <c r="E796" s="21"/>
      <c r="F796" s="21"/>
      <c r="G796" s="21"/>
      <c r="H796" s="21"/>
      <c r="I796" s="21"/>
    </row>
    <row r="797" spans="1:9" hidden="1">
      <c r="A797" s="21"/>
      <c r="B797" s="21"/>
      <c r="C797" s="21"/>
      <c r="D797" s="21"/>
      <c r="E797" s="21"/>
      <c r="F797" s="21"/>
      <c r="G797" s="21"/>
      <c r="H797" s="21"/>
      <c r="I797" s="21"/>
    </row>
    <row r="798" spans="1:9" hidden="1">
      <c r="A798" s="21"/>
      <c r="B798" s="21"/>
      <c r="C798" s="21"/>
      <c r="D798" s="21"/>
      <c r="E798" s="21"/>
      <c r="F798" s="21"/>
      <c r="G798" s="21"/>
      <c r="H798" s="21"/>
      <c r="I798" s="21"/>
    </row>
    <row r="799" spans="1:9" hidden="1">
      <c r="A799" s="21"/>
      <c r="B799" s="21"/>
      <c r="C799" s="21"/>
      <c r="D799" s="21"/>
      <c r="E799" s="21"/>
      <c r="F799" s="21"/>
      <c r="G799" s="21"/>
      <c r="H799" s="21"/>
      <c r="I799" s="21"/>
    </row>
    <row r="800" spans="1:9" hidden="1">
      <c r="A800" s="21"/>
      <c r="B800" s="21"/>
      <c r="C800" s="21"/>
      <c r="D800" s="21"/>
      <c r="E800" s="21"/>
      <c r="F800" s="21"/>
      <c r="G800" s="21"/>
      <c r="H800" s="21"/>
      <c r="I800" s="21"/>
    </row>
    <row r="801" spans="1:9" hidden="1">
      <c r="A801" s="21"/>
      <c r="B801" s="21"/>
      <c r="C801" s="21"/>
      <c r="D801" s="21"/>
      <c r="E801" s="21"/>
      <c r="F801" s="21"/>
      <c r="G801" s="21"/>
      <c r="H801" s="21"/>
      <c r="I801" s="21"/>
    </row>
    <row r="802" spans="1:9" hidden="1">
      <c r="A802" s="21"/>
      <c r="B802" s="21"/>
      <c r="C802" s="21"/>
      <c r="D802" s="21"/>
      <c r="E802" s="21"/>
      <c r="F802" s="21"/>
      <c r="G802" s="21"/>
      <c r="H802" s="21"/>
      <c r="I802" s="21"/>
    </row>
    <row r="803" spans="1:9" hidden="1">
      <c r="A803" s="21"/>
      <c r="B803" s="21"/>
      <c r="C803" s="21"/>
      <c r="D803" s="21"/>
      <c r="E803" s="21"/>
      <c r="F803" s="21"/>
      <c r="G803" s="21"/>
      <c r="H803" s="21"/>
      <c r="I803" s="21"/>
    </row>
    <row r="804" spans="1:9" hidden="1">
      <c r="A804" s="21"/>
      <c r="B804" s="21"/>
      <c r="C804" s="21"/>
      <c r="D804" s="21"/>
      <c r="E804" s="21"/>
      <c r="F804" s="21"/>
      <c r="G804" s="21"/>
      <c r="H804" s="21"/>
      <c r="I804" s="21"/>
    </row>
    <row r="805" spans="1:9" hidden="1">
      <c r="A805" s="21"/>
      <c r="B805" s="21"/>
      <c r="C805" s="21"/>
      <c r="D805" s="21"/>
      <c r="E805" s="21"/>
      <c r="F805" s="21"/>
      <c r="G805" s="21"/>
      <c r="H805" s="21"/>
      <c r="I805" s="21"/>
    </row>
    <row r="806" spans="1:9" hidden="1">
      <c r="A806" s="21"/>
      <c r="B806" s="21"/>
      <c r="C806" s="21"/>
      <c r="D806" s="21"/>
      <c r="E806" s="21"/>
      <c r="F806" s="21"/>
      <c r="G806" s="21"/>
      <c r="H806" s="21"/>
      <c r="I806" s="21"/>
    </row>
    <row r="807" spans="1:9" hidden="1">
      <c r="A807" s="21"/>
      <c r="B807" s="21"/>
      <c r="C807" s="21"/>
      <c r="D807" s="21"/>
      <c r="E807" s="21"/>
      <c r="F807" s="21"/>
      <c r="G807" s="21"/>
      <c r="H807" s="21"/>
      <c r="I807" s="21"/>
    </row>
    <row r="808" spans="1:9" hidden="1">
      <c r="A808" s="21"/>
      <c r="B808" s="21"/>
      <c r="C808" s="21"/>
      <c r="D808" s="21"/>
      <c r="E808" s="21"/>
      <c r="F808" s="21"/>
      <c r="G808" s="21"/>
      <c r="H808" s="21"/>
      <c r="I808" s="21"/>
    </row>
    <row r="809" spans="1:9" hidden="1">
      <c r="A809" s="21"/>
      <c r="B809" s="21"/>
      <c r="C809" s="21"/>
      <c r="D809" s="21"/>
      <c r="E809" s="21"/>
      <c r="F809" s="21"/>
      <c r="G809" s="21"/>
      <c r="H809" s="21"/>
      <c r="I809" s="21"/>
    </row>
    <row r="810" spans="1:9" hidden="1">
      <c r="A810" s="21"/>
      <c r="B810" s="21"/>
      <c r="C810" s="21"/>
      <c r="D810" s="21"/>
      <c r="E810" s="21"/>
      <c r="F810" s="21"/>
      <c r="G810" s="21"/>
      <c r="H810" s="21"/>
      <c r="I810" s="21"/>
    </row>
    <row r="811" spans="1:9" hidden="1">
      <c r="A811" s="21"/>
      <c r="B811" s="21"/>
      <c r="C811" s="21"/>
      <c r="D811" s="21"/>
      <c r="E811" s="21"/>
      <c r="F811" s="21"/>
      <c r="G811" s="21"/>
      <c r="H811" s="21"/>
      <c r="I811" s="21"/>
    </row>
    <row r="812" spans="1:9" hidden="1">
      <c r="A812" s="21"/>
      <c r="B812" s="21"/>
      <c r="C812" s="21"/>
      <c r="D812" s="21"/>
      <c r="E812" s="21"/>
      <c r="F812" s="21"/>
      <c r="G812" s="21"/>
      <c r="H812" s="21"/>
      <c r="I812" s="21"/>
    </row>
    <row r="813" spans="1:9" hidden="1">
      <c r="A813" s="21"/>
      <c r="B813" s="21"/>
      <c r="C813" s="21"/>
      <c r="D813" s="21"/>
      <c r="E813" s="21"/>
      <c r="F813" s="21"/>
      <c r="G813" s="21"/>
      <c r="H813" s="21"/>
      <c r="I813" s="21"/>
    </row>
    <row r="814" spans="1:9" hidden="1">
      <c r="A814" s="21"/>
      <c r="B814" s="21"/>
      <c r="C814" s="21"/>
      <c r="D814" s="21"/>
      <c r="E814" s="21"/>
      <c r="F814" s="21"/>
      <c r="G814" s="21"/>
      <c r="H814" s="21"/>
      <c r="I814" s="21"/>
    </row>
    <row r="815" spans="1:9" hidden="1">
      <c r="A815" s="21"/>
      <c r="B815" s="21"/>
      <c r="C815" s="21"/>
      <c r="D815" s="21"/>
      <c r="E815" s="21"/>
      <c r="F815" s="21"/>
      <c r="G815" s="21"/>
      <c r="H815" s="21"/>
      <c r="I815" s="21"/>
    </row>
    <row r="816" spans="1:9" hidden="1">
      <c r="A816" s="21"/>
      <c r="B816" s="21"/>
      <c r="C816" s="21"/>
      <c r="D816" s="21"/>
      <c r="E816" s="21"/>
      <c r="F816" s="21"/>
      <c r="G816" s="21"/>
      <c r="H816" s="21"/>
      <c r="I816" s="21"/>
    </row>
    <row r="817" spans="1:9" hidden="1">
      <c r="A817" s="21"/>
      <c r="B817" s="21"/>
      <c r="C817" s="21"/>
      <c r="D817" s="21"/>
      <c r="E817" s="21"/>
      <c r="F817" s="21"/>
      <c r="G817" s="21"/>
      <c r="H817" s="21"/>
      <c r="I817" s="21"/>
    </row>
    <row r="818" spans="1:9" hidden="1">
      <c r="A818" s="21"/>
      <c r="B818" s="21"/>
      <c r="C818" s="21"/>
      <c r="D818" s="21"/>
      <c r="E818" s="21"/>
      <c r="F818" s="21"/>
      <c r="G818" s="21"/>
      <c r="H818" s="21"/>
      <c r="I818" s="21"/>
    </row>
    <row r="819" spans="1:9" hidden="1">
      <c r="A819" s="21"/>
      <c r="B819" s="21"/>
      <c r="C819" s="21"/>
      <c r="D819" s="21"/>
      <c r="E819" s="21"/>
      <c r="F819" s="21"/>
      <c r="G819" s="21"/>
      <c r="H819" s="21"/>
      <c r="I819" s="21"/>
    </row>
    <row r="820" spans="1:9" hidden="1">
      <c r="A820" s="21"/>
      <c r="B820" s="21"/>
      <c r="C820" s="21"/>
      <c r="D820" s="21"/>
      <c r="E820" s="21"/>
      <c r="F820" s="21"/>
      <c r="G820" s="21"/>
      <c r="H820" s="21"/>
      <c r="I820" s="21"/>
    </row>
    <row r="821" spans="1:9" hidden="1">
      <c r="A821" s="21"/>
      <c r="B821" s="21"/>
      <c r="C821" s="21"/>
      <c r="D821" s="21"/>
      <c r="E821" s="21"/>
      <c r="F821" s="21"/>
      <c r="G821" s="21"/>
      <c r="H821" s="21"/>
      <c r="I821" s="21"/>
    </row>
    <row r="822" spans="1:9" hidden="1">
      <c r="A822" s="21"/>
      <c r="B822" s="21"/>
      <c r="C822" s="21"/>
      <c r="D822" s="21"/>
      <c r="E822" s="21"/>
      <c r="F822" s="21"/>
      <c r="G822" s="21"/>
      <c r="H822" s="21"/>
      <c r="I822" s="21"/>
    </row>
    <row r="823" spans="1:9" hidden="1">
      <c r="A823" s="21"/>
      <c r="B823" s="21"/>
      <c r="C823" s="21"/>
      <c r="D823" s="21"/>
      <c r="E823" s="21"/>
      <c r="F823" s="21"/>
      <c r="G823" s="21"/>
      <c r="H823" s="21"/>
      <c r="I823" s="21"/>
    </row>
    <row r="824" spans="1:9" hidden="1">
      <c r="A824" s="21"/>
      <c r="B824" s="21"/>
      <c r="C824" s="21"/>
      <c r="D824" s="21"/>
      <c r="E824" s="21"/>
      <c r="F824" s="21"/>
      <c r="G824" s="21"/>
      <c r="H824" s="21"/>
      <c r="I824" s="21"/>
    </row>
    <row r="825" spans="1:9" hidden="1">
      <c r="A825" s="21"/>
      <c r="B825" s="21"/>
      <c r="C825" s="21"/>
      <c r="D825" s="21"/>
      <c r="E825" s="21"/>
      <c r="F825" s="21"/>
      <c r="G825" s="21"/>
      <c r="H825" s="21"/>
      <c r="I825" s="21"/>
    </row>
    <row r="826" spans="1:9" hidden="1">
      <c r="A826" s="21"/>
      <c r="B826" s="21"/>
      <c r="C826" s="21"/>
      <c r="D826" s="21"/>
      <c r="E826" s="21"/>
      <c r="F826" s="21"/>
      <c r="G826" s="21"/>
      <c r="H826" s="21"/>
      <c r="I826" s="21"/>
    </row>
    <row r="827" spans="1:9" hidden="1">
      <c r="A827" s="21"/>
      <c r="B827" s="21"/>
      <c r="C827" s="21"/>
      <c r="D827" s="21"/>
      <c r="E827" s="21"/>
      <c r="F827" s="21"/>
      <c r="G827" s="21"/>
      <c r="H827" s="21"/>
      <c r="I827" s="21"/>
    </row>
    <row r="828" spans="1:9" hidden="1">
      <c r="A828" s="21"/>
      <c r="B828" s="21"/>
      <c r="C828" s="21"/>
      <c r="D828" s="21"/>
      <c r="E828" s="21"/>
      <c r="F828" s="21"/>
      <c r="G828" s="21"/>
      <c r="H828" s="21"/>
      <c r="I828" s="21"/>
    </row>
    <row r="829" spans="1:9" hidden="1">
      <c r="A829" s="21"/>
      <c r="B829" s="21"/>
      <c r="C829" s="21"/>
      <c r="D829" s="21"/>
      <c r="E829" s="21"/>
      <c r="F829" s="21"/>
      <c r="G829" s="21"/>
      <c r="H829" s="21"/>
      <c r="I829" s="21"/>
    </row>
    <row r="830" spans="1:9" hidden="1">
      <c r="A830" s="21"/>
      <c r="B830" s="21"/>
      <c r="C830" s="21"/>
      <c r="D830" s="21"/>
      <c r="E830" s="21"/>
      <c r="F830" s="21"/>
      <c r="G830" s="21"/>
      <c r="H830" s="21"/>
      <c r="I830" s="21"/>
    </row>
    <row r="831" spans="1:9" hidden="1">
      <c r="A831" s="21"/>
      <c r="B831" s="21"/>
      <c r="C831" s="21"/>
      <c r="D831" s="21"/>
      <c r="E831" s="21"/>
      <c r="F831" s="21"/>
      <c r="G831" s="21"/>
      <c r="H831" s="21"/>
      <c r="I831" s="21"/>
    </row>
    <row r="832" spans="1:9" hidden="1">
      <c r="A832" s="21"/>
      <c r="B832" s="21"/>
      <c r="C832" s="21"/>
      <c r="D832" s="21"/>
      <c r="E832" s="21"/>
      <c r="F832" s="21"/>
      <c r="G832" s="21"/>
      <c r="H832" s="21"/>
      <c r="I832" s="21"/>
    </row>
    <row r="833" spans="1:9" hidden="1">
      <c r="A833" s="21"/>
      <c r="B833" s="21"/>
      <c r="C833" s="21"/>
      <c r="D833" s="21"/>
      <c r="E833" s="21"/>
      <c r="F833" s="21"/>
      <c r="G833" s="21"/>
      <c r="H833" s="21"/>
      <c r="I833" s="21"/>
    </row>
    <row r="834" spans="1:9" hidden="1">
      <c r="A834" s="21"/>
      <c r="B834" s="21"/>
      <c r="C834" s="21"/>
      <c r="D834" s="21"/>
      <c r="E834" s="21"/>
      <c r="F834" s="21"/>
      <c r="G834" s="21"/>
      <c r="H834" s="21"/>
      <c r="I834" s="21"/>
    </row>
    <row r="835" spans="1:9" hidden="1">
      <c r="A835" s="21"/>
      <c r="B835" s="21"/>
      <c r="C835" s="21"/>
      <c r="D835" s="21"/>
      <c r="E835" s="21"/>
      <c r="F835" s="21"/>
      <c r="G835" s="21"/>
      <c r="H835" s="21"/>
      <c r="I835" s="21"/>
    </row>
    <row r="836" spans="1:9" hidden="1">
      <c r="A836" s="21"/>
      <c r="B836" s="21"/>
      <c r="C836" s="21"/>
      <c r="D836" s="21"/>
      <c r="E836" s="21"/>
      <c r="F836" s="21"/>
      <c r="G836" s="21"/>
      <c r="H836" s="21"/>
      <c r="I836" s="21"/>
    </row>
    <row r="837" spans="1:9" hidden="1">
      <c r="A837" s="21"/>
      <c r="B837" s="21"/>
      <c r="C837" s="21"/>
      <c r="D837" s="21"/>
      <c r="E837" s="21"/>
      <c r="F837" s="21"/>
      <c r="G837" s="21"/>
      <c r="H837" s="21"/>
      <c r="I837" s="21"/>
    </row>
    <row r="838" spans="1:9" hidden="1">
      <c r="A838" s="21"/>
      <c r="B838" s="21"/>
      <c r="C838" s="21"/>
      <c r="D838" s="21"/>
      <c r="E838" s="21"/>
      <c r="F838" s="21"/>
      <c r="G838" s="21"/>
      <c r="H838" s="21"/>
      <c r="I838" s="21"/>
    </row>
    <row r="839" spans="1:9" hidden="1">
      <c r="A839" s="21"/>
      <c r="B839" s="21"/>
      <c r="C839" s="21"/>
      <c r="D839" s="21"/>
      <c r="E839" s="21"/>
      <c r="F839" s="21"/>
      <c r="G839" s="21"/>
      <c r="H839" s="21"/>
      <c r="I839" s="21"/>
    </row>
    <row r="840" spans="1:9" hidden="1">
      <c r="A840" s="21"/>
      <c r="B840" s="21"/>
      <c r="C840" s="21"/>
      <c r="D840" s="21"/>
      <c r="E840" s="21"/>
      <c r="F840" s="21"/>
      <c r="G840" s="21"/>
      <c r="H840" s="21"/>
      <c r="I840" s="21"/>
    </row>
    <row r="841" spans="1:9" hidden="1">
      <c r="A841" s="21"/>
      <c r="B841" s="21"/>
      <c r="C841" s="21"/>
      <c r="D841" s="21"/>
      <c r="E841" s="21"/>
      <c r="F841" s="21"/>
      <c r="G841" s="21"/>
      <c r="H841" s="21"/>
      <c r="I841" s="21"/>
    </row>
    <row r="842" spans="1:9" hidden="1">
      <c r="A842" s="21"/>
      <c r="B842" s="21"/>
      <c r="C842" s="21"/>
      <c r="D842" s="21"/>
      <c r="E842" s="21"/>
      <c r="F842" s="21"/>
      <c r="G842" s="21"/>
      <c r="H842" s="21"/>
      <c r="I842" s="21"/>
    </row>
    <row r="843" spans="1:9" hidden="1">
      <c r="A843" s="21"/>
      <c r="B843" s="21"/>
      <c r="C843" s="21"/>
      <c r="D843" s="21"/>
      <c r="E843" s="21"/>
      <c r="F843" s="21"/>
      <c r="G843" s="21"/>
      <c r="H843" s="21"/>
      <c r="I843" s="21"/>
    </row>
    <row r="844" spans="1:9" hidden="1">
      <c r="A844" s="21"/>
      <c r="B844" s="21"/>
      <c r="C844" s="21"/>
      <c r="D844" s="21"/>
      <c r="E844" s="21"/>
      <c r="F844" s="21"/>
      <c r="G844" s="21"/>
      <c r="H844" s="21"/>
      <c r="I844" s="21"/>
    </row>
    <row r="845" spans="1:9" hidden="1">
      <c r="A845" s="21"/>
      <c r="B845" s="21"/>
      <c r="C845" s="21"/>
      <c r="D845" s="21"/>
      <c r="E845" s="21"/>
      <c r="F845" s="21"/>
      <c r="G845" s="21"/>
      <c r="H845" s="21"/>
      <c r="I845" s="21"/>
    </row>
    <row r="846" spans="1:9" hidden="1">
      <c r="A846" s="21"/>
      <c r="B846" s="21"/>
      <c r="C846" s="21"/>
      <c r="D846" s="21"/>
      <c r="E846" s="21"/>
      <c r="F846" s="21"/>
      <c r="G846" s="21"/>
      <c r="H846" s="21"/>
      <c r="I846" s="21"/>
    </row>
    <row r="847" spans="1:9" hidden="1">
      <c r="A847" s="21"/>
      <c r="B847" s="21"/>
      <c r="C847" s="21"/>
      <c r="D847" s="21"/>
      <c r="E847" s="21"/>
      <c r="F847" s="21"/>
      <c r="G847" s="21"/>
      <c r="H847" s="21"/>
      <c r="I847" s="21"/>
    </row>
    <row r="848" spans="1:9" hidden="1">
      <c r="A848" s="21"/>
      <c r="B848" s="21"/>
      <c r="C848" s="21"/>
      <c r="D848" s="21"/>
      <c r="E848" s="21"/>
      <c r="F848" s="21"/>
      <c r="G848" s="21"/>
      <c r="H848" s="21"/>
      <c r="I848" s="21"/>
    </row>
    <row r="849" spans="1:9" hidden="1">
      <c r="A849" s="21"/>
      <c r="B849" s="21"/>
      <c r="C849" s="21"/>
      <c r="D849" s="21"/>
      <c r="E849" s="21"/>
      <c r="F849" s="21"/>
      <c r="G849" s="21"/>
      <c r="H849" s="21"/>
      <c r="I849" s="21"/>
    </row>
    <row r="850" spans="1:9" hidden="1">
      <c r="A850" s="21"/>
      <c r="B850" s="21"/>
      <c r="C850" s="21"/>
      <c r="D850" s="21"/>
      <c r="E850" s="21"/>
      <c r="F850" s="21"/>
      <c r="G850" s="21"/>
      <c r="H850" s="21"/>
      <c r="I850" s="21"/>
    </row>
    <row r="851" spans="1:9" hidden="1">
      <c r="A851" s="21"/>
      <c r="B851" s="21"/>
      <c r="C851" s="21"/>
      <c r="D851" s="21"/>
      <c r="E851" s="21"/>
      <c r="F851" s="21"/>
      <c r="G851" s="21"/>
      <c r="H851" s="21"/>
      <c r="I851" s="21"/>
    </row>
    <row r="852" spans="1:9" hidden="1">
      <c r="A852" s="21"/>
      <c r="B852" s="21"/>
      <c r="C852" s="21"/>
      <c r="D852" s="21"/>
      <c r="E852" s="21"/>
      <c r="F852" s="21"/>
      <c r="G852" s="21"/>
      <c r="H852" s="21"/>
      <c r="I852" s="21"/>
    </row>
    <row r="853" spans="1:9" hidden="1">
      <c r="A853" s="21"/>
      <c r="B853" s="21"/>
      <c r="C853" s="21"/>
      <c r="D853" s="21"/>
      <c r="E853" s="21"/>
      <c r="F853" s="21"/>
      <c r="G853" s="21"/>
      <c r="H853" s="21"/>
      <c r="I853" s="21"/>
    </row>
    <row r="854" spans="1:9" hidden="1">
      <c r="A854" s="21"/>
      <c r="B854" s="21"/>
      <c r="C854" s="21"/>
      <c r="D854" s="21"/>
      <c r="E854" s="21"/>
      <c r="F854" s="21"/>
      <c r="G854" s="21"/>
      <c r="H854" s="21"/>
      <c r="I854" s="21"/>
    </row>
    <row r="855" spans="1:9" hidden="1">
      <c r="A855" s="21"/>
      <c r="B855" s="21"/>
      <c r="C855" s="21"/>
      <c r="D855" s="21"/>
      <c r="E855" s="21"/>
      <c r="F855" s="21"/>
      <c r="G855" s="21"/>
      <c r="H855" s="21"/>
      <c r="I855" s="21"/>
    </row>
    <row r="856" spans="1:9" hidden="1">
      <c r="A856" s="21"/>
      <c r="B856" s="21"/>
      <c r="C856" s="21"/>
      <c r="D856" s="21"/>
      <c r="E856" s="21"/>
      <c r="F856" s="21"/>
      <c r="G856" s="21"/>
      <c r="H856" s="21"/>
      <c r="I856" s="21"/>
    </row>
    <row r="857" spans="1:9" hidden="1">
      <c r="A857" s="21"/>
      <c r="B857" s="21"/>
      <c r="C857" s="21"/>
      <c r="D857" s="21"/>
      <c r="E857" s="21"/>
      <c r="F857" s="21"/>
      <c r="G857" s="21"/>
      <c r="H857" s="21"/>
      <c r="I857" s="21"/>
    </row>
    <row r="858" spans="1:9" hidden="1">
      <c r="A858" s="21"/>
      <c r="B858" s="21"/>
      <c r="C858" s="21"/>
      <c r="D858" s="21"/>
      <c r="E858" s="21"/>
      <c r="F858" s="21"/>
      <c r="G858" s="21"/>
      <c r="H858" s="21"/>
      <c r="I858" s="21"/>
    </row>
    <row r="859" spans="1:9" hidden="1">
      <c r="A859" s="21"/>
      <c r="B859" s="21"/>
      <c r="C859" s="21"/>
      <c r="D859" s="21"/>
      <c r="E859" s="21"/>
      <c r="F859" s="21"/>
      <c r="G859" s="21"/>
      <c r="H859" s="21"/>
      <c r="I859" s="21"/>
    </row>
    <row r="860" spans="1:9" hidden="1">
      <c r="A860" s="21"/>
      <c r="B860" s="21"/>
      <c r="C860" s="21"/>
      <c r="D860" s="21"/>
      <c r="E860" s="21"/>
      <c r="F860" s="21"/>
      <c r="G860" s="21"/>
      <c r="H860" s="21"/>
      <c r="I860" s="21"/>
    </row>
    <row r="861" spans="1:9" hidden="1">
      <c r="A861" s="21"/>
      <c r="B861" s="21"/>
      <c r="C861" s="21"/>
      <c r="D861" s="21"/>
      <c r="E861" s="21"/>
      <c r="F861" s="21"/>
      <c r="G861" s="21"/>
      <c r="H861" s="21"/>
      <c r="I861" s="21"/>
    </row>
    <row r="862" spans="1:9" hidden="1">
      <c r="A862" s="21"/>
      <c r="B862" s="21"/>
      <c r="C862" s="21"/>
      <c r="D862" s="21"/>
      <c r="E862" s="21"/>
      <c r="F862" s="21"/>
      <c r="G862" s="21"/>
      <c r="H862" s="21"/>
      <c r="I862" s="21"/>
    </row>
    <row r="863" spans="1:9" hidden="1">
      <c r="A863" s="21"/>
      <c r="B863" s="21"/>
      <c r="C863" s="21"/>
      <c r="D863" s="21"/>
      <c r="E863" s="21"/>
      <c r="F863" s="21"/>
      <c r="G863" s="21"/>
      <c r="H863" s="21"/>
      <c r="I863" s="21"/>
    </row>
    <row r="864" spans="1:9" hidden="1">
      <c r="A864" s="21"/>
      <c r="B864" s="21"/>
      <c r="C864" s="21"/>
      <c r="D864" s="21"/>
      <c r="E864" s="21"/>
      <c r="F864" s="21"/>
      <c r="G864" s="21"/>
      <c r="H864" s="21"/>
      <c r="I864" s="21"/>
    </row>
    <row r="865" spans="1:9" hidden="1">
      <c r="A865" s="21"/>
      <c r="B865" s="21"/>
      <c r="C865" s="21"/>
      <c r="D865" s="21"/>
      <c r="E865" s="21"/>
      <c r="F865" s="21"/>
      <c r="G865" s="21"/>
      <c r="H865" s="21"/>
      <c r="I865" s="21"/>
    </row>
    <row r="866" spans="1:9" hidden="1">
      <c r="A866" s="21"/>
      <c r="B866" s="21"/>
      <c r="C866" s="21"/>
      <c r="D866" s="21"/>
      <c r="E866" s="21"/>
      <c r="F866" s="21"/>
      <c r="G866" s="21"/>
      <c r="H866" s="21"/>
      <c r="I866" s="21"/>
    </row>
    <row r="867" spans="1:9" hidden="1">
      <c r="A867" s="21"/>
      <c r="B867" s="21"/>
      <c r="C867" s="21"/>
      <c r="D867" s="21"/>
      <c r="E867" s="21"/>
      <c r="F867" s="21"/>
      <c r="G867" s="21"/>
      <c r="H867" s="21"/>
      <c r="I867" s="21"/>
    </row>
    <row r="868" spans="1:9" hidden="1">
      <c r="A868" s="21"/>
      <c r="B868" s="21"/>
      <c r="C868" s="21"/>
      <c r="D868" s="21"/>
      <c r="E868" s="21"/>
      <c r="F868" s="21"/>
      <c r="G868" s="21"/>
      <c r="H868" s="21"/>
      <c r="I868" s="21"/>
    </row>
    <row r="869" spans="1:9" hidden="1">
      <c r="A869" s="21"/>
      <c r="B869" s="21"/>
      <c r="C869" s="21"/>
      <c r="D869" s="21"/>
      <c r="E869" s="21"/>
      <c r="F869" s="21"/>
      <c r="G869" s="21"/>
      <c r="H869" s="21"/>
      <c r="I869" s="21"/>
    </row>
    <row r="870" spans="1:9" hidden="1">
      <c r="A870" s="21"/>
      <c r="B870" s="21"/>
      <c r="C870" s="21"/>
      <c r="D870" s="21"/>
      <c r="E870" s="21"/>
      <c r="F870" s="21"/>
      <c r="G870" s="21"/>
      <c r="H870" s="21"/>
      <c r="I870" s="21"/>
    </row>
    <row r="871" spans="1:9" hidden="1">
      <c r="A871" s="21"/>
      <c r="B871" s="21"/>
      <c r="C871" s="21"/>
      <c r="D871" s="21"/>
      <c r="E871" s="21"/>
      <c r="F871" s="21"/>
      <c r="G871" s="21"/>
      <c r="H871" s="21"/>
      <c r="I871" s="21"/>
    </row>
    <row r="872" spans="1:9" hidden="1">
      <c r="A872" s="21"/>
      <c r="B872" s="21"/>
      <c r="C872" s="21"/>
      <c r="D872" s="21"/>
      <c r="E872" s="21"/>
      <c r="F872" s="21"/>
      <c r="G872" s="21"/>
      <c r="H872" s="21"/>
      <c r="I872" s="21"/>
    </row>
    <row r="873" spans="1:9" hidden="1">
      <c r="A873" s="21"/>
      <c r="B873" s="21"/>
      <c r="C873" s="21"/>
      <c r="D873" s="21"/>
      <c r="E873" s="21"/>
      <c r="F873" s="21"/>
      <c r="G873" s="21"/>
      <c r="H873" s="21"/>
      <c r="I873" s="21"/>
    </row>
    <row r="874" spans="1:9" hidden="1">
      <c r="A874" s="21"/>
      <c r="B874" s="21"/>
      <c r="C874" s="21"/>
      <c r="D874" s="21"/>
      <c r="E874" s="21"/>
      <c r="F874" s="21"/>
      <c r="G874" s="21"/>
      <c r="H874" s="21"/>
      <c r="I874" s="21"/>
    </row>
    <row r="875" spans="1:9" hidden="1">
      <c r="A875" s="21"/>
      <c r="B875" s="21"/>
      <c r="C875" s="21"/>
      <c r="D875" s="21"/>
      <c r="E875" s="21"/>
      <c r="F875" s="21"/>
      <c r="G875" s="21"/>
      <c r="H875" s="21"/>
      <c r="I875" s="21"/>
    </row>
    <row r="876" spans="1:9" hidden="1">
      <c r="A876" s="21"/>
      <c r="B876" s="21"/>
      <c r="C876" s="21"/>
      <c r="D876" s="21"/>
      <c r="E876" s="21"/>
      <c r="F876" s="21"/>
      <c r="G876" s="21"/>
      <c r="H876" s="21"/>
      <c r="I876" s="21"/>
    </row>
    <row r="877" spans="1:9" hidden="1">
      <c r="A877" s="21"/>
      <c r="B877" s="21"/>
      <c r="C877" s="21"/>
      <c r="D877" s="21"/>
      <c r="E877" s="21"/>
      <c r="F877" s="21"/>
      <c r="G877" s="21"/>
      <c r="H877" s="21"/>
      <c r="I877" s="21"/>
    </row>
    <row r="878" spans="1:9" hidden="1">
      <c r="A878" s="21"/>
      <c r="B878" s="21"/>
      <c r="C878" s="21"/>
      <c r="D878" s="21"/>
      <c r="E878" s="21"/>
      <c r="F878" s="21"/>
      <c r="G878" s="21"/>
      <c r="H878" s="21"/>
      <c r="I878" s="21"/>
    </row>
    <row r="879" spans="1:9" hidden="1">
      <c r="A879" s="21"/>
      <c r="B879" s="21"/>
      <c r="C879" s="21"/>
      <c r="D879" s="21"/>
      <c r="E879" s="21"/>
      <c r="F879" s="21"/>
      <c r="G879" s="21"/>
      <c r="H879" s="21"/>
      <c r="I879" s="21"/>
    </row>
    <row r="880" spans="1:9" hidden="1">
      <c r="A880" s="21"/>
      <c r="B880" s="21"/>
      <c r="C880" s="21"/>
      <c r="D880" s="21"/>
      <c r="E880" s="21"/>
      <c r="F880" s="21"/>
      <c r="G880" s="21"/>
      <c r="H880" s="21"/>
      <c r="I880" s="21"/>
    </row>
    <row r="881" spans="1:9" hidden="1">
      <c r="A881" s="21"/>
      <c r="B881" s="21"/>
      <c r="C881" s="21"/>
      <c r="D881" s="21"/>
      <c r="E881" s="21"/>
      <c r="F881" s="21"/>
      <c r="G881" s="21"/>
      <c r="H881" s="21"/>
      <c r="I881" s="21"/>
    </row>
    <row r="882" spans="1:9" hidden="1">
      <c r="A882" s="21"/>
      <c r="B882" s="21"/>
      <c r="C882" s="21"/>
      <c r="D882" s="21"/>
      <c r="E882" s="21"/>
      <c r="F882" s="21"/>
      <c r="G882" s="21"/>
      <c r="H882" s="21"/>
      <c r="I882" s="21"/>
    </row>
    <row r="883" spans="1:9" hidden="1">
      <c r="A883" s="21"/>
      <c r="B883" s="21"/>
      <c r="C883" s="21"/>
      <c r="D883" s="21"/>
      <c r="E883" s="21"/>
      <c r="F883" s="21"/>
      <c r="G883" s="21"/>
      <c r="H883" s="21"/>
      <c r="I883" s="21"/>
    </row>
    <row r="884" spans="1:9" hidden="1">
      <c r="A884" s="21"/>
      <c r="B884" s="21"/>
      <c r="C884" s="21"/>
      <c r="D884" s="21"/>
      <c r="E884" s="21"/>
      <c r="F884" s="21"/>
      <c r="G884" s="21"/>
      <c r="H884" s="21"/>
      <c r="I884" s="21"/>
    </row>
    <row r="885" spans="1:9" hidden="1">
      <c r="A885" s="21"/>
      <c r="B885" s="21"/>
      <c r="C885" s="21"/>
      <c r="D885" s="21"/>
      <c r="E885" s="21"/>
      <c r="F885" s="21"/>
      <c r="G885" s="21"/>
      <c r="H885" s="21"/>
      <c r="I885" s="21"/>
    </row>
    <row r="886" spans="1:9" hidden="1">
      <c r="A886" s="21"/>
      <c r="B886" s="21"/>
      <c r="C886" s="21"/>
      <c r="D886" s="21"/>
      <c r="E886" s="21"/>
      <c r="F886" s="21"/>
      <c r="G886" s="21"/>
      <c r="H886" s="21"/>
      <c r="I886" s="21"/>
    </row>
    <row r="887" spans="1:9" hidden="1">
      <c r="A887" s="21"/>
      <c r="B887" s="21"/>
      <c r="C887" s="21"/>
      <c r="D887" s="21"/>
      <c r="E887" s="21"/>
      <c r="F887" s="21"/>
      <c r="G887" s="21"/>
      <c r="H887" s="21"/>
      <c r="I887" s="21"/>
    </row>
    <row r="888" spans="1:9" hidden="1">
      <c r="A888" s="21"/>
      <c r="B888" s="21"/>
      <c r="C888" s="21"/>
      <c r="D888" s="21"/>
      <c r="E888" s="21"/>
      <c r="F888" s="21"/>
      <c r="G888" s="21"/>
      <c r="H888" s="21"/>
      <c r="I888" s="21"/>
    </row>
    <row r="889" spans="1:9" hidden="1">
      <c r="A889" s="21"/>
      <c r="B889" s="21"/>
      <c r="C889" s="21"/>
      <c r="D889" s="21"/>
      <c r="E889" s="21"/>
      <c r="F889" s="21"/>
      <c r="G889" s="21"/>
      <c r="H889" s="21"/>
      <c r="I889" s="21"/>
    </row>
    <row r="890" spans="1:9" hidden="1">
      <c r="A890" s="21"/>
      <c r="B890" s="21"/>
      <c r="C890" s="21"/>
      <c r="D890" s="21"/>
      <c r="E890" s="21"/>
      <c r="F890" s="21"/>
      <c r="G890" s="21"/>
      <c r="H890" s="21"/>
      <c r="I890" s="21"/>
    </row>
    <row r="891" spans="1:9" hidden="1">
      <c r="A891" s="21"/>
      <c r="B891" s="21"/>
      <c r="C891" s="21"/>
      <c r="D891" s="21"/>
      <c r="E891" s="21"/>
      <c r="F891" s="21"/>
      <c r="G891" s="21"/>
      <c r="H891" s="21"/>
      <c r="I891" s="21"/>
    </row>
    <row r="892" spans="1:9" hidden="1">
      <c r="A892" s="21"/>
      <c r="B892" s="21"/>
      <c r="C892" s="21"/>
      <c r="D892" s="21"/>
      <c r="E892" s="21"/>
      <c r="F892" s="21"/>
      <c r="G892" s="21"/>
      <c r="H892" s="21"/>
      <c r="I892" s="21"/>
    </row>
    <row r="893" spans="1:9" hidden="1">
      <c r="A893" s="21"/>
      <c r="B893" s="21"/>
      <c r="C893" s="21"/>
      <c r="D893" s="21"/>
      <c r="E893" s="21"/>
      <c r="F893" s="21"/>
      <c r="G893" s="21"/>
      <c r="H893" s="21"/>
      <c r="I893" s="21"/>
    </row>
    <row r="894" spans="1:9" hidden="1">
      <c r="A894" s="21"/>
      <c r="B894" s="21"/>
      <c r="C894" s="21"/>
      <c r="D894" s="21"/>
      <c r="E894" s="21"/>
      <c r="F894" s="21"/>
      <c r="G894" s="21"/>
      <c r="H894" s="21"/>
      <c r="I894" s="21"/>
    </row>
    <row r="895" spans="1:9" hidden="1">
      <c r="A895" s="21"/>
      <c r="B895" s="21"/>
      <c r="C895" s="21"/>
      <c r="D895" s="21"/>
      <c r="E895" s="21"/>
      <c r="F895" s="21"/>
      <c r="G895" s="21"/>
      <c r="H895" s="21"/>
      <c r="I895" s="21"/>
    </row>
    <row r="896" spans="1:9" hidden="1">
      <c r="A896" s="21"/>
      <c r="B896" s="21"/>
      <c r="C896" s="21"/>
      <c r="D896" s="21"/>
      <c r="E896" s="21"/>
      <c r="F896" s="21"/>
      <c r="G896" s="21"/>
      <c r="H896" s="21"/>
      <c r="I896" s="21"/>
    </row>
    <row r="897" spans="1:9" hidden="1">
      <c r="A897" s="21"/>
      <c r="B897" s="21"/>
      <c r="C897" s="21"/>
      <c r="D897" s="21"/>
      <c r="E897" s="21"/>
      <c r="F897" s="21"/>
      <c r="G897" s="21"/>
      <c r="H897" s="21"/>
      <c r="I897" s="21"/>
    </row>
    <row r="898" spans="1:9" hidden="1">
      <c r="A898" s="21"/>
      <c r="B898" s="21"/>
      <c r="C898" s="21"/>
      <c r="D898" s="21"/>
      <c r="E898" s="21"/>
      <c r="F898" s="21"/>
      <c r="G898" s="21"/>
      <c r="H898" s="21"/>
      <c r="I898" s="21"/>
    </row>
    <row r="899" spans="1:9" hidden="1">
      <c r="A899" s="21"/>
      <c r="B899" s="21"/>
      <c r="C899" s="21"/>
      <c r="D899" s="21"/>
      <c r="E899" s="21"/>
      <c r="F899" s="21"/>
      <c r="G899" s="21"/>
      <c r="H899" s="21"/>
      <c r="I899" s="21"/>
    </row>
    <row r="900" spans="1:9" hidden="1">
      <c r="A900" s="21"/>
      <c r="B900" s="21"/>
      <c r="C900" s="21"/>
      <c r="D900" s="21"/>
      <c r="E900" s="21"/>
      <c r="F900" s="21"/>
      <c r="G900" s="21"/>
      <c r="H900" s="21"/>
      <c r="I900" s="21"/>
    </row>
    <row r="901" spans="1:9" hidden="1">
      <c r="A901" s="21"/>
      <c r="B901" s="21"/>
      <c r="C901" s="21"/>
      <c r="D901" s="21"/>
      <c r="E901" s="21"/>
      <c r="F901" s="21"/>
      <c r="G901" s="21"/>
      <c r="H901" s="21"/>
      <c r="I901" s="21"/>
    </row>
    <row r="902" spans="1:9" hidden="1">
      <c r="A902" s="21"/>
      <c r="B902" s="21"/>
      <c r="C902" s="21"/>
      <c r="D902" s="21"/>
      <c r="E902" s="21"/>
      <c r="F902" s="21"/>
      <c r="G902" s="21"/>
      <c r="H902" s="21"/>
      <c r="I902" s="21"/>
    </row>
    <row r="903" spans="1:9" hidden="1">
      <c r="A903" s="21"/>
      <c r="B903" s="21"/>
      <c r="C903" s="21"/>
      <c r="D903" s="21"/>
      <c r="E903" s="21"/>
      <c r="F903" s="21"/>
      <c r="G903" s="21"/>
      <c r="H903" s="21"/>
      <c r="I903" s="21"/>
    </row>
    <row r="904" spans="1:9" hidden="1">
      <c r="A904" s="21"/>
      <c r="B904" s="21"/>
      <c r="C904" s="21"/>
      <c r="D904" s="21"/>
      <c r="E904" s="21"/>
      <c r="F904" s="21"/>
      <c r="G904" s="21"/>
      <c r="H904" s="21"/>
      <c r="I904" s="21"/>
    </row>
    <row r="905" spans="1:9" hidden="1">
      <c r="A905" s="21"/>
      <c r="B905" s="21"/>
      <c r="C905" s="21"/>
      <c r="D905" s="21"/>
      <c r="E905" s="21"/>
      <c r="F905" s="21"/>
      <c r="G905" s="21"/>
      <c r="H905" s="21"/>
      <c r="I905" s="21"/>
    </row>
    <row r="906" spans="1:9" hidden="1">
      <c r="A906" s="21"/>
      <c r="B906" s="21"/>
      <c r="C906" s="21"/>
      <c r="D906" s="21"/>
      <c r="E906" s="21"/>
      <c r="F906" s="21"/>
      <c r="G906" s="21"/>
      <c r="H906" s="21"/>
      <c r="I906" s="21"/>
    </row>
    <row r="907" spans="1:9" hidden="1">
      <c r="A907" s="21"/>
      <c r="B907" s="21"/>
      <c r="C907" s="21"/>
      <c r="D907" s="21"/>
      <c r="E907" s="21"/>
      <c r="F907" s="21"/>
      <c r="G907" s="21"/>
      <c r="H907" s="21"/>
      <c r="I907" s="21"/>
    </row>
    <row r="908" spans="1:9" hidden="1">
      <c r="A908" s="21"/>
      <c r="B908" s="21"/>
      <c r="C908" s="21"/>
      <c r="D908" s="21"/>
      <c r="E908" s="21"/>
      <c r="F908" s="21"/>
      <c r="G908" s="21"/>
      <c r="H908" s="21"/>
      <c r="I908" s="21"/>
    </row>
    <row r="909" spans="1:9" hidden="1">
      <c r="A909" s="21"/>
      <c r="B909" s="21"/>
      <c r="C909" s="21"/>
      <c r="D909" s="21"/>
      <c r="E909" s="21"/>
      <c r="F909" s="21"/>
      <c r="G909" s="21"/>
      <c r="H909" s="21"/>
      <c r="I909" s="21"/>
    </row>
    <row r="910" spans="1:9" hidden="1">
      <c r="A910" s="21"/>
      <c r="B910" s="21"/>
      <c r="C910" s="21"/>
      <c r="D910" s="21"/>
      <c r="E910" s="21"/>
      <c r="F910" s="21"/>
      <c r="G910" s="21"/>
      <c r="H910" s="21"/>
      <c r="I910" s="21"/>
    </row>
    <row r="911" spans="1:9" hidden="1">
      <c r="A911" s="21"/>
      <c r="B911" s="21"/>
      <c r="C911" s="21"/>
      <c r="D911" s="21"/>
      <c r="E911" s="21"/>
      <c r="F911" s="21"/>
      <c r="G911" s="21"/>
      <c r="H911" s="21"/>
      <c r="I911" s="21"/>
    </row>
    <row r="912" spans="1:9" hidden="1">
      <c r="A912" s="21"/>
      <c r="B912" s="21"/>
      <c r="C912" s="21"/>
      <c r="D912" s="21"/>
      <c r="E912" s="21"/>
      <c r="F912" s="21"/>
      <c r="G912" s="21"/>
      <c r="H912" s="21"/>
      <c r="I912" s="21"/>
    </row>
    <row r="913" spans="1:9" hidden="1">
      <c r="A913" s="21"/>
      <c r="B913" s="21"/>
      <c r="C913" s="21"/>
      <c r="D913" s="21"/>
      <c r="E913" s="21"/>
      <c r="F913" s="21"/>
      <c r="G913" s="21"/>
      <c r="H913" s="21"/>
      <c r="I913" s="21"/>
    </row>
    <row r="914" spans="1:9" hidden="1">
      <c r="A914" s="21"/>
      <c r="B914" s="21"/>
      <c r="C914" s="21"/>
      <c r="D914" s="21"/>
      <c r="E914" s="21"/>
      <c r="F914" s="21"/>
      <c r="G914" s="21"/>
      <c r="H914" s="21"/>
      <c r="I914" s="21"/>
    </row>
    <row r="915" spans="1:9" hidden="1">
      <c r="A915" s="21"/>
      <c r="B915" s="21"/>
      <c r="C915" s="21"/>
      <c r="D915" s="21"/>
      <c r="E915" s="21"/>
      <c r="F915" s="21"/>
      <c r="G915" s="21"/>
      <c r="H915" s="21"/>
      <c r="I915" s="21"/>
    </row>
    <row r="916" spans="1:9" hidden="1">
      <c r="A916" s="21"/>
      <c r="B916" s="21"/>
      <c r="C916" s="21"/>
      <c r="D916" s="21"/>
      <c r="E916" s="21"/>
      <c r="F916" s="21"/>
      <c r="G916" s="21"/>
      <c r="H916" s="21"/>
      <c r="I916" s="21"/>
    </row>
    <row r="917" spans="1:9" hidden="1">
      <c r="A917" s="21"/>
      <c r="B917" s="21"/>
      <c r="C917" s="21"/>
      <c r="D917" s="21"/>
      <c r="E917" s="21"/>
      <c r="F917" s="21"/>
      <c r="G917" s="21"/>
      <c r="H917" s="21"/>
      <c r="I917" s="21"/>
    </row>
    <row r="918" spans="1:9" hidden="1">
      <c r="A918" s="21"/>
      <c r="B918" s="21"/>
      <c r="C918" s="21"/>
      <c r="D918" s="21"/>
      <c r="E918" s="21"/>
      <c r="F918" s="21"/>
      <c r="G918" s="21"/>
      <c r="H918" s="21"/>
      <c r="I918" s="21"/>
    </row>
    <row r="919" spans="1:9" hidden="1">
      <c r="A919" s="21"/>
      <c r="B919" s="21"/>
      <c r="C919" s="21"/>
      <c r="D919" s="21"/>
      <c r="E919" s="21"/>
      <c r="F919" s="21"/>
      <c r="G919" s="21"/>
      <c r="H919" s="21"/>
      <c r="I919" s="21"/>
    </row>
    <row r="920" spans="1:9" hidden="1">
      <c r="A920" s="21"/>
      <c r="B920" s="21"/>
      <c r="C920" s="21"/>
      <c r="D920" s="21"/>
      <c r="E920" s="21"/>
      <c r="F920" s="21"/>
      <c r="G920" s="21"/>
      <c r="H920" s="21"/>
      <c r="I920" s="21"/>
    </row>
    <row r="921" spans="1:9" hidden="1">
      <c r="A921" s="21"/>
      <c r="B921" s="21"/>
      <c r="C921" s="21"/>
      <c r="D921" s="21"/>
      <c r="E921" s="21"/>
      <c r="F921" s="21"/>
      <c r="G921" s="21"/>
      <c r="H921" s="21"/>
      <c r="I921" s="21"/>
    </row>
    <row r="922" spans="1:9" hidden="1">
      <c r="A922" s="21"/>
      <c r="B922" s="21"/>
      <c r="C922" s="21"/>
      <c r="D922" s="21"/>
      <c r="E922" s="21"/>
      <c r="F922" s="21"/>
      <c r="G922" s="21"/>
      <c r="H922" s="21"/>
      <c r="I922" s="21"/>
    </row>
    <row r="923" spans="1:9" hidden="1">
      <c r="A923" s="21"/>
      <c r="B923" s="21"/>
      <c r="C923" s="21"/>
      <c r="D923" s="21"/>
      <c r="E923" s="21"/>
      <c r="F923" s="21"/>
      <c r="G923" s="21"/>
      <c r="H923" s="21"/>
      <c r="I923" s="21"/>
    </row>
    <row r="924" spans="1:9" hidden="1">
      <c r="A924" s="21"/>
      <c r="B924" s="21"/>
      <c r="C924" s="21"/>
      <c r="D924" s="21"/>
      <c r="E924" s="21"/>
      <c r="F924" s="21"/>
      <c r="G924" s="21"/>
      <c r="H924" s="21"/>
      <c r="I924" s="21"/>
    </row>
    <row r="925" spans="1:9" hidden="1">
      <c r="A925" s="21"/>
      <c r="B925" s="21"/>
      <c r="C925" s="21"/>
      <c r="D925" s="21"/>
      <c r="E925" s="21"/>
      <c r="F925" s="21"/>
      <c r="G925" s="21"/>
      <c r="H925" s="21"/>
      <c r="I925" s="21"/>
    </row>
    <row r="926" spans="1:9" hidden="1">
      <c r="A926" s="21"/>
      <c r="B926" s="21"/>
      <c r="C926" s="21"/>
      <c r="D926" s="21"/>
      <c r="E926" s="21"/>
      <c r="F926" s="21"/>
      <c r="G926" s="21"/>
      <c r="H926" s="21"/>
      <c r="I926" s="21"/>
    </row>
    <row r="927" spans="1:9" hidden="1">
      <c r="A927" s="21"/>
      <c r="B927" s="21"/>
      <c r="C927" s="21"/>
      <c r="D927" s="21"/>
      <c r="E927" s="21"/>
      <c r="F927" s="21"/>
      <c r="G927" s="21"/>
      <c r="H927" s="21"/>
      <c r="I927" s="21"/>
    </row>
    <row r="928" spans="1:9" hidden="1">
      <c r="A928" s="21"/>
      <c r="B928" s="21"/>
      <c r="C928" s="21"/>
      <c r="D928" s="21"/>
      <c r="E928" s="21"/>
      <c r="F928" s="21"/>
      <c r="G928" s="21"/>
      <c r="H928" s="21"/>
      <c r="I928" s="21"/>
    </row>
    <row r="929" spans="1:9" hidden="1">
      <c r="A929" s="21"/>
      <c r="B929" s="21"/>
      <c r="C929" s="21"/>
      <c r="D929" s="21"/>
      <c r="E929" s="21"/>
      <c r="F929" s="21"/>
      <c r="G929" s="21"/>
      <c r="H929" s="21"/>
      <c r="I929" s="21"/>
    </row>
    <row r="930" spans="1:9" hidden="1">
      <c r="A930" s="21"/>
      <c r="B930" s="21"/>
      <c r="C930" s="21"/>
      <c r="D930" s="21"/>
      <c r="E930" s="21"/>
      <c r="F930" s="21"/>
      <c r="G930" s="21"/>
      <c r="H930" s="21"/>
      <c r="I930" s="21"/>
    </row>
    <row r="931" spans="1:9" hidden="1">
      <c r="A931" s="21"/>
      <c r="B931" s="21"/>
      <c r="C931" s="21"/>
      <c r="D931" s="21"/>
      <c r="E931" s="21"/>
      <c r="F931" s="21"/>
      <c r="G931" s="21"/>
      <c r="H931" s="21"/>
      <c r="I931" s="21"/>
    </row>
    <row r="932" spans="1:9" hidden="1">
      <c r="A932" s="21"/>
      <c r="B932" s="21"/>
      <c r="C932" s="21"/>
      <c r="D932" s="21"/>
      <c r="E932" s="21"/>
      <c r="F932" s="21"/>
      <c r="G932" s="21"/>
      <c r="H932" s="21"/>
      <c r="I932" s="21"/>
    </row>
    <row r="933" spans="1:9" hidden="1">
      <c r="A933" s="21"/>
      <c r="B933" s="21"/>
      <c r="C933" s="21"/>
      <c r="D933" s="21"/>
      <c r="E933" s="21"/>
      <c r="F933" s="21"/>
      <c r="G933" s="21"/>
      <c r="H933" s="21"/>
      <c r="I933" s="21"/>
    </row>
    <row r="934" spans="1:9" hidden="1">
      <c r="A934" s="21"/>
      <c r="B934" s="21"/>
      <c r="C934" s="21"/>
      <c r="D934" s="21"/>
      <c r="E934" s="21"/>
      <c r="F934" s="21"/>
      <c r="G934" s="21"/>
      <c r="H934" s="21"/>
      <c r="I934" s="21"/>
    </row>
    <row r="935" spans="1:9" hidden="1">
      <c r="A935" s="21"/>
      <c r="B935" s="21"/>
      <c r="C935" s="21"/>
      <c r="D935" s="21"/>
      <c r="E935" s="21"/>
      <c r="F935" s="21"/>
      <c r="G935" s="21"/>
      <c r="H935" s="21"/>
      <c r="I935" s="21"/>
    </row>
    <row r="936" spans="1:9" hidden="1">
      <c r="A936" s="21"/>
      <c r="B936" s="21"/>
      <c r="C936" s="21"/>
      <c r="D936" s="21"/>
      <c r="E936" s="21"/>
      <c r="F936" s="21"/>
      <c r="G936" s="21"/>
      <c r="H936" s="21"/>
      <c r="I936" s="21"/>
    </row>
    <row r="937" spans="1:9" hidden="1">
      <c r="A937" s="21"/>
      <c r="B937" s="21"/>
      <c r="C937" s="21"/>
      <c r="D937" s="21"/>
      <c r="E937" s="21"/>
      <c r="F937" s="21"/>
      <c r="G937" s="21"/>
      <c r="H937" s="21"/>
      <c r="I937" s="21"/>
    </row>
    <row r="938" spans="1:9" hidden="1">
      <c r="A938" s="21"/>
      <c r="B938" s="21"/>
      <c r="C938" s="21"/>
      <c r="D938" s="21"/>
      <c r="E938" s="21"/>
      <c r="F938" s="21"/>
      <c r="G938" s="21"/>
      <c r="H938" s="21"/>
      <c r="I938" s="21"/>
    </row>
    <row r="939" spans="1:9" hidden="1">
      <c r="A939" s="21"/>
      <c r="B939" s="21"/>
      <c r="C939" s="21"/>
      <c r="D939" s="21"/>
      <c r="E939" s="21"/>
      <c r="F939" s="21"/>
      <c r="G939" s="21"/>
      <c r="H939" s="21"/>
      <c r="I939" s="21"/>
    </row>
    <row r="940" spans="1:9" hidden="1">
      <c r="A940" s="21"/>
      <c r="B940" s="21"/>
      <c r="C940" s="21"/>
      <c r="D940" s="21"/>
      <c r="E940" s="21"/>
      <c r="F940" s="21"/>
      <c r="G940" s="21"/>
      <c r="H940" s="21"/>
      <c r="I940" s="21"/>
    </row>
    <row r="941" spans="1:9" hidden="1">
      <c r="A941" s="21"/>
      <c r="B941" s="21"/>
      <c r="C941" s="21"/>
      <c r="D941" s="21"/>
      <c r="E941" s="21"/>
      <c r="F941" s="21"/>
      <c r="G941" s="21"/>
      <c r="H941" s="21"/>
      <c r="I941" s="21"/>
    </row>
    <row r="942" spans="1:9" hidden="1">
      <c r="A942" s="21"/>
      <c r="B942" s="21"/>
      <c r="C942" s="21"/>
      <c r="D942" s="21"/>
      <c r="E942" s="21"/>
      <c r="F942" s="21"/>
      <c r="G942" s="21"/>
      <c r="H942" s="21"/>
      <c r="I942" s="21"/>
    </row>
    <row r="943" spans="1:9" hidden="1">
      <c r="A943" s="21"/>
      <c r="B943" s="21"/>
      <c r="C943" s="21"/>
      <c r="D943" s="21"/>
      <c r="E943" s="21"/>
      <c r="F943" s="21"/>
      <c r="G943" s="21"/>
      <c r="H943" s="21"/>
      <c r="I943" s="21"/>
    </row>
    <row r="944" spans="1:9" hidden="1">
      <c r="A944" s="21"/>
      <c r="B944" s="21"/>
      <c r="C944" s="21"/>
      <c r="D944" s="21"/>
      <c r="E944" s="21"/>
      <c r="F944" s="21"/>
      <c r="G944" s="21"/>
      <c r="H944" s="21"/>
      <c r="I944" s="21"/>
    </row>
    <row r="945" spans="1:9" hidden="1">
      <c r="A945" s="21"/>
      <c r="B945" s="21"/>
      <c r="C945" s="21"/>
      <c r="D945" s="21"/>
      <c r="E945" s="21"/>
      <c r="F945" s="21"/>
      <c r="G945" s="21"/>
      <c r="H945" s="21"/>
      <c r="I945" s="21"/>
    </row>
    <row r="946" spans="1:9" hidden="1">
      <c r="A946" s="21"/>
      <c r="B946" s="21"/>
      <c r="C946" s="21"/>
      <c r="D946" s="21"/>
      <c r="E946" s="21"/>
      <c r="F946" s="21"/>
      <c r="G946" s="21"/>
      <c r="H946" s="21"/>
      <c r="I946" s="21"/>
    </row>
    <row r="947" spans="1:9" hidden="1">
      <c r="A947" s="21"/>
      <c r="B947" s="21"/>
      <c r="C947" s="21"/>
      <c r="D947" s="21"/>
      <c r="E947" s="21"/>
      <c r="F947" s="21"/>
      <c r="G947" s="21"/>
      <c r="H947" s="21"/>
      <c r="I947" s="21"/>
    </row>
    <row r="948" spans="1:9" hidden="1">
      <c r="A948" s="21"/>
      <c r="B948" s="21"/>
      <c r="C948" s="21"/>
      <c r="D948" s="21"/>
      <c r="E948" s="21"/>
      <c r="F948" s="21"/>
      <c r="G948" s="21"/>
      <c r="H948" s="21"/>
      <c r="I948" s="21"/>
    </row>
    <row r="949" spans="1:9" hidden="1">
      <c r="A949" s="21"/>
      <c r="B949" s="21"/>
      <c r="C949" s="21"/>
      <c r="D949" s="21"/>
      <c r="E949" s="21"/>
      <c r="F949" s="21"/>
      <c r="G949" s="21"/>
      <c r="H949" s="21"/>
      <c r="I949" s="21"/>
    </row>
    <row r="950" spans="1:9" hidden="1">
      <c r="A950" s="21"/>
      <c r="B950" s="21"/>
      <c r="C950" s="21"/>
      <c r="D950" s="21"/>
      <c r="E950" s="21"/>
      <c r="F950" s="21"/>
      <c r="G950" s="21"/>
      <c r="H950" s="21"/>
      <c r="I950" s="21"/>
    </row>
    <row r="951" spans="1:9" hidden="1">
      <c r="A951" s="21"/>
      <c r="B951" s="21"/>
      <c r="C951" s="21"/>
      <c r="D951" s="21"/>
      <c r="E951" s="21"/>
      <c r="F951" s="21"/>
      <c r="G951" s="21"/>
      <c r="H951" s="21"/>
      <c r="I951" s="21"/>
    </row>
    <row r="952" spans="1:9" hidden="1">
      <c r="A952" s="21"/>
      <c r="B952" s="21"/>
      <c r="C952" s="21"/>
      <c r="D952" s="21"/>
      <c r="E952" s="21"/>
      <c r="F952" s="21"/>
      <c r="G952" s="21"/>
      <c r="H952" s="21"/>
      <c r="I952" s="21"/>
    </row>
    <row r="953" spans="1:9" hidden="1">
      <c r="A953" s="21"/>
      <c r="B953" s="21"/>
      <c r="C953" s="21"/>
      <c r="D953" s="21"/>
      <c r="E953" s="21"/>
      <c r="F953" s="21"/>
      <c r="G953" s="21"/>
      <c r="H953" s="21"/>
      <c r="I953" s="21"/>
    </row>
    <row r="954" spans="1:9" hidden="1">
      <c r="A954" s="21"/>
      <c r="B954" s="21"/>
      <c r="C954" s="21"/>
      <c r="D954" s="21"/>
      <c r="E954" s="21"/>
      <c r="F954" s="21"/>
      <c r="G954" s="21"/>
      <c r="H954" s="21"/>
      <c r="I954" s="21"/>
    </row>
    <row r="955" spans="1:9" hidden="1">
      <c r="A955" s="21"/>
      <c r="B955" s="21"/>
      <c r="C955" s="21"/>
      <c r="D955" s="21"/>
      <c r="E955" s="21"/>
      <c r="F955" s="21"/>
      <c r="G955" s="21"/>
      <c r="H955" s="21"/>
      <c r="I955" s="21"/>
    </row>
    <row r="956" spans="1:9" hidden="1">
      <c r="A956" s="21"/>
      <c r="B956" s="21"/>
      <c r="C956" s="21"/>
      <c r="D956" s="21"/>
      <c r="E956" s="21"/>
      <c r="F956" s="21"/>
      <c r="G956" s="21"/>
      <c r="H956" s="21"/>
      <c r="I956" s="21"/>
    </row>
    <row r="957" spans="1:9" hidden="1">
      <c r="A957" s="21"/>
      <c r="B957" s="21"/>
      <c r="C957" s="21"/>
      <c r="D957" s="21"/>
      <c r="E957" s="21"/>
      <c r="F957" s="21"/>
      <c r="G957" s="21"/>
      <c r="H957" s="21"/>
      <c r="I957" s="21"/>
    </row>
    <row r="958" spans="1:9" hidden="1">
      <c r="A958" s="21"/>
      <c r="B958" s="21"/>
      <c r="C958" s="21"/>
      <c r="D958" s="21"/>
      <c r="E958" s="21"/>
      <c r="F958" s="21"/>
      <c r="G958" s="21"/>
      <c r="H958" s="21"/>
      <c r="I958" s="21"/>
    </row>
    <row r="959" spans="1:9" hidden="1">
      <c r="A959" s="21"/>
      <c r="B959" s="21"/>
      <c r="C959" s="21"/>
      <c r="D959" s="21"/>
      <c r="E959" s="21"/>
      <c r="F959" s="21"/>
      <c r="G959" s="21"/>
      <c r="H959" s="21"/>
      <c r="I959" s="21"/>
    </row>
    <row r="960" spans="1:9" hidden="1">
      <c r="A960" s="21"/>
      <c r="B960" s="21"/>
      <c r="C960" s="21"/>
      <c r="D960" s="21"/>
      <c r="E960" s="21"/>
      <c r="F960" s="21"/>
      <c r="G960" s="21"/>
      <c r="H960" s="21"/>
      <c r="I960" s="21"/>
    </row>
    <row r="961" spans="1:9" hidden="1">
      <c r="A961" s="21"/>
      <c r="B961" s="21"/>
      <c r="C961" s="21"/>
      <c r="D961" s="21"/>
      <c r="E961" s="21"/>
      <c r="F961" s="21"/>
      <c r="G961" s="21"/>
      <c r="H961" s="21"/>
      <c r="I961" s="21"/>
    </row>
    <row r="962" spans="1:9" hidden="1">
      <c r="A962" s="21"/>
      <c r="B962" s="21"/>
      <c r="C962" s="21"/>
      <c r="D962" s="21"/>
      <c r="E962" s="21"/>
      <c r="F962" s="21"/>
      <c r="G962" s="21"/>
      <c r="H962" s="21"/>
      <c r="I962" s="21"/>
    </row>
    <row r="963" spans="1:9" hidden="1">
      <c r="A963" s="21"/>
      <c r="B963" s="21"/>
      <c r="C963" s="21"/>
      <c r="D963" s="21"/>
      <c r="E963" s="21"/>
      <c r="F963" s="21"/>
      <c r="G963" s="21"/>
      <c r="H963" s="21"/>
      <c r="I963" s="21"/>
    </row>
    <row r="964" spans="1:9" hidden="1">
      <c r="A964" s="21"/>
      <c r="B964" s="21"/>
      <c r="C964" s="21"/>
      <c r="D964" s="21"/>
      <c r="E964" s="21"/>
      <c r="F964" s="21"/>
      <c r="G964" s="21"/>
      <c r="H964" s="21"/>
      <c r="I964" s="21"/>
    </row>
    <row r="965" spans="1:9" hidden="1">
      <c r="A965" s="21"/>
      <c r="B965" s="21"/>
      <c r="C965" s="21"/>
      <c r="D965" s="21"/>
      <c r="E965" s="21"/>
      <c r="F965" s="21"/>
      <c r="G965" s="21"/>
      <c r="H965" s="21"/>
      <c r="I965" s="21"/>
    </row>
    <row r="966" spans="1:9" hidden="1">
      <c r="A966" s="21"/>
      <c r="B966" s="21"/>
      <c r="C966" s="21"/>
      <c r="D966" s="21"/>
      <c r="E966" s="21"/>
      <c r="F966" s="21"/>
      <c r="G966" s="21"/>
      <c r="H966" s="21"/>
      <c r="I966" s="21"/>
    </row>
    <row r="967" spans="1:9" hidden="1">
      <c r="A967" s="21"/>
      <c r="B967" s="21"/>
      <c r="C967" s="21"/>
      <c r="D967" s="21"/>
      <c r="E967" s="21"/>
      <c r="F967" s="21"/>
      <c r="G967" s="21"/>
      <c r="H967" s="21"/>
      <c r="I967" s="21"/>
    </row>
    <row r="968" spans="1:9" hidden="1">
      <c r="A968" s="21"/>
      <c r="B968" s="21"/>
      <c r="C968" s="21"/>
      <c r="D968" s="21"/>
      <c r="E968" s="21"/>
      <c r="F968" s="21"/>
      <c r="G968" s="21"/>
      <c r="H968" s="21"/>
      <c r="I968" s="21"/>
    </row>
    <row r="969" spans="1:9" hidden="1">
      <c r="A969" s="21"/>
      <c r="B969" s="21"/>
      <c r="C969" s="21"/>
      <c r="D969" s="21"/>
      <c r="E969" s="21"/>
      <c r="F969" s="21"/>
      <c r="G969" s="21"/>
      <c r="H969" s="21"/>
      <c r="I969" s="21"/>
    </row>
    <row r="970" spans="1:9" hidden="1">
      <c r="A970" s="21"/>
      <c r="B970" s="21"/>
      <c r="C970" s="21"/>
      <c r="D970" s="21"/>
      <c r="E970" s="21"/>
      <c r="F970" s="21"/>
      <c r="G970" s="21"/>
      <c r="H970" s="21"/>
      <c r="I970" s="21"/>
    </row>
    <row r="971" spans="1:9" hidden="1">
      <c r="A971" s="21"/>
      <c r="B971" s="21"/>
      <c r="C971" s="21"/>
      <c r="D971" s="21"/>
      <c r="E971" s="21"/>
      <c r="F971" s="21"/>
      <c r="G971" s="21"/>
      <c r="H971" s="21"/>
      <c r="I971" s="21"/>
    </row>
    <row r="972" spans="1:9" hidden="1">
      <c r="A972" s="21"/>
      <c r="B972" s="21"/>
      <c r="C972" s="21"/>
      <c r="D972" s="21"/>
      <c r="E972" s="21"/>
      <c r="F972" s="21"/>
      <c r="G972" s="21"/>
      <c r="H972" s="21"/>
      <c r="I972" s="21"/>
    </row>
    <row r="973" spans="1:9" hidden="1">
      <c r="A973" s="21"/>
      <c r="B973" s="21"/>
      <c r="C973" s="21"/>
      <c r="D973" s="21"/>
      <c r="E973" s="21"/>
      <c r="F973" s="21"/>
      <c r="G973" s="21"/>
      <c r="H973" s="21"/>
      <c r="I973" s="21"/>
    </row>
    <row r="974" spans="1:9" hidden="1">
      <c r="A974" s="21"/>
      <c r="B974" s="21"/>
      <c r="C974" s="21"/>
      <c r="D974" s="21"/>
      <c r="E974" s="21"/>
      <c r="F974" s="21"/>
      <c r="G974" s="21"/>
      <c r="H974" s="21"/>
      <c r="I974" s="21"/>
    </row>
    <row r="975" spans="1:9" hidden="1">
      <c r="A975" s="21"/>
      <c r="B975" s="21"/>
      <c r="C975" s="21"/>
      <c r="D975" s="21"/>
      <c r="E975" s="21"/>
      <c r="F975" s="21"/>
      <c r="G975" s="21"/>
      <c r="H975" s="21"/>
      <c r="I975" s="21"/>
    </row>
    <row r="976" spans="1:9" hidden="1">
      <c r="A976" s="21"/>
      <c r="B976" s="21"/>
      <c r="C976" s="21"/>
      <c r="D976" s="21"/>
      <c r="E976" s="21"/>
      <c r="F976" s="21"/>
      <c r="G976" s="21"/>
      <c r="H976" s="21"/>
      <c r="I976" s="21"/>
    </row>
    <row r="977" spans="1:9" hidden="1">
      <c r="A977" s="21"/>
      <c r="B977" s="21"/>
      <c r="C977" s="21"/>
      <c r="D977" s="21"/>
      <c r="E977" s="21"/>
      <c r="F977" s="21"/>
      <c r="G977" s="21"/>
      <c r="H977" s="21"/>
      <c r="I977" s="21"/>
    </row>
    <row r="978" spans="1:9" hidden="1">
      <c r="A978" s="21"/>
      <c r="B978" s="21"/>
      <c r="C978" s="21"/>
      <c r="D978" s="21"/>
      <c r="E978" s="21"/>
      <c r="F978" s="21"/>
      <c r="G978" s="21"/>
      <c r="H978" s="21"/>
      <c r="I978" s="21"/>
    </row>
    <row r="979" spans="1:9" hidden="1">
      <c r="A979" s="21"/>
      <c r="B979" s="21"/>
      <c r="C979" s="21"/>
      <c r="D979" s="21"/>
      <c r="E979" s="21"/>
      <c r="F979" s="21"/>
      <c r="G979" s="21"/>
      <c r="H979" s="21"/>
      <c r="I979" s="21"/>
    </row>
    <row r="980" spans="1:9" hidden="1">
      <c r="A980" s="21"/>
      <c r="B980" s="21"/>
      <c r="C980" s="21"/>
      <c r="D980" s="21"/>
      <c r="E980" s="21"/>
      <c r="F980" s="21"/>
      <c r="G980" s="21"/>
      <c r="H980" s="21"/>
      <c r="I980" s="21"/>
    </row>
    <row r="981" spans="1:9" hidden="1">
      <c r="A981" s="21"/>
      <c r="B981" s="21"/>
      <c r="C981" s="21"/>
      <c r="D981" s="21"/>
      <c r="E981" s="21"/>
      <c r="F981" s="21"/>
      <c r="G981" s="21"/>
      <c r="H981" s="21"/>
      <c r="I981" s="21"/>
    </row>
    <row r="982" spans="1:9" hidden="1">
      <c r="A982" s="21"/>
      <c r="B982" s="21"/>
      <c r="C982" s="21"/>
      <c r="D982" s="21"/>
      <c r="E982" s="21"/>
      <c r="F982" s="21"/>
      <c r="G982" s="21"/>
      <c r="H982" s="21"/>
      <c r="I982" s="21"/>
    </row>
    <row r="983" spans="1:9" hidden="1">
      <c r="A983" s="21"/>
      <c r="B983" s="21"/>
      <c r="C983" s="21"/>
      <c r="D983" s="21"/>
      <c r="E983" s="21"/>
      <c r="F983" s="21"/>
      <c r="G983" s="21"/>
      <c r="H983" s="21"/>
      <c r="I983" s="21"/>
    </row>
    <row r="984" spans="1:9" hidden="1">
      <c r="A984" s="21"/>
      <c r="B984" s="21"/>
      <c r="C984" s="21"/>
      <c r="D984" s="21"/>
      <c r="E984" s="21"/>
      <c r="F984" s="21"/>
      <c r="G984" s="21"/>
      <c r="H984" s="21"/>
      <c r="I984" s="21"/>
    </row>
    <row r="985" spans="1:9" hidden="1">
      <c r="A985" s="21"/>
      <c r="B985" s="21"/>
      <c r="C985" s="21"/>
      <c r="D985" s="21"/>
      <c r="E985" s="21"/>
      <c r="F985" s="21"/>
      <c r="G985" s="21"/>
      <c r="H985" s="21"/>
      <c r="I985" s="21"/>
    </row>
    <row r="986" spans="1:9" hidden="1">
      <c r="A986" s="21"/>
      <c r="B986" s="21"/>
      <c r="C986" s="21"/>
      <c r="D986" s="21"/>
      <c r="E986" s="21"/>
      <c r="F986" s="21"/>
      <c r="G986" s="21"/>
      <c r="H986" s="21"/>
      <c r="I986" s="21"/>
    </row>
    <row r="987" spans="1:9" hidden="1">
      <c r="A987" s="21"/>
      <c r="B987" s="21"/>
      <c r="C987" s="21"/>
      <c r="D987" s="21"/>
      <c r="E987" s="21"/>
      <c r="F987" s="21"/>
      <c r="G987" s="21"/>
      <c r="H987" s="21"/>
      <c r="I987" s="21"/>
    </row>
    <row r="988" spans="1:9" hidden="1">
      <c r="A988" s="21"/>
      <c r="B988" s="21"/>
      <c r="C988" s="21"/>
      <c r="D988" s="21"/>
      <c r="E988" s="21"/>
      <c r="F988" s="21"/>
      <c r="G988" s="21"/>
      <c r="H988" s="21"/>
      <c r="I988" s="21"/>
    </row>
    <row r="989" spans="1:9" hidden="1">
      <c r="A989" s="21"/>
      <c r="B989" s="21"/>
      <c r="C989" s="21"/>
      <c r="D989" s="21"/>
      <c r="E989" s="21"/>
      <c r="F989" s="21"/>
      <c r="G989" s="21"/>
      <c r="H989" s="21"/>
      <c r="I989" s="21"/>
    </row>
    <row r="990" spans="1:9" hidden="1">
      <c r="A990" s="21"/>
      <c r="B990" s="21"/>
      <c r="C990" s="21"/>
      <c r="D990" s="21"/>
      <c r="E990" s="21"/>
      <c r="F990" s="21"/>
      <c r="G990" s="21"/>
      <c r="H990" s="21"/>
      <c r="I990" s="21"/>
    </row>
    <row r="991" spans="1:9" hidden="1">
      <c r="A991" s="21"/>
      <c r="B991" s="21"/>
      <c r="C991" s="21"/>
      <c r="D991" s="21"/>
      <c r="E991" s="21"/>
      <c r="F991" s="21"/>
      <c r="G991" s="21"/>
      <c r="H991" s="21"/>
      <c r="I991" s="21"/>
    </row>
    <row r="992" spans="1:9" hidden="1">
      <c r="A992" s="21"/>
      <c r="B992" s="21"/>
      <c r="C992" s="21"/>
      <c r="D992" s="21"/>
      <c r="E992" s="21"/>
      <c r="F992" s="21"/>
      <c r="G992" s="21"/>
      <c r="H992" s="21"/>
      <c r="I992" s="21"/>
    </row>
    <row r="993" spans="1:9" hidden="1">
      <c r="A993" s="21"/>
      <c r="B993" s="21"/>
      <c r="C993" s="21"/>
      <c r="D993" s="21"/>
      <c r="E993" s="21"/>
      <c r="F993" s="21"/>
      <c r="G993" s="21"/>
      <c r="H993" s="21"/>
      <c r="I993" s="21"/>
    </row>
    <row r="994" spans="1:9" hidden="1">
      <c r="A994" s="21"/>
      <c r="B994" s="21"/>
      <c r="C994" s="21"/>
      <c r="D994" s="21"/>
      <c r="E994" s="21"/>
      <c r="F994" s="21"/>
      <c r="G994" s="21"/>
      <c r="H994" s="21"/>
      <c r="I994" s="21"/>
    </row>
    <row r="995" spans="1:9" hidden="1">
      <c r="A995" s="21"/>
      <c r="B995" s="21"/>
      <c r="C995" s="21"/>
      <c r="D995" s="21"/>
      <c r="E995" s="21"/>
      <c r="F995" s="21"/>
      <c r="G995" s="21"/>
      <c r="H995" s="21"/>
      <c r="I995" s="21"/>
    </row>
    <row r="996" spans="1:9" hidden="1">
      <c r="A996" s="21"/>
      <c r="B996" s="21"/>
      <c r="C996" s="21"/>
      <c r="D996" s="21"/>
      <c r="E996" s="21"/>
      <c r="F996" s="21"/>
      <c r="G996" s="21"/>
      <c r="H996" s="21"/>
      <c r="I996" s="21"/>
    </row>
    <row r="997" spans="1:9" hidden="1">
      <c r="A997" s="21"/>
      <c r="B997" s="21"/>
      <c r="C997" s="21"/>
      <c r="D997" s="21"/>
      <c r="E997" s="21"/>
      <c r="F997" s="21"/>
      <c r="G997" s="21"/>
      <c r="H997" s="21"/>
      <c r="I997" s="21"/>
    </row>
    <row r="998" spans="1:9" hidden="1">
      <c r="A998" s="21"/>
      <c r="B998" s="21"/>
      <c r="C998" s="21"/>
      <c r="D998" s="21"/>
      <c r="E998" s="21"/>
      <c r="F998" s="21"/>
      <c r="G998" s="21"/>
      <c r="H998" s="21"/>
      <c r="I998" s="21"/>
    </row>
    <row r="999" spans="1:9" hidden="1">
      <c r="A999" s="21"/>
      <c r="B999" s="21"/>
      <c r="C999" s="21"/>
      <c r="D999" s="21"/>
      <c r="E999" s="21"/>
      <c r="F999" s="21"/>
      <c r="G999" s="21"/>
      <c r="H999" s="21"/>
      <c r="I999" s="21"/>
    </row>
    <row r="1000" spans="1:9" hidden="1">
      <c r="A1000" s="21"/>
      <c r="B1000" s="21"/>
      <c r="C1000" s="21"/>
      <c r="D1000" s="21"/>
      <c r="E1000" s="21"/>
      <c r="F1000" s="21"/>
      <c r="G1000" s="21"/>
      <c r="H1000" s="21"/>
      <c r="I1000" s="21"/>
    </row>
    <row r="1001" spans="1:9" hidden="1">
      <c r="A1001" s="21"/>
      <c r="B1001" s="21"/>
      <c r="C1001" s="21"/>
      <c r="D1001" s="21"/>
      <c r="E1001" s="21"/>
      <c r="F1001" s="21"/>
      <c r="G1001" s="21"/>
      <c r="H1001" s="21"/>
      <c r="I1001" s="21"/>
    </row>
    <row r="1002" spans="1:9" hidden="1">
      <c r="A1002" s="21"/>
      <c r="B1002" s="21"/>
      <c r="C1002" s="21"/>
      <c r="D1002" s="21"/>
      <c r="E1002" s="21"/>
      <c r="F1002" s="21"/>
      <c r="G1002" s="21"/>
      <c r="H1002" s="21"/>
      <c r="I1002" s="21"/>
    </row>
    <row r="1003" spans="1:9" hidden="1">
      <c r="A1003" s="21"/>
      <c r="B1003" s="21"/>
      <c r="C1003" s="21"/>
      <c r="D1003" s="21"/>
      <c r="E1003" s="21"/>
      <c r="F1003" s="21"/>
      <c r="G1003" s="21"/>
      <c r="H1003" s="21"/>
      <c r="I1003" s="21"/>
    </row>
    <row r="1004" spans="1:9" hidden="1">
      <c r="A1004" s="21"/>
      <c r="B1004" s="21"/>
      <c r="C1004" s="21"/>
      <c r="D1004" s="21"/>
      <c r="E1004" s="21"/>
      <c r="F1004" s="21"/>
      <c r="G1004" s="21"/>
      <c r="H1004" s="21"/>
      <c r="I1004" s="21"/>
    </row>
    <row r="1005" spans="1:9" hidden="1">
      <c r="A1005" s="21"/>
      <c r="B1005" s="21"/>
      <c r="C1005" s="21"/>
      <c r="D1005" s="21"/>
      <c r="E1005" s="21"/>
      <c r="F1005" s="21"/>
      <c r="G1005" s="21"/>
      <c r="H1005" s="21"/>
      <c r="I1005" s="21"/>
    </row>
    <row r="1006" spans="1:9" hidden="1">
      <c r="A1006" s="21"/>
      <c r="B1006" s="21"/>
      <c r="C1006" s="21"/>
      <c r="D1006" s="21"/>
      <c r="E1006" s="21"/>
      <c r="F1006" s="21"/>
      <c r="G1006" s="21"/>
      <c r="H1006" s="21"/>
      <c r="I1006" s="21"/>
    </row>
    <row r="1007" spans="1:9" hidden="1">
      <c r="A1007" s="21"/>
      <c r="B1007" s="21"/>
      <c r="C1007" s="21"/>
      <c r="D1007" s="21"/>
      <c r="E1007" s="21"/>
      <c r="F1007" s="21"/>
      <c r="G1007" s="21"/>
      <c r="H1007" s="21"/>
      <c r="I1007" s="21"/>
    </row>
    <row r="1008" spans="1:9" hidden="1">
      <c r="A1008" s="21"/>
      <c r="B1008" s="21"/>
      <c r="C1008" s="21"/>
      <c r="D1008" s="21"/>
      <c r="E1008" s="21"/>
      <c r="F1008" s="21"/>
      <c r="G1008" s="21"/>
      <c r="H1008" s="21"/>
      <c r="I1008" s="21"/>
    </row>
    <row r="1009" spans="1:9" hidden="1">
      <c r="A1009" s="21"/>
      <c r="B1009" s="21"/>
      <c r="C1009" s="21"/>
      <c r="D1009" s="21"/>
      <c r="E1009" s="21"/>
      <c r="F1009" s="21"/>
      <c r="G1009" s="21"/>
      <c r="H1009" s="21"/>
      <c r="I1009" s="21"/>
    </row>
    <row r="1010" spans="1:9" hidden="1">
      <c r="A1010" s="21"/>
      <c r="B1010" s="21"/>
      <c r="C1010" s="21"/>
      <c r="D1010" s="21"/>
      <c r="E1010" s="21"/>
      <c r="F1010" s="21"/>
      <c r="G1010" s="21"/>
      <c r="H1010" s="21"/>
      <c r="I1010" s="21"/>
    </row>
    <row r="1011" spans="1:9" hidden="1">
      <c r="A1011" s="21"/>
      <c r="B1011" s="21"/>
      <c r="C1011" s="21"/>
      <c r="D1011" s="21"/>
      <c r="E1011" s="21"/>
      <c r="F1011" s="21"/>
      <c r="G1011" s="21"/>
      <c r="H1011" s="21"/>
      <c r="I1011" s="21"/>
    </row>
    <row r="1012" spans="1:9" hidden="1">
      <c r="A1012" s="21"/>
      <c r="B1012" s="21"/>
      <c r="C1012" s="21"/>
      <c r="D1012" s="21"/>
      <c r="E1012" s="21"/>
      <c r="F1012" s="21"/>
      <c r="G1012" s="21"/>
      <c r="H1012" s="21"/>
      <c r="I1012" s="21"/>
    </row>
    <row r="1013" spans="1:9" hidden="1">
      <c r="A1013" s="21"/>
      <c r="B1013" s="21"/>
      <c r="C1013" s="21"/>
      <c r="D1013" s="21"/>
      <c r="E1013" s="21"/>
      <c r="F1013" s="21"/>
      <c r="G1013" s="21"/>
      <c r="H1013" s="21"/>
      <c r="I1013" s="21"/>
    </row>
    <row r="1014" spans="1:9" hidden="1">
      <c r="A1014" s="21"/>
      <c r="B1014" s="21"/>
      <c r="C1014" s="21"/>
      <c r="D1014" s="21"/>
      <c r="E1014" s="21"/>
      <c r="F1014" s="21"/>
      <c r="G1014" s="21"/>
      <c r="H1014" s="21"/>
      <c r="I1014" s="21"/>
    </row>
    <row r="1015" spans="1:9" hidden="1">
      <c r="A1015" s="21"/>
      <c r="B1015" s="21"/>
      <c r="C1015" s="21"/>
      <c r="D1015" s="21"/>
      <c r="E1015" s="21"/>
      <c r="F1015" s="21"/>
      <c r="G1015" s="21"/>
      <c r="H1015" s="21"/>
      <c r="I1015" s="21"/>
    </row>
    <row r="1016" spans="1:9" hidden="1">
      <c r="A1016" s="21"/>
      <c r="B1016" s="21"/>
      <c r="C1016" s="21"/>
      <c r="D1016" s="21"/>
      <c r="E1016" s="21"/>
      <c r="F1016" s="21"/>
      <c r="G1016" s="21"/>
      <c r="H1016" s="21"/>
      <c r="I1016" s="21"/>
    </row>
    <row r="1017" spans="1:9" hidden="1">
      <c r="A1017" s="21"/>
      <c r="B1017" s="21"/>
      <c r="C1017" s="21"/>
      <c r="D1017" s="21"/>
      <c r="E1017" s="21"/>
      <c r="F1017" s="21"/>
      <c r="G1017" s="21"/>
      <c r="H1017" s="21"/>
      <c r="I1017" s="21"/>
    </row>
    <row r="1018" spans="1:9" hidden="1">
      <c r="A1018" s="21"/>
      <c r="B1018" s="21"/>
      <c r="C1018" s="21"/>
      <c r="D1018" s="21"/>
      <c r="E1018" s="21"/>
      <c r="F1018" s="21"/>
      <c r="G1018" s="21"/>
      <c r="H1018" s="21"/>
      <c r="I1018" s="21"/>
    </row>
    <row r="1019" spans="1:9" hidden="1">
      <c r="A1019" s="21"/>
      <c r="B1019" s="21"/>
      <c r="C1019" s="21"/>
      <c r="D1019" s="21"/>
      <c r="E1019" s="21"/>
      <c r="F1019" s="21"/>
      <c r="G1019" s="21"/>
      <c r="H1019" s="21"/>
      <c r="I1019" s="21"/>
    </row>
    <row r="1020" spans="1:9" hidden="1">
      <c r="A1020" s="21"/>
      <c r="B1020" s="21"/>
      <c r="C1020" s="21"/>
      <c r="D1020" s="21"/>
      <c r="E1020" s="21"/>
      <c r="F1020" s="21"/>
      <c r="G1020" s="21"/>
      <c r="H1020" s="21"/>
      <c r="I1020" s="21"/>
    </row>
    <row r="1021" spans="1:9" hidden="1">
      <c r="A1021" s="21"/>
      <c r="B1021" s="21"/>
      <c r="C1021" s="21"/>
      <c r="D1021" s="21"/>
      <c r="E1021" s="21"/>
      <c r="F1021" s="21"/>
      <c r="G1021" s="21"/>
      <c r="H1021" s="21"/>
      <c r="I1021" s="21"/>
    </row>
    <row r="1022" spans="1:9" hidden="1">
      <c r="A1022" s="21"/>
      <c r="B1022" s="21"/>
      <c r="C1022" s="21"/>
      <c r="D1022" s="21"/>
      <c r="E1022" s="21"/>
      <c r="F1022" s="21"/>
      <c r="G1022" s="21"/>
      <c r="H1022" s="21"/>
      <c r="I1022" s="21"/>
    </row>
    <row r="1023" spans="1:9" hidden="1">
      <c r="A1023" s="21"/>
      <c r="B1023" s="21"/>
      <c r="C1023" s="21"/>
      <c r="D1023" s="21"/>
      <c r="E1023" s="21"/>
      <c r="F1023" s="21"/>
      <c r="G1023" s="21"/>
      <c r="H1023" s="21"/>
      <c r="I1023" s="21"/>
    </row>
    <row r="1024" spans="1:9" hidden="1">
      <c r="A1024" s="21"/>
      <c r="B1024" s="21"/>
      <c r="C1024" s="21"/>
      <c r="D1024" s="21"/>
      <c r="E1024" s="21"/>
      <c r="F1024" s="21"/>
      <c r="G1024" s="21"/>
      <c r="H1024" s="21"/>
      <c r="I1024" s="21"/>
    </row>
    <row r="1025" spans="1:9" hidden="1">
      <c r="A1025" s="21"/>
      <c r="B1025" s="21"/>
      <c r="C1025" s="21"/>
      <c r="D1025" s="21"/>
      <c r="E1025" s="21"/>
      <c r="F1025" s="21"/>
      <c r="G1025" s="21"/>
      <c r="H1025" s="21"/>
      <c r="I1025" s="21"/>
    </row>
    <row r="1026" spans="1:9" hidden="1">
      <c r="A1026" s="21"/>
      <c r="B1026" s="21"/>
      <c r="C1026" s="21"/>
      <c r="D1026" s="21"/>
      <c r="E1026" s="21"/>
      <c r="F1026" s="21"/>
      <c r="G1026" s="21"/>
      <c r="H1026" s="21"/>
      <c r="I1026" s="21"/>
    </row>
    <row r="1027" spans="1:9" hidden="1">
      <c r="A1027" s="21"/>
      <c r="B1027" s="21"/>
      <c r="C1027" s="21"/>
      <c r="D1027" s="21"/>
      <c r="E1027" s="21"/>
      <c r="F1027" s="21"/>
      <c r="G1027" s="21"/>
      <c r="H1027" s="21"/>
      <c r="I1027" s="21"/>
    </row>
    <row r="1028" spans="1:9" hidden="1">
      <c r="A1028" s="21"/>
      <c r="B1028" s="21"/>
      <c r="C1028" s="21"/>
      <c r="D1028" s="21"/>
      <c r="E1028" s="21"/>
      <c r="F1028" s="21"/>
      <c r="G1028" s="21"/>
      <c r="H1028" s="21"/>
      <c r="I1028" s="21"/>
    </row>
    <row r="1029" spans="1:9" hidden="1">
      <c r="A1029" s="21"/>
      <c r="B1029" s="21"/>
      <c r="C1029" s="21"/>
      <c r="D1029" s="21"/>
      <c r="E1029" s="21"/>
      <c r="F1029" s="21"/>
      <c r="G1029" s="21"/>
      <c r="H1029" s="21"/>
      <c r="I1029" s="21"/>
    </row>
    <row r="1030" spans="1:9" hidden="1">
      <c r="A1030" s="21"/>
      <c r="B1030" s="21"/>
      <c r="C1030" s="21"/>
      <c r="D1030" s="21"/>
      <c r="E1030" s="21"/>
      <c r="F1030" s="21"/>
      <c r="G1030" s="21"/>
      <c r="H1030" s="21"/>
      <c r="I1030" s="21"/>
    </row>
    <row r="1031" spans="1:9" hidden="1">
      <c r="A1031" s="21"/>
      <c r="B1031" s="21"/>
      <c r="C1031" s="21"/>
      <c r="D1031" s="21"/>
      <c r="E1031" s="21"/>
      <c r="F1031" s="21"/>
      <c r="G1031" s="21"/>
      <c r="H1031" s="21"/>
      <c r="I1031" s="21"/>
    </row>
    <row r="1032" spans="1:9" hidden="1">
      <c r="A1032" s="21"/>
      <c r="B1032" s="21"/>
      <c r="C1032" s="21"/>
      <c r="D1032" s="21"/>
      <c r="E1032" s="21"/>
      <c r="F1032" s="21"/>
      <c r="G1032" s="21"/>
      <c r="H1032" s="21"/>
      <c r="I1032" s="21"/>
    </row>
    <row r="1033" spans="1:9" hidden="1">
      <c r="A1033" s="21"/>
      <c r="B1033" s="21"/>
      <c r="C1033" s="21"/>
      <c r="D1033" s="21"/>
      <c r="E1033" s="21"/>
      <c r="F1033" s="21"/>
      <c r="G1033" s="21"/>
      <c r="H1033" s="21"/>
      <c r="I1033" s="21"/>
    </row>
    <row r="1034" spans="1:9" hidden="1">
      <c r="A1034" s="21"/>
      <c r="B1034" s="21"/>
      <c r="C1034" s="21"/>
      <c r="D1034" s="21"/>
      <c r="E1034" s="21"/>
      <c r="F1034" s="21"/>
      <c r="G1034" s="21"/>
      <c r="H1034" s="21"/>
      <c r="I1034" s="21"/>
    </row>
    <row r="1035" spans="1:9" hidden="1">
      <c r="A1035" s="21"/>
      <c r="B1035" s="21"/>
      <c r="C1035" s="21"/>
      <c r="D1035" s="21"/>
      <c r="E1035" s="21"/>
      <c r="F1035" s="21"/>
      <c r="G1035" s="21"/>
      <c r="H1035" s="21"/>
      <c r="I1035" s="21"/>
    </row>
    <row r="1036" spans="1:9" hidden="1">
      <c r="A1036" s="21"/>
      <c r="B1036" s="21"/>
      <c r="C1036" s="21"/>
      <c r="D1036" s="21"/>
      <c r="E1036" s="21"/>
      <c r="F1036" s="21"/>
      <c r="G1036" s="21"/>
      <c r="H1036" s="21"/>
      <c r="I1036" s="21"/>
    </row>
    <row r="1037" spans="1:9" hidden="1">
      <c r="A1037" s="21"/>
      <c r="B1037" s="21"/>
      <c r="C1037" s="21"/>
      <c r="D1037" s="21"/>
      <c r="E1037" s="21"/>
      <c r="F1037" s="21"/>
      <c r="G1037" s="21"/>
      <c r="H1037" s="21"/>
      <c r="I1037" s="21"/>
    </row>
    <row r="1038" spans="1:9" hidden="1">
      <c r="A1038" s="21"/>
      <c r="B1038" s="21"/>
      <c r="C1038" s="21"/>
      <c r="D1038" s="21"/>
      <c r="E1038" s="21"/>
      <c r="F1038" s="21"/>
      <c r="G1038" s="21"/>
      <c r="H1038" s="21"/>
      <c r="I1038" s="21"/>
    </row>
    <row r="1039" spans="1:9" hidden="1">
      <c r="A1039" s="21"/>
      <c r="B1039" s="21"/>
      <c r="C1039" s="21"/>
      <c r="D1039" s="21"/>
      <c r="E1039" s="21"/>
      <c r="F1039" s="21"/>
      <c r="G1039" s="21"/>
      <c r="H1039" s="21"/>
      <c r="I1039" s="21"/>
    </row>
    <row r="1040" spans="1:9" hidden="1">
      <c r="A1040" s="21"/>
      <c r="B1040" s="21"/>
      <c r="C1040" s="21"/>
      <c r="D1040" s="21"/>
      <c r="E1040" s="21"/>
      <c r="F1040" s="21"/>
      <c r="G1040" s="21"/>
      <c r="H1040" s="21"/>
      <c r="I1040" s="21"/>
    </row>
    <row r="1041" spans="1:9" hidden="1">
      <c r="A1041" s="21"/>
      <c r="B1041" s="21"/>
      <c r="C1041" s="21"/>
      <c r="D1041" s="21"/>
      <c r="E1041" s="21"/>
      <c r="F1041" s="21"/>
      <c r="G1041" s="21"/>
      <c r="H1041" s="21"/>
      <c r="I1041" s="21"/>
    </row>
    <row r="1042" spans="1:9" hidden="1">
      <c r="A1042" s="21"/>
      <c r="B1042" s="21"/>
      <c r="C1042" s="21"/>
      <c r="D1042" s="21"/>
      <c r="E1042" s="21"/>
      <c r="F1042" s="21"/>
      <c r="G1042" s="21"/>
      <c r="H1042" s="21"/>
      <c r="I1042" s="21"/>
    </row>
    <row r="1043" spans="1:9" hidden="1">
      <c r="A1043" s="21"/>
      <c r="B1043" s="21"/>
      <c r="C1043" s="21"/>
      <c r="D1043" s="21"/>
      <c r="E1043" s="21"/>
      <c r="F1043" s="21"/>
      <c r="G1043" s="21"/>
      <c r="H1043" s="21"/>
      <c r="I1043" s="21"/>
    </row>
    <row r="1044" spans="1:9" hidden="1">
      <c r="A1044" s="21"/>
      <c r="B1044" s="21"/>
      <c r="C1044" s="21"/>
      <c r="D1044" s="21"/>
      <c r="E1044" s="21"/>
      <c r="F1044" s="21"/>
      <c r="G1044" s="21"/>
      <c r="H1044" s="21"/>
      <c r="I1044" s="21"/>
    </row>
    <row r="1045" spans="1:9" hidden="1">
      <c r="A1045" s="21"/>
      <c r="B1045" s="21"/>
      <c r="C1045" s="21"/>
      <c r="D1045" s="21"/>
      <c r="E1045" s="21"/>
      <c r="F1045" s="21"/>
      <c r="G1045" s="21"/>
      <c r="H1045" s="21"/>
      <c r="I1045" s="21"/>
    </row>
    <row r="1046" spans="1:9" hidden="1">
      <c r="A1046" s="21"/>
      <c r="B1046" s="21"/>
      <c r="C1046" s="21"/>
      <c r="D1046" s="21"/>
      <c r="E1046" s="21"/>
      <c r="F1046" s="21"/>
      <c r="G1046" s="21"/>
      <c r="H1046" s="21"/>
      <c r="I1046" s="21"/>
    </row>
    <row r="1047" spans="1:9" hidden="1">
      <c r="A1047" s="21"/>
      <c r="B1047" s="21"/>
      <c r="C1047" s="21"/>
      <c r="D1047" s="21"/>
      <c r="E1047" s="21"/>
      <c r="F1047" s="21"/>
      <c r="G1047" s="21"/>
      <c r="H1047" s="21"/>
      <c r="I1047" s="21"/>
    </row>
    <row r="1048" spans="1:9" hidden="1">
      <c r="A1048" s="21"/>
      <c r="B1048" s="21"/>
      <c r="C1048" s="21"/>
      <c r="D1048" s="21"/>
      <c r="E1048" s="21"/>
      <c r="F1048" s="21"/>
      <c r="G1048" s="21"/>
      <c r="H1048" s="21"/>
      <c r="I1048" s="21"/>
    </row>
    <row r="1049" spans="1:9" hidden="1">
      <c r="A1049" s="21"/>
      <c r="B1049" s="21"/>
      <c r="C1049" s="21"/>
      <c r="D1049" s="21"/>
      <c r="E1049" s="21"/>
      <c r="F1049" s="21"/>
      <c r="G1049" s="21"/>
      <c r="H1049" s="21"/>
      <c r="I1049" s="21"/>
    </row>
    <row r="1050" spans="1:9" hidden="1">
      <c r="A1050" s="21"/>
      <c r="B1050" s="21"/>
      <c r="C1050" s="21"/>
      <c r="D1050" s="21"/>
      <c r="E1050" s="21"/>
      <c r="F1050" s="21"/>
      <c r="G1050" s="21"/>
      <c r="H1050" s="21"/>
      <c r="I1050" s="21"/>
    </row>
    <row r="1051" spans="1:9" hidden="1">
      <c r="A1051" s="21"/>
      <c r="B1051" s="21"/>
      <c r="C1051" s="21"/>
      <c r="D1051" s="21"/>
      <c r="E1051" s="21"/>
      <c r="F1051" s="21"/>
      <c r="G1051" s="21"/>
      <c r="H1051" s="21"/>
      <c r="I1051" s="21"/>
    </row>
    <row r="1052" spans="1:9" hidden="1">
      <c r="A1052" s="21"/>
      <c r="B1052" s="21"/>
      <c r="C1052" s="21"/>
      <c r="D1052" s="21"/>
      <c r="E1052" s="21"/>
      <c r="F1052" s="21"/>
      <c r="G1052" s="21"/>
      <c r="H1052" s="21"/>
      <c r="I1052" s="21"/>
    </row>
    <row r="1053" spans="1:9" hidden="1">
      <c r="A1053" s="21"/>
      <c r="B1053" s="21"/>
      <c r="C1053" s="21"/>
      <c r="D1053" s="21"/>
      <c r="E1053" s="21"/>
      <c r="F1053" s="21"/>
      <c r="G1053" s="21"/>
      <c r="H1053" s="21"/>
      <c r="I1053" s="21"/>
    </row>
    <row r="1054" spans="1:9" hidden="1">
      <c r="A1054" s="21"/>
      <c r="B1054" s="21"/>
      <c r="C1054" s="21"/>
      <c r="D1054" s="21"/>
      <c r="E1054" s="21"/>
      <c r="F1054" s="21"/>
      <c r="G1054" s="21"/>
      <c r="H1054" s="21"/>
      <c r="I1054" s="21"/>
    </row>
    <row r="1055" spans="1:9" hidden="1">
      <c r="A1055" s="21"/>
      <c r="B1055" s="21"/>
      <c r="C1055" s="21"/>
      <c r="D1055" s="21"/>
      <c r="E1055" s="21"/>
      <c r="F1055" s="21"/>
      <c r="G1055" s="21"/>
      <c r="H1055" s="21"/>
      <c r="I1055" s="21"/>
    </row>
    <row r="1056" spans="1:9" hidden="1">
      <c r="A1056" s="21"/>
      <c r="B1056" s="21"/>
      <c r="C1056" s="21"/>
      <c r="D1056" s="21"/>
      <c r="E1056" s="21"/>
      <c r="F1056" s="21"/>
      <c r="G1056" s="21"/>
      <c r="H1056" s="21"/>
      <c r="I1056" s="21"/>
    </row>
    <row r="1057" spans="1:9" hidden="1">
      <c r="A1057" s="21"/>
      <c r="B1057" s="21"/>
      <c r="C1057" s="21"/>
      <c r="D1057" s="21"/>
      <c r="E1057" s="21"/>
      <c r="F1057" s="21"/>
      <c r="G1057" s="21"/>
      <c r="H1057" s="21"/>
      <c r="I1057" s="21"/>
    </row>
    <row r="1058" spans="1:9" hidden="1">
      <c r="A1058" s="21"/>
      <c r="B1058" s="21"/>
      <c r="C1058" s="21"/>
      <c r="D1058" s="21"/>
      <c r="E1058" s="21"/>
      <c r="F1058" s="21"/>
      <c r="G1058" s="21"/>
      <c r="H1058" s="21"/>
      <c r="I1058" s="21"/>
    </row>
    <row r="1059" spans="1:9" hidden="1">
      <c r="A1059" s="21"/>
      <c r="B1059" s="21"/>
      <c r="C1059" s="21"/>
      <c r="D1059" s="21"/>
      <c r="E1059" s="21"/>
      <c r="F1059" s="21"/>
      <c r="G1059" s="21"/>
      <c r="H1059" s="21"/>
      <c r="I1059" s="21"/>
    </row>
    <row r="1060" spans="1:9" hidden="1">
      <c r="A1060" s="21"/>
      <c r="B1060" s="21"/>
      <c r="C1060" s="21"/>
      <c r="D1060" s="21"/>
      <c r="E1060" s="21"/>
      <c r="F1060" s="21"/>
      <c r="G1060" s="21"/>
      <c r="H1060" s="21"/>
      <c r="I1060" s="21"/>
    </row>
    <row r="1061" spans="1:9" hidden="1">
      <c r="A1061" s="21"/>
      <c r="B1061" s="21"/>
      <c r="C1061" s="21"/>
      <c r="D1061" s="21"/>
      <c r="E1061" s="21"/>
      <c r="F1061" s="21"/>
      <c r="G1061" s="21"/>
      <c r="H1061" s="21"/>
      <c r="I1061" s="21"/>
    </row>
    <row r="1062" spans="1:9" hidden="1">
      <c r="A1062" s="21"/>
      <c r="B1062" s="21"/>
      <c r="C1062" s="21"/>
      <c r="D1062" s="21"/>
      <c r="E1062" s="21"/>
      <c r="F1062" s="21"/>
      <c r="G1062" s="21"/>
      <c r="H1062" s="21"/>
      <c r="I1062" s="21"/>
    </row>
    <row r="1063" spans="1:9" hidden="1">
      <c r="A1063" s="21"/>
      <c r="B1063" s="21"/>
      <c r="C1063" s="21"/>
      <c r="D1063" s="21"/>
      <c r="E1063" s="21"/>
      <c r="F1063" s="21"/>
      <c r="G1063" s="21"/>
      <c r="H1063" s="21"/>
      <c r="I1063" s="21"/>
    </row>
    <row r="1064" spans="1:9" hidden="1">
      <c r="A1064" s="21"/>
      <c r="B1064" s="21"/>
      <c r="C1064" s="21"/>
      <c r="D1064" s="21"/>
      <c r="E1064" s="21"/>
      <c r="F1064" s="21"/>
      <c r="G1064" s="21"/>
      <c r="H1064" s="21"/>
      <c r="I1064" s="21"/>
    </row>
    <row r="1065" spans="1:9" hidden="1">
      <c r="A1065" s="21"/>
      <c r="B1065" s="21"/>
      <c r="C1065" s="21"/>
      <c r="D1065" s="21"/>
      <c r="E1065" s="21"/>
      <c r="F1065" s="21"/>
      <c r="G1065" s="21"/>
      <c r="H1065" s="21"/>
      <c r="I1065" s="21"/>
    </row>
    <row r="1066" spans="1:9" hidden="1">
      <c r="A1066" s="21"/>
      <c r="B1066" s="21"/>
      <c r="C1066" s="21"/>
      <c r="D1066" s="21"/>
      <c r="E1066" s="21"/>
      <c r="F1066" s="21"/>
      <c r="G1066" s="21"/>
      <c r="H1066" s="21"/>
      <c r="I1066" s="21"/>
    </row>
    <row r="1067" spans="1:9" hidden="1">
      <c r="A1067" s="21"/>
      <c r="B1067" s="21"/>
      <c r="C1067" s="21"/>
      <c r="D1067" s="21"/>
      <c r="E1067" s="21"/>
      <c r="F1067" s="21"/>
      <c r="G1067" s="21"/>
      <c r="H1067" s="21"/>
      <c r="I1067" s="21"/>
    </row>
    <row r="1068" spans="1:9" hidden="1">
      <c r="A1068" s="21"/>
      <c r="B1068" s="21"/>
      <c r="C1068" s="21"/>
      <c r="D1068" s="21"/>
      <c r="E1068" s="21"/>
      <c r="F1068" s="21"/>
      <c r="G1068" s="21"/>
      <c r="H1068" s="21"/>
      <c r="I1068" s="21"/>
    </row>
    <row r="1069" spans="1:9" hidden="1">
      <c r="A1069" s="21"/>
      <c r="B1069" s="21"/>
      <c r="C1069" s="21"/>
      <c r="D1069" s="21"/>
      <c r="E1069" s="21"/>
      <c r="F1069" s="21"/>
      <c r="G1069" s="21"/>
      <c r="H1069" s="21"/>
      <c r="I1069" s="21"/>
    </row>
    <row r="1070" spans="1:9" hidden="1">
      <c r="A1070" s="21"/>
      <c r="B1070" s="21"/>
      <c r="C1070" s="21"/>
      <c r="D1070" s="21"/>
      <c r="E1070" s="21"/>
      <c r="F1070" s="21"/>
      <c r="G1070" s="21"/>
      <c r="H1070" s="21"/>
      <c r="I1070" s="21"/>
    </row>
    <row r="1071" spans="1:9" hidden="1">
      <c r="A1071" s="21"/>
      <c r="B1071" s="21"/>
      <c r="C1071" s="21"/>
      <c r="D1071" s="21"/>
      <c r="E1071" s="21"/>
      <c r="F1071" s="21"/>
      <c r="G1071" s="21"/>
      <c r="H1071" s="21"/>
      <c r="I1071" s="21"/>
    </row>
    <row r="1072" spans="1:9" hidden="1">
      <c r="A1072" s="21"/>
      <c r="B1072" s="21"/>
      <c r="C1072" s="21"/>
      <c r="D1072" s="21"/>
      <c r="E1072" s="21"/>
      <c r="F1072" s="21"/>
      <c r="G1072" s="21"/>
      <c r="H1072" s="21"/>
      <c r="I1072" s="21"/>
    </row>
    <row r="1073" spans="1:9" hidden="1">
      <c r="A1073" s="21"/>
      <c r="B1073" s="21"/>
      <c r="C1073" s="21"/>
      <c r="D1073" s="21"/>
      <c r="E1073" s="21"/>
      <c r="F1073" s="21"/>
      <c r="G1073" s="21"/>
      <c r="H1073" s="21"/>
      <c r="I1073" s="21"/>
    </row>
    <row r="1074" spans="1:9" hidden="1">
      <c r="A1074" s="21"/>
      <c r="B1074" s="21"/>
      <c r="C1074" s="21"/>
      <c r="D1074" s="21"/>
      <c r="E1074" s="21"/>
      <c r="F1074" s="21"/>
      <c r="G1074" s="21"/>
      <c r="H1074" s="21"/>
      <c r="I1074" s="21"/>
    </row>
    <row r="1075" spans="1:9" hidden="1">
      <c r="A1075" s="21"/>
      <c r="B1075" s="21"/>
      <c r="C1075" s="21"/>
      <c r="D1075" s="21"/>
      <c r="E1075" s="21"/>
      <c r="F1075" s="21"/>
      <c r="G1075" s="21"/>
      <c r="H1075" s="21"/>
      <c r="I1075" s="21"/>
    </row>
    <row r="1076" spans="1:9" hidden="1">
      <c r="A1076" s="21"/>
      <c r="B1076" s="21"/>
      <c r="C1076" s="21"/>
      <c r="D1076" s="21"/>
      <c r="E1076" s="21"/>
      <c r="F1076" s="21"/>
      <c r="G1076" s="21"/>
      <c r="H1076" s="21"/>
      <c r="I1076" s="21"/>
    </row>
    <row r="1077" spans="1:9" hidden="1">
      <c r="A1077" s="21"/>
      <c r="B1077" s="21"/>
      <c r="C1077" s="21"/>
      <c r="D1077" s="21"/>
      <c r="E1077" s="21"/>
      <c r="F1077" s="21"/>
      <c r="G1077" s="21"/>
      <c r="H1077" s="21"/>
      <c r="I1077" s="21"/>
    </row>
    <row r="1078" spans="1:9" hidden="1">
      <c r="A1078" s="21"/>
      <c r="B1078" s="21"/>
      <c r="C1078" s="21"/>
      <c r="D1078" s="21"/>
      <c r="E1078" s="21"/>
      <c r="F1078" s="21"/>
      <c r="G1078" s="21"/>
      <c r="H1078" s="21"/>
      <c r="I1078" s="21"/>
    </row>
    <row r="1079" spans="1:9" hidden="1">
      <c r="A1079" s="21"/>
      <c r="B1079" s="21"/>
      <c r="C1079" s="21"/>
      <c r="D1079" s="21"/>
      <c r="E1079" s="21"/>
      <c r="F1079" s="21"/>
      <c r="G1079" s="21"/>
      <c r="H1079" s="21"/>
      <c r="I1079" s="21"/>
    </row>
    <row r="1080" spans="1:9" hidden="1">
      <c r="A1080" s="21"/>
      <c r="B1080" s="21"/>
      <c r="C1080" s="21"/>
      <c r="D1080" s="21"/>
      <c r="E1080" s="21"/>
      <c r="F1080" s="21"/>
      <c r="G1080" s="21"/>
      <c r="H1080" s="21"/>
      <c r="I1080" s="21"/>
    </row>
    <row r="1081" spans="1:9" hidden="1">
      <c r="A1081" s="21"/>
      <c r="B1081" s="21"/>
      <c r="C1081" s="21"/>
      <c r="D1081" s="21"/>
      <c r="E1081" s="21"/>
      <c r="F1081" s="21"/>
      <c r="G1081" s="21"/>
      <c r="H1081" s="21"/>
      <c r="I1081" s="21"/>
    </row>
    <row r="1082" spans="1:9" hidden="1">
      <c r="A1082" s="21"/>
      <c r="B1082" s="21"/>
      <c r="C1082" s="21"/>
      <c r="D1082" s="21"/>
      <c r="E1082" s="21"/>
      <c r="F1082" s="21"/>
      <c r="G1082" s="21"/>
      <c r="H1082" s="21"/>
      <c r="I1082" s="21"/>
    </row>
    <row r="1083" spans="1:9" hidden="1">
      <c r="A1083" s="21"/>
      <c r="B1083" s="21"/>
      <c r="C1083" s="21"/>
      <c r="D1083" s="21"/>
      <c r="E1083" s="21"/>
      <c r="F1083" s="21"/>
      <c r="G1083" s="21"/>
      <c r="H1083" s="21"/>
      <c r="I1083" s="21"/>
    </row>
    <row r="1084" spans="1:9" hidden="1">
      <c r="A1084" s="21"/>
      <c r="B1084" s="21"/>
      <c r="C1084" s="21"/>
      <c r="D1084" s="21"/>
      <c r="E1084" s="21"/>
      <c r="F1084" s="21"/>
      <c r="G1084" s="21"/>
      <c r="H1084" s="21"/>
      <c r="I1084" s="21"/>
    </row>
    <row r="1085" spans="1:9" hidden="1">
      <c r="A1085" s="21"/>
      <c r="B1085" s="21"/>
      <c r="C1085" s="21"/>
      <c r="D1085" s="21"/>
      <c r="E1085" s="21"/>
      <c r="F1085" s="21"/>
      <c r="G1085" s="21"/>
      <c r="H1085" s="21"/>
      <c r="I1085" s="21"/>
    </row>
    <row r="1086" spans="1:9" hidden="1">
      <c r="A1086" s="21"/>
      <c r="B1086" s="21"/>
      <c r="C1086" s="21"/>
      <c r="D1086" s="21"/>
      <c r="E1086" s="21"/>
      <c r="F1086" s="21"/>
      <c r="G1086" s="21"/>
      <c r="H1086" s="21"/>
      <c r="I1086" s="21"/>
    </row>
    <row r="1087" spans="1:9" hidden="1">
      <c r="A1087" s="21"/>
      <c r="B1087" s="21"/>
      <c r="C1087" s="21"/>
      <c r="D1087" s="21"/>
      <c r="E1087" s="21"/>
      <c r="F1087" s="21"/>
      <c r="G1087" s="21"/>
      <c r="H1087" s="21"/>
      <c r="I1087" s="21"/>
    </row>
    <row r="1088" spans="1:9" hidden="1">
      <c r="A1088" s="21"/>
      <c r="B1088" s="21"/>
      <c r="C1088" s="21"/>
      <c r="D1088" s="21"/>
      <c r="E1088" s="21"/>
      <c r="F1088" s="21"/>
      <c r="G1088" s="21"/>
      <c r="H1088" s="21"/>
      <c r="I1088" s="21"/>
    </row>
    <row r="1089" spans="1:9" hidden="1">
      <c r="A1089" s="21"/>
      <c r="B1089" s="21"/>
      <c r="C1089" s="21"/>
      <c r="D1089" s="21"/>
      <c r="E1089" s="21"/>
      <c r="F1089" s="21"/>
      <c r="G1089" s="21"/>
      <c r="H1089" s="21"/>
      <c r="I1089" s="21"/>
    </row>
    <row r="1090" spans="1:9" hidden="1">
      <c r="A1090" s="21"/>
      <c r="B1090" s="21"/>
      <c r="C1090" s="21"/>
      <c r="D1090" s="21"/>
      <c r="E1090" s="21"/>
      <c r="F1090" s="21"/>
      <c r="G1090" s="21"/>
      <c r="H1090" s="21"/>
      <c r="I1090" s="21"/>
    </row>
    <row r="1091" spans="1:9" hidden="1">
      <c r="A1091" s="21"/>
      <c r="B1091" s="21"/>
      <c r="C1091" s="21"/>
      <c r="D1091" s="21"/>
      <c r="E1091" s="21"/>
      <c r="F1091" s="21"/>
      <c r="G1091" s="21"/>
      <c r="H1091" s="21"/>
      <c r="I1091" s="21"/>
    </row>
    <row r="1092" spans="1:9" hidden="1">
      <c r="A1092" s="21"/>
      <c r="B1092" s="21"/>
      <c r="C1092" s="21"/>
      <c r="D1092" s="21"/>
      <c r="E1092" s="21"/>
      <c r="F1092" s="21"/>
      <c r="G1092" s="21"/>
      <c r="H1092" s="21"/>
      <c r="I1092" s="21"/>
    </row>
    <row r="1093" spans="1:9" hidden="1">
      <c r="A1093" s="21"/>
      <c r="B1093" s="21"/>
      <c r="C1093" s="21"/>
      <c r="D1093" s="21"/>
      <c r="E1093" s="21"/>
      <c r="F1093" s="21"/>
      <c r="G1093" s="21"/>
      <c r="H1093" s="21"/>
      <c r="I1093" s="21"/>
    </row>
    <row r="1094" spans="1:9" hidden="1">
      <c r="A1094" s="21"/>
      <c r="B1094" s="21"/>
      <c r="C1094" s="21"/>
      <c r="D1094" s="21"/>
      <c r="E1094" s="21"/>
      <c r="F1094" s="21"/>
      <c r="G1094" s="21"/>
      <c r="H1094" s="21"/>
      <c r="I1094" s="21"/>
    </row>
    <row r="1095" spans="1:9" hidden="1">
      <c r="A1095" s="21"/>
      <c r="B1095" s="21"/>
      <c r="C1095" s="21"/>
      <c r="D1095" s="21"/>
      <c r="E1095" s="21"/>
      <c r="F1095" s="21"/>
      <c r="G1095" s="21"/>
      <c r="H1095" s="21"/>
      <c r="I1095" s="21"/>
    </row>
    <row r="1096" spans="1:9" hidden="1">
      <c r="A1096" s="21"/>
      <c r="B1096" s="21"/>
      <c r="C1096" s="21"/>
      <c r="D1096" s="21"/>
      <c r="E1096" s="21"/>
      <c r="F1096" s="21"/>
      <c r="G1096" s="21"/>
      <c r="H1096" s="21"/>
      <c r="I1096" s="21"/>
    </row>
    <row r="1097" spans="1:9" hidden="1">
      <c r="A1097" s="21"/>
      <c r="B1097" s="21"/>
      <c r="C1097" s="21"/>
      <c r="D1097" s="21"/>
      <c r="E1097" s="21"/>
      <c r="F1097" s="21"/>
      <c r="G1097" s="21"/>
      <c r="H1097" s="21"/>
      <c r="I1097" s="21"/>
    </row>
    <row r="1098" spans="1:9" hidden="1">
      <c r="A1098" s="21"/>
      <c r="B1098" s="21"/>
      <c r="C1098" s="21"/>
      <c r="D1098" s="21"/>
      <c r="E1098" s="21"/>
      <c r="F1098" s="21"/>
      <c r="G1098" s="21"/>
      <c r="H1098" s="21"/>
      <c r="I1098" s="21"/>
    </row>
    <row r="1099" spans="1:9" hidden="1">
      <c r="A1099" s="21"/>
      <c r="B1099" s="21"/>
      <c r="C1099" s="21"/>
      <c r="D1099" s="21"/>
      <c r="E1099" s="21"/>
      <c r="F1099" s="21"/>
      <c r="G1099" s="21"/>
      <c r="H1099" s="21"/>
      <c r="I1099" s="21"/>
    </row>
    <row r="1100" spans="1:9" hidden="1">
      <c r="A1100" s="21"/>
      <c r="B1100" s="21"/>
      <c r="C1100" s="21"/>
      <c r="D1100" s="21"/>
      <c r="E1100" s="21"/>
      <c r="F1100" s="21"/>
      <c r="G1100" s="21"/>
      <c r="H1100" s="21"/>
      <c r="I1100" s="21"/>
    </row>
    <row r="1101" spans="1:9" hidden="1">
      <c r="A1101" s="21"/>
      <c r="B1101" s="21"/>
      <c r="C1101" s="21"/>
      <c r="D1101" s="21"/>
      <c r="E1101" s="21"/>
      <c r="F1101" s="21"/>
      <c r="G1101" s="21"/>
      <c r="H1101" s="21"/>
      <c r="I1101" s="21"/>
    </row>
    <row r="1102" spans="1:9" hidden="1">
      <c r="A1102" s="21"/>
      <c r="B1102" s="21"/>
      <c r="C1102" s="21"/>
      <c r="D1102" s="21"/>
      <c r="E1102" s="21"/>
      <c r="F1102" s="21"/>
      <c r="G1102" s="21"/>
      <c r="H1102" s="21"/>
      <c r="I1102" s="21"/>
    </row>
    <row r="1103" spans="1:9" hidden="1">
      <c r="A1103" s="21"/>
      <c r="B1103" s="21"/>
      <c r="C1103" s="21"/>
      <c r="D1103" s="21"/>
      <c r="E1103" s="21"/>
      <c r="F1103" s="21"/>
      <c r="G1103" s="21"/>
      <c r="H1103" s="21"/>
      <c r="I1103" s="21"/>
    </row>
    <row r="1104" spans="1:9" hidden="1">
      <c r="A1104" s="21"/>
      <c r="B1104" s="21"/>
      <c r="C1104" s="21"/>
      <c r="D1104" s="21"/>
      <c r="E1104" s="21"/>
      <c r="F1104" s="21"/>
      <c r="G1104" s="21"/>
      <c r="H1104" s="21"/>
      <c r="I1104" s="21"/>
    </row>
    <row r="1105" spans="1:9" hidden="1">
      <c r="A1105" s="21"/>
      <c r="B1105" s="21"/>
      <c r="C1105" s="21"/>
      <c r="D1105" s="21"/>
      <c r="E1105" s="21"/>
      <c r="F1105" s="21"/>
      <c r="G1105" s="21"/>
      <c r="H1105" s="21"/>
      <c r="I1105" s="21"/>
    </row>
    <row r="1106" spans="1:9" hidden="1">
      <c r="A1106" s="21"/>
      <c r="B1106" s="21"/>
      <c r="C1106" s="21"/>
      <c r="D1106" s="21"/>
      <c r="E1106" s="21"/>
      <c r="F1106" s="21"/>
      <c r="G1106" s="21"/>
      <c r="H1106" s="21"/>
      <c r="I1106" s="21"/>
    </row>
    <row r="1107" spans="1:9" hidden="1">
      <c r="A1107" s="21"/>
      <c r="B1107" s="21"/>
      <c r="C1107" s="21"/>
      <c r="D1107" s="21"/>
      <c r="E1107" s="21"/>
      <c r="F1107" s="21"/>
      <c r="G1107" s="21"/>
      <c r="H1107" s="21"/>
      <c r="I1107" s="21"/>
    </row>
    <row r="1108" spans="1:9" hidden="1">
      <c r="A1108" s="21"/>
      <c r="B1108" s="21"/>
      <c r="C1108" s="21"/>
      <c r="D1108" s="21"/>
      <c r="E1108" s="21"/>
      <c r="F1108" s="21"/>
      <c r="G1108" s="21"/>
      <c r="H1108" s="21"/>
      <c r="I1108" s="21"/>
    </row>
    <row r="1109" spans="1:9" hidden="1">
      <c r="A1109" s="21"/>
      <c r="B1109" s="21"/>
      <c r="C1109" s="21"/>
      <c r="D1109" s="21"/>
      <c r="E1109" s="21"/>
      <c r="F1109" s="21"/>
      <c r="G1109" s="21"/>
      <c r="H1109" s="21"/>
      <c r="I1109" s="21"/>
    </row>
    <row r="1110" spans="1:9" hidden="1">
      <c r="A1110" s="21"/>
      <c r="B1110" s="21"/>
      <c r="C1110" s="21"/>
      <c r="D1110" s="21"/>
      <c r="E1110" s="21"/>
      <c r="F1110" s="21"/>
      <c r="G1110" s="21"/>
      <c r="H1110" s="21"/>
      <c r="I1110" s="21"/>
    </row>
    <row r="1111" spans="1:9" hidden="1">
      <c r="A1111" s="21"/>
      <c r="B1111" s="21"/>
      <c r="C1111" s="21"/>
      <c r="D1111" s="21"/>
      <c r="E1111" s="21"/>
      <c r="F1111" s="21"/>
      <c r="G1111" s="21"/>
      <c r="H1111" s="21"/>
      <c r="I1111" s="21"/>
    </row>
    <row r="1112" spans="1:9" hidden="1">
      <c r="A1112" s="21"/>
      <c r="B1112" s="21"/>
      <c r="C1112" s="21"/>
      <c r="D1112" s="21"/>
      <c r="E1112" s="21"/>
      <c r="F1112" s="21"/>
      <c r="G1112" s="21"/>
      <c r="H1112" s="21"/>
      <c r="I1112" s="21"/>
    </row>
    <row r="1113" spans="1:9" hidden="1">
      <c r="A1113" s="21"/>
      <c r="B1113" s="21"/>
      <c r="C1113" s="21"/>
      <c r="D1113" s="21"/>
      <c r="E1113" s="21"/>
      <c r="F1113" s="21"/>
      <c r="G1113" s="21"/>
      <c r="H1113" s="21"/>
      <c r="I1113" s="21"/>
    </row>
    <row r="1114" spans="1:9" hidden="1">
      <c r="A1114" s="21"/>
      <c r="B1114" s="21"/>
      <c r="C1114" s="21"/>
      <c r="D1114" s="21"/>
      <c r="E1114" s="21"/>
      <c r="F1114" s="21"/>
      <c r="G1114" s="21"/>
      <c r="H1114" s="21"/>
      <c r="I1114" s="21"/>
    </row>
    <row r="1115" spans="1:9" hidden="1">
      <c r="A1115" s="21"/>
      <c r="B1115" s="21"/>
      <c r="C1115" s="21"/>
      <c r="D1115" s="21"/>
      <c r="E1115" s="21"/>
      <c r="F1115" s="21"/>
      <c r="G1115" s="21"/>
      <c r="H1115" s="21"/>
      <c r="I1115" s="21"/>
    </row>
    <row r="1116" spans="1:9" hidden="1">
      <c r="A1116" s="21"/>
      <c r="B1116" s="21"/>
      <c r="C1116" s="21"/>
      <c r="D1116" s="21"/>
      <c r="E1116" s="21"/>
      <c r="F1116" s="21"/>
      <c r="G1116" s="21"/>
      <c r="H1116" s="21"/>
      <c r="I1116" s="21"/>
    </row>
    <row r="1117" spans="1:9" hidden="1">
      <c r="A1117" s="21"/>
      <c r="B1117" s="21"/>
      <c r="C1117" s="21"/>
      <c r="D1117" s="21"/>
      <c r="E1117" s="21"/>
      <c r="F1117" s="21"/>
      <c r="G1117" s="21"/>
      <c r="H1117" s="21"/>
      <c r="I1117" s="21"/>
    </row>
    <row r="1118" spans="1:9" hidden="1">
      <c r="A1118" s="21"/>
      <c r="B1118" s="21"/>
      <c r="C1118" s="21"/>
      <c r="D1118" s="21"/>
      <c r="E1118" s="21"/>
      <c r="F1118" s="21"/>
      <c r="G1118" s="21"/>
      <c r="H1118" s="21"/>
      <c r="I1118" s="21"/>
    </row>
    <row r="1119" spans="1:9" hidden="1">
      <c r="A1119" s="21"/>
      <c r="B1119" s="21"/>
      <c r="C1119" s="21"/>
      <c r="D1119" s="21"/>
      <c r="E1119" s="21"/>
      <c r="F1119" s="21"/>
      <c r="G1119" s="21"/>
      <c r="H1119" s="21"/>
      <c r="I1119" s="21"/>
    </row>
    <row r="1120" spans="1:9" hidden="1">
      <c r="A1120" s="21"/>
      <c r="B1120" s="21"/>
      <c r="C1120" s="21"/>
      <c r="D1120" s="21"/>
      <c r="E1120" s="21"/>
      <c r="F1120" s="21"/>
      <c r="G1120" s="21"/>
      <c r="H1120" s="21"/>
      <c r="I1120" s="21"/>
    </row>
    <row r="1121" spans="1:9" hidden="1">
      <c r="A1121" s="21"/>
      <c r="B1121" s="21"/>
      <c r="C1121" s="21"/>
      <c r="D1121" s="21"/>
      <c r="E1121" s="21"/>
      <c r="F1121" s="21"/>
      <c r="G1121" s="21"/>
      <c r="H1121" s="21"/>
      <c r="I1121" s="21"/>
    </row>
    <row r="1122" spans="1:9" hidden="1">
      <c r="A1122" s="21"/>
      <c r="B1122" s="21"/>
      <c r="C1122" s="21"/>
      <c r="D1122" s="21"/>
      <c r="E1122" s="21"/>
      <c r="F1122" s="21"/>
      <c r="G1122" s="21"/>
      <c r="H1122" s="21"/>
      <c r="I1122" s="21"/>
    </row>
    <row r="1123" spans="1:9" hidden="1">
      <c r="A1123" s="21"/>
      <c r="B1123" s="21"/>
      <c r="C1123" s="21"/>
      <c r="D1123" s="21"/>
      <c r="E1123" s="21"/>
      <c r="F1123" s="21"/>
      <c r="G1123" s="21"/>
      <c r="H1123" s="21"/>
      <c r="I1123" s="21"/>
    </row>
    <row r="1124" spans="1:9" hidden="1">
      <c r="A1124" s="21"/>
      <c r="B1124" s="21"/>
      <c r="C1124" s="21"/>
      <c r="D1124" s="21"/>
      <c r="E1124" s="21"/>
      <c r="F1124" s="21"/>
      <c r="G1124" s="21"/>
      <c r="H1124" s="21"/>
      <c r="I1124" s="21"/>
    </row>
    <row r="1125" spans="1:9" hidden="1">
      <c r="A1125" s="21"/>
      <c r="B1125" s="21"/>
      <c r="C1125" s="21"/>
      <c r="D1125" s="21"/>
      <c r="E1125" s="21"/>
      <c r="F1125" s="21"/>
      <c r="G1125" s="21"/>
      <c r="H1125" s="21"/>
      <c r="I1125" s="21"/>
    </row>
    <row r="1126" spans="1:9" hidden="1">
      <c r="A1126" s="21"/>
      <c r="B1126" s="21"/>
      <c r="C1126" s="21"/>
      <c r="D1126" s="21"/>
      <c r="E1126" s="21"/>
      <c r="F1126" s="21"/>
      <c r="G1126" s="21"/>
      <c r="H1126" s="21"/>
      <c r="I1126" s="21"/>
    </row>
    <row r="1127" spans="1:9" hidden="1">
      <c r="A1127" s="21"/>
      <c r="B1127" s="21"/>
      <c r="C1127" s="21"/>
      <c r="D1127" s="21"/>
      <c r="E1127" s="21"/>
      <c r="F1127" s="21"/>
      <c r="G1127" s="21"/>
      <c r="H1127" s="21"/>
      <c r="I1127" s="21"/>
    </row>
    <row r="1128" spans="1:9" hidden="1">
      <c r="A1128" s="21"/>
      <c r="B1128" s="21"/>
      <c r="C1128" s="21"/>
      <c r="D1128" s="21"/>
      <c r="E1128" s="21"/>
      <c r="F1128" s="21"/>
      <c r="G1128" s="21"/>
      <c r="H1128" s="21"/>
      <c r="I1128" s="21"/>
    </row>
    <row r="1129" spans="1:9" hidden="1">
      <c r="A1129" s="21"/>
      <c r="B1129" s="21"/>
      <c r="C1129" s="21"/>
      <c r="D1129" s="21"/>
      <c r="E1129" s="21"/>
      <c r="F1129" s="21"/>
      <c r="G1129" s="21"/>
      <c r="H1129" s="21"/>
      <c r="I1129" s="21"/>
    </row>
    <row r="1130" spans="1:9" hidden="1">
      <c r="A1130" s="21"/>
      <c r="B1130" s="21"/>
      <c r="C1130" s="21"/>
      <c r="D1130" s="21"/>
      <c r="E1130" s="21"/>
      <c r="F1130" s="21"/>
      <c r="G1130" s="21"/>
      <c r="H1130" s="21"/>
      <c r="I1130" s="21"/>
    </row>
    <row r="1131" spans="1:9" hidden="1">
      <c r="A1131" s="21"/>
      <c r="B1131" s="21"/>
      <c r="C1131" s="21"/>
      <c r="D1131" s="21"/>
      <c r="E1131" s="21"/>
      <c r="F1131" s="21"/>
      <c r="G1131" s="21"/>
      <c r="H1131" s="21"/>
      <c r="I1131" s="21"/>
    </row>
    <row r="1132" spans="1:9" hidden="1">
      <c r="A1132" s="21"/>
      <c r="B1132" s="21"/>
      <c r="C1132" s="21"/>
      <c r="D1132" s="21"/>
      <c r="E1132" s="21"/>
      <c r="F1132" s="21"/>
      <c r="G1132" s="21"/>
      <c r="H1132" s="21"/>
      <c r="I1132" s="21"/>
    </row>
    <row r="1133" spans="1:9" hidden="1">
      <c r="A1133" s="21"/>
      <c r="B1133" s="21"/>
      <c r="C1133" s="21"/>
      <c r="D1133" s="21"/>
      <c r="E1133" s="21"/>
      <c r="F1133" s="21"/>
      <c r="G1133" s="21"/>
      <c r="H1133" s="21"/>
      <c r="I1133" s="21"/>
    </row>
    <row r="1134" spans="1:9" hidden="1">
      <c r="A1134" s="21"/>
      <c r="B1134" s="21"/>
      <c r="C1134" s="21"/>
      <c r="D1134" s="21"/>
      <c r="E1134" s="21"/>
      <c r="F1134" s="21"/>
      <c r="G1134" s="21"/>
      <c r="H1134" s="21"/>
      <c r="I1134" s="21"/>
    </row>
    <row r="1135" spans="1:9" hidden="1">
      <c r="A1135" s="21"/>
      <c r="B1135" s="21"/>
      <c r="C1135" s="21"/>
      <c r="D1135" s="21"/>
      <c r="E1135" s="21"/>
      <c r="F1135" s="21"/>
      <c r="G1135" s="21"/>
      <c r="H1135" s="21"/>
      <c r="I1135" s="21"/>
    </row>
    <row r="1136" spans="1:9" hidden="1">
      <c r="A1136" s="21"/>
      <c r="B1136" s="21"/>
      <c r="C1136" s="21"/>
      <c r="D1136" s="21"/>
      <c r="E1136" s="21"/>
      <c r="F1136" s="21"/>
      <c r="G1136" s="21"/>
      <c r="H1136" s="21"/>
      <c r="I1136" s="21"/>
    </row>
    <row r="1137" spans="1:9" hidden="1">
      <c r="A1137" s="21"/>
      <c r="B1137" s="21"/>
      <c r="C1137" s="21"/>
      <c r="D1137" s="21"/>
      <c r="E1137" s="21"/>
      <c r="F1137" s="21"/>
      <c r="G1137" s="21"/>
      <c r="H1137" s="21"/>
      <c r="I1137" s="21"/>
    </row>
    <row r="1138" spans="1:9" hidden="1">
      <c r="A1138" s="21"/>
      <c r="B1138" s="21"/>
      <c r="C1138" s="21"/>
      <c r="D1138" s="21"/>
      <c r="E1138" s="21"/>
      <c r="F1138" s="21"/>
      <c r="G1138" s="21"/>
      <c r="H1138" s="21"/>
      <c r="I1138" s="21"/>
    </row>
    <row r="1139" spans="1:9" hidden="1">
      <c r="A1139" s="21"/>
      <c r="B1139" s="21"/>
      <c r="C1139" s="21"/>
      <c r="D1139" s="21"/>
      <c r="E1139" s="21"/>
      <c r="F1139" s="21"/>
      <c r="G1139" s="21"/>
      <c r="H1139" s="21"/>
      <c r="I1139" s="21"/>
    </row>
    <row r="1140" spans="1:9" hidden="1">
      <c r="A1140" s="21"/>
      <c r="B1140" s="21"/>
      <c r="C1140" s="21"/>
      <c r="D1140" s="21"/>
      <c r="E1140" s="21"/>
      <c r="F1140" s="21"/>
      <c r="G1140" s="21"/>
      <c r="H1140" s="21"/>
      <c r="I1140" s="21"/>
    </row>
    <row r="1141" spans="1:9" hidden="1">
      <c r="A1141" s="21"/>
      <c r="B1141" s="21"/>
      <c r="C1141" s="21"/>
      <c r="D1141" s="21"/>
      <c r="E1141" s="21"/>
      <c r="F1141" s="21"/>
      <c r="G1141" s="21"/>
      <c r="H1141" s="21"/>
      <c r="I1141" s="21"/>
    </row>
    <row r="1142" spans="1:9" hidden="1">
      <c r="A1142" s="21"/>
      <c r="B1142" s="21"/>
      <c r="C1142" s="21"/>
      <c r="D1142" s="21"/>
      <c r="E1142" s="21"/>
      <c r="F1142" s="21"/>
      <c r="G1142" s="21"/>
      <c r="H1142" s="21"/>
      <c r="I1142" s="21"/>
    </row>
    <row r="1143" spans="1:9" hidden="1">
      <c r="A1143" s="21"/>
      <c r="B1143" s="21"/>
      <c r="C1143" s="21"/>
      <c r="D1143" s="21"/>
      <c r="E1143" s="21"/>
      <c r="F1143" s="21"/>
      <c r="G1143" s="21"/>
      <c r="H1143" s="21"/>
      <c r="I1143" s="21"/>
    </row>
    <row r="1144" spans="1:9" hidden="1">
      <c r="A1144" s="21"/>
      <c r="B1144" s="21"/>
      <c r="C1144" s="21"/>
      <c r="D1144" s="21"/>
      <c r="E1144" s="21"/>
      <c r="F1144" s="21"/>
      <c r="G1144" s="21"/>
      <c r="H1144" s="21"/>
      <c r="I1144" s="21"/>
    </row>
    <row r="1145" spans="1:9" hidden="1">
      <c r="A1145" s="21"/>
      <c r="B1145" s="21"/>
      <c r="C1145" s="21"/>
      <c r="D1145" s="21"/>
      <c r="E1145" s="21"/>
      <c r="F1145" s="21"/>
      <c r="G1145" s="21"/>
      <c r="H1145" s="21"/>
      <c r="I1145" s="21"/>
    </row>
    <row r="1146" spans="1:9" hidden="1">
      <c r="A1146" s="21"/>
      <c r="B1146" s="21"/>
      <c r="C1146" s="21"/>
      <c r="D1146" s="21"/>
      <c r="E1146" s="21"/>
      <c r="F1146" s="21"/>
      <c r="G1146" s="21"/>
      <c r="H1146" s="21"/>
      <c r="I1146" s="21"/>
    </row>
    <row r="1147" spans="1:9" hidden="1">
      <c r="A1147" s="21"/>
      <c r="B1147" s="21"/>
      <c r="C1147" s="21"/>
      <c r="D1147" s="21"/>
      <c r="E1147" s="21"/>
      <c r="F1147" s="21"/>
      <c r="G1147" s="21"/>
      <c r="H1147" s="21"/>
      <c r="I1147" s="21"/>
    </row>
    <row r="1148" spans="1:9" hidden="1">
      <c r="A1148" s="21"/>
      <c r="B1148" s="21"/>
      <c r="C1148" s="21"/>
      <c r="D1148" s="21"/>
      <c r="E1148" s="21"/>
      <c r="F1148" s="21"/>
      <c r="G1148" s="21"/>
      <c r="H1148" s="21"/>
      <c r="I1148" s="21"/>
    </row>
    <row r="1149" spans="1:9" hidden="1">
      <c r="A1149" s="21"/>
      <c r="B1149" s="21"/>
      <c r="C1149" s="21"/>
      <c r="D1149" s="21"/>
      <c r="E1149" s="21"/>
      <c r="F1149" s="21"/>
      <c r="G1149" s="21"/>
      <c r="H1149" s="21"/>
      <c r="I1149" s="21"/>
    </row>
    <row r="1150" spans="1:9" hidden="1">
      <c r="A1150" s="21"/>
      <c r="B1150" s="21"/>
      <c r="C1150" s="21"/>
      <c r="D1150" s="21"/>
      <c r="E1150" s="21"/>
      <c r="F1150" s="21"/>
      <c r="G1150" s="21"/>
      <c r="H1150" s="21"/>
      <c r="I1150" s="21"/>
    </row>
    <row r="1151" spans="1:9" hidden="1">
      <c r="A1151" s="21"/>
      <c r="B1151" s="21"/>
      <c r="C1151" s="21"/>
      <c r="D1151" s="21"/>
      <c r="E1151" s="21"/>
      <c r="F1151" s="21"/>
      <c r="G1151" s="21"/>
      <c r="H1151" s="21"/>
      <c r="I1151" s="21"/>
    </row>
    <row r="1152" spans="1:9" hidden="1">
      <c r="A1152" s="21"/>
      <c r="B1152" s="21"/>
      <c r="C1152" s="21"/>
      <c r="D1152" s="21"/>
      <c r="E1152" s="21"/>
      <c r="F1152" s="21"/>
      <c r="G1152" s="21"/>
      <c r="H1152" s="21"/>
      <c r="I1152" s="21"/>
    </row>
    <row r="1153" spans="1:9" hidden="1">
      <c r="A1153" s="21"/>
      <c r="B1153" s="21"/>
      <c r="C1153" s="21"/>
      <c r="D1153" s="21"/>
      <c r="E1153" s="21"/>
      <c r="F1153" s="21"/>
      <c r="G1153" s="21"/>
      <c r="H1153" s="21"/>
      <c r="I1153" s="21"/>
    </row>
    <row r="1154" spans="1:9" hidden="1">
      <c r="A1154" s="21"/>
      <c r="B1154" s="21"/>
      <c r="C1154" s="21"/>
      <c r="D1154" s="21"/>
      <c r="E1154" s="21"/>
      <c r="F1154" s="21"/>
      <c r="G1154" s="21"/>
      <c r="H1154" s="21"/>
      <c r="I1154" s="21"/>
    </row>
    <row r="1155" spans="1:9" hidden="1">
      <c r="A1155" s="21"/>
      <c r="B1155" s="21"/>
      <c r="C1155" s="21"/>
      <c r="D1155" s="21"/>
      <c r="E1155" s="21"/>
      <c r="F1155" s="21"/>
      <c r="G1155" s="21"/>
      <c r="H1155" s="21"/>
      <c r="I1155" s="21"/>
    </row>
    <row r="1156" spans="1:9" hidden="1">
      <c r="A1156" s="21"/>
      <c r="B1156" s="21"/>
      <c r="C1156" s="21"/>
      <c r="D1156" s="21"/>
      <c r="E1156" s="21"/>
      <c r="F1156" s="21"/>
      <c r="G1156" s="21"/>
      <c r="H1156" s="21"/>
      <c r="I1156" s="21"/>
    </row>
    <row r="1157" spans="1:9" hidden="1">
      <c r="A1157" s="21"/>
      <c r="B1157" s="21"/>
      <c r="C1157" s="21"/>
      <c r="D1157" s="21"/>
      <c r="E1157" s="21"/>
      <c r="F1157" s="21"/>
      <c r="G1157" s="21"/>
      <c r="H1157" s="21"/>
      <c r="I1157" s="21"/>
    </row>
    <row r="1158" spans="1:9" hidden="1">
      <c r="A1158" s="21"/>
      <c r="B1158" s="21"/>
      <c r="C1158" s="21"/>
      <c r="D1158" s="21"/>
      <c r="E1158" s="21"/>
      <c r="F1158" s="21"/>
      <c r="G1158" s="21"/>
      <c r="H1158" s="21"/>
      <c r="I1158" s="21"/>
    </row>
    <row r="1159" spans="1:9" hidden="1">
      <c r="A1159" s="21"/>
      <c r="B1159" s="21"/>
      <c r="C1159" s="21"/>
      <c r="D1159" s="21"/>
      <c r="E1159" s="21"/>
      <c r="F1159" s="21"/>
      <c r="G1159" s="21"/>
      <c r="H1159" s="21"/>
      <c r="I1159" s="21"/>
    </row>
    <row r="1160" spans="1:9" hidden="1">
      <c r="A1160" s="21"/>
      <c r="B1160" s="21"/>
      <c r="C1160" s="21"/>
      <c r="D1160" s="21"/>
      <c r="E1160" s="21"/>
      <c r="F1160" s="21"/>
      <c r="G1160" s="21"/>
      <c r="H1160" s="21"/>
      <c r="I1160" s="21"/>
    </row>
    <row r="1161" spans="1:9" hidden="1">
      <c r="A1161" s="21"/>
      <c r="B1161" s="21"/>
      <c r="C1161" s="21"/>
      <c r="D1161" s="21"/>
      <c r="E1161" s="21"/>
      <c r="F1161" s="21"/>
      <c r="G1161" s="21"/>
      <c r="H1161" s="21"/>
      <c r="I1161" s="21"/>
    </row>
    <row r="1162" spans="1:9" hidden="1">
      <c r="A1162" s="21"/>
      <c r="B1162" s="21"/>
      <c r="C1162" s="21"/>
      <c r="D1162" s="21"/>
      <c r="E1162" s="21"/>
      <c r="F1162" s="21"/>
      <c r="G1162" s="21"/>
      <c r="H1162" s="21"/>
      <c r="I1162" s="21"/>
    </row>
    <row r="1163" spans="1:9" hidden="1">
      <c r="A1163" s="21"/>
      <c r="B1163" s="21"/>
      <c r="C1163" s="21"/>
      <c r="D1163" s="21"/>
      <c r="E1163" s="21"/>
      <c r="F1163" s="21"/>
      <c r="G1163" s="21"/>
      <c r="H1163" s="21"/>
      <c r="I1163" s="21"/>
    </row>
    <row r="1164" spans="1:9" hidden="1">
      <c r="A1164" s="21"/>
      <c r="B1164" s="21"/>
      <c r="C1164" s="21"/>
      <c r="D1164" s="21"/>
      <c r="E1164" s="21"/>
      <c r="F1164" s="21"/>
      <c r="G1164" s="21"/>
      <c r="H1164" s="21"/>
      <c r="I1164" s="21"/>
    </row>
    <row r="1165" spans="1:9" hidden="1">
      <c r="A1165" s="21"/>
      <c r="B1165" s="21"/>
      <c r="C1165" s="21"/>
      <c r="D1165" s="21"/>
      <c r="E1165" s="21"/>
      <c r="F1165" s="21"/>
      <c r="G1165" s="21"/>
      <c r="H1165" s="21"/>
      <c r="I1165" s="21"/>
    </row>
    <row r="1166" spans="1:9" hidden="1">
      <c r="A1166" s="21"/>
      <c r="B1166" s="21"/>
      <c r="C1166" s="21"/>
      <c r="D1166" s="21"/>
      <c r="E1166" s="21"/>
      <c r="F1166" s="21"/>
      <c r="G1166" s="21"/>
      <c r="H1166" s="21"/>
      <c r="I1166" s="21"/>
    </row>
    <row r="1167" spans="1:9" hidden="1">
      <c r="A1167" s="21"/>
      <c r="B1167" s="21"/>
      <c r="C1167" s="21"/>
      <c r="D1167" s="21"/>
      <c r="E1167" s="21"/>
      <c r="F1167" s="21"/>
      <c r="G1167" s="21"/>
      <c r="H1167" s="21"/>
      <c r="I1167" s="21"/>
    </row>
    <row r="1168" spans="1:9" hidden="1">
      <c r="A1168" s="21"/>
      <c r="B1168" s="21"/>
      <c r="C1168" s="21"/>
      <c r="D1168" s="21"/>
      <c r="E1168" s="21"/>
      <c r="F1168" s="21"/>
      <c r="G1168" s="21"/>
      <c r="H1168" s="21"/>
      <c r="I1168" s="21"/>
    </row>
    <row r="1169" spans="1:9" hidden="1">
      <c r="A1169" s="21"/>
      <c r="B1169" s="21"/>
      <c r="C1169" s="21"/>
      <c r="D1169" s="21"/>
      <c r="E1169" s="21"/>
      <c r="F1169" s="21"/>
      <c r="G1169" s="21"/>
      <c r="H1169" s="21"/>
      <c r="I1169" s="21"/>
    </row>
    <row r="1170" spans="1:9" hidden="1">
      <c r="A1170" s="21"/>
      <c r="B1170" s="21"/>
      <c r="C1170" s="21"/>
      <c r="D1170" s="21"/>
      <c r="E1170" s="21"/>
      <c r="F1170" s="21"/>
      <c r="G1170" s="21"/>
      <c r="H1170" s="21"/>
      <c r="I1170" s="21"/>
    </row>
    <row r="1171" spans="1:9" hidden="1">
      <c r="A1171" s="21"/>
      <c r="B1171" s="21"/>
      <c r="C1171" s="21"/>
      <c r="D1171" s="21"/>
      <c r="E1171" s="21"/>
      <c r="F1171" s="21"/>
      <c r="G1171" s="21"/>
      <c r="H1171" s="21"/>
      <c r="I1171" s="21"/>
    </row>
    <row r="1172" spans="1:9" hidden="1">
      <c r="A1172" s="21"/>
      <c r="B1172" s="21"/>
      <c r="C1172" s="21"/>
      <c r="D1172" s="21"/>
      <c r="E1172" s="21"/>
      <c r="F1172" s="21"/>
      <c r="G1172" s="21"/>
      <c r="H1172" s="21"/>
      <c r="I1172" s="21"/>
    </row>
    <row r="1173" spans="1:9" hidden="1">
      <c r="A1173" s="21"/>
      <c r="B1173" s="21"/>
      <c r="C1173" s="21"/>
      <c r="D1173" s="21"/>
      <c r="E1173" s="21"/>
      <c r="F1173" s="21"/>
      <c r="G1173" s="21"/>
      <c r="H1173" s="21"/>
      <c r="I1173" s="21"/>
    </row>
    <row r="1174" spans="1:9" hidden="1">
      <c r="A1174" s="21"/>
      <c r="B1174" s="21"/>
      <c r="C1174" s="21"/>
      <c r="D1174" s="21"/>
      <c r="E1174" s="21"/>
      <c r="F1174" s="21"/>
      <c r="G1174" s="21"/>
      <c r="H1174" s="21"/>
      <c r="I1174" s="21"/>
    </row>
    <row r="1175" spans="1:9" hidden="1">
      <c r="A1175" s="21"/>
      <c r="B1175" s="21"/>
      <c r="C1175" s="21"/>
      <c r="D1175" s="21"/>
      <c r="E1175" s="21"/>
      <c r="F1175" s="21"/>
      <c r="G1175" s="21"/>
      <c r="H1175" s="21"/>
      <c r="I1175" s="21"/>
    </row>
    <row r="1176" spans="1:9" hidden="1">
      <c r="A1176" s="21"/>
      <c r="B1176" s="21"/>
      <c r="C1176" s="21"/>
      <c r="D1176" s="21"/>
      <c r="E1176" s="21"/>
      <c r="F1176" s="21"/>
      <c r="G1176" s="21"/>
      <c r="H1176" s="21"/>
      <c r="I1176" s="21"/>
    </row>
    <row r="1177" spans="1:9" hidden="1">
      <c r="A1177" s="21"/>
      <c r="B1177" s="21"/>
      <c r="C1177" s="21"/>
      <c r="D1177" s="21"/>
      <c r="E1177" s="21"/>
      <c r="F1177" s="21"/>
      <c r="G1177" s="21"/>
      <c r="H1177" s="21"/>
      <c r="I1177" s="21"/>
    </row>
    <row r="1178" spans="1:9" hidden="1">
      <c r="A1178" s="21"/>
      <c r="B1178" s="21"/>
      <c r="C1178" s="21"/>
      <c r="D1178" s="21"/>
      <c r="E1178" s="21"/>
      <c r="F1178" s="21"/>
      <c r="G1178" s="21"/>
      <c r="H1178" s="21"/>
      <c r="I1178" s="21"/>
    </row>
    <row r="1179" spans="1:9" hidden="1">
      <c r="A1179" s="21"/>
      <c r="B1179" s="21"/>
      <c r="C1179" s="21"/>
      <c r="D1179" s="21"/>
      <c r="E1179" s="21"/>
      <c r="F1179" s="21"/>
      <c r="G1179" s="21"/>
      <c r="H1179" s="21"/>
      <c r="I1179" s="21"/>
    </row>
    <row r="1180" spans="1:9" hidden="1">
      <c r="A1180" s="21"/>
      <c r="B1180" s="21"/>
      <c r="C1180" s="21"/>
      <c r="D1180" s="21"/>
      <c r="E1180" s="21"/>
      <c r="F1180" s="21"/>
      <c r="G1180" s="21"/>
      <c r="H1180" s="21"/>
      <c r="I1180" s="21"/>
    </row>
    <row r="1181" spans="1:9" hidden="1">
      <c r="A1181" s="21"/>
      <c r="B1181" s="21"/>
      <c r="C1181" s="21"/>
      <c r="D1181" s="21"/>
      <c r="E1181" s="21"/>
      <c r="F1181" s="21"/>
      <c r="G1181" s="21"/>
      <c r="H1181" s="21"/>
      <c r="I1181" s="21"/>
    </row>
    <row r="1182" spans="1:9" hidden="1">
      <c r="A1182" s="21"/>
      <c r="B1182" s="21"/>
      <c r="C1182" s="21"/>
      <c r="D1182" s="21"/>
      <c r="E1182" s="21"/>
      <c r="F1182" s="21"/>
      <c r="G1182" s="21"/>
      <c r="H1182" s="21"/>
      <c r="I1182" s="21"/>
    </row>
    <row r="1183" spans="1:9" hidden="1">
      <c r="A1183" s="21"/>
      <c r="B1183" s="21"/>
      <c r="C1183" s="21"/>
      <c r="D1183" s="21"/>
      <c r="E1183" s="21"/>
      <c r="F1183" s="21"/>
      <c r="G1183" s="21"/>
      <c r="H1183" s="21"/>
      <c r="I1183" s="21"/>
    </row>
    <row r="1184" spans="1:9" hidden="1">
      <c r="A1184" s="21"/>
      <c r="B1184" s="21"/>
      <c r="C1184" s="21"/>
      <c r="D1184" s="21"/>
      <c r="E1184" s="21"/>
      <c r="F1184" s="21"/>
      <c r="G1184" s="21"/>
      <c r="H1184" s="21"/>
      <c r="I1184" s="21"/>
    </row>
    <row r="1185" spans="1:9" hidden="1">
      <c r="A1185" s="21"/>
      <c r="B1185" s="21"/>
      <c r="C1185" s="21"/>
      <c r="D1185" s="21"/>
      <c r="E1185" s="21"/>
      <c r="F1185" s="21"/>
      <c r="G1185" s="21"/>
      <c r="H1185" s="21"/>
      <c r="I1185" s="21"/>
    </row>
    <row r="1186" spans="1:9" hidden="1">
      <c r="A1186" s="21"/>
      <c r="B1186" s="21"/>
      <c r="C1186" s="21"/>
      <c r="D1186" s="21"/>
      <c r="E1186" s="21"/>
      <c r="F1186" s="21"/>
      <c r="G1186" s="21"/>
      <c r="H1186" s="21"/>
      <c r="I1186" s="21"/>
    </row>
    <row r="1187" spans="1:9" hidden="1">
      <c r="A1187" s="21"/>
      <c r="B1187" s="21"/>
      <c r="C1187" s="21"/>
      <c r="D1187" s="21"/>
      <c r="E1187" s="21"/>
      <c r="F1187" s="21"/>
      <c r="G1187" s="21"/>
      <c r="H1187" s="21"/>
      <c r="I1187" s="21"/>
    </row>
    <row r="1188" spans="1:9" hidden="1">
      <c r="A1188" s="21"/>
      <c r="B1188" s="21"/>
      <c r="C1188" s="21"/>
      <c r="D1188" s="21"/>
      <c r="E1188" s="21"/>
      <c r="F1188" s="21"/>
      <c r="G1188" s="21"/>
      <c r="H1188" s="21"/>
      <c r="I1188" s="21"/>
    </row>
    <row r="1189" spans="1:9" hidden="1">
      <c r="A1189" s="21"/>
      <c r="B1189" s="21"/>
      <c r="C1189" s="21"/>
      <c r="D1189" s="21"/>
      <c r="E1189" s="21"/>
      <c r="F1189" s="21"/>
      <c r="G1189" s="21"/>
      <c r="H1189" s="21"/>
      <c r="I1189" s="21"/>
    </row>
    <row r="1190" spans="1:9" hidden="1">
      <c r="A1190" s="21"/>
      <c r="B1190" s="21"/>
      <c r="C1190" s="21"/>
      <c r="D1190" s="21"/>
      <c r="E1190" s="21"/>
      <c r="F1190" s="21"/>
      <c r="G1190" s="21"/>
      <c r="H1190" s="21"/>
      <c r="I1190" s="21"/>
    </row>
    <row r="1191" spans="1:9" hidden="1">
      <c r="A1191" s="21"/>
      <c r="B1191" s="21"/>
      <c r="C1191" s="21"/>
      <c r="D1191" s="21"/>
      <c r="E1191" s="21"/>
      <c r="F1191" s="21"/>
      <c r="G1191" s="21"/>
      <c r="H1191" s="21"/>
      <c r="I1191" s="21"/>
    </row>
    <row r="1192" spans="1:9" hidden="1">
      <c r="A1192" s="21"/>
      <c r="B1192" s="21"/>
      <c r="C1192" s="21"/>
      <c r="D1192" s="21"/>
      <c r="E1192" s="21"/>
      <c r="F1192" s="21"/>
      <c r="G1192" s="21"/>
      <c r="H1192" s="21"/>
      <c r="I1192" s="21"/>
    </row>
    <row r="1193" spans="1:9" hidden="1">
      <c r="A1193" s="21"/>
      <c r="B1193" s="21"/>
      <c r="C1193" s="21"/>
      <c r="D1193" s="21"/>
      <c r="E1193" s="21"/>
      <c r="F1193" s="21"/>
      <c r="G1193" s="21"/>
      <c r="H1193" s="21"/>
      <c r="I1193" s="21"/>
    </row>
    <row r="1194" spans="1:9" hidden="1">
      <c r="A1194" s="21"/>
      <c r="B1194" s="21"/>
      <c r="C1194" s="21"/>
      <c r="D1194" s="21"/>
      <c r="E1194" s="21"/>
      <c r="F1194" s="21"/>
      <c r="G1194" s="21"/>
      <c r="H1194" s="21"/>
      <c r="I1194" s="21"/>
    </row>
    <row r="1195" spans="1:9" hidden="1">
      <c r="A1195" s="21"/>
      <c r="B1195" s="21"/>
      <c r="C1195" s="21"/>
      <c r="D1195" s="21"/>
      <c r="E1195" s="21"/>
      <c r="F1195" s="21"/>
      <c r="G1195" s="21"/>
      <c r="H1195" s="21"/>
      <c r="I1195" s="21"/>
    </row>
    <row r="1196" spans="1:9" hidden="1">
      <c r="A1196" s="21"/>
      <c r="B1196" s="21"/>
      <c r="C1196" s="21"/>
      <c r="D1196" s="21"/>
      <c r="E1196" s="21"/>
      <c r="F1196" s="21"/>
      <c r="G1196" s="21"/>
      <c r="H1196" s="21"/>
      <c r="I1196" s="21"/>
    </row>
    <row r="1197" spans="1:9" hidden="1">
      <c r="A1197" s="21"/>
      <c r="B1197" s="21"/>
      <c r="C1197" s="21"/>
      <c r="D1197" s="21"/>
      <c r="E1197" s="21"/>
      <c r="F1197" s="21"/>
      <c r="G1197" s="21"/>
      <c r="H1197" s="21"/>
      <c r="I1197" s="21"/>
    </row>
    <row r="1198" spans="1:9" hidden="1">
      <c r="A1198" s="21"/>
      <c r="B1198" s="21"/>
      <c r="C1198" s="21"/>
      <c r="D1198" s="21"/>
      <c r="E1198" s="21"/>
      <c r="F1198" s="21"/>
      <c r="G1198" s="21"/>
      <c r="H1198" s="21"/>
      <c r="I1198" s="21"/>
    </row>
    <row r="1199" spans="1:9" hidden="1">
      <c r="A1199" s="21"/>
      <c r="B1199" s="21"/>
      <c r="C1199" s="21"/>
      <c r="D1199" s="21"/>
      <c r="E1199" s="21"/>
      <c r="F1199" s="21"/>
      <c r="G1199" s="21"/>
      <c r="H1199" s="21"/>
      <c r="I1199" s="21"/>
    </row>
    <row r="1200" spans="1:9" hidden="1">
      <c r="A1200" s="21"/>
      <c r="B1200" s="21"/>
      <c r="C1200" s="21"/>
      <c r="D1200" s="21"/>
      <c r="E1200" s="21"/>
      <c r="F1200" s="21"/>
      <c r="G1200" s="21"/>
      <c r="H1200" s="21"/>
      <c r="I1200" s="21"/>
    </row>
    <row r="1201" spans="1:9" hidden="1">
      <c r="A1201" s="21"/>
      <c r="B1201" s="21"/>
      <c r="C1201" s="21"/>
      <c r="D1201" s="21"/>
      <c r="E1201" s="21"/>
      <c r="F1201" s="21"/>
      <c r="G1201" s="21"/>
      <c r="H1201" s="21"/>
      <c r="I1201" s="21"/>
    </row>
    <row r="1202" spans="1:9" hidden="1">
      <c r="A1202" s="21"/>
      <c r="B1202" s="21"/>
      <c r="C1202" s="21"/>
      <c r="D1202" s="21"/>
      <c r="E1202" s="21"/>
      <c r="F1202" s="21"/>
      <c r="G1202" s="21"/>
      <c r="H1202" s="21"/>
      <c r="I1202" s="21"/>
    </row>
    <row r="1203" spans="1:9" hidden="1">
      <c r="A1203" s="21"/>
      <c r="B1203" s="21"/>
      <c r="C1203" s="21"/>
      <c r="D1203" s="21"/>
      <c r="E1203" s="21"/>
      <c r="F1203" s="21"/>
      <c r="G1203" s="21"/>
      <c r="H1203" s="21"/>
      <c r="I1203" s="21"/>
    </row>
    <row r="1204" spans="1:9" hidden="1">
      <c r="A1204" s="21"/>
      <c r="B1204" s="21"/>
      <c r="C1204" s="21"/>
      <c r="D1204" s="21"/>
      <c r="E1204" s="21"/>
      <c r="F1204" s="21"/>
      <c r="G1204" s="21"/>
      <c r="H1204" s="21"/>
      <c r="I1204" s="21"/>
    </row>
    <row r="1205" spans="1:9" hidden="1">
      <c r="A1205" s="21"/>
      <c r="B1205" s="21"/>
      <c r="C1205" s="21"/>
      <c r="D1205" s="21"/>
      <c r="E1205" s="21"/>
      <c r="F1205" s="21"/>
      <c r="G1205" s="21"/>
      <c r="H1205" s="21"/>
      <c r="I1205" s="21"/>
    </row>
    <row r="1206" spans="1:9" hidden="1">
      <c r="A1206" s="21"/>
      <c r="B1206" s="21"/>
      <c r="C1206" s="21"/>
      <c r="D1206" s="21"/>
      <c r="E1206" s="21"/>
      <c r="F1206" s="21"/>
      <c r="G1206" s="21"/>
      <c r="H1206" s="21"/>
      <c r="I1206" s="21"/>
    </row>
    <row r="1207" spans="1:9" hidden="1">
      <c r="A1207" s="21"/>
      <c r="B1207" s="21"/>
      <c r="C1207" s="21"/>
      <c r="D1207" s="21"/>
      <c r="E1207" s="21"/>
      <c r="F1207" s="21"/>
      <c r="G1207" s="21"/>
      <c r="H1207" s="21"/>
      <c r="I1207" s="21"/>
    </row>
    <row r="1208" spans="1:9" hidden="1">
      <c r="A1208" s="21"/>
      <c r="B1208" s="21"/>
      <c r="C1208" s="21"/>
      <c r="D1208" s="21"/>
      <c r="E1208" s="21"/>
      <c r="F1208" s="21"/>
      <c r="G1208" s="21"/>
      <c r="H1208" s="21"/>
      <c r="I1208" s="21"/>
    </row>
    <row r="1209" spans="1:9" hidden="1">
      <c r="A1209" s="21"/>
      <c r="B1209" s="21"/>
      <c r="C1209" s="21"/>
      <c r="D1209" s="21"/>
      <c r="E1209" s="21"/>
      <c r="F1209" s="21"/>
      <c r="G1209" s="21"/>
      <c r="H1209" s="21"/>
      <c r="I1209" s="21"/>
    </row>
    <row r="1210" spans="1:9" hidden="1">
      <c r="A1210" s="21"/>
      <c r="B1210" s="21"/>
      <c r="C1210" s="21"/>
      <c r="D1210" s="21"/>
      <c r="E1210" s="21"/>
      <c r="F1210" s="21"/>
      <c r="G1210" s="21"/>
      <c r="H1210" s="21"/>
      <c r="I1210" s="21"/>
    </row>
    <row r="1211" spans="1:9" hidden="1">
      <c r="A1211" s="21"/>
      <c r="B1211" s="21"/>
      <c r="C1211" s="21"/>
      <c r="D1211" s="21"/>
      <c r="E1211" s="21"/>
      <c r="F1211" s="21"/>
      <c r="G1211" s="21"/>
      <c r="H1211" s="21"/>
      <c r="I1211" s="21"/>
    </row>
    <row r="1212" spans="1:9" hidden="1">
      <c r="A1212" s="21"/>
      <c r="B1212" s="21"/>
      <c r="C1212" s="21"/>
      <c r="D1212" s="21"/>
      <c r="E1212" s="21"/>
      <c r="F1212" s="21"/>
      <c r="G1212" s="21"/>
      <c r="H1212" s="21"/>
      <c r="I1212" s="21"/>
    </row>
    <row r="1213" spans="1:9" hidden="1">
      <c r="A1213" s="21"/>
      <c r="B1213" s="21"/>
      <c r="C1213" s="21"/>
      <c r="D1213" s="21"/>
      <c r="E1213" s="21"/>
      <c r="F1213" s="21"/>
      <c r="G1213" s="21"/>
      <c r="H1213" s="21"/>
      <c r="I1213" s="21"/>
    </row>
    <row r="1214" spans="1:9" hidden="1">
      <c r="A1214" s="21"/>
      <c r="B1214" s="21"/>
      <c r="C1214" s="21"/>
      <c r="D1214" s="21"/>
      <c r="E1214" s="21"/>
      <c r="F1214" s="21"/>
      <c r="G1214" s="21"/>
      <c r="H1214" s="21"/>
      <c r="I1214" s="21"/>
    </row>
    <row r="1215" spans="1:9" hidden="1">
      <c r="A1215" s="21"/>
      <c r="B1215" s="21"/>
      <c r="C1215" s="21"/>
      <c r="D1215" s="21"/>
      <c r="E1215" s="21"/>
      <c r="F1215" s="21"/>
      <c r="G1215" s="21"/>
      <c r="H1215" s="21"/>
      <c r="I1215" s="21"/>
    </row>
    <row r="1216" spans="1:9" hidden="1">
      <c r="A1216" s="21"/>
      <c r="B1216" s="21"/>
      <c r="C1216" s="21"/>
      <c r="D1216" s="21"/>
      <c r="E1216" s="21"/>
      <c r="F1216" s="21"/>
      <c r="G1216" s="21"/>
      <c r="H1216" s="21"/>
      <c r="I1216" s="21"/>
    </row>
    <row r="1217" spans="1:9" hidden="1">
      <c r="A1217" s="21"/>
      <c r="B1217" s="21"/>
      <c r="C1217" s="21"/>
      <c r="D1217" s="21"/>
      <c r="E1217" s="21"/>
      <c r="F1217" s="21"/>
      <c r="G1217" s="21"/>
      <c r="H1217" s="21"/>
      <c r="I1217" s="21"/>
    </row>
    <row r="1218" spans="1:9" hidden="1">
      <c r="A1218" s="21"/>
      <c r="B1218" s="21"/>
      <c r="C1218" s="21"/>
      <c r="D1218" s="21"/>
      <c r="E1218" s="21"/>
      <c r="F1218" s="21"/>
      <c r="G1218" s="21"/>
      <c r="H1218" s="21"/>
      <c r="I1218" s="21"/>
    </row>
    <row r="1219" spans="1:9" hidden="1">
      <c r="A1219" s="21"/>
      <c r="B1219" s="21"/>
      <c r="C1219" s="21"/>
      <c r="D1219" s="21"/>
      <c r="E1219" s="21"/>
      <c r="F1219" s="21"/>
      <c r="G1219" s="21"/>
      <c r="H1219" s="21"/>
      <c r="I1219" s="21"/>
    </row>
    <row r="1220" spans="1:9" hidden="1">
      <c r="A1220" s="21"/>
      <c r="B1220" s="21"/>
      <c r="C1220" s="21"/>
      <c r="D1220" s="21"/>
      <c r="E1220" s="21"/>
      <c r="F1220" s="21"/>
      <c r="G1220" s="21"/>
      <c r="H1220" s="21"/>
      <c r="I1220" s="21"/>
    </row>
    <row r="1221" spans="1:9" hidden="1">
      <c r="A1221" s="21"/>
      <c r="B1221" s="21"/>
      <c r="C1221" s="21"/>
      <c r="D1221" s="21"/>
      <c r="E1221" s="21"/>
      <c r="F1221" s="21"/>
      <c r="G1221" s="21"/>
      <c r="H1221" s="21"/>
      <c r="I1221" s="21"/>
    </row>
    <row r="1222" spans="1:9" hidden="1">
      <c r="A1222" s="21"/>
      <c r="B1222" s="21"/>
      <c r="C1222" s="21"/>
      <c r="D1222" s="21"/>
      <c r="E1222" s="21"/>
      <c r="F1222" s="21"/>
      <c r="G1222" s="21"/>
      <c r="H1222" s="21"/>
      <c r="I1222" s="21"/>
    </row>
    <row r="1223" spans="1:9" hidden="1">
      <c r="A1223" s="21"/>
      <c r="B1223" s="21"/>
      <c r="C1223" s="21"/>
      <c r="D1223" s="21"/>
      <c r="E1223" s="21"/>
      <c r="F1223" s="21"/>
      <c r="G1223" s="21"/>
      <c r="H1223" s="21"/>
      <c r="I1223" s="21"/>
    </row>
    <row r="1224" spans="1:9" hidden="1">
      <c r="A1224" s="21"/>
      <c r="B1224" s="21"/>
      <c r="C1224" s="21"/>
      <c r="D1224" s="21"/>
      <c r="E1224" s="21"/>
      <c r="F1224" s="21"/>
      <c r="G1224" s="21"/>
      <c r="H1224" s="21"/>
      <c r="I1224" s="21"/>
    </row>
    <row r="1225" spans="1:9" hidden="1">
      <c r="A1225" s="21"/>
      <c r="B1225" s="21"/>
      <c r="C1225" s="21"/>
      <c r="D1225" s="21"/>
      <c r="E1225" s="21"/>
      <c r="F1225" s="21"/>
      <c r="G1225" s="21"/>
      <c r="H1225" s="21"/>
      <c r="I1225" s="21"/>
    </row>
    <row r="1226" spans="1:9" hidden="1">
      <c r="A1226" s="21"/>
      <c r="B1226" s="21"/>
      <c r="C1226" s="21"/>
      <c r="D1226" s="21"/>
      <c r="E1226" s="21"/>
      <c r="F1226" s="21"/>
      <c r="G1226" s="21"/>
      <c r="H1226" s="21"/>
      <c r="I1226" s="21"/>
    </row>
    <row r="1227" spans="1:9" hidden="1">
      <c r="A1227" s="21"/>
      <c r="B1227" s="21"/>
      <c r="C1227" s="21"/>
      <c r="D1227" s="21"/>
      <c r="E1227" s="21"/>
      <c r="F1227" s="21"/>
      <c r="G1227" s="21"/>
      <c r="H1227" s="21"/>
      <c r="I1227" s="21"/>
    </row>
    <row r="1228" spans="1:9" hidden="1">
      <c r="A1228" s="21"/>
      <c r="B1228" s="21"/>
      <c r="C1228" s="21"/>
      <c r="D1228" s="21"/>
      <c r="E1228" s="21"/>
      <c r="F1228" s="21"/>
      <c r="G1228" s="21"/>
      <c r="H1228" s="21"/>
      <c r="I1228" s="21"/>
    </row>
    <row r="1229" spans="1:9" hidden="1">
      <c r="A1229" s="21"/>
      <c r="B1229" s="21"/>
      <c r="C1229" s="21"/>
      <c r="D1229" s="21"/>
      <c r="E1229" s="21"/>
      <c r="F1229" s="21"/>
      <c r="G1229" s="21"/>
      <c r="H1229" s="21"/>
      <c r="I1229" s="21"/>
    </row>
    <row r="1230" spans="1:9" hidden="1">
      <c r="A1230" s="21"/>
      <c r="B1230" s="21"/>
      <c r="C1230" s="21"/>
      <c r="D1230" s="21"/>
      <c r="E1230" s="21"/>
      <c r="F1230" s="21"/>
      <c r="G1230" s="21"/>
      <c r="H1230" s="21"/>
      <c r="I1230" s="21"/>
    </row>
    <row r="1231" spans="1:9" hidden="1">
      <c r="A1231" s="21"/>
      <c r="B1231" s="21"/>
      <c r="C1231" s="21"/>
      <c r="D1231" s="21"/>
      <c r="E1231" s="21"/>
      <c r="F1231" s="21"/>
      <c r="G1231" s="21"/>
      <c r="H1231" s="21"/>
      <c r="I1231" s="21"/>
    </row>
    <row r="1232" spans="1:9" hidden="1">
      <c r="A1232" s="21"/>
      <c r="B1232" s="21"/>
      <c r="C1232" s="21"/>
      <c r="D1232" s="21"/>
      <c r="E1232" s="21"/>
      <c r="F1232" s="21"/>
      <c r="G1232" s="21"/>
      <c r="H1232" s="21"/>
      <c r="I1232" s="21"/>
    </row>
    <row r="1233" spans="1:9" hidden="1">
      <c r="A1233" s="21"/>
      <c r="B1233" s="21"/>
      <c r="C1233" s="21"/>
      <c r="D1233" s="21"/>
      <c r="E1233" s="21"/>
      <c r="F1233" s="21"/>
      <c r="G1233" s="21"/>
      <c r="H1233" s="21"/>
      <c r="I1233" s="21"/>
    </row>
    <row r="1234" spans="1:9" hidden="1">
      <c r="A1234" s="21"/>
      <c r="B1234" s="21"/>
      <c r="C1234" s="21"/>
      <c r="D1234" s="21"/>
      <c r="E1234" s="21"/>
      <c r="F1234" s="21"/>
      <c r="G1234" s="21"/>
      <c r="H1234" s="21"/>
      <c r="I1234" s="21"/>
    </row>
    <row r="1235" spans="1:9" hidden="1">
      <c r="A1235" s="21"/>
      <c r="B1235" s="21"/>
      <c r="C1235" s="21"/>
      <c r="D1235" s="21"/>
      <c r="E1235" s="21"/>
      <c r="F1235" s="21"/>
      <c r="G1235" s="21"/>
      <c r="H1235" s="21"/>
      <c r="I1235" s="21"/>
    </row>
    <row r="1236" spans="1:9" hidden="1">
      <c r="A1236" s="21"/>
      <c r="B1236" s="21"/>
      <c r="C1236" s="21"/>
      <c r="D1236" s="21"/>
      <c r="E1236" s="21"/>
      <c r="F1236" s="21"/>
      <c r="G1236" s="21"/>
      <c r="H1236" s="21"/>
      <c r="I1236" s="21"/>
    </row>
    <row r="1237" spans="1:9" hidden="1">
      <c r="A1237" s="21"/>
      <c r="B1237" s="21"/>
      <c r="C1237" s="21"/>
      <c r="D1237" s="21"/>
      <c r="E1237" s="21"/>
      <c r="F1237" s="21"/>
      <c r="G1237" s="21"/>
      <c r="H1237" s="21"/>
      <c r="I1237" s="21"/>
    </row>
    <row r="1238" spans="1:9" hidden="1">
      <c r="A1238" s="21"/>
      <c r="B1238" s="21"/>
      <c r="C1238" s="21"/>
      <c r="D1238" s="21"/>
      <c r="E1238" s="21"/>
      <c r="F1238" s="21"/>
      <c r="G1238" s="21"/>
      <c r="H1238" s="21"/>
      <c r="I1238" s="21"/>
    </row>
    <row r="1239" spans="1:9" hidden="1">
      <c r="A1239" s="21"/>
      <c r="B1239" s="21"/>
      <c r="C1239" s="21"/>
      <c r="D1239" s="21"/>
      <c r="E1239" s="21"/>
      <c r="F1239" s="21"/>
      <c r="G1239" s="21"/>
      <c r="H1239" s="21"/>
      <c r="I1239" s="21"/>
    </row>
    <row r="1240" spans="1:9" hidden="1">
      <c r="A1240" s="21"/>
      <c r="B1240" s="21"/>
      <c r="C1240" s="21"/>
      <c r="D1240" s="21"/>
      <c r="E1240" s="21"/>
      <c r="F1240" s="21"/>
      <c r="G1240" s="21"/>
      <c r="H1240" s="21"/>
      <c r="I1240" s="21"/>
    </row>
    <row r="1241" spans="1:9" hidden="1">
      <c r="A1241" s="21"/>
      <c r="B1241" s="21"/>
      <c r="C1241" s="21"/>
      <c r="D1241" s="21"/>
      <c r="E1241" s="21"/>
      <c r="F1241" s="21"/>
      <c r="G1241" s="21"/>
      <c r="H1241" s="21"/>
      <c r="I1241" s="21"/>
    </row>
    <row r="1242" spans="1:9" hidden="1">
      <c r="A1242" s="21"/>
      <c r="B1242" s="21"/>
      <c r="C1242" s="21"/>
      <c r="D1242" s="21"/>
      <c r="E1242" s="21"/>
      <c r="F1242" s="21"/>
      <c r="G1242" s="21"/>
      <c r="H1242" s="21"/>
      <c r="I1242" s="21"/>
    </row>
    <row r="1243" spans="1:9" hidden="1">
      <c r="A1243" s="21"/>
      <c r="B1243" s="21"/>
      <c r="C1243" s="21"/>
      <c r="D1243" s="21"/>
      <c r="E1243" s="21"/>
      <c r="F1243" s="21"/>
      <c r="G1243" s="21"/>
      <c r="H1243" s="21"/>
      <c r="I1243" s="21"/>
    </row>
    <row r="1244" spans="1:9" hidden="1">
      <c r="A1244" s="21"/>
      <c r="B1244" s="21"/>
      <c r="C1244" s="21"/>
      <c r="D1244" s="21"/>
      <c r="E1244" s="21"/>
      <c r="F1244" s="21"/>
      <c r="G1244" s="21"/>
      <c r="H1244" s="21"/>
      <c r="I1244" s="21"/>
    </row>
    <row r="1245" spans="1:9" hidden="1">
      <c r="A1245" s="21"/>
      <c r="B1245" s="21"/>
      <c r="C1245" s="21"/>
      <c r="D1245" s="21"/>
      <c r="E1245" s="21"/>
      <c r="F1245" s="21"/>
      <c r="G1245" s="21"/>
      <c r="H1245" s="21"/>
      <c r="I1245" s="21"/>
    </row>
    <row r="1246" spans="1:9" hidden="1">
      <c r="A1246" s="21"/>
      <c r="B1246" s="21"/>
      <c r="C1246" s="21"/>
      <c r="D1246" s="21"/>
      <c r="E1246" s="21"/>
      <c r="F1246" s="21"/>
      <c r="G1246" s="21"/>
      <c r="H1246" s="21"/>
      <c r="I1246" s="21"/>
    </row>
    <row r="1247" spans="1:9" hidden="1">
      <c r="A1247" s="21"/>
      <c r="B1247" s="21"/>
      <c r="C1247" s="21"/>
      <c r="D1247" s="21"/>
      <c r="E1247" s="21"/>
      <c r="F1247" s="21"/>
      <c r="G1247" s="21"/>
      <c r="H1247" s="21"/>
      <c r="I1247" s="21"/>
    </row>
    <row r="1248" spans="1:9" hidden="1">
      <c r="A1248" s="21"/>
      <c r="B1248" s="21"/>
      <c r="C1248" s="21"/>
      <c r="D1248" s="21"/>
      <c r="E1248" s="21"/>
      <c r="F1248" s="21"/>
      <c r="G1248" s="21"/>
      <c r="H1248" s="21"/>
      <c r="I1248" s="21"/>
    </row>
    <row r="1249" spans="1:9" hidden="1">
      <c r="A1249" s="21"/>
      <c r="B1249" s="21"/>
      <c r="C1249" s="21"/>
      <c r="D1249" s="21"/>
      <c r="E1249" s="21"/>
      <c r="F1249" s="21"/>
      <c r="G1249" s="21"/>
      <c r="H1249" s="21"/>
      <c r="I1249" s="21"/>
    </row>
    <row r="1250" spans="1:9" hidden="1">
      <c r="A1250" s="21"/>
      <c r="B1250" s="21"/>
      <c r="C1250" s="21"/>
      <c r="D1250" s="21"/>
      <c r="E1250" s="21"/>
      <c r="F1250" s="21"/>
      <c r="G1250" s="21"/>
      <c r="H1250" s="21"/>
      <c r="I1250" s="21"/>
    </row>
    <row r="1251" spans="1:9" hidden="1">
      <c r="A1251" s="21"/>
      <c r="B1251" s="21"/>
      <c r="C1251" s="21"/>
      <c r="D1251" s="21"/>
      <c r="E1251" s="21"/>
      <c r="F1251" s="21"/>
      <c r="G1251" s="21"/>
      <c r="H1251" s="21"/>
      <c r="I1251" s="21"/>
    </row>
    <row r="1252" spans="1:9" hidden="1">
      <c r="A1252" s="21"/>
      <c r="B1252" s="21"/>
      <c r="C1252" s="21"/>
      <c r="D1252" s="21"/>
      <c r="E1252" s="21"/>
      <c r="F1252" s="21"/>
      <c r="G1252" s="21"/>
      <c r="H1252" s="21"/>
      <c r="I1252" s="21"/>
    </row>
    <row r="1253" spans="1:9" hidden="1">
      <c r="A1253" s="21"/>
      <c r="B1253" s="21"/>
      <c r="C1253" s="21"/>
      <c r="D1253" s="21"/>
      <c r="E1253" s="21"/>
      <c r="F1253" s="21"/>
      <c r="G1253" s="21"/>
      <c r="H1253" s="21"/>
      <c r="I1253" s="21"/>
    </row>
    <row r="1254" spans="1:9" hidden="1">
      <c r="A1254" s="21"/>
      <c r="B1254" s="21"/>
      <c r="C1254" s="21"/>
      <c r="D1254" s="21"/>
      <c r="E1254" s="21"/>
      <c r="F1254" s="21"/>
      <c r="G1254" s="21"/>
      <c r="H1254" s="21"/>
      <c r="I1254" s="21"/>
    </row>
    <row r="1255" spans="1:9" hidden="1">
      <c r="A1255" s="21"/>
      <c r="B1255" s="21"/>
      <c r="C1255" s="21"/>
      <c r="D1255" s="21"/>
      <c r="E1255" s="21"/>
      <c r="F1255" s="21"/>
      <c r="G1255" s="21"/>
      <c r="H1255" s="21"/>
      <c r="I1255" s="21"/>
    </row>
    <row r="1256" spans="1:9" hidden="1">
      <c r="A1256" s="21"/>
      <c r="B1256" s="21"/>
      <c r="C1256" s="21"/>
      <c r="D1256" s="21"/>
      <c r="E1256" s="21"/>
      <c r="F1256" s="21"/>
      <c r="G1256" s="21"/>
      <c r="H1256" s="21"/>
      <c r="I1256" s="21"/>
    </row>
    <row r="1257" spans="1:9" hidden="1">
      <c r="A1257" s="21"/>
      <c r="B1257" s="21"/>
      <c r="C1257" s="21"/>
      <c r="D1257" s="21"/>
      <c r="E1257" s="21"/>
      <c r="F1257" s="21"/>
      <c r="G1257" s="21"/>
      <c r="H1257" s="21"/>
      <c r="I1257" s="21"/>
    </row>
    <row r="1258" spans="1:9" hidden="1">
      <c r="A1258" s="21"/>
      <c r="B1258" s="21"/>
      <c r="C1258" s="21"/>
      <c r="D1258" s="21"/>
      <c r="E1258" s="21"/>
      <c r="F1258" s="21"/>
      <c r="G1258" s="21"/>
      <c r="H1258" s="21"/>
      <c r="I1258" s="21"/>
    </row>
    <row r="1259" spans="1:9" hidden="1">
      <c r="A1259" s="21"/>
      <c r="B1259" s="21"/>
      <c r="C1259" s="21"/>
      <c r="D1259" s="21"/>
      <c r="E1259" s="21"/>
      <c r="F1259" s="21"/>
      <c r="G1259" s="21"/>
      <c r="H1259" s="21"/>
      <c r="I1259" s="21"/>
    </row>
    <row r="1260" spans="1:9" hidden="1">
      <c r="A1260" s="21"/>
      <c r="B1260" s="21"/>
      <c r="C1260" s="21"/>
      <c r="D1260" s="21"/>
      <c r="E1260" s="21"/>
      <c r="F1260" s="21"/>
      <c r="G1260" s="21"/>
      <c r="H1260" s="21"/>
      <c r="I1260" s="21"/>
    </row>
    <row r="1261" spans="1:9" hidden="1">
      <c r="A1261" s="21"/>
      <c r="B1261" s="21"/>
      <c r="C1261" s="21"/>
      <c r="D1261" s="21"/>
      <c r="E1261" s="21"/>
      <c r="F1261" s="21"/>
      <c r="G1261" s="21"/>
      <c r="H1261" s="21"/>
      <c r="I1261" s="21"/>
    </row>
    <row r="1262" spans="1:9" hidden="1">
      <c r="A1262" s="21"/>
      <c r="B1262" s="21"/>
      <c r="C1262" s="21"/>
      <c r="D1262" s="21"/>
      <c r="E1262" s="21"/>
      <c r="F1262" s="21"/>
      <c r="G1262" s="21"/>
      <c r="H1262" s="21"/>
      <c r="I1262" s="21"/>
    </row>
    <row r="1263" spans="1:9" hidden="1">
      <c r="A1263" s="21"/>
      <c r="B1263" s="21"/>
      <c r="C1263" s="21"/>
      <c r="D1263" s="21"/>
      <c r="E1263" s="21"/>
      <c r="F1263" s="21"/>
      <c r="G1263" s="21"/>
      <c r="H1263" s="21"/>
      <c r="I1263" s="21"/>
    </row>
    <row r="1264" spans="1:9" hidden="1">
      <c r="A1264" s="21"/>
      <c r="B1264" s="21"/>
      <c r="C1264" s="21"/>
      <c r="D1264" s="21"/>
      <c r="E1264" s="21"/>
      <c r="F1264" s="21"/>
      <c r="G1264" s="21"/>
      <c r="H1264" s="21"/>
      <c r="I1264" s="21"/>
    </row>
    <row r="1265" spans="1:9" hidden="1">
      <c r="A1265" s="21"/>
      <c r="B1265" s="21"/>
      <c r="C1265" s="21"/>
      <c r="D1265" s="21"/>
      <c r="E1265" s="21"/>
      <c r="F1265" s="21"/>
      <c r="G1265" s="21"/>
      <c r="H1265" s="21"/>
      <c r="I1265" s="21"/>
    </row>
    <row r="1266" spans="1:9" hidden="1">
      <c r="A1266" s="21"/>
      <c r="B1266" s="21"/>
      <c r="C1266" s="21"/>
      <c r="D1266" s="21"/>
      <c r="E1266" s="21"/>
      <c r="F1266" s="21"/>
      <c r="G1266" s="21"/>
      <c r="H1266" s="21"/>
      <c r="I1266" s="21"/>
    </row>
    <row r="1267" spans="1:9" hidden="1">
      <c r="A1267" s="21"/>
      <c r="B1267" s="21"/>
      <c r="C1267" s="21"/>
      <c r="D1267" s="21"/>
      <c r="E1267" s="21"/>
      <c r="F1267" s="21"/>
      <c r="G1267" s="21"/>
      <c r="H1267" s="21"/>
      <c r="I1267" s="21"/>
    </row>
    <row r="1268" spans="1:9" hidden="1">
      <c r="A1268" s="21"/>
      <c r="B1268" s="21"/>
      <c r="C1268" s="21"/>
      <c r="D1268" s="21"/>
      <c r="E1268" s="21"/>
      <c r="F1268" s="21"/>
      <c r="G1268" s="21"/>
      <c r="H1268" s="21"/>
      <c r="I1268" s="21"/>
    </row>
    <row r="1269" spans="1:9" hidden="1">
      <c r="A1269" s="21"/>
      <c r="B1269" s="21"/>
      <c r="C1269" s="21"/>
      <c r="D1269" s="21"/>
      <c r="E1269" s="21"/>
      <c r="F1269" s="21"/>
      <c r="G1269" s="21"/>
      <c r="H1269" s="21"/>
      <c r="I1269" s="21"/>
    </row>
    <row r="1270" spans="1:9" hidden="1">
      <c r="A1270" s="21"/>
      <c r="B1270" s="21"/>
      <c r="C1270" s="21"/>
      <c r="D1270" s="21"/>
      <c r="E1270" s="21"/>
      <c r="F1270" s="21"/>
      <c r="G1270" s="21"/>
      <c r="H1270" s="21"/>
      <c r="I1270" s="21"/>
    </row>
    <row r="1271" spans="1:9" hidden="1">
      <c r="A1271" s="21"/>
      <c r="B1271" s="21"/>
      <c r="C1271" s="21"/>
      <c r="D1271" s="21"/>
      <c r="E1271" s="21"/>
      <c r="F1271" s="21"/>
      <c r="G1271" s="21"/>
      <c r="H1271" s="21"/>
      <c r="I1271" s="21"/>
    </row>
    <row r="1272" spans="1:9" hidden="1">
      <c r="A1272" s="21"/>
      <c r="B1272" s="21"/>
      <c r="C1272" s="21"/>
      <c r="D1272" s="21"/>
      <c r="E1272" s="21"/>
      <c r="F1272" s="21"/>
      <c r="G1272" s="21"/>
      <c r="H1272" s="21"/>
      <c r="I1272" s="21"/>
    </row>
    <row r="1273" spans="1:9" hidden="1">
      <c r="A1273" s="21"/>
      <c r="B1273" s="21"/>
      <c r="C1273" s="21"/>
      <c r="D1273" s="21"/>
      <c r="E1273" s="21"/>
      <c r="F1273" s="21"/>
      <c r="G1273" s="21"/>
      <c r="H1273" s="21"/>
      <c r="I1273" s="21"/>
    </row>
    <row r="1274" spans="1:9" hidden="1">
      <c r="A1274" s="21"/>
      <c r="B1274" s="21"/>
      <c r="C1274" s="21"/>
      <c r="D1274" s="21"/>
      <c r="E1274" s="21"/>
      <c r="F1274" s="21"/>
      <c r="G1274" s="21"/>
      <c r="H1274" s="21"/>
      <c r="I1274" s="21"/>
    </row>
    <row r="1275" spans="1:9" hidden="1">
      <c r="A1275" s="21"/>
      <c r="B1275" s="21"/>
      <c r="C1275" s="21"/>
      <c r="D1275" s="21"/>
      <c r="E1275" s="21"/>
      <c r="F1275" s="21"/>
      <c r="G1275" s="21"/>
      <c r="H1275" s="21"/>
      <c r="I1275" s="21"/>
    </row>
    <row r="1276" spans="1:9" hidden="1">
      <c r="A1276" s="21"/>
      <c r="B1276" s="21"/>
      <c r="C1276" s="21"/>
      <c r="D1276" s="21"/>
      <c r="E1276" s="21"/>
      <c r="F1276" s="21"/>
      <c r="G1276" s="21"/>
      <c r="H1276" s="21"/>
      <c r="I1276" s="21"/>
    </row>
    <row r="1277" spans="1:9" hidden="1">
      <c r="A1277" s="21"/>
      <c r="B1277" s="21"/>
      <c r="C1277" s="21"/>
      <c r="D1277" s="21"/>
      <c r="E1277" s="21"/>
      <c r="F1277" s="21"/>
      <c r="G1277" s="21"/>
      <c r="H1277" s="21"/>
      <c r="I1277" s="21"/>
    </row>
    <row r="1278" spans="1:9" hidden="1">
      <c r="A1278" s="21"/>
      <c r="B1278" s="21"/>
      <c r="C1278" s="21"/>
      <c r="D1278" s="21"/>
      <c r="E1278" s="21"/>
      <c r="F1278" s="21"/>
      <c r="G1278" s="21"/>
      <c r="H1278" s="21"/>
      <c r="I1278" s="21"/>
    </row>
    <row r="1279" spans="1:9" hidden="1">
      <c r="A1279" s="21"/>
      <c r="B1279" s="21"/>
      <c r="C1279" s="21"/>
      <c r="D1279" s="21"/>
      <c r="E1279" s="21"/>
      <c r="F1279" s="21"/>
      <c r="G1279" s="21"/>
      <c r="H1279" s="21"/>
      <c r="I1279" s="21"/>
    </row>
    <row r="1280" spans="1:9" hidden="1">
      <c r="A1280" s="21"/>
      <c r="B1280" s="21"/>
      <c r="C1280" s="21"/>
      <c r="D1280" s="21"/>
      <c r="E1280" s="21"/>
      <c r="F1280" s="21"/>
      <c r="G1280" s="21"/>
      <c r="H1280" s="21"/>
      <c r="I1280" s="21"/>
    </row>
    <row r="1281" spans="1:9" hidden="1">
      <c r="A1281" s="21"/>
      <c r="B1281" s="21"/>
      <c r="C1281" s="21"/>
      <c r="D1281" s="21"/>
      <c r="E1281" s="21"/>
      <c r="F1281" s="21"/>
      <c r="G1281" s="21"/>
      <c r="H1281" s="21"/>
      <c r="I1281" s="21"/>
    </row>
    <row r="1282" spans="1:9" hidden="1">
      <c r="A1282" s="21"/>
      <c r="B1282" s="21"/>
      <c r="C1282" s="21"/>
      <c r="D1282" s="21"/>
      <c r="E1282" s="21"/>
      <c r="F1282" s="21"/>
      <c r="G1282" s="21"/>
      <c r="H1282" s="21"/>
      <c r="I1282" s="21"/>
    </row>
    <row r="1283" spans="1:9" hidden="1">
      <c r="A1283" s="21"/>
      <c r="B1283" s="21"/>
      <c r="C1283" s="21"/>
      <c r="D1283" s="21"/>
      <c r="E1283" s="21"/>
      <c r="F1283" s="21"/>
      <c r="G1283" s="21"/>
      <c r="H1283" s="21"/>
      <c r="I1283" s="21"/>
    </row>
    <row r="1284" spans="1:9" hidden="1">
      <c r="A1284" s="21"/>
      <c r="B1284" s="21"/>
      <c r="C1284" s="21"/>
      <c r="D1284" s="21"/>
      <c r="E1284" s="21"/>
      <c r="F1284" s="21"/>
      <c r="G1284" s="21"/>
      <c r="H1284" s="21"/>
      <c r="I1284" s="21"/>
    </row>
    <row r="1285" spans="1:9" hidden="1">
      <c r="A1285" s="21"/>
      <c r="B1285" s="21"/>
      <c r="C1285" s="21"/>
      <c r="D1285" s="21"/>
      <c r="E1285" s="21"/>
      <c r="F1285" s="21"/>
      <c r="G1285" s="21"/>
      <c r="H1285" s="21"/>
      <c r="I1285" s="21"/>
    </row>
    <row r="1286" spans="1:9" hidden="1">
      <c r="A1286" s="21"/>
      <c r="B1286" s="21"/>
      <c r="C1286" s="21"/>
      <c r="D1286" s="21"/>
      <c r="E1286" s="21"/>
      <c r="F1286" s="21"/>
      <c r="G1286" s="21"/>
      <c r="H1286" s="21"/>
      <c r="I1286" s="21"/>
    </row>
    <row r="1287" spans="1:9" hidden="1">
      <c r="A1287" s="21"/>
      <c r="B1287" s="21"/>
      <c r="C1287" s="21"/>
      <c r="D1287" s="21"/>
      <c r="E1287" s="21"/>
      <c r="F1287" s="21"/>
      <c r="G1287" s="21"/>
      <c r="H1287" s="21"/>
      <c r="I1287" s="21"/>
    </row>
    <row r="1288" spans="1:9" hidden="1">
      <c r="A1288" s="21"/>
      <c r="B1288" s="21"/>
      <c r="C1288" s="21"/>
      <c r="D1288" s="21"/>
      <c r="E1288" s="21"/>
      <c r="F1288" s="21"/>
      <c r="G1288" s="21"/>
      <c r="H1288" s="21"/>
      <c r="I1288" s="21"/>
    </row>
    <row r="1289" spans="1:9" hidden="1">
      <c r="A1289" s="21"/>
      <c r="B1289" s="21"/>
      <c r="C1289" s="21"/>
      <c r="D1289" s="21"/>
      <c r="E1289" s="21"/>
      <c r="F1289" s="21"/>
      <c r="G1289" s="21"/>
      <c r="H1289" s="21"/>
      <c r="I1289" s="21"/>
    </row>
    <row r="1290" spans="1:9" hidden="1">
      <c r="A1290" s="21"/>
      <c r="B1290" s="21"/>
      <c r="C1290" s="21"/>
      <c r="D1290" s="21"/>
      <c r="E1290" s="21"/>
      <c r="F1290" s="21"/>
      <c r="G1290" s="21"/>
      <c r="H1290" s="21"/>
      <c r="I1290" s="21"/>
    </row>
    <row r="1291" spans="1:9" hidden="1">
      <c r="A1291" s="21"/>
      <c r="B1291" s="21"/>
      <c r="C1291" s="21"/>
      <c r="D1291" s="21"/>
      <c r="E1291" s="21"/>
      <c r="F1291" s="21"/>
      <c r="G1291" s="21"/>
      <c r="H1291" s="21"/>
      <c r="I1291" s="21"/>
    </row>
    <row r="1292" spans="1:9" hidden="1">
      <c r="A1292" s="21"/>
      <c r="B1292" s="21"/>
      <c r="C1292" s="21"/>
      <c r="D1292" s="21"/>
      <c r="E1292" s="21"/>
      <c r="F1292" s="21"/>
      <c r="G1292" s="21"/>
      <c r="H1292" s="21"/>
      <c r="I1292" s="21"/>
    </row>
    <row r="1293" spans="1:9" hidden="1">
      <c r="A1293" s="21"/>
      <c r="B1293" s="21"/>
      <c r="C1293" s="21"/>
      <c r="D1293" s="21"/>
      <c r="E1293" s="21"/>
      <c r="F1293" s="21"/>
      <c r="G1293" s="21"/>
      <c r="H1293" s="21"/>
      <c r="I1293" s="21"/>
    </row>
    <row r="1294" spans="1:9" hidden="1">
      <c r="A1294" s="21"/>
      <c r="B1294" s="21"/>
      <c r="C1294" s="21"/>
      <c r="D1294" s="21"/>
      <c r="E1294" s="21"/>
      <c r="F1294" s="21"/>
      <c r="G1294" s="21"/>
      <c r="H1294" s="21"/>
      <c r="I1294" s="21"/>
    </row>
    <row r="1295" spans="1:9" hidden="1">
      <c r="A1295" s="21"/>
      <c r="B1295" s="21"/>
      <c r="C1295" s="21"/>
      <c r="D1295" s="21"/>
      <c r="E1295" s="21"/>
      <c r="F1295" s="21"/>
      <c r="G1295" s="21"/>
      <c r="H1295" s="21"/>
      <c r="I1295" s="21"/>
    </row>
    <row r="1296" spans="1:9" hidden="1">
      <c r="A1296" s="21"/>
      <c r="B1296" s="21"/>
      <c r="C1296" s="21"/>
      <c r="D1296" s="21"/>
      <c r="E1296" s="21"/>
      <c r="F1296" s="21"/>
      <c r="G1296" s="21"/>
      <c r="H1296" s="21"/>
      <c r="I1296" s="21"/>
    </row>
    <row r="1297" spans="1:9" hidden="1">
      <c r="A1297" s="21"/>
      <c r="B1297" s="21"/>
      <c r="C1297" s="21"/>
      <c r="D1297" s="21"/>
      <c r="E1297" s="21"/>
      <c r="F1297" s="21"/>
      <c r="G1297" s="21"/>
      <c r="H1297" s="21"/>
      <c r="I1297" s="21"/>
    </row>
    <row r="1298" spans="1:9" hidden="1">
      <c r="A1298" s="21"/>
      <c r="B1298" s="21"/>
      <c r="C1298" s="21"/>
      <c r="D1298" s="21"/>
      <c r="E1298" s="21"/>
      <c r="F1298" s="21"/>
      <c r="G1298" s="21"/>
      <c r="H1298" s="21"/>
      <c r="I1298" s="21"/>
    </row>
    <row r="1299" spans="1:9" hidden="1">
      <c r="A1299" s="21"/>
      <c r="B1299" s="21"/>
      <c r="C1299" s="21"/>
      <c r="D1299" s="21"/>
      <c r="E1299" s="21"/>
      <c r="F1299" s="21"/>
      <c r="G1299" s="21"/>
      <c r="H1299" s="21"/>
      <c r="I1299" s="21"/>
    </row>
    <row r="1300" spans="1:9" hidden="1">
      <c r="A1300" s="21"/>
      <c r="B1300" s="21"/>
      <c r="C1300" s="21"/>
      <c r="D1300" s="21"/>
      <c r="E1300" s="21"/>
      <c r="F1300" s="21"/>
      <c r="G1300" s="21"/>
      <c r="H1300" s="21"/>
      <c r="I1300" s="21"/>
    </row>
    <row r="1301" spans="1:9" hidden="1">
      <c r="A1301" s="21"/>
      <c r="B1301" s="21"/>
      <c r="C1301" s="21"/>
      <c r="D1301" s="21"/>
      <c r="E1301" s="21"/>
      <c r="F1301" s="21"/>
      <c r="G1301" s="21"/>
      <c r="H1301" s="21"/>
      <c r="I1301" s="21"/>
    </row>
    <row r="1302" spans="1:9" hidden="1">
      <c r="A1302" s="21"/>
      <c r="B1302" s="21"/>
      <c r="C1302" s="21"/>
      <c r="D1302" s="21"/>
      <c r="E1302" s="21"/>
      <c r="F1302" s="21"/>
      <c r="G1302" s="21"/>
      <c r="H1302" s="21"/>
      <c r="I1302" s="21"/>
    </row>
    <row r="1303" spans="1:9" hidden="1">
      <c r="A1303" s="21"/>
      <c r="B1303" s="21"/>
      <c r="C1303" s="21"/>
      <c r="D1303" s="21"/>
      <c r="E1303" s="21"/>
      <c r="F1303" s="21"/>
      <c r="G1303" s="21"/>
      <c r="H1303" s="21"/>
      <c r="I1303" s="21"/>
    </row>
    <row r="1304" spans="1:9" hidden="1">
      <c r="A1304" s="21"/>
      <c r="B1304" s="21"/>
      <c r="C1304" s="21"/>
      <c r="D1304" s="21"/>
      <c r="E1304" s="21"/>
      <c r="F1304" s="21"/>
      <c r="G1304" s="21"/>
      <c r="H1304" s="21"/>
      <c r="I1304" s="21"/>
    </row>
    <row r="1305" spans="1:9" hidden="1">
      <c r="A1305" s="21"/>
      <c r="B1305" s="21"/>
      <c r="C1305" s="21"/>
      <c r="D1305" s="21"/>
      <c r="E1305" s="21"/>
      <c r="F1305" s="21"/>
      <c r="G1305" s="21"/>
      <c r="H1305" s="21"/>
      <c r="I1305" s="21"/>
    </row>
    <row r="1306" spans="1:9" hidden="1">
      <c r="A1306" s="21"/>
      <c r="B1306" s="21"/>
      <c r="C1306" s="21"/>
      <c r="D1306" s="21"/>
      <c r="E1306" s="21"/>
      <c r="F1306" s="21"/>
      <c r="G1306" s="21"/>
      <c r="H1306" s="21"/>
      <c r="I1306" s="21"/>
    </row>
    <row r="1307" spans="1:9" hidden="1">
      <c r="A1307" s="21"/>
      <c r="B1307" s="21"/>
      <c r="C1307" s="21"/>
      <c r="D1307" s="21"/>
      <c r="E1307" s="21"/>
      <c r="F1307" s="21"/>
      <c r="G1307" s="21"/>
      <c r="H1307" s="21"/>
      <c r="I1307" s="21"/>
    </row>
    <row r="1308" spans="1:9" hidden="1">
      <c r="A1308" s="21"/>
      <c r="B1308" s="21"/>
      <c r="C1308" s="21"/>
      <c r="D1308" s="21"/>
      <c r="E1308" s="21"/>
      <c r="F1308" s="21"/>
      <c r="G1308" s="21"/>
      <c r="H1308" s="21"/>
      <c r="I1308" s="21"/>
    </row>
    <row r="1309" spans="1:9" hidden="1">
      <c r="A1309" s="21"/>
      <c r="B1309" s="21"/>
      <c r="C1309" s="21"/>
      <c r="D1309" s="21"/>
      <c r="E1309" s="21"/>
      <c r="F1309" s="21"/>
      <c r="G1309" s="21"/>
      <c r="H1309" s="21"/>
      <c r="I1309" s="21"/>
    </row>
    <row r="1310" spans="1:9" hidden="1">
      <c r="A1310" s="21"/>
      <c r="B1310" s="21"/>
      <c r="C1310" s="21"/>
      <c r="D1310" s="21"/>
      <c r="E1310" s="21"/>
      <c r="F1310" s="21"/>
      <c r="G1310" s="21"/>
      <c r="H1310" s="21"/>
      <c r="I1310" s="21"/>
    </row>
    <row r="1311" spans="1:9" hidden="1">
      <c r="A1311" s="21"/>
      <c r="B1311" s="21"/>
      <c r="C1311" s="21"/>
      <c r="D1311" s="21"/>
      <c r="E1311" s="21"/>
      <c r="F1311" s="21"/>
      <c r="G1311" s="21"/>
      <c r="H1311" s="21"/>
      <c r="I1311" s="21"/>
    </row>
    <row r="1312" spans="1:9" hidden="1">
      <c r="A1312" s="21"/>
      <c r="B1312" s="21"/>
      <c r="C1312" s="21"/>
      <c r="D1312" s="21"/>
      <c r="E1312" s="21"/>
      <c r="F1312" s="21"/>
      <c r="G1312" s="21"/>
      <c r="H1312" s="21"/>
      <c r="I1312" s="21"/>
    </row>
    <row r="1313" spans="1:9" hidden="1">
      <c r="A1313" s="21"/>
      <c r="B1313" s="21"/>
      <c r="C1313" s="21"/>
      <c r="D1313" s="21"/>
      <c r="E1313" s="21"/>
      <c r="F1313" s="21"/>
      <c r="G1313" s="21"/>
      <c r="H1313" s="21"/>
      <c r="I1313" s="21"/>
    </row>
    <row r="1314" spans="1:9" hidden="1">
      <c r="A1314" s="21"/>
      <c r="B1314" s="21"/>
      <c r="C1314" s="21"/>
      <c r="D1314" s="21"/>
      <c r="E1314" s="21"/>
      <c r="F1314" s="21"/>
      <c r="G1314" s="21"/>
      <c r="H1314" s="21"/>
      <c r="I1314" s="21"/>
    </row>
    <row r="1315" spans="1:9" hidden="1">
      <c r="A1315" s="21"/>
      <c r="B1315" s="21"/>
      <c r="C1315" s="21"/>
      <c r="D1315" s="21"/>
      <c r="E1315" s="21"/>
      <c r="F1315" s="21"/>
      <c r="G1315" s="21"/>
      <c r="H1315" s="21"/>
      <c r="I1315" s="21"/>
    </row>
    <row r="1316" spans="1:9" hidden="1">
      <c r="A1316" s="21"/>
      <c r="B1316" s="21"/>
      <c r="C1316" s="21"/>
      <c r="D1316" s="21"/>
      <c r="E1316" s="21"/>
      <c r="F1316" s="21"/>
      <c r="G1316" s="21"/>
      <c r="H1316" s="21"/>
      <c r="I1316" s="21"/>
    </row>
    <row r="1317" spans="1:9" hidden="1">
      <c r="A1317" s="21"/>
      <c r="B1317" s="21"/>
      <c r="C1317" s="21"/>
      <c r="D1317" s="21"/>
      <c r="E1317" s="21"/>
      <c r="F1317" s="21"/>
      <c r="G1317" s="21"/>
      <c r="H1317" s="21"/>
      <c r="I1317" s="21"/>
    </row>
    <row r="1318" spans="1:9" hidden="1">
      <c r="A1318" s="21"/>
      <c r="B1318" s="21"/>
      <c r="C1318" s="21"/>
      <c r="D1318" s="21"/>
      <c r="E1318" s="21"/>
      <c r="F1318" s="21"/>
      <c r="G1318" s="21"/>
      <c r="H1318" s="21"/>
      <c r="I1318" s="21"/>
    </row>
    <row r="1319" spans="1:9" hidden="1">
      <c r="A1319" s="21"/>
      <c r="B1319" s="21"/>
      <c r="C1319" s="21"/>
      <c r="D1319" s="21"/>
      <c r="E1319" s="21"/>
      <c r="F1319" s="21"/>
      <c r="G1319" s="21"/>
      <c r="H1319" s="21"/>
      <c r="I1319" s="21"/>
    </row>
    <row r="1320" spans="1:9" hidden="1">
      <c r="A1320" s="21"/>
      <c r="B1320" s="21"/>
      <c r="C1320" s="21"/>
      <c r="D1320" s="21"/>
      <c r="E1320" s="21"/>
      <c r="F1320" s="21"/>
      <c r="G1320" s="21"/>
      <c r="H1320" s="21"/>
      <c r="I1320" s="21"/>
    </row>
    <row r="1321" spans="1:9" hidden="1">
      <c r="A1321" s="21"/>
      <c r="B1321" s="21"/>
      <c r="C1321" s="21"/>
      <c r="D1321" s="21"/>
      <c r="E1321" s="21"/>
      <c r="F1321" s="21"/>
      <c r="G1321" s="21"/>
      <c r="H1321" s="21"/>
      <c r="I1321" s="21"/>
    </row>
    <row r="1322" spans="1:9" hidden="1">
      <c r="A1322" s="21"/>
      <c r="B1322" s="21"/>
      <c r="C1322" s="21"/>
      <c r="D1322" s="21"/>
      <c r="E1322" s="21"/>
      <c r="F1322" s="21"/>
      <c r="G1322" s="21"/>
      <c r="H1322" s="21"/>
      <c r="I1322" s="21"/>
    </row>
    <row r="1323" spans="1:9" hidden="1">
      <c r="A1323" s="21"/>
      <c r="B1323" s="21"/>
      <c r="C1323" s="21"/>
      <c r="D1323" s="21"/>
      <c r="E1323" s="21"/>
      <c r="F1323" s="21"/>
      <c r="G1323" s="21"/>
      <c r="H1323" s="21"/>
      <c r="I1323" s="21"/>
    </row>
    <row r="1324" spans="1:9" hidden="1">
      <c r="A1324" s="21"/>
      <c r="B1324" s="21"/>
      <c r="C1324" s="21"/>
      <c r="D1324" s="21"/>
      <c r="E1324" s="21"/>
      <c r="F1324" s="21"/>
      <c r="G1324" s="21"/>
      <c r="H1324" s="21"/>
      <c r="I1324" s="21"/>
    </row>
    <row r="1325" spans="1:9" hidden="1">
      <c r="A1325" s="21"/>
      <c r="B1325" s="21"/>
      <c r="C1325" s="21"/>
      <c r="D1325" s="21"/>
      <c r="E1325" s="21"/>
      <c r="F1325" s="21"/>
      <c r="G1325" s="21"/>
      <c r="H1325" s="21"/>
      <c r="I1325" s="21"/>
    </row>
    <row r="1326" spans="1:9" hidden="1">
      <c r="A1326" s="21"/>
      <c r="B1326" s="21"/>
      <c r="C1326" s="21"/>
      <c r="D1326" s="21"/>
      <c r="E1326" s="21"/>
      <c r="F1326" s="21"/>
      <c r="G1326" s="21"/>
      <c r="H1326" s="21"/>
      <c r="I1326" s="21"/>
    </row>
    <row r="1327" spans="1:9" hidden="1">
      <c r="A1327" s="21"/>
      <c r="B1327" s="21"/>
      <c r="C1327" s="21"/>
      <c r="D1327" s="21"/>
      <c r="E1327" s="21"/>
      <c r="F1327" s="21"/>
      <c r="G1327" s="21"/>
      <c r="H1327" s="21"/>
      <c r="I1327" s="21"/>
    </row>
    <row r="1328" spans="1:9" hidden="1">
      <c r="A1328" s="21"/>
      <c r="B1328" s="21"/>
      <c r="C1328" s="21"/>
      <c r="D1328" s="21"/>
      <c r="E1328" s="21"/>
      <c r="F1328" s="21"/>
      <c r="G1328" s="21"/>
      <c r="H1328" s="21"/>
      <c r="I1328" s="21"/>
    </row>
    <row r="1329" spans="1:9" hidden="1">
      <c r="A1329" s="21"/>
      <c r="B1329" s="21"/>
      <c r="C1329" s="21"/>
      <c r="D1329" s="21"/>
      <c r="E1329" s="21"/>
      <c r="F1329" s="21"/>
      <c r="G1329" s="21"/>
      <c r="H1329" s="21"/>
      <c r="I1329" s="21"/>
    </row>
    <row r="1330" spans="1:9" hidden="1">
      <c r="A1330" s="21"/>
      <c r="B1330" s="21"/>
      <c r="C1330" s="21"/>
      <c r="D1330" s="21"/>
      <c r="E1330" s="21"/>
      <c r="F1330" s="21"/>
      <c r="G1330" s="21"/>
      <c r="H1330" s="21"/>
      <c r="I1330" s="21"/>
    </row>
    <row r="1331" spans="1:9" hidden="1">
      <c r="A1331" s="21"/>
      <c r="B1331" s="21"/>
      <c r="C1331" s="21"/>
      <c r="D1331" s="21"/>
      <c r="E1331" s="21"/>
      <c r="F1331" s="21"/>
      <c r="G1331" s="21"/>
      <c r="H1331" s="21"/>
      <c r="I1331" s="21"/>
    </row>
    <row r="1332" spans="1:9" hidden="1">
      <c r="A1332" s="21"/>
      <c r="B1332" s="21"/>
      <c r="C1332" s="21"/>
      <c r="D1332" s="21"/>
      <c r="E1332" s="21"/>
      <c r="F1332" s="21"/>
      <c r="G1332" s="21"/>
      <c r="H1332" s="21"/>
      <c r="I1332" s="21"/>
    </row>
    <row r="1333" spans="1:9" hidden="1">
      <c r="A1333" s="21"/>
      <c r="B1333" s="21"/>
      <c r="C1333" s="21"/>
      <c r="D1333" s="21"/>
      <c r="E1333" s="21"/>
      <c r="F1333" s="21"/>
      <c r="G1333" s="21"/>
      <c r="H1333" s="21"/>
      <c r="I1333" s="21"/>
    </row>
    <row r="1334" spans="1:9" hidden="1">
      <c r="A1334" s="21"/>
      <c r="B1334" s="21"/>
      <c r="C1334" s="21"/>
      <c r="D1334" s="21"/>
      <c r="E1334" s="21"/>
      <c r="F1334" s="21"/>
      <c r="G1334" s="21"/>
      <c r="H1334" s="21"/>
      <c r="I1334" s="21"/>
    </row>
    <row r="1335" spans="1:9" hidden="1">
      <c r="A1335" s="21"/>
      <c r="B1335" s="21"/>
      <c r="C1335" s="21"/>
      <c r="D1335" s="21"/>
      <c r="E1335" s="21"/>
      <c r="F1335" s="21"/>
      <c r="G1335" s="21"/>
      <c r="H1335" s="21"/>
      <c r="I1335" s="21"/>
    </row>
    <row r="1336" spans="1:9" hidden="1">
      <c r="A1336" s="21"/>
      <c r="B1336" s="21"/>
      <c r="C1336" s="21"/>
      <c r="D1336" s="21"/>
      <c r="E1336" s="21"/>
      <c r="F1336" s="21"/>
      <c r="G1336" s="21"/>
      <c r="H1336" s="21"/>
      <c r="I1336" s="21"/>
    </row>
    <row r="1337" spans="1:9" hidden="1">
      <c r="A1337" s="21"/>
      <c r="B1337" s="21"/>
      <c r="C1337" s="21"/>
      <c r="D1337" s="21"/>
      <c r="E1337" s="21"/>
      <c r="F1337" s="21"/>
      <c r="G1337" s="21"/>
      <c r="H1337" s="21"/>
      <c r="I1337" s="21"/>
    </row>
    <row r="1338" spans="1:9" hidden="1">
      <c r="A1338" s="21"/>
      <c r="B1338" s="21"/>
      <c r="C1338" s="21"/>
      <c r="D1338" s="21"/>
      <c r="E1338" s="21"/>
      <c r="F1338" s="21"/>
      <c r="G1338" s="21"/>
      <c r="H1338" s="21"/>
      <c r="I1338" s="21"/>
    </row>
    <row r="1339" spans="1:9" hidden="1">
      <c r="A1339" s="21"/>
      <c r="B1339" s="21"/>
      <c r="C1339" s="21"/>
      <c r="D1339" s="21"/>
      <c r="E1339" s="21"/>
      <c r="F1339" s="21"/>
      <c r="G1339" s="21"/>
      <c r="H1339" s="21"/>
      <c r="I1339" s="21"/>
    </row>
    <row r="1340" spans="1:9" hidden="1">
      <c r="A1340" s="21"/>
      <c r="B1340" s="21"/>
      <c r="C1340" s="21"/>
      <c r="D1340" s="21"/>
      <c r="E1340" s="21"/>
      <c r="F1340" s="21"/>
      <c r="G1340" s="21"/>
      <c r="H1340" s="21"/>
      <c r="I1340" s="21"/>
    </row>
    <row r="1341" spans="1:9" hidden="1">
      <c r="A1341" s="21"/>
      <c r="B1341" s="21"/>
      <c r="C1341" s="21"/>
      <c r="D1341" s="21"/>
      <c r="E1341" s="21"/>
      <c r="F1341" s="21"/>
      <c r="G1341" s="21"/>
      <c r="H1341" s="21"/>
      <c r="I1341" s="21"/>
    </row>
    <row r="1342" spans="1:9" hidden="1">
      <c r="A1342" s="21"/>
      <c r="B1342" s="21"/>
      <c r="C1342" s="21"/>
      <c r="D1342" s="21"/>
      <c r="E1342" s="21"/>
      <c r="F1342" s="21"/>
      <c r="G1342" s="21"/>
      <c r="H1342" s="21"/>
      <c r="I1342" s="21"/>
    </row>
    <row r="1343" spans="1:9" hidden="1">
      <c r="A1343" s="21"/>
      <c r="B1343" s="21"/>
      <c r="C1343" s="21"/>
      <c r="D1343" s="21"/>
      <c r="E1343" s="21"/>
      <c r="F1343" s="21"/>
      <c r="G1343" s="21"/>
      <c r="H1343" s="21"/>
      <c r="I1343" s="21"/>
    </row>
    <row r="1344" spans="1:9" hidden="1">
      <c r="A1344" s="21"/>
      <c r="B1344" s="21"/>
      <c r="C1344" s="21"/>
      <c r="D1344" s="21"/>
      <c r="E1344" s="21"/>
      <c r="F1344" s="21"/>
      <c r="G1344" s="21"/>
      <c r="H1344" s="21"/>
      <c r="I1344" s="21"/>
    </row>
    <row r="1345" spans="1:9" hidden="1">
      <c r="A1345" s="21"/>
      <c r="B1345" s="21"/>
      <c r="C1345" s="21"/>
      <c r="D1345" s="21"/>
      <c r="E1345" s="21"/>
      <c r="F1345" s="21"/>
      <c r="G1345" s="21"/>
      <c r="H1345" s="21"/>
      <c r="I1345" s="21"/>
    </row>
    <row r="1346" spans="1:9" hidden="1">
      <c r="A1346" s="21"/>
      <c r="B1346" s="21"/>
      <c r="C1346" s="21"/>
      <c r="D1346" s="21"/>
      <c r="E1346" s="21"/>
      <c r="F1346" s="21"/>
      <c r="G1346" s="21"/>
      <c r="H1346" s="21"/>
      <c r="I1346" s="21"/>
    </row>
    <row r="1347" spans="1:9" hidden="1">
      <c r="A1347" s="21"/>
      <c r="B1347" s="21"/>
      <c r="C1347" s="21"/>
      <c r="D1347" s="21"/>
      <c r="E1347" s="21"/>
      <c r="F1347" s="21"/>
      <c r="G1347" s="21"/>
      <c r="H1347" s="21"/>
      <c r="I1347" s="21"/>
    </row>
    <row r="1348" spans="1:9" hidden="1">
      <c r="A1348" s="21"/>
      <c r="B1348" s="21"/>
      <c r="C1348" s="21"/>
      <c r="D1348" s="21"/>
      <c r="E1348" s="21"/>
      <c r="F1348" s="21"/>
      <c r="G1348" s="21"/>
      <c r="H1348" s="21"/>
      <c r="I1348" s="21"/>
    </row>
    <row r="1349" spans="1:9" hidden="1">
      <c r="A1349" s="21"/>
      <c r="B1349" s="21"/>
      <c r="C1349" s="21"/>
      <c r="D1349" s="21"/>
      <c r="E1349" s="21"/>
      <c r="F1349" s="21"/>
      <c r="G1349" s="21"/>
      <c r="H1349" s="21"/>
      <c r="I1349" s="21"/>
    </row>
    <row r="1350" spans="1:9" hidden="1">
      <c r="A1350" s="21"/>
      <c r="B1350" s="21"/>
      <c r="C1350" s="21"/>
      <c r="D1350" s="21"/>
      <c r="E1350" s="21"/>
      <c r="F1350" s="21"/>
      <c r="G1350" s="21"/>
      <c r="H1350" s="21"/>
      <c r="I1350" s="21"/>
    </row>
    <row r="1351" spans="1:9" hidden="1">
      <c r="A1351" s="21"/>
      <c r="B1351" s="21"/>
      <c r="C1351" s="21"/>
      <c r="D1351" s="21"/>
      <c r="E1351" s="21"/>
      <c r="F1351" s="21"/>
      <c r="G1351" s="21"/>
      <c r="H1351" s="21"/>
      <c r="I1351" s="21"/>
    </row>
    <row r="1352" spans="1:9" hidden="1">
      <c r="A1352" s="21"/>
      <c r="B1352" s="21"/>
      <c r="C1352" s="21"/>
      <c r="D1352" s="21"/>
      <c r="E1352" s="21"/>
      <c r="F1352" s="21"/>
      <c r="G1352" s="21"/>
      <c r="H1352" s="21"/>
      <c r="I1352" s="21"/>
    </row>
    <row r="1353" spans="1:9" hidden="1">
      <c r="A1353" s="21"/>
      <c r="B1353" s="21"/>
      <c r="C1353" s="21"/>
      <c r="D1353" s="21"/>
      <c r="E1353" s="21"/>
      <c r="F1353" s="21"/>
      <c r="G1353" s="21"/>
      <c r="H1353" s="21"/>
      <c r="I1353" s="21"/>
    </row>
    <row r="1354" spans="1:9" hidden="1">
      <c r="A1354" s="21"/>
      <c r="B1354" s="21"/>
      <c r="C1354" s="21"/>
      <c r="D1354" s="21"/>
      <c r="E1354" s="21"/>
      <c r="F1354" s="21"/>
      <c r="G1354" s="21"/>
      <c r="H1354" s="21"/>
      <c r="I1354" s="21"/>
    </row>
    <row r="1355" spans="1:9" hidden="1">
      <c r="A1355" s="21"/>
      <c r="B1355" s="21"/>
      <c r="C1355" s="21"/>
      <c r="D1355" s="21"/>
      <c r="E1355" s="21"/>
      <c r="F1355" s="21"/>
      <c r="G1355" s="21"/>
      <c r="H1355" s="21"/>
      <c r="I1355" s="21"/>
    </row>
    <row r="1356" spans="1:9" hidden="1">
      <c r="A1356" s="21"/>
      <c r="B1356" s="21"/>
      <c r="C1356" s="21"/>
      <c r="D1356" s="21"/>
      <c r="E1356" s="21"/>
      <c r="F1356" s="21"/>
      <c r="G1356" s="21"/>
      <c r="H1356" s="21"/>
      <c r="I1356" s="21"/>
    </row>
    <row r="1357" spans="1:9" hidden="1">
      <c r="A1357" s="21"/>
      <c r="B1357" s="21"/>
      <c r="C1357" s="21"/>
      <c r="D1357" s="21"/>
      <c r="E1357" s="21"/>
      <c r="F1357" s="21"/>
      <c r="G1357" s="21"/>
      <c r="H1357" s="21"/>
      <c r="I1357" s="21"/>
    </row>
    <row r="1358" spans="1:9" hidden="1">
      <c r="A1358" s="21"/>
      <c r="B1358" s="21"/>
      <c r="C1358" s="21"/>
      <c r="D1358" s="21"/>
      <c r="E1358" s="21"/>
      <c r="F1358" s="21"/>
      <c r="G1358" s="21"/>
      <c r="H1358" s="21"/>
      <c r="I1358" s="21"/>
    </row>
    <row r="1359" spans="1:9" hidden="1">
      <c r="A1359" s="21"/>
      <c r="B1359" s="21"/>
      <c r="C1359" s="21"/>
      <c r="D1359" s="21"/>
      <c r="E1359" s="21"/>
      <c r="F1359" s="21"/>
      <c r="G1359" s="21"/>
      <c r="H1359" s="21"/>
      <c r="I1359" s="21"/>
    </row>
    <row r="1360" spans="1:9" hidden="1">
      <c r="A1360" s="21"/>
      <c r="B1360" s="21"/>
      <c r="C1360" s="21"/>
      <c r="D1360" s="21"/>
      <c r="E1360" s="21"/>
      <c r="F1360" s="21"/>
      <c r="G1360" s="21"/>
      <c r="H1360" s="21"/>
      <c r="I1360" s="21"/>
    </row>
    <row r="1361" spans="1:9" hidden="1">
      <c r="A1361" s="21"/>
      <c r="B1361" s="21"/>
      <c r="C1361" s="21"/>
      <c r="D1361" s="21"/>
      <c r="E1361" s="21"/>
      <c r="F1361" s="21"/>
      <c r="G1361" s="21"/>
      <c r="H1361" s="21"/>
      <c r="I1361" s="21"/>
    </row>
    <row r="1362" spans="1:9" hidden="1">
      <c r="A1362" s="21"/>
      <c r="B1362" s="21"/>
      <c r="C1362" s="21"/>
      <c r="D1362" s="21"/>
      <c r="E1362" s="21"/>
      <c r="F1362" s="21"/>
      <c r="G1362" s="21"/>
      <c r="H1362" s="21"/>
      <c r="I1362" s="21"/>
    </row>
    <row r="1363" spans="1:9" hidden="1">
      <c r="A1363" s="21"/>
      <c r="B1363" s="21"/>
      <c r="C1363" s="21"/>
      <c r="D1363" s="21"/>
      <c r="E1363" s="21"/>
      <c r="F1363" s="21"/>
      <c r="G1363" s="21"/>
      <c r="H1363" s="21"/>
      <c r="I1363" s="21"/>
    </row>
    <row r="1364" spans="1:9" hidden="1">
      <c r="A1364" s="21"/>
      <c r="B1364" s="21"/>
      <c r="C1364" s="21"/>
      <c r="D1364" s="21"/>
      <c r="E1364" s="21"/>
      <c r="F1364" s="21"/>
      <c r="G1364" s="21"/>
      <c r="H1364" s="21"/>
      <c r="I1364" s="21"/>
    </row>
    <row r="1365" spans="1:9" hidden="1">
      <c r="A1365" s="21"/>
      <c r="B1365" s="21"/>
      <c r="C1365" s="21"/>
      <c r="D1365" s="21"/>
      <c r="E1365" s="21"/>
      <c r="F1365" s="21"/>
      <c r="G1365" s="21"/>
      <c r="H1365" s="21"/>
      <c r="I1365" s="21"/>
    </row>
    <row r="1366" spans="1:9" hidden="1">
      <c r="A1366" s="21"/>
      <c r="B1366" s="21"/>
      <c r="C1366" s="21"/>
      <c r="D1366" s="21"/>
      <c r="E1366" s="21"/>
      <c r="F1366" s="21"/>
      <c r="G1366" s="21"/>
      <c r="H1366" s="21"/>
      <c r="I1366" s="21"/>
    </row>
    <row r="1367" spans="1:9" hidden="1">
      <c r="A1367" s="21"/>
      <c r="B1367" s="21"/>
      <c r="C1367" s="21"/>
      <c r="D1367" s="21"/>
      <c r="E1367" s="21"/>
      <c r="F1367" s="21"/>
      <c r="G1367" s="21"/>
      <c r="H1367" s="21"/>
      <c r="I1367" s="21"/>
    </row>
    <row r="1368" spans="1:9" hidden="1">
      <c r="A1368" s="21"/>
      <c r="B1368" s="21"/>
      <c r="C1368" s="21"/>
      <c r="D1368" s="21"/>
      <c r="E1368" s="21"/>
      <c r="F1368" s="21"/>
      <c r="G1368" s="21"/>
      <c r="H1368" s="21"/>
      <c r="I1368" s="21"/>
    </row>
    <row r="1369" spans="1:9" hidden="1">
      <c r="A1369" s="21"/>
      <c r="B1369" s="21"/>
      <c r="C1369" s="21"/>
      <c r="D1369" s="21"/>
      <c r="E1369" s="21"/>
      <c r="F1369" s="21"/>
      <c r="G1369" s="21"/>
      <c r="H1369" s="21"/>
      <c r="I1369" s="21"/>
    </row>
    <row r="1370" spans="1:9" hidden="1">
      <c r="A1370" s="21"/>
      <c r="B1370" s="21"/>
      <c r="C1370" s="21"/>
      <c r="D1370" s="21"/>
      <c r="E1370" s="21"/>
      <c r="F1370" s="21"/>
      <c r="G1370" s="21"/>
      <c r="H1370" s="21"/>
      <c r="I1370" s="21"/>
    </row>
    <row r="1371" spans="1:9" hidden="1">
      <c r="A1371" s="21"/>
      <c r="B1371" s="21"/>
      <c r="C1371" s="21"/>
      <c r="D1371" s="21"/>
      <c r="E1371" s="21"/>
      <c r="F1371" s="21"/>
      <c r="G1371" s="21"/>
      <c r="H1371" s="21"/>
      <c r="I1371" s="21"/>
    </row>
    <row r="1372" spans="1:9" hidden="1">
      <c r="A1372" s="21"/>
      <c r="B1372" s="21"/>
      <c r="C1372" s="21"/>
      <c r="D1372" s="21"/>
      <c r="E1372" s="21"/>
      <c r="F1372" s="21"/>
      <c r="G1372" s="21"/>
      <c r="H1372" s="21"/>
      <c r="I1372" s="21"/>
    </row>
    <row r="1373" spans="1:9" hidden="1">
      <c r="A1373" s="21"/>
      <c r="B1373" s="21"/>
      <c r="C1373" s="21"/>
      <c r="D1373" s="21"/>
      <c r="E1373" s="21"/>
      <c r="F1373" s="21"/>
      <c r="G1373" s="21"/>
      <c r="H1373" s="21"/>
      <c r="I1373" s="21"/>
    </row>
    <row r="1374" spans="1:9" hidden="1">
      <c r="A1374" s="21"/>
      <c r="B1374" s="21"/>
      <c r="C1374" s="21"/>
      <c r="D1374" s="21"/>
      <c r="E1374" s="21"/>
      <c r="F1374" s="21"/>
      <c r="G1374" s="21"/>
      <c r="H1374" s="21"/>
      <c r="I1374" s="21"/>
    </row>
    <row r="1375" spans="1:9" hidden="1">
      <c r="A1375" s="21"/>
      <c r="B1375" s="21"/>
      <c r="C1375" s="21"/>
      <c r="D1375" s="21"/>
      <c r="E1375" s="21"/>
      <c r="F1375" s="21"/>
      <c r="G1375" s="21"/>
      <c r="H1375" s="21"/>
      <c r="I1375" s="21"/>
    </row>
    <row r="1376" spans="1:9" hidden="1">
      <c r="A1376" s="21"/>
      <c r="B1376" s="21"/>
      <c r="C1376" s="21"/>
      <c r="D1376" s="21"/>
      <c r="E1376" s="21"/>
      <c r="F1376" s="21"/>
      <c r="G1376" s="21"/>
      <c r="H1376" s="21"/>
      <c r="I1376" s="21"/>
    </row>
    <row r="1377" spans="1:9" hidden="1">
      <c r="A1377" s="21"/>
      <c r="B1377" s="21"/>
      <c r="C1377" s="21"/>
      <c r="D1377" s="21"/>
      <c r="E1377" s="21"/>
      <c r="F1377" s="21"/>
      <c r="G1377" s="21"/>
      <c r="H1377" s="21"/>
      <c r="I1377" s="21"/>
    </row>
    <row r="1378" spans="1:9" hidden="1">
      <c r="A1378" s="21"/>
      <c r="B1378" s="21"/>
      <c r="C1378" s="21"/>
      <c r="D1378" s="21"/>
      <c r="E1378" s="21"/>
      <c r="F1378" s="21"/>
      <c r="G1378" s="21"/>
      <c r="H1378" s="21"/>
      <c r="I1378" s="21"/>
    </row>
    <row r="1379" spans="1:9" hidden="1">
      <c r="A1379" s="21"/>
      <c r="B1379" s="21"/>
      <c r="C1379" s="21"/>
      <c r="D1379" s="21"/>
      <c r="E1379" s="21"/>
      <c r="F1379" s="21"/>
      <c r="G1379" s="21"/>
      <c r="H1379" s="21"/>
      <c r="I1379" s="21"/>
    </row>
    <row r="1380" spans="1:9" hidden="1">
      <c r="A1380" s="21"/>
      <c r="B1380" s="21"/>
      <c r="C1380" s="21"/>
      <c r="D1380" s="21"/>
      <c r="E1380" s="21"/>
      <c r="F1380" s="21"/>
      <c r="G1380" s="21"/>
      <c r="H1380" s="21"/>
      <c r="I1380" s="21"/>
    </row>
    <row r="1381" spans="1:9" hidden="1">
      <c r="A1381" s="21"/>
      <c r="B1381" s="21"/>
      <c r="C1381" s="21"/>
      <c r="D1381" s="21"/>
      <c r="E1381" s="21"/>
      <c r="F1381" s="21"/>
      <c r="G1381" s="21"/>
      <c r="H1381" s="21"/>
      <c r="I1381" s="21"/>
    </row>
    <row r="1382" spans="1:9" hidden="1">
      <c r="A1382" s="21"/>
      <c r="B1382" s="21"/>
      <c r="C1382" s="21"/>
      <c r="D1382" s="21"/>
      <c r="E1382" s="21"/>
      <c r="F1382" s="21"/>
      <c r="G1382" s="21"/>
      <c r="H1382" s="21"/>
      <c r="I1382" s="21"/>
    </row>
    <row r="1383" spans="1:9" hidden="1">
      <c r="A1383" s="21"/>
      <c r="B1383" s="21"/>
      <c r="C1383" s="21"/>
      <c r="D1383" s="21"/>
      <c r="E1383" s="21"/>
      <c r="F1383" s="21"/>
      <c r="G1383" s="21"/>
      <c r="H1383" s="21"/>
      <c r="I1383" s="21"/>
    </row>
    <row r="1384" spans="1:9" hidden="1">
      <c r="A1384" s="21"/>
      <c r="B1384" s="21"/>
      <c r="C1384" s="21"/>
      <c r="D1384" s="21"/>
      <c r="E1384" s="21"/>
      <c r="F1384" s="21"/>
      <c r="G1384" s="21"/>
      <c r="H1384" s="21"/>
      <c r="I1384" s="21"/>
    </row>
    <row r="1385" spans="1:9" hidden="1">
      <c r="A1385" s="21"/>
      <c r="B1385" s="21"/>
      <c r="C1385" s="21"/>
      <c r="D1385" s="21"/>
      <c r="E1385" s="21"/>
      <c r="F1385" s="21"/>
      <c r="G1385" s="21"/>
      <c r="H1385" s="21"/>
      <c r="I1385" s="21"/>
    </row>
    <row r="1386" spans="1:9" hidden="1">
      <c r="A1386" s="21"/>
      <c r="B1386" s="21"/>
      <c r="C1386" s="21"/>
      <c r="D1386" s="21"/>
      <c r="E1386" s="21"/>
      <c r="F1386" s="21"/>
      <c r="G1386" s="21"/>
      <c r="H1386" s="21"/>
      <c r="I1386" s="21"/>
    </row>
    <row r="1387" spans="1:9" hidden="1">
      <c r="A1387" s="21"/>
      <c r="B1387" s="21"/>
      <c r="C1387" s="21"/>
      <c r="D1387" s="21"/>
      <c r="E1387" s="21"/>
      <c r="F1387" s="21"/>
      <c r="G1387" s="21"/>
      <c r="H1387" s="21"/>
      <c r="I1387" s="21"/>
    </row>
    <row r="1388" spans="1:9" hidden="1">
      <c r="A1388" s="21"/>
      <c r="B1388" s="21"/>
      <c r="C1388" s="21"/>
      <c r="D1388" s="21"/>
      <c r="E1388" s="21"/>
      <c r="F1388" s="21"/>
      <c r="G1388" s="21"/>
      <c r="H1388" s="21"/>
      <c r="I1388" s="21"/>
    </row>
    <row r="1389" spans="1:9" hidden="1">
      <c r="A1389" s="21"/>
      <c r="B1389" s="21"/>
      <c r="C1389" s="21"/>
      <c r="D1389" s="21"/>
      <c r="E1389" s="21"/>
      <c r="F1389" s="21"/>
      <c r="G1389" s="21"/>
      <c r="H1389" s="21"/>
      <c r="I1389" s="21"/>
    </row>
    <row r="1390" spans="1:9" hidden="1">
      <c r="A1390" s="21"/>
      <c r="B1390" s="21"/>
      <c r="C1390" s="21"/>
      <c r="D1390" s="21"/>
      <c r="E1390" s="21"/>
      <c r="F1390" s="21"/>
      <c r="G1390" s="21"/>
      <c r="H1390" s="21"/>
      <c r="I1390" s="21"/>
    </row>
    <row r="1391" spans="1:9" hidden="1">
      <c r="A1391" s="21"/>
      <c r="B1391" s="21"/>
      <c r="C1391" s="21"/>
      <c r="D1391" s="21"/>
      <c r="E1391" s="21"/>
      <c r="F1391" s="21"/>
      <c r="G1391" s="21"/>
      <c r="H1391" s="21"/>
      <c r="I1391" s="21"/>
    </row>
    <row r="1392" spans="1:9" hidden="1">
      <c r="A1392" s="21"/>
      <c r="B1392" s="21"/>
      <c r="C1392" s="21"/>
      <c r="D1392" s="21"/>
      <c r="E1392" s="21"/>
      <c r="F1392" s="21"/>
      <c r="G1392" s="21"/>
      <c r="H1392" s="21"/>
      <c r="I1392" s="21"/>
    </row>
    <row r="1393" spans="1:9" hidden="1">
      <c r="A1393" s="21"/>
      <c r="B1393" s="21"/>
      <c r="C1393" s="21"/>
      <c r="D1393" s="21"/>
      <c r="E1393" s="21"/>
      <c r="F1393" s="21"/>
      <c r="G1393" s="21"/>
      <c r="H1393" s="21"/>
      <c r="I1393" s="21"/>
    </row>
    <row r="1394" spans="1:9" hidden="1">
      <c r="A1394" s="21"/>
      <c r="B1394" s="21"/>
      <c r="C1394" s="21"/>
      <c r="D1394" s="21"/>
      <c r="E1394" s="21"/>
      <c r="F1394" s="21"/>
      <c r="G1394" s="21"/>
      <c r="H1394" s="21"/>
      <c r="I1394" s="21"/>
    </row>
    <row r="1395" spans="1:9" hidden="1">
      <c r="A1395" s="21"/>
      <c r="B1395" s="21"/>
      <c r="C1395" s="21"/>
      <c r="D1395" s="21"/>
      <c r="E1395" s="21"/>
      <c r="F1395" s="21"/>
      <c r="G1395" s="21"/>
      <c r="H1395" s="21"/>
      <c r="I1395" s="21"/>
    </row>
    <row r="1396" spans="1:9" hidden="1">
      <c r="A1396" s="21"/>
      <c r="B1396" s="21"/>
      <c r="C1396" s="21"/>
      <c r="D1396" s="21"/>
      <c r="E1396" s="21"/>
      <c r="F1396" s="21"/>
      <c r="G1396" s="21"/>
      <c r="H1396" s="21"/>
      <c r="I1396" s="21"/>
    </row>
    <row r="1397" spans="1:9" hidden="1">
      <c r="A1397" s="21"/>
      <c r="B1397" s="21"/>
      <c r="C1397" s="21"/>
      <c r="D1397" s="21"/>
      <c r="E1397" s="21"/>
      <c r="F1397" s="21"/>
      <c r="G1397" s="21"/>
      <c r="H1397" s="21"/>
      <c r="I1397" s="21"/>
    </row>
    <row r="1398" spans="1:9" hidden="1">
      <c r="A1398" s="21"/>
      <c r="B1398" s="21"/>
      <c r="C1398" s="21"/>
      <c r="D1398" s="21"/>
      <c r="E1398" s="21"/>
      <c r="F1398" s="21"/>
      <c r="G1398" s="21"/>
      <c r="H1398" s="21"/>
      <c r="I1398" s="21"/>
    </row>
    <row r="1399" spans="1:9" hidden="1">
      <c r="A1399" s="21"/>
      <c r="B1399" s="21"/>
      <c r="C1399" s="21"/>
      <c r="D1399" s="21"/>
      <c r="E1399" s="21"/>
      <c r="F1399" s="21"/>
      <c r="G1399" s="21"/>
      <c r="H1399" s="21"/>
      <c r="I1399" s="21"/>
    </row>
    <row r="1400" spans="1:9" hidden="1">
      <c r="A1400" s="21"/>
      <c r="B1400" s="21"/>
      <c r="C1400" s="21"/>
      <c r="D1400" s="21"/>
      <c r="E1400" s="21"/>
      <c r="F1400" s="21"/>
      <c r="G1400" s="21"/>
      <c r="H1400" s="21"/>
      <c r="I1400" s="21"/>
    </row>
    <row r="1401" spans="1:9" hidden="1">
      <c r="A1401" s="21"/>
      <c r="B1401" s="21"/>
      <c r="C1401" s="21"/>
      <c r="D1401" s="21"/>
      <c r="E1401" s="21"/>
      <c r="F1401" s="21"/>
      <c r="G1401" s="21"/>
      <c r="H1401" s="21"/>
      <c r="I1401" s="21"/>
    </row>
    <row r="1402" spans="1:9" hidden="1">
      <c r="A1402" s="21"/>
      <c r="B1402" s="21"/>
      <c r="C1402" s="21"/>
      <c r="D1402" s="21"/>
      <c r="E1402" s="21"/>
      <c r="F1402" s="21"/>
      <c r="G1402" s="21"/>
      <c r="H1402" s="21"/>
      <c r="I1402" s="21"/>
    </row>
    <row r="1403" spans="1:9" hidden="1">
      <c r="A1403" s="21"/>
      <c r="B1403" s="21"/>
      <c r="C1403" s="21"/>
      <c r="D1403" s="21"/>
      <c r="E1403" s="21"/>
      <c r="F1403" s="21"/>
      <c r="G1403" s="21"/>
      <c r="H1403" s="21"/>
      <c r="I1403" s="21"/>
    </row>
    <row r="1404" spans="1:9" hidden="1">
      <c r="A1404" s="21"/>
      <c r="B1404" s="21"/>
      <c r="C1404" s="21"/>
      <c r="D1404" s="21"/>
      <c r="E1404" s="21"/>
      <c r="F1404" s="21"/>
      <c r="G1404" s="21"/>
      <c r="H1404" s="21"/>
      <c r="I1404" s="21"/>
    </row>
    <row r="1405" spans="1:9" hidden="1">
      <c r="A1405" s="21"/>
      <c r="B1405" s="21"/>
      <c r="C1405" s="21"/>
      <c r="D1405" s="21"/>
      <c r="E1405" s="21"/>
      <c r="F1405" s="21"/>
      <c r="G1405" s="21"/>
      <c r="H1405" s="21"/>
      <c r="I1405" s="21"/>
    </row>
    <row r="1406" spans="1:9" hidden="1">
      <c r="A1406" s="21"/>
      <c r="B1406" s="21"/>
      <c r="C1406" s="21"/>
      <c r="D1406" s="21"/>
      <c r="E1406" s="21"/>
      <c r="F1406" s="21"/>
      <c r="G1406" s="21"/>
      <c r="H1406" s="21"/>
      <c r="I1406" s="21"/>
    </row>
    <row r="1407" spans="1:9" hidden="1">
      <c r="A1407" s="21"/>
      <c r="B1407" s="21"/>
      <c r="C1407" s="21"/>
      <c r="D1407" s="21"/>
      <c r="E1407" s="21"/>
      <c r="F1407" s="21"/>
      <c r="G1407" s="21"/>
      <c r="H1407" s="21"/>
      <c r="I1407" s="21"/>
    </row>
    <row r="1408" spans="1:9" hidden="1">
      <c r="A1408" s="21"/>
      <c r="B1408" s="21"/>
      <c r="C1408" s="21"/>
      <c r="D1408" s="21"/>
      <c r="E1408" s="21"/>
      <c r="F1408" s="21"/>
      <c r="G1408" s="21"/>
      <c r="H1408" s="21"/>
      <c r="I1408" s="21"/>
    </row>
    <row r="1409" spans="1:9" hidden="1">
      <c r="A1409" s="21"/>
      <c r="B1409" s="21"/>
      <c r="C1409" s="21"/>
      <c r="D1409" s="21"/>
      <c r="E1409" s="21"/>
      <c r="F1409" s="21"/>
      <c r="G1409" s="21"/>
      <c r="H1409" s="21"/>
      <c r="I1409" s="21"/>
    </row>
    <row r="1410" spans="1:9" hidden="1">
      <c r="A1410" s="21"/>
      <c r="B1410" s="21"/>
      <c r="C1410" s="21"/>
      <c r="D1410" s="21"/>
      <c r="E1410" s="21"/>
      <c r="F1410" s="21"/>
      <c r="G1410" s="21"/>
      <c r="H1410" s="21"/>
      <c r="I1410" s="21"/>
    </row>
    <row r="1411" spans="1:9" hidden="1">
      <c r="A1411" s="21"/>
      <c r="B1411" s="21"/>
      <c r="C1411" s="21"/>
      <c r="D1411" s="21"/>
      <c r="E1411" s="21"/>
      <c r="F1411" s="21"/>
      <c r="G1411" s="21"/>
      <c r="H1411" s="21"/>
      <c r="I1411" s="21"/>
    </row>
    <row r="1412" spans="1:9" hidden="1">
      <c r="A1412" s="21"/>
      <c r="B1412" s="21"/>
      <c r="C1412" s="21"/>
      <c r="D1412" s="21"/>
      <c r="E1412" s="21"/>
      <c r="F1412" s="21"/>
      <c r="G1412" s="21"/>
      <c r="H1412" s="21"/>
      <c r="I1412" s="21"/>
    </row>
    <row r="1413" spans="1:9" hidden="1">
      <c r="A1413" s="21"/>
      <c r="B1413" s="21"/>
      <c r="C1413" s="21"/>
      <c r="D1413" s="21"/>
      <c r="E1413" s="21"/>
      <c r="F1413" s="21"/>
      <c r="G1413" s="21"/>
      <c r="H1413" s="21"/>
      <c r="I1413" s="21"/>
    </row>
    <row r="1414" spans="1:9" hidden="1">
      <c r="A1414" s="21"/>
      <c r="B1414" s="21"/>
      <c r="C1414" s="21"/>
      <c r="D1414" s="21"/>
      <c r="E1414" s="21"/>
      <c r="F1414" s="21"/>
      <c r="G1414" s="21"/>
      <c r="H1414" s="21"/>
      <c r="I1414" s="21"/>
    </row>
    <row r="1415" spans="1:9" hidden="1">
      <c r="A1415" s="21"/>
      <c r="B1415" s="21"/>
      <c r="C1415" s="21"/>
      <c r="D1415" s="21"/>
      <c r="E1415" s="21"/>
      <c r="F1415" s="21"/>
      <c r="G1415" s="21"/>
      <c r="H1415" s="21"/>
      <c r="I1415" s="21"/>
    </row>
    <row r="1416" spans="1:9" hidden="1">
      <c r="A1416" s="21"/>
      <c r="B1416" s="21"/>
      <c r="C1416" s="21"/>
      <c r="D1416" s="21"/>
      <c r="E1416" s="21"/>
      <c r="F1416" s="21"/>
      <c r="G1416" s="21"/>
      <c r="H1416" s="21"/>
      <c r="I1416" s="21"/>
    </row>
    <row r="1417" spans="1:9" hidden="1">
      <c r="A1417" s="21"/>
      <c r="B1417" s="21"/>
      <c r="C1417" s="21"/>
      <c r="D1417" s="21"/>
      <c r="E1417" s="21"/>
      <c r="F1417" s="21"/>
      <c r="G1417" s="21"/>
      <c r="H1417" s="21"/>
      <c r="I1417" s="21"/>
    </row>
    <row r="1418" spans="1:9" hidden="1">
      <c r="A1418" s="21"/>
      <c r="B1418" s="21"/>
      <c r="C1418" s="21"/>
      <c r="D1418" s="21"/>
      <c r="E1418" s="21"/>
      <c r="F1418" s="21"/>
      <c r="G1418" s="21"/>
      <c r="H1418" s="21"/>
      <c r="I1418" s="21"/>
    </row>
    <row r="1419" spans="1:9" hidden="1">
      <c r="A1419" s="21"/>
      <c r="B1419" s="21"/>
      <c r="C1419" s="21"/>
      <c r="D1419" s="21"/>
      <c r="E1419" s="21"/>
      <c r="F1419" s="21"/>
      <c r="G1419" s="21"/>
      <c r="H1419" s="21"/>
      <c r="I1419" s="21"/>
    </row>
    <row r="1420" spans="1:9" hidden="1">
      <c r="A1420" s="21"/>
      <c r="B1420" s="21"/>
      <c r="C1420" s="21"/>
      <c r="D1420" s="21"/>
      <c r="E1420" s="21"/>
      <c r="F1420" s="21"/>
      <c r="G1420" s="21"/>
      <c r="H1420" s="21"/>
      <c r="I1420" s="21"/>
    </row>
    <row r="1421" spans="1:9" hidden="1">
      <c r="A1421" s="21"/>
      <c r="B1421" s="21"/>
      <c r="C1421" s="21"/>
      <c r="D1421" s="21"/>
      <c r="E1421" s="21"/>
      <c r="F1421" s="21"/>
      <c r="G1421" s="21"/>
      <c r="H1421" s="21"/>
      <c r="I1421" s="21"/>
    </row>
    <row r="1422" spans="1:9" hidden="1">
      <c r="A1422" s="21"/>
      <c r="B1422" s="21"/>
      <c r="C1422" s="21"/>
      <c r="D1422" s="21"/>
      <c r="E1422" s="21"/>
      <c r="F1422" s="21"/>
      <c r="G1422" s="21"/>
      <c r="H1422" s="21"/>
      <c r="I1422" s="21"/>
    </row>
    <row r="1423" spans="1:9" hidden="1">
      <c r="A1423" s="21"/>
      <c r="B1423" s="21"/>
      <c r="C1423" s="21"/>
      <c r="D1423" s="21"/>
      <c r="E1423" s="21"/>
      <c r="F1423" s="21"/>
      <c r="G1423" s="21"/>
      <c r="H1423" s="21"/>
      <c r="I1423" s="21"/>
    </row>
    <row r="1424" spans="1:9" hidden="1">
      <c r="A1424" s="21"/>
      <c r="B1424" s="21"/>
      <c r="C1424" s="21"/>
      <c r="D1424" s="21"/>
      <c r="E1424" s="21"/>
      <c r="F1424" s="21"/>
      <c r="G1424" s="21"/>
      <c r="H1424" s="21"/>
      <c r="I1424" s="21"/>
    </row>
    <row r="1425" spans="1:9" hidden="1">
      <c r="A1425" s="21"/>
      <c r="B1425" s="21"/>
      <c r="C1425" s="21"/>
      <c r="D1425" s="21"/>
      <c r="E1425" s="21"/>
      <c r="F1425" s="21"/>
      <c r="G1425" s="21"/>
      <c r="H1425" s="21"/>
      <c r="I1425" s="21"/>
    </row>
    <row r="1426" spans="1:9" hidden="1">
      <c r="A1426" s="21"/>
      <c r="B1426" s="21"/>
      <c r="C1426" s="21"/>
      <c r="D1426" s="21"/>
      <c r="E1426" s="21"/>
      <c r="F1426" s="21"/>
      <c r="G1426" s="21"/>
      <c r="H1426" s="21"/>
      <c r="I1426" s="21"/>
    </row>
    <row r="1427" spans="1:9" hidden="1">
      <c r="A1427" s="21"/>
      <c r="B1427" s="21"/>
      <c r="C1427" s="21"/>
      <c r="D1427" s="21"/>
      <c r="E1427" s="21"/>
      <c r="F1427" s="21"/>
      <c r="G1427" s="21"/>
      <c r="H1427" s="21"/>
      <c r="I1427" s="21"/>
    </row>
    <row r="1428" spans="1:9" hidden="1">
      <c r="A1428" s="21"/>
      <c r="B1428" s="21"/>
      <c r="C1428" s="21"/>
      <c r="D1428" s="21"/>
      <c r="E1428" s="21"/>
      <c r="F1428" s="21"/>
      <c r="G1428" s="21"/>
      <c r="H1428" s="21"/>
      <c r="I1428" s="21"/>
    </row>
    <row r="1429" spans="1:9" hidden="1">
      <c r="A1429" s="21"/>
      <c r="B1429" s="21"/>
      <c r="C1429" s="21"/>
      <c r="D1429" s="21"/>
      <c r="E1429" s="21"/>
      <c r="F1429" s="21"/>
      <c r="G1429" s="21"/>
      <c r="H1429" s="21"/>
      <c r="I1429" s="21"/>
    </row>
    <row r="1430" spans="1:9" hidden="1">
      <c r="A1430" s="21"/>
      <c r="B1430" s="21"/>
      <c r="C1430" s="21"/>
      <c r="D1430" s="21"/>
      <c r="E1430" s="21"/>
      <c r="F1430" s="21"/>
      <c r="G1430" s="21"/>
      <c r="H1430" s="21"/>
      <c r="I1430" s="21"/>
    </row>
    <row r="1431" spans="1:9" hidden="1">
      <c r="A1431" s="21"/>
      <c r="B1431" s="21"/>
      <c r="C1431" s="21"/>
      <c r="D1431" s="21"/>
      <c r="E1431" s="21"/>
      <c r="F1431" s="21"/>
      <c r="G1431" s="21"/>
      <c r="H1431" s="21"/>
      <c r="I1431" s="21"/>
    </row>
    <row r="1432" spans="1:9" hidden="1">
      <c r="A1432" s="21"/>
      <c r="B1432" s="21"/>
      <c r="C1432" s="21"/>
      <c r="D1432" s="21"/>
      <c r="E1432" s="21"/>
      <c r="F1432" s="21"/>
      <c r="G1432" s="21"/>
      <c r="H1432" s="21"/>
      <c r="I1432" s="21"/>
    </row>
    <row r="1433" spans="1:9" hidden="1">
      <c r="A1433" s="21"/>
      <c r="B1433" s="21"/>
      <c r="C1433" s="21"/>
      <c r="D1433" s="21"/>
      <c r="E1433" s="21"/>
      <c r="F1433" s="21"/>
      <c r="G1433" s="21"/>
      <c r="H1433" s="21"/>
      <c r="I1433" s="21"/>
    </row>
    <row r="1434" spans="1:9" hidden="1">
      <c r="A1434" s="21"/>
      <c r="B1434" s="21"/>
      <c r="C1434" s="21"/>
      <c r="D1434" s="21"/>
      <c r="E1434" s="21"/>
      <c r="F1434" s="21"/>
      <c r="G1434" s="21"/>
      <c r="H1434" s="21"/>
      <c r="I1434" s="21"/>
    </row>
    <row r="1435" spans="1:9" hidden="1">
      <c r="A1435" s="21"/>
      <c r="B1435" s="21"/>
      <c r="C1435" s="21"/>
      <c r="D1435" s="21"/>
      <c r="E1435" s="21"/>
      <c r="F1435" s="21"/>
      <c r="G1435" s="21"/>
      <c r="H1435" s="21"/>
      <c r="I1435" s="21"/>
    </row>
    <row r="1436" spans="1:9" hidden="1">
      <c r="A1436" s="21"/>
      <c r="B1436" s="21"/>
      <c r="C1436" s="21"/>
      <c r="D1436" s="21"/>
      <c r="E1436" s="21"/>
      <c r="F1436" s="21"/>
      <c r="G1436" s="21"/>
      <c r="H1436" s="21"/>
      <c r="I1436" s="21"/>
    </row>
    <row r="1437" spans="1:9" hidden="1">
      <c r="A1437" s="21"/>
      <c r="B1437" s="21"/>
      <c r="C1437" s="21"/>
      <c r="D1437" s="21"/>
      <c r="E1437" s="21"/>
      <c r="F1437" s="21"/>
      <c r="G1437" s="21"/>
      <c r="H1437" s="21"/>
      <c r="I1437" s="21"/>
    </row>
    <row r="1438" spans="1:9" hidden="1">
      <c r="A1438" s="21"/>
      <c r="B1438" s="21"/>
      <c r="C1438" s="21"/>
      <c r="D1438" s="21"/>
      <c r="E1438" s="21"/>
      <c r="F1438" s="21"/>
      <c r="G1438" s="21"/>
      <c r="H1438" s="21"/>
      <c r="I1438" s="21"/>
    </row>
    <row r="1439" spans="1:9" hidden="1">
      <c r="A1439" s="21"/>
      <c r="B1439" s="21"/>
      <c r="C1439" s="21"/>
      <c r="D1439" s="21"/>
      <c r="E1439" s="21"/>
      <c r="F1439" s="21"/>
      <c r="G1439" s="21"/>
      <c r="H1439" s="21"/>
      <c r="I1439" s="21"/>
    </row>
    <row r="1440" spans="1:9" hidden="1">
      <c r="A1440" s="21"/>
      <c r="B1440" s="21"/>
      <c r="C1440" s="21"/>
      <c r="D1440" s="21"/>
      <c r="E1440" s="21"/>
      <c r="F1440" s="21"/>
      <c r="G1440" s="21"/>
      <c r="H1440" s="21"/>
      <c r="I1440" s="21"/>
    </row>
    <row r="1441" spans="1:9" hidden="1">
      <c r="A1441" s="21"/>
      <c r="B1441" s="21"/>
      <c r="C1441" s="21"/>
      <c r="D1441" s="21"/>
      <c r="E1441" s="21"/>
      <c r="F1441" s="21"/>
      <c r="G1441" s="21"/>
      <c r="H1441" s="21"/>
      <c r="I1441" s="21"/>
    </row>
    <row r="1442" spans="1:9" hidden="1">
      <c r="A1442" s="21"/>
      <c r="B1442" s="21"/>
      <c r="C1442" s="21"/>
      <c r="D1442" s="21"/>
      <c r="E1442" s="21"/>
      <c r="F1442" s="21"/>
      <c r="G1442" s="21"/>
      <c r="H1442" s="21"/>
      <c r="I1442" s="21"/>
    </row>
    <row r="1443" spans="1:9" hidden="1">
      <c r="A1443" s="21"/>
      <c r="B1443" s="21"/>
      <c r="C1443" s="21"/>
      <c r="D1443" s="21"/>
      <c r="E1443" s="21"/>
      <c r="F1443" s="21"/>
      <c r="G1443" s="21"/>
      <c r="H1443" s="21"/>
      <c r="I1443" s="21"/>
    </row>
    <row r="1444" spans="1:9" hidden="1">
      <c r="A1444" s="21"/>
      <c r="B1444" s="21"/>
      <c r="C1444" s="21"/>
      <c r="D1444" s="21"/>
      <c r="E1444" s="21"/>
      <c r="F1444" s="21"/>
      <c r="G1444" s="21"/>
      <c r="H1444" s="21"/>
      <c r="I1444" s="21"/>
    </row>
    <row r="1445" spans="1:9" hidden="1">
      <c r="A1445" s="21"/>
      <c r="B1445" s="21"/>
      <c r="C1445" s="21"/>
      <c r="D1445" s="21"/>
      <c r="E1445" s="21"/>
      <c r="F1445" s="21"/>
      <c r="G1445" s="21"/>
      <c r="H1445" s="21"/>
      <c r="I1445" s="21"/>
    </row>
    <row r="1446" spans="1:9" hidden="1">
      <c r="A1446" s="21"/>
      <c r="B1446" s="21"/>
      <c r="C1446" s="21"/>
      <c r="D1446" s="21"/>
      <c r="E1446" s="21"/>
      <c r="F1446" s="21"/>
      <c r="G1446" s="21"/>
      <c r="H1446" s="21"/>
      <c r="I1446" s="21"/>
    </row>
    <row r="1447" spans="1:9" hidden="1">
      <c r="A1447" s="21"/>
      <c r="B1447" s="21"/>
      <c r="C1447" s="21"/>
      <c r="D1447" s="21"/>
      <c r="E1447" s="21"/>
      <c r="F1447" s="21"/>
      <c r="G1447" s="21"/>
      <c r="H1447" s="21"/>
      <c r="I1447" s="21"/>
    </row>
    <row r="1448" spans="1:9" hidden="1">
      <c r="A1448" s="21"/>
      <c r="B1448" s="21"/>
      <c r="C1448" s="21"/>
      <c r="D1448" s="21"/>
      <c r="E1448" s="21"/>
      <c r="F1448" s="21"/>
      <c r="G1448" s="21"/>
      <c r="H1448" s="21"/>
      <c r="I1448" s="21"/>
    </row>
    <row r="1449" spans="1:9" hidden="1">
      <c r="A1449" s="21"/>
      <c r="B1449" s="21"/>
      <c r="C1449" s="21"/>
      <c r="D1449" s="21"/>
      <c r="E1449" s="21"/>
      <c r="F1449" s="21"/>
      <c r="G1449" s="21"/>
      <c r="H1449" s="21"/>
      <c r="I1449" s="21"/>
    </row>
    <row r="1450" spans="1:9" hidden="1">
      <c r="A1450" s="21"/>
      <c r="B1450" s="21"/>
      <c r="C1450" s="21"/>
      <c r="D1450" s="21"/>
      <c r="E1450" s="21"/>
      <c r="F1450" s="21"/>
      <c r="G1450" s="21"/>
      <c r="H1450" s="21"/>
      <c r="I1450" s="21"/>
    </row>
    <row r="1451" spans="1:9" hidden="1">
      <c r="A1451" s="21"/>
      <c r="B1451" s="21"/>
      <c r="C1451" s="21"/>
      <c r="D1451" s="21"/>
      <c r="E1451" s="21"/>
      <c r="F1451" s="21"/>
      <c r="G1451" s="21"/>
      <c r="H1451" s="21"/>
      <c r="I1451" s="21"/>
    </row>
    <row r="1452" spans="1:9" hidden="1">
      <c r="A1452" s="21"/>
      <c r="B1452" s="21"/>
      <c r="C1452" s="21"/>
      <c r="D1452" s="21"/>
      <c r="E1452" s="21"/>
      <c r="F1452" s="21"/>
      <c r="G1452" s="21"/>
      <c r="H1452" s="21"/>
      <c r="I1452" s="21"/>
    </row>
    <row r="1453" spans="1:9" hidden="1">
      <c r="A1453" s="21"/>
      <c r="B1453" s="21"/>
      <c r="C1453" s="21"/>
      <c r="D1453" s="21"/>
      <c r="E1453" s="21"/>
      <c r="F1453" s="21"/>
      <c r="G1453" s="21"/>
      <c r="H1453" s="21"/>
      <c r="I1453" s="21"/>
    </row>
    <row r="1454" spans="1:9" hidden="1">
      <c r="A1454" s="21"/>
      <c r="B1454" s="21"/>
      <c r="C1454" s="21"/>
      <c r="D1454" s="21"/>
      <c r="E1454" s="21"/>
      <c r="F1454" s="21"/>
      <c r="G1454" s="21"/>
      <c r="H1454" s="21"/>
      <c r="I1454" s="21"/>
    </row>
    <row r="1455" spans="1:9" hidden="1">
      <c r="A1455" s="21"/>
      <c r="B1455" s="21"/>
      <c r="C1455" s="21"/>
      <c r="D1455" s="21"/>
      <c r="E1455" s="21"/>
      <c r="F1455" s="21"/>
      <c r="G1455" s="21"/>
      <c r="H1455" s="21"/>
      <c r="I1455" s="21"/>
    </row>
    <row r="1456" spans="1:9" hidden="1">
      <c r="A1456" s="21"/>
      <c r="B1456" s="21"/>
      <c r="C1456" s="21"/>
      <c r="D1456" s="21"/>
      <c r="E1456" s="21"/>
      <c r="F1456" s="21"/>
      <c r="G1456" s="21"/>
      <c r="H1456" s="21"/>
      <c r="I1456" s="21"/>
    </row>
    <row r="1457" spans="1:9" hidden="1">
      <c r="A1457" s="21"/>
      <c r="B1457" s="21"/>
      <c r="C1457" s="21"/>
      <c r="D1457" s="21"/>
      <c r="E1457" s="21"/>
      <c r="F1457" s="21"/>
      <c r="G1457" s="21"/>
      <c r="H1457" s="21"/>
      <c r="I1457" s="21"/>
    </row>
    <row r="1458" spans="1:9" hidden="1">
      <c r="A1458" s="21"/>
      <c r="B1458" s="21"/>
      <c r="C1458" s="21"/>
      <c r="D1458" s="21"/>
      <c r="E1458" s="21"/>
      <c r="F1458" s="21"/>
      <c r="G1458" s="21"/>
      <c r="H1458" s="21"/>
      <c r="I1458" s="21"/>
    </row>
    <row r="1459" spans="1:9" hidden="1">
      <c r="A1459" s="21"/>
      <c r="B1459" s="21"/>
      <c r="C1459" s="21"/>
      <c r="D1459" s="21"/>
      <c r="E1459" s="21"/>
      <c r="F1459" s="21"/>
      <c r="G1459" s="21"/>
      <c r="H1459" s="21"/>
      <c r="I1459" s="21"/>
    </row>
    <row r="1460" spans="1:9" hidden="1">
      <c r="A1460" s="21"/>
      <c r="B1460" s="21"/>
      <c r="C1460" s="21"/>
      <c r="D1460" s="21"/>
      <c r="E1460" s="21"/>
      <c r="F1460" s="21"/>
      <c r="G1460" s="21"/>
      <c r="H1460" s="21"/>
      <c r="I1460" s="21"/>
    </row>
    <row r="1461" spans="1:9" hidden="1">
      <c r="A1461" s="21"/>
      <c r="B1461" s="21"/>
      <c r="C1461" s="21"/>
      <c r="D1461" s="21"/>
      <c r="E1461" s="21"/>
      <c r="F1461" s="21"/>
      <c r="G1461" s="21"/>
      <c r="H1461" s="21"/>
      <c r="I1461" s="21"/>
    </row>
    <row r="1462" spans="1:9" hidden="1">
      <c r="A1462" s="21"/>
      <c r="B1462" s="21"/>
      <c r="C1462" s="21"/>
      <c r="D1462" s="21"/>
      <c r="E1462" s="21"/>
      <c r="F1462" s="21"/>
      <c r="G1462" s="21"/>
      <c r="H1462" s="21"/>
      <c r="I1462" s="21"/>
    </row>
    <row r="1463" spans="1:9" hidden="1">
      <c r="A1463" s="21"/>
      <c r="B1463" s="21"/>
      <c r="C1463" s="21"/>
      <c r="D1463" s="21"/>
      <c r="E1463" s="21"/>
      <c r="F1463" s="21"/>
      <c r="G1463" s="21"/>
      <c r="H1463" s="21"/>
      <c r="I1463" s="21"/>
    </row>
    <row r="1464" spans="1:9" hidden="1">
      <c r="A1464" s="21"/>
      <c r="B1464" s="21"/>
      <c r="C1464" s="21"/>
      <c r="D1464" s="21"/>
      <c r="E1464" s="21"/>
      <c r="F1464" s="21"/>
      <c r="G1464" s="21"/>
      <c r="H1464" s="21"/>
      <c r="I1464" s="21"/>
    </row>
    <row r="1465" spans="1:9" hidden="1">
      <c r="A1465" s="21"/>
      <c r="B1465" s="21"/>
      <c r="C1465" s="21"/>
      <c r="D1465" s="21"/>
      <c r="E1465" s="21"/>
      <c r="F1465" s="21"/>
      <c r="G1465" s="21"/>
      <c r="H1465" s="21"/>
      <c r="I1465" s="21"/>
    </row>
    <row r="1466" spans="1:9" hidden="1">
      <c r="A1466" s="21"/>
      <c r="B1466" s="21"/>
      <c r="C1466" s="21"/>
      <c r="D1466" s="21"/>
      <c r="E1466" s="21"/>
      <c r="F1466" s="21"/>
      <c r="G1466" s="21"/>
      <c r="H1466" s="21"/>
      <c r="I1466" s="21"/>
    </row>
    <row r="1467" spans="1:9" hidden="1">
      <c r="A1467" s="21"/>
      <c r="B1467" s="21"/>
      <c r="C1467" s="21"/>
      <c r="D1467" s="21"/>
      <c r="E1467" s="21"/>
      <c r="F1467" s="21"/>
      <c r="G1467" s="21"/>
      <c r="H1467" s="21"/>
      <c r="I1467" s="21"/>
    </row>
    <row r="1468" spans="1:9" hidden="1">
      <c r="A1468" s="21"/>
      <c r="B1468" s="21"/>
      <c r="C1468" s="21"/>
      <c r="D1468" s="21"/>
      <c r="E1468" s="21"/>
      <c r="F1468" s="21"/>
      <c r="G1468" s="21"/>
      <c r="H1468" s="21"/>
      <c r="I1468" s="21"/>
    </row>
    <row r="1469" spans="1:9" hidden="1">
      <c r="A1469" s="21"/>
      <c r="B1469" s="21"/>
      <c r="C1469" s="21"/>
      <c r="D1469" s="21"/>
      <c r="E1469" s="21"/>
      <c r="F1469" s="21"/>
      <c r="G1469" s="21"/>
      <c r="H1469" s="21"/>
      <c r="I1469" s="21"/>
    </row>
    <row r="1470" spans="1:9" hidden="1">
      <c r="A1470" s="21"/>
      <c r="B1470" s="21"/>
      <c r="C1470" s="21"/>
      <c r="D1470" s="21"/>
      <c r="E1470" s="21"/>
      <c r="F1470" s="21"/>
      <c r="G1470" s="21"/>
      <c r="H1470" s="21"/>
      <c r="I1470" s="21"/>
    </row>
    <row r="1471" spans="1:9" hidden="1">
      <c r="A1471" s="21"/>
      <c r="B1471" s="21"/>
      <c r="C1471" s="21"/>
      <c r="D1471" s="21"/>
      <c r="E1471" s="21"/>
      <c r="F1471" s="21"/>
      <c r="G1471" s="21"/>
      <c r="H1471" s="21"/>
      <c r="I1471" s="21"/>
    </row>
    <row r="1472" spans="1:9" hidden="1">
      <c r="A1472" s="21"/>
      <c r="B1472" s="21"/>
      <c r="C1472" s="21"/>
      <c r="D1472" s="21"/>
      <c r="E1472" s="21"/>
      <c r="F1472" s="21"/>
      <c r="G1472" s="21"/>
      <c r="H1472" s="21"/>
      <c r="I1472" s="21"/>
    </row>
    <row r="1473" spans="1:9" hidden="1">
      <c r="A1473" s="21"/>
      <c r="B1473" s="21"/>
      <c r="C1473" s="21"/>
      <c r="D1473" s="21"/>
      <c r="E1473" s="21"/>
      <c r="F1473" s="21"/>
      <c r="G1473" s="21"/>
      <c r="H1473" s="21"/>
      <c r="I1473" s="21"/>
    </row>
    <row r="1474" spans="1:9" hidden="1">
      <c r="A1474" s="21"/>
      <c r="B1474" s="21"/>
      <c r="C1474" s="21"/>
      <c r="D1474" s="21"/>
      <c r="E1474" s="21"/>
      <c r="F1474" s="21"/>
      <c r="G1474" s="21"/>
      <c r="H1474" s="21"/>
      <c r="I1474" s="21"/>
    </row>
    <row r="1475" spans="1:9" hidden="1">
      <c r="A1475" s="21"/>
      <c r="B1475" s="21"/>
      <c r="C1475" s="21"/>
      <c r="D1475" s="21"/>
      <c r="E1475" s="21"/>
      <c r="F1475" s="21"/>
      <c r="G1475" s="21"/>
      <c r="H1475" s="21"/>
      <c r="I1475" s="21"/>
    </row>
    <row r="1476" spans="1:9" hidden="1">
      <c r="A1476" s="21"/>
      <c r="B1476" s="21"/>
      <c r="C1476" s="21"/>
      <c r="D1476" s="21"/>
      <c r="E1476" s="21"/>
      <c r="F1476" s="21"/>
      <c r="G1476" s="21"/>
      <c r="H1476" s="21"/>
      <c r="I1476" s="21"/>
    </row>
    <row r="1477" spans="1:9" hidden="1">
      <c r="A1477" s="21"/>
      <c r="B1477" s="21"/>
      <c r="C1477" s="21"/>
      <c r="D1477" s="21"/>
      <c r="E1477" s="21"/>
      <c r="F1477" s="21"/>
      <c r="G1477" s="21"/>
      <c r="H1477" s="21"/>
      <c r="I1477" s="21"/>
    </row>
    <row r="1478" spans="1:9" hidden="1">
      <c r="A1478" s="21"/>
      <c r="B1478" s="21"/>
      <c r="C1478" s="21"/>
      <c r="D1478" s="21"/>
      <c r="E1478" s="21"/>
      <c r="F1478" s="21"/>
      <c r="G1478" s="21"/>
      <c r="H1478" s="21"/>
      <c r="I1478" s="21"/>
    </row>
    <row r="1479" spans="1:9" hidden="1">
      <c r="A1479" s="21"/>
      <c r="B1479" s="21"/>
      <c r="C1479" s="21"/>
      <c r="D1479" s="21"/>
      <c r="E1479" s="21"/>
      <c r="F1479" s="21"/>
      <c r="G1479" s="21"/>
      <c r="H1479" s="21"/>
      <c r="I1479" s="21"/>
    </row>
    <row r="1480" spans="1:9" hidden="1">
      <c r="A1480" s="21"/>
      <c r="B1480" s="21"/>
      <c r="C1480" s="21"/>
      <c r="D1480" s="21"/>
      <c r="E1480" s="21"/>
      <c r="F1480" s="21"/>
      <c r="G1480" s="21"/>
      <c r="H1480" s="21"/>
      <c r="I1480" s="21"/>
    </row>
    <row r="1481" spans="1:9" hidden="1">
      <c r="A1481" s="21"/>
      <c r="B1481" s="21"/>
      <c r="C1481" s="21"/>
      <c r="D1481" s="21"/>
      <c r="E1481" s="21"/>
      <c r="F1481" s="21"/>
      <c r="G1481" s="21"/>
      <c r="H1481" s="21"/>
      <c r="I1481" s="21"/>
    </row>
    <row r="1482" spans="1:9" hidden="1">
      <c r="A1482" s="21"/>
      <c r="B1482" s="21"/>
      <c r="C1482" s="21"/>
      <c r="D1482" s="21"/>
      <c r="E1482" s="21"/>
      <c r="F1482" s="21"/>
      <c r="G1482" s="21"/>
      <c r="H1482" s="21"/>
      <c r="I1482" s="21"/>
    </row>
    <row r="1483" spans="1:9" hidden="1">
      <c r="A1483" s="21"/>
      <c r="B1483" s="21"/>
      <c r="C1483" s="21"/>
      <c r="D1483" s="21"/>
      <c r="E1483" s="21"/>
      <c r="F1483" s="21"/>
      <c r="G1483" s="21"/>
      <c r="H1483" s="21"/>
      <c r="I1483" s="21"/>
    </row>
    <row r="1484" spans="1:9" hidden="1">
      <c r="A1484" s="21"/>
      <c r="B1484" s="21"/>
      <c r="C1484" s="21"/>
      <c r="D1484" s="21"/>
      <c r="E1484" s="21"/>
      <c r="F1484" s="21"/>
      <c r="G1484" s="21"/>
      <c r="H1484" s="21"/>
      <c r="I1484" s="21"/>
    </row>
    <row r="1485" spans="1:9" hidden="1">
      <c r="A1485" s="21"/>
      <c r="B1485" s="21"/>
      <c r="C1485" s="21"/>
      <c r="D1485" s="21"/>
      <c r="E1485" s="21"/>
      <c r="F1485" s="21"/>
      <c r="G1485" s="21"/>
      <c r="H1485" s="21"/>
      <c r="I1485" s="21"/>
    </row>
    <row r="1486" spans="1:9" hidden="1">
      <c r="A1486" s="21"/>
      <c r="B1486" s="21"/>
      <c r="C1486" s="21"/>
      <c r="D1486" s="21"/>
      <c r="E1486" s="21"/>
      <c r="F1486" s="21"/>
      <c r="G1486" s="21"/>
      <c r="H1486" s="21"/>
      <c r="I1486" s="21"/>
    </row>
    <row r="1487" spans="1:9" hidden="1">
      <c r="A1487" s="21"/>
      <c r="B1487" s="21"/>
      <c r="C1487" s="21"/>
      <c r="D1487" s="21"/>
      <c r="E1487" s="21"/>
      <c r="F1487" s="21"/>
      <c r="G1487" s="21"/>
      <c r="H1487" s="21"/>
      <c r="I1487" s="21"/>
    </row>
    <row r="1488" spans="1:9" hidden="1">
      <c r="A1488" s="21"/>
      <c r="B1488" s="21"/>
      <c r="C1488" s="21"/>
      <c r="D1488" s="21"/>
      <c r="E1488" s="21"/>
      <c r="F1488" s="21"/>
      <c r="G1488" s="21"/>
      <c r="H1488" s="21"/>
      <c r="I1488" s="21"/>
    </row>
    <row r="1489" spans="1:9" hidden="1">
      <c r="A1489" s="21"/>
      <c r="B1489" s="21"/>
      <c r="C1489" s="21"/>
      <c r="D1489" s="21"/>
      <c r="E1489" s="21"/>
      <c r="F1489" s="21"/>
      <c r="G1489" s="21"/>
      <c r="H1489" s="21"/>
      <c r="I1489" s="21"/>
    </row>
    <row r="1490" spans="1:9" hidden="1">
      <c r="A1490" s="21"/>
      <c r="B1490" s="21"/>
      <c r="C1490" s="21"/>
      <c r="D1490" s="21"/>
      <c r="E1490" s="21"/>
      <c r="F1490" s="21"/>
      <c r="G1490" s="21"/>
      <c r="H1490" s="21"/>
      <c r="I1490" s="21"/>
    </row>
    <row r="1491" spans="1:9" hidden="1">
      <c r="A1491" s="21"/>
      <c r="B1491" s="21"/>
      <c r="C1491" s="21"/>
      <c r="D1491" s="21"/>
      <c r="E1491" s="21"/>
      <c r="F1491" s="21"/>
      <c r="G1491" s="21"/>
      <c r="H1491" s="21"/>
      <c r="I1491" s="21"/>
    </row>
    <row r="1492" spans="1:9" hidden="1">
      <c r="A1492" s="21"/>
      <c r="B1492" s="21"/>
      <c r="C1492" s="21"/>
      <c r="D1492" s="21"/>
      <c r="E1492" s="21"/>
      <c r="F1492" s="21"/>
      <c r="G1492" s="21"/>
      <c r="H1492" s="21"/>
      <c r="I1492" s="21"/>
    </row>
    <row r="1493" spans="1:9" hidden="1">
      <c r="A1493" s="21"/>
      <c r="B1493" s="21"/>
      <c r="C1493" s="21"/>
      <c r="D1493" s="21"/>
      <c r="E1493" s="21"/>
      <c r="F1493" s="21"/>
      <c r="G1493" s="21"/>
      <c r="H1493" s="21"/>
      <c r="I1493" s="21"/>
    </row>
    <row r="1494" spans="1:9" hidden="1">
      <c r="A1494" s="21"/>
      <c r="B1494" s="21"/>
      <c r="C1494" s="21"/>
      <c r="D1494" s="21"/>
      <c r="E1494" s="21"/>
      <c r="F1494" s="21"/>
      <c r="G1494" s="21"/>
      <c r="H1494" s="21"/>
      <c r="I1494" s="21"/>
    </row>
    <row r="1495" spans="1:9" hidden="1">
      <c r="A1495" s="21"/>
      <c r="B1495" s="21"/>
      <c r="C1495" s="21"/>
      <c r="D1495" s="21"/>
      <c r="E1495" s="21"/>
      <c r="F1495" s="21"/>
      <c r="G1495" s="21"/>
      <c r="H1495" s="21"/>
      <c r="I1495" s="21"/>
    </row>
    <row r="1496" spans="1:9" hidden="1">
      <c r="A1496" s="21"/>
      <c r="B1496" s="21"/>
      <c r="C1496" s="21"/>
      <c r="D1496" s="21"/>
      <c r="E1496" s="21"/>
      <c r="F1496" s="21"/>
      <c r="G1496" s="21"/>
      <c r="H1496" s="21"/>
      <c r="I1496" s="21"/>
    </row>
    <row r="1497" spans="1:9" hidden="1">
      <c r="A1497" s="21"/>
      <c r="B1497" s="21"/>
      <c r="C1497" s="21"/>
      <c r="D1497" s="21"/>
      <c r="E1497" s="21"/>
      <c r="F1497" s="21"/>
      <c r="G1497" s="21"/>
      <c r="H1497" s="21"/>
      <c r="I1497" s="21"/>
    </row>
    <row r="1498" spans="1:9" hidden="1">
      <c r="A1498" s="21"/>
      <c r="B1498" s="21"/>
      <c r="C1498" s="21"/>
      <c r="D1498" s="21"/>
      <c r="E1498" s="21"/>
      <c r="F1498" s="21"/>
      <c r="G1498" s="21"/>
      <c r="H1498" s="21"/>
      <c r="I1498" s="21"/>
    </row>
    <row r="1499" spans="1:9" hidden="1">
      <c r="A1499" s="21"/>
      <c r="B1499" s="21"/>
      <c r="C1499" s="21"/>
      <c r="D1499" s="21"/>
      <c r="E1499" s="21"/>
      <c r="F1499" s="21"/>
      <c r="G1499" s="21"/>
      <c r="H1499" s="21"/>
      <c r="I1499" s="21"/>
    </row>
    <row r="1500" spans="1:9" hidden="1">
      <c r="A1500" s="21"/>
      <c r="B1500" s="21"/>
      <c r="C1500" s="21"/>
      <c r="D1500" s="21"/>
      <c r="E1500" s="21"/>
      <c r="F1500" s="21"/>
      <c r="G1500" s="21"/>
      <c r="H1500" s="21"/>
      <c r="I1500" s="21"/>
    </row>
    <row r="1501" spans="1:9" hidden="1">
      <c r="A1501" s="21"/>
      <c r="B1501" s="21"/>
      <c r="C1501" s="21"/>
      <c r="D1501" s="21"/>
      <c r="E1501" s="21"/>
      <c r="F1501" s="21"/>
      <c r="G1501" s="21"/>
      <c r="H1501" s="21"/>
      <c r="I1501" s="21"/>
    </row>
    <row r="1502" spans="1:9" hidden="1">
      <c r="A1502" s="21"/>
      <c r="B1502" s="21"/>
      <c r="C1502" s="21"/>
      <c r="D1502" s="21"/>
      <c r="E1502" s="21"/>
      <c r="F1502" s="21"/>
      <c r="G1502" s="21"/>
      <c r="H1502" s="21"/>
      <c r="I1502" s="21"/>
    </row>
    <row r="1503" spans="1:9" hidden="1">
      <c r="A1503" s="21"/>
      <c r="B1503" s="21"/>
      <c r="C1503" s="21"/>
      <c r="D1503" s="21"/>
      <c r="E1503" s="21"/>
      <c r="F1503" s="21"/>
      <c r="G1503" s="21"/>
      <c r="H1503" s="21"/>
      <c r="I1503" s="21"/>
    </row>
    <row r="1504" spans="1:9" hidden="1">
      <c r="A1504" s="21"/>
      <c r="B1504" s="21"/>
      <c r="C1504" s="21"/>
      <c r="D1504" s="21"/>
      <c r="E1504" s="21"/>
      <c r="F1504" s="21"/>
      <c r="G1504" s="21"/>
      <c r="H1504" s="21"/>
      <c r="I1504" s="21"/>
    </row>
    <row r="1505" spans="1:9" hidden="1">
      <c r="A1505" s="21"/>
      <c r="B1505" s="21"/>
      <c r="C1505" s="21"/>
      <c r="D1505" s="21"/>
      <c r="E1505" s="21"/>
      <c r="F1505" s="21"/>
      <c r="G1505" s="21"/>
      <c r="H1505" s="21"/>
      <c r="I1505" s="21"/>
    </row>
    <row r="1506" spans="1:9" hidden="1">
      <c r="A1506" s="21"/>
      <c r="B1506" s="21"/>
      <c r="C1506" s="21"/>
      <c r="D1506" s="21"/>
      <c r="E1506" s="21"/>
      <c r="F1506" s="21"/>
      <c r="G1506" s="21"/>
      <c r="H1506" s="21"/>
      <c r="I1506" s="21"/>
    </row>
    <row r="1507" spans="1:9" hidden="1">
      <c r="A1507" s="21"/>
      <c r="B1507" s="21"/>
      <c r="C1507" s="21"/>
      <c r="D1507" s="21"/>
      <c r="E1507" s="21"/>
      <c r="F1507" s="21"/>
      <c r="G1507" s="21"/>
      <c r="H1507" s="21"/>
      <c r="I1507" s="21"/>
    </row>
    <row r="1508" spans="1:9" hidden="1">
      <c r="A1508" s="21"/>
      <c r="B1508" s="21"/>
      <c r="C1508" s="21"/>
      <c r="D1508" s="21"/>
      <c r="E1508" s="21"/>
      <c r="F1508" s="21"/>
      <c r="G1508" s="21"/>
      <c r="H1508" s="21"/>
      <c r="I1508" s="21"/>
    </row>
    <row r="1509" spans="1:9" hidden="1">
      <c r="A1509" s="21"/>
      <c r="B1509" s="21"/>
      <c r="C1509" s="21"/>
      <c r="D1509" s="21"/>
      <c r="E1509" s="21"/>
      <c r="F1509" s="21"/>
      <c r="G1509" s="21"/>
      <c r="H1509" s="21"/>
      <c r="I1509" s="21"/>
    </row>
    <row r="1510" spans="1:9" hidden="1">
      <c r="A1510" s="21"/>
      <c r="B1510" s="21"/>
      <c r="C1510" s="21"/>
      <c r="D1510" s="21"/>
      <c r="E1510" s="21"/>
      <c r="F1510" s="21"/>
      <c r="G1510" s="21"/>
      <c r="H1510" s="21"/>
      <c r="I1510" s="21"/>
    </row>
    <row r="1511" spans="1:9" hidden="1">
      <c r="A1511" s="21"/>
      <c r="B1511" s="21"/>
      <c r="C1511" s="21"/>
      <c r="D1511" s="21"/>
      <c r="E1511" s="21"/>
      <c r="F1511" s="21"/>
      <c r="G1511" s="21"/>
      <c r="H1511" s="21"/>
      <c r="I1511" s="21"/>
    </row>
    <row r="1512" spans="1:9" hidden="1">
      <c r="A1512" s="21"/>
      <c r="B1512" s="21"/>
      <c r="C1512" s="21"/>
      <c r="D1512" s="21"/>
      <c r="E1512" s="21"/>
      <c r="F1512" s="21"/>
      <c r="G1512" s="21"/>
      <c r="H1512" s="21"/>
      <c r="I1512" s="21"/>
    </row>
    <row r="1513" spans="1:9" hidden="1">
      <c r="A1513" s="21"/>
      <c r="B1513" s="21"/>
      <c r="C1513" s="21"/>
      <c r="D1513" s="21"/>
      <c r="E1513" s="21"/>
      <c r="F1513" s="21"/>
      <c r="G1513" s="21"/>
      <c r="H1513" s="21"/>
      <c r="I1513" s="21"/>
    </row>
    <row r="1514" spans="1:9" hidden="1">
      <c r="A1514" s="21"/>
      <c r="B1514" s="21"/>
      <c r="C1514" s="21"/>
      <c r="D1514" s="21"/>
      <c r="E1514" s="21"/>
      <c r="F1514" s="21"/>
      <c r="G1514" s="21"/>
      <c r="H1514" s="21"/>
      <c r="I1514" s="21"/>
    </row>
    <row r="1515" spans="1:9" hidden="1">
      <c r="A1515" s="21"/>
      <c r="B1515" s="21"/>
      <c r="C1515" s="21"/>
      <c r="D1515" s="21"/>
      <c r="E1515" s="21"/>
      <c r="F1515" s="21"/>
      <c r="G1515" s="21"/>
      <c r="H1515" s="21"/>
      <c r="I1515" s="21"/>
    </row>
    <row r="1516" spans="1:9" hidden="1">
      <c r="A1516" s="21"/>
      <c r="B1516" s="21"/>
      <c r="C1516" s="21"/>
      <c r="D1516" s="21"/>
      <c r="E1516" s="21"/>
      <c r="F1516" s="21"/>
      <c r="G1516" s="21"/>
      <c r="H1516" s="21"/>
      <c r="I1516" s="21"/>
    </row>
    <row r="1517" spans="1:9" hidden="1">
      <c r="A1517" s="21"/>
      <c r="B1517" s="21"/>
      <c r="C1517" s="21"/>
      <c r="D1517" s="21"/>
      <c r="E1517" s="21"/>
      <c r="F1517" s="21"/>
      <c r="G1517" s="21"/>
      <c r="H1517" s="21"/>
      <c r="I1517" s="21"/>
    </row>
    <row r="1518" spans="1:9" hidden="1">
      <c r="A1518" s="21"/>
      <c r="B1518" s="21"/>
      <c r="C1518" s="21"/>
      <c r="D1518" s="21"/>
      <c r="E1518" s="21"/>
      <c r="F1518" s="21"/>
      <c r="G1518" s="21"/>
      <c r="H1518" s="21"/>
      <c r="I1518" s="21"/>
    </row>
    <row r="1519" spans="1:9" hidden="1">
      <c r="A1519" s="21"/>
      <c r="B1519" s="21"/>
      <c r="C1519" s="21"/>
      <c r="D1519" s="21"/>
      <c r="E1519" s="21"/>
      <c r="F1519" s="21"/>
      <c r="G1519" s="21"/>
      <c r="H1519" s="21"/>
      <c r="I1519" s="21"/>
    </row>
    <row r="1520" spans="1:9" hidden="1">
      <c r="A1520" s="21"/>
      <c r="B1520" s="21"/>
      <c r="C1520" s="21"/>
      <c r="D1520" s="21"/>
      <c r="E1520" s="21"/>
      <c r="F1520" s="21"/>
      <c r="G1520" s="21"/>
      <c r="H1520" s="21"/>
      <c r="I1520" s="21"/>
    </row>
    <row r="1521" spans="1:9" hidden="1">
      <c r="A1521" s="21"/>
      <c r="B1521" s="21"/>
      <c r="C1521" s="21"/>
      <c r="D1521" s="21"/>
      <c r="E1521" s="21"/>
      <c r="F1521" s="21"/>
      <c r="G1521" s="21"/>
      <c r="H1521" s="21"/>
      <c r="I1521" s="21"/>
    </row>
    <row r="1522" spans="1:9" hidden="1">
      <c r="A1522" s="21"/>
      <c r="B1522" s="21"/>
      <c r="C1522" s="21"/>
      <c r="D1522" s="21"/>
      <c r="E1522" s="21"/>
      <c r="F1522" s="21"/>
      <c r="G1522" s="21"/>
      <c r="H1522" s="21"/>
      <c r="I1522" s="21"/>
    </row>
    <row r="1523" spans="1:9" hidden="1">
      <c r="A1523" s="21"/>
      <c r="B1523" s="21"/>
      <c r="C1523" s="21"/>
      <c r="D1523" s="21"/>
      <c r="E1523" s="21"/>
      <c r="F1523" s="21"/>
      <c r="G1523" s="21"/>
      <c r="H1523" s="21"/>
      <c r="I1523" s="21"/>
    </row>
    <row r="1524" spans="1:9" hidden="1">
      <c r="A1524" s="21"/>
      <c r="B1524" s="21"/>
      <c r="C1524" s="21"/>
      <c r="D1524" s="21"/>
      <c r="E1524" s="21"/>
      <c r="F1524" s="21"/>
      <c r="G1524" s="21"/>
      <c r="H1524" s="21"/>
      <c r="I1524" s="21"/>
    </row>
    <row r="1525" spans="1:9" hidden="1">
      <c r="A1525" s="21"/>
      <c r="B1525" s="21"/>
      <c r="C1525" s="21"/>
      <c r="D1525" s="21"/>
      <c r="E1525" s="21"/>
      <c r="F1525" s="21"/>
      <c r="G1525" s="21"/>
      <c r="H1525" s="21"/>
      <c r="I1525" s="21"/>
    </row>
    <row r="1526" spans="1:9" hidden="1">
      <c r="A1526" s="21"/>
      <c r="B1526" s="21"/>
      <c r="C1526" s="21"/>
      <c r="D1526" s="21"/>
      <c r="E1526" s="21"/>
      <c r="F1526" s="21"/>
      <c r="G1526" s="21"/>
      <c r="H1526" s="21"/>
      <c r="I1526" s="21"/>
    </row>
    <row r="1527" spans="1:9" hidden="1">
      <c r="A1527" s="21"/>
      <c r="B1527" s="21"/>
      <c r="C1527" s="21"/>
      <c r="D1527" s="21"/>
      <c r="E1527" s="21"/>
      <c r="F1527" s="21"/>
      <c r="G1527" s="21"/>
      <c r="H1527" s="21"/>
      <c r="I1527" s="21"/>
    </row>
    <row r="1528" spans="1:9" hidden="1">
      <c r="A1528" s="21"/>
      <c r="B1528" s="21"/>
      <c r="C1528" s="21"/>
      <c r="D1528" s="21"/>
      <c r="E1528" s="21"/>
      <c r="F1528" s="21"/>
      <c r="G1528" s="21"/>
      <c r="H1528" s="21"/>
      <c r="I1528" s="21"/>
    </row>
    <row r="1529" spans="1:9" hidden="1">
      <c r="A1529" s="21"/>
      <c r="B1529" s="21"/>
      <c r="C1529" s="21"/>
      <c r="D1529" s="21"/>
      <c r="E1529" s="21"/>
      <c r="F1529" s="21"/>
      <c r="G1529" s="21"/>
      <c r="H1529" s="21"/>
      <c r="I1529" s="21"/>
    </row>
    <row r="1530" spans="1:9" hidden="1">
      <c r="A1530" s="21"/>
      <c r="B1530" s="21"/>
      <c r="C1530" s="21"/>
      <c r="D1530" s="21"/>
      <c r="E1530" s="21"/>
      <c r="F1530" s="21"/>
      <c r="G1530" s="21"/>
      <c r="H1530" s="21"/>
      <c r="I1530" s="21"/>
    </row>
    <row r="1531" spans="1:9" hidden="1">
      <c r="A1531" s="21"/>
      <c r="B1531" s="21"/>
      <c r="C1531" s="21"/>
      <c r="D1531" s="21"/>
      <c r="E1531" s="21"/>
      <c r="F1531" s="21"/>
      <c r="G1531" s="21"/>
      <c r="H1531" s="21"/>
      <c r="I1531" s="21"/>
    </row>
    <row r="1532" spans="1:9" hidden="1">
      <c r="A1532" s="21"/>
      <c r="B1532" s="21"/>
      <c r="C1532" s="21"/>
      <c r="D1532" s="21"/>
      <c r="E1532" s="21"/>
      <c r="F1532" s="21"/>
      <c r="G1532" s="21"/>
      <c r="H1532" s="21"/>
      <c r="I1532" s="21"/>
    </row>
    <row r="1533" spans="1:9" hidden="1">
      <c r="A1533" s="21"/>
      <c r="B1533" s="21"/>
      <c r="C1533" s="21"/>
      <c r="D1533" s="21"/>
      <c r="E1533" s="21"/>
      <c r="F1533" s="21"/>
      <c r="G1533" s="21"/>
      <c r="H1533" s="21"/>
      <c r="I1533" s="21"/>
    </row>
    <row r="1534" spans="1:9" hidden="1">
      <c r="A1534" s="21"/>
      <c r="B1534" s="21"/>
      <c r="C1534" s="21"/>
      <c r="D1534" s="21"/>
      <c r="E1534" s="21"/>
      <c r="F1534" s="21"/>
      <c r="G1534" s="21"/>
      <c r="H1534" s="21"/>
      <c r="I1534" s="21"/>
    </row>
    <row r="1535" spans="1:9" hidden="1">
      <c r="A1535" s="21"/>
      <c r="B1535" s="21"/>
      <c r="C1535" s="21"/>
      <c r="D1535" s="21"/>
      <c r="E1535" s="21"/>
      <c r="F1535" s="21"/>
      <c r="G1535" s="21"/>
      <c r="H1535" s="21"/>
      <c r="I1535" s="21"/>
    </row>
    <row r="1536" spans="1:9" hidden="1">
      <c r="A1536" s="21"/>
      <c r="B1536" s="21"/>
      <c r="C1536" s="21"/>
      <c r="D1536" s="21"/>
      <c r="E1536" s="21"/>
      <c r="F1536" s="21"/>
      <c r="G1536" s="21"/>
      <c r="H1536" s="21"/>
      <c r="I1536" s="21"/>
    </row>
    <row r="1537" spans="1:9" hidden="1">
      <c r="A1537" s="21"/>
      <c r="B1537" s="21"/>
      <c r="C1537" s="21"/>
      <c r="D1537" s="21"/>
      <c r="E1537" s="21"/>
      <c r="F1537" s="21"/>
      <c r="G1537" s="21"/>
      <c r="H1537" s="21"/>
      <c r="I1537" s="21"/>
    </row>
    <row r="1538" spans="1:9" hidden="1">
      <c r="A1538" s="21"/>
      <c r="B1538" s="21"/>
      <c r="C1538" s="21"/>
      <c r="D1538" s="21"/>
      <c r="E1538" s="21"/>
      <c r="F1538" s="21"/>
      <c r="G1538" s="21"/>
      <c r="H1538" s="21"/>
      <c r="I1538" s="21"/>
    </row>
    <row r="1539" spans="1:9" hidden="1">
      <c r="A1539" s="21"/>
      <c r="B1539" s="21"/>
      <c r="C1539" s="21"/>
      <c r="D1539" s="21"/>
      <c r="E1539" s="21"/>
      <c r="F1539" s="21"/>
      <c r="G1539" s="21"/>
      <c r="H1539" s="21"/>
      <c r="I1539" s="21"/>
    </row>
    <row r="1540" spans="1:9" hidden="1">
      <c r="A1540" s="21"/>
      <c r="B1540" s="21"/>
      <c r="C1540" s="21"/>
      <c r="D1540" s="21"/>
      <c r="E1540" s="21"/>
      <c r="F1540" s="21"/>
      <c r="G1540" s="21"/>
      <c r="H1540" s="21"/>
      <c r="I1540" s="21"/>
    </row>
    <row r="1541" spans="1:9" hidden="1">
      <c r="A1541" s="21"/>
      <c r="B1541" s="21"/>
      <c r="C1541" s="21"/>
      <c r="D1541" s="21"/>
      <c r="E1541" s="21"/>
      <c r="F1541" s="21"/>
      <c r="G1541" s="21"/>
      <c r="H1541" s="21"/>
      <c r="I1541" s="21"/>
    </row>
    <row r="1542" spans="1:9" hidden="1">
      <c r="A1542" s="21"/>
      <c r="B1542" s="21"/>
      <c r="C1542" s="21"/>
      <c r="D1542" s="21"/>
      <c r="E1542" s="21"/>
      <c r="F1542" s="21"/>
      <c r="G1542" s="21"/>
      <c r="H1542" s="21"/>
      <c r="I1542" s="21"/>
    </row>
    <row r="1543" spans="1:9" hidden="1">
      <c r="A1543" s="21"/>
      <c r="B1543" s="21"/>
      <c r="C1543" s="21"/>
      <c r="D1543" s="21"/>
      <c r="E1543" s="21"/>
      <c r="F1543" s="21"/>
      <c r="G1543" s="21"/>
      <c r="H1543" s="21"/>
      <c r="I1543" s="21"/>
    </row>
    <row r="1544" spans="1:9" hidden="1">
      <c r="A1544" s="21"/>
      <c r="B1544" s="21"/>
      <c r="C1544" s="21"/>
      <c r="D1544" s="21"/>
      <c r="E1544" s="21"/>
      <c r="F1544" s="21"/>
      <c r="G1544" s="21"/>
      <c r="H1544" s="21"/>
      <c r="I1544" s="21"/>
    </row>
    <row r="1545" spans="1:9" hidden="1">
      <c r="A1545" s="21"/>
      <c r="B1545" s="21"/>
      <c r="C1545" s="21"/>
      <c r="D1545" s="21"/>
      <c r="E1545" s="21"/>
      <c r="F1545" s="21"/>
      <c r="G1545" s="21"/>
      <c r="H1545" s="21"/>
      <c r="I1545" s="21"/>
    </row>
    <row r="1546" spans="1:9" hidden="1">
      <c r="A1546" s="21"/>
      <c r="B1546" s="21"/>
      <c r="C1546" s="21"/>
      <c r="D1546" s="21"/>
      <c r="E1546" s="21"/>
      <c r="F1546" s="21"/>
      <c r="G1546" s="21"/>
      <c r="H1546" s="21"/>
      <c r="I1546" s="21"/>
    </row>
    <row r="1547" spans="1:9" hidden="1">
      <c r="A1547" s="21"/>
      <c r="B1547" s="21"/>
      <c r="C1547" s="21"/>
      <c r="D1547" s="21"/>
      <c r="E1547" s="21"/>
      <c r="F1547" s="21"/>
      <c r="G1547" s="21"/>
      <c r="H1547" s="21"/>
      <c r="I1547" s="21"/>
    </row>
    <row r="1548" spans="1:9" hidden="1">
      <c r="A1548" s="21"/>
      <c r="B1548" s="21"/>
      <c r="C1548" s="21"/>
      <c r="D1548" s="21"/>
      <c r="E1548" s="21"/>
      <c r="F1548" s="21"/>
      <c r="G1548" s="21"/>
      <c r="H1548" s="21"/>
      <c r="I1548" s="21"/>
    </row>
    <row r="1549" spans="1:9" hidden="1">
      <c r="A1549" s="21"/>
      <c r="B1549" s="21"/>
      <c r="C1549" s="21"/>
      <c r="D1549" s="21"/>
      <c r="E1549" s="21"/>
      <c r="F1549" s="21"/>
      <c r="G1549" s="21"/>
      <c r="H1549" s="21"/>
      <c r="I1549" s="21"/>
    </row>
    <row r="1550" spans="1:9" hidden="1">
      <c r="A1550" s="21"/>
      <c r="B1550" s="21"/>
      <c r="C1550" s="21"/>
      <c r="D1550" s="21"/>
      <c r="E1550" s="21"/>
      <c r="F1550" s="21"/>
      <c r="G1550" s="21"/>
      <c r="H1550" s="21"/>
      <c r="I1550" s="21"/>
    </row>
    <row r="1551" spans="1:9" hidden="1">
      <c r="A1551" s="21"/>
      <c r="B1551" s="21"/>
      <c r="C1551" s="21"/>
      <c r="D1551" s="21"/>
      <c r="E1551" s="21"/>
      <c r="F1551" s="21"/>
      <c r="G1551" s="21"/>
      <c r="H1551" s="21"/>
      <c r="I1551" s="21"/>
    </row>
    <row r="1552" spans="1:9" hidden="1">
      <c r="A1552" s="21"/>
      <c r="B1552" s="21"/>
      <c r="C1552" s="21"/>
      <c r="D1552" s="21"/>
      <c r="E1552" s="21"/>
      <c r="F1552" s="21"/>
      <c r="G1552" s="21"/>
      <c r="H1552" s="21"/>
      <c r="I1552" s="21"/>
    </row>
    <row r="1553" spans="1:9" hidden="1">
      <c r="A1553" s="21"/>
      <c r="B1553" s="21"/>
      <c r="C1553" s="21"/>
      <c r="D1553" s="21"/>
      <c r="E1553" s="21"/>
      <c r="F1553" s="21"/>
      <c r="G1553" s="21"/>
      <c r="H1553" s="21"/>
      <c r="I1553" s="21"/>
    </row>
    <row r="1554" spans="1:9" hidden="1">
      <c r="A1554" s="21"/>
      <c r="B1554" s="21"/>
      <c r="C1554" s="21"/>
      <c r="D1554" s="21"/>
      <c r="E1554" s="21"/>
      <c r="F1554" s="21"/>
      <c r="G1554" s="21"/>
      <c r="H1554" s="21"/>
      <c r="I1554" s="21"/>
    </row>
    <row r="1555" spans="1:9" hidden="1">
      <c r="A1555" s="21"/>
      <c r="B1555" s="21"/>
      <c r="C1555" s="21"/>
      <c r="D1555" s="21"/>
      <c r="E1555" s="21"/>
      <c r="F1555" s="21"/>
      <c r="G1555" s="21"/>
      <c r="H1555" s="21"/>
      <c r="I1555" s="21"/>
    </row>
    <row r="1556" spans="1:9" hidden="1">
      <c r="A1556" s="21"/>
      <c r="B1556" s="21"/>
      <c r="C1556" s="21"/>
      <c r="D1556" s="21"/>
      <c r="E1556" s="21"/>
      <c r="F1556" s="21"/>
      <c r="G1556" s="21"/>
      <c r="H1556" s="21"/>
      <c r="I1556" s="21"/>
    </row>
    <row r="1557" spans="1:9" hidden="1">
      <c r="A1557" s="21"/>
      <c r="B1557" s="21"/>
      <c r="C1557" s="21"/>
      <c r="D1557" s="21"/>
      <c r="E1557" s="21"/>
      <c r="F1557" s="21"/>
      <c r="G1557" s="21"/>
      <c r="H1557" s="21"/>
      <c r="I1557" s="21"/>
    </row>
    <row r="1558" spans="1:9" hidden="1">
      <c r="A1558" s="21"/>
      <c r="B1558" s="21"/>
      <c r="C1558" s="21"/>
      <c r="D1558" s="21"/>
      <c r="E1558" s="21"/>
      <c r="F1558" s="21"/>
      <c r="G1558" s="21"/>
      <c r="H1558" s="21"/>
      <c r="I1558" s="21"/>
    </row>
    <row r="1559" spans="1:9" hidden="1">
      <c r="A1559" s="21"/>
      <c r="B1559" s="21"/>
      <c r="C1559" s="21"/>
      <c r="D1559" s="21"/>
      <c r="E1559" s="21"/>
      <c r="F1559" s="21"/>
      <c r="G1559" s="21"/>
      <c r="H1559" s="21"/>
      <c r="I1559" s="21"/>
    </row>
    <row r="1560" spans="1:9" hidden="1">
      <c r="A1560" s="21"/>
      <c r="B1560" s="21"/>
      <c r="C1560" s="21"/>
      <c r="D1560" s="21"/>
      <c r="E1560" s="21"/>
      <c r="F1560" s="21"/>
      <c r="G1560" s="21"/>
      <c r="H1560" s="21"/>
      <c r="I1560" s="21"/>
    </row>
    <row r="1561" spans="1:9" hidden="1">
      <c r="A1561" s="21"/>
      <c r="B1561" s="21"/>
      <c r="C1561" s="21"/>
      <c r="D1561" s="21"/>
      <c r="E1561" s="21"/>
      <c r="F1561" s="21"/>
      <c r="G1561" s="21"/>
      <c r="H1561" s="21"/>
      <c r="I1561" s="21"/>
    </row>
    <row r="1562" spans="1:9" hidden="1">
      <c r="A1562" s="21"/>
      <c r="B1562" s="21"/>
      <c r="C1562" s="21"/>
      <c r="D1562" s="21"/>
      <c r="E1562" s="21"/>
      <c r="F1562" s="21"/>
      <c r="G1562" s="21"/>
      <c r="H1562" s="21"/>
      <c r="I1562" s="21"/>
    </row>
    <row r="1563" spans="1:9" hidden="1">
      <c r="A1563" s="21"/>
      <c r="B1563" s="21"/>
      <c r="C1563" s="21"/>
      <c r="D1563" s="21"/>
      <c r="E1563" s="21"/>
      <c r="F1563" s="21"/>
      <c r="G1563" s="21"/>
      <c r="H1563" s="21"/>
      <c r="I1563" s="21"/>
    </row>
    <row r="1564" spans="1:9" hidden="1">
      <c r="A1564" s="21"/>
      <c r="B1564" s="21"/>
      <c r="C1564" s="21"/>
      <c r="D1564" s="21"/>
      <c r="E1564" s="21"/>
      <c r="F1564" s="21"/>
      <c r="G1564" s="21"/>
      <c r="H1564" s="21"/>
      <c r="I1564" s="21"/>
    </row>
    <row r="1565" spans="1:9" hidden="1">
      <c r="A1565" s="21"/>
      <c r="B1565" s="21"/>
      <c r="C1565" s="21"/>
      <c r="D1565" s="21"/>
      <c r="E1565" s="21"/>
      <c r="F1565" s="21"/>
      <c r="G1565" s="21"/>
      <c r="H1565" s="21"/>
      <c r="I1565" s="21"/>
    </row>
    <row r="1566" spans="1:9" hidden="1">
      <c r="A1566" s="21"/>
      <c r="B1566" s="21"/>
      <c r="C1566" s="21"/>
      <c r="D1566" s="21"/>
      <c r="E1566" s="21"/>
      <c r="F1566" s="21"/>
      <c r="G1566" s="21"/>
      <c r="H1566" s="21"/>
      <c r="I1566" s="21"/>
    </row>
    <row r="1567" spans="1:9" hidden="1">
      <c r="A1567" s="21"/>
      <c r="B1567" s="21"/>
      <c r="C1567" s="21"/>
      <c r="D1567" s="21"/>
      <c r="E1567" s="21"/>
      <c r="F1567" s="21"/>
      <c r="G1567" s="21"/>
      <c r="H1567" s="21"/>
      <c r="I1567" s="21"/>
    </row>
    <row r="1568" spans="1:9" hidden="1">
      <c r="A1568" s="21"/>
      <c r="B1568" s="21"/>
      <c r="C1568" s="21"/>
      <c r="D1568" s="21"/>
      <c r="E1568" s="21"/>
      <c r="F1568" s="21"/>
      <c r="G1568" s="21"/>
      <c r="H1568" s="21"/>
      <c r="I1568" s="21"/>
    </row>
    <row r="1569" spans="1:9" hidden="1">
      <c r="A1569" s="21"/>
      <c r="B1569" s="21"/>
      <c r="C1569" s="21"/>
      <c r="D1569" s="21"/>
      <c r="E1569" s="21"/>
      <c r="F1569" s="21"/>
      <c r="G1569" s="21"/>
      <c r="H1569" s="21"/>
      <c r="I1569" s="21"/>
    </row>
    <row r="1570" spans="1:9" hidden="1">
      <c r="A1570" s="21"/>
      <c r="B1570" s="21"/>
      <c r="C1570" s="21"/>
      <c r="D1570" s="21"/>
      <c r="E1570" s="21"/>
      <c r="F1570" s="21"/>
      <c r="G1570" s="21"/>
      <c r="H1570" s="21"/>
      <c r="I1570" s="21"/>
    </row>
    <row r="1571" spans="1:9" hidden="1">
      <c r="A1571" s="21"/>
      <c r="B1571" s="21"/>
      <c r="C1571" s="21"/>
      <c r="D1571" s="21"/>
      <c r="E1571" s="21"/>
      <c r="F1571" s="21"/>
      <c r="G1571" s="21"/>
      <c r="H1571" s="21"/>
      <c r="I1571" s="21"/>
    </row>
    <row r="1572" spans="1:9" hidden="1">
      <c r="A1572" s="21"/>
      <c r="B1572" s="21"/>
      <c r="C1572" s="21"/>
      <c r="D1572" s="21"/>
      <c r="E1572" s="21"/>
      <c r="F1572" s="21"/>
      <c r="G1572" s="21"/>
      <c r="H1572" s="21"/>
      <c r="I1572" s="21"/>
    </row>
    <row r="1573" spans="1:9" hidden="1">
      <c r="A1573" s="21"/>
      <c r="B1573" s="21"/>
      <c r="C1573" s="21"/>
      <c r="D1573" s="21"/>
      <c r="E1573" s="21"/>
      <c r="F1573" s="21"/>
      <c r="G1573" s="21"/>
      <c r="H1573" s="21"/>
      <c r="I1573" s="21"/>
    </row>
    <row r="1574" spans="1:9" hidden="1">
      <c r="A1574" s="21"/>
      <c r="B1574" s="21"/>
      <c r="C1574" s="21"/>
      <c r="D1574" s="21"/>
      <c r="E1574" s="21"/>
      <c r="F1574" s="21"/>
      <c r="G1574" s="21"/>
      <c r="H1574" s="21"/>
      <c r="I1574" s="21"/>
    </row>
    <row r="1575" spans="1:9" hidden="1">
      <c r="A1575" s="21"/>
      <c r="B1575" s="21"/>
      <c r="C1575" s="21"/>
      <c r="D1575" s="21"/>
      <c r="E1575" s="21"/>
      <c r="F1575" s="21"/>
      <c r="G1575" s="21"/>
      <c r="H1575" s="21"/>
      <c r="I1575" s="21"/>
    </row>
    <row r="1576" spans="1:9" hidden="1">
      <c r="A1576" s="21"/>
      <c r="B1576" s="21"/>
      <c r="C1576" s="21"/>
      <c r="D1576" s="21"/>
      <c r="E1576" s="21"/>
      <c r="F1576" s="21"/>
      <c r="G1576" s="21"/>
      <c r="H1576" s="21"/>
      <c r="I1576" s="21"/>
    </row>
    <row r="1577" spans="1:9" hidden="1">
      <c r="A1577" s="21"/>
      <c r="B1577" s="21"/>
      <c r="C1577" s="21"/>
      <c r="D1577" s="21"/>
      <c r="E1577" s="21"/>
      <c r="F1577" s="21"/>
      <c r="G1577" s="21"/>
      <c r="H1577" s="21"/>
      <c r="I1577" s="21"/>
    </row>
    <row r="1578" spans="1:9" hidden="1">
      <c r="A1578" s="21"/>
      <c r="B1578" s="21"/>
      <c r="C1578" s="21"/>
      <c r="D1578" s="21"/>
      <c r="E1578" s="21"/>
      <c r="F1578" s="21"/>
      <c r="G1578" s="21"/>
      <c r="H1578" s="21"/>
      <c r="I1578" s="21"/>
    </row>
    <row r="1579" spans="1:9" hidden="1">
      <c r="A1579" s="21"/>
      <c r="B1579" s="21"/>
      <c r="C1579" s="21"/>
      <c r="D1579" s="21"/>
      <c r="E1579" s="21"/>
      <c r="F1579" s="21"/>
      <c r="G1579" s="21"/>
      <c r="H1579" s="21"/>
      <c r="I1579" s="21"/>
    </row>
    <row r="1580" spans="1:9" hidden="1">
      <c r="A1580" s="21"/>
      <c r="B1580" s="21"/>
      <c r="C1580" s="21"/>
      <c r="D1580" s="21"/>
      <c r="E1580" s="21"/>
      <c r="F1580" s="21"/>
      <c r="G1580" s="21"/>
      <c r="H1580" s="21"/>
      <c r="I1580" s="21"/>
    </row>
    <row r="1581" spans="1:9" hidden="1">
      <c r="A1581" s="21"/>
      <c r="B1581" s="21"/>
      <c r="C1581" s="21"/>
      <c r="D1581" s="21"/>
      <c r="E1581" s="21"/>
      <c r="F1581" s="21"/>
      <c r="G1581" s="21"/>
      <c r="H1581" s="21"/>
      <c r="I1581" s="21"/>
    </row>
    <row r="1582" spans="1:9" hidden="1">
      <c r="A1582" s="21"/>
      <c r="B1582" s="21"/>
      <c r="C1582" s="21"/>
      <c r="D1582" s="21"/>
      <c r="E1582" s="21"/>
      <c r="F1582" s="21"/>
      <c r="G1582" s="21"/>
      <c r="H1582" s="21"/>
      <c r="I1582" s="21"/>
    </row>
    <row r="1583" spans="1:9" hidden="1">
      <c r="A1583" s="21"/>
      <c r="B1583" s="21"/>
      <c r="C1583" s="21"/>
      <c r="D1583" s="21"/>
      <c r="E1583" s="21"/>
      <c r="F1583" s="21"/>
      <c r="G1583" s="21"/>
      <c r="H1583" s="21"/>
      <c r="I1583" s="21"/>
    </row>
    <row r="1584" spans="1:9" hidden="1">
      <c r="A1584" s="21"/>
      <c r="B1584" s="21"/>
      <c r="C1584" s="21"/>
      <c r="D1584" s="21"/>
      <c r="E1584" s="21"/>
      <c r="F1584" s="21"/>
      <c r="G1584" s="21"/>
      <c r="H1584" s="21"/>
      <c r="I1584" s="21"/>
    </row>
    <row r="1585" spans="1:9" hidden="1">
      <c r="A1585" s="21"/>
      <c r="B1585" s="21"/>
      <c r="C1585" s="21"/>
      <c r="D1585" s="21"/>
      <c r="E1585" s="21"/>
      <c r="F1585" s="21"/>
      <c r="G1585" s="21"/>
      <c r="H1585" s="21"/>
      <c r="I1585" s="21"/>
    </row>
    <row r="1586" spans="1:9" hidden="1">
      <c r="A1586" s="21"/>
      <c r="B1586" s="21"/>
      <c r="C1586" s="21"/>
      <c r="D1586" s="21"/>
      <c r="E1586" s="21"/>
      <c r="F1586" s="21"/>
      <c r="G1586" s="21"/>
      <c r="H1586" s="21"/>
      <c r="I1586" s="21"/>
    </row>
    <row r="1587" spans="1:9" hidden="1">
      <c r="A1587" s="21"/>
      <c r="B1587" s="21"/>
      <c r="C1587" s="21"/>
      <c r="D1587" s="21"/>
      <c r="E1587" s="21"/>
      <c r="F1587" s="21"/>
      <c r="G1587" s="21"/>
      <c r="H1587" s="21"/>
      <c r="I1587" s="21"/>
    </row>
    <row r="1588" spans="1:9" hidden="1">
      <c r="A1588" s="21"/>
      <c r="B1588" s="21"/>
      <c r="C1588" s="21"/>
      <c r="D1588" s="21"/>
      <c r="E1588" s="21"/>
      <c r="F1588" s="21"/>
      <c r="G1588" s="21"/>
      <c r="H1588" s="21"/>
      <c r="I1588" s="21"/>
    </row>
    <row r="1589" spans="1:9" hidden="1">
      <c r="A1589" s="21"/>
      <c r="B1589" s="21"/>
      <c r="C1589" s="21"/>
      <c r="D1589" s="21"/>
      <c r="E1589" s="21"/>
      <c r="F1589" s="21"/>
      <c r="G1589" s="21"/>
      <c r="H1589" s="21"/>
      <c r="I1589" s="21"/>
    </row>
    <row r="1590" spans="1:9" hidden="1">
      <c r="A1590" s="21"/>
      <c r="B1590" s="21"/>
      <c r="C1590" s="21"/>
      <c r="D1590" s="21"/>
      <c r="E1590" s="21"/>
      <c r="F1590" s="21"/>
      <c r="G1590" s="21"/>
      <c r="H1590" s="21"/>
      <c r="I1590" s="21"/>
    </row>
    <row r="1591" spans="1:9" hidden="1">
      <c r="A1591" s="21"/>
      <c r="B1591" s="21"/>
      <c r="C1591" s="21"/>
      <c r="D1591" s="21"/>
      <c r="E1591" s="21"/>
      <c r="F1591" s="21"/>
      <c r="G1591" s="21"/>
      <c r="H1591" s="21"/>
      <c r="I1591" s="21"/>
    </row>
    <row r="1592" spans="1:9" hidden="1">
      <c r="A1592" s="21"/>
      <c r="B1592" s="21"/>
      <c r="C1592" s="21"/>
      <c r="D1592" s="21"/>
      <c r="E1592" s="21"/>
      <c r="F1592" s="21"/>
      <c r="G1592" s="21"/>
      <c r="H1592" s="21"/>
      <c r="I1592" s="21"/>
    </row>
    <row r="1593" spans="1:9" hidden="1">
      <c r="A1593" s="21"/>
      <c r="B1593" s="21"/>
      <c r="C1593" s="21"/>
      <c r="D1593" s="21"/>
      <c r="E1593" s="21"/>
      <c r="F1593" s="21"/>
      <c r="G1593" s="21"/>
      <c r="H1593" s="21"/>
      <c r="I1593" s="21"/>
    </row>
    <row r="1594" spans="1:9" hidden="1">
      <c r="A1594" s="21"/>
      <c r="B1594" s="21"/>
      <c r="C1594" s="21"/>
      <c r="D1594" s="21"/>
      <c r="E1594" s="21"/>
      <c r="F1594" s="21"/>
      <c r="G1594" s="21"/>
      <c r="H1594" s="21"/>
      <c r="I1594" s="21"/>
    </row>
    <row r="1595" spans="1:9" hidden="1">
      <c r="A1595" s="21"/>
      <c r="B1595" s="21"/>
      <c r="C1595" s="21"/>
      <c r="D1595" s="21"/>
      <c r="E1595" s="21"/>
      <c r="F1595" s="21"/>
      <c r="G1595" s="21"/>
      <c r="H1595" s="21"/>
      <c r="I1595" s="21"/>
    </row>
    <row r="1596" spans="1:9" hidden="1">
      <c r="A1596" s="21"/>
      <c r="B1596" s="21"/>
      <c r="C1596" s="21"/>
      <c r="D1596" s="21"/>
      <c r="E1596" s="21"/>
      <c r="F1596" s="21"/>
      <c r="G1596" s="21"/>
      <c r="H1596" s="21"/>
      <c r="I1596" s="21"/>
    </row>
    <row r="1597" spans="1:9" hidden="1">
      <c r="A1597" s="21"/>
      <c r="B1597" s="21"/>
      <c r="C1597" s="21"/>
      <c r="D1597" s="21"/>
      <c r="E1597" s="21"/>
      <c r="F1597" s="21"/>
      <c r="G1597" s="21"/>
      <c r="H1597" s="21"/>
      <c r="I1597" s="21"/>
    </row>
    <row r="1598" spans="1:9" hidden="1">
      <c r="A1598" s="21"/>
      <c r="B1598" s="21"/>
      <c r="C1598" s="21"/>
      <c r="D1598" s="21"/>
      <c r="E1598" s="21"/>
      <c r="F1598" s="21"/>
      <c r="G1598" s="21"/>
      <c r="H1598" s="21"/>
      <c r="I1598" s="21"/>
    </row>
    <row r="1599" spans="1:9" hidden="1">
      <c r="A1599" s="21"/>
      <c r="B1599" s="21"/>
      <c r="C1599" s="21"/>
      <c r="D1599" s="21"/>
      <c r="E1599" s="21"/>
      <c r="F1599" s="21"/>
      <c r="G1599" s="21"/>
      <c r="H1599" s="21"/>
      <c r="I1599" s="21"/>
    </row>
    <row r="1600" spans="1:9" hidden="1">
      <c r="A1600" s="21"/>
      <c r="B1600" s="21"/>
      <c r="C1600" s="21"/>
      <c r="D1600" s="21"/>
      <c r="E1600" s="21"/>
      <c r="F1600" s="21"/>
      <c r="G1600" s="21"/>
      <c r="H1600" s="21"/>
      <c r="I1600" s="21"/>
    </row>
    <row r="1601" spans="1:9" hidden="1">
      <c r="A1601" s="21"/>
      <c r="B1601" s="21"/>
      <c r="C1601" s="21"/>
      <c r="D1601" s="21"/>
      <c r="E1601" s="21"/>
      <c r="F1601" s="21"/>
      <c r="G1601" s="21"/>
      <c r="H1601" s="21"/>
      <c r="I1601" s="21"/>
    </row>
    <row r="1602" spans="1:9" hidden="1">
      <c r="A1602" s="21"/>
      <c r="B1602" s="21"/>
      <c r="C1602" s="21"/>
      <c r="D1602" s="21"/>
      <c r="E1602" s="21"/>
      <c r="F1602" s="21"/>
      <c r="G1602" s="21"/>
      <c r="H1602" s="21"/>
      <c r="I1602" s="21"/>
    </row>
    <row r="1603" spans="1:9" hidden="1">
      <c r="A1603" s="21"/>
      <c r="B1603" s="21"/>
      <c r="C1603" s="21"/>
      <c r="D1603" s="21"/>
      <c r="E1603" s="21"/>
      <c r="F1603" s="21"/>
      <c r="G1603" s="21"/>
      <c r="H1603" s="21"/>
      <c r="I1603" s="21"/>
    </row>
    <row r="1604" spans="1:9" hidden="1">
      <c r="A1604" s="21"/>
      <c r="B1604" s="21"/>
      <c r="C1604" s="21"/>
      <c r="D1604" s="21"/>
      <c r="E1604" s="21"/>
      <c r="F1604" s="21"/>
      <c r="G1604" s="21"/>
      <c r="H1604" s="21"/>
      <c r="I1604" s="21"/>
    </row>
    <row r="1605" spans="1:9" hidden="1">
      <c r="A1605" s="21"/>
      <c r="B1605" s="21"/>
      <c r="C1605" s="21"/>
      <c r="D1605" s="21"/>
      <c r="E1605" s="21"/>
      <c r="F1605" s="21"/>
      <c r="G1605" s="21"/>
      <c r="H1605" s="21"/>
      <c r="I1605" s="21"/>
    </row>
    <row r="1606" spans="1:9" hidden="1">
      <c r="A1606" s="21"/>
      <c r="B1606" s="21"/>
      <c r="C1606" s="21"/>
      <c r="D1606" s="21"/>
      <c r="E1606" s="21"/>
      <c r="F1606" s="21"/>
      <c r="G1606" s="21"/>
      <c r="H1606" s="21"/>
      <c r="I1606" s="21"/>
    </row>
    <row r="1607" spans="1:9" hidden="1">
      <c r="A1607" s="21"/>
      <c r="B1607" s="21"/>
      <c r="C1607" s="21"/>
      <c r="D1607" s="21"/>
      <c r="E1607" s="21"/>
      <c r="F1607" s="21"/>
      <c r="G1607" s="21"/>
      <c r="H1607" s="21"/>
      <c r="I1607" s="21"/>
    </row>
    <row r="1608" spans="1:9" hidden="1">
      <c r="A1608" s="21"/>
      <c r="B1608" s="21"/>
      <c r="C1608" s="21"/>
      <c r="D1608" s="21"/>
      <c r="E1608" s="21"/>
      <c r="F1608" s="21"/>
      <c r="G1608" s="21"/>
      <c r="H1608" s="21"/>
      <c r="I1608" s="21"/>
    </row>
    <row r="1609" spans="1:9" hidden="1">
      <c r="A1609" s="21"/>
      <c r="B1609" s="21"/>
      <c r="C1609" s="21"/>
      <c r="D1609" s="21"/>
      <c r="E1609" s="21"/>
      <c r="F1609" s="21"/>
      <c r="G1609" s="21"/>
      <c r="H1609" s="21"/>
      <c r="I1609" s="21"/>
    </row>
    <row r="1610" spans="1:9" hidden="1">
      <c r="A1610" s="21"/>
      <c r="B1610" s="21"/>
      <c r="C1610" s="21"/>
      <c r="D1610" s="21"/>
      <c r="E1610" s="21"/>
      <c r="F1610" s="21"/>
      <c r="G1610" s="21"/>
      <c r="H1610" s="21"/>
      <c r="I1610" s="21"/>
    </row>
    <row r="1611" spans="1:9" hidden="1">
      <c r="A1611" s="21"/>
      <c r="B1611" s="21"/>
      <c r="C1611" s="21"/>
      <c r="D1611" s="21"/>
      <c r="E1611" s="21"/>
      <c r="F1611" s="21"/>
      <c r="G1611" s="21"/>
      <c r="H1611" s="21"/>
      <c r="I1611" s="21"/>
    </row>
    <row r="1612" spans="1:9" hidden="1">
      <c r="A1612" s="21"/>
      <c r="B1612" s="21"/>
      <c r="C1612" s="21"/>
      <c r="D1612" s="21"/>
      <c r="E1612" s="21"/>
      <c r="F1612" s="21"/>
      <c r="G1612" s="21"/>
      <c r="H1612" s="21"/>
      <c r="I1612" s="21"/>
    </row>
    <row r="1613" spans="1:9" hidden="1">
      <c r="A1613" s="21"/>
      <c r="B1613" s="21"/>
      <c r="C1613" s="21"/>
      <c r="D1613" s="21"/>
      <c r="E1613" s="21"/>
      <c r="F1613" s="21"/>
      <c r="G1613" s="21"/>
      <c r="H1613" s="21"/>
      <c r="I1613" s="21"/>
    </row>
    <row r="1614" spans="1:9" hidden="1">
      <c r="A1614" s="21"/>
      <c r="B1614" s="21"/>
      <c r="C1614" s="21"/>
      <c r="D1614" s="21"/>
      <c r="E1614" s="21"/>
      <c r="F1614" s="21"/>
      <c r="G1614" s="21"/>
      <c r="H1614" s="21"/>
      <c r="I1614" s="21"/>
    </row>
    <row r="1615" spans="1:9" hidden="1">
      <c r="A1615" s="21"/>
      <c r="B1615" s="21"/>
      <c r="C1615" s="21"/>
      <c r="D1615" s="21"/>
      <c r="E1615" s="21"/>
      <c r="F1615" s="21"/>
      <c r="G1615" s="21"/>
      <c r="H1615" s="21"/>
      <c r="I1615" s="21"/>
    </row>
    <row r="1616" spans="1:9" hidden="1">
      <c r="A1616" s="21"/>
      <c r="B1616" s="21"/>
      <c r="C1616" s="21"/>
      <c r="D1616" s="21"/>
      <c r="E1616" s="21"/>
      <c r="F1616" s="21"/>
      <c r="G1616" s="21"/>
      <c r="H1616" s="21"/>
      <c r="I1616" s="21"/>
    </row>
    <row r="1617" spans="1:9" hidden="1">
      <c r="A1617" s="21"/>
      <c r="B1617" s="21"/>
      <c r="C1617" s="21"/>
      <c r="D1617" s="21"/>
      <c r="E1617" s="21"/>
      <c r="F1617" s="21"/>
      <c r="G1617" s="21"/>
      <c r="H1617" s="21"/>
      <c r="I1617" s="21"/>
    </row>
    <row r="1618" spans="1:9" hidden="1">
      <c r="A1618" s="21"/>
      <c r="B1618" s="21"/>
      <c r="C1618" s="21"/>
      <c r="D1618" s="21"/>
      <c r="E1618" s="21"/>
      <c r="F1618" s="21"/>
      <c r="G1618" s="21"/>
      <c r="H1618" s="21"/>
      <c r="I1618" s="21"/>
    </row>
    <row r="1619" spans="1:9" hidden="1">
      <c r="A1619" s="21"/>
      <c r="B1619" s="21"/>
      <c r="C1619" s="21"/>
      <c r="D1619" s="21"/>
      <c r="E1619" s="21"/>
      <c r="F1619" s="21"/>
      <c r="G1619" s="21"/>
      <c r="H1619" s="21"/>
      <c r="I1619" s="21"/>
    </row>
    <row r="1620" spans="1:9" hidden="1">
      <c r="A1620" s="21"/>
      <c r="B1620" s="21"/>
      <c r="C1620" s="21"/>
      <c r="D1620" s="21"/>
      <c r="E1620" s="21"/>
      <c r="F1620" s="21"/>
      <c r="G1620" s="21"/>
      <c r="H1620" s="21"/>
      <c r="I1620" s="21"/>
    </row>
    <row r="1621" spans="1:9" hidden="1">
      <c r="A1621" s="21"/>
      <c r="B1621" s="21"/>
      <c r="C1621" s="21"/>
      <c r="D1621" s="21"/>
      <c r="E1621" s="21"/>
      <c r="F1621" s="21"/>
      <c r="G1621" s="21"/>
      <c r="H1621" s="21"/>
      <c r="I1621" s="21"/>
    </row>
    <row r="1622" spans="1:9" hidden="1">
      <c r="A1622" s="21"/>
      <c r="B1622" s="21"/>
      <c r="C1622" s="21"/>
      <c r="D1622" s="21"/>
      <c r="E1622" s="21"/>
      <c r="F1622" s="21"/>
      <c r="G1622" s="21"/>
      <c r="H1622" s="21"/>
      <c r="I1622" s="21"/>
    </row>
    <row r="1623" spans="1:9" hidden="1">
      <c r="A1623" s="21"/>
      <c r="B1623" s="21"/>
      <c r="C1623" s="21"/>
      <c r="D1623" s="21"/>
      <c r="E1623" s="21"/>
      <c r="F1623" s="21"/>
      <c r="G1623" s="21"/>
      <c r="H1623" s="21"/>
      <c r="I1623" s="21"/>
    </row>
    <row r="1624" spans="1:9" hidden="1">
      <c r="A1624" s="21"/>
      <c r="B1624" s="21"/>
      <c r="C1624" s="21"/>
      <c r="D1624" s="21"/>
      <c r="E1624" s="21"/>
      <c r="F1624" s="21"/>
      <c r="G1624" s="21"/>
      <c r="H1624" s="21"/>
      <c r="I1624" s="21"/>
    </row>
    <row r="1625" spans="1:9" hidden="1">
      <c r="A1625" s="21"/>
      <c r="B1625" s="21"/>
      <c r="C1625" s="21"/>
      <c r="D1625" s="21"/>
      <c r="E1625" s="21"/>
      <c r="F1625" s="21"/>
      <c r="G1625" s="21"/>
      <c r="H1625" s="21"/>
      <c r="I1625" s="21"/>
    </row>
    <row r="1626" spans="1:9" hidden="1">
      <c r="A1626" s="21"/>
      <c r="B1626" s="21"/>
      <c r="C1626" s="21"/>
      <c r="D1626" s="21"/>
      <c r="E1626" s="21"/>
      <c r="F1626" s="21"/>
      <c r="G1626" s="21"/>
      <c r="H1626" s="21"/>
      <c r="I1626" s="21"/>
    </row>
    <row r="1627" spans="1:9" hidden="1">
      <c r="A1627" s="21"/>
      <c r="B1627" s="21"/>
      <c r="C1627" s="21"/>
      <c r="D1627" s="21"/>
      <c r="E1627" s="21"/>
      <c r="F1627" s="21"/>
      <c r="G1627" s="21"/>
      <c r="H1627" s="21"/>
      <c r="I1627" s="21"/>
    </row>
    <row r="1628" spans="1:9" hidden="1">
      <c r="A1628" s="21"/>
      <c r="B1628" s="21"/>
      <c r="C1628" s="21"/>
      <c r="D1628" s="21"/>
      <c r="E1628" s="21"/>
      <c r="F1628" s="21"/>
      <c r="G1628" s="21"/>
      <c r="H1628" s="21"/>
      <c r="I1628" s="21"/>
    </row>
    <row r="1629" spans="1:9" hidden="1">
      <c r="A1629" s="21"/>
      <c r="B1629" s="21"/>
      <c r="C1629" s="21"/>
      <c r="D1629" s="21"/>
      <c r="E1629" s="21"/>
      <c r="F1629" s="21"/>
      <c r="G1629" s="21"/>
      <c r="H1629" s="21"/>
      <c r="I1629" s="21"/>
    </row>
    <row r="1630" spans="1:9" hidden="1">
      <c r="A1630" s="21"/>
      <c r="B1630" s="21"/>
      <c r="C1630" s="21"/>
      <c r="D1630" s="21"/>
      <c r="E1630" s="21"/>
      <c r="F1630" s="21"/>
      <c r="G1630" s="21"/>
      <c r="H1630" s="21"/>
      <c r="I1630" s="21"/>
    </row>
    <row r="1631" spans="1:9" hidden="1">
      <c r="A1631" s="21"/>
      <c r="B1631" s="21"/>
      <c r="C1631" s="21"/>
      <c r="D1631" s="21"/>
      <c r="E1631" s="21"/>
      <c r="F1631" s="21"/>
      <c r="G1631" s="21"/>
      <c r="H1631" s="21"/>
      <c r="I1631" s="21"/>
    </row>
    <row r="1632" spans="1:9" hidden="1">
      <c r="A1632" s="21"/>
      <c r="B1632" s="21"/>
      <c r="C1632" s="21"/>
      <c r="D1632" s="21"/>
      <c r="E1632" s="21"/>
      <c r="F1632" s="21"/>
      <c r="G1632" s="21"/>
      <c r="H1632" s="21"/>
      <c r="I1632" s="21"/>
    </row>
    <row r="1633" spans="1:9" hidden="1">
      <c r="A1633" s="21"/>
      <c r="B1633" s="21"/>
      <c r="C1633" s="21"/>
      <c r="D1633" s="21"/>
      <c r="E1633" s="21"/>
      <c r="F1633" s="21"/>
      <c r="G1633" s="21"/>
      <c r="H1633" s="21"/>
      <c r="I1633" s="21"/>
    </row>
    <row r="1634" spans="1:9" hidden="1">
      <c r="A1634" s="21"/>
      <c r="B1634" s="21"/>
      <c r="C1634" s="21"/>
      <c r="D1634" s="21"/>
      <c r="E1634" s="21"/>
      <c r="F1634" s="21"/>
      <c r="G1634" s="21"/>
      <c r="H1634" s="21"/>
      <c r="I1634" s="21"/>
    </row>
    <row r="1635" spans="1:9" hidden="1">
      <c r="A1635" s="21"/>
      <c r="B1635" s="21"/>
      <c r="C1635" s="21"/>
      <c r="D1635" s="21"/>
      <c r="E1635" s="21"/>
      <c r="F1635" s="21"/>
      <c r="G1635" s="21"/>
      <c r="H1635" s="21"/>
      <c r="I1635" s="21"/>
    </row>
    <row r="1636" spans="1:9" hidden="1">
      <c r="A1636" s="21"/>
      <c r="B1636" s="21"/>
      <c r="C1636" s="21"/>
      <c r="D1636" s="21"/>
      <c r="E1636" s="21"/>
      <c r="F1636" s="21"/>
      <c r="G1636" s="21"/>
      <c r="H1636" s="21"/>
      <c r="I1636" s="21"/>
    </row>
    <row r="1637" spans="1:9" hidden="1">
      <c r="A1637" s="21"/>
      <c r="B1637" s="21"/>
      <c r="C1637" s="21"/>
      <c r="D1637" s="21"/>
      <c r="E1637" s="21"/>
      <c r="F1637" s="21"/>
      <c r="G1637" s="21"/>
      <c r="H1637" s="21"/>
      <c r="I1637" s="21"/>
    </row>
    <row r="1638" spans="1:9" hidden="1">
      <c r="A1638" s="21"/>
      <c r="B1638" s="21"/>
      <c r="C1638" s="21"/>
      <c r="D1638" s="21"/>
      <c r="E1638" s="21"/>
      <c r="F1638" s="21"/>
      <c r="G1638" s="21"/>
      <c r="H1638" s="21"/>
      <c r="I1638" s="21"/>
    </row>
    <row r="1639" spans="1:9" hidden="1">
      <c r="A1639" s="21"/>
      <c r="B1639" s="21"/>
      <c r="C1639" s="21"/>
      <c r="D1639" s="21"/>
      <c r="E1639" s="21"/>
      <c r="F1639" s="21"/>
      <c r="G1639" s="21"/>
      <c r="H1639" s="21"/>
      <c r="I1639" s="21"/>
    </row>
    <row r="1640" spans="1:9" hidden="1">
      <c r="A1640" s="21"/>
      <c r="B1640" s="21"/>
      <c r="C1640" s="21"/>
      <c r="D1640" s="21"/>
      <c r="E1640" s="21"/>
      <c r="F1640" s="21"/>
      <c r="G1640" s="21"/>
      <c r="H1640" s="21"/>
      <c r="I1640" s="21"/>
    </row>
    <row r="1641" spans="1:9" hidden="1">
      <c r="A1641" s="21"/>
      <c r="B1641" s="21"/>
      <c r="C1641" s="21"/>
      <c r="D1641" s="21"/>
      <c r="E1641" s="21"/>
      <c r="F1641" s="21"/>
      <c r="G1641" s="21"/>
      <c r="H1641" s="21"/>
      <c r="I1641" s="21"/>
    </row>
    <row r="1642" spans="1:9" hidden="1">
      <c r="A1642" s="21"/>
      <c r="B1642" s="21"/>
      <c r="C1642" s="21"/>
      <c r="D1642" s="21"/>
      <c r="E1642" s="21"/>
      <c r="F1642" s="21"/>
      <c r="G1642" s="21"/>
      <c r="H1642" s="21"/>
      <c r="I1642" s="21"/>
    </row>
    <row r="1643" spans="1:9" hidden="1">
      <c r="A1643" s="21"/>
      <c r="B1643" s="21"/>
      <c r="C1643" s="21"/>
      <c r="D1643" s="21"/>
      <c r="E1643" s="21"/>
      <c r="F1643" s="21"/>
      <c r="G1643" s="21"/>
      <c r="H1643" s="21"/>
      <c r="I1643" s="21"/>
    </row>
    <row r="1644" spans="1:9" hidden="1">
      <c r="A1644" s="21"/>
      <c r="B1644" s="21"/>
      <c r="C1644" s="21"/>
      <c r="D1644" s="21"/>
      <c r="E1644" s="21"/>
      <c r="F1644" s="21"/>
      <c r="G1644" s="21"/>
      <c r="H1644" s="21"/>
      <c r="I1644" s="21"/>
    </row>
    <row r="1645" spans="1:9" hidden="1">
      <c r="A1645" s="21"/>
      <c r="B1645" s="21"/>
      <c r="C1645" s="21"/>
      <c r="D1645" s="21"/>
      <c r="E1645" s="21"/>
      <c r="F1645" s="21"/>
      <c r="G1645" s="21"/>
      <c r="H1645" s="21"/>
      <c r="I1645" s="21"/>
    </row>
    <row r="1646" spans="1:9" hidden="1">
      <c r="A1646" s="21"/>
      <c r="B1646" s="21"/>
      <c r="C1646" s="21"/>
      <c r="D1646" s="21"/>
      <c r="E1646" s="21"/>
      <c r="F1646" s="21"/>
      <c r="G1646" s="21"/>
      <c r="H1646" s="21"/>
      <c r="I1646" s="21"/>
    </row>
    <row r="1647" spans="1:9" hidden="1">
      <c r="A1647" s="21"/>
      <c r="B1647" s="21"/>
      <c r="C1647" s="21"/>
      <c r="D1647" s="21"/>
      <c r="E1647" s="21"/>
      <c r="F1647" s="21"/>
      <c r="G1647" s="21"/>
      <c r="H1647" s="21"/>
      <c r="I1647" s="21"/>
    </row>
    <row r="1648" spans="1:9" hidden="1">
      <c r="A1648" s="21"/>
      <c r="B1648" s="21"/>
      <c r="C1648" s="21"/>
      <c r="D1648" s="21"/>
      <c r="E1648" s="21"/>
      <c r="F1648" s="21"/>
      <c r="G1648" s="21"/>
      <c r="H1648" s="21"/>
      <c r="I1648" s="21"/>
    </row>
    <row r="1649" spans="1:9" hidden="1">
      <c r="A1649" s="21"/>
      <c r="B1649" s="21"/>
      <c r="C1649" s="21"/>
      <c r="D1649" s="21"/>
      <c r="E1649" s="21"/>
      <c r="F1649" s="21"/>
      <c r="G1649" s="21"/>
      <c r="H1649" s="21"/>
      <c r="I1649" s="21"/>
    </row>
    <row r="1650" spans="1:9" hidden="1">
      <c r="A1650" s="21"/>
      <c r="B1650" s="21"/>
      <c r="C1650" s="21"/>
      <c r="D1650" s="21"/>
      <c r="E1650" s="21"/>
      <c r="F1650" s="21"/>
      <c r="G1650" s="21"/>
      <c r="H1650" s="21"/>
      <c r="I1650" s="21"/>
    </row>
    <row r="1651" spans="1:9" hidden="1">
      <c r="A1651" s="21"/>
      <c r="B1651" s="21"/>
      <c r="C1651" s="21"/>
      <c r="D1651" s="21"/>
      <c r="E1651" s="21"/>
      <c r="F1651" s="21"/>
      <c r="G1651" s="21"/>
      <c r="H1651" s="21"/>
      <c r="I1651" s="21"/>
    </row>
    <row r="1652" spans="1:9" hidden="1">
      <c r="A1652" s="21"/>
      <c r="B1652" s="21"/>
      <c r="C1652" s="21"/>
      <c r="D1652" s="21"/>
      <c r="E1652" s="21"/>
      <c r="F1652" s="21"/>
      <c r="G1652" s="21"/>
      <c r="H1652" s="21"/>
      <c r="I1652" s="21"/>
    </row>
    <row r="1653" spans="1:9" hidden="1">
      <c r="A1653" s="21"/>
      <c r="B1653" s="21"/>
      <c r="C1653" s="21"/>
      <c r="D1653" s="21"/>
      <c r="E1653" s="21"/>
      <c r="F1653" s="21"/>
      <c r="G1653" s="21"/>
      <c r="H1653" s="21"/>
      <c r="I1653" s="21"/>
    </row>
    <row r="1654" spans="1:9" hidden="1">
      <c r="A1654" s="21"/>
      <c r="B1654" s="21"/>
      <c r="C1654" s="21"/>
      <c r="D1654" s="21"/>
      <c r="E1654" s="21"/>
      <c r="F1654" s="21"/>
      <c r="G1654" s="21"/>
      <c r="H1654" s="21"/>
      <c r="I1654" s="21"/>
    </row>
    <row r="1655" spans="1:9" hidden="1">
      <c r="A1655" s="21"/>
      <c r="B1655" s="21"/>
      <c r="C1655" s="21"/>
      <c r="D1655" s="21"/>
      <c r="E1655" s="21"/>
      <c r="F1655" s="21"/>
      <c r="G1655" s="21"/>
      <c r="H1655" s="21"/>
      <c r="I1655" s="21"/>
    </row>
    <row r="1656" spans="1:9" hidden="1">
      <c r="A1656" s="21"/>
      <c r="B1656" s="21"/>
      <c r="C1656" s="21"/>
      <c r="D1656" s="21"/>
      <c r="E1656" s="21"/>
      <c r="F1656" s="21"/>
      <c r="G1656" s="21"/>
      <c r="H1656" s="21"/>
      <c r="I1656" s="21"/>
    </row>
    <row r="1657" spans="1:9" hidden="1">
      <c r="A1657" s="21"/>
      <c r="B1657" s="21"/>
      <c r="C1657" s="21"/>
      <c r="D1657" s="21"/>
      <c r="E1657" s="21"/>
      <c r="F1657" s="21"/>
      <c r="G1657" s="21"/>
      <c r="H1657" s="21"/>
      <c r="I1657" s="21"/>
    </row>
    <row r="1658" spans="1:9" hidden="1">
      <c r="A1658" s="21"/>
      <c r="B1658" s="21"/>
      <c r="C1658" s="21"/>
      <c r="D1658" s="21"/>
      <c r="E1658" s="21"/>
      <c r="F1658" s="21"/>
      <c r="G1658" s="21"/>
      <c r="H1658" s="21"/>
      <c r="I1658" s="21"/>
    </row>
    <row r="1659" spans="1:9" hidden="1">
      <c r="A1659" s="21"/>
      <c r="B1659" s="21"/>
      <c r="C1659" s="21"/>
      <c r="D1659" s="21"/>
      <c r="E1659" s="21"/>
      <c r="F1659" s="21"/>
      <c r="G1659" s="21"/>
      <c r="H1659" s="21"/>
      <c r="I1659" s="21"/>
    </row>
    <row r="1660" spans="1:9" hidden="1">
      <c r="A1660" s="21"/>
      <c r="B1660" s="21"/>
      <c r="C1660" s="21"/>
      <c r="D1660" s="21"/>
      <c r="E1660" s="21"/>
      <c r="F1660" s="21"/>
      <c r="G1660" s="21"/>
      <c r="H1660" s="21"/>
      <c r="I1660" s="21"/>
    </row>
    <row r="1661" spans="1:9" hidden="1">
      <c r="A1661" s="21"/>
      <c r="B1661" s="21"/>
      <c r="C1661" s="21"/>
      <c r="D1661" s="21"/>
      <c r="E1661" s="21"/>
      <c r="F1661" s="21"/>
      <c r="G1661" s="21"/>
      <c r="H1661" s="21"/>
      <c r="I1661" s="21"/>
    </row>
    <row r="1662" spans="1:9" hidden="1">
      <c r="A1662" s="21"/>
      <c r="B1662" s="21"/>
      <c r="C1662" s="21"/>
      <c r="D1662" s="21"/>
      <c r="E1662" s="21"/>
      <c r="F1662" s="21"/>
      <c r="G1662" s="21"/>
      <c r="H1662" s="21"/>
      <c r="I1662" s="21"/>
    </row>
    <row r="1663" spans="1:9" hidden="1">
      <c r="A1663" s="21"/>
      <c r="B1663" s="21"/>
      <c r="C1663" s="21"/>
      <c r="D1663" s="21"/>
      <c r="E1663" s="21"/>
      <c r="F1663" s="21"/>
      <c r="G1663" s="21"/>
      <c r="H1663" s="21"/>
      <c r="I1663" s="21"/>
    </row>
    <row r="1664" spans="1:9" hidden="1">
      <c r="A1664" s="21"/>
      <c r="B1664" s="21"/>
      <c r="C1664" s="21"/>
      <c r="D1664" s="21"/>
      <c r="E1664" s="21"/>
      <c r="F1664" s="21"/>
      <c r="G1664" s="21"/>
      <c r="H1664" s="21"/>
      <c r="I1664" s="21"/>
    </row>
    <row r="1665" spans="1:9" hidden="1">
      <c r="A1665" s="21"/>
      <c r="B1665" s="21"/>
      <c r="C1665" s="21"/>
      <c r="D1665" s="21"/>
      <c r="E1665" s="21"/>
      <c r="F1665" s="21"/>
      <c r="G1665" s="21"/>
      <c r="H1665" s="21"/>
      <c r="I1665" s="21"/>
    </row>
    <row r="1666" spans="1:9" hidden="1">
      <c r="A1666" s="21"/>
      <c r="B1666" s="21"/>
      <c r="C1666" s="21"/>
      <c r="D1666" s="21"/>
      <c r="E1666" s="21"/>
      <c r="F1666" s="21"/>
      <c r="G1666" s="21"/>
      <c r="H1666" s="21"/>
      <c r="I1666" s="21"/>
    </row>
    <row r="1667" spans="1:9" hidden="1">
      <c r="A1667" s="21"/>
      <c r="B1667" s="21"/>
      <c r="C1667" s="21"/>
      <c r="D1667" s="21"/>
      <c r="E1667" s="21"/>
      <c r="F1667" s="21"/>
      <c r="G1667" s="21"/>
      <c r="H1667" s="21"/>
      <c r="I1667" s="21"/>
    </row>
    <row r="1668" spans="1:9" hidden="1">
      <c r="A1668" s="21"/>
      <c r="B1668" s="21"/>
      <c r="C1668" s="21"/>
      <c r="D1668" s="21"/>
      <c r="E1668" s="21"/>
      <c r="F1668" s="21"/>
      <c r="G1668" s="21"/>
      <c r="H1668" s="21"/>
      <c r="I1668" s="21"/>
    </row>
    <row r="1669" spans="1:9" hidden="1">
      <c r="A1669" s="21"/>
      <c r="B1669" s="21"/>
      <c r="C1669" s="21"/>
      <c r="D1669" s="21"/>
      <c r="E1669" s="21"/>
      <c r="F1669" s="21"/>
      <c r="G1669" s="21"/>
      <c r="H1669" s="21"/>
      <c r="I1669" s="21"/>
    </row>
    <row r="1670" spans="1:9" hidden="1">
      <c r="A1670" s="21"/>
      <c r="B1670" s="21"/>
      <c r="C1670" s="21"/>
      <c r="D1670" s="21"/>
      <c r="E1670" s="21"/>
      <c r="F1670" s="21"/>
      <c r="G1670" s="21"/>
      <c r="H1670" s="21"/>
      <c r="I1670" s="21"/>
    </row>
    <row r="1671" spans="1:9" hidden="1">
      <c r="A1671" s="21"/>
      <c r="B1671" s="21"/>
      <c r="C1671" s="21"/>
      <c r="D1671" s="21"/>
      <c r="E1671" s="21"/>
      <c r="F1671" s="21"/>
      <c r="G1671" s="21"/>
      <c r="H1671" s="21"/>
      <c r="I1671" s="21"/>
    </row>
    <row r="1672" spans="1:9" hidden="1">
      <c r="A1672" s="21"/>
      <c r="B1672" s="21"/>
      <c r="C1672" s="21"/>
      <c r="D1672" s="21"/>
      <c r="E1672" s="21"/>
      <c r="F1672" s="21"/>
      <c r="G1672" s="21"/>
      <c r="H1672" s="21"/>
      <c r="I1672" s="21"/>
    </row>
    <row r="1673" spans="1:9" hidden="1">
      <c r="A1673" s="21"/>
      <c r="B1673" s="21"/>
      <c r="C1673" s="21"/>
      <c r="D1673" s="21"/>
      <c r="E1673" s="21"/>
      <c r="F1673" s="21"/>
      <c r="G1673" s="21"/>
      <c r="H1673" s="21"/>
      <c r="I1673" s="21"/>
    </row>
    <row r="1674" spans="1:9" hidden="1">
      <c r="A1674" s="21"/>
      <c r="B1674" s="21"/>
      <c r="C1674" s="21"/>
      <c r="D1674" s="21"/>
      <c r="E1674" s="21"/>
      <c r="F1674" s="21"/>
      <c r="G1674" s="21"/>
      <c r="H1674" s="21"/>
      <c r="I1674" s="21"/>
    </row>
    <row r="1675" spans="1:9" hidden="1">
      <c r="A1675" s="21"/>
      <c r="B1675" s="21"/>
      <c r="C1675" s="21"/>
      <c r="D1675" s="21"/>
      <c r="E1675" s="21"/>
      <c r="F1675" s="21"/>
      <c r="G1675" s="21"/>
      <c r="H1675" s="21"/>
      <c r="I1675" s="21"/>
    </row>
    <row r="1676" spans="1:9" hidden="1">
      <c r="A1676" s="21"/>
      <c r="B1676" s="21"/>
      <c r="C1676" s="21"/>
      <c r="D1676" s="21"/>
      <c r="E1676" s="21"/>
      <c r="F1676" s="21"/>
      <c r="G1676" s="21"/>
      <c r="H1676" s="21"/>
      <c r="I1676" s="21"/>
    </row>
    <row r="1677" spans="1:9" hidden="1">
      <c r="A1677" s="21"/>
      <c r="B1677" s="21"/>
      <c r="C1677" s="21"/>
      <c r="D1677" s="21"/>
      <c r="E1677" s="21"/>
      <c r="F1677" s="21"/>
      <c r="G1677" s="21"/>
      <c r="H1677" s="21"/>
      <c r="I1677" s="21"/>
    </row>
    <row r="1678" spans="1:9" hidden="1">
      <c r="A1678" s="21"/>
      <c r="B1678" s="21"/>
      <c r="C1678" s="21"/>
      <c r="D1678" s="21"/>
      <c r="E1678" s="21"/>
      <c r="F1678" s="21"/>
      <c r="G1678" s="21"/>
      <c r="H1678" s="21"/>
      <c r="I1678" s="21"/>
    </row>
    <row r="1679" spans="1:9" hidden="1">
      <c r="A1679" s="21"/>
      <c r="B1679" s="21"/>
      <c r="C1679" s="21"/>
      <c r="D1679" s="21"/>
      <c r="E1679" s="21"/>
      <c r="F1679" s="21"/>
      <c r="G1679" s="21"/>
      <c r="H1679" s="21"/>
      <c r="I1679" s="21"/>
    </row>
    <row r="1680" spans="1:9" hidden="1">
      <c r="A1680" s="21"/>
      <c r="B1680" s="21"/>
      <c r="C1680" s="21"/>
      <c r="D1680" s="21"/>
      <c r="E1680" s="21"/>
      <c r="F1680" s="21"/>
      <c r="G1680" s="21"/>
      <c r="H1680" s="21"/>
      <c r="I1680" s="21"/>
    </row>
    <row r="1681" spans="1:9" hidden="1">
      <c r="A1681" s="21"/>
      <c r="B1681" s="21"/>
      <c r="C1681" s="21"/>
      <c r="D1681" s="21"/>
      <c r="E1681" s="21"/>
      <c r="F1681" s="21"/>
      <c r="G1681" s="21"/>
      <c r="H1681" s="21"/>
      <c r="I1681" s="21"/>
    </row>
    <row r="1682" spans="1:9" hidden="1">
      <c r="A1682" s="21"/>
      <c r="B1682" s="21"/>
      <c r="C1682" s="21"/>
      <c r="D1682" s="21"/>
      <c r="E1682" s="21"/>
      <c r="F1682" s="21"/>
      <c r="G1682" s="21"/>
      <c r="H1682" s="21"/>
      <c r="I1682" s="21"/>
    </row>
    <row r="1683" spans="1:9" hidden="1">
      <c r="A1683" s="21"/>
      <c r="B1683" s="21"/>
      <c r="C1683" s="21"/>
      <c r="D1683" s="21"/>
      <c r="E1683" s="21"/>
      <c r="F1683" s="21"/>
      <c r="G1683" s="21"/>
      <c r="H1683" s="21"/>
      <c r="I1683" s="21"/>
    </row>
    <row r="1684" spans="1:9" hidden="1">
      <c r="A1684" s="21"/>
      <c r="B1684" s="21"/>
      <c r="C1684" s="21"/>
      <c r="D1684" s="21"/>
      <c r="E1684" s="21"/>
      <c r="F1684" s="21"/>
      <c r="G1684" s="21"/>
      <c r="H1684" s="21"/>
      <c r="I1684" s="21"/>
    </row>
    <row r="1685" spans="1:9" hidden="1">
      <c r="A1685" s="21"/>
      <c r="B1685" s="21"/>
      <c r="C1685" s="21"/>
      <c r="D1685" s="21"/>
      <c r="E1685" s="21"/>
      <c r="F1685" s="21"/>
      <c r="G1685" s="21"/>
      <c r="H1685" s="21"/>
      <c r="I1685" s="21"/>
    </row>
    <row r="1686" spans="1:9" hidden="1">
      <c r="A1686" s="21"/>
      <c r="B1686" s="21"/>
      <c r="C1686" s="21"/>
      <c r="D1686" s="21"/>
      <c r="E1686" s="21"/>
      <c r="F1686" s="21"/>
      <c r="G1686" s="21"/>
      <c r="H1686" s="21"/>
      <c r="I1686" s="21"/>
    </row>
    <row r="1687" spans="1:9" hidden="1">
      <c r="A1687" s="21"/>
      <c r="B1687" s="21"/>
      <c r="C1687" s="21"/>
      <c r="D1687" s="21"/>
      <c r="E1687" s="21"/>
      <c r="F1687" s="21"/>
      <c r="G1687" s="21"/>
      <c r="H1687" s="21"/>
      <c r="I1687" s="21"/>
    </row>
    <row r="1688" spans="1:9" hidden="1">
      <c r="A1688" s="21"/>
      <c r="B1688" s="21"/>
      <c r="C1688" s="21"/>
      <c r="D1688" s="21"/>
      <c r="E1688" s="21"/>
      <c r="F1688" s="21"/>
      <c r="G1688" s="21"/>
      <c r="H1688" s="21"/>
      <c r="I1688" s="21"/>
    </row>
    <row r="1689" spans="1:9" hidden="1">
      <c r="A1689" s="21"/>
      <c r="B1689" s="21"/>
      <c r="C1689" s="21"/>
      <c r="D1689" s="21"/>
      <c r="E1689" s="21"/>
      <c r="F1689" s="21"/>
      <c r="G1689" s="21"/>
      <c r="H1689" s="21"/>
      <c r="I1689" s="21"/>
    </row>
    <row r="1690" spans="1:9" hidden="1">
      <c r="A1690" s="21"/>
      <c r="B1690" s="21"/>
      <c r="C1690" s="21"/>
      <c r="D1690" s="21"/>
      <c r="E1690" s="21"/>
      <c r="F1690" s="21"/>
      <c r="G1690" s="21"/>
      <c r="H1690" s="21"/>
      <c r="I1690" s="21"/>
    </row>
    <row r="1691" spans="1:9" hidden="1">
      <c r="A1691" s="21"/>
      <c r="B1691" s="21"/>
      <c r="C1691" s="21"/>
      <c r="D1691" s="21"/>
      <c r="E1691" s="21"/>
      <c r="F1691" s="21"/>
      <c r="G1691" s="21"/>
      <c r="H1691" s="21"/>
      <c r="I1691" s="21"/>
    </row>
    <row r="1692" spans="1:9" hidden="1">
      <c r="A1692" s="21"/>
      <c r="B1692" s="21"/>
      <c r="C1692" s="21"/>
      <c r="D1692" s="21"/>
      <c r="E1692" s="21"/>
      <c r="F1692" s="21"/>
      <c r="G1692" s="21"/>
      <c r="H1692" s="21"/>
      <c r="I1692" s="21"/>
    </row>
    <row r="1693" spans="1:9" hidden="1">
      <c r="A1693" s="21"/>
      <c r="B1693" s="21"/>
      <c r="C1693" s="21"/>
      <c r="D1693" s="21"/>
      <c r="E1693" s="21"/>
      <c r="F1693" s="21"/>
      <c r="G1693" s="21"/>
      <c r="H1693" s="21"/>
      <c r="I1693" s="21"/>
    </row>
    <row r="1694" spans="1:9" hidden="1">
      <c r="A1694" s="21"/>
      <c r="B1694" s="21"/>
      <c r="C1694" s="21"/>
      <c r="D1694" s="21"/>
      <c r="E1694" s="21"/>
      <c r="F1694" s="21"/>
      <c r="G1694" s="21"/>
      <c r="H1694" s="21"/>
      <c r="I1694" s="21"/>
    </row>
    <row r="1695" spans="1:9" hidden="1">
      <c r="A1695" s="21"/>
      <c r="B1695" s="21"/>
      <c r="C1695" s="21"/>
      <c r="D1695" s="21"/>
      <c r="E1695" s="21"/>
      <c r="F1695" s="21"/>
      <c r="G1695" s="21"/>
      <c r="H1695" s="21"/>
      <c r="I1695" s="21"/>
    </row>
    <row r="1696" spans="1:9" hidden="1">
      <c r="A1696" s="21"/>
      <c r="B1696" s="21"/>
      <c r="C1696" s="21"/>
      <c r="D1696" s="21"/>
      <c r="E1696" s="21"/>
      <c r="F1696" s="21"/>
      <c r="G1696" s="21"/>
      <c r="H1696" s="21"/>
      <c r="I1696" s="21"/>
    </row>
    <row r="1697" spans="1:9" hidden="1">
      <c r="A1697" s="21"/>
      <c r="B1697" s="21"/>
      <c r="C1697" s="21"/>
      <c r="D1697" s="21"/>
      <c r="E1697" s="21"/>
      <c r="F1697" s="21"/>
      <c r="G1697" s="21"/>
      <c r="H1697" s="21"/>
      <c r="I1697" s="21"/>
    </row>
    <row r="1698" spans="1:9" hidden="1">
      <c r="A1698" s="21"/>
      <c r="B1698" s="21"/>
      <c r="C1698" s="21"/>
      <c r="D1698" s="21"/>
      <c r="E1698" s="21"/>
      <c r="F1698" s="21"/>
      <c r="G1698" s="21"/>
      <c r="H1698" s="21"/>
      <c r="I1698" s="21"/>
    </row>
    <row r="1699" spans="1:9" hidden="1">
      <c r="A1699" s="21"/>
      <c r="B1699" s="21"/>
      <c r="C1699" s="21"/>
      <c r="D1699" s="21"/>
      <c r="E1699" s="21"/>
      <c r="F1699" s="21"/>
      <c r="G1699" s="21"/>
      <c r="H1699" s="21"/>
      <c r="I1699" s="21"/>
    </row>
    <row r="1700" spans="1:9" hidden="1">
      <c r="A1700" s="21"/>
      <c r="B1700" s="21"/>
      <c r="C1700" s="21"/>
      <c r="D1700" s="21"/>
      <c r="E1700" s="21"/>
      <c r="F1700" s="21"/>
      <c r="G1700" s="21"/>
      <c r="H1700" s="21"/>
      <c r="I1700" s="21"/>
    </row>
    <row r="1701" spans="1:9" hidden="1">
      <c r="A1701" s="21"/>
      <c r="B1701" s="21"/>
      <c r="C1701" s="21"/>
      <c r="D1701" s="21"/>
      <c r="E1701" s="21"/>
      <c r="F1701" s="21"/>
      <c r="G1701" s="21"/>
      <c r="H1701" s="21"/>
      <c r="I1701" s="21"/>
    </row>
    <row r="1702" spans="1:9" hidden="1">
      <c r="A1702" s="21"/>
      <c r="B1702" s="21"/>
      <c r="C1702" s="21"/>
      <c r="D1702" s="21"/>
      <c r="E1702" s="21"/>
      <c r="F1702" s="21"/>
      <c r="G1702" s="21"/>
      <c r="H1702" s="21"/>
      <c r="I1702" s="21"/>
    </row>
    <row r="1703" spans="1:9" hidden="1">
      <c r="A1703" s="21"/>
      <c r="B1703" s="21"/>
      <c r="C1703" s="21"/>
      <c r="D1703" s="21"/>
      <c r="E1703" s="21"/>
      <c r="F1703" s="21"/>
      <c r="G1703" s="21"/>
      <c r="H1703" s="21"/>
      <c r="I1703" s="21"/>
    </row>
    <row r="1704" spans="1:9" hidden="1">
      <c r="A1704" s="21"/>
      <c r="B1704" s="21"/>
      <c r="C1704" s="21"/>
      <c r="D1704" s="21"/>
      <c r="E1704" s="21"/>
      <c r="F1704" s="21"/>
      <c r="G1704" s="21"/>
      <c r="H1704" s="21"/>
      <c r="I1704" s="21"/>
    </row>
    <row r="1705" spans="1:9" hidden="1">
      <c r="A1705" s="21"/>
      <c r="B1705" s="21"/>
      <c r="C1705" s="21"/>
      <c r="D1705" s="21"/>
      <c r="E1705" s="21"/>
      <c r="F1705" s="21"/>
      <c r="G1705" s="21"/>
      <c r="H1705" s="21"/>
      <c r="I1705" s="21"/>
    </row>
    <row r="1706" spans="1:9" hidden="1">
      <c r="A1706" s="21"/>
      <c r="B1706" s="21"/>
      <c r="C1706" s="21"/>
      <c r="D1706" s="21"/>
      <c r="E1706" s="21"/>
      <c r="F1706" s="21"/>
      <c r="G1706" s="21"/>
      <c r="H1706" s="21"/>
      <c r="I1706" s="21"/>
    </row>
    <row r="1707" spans="1:9" hidden="1">
      <c r="A1707" s="21"/>
      <c r="B1707" s="21"/>
      <c r="C1707" s="21"/>
      <c r="D1707" s="21"/>
      <c r="E1707" s="21"/>
      <c r="F1707" s="21"/>
      <c r="G1707" s="21"/>
      <c r="H1707" s="21"/>
      <c r="I1707" s="21"/>
    </row>
    <row r="1708" spans="1:9" hidden="1">
      <c r="A1708" s="21"/>
      <c r="B1708" s="21"/>
      <c r="C1708" s="21"/>
      <c r="D1708" s="21"/>
      <c r="E1708" s="21"/>
      <c r="F1708" s="21"/>
      <c r="G1708" s="21"/>
      <c r="H1708" s="21"/>
      <c r="I1708" s="21"/>
    </row>
    <row r="1709" spans="1:9" hidden="1">
      <c r="A1709" s="21"/>
      <c r="B1709" s="21"/>
      <c r="C1709" s="21"/>
      <c r="D1709" s="21"/>
      <c r="E1709" s="21"/>
      <c r="F1709" s="21"/>
      <c r="G1709" s="21"/>
      <c r="H1709" s="21"/>
      <c r="I1709" s="21"/>
    </row>
    <row r="1710" spans="1:9" hidden="1">
      <c r="A1710" s="21"/>
      <c r="B1710" s="21"/>
      <c r="C1710" s="21"/>
      <c r="D1710" s="21"/>
      <c r="E1710" s="21"/>
      <c r="F1710" s="21"/>
      <c r="G1710" s="21"/>
      <c r="H1710" s="21"/>
      <c r="I1710" s="21"/>
    </row>
    <row r="1711" spans="1:9" hidden="1">
      <c r="A1711" s="21"/>
      <c r="B1711" s="21"/>
      <c r="C1711" s="21"/>
      <c r="D1711" s="21"/>
      <c r="E1711" s="21"/>
      <c r="F1711" s="21"/>
      <c r="G1711" s="21"/>
      <c r="H1711" s="21"/>
      <c r="I1711" s="21"/>
    </row>
    <row r="1712" spans="1:9" hidden="1">
      <c r="A1712" s="21"/>
      <c r="B1712" s="21"/>
      <c r="C1712" s="21"/>
      <c r="D1712" s="21"/>
      <c r="E1712" s="21"/>
      <c r="F1712" s="21"/>
      <c r="G1712" s="21"/>
      <c r="H1712" s="21"/>
      <c r="I1712" s="21"/>
    </row>
    <row r="1713" spans="1:9" hidden="1">
      <c r="A1713" s="21"/>
      <c r="B1713" s="21"/>
      <c r="C1713" s="21"/>
      <c r="D1713" s="21"/>
      <c r="E1713" s="21"/>
      <c r="F1713" s="21"/>
      <c r="G1713" s="21"/>
      <c r="H1713" s="21"/>
      <c r="I1713" s="21"/>
    </row>
    <row r="1714" spans="1:9" hidden="1">
      <c r="A1714" s="21"/>
      <c r="B1714" s="21"/>
      <c r="C1714" s="21"/>
      <c r="D1714" s="21"/>
      <c r="E1714" s="21"/>
      <c r="F1714" s="21"/>
      <c r="G1714" s="21"/>
      <c r="H1714" s="21"/>
      <c r="I1714" s="21"/>
    </row>
    <row r="1715" spans="1:9" hidden="1">
      <c r="A1715" s="21"/>
      <c r="B1715" s="21"/>
      <c r="C1715" s="21"/>
      <c r="D1715" s="21"/>
      <c r="E1715" s="21"/>
      <c r="F1715" s="21"/>
      <c r="G1715" s="21"/>
      <c r="H1715" s="21"/>
      <c r="I1715" s="21"/>
    </row>
    <row r="1716" spans="1:9" hidden="1">
      <c r="A1716" s="21"/>
      <c r="B1716" s="21"/>
      <c r="C1716" s="21"/>
      <c r="D1716" s="21"/>
      <c r="E1716" s="21"/>
      <c r="F1716" s="21"/>
      <c r="G1716" s="21"/>
      <c r="H1716" s="21"/>
      <c r="I1716" s="21"/>
    </row>
    <row r="1717" spans="1:9" hidden="1">
      <c r="A1717" s="21"/>
      <c r="B1717" s="21"/>
      <c r="C1717" s="21"/>
      <c r="D1717" s="21"/>
      <c r="E1717" s="21"/>
      <c r="F1717" s="21"/>
      <c r="G1717" s="21"/>
      <c r="H1717" s="21"/>
      <c r="I1717" s="21"/>
    </row>
    <row r="1718" spans="1:9" hidden="1">
      <c r="A1718" s="21"/>
      <c r="B1718" s="21"/>
      <c r="C1718" s="21"/>
      <c r="D1718" s="21"/>
      <c r="E1718" s="21"/>
      <c r="F1718" s="21"/>
      <c r="G1718" s="21"/>
      <c r="H1718" s="21"/>
      <c r="I1718" s="21"/>
    </row>
    <row r="1719" spans="1:9" hidden="1">
      <c r="A1719" s="21"/>
      <c r="B1719" s="21"/>
      <c r="C1719" s="21"/>
      <c r="D1719" s="21"/>
      <c r="E1719" s="21"/>
      <c r="F1719" s="21"/>
      <c r="G1719" s="21"/>
      <c r="H1719" s="21"/>
      <c r="I1719" s="21"/>
    </row>
    <row r="1720" spans="1:9" hidden="1">
      <c r="A1720" s="21"/>
      <c r="B1720" s="21"/>
      <c r="C1720" s="21"/>
      <c r="D1720" s="21"/>
      <c r="E1720" s="21"/>
      <c r="F1720" s="21"/>
      <c r="G1720" s="21"/>
      <c r="H1720" s="21"/>
      <c r="I1720" s="21"/>
    </row>
    <row r="1721" spans="1:9" hidden="1">
      <c r="A1721" s="21"/>
      <c r="B1721" s="21"/>
      <c r="C1721" s="21"/>
      <c r="D1721" s="21"/>
      <c r="E1721" s="21"/>
      <c r="F1721" s="21"/>
      <c r="G1721" s="21"/>
      <c r="H1721" s="21"/>
      <c r="I1721" s="21"/>
    </row>
    <row r="1722" spans="1:9" hidden="1">
      <c r="A1722" s="21"/>
      <c r="B1722" s="21"/>
      <c r="C1722" s="21"/>
      <c r="D1722" s="21"/>
      <c r="E1722" s="21"/>
      <c r="F1722" s="21"/>
      <c r="G1722" s="21"/>
      <c r="H1722" s="21"/>
      <c r="I1722" s="21"/>
    </row>
    <row r="1723" spans="1:9" hidden="1">
      <c r="A1723" s="21"/>
      <c r="B1723" s="21"/>
      <c r="C1723" s="21"/>
      <c r="D1723" s="21"/>
      <c r="E1723" s="21"/>
      <c r="F1723" s="21"/>
      <c r="G1723" s="21"/>
      <c r="H1723" s="21"/>
      <c r="I1723" s="21"/>
    </row>
    <row r="1724" spans="1:9" hidden="1">
      <c r="A1724" s="21"/>
      <c r="B1724" s="21"/>
      <c r="C1724" s="21"/>
      <c r="D1724" s="21"/>
      <c r="E1724" s="21"/>
      <c r="F1724" s="21"/>
      <c r="G1724" s="21"/>
      <c r="H1724" s="21"/>
      <c r="I1724" s="21"/>
    </row>
    <row r="1725" spans="1:9" hidden="1">
      <c r="A1725" s="21"/>
      <c r="B1725" s="21"/>
      <c r="C1725" s="21"/>
      <c r="D1725" s="21"/>
      <c r="E1725" s="21"/>
      <c r="F1725" s="21"/>
      <c r="G1725" s="21"/>
      <c r="H1725" s="21"/>
      <c r="I1725" s="21"/>
    </row>
    <row r="1726" spans="1:9" hidden="1">
      <c r="A1726" s="21"/>
      <c r="B1726" s="21"/>
      <c r="C1726" s="21"/>
      <c r="D1726" s="21"/>
      <c r="E1726" s="21"/>
      <c r="F1726" s="21"/>
      <c r="G1726" s="21"/>
      <c r="H1726" s="21"/>
      <c r="I1726" s="21"/>
    </row>
    <row r="1727" spans="1:9" hidden="1">
      <c r="A1727" s="21"/>
      <c r="B1727" s="21"/>
      <c r="C1727" s="21"/>
      <c r="D1727" s="21"/>
      <c r="E1727" s="21"/>
      <c r="F1727" s="21"/>
      <c r="G1727" s="21"/>
      <c r="H1727" s="21"/>
      <c r="I1727" s="21"/>
    </row>
    <row r="1728" spans="1:9" hidden="1">
      <c r="A1728" s="21"/>
      <c r="B1728" s="21"/>
      <c r="C1728" s="21"/>
      <c r="D1728" s="21"/>
      <c r="E1728" s="21"/>
      <c r="F1728" s="21"/>
      <c r="G1728" s="21"/>
      <c r="H1728" s="21"/>
      <c r="I1728" s="21"/>
    </row>
    <row r="1729" spans="1:9" hidden="1">
      <c r="A1729" s="21"/>
      <c r="B1729" s="21"/>
      <c r="C1729" s="21"/>
      <c r="D1729" s="21"/>
      <c r="E1729" s="21"/>
      <c r="F1729" s="21"/>
      <c r="G1729" s="21"/>
      <c r="H1729" s="21"/>
      <c r="I1729" s="21"/>
    </row>
    <row r="1730" spans="1:9" hidden="1">
      <c r="A1730" s="21"/>
      <c r="B1730" s="21"/>
      <c r="C1730" s="21"/>
      <c r="D1730" s="21"/>
      <c r="E1730" s="21"/>
      <c r="F1730" s="21"/>
      <c r="G1730" s="21"/>
      <c r="H1730" s="21"/>
      <c r="I1730" s="21"/>
    </row>
    <row r="1731" spans="1:9" hidden="1">
      <c r="A1731" s="21"/>
      <c r="B1731" s="21"/>
      <c r="C1731" s="21"/>
      <c r="D1731" s="21"/>
      <c r="E1731" s="21"/>
      <c r="F1731" s="21"/>
      <c r="G1731" s="21"/>
      <c r="H1731" s="21"/>
      <c r="I1731" s="21"/>
    </row>
    <row r="1732" spans="1:9" hidden="1">
      <c r="A1732" s="21"/>
      <c r="B1732" s="21"/>
      <c r="C1732" s="21"/>
      <c r="D1732" s="21"/>
      <c r="E1732" s="21"/>
      <c r="F1732" s="21"/>
      <c r="G1732" s="21"/>
      <c r="H1732" s="21"/>
      <c r="I1732" s="21"/>
    </row>
    <row r="1733" spans="1:9" hidden="1">
      <c r="A1733" s="21"/>
      <c r="B1733" s="21"/>
      <c r="C1733" s="21"/>
      <c r="D1733" s="21"/>
      <c r="E1733" s="21"/>
      <c r="F1733" s="21"/>
      <c r="G1733" s="21"/>
      <c r="H1733" s="21"/>
      <c r="I1733" s="21"/>
    </row>
    <row r="1734" spans="1:9" hidden="1">
      <c r="A1734" s="21"/>
      <c r="B1734" s="21"/>
      <c r="C1734" s="21"/>
      <c r="D1734" s="21"/>
      <c r="E1734" s="21"/>
      <c r="F1734" s="21"/>
      <c r="G1734" s="21"/>
      <c r="H1734" s="21"/>
      <c r="I1734" s="21"/>
    </row>
    <row r="1735" spans="1:9" hidden="1">
      <c r="A1735" s="21"/>
      <c r="B1735" s="21"/>
      <c r="C1735" s="21"/>
      <c r="D1735" s="21"/>
      <c r="E1735" s="21"/>
      <c r="F1735" s="21"/>
      <c r="G1735" s="21"/>
      <c r="H1735" s="21"/>
      <c r="I1735" s="21"/>
    </row>
    <row r="1736" spans="1:9" hidden="1">
      <c r="A1736" s="21"/>
      <c r="B1736" s="21"/>
      <c r="C1736" s="21"/>
      <c r="D1736" s="21"/>
      <c r="E1736" s="21"/>
      <c r="F1736" s="21"/>
      <c r="G1736" s="21"/>
      <c r="H1736" s="21"/>
      <c r="I1736" s="21"/>
    </row>
    <row r="1737" spans="1:9" hidden="1">
      <c r="A1737" s="21"/>
      <c r="B1737" s="21"/>
      <c r="C1737" s="21"/>
      <c r="D1737" s="21"/>
      <c r="E1737" s="21"/>
      <c r="F1737" s="21"/>
      <c r="G1737" s="21"/>
      <c r="H1737" s="21"/>
      <c r="I1737" s="21"/>
    </row>
    <row r="1738" spans="1:9" hidden="1">
      <c r="A1738" s="21"/>
      <c r="B1738" s="21"/>
      <c r="C1738" s="21"/>
      <c r="D1738" s="21"/>
      <c r="E1738" s="21"/>
      <c r="F1738" s="21"/>
      <c r="G1738" s="21"/>
      <c r="H1738" s="21"/>
      <c r="I1738" s="21"/>
    </row>
    <row r="1739" spans="1:9" hidden="1">
      <c r="A1739" s="21"/>
      <c r="B1739" s="21"/>
      <c r="C1739" s="21"/>
      <c r="D1739" s="21"/>
      <c r="E1739" s="21"/>
      <c r="F1739" s="21"/>
      <c r="G1739" s="21"/>
      <c r="H1739" s="21"/>
      <c r="I1739" s="21"/>
    </row>
    <row r="1740" spans="1:9" hidden="1">
      <c r="A1740" s="21"/>
      <c r="B1740" s="21"/>
      <c r="C1740" s="21"/>
      <c r="D1740" s="21"/>
      <c r="E1740" s="21"/>
      <c r="F1740" s="21"/>
      <c r="G1740" s="21"/>
      <c r="H1740" s="21"/>
      <c r="I1740" s="21"/>
    </row>
    <row r="1741" spans="1:9" hidden="1">
      <c r="A1741" s="21"/>
      <c r="B1741" s="21"/>
      <c r="C1741" s="21"/>
      <c r="D1741" s="21"/>
      <c r="E1741" s="21"/>
      <c r="F1741" s="21"/>
      <c r="G1741" s="21"/>
      <c r="H1741" s="21"/>
      <c r="I1741" s="21"/>
    </row>
    <row r="1742" spans="1:9" hidden="1">
      <c r="A1742" s="21"/>
      <c r="B1742" s="21"/>
      <c r="C1742" s="21"/>
      <c r="D1742" s="21"/>
      <c r="E1742" s="21"/>
      <c r="F1742" s="21"/>
      <c r="G1742" s="21"/>
      <c r="H1742" s="21"/>
      <c r="I1742" s="21"/>
    </row>
    <row r="1743" spans="1:9" hidden="1">
      <c r="A1743" s="21"/>
      <c r="B1743" s="21"/>
      <c r="C1743" s="21"/>
      <c r="D1743" s="21"/>
      <c r="E1743" s="21"/>
      <c r="F1743" s="21"/>
      <c r="G1743" s="21"/>
      <c r="H1743" s="21"/>
      <c r="I1743" s="21"/>
    </row>
    <row r="1744" spans="1:9" hidden="1">
      <c r="A1744" s="21"/>
      <c r="B1744" s="21"/>
      <c r="C1744" s="21"/>
      <c r="D1744" s="21"/>
      <c r="E1744" s="21"/>
      <c r="F1744" s="21"/>
      <c r="G1744" s="21"/>
      <c r="H1744" s="21"/>
      <c r="I1744" s="21"/>
    </row>
    <row r="1745" spans="1:9" hidden="1">
      <c r="A1745" s="21"/>
      <c r="B1745" s="21"/>
      <c r="C1745" s="21"/>
      <c r="D1745" s="21"/>
      <c r="E1745" s="21"/>
      <c r="F1745" s="21"/>
      <c r="G1745" s="21"/>
      <c r="H1745" s="21"/>
      <c r="I1745" s="21"/>
    </row>
    <row r="1746" spans="1:9" hidden="1">
      <c r="A1746" s="21"/>
      <c r="B1746" s="21"/>
      <c r="C1746" s="21"/>
      <c r="D1746" s="21"/>
      <c r="E1746" s="21"/>
      <c r="F1746" s="21"/>
      <c r="G1746" s="21"/>
      <c r="H1746" s="21"/>
      <c r="I1746" s="21"/>
    </row>
    <row r="1747" spans="1:9" hidden="1">
      <c r="A1747" s="21"/>
      <c r="B1747" s="21"/>
      <c r="C1747" s="21"/>
      <c r="D1747" s="21"/>
      <c r="E1747" s="21"/>
      <c r="F1747" s="21"/>
      <c r="G1747" s="21"/>
      <c r="H1747" s="21"/>
      <c r="I1747" s="21"/>
    </row>
    <row r="1748" spans="1:9" hidden="1">
      <c r="A1748" s="21"/>
      <c r="B1748" s="21"/>
      <c r="C1748" s="21"/>
      <c r="D1748" s="21"/>
      <c r="E1748" s="21"/>
      <c r="F1748" s="21"/>
      <c r="G1748" s="21"/>
      <c r="H1748" s="21"/>
      <c r="I1748" s="21"/>
    </row>
    <row r="1749" spans="1:9" hidden="1">
      <c r="A1749" s="21"/>
      <c r="B1749" s="21"/>
      <c r="C1749" s="21"/>
      <c r="D1749" s="21"/>
      <c r="E1749" s="21"/>
      <c r="F1749" s="21"/>
      <c r="G1749" s="21"/>
      <c r="H1749" s="21"/>
      <c r="I1749" s="21"/>
    </row>
    <row r="1750" spans="1:9" hidden="1">
      <c r="A1750" s="21"/>
      <c r="B1750" s="21"/>
      <c r="C1750" s="21"/>
      <c r="D1750" s="21"/>
      <c r="E1750" s="21"/>
      <c r="F1750" s="21"/>
      <c r="G1750" s="21"/>
      <c r="H1750" s="21"/>
      <c r="I1750" s="21"/>
    </row>
    <row r="1751" spans="1:9" hidden="1">
      <c r="A1751" s="21"/>
      <c r="B1751" s="21"/>
      <c r="C1751" s="21"/>
      <c r="D1751" s="21"/>
      <c r="E1751" s="21"/>
      <c r="F1751" s="21"/>
      <c r="G1751" s="21"/>
      <c r="H1751" s="21"/>
      <c r="I1751" s="21"/>
    </row>
    <row r="1752" spans="1:9" hidden="1">
      <c r="A1752" s="21"/>
      <c r="B1752" s="21"/>
      <c r="C1752" s="21"/>
      <c r="D1752" s="21"/>
      <c r="E1752" s="21"/>
      <c r="F1752" s="21"/>
      <c r="G1752" s="21"/>
      <c r="H1752" s="21"/>
      <c r="I1752" s="21"/>
    </row>
    <row r="1753" spans="1:9" hidden="1">
      <c r="A1753" s="21"/>
      <c r="B1753" s="21"/>
      <c r="C1753" s="21"/>
      <c r="D1753" s="21"/>
      <c r="E1753" s="21"/>
      <c r="F1753" s="21"/>
      <c r="G1753" s="21"/>
      <c r="H1753" s="21"/>
      <c r="I1753" s="21"/>
    </row>
    <row r="1754" spans="1:9" hidden="1">
      <c r="A1754" s="21"/>
      <c r="B1754" s="21"/>
      <c r="C1754" s="21"/>
      <c r="D1754" s="21"/>
      <c r="E1754" s="21"/>
      <c r="F1754" s="21"/>
      <c r="G1754" s="21"/>
      <c r="H1754" s="21"/>
      <c r="I1754" s="21"/>
    </row>
    <row r="1755" spans="1:9" hidden="1">
      <c r="A1755" s="21"/>
      <c r="B1755" s="21"/>
      <c r="C1755" s="21"/>
      <c r="D1755" s="21"/>
      <c r="E1755" s="21"/>
      <c r="F1755" s="21"/>
      <c r="G1755" s="21"/>
      <c r="H1755" s="21"/>
      <c r="I1755" s="21"/>
    </row>
    <row r="1756" spans="1:9" hidden="1">
      <c r="A1756" s="21"/>
      <c r="B1756" s="21"/>
      <c r="C1756" s="21"/>
      <c r="D1756" s="21"/>
      <c r="E1756" s="21"/>
      <c r="F1756" s="21"/>
      <c r="G1756" s="21"/>
      <c r="H1756" s="21"/>
      <c r="I1756" s="21"/>
    </row>
    <row r="1757" spans="1:9" hidden="1">
      <c r="A1757" s="21"/>
      <c r="B1757" s="21"/>
      <c r="C1757" s="21"/>
      <c r="D1757" s="21"/>
      <c r="E1757" s="21"/>
      <c r="F1757" s="21"/>
      <c r="G1757" s="21"/>
      <c r="H1757" s="21"/>
      <c r="I1757" s="21"/>
    </row>
    <row r="1758" spans="1:9" hidden="1">
      <c r="A1758" s="21"/>
      <c r="B1758" s="21"/>
      <c r="C1758" s="21"/>
      <c r="D1758" s="21"/>
      <c r="E1758" s="21"/>
      <c r="F1758" s="21"/>
      <c r="G1758" s="21"/>
      <c r="H1758" s="21"/>
      <c r="I1758" s="21"/>
    </row>
    <row r="1759" spans="1:9" hidden="1">
      <c r="A1759" s="21"/>
      <c r="B1759" s="21"/>
      <c r="C1759" s="21"/>
      <c r="D1759" s="21"/>
      <c r="E1759" s="21"/>
      <c r="F1759" s="21"/>
      <c r="G1759" s="21"/>
      <c r="H1759" s="21"/>
      <c r="I1759" s="21"/>
    </row>
    <row r="1760" spans="1:9" hidden="1">
      <c r="A1760" s="21"/>
      <c r="B1760" s="21"/>
      <c r="C1760" s="21"/>
      <c r="D1760" s="21"/>
      <c r="E1760" s="21"/>
      <c r="F1760" s="21"/>
      <c r="G1760" s="21"/>
      <c r="H1760" s="21"/>
      <c r="I1760" s="21"/>
    </row>
    <row r="1761" spans="1:9" hidden="1">
      <c r="A1761" s="21"/>
      <c r="B1761" s="21"/>
      <c r="C1761" s="21"/>
      <c r="D1761" s="21"/>
      <c r="E1761" s="21"/>
      <c r="F1761" s="21"/>
      <c r="G1761" s="21"/>
      <c r="H1761" s="21"/>
      <c r="I1761" s="21"/>
    </row>
    <row r="1762" spans="1:9" hidden="1">
      <c r="A1762" s="21"/>
      <c r="B1762" s="21"/>
      <c r="C1762" s="21"/>
      <c r="D1762" s="21"/>
      <c r="E1762" s="21"/>
      <c r="F1762" s="21"/>
      <c r="G1762" s="21"/>
      <c r="H1762" s="21"/>
      <c r="I1762" s="21"/>
    </row>
    <row r="1763" spans="1:9" hidden="1">
      <c r="A1763" s="21"/>
      <c r="B1763" s="21"/>
      <c r="C1763" s="21"/>
      <c r="D1763" s="21"/>
      <c r="E1763" s="21"/>
      <c r="F1763" s="21"/>
      <c r="G1763" s="21"/>
      <c r="H1763" s="21"/>
      <c r="I1763" s="21"/>
    </row>
    <row r="1764" spans="1:9" hidden="1">
      <c r="A1764" s="21"/>
      <c r="B1764" s="21"/>
      <c r="C1764" s="21"/>
      <c r="D1764" s="21"/>
      <c r="E1764" s="21"/>
      <c r="F1764" s="21"/>
      <c r="G1764" s="21"/>
      <c r="H1764" s="21"/>
      <c r="I1764" s="21"/>
    </row>
    <row r="1765" spans="1:9" hidden="1">
      <c r="A1765" s="21"/>
      <c r="B1765" s="21"/>
      <c r="C1765" s="21"/>
      <c r="D1765" s="21"/>
      <c r="E1765" s="21"/>
      <c r="F1765" s="21"/>
      <c r="G1765" s="21"/>
      <c r="H1765" s="21"/>
      <c r="I1765" s="21"/>
    </row>
    <row r="1766" spans="1:9" hidden="1">
      <c r="A1766" s="21"/>
      <c r="B1766" s="21"/>
      <c r="C1766" s="21"/>
      <c r="D1766" s="21"/>
      <c r="E1766" s="21"/>
      <c r="F1766" s="21"/>
      <c r="G1766" s="21"/>
      <c r="H1766" s="21"/>
      <c r="I1766" s="21"/>
    </row>
    <row r="1767" spans="1:9" hidden="1">
      <c r="A1767" s="21"/>
      <c r="B1767" s="21"/>
      <c r="C1767" s="21"/>
      <c r="D1767" s="21"/>
      <c r="E1767" s="21"/>
      <c r="F1767" s="21"/>
      <c r="G1767" s="21"/>
      <c r="H1767" s="21"/>
      <c r="I1767" s="21"/>
    </row>
    <row r="1768" spans="1:9" hidden="1">
      <c r="A1768" s="21"/>
      <c r="B1768" s="21"/>
      <c r="C1768" s="21"/>
      <c r="D1768" s="21"/>
      <c r="E1768" s="21"/>
      <c r="F1768" s="21"/>
      <c r="G1768" s="21"/>
      <c r="H1768" s="21"/>
      <c r="I1768" s="21"/>
    </row>
    <row r="1769" spans="1:9" hidden="1">
      <c r="A1769" s="21"/>
      <c r="B1769" s="21"/>
      <c r="C1769" s="21"/>
      <c r="D1769" s="21"/>
      <c r="E1769" s="21"/>
      <c r="F1769" s="21"/>
      <c r="G1769" s="21"/>
      <c r="H1769" s="21"/>
      <c r="I1769" s="21"/>
    </row>
    <row r="1770" spans="1:9" hidden="1">
      <c r="A1770" s="21"/>
      <c r="B1770" s="21"/>
      <c r="C1770" s="21"/>
      <c r="D1770" s="21"/>
      <c r="E1770" s="21"/>
      <c r="F1770" s="21"/>
      <c r="G1770" s="21"/>
      <c r="H1770" s="21"/>
      <c r="I1770" s="21"/>
    </row>
    <row r="1771" spans="1:9" hidden="1">
      <c r="A1771" s="21"/>
      <c r="B1771" s="21"/>
      <c r="C1771" s="21"/>
      <c r="D1771" s="21"/>
      <c r="E1771" s="21"/>
      <c r="F1771" s="21"/>
      <c r="G1771" s="21"/>
      <c r="H1771" s="21"/>
      <c r="I1771" s="21"/>
    </row>
    <row r="1772" spans="1:9" hidden="1">
      <c r="A1772" s="21"/>
      <c r="B1772" s="21"/>
      <c r="C1772" s="21"/>
      <c r="D1772" s="21"/>
      <c r="E1772" s="21"/>
      <c r="F1772" s="21"/>
      <c r="G1772" s="21"/>
      <c r="H1772" s="21"/>
      <c r="I1772" s="21"/>
    </row>
    <row r="1773" spans="1:9" hidden="1">
      <c r="A1773" s="21"/>
      <c r="B1773" s="21"/>
      <c r="C1773" s="21"/>
      <c r="D1773" s="21"/>
      <c r="E1773" s="21"/>
      <c r="F1773" s="21"/>
      <c r="G1773" s="21"/>
      <c r="H1773" s="21"/>
      <c r="I1773" s="21"/>
    </row>
    <row r="1774" spans="1:9" hidden="1">
      <c r="A1774" s="21"/>
      <c r="B1774" s="21"/>
      <c r="C1774" s="21"/>
      <c r="D1774" s="21"/>
      <c r="E1774" s="21"/>
      <c r="F1774" s="21"/>
      <c r="G1774" s="21"/>
      <c r="H1774" s="21"/>
      <c r="I1774" s="21"/>
    </row>
    <row r="1775" spans="1:9" hidden="1">
      <c r="A1775" s="21"/>
      <c r="B1775" s="21"/>
      <c r="C1775" s="21"/>
      <c r="D1775" s="21"/>
      <c r="E1775" s="21"/>
      <c r="F1775" s="21"/>
      <c r="G1775" s="21"/>
      <c r="H1775" s="21"/>
      <c r="I1775" s="21"/>
    </row>
    <row r="1776" spans="1:9" hidden="1">
      <c r="A1776" s="21"/>
      <c r="B1776" s="21"/>
      <c r="C1776" s="21"/>
      <c r="D1776" s="21"/>
      <c r="E1776" s="21"/>
      <c r="F1776" s="21"/>
      <c r="G1776" s="21"/>
      <c r="H1776" s="21"/>
      <c r="I1776" s="21"/>
    </row>
    <row r="1777" spans="1:9" hidden="1">
      <c r="A1777" s="21"/>
      <c r="B1777" s="21"/>
      <c r="C1777" s="21"/>
      <c r="D1777" s="21"/>
      <c r="E1777" s="21"/>
      <c r="F1777" s="21"/>
      <c r="G1777" s="21"/>
      <c r="H1777" s="21"/>
      <c r="I1777" s="21"/>
    </row>
    <row r="1778" spans="1:9" hidden="1">
      <c r="A1778" s="21"/>
      <c r="B1778" s="21"/>
      <c r="C1778" s="21"/>
      <c r="D1778" s="21"/>
      <c r="E1778" s="21"/>
      <c r="F1778" s="21"/>
      <c r="G1778" s="21"/>
      <c r="H1778" s="21"/>
      <c r="I1778" s="21"/>
    </row>
    <row r="1779" spans="1:9" hidden="1">
      <c r="A1779" s="21"/>
      <c r="B1779" s="21"/>
      <c r="C1779" s="21"/>
      <c r="D1779" s="21"/>
      <c r="E1779" s="21"/>
      <c r="F1779" s="21"/>
      <c r="G1779" s="21"/>
      <c r="H1779" s="21"/>
      <c r="I1779" s="21"/>
    </row>
    <row r="1780" spans="1:9" hidden="1">
      <c r="A1780" s="21"/>
      <c r="B1780" s="21"/>
      <c r="C1780" s="21"/>
      <c r="D1780" s="21"/>
      <c r="E1780" s="21"/>
      <c r="F1780" s="21"/>
      <c r="G1780" s="21"/>
      <c r="H1780" s="21"/>
      <c r="I1780" s="21"/>
    </row>
    <row r="1781" spans="1:9" hidden="1">
      <c r="A1781" s="21"/>
      <c r="B1781" s="21"/>
      <c r="C1781" s="21"/>
      <c r="D1781" s="21"/>
      <c r="E1781" s="21"/>
      <c r="F1781" s="21"/>
      <c r="G1781" s="21"/>
      <c r="H1781" s="21"/>
      <c r="I1781" s="21"/>
    </row>
    <row r="1782" spans="1:9" hidden="1">
      <c r="A1782" s="21"/>
      <c r="B1782" s="21"/>
      <c r="C1782" s="21"/>
      <c r="D1782" s="21"/>
      <c r="E1782" s="21"/>
      <c r="F1782" s="21"/>
      <c r="G1782" s="21"/>
      <c r="H1782" s="21"/>
      <c r="I1782" s="21"/>
    </row>
    <row r="1783" spans="1:9" hidden="1">
      <c r="A1783" s="21"/>
      <c r="B1783" s="21"/>
      <c r="C1783" s="21"/>
      <c r="D1783" s="21"/>
      <c r="E1783" s="21"/>
      <c r="F1783" s="21"/>
      <c r="G1783" s="21"/>
      <c r="H1783" s="21"/>
      <c r="I1783" s="21"/>
    </row>
    <row r="1784" spans="1:9" hidden="1">
      <c r="A1784" s="21"/>
      <c r="B1784" s="21"/>
      <c r="C1784" s="21"/>
      <c r="D1784" s="21"/>
      <c r="E1784" s="21"/>
      <c r="F1784" s="21"/>
      <c r="G1784" s="21"/>
      <c r="H1784" s="21"/>
      <c r="I1784" s="21"/>
    </row>
    <row r="1785" spans="1:9" hidden="1">
      <c r="A1785" s="21"/>
      <c r="B1785" s="21"/>
      <c r="C1785" s="21"/>
      <c r="D1785" s="21"/>
      <c r="E1785" s="21"/>
      <c r="F1785" s="21"/>
      <c r="G1785" s="21"/>
      <c r="H1785" s="21"/>
      <c r="I1785" s="21"/>
    </row>
    <row r="1786" spans="1:9" hidden="1">
      <c r="A1786" s="21"/>
      <c r="B1786" s="21"/>
      <c r="C1786" s="21"/>
      <c r="D1786" s="21"/>
      <c r="E1786" s="21"/>
      <c r="F1786" s="21"/>
      <c r="G1786" s="21"/>
      <c r="H1786" s="21"/>
      <c r="I1786" s="21"/>
    </row>
    <row r="1787" spans="1:9" hidden="1">
      <c r="A1787" s="21"/>
      <c r="B1787" s="21"/>
      <c r="C1787" s="21"/>
      <c r="D1787" s="21"/>
      <c r="E1787" s="21"/>
      <c r="F1787" s="21"/>
      <c r="G1787" s="21"/>
      <c r="H1787" s="21"/>
      <c r="I1787" s="21"/>
    </row>
    <row r="1788" spans="1:9" hidden="1">
      <c r="A1788" s="21"/>
      <c r="B1788" s="21"/>
      <c r="C1788" s="21"/>
      <c r="D1788" s="21"/>
      <c r="E1788" s="21"/>
      <c r="F1788" s="21"/>
      <c r="G1788" s="21"/>
      <c r="H1788" s="21"/>
      <c r="I1788" s="21"/>
    </row>
    <row r="1789" spans="1:9" hidden="1">
      <c r="A1789" s="21"/>
      <c r="B1789" s="21"/>
      <c r="C1789" s="21"/>
      <c r="D1789" s="21"/>
      <c r="E1789" s="21"/>
      <c r="F1789" s="21"/>
      <c r="G1789" s="21"/>
      <c r="H1789" s="21"/>
      <c r="I1789" s="21"/>
    </row>
    <row r="1790" spans="1:9" hidden="1">
      <c r="A1790" s="21"/>
      <c r="B1790" s="21"/>
      <c r="C1790" s="21"/>
      <c r="D1790" s="21"/>
      <c r="E1790" s="21"/>
      <c r="F1790" s="21"/>
      <c r="G1790" s="21"/>
      <c r="H1790" s="21"/>
      <c r="I1790" s="21"/>
    </row>
    <row r="1791" spans="1:9" hidden="1">
      <c r="A1791" s="21"/>
      <c r="B1791" s="21"/>
      <c r="C1791" s="21"/>
      <c r="D1791" s="21"/>
      <c r="E1791" s="21"/>
      <c r="F1791" s="21"/>
      <c r="G1791" s="21"/>
      <c r="H1791" s="21"/>
      <c r="I1791" s="21"/>
    </row>
    <row r="1792" spans="1:9" hidden="1">
      <c r="A1792" s="21"/>
      <c r="B1792" s="21"/>
      <c r="C1792" s="21"/>
      <c r="D1792" s="21"/>
      <c r="E1792" s="21"/>
      <c r="F1792" s="21"/>
      <c r="G1792" s="21"/>
      <c r="H1792" s="21"/>
      <c r="I1792" s="21"/>
    </row>
    <row r="1793" spans="1:9" hidden="1">
      <c r="A1793" s="21"/>
      <c r="B1793" s="21"/>
      <c r="C1793" s="21"/>
      <c r="D1793" s="21"/>
      <c r="E1793" s="21"/>
      <c r="F1793" s="21"/>
      <c r="G1793" s="21"/>
      <c r="H1793" s="21"/>
      <c r="I1793" s="21"/>
    </row>
    <row r="1794" spans="1:9" hidden="1">
      <c r="A1794" s="21"/>
      <c r="B1794" s="21"/>
      <c r="C1794" s="21"/>
      <c r="D1794" s="21"/>
      <c r="E1794" s="21"/>
      <c r="F1794" s="21"/>
      <c r="G1794" s="21"/>
      <c r="H1794" s="21"/>
      <c r="I1794" s="21"/>
    </row>
    <row r="1795" spans="1:9" hidden="1">
      <c r="A1795" s="21"/>
      <c r="B1795" s="21"/>
      <c r="C1795" s="21"/>
      <c r="D1795" s="21"/>
      <c r="E1795" s="21"/>
      <c r="F1795" s="21"/>
      <c r="G1795" s="21"/>
      <c r="H1795" s="21"/>
      <c r="I1795" s="21"/>
    </row>
    <row r="1796" spans="1:9" hidden="1">
      <c r="A1796" s="21"/>
      <c r="B1796" s="21"/>
      <c r="C1796" s="21"/>
      <c r="D1796" s="21"/>
      <c r="E1796" s="21"/>
      <c r="F1796" s="21"/>
      <c r="G1796" s="21"/>
      <c r="H1796" s="21"/>
      <c r="I1796" s="21"/>
    </row>
    <row r="1797" spans="1:9" hidden="1">
      <c r="A1797" s="21"/>
      <c r="B1797" s="21"/>
      <c r="C1797" s="21"/>
      <c r="D1797" s="21"/>
      <c r="E1797" s="21"/>
      <c r="F1797" s="21"/>
      <c r="G1797" s="21"/>
      <c r="H1797" s="21"/>
      <c r="I1797" s="21"/>
    </row>
    <row r="1798" spans="1:9" hidden="1">
      <c r="A1798" s="21"/>
      <c r="B1798" s="21"/>
      <c r="C1798" s="21"/>
      <c r="D1798" s="21"/>
      <c r="E1798" s="21"/>
      <c r="F1798" s="21"/>
      <c r="G1798" s="21"/>
      <c r="H1798" s="21"/>
      <c r="I1798" s="21"/>
    </row>
    <row r="1799" spans="1:9" hidden="1">
      <c r="A1799" s="21"/>
      <c r="B1799" s="21"/>
      <c r="C1799" s="21"/>
      <c r="D1799" s="21"/>
      <c r="E1799" s="21"/>
      <c r="F1799" s="21"/>
      <c r="G1799" s="21"/>
      <c r="H1799" s="21"/>
      <c r="I1799" s="21"/>
    </row>
    <row r="1800" spans="1:9" hidden="1">
      <c r="A1800" s="21"/>
      <c r="B1800" s="21"/>
      <c r="C1800" s="21"/>
      <c r="D1800" s="21"/>
      <c r="E1800" s="21"/>
      <c r="F1800" s="21"/>
      <c r="G1800" s="21"/>
      <c r="H1800" s="21"/>
      <c r="I1800" s="21"/>
    </row>
    <row r="1801" spans="1:9" hidden="1">
      <c r="A1801" s="21"/>
      <c r="B1801" s="21"/>
      <c r="C1801" s="21"/>
      <c r="D1801" s="21"/>
      <c r="E1801" s="21"/>
      <c r="F1801" s="21"/>
      <c r="G1801" s="21"/>
      <c r="H1801" s="21"/>
      <c r="I1801" s="21"/>
    </row>
    <row r="1802" spans="1:9" hidden="1">
      <c r="A1802" s="21"/>
      <c r="B1802" s="21"/>
      <c r="C1802" s="21"/>
      <c r="D1802" s="21"/>
      <c r="E1802" s="21"/>
      <c r="F1802" s="21"/>
      <c r="G1802" s="21"/>
      <c r="H1802" s="21"/>
      <c r="I1802" s="21"/>
    </row>
    <row r="1803" spans="1:9" hidden="1">
      <c r="A1803" s="21"/>
      <c r="B1803" s="21"/>
      <c r="C1803" s="21"/>
      <c r="D1803" s="21"/>
      <c r="E1803" s="21"/>
      <c r="F1803" s="21"/>
      <c r="G1803" s="21"/>
      <c r="H1803" s="21"/>
      <c r="I1803" s="21"/>
    </row>
    <row r="1804" spans="1:9" hidden="1">
      <c r="A1804" s="21"/>
      <c r="B1804" s="21"/>
      <c r="C1804" s="21"/>
      <c r="D1804" s="21"/>
      <c r="E1804" s="21"/>
      <c r="F1804" s="21"/>
      <c r="G1804" s="21"/>
      <c r="H1804" s="21"/>
      <c r="I1804" s="21"/>
    </row>
    <row r="1805" spans="1:9" hidden="1">
      <c r="A1805" s="21"/>
      <c r="B1805" s="21"/>
      <c r="C1805" s="21"/>
      <c r="D1805" s="21"/>
      <c r="E1805" s="21"/>
      <c r="F1805" s="21"/>
      <c r="G1805" s="21"/>
      <c r="H1805" s="21"/>
      <c r="I1805" s="21"/>
    </row>
    <row r="1806" spans="1:9" hidden="1">
      <c r="A1806" s="21"/>
      <c r="B1806" s="21"/>
      <c r="C1806" s="21"/>
      <c r="D1806" s="21"/>
      <c r="E1806" s="21"/>
      <c r="F1806" s="21"/>
      <c r="G1806" s="21"/>
      <c r="H1806" s="21"/>
      <c r="I1806" s="21"/>
    </row>
    <row r="1807" spans="1:9" hidden="1">
      <c r="A1807" s="21"/>
      <c r="B1807" s="21"/>
      <c r="C1807" s="21"/>
      <c r="D1807" s="21"/>
      <c r="E1807" s="21"/>
      <c r="F1807" s="21"/>
      <c r="G1807" s="21"/>
      <c r="H1807" s="21"/>
      <c r="I1807" s="21"/>
    </row>
    <row r="1808" spans="1:9" hidden="1">
      <c r="A1808" s="21"/>
      <c r="B1808" s="21"/>
      <c r="C1808" s="21"/>
      <c r="D1808" s="21"/>
      <c r="E1808" s="21"/>
      <c r="F1808" s="21"/>
      <c r="G1808" s="21"/>
      <c r="H1808" s="21"/>
      <c r="I1808" s="21"/>
    </row>
    <row r="1809" spans="1:9" hidden="1">
      <c r="A1809" s="21"/>
      <c r="B1809" s="21"/>
      <c r="C1809" s="21"/>
      <c r="D1809" s="21"/>
      <c r="E1809" s="21"/>
      <c r="F1809" s="21"/>
      <c r="G1809" s="21"/>
      <c r="H1809" s="21"/>
      <c r="I1809" s="21"/>
    </row>
    <row r="1810" spans="1:9" hidden="1">
      <c r="A1810" s="21"/>
      <c r="B1810" s="21"/>
      <c r="C1810" s="21"/>
      <c r="D1810" s="21"/>
      <c r="E1810" s="21"/>
      <c r="F1810" s="21"/>
      <c r="G1810" s="21"/>
      <c r="H1810" s="21"/>
      <c r="I1810" s="21"/>
    </row>
    <row r="1811" spans="1:9" hidden="1">
      <c r="A1811" s="21"/>
      <c r="B1811" s="21"/>
      <c r="C1811" s="21"/>
      <c r="D1811" s="21"/>
      <c r="E1811" s="21"/>
      <c r="F1811" s="21"/>
      <c r="G1811" s="21"/>
      <c r="H1811" s="21"/>
      <c r="I1811" s="21"/>
    </row>
    <row r="1812" spans="1:9" hidden="1">
      <c r="A1812" s="21"/>
      <c r="B1812" s="21"/>
      <c r="C1812" s="21"/>
      <c r="D1812" s="21"/>
      <c r="E1812" s="21"/>
      <c r="F1812" s="21"/>
      <c r="G1812" s="21"/>
      <c r="H1812" s="21"/>
      <c r="I1812" s="21"/>
    </row>
    <row r="1813" spans="1:9" hidden="1">
      <c r="A1813" s="21"/>
      <c r="B1813" s="21"/>
      <c r="C1813" s="21"/>
      <c r="D1813" s="21"/>
      <c r="E1813" s="21"/>
      <c r="F1813" s="21"/>
      <c r="G1813" s="21"/>
      <c r="H1813" s="21"/>
      <c r="I1813" s="21"/>
    </row>
    <row r="1814" spans="1:9" hidden="1">
      <c r="A1814" s="21"/>
      <c r="B1814" s="21"/>
      <c r="C1814" s="21"/>
      <c r="D1814" s="21"/>
      <c r="E1814" s="21"/>
      <c r="F1814" s="21"/>
      <c r="G1814" s="21"/>
      <c r="H1814" s="21"/>
      <c r="I1814" s="21"/>
    </row>
    <row r="1815" spans="1:9" hidden="1">
      <c r="A1815" s="21"/>
      <c r="B1815" s="21"/>
      <c r="C1815" s="21"/>
      <c r="D1815" s="21"/>
      <c r="E1815" s="21"/>
      <c r="F1815" s="21"/>
      <c r="G1815" s="21"/>
      <c r="H1815" s="21"/>
      <c r="I1815" s="21"/>
    </row>
    <row r="1816" spans="1:9" hidden="1">
      <c r="A1816" s="21"/>
      <c r="B1816" s="21"/>
      <c r="C1816" s="21"/>
      <c r="D1816" s="21"/>
      <c r="E1816" s="21"/>
      <c r="F1816" s="21"/>
      <c r="G1816" s="21"/>
      <c r="H1816" s="21"/>
      <c r="I1816" s="21"/>
    </row>
    <row r="1817" spans="1:9" hidden="1">
      <c r="A1817" s="21"/>
      <c r="B1817" s="21"/>
      <c r="C1817" s="21"/>
      <c r="D1817" s="21"/>
      <c r="E1817" s="21"/>
      <c r="F1817" s="21"/>
      <c r="G1817" s="21"/>
      <c r="H1817" s="21"/>
      <c r="I1817" s="21"/>
    </row>
    <row r="1818" spans="1:9" hidden="1">
      <c r="A1818" s="21"/>
      <c r="B1818" s="21"/>
      <c r="C1818" s="21"/>
      <c r="D1818" s="21"/>
      <c r="E1818" s="21"/>
      <c r="F1818" s="21"/>
      <c r="G1818" s="21"/>
      <c r="H1818" s="21"/>
      <c r="I1818" s="21"/>
    </row>
    <row r="1819" spans="1:9" hidden="1">
      <c r="A1819" s="21"/>
      <c r="B1819" s="21"/>
      <c r="C1819" s="21"/>
      <c r="D1819" s="21"/>
      <c r="E1819" s="21"/>
      <c r="F1819" s="21"/>
      <c r="G1819" s="21"/>
      <c r="H1819" s="21"/>
      <c r="I1819" s="21"/>
    </row>
    <row r="1820" spans="1:9" hidden="1">
      <c r="A1820" s="21"/>
      <c r="B1820" s="21"/>
      <c r="C1820" s="21"/>
      <c r="D1820" s="21"/>
      <c r="E1820" s="21"/>
      <c r="F1820" s="21"/>
      <c r="G1820" s="21"/>
      <c r="H1820" s="21"/>
      <c r="I1820" s="21"/>
    </row>
    <row r="1821" spans="1:9" hidden="1">
      <c r="A1821" s="21"/>
      <c r="B1821" s="21"/>
      <c r="C1821" s="21"/>
      <c r="D1821" s="21"/>
      <c r="E1821" s="21"/>
      <c r="F1821" s="21"/>
      <c r="G1821" s="21"/>
      <c r="H1821" s="21"/>
      <c r="I1821" s="21"/>
    </row>
    <row r="1822" spans="1:9" hidden="1">
      <c r="A1822" s="21"/>
      <c r="B1822" s="21"/>
      <c r="C1822" s="21"/>
      <c r="D1822" s="21"/>
      <c r="E1822" s="21"/>
      <c r="F1822" s="21"/>
      <c r="G1822" s="21"/>
      <c r="H1822" s="21"/>
      <c r="I1822" s="21"/>
    </row>
    <row r="1823" spans="1:9" hidden="1">
      <c r="A1823" s="21"/>
      <c r="B1823" s="21"/>
      <c r="C1823" s="21"/>
      <c r="D1823" s="21"/>
      <c r="E1823" s="21"/>
      <c r="F1823" s="21"/>
      <c r="G1823" s="21"/>
      <c r="H1823" s="21"/>
      <c r="I1823" s="21"/>
    </row>
    <row r="1824" spans="1:9" hidden="1">
      <c r="A1824" s="21"/>
      <c r="B1824" s="21"/>
      <c r="C1824" s="21"/>
      <c r="D1824" s="21"/>
      <c r="E1824" s="21"/>
      <c r="F1824" s="21"/>
      <c r="G1824" s="21"/>
      <c r="H1824" s="21"/>
      <c r="I1824" s="21"/>
    </row>
    <row r="1825" spans="1:9" hidden="1">
      <c r="A1825" s="21"/>
      <c r="B1825" s="21"/>
      <c r="C1825" s="21"/>
      <c r="D1825" s="21"/>
      <c r="E1825" s="21"/>
      <c r="F1825" s="21"/>
      <c r="G1825" s="21"/>
      <c r="H1825" s="21"/>
      <c r="I1825" s="21"/>
    </row>
    <row r="1826" spans="1:9" hidden="1">
      <c r="A1826" s="21"/>
      <c r="B1826" s="21"/>
      <c r="C1826" s="21"/>
      <c r="D1826" s="21"/>
      <c r="E1826" s="21"/>
      <c r="F1826" s="21"/>
      <c r="G1826" s="21"/>
      <c r="H1826" s="21"/>
      <c r="I1826" s="21"/>
    </row>
    <row r="1827" spans="1:9" hidden="1">
      <c r="A1827" s="21"/>
      <c r="B1827" s="21"/>
      <c r="C1827" s="21"/>
      <c r="D1827" s="21"/>
      <c r="E1827" s="21"/>
      <c r="F1827" s="21"/>
      <c r="G1827" s="21"/>
      <c r="H1827" s="21"/>
      <c r="I1827" s="21"/>
    </row>
    <row r="1828" spans="1:9" hidden="1">
      <c r="A1828" s="21"/>
      <c r="B1828" s="21"/>
      <c r="C1828" s="21"/>
      <c r="D1828" s="21"/>
      <c r="E1828" s="21"/>
      <c r="F1828" s="21"/>
      <c r="G1828" s="21"/>
      <c r="H1828" s="21"/>
      <c r="I1828" s="21"/>
    </row>
    <row r="1829" spans="1:9" hidden="1">
      <c r="A1829" s="21"/>
      <c r="B1829" s="21"/>
      <c r="C1829" s="21"/>
      <c r="D1829" s="21"/>
      <c r="E1829" s="21"/>
      <c r="F1829" s="21"/>
      <c r="G1829" s="21"/>
      <c r="H1829" s="21"/>
      <c r="I1829" s="21"/>
    </row>
    <row r="1830" spans="1:9" hidden="1">
      <c r="A1830" s="21"/>
      <c r="B1830" s="21"/>
      <c r="C1830" s="21"/>
      <c r="D1830" s="21"/>
      <c r="E1830" s="21"/>
      <c r="F1830" s="21"/>
      <c r="G1830" s="21"/>
      <c r="H1830" s="21"/>
      <c r="I1830" s="21"/>
    </row>
    <row r="1831" spans="1:9" hidden="1">
      <c r="A1831" s="21"/>
      <c r="B1831" s="21"/>
      <c r="C1831" s="21"/>
      <c r="D1831" s="21"/>
      <c r="E1831" s="21"/>
      <c r="F1831" s="21"/>
      <c r="G1831" s="21"/>
      <c r="H1831" s="21"/>
      <c r="I1831" s="21"/>
    </row>
    <row r="1832" spans="1:9" hidden="1">
      <c r="A1832" s="21"/>
      <c r="B1832" s="21"/>
      <c r="C1832" s="21"/>
      <c r="D1832" s="21"/>
      <c r="E1832" s="21"/>
      <c r="F1832" s="21"/>
      <c r="G1832" s="21"/>
      <c r="H1832" s="21"/>
      <c r="I1832" s="21"/>
    </row>
    <row r="1833" spans="1:9" hidden="1">
      <c r="A1833" s="21"/>
      <c r="B1833" s="21"/>
      <c r="C1833" s="21"/>
      <c r="D1833" s="21"/>
      <c r="E1833" s="21"/>
      <c r="F1833" s="21"/>
      <c r="G1833" s="21"/>
      <c r="H1833" s="21"/>
      <c r="I1833" s="21"/>
    </row>
    <row r="1834" spans="1:9" hidden="1">
      <c r="A1834" s="21"/>
      <c r="B1834" s="21"/>
      <c r="C1834" s="21"/>
      <c r="D1834" s="21"/>
      <c r="E1834" s="21"/>
      <c r="F1834" s="21"/>
      <c r="G1834" s="21"/>
      <c r="H1834" s="21"/>
      <c r="I1834" s="21"/>
    </row>
    <row r="1835" spans="1:9" hidden="1">
      <c r="A1835" s="21"/>
      <c r="B1835" s="21"/>
      <c r="C1835" s="21"/>
      <c r="D1835" s="21"/>
      <c r="E1835" s="21"/>
      <c r="F1835" s="21"/>
      <c r="G1835" s="21"/>
      <c r="H1835" s="21"/>
      <c r="I1835" s="21"/>
    </row>
    <row r="1836" spans="1:9" hidden="1">
      <c r="A1836" s="21"/>
      <c r="B1836" s="21"/>
      <c r="C1836" s="21"/>
      <c r="D1836" s="21"/>
      <c r="E1836" s="21"/>
      <c r="F1836" s="21"/>
      <c r="G1836" s="21"/>
      <c r="H1836" s="21"/>
      <c r="I1836" s="21"/>
    </row>
    <row r="1837" spans="1:9" hidden="1">
      <c r="A1837" s="21"/>
      <c r="B1837" s="21"/>
      <c r="C1837" s="21"/>
      <c r="D1837" s="21"/>
      <c r="E1837" s="21"/>
      <c r="F1837" s="21"/>
      <c r="G1837" s="21"/>
      <c r="H1837" s="21"/>
      <c r="I1837" s="21"/>
    </row>
    <row r="1838" spans="1:9" hidden="1">
      <c r="A1838" s="21"/>
      <c r="B1838" s="21"/>
      <c r="C1838" s="21"/>
      <c r="D1838" s="21"/>
      <c r="E1838" s="21"/>
      <c r="F1838" s="21"/>
      <c r="G1838" s="21"/>
      <c r="H1838" s="21"/>
      <c r="I1838" s="21"/>
    </row>
    <row r="1839" spans="1:9" hidden="1">
      <c r="A1839" s="21"/>
      <c r="B1839" s="21"/>
      <c r="C1839" s="21"/>
      <c r="D1839" s="21"/>
      <c r="E1839" s="21"/>
      <c r="F1839" s="21"/>
      <c r="G1839" s="21"/>
      <c r="H1839" s="21"/>
      <c r="I1839" s="21"/>
    </row>
    <row r="1840" spans="1:9" hidden="1">
      <c r="A1840" s="21"/>
      <c r="B1840" s="21"/>
      <c r="C1840" s="21"/>
      <c r="D1840" s="21"/>
      <c r="E1840" s="21"/>
      <c r="F1840" s="21"/>
      <c r="G1840" s="21"/>
      <c r="H1840" s="21"/>
      <c r="I1840" s="21"/>
    </row>
    <row r="1841" spans="1:9" hidden="1">
      <c r="A1841" s="21"/>
      <c r="B1841" s="21"/>
      <c r="C1841" s="21"/>
      <c r="D1841" s="21"/>
      <c r="E1841" s="21"/>
      <c r="F1841" s="21"/>
      <c r="G1841" s="21"/>
      <c r="H1841" s="21"/>
      <c r="I1841" s="21"/>
    </row>
    <row r="1842" spans="1:9" hidden="1">
      <c r="A1842" s="21"/>
      <c r="B1842" s="21"/>
      <c r="C1842" s="21"/>
      <c r="D1842" s="21"/>
      <c r="E1842" s="21"/>
      <c r="F1842" s="21"/>
      <c r="G1842" s="21"/>
      <c r="H1842" s="21"/>
      <c r="I1842" s="21"/>
    </row>
    <row r="1843" spans="1:9" hidden="1">
      <c r="A1843" s="21"/>
      <c r="B1843" s="21"/>
      <c r="C1843" s="21"/>
      <c r="D1843" s="21"/>
      <c r="E1843" s="21"/>
      <c r="F1843" s="21"/>
      <c r="G1843" s="21"/>
      <c r="H1843" s="21"/>
      <c r="I1843" s="21"/>
    </row>
    <row r="1844" spans="1:9" hidden="1">
      <c r="A1844" s="21"/>
      <c r="B1844" s="21"/>
      <c r="C1844" s="21"/>
      <c r="D1844" s="21"/>
      <c r="E1844" s="21"/>
      <c r="F1844" s="21"/>
      <c r="G1844" s="21"/>
      <c r="H1844" s="21"/>
      <c r="I1844" s="21"/>
    </row>
    <row r="1845" spans="1:9" hidden="1">
      <c r="A1845" s="21"/>
      <c r="B1845" s="21"/>
      <c r="C1845" s="21"/>
      <c r="D1845" s="21"/>
      <c r="E1845" s="21"/>
      <c r="F1845" s="21"/>
      <c r="G1845" s="21"/>
      <c r="H1845" s="21"/>
      <c r="I1845" s="21"/>
    </row>
    <row r="1846" spans="1:9" hidden="1">
      <c r="A1846" s="21"/>
      <c r="B1846" s="21"/>
      <c r="C1846" s="21"/>
      <c r="D1846" s="21"/>
      <c r="E1846" s="21"/>
      <c r="F1846" s="21"/>
      <c r="G1846" s="21"/>
      <c r="H1846" s="21"/>
      <c r="I1846" s="21"/>
    </row>
    <row r="1847" spans="1:9" hidden="1">
      <c r="A1847" s="21"/>
      <c r="B1847" s="21"/>
      <c r="C1847" s="21"/>
      <c r="D1847" s="21"/>
      <c r="E1847" s="21"/>
      <c r="F1847" s="21"/>
      <c r="G1847" s="21"/>
      <c r="H1847" s="21"/>
      <c r="I1847" s="21"/>
    </row>
    <row r="1848" spans="1:9" hidden="1">
      <c r="A1848" s="21"/>
      <c r="B1848" s="21"/>
      <c r="C1848" s="21"/>
      <c r="D1848" s="21"/>
      <c r="E1848" s="21"/>
      <c r="F1848" s="21"/>
      <c r="G1848" s="21"/>
      <c r="H1848" s="21"/>
      <c r="I1848" s="21"/>
    </row>
    <row r="1849" spans="1:9" hidden="1">
      <c r="A1849" s="21"/>
      <c r="B1849" s="21"/>
      <c r="C1849" s="21"/>
      <c r="D1849" s="21"/>
      <c r="E1849" s="21"/>
      <c r="F1849" s="21"/>
      <c r="G1849" s="21"/>
      <c r="H1849" s="21"/>
      <c r="I1849" s="21"/>
    </row>
    <row r="1850" spans="1:9" hidden="1">
      <c r="A1850" s="21"/>
      <c r="B1850" s="21"/>
      <c r="C1850" s="21"/>
      <c r="D1850" s="21"/>
      <c r="E1850" s="21"/>
      <c r="F1850" s="21"/>
      <c r="G1850" s="21"/>
      <c r="H1850" s="21"/>
      <c r="I1850" s="21"/>
    </row>
    <row r="1851" spans="1:9" hidden="1">
      <c r="A1851" s="21"/>
      <c r="B1851" s="21"/>
      <c r="C1851" s="21"/>
      <c r="D1851" s="21"/>
      <c r="E1851" s="21"/>
      <c r="F1851" s="21"/>
      <c r="G1851" s="21"/>
      <c r="H1851" s="21"/>
      <c r="I1851" s="21"/>
    </row>
    <row r="1852" spans="1:9" hidden="1">
      <c r="A1852" s="21"/>
      <c r="B1852" s="21"/>
      <c r="C1852" s="21"/>
      <c r="D1852" s="21"/>
      <c r="E1852" s="21"/>
      <c r="F1852" s="21"/>
      <c r="G1852" s="21"/>
      <c r="H1852" s="21"/>
      <c r="I1852" s="21"/>
    </row>
    <row r="1853" spans="1:9" hidden="1">
      <c r="A1853" s="21"/>
      <c r="B1853" s="21"/>
      <c r="C1853" s="21"/>
      <c r="D1853" s="21"/>
      <c r="E1853" s="21"/>
      <c r="F1853" s="21"/>
      <c r="G1853" s="21"/>
      <c r="H1853" s="21"/>
      <c r="I1853" s="21"/>
    </row>
    <row r="1854" spans="1:9" hidden="1">
      <c r="A1854" s="21"/>
      <c r="B1854" s="21"/>
      <c r="C1854" s="21"/>
      <c r="D1854" s="21"/>
      <c r="E1854" s="21"/>
      <c r="F1854" s="21"/>
      <c r="G1854" s="21"/>
      <c r="H1854" s="21"/>
      <c r="I1854" s="21"/>
    </row>
    <row r="1855" spans="1:9" hidden="1">
      <c r="A1855" s="21"/>
      <c r="B1855" s="21"/>
      <c r="C1855" s="21"/>
      <c r="D1855" s="21"/>
      <c r="E1855" s="21"/>
      <c r="F1855" s="21"/>
      <c r="G1855" s="21"/>
      <c r="H1855" s="21"/>
      <c r="I1855" s="21"/>
    </row>
    <row r="1856" spans="1:9" hidden="1">
      <c r="A1856" s="21"/>
      <c r="B1856" s="21"/>
      <c r="C1856" s="21"/>
      <c r="D1856" s="21"/>
      <c r="E1856" s="21"/>
      <c r="F1856" s="21"/>
      <c r="G1856" s="21"/>
      <c r="H1856" s="21"/>
      <c r="I1856" s="21"/>
    </row>
    <row r="1857" spans="1:9" hidden="1">
      <c r="A1857" s="21"/>
      <c r="B1857" s="21"/>
      <c r="C1857" s="21"/>
      <c r="D1857" s="21"/>
      <c r="E1857" s="21"/>
      <c r="F1857" s="21"/>
      <c r="G1857" s="21"/>
      <c r="H1857" s="21"/>
      <c r="I1857" s="21"/>
    </row>
    <row r="1858" spans="1:9" hidden="1">
      <c r="A1858" s="21"/>
      <c r="B1858" s="21"/>
      <c r="C1858" s="21"/>
      <c r="D1858" s="21"/>
      <c r="E1858" s="21"/>
      <c r="F1858" s="21"/>
      <c r="G1858" s="21"/>
      <c r="H1858" s="21"/>
      <c r="I1858" s="21"/>
    </row>
    <row r="1859" spans="1:9" hidden="1">
      <c r="A1859" s="21"/>
      <c r="B1859" s="21"/>
      <c r="C1859" s="21"/>
      <c r="D1859" s="21"/>
      <c r="E1859" s="21"/>
      <c r="F1859" s="21"/>
      <c r="G1859" s="21"/>
      <c r="H1859" s="21"/>
      <c r="I1859" s="21"/>
    </row>
    <row r="1860" spans="1:9" hidden="1">
      <c r="A1860" s="21"/>
      <c r="B1860" s="21"/>
      <c r="C1860" s="21"/>
      <c r="D1860" s="21"/>
      <c r="E1860" s="21"/>
      <c r="F1860" s="21"/>
      <c r="G1860" s="21"/>
      <c r="H1860" s="21"/>
      <c r="I1860" s="21"/>
    </row>
    <row r="1861" spans="1:9" hidden="1">
      <c r="A1861" s="21"/>
      <c r="B1861" s="21"/>
      <c r="C1861" s="21"/>
      <c r="D1861" s="21"/>
      <c r="E1861" s="21"/>
      <c r="F1861" s="21"/>
      <c r="G1861" s="21"/>
      <c r="H1861" s="21"/>
      <c r="I1861" s="21"/>
    </row>
    <row r="1862" spans="1:9" hidden="1">
      <c r="A1862" s="21"/>
      <c r="B1862" s="21"/>
      <c r="C1862" s="21"/>
      <c r="D1862" s="21"/>
      <c r="E1862" s="21"/>
      <c r="F1862" s="21"/>
      <c r="G1862" s="21"/>
      <c r="H1862" s="21"/>
      <c r="I1862" s="21"/>
    </row>
    <row r="1863" spans="1:9" hidden="1">
      <c r="A1863" s="21"/>
      <c r="B1863" s="21"/>
      <c r="C1863" s="21"/>
      <c r="D1863" s="21"/>
      <c r="E1863" s="21"/>
      <c r="F1863" s="21"/>
      <c r="G1863" s="21"/>
      <c r="H1863" s="21"/>
      <c r="I1863" s="21"/>
    </row>
    <row r="1864" spans="1:9" hidden="1">
      <c r="A1864" s="21"/>
      <c r="B1864" s="21"/>
      <c r="C1864" s="21"/>
      <c r="D1864" s="21"/>
      <c r="E1864" s="21"/>
      <c r="F1864" s="21"/>
      <c r="G1864" s="21"/>
      <c r="H1864" s="21"/>
      <c r="I1864" s="21"/>
    </row>
    <row r="1865" spans="1:9" hidden="1">
      <c r="A1865" s="21"/>
      <c r="B1865" s="21"/>
      <c r="C1865" s="21"/>
      <c r="D1865" s="21"/>
      <c r="E1865" s="21"/>
      <c r="F1865" s="21"/>
      <c r="G1865" s="21"/>
      <c r="H1865" s="21"/>
      <c r="I1865" s="21"/>
    </row>
    <row r="1866" spans="1:9" hidden="1">
      <c r="A1866" s="21"/>
      <c r="B1866" s="21"/>
      <c r="C1866" s="21"/>
      <c r="D1866" s="21"/>
      <c r="E1866" s="21"/>
      <c r="F1866" s="21"/>
      <c r="G1866" s="21"/>
      <c r="H1866" s="21"/>
      <c r="I1866" s="21"/>
    </row>
    <row r="1867" spans="1:9" hidden="1">
      <c r="A1867" s="21"/>
      <c r="B1867" s="21"/>
      <c r="C1867" s="21"/>
      <c r="D1867" s="21"/>
      <c r="E1867" s="21"/>
      <c r="F1867" s="21"/>
      <c r="G1867" s="21"/>
      <c r="H1867" s="21"/>
      <c r="I1867" s="21"/>
    </row>
    <row r="1868" spans="1:9" hidden="1">
      <c r="A1868" s="21"/>
      <c r="B1868" s="21"/>
      <c r="C1868" s="21"/>
      <c r="D1868" s="21"/>
      <c r="E1868" s="21"/>
      <c r="F1868" s="21"/>
      <c r="G1868" s="21"/>
      <c r="H1868" s="21"/>
      <c r="I1868" s="21"/>
    </row>
    <row r="1869" spans="1:9" hidden="1">
      <c r="A1869" s="21"/>
      <c r="B1869" s="21"/>
      <c r="C1869" s="21"/>
      <c r="D1869" s="21"/>
      <c r="E1869" s="21"/>
      <c r="F1869" s="21"/>
      <c r="G1869" s="21"/>
      <c r="H1869" s="21"/>
      <c r="I1869" s="21"/>
    </row>
    <row r="1870" spans="1:9" hidden="1">
      <c r="A1870" s="21"/>
      <c r="B1870" s="21"/>
      <c r="C1870" s="21"/>
      <c r="D1870" s="21"/>
      <c r="E1870" s="21"/>
      <c r="F1870" s="21"/>
      <c r="G1870" s="21"/>
      <c r="H1870" s="21"/>
      <c r="I1870" s="21"/>
    </row>
    <row r="1871" spans="1:9" hidden="1">
      <c r="A1871" s="21"/>
      <c r="B1871" s="21"/>
      <c r="C1871" s="21"/>
      <c r="D1871" s="21"/>
      <c r="E1871" s="21"/>
      <c r="F1871" s="21"/>
      <c r="G1871" s="21"/>
      <c r="H1871" s="21"/>
      <c r="I1871" s="21"/>
    </row>
    <row r="1872" spans="1:9" hidden="1">
      <c r="A1872" s="21"/>
      <c r="B1872" s="21"/>
      <c r="C1872" s="21"/>
      <c r="D1872" s="21"/>
      <c r="E1872" s="21"/>
      <c r="F1872" s="21"/>
      <c r="G1872" s="21"/>
      <c r="H1872" s="21"/>
      <c r="I1872" s="21"/>
    </row>
    <row r="1873" spans="1:9" hidden="1">
      <c r="A1873" s="21"/>
      <c r="B1873" s="21"/>
      <c r="C1873" s="21"/>
      <c r="D1873" s="21"/>
      <c r="E1873" s="21"/>
      <c r="F1873" s="21"/>
      <c r="G1873" s="21"/>
      <c r="H1873" s="21"/>
      <c r="I1873" s="21"/>
    </row>
    <row r="1874" spans="1:9" hidden="1">
      <c r="A1874" s="21"/>
      <c r="B1874" s="21"/>
      <c r="C1874" s="21"/>
      <c r="D1874" s="21"/>
      <c r="E1874" s="21"/>
      <c r="F1874" s="21"/>
      <c r="G1874" s="21"/>
      <c r="H1874" s="21"/>
      <c r="I1874" s="21"/>
    </row>
    <row r="1875" spans="1:9" hidden="1">
      <c r="A1875" s="21"/>
      <c r="B1875" s="21"/>
      <c r="C1875" s="21"/>
      <c r="D1875" s="21"/>
      <c r="E1875" s="21"/>
      <c r="F1875" s="21"/>
      <c r="G1875" s="21"/>
      <c r="H1875" s="21"/>
      <c r="I1875" s="21"/>
    </row>
    <row r="1876" spans="1:9" hidden="1">
      <c r="A1876" s="21"/>
      <c r="B1876" s="21"/>
      <c r="C1876" s="21"/>
      <c r="D1876" s="21"/>
      <c r="E1876" s="21"/>
      <c r="F1876" s="21"/>
      <c r="G1876" s="21"/>
      <c r="H1876" s="21"/>
      <c r="I1876" s="21"/>
    </row>
    <row r="1877" spans="1:9" hidden="1">
      <c r="A1877" s="21"/>
      <c r="B1877" s="21"/>
      <c r="C1877" s="21"/>
      <c r="D1877" s="21"/>
      <c r="E1877" s="21"/>
      <c r="F1877" s="21"/>
      <c r="G1877" s="21"/>
      <c r="H1877" s="21"/>
      <c r="I1877" s="21"/>
    </row>
    <row r="1878" spans="1:9" hidden="1">
      <c r="A1878" s="21"/>
      <c r="B1878" s="21"/>
      <c r="C1878" s="21"/>
      <c r="D1878" s="21"/>
      <c r="E1878" s="21"/>
      <c r="F1878" s="21"/>
      <c r="G1878" s="21"/>
      <c r="H1878" s="21"/>
      <c r="I1878" s="21"/>
    </row>
    <row r="1879" spans="1:9" hidden="1">
      <c r="A1879" s="21"/>
      <c r="B1879" s="21"/>
      <c r="C1879" s="21"/>
      <c r="D1879" s="21"/>
      <c r="E1879" s="21"/>
      <c r="F1879" s="21"/>
      <c r="G1879" s="21"/>
      <c r="H1879" s="21"/>
      <c r="I1879" s="21"/>
    </row>
    <row r="1880" spans="1:9" hidden="1">
      <c r="A1880" s="21"/>
      <c r="B1880" s="21"/>
      <c r="C1880" s="21"/>
      <c r="D1880" s="21"/>
      <c r="E1880" s="21"/>
      <c r="F1880" s="21"/>
      <c r="G1880" s="21"/>
      <c r="H1880" s="21"/>
      <c r="I1880" s="21"/>
    </row>
    <row r="1881" spans="1:9" hidden="1">
      <c r="A1881" s="21"/>
      <c r="B1881" s="21"/>
      <c r="C1881" s="21"/>
      <c r="D1881" s="21"/>
      <c r="E1881" s="21"/>
      <c r="F1881" s="21"/>
      <c r="G1881" s="21"/>
      <c r="H1881" s="21"/>
      <c r="I1881" s="21"/>
    </row>
    <row r="1882" spans="1:9" hidden="1">
      <c r="A1882" s="21"/>
      <c r="B1882" s="21"/>
      <c r="C1882" s="21"/>
      <c r="D1882" s="21"/>
      <c r="E1882" s="21"/>
      <c r="F1882" s="21"/>
      <c r="G1882" s="21"/>
      <c r="H1882" s="21"/>
      <c r="I1882" s="21"/>
    </row>
    <row r="1883" spans="1:9" hidden="1">
      <c r="A1883" s="21"/>
      <c r="B1883" s="21"/>
      <c r="C1883" s="21"/>
      <c r="D1883" s="21"/>
      <c r="E1883" s="21"/>
      <c r="F1883" s="21"/>
      <c r="G1883" s="21"/>
      <c r="H1883" s="21"/>
      <c r="I1883" s="21"/>
    </row>
    <row r="1884" spans="1:9" hidden="1">
      <c r="A1884" s="21"/>
      <c r="B1884" s="21"/>
      <c r="C1884" s="21"/>
      <c r="D1884" s="21"/>
      <c r="E1884" s="21"/>
      <c r="F1884" s="21"/>
      <c r="G1884" s="21"/>
      <c r="H1884" s="21"/>
      <c r="I1884" s="21"/>
    </row>
    <row r="1885" spans="1:9" hidden="1">
      <c r="A1885" s="21"/>
      <c r="B1885" s="21"/>
      <c r="C1885" s="21"/>
      <c r="D1885" s="21"/>
      <c r="E1885" s="21"/>
      <c r="F1885" s="21"/>
      <c r="G1885" s="21"/>
      <c r="H1885" s="21"/>
      <c r="I1885" s="21"/>
    </row>
    <row r="1886" spans="1:9" hidden="1">
      <c r="A1886" s="21"/>
      <c r="B1886" s="21"/>
      <c r="C1886" s="21"/>
      <c r="D1886" s="21"/>
      <c r="E1886" s="21"/>
      <c r="F1886" s="21"/>
      <c r="G1886" s="21"/>
      <c r="H1886" s="21"/>
      <c r="I1886" s="21"/>
    </row>
    <row r="1887" spans="1:9" hidden="1">
      <c r="A1887" s="21"/>
      <c r="B1887" s="21"/>
      <c r="C1887" s="21"/>
      <c r="D1887" s="21"/>
      <c r="E1887" s="21"/>
      <c r="F1887" s="21"/>
      <c r="G1887" s="21"/>
      <c r="H1887" s="21"/>
      <c r="I1887" s="21"/>
    </row>
    <row r="1888" spans="1:9" hidden="1">
      <c r="A1888" s="21"/>
      <c r="B1888" s="21"/>
      <c r="C1888" s="21"/>
      <c r="D1888" s="21"/>
      <c r="E1888" s="21"/>
      <c r="F1888" s="21"/>
      <c r="G1888" s="21"/>
      <c r="H1888" s="21"/>
      <c r="I1888" s="21"/>
    </row>
    <row r="1889" spans="1:9" hidden="1">
      <c r="A1889" s="21"/>
      <c r="B1889" s="21"/>
      <c r="C1889" s="21"/>
      <c r="D1889" s="21"/>
      <c r="E1889" s="21"/>
      <c r="F1889" s="21"/>
      <c r="G1889" s="21"/>
      <c r="H1889" s="21"/>
      <c r="I1889" s="21"/>
    </row>
    <row r="1890" spans="1:9" hidden="1">
      <c r="A1890" s="21"/>
      <c r="B1890" s="21"/>
      <c r="C1890" s="21"/>
      <c r="D1890" s="21"/>
      <c r="E1890" s="21"/>
      <c r="F1890" s="21"/>
      <c r="G1890" s="21"/>
      <c r="H1890" s="21"/>
      <c r="I1890" s="21"/>
    </row>
    <row r="1891" spans="1:9" hidden="1">
      <c r="A1891" s="21"/>
      <c r="B1891" s="21"/>
      <c r="C1891" s="21"/>
      <c r="D1891" s="21"/>
      <c r="E1891" s="21"/>
      <c r="F1891" s="21"/>
      <c r="G1891" s="21"/>
      <c r="H1891" s="21"/>
      <c r="I1891" s="21"/>
    </row>
    <row r="1892" spans="1:9" hidden="1">
      <c r="A1892" s="21"/>
      <c r="B1892" s="21"/>
      <c r="C1892" s="21"/>
      <c r="D1892" s="21"/>
      <c r="E1892" s="21"/>
      <c r="F1892" s="21"/>
      <c r="G1892" s="21"/>
      <c r="H1892" s="21"/>
      <c r="I1892" s="21"/>
    </row>
    <row r="1893" spans="1:9" hidden="1">
      <c r="A1893" s="21"/>
      <c r="B1893" s="21"/>
      <c r="C1893" s="21"/>
      <c r="D1893" s="21"/>
      <c r="E1893" s="21"/>
      <c r="F1893" s="21"/>
      <c r="G1893" s="21"/>
      <c r="H1893" s="21"/>
      <c r="I1893" s="21"/>
    </row>
    <row r="1894" spans="1:9" hidden="1">
      <c r="A1894" s="21"/>
      <c r="B1894" s="21"/>
      <c r="C1894" s="21"/>
      <c r="D1894" s="21"/>
      <c r="E1894" s="21"/>
      <c r="F1894" s="21"/>
      <c r="G1894" s="21"/>
      <c r="H1894" s="21"/>
      <c r="I1894" s="21"/>
    </row>
    <row r="1895" spans="1:9" hidden="1">
      <c r="A1895" s="21"/>
      <c r="B1895" s="21"/>
      <c r="C1895" s="21"/>
      <c r="D1895" s="21"/>
      <c r="E1895" s="21"/>
      <c r="F1895" s="21"/>
      <c r="G1895" s="21"/>
      <c r="H1895" s="21"/>
      <c r="I1895" s="21"/>
    </row>
    <row r="1896" spans="1:9" hidden="1">
      <c r="A1896" s="21"/>
      <c r="B1896" s="21"/>
      <c r="C1896" s="21"/>
      <c r="D1896" s="21"/>
      <c r="E1896" s="21"/>
      <c r="F1896" s="21"/>
      <c r="G1896" s="21"/>
      <c r="H1896" s="21"/>
      <c r="I1896" s="21"/>
    </row>
    <row r="1897" spans="1:9" hidden="1">
      <c r="A1897" s="21"/>
      <c r="B1897" s="21"/>
      <c r="C1897" s="21"/>
      <c r="D1897" s="21"/>
      <c r="E1897" s="21"/>
      <c r="F1897" s="21"/>
      <c r="G1897" s="21"/>
      <c r="H1897" s="21"/>
      <c r="I1897" s="21"/>
    </row>
    <row r="1898" spans="1:9" hidden="1">
      <c r="A1898" s="21"/>
      <c r="B1898" s="21"/>
      <c r="C1898" s="21"/>
      <c r="D1898" s="21"/>
      <c r="E1898" s="21"/>
      <c r="F1898" s="21"/>
      <c r="G1898" s="21"/>
      <c r="H1898" s="21"/>
      <c r="I1898" s="21"/>
    </row>
    <row r="1899" spans="1:9" hidden="1">
      <c r="A1899" s="21"/>
      <c r="B1899" s="21"/>
      <c r="C1899" s="21"/>
      <c r="D1899" s="21"/>
      <c r="E1899" s="21"/>
      <c r="F1899" s="21"/>
      <c r="G1899" s="21"/>
      <c r="H1899" s="21"/>
      <c r="I1899" s="21"/>
    </row>
    <row r="1900" spans="1:9" hidden="1">
      <c r="A1900" s="21"/>
      <c r="B1900" s="21"/>
      <c r="C1900" s="21"/>
      <c r="D1900" s="21"/>
      <c r="E1900" s="21"/>
      <c r="F1900" s="21"/>
      <c r="G1900" s="21"/>
      <c r="H1900" s="21"/>
      <c r="I1900" s="21"/>
    </row>
    <row r="1901" spans="1:9" hidden="1">
      <c r="A1901" s="21"/>
      <c r="B1901" s="21"/>
      <c r="C1901" s="21"/>
      <c r="D1901" s="21"/>
      <c r="E1901" s="21"/>
      <c r="F1901" s="21"/>
      <c r="G1901" s="21"/>
      <c r="H1901" s="21"/>
      <c r="I1901" s="21"/>
    </row>
    <row r="1902" spans="1:9" hidden="1">
      <c r="A1902" s="21"/>
      <c r="B1902" s="21"/>
      <c r="C1902" s="21"/>
      <c r="D1902" s="21"/>
      <c r="E1902" s="21"/>
      <c r="F1902" s="21"/>
      <c r="G1902" s="21"/>
      <c r="H1902" s="21"/>
      <c r="I1902" s="21"/>
    </row>
    <row r="1903" spans="1:9" hidden="1">
      <c r="A1903" s="21"/>
      <c r="B1903" s="21"/>
      <c r="C1903" s="21"/>
      <c r="D1903" s="21"/>
      <c r="E1903" s="21"/>
      <c r="F1903" s="21"/>
      <c r="G1903" s="21"/>
      <c r="H1903" s="21"/>
      <c r="I1903" s="21"/>
    </row>
    <row r="1904" spans="1:9" hidden="1">
      <c r="A1904" s="21"/>
      <c r="B1904" s="21"/>
      <c r="C1904" s="21"/>
      <c r="D1904" s="21"/>
      <c r="E1904" s="21"/>
      <c r="F1904" s="21"/>
      <c r="G1904" s="21"/>
      <c r="H1904" s="21"/>
      <c r="I1904" s="21"/>
    </row>
    <row r="1905" spans="1:9" hidden="1">
      <c r="A1905" s="21"/>
      <c r="B1905" s="21"/>
      <c r="C1905" s="21"/>
      <c r="D1905" s="21"/>
      <c r="E1905" s="21"/>
      <c r="F1905" s="21"/>
      <c r="G1905" s="21"/>
      <c r="H1905" s="21"/>
      <c r="I1905" s="21"/>
    </row>
    <row r="1906" spans="1:9" hidden="1">
      <c r="A1906" s="21"/>
      <c r="B1906" s="21"/>
      <c r="C1906" s="21"/>
      <c r="D1906" s="21"/>
      <c r="E1906" s="21"/>
      <c r="F1906" s="21"/>
      <c r="G1906" s="21"/>
      <c r="H1906" s="21"/>
      <c r="I1906" s="21"/>
    </row>
    <row r="1907" spans="1:9" hidden="1">
      <c r="A1907" s="21"/>
      <c r="B1907" s="21"/>
      <c r="C1907" s="21"/>
      <c r="D1907" s="21"/>
      <c r="E1907" s="21"/>
      <c r="F1907" s="21"/>
      <c r="G1907" s="21"/>
      <c r="H1907" s="21"/>
      <c r="I1907" s="21"/>
    </row>
    <row r="1908" spans="1:9" hidden="1">
      <c r="A1908" s="21"/>
      <c r="B1908" s="21"/>
      <c r="C1908" s="21"/>
      <c r="D1908" s="21"/>
      <c r="E1908" s="21"/>
      <c r="F1908" s="21"/>
      <c r="G1908" s="21"/>
      <c r="H1908" s="21"/>
      <c r="I1908" s="21"/>
    </row>
    <row r="1909" spans="1:9" hidden="1">
      <c r="A1909" s="21"/>
      <c r="B1909" s="21"/>
      <c r="C1909" s="21"/>
      <c r="D1909" s="21"/>
      <c r="E1909" s="21"/>
      <c r="F1909" s="21"/>
      <c r="G1909" s="21"/>
      <c r="H1909" s="21"/>
      <c r="I1909" s="21"/>
    </row>
    <row r="1910" spans="1:9" hidden="1">
      <c r="A1910" s="21"/>
      <c r="B1910" s="21"/>
      <c r="C1910" s="21"/>
      <c r="D1910" s="21"/>
      <c r="E1910" s="21"/>
      <c r="F1910" s="21"/>
      <c r="G1910" s="21"/>
      <c r="H1910" s="21"/>
      <c r="I1910" s="21"/>
    </row>
    <row r="1911" spans="1:9" hidden="1">
      <c r="A1911" s="21"/>
      <c r="B1911" s="21"/>
      <c r="C1911" s="21"/>
      <c r="D1911" s="21"/>
      <c r="E1911" s="21"/>
      <c r="F1911" s="21"/>
      <c r="G1911" s="21"/>
      <c r="H1911" s="21"/>
      <c r="I1911" s="21"/>
    </row>
    <row r="1912" spans="1:9" hidden="1">
      <c r="A1912" s="21"/>
      <c r="B1912" s="21"/>
      <c r="C1912" s="21"/>
      <c r="D1912" s="21"/>
      <c r="E1912" s="21"/>
      <c r="F1912" s="21"/>
      <c r="G1912" s="21"/>
      <c r="H1912" s="21"/>
      <c r="I1912" s="21"/>
    </row>
    <row r="1913" spans="1:9" hidden="1">
      <c r="A1913" s="21"/>
      <c r="B1913" s="21"/>
      <c r="C1913" s="21"/>
      <c r="D1913" s="21"/>
      <c r="E1913" s="21"/>
      <c r="F1913" s="21"/>
      <c r="G1913" s="21"/>
      <c r="H1913" s="21"/>
      <c r="I1913" s="21"/>
    </row>
    <row r="1914" spans="1:9" hidden="1">
      <c r="A1914" s="21"/>
      <c r="B1914" s="21"/>
      <c r="C1914" s="21"/>
      <c r="D1914" s="21"/>
      <c r="E1914" s="21"/>
      <c r="F1914" s="21"/>
      <c r="G1914" s="21"/>
      <c r="H1914" s="21"/>
      <c r="I1914" s="21"/>
    </row>
    <row r="1915" spans="1:9" hidden="1">
      <c r="A1915" s="21"/>
      <c r="B1915" s="21"/>
      <c r="C1915" s="21"/>
      <c r="D1915" s="21"/>
      <c r="E1915" s="21"/>
      <c r="F1915" s="21"/>
      <c r="G1915" s="21"/>
      <c r="H1915" s="21"/>
      <c r="I1915" s="21"/>
    </row>
    <row r="1916" spans="1:9" hidden="1">
      <c r="A1916" s="21"/>
      <c r="B1916" s="21"/>
      <c r="C1916" s="21"/>
      <c r="D1916" s="21"/>
      <c r="E1916" s="21"/>
      <c r="F1916" s="21"/>
      <c r="G1916" s="21"/>
      <c r="H1916" s="21"/>
      <c r="I1916" s="21"/>
    </row>
    <row r="1917" spans="1:9" hidden="1">
      <c r="A1917" s="21"/>
      <c r="B1917" s="21"/>
      <c r="C1917" s="21"/>
      <c r="D1917" s="21"/>
      <c r="E1917" s="21"/>
      <c r="F1917" s="21"/>
      <c r="G1917" s="21"/>
      <c r="H1917" s="21"/>
      <c r="I1917" s="21"/>
    </row>
    <row r="1918" spans="1:9" hidden="1">
      <c r="A1918" s="21"/>
      <c r="B1918" s="21"/>
      <c r="C1918" s="21"/>
      <c r="D1918" s="21"/>
      <c r="E1918" s="21"/>
      <c r="F1918" s="21"/>
      <c r="G1918" s="21"/>
      <c r="H1918" s="21"/>
      <c r="I1918" s="21"/>
    </row>
    <row r="1919" spans="1:9" hidden="1">
      <c r="A1919" s="21"/>
      <c r="B1919" s="21"/>
      <c r="C1919" s="21"/>
      <c r="D1919" s="21"/>
      <c r="E1919" s="21"/>
      <c r="F1919" s="21"/>
      <c r="G1919" s="21"/>
      <c r="H1919" s="21"/>
      <c r="I1919" s="21"/>
    </row>
    <row r="1920" spans="1:9" hidden="1">
      <c r="A1920" s="21"/>
      <c r="B1920" s="21"/>
      <c r="C1920" s="21"/>
      <c r="D1920" s="21"/>
      <c r="E1920" s="21"/>
      <c r="F1920" s="21"/>
      <c r="G1920" s="21"/>
      <c r="H1920" s="21"/>
      <c r="I1920" s="21"/>
    </row>
    <row r="1921" spans="1:9" hidden="1">
      <c r="A1921" s="21"/>
      <c r="B1921" s="21"/>
      <c r="C1921" s="21"/>
      <c r="D1921" s="21"/>
      <c r="E1921" s="21"/>
      <c r="F1921" s="21"/>
      <c r="G1921" s="21"/>
      <c r="H1921" s="21"/>
      <c r="I1921" s="21"/>
    </row>
    <row r="1922" spans="1:9" hidden="1">
      <c r="A1922" s="21"/>
      <c r="B1922" s="21"/>
      <c r="C1922" s="21"/>
      <c r="D1922" s="21"/>
      <c r="E1922" s="21"/>
      <c r="F1922" s="21"/>
      <c r="G1922" s="21"/>
      <c r="H1922" s="21"/>
      <c r="I1922" s="21"/>
    </row>
    <row r="1923" spans="1:9" hidden="1">
      <c r="A1923" s="21"/>
      <c r="B1923" s="21"/>
      <c r="C1923" s="21"/>
      <c r="D1923" s="21"/>
      <c r="E1923" s="21"/>
      <c r="F1923" s="21"/>
      <c r="G1923" s="21"/>
      <c r="H1923" s="21"/>
      <c r="I1923" s="21"/>
    </row>
    <row r="1924" spans="1:9" hidden="1">
      <c r="A1924" s="21"/>
      <c r="B1924" s="21"/>
      <c r="C1924" s="21"/>
      <c r="D1924" s="21"/>
      <c r="E1924" s="21"/>
      <c r="F1924" s="21"/>
      <c r="G1924" s="21"/>
      <c r="H1924" s="21"/>
      <c r="I1924" s="21"/>
    </row>
    <row r="1925" spans="1:9" hidden="1">
      <c r="A1925" s="21"/>
      <c r="B1925" s="21"/>
      <c r="C1925" s="21"/>
      <c r="D1925" s="21"/>
      <c r="E1925" s="21"/>
      <c r="F1925" s="21"/>
      <c r="G1925" s="21"/>
      <c r="H1925" s="21"/>
      <c r="I1925" s="21"/>
    </row>
    <row r="1926" spans="1:9" hidden="1">
      <c r="A1926" s="21"/>
      <c r="B1926" s="21"/>
      <c r="C1926" s="21"/>
      <c r="D1926" s="21"/>
      <c r="E1926" s="21"/>
      <c r="F1926" s="21"/>
      <c r="G1926" s="21"/>
      <c r="H1926" s="21"/>
      <c r="I1926" s="21"/>
    </row>
    <row r="1927" spans="1:9" hidden="1">
      <c r="A1927" s="21"/>
      <c r="B1927" s="21"/>
      <c r="C1927" s="21"/>
      <c r="D1927" s="21"/>
      <c r="E1927" s="21"/>
      <c r="F1927" s="21"/>
      <c r="G1927" s="21"/>
      <c r="H1927" s="21"/>
      <c r="I1927" s="21"/>
    </row>
    <row r="1928" spans="1:9" hidden="1">
      <c r="A1928" s="21"/>
      <c r="B1928" s="21"/>
      <c r="C1928" s="21"/>
      <c r="D1928" s="21"/>
      <c r="E1928" s="21"/>
      <c r="F1928" s="21"/>
      <c r="G1928" s="21"/>
      <c r="H1928" s="21"/>
      <c r="I1928" s="21"/>
    </row>
    <row r="1929" spans="1:9" hidden="1">
      <c r="A1929" s="21"/>
      <c r="B1929" s="21"/>
      <c r="C1929" s="21"/>
      <c r="D1929" s="21"/>
      <c r="E1929" s="21"/>
      <c r="F1929" s="21"/>
      <c r="G1929" s="21"/>
      <c r="H1929" s="21"/>
      <c r="I1929" s="21"/>
    </row>
    <row r="1930" spans="1:9" hidden="1">
      <c r="A1930" s="21"/>
      <c r="B1930" s="21"/>
      <c r="C1930" s="21"/>
      <c r="D1930" s="21"/>
      <c r="E1930" s="21"/>
      <c r="F1930" s="21"/>
      <c r="G1930" s="21"/>
      <c r="H1930" s="21"/>
      <c r="I1930" s="21"/>
    </row>
    <row r="1931" spans="1:9" hidden="1">
      <c r="A1931" s="21"/>
      <c r="B1931" s="21"/>
      <c r="C1931" s="21"/>
      <c r="D1931" s="21"/>
      <c r="E1931" s="21"/>
      <c r="F1931" s="21"/>
      <c r="G1931" s="21"/>
      <c r="H1931" s="21"/>
      <c r="I1931" s="21"/>
    </row>
    <row r="1932" spans="1:9" hidden="1">
      <c r="A1932" s="21"/>
      <c r="B1932" s="21"/>
      <c r="C1932" s="21"/>
      <c r="D1932" s="21"/>
      <c r="E1932" s="21"/>
      <c r="F1932" s="21"/>
      <c r="G1932" s="21"/>
      <c r="H1932" s="21"/>
      <c r="I1932" s="21"/>
    </row>
    <row r="1933" spans="1:9" hidden="1">
      <c r="A1933" s="21"/>
      <c r="B1933" s="21"/>
      <c r="C1933" s="21"/>
      <c r="D1933" s="21"/>
      <c r="E1933" s="21"/>
      <c r="F1933" s="21"/>
      <c r="G1933" s="21"/>
      <c r="H1933" s="21"/>
      <c r="I1933" s="21"/>
    </row>
    <row r="1934" spans="1:9" hidden="1">
      <c r="A1934" s="21"/>
      <c r="B1934" s="21"/>
      <c r="C1934" s="21"/>
      <c r="D1934" s="21"/>
      <c r="E1934" s="21"/>
      <c r="F1934" s="21"/>
      <c r="G1934" s="21"/>
      <c r="H1934" s="21"/>
      <c r="I1934" s="21"/>
    </row>
    <row r="1935" spans="1:9" hidden="1">
      <c r="A1935" s="21"/>
      <c r="B1935" s="21"/>
      <c r="C1935" s="21"/>
      <c r="D1935" s="21"/>
      <c r="E1935" s="21"/>
      <c r="F1935" s="21"/>
      <c r="G1935" s="21"/>
      <c r="H1935" s="21"/>
      <c r="I1935" s="21"/>
    </row>
    <row r="1936" spans="1:9" hidden="1">
      <c r="A1936" s="21"/>
      <c r="B1936" s="21"/>
      <c r="C1936" s="21"/>
      <c r="D1936" s="21"/>
      <c r="E1936" s="21"/>
      <c r="F1936" s="21"/>
      <c r="G1936" s="21"/>
      <c r="H1936" s="21"/>
      <c r="I1936" s="21"/>
    </row>
    <row r="1937" spans="1:9" hidden="1">
      <c r="A1937" s="21"/>
      <c r="B1937" s="21"/>
      <c r="C1937" s="21"/>
      <c r="D1937" s="21"/>
      <c r="E1937" s="21"/>
      <c r="F1937" s="21"/>
      <c r="G1937" s="21"/>
      <c r="H1937" s="21"/>
      <c r="I1937" s="21"/>
    </row>
    <row r="1938" spans="1:9" hidden="1">
      <c r="A1938" s="21"/>
      <c r="B1938" s="21"/>
      <c r="C1938" s="21"/>
      <c r="D1938" s="21"/>
      <c r="E1938" s="21"/>
      <c r="F1938" s="21"/>
      <c r="G1938" s="21"/>
      <c r="H1938" s="21"/>
      <c r="I1938" s="21"/>
    </row>
    <row r="1939" spans="1:9" hidden="1">
      <c r="A1939" s="21"/>
      <c r="B1939" s="21"/>
      <c r="C1939" s="21"/>
      <c r="D1939" s="21"/>
      <c r="E1939" s="21"/>
      <c r="F1939" s="21"/>
      <c r="G1939" s="21"/>
      <c r="H1939" s="21"/>
      <c r="I1939" s="21"/>
    </row>
    <row r="1940" spans="1:9" hidden="1">
      <c r="A1940" s="21"/>
      <c r="B1940" s="21"/>
      <c r="C1940" s="21"/>
      <c r="D1940" s="21"/>
      <c r="E1940" s="21"/>
      <c r="F1940" s="21"/>
      <c r="G1940" s="21"/>
      <c r="H1940" s="21"/>
      <c r="I1940" s="21"/>
    </row>
    <row r="1941" spans="1:9" hidden="1">
      <c r="A1941" s="21"/>
      <c r="B1941" s="21"/>
      <c r="C1941" s="21"/>
      <c r="D1941" s="21"/>
      <c r="E1941" s="21"/>
      <c r="F1941" s="21"/>
      <c r="G1941" s="21"/>
      <c r="H1941" s="21"/>
      <c r="I1941" s="21"/>
    </row>
    <row r="1942" spans="1:9" hidden="1">
      <c r="A1942" s="21"/>
      <c r="B1942" s="21"/>
      <c r="C1942" s="21"/>
      <c r="D1942" s="21"/>
      <c r="E1942" s="21"/>
      <c r="F1942" s="21"/>
      <c r="G1942" s="21"/>
      <c r="H1942" s="21"/>
      <c r="I1942" s="21"/>
    </row>
    <row r="1943" spans="1:9" hidden="1">
      <c r="A1943" s="21"/>
      <c r="B1943" s="21"/>
      <c r="C1943" s="21"/>
      <c r="D1943" s="21"/>
      <c r="E1943" s="21"/>
      <c r="F1943" s="21"/>
      <c r="G1943" s="21"/>
      <c r="H1943" s="21"/>
      <c r="I1943" s="21"/>
    </row>
    <row r="1944" spans="1:9" hidden="1">
      <c r="A1944" s="21"/>
      <c r="B1944" s="21"/>
      <c r="C1944" s="21"/>
      <c r="D1944" s="21"/>
      <c r="E1944" s="21"/>
      <c r="F1944" s="21"/>
      <c r="G1944" s="21"/>
      <c r="H1944" s="21"/>
      <c r="I1944" s="21"/>
    </row>
    <row r="1945" spans="1:9" hidden="1">
      <c r="A1945" s="21"/>
      <c r="B1945" s="21"/>
      <c r="C1945" s="21"/>
      <c r="D1945" s="21"/>
      <c r="E1945" s="21"/>
      <c r="F1945" s="21"/>
      <c r="G1945" s="21"/>
      <c r="H1945" s="21"/>
      <c r="I1945" s="21"/>
    </row>
    <row r="1946" spans="1:9" hidden="1">
      <c r="A1946" s="21"/>
      <c r="B1946" s="21"/>
      <c r="C1946" s="21"/>
      <c r="D1946" s="21"/>
      <c r="E1946" s="21"/>
      <c r="F1946" s="21"/>
      <c r="G1946" s="21"/>
      <c r="H1946" s="21"/>
      <c r="I1946" s="21"/>
    </row>
    <row r="1947" spans="1:9" hidden="1">
      <c r="A1947" s="21"/>
      <c r="B1947" s="21"/>
      <c r="C1947" s="21"/>
      <c r="D1947" s="21"/>
      <c r="E1947" s="21"/>
      <c r="F1947" s="21"/>
      <c r="G1947" s="21"/>
      <c r="H1947" s="21"/>
      <c r="I1947" s="21"/>
    </row>
    <row r="1948" spans="1:9" hidden="1">
      <c r="A1948" s="21"/>
      <c r="B1948" s="21"/>
      <c r="C1948" s="21"/>
      <c r="D1948" s="21"/>
      <c r="E1948" s="21"/>
      <c r="F1948" s="21"/>
      <c r="G1948" s="21"/>
      <c r="H1948" s="21"/>
      <c r="I1948" s="21"/>
    </row>
    <row r="1949" spans="1:9" hidden="1">
      <c r="A1949" s="21"/>
      <c r="B1949" s="21"/>
      <c r="C1949" s="21"/>
      <c r="D1949" s="21"/>
      <c r="E1949" s="21"/>
      <c r="F1949" s="21"/>
      <c r="G1949" s="21"/>
      <c r="H1949" s="21"/>
      <c r="I1949" s="21"/>
    </row>
    <row r="1950" spans="1:9" hidden="1">
      <c r="A1950" s="21"/>
      <c r="B1950" s="21"/>
      <c r="C1950" s="21"/>
      <c r="D1950" s="21"/>
      <c r="E1950" s="21"/>
      <c r="F1950" s="21"/>
      <c r="G1950" s="21"/>
      <c r="H1950" s="21"/>
      <c r="I1950" s="21"/>
    </row>
    <row r="1951" spans="1:9" hidden="1">
      <c r="A1951" s="21"/>
      <c r="B1951" s="21"/>
      <c r="C1951" s="21"/>
      <c r="D1951" s="21"/>
      <c r="E1951" s="21"/>
      <c r="F1951" s="21"/>
      <c r="G1951" s="21"/>
      <c r="H1951" s="21"/>
      <c r="I1951" s="21"/>
    </row>
    <row r="1952" spans="1:9" hidden="1">
      <c r="A1952" s="21"/>
      <c r="B1952" s="21"/>
      <c r="C1952" s="21"/>
      <c r="D1952" s="21"/>
      <c r="E1952" s="21"/>
      <c r="F1952" s="21"/>
      <c r="G1952" s="21"/>
      <c r="H1952" s="21"/>
      <c r="I1952" s="21"/>
    </row>
    <row r="1953" spans="1:9" hidden="1">
      <c r="A1953" s="21"/>
      <c r="B1953" s="21"/>
      <c r="C1953" s="21"/>
      <c r="D1953" s="21"/>
      <c r="E1953" s="21"/>
      <c r="F1953" s="21"/>
      <c r="G1953" s="21"/>
      <c r="H1953" s="21"/>
      <c r="I1953" s="21"/>
    </row>
    <row r="1954" spans="1:9" hidden="1">
      <c r="A1954" s="21"/>
      <c r="B1954" s="21"/>
      <c r="C1954" s="21"/>
      <c r="D1954" s="21"/>
      <c r="E1954" s="21"/>
      <c r="F1954" s="21"/>
      <c r="G1954" s="21"/>
      <c r="H1954" s="21"/>
      <c r="I1954" s="21"/>
    </row>
    <row r="1955" spans="1:9" hidden="1">
      <c r="A1955" s="21"/>
      <c r="B1955" s="21"/>
      <c r="C1955" s="21"/>
      <c r="D1955" s="21"/>
      <c r="E1955" s="21"/>
      <c r="F1955" s="21"/>
      <c r="G1955" s="21"/>
      <c r="H1955" s="21"/>
      <c r="I1955" s="21"/>
    </row>
    <row r="1956" spans="1:9" hidden="1">
      <c r="A1956" s="21"/>
      <c r="B1956" s="21"/>
      <c r="C1956" s="21"/>
      <c r="D1956" s="21"/>
      <c r="E1956" s="21"/>
      <c r="F1956" s="21"/>
      <c r="G1956" s="21"/>
      <c r="H1956" s="21"/>
      <c r="I1956" s="21"/>
    </row>
    <row r="1957" spans="1:9" hidden="1">
      <c r="A1957" s="21"/>
      <c r="B1957" s="21"/>
      <c r="C1957" s="21"/>
      <c r="D1957" s="21"/>
      <c r="E1957" s="21"/>
      <c r="F1957" s="21"/>
      <c r="G1957" s="21"/>
      <c r="H1957" s="21"/>
      <c r="I1957" s="21"/>
    </row>
    <row r="1958" spans="1:9" hidden="1">
      <c r="A1958" s="21"/>
      <c r="B1958" s="21"/>
      <c r="C1958" s="21"/>
      <c r="D1958" s="21"/>
      <c r="E1958" s="21"/>
      <c r="F1958" s="21"/>
      <c r="G1958" s="21"/>
      <c r="H1958" s="21"/>
      <c r="I1958" s="21"/>
    </row>
    <row r="1959" spans="1:9" hidden="1">
      <c r="A1959" s="21"/>
      <c r="B1959" s="21"/>
      <c r="C1959" s="21"/>
      <c r="D1959" s="21"/>
      <c r="E1959" s="21"/>
      <c r="F1959" s="21"/>
      <c r="G1959" s="21"/>
      <c r="H1959" s="21"/>
      <c r="I1959" s="21"/>
    </row>
    <row r="1960" spans="1:9" hidden="1">
      <c r="A1960" s="21"/>
      <c r="B1960" s="21"/>
      <c r="C1960" s="21"/>
      <c r="D1960" s="21"/>
      <c r="E1960" s="21"/>
      <c r="F1960" s="21"/>
      <c r="G1960" s="21"/>
      <c r="H1960" s="21"/>
      <c r="I1960" s="21"/>
    </row>
    <row r="1961" spans="1:9" hidden="1">
      <c r="A1961" s="21"/>
      <c r="B1961" s="21"/>
      <c r="C1961" s="21"/>
      <c r="D1961" s="21"/>
      <c r="E1961" s="21"/>
      <c r="F1961" s="21"/>
      <c r="G1961" s="21"/>
      <c r="H1961" s="21"/>
      <c r="I1961" s="21"/>
    </row>
    <row r="1962" spans="1:9" hidden="1">
      <c r="A1962" s="21"/>
      <c r="B1962" s="21"/>
      <c r="C1962" s="21"/>
      <c r="D1962" s="21"/>
      <c r="E1962" s="21"/>
      <c r="F1962" s="21"/>
      <c r="G1962" s="21"/>
      <c r="H1962" s="21"/>
      <c r="I1962" s="21"/>
    </row>
    <row r="1963" spans="1:9" hidden="1">
      <c r="A1963" s="21"/>
      <c r="B1963" s="21"/>
      <c r="C1963" s="21"/>
      <c r="D1963" s="21"/>
      <c r="E1963" s="21"/>
      <c r="F1963" s="21"/>
      <c r="G1963" s="21"/>
      <c r="H1963" s="21"/>
      <c r="I1963" s="21"/>
    </row>
    <row r="1964" spans="1:9" hidden="1">
      <c r="A1964" s="21"/>
      <c r="B1964" s="21"/>
      <c r="C1964" s="21"/>
      <c r="D1964" s="21"/>
      <c r="E1964" s="21"/>
      <c r="F1964" s="21"/>
      <c r="G1964" s="21"/>
      <c r="H1964" s="21"/>
      <c r="I1964" s="21"/>
    </row>
    <row r="1965" spans="1:9" hidden="1">
      <c r="A1965" s="21"/>
      <c r="B1965" s="21"/>
      <c r="C1965" s="21"/>
      <c r="D1965" s="21"/>
      <c r="E1965" s="21"/>
      <c r="F1965" s="21"/>
      <c r="G1965" s="21"/>
      <c r="H1965" s="21"/>
      <c r="I1965" s="21"/>
    </row>
    <row r="1966" spans="1:9" hidden="1">
      <c r="A1966" s="21"/>
      <c r="B1966" s="21"/>
      <c r="C1966" s="21"/>
      <c r="D1966" s="21"/>
      <c r="E1966" s="21"/>
      <c r="F1966" s="21"/>
      <c r="G1966" s="21"/>
      <c r="H1966" s="21"/>
      <c r="I1966" s="21"/>
    </row>
    <row r="1967" spans="1:9" hidden="1">
      <c r="A1967" s="21"/>
      <c r="B1967" s="21"/>
      <c r="C1967" s="21"/>
      <c r="D1967" s="21"/>
      <c r="E1967" s="21"/>
      <c r="F1967" s="21"/>
      <c r="G1967" s="21"/>
      <c r="H1967" s="21"/>
      <c r="I1967" s="21"/>
    </row>
    <row r="1968" spans="1:9" hidden="1">
      <c r="A1968" s="21"/>
      <c r="B1968" s="21"/>
      <c r="C1968" s="21"/>
      <c r="D1968" s="21"/>
      <c r="E1968" s="21"/>
      <c r="F1968" s="21"/>
      <c r="G1968" s="21"/>
      <c r="H1968" s="21"/>
      <c r="I1968" s="21"/>
    </row>
    <row r="1969" spans="1:9" hidden="1">
      <c r="A1969" s="21"/>
      <c r="B1969" s="21"/>
      <c r="C1969" s="21"/>
      <c r="D1969" s="21"/>
      <c r="E1969" s="21"/>
      <c r="F1969" s="21"/>
      <c r="G1969" s="21"/>
      <c r="H1969" s="21"/>
      <c r="I1969" s="21"/>
    </row>
    <row r="1970" spans="1:9" hidden="1">
      <c r="A1970" s="21"/>
      <c r="B1970" s="21"/>
      <c r="C1970" s="21"/>
      <c r="D1970" s="21"/>
      <c r="E1970" s="21"/>
      <c r="F1970" s="21"/>
      <c r="G1970" s="21"/>
      <c r="H1970" s="21"/>
      <c r="I1970" s="21"/>
    </row>
    <row r="1971" spans="1:9" hidden="1">
      <c r="A1971" s="21"/>
      <c r="B1971" s="21"/>
      <c r="C1971" s="21"/>
      <c r="D1971" s="21"/>
      <c r="E1971" s="21"/>
      <c r="F1971" s="21"/>
      <c r="G1971" s="21"/>
      <c r="H1971" s="21"/>
      <c r="I1971" s="21"/>
    </row>
    <row r="1972" spans="1:9" hidden="1">
      <c r="A1972" s="21"/>
      <c r="B1972" s="21"/>
      <c r="C1972" s="21"/>
      <c r="D1972" s="21"/>
      <c r="E1972" s="21"/>
      <c r="F1972" s="21"/>
      <c r="G1972" s="21"/>
      <c r="H1972" s="21"/>
      <c r="I1972" s="21"/>
    </row>
    <row r="1973" spans="1:9" hidden="1">
      <c r="A1973" s="21"/>
      <c r="B1973" s="21"/>
      <c r="C1973" s="21"/>
      <c r="D1973" s="21"/>
      <c r="E1973" s="21"/>
      <c r="F1973" s="21"/>
      <c r="G1973" s="21"/>
      <c r="H1973" s="21"/>
      <c r="I1973" s="21"/>
    </row>
    <row r="1974" spans="1:9" hidden="1">
      <c r="A1974" s="21"/>
      <c r="B1974" s="21"/>
      <c r="C1974" s="21"/>
      <c r="D1974" s="21"/>
      <c r="E1974" s="21"/>
      <c r="F1974" s="21"/>
      <c r="G1974" s="21"/>
      <c r="H1974" s="21"/>
      <c r="I1974" s="21"/>
    </row>
    <row r="1975" spans="1:9" hidden="1">
      <c r="A1975" s="21"/>
      <c r="B1975" s="21"/>
      <c r="C1975" s="21"/>
      <c r="D1975" s="21"/>
      <c r="E1975" s="21"/>
      <c r="F1975" s="21"/>
      <c r="G1975" s="21"/>
      <c r="H1975" s="21"/>
      <c r="I1975" s="21"/>
    </row>
    <row r="1976" spans="1:9" hidden="1">
      <c r="A1976" s="21"/>
      <c r="B1976" s="21"/>
      <c r="C1976" s="21"/>
      <c r="D1976" s="21"/>
      <c r="E1976" s="21"/>
      <c r="F1976" s="21"/>
      <c r="G1976" s="21"/>
      <c r="H1976" s="21"/>
      <c r="I1976" s="21"/>
    </row>
    <row r="1977" spans="1:9" hidden="1">
      <c r="A1977" s="21"/>
      <c r="B1977" s="21"/>
      <c r="C1977" s="21"/>
      <c r="D1977" s="21"/>
      <c r="E1977" s="21"/>
      <c r="F1977" s="21"/>
      <c r="G1977" s="21"/>
      <c r="H1977" s="21"/>
      <c r="I1977" s="21"/>
    </row>
    <row r="1978" spans="1:9" hidden="1">
      <c r="A1978" s="21"/>
      <c r="B1978" s="21"/>
      <c r="C1978" s="21"/>
      <c r="D1978" s="21"/>
      <c r="E1978" s="21"/>
      <c r="F1978" s="21"/>
      <c r="G1978" s="21"/>
      <c r="H1978" s="21"/>
      <c r="I1978" s="21"/>
    </row>
    <row r="1979" spans="1:9" hidden="1">
      <c r="A1979" s="21"/>
      <c r="B1979" s="21"/>
      <c r="C1979" s="21"/>
      <c r="D1979" s="21"/>
      <c r="E1979" s="21"/>
      <c r="F1979" s="21"/>
      <c r="G1979" s="21"/>
      <c r="H1979" s="21"/>
      <c r="I1979" s="21"/>
    </row>
    <row r="1980" spans="1:9" hidden="1">
      <c r="A1980" s="21"/>
      <c r="B1980" s="21"/>
      <c r="C1980" s="21"/>
      <c r="D1980" s="21"/>
      <c r="E1980" s="21"/>
      <c r="F1980" s="21"/>
      <c r="G1980" s="21"/>
      <c r="H1980" s="21"/>
      <c r="I1980" s="21"/>
    </row>
    <row r="1981" spans="1:9" hidden="1">
      <c r="A1981" s="21"/>
      <c r="B1981" s="21"/>
      <c r="C1981" s="21"/>
      <c r="D1981" s="21"/>
      <c r="E1981" s="21"/>
      <c r="F1981" s="21"/>
      <c r="G1981" s="21"/>
      <c r="H1981" s="21"/>
      <c r="I1981" s="21"/>
    </row>
    <row r="1982" spans="1:9" hidden="1">
      <c r="A1982" s="21"/>
      <c r="B1982" s="21"/>
      <c r="C1982" s="21"/>
      <c r="D1982" s="21"/>
      <c r="E1982" s="21"/>
      <c r="F1982" s="21"/>
      <c r="G1982" s="21"/>
      <c r="H1982" s="21"/>
      <c r="I1982" s="21"/>
    </row>
    <row r="1983" spans="1:9" hidden="1">
      <c r="A1983" s="21"/>
      <c r="B1983" s="21"/>
      <c r="C1983" s="21"/>
      <c r="D1983" s="21"/>
      <c r="E1983" s="21"/>
      <c r="F1983" s="21"/>
      <c r="G1983" s="21"/>
      <c r="H1983" s="21"/>
      <c r="I1983" s="21"/>
    </row>
    <row r="1984" spans="1:9" hidden="1">
      <c r="A1984" s="21"/>
      <c r="B1984" s="21"/>
      <c r="C1984" s="21"/>
      <c r="D1984" s="21"/>
      <c r="E1984" s="21"/>
      <c r="F1984" s="21"/>
      <c r="G1984" s="21"/>
      <c r="H1984" s="21"/>
      <c r="I1984" s="21"/>
    </row>
    <row r="1985" spans="1:9" hidden="1">
      <c r="A1985" s="21"/>
      <c r="B1985" s="21"/>
      <c r="C1985" s="21"/>
      <c r="D1985" s="21"/>
      <c r="E1985" s="21"/>
      <c r="F1985" s="21"/>
      <c r="G1985" s="21"/>
      <c r="H1985" s="21"/>
      <c r="I1985" s="21"/>
    </row>
    <row r="1986" spans="1:9" hidden="1">
      <c r="A1986" s="21"/>
      <c r="B1986" s="21"/>
      <c r="C1986" s="21"/>
      <c r="D1986" s="21"/>
      <c r="E1986" s="21"/>
      <c r="F1986" s="21"/>
      <c r="G1986" s="21"/>
      <c r="H1986" s="21"/>
      <c r="I1986" s="21"/>
    </row>
    <row r="1987" spans="1:9" hidden="1">
      <c r="A1987" s="21"/>
      <c r="B1987" s="21"/>
      <c r="C1987" s="21"/>
      <c r="D1987" s="21"/>
      <c r="E1987" s="21"/>
      <c r="F1987" s="21"/>
      <c r="G1987" s="21"/>
      <c r="H1987" s="21"/>
      <c r="I1987" s="21"/>
    </row>
    <row r="1988" spans="1:9" hidden="1">
      <c r="A1988" s="21"/>
      <c r="B1988" s="21"/>
      <c r="C1988" s="21"/>
      <c r="D1988" s="21"/>
      <c r="E1988" s="21"/>
      <c r="F1988" s="21"/>
      <c r="G1988" s="21"/>
      <c r="H1988" s="21"/>
      <c r="I1988" s="21"/>
    </row>
    <row r="1989" spans="1:9" hidden="1">
      <c r="A1989" s="21"/>
      <c r="B1989" s="21"/>
      <c r="C1989" s="21"/>
      <c r="D1989" s="21"/>
      <c r="E1989" s="21"/>
      <c r="F1989" s="21"/>
      <c r="G1989" s="21"/>
      <c r="H1989" s="21"/>
      <c r="I1989" s="21"/>
    </row>
    <row r="1990" spans="1:9" hidden="1">
      <c r="A1990" s="21"/>
      <c r="B1990" s="21"/>
      <c r="C1990" s="21"/>
      <c r="D1990" s="21"/>
      <c r="E1990" s="21"/>
      <c r="F1990" s="21"/>
      <c r="G1990" s="21"/>
      <c r="H1990" s="21"/>
      <c r="I1990" s="21"/>
    </row>
    <row r="1991" spans="1:9" hidden="1">
      <c r="A1991" s="21"/>
      <c r="B1991" s="21"/>
      <c r="C1991" s="21"/>
      <c r="D1991" s="21"/>
      <c r="E1991" s="21"/>
      <c r="F1991" s="21"/>
      <c r="G1991" s="21"/>
      <c r="H1991" s="21"/>
      <c r="I1991" s="21"/>
    </row>
    <row r="1992" spans="1:9" hidden="1">
      <c r="A1992" s="21"/>
      <c r="B1992" s="21"/>
      <c r="C1992" s="21"/>
      <c r="D1992" s="21"/>
      <c r="E1992" s="21"/>
      <c r="F1992" s="21"/>
      <c r="G1992" s="21"/>
      <c r="H1992" s="21"/>
      <c r="I1992" s="21"/>
    </row>
    <row r="1993" spans="1:9" hidden="1">
      <c r="A1993" s="21"/>
      <c r="B1993" s="21"/>
      <c r="C1993" s="21"/>
      <c r="D1993" s="21"/>
      <c r="E1993" s="21"/>
      <c r="F1993" s="21"/>
      <c r="G1993" s="21"/>
      <c r="H1993" s="21"/>
      <c r="I1993" s="21"/>
    </row>
    <row r="1994" spans="1:9" hidden="1">
      <c r="A1994" s="21"/>
      <c r="B1994" s="21"/>
      <c r="C1994" s="21"/>
      <c r="D1994" s="21"/>
      <c r="E1994" s="21"/>
      <c r="F1994" s="21"/>
      <c r="G1994" s="21"/>
      <c r="H1994" s="21"/>
      <c r="I1994" s="21"/>
    </row>
    <row r="1995" spans="1:9" hidden="1">
      <c r="A1995" s="21"/>
      <c r="B1995" s="21"/>
      <c r="C1995" s="21"/>
      <c r="D1995" s="21"/>
      <c r="E1995" s="21"/>
      <c r="F1995" s="21"/>
      <c r="G1995" s="21"/>
      <c r="H1995" s="21"/>
      <c r="I1995" s="21"/>
    </row>
    <row r="1996" spans="1:9" hidden="1">
      <c r="A1996" s="21"/>
      <c r="B1996" s="21"/>
      <c r="C1996" s="21"/>
      <c r="D1996" s="21"/>
      <c r="E1996" s="21"/>
      <c r="F1996" s="21"/>
      <c r="G1996" s="21"/>
      <c r="H1996" s="21"/>
      <c r="I1996" s="21"/>
    </row>
    <row r="1997" spans="1:9" hidden="1">
      <c r="A1997" s="21"/>
      <c r="B1997" s="21"/>
      <c r="C1997" s="21"/>
      <c r="D1997" s="21"/>
      <c r="E1997" s="21"/>
      <c r="F1997" s="21"/>
      <c r="G1997" s="21"/>
      <c r="H1997" s="21"/>
      <c r="I1997" s="21"/>
    </row>
    <row r="1998" spans="1:9" hidden="1">
      <c r="A1998" s="21"/>
      <c r="B1998" s="21"/>
      <c r="C1998" s="21"/>
      <c r="D1998" s="21"/>
      <c r="E1998" s="21"/>
      <c r="F1998" s="21"/>
      <c r="G1998" s="21"/>
      <c r="H1998" s="21"/>
      <c r="I1998" s="21"/>
    </row>
    <row r="1999" spans="1:9" hidden="1">
      <c r="A1999" s="21"/>
      <c r="B1999" s="21"/>
      <c r="C1999" s="21"/>
      <c r="D1999" s="21"/>
      <c r="E1999" s="21"/>
      <c r="F1999" s="21"/>
      <c r="G1999" s="21"/>
      <c r="H1999" s="21"/>
      <c r="I1999" s="21"/>
    </row>
    <row r="2000" spans="1:9" hidden="1">
      <c r="A2000" s="21"/>
      <c r="B2000" s="21"/>
      <c r="C2000" s="21"/>
      <c r="D2000" s="21"/>
      <c r="E2000" s="21"/>
      <c r="F2000" s="21"/>
      <c r="G2000" s="21"/>
      <c r="H2000" s="21"/>
      <c r="I2000" s="21"/>
    </row>
    <row r="2001" spans="1:9" hidden="1">
      <c r="A2001" s="21"/>
      <c r="B2001" s="21"/>
      <c r="C2001" s="21"/>
      <c r="D2001" s="21"/>
      <c r="E2001" s="21"/>
      <c r="F2001" s="21"/>
      <c r="G2001" s="21"/>
      <c r="H2001" s="21"/>
      <c r="I2001" s="21"/>
    </row>
    <row r="2002" spans="1:9" hidden="1">
      <c r="A2002" s="21"/>
      <c r="B2002" s="21"/>
      <c r="C2002" s="21"/>
      <c r="D2002" s="21"/>
      <c r="E2002" s="21"/>
      <c r="F2002" s="21"/>
      <c r="G2002" s="21"/>
      <c r="H2002" s="21"/>
      <c r="I2002" s="21"/>
    </row>
    <row r="2003" spans="1:9" hidden="1">
      <c r="A2003" s="21"/>
      <c r="B2003" s="21"/>
      <c r="C2003" s="21"/>
      <c r="D2003" s="21"/>
      <c r="E2003" s="21"/>
      <c r="F2003" s="21"/>
      <c r="G2003" s="21"/>
      <c r="H2003" s="21"/>
      <c r="I2003" s="21"/>
    </row>
    <row r="2004" spans="1:9" hidden="1">
      <c r="A2004" s="21"/>
      <c r="B2004" s="21"/>
      <c r="C2004" s="21"/>
      <c r="D2004" s="21"/>
      <c r="E2004" s="21"/>
      <c r="F2004" s="21"/>
      <c r="G2004" s="21"/>
      <c r="H2004" s="21"/>
      <c r="I2004" s="21"/>
    </row>
    <row r="2005" spans="1:9" hidden="1">
      <c r="A2005" s="21"/>
      <c r="B2005" s="21"/>
      <c r="C2005" s="21"/>
      <c r="D2005" s="21"/>
      <c r="E2005" s="21"/>
      <c r="F2005" s="21"/>
      <c r="G2005" s="21"/>
      <c r="H2005" s="21"/>
      <c r="I2005" s="21"/>
    </row>
    <row r="2006" spans="1:9" hidden="1">
      <c r="A2006" s="21"/>
      <c r="B2006" s="21"/>
      <c r="C2006" s="21"/>
      <c r="D2006" s="21"/>
      <c r="E2006" s="21"/>
      <c r="F2006" s="21"/>
      <c r="G2006" s="21"/>
      <c r="H2006" s="21"/>
      <c r="I2006" s="21"/>
    </row>
    <row r="2007" spans="1:9" hidden="1">
      <c r="A2007" s="21"/>
      <c r="B2007" s="21"/>
      <c r="C2007" s="21"/>
      <c r="D2007" s="21"/>
      <c r="E2007" s="21"/>
      <c r="F2007" s="21"/>
      <c r="G2007" s="21"/>
      <c r="H2007" s="21"/>
      <c r="I2007" s="21"/>
    </row>
    <row r="2008" spans="1:9" hidden="1">
      <c r="A2008" s="21"/>
      <c r="B2008" s="21"/>
      <c r="C2008" s="21"/>
      <c r="D2008" s="21"/>
      <c r="E2008" s="21"/>
      <c r="F2008" s="21"/>
      <c r="G2008" s="21"/>
      <c r="H2008" s="21"/>
      <c r="I2008" s="21"/>
    </row>
    <row r="2009" spans="1:9" hidden="1">
      <c r="A2009" s="21"/>
      <c r="B2009" s="21"/>
      <c r="C2009" s="21"/>
      <c r="D2009" s="21"/>
      <c r="E2009" s="21"/>
      <c r="F2009" s="21"/>
      <c r="G2009" s="21"/>
      <c r="H2009" s="21"/>
      <c r="I2009" s="21"/>
    </row>
    <row r="2010" spans="1:9" hidden="1">
      <c r="A2010" s="21"/>
      <c r="B2010" s="21"/>
      <c r="C2010" s="21"/>
      <c r="D2010" s="21"/>
      <c r="E2010" s="21"/>
      <c r="F2010" s="21"/>
      <c r="G2010" s="21"/>
      <c r="H2010" s="21"/>
      <c r="I2010" s="21"/>
    </row>
    <row r="2011" spans="1:9" hidden="1">
      <c r="A2011" s="21"/>
      <c r="B2011" s="21"/>
      <c r="C2011" s="21"/>
      <c r="D2011" s="21"/>
      <c r="E2011" s="21"/>
      <c r="F2011" s="21"/>
      <c r="G2011" s="21"/>
      <c r="H2011" s="21"/>
      <c r="I2011" s="21"/>
    </row>
    <row r="2012" spans="1:9" hidden="1">
      <c r="A2012" s="21"/>
      <c r="B2012" s="21"/>
      <c r="C2012" s="21"/>
      <c r="D2012" s="21"/>
      <c r="E2012" s="21"/>
      <c r="F2012" s="21"/>
      <c r="G2012" s="21"/>
      <c r="H2012" s="21"/>
      <c r="I2012" s="21"/>
    </row>
    <row r="2013" spans="1:9" hidden="1">
      <c r="A2013" s="21"/>
      <c r="B2013" s="21"/>
      <c r="C2013" s="21"/>
      <c r="D2013" s="21"/>
      <c r="E2013" s="21"/>
      <c r="F2013" s="21"/>
      <c r="G2013" s="21"/>
      <c r="H2013" s="21"/>
      <c r="I2013" s="21"/>
    </row>
    <row r="2014" spans="1:9" hidden="1">
      <c r="A2014" s="21"/>
      <c r="B2014" s="21"/>
      <c r="C2014" s="21"/>
      <c r="D2014" s="21"/>
      <c r="E2014" s="21"/>
      <c r="F2014" s="21"/>
      <c r="G2014" s="21"/>
      <c r="H2014" s="21"/>
      <c r="I2014" s="21"/>
    </row>
    <row r="2015" spans="1:9" hidden="1">
      <c r="A2015" s="21"/>
      <c r="B2015" s="21"/>
      <c r="C2015" s="21"/>
      <c r="D2015" s="21"/>
      <c r="E2015" s="21"/>
      <c r="F2015" s="21"/>
      <c r="G2015" s="21"/>
      <c r="H2015" s="21"/>
      <c r="I2015" s="21"/>
    </row>
    <row r="2016" spans="1:9" hidden="1">
      <c r="A2016" s="21"/>
      <c r="B2016" s="21"/>
      <c r="C2016" s="21"/>
      <c r="D2016" s="21"/>
      <c r="E2016" s="21"/>
      <c r="F2016" s="21"/>
      <c r="G2016" s="21"/>
      <c r="H2016" s="21"/>
      <c r="I2016" s="21"/>
    </row>
    <row r="2017" spans="1:9" hidden="1">
      <c r="A2017" s="21"/>
      <c r="B2017" s="21"/>
      <c r="C2017" s="21"/>
      <c r="D2017" s="21"/>
      <c r="E2017" s="21"/>
      <c r="F2017" s="21"/>
      <c r="G2017" s="21"/>
      <c r="H2017" s="21"/>
      <c r="I2017" s="21"/>
    </row>
    <row r="2018" spans="1:9" hidden="1">
      <c r="A2018" s="21"/>
      <c r="B2018" s="21"/>
      <c r="C2018" s="21"/>
      <c r="D2018" s="21"/>
      <c r="E2018" s="21"/>
      <c r="F2018" s="21"/>
      <c r="G2018" s="21"/>
      <c r="H2018" s="21"/>
      <c r="I2018" s="21"/>
    </row>
    <row r="2019" spans="1:9" hidden="1">
      <c r="A2019" s="21"/>
      <c r="B2019" s="21"/>
      <c r="C2019" s="21"/>
      <c r="D2019" s="21"/>
      <c r="E2019" s="21"/>
      <c r="F2019" s="21"/>
      <c r="G2019" s="21"/>
      <c r="H2019" s="21"/>
      <c r="I2019" s="21"/>
    </row>
    <row r="2020" spans="1:9" hidden="1">
      <c r="A2020" s="21"/>
      <c r="B2020" s="21"/>
      <c r="C2020" s="21"/>
      <c r="D2020" s="21"/>
      <c r="E2020" s="21"/>
      <c r="F2020" s="21"/>
      <c r="G2020" s="21"/>
      <c r="H2020" s="21"/>
      <c r="I2020" s="21"/>
    </row>
    <row r="2021" spans="1:9" hidden="1">
      <c r="A2021" s="21"/>
      <c r="B2021" s="21"/>
      <c r="C2021" s="21"/>
      <c r="D2021" s="21"/>
      <c r="E2021" s="21"/>
      <c r="F2021" s="21"/>
      <c r="G2021" s="21"/>
      <c r="H2021" s="21"/>
      <c r="I2021" s="21"/>
    </row>
    <row r="2022" spans="1:9" hidden="1">
      <c r="A2022" s="21"/>
      <c r="B2022" s="21"/>
      <c r="C2022" s="21"/>
      <c r="D2022" s="21"/>
      <c r="E2022" s="21"/>
      <c r="F2022" s="21"/>
      <c r="G2022" s="21"/>
      <c r="H2022" s="21"/>
      <c r="I2022" s="21"/>
    </row>
    <row r="2023" spans="1:9" hidden="1">
      <c r="A2023" s="21"/>
      <c r="B2023" s="21"/>
      <c r="C2023" s="21"/>
      <c r="D2023" s="21"/>
      <c r="E2023" s="21"/>
      <c r="F2023" s="21"/>
      <c r="G2023" s="21"/>
      <c r="H2023" s="21"/>
      <c r="I2023" s="21"/>
    </row>
    <row r="2024" spans="1:9" hidden="1">
      <c r="A2024" s="21"/>
      <c r="B2024" s="21"/>
      <c r="C2024" s="21"/>
      <c r="D2024" s="21"/>
      <c r="E2024" s="21"/>
      <c r="F2024" s="21"/>
      <c r="G2024" s="21"/>
      <c r="H2024" s="21"/>
      <c r="I2024" s="21"/>
    </row>
    <row r="2025" spans="1:9" hidden="1">
      <c r="A2025" s="21"/>
      <c r="B2025" s="21"/>
      <c r="C2025" s="21"/>
      <c r="D2025" s="21"/>
      <c r="E2025" s="21"/>
      <c r="F2025" s="21"/>
      <c r="G2025" s="21"/>
      <c r="H2025" s="21"/>
      <c r="I2025" s="21"/>
    </row>
    <row r="2026" spans="1:9" hidden="1">
      <c r="A2026" s="21"/>
      <c r="B2026" s="21"/>
      <c r="C2026" s="21"/>
      <c r="D2026" s="21"/>
      <c r="E2026" s="21"/>
      <c r="F2026" s="21"/>
      <c r="G2026" s="21"/>
      <c r="H2026" s="21"/>
      <c r="I2026" s="21"/>
    </row>
    <row r="2027" spans="1:9" hidden="1">
      <c r="A2027" s="21"/>
      <c r="B2027" s="21"/>
      <c r="C2027" s="21"/>
      <c r="D2027" s="21"/>
      <c r="E2027" s="21"/>
      <c r="F2027" s="21"/>
      <c r="G2027" s="21"/>
      <c r="H2027" s="21"/>
      <c r="I2027" s="21"/>
    </row>
    <row r="2028" spans="1:9" hidden="1">
      <c r="A2028" s="21"/>
      <c r="B2028" s="21"/>
      <c r="C2028" s="21"/>
      <c r="D2028" s="21"/>
      <c r="E2028" s="21"/>
      <c r="F2028" s="21"/>
      <c r="G2028" s="21"/>
      <c r="H2028" s="21"/>
      <c r="I2028" s="21"/>
    </row>
    <row r="2029" spans="1:9" hidden="1">
      <c r="A2029" s="21"/>
      <c r="B2029" s="21"/>
      <c r="C2029" s="21"/>
      <c r="D2029" s="21"/>
      <c r="E2029" s="21"/>
      <c r="F2029" s="21"/>
      <c r="G2029" s="21"/>
      <c r="H2029" s="21"/>
      <c r="I2029" s="21"/>
    </row>
    <row r="2030" spans="1:9" hidden="1">
      <c r="A2030" s="21"/>
      <c r="B2030" s="21"/>
      <c r="C2030" s="21"/>
      <c r="D2030" s="21"/>
      <c r="E2030" s="21"/>
      <c r="F2030" s="21"/>
      <c r="G2030" s="21"/>
      <c r="H2030" s="21"/>
      <c r="I2030" s="21"/>
    </row>
    <row r="2031" spans="1:9" hidden="1">
      <c r="A2031" s="21"/>
      <c r="B2031" s="21"/>
      <c r="C2031" s="21"/>
      <c r="D2031" s="21"/>
      <c r="E2031" s="21"/>
      <c r="F2031" s="21"/>
      <c r="G2031" s="21"/>
      <c r="H2031" s="21"/>
      <c r="I2031" s="21"/>
    </row>
    <row r="2032" spans="1:9" hidden="1">
      <c r="A2032" s="21"/>
      <c r="B2032" s="21"/>
      <c r="C2032" s="21"/>
      <c r="D2032" s="21"/>
      <c r="E2032" s="21"/>
      <c r="F2032" s="21"/>
      <c r="G2032" s="21"/>
      <c r="H2032" s="21"/>
      <c r="I2032" s="21"/>
    </row>
    <row r="2033" spans="1:9" hidden="1">
      <c r="A2033" s="21"/>
      <c r="B2033" s="21"/>
      <c r="C2033" s="21"/>
      <c r="D2033" s="21"/>
      <c r="E2033" s="21"/>
      <c r="F2033" s="21"/>
      <c r="G2033" s="21"/>
      <c r="H2033" s="21"/>
      <c r="I2033" s="21"/>
    </row>
    <row r="2034" spans="1:9" hidden="1">
      <c r="A2034" s="21"/>
      <c r="B2034" s="21"/>
      <c r="C2034" s="21"/>
      <c r="D2034" s="21"/>
      <c r="E2034" s="21"/>
      <c r="F2034" s="21"/>
      <c r="G2034" s="21"/>
      <c r="H2034" s="21"/>
      <c r="I2034" s="21"/>
    </row>
    <row r="2035" spans="1:9" hidden="1">
      <c r="A2035" s="21"/>
      <c r="B2035" s="21"/>
      <c r="C2035" s="21"/>
      <c r="D2035" s="21"/>
      <c r="E2035" s="21"/>
      <c r="F2035" s="21"/>
      <c r="G2035" s="21"/>
      <c r="H2035" s="21"/>
      <c r="I2035" s="21"/>
    </row>
    <row r="2036" spans="1:9" hidden="1">
      <c r="A2036" s="21"/>
      <c r="B2036" s="21"/>
      <c r="C2036" s="21"/>
      <c r="D2036" s="21"/>
      <c r="E2036" s="21"/>
      <c r="F2036" s="21"/>
      <c r="G2036" s="21"/>
      <c r="H2036" s="21"/>
      <c r="I2036" s="21"/>
    </row>
    <row r="2037" spans="1:9" hidden="1">
      <c r="A2037" s="21"/>
      <c r="B2037" s="21"/>
      <c r="C2037" s="21"/>
      <c r="D2037" s="21"/>
      <c r="E2037" s="21"/>
      <c r="F2037" s="21"/>
      <c r="G2037" s="21"/>
      <c r="H2037" s="21"/>
      <c r="I2037" s="21"/>
    </row>
    <row r="2038" spans="1:9" hidden="1">
      <c r="A2038" s="21"/>
      <c r="B2038" s="21"/>
      <c r="C2038" s="21"/>
      <c r="D2038" s="21"/>
      <c r="E2038" s="21"/>
      <c r="F2038" s="21"/>
      <c r="G2038" s="21"/>
      <c r="H2038" s="21"/>
      <c r="I2038" s="21"/>
    </row>
    <row r="2039" spans="1:9" hidden="1">
      <c r="A2039" s="21"/>
      <c r="B2039" s="21"/>
      <c r="C2039" s="21"/>
      <c r="D2039" s="21"/>
      <c r="E2039" s="21"/>
      <c r="F2039" s="21"/>
      <c r="G2039" s="21"/>
      <c r="H2039" s="21"/>
      <c r="I2039" s="21"/>
    </row>
    <row r="2040" spans="1:9" hidden="1">
      <c r="A2040" s="21"/>
      <c r="B2040" s="21"/>
      <c r="C2040" s="21"/>
      <c r="D2040" s="21"/>
      <c r="E2040" s="21"/>
      <c r="F2040" s="21"/>
      <c r="G2040" s="21"/>
      <c r="H2040" s="21"/>
      <c r="I2040" s="21"/>
    </row>
    <row r="2041" spans="1:9" hidden="1">
      <c r="A2041" s="21"/>
      <c r="B2041" s="21"/>
      <c r="C2041" s="21"/>
      <c r="D2041" s="21"/>
      <c r="E2041" s="21"/>
      <c r="F2041" s="21"/>
      <c r="G2041" s="21"/>
      <c r="H2041" s="21"/>
      <c r="I2041" s="21"/>
    </row>
    <row r="2042" spans="1:9" hidden="1">
      <c r="A2042" s="21"/>
      <c r="B2042" s="21"/>
      <c r="C2042" s="21"/>
      <c r="D2042" s="21"/>
      <c r="E2042" s="21"/>
      <c r="F2042" s="21"/>
      <c r="G2042" s="21"/>
      <c r="H2042" s="21"/>
      <c r="I2042" s="21"/>
    </row>
    <row r="2043" spans="1:9" hidden="1">
      <c r="A2043" s="21"/>
      <c r="B2043" s="21"/>
      <c r="C2043" s="21"/>
      <c r="D2043" s="21"/>
      <c r="E2043" s="21"/>
      <c r="F2043" s="21"/>
      <c r="G2043" s="21"/>
      <c r="H2043" s="21"/>
      <c r="I2043" s="21"/>
    </row>
    <row r="2044" spans="1:9" hidden="1">
      <c r="A2044" s="21"/>
      <c r="B2044" s="21"/>
      <c r="C2044" s="21"/>
      <c r="D2044" s="21"/>
      <c r="E2044" s="21"/>
      <c r="F2044" s="21"/>
      <c r="G2044" s="21"/>
      <c r="H2044" s="21"/>
      <c r="I2044" s="21"/>
    </row>
    <row r="2045" spans="1:9" hidden="1">
      <c r="A2045" s="21"/>
      <c r="B2045" s="21"/>
      <c r="C2045" s="21"/>
      <c r="D2045" s="21"/>
      <c r="E2045" s="21"/>
      <c r="F2045" s="21"/>
      <c r="G2045" s="21"/>
      <c r="H2045" s="21"/>
      <c r="I2045" s="21"/>
    </row>
    <row r="2046" spans="1:9" hidden="1">
      <c r="A2046" s="21"/>
      <c r="B2046" s="21"/>
      <c r="C2046" s="21"/>
      <c r="D2046" s="21"/>
      <c r="E2046" s="21"/>
      <c r="F2046" s="21"/>
      <c r="G2046" s="21"/>
      <c r="H2046" s="21"/>
      <c r="I2046" s="21"/>
    </row>
    <row r="2047" spans="1:9" hidden="1">
      <c r="A2047" s="21"/>
      <c r="B2047" s="21"/>
      <c r="C2047" s="21"/>
      <c r="D2047" s="21"/>
      <c r="E2047" s="21"/>
      <c r="F2047" s="21"/>
      <c r="G2047" s="21"/>
      <c r="H2047" s="21"/>
      <c r="I2047" s="21"/>
    </row>
    <row r="2048" spans="1:9" hidden="1">
      <c r="A2048" s="21"/>
      <c r="B2048" s="21"/>
      <c r="C2048" s="21"/>
      <c r="D2048" s="21"/>
      <c r="E2048" s="21"/>
      <c r="F2048" s="21"/>
      <c r="G2048" s="21"/>
      <c r="H2048" s="21"/>
      <c r="I2048" s="21"/>
    </row>
    <row r="2049" spans="1:9" hidden="1">
      <c r="A2049" s="21"/>
      <c r="B2049" s="21"/>
      <c r="C2049" s="21"/>
      <c r="D2049" s="21"/>
      <c r="E2049" s="21"/>
      <c r="F2049" s="21"/>
      <c r="G2049" s="21"/>
      <c r="H2049" s="21"/>
      <c r="I2049" s="21"/>
    </row>
    <row r="2050" spans="1:9" hidden="1">
      <c r="A2050" s="21"/>
      <c r="B2050" s="21"/>
      <c r="C2050" s="21"/>
      <c r="D2050" s="21"/>
      <c r="E2050" s="21"/>
      <c r="F2050" s="21"/>
      <c r="G2050" s="21"/>
      <c r="H2050" s="21"/>
      <c r="I2050" s="21"/>
    </row>
    <row r="2051" spans="1:9" hidden="1">
      <c r="A2051" s="21"/>
      <c r="B2051" s="21"/>
      <c r="C2051" s="21"/>
      <c r="D2051" s="21"/>
      <c r="E2051" s="21"/>
      <c r="F2051" s="21"/>
      <c r="G2051" s="21"/>
      <c r="H2051" s="21"/>
      <c r="I2051" s="21"/>
    </row>
    <row r="2052" spans="1:9" hidden="1">
      <c r="A2052" s="21"/>
      <c r="B2052" s="21"/>
      <c r="C2052" s="21"/>
      <c r="D2052" s="21"/>
      <c r="E2052" s="21"/>
      <c r="F2052" s="21"/>
      <c r="G2052" s="21"/>
      <c r="H2052" s="21"/>
      <c r="I2052" s="21"/>
    </row>
    <row r="2053" spans="1:9" hidden="1">
      <c r="A2053" s="21"/>
      <c r="B2053" s="21"/>
      <c r="C2053" s="21"/>
      <c r="D2053" s="21"/>
      <c r="E2053" s="21"/>
      <c r="F2053" s="21"/>
      <c r="G2053" s="21"/>
      <c r="H2053" s="21"/>
      <c r="I2053" s="21"/>
    </row>
    <row r="2054" spans="1:9" hidden="1">
      <c r="A2054" s="21"/>
      <c r="B2054" s="21"/>
      <c r="C2054" s="21"/>
      <c r="D2054" s="21"/>
      <c r="E2054" s="21"/>
      <c r="F2054" s="21"/>
      <c r="G2054" s="21"/>
      <c r="H2054" s="21"/>
      <c r="I2054" s="21"/>
    </row>
    <row r="2055" spans="1:9" hidden="1">
      <c r="A2055" s="21"/>
      <c r="B2055" s="21"/>
      <c r="C2055" s="21"/>
      <c r="D2055" s="21"/>
      <c r="E2055" s="21"/>
      <c r="F2055" s="21"/>
      <c r="G2055" s="21"/>
      <c r="H2055" s="21"/>
      <c r="I2055" s="21"/>
    </row>
    <row r="2056" spans="1:9" hidden="1">
      <c r="A2056" s="21"/>
      <c r="B2056" s="21"/>
      <c r="C2056" s="21"/>
      <c r="D2056" s="21"/>
      <c r="E2056" s="21"/>
      <c r="F2056" s="21"/>
      <c r="G2056" s="21"/>
      <c r="H2056" s="21"/>
      <c r="I2056" s="21"/>
    </row>
    <row r="2057" spans="1:9" hidden="1">
      <c r="A2057" s="21"/>
      <c r="B2057" s="21"/>
      <c r="C2057" s="21"/>
      <c r="D2057" s="21"/>
      <c r="E2057" s="21"/>
      <c r="F2057" s="21"/>
      <c r="G2057" s="21"/>
      <c r="H2057" s="21"/>
      <c r="I2057" s="21"/>
    </row>
    <row r="2058" spans="1:9" hidden="1">
      <c r="A2058" s="21"/>
      <c r="B2058" s="21"/>
      <c r="C2058" s="21"/>
      <c r="D2058" s="21"/>
      <c r="E2058" s="21"/>
      <c r="F2058" s="21"/>
      <c r="G2058" s="21"/>
      <c r="H2058" s="21"/>
      <c r="I2058" s="21"/>
    </row>
    <row r="2059" spans="1:9" hidden="1">
      <c r="A2059" s="21"/>
      <c r="B2059" s="21"/>
      <c r="C2059" s="21"/>
      <c r="D2059" s="21"/>
      <c r="E2059" s="21"/>
      <c r="F2059" s="21"/>
      <c r="G2059" s="21"/>
      <c r="H2059" s="21"/>
      <c r="I2059" s="21"/>
    </row>
    <row r="2060" spans="1:9" hidden="1">
      <c r="A2060" s="21"/>
      <c r="B2060" s="21"/>
      <c r="C2060" s="21"/>
      <c r="D2060" s="21"/>
      <c r="E2060" s="21"/>
      <c r="F2060" s="21"/>
      <c r="G2060" s="21"/>
      <c r="H2060" s="21"/>
      <c r="I2060" s="21"/>
    </row>
    <row r="2061" spans="1:9" hidden="1">
      <c r="A2061" s="21"/>
      <c r="B2061" s="21"/>
      <c r="C2061" s="21"/>
      <c r="D2061" s="21"/>
      <c r="E2061" s="21"/>
      <c r="F2061" s="21"/>
      <c r="G2061" s="21"/>
      <c r="H2061" s="21"/>
      <c r="I2061" s="21"/>
    </row>
    <row r="2062" spans="1:9" hidden="1">
      <c r="A2062" s="21"/>
      <c r="B2062" s="21"/>
      <c r="C2062" s="21"/>
      <c r="D2062" s="21"/>
      <c r="E2062" s="21"/>
      <c r="F2062" s="21"/>
      <c r="G2062" s="21"/>
      <c r="H2062" s="21"/>
      <c r="I2062" s="21"/>
    </row>
    <row r="2063" spans="1:9" hidden="1">
      <c r="A2063" s="21"/>
      <c r="B2063" s="21"/>
      <c r="C2063" s="21"/>
      <c r="D2063" s="21"/>
      <c r="E2063" s="21"/>
      <c r="F2063" s="21"/>
      <c r="G2063" s="21"/>
      <c r="H2063" s="21"/>
      <c r="I2063" s="21"/>
    </row>
    <row r="2064" spans="1:9" hidden="1">
      <c r="A2064" s="21"/>
      <c r="B2064" s="21"/>
      <c r="C2064" s="21"/>
      <c r="D2064" s="21"/>
      <c r="E2064" s="21"/>
      <c r="F2064" s="21"/>
      <c r="G2064" s="21"/>
      <c r="H2064" s="21"/>
      <c r="I2064" s="21"/>
    </row>
    <row r="2065" spans="1:9" hidden="1">
      <c r="A2065" s="21"/>
      <c r="B2065" s="21"/>
      <c r="C2065" s="21"/>
      <c r="D2065" s="21"/>
      <c r="E2065" s="21"/>
      <c r="F2065" s="21"/>
      <c r="G2065" s="21"/>
      <c r="H2065" s="21"/>
      <c r="I2065" s="21"/>
    </row>
    <row r="2066" spans="1:9" hidden="1">
      <c r="A2066" s="21"/>
      <c r="B2066" s="21"/>
      <c r="C2066" s="21"/>
      <c r="D2066" s="21"/>
      <c r="E2066" s="21"/>
      <c r="F2066" s="21"/>
      <c r="G2066" s="21"/>
      <c r="H2066" s="21"/>
      <c r="I2066" s="21"/>
    </row>
    <row r="2067" spans="1:9" hidden="1">
      <c r="A2067" s="21"/>
      <c r="B2067" s="21"/>
      <c r="C2067" s="21"/>
      <c r="D2067" s="21"/>
      <c r="E2067" s="21"/>
      <c r="F2067" s="21"/>
      <c r="G2067" s="21"/>
      <c r="H2067" s="21"/>
      <c r="I2067" s="21"/>
    </row>
    <row r="2068" spans="1:9" hidden="1">
      <c r="A2068" s="21"/>
      <c r="B2068" s="21"/>
      <c r="C2068" s="21"/>
      <c r="D2068" s="21"/>
      <c r="E2068" s="21"/>
      <c r="F2068" s="21"/>
      <c r="G2068" s="21"/>
      <c r="H2068" s="21"/>
      <c r="I2068" s="21"/>
    </row>
    <row r="2069" spans="1:9" hidden="1">
      <c r="A2069" s="21"/>
      <c r="B2069" s="21"/>
      <c r="C2069" s="21"/>
      <c r="D2069" s="21"/>
      <c r="E2069" s="21"/>
      <c r="F2069" s="21"/>
      <c r="G2069" s="21"/>
      <c r="H2069" s="21"/>
      <c r="I2069" s="21"/>
    </row>
    <row r="2070" spans="1:9" hidden="1">
      <c r="A2070" s="21"/>
      <c r="B2070" s="21"/>
      <c r="C2070" s="21"/>
      <c r="D2070" s="21"/>
      <c r="E2070" s="21"/>
      <c r="F2070" s="21"/>
      <c r="G2070" s="21"/>
      <c r="H2070" s="21"/>
      <c r="I2070" s="21"/>
    </row>
    <row r="2071" spans="1:9" hidden="1">
      <c r="A2071" s="21"/>
      <c r="B2071" s="21"/>
      <c r="C2071" s="21"/>
      <c r="D2071" s="21"/>
      <c r="E2071" s="21"/>
      <c r="F2071" s="21"/>
      <c r="G2071" s="21"/>
      <c r="H2071" s="21"/>
      <c r="I2071" s="21"/>
    </row>
    <row r="2072" spans="1:9" hidden="1">
      <c r="A2072" s="21"/>
      <c r="B2072" s="21"/>
      <c r="C2072" s="21"/>
      <c r="D2072" s="21"/>
      <c r="E2072" s="21"/>
      <c r="F2072" s="21"/>
      <c r="G2072" s="21"/>
      <c r="H2072" s="21"/>
      <c r="I2072" s="21"/>
    </row>
    <row r="2073" spans="1:9" hidden="1">
      <c r="A2073" s="21"/>
      <c r="B2073" s="21"/>
      <c r="C2073" s="21"/>
      <c r="D2073" s="21"/>
      <c r="E2073" s="21"/>
      <c r="F2073" s="21"/>
      <c r="G2073" s="21"/>
      <c r="H2073" s="21"/>
      <c r="I2073" s="21"/>
    </row>
    <row r="2074" spans="1:9" hidden="1">
      <c r="A2074" s="21"/>
      <c r="B2074" s="21"/>
      <c r="C2074" s="21"/>
      <c r="D2074" s="21"/>
      <c r="E2074" s="21"/>
      <c r="F2074" s="21"/>
      <c r="G2074" s="21"/>
      <c r="H2074" s="21"/>
      <c r="I2074" s="21"/>
    </row>
    <row r="2075" spans="1:9" hidden="1">
      <c r="A2075" s="21"/>
      <c r="B2075" s="21"/>
      <c r="C2075" s="21"/>
      <c r="D2075" s="21"/>
      <c r="E2075" s="21"/>
      <c r="F2075" s="21"/>
      <c r="G2075" s="21"/>
      <c r="H2075" s="21"/>
      <c r="I2075" s="21"/>
    </row>
    <row r="2076" spans="1:9" hidden="1">
      <c r="A2076" s="21"/>
      <c r="B2076" s="21"/>
      <c r="C2076" s="21"/>
      <c r="D2076" s="21"/>
      <c r="E2076" s="21"/>
      <c r="F2076" s="21"/>
      <c r="G2076" s="21"/>
      <c r="H2076" s="21"/>
      <c r="I2076" s="21"/>
    </row>
    <row r="2077" spans="1:9" hidden="1">
      <c r="A2077" s="21"/>
      <c r="B2077" s="21"/>
      <c r="C2077" s="21"/>
      <c r="D2077" s="21"/>
      <c r="E2077" s="21"/>
      <c r="F2077" s="21"/>
      <c r="G2077" s="21"/>
      <c r="H2077" s="21"/>
      <c r="I2077" s="21"/>
    </row>
    <row r="2078" spans="1:9" hidden="1">
      <c r="A2078" s="21"/>
      <c r="B2078" s="21"/>
      <c r="C2078" s="21"/>
      <c r="D2078" s="21"/>
      <c r="E2078" s="21"/>
      <c r="F2078" s="21"/>
      <c r="G2078" s="21"/>
      <c r="H2078" s="21"/>
      <c r="I2078" s="21"/>
    </row>
    <row r="2079" spans="1:9" hidden="1">
      <c r="A2079" s="21"/>
      <c r="B2079" s="21"/>
      <c r="C2079" s="21"/>
      <c r="D2079" s="21"/>
      <c r="E2079" s="21"/>
      <c r="F2079" s="21"/>
      <c r="G2079" s="21"/>
      <c r="H2079" s="21"/>
      <c r="I2079" s="21"/>
    </row>
    <row r="2080" spans="1:9" hidden="1">
      <c r="A2080" s="21"/>
      <c r="B2080" s="21"/>
      <c r="C2080" s="21"/>
      <c r="D2080" s="21"/>
      <c r="E2080" s="21"/>
      <c r="F2080" s="21"/>
      <c r="G2080" s="21"/>
      <c r="H2080" s="21"/>
      <c r="I2080" s="21"/>
    </row>
    <row r="2081" spans="1:9" hidden="1">
      <c r="A2081" s="21"/>
      <c r="B2081" s="21"/>
      <c r="C2081" s="21"/>
      <c r="D2081" s="21"/>
      <c r="E2081" s="21"/>
      <c r="F2081" s="21"/>
      <c r="G2081" s="21"/>
      <c r="H2081" s="21"/>
      <c r="I2081" s="21"/>
    </row>
    <row r="2082" spans="1:9" hidden="1">
      <c r="A2082" s="21"/>
      <c r="B2082" s="21"/>
      <c r="C2082" s="21"/>
      <c r="D2082" s="21"/>
      <c r="E2082" s="21"/>
      <c r="F2082" s="21"/>
      <c r="G2082" s="21"/>
      <c r="H2082" s="21"/>
      <c r="I2082" s="21"/>
    </row>
    <row r="2083" spans="1:9" hidden="1">
      <c r="A2083" s="21"/>
      <c r="B2083" s="21"/>
      <c r="C2083" s="21"/>
      <c r="D2083" s="21"/>
      <c r="E2083" s="21"/>
      <c r="F2083" s="21"/>
      <c r="G2083" s="21"/>
      <c r="H2083" s="21"/>
      <c r="I2083" s="21"/>
    </row>
    <row r="2084" spans="1:9" hidden="1">
      <c r="A2084" s="21"/>
      <c r="B2084" s="21"/>
      <c r="C2084" s="21"/>
      <c r="D2084" s="21"/>
      <c r="E2084" s="21"/>
      <c r="F2084" s="21"/>
      <c r="G2084" s="21"/>
      <c r="H2084" s="21"/>
      <c r="I2084" s="21"/>
    </row>
    <row r="2085" spans="1:9" hidden="1">
      <c r="A2085" s="21"/>
      <c r="B2085" s="21"/>
      <c r="C2085" s="21"/>
      <c r="D2085" s="21"/>
      <c r="E2085" s="21"/>
      <c r="F2085" s="21"/>
      <c r="G2085" s="21"/>
      <c r="H2085" s="21"/>
      <c r="I2085" s="21"/>
    </row>
    <row r="2086" spans="1:9" hidden="1">
      <c r="A2086" s="21"/>
      <c r="B2086" s="21"/>
      <c r="C2086" s="21"/>
      <c r="D2086" s="21"/>
      <c r="E2086" s="21"/>
      <c r="F2086" s="21"/>
      <c r="G2086" s="21"/>
      <c r="H2086" s="21"/>
      <c r="I2086" s="21"/>
    </row>
    <row r="2087" spans="1:9" hidden="1">
      <c r="A2087" s="21"/>
      <c r="B2087" s="21"/>
      <c r="C2087" s="21"/>
      <c r="D2087" s="21"/>
      <c r="E2087" s="21"/>
      <c r="F2087" s="21"/>
      <c r="G2087" s="21"/>
      <c r="H2087" s="21"/>
      <c r="I2087" s="21"/>
    </row>
    <row r="2088" spans="1:9" hidden="1">
      <c r="A2088" s="21"/>
      <c r="B2088" s="21"/>
      <c r="C2088" s="21"/>
      <c r="D2088" s="21"/>
      <c r="E2088" s="21"/>
      <c r="F2088" s="21"/>
      <c r="G2088" s="21"/>
      <c r="H2088" s="21"/>
      <c r="I2088" s="21"/>
    </row>
    <row r="2089" spans="1:9" hidden="1">
      <c r="A2089" s="21"/>
      <c r="B2089" s="21"/>
      <c r="C2089" s="21"/>
      <c r="D2089" s="21"/>
      <c r="E2089" s="21"/>
      <c r="F2089" s="21"/>
      <c r="G2089" s="21"/>
      <c r="H2089" s="21"/>
      <c r="I2089" s="21"/>
    </row>
    <row r="2090" spans="1:9" hidden="1">
      <c r="A2090" s="21"/>
      <c r="B2090" s="21"/>
      <c r="C2090" s="21"/>
      <c r="D2090" s="21"/>
      <c r="E2090" s="21"/>
      <c r="F2090" s="21"/>
      <c r="G2090" s="21"/>
      <c r="H2090" s="21"/>
      <c r="I2090" s="21"/>
    </row>
    <row r="2091" spans="1:9" hidden="1">
      <c r="A2091" s="21"/>
      <c r="B2091" s="21"/>
      <c r="C2091" s="21"/>
      <c r="D2091" s="21"/>
      <c r="E2091" s="21"/>
      <c r="F2091" s="21"/>
      <c r="G2091" s="21"/>
      <c r="H2091" s="21"/>
      <c r="I2091" s="21"/>
    </row>
    <row r="2092" spans="1:9" hidden="1">
      <c r="A2092" s="21"/>
      <c r="B2092" s="21"/>
      <c r="C2092" s="21"/>
      <c r="D2092" s="21"/>
      <c r="E2092" s="21"/>
      <c r="F2092" s="21"/>
      <c r="G2092" s="21"/>
      <c r="H2092" s="21"/>
      <c r="I2092" s="21"/>
    </row>
    <row r="2093" spans="1:9" hidden="1">
      <c r="A2093" s="21"/>
      <c r="B2093" s="21"/>
      <c r="C2093" s="21"/>
      <c r="D2093" s="21"/>
      <c r="E2093" s="21"/>
      <c r="F2093" s="21"/>
      <c r="G2093" s="21"/>
      <c r="H2093" s="21"/>
      <c r="I2093" s="21"/>
    </row>
    <row r="2094" spans="1:9" hidden="1">
      <c r="A2094" s="21"/>
      <c r="B2094" s="21"/>
      <c r="C2094" s="21"/>
      <c r="D2094" s="21"/>
      <c r="E2094" s="21"/>
      <c r="F2094" s="21"/>
      <c r="G2094" s="21"/>
      <c r="H2094" s="21"/>
      <c r="I2094" s="21"/>
    </row>
    <row r="2095" spans="1:9" hidden="1">
      <c r="A2095" s="21"/>
      <c r="B2095" s="21"/>
      <c r="C2095" s="21"/>
      <c r="D2095" s="21"/>
      <c r="E2095" s="21"/>
      <c r="F2095" s="21"/>
      <c r="G2095" s="21"/>
      <c r="H2095" s="21"/>
      <c r="I2095" s="21"/>
    </row>
    <row r="2096" spans="1:9" hidden="1">
      <c r="A2096" s="21"/>
      <c r="B2096" s="21"/>
      <c r="C2096" s="21"/>
      <c r="D2096" s="21"/>
      <c r="E2096" s="21"/>
      <c r="F2096" s="21"/>
      <c r="G2096" s="21"/>
      <c r="H2096" s="21"/>
      <c r="I2096" s="21"/>
    </row>
    <row r="2097" spans="1:9" hidden="1">
      <c r="A2097" s="21"/>
      <c r="B2097" s="21"/>
      <c r="C2097" s="21"/>
      <c r="D2097" s="21"/>
      <c r="E2097" s="21"/>
      <c r="F2097" s="21"/>
      <c r="G2097" s="21"/>
      <c r="H2097" s="21"/>
      <c r="I2097" s="21"/>
    </row>
    <row r="2098" spans="1:9" hidden="1">
      <c r="A2098" s="21"/>
      <c r="B2098" s="21"/>
      <c r="C2098" s="21"/>
      <c r="D2098" s="21"/>
      <c r="E2098" s="21"/>
      <c r="F2098" s="21"/>
      <c r="G2098" s="21"/>
      <c r="H2098" s="21"/>
      <c r="I2098" s="21"/>
    </row>
    <row r="2099" spans="1:9" hidden="1">
      <c r="A2099" s="21"/>
      <c r="B2099" s="21"/>
      <c r="C2099" s="21"/>
      <c r="D2099" s="21"/>
      <c r="E2099" s="21"/>
      <c r="F2099" s="21"/>
      <c r="G2099" s="21"/>
      <c r="H2099" s="21"/>
      <c r="I2099" s="21"/>
    </row>
    <row r="2100" spans="1:9" hidden="1">
      <c r="A2100" s="21"/>
      <c r="B2100" s="21"/>
      <c r="C2100" s="21"/>
      <c r="D2100" s="21"/>
      <c r="E2100" s="21"/>
      <c r="F2100" s="21"/>
      <c r="G2100" s="21"/>
      <c r="H2100" s="21"/>
      <c r="I2100" s="21"/>
    </row>
    <row r="2101" spans="1:9" hidden="1">
      <c r="A2101" s="21"/>
      <c r="B2101" s="21"/>
      <c r="C2101" s="21"/>
      <c r="D2101" s="21"/>
      <c r="E2101" s="21"/>
      <c r="F2101" s="21"/>
      <c r="G2101" s="21"/>
      <c r="H2101" s="21"/>
      <c r="I2101" s="21"/>
    </row>
    <row r="2102" spans="1:9" hidden="1">
      <c r="A2102" s="21"/>
      <c r="B2102" s="21"/>
      <c r="C2102" s="21"/>
      <c r="D2102" s="21"/>
      <c r="E2102" s="21"/>
      <c r="F2102" s="21"/>
      <c r="G2102" s="21"/>
      <c r="H2102" s="21"/>
      <c r="I2102" s="21"/>
    </row>
    <row r="2103" spans="1:9" hidden="1">
      <c r="A2103" s="21"/>
      <c r="B2103" s="21"/>
      <c r="C2103" s="21"/>
      <c r="D2103" s="21"/>
      <c r="E2103" s="21"/>
      <c r="F2103" s="21"/>
      <c r="G2103" s="21"/>
      <c r="H2103" s="21"/>
      <c r="I2103" s="21"/>
    </row>
    <row r="2104" spans="1:9" hidden="1">
      <c r="A2104" s="21"/>
      <c r="B2104" s="21"/>
      <c r="C2104" s="21"/>
      <c r="D2104" s="21"/>
      <c r="E2104" s="21"/>
      <c r="F2104" s="21"/>
      <c r="G2104" s="21"/>
      <c r="H2104" s="21"/>
      <c r="I2104" s="21"/>
    </row>
    <row r="2105" spans="1:9" hidden="1">
      <c r="A2105" s="21"/>
      <c r="B2105" s="21"/>
      <c r="C2105" s="21"/>
      <c r="D2105" s="21"/>
      <c r="E2105" s="21"/>
      <c r="F2105" s="21"/>
      <c r="G2105" s="21"/>
      <c r="H2105" s="21"/>
      <c r="I2105" s="21"/>
    </row>
    <row r="2106" spans="1:9" hidden="1">
      <c r="A2106" s="21"/>
      <c r="B2106" s="21"/>
      <c r="C2106" s="21"/>
      <c r="D2106" s="21"/>
      <c r="E2106" s="21"/>
      <c r="F2106" s="21"/>
      <c r="G2106" s="21"/>
      <c r="H2106" s="21"/>
      <c r="I2106" s="21"/>
    </row>
    <row r="2107" spans="1:9" hidden="1">
      <c r="A2107" s="21"/>
      <c r="B2107" s="21"/>
      <c r="C2107" s="21"/>
      <c r="D2107" s="21"/>
      <c r="E2107" s="21"/>
      <c r="F2107" s="21"/>
      <c r="G2107" s="21"/>
      <c r="H2107" s="21"/>
      <c r="I2107" s="21"/>
    </row>
    <row r="2108" spans="1:9" hidden="1">
      <c r="A2108" s="21"/>
      <c r="B2108" s="21"/>
      <c r="C2108" s="21"/>
      <c r="D2108" s="21"/>
      <c r="E2108" s="21"/>
      <c r="F2108" s="21"/>
      <c r="G2108" s="21"/>
      <c r="H2108" s="21"/>
      <c r="I2108" s="21"/>
    </row>
    <row r="2109" spans="1:9" hidden="1">
      <c r="A2109" s="21"/>
      <c r="B2109" s="21"/>
      <c r="C2109" s="21"/>
      <c r="D2109" s="21"/>
      <c r="E2109" s="21"/>
      <c r="F2109" s="21"/>
      <c r="G2109" s="21"/>
      <c r="H2109" s="21"/>
      <c r="I2109" s="21"/>
    </row>
    <row r="2110" spans="1:9" hidden="1">
      <c r="A2110" s="21"/>
      <c r="B2110" s="21"/>
      <c r="C2110" s="21"/>
      <c r="D2110" s="21"/>
      <c r="E2110" s="21"/>
      <c r="F2110" s="21"/>
      <c r="G2110" s="21"/>
      <c r="H2110" s="21"/>
      <c r="I2110" s="21"/>
    </row>
    <row r="2111" spans="1:9" hidden="1">
      <c r="A2111" s="21"/>
      <c r="B2111" s="21"/>
      <c r="C2111" s="21"/>
      <c r="D2111" s="21"/>
      <c r="E2111" s="21"/>
      <c r="F2111" s="21"/>
      <c r="G2111" s="21"/>
      <c r="H2111" s="21"/>
      <c r="I2111" s="21"/>
    </row>
    <row r="2112" spans="1:9" hidden="1">
      <c r="A2112" s="21"/>
      <c r="B2112" s="21"/>
      <c r="C2112" s="21"/>
      <c r="D2112" s="21"/>
      <c r="E2112" s="21"/>
      <c r="F2112" s="21"/>
      <c r="G2112" s="21"/>
      <c r="H2112" s="21"/>
      <c r="I2112" s="21"/>
    </row>
    <row r="2113" spans="1:9" hidden="1">
      <c r="A2113" s="21"/>
      <c r="B2113" s="21"/>
      <c r="C2113" s="21"/>
      <c r="D2113" s="21"/>
      <c r="E2113" s="21"/>
      <c r="F2113" s="21"/>
      <c r="G2113" s="21"/>
      <c r="H2113" s="21"/>
      <c r="I2113" s="21"/>
    </row>
    <row r="2114" spans="1:9" hidden="1">
      <c r="A2114" s="21"/>
      <c r="B2114" s="21"/>
      <c r="C2114" s="21"/>
      <c r="D2114" s="21"/>
      <c r="E2114" s="21"/>
      <c r="F2114" s="21"/>
      <c r="G2114" s="21"/>
      <c r="H2114" s="21"/>
      <c r="I2114" s="21"/>
    </row>
    <row r="2115" spans="1:9" hidden="1">
      <c r="A2115" s="21"/>
      <c r="B2115" s="21"/>
      <c r="C2115" s="21"/>
      <c r="D2115" s="21"/>
      <c r="E2115" s="21"/>
      <c r="F2115" s="21"/>
      <c r="G2115" s="21"/>
      <c r="H2115" s="21"/>
      <c r="I2115" s="21"/>
    </row>
    <row r="2116" spans="1:9" hidden="1">
      <c r="A2116" s="21"/>
      <c r="B2116" s="21"/>
      <c r="C2116" s="21"/>
      <c r="D2116" s="21"/>
      <c r="E2116" s="21"/>
      <c r="F2116" s="21"/>
      <c r="G2116" s="21"/>
      <c r="H2116" s="21"/>
      <c r="I2116" s="21"/>
    </row>
    <row r="2117" spans="1:9" hidden="1">
      <c r="A2117" s="21"/>
      <c r="B2117" s="21"/>
      <c r="C2117" s="21"/>
      <c r="D2117" s="21"/>
      <c r="E2117" s="21"/>
      <c r="F2117" s="21"/>
      <c r="G2117" s="21"/>
      <c r="H2117" s="21"/>
      <c r="I2117" s="21"/>
    </row>
    <row r="2118" spans="1:9" hidden="1">
      <c r="A2118" s="21"/>
      <c r="B2118" s="21"/>
      <c r="C2118" s="21"/>
      <c r="D2118" s="21"/>
      <c r="E2118" s="21"/>
      <c r="F2118" s="21"/>
      <c r="G2118" s="21"/>
      <c r="H2118" s="21"/>
      <c r="I2118" s="21"/>
    </row>
    <row r="2119" spans="1:9" hidden="1">
      <c r="A2119" s="21"/>
      <c r="B2119" s="21"/>
      <c r="C2119" s="21"/>
      <c r="D2119" s="21"/>
      <c r="E2119" s="21"/>
      <c r="F2119" s="21"/>
      <c r="G2119" s="21"/>
      <c r="H2119" s="21"/>
      <c r="I2119" s="21"/>
    </row>
    <row r="2120" spans="1:9" hidden="1">
      <c r="A2120" s="21"/>
      <c r="B2120" s="21"/>
      <c r="C2120" s="21"/>
      <c r="D2120" s="21"/>
      <c r="E2120" s="21"/>
      <c r="F2120" s="21"/>
      <c r="G2120" s="21"/>
      <c r="H2120" s="21"/>
      <c r="I2120" s="21"/>
    </row>
    <row r="2121" spans="1:9" hidden="1">
      <c r="A2121" s="21"/>
      <c r="B2121" s="21"/>
      <c r="C2121" s="21"/>
      <c r="D2121" s="21"/>
      <c r="E2121" s="21"/>
      <c r="F2121" s="21"/>
      <c r="G2121" s="21"/>
      <c r="H2121" s="21"/>
      <c r="I2121" s="21"/>
    </row>
    <row r="2122" spans="1:9" hidden="1">
      <c r="A2122" s="21"/>
      <c r="B2122" s="21"/>
      <c r="C2122" s="21"/>
      <c r="D2122" s="21"/>
      <c r="E2122" s="21"/>
      <c r="F2122" s="21"/>
      <c r="G2122" s="21"/>
      <c r="H2122" s="21"/>
      <c r="I2122" s="21"/>
    </row>
    <row r="2123" spans="1:9" hidden="1">
      <c r="A2123" s="21"/>
      <c r="B2123" s="21"/>
      <c r="C2123" s="21"/>
      <c r="D2123" s="21"/>
      <c r="E2123" s="21"/>
      <c r="F2123" s="21"/>
      <c r="G2123" s="21"/>
      <c r="H2123" s="21"/>
      <c r="I2123" s="21"/>
    </row>
    <row r="2124" spans="1:9" hidden="1">
      <c r="A2124" s="21"/>
      <c r="B2124" s="21"/>
      <c r="C2124" s="21"/>
      <c r="D2124" s="21"/>
      <c r="E2124" s="21"/>
      <c r="F2124" s="21"/>
      <c r="G2124" s="21"/>
      <c r="H2124" s="21"/>
      <c r="I2124" s="21"/>
    </row>
    <row r="2125" spans="1:9" hidden="1">
      <c r="A2125" s="21"/>
      <c r="B2125" s="21"/>
      <c r="C2125" s="21"/>
      <c r="D2125" s="21"/>
      <c r="E2125" s="21"/>
      <c r="F2125" s="21"/>
      <c r="G2125" s="21"/>
      <c r="H2125" s="21"/>
      <c r="I2125" s="21"/>
    </row>
    <row r="2126" spans="1:9" hidden="1">
      <c r="A2126" s="21"/>
      <c r="B2126" s="21"/>
      <c r="C2126" s="21"/>
      <c r="D2126" s="21"/>
      <c r="E2126" s="21"/>
      <c r="F2126" s="21"/>
      <c r="G2126" s="21"/>
      <c r="H2126" s="21"/>
      <c r="I2126" s="21"/>
    </row>
    <row r="2127" spans="1:9" hidden="1">
      <c r="A2127" s="21"/>
      <c r="B2127" s="21"/>
      <c r="C2127" s="21"/>
      <c r="D2127" s="21"/>
      <c r="E2127" s="21"/>
      <c r="F2127" s="21"/>
      <c r="G2127" s="21"/>
      <c r="H2127" s="21"/>
      <c r="I2127" s="21"/>
    </row>
    <row r="2128" spans="1:9" hidden="1">
      <c r="A2128" s="21"/>
      <c r="B2128" s="21"/>
      <c r="C2128" s="21"/>
      <c r="D2128" s="21"/>
      <c r="E2128" s="21"/>
      <c r="F2128" s="21"/>
      <c r="G2128" s="21"/>
      <c r="H2128" s="21"/>
      <c r="I2128" s="21"/>
    </row>
    <row r="2129" spans="1:9" hidden="1">
      <c r="A2129" s="21"/>
      <c r="B2129" s="21"/>
      <c r="C2129" s="21"/>
      <c r="D2129" s="21"/>
      <c r="E2129" s="21"/>
      <c r="F2129" s="21"/>
      <c r="G2129" s="21"/>
      <c r="H2129" s="21"/>
      <c r="I2129" s="21"/>
    </row>
    <row r="2130" spans="1:9" hidden="1">
      <c r="A2130" s="21"/>
      <c r="B2130" s="21"/>
      <c r="C2130" s="21"/>
      <c r="D2130" s="21"/>
      <c r="E2130" s="21"/>
      <c r="F2130" s="21"/>
      <c r="G2130" s="21"/>
      <c r="H2130" s="21"/>
      <c r="I2130" s="21"/>
    </row>
    <row r="2131" spans="1:9" hidden="1">
      <c r="A2131" s="21"/>
      <c r="B2131" s="21"/>
      <c r="C2131" s="21"/>
      <c r="D2131" s="21"/>
      <c r="E2131" s="21"/>
      <c r="F2131" s="21"/>
      <c r="G2131" s="21"/>
      <c r="H2131" s="21"/>
      <c r="I2131" s="21"/>
    </row>
    <row r="2132" spans="1:9" hidden="1">
      <c r="A2132" s="21"/>
      <c r="B2132" s="21"/>
      <c r="C2132" s="21"/>
      <c r="D2132" s="21"/>
      <c r="E2132" s="21"/>
      <c r="F2132" s="21"/>
      <c r="G2132" s="21"/>
      <c r="H2132" s="21"/>
      <c r="I2132" s="21"/>
    </row>
    <row r="2133" spans="1:9" hidden="1">
      <c r="A2133" s="21"/>
      <c r="B2133" s="21"/>
      <c r="C2133" s="21"/>
      <c r="D2133" s="21"/>
      <c r="E2133" s="21"/>
      <c r="F2133" s="21"/>
      <c r="G2133" s="21"/>
      <c r="H2133" s="21"/>
      <c r="I2133" s="21"/>
    </row>
    <row r="2134" spans="1:9" hidden="1">
      <c r="A2134" s="21"/>
      <c r="B2134" s="21"/>
      <c r="C2134" s="21"/>
      <c r="D2134" s="21"/>
      <c r="E2134" s="21"/>
      <c r="F2134" s="21"/>
      <c r="G2134" s="21"/>
      <c r="H2134" s="21"/>
      <c r="I2134" s="21"/>
    </row>
    <row r="2135" spans="1:9" hidden="1">
      <c r="A2135" s="21"/>
      <c r="B2135" s="21"/>
      <c r="C2135" s="21"/>
      <c r="D2135" s="21"/>
      <c r="E2135" s="21"/>
      <c r="F2135" s="21"/>
      <c r="G2135" s="21"/>
      <c r="H2135" s="21"/>
      <c r="I2135" s="21"/>
    </row>
    <row r="2136" spans="1:9" hidden="1">
      <c r="A2136" s="21"/>
      <c r="B2136" s="21"/>
      <c r="C2136" s="21"/>
      <c r="D2136" s="21"/>
      <c r="E2136" s="21"/>
      <c r="F2136" s="21"/>
      <c r="G2136" s="21"/>
      <c r="H2136" s="21"/>
      <c r="I2136" s="21"/>
    </row>
    <row r="2137" spans="1:9" hidden="1">
      <c r="A2137" s="21"/>
      <c r="B2137" s="21"/>
      <c r="C2137" s="21"/>
      <c r="D2137" s="21"/>
      <c r="E2137" s="21"/>
      <c r="F2137" s="21"/>
      <c r="G2137" s="21"/>
      <c r="H2137" s="21"/>
      <c r="I2137" s="21"/>
    </row>
    <row r="2138" spans="1:9" hidden="1">
      <c r="A2138" s="21"/>
      <c r="B2138" s="21"/>
      <c r="C2138" s="21"/>
      <c r="D2138" s="21"/>
      <c r="E2138" s="21"/>
      <c r="F2138" s="21"/>
      <c r="G2138" s="21"/>
      <c r="H2138" s="21"/>
      <c r="I2138" s="21"/>
    </row>
    <row r="2139" spans="1:9" hidden="1">
      <c r="A2139" s="21"/>
      <c r="B2139" s="21"/>
      <c r="C2139" s="21"/>
      <c r="D2139" s="21"/>
      <c r="E2139" s="21"/>
      <c r="F2139" s="21"/>
      <c r="G2139" s="21"/>
      <c r="H2139" s="21"/>
      <c r="I2139" s="21"/>
    </row>
    <row r="2140" spans="1:9" hidden="1">
      <c r="A2140" s="21"/>
      <c r="B2140" s="21"/>
      <c r="C2140" s="21"/>
      <c r="D2140" s="21"/>
      <c r="E2140" s="21"/>
      <c r="F2140" s="21"/>
      <c r="G2140" s="21"/>
      <c r="H2140" s="21"/>
      <c r="I2140" s="21"/>
    </row>
    <row r="2141" spans="1:9" hidden="1">
      <c r="A2141" s="21"/>
      <c r="B2141" s="21"/>
      <c r="C2141" s="21"/>
      <c r="D2141" s="21"/>
      <c r="E2141" s="21"/>
      <c r="F2141" s="21"/>
      <c r="G2141" s="21"/>
      <c r="H2141" s="21"/>
      <c r="I2141" s="21"/>
    </row>
    <row r="2142" spans="1:9" hidden="1">
      <c r="A2142" s="21"/>
      <c r="B2142" s="21"/>
      <c r="C2142" s="21"/>
      <c r="D2142" s="21"/>
      <c r="E2142" s="21"/>
      <c r="F2142" s="21"/>
      <c r="G2142" s="21"/>
      <c r="H2142" s="21"/>
      <c r="I2142" s="21"/>
    </row>
    <row r="2143" spans="1:9" hidden="1">
      <c r="A2143" s="21"/>
      <c r="B2143" s="21"/>
      <c r="C2143" s="21"/>
      <c r="D2143" s="21"/>
      <c r="E2143" s="21"/>
      <c r="F2143" s="21"/>
      <c r="G2143" s="21"/>
      <c r="H2143" s="21"/>
      <c r="I2143" s="21"/>
    </row>
    <row r="2144" spans="1:9" hidden="1">
      <c r="A2144" s="21"/>
      <c r="B2144" s="21"/>
      <c r="C2144" s="21"/>
      <c r="D2144" s="21"/>
      <c r="E2144" s="21"/>
      <c r="F2144" s="21"/>
      <c r="G2144" s="21"/>
      <c r="H2144" s="21"/>
      <c r="I2144" s="21"/>
    </row>
    <row r="2145" spans="1:9" hidden="1">
      <c r="A2145" s="21"/>
      <c r="B2145" s="21"/>
      <c r="C2145" s="21"/>
      <c r="D2145" s="21"/>
      <c r="E2145" s="21"/>
      <c r="F2145" s="21"/>
      <c r="G2145" s="21"/>
      <c r="H2145" s="21"/>
      <c r="I2145" s="21"/>
    </row>
    <row r="2146" spans="1:9" hidden="1">
      <c r="A2146" s="21"/>
      <c r="B2146" s="21"/>
      <c r="C2146" s="21"/>
      <c r="D2146" s="21"/>
      <c r="E2146" s="21"/>
      <c r="F2146" s="21"/>
      <c r="G2146" s="21"/>
      <c r="H2146" s="21"/>
      <c r="I2146" s="21"/>
    </row>
    <row r="2147" spans="1:9" hidden="1">
      <c r="A2147" s="21"/>
      <c r="B2147" s="21"/>
      <c r="C2147" s="21"/>
      <c r="D2147" s="21"/>
      <c r="E2147" s="21"/>
      <c r="F2147" s="21"/>
      <c r="G2147" s="21"/>
      <c r="H2147" s="21"/>
      <c r="I2147" s="21"/>
    </row>
    <row r="2148" spans="1:9" hidden="1">
      <c r="A2148" s="21"/>
      <c r="B2148" s="21"/>
      <c r="C2148" s="21"/>
      <c r="D2148" s="21"/>
      <c r="E2148" s="21"/>
      <c r="F2148" s="21"/>
      <c r="G2148" s="21"/>
      <c r="H2148" s="21"/>
      <c r="I2148" s="21"/>
    </row>
    <row r="2149" spans="1:9" hidden="1">
      <c r="A2149" s="21"/>
      <c r="B2149" s="21"/>
      <c r="C2149" s="21"/>
      <c r="D2149" s="21"/>
      <c r="E2149" s="21"/>
      <c r="F2149" s="21"/>
      <c r="G2149" s="21"/>
      <c r="H2149" s="21"/>
      <c r="I2149" s="21"/>
    </row>
    <row r="2150" spans="1:9" hidden="1">
      <c r="A2150" s="21"/>
      <c r="B2150" s="21"/>
      <c r="C2150" s="21"/>
      <c r="D2150" s="21"/>
      <c r="E2150" s="21"/>
      <c r="F2150" s="21"/>
      <c r="G2150" s="21"/>
      <c r="H2150" s="21"/>
      <c r="I2150" s="21"/>
    </row>
    <row r="2151" spans="1:9" hidden="1">
      <c r="A2151" s="21"/>
      <c r="B2151" s="21"/>
      <c r="C2151" s="21"/>
      <c r="D2151" s="21"/>
      <c r="E2151" s="21"/>
      <c r="F2151" s="21"/>
      <c r="G2151" s="21"/>
      <c r="H2151" s="21"/>
      <c r="I2151" s="21"/>
    </row>
    <row r="2152" spans="1:9" hidden="1">
      <c r="A2152" s="21"/>
      <c r="B2152" s="21"/>
      <c r="C2152" s="21"/>
      <c r="D2152" s="21"/>
      <c r="E2152" s="21"/>
      <c r="F2152" s="21"/>
      <c r="G2152" s="21"/>
      <c r="H2152" s="21"/>
      <c r="I2152" s="21"/>
    </row>
    <row r="2153" spans="1:9" hidden="1">
      <c r="A2153" s="21"/>
      <c r="B2153" s="21"/>
      <c r="C2153" s="21"/>
      <c r="D2153" s="21"/>
      <c r="E2153" s="21"/>
      <c r="F2153" s="21"/>
      <c r="G2153" s="21"/>
      <c r="H2153" s="21"/>
      <c r="I2153" s="21"/>
    </row>
    <row r="2154" spans="1:9" hidden="1">
      <c r="A2154" s="21"/>
      <c r="B2154" s="21"/>
      <c r="C2154" s="21"/>
      <c r="D2154" s="21"/>
      <c r="E2154" s="21"/>
      <c r="F2154" s="21"/>
      <c r="G2154" s="21"/>
      <c r="H2154" s="21"/>
      <c r="I2154" s="21"/>
    </row>
    <row r="2155" spans="1:9" hidden="1">
      <c r="A2155" s="21"/>
      <c r="B2155" s="21"/>
      <c r="C2155" s="21"/>
      <c r="D2155" s="21"/>
      <c r="E2155" s="21"/>
      <c r="F2155" s="21"/>
      <c r="G2155" s="21"/>
      <c r="H2155" s="21"/>
      <c r="I2155" s="21"/>
    </row>
    <row r="2156" spans="1:9" hidden="1">
      <c r="A2156" s="21"/>
      <c r="B2156" s="21"/>
      <c r="C2156" s="21"/>
      <c r="D2156" s="21"/>
      <c r="E2156" s="21"/>
      <c r="F2156" s="21"/>
      <c r="G2156" s="21"/>
      <c r="H2156" s="21"/>
      <c r="I2156" s="21"/>
    </row>
    <row r="2157" spans="1:9" hidden="1">
      <c r="A2157" s="21"/>
      <c r="B2157" s="21"/>
      <c r="C2157" s="21"/>
      <c r="D2157" s="21"/>
      <c r="E2157" s="21"/>
      <c r="F2157" s="21"/>
      <c r="G2157" s="21"/>
      <c r="H2157" s="21"/>
      <c r="I2157" s="21"/>
    </row>
    <row r="2158" spans="1:9" hidden="1">
      <c r="A2158" s="21"/>
      <c r="B2158" s="21"/>
      <c r="C2158" s="21"/>
      <c r="D2158" s="21"/>
      <c r="E2158" s="21"/>
      <c r="F2158" s="21"/>
      <c r="G2158" s="21"/>
      <c r="H2158" s="21"/>
      <c r="I2158" s="21"/>
    </row>
    <row r="2159" spans="1:9" hidden="1">
      <c r="A2159" s="21"/>
      <c r="B2159" s="21"/>
      <c r="C2159" s="21"/>
      <c r="D2159" s="21"/>
      <c r="E2159" s="21"/>
      <c r="F2159" s="21"/>
      <c r="G2159" s="21"/>
      <c r="H2159" s="21"/>
      <c r="I2159" s="21"/>
    </row>
    <row r="2160" spans="1:9" hidden="1">
      <c r="A2160" s="21"/>
      <c r="B2160" s="21"/>
      <c r="C2160" s="21"/>
      <c r="D2160" s="21"/>
      <c r="E2160" s="21"/>
      <c r="F2160" s="21"/>
      <c r="G2160" s="21"/>
      <c r="H2160" s="21"/>
      <c r="I2160" s="21"/>
    </row>
    <row r="2161" spans="1:9" hidden="1">
      <c r="A2161" s="21"/>
      <c r="B2161" s="21"/>
      <c r="C2161" s="21"/>
      <c r="D2161" s="21"/>
      <c r="E2161" s="21"/>
      <c r="F2161" s="21"/>
      <c r="G2161" s="21"/>
      <c r="H2161" s="21"/>
      <c r="I2161" s="21"/>
    </row>
    <row r="2162" spans="1:9" hidden="1">
      <c r="A2162" s="21"/>
      <c r="B2162" s="21"/>
      <c r="C2162" s="21"/>
      <c r="D2162" s="21"/>
      <c r="E2162" s="21"/>
      <c r="F2162" s="21"/>
      <c r="G2162" s="21"/>
      <c r="H2162" s="21"/>
      <c r="I2162" s="21"/>
    </row>
    <row r="2163" spans="1:9" hidden="1">
      <c r="A2163" s="21"/>
      <c r="B2163" s="21"/>
      <c r="C2163" s="21"/>
      <c r="D2163" s="21"/>
      <c r="E2163" s="21"/>
      <c r="F2163" s="21"/>
      <c r="G2163" s="21"/>
      <c r="H2163" s="21"/>
      <c r="I2163" s="21"/>
    </row>
    <row r="2164" spans="1:9" hidden="1">
      <c r="A2164" s="21"/>
      <c r="B2164" s="21"/>
      <c r="C2164" s="21"/>
      <c r="D2164" s="21"/>
      <c r="E2164" s="21"/>
      <c r="F2164" s="21"/>
      <c r="G2164" s="21"/>
      <c r="H2164" s="21"/>
      <c r="I2164" s="21"/>
    </row>
    <row r="2165" spans="1:9" hidden="1">
      <c r="A2165" s="21"/>
      <c r="B2165" s="21"/>
      <c r="C2165" s="21"/>
      <c r="D2165" s="21"/>
      <c r="E2165" s="21"/>
      <c r="F2165" s="21"/>
      <c r="G2165" s="21"/>
      <c r="H2165" s="21"/>
      <c r="I2165" s="21"/>
    </row>
    <row r="2166" spans="1:9" hidden="1">
      <c r="A2166" s="21"/>
      <c r="B2166" s="21"/>
      <c r="C2166" s="21"/>
      <c r="D2166" s="21"/>
      <c r="E2166" s="21"/>
      <c r="F2166" s="21"/>
      <c r="G2166" s="21"/>
      <c r="H2166" s="21"/>
      <c r="I2166" s="21"/>
    </row>
    <row r="2167" spans="1:9" hidden="1">
      <c r="A2167" s="21"/>
      <c r="B2167" s="21"/>
      <c r="C2167" s="21"/>
      <c r="D2167" s="21"/>
      <c r="E2167" s="21"/>
      <c r="F2167" s="21"/>
      <c r="G2167" s="21"/>
      <c r="H2167" s="21"/>
      <c r="I2167" s="21"/>
    </row>
    <row r="2168" spans="1:9" hidden="1">
      <c r="A2168" s="21"/>
      <c r="B2168" s="21"/>
      <c r="C2168" s="21"/>
      <c r="D2168" s="21"/>
      <c r="E2168" s="21"/>
      <c r="F2168" s="21"/>
      <c r="G2168" s="21"/>
      <c r="H2168" s="21"/>
      <c r="I2168" s="21"/>
    </row>
    <row r="2169" spans="1:9" hidden="1">
      <c r="A2169" s="21"/>
      <c r="B2169" s="21"/>
      <c r="C2169" s="21"/>
      <c r="D2169" s="21"/>
      <c r="E2169" s="21"/>
      <c r="F2169" s="21"/>
      <c r="G2169" s="21"/>
      <c r="H2169" s="21"/>
      <c r="I2169" s="21"/>
    </row>
    <row r="2170" spans="1:9" hidden="1">
      <c r="A2170" s="21"/>
      <c r="B2170" s="21"/>
      <c r="C2170" s="21"/>
      <c r="D2170" s="21"/>
      <c r="E2170" s="21"/>
      <c r="F2170" s="21"/>
      <c r="G2170" s="21"/>
      <c r="H2170" s="21"/>
      <c r="I2170" s="21"/>
    </row>
    <row r="2171" spans="1:9" hidden="1">
      <c r="A2171" s="21"/>
      <c r="B2171" s="21"/>
      <c r="C2171" s="21"/>
      <c r="D2171" s="21"/>
      <c r="E2171" s="21"/>
      <c r="F2171" s="21"/>
      <c r="G2171" s="21"/>
      <c r="H2171" s="21"/>
      <c r="I2171" s="21"/>
    </row>
    <row r="2172" spans="1:9" hidden="1">
      <c r="A2172" s="21"/>
      <c r="B2172" s="21"/>
      <c r="C2172" s="21"/>
      <c r="D2172" s="21"/>
      <c r="E2172" s="21"/>
      <c r="F2172" s="21"/>
      <c r="G2172" s="21"/>
      <c r="H2172" s="21"/>
      <c r="I2172" s="21"/>
    </row>
    <row r="2173" spans="1:9" hidden="1">
      <c r="A2173" s="21"/>
      <c r="B2173" s="21"/>
      <c r="C2173" s="21"/>
      <c r="D2173" s="21"/>
      <c r="E2173" s="21"/>
      <c r="F2173" s="21"/>
      <c r="G2173" s="21"/>
      <c r="H2173" s="21"/>
      <c r="I2173" s="21"/>
    </row>
    <row r="2174" spans="1:9" hidden="1">
      <c r="A2174" s="21"/>
      <c r="B2174" s="21"/>
      <c r="C2174" s="21"/>
      <c r="D2174" s="21"/>
      <c r="E2174" s="21"/>
      <c r="F2174" s="21"/>
      <c r="G2174" s="21"/>
      <c r="H2174" s="21"/>
      <c r="I2174" s="21"/>
    </row>
    <row r="2175" spans="1:9" hidden="1">
      <c r="A2175" s="21"/>
      <c r="B2175" s="21"/>
      <c r="C2175" s="21"/>
      <c r="D2175" s="21"/>
      <c r="E2175" s="21"/>
      <c r="F2175" s="21"/>
      <c r="G2175" s="21"/>
      <c r="H2175" s="21"/>
      <c r="I2175" s="21"/>
    </row>
    <row r="2176" spans="1:9" hidden="1">
      <c r="A2176" s="21"/>
      <c r="B2176" s="21"/>
      <c r="C2176" s="21"/>
      <c r="D2176" s="21"/>
      <c r="E2176" s="21"/>
      <c r="F2176" s="21"/>
      <c r="G2176" s="21"/>
      <c r="H2176" s="21"/>
      <c r="I2176" s="21"/>
    </row>
    <row r="2177" spans="1:9" hidden="1">
      <c r="A2177" s="21"/>
      <c r="B2177" s="21"/>
      <c r="C2177" s="21"/>
      <c r="D2177" s="21"/>
      <c r="E2177" s="21"/>
      <c r="F2177" s="21"/>
      <c r="G2177" s="21"/>
      <c r="H2177" s="21"/>
      <c r="I2177" s="21"/>
    </row>
    <row r="2178" spans="1:9" hidden="1">
      <c r="A2178" s="21"/>
      <c r="B2178" s="21"/>
      <c r="C2178" s="21"/>
      <c r="D2178" s="21"/>
      <c r="E2178" s="21"/>
      <c r="F2178" s="21"/>
      <c r="G2178" s="21"/>
      <c r="H2178" s="21"/>
      <c r="I2178" s="21"/>
    </row>
    <row r="2179" spans="1:9" hidden="1">
      <c r="A2179" s="21"/>
      <c r="B2179" s="21"/>
      <c r="C2179" s="21"/>
      <c r="D2179" s="21"/>
      <c r="E2179" s="21"/>
      <c r="F2179" s="21"/>
      <c r="G2179" s="21"/>
      <c r="H2179" s="21"/>
      <c r="I2179" s="21"/>
    </row>
    <row r="2180" spans="1:9" hidden="1">
      <c r="A2180" s="21"/>
      <c r="B2180" s="21"/>
      <c r="C2180" s="21"/>
      <c r="D2180" s="21"/>
      <c r="E2180" s="21"/>
      <c r="F2180" s="21"/>
      <c r="G2180" s="21"/>
      <c r="H2180" s="21"/>
      <c r="I2180" s="21"/>
    </row>
    <row r="2181" spans="1:9" hidden="1">
      <c r="A2181" s="21"/>
      <c r="B2181" s="21"/>
      <c r="C2181" s="21"/>
      <c r="D2181" s="21"/>
      <c r="E2181" s="21"/>
      <c r="F2181" s="21"/>
      <c r="G2181" s="21"/>
      <c r="H2181" s="21"/>
      <c r="I2181" s="21"/>
    </row>
    <row r="2182" spans="1:9" hidden="1">
      <c r="A2182" s="21"/>
      <c r="B2182" s="21"/>
      <c r="C2182" s="21"/>
      <c r="D2182" s="21"/>
      <c r="E2182" s="21"/>
      <c r="F2182" s="21"/>
      <c r="G2182" s="21"/>
      <c r="H2182" s="21"/>
      <c r="I2182" s="21"/>
    </row>
    <row r="2183" spans="1:9" hidden="1">
      <c r="A2183" s="21"/>
      <c r="B2183" s="21"/>
      <c r="C2183" s="21"/>
      <c r="D2183" s="21"/>
      <c r="E2183" s="21"/>
      <c r="F2183" s="21"/>
      <c r="G2183" s="21"/>
      <c r="H2183" s="21"/>
      <c r="I2183" s="21"/>
    </row>
    <row r="2184" spans="1:9" hidden="1">
      <c r="A2184" s="21"/>
      <c r="B2184" s="21"/>
      <c r="C2184" s="21"/>
      <c r="D2184" s="21"/>
      <c r="E2184" s="21"/>
      <c r="F2184" s="21"/>
      <c r="G2184" s="21"/>
      <c r="H2184" s="21"/>
      <c r="I2184" s="21"/>
    </row>
    <row r="2185" spans="1:9" hidden="1">
      <c r="A2185" s="21"/>
      <c r="B2185" s="21"/>
      <c r="C2185" s="21"/>
      <c r="D2185" s="21"/>
      <c r="E2185" s="21"/>
      <c r="F2185" s="21"/>
      <c r="G2185" s="21"/>
      <c r="H2185" s="21"/>
      <c r="I2185" s="21"/>
    </row>
    <row r="2186" spans="1:9" hidden="1">
      <c r="A2186" s="21"/>
      <c r="B2186" s="21"/>
      <c r="C2186" s="21"/>
      <c r="D2186" s="21"/>
      <c r="E2186" s="21"/>
      <c r="F2186" s="21"/>
      <c r="G2186" s="21"/>
      <c r="H2186" s="21"/>
      <c r="I2186" s="21"/>
    </row>
    <row r="2187" spans="1:9" hidden="1">
      <c r="A2187" s="21"/>
      <c r="B2187" s="21"/>
      <c r="C2187" s="21"/>
      <c r="D2187" s="21"/>
      <c r="E2187" s="21"/>
      <c r="F2187" s="21"/>
      <c r="G2187" s="21"/>
      <c r="H2187" s="21"/>
      <c r="I2187" s="21"/>
    </row>
    <row r="2188" spans="1:9" hidden="1">
      <c r="A2188" s="21"/>
      <c r="B2188" s="21"/>
      <c r="C2188" s="21"/>
      <c r="D2188" s="21"/>
      <c r="E2188" s="21"/>
      <c r="F2188" s="21"/>
      <c r="G2188" s="21"/>
      <c r="H2188" s="21"/>
      <c r="I2188" s="21"/>
    </row>
    <row r="2189" spans="1:9" hidden="1">
      <c r="A2189" s="21"/>
      <c r="B2189" s="21"/>
      <c r="C2189" s="21"/>
      <c r="D2189" s="21"/>
      <c r="E2189" s="21"/>
      <c r="F2189" s="21"/>
      <c r="G2189" s="21"/>
      <c r="H2189" s="21"/>
      <c r="I2189" s="21"/>
    </row>
    <row r="2190" spans="1:9" hidden="1">
      <c r="A2190" s="21"/>
      <c r="B2190" s="21"/>
      <c r="C2190" s="21"/>
      <c r="D2190" s="21"/>
      <c r="E2190" s="21"/>
      <c r="F2190" s="21"/>
      <c r="G2190" s="21"/>
      <c r="H2190" s="21"/>
      <c r="I2190" s="21"/>
    </row>
    <row r="2191" spans="1:9" hidden="1">
      <c r="A2191" s="21"/>
      <c r="B2191" s="21"/>
      <c r="C2191" s="21"/>
      <c r="D2191" s="21"/>
      <c r="E2191" s="21"/>
      <c r="F2191" s="21"/>
      <c r="G2191" s="21"/>
      <c r="H2191" s="21"/>
      <c r="I2191" s="21"/>
    </row>
    <row r="2192" spans="1:9" hidden="1">
      <c r="A2192" s="21"/>
      <c r="B2192" s="21"/>
      <c r="C2192" s="21"/>
      <c r="D2192" s="21"/>
      <c r="E2192" s="21"/>
      <c r="F2192" s="21"/>
      <c r="G2192" s="21"/>
      <c r="H2192" s="21"/>
      <c r="I2192" s="21"/>
    </row>
    <row r="2193" spans="1:9" hidden="1">
      <c r="A2193" s="21"/>
      <c r="B2193" s="21"/>
      <c r="C2193" s="21"/>
      <c r="D2193" s="21"/>
      <c r="E2193" s="21"/>
      <c r="F2193" s="21"/>
      <c r="G2193" s="21"/>
      <c r="H2193" s="21"/>
      <c r="I2193" s="21"/>
    </row>
    <row r="2194" spans="1:9" hidden="1">
      <c r="A2194" s="21"/>
      <c r="B2194" s="21"/>
      <c r="C2194" s="21"/>
      <c r="D2194" s="21"/>
      <c r="E2194" s="21"/>
      <c r="F2194" s="21"/>
      <c r="G2194" s="21"/>
      <c r="H2194" s="21"/>
      <c r="I2194" s="21"/>
    </row>
    <row r="2195" spans="1:9" hidden="1">
      <c r="A2195" s="21"/>
      <c r="B2195" s="21"/>
      <c r="C2195" s="21"/>
      <c r="D2195" s="21"/>
      <c r="E2195" s="21"/>
      <c r="F2195" s="21"/>
      <c r="G2195" s="21"/>
      <c r="H2195" s="21"/>
      <c r="I2195" s="21"/>
    </row>
    <row r="2196" spans="1:9" hidden="1">
      <c r="A2196" s="21"/>
      <c r="B2196" s="21"/>
      <c r="C2196" s="21"/>
      <c r="D2196" s="21"/>
      <c r="E2196" s="21"/>
      <c r="F2196" s="21"/>
      <c r="G2196" s="21"/>
      <c r="H2196" s="21"/>
      <c r="I2196" s="21"/>
    </row>
    <row r="2197" spans="1:9" hidden="1">
      <c r="A2197" s="21"/>
      <c r="B2197" s="21"/>
      <c r="C2197" s="21"/>
      <c r="D2197" s="21"/>
      <c r="E2197" s="21"/>
      <c r="F2197" s="21"/>
      <c r="G2197" s="21"/>
      <c r="H2197" s="21"/>
      <c r="I2197" s="21"/>
    </row>
    <row r="2198" spans="1:9" hidden="1">
      <c r="A2198" s="21"/>
      <c r="B2198" s="21"/>
      <c r="C2198" s="21"/>
      <c r="D2198" s="21"/>
      <c r="E2198" s="21"/>
      <c r="F2198" s="21"/>
      <c r="G2198" s="21"/>
      <c r="H2198" s="21"/>
      <c r="I2198" s="21"/>
    </row>
    <row r="2199" spans="1:9" hidden="1">
      <c r="A2199" s="21"/>
      <c r="B2199" s="21"/>
      <c r="C2199" s="21"/>
      <c r="D2199" s="21"/>
      <c r="E2199" s="21"/>
      <c r="F2199" s="21"/>
      <c r="G2199" s="21"/>
      <c r="H2199" s="21"/>
      <c r="I2199" s="21"/>
    </row>
    <row r="2200" spans="1:9" hidden="1">
      <c r="A2200" s="21"/>
      <c r="B2200" s="21"/>
      <c r="C2200" s="21"/>
      <c r="D2200" s="21"/>
      <c r="E2200" s="21"/>
      <c r="F2200" s="21"/>
      <c r="G2200" s="21"/>
      <c r="H2200" s="21"/>
      <c r="I2200" s="21"/>
    </row>
    <row r="2201" spans="1:9" hidden="1">
      <c r="A2201" s="21"/>
      <c r="B2201" s="21"/>
      <c r="C2201" s="21"/>
      <c r="D2201" s="21"/>
      <c r="E2201" s="21"/>
      <c r="F2201" s="21"/>
      <c r="G2201" s="21"/>
      <c r="H2201" s="21"/>
      <c r="I2201" s="21"/>
    </row>
    <row r="2202" spans="1:9" hidden="1">
      <c r="A2202" s="21"/>
      <c r="B2202" s="21"/>
      <c r="C2202" s="21"/>
      <c r="D2202" s="21"/>
      <c r="E2202" s="21"/>
      <c r="F2202" s="21"/>
      <c r="G2202" s="21"/>
      <c r="H2202" s="21"/>
      <c r="I2202" s="21"/>
    </row>
    <row r="2203" spans="1:9" hidden="1">
      <c r="A2203" s="21"/>
      <c r="B2203" s="21"/>
      <c r="C2203" s="21"/>
      <c r="D2203" s="21"/>
      <c r="E2203" s="21"/>
      <c r="F2203" s="21"/>
      <c r="G2203" s="21"/>
      <c r="H2203" s="21"/>
      <c r="I2203" s="21"/>
    </row>
    <row r="2204" spans="1:9" hidden="1">
      <c r="A2204" s="21"/>
      <c r="B2204" s="21"/>
      <c r="C2204" s="21"/>
      <c r="D2204" s="21"/>
      <c r="E2204" s="21"/>
      <c r="F2204" s="21"/>
      <c r="G2204" s="21"/>
      <c r="H2204" s="21"/>
      <c r="I2204" s="21"/>
    </row>
    <row r="2205" spans="1:9" hidden="1">
      <c r="A2205" s="21"/>
      <c r="B2205" s="21"/>
      <c r="C2205" s="21"/>
      <c r="D2205" s="21"/>
      <c r="E2205" s="21"/>
      <c r="F2205" s="21"/>
      <c r="G2205" s="21"/>
      <c r="H2205" s="21"/>
      <c r="I2205" s="21"/>
    </row>
    <row r="2206" spans="1:9" hidden="1">
      <c r="A2206" s="21"/>
      <c r="B2206" s="21"/>
      <c r="C2206" s="21"/>
      <c r="D2206" s="21"/>
      <c r="E2206" s="21"/>
      <c r="F2206" s="21"/>
      <c r="G2206" s="21"/>
      <c r="H2206" s="21"/>
      <c r="I2206" s="21"/>
    </row>
    <row r="2207" spans="1:9" hidden="1">
      <c r="A2207" s="21"/>
      <c r="B2207" s="21"/>
      <c r="C2207" s="21"/>
      <c r="D2207" s="21"/>
      <c r="E2207" s="21"/>
      <c r="F2207" s="21"/>
      <c r="G2207" s="21"/>
      <c r="H2207" s="21"/>
      <c r="I2207" s="21"/>
    </row>
    <row r="2208" spans="1:9" hidden="1">
      <c r="A2208" s="21"/>
      <c r="B2208" s="21"/>
      <c r="C2208" s="21"/>
      <c r="D2208" s="21"/>
      <c r="E2208" s="21"/>
      <c r="F2208" s="21"/>
      <c r="G2208" s="21"/>
      <c r="H2208" s="21"/>
      <c r="I2208" s="21"/>
    </row>
    <row r="2209" spans="1:9" hidden="1">
      <c r="A2209" s="21"/>
      <c r="B2209" s="21"/>
      <c r="C2209" s="21"/>
      <c r="D2209" s="21"/>
      <c r="E2209" s="21"/>
      <c r="F2209" s="21"/>
      <c r="G2209" s="21"/>
      <c r="H2209" s="21"/>
      <c r="I2209" s="21"/>
    </row>
    <row r="2210" spans="1:9" hidden="1">
      <c r="A2210" s="21"/>
      <c r="B2210" s="21"/>
      <c r="C2210" s="21"/>
      <c r="D2210" s="21"/>
      <c r="E2210" s="21"/>
      <c r="F2210" s="21"/>
      <c r="G2210" s="21"/>
      <c r="H2210" s="21"/>
      <c r="I2210" s="21"/>
    </row>
    <row r="2211" spans="1:9" hidden="1">
      <c r="A2211" s="21"/>
      <c r="B2211" s="21"/>
      <c r="C2211" s="21"/>
      <c r="D2211" s="21"/>
      <c r="E2211" s="21"/>
      <c r="F2211" s="21"/>
      <c r="G2211" s="21"/>
      <c r="H2211" s="21"/>
      <c r="I2211" s="21"/>
    </row>
    <row r="2212" spans="1:9" hidden="1">
      <c r="A2212" s="21"/>
      <c r="B2212" s="21"/>
      <c r="C2212" s="21"/>
      <c r="D2212" s="21"/>
      <c r="E2212" s="21"/>
      <c r="F2212" s="21"/>
      <c r="G2212" s="21"/>
      <c r="H2212" s="21"/>
      <c r="I2212" s="21"/>
    </row>
    <row r="2213" spans="1:9" hidden="1">
      <c r="A2213" s="21"/>
      <c r="B2213" s="21"/>
      <c r="C2213" s="21"/>
      <c r="D2213" s="21"/>
      <c r="E2213" s="21"/>
      <c r="F2213" s="21"/>
      <c r="G2213" s="21"/>
      <c r="H2213" s="21"/>
      <c r="I2213" s="21"/>
    </row>
    <row r="2214" spans="1:9" hidden="1">
      <c r="A2214" s="21"/>
      <c r="B2214" s="21"/>
      <c r="C2214" s="21"/>
      <c r="D2214" s="21"/>
      <c r="E2214" s="21"/>
      <c r="F2214" s="21"/>
      <c r="G2214" s="21"/>
      <c r="H2214" s="21"/>
      <c r="I2214" s="21"/>
    </row>
    <row r="2215" spans="1:9" hidden="1">
      <c r="A2215" s="21"/>
      <c r="B2215" s="21"/>
      <c r="C2215" s="21"/>
      <c r="D2215" s="21"/>
      <c r="E2215" s="21"/>
      <c r="F2215" s="21"/>
      <c r="G2215" s="21"/>
      <c r="H2215" s="21"/>
      <c r="I2215" s="21"/>
    </row>
    <row r="2216" spans="1:9" hidden="1">
      <c r="A2216" s="21"/>
      <c r="B2216" s="21"/>
      <c r="C2216" s="21"/>
      <c r="D2216" s="21"/>
      <c r="E2216" s="21"/>
      <c r="F2216" s="21"/>
      <c r="G2216" s="21"/>
      <c r="H2216" s="21"/>
      <c r="I2216" s="21"/>
    </row>
    <row r="2217" spans="1:9" hidden="1">
      <c r="A2217" s="21"/>
      <c r="B2217" s="21"/>
      <c r="C2217" s="21"/>
      <c r="D2217" s="21"/>
      <c r="E2217" s="21"/>
      <c r="F2217" s="21"/>
      <c r="G2217" s="21"/>
      <c r="H2217" s="21"/>
      <c r="I2217" s="21"/>
    </row>
    <row r="2218" spans="1:9" hidden="1">
      <c r="A2218" s="21"/>
      <c r="B2218" s="21"/>
      <c r="C2218" s="21"/>
      <c r="D2218" s="21"/>
      <c r="E2218" s="21"/>
      <c r="F2218" s="21"/>
      <c r="G2218" s="21"/>
      <c r="H2218" s="21"/>
      <c r="I2218" s="21"/>
    </row>
    <row r="2219" spans="1:9" hidden="1">
      <c r="A2219" s="21"/>
      <c r="B2219" s="21"/>
      <c r="C2219" s="21"/>
      <c r="D2219" s="21"/>
      <c r="E2219" s="21"/>
      <c r="F2219" s="21"/>
      <c r="G2219" s="21"/>
      <c r="H2219" s="21"/>
      <c r="I2219" s="21"/>
    </row>
    <row r="2220" spans="1:9" hidden="1">
      <c r="A2220" s="21"/>
      <c r="B2220" s="21"/>
      <c r="C2220" s="21"/>
      <c r="D2220" s="21"/>
      <c r="E2220" s="21"/>
      <c r="F2220" s="21"/>
      <c r="G2220" s="21"/>
      <c r="H2220" s="21"/>
      <c r="I2220" s="21"/>
    </row>
    <row r="2221" spans="1:9" hidden="1">
      <c r="A2221" s="21"/>
      <c r="B2221" s="21"/>
      <c r="C2221" s="21"/>
      <c r="D2221" s="21"/>
      <c r="E2221" s="21"/>
      <c r="F2221" s="21"/>
      <c r="G2221" s="21"/>
      <c r="H2221" s="21"/>
      <c r="I2221" s="21"/>
    </row>
    <row r="2222" spans="1:9" hidden="1">
      <c r="A2222" s="21"/>
      <c r="B2222" s="21"/>
      <c r="C2222" s="21"/>
      <c r="D2222" s="21"/>
      <c r="E2222" s="21"/>
      <c r="F2222" s="21"/>
      <c r="G2222" s="21"/>
      <c r="H2222" s="21"/>
      <c r="I2222" s="21"/>
    </row>
    <row r="2223" spans="1:9" hidden="1">
      <c r="A2223" s="21"/>
      <c r="B2223" s="21"/>
      <c r="C2223" s="21"/>
      <c r="D2223" s="21"/>
      <c r="E2223" s="21"/>
      <c r="F2223" s="21"/>
      <c r="G2223" s="21"/>
      <c r="H2223" s="21"/>
      <c r="I2223" s="21"/>
    </row>
    <row r="2224" spans="1:9" hidden="1">
      <c r="A2224" s="21"/>
      <c r="B2224" s="21"/>
      <c r="C2224" s="21"/>
      <c r="D2224" s="21"/>
      <c r="E2224" s="21"/>
      <c r="F2224" s="21"/>
      <c r="G2224" s="21"/>
      <c r="H2224" s="21"/>
      <c r="I2224" s="21"/>
    </row>
    <row r="2225" spans="1:9" hidden="1">
      <c r="A2225" s="21"/>
      <c r="B2225" s="21"/>
      <c r="C2225" s="21"/>
      <c r="D2225" s="21"/>
      <c r="E2225" s="21"/>
      <c r="F2225" s="21"/>
      <c r="G2225" s="21"/>
      <c r="H2225" s="21"/>
      <c r="I2225" s="21"/>
    </row>
    <row r="2226" spans="1:9" hidden="1">
      <c r="A2226" s="21"/>
      <c r="B2226" s="21"/>
      <c r="C2226" s="21"/>
      <c r="D2226" s="21"/>
      <c r="E2226" s="21"/>
      <c r="F2226" s="21"/>
      <c r="G2226" s="21"/>
      <c r="H2226" s="21"/>
      <c r="I2226" s="21"/>
    </row>
    <row r="2227" spans="1:9" hidden="1">
      <c r="A2227" s="21"/>
      <c r="B2227" s="21"/>
      <c r="C2227" s="21"/>
      <c r="D2227" s="21"/>
      <c r="E2227" s="21"/>
      <c r="F2227" s="21"/>
      <c r="G2227" s="21"/>
      <c r="H2227" s="21"/>
      <c r="I2227" s="21"/>
    </row>
    <row r="2228" spans="1:9" hidden="1">
      <c r="A2228" s="21"/>
      <c r="B2228" s="21"/>
      <c r="C2228" s="21"/>
      <c r="D2228" s="21"/>
      <c r="E2228" s="21"/>
      <c r="F2228" s="21"/>
      <c r="G2228" s="21"/>
      <c r="H2228" s="21"/>
      <c r="I2228" s="21"/>
    </row>
    <row r="2229" spans="1:9" hidden="1">
      <c r="A2229" s="21"/>
      <c r="B2229" s="21"/>
      <c r="C2229" s="21"/>
      <c r="D2229" s="21"/>
      <c r="E2229" s="21"/>
      <c r="F2229" s="21"/>
      <c r="G2229" s="21"/>
      <c r="H2229" s="21"/>
      <c r="I2229" s="21"/>
    </row>
    <row r="2230" spans="1:9" hidden="1">
      <c r="A2230" s="21"/>
      <c r="B2230" s="21"/>
      <c r="C2230" s="21"/>
      <c r="D2230" s="21"/>
      <c r="E2230" s="21"/>
      <c r="F2230" s="21"/>
      <c r="G2230" s="21"/>
      <c r="H2230" s="21"/>
      <c r="I2230" s="21"/>
    </row>
    <row r="2231" spans="1:9" hidden="1">
      <c r="A2231" s="21"/>
      <c r="B2231" s="21"/>
      <c r="C2231" s="21"/>
      <c r="D2231" s="21"/>
      <c r="E2231" s="21"/>
      <c r="F2231" s="21"/>
      <c r="G2231" s="21"/>
      <c r="H2231" s="21"/>
      <c r="I2231" s="21"/>
    </row>
    <row r="2232" spans="1:9" hidden="1">
      <c r="A2232" s="21"/>
      <c r="B2232" s="21"/>
      <c r="C2232" s="21"/>
      <c r="D2232" s="21"/>
      <c r="E2232" s="21"/>
      <c r="F2232" s="21"/>
      <c r="G2232" s="21"/>
      <c r="H2232" s="21"/>
      <c r="I2232" s="21"/>
    </row>
    <row r="2233" spans="1:9" hidden="1">
      <c r="A2233" s="21"/>
      <c r="B2233" s="21"/>
      <c r="C2233" s="21"/>
      <c r="D2233" s="21"/>
      <c r="E2233" s="21"/>
      <c r="F2233" s="21"/>
      <c r="G2233" s="21"/>
      <c r="H2233" s="21"/>
      <c r="I2233" s="21"/>
    </row>
    <row r="2234" spans="1:9" hidden="1">
      <c r="A2234" s="21"/>
      <c r="B2234" s="21"/>
      <c r="C2234" s="21"/>
      <c r="D2234" s="21"/>
      <c r="E2234" s="21"/>
      <c r="F2234" s="21"/>
      <c r="G2234" s="21"/>
      <c r="H2234" s="21"/>
      <c r="I2234" s="21"/>
    </row>
    <row r="2235" spans="1:9" hidden="1">
      <c r="A2235" s="21"/>
      <c r="B2235" s="21"/>
      <c r="C2235" s="21"/>
      <c r="D2235" s="21"/>
      <c r="E2235" s="21"/>
      <c r="F2235" s="21"/>
      <c r="G2235" s="21"/>
      <c r="H2235" s="21"/>
      <c r="I2235" s="21"/>
    </row>
    <row r="2236" spans="1:9" hidden="1">
      <c r="A2236" s="21"/>
      <c r="B2236" s="21"/>
      <c r="C2236" s="21"/>
      <c r="D2236" s="21"/>
      <c r="E2236" s="21"/>
      <c r="F2236" s="21"/>
      <c r="G2236" s="21"/>
      <c r="H2236" s="21"/>
      <c r="I2236" s="21"/>
    </row>
    <row r="2237" spans="1:9" hidden="1">
      <c r="A2237" s="21"/>
      <c r="B2237" s="21"/>
      <c r="C2237" s="21"/>
      <c r="D2237" s="21"/>
      <c r="E2237" s="21"/>
      <c r="F2237" s="21"/>
      <c r="G2237" s="21"/>
      <c r="H2237" s="21"/>
      <c r="I2237" s="21"/>
    </row>
    <row r="2238" spans="1:9" hidden="1">
      <c r="A2238" s="21"/>
      <c r="B2238" s="21"/>
      <c r="C2238" s="21"/>
      <c r="D2238" s="21"/>
      <c r="E2238" s="21"/>
      <c r="F2238" s="21"/>
      <c r="G2238" s="21"/>
      <c r="H2238" s="21"/>
      <c r="I2238" s="21"/>
    </row>
    <row r="2239" spans="1:9" hidden="1">
      <c r="A2239" s="21"/>
      <c r="B2239" s="21"/>
      <c r="C2239" s="21"/>
      <c r="D2239" s="21"/>
      <c r="E2239" s="21"/>
      <c r="F2239" s="21"/>
      <c r="G2239" s="21"/>
      <c r="H2239" s="21"/>
      <c r="I2239" s="21"/>
    </row>
    <row r="2240" spans="1:9" hidden="1">
      <c r="A2240" s="21"/>
      <c r="B2240" s="21"/>
      <c r="C2240" s="21"/>
      <c r="D2240" s="21"/>
      <c r="E2240" s="21"/>
      <c r="F2240" s="21"/>
      <c r="G2240" s="21"/>
      <c r="H2240" s="21"/>
      <c r="I2240" s="21"/>
    </row>
    <row r="2241" spans="1:9" hidden="1">
      <c r="A2241" s="21"/>
      <c r="B2241" s="21"/>
      <c r="C2241" s="21"/>
      <c r="D2241" s="21"/>
      <c r="E2241" s="21"/>
      <c r="F2241" s="21"/>
      <c r="G2241" s="21"/>
      <c r="H2241" s="21"/>
      <c r="I2241" s="21"/>
    </row>
    <row r="2242" spans="1:9" hidden="1">
      <c r="A2242" s="21"/>
      <c r="B2242" s="21"/>
      <c r="C2242" s="21"/>
      <c r="D2242" s="21"/>
      <c r="E2242" s="21"/>
      <c r="F2242" s="21"/>
      <c r="G2242" s="21"/>
      <c r="H2242" s="21"/>
      <c r="I2242" s="21"/>
    </row>
    <row r="2243" spans="1:9" hidden="1">
      <c r="A2243" s="21"/>
      <c r="B2243" s="21"/>
      <c r="C2243" s="21"/>
      <c r="D2243" s="21"/>
      <c r="E2243" s="21"/>
      <c r="F2243" s="21"/>
      <c r="G2243" s="21"/>
      <c r="H2243" s="21"/>
      <c r="I2243" s="21"/>
    </row>
    <row r="2244" spans="1:9" hidden="1">
      <c r="A2244" s="21"/>
      <c r="B2244" s="21"/>
      <c r="C2244" s="21"/>
      <c r="D2244" s="21"/>
      <c r="E2244" s="21"/>
      <c r="F2244" s="21"/>
      <c r="G2244" s="21"/>
      <c r="H2244" s="21"/>
      <c r="I2244" s="21"/>
    </row>
    <row r="2245" spans="1:9" hidden="1">
      <c r="A2245" s="21"/>
      <c r="B2245" s="21"/>
      <c r="C2245" s="21"/>
      <c r="D2245" s="21"/>
      <c r="E2245" s="21"/>
      <c r="F2245" s="21"/>
      <c r="G2245" s="21"/>
      <c r="H2245" s="21"/>
      <c r="I2245" s="21"/>
    </row>
    <row r="2246" spans="1:9" hidden="1">
      <c r="A2246" s="21"/>
      <c r="B2246" s="21"/>
      <c r="C2246" s="21"/>
      <c r="D2246" s="21"/>
      <c r="E2246" s="21"/>
      <c r="F2246" s="21"/>
      <c r="G2246" s="21"/>
      <c r="H2246" s="21"/>
      <c r="I2246" s="21"/>
    </row>
    <row r="2247" spans="1:9" hidden="1">
      <c r="A2247" s="21"/>
      <c r="B2247" s="21"/>
      <c r="C2247" s="21"/>
      <c r="D2247" s="21"/>
      <c r="E2247" s="21"/>
      <c r="F2247" s="21"/>
      <c r="G2247" s="21"/>
      <c r="H2247" s="21"/>
      <c r="I2247" s="21"/>
    </row>
    <row r="2248" spans="1:9" hidden="1">
      <c r="A2248" s="21"/>
      <c r="B2248" s="21"/>
      <c r="C2248" s="21"/>
      <c r="D2248" s="21"/>
      <c r="E2248" s="21"/>
      <c r="F2248" s="21"/>
      <c r="G2248" s="21"/>
      <c r="H2248" s="21"/>
      <c r="I2248" s="21"/>
    </row>
    <row r="2249" spans="1:9" hidden="1">
      <c r="A2249" s="21"/>
      <c r="B2249" s="21"/>
      <c r="C2249" s="21"/>
      <c r="D2249" s="21"/>
      <c r="E2249" s="21"/>
      <c r="F2249" s="21"/>
      <c r="G2249" s="21"/>
      <c r="H2249" s="21"/>
      <c r="I2249" s="21"/>
    </row>
    <row r="2250" spans="1:9" hidden="1">
      <c r="A2250" s="21"/>
      <c r="B2250" s="21"/>
      <c r="C2250" s="21"/>
      <c r="D2250" s="21"/>
      <c r="E2250" s="21"/>
      <c r="F2250" s="21"/>
      <c r="G2250" s="21"/>
      <c r="H2250" s="21"/>
      <c r="I2250" s="21"/>
    </row>
    <row r="2251" spans="1:9" hidden="1">
      <c r="A2251" s="21"/>
      <c r="B2251" s="21"/>
      <c r="C2251" s="21"/>
      <c r="D2251" s="21"/>
      <c r="E2251" s="21"/>
      <c r="F2251" s="21"/>
      <c r="G2251" s="21"/>
      <c r="H2251" s="21"/>
      <c r="I2251" s="21"/>
    </row>
    <row r="2252" spans="1:9" hidden="1">
      <c r="A2252" s="21"/>
      <c r="B2252" s="21"/>
      <c r="C2252" s="21"/>
      <c r="D2252" s="21"/>
      <c r="E2252" s="21"/>
      <c r="F2252" s="21"/>
      <c r="G2252" s="21"/>
      <c r="H2252" s="21"/>
      <c r="I2252" s="21"/>
    </row>
    <row r="2253" spans="1:9" hidden="1">
      <c r="A2253" s="21"/>
      <c r="B2253" s="21"/>
      <c r="C2253" s="21"/>
      <c r="D2253" s="21"/>
      <c r="E2253" s="21"/>
      <c r="F2253" s="21"/>
      <c r="G2253" s="21"/>
      <c r="H2253" s="21"/>
      <c r="I2253" s="21"/>
    </row>
    <row r="2254" spans="1:9" hidden="1">
      <c r="A2254" s="21"/>
      <c r="B2254" s="21"/>
      <c r="C2254" s="21"/>
      <c r="D2254" s="21"/>
      <c r="E2254" s="21"/>
      <c r="F2254" s="21"/>
      <c r="G2254" s="21"/>
      <c r="H2254" s="21"/>
      <c r="I2254" s="21"/>
    </row>
    <row r="2255" spans="1:9" hidden="1">
      <c r="A2255" s="21"/>
      <c r="B2255" s="21"/>
      <c r="C2255" s="21"/>
      <c r="D2255" s="21"/>
      <c r="E2255" s="21"/>
      <c r="F2255" s="21"/>
      <c r="G2255" s="21"/>
      <c r="H2255" s="21"/>
      <c r="I2255" s="21"/>
    </row>
    <row r="2256" spans="1:9" hidden="1">
      <c r="A2256" s="21"/>
      <c r="B2256" s="21"/>
      <c r="C2256" s="21"/>
      <c r="D2256" s="21"/>
      <c r="E2256" s="21"/>
      <c r="F2256" s="21"/>
      <c r="G2256" s="21"/>
      <c r="H2256" s="21"/>
      <c r="I2256" s="21"/>
    </row>
    <row r="2257" spans="1:9" hidden="1">
      <c r="A2257" s="21"/>
      <c r="B2257" s="21"/>
      <c r="C2257" s="21"/>
      <c r="D2257" s="21"/>
      <c r="E2257" s="21"/>
      <c r="F2257" s="21"/>
      <c r="G2257" s="21"/>
      <c r="H2257" s="21"/>
      <c r="I2257" s="21"/>
    </row>
    <row r="2258" spans="1:9" hidden="1">
      <c r="A2258" s="21"/>
      <c r="B2258" s="21"/>
      <c r="C2258" s="21"/>
      <c r="D2258" s="21"/>
      <c r="E2258" s="21"/>
      <c r="F2258" s="21"/>
      <c r="G2258" s="21"/>
      <c r="H2258" s="21"/>
      <c r="I2258" s="21"/>
    </row>
    <row r="2259" spans="1:9" hidden="1">
      <c r="A2259" s="21"/>
      <c r="B2259" s="21"/>
      <c r="C2259" s="21"/>
      <c r="D2259" s="21"/>
      <c r="E2259" s="21"/>
      <c r="F2259" s="21"/>
      <c r="G2259" s="21"/>
      <c r="H2259" s="21"/>
      <c r="I2259" s="21"/>
    </row>
    <row r="2260" spans="1:9" hidden="1">
      <c r="A2260" s="21"/>
      <c r="B2260" s="21"/>
      <c r="C2260" s="21"/>
      <c r="D2260" s="21"/>
      <c r="E2260" s="21"/>
      <c r="F2260" s="21"/>
      <c r="G2260" s="21"/>
      <c r="H2260" s="21"/>
      <c r="I2260" s="21"/>
    </row>
    <row r="2261" spans="1:9" hidden="1">
      <c r="A2261" s="21"/>
      <c r="B2261" s="21"/>
      <c r="C2261" s="21"/>
      <c r="D2261" s="21"/>
      <c r="E2261" s="21"/>
      <c r="F2261" s="21"/>
      <c r="G2261" s="21"/>
      <c r="H2261" s="21"/>
      <c r="I2261" s="21"/>
    </row>
    <row r="2262" spans="1:9" hidden="1">
      <c r="A2262" s="21"/>
      <c r="B2262" s="21"/>
      <c r="C2262" s="21"/>
      <c r="D2262" s="21"/>
      <c r="E2262" s="21"/>
      <c r="F2262" s="21"/>
      <c r="G2262" s="21"/>
      <c r="H2262" s="21"/>
      <c r="I2262" s="21"/>
    </row>
    <row r="2263" spans="1:9" hidden="1">
      <c r="A2263" s="21"/>
      <c r="B2263" s="21"/>
      <c r="C2263" s="21"/>
      <c r="D2263" s="21"/>
      <c r="E2263" s="21"/>
      <c r="F2263" s="21"/>
      <c r="G2263" s="21"/>
      <c r="H2263" s="21"/>
      <c r="I2263" s="21"/>
    </row>
    <row r="2264" spans="1:9" hidden="1">
      <c r="A2264" s="21"/>
      <c r="B2264" s="21"/>
      <c r="C2264" s="21"/>
      <c r="D2264" s="21"/>
      <c r="E2264" s="21"/>
      <c r="F2264" s="21"/>
      <c r="G2264" s="21"/>
      <c r="H2264" s="21"/>
      <c r="I2264" s="21"/>
    </row>
    <row r="2265" spans="1:9" hidden="1">
      <c r="A2265" s="21"/>
      <c r="B2265" s="21"/>
      <c r="C2265" s="21"/>
      <c r="D2265" s="21"/>
      <c r="E2265" s="21"/>
      <c r="F2265" s="21"/>
      <c r="G2265" s="21"/>
      <c r="H2265" s="21"/>
      <c r="I2265" s="21"/>
    </row>
    <row r="2266" spans="1:9" hidden="1">
      <c r="A2266" s="21"/>
      <c r="B2266" s="21"/>
      <c r="C2266" s="21"/>
      <c r="D2266" s="21"/>
      <c r="E2266" s="21"/>
      <c r="F2266" s="21"/>
      <c r="G2266" s="21"/>
      <c r="H2266" s="21"/>
      <c r="I2266" s="21"/>
    </row>
    <row r="2267" spans="1:9" hidden="1">
      <c r="A2267" s="21"/>
      <c r="B2267" s="21"/>
      <c r="C2267" s="21"/>
      <c r="D2267" s="21"/>
      <c r="E2267" s="21"/>
      <c r="F2267" s="21"/>
      <c r="G2267" s="21"/>
      <c r="H2267" s="21"/>
      <c r="I2267" s="21"/>
    </row>
    <row r="2268" spans="1:9" hidden="1">
      <c r="A2268" s="21"/>
      <c r="B2268" s="21"/>
      <c r="C2268" s="21"/>
      <c r="D2268" s="21"/>
      <c r="E2268" s="21"/>
      <c r="F2268" s="21"/>
      <c r="G2268" s="21"/>
      <c r="H2268" s="21"/>
      <c r="I2268" s="21"/>
    </row>
    <row r="2269" spans="1:9" hidden="1">
      <c r="A2269" s="21"/>
      <c r="B2269" s="21"/>
      <c r="C2269" s="21"/>
      <c r="D2269" s="21"/>
      <c r="E2269" s="21"/>
      <c r="F2269" s="21"/>
      <c r="G2269" s="21"/>
      <c r="H2269" s="21"/>
      <c r="I2269" s="21"/>
    </row>
    <row r="2270" spans="1:9" hidden="1">
      <c r="A2270" s="21"/>
      <c r="B2270" s="21"/>
      <c r="C2270" s="21"/>
      <c r="D2270" s="21"/>
      <c r="E2270" s="21"/>
      <c r="F2270" s="21"/>
      <c r="G2270" s="21"/>
      <c r="H2270" s="21"/>
      <c r="I2270" s="21"/>
    </row>
    <row r="2271" spans="1:9" hidden="1">
      <c r="A2271" s="21"/>
      <c r="B2271" s="21"/>
      <c r="C2271" s="21"/>
      <c r="D2271" s="21"/>
      <c r="E2271" s="21"/>
      <c r="F2271" s="21"/>
      <c r="G2271" s="21"/>
      <c r="H2271" s="21"/>
      <c r="I2271" s="21"/>
    </row>
    <row r="2272" spans="1:9" hidden="1">
      <c r="A2272" s="21"/>
      <c r="B2272" s="21"/>
      <c r="C2272" s="21"/>
      <c r="D2272" s="21"/>
      <c r="E2272" s="21"/>
      <c r="F2272" s="21"/>
      <c r="G2272" s="21"/>
      <c r="H2272" s="21"/>
      <c r="I2272" s="21"/>
    </row>
    <row r="2273" spans="1:9" hidden="1">
      <c r="A2273" s="21"/>
      <c r="B2273" s="21"/>
      <c r="C2273" s="21"/>
      <c r="D2273" s="21"/>
      <c r="E2273" s="21"/>
      <c r="F2273" s="21"/>
      <c r="G2273" s="21"/>
      <c r="H2273" s="21"/>
      <c r="I2273" s="21"/>
    </row>
    <row r="2274" spans="1:9" hidden="1">
      <c r="A2274" s="21"/>
      <c r="B2274" s="21"/>
      <c r="C2274" s="21"/>
      <c r="D2274" s="21"/>
      <c r="E2274" s="21"/>
      <c r="F2274" s="21"/>
      <c r="G2274" s="21"/>
      <c r="H2274" s="21"/>
      <c r="I2274" s="21"/>
    </row>
    <row r="2275" spans="1:9" hidden="1">
      <c r="A2275" s="21"/>
      <c r="B2275" s="21"/>
      <c r="C2275" s="21"/>
      <c r="D2275" s="21"/>
      <c r="E2275" s="21"/>
      <c r="F2275" s="21"/>
      <c r="G2275" s="21"/>
      <c r="H2275" s="21"/>
      <c r="I2275" s="21"/>
    </row>
    <row r="2276" spans="1:9" hidden="1">
      <c r="A2276" s="21"/>
      <c r="B2276" s="21"/>
      <c r="C2276" s="21"/>
      <c r="D2276" s="21"/>
      <c r="E2276" s="21"/>
      <c r="F2276" s="21"/>
      <c r="G2276" s="21"/>
      <c r="H2276" s="21"/>
      <c r="I2276" s="21"/>
    </row>
    <row r="2277" spans="1:9" hidden="1">
      <c r="A2277" s="21"/>
      <c r="B2277" s="21"/>
      <c r="C2277" s="21"/>
      <c r="D2277" s="21"/>
      <c r="E2277" s="21"/>
      <c r="F2277" s="21"/>
      <c r="G2277" s="21"/>
      <c r="H2277" s="21"/>
      <c r="I2277" s="21"/>
    </row>
    <row r="2278" spans="1:9" hidden="1">
      <c r="A2278" s="21"/>
      <c r="B2278" s="21"/>
      <c r="C2278" s="21"/>
      <c r="D2278" s="21"/>
      <c r="E2278" s="21"/>
      <c r="F2278" s="21"/>
      <c r="G2278" s="21"/>
      <c r="H2278" s="21"/>
      <c r="I2278" s="21"/>
    </row>
    <row r="2279" spans="1:9" hidden="1">
      <c r="A2279" s="21"/>
      <c r="B2279" s="21"/>
      <c r="C2279" s="21"/>
      <c r="D2279" s="21"/>
      <c r="E2279" s="21"/>
      <c r="F2279" s="21"/>
      <c r="G2279" s="21"/>
      <c r="H2279" s="21"/>
      <c r="I2279" s="21"/>
    </row>
    <row r="2280" spans="1:9" hidden="1">
      <c r="A2280" s="21"/>
      <c r="B2280" s="21"/>
      <c r="C2280" s="21"/>
      <c r="D2280" s="21"/>
      <c r="E2280" s="21"/>
      <c r="F2280" s="21"/>
      <c r="G2280" s="21"/>
      <c r="H2280" s="21"/>
      <c r="I2280" s="21"/>
    </row>
    <row r="2281" spans="1:9" hidden="1">
      <c r="A2281" s="21"/>
      <c r="B2281" s="21"/>
      <c r="C2281" s="21"/>
      <c r="D2281" s="21"/>
      <c r="E2281" s="21"/>
      <c r="F2281" s="21"/>
      <c r="G2281" s="21"/>
      <c r="H2281" s="21"/>
      <c r="I2281" s="21"/>
    </row>
    <row r="2282" spans="1:9" hidden="1">
      <c r="A2282" s="21"/>
      <c r="B2282" s="21"/>
      <c r="C2282" s="21"/>
      <c r="D2282" s="21"/>
      <c r="E2282" s="21"/>
      <c r="F2282" s="21"/>
      <c r="G2282" s="21"/>
      <c r="H2282" s="21"/>
      <c r="I2282" s="21"/>
    </row>
    <row r="2283" spans="1:9" hidden="1">
      <c r="A2283" s="21"/>
      <c r="B2283" s="21"/>
      <c r="C2283" s="21"/>
      <c r="D2283" s="21"/>
      <c r="E2283" s="21"/>
      <c r="F2283" s="21"/>
      <c r="G2283" s="21"/>
      <c r="H2283" s="21"/>
      <c r="I2283" s="21"/>
    </row>
    <row r="2284" spans="1:9" hidden="1">
      <c r="A2284" s="21"/>
      <c r="B2284" s="21"/>
      <c r="C2284" s="21"/>
      <c r="D2284" s="21"/>
      <c r="E2284" s="21"/>
      <c r="F2284" s="21"/>
      <c r="G2284" s="21"/>
      <c r="H2284" s="21"/>
      <c r="I2284" s="21"/>
    </row>
    <row r="2285" spans="1:9" hidden="1">
      <c r="A2285" s="21"/>
      <c r="B2285" s="21"/>
      <c r="C2285" s="21"/>
      <c r="D2285" s="21"/>
      <c r="E2285" s="21"/>
      <c r="F2285" s="21"/>
      <c r="G2285" s="21"/>
      <c r="H2285" s="21"/>
      <c r="I2285" s="21"/>
    </row>
    <row r="2286" spans="1:9" hidden="1">
      <c r="A2286" s="21"/>
      <c r="B2286" s="21"/>
      <c r="C2286" s="21"/>
      <c r="D2286" s="21"/>
      <c r="E2286" s="21"/>
      <c r="F2286" s="21"/>
      <c r="G2286" s="21"/>
      <c r="H2286" s="21"/>
      <c r="I2286" s="21"/>
    </row>
    <row r="2287" spans="1:9" hidden="1">
      <c r="A2287" s="21"/>
      <c r="B2287" s="21"/>
      <c r="C2287" s="21"/>
      <c r="D2287" s="21"/>
      <c r="E2287" s="21"/>
      <c r="F2287" s="21"/>
      <c r="G2287" s="21"/>
      <c r="H2287" s="21"/>
      <c r="I2287" s="21"/>
    </row>
    <row r="2288" spans="1:9" hidden="1">
      <c r="A2288" s="21"/>
      <c r="B2288" s="21"/>
      <c r="C2288" s="21"/>
      <c r="D2288" s="21"/>
      <c r="E2288" s="21"/>
      <c r="F2288" s="21"/>
      <c r="G2288" s="21"/>
      <c r="H2288" s="21"/>
      <c r="I2288" s="21"/>
    </row>
    <row r="2289" spans="1:9" hidden="1">
      <c r="A2289" s="21"/>
      <c r="B2289" s="21"/>
      <c r="C2289" s="21"/>
      <c r="D2289" s="21"/>
      <c r="E2289" s="21"/>
      <c r="F2289" s="21"/>
      <c r="G2289" s="21"/>
      <c r="H2289" s="21"/>
      <c r="I2289" s="21"/>
    </row>
    <row r="2290" spans="1:9" hidden="1">
      <c r="A2290" s="21"/>
      <c r="B2290" s="21"/>
      <c r="C2290" s="21"/>
      <c r="D2290" s="21"/>
      <c r="E2290" s="21"/>
      <c r="F2290" s="21"/>
      <c r="G2290" s="21"/>
      <c r="H2290" s="21"/>
      <c r="I2290" s="21"/>
    </row>
    <row r="2291" spans="1:9" hidden="1">
      <c r="A2291" s="21"/>
      <c r="B2291" s="21"/>
      <c r="C2291" s="21"/>
      <c r="D2291" s="21"/>
      <c r="E2291" s="21"/>
      <c r="F2291" s="21"/>
      <c r="G2291" s="21"/>
      <c r="H2291" s="21"/>
      <c r="I2291" s="21"/>
    </row>
    <row r="2292" spans="1:9" hidden="1">
      <c r="A2292" s="21"/>
      <c r="B2292" s="21"/>
      <c r="C2292" s="21"/>
      <c r="D2292" s="21"/>
      <c r="E2292" s="21"/>
      <c r="F2292" s="21"/>
      <c r="G2292" s="21"/>
      <c r="H2292" s="21"/>
      <c r="I2292" s="21"/>
    </row>
    <row r="2293" spans="1:9" hidden="1">
      <c r="A2293" s="21"/>
      <c r="B2293" s="21"/>
      <c r="C2293" s="21"/>
      <c r="D2293" s="21"/>
      <c r="E2293" s="21"/>
      <c r="F2293" s="21"/>
      <c r="G2293" s="21"/>
      <c r="H2293" s="21"/>
      <c r="I2293" s="21"/>
    </row>
    <row r="2294" spans="1:9" hidden="1">
      <c r="A2294" s="21"/>
      <c r="B2294" s="21"/>
      <c r="C2294" s="21"/>
      <c r="D2294" s="21"/>
      <c r="E2294" s="21"/>
      <c r="F2294" s="21"/>
      <c r="G2294" s="21"/>
      <c r="H2294" s="21"/>
      <c r="I2294" s="21"/>
    </row>
    <row r="2295" spans="1:9" hidden="1">
      <c r="A2295" s="21"/>
      <c r="B2295" s="21"/>
      <c r="C2295" s="21"/>
      <c r="D2295" s="21"/>
      <c r="E2295" s="21"/>
      <c r="F2295" s="21"/>
      <c r="G2295" s="21"/>
      <c r="H2295" s="21"/>
      <c r="I2295" s="21"/>
    </row>
    <row r="2296" spans="1:9" hidden="1">
      <c r="A2296" s="21"/>
      <c r="B2296" s="21"/>
      <c r="C2296" s="21"/>
      <c r="D2296" s="21"/>
      <c r="E2296" s="21"/>
      <c r="F2296" s="21"/>
      <c r="G2296" s="21"/>
      <c r="H2296" s="21"/>
      <c r="I2296" s="21"/>
    </row>
    <row r="2297" spans="1:9" hidden="1">
      <c r="A2297" s="21"/>
      <c r="B2297" s="21"/>
      <c r="C2297" s="21"/>
      <c r="D2297" s="21"/>
      <c r="E2297" s="21"/>
      <c r="F2297" s="21"/>
      <c r="G2297" s="21"/>
      <c r="H2297" s="21"/>
      <c r="I2297" s="21"/>
    </row>
    <row r="2298" spans="1:9" hidden="1">
      <c r="A2298" s="21"/>
      <c r="B2298" s="21"/>
      <c r="C2298" s="21"/>
      <c r="D2298" s="21"/>
      <c r="E2298" s="21"/>
      <c r="F2298" s="21"/>
      <c r="G2298" s="21"/>
      <c r="H2298" s="21"/>
      <c r="I2298" s="21"/>
    </row>
    <row r="2299" spans="1:9" hidden="1">
      <c r="A2299" s="21"/>
      <c r="B2299" s="21"/>
      <c r="C2299" s="21"/>
      <c r="D2299" s="21"/>
      <c r="E2299" s="21"/>
      <c r="F2299" s="21"/>
      <c r="G2299" s="21"/>
      <c r="H2299" s="21"/>
      <c r="I2299" s="21"/>
    </row>
    <row r="2300" spans="1:9" hidden="1">
      <c r="A2300" s="21"/>
      <c r="B2300" s="21"/>
      <c r="C2300" s="21"/>
      <c r="D2300" s="21"/>
      <c r="E2300" s="21"/>
      <c r="F2300" s="21"/>
      <c r="G2300" s="21"/>
      <c r="H2300" s="21"/>
      <c r="I2300" s="21"/>
    </row>
    <row r="2301" spans="1:9" hidden="1">
      <c r="A2301" s="21"/>
      <c r="B2301" s="21"/>
      <c r="C2301" s="21"/>
      <c r="D2301" s="21"/>
      <c r="E2301" s="21"/>
      <c r="F2301" s="21"/>
      <c r="G2301" s="21"/>
      <c r="H2301" s="21"/>
      <c r="I2301" s="21"/>
    </row>
    <row r="2302" spans="1:9" hidden="1">
      <c r="A2302" s="21"/>
      <c r="B2302" s="21"/>
      <c r="C2302" s="21"/>
      <c r="D2302" s="21"/>
      <c r="E2302" s="21"/>
      <c r="F2302" s="21"/>
      <c r="G2302" s="21"/>
      <c r="H2302" s="21"/>
      <c r="I2302" s="21"/>
    </row>
    <row r="2303" spans="1:9" hidden="1">
      <c r="A2303" s="21"/>
      <c r="B2303" s="21"/>
      <c r="C2303" s="21"/>
      <c r="D2303" s="21"/>
      <c r="E2303" s="21"/>
      <c r="F2303" s="21"/>
      <c r="G2303" s="21"/>
      <c r="H2303" s="21"/>
      <c r="I2303" s="21"/>
    </row>
    <row r="2304" spans="1:9" hidden="1">
      <c r="A2304" s="21"/>
      <c r="B2304" s="21"/>
      <c r="C2304" s="21"/>
      <c r="D2304" s="21"/>
      <c r="E2304" s="21"/>
      <c r="F2304" s="21"/>
      <c r="G2304" s="21"/>
      <c r="H2304" s="21"/>
      <c r="I2304" s="21"/>
    </row>
    <row r="2305" spans="1:9" hidden="1">
      <c r="A2305" s="21"/>
      <c r="B2305" s="21"/>
      <c r="C2305" s="21"/>
      <c r="D2305" s="21"/>
      <c r="E2305" s="21"/>
      <c r="F2305" s="21"/>
      <c r="G2305" s="21"/>
      <c r="H2305" s="21"/>
      <c r="I2305" s="21"/>
    </row>
    <row r="2306" spans="1:9" hidden="1">
      <c r="A2306" s="21"/>
      <c r="B2306" s="21"/>
      <c r="C2306" s="21"/>
      <c r="D2306" s="21"/>
      <c r="E2306" s="21"/>
      <c r="F2306" s="21"/>
      <c r="G2306" s="21"/>
      <c r="H2306" s="21"/>
      <c r="I2306" s="21"/>
    </row>
    <row r="2307" spans="1:9" hidden="1">
      <c r="A2307" s="21"/>
      <c r="B2307" s="21"/>
      <c r="C2307" s="21"/>
      <c r="D2307" s="21"/>
      <c r="E2307" s="21"/>
      <c r="F2307" s="21"/>
      <c r="G2307" s="21"/>
      <c r="H2307" s="21"/>
      <c r="I2307" s="21"/>
    </row>
    <row r="2308" spans="1:9" hidden="1">
      <c r="A2308" s="21"/>
      <c r="B2308" s="21"/>
      <c r="C2308" s="21"/>
      <c r="D2308" s="21"/>
      <c r="E2308" s="21"/>
      <c r="F2308" s="21"/>
      <c r="G2308" s="21"/>
      <c r="H2308" s="21"/>
      <c r="I2308" s="21"/>
    </row>
    <row r="2309" spans="1:9" hidden="1">
      <c r="A2309" s="21"/>
      <c r="B2309" s="21"/>
      <c r="C2309" s="21"/>
      <c r="D2309" s="21"/>
      <c r="E2309" s="21"/>
      <c r="F2309" s="21"/>
      <c r="G2309" s="21"/>
      <c r="H2309" s="21"/>
      <c r="I2309" s="21"/>
    </row>
    <row r="2310" spans="1:9" hidden="1">
      <c r="A2310" s="21"/>
      <c r="B2310" s="21"/>
      <c r="C2310" s="21"/>
      <c r="D2310" s="21"/>
      <c r="E2310" s="21"/>
      <c r="F2310" s="21"/>
      <c r="G2310" s="21"/>
      <c r="H2310" s="21"/>
      <c r="I2310" s="21"/>
    </row>
    <row r="2311" spans="1:9" hidden="1">
      <c r="A2311" s="21"/>
      <c r="B2311" s="21"/>
      <c r="C2311" s="21"/>
      <c r="D2311" s="21"/>
      <c r="E2311" s="21"/>
      <c r="F2311" s="21"/>
      <c r="G2311" s="21"/>
      <c r="H2311" s="21"/>
      <c r="I2311" s="21"/>
    </row>
    <row r="2312" spans="1:9" hidden="1">
      <c r="A2312" s="21"/>
      <c r="B2312" s="21"/>
      <c r="C2312" s="21"/>
      <c r="D2312" s="21"/>
      <c r="E2312" s="21"/>
      <c r="F2312" s="21"/>
      <c r="G2312" s="21"/>
      <c r="H2312" s="21"/>
      <c r="I2312" s="21"/>
    </row>
    <row r="2313" spans="1:9" hidden="1">
      <c r="A2313" s="21"/>
      <c r="B2313" s="21"/>
      <c r="C2313" s="21"/>
      <c r="D2313" s="21"/>
      <c r="E2313" s="21"/>
      <c r="F2313" s="21"/>
      <c r="G2313" s="21"/>
      <c r="H2313" s="21"/>
      <c r="I2313" s="21"/>
    </row>
    <row r="2314" spans="1:9" hidden="1">
      <c r="A2314" s="21"/>
      <c r="B2314" s="21"/>
      <c r="C2314" s="21"/>
      <c r="D2314" s="21"/>
      <c r="E2314" s="21"/>
      <c r="F2314" s="21"/>
      <c r="G2314" s="21"/>
      <c r="H2314" s="21"/>
      <c r="I2314" s="21"/>
    </row>
    <row r="2315" spans="1:9" hidden="1">
      <c r="A2315" s="21"/>
      <c r="B2315" s="21"/>
      <c r="C2315" s="21"/>
      <c r="D2315" s="21"/>
      <c r="E2315" s="21"/>
      <c r="F2315" s="21"/>
      <c r="G2315" s="21"/>
      <c r="H2315" s="21"/>
      <c r="I2315" s="21"/>
    </row>
    <row r="2316" spans="1:9" hidden="1">
      <c r="A2316" s="21"/>
      <c r="B2316" s="21"/>
      <c r="C2316" s="21"/>
      <c r="D2316" s="21"/>
      <c r="E2316" s="21"/>
      <c r="F2316" s="21"/>
      <c r="G2316" s="21"/>
      <c r="H2316" s="21"/>
      <c r="I2316" s="21"/>
    </row>
    <row r="2317" spans="1:9" hidden="1">
      <c r="A2317" s="21"/>
      <c r="B2317" s="21"/>
      <c r="C2317" s="21"/>
      <c r="D2317" s="21"/>
      <c r="E2317" s="21"/>
      <c r="F2317" s="21"/>
      <c r="G2317" s="21"/>
      <c r="H2317" s="21"/>
      <c r="I2317" s="21"/>
    </row>
    <row r="2318" spans="1:9" hidden="1">
      <c r="A2318" s="21"/>
      <c r="B2318" s="21"/>
      <c r="C2318" s="21"/>
      <c r="D2318" s="21"/>
      <c r="E2318" s="21"/>
      <c r="F2318" s="21"/>
      <c r="G2318" s="21"/>
      <c r="H2318" s="21"/>
      <c r="I2318" s="21"/>
    </row>
    <row r="2319" spans="1:9" hidden="1">
      <c r="A2319" s="21"/>
      <c r="B2319" s="21"/>
      <c r="C2319" s="21"/>
      <c r="D2319" s="21"/>
      <c r="E2319" s="21"/>
      <c r="F2319" s="21"/>
      <c r="G2319" s="21"/>
      <c r="H2319" s="21"/>
      <c r="I2319" s="21"/>
    </row>
    <row r="2320" spans="1:9" hidden="1">
      <c r="A2320" s="21"/>
      <c r="B2320" s="21"/>
      <c r="C2320" s="21"/>
      <c r="D2320" s="21"/>
      <c r="E2320" s="21"/>
      <c r="F2320" s="21"/>
      <c r="G2320" s="21"/>
      <c r="H2320" s="21"/>
      <c r="I2320" s="21"/>
    </row>
    <row r="2321" spans="1:9" hidden="1">
      <c r="A2321" s="21"/>
      <c r="B2321" s="21"/>
      <c r="C2321" s="21"/>
      <c r="D2321" s="21"/>
      <c r="E2321" s="21"/>
      <c r="F2321" s="21"/>
      <c r="G2321" s="21"/>
      <c r="H2321" s="21"/>
      <c r="I2321" s="21"/>
    </row>
    <row r="2322" spans="1:9" hidden="1">
      <c r="A2322" s="21"/>
      <c r="B2322" s="21"/>
      <c r="C2322" s="21"/>
      <c r="D2322" s="21"/>
      <c r="E2322" s="21"/>
      <c r="F2322" s="21"/>
      <c r="G2322" s="21"/>
      <c r="H2322" s="21"/>
      <c r="I2322" s="21"/>
    </row>
    <row r="2323" spans="1:9" hidden="1">
      <c r="A2323" s="21"/>
      <c r="B2323" s="21"/>
      <c r="C2323" s="21"/>
      <c r="D2323" s="21"/>
      <c r="E2323" s="21"/>
      <c r="F2323" s="21"/>
      <c r="G2323" s="21"/>
      <c r="H2323" s="21"/>
      <c r="I2323" s="21"/>
    </row>
    <row r="2324" spans="1:9" hidden="1">
      <c r="A2324" s="21"/>
      <c r="B2324" s="21"/>
      <c r="C2324" s="21"/>
      <c r="D2324" s="21"/>
      <c r="E2324" s="21"/>
      <c r="F2324" s="21"/>
      <c r="G2324" s="21"/>
      <c r="H2324" s="21"/>
      <c r="I2324" s="21"/>
    </row>
    <row r="2325" spans="1:9" hidden="1">
      <c r="A2325" s="21"/>
      <c r="B2325" s="21"/>
      <c r="C2325" s="21"/>
      <c r="D2325" s="21"/>
      <c r="E2325" s="21"/>
      <c r="F2325" s="21"/>
      <c r="G2325" s="21"/>
      <c r="H2325" s="21"/>
      <c r="I2325" s="21"/>
    </row>
    <row r="2326" spans="1:9" hidden="1">
      <c r="A2326" s="21"/>
      <c r="B2326" s="21"/>
      <c r="C2326" s="21"/>
      <c r="D2326" s="21"/>
      <c r="E2326" s="21"/>
      <c r="F2326" s="21"/>
      <c r="G2326" s="21"/>
      <c r="H2326" s="21"/>
      <c r="I2326" s="21"/>
    </row>
    <row r="2327" spans="1:9" hidden="1">
      <c r="A2327" s="21"/>
      <c r="B2327" s="21"/>
      <c r="C2327" s="21"/>
      <c r="D2327" s="21"/>
      <c r="E2327" s="21"/>
      <c r="F2327" s="21"/>
      <c r="G2327" s="21"/>
      <c r="H2327" s="21"/>
      <c r="I2327" s="21"/>
    </row>
    <row r="2328" spans="1:9" hidden="1">
      <c r="A2328" s="21"/>
      <c r="B2328" s="21"/>
      <c r="C2328" s="21"/>
      <c r="D2328" s="21"/>
      <c r="E2328" s="21"/>
      <c r="F2328" s="21"/>
      <c r="G2328" s="21"/>
      <c r="H2328" s="21"/>
      <c r="I2328" s="21"/>
    </row>
    <row r="2329" spans="1:9" hidden="1">
      <c r="A2329" s="21"/>
      <c r="B2329" s="21"/>
      <c r="C2329" s="21"/>
      <c r="D2329" s="21"/>
      <c r="E2329" s="21"/>
      <c r="F2329" s="21"/>
      <c r="G2329" s="21"/>
      <c r="H2329" s="21"/>
      <c r="I2329" s="21"/>
    </row>
    <row r="2330" spans="1:9" hidden="1">
      <c r="A2330" s="21"/>
      <c r="B2330" s="21"/>
      <c r="C2330" s="21"/>
      <c r="D2330" s="21"/>
      <c r="E2330" s="21"/>
      <c r="F2330" s="21"/>
      <c r="G2330" s="21"/>
      <c r="H2330" s="21"/>
      <c r="I2330" s="21"/>
    </row>
    <row r="2331" spans="1:9" hidden="1">
      <c r="A2331" s="21"/>
      <c r="B2331" s="21"/>
      <c r="C2331" s="21"/>
      <c r="D2331" s="21"/>
      <c r="E2331" s="21"/>
      <c r="F2331" s="21"/>
      <c r="G2331" s="21"/>
      <c r="H2331" s="21"/>
      <c r="I2331" s="21"/>
    </row>
    <row r="2332" spans="1:9" hidden="1">
      <c r="A2332" s="21"/>
      <c r="B2332" s="21"/>
      <c r="C2332" s="21"/>
      <c r="D2332" s="21"/>
      <c r="E2332" s="21"/>
      <c r="F2332" s="21"/>
      <c r="G2332" s="21"/>
      <c r="H2332" s="21"/>
      <c r="I2332" s="21"/>
    </row>
    <row r="2333" spans="1:9" hidden="1">
      <c r="A2333" s="21"/>
      <c r="B2333" s="21"/>
      <c r="C2333" s="21"/>
      <c r="D2333" s="21"/>
      <c r="E2333" s="21"/>
      <c r="F2333" s="21"/>
      <c r="G2333" s="21"/>
      <c r="H2333" s="21"/>
      <c r="I2333" s="21"/>
    </row>
    <row r="2334" spans="1:9" hidden="1">
      <c r="A2334" s="21"/>
      <c r="B2334" s="21"/>
      <c r="C2334" s="21"/>
      <c r="D2334" s="21"/>
      <c r="E2334" s="21"/>
      <c r="F2334" s="21"/>
      <c r="G2334" s="21"/>
      <c r="H2334" s="21"/>
      <c r="I2334" s="21"/>
    </row>
    <row r="2335" spans="1:9" hidden="1">
      <c r="A2335" s="21"/>
      <c r="B2335" s="21"/>
      <c r="C2335" s="21"/>
      <c r="D2335" s="21"/>
      <c r="E2335" s="21"/>
      <c r="F2335" s="21"/>
      <c r="G2335" s="21"/>
      <c r="H2335" s="21"/>
      <c r="I2335" s="21"/>
    </row>
    <row r="2336" spans="1:9" hidden="1">
      <c r="A2336" s="21"/>
      <c r="B2336" s="21"/>
      <c r="C2336" s="21"/>
      <c r="D2336" s="21"/>
      <c r="E2336" s="21"/>
      <c r="F2336" s="21"/>
      <c r="G2336" s="21"/>
      <c r="H2336" s="21"/>
      <c r="I2336" s="21"/>
    </row>
    <row r="2337" spans="1:9" hidden="1">
      <c r="A2337" s="21"/>
      <c r="B2337" s="21"/>
      <c r="C2337" s="21"/>
      <c r="D2337" s="21"/>
      <c r="E2337" s="21"/>
      <c r="F2337" s="21"/>
      <c r="G2337" s="21"/>
      <c r="H2337" s="21"/>
      <c r="I2337" s="21"/>
    </row>
    <row r="2338" spans="1:9" hidden="1">
      <c r="A2338" s="21"/>
      <c r="B2338" s="21"/>
      <c r="C2338" s="21"/>
      <c r="D2338" s="21"/>
      <c r="E2338" s="21"/>
      <c r="F2338" s="21"/>
      <c r="G2338" s="21"/>
      <c r="H2338" s="21"/>
      <c r="I2338" s="21"/>
    </row>
    <row r="2339" spans="1:9" hidden="1">
      <c r="A2339" s="21"/>
      <c r="B2339" s="21"/>
      <c r="C2339" s="21"/>
      <c r="D2339" s="21"/>
      <c r="E2339" s="21"/>
      <c r="F2339" s="21"/>
      <c r="G2339" s="21"/>
      <c r="H2339" s="21"/>
      <c r="I2339" s="21"/>
    </row>
    <row r="2340" spans="1:9" hidden="1">
      <c r="A2340" s="21"/>
      <c r="B2340" s="21"/>
      <c r="C2340" s="21"/>
      <c r="D2340" s="21"/>
      <c r="E2340" s="21"/>
      <c r="F2340" s="21"/>
      <c r="G2340" s="21"/>
      <c r="H2340" s="21"/>
      <c r="I2340" s="21"/>
    </row>
    <row r="2341" spans="1:9" hidden="1">
      <c r="A2341" s="21"/>
      <c r="B2341" s="21"/>
      <c r="C2341" s="21"/>
      <c r="D2341" s="21"/>
      <c r="E2341" s="21"/>
      <c r="F2341" s="21"/>
      <c r="G2341" s="21"/>
      <c r="H2341" s="21"/>
      <c r="I2341" s="21"/>
    </row>
    <row r="2342" spans="1:9" hidden="1">
      <c r="A2342" s="21"/>
      <c r="B2342" s="21"/>
      <c r="C2342" s="21"/>
      <c r="D2342" s="21"/>
      <c r="E2342" s="21"/>
      <c r="F2342" s="21"/>
      <c r="G2342" s="21"/>
      <c r="H2342" s="21"/>
      <c r="I2342" s="21"/>
    </row>
    <row r="2343" spans="1:9" hidden="1">
      <c r="A2343" s="21"/>
      <c r="B2343" s="21"/>
      <c r="C2343" s="21"/>
      <c r="D2343" s="21"/>
      <c r="E2343" s="21"/>
      <c r="F2343" s="21"/>
      <c r="G2343" s="21"/>
      <c r="H2343" s="21"/>
      <c r="I2343" s="21"/>
    </row>
    <row r="2344" spans="1:9" hidden="1">
      <c r="A2344" s="21"/>
      <c r="B2344" s="21"/>
      <c r="C2344" s="21"/>
      <c r="D2344" s="21"/>
      <c r="E2344" s="21"/>
      <c r="F2344" s="21"/>
      <c r="G2344" s="21"/>
      <c r="H2344" s="21"/>
      <c r="I2344" s="21"/>
    </row>
    <row r="2345" spans="1:9" hidden="1">
      <c r="A2345" s="21"/>
      <c r="B2345" s="21"/>
      <c r="C2345" s="21"/>
      <c r="D2345" s="21"/>
      <c r="E2345" s="21"/>
      <c r="F2345" s="21"/>
      <c r="G2345" s="21"/>
      <c r="H2345" s="21"/>
      <c r="I2345" s="21"/>
    </row>
    <row r="2346" spans="1:9" hidden="1">
      <c r="A2346" s="21"/>
      <c r="B2346" s="21"/>
      <c r="C2346" s="21"/>
      <c r="D2346" s="21"/>
      <c r="E2346" s="21"/>
      <c r="F2346" s="21"/>
      <c r="G2346" s="21"/>
      <c r="H2346" s="21"/>
      <c r="I2346" s="21"/>
    </row>
    <row r="2347" spans="1:9" hidden="1">
      <c r="A2347" s="21"/>
      <c r="B2347" s="21"/>
      <c r="C2347" s="21"/>
      <c r="D2347" s="21"/>
      <c r="E2347" s="21"/>
      <c r="F2347" s="21"/>
      <c r="G2347" s="21"/>
      <c r="H2347" s="21"/>
      <c r="I2347" s="21"/>
    </row>
    <row r="2348" spans="1:9" hidden="1">
      <c r="A2348" s="21"/>
      <c r="B2348" s="21"/>
      <c r="C2348" s="21"/>
      <c r="D2348" s="21"/>
      <c r="E2348" s="21"/>
      <c r="F2348" s="21"/>
      <c r="G2348" s="21"/>
      <c r="H2348" s="21"/>
      <c r="I2348" s="21"/>
    </row>
    <row r="2349" spans="1:9" hidden="1">
      <c r="A2349" s="21"/>
      <c r="B2349" s="21"/>
      <c r="C2349" s="21"/>
      <c r="D2349" s="21"/>
      <c r="E2349" s="21"/>
      <c r="F2349" s="21"/>
      <c r="G2349" s="21"/>
      <c r="H2349" s="21"/>
      <c r="I2349" s="21"/>
    </row>
    <row r="2350" spans="1:9" hidden="1">
      <c r="A2350" s="21"/>
      <c r="B2350" s="21"/>
      <c r="C2350" s="21"/>
      <c r="D2350" s="21"/>
      <c r="E2350" s="21"/>
      <c r="F2350" s="21"/>
      <c r="G2350" s="21"/>
      <c r="H2350" s="21"/>
      <c r="I2350" s="21"/>
    </row>
    <row r="2351" spans="1:9" hidden="1">
      <c r="A2351" s="21"/>
      <c r="B2351" s="21"/>
      <c r="C2351" s="21"/>
      <c r="D2351" s="21"/>
      <c r="E2351" s="21"/>
      <c r="F2351" s="21"/>
      <c r="G2351" s="21"/>
      <c r="H2351" s="21"/>
      <c r="I2351" s="21"/>
    </row>
    <row r="2352" spans="1:9" hidden="1">
      <c r="A2352" s="21"/>
      <c r="B2352" s="21"/>
      <c r="C2352" s="21"/>
      <c r="D2352" s="21"/>
      <c r="E2352" s="21"/>
      <c r="F2352" s="21"/>
      <c r="G2352" s="21"/>
      <c r="H2352" s="21"/>
      <c r="I2352" s="21"/>
    </row>
    <row r="2353" spans="1:9" hidden="1">
      <c r="A2353" s="21"/>
      <c r="B2353" s="21"/>
      <c r="C2353" s="21"/>
      <c r="D2353" s="21"/>
      <c r="E2353" s="21"/>
      <c r="F2353" s="21"/>
      <c r="G2353" s="21"/>
      <c r="H2353" s="21"/>
      <c r="I2353" s="21"/>
    </row>
    <row r="2354" spans="1:9" hidden="1">
      <c r="A2354" s="21"/>
      <c r="B2354" s="21"/>
      <c r="C2354" s="21"/>
      <c r="D2354" s="21"/>
      <c r="E2354" s="21"/>
      <c r="F2354" s="21"/>
      <c r="G2354" s="21"/>
      <c r="H2354" s="21"/>
      <c r="I2354" s="21"/>
    </row>
    <row r="2355" spans="1:9" hidden="1">
      <c r="A2355" s="21"/>
      <c r="B2355" s="21"/>
      <c r="C2355" s="21"/>
      <c r="D2355" s="21"/>
      <c r="E2355" s="21"/>
      <c r="F2355" s="21"/>
      <c r="G2355" s="21"/>
      <c r="H2355" s="21"/>
      <c r="I2355" s="21"/>
    </row>
    <row r="2356" spans="1:9" hidden="1">
      <c r="A2356" s="21"/>
      <c r="B2356" s="21"/>
      <c r="C2356" s="21"/>
      <c r="D2356" s="21"/>
      <c r="E2356" s="21"/>
      <c r="F2356" s="21"/>
      <c r="G2356" s="21"/>
      <c r="H2356" s="21"/>
      <c r="I2356" s="21"/>
    </row>
    <row r="2357" spans="1:9" hidden="1">
      <c r="A2357" s="21"/>
      <c r="B2357" s="21"/>
      <c r="C2357" s="21"/>
      <c r="D2357" s="21"/>
      <c r="E2357" s="21"/>
      <c r="F2357" s="21"/>
      <c r="G2357" s="21"/>
      <c r="H2357" s="21"/>
      <c r="I2357" s="21"/>
    </row>
    <row r="2358" spans="1:9" hidden="1">
      <c r="A2358" s="21"/>
      <c r="B2358" s="21"/>
      <c r="C2358" s="21"/>
      <c r="D2358" s="21"/>
      <c r="E2358" s="21"/>
      <c r="F2358" s="21"/>
      <c r="G2358" s="21"/>
      <c r="H2358" s="21"/>
      <c r="I2358" s="21"/>
    </row>
    <row r="2359" spans="1:9" hidden="1">
      <c r="A2359" s="21"/>
      <c r="B2359" s="21"/>
      <c r="C2359" s="21"/>
      <c r="D2359" s="21"/>
      <c r="E2359" s="21"/>
      <c r="F2359" s="21"/>
      <c r="G2359" s="21"/>
      <c r="H2359" s="21"/>
      <c r="I2359" s="21"/>
    </row>
    <row r="2360" spans="1:9" hidden="1">
      <c r="A2360" s="21"/>
      <c r="B2360" s="21"/>
      <c r="C2360" s="21"/>
      <c r="D2360" s="21"/>
      <c r="E2360" s="21"/>
      <c r="F2360" s="21"/>
      <c r="G2360" s="21"/>
      <c r="H2360" s="21"/>
      <c r="I2360" s="21"/>
    </row>
    <row r="2361" spans="1:9" hidden="1">
      <c r="A2361" s="21"/>
      <c r="B2361" s="21"/>
      <c r="C2361" s="21"/>
      <c r="D2361" s="21"/>
      <c r="E2361" s="21"/>
      <c r="F2361" s="21"/>
      <c r="G2361" s="21"/>
      <c r="H2361" s="21"/>
      <c r="I2361" s="21"/>
    </row>
    <row r="2362" spans="1:9" hidden="1">
      <c r="A2362" s="21"/>
      <c r="B2362" s="21"/>
      <c r="C2362" s="21"/>
      <c r="D2362" s="21"/>
      <c r="E2362" s="21"/>
      <c r="F2362" s="21"/>
      <c r="G2362" s="21"/>
      <c r="H2362" s="21"/>
      <c r="I2362" s="21"/>
    </row>
    <row r="2363" spans="1:9" hidden="1">
      <c r="A2363" s="21"/>
      <c r="B2363" s="21"/>
      <c r="C2363" s="21"/>
      <c r="D2363" s="21"/>
      <c r="E2363" s="21"/>
      <c r="F2363" s="21"/>
      <c r="G2363" s="21"/>
      <c r="H2363" s="21"/>
      <c r="I2363" s="21"/>
    </row>
    <row r="2364" spans="1:9" hidden="1">
      <c r="A2364" s="21"/>
      <c r="B2364" s="21"/>
      <c r="C2364" s="21"/>
      <c r="D2364" s="21"/>
      <c r="E2364" s="21"/>
      <c r="F2364" s="21"/>
      <c r="G2364" s="21"/>
      <c r="H2364" s="21"/>
      <c r="I2364" s="21"/>
    </row>
    <row r="2365" spans="1:9" hidden="1">
      <c r="A2365" s="21"/>
      <c r="B2365" s="21"/>
      <c r="C2365" s="21"/>
      <c r="D2365" s="21"/>
      <c r="E2365" s="21"/>
      <c r="F2365" s="21"/>
      <c r="G2365" s="21"/>
      <c r="H2365" s="21"/>
      <c r="I2365" s="21"/>
    </row>
    <row r="2366" spans="1:9" hidden="1">
      <c r="A2366" s="21"/>
      <c r="B2366" s="21"/>
      <c r="C2366" s="21"/>
      <c r="D2366" s="21"/>
      <c r="E2366" s="21"/>
      <c r="F2366" s="21"/>
      <c r="G2366" s="21"/>
      <c r="H2366" s="21"/>
      <c r="I2366" s="21"/>
    </row>
    <row r="2367" spans="1:9" hidden="1">
      <c r="A2367" s="21"/>
      <c r="B2367" s="21"/>
      <c r="C2367" s="21"/>
      <c r="D2367" s="21"/>
      <c r="E2367" s="21"/>
      <c r="F2367" s="21"/>
      <c r="G2367" s="21"/>
      <c r="H2367" s="21"/>
      <c r="I2367" s="21"/>
    </row>
    <row r="2368" spans="1:9" hidden="1">
      <c r="A2368" s="21"/>
      <c r="B2368" s="21"/>
      <c r="C2368" s="21"/>
      <c r="D2368" s="21"/>
      <c r="E2368" s="21"/>
      <c r="F2368" s="21"/>
      <c r="G2368" s="21"/>
      <c r="H2368" s="21"/>
      <c r="I2368" s="21"/>
    </row>
    <row r="2369" spans="1:9" hidden="1">
      <c r="A2369" s="21"/>
      <c r="B2369" s="21"/>
      <c r="C2369" s="21"/>
      <c r="D2369" s="21"/>
      <c r="E2369" s="21"/>
      <c r="F2369" s="21"/>
      <c r="G2369" s="21"/>
      <c r="H2369" s="21"/>
      <c r="I2369" s="21"/>
    </row>
    <row r="2370" spans="1:9" hidden="1">
      <c r="A2370" s="21"/>
      <c r="B2370" s="21"/>
      <c r="C2370" s="21"/>
      <c r="D2370" s="21"/>
      <c r="E2370" s="21"/>
      <c r="F2370" s="21"/>
      <c r="G2370" s="21"/>
      <c r="H2370" s="21"/>
      <c r="I2370" s="21"/>
    </row>
    <row r="2371" spans="1:9" hidden="1">
      <c r="A2371" s="21"/>
      <c r="B2371" s="21"/>
      <c r="C2371" s="21"/>
      <c r="D2371" s="21"/>
      <c r="E2371" s="21"/>
      <c r="F2371" s="21"/>
      <c r="G2371" s="21"/>
      <c r="H2371" s="21"/>
      <c r="I2371" s="21"/>
    </row>
    <row r="2372" spans="1:9" hidden="1">
      <c r="A2372" s="21"/>
      <c r="B2372" s="21"/>
      <c r="C2372" s="21"/>
      <c r="D2372" s="21"/>
      <c r="E2372" s="21"/>
      <c r="F2372" s="21"/>
      <c r="G2372" s="21"/>
      <c r="H2372" s="21"/>
      <c r="I2372" s="21"/>
    </row>
    <row r="2373" spans="1:9" hidden="1">
      <c r="A2373" s="21"/>
      <c r="B2373" s="21"/>
      <c r="C2373" s="21"/>
      <c r="D2373" s="21"/>
      <c r="E2373" s="21"/>
      <c r="F2373" s="21"/>
      <c r="G2373" s="21"/>
      <c r="H2373" s="21"/>
      <c r="I2373" s="21"/>
    </row>
    <row r="2374" spans="1:9" hidden="1">
      <c r="A2374" s="21"/>
      <c r="B2374" s="21"/>
      <c r="C2374" s="21"/>
      <c r="D2374" s="21"/>
      <c r="E2374" s="21"/>
      <c r="F2374" s="21"/>
      <c r="G2374" s="21"/>
      <c r="H2374" s="21"/>
      <c r="I2374" s="21"/>
    </row>
    <row r="2375" spans="1:9" hidden="1">
      <c r="A2375" s="21"/>
      <c r="B2375" s="21"/>
      <c r="C2375" s="21"/>
      <c r="D2375" s="21"/>
      <c r="E2375" s="21"/>
      <c r="F2375" s="21"/>
      <c r="G2375" s="21"/>
      <c r="H2375" s="21"/>
      <c r="I2375" s="21"/>
    </row>
    <row r="2376" spans="1:9" hidden="1">
      <c r="A2376" s="21"/>
      <c r="B2376" s="21"/>
      <c r="C2376" s="21"/>
      <c r="D2376" s="21"/>
      <c r="E2376" s="21"/>
      <c r="F2376" s="21"/>
      <c r="G2376" s="21"/>
      <c r="H2376" s="21"/>
      <c r="I2376" s="21"/>
    </row>
    <row r="2377" spans="1:9" hidden="1">
      <c r="A2377" s="21"/>
      <c r="B2377" s="21"/>
      <c r="C2377" s="21"/>
      <c r="D2377" s="21"/>
      <c r="E2377" s="21"/>
      <c r="F2377" s="21"/>
      <c r="G2377" s="21"/>
      <c r="H2377" s="21"/>
      <c r="I2377" s="21"/>
    </row>
    <row r="2378" spans="1:9" hidden="1">
      <c r="A2378" s="21"/>
      <c r="B2378" s="21"/>
      <c r="C2378" s="21"/>
      <c r="D2378" s="21"/>
      <c r="E2378" s="21"/>
      <c r="F2378" s="21"/>
      <c r="G2378" s="21"/>
      <c r="H2378" s="21"/>
      <c r="I2378" s="21"/>
    </row>
    <row r="2379" spans="1:9" hidden="1">
      <c r="A2379" s="21"/>
      <c r="B2379" s="21"/>
      <c r="C2379" s="21"/>
      <c r="D2379" s="21"/>
      <c r="E2379" s="21"/>
      <c r="F2379" s="21"/>
      <c r="G2379" s="21"/>
      <c r="H2379" s="21"/>
      <c r="I2379" s="21"/>
    </row>
    <row r="2380" spans="1:9" hidden="1">
      <c r="A2380" s="21"/>
      <c r="B2380" s="21"/>
      <c r="C2380" s="21"/>
      <c r="D2380" s="21"/>
      <c r="E2380" s="21"/>
      <c r="F2380" s="21"/>
      <c r="G2380" s="21"/>
      <c r="H2380" s="21"/>
      <c r="I2380" s="21"/>
    </row>
    <row r="2381" spans="1:9" hidden="1">
      <c r="A2381" s="21"/>
      <c r="B2381" s="21"/>
      <c r="C2381" s="21"/>
      <c r="D2381" s="21"/>
      <c r="E2381" s="21"/>
      <c r="F2381" s="21"/>
      <c r="G2381" s="21"/>
      <c r="H2381" s="21"/>
      <c r="I2381" s="21"/>
    </row>
    <row r="2382" spans="1:9" hidden="1">
      <c r="A2382" s="21"/>
      <c r="B2382" s="21"/>
      <c r="C2382" s="21"/>
      <c r="D2382" s="21"/>
      <c r="E2382" s="21"/>
      <c r="F2382" s="21"/>
      <c r="G2382" s="21"/>
      <c r="H2382" s="21"/>
      <c r="I2382" s="21"/>
    </row>
    <row r="2383" spans="1:9" hidden="1">
      <c r="A2383" s="21"/>
      <c r="B2383" s="21"/>
      <c r="C2383" s="21"/>
      <c r="D2383" s="21"/>
      <c r="E2383" s="21"/>
      <c r="F2383" s="21"/>
      <c r="G2383" s="21"/>
      <c r="H2383" s="21"/>
      <c r="I2383" s="21"/>
    </row>
    <row r="2384" spans="1:9" hidden="1">
      <c r="A2384" s="21"/>
      <c r="B2384" s="21"/>
      <c r="C2384" s="21"/>
      <c r="D2384" s="21"/>
      <c r="E2384" s="21"/>
      <c r="F2384" s="21"/>
      <c r="G2384" s="21"/>
      <c r="H2384" s="21"/>
      <c r="I2384" s="21"/>
    </row>
    <row r="2385" spans="1:9" hidden="1">
      <c r="A2385" s="21"/>
      <c r="B2385" s="21"/>
      <c r="C2385" s="21"/>
      <c r="D2385" s="21"/>
      <c r="E2385" s="21"/>
      <c r="F2385" s="21"/>
      <c r="G2385" s="21"/>
      <c r="H2385" s="21"/>
      <c r="I2385" s="21"/>
    </row>
    <row r="2386" spans="1:9" hidden="1">
      <c r="A2386" s="21"/>
      <c r="B2386" s="21"/>
      <c r="C2386" s="21"/>
      <c r="D2386" s="21"/>
      <c r="E2386" s="21"/>
      <c r="F2386" s="21"/>
      <c r="G2386" s="21"/>
      <c r="H2386" s="21"/>
      <c r="I2386" s="21"/>
    </row>
    <row r="2387" spans="1:9" hidden="1">
      <c r="A2387" s="21"/>
      <c r="B2387" s="21"/>
      <c r="C2387" s="21"/>
      <c r="D2387" s="21"/>
      <c r="E2387" s="21"/>
      <c r="F2387" s="21"/>
      <c r="G2387" s="21"/>
      <c r="H2387" s="21"/>
      <c r="I2387" s="21"/>
    </row>
    <row r="2388" spans="1:9" hidden="1">
      <c r="A2388" s="21"/>
      <c r="B2388" s="21"/>
      <c r="C2388" s="21"/>
      <c r="D2388" s="21"/>
      <c r="E2388" s="21"/>
      <c r="F2388" s="21"/>
      <c r="G2388" s="21"/>
      <c r="H2388" s="21"/>
      <c r="I2388" s="21"/>
    </row>
    <row r="2389" spans="1:9" hidden="1">
      <c r="A2389" s="21"/>
      <c r="B2389" s="21"/>
      <c r="C2389" s="21"/>
      <c r="D2389" s="21"/>
      <c r="E2389" s="21"/>
      <c r="F2389" s="21"/>
      <c r="G2389" s="21"/>
      <c r="H2389" s="21"/>
      <c r="I2389" s="21"/>
    </row>
    <row r="2390" spans="1:9" hidden="1">
      <c r="A2390" s="21"/>
      <c r="B2390" s="21"/>
      <c r="C2390" s="21"/>
      <c r="D2390" s="21"/>
      <c r="E2390" s="21"/>
      <c r="F2390" s="21"/>
      <c r="G2390" s="21"/>
      <c r="H2390" s="21"/>
      <c r="I2390" s="21"/>
    </row>
    <row r="2391" spans="1:9" hidden="1">
      <c r="A2391" s="21"/>
      <c r="B2391" s="21"/>
      <c r="C2391" s="21"/>
      <c r="D2391" s="21"/>
      <c r="E2391" s="21"/>
      <c r="F2391" s="21"/>
      <c r="G2391" s="21"/>
      <c r="H2391" s="21"/>
      <c r="I2391" s="21"/>
    </row>
    <row r="2392" spans="1:9" hidden="1">
      <c r="A2392" s="21"/>
      <c r="B2392" s="21"/>
      <c r="C2392" s="21"/>
      <c r="D2392" s="21"/>
      <c r="E2392" s="21"/>
      <c r="F2392" s="21"/>
      <c r="G2392" s="21"/>
      <c r="H2392" s="21"/>
      <c r="I2392" s="21"/>
    </row>
    <row r="2393" spans="1:9" hidden="1">
      <c r="A2393" s="21"/>
      <c r="B2393" s="21"/>
      <c r="C2393" s="21"/>
      <c r="D2393" s="21"/>
      <c r="E2393" s="21"/>
      <c r="F2393" s="21"/>
      <c r="G2393" s="21"/>
      <c r="H2393" s="21"/>
      <c r="I2393" s="21"/>
    </row>
    <row r="2394" spans="1:9" hidden="1">
      <c r="A2394" s="21"/>
      <c r="B2394" s="21"/>
      <c r="C2394" s="21"/>
      <c r="D2394" s="21"/>
      <c r="E2394" s="21"/>
      <c r="F2394" s="21"/>
      <c r="G2394" s="21"/>
      <c r="H2394" s="21"/>
      <c r="I2394" s="21"/>
    </row>
    <row r="2395" spans="1:9" hidden="1">
      <c r="A2395" s="21"/>
      <c r="B2395" s="21"/>
      <c r="C2395" s="21"/>
      <c r="D2395" s="21"/>
      <c r="E2395" s="21"/>
      <c r="F2395" s="21"/>
      <c r="G2395" s="21"/>
      <c r="H2395" s="21"/>
      <c r="I2395" s="21"/>
    </row>
    <row r="2396" spans="1:9" hidden="1">
      <c r="A2396" s="21"/>
      <c r="B2396" s="21"/>
      <c r="C2396" s="21"/>
      <c r="D2396" s="21"/>
      <c r="E2396" s="21"/>
      <c r="F2396" s="21"/>
      <c r="G2396" s="21"/>
      <c r="H2396" s="21"/>
      <c r="I2396" s="21"/>
    </row>
    <row r="2397" spans="1:9" hidden="1">
      <c r="A2397" s="21"/>
      <c r="B2397" s="21"/>
      <c r="C2397" s="21"/>
      <c r="D2397" s="21"/>
      <c r="E2397" s="21"/>
      <c r="F2397" s="21"/>
      <c r="G2397" s="21"/>
      <c r="H2397" s="21"/>
      <c r="I2397" s="21"/>
    </row>
    <row r="2398" spans="1:9" hidden="1">
      <c r="A2398" s="21"/>
      <c r="B2398" s="21"/>
      <c r="C2398" s="21"/>
      <c r="D2398" s="21"/>
      <c r="E2398" s="21"/>
      <c r="F2398" s="21"/>
      <c r="G2398" s="21"/>
      <c r="H2398" s="21"/>
      <c r="I2398" s="21"/>
    </row>
    <row r="2399" spans="1:9" hidden="1">
      <c r="A2399" s="21"/>
      <c r="B2399" s="21"/>
      <c r="C2399" s="21"/>
      <c r="D2399" s="21"/>
      <c r="E2399" s="21"/>
      <c r="F2399" s="21"/>
      <c r="G2399" s="21"/>
      <c r="H2399" s="21"/>
      <c r="I2399" s="21"/>
    </row>
    <row r="2400" spans="1:9" hidden="1">
      <c r="A2400" s="21"/>
      <c r="B2400" s="21"/>
      <c r="C2400" s="21"/>
      <c r="D2400" s="21"/>
      <c r="E2400" s="21"/>
      <c r="F2400" s="21"/>
      <c r="G2400" s="21"/>
      <c r="H2400" s="21"/>
      <c r="I2400" s="21"/>
    </row>
    <row r="2401" spans="1:9" hidden="1">
      <c r="A2401" s="21"/>
      <c r="B2401" s="21"/>
      <c r="C2401" s="21"/>
      <c r="D2401" s="21"/>
      <c r="E2401" s="21"/>
      <c r="F2401" s="21"/>
      <c r="G2401" s="21"/>
      <c r="H2401" s="21"/>
      <c r="I2401" s="21"/>
    </row>
    <row r="2402" spans="1:9" hidden="1">
      <c r="A2402" s="21"/>
      <c r="B2402" s="21"/>
      <c r="C2402" s="21"/>
      <c r="D2402" s="21"/>
      <c r="E2402" s="21"/>
      <c r="F2402" s="21"/>
      <c r="G2402" s="21"/>
      <c r="H2402" s="21"/>
      <c r="I2402" s="21"/>
    </row>
    <row r="2403" spans="1:9" hidden="1">
      <c r="A2403" s="21"/>
      <c r="B2403" s="21"/>
      <c r="C2403" s="21"/>
      <c r="D2403" s="21"/>
      <c r="E2403" s="21"/>
      <c r="F2403" s="21"/>
      <c r="G2403" s="21"/>
      <c r="H2403" s="21"/>
      <c r="I2403" s="21"/>
    </row>
    <row r="2404" spans="1:9" hidden="1">
      <c r="A2404" s="21"/>
      <c r="B2404" s="21"/>
      <c r="C2404" s="21"/>
      <c r="D2404" s="21"/>
      <c r="E2404" s="21"/>
      <c r="F2404" s="21"/>
      <c r="G2404" s="21"/>
      <c r="H2404" s="21"/>
      <c r="I2404" s="21"/>
    </row>
    <row r="2405" spans="1:9" hidden="1">
      <c r="A2405" s="21"/>
      <c r="B2405" s="21"/>
      <c r="C2405" s="21"/>
      <c r="D2405" s="21"/>
      <c r="E2405" s="21"/>
      <c r="F2405" s="21"/>
      <c r="G2405" s="21"/>
      <c r="H2405" s="21"/>
      <c r="I2405" s="21"/>
    </row>
    <row r="2406" spans="1:9" hidden="1">
      <c r="A2406" s="21"/>
      <c r="B2406" s="21"/>
      <c r="C2406" s="21"/>
      <c r="D2406" s="21"/>
      <c r="E2406" s="21"/>
      <c r="F2406" s="21"/>
      <c r="G2406" s="21"/>
      <c r="H2406" s="21"/>
      <c r="I2406" s="21"/>
    </row>
    <row r="2407" spans="1:9" hidden="1">
      <c r="A2407" s="21"/>
      <c r="B2407" s="21"/>
      <c r="C2407" s="21"/>
      <c r="D2407" s="21"/>
      <c r="E2407" s="21"/>
      <c r="F2407" s="21"/>
      <c r="G2407" s="21"/>
      <c r="H2407" s="21"/>
      <c r="I2407" s="21"/>
    </row>
    <row r="2408" spans="1:9" hidden="1">
      <c r="A2408" s="21"/>
      <c r="B2408" s="21"/>
      <c r="C2408" s="21"/>
      <c r="D2408" s="21"/>
      <c r="E2408" s="21"/>
      <c r="F2408" s="21"/>
      <c r="G2408" s="21"/>
      <c r="H2408" s="21"/>
      <c r="I2408" s="21"/>
    </row>
    <row r="2409" spans="1:9" hidden="1">
      <c r="A2409" s="21"/>
      <c r="B2409" s="21"/>
      <c r="C2409" s="21"/>
      <c r="D2409" s="21"/>
      <c r="E2409" s="21"/>
      <c r="F2409" s="21"/>
      <c r="G2409" s="21"/>
      <c r="H2409" s="21"/>
      <c r="I2409" s="21"/>
    </row>
    <row r="2410" spans="1:9" hidden="1">
      <c r="A2410" s="21"/>
      <c r="B2410" s="21"/>
      <c r="C2410" s="21"/>
      <c r="D2410" s="21"/>
      <c r="E2410" s="21"/>
      <c r="F2410" s="21"/>
      <c r="G2410" s="21"/>
      <c r="H2410" s="21"/>
      <c r="I2410" s="21"/>
    </row>
    <row r="2411" spans="1:9" hidden="1">
      <c r="A2411" s="21"/>
      <c r="B2411" s="21"/>
      <c r="C2411" s="21"/>
      <c r="D2411" s="21"/>
      <c r="E2411" s="21"/>
      <c r="F2411" s="21"/>
      <c r="G2411" s="21"/>
      <c r="H2411" s="21"/>
      <c r="I2411" s="21"/>
    </row>
    <row r="2412" spans="1:9" hidden="1">
      <c r="A2412" s="21"/>
      <c r="B2412" s="21"/>
      <c r="C2412" s="21"/>
      <c r="D2412" s="21"/>
      <c r="E2412" s="21"/>
      <c r="F2412" s="21"/>
      <c r="G2412" s="21"/>
      <c r="H2412" s="21"/>
      <c r="I2412" s="21"/>
    </row>
    <row r="2413" spans="1:9" hidden="1">
      <c r="A2413" s="21"/>
      <c r="B2413" s="21"/>
      <c r="C2413" s="21"/>
      <c r="D2413" s="21"/>
      <c r="E2413" s="21"/>
      <c r="F2413" s="21"/>
      <c r="G2413" s="21"/>
      <c r="H2413" s="21"/>
      <c r="I2413" s="21"/>
    </row>
    <row r="2414" spans="1:9" hidden="1">
      <c r="A2414" s="21"/>
      <c r="B2414" s="21"/>
      <c r="C2414" s="21"/>
      <c r="D2414" s="21"/>
      <c r="E2414" s="21"/>
      <c r="F2414" s="21"/>
      <c r="G2414" s="21"/>
      <c r="H2414" s="21"/>
      <c r="I2414" s="21"/>
    </row>
    <row r="2415" spans="1:9" hidden="1">
      <c r="A2415" s="21"/>
      <c r="B2415" s="21"/>
      <c r="C2415" s="21"/>
      <c r="D2415" s="21"/>
      <c r="E2415" s="21"/>
      <c r="F2415" s="21"/>
      <c r="G2415" s="21"/>
      <c r="H2415" s="21"/>
      <c r="I2415" s="21"/>
    </row>
    <row r="2416" spans="1:9" hidden="1">
      <c r="A2416" s="21"/>
      <c r="B2416" s="21"/>
      <c r="C2416" s="21"/>
      <c r="D2416" s="21"/>
      <c r="E2416" s="21"/>
      <c r="F2416" s="21"/>
      <c r="G2416" s="21"/>
      <c r="H2416" s="21"/>
      <c r="I2416" s="21"/>
    </row>
    <row r="2417" spans="1:9" hidden="1">
      <c r="A2417" s="21"/>
      <c r="B2417" s="21"/>
      <c r="C2417" s="21"/>
      <c r="D2417" s="21"/>
      <c r="E2417" s="21"/>
      <c r="F2417" s="21"/>
      <c r="G2417" s="21"/>
      <c r="H2417" s="21"/>
      <c r="I2417" s="21"/>
    </row>
    <row r="2418" spans="1:9" hidden="1">
      <c r="A2418" s="21"/>
      <c r="B2418" s="21"/>
      <c r="C2418" s="21"/>
      <c r="D2418" s="21"/>
      <c r="E2418" s="21"/>
      <c r="F2418" s="21"/>
      <c r="G2418" s="21"/>
      <c r="H2418" s="21"/>
      <c r="I2418" s="21"/>
    </row>
    <row r="2419" spans="1:9" hidden="1">
      <c r="A2419" s="21"/>
      <c r="B2419" s="21"/>
      <c r="C2419" s="21"/>
      <c r="D2419" s="21"/>
      <c r="E2419" s="21"/>
      <c r="F2419" s="21"/>
      <c r="G2419" s="21"/>
      <c r="H2419" s="21"/>
      <c r="I2419" s="21"/>
    </row>
    <row r="2420" spans="1:9" hidden="1">
      <c r="A2420" s="21"/>
      <c r="B2420" s="21"/>
      <c r="C2420" s="21"/>
      <c r="D2420" s="21"/>
      <c r="E2420" s="21"/>
      <c r="F2420" s="21"/>
      <c r="G2420" s="21"/>
      <c r="H2420" s="21"/>
      <c r="I2420" s="21"/>
    </row>
    <row r="2421" spans="1:9" hidden="1">
      <c r="A2421" s="21"/>
      <c r="B2421" s="21"/>
      <c r="C2421" s="21"/>
      <c r="D2421" s="21"/>
      <c r="E2421" s="21"/>
      <c r="F2421" s="21"/>
      <c r="G2421" s="21"/>
      <c r="H2421" s="21"/>
      <c r="I2421" s="21"/>
    </row>
    <row r="2422" spans="1:9" hidden="1">
      <c r="A2422" s="21"/>
      <c r="B2422" s="21"/>
      <c r="C2422" s="21"/>
      <c r="D2422" s="21"/>
      <c r="E2422" s="21"/>
      <c r="F2422" s="21"/>
      <c r="G2422" s="21"/>
      <c r="H2422" s="21"/>
      <c r="I2422" s="21"/>
    </row>
    <row r="2423" spans="1:9" hidden="1">
      <c r="A2423" s="21"/>
      <c r="B2423" s="21"/>
      <c r="C2423" s="21"/>
      <c r="D2423" s="21"/>
      <c r="E2423" s="21"/>
      <c r="F2423" s="21"/>
      <c r="G2423" s="21"/>
      <c r="H2423" s="21"/>
      <c r="I2423" s="21"/>
    </row>
    <row r="2424" spans="1:9" hidden="1">
      <c r="A2424" s="21"/>
      <c r="B2424" s="21"/>
      <c r="C2424" s="21"/>
      <c r="D2424" s="21"/>
      <c r="E2424" s="21"/>
      <c r="F2424" s="21"/>
      <c r="G2424" s="21"/>
      <c r="H2424" s="21"/>
      <c r="I2424" s="21"/>
    </row>
    <row r="2425" spans="1:9" hidden="1">
      <c r="A2425" s="21"/>
      <c r="B2425" s="21"/>
      <c r="C2425" s="21"/>
      <c r="D2425" s="21"/>
      <c r="E2425" s="21"/>
      <c r="F2425" s="21"/>
      <c r="G2425" s="21"/>
      <c r="H2425" s="21"/>
      <c r="I2425" s="21"/>
    </row>
    <row r="2426" spans="1:9" hidden="1">
      <c r="A2426" s="21"/>
      <c r="B2426" s="21"/>
      <c r="C2426" s="21"/>
      <c r="D2426" s="21"/>
      <c r="E2426" s="21"/>
      <c r="F2426" s="21"/>
      <c r="G2426" s="21"/>
      <c r="H2426" s="21"/>
      <c r="I2426" s="21"/>
    </row>
    <row r="2427" spans="1:9" hidden="1">
      <c r="A2427" s="21"/>
      <c r="B2427" s="21"/>
      <c r="C2427" s="21"/>
      <c r="D2427" s="21"/>
      <c r="E2427" s="21"/>
      <c r="F2427" s="21"/>
      <c r="G2427" s="21"/>
      <c r="H2427" s="21"/>
      <c r="I2427" s="21"/>
    </row>
    <row r="2428" spans="1:9" hidden="1">
      <c r="A2428" s="21"/>
      <c r="B2428" s="21"/>
      <c r="C2428" s="21"/>
      <c r="D2428" s="21"/>
      <c r="E2428" s="21"/>
      <c r="F2428" s="21"/>
      <c r="G2428" s="21"/>
      <c r="H2428" s="21"/>
      <c r="I2428" s="21"/>
    </row>
    <row r="2429" spans="1:9" hidden="1">
      <c r="A2429" s="21"/>
      <c r="B2429" s="21"/>
      <c r="C2429" s="21"/>
      <c r="D2429" s="21"/>
      <c r="E2429" s="21"/>
      <c r="F2429" s="21"/>
      <c r="G2429" s="21"/>
      <c r="H2429" s="21"/>
      <c r="I2429" s="21"/>
    </row>
    <row r="2430" spans="1:9" hidden="1">
      <c r="A2430" s="21"/>
      <c r="B2430" s="21"/>
      <c r="C2430" s="21"/>
      <c r="D2430" s="21"/>
      <c r="E2430" s="21"/>
      <c r="F2430" s="21"/>
      <c r="G2430" s="21"/>
      <c r="H2430" s="21"/>
      <c r="I2430" s="21"/>
    </row>
    <row r="2431" spans="1:9" hidden="1">
      <c r="A2431" s="21"/>
      <c r="B2431" s="21"/>
      <c r="C2431" s="21"/>
      <c r="D2431" s="21"/>
      <c r="E2431" s="21"/>
      <c r="F2431" s="21"/>
      <c r="G2431" s="21"/>
      <c r="H2431" s="21"/>
      <c r="I2431" s="21"/>
    </row>
    <row r="2432" spans="1:9" hidden="1">
      <c r="A2432" s="21"/>
      <c r="B2432" s="21"/>
      <c r="C2432" s="21"/>
      <c r="D2432" s="21"/>
      <c r="E2432" s="21"/>
      <c r="F2432" s="21"/>
      <c r="G2432" s="21"/>
      <c r="H2432" s="21"/>
      <c r="I2432" s="21"/>
    </row>
    <row r="2433" spans="1:9" hidden="1">
      <c r="A2433" s="21"/>
      <c r="B2433" s="21"/>
      <c r="C2433" s="21"/>
      <c r="D2433" s="21"/>
      <c r="E2433" s="21"/>
      <c r="F2433" s="21"/>
      <c r="G2433" s="21"/>
      <c r="H2433" s="21"/>
      <c r="I2433" s="21"/>
    </row>
    <row r="2434" spans="1:9" hidden="1">
      <c r="A2434" s="21"/>
      <c r="B2434" s="21"/>
      <c r="C2434" s="21"/>
      <c r="D2434" s="21"/>
      <c r="E2434" s="21"/>
      <c r="F2434" s="21"/>
      <c r="G2434" s="21"/>
      <c r="H2434" s="21"/>
      <c r="I2434" s="21"/>
    </row>
    <row r="2435" spans="1:9" hidden="1">
      <c r="A2435" s="21"/>
      <c r="B2435" s="21"/>
      <c r="C2435" s="21"/>
      <c r="D2435" s="21"/>
      <c r="E2435" s="21"/>
      <c r="F2435" s="21"/>
      <c r="G2435" s="21"/>
      <c r="H2435" s="21"/>
      <c r="I2435" s="21"/>
    </row>
    <row r="2436" spans="1:9" hidden="1">
      <c r="A2436" s="21"/>
      <c r="B2436" s="21"/>
      <c r="C2436" s="21"/>
      <c r="D2436" s="21"/>
      <c r="E2436" s="21"/>
      <c r="F2436" s="21"/>
      <c r="G2436" s="21"/>
      <c r="H2436" s="21"/>
      <c r="I2436" s="21"/>
    </row>
    <row r="2437" spans="1:9" hidden="1">
      <c r="A2437" s="21"/>
      <c r="B2437" s="21"/>
      <c r="C2437" s="21"/>
      <c r="D2437" s="21"/>
      <c r="E2437" s="21"/>
      <c r="F2437" s="21"/>
      <c r="G2437" s="21"/>
      <c r="H2437" s="21"/>
      <c r="I2437" s="21"/>
    </row>
    <row r="2438" spans="1:9" hidden="1">
      <c r="A2438" s="21"/>
      <c r="B2438" s="21"/>
      <c r="C2438" s="21"/>
      <c r="D2438" s="21"/>
      <c r="E2438" s="21"/>
      <c r="F2438" s="21"/>
      <c r="G2438" s="21"/>
      <c r="H2438" s="21"/>
      <c r="I2438" s="21"/>
    </row>
    <row r="2439" spans="1:9" hidden="1">
      <c r="A2439" s="21"/>
      <c r="B2439" s="21"/>
      <c r="C2439" s="21"/>
      <c r="D2439" s="21"/>
      <c r="E2439" s="21"/>
      <c r="F2439" s="21"/>
      <c r="G2439" s="21"/>
      <c r="H2439" s="21"/>
      <c r="I2439" s="21"/>
    </row>
    <row r="2440" spans="1:9" hidden="1">
      <c r="A2440" s="21"/>
      <c r="B2440" s="21"/>
      <c r="C2440" s="21"/>
      <c r="D2440" s="21"/>
      <c r="E2440" s="21"/>
      <c r="F2440" s="21"/>
      <c r="G2440" s="21"/>
      <c r="H2440" s="21"/>
      <c r="I2440" s="21"/>
    </row>
    <row r="2441" spans="1:9" hidden="1">
      <c r="A2441" s="21"/>
      <c r="B2441" s="21"/>
      <c r="C2441" s="21"/>
      <c r="D2441" s="21"/>
      <c r="E2441" s="21"/>
      <c r="F2441" s="21"/>
      <c r="G2441" s="21"/>
      <c r="H2441" s="21"/>
      <c r="I2441" s="21"/>
    </row>
    <row r="2442" spans="1:9" hidden="1">
      <c r="A2442" s="21"/>
      <c r="B2442" s="21"/>
      <c r="C2442" s="21"/>
      <c r="D2442" s="21"/>
      <c r="E2442" s="21"/>
      <c r="F2442" s="21"/>
      <c r="G2442" s="21"/>
      <c r="H2442" s="21"/>
      <c r="I2442" s="21"/>
    </row>
    <row r="2443" spans="1:9" hidden="1">
      <c r="A2443" s="21"/>
      <c r="B2443" s="21"/>
      <c r="C2443" s="21"/>
      <c r="D2443" s="21"/>
      <c r="E2443" s="21"/>
      <c r="F2443" s="21"/>
      <c r="G2443" s="21"/>
      <c r="H2443" s="21"/>
      <c r="I2443" s="21"/>
    </row>
    <row r="2444" spans="1:9" hidden="1">
      <c r="A2444" s="21"/>
      <c r="B2444" s="21"/>
      <c r="C2444" s="21"/>
      <c r="D2444" s="21"/>
      <c r="E2444" s="21"/>
      <c r="F2444" s="21"/>
      <c r="G2444" s="21"/>
      <c r="H2444" s="21"/>
      <c r="I2444" s="21"/>
    </row>
    <row r="2445" spans="1:9" hidden="1">
      <c r="A2445" s="21"/>
      <c r="B2445" s="21"/>
      <c r="C2445" s="21"/>
      <c r="D2445" s="21"/>
      <c r="E2445" s="21"/>
      <c r="F2445" s="21"/>
      <c r="G2445" s="21"/>
      <c r="H2445" s="21"/>
      <c r="I2445" s="21"/>
    </row>
    <row r="2446" spans="1:9" hidden="1">
      <c r="A2446" s="21"/>
      <c r="B2446" s="21"/>
      <c r="C2446" s="21"/>
      <c r="D2446" s="21"/>
      <c r="E2446" s="21"/>
      <c r="F2446" s="21"/>
      <c r="G2446" s="21"/>
      <c r="H2446" s="21"/>
      <c r="I2446" s="21"/>
    </row>
    <row r="2447" spans="1:9" hidden="1">
      <c r="A2447" s="21"/>
      <c r="B2447" s="21"/>
      <c r="C2447" s="21"/>
      <c r="D2447" s="21"/>
      <c r="E2447" s="21"/>
      <c r="F2447" s="21"/>
      <c r="G2447" s="21"/>
      <c r="H2447" s="21"/>
      <c r="I2447" s="21"/>
    </row>
    <row r="2448" spans="1:9" hidden="1">
      <c r="A2448" s="21"/>
      <c r="B2448" s="21"/>
      <c r="C2448" s="21"/>
      <c r="D2448" s="21"/>
      <c r="E2448" s="21"/>
      <c r="F2448" s="21"/>
      <c r="G2448" s="21"/>
      <c r="H2448" s="21"/>
      <c r="I2448" s="21"/>
    </row>
    <row r="2449" spans="1:9" hidden="1">
      <c r="A2449" s="21"/>
      <c r="B2449" s="21"/>
      <c r="C2449" s="21"/>
      <c r="D2449" s="21"/>
      <c r="E2449" s="21"/>
      <c r="F2449" s="21"/>
      <c r="G2449" s="21"/>
      <c r="H2449" s="21"/>
      <c r="I2449" s="21"/>
    </row>
    <row r="2450" spans="1:9" hidden="1">
      <c r="A2450" s="21"/>
      <c r="B2450" s="21"/>
      <c r="C2450" s="21"/>
      <c r="D2450" s="21"/>
      <c r="E2450" s="21"/>
      <c r="F2450" s="21"/>
      <c r="G2450" s="21"/>
      <c r="H2450" s="21"/>
      <c r="I2450" s="21"/>
    </row>
    <row r="2451" spans="1:9" hidden="1">
      <c r="A2451" s="21"/>
      <c r="B2451" s="21"/>
      <c r="C2451" s="21"/>
      <c r="D2451" s="21"/>
      <c r="E2451" s="21"/>
      <c r="F2451" s="21"/>
      <c r="G2451" s="21"/>
      <c r="H2451" s="21"/>
      <c r="I2451" s="21"/>
    </row>
    <row r="2452" spans="1:9" hidden="1">
      <c r="A2452" s="21"/>
      <c r="B2452" s="21"/>
      <c r="C2452" s="21"/>
      <c r="D2452" s="21"/>
      <c r="E2452" s="21"/>
      <c r="F2452" s="21"/>
      <c r="G2452" s="21"/>
      <c r="H2452" s="21"/>
      <c r="I2452" s="21"/>
    </row>
    <row r="2453" spans="1:9" hidden="1">
      <c r="A2453" s="21"/>
      <c r="B2453" s="21"/>
      <c r="C2453" s="21"/>
      <c r="D2453" s="21"/>
      <c r="E2453" s="21"/>
      <c r="F2453" s="21"/>
      <c r="G2453" s="21"/>
      <c r="H2453" s="21"/>
      <c r="I2453" s="21"/>
    </row>
    <row r="2454" spans="1:9" hidden="1">
      <c r="A2454" s="21"/>
      <c r="B2454" s="21"/>
      <c r="C2454" s="21"/>
      <c r="D2454" s="21"/>
      <c r="E2454" s="21"/>
      <c r="F2454" s="21"/>
      <c r="G2454" s="21"/>
      <c r="H2454" s="21"/>
      <c r="I2454" s="21"/>
    </row>
    <row r="2455" spans="1:9" hidden="1">
      <c r="A2455" s="21"/>
      <c r="B2455" s="21"/>
      <c r="C2455" s="21"/>
      <c r="D2455" s="21"/>
      <c r="E2455" s="21"/>
      <c r="F2455" s="21"/>
      <c r="G2455" s="21"/>
      <c r="H2455" s="21"/>
      <c r="I2455" s="21"/>
    </row>
    <row r="2456" spans="1:9" hidden="1">
      <c r="A2456" s="21"/>
      <c r="B2456" s="21"/>
      <c r="C2456" s="21"/>
      <c r="D2456" s="21"/>
      <c r="E2456" s="21"/>
      <c r="F2456" s="21"/>
      <c r="G2456" s="21"/>
      <c r="H2456" s="21"/>
      <c r="I2456" s="21"/>
    </row>
    <row r="2457" spans="1:9" hidden="1">
      <c r="A2457" s="21"/>
      <c r="B2457" s="21"/>
      <c r="C2457" s="21"/>
      <c r="D2457" s="21"/>
      <c r="E2457" s="21"/>
      <c r="F2457" s="21"/>
      <c r="G2457" s="21"/>
      <c r="H2457" s="21"/>
      <c r="I2457" s="21"/>
    </row>
    <row r="2458" spans="1:9" hidden="1">
      <c r="A2458" s="21"/>
      <c r="B2458" s="21"/>
      <c r="C2458" s="21"/>
      <c r="D2458" s="21"/>
      <c r="E2458" s="21"/>
      <c r="F2458" s="21"/>
      <c r="G2458" s="21"/>
      <c r="H2458" s="21"/>
      <c r="I2458" s="21"/>
    </row>
    <row r="2459" spans="1:9" hidden="1">
      <c r="A2459" s="21"/>
      <c r="B2459" s="21"/>
      <c r="C2459" s="21"/>
      <c r="D2459" s="21"/>
      <c r="E2459" s="21"/>
      <c r="F2459" s="21"/>
      <c r="G2459" s="21"/>
      <c r="H2459" s="21"/>
      <c r="I2459" s="21"/>
    </row>
    <row r="2460" spans="1:9" hidden="1">
      <c r="A2460" s="21"/>
      <c r="B2460" s="21"/>
      <c r="C2460" s="21"/>
      <c r="D2460" s="21"/>
      <c r="E2460" s="21"/>
      <c r="F2460" s="21"/>
      <c r="G2460" s="21"/>
      <c r="H2460" s="21"/>
      <c r="I2460" s="21"/>
    </row>
    <row r="2461" spans="1:9" hidden="1">
      <c r="A2461" s="21"/>
      <c r="B2461" s="21"/>
      <c r="C2461" s="21"/>
      <c r="D2461" s="21"/>
      <c r="E2461" s="21"/>
      <c r="F2461" s="21"/>
      <c r="G2461" s="21"/>
      <c r="H2461" s="21"/>
      <c r="I2461" s="21"/>
    </row>
    <row r="2462" spans="1:9" hidden="1">
      <c r="A2462" s="21"/>
      <c r="B2462" s="21"/>
      <c r="C2462" s="21"/>
      <c r="D2462" s="21"/>
      <c r="E2462" s="21"/>
      <c r="F2462" s="21"/>
      <c r="G2462" s="21"/>
      <c r="H2462" s="21"/>
      <c r="I2462" s="21"/>
    </row>
    <row r="2463" spans="1:9" hidden="1">
      <c r="A2463" s="21"/>
      <c r="B2463" s="21"/>
      <c r="C2463" s="21"/>
      <c r="D2463" s="21"/>
      <c r="E2463" s="21"/>
      <c r="F2463" s="21"/>
      <c r="G2463" s="21"/>
      <c r="H2463" s="21"/>
      <c r="I2463" s="21"/>
    </row>
    <row r="2464" spans="1:9" hidden="1">
      <c r="A2464" s="21"/>
      <c r="B2464" s="21"/>
      <c r="C2464" s="21"/>
      <c r="D2464" s="21"/>
      <c r="E2464" s="21"/>
      <c r="F2464" s="21"/>
      <c r="G2464" s="21"/>
      <c r="H2464" s="21"/>
      <c r="I2464" s="21"/>
    </row>
    <row r="2465" spans="1:9" hidden="1">
      <c r="A2465" s="21"/>
      <c r="B2465" s="21"/>
      <c r="C2465" s="21"/>
      <c r="D2465" s="21"/>
      <c r="E2465" s="21"/>
      <c r="F2465" s="21"/>
      <c r="G2465" s="21"/>
      <c r="H2465" s="21"/>
      <c r="I2465" s="21"/>
    </row>
    <row r="2466" spans="1:9" hidden="1">
      <c r="A2466" s="21"/>
      <c r="B2466" s="21"/>
      <c r="C2466" s="21"/>
      <c r="D2466" s="21"/>
      <c r="E2466" s="21"/>
      <c r="F2466" s="21"/>
      <c r="G2466" s="21"/>
      <c r="H2466" s="21"/>
      <c r="I2466" s="21"/>
    </row>
    <row r="2467" spans="1:9" hidden="1">
      <c r="A2467" s="21"/>
      <c r="B2467" s="21"/>
      <c r="C2467" s="21"/>
      <c r="D2467" s="21"/>
      <c r="E2467" s="21"/>
      <c r="F2467" s="21"/>
      <c r="G2467" s="21"/>
      <c r="H2467" s="21"/>
      <c r="I2467" s="21"/>
    </row>
    <row r="2468" spans="1:9" hidden="1">
      <c r="A2468" s="21"/>
      <c r="B2468" s="21"/>
      <c r="C2468" s="21"/>
      <c r="D2468" s="21"/>
      <c r="E2468" s="21"/>
      <c r="F2468" s="21"/>
      <c r="G2468" s="21"/>
      <c r="H2468" s="21"/>
      <c r="I2468" s="21"/>
    </row>
    <row r="2469" spans="1:9" hidden="1">
      <c r="A2469" s="21"/>
      <c r="B2469" s="21"/>
      <c r="C2469" s="21"/>
      <c r="D2469" s="21"/>
      <c r="E2469" s="21"/>
      <c r="F2469" s="21"/>
      <c r="G2469" s="21"/>
      <c r="H2469" s="21"/>
      <c r="I2469" s="21"/>
    </row>
    <row r="2470" spans="1:9" hidden="1">
      <c r="A2470" s="21"/>
      <c r="B2470" s="21"/>
      <c r="C2470" s="21"/>
      <c r="D2470" s="21"/>
      <c r="E2470" s="21"/>
      <c r="F2470" s="21"/>
      <c r="G2470" s="21"/>
      <c r="H2470" s="21"/>
      <c r="I2470" s="21"/>
    </row>
    <row r="2471" spans="1:9" hidden="1">
      <c r="A2471" s="21"/>
      <c r="B2471" s="21"/>
      <c r="C2471" s="21"/>
      <c r="D2471" s="21"/>
      <c r="E2471" s="21"/>
      <c r="F2471" s="21"/>
      <c r="G2471" s="21"/>
      <c r="H2471" s="21"/>
      <c r="I2471" s="21"/>
    </row>
    <row r="2472" spans="1:9" hidden="1">
      <c r="A2472" s="21"/>
      <c r="B2472" s="21"/>
      <c r="C2472" s="21"/>
      <c r="D2472" s="21"/>
      <c r="E2472" s="21"/>
      <c r="F2472" s="21"/>
      <c r="G2472" s="21"/>
      <c r="H2472" s="21"/>
      <c r="I2472" s="21"/>
    </row>
    <row r="2473" spans="1:9" hidden="1">
      <c r="A2473" s="21"/>
      <c r="B2473" s="21"/>
      <c r="C2473" s="21"/>
      <c r="D2473" s="21"/>
      <c r="E2473" s="21"/>
      <c r="F2473" s="21"/>
      <c r="G2473" s="21"/>
      <c r="H2473" s="21"/>
      <c r="I2473" s="21"/>
    </row>
    <row r="2474" spans="1:9" hidden="1">
      <c r="A2474" s="21"/>
      <c r="B2474" s="21"/>
      <c r="C2474" s="21"/>
      <c r="D2474" s="21"/>
      <c r="E2474" s="21"/>
      <c r="F2474" s="21"/>
      <c r="G2474" s="21"/>
      <c r="H2474" s="21"/>
      <c r="I2474" s="21"/>
    </row>
    <row r="2475" spans="1:9" hidden="1">
      <c r="A2475" s="21"/>
      <c r="B2475" s="21"/>
      <c r="C2475" s="21"/>
      <c r="D2475" s="21"/>
      <c r="E2475" s="21"/>
      <c r="F2475" s="21"/>
      <c r="G2475" s="21"/>
      <c r="H2475" s="21"/>
      <c r="I2475" s="21"/>
    </row>
    <row r="2476" spans="1:9" hidden="1">
      <c r="A2476" s="21"/>
      <c r="B2476" s="21"/>
      <c r="C2476" s="21"/>
      <c r="D2476" s="21"/>
      <c r="E2476" s="21"/>
      <c r="F2476" s="21"/>
      <c r="G2476" s="21"/>
      <c r="H2476" s="21"/>
      <c r="I2476" s="21"/>
    </row>
    <row r="2477" spans="1:9" hidden="1">
      <c r="A2477" s="21"/>
      <c r="B2477" s="21"/>
      <c r="C2477" s="21"/>
      <c r="D2477" s="21"/>
      <c r="E2477" s="21"/>
      <c r="F2477" s="21"/>
      <c r="G2477" s="21"/>
      <c r="H2477" s="21"/>
      <c r="I2477" s="21"/>
    </row>
    <row r="2478" spans="1:9" hidden="1">
      <c r="A2478" s="21"/>
      <c r="B2478" s="21"/>
      <c r="C2478" s="21"/>
      <c r="D2478" s="21"/>
      <c r="E2478" s="21"/>
      <c r="F2478" s="21"/>
      <c r="G2478" s="21"/>
      <c r="H2478" s="21"/>
      <c r="I2478" s="21"/>
    </row>
    <row r="2479" spans="1:9" hidden="1">
      <c r="A2479" s="21"/>
      <c r="B2479" s="21"/>
      <c r="C2479" s="21"/>
      <c r="D2479" s="21"/>
      <c r="E2479" s="21"/>
      <c r="F2479" s="21"/>
      <c r="G2479" s="21"/>
      <c r="H2479" s="21"/>
      <c r="I2479" s="21"/>
    </row>
    <row r="2480" spans="1:9" hidden="1">
      <c r="A2480" s="21"/>
      <c r="B2480" s="21"/>
      <c r="C2480" s="21"/>
      <c r="D2480" s="21"/>
      <c r="E2480" s="21"/>
      <c r="F2480" s="21"/>
      <c r="G2480" s="21"/>
      <c r="H2480" s="21"/>
      <c r="I2480" s="21"/>
    </row>
    <row r="2481" spans="1:9" hidden="1">
      <c r="A2481" s="21"/>
      <c r="B2481" s="21"/>
      <c r="C2481" s="21"/>
      <c r="D2481" s="21"/>
      <c r="E2481" s="21"/>
      <c r="F2481" s="21"/>
      <c r="G2481" s="21"/>
      <c r="H2481" s="21"/>
      <c r="I2481" s="21"/>
    </row>
    <row r="2482" spans="1:9" hidden="1">
      <c r="A2482" s="21"/>
      <c r="B2482" s="21"/>
      <c r="C2482" s="21"/>
      <c r="D2482" s="21"/>
      <c r="E2482" s="21"/>
      <c r="F2482" s="21"/>
      <c r="G2482" s="21"/>
      <c r="H2482" s="21"/>
      <c r="I2482" s="21"/>
    </row>
    <row r="2483" spans="1:9" hidden="1">
      <c r="A2483" s="21"/>
      <c r="B2483" s="21"/>
      <c r="C2483" s="21"/>
      <c r="D2483" s="21"/>
      <c r="E2483" s="21"/>
      <c r="F2483" s="21"/>
      <c r="G2483" s="21"/>
      <c r="H2483" s="21"/>
      <c r="I2483" s="21"/>
    </row>
    <row r="2484" spans="1:9" hidden="1">
      <c r="A2484" s="21"/>
      <c r="B2484" s="21"/>
      <c r="C2484" s="21"/>
      <c r="D2484" s="21"/>
      <c r="E2484" s="21"/>
      <c r="F2484" s="21"/>
      <c r="G2484" s="21"/>
      <c r="H2484" s="21"/>
      <c r="I2484" s="21"/>
    </row>
    <row r="2485" spans="1:9" hidden="1">
      <c r="A2485" s="21"/>
      <c r="B2485" s="21"/>
      <c r="C2485" s="21"/>
      <c r="D2485" s="21"/>
      <c r="E2485" s="21"/>
      <c r="F2485" s="21"/>
      <c r="G2485" s="21"/>
      <c r="H2485" s="21"/>
      <c r="I2485" s="21"/>
    </row>
    <row r="2486" spans="1:9" hidden="1">
      <c r="A2486" s="21"/>
      <c r="B2486" s="21"/>
      <c r="C2486" s="21"/>
      <c r="D2486" s="21"/>
      <c r="E2486" s="21"/>
      <c r="F2486" s="21"/>
      <c r="G2486" s="21"/>
      <c r="H2486" s="21"/>
      <c r="I2486" s="21"/>
    </row>
    <row r="2487" spans="1:9" hidden="1">
      <c r="A2487" s="21"/>
      <c r="B2487" s="21"/>
      <c r="C2487" s="21"/>
      <c r="D2487" s="21"/>
      <c r="E2487" s="21"/>
      <c r="F2487" s="21"/>
      <c r="G2487" s="21"/>
      <c r="H2487" s="21"/>
      <c r="I2487" s="21"/>
    </row>
    <row r="2488" spans="1:9" hidden="1">
      <c r="A2488" s="21"/>
      <c r="B2488" s="21"/>
      <c r="C2488" s="21"/>
      <c r="D2488" s="21"/>
      <c r="E2488" s="21"/>
      <c r="F2488" s="21"/>
      <c r="G2488" s="21"/>
      <c r="H2488" s="21"/>
      <c r="I2488" s="21"/>
    </row>
    <row r="2489" spans="1:9" hidden="1">
      <c r="A2489" s="21"/>
      <c r="B2489" s="21"/>
      <c r="C2489" s="21"/>
      <c r="D2489" s="21"/>
      <c r="E2489" s="21"/>
      <c r="F2489" s="21"/>
      <c r="G2489" s="21"/>
      <c r="H2489" s="21"/>
      <c r="I2489" s="21"/>
    </row>
    <row r="2490" spans="1:9" hidden="1">
      <c r="A2490" s="21"/>
      <c r="B2490" s="21"/>
      <c r="C2490" s="21"/>
      <c r="D2490" s="21"/>
      <c r="E2490" s="21"/>
      <c r="F2490" s="21"/>
      <c r="G2490" s="21"/>
      <c r="H2490" s="21"/>
      <c r="I2490" s="21"/>
    </row>
    <row r="2491" spans="1:9" hidden="1">
      <c r="A2491" s="21"/>
      <c r="B2491" s="21"/>
      <c r="C2491" s="21"/>
      <c r="D2491" s="21"/>
      <c r="E2491" s="21"/>
      <c r="F2491" s="21"/>
      <c r="G2491" s="21"/>
      <c r="H2491" s="21"/>
      <c r="I2491" s="21"/>
    </row>
    <row r="2492" spans="1:9" hidden="1">
      <c r="A2492" s="21"/>
      <c r="B2492" s="21"/>
      <c r="C2492" s="21"/>
      <c r="D2492" s="21"/>
      <c r="E2492" s="21"/>
      <c r="F2492" s="21"/>
      <c r="G2492" s="21"/>
      <c r="H2492" s="21"/>
      <c r="I2492" s="21"/>
    </row>
    <row r="2493" spans="1:9" hidden="1">
      <c r="A2493" s="21"/>
      <c r="B2493" s="21"/>
      <c r="C2493" s="21"/>
      <c r="D2493" s="21"/>
      <c r="E2493" s="21"/>
      <c r="F2493" s="21"/>
      <c r="G2493" s="21"/>
      <c r="H2493" s="21"/>
      <c r="I2493" s="21"/>
    </row>
    <row r="2494" spans="1:9" hidden="1">
      <c r="A2494" s="21"/>
      <c r="B2494" s="21"/>
      <c r="C2494" s="21"/>
      <c r="D2494" s="21"/>
      <c r="E2494" s="21"/>
      <c r="F2494" s="21"/>
      <c r="G2494" s="21"/>
      <c r="H2494" s="21"/>
      <c r="I2494" s="21"/>
    </row>
    <row r="2495" spans="1:9" hidden="1">
      <c r="A2495" s="21"/>
      <c r="B2495" s="21"/>
      <c r="C2495" s="21"/>
      <c r="D2495" s="21"/>
      <c r="E2495" s="21"/>
      <c r="F2495" s="21"/>
      <c r="G2495" s="21"/>
      <c r="H2495" s="21"/>
      <c r="I2495" s="21"/>
    </row>
    <row r="2496" spans="1:9" hidden="1">
      <c r="A2496" s="21"/>
      <c r="B2496" s="21"/>
      <c r="C2496" s="21"/>
      <c r="D2496" s="21"/>
      <c r="E2496" s="21"/>
      <c r="F2496" s="21"/>
      <c r="G2496" s="21"/>
      <c r="H2496" s="21"/>
      <c r="I2496" s="21"/>
    </row>
    <row r="2497" spans="1:9" hidden="1">
      <c r="A2497" s="21"/>
      <c r="B2497" s="21"/>
      <c r="C2497" s="21"/>
      <c r="D2497" s="21"/>
      <c r="E2497" s="21"/>
      <c r="F2497" s="21"/>
      <c r="G2497" s="21"/>
      <c r="H2497" s="21"/>
      <c r="I2497" s="21"/>
    </row>
    <row r="2498" spans="1:9" hidden="1">
      <c r="A2498" s="21"/>
      <c r="B2498" s="21"/>
      <c r="C2498" s="21"/>
      <c r="D2498" s="21"/>
      <c r="E2498" s="21"/>
      <c r="F2498" s="21"/>
      <c r="G2498" s="21"/>
      <c r="H2498" s="21"/>
      <c r="I2498" s="21"/>
    </row>
    <row r="2499" spans="1:9" hidden="1">
      <c r="A2499" s="21"/>
      <c r="B2499" s="21"/>
      <c r="C2499" s="21"/>
      <c r="D2499" s="21"/>
      <c r="E2499" s="21"/>
      <c r="F2499" s="21"/>
      <c r="G2499" s="21"/>
      <c r="H2499" s="21"/>
      <c r="I2499" s="21"/>
    </row>
    <row r="2500" spans="1:9" hidden="1">
      <c r="A2500" s="21"/>
      <c r="B2500" s="21"/>
      <c r="C2500" s="21"/>
      <c r="D2500" s="21"/>
      <c r="E2500" s="21"/>
      <c r="F2500" s="21"/>
      <c r="G2500" s="21"/>
      <c r="H2500" s="21"/>
      <c r="I2500" s="21"/>
    </row>
    <row r="2501" spans="1:9" hidden="1">
      <c r="A2501" s="21"/>
      <c r="B2501" s="21"/>
      <c r="C2501" s="21"/>
      <c r="D2501" s="21"/>
      <c r="E2501" s="21"/>
      <c r="F2501" s="21"/>
      <c r="G2501" s="21"/>
      <c r="H2501" s="21"/>
      <c r="I2501" s="21"/>
    </row>
    <row r="2502" spans="1:9" hidden="1">
      <c r="A2502" s="21"/>
      <c r="B2502" s="21"/>
      <c r="C2502" s="21"/>
      <c r="D2502" s="21"/>
      <c r="E2502" s="21"/>
      <c r="F2502" s="21"/>
      <c r="G2502" s="21"/>
      <c r="H2502" s="21"/>
      <c r="I2502" s="21"/>
    </row>
    <row r="2503" spans="1:9" hidden="1">
      <c r="A2503" s="21"/>
      <c r="B2503" s="21"/>
      <c r="C2503" s="21"/>
      <c r="D2503" s="21"/>
      <c r="E2503" s="21"/>
      <c r="F2503" s="21"/>
      <c r="G2503" s="21"/>
      <c r="H2503" s="21"/>
      <c r="I2503" s="21"/>
    </row>
    <row r="2504" spans="1:9" hidden="1">
      <c r="A2504" s="21"/>
      <c r="B2504" s="21"/>
      <c r="C2504" s="21"/>
      <c r="D2504" s="21"/>
      <c r="E2504" s="21"/>
      <c r="F2504" s="21"/>
      <c r="G2504" s="21"/>
      <c r="H2504" s="21"/>
      <c r="I2504" s="21"/>
    </row>
    <row r="2505" spans="1:9" hidden="1">
      <c r="A2505" s="21"/>
      <c r="B2505" s="21"/>
      <c r="C2505" s="21"/>
      <c r="D2505" s="21"/>
      <c r="E2505" s="21"/>
      <c r="F2505" s="21"/>
      <c r="G2505" s="21"/>
      <c r="H2505" s="21"/>
      <c r="I2505" s="21"/>
    </row>
    <row r="2506" spans="1:9" hidden="1">
      <c r="A2506" s="21"/>
      <c r="B2506" s="21"/>
      <c r="C2506" s="21"/>
      <c r="D2506" s="21"/>
      <c r="E2506" s="21"/>
      <c r="F2506" s="21"/>
      <c r="G2506" s="21"/>
      <c r="H2506" s="21"/>
      <c r="I2506" s="21"/>
    </row>
    <row r="2507" spans="1:9" hidden="1">
      <c r="A2507" s="21"/>
      <c r="B2507" s="21"/>
      <c r="C2507" s="21"/>
      <c r="D2507" s="21"/>
      <c r="E2507" s="21"/>
      <c r="F2507" s="21"/>
      <c r="G2507" s="21"/>
      <c r="H2507" s="21"/>
      <c r="I2507" s="21"/>
    </row>
    <row r="2508" spans="1:9" hidden="1">
      <c r="A2508" s="21"/>
      <c r="B2508" s="21"/>
      <c r="C2508" s="21"/>
      <c r="D2508" s="21"/>
      <c r="E2508" s="21"/>
      <c r="F2508" s="21"/>
      <c r="G2508" s="21"/>
      <c r="H2508" s="21"/>
      <c r="I2508" s="21"/>
    </row>
    <row r="2509" spans="1:9" hidden="1">
      <c r="A2509" s="21"/>
      <c r="B2509" s="21"/>
      <c r="C2509" s="21"/>
      <c r="D2509" s="21"/>
      <c r="E2509" s="21"/>
      <c r="F2509" s="21"/>
      <c r="G2509" s="21"/>
      <c r="H2509" s="21"/>
      <c r="I2509" s="21"/>
    </row>
    <row r="2510" spans="1:9" hidden="1">
      <c r="A2510" s="21"/>
      <c r="B2510" s="21"/>
      <c r="C2510" s="21"/>
      <c r="D2510" s="21"/>
      <c r="E2510" s="21"/>
      <c r="F2510" s="21"/>
      <c r="G2510" s="21"/>
      <c r="H2510" s="21"/>
      <c r="I2510" s="21"/>
    </row>
    <row r="2511" spans="1:9" hidden="1">
      <c r="A2511" s="21"/>
      <c r="B2511" s="21"/>
      <c r="C2511" s="21"/>
      <c r="D2511" s="21"/>
      <c r="E2511" s="21"/>
      <c r="F2511" s="21"/>
      <c r="G2511" s="21"/>
      <c r="H2511" s="21"/>
      <c r="I2511" s="21"/>
    </row>
    <row r="2512" spans="1:9" hidden="1">
      <c r="A2512" s="21"/>
      <c r="B2512" s="21"/>
      <c r="C2512" s="21"/>
      <c r="D2512" s="21"/>
      <c r="E2512" s="21"/>
      <c r="F2512" s="21"/>
      <c r="G2512" s="21"/>
      <c r="H2512" s="21"/>
      <c r="I2512" s="21"/>
    </row>
    <row r="2513" spans="1:9" hidden="1">
      <c r="A2513" s="21"/>
      <c r="B2513" s="21"/>
      <c r="C2513" s="21"/>
      <c r="D2513" s="21"/>
      <c r="E2513" s="21"/>
      <c r="F2513" s="21"/>
      <c r="G2513" s="21"/>
      <c r="H2513" s="21"/>
      <c r="I2513" s="21"/>
    </row>
    <row r="2514" spans="1:9" hidden="1">
      <c r="A2514" s="21"/>
      <c r="B2514" s="21"/>
      <c r="C2514" s="21"/>
      <c r="D2514" s="21"/>
      <c r="E2514" s="21"/>
      <c r="F2514" s="21"/>
      <c r="G2514" s="21"/>
      <c r="H2514" s="21"/>
      <c r="I2514" s="21"/>
    </row>
    <row r="2515" spans="1:9" hidden="1">
      <c r="A2515" s="21"/>
      <c r="B2515" s="21"/>
      <c r="C2515" s="21"/>
      <c r="D2515" s="21"/>
      <c r="E2515" s="21"/>
      <c r="F2515" s="21"/>
      <c r="G2515" s="21"/>
      <c r="H2515" s="21"/>
      <c r="I2515" s="21"/>
    </row>
    <row r="2516" spans="1:9" hidden="1">
      <c r="A2516" s="21"/>
      <c r="B2516" s="21"/>
      <c r="C2516" s="21"/>
      <c r="D2516" s="21"/>
      <c r="E2516" s="21"/>
      <c r="F2516" s="21"/>
      <c r="G2516" s="21"/>
      <c r="H2516" s="21"/>
      <c r="I2516" s="21"/>
    </row>
    <row r="2517" spans="1:9" hidden="1">
      <c r="A2517" s="21"/>
      <c r="B2517" s="21"/>
      <c r="C2517" s="21"/>
      <c r="D2517" s="21"/>
      <c r="E2517" s="21"/>
      <c r="F2517" s="21"/>
      <c r="G2517" s="21"/>
      <c r="H2517" s="21"/>
      <c r="I2517" s="21"/>
    </row>
    <row r="2518" spans="1:9" hidden="1">
      <c r="A2518" s="21"/>
      <c r="B2518" s="21"/>
      <c r="C2518" s="21"/>
      <c r="D2518" s="21"/>
      <c r="E2518" s="21"/>
      <c r="F2518" s="21"/>
      <c r="G2518" s="21"/>
      <c r="H2518" s="21"/>
      <c r="I2518" s="21"/>
    </row>
    <row r="2519" spans="1:9" hidden="1">
      <c r="A2519" s="21"/>
      <c r="B2519" s="21"/>
      <c r="C2519" s="21"/>
      <c r="D2519" s="21"/>
      <c r="E2519" s="21"/>
      <c r="F2519" s="21"/>
      <c r="G2519" s="21"/>
      <c r="H2519" s="21"/>
      <c r="I2519" s="21"/>
    </row>
    <row r="2520" spans="1:9" hidden="1">
      <c r="A2520" s="21"/>
      <c r="B2520" s="21"/>
      <c r="C2520" s="21"/>
      <c r="D2520" s="21"/>
      <c r="E2520" s="21"/>
      <c r="F2520" s="21"/>
      <c r="G2520" s="21"/>
      <c r="H2520" s="21"/>
      <c r="I2520" s="21"/>
    </row>
    <row r="2521" spans="1:9" hidden="1">
      <c r="A2521" s="21"/>
      <c r="B2521" s="21"/>
      <c r="C2521" s="21"/>
      <c r="D2521" s="21"/>
      <c r="E2521" s="21"/>
      <c r="F2521" s="21"/>
      <c r="G2521" s="21"/>
      <c r="H2521" s="21"/>
      <c r="I2521" s="21"/>
    </row>
    <row r="2522" spans="1:9" hidden="1">
      <c r="A2522" s="21"/>
      <c r="B2522" s="21"/>
      <c r="C2522" s="21"/>
      <c r="D2522" s="21"/>
      <c r="E2522" s="21"/>
      <c r="F2522" s="21"/>
      <c r="G2522" s="21"/>
      <c r="H2522" s="21"/>
      <c r="I2522" s="21"/>
    </row>
    <row r="2523" spans="1:9" hidden="1">
      <c r="A2523" s="21"/>
      <c r="B2523" s="21"/>
      <c r="C2523" s="21"/>
      <c r="D2523" s="21"/>
      <c r="E2523" s="21"/>
      <c r="F2523" s="21"/>
      <c r="G2523" s="21"/>
      <c r="H2523" s="21"/>
      <c r="I2523" s="21"/>
    </row>
    <row r="2524" spans="1:9" hidden="1">
      <c r="A2524" s="21"/>
      <c r="B2524" s="21"/>
      <c r="C2524" s="21"/>
      <c r="D2524" s="21"/>
      <c r="E2524" s="21"/>
      <c r="F2524" s="21"/>
      <c r="G2524" s="21"/>
      <c r="H2524" s="21"/>
      <c r="I2524" s="21"/>
    </row>
    <row r="2525" spans="1:9" hidden="1">
      <c r="A2525" s="21"/>
      <c r="B2525" s="21"/>
      <c r="C2525" s="21"/>
      <c r="D2525" s="21"/>
      <c r="E2525" s="21"/>
      <c r="F2525" s="21"/>
      <c r="G2525" s="21"/>
      <c r="H2525" s="21"/>
      <c r="I2525" s="21"/>
    </row>
    <row r="2526" spans="1:9" hidden="1">
      <c r="A2526" s="21"/>
      <c r="B2526" s="21"/>
      <c r="C2526" s="21"/>
      <c r="D2526" s="21"/>
      <c r="E2526" s="21"/>
      <c r="F2526" s="21"/>
      <c r="G2526" s="21"/>
      <c r="H2526" s="21"/>
      <c r="I2526" s="21"/>
    </row>
    <row r="2527" spans="1:9" hidden="1">
      <c r="A2527" s="21"/>
      <c r="B2527" s="21"/>
      <c r="C2527" s="21"/>
      <c r="D2527" s="21"/>
      <c r="E2527" s="21"/>
      <c r="F2527" s="21"/>
      <c r="G2527" s="21"/>
      <c r="H2527" s="21"/>
      <c r="I2527" s="21"/>
    </row>
    <row r="2528" spans="1:9" hidden="1">
      <c r="A2528" s="21"/>
      <c r="B2528" s="21"/>
      <c r="C2528" s="21"/>
      <c r="D2528" s="21"/>
      <c r="E2528" s="21"/>
      <c r="F2528" s="21"/>
      <c r="G2528" s="21"/>
      <c r="H2528" s="21"/>
      <c r="I2528" s="21"/>
    </row>
    <row r="2529" spans="1:9" hidden="1">
      <c r="A2529" s="21"/>
      <c r="B2529" s="21"/>
      <c r="C2529" s="21"/>
      <c r="D2529" s="21"/>
      <c r="E2529" s="21"/>
      <c r="F2529" s="21"/>
      <c r="G2529" s="21"/>
      <c r="H2529" s="21"/>
      <c r="I2529" s="21"/>
    </row>
    <row r="2530" spans="1:9" hidden="1">
      <c r="A2530" s="21"/>
      <c r="B2530" s="21"/>
      <c r="C2530" s="21"/>
      <c r="D2530" s="21"/>
      <c r="E2530" s="21"/>
      <c r="F2530" s="21"/>
      <c r="G2530" s="21"/>
      <c r="H2530" s="21"/>
      <c r="I2530" s="21"/>
    </row>
    <row r="2531" spans="1:9" hidden="1">
      <c r="A2531" s="21"/>
      <c r="B2531" s="21"/>
      <c r="C2531" s="21"/>
      <c r="D2531" s="21"/>
      <c r="E2531" s="21"/>
      <c r="F2531" s="21"/>
      <c r="G2531" s="21"/>
      <c r="H2531" s="21"/>
      <c r="I2531" s="21"/>
    </row>
    <row r="2532" spans="1:9" hidden="1">
      <c r="A2532" s="21"/>
      <c r="B2532" s="21"/>
      <c r="C2532" s="21"/>
      <c r="D2532" s="21"/>
      <c r="E2532" s="21"/>
      <c r="F2532" s="21"/>
      <c r="G2532" s="21"/>
      <c r="H2532" s="21"/>
      <c r="I2532" s="21"/>
    </row>
    <row r="2533" spans="1:9" hidden="1">
      <c r="A2533" s="21"/>
      <c r="B2533" s="21"/>
      <c r="C2533" s="21"/>
      <c r="D2533" s="21"/>
      <c r="E2533" s="21"/>
      <c r="F2533" s="21"/>
      <c r="G2533" s="21"/>
      <c r="H2533" s="21"/>
      <c r="I2533" s="21"/>
    </row>
    <row r="2534" spans="1:9" hidden="1">
      <c r="A2534" s="21"/>
      <c r="B2534" s="21"/>
      <c r="C2534" s="21"/>
      <c r="D2534" s="21"/>
      <c r="E2534" s="21"/>
      <c r="F2534" s="21"/>
      <c r="G2534" s="21"/>
      <c r="H2534" s="21"/>
      <c r="I2534" s="21"/>
    </row>
    <row r="2535" spans="1:9" hidden="1">
      <c r="A2535" s="21"/>
      <c r="B2535" s="21"/>
      <c r="C2535" s="21"/>
      <c r="D2535" s="21"/>
      <c r="E2535" s="21"/>
      <c r="F2535" s="21"/>
      <c r="G2535" s="21"/>
      <c r="H2535" s="21"/>
      <c r="I2535" s="21"/>
    </row>
    <row r="2536" spans="1:9" hidden="1">
      <c r="A2536" s="21"/>
      <c r="B2536" s="21"/>
      <c r="C2536" s="21"/>
      <c r="D2536" s="21"/>
      <c r="E2536" s="21"/>
      <c r="F2536" s="21"/>
      <c r="G2536" s="21"/>
      <c r="H2536" s="21"/>
      <c r="I2536" s="21"/>
    </row>
    <row r="2537" spans="1:9" hidden="1">
      <c r="A2537" s="21"/>
      <c r="B2537" s="21"/>
      <c r="C2537" s="21"/>
      <c r="D2537" s="21"/>
      <c r="E2537" s="21"/>
      <c r="F2537" s="21"/>
      <c r="G2537" s="21"/>
      <c r="H2537" s="21"/>
      <c r="I2537" s="21"/>
    </row>
    <row r="2538" spans="1:9" hidden="1">
      <c r="A2538" s="21"/>
      <c r="B2538" s="21"/>
      <c r="C2538" s="21"/>
      <c r="D2538" s="21"/>
      <c r="E2538" s="21"/>
      <c r="F2538" s="21"/>
      <c r="G2538" s="21"/>
      <c r="H2538" s="21"/>
      <c r="I2538" s="21"/>
    </row>
    <row r="2539" spans="1:9" hidden="1">
      <c r="A2539" s="21"/>
      <c r="B2539" s="21"/>
      <c r="C2539" s="21"/>
      <c r="D2539" s="21"/>
      <c r="E2539" s="21"/>
      <c r="F2539" s="21"/>
      <c r="G2539" s="21"/>
      <c r="H2539" s="21"/>
      <c r="I2539" s="21"/>
    </row>
    <row r="2540" spans="1:9" hidden="1">
      <c r="A2540" s="21"/>
      <c r="B2540" s="21"/>
      <c r="C2540" s="21"/>
      <c r="D2540" s="21"/>
      <c r="E2540" s="21"/>
      <c r="F2540" s="21"/>
      <c r="G2540" s="21"/>
      <c r="H2540" s="21"/>
      <c r="I2540" s="21"/>
    </row>
    <row r="2541" spans="1:9" hidden="1">
      <c r="A2541" s="21"/>
      <c r="B2541" s="21"/>
      <c r="C2541" s="21"/>
      <c r="D2541" s="21"/>
      <c r="E2541" s="21"/>
      <c r="F2541" s="21"/>
      <c r="G2541" s="21"/>
      <c r="H2541" s="21"/>
      <c r="I2541" s="21"/>
    </row>
    <row r="2542" spans="1:9" hidden="1">
      <c r="A2542" s="21"/>
      <c r="B2542" s="21"/>
      <c r="C2542" s="21"/>
      <c r="D2542" s="21"/>
      <c r="E2542" s="21"/>
      <c r="F2542" s="21"/>
      <c r="G2542" s="21"/>
      <c r="H2542" s="21"/>
      <c r="I2542" s="21"/>
    </row>
    <row r="2543" spans="1:9" hidden="1">
      <c r="A2543" s="21"/>
      <c r="B2543" s="21"/>
      <c r="C2543" s="21"/>
      <c r="D2543" s="21"/>
      <c r="E2543" s="21"/>
      <c r="F2543" s="21"/>
      <c r="G2543" s="21"/>
      <c r="H2543" s="21"/>
      <c r="I2543" s="21"/>
    </row>
    <row r="2544" spans="1:9" hidden="1">
      <c r="A2544" s="21"/>
      <c r="B2544" s="21"/>
      <c r="C2544" s="21"/>
      <c r="D2544" s="21"/>
      <c r="E2544" s="21"/>
      <c r="F2544" s="21"/>
      <c r="G2544" s="21"/>
      <c r="H2544" s="21"/>
      <c r="I2544" s="21"/>
    </row>
    <row r="2545" spans="1:9" hidden="1">
      <c r="A2545" s="21"/>
      <c r="B2545" s="21"/>
      <c r="C2545" s="21"/>
      <c r="D2545" s="21"/>
      <c r="E2545" s="21"/>
      <c r="F2545" s="21"/>
      <c r="G2545" s="21"/>
      <c r="H2545" s="21"/>
      <c r="I2545" s="21"/>
    </row>
    <row r="2546" spans="1:9" hidden="1">
      <c r="A2546" s="21"/>
      <c r="B2546" s="21"/>
      <c r="C2546" s="21"/>
      <c r="D2546" s="21"/>
      <c r="E2546" s="21"/>
      <c r="F2546" s="21"/>
      <c r="G2546" s="21"/>
      <c r="H2546" s="21"/>
      <c r="I2546" s="21"/>
    </row>
    <row r="2547" spans="1:9" hidden="1">
      <c r="A2547" s="21"/>
      <c r="B2547" s="21"/>
      <c r="C2547" s="21"/>
      <c r="D2547" s="21"/>
      <c r="E2547" s="21"/>
      <c r="F2547" s="21"/>
      <c r="G2547" s="21"/>
      <c r="H2547" s="21"/>
      <c r="I2547" s="21"/>
    </row>
    <row r="2548" spans="1:9" hidden="1">
      <c r="A2548" s="21"/>
      <c r="B2548" s="21"/>
      <c r="C2548" s="21"/>
      <c r="D2548" s="21"/>
      <c r="E2548" s="21"/>
      <c r="F2548" s="21"/>
      <c r="G2548" s="21"/>
      <c r="H2548" s="21"/>
      <c r="I2548" s="21"/>
    </row>
    <row r="2549" spans="1:9" hidden="1">
      <c r="A2549" s="21"/>
      <c r="B2549" s="21"/>
      <c r="C2549" s="21"/>
      <c r="D2549" s="21"/>
      <c r="E2549" s="21"/>
      <c r="F2549" s="21"/>
      <c r="G2549" s="21"/>
      <c r="H2549" s="21"/>
      <c r="I2549" s="21"/>
    </row>
    <row r="2550" spans="1:9" hidden="1">
      <c r="A2550" s="21"/>
      <c r="B2550" s="21"/>
      <c r="C2550" s="21"/>
      <c r="D2550" s="21"/>
      <c r="E2550" s="21"/>
      <c r="F2550" s="21"/>
      <c r="G2550" s="21"/>
      <c r="H2550" s="21"/>
      <c r="I2550" s="21"/>
    </row>
    <row r="2551" spans="1:9" hidden="1">
      <c r="A2551" s="21"/>
      <c r="B2551" s="21"/>
      <c r="C2551" s="21"/>
      <c r="D2551" s="21"/>
      <c r="E2551" s="21"/>
      <c r="F2551" s="21"/>
      <c r="G2551" s="21"/>
      <c r="H2551" s="21"/>
      <c r="I2551" s="21"/>
    </row>
    <row r="2552" spans="1:9" hidden="1">
      <c r="A2552" s="21"/>
      <c r="B2552" s="21"/>
      <c r="C2552" s="21"/>
      <c r="D2552" s="21"/>
      <c r="E2552" s="21"/>
      <c r="F2552" s="21"/>
      <c r="G2552" s="21"/>
      <c r="H2552" s="21"/>
      <c r="I2552" s="21"/>
    </row>
    <row r="2553" spans="1:9" hidden="1">
      <c r="A2553" s="21"/>
      <c r="B2553" s="21"/>
      <c r="C2553" s="21"/>
      <c r="D2553" s="21"/>
      <c r="E2553" s="21"/>
      <c r="F2553" s="21"/>
      <c r="G2553" s="21"/>
      <c r="H2553" s="21"/>
      <c r="I2553" s="21"/>
    </row>
    <row r="2554" spans="1:9" hidden="1">
      <c r="A2554" s="21"/>
      <c r="B2554" s="21"/>
      <c r="C2554" s="21"/>
      <c r="D2554" s="21"/>
      <c r="E2554" s="21"/>
      <c r="F2554" s="21"/>
      <c r="G2554" s="21"/>
      <c r="H2554" s="21"/>
      <c r="I2554" s="21"/>
    </row>
    <row r="2555" spans="1:9" hidden="1">
      <c r="A2555" s="21"/>
      <c r="B2555" s="21"/>
      <c r="C2555" s="21"/>
      <c r="D2555" s="21"/>
      <c r="E2555" s="21"/>
      <c r="F2555" s="21"/>
      <c r="G2555" s="21"/>
      <c r="H2555" s="21"/>
      <c r="I2555" s="21"/>
    </row>
    <row r="2556" spans="1:9" hidden="1">
      <c r="A2556" s="21"/>
      <c r="B2556" s="21"/>
      <c r="C2556" s="21"/>
      <c r="D2556" s="21"/>
      <c r="E2556" s="21"/>
      <c r="F2556" s="21"/>
      <c r="G2556" s="21"/>
      <c r="H2556" s="21"/>
      <c r="I2556" s="21"/>
    </row>
    <row r="2557" spans="1:9" hidden="1">
      <c r="A2557" s="21"/>
      <c r="B2557" s="21"/>
      <c r="C2557" s="21"/>
      <c r="D2557" s="21"/>
      <c r="E2557" s="21"/>
      <c r="F2557" s="21"/>
      <c r="G2557" s="21"/>
      <c r="H2557" s="21"/>
      <c r="I2557" s="21"/>
    </row>
    <row r="2558" spans="1:9" hidden="1">
      <c r="A2558" s="21"/>
      <c r="B2558" s="21"/>
      <c r="C2558" s="21"/>
      <c r="D2558" s="21"/>
      <c r="E2558" s="21"/>
      <c r="F2558" s="21"/>
      <c r="G2558" s="21"/>
      <c r="H2558" s="21"/>
      <c r="I2558" s="21"/>
    </row>
    <row r="2559" spans="1:9" hidden="1">
      <c r="A2559" s="21"/>
      <c r="B2559" s="21"/>
      <c r="C2559" s="21"/>
      <c r="D2559" s="21"/>
      <c r="E2559" s="21"/>
      <c r="F2559" s="21"/>
      <c r="G2559" s="21"/>
      <c r="H2559" s="21"/>
      <c r="I2559" s="21"/>
    </row>
    <row r="2560" spans="1:9" hidden="1">
      <c r="A2560" s="21"/>
      <c r="B2560" s="21"/>
      <c r="C2560" s="21"/>
      <c r="D2560" s="21"/>
      <c r="E2560" s="21"/>
      <c r="F2560" s="21"/>
      <c r="G2560" s="21"/>
      <c r="H2560" s="21"/>
      <c r="I2560" s="21"/>
    </row>
    <row r="2561" spans="1:9" hidden="1">
      <c r="A2561" s="21"/>
      <c r="B2561" s="21"/>
      <c r="C2561" s="21"/>
      <c r="D2561" s="21"/>
      <c r="E2561" s="21"/>
      <c r="F2561" s="21"/>
      <c r="G2561" s="21"/>
      <c r="H2561" s="21"/>
      <c r="I2561" s="21"/>
    </row>
    <row r="2562" spans="1:9" hidden="1">
      <c r="A2562" s="21"/>
      <c r="B2562" s="21"/>
      <c r="C2562" s="21"/>
      <c r="D2562" s="21"/>
      <c r="E2562" s="21"/>
      <c r="F2562" s="21"/>
      <c r="G2562" s="21"/>
      <c r="H2562" s="21"/>
      <c r="I2562" s="21"/>
    </row>
    <row r="2563" spans="1:9" hidden="1">
      <c r="A2563" s="21"/>
      <c r="B2563" s="21"/>
      <c r="C2563" s="21"/>
      <c r="D2563" s="21"/>
      <c r="E2563" s="21"/>
      <c r="F2563" s="21"/>
      <c r="G2563" s="21"/>
      <c r="H2563" s="21"/>
      <c r="I2563" s="21"/>
    </row>
    <row r="2564" spans="1:9" hidden="1">
      <c r="A2564" s="21"/>
      <c r="B2564" s="21"/>
      <c r="C2564" s="21"/>
      <c r="D2564" s="21"/>
      <c r="E2564" s="21"/>
      <c r="F2564" s="21"/>
      <c r="G2564" s="21"/>
      <c r="H2564" s="21"/>
      <c r="I2564" s="21"/>
    </row>
    <row r="2565" spans="1:9" hidden="1">
      <c r="A2565" s="21"/>
      <c r="B2565" s="21"/>
      <c r="C2565" s="21"/>
      <c r="D2565" s="21"/>
      <c r="E2565" s="21"/>
      <c r="F2565" s="21"/>
      <c r="G2565" s="21"/>
      <c r="H2565" s="21"/>
      <c r="I2565" s="21"/>
    </row>
    <row r="2566" spans="1:9" hidden="1">
      <c r="A2566" s="21"/>
      <c r="B2566" s="21"/>
      <c r="C2566" s="21"/>
      <c r="D2566" s="21"/>
      <c r="E2566" s="21"/>
      <c r="F2566" s="21"/>
      <c r="G2566" s="21"/>
      <c r="H2566" s="21"/>
      <c r="I2566" s="21"/>
    </row>
    <row r="2567" spans="1:9" hidden="1">
      <c r="A2567" s="21"/>
      <c r="B2567" s="21"/>
      <c r="C2567" s="21"/>
      <c r="D2567" s="21"/>
      <c r="E2567" s="21"/>
      <c r="F2567" s="21"/>
      <c r="G2567" s="21"/>
      <c r="H2567" s="21"/>
      <c r="I2567" s="21"/>
    </row>
    <row r="2568" spans="1:9" hidden="1">
      <c r="A2568" s="21"/>
      <c r="B2568" s="21"/>
      <c r="C2568" s="21"/>
      <c r="D2568" s="21"/>
      <c r="E2568" s="21"/>
      <c r="F2568" s="21"/>
      <c r="G2568" s="21"/>
      <c r="H2568" s="21"/>
      <c r="I2568" s="21"/>
    </row>
    <row r="2569" spans="1:9" hidden="1">
      <c r="A2569" s="21"/>
      <c r="B2569" s="21"/>
      <c r="C2569" s="21"/>
      <c r="D2569" s="21"/>
      <c r="E2569" s="21"/>
      <c r="F2569" s="21"/>
      <c r="G2569" s="21"/>
      <c r="H2569" s="21"/>
      <c r="I2569" s="21"/>
    </row>
    <row r="2570" spans="1:9" hidden="1">
      <c r="A2570" s="21"/>
      <c r="B2570" s="21"/>
      <c r="C2570" s="21"/>
      <c r="D2570" s="21"/>
      <c r="E2570" s="21"/>
      <c r="F2570" s="21"/>
      <c r="G2570" s="21"/>
      <c r="H2570" s="21"/>
      <c r="I2570" s="21"/>
    </row>
    <row r="2571" spans="1:9" hidden="1">
      <c r="A2571" s="21"/>
      <c r="B2571" s="21"/>
      <c r="C2571" s="21"/>
      <c r="D2571" s="21"/>
      <c r="E2571" s="21"/>
      <c r="F2571" s="21"/>
      <c r="G2571" s="21"/>
      <c r="H2571" s="21"/>
      <c r="I2571" s="21"/>
    </row>
    <row r="2572" spans="1:9" hidden="1">
      <c r="A2572" s="21"/>
      <c r="B2572" s="21"/>
      <c r="C2572" s="21"/>
      <c r="D2572" s="21"/>
      <c r="E2572" s="21"/>
      <c r="F2572" s="21"/>
      <c r="G2572" s="21"/>
      <c r="H2572" s="21"/>
      <c r="I2572" s="21"/>
    </row>
    <row r="2573" spans="1:9" hidden="1">
      <c r="A2573" s="21"/>
      <c r="B2573" s="21"/>
      <c r="C2573" s="21"/>
      <c r="D2573" s="21"/>
      <c r="E2573" s="21"/>
      <c r="F2573" s="21"/>
      <c r="G2573" s="21"/>
      <c r="H2573" s="21"/>
      <c r="I2573" s="21"/>
    </row>
    <row r="2574" spans="1:9" hidden="1">
      <c r="A2574" s="21"/>
      <c r="B2574" s="21"/>
      <c r="C2574" s="21"/>
      <c r="D2574" s="21"/>
      <c r="E2574" s="21"/>
      <c r="F2574" s="21"/>
      <c r="G2574" s="21"/>
      <c r="H2574" s="21"/>
      <c r="I2574" s="21"/>
    </row>
    <row r="2575" spans="1:9" hidden="1">
      <c r="A2575" s="21"/>
      <c r="B2575" s="21"/>
      <c r="C2575" s="21"/>
      <c r="D2575" s="21"/>
      <c r="E2575" s="21"/>
      <c r="F2575" s="21"/>
      <c r="G2575" s="21"/>
      <c r="H2575" s="21"/>
      <c r="I2575" s="21"/>
    </row>
    <row r="2576" spans="1:9" hidden="1">
      <c r="A2576" s="21"/>
      <c r="B2576" s="21"/>
      <c r="C2576" s="21"/>
      <c r="D2576" s="21"/>
      <c r="E2576" s="21"/>
      <c r="F2576" s="21"/>
      <c r="G2576" s="21"/>
      <c r="H2576" s="21"/>
      <c r="I2576" s="21"/>
    </row>
    <row r="2577" spans="1:9" hidden="1">
      <c r="A2577" s="21"/>
      <c r="B2577" s="21"/>
      <c r="C2577" s="21"/>
      <c r="D2577" s="21"/>
      <c r="E2577" s="21"/>
      <c r="F2577" s="21"/>
      <c r="G2577" s="21"/>
      <c r="H2577" s="21"/>
      <c r="I2577" s="21"/>
    </row>
    <row r="2578" spans="1:9" hidden="1">
      <c r="A2578" s="21"/>
      <c r="B2578" s="21"/>
      <c r="C2578" s="21"/>
      <c r="D2578" s="21"/>
      <c r="E2578" s="21"/>
      <c r="F2578" s="21"/>
      <c r="G2578" s="21"/>
      <c r="H2578" s="21"/>
      <c r="I2578" s="21"/>
    </row>
    <row r="2579" spans="1:9" hidden="1">
      <c r="A2579" s="21"/>
      <c r="B2579" s="21"/>
      <c r="C2579" s="21"/>
      <c r="D2579" s="21"/>
      <c r="E2579" s="21"/>
      <c r="F2579" s="21"/>
      <c r="G2579" s="21"/>
      <c r="H2579" s="21"/>
      <c r="I2579" s="21"/>
    </row>
    <row r="2580" spans="1:9" hidden="1">
      <c r="A2580" s="21"/>
      <c r="B2580" s="21"/>
      <c r="C2580" s="21"/>
      <c r="D2580" s="21"/>
      <c r="E2580" s="21"/>
      <c r="F2580" s="21"/>
      <c r="G2580" s="21"/>
      <c r="H2580" s="21"/>
      <c r="I2580" s="21"/>
    </row>
    <row r="2581" spans="1:9" hidden="1">
      <c r="A2581" s="21"/>
      <c r="B2581" s="21"/>
      <c r="C2581" s="21"/>
      <c r="D2581" s="21"/>
      <c r="E2581" s="21"/>
      <c r="F2581" s="21"/>
      <c r="G2581" s="21"/>
      <c r="H2581" s="21"/>
      <c r="I2581" s="21"/>
    </row>
    <row r="2582" spans="1:9" hidden="1">
      <c r="A2582" s="21"/>
      <c r="B2582" s="21"/>
      <c r="C2582" s="21"/>
      <c r="D2582" s="21"/>
      <c r="E2582" s="21"/>
      <c r="F2582" s="21"/>
      <c r="G2582" s="21"/>
      <c r="H2582" s="21"/>
      <c r="I2582" s="21"/>
    </row>
    <row r="2583" spans="1:9" hidden="1">
      <c r="A2583" s="21"/>
      <c r="B2583" s="21"/>
      <c r="C2583" s="21"/>
      <c r="D2583" s="21"/>
      <c r="E2583" s="21"/>
      <c r="F2583" s="21"/>
      <c r="G2583" s="21"/>
      <c r="H2583" s="21"/>
      <c r="I2583" s="21"/>
    </row>
    <row r="2584" spans="1:9" hidden="1">
      <c r="A2584" s="21"/>
      <c r="B2584" s="21"/>
      <c r="C2584" s="21"/>
      <c r="D2584" s="21"/>
      <c r="E2584" s="21"/>
      <c r="F2584" s="21"/>
      <c r="G2584" s="21"/>
      <c r="H2584" s="21"/>
      <c r="I2584" s="21"/>
    </row>
    <row r="2585" spans="1:9" hidden="1">
      <c r="A2585" s="21"/>
      <c r="B2585" s="21"/>
      <c r="C2585" s="21"/>
      <c r="D2585" s="21"/>
      <c r="E2585" s="21"/>
      <c r="F2585" s="21"/>
      <c r="G2585" s="21"/>
      <c r="H2585" s="21"/>
      <c r="I2585" s="21"/>
    </row>
    <row r="2586" spans="1:9" hidden="1">
      <c r="A2586" s="21"/>
      <c r="B2586" s="21"/>
      <c r="C2586" s="21"/>
      <c r="D2586" s="21"/>
      <c r="E2586" s="21"/>
      <c r="F2586" s="21"/>
      <c r="G2586" s="21"/>
      <c r="H2586" s="21"/>
      <c r="I2586" s="21"/>
    </row>
    <row r="2587" spans="1:9" hidden="1">
      <c r="A2587" s="21"/>
      <c r="B2587" s="21"/>
      <c r="C2587" s="21"/>
      <c r="D2587" s="21"/>
      <c r="E2587" s="21"/>
      <c r="F2587" s="21"/>
      <c r="G2587" s="21"/>
      <c r="H2587" s="21"/>
      <c r="I2587" s="21"/>
    </row>
    <row r="2588" spans="1:9" hidden="1">
      <c r="A2588" s="21"/>
      <c r="B2588" s="21"/>
      <c r="C2588" s="21"/>
      <c r="D2588" s="21"/>
      <c r="E2588" s="21"/>
      <c r="F2588" s="21"/>
      <c r="G2588" s="21"/>
      <c r="H2588" s="21"/>
      <c r="I2588" s="21"/>
    </row>
    <row r="2589" spans="1:9" hidden="1">
      <c r="A2589" s="21"/>
      <c r="B2589" s="21"/>
      <c r="C2589" s="21"/>
      <c r="D2589" s="21"/>
      <c r="E2589" s="21"/>
      <c r="F2589" s="21"/>
      <c r="G2589" s="21"/>
      <c r="H2589" s="21"/>
      <c r="I2589" s="21"/>
    </row>
    <row r="2590" spans="1:9" hidden="1">
      <c r="A2590" s="21"/>
      <c r="B2590" s="21"/>
      <c r="C2590" s="21"/>
      <c r="D2590" s="21"/>
      <c r="E2590" s="21"/>
      <c r="F2590" s="21"/>
      <c r="G2590" s="21"/>
      <c r="H2590" s="21"/>
      <c r="I2590" s="21"/>
    </row>
    <row r="2591" spans="1:9" hidden="1">
      <c r="A2591" s="21"/>
      <c r="B2591" s="21"/>
      <c r="C2591" s="21"/>
      <c r="D2591" s="21"/>
      <c r="E2591" s="21"/>
      <c r="F2591" s="21"/>
      <c r="G2591" s="21"/>
      <c r="H2591" s="21"/>
      <c r="I2591" s="21"/>
    </row>
    <row r="2592" spans="1:9" hidden="1">
      <c r="A2592" s="21"/>
      <c r="B2592" s="21"/>
      <c r="C2592" s="21"/>
      <c r="D2592" s="21"/>
      <c r="E2592" s="21"/>
      <c r="F2592" s="21"/>
      <c r="G2592" s="21"/>
      <c r="H2592" s="21"/>
      <c r="I2592" s="21"/>
    </row>
    <row r="2593" spans="1:9" hidden="1">
      <c r="A2593" s="21"/>
      <c r="B2593" s="21"/>
      <c r="C2593" s="21"/>
      <c r="D2593" s="21"/>
      <c r="E2593" s="21"/>
      <c r="F2593" s="21"/>
      <c r="G2593" s="21"/>
      <c r="H2593" s="21"/>
      <c r="I2593" s="21"/>
    </row>
    <row r="2594" spans="1:9" hidden="1">
      <c r="A2594" s="21"/>
      <c r="B2594" s="21"/>
      <c r="C2594" s="21"/>
      <c r="D2594" s="21"/>
      <c r="E2594" s="21"/>
      <c r="F2594" s="21"/>
      <c r="G2594" s="21"/>
      <c r="H2594" s="21"/>
      <c r="I2594" s="21"/>
    </row>
    <row r="2595" spans="1:9" hidden="1">
      <c r="A2595" s="21"/>
      <c r="B2595" s="21"/>
      <c r="C2595" s="21"/>
      <c r="D2595" s="21"/>
      <c r="E2595" s="21"/>
      <c r="F2595" s="21"/>
      <c r="G2595" s="21"/>
      <c r="H2595" s="21"/>
      <c r="I2595" s="21"/>
    </row>
    <row r="2596" spans="1:9" hidden="1">
      <c r="A2596" s="21"/>
      <c r="B2596" s="21"/>
      <c r="C2596" s="21"/>
      <c r="D2596" s="21"/>
      <c r="E2596" s="21"/>
      <c r="F2596" s="21"/>
      <c r="G2596" s="21"/>
      <c r="H2596" s="21"/>
      <c r="I2596" s="21"/>
    </row>
    <row r="2597" spans="1:9" hidden="1">
      <c r="A2597" s="21"/>
      <c r="B2597" s="21"/>
      <c r="C2597" s="21"/>
      <c r="D2597" s="21"/>
      <c r="E2597" s="21"/>
      <c r="F2597" s="21"/>
      <c r="G2597" s="21"/>
      <c r="H2597" s="21"/>
      <c r="I2597" s="21"/>
    </row>
    <row r="2598" spans="1:9" hidden="1">
      <c r="A2598" s="21"/>
      <c r="B2598" s="21"/>
      <c r="C2598" s="21"/>
      <c r="D2598" s="21"/>
      <c r="E2598" s="21"/>
      <c r="F2598" s="21"/>
      <c r="G2598" s="21"/>
      <c r="H2598" s="21"/>
      <c r="I2598" s="21"/>
    </row>
    <row r="2599" spans="1:9" hidden="1">
      <c r="A2599" s="21"/>
      <c r="B2599" s="21"/>
      <c r="C2599" s="21"/>
      <c r="D2599" s="21"/>
      <c r="E2599" s="21"/>
      <c r="F2599" s="21"/>
      <c r="G2599" s="21"/>
      <c r="H2599" s="21"/>
      <c r="I2599" s="21"/>
    </row>
    <row r="2600" spans="1:9" hidden="1">
      <c r="A2600" s="21"/>
      <c r="B2600" s="21"/>
      <c r="C2600" s="21"/>
      <c r="D2600" s="21"/>
      <c r="E2600" s="21"/>
      <c r="F2600" s="21"/>
      <c r="G2600" s="21"/>
      <c r="H2600" s="21"/>
      <c r="I2600" s="21"/>
    </row>
    <row r="2601" spans="1:9" hidden="1">
      <c r="A2601" s="21"/>
      <c r="B2601" s="21"/>
      <c r="C2601" s="21"/>
      <c r="D2601" s="21"/>
      <c r="E2601" s="21"/>
      <c r="F2601" s="21"/>
      <c r="G2601" s="21"/>
      <c r="H2601" s="21"/>
      <c r="I2601" s="21"/>
    </row>
    <row r="2602" spans="1:9" hidden="1">
      <c r="A2602" s="21"/>
      <c r="B2602" s="21"/>
      <c r="C2602" s="21"/>
      <c r="D2602" s="21"/>
      <c r="E2602" s="21"/>
      <c r="F2602" s="21"/>
      <c r="G2602" s="21"/>
      <c r="H2602" s="21"/>
      <c r="I2602" s="21"/>
    </row>
    <row r="2603" spans="1:9" hidden="1">
      <c r="A2603" s="21"/>
      <c r="B2603" s="21"/>
      <c r="C2603" s="21"/>
      <c r="D2603" s="21"/>
      <c r="E2603" s="21"/>
      <c r="F2603" s="21"/>
      <c r="G2603" s="21"/>
      <c r="H2603" s="21"/>
      <c r="I2603" s="21"/>
    </row>
    <row r="2604" spans="1:9" hidden="1">
      <c r="A2604" s="21"/>
      <c r="B2604" s="21"/>
      <c r="C2604" s="21"/>
      <c r="D2604" s="21"/>
      <c r="E2604" s="21"/>
      <c r="F2604" s="21"/>
      <c r="G2604" s="21"/>
      <c r="H2604" s="21"/>
      <c r="I2604" s="21"/>
    </row>
    <row r="2605" spans="1:9" hidden="1">
      <c r="A2605" s="21"/>
      <c r="B2605" s="21"/>
      <c r="C2605" s="21"/>
      <c r="D2605" s="21"/>
      <c r="E2605" s="21"/>
      <c r="F2605" s="21"/>
      <c r="G2605" s="21"/>
      <c r="H2605" s="21"/>
      <c r="I2605" s="21"/>
    </row>
    <row r="2606" spans="1:9" hidden="1">
      <c r="A2606" s="21"/>
      <c r="B2606" s="21"/>
      <c r="C2606" s="21"/>
      <c r="D2606" s="21"/>
      <c r="E2606" s="21"/>
      <c r="F2606" s="21"/>
      <c r="G2606" s="21"/>
      <c r="H2606" s="21"/>
      <c r="I2606" s="21"/>
    </row>
    <row r="2607" spans="1:9" hidden="1">
      <c r="A2607" s="21"/>
      <c r="B2607" s="21"/>
      <c r="C2607" s="21"/>
      <c r="D2607" s="21"/>
      <c r="E2607" s="21"/>
      <c r="F2607" s="21"/>
      <c r="G2607" s="21"/>
      <c r="H2607" s="21"/>
      <c r="I2607" s="21"/>
    </row>
    <row r="2608" spans="1:9" hidden="1">
      <c r="A2608" s="21"/>
      <c r="B2608" s="21"/>
      <c r="C2608" s="21"/>
      <c r="D2608" s="21"/>
      <c r="E2608" s="21"/>
      <c r="F2608" s="21"/>
      <c r="G2608" s="21"/>
      <c r="H2608" s="21"/>
      <c r="I2608" s="21"/>
    </row>
    <row r="2609" spans="1:9" hidden="1">
      <c r="A2609" s="21"/>
      <c r="B2609" s="21"/>
      <c r="C2609" s="21"/>
      <c r="D2609" s="21"/>
      <c r="E2609" s="21"/>
      <c r="F2609" s="21"/>
      <c r="G2609" s="21"/>
      <c r="H2609" s="21"/>
      <c r="I2609" s="21"/>
    </row>
    <row r="2610" spans="1:9" hidden="1">
      <c r="A2610" s="21"/>
      <c r="B2610" s="21"/>
      <c r="C2610" s="21"/>
      <c r="D2610" s="21"/>
      <c r="E2610" s="21"/>
      <c r="F2610" s="21"/>
      <c r="G2610" s="21"/>
      <c r="H2610" s="21"/>
      <c r="I2610" s="21"/>
    </row>
    <row r="2611" spans="1:9" hidden="1">
      <c r="A2611" s="21"/>
      <c r="B2611" s="21"/>
      <c r="C2611" s="21"/>
      <c r="D2611" s="21"/>
      <c r="E2611" s="21"/>
      <c r="F2611" s="21"/>
      <c r="G2611" s="21"/>
      <c r="H2611" s="21"/>
      <c r="I2611" s="21"/>
    </row>
    <row r="2612" spans="1:9" hidden="1">
      <c r="A2612" s="21"/>
      <c r="B2612" s="21"/>
      <c r="C2612" s="21"/>
      <c r="D2612" s="21"/>
      <c r="E2612" s="21"/>
      <c r="F2612" s="21"/>
      <c r="G2612" s="21"/>
      <c r="H2612" s="21"/>
      <c r="I2612" s="21"/>
    </row>
    <row r="2613" spans="1:9" hidden="1">
      <c r="A2613" s="21"/>
      <c r="B2613" s="21"/>
      <c r="C2613" s="21"/>
      <c r="D2613" s="21"/>
      <c r="E2613" s="21"/>
      <c r="F2613" s="21"/>
      <c r="G2613" s="21"/>
      <c r="H2613" s="21"/>
      <c r="I2613" s="21"/>
    </row>
    <row r="2614" spans="1:9" hidden="1">
      <c r="A2614" s="21"/>
      <c r="B2614" s="21"/>
      <c r="C2614" s="21"/>
      <c r="D2614" s="21"/>
      <c r="E2614" s="21"/>
      <c r="F2614" s="21"/>
      <c r="G2614" s="21"/>
      <c r="H2614" s="21"/>
      <c r="I2614" s="21"/>
    </row>
    <row r="2615" spans="1:9" hidden="1">
      <c r="A2615" s="21"/>
      <c r="B2615" s="21"/>
      <c r="C2615" s="21"/>
      <c r="D2615" s="21"/>
      <c r="E2615" s="21"/>
      <c r="F2615" s="21"/>
      <c r="G2615" s="21"/>
      <c r="H2615" s="21"/>
      <c r="I2615" s="21"/>
    </row>
    <row r="2616" spans="1:9" hidden="1">
      <c r="A2616" s="21"/>
      <c r="B2616" s="21"/>
      <c r="C2616" s="21"/>
      <c r="D2616" s="21"/>
      <c r="E2616" s="21"/>
      <c r="F2616" s="21"/>
      <c r="G2616" s="21"/>
      <c r="H2616" s="21"/>
      <c r="I2616" s="21"/>
    </row>
    <row r="2617" spans="1:9" hidden="1">
      <c r="A2617" s="21"/>
      <c r="B2617" s="21"/>
      <c r="C2617" s="21"/>
      <c r="D2617" s="21"/>
      <c r="E2617" s="21"/>
      <c r="F2617" s="21"/>
      <c r="G2617" s="21"/>
      <c r="H2617" s="21"/>
      <c r="I2617" s="21"/>
    </row>
    <row r="2618" spans="1:9" hidden="1">
      <c r="A2618" s="21"/>
      <c r="B2618" s="21"/>
      <c r="C2618" s="21"/>
      <c r="D2618" s="21"/>
      <c r="E2618" s="21"/>
      <c r="F2618" s="21"/>
      <c r="G2618" s="21"/>
      <c r="H2618" s="21"/>
      <c r="I2618" s="21"/>
    </row>
    <row r="2619" spans="1:9" hidden="1">
      <c r="A2619" s="21"/>
      <c r="B2619" s="21"/>
      <c r="C2619" s="21"/>
      <c r="D2619" s="21"/>
      <c r="E2619" s="21"/>
      <c r="F2619" s="21"/>
      <c r="G2619" s="21"/>
      <c r="H2619" s="21"/>
      <c r="I2619" s="21"/>
    </row>
    <row r="2620" spans="1:9" hidden="1">
      <c r="A2620" s="21"/>
      <c r="B2620" s="21"/>
      <c r="C2620" s="21"/>
      <c r="D2620" s="21"/>
      <c r="E2620" s="21"/>
      <c r="F2620" s="21"/>
      <c r="G2620" s="21"/>
      <c r="H2620" s="21"/>
      <c r="I2620" s="21"/>
    </row>
    <row r="2621" spans="1:9" hidden="1">
      <c r="A2621" s="21"/>
      <c r="B2621" s="21"/>
      <c r="C2621" s="21"/>
      <c r="D2621" s="21"/>
      <c r="E2621" s="21"/>
      <c r="F2621" s="21"/>
      <c r="G2621" s="21"/>
      <c r="H2621" s="21"/>
      <c r="I2621" s="21"/>
    </row>
    <row r="2622" spans="1:9" hidden="1">
      <c r="A2622" s="21"/>
      <c r="B2622" s="21"/>
      <c r="C2622" s="21"/>
      <c r="D2622" s="21"/>
      <c r="E2622" s="21"/>
      <c r="F2622" s="21"/>
      <c r="G2622" s="21"/>
      <c r="H2622" s="21"/>
      <c r="I2622" s="21"/>
    </row>
    <row r="2623" spans="1:9" hidden="1">
      <c r="A2623" s="21"/>
      <c r="B2623" s="21"/>
      <c r="C2623" s="21"/>
      <c r="D2623" s="21"/>
      <c r="E2623" s="21"/>
      <c r="F2623" s="21"/>
      <c r="G2623" s="21"/>
      <c r="H2623" s="21"/>
      <c r="I2623" s="21"/>
    </row>
    <row r="2624" spans="1:9" hidden="1">
      <c r="A2624" s="21"/>
      <c r="B2624" s="21"/>
      <c r="C2624" s="21"/>
      <c r="D2624" s="21"/>
      <c r="E2624" s="21"/>
      <c r="F2624" s="21"/>
      <c r="G2624" s="21"/>
      <c r="H2624" s="21"/>
      <c r="I2624" s="21"/>
    </row>
    <row r="2625" spans="1:9" hidden="1">
      <c r="A2625" s="21"/>
      <c r="B2625" s="21"/>
      <c r="C2625" s="21"/>
      <c r="D2625" s="21"/>
      <c r="E2625" s="21"/>
      <c r="F2625" s="21"/>
      <c r="G2625" s="21"/>
      <c r="H2625" s="21"/>
      <c r="I2625" s="21"/>
    </row>
    <row r="2626" spans="1:9" hidden="1">
      <c r="A2626" s="21"/>
      <c r="B2626" s="21"/>
      <c r="C2626" s="21"/>
      <c r="D2626" s="21"/>
      <c r="E2626" s="21"/>
      <c r="F2626" s="21"/>
      <c r="G2626" s="21"/>
      <c r="H2626" s="21"/>
      <c r="I2626" s="21"/>
    </row>
    <row r="2627" spans="1:9" hidden="1">
      <c r="A2627" s="21"/>
      <c r="B2627" s="21"/>
      <c r="C2627" s="21"/>
      <c r="D2627" s="21"/>
      <c r="E2627" s="21"/>
      <c r="F2627" s="21"/>
      <c r="G2627" s="21"/>
      <c r="H2627" s="21"/>
      <c r="I2627" s="21"/>
    </row>
    <row r="2628" spans="1:9" hidden="1">
      <c r="A2628" s="21"/>
      <c r="B2628" s="21"/>
      <c r="C2628" s="21"/>
      <c r="D2628" s="21"/>
      <c r="E2628" s="21"/>
      <c r="F2628" s="21"/>
      <c r="G2628" s="21"/>
      <c r="H2628" s="21"/>
      <c r="I2628" s="21"/>
    </row>
    <row r="2629" spans="1:9" hidden="1">
      <c r="A2629" s="21"/>
      <c r="B2629" s="21"/>
      <c r="C2629" s="21"/>
      <c r="D2629" s="21"/>
      <c r="E2629" s="21"/>
      <c r="F2629" s="21"/>
      <c r="G2629" s="21"/>
      <c r="H2629" s="21"/>
      <c r="I2629" s="21"/>
    </row>
    <row r="2630" spans="1:9" hidden="1">
      <c r="A2630" s="21"/>
      <c r="B2630" s="21"/>
      <c r="C2630" s="21"/>
      <c r="D2630" s="21"/>
      <c r="E2630" s="21"/>
      <c r="F2630" s="21"/>
      <c r="G2630" s="21"/>
      <c r="H2630" s="21"/>
      <c r="I2630" s="21"/>
    </row>
    <row r="2631" spans="1:9" hidden="1">
      <c r="A2631" s="21"/>
      <c r="B2631" s="21"/>
      <c r="C2631" s="21"/>
      <c r="D2631" s="21"/>
      <c r="E2631" s="21"/>
      <c r="F2631" s="21"/>
      <c r="G2631" s="21"/>
      <c r="H2631" s="21"/>
      <c r="I2631" s="21"/>
    </row>
    <row r="2632" spans="1:9" hidden="1">
      <c r="A2632" s="21"/>
      <c r="B2632" s="21"/>
      <c r="C2632" s="21"/>
      <c r="D2632" s="21"/>
      <c r="E2632" s="21"/>
      <c r="F2632" s="21"/>
      <c r="G2632" s="21"/>
      <c r="H2632" s="21"/>
      <c r="I2632" s="21"/>
    </row>
    <row r="2633" spans="1:9" hidden="1">
      <c r="A2633" s="21"/>
      <c r="B2633" s="21"/>
      <c r="C2633" s="21"/>
      <c r="D2633" s="21"/>
      <c r="E2633" s="21"/>
      <c r="F2633" s="21"/>
      <c r="G2633" s="21"/>
      <c r="H2633" s="21"/>
      <c r="I2633" s="21"/>
    </row>
    <row r="2634" spans="1:9" hidden="1">
      <c r="A2634" s="21"/>
      <c r="B2634" s="21"/>
      <c r="C2634" s="21"/>
      <c r="D2634" s="21"/>
      <c r="E2634" s="21"/>
      <c r="F2634" s="21"/>
      <c r="G2634" s="21"/>
      <c r="H2634" s="21"/>
      <c r="I2634" s="21"/>
    </row>
    <row r="2635" spans="1:9" hidden="1">
      <c r="A2635" s="21"/>
      <c r="B2635" s="21"/>
      <c r="C2635" s="21"/>
      <c r="D2635" s="21"/>
      <c r="E2635" s="21"/>
      <c r="F2635" s="21"/>
      <c r="G2635" s="21"/>
      <c r="H2635" s="21"/>
      <c r="I2635" s="21"/>
    </row>
    <row r="2636" spans="1:9" hidden="1">
      <c r="A2636" s="21"/>
      <c r="B2636" s="21"/>
      <c r="C2636" s="21"/>
      <c r="D2636" s="21"/>
      <c r="E2636" s="21"/>
      <c r="F2636" s="21"/>
      <c r="G2636" s="21"/>
      <c r="H2636" s="21"/>
      <c r="I2636" s="21"/>
    </row>
    <row r="2637" spans="1:9" hidden="1">
      <c r="A2637" s="21"/>
      <c r="B2637" s="21"/>
      <c r="C2637" s="21"/>
      <c r="D2637" s="21"/>
      <c r="E2637" s="21"/>
      <c r="F2637" s="21"/>
      <c r="G2637" s="21"/>
      <c r="H2637" s="21"/>
      <c r="I2637" s="21"/>
    </row>
    <row r="2638" spans="1:9" hidden="1">
      <c r="A2638" s="21"/>
      <c r="B2638" s="21"/>
      <c r="C2638" s="21"/>
      <c r="D2638" s="21"/>
      <c r="E2638" s="21"/>
      <c r="F2638" s="21"/>
      <c r="G2638" s="21"/>
      <c r="H2638" s="21"/>
      <c r="I2638" s="21"/>
    </row>
    <row r="2639" spans="1:9" hidden="1">
      <c r="A2639" s="21"/>
      <c r="B2639" s="21"/>
      <c r="C2639" s="21"/>
      <c r="D2639" s="21"/>
      <c r="E2639" s="21"/>
      <c r="F2639" s="21"/>
      <c r="G2639" s="21"/>
      <c r="H2639" s="21"/>
      <c r="I2639" s="21"/>
    </row>
    <row r="2640" spans="1:9" hidden="1">
      <c r="A2640" s="21"/>
      <c r="B2640" s="21"/>
      <c r="C2640" s="21"/>
      <c r="D2640" s="21"/>
      <c r="E2640" s="21"/>
      <c r="F2640" s="21"/>
      <c r="G2640" s="21"/>
      <c r="H2640" s="21"/>
      <c r="I2640" s="21"/>
    </row>
    <row r="2641" spans="1:9" hidden="1">
      <c r="A2641" s="21"/>
      <c r="B2641" s="21"/>
      <c r="C2641" s="21"/>
      <c r="D2641" s="21"/>
      <c r="E2641" s="21"/>
      <c r="F2641" s="21"/>
      <c r="G2641" s="21"/>
      <c r="H2641" s="21"/>
      <c r="I2641" s="21"/>
    </row>
    <row r="2642" spans="1:9" hidden="1">
      <c r="A2642" s="21"/>
      <c r="B2642" s="21"/>
      <c r="C2642" s="21"/>
      <c r="D2642" s="21"/>
      <c r="E2642" s="21"/>
      <c r="F2642" s="21"/>
      <c r="G2642" s="21"/>
      <c r="H2642" s="21"/>
      <c r="I2642" s="21"/>
    </row>
    <row r="2643" spans="1:9" hidden="1">
      <c r="A2643" s="21"/>
      <c r="B2643" s="21"/>
      <c r="C2643" s="21"/>
      <c r="D2643" s="21"/>
      <c r="E2643" s="21"/>
      <c r="F2643" s="21"/>
      <c r="G2643" s="21"/>
      <c r="H2643" s="21"/>
      <c r="I2643" s="21"/>
    </row>
    <row r="2644" spans="1:9" hidden="1">
      <c r="A2644" s="21"/>
      <c r="B2644" s="21"/>
      <c r="C2644" s="21"/>
      <c r="D2644" s="21"/>
      <c r="E2644" s="21"/>
      <c r="F2644" s="21"/>
      <c r="G2644" s="21"/>
      <c r="H2644" s="21"/>
      <c r="I2644" s="21"/>
    </row>
    <row r="2645" spans="1:9" hidden="1">
      <c r="A2645" s="21"/>
      <c r="B2645" s="21"/>
      <c r="C2645" s="21"/>
      <c r="D2645" s="21"/>
      <c r="E2645" s="21"/>
      <c r="F2645" s="21"/>
      <c r="G2645" s="21"/>
      <c r="H2645" s="21"/>
      <c r="I2645" s="21"/>
    </row>
    <row r="2646" spans="1:9" hidden="1">
      <c r="A2646" s="21"/>
      <c r="B2646" s="21"/>
      <c r="C2646" s="21"/>
      <c r="D2646" s="21"/>
      <c r="E2646" s="21"/>
      <c r="F2646" s="21"/>
      <c r="G2646" s="21"/>
      <c r="H2646" s="21"/>
      <c r="I2646" s="21"/>
    </row>
    <row r="2647" spans="1:9" hidden="1">
      <c r="A2647" s="21"/>
      <c r="B2647" s="21"/>
      <c r="C2647" s="21"/>
      <c r="D2647" s="21"/>
      <c r="E2647" s="21"/>
      <c r="F2647" s="21"/>
      <c r="G2647" s="21"/>
      <c r="H2647" s="21"/>
      <c r="I2647" s="21"/>
    </row>
    <row r="2648" spans="1:9" hidden="1">
      <c r="A2648" s="21"/>
      <c r="B2648" s="21"/>
      <c r="C2648" s="21"/>
      <c r="D2648" s="21"/>
      <c r="E2648" s="21"/>
      <c r="F2648" s="21"/>
      <c r="G2648" s="21"/>
      <c r="H2648" s="21"/>
      <c r="I2648" s="21"/>
    </row>
    <row r="2649" spans="1:9" hidden="1">
      <c r="A2649" s="21"/>
      <c r="B2649" s="21"/>
      <c r="C2649" s="21"/>
      <c r="D2649" s="21"/>
      <c r="E2649" s="21"/>
      <c r="F2649" s="21"/>
      <c r="G2649" s="21"/>
      <c r="H2649" s="21"/>
      <c r="I2649" s="21"/>
    </row>
    <row r="2650" spans="1:9" hidden="1">
      <c r="A2650" s="21"/>
      <c r="B2650" s="21"/>
      <c r="C2650" s="21"/>
      <c r="D2650" s="21"/>
      <c r="E2650" s="21"/>
      <c r="F2650" s="21"/>
      <c r="G2650" s="21"/>
      <c r="H2650" s="21"/>
      <c r="I2650" s="21"/>
    </row>
    <row r="2651" spans="1:9" hidden="1">
      <c r="A2651" s="21"/>
      <c r="B2651" s="21"/>
      <c r="C2651" s="21"/>
      <c r="D2651" s="21"/>
      <c r="E2651" s="21"/>
      <c r="F2651" s="21"/>
      <c r="G2651" s="21"/>
      <c r="H2651" s="21"/>
      <c r="I2651" s="21"/>
    </row>
    <row r="2652" spans="1:9" hidden="1">
      <c r="A2652" s="21"/>
      <c r="B2652" s="21"/>
      <c r="C2652" s="21"/>
      <c r="D2652" s="21"/>
      <c r="E2652" s="21"/>
      <c r="F2652" s="21"/>
      <c r="G2652" s="21"/>
      <c r="H2652" s="21"/>
      <c r="I2652" s="21"/>
    </row>
    <row r="2653" spans="1:9" hidden="1">
      <c r="A2653" s="21"/>
      <c r="B2653" s="21"/>
      <c r="C2653" s="21"/>
      <c r="D2653" s="21"/>
      <c r="E2653" s="21"/>
      <c r="F2653" s="21"/>
      <c r="G2653" s="21"/>
      <c r="H2653" s="21"/>
      <c r="I2653" s="21"/>
    </row>
    <row r="2654" spans="1:9" hidden="1">
      <c r="A2654" s="21"/>
      <c r="B2654" s="21"/>
      <c r="C2654" s="21"/>
      <c r="D2654" s="21"/>
      <c r="E2654" s="21"/>
      <c r="F2654" s="21"/>
      <c r="G2654" s="21"/>
      <c r="H2654" s="21"/>
      <c r="I2654" s="21"/>
    </row>
    <row r="2655" spans="1:9" hidden="1">
      <c r="A2655" s="21"/>
      <c r="B2655" s="21"/>
      <c r="C2655" s="21"/>
      <c r="D2655" s="21"/>
      <c r="E2655" s="21"/>
      <c r="F2655" s="21"/>
      <c r="G2655" s="21"/>
      <c r="H2655" s="21"/>
      <c r="I2655" s="21"/>
    </row>
    <row r="2656" spans="1:9" hidden="1">
      <c r="A2656" s="21"/>
      <c r="B2656" s="21"/>
      <c r="C2656" s="21"/>
      <c r="D2656" s="21"/>
      <c r="E2656" s="21"/>
      <c r="F2656" s="21"/>
      <c r="G2656" s="21"/>
      <c r="H2656" s="21"/>
      <c r="I2656" s="21"/>
    </row>
    <row r="2657" spans="1:9" hidden="1">
      <c r="A2657" s="21"/>
      <c r="B2657" s="21"/>
      <c r="C2657" s="21"/>
      <c r="D2657" s="21"/>
      <c r="E2657" s="21"/>
      <c r="F2657" s="21"/>
      <c r="G2657" s="21"/>
      <c r="H2657" s="21"/>
      <c r="I2657" s="21"/>
    </row>
    <row r="2658" spans="1:9" hidden="1">
      <c r="A2658" s="21"/>
      <c r="B2658" s="21"/>
      <c r="C2658" s="21"/>
      <c r="D2658" s="21"/>
      <c r="E2658" s="21"/>
      <c r="F2658" s="21"/>
      <c r="G2658" s="21"/>
      <c r="H2658" s="21"/>
      <c r="I2658" s="21"/>
    </row>
    <row r="2659" spans="1:9" hidden="1">
      <c r="A2659" s="21"/>
      <c r="B2659" s="21"/>
      <c r="C2659" s="21"/>
      <c r="D2659" s="21"/>
      <c r="E2659" s="21"/>
      <c r="F2659" s="21"/>
      <c r="G2659" s="21"/>
      <c r="H2659" s="21"/>
      <c r="I2659" s="21"/>
    </row>
    <row r="2660" spans="1:9" hidden="1">
      <c r="A2660" s="21"/>
      <c r="B2660" s="21"/>
      <c r="C2660" s="21"/>
      <c r="D2660" s="21"/>
      <c r="E2660" s="21"/>
      <c r="F2660" s="21"/>
      <c r="G2660" s="21"/>
      <c r="H2660" s="21"/>
      <c r="I2660" s="21"/>
    </row>
    <row r="2661" spans="1:9" hidden="1">
      <c r="A2661" s="21"/>
      <c r="B2661" s="21"/>
      <c r="C2661" s="21"/>
      <c r="D2661" s="21"/>
      <c r="E2661" s="21"/>
      <c r="F2661" s="21"/>
      <c r="G2661" s="21"/>
      <c r="H2661" s="21"/>
      <c r="I2661" s="21"/>
    </row>
    <row r="2662" spans="1:9" hidden="1">
      <c r="A2662" s="21"/>
      <c r="B2662" s="21"/>
      <c r="C2662" s="21"/>
      <c r="D2662" s="21"/>
      <c r="E2662" s="21"/>
      <c r="F2662" s="21"/>
      <c r="G2662" s="21"/>
      <c r="H2662" s="21"/>
      <c r="I2662" s="21"/>
    </row>
    <row r="2663" spans="1:9" hidden="1">
      <c r="A2663" s="21"/>
      <c r="B2663" s="21"/>
      <c r="C2663" s="21"/>
      <c r="D2663" s="21"/>
      <c r="E2663" s="21"/>
      <c r="F2663" s="21"/>
      <c r="G2663" s="21"/>
      <c r="H2663" s="21"/>
      <c r="I2663" s="21"/>
    </row>
    <row r="2664" spans="1:9" hidden="1">
      <c r="A2664" s="21"/>
      <c r="B2664" s="21"/>
      <c r="C2664" s="21"/>
      <c r="D2664" s="21"/>
      <c r="E2664" s="21"/>
      <c r="F2664" s="21"/>
      <c r="G2664" s="21"/>
      <c r="H2664" s="21"/>
      <c r="I2664" s="21"/>
    </row>
    <row r="2665" spans="1:9" hidden="1">
      <c r="A2665" s="21"/>
      <c r="B2665" s="21"/>
      <c r="C2665" s="21"/>
      <c r="D2665" s="21"/>
      <c r="E2665" s="21"/>
      <c r="F2665" s="21"/>
      <c r="G2665" s="21"/>
      <c r="H2665" s="21"/>
      <c r="I2665" s="21"/>
    </row>
    <row r="2666" spans="1:9" hidden="1">
      <c r="A2666" s="21"/>
      <c r="B2666" s="21"/>
      <c r="C2666" s="21"/>
      <c r="D2666" s="21"/>
      <c r="E2666" s="21"/>
      <c r="F2666" s="21"/>
      <c r="G2666" s="21"/>
      <c r="H2666" s="21"/>
      <c r="I2666" s="21"/>
    </row>
    <row r="2667" spans="1:9" hidden="1">
      <c r="A2667" s="21"/>
      <c r="B2667" s="21"/>
      <c r="C2667" s="21"/>
      <c r="D2667" s="21"/>
      <c r="E2667" s="21"/>
      <c r="F2667" s="21"/>
      <c r="G2667" s="21"/>
      <c r="H2667" s="21"/>
      <c r="I2667" s="21"/>
    </row>
    <row r="2668" spans="1:9" hidden="1">
      <c r="A2668" s="21"/>
      <c r="B2668" s="21"/>
      <c r="C2668" s="21"/>
      <c r="D2668" s="21"/>
      <c r="E2668" s="21"/>
      <c r="F2668" s="21"/>
      <c r="G2668" s="21"/>
      <c r="H2668" s="21"/>
      <c r="I2668" s="21"/>
    </row>
    <row r="2669" spans="1:9" hidden="1">
      <c r="A2669" s="21"/>
      <c r="B2669" s="21"/>
      <c r="C2669" s="21"/>
      <c r="D2669" s="21"/>
      <c r="E2669" s="21"/>
      <c r="F2669" s="21"/>
      <c r="G2669" s="21"/>
      <c r="H2669" s="21"/>
      <c r="I2669" s="21"/>
    </row>
    <row r="2670" spans="1:9" hidden="1">
      <c r="A2670" s="21"/>
      <c r="B2670" s="21"/>
      <c r="C2670" s="21"/>
      <c r="D2670" s="21"/>
      <c r="E2670" s="21"/>
      <c r="F2670" s="21"/>
      <c r="G2670" s="21"/>
      <c r="H2670" s="21"/>
      <c r="I2670" s="21"/>
    </row>
    <row r="2671" spans="1:9" hidden="1">
      <c r="A2671" s="21"/>
      <c r="B2671" s="21"/>
      <c r="C2671" s="21"/>
      <c r="D2671" s="21"/>
      <c r="E2671" s="21"/>
      <c r="F2671" s="21"/>
      <c r="G2671" s="21"/>
      <c r="H2671" s="21"/>
      <c r="I2671" s="21"/>
    </row>
    <row r="2672" spans="1:9" hidden="1">
      <c r="A2672" s="21"/>
      <c r="B2672" s="21"/>
      <c r="C2672" s="21"/>
      <c r="D2672" s="21"/>
      <c r="E2672" s="21"/>
      <c r="F2672" s="21"/>
      <c r="G2672" s="21"/>
      <c r="H2672" s="21"/>
      <c r="I2672" s="21"/>
    </row>
    <row r="2673" spans="1:9" hidden="1">
      <c r="A2673" s="21"/>
      <c r="B2673" s="21"/>
      <c r="C2673" s="21"/>
      <c r="D2673" s="21"/>
      <c r="E2673" s="21"/>
      <c r="F2673" s="21"/>
      <c r="G2673" s="21"/>
      <c r="H2673" s="21"/>
      <c r="I2673" s="21"/>
    </row>
    <row r="2674" spans="1:9" hidden="1">
      <c r="A2674" s="21"/>
      <c r="B2674" s="21"/>
      <c r="C2674" s="21"/>
      <c r="D2674" s="21"/>
      <c r="E2674" s="21"/>
      <c r="F2674" s="21"/>
      <c r="G2674" s="21"/>
      <c r="H2674" s="21"/>
      <c r="I2674" s="21"/>
    </row>
    <row r="2675" spans="1:9" hidden="1">
      <c r="A2675" s="21"/>
      <c r="B2675" s="21"/>
      <c r="C2675" s="21"/>
      <c r="D2675" s="21"/>
      <c r="E2675" s="21"/>
      <c r="F2675" s="21"/>
      <c r="G2675" s="21"/>
      <c r="H2675" s="21"/>
      <c r="I2675" s="21"/>
    </row>
    <row r="2676" spans="1:9" hidden="1">
      <c r="A2676" s="21"/>
      <c r="B2676" s="21"/>
      <c r="C2676" s="21"/>
      <c r="D2676" s="21"/>
      <c r="E2676" s="21"/>
      <c r="F2676" s="21"/>
      <c r="G2676" s="21"/>
      <c r="H2676" s="21"/>
      <c r="I2676" s="21"/>
    </row>
    <row r="2677" spans="1:9" hidden="1">
      <c r="A2677" s="21"/>
      <c r="B2677" s="21"/>
      <c r="C2677" s="21"/>
      <c r="D2677" s="21"/>
      <c r="E2677" s="21"/>
      <c r="F2677" s="21"/>
      <c r="G2677" s="21"/>
      <c r="H2677" s="21"/>
      <c r="I2677" s="21"/>
    </row>
    <row r="2678" spans="1:9" hidden="1">
      <c r="A2678" s="21"/>
      <c r="B2678" s="21"/>
      <c r="C2678" s="21"/>
      <c r="D2678" s="21"/>
      <c r="E2678" s="21"/>
      <c r="F2678" s="21"/>
      <c r="G2678" s="21"/>
      <c r="H2678" s="21"/>
      <c r="I2678" s="21"/>
    </row>
    <row r="2679" spans="1:9" hidden="1">
      <c r="A2679" s="21"/>
      <c r="B2679" s="21"/>
      <c r="C2679" s="21"/>
      <c r="D2679" s="21"/>
      <c r="E2679" s="21"/>
      <c r="F2679" s="21"/>
      <c r="G2679" s="21"/>
      <c r="H2679" s="21"/>
      <c r="I2679" s="21"/>
    </row>
    <row r="2680" spans="1:9" hidden="1">
      <c r="A2680" s="21"/>
      <c r="B2680" s="21"/>
      <c r="C2680" s="21"/>
      <c r="D2680" s="21"/>
      <c r="E2680" s="21"/>
      <c r="F2680" s="21"/>
      <c r="G2680" s="21"/>
      <c r="H2680" s="21"/>
      <c r="I2680" s="21"/>
    </row>
    <row r="2681" spans="1:9" hidden="1">
      <c r="A2681" s="21"/>
      <c r="B2681" s="21"/>
      <c r="C2681" s="21"/>
      <c r="D2681" s="21"/>
      <c r="E2681" s="21"/>
      <c r="F2681" s="21"/>
      <c r="G2681" s="21"/>
      <c r="H2681" s="21"/>
      <c r="I2681" s="21"/>
    </row>
    <row r="2682" spans="1:9" hidden="1">
      <c r="A2682" s="21"/>
      <c r="B2682" s="21"/>
      <c r="C2682" s="21"/>
      <c r="D2682" s="21"/>
      <c r="E2682" s="21"/>
      <c r="F2682" s="21"/>
      <c r="G2682" s="21"/>
      <c r="H2682" s="21"/>
      <c r="I2682" s="21"/>
    </row>
    <row r="2683" spans="1:9" hidden="1">
      <c r="A2683" s="21"/>
      <c r="B2683" s="21"/>
      <c r="C2683" s="21"/>
      <c r="D2683" s="21"/>
      <c r="E2683" s="21"/>
      <c r="F2683" s="21"/>
      <c r="G2683" s="21"/>
      <c r="H2683" s="21"/>
      <c r="I2683" s="21"/>
    </row>
    <row r="2684" spans="1:9" hidden="1">
      <c r="A2684" s="21"/>
      <c r="B2684" s="21"/>
      <c r="C2684" s="21"/>
      <c r="D2684" s="21"/>
      <c r="E2684" s="21"/>
      <c r="F2684" s="21"/>
      <c r="G2684" s="21"/>
      <c r="H2684" s="21"/>
      <c r="I2684" s="21"/>
    </row>
    <row r="2685" spans="1:9" hidden="1">
      <c r="A2685" s="21"/>
      <c r="B2685" s="21"/>
      <c r="C2685" s="21"/>
      <c r="D2685" s="21"/>
      <c r="E2685" s="21"/>
      <c r="F2685" s="21"/>
      <c r="G2685" s="21"/>
      <c r="H2685" s="21"/>
      <c r="I2685" s="21"/>
    </row>
    <row r="2686" spans="1:9" hidden="1">
      <c r="A2686" s="21"/>
      <c r="B2686" s="21"/>
      <c r="C2686" s="21"/>
      <c r="D2686" s="21"/>
      <c r="E2686" s="21"/>
      <c r="F2686" s="21"/>
      <c r="G2686" s="21"/>
      <c r="H2686" s="21"/>
      <c r="I2686" s="21"/>
    </row>
    <row r="2687" spans="1:9" hidden="1">
      <c r="A2687" s="21"/>
      <c r="B2687" s="21"/>
      <c r="C2687" s="21"/>
      <c r="D2687" s="21"/>
      <c r="E2687" s="21"/>
      <c r="F2687" s="21"/>
      <c r="G2687" s="21"/>
      <c r="H2687" s="21"/>
      <c r="I2687" s="21"/>
    </row>
    <row r="2688" spans="1:9" hidden="1">
      <c r="A2688" s="21"/>
      <c r="B2688" s="21"/>
      <c r="C2688" s="21"/>
      <c r="D2688" s="21"/>
      <c r="E2688" s="21"/>
      <c r="F2688" s="21"/>
      <c r="G2688" s="21"/>
      <c r="H2688" s="21"/>
      <c r="I2688" s="21"/>
    </row>
    <row r="2689" spans="1:9" hidden="1">
      <c r="A2689" s="21"/>
      <c r="B2689" s="21"/>
      <c r="C2689" s="21"/>
      <c r="D2689" s="21"/>
      <c r="E2689" s="21"/>
      <c r="F2689" s="21"/>
      <c r="G2689" s="21"/>
      <c r="H2689" s="21"/>
      <c r="I2689" s="21"/>
    </row>
    <row r="2690" spans="1:9" hidden="1">
      <c r="A2690" s="21"/>
      <c r="B2690" s="21"/>
      <c r="C2690" s="21"/>
      <c r="D2690" s="21"/>
      <c r="E2690" s="21"/>
      <c r="F2690" s="21"/>
      <c r="G2690" s="21"/>
      <c r="H2690" s="21"/>
      <c r="I2690" s="21"/>
    </row>
    <row r="2691" spans="1:9" hidden="1">
      <c r="A2691" s="21"/>
      <c r="B2691" s="21"/>
      <c r="C2691" s="21"/>
      <c r="D2691" s="21"/>
      <c r="E2691" s="21"/>
      <c r="F2691" s="21"/>
      <c r="G2691" s="21"/>
      <c r="H2691" s="21"/>
      <c r="I2691" s="21"/>
    </row>
    <row r="2692" spans="1:9" hidden="1">
      <c r="A2692" s="21"/>
      <c r="B2692" s="21"/>
      <c r="C2692" s="21"/>
      <c r="D2692" s="21"/>
      <c r="E2692" s="21"/>
      <c r="F2692" s="21"/>
      <c r="G2692" s="21"/>
      <c r="H2692" s="21"/>
      <c r="I2692" s="21"/>
    </row>
    <row r="2693" spans="1:9" hidden="1">
      <c r="A2693" s="21"/>
      <c r="B2693" s="21"/>
      <c r="C2693" s="21"/>
      <c r="D2693" s="21"/>
      <c r="E2693" s="21"/>
      <c r="F2693" s="21"/>
      <c r="G2693" s="21"/>
      <c r="H2693" s="21"/>
      <c r="I2693" s="21"/>
    </row>
    <row r="2694" spans="1:9" hidden="1">
      <c r="A2694" s="21"/>
      <c r="B2694" s="21"/>
      <c r="C2694" s="21"/>
      <c r="D2694" s="21"/>
      <c r="E2694" s="21"/>
      <c r="F2694" s="21"/>
      <c r="G2694" s="21"/>
      <c r="H2694" s="21"/>
      <c r="I2694" s="21"/>
    </row>
    <row r="2695" spans="1:9" hidden="1">
      <c r="A2695" s="21"/>
      <c r="B2695" s="21"/>
      <c r="C2695" s="21"/>
      <c r="D2695" s="21"/>
      <c r="E2695" s="21"/>
      <c r="F2695" s="21"/>
      <c r="G2695" s="21"/>
      <c r="H2695" s="21"/>
      <c r="I2695" s="21"/>
    </row>
    <row r="2696" spans="1:9" hidden="1">
      <c r="A2696" s="21"/>
      <c r="B2696" s="21"/>
      <c r="C2696" s="21"/>
      <c r="D2696" s="21"/>
      <c r="E2696" s="21"/>
      <c r="F2696" s="21"/>
      <c r="G2696" s="21"/>
      <c r="H2696" s="21"/>
      <c r="I2696" s="21"/>
    </row>
    <row r="2697" spans="1:9" hidden="1">
      <c r="A2697" s="21"/>
      <c r="B2697" s="21"/>
      <c r="C2697" s="21"/>
      <c r="D2697" s="21"/>
      <c r="E2697" s="21"/>
      <c r="F2697" s="21"/>
      <c r="G2697" s="21"/>
      <c r="H2697" s="21"/>
      <c r="I2697" s="21"/>
    </row>
    <row r="2698" spans="1:9" hidden="1">
      <c r="A2698" s="21"/>
      <c r="B2698" s="21"/>
      <c r="C2698" s="21"/>
      <c r="D2698" s="21"/>
      <c r="E2698" s="21"/>
      <c r="F2698" s="21"/>
      <c r="G2698" s="21"/>
      <c r="H2698" s="21"/>
      <c r="I2698" s="21"/>
    </row>
    <row r="2699" spans="1:9" hidden="1">
      <c r="A2699" s="21"/>
      <c r="B2699" s="21"/>
      <c r="C2699" s="21"/>
      <c r="D2699" s="21"/>
      <c r="E2699" s="21"/>
      <c r="F2699" s="21"/>
      <c r="G2699" s="21"/>
      <c r="H2699" s="21"/>
      <c r="I2699" s="21"/>
    </row>
    <row r="2700" spans="1:9" hidden="1">
      <c r="A2700" s="21"/>
      <c r="B2700" s="21"/>
      <c r="C2700" s="21"/>
      <c r="D2700" s="21"/>
      <c r="E2700" s="21"/>
      <c r="F2700" s="21"/>
      <c r="G2700" s="21"/>
      <c r="H2700" s="21"/>
      <c r="I2700" s="21"/>
    </row>
    <row r="2701" spans="1:9" hidden="1">
      <c r="A2701" s="21"/>
      <c r="B2701" s="21"/>
      <c r="C2701" s="21"/>
      <c r="D2701" s="21"/>
      <c r="E2701" s="21"/>
      <c r="F2701" s="21"/>
      <c r="G2701" s="21"/>
      <c r="H2701" s="21"/>
      <c r="I2701" s="21"/>
    </row>
    <row r="2702" spans="1:9" hidden="1">
      <c r="A2702" s="21"/>
      <c r="B2702" s="21"/>
      <c r="C2702" s="21"/>
      <c r="D2702" s="21"/>
      <c r="E2702" s="21"/>
      <c r="F2702" s="21"/>
      <c r="G2702" s="21"/>
      <c r="H2702" s="21"/>
      <c r="I2702" s="21"/>
    </row>
    <row r="2703" spans="1:9" hidden="1">
      <c r="A2703" s="21"/>
      <c r="B2703" s="21"/>
      <c r="C2703" s="21"/>
      <c r="D2703" s="21"/>
      <c r="E2703" s="21"/>
      <c r="F2703" s="21"/>
      <c r="G2703" s="21"/>
      <c r="H2703" s="21"/>
      <c r="I2703" s="21"/>
    </row>
    <row r="2704" spans="1:9" hidden="1">
      <c r="A2704" s="21"/>
      <c r="B2704" s="21"/>
      <c r="C2704" s="21"/>
      <c r="D2704" s="21"/>
      <c r="E2704" s="21"/>
      <c r="F2704" s="21"/>
      <c r="G2704" s="21"/>
      <c r="H2704" s="21"/>
      <c r="I2704" s="21"/>
    </row>
    <row r="2705" spans="1:9" hidden="1">
      <c r="A2705" s="21"/>
      <c r="B2705" s="21"/>
      <c r="C2705" s="21"/>
      <c r="D2705" s="21"/>
      <c r="E2705" s="21"/>
      <c r="F2705" s="21"/>
      <c r="G2705" s="21"/>
      <c r="H2705" s="21"/>
      <c r="I2705" s="21"/>
    </row>
    <row r="2706" spans="1:9" hidden="1">
      <c r="A2706" s="21"/>
      <c r="B2706" s="21"/>
      <c r="C2706" s="21"/>
      <c r="D2706" s="21"/>
      <c r="E2706" s="21"/>
      <c r="F2706" s="21"/>
      <c r="G2706" s="21"/>
      <c r="H2706" s="21"/>
      <c r="I2706" s="21"/>
    </row>
    <row r="2707" spans="1:9" hidden="1">
      <c r="A2707" s="21"/>
      <c r="B2707" s="21"/>
      <c r="C2707" s="21"/>
      <c r="D2707" s="21"/>
      <c r="E2707" s="21"/>
      <c r="F2707" s="21"/>
      <c r="G2707" s="21"/>
      <c r="H2707" s="21"/>
      <c r="I2707" s="21"/>
    </row>
    <row r="2708" spans="1:9" hidden="1">
      <c r="A2708" s="21"/>
      <c r="B2708" s="21"/>
      <c r="C2708" s="21"/>
      <c r="D2708" s="21"/>
      <c r="E2708" s="21"/>
      <c r="F2708" s="21"/>
      <c r="G2708" s="21"/>
      <c r="H2708" s="21"/>
      <c r="I2708" s="21"/>
    </row>
    <row r="2709" spans="1:9" hidden="1">
      <c r="A2709" s="21"/>
      <c r="B2709" s="21"/>
      <c r="C2709" s="21"/>
      <c r="D2709" s="21"/>
      <c r="E2709" s="21"/>
      <c r="F2709" s="21"/>
      <c r="G2709" s="21"/>
      <c r="H2709" s="21"/>
      <c r="I2709" s="21"/>
    </row>
    <row r="2710" spans="1:9" hidden="1">
      <c r="A2710" s="21"/>
      <c r="B2710" s="21"/>
      <c r="C2710" s="21"/>
      <c r="D2710" s="21"/>
      <c r="E2710" s="21"/>
      <c r="F2710" s="21"/>
      <c r="G2710" s="21"/>
      <c r="H2710" s="21"/>
      <c r="I2710" s="21"/>
    </row>
    <row r="2711" spans="1:9" hidden="1">
      <c r="A2711" s="21"/>
      <c r="B2711" s="21"/>
      <c r="C2711" s="21"/>
      <c r="D2711" s="21"/>
      <c r="E2711" s="21"/>
      <c r="F2711" s="21"/>
      <c r="G2711" s="21"/>
      <c r="H2711" s="21"/>
      <c r="I2711" s="21"/>
    </row>
    <row r="2712" spans="1:9" hidden="1">
      <c r="A2712" s="21"/>
      <c r="B2712" s="21"/>
      <c r="C2712" s="21"/>
      <c r="D2712" s="21"/>
      <c r="E2712" s="21"/>
      <c r="F2712" s="21"/>
      <c r="G2712" s="21"/>
      <c r="H2712" s="21"/>
      <c r="I2712" s="21"/>
    </row>
    <row r="2713" spans="1:9" hidden="1">
      <c r="A2713" s="21"/>
      <c r="B2713" s="21"/>
      <c r="C2713" s="21"/>
      <c r="D2713" s="21"/>
      <c r="E2713" s="21"/>
      <c r="F2713" s="21"/>
      <c r="G2713" s="21"/>
      <c r="H2713" s="21"/>
      <c r="I2713" s="21"/>
    </row>
    <row r="2714" spans="1:9" hidden="1">
      <c r="A2714" s="21"/>
      <c r="B2714" s="21"/>
      <c r="C2714" s="21"/>
      <c r="D2714" s="21"/>
      <c r="E2714" s="21"/>
      <c r="F2714" s="21"/>
      <c r="G2714" s="21"/>
      <c r="H2714" s="21"/>
      <c r="I2714" s="21"/>
    </row>
    <row r="2715" spans="1:9" hidden="1">
      <c r="A2715" s="21"/>
      <c r="B2715" s="21"/>
      <c r="C2715" s="21"/>
      <c r="D2715" s="21"/>
      <c r="E2715" s="21"/>
      <c r="F2715" s="21"/>
      <c r="G2715" s="21"/>
      <c r="H2715" s="21"/>
      <c r="I2715" s="21"/>
    </row>
    <row r="2716" spans="1:9" hidden="1">
      <c r="A2716" s="21"/>
      <c r="B2716" s="21"/>
      <c r="C2716" s="21"/>
      <c r="D2716" s="21"/>
      <c r="E2716" s="21"/>
      <c r="F2716" s="21"/>
      <c r="G2716" s="21"/>
      <c r="H2716" s="21"/>
      <c r="I2716" s="21"/>
    </row>
    <row r="2717" spans="1:9" hidden="1">
      <c r="A2717" s="21"/>
      <c r="B2717" s="21"/>
      <c r="C2717" s="21"/>
      <c r="D2717" s="21"/>
      <c r="E2717" s="21"/>
      <c r="F2717" s="21"/>
      <c r="G2717" s="21"/>
      <c r="H2717" s="21"/>
      <c r="I2717" s="21"/>
    </row>
    <row r="2718" spans="1:9" hidden="1">
      <c r="A2718" s="21"/>
      <c r="B2718" s="21"/>
      <c r="C2718" s="21"/>
      <c r="D2718" s="21"/>
      <c r="E2718" s="21"/>
      <c r="F2718" s="21"/>
      <c r="G2718" s="21"/>
      <c r="H2718" s="21"/>
      <c r="I2718" s="21"/>
    </row>
    <row r="2719" spans="1:9" hidden="1">
      <c r="A2719" s="21"/>
      <c r="B2719" s="21"/>
      <c r="C2719" s="21"/>
      <c r="D2719" s="21"/>
      <c r="E2719" s="21"/>
      <c r="F2719" s="21"/>
      <c r="G2719" s="21"/>
      <c r="H2719" s="21"/>
      <c r="I2719" s="21"/>
    </row>
    <row r="2720" spans="1:9" hidden="1">
      <c r="A2720" s="21"/>
      <c r="B2720" s="21"/>
      <c r="C2720" s="21"/>
      <c r="D2720" s="21"/>
      <c r="E2720" s="21"/>
      <c r="F2720" s="21"/>
      <c r="G2720" s="21"/>
      <c r="H2720" s="21"/>
      <c r="I2720" s="21"/>
    </row>
    <row r="2721" spans="1:9" hidden="1">
      <c r="A2721" s="21"/>
      <c r="B2721" s="21"/>
      <c r="C2721" s="21"/>
      <c r="D2721" s="21"/>
      <c r="E2721" s="21"/>
      <c r="F2721" s="21"/>
      <c r="G2721" s="21"/>
      <c r="H2721" s="21"/>
      <c r="I2721" s="21"/>
    </row>
    <row r="2722" spans="1:9" hidden="1">
      <c r="A2722" s="21"/>
      <c r="B2722" s="21"/>
      <c r="C2722" s="21"/>
      <c r="D2722" s="21"/>
      <c r="E2722" s="21"/>
      <c r="F2722" s="21"/>
      <c r="G2722" s="21"/>
      <c r="H2722" s="21"/>
      <c r="I2722" s="21"/>
    </row>
    <row r="2723" spans="1:9" hidden="1">
      <c r="A2723" s="21"/>
      <c r="B2723" s="21"/>
      <c r="C2723" s="21"/>
      <c r="D2723" s="21"/>
      <c r="E2723" s="21"/>
      <c r="F2723" s="21"/>
      <c r="G2723" s="21"/>
      <c r="H2723" s="21"/>
      <c r="I2723" s="21"/>
    </row>
    <row r="2724" spans="1:9" hidden="1">
      <c r="A2724" s="21"/>
      <c r="B2724" s="21"/>
      <c r="C2724" s="21"/>
      <c r="D2724" s="21"/>
      <c r="E2724" s="21"/>
      <c r="F2724" s="21"/>
      <c r="G2724" s="21"/>
      <c r="H2724" s="21"/>
      <c r="I2724" s="21"/>
    </row>
    <row r="2725" spans="1:9" hidden="1">
      <c r="A2725" s="21"/>
      <c r="B2725" s="21"/>
      <c r="C2725" s="21"/>
      <c r="D2725" s="21"/>
      <c r="E2725" s="21"/>
      <c r="F2725" s="21"/>
      <c r="G2725" s="21"/>
      <c r="H2725" s="21"/>
      <c r="I2725" s="21"/>
    </row>
    <row r="2726" spans="1:9" hidden="1">
      <c r="A2726" s="21"/>
      <c r="B2726" s="21"/>
      <c r="C2726" s="21"/>
      <c r="D2726" s="21"/>
      <c r="E2726" s="21"/>
      <c r="F2726" s="21"/>
      <c r="G2726" s="21"/>
      <c r="H2726" s="21"/>
      <c r="I2726" s="21"/>
    </row>
    <row r="2727" spans="1:9" hidden="1">
      <c r="A2727" s="21"/>
      <c r="B2727" s="21"/>
      <c r="C2727" s="21"/>
      <c r="D2727" s="21"/>
      <c r="E2727" s="21"/>
      <c r="F2727" s="21"/>
      <c r="G2727" s="21"/>
      <c r="H2727" s="21"/>
      <c r="I2727" s="21"/>
    </row>
    <row r="2728" spans="1:9" hidden="1">
      <c r="A2728" s="21"/>
      <c r="B2728" s="21"/>
      <c r="C2728" s="21"/>
      <c r="D2728" s="21"/>
      <c r="E2728" s="21"/>
      <c r="F2728" s="21"/>
      <c r="G2728" s="21"/>
      <c r="H2728" s="21"/>
      <c r="I2728" s="21"/>
    </row>
    <row r="2729" spans="1:9" hidden="1">
      <c r="A2729" s="21"/>
      <c r="B2729" s="21"/>
      <c r="C2729" s="21"/>
      <c r="D2729" s="21"/>
      <c r="E2729" s="21"/>
      <c r="F2729" s="21"/>
      <c r="G2729" s="21"/>
      <c r="H2729" s="21"/>
      <c r="I2729" s="21"/>
    </row>
    <row r="2730" spans="1:9" hidden="1">
      <c r="A2730" s="21"/>
      <c r="B2730" s="21"/>
      <c r="C2730" s="21"/>
      <c r="D2730" s="21"/>
      <c r="E2730" s="21"/>
      <c r="F2730" s="21"/>
      <c r="G2730" s="21"/>
      <c r="H2730" s="21"/>
      <c r="I2730" s="21"/>
    </row>
    <row r="2731" spans="1:9" hidden="1">
      <c r="A2731" s="21"/>
      <c r="B2731" s="21"/>
      <c r="C2731" s="21"/>
      <c r="D2731" s="21"/>
      <c r="E2731" s="21"/>
      <c r="F2731" s="21"/>
      <c r="G2731" s="21"/>
      <c r="H2731" s="21"/>
      <c r="I2731" s="21"/>
    </row>
    <row r="2732" spans="1:9" hidden="1">
      <c r="A2732" s="21"/>
      <c r="B2732" s="21"/>
      <c r="C2732" s="21"/>
      <c r="D2732" s="21"/>
      <c r="E2732" s="21"/>
      <c r="F2732" s="21"/>
      <c r="G2732" s="21"/>
      <c r="H2732" s="21"/>
      <c r="I2732" s="21"/>
    </row>
    <row r="2733" spans="1:9" hidden="1">
      <c r="A2733" s="21"/>
      <c r="B2733" s="21"/>
      <c r="C2733" s="21"/>
      <c r="D2733" s="21"/>
      <c r="E2733" s="21"/>
      <c r="F2733" s="21"/>
      <c r="G2733" s="21"/>
      <c r="H2733" s="21"/>
      <c r="I2733" s="21"/>
    </row>
    <row r="2734" spans="1:9" hidden="1">
      <c r="A2734" s="21"/>
      <c r="B2734" s="21"/>
      <c r="C2734" s="21"/>
      <c r="D2734" s="21"/>
      <c r="E2734" s="21"/>
      <c r="F2734" s="21"/>
      <c r="G2734" s="21"/>
      <c r="H2734" s="21"/>
      <c r="I2734" s="21"/>
    </row>
    <row r="2735" spans="1:9" hidden="1">
      <c r="A2735" s="21"/>
      <c r="B2735" s="21"/>
      <c r="C2735" s="21"/>
      <c r="D2735" s="21"/>
      <c r="E2735" s="21"/>
      <c r="F2735" s="21"/>
      <c r="G2735" s="21"/>
      <c r="H2735" s="21"/>
      <c r="I2735" s="21"/>
    </row>
    <row r="2736" spans="1:9" hidden="1">
      <c r="A2736" s="21"/>
      <c r="B2736" s="21"/>
      <c r="C2736" s="21"/>
      <c r="D2736" s="21"/>
      <c r="E2736" s="21"/>
      <c r="F2736" s="21"/>
      <c r="G2736" s="21"/>
      <c r="H2736" s="21"/>
      <c r="I2736" s="21"/>
    </row>
    <row r="2737" spans="1:9" hidden="1">
      <c r="A2737" s="21"/>
      <c r="B2737" s="21"/>
      <c r="C2737" s="21"/>
      <c r="D2737" s="21"/>
      <c r="E2737" s="21"/>
      <c r="F2737" s="21"/>
      <c r="G2737" s="21"/>
      <c r="H2737" s="21"/>
      <c r="I2737" s="21"/>
    </row>
    <row r="2738" spans="1:9" hidden="1">
      <c r="A2738" s="21"/>
      <c r="B2738" s="21"/>
      <c r="C2738" s="21"/>
      <c r="D2738" s="21"/>
      <c r="E2738" s="21"/>
      <c r="F2738" s="21"/>
      <c r="G2738" s="21"/>
      <c r="H2738" s="21"/>
      <c r="I2738" s="21"/>
    </row>
    <row r="2739" spans="1:9" hidden="1">
      <c r="A2739" s="21"/>
      <c r="B2739" s="21"/>
      <c r="C2739" s="21"/>
      <c r="D2739" s="21"/>
      <c r="E2739" s="21"/>
      <c r="F2739" s="21"/>
      <c r="G2739" s="21"/>
      <c r="H2739" s="21"/>
      <c r="I2739" s="21"/>
    </row>
    <row r="2740" spans="1:9" hidden="1">
      <c r="A2740" s="21"/>
      <c r="B2740" s="21"/>
      <c r="C2740" s="21"/>
      <c r="D2740" s="21"/>
      <c r="E2740" s="21"/>
      <c r="F2740" s="21"/>
      <c r="G2740" s="21"/>
      <c r="H2740" s="21"/>
      <c r="I2740" s="21"/>
    </row>
    <row r="2741" spans="1:9" hidden="1">
      <c r="A2741" s="21"/>
      <c r="B2741" s="21"/>
      <c r="C2741" s="21"/>
      <c r="D2741" s="21"/>
      <c r="E2741" s="21"/>
      <c r="F2741" s="21"/>
      <c r="G2741" s="21"/>
      <c r="H2741" s="21"/>
      <c r="I2741" s="21"/>
    </row>
    <row r="2742" spans="1:9" hidden="1">
      <c r="A2742" s="21"/>
      <c r="B2742" s="21"/>
      <c r="C2742" s="21"/>
      <c r="D2742" s="21"/>
      <c r="E2742" s="21"/>
      <c r="F2742" s="21"/>
      <c r="G2742" s="21"/>
      <c r="H2742" s="21"/>
      <c r="I2742" s="21"/>
    </row>
    <row r="2743" spans="1:9" hidden="1">
      <c r="A2743" s="21"/>
      <c r="B2743" s="21"/>
      <c r="C2743" s="21"/>
      <c r="D2743" s="21"/>
      <c r="E2743" s="21"/>
      <c r="F2743" s="21"/>
      <c r="G2743" s="21"/>
      <c r="H2743" s="21"/>
      <c r="I2743" s="21"/>
    </row>
    <row r="2744" spans="1:9" hidden="1">
      <c r="A2744" s="21"/>
      <c r="B2744" s="21"/>
      <c r="C2744" s="21"/>
      <c r="D2744" s="21"/>
      <c r="E2744" s="21"/>
      <c r="F2744" s="21"/>
      <c r="G2744" s="21"/>
      <c r="H2744" s="21"/>
      <c r="I2744" s="21"/>
    </row>
    <row r="2745" spans="1:9" hidden="1">
      <c r="A2745" s="21"/>
      <c r="B2745" s="21"/>
      <c r="C2745" s="21"/>
      <c r="D2745" s="21"/>
      <c r="E2745" s="21"/>
      <c r="F2745" s="21"/>
      <c r="G2745" s="21"/>
      <c r="H2745" s="21"/>
      <c r="I2745" s="21"/>
    </row>
    <row r="2746" spans="1:9" hidden="1">
      <c r="A2746" s="21"/>
      <c r="B2746" s="21"/>
      <c r="C2746" s="21"/>
      <c r="D2746" s="21"/>
      <c r="E2746" s="21"/>
      <c r="F2746" s="21"/>
      <c r="G2746" s="21"/>
      <c r="H2746" s="21"/>
      <c r="I2746" s="21"/>
    </row>
    <row r="2747" spans="1:9" hidden="1">
      <c r="A2747" s="21"/>
      <c r="B2747" s="21"/>
      <c r="C2747" s="21"/>
      <c r="D2747" s="21"/>
      <c r="E2747" s="21"/>
      <c r="F2747" s="21"/>
      <c r="G2747" s="21"/>
      <c r="H2747" s="21"/>
      <c r="I2747" s="21"/>
    </row>
    <row r="2748" spans="1:9" hidden="1">
      <c r="A2748" s="21"/>
      <c r="B2748" s="21"/>
      <c r="C2748" s="21"/>
      <c r="D2748" s="21"/>
      <c r="E2748" s="21"/>
      <c r="F2748" s="21"/>
      <c r="G2748" s="21"/>
      <c r="H2748" s="21"/>
      <c r="I2748" s="21"/>
    </row>
    <row r="2749" spans="1:9" hidden="1">
      <c r="A2749" s="21"/>
      <c r="B2749" s="21"/>
      <c r="C2749" s="21"/>
      <c r="D2749" s="21"/>
      <c r="E2749" s="21"/>
      <c r="F2749" s="21"/>
      <c r="G2749" s="21"/>
      <c r="H2749" s="21"/>
      <c r="I2749" s="21"/>
    </row>
    <row r="2750" spans="1:9" hidden="1">
      <c r="A2750" s="21"/>
      <c r="B2750" s="21"/>
      <c r="C2750" s="21"/>
      <c r="D2750" s="21"/>
      <c r="E2750" s="21"/>
      <c r="F2750" s="21"/>
      <c r="G2750" s="21"/>
      <c r="H2750" s="21"/>
      <c r="I2750" s="21"/>
    </row>
    <row r="2751" spans="1:9" hidden="1">
      <c r="A2751" s="21"/>
      <c r="B2751" s="21"/>
      <c r="C2751" s="21"/>
      <c r="D2751" s="21"/>
      <c r="E2751" s="21"/>
      <c r="F2751" s="21"/>
      <c r="G2751" s="21"/>
      <c r="H2751" s="21"/>
      <c r="I2751" s="21"/>
    </row>
    <row r="2752" spans="1:9" hidden="1">
      <c r="A2752" s="21"/>
      <c r="B2752" s="21"/>
      <c r="C2752" s="21"/>
      <c r="D2752" s="21"/>
      <c r="E2752" s="21"/>
      <c r="F2752" s="21"/>
      <c r="G2752" s="21"/>
      <c r="H2752" s="21"/>
      <c r="I2752" s="21"/>
    </row>
    <row r="2753" spans="1:9" hidden="1">
      <c r="A2753" s="21"/>
      <c r="B2753" s="21"/>
      <c r="C2753" s="21"/>
      <c r="D2753" s="21"/>
      <c r="E2753" s="21"/>
      <c r="F2753" s="21"/>
      <c r="G2753" s="21"/>
      <c r="H2753" s="21"/>
      <c r="I2753" s="21"/>
    </row>
    <row r="2754" spans="1:9" hidden="1">
      <c r="A2754" s="21"/>
      <c r="B2754" s="21"/>
      <c r="C2754" s="21"/>
      <c r="D2754" s="21"/>
      <c r="E2754" s="21"/>
      <c r="F2754" s="21"/>
      <c r="G2754" s="21"/>
      <c r="H2754" s="21"/>
      <c r="I2754" s="21"/>
    </row>
    <row r="2755" spans="1:9" hidden="1">
      <c r="A2755" s="21"/>
      <c r="B2755" s="21"/>
      <c r="C2755" s="21"/>
      <c r="D2755" s="21"/>
      <c r="E2755" s="21"/>
      <c r="F2755" s="21"/>
      <c r="G2755" s="21"/>
      <c r="H2755" s="21"/>
      <c r="I2755" s="21"/>
    </row>
    <row r="2756" spans="1:9" hidden="1">
      <c r="A2756" s="21"/>
      <c r="B2756" s="21"/>
      <c r="C2756" s="21"/>
      <c r="D2756" s="21"/>
      <c r="E2756" s="21"/>
      <c r="F2756" s="21"/>
      <c r="G2756" s="21"/>
      <c r="H2756" s="21"/>
      <c r="I2756" s="21"/>
    </row>
    <row r="2757" spans="1:9" hidden="1">
      <c r="A2757" s="21"/>
      <c r="B2757" s="21"/>
      <c r="C2757" s="21"/>
      <c r="D2757" s="21"/>
      <c r="E2757" s="21"/>
      <c r="F2757" s="21"/>
      <c r="G2757" s="21"/>
      <c r="H2757" s="21"/>
      <c r="I2757" s="21"/>
    </row>
    <row r="2758" spans="1:9" hidden="1">
      <c r="A2758" s="21"/>
      <c r="B2758" s="21"/>
      <c r="C2758" s="21"/>
      <c r="D2758" s="21"/>
      <c r="E2758" s="21"/>
      <c r="F2758" s="21"/>
      <c r="G2758" s="21"/>
      <c r="H2758" s="21"/>
      <c r="I2758" s="21"/>
    </row>
    <row r="2759" spans="1:9" hidden="1">
      <c r="A2759" s="21"/>
      <c r="B2759" s="21"/>
      <c r="C2759" s="21"/>
      <c r="D2759" s="21"/>
      <c r="E2759" s="21"/>
      <c r="F2759" s="21"/>
      <c r="G2759" s="21"/>
      <c r="H2759" s="21"/>
      <c r="I2759" s="21"/>
    </row>
    <row r="2760" spans="1:9" hidden="1">
      <c r="A2760" s="21"/>
      <c r="B2760" s="21"/>
      <c r="C2760" s="21"/>
      <c r="D2760" s="21"/>
      <c r="E2760" s="21"/>
      <c r="F2760" s="21"/>
      <c r="G2760" s="21"/>
      <c r="H2760" s="21"/>
      <c r="I2760" s="21"/>
    </row>
    <row r="2761" spans="1:9" hidden="1">
      <c r="A2761" s="21"/>
      <c r="B2761" s="21"/>
      <c r="C2761" s="21"/>
      <c r="D2761" s="21"/>
      <c r="E2761" s="21"/>
      <c r="F2761" s="21"/>
      <c r="G2761" s="21"/>
      <c r="H2761" s="21"/>
      <c r="I2761" s="21"/>
    </row>
    <row r="2762" spans="1:9" hidden="1">
      <c r="A2762" s="21"/>
      <c r="B2762" s="21"/>
      <c r="C2762" s="21"/>
      <c r="D2762" s="21"/>
      <c r="E2762" s="21"/>
      <c r="F2762" s="21"/>
      <c r="G2762" s="21"/>
      <c r="H2762" s="21"/>
      <c r="I2762" s="21"/>
    </row>
    <row r="2763" spans="1:9" hidden="1">
      <c r="A2763" s="21"/>
      <c r="B2763" s="21"/>
      <c r="C2763" s="21"/>
      <c r="D2763" s="21"/>
      <c r="E2763" s="21"/>
      <c r="F2763" s="21"/>
      <c r="G2763" s="21"/>
      <c r="H2763" s="21"/>
      <c r="I2763" s="21"/>
    </row>
    <row r="2764" spans="1:9" hidden="1">
      <c r="A2764" s="21"/>
      <c r="B2764" s="21"/>
      <c r="C2764" s="21"/>
      <c r="D2764" s="21"/>
      <c r="E2764" s="21"/>
      <c r="F2764" s="21"/>
      <c r="G2764" s="21"/>
      <c r="H2764" s="21"/>
      <c r="I2764" s="21"/>
    </row>
    <row r="2765" spans="1:9" hidden="1">
      <c r="A2765" s="21"/>
      <c r="B2765" s="21"/>
      <c r="C2765" s="21"/>
      <c r="D2765" s="21"/>
      <c r="E2765" s="21"/>
      <c r="F2765" s="21"/>
      <c r="G2765" s="21"/>
      <c r="H2765" s="21"/>
      <c r="I2765" s="21"/>
    </row>
    <row r="2766" spans="1:9" hidden="1">
      <c r="A2766" s="21"/>
      <c r="B2766" s="21"/>
      <c r="C2766" s="21"/>
      <c r="D2766" s="21"/>
      <c r="E2766" s="21"/>
      <c r="F2766" s="21"/>
      <c r="G2766" s="21"/>
      <c r="H2766" s="21"/>
      <c r="I2766" s="21"/>
    </row>
    <row r="2767" spans="1:9" hidden="1">
      <c r="A2767" s="21"/>
      <c r="B2767" s="21"/>
      <c r="C2767" s="21"/>
      <c r="D2767" s="21"/>
      <c r="E2767" s="21"/>
      <c r="F2767" s="21"/>
      <c r="G2767" s="21"/>
      <c r="H2767" s="21"/>
      <c r="I2767" s="21"/>
    </row>
    <row r="2768" spans="1:9" hidden="1">
      <c r="A2768" s="21"/>
      <c r="B2768" s="21"/>
      <c r="C2768" s="21"/>
      <c r="D2768" s="21"/>
      <c r="E2768" s="21"/>
      <c r="F2768" s="21"/>
      <c r="G2768" s="21"/>
      <c r="H2768" s="21"/>
      <c r="I2768" s="21"/>
    </row>
    <row r="2769" spans="1:9" hidden="1">
      <c r="A2769" s="21"/>
      <c r="B2769" s="21"/>
      <c r="C2769" s="21"/>
      <c r="D2769" s="21"/>
      <c r="E2769" s="21"/>
      <c r="F2769" s="21"/>
      <c r="G2769" s="21"/>
      <c r="H2769" s="21"/>
      <c r="I2769" s="21"/>
    </row>
    <row r="2770" spans="1:9" hidden="1">
      <c r="A2770" s="21"/>
      <c r="B2770" s="21"/>
      <c r="C2770" s="21"/>
      <c r="D2770" s="21"/>
      <c r="E2770" s="21"/>
      <c r="F2770" s="21"/>
      <c r="G2770" s="21"/>
      <c r="H2770" s="21"/>
      <c r="I2770" s="21"/>
    </row>
    <row r="2771" spans="1:9" hidden="1">
      <c r="A2771" s="21"/>
      <c r="B2771" s="21"/>
      <c r="C2771" s="21"/>
      <c r="D2771" s="21"/>
      <c r="E2771" s="21"/>
      <c r="F2771" s="21"/>
      <c r="G2771" s="21"/>
      <c r="H2771" s="21"/>
      <c r="I2771" s="21"/>
    </row>
    <row r="2772" spans="1:9" hidden="1">
      <c r="A2772" s="21"/>
      <c r="B2772" s="21"/>
      <c r="C2772" s="21"/>
      <c r="D2772" s="21"/>
      <c r="E2772" s="21"/>
      <c r="F2772" s="21"/>
      <c r="G2772" s="21"/>
      <c r="H2772" s="21"/>
      <c r="I2772" s="21"/>
    </row>
    <row r="2773" spans="1:9" hidden="1">
      <c r="A2773" s="21"/>
      <c r="B2773" s="21"/>
      <c r="C2773" s="21"/>
      <c r="D2773" s="21"/>
      <c r="E2773" s="21"/>
      <c r="F2773" s="21"/>
      <c r="G2773" s="21"/>
      <c r="H2773" s="21"/>
      <c r="I2773" s="21"/>
    </row>
    <row r="2774" spans="1:9" hidden="1">
      <c r="A2774" s="21"/>
      <c r="B2774" s="21"/>
      <c r="C2774" s="21"/>
      <c r="D2774" s="21"/>
      <c r="E2774" s="21"/>
      <c r="F2774" s="21"/>
      <c r="G2774" s="21"/>
      <c r="H2774" s="21"/>
      <c r="I2774" s="21"/>
    </row>
    <row r="2775" spans="1:9" hidden="1">
      <c r="A2775" s="21"/>
      <c r="B2775" s="21"/>
      <c r="C2775" s="21"/>
      <c r="D2775" s="21"/>
      <c r="E2775" s="21"/>
      <c r="F2775" s="21"/>
      <c r="G2775" s="21"/>
      <c r="H2775" s="21"/>
      <c r="I2775" s="21"/>
    </row>
    <row r="2776" spans="1:9" hidden="1">
      <c r="A2776" s="21"/>
      <c r="B2776" s="21"/>
      <c r="C2776" s="21"/>
      <c r="D2776" s="21"/>
      <c r="E2776" s="21"/>
      <c r="F2776" s="21"/>
      <c r="G2776" s="21"/>
      <c r="H2776" s="21"/>
      <c r="I2776" s="21"/>
    </row>
    <row r="2777" spans="1:9" hidden="1">
      <c r="A2777" s="21"/>
      <c r="B2777" s="21"/>
      <c r="C2777" s="21"/>
      <c r="D2777" s="21"/>
      <c r="E2777" s="21"/>
      <c r="F2777" s="21"/>
      <c r="G2777" s="21"/>
      <c r="H2777" s="21"/>
      <c r="I2777" s="21"/>
    </row>
    <row r="2778" spans="1:9" hidden="1">
      <c r="A2778" s="21"/>
      <c r="B2778" s="21"/>
      <c r="C2778" s="21"/>
      <c r="D2778" s="21"/>
      <c r="E2778" s="21"/>
      <c r="F2778" s="21"/>
      <c r="G2778" s="21"/>
      <c r="H2778" s="21"/>
      <c r="I2778" s="21"/>
    </row>
    <row r="2779" spans="1:9" hidden="1">
      <c r="A2779" s="21"/>
      <c r="B2779" s="21"/>
      <c r="C2779" s="21"/>
      <c r="D2779" s="21"/>
      <c r="E2779" s="21"/>
      <c r="F2779" s="21"/>
      <c r="G2779" s="21"/>
      <c r="H2779" s="21"/>
      <c r="I2779" s="21"/>
    </row>
    <row r="2780" spans="1:9" hidden="1">
      <c r="A2780" s="21"/>
      <c r="B2780" s="21"/>
      <c r="C2780" s="21"/>
      <c r="D2780" s="21"/>
      <c r="E2780" s="21"/>
      <c r="F2780" s="21"/>
      <c r="G2780" s="21"/>
      <c r="H2780" s="21"/>
      <c r="I2780" s="21"/>
    </row>
    <row r="2781" spans="1:9" hidden="1">
      <c r="A2781" s="21"/>
      <c r="B2781" s="21"/>
      <c r="C2781" s="21"/>
      <c r="D2781" s="21"/>
      <c r="E2781" s="21"/>
      <c r="F2781" s="21"/>
      <c r="G2781" s="21"/>
      <c r="H2781" s="21"/>
      <c r="I2781" s="21"/>
    </row>
    <row r="2782" spans="1:9" hidden="1">
      <c r="A2782" s="21"/>
      <c r="B2782" s="21"/>
      <c r="C2782" s="21"/>
      <c r="D2782" s="21"/>
      <c r="E2782" s="21"/>
      <c r="F2782" s="21"/>
      <c r="G2782" s="21"/>
      <c r="H2782" s="21"/>
      <c r="I2782" s="21"/>
    </row>
    <row r="2783" spans="1:9" hidden="1">
      <c r="A2783" s="21"/>
      <c r="B2783" s="21"/>
      <c r="C2783" s="21"/>
      <c r="D2783" s="21"/>
      <c r="E2783" s="21"/>
      <c r="F2783" s="21"/>
      <c r="G2783" s="21"/>
      <c r="H2783" s="21"/>
      <c r="I2783" s="21"/>
    </row>
    <row r="2784" spans="1:9" hidden="1">
      <c r="A2784" s="21"/>
      <c r="B2784" s="21"/>
      <c r="C2784" s="21"/>
      <c r="D2784" s="21"/>
      <c r="E2784" s="21"/>
      <c r="F2784" s="21"/>
      <c r="G2784" s="21"/>
      <c r="H2784" s="21"/>
      <c r="I2784" s="21"/>
    </row>
    <row r="2785" spans="1:9" hidden="1">
      <c r="A2785" s="21"/>
      <c r="B2785" s="21"/>
      <c r="C2785" s="21"/>
      <c r="D2785" s="21"/>
      <c r="E2785" s="21"/>
      <c r="F2785" s="21"/>
      <c r="G2785" s="21"/>
      <c r="H2785" s="21"/>
      <c r="I2785" s="21"/>
    </row>
    <row r="2786" spans="1:9" hidden="1">
      <c r="A2786" s="21"/>
      <c r="B2786" s="21"/>
      <c r="C2786" s="21"/>
      <c r="D2786" s="21"/>
      <c r="E2786" s="21"/>
      <c r="F2786" s="21"/>
      <c r="G2786" s="21"/>
      <c r="H2786" s="21"/>
      <c r="I2786" s="21"/>
    </row>
    <row r="2787" spans="1:9" hidden="1">
      <c r="A2787" s="21"/>
      <c r="B2787" s="21"/>
      <c r="C2787" s="21"/>
      <c r="D2787" s="21"/>
      <c r="E2787" s="21"/>
      <c r="F2787" s="21"/>
      <c r="G2787" s="21"/>
      <c r="H2787" s="21"/>
      <c r="I2787" s="21"/>
    </row>
    <row r="2788" spans="1:9" hidden="1">
      <c r="A2788" s="21"/>
      <c r="B2788" s="21"/>
      <c r="C2788" s="21"/>
      <c r="D2788" s="21"/>
      <c r="E2788" s="21"/>
      <c r="F2788" s="21"/>
      <c r="G2788" s="21"/>
      <c r="H2788" s="21"/>
      <c r="I2788" s="21"/>
    </row>
    <row r="2789" spans="1:9" hidden="1">
      <c r="A2789" s="21"/>
      <c r="B2789" s="21"/>
      <c r="C2789" s="21"/>
      <c r="D2789" s="21"/>
      <c r="E2789" s="21"/>
      <c r="F2789" s="21"/>
      <c r="G2789" s="21"/>
      <c r="H2789" s="21"/>
      <c r="I2789" s="21"/>
    </row>
    <row r="2790" spans="1:9" hidden="1">
      <c r="A2790" s="21"/>
      <c r="B2790" s="21"/>
      <c r="C2790" s="21"/>
      <c r="D2790" s="21"/>
      <c r="E2790" s="21"/>
      <c r="F2790" s="21"/>
      <c r="G2790" s="21"/>
      <c r="H2790" s="21"/>
      <c r="I2790" s="21"/>
    </row>
    <row r="2791" spans="1:9" hidden="1">
      <c r="A2791" s="21"/>
      <c r="B2791" s="21"/>
      <c r="C2791" s="21"/>
      <c r="D2791" s="21"/>
      <c r="E2791" s="21"/>
      <c r="F2791" s="21"/>
      <c r="G2791" s="21"/>
      <c r="H2791" s="21"/>
      <c r="I2791" s="21"/>
    </row>
    <row r="2792" spans="1:9" hidden="1">
      <c r="A2792" s="21"/>
      <c r="B2792" s="21"/>
      <c r="C2792" s="21"/>
      <c r="D2792" s="21"/>
      <c r="E2792" s="21"/>
      <c r="F2792" s="21"/>
      <c r="G2792" s="21"/>
      <c r="H2792" s="21"/>
      <c r="I2792" s="21"/>
    </row>
    <row r="2793" spans="1:9" hidden="1">
      <c r="A2793" s="21"/>
      <c r="B2793" s="21"/>
      <c r="C2793" s="21"/>
      <c r="D2793" s="21"/>
      <c r="E2793" s="21"/>
      <c r="F2793" s="21"/>
      <c r="G2793" s="21"/>
      <c r="H2793" s="21"/>
      <c r="I2793" s="21"/>
    </row>
    <row r="2794" spans="1:9" hidden="1">
      <c r="A2794" s="21"/>
      <c r="B2794" s="21"/>
      <c r="C2794" s="21"/>
      <c r="D2794" s="21"/>
      <c r="E2794" s="21"/>
      <c r="F2794" s="21"/>
      <c r="G2794" s="21"/>
      <c r="H2794" s="21"/>
      <c r="I2794" s="21"/>
    </row>
    <row r="2795" spans="1:9" hidden="1">
      <c r="A2795" s="21"/>
      <c r="B2795" s="21"/>
      <c r="C2795" s="21"/>
      <c r="D2795" s="21"/>
      <c r="E2795" s="21"/>
      <c r="F2795" s="21"/>
      <c r="G2795" s="21"/>
      <c r="H2795" s="21"/>
      <c r="I2795" s="21"/>
    </row>
    <row r="2796" spans="1:9" hidden="1">
      <c r="A2796" s="21"/>
      <c r="B2796" s="21"/>
      <c r="C2796" s="21"/>
      <c r="D2796" s="21"/>
      <c r="E2796" s="21"/>
      <c r="F2796" s="21"/>
      <c r="G2796" s="21"/>
      <c r="H2796" s="21"/>
      <c r="I2796" s="21"/>
    </row>
    <row r="2797" spans="1:9" hidden="1">
      <c r="A2797" s="21"/>
      <c r="B2797" s="21"/>
      <c r="C2797" s="21"/>
      <c r="D2797" s="21"/>
      <c r="E2797" s="21"/>
      <c r="F2797" s="21"/>
      <c r="G2797" s="21"/>
      <c r="H2797" s="21"/>
      <c r="I2797" s="21"/>
    </row>
    <row r="2798" spans="1:9" hidden="1">
      <c r="A2798" s="21"/>
      <c r="B2798" s="21"/>
      <c r="C2798" s="21"/>
      <c r="D2798" s="21"/>
      <c r="E2798" s="21"/>
      <c r="F2798" s="21"/>
      <c r="G2798" s="21"/>
      <c r="H2798" s="21"/>
      <c r="I2798" s="21"/>
    </row>
    <row r="2799" spans="1:9" hidden="1">
      <c r="A2799" s="21"/>
      <c r="B2799" s="21"/>
      <c r="C2799" s="21"/>
      <c r="D2799" s="21"/>
      <c r="E2799" s="21"/>
      <c r="F2799" s="21"/>
      <c r="G2799" s="21"/>
      <c r="H2799" s="21"/>
      <c r="I2799" s="21"/>
    </row>
    <row r="2800" spans="1:9" hidden="1">
      <c r="A2800" s="21"/>
      <c r="B2800" s="21"/>
      <c r="C2800" s="21"/>
      <c r="D2800" s="21"/>
      <c r="E2800" s="21"/>
      <c r="F2800" s="21"/>
      <c r="G2800" s="21"/>
      <c r="H2800" s="21"/>
      <c r="I2800" s="21"/>
    </row>
    <row r="2801" spans="1:9" hidden="1">
      <c r="A2801" s="21"/>
      <c r="B2801" s="21"/>
      <c r="C2801" s="21"/>
      <c r="D2801" s="21"/>
      <c r="E2801" s="21"/>
      <c r="F2801" s="21"/>
      <c r="G2801" s="21"/>
      <c r="H2801" s="21"/>
      <c r="I2801" s="21"/>
    </row>
    <row r="2802" spans="1:9" hidden="1">
      <c r="A2802" s="21"/>
      <c r="B2802" s="21"/>
      <c r="C2802" s="21"/>
      <c r="D2802" s="21"/>
      <c r="E2802" s="21"/>
      <c r="F2802" s="21"/>
      <c r="G2802" s="21"/>
      <c r="H2802" s="21"/>
      <c r="I2802" s="21"/>
    </row>
    <row r="2803" spans="1:9" hidden="1">
      <c r="A2803" s="21"/>
      <c r="B2803" s="21"/>
      <c r="C2803" s="21"/>
      <c r="D2803" s="21"/>
      <c r="E2803" s="21"/>
      <c r="F2803" s="21"/>
      <c r="G2803" s="21"/>
      <c r="H2803" s="21"/>
      <c r="I2803" s="21"/>
    </row>
    <row r="2804" spans="1:9" hidden="1">
      <c r="A2804" s="21"/>
      <c r="B2804" s="21"/>
      <c r="C2804" s="21"/>
      <c r="D2804" s="21"/>
      <c r="E2804" s="21"/>
      <c r="F2804" s="21"/>
      <c r="G2804" s="21"/>
      <c r="H2804" s="21"/>
      <c r="I2804" s="21"/>
    </row>
    <row r="2805" spans="1:9" hidden="1">
      <c r="A2805" s="21"/>
      <c r="B2805" s="21"/>
      <c r="C2805" s="21"/>
      <c r="D2805" s="21"/>
      <c r="E2805" s="21"/>
      <c r="F2805" s="21"/>
      <c r="G2805" s="21"/>
      <c r="H2805" s="21"/>
      <c r="I2805" s="21"/>
    </row>
    <row r="2806" spans="1:9" hidden="1">
      <c r="A2806" s="21"/>
      <c r="B2806" s="21"/>
      <c r="C2806" s="21"/>
      <c r="D2806" s="21"/>
      <c r="E2806" s="21"/>
      <c r="F2806" s="21"/>
      <c r="G2806" s="21"/>
      <c r="H2806" s="21"/>
      <c r="I2806" s="21"/>
    </row>
    <row r="2807" spans="1:9" hidden="1">
      <c r="A2807" s="21"/>
      <c r="B2807" s="21"/>
      <c r="C2807" s="21"/>
      <c r="D2807" s="21"/>
      <c r="E2807" s="21"/>
      <c r="F2807" s="21"/>
      <c r="G2807" s="21"/>
      <c r="H2807" s="21"/>
      <c r="I2807" s="21"/>
    </row>
    <row r="2808" spans="1:9" hidden="1">
      <c r="A2808" s="21"/>
      <c r="B2808" s="21"/>
      <c r="C2808" s="21"/>
      <c r="D2808" s="21"/>
      <c r="E2808" s="21"/>
      <c r="F2808" s="21"/>
      <c r="G2808" s="21"/>
      <c r="H2808" s="21"/>
      <c r="I2808" s="21"/>
    </row>
    <row r="2809" spans="1:9" hidden="1">
      <c r="A2809" s="21"/>
      <c r="B2809" s="21"/>
      <c r="C2809" s="21"/>
      <c r="D2809" s="21"/>
      <c r="E2809" s="21"/>
      <c r="F2809" s="21"/>
      <c r="G2809" s="21"/>
      <c r="H2809" s="21"/>
      <c r="I2809" s="21"/>
    </row>
    <row r="2810" spans="1:9" hidden="1">
      <c r="A2810" s="21"/>
      <c r="B2810" s="21"/>
      <c r="C2810" s="21"/>
      <c r="D2810" s="21"/>
      <c r="E2810" s="21"/>
      <c r="F2810" s="21"/>
      <c r="G2810" s="21"/>
      <c r="H2810" s="21"/>
      <c r="I2810" s="21"/>
    </row>
    <row r="2811" spans="1:9" hidden="1">
      <c r="A2811" s="21"/>
      <c r="B2811" s="21"/>
      <c r="C2811" s="21"/>
      <c r="D2811" s="21"/>
      <c r="E2811" s="21"/>
      <c r="F2811" s="21"/>
      <c r="G2811" s="21"/>
      <c r="H2811" s="21"/>
      <c r="I2811" s="21"/>
    </row>
    <row r="2812" spans="1:9" hidden="1">
      <c r="A2812" s="21"/>
      <c r="B2812" s="21"/>
      <c r="C2812" s="21"/>
      <c r="D2812" s="21"/>
      <c r="E2812" s="21"/>
      <c r="F2812" s="21"/>
      <c r="G2812" s="21"/>
      <c r="H2812" s="21"/>
      <c r="I2812" s="21"/>
    </row>
    <row r="2813" spans="1:9" hidden="1">
      <c r="A2813" s="21"/>
      <c r="B2813" s="21"/>
      <c r="C2813" s="21"/>
      <c r="D2813" s="21"/>
      <c r="E2813" s="21"/>
      <c r="F2813" s="21"/>
      <c r="G2813" s="21"/>
      <c r="H2813" s="21"/>
      <c r="I2813" s="21"/>
    </row>
    <row r="2814" spans="1:9" hidden="1">
      <c r="A2814" s="21"/>
      <c r="B2814" s="21"/>
      <c r="C2814" s="21"/>
      <c r="D2814" s="21"/>
      <c r="E2814" s="21"/>
      <c r="F2814" s="21"/>
      <c r="G2814" s="21"/>
      <c r="H2814" s="21"/>
      <c r="I2814" s="21"/>
    </row>
    <row r="2815" spans="1:9" hidden="1">
      <c r="A2815" s="21"/>
      <c r="B2815" s="21"/>
      <c r="C2815" s="21"/>
      <c r="D2815" s="21"/>
      <c r="E2815" s="21"/>
      <c r="F2815" s="21"/>
      <c r="G2815" s="21"/>
      <c r="H2815" s="21"/>
      <c r="I2815" s="21"/>
    </row>
    <row r="2816" spans="1:9" hidden="1">
      <c r="A2816" s="21"/>
      <c r="B2816" s="21"/>
      <c r="C2816" s="21"/>
      <c r="D2816" s="21"/>
      <c r="E2816" s="21"/>
      <c r="F2816" s="21"/>
      <c r="G2816" s="21"/>
      <c r="H2816" s="21"/>
      <c r="I2816" s="21"/>
    </row>
    <row r="2817" spans="1:9" hidden="1">
      <c r="A2817" s="21"/>
      <c r="B2817" s="21"/>
      <c r="C2817" s="21"/>
      <c r="D2817" s="21"/>
      <c r="E2817" s="21"/>
      <c r="F2817" s="21"/>
      <c r="G2817" s="21"/>
      <c r="H2817" s="21"/>
      <c r="I2817" s="21"/>
    </row>
    <row r="2818" spans="1:9" hidden="1">
      <c r="A2818" s="21"/>
      <c r="B2818" s="21"/>
      <c r="C2818" s="21"/>
      <c r="D2818" s="21"/>
      <c r="E2818" s="21"/>
      <c r="F2818" s="21"/>
      <c r="G2818" s="21"/>
      <c r="H2818" s="21"/>
      <c r="I2818" s="21"/>
    </row>
    <row r="2819" spans="1:9" hidden="1">
      <c r="A2819" s="21"/>
      <c r="B2819" s="21"/>
      <c r="C2819" s="21"/>
      <c r="D2819" s="21"/>
      <c r="E2819" s="21"/>
      <c r="F2819" s="21"/>
      <c r="G2819" s="21"/>
      <c r="H2819" s="21"/>
      <c r="I2819" s="21"/>
    </row>
    <row r="2820" spans="1:9" hidden="1">
      <c r="A2820" s="21"/>
      <c r="B2820" s="21"/>
      <c r="C2820" s="21"/>
      <c r="D2820" s="21"/>
      <c r="E2820" s="21"/>
      <c r="F2820" s="21"/>
      <c r="G2820" s="21"/>
      <c r="H2820" s="21"/>
      <c r="I2820" s="21"/>
    </row>
    <row r="2821" spans="1:9" hidden="1">
      <c r="A2821" s="21"/>
      <c r="B2821" s="21"/>
      <c r="C2821" s="21"/>
      <c r="D2821" s="21"/>
      <c r="E2821" s="21"/>
      <c r="F2821" s="21"/>
      <c r="G2821" s="21"/>
      <c r="H2821" s="21"/>
      <c r="I2821" s="21"/>
    </row>
    <row r="2822" spans="1:9" hidden="1">
      <c r="A2822" s="21"/>
      <c r="B2822" s="21"/>
      <c r="C2822" s="21"/>
      <c r="D2822" s="21"/>
      <c r="E2822" s="21"/>
      <c r="F2822" s="21"/>
      <c r="G2822" s="21"/>
      <c r="H2822" s="21"/>
      <c r="I2822" s="21"/>
    </row>
    <row r="2823" spans="1:9" hidden="1">
      <c r="A2823" s="21"/>
      <c r="B2823" s="21"/>
      <c r="C2823" s="21"/>
      <c r="D2823" s="21"/>
      <c r="E2823" s="21"/>
      <c r="F2823" s="21"/>
      <c r="G2823" s="21"/>
      <c r="H2823" s="21"/>
      <c r="I2823" s="21"/>
    </row>
    <row r="2824" spans="1:9" hidden="1">
      <c r="A2824" s="21"/>
      <c r="B2824" s="21"/>
      <c r="C2824" s="21"/>
      <c r="D2824" s="21"/>
      <c r="E2824" s="21"/>
      <c r="F2824" s="21"/>
      <c r="G2824" s="21"/>
      <c r="H2824" s="21"/>
      <c r="I2824" s="21"/>
    </row>
    <row r="2825" spans="1:9" hidden="1">
      <c r="A2825" s="21"/>
      <c r="B2825" s="21"/>
      <c r="C2825" s="21"/>
      <c r="D2825" s="21"/>
      <c r="E2825" s="21"/>
      <c r="F2825" s="21"/>
      <c r="G2825" s="21"/>
      <c r="H2825" s="21"/>
      <c r="I2825" s="21"/>
    </row>
    <row r="2826" spans="1:9" hidden="1">
      <c r="A2826" s="21"/>
      <c r="B2826" s="21"/>
      <c r="C2826" s="21"/>
      <c r="D2826" s="21"/>
      <c r="E2826" s="21"/>
      <c r="F2826" s="21"/>
      <c r="G2826" s="21"/>
      <c r="H2826" s="21"/>
      <c r="I2826" s="21"/>
    </row>
    <row r="2827" spans="1:9" hidden="1">
      <c r="A2827" s="21"/>
      <c r="B2827" s="21"/>
      <c r="C2827" s="21"/>
      <c r="D2827" s="21"/>
      <c r="E2827" s="21"/>
      <c r="F2827" s="21"/>
      <c r="G2827" s="21"/>
      <c r="H2827" s="21"/>
      <c r="I2827" s="21"/>
    </row>
    <row r="2828" spans="1:9" hidden="1">
      <c r="A2828" s="21"/>
      <c r="B2828" s="21"/>
      <c r="C2828" s="21"/>
      <c r="D2828" s="21"/>
      <c r="E2828" s="21"/>
      <c r="F2828" s="21"/>
      <c r="G2828" s="21"/>
      <c r="H2828" s="21"/>
      <c r="I2828" s="21"/>
    </row>
    <row r="2829" spans="1:9" hidden="1">
      <c r="A2829" s="21"/>
      <c r="B2829" s="21"/>
      <c r="C2829" s="21"/>
      <c r="D2829" s="21"/>
      <c r="E2829" s="21"/>
      <c r="F2829" s="21"/>
      <c r="G2829" s="21"/>
      <c r="H2829" s="21"/>
      <c r="I2829" s="21"/>
    </row>
    <row r="2830" spans="1:9" hidden="1">
      <c r="A2830" s="21"/>
      <c r="B2830" s="21"/>
      <c r="C2830" s="21"/>
      <c r="D2830" s="21"/>
      <c r="E2830" s="21"/>
      <c r="F2830" s="21"/>
      <c r="G2830" s="21"/>
      <c r="H2830" s="21"/>
      <c r="I2830" s="21"/>
    </row>
    <row r="2831" spans="1:9" hidden="1">
      <c r="A2831" s="21"/>
      <c r="B2831" s="21"/>
      <c r="C2831" s="21"/>
      <c r="D2831" s="21"/>
      <c r="E2831" s="21"/>
      <c r="F2831" s="21"/>
      <c r="G2831" s="21"/>
      <c r="H2831" s="21"/>
      <c r="I2831" s="21"/>
    </row>
    <row r="2832" spans="1:9" hidden="1">
      <c r="A2832" s="21"/>
      <c r="B2832" s="21"/>
      <c r="C2832" s="21"/>
      <c r="D2832" s="21"/>
      <c r="E2832" s="21"/>
      <c r="F2832" s="21"/>
      <c r="G2832" s="21"/>
      <c r="H2832" s="21"/>
      <c r="I2832" s="21"/>
    </row>
    <row r="2833" spans="1:9" hidden="1">
      <c r="A2833" s="21"/>
      <c r="B2833" s="21"/>
      <c r="C2833" s="21"/>
      <c r="D2833" s="21"/>
      <c r="E2833" s="21"/>
      <c r="F2833" s="21"/>
      <c r="G2833" s="21"/>
      <c r="H2833" s="21"/>
      <c r="I2833" s="21"/>
    </row>
    <row r="2834" spans="1:9" hidden="1">
      <c r="A2834" s="21"/>
      <c r="B2834" s="21"/>
      <c r="C2834" s="21"/>
      <c r="D2834" s="21"/>
      <c r="E2834" s="21"/>
      <c r="F2834" s="21"/>
      <c r="G2834" s="21"/>
      <c r="H2834" s="21"/>
      <c r="I2834" s="21"/>
    </row>
    <row r="2835" spans="1:9" hidden="1">
      <c r="A2835" s="21"/>
      <c r="B2835" s="21"/>
      <c r="C2835" s="21"/>
      <c r="D2835" s="21"/>
      <c r="E2835" s="21"/>
      <c r="F2835" s="21"/>
      <c r="G2835" s="21"/>
      <c r="H2835" s="21"/>
      <c r="I2835" s="21"/>
    </row>
    <row r="2836" spans="1:9" hidden="1">
      <c r="A2836" s="21"/>
      <c r="B2836" s="21"/>
      <c r="C2836" s="21"/>
      <c r="D2836" s="21"/>
      <c r="E2836" s="21"/>
      <c r="F2836" s="21"/>
      <c r="G2836" s="21"/>
      <c r="H2836" s="21"/>
      <c r="I2836" s="21"/>
    </row>
    <row r="2837" spans="1:9" hidden="1">
      <c r="A2837" s="21"/>
      <c r="B2837" s="21"/>
      <c r="C2837" s="21"/>
      <c r="D2837" s="21"/>
      <c r="E2837" s="21"/>
      <c r="F2837" s="21"/>
      <c r="G2837" s="21"/>
      <c r="H2837" s="21"/>
      <c r="I2837" s="21"/>
    </row>
    <row r="2838" spans="1:9" hidden="1">
      <c r="A2838" s="21"/>
      <c r="B2838" s="21"/>
      <c r="C2838" s="21"/>
      <c r="D2838" s="21"/>
      <c r="E2838" s="21"/>
      <c r="F2838" s="21"/>
      <c r="G2838" s="21"/>
      <c r="H2838" s="21"/>
      <c r="I2838" s="21"/>
    </row>
    <row r="2839" spans="1:9" hidden="1">
      <c r="A2839" s="21"/>
      <c r="B2839" s="21"/>
      <c r="C2839" s="21"/>
      <c r="D2839" s="21"/>
      <c r="E2839" s="21"/>
      <c r="F2839" s="21"/>
      <c r="G2839" s="21"/>
      <c r="H2839" s="21"/>
      <c r="I2839" s="21"/>
    </row>
    <row r="2840" spans="1:9" hidden="1">
      <c r="A2840" s="21"/>
      <c r="B2840" s="21"/>
      <c r="C2840" s="21"/>
      <c r="D2840" s="21"/>
      <c r="E2840" s="21"/>
      <c r="F2840" s="21"/>
      <c r="G2840" s="21"/>
      <c r="H2840" s="21"/>
      <c r="I2840" s="21"/>
    </row>
    <row r="2841" spans="1:9" hidden="1">
      <c r="A2841" s="21"/>
      <c r="B2841" s="21"/>
      <c r="C2841" s="21"/>
      <c r="D2841" s="21"/>
      <c r="E2841" s="21"/>
      <c r="F2841" s="21"/>
      <c r="G2841" s="21"/>
      <c r="H2841" s="21"/>
      <c r="I2841" s="21"/>
    </row>
    <row r="2842" spans="1:9" hidden="1">
      <c r="A2842" s="21"/>
      <c r="B2842" s="21"/>
      <c r="C2842" s="21"/>
      <c r="D2842" s="21"/>
      <c r="E2842" s="21"/>
      <c r="F2842" s="21"/>
      <c r="G2842" s="21"/>
      <c r="H2842" s="21"/>
      <c r="I2842" s="21"/>
    </row>
    <row r="2843" spans="1:9" hidden="1">
      <c r="A2843" s="21"/>
      <c r="B2843" s="21"/>
      <c r="C2843" s="21"/>
      <c r="D2843" s="21"/>
      <c r="E2843" s="21"/>
      <c r="F2843" s="21"/>
      <c r="G2843" s="21"/>
      <c r="H2843" s="21"/>
      <c r="I2843" s="21"/>
    </row>
    <row r="2844" spans="1:9" hidden="1">
      <c r="A2844" s="21"/>
      <c r="B2844" s="21"/>
      <c r="C2844" s="21"/>
      <c r="D2844" s="21"/>
      <c r="E2844" s="21"/>
      <c r="F2844" s="21"/>
      <c r="G2844" s="21"/>
      <c r="H2844" s="21"/>
      <c r="I2844" s="21"/>
    </row>
    <row r="2845" spans="1:9" hidden="1">
      <c r="A2845" s="21"/>
      <c r="B2845" s="21"/>
      <c r="C2845" s="21"/>
      <c r="D2845" s="21"/>
      <c r="E2845" s="21"/>
      <c r="F2845" s="21"/>
      <c r="G2845" s="21"/>
      <c r="H2845" s="21"/>
      <c r="I2845" s="21"/>
    </row>
    <row r="2846" spans="1:9" hidden="1">
      <c r="A2846" s="21"/>
      <c r="B2846" s="21"/>
      <c r="C2846" s="21"/>
      <c r="D2846" s="21"/>
      <c r="E2846" s="21"/>
      <c r="F2846" s="21"/>
      <c r="G2846" s="21"/>
      <c r="H2846" s="21"/>
      <c r="I2846" s="21"/>
    </row>
    <row r="2847" spans="1:9" hidden="1">
      <c r="A2847" s="21"/>
      <c r="B2847" s="21"/>
      <c r="C2847" s="21"/>
      <c r="D2847" s="21"/>
      <c r="E2847" s="21"/>
      <c r="F2847" s="21"/>
      <c r="G2847" s="21"/>
      <c r="H2847" s="21"/>
      <c r="I2847" s="21"/>
    </row>
    <row r="2848" spans="1:9" hidden="1">
      <c r="A2848" s="21"/>
      <c r="B2848" s="21"/>
      <c r="C2848" s="21"/>
      <c r="D2848" s="21"/>
      <c r="E2848" s="21"/>
      <c r="F2848" s="21"/>
      <c r="G2848" s="21"/>
      <c r="H2848" s="21"/>
      <c r="I2848" s="21"/>
    </row>
    <row r="2849" spans="1:9" hidden="1">
      <c r="A2849" s="21"/>
      <c r="B2849" s="21"/>
      <c r="C2849" s="21"/>
      <c r="D2849" s="21"/>
      <c r="E2849" s="21"/>
      <c r="F2849" s="21"/>
      <c r="G2849" s="21"/>
      <c r="H2849" s="21"/>
      <c r="I2849" s="21"/>
    </row>
    <row r="2850" spans="1:9" hidden="1">
      <c r="A2850" s="21"/>
      <c r="B2850" s="21"/>
      <c r="C2850" s="21"/>
      <c r="D2850" s="21"/>
      <c r="E2850" s="21"/>
      <c r="F2850" s="21"/>
      <c r="G2850" s="21"/>
      <c r="H2850" s="21"/>
      <c r="I2850" s="21"/>
    </row>
    <row r="2851" spans="1:9" hidden="1">
      <c r="A2851" s="21"/>
      <c r="B2851" s="21"/>
      <c r="C2851" s="21"/>
      <c r="D2851" s="21"/>
      <c r="E2851" s="21"/>
      <c r="F2851" s="21"/>
      <c r="G2851" s="21"/>
      <c r="H2851" s="21"/>
      <c r="I2851" s="21"/>
    </row>
    <row r="2852" spans="1:9" hidden="1">
      <c r="A2852" s="21"/>
      <c r="B2852" s="21"/>
      <c r="C2852" s="21"/>
      <c r="D2852" s="21"/>
      <c r="E2852" s="21"/>
      <c r="F2852" s="21"/>
      <c r="G2852" s="21"/>
      <c r="H2852" s="21"/>
      <c r="I2852" s="21"/>
    </row>
    <row r="2853" spans="1:9" hidden="1">
      <c r="A2853" s="21"/>
      <c r="B2853" s="21"/>
      <c r="C2853" s="21"/>
      <c r="D2853" s="21"/>
      <c r="E2853" s="21"/>
      <c r="F2853" s="21"/>
      <c r="G2853" s="21"/>
      <c r="H2853" s="21"/>
      <c r="I2853" s="21"/>
    </row>
    <row r="2854" spans="1:9" hidden="1">
      <c r="A2854" s="21"/>
      <c r="B2854" s="21"/>
      <c r="C2854" s="21"/>
      <c r="D2854" s="21"/>
      <c r="E2854" s="21"/>
      <c r="F2854" s="21"/>
      <c r="G2854" s="21"/>
      <c r="H2854" s="21"/>
      <c r="I2854" s="21"/>
    </row>
    <row r="2855" spans="1:9" hidden="1">
      <c r="A2855" s="21"/>
      <c r="B2855" s="21"/>
      <c r="C2855" s="21"/>
      <c r="D2855" s="21"/>
      <c r="E2855" s="21"/>
      <c r="F2855" s="21"/>
      <c r="G2855" s="21"/>
      <c r="H2855" s="21"/>
      <c r="I2855" s="21"/>
    </row>
    <row r="2856" spans="1:9" hidden="1">
      <c r="A2856" s="21"/>
      <c r="B2856" s="21"/>
      <c r="C2856" s="21"/>
      <c r="D2856" s="21"/>
      <c r="E2856" s="21"/>
      <c r="F2856" s="21"/>
      <c r="G2856" s="21"/>
      <c r="H2856" s="21"/>
      <c r="I2856" s="21"/>
    </row>
    <row r="2857" spans="1:9" hidden="1">
      <c r="A2857" s="21"/>
      <c r="B2857" s="21"/>
      <c r="C2857" s="21"/>
      <c r="D2857" s="21"/>
      <c r="E2857" s="21"/>
      <c r="F2857" s="21"/>
      <c r="G2857" s="21"/>
      <c r="H2857" s="21"/>
      <c r="I2857" s="21"/>
    </row>
    <row r="2858" spans="1:9" hidden="1">
      <c r="A2858" s="21"/>
      <c r="B2858" s="21"/>
      <c r="C2858" s="21"/>
      <c r="D2858" s="21"/>
      <c r="E2858" s="21"/>
      <c r="F2858" s="21"/>
      <c r="G2858" s="21"/>
      <c r="H2858" s="21"/>
      <c r="I2858" s="21"/>
    </row>
    <row r="2859" spans="1:9" hidden="1">
      <c r="A2859" s="21"/>
      <c r="B2859" s="21"/>
      <c r="C2859" s="21"/>
      <c r="D2859" s="21"/>
      <c r="E2859" s="21"/>
      <c r="F2859" s="21"/>
      <c r="G2859" s="21"/>
      <c r="H2859" s="21"/>
      <c r="I2859" s="21"/>
    </row>
    <row r="2860" spans="1:9" hidden="1">
      <c r="A2860" s="21"/>
      <c r="B2860" s="21"/>
      <c r="C2860" s="21"/>
      <c r="D2860" s="21"/>
      <c r="E2860" s="21"/>
      <c r="F2860" s="21"/>
      <c r="G2860" s="21"/>
      <c r="H2860" s="21"/>
      <c r="I2860" s="21"/>
    </row>
    <row r="2861" spans="1:9" hidden="1">
      <c r="A2861" s="21"/>
      <c r="B2861" s="21"/>
      <c r="C2861" s="21"/>
      <c r="D2861" s="21"/>
      <c r="E2861" s="21"/>
      <c r="F2861" s="21"/>
      <c r="G2861" s="21"/>
      <c r="H2861" s="21"/>
      <c r="I2861" s="21"/>
    </row>
    <row r="2862" spans="1:9" hidden="1">
      <c r="A2862" s="21"/>
      <c r="B2862" s="21"/>
      <c r="C2862" s="21"/>
      <c r="D2862" s="21"/>
      <c r="E2862" s="21"/>
      <c r="F2862" s="21"/>
      <c r="G2862" s="21"/>
      <c r="H2862" s="21"/>
      <c r="I2862" s="21"/>
    </row>
    <row r="2863" spans="1:9" hidden="1">
      <c r="A2863" s="21"/>
      <c r="B2863" s="21"/>
      <c r="C2863" s="21"/>
      <c r="D2863" s="21"/>
      <c r="E2863" s="21"/>
      <c r="F2863" s="21"/>
      <c r="G2863" s="21"/>
      <c r="H2863" s="21"/>
      <c r="I2863" s="21"/>
    </row>
    <row r="2864" spans="1:9" hidden="1">
      <c r="A2864" s="21"/>
      <c r="B2864" s="21"/>
      <c r="C2864" s="21"/>
      <c r="D2864" s="21"/>
      <c r="E2864" s="21"/>
      <c r="F2864" s="21"/>
      <c r="G2864" s="21"/>
      <c r="H2864" s="21"/>
      <c r="I2864" s="21"/>
    </row>
    <row r="2865" spans="1:9" hidden="1">
      <c r="A2865" s="21"/>
      <c r="B2865" s="21"/>
      <c r="C2865" s="21"/>
      <c r="D2865" s="21"/>
      <c r="E2865" s="21"/>
      <c r="F2865" s="21"/>
      <c r="G2865" s="21"/>
      <c r="H2865" s="21"/>
      <c r="I2865" s="21"/>
    </row>
    <row r="2866" spans="1:9" hidden="1">
      <c r="A2866" s="21"/>
      <c r="B2866" s="21"/>
      <c r="C2866" s="21"/>
      <c r="D2866" s="21"/>
      <c r="E2866" s="21"/>
      <c r="F2866" s="21"/>
      <c r="G2866" s="21"/>
      <c r="H2866" s="21"/>
      <c r="I2866" s="21"/>
    </row>
    <row r="2867" spans="1:9" hidden="1">
      <c r="A2867" s="21"/>
      <c r="B2867" s="21"/>
      <c r="C2867" s="21"/>
      <c r="D2867" s="21"/>
      <c r="E2867" s="21"/>
      <c r="F2867" s="21"/>
      <c r="G2867" s="21"/>
      <c r="H2867" s="21"/>
      <c r="I2867" s="21"/>
    </row>
    <row r="2868" spans="1:9" hidden="1">
      <c r="A2868" s="21"/>
      <c r="B2868" s="21"/>
      <c r="C2868" s="21"/>
      <c r="D2868" s="21"/>
      <c r="E2868" s="21"/>
      <c r="F2868" s="21"/>
      <c r="G2868" s="21"/>
      <c r="H2868" s="21"/>
      <c r="I2868" s="21"/>
    </row>
    <row r="2869" spans="1:9" hidden="1">
      <c r="A2869" s="21"/>
      <c r="B2869" s="21"/>
      <c r="C2869" s="21"/>
      <c r="D2869" s="21"/>
      <c r="E2869" s="21"/>
      <c r="F2869" s="21"/>
      <c r="G2869" s="21"/>
      <c r="H2869" s="21"/>
      <c r="I2869" s="21"/>
    </row>
    <row r="2870" spans="1:9" hidden="1">
      <c r="A2870" s="21"/>
      <c r="B2870" s="21"/>
      <c r="C2870" s="21"/>
      <c r="D2870" s="21"/>
      <c r="E2870" s="21"/>
      <c r="F2870" s="21"/>
      <c r="G2870" s="21"/>
      <c r="H2870" s="21"/>
      <c r="I2870" s="21"/>
    </row>
    <row r="2871" spans="1:9" hidden="1">
      <c r="A2871" s="21"/>
      <c r="B2871" s="21"/>
      <c r="C2871" s="21"/>
      <c r="D2871" s="21"/>
      <c r="E2871" s="21"/>
      <c r="F2871" s="21"/>
      <c r="G2871" s="21"/>
      <c r="H2871" s="21"/>
      <c r="I2871" s="21"/>
    </row>
    <row r="2872" spans="1:9" hidden="1">
      <c r="A2872" s="21"/>
      <c r="B2872" s="21"/>
      <c r="C2872" s="21"/>
      <c r="D2872" s="21"/>
      <c r="E2872" s="21"/>
      <c r="F2872" s="21"/>
      <c r="G2872" s="21"/>
      <c r="H2872" s="21"/>
      <c r="I2872" s="21"/>
    </row>
    <row r="2873" spans="1:9" hidden="1">
      <c r="A2873" s="21"/>
      <c r="B2873" s="21"/>
      <c r="C2873" s="21"/>
      <c r="D2873" s="21"/>
      <c r="E2873" s="21"/>
      <c r="F2873" s="21"/>
      <c r="G2873" s="21"/>
      <c r="H2873" s="21"/>
      <c r="I2873" s="21"/>
    </row>
    <row r="2874" spans="1:9" hidden="1">
      <c r="A2874" s="21"/>
      <c r="B2874" s="21"/>
      <c r="C2874" s="21"/>
      <c r="D2874" s="21"/>
      <c r="E2874" s="21"/>
      <c r="F2874" s="21"/>
      <c r="G2874" s="21"/>
      <c r="H2874" s="21"/>
      <c r="I2874" s="21"/>
    </row>
    <row r="2875" spans="1:9" hidden="1">
      <c r="A2875" s="21"/>
      <c r="B2875" s="21"/>
      <c r="C2875" s="21"/>
      <c r="D2875" s="21"/>
      <c r="E2875" s="21"/>
      <c r="F2875" s="21"/>
      <c r="G2875" s="21"/>
      <c r="H2875" s="21"/>
      <c r="I2875" s="21"/>
    </row>
    <row r="2876" spans="1:9" hidden="1">
      <c r="A2876" s="21"/>
      <c r="B2876" s="21"/>
      <c r="C2876" s="21"/>
      <c r="D2876" s="21"/>
      <c r="E2876" s="21"/>
      <c r="F2876" s="21"/>
      <c r="G2876" s="21"/>
      <c r="H2876" s="21"/>
      <c r="I2876" s="21"/>
    </row>
    <row r="2877" spans="1:9" hidden="1">
      <c r="A2877" s="21"/>
      <c r="B2877" s="21"/>
      <c r="C2877" s="21"/>
      <c r="D2877" s="21"/>
      <c r="E2877" s="21"/>
      <c r="F2877" s="21"/>
      <c r="G2877" s="21"/>
      <c r="H2877" s="21"/>
      <c r="I2877" s="21"/>
    </row>
    <row r="2878" spans="1:9" hidden="1">
      <c r="A2878" s="21"/>
      <c r="B2878" s="21"/>
      <c r="C2878" s="21"/>
      <c r="D2878" s="21"/>
      <c r="E2878" s="21"/>
      <c r="F2878" s="21"/>
      <c r="G2878" s="21"/>
      <c r="H2878" s="21"/>
      <c r="I2878" s="21"/>
    </row>
    <row r="2879" spans="1:9" hidden="1">
      <c r="A2879" s="21"/>
      <c r="B2879" s="21"/>
      <c r="C2879" s="21"/>
      <c r="D2879" s="21"/>
      <c r="E2879" s="21"/>
      <c r="F2879" s="21"/>
      <c r="G2879" s="21"/>
      <c r="H2879" s="21"/>
      <c r="I2879" s="21"/>
    </row>
    <row r="2880" spans="1:9" hidden="1">
      <c r="A2880" s="21"/>
      <c r="B2880" s="21"/>
      <c r="C2880" s="21"/>
      <c r="D2880" s="21"/>
      <c r="E2880" s="21"/>
      <c r="F2880" s="21"/>
      <c r="G2880" s="21"/>
      <c r="H2880" s="21"/>
      <c r="I2880" s="21"/>
    </row>
    <row r="2881" spans="1:9" hidden="1">
      <c r="A2881" s="21"/>
      <c r="B2881" s="21"/>
      <c r="C2881" s="21"/>
      <c r="D2881" s="21"/>
      <c r="E2881" s="21"/>
      <c r="F2881" s="21"/>
      <c r="G2881" s="21"/>
      <c r="H2881" s="21"/>
      <c r="I2881" s="21"/>
    </row>
    <row r="2882" spans="1:9" hidden="1">
      <c r="A2882" s="21"/>
      <c r="B2882" s="21"/>
      <c r="C2882" s="21"/>
      <c r="D2882" s="21"/>
      <c r="E2882" s="21"/>
      <c r="F2882" s="21"/>
      <c r="G2882" s="21"/>
      <c r="H2882" s="21"/>
      <c r="I2882" s="21"/>
    </row>
    <row r="2883" spans="1:9" hidden="1">
      <c r="A2883" s="21"/>
      <c r="B2883" s="21"/>
      <c r="C2883" s="21"/>
      <c r="D2883" s="21"/>
      <c r="E2883" s="21"/>
      <c r="F2883" s="21"/>
      <c r="G2883" s="21"/>
      <c r="H2883" s="21"/>
      <c r="I2883" s="21"/>
    </row>
    <row r="2884" spans="1:9" hidden="1">
      <c r="A2884" s="21"/>
      <c r="B2884" s="21"/>
      <c r="C2884" s="21"/>
      <c r="D2884" s="21"/>
      <c r="E2884" s="21"/>
      <c r="F2884" s="21"/>
      <c r="G2884" s="21"/>
      <c r="H2884" s="21"/>
      <c r="I2884" s="21"/>
    </row>
    <row r="2885" spans="1:9" hidden="1">
      <c r="A2885" s="21"/>
      <c r="B2885" s="21"/>
      <c r="C2885" s="21"/>
      <c r="D2885" s="21"/>
      <c r="E2885" s="21"/>
      <c r="F2885" s="21"/>
      <c r="G2885" s="21"/>
      <c r="H2885" s="21"/>
      <c r="I2885" s="21"/>
    </row>
    <row r="2886" spans="1:9" hidden="1">
      <c r="A2886" s="21"/>
      <c r="B2886" s="21"/>
      <c r="C2886" s="21"/>
      <c r="D2886" s="21"/>
      <c r="E2886" s="21"/>
      <c r="F2886" s="21"/>
      <c r="G2886" s="21"/>
      <c r="H2886" s="21"/>
      <c r="I2886" s="21"/>
    </row>
    <row r="2887" spans="1:9" hidden="1">
      <c r="A2887" s="21"/>
      <c r="B2887" s="21"/>
      <c r="C2887" s="21"/>
      <c r="D2887" s="21"/>
      <c r="E2887" s="21"/>
      <c r="F2887" s="21"/>
      <c r="G2887" s="21"/>
      <c r="H2887" s="21"/>
      <c r="I2887" s="21"/>
    </row>
    <row r="2888" spans="1:9" hidden="1">
      <c r="A2888" s="21"/>
      <c r="B2888" s="21"/>
      <c r="C2888" s="21"/>
      <c r="D2888" s="21"/>
      <c r="E2888" s="21"/>
      <c r="F2888" s="21"/>
      <c r="G2888" s="21"/>
      <c r="H2888" s="21"/>
      <c r="I2888" s="21"/>
    </row>
    <row r="2889" spans="1:9" hidden="1">
      <c r="A2889" s="21"/>
      <c r="B2889" s="21"/>
      <c r="C2889" s="21"/>
      <c r="D2889" s="21"/>
      <c r="E2889" s="21"/>
      <c r="F2889" s="21"/>
      <c r="G2889" s="21"/>
      <c r="H2889" s="21"/>
      <c r="I2889" s="21"/>
    </row>
    <row r="2890" spans="1:9" hidden="1">
      <c r="A2890" s="21"/>
      <c r="B2890" s="21"/>
      <c r="C2890" s="21"/>
      <c r="D2890" s="21"/>
      <c r="E2890" s="21"/>
      <c r="F2890" s="21"/>
      <c r="G2890" s="21"/>
      <c r="H2890" s="21"/>
      <c r="I2890" s="21"/>
    </row>
    <row r="2891" spans="1:9" hidden="1">
      <c r="A2891" s="21"/>
      <c r="B2891" s="21"/>
      <c r="C2891" s="21"/>
      <c r="D2891" s="21"/>
      <c r="E2891" s="21"/>
      <c r="F2891" s="21"/>
      <c r="G2891" s="21"/>
      <c r="H2891" s="21"/>
      <c r="I2891" s="21"/>
    </row>
    <row r="2892" spans="1:9" hidden="1">
      <c r="A2892" s="21"/>
      <c r="B2892" s="21"/>
      <c r="C2892" s="21"/>
      <c r="D2892" s="21"/>
      <c r="E2892" s="21"/>
      <c r="F2892" s="21"/>
      <c r="G2892" s="21"/>
      <c r="H2892" s="21"/>
      <c r="I2892" s="21"/>
    </row>
    <row r="2893" spans="1:9" hidden="1">
      <c r="A2893" s="21"/>
      <c r="B2893" s="21"/>
      <c r="C2893" s="21"/>
      <c r="D2893" s="21"/>
      <c r="E2893" s="21"/>
      <c r="F2893" s="21"/>
      <c r="G2893" s="21"/>
      <c r="H2893" s="21"/>
      <c r="I2893" s="21"/>
    </row>
    <row r="2894" spans="1:9" hidden="1">
      <c r="A2894" s="21"/>
      <c r="B2894" s="21"/>
      <c r="C2894" s="21"/>
      <c r="D2894" s="21"/>
      <c r="E2894" s="21"/>
      <c r="F2894" s="21"/>
      <c r="G2894" s="21"/>
      <c r="H2894" s="21"/>
      <c r="I2894" s="21"/>
    </row>
    <row r="2895" spans="1:9" hidden="1">
      <c r="A2895" s="21"/>
      <c r="B2895" s="21"/>
      <c r="C2895" s="21"/>
      <c r="D2895" s="21"/>
      <c r="E2895" s="21"/>
      <c r="F2895" s="21"/>
      <c r="G2895" s="21"/>
      <c r="H2895" s="21"/>
      <c r="I2895" s="21"/>
    </row>
    <row r="2896" spans="1:9" hidden="1">
      <c r="A2896" s="21"/>
      <c r="B2896" s="21"/>
      <c r="C2896" s="21"/>
      <c r="D2896" s="21"/>
      <c r="E2896" s="21"/>
      <c r="F2896" s="21"/>
      <c r="G2896" s="21"/>
      <c r="H2896" s="21"/>
      <c r="I2896" s="21"/>
    </row>
    <row r="2897" spans="1:9" hidden="1">
      <c r="A2897" s="21"/>
      <c r="B2897" s="21"/>
      <c r="C2897" s="21"/>
      <c r="D2897" s="21"/>
      <c r="E2897" s="21"/>
      <c r="F2897" s="21"/>
      <c r="G2897" s="21"/>
      <c r="H2897" s="21"/>
      <c r="I2897" s="21"/>
    </row>
    <row r="2898" spans="1:9" hidden="1">
      <c r="A2898" s="21"/>
      <c r="B2898" s="21"/>
      <c r="C2898" s="21"/>
      <c r="D2898" s="21"/>
      <c r="E2898" s="21"/>
      <c r="F2898" s="21"/>
      <c r="G2898" s="21"/>
      <c r="H2898" s="21"/>
      <c r="I2898" s="21"/>
    </row>
    <row r="2899" spans="1:9" hidden="1">
      <c r="A2899" s="21"/>
      <c r="B2899" s="21"/>
      <c r="C2899" s="21"/>
      <c r="D2899" s="21"/>
      <c r="E2899" s="21"/>
      <c r="F2899" s="21"/>
      <c r="G2899" s="21"/>
      <c r="H2899" s="21"/>
      <c r="I2899" s="21"/>
    </row>
    <row r="2900" spans="1:9" hidden="1">
      <c r="A2900" s="21"/>
      <c r="B2900" s="21"/>
      <c r="C2900" s="21"/>
      <c r="D2900" s="21"/>
      <c r="E2900" s="21"/>
      <c r="F2900" s="21"/>
      <c r="G2900" s="21"/>
      <c r="H2900" s="21"/>
      <c r="I2900" s="21"/>
    </row>
    <row r="2901" spans="1:9" hidden="1">
      <c r="A2901" s="21"/>
      <c r="B2901" s="21"/>
      <c r="C2901" s="21"/>
      <c r="D2901" s="21"/>
      <c r="E2901" s="21"/>
      <c r="F2901" s="21"/>
      <c r="G2901" s="21"/>
      <c r="H2901" s="21"/>
      <c r="I2901" s="21"/>
    </row>
    <row r="2902" spans="1:9" hidden="1">
      <c r="A2902" s="21"/>
      <c r="B2902" s="21"/>
      <c r="C2902" s="21"/>
      <c r="D2902" s="21"/>
      <c r="E2902" s="21"/>
      <c r="F2902" s="21"/>
      <c r="G2902" s="21"/>
      <c r="H2902" s="21"/>
      <c r="I2902" s="21"/>
    </row>
    <row r="2903" spans="1:9" hidden="1">
      <c r="A2903" s="21"/>
      <c r="B2903" s="21"/>
      <c r="C2903" s="21"/>
      <c r="D2903" s="21"/>
      <c r="E2903" s="21"/>
      <c r="F2903" s="21"/>
      <c r="G2903" s="21"/>
      <c r="H2903" s="21"/>
      <c r="I2903" s="21"/>
    </row>
    <row r="2904" spans="1:9" hidden="1">
      <c r="A2904" s="21"/>
      <c r="B2904" s="21"/>
      <c r="C2904" s="21"/>
      <c r="D2904" s="21"/>
      <c r="E2904" s="21"/>
      <c r="F2904" s="21"/>
      <c r="G2904" s="21"/>
      <c r="H2904" s="21"/>
      <c r="I2904" s="21"/>
    </row>
    <row r="2905" spans="1:9" hidden="1">
      <c r="A2905" s="21"/>
      <c r="B2905" s="21"/>
      <c r="C2905" s="21"/>
      <c r="D2905" s="21"/>
      <c r="E2905" s="21"/>
      <c r="F2905" s="21"/>
      <c r="G2905" s="21"/>
      <c r="H2905" s="21"/>
      <c r="I2905" s="21"/>
    </row>
    <row r="2906" spans="1:9" hidden="1">
      <c r="A2906" s="21"/>
      <c r="B2906" s="21"/>
      <c r="C2906" s="21"/>
      <c r="D2906" s="21"/>
      <c r="E2906" s="21"/>
      <c r="F2906" s="21"/>
      <c r="G2906" s="21"/>
      <c r="H2906" s="21"/>
      <c r="I2906" s="21"/>
    </row>
    <row r="2907" spans="1:9" hidden="1">
      <c r="A2907" s="21"/>
      <c r="B2907" s="21"/>
      <c r="C2907" s="21"/>
      <c r="D2907" s="21"/>
      <c r="E2907" s="21"/>
      <c r="F2907" s="21"/>
      <c r="G2907" s="21"/>
      <c r="H2907" s="21"/>
      <c r="I2907" s="21"/>
    </row>
    <row r="2908" spans="1:9" hidden="1">
      <c r="A2908" s="21"/>
      <c r="B2908" s="21"/>
      <c r="C2908" s="21"/>
      <c r="D2908" s="21"/>
      <c r="E2908" s="21"/>
      <c r="F2908" s="21"/>
      <c r="G2908" s="21"/>
      <c r="H2908" s="21"/>
      <c r="I2908" s="21"/>
    </row>
    <row r="2909" spans="1:9" hidden="1">
      <c r="A2909" s="21"/>
      <c r="B2909" s="21"/>
      <c r="C2909" s="21"/>
      <c r="D2909" s="21"/>
      <c r="E2909" s="21"/>
      <c r="F2909" s="21"/>
      <c r="G2909" s="21"/>
      <c r="H2909" s="21"/>
      <c r="I2909" s="21"/>
    </row>
    <row r="2910" spans="1:9" hidden="1">
      <c r="A2910" s="21"/>
      <c r="B2910" s="21"/>
      <c r="C2910" s="21"/>
      <c r="D2910" s="21"/>
      <c r="E2910" s="21"/>
      <c r="F2910" s="21"/>
      <c r="G2910" s="21"/>
      <c r="H2910" s="21"/>
      <c r="I2910" s="21"/>
    </row>
    <row r="2911" spans="1:9" hidden="1">
      <c r="A2911" s="21"/>
      <c r="B2911" s="21"/>
      <c r="C2911" s="21"/>
      <c r="D2911" s="21"/>
      <c r="E2911" s="21"/>
      <c r="F2911" s="21"/>
      <c r="G2911" s="21"/>
      <c r="H2911" s="21"/>
      <c r="I2911" s="21"/>
    </row>
    <row r="2912" spans="1:9" hidden="1">
      <c r="A2912" s="21"/>
      <c r="B2912" s="21"/>
      <c r="C2912" s="21"/>
      <c r="D2912" s="21"/>
      <c r="E2912" s="21"/>
      <c r="F2912" s="21"/>
      <c r="G2912" s="21"/>
      <c r="H2912" s="21"/>
      <c r="I2912" s="21"/>
    </row>
    <row r="2913" spans="1:9" hidden="1">
      <c r="A2913" s="21"/>
      <c r="B2913" s="21"/>
      <c r="C2913" s="21"/>
      <c r="D2913" s="21"/>
      <c r="E2913" s="21"/>
      <c r="F2913" s="21"/>
      <c r="G2913" s="21"/>
      <c r="H2913" s="21"/>
      <c r="I2913" s="21"/>
    </row>
    <row r="2914" spans="1:9" hidden="1">
      <c r="A2914" s="21"/>
      <c r="B2914" s="21"/>
      <c r="C2914" s="21"/>
      <c r="D2914" s="21"/>
      <c r="E2914" s="21"/>
      <c r="F2914" s="21"/>
      <c r="G2914" s="21"/>
      <c r="H2914" s="21"/>
      <c r="I2914" s="21"/>
    </row>
    <row r="2915" spans="1:9" hidden="1">
      <c r="A2915" s="21"/>
      <c r="B2915" s="21"/>
      <c r="C2915" s="21"/>
      <c r="D2915" s="21"/>
      <c r="E2915" s="21"/>
      <c r="F2915" s="21"/>
      <c r="G2915" s="21"/>
      <c r="H2915" s="21"/>
      <c r="I2915" s="21"/>
    </row>
    <row r="2916" spans="1:9" hidden="1">
      <c r="A2916" s="21"/>
      <c r="B2916" s="21"/>
      <c r="C2916" s="21"/>
      <c r="D2916" s="21"/>
      <c r="E2916" s="21"/>
      <c r="F2916" s="21"/>
      <c r="G2916" s="21"/>
      <c r="H2916" s="21"/>
      <c r="I2916" s="21"/>
    </row>
    <row r="2917" spans="1:9" hidden="1">
      <c r="A2917" s="21"/>
      <c r="B2917" s="21"/>
      <c r="C2917" s="21"/>
      <c r="D2917" s="21"/>
      <c r="E2917" s="21"/>
      <c r="F2917" s="21"/>
      <c r="G2917" s="21"/>
      <c r="H2917" s="21"/>
      <c r="I2917" s="21"/>
    </row>
    <row r="2918" spans="1:9" hidden="1">
      <c r="A2918" s="21"/>
      <c r="B2918" s="21"/>
      <c r="C2918" s="21"/>
      <c r="D2918" s="21"/>
      <c r="E2918" s="21"/>
      <c r="F2918" s="21"/>
      <c r="G2918" s="21"/>
      <c r="H2918" s="21"/>
      <c r="I2918" s="21"/>
    </row>
    <row r="2919" spans="1:9" hidden="1">
      <c r="A2919" s="21"/>
      <c r="B2919" s="21"/>
      <c r="C2919" s="21"/>
      <c r="D2919" s="21"/>
      <c r="E2919" s="21"/>
      <c r="F2919" s="21"/>
      <c r="G2919" s="21"/>
      <c r="H2919" s="21"/>
      <c r="I2919" s="21"/>
    </row>
    <row r="2920" spans="1:9" hidden="1">
      <c r="A2920" s="21"/>
      <c r="B2920" s="21"/>
      <c r="C2920" s="21"/>
      <c r="D2920" s="21"/>
      <c r="E2920" s="21"/>
      <c r="F2920" s="21"/>
      <c r="G2920" s="21"/>
      <c r="H2920" s="21"/>
      <c r="I2920" s="21"/>
    </row>
    <row r="2921" spans="1:9" hidden="1">
      <c r="A2921" s="21"/>
      <c r="B2921" s="21"/>
      <c r="C2921" s="21"/>
      <c r="D2921" s="21"/>
      <c r="E2921" s="21"/>
      <c r="F2921" s="21"/>
      <c r="G2921" s="21"/>
      <c r="H2921" s="21"/>
      <c r="I2921" s="21"/>
    </row>
    <row r="2922" spans="1:9" hidden="1">
      <c r="A2922" s="21"/>
      <c r="B2922" s="21"/>
      <c r="C2922" s="21"/>
      <c r="D2922" s="21"/>
      <c r="E2922" s="21"/>
      <c r="F2922" s="21"/>
      <c r="G2922" s="21"/>
      <c r="H2922" s="21"/>
      <c r="I2922" s="21"/>
    </row>
    <row r="2923" spans="1:9" hidden="1">
      <c r="A2923" s="21"/>
      <c r="B2923" s="21"/>
      <c r="C2923" s="21"/>
      <c r="D2923" s="21"/>
      <c r="E2923" s="21"/>
      <c r="F2923" s="21"/>
      <c r="G2923" s="21"/>
      <c r="H2923" s="21"/>
      <c r="I2923" s="21"/>
    </row>
    <row r="2924" spans="1:9" hidden="1">
      <c r="A2924" s="21"/>
      <c r="B2924" s="21"/>
      <c r="C2924" s="21"/>
      <c r="D2924" s="21"/>
      <c r="E2924" s="21"/>
      <c r="F2924" s="21"/>
      <c r="G2924" s="21"/>
      <c r="H2924" s="21"/>
      <c r="I2924" s="21"/>
    </row>
    <row r="2925" spans="1:9" hidden="1">
      <c r="A2925" s="21"/>
      <c r="B2925" s="21"/>
      <c r="C2925" s="21"/>
      <c r="D2925" s="21"/>
      <c r="E2925" s="21"/>
      <c r="F2925" s="21"/>
      <c r="G2925" s="21"/>
      <c r="H2925" s="21"/>
      <c r="I2925" s="21"/>
    </row>
    <row r="2926" spans="1:9" hidden="1">
      <c r="A2926" s="21"/>
      <c r="B2926" s="21"/>
      <c r="C2926" s="21"/>
      <c r="D2926" s="21"/>
      <c r="E2926" s="21"/>
      <c r="F2926" s="21"/>
      <c r="G2926" s="21"/>
      <c r="H2926" s="21"/>
      <c r="I2926" s="21"/>
    </row>
    <row r="2927" spans="1:9" hidden="1">
      <c r="A2927" s="21"/>
      <c r="B2927" s="21"/>
      <c r="C2927" s="21"/>
      <c r="D2927" s="21"/>
      <c r="E2927" s="21"/>
      <c r="F2927" s="21"/>
      <c r="G2927" s="21"/>
      <c r="H2927" s="21"/>
      <c r="I2927" s="21"/>
    </row>
    <row r="2928" spans="1:9" hidden="1">
      <c r="A2928" s="21"/>
      <c r="B2928" s="21"/>
      <c r="C2928" s="21"/>
      <c r="D2928" s="21"/>
      <c r="E2928" s="21"/>
      <c r="F2928" s="21"/>
      <c r="G2928" s="21"/>
      <c r="H2928" s="21"/>
      <c r="I2928" s="21"/>
    </row>
    <row r="2929" spans="1:9" hidden="1">
      <c r="A2929" s="21"/>
      <c r="B2929" s="21"/>
      <c r="C2929" s="21"/>
      <c r="D2929" s="21"/>
      <c r="E2929" s="21"/>
      <c r="F2929" s="21"/>
      <c r="G2929" s="21"/>
      <c r="H2929" s="21"/>
      <c r="I2929" s="21"/>
    </row>
    <row r="2930" spans="1:9" hidden="1">
      <c r="A2930" s="21"/>
      <c r="B2930" s="21"/>
      <c r="C2930" s="21"/>
      <c r="D2930" s="21"/>
      <c r="E2930" s="21"/>
      <c r="F2930" s="21"/>
      <c r="G2930" s="21"/>
      <c r="H2930" s="21"/>
      <c r="I2930" s="21"/>
    </row>
    <row r="2931" spans="1:9" hidden="1">
      <c r="A2931" s="21"/>
      <c r="B2931" s="21"/>
      <c r="C2931" s="21"/>
      <c r="D2931" s="21"/>
      <c r="E2931" s="21"/>
      <c r="F2931" s="21"/>
      <c r="G2931" s="21"/>
      <c r="H2931" s="21"/>
      <c r="I2931" s="21"/>
    </row>
    <row r="2932" spans="1:9" hidden="1">
      <c r="A2932" s="21"/>
      <c r="B2932" s="21"/>
      <c r="C2932" s="21"/>
      <c r="D2932" s="21"/>
      <c r="E2932" s="21"/>
      <c r="F2932" s="21"/>
      <c r="G2932" s="21"/>
      <c r="H2932" s="21"/>
      <c r="I2932" s="21"/>
    </row>
    <row r="2933" spans="1:9" hidden="1">
      <c r="A2933" s="21"/>
      <c r="B2933" s="21"/>
      <c r="C2933" s="21"/>
      <c r="D2933" s="21"/>
      <c r="E2933" s="21"/>
      <c r="F2933" s="21"/>
      <c r="G2933" s="21"/>
      <c r="H2933" s="21"/>
      <c r="I2933" s="21"/>
    </row>
    <row r="2934" spans="1:9" hidden="1">
      <c r="A2934" s="21"/>
      <c r="B2934" s="21"/>
      <c r="C2934" s="21"/>
      <c r="D2934" s="21"/>
      <c r="E2934" s="21"/>
      <c r="F2934" s="21"/>
      <c r="G2934" s="21"/>
      <c r="H2934" s="21"/>
      <c r="I2934" s="21"/>
    </row>
    <row r="2935" spans="1:9" hidden="1">
      <c r="A2935" s="21"/>
      <c r="B2935" s="21"/>
      <c r="C2935" s="21"/>
      <c r="D2935" s="21"/>
      <c r="E2935" s="21"/>
      <c r="F2935" s="21"/>
      <c r="G2935" s="21"/>
      <c r="H2935" s="21"/>
      <c r="I2935" s="21"/>
    </row>
    <row r="2936" spans="1:9" hidden="1">
      <c r="A2936" s="21"/>
      <c r="B2936" s="21"/>
      <c r="C2936" s="21"/>
      <c r="D2936" s="21"/>
      <c r="E2936" s="21"/>
      <c r="F2936" s="21"/>
      <c r="G2936" s="21"/>
      <c r="H2936" s="21"/>
      <c r="I2936" s="21"/>
    </row>
    <row r="2937" spans="1:9" hidden="1">
      <c r="A2937" s="21"/>
      <c r="B2937" s="21"/>
      <c r="C2937" s="21"/>
      <c r="D2937" s="21"/>
      <c r="E2937" s="21"/>
      <c r="F2937" s="21"/>
      <c r="G2937" s="21"/>
      <c r="H2937" s="21"/>
      <c r="I2937" s="21"/>
    </row>
    <row r="2938" spans="1:9" hidden="1">
      <c r="A2938" s="21"/>
      <c r="B2938" s="21"/>
      <c r="C2938" s="21"/>
      <c r="D2938" s="21"/>
      <c r="E2938" s="21"/>
      <c r="F2938" s="21"/>
      <c r="G2938" s="21"/>
      <c r="H2938" s="21"/>
      <c r="I2938" s="21"/>
    </row>
    <row r="2939" spans="1:9" hidden="1">
      <c r="A2939" s="21"/>
      <c r="B2939" s="21"/>
      <c r="C2939" s="21"/>
      <c r="D2939" s="21"/>
      <c r="E2939" s="21"/>
      <c r="F2939" s="21"/>
      <c r="G2939" s="21"/>
      <c r="H2939" s="21"/>
      <c r="I2939" s="21"/>
    </row>
    <row r="2940" spans="1:9" hidden="1">
      <c r="A2940" s="21"/>
      <c r="B2940" s="21"/>
      <c r="C2940" s="21"/>
      <c r="D2940" s="21"/>
      <c r="E2940" s="21"/>
      <c r="F2940" s="21"/>
      <c r="G2940" s="21"/>
      <c r="H2940" s="21"/>
      <c r="I2940" s="21"/>
    </row>
    <row r="2941" spans="1:9" hidden="1">
      <c r="A2941" s="21"/>
      <c r="B2941" s="21"/>
      <c r="C2941" s="21"/>
      <c r="D2941" s="21"/>
      <c r="E2941" s="21"/>
      <c r="F2941" s="21"/>
      <c r="G2941" s="21"/>
      <c r="H2941" s="21"/>
      <c r="I2941" s="21"/>
    </row>
    <row r="2942" spans="1:9" hidden="1">
      <c r="A2942" s="21"/>
      <c r="B2942" s="21"/>
      <c r="C2942" s="21"/>
      <c r="D2942" s="21"/>
      <c r="E2942" s="21"/>
      <c r="F2942" s="21"/>
      <c r="G2942" s="21"/>
      <c r="H2942" s="21"/>
      <c r="I2942" s="21"/>
    </row>
    <row r="2943" spans="1:9" hidden="1">
      <c r="A2943" s="21"/>
      <c r="B2943" s="21"/>
      <c r="C2943" s="21"/>
      <c r="D2943" s="21"/>
      <c r="E2943" s="21"/>
      <c r="F2943" s="21"/>
      <c r="G2943" s="21"/>
      <c r="H2943" s="21"/>
      <c r="I2943" s="21"/>
    </row>
    <row r="2944" spans="1:9" hidden="1">
      <c r="A2944" s="21"/>
      <c r="B2944" s="21"/>
      <c r="C2944" s="21"/>
      <c r="D2944" s="21"/>
      <c r="E2944" s="21"/>
      <c r="F2944" s="21"/>
      <c r="G2944" s="21"/>
      <c r="H2944" s="21"/>
      <c r="I2944" s="21"/>
    </row>
    <row r="2945" spans="1:9" hidden="1">
      <c r="A2945" s="21"/>
      <c r="B2945" s="21"/>
      <c r="C2945" s="21"/>
      <c r="D2945" s="21"/>
      <c r="E2945" s="21"/>
      <c r="F2945" s="21"/>
      <c r="G2945" s="21"/>
      <c r="H2945" s="21"/>
      <c r="I2945" s="21"/>
    </row>
    <row r="2946" spans="1:9" hidden="1">
      <c r="A2946" s="21"/>
      <c r="B2946" s="21"/>
      <c r="C2946" s="21"/>
      <c r="D2946" s="21"/>
      <c r="E2946" s="21"/>
      <c r="F2946" s="21"/>
      <c r="G2946" s="21"/>
      <c r="H2946" s="21"/>
      <c r="I2946" s="21"/>
    </row>
    <row r="2947" spans="1:9" hidden="1">
      <c r="A2947" s="21"/>
      <c r="B2947" s="21"/>
      <c r="C2947" s="21"/>
      <c r="D2947" s="21"/>
      <c r="E2947" s="21"/>
      <c r="F2947" s="21"/>
      <c r="G2947" s="21"/>
      <c r="H2947" s="21"/>
      <c r="I2947" s="21"/>
    </row>
    <row r="2948" spans="1:9" hidden="1">
      <c r="A2948" s="21"/>
      <c r="B2948" s="21"/>
      <c r="C2948" s="21"/>
      <c r="D2948" s="21"/>
      <c r="E2948" s="21"/>
      <c r="F2948" s="21"/>
      <c r="G2948" s="21"/>
      <c r="H2948" s="21"/>
      <c r="I2948" s="21"/>
    </row>
    <row r="2949" spans="1:9" hidden="1">
      <c r="A2949" s="21"/>
      <c r="B2949" s="21"/>
      <c r="C2949" s="21"/>
      <c r="D2949" s="21"/>
      <c r="E2949" s="21"/>
      <c r="F2949" s="21"/>
      <c r="G2949" s="21"/>
      <c r="H2949" s="21"/>
      <c r="I2949" s="21"/>
    </row>
    <row r="2950" spans="1:9" hidden="1">
      <c r="A2950" s="21"/>
      <c r="B2950" s="21"/>
      <c r="C2950" s="21"/>
      <c r="D2950" s="21"/>
      <c r="E2950" s="21"/>
      <c r="F2950" s="21"/>
      <c r="G2950" s="21"/>
      <c r="H2950" s="21"/>
      <c r="I2950" s="21"/>
    </row>
    <row r="2951" spans="1:9" hidden="1">
      <c r="A2951" s="21"/>
      <c r="B2951" s="21"/>
      <c r="C2951" s="21"/>
      <c r="D2951" s="21"/>
      <c r="E2951" s="21"/>
      <c r="F2951" s="21"/>
      <c r="G2951" s="21"/>
      <c r="H2951" s="21"/>
      <c r="I2951" s="21"/>
    </row>
    <row r="2952" spans="1:9" hidden="1">
      <c r="A2952" s="21"/>
      <c r="B2952" s="21"/>
      <c r="C2952" s="21"/>
      <c r="D2952" s="21"/>
      <c r="E2952" s="21"/>
      <c r="F2952" s="21"/>
      <c r="G2952" s="21"/>
      <c r="H2952" s="21"/>
      <c r="I2952" s="21"/>
    </row>
    <row r="2953" spans="1:9" hidden="1">
      <c r="A2953" s="21"/>
      <c r="B2953" s="21"/>
      <c r="C2953" s="21"/>
      <c r="D2953" s="21"/>
      <c r="E2953" s="21"/>
      <c r="F2953" s="21"/>
      <c r="G2953" s="21"/>
      <c r="H2953" s="21"/>
      <c r="I2953" s="21"/>
    </row>
    <row r="2954" spans="1:9" hidden="1">
      <c r="A2954" s="21"/>
      <c r="B2954" s="21"/>
      <c r="C2954" s="21"/>
      <c r="D2954" s="21"/>
      <c r="E2954" s="21"/>
      <c r="F2954" s="21"/>
      <c r="G2954" s="21"/>
      <c r="H2954" s="21"/>
      <c r="I2954" s="21"/>
    </row>
    <row r="2955" spans="1:9" hidden="1">
      <c r="A2955" s="21"/>
      <c r="B2955" s="21"/>
      <c r="C2955" s="21"/>
      <c r="D2955" s="21"/>
      <c r="E2955" s="21"/>
      <c r="F2955" s="21"/>
      <c r="G2955" s="21"/>
      <c r="H2955" s="21"/>
      <c r="I2955" s="21"/>
    </row>
    <row r="2956" spans="1:9" hidden="1">
      <c r="A2956" s="21"/>
      <c r="B2956" s="21"/>
      <c r="C2956" s="21"/>
      <c r="D2956" s="21"/>
      <c r="E2956" s="21"/>
      <c r="F2956" s="21"/>
      <c r="G2956" s="21"/>
      <c r="H2956" s="21"/>
      <c r="I2956" s="21"/>
    </row>
    <row r="2957" spans="1:9" hidden="1">
      <c r="A2957" s="21"/>
      <c r="B2957" s="21"/>
      <c r="C2957" s="21"/>
      <c r="D2957" s="21"/>
      <c r="E2957" s="21"/>
      <c r="F2957" s="21"/>
      <c r="G2957" s="21"/>
      <c r="H2957" s="21"/>
      <c r="I2957" s="21"/>
    </row>
    <row r="2958" spans="1:9" hidden="1">
      <c r="A2958" s="21"/>
      <c r="B2958" s="21"/>
      <c r="C2958" s="21"/>
      <c r="D2958" s="21"/>
      <c r="E2958" s="21"/>
      <c r="F2958" s="21"/>
      <c r="G2958" s="21"/>
      <c r="H2958" s="21"/>
      <c r="I2958" s="21"/>
    </row>
    <row r="2959" spans="1:9" hidden="1">
      <c r="A2959" s="21"/>
      <c r="B2959" s="21"/>
      <c r="C2959" s="21"/>
      <c r="D2959" s="21"/>
      <c r="E2959" s="21"/>
      <c r="F2959" s="21"/>
      <c r="G2959" s="21"/>
      <c r="H2959" s="21"/>
      <c r="I2959" s="21"/>
    </row>
    <row r="2960" spans="1:9" hidden="1">
      <c r="A2960" s="21"/>
      <c r="B2960" s="21"/>
      <c r="C2960" s="21"/>
      <c r="D2960" s="21"/>
      <c r="E2960" s="21"/>
      <c r="F2960" s="21"/>
      <c r="G2960" s="21"/>
      <c r="H2960" s="21"/>
      <c r="I2960" s="21"/>
    </row>
    <row r="2961" spans="1:9" hidden="1">
      <c r="A2961" s="21"/>
      <c r="B2961" s="21"/>
      <c r="C2961" s="21"/>
      <c r="D2961" s="21"/>
      <c r="E2961" s="21"/>
      <c r="F2961" s="21"/>
      <c r="G2961" s="21"/>
      <c r="H2961" s="21"/>
      <c r="I2961" s="21"/>
    </row>
    <row r="2962" spans="1:9" hidden="1">
      <c r="A2962" s="21"/>
      <c r="B2962" s="21"/>
      <c r="C2962" s="21"/>
      <c r="D2962" s="21"/>
      <c r="E2962" s="21"/>
      <c r="F2962" s="21"/>
      <c r="G2962" s="21"/>
      <c r="H2962" s="21"/>
      <c r="I2962" s="21"/>
    </row>
    <row r="2963" spans="1:9" hidden="1">
      <c r="A2963" s="21"/>
      <c r="B2963" s="21"/>
      <c r="C2963" s="21"/>
      <c r="D2963" s="21"/>
      <c r="E2963" s="21"/>
      <c r="F2963" s="21"/>
      <c r="G2963" s="21"/>
      <c r="H2963" s="21"/>
      <c r="I2963" s="21"/>
    </row>
    <row r="2964" spans="1:9" hidden="1">
      <c r="A2964" s="21"/>
      <c r="B2964" s="21"/>
      <c r="C2964" s="21"/>
      <c r="D2964" s="21"/>
      <c r="E2964" s="21"/>
      <c r="F2964" s="21"/>
      <c r="G2964" s="21"/>
      <c r="H2964" s="21"/>
      <c r="I2964" s="21"/>
    </row>
    <row r="2965" spans="1:9" hidden="1">
      <c r="A2965" s="21"/>
      <c r="B2965" s="21"/>
      <c r="C2965" s="21"/>
      <c r="D2965" s="21"/>
      <c r="E2965" s="21"/>
      <c r="F2965" s="21"/>
      <c r="G2965" s="21"/>
      <c r="H2965" s="21"/>
      <c r="I2965" s="21"/>
    </row>
    <row r="2966" spans="1:9" hidden="1">
      <c r="A2966" s="21"/>
      <c r="B2966" s="21"/>
      <c r="C2966" s="21"/>
      <c r="D2966" s="21"/>
      <c r="E2966" s="21"/>
      <c r="F2966" s="21"/>
      <c r="G2966" s="21"/>
      <c r="H2966" s="21"/>
      <c r="I2966" s="21"/>
    </row>
    <row r="2967" spans="1:9" hidden="1">
      <c r="A2967" s="21"/>
      <c r="B2967" s="21"/>
      <c r="C2967" s="21"/>
      <c r="D2967" s="21"/>
      <c r="E2967" s="21"/>
      <c r="F2967" s="21"/>
      <c r="G2967" s="21"/>
      <c r="H2967" s="21"/>
      <c r="I2967" s="21"/>
    </row>
    <row r="2968" spans="1:9" hidden="1">
      <c r="A2968" s="21"/>
      <c r="B2968" s="21"/>
      <c r="C2968" s="21"/>
      <c r="D2968" s="21"/>
      <c r="E2968" s="21"/>
      <c r="F2968" s="21"/>
      <c r="G2968" s="21"/>
      <c r="H2968" s="21"/>
      <c r="I2968" s="21"/>
    </row>
    <row r="2969" spans="1:9" hidden="1">
      <c r="A2969" s="21"/>
      <c r="B2969" s="21"/>
      <c r="C2969" s="21"/>
      <c r="D2969" s="21"/>
      <c r="E2969" s="21"/>
      <c r="F2969" s="21"/>
      <c r="G2969" s="21"/>
      <c r="H2969" s="21"/>
      <c r="I2969" s="21"/>
    </row>
    <row r="2970" spans="1:9" hidden="1">
      <c r="A2970" s="21"/>
      <c r="B2970" s="21"/>
      <c r="C2970" s="21"/>
      <c r="D2970" s="21"/>
      <c r="E2970" s="21"/>
      <c r="F2970" s="21"/>
      <c r="G2970" s="21"/>
      <c r="H2970" s="21"/>
      <c r="I2970" s="21"/>
    </row>
    <row r="2971" spans="1:9" hidden="1">
      <c r="A2971" s="21"/>
      <c r="B2971" s="21"/>
      <c r="C2971" s="21"/>
      <c r="D2971" s="21"/>
      <c r="E2971" s="21"/>
      <c r="F2971" s="21"/>
      <c r="G2971" s="21"/>
      <c r="H2971" s="21"/>
      <c r="I2971" s="21"/>
    </row>
    <row r="2972" spans="1:9" hidden="1">
      <c r="A2972" s="21"/>
      <c r="B2972" s="21"/>
      <c r="C2972" s="21"/>
      <c r="D2972" s="21"/>
      <c r="E2972" s="21"/>
      <c r="F2972" s="21"/>
      <c r="G2972" s="21"/>
      <c r="H2972" s="21"/>
      <c r="I2972" s="21"/>
    </row>
    <row r="2973" spans="1:9" hidden="1">
      <c r="A2973" s="21"/>
      <c r="B2973" s="21"/>
      <c r="C2973" s="21"/>
      <c r="D2973" s="21"/>
      <c r="E2973" s="21"/>
      <c r="F2973" s="21"/>
      <c r="G2973" s="21"/>
      <c r="H2973" s="21"/>
      <c r="I2973" s="21"/>
    </row>
    <row r="2974" spans="1:9" hidden="1">
      <c r="A2974" s="21"/>
      <c r="B2974" s="21"/>
      <c r="C2974" s="21"/>
      <c r="D2974" s="21"/>
      <c r="E2974" s="21"/>
      <c r="F2974" s="21"/>
      <c r="G2974" s="21"/>
      <c r="H2974" s="21"/>
      <c r="I2974" s="21"/>
    </row>
    <row r="2975" spans="1:9" hidden="1">
      <c r="A2975" s="21"/>
      <c r="B2975" s="21"/>
      <c r="C2975" s="21"/>
      <c r="D2975" s="21"/>
      <c r="E2975" s="21"/>
      <c r="F2975" s="21"/>
      <c r="G2975" s="21"/>
      <c r="H2975" s="21"/>
      <c r="I2975" s="21"/>
    </row>
    <row r="2976" spans="1:9" hidden="1">
      <c r="A2976" s="21"/>
      <c r="B2976" s="21"/>
      <c r="C2976" s="21"/>
      <c r="D2976" s="21"/>
      <c r="E2976" s="21"/>
      <c r="F2976" s="21"/>
      <c r="G2976" s="21"/>
      <c r="H2976" s="21"/>
      <c r="I2976" s="21"/>
    </row>
    <row r="2977" spans="1:9" hidden="1">
      <c r="A2977" s="21"/>
      <c r="B2977" s="21"/>
      <c r="C2977" s="21"/>
      <c r="D2977" s="21"/>
      <c r="E2977" s="21"/>
      <c r="F2977" s="21"/>
      <c r="G2977" s="21"/>
      <c r="H2977" s="21"/>
      <c r="I2977" s="21"/>
    </row>
    <row r="2978" spans="1:9" hidden="1">
      <c r="A2978" s="21"/>
      <c r="B2978" s="21"/>
      <c r="C2978" s="21"/>
      <c r="D2978" s="21"/>
      <c r="E2978" s="21"/>
      <c r="F2978" s="21"/>
      <c r="G2978" s="21"/>
      <c r="H2978" s="21"/>
      <c r="I2978" s="21"/>
    </row>
    <row r="2979" spans="1:9" hidden="1">
      <c r="A2979" s="21"/>
      <c r="B2979" s="21"/>
      <c r="C2979" s="21"/>
      <c r="D2979" s="21"/>
      <c r="E2979" s="21"/>
      <c r="F2979" s="21"/>
      <c r="G2979" s="21"/>
      <c r="H2979" s="21"/>
      <c r="I2979" s="21"/>
    </row>
    <row r="2980" spans="1:9" hidden="1">
      <c r="A2980" s="21"/>
      <c r="B2980" s="21"/>
      <c r="C2980" s="21"/>
      <c r="D2980" s="21"/>
      <c r="E2980" s="21"/>
      <c r="F2980" s="21"/>
      <c r="G2980" s="21"/>
      <c r="H2980" s="21"/>
      <c r="I2980" s="21"/>
    </row>
    <row r="2981" spans="1:9" hidden="1">
      <c r="A2981" s="21"/>
      <c r="B2981" s="21"/>
      <c r="C2981" s="21"/>
      <c r="D2981" s="21"/>
      <c r="E2981" s="21"/>
      <c r="F2981" s="21"/>
      <c r="G2981" s="21"/>
      <c r="H2981" s="21"/>
      <c r="I2981" s="21"/>
    </row>
    <row r="2982" spans="1:9" hidden="1">
      <c r="A2982" s="21"/>
      <c r="B2982" s="21"/>
      <c r="C2982" s="21"/>
      <c r="D2982" s="21"/>
      <c r="E2982" s="21"/>
      <c r="F2982" s="21"/>
      <c r="G2982" s="21"/>
      <c r="H2982" s="21"/>
      <c r="I2982" s="21"/>
    </row>
    <row r="2983" spans="1:9" hidden="1">
      <c r="A2983" s="21"/>
      <c r="B2983" s="21"/>
      <c r="C2983" s="21"/>
      <c r="D2983" s="21"/>
      <c r="E2983" s="21"/>
      <c r="F2983" s="21"/>
      <c r="G2983" s="21"/>
      <c r="H2983" s="21"/>
      <c r="I2983" s="21"/>
    </row>
    <row r="2984" spans="1:9" hidden="1">
      <c r="A2984" s="21"/>
      <c r="B2984" s="21"/>
      <c r="C2984" s="21"/>
      <c r="D2984" s="21"/>
      <c r="E2984" s="21"/>
      <c r="F2984" s="21"/>
      <c r="G2984" s="21"/>
      <c r="H2984" s="21"/>
      <c r="I2984" s="21"/>
    </row>
    <row r="2985" spans="1:9" hidden="1">
      <c r="A2985" s="21"/>
      <c r="B2985" s="21"/>
      <c r="C2985" s="21"/>
      <c r="D2985" s="21"/>
      <c r="E2985" s="21"/>
      <c r="F2985" s="21"/>
      <c r="G2985" s="21"/>
      <c r="H2985" s="21"/>
      <c r="I2985" s="21"/>
    </row>
    <row r="2986" spans="1:9" hidden="1">
      <c r="A2986" s="21"/>
      <c r="B2986" s="21"/>
      <c r="C2986" s="21"/>
      <c r="D2986" s="21"/>
      <c r="E2986" s="21"/>
      <c r="F2986" s="21"/>
      <c r="G2986" s="21"/>
      <c r="H2986" s="21"/>
      <c r="I2986" s="21"/>
    </row>
    <row r="2987" spans="1:9" hidden="1">
      <c r="A2987" s="21"/>
      <c r="B2987" s="21"/>
      <c r="C2987" s="21"/>
      <c r="D2987" s="21"/>
      <c r="E2987" s="21"/>
      <c r="F2987" s="21"/>
      <c r="G2987" s="21"/>
      <c r="H2987" s="21"/>
      <c r="I2987" s="21"/>
    </row>
    <row r="2988" spans="1:9" hidden="1">
      <c r="A2988" s="21"/>
      <c r="B2988" s="21"/>
      <c r="C2988" s="21"/>
      <c r="D2988" s="21"/>
      <c r="E2988" s="21"/>
      <c r="F2988" s="21"/>
      <c r="G2988" s="21"/>
      <c r="H2988" s="21"/>
      <c r="I2988" s="21"/>
    </row>
    <row r="2989" spans="1:9" hidden="1">
      <c r="A2989" s="21"/>
      <c r="B2989" s="21"/>
      <c r="C2989" s="21"/>
      <c r="D2989" s="21"/>
      <c r="E2989" s="21"/>
      <c r="F2989" s="21"/>
      <c r="G2989" s="21"/>
      <c r="H2989" s="21"/>
      <c r="I2989" s="21"/>
    </row>
    <row r="2990" spans="1:9" hidden="1">
      <c r="A2990" s="21"/>
      <c r="B2990" s="21"/>
      <c r="C2990" s="21"/>
      <c r="D2990" s="21"/>
      <c r="E2990" s="21"/>
      <c r="F2990" s="21"/>
      <c r="G2990" s="21"/>
      <c r="H2990" s="21"/>
      <c r="I2990" s="21"/>
    </row>
    <row r="2991" spans="1:9" hidden="1">
      <c r="A2991" s="21"/>
      <c r="B2991" s="21"/>
      <c r="C2991" s="21"/>
      <c r="D2991" s="21"/>
      <c r="E2991" s="21"/>
      <c r="F2991" s="21"/>
      <c r="G2991" s="21"/>
      <c r="H2991" s="21"/>
      <c r="I2991" s="21"/>
    </row>
    <row r="2992" spans="1:9" hidden="1">
      <c r="A2992" s="21"/>
      <c r="B2992" s="21"/>
      <c r="C2992" s="21"/>
      <c r="D2992" s="21"/>
      <c r="E2992" s="21"/>
      <c r="F2992" s="21"/>
      <c r="G2992" s="21"/>
      <c r="H2992" s="21"/>
      <c r="I2992" s="21"/>
    </row>
    <row r="2993" spans="1:9" hidden="1">
      <c r="A2993" s="21"/>
      <c r="B2993" s="21"/>
      <c r="C2993" s="21"/>
      <c r="D2993" s="21"/>
      <c r="E2993" s="21"/>
      <c r="F2993" s="21"/>
      <c r="G2993" s="21"/>
      <c r="H2993" s="21"/>
      <c r="I2993" s="21"/>
    </row>
    <row r="2994" spans="1:9" hidden="1">
      <c r="A2994" s="21"/>
      <c r="B2994" s="21"/>
      <c r="C2994" s="21"/>
      <c r="D2994" s="21"/>
      <c r="E2994" s="21"/>
      <c r="F2994" s="21"/>
      <c r="G2994" s="21"/>
      <c r="H2994" s="21"/>
      <c r="I2994" s="21"/>
    </row>
    <row r="2995" spans="1:9" hidden="1">
      <c r="A2995" s="21"/>
      <c r="B2995" s="21"/>
      <c r="C2995" s="21"/>
      <c r="D2995" s="21"/>
      <c r="E2995" s="21"/>
      <c r="F2995" s="21"/>
      <c r="G2995" s="21"/>
      <c r="H2995" s="21"/>
      <c r="I2995" s="21"/>
    </row>
    <row r="2996" spans="1:9" hidden="1">
      <c r="A2996" s="21"/>
      <c r="B2996" s="21"/>
      <c r="C2996" s="21"/>
      <c r="D2996" s="21"/>
      <c r="E2996" s="21"/>
      <c r="F2996" s="21"/>
      <c r="G2996" s="21"/>
      <c r="H2996" s="21"/>
      <c r="I2996" s="21"/>
    </row>
    <row r="2997" spans="1:9" hidden="1">
      <c r="A2997" s="21"/>
      <c r="B2997" s="21"/>
      <c r="C2997" s="21"/>
      <c r="D2997" s="21"/>
      <c r="E2997" s="21"/>
      <c r="F2997" s="21"/>
      <c r="G2997" s="21"/>
      <c r="H2997" s="21"/>
      <c r="I2997" s="21"/>
    </row>
    <row r="2998" spans="1:9" hidden="1">
      <c r="A2998" s="21"/>
      <c r="B2998" s="21"/>
      <c r="C2998" s="21"/>
      <c r="D2998" s="21"/>
      <c r="E2998" s="21"/>
      <c r="F2998" s="21"/>
      <c r="G2998" s="21"/>
      <c r="H2998" s="21"/>
      <c r="I2998" s="21"/>
    </row>
    <row r="2999" spans="1:9" hidden="1">
      <c r="A2999" s="21"/>
      <c r="B2999" s="21"/>
      <c r="C2999" s="21"/>
      <c r="D2999" s="21"/>
      <c r="E2999" s="21"/>
      <c r="F2999" s="21"/>
      <c r="G2999" s="21"/>
      <c r="H2999" s="21"/>
      <c r="I2999" s="21"/>
    </row>
    <row r="3000" spans="1:9" hidden="1">
      <c r="A3000" s="21"/>
      <c r="B3000" s="21"/>
      <c r="C3000" s="21"/>
      <c r="D3000" s="21"/>
      <c r="E3000" s="21"/>
      <c r="F3000" s="21"/>
      <c r="G3000" s="21"/>
      <c r="H3000" s="21"/>
      <c r="I3000" s="21"/>
    </row>
    <row r="3001" spans="1:9" hidden="1">
      <c r="A3001" s="21"/>
      <c r="B3001" s="21"/>
      <c r="C3001" s="21"/>
      <c r="D3001" s="21"/>
      <c r="E3001" s="21"/>
      <c r="F3001" s="21"/>
      <c r="G3001" s="21"/>
      <c r="H3001" s="21"/>
      <c r="I3001" s="21"/>
    </row>
    <row r="3002" spans="1:9" hidden="1">
      <c r="A3002" s="21"/>
      <c r="B3002" s="21"/>
      <c r="C3002" s="21"/>
      <c r="D3002" s="21"/>
      <c r="E3002" s="21"/>
      <c r="F3002" s="21"/>
      <c r="G3002" s="21"/>
      <c r="H3002" s="21"/>
      <c r="I3002" s="21"/>
    </row>
    <row r="3003" spans="1:9" hidden="1">
      <c r="A3003" s="21"/>
      <c r="B3003" s="21"/>
      <c r="C3003" s="21"/>
      <c r="D3003" s="21"/>
      <c r="E3003" s="21"/>
      <c r="F3003" s="21"/>
      <c r="G3003" s="21"/>
      <c r="H3003" s="21"/>
      <c r="I3003" s="21"/>
    </row>
    <row r="3004" spans="1:9" hidden="1">
      <c r="A3004" s="21"/>
      <c r="B3004" s="21"/>
      <c r="C3004" s="21"/>
      <c r="D3004" s="21"/>
      <c r="E3004" s="21"/>
      <c r="F3004" s="21"/>
      <c r="G3004" s="21"/>
      <c r="H3004" s="21"/>
      <c r="I3004" s="21"/>
    </row>
    <row r="3005" spans="1:9" hidden="1">
      <c r="A3005" s="21"/>
      <c r="B3005" s="21"/>
      <c r="C3005" s="21"/>
      <c r="D3005" s="21"/>
      <c r="E3005" s="21"/>
      <c r="F3005" s="21"/>
      <c r="G3005" s="21"/>
      <c r="H3005" s="21"/>
      <c r="I3005" s="21"/>
    </row>
    <row r="3006" spans="1:9" hidden="1">
      <c r="A3006" s="21"/>
      <c r="B3006" s="21"/>
      <c r="C3006" s="21"/>
      <c r="D3006" s="21"/>
      <c r="E3006" s="21"/>
      <c r="F3006" s="21"/>
      <c r="G3006" s="21"/>
      <c r="H3006" s="21"/>
      <c r="I3006" s="21"/>
    </row>
    <row r="3007" spans="1:9" hidden="1">
      <c r="A3007" s="21"/>
      <c r="B3007" s="21"/>
      <c r="C3007" s="21"/>
      <c r="D3007" s="21"/>
      <c r="E3007" s="21"/>
      <c r="F3007" s="21"/>
      <c r="G3007" s="21"/>
      <c r="H3007" s="21"/>
      <c r="I3007" s="21"/>
    </row>
    <row r="3008" spans="1:9" hidden="1">
      <c r="A3008" s="21"/>
      <c r="B3008" s="21"/>
      <c r="C3008" s="21"/>
      <c r="D3008" s="21"/>
      <c r="E3008" s="21"/>
      <c r="F3008" s="21"/>
      <c r="G3008" s="21"/>
      <c r="H3008" s="21"/>
      <c r="I3008" s="21"/>
    </row>
    <row r="3009" spans="1:9" hidden="1">
      <c r="A3009" s="21"/>
      <c r="B3009" s="21"/>
      <c r="C3009" s="21"/>
      <c r="D3009" s="21"/>
      <c r="E3009" s="21"/>
      <c r="F3009" s="21"/>
      <c r="G3009" s="21"/>
      <c r="H3009" s="21"/>
      <c r="I3009" s="21"/>
    </row>
    <row r="3010" spans="1:9" hidden="1">
      <c r="A3010" s="21"/>
      <c r="B3010" s="21"/>
      <c r="C3010" s="21"/>
      <c r="D3010" s="21"/>
      <c r="E3010" s="21"/>
      <c r="F3010" s="21"/>
      <c r="G3010" s="21"/>
      <c r="H3010" s="21"/>
      <c r="I3010" s="21"/>
    </row>
    <row r="3011" spans="1:9" hidden="1">
      <c r="A3011" s="21"/>
      <c r="B3011" s="21"/>
      <c r="C3011" s="21"/>
      <c r="D3011" s="21"/>
      <c r="E3011" s="21"/>
      <c r="F3011" s="21"/>
      <c r="G3011" s="21"/>
      <c r="H3011" s="21"/>
      <c r="I3011" s="21"/>
    </row>
    <row r="3012" spans="1:9" hidden="1">
      <c r="A3012" s="21"/>
      <c r="B3012" s="21"/>
      <c r="C3012" s="21"/>
      <c r="D3012" s="21"/>
      <c r="E3012" s="21"/>
      <c r="F3012" s="21"/>
      <c r="G3012" s="21"/>
      <c r="H3012" s="21"/>
      <c r="I3012" s="21"/>
    </row>
    <row r="3013" spans="1:9" hidden="1">
      <c r="A3013" s="21"/>
      <c r="B3013" s="21"/>
      <c r="C3013" s="21"/>
      <c r="D3013" s="21"/>
      <c r="E3013" s="21"/>
      <c r="F3013" s="21"/>
      <c r="G3013" s="21"/>
      <c r="H3013" s="21"/>
      <c r="I3013" s="21"/>
    </row>
    <row r="3014" spans="1:9" hidden="1">
      <c r="A3014" s="21"/>
      <c r="B3014" s="21"/>
      <c r="C3014" s="21"/>
      <c r="D3014" s="21"/>
      <c r="E3014" s="21"/>
      <c r="F3014" s="21"/>
      <c r="G3014" s="21"/>
      <c r="H3014" s="21"/>
      <c r="I3014" s="21"/>
    </row>
    <row r="3015" spans="1:9" hidden="1">
      <c r="A3015" s="21"/>
      <c r="B3015" s="21"/>
      <c r="C3015" s="21"/>
      <c r="D3015" s="21"/>
      <c r="E3015" s="21"/>
      <c r="F3015" s="21"/>
      <c r="G3015" s="21"/>
      <c r="H3015" s="21"/>
      <c r="I3015" s="21"/>
    </row>
    <row r="3016" spans="1:9" hidden="1">
      <c r="A3016" s="21"/>
      <c r="B3016" s="21"/>
      <c r="C3016" s="21"/>
      <c r="D3016" s="21"/>
      <c r="E3016" s="21"/>
      <c r="F3016" s="21"/>
      <c r="G3016" s="21"/>
      <c r="H3016" s="21"/>
      <c r="I3016" s="21"/>
    </row>
    <row r="3017" spans="1:9" hidden="1">
      <c r="A3017" s="21"/>
      <c r="B3017" s="21"/>
      <c r="C3017" s="21"/>
      <c r="D3017" s="21"/>
      <c r="E3017" s="21"/>
      <c r="F3017" s="21"/>
      <c r="G3017" s="21"/>
      <c r="H3017" s="21"/>
      <c r="I3017" s="21"/>
    </row>
    <row r="3018" spans="1:9" hidden="1">
      <c r="A3018" s="21"/>
      <c r="B3018" s="21"/>
      <c r="C3018" s="21"/>
      <c r="D3018" s="21"/>
      <c r="E3018" s="21"/>
      <c r="F3018" s="21"/>
      <c r="G3018" s="21"/>
      <c r="H3018" s="21"/>
      <c r="I3018" s="21"/>
    </row>
    <row r="3019" spans="1:9" hidden="1">
      <c r="A3019" s="21"/>
      <c r="B3019" s="21"/>
      <c r="C3019" s="21"/>
      <c r="D3019" s="21"/>
      <c r="E3019" s="21"/>
      <c r="F3019" s="21"/>
      <c r="G3019" s="21"/>
      <c r="H3019" s="21"/>
      <c r="I3019" s="21"/>
    </row>
    <row r="3020" spans="1:9" hidden="1">
      <c r="A3020" s="21"/>
      <c r="B3020" s="21"/>
      <c r="C3020" s="21"/>
      <c r="D3020" s="21"/>
      <c r="E3020" s="21"/>
      <c r="F3020" s="21"/>
      <c r="G3020" s="21"/>
      <c r="H3020" s="21"/>
      <c r="I3020" s="21"/>
    </row>
    <row r="3021" spans="1:9" hidden="1">
      <c r="A3021" s="21"/>
      <c r="B3021" s="21"/>
      <c r="C3021" s="21"/>
      <c r="D3021" s="21"/>
      <c r="E3021" s="21"/>
      <c r="F3021" s="21"/>
      <c r="G3021" s="21"/>
      <c r="H3021" s="21"/>
      <c r="I3021" s="21"/>
    </row>
    <row r="3022" spans="1:9" hidden="1">
      <c r="A3022" s="21"/>
      <c r="B3022" s="21"/>
      <c r="C3022" s="21"/>
      <c r="D3022" s="21"/>
      <c r="E3022" s="21"/>
      <c r="F3022" s="21"/>
      <c r="G3022" s="21"/>
      <c r="H3022" s="21"/>
      <c r="I3022" s="21"/>
    </row>
    <row r="3023" spans="1:9" hidden="1">
      <c r="A3023" s="21"/>
      <c r="B3023" s="21"/>
      <c r="C3023" s="21"/>
      <c r="D3023" s="21"/>
      <c r="E3023" s="21"/>
      <c r="F3023" s="21"/>
      <c r="G3023" s="21"/>
      <c r="H3023" s="21"/>
      <c r="I3023" s="21"/>
    </row>
    <row r="3024" spans="1:9" hidden="1">
      <c r="A3024" s="21"/>
      <c r="B3024" s="21"/>
      <c r="C3024" s="21"/>
      <c r="D3024" s="21"/>
      <c r="E3024" s="21"/>
      <c r="F3024" s="21"/>
      <c r="G3024" s="21"/>
      <c r="H3024" s="21"/>
      <c r="I3024" s="21"/>
    </row>
    <row r="3025" spans="1:9" hidden="1">
      <c r="A3025" s="21"/>
      <c r="B3025" s="21"/>
      <c r="C3025" s="21"/>
      <c r="D3025" s="21"/>
      <c r="E3025" s="21"/>
      <c r="F3025" s="21"/>
      <c r="G3025" s="21"/>
      <c r="H3025" s="21"/>
      <c r="I3025" s="21"/>
    </row>
    <row r="3026" spans="1:9" hidden="1">
      <c r="A3026" s="21"/>
      <c r="B3026" s="21"/>
      <c r="C3026" s="21"/>
      <c r="D3026" s="21"/>
      <c r="E3026" s="21"/>
      <c r="F3026" s="21"/>
      <c r="G3026" s="21"/>
      <c r="H3026" s="21"/>
      <c r="I3026" s="21"/>
    </row>
    <row r="3027" spans="1:9" hidden="1">
      <c r="A3027" s="21"/>
      <c r="B3027" s="21"/>
      <c r="C3027" s="21"/>
      <c r="D3027" s="21"/>
      <c r="E3027" s="21"/>
      <c r="F3027" s="21"/>
      <c r="G3027" s="21"/>
      <c r="H3027" s="21"/>
      <c r="I3027" s="21"/>
    </row>
    <row r="3028" spans="1:9" hidden="1">
      <c r="A3028" s="21"/>
      <c r="B3028" s="21"/>
      <c r="C3028" s="21"/>
      <c r="D3028" s="21"/>
      <c r="E3028" s="21"/>
      <c r="F3028" s="21"/>
      <c r="G3028" s="21"/>
      <c r="H3028" s="21"/>
      <c r="I3028" s="21"/>
    </row>
    <row r="3029" spans="1:9" hidden="1">
      <c r="A3029" s="21"/>
      <c r="B3029" s="21"/>
      <c r="C3029" s="21"/>
      <c r="D3029" s="21"/>
      <c r="E3029" s="21"/>
      <c r="F3029" s="21"/>
      <c r="G3029" s="21"/>
      <c r="H3029" s="21"/>
      <c r="I3029" s="21"/>
    </row>
    <row r="3030" spans="1:9" hidden="1">
      <c r="A3030" s="21"/>
      <c r="B3030" s="21"/>
      <c r="C3030" s="21"/>
      <c r="D3030" s="21"/>
      <c r="E3030" s="21"/>
      <c r="F3030" s="21"/>
      <c r="G3030" s="21"/>
      <c r="H3030" s="21"/>
      <c r="I3030" s="21"/>
    </row>
    <row r="3031" spans="1:9" hidden="1">
      <c r="A3031" s="21"/>
      <c r="B3031" s="21"/>
      <c r="C3031" s="21"/>
      <c r="D3031" s="21"/>
      <c r="E3031" s="21"/>
      <c r="F3031" s="21"/>
      <c r="G3031" s="21"/>
      <c r="H3031" s="21"/>
      <c r="I3031" s="21"/>
    </row>
    <row r="3032" spans="1:9" hidden="1">
      <c r="A3032" s="21"/>
      <c r="B3032" s="21"/>
      <c r="C3032" s="21"/>
      <c r="D3032" s="21"/>
      <c r="E3032" s="21"/>
      <c r="F3032" s="21"/>
      <c r="G3032" s="21"/>
      <c r="H3032" s="21"/>
      <c r="I3032" s="21"/>
    </row>
    <row r="3033" spans="1:9" hidden="1">
      <c r="A3033" s="21"/>
      <c r="B3033" s="21"/>
      <c r="C3033" s="21"/>
      <c r="D3033" s="21"/>
      <c r="E3033" s="21"/>
      <c r="F3033" s="21"/>
      <c r="G3033" s="21"/>
      <c r="H3033" s="21"/>
      <c r="I3033" s="21"/>
    </row>
    <row r="3034" spans="1:9" hidden="1">
      <c r="A3034" s="21"/>
      <c r="B3034" s="21"/>
      <c r="C3034" s="21"/>
      <c r="D3034" s="21"/>
      <c r="E3034" s="21"/>
      <c r="F3034" s="21"/>
      <c r="G3034" s="21"/>
      <c r="H3034" s="21"/>
      <c r="I3034" s="21"/>
    </row>
    <row r="3035" spans="1:9" hidden="1">
      <c r="A3035" s="21"/>
      <c r="B3035" s="21"/>
      <c r="C3035" s="21"/>
      <c r="D3035" s="21"/>
      <c r="E3035" s="21"/>
      <c r="F3035" s="21"/>
      <c r="G3035" s="21"/>
      <c r="H3035" s="21"/>
      <c r="I3035" s="21"/>
    </row>
    <row r="3036" spans="1:9" hidden="1">
      <c r="A3036" s="21"/>
      <c r="B3036" s="21"/>
      <c r="C3036" s="21"/>
      <c r="D3036" s="21"/>
      <c r="E3036" s="21"/>
      <c r="F3036" s="21"/>
      <c r="G3036" s="21"/>
      <c r="H3036" s="21"/>
      <c r="I3036" s="21"/>
    </row>
    <row r="3037" spans="1:9" hidden="1">
      <c r="A3037" s="21"/>
      <c r="B3037" s="21"/>
      <c r="C3037" s="21"/>
      <c r="D3037" s="21"/>
      <c r="E3037" s="21"/>
      <c r="F3037" s="21"/>
      <c r="G3037" s="21"/>
      <c r="H3037" s="21"/>
      <c r="I3037" s="21"/>
    </row>
    <row r="3038" spans="1:9" hidden="1">
      <c r="A3038" s="21"/>
      <c r="B3038" s="21"/>
      <c r="C3038" s="21"/>
      <c r="D3038" s="21"/>
      <c r="E3038" s="21"/>
      <c r="F3038" s="21"/>
      <c r="G3038" s="21"/>
      <c r="H3038" s="21"/>
      <c r="I3038" s="21"/>
    </row>
    <row r="3039" spans="1:9" hidden="1">
      <c r="A3039" s="21"/>
      <c r="B3039" s="21"/>
      <c r="C3039" s="21"/>
      <c r="D3039" s="21"/>
      <c r="E3039" s="21"/>
      <c r="F3039" s="21"/>
      <c r="G3039" s="21"/>
      <c r="H3039" s="21"/>
      <c r="I3039" s="21"/>
    </row>
    <row r="3040" spans="1:9" hidden="1">
      <c r="A3040" s="21"/>
      <c r="B3040" s="21"/>
      <c r="C3040" s="21"/>
      <c r="D3040" s="21"/>
      <c r="E3040" s="21"/>
      <c r="F3040" s="21"/>
      <c r="G3040" s="21"/>
      <c r="H3040" s="21"/>
      <c r="I3040" s="21"/>
    </row>
    <row r="3041" spans="1:9" hidden="1">
      <c r="A3041" s="21"/>
      <c r="B3041" s="21"/>
      <c r="C3041" s="21"/>
      <c r="D3041" s="21"/>
      <c r="E3041" s="21"/>
      <c r="F3041" s="21"/>
      <c r="G3041" s="21"/>
      <c r="H3041" s="21"/>
      <c r="I3041" s="21"/>
    </row>
    <row r="3042" spans="1:9" hidden="1">
      <c r="A3042" s="21"/>
      <c r="B3042" s="21"/>
      <c r="C3042" s="21"/>
      <c r="D3042" s="21"/>
      <c r="E3042" s="21"/>
      <c r="F3042" s="21"/>
      <c r="G3042" s="21"/>
      <c r="H3042" s="21"/>
      <c r="I3042" s="21"/>
    </row>
    <row r="3043" spans="1:9" hidden="1">
      <c r="A3043" s="21"/>
      <c r="B3043" s="21"/>
      <c r="C3043" s="21"/>
      <c r="D3043" s="21"/>
      <c r="E3043" s="21"/>
      <c r="F3043" s="21"/>
      <c r="G3043" s="21"/>
      <c r="H3043" s="21"/>
      <c r="I3043" s="21"/>
    </row>
    <row r="3044" spans="1:9" hidden="1">
      <c r="A3044" s="21"/>
      <c r="B3044" s="21"/>
      <c r="C3044" s="21"/>
      <c r="D3044" s="21"/>
      <c r="E3044" s="21"/>
      <c r="F3044" s="21"/>
      <c r="G3044" s="21"/>
      <c r="H3044" s="21"/>
      <c r="I3044" s="21"/>
    </row>
    <row r="3045" spans="1:9" hidden="1">
      <c r="A3045" s="21"/>
      <c r="B3045" s="21"/>
      <c r="C3045" s="21"/>
      <c r="D3045" s="21"/>
      <c r="E3045" s="21"/>
      <c r="F3045" s="21"/>
      <c r="G3045" s="21"/>
      <c r="H3045" s="21"/>
      <c r="I3045" s="21"/>
    </row>
    <row r="3046" spans="1:9" hidden="1">
      <c r="A3046" s="21"/>
      <c r="B3046" s="21"/>
      <c r="C3046" s="21"/>
      <c r="D3046" s="21"/>
      <c r="E3046" s="21"/>
      <c r="F3046" s="21"/>
      <c r="G3046" s="21"/>
      <c r="H3046" s="21"/>
      <c r="I3046" s="21"/>
    </row>
    <row r="3047" spans="1:9" hidden="1">
      <c r="A3047" s="21"/>
      <c r="B3047" s="21"/>
      <c r="C3047" s="21"/>
      <c r="D3047" s="21"/>
      <c r="E3047" s="21"/>
      <c r="F3047" s="21"/>
      <c r="G3047" s="21"/>
      <c r="H3047" s="21"/>
      <c r="I3047" s="21"/>
    </row>
    <row r="3048" spans="1:9" hidden="1">
      <c r="A3048" s="21"/>
      <c r="B3048" s="21"/>
      <c r="C3048" s="21"/>
      <c r="D3048" s="21"/>
      <c r="E3048" s="21"/>
      <c r="F3048" s="21"/>
      <c r="G3048" s="21"/>
      <c r="H3048" s="21"/>
      <c r="I3048" s="21"/>
    </row>
    <row r="3049" spans="1:9" hidden="1">
      <c r="A3049" s="21"/>
      <c r="B3049" s="21"/>
      <c r="C3049" s="21"/>
      <c r="D3049" s="21"/>
      <c r="E3049" s="21"/>
      <c r="F3049" s="21"/>
      <c r="G3049" s="21"/>
      <c r="H3049" s="21"/>
      <c r="I3049" s="21"/>
    </row>
    <row r="3050" spans="1:9" hidden="1">
      <c r="A3050" s="21"/>
      <c r="B3050" s="21"/>
      <c r="C3050" s="21"/>
      <c r="D3050" s="21"/>
      <c r="E3050" s="21"/>
      <c r="F3050" s="21"/>
      <c r="G3050" s="21"/>
      <c r="H3050" s="21"/>
      <c r="I3050" s="21"/>
    </row>
    <row r="3051" spans="1:9" hidden="1">
      <c r="A3051" s="21"/>
      <c r="B3051" s="21"/>
      <c r="C3051" s="21"/>
      <c r="D3051" s="21"/>
      <c r="E3051" s="21"/>
      <c r="F3051" s="21"/>
      <c r="G3051" s="21"/>
      <c r="H3051" s="21"/>
      <c r="I3051" s="21"/>
    </row>
    <row r="3052" spans="1:9" hidden="1">
      <c r="A3052" s="21"/>
      <c r="B3052" s="21"/>
      <c r="C3052" s="21"/>
      <c r="D3052" s="21"/>
      <c r="E3052" s="21"/>
      <c r="F3052" s="21"/>
      <c r="G3052" s="21"/>
      <c r="H3052" s="21"/>
      <c r="I3052" s="21"/>
    </row>
    <row r="3053" spans="1:9" hidden="1">
      <c r="A3053" s="21"/>
      <c r="B3053" s="21"/>
      <c r="C3053" s="21"/>
      <c r="D3053" s="21"/>
      <c r="E3053" s="21"/>
      <c r="F3053" s="21"/>
      <c r="G3053" s="21"/>
      <c r="H3053" s="21"/>
      <c r="I3053" s="21"/>
    </row>
    <row r="3054" spans="1:9" hidden="1">
      <c r="A3054" s="21"/>
      <c r="B3054" s="21"/>
      <c r="C3054" s="21"/>
      <c r="D3054" s="21"/>
      <c r="E3054" s="21"/>
      <c r="F3054" s="21"/>
      <c r="G3054" s="21"/>
      <c r="H3054" s="21"/>
      <c r="I3054" s="21"/>
    </row>
    <row r="3055" spans="1:9" hidden="1">
      <c r="A3055" s="21"/>
      <c r="B3055" s="21"/>
      <c r="C3055" s="21"/>
      <c r="D3055" s="21"/>
      <c r="E3055" s="21"/>
      <c r="F3055" s="21"/>
      <c r="G3055" s="21"/>
      <c r="H3055" s="21"/>
      <c r="I3055" s="21"/>
    </row>
    <row r="3056" spans="1:9" hidden="1">
      <c r="A3056" s="21"/>
      <c r="B3056" s="21"/>
      <c r="C3056" s="21"/>
      <c r="D3056" s="21"/>
      <c r="E3056" s="21"/>
      <c r="F3056" s="21"/>
      <c r="G3056" s="21"/>
      <c r="H3056" s="21"/>
      <c r="I3056" s="21"/>
    </row>
    <row r="3057" spans="1:9" hidden="1">
      <c r="A3057" s="21"/>
      <c r="B3057" s="21"/>
      <c r="C3057" s="21"/>
      <c r="D3057" s="21"/>
      <c r="E3057" s="21"/>
      <c r="F3057" s="21"/>
      <c r="G3057" s="21"/>
      <c r="H3057" s="21"/>
      <c r="I3057" s="21"/>
    </row>
    <row r="3058" spans="1:9" hidden="1">
      <c r="A3058" s="21"/>
      <c r="B3058" s="21"/>
      <c r="C3058" s="21"/>
      <c r="D3058" s="21"/>
      <c r="E3058" s="21"/>
      <c r="F3058" s="21"/>
      <c r="G3058" s="21"/>
      <c r="H3058" s="21"/>
      <c r="I3058" s="21"/>
    </row>
    <row r="3059" spans="1:9" hidden="1">
      <c r="A3059" s="21"/>
      <c r="B3059" s="21"/>
      <c r="C3059" s="21"/>
      <c r="D3059" s="21"/>
      <c r="E3059" s="21"/>
      <c r="F3059" s="21"/>
      <c r="G3059" s="21"/>
      <c r="H3059" s="21"/>
      <c r="I3059" s="21"/>
    </row>
    <row r="3060" spans="1:9" hidden="1">
      <c r="A3060" s="21"/>
      <c r="B3060" s="21"/>
      <c r="C3060" s="21"/>
      <c r="D3060" s="21"/>
      <c r="E3060" s="21"/>
      <c r="F3060" s="21"/>
      <c r="G3060" s="21"/>
      <c r="H3060" s="21"/>
      <c r="I3060" s="21"/>
    </row>
    <row r="3061" spans="1:9" hidden="1">
      <c r="A3061" s="21"/>
      <c r="B3061" s="21"/>
      <c r="C3061" s="21"/>
      <c r="D3061" s="21"/>
      <c r="E3061" s="21"/>
      <c r="F3061" s="21"/>
      <c r="G3061" s="21"/>
      <c r="H3061" s="21"/>
      <c r="I3061" s="21"/>
    </row>
    <row r="3062" spans="1:9" hidden="1">
      <c r="A3062" s="21"/>
      <c r="B3062" s="21"/>
      <c r="C3062" s="21"/>
      <c r="D3062" s="21"/>
      <c r="E3062" s="21"/>
      <c r="F3062" s="21"/>
      <c r="G3062" s="21"/>
      <c r="H3062" s="21"/>
      <c r="I3062" s="21"/>
    </row>
    <row r="3063" spans="1:9" hidden="1">
      <c r="A3063" s="21"/>
      <c r="B3063" s="21"/>
      <c r="C3063" s="21"/>
      <c r="D3063" s="21"/>
      <c r="E3063" s="21"/>
      <c r="F3063" s="21"/>
      <c r="G3063" s="21"/>
      <c r="H3063" s="21"/>
      <c r="I3063" s="21"/>
    </row>
    <row r="3064" spans="1:9" hidden="1">
      <c r="A3064" s="21"/>
      <c r="B3064" s="21"/>
      <c r="C3064" s="21"/>
      <c r="D3064" s="21"/>
      <c r="E3064" s="21"/>
      <c r="F3064" s="21"/>
      <c r="G3064" s="21"/>
      <c r="H3064" s="21"/>
      <c r="I3064" s="21"/>
    </row>
    <row r="3065" spans="1:9" hidden="1">
      <c r="A3065" s="21"/>
      <c r="B3065" s="21"/>
      <c r="C3065" s="21"/>
      <c r="D3065" s="21"/>
      <c r="E3065" s="21"/>
      <c r="F3065" s="21"/>
      <c r="G3065" s="21"/>
      <c r="H3065" s="21"/>
      <c r="I3065" s="21"/>
    </row>
    <row r="3066" spans="1:9" hidden="1">
      <c r="A3066" s="21"/>
      <c r="B3066" s="21"/>
      <c r="C3066" s="21"/>
      <c r="D3066" s="21"/>
      <c r="E3066" s="21"/>
      <c r="F3066" s="21"/>
      <c r="G3066" s="21"/>
      <c r="H3066" s="21"/>
      <c r="I3066" s="21"/>
    </row>
    <row r="3067" spans="1:9" hidden="1">
      <c r="A3067" s="21"/>
      <c r="B3067" s="21"/>
      <c r="C3067" s="21"/>
      <c r="D3067" s="21"/>
      <c r="E3067" s="21"/>
      <c r="F3067" s="21"/>
      <c r="G3067" s="21"/>
      <c r="H3067" s="21"/>
      <c r="I3067" s="21"/>
    </row>
    <row r="3068" spans="1:9" hidden="1">
      <c r="A3068" s="21"/>
      <c r="B3068" s="21"/>
      <c r="C3068" s="21"/>
      <c r="D3068" s="21"/>
      <c r="E3068" s="21"/>
      <c r="F3068" s="21"/>
      <c r="G3068" s="21"/>
      <c r="H3068" s="21"/>
      <c r="I3068" s="21"/>
    </row>
    <row r="3069" spans="1:9" hidden="1">
      <c r="A3069" s="21"/>
      <c r="B3069" s="21"/>
      <c r="C3069" s="21"/>
      <c r="D3069" s="21"/>
      <c r="E3069" s="21"/>
      <c r="F3069" s="21"/>
      <c r="G3069" s="21"/>
      <c r="H3069" s="21"/>
      <c r="I3069" s="21"/>
    </row>
    <row r="3070" spans="1:9" hidden="1">
      <c r="A3070" s="21"/>
      <c r="B3070" s="21"/>
      <c r="C3070" s="21"/>
      <c r="D3070" s="21"/>
      <c r="E3070" s="21"/>
      <c r="F3070" s="21"/>
      <c r="G3070" s="21"/>
      <c r="H3070" s="21"/>
      <c r="I3070" s="21"/>
    </row>
    <row r="3071" spans="1:9" hidden="1">
      <c r="A3071" s="21"/>
      <c r="B3071" s="21"/>
      <c r="C3071" s="21"/>
      <c r="D3071" s="21"/>
      <c r="E3071" s="21"/>
      <c r="F3071" s="21"/>
      <c r="G3071" s="21"/>
      <c r="H3071" s="21"/>
      <c r="I3071" s="21"/>
    </row>
    <row r="3072" spans="1:9" hidden="1">
      <c r="A3072" s="21"/>
      <c r="B3072" s="21"/>
      <c r="C3072" s="21"/>
      <c r="D3072" s="21"/>
      <c r="E3072" s="21"/>
      <c r="F3072" s="21"/>
      <c r="G3072" s="21"/>
      <c r="H3072" s="21"/>
      <c r="I3072" s="21"/>
    </row>
    <row r="3073" spans="1:9" hidden="1">
      <c r="A3073" s="21"/>
      <c r="B3073" s="21"/>
      <c r="C3073" s="21"/>
      <c r="D3073" s="21"/>
      <c r="E3073" s="21"/>
      <c r="F3073" s="21"/>
      <c r="G3073" s="21"/>
      <c r="H3073" s="21"/>
      <c r="I3073" s="21"/>
    </row>
    <row r="3074" spans="1:9" hidden="1">
      <c r="A3074" s="21"/>
      <c r="B3074" s="21"/>
      <c r="C3074" s="21"/>
      <c r="D3074" s="21"/>
      <c r="E3074" s="21"/>
      <c r="F3074" s="21"/>
      <c r="G3074" s="21"/>
      <c r="H3074" s="21"/>
      <c r="I3074" s="21"/>
    </row>
    <row r="3075" spans="1:9" hidden="1">
      <c r="A3075" s="21"/>
      <c r="B3075" s="21"/>
      <c r="C3075" s="21"/>
      <c r="D3075" s="21"/>
      <c r="E3075" s="21"/>
      <c r="F3075" s="21"/>
      <c r="G3075" s="21"/>
      <c r="H3075" s="21"/>
      <c r="I3075" s="21"/>
    </row>
    <row r="3076" spans="1:9" hidden="1">
      <c r="A3076" s="21"/>
      <c r="B3076" s="21"/>
      <c r="C3076" s="21"/>
      <c r="D3076" s="21"/>
      <c r="E3076" s="21"/>
      <c r="F3076" s="21"/>
      <c r="G3076" s="21"/>
      <c r="H3076" s="21"/>
      <c r="I3076" s="21"/>
    </row>
    <row r="3077" spans="1:9" hidden="1">
      <c r="A3077" s="21"/>
      <c r="B3077" s="21"/>
      <c r="C3077" s="21"/>
      <c r="D3077" s="21"/>
      <c r="E3077" s="21"/>
      <c r="F3077" s="21"/>
      <c r="G3077" s="21"/>
      <c r="H3077" s="21"/>
      <c r="I3077" s="21"/>
    </row>
    <row r="3078" spans="1:9" hidden="1">
      <c r="A3078" s="21"/>
      <c r="B3078" s="21"/>
      <c r="C3078" s="21"/>
      <c r="D3078" s="21"/>
      <c r="E3078" s="21"/>
      <c r="F3078" s="21"/>
      <c r="G3078" s="21"/>
      <c r="H3078" s="21"/>
      <c r="I3078" s="21"/>
    </row>
    <row r="3079" spans="1:9" hidden="1">
      <c r="A3079" s="21"/>
      <c r="B3079" s="21"/>
      <c r="C3079" s="21"/>
      <c r="D3079" s="21"/>
      <c r="E3079" s="21"/>
      <c r="F3079" s="21"/>
      <c r="G3079" s="21"/>
      <c r="H3079" s="21"/>
      <c r="I3079" s="21"/>
    </row>
    <row r="3080" spans="1:9" hidden="1">
      <c r="A3080" s="21"/>
      <c r="B3080" s="21"/>
      <c r="C3080" s="21"/>
      <c r="D3080" s="21"/>
      <c r="E3080" s="21"/>
      <c r="F3080" s="21"/>
      <c r="G3080" s="21"/>
      <c r="H3080" s="21"/>
      <c r="I3080" s="21"/>
    </row>
    <row r="3081" spans="1:9" hidden="1">
      <c r="A3081" s="21"/>
      <c r="B3081" s="21"/>
      <c r="C3081" s="21"/>
      <c r="D3081" s="21"/>
      <c r="E3081" s="21"/>
      <c r="F3081" s="21"/>
      <c r="G3081" s="21"/>
      <c r="H3081" s="21"/>
      <c r="I3081" s="21"/>
    </row>
    <row r="3082" spans="1:9" hidden="1">
      <c r="A3082" s="21"/>
      <c r="B3082" s="21"/>
      <c r="C3082" s="21"/>
      <c r="D3082" s="21"/>
      <c r="E3082" s="21"/>
      <c r="F3082" s="21"/>
      <c r="G3082" s="21"/>
      <c r="H3082" s="21"/>
      <c r="I3082" s="21"/>
    </row>
    <row r="3083" spans="1:9" hidden="1">
      <c r="A3083" s="21"/>
      <c r="B3083" s="21"/>
      <c r="C3083" s="21"/>
      <c r="D3083" s="21"/>
      <c r="E3083" s="21"/>
      <c r="F3083" s="21"/>
      <c r="G3083" s="21"/>
      <c r="H3083" s="21"/>
      <c r="I3083" s="21"/>
    </row>
    <row r="3084" spans="1:9" hidden="1">
      <c r="A3084" s="21"/>
      <c r="B3084" s="21"/>
      <c r="C3084" s="21"/>
      <c r="D3084" s="21"/>
      <c r="E3084" s="21"/>
      <c r="F3084" s="21"/>
      <c r="G3084" s="21"/>
      <c r="H3084" s="21"/>
      <c r="I3084" s="21"/>
    </row>
    <row r="3085" spans="1:9" hidden="1">
      <c r="A3085" s="21"/>
      <c r="B3085" s="21"/>
      <c r="C3085" s="21"/>
      <c r="D3085" s="21"/>
      <c r="E3085" s="21"/>
      <c r="F3085" s="21"/>
      <c r="G3085" s="21"/>
      <c r="H3085" s="21"/>
      <c r="I3085" s="21"/>
    </row>
    <row r="3086" spans="1:9" hidden="1">
      <c r="A3086" s="21"/>
      <c r="B3086" s="21"/>
      <c r="C3086" s="21"/>
      <c r="D3086" s="21"/>
      <c r="E3086" s="21"/>
      <c r="F3086" s="21"/>
      <c r="G3086" s="21"/>
      <c r="H3086" s="21"/>
      <c r="I3086" s="21"/>
    </row>
    <row r="3087" spans="1:9" hidden="1">
      <c r="A3087" s="21"/>
      <c r="B3087" s="21"/>
      <c r="C3087" s="21"/>
      <c r="D3087" s="21"/>
      <c r="E3087" s="21"/>
      <c r="F3087" s="21"/>
      <c r="G3087" s="21"/>
      <c r="H3087" s="21"/>
      <c r="I3087" s="21"/>
    </row>
    <row r="3088" spans="1:9" hidden="1">
      <c r="A3088" s="21"/>
      <c r="B3088" s="21"/>
      <c r="C3088" s="21"/>
      <c r="D3088" s="21"/>
      <c r="E3088" s="21"/>
      <c r="F3088" s="21"/>
      <c r="G3088" s="21"/>
      <c r="H3088" s="21"/>
      <c r="I3088" s="21"/>
    </row>
    <row r="3089" spans="1:9" hidden="1">
      <c r="A3089" s="21"/>
      <c r="B3089" s="21"/>
      <c r="C3089" s="21"/>
      <c r="D3089" s="21"/>
      <c r="E3089" s="21"/>
      <c r="F3089" s="21"/>
      <c r="G3089" s="21"/>
      <c r="H3089" s="21"/>
      <c r="I3089" s="21"/>
    </row>
    <row r="3090" spans="1:9" hidden="1">
      <c r="A3090" s="21"/>
      <c r="B3090" s="21"/>
      <c r="C3090" s="21"/>
      <c r="D3090" s="21"/>
      <c r="E3090" s="21"/>
      <c r="F3090" s="21"/>
      <c r="G3090" s="21"/>
      <c r="H3090" s="21"/>
      <c r="I3090" s="21"/>
    </row>
    <row r="3091" spans="1:9" hidden="1">
      <c r="A3091" s="21"/>
      <c r="B3091" s="21"/>
      <c r="C3091" s="21"/>
      <c r="D3091" s="21"/>
      <c r="E3091" s="21"/>
      <c r="F3091" s="21"/>
      <c r="G3091" s="21"/>
      <c r="H3091" s="21"/>
      <c r="I3091" s="21"/>
    </row>
    <row r="3092" spans="1:9" hidden="1">
      <c r="A3092" s="21"/>
      <c r="B3092" s="21"/>
      <c r="C3092" s="21"/>
      <c r="D3092" s="21"/>
      <c r="E3092" s="21"/>
      <c r="F3092" s="21"/>
      <c r="G3092" s="21"/>
      <c r="H3092" s="21"/>
      <c r="I3092" s="21"/>
    </row>
    <row r="3093" spans="1:9" hidden="1">
      <c r="A3093" s="21"/>
      <c r="B3093" s="21"/>
      <c r="C3093" s="21"/>
      <c r="D3093" s="21"/>
      <c r="E3093" s="21"/>
      <c r="F3093" s="21"/>
      <c r="G3093" s="21"/>
      <c r="H3093" s="21"/>
      <c r="I3093" s="21"/>
    </row>
    <row r="3094" spans="1:9" hidden="1">
      <c r="A3094" s="21"/>
      <c r="B3094" s="21"/>
      <c r="C3094" s="21"/>
      <c r="D3094" s="21"/>
      <c r="E3094" s="21"/>
      <c r="F3094" s="21"/>
      <c r="G3094" s="21"/>
      <c r="H3094" s="21"/>
      <c r="I3094" s="21"/>
    </row>
    <row r="3095" spans="1:9" hidden="1">
      <c r="A3095" s="21"/>
      <c r="B3095" s="21"/>
      <c r="C3095" s="21"/>
      <c r="D3095" s="21"/>
      <c r="E3095" s="21"/>
      <c r="F3095" s="21"/>
      <c r="G3095" s="21"/>
      <c r="H3095" s="21"/>
      <c r="I3095" s="21"/>
    </row>
    <row r="3096" spans="1:9" hidden="1">
      <c r="A3096" s="21"/>
      <c r="B3096" s="21"/>
      <c r="C3096" s="21"/>
      <c r="D3096" s="21"/>
      <c r="E3096" s="21"/>
      <c r="F3096" s="21"/>
      <c r="G3096" s="21"/>
      <c r="H3096" s="21"/>
      <c r="I3096" s="21"/>
    </row>
    <row r="3097" spans="1:9" hidden="1">
      <c r="A3097" s="21"/>
      <c r="B3097" s="21"/>
      <c r="C3097" s="21"/>
      <c r="D3097" s="21"/>
      <c r="E3097" s="21"/>
      <c r="F3097" s="21"/>
      <c r="G3097" s="21"/>
      <c r="H3097" s="21"/>
      <c r="I3097" s="21"/>
    </row>
    <row r="3098" spans="1:9" hidden="1">
      <c r="A3098" s="21"/>
      <c r="B3098" s="21"/>
      <c r="C3098" s="21"/>
      <c r="D3098" s="21"/>
      <c r="E3098" s="21"/>
      <c r="F3098" s="21"/>
      <c r="G3098" s="21"/>
      <c r="H3098" s="21"/>
      <c r="I3098" s="21"/>
    </row>
    <row r="3099" spans="1:9" hidden="1">
      <c r="A3099" s="21"/>
      <c r="B3099" s="21"/>
      <c r="C3099" s="21"/>
      <c r="D3099" s="21"/>
      <c r="E3099" s="21"/>
      <c r="F3099" s="21"/>
      <c r="G3099" s="21"/>
      <c r="H3099" s="21"/>
      <c r="I3099" s="21"/>
    </row>
    <row r="3100" spans="1:9" hidden="1">
      <c r="A3100" s="21"/>
      <c r="B3100" s="21"/>
      <c r="C3100" s="21"/>
      <c r="D3100" s="21"/>
      <c r="E3100" s="21"/>
      <c r="F3100" s="21"/>
      <c r="G3100" s="21"/>
      <c r="H3100" s="21"/>
      <c r="I3100" s="21"/>
    </row>
    <row r="3101" spans="1:9" hidden="1">
      <c r="A3101" s="21"/>
      <c r="B3101" s="21"/>
      <c r="C3101" s="21"/>
      <c r="D3101" s="21"/>
      <c r="E3101" s="21"/>
      <c r="F3101" s="21"/>
      <c r="G3101" s="21"/>
      <c r="H3101" s="21"/>
      <c r="I3101" s="21"/>
    </row>
    <row r="3102" spans="1:9" hidden="1">
      <c r="A3102" s="21"/>
      <c r="B3102" s="21"/>
      <c r="C3102" s="21"/>
      <c r="D3102" s="21"/>
      <c r="E3102" s="21"/>
      <c r="F3102" s="21"/>
      <c r="G3102" s="21"/>
      <c r="H3102" s="21"/>
      <c r="I3102" s="21"/>
    </row>
    <row r="3103" spans="1:9" hidden="1">
      <c r="A3103" s="21"/>
      <c r="B3103" s="21"/>
      <c r="C3103" s="21"/>
      <c r="D3103" s="21"/>
      <c r="E3103" s="21"/>
      <c r="F3103" s="21"/>
      <c r="G3103" s="21"/>
      <c r="H3103" s="21"/>
      <c r="I3103" s="21"/>
    </row>
    <row r="3104" spans="1:9" hidden="1">
      <c r="A3104" s="21"/>
      <c r="B3104" s="21"/>
      <c r="C3104" s="21"/>
      <c r="D3104" s="21"/>
      <c r="E3104" s="21"/>
      <c r="F3104" s="21"/>
      <c r="G3104" s="21"/>
      <c r="H3104" s="21"/>
      <c r="I3104" s="21"/>
    </row>
    <row r="3105" spans="1:9" hidden="1">
      <c r="A3105" s="21"/>
      <c r="B3105" s="21"/>
      <c r="C3105" s="21"/>
      <c r="D3105" s="21"/>
      <c r="E3105" s="21"/>
      <c r="F3105" s="21"/>
      <c r="G3105" s="21"/>
      <c r="H3105" s="21"/>
      <c r="I3105" s="21"/>
    </row>
    <row r="3106" spans="1:9" hidden="1">
      <c r="A3106" s="21"/>
      <c r="B3106" s="21"/>
      <c r="C3106" s="21"/>
      <c r="D3106" s="21"/>
      <c r="E3106" s="21"/>
      <c r="F3106" s="21"/>
      <c r="G3106" s="21"/>
      <c r="H3106" s="21"/>
      <c r="I3106" s="21"/>
    </row>
    <row r="3107" spans="1:9" hidden="1">
      <c r="A3107" s="21"/>
      <c r="B3107" s="21"/>
      <c r="C3107" s="21"/>
      <c r="D3107" s="21"/>
      <c r="E3107" s="21"/>
      <c r="F3107" s="21"/>
      <c r="G3107" s="21"/>
      <c r="H3107" s="21"/>
      <c r="I3107" s="21"/>
    </row>
    <row r="3108" spans="1:9" hidden="1">
      <c r="A3108" s="21"/>
      <c r="B3108" s="21"/>
      <c r="C3108" s="21"/>
      <c r="D3108" s="21"/>
      <c r="E3108" s="21"/>
      <c r="F3108" s="21"/>
      <c r="G3108" s="21"/>
      <c r="H3108" s="21"/>
      <c r="I3108" s="21"/>
    </row>
    <row r="3109" spans="1:9" hidden="1">
      <c r="A3109" s="21"/>
      <c r="B3109" s="21"/>
      <c r="C3109" s="21"/>
      <c r="D3109" s="21"/>
      <c r="E3109" s="21"/>
      <c r="F3109" s="21"/>
      <c r="G3109" s="21"/>
      <c r="H3109" s="21"/>
      <c r="I3109" s="21"/>
    </row>
    <row r="3110" spans="1:9" hidden="1">
      <c r="A3110" s="21"/>
      <c r="B3110" s="21"/>
      <c r="C3110" s="21"/>
      <c r="D3110" s="21"/>
      <c r="E3110" s="21"/>
      <c r="F3110" s="21"/>
      <c r="G3110" s="21"/>
      <c r="H3110" s="21"/>
      <c r="I3110" s="21"/>
    </row>
    <row r="3111" spans="1:9" hidden="1">
      <c r="A3111" s="21"/>
      <c r="B3111" s="21"/>
      <c r="C3111" s="21"/>
      <c r="D3111" s="21"/>
      <c r="E3111" s="21"/>
      <c r="F3111" s="21"/>
      <c r="G3111" s="21"/>
      <c r="H3111" s="21"/>
      <c r="I3111" s="21"/>
    </row>
    <row r="3112" spans="1:9" hidden="1">
      <c r="A3112" s="21"/>
      <c r="B3112" s="21"/>
      <c r="C3112" s="21"/>
      <c r="D3112" s="21"/>
      <c r="E3112" s="21"/>
      <c r="F3112" s="21"/>
      <c r="G3112" s="21"/>
      <c r="H3112" s="21"/>
      <c r="I3112" s="21"/>
    </row>
    <row r="3113" spans="1:9" hidden="1">
      <c r="A3113" s="21"/>
      <c r="B3113" s="21"/>
      <c r="C3113" s="21"/>
      <c r="D3113" s="21"/>
      <c r="E3113" s="21"/>
      <c r="F3113" s="21"/>
      <c r="G3113" s="21"/>
      <c r="H3113" s="21"/>
      <c r="I3113" s="21"/>
    </row>
    <row r="3114" spans="1:9" hidden="1">
      <c r="A3114" s="21"/>
      <c r="B3114" s="21"/>
      <c r="C3114" s="21"/>
      <c r="D3114" s="21"/>
      <c r="E3114" s="21"/>
      <c r="F3114" s="21"/>
      <c r="G3114" s="21"/>
      <c r="H3114" s="21"/>
      <c r="I3114" s="21"/>
    </row>
    <row r="3115" spans="1:9" hidden="1">
      <c r="A3115" s="21"/>
      <c r="B3115" s="21"/>
      <c r="C3115" s="21"/>
      <c r="D3115" s="21"/>
      <c r="E3115" s="21"/>
      <c r="F3115" s="21"/>
      <c r="G3115" s="21"/>
      <c r="H3115" s="21"/>
      <c r="I3115" s="21"/>
    </row>
    <row r="3116" spans="1:9" hidden="1">
      <c r="A3116" s="21"/>
      <c r="B3116" s="21"/>
      <c r="C3116" s="21"/>
      <c r="D3116" s="21"/>
      <c r="E3116" s="21"/>
      <c r="F3116" s="21"/>
      <c r="G3116" s="21"/>
      <c r="H3116" s="21"/>
      <c r="I3116" s="21"/>
    </row>
    <row r="3117" spans="1:9" hidden="1">
      <c r="A3117" s="21"/>
      <c r="B3117" s="21"/>
      <c r="C3117" s="21"/>
      <c r="D3117" s="21"/>
      <c r="E3117" s="21"/>
      <c r="F3117" s="21"/>
      <c r="G3117" s="21"/>
      <c r="H3117" s="21"/>
      <c r="I3117" s="21"/>
    </row>
    <row r="3118" spans="1:9" hidden="1">
      <c r="A3118" s="21"/>
      <c r="B3118" s="21"/>
      <c r="C3118" s="21"/>
      <c r="D3118" s="21"/>
      <c r="E3118" s="21"/>
      <c r="F3118" s="21"/>
      <c r="G3118" s="21"/>
      <c r="H3118" s="21"/>
      <c r="I3118" s="21"/>
    </row>
    <row r="3119" spans="1:9" hidden="1">
      <c r="A3119" s="21"/>
      <c r="B3119" s="21"/>
      <c r="C3119" s="21"/>
      <c r="D3119" s="21"/>
      <c r="E3119" s="21"/>
      <c r="F3119" s="21"/>
      <c r="G3119" s="21"/>
      <c r="H3119" s="21"/>
      <c r="I3119" s="21"/>
    </row>
    <row r="3120" spans="1:9" hidden="1">
      <c r="A3120" s="21"/>
      <c r="B3120" s="21"/>
      <c r="C3120" s="21"/>
      <c r="D3120" s="21"/>
      <c r="E3120" s="21"/>
      <c r="F3120" s="21"/>
      <c r="G3120" s="21"/>
      <c r="H3120" s="21"/>
      <c r="I3120" s="21"/>
    </row>
    <row r="3121" spans="1:9" hidden="1">
      <c r="A3121" s="21"/>
      <c r="B3121" s="21"/>
      <c r="C3121" s="21"/>
      <c r="D3121" s="21"/>
      <c r="E3121" s="21"/>
      <c r="F3121" s="21"/>
      <c r="G3121" s="21"/>
      <c r="H3121" s="21"/>
      <c r="I3121" s="21"/>
    </row>
    <row r="3122" spans="1:9" hidden="1">
      <c r="A3122" s="21"/>
      <c r="B3122" s="21"/>
      <c r="C3122" s="21"/>
      <c r="D3122" s="21"/>
      <c r="E3122" s="21"/>
      <c r="F3122" s="21"/>
      <c r="G3122" s="21"/>
      <c r="H3122" s="21"/>
      <c r="I3122" s="21"/>
    </row>
    <row r="3123" spans="1:9" hidden="1">
      <c r="A3123" s="21"/>
      <c r="B3123" s="21"/>
      <c r="C3123" s="21"/>
      <c r="D3123" s="21"/>
      <c r="E3123" s="21"/>
      <c r="F3123" s="21"/>
      <c r="G3123" s="21"/>
      <c r="H3123" s="21"/>
      <c r="I3123" s="21"/>
    </row>
    <row r="3124" spans="1:9" hidden="1">
      <c r="A3124" s="21"/>
      <c r="B3124" s="21"/>
      <c r="C3124" s="21"/>
      <c r="D3124" s="21"/>
      <c r="E3124" s="21"/>
      <c r="F3124" s="21"/>
      <c r="G3124" s="21"/>
      <c r="H3124" s="21"/>
      <c r="I3124" s="21"/>
    </row>
    <row r="3125" spans="1:9" hidden="1">
      <c r="A3125" s="21"/>
      <c r="B3125" s="21"/>
      <c r="C3125" s="21"/>
      <c r="D3125" s="21"/>
      <c r="E3125" s="21"/>
      <c r="F3125" s="21"/>
      <c r="G3125" s="21"/>
      <c r="H3125" s="21"/>
      <c r="I3125" s="21"/>
    </row>
    <row r="3126" spans="1:9" hidden="1">
      <c r="A3126" s="21"/>
      <c r="B3126" s="21"/>
      <c r="C3126" s="21"/>
      <c r="D3126" s="21"/>
      <c r="E3126" s="21"/>
      <c r="F3126" s="21"/>
      <c r="G3126" s="21"/>
      <c r="H3126" s="21"/>
      <c r="I3126" s="21"/>
    </row>
    <row r="3127" spans="1:9" hidden="1">
      <c r="A3127" s="21"/>
      <c r="B3127" s="21"/>
      <c r="C3127" s="21"/>
      <c r="D3127" s="21"/>
      <c r="E3127" s="21"/>
      <c r="F3127" s="21"/>
      <c r="G3127" s="21"/>
      <c r="H3127" s="21"/>
      <c r="I3127" s="21"/>
    </row>
    <row r="3128" spans="1:9" hidden="1">
      <c r="A3128" s="21"/>
      <c r="B3128" s="21"/>
      <c r="C3128" s="21"/>
      <c r="D3128" s="21"/>
      <c r="E3128" s="21"/>
      <c r="F3128" s="21"/>
      <c r="G3128" s="21"/>
      <c r="H3128" s="21"/>
      <c r="I3128" s="21"/>
    </row>
    <row r="3129" spans="1:9" hidden="1">
      <c r="A3129" s="21"/>
      <c r="B3129" s="21"/>
      <c r="C3129" s="21"/>
      <c r="D3129" s="21"/>
      <c r="E3129" s="21"/>
      <c r="F3129" s="21"/>
      <c r="G3129" s="21"/>
      <c r="H3129" s="21"/>
      <c r="I3129" s="21"/>
    </row>
    <row r="3130" spans="1:9" hidden="1">
      <c r="A3130" s="21"/>
      <c r="B3130" s="21"/>
      <c r="C3130" s="21"/>
      <c r="D3130" s="21"/>
      <c r="E3130" s="21"/>
      <c r="F3130" s="21"/>
      <c r="G3130" s="21"/>
      <c r="H3130" s="21"/>
      <c r="I3130" s="21"/>
    </row>
    <row r="3131" spans="1:9" hidden="1">
      <c r="A3131" s="21"/>
      <c r="B3131" s="21"/>
      <c r="C3131" s="21"/>
      <c r="D3131" s="21"/>
      <c r="E3131" s="21"/>
      <c r="F3131" s="21"/>
      <c r="G3131" s="21"/>
      <c r="H3131" s="21"/>
      <c r="I3131" s="21"/>
    </row>
    <row r="3132" spans="1:9" hidden="1">
      <c r="A3132" s="21"/>
      <c r="B3132" s="21"/>
      <c r="C3132" s="21"/>
      <c r="D3132" s="21"/>
      <c r="E3132" s="21"/>
      <c r="F3132" s="21"/>
      <c r="G3132" s="21"/>
      <c r="H3132" s="21"/>
      <c r="I3132" s="21"/>
    </row>
    <row r="3133" spans="1:9" hidden="1">
      <c r="A3133" s="21"/>
      <c r="B3133" s="21"/>
      <c r="C3133" s="21"/>
      <c r="D3133" s="21"/>
      <c r="E3133" s="21"/>
      <c r="F3133" s="21"/>
      <c r="G3133" s="21"/>
      <c r="H3133" s="21"/>
      <c r="I3133" s="21"/>
    </row>
    <row r="3134" spans="1:9" hidden="1">
      <c r="A3134" s="21"/>
      <c r="B3134" s="21"/>
      <c r="C3134" s="21"/>
      <c r="D3134" s="21"/>
      <c r="E3134" s="21"/>
      <c r="F3134" s="21"/>
      <c r="G3134" s="21"/>
      <c r="H3134" s="21"/>
      <c r="I3134" s="21"/>
    </row>
    <row r="3135" spans="1:9" hidden="1">
      <c r="A3135" s="21"/>
      <c r="B3135" s="21"/>
      <c r="C3135" s="21"/>
      <c r="D3135" s="21"/>
      <c r="E3135" s="21"/>
      <c r="F3135" s="21"/>
      <c r="G3135" s="21"/>
      <c r="H3135" s="21"/>
      <c r="I3135" s="21"/>
    </row>
    <row r="3136" spans="1:9" hidden="1">
      <c r="A3136" s="21"/>
      <c r="B3136" s="21"/>
      <c r="C3136" s="21"/>
      <c r="D3136" s="21"/>
      <c r="E3136" s="21"/>
      <c r="F3136" s="21"/>
      <c r="G3136" s="21"/>
      <c r="H3136" s="21"/>
      <c r="I3136" s="21"/>
    </row>
    <row r="3137" spans="1:9" hidden="1">
      <c r="A3137" s="21"/>
      <c r="B3137" s="21"/>
      <c r="C3137" s="21"/>
      <c r="D3137" s="21"/>
      <c r="E3137" s="21"/>
      <c r="F3137" s="21"/>
      <c r="G3137" s="21"/>
      <c r="H3137" s="21"/>
      <c r="I3137" s="21"/>
    </row>
    <row r="3138" spans="1:9" hidden="1">
      <c r="A3138" s="21"/>
      <c r="B3138" s="21"/>
      <c r="C3138" s="21"/>
      <c r="D3138" s="21"/>
      <c r="E3138" s="21"/>
      <c r="F3138" s="21"/>
      <c r="G3138" s="21"/>
      <c r="H3138" s="21"/>
      <c r="I3138" s="21"/>
    </row>
    <row r="3139" spans="1:9" hidden="1">
      <c r="A3139" s="21"/>
      <c r="B3139" s="21"/>
      <c r="C3139" s="21"/>
      <c r="D3139" s="21"/>
      <c r="E3139" s="21"/>
      <c r="F3139" s="21"/>
      <c r="G3139" s="21"/>
      <c r="H3139" s="21"/>
      <c r="I3139" s="21"/>
    </row>
    <row r="3140" spans="1:9" hidden="1">
      <c r="A3140" s="21"/>
      <c r="B3140" s="21"/>
      <c r="C3140" s="21"/>
      <c r="D3140" s="21"/>
      <c r="E3140" s="21"/>
      <c r="F3140" s="21"/>
      <c r="G3140" s="21"/>
      <c r="H3140" s="21"/>
      <c r="I3140" s="21"/>
    </row>
    <row r="3141" spans="1:9" hidden="1">
      <c r="A3141" s="21"/>
      <c r="B3141" s="21"/>
      <c r="C3141" s="21"/>
      <c r="D3141" s="21"/>
      <c r="E3141" s="21"/>
      <c r="F3141" s="21"/>
      <c r="G3141" s="21"/>
      <c r="H3141" s="21"/>
      <c r="I3141" s="21"/>
    </row>
    <row r="3142" spans="1:9" hidden="1">
      <c r="A3142" s="21"/>
      <c r="B3142" s="21"/>
      <c r="C3142" s="21"/>
      <c r="D3142" s="21"/>
      <c r="E3142" s="21"/>
      <c r="F3142" s="21"/>
      <c r="G3142" s="21"/>
      <c r="H3142" s="21"/>
      <c r="I3142" s="21"/>
    </row>
    <row r="3143" spans="1:9" hidden="1">
      <c r="A3143" s="21"/>
      <c r="B3143" s="21"/>
      <c r="C3143" s="21"/>
      <c r="D3143" s="21"/>
      <c r="E3143" s="21"/>
      <c r="F3143" s="21"/>
      <c r="G3143" s="21"/>
      <c r="H3143" s="21"/>
      <c r="I3143" s="21"/>
    </row>
    <row r="3144" spans="1:9" hidden="1">
      <c r="A3144" s="21"/>
      <c r="B3144" s="21"/>
      <c r="C3144" s="21"/>
      <c r="D3144" s="21"/>
      <c r="E3144" s="21"/>
      <c r="F3144" s="21"/>
      <c r="G3144" s="21"/>
      <c r="H3144" s="21"/>
      <c r="I3144" s="21"/>
    </row>
    <row r="3145" spans="1:9" hidden="1">
      <c r="A3145" s="21"/>
      <c r="B3145" s="21"/>
      <c r="C3145" s="21"/>
      <c r="D3145" s="21"/>
      <c r="E3145" s="21"/>
      <c r="F3145" s="21"/>
      <c r="G3145" s="21"/>
      <c r="H3145" s="21"/>
      <c r="I3145" s="21"/>
    </row>
    <row r="3146" spans="1:9" hidden="1">
      <c r="A3146" s="21"/>
      <c r="B3146" s="21"/>
      <c r="C3146" s="21"/>
      <c r="D3146" s="21"/>
      <c r="E3146" s="21"/>
      <c r="F3146" s="21"/>
      <c r="G3146" s="21"/>
      <c r="H3146" s="21"/>
      <c r="I3146" s="21"/>
    </row>
    <row r="3147" spans="1:9" hidden="1">
      <c r="A3147" s="21"/>
      <c r="B3147" s="21"/>
      <c r="C3147" s="21"/>
      <c r="D3147" s="21"/>
      <c r="E3147" s="21"/>
      <c r="F3147" s="21"/>
      <c r="G3147" s="21"/>
      <c r="H3147" s="21"/>
      <c r="I3147" s="21"/>
    </row>
    <row r="3148" spans="1:9" hidden="1">
      <c r="A3148" s="21"/>
      <c r="B3148" s="21"/>
      <c r="C3148" s="21"/>
      <c r="D3148" s="21"/>
      <c r="E3148" s="21"/>
      <c r="F3148" s="21"/>
      <c r="G3148" s="21"/>
      <c r="H3148" s="21"/>
      <c r="I3148" s="21"/>
    </row>
    <row r="3149" spans="1:9" hidden="1">
      <c r="A3149" s="21"/>
      <c r="B3149" s="21"/>
      <c r="C3149" s="21"/>
      <c r="D3149" s="21"/>
      <c r="E3149" s="21"/>
      <c r="F3149" s="21"/>
      <c r="G3149" s="21"/>
      <c r="H3149" s="21"/>
      <c r="I3149" s="21"/>
    </row>
    <row r="3150" spans="1:9" hidden="1">
      <c r="A3150" s="21"/>
      <c r="B3150" s="21"/>
      <c r="C3150" s="21"/>
      <c r="D3150" s="21"/>
      <c r="E3150" s="21"/>
      <c r="F3150" s="21"/>
      <c r="G3150" s="21"/>
      <c r="H3150" s="21"/>
      <c r="I3150" s="21"/>
    </row>
    <row r="3151" spans="1:9" hidden="1">
      <c r="A3151" s="21"/>
      <c r="B3151" s="21"/>
      <c r="C3151" s="21"/>
      <c r="D3151" s="21"/>
      <c r="E3151" s="21"/>
      <c r="F3151" s="21"/>
      <c r="G3151" s="21"/>
      <c r="H3151" s="21"/>
      <c r="I3151" s="21"/>
    </row>
    <row r="3152" spans="1:9" hidden="1">
      <c r="A3152" s="21"/>
      <c r="B3152" s="21"/>
      <c r="C3152" s="21"/>
      <c r="D3152" s="21"/>
      <c r="E3152" s="21"/>
      <c r="F3152" s="21"/>
      <c r="G3152" s="21"/>
      <c r="H3152" s="21"/>
      <c r="I3152" s="21"/>
    </row>
    <row r="3153" spans="1:9" hidden="1">
      <c r="A3153" s="21"/>
      <c r="B3153" s="21"/>
      <c r="C3153" s="21"/>
      <c r="D3153" s="21"/>
      <c r="E3153" s="21"/>
      <c r="F3153" s="21"/>
      <c r="G3153" s="21"/>
      <c r="H3153" s="21"/>
      <c r="I3153" s="21"/>
    </row>
    <row r="3154" spans="1:9" hidden="1">
      <c r="A3154" s="21"/>
      <c r="B3154" s="21"/>
      <c r="C3154" s="21"/>
      <c r="D3154" s="21"/>
      <c r="E3154" s="21"/>
      <c r="F3154" s="21"/>
      <c r="G3154" s="21"/>
      <c r="H3154" s="21"/>
      <c r="I3154" s="21"/>
    </row>
    <row r="3155" spans="1:9" hidden="1">
      <c r="A3155" s="21"/>
      <c r="B3155" s="21"/>
      <c r="C3155" s="21"/>
      <c r="D3155" s="21"/>
      <c r="E3155" s="21"/>
      <c r="F3155" s="21"/>
      <c r="G3155" s="21"/>
      <c r="H3155" s="21"/>
      <c r="I3155" s="21"/>
    </row>
    <row r="3156" spans="1:9" hidden="1">
      <c r="A3156" s="21"/>
      <c r="B3156" s="21"/>
      <c r="C3156" s="21"/>
      <c r="D3156" s="21"/>
      <c r="E3156" s="21"/>
      <c r="F3156" s="21"/>
      <c r="G3156" s="21"/>
      <c r="H3156" s="21"/>
      <c r="I3156" s="21"/>
    </row>
    <row r="3157" spans="1:9" hidden="1">
      <c r="A3157" s="21"/>
      <c r="B3157" s="21"/>
      <c r="C3157" s="21"/>
      <c r="D3157" s="21"/>
      <c r="E3157" s="21"/>
      <c r="F3157" s="21"/>
      <c r="G3157" s="21"/>
      <c r="H3157" s="21"/>
      <c r="I3157" s="21"/>
    </row>
    <row r="3158" spans="1:9" hidden="1">
      <c r="A3158" s="21"/>
      <c r="B3158" s="21"/>
      <c r="C3158" s="21"/>
      <c r="D3158" s="21"/>
      <c r="E3158" s="21"/>
      <c r="F3158" s="21"/>
      <c r="G3158" s="21"/>
      <c r="H3158" s="21"/>
      <c r="I3158" s="21"/>
    </row>
    <row r="3159" spans="1:9" hidden="1">
      <c r="A3159" s="21"/>
      <c r="B3159" s="21"/>
      <c r="C3159" s="21"/>
      <c r="D3159" s="21"/>
      <c r="E3159" s="21"/>
      <c r="F3159" s="21"/>
      <c r="G3159" s="21"/>
      <c r="H3159" s="21"/>
      <c r="I3159" s="21"/>
    </row>
    <row r="3160" spans="1:9" hidden="1">
      <c r="A3160" s="21"/>
      <c r="B3160" s="21"/>
      <c r="C3160" s="21"/>
      <c r="D3160" s="21"/>
      <c r="E3160" s="21"/>
      <c r="F3160" s="21"/>
      <c r="G3160" s="21"/>
      <c r="H3160" s="21"/>
      <c r="I3160" s="21"/>
    </row>
    <row r="3161" spans="1:9" hidden="1">
      <c r="A3161" s="21"/>
      <c r="B3161" s="21"/>
      <c r="C3161" s="21"/>
      <c r="D3161" s="21"/>
      <c r="E3161" s="21"/>
      <c r="F3161" s="21"/>
      <c r="G3161" s="21"/>
      <c r="H3161" s="21"/>
      <c r="I3161" s="21"/>
    </row>
    <row r="3162" spans="1:9" hidden="1">
      <c r="A3162" s="21"/>
      <c r="B3162" s="21"/>
      <c r="C3162" s="21"/>
      <c r="D3162" s="21"/>
      <c r="E3162" s="21"/>
      <c r="F3162" s="21"/>
      <c r="G3162" s="21"/>
      <c r="H3162" s="21"/>
      <c r="I3162" s="21"/>
    </row>
    <row r="3163" spans="1:9" hidden="1">
      <c r="A3163" s="21"/>
      <c r="B3163" s="21"/>
      <c r="C3163" s="21"/>
      <c r="D3163" s="21"/>
      <c r="E3163" s="21"/>
      <c r="F3163" s="21"/>
      <c r="G3163" s="21"/>
      <c r="H3163" s="21"/>
      <c r="I3163" s="21"/>
    </row>
    <row r="3164" spans="1:9" hidden="1">
      <c r="A3164" s="21"/>
      <c r="B3164" s="21"/>
      <c r="C3164" s="21"/>
      <c r="D3164" s="21"/>
      <c r="E3164" s="21"/>
      <c r="F3164" s="21"/>
      <c r="G3164" s="21"/>
      <c r="H3164" s="21"/>
      <c r="I3164" s="21"/>
    </row>
    <row r="3165" spans="1:9" hidden="1">
      <c r="A3165" s="21"/>
      <c r="B3165" s="21"/>
      <c r="C3165" s="21"/>
      <c r="D3165" s="21"/>
      <c r="E3165" s="21"/>
      <c r="F3165" s="21"/>
      <c r="G3165" s="21"/>
      <c r="H3165" s="21"/>
      <c r="I3165" s="21"/>
    </row>
    <row r="3166" spans="1:9" hidden="1">
      <c r="A3166" s="21"/>
      <c r="B3166" s="21"/>
      <c r="C3166" s="21"/>
      <c r="D3166" s="21"/>
      <c r="E3166" s="21"/>
      <c r="F3166" s="21"/>
      <c r="G3166" s="21"/>
      <c r="H3166" s="21"/>
      <c r="I3166" s="21"/>
    </row>
    <row r="3167" spans="1:9" hidden="1">
      <c r="A3167" s="21"/>
      <c r="B3167" s="21"/>
      <c r="C3167" s="21"/>
      <c r="D3167" s="21"/>
      <c r="E3167" s="21"/>
      <c r="F3167" s="21"/>
      <c r="G3167" s="21"/>
      <c r="H3167" s="21"/>
      <c r="I3167" s="21"/>
    </row>
    <row r="3168" spans="1:9" hidden="1">
      <c r="A3168" s="21"/>
      <c r="B3168" s="21"/>
      <c r="C3168" s="21"/>
      <c r="D3168" s="21"/>
      <c r="E3168" s="21"/>
      <c r="F3168" s="21"/>
      <c r="G3168" s="21"/>
      <c r="H3168" s="21"/>
      <c r="I3168" s="21"/>
    </row>
    <row r="3169" spans="1:9" hidden="1">
      <c r="A3169" s="21"/>
      <c r="B3169" s="21"/>
      <c r="C3169" s="21"/>
      <c r="D3169" s="21"/>
      <c r="E3169" s="21"/>
      <c r="F3169" s="21"/>
      <c r="G3169" s="21"/>
      <c r="H3169" s="21"/>
      <c r="I3169" s="21"/>
    </row>
    <row r="3170" spans="1:9" hidden="1">
      <c r="A3170" s="21"/>
      <c r="B3170" s="21"/>
      <c r="C3170" s="21"/>
      <c r="D3170" s="21"/>
      <c r="E3170" s="21"/>
      <c r="F3170" s="21"/>
      <c r="G3170" s="21"/>
      <c r="H3170" s="21"/>
      <c r="I3170" s="21"/>
    </row>
    <row r="3171" spans="1:9" hidden="1">
      <c r="A3171" s="21"/>
      <c r="B3171" s="21"/>
      <c r="C3171" s="21"/>
      <c r="D3171" s="21"/>
      <c r="E3171" s="21"/>
      <c r="F3171" s="21"/>
      <c r="G3171" s="21"/>
      <c r="H3171" s="21"/>
      <c r="I3171" s="21"/>
    </row>
    <row r="3172" spans="1:9" hidden="1">
      <c r="A3172" s="21"/>
      <c r="B3172" s="21"/>
      <c r="C3172" s="21"/>
      <c r="D3172" s="21"/>
      <c r="E3172" s="21"/>
      <c r="F3172" s="21"/>
      <c r="G3172" s="21"/>
      <c r="H3172" s="21"/>
      <c r="I3172" s="21"/>
    </row>
    <row r="3173" spans="1:9" hidden="1">
      <c r="A3173" s="21"/>
      <c r="B3173" s="21"/>
      <c r="C3173" s="21"/>
      <c r="D3173" s="21"/>
      <c r="E3173" s="21"/>
      <c r="F3173" s="21"/>
      <c r="G3173" s="21"/>
      <c r="H3173" s="21"/>
      <c r="I3173" s="21"/>
    </row>
    <row r="3174" spans="1:9" hidden="1">
      <c r="A3174" s="21"/>
      <c r="B3174" s="21"/>
      <c r="C3174" s="21"/>
      <c r="D3174" s="21"/>
      <c r="E3174" s="21"/>
      <c r="F3174" s="21"/>
      <c r="G3174" s="21"/>
      <c r="H3174" s="21"/>
      <c r="I3174" s="21"/>
    </row>
    <row r="3175" spans="1:9" hidden="1">
      <c r="A3175" s="21"/>
      <c r="B3175" s="21"/>
      <c r="C3175" s="21"/>
      <c r="D3175" s="21"/>
      <c r="E3175" s="21"/>
      <c r="F3175" s="21"/>
      <c r="G3175" s="21"/>
      <c r="H3175" s="21"/>
      <c r="I3175" s="21"/>
    </row>
    <row r="3176" spans="1:9" hidden="1">
      <c r="A3176" s="21"/>
      <c r="B3176" s="21"/>
      <c r="C3176" s="21"/>
      <c r="D3176" s="21"/>
      <c r="E3176" s="21"/>
      <c r="F3176" s="21"/>
      <c r="G3176" s="21"/>
      <c r="H3176" s="21"/>
      <c r="I3176" s="21"/>
    </row>
    <row r="3177" spans="1:9" hidden="1">
      <c r="A3177" s="21"/>
      <c r="B3177" s="21"/>
      <c r="C3177" s="21"/>
      <c r="D3177" s="21"/>
      <c r="E3177" s="21"/>
      <c r="F3177" s="21"/>
      <c r="G3177" s="21"/>
      <c r="H3177" s="21"/>
      <c r="I3177" s="21"/>
    </row>
    <row r="3178" spans="1:9" hidden="1">
      <c r="A3178" s="21"/>
      <c r="B3178" s="21"/>
      <c r="C3178" s="21"/>
      <c r="D3178" s="21"/>
      <c r="E3178" s="21"/>
      <c r="F3178" s="21"/>
      <c r="G3178" s="21"/>
      <c r="H3178" s="21"/>
      <c r="I3178" s="21"/>
    </row>
    <row r="3179" spans="1:9" hidden="1">
      <c r="A3179" s="21"/>
      <c r="B3179" s="21"/>
      <c r="C3179" s="21"/>
      <c r="D3179" s="21"/>
      <c r="E3179" s="21"/>
      <c r="F3179" s="21"/>
      <c r="G3179" s="21"/>
      <c r="H3179" s="21"/>
      <c r="I3179" s="21"/>
    </row>
    <row r="3180" spans="1:9" hidden="1">
      <c r="A3180" s="21"/>
      <c r="B3180" s="21"/>
      <c r="C3180" s="21"/>
      <c r="D3180" s="21"/>
      <c r="E3180" s="21"/>
      <c r="F3180" s="21"/>
      <c r="G3180" s="21"/>
      <c r="H3180" s="21"/>
      <c r="I3180" s="21"/>
    </row>
    <row r="3181" spans="1:9" hidden="1">
      <c r="A3181" s="21"/>
      <c r="B3181" s="21"/>
      <c r="C3181" s="21"/>
      <c r="D3181" s="21"/>
      <c r="E3181" s="21"/>
      <c r="F3181" s="21"/>
      <c r="G3181" s="21"/>
      <c r="H3181" s="21"/>
      <c r="I3181" s="21"/>
    </row>
    <row r="3182" spans="1:9" hidden="1">
      <c r="A3182" s="21"/>
      <c r="B3182" s="21"/>
      <c r="C3182" s="21"/>
      <c r="D3182" s="21"/>
      <c r="E3182" s="21"/>
      <c r="F3182" s="21"/>
      <c r="G3182" s="21"/>
      <c r="H3182" s="21"/>
      <c r="I3182" s="21"/>
    </row>
    <row r="3183" spans="1:9" hidden="1">
      <c r="A3183" s="21"/>
      <c r="B3183" s="21"/>
      <c r="C3183" s="21"/>
      <c r="D3183" s="21"/>
      <c r="E3183" s="21"/>
      <c r="F3183" s="21"/>
      <c r="G3183" s="21"/>
      <c r="H3183" s="21"/>
      <c r="I3183" s="21"/>
    </row>
    <row r="3184" spans="1:9" hidden="1">
      <c r="A3184" s="21"/>
      <c r="B3184" s="21"/>
      <c r="C3184" s="21"/>
      <c r="D3184" s="21"/>
      <c r="E3184" s="21"/>
      <c r="F3184" s="21"/>
      <c r="G3184" s="21"/>
      <c r="H3184" s="21"/>
      <c r="I3184" s="21"/>
    </row>
    <row r="3185" spans="1:9" hidden="1">
      <c r="A3185" s="21"/>
      <c r="B3185" s="21"/>
      <c r="C3185" s="21"/>
      <c r="D3185" s="21"/>
      <c r="E3185" s="21"/>
      <c r="F3185" s="21"/>
      <c r="G3185" s="21"/>
      <c r="H3185" s="21"/>
      <c r="I3185" s="21"/>
    </row>
    <row r="3186" spans="1:9" hidden="1">
      <c r="A3186" s="21"/>
      <c r="B3186" s="21"/>
      <c r="C3186" s="21"/>
      <c r="D3186" s="21"/>
      <c r="E3186" s="21"/>
      <c r="F3186" s="21"/>
      <c r="G3186" s="21"/>
      <c r="H3186" s="21"/>
      <c r="I3186" s="21"/>
    </row>
    <row r="3187" spans="1:9" hidden="1">
      <c r="A3187" s="21"/>
      <c r="B3187" s="21"/>
      <c r="C3187" s="21"/>
      <c r="D3187" s="21"/>
      <c r="E3187" s="21"/>
      <c r="F3187" s="21"/>
      <c r="G3187" s="21"/>
      <c r="H3187" s="21"/>
      <c r="I3187" s="21"/>
    </row>
    <row r="3188" spans="1:9" hidden="1">
      <c r="A3188" s="21"/>
      <c r="B3188" s="21"/>
      <c r="C3188" s="21"/>
      <c r="D3188" s="21"/>
      <c r="E3188" s="21"/>
      <c r="F3188" s="21"/>
      <c r="G3188" s="21"/>
      <c r="H3188" s="21"/>
      <c r="I3188" s="21"/>
    </row>
    <row r="3189" spans="1:9" hidden="1">
      <c r="A3189" s="21"/>
      <c r="B3189" s="21"/>
      <c r="C3189" s="21"/>
      <c r="D3189" s="21"/>
      <c r="E3189" s="21"/>
      <c r="F3189" s="21"/>
      <c r="G3189" s="21"/>
      <c r="H3189" s="21"/>
      <c r="I3189" s="21"/>
    </row>
    <row r="3190" spans="1:9" hidden="1">
      <c r="A3190" s="21"/>
      <c r="B3190" s="21"/>
      <c r="C3190" s="21"/>
      <c r="D3190" s="21"/>
      <c r="E3190" s="21"/>
      <c r="F3190" s="21"/>
      <c r="G3190" s="21"/>
      <c r="H3190" s="21"/>
      <c r="I3190" s="21"/>
    </row>
    <row r="3191" spans="1:9" hidden="1">
      <c r="A3191" s="21"/>
      <c r="B3191" s="21"/>
      <c r="C3191" s="21"/>
      <c r="D3191" s="21"/>
      <c r="E3191" s="21"/>
      <c r="F3191" s="21"/>
      <c r="G3191" s="21"/>
      <c r="H3191" s="21"/>
      <c r="I3191" s="21"/>
    </row>
    <row r="3192" spans="1:9" hidden="1">
      <c r="A3192" s="21"/>
      <c r="B3192" s="21"/>
      <c r="C3192" s="21"/>
      <c r="D3192" s="21"/>
      <c r="E3192" s="21"/>
      <c r="F3192" s="21"/>
      <c r="G3192" s="21"/>
      <c r="H3192" s="21"/>
      <c r="I3192" s="21"/>
    </row>
    <row r="3193" spans="1:9" hidden="1">
      <c r="A3193" s="21"/>
      <c r="B3193" s="21"/>
      <c r="C3193" s="21"/>
      <c r="D3193" s="21"/>
      <c r="E3193" s="21"/>
      <c r="F3193" s="21"/>
      <c r="G3193" s="21"/>
      <c r="H3193" s="21"/>
      <c r="I3193" s="21"/>
    </row>
    <row r="3194" spans="1:9" hidden="1">
      <c r="A3194" s="21"/>
      <c r="B3194" s="21"/>
      <c r="C3194" s="21"/>
      <c r="D3194" s="21"/>
      <c r="E3194" s="21"/>
      <c r="F3194" s="21"/>
      <c r="G3194" s="21"/>
      <c r="H3194" s="21"/>
      <c r="I3194" s="21"/>
    </row>
    <row r="3195" spans="1:9" hidden="1">
      <c r="A3195" s="21"/>
      <c r="B3195" s="21"/>
      <c r="C3195" s="21"/>
      <c r="D3195" s="21"/>
      <c r="E3195" s="21"/>
      <c r="F3195" s="21"/>
      <c r="G3195" s="21"/>
      <c r="H3195" s="21"/>
      <c r="I3195" s="21"/>
    </row>
    <row r="3196" spans="1:9" hidden="1">
      <c r="A3196" s="21"/>
      <c r="B3196" s="21"/>
      <c r="C3196" s="21"/>
      <c r="D3196" s="21"/>
      <c r="E3196" s="21"/>
      <c r="F3196" s="21"/>
      <c r="G3196" s="21"/>
      <c r="H3196" s="21"/>
      <c r="I3196" s="21"/>
    </row>
    <row r="3197" spans="1:9" hidden="1">
      <c r="A3197" s="21"/>
      <c r="B3197" s="21"/>
      <c r="C3197" s="21"/>
      <c r="D3197" s="21"/>
      <c r="E3197" s="21"/>
      <c r="F3197" s="21"/>
      <c r="G3197" s="21"/>
      <c r="H3197" s="21"/>
      <c r="I3197" s="21"/>
    </row>
    <row r="3198" spans="1:9" hidden="1">
      <c r="A3198" s="21"/>
      <c r="B3198" s="21"/>
      <c r="C3198" s="21"/>
      <c r="D3198" s="21"/>
      <c r="E3198" s="21"/>
      <c r="F3198" s="21"/>
      <c r="G3198" s="21"/>
      <c r="H3198" s="21"/>
      <c r="I3198" s="21"/>
    </row>
    <row r="3199" spans="1:9" hidden="1">
      <c r="A3199" s="21"/>
      <c r="B3199" s="21"/>
      <c r="C3199" s="21"/>
      <c r="D3199" s="21"/>
      <c r="E3199" s="21"/>
      <c r="F3199" s="21"/>
      <c r="G3199" s="21"/>
      <c r="H3199" s="21"/>
      <c r="I3199" s="21"/>
    </row>
    <row r="3200" spans="1:9" hidden="1">
      <c r="A3200" s="21"/>
      <c r="B3200" s="21"/>
      <c r="C3200" s="21"/>
      <c r="D3200" s="21"/>
      <c r="E3200" s="21"/>
      <c r="F3200" s="21"/>
      <c r="G3200" s="21"/>
      <c r="H3200" s="21"/>
      <c r="I3200" s="21"/>
    </row>
    <row r="3201" spans="1:9" hidden="1">
      <c r="A3201" s="21"/>
      <c r="B3201" s="21"/>
      <c r="C3201" s="21"/>
      <c r="D3201" s="21"/>
      <c r="E3201" s="21"/>
      <c r="F3201" s="21"/>
      <c r="G3201" s="21"/>
      <c r="H3201" s="21"/>
      <c r="I3201" s="21"/>
    </row>
    <row r="3202" spans="1:9" hidden="1">
      <c r="A3202" s="21"/>
      <c r="B3202" s="21"/>
      <c r="C3202" s="21"/>
      <c r="D3202" s="21"/>
      <c r="E3202" s="21"/>
      <c r="F3202" s="21"/>
      <c r="G3202" s="21"/>
      <c r="H3202" s="21"/>
      <c r="I3202" s="21"/>
    </row>
    <row r="3203" spans="1:9" hidden="1">
      <c r="A3203" s="21"/>
      <c r="B3203" s="21"/>
      <c r="C3203" s="21"/>
      <c r="D3203" s="21"/>
      <c r="E3203" s="21"/>
      <c r="F3203" s="21"/>
      <c r="G3203" s="21"/>
      <c r="H3203" s="21"/>
      <c r="I3203" s="21"/>
    </row>
    <row r="3204" spans="1:9" hidden="1">
      <c r="A3204" s="21"/>
      <c r="B3204" s="21"/>
      <c r="C3204" s="21"/>
      <c r="D3204" s="21"/>
      <c r="E3204" s="21"/>
      <c r="F3204" s="21"/>
      <c r="G3204" s="21"/>
      <c r="H3204" s="21"/>
      <c r="I3204" s="21"/>
    </row>
    <row r="3205" spans="1:9" hidden="1">
      <c r="A3205" s="21"/>
      <c r="B3205" s="21"/>
      <c r="C3205" s="21"/>
      <c r="D3205" s="21"/>
      <c r="E3205" s="21"/>
      <c r="F3205" s="21"/>
      <c r="G3205" s="21"/>
      <c r="H3205" s="21"/>
      <c r="I3205" s="21"/>
    </row>
    <row r="3206" spans="1:9" hidden="1">
      <c r="A3206" s="21"/>
      <c r="B3206" s="21"/>
      <c r="C3206" s="21"/>
      <c r="D3206" s="21"/>
      <c r="E3206" s="21"/>
      <c r="F3206" s="21"/>
      <c r="G3206" s="21"/>
      <c r="H3206" s="21"/>
      <c r="I3206" s="21"/>
    </row>
    <row r="3207" spans="1:9" hidden="1">
      <c r="A3207" s="21"/>
      <c r="B3207" s="21"/>
      <c r="C3207" s="21"/>
      <c r="D3207" s="21"/>
      <c r="E3207" s="21"/>
      <c r="F3207" s="21"/>
      <c r="G3207" s="21"/>
      <c r="H3207" s="21"/>
      <c r="I3207" s="21"/>
    </row>
    <row r="3208" spans="1:9" hidden="1">
      <c r="A3208" s="21"/>
      <c r="B3208" s="21"/>
      <c r="C3208" s="21"/>
      <c r="D3208" s="21"/>
      <c r="E3208" s="21"/>
      <c r="F3208" s="21"/>
      <c r="G3208" s="21"/>
      <c r="H3208" s="21"/>
      <c r="I3208" s="21"/>
    </row>
    <row r="3209" spans="1:9" hidden="1">
      <c r="A3209" s="21"/>
      <c r="B3209" s="21"/>
      <c r="C3209" s="21"/>
      <c r="D3209" s="21"/>
      <c r="E3209" s="21"/>
      <c r="F3209" s="21"/>
      <c r="G3209" s="21"/>
      <c r="H3209" s="21"/>
      <c r="I3209" s="21"/>
    </row>
    <row r="3210" spans="1:9" hidden="1">
      <c r="A3210" s="21"/>
      <c r="B3210" s="21"/>
      <c r="C3210" s="21"/>
      <c r="D3210" s="21"/>
      <c r="E3210" s="21"/>
      <c r="F3210" s="21"/>
      <c r="G3210" s="21"/>
      <c r="H3210" s="21"/>
      <c r="I3210" s="21"/>
    </row>
    <row r="3211" spans="1:9" hidden="1">
      <c r="A3211" s="21"/>
      <c r="B3211" s="21"/>
      <c r="C3211" s="21"/>
      <c r="D3211" s="21"/>
      <c r="E3211" s="21"/>
      <c r="F3211" s="21"/>
      <c r="G3211" s="21"/>
      <c r="H3211" s="21"/>
      <c r="I3211" s="21"/>
    </row>
    <row r="3212" spans="1:9" hidden="1">
      <c r="A3212" s="21"/>
      <c r="B3212" s="21"/>
      <c r="C3212" s="21"/>
      <c r="D3212" s="21"/>
      <c r="E3212" s="21"/>
      <c r="F3212" s="21"/>
      <c r="G3212" s="21"/>
      <c r="H3212" s="21"/>
      <c r="I3212" s="21"/>
    </row>
    <row r="3213" spans="1:9" hidden="1">
      <c r="A3213" s="21"/>
      <c r="B3213" s="21"/>
      <c r="C3213" s="21"/>
      <c r="D3213" s="21"/>
      <c r="E3213" s="21"/>
      <c r="F3213" s="21"/>
      <c r="G3213" s="21"/>
      <c r="H3213" s="21"/>
      <c r="I3213" s="21"/>
    </row>
    <row r="3214" spans="1:9" hidden="1">
      <c r="A3214" s="21"/>
      <c r="B3214" s="21"/>
      <c r="C3214" s="21"/>
      <c r="D3214" s="21"/>
      <c r="E3214" s="21"/>
      <c r="F3214" s="21"/>
      <c r="G3214" s="21"/>
      <c r="H3214" s="21"/>
      <c r="I3214" s="21"/>
    </row>
    <row r="3215" spans="1:9" hidden="1">
      <c r="A3215" s="21"/>
      <c r="B3215" s="21"/>
      <c r="C3215" s="21"/>
      <c r="D3215" s="21"/>
      <c r="E3215" s="21"/>
      <c r="F3215" s="21"/>
      <c r="G3215" s="21"/>
      <c r="H3215" s="21"/>
      <c r="I3215" s="21"/>
    </row>
    <row r="3216" spans="1:9" hidden="1">
      <c r="A3216" s="21"/>
      <c r="B3216" s="21"/>
      <c r="C3216" s="21"/>
      <c r="D3216" s="21"/>
      <c r="E3216" s="21"/>
      <c r="F3216" s="21"/>
      <c r="G3216" s="21"/>
      <c r="H3216" s="21"/>
      <c r="I3216" s="21"/>
    </row>
    <row r="3217" spans="1:9" hidden="1">
      <c r="A3217" s="21"/>
      <c r="B3217" s="21"/>
      <c r="C3217" s="21"/>
      <c r="D3217" s="21"/>
      <c r="E3217" s="21"/>
      <c r="F3217" s="21"/>
      <c r="G3217" s="21"/>
      <c r="H3217" s="21"/>
      <c r="I3217" s="21"/>
    </row>
    <row r="3218" spans="1:9" hidden="1">
      <c r="A3218" s="21"/>
      <c r="B3218" s="21"/>
      <c r="C3218" s="21"/>
      <c r="D3218" s="21"/>
      <c r="E3218" s="21"/>
      <c r="F3218" s="21"/>
      <c r="G3218" s="21"/>
      <c r="H3218" s="21"/>
      <c r="I3218" s="21"/>
    </row>
    <row r="3219" spans="1:9" hidden="1">
      <c r="A3219" s="21"/>
      <c r="B3219" s="21"/>
      <c r="C3219" s="21"/>
      <c r="D3219" s="21"/>
      <c r="E3219" s="21"/>
      <c r="F3219" s="21"/>
      <c r="G3219" s="21"/>
      <c r="H3219" s="21"/>
      <c r="I3219" s="21"/>
    </row>
    <row r="3220" spans="1:9" hidden="1">
      <c r="A3220" s="21"/>
      <c r="B3220" s="21"/>
      <c r="C3220" s="21"/>
      <c r="D3220" s="21"/>
      <c r="E3220" s="21"/>
      <c r="F3220" s="21"/>
      <c r="G3220" s="21"/>
      <c r="H3220" s="21"/>
      <c r="I3220" s="21"/>
    </row>
    <row r="3221" spans="1:9" hidden="1">
      <c r="A3221" s="21"/>
      <c r="B3221" s="21"/>
      <c r="C3221" s="21"/>
      <c r="D3221" s="21"/>
      <c r="E3221" s="21"/>
      <c r="F3221" s="21"/>
      <c r="G3221" s="21"/>
      <c r="H3221" s="21"/>
      <c r="I3221" s="21"/>
    </row>
    <row r="3222" spans="1:9" hidden="1">
      <c r="A3222" s="21"/>
      <c r="B3222" s="21"/>
      <c r="C3222" s="21"/>
      <c r="D3222" s="21"/>
      <c r="E3222" s="21"/>
      <c r="F3222" s="21"/>
      <c r="G3222" s="21"/>
      <c r="H3222" s="21"/>
      <c r="I3222" s="21"/>
    </row>
    <row r="3223" spans="1:9" hidden="1">
      <c r="A3223" s="21"/>
      <c r="B3223" s="21"/>
      <c r="C3223" s="21"/>
      <c r="D3223" s="21"/>
      <c r="E3223" s="21"/>
      <c r="F3223" s="21"/>
      <c r="G3223" s="21"/>
      <c r="H3223" s="21"/>
      <c r="I3223" s="21"/>
    </row>
    <row r="3224" spans="1:9" hidden="1">
      <c r="A3224" s="21"/>
      <c r="B3224" s="21"/>
      <c r="C3224" s="21"/>
      <c r="D3224" s="21"/>
      <c r="E3224" s="21"/>
      <c r="F3224" s="21"/>
      <c r="G3224" s="21"/>
      <c r="H3224" s="21"/>
      <c r="I3224" s="21"/>
    </row>
    <row r="3225" spans="1:9" hidden="1">
      <c r="A3225" s="21"/>
      <c r="B3225" s="21"/>
      <c r="C3225" s="21"/>
      <c r="D3225" s="21"/>
      <c r="E3225" s="21"/>
      <c r="F3225" s="21"/>
      <c r="G3225" s="21"/>
      <c r="H3225" s="21"/>
      <c r="I3225" s="21"/>
    </row>
    <row r="3226" spans="1:9" hidden="1">
      <c r="A3226" s="21"/>
      <c r="B3226" s="21"/>
      <c r="C3226" s="21"/>
      <c r="D3226" s="21"/>
      <c r="E3226" s="21"/>
      <c r="F3226" s="21"/>
      <c r="G3226" s="21"/>
      <c r="H3226" s="21"/>
      <c r="I3226" s="21"/>
    </row>
    <row r="3227" spans="1:9" hidden="1">
      <c r="A3227" s="21"/>
      <c r="B3227" s="21"/>
      <c r="C3227" s="21"/>
      <c r="D3227" s="21"/>
      <c r="E3227" s="21"/>
      <c r="F3227" s="21"/>
      <c r="G3227" s="21"/>
      <c r="H3227" s="21"/>
      <c r="I3227" s="21"/>
    </row>
    <row r="3228" spans="1:9" hidden="1">
      <c r="A3228" s="21"/>
      <c r="B3228" s="21"/>
      <c r="C3228" s="21"/>
      <c r="D3228" s="21"/>
      <c r="E3228" s="21"/>
      <c r="F3228" s="21"/>
      <c r="G3228" s="21"/>
      <c r="H3228" s="21"/>
      <c r="I3228" s="21"/>
    </row>
    <row r="3229" spans="1:9" hidden="1">
      <c r="A3229" s="21"/>
      <c r="B3229" s="21"/>
      <c r="C3229" s="21"/>
      <c r="D3229" s="21"/>
      <c r="E3229" s="21"/>
      <c r="F3229" s="21"/>
      <c r="G3229" s="21"/>
      <c r="H3229" s="21"/>
      <c r="I3229" s="21"/>
    </row>
    <row r="3230" spans="1:9" hidden="1">
      <c r="A3230" s="21"/>
      <c r="B3230" s="21"/>
      <c r="C3230" s="21"/>
      <c r="D3230" s="21"/>
      <c r="E3230" s="21"/>
      <c r="F3230" s="21"/>
      <c r="G3230" s="21"/>
      <c r="H3230" s="21"/>
      <c r="I3230" s="21"/>
    </row>
    <row r="3231" spans="1:9" hidden="1">
      <c r="A3231" s="21"/>
      <c r="B3231" s="21"/>
      <c r="C3231" s="21"/>
      <c r="D3231" s="21"/>
      <c r="E3231" s="21"/>
      <c r="F3231" s="21"/>
      <c r="G3231" s="21"/>
      <c r="H3231" s="21"/>
      <c r="I3231" s="21"/>
    </row>
    <row r="3232" spans="1:9" hidden="1">
      <c r="A3232" s="21"/>
      <c r="B3232" s="21"/>
      <c r="C3232" s="21"/>
      <c r="D3232" s="21"/>
      <c r="E3232" s="21"/>
      <c r="F3232" s="21"/>
      <c r="G3232" s="21"/>
      <c r="H3232" s="21"/>
      <c r="I3232" s="21"/>
    </row>
    <row r="3233" spans="1:9" hidden="1">
      <c r="A3233" s="21"/>
      <c r="B3233" s="21"/>
      <c r="C3233" s="21"/>
      <c r="D3233" s="21"/>
      <c r="E3233" s="21"/>
      <c r="F3233" s="21"/>
      <c r="G3233" s="21"/>
      <c r="H3233" s="21"/>
      <c r="I3233" s="21"/>
    </row>
    <row r="3234" spans="1:9" hidden="1">
      <c r="A3234" s="21"/>
      <c r="B3234" s="21"/>
      <c r="C3234" s="21"/>
      <c r="D3234" s="21"/>
      <c r="E3234" s="21"/>
      <c r="F3234" s="21"/>
      <c r="G3234" s="21"/>
      <c r="H3234" s="21"/>
      <c r="I3234" s="21"/>
    </row>
    <row r="3235" spans="1:9" hidden="1">
      <c r="A3235" s="21"/>
      <c r="B3235" s="21"/>
      <c r="C3235" s="21"/>
      <c r="D3235" s="21"/>
      <c r="E3235" s="21"/>
      <c r="F3235" s="21"/>
      <c r="G3235" s="21"/>
      <c r="H3235" s="21"/>
      <c r="I3235" s="21"/>
    </row>
    <row r="3236" spans="1:9" hidden="1">
      <c r="A3236" s="21"/>
      <c r="B3236" s="21"/>
      <c r="C3236" s="21"/>
      <c r="D3236" s="21"/>
      <c r="E3236" s="21"/>
      <c r="F3236" s="21"/>
      <c r="G3236" s="21"/>
      <c r="H3236" s="21"/>
      <c r="I3236" s="21"/>
    </row>
    <row r="3237" spans="1:9" hidden="1">
      <c r="A3237" s="21"/>
      <c r="B3237" s="21"/>
      <c r="C3237" s="21"/>
      <c r="D3237" s="21"/>
      <c r="E3237" s="21"/>
      <c r="F3237" s="21"/>
      <c r="G3237" s="21"/>
      <c r="H3237" s="21"/>
      <c r="I3237" s="21"/>
    </row>
    <row r="3238" spans="1:9" hidden="1">
      <c r="A3238" s="21"/>
      <c r="B3238" s="21"/>
      <c r="C3238" s="21"/>
      <c r="D3238" s="21"/>
      <c r="E3238" s="21"/>
      <c r="F3238" s="21"/>
      <c r="G3238" s="21"/>
      <c r="H3238" s="21"/>
      <c r="I3238" s="21"/>
    </row>
    <row r="3239" spans="1:9" hidden="1">
      <c r="A3239" s="21"/>
      <c r="B3239" s="21"/>
      <c r="C3239" s="21"/>
      <c r="D3239" s="21"/>
      <c r="E3239" s="21"/>
      <c r="F3239" s="21"/>
      <c r="G3239" s="21"/>
      <c r="H3239" s="21"/>
      <c r="I3239" s="21"/>
    </row>
    <row r="3240" spans="1:9" hidden="1">
      <c r="A3240" s="21"/>
      <c r="B3240" s="21"/>
      <c r="C3240" s="21"/>
      <c r="D3240" s="21"/>
      <c r="E3240" s="21"/>
      <c r="F3240" s="21"/>
      <c r="G3240" s="21"/>
      <c r="H3240" s="21"/>
      <c r="I3240" s="21"/>
    </row>
    <row r="3241" spans="1:9" hidden="1">
      <c r="A3241" s="21"/>
      <c r="B3241" s="21"/>
      <c r="C3241" s="21"/>
      <c r="D3241" s="21"/>
      <c r="E3241" s="21"/>
      <c r="F3241" s="21"/>
      <c r="G3241" s="21"/>
      <c r="H3241" s="21"/>
      <c r="I3241" s="21"/>
    </row>
    <row r="3242" spans="1:9" hidden="1">
      <c r="A3242" s="21"/>
      <c r="B3242" s="21"/>
      <c r="C3242" s="21"/>
      <c r="D3242" s="21"/>
      <c r="E3242" s="21"/>
      <c r="F3242" s="21"/>
      <c r="G3242" s="21"/>
      <c r="H3242" s="21"/>
      <c r="I3242" s="21"/>
    </row>
    <row r="3243" spans="1:9" hidden="1">
      <c r="A3243" s="21"/>
      <c r="B3243" s="21"/>
      <c r="C3243" s="21"/>
      <c r="D3243" s="21"/>
      <c r="E3243" s="21"/>
      <c r="F3243" s="21"/>
      <c r="G3243" s="21"/>
      <c r="H3243" s="21"/>
      <c r="I3243" s="21"/>
    </row>
    <row r="3244" spans="1:9" hidden="1">
      <c r="A3244" s="21"/>
      <c r="B3244" s="21"/>
      <c r="C3244" s="21"/>
      <c r="D3244" s="21"/>
      <c r="E3244" s="21"/>
      <c r="F3244" s="21"/>
      <c r="G3244" s="21"/>
      <c r="H3244" s="21"/>
      <c r="I3244" s="21"/>
    </row>
    <row r="3245" spans="1:9" hidden="1">
      <c r="A3245" s="21"/>
      <c r="B3245" s="21"/>
      <c r="C3245" s="21"/>
      <c r="D3245" s="21"/>
      <c r="E3245" s="21"/>
      <c r="F3245" s="21"/>
      <c r="G3245" s="21"/>
      <c r="H3245" s="21"/>
      <c r="I3245" s="21"/>
    </row>
    <row r="3246" spans="1:9" hidden="1">
      <c r="A3246" s="21"/>
      <c r="B3246" s="21"/>
      <c r="C3246" s="21"/>
      <c r="D3246" s="21"/>
      <c r="E3246" s="21"/>
      <c r="F3246" s="21"/>
      <c r="G3246" s="21"/>
      <c r="H3246" s="21"/>
      <c r="I3246" s="21"/>
    </row>
    <row r="3247" spans="1:9" hidden="1">
      <c r="A3247" s="21"/>
      <c r="B3247" s="21"/>
      <c r="C3247" s="21"/>
      <c r="D3247" s="21"/>
      <c r="E3247" s="21"/>
      <c r="F3247" s="21"/>
      <c r="G3247" s="21"/>
      <c r="H3247" s="21"/>
      <c r="I3247" s="21"/>
    </row>
    <row r="3248" spans="1:9" hidden="1">
      <c r="A3248" s="21"/>
      <c r="B3248" s="21"/>
      <c r="C3248" s="21"/>
      <c r="D3248" s="21"/>
      <c r="E3248" s="21"/>
      <c r="F3248" s="21"/>
      <c r="G3248" s="21"/>
      <c r="H3248" s="21"/>
      <c r="I3248" s="21"/>
    </row>
    <row r="3249" spans="1:9" hidden="1">
      <c r="A3249" s="21"/>
      <c r="B3249" s="21"/>
      <c r="C3249" s="21"/>
      <c r="D3249" s="21"/>
      <c r="E3249" s="21"/>
      <c r="F3249" s="21"/>
      <c r="G3249" s="21"/>
      <c r="H3249" s="21"/>
      <c r="I3249" s="21"/>
    </row>
    <row r="3250" spans="1:9" hidden="1">
      <c r="A3250" s="21"/>
      <c r="B3250" s="21"/>
      <c r="C3250" s="21"/>
      <c r="D3250" s="21"/>
      <c r="E3250" s="21"/>
      <c r="F3250" s="21"/>
      <c r="G3250" s="21"/>
      <c r="H3250" s="21"/>
      <c r="I3250" s="21"/>
    </row>
    <row r="3251" spans="1:9" hidden="1">
      <c r="A3251" s="21"/>
      <c r="B3251" s="21"/>
      <c r="C3251" s="21"/>
      <c r="D3251" s="21"/>
      <c r="E3251" s="21"/>
      <c r="F3251" s="21"/>
      <c r="G3251" s="21"/>
      <c r="H3251" s="21"/>
      <c r="I3251" s="21"/>
    </row>
    <row r="3252" spans="1:9" hidden="1">
      <c r="A3252" s="21"/>
      <c r="B3252" s="21"/>
      <c r="C3252" s="21"/>
      <c r="D3252" s="21"/>
      <c r="E3252" s="21"/>
      <c r="F3252" s="21"/>
      <c r="G3252" s="21"/>
      <c r="H3252" s="21"/>
      <c r="I3252" s="21"/>
    </row>
    <row r="3253" spans="1:9" hidden="1">
      <c r="A3253" s="21"/>
      <c r="B3253" s="21"/>
      <c r="C3253" s="21"/>
      <c r="D3253" s="21"/>
      <c r="E3253" s="21"/>
      <c r="F3253" s="21"/>
      <c r="G3253" s="21"/>
      <c r="H3253" s="21"/>
      <c r="I3253" s="21"/>
    </row>
    <row r="3254" spans="1:9" hidden="1">
      <c r="A3254" s="21"/>
      <c r="B3254" s="21"/>
      <c r="C3254" s="21"/>
      <c r="D3254" s="21"/>
      <c r="E3254" s="21"/>
      <c r="F3254" s="21"/>
      <c r="G3254" s="21"/>
      <c r="H3254" s="21"/>
      <c r="I3254" s="21"/>
    </row>
    <row r="3255" spans="1:9" hidden="1">
      <c r="A3255" s="21"/>
      <c r="B3255" s="21"/>
      <c r="C3255" s="21"/>
      <c r="D3255" s="21"/>
      <c r="E3255" s="21"/>
      <c r="F3255" s="21"/>
      <c r="G3255" s="21"/>
      <c r="H3255" s="21"/>
      <c r="I3255" s="21"/>
    </row>
    <row r="3256" spans="1:9" hidden="1">
      <c r="A3256" s="21"/>
      <c r="B3256" s="21"/>
      <c r="C3256" s="21"/>
      <c r="D3256" s="21"/>
      <c r="E3256" s="21"/>
      <c r="F3256" s="21"/>
      <c r="G3256" s="21"/>
      <c r="H3256" s="21"/>
      <c r="I3256" s="21"/>
    </row>
    <row r="3257" spans="1:9" hidden="1">
      <c r="A3257" s="21"/>
      <c r="B3257" s="21"/>
      <c r="C3257" s="21"/>
      <c r="D3257" s="21"/>
      <c r="E3257" s="21"/>
      <c r="F3257" s="21"/>
      <c r="G3257" s="21"/>
      <c r="H3257" s="21"/>
      <c r="I3257" s="21"/>
    </row>
    <row r="3258" spans="1:9" hidden="1">
      <c r="A3258" s="21"/>
      <c r="B3258" s="21"/>
      <c r="C3258" s="21"/>
      <c r="D3258" s="21"/>
      <c r="E3258" s="21"/>
      <c r="F3258" s="21"/>
      <c r="G3258" s="21"/>
      <c r="H3258" s="21"/>
      <c r="I3258" s="21"/>
    </row>
    <row r="3259" spans="1:9" hidden="1">
      <c r="A3259" s="21"/>
      <c r="B3259" s="21"/>
      <c r="C3259" s="21"/>
      <c r="D3259" s="21"/>
      <c r="E3259" s="21"/>
      <c r="F3259" s="21"/>
      <c r="G3259" s="21"/>
      <c r="H3259" s="21"/>
      <c r="I3259" s="21"/>
    </row>
    <row r="3260" spans="1:9" hidden="1">
      <c r="A3260" s="21"/>
      <c r="B3260" s="21"/>
      <c r="C3260" s="21"/>
      <c r="D3260" s="21"/>
      <c r="E3260" s="21"/>
      <c r="F3260" s="21"/>
      <c r="G3260" s="21"/>
      <c r="H3260" s="21"/>
      <c r="I3260" s="21"/>
    </row>
    <row r="3261" spans="1:9" hidden="1">
      <c r="A3261" s="21"/>
      <c r="B3261" s="21"/>
      <c r="C3261" s="21"/>
      <c r="D3261" s="21"/>
      <c r="E3261" s="21"/>
      <c r="F3261" s="21"/>
      <c r="G3261" s="21"/>
      <c r="H3261" s="21"/>
      <c r="I3261" s="21"/>
    </row>
    <row r="3262" spans="1:9" hidden="1">
      <c r="A3262" s="21"/>
      <c r="B3262" s="21"/>
      <c r="C3262" s="21"/>
      <c r="D3262" s="21"/>
      <c r="E3262" s="21"/>
      <c r="F3262" s="21"/>
      <c r="G3262" s="21"/>
      <c r="H3262" s="21"/>
      <c r="I3262" s="21"/>
    </row>
    <row r="3263" spans="1:9" hidden="1">
      <c r="A3263" s="21"/>
      <c r="B3263" s="21"/>
      <c r="C3263" s="21"/>
      <c r="D3263" s="21"/>
      <c r="E3263" s="21"/>
      <c r="F3263" s="21"/>
      <c r="G3263" s="21"/>
      <c r="H3263" s="21"/>
      <c r="I3263" s="21"/>
    </row>
    <row r="3264" spans="1:9" hidden="1">
      <c r="A3264" s="21"/>
      <c r="B3264" s="21"/>
      <c r="C3264" s="21"/>
      <c r="D3264" s="21"/>
      <c r="E3264" s="21"/>
      <c r="F3264" s="21"/>
      <c r="G3264" s="21"/>
      <c r="H3264" s="21"/>
      <c r="I3264" s="21"/>
    </row>
    <row r="3265" spans="1:9" hidden="1">
      <c r="A3265" s="21"/>
      <c r="B3265" s="21"/>
      <c r="C3265" s="21"/>
      <c r="D3265" s="21"/>
      <c r="E3265" s="21"/>
      <c r="F3265" s="21"/>
      <c r="G3265" s="21"/>
      <c r="H3265" s="21"/>
      <c r="I3265" s="21"/>
    </row>
    <row r="3266" spans="1:9" hidden="1">
      <c r="A3266" s="21"/>
      <c r="B3266" s="21"/>
      <c r="C3266" s="21"/>
      <c r="D3266" s="21"/>
      <c r="E3266" s="21"/>
      <c r="F3266" s="21"/>
      <c r="G3266" s="21"/>
      <c r="H3266" s="21"/>
      <c r="I3266" s="21"/>
    </row>
    <row r="3267" spans="1:9" hidden="1">
      <c r="A3267" s="21"/>
      <c r="B3267" s="21"/>
      <c r="C3267" s="21"/>
      <c r="D3267" s="21"/>
      <c r="E3267" s="21"/>
      <c r="F3267" s="21"/>
      <c r="G3267" s="21"/>
      <c r="H3267" s="21"/>
      <c r="I3267" s="21"/>
    </row>
    <row r="3268" spans="1:9" hidden="1">
      <c r="A3268" s="21"/>
      <c r="B3268" s="21"/>
      <c r="C3268" s="21"/>
      <c r="D3268" s="21"/>
      <c r="E3268" s="21"/>
      <c r="F3268" s="21"/>
      <c r="G3268" s="21"/>
      <c r="H3268" s="21"/>
      <c r="I3268" s="21"/>
    </row>
    <row r="3269" spans="1:9" hidden="1">
      <c r="A3269" s="21"/>
      <c r="B3269" s="21"/>
      <c r="C3269" s="21"/>
      <c r="D3269" s="21"/>
      <c r="E3269" s="21"/>
      <c r="F3269" s="21"/>
      <c r="G3269" s="21"/>
      <c r="H3269" s="21"/>
      <c r="I3269" s="21"/>
    </row>
    <row r="3270" spans="1:9" hidden="1">
      <c r="A3270" s="21"/>
      <c r="B3270" s="21"/>
      <c r="C3270" s="21"/>
      <c r="D3270" s="21"/>
      <c r="E3270" s="21"/>
      <c r="F3270" s="21"/>
      <c r="G3270" s="21"/>
      <c r="H3270" s="21"/>
      <c r="I3270" s="21"/>
    </row>
    <row r="3271" spans="1:9" hidden="1">
      <c r="A3271" s="21"/>
      <c r="B3271" s="21"/>
      <c r="C3271" s="21"/>
      <c r="D3271" s="21"/>
      <c r="E3271" s="21"/>
      <c r="F3271" s="21"/>
      <c r="G3271" s="21"/>
      <c r="H3271" s="21"/>
      <c r="I3271" s="21"/>
    </row>
    <row r="3272" spans="1:9" hidden="1">
      <c r="A3272" s="21"/>
      <c r="B3272" s="21"/>
      <c r="C3272" s="21"/>
      <c r="D3272" s="21"/>
      <c r="E3272" s="21"/>
      <c r="F3272" s="21"/>
      <c r="G3272" s="21"/>
      <c r="H3272" s="21"/>
      <c r="I3272" s="21"/>
    </row>
    <row r="3273" spans="1:9" hidden="1">
      <c r="A3273" s="21"/>
      <c r="B3273" s="21"/>
      <c r="C3273" s="21"/>
      <c r="D3273" s="21"/>
      <c r="E3273" s="21"/>
      <c r="F3273" s="21"/>
      <c r="G3273" s="21"/>
      <c r="H3273" s="21"/>
      <c r="I3273" s="21"/>
    </row>
    <row r="3274" spans="1:9" hidden="1">
      <c r="A3274" s="21"/>
      <c r="B3274" s="21"/>
      <c r="C3274" s="21"/>
      <c r="D3274" s="21"/>
      <c r="E3274" s="21"/>
      <c r="F3274" s="21"/>
      <c r="G3274" s="21"/>
      <c r="H3274" s="21"/>
      <c r="I3274" s="21"/>
    </row>
    <row r="3275" spans="1:9" hidden="1">
      <c r="A3275" s="21"/>
      <c r="B3275" s="21"/>
      <c r="C3275" s="21"/>
      <c r="D3275" s="21"/>
      <c r="E3275" s="21"/>
      <c r="F3275" s="21"/>
      <c r="G3275" s="21"/>
      <c r="H3275" s="21"/>
      <c r="I3275" s="21"/>
    </row>
    <row r="3276" spans="1:9" hidden="1">
      <c r="A3276" s="21"/>
      <c r="B3276" s="21"/>
      <c r="C3276" s="21"/>
      <c r="D3276" s="21"/>
      <c r="E3276" s="21"/>
      <c r="F3276" s="21"/>
      <c r="G3276" s="21"/>
      <c r="H3276" s="21"/>
      <c r="I3276" s="21"/>
    </row>
    <row r="3277" spans="1:9" hidden="1">
      <c r="A3277" s="21"/>
      <c r="B3277" s="21"/>
      <c r="C3277" s="21"/>
      <c r="D3277" s="21"/>
      <c r="E3277" s="21"/>
      <c r="F3277" s="21"/>
      <c r="G3277" s="21"/>
      <c r="H3277" s="21"/>
      <c r="I3277" s="21"/>
    </row>
    <row r="3278" spans="1:9" hidden="1">
      <c r="A3278" s="21"/>
      <c r="B3278" s="21"/>
      <c r="C3278" s="21"/>
      <c r="D3278" s="21"/>
      <c r="E3278" s="21"/>
      <c r="F3278" s="21"/>
      <c r="G3278" s="21"/>
      <c r="H3278" s="21"/>
      <c r="I3278" s="21"/>
    </row>
    <row r="3279" spans="1:9" hidden="1">
      <c r="A3279" s="21"/>
      <c r="B3279" s="21"/>
      <c r="C3279" s="21"/>
      <c r="D3279" s="21"/>
      <c r="E3279" s="21"/>
      <c r="F3279" s="21"/>
      <c r="G3279" s="21"/>
      <c r="H3279" s="21"/>
      <c r="I3279" s="21"/>
    </row>
    <row r="3280" spans="1:9" hidden="1">
      <c r="A3280" s="21"/>
      <c r="B3280" s="21"/>
      <c r="C3280" s="21"/>
      <c r="D3280" s="21"/>
      <c r="E3280" s="21"/>
      <c r="F3280" s="21"/>
      <c r="G3280" s="21"/>
      <c r="H3280" s="21"/>
      <c r="I3280" s="21"/>
    </row>
    <row r="3281" spans="1:9" hidden="1">
      <c r="A3281" s="21"/>
      <c r="B3281" s="21"/>
      <c r="C3281" s="21"/>
      <c r="D3281" s="21"/>
      <c r="E3281" s="21"/>
      <c r="F3281" s="21"/>
      <c r="G3281" s="21"/>
      <c r="H3281" s="21"/>
      <c r="I3281" s="21"/>
    </row>
    <row r="3282" spans="1:9" hidden="1">
      <c r="A3282" s="21"/>
      <c r="B3282" s="21"/>
      <c r="C3282" s="21"/>
      <c r="D3282" s="21"/>
      <c r="E3282" s="21"/>
      <c r="F3282" s="21"/>
      <c r="G3282" s="21"/>
      <c r="H3282" s="21"/>
      <c r="I3282" s="21"/>
    </row>
    <row r="3283" spans="1:9" hidden="1">
      <c r="A3283" s="21"/>
      <c r="B3283" s="21"/>
      <c r="C3283" s="21"/>
      <c r="D3283" s="21"/>
      <c r="E3283" s="21"/>
      <c r="F3283" s="21"/>
      <c r="G3283" s="21"/>
      <c r="H3283" s="21"/>
      <c r="I3283" s="21"/>
    </row>
    <row r="3284" spans="1:9" hidden="1">
      <c r="A3284" s="21"/>
      <c r="B3284" s="21"/>
      <c r="C3284" s="21"/>
      <c r="D3284" s="21"/>
      <c r="E3284" s="21"/>
      <c r="F3284" s="21"/>
      <c r="G3284" s="21"/>
      <c r="H3284" s="21"/>
      <c r="I3284" s="21"/>
    </row>
    <row r="3285" spans="1:9" hidden="1">
      <c r="A3285" s="21"/>
      <c r="B3285" s="21"/>
      <c r="C3285" s="21"/>
      <c r="D3285" s="21"/>
      <c r="E3285" s="21"/>
      <c r="F3285" s="21"/>
      <c r="G3285" s="21"/>
      <c r="H3285" s="21"/>
      <c r="I3285" s="21"/>
    </row>
    <row r="3286" spans="1:9" hidden="1">
      <c r="A3286" s="21"/>
      <c r="B3286" s="21"/>
      <c r="C3286" s="21"/>
      <c r="D3286" s="21"/>
      <c r="E3286" s="21"/>
      <c r="F3286" s="21"/>
      <c r="G3286" s="21"/>
      <c r="H3286" s="21"/>
      <c r="I3286" s="21"/>
    </row>
    <row r="3287" spans="1:9" hidden="1">
      <c r="A3287" s="21"/>
      <c r="B3287" s="21"/>
      <c r="C3287" s="21"/>
      <c r="D3287" s="21"/>
      <c r="E3287" s="21"/>
      <c r="F3287" s="21"/>
      <c r="G3287" s="21"/>
      <c r="H3287" s="21"/>
      <c r="I3287" s="21"/>
    </row>
    <row r="3288" spans="1:9" hidden="1">
      <c r="A3288" s="21"/>
      <c r="B3288" s="21"/>
      <c r="C3288" s="21"/>
      <c r="D3288" s="21"/>
      <c r="E3288" s="21"/>
      <c r="F3288" s="21"/>
      <c r="G3288" s="21"/>
      <c r="H3288" s="21"/>
      <c r="I3288" s="21"/>
    </row>
    <row r="3289" spans="1:9" hidden="1">
      <c r="A3289" s="21"/>
      <c r="B3289" s="21"/>
      <c r="C3289" s="21"/>
      <c r="D3289" s="21"/>
      <c r="E3289" s="21"/>
      <c r="F3289" s="21"/>
      <c r="G3289" s="21"/>
      <c r="H3289" s="21"/>
      <c r="I3289" s="21"/>
    </row>
    <row r="3290" spans="1:9" hidden="1">
      <c r="A3290" s="21"/>
      <c r="B3290" s="21"/>
      <c r="C3290" s="21"/>
      <c r="D3290" s="21"/>
      <c r="E3290" s="21"/>
      <c r="F3290" s="21"/>
      <c r="G3290" s="21"/>
      <c r="H3290" s="21"/>
      <c r="I3290" s="21"/>
    </row>
    <row r="3291" spans="1:9" hidden="1">
      <c r="A3291" s="21"/>
      <c r="B3291" s="21"/>
      <c r="C3291" s="21"/>
      <c r="D3291" s="21"/>
      <c r="E3291" s="21"/>
      <c r="F3291" s="21"/>
      <c r="G3291" s="21"/>
      <c r="H3291" s="21"/>
      <c r="I3291" s="21"/>
    </row>
    <row r="3292" spans="1:9" hidden="1">
      <c r="A3292" s="21"/>
      <c r="B3292" s="21"/>
      <c r="C3292" s="21"/>
      <c r="D3292" s="21"/>
      <c r="E3292" s="21"/>
      <c r="F3292" s="21"/>
      <c r="G3292" s="21"/>
      <c r="H3292" s="21"/>
      <c r="I3292" s="21"/>
    </row>
    <row r="3293" spans="1:9" hidden="1">
      <c r="A3293" s="21"/>
      <c r="B3293" s="21"/>
      <c r="C3293" s="21"/>
      <c r="D3293" s="21"/>
      <c r="E3293" s="21"/>
      <c r="F3293" s="21"/>
      <c r="G3293" s="21"/>
      <c r="H3293" s="21"/>
      <c r="I3293" s="21"/>
    </row>
    <row r="3294" spans="1:9" hidden="1">
      <c r="A3294" s="21"/>
      <c r="B3294" s="21"/>
      <c r="C3294" s="21"/>
      <c r="D3294" s="21"/>
      <c r="E3294" s="21"/>
      <c r="F3294" s="21"/>
      <c r="G3294" s="21"/>
      <c r="H3294" s="21"/>
      <c r="I3294" s="21"/>
    </row>
    <row r="3295" spans="1:9" hidden="1">
      <c r="A3295" s="21"/>
      <c r="B3295" s="21"/>
      <c r="C3295" s="21"/>
      <c r="D3295" s="21"/>
      <c r="E3295" s="21"/>
      <c r="F3295" s="21"/>
      <c r="G3295" s="21"/>
      <c r="H3295" s="21"/>
      <c r="I3295" s="21"/>
    </row>
    <row r="3296" spans="1:9" hidden="1">
      <c r="A3296" s="21"/>
      <c r="B3296" s="21"/>
      <c r="C3296" s="21"/>
      <c r="D3296" s="21"/>
      <c r="E3296" s="21"/>
      <c r="F3296" s="21"/>
      <c r="G3296" s="21"/>
      <c r="H3296" s="21"/>
      <c r="I3296" s="21"/>
    </row>
    <row r="3297" spans="1:9" hidden="1">
      <c r="A3297" s="21"/>
      <c r="B3297" s="21"/>
      <c r="C3297" s="21"/>
      <c r="D3297" s="21"/>
      <c r="E3297" s="21"/>
      <c r="F3297" s="21"/>
      <c r="G3297" s="21"/>
      <c r="H3297" s="21"/>
      <c r="I3297" s="21"/>
    </row>
    <row r="3298" spans="1:9" hidden="1">
      <c r="A3298" s="21"/>
      <c r="B3298" s="21"/>
      <c r="C3298" s="21"/>
      <c r="D3298" s="21"/>
      <c r="E3298" s="21"/>
      <c r="F3298" s="21"/>
      <c r="G3298" s="21"/>
      <c r="H3298" s="21"/>
      <c r="I3298" s="21"/>
    </row>
    <row r="3299" spans="1:9" hidden="1">
      <c r="A3299" s="21"/>
      <c r="B3299" s="21"/>
      <c r="C3299" s="21"/>
      <c r="D3299" s="21"/>
      <c r="E3299" s="21"/>
      <c r="F3299" s="21"/>
      <c r="G3299" s="21"/>
      <c r="H3299" s="21"/>
      <c r="I3299" s="21"/>
    </row>
    <row r="3300" spans="1:9" hidden="1">
      <c r="A3300" s="21"/>
      <c r="B3300" s="21"/>
      <c r="C3300" s="21"/>
      <c r="D3300" s="21"/>
      <c r="E3300" s="21"/>
      <c r="F3300" s="21"/>
      <c r="G3300" s="21"/>
      <c r="H3300" s="21"/>
      <c r="I3300" s="21"/>
    </row>
    <row r="3301" spans="1:9" hidden="1">
      <c r="A3301" s="21"/>
      <c r="B3301" s="21"/>
      <c r="C3301" s="21"/>
      <c r="D3301" s="21"/>
      <c r="E3301" s="21"/>
      <c r="F3301" s="21"/>
      <c r="G3301" s="21"/>
      <c r="H3301" s="21"/>
      <c r="I3301" s="21"/>
    </row>
    <row r="3302" spans="1:9" hidden="1">
      <c r="A3302" s="21"/>
      <c r="B3302" s="21"/>
      <c r="C3302" s="21"/>
      <c r="D3302" s="21"/>
      <c r="E3302" s="21"/>
      <c r="F3302" s="21"/>
      <c r="G3302" s="21"/>
      <c r="H3302" s="21"/>
      <c r="I3302" s="21"/>
    </row>
    <row r="3303" spans="1:9" hidden="1">
      <c r="A3303" s="21"/>
      <c r="B3303" s="21"/>
      <c r="C3303" s="21"/>
      <c r="D3303" s="21"/>
      <c r="E3303" s="21"/>
      <c r="F3303" s="21"/>
      <c r="G3303" s="21"/>
      <c r="H3303" s="21"/>
      <c r="I3303" s="21"/>
    </row>
    <row r="3304" spans="1:9" hidden="1">
      <c r="A3304" s="21"/>
      <c r="B3304" s="21"/>
      <c r="C3304" s="21"/>
      <c r="D3304" s="21"/>
      <c r="E3304" s="21"/>
      <c r="F3304" s="21"/>
      <c r="G3304" s="21"/>
      <c r="H3304" s="21"/>
      <c r="I3304" s="21"/>
    </row>
    <row r="3305" spans="1:9" hidden="1">
      <c r="A3305" s="21"/>
      <c r="B3305" s="21"/>
      <c r="C3305" s="21"/>
      <c r="D3305" s="21"/>
      <c r="E3305" s="21"/>
      <c r="F3305" s="21"/>
      <c r="G3305" s="21"/>
      <c r="H3305" s="21"/>
      <c r="I3305" s="21"/>
    </row>
    <row r="3306" spans="1:9" hidden="1">
      <c r="A3306" s="21"/>
      <c r="B3306" s="21"/>
      <c r="C3306" s="21"/>
      <c r="D3306" s="21"/>
      <c r="E3306" s="21"/>
      <c r="F3306" s="21"/>
      <c r="G3306" s="21"/>
      <c r="H3306" s="21"/>
      <c r="I3306" s="21"/>
    </row>
    <row r="3307" spans="1:9" hidden="1">
      <c r="A3307" s="21"/>
      <c r="B3307" s="21"/>
      <c r="C3307" s="21"/>
      <c r="D3307" s="21"/>
      <c r="E3307" s="21"/>
      <c r="F3307" s="21"/>
      <c r="G3307" s="21"/>
      <c r="H3307" s="21"/>
      <c r="I3307" s="21"/>
    </row>
    <row r="3308" spans="1:9" hidden="1">
      <c r="A3308" s="21"/>
      <c r="B3308" s="21"/>
      <c r="C3308" s="21"/>
      <c r="D3308" s="21"/>
      <c r="E3308" s="21"/>
      <c r="F3308" s="21"/>
      <c r="G3308" s="21"/>
      <c r="H3308" s="21"/>
      <c r="I3308" s="21"/>
    </row>
    <row r="3309" spans="1:9" hidden="1">
      <c r="A3309" s="21"/>
      <c r="B3309" s="21"/>
      <c r="C3309" s="21"/>
      <c r="D3309" s="21"/>
      <c r="E3309" s="21"/>
      <c r="F3309" s="21"/>
      <c r="G3309" s="21"/>
      <c r="H3309" s="21"/>
      <c r="I3309" s="21"/>
    </row>
    <row r="3310" spans="1:9" hidden="1">
      <c r="A3310" s="21"/>
      <c r="B3310" s="21"/>
      <c r="C3310" s="21"/>
      <c r="D3310" s="21"/>
      <c r="E3310" s="21"/>
      <c r="F3310" s="21"/>
      <c r="G3310" s="21"/>
      <c r="H3310" s="21"/>
      <c r="I3310" s="21"/>
    </row>
    <row r="3311" spans="1:9" hidden="1">
      <c r="A3311" s="21"/>
      <c r="B3311" s="21"/>
      <c r="C3311" s="21"/>
      <c r="D3311" s="21"/>
      <c r="E3311" s="21"/>
      <c r="F3311" s="21"/>
      <c r="G3311" s="21"/>
      <c r="H3311" s="21"/>
      <c r="I3311" s="21"/>
    </row>
    <row r="3312" spans="1:9" hidden="1">
      <c r="A3312" s="21"/>
      <c r="B3312" s="21"/>
      <c r="C3312" s="21"/>
      <c r="D3312" s="21"/>
      <c r="E3312" s="21"/>
      <c r="F3312" s="21"/>
      <c r="G3312" s="21"/>
      <c r="H3312" s="21"/>
      <c r="I3312" s="21"/>
    </row>
    <row r="3313" spans="1:9" hidden="1">
      <c r="A3313" s="21"/>
      <c r="B3313" s="21"/>
      <c r="C3313" s="21"/>
      <c r="D3313" s="21"/>
      <c r="E3313" s="21"/>
      <c r="F3313" s="21"/>
      <c r="G3313" s="21"/>
      <c r="H3313" s="21"/>
      <c r="I3313" s="21"/>
    </row>
    <row r="3314" spans="1:9" hidden="1">
      <c r="A3314" s="21"/>
      <c r="B3314" s="21"/>
      <c r="C3314" s="21"/>
      <c r="D3314" s="21"/>
      <c r="E3314" s="21"/>
      <c r="F3314" s="21"/>
      <c r="G3314" s="21"/>
      <c r="H3314" s="21"/>
      <c r="I3314" s="21"/>
    </row>
    <row r="3315" spans="1:9" hidden="1">
      <c r="A3315" s="21"/>
      <c r="B3315" s="21"/>
      <c r="C3315" s="21"/>
      <c r="D3315" s="21"/>
      <c r="E3315" s="21"/>
      <c r="F3315" s="21"/>
      <c r="G3315" s="21"/>
      <c r="H3315" s="21"/>
      <c r="I3315" s="21"/>
    </row>
    <row r="3316" spans="1:9" hidden="1">
      <c r="A3316" s="21"/>
      <c r="B3316" s="21"/>
      <c r="C3316" s="21"/>
      <c r="D3316" s="21"/>
      <c r="E3316" s="21"/>
      <c r="F3316" s="21"/>
      <c r="G3316" s="21"/>
      <c r="H3316" s="21"/>
      <c r="I3316" s="21"/>
    </row>
    <row r="3317" spans="1:9" hidden="1">
      <c r="A3317" s="21"/>
      <c r="B3317" s="21"/>
      <c r="C3317" s="21"/>
      <c r="D3317" s="21"/>
      <c r="E3317" s="21"/>
      <c r="F3317" s="21"/>
      <c r="G3317" s="21"/>
      <c r="H3317" s="21"/>
      <c r="I3317" s="21"/>
    </row>
    <row r="3318" spans="1:9" hidden="1">
      <c r="A3318" s="21"/>
      <c r="B3318" s="21"/>
      <c r="C3318" s="21"/>
      <c r="D3318" s="21"/>
      <c r="E3318" s="21"/>
      <c r="F3318" s="21"/>
      <c r="G3318" s="21"/>
      <c r="H3318" s="21"/>
      <c r="I3318" s="21"/>
    </row>
    <row r="3319" spans="1:9" hidden="1">
      <c r="A3319" s="21"/>
      <c r="B3319" s="21"/>
      <c r="C3319" s="21"/>
      <c r="D3319" s="21"/>
      <c r="E3319" s="21"/>
      <c r="F3319" s="21"/>
      <c r="G3319" s="21"/>
      <c r="H3319" s="21"/>
      <c r="I3319" s="21"/>
    </row>
    <row r="3320" spans="1:9" hidden="1">
      <c r="A3320" s="21"/>
      <c r="B3320" s="21"/>
      <c r="C3320" s="21"/>
      <c r="D3320" s="21"/>
      <c r="E3320" s="21"/>
      <c r="F3320" s="21"/>
      <c r="G3320" s="21"/>
      <c r="H3320" s="21"/>
      <c r="I3320" s="21"/>
    </row>
    <row r="3321" spans="1:9" hidden="1">
      <c r="A3321" s="21"/>
      <c r="B3321" s="21"/>
      <c r="C3321" s="21"/>
      <c r="D3321" s="21"/>
      <c r="E3321" s="21"/>
      <c r="F3321" s="21"/>
      <c r="G3321" s="21"/>
      <c r="H3321" s="21"/>
      <c r="I3321" s="21"/>
    </row>
    <row r="3322" spans="1:9" hidden="1">
      <c r="A3322" s="21"/>
      <c r="B3322" s="21"/>
      <c r="C3322" s="21"/>
      <c r="D3322" s="21"/>
      <c r="E3322" s="21"/>
      <c r="F3322" s="21"/>
      <c r="G3322" s="21"/>
      <c r="H3322" s="21"/>
      <c r="I3322" s="21"/>
    </row>
    <row r="3323" spans="1:9" hidden="1">
      <c r="A3323" s="21"/>
      <c r="B3323" s="21"/>
      <c r="C3323" s="21"/>
      <c r="D3323" s="21"/>
      <c r="E3323" s="21"/>
      <c r="F3323" s="21"/>
      <c r="G3323" s="21"/>
      <c r="H3323" s="21"/>
      <c r="I3323" s="21"/>
    </row>
    <row r="3324" spans="1:9" hidden="1">
      <c r="A3324" s="21"/>
      <c r="B3324" s="21"/>
      <c r="C3324" s="21"/>
      <c r="D3324" s="21"/>
      <c r="E3324" s="21"/>
      <c r="F3324" s="21"/>
      <c r="G3324" s="21"/>
      <c r="H3324" s="21"/>
      <c r="I3324" s="21"/>
    </row>
    <row r="3325" spans="1:9" hidden="1">
      <c r="A3325" s="21"/>
      <c r="B3325" s="21"/>
      <c r="C3325" s="21"/>
      <c r="D3325" s="21"/>
      <c r="E3325" s="21"/>
      <c r="F3325" s="21"/>
      <c r="G3325" s="21"/>
      <c r="H3325" s="21"/>
      <c r="I3325" s="21"/>
    </row>
    <row r="3326" spans="1:9" hidden="1">
      <c r="A3326" s="21"/>
      <c r="B3326" s="21"/>
      <c r="C3326" s="21"/>
      <c r="D3326" s="21"/>
      <c r="E3326" s="21"/>
      <c r="F3326" s="21"/>
      <c r="G3326" s="21"/>
      <c r="H3326" s="21"/>
      <c r="I3326" s="21"/>
    </row>
    <row r="3327" spans="1:9" hidden="1">
      <c r="A3327" s="21"/>
      <c r="B3327" s="21"/>
      <c r="C3327" s="21"/>
      <c r="D3327" s="21"/>
      <c r="E3327" s="21"/>
      <c r="F3327" s="21"/>
      <c r="G3327" s="21"/>
      <c r="H3327" s="21"/>
      <c r="I3327" s="21"/>
    </row>
    <row r="3328" spans="1:9" hidden="1">
      <c r="A3328" s="21"/>
      <c r="B3328" s="21"/>
      <c r="C3328" s="21"/>
      <c r="D3328" s="21"/>
      <c r="E3328" s="21"/>
      <c r="F3328" s="21"/>
      <c r="G3328" s="21"/>
      <c r="H3328" s="21"/>
      <c r="I3328" s="21"/>
    </row>
    <row r="3329" spans="1:9" hidden="1">
      <c r="A3329" s="21"/>
      <c r="B3329" s="21"/>
      <c r="C3329" s="21"/>
      <c r="D3329" s="21"/>
      <c r="E3329" s="21"/>
      <c r="F3329" s="21"/>
      <c r="G3329" s="21"/>
      <c r="H3329" s="21"/>
      <c r="I3329" s="21"/>
    </row>
    <row r="3330" spans="1:9" hidden="1">
      <c r="A3330" s="21"/>
      <c r="B3330" s="21"/>
      <c r="C3330" s="21"/>
      <c r="D3330" s="21"/>
      <c r="E3330" s="21"/>
      <c r="F3330" s="21"/>
      <c r="G3330" s="21"/>
      <c r="H3330" s="21"/>
      <c r="I3330" s="21"/>
    </row>
    <row r="3331" spans="1:9" hidden="1">
      <c r="A3331" s="21"/>
      <c r="B3331" s="21"/>
      <c r="C3331" s="21"/>
      <c r="D3331" s="21"/>
      <c r="E3331" s="21"/>
      <c r="F3331" s="21"/>
      <c r="G3331" s="21"/>
      <c r="H3331" s="21"/>
      <c r="I3331" s="21"/>
    </row>
    <row r="3332" spans="1:9" hidden="1">
      <c r="A3332" s="21"/>
      <c r="B3332" s="21"/>
      <c r="C3332" s="21"/>
      <c r="D3332" s="21"/>
      <c r="E3332" s="21"/>
      <c r="F3332" s="21"/>
      <c r="G3332" s="21"/>
      <c r="H3332" s="21"/>
      <c r="I3332" s="21"/>
    </row>
    <row r="3333" spans="1:9" hidden="1">
      <c r="A3333" s="21"/>
      <c r="B3333" s="21"/>
      <c r="C3333" s="21"/>
      <c r="D3333" s="21"/>
      <c r="E3333" s="21"/>
      <c r="F3333" s="21"/>
      <c r="G3333" s="21"/>
      <c r="H3333" s="21"/>
      <c r="I3333" s="21"/>
    </row>
    <row r="3334" spans="1:9" hidden="1">
      <c r="A3334" s="21"/>
      <c r="B3334" s="21"/>
      <c r="C3334" s="21"/>
      <c r="D3334" s="21"/>
      <c r="E3334" s="21"/>
      <c r="F3334" s="21"/>
      <c r="G3334" s="21"/>
      <c r="H3334" s="21"/>
      <c r="I3334" s="21"/>
    </row>
    <row r="3335" spans="1:9" hidden="1">
      <c r="A3335" s="21"/>
      <c r="B3335" s="21"/>
      <c r="C3335" s="21"/>
      <c r="D3335" s="21"/>
      <c r="E3335" s="21"/>
      <c r="F3335" s="21"/>
      <c r="G3335" s="21"/>
      <c r="H3335" s="21"/>
      <c r="I3335" s="21"/>
    </row>
    <row r="3336" spans="1:9" hidden="1">
      <c r="A3336" s="21"/>
      <c r="B3336" s="21"/>
      <c r="C3336" s="21"/>
      <c r="D3336" s="21"/>
      <c r="E3336" s="21"/>
      <c r="F3336" s="21"/>
      <c r="G3336" s="21"/>
      <c r="H3336" s="21"/>
      <c r="I3336" s="21"/>
    </row>
    <row r="3337" spans="1:9" hidden="1">
      <c r="A3337" s="21"/>
      <c r="B3337" s="21"/>
      <c r="C3337" s="21"/>
      <c r="D3337" s="21"/>
      <c r="E3337" s="21"/>
      <c r="F3337" s="21"/>
      <c r="G3337" s="21"/>
      <c r="H3337" s="21"/>
      <c r="I3337" s="21"/>
    </row>
    <row r="3338" spans="1:9" hidden="1">
      <c r="A3338" s="21"/>
      <c r="B3338" s="21"/>
      <c r="C3338" s="21"/>
      <c r="D3338" s="21"/>
      <c r="E3338" s="21"/>
      <c r="F3338" s="21"/>
      <c r="G3338" s="21"/>
      <c r="H3338" s="21"/>
      <c r="I3338" s="21"/>
    </row>
    <row r="3339" spans="1:9" hidden="1">
      <c r="A3339" s="21"/>
      <c r="B3339" s="21"/>
      <c r="C3339" s="21"/>
      <c r="D3339" s="21"/>
      <c r="E3339" s="21"/>
      <c r="F3339" s="21"/>
      <c r="G3339" s="21"/>
      <c r="H3339" s="21"/>
      <c r="I3339" s="21"/>
    </row>
    <row r="3340" spans="1:9" hidden="1">
      <c r="A3340" s="21"/>
      <c r="B3340" s="21"/>
      <c r="C3340" s="21"/>
      <c r="D3340" s="21"/>
      <c r="E3340" s="21"/>
      <c r="F3340" s="21"/>
      <c r="G3340" s="21"/>
      <c r="H3340" s="21"/>
      <c r="I3340" s="21"/>
    </row>
    <row r="3341" spans="1:9" hidden="1">
      <c r="A3341" s="21"/>
      <c r="B3341" s="21"/>
      <c r="C3341" s="21"/>
      <c r="D3341" s="21"/>
      <c r="E3341" s="21"/>
      <c r="F3341" s="21"/>
      <c r="G3341" s="21"/>
      <c r="H3341" s="21"/>
      <c r="I3341" s="21"/>
    </row>
    <row r="3342" spans="1:9" hidden="1">
      <c r="A3342" s="21"/>
      <c r="B3342" s="21"/>
      <c r="C3342" s="21"/>
      <c r="D3342" s="21"/>
      <c r="E3342" s="21"/>
      <c r="F3342" s="21"/>
      <c r="G3342" s="21"/>
      <c r="H3342" s="21"/>
      <c r="I3342" s="21"/>
    </row>
    <row r="3343" spans="1:9" hidden="1">
      <c r="A3343" s="21"/>
      <c r="B3343" s="21"/>
      <c r="C3343" s="21"/>
      <c r="D3343" s="21"/>
      <c r="E3343" s="21"/>
      <c r="F3343" s="21"/>
      <c r="G3343" s="21"/>
      <c r="H3343" s="21"/>
      <c r="I3343" s="21"/>
    </row>
    <row r="3344" spans="1:9" hidden="1">
      <c r="A3344" s="21"/>
      <c r="B3344" s="21"/>
      <c r="C3344" s="21"/>
      <c r="D3344" s="21"/>
      <c r="E3344" s="21"/>
      <c r="F3344" s="21"/>
      <c r="G3344" s="21"/>
      <c r="H3344" s="21"/>
      <c r="I3344" s="21"/>
    </row>
    <row r="3345" spans="1:9" hidden="1">
      <c r="A3345" s="21"/>
      <c r="B3345" s="21"/>
      <c r="C3345" s="21"/>
      <c r="D3345" s="21"/>
      <c r="E3345" s="21"/>
      <c r="F3345" s="21"/>
      <c r="G3345" s="21"/>
      <c r="H3345" s="21"/>
      <c r="I3345" s="21"/>
    </row>
    <row r="3346" spans="1:9" hidden="1">
      <c r="A3346" s="21"/>
      <c r="B3346" s="21"/>
      <c r="C3346" s="21"/>
      <c r="D3346" s="21"/>
      <c r="E3346" s="21"/>
      <c r="F3346" s="21"/>
      <c r="G3346" s="21"/>
      <c r="H3346" s="21"/>
      <c r="I3346" s="21"/>
    </row>
    <row r="3347" spans="1:9" hidden="1">
      <c r="A3347" s="21"/>
      <c r="B3347" s="21"/>
      <c r="C3347" s="21"/>
      <c r="D3347" s="21"/>
      <c r="E3347" s="21"/>
      <c r="F3347" s="21"/>
      <c r="G3347" s="21"/>
      <c r="H3347" s="21"/>
      <c r="I3347" s="21"/>
    </row>
    <row r="3348" spans="1:9" hidden="1">
      <c r="A3348" s="21"/>
      <c r="B3348" s="21"/>
      <c r="C3348" s="21"/>
      <c r="D3348" s="21"/>
      <c r="E3348" s="21"/>
      <c r="F3348" s="21"/>
      <c r="G3348" s="21"/>
      <c r="H3348" s="21"/>
      <c r="I3348" s="21"/>
    </row>
    <row r="3349" spans="1:9" hidden="1">
      <c r="A3349" s="21"/>
      <c r="B3349" s="21"/>
      <c r="C3349" s="21"/>
      <c r="D3349" s="21"/>
      <c r="E3349" s="21"/>
      <c r="F3349" s="21"/>
      <c r="G3349" s="21"/>
      <c r="H3349" s="21"/>
      <c r="I3349" s="21"/>
    </row>
    <row r="3350" spans="1:9" hidden="1">
      <c r="A3350" s="21"/>
      <c r="B3350" s="21"/>
      <c r="C3350" s="21"/>
      <c r="D3350" s="21"/>
      <c r="E3350" s="21"/>
      <c r="F3350" s="21"/>
      <c r="G3350" s="21"/>
      <c r="H3350" s="21"/>
      <c r="I3350" s="21"/>
    </row>
    <row r="3351" spans="1:9" hidden="1">
      <c r="A3351" s="21"/>
      <c r="B3351" s="21"/>
      <c r="C3351" s="21"/>
      <c r="D3351" s="21"/>
      <c r="E3351" s="21"/>
      <c r="F3351" s="21"/>
      <c r="G3351" s="21"/>
      <c r="H3351" s="21"/>
      <c r="I3351" s="21"/>
    </row>
    <row r="3352" spans="1:9" hidden="1">
      <c r="A3352" s="21"/>
      <c r="B3352" s="21"/>
      <c r="C3352" s="21"/>
      <c r="D3352" s="21"/>
      <c r="E3352" s="21"/>
      <c r="F3352" s="21"/>
      <c r="G3352" s="21"/>
      <c r="H3352" s="21"/>
      <c r="I3352" s="21"/>
    </row>
    <row r="3353" spans="1:9" hidden="1">
      <c r="A3353" s="21"/>
      <c r="B3353" s="21"/>
      <c r="C3353" s="21"/>
      <c r="D3353" s="21"/>
      <c r="E3353" s="21"/>
      <c r="F3353" s="21"/>
      <c r="G3353" s="21"/>
      <c r="H3353" s="21"/>
      <c r="I3353" s="21"/>
    </row>
    <row r="3354" spans="1:9" hidden="1">
      <c r="A3354" s="21"/>
      <c r="B3354" s="21"/>
      <c r="C3354" s="21"/>
      <c r="D3354" s="21"/>
      <c r="E3354" s="21"/>
      <c r="F3354" s="21"/>
      <c r="G3354" s="21"/>
      <c r="H3354" s="21"/>
      <c r="I3354" s="21"/>
    </row>
    <row r="3355" spans="1:9" hidden="1">
      <c r="A3355" s="21"/>
      <c r="B3355" s="21"/>
      <c r="C3355" s="21"/>
      <c r="D3355" s="21"/>
      <c r="E3355" s="21"/>
      <c r="F3355" s="21"/>
      <c r="G3355" s="21"/>
      <c r="H3355" s="21"/>
      <c r="I3355" s="21"/>
    </row>
    <row r="3356" spans="1:9" hidden="1">
      <c r="A3356" s="21"/>
      <c r="B3356" s="21"/>
      <c r="C3356" s="21"/>
      <c r="D3356" s="21"/>
      <c r="E3356" s="21"/>
      <c r="F3356" s="21"/>
      <c r="G3356" s="21"/>
      <c r="H3356" s="21"/>
      <c r="I3356" s="21"/>
    </row>
    <row r="3357" spans="1:9" hidden="1">
      <c r="A3357" s="21"/>
      <c r="B3357" s="21"/>
      <c r="C3357" s="21"/>
      <c r="D3357" s="21"/>
      <c r="E3357" s="21"/>
      <c r="F3357" s="21"/>
      <c r="G3357" s="21"/>
      <c r="H3357" s="21"/>
      <c r="I3357" s="21"/>
    </row>
    <row r="3358" spans="1:9" hidden="1">
      <c r="A3358" s="21"/>
      <c r="B3358" s="21"/>
      <c r="C3358" s="21"/>
      <c r="D3358" s="21"/>
      <c r="E3358" s="21"/>
      <c r="F3358" s="21"/>
      <c r="G3358" s="21"/>
      <c r="H3358" s="21"/>
      <c r="I3358" s="21"/>
    </row>
    <row r="3359" spans="1:9" hidden="1">
      <c r="A3359" s="21"/>
      <c r="B3359" s="21"/>
      <c r="C3359" s="21"/>
      <c r="D3359" s="21"/>
      <c r="E3359" s="21"/>
      <c r="F3359" s="21"/>
      <c r="G3359" s="21"/>
      <c r="H3359" s="21"/>
      <c r="I3359" s="21"/>
    </row>
    <row r="3360" spans="1:9" hidden="1">
      <c r="A3360" s="21"/>
      <c r="B3360" s="21"/>
      <c r="C3360" s="21"/>
      <c r="D3360" s="21"/>
      <c r="E3360" s="21"/>
      <c r="F3360" s="21"/>
      <c r="G3360" s="21"/>
      <c r="H3360" s="21"/>
      <c r="I3360" s="21"/>
    </row>
    <row r="3361" spans="1:9" hidden="1">
      <c r="A3361" s="21"/>
      <c r="B3361" s="21"/>
      <c r="C3361" s="21"/>
      <c r="D3361" s="21"/>
      <c r="E3361" s="21"/>
      <c r="F3361" s="21"/>
      <c r="G3361" s="21"/>
      <c r="H3361" s="21"/>
      <c r="I3361" s="21"/>
    </row>
    <row r="3362" spans="1:9" hidden="1">
      <c r="A3362" s="21"/>
      <c r="B3362" s="21"/>
      <c r="C3362" s="21"/>
      <c r="D3362" s="21"/>
      <c r="E3362" s="21"/>
      <c r="F3362" s="21"/>
      <c r="G3362" s="21"/>
      <c r="H3362" s="21"/>
      <c r="I3362" s="21"/>
    </row>
    <row r="3363" spans="1:9" hidden="1">
      <c r="A3363" s="21"/>
      <c r="B3363" s="21"/>
      <c r="C3363" s="21"/>
      <c r="D3363" s="21"/>
      <c r="E3363" s="21"/>
      <c r="F3363" s="21"/>
      <c r="G3363" s="21"/>
      <c r="H3363" s="21"/>
      <c r="I3363" s="21"/>
    </row>
    <row r="3364" spans="1:9" hidden="1">
      <c r="A3364" s="21"/>
      <c r="B3364" s="21"/>
      <c r="C3364" s="21"/>
      <c r="D3364" s="21"/>
      <c r="E3364" s="21"/>
      <c r="F3364" s="21"/>
      <c r="G3364" s="21"/>
      <c r="H3364" s="21"/>
      <c r="I3364" s="21"/>
    </row>
    <row r="3365" spans="1:9" hidden="1">
      <c r="A3365" s="21"/>
      <c r="B3365" s="21"/>
      <c r="C3365" s="21"/>
      <c r="D3365" s="21"/>
      <c r="E3365" s="21"/>
      <c r="F3365" s="21"/>
      <c r="G3365" s="21"/>
      <c r="H3365" s="21"/>
      <c r="I3365" s="21"/>
    </row>
    <row r="3366" spans="1:9" hidden="1">
      <c r="A3366" s="21"/>
      <c r="B3366" s="21"/>
      <c r="C3366" s="21"/>
      <c r="D3366" s="21"/>
      <c r="E3366" s="21"/>
      <c r="F3366" s="21"/>
      <c r="G3366" s="21"/>
      <c r="H3366" s="21"/>
      <c r="I3366" s="21"/>
    </row>
    <row r="3367" spans="1:9" hidden="1">
      <c r="A3367" s="21"/>
      <c r="B3367" s="21"/>
      <c r="C3367" s="21"/>
      <c r="D3367" s="21"/>
      <c r="E3367" s="21"/>
      <c r="F3367" s="21"/>
      <c r="G3367" s="21"/>
      <c r="H3367" s="21"/>
      <c r="I3367" s="21"/>
    </row>
    <row r="3368" spans="1:9" hidden="1">
      <c r="A3368" s="21"/>
      <c r="B3368" s="21"/>
      <c r="C3368" s="21"/>
      <c r="D3368" s="21"/>
      <c r="E3368" s="21"/>
      <c r="F3368" s="21"/>
      <c r="G3368" s="21"/>
      <c r="H3368" s="21"/>
      <c r="I3368" s="21"/>
    </row>
    <row r="3369" spans="1:9" hidden="1">
      <c r="A3369" s="21"/>
      <c r="B3369" s="21"/>
      <c r="C3369" s="21"/>
      <c r="D3369" s="21"/>
      <c r="E3369" s="21"/>
      <c r="F3369" s="21"/>
      <c r="G3369" s="21"/>
      <c r="H3369" s="21"/>
      <c r="I3369" s="21"/>
    </row>
    <row r="3370" spans="1:9" hidden="1">
      <c r="A3370" s="21"/>
      <c r="B3370" s="21"/>
      <c r="C3370" s="21"/>
      <c r="D3370" s="21"/>
      <c r="E3370" s="21"/>
      <c r="F3370" s="21"/>
      <c r="G3370" s="21"/>
      <c r="H3370" s="21"/>
      <c r="I3370" s="21"/>
    </row>
    <row r="3371" spans="1:9" hidden="1">
      <c r="A3371" s="21"/>
      <c r="B3371" s="21"/>
      <c r="C3371" s="21"/>
      <c r="D3371" s="21"/>
      <c r="E3371" s="21"/>
      <c r="F3371" s="21"/>
      <c r="G3371" s="21"/>
      <c r="H3371" s="21"/>
      <c r="I3371" s="21"/>
    </row>
    <row r="3372" spans="1:9" hidden="1">
      <c r="A3372" s="21"/>
      <c r="B3372" s="21"/>
      <c r="C3372" s="21"/>
      <c r="D3372" s="21"/>
      <c r="E3372" s="21"/>
      <c r="F3372" s="21"/>
      <c r="G3372" s="21"/>
      <c r="H3372" s="21"/>
      <c r="I3372" s="21"/>
    </row>
    <row r="3373" spans="1:9" hidden="1">
      <c r="A3373" s="21"/>
      <c r="B3373" s="21"/>
      <c r="C3373" s="21"/>
      <c r="D3373" s="21"/>
      <c r="E3373" s="21"/>
      <c r="F3373" s="21"/>
      <c r="G3373" s="21"/>
      <c r="H3373" s="21"/>
      <c r="I3373" s="21"/>
    </row>
    <row r="3374" spans="1:9" hidden="1">
      <c r="A3374" s="21"/>
      <c r="B3374" s="21"/>
      <c r="C3374" s="21"/>
      <c r="D3374" s="21"/>
      <c r="E3374" s="21"/>
      <c r="F3374" s="21"/>
      <c r="G3374" s="21"/>
      <c r="H3374" s="21"/>
      <c r="I3374" s="21"/>
    </row>
    <row r="3375" spans="1:9" hidden="1">
      <c r="A3375" s="21"/>
      <c r="B3375" s="21"/>
      <c r="C3375" s="21"/>
      <c r="D3375" s="21"/>
      <c r="E3375" s="21"/>
      <c r="F3375" s="21"/>
      <c r="G3375" s="21"/>
      <c r="H3375" s="21"/>
      <c r="I3375" s="21"/>
    </row>
    <row r="3376" spans="1:9" hidden="1">
      <c r="A3376" s="21"/>
      <c r="B3376" s="21"/>
      <c r="C3376" s="21"/>
      <c r="D3376" s="21"/>
      <c r="E3376" s="21"/>
      <c r="F3376" s="21"/>
      <c r="G3376" s="21"/>
      <c r="H3376" s="21"/>
      <c r="I3376" s="21"/>
    </row>
    <row r="3377" spans="1:9" hidden="1">
      <c r="A3377" s="21"/>
      <c r="B3377" s="21"/>
      <c r="C3377" s="21"/>
      <c r="D3377" s="21"/>
      <c r="E3377" s="21"/>
      <c r="F3377" s="21"/>
      <c r="G3377" s="21"/>
      <c r="H3377" s="21"/>
      <c r="I3377" s="21"/>
    </row>
    <row r="3378" spans="1:9" hidden="1">
      <c r="A3378" s="21"/>
      <c r="B3378" s="21"/>
      <c r="C3378" s="21"/>
      <c r="D3378" s="21"/>
      <c r="E3378" s="21"/>
      <c r="F3378" s="21"/>
      <c r="G3378" s="21"/>
      <c r="H3378" s="21"/>
      <c r="I3378" s="21"/>
    </row>
    <row r="3379" spans="1:9" hidden="1">
      <c r="A3379" s="21"/>
      <c r="B3379" s="21"/>
      <c r="C3379" s="21"/>
      <c r="D3379" s="21"/>
      <c r="E3379" s="21"/>
      <c r="F3379" s="21"/>
      <c r="G3379" s="21"/>
      <c r="H3379" s="21"/>
      <c r="I3379" s="21"/>
    </row>
    <row r="3380" spans="1:9" hidden="1">
      <c r="A3380" s="21"/>
      <c r="B3380" s="21"/>
      <c r="C3380" s="21"/>
      <c r="D3380" s="21"/>
      <c r="E3380" s="21"/>
      <c r="F3380" s="21"/>
      <c r="G3380" s="21"/>
      <c r="H3380" s="21"/>
      <c r="I3380" s="21"/>
    </row>
    <row r="3381" spans="1:9" hidden="1">
      <c r="A3381" s="21"/>
      <c r="B3381" s="21"/>
      <c r="C3381" s="21"/>
      <c r="D3381" s="21"/>
      <c r="E3381" s="21"/>
      <c r="F3381" s="21"/>
      <c r="G3381" s="21"/>
      <c r="H3381" s="21"/>
      <c r="I3381" s="21"/>
    </row>
    <row r="3382" spans="1:9" hidden="1">
      <c r="A3382" s="21"/>
      <c r="B3382" s="21"/>
      <c r="C3382" s="21"/>
      <c r="D3382" s="21"/>
      <c r="E3382" s="21"/>
      <c r="F3382" s="21"/>
      <c r="G3382" s="21"/>
      <c r="H3382" s="21"/>
      <c r="I3382" s="21"/>
    </row>
    <row r="3383" spans="1:9" hidden="1">
      <c r="A3383" s="21"/>
      <c r="B3383" s="21"/>
      <c r="C3383" s="21"/>
      <c r="D3383" s="21"/>
      <c r="E3383" s="21"/>
      <c r="F3383" s="21"/>
      <c r="G3383" s="21"/>
      <c r="H3383" s="21"/>
      <c r="I3383" s="21"/>
    </row>
    <row r="3384" spans="1:9" hidden="1">
      <c r="A3384" s="21"/>
      <c r="B3384" s="21"/>
      <c r="C3384" s="21"/>
      <c r="D3384" s="21"/>
      <c r="E3384" s="21"/>
      <c r="F3384" s="21"/>
      <c r="G3384" s="21"/>
      <c r="H3384" s="21"/>
      <c r="I3384" s="21"/>
    </row>
    <row r="3385" spans="1:9" hidden="1">
      <c r="A3385" s="21"/>
      <c r="B3385" s="21"/>
      <c r="C3385" s="21"/>
      <c r="D3385" s="21"/>
      <c r="E3385" s="21"/>
      <c r="F3385" s="21"/>
      <c r="G3385" s="21"/>
      <c r="H3385" s="21"/>
      <c r="I3385" s="21"/>
    </row>
    <row r="3386" spans="1:9" hidden="1">
      <c r="A3386" s="21"/>
      <c r="B3386" s="21"/>
      <c r="C3386" s="21"/>
      <c r="D3386" s="21"/>
      <c r="E3386" s="21"/>
      <c r="F3386" s="21"/>
      <c r="G3386" s="21"/>
      <c r="H3386" s="21"/>
      <c r="I3386" s="21"/>
    </row>
    <row r="3387" spans="1:9" hidden="1">
      <c r="A3387" s="21"/>
      <c r="B3387" s="21"/>
      <c r="C3387" s="21"/>
      <c r="D3387" s="21"/>
      <c r="E3387" s="21"/>
      <c r="F3387" s="21"/>
      <c r="G3387" s="21"/>
      <c r="H3387" s="21"/>
      <c r="I3387" s="21"/>
    </row>
    <row r="3388" spans="1:9" hidden="1">
      <c r="A3388" s="21"/>
      <c r="B3388" s="21"/>
      <c r="C3388" s="21"/>
      <c r="D3388" s="21"/>
      <c r="E3388" s="21"/>
      <c r="F3388" s="21"/>
      <c r="G3388" s="21"/>
      <c r="H3388" s="21"/>
      <c r="I3388" s="21"/>
    </row>
    <row r="3389" spans="1:9" hidden="1">
      <c r="A3389" s="21"/>
      <c r="B3389" s="21"/>
      <c r="C3389" s="21"/>
      <c r="D3389" s="21"/>
      <c r="E3389" s="21"/>
      <c r="F3389" s="21"/>
      <c r="G3389" s="21"/>
      <c r="H3389" s="21"/>
      <c r="I3389" s="21"/>
    </row>
    <row r="3390" spans="1:9" hidden="1">
      <c r="A3390" s="21"/>
      <c r="B3390" s="21"/>
      <c r="C3390" s="21"/>
      <c r="D3390" s="21"/>
      <c r="E3390" s="21"/>
      <c r="F3390" s="21"/>
      <c r="G3390" s="21"/>
      <c r="H3390" s="21"/>
      <c r="I3390" s="21"/>
    </row>
    <row r="3391" spans="1:9" hidden="1">
      <c r="A3391" s="21"/>
      <c r="B3391" s="21"/>
      <c r="C3391" s="21"/>
      <c r="D3391" s="21"/>
      <c r="E3391" s="21"/>
      <c r="F3391" s="21"/>
      <c r="G3391" s="21"/>
      <c r="H3391" s="21"/>
      <c r="I3391" s="21"/>
    </row>
    <row r="3392" spans="1:9" hidden="1">
      <c r="A3392" s="21"/>
      <c r="B3392" s="21"/>
      <c r="C3392" s="21"/>
      <c r="D3392" s="21"/>
      <c r="E3392" s="21"/>
      <c r="F3392" s="21"/>
      <c r="G3392" s="21"/>
      <c r="H3392" s="21"/>
      <c r="I3392" s="21"/>
    </row>
    <row r="3393" spans="1:9" hidden="1">
      <c r="A3393" s="21"/>
      <c r="B3393" s="21"/>
      <c r="C3393" s="21"/>
      <c r="D3393" s="21"/>
      <c r="E3393" s="21"/>
      <c r="F3393" s="21"/>
      <c r="G3393" s="21"/>
      <c r="H3393" s="21"/>
      <c r="I3393" s="21"/>
    </row>
    <row r="3394" spans="1:9" hidden="1">
      <c r="A3394" s="21"/>
      <c r="B3394" s="21"/>
      <c r="C3394" s="21"/>
      <c r="D3394" s="21"/>
      <c r="E3394" s="21"/>
      <c r="F3394" s="21"/>
      <c r="G3394" s="21"/>
      <c r="H3394" s="21"/>
      <c r="I3394" s="21"/>
    </row>
    <row r="3395" spans="1:9" hidden="1">
      <c r="A3395" s="21"/>
      <c r="B3395" s="21"/>
      <c r="C3395" s="21"/>
      <c r="D3395" s="21"/>
      <c r="E3395" s="21"/>
      <c r="F3395" s="21"/>
      <c r="G3395" s="21"/>
      <c r="H3395" s="21"/>
      <c r="I3395" s="21"/>
    </row>
    <row r="3396" spans="1:9" hidden="1">
      <c r="A3396" s="21"/>
      <c r="B3396" s="21"/>
      <c r="C3396" s="21"/>
      <c r="D3396" s="21"/>
      <c r="E3396" s="21"/>
      <c r="F3396" s="21"/>
      <c r="G3396" s="21"/>
      <c r="H3396" s="21"/>
      <c r="I3396" s="21"/>
    </row>
    <row r="3397" spans="1:9" hidden="1">
      <c r="A3397" s="21"/>
      <c r="B3397" s="21"/>
      <c r="C3397" s="21"/>
      <c r="D3397" s="21"/>
      <c r="E3397" s="21"/>
      <c r="F3397" s="21"/>
      <c r="G3397" s="21"/>
      <c r="H3397" s="21"/>
      <c r="I3397" s="21"/>
    </row>
    <row r="3398" spans="1:9" hidden="1">
      <c r="A3398" s="21"/>
      <c r="B3398" s="21"/>
      <c r="C3398" s="21"/>
      <c r="D3398" s="21"/>
      <c r="E3398" s="21"/>
      <c r="F3398" s="21"/>
      <c r="G3398" s="21"/>
      <c r="H3398" s="21"/>
      <c r="I3398" s="21"/>
    </row>
    <row r="3399" spans="1:9" hidden="1">
      <c r="A3399" s="21"/>
      <c r="B3399" s="21"/>
      <c r="C3399" s="21"/>
      <c r="D3399" s="21"/>
      <c r="E3399" s="21"/>
      <c r="F3399" s="21"/>
      <c r="G3399" s="21"/>
      <c r="H3399" s="21"/>
      <c r="I3399" s="21"/>
    </row>
    <row r="3400" spans="1:9" hidden="1">
      <c r="A3400" s="21"/>
      <c r="B3400" s="21"/>
      <c r="C3400" s="21"/>
      <c r="D3400" s="21"/>
      <c r="E3400" s="21"/>
      <c r="F3400" s="21"/>
      <c r="G3400" s="21"/>
      <c r="H3400" s="21"/>
      <c r="I3400" s="21"/>
    </row>
    <row r="3401" spans="1:9" hidden="1">
      <c r="A3401" s="21"/>
      <c r="B3401" s="21"/>
      <c r="C3401" s="21"/>
      <c r="D3401" s="21"/>
      <c r="E3401" s="21"/>
      <c r="F3401" s="21"/>
      <c r="G3401" s="21"/>
      <c r="H3401" s="21"/>
      <c r="I3401" s="21"/>
    </row>
    <row r="3402" spans="1:9" hidden="1">
      <c r="A3402" s="21"/>
      <c r="B3402" s="21"/>
      <c r="C3402" s="21"/>
      <c r="D3402" s="21"/>
      <c r="E3402" s="21"/>
      <c r="F3402" s="21"/>
      <c r="G3402" s="21"/>
      <c r="H3402" s="21"/>
      <c r="I3402" s="21"/>
    </row>
    <row r="3403" spans="1:9" hidden="1">
      <c r="A3403" s="21"/>
      <c r="B3403" s="21"/>
      <c r="C3403" s="21"/>
      <c r="D3403" s="21"/>
      <c r="E3403" s="21"/>
      <c r="F3403" s="21"/>
      <c r="G3403" s="21"/>
      <c r="H3403" s="21"/>
      <c r="I3403" s="21"/>
    </row>
    <row r="3404" spans="1:9" hidden="1">
      <c r="A3404" s="21"/>
      <c r="B3404" s="21"/>
      <c r="C3404" s="21"/>
      <c r="D3404" s="21"/>
      <c r="E3404" s="21"/>
      <c r="F3404" s="21"/>
      <c r="G3404" s="21"/>
      <c r="H3404" s="21"/>
      <c r="I3404" s="21"/>
    </row>
    <row r="3405" spans="1:9" hidden="1">
      <c r="A3405" s="21"/>
      <c r="B3405" s="21"/>
      <c r="C3405" s="21"/>
      <c r="D3405" s="21"/>
      <c r="E3405" s="21"/>
      <c r="F3405" s="21"/>
      <c r="G3405" s="21"/>
      <c r="H3405" s="21"/>
      <c r="I3405" s="21"/>
    </row>
    <row r="3406" spans="1:9" hidden="1">
      <c r="A3406" s="21"/>
      <c r="B3406" s="21"/>
      <c r="C3406" s="21"/>
      <c r="D3406" s="21"/>
      <c r="E3406" s="21"/>
      <c r="F3406" s="21"/>
      <c r="G3406" s="21"/>
      <c r="H3406" s="21"/>
      <c r="I3406" s="21"/>
    </row>
    <row r="3407" spans="1:9" hidden="1">
      <c r="A3407" s="21"/>
      <c r="B3407" s="21"/>
      <c r="C3407" s="21"/>
      <c r="D3407" s="21"/>
      <c r="E3407" s="21"/>
      <c r="F3407" s="21"/>
      <c r="G3407" s="21"/>
      <c r="H3407" s="21"/>
      <c r="I3407" s="21"/>
    </row>
    <row r="3408" spans="1:9" hidden="1">
      <c r="A3408" s="21"/>
      <c r="B3408" s="21"/>
      <c r="C3408" s="21"/>
      <c r="D3408" s="21"/>
      <c r="E3408" s="21"/>
      <c r="F3408" s="21"/>
      <c r="G3408" s="21"/>
      <c r="H3408" s="21"/>
      <c r="I3408" s="21"/>
    </row>
    <row r="3409" spans="1:9" hidden="1">
      <c r="A3409" s="21"/>
      <c r="B3409" s="21"/>
      <c r="C3409" s="21"/>
      <c r="D3409" s="21"/>
      <c r="E3409" s="21"/>
      <c r="F3409" s="21"/>
      <c r="G3409" s="21"/>
      <c r="H3409" s="21"/>
      <c r="I3409" s="21"/>
    </row>
    <row r="3410" spans="1:9" hidden="1">
      <c r="A3410" s="21"/>
      <c r="B3410" s="21"/>
      <c r="C3410" s="21"/>
      <c r="D3410" s="21"/>
      <c r="E3410" s="21"/>
      <c r="F3410" s="21"/>
      <c r="G3410" s="21"/>
      <c r="H3410" s="21"/>
      <c r="I3410" s="21"/>
    </row>
    <row r="3411" spans="1:9" hidden="1">
      <c r="A3411" s="21"/>
      <c r="B3411" s="21"/>
      <c r="C3411" s="21"/>
      <c r="D3411" s="21"/>
      <c r="E3411" s="21"/>
      <c r="F3411" s="21"/>
      <c r="G3411" s="21"/>
      <c r="H3411" s="21"/>
      <c r="I3411" s="21"/>
    </row>
    <row r="3412" spans="1:9" hidden="1">
      <c r="A3412" s="21"/>
      <c r="B3412" s="21"/>
      <c r="C3412" s="21"/>
      <c r="D3412" s="21"/>
      <c r="E3412" s="21"/>
      <c r="F3412" s="21"/>
      <c r="G3412" s="21"/>
      <c r="H3412" s="21"/>
      <c r="I3412" s="21"/>
    </row>
    <row r="3413" spans="1:9" hidden="1">
      <c r="A3413" s="21"/>
      <c r="B3413" s="21"/>
      <c r="C3413" s="21"/>
      <c r="D3413" s="21"/>
      <c r="E3413" s="21"/>
      <c r="F3413" s="21"/>
      <c r="G3413" s="21"/>
      <c r="H3413" s="21"/>
      <c r="I3413" s="21"/>
    </row>
    <row r="3414" spans="1:9" hidden="1">
      <c r="A3414" s="21"/>
      <c r="B3414" s="21"/>
      <c r="C3414" s="21"/>
      <c r="D3414" s="21"/>
      <c r="E3414" s="21"/>
      <c r="F3414" s="21"/>
      <c r="G3414" s="21"/>
      <c r="H3414" s="21"/>
      <c r="I3414" s="21"/>
    </row>
    <row r="3415" spans="1:9" hidden="1">
      <c r="A3415" s="21"/>
      <c r="B3415" s="21"/>
      <c r="C3415" s="21"/>
      <c r="D3415" s="21"/>
      <c r="E3415" s="21"/>
      <c r="F3415" s="21"/>
      <c r="G3415" s="21"/>
      <c r="H3415" s="21"/>
      <c r="I3415" s="21"/>
    </row>
    <row r="3416" spans="1:9" hidden="1">
      <c r="A3416" s="21"/>
      <c r="B3416" s="21"/>
      <c r="C3416" s="21"/>
      <c r="D3416" s="21"/>
      <c r="E3416" s="21"/>
      <c r="F3416" s="21"/>
      <c r="G3416" s="21"/>
      <c r="H3416" s="21"/>
      <c r="I3416" s="21"/>
    </row>
    <row r="3417" spans="1:9" hidden="1">
      <c r="A3417" s="21"/>
      <c r="B3417" s="21"/>
      <c r="C3417" s="21"/>
      <c r="D3417" s="21"/>
      <c r="E3417" s="21"/>
      <c r="F3417" s="21"/>
      <c r="G3417" s="21"/>
      <c r="H3417" s="21"/>
      <c r="I3417" s="21"/>
    </row>
    <row r="3418" spans="1:9" hidden="1">
      <c r="A3418" s="21"/>
      <c r="B3418" s="21"/>
      <c r="C3418" s="21"/>
      <c r="D3418" s="21"/>
      <c r="E3418" s="21"/>
      <c r="F3418" s="21"/>
      <c r="G3418" s="21"/>
      <c r="H3418" s="21"/>
      <c r="I3418" s="21"/>
    </row>
    <row r="3419" spans="1:9" hidden="1">
      <c r="A3419" s="21"/>
      <c r="B3419" s="21"/>
      <c r="C3419" s="21"/>
      <c r="D3419" s="21"/>
      <c r="E3419" s="21"/>
      <c r="F3419" s="21"/>
      <c r="G3419" s="21"/>
      <c r="H3419" s="21"/>
      <c r="I3419" s="21"/>
    </row>
    <row r="3420" spans="1:9" hidden="1">
      <c r="A3420" s="21"/>
      <c r="B3420" s="21"/>
      <c r="C3420" s="21"/>
      <c r="D3420" s="21"/>
      <c r="E3420" s="21"/>
      <c r="F3420" s="21"/>
      <c r="G3420" s="21"/>
      <c r="H3420" s="21"/>
      <c r="I3420" s="21"/>
    </row>
    <row r="3421" spans="1:9" hidden="1">
      <c r="A3421" s="21"/>
      <c r="B3421" s="21"/>
      <c r="C3421" s="21"/>
      <c r="D3421" s="21"/>
      <c r="E3421" s="21"/>
      <c r="F3421" s="21"/>
      <c r="G3421" s="21"/>
      <c r="H3421" s="21"/>
      <c r="I3421" s="21"/>
    </row>
    <row r="3422" spans="1:9" hidden="1">
      <c r="A3422" s="21"/>
      <c r="B3422" s="21"/>
      <c r="C3422" s="21"/>
      <c r="D3422" s="21"/>
      <c r="E3422" s="21"/>
      <c r="F3422" s="21"/>
      <c r="G3422" s="21"/>
      <c r="H3422" s="21"/>
      <c r="I3422" s="21"/>
    </row>
    <row r="3423" spans="1:9" hidden="1">
      <c r="A3423" s="21"/>
      <c r="B3423" s="21"/>
      <c r="C3423" s="21"/>
      <c r="D3423" s="21"/>
      <c r="E3423" s="21"/>
      <c r="F3423" s="21"/>
      <c r="G3423" s="21"/>
      <c r="H3423" s="21"/>
      <c r="I3423" s="21"/>
    </row>
    <row r="3424" spans="1:9" hidden="1">
      <c r="A3424" s="21"/>
      <c r="B3424" s="21"/>
      <c r="C3424" s="21"/>
      <c r="D3424" s="21"/>
      <c r="E3424" s="21"/>
      <c r="F3424" s="21"/>
      <c r="G3424" s="21"/>
      <c r="H3424" s="21"/>
      <c r="I3424" s="21"/>
    </row>
    <row r="3425" spans="1:9" hidden="1">
      <c r="A3425" s="21"/>
      <c r="B3425" s="21"/>
      <c r="C3425" s="21"/>
      <c r="D3425" s="21"/>
      <c r="E3425" s="21"/>
      <c r="F3425" s="21"/>
      <c r="G3425" s="21"/>
      <c r="H3425" s="21"/>
      <c r="I3425" s="21"/>
    </row>
    <row r="3426" spans="1:9" hidden="1">
      <c r="A3426" s="21"/>
      <c r="B3426" s="21"/>
      <c r="C3426" s="21"/>
      <c r="D3426" s="21"/>
      <c r="E3426" s="21"/>
      <c r="F3426" s="21"/>
      <c r="G3426" s="21"/>
      <c r="H3426" s="21"/>
      <c r="I3426" s="21"/>
    </row>
    <row r="3427" spans="1:9" hidden="1">
      <c r="A3427" s="21"/>
      <c r="B3427" s="21"/>
      <c r="C3427" s="21"/>
      <c r="D3427" s="21"/>
      <c r="E3427" s="21"/>
      <c r="F3427" s="21"/>
      <c r="G3427" s="21"/>
      <c r="H3427" s="21"/>
      <c r="I3427" s="21"/>
    </row>
    <row r="3428" spans="1:9" hidden="1">
      <c r="A3428" s="21"/>
      <c r="B3428" s="21"/>
      <c r="C3428" s="21"/>
      <c r="D3428" s="21"/>
      <c r="E3428" s="21"/>
      <c r="F3428" s="21"/>
      <c r="G3428" s="21"/>
      <c r="H3428" s="21"/>
      <c r="I3428" s="21"/>
    </row>
    <row r="3429" spans="1:9" hidden="1">
      <c r="A3429" s="21"/>
      <c r="B3429" s="21"/>
      <c r="C3429" s="21"/>
      <c r="D3429" s="21"/>
      <c r="E3429" s="21"/>
      <c r="F3429" s="21"/>
      <c r="G3429" s="21"/>
      <c r="H3429" s="21"/>
      <c r="I3429" s="21"/>
    </row>
    <row r="3430" spans="1:9" hidden="1">
      <c r="A3430" s="21"/>
      <c r="B3430" s="21"/>
      <c r="C3430" s="21"/>
      <c r="D3430" s="21"/>
      <c r="E3430" s="21"/>
      <c r="F3430" s="21"/>
      <c r="G3430" s="21"/>
      <c r="H3430" s="21"/>
      <c r="I3430" s="21"/>
    </row>
    <row r="3431" spans="1:9" hidden="1">
      <c r="A3431" s="21"/>
      <c r="B3431" s="21"/>
      <c r="C3431" s="21"/>
      <c r="D3431" s="21"/>
      <c r="E3431" s="21"/>
      <c r="F3431" s="21"/>
      <c r="G3431" s="21"/>
      <c r="H3431" s="21"/>
      <c r="I3431" s="21"/>
    </row>
    <row r="3432" spans="1:9" hidden="1">
      <c r="A3432" s="21"/>
      <c r="B3432" s="21"/>
      <c r="C3432" s="21"/>
      <c r="D3432" s="21"/>
      <c r="E3432" s="21"/>
      <c r="F3432" s="21"/>
      <c r="G3432" s="21"/>
      <c r="H3432" s="21"/>
      <c r="I3432" s="21"/>
    </row>
    <row r="3433" spans="1:9" hidden="1">
      <c r="A3433" s="21"/>
      <c r="B3433" s="21"/>
      <c r="C3433" s="21"/>
      <c r="D3433" s="21"/>
      <c r="E3433" s="21"/>
      <c r="F3433" s="21"/>
      <c r="G3433" s="21"/>
      <c r="H3433" s="21"/>
      <c r="I3433" s="21"/>
    </row>
    <row r="3434" spans="1:9" hidden="1">
      <c r="A3434" s="21"/>
      <c r="B3434" s="21"/>
      <c r="C3434" s="21"/>
      <c r="D3434" s="21"/>
      <c r="E3434" s="21"/>
      <c r="F3434" s="21"/>
      <c r="G3434" s="21"/>
      <c r="H3434" s="21"/>
      <c r="I3434" s="21"/>
    </row>
    <row r="3435" spans="1:9" hidden="1">
      <c r="A3435" s="21"/>
      <c r="B3435" s="21"/>
      <c r="C3435" s="21"/>
      <c r="D3435" s="21"/>
      <c r="E3435" s="21"/>
      <c r="F3435" s="21"/>
      <c r="G3435" s="21"/>
      <c r="H3435" s="21"/>
      <c r="I3435" s="21"/>
    </row>
    <row r="3436" spans="1:9" hidden="1">
      <c r="A3436" s="21"/>
      <c r="B3436" s="21"/>
      <c r="C3436" s="21"/>
      <c r="D3436" s="21"/>
      <c r="E3436" s="21"/>
      <c r="F3436" s="21"/>
      <c r="G3436" s="21"/>
      <c r="H3436" s="21"/>
      <c r="I3436" s="21"/>
    </row>
    <row r="3437" spans="1:9" hidden="1">
      <c r="A3437" s="21"/>
      <c r="B3437" s="21"/>
      <c r="C3437" s="21"/>
      <c r="D3437" s="21"/>
      <c r="E3437" s="21"/>
      <c r="F3437" s="21"/>
      <c r="G3437" s="21"/>
      <c r="H3437" s="21"/>
      <c r="I3437" s="21"/>
    </row>
    <row r="3438" spans="1:9" hidden="1">
      <c r="A3438" s="21"/>
      <c r="B3438" s="21"/>
      <c r="C3438" s="21"/>
      <c r="D3438" s="21"/>
      <c r="E3438" s="21"/>
      <c r="F3438" s="21"/>
      <c r="G3438" s="21"/>
      <c r="H3438" s="21"/>
      <c r="I3438" s="21"/>
    </row>
    <row r="3439" spans="1:9" hidden="1">
      <c r="A3439" s="21"/>
      <c r="B3439" s="21"/>
      <c r="C3439" s="21"/>
      <c r="D3439" s="21"/>
      <c r="E3439" s="21"/>
      <c r="F3439" s="21"/>
      <c r="G3439" s="21"/>
      <c r="H3439" s="21"/>
      <c r="I3439" s="21"/>
    </row>
    <row r="3440" spans="1:9" hidden="1">
      <c r="A3440" s="21"/>
      <c r="B3440" s="21"/>
      <c r="C3440" s="21"/>
      <c r="D3440" s="21"/>
      <c r="E3440" s="21"/>
      <c r="F3440" s="21"/>
      <c r="G3440" s="21"/>
      <c r="H3440" s="21"/>
      <c r="I3440" s="21"/>
    </row>
    <row r="3441" spans="1:9" hidden="1">
      <c r="A3441" s="21"/>
      <c r="B3441" s="21"/>
      <c r="C3441" s="21"/>
      <c r="D3441" s="21"/>
      <c r="E3441" s="21"/>
      <c r="F3441" s="21"/>
      <c r="G3441" s="21"/>
      <c r="H3441" s="21"/>
      <c r="I3441" s="21"/>
    </row>
    <row r="3442" spans="1:9" hidden="1">
      <c r="A3442" s="21"/>
      <c r="B3442" s="21"/>
      <c r="C3442" s="21"/>
      <c r="D3442" s="21"/>
      <c r="E3442" s="21"/>
      <c r="F3442" s="21"/>
      <c r="G3442" s="21"/>
      <c r="H3442" s="21"/>
      <c r="I3442" s="21"/>
    </row>
    <row r="3443" spans="1:9" hidden="1">
      <c r="A3443" s="21"/>
      <c r="B3443" s="21"/>
      <c r="C3443" s="21"/>
      <c r="D3443" s="21"/>
      <c r="E3443" s="21"/>
      <c r="F3443" s="21"/>
      <c r="G3443" s="21"/>
      <c r="H3443" s="21"/>
      <c r="I3443" s="21"/>
    </row>
    <row r="3444" spans="1:9" hidden="1">
      <c r="A3444" s="21"/>
      <c r="B3444" s="21"/>
      <c r="C3444" s="21"/>
      <c r="D3444" s="21"/>
      <c r="E3444" s="21"/>
      <c r="F3444" s="21"/>
      <c r="G3444" s="21"/>
      <c r="H3444" s="21"/>
      <c r="I3444" s="21"/>
    </row>
    <row r="3445" spans="1:9" hidden="1">
      <c r="A3445" s="21"/>
      <c r="B3445" s="21"/>
      <c r="C3445" s="21"/>
      <c r="D3445" s="21"/>
      <c r="E3445" s="21"/>
      <c r="F3445" s="21"/>
      <c r="G3445" s="21"/>
      <c r="H3445" s="21"/>
      <c r="I3445" s="21"/>
    </row>
    <row r="3446" spans="1:9" hidden="1">
      <c r="A3446" s="21"/>
      <c r="B3446" s="21"/>
      <c r="C3446" s="21"/>
      <c r="D3446" s="21"/>
      <c r="E3446" s="21"/>
      <c r="F3446" s="21"/>
      <c r="G3446" s="21"/>
      <c r="H3446" s="21"/>
      <c r="I3446" s="21"/>
    </row>
    <row r="3447" spans="1:9" hidden="1">
      <c r="A3447" s="21"/>
      <c r="B3447" s="21"/>
      <c r="C3447" s="21"/>
      <c r="D3447" s="21"/>
      <c r="E3447" s="21"/>
      <c r="F3447" s="21"/>
      <c r="G3447" s="21"/>
      <c r="H3447" s="21"/>
      <c r="I3447" s="21"/>
    </row>
    <row r="3448" spans="1:9" hidden="1">
      <c r="A3448" s="21"/>
      <c r="B3448" s="21"/>
      <c r="C3448" s="21"/>
      <c r="D3448" s="21"/>
      <c r="E3448" s="21"/>
      <c r="F3448" s="21"/>
      <c r="G3448" s="21"/>
      <c r="H3448" s="21"/>
      <c r="I3448" s="21"/>
    </row>
    <row r="3449" spans="1:9" hidden="1">
      <c r="A3449" s="21"/>
      <c r="B3449" s="21"/>
      <c r="C3449" s="21"/>
      <c r="D3449" s="21"/>
      <c r="E3449" s="21"/>
      <c r="F3449" s="21"/>
      <c r="G3449" s="21"/>
      <c r="H3449" s="21"/>
      <c r="I3449" s="21"/>
    </row>
    <row r="3450" spans="1:9" hidden="1">
      <c r="A3450" s="21"/>
      <c r="B3450" s="21"/>
      <c r="C3450" s="21"/>
      <c r="D3450" s="21"/>
      <c r="E3450" s="21"/>
      <c r="F3450" s="21"/>
      <c r="G3450" s="21"/>
      <c r="H3450" s="21"/>
      <c r="I3450" s="21"/>
    </row>
    <row r="3451" spans="1:9" hidden="1">
      <c r="A3451" s="21"/>
      <c r="B3451" s="21"/>
      <c r="C3451" s="21"/>
      <c r="D3451" s="21"/>
      <c r="E3451" s="21"/>
      <c r="F3451" s="21"/>
      <c r="G3451" s="21"/>
      <c r="H3451" s="21"/>
      <c r="I3451" s="21"/>
    </row>
    <row r="3452" spans="1:9" hidden="1">
      <c r="A3452" s="21"/>
      <c r="B3452" s="21"/>
      <c r="C3452" s="21"/>
      <c r="D3452" s="21"/>
      <c r="E3452" s="21"/>
      <c r="F3452" s="21"/>
      <c r="G3452" s="21"/>
      <c r="H3452" s="21"/>
      <c r="I3452" s="21"/>
    </row>
    <row r="3453" spans="1:9" hidden="1">
      <c r="A3453" s="21"/>
      <c r="B3453" s="21"/>
      <c r="C3453" s="21"/>
      <c r="D3453" s="21"/>
      <c r="E3453" s="21"/>
      <c r="F3453" s="21"/>
      <c r="G3453" s="21"/>
      <c r="H3453" s="21"/>
      <c r="I3453" s="21"/>
    </row>
    <row r="3454" spans="1:9" hidden="1">
      <c r="A3454" s="21"/>
      <c r="B3454" s="21"/>
      <c r="C3454" s="21"/>
      <c r="D3454" s="21"/>
      <c r="E3454" s="21"/>
      <c r="F3454" s="21"/>
      <c r="G3454" s="21"/>
      <c r="H3454" s="21"/>
      <c r="I3454" s="21"/>
    </row>
    <row r="3455" spans="1:9" hidden="1">
      <c r="A3455" s="21"/>
      <c r="B3455" s="21"/>
      <c r="C3455" s="21"/>
      <c r="D3455" s="21"/>
      <c r="E3455" s="21"/>
      <c r="F3455" s="21"/>
      <c r="G3455" s="21"/>
      <c r="H3455" s="21"/>
      <c r="I3455" s="21"/>
    </row>
    <row r="3456" spans="1:9" hidden="1">
      <c r="A3456" s="21"/>
      <c r="B3456" s="21"/>
      <c r="C3456" s="21"/>
      <c r="D3456" s="21"/>
      <c r="E3456" s="21"/>
      <c r="F3456" s="21"/>
      <c r="G3456" s="21"/>
      <c r="H3456" s="21"/>
      <c r="I3456" s="21"/>
    </row>
    <row r="3457" spans="1:9" hidden="1">
      <c r="A3457" s="21"/>
      <c r="B3457" s="21"/>
      <c r="C3457" s="21"/>
      <c r="D3457" s="21"/>
      <c r="E3457" s="21"/>
      <c r="F3457" s="21"/>
      <c r="G3457" s="21"/>
      <c r="H3457" s="21"/>
      <c r="I3457" s="21"/>
    </row>
    <row r="3458" spans="1:9" hidden="1">
      <c r="A3458" s="21"/>
      <c r="B3458" s="21"/>
      <c r="C3458" s="21"/>
      <c r="D3458" s="21"/>
      <c r="E3458" s="21"/>
      <c r="F3458" s="21"/>
      <c r="G3458" s="21"/>
      <c r="H3458" s="21"/>
      <c r="I3458" s="21"/>
    </row>
    <row r="3459" spans="1:9" hidden="1">
      <c r="A3459" s="21"/>
      <c r="B3459" s="21"/>
      <c r="C3459" s="21"/>
      <c r="D3459" s="21"/>
      <c r="E3459" s="21"/>
      <c r="F3459" s="21"/>
      <c r="G3459" s="21"/>
      <c r="H3459" s="21"/>
      <c r="I3459" s="21"/>
    </row>
    <row r="3460" spans="1:9" hidden="1">
      <c r="A3460" s="21"/>
      <c r="B3460" s="21"/>
      <c r="C3460" s="21"/>
      <c r="D3460" s="21"/>
      <c r="E3460" s="21"/>
      <c r="F3460" s="21"/>
      <c r="G3460" s="21"/>
      <c r="H3460" s="21"/>
      <c r="I3460" s="21"/>
    </row>
    <row r="3461" spans="1:9" hidden="1">
      <c r="A3461" s="21"/>
      <c r="B3461" s="21"/>
      <c r="C3461" s="21"/>
      <c r="D3461" s="21"/>
      <c r="E3461" s="21"/>
      <c r="F3461" s="21"/>
      <c r="G3461" s="21"/>
      <c r="H3461" s="21"/>
      <c r="I3461" s="21"/>
    </row>
    <row r="3462" spans="1:9" hidden="1">
      <c r="A3462" s="21"/>
      <c r="B3462" s="21"/>
      <c r="C3462" s="21"/>
      <c r="D3462" s="21"/>
      <c r="E3462" s="21"/>
      <c r="F3462" s="21"/>
      <c r="G3462" s="21"/>
      <c r="H3462" s="21"/>
      <c r="I3462" s="21"/>
    </row>
    <row r="3463" spans="1:9" hidden="1">
      <c r="A3463" s="21"/>
      <c r="B3463" s="21"/>
      <c r="C3463" s="21"/>
      <c r="D3463" s="21"/>
      <c r="E3463" s="21"/>
      <c r="F3463" s="21"/>
      <c r="G3463" s="21"/>
      <c r="H3463" s="21"/>
      <c r="I3463" s="21"/>
    </row>
    <row r="3464" spans="1:9" hidden="1">
      <c r="A3464" s="21"/>
      <c r="B3464" s="21"/>
      <c r="C3464" s="21"/>
      <c r="D3464" s="21"/>
      <c r="E3464" s="21"/>
      <c r="F3464" s="21"/>
      <c r="G3464" s="21"/>
      <c r="H3464" s="21"/>
      <c r="I3464" s="21"/>
    </row>
    <row r="3465" spans="1:9" hidden="1">
      <c r="A3465" s="21"/>
      <c r="B3465" s="21"/>
      <c r="C3465" s="21"/>
      <c r="D3465" s="21"/>
      <c r="E3465" s="21"/>
      <c r="F3465" s="21"/>
      <c r="G3465" s="21"/>
      <c r="H3465" s="21"/>
      <c r="I3465" s="21"/>
    </row>
    <row r="3466" spans="1:9" hidden="1">
      <c r="A3466" s="21"/>
      <c r="B3466" s="21"/>
      <c r="C3466" s="21"/>
      <c r="D3466" s="21"/>
      <c r="E3466" s="21"/>
      <c r="F3466" s="21"/>
      <c r="G3466" s="21"/>
      <c r="H3466" s="21"/>
      <c r="I3466" s="21"/>
    </row>
    <row r="3467" spans="1:9" hidden="1">
      <c r="A3467" s="21"/>
      <c r="B3467" s="21"/>
      <c r="C3467" s="21"/>
      <c r="D3467" s="21"/>
      <c r="E3467" s="21"/>
      <c r="F3467" s="21"/>
      <c r="G3467" s="21"/>
      <c r="H3467" s="21"/>
      <c r="I3467" s="21"/>
    </row>
    <row r="3468" spans="1:9" hidden="1">
      <c r="A3468" s="21"/>
      <c r="B3468" s="21"/>
      <c r="C3468" s="21"/>
      <c r="D3468" s="21"/>
      <c r="E3468" s="21"/>
      <c r="F3468" s="21"/>
      <c r="G3468" s="21"/>
      <c r="H3468" s="21"/>
      <c r="I3468" s="21"/>
    </row>
    <row r="3469" spans="1:9" hidden="1">
      <c r="A3469" s="21"/>
      <c r="B3469" s="21"/>
      <c r="C3469" s="21"/>
      <c r="D3469" s="21"/>
      <c r="E3469" s="21"/>
      <c r="F3469" s="21"/>
      <c r="G3469" s="21"/>
      <c r="H3469" s="21"/>
      <c r="I3469" s="21"/>
    </row>
    <row r="3470" spans="1:9" hidden="1">
      <c r="A3470" s="21"/>
      <c r="B3470" s="21"/>
      <c r="C3470" s="21"/>
      <c r="D3470" s="21"/>
      <c r="E3470" s="21"/>
      <c r="F3470" s="21"/>
      <c r="G3470" s="21"/>
      <c r="H3470" s="21"/>
      <c r="I3470" s="21"/>
    </row>
    <row r="3471" spans="1:9" hidden="1">
      <c r="A3471" s="21"/>
      <c r="B3471" s="21"/>
      <c r="C3471" s="21"/>
      <c r="D3471" s="21"/>
      <c r="E3471" s="21"/>
      <c r="F3471" s="21"/>
      <c r="G3471" s="21"/>
      <c r="H3471" s="21"/>
      <c r="I3471" s="21"/>
    </row>
    <row r="3472" spans="1:9" hidden="1">
      <c r="A3472" s="21"/>
      <c r="B3472" s="21"/>
      <c r="C3472" s="21"/>
      <c r="D3472" s="21"/>
      <c r="E3472" s="21"/>
      <c r="F3472" s="21"/>
      <c r="G3472" s="21"/>
      <c r="H3472" s="21"/>
      <c r="I3472" s="21"/>
    </row>
    <row r="3473" spans="1:9" hidden="1">
      <c r="A3473" s="21"/>
      <c r="B3473" s="21"/>
      <c r="C3473" s="21"/>
      <c r="D3473" s="21"/>
      <c r="E3473" s="21"/>
      <c r="F3473" s="21"/>
      <c r="G3473" s="21"/>
      <c r="H3473" s="21"/>
      <c r="I3473" s="21"/>
    </row>
    <row r="3474" spans="1:9" hidden="1">
      <c r="A3474" s="21"/>
      <c r="B3474" s="21"/>
      <c r="C3474" s="21"/>
      <c r="D3474" s="21"/>
      <c r="E3474" s="21"/>
      <c r="F3474" s="21"/>
      <c r="G3474" s="21"/>
      <c r="H3474" s="21"/>
      <c r="I3474" s="21"/>
    </row>
    <row r="3475" spans="1:9" hidden="1">
      <c r="A3475" s="21"/>
      <c r="B3475" s="21"/>
      <c r="C3475" s="21"/>
      <c r="D3475" s="21"/>
      <c r="E3475" s="21"/>
      <c r="F3475" s="21"/>
      <c r="G3475" s="21"/>
      <c r="H3475" s="21"/>
      <c r="I3475" s="21"/>
    </row>
    <row r="3476" spans="1:9" hidden="1">
      <c r="A3476" s="21"/>
      <c r="B3476" s="21"/>
      <c r="C3476" s="21"/>
      <c r="D3476" s="21"/>
      <c r="E3476" s="21"/>
      <c r="F3476" s="21"/>
      <c r="G3476" s="21"/>
      <c r="H3476" s="21"/>
      <c r="I3476" s="21"/>
    </row>
    <row r="3477" spans="1:9" hidden="1">
      <c r="A3477" s="21"/>
      <c r="B3477" s="21"/>
      <c r="C3477" s="21"/>
      <c r="D3477" s="21"/>
      <c r="E3477" s="21"/>
      <c r="F3477" s="21"/>
      <c r="G3477" s="21"/>
      <c r="H3477" s="21"/>
      <c r="I3477" s="21"/>
    </row>
    <row r="3478" spans="1:9" hidden="1">
      <c r="A3478" s="21"/>
      <c r="B3478" s="21"/>
      <c r="C3478" s="21"/>
      <c r="D3478" s="21"/>
      <c r="E3478" s="21"/>
      <c r="F3478" s="21"/>
      <c r="G3478" s="21"/>
      <c r="H3478" s="21"/>
      <c r="I3478" s="21"/>
    </row>
    <row r="3479" spans="1:9" hidden="1">
      <c r="A3479" s="21"/>
      <c r="B3479" s="21"/>
      <c r="C3479" s="21"/>
      <c r="D3479" s="21"/>
      <c r="E3479" s="21"/>
      <c r="F3479" s="21"/>
      <c r="G3479" s="21"/>
      <c r="H3479" s="21"/>
      <c r="I3479" s="21"/>
    </row>
    <row r="3480" spans="1:9" hidden="1">
      <c r="A3480" s="21"/>
      <c r="B3480" s="21"/>
      <c r="C3480" s="21"/>
      <c r="D3480" s="21"/>
      <c r="E3480" s="21"/>
      <c r="F3480" s="21"/>
      <c r="G3480" s="21"/>
      <c r="H3480" s="21"/>
      <c r="I3480" s="21"/>
    </row>
    <row r="3481" spans="1:9" hidden="1">
      <c r="A3481" s="21"/>
      <c r="B3481" s="21"/>
      <c r="C3481" s="21"/>
      <c r="D3481" s="21"/>
      <c r="E3481" s="21"/>
      <c r="F3481" s="21"/>
      <c r="G3481" s="21"/>
      <c r="H3481" s="21"/>
      <c r="I3481" s="21"/>
    </row>
    <row r="3482" spans="1:9" hidden="1">
      <c r="A3482" s="21"/>
      <c r="B3482" s="21"/>
      <c r="C3482" s="21"/>
      <c r="D3482" s="21"/>
      <c r="E3482" s="21"/>
      <c r="F3482" s="21"/>
      <c r="G3482" s="21"/>
      <c r="H3482" s="21"/>
      <c r="I3482" s="21"/>
    </row>
    <row r="3483" spans="1:9" hidden="1">
      <c r="A3483" s="21"/>
      <c r="B3483" s="21"/>
      <c r="C3483" s="21"/>
      <c r="D3483" s="21"/>
      <c r="E3483" s="21"/>
      <c r="F3483" s="21"/>
      <c r="G3483" s="21"/>
      <c r="H3483" s="21"/>
      <c r="I3483" s="21"/>
    </row>
    <row r="3484" spans="1:9" hidden="1">
      <c r="A3484" s="21"/>
      <c r="B3484" s="21"/>
      <c r="C3484" s="21"/>
      <c r="D3484" s="21"/>
      <c r="E3484" s="21"/>
      <c r="F3484" s="21"/>
      <c r="G3484" s="21"/>
      <c r="H3484" s="21"/>
      <c r="I3484" s="21"/>
    </row>
    <row r="3485" spans="1:9" hidden="1">
      <c r="A3485" s="21"/>
      <c r="B3485" s="21"/>
      <c r="C3485" s="21"/>
      <c r="D3485" s="21"/>
      <c r="E3485" s="21"/>
      <c r="F3485" s="21"/>
      <c r="G3485" s="21"/>
      <c r="H3485" s="21"/>
      <c r="I3485" s="21"/>
    </row>
    <row r="3486" spans="1:9" hidden="1">
      <c r="A3486" s="21"/>
      <c r="B3486" s="21"/>
      <c r="C3486" s="21"/>
      <c r="D3486" s="21"/>
      <c r="E3486" s="21"/>
      <c r="F3486" s="21"/>
      <c r="G3486" s="21"/>
      <c r="H3486" s="21"/>
      <c r="I3486" s="21"/>
    </row>
    <row r="3487" spans="1:9" hidden="1">
      <c r="A3487" s="21"/>
      <c r="B3487" s="21"/>
      <c r="C3487" s="21"/>
      <c r="D3487" s="21"/>
      <c r="E3487" s="21"/>
      <c r="F3487" s="21"/>
      <c r="G3487" s="21"/>
      <c r="H3487" s="21"/>
      <c r="I3487" s="21"/>
    </row>
    <row r="3488" spans="1:9" hidden="1">
      <c r="A3488" s="21"/>
      <c r="B3488" s="21"/>
      <c r="C3488" s="21"/>
      <c r="D3488" s="21"/>
      <c r="E3488" s="21"/>
      <c r="F3488" s="21"/>
      <c r="G3488" s="21"/>
      <c r="H3488" s="21"/>
      <c r="I3488" s="21"/>
    </row>
    <row r="3489" spans="1:9" hidden="1">
      <c r="A3489" s="21"/>
      <c r="B3489" s="21"/>
      <c r="C3489" s="21"/>
      <c r="D3489" s="21"/>
      <c r="E3489" s="21"/>
      <c r="F3489" s="21"/>
      <c r="G3489" s="21"/>
      <c r="H3489" s="21"/>
      <c r="I3489" s="21"/>
    </row>
    <row r="3490" spans="1:9" hidden="1">
      <c r="A3490" s="21"/>
      <c r="B3490" s="21"/>
      <c r="C3490" s="21"/>
      <c r="D3490" s="21"/>
      <c r="E3490" s="21"/>
      <c r="F3490" s="21"/>
      <c r="G3490" s="21"/>
      <c r="H3490" s="21"/>
      <c r="I3490" s="21"/>
    </row>
    <row r="3491" spans="1:9" hidden="1">
      <c r="A3491" s="21"/>
      <c r="B3491" s="21"/>
      <c r="C3491" s="21"/>
      <c r="D3491" s="21"/>
      <c r="E3491" s="21"/>
      <c r="F3491" s="21"/>
      <c r="G3491" s="21"/>
      <c r="H3491" s="21"/>
      <c r="I3491" s="21"/>
    </row>
    <row r="3492" spans="1:9" hidden="1">
      <c r="A3492" s="21"/>
      <c r="B3492" s="21"/>
      <c r="C3492" s="21"/>
      <c r="D3492" s="21"/>
      <c r="E3492" s="21"/>
      <c r="F3492" s="21"/>
      <c r="G3492" s="21"/>
      <c r="H3492" s="21"/>
      <c r="I3492" s="21"/>
    </row>
    <row r="3493" spans="1:9" hidden="1">
      <c r="A3493" s="21"/>
      <c r="B3493" s="21"/>
      <c r="C3493" s="21"/>
      <c r="D3493" s="21"/>
      <c r="E3493" s="21"/>
      <c r="F3493" s="21"/>
      <c r="G3493" s="21"/>
      <c r="H3493" s="21"/>
      <c r="I3493" s="21"/>
    </row>
    <row r="3494" spans="1:9" hidden="1">
      <c r="A3494" s="21"/>
      <c r="B3494" s="21"/>
      <c r="C3494" s="21"/>
      <c r="D3494" s="21"/>
      <c r="E3494" s="21"/>
      <c r="F3494" s="21"/>
      <c r="G3494" s="21"/>
      <c r="H3494" s="21"/>
      <c r="I3494" s="21"/>
    </row>
    <row r="3495" spans="1:9" hidden="1">
      <c r="A3495" s="21"/>
      <c r="B3495" s="21"/>
      <c r="C3495" s="21"/>
      <c r="D3495" s="21"/>
      <c r="E3495" s="21"/>
      <c r="F3495" s="21"/>
      <c r="G3495" s="21"/>
      <c r="H3495" s="21"/>
      <c r="I3495" s="21"/>
    </row>
    <row r="3496" spans="1:9" hidden="1">
      <c r="A3496" s="21"/>
      <c r="B3496" s="21"/>
      <c r="C3496" s="21"/>
      <c r="D3496" s="21"/>
      <c r="E3496" s="21"/>
      <c r="F3496" s="21"/>
      <c r="G3496" s="21"/>
      <c r="H3496" s="21"/>
      <c r="I3496" s="21"/>
    </row>
    <row r="3497" spans="1:9" hidden="1">
      <c r="A3497" s="21"/>
      <c r="B3497" s="21"/>
      <c r="C3497" s="21"/>
      <c r="D3497" s="21"/>
      <c r="E3497" s="21"/>
      <c r="F3497" s="21"/>
      <c r="G3497" s="21"/>
      <c r="H3497" s="21"/>
      <c r="I3497" s="21"/>
    </row>
    <row r="3498" spans="1:9" hidden="1">
      <c r="A3498" s="21"/>
      <c r="B3498" s="21"/>
      <c r="C3498" s="21"/>
      <c r="D3498" s="21"/>
      <c r="E3498" s="21"/>
      <c r="F3498" s="21"/>
      <c r="G3498" s="21"/>
      <c r="H3498" s="21"/>
      <c r="I3498" s="21"/>
    </row>
    <row r="3499" spans="1:9" hidden="1">
      <c r="A3499" s="21"/>
      <c r="B3499" s="21"/>
      <c r="C3499" s="21"/>
      <c r="D3499" s="21"/>
      <c r="E3499" s="21"/>
      <c r="F3499" s="21"/>
      <c r="G3499" s="21"/>
      <c r="H3499" s="21"/>
      <c r="I3499" s="21"/>
    </row>
    <row r="3500" spans="1:9" hidden="1">
      <c r="A3500" s="21"/>
      <c r="B3500" s="21"/>
      <c r="C3500" s="21"/>
      <c r="D3500" s="21"/>
      <c r="E3500" s="21"/>
      <c r="F3500" s="21"/>
      <c r="G3500" s="21"/>
      <c r="H3500" s="21"/>
      <c r="I3500" s="21"/>
    </row>
    <row r="3501" spans="1:9" hidden="1">
      <c r="A3501" s="21"/>
      <c r="B3501" s="21"/>
      <c r="C3501" s="21"/>
      <c r="D3501" s="21"/>
      <c r="E3501" s="21"/>
      <c r="F3501" s="21"/>
      <c r="G3501" s="21"/>
      <c r="H3501" s="21"/>
      <c r="I3501" s="21"/>
    </row>
    <row r="3502" spans="1:9" hidden="1">
      <c r="A3502" s="21"/>
      <c r="B3502" s="21"/>
      <c r="C3502" s="21"/>
      <c r="D3502" s="21"/>
      <c r="E3502" s="21"/>
      <c r="F3502" s="21"/>
      <c r="G3502" s="21"/>
      <c r="H3502" s="21"/>
      <c r="I3502" s="21"/>
    </row>
    <row r="3503" spans="1:9" hidden="1">
      <c r="A3503" s="21"/>
      <c r="B3503" s="21"/>
      <c r="C3503" s="21"/>
      <c r="D3503" s="21"/>
      <c r="E3503" s="21"/>
      <c r="F3503" s="21"/>
      <c r="G3503" s="21"/>
      <c r="H3503" s="21"/>
      <c r="I3503" s="21"/>
    </row>
    <row r="3504" spans="1:9" hidden="1">
      <c r="A3504" s="21"/>
      <c r="B3504" s="21"/>
      <c r="C3504" s="21"/>
      <c r="D3504" s="21"/>
      <c r="E3504" s="21"/>
      <c r="F3504" s="21"/>
      <c r="G3504" s="21"/>
      <c r="H3504" s="21"/>
      <c r="I3504" s="21"/>
    </row>
    <row r="3505" spans="1:9" hidden="1">
      <c r="A3505" s="21"/>
      <c r="B3505" s="21"/>
      <c r="C3505" s="21"/>
      <c r="D3505" s="21"/>
      <c r="E3505" s="21"/>
      <c r="F3505" s="21"/>
      <c r="G3505" s="21"/>
      <c r="H3505" s="21"/>
      <c r="I3505" s="21"/>
    </row>
    <row r="3506" spans="1:9" hidden="1">
      <c r="A3506" s="21"/>
      <c r="B3506" s="21"/>
      <c r="C3506" s="21"/>
      <c r="D3506" s="21"/>
      <c r="E3506" s="21"/>
      <c r="F3506" s="21"/>
      <c r="G3506" s="21"/>
      <c r="H3506" s="21"/>
      <c r="I3506" s="21"/>
    </row>
    <row r="3507" spans="1:9" hidden="1">
      <c r="A3507" s="21"/>
      <c r="B3507" s="21"/>
      <c r="C3507" s="21"/>
      <c r="D3507" s="21"/>
      <c r="E3507" s="21"/>
      <c r="F3507" s="21"/>
      <c r="G3507" s="21"/>
      <c r="H3507" s="21"/>
      <c r="I3507" s="21"/>
    </row>
    <row r="3508" spans="1:9" hidden="1">
      <c r="A3508" s="21"/>
      <c r="B3508" s="21"/>
      <c r="C3508" s="21"/>
      <c r="D3508" s="21"/>
      <c r="E3508" s="21"/>
      <c r="F3508" s="21"/>
      <c r="G3508" s="21"/>
      <c r="H3508" s="21"/>
      <c r="I3508" s="21"/>
    </row>
    <row r="3509" spans="1:9" hidden="1">
      <c r="A3509" s="21"/>
      <c r="B3509" s="21"/>
      <c r="C3509" s="21"/>
      <c r="D3509" s="21"/>
      <c r="E3509" s="21"/>
      <c r="F3509" s="21"/>
      <c r="G3509" s="21"/>
      <c r="H3509" s="21"/>
      <c r="I3509" s="21"/>
    </row>
    <row r="3510" spans="1:9" hidden="1">
      <c r="A3510" s="21"/>
      <c r="B3510" s="21"/>
      <c r="C3510" s="21"/>
      <c r="D3510" s="21"/>
      <c r="E3510" s="21"/>
      <c r="F3510" s="21"/>
      <c r="G3510" s="21"/>
      <c r="H3510" s="21"/>
      <c r="I3510" s="21"/>
    </row>
    <row r="3511" spans="1:9" hidden="1">
      <c r="A3511" s="21"/>
      <c r="B3511" s="21"/>
      <c r="C3511" s="21"/>
      <c r="D3511" s="21"/>
      <c r="E3511" s="21"/>
      <c r="F3511" s="21"/>
      <c r="G3511" s="21"/>
      <c r="H3511" s="21"/>
      <c r="I3511" s="21"/>
    </row>
    <row r="3512" spans="1:9" hidden="1">
      <c r="A3512" s="21"/>
      <c r="B3512" s="21"/>
      <c r="C3512" s="21"/>
      <c r="D3512" s="21"/>
      <c r="E3512" s="21"/>
      <c r="F3512" s="21"/>
      <c r="G3512" s="21"/>
      <c r="H3512" s="21"/>
      <c r="I3512" s="21"/>
    </row>
    <row r="3513" spans="1:9" hidden="1">
      <c r="A3513" s="21"/>
      <c r="B3513" s="21"/>
      <c r="C3513" s="21"/>
      <c r="D3513" s="21"/>
      <c r="E3513" s="21"/>
      <c r="F3513" s="21"/>
      <c r="G3513" s="21"/>
      <c r="H3513" s="21"/>
      <c r="I3513" s="21"/>
    </row>
    <row r="3514" spans="1:9" hidden="1">
      <c r="A3514" s="21"/>
      <c r="B3514" s="21"/>
      <c r="C3514" s="21"/>
      <c r="D3514" s="21"/>
      <c r="E3514" s="21"/>
      <c r="F3514" s="21"/>
      <c r="G3514" s="21"/>
      <c r="H3514" s="21"/>
      <c r="I3514" s="21"/>
    </row>
    <row r="3515" spans="1:9" hidden="1">
      <c r="A3515" s="21"/>
      <c r="B3515" s="21"/>
      <c r="C3515" s="21"/>
      <c r="D3515" s="21"/>
      <c r="E3515" s="21"/>
      <c r="F3515" s="21"/>
      <c r="G3515" s="21"/>
      <c r="H3515" s="21"/>
      <c r="I3515" s="21"/>
    </row>
    <row r="3516" spans="1:9" hidden="1">
      <c r="A3516" s="21"/>
      <c r="B3516" s="21"/>
      <c r="C3516" s="21"/>
      <c r="D3516" s="21"/>
      <c r="E3516" s="21"/>
      <c r="F3516" s="21"/>
      <c r="G3516" s="21"/>
      <c r="H3516" s="21"/>
      <c r="I3516" s="21"/>
    </row>
    <row r="3517" spans="1:9" hidden="1">
      <c r="A3517" s="21"/>
      <c r="B3517" s="21"/>
      <c r="C3517" s="21"/>
      <c r="D3517" s="21"/>
      <c r="E3517" s="21"/>
      <c r="F3517" s="21"/>
      <c r="G3517" s="21"/>
      <c r="H3517" s="21"/>
      <c r="I3517" s="21"/>
    </row>
    <row r="3518" spans="1:9" hidden="1">
      <c r="A3518" s="21"/>
      <c r="B3518" s="21"/>
      <c r="C3518" s="21"/>
      <c r="D3518" s="21"/>
      <c r="E3518" s="21"/>
      <c r="F3518" s="21"/>
      <c r="G3518" s="21"/>
      <c r="H3518" s="21"/>
      <c r="I3518" s="21"/>
    </row>
    <row r="3519" spans="1:9" hidden="1">
      <c r="A3519" s="21"/>
      <c r="B3519" s="21"/>
      <c r="C3519" s="21"/>
      <c r="D3519" s="21"/>
      <c r="E3519" s="21"/>
      <c r="F3519" s="21"/>
      <c r="G3519" s="21"/>
      <c r="H3519" s="21"/>
      <c r="I3519" s="21"/>
    </row>
    <row r="3520" spans="1:9" hidden="1">
      <c r="A3520" s="21"/>
      <c r="B3520" s="21"/>
      <c r="C3520" s="21"/>
      <c r="D3520" s="21"/>
      <c r="E3520" s="21"/>
      <c r="F3520" s="21"/>
      <c r="G3520" s="21"/>
      <c r="H3520" s="21"/>
      <c r="I3520" s="21"/>
    </row>
    <row r="3521" spans="1:9" hidden="1">
      <c r="A3521" s="21"/>
      <c r="B3521" s="21"/>
      <c r="C3521" s="21"/>
      <c r="D3521" s="21"/>
      <c r="E3521" s="21"/>
      <c r="F3521" s="21"/>
      <c r="G3521" s="21"/>
      <c r="H3521" s="21"/>
      <c r="I3521" s="21"/>
    </row>
    <row r="3522" spans="1:9" hidden="1">
      <c r="A3522" s="21"/>
      <c r="B3522" s="21"/>
      <c r="C3522" s="21"/>
      <c r="D3522" s="21"/>
      <c r="E3522" s="21"/>
      <c r="F3522" s="21"/>
      <c r="G3522" s="21"/>
      <c r="H3522" s="21"/>
      <c r="I3522" s="21"/>
    </row>
    <row r="3523" spans="1:9" hidden="1">
      <c r="A3523" s="21"/>
      <c r="B3523" s="21"/>
      <c r="C3523" s="21"/>
      <c r="D3523" s="21"/>
      <c r="E3523" s="21"/>
      <c r="F3523" s="21"/>
      <c r="G3523" s="21"/>
      <c r="H3523" s="21"/>
      <c r="I3523" s="21"/>
    </row>
    <row r="3524" spans="1:9" hidden="1">
      <c r="A3524" s="21"/>
      <c r="B3524" s="21"/>
      <c r="C3524" s="21"/>
      <c r="D3524" s="21"/>
      <c r="E3524" s="21"/>
      <c r="F3524" s="21"/>
      <c r="G3524" s="21"/>
      <c r="H3524" s="21"/>
      <c r="I3524" s="21"/>
    </row>
    <row r="3525" spans="1:9" hidden="1">
      <c r="A3525" s="21"/>
      <c r="B3525" s="21"/>
      <c r="C3525" s="21"/>
      <c r="D3525" s="21"/>
      <c r="E3525" s="21"/>
      <c r="F3525" s="21"/>
      <c r="G3525" s="21"/>
      <c r="H3525" s="21"/>
      <c r="I3525" s="21"/>
    </row>
    <row r="3526" spans="1:9" hidden="1">
      <c r="A3526" s="21"/>
      <c r="B3526" s="21"/>
      <c r="C3526" s="21"/>
      <c r="D3526" s="21"/>
      <c r="E3526" s="21"/>
      <c r="F3526" s="21"/>
      <c r="G3526" s="21"/>
      <c r="H3526" s="21"/>
      <c r="I3526" s="21"/>
    </row>
    <row r="3527" spans="1:9" hidden="1">
      <c r="A3527" s="21"/>
      <c r="B3527" s="21"/>
      <c r="C3527" s="21"/>
      <c r="D3527" s="21"/>
      <c r="E3527" s="21"/>
      <c r="F3527" s="21"/>
      <c r="G3527" s="21"/>
      <c r="H3527" s="21"/>
      <c r="I3527" s="21"/>
    </row>
    <row r="3528" spans="1:9" hidden="1">
      <c r="A3528" s="21"/>
      <c r="B3528" s="21"/>
      <c r="C3528" s="21"/>
      <c r="D3528" s="21"/>
      <c r="E3528" s="21"/>
      <c r="F3528" s="21"/>
      <c r="G3528" s="21"/>
      <c r="H3528" s="21"/>
      <c r="I3528" s="21"/>
    </row>
    <row r="3529" spans="1:9" hidden="1">
      <c r="A3529" s="21"/>
      <c r="B3529" s="21"/>
      <c r="C3529" s="21"/>
      <c r="D3529" s="21"/>
      <c r="E3529" s="21"/>
      <c r="F3529" s="21"/>
      <c r="G3529" s="21"/>
      <c r="H3529" s="21"/>
      <c r="I3529" s="21"/>
    </row>
    <row r="3530" spans="1:9" hidden="1">
      <c r="A3530" s="21"/>
      <c r="B3530" s="21"/>
      <c r="C3530" s="21"/>
      <c r="D3530" s="21"/>
      <c r="E3530" s="21"/>
      <c r="F3530" s="21"/>
      <c r="G3530" s="21"/>
      <c r="H3530" s="21"/>
      <c r="I3530" s="21"/>
    </row>
    <row r="3531" spans="1:9" hidden="1">
      <c r="A3531" s="21"/>
      <c r="B3531" s="21"/>
      <c r="C3531" s="21"/>
      <c r="D3531" s="21"/>
      <c r="E3531" s="21"/>
      <c r="F3531" s="21"/>
      <c r="G3531" s="21"/>
      <c r="H3531" s="21"/>
      <c r="I3531" s="21"/>
    </row>
    <row r="3532" spans="1:9" hidden="1">
      <c r="A3532" s="21"/>
      <c r="B3532" s="21"/>
      <c r="C3532" s="21"/>
      <c r="D3532" s="21"/>
      <c r="E3532" s="21"/>
      <c r="F3532" s="21"/>
      <c r="G3532" s="21"/>
      <c r="H3532" s="21"/>
      <c r="I3532" s="21"/>
    </row>
    <row r="3533" spans="1:9" hidden="1">
      <c r="A3533" s="21"/>
      <c r="B3533" s="21"/>
      <c r="C3533" s="21"/>
      <c r="D3533" s="21"/>
      <c r="E3533" s="21"/>
      <c r="F3533" s="21"/>
      <c r="G3533" s="21"/>
      <c r="H3533" s="21"/>
      <c r="I3533" s="21"/>
    </row>
    <row r="3534" spans="1:9" hidden="1">
      <c r="A3534" s="21"/>
      <c r="B3534" s="21"/>
      <c r="C3534" s="21"/>
      <c r="D3534" s="21"/>
      <c r="E3534" s="21"/>
      <c r="F3534" s="21"/>
      <c r="G3534" s="21"/>
      <c r="H3534" s="21"/>
      <c r="I3534" s="21"/>
    </row>
    <row r="3535" spans="1:9" hidden="1">
      <c r="A3535" s="21"/>
      <c r="B3535" s="21"/>
      <c r="C3535" s="21"/>
      <c r="D3535" s="21"/>
      <c r="E3535" s="21"/>
      <c r="F3535" s="21"/>
      <c r="G3535" s="21"/>
      <c r="H3535" s="21"/>
      <c r="I3535" s="21"/>
    </row>
    <row r="3536" spans="1:9" hidden="1">
      <c r="A3536" s="21"/>
      <c r="B3536" s="21"/>
      <c r="C3536" s="21"/>
      <c r="D3536" s="21"/>
      <c r="E3536" s="21"/>
      <c r="F3536" s="21"/>
      <c r="G3536" s="21"/>
      <c r="H3536" s="21"/>
      <c r="I3536" s="21"/>
    </row>
    <row r="3537" spans="1:9" hidden="1">
      <c r="A3537" s="21"/>
      <c r="B3537" s="21"/>
      <c r="C3537" s="21"/>
      <c r="D3537" s="21"/>
      <c r="E3537" s="21"/>
      <c r="F3537" s="21"/>
      <c r="G3537" s="21"/>
      <c r="H3537" s="21"/>
      <c r="I3537" s="21"/>
    </row>
    <row r="3538" spans="1:9" hidden="1">
      <c r="A3538" s="21"/>
      <c r="B3538" s="21"/>
      <c r="C3538" s="21"/>
      <c r="D3538" s="21"/>
      <c r="E3538" s="21"/>
      <c r="F3538" s="21"/>
      <c r="G3538" s="21"/>
      <c r="H3538" s="21"/>
      <c r="I3538" s="21"/>
    </row>
    <row r="3539" spans="1:9" hidden="1">
      <c r="A3539" s="21"/>
      <c r="B3539" s="21"/>
      <c r="C3539" s="21"/>
      <c r="D3539" s="21"/>
      <c r="E3539" s="21"/>
      <c r="F3539" s="21"/>
      <c r="G3539" s="21"/>
      <c r="H3539" s="21"/>
      <c r="I3539" s="21"/>
    </row>
    <row r="3540" spans="1:9" hidden="1">
      <c r="A3540" s="21"/>
      <c r="B3540" s="21"/>
      <c r="C3540" s="21"/>
      <c r="D3540" s="21"/>
      <c r="E3540" s="21"/>
      <c r="F3540" s="21"/>
      <c r="G3540" s="21"/>
      <c r="H3540" s="21"/>
      <c r="I3540" s="21"/>
    </row>
    <row r="3541" spans="1:9" hidden="1">
      <c r="A3541" s="21"/>
      <c r="B3541" s="21"/>
      <c r="C3541" s="21"/>
      <c r="D3541" s="21"/>
      <c r="E3541" s="21"/>
      <c r="F3541" s="21"/>
      <c r="G3541" s="21"/>
      <c r="H3541" s="21"/>
      <c r="I3541" s="21"/>
    </row>
    <row r="3542" spans="1:9" hidden="1">
      <c r="A3542" s="21"/>
      <c r="B3542" s="21"/>
      <c r="C3542" s="21"/>
      <c r="D3542" s="21"/>
      <c r="E3542" s="21"/>
      <c r="F3542" s="21"/>
      <c r="G3542" s="21"/>
      <c r="H3542" s="21"/>
      <c r="I3542" s="21"/>
    </row>
    <row r="3543" spans="1:9" hidden="1">
      <c r="A3543" s="21"/>
      <c r="B3543" s="21"/>
      <c r="C3543" s="21"/>
      <c r="D3543" s="21"/>
      <c r="E3543" s="21"/>
      <c r="F3543" s="21"/>
      <c r="G3543" s="21"/>
      <c r="H3543" s="21"/>
      <c r="I3543" s="21"/>
    </row>
    <row r="3544" spans="1:9" hidden="1">
      <c r="A3544" s="21"/>
      <c r="B3544" s="21"/>
      <c r="C3544" s="21"/>
      <c r="D3544" s="21"/>
      <c r="E3544" s="21"/>
      <c r="F3544" s="21"/>
      <c r="G3544" s="21"/>
      <c r="H3544" s="21"/>
      <c r="I3544" s="21"/>
    </row>
    <row r="3545" spans="1:9" hidden="1">
      <c r="A3545" s="21"/>
      <c r="B3545" s="21"/>
      <c r="C3545" s="21"/>
      <c r="D3545" s="21"/>
      <c r="E3545" s="21"/>
      <c r="F3545" s="21"/>
      <c r="G3545" s="21"/>
      <c r="H3545" s="21"/>
      <c r="I3545" s="21"/>
    </row>
    <row r="3546" spans="1:9" hidden="1">
      <c r="A3546" s="21"/>
      <c r="B3546" s="21"/>
      <c r="C3546" s="21"/>
      <c r="D3546" s="21"/>
      <c r="E3546" s="21"/>
      <c r="F3546" s="21"/>
      <c r="G3546" s="21"/>
      <c r="H3546" s="21"/>
      <c r="I3546" s="21"/>
    </row>
    <row r="3547" spans="1:9" hidden="1">
      <c r="A3547" s="21"/>
      <c r="B3547" s="21"/>
      <c r="C3547" s="21"/>
      <c r="D3547" s="21"/>
      <c r="E3547" s="21"/>
      <c r="F3547" s="21"/>
      <c r="G3547" s="21"/>
      <c r="H3547" s="21"/>
      <c r="I3547" s="21"/>
    </row>
    <row r="3548" spans="1:9" hidden="1">
      <c r="A3548" s="21"/>
      <c r="B3548" s="21"/>
      <c r="C3548" s="21"/>
      <c r="D3548" s="21"/>
      <c r="E3548" s="21"/>
      <c r="F3548" s="21"/>
      <c r="G3548" s="21"/>
      <c r="H3548" s="21"/>
      <c r="I3548" s="21"/>
    </row>
    <row r="3549" spans="1:9" hidden="1">
      <c r="A3549" s="21"/>
      <c r="B3549" s="21"/>
      <c r="C3549" s="21"/>
      <c r="D3549" s="21"/>
      <c r="E3549" s="21"/>
      <c r="F3549" s="21"/>
      <c r="G3549" s="21"/>
      <c r="H3549" s="21"/>
      <c r="I3549" s="21"/>
    </row>
    <row r="3550" spans="1:9" hidden="1">
      <c r="A3550" s="21"/>
      <c r="B3550" s="21"/>
      <c r="C3550" s="21"/>
      <c r="D3550" s="21"/>
      <c r="E3550" s="21"/>
      <c r="F3550" s="21"/>
      <c r="G3550" s="21"/>
      <c r="H3550" s="21"/>
      <c r="I3550" s="21"/>
    </row>
    <row r="3551" spans="1:9" hidden="1">
      <c r="A3551" s="21"/>
      <c r="B3551" s="21"/>
      <c r="C3551" s="21"/>
      <c r="D3551" s="21"/>
      <c r="E3551" s="21"/>
      <c r="F3551" s="21"/>
      <c r="G3551" s="21"/>
      <c r="H3551" s="21"/>
      <c r="I3551" s="21"/>
    </row>
    <row r="3552" spans="1:9" hidden="1">
      <c r="A3552" s="21"/>
      <c r="B3552" s="21"/>
      <c r="C3552" s="21"/>
      <c r="D3552" s="21"/>
      <c r="E3552" s="21"/>
      <c r="F3552" s="21"/>
      <c r="G3552" s="21"/>
      <c r="H3552" s="21"/>
      <c r="I3552" s="21"/>
    </row>
    <row r="3553" spans="1:9" hidden="1">
      <c r="A3553" s="21"/>
      <c r="B3553" s="21"/>
      <c r="C3553" s="21"/>
      <c r="D3553" s="21"/>
      <c r="E3553" s="21"/>
      <c r="F3553" s="21"/>
      <c r="G3553" s="21"/>
      <c r="H3553" s="21"/>
      <c r="I3553" s="21"/>
    </row>
    <row r="3554" spans="1:9" hidden="1">
      <c r="A3554" s="21"/>
      <c r="B3554" s="21"/>
      <c r="C3554" s="21"/>
      <c r="D3554" s="21"/>
      <c r="E3554" s="21"/>
      <c r="F3554" s="21"/>
      <c r="G3554" s="21"/>
      <c r="H3554" s="21"/>
      <c r="I3554" s="21"/>
    </row>
    <row r="3555" spans="1:9" hidden="1">
      <c r="A3555" s="21"/>
      <c r="B3555" s="21"/>
      <c r="C3555" s="21"/>
      <c r="D3555" s="21"/>
      <c r="E3555" s="21"/>
      <c r="F3555" s="21"/>
      <c r="G3555" s="21"/>
      <c r="H3555" s="21"/>
      <c r="I3555" s="21"/>
    </row>
    <row r="3556" spans="1:9" hidden="1">
      <c r="A3556" s="21"/>
      <c r="B3556" s="21"/>
      <c r="C3556" s="21"/>
      <c r="D3556" s="21"/>
      <c r="E3556" s="21"/>
      <c r="F3556" s="21"/>
      <c r="G3556" s="21"/>
      <c r="H3556" s="21"/>
      <c r="I3556" s="21"/>
    </row>
    <row r="3557" spans="1:9" hidden="1">
      <c r="A3557" s="21"/>
      <c r="B3557" s="21"/>
      <c r="C3557" s="21"/>
      <c r="D3557" s="21"/>
      <c r="E3557" s="21"/>
      <c r="F3557" s="21"/>
      <c r="G3557" s="21"/>
      <c r="H3557" s="21"/>
      <c r="I3557" s="21"/>
    </row>
    <row r="3558" spans="1:9" hidden="1">
      <c r="A3558" s="21"/>
      <c r="B3558" s="21"/>
      <c r="C3558" s="21"/>
      <c r="D3558" s="21"/>
      <c r="E3558" s="21"/>
      <c r="F3558" s="21"/>
      <c r="G3558" s="21"/>
      <c r="H3558" s="21"/>
      <c r="I3558" s="21"/>
    </row>
    <row r="3559" spans="1:9" hidden="1">
      <c r="A3559" s="21"/>
      <c r="B3559" s="21"/>
      <c r="C3559" s="21"/>
      <c r="D3559" s="21"/>
      <c r="E3559" s="21"/>
      <c r="F3559" s="21"/>
      <c r="G3559" s="21"/>
      <c r="H3559" s="21"/>
      <c r="I3559" s="21"/>
    </row>
    <row r="3560" spans="1:9" hidden="1">
      <c r="A3560" s="21"/>
      <c r="B3560" s="21"/>
      <c r="C3560" s="21"/>
      <c r="D3560" s="21"/>
      <c r="E3560" s="21"/>
      <c r="F3560" s="21"/>
      <c r="G3560" s="21"/>
      <c r="H3560" s="21"/>
      <c r="I3560" s="21"/>
    </row>
    <row r="3561" spans="1:9" hidden="1">
      <c r="A3561" s="21"/>
      <c r="B3561" s="21"/>
      <c r="C3561" s="21"/>
      <c r="D3561" s="21"/>
      <c r="E3561" s="21"/>
      <c r="F3561" s="21"/>
      <c r="G3561" s="21"/>
      <c r="H3561" s="21"/>
      <c r="I3561" s="21"/>
    </row>
    <row r="3562" spans="1:9" hidden="1">
      <c r="A3562" s="21"/>
      <c r="B3562" s="21"/>
      <c r="C3562" s="21"/>
      <c r="D3562" s="21"/>
      <c r="E3562" s="21"/>
      <c r="F3562" s="21"/>
      <c r="G3562" s="21"/>
      <c r="H3562" s="21"/>
      <c r="I3562" s="21"/>
    </row>
    <row r="3563" spans="1:9" hidden="1">
      <c r="A3563" s="21"/>
      <c r="B3563" s="21"/>
      <c r="C3563" s="21"/>
      <c r="D3563" s="21"/>
      <c r="E3563" s="21"/>
      <c r="F3563" s="21"/>
      <c r="G3563" s="21"/>
      <c r="H3563" s="21"/>
      <c r="I3563" s="21"/>
    </row>
    <row r="3564" spans="1:9" hidden="1">
      <c r="A3564" s="21"/>
      <c r="B3564" s="21"/>
      <c r="C3564" s="21"/>
      <c r="D3564" s="21"/>
      <c r="E3564" s="21"/>
      <c r="F3564" s="21"/>
      <c r="G3564" s="21"/>
      <c r="H3564" s="21"/>
      <c r="I3564" s="21"/>
    </row>
    <row r="3565" spans="1:9" hidden="1">
      <c r="A3565" s="21"/>
      <c r="B3565" s="21"/>
      <c r="C3565" s="21"/>
      <c r="D3565" s="21"/>
      <c r="E3565" s="21"/>
      <c r="F3565" s="21"/>
      <c r="G3565" s="21"/>
      <c r="H3565" s="21"/>
      <c r="I3565" s="21"/>
    </row>
    <row r="3566" spans="1:9" hidden="1">
      <c r="A3566" s="21"/>
      <c r="B3566" s="21"/>
      <c r="C3566" s="21"/>
      <c r="D3566" s="21"/>
      <c r="E3566" s="21"/>
      <c r="F3566" s="21"/>
      <c r="G3566" s="21"/>
      <c r="H3566" s="21"/>
      <c r="I3566" s="21"/>
    </row>
    <row r="3567" spans="1:9" hidden="1">
      <c r="A3567" s="21"/>
      <c r="B3567" s="21"/>
      <c r="C3567" s="21"/>
      <c r="D3567" s="21"/>
      <c r="E3567" s="21"/>
      <c r="F3567" s="21"/>
      <c r="G3567" s="21"/>
      <c r="H3567" s="21"/>
      <c r="I3567" s="21"/>
    </row>
    <row r="3568" spans="1:9" hidden="1">
      <c r="A3568" s="21"/>
      <c r="B3568" s="21"/>
      <c r="C3568" s="21"/>
      <c r="D3568" s="21"/>
      <c r="E3568" s="21"/>
      <c r="F3568" s="21"/>
      <c r="G3568" s="21"/>
      <c r="H3568" s="21"/>
      <c r="I3568" s="21"/>
    </row>
    <row r="3569" spans="1:9" hidden="1">
      <c r="A3569" s="21"/>
      <c r="B3569" s="21"/>
      <c r="C3569" s="21"/>
      <c r="D3569" s="21"/>
      <c r="E3569" s="21"/>
      <c r="F3569" s="21"/>
      <c r="G3569" s="21"/>
      <c r="H3569" s="21"/>
      <c r="I3569" s="21"/>
    </row>
    <row r="3570" spans="1:9" hidden="1">
      <c r="A3570" s="21"/>
      <c r="B3570" s="21"/>
      <c r="C3570" s="21"/>
      <c r="D3570" s="21"/>
      <c r="E3570" s="21"/>
      <c r="F3570" s="21"/>
      <c r="G3570" s="21"/>
      <c r="H3570" s="21"/>
      <c r="I3570" s="21"/>
    </row>
    <row r="3571" spans="1:9" hidden="1">
      <c r="A3571" s="21"/>
      <c r="B3571" s="21"/>
      <c r="C3571" s="21"/>
      <c r="D3571" s="21"/>
      <c r="E3571" s="21"/>
      <c r="F3571" s="21"/>
      <c r="G3571" s="21"/>
      <c r="H3571" s="21"/>
      <c r="I3571" s="21"/>
    </row>
    <row r="3572" spans="1:9" hidden="1">
      <c r="A3572" s="21"/>
      <c r="B3572" s="21"/>
      <c r="C3572" s="21"/>
      <c r="D3572" s="21"/>
      <c r="E3572" s="21"/>
      <c r="F3572" s="21"/>
      <c r="G3572" s="21"/>
      <c r="H3572" s="21"/>
      <c r="I3572" s="21"/>
    </row>
    <row r="3573" spans="1:9" hidden="1">
      <c r="A3573" s="21"/>
      <c r="B3573" s="21"/>
      <c r="C3573" s="21"/>
      <c r="D3573" s="21"/>
      <c r="E3573" s="21"/>
      <c r="F3573" s="21"/>
      <c r="G3573" s="21"/>
      <c r="H3573" s="21"/>
      <c r="I3573" s="21"/>
    </row>
    <row r="3574" spans="1:9" hidden="1">
      <c r="A3574" s="21"/>
      <c r="B3574" s="21"/>
      <c r="C3574" s="21"/>
      <c r="D3574" s="21"/>
      <c r="E3574" s="21"/>
      <c r="F3574" s="21"/>
      <c r="G3574" s="21"/>
      <c r="H3574" s="21"/>
      <c r="I3574" s="21"/>
    </row>
    <row r="3575" spans="1:9" hidden="1">
      <c r="A3575" s="21"/>
      <c r="B3575" s="21"/>
      <c r="C3575" s="21"/>
      <c r="D3575" s="21"/>
      <c r="E3575" s="21"/>
      <c r="F3575" s="21"/>
      <c r="G3575" s="21"/>
      <c r="H3575" s="21"/>
      <c r="I3575" s="21"/>
    </row>
    <row r="3576" spans="1:9" hidden="1">
      <c r="A3576" s="21"/>
      <c r="B3576" s="21"/>
      <c r="C3576" s="21"/>
      <c r="D3576" s="21"/>
      <c r="E3576" s="21"/>
      <c r="F3576" s="21"/>
      <c r="G3576" s="21"/>
      <c r="H3576" s="21"/>
      <c r="I3576" s="21"/>
    </row>
    <row r="3577" spans="1:9" hidden="1">
      <c r="A3577" s="21"/>
      <c r="B3577" s="21"/>
      <c r="C3577" s="21"/>
      <c r="D3577" s="21"/>
      <c r="E3577" s="21"/>
      <c r="F3577" s="21"/>
      <c r="G3577" s="21"/>
      <c r="H3577" s="21"/>
      <c r="I3577" s="21"/>
    </row>
    <row r="3578" spans="1:9" hidden="1">
      <c r="A3578" s="21"/>
      <c r="B3578" s="21"/>
      <c r="C3578" s="21"/>
      <c r="D3578" s="21"/>
      <c r="E3578" s="21"/>
      <c r="F3578" s="21"/>
      <c r="G3578" s="21"/>
      <c r="H3578" s="21"/>
      <c r="I3578" s="21"/>
    </row>
    <row r="3579" spans="1:9" hidden="1">
      <c r="A3579" s="21"/>
      <c r="B3579" s="21"/>
      <c r="C3579" s="21"/>
      <c r="D3579" s="21"/>
      <c r="E3579" s="21"/>
      <c r="F3579" s="21"/>
      <c r="G3579" s="21"/>
      <c r="H3579" s="21"/>
      <c r="I3579" s="21"/>
    </row>
    <row r="3580" spans="1:9" hidden="1">
      <c r="A3580" s="21"/>
      <c r="B3580" s="21"/>
      <c r="C3580" s="21"/>
      <c r="D3580" s="21"/>
      <c r="E3580" s="21"/>
      <c r="F3580" s="21"/>
      <c r="G3580" s="21"/>
      <c r="H3580" s="21"/>
      <c r="I3580" s="21"/>
    </row>
    <row r="3581" spans="1:9" hidden="1">
      <c r="A3581" s="21"/>
      <c r="B3581" s="21"/>
      <c r="C3581" s="21"/>
      <c r="D3581" s="21"/>
      <c r="E3581" s="21"/>
      <c r="F3581" s="21"/>
      <c r="G3581" s="21"/>
      <c r="H3581" s="21"/>
      <c r="I3581" s="21"/>
    </row>
    <row r="3582" spans="1:9" hidden="1">
      <c r="A3582" s="21"/>
      <c r="B3582" s="21"/>
      <c r="C3582" s="21"/>
      <c r="D3582" s="21"/>
      <c r="E3582" s="21"/>
      <c r="F3582" s="21"/>
      <c r="G3582" s="21"/>
      <c r="H3582" s="21"/>
      <c r="I3582" s="21"/>
    </row>
    <row r="3583" spans="1:9" hidden="1">
      <c r="A3583" s="21"/>
      <c r="B3583" s="21"/>
      <c r="C3583" s="21"/>
      <c r="D3583" s="21"/>
      <c r="E3583" s="21"/>
      <c r="F3583" s="21"/>
      <c r="G3583" s="21"/>
      <c r="H3583" s="21"/>
      <c r="I3583" s="21"/>
    </row>
    <row r="3584" spans="1:9" hidden="1">
      <c r="A3584" s="21"/>
      <c r="B3584" s="21"/>
      <c r="C3584" s="21"/>
      <c r="D3584" s="21"/>
      <c r="E3584" s="21"/>
      <c r="F3584" s="21"/>
      <c r="G3584" s="21"/>
      <c r="H3584" s="21"/>
      <c r="I3584" s="21"/>
    </row>
    <row r="3585" spans="1:9" hidden="1">
      <c r="A3585" s="21"/>
      <c r="B3585" s="21"/>
      <c r="C3585" s="21"/>
      <c r="D3585" s="21"/>
      <c r="E3585" s="21"/>
      <c r="F3585" s="21"/>
      <c r="G3585" s="21"/>
      <c r="H3585" s="21"/>
      <c r="I3585" s="21"/>
    </row>
    <row r="3586" spans="1:9" hidden="1">
      <c r="A3586" s="21"/>
      <c r="B3586" s="21"/>
      <c r="C3586" s="21"/>
      <c r="D3586" s="21"/>
      <c r="E3586" s="21"/>
      <c r="F3586" s="21"/>
      <c r="G3586" s="21"/>
      <c r="H3586" s="21"/>
      <c r="I3586" s="21"/>
    </row>
    <row r="3587" spans="1:9" hidden="1">
      <c r="A3587" s="21"/>
      <c r="B3587" s="21"/>
      <c r="C3587" s="21"/>
      <c r="D3587" s="21"/>
      <c r="E3587" s="21"/>
      <c r="F3587" s="21"/>
      <c r="G3587" s="21"/>
      <c r="H3587" s="21"/>
      <c r="I3587" s="21"/>
    </row>
    <row r="3588" spans="1:9" hidden="1">
      <c r="A3588" s="21"/>
      <c r="B3588" s="21"/>
      <c r="C3588" s="21"/>
      <c r="D3588" s="21"/>
      <c r="E3588" s="21"/>
      <c r="F3588" s="21"/>
      <c r="G3588" s="21"/>
      <c r="H3588" s="21"/>
      <c r="I3588" s="21"/>
    </row>
    <row r="3589" spans="1:9" hidden="1">
      <c r="A3589" s="21"/>
      <c r="B3589" s="21"/>
      <c r="C3589" s="21"/>
      <c r="D3589" s="21"/>
      <c r="E3589" s="21"/>
      <c r="F3589" s="21"/>
      <c r="G3589" s="21"/>
      <c r="H3589" s="21"/>
      <c r="I3589" s="21"/>
    </row>
    <row r="3590" spans="1:9" hidden="1">
      <c r="A3590" s="21"/>
      <c r="B3590" s="21"/>
      <c r="C3590" s="21"/>
      <c r="D3590" s="21"/>
      <c r="E3590" s="21"/>
      <c r="F3590" s="21"/>
      <c r="G3590" s="21"/>
      <c r="H3590" s="21"/>
      <c r="I3590" s="21"/>
    </row>
    <row r="3591" spans="1:9" hidden="1">
      <c r="A3591" s="21"/>
      <c r="B3591" s="21"/>
      <c r="C3591" s="21"/>
      <c r="D3591" s="21"/>
      <c r="E3591" s="21"/>
      <c r="F3591" s="21"/>
      <c r="G3591" s="21"/>
      <c r="H3591" s="21"/>
      <c r="I3591" s="21"/>
    </row>
    <row r="3592" spans="1:9" hidden="1">
      <c r="A3592" s="21"/>
      <c r="B3592" s="21"/>
      <c r="C3592" s="21"/>
      <c r="D3592" s="21"/>
      <c r="E3592" s="21"/>
      <c r="F3592" s="21"/>
      <c r="G3592" s="21"/>
      <c r="H3592" s="21"/>
      <c r="I3592" s="21"/>
    </row>
    <row r="3593" spans="1:9" hidden="1">
      <c r="A3593" s="21"/>
      <c r="B3593" s="21"/>
      <c r="C3593" s="21"/>
      <c r="D3593" s="21"/>
      <c r="E3593" s="21"/>
      <c r="F3593" s="21"/>
      <c r="G3593" s="21"/>
      <c r="H3593" s="21"/>
      <c r="I3593" s="21"/>
    </row>
    <row r="3594" spans="1:9" hidden="1">
      <c r="A3594" s="21"/>
      <c r="B3594" s="21"/>
      <c r="C3594" s="21"/>
      <c r="D3594" s="21"/>
      <c r="E3594" s="21"/>
      <c r="F3594" s="21"/>
      <c r="G3594" s="21"/>
      <c r="H3594" s="21"/>
      <c r="I3594" s="21"/>
    </row>
    <row r="3595" spans="1:9" hidden="1">
      <c r="A3595" s="21"/>
      <c r="B3595" s="21"/>
      <c r="C3595" s="21"/>
      <c r="D3595" s="21"/>
      <c r="E3595" s="21"/>
      <c r="F3595" s="21"/>
      <c r="G3595" s="21"/>
      <c r="H3595" s="21"/>
      <c r="I3595" s="21"/>
    </row>
    <row r="3596" spans="1:9" hidden="1">
      <c r="A3596" s="21"/>
      <c r="B3596" s="21"/>
      <c r="C3596" s="21"/>
      <c r="D3596" s="21"/>
      <c r="E3596" s="21"/>
      <c r="F3596" s="21"/>
      <c r="G3596" s="21"/>
      <c r="H3596" s="21"/>
      <c r="I3596" s="21"/>
    </row>
    <row r="3597" spans="1:9" hidden="1">
      <c r="A3597" s="21"/>
      <c r="B3597" s="21"/>
      <c r="C3597" s="21"/>
      <c r="D3597" s="21"/>
      <c r="E3597" s="21"/>
      <c r="F3597" s="21"/>
      <c r="G3597" s="21"/>
      <c r="H3597" s="21"/>
      <c r="I3597" s="21"/>
    </row>
    <row r="3598" spans="1:9" hidden="1">
      <c r="A3598" s="21"/>
      <c r="B3598" s="21"/>
      <c r="C3598" s="21"/>
      <c r="D3598" s="21"/>
      <c r="E3598" s="21"/>
      <c r="F3598" s="21"/>
      <c r="G3598" s="21"/>
      <c r="H3598" s="21"/>
      <c r="I3598" s="21"/>
    </row>
    <row r="3599" spans="1:9" hidden="1">
      <c r="A3599" s="21"/>
      <c r="B3599" s="21"/>
      <c r="C3599" s="21"/>
      <c r="D3599" s="21"/>
      <c r="E3599" s="21"/>
      <c r="F3599" s="21"/>
      <c r="G3599" s="21"/>
      <c r="H3599" s="21"/>
      <c r="I3599" s="21"/>
    </row>
    <row r="3600" spans="1:9" hidden="1">
      <c r="A3600" s="21"/>
      <c r="B3600" s="21"/>
      <c r="C3600" s="21"/>
      <c r="D3600" s="21"/>
      <c r="E3600" s="21"/>
      <c r="F3600" s="21"/>
      <c r="G3600" s="21"/>
      <c r="H3600" s="21"/>
      <c r="I3600" s="21"/>
    </row>
    <row r="3601" spans="1:9" hidden="1">
      <c r="A3601" s="21"/>
      <c r="B3601" s="21"/>
      <c r="C3601" s="21"/>
      <c r="D3601" s="21"/>
      <c r="E3601" s="21"/>
      <c r="F3601" s="21"/>
      <c r="G3601" s="21"/>
      <c r="H3601" s="21"/>
      <c r="I3601" s="21"/>
    </row>
    <row r="3602" spans="1:9" hidden="1">
      <c r="A3602" s="21"/>
      <c r="B3602" s="21"/>
      <c r="C3602" s="21"/>
      <c r="D3602" s="21"/>
      <c r="E3602" s="21"/>
      <c r="F3602" s="21"/>
      <c r="G3602" s="21"/>
      <c r="H3602" s="21"/>
      <c r="I3602" s="21"/>
    </row>
    <row r="3603" spans="1:9" hidden="1">
      <c r="A3603" s="21"/>
      <c r="B3603" s="21"/>
      <c r="C3603" s="21"/>
      <c r="D3603" s="21"/>
      <c r="E3603" s="21"/>
      <c r="F3603" s="21"/>
      <c r="G3603" s="21"/>
      <c r="H3603" s="21"/>
      <c r="I3603" s="21"/>
    </row>
    <row r="3604" spans="1:9" hidden="1">
      <c r="A3604" s="21"/>
      <c r="B3604" s="21"/>
      <c r="C3604" s="21"/>
      <c r="D3604" s="21"/>
      <c r="E3604" s="21"/>
      <c r="F3604" s="21"/>
      <c r="G3604" s="21"/>
      <c r="H3604" s="21"/>
      <c r="I3604" s="21"/>
    </row>
    <row r="3605" spans="1:9" hidden="1">
      <c r="A3605" s="21"/>
      <c r="B3605" s="21"/>
      <c r="C3605" s="21"/>
      <c r="D3605" s="21"/>
      <c r="E3605" s="21"/>
      <c r="F3605" s="21"/>
      <c r="G3605" s="21"/>
      <c r="H3605" s="21"/>
      <c r="I3605" s="21"/>
    </row>
    <row r="3606" spans="1:9" hidden="1">
      <c r="A3606" s="21"/>
      <c r="B3606" s="21"/>
      <c r="C3606" s="21"/>
      <c r="D3606" s="21"/>
      <c r="E3606" s="21"/>
      <c r="F3606" s="21"/>
      <c r="G3606" s="21"/>
      <c r="H3606" s="21"/>
      <c r="I3606" s="21"/>
    </row>
    <row r="3607" spans="1:9" hidden="1">
      <c r="A3607" s="21"/>
      <c r="B3607" s="21"/>
      <c r="C3607" s="21"/>
      <c r="D3607" s="21"/>
      <c r="E3607" s="21"/>
      <c r="F3607" s="21"/>
      <c r="G3607" s="21"/>
      <c r="H3607" s="21"/>
      <c r="I3607" s="21"/>
    </row>
    <row r="3608" spans="1:9" hidden="1">
      <c r="A3608" s="21"/>
      <c r="B3608" s="21"/>
      <c r="C3608" s="21"/>
      <c r="D3608" s="21"/>
      <c r="E3608" s="21"/>
      <c r="F3608" s="21"/>
      <c r="G3608" s="21"/>
      <c r="H3608" s="21"/>
      <c r="I3608" s="21"/>
    </row>
    <row r="3609" spans="1:9" hidden="1">
      <c r="A3609" s="21"/>
      <c r="B3609" s="21"/>
      <c r="C3609" s="21"/>
      <c r="D3609" s="21"/>
      <c r="E3609" s="21"/>
      <c r="F3609" s="21"/>
      <c r="G3609" s="21"/>
      <c r="H3609" s="21"/>
      <c r="I3609" s="21"/>
    </row>
    <row r="3610" spans="1:9" hidden="1">
      <c r="A3610" s="21"/>
      <c r="B3610" s="21"/>
      <c r="C3610" s="21"/>
      <c r="D3610" s="21"/>
      <c r="E3610" s="21"/>
      <c r="F3610" s="21"/>
      <c r="G3610" s="21"/>
      <c r="H3610" s="21"/>
      <c r="I3610" s="21"/>
    </row>
    <row r="3611" spans="1:9" hidden="1">
      <c r="A3611" s="21"/>
      <c r="B3611" s="21"/>
      <c r="C3611" s="21"/>
      <c r="D3611" s="21"/>
      <c r="E3611" s="21"/>
      <c r="F3611" s="21"/>
      <c r="G3611" s="21"/>
      <c r="H3611" s="21"/>
      <c r="I3611" s="21"/>
    </row>
    <row r="3612" spans="1:9" hidden="1">
      <c r="A3612" s="21"/>
      <c r="B3612" s="21"/>
      <c r="C3612" s="21"/>
      <c r="D3612" s="21"/>
      <c r="E3612" s="21"/>
      <c r="F3612" s="21"/>
      <c r="G3612" s="21"/>
      <c r="H3612" s="21"/>
      <c r="I3612" s="21"/>
    </row>
    <row r="3613" spans="1:9" hidden="1">
      <c r="A3613" s="21"/>
      <c r="B3613" s="21"/>
      <c r="C3613" s="21"/>
      <c r="D3613" s="21"/>
      <c r="E3613" s="21"/>
      <c r="F3613" s="21"/>
      <c r="G3613" s="21"/>
      <c r="H3613" s="21"/>
      <c r="I3613" s="21"/>
    </row>
    <row r="3614" spans="1:9" hidden="1">
      <c r="A3614" s="21"/>
      <c r="B3614" s="21"/>
      <c r="C3614" s="21"/>
      <c r="D3614" s="21"/>
      <c r="E3614" s="21"/>
      <c r="F3614" s="21"/>
      <c r="G3614" s="21"/>
      <c r="H3614" s="21"/>
      <c r="I3614" s="21"/>
    </row>
    <row r="3615" spans="1:9" hidden="1">
      <c r="A3615" s="21"/>
      <c r="B3615" s="21"/>
      <c r="C3615" s="21"/>
      <c r="D3615" s="21"/>
      <c r="E3615" s="21"/>
      <c r="F3615" s="21"/>
      <c r="G3615" s="21"/>
      <c r="H3615" s="21"/>
      <c r="I3615" s="21"/>
    </row>
    <row r="3616" spans="1:9" hidden="1">
      <c r="A3616" s="21"/>
      <c r="B3616" s="21"/>
      <c r="C3616" s="21"/>
      <c r="D3616" s="21"/>
      <c r="E3616" s="21"/>
      <c r="F3616" s="21"/>
      <c r="G3616" s="21"/>
      <c r="H3616" s="21"/>
      <c r="I3616" s="21"/>
    </row>
    <row r="3617" spans="1:9" hidden="1">
      <c r="A3617" s="21"/>
      <c r="B3617" s="21"/>
      <c r="C3617" s="21"/>
      <c r="D3617" s="21"/>
      <c r="E3617" s="21"/>
      <c r="F3617" s="21"/>
      <c r="G3617" s="21"/>
      <c r="H3617" s="21"/>
      <c r="I3617" s="21"/>
    </row>
    <row r="3618" spans="1:9" hidden="1">
      <c r="A3618" s="21"/>
      <c r="B3618" s="21"/>
      <c r="C3618" s="21"/>
      <c r="D3618" s="21"/>
      <c r="E3618" s="21"/>
      <c r="F3618" s="21"/>
      <c r="G3618" s="21"/>
      <c r="H3618" s="21"/>
      <c r="I3618" s="21"/>
    </row>
    <row r="3619" spans="1:9" hidden="1">
      <c r="A3619" s="21"/>
      <c r="B3619" s="21"/>
      <c r="C3619" s="21"/>
      <c r="D3619" s="21"/>
      <c r="E3619" s="21"/>
      <c r="F3619" s="21"/>
      <c r="G3619" s="21"/>
      <c r="H3619" s="21"/>
      <c r="I3619" s="21"/>
    </row>
    <row r="3620" spans="1:9" hidden="1">
      <c r="A3620" s="21"/>
      <c r="B3620" s="21"/>
      <c r="C3620" s="21"/>
      <c r="D3620" s="21"/>
      <c r="E3620" s="21"/>
      <c r="F3620" s="21"/>
      <c r="G3620" s="21"/>
      <c r="H3620" s="21"/>
      <c r="I3620" s="21"/>
    </row>
    <row r="3621" spans="1:9" hidden="1">
      <c r="A3621" s="21"/>
      <c r="B3621" s="21"/>
      <c r="C3621" s="21"/>
      <c r="D3621" s="21"/>
      <c r="E3621" s="21"/>
      <c r="F3621" s="21"/>
      <c r="G3621" s="21"/>
      <c r="H3621" s="21"/>
      <c r="I3621" s="21"/>
    </row>
    <row r="3622" spans="1:9" hidden="1">
      <c r="A3622" s="21"/>
      <c r="B3622" s="21"/>
      <c r="C3622" s="21"/>
      <c r="D3622" s="21"/>
      <c r="E3622" s="21"/>
      <c r="F3622" s="21"/>
      <c r="G3622" s="21"/>
      <c r="H3622" s="21"/>
      <c r="I3622" s="21"/>
    </row>
    <row r="3623" spans="1:9" hidden="1">
      <c r="A3623" s="21"/>
      <c r="B3623" s="21"/>
      <c r="C3623" s="21"/>
      <c r="D3623" s="21"/>
      <c r="E3623" s="21"/>
      <c r="F3623" s="21"/>
      <c r="G3623" s="21"/>
      <c r="H3623" s="21"/>
      <c r="I3623" s="21"/>
    </row>
    <row r="3624" spans="1:9" hidden="1">
      <c r="A3624" s="21"/>
      <c r="B3624" s="21"/>
      <c r="C3624" s="21"/>
      <c r="D3624" s="21"/>
      <c r="E3624" s="21"/>
      <c r="F3624" s="21"/>
      <c r="G3624" s="21"/>
      <c r="H3624" s="21"/>
      <c r="I3624" s="21"/>
    </row>
    <row r="3625" spans="1:9" hidden="1">
      <c r="A3625" s="21"/>
      <c r="B3625" s="21"/>
      <c r="C3625" s="21"/>
      <c r="D3625" s="21"/>
      <c r="E3625" s="21"/>
      <c r="F3625" s="21"/>
      <c r="G3625" s="21"/>
      <c r="H3625" s="21"/>
      <c r="I3625" s="21"/>
    </row>
    <row r="3626" spans="1:9" hidden="1">
      <c r="A3626" s="21"/>
      <c r="B3626" s="21"/>
      <c r="C3626" s="21"/>
      <c r="D3626" s="21"/>
      <c r="E3626" s="21"/>
      <c r="F3626" s="21"/>
      <c r="G3626" s="21"/>
      <c r="H3626" s="21"/>
      <c r="I3626" s="21"/>
    </row>
    <row r="3627" spans="1:9" hidden="1">
      <c r="A3627" s="21"/>
      <c r="B3627" s="21"/>
      <c r="C3627" s="21"/>
      <c r="D3627" s="21"/>
      <c r="E3627" s="21"/>
      <c r="F3627" s="21"/>
      <c r="G3627" s="21"/>
      <c r="H3627" s="21"/>
      <c r="I3627" s="21"/>
    </row>
    <row r="3628" spans="1:9" hidden="1">
      <c r="A3628" s="21"/>
      <c r="B3628" s="21"/>
      <c r="C3628" s="21"/>
      <c r="D3628" s="21"/>
      <c r="E3628" s="21"/>
      <c r="F3628" s="21"/>
      <c r="G3628" s="21"/>
      <c r="H3628" s="21"/>
      <c r="I3628" s="21"/>
    </row>
    <row r="3629" spans="1:9" hidden="1">
      <c r="A3629" s="21"/>
      <c r="B3629" s="21"/>
      <c r="C3629" s="21"/>
      <c r="D3629" s="21"/>
      <c r="E3629" s="21"/>
      <c r="F3629" s="21"/>
      <c r="G3629" s="21"/>
      <c r="H3629" s="21"/>
      <c r="I3629" s="21"/>
    </row>
    <row r="3630" spans="1:9" hidden="1">
      <c r="A3630" s="21"/>
      <c r="B3630" s="21"/>
      <c r="C3630" s="21"/>
      <c r="D3630" s="21"/>
      <c r="E3630" s="21"/>
      <c r="F3630" s="21"/>
      <c r="G3630" s="21"/>
      <c r="H3630" s="21"/>
      <c r="I3630" s="21"/>
    </row>
    <row r="3631" spans="1:9" hidden="1">
      <c r="A3631" s="21"/>
      <c r="B3631" s="21"/>
      <c r="C3631" s="21"/>
      <c r="D3631" s="21"/>
      <c r="E3631" s="21"/>
      <c r="F3631" s="21"/>
      <c r="G3631" s="21"/>
      <c r="H3631" s="21"/>
      <c r="I3631" s="21"/>
    </row>
    <row r="3632" spans="1:9" hidden="1">
      <c r="A3632" s="21"/>
      <c r="B3632" s="21"/>
      <c r="C3632" s="21"/>
      <c r="D3632" s="21"/>
      <c r="E3632" s="21"/>
      <c r="F3632" s="21"/>
      <c r="G3632" s="21"/>
      <c r="H3632" s="21"/>
      <c r="I3632" s="21"/>
    </row>
    <row r="3633" spans="1:9" hidden="1">
      <c r="A3633" s="21"/>
      <c r="B3633" s="21"/>
      <c r="C3633" s="21"/>
      <c r="D3633" s="21"/>
      <c r="E3633" s="21"/>
      <c r="F3633" s="21"/>
      <c r="G3633" s="21"/>
      <c r="H3633" s="21"/>
      <c r="I3633" s="21"/>
    </row>
    <row r="3634" spans="1:9" hidden="1">
      <c r="A3634" s="21"/>
      <c r="B3634" s="21"/>
      <c r="C3634" s="21"/>
      <c r="D3634" s="21"/>
      <c r="E3634" s="21"/>
      <c r="F3634" s="21"/>
      <c r="G3634" s="21"/>
      <c r="H3634" s="21"/>
      <c r="I3634" s="21"/>
    </row>
    <row r="3635" spans="1:9" hidden="1">
      <c r="A3635" s="21"/>
      <c r="B3635" s="21"/>
      <c r="C3635" s="21"/>
      <c r="D3635" s="21"/>
      <c r="E3635" s="21"/>
      <c r="F3635" s="21"/>
      <c r="G3635" s="21"/>
      <c r="H3635" s="21"/>
      <c r="I3635" s="21"/>
    </row>
    <row r="3636" spans="1:9" hidden="1">
      <c r="A3636" s="21"/>
      <c r="B3636" s="21"/>
      <c r="C3636" s="21"/>
      <c r="D3636" s="21"/>
      <c r="E3636" s="21"/>
      <c r="F3636" s="21"/>
      <c r="G3636" s="21"/>
      <c r="H3636" s="21"/>
      <c r="I3636" s="21"/>
    </row>
    <row r="3637" spans="1:9" hidden="1">
      <c r="A3637" s="21"/>
      <c r="B3637" s="21"/>
      <c r="C3637" s="21"/>
      <c r="D3637" s="21"/>
      <c r="E3637" s="21"/>
      <c r="F3637" s="21"/>
      <c r="G3637" s="21"/>
      <c r="H3637" s="21"/>
      <c r="I3637" s="21"/>
    </row>
    <row r="3638" spans="1:9" hidden="1">
      <c r="A3638" s="21"/>
      <c r="B3638" s="21"/>
      <c r="C3638" s="21"/>
      <c r="D3638" s="21"/>
      <c r="E3638" s="21"/>
      <c r="F3638" s="21"/>
      <c r="G3638" s="21"/>
      <c r="H3638" s="21"/>
      <c r="I3638" s="21"/>
    </row>
    <row r="3639" spans="1:9" hidden="1">
      <c r="A3639" s="21"/>
      <c r="B3639" s="21"/>
      <c r="C3639" s="21"/>
      <c r="D3639" s="21"/>
      <c r="E3639" s="21"/>
      <c r="F3639" s="21"/>
      <c r="G3639" s="21"/>
      <c r="H3639" s="21"/>
      <c r="I3639" s="21"/>
    </row>
    <row r="3640" spans="1:9" hidden="1">
      <c r="A3640" s="21"/>
      <c r="B3640" s="21"/>
      <c r="C3640" s="21"/>
      <c r="D3640" s="21"/>
      <c r="E3640" s="21"/>
      <c r="F3640" s="21"/>
      <c r="G3640" s="21"/>
      <c r="H3640" s="21"/>
      <c r="I3640" s="21"/>
    </row>
    <row r="3641" spans="1:9" hidden="1">
      <c r="A3641" s="21"/>
      <c r="B3641" s="21"/>
      <c r="C3641" s="21"/>
      <c r="D3641" s="21"/>
      <c r="E3641" s="21"/>
      <c r="F3641" s="21"/>
      <c r="G3641" s="21"/>
      <c r="H3641" s="21"/>
      <c r="I3641" s="21"/>
    </row>
    <row r="3642" spans="1:9" hidden="1">
      <c r="A3642" s="21"/>
      <c r="B3642" s="21"/>
      <c r="C3642" s="21"/>
      <c r="D3642" s="21"/>
      <c r="E3642" s="21"/>
      <c r="F3642" s="21"/>
      <c r="G3642" s="21"/>
      <c r="H3642" s="21"/>
      <c r="I3642" s="21"/>
    </row>
    <row r="3643" spans="1:9" hidden="1">
      <c r="A3643" s="21"/>
      <c r="B3643" s="21"/>
      <c r="C3643" s="21"/>
      <c r="D3643" s="21"/>
      <c r="E3643" s="21"/>
      <c r="F3643" s="21"/>
      <c r="G3643" s="21"/>
      <c r="H3643" s="21"/>
      <c r="I3643" s="21"/>
    </row>
    <row r="3644" spans="1:9" hidden="1">
      <c r="A3644" s="21"/>
      <c r="B3644" s="21"/>
      <c r="C3644" s="21"/>
      <c r="D3644" s="21"/>
      <c r="E3644" s="21"/>
      <c r="F3644" s="21"/>
      <c r="G3644" s="21"/>
      <c r="H3644" s="21"/>
      <c r="I3644" s="21"/>
    </row>
    <row r="3645" spans="1:9" hidden="1">
      <c r="A3645" s="21"/>
      <c r="B3645" s="21"/>
      <c r="C3645" s="21"/>
      <c r="D3645" s="21"/>
      <c r="E3645" s="21"/>
      <c r="F3645" s="21"/>
      <c r="G3645" s="21"/>
      <c r="H3645" s="21"/>
      <c r="I3645" s="21"/>
    </row>
    <row r="3646" spans="1:9" hidden="1">
      <c r="A3646" s="21"/>
      <c r="B3646" s="21"/>
      <c r="C3646" s="21"/>
      <c r="D3646" s="21"/>
      <c r="E3646" s="21"/>
      <c r="F3646" s="21"/>
      <c r="G3646" s="21"/>
      <c r="H3646" s="21"/>
      <c r="I3646" s="21"/>
    </row>
    <row r="3647" spans="1:9" hidden="1">
      <c r="A3647" s="21"/>
      <c r="B3647" s="21"/>
      <c r="C3647" s="21"/>
      <c r="D3647" s="21"/>
      <c r="E3647" s="21"/>
      <c r="F3647" s="21"/>
      <c r="G3647" s="21"/>
      <c r="H3647" s="21"/>
      <c r="I3647" s="21"/>
    </row>
    <row r="3648" spans="1:9" hidden="1">
      <c r="A3648" s="21"/>
      <c r="B3648" s="21"/>
      <c r="C3648" s="21"/>
      <c r="D3648" s="21"/>
      <c r="E3648" s="21"/>
      <c r="F3648" s="21"/>
      <c r="G3648" s="21"/>
      <c r="H3648" s="21"/>
      <c r="I3648" s="21"/>
    </row>
    <row r="3649" spans="1:9" hidden="1">
      <c r="A3649" s="21"/>
      <c r="B3649" s="21"/>
      <c r="C3649" s="21"/>
      <c r="D3649" s="21"/>
      <c r="E3649" s="21"/>
      <c r="F3649" s="21"/>
      <c r="G3649" s="21"/>
      <c r="H3649" s="21"/>
      <c r="I3649" s="21"/>
    </row>
    <row r="3650" spans="1:9" hidden="1">
      <c r="A3650" s="21"/>
      <c r="B3650" s="21"/>
      <c r="C3650" s="21"/>
      <c r="D3650" s="21"/>
      <c r="E3650" s="21"/>
      <c r="F3650" s="21"/>
      <c r="G3650" s="21"/>
      <c r="H3650" s="21"/>
      <c r="I3650" s="21"/>
    </row>
    <row r="3651" spans="1:9" hidden="1">
      <c r="A3651" s="21"/>
      <c r="B3651" s="21"/>
      <c r="C3651" s="21"/>
      <c r="D3651" s="21"/>
      <c r="E3651" s="21"/>
      <c r="F3651" s="21"/>
      <c r="G3651" s="21"/>
      <c r="H3651" s="21"/>
      <c r="I3651" s="21"/>
    </row>
    <row r="3652" spans="1:9" hidden="1">
      <c r="A3652" s="21"/>
      <c r="B3652" s="21"/>
      <c r="C3652" s="21"/>
      <c r="D3652" s="21"/>
      <c r="E3652" s="21"/>
      <c r="F3652" s="21"/>
      <c r="G3652" s="21"/>
      <c r="H3652" s="21"/>
      <c r="I3652" s="21"/>
    </row>
    <row r="3653" spans="1:9" hidden="1">
      <c r="A3653" s="21"/>
      <c r="B3653" s="21"/>
      <c r="C3653" s="21"/>
      <c r="D3653" s="21"/>
      <c r="E3653" s="21"/>
      <c r="F3653" s="21"/>
      <c r="G3653" s="21"/>
      <c r="H3653" s="21"/>
      <c r="I3653" s="21"/>
    </row>
    <row r="3654" spans="1:9" hidden="1">
      <c r="A3654" s="21"/>
      <c r="B3654" s="21"/>
      <c r="C3654" s="21"/>
      <c r="D3654" s="21"/>
      <c r="E3654" s="21"/>
      <c r="F3654" s="21"/>
      <c r="G3654" s="21"/>
      <c r="H3654" s="21"/>
      <c r="I3654" s="21"/>
    </row>
    <row r="3655" spans="1:9" hidden="1">
      <c r="A3655" s="21"/>
      <c r="B3655" s="21"/>
      <c r="C3655" s="21"/>
      <c r="D3655" s="21"/>
      <c r="E3655" s="21"/>
      <c r="F3655" s="21"/>
      <c r="G3655" s="21"/>
      <c r="H3655" s="21"/>
      <c r="I3655" s="21"/>
    </row>
    <row r="3656" spans="1:9" hidden="1">
      <c r="A3656" s="21"/>
      <c r="B3656" s="21"/>
      <c r="C3656" s="21"/>
      <c r="D3656" s="21"/>
      <c r="E3656" s="21"/>
      <c r="F3656" s="21"/>
      <c r="G3656" s="21"/>
      <c r="H3656" s="21"/>
      <c r="I3656" s="21"/>
    </row>
    <row r="3657" spans="1:9" hidden="1">
      <c r="A3657" s="21"/>
      <c r="B3657" s="21"/>
      <c r="C3657" s="21"/>
      <c r="D3657" s="21"/>
      <c r="E3657" s="21"/>
      <c r="F3657" s="21"/>
      <c r="G3657" s="21"/>
      <c r="H3657" s="21"/>
      <c r="I3657" s="21"/>
    </row>
    <row r="3658" spans="1:9" hidden="1">
      <c r="A3658" s="21"/>
      <c r="B3658" s="21"/>
      <c r="C3658" s="21"/>
      <c r="D3658" s="21"/>
      <c r="E3658" s="21"/>
      <c r="F3658" s="21"/>
      <c r="G3658" s="21"/>
      <c r="H3658" s="21"/>
      <c r="I3658" s="21"/>
    </row>
    <row r="3659" spans="1:9" hidden="1">
      <c r="A3659" s="21"/>
      <c r="B3659" s="21"/>
      <c r="C3659" s="21"/>
      <c r="D3659" s="21"/>
      <c r="E3659" s="21"/>
      <c r="F3659" s="21"/>
      <c r="G3659" s="21"/>
      <c r="H3659" s="21"/>
      <c r="I3659" s="21"/>
    </row>
    <row r="3660" spans="1:9" hidden="1">
      <c r="A3660" s="21"/>
      <c r="B3660" s="21"/>
      <c r="C3660" s="21"/>
      <c r="D3660" s="21"/>
      <c r="E3660" s="21"/>
      <c r="F3660" s="21"/>
      <c r="G3660" s="21"/>
      <c r="H3660" s="21"/>
      <c r="I3660" s="21"/>
    </row>
    <row r="3661" spans="1:9" hidden="1">
      <c r="A3661" s="21"/>
      <c r="B3661" s="21"/>
      <c r="C3661" s="21"/>
      <c r="D3661" s="21"/>
      <c r="E3661" s="21"/>
      <c r="F3661" s="21"/>
      <c r="G3661" s="21"/>
      <c r="H3661" s="21"/>
      <c r="I3661" s="21"/>
    </row>
    <row r="3662" spans="1:9" hidden="1">
      <c r="A3662" s="21"/>
      <c r="B3662" s="21"/>
      <c r="C3662" s="21"/>
      <c r="D3662" s="21"/>
      <c r="E3662" s="21"/>
      <c r="F3662" s="21"/>
      <c r="G3662" s="21"/>
      <c r="H3662" s="21"/>
      <c r="I3662" s="21"/>
    </row>
    <row r="3663" spans="1:9" hidden="1">
      <c r="A3663" s="21"/>
      <c r="B3663" s="21"/>
      <c r="C3663" s="21"/>
      <c r="D3663" s="21"/>
      <c r="E3663" s="21"/>
      <c r="F3663" s="21"/>
      <c r="G3663" s="21"/>
      <c r="H3663" s="21"/>
      <c r="I3663" s="21"/>
    </row>
    <row r="3664" spans="1:9" hidden="1">
      <c r="A3664" s="21"/>
      <c r="B3664" s="21"/>
      <c r="C3664" s="21"/>
      <c r="D3664" s="21"/>
      <c r="E3664" s="21"/>
      <c r="F3664" s="21"/>
      <c r="G3664" s="21"/>
      <c r="H3664" s="21"/>
      <c r="I3664" s="21"/>
    </row>
    <row r="3665" spans="1:9" hidden="1">
      <c r="A3665" s="21"/>
      <c r="B3665" s="21"/>
      <c r="C3665" s="21"/>
      <c r="D3665" s="21"/>
      <c r="E3665" s="21"/>
      <c r="F3665" s="21"/>
      <c r="G3665" s="21"/>
      <c r="H3665" s="21"/>
      <c r="I3665" s="21"/>
    </row>
    <row r="3666" spans="1:9" hidden="1">
      <c r="A3666" s="21"/>
      <c r="B3666" s="21"/>
      <c r="C3666" s="21"/>
      <c r="D3666" s="21"/>
      <c r="E3666" s="21"/>
      <c r="F3666" s="21"/>
      <c r="G3666" s="21"/>
      <c r="H3666" s="21"/>
      <c r="I3666" s="21"/>
    </row>
    <row r="3667" spans="1:9" hidden="1">
      <c r="A3667" s="21"/>
      <c r="B3667" s="21"/>
      <c r="C3667" s="21"/>
      <c r="D3667" s="21"/>
      <c r="E3667" s="21"/>
      <c r="F3667" s="21"/>
      <c r="G3667" s="21"/>
      <c r="H3667" s="21"/>
      <c r="I3667" s="21"/>
    </row>
    <row r="3668" spans="1:9" hidden="1">
      <c r="A3668" s="21"/>
      <c r="B3668" s="21"/>
      <c r="C3668" s="21"/>
      <c r="D3668" s="21"/>
      <c r="E3668" s="21"/>
      <c r="F3668" s="21"/>
      <c r="G3668" s="21"/>
      <c r="H3668" s="21"/>
      <c r="I3668" s="21"/>
    </row>
    <row r="3669" spans="1:9" hidden="1">
      <c r="A3669" s="21"/>
      <c r="B3669" s="21"/>
      <c r="C3669" s="21"/>
      <c r="D3669" s="21"/>
      <c r="E3669" s="21"/>
      <c r="F3669" s="21"/>
      <c r="G3669" s="21"/>
      <c r="H3669" s="21"/>
      <c r="I3669" s="21"/>
    </row>
    <row r="3670" spans="1:9" hidden="1">
      <c r="A3670" s="21"/>
      <c r="B3670" s="21"/>
      <c r="C3670" s="21"/>
      <c r="D3670" s="21"/>
      <c r="E3670" s="21"/>
      <c r="F3670" s="21"/>
      <c r="G3670" s="21"/>
      <c r="H3670" s="21"/>
      <c r="I3670" s="21"/>
    </row>
    <row r="3671" spans="1:9" hidden="1">
      <c r="A3671" s="21"/>
      <c r="B3671" s="21"/>
      <c r="C3671" s="21"/>
      <c r="D3671" s="21"/>
      <c r="E3671" s="21"/>
      <c r="F3671" s="21"/>
      <c r="G3671" s="21"/>
      <c r="H3671" s="21"/>
      <c r="I3671" s="21"/>
    </row>
    <row r="3672" spans="1:9" hidden="1">
      <c r="A3672" s="21"/>
      <c r="B3672" s="21"/>
      <c r="C3672" s="21"/>
      <c r="D3672" s="21"/>
      <c r="E3672" s="21"/>
      <c r="F3672" s="21"/>
      <c r="G3672" s="21"/>
      <c r="H3672" s="21"/>
      <c r="I3672" s="21"/>
    </row>
    <row r="3673" spans="1:9" hidden="1">
      <c r="A3673" s="21"/>
      <c r="B3673" s="21"/>
      <c r="C3673" s="21"/>
      <c r="D3673" s="21"/>
      <c r="E3673" s="21"/>
      <c r="F3673" s="21"/>
      <c r="G3673" s="21"/>
      <c r="H3673" s="21"/>
      <c r="I3673" s="21"/>
    </row>
    <row r="3674" spans="1:9" hidden="1">
      <c r="A3674" s="21"/>
      <c r="B3674" s="21"/>
      <c r="C3674" s="21"/>
      <c r="D3674" s="21"/>
      <c r="E3674" s="21"/>
      <c r="F3674" s="21"/>
      <c r="G3674" s="21"/>
      <c r="H3674" s="21"/>
      <c r="I3674" s="21"/>
    </row>
    <row r="3675" spans="1:9" hidden="1">
      <c r="A3675" s="21"/>
      <c r="B3675" s="21"/>
      <c r="C3675" s="21"/>
      <c r="D3675" s="21"/>
      <c r="E3675" s="21"/>
      <c r="F3675" s="21"/>
      <c r="G3675" s="21"/>
      <c r="H3675" s="21"/>
      <c r="I3675" s="21"/>
    </row>
    <row r="3676" spans="1:9" hidden="1">
      <c r="A3676" s="21"/>
      <c r="B3676" s="21"/>
      <c r="C3676" s="21"/>
      <c r="D3676" s="21"/>
      <c r="E3676" s="21"/>
      <c r="F3676" s="21"/>
      <c r="G3676" s="21"/>
      <c r="H3676" s="21"/>
      <c r="I3676" s="21"/>
    </row>
    <row r="3677" spans="1:9" hidden="1">
      <c r="A3677" s="21"/>
      <c r="B3677" s="21"/>
      <c r="C3677" s="21"/>
      <c r="D3677" s="21"/>
      <c r="E3677" s="21"/>
      <c r="F3677" s="21"/>
      <c r="G3677" s="21"/>
      <c r="H3677" s="21"/>
      <c r="I3677" s="21"/>
    </row>
    <row r="3678" spans="1:9" hidden="1">
      <c r="A3678" s="21"/>
      <c r="B3678" s="21"/>
      <c r="C3678" s="21"/>
      <c r="D3678" s="21"/>
      <c r="E3678" s="21"/>
      <c r="F3678" s="21"/>
      <c r="G3678" s="21"/>
      <c r="H3678" s="21"/>
      <c r="I3678" s="21"/>
    </row>
    <row r="3679" spans="1:9" hidden="1">
      <c r="A3679" s="21"/>
      <c r="B3679" s="21"/>
      <c r="C3679" s="21"/>
      <c r="D3679" s="21"/>
      <c r="E3679" s="21"/>
      <c r="F3679" s="21"/>
      <c r="G3679" s="21"/>
      <c r="H3679" s="21"/>
      <c r="I3679" s="21"/>
    </row>
    <row r="3680" spans="1:9" hidden="1">
      <c r="A3680" s="21"/>
      <c r="B3680" s="21"/>
      <c r="C3680" s="21"/>
      <c r="D3680" s="21"/>
      <c r="E3680" s="21"/>
      <c r="F3680" s="21"/>
      <c r="G3680" s="21"/>
      <c r="H3680" s="21"/>
      <c r="I3680" s="21"/>
    </row>
    <row r="3681" spans="1:9" hidden="1">
      <c r="A3681" s="21"/>
      <c r="B3681" s="21"/>
      <c r="C3681" s="21"/>
      <c r="D3681" s="21"/>
      <c r="E3681" s="21"/>
      <c r="F3681" s="21"/>
      <c r="G3681" s="21"/>
      <c r="H3681" s="21"/>
      <c r="I3681" s="21"/>
    </row>
    <row r="3682" spans="1:9" hidden="1">
      <c r="A3682" s="21"/>
      <c r="B3682" s="21"/>
      <c r="C3682" s="21"/>
      <c r="D3682" s="21"/>
      <c r="E3682" s="21"/>
      <c r="F3682" s="21"/>
      <c r="G3682" s="21"/>
      <c r="H3682" s="21"/>
      <c r="I3682" s="21"/>
    </row>
    <row r="3683" spans="1:9" hidden="1">
      <c r="A3683" s="21"/>
      <c r="B3683" s="21"/>
      <c r="C3683" s="21"/>
      <c r="D3683" s="21"/>
      <c r="E3683" s="21"/>
      <c r="F3683" s="21"/>
      <c r="G3683" s="21"/>
      <c r="H3683" s="21"/>
      <c r="I3683" s="21"/>
    </row>
    <row r="3684" spans="1:9" hidden="1">
      <c r="A3684" s="21"/>
      <c r="B3684" s="21"/>
      <c r="C3684" s="21"/>
      <c r="D3684" s="21"/>
      <c r="E3684" s="21"/>
      <c r="F3684" s="21"/>
      <c r="G3684" s="21"/>
      <c r="H3684" s="21"/>
      <c r="I3684" s="21"/>
    </row>
    <row r="3685" spans="1:9" hidden="1">
      <c r="A3685" s="21"/>
      <c r="B3685" s="21"/>
      <c r="C3685" s="21"/>
      <c r="D3685" s="21"/>
      <c r="E3685" s="21"/>
      <c r="F3685" s="21"/>
      <c r="G3685" s="21"/>
      <c r="H3685" s="21"/>
      <c r="I3685" s="21"/>
    </row>
    <row r="3686" spans="1:9" hidden="1">
      <c r="A3686" s="21"/>
      <c r="B3686" s="21"/>
      <c r="C3686" s="21"/>
      <c r="D3686" s="21"/>
      <c r="E3686" s="21"/>
      <c r="F3686" s="21"/>
      <c r="G3686" s="21"/>
      <c r="H3686" s="21"/>
      <c r="I3686" s="21"/>
    </row>
    <row r="3687" spans="1:9" hidden="1">
      <c r="A3687" s="21"/>
      <c r="B3687" s="21"/>
      <c r="C3687" s="21"/>
      <c r="D3687" s="21"/>
      <c r="E3687" s="21"/>
      <c r="F3687" s="21"/>
      <c r="G3687" s="21"/>
      <c r="H3687" s="21"/>
      <c r="I3687" s="21"/>
    </row>
    <row r="3688" spans="1:9" hidden="1">
      <c r="A3688" s="21"/>
      <c r="B3688" s="21"/>
      <c r="C3688" s="21"/>
      <c r="D3688" s="21"/>
      <c r="E3688" s="21"/>
      <c r="F3688" s="21"/>
      <c r="G3688" s="21"/>
      <c r="H3688" s="21"/>
      <c r="I3688" s="21"/>
    </row>
    <row r="3689" spans="1:9" hidden="1">
      <c r="A3689" s="21"/>
      <c r="B3689" s="21"/>
      <c r="C3689" s="21"/>
      <c r="D3689" s="21"/>
      <c r="E3689" s="21"/>
      <c r="F3689" s="21"/>
      <c r="G3689" s="21"/>
      <c r="H3689" s="21"/>
      <c r="I3689" s="21"/>
    </row>
    <row r="3690" spans="1:9" hidden="1">
      <c r="A3690" s="21"/>
      <c r="B3690" s="21"/>
      <c r="C3690" s="21"/>
      <c r="D3690" s="21"/>
      <c r="E3690" s="21"/>
      <c r="F3690" s="21"/>
      <c r="G3690" s="21"/>
      <c r="H3690" s="21"/>
      <c r="I3690" s="21"/>
    </row>
    <row r="3691" spans="1:9" hidden="1">
      <c r="A3691" s="21"/>
      <c r="B3691" s="21"/>
      <c r="C3691" s="21"/>
      <c r="D3691" s="21"/>
      <c r="E3691" s="21"/>
      <c r="F3691" s="21"/>
      <c r="G3691" s="21"/>
      <c r="H3691" s="21"/>
      <c r="I3691" s="21"/>
    </row>
    <row r="3692" spans="1:9" hidden="1">
      <c r="A3692" s="21"/>
      <c r="B3692" s="21"/>
      <c r="C3692" s="21"/>
      <c r="D3692" s="21"/>
      <c r="E3692" s="21"/>
      <c r="F3692" s="21"/>
      <c r="G3692" s="21"/>
      <c r="H3692" s="21"/>
      <c r="I3692" s="21"/>
    </row>
    <row r="3693" spans="1:9" hidden="1">
      <c r="A3693" s="21"/>
      <c r="B3693" s="21"/>
      <c r="C3693" s="21"/>
      <c r="D3693" s="21"/>
      <c r="E3693" s="21"/>
      <c r="F3693" s="21"/>
      <c r="G3693" s="21"/>
      <c r="H3693" s="21"/>
      <c r="I3693" s="21"/>
    </row>
    <row r="3694" spans="1:9" hidden="1">
      <c r="A3694" s="21"/>
      <c r="B3694" s="21"/>
      <c r="C3694" s="21"/>
      <c r="D3694" s="21"/>
      <c r="E3694" s="21"/>
      <c r="F3694" s="21"/>
      <c r="G3694" s="21"/>
      <c r="H3694" s="21"/>
      <c r="I3694" s="21"/>
    </row>
    <row r="3695" spans="1:9" hidden="1">
      <c r="A3695" s="21"/>
      <c r="B3695" s="21"/>
      <c r="C3695" s="21"/>
      <c r="D3695" s="21"/>
      <c r="E3695" s="21"/>
      <c r="F3695" s="21"/>
      <c r="G3695" s="21"/>
      <c r="H3695" s="21"/>
      <c r="I3695" s="21"/>
    </row>
    <row r="3696" spans="1:9" hidden="1">
      <c r="A3696" s="21"/>
      <c r="B3696" s="21"/>
      <c r="C3696" s="21"/>
      <c r="D3696" s="21"/>
      <c r="E3696" s="21"/>
      <c r="F3696" s="21"/>
      <c r="G3696" s="21"/>
      <c r="H3696" s="21"/>
      <c r="I3696" s="21"/>
    </row>
    <row r="3697" spans="1:9" hidden="1">
      <c r="A3697" s="21"/>
      <c r="B3697" s="21"/>
      <c r="C3697" s="21"/>
      <c r="D3697" s="21"/>
      <c r="E3697" s="21"/>
      <c r="F3697" s="21"/>
      <c r="G3697" s="21"/>
      <c r="H3697" s="21"/>
      <c r="I3697" s="21"/>
    </row>
    <row r="3698" spans="1:9" hidden="1">
      <c r="A3698" s="21"/>
      <c r="B3698" s="21"/>
      <c r="C3698" s="21"/>
      <c r="D3698" s="21"/>
      <c r="E3698" s="21"/>
      <c r="F3698" s="21"/>
      <c r="G3698" s="21"/>
      <c r="H3698" s="21"/>
      <c r="I3698" s="21"/>
    </row>
    <row r="3699" spans="1:9" hidden="1">
      <c r="A3699" s="21"/>
      <c r="B3699" s="21"/>
      <c r="C3699" s="21"/>
      <c r="D3699" s="21"/>
      <c r="E3699" s="21"/>
      <c r="F3699" s="21"/>
      <c r="G3699" s="21"/>
      <c r="H3699" s="21"/>
      <c r="I3699" s="21"/>
    </row>
    <row r="3700" spans="1:9" hidden="1">
      <c r="A3700" s="21"/>
      <c r="B3700" s="21"/>
      <c r="C3700" s="21"/>
      <c r="D3700" s="21"/>
      <c r="E3700" s="21"/>
      <c r="F3700" s="21"/>
      <c r="G3700" s="21"/>
      <c r="H3700" s="21"/>
      <c r="I3700" s="21"/>
    </row>
    <row r="3701" spans="1:9" hidden="1">
      <c r="A3701" s="21"/>
      <c r="B3701" s="21"/>
      <c r="C3701" s="21"/>
      <c r="D3701" s="21"/>
      <c r="E3701" s="21"/>
      <c r="F3701" s="21"/>
      <c r="G3701" s="21"/>
      <c r="H3701" s="21"/>
      <c r="I3701" s="21"/>
    </row>
    <row r="3702" spans="1:9" hidden="1">
      <c r="A3702" s="21"/>
      <c r="B3702" s="21"/>
      <c r="C3702" s="21"/>
      <c r="D3702" s="21"/>
      <c r="E3702" s="21"/>
      <c r="F3702" s="21"/>
      <c r="G3702" s="21"/>
      <c r="H3702" s="21"/>
      <c r="I3702" s="21"/>
    </row>
    <row r="3703" spans="1:9" hidden="1">
      <c r="A3703" s="21"/>
      <c r="B3703" s="21"/>
      <c r="C3703" s="21"/>
      <c r="D3703" s="21"/>
      <c r="E3703" s="21"/>
      <c r="F3703" s="21"/>
      <c r="G3703" s="21"/>
      <c r="H3703" s="21"/>
      <c r="I3703" s="21"/>
    </row>
    <row r="3704" spans="1:9" hidden="1">
      <c r="A3704" s="21"/>
      <c r="B3704" s="21"/>
      <c r="C3704" s="21"/>
      <c r="D3704" s="21"/>
      <c r="E3704" s="21"/>
      <c r="F3704" s="21"/>
      <c r="G3704" s="21"/>
      <c r="H3704" s="21"/>
      <c r="I3704" s="21"/>
    </row>
    <row r="3705" spans="1:9" hidden="1">
      <c r="A3705" s="21"/>
      <c r="B3705" s="21"/>
      <c r="C3705" s="21"/>
      <c r="D3705" s="21"/>
      <c r="E3705" s="21"/>
      <c r="F3705" s="21"/>
      <c r="G3705" s="21"/>
      <c r="H3705" s="21"/>
      <c r="I3705" s="21"/>
    </row>
    <row r="3706" spans="1:9" hidden="1">
      <c r="A3706" s="21"/>
      <c r="B3706" s="21"/>
      <c r="C3706" s="21"/>
      <c r="D3706" s="21"/>
      <c r="E3706" s="21"/>
      <c r="F3706" s="21"/>
      <c r="G3706" s="21"/>
      <c r="H3706" s="21"/>
      <c r="I3706" s="21"/>
    </row>
    <row r="3707" spans="1:9" hidden="1">
      <c r="A3707" s="21"/>
      <c r="B3707" s="21"/>
      <c r="C3707" s="21"/>
      <c r="D3707" s="21"/>
      <c r="E3707" s="21"/>
      <c r="F3707" s="21"/>
      <c r="G3707" s="21"/>
      <c r="H3707" s="21"/>
      <c r="I3707" s="21"/>
    </row>
    <row r="3708" spans="1:9" hidden="1">
      <c r="A3708" s="21"/>
      <c r="B3708" s="21"/>
      <c r="C3708" s="21"/>
      <c r="D3708" s="21"/>
      <c r="E3708" s="21"/>
      <c r="F3708" s="21"/>
      <c r="G3708" s="21"/>
      <c r="H3708" s="21"/>
      <c r="I3708" s="21"/>
    </row>
    <row r="3709" spans="1:9" hidden="1">
      <c r="A3709" s="21"/>
      <c r="B3709" s="21"/>
      <c r="C3709" s="21"/>
      <c r="D3709" s="21"/>
      <c r="E3709" s="21"/>
      <c r="F3709" s="21"/>
      <c r="G3709" s="21"/>
      <c r="H3709" s="21"/>
      <c r="I3709" s="21"/>
    </row>
    <row r="3710" spans="1:9" hidden="1">
      <c r="A3710" s="21"/>
      <c r="B3710" s="21"/>
      <c r="C3710" s="21"/>
      <c r="D3710" s="21"/>
      <c r="E3710" s="21"/>
      <c r="F3710" s="21"/>
      <c r="G3710" s="21"/>
      <c r="H3710" s="21"/>
      <c r="I3710" s="21"/>
    </row>
    <row r="3711" spans="1:9" hidden="1">
      <c r="A3711" s="21"/>
      <c r="B3711" s="21"/>
      <c r="C3711" s="21"/>
      <c r="D3711" s="21"/>
      <c r="E3711" s="21"/>
      <c r="F3711" s="21"/>
      <c r="G3711" s="21"/>
      <c r="H3711" s="21"/>
      <c r="I3711" s="21"/>
    </row>
    <row r="3712" spans="1:9" hidden="1">
      <c r="A3712" s="21"/>
      <c r="B3712" s="21"/>
      <c r="C3712" s="21"/>
      <c r="D3712" s="21"/>
      <c r="E3712" s="21"/>
      <c r="F3712" s="21"/>
      <c r="G3712" s="21"/>
      <c r="H3712" s="21"/>
      <c r="I3712" s="21"/>
    </row>
    <row r="3713" spans="1:9" hidden="1">
      <c r="A3713" s="21"/>
      <c r="B3713" s="21"/>
      <c r="C3713" s="21"/>
      <c r="D3713" s="21"/>
      <c r="E3713" s="21"/>
      <c r="F3713" s="21"/>
      <c r="G3713" s="21"/>
      <c r="H3713" s="21"/>
      <c r="I3713" s="21"/>
    </row>
    <row r="3714" spans="1:9" hidden="1">
      <c r="A3714" s="21"/>
      <c r="B3714" s="21"/>
      <c r="C3714" s="21"/>
      <c r="D3714" s="21"/>
      <c r="E3714" s="21"/>
      <c r="F3714" s="21"/>
      <c r="G3714" s="21"/>
      <c r="H3714" s="21"/>
      <c r="I3714" s="21"/>
    </row>
    <row r="3715" spans="1:9" hidden="1">
      <c r="A3715" s="21"/>
      <c r="B3715" s="21"/>
      <c r="C3715" s="21"/>
      <c r="D3715" s="21"/>
      <c r="E3715" s="21"/>
      <c r="F3715" s="21"/>
      <c r="G3715" s="21"/>
      <c r="H3715" s="21"/>
      <c r="I3715" s="21"/>
    </row>
    <row r="3716" spans="1:9" hidden="1">
      <c r="A3716" s="21"/>
      <c r="B3716" s="21"/>
      <c r="C3716" s="21"/>
      <c r="D3716" s="21"/>
      <c r="E3716" s="21"/>
      <c r="F3716" s="21"/>
      <c r="G3716" s="21"/>
      <c r="H3716" s="21"/>
      <c r="I3716" s="21"/>
    </row>
    <row r="3717" spans="1:9" hidden="1">
      <c r="A3717" s="21"/>
      <c r="B3717" s="21"/>
      <c r="C3717" s="21"/>
      <c r="D3717" s="21"/>
      <c r="E3717" s="21"/>
      <c r="F3717" s="21"/>
      <c r="G3717" s="21"/>
      <c r="H3717" s="21"/>
      <c r="I3717" s="21"/>
    </row>
    <row r="3718" spans="1:9" hidden="1">
      <c r="A3718" s="21"/>
      <c r="B3718" s="21"/>
      <c r="C3718" s="21"/>
      <c r="D3718" s="21"/>
      <c r="E3718" s="21"/>
      <c r="F3718" s="21"/>
      <c r="G3718" s="21"/>
      <c r="H3718" s="21"/>
      <c r="I3718" s="21"/>
    </row>
    <row r="3719" spans="1:9" hidden="1">
      <c r="A3719" s="21"/>
      <c r="B3719" s="21"/>
      <c r="C3719" s="21"/>
      <c r="D3719" s="21"/>
      <c r="E3719" s="21"/>
      <c r="F3719" s="21"/>
      <c r="G3719" s="21"/>
      <c r="H3719" s="21"/>
      <c r="I3719" s="21"/>
    </row>
    <row r="3720" spans="1:9" hidden="1">
      <c r="A3720" s="21"/>
      <c r="B3720" s="21"/>
      <c r="C3720" s="21"/>
      <c r="D3720" s="21"/>
      <c r="E3720" s="21"/>
      <c r="F3720" s="21"/>
      <c r="G3720" s="21"/>
      <c r="H3720" s="21"/>
      <c r="I3720" s="21"/>
    </row>
    <row r="3721" spans="1:9" hidden="1">
      <c r="A3721" s="21"/>
      <c r="B3721" s="21"/>
      <c r="C3721" s="21"/>
      <c r="D3721" s="21"/>
      <c r="E3721" s="21"/>
      <c r="F3721" s="21"/>
      <c r="G3721" s="21"/>
      <c r="H3721" s="21"/>
      <c r="I3721" s="21"/>
    </row>
    <row r="3722" spans="1:9" hidden="1">
      <c r="A3722" s="21"/>
      <c r="B3722" s="21"/>
      <c r="C3722" s="21"/>
      <c r="D3722" s="21"/>
      <c r="E3722" s="21"/>
      <c r="F3722" s="21"/>
      <c r="G3722" s="21"/>
      <c r="H3722" s="21"/>
      <c r="I3722" s="21"/>
    </row>
    <row r="3723" spans="1:9" hidden="1">
      <c r="A3723" s="21"/>
      <c r="B3723" s="21"/>
      <c r="C3723" s="21"/>
      <c r="D3723" s="21"/>
      <c r="E3723" s="21"/>
      <c r="F3723" s="21"/>
      <c r="G3723" s="21"/>
      <c r="H3723" s="21"/>
      <c r="I3723" s="21"/>
    </row>
    <row r="3724" spans="1:9" hidden="1">
      <c r="A3724" s="21"/>
      <c r="B3724" s="21"/>
      <c r="C3724" s="21"/>
      <c r="D3724" s="21"/>
      <c r="E3724" s="21"/>
      <c r="F3724" s="21"/>
      <c r="G3724" s="21"/>
      <c r="H3724" s="21"/>
      <c r="I3724" s="21"/>
    </row>
    <row r="3725" spans="1:9" hidden="1">
      <c r="A3725" s="21"/>
      <c r="B3725" s="21"/>
      <c r="C3725" s="21"/>
      <c r="D3725" s="21"/>
      <c r="E3725" s="21"/>
      <c r="F3725" s="21"/>
      <c r="G3725" s="21"/>
      <c r="H3725" s="21"/>
      <c r="I3725" s="21"/>
    </row>
    <row r="3726" spans="1:9" hidden="1">
      <c r="A3726" s="21"/>
      <c r="B3726" s="21"/>
      <c r="C3726" s="21"/>
      <c r="D3726" s="21"/>
      <c r="E3726" s="21"/>
      <c r="F3726" s="21"/>
      <c r="G3726" s="21"/>
      <c r="H3726" s="21"/>
      <c r="I3726" s="21"/>
    </row>
    <row r="3727" spans="1:9" hidden="1">
      <c r="A3727" s="21"/>
      <c r="B3727" s="21"/>
      <c r="C3727" s="21"/>
      <c r="D3727" s="21"/>
      <c r="E3727" s="21"/>
      <c r="F3727" s="21"/>
      <c r="G3727" s="21"/>
      <c r="H3727" s="21"/>
      <c r="I3727" s="21"/>
    </row>
    <row r="3728" spans="1:9" hidden="1">
      <c r="A3728" s="21"/>
      <c r="B3728" s="21"/>
      <c r="C3728" s="21"/>
      <c r="D3728" s="21"/>
      <c r="E3728" s="21"/>
      <c r="F3728" s="21"/>
      <c r="G3728" s="21"/>
      <c r="H3728" s="21"/>
      <c r="I3728" s="21"/>
    </row>
    <row r="3729" spans="1:9" hidden="1">
      <c r="A3729" s="21"/>
      <c r="B3729" s="21"/>
      <c r="C3729" s="21"/>
      <c r="D3729" s="21"/>
      <c r="E3729" s="21"/>
      <c r="F3729" s="21"/>
      <c r="G3729" s="21"/>
      <c r="H3729" s="21"/>
      <c r="I3729" s="21"/>
    </row>
    <row r="3730" spans="1:9" hidden="1">
      <c r="A3730" s="21"/>
      <c r="B3730" s="21"/>
      <c r="C3730" s="21"/>
      <c r="D3730" s="21"/>
      <c r="E3730" s="21"/>
      <c r="F3730" s="21"/>
      <c r="G3730" s="21"/>
      <c r="H3730" s="21"/>
      <c r="I3730" s="21"/>
    </row>
    <row r="3731" spans="1:9" hidden="1">
      <c r="A3731" s="21"/>
      <c r="B3731" s="21"/>
      <c r="C3731" s="21"/>
      <c r="D3731" s="21"/>
      <c r="E3731" s="21"/>
      <c r="F3731" s="21"/>
      <c r="G3731" s="21"/>
      <c r="H3731" s="21"/>
      <c r="I3731" s="21"/>
    </row>
    <row r="3732" spans="1:9" hidden="1">
      <c r="A3732" s="21"/>
      <c r="B3732" s="21"/>
      <c r="C3732" s="21"/>
      <c r="D3732" s="21"/>
      <c r="E3732" s="21"/>
      <c r="F3732" s="21"/>
      <c r="G3732" s="21"/>
      <c r="H3732" s="21"/>
      <c r="I3732" s="21"/>
    </row>
    <row r="3733" spans="1:9" hidden="1">
      <c r="A3733" s="21"/>
      <c r="B3733" s="21"/>
      <c r="C3733" s="21"/>
      <c r="D3733" s="21"/>
      <c r="E3733" s="21"/>
      <c r="F3733" s="21"/>
      <c r="G3733" s="21"/>
      <c r="H3733" s="21"/>
      <c r="I3733" s="21"/>
    </row>
    <row r="3734" spans="1:9" hidden="1">
      <c r="A3734" s="21"/>
      <c r="B3734" s="21"/>
      <c r="C3734" s="21"/>
      <c r="D3734" s="21"/>
      <c r="E3734" s="21"/>
      <c r="F3734" s="21"/>
      <c r="G3734" s="21"/>
      <c r="H3734" s="21"/>
      <c r="I3734" s="21"/>
    </row>
    <row r="3735" spans="1:9" hidden="1">
      <c r="A3735" s="21"/>
      <c r="B3735" s="21"/>
      <c r="C3735" s="21"/>
      <c r="D3735" s="21"/>
      <c r="E3735" s="21"/>
      <c r="F3735" s="21"/>
      <c r="G3735" s="21"/>
      <c r="H3735" s="21"/>
      <c r="I3735" s="21"/>
    </row>
    <row r="3736" spans="1:9" hidden="1">
      <c r="A3736" s="21"/>
      <c r="B3736" s="21"/>
      <c r="C3736" s="21"/>
      <c r="D3736" s="21"/>
      <c r="E3736" s="21"/>
      <c r="F3736" s="21"/>
      <c r="G3736" s="21"/>
      <c r="H3736" s="21"/>
      <c r="I3736" s="21"/>
    </row>
    <row r="3737" spans="1:9" hidden="1">
      <c r="A3737" s="21"/>
      <c r="B3737" s="21"/>
      <c r="C3737" s="21"/>
      <c r="D3737" s="21"/>
      <c r="E3737" s="21"/>
      <c r="F3737" s="21"/>
      <c r="G3737" s="21"/>
      <c r="H3737" s="21"/>
      <c r="I3737" s="21"/>
    </row>
    <row r="3738" spans="1:9" hidden="1">
      <c r="A3738" s="21"/>
      <c r="B3738" s="21"/>
      <c r="C3738" s="21"/>
      <c r="D3738" s="21"/>
      <c r="E3738" s="21"/>
      <c r="F3738" s="21"/>
      <c r="G3738" s="21"/>
      <c r="H3738" s="21"/>
      <c r="I3738" s="21"/>
    </row>
    <row r="3739" spans="1:9" hidden="1">
      <c r="A3739" s="21"/>
      <c r="B3739" s="21"/>
      <c r="C3739" s="21"/>
      <c r="D3739" s="21"/>
      <c r="E3739" s="21"/>
      <c r="F3739" s="21"/>
      <c r="G3739" s="21"/>
      <c r="H3739" s="21"/>
      <c r="I3739" s="21"/>
    </row>
    <row r="3740" spans="1:9" hidden="1">
      <c r="A3740" s="21"/>
      <c r="B3740" s="21"/>
      <c r="C3740" s="21"/>
      <c r="D3740" s="21"/>
      <c r="E3740" s="21"/>
      <c r="F3740" s="21"/>
      <c r="G3740" s="21"/>
      <c r="H3740" s="21"/>
      <c r="I3740" s="21"/>
    </row>
    <row r="3741" spans="1:9" hidden="1">
      <c r="A3741" s="21"/>
      <c r="B3741" s="21"/>
      <c r="C3741" s="21"/>
      <c r="D3741" s="21"/>
      <c r="E3741" s="21"/>
      <c r="F3741" s="21"/>
      <c r="G3741" s="21"/>
      <c r="H3741" s="21"/>
      <c r="I3741" s="21"/>
    </row>
    <row r="3742" spans="1:9" hidden="1">
      <c r="A3742" s="21"/>
      <c r="B3742" s="21"/>
      <c r="C3742" s="21"/>
      <c r="D3742" s="21"/>
      <c r="E3742" s="21"/>
      <c r="F3742" s="21"/>
      <c r="G3742" s="21"/>
      <c r="H3742" s="21"/>
      <c r="I3742" s="21"/>
    </row>
    <row r="3743" spans="1:9" hidden="1">
      <c r="A3743" s="21"/>
      <c r="B3743" s="21"/>
      <c r="C3743" s="21"/>
      <c r="D3743" s="21"/>
      <c r="E3743" s="21"/>
      <c r="F3743" s="21"/>
      <c r="G3743" s="21"/>
      <c r="H3743" s="21"/>
      <c r="I3743" s="21"/>
    </row>
    <row r="3744" spans="1:9" hidden="1">
      <c r="A3744" s="21"/>
      <c r="B3744" s="21"/>
      <c r="C3744" s="21"/>
      <c r="D3744" s="21"/>
      <c r="E3744" s="21"/>
      <c r="F3744" s="21"/>
      <c r="G3744" s="21"/>
      <c r="H3744" s="21"/>
      <c r="I3744" s="21"/>
    </row>
    <row r="3745" spans="1:9" hidden="1">
      <c r="A3745" s="21"/>
      <c r="B3745" s="21"/>
      <c r="C3745" s="21"/>
      <c r="D3745" s="21"/>
      <c r="E3745" s="21"/>
      <c r="F3745" s="21"/>
      <c r="G3745" s="21"/>
      <c r="H3745" s="21"/>
      <c r="I3745" s="21"/>
    </row>
    <row r="3746" spans="1:9" hidden="1">
      <c r="A3746" s="21"/>
      <c r="B3746" s="21"/>
      <c r="C3746" s="21"/>
      <c r="D3746" s="21"/>
      <c r="E3746" s="21"/>
      <c r="F3746" s="21"/>
      <c r="G3746" s="21"/>
      <c r="H3746" s="21"/>
      <c r="I3746" s="21"/>
    </row>
    <row r="3747" spans="1:9" hidden="1">
      <c r="A3747" s="21"/>
      <c r="B3747" s="21"/>
      <c r="C3747" s="21"/>
      <c r="D3747" s="21"/>
      <c r="E3747" s="21"/>
      <c r="F3747" s="21"/>
      <c r="G3747" s="21"/>
      <c r="H3747" s="21"/>
      <c r="I3747" s="21"/>
    </row>
    <row r="3748" spans="1:9" hidden="1">
      <c r="A3748" s="21"/>
      <c r="B3748" s="21"/>
      <c r="C3748" s="21"/>
      <c r="D3748" s="21"/>
      <c r="E3748" s="21"/>
      <c r="F3748" s="21"/>
      <c r="G3748" s="21"/>
      <c r="H3748" s="21"/>
      <c r="I3748" s="21"/>
    </row>
    <row r="3749" spans="1:9" hidden="1">
      <c r="A3749" s="21"/>
      <c r="B3749" s="21"/>
      <c r="C3749" s="21"/>
      <c r="D3749" s="21"/>
      <c r="E3749" s="21"/>
      <c r="F3749" s="21"/>
      <c r="G3749" s="21"/>
      <c r="H3749" s="21"/>
      <c r="I3749" s="21"/>
    </row>
    <row r="3750" spans="1:9" hidden="1">
      <c r="A3750" s="21"/>
      <c r="B3750" s="21"/>
      <c r="C3750" s="21"/>
      <c r="D3750" s="21"/>
      <c r="E3750" s="21"/>
      <c r="F3750" s="21"/>
      <c r="G3750" s="21"/>
      <c r="H3750" s="21"/>
      <c r="I3750" s="21"/>
    </row>
    <row r="3751" spans="1:9" hidden="1">
      <c r="A3751" s="21"/>
      <c r="B3751" s="21"/>
      <c r="C3751" s="21"/>
      <c r="D3751" s="21"/>
      <c r="E3751" s="21"/>
      <c r="F3751" s="21"/>
      <c r="G3751" s="21"/>
      <c r="H3751" s="21"/>
      <c r="I3751" s="21"/>
    </row>
    <row r="3752" spans="1:9" hidden="1">
      <c r="A3752" s="21"/>
      <c r="B3752" s="21"/>
      <c r="C3752" s="21"/>
      <c r="D3752" s="21"/>
      <c r="E3752" s="21"/>
      <c r="F3752" s="21"/>
      <c r="G3752" s="21"/>
      <c r="H3752" s="21"/>
      <c r="I3752" s="21"/>
    </row>
    <row r="3753" spans="1:9" hidden="1">
      <c r="A3753" s="21"/>
      <c r="B3753" s="21"/>
      <c r="C3753" s="21"/>
      <c r="D3753" s="21"/>
      <c r="E3753" s="21"/>
      <c r="F3753" s="21"/>
      <c r="G3753" s="21"/>
      <c r="H3753" s="21"/>
      <c r="I3753" s="21"/>
    </row>
    <row r="3754" spans="1:9" hidden="1">
      <c r="A3754" s="21"/>
      <c r="B3754" s="21"/>
      <c r="C3754" s="21"/>
      <c r="D3754" s="21"/>
      <c r="E3754" s="21"/>
      <c r="F3754" s="21"/>
      <c r="G3754" s="21"/>
      <c r="H3754" s="21"/>
      <c r="I3754" s="21"/>
    </row>
    <row r="3755" spans="1:9" hidden="1">
      <c r="A3755" s="21"/>
      <c r="B3755" s="21"/>
      <c r="C3755" s="21"/>
      <c r="D3755" s="21"/>
      <c r="E3755" s="21"/>
      <c r="F3755" s="21"/>
      <c r="G3755" s="21"/>
      <c r="H3755" s="21"/>
      <c r="I3755" s="21"/>
    </row>
    <row r="3756" spans="1:9" hidden="1">
      <c r="A3756" s="21"/>
      <c r="B3756" s="21"/>
      <c r="C3756" s="21"/>
      <c r="D3756" s="21"/>
      <c r="E3756" s="21"/>
      <c r="F3756" s="21"/>
      <c r="G3756" s="21"/>
      <c r="H3756" s="21"/>
      <c r="I3756" s="21"/>
    </row>
    <row r="3757" spans="1:9" hidden="1">
      <c r="A3757" s="21"/>
      <c r="B3757" s="21"/>
      <c r="C3757" s="21"/>
      <c r="D3757" s="21"/>
      <c r="E3757" s="21"/>
      <c r="F3757" s="21"/>
      <c r="G3757" s="21"/>
      <c r="H3757" s="21"/>
      <c r="I3757" s="21"/>
    </row>
    <row r="3758" spans="1:9" hidden="1">
      <c r="A3758" s="21"/>
      <c r="B3758" s="21"/>
      <c r="C3758" s="21"/>
      <c r="D3758" s="21"/>
      <c r="E3758" s="21"/>
      <c r="F3758" s="21"/>
      <c r="G3758" s="21"/>
      <c r="H3758" s="21"/>
      <c r="I3758" s="21"/>
    </row>
    <row r="3759" spans="1:9" hidden="1">
      <c r="A3759" s="21"/>
      <c r="B3759" s="21"/>
      <c r="C3759" s="21"/>
      <c r="D3759" s="21"/>
      <c r="E3759" s="21"/>
      <c r="F3759" s="21"/>
      <c r="G3759" s="21"/>
      <c r="H3759" s="21"/>
      <c r="I3759" s="21"/>
    </row>
    <row r="3760" spans="1:9" hidden="1">
      <c r="A3760" s="21"/>
      <c r="B3760" s="21"/>
      <c r="C3760" s="21"/>
      <c r="D3760" s="21"/>
      <c r="E3760" s="21"/>
      <c r="F3760" s="21"/>
      <c r="G3760" s="21"/>
      <c r="H3760" s="21"/>
      <c r="I3760" s="21"/>
    </row>
    <row r="3761" spans="1:9" hidden="1">
      <c r="A3761" s="21"/>
      <c r="B3761" s="21"/>
      <c r="C3761" s="21"/>
      <c r="D3761" s="21"/>
      <c r="E3761" s="21"/>
      <c r="F3761" s="21"/>
      <c r="G3761" s="21"/>
      <c r="H3761" s="21"/>
      <c r="I3761" s="21"/>
    </row>
    <row r="3762" spans="1:9" hidden="1">
      <c r="A3762" s="21"/>
      <c r="B3762" s="21"/>
      <c r="C3762" s="21"/>
      <c r="D3762" s="21"/>
      <c r="E3762" s="21"/>
      <c r="F3762" s="21"/>
      <c r="G3762" s="21"/>
      <c r="H3762" s="21"/>
      <c r="I3762" s="21"/>
    </row>
    <row r="3763" spans="1:9" hidden="1">
      <c r="A3763" s="21"/>
      <c r="B3763" s="21"/>
      <c r="C3763" s="21"/>
      <c r="D3763" s="21"/>
      <c r="E3763" s="21"/>
      <c r="F3763" s="21"/>
      <c r="G3763" s="21"/>
      <c r="H3763" s="21"/>
      <c r="I3763" s="21"/>
    </row>
    <row r="3764" spans="1:9" hidden="1">
      <c r="A3764" s="21"/>
      <c r="B3764" s="21"/>
      <c r="C3764" s="21"/>
      <c r="D3764" s="21"/>
      <c r="E3764" s="21"/>
      <c r="F3764" s="21"/>
      <c r="G3764" s="21"/>
      <c r="H3764" s="21"/>
      <c r="I3764" s="21"/>
    </row>
    <row r="3765" spans="1:9" hidden="1">
      <c r="A3765" s="21"/>
      <c r="B3765" s="21"/>
      <c r="C3765" s="21"/>
      <c r="D3765" s="21"/>
      <c r="E3765" s="21"/>
      <c r="F3765" s="21"/>
      <c r="G3765" s="21"/>
      <c r="H3765" s="21"/>
      <c r="I3765" s="21"/>
    </row>
    <row r="3766" spans="1:9" hidden="1">
      <c r="A3766" s="21"/>
      <c r="B3766" s="21"/>
      <c r="C3766" s="21"/>
      <c r="D3766" s="21"/>
      <c r="E3766" s="21"/>
      <c r="F3766" s="21"/>
      <c r="G3766" s="21"/>
      <c r="H3766" s="21"/>
      <c r="I3766" s="21"/>
    </row>
    <row r="3767" spans="1:9" hidden="1">
      <c r="A3767" s="21"/>
      <c r="B3767" s="21"/>
      <c r="C3767" s="21"/>
      <c r="D3767" s="21"/>
      <c r="E3767" s="21"/>
      <c r="F3767" s="21"/>
      <c r="G3767" s="21"/>
      <c r="H3767" s="21"/>
      <c r="I3767" s="21"/>
    </row>
    <row r="3768" spans="1:9" hidden="1">
      <c r="A3768" s="21"/>
      <c r="B3768" s="21"/>
      <c r="C3768" s="21"/>
      <c r="D3768" s="21"/>
      <c r="E3768" s="21"/>
      <c r="F3768" s="21"/>
      <c r="G3768" s="21"/>
      <c r="H3768" s="21"/>
      <c r="I3768" s="21"/>
    </row>
    <row r="3769" spans="1:9" hidden="1">
      <c r="A3769" s="21"/>
      <c r="B3769" s="21"/>
      <c r="C3769" s="21"/>
      <c r="D3769" s="21"/>
      <c r="E3769" s="21"/>
      <c r="F3769" s="21"/>
      <c r="G3769" s="21"/>
      <c r="H3769" s="21"/>
      <c r="I3769" s="21"/>
    </row>
    <row r="3770" spans="1:9" hidden="1">
      <c r="A3770" s="21"/>
      <c r="B3770" s="21"/>
      <c r="C3770" s="21"/>
      <c r="D3770" s="21"/>
      <c r="E3770" s="21"/>
      <c r="F3770" s="21"/>
      <c r="G3770" s="21"/>
      <c r="H3770" s="21"/>
      <c r="I3770" s="21"/>
    </row>
    <row r="3771" spans="1:9" hidden="1">
      <c r="A3771" s="21"/>
      <c r="B3771" s="21"/>
      <c r="C3771" s="21"/>
      <c r="D3771" s="21"/>
      <c r="E3771" s="21"/>
      <c r="F3771" s="21"/>
      <c r="G3771" s="21"/>
      <c r="H3771" s="21"/>
      <c r="I3771" s="21"/>
    </row>
    <row r="3772" spans="1:9" hidden="1">
      <c r="A3772" s="21"/>
      <c r="B3772" s="21"/>
      <c r="C3772" s="21"/>
      <c r="D3772" s="21"/>
      <c r="E3772" s="21"/>
      <c r="F3772" s="21"/>
      <c r="G3772" s="21"/>
      <c r="H3772" s="21"/>
      <c r="I3772" s="21"/>
    </row>
    <row r="3773" spans="1:9" hidden="1">
      <c r="A3773" s="21"/>
      <c r="B3773" s="21"/>
      <c r="C3773" s="21"/>
      <c r="D3773" s="21"/>
      <c r="E3773" s="21"/>
      <c r="F3773" s="21"/>
      <c r="G3773" s="21"/>
      <c r="H3773" s="21"/>
      <c r="I3773" s="21"/>
    </row>
    <row r="3774" spans="1:9" hidden="1">
      <c r="A3774" s="21"/>
      <c r="B3774" s="21"/>
      <c r="C3774" s="21"/>
      <c r="D3774" s="21"/>
      <c r="E3774" s="21"/>
      <c r="F3774" s="21"/>
      <c r="G3774" s="21"/>
      <c r="H3774" s="21"/>
      <c r="I3774" s="21"/>
    </row>
    <row r="3775" spans="1:9" hidden="1">
      <c r="A3775" s="21"/>
      <c r="B3775" s="21"/>
      <c r="C3775" s="21"/>
      <c r="D3775" s="21"/>
      <c r="E3775" s="21"/>
      <c r="F3775" s="21"/>
      <c r="G3775" s="21"/>
      <c r="H3775" s="21"/>
      <c r="I3775" s="21"/>
    </row>
    <row r="3776" spans="1:9" hidden="1">
      <c r="A3776" s="21"/>
      <c r="B3776" s="21"/>
      <c r="C3776" s="21"/>
      <c r="D3776" s="21"/>
      <c r="E3776" s="21"/>
      <c r="F3776" s="21"/>
      <c r="G3776" s="21"/>
      <c r="H3776" s="21"/>
      <c r="I3776" s="21"/>
    </row>
    <row r="3777" spans="1:9" hidden="1">
      <c r="A3777" s="21"/>
      <c r="B3777" s="21"/>
      <c r="C3777" s="21"/>
      <c r="D3777" s="21"/>
      <c r="E3777" s="21"/>
      <c r="F3777" s="21"/>
      <c r="G3777" s="21"/>
      <c r="H3777" s="21"/>
      <c r="I3777" s="21"/>
    </row>
    <row r="3778" spans="1:9" hidden="1">
      <c r="A3778" s="21"/>
      <c r="B3778" s="21"/>
      <c r="C3778" s="21"/>
      <c r="D3778" s="21"/>
      <c r="E3778" s="21"/>
      <c r="F3778" s="21"/>
      <c r="G3778" s="21"/>
      <c r="H3778" s="21"/>
      <c r="I3778" s="21"/>
    </row>
    <row r="3779" spans="1:9" hidden="1">
      <c r="A3779" s="21"/>
      <c r="B3779" s="21"/>
      <c r="C3779" s="21"/>
      <c r="D3779" s="21"/>
      <c r="E3779" s="21"/>
      <c r="F3779" s="21"/>
      <c r="G3779" s="21"/>
      <c r="H3779" s="21"/>
      <c r="I3779" s="21"/>
    </row>
    <row r="3780" spans="1:9" hidden="1">
      <c r="A3780" s="21"/>
      <c r="B3780" s="21"/>
      <c r="C3780" s="21"/>
      <c r="D3780" s="21"/>
      <c r="E3780" s="21"/>
      <c r="F3780" s="21"/>
      <c r="G3780" s="21"/>
      <c r="H3780" s="21"/>
      <c r="I3780" s="21"/>
    </row>
    <row r="3781" spans="1:9" hidden="1">
      <c r="A3781" s="21"/>
      <c r="B3781" s="21"/>
      <c r="C3781" s="21"/>
      <c r="D3781" s="21"/>
      <c r="E3781" s="21"/>
      <c r="F3781" s="21"/>
      <c r="G3781" s="21"/>
      <c r="H3781" s="21"/>
      <c r="I3781" s="21"/>
    </row>
    <row r="3782" spans="1:9" hidden="1">
      <c r="A3782" s="21"/>
      <c r="B3782" s="21"/>
      <c r="C3782" s="21"/>
      <c r="D3782" s="21"/>
      <c r="E3782" s="21"/>
      <c r="F3782" s="21"/>
      <c r="G3782" s="21"/>
      <c r="H3782" s="21"/>
      <c r="I3782" s="21"/>
    </row>
    <row r="3783" spans="1:9" hidden="1">
      <c r="A3783" s="21"/>
      <c r="B3783" s="21"/>
      <c r="C3783" s="21"/>
      <c r="D3783" s="21"/>
      <c r="E3783" s="21"/>
      <c r="F3783" s="21"/>
      <c r="G3783" s="21"/>
      <c r="H3783" s="21"/>
      <c r="I3783" s="21"/>
    </row>
    <row r="3784" spans="1:9" hidden="1">
      <c r="A3784" s="21"/>
      <c r="B3784" s="21"/>
      <c r="C3784" s="21"/>
      <c r="D3784" s="21"/>
      <c r="E3784" s="21"/>
      <c r="F3784" s="21"/>
      <c r="G3784" s="21"/>
      <c r="H3784" s="21"/>
      <c r="I3784" s="21"/>
    </row>
    <row r="3785" spans="1:9" hidden="1">
      <c r="A3785" s="21"/>
      <c r="B3785" s="21"/>
      <c r="C3785" s="21"/>
      <c r="D3785" s="21"/>
      <c r="E3785" s="21"/>
      <c r="F3785" s="21"/>
      <c r="G3785" s="21"/>
      <c r="H3785" s="21"/>
      <c r="I3785" s="21"/>
    </row>
    <row r="3786" spans="1:9" hidden="1">
      <c r="A3786" s="21"/>
      <c r="B3786" s="21"/>
      <c r="C3786" s="21"/>
      <c r="D3786" s="21"/>
      <c r="E3786" s="21"/>
      <c r="F3786" s="21"/>
      <c r="G3786" s="21"/>
      <c r="H3786" s="21"/>
      <c r="I3786" s="21"/>
    </row>
    <row r="3787" spans="1:9" hidden="1">
      <c r="A3787" s="21"/>
      <c r="B3787" s="21"/>
      <c r="C3787" s="21"/>
      <c r="D3787" s="21"/>
      <c r="E3787" s="21"/>
      <c r="F3787" s="21"/>
      <c r="G3787" s="21"/>
      <c r="H3787" s="21"/>
      <c r="I3787" s="21"/>
    </row>
    <row r="3788" spans="1:9" hidden="1">
      <c r="A3788" s="21"/>
      <c r="B3788" s="21"/>
      <c r="C3788" s="21"/>
      <c r="D3788" s="21"/>
      <c r="E3788" s="21"/>
      <c r="F3788" s="21"/>
      <c r="G3788" s="21"/>
      <c r="H3788" s="21"/>
      <c r="I3788" s="21"/>
    </row>
    <row r="3789" spans="1:9" hidden="1">
      <c r="A3789" s="21"/>
      <c r="B3789" s="21"/>
      <c r="C3789" s="21"/>
      <c r="D3789" s="21"/>
      <c r="E3789" s="21"/>
      <c r="F3789" s="21"/>
      <c r="G3789" s="21"/>
      <c r="H3789" s="21"/>
      <c r="I3789" s="21"/>
    </row>
    <row r="3790" spans="1:9" hidden="1">
      <c r="A3790" s="21"/>
      <c r="B3790" s="21"/>
      <c r="C3790" s="21"/>
      <c r="D3790" s="21"/>
      <c r="E3790" s="21"/>
      <c r="F3790" s="21"/>
      <c r="G3790" s="21"/>
      <c r="H3790" s="21"/>
      <c r="I3790" s="21"/>
    </row>
    <row r="3791" spans="1:9" hidden="1">
      <c r="A3791" s="21"/>
      <c r="B3791" s="21"/>
      <c r="C3791" s="21"/>
      <c r="D3791" s="21"/>
      <c r="E3791" s="21"/>
      <c r="F3791" s="21"/>
      <c r="G3791" s="21"/>
      <c r="H3791" s="21"/>
      <c r="I3791" s="21"/>
    </row>
    <row r="3792" spans="1:9" hidden="1">
      <c r="A3792" s="21"/>
      <c r="B3792" s="21"/>
      <c r="C3792" s="21"/>
      <c r="D3792" s="21"/>
      <c r="E3792" s="21"/>
      <c r="F3792" s="21"/>
      <c r="G3792" s="21"/>
      <c r="H3792" s="21"/>
      <c r="I3792" s="21"/>
    </row>
    <row r="3793" spans="1:9" hidden="1">
      <c r="A3793" s="21"/>
      <c r="B3793" s="21"/>
      <c r="C3793" s="21"/>
      <c r="D3793" s="21"/>
      <c r="E3793" s="21"/>
      <c r="F3793" s="21"/>
      <c r="G3793" s="21"/>
      <c r="H3793" s="21"/>
      <c r="I3793" s="21"/>
    </row>
    <row r="3794" spans="1:9" hidden="1">
      <c r="A3794" s="21"/>
      <c r="B3794" s="21"/>
      <c r="C3794" s="21"/>
      <c r="D3794" s="21"/>
      <c r="E3794" s="21"/>
      <c r="F3794" s="21"/>
      <c r="G3794" s="21"/>
      <c r="H3794" s="21"/>
      <c r="I3794" s="21"/>
    </row>
    <row r="3795" spans="1:9" hidden="1">
      <c r="A3795" s="21"/>
      <c r="B3795" s="21"/>
      <c r="C3795" s="21"/>
      <c r="D3795" s="21"/>
      <c r="E3795" s="21"/>
      <c r="F3795" s="21"/>
      <c r="G3795" s="21"/>
      <c r="H3795" s="21"/>
      <c r="I3795" s="21"/>
    </row>
    <row r="3796" spans="1:9" hidden="1">
      <c r="A3796" s="21"/>
      <c r="B3796" s="21"/>
      <c r="C3796" s="21"/>
      <c r="D3796" s="21"/>
      <c r="E3796" s="21"/>
      <c r="F3796" s="21"/>
      <c r="G3796" s="21"/>
      <c r="H3796" s="21"/>
      <c r="I3796" s="21"/>
    </row>
    <row r="3797" spans="1:9" hidden="1">
      <c r="A3797" s="21"/>
      <c r="B3797" s="21"/>
      <c r="C3797" s="21"/>
      <c r="D3797" s="21"/>
      <c r="E3797" s="21"/>
      <c r="F3797" s="21"/>
      <c r="G3797" s="21"/>
      <c r="H3797" s="21"/>
      <c r="I3797" s="21"/>
    </row>
    <row r="3798" spans="1:9" hidden="1">
      <c r="A3798" s="21"/>
      <c r="B3798" s="21"/>
      <c r="C3798" s="21"/>
      <c r="D3798" s="21"/>
      <c r="E3798" s="21"/>
      <c r="F3798" s="21"/>
      <c r="G3798" s="21"/>
      <c r="H3798" s="21"/>
      <c r="I3798" s="21"/>
    </row>
    <row r="3799" spans="1:9" hidden="1">
      <c r="A3799" s="21"/>
      <c r="B3799" s="21"/>
      <c r="C3799" s="21"/>
      <c r="D3799" s="21"/>
      <c r="E3799" s="21"/>
      <c r="F3799" s="21"/>
      <c r="G3799" s="21"/>
      <c r="H3799" s="21"/>
      <c r="I3799" s="21"/>
    </row>
    <row r="3800" spans="1:9" hidden="1">
      <c r="A3800" s="21"/>
      <c r="B3800" s="21"/>
      <c r="C3800" s="21"/>
      <c r="D3800" s="21"/>
      <c r="E3800" s="21"/>
      <c r="F3800" s="21"/>
      <c r="G3800" s="21"/>
      <c r="H3800" s="21"/>
      <c r="I3800" s="21"/>
    </row>
    <row r="3801" spans="1:9" hidden="1">
      <c r="A3801" s="21"/>
      <c r="B3801" s="21"/>
      <c r="C3801" s="21"/>
      <c r="D3801" s="21"/>
      <c r="E3801" s="21"/>
      <c r="F3801" s="21"/>
      <c r="G3801" s="21"/>
      <c r="H3801" s="21"/>
      <c r="I3801" s="21"/>
    </row>
    <row r="3802" spans="1:9" hidden="1">
      <c r="A3802" s="21"/>
      <c r="B3802" s="21"/>
      <c r="C3802" s="21"/>
      <c r="D3802" s="21"/>
      <c r="E3802" s="21"/>
      <c r="F3802" s="21"/>
      <c r="G3802" s="21"/>
      <c r="H3802" s="21"/>
      <c r="I3802" s="21"/>
    </row>
    <row r="3803" spans="1:9" hidden="1">
      <c r="A3803" s="21"/>
      <c r="B3803" s="21"/>
      <c r="C3803" s="21"/>
      <c r="D3803" s="21"/>
      <c r="E3803" s="21"/>
      <c r="F3803" s="21"/>
      <c r="G3803" s="21"/>
      <c r="H3803" s="21"/>
      <c r="I3803" s="21"/>
    </row>
    <row r="3804" spans="1:9" hidden="1">
      <c r="A3804" s="21"/>
      <c r="B3804" s="21"/>
      <c r="C3804" s="21"/>
      <c r="D3804" s="21"/>
      <c r="E3804" s="21"/>
      <c r="F3804" s="21"/>
      <c r="G3804" s="21"/>
      <c r="H3804" s="21"/>
      <c r="I3804" s="21"/>
    </row>
    <row r="3805" spans="1:9" hidden="1">
      <c r="A3805" s="21"/>
      <c r="B3805" s="21"/>
      <c r="C3805" s="21"/>
      <c r="D3805" s="21"/>
      <c r="E3805" s="21"/>
      <c r="F3805" s="21"/>
      <c r="G3805" s="21"/>
      <c r="H3805" s="21"/>
      <c r="I3805" s="21"/>
    </row>
    <row r="3806" spans="1:9" hidden="1">
      <c r="A3806" s="21"/>
      <c r="B3806" s="21"/>
      <c r="C3806" s="21"/>
      <c r="D3806" s="21"/>
      <c r="E3806" s="21"/>
      <c r="F3806" s="21"/>
      <c r="G3806" s="21"/>
      <c r="H3806" s="21"/>
      <c r="I3806" s="21"/>
    </row>
    <row r="3807" spans="1:9" hidden="1">
      <c r="A3807" s="21"/>
      <c r="B3807" s="21"/>
      <c r="C3807" s="21"/>
      <c r="D3807" s="21"/>
      <c r="E3807" s="21"/>
      <c r="F3807" s="21"/>
      <c r="G3807" s="21"/>
      <c r="H3807" s="21"/>
      <c r="I3807" s="21"/>
    </row>
    <row r="3808" spans="1:9" hidden="1">
      <c r="A3808" s="21"/>
      <c r="B3808" s="21"/>
      <c r="C3808" s="21"/>
      <c r="D3808" s="21"/>
      <c r="E3808" s="21"/>
      <c r="F3808" s="21"/>
      <c r="G3808" s="21"/>
      <c r="H3808" s="21"/>
      <c r="I3808" s="21"/>
    </row>
    <row r="3809" spans="1:9" hidden="1">
      <c r="A3809" s="21"/>
      <c r="B3809" s="21"/>
      <c r="C3809" s="21"/>
      <c r="D3809" s="21"/>
      <c r="E3809" s="21"/>
      <c r="F3809" s="21"/>
      <c r="G3809" s="21"/>
      <c r="H3809" s="21"/>
      <c r="I3809" s="21"/>
    </row>
    <row r="3810" spans="1:9" hidden="1">
      <c r="A3810" s="21"/>
      <c r="B3810" s="21"/>
      <c r="C3810" s="21"/>
      <c r="D3810" s="21"/>
      <c r="E3810" s="21"/>
      <c r="F3810" s="21"/>
      <c r="G3810" s="21"/>
      <c r="H3810" s="21"/>
      <c r="I3810" s="21"/>
    </row>
    <row r="3811" spans="1:9" hidden="1">
      <c r="A3811" s="21"/>
      <c r="B3811" s="21"/>
      <c r="C3811" s="21"/>
      <c r="D3811" s="21"/>
      <c r="E3811" s="21"/>
      <c r="F3811" s="21"/>
      <c r="G3811" s="21"/>
      <c r="H3811" s="21"/>
      <c r="I3811" s="21"/>
    </row>
    <row r="3812" spans="1:9" hidden="1">
      <c r="A3812" s="21"/>
      <c r="B3812" s="21"/>
      <c r="C3812" s="21"/>
      <c r="D3812" s="21"/>
      <c r="E3812" s="21"/>
      <c r="F3812" s="21"/>
      <c r="G3812" s="21"/>
      <c r="H3812" s="21"/>
      <c r="I3812" s="21"/>
    </row>
    <row r="3813" spans="1:9" hidden="1">
      <c r="A3813" s="21"/>
      <c r="B3813" s="21"/>
      <c r="C3813" s="21"/>
      <c r="D3813" s="21"/>
      <c r="E3813" s="21"/>
      <c r="F3813" s="21"/>
      <c r="G3813" s="21"/>
      <c r="H3813" s="21"/>
      <c r="I3813" s="21"/>
    </row>
    <row r="3814" spans="1:9" hidden="1">
      <c r="A3814" s="21"/>
      <c r="B3814" s="21"/>
      <c r="C3814" s="21"/>
      <c r="D3814" s="21"/>
      <c r="E3814" s="21"/>
      <c r="F3814" s="21"/>
      <c r="G3814" s="21"/>
      <c r="H3814" s="21"/>
      <c r="I3814" s="21"/>
    </row>
    <row r="3815" spans="1:9" hidden="1">
      <c r="A3815" s="21"/>
      <c r="B3815" s="21"/>
      <c r="C3815" s="21"/>
      <c r="D3815" s="21"/>
      <c r="E3815" s="21"/>
      <c r="F3815" s="21"/>
      <c r="G3815" s="21"/>
      <c r="H3815" s="21"/>
      <c r="I3815" s="21"/>
    </row>
    <row r="3816" spans="1:9" hidden="1">
      <c r="A3816" s="21"/>
      <c r="B3816" s="21"/>
      <c r="C3816" s="21"/>
      <c r="D3816" s="21"/>
      <c r="E3816" s="21"/>
      <c r="F3816" s="21"/>
      <c r="G3816" s="21"/>
      <c r="H3816" s="21"/>
      <c r="I3816" s="21"/>
    </row>
    <row r="3817" spans="1:9" hidden="1">
      <c r="A3817" s="21"/>
      <c r="B3817" s="21"/>
      <c r="C3817" s="21"/>
      <c r="D3817" s="21"/>
      <c r="E3817" s="21"/>
      <c r="F3817" s="21"/>
      <c r="G3817" s="21"/>
      <c r="H3817" s="21"/>
      <c r="I3817" s="21"/>
    </row>
    <row r="3818" spans="1:9" hidden="1">
      <c r="A3818" s="21"/>
      <c r="B3818" s="21"/>
      <c r="C3818" s="21"/>
      <c r="D3818" s="21"/>
      <c r="E3818" s="21"/>
      <c r="F3818" s="21"/>
      <c r="G3818" s="21"/>
      <c r="H3818" s="21"/>
      <c r="I3818" s="21"/>
    </row>
    <row r="3819" spans="1:9" hidden="1">
      <c r="A3819" s="21"/>
      <c r="B3819" s="21"/>
      <c r="C3819" s="21"/>
      <c r="D3819" s="21"/>
      <c r="E3819" s="21"/>
      <c r="F3819" s="21"/>
      <c r="G3819" s="21"/>
      <c r="H3819" s="21"/>
      <c r="I3819" s="21"/>
    </row>
    <row r="3820" spans="1:9" hidden="1">
      <c r="A3820" s="21"/>
      <c r="B3820" s="21"/>
      <c r="C3820" s="21"/>
      <c r="D3820" s="21"/>
      <c r="E3820" s="21"/>
      <c r="F3820" s="21"/>
      <c r="G3820" s="21"/>
      <c r="H3820" s="21"/>
      <c r="I3820" s="21"/>
    </row>
    <row r="3821" spans="1:9" hidden="1">
      <c r="A3821" s="21"/>
      <c r="B3821" s="21"/>
      <c r="C3821" s="21"/>
      <c r="D3821" s="21"/>
      <c r="E3821" s="21"/>
      <c r="F3821" s="21"/>
      <c r="G3821" s="21"/>
      <c r="H3821" s="21"/>
      <c r="I3821" s="21"/>
    </row>
    <row r="3822" spans="1:9" hidden="1">
      <c r="A3822" s="21"/>
      <c r="B3822" s="21"/>
      <c r="C3822" s="21"/>
      <c r="D3822" s="21"/>
      <c r="E3822" s="21"/>
      <c r="F3822" s="21"/>
      <c r="G3822" s="21"/>
      <c r="H3822" s="21"/>
      <c r="I3822" s="21"/>
    </row>
    <row r="3823" spans="1:9" hidden="1">
      <c r="A3823" s="21"/>
      <c r="B3823" s="21"/>
      <c r="C3823" s="21"/>
      <c r="D3823" s="21"/>
      <c r="E3823" s="21"/>
      <c r="F3823" s="21"/>
      <c r="G3823" s="21"/>
      <c r="H3823" s="21"/>
      <c r="I3823" s="21"/>
    </row>
    <row r="3824" spans="1:9" hidden="1">
      <c r="A3824" s="21"/>
      <c r="B3824" s="21"/>
      <c r="C3824" s="21"/>
      <c r="D3824" s="21"/>
      <c r="E3824" s="21"/>
      <c r="F3824" s="21"/>
      <c r="G3824" s="21"/>
      <c r="H3824" s="21"/>
      <c r="I3824" s="21"/>
    </row>
    <row r="3825" spans="1:9" hidden="1">
      <c r="A3825" s="21"/>
      <c r="B3825" s="21"/>
      <c r="C3825" s="21"/>
      <c r="D3825" s="21"/>
      <c r="E3825" s="21"/>
      <c r="F3825" s="21"/>
      <c r="G3825" s="21"/>
      <c r="H3825" s="21"/>
      <c r="I3825" s="21"/>
    </row>
    <row r="3826" spans="1:9" hidden="1">
      <c r="A3826" s="21"/>
      <c r="B3826" s="21"/>
      <c r="C3826" s="21"/>
      <c r="D3826" s="21"/>
      <c r="E3826" s="21"/>
      <c r="F3826" s="21"/>
      <c r="G3826" s="21"/>
      <c r="H3826" s="21"/>
      <c r="I3826" s="21"/>
    </row>
    <row r="3827" spans="1:9" hidden="1">
      <c r="A3827" s="21"/>
      <c r="B3827" s="21"/>
      <c r="C3827" s="21"/>
      <c r="D3827" s="21"/>
      <c r="E3827" s="21"/>
      <c r="F3827" s="21"/>
      <c r="G3827" s="21"/>
      <c r="H3827" s="21"/>
      <c r="I3827" s="21"/>
    </row>
    <row r="3828" spans="1:9" hidden="1">
      <c r="A3828" s="21"/>
      <c r="B3828" s="21"/>
      <c r="C3828" s="21"/>
      <c r="D3828" s="21"/>
      <c r="E3828" s="21"/>
      <c r="F3828" s="21"/>
      <c r="G3828" s="21"/>
      <c r="H3828" s="21"/>
      <c r="I3828" s="21"/>
    </row>
    <row r="3829" spans="1:9" hidden="1">
      <c r="A3829" s="21"/>
      <c r="B3829" s="21"/>
      <c r="C3829" s="21"/>
      <c r="D3829" s="21"/>
      <c r="E3829" s="21"/>
      <c r="F3829" s="21"/>
      <c r="G3829" s="21"/>
      <c r="H3829" s="21"/>
      <c r="I3829" s="21"/>
    </row>
    <row r="3830" spans="1:9" hidden="1">
      <c r="A3830" s="21"/>
      <c r="B3830" s="21"/>
      <c r="C3830" s="21"/>
      <c r="D3830" s="21"/>
      <c r="E3830" s="21"/>
      <c r="F3830" s="21"/>
      <c r="G3830" s="21"/>
      <c r="H3830" s="21"/>
      <c r="I3830" s="21"/>
    </row>
    <row r="3831" spans="1:9" hidden="1">
      <c r="A3831" s="21"/>
      <c r="B3831" s="21"/>
      <c r="C3831" s="21"/>
      <c r="D3831" s="21"/>
      <c r="E3831" s="21"/>
      <c r="F3831" s="21"/>
      <c r="G3831" s="21"/>
      <c r="H3831" s="21"/>
      <c r="I3831" s="21"/>
    </row>
    <row r="3832" spans="1:9" hidden="1">
      <c r="A3832" s="21"/>
      <c r="B3832" s="21"/>
      <c r="C3832" s="21"/>
      <c r="D3832" s="21"/>
      <c r="E3832" s="21"/>
      <c r="F3832" s="21"/>
      <c r="G3832" s="21"/>
      <c r="H3832" s="21"/>
      <c r="I3832" s="21"/>
    </row>
    <row r="3833" spans="1:9" hidden="1">
      <c r="A3833" s="21"/>
      <c r="B3833" s="21"/>
      <c r="C3833" s="21"/>
      <c r="D3833" s="21"/>
      <c r="E3833" s="21"/>
      <c r="F3833" s="21"/>
      <c r="G3833" s="21"/>
      <c r="H3833" s="21"/>
      <c r="I3833" s="21"/>
    </row>
    <row r="3834" spans="1:9" hidden="1">
      <c r="A3834" s="21"/>
      <c r="B3834" s="21"/>
      <c r="C3834" s="21"/>
      <c r="D3834" s="21"/>
      <c r="E3834" s="21"/>
      <c r="F3834" s="21"/>
      <c r="G3834" s="21"/>
      <c r="H3834" s="21"/>
      <c r="I3834" s="21"/>
    </row>
    <row r="3835" spans="1:9" hidden="1">
      <c r="A3835" s="21"/>
      <c r="B3835" s="21"/>
      <c r="C3835" s="21"/>
      <c r="D3835" s="21"/>
      <c r="E3835" s="21"/>
      <c r="F3835" s="21"/>
      <c r="G3835" s="21"/>
      <c r="H3835" s="21"/>
      <c r="I3835" s="21"/>
    </row>
    <row r="3836" spans="1:9" hidden="1">
      <c r="A3836" s="21"/>
      <c r="B3836" s="21"/>
      <c r="C3836" s="21"/>
      <c r="D3836" s="21"/>
      <c r="E3836" s="21"/>
      <c r="F3836" s="21"/>
      <c r="G3836" s="21"/>
      <c r="H3836" s="21"/>
      <c r="I3836" s="21"/>
    </row>
    <row r="3837" spans="1:9" hidden="1">
      <c r="A3837" s="21"/>
      <c r="B3837" s="21"/>
      <c r="C3837" s="21"/>
      <c r="D3837" s="21"/>
      <c r="E3837" s="21"/>
      <c r="F3837" s="21"/>
      <c r="G3837" s="21"/>
      <c r="H3837" s="21"/>
      <c r="I3837" s="21"/>
    </row>
    <row r="3838" spans="1:9" hidden="1">
      <c r="A3838" s="21"/>
      <c r="B3838" s="21"/>
      <c r="C3838" s="21"/>
      <c r="D3838" s="21"/>
      <c r="E3838" s="21"/>
      <c r="F3838" s="21"/>
      <c r="G3838" s="21"/>
      <c r="H3838" s="21"/>
      <c r="I3838" s="21"/>
    </row>
    <row r="3839" spans="1:9" hidden="1">
      <c r="A3839" s="21"/>
      <c r="B3839" s="21"/>
      <c r="C3839" s="21"/>
      <c r="D3839" s="21"/>
      <c r="E3839" s="21"/>
      <c r="F3839" s="21"/>
      <c r="G3839" s="21"/>
      <c r="H3839" s="21"/>
      <c r="I3839" s="21"/>
    </row>
    <row r="3840" spans="1:9" hidden="1">
      <c r="A3840" s="21"/>
      <c r="B3840" s="21"/>
      <c r="C3840" s="21"/>
      <c r="D3840" s="21"/>
      <c r="E3840" s="21"/>
      <c r="F3840" s="21"/>
      <c r="G3840" s="21"/>
      <c r="H3840" s="21"/>
      <c r="I3840" s="21"/>
    </row>
    <row r="3841" spans="1:9" hidden="1">
      <c r="A3841" s="21"/>
      <c r="B3841" s="21"/>
      <c r="C3841" s="21"/>
      <c r="D3841" s="21"/>
      <c r="E3841" s="21"/>
      <c r="F3841" s="21"/>
      <c r="G3841" s="21"/>
      <c r="H3841" s="21"/>
      <c r="I3841" s="21"/>
    </row>
    <row r="3842" spans="1:9" hidden="1">
      <c r="A3842" s="21"/>
      <c r="B3842" s="21"/>
      <c r="C3842" s="21"/>
      <c r="D3842" s="21"/>
      <c r="E3842" s="21"/>
      <c r="F3842" s="21"/>
      <c r="G3842" s="21"/>
      <c r="H3842" s="21"/>
      <c r="I3842" s="21"/>
    </row>
    <row r="3843" spans="1:9" hidden="1">
      <c r="A3843" s="21"/>
      <c r="B3843" s="21"/>
      <c r="C3843" s="21"/>
      <c r="D3843" s="21"/>
      <c r="E3843" s="21"/>
      <c r="F3843" s="21"/>
      <c r="G3843" s="21"/>
      <c r="H3843" s="21"/>
      <c r="I3843" s="21"/>
    </row>
    <row r="3844" spans="1:9" hidden="1">
      <c r="A3844" s="21"/>
      <c r="B3844" s="21"/>
      <c r="C3844" s="21"/>
      <c r="D3844" s="21"/>
      <c r="E3844" s="21"/>
      <c r="F3844" s="21"/>
      <c r="G3844" s="21"/>
      <c r="H3844" s="21"/>
      <c r="I3844" s="21"/>
    </row>
    <row r="3845" spans="1:9" hidden="1">
      <c r="A3845" s="21"/>
      <c r="B3845" s="21"/>
      <c r="C3845" s="21"/>
      <c r="D3845" s="21"/>
      <c r="E3845" s="21"/>
      <c r="F3845" s="21"/>
      <c r="G3845" s="21"/>
      <c r="H3845" s="21"/>
      <c r="I3845" s="21"/>
    </row>
    <row r="3846" spans="1:9" hidden="1">
      <c r="A3846" s="21"/>
      <c r="B3846" s="21"/>
      <c r="C3846" s="21"/>
      <c r="D3846" s="21"/>
      <c r="E3846" s="21"/>
      <c r="F3846" s="21"/>
      <c r="G3846" s="21"/>
      <c r="H3846" s="21"/>
      <c r="I3846" s="21"/>
    </row>
    <row r="3847" spans="1:9" hidden="1">
      <c r="A3847" s="21"/>
      <c r="B3847" s="21"/>
      <c r="C3847" s="21"/>
      <c r="D3847" s="21"/>
      <c r="E3847" s="21"/>
      <c r="F3847" s="21"/>
      <c r="G3847" s="21"/>
      <c r="H3847" s="21"/>
      <c r="I3847" s="21"/>
    </row>
    <row r="3848" spans="1:9" hidden="1">
      <c r="A3848" s="21"/>
      <c r="B3848" s="21"/>
      <c r="C3848" s="21"/>
      <c r="D3848" s="21"/>
      <c r="E3848" s="21"/>
      <c r="F3848" s="21"/>
      <c r="G3848" s="21"/>
      <c r="H3848" s="21"/>
      <c r="I3848" s="21"/>
    </row>
    <row r="3849" spans="1:9" hidden="1">
      <c r="A3849" s="21"/>
      <c r="B3849" s="21"/>
      <c r="C3849" s="21"/>
      <c r="D3849" s="21"/>
      <c r="E3849" s="21"/>
      <c r="F3849" s="21"/>
      <c r="G3849" s="21"/>
      <c r="H3849" s="21"/>
      <c r="I3849" s="21"/>
    </row>
    <row r="3850" spans="1:9" hidden="1">
      <c r="A3850" s="21"/>
      <c r="B3850" s="21"/>
      <c r="C3850" s="21"/>
      <c r="D3850" s="21"/>
      <c r="E3850" s="21"/>
      <c r="F3850" s="21"/>
      <c r="G3850" s="21"/>
      <c r="H3850" s="21"/>
      <c r="I3850" s="21"/>
    </row>
    <row r="3851" spans="1:9" hidden="1">
      <c r="A3851" s="21"/>
      <c r="B3851" s="21"/>
      <c r="C3851" s="21"/>
      <c r="D3851" s="21"/>
      <c r="E3851" s="21"/>
      <c r="F3851" s="21"/>
      <c r="G3851" s="21"/>
      <c r="H3851" s="21"/>
      <c r="I3851" s="21"/>
    </row>
    <row r="3852" spans="1:9" hidden="1">
      <c r="A3852" s="21"/>
      <c r="B3852" s="21"/>
      <c r="C3852" s="21"/>
      <c r="D3852" s="21"/>
      <c r="E3852" s="21"/>
      <c r="F3852" s="21"/>
      <c r="G3852" s="21"/>
      <c r="H3852" s="21"/>
      <c r="I3852" s="21"/>
    </row>
    <row r="3853" spans="1:9" hidden="1">
      <c r="A3853" s="21"/>
      <c r="B3853" s="21"/>
      <c r="C3853" s="21"/>
      <c r="D3853" s="21"/>
      <c r="E3853" s="21"/>
      <c r="F3853" s="21"/>
      <c r="G3853" s="21"/>
      <c r="H3853" s="21"/>
      <c r="I3853" s="21"/>
    </row>
    <row r="3854" spans="1:9" hidden="1">
      <c r="A3854" s="21"/>
      <c r="B3854" s="21"/>
      <c r="C3854" s="21"/>
      <c r="D3854" s="21"/>
      <c r="E3854" s="21"/>
      <c r="F3854" s="21"/>
      <c r="G3854" s="21"/>
      <c r="H3854" s="21"/>
      <c r="I3854" s="21"/>
    </row>
    <row r="3855" spans="1:9" hidden="1">
      <c r="A3855" s="21"/>
      <c r="B3855" s="21"/>
      <c r="C3855" s="21"/>
      <c r="D3855" s="21"/>
      <c r="E3855" s="21"/>
      <c r="F3855" s="21"/>
      <c r="G3855" s="21"/>
      <c r="H3855" s="21"/>
      <c r="I3855" s="21"/>
    </row>
    <row r="3856" spans="1:9" hidden="1">
      <c r="A3856" s="21"/>
      <c r="B3856" s="21"/>
      <c r="C3856" s="21"/>
      <c r="D3856" s="21"/>
      <c r="E3856" s="21"/>
      <c r="F3856" s="21"/>
      <c r="G3856" s="21"/>
      <c r="H3856" s="21"/>
      <c r="I3856" s="21"/>
    </row>
    <row r="3857" spans="1:9" hidden="1">
      <c r="A3857" s="21"/>
      <c r="B3857" s="21"/>
      <c r="C3857" s="21"/>
      <c r="D3857" s="21"/>
      <c r="E3857" s="21"/>
      <c r="F3857" s="21"/>
      <c r="G3857" s="21"/>
      <c r="H3857" s="21"/>
      <c r="I3857" s="21"/>
    </row>
    <row r="3858" spans="1:9" hidden="1">
      <c r="A3858" s="21"/>
      <c r="B3858" s="21"/>
      <c r="C3858" s="21"/>
      <c r="D3858" s="21"/>
      <c r="E3858" s="21"/>
      <c r="F3858" s="21"/>
      <c r="G3858" s="21"/>
      <c r="H3858" s="21"/>
      <c r="I3858" s="21"/>
    </row>
    <row r="3859" spans="1:9" hidden="1">
      <c r="A3859" s="21"/>
      <c r="B3859" s="21"/>
      <c r="C3859" s="21"/>
      <c r="D3859" s="21"/>
      <c r="E3859" s="21"/>
      <c r="F3859" s="21"/>
      <c r="G3859" s="21"/>
      <c r="H3859" s="21"/>
      <c r="I3859" s="21"/>
    </row>
    <row r="3860" spans="1:9" hidden="1">
      <c r="A3860" s="21"/>
      <c r="B3860" s="21"/>
      <c r="C3860" s="21"/>
      <c r="D3860" s="21"/>
      <c r="E3860" s="21"/>
      <c r="F3860" s="21"/>
      <c r="G3860" s="21"/>
      <c r="H3860" s="21"/>
      <c r="I3860" s="21"/>
    </row>
    <row r="3861" spans="1:9" hidden="1">
      <c r="A3861" s="21"/>
      <c r="B3861" s="21"/>
      <c r="C3861" s="21"/>
      <c r="D3861" s="21"/>
      <c r="E3861" s="21"/>
      <c r="F3861" s="21"/>
      <c r="G3861" s="21"/>
      <c r="H3861" s="21"/>
      <c r="I3861" s="21"/>
    </row>
    <row r="3862" spans="1:9" hidden="1">
      <c r="A3862" s="21"/>
      <c r="B3862" s="21"/>
      <c r="C3862" s="21"/>
      <c r="D3862" s="21"/>
      <c r="E3862" s="21"/>
      <c r="F3862" s="21"/>
      <c r="G3862" s="21"/>
      <c r="H3862" s="21"/>
      <c r="I3862" s="21"/>
    </row>
    <row r="3863" spans="1:9" hidden="1">
      <c r="A3863" s="21"/>
      <c r="B3863" s="21"/>
      <c r="C3863" s="21"/>
      <c r="D3863" s="21"/>
      <c r="E3863" s="21"/>
      <c r="F3863" s="21"/>
      <c r="G3863" s="21"/>
      <c r="H3863" s="21"/>
      <c r="I3863" s="21"/>
    </row>
    <row r="3864" spans="1:9" hidden="1">
      <c r="A3864" s="21"/>
      <c r="B3864" s="21"/>
      <c r="C3864" s="21"/>
      <c r="D3864" s="21"/>
      <c r="E3864" s="21"/>
      <c r="F3864" s="21"/>
      <c r="G3864" s="21"/>
      <c r="H3864" s="21"/>
      <c r="I3864" s="21"/>
    </row>
    <row r="3865" spans="1:9" hidden="1">
      <c r="A3865" s="21"/>
      <c r="B3865" s="21"/>
      <c r="C3865" s="21"/>
      <c r="D3865" s="21"/>
      <c r="E3865" s="21"/>
      <c r="F3865" s="21"/>
      <c r="G3865" s="21"/>
      <c r="H3865" s="21"/>
      <c r="I3865" s="21"/>
    </row>
    <row r="3866" spans="1:9" hidden="1">
      <c r="A3866" s="21"/>
      <c r="B3866" s="21"/>
      <c r="C3866" s="21"/>
      <c r="D3866" s="21"/>
      <c r="E3866" s="21"/>
      <c r="F3866" s="21"/>
      <c r="G3866" s="21"/>
      <c r="H3866" s="21"/>
      <c r="I3866" s="21"/>
    </row>
    <row r="3867" spans="1:9" hidden="1">
      <c r="A3867" s="21"/>
      <c r="B3867" s="21"/>
      <c r="C3867" s="21"/>
      <c r="D3867" s="21"/>
      <c r="E3867" s="21"/>
      <c r="F3867" s="21"/>
      <c r="G3867" s="21"/>
      <c r="H3867" s="21"/>
      <c r="I3867" s="21"/>
    </row>
    <row r="3868" spans="1:9" hidden="1">
      <c r="A3868" s="21"/>
      <c r="B3868" s="21"/>
      <c r="C3868" s="21"/>
      <c r="D3868" s="21"/>
      <c r="E3868" s="21"/>
      <c r="F3868" s="21"/>
      <c r="G3868" s="21"/>
      <c r="H3868" s="21"/>
      <c r="I3868" s="21"/>
    </row>
    <row r="3869" spans="1:9" hidden="1">
      <c r="A3869" s="21"/>
      <c r="B3869" s="21"/>
      <c r="C3869" s="21"/>
      <c r="D3869" s="21"/>
      <c r="E3869" s="21"/>
      <c r="F3869" s="21"/>
      <c r="G3869" s="21"/>
      <c r="H3869" s="21"/>
    </row>
    <row r="3870" spans="1:9" hidden="1">
      <c r="A3870" s="21"/>
      <c r="B3870" s="21"/>
      <c r="C3870" s="21"/>
      <c r="D3870" s="21"/>
      <c r="E3870" s="21"/>
      <c r="F3870" s="21"/>
      <c r="G3870" s="21"/>
      <c r="H3870" s="21"/>
    </row>
    <row r="3871" spans="1:9" hidden="1">
      <c r="A3871" s="21"/>
      <c r="B3871" s="21"/>
      <c r="C3871" s="21"/>
      <c r="D3871" s="21"/>
      <c r="E3871" s="21"/>
      <c r="F3871" s="21"/>
      <c r="G3871" s="21"/>
      <c r="H3871" s="21"/>
    </row>
    <row r="3872" spans="1:9" hidden="1">
      <c r="A3872" s="21"/>
      <c r="B3872" s="21"/>
      <c r="C3872" s="21"/>
      <c r="D3872" s="21"/>
      <c r="E3872" s="21"/>
      <c r="F3872" s="21"/>
      <c r="G3872" s="21"/>
      <c r="H3872" s="21"/>
    </row>
  </sheetData>
  <printOptions horizontalCentered="1"/>
  <pageMargins left="0.11811023622047245" right="0.11811023622047245" top="1.1417322834645669" bottom="0.74803149606299213" header="0.31496062992125984" footer="0.31496062992125984"/>
  <pageSetup scale="57" orientation="landscape" verticalDpi="0" r:id="rId2"/>
  <headerFooter>
    <oddFooter>&amp;C&amp;P de &amp;N</oddFooter>
  </headerFooter>
  <rowBreaks count="1" manualBreakCount="1">
    <brk id="95" max="10" man="1"/>
  </rowBreaks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">
    <tabColor rgb="FF92D050"/>
  </sheetPr>
  <dimension ref="A7:S688"/>
  <sheetViews>
    <sheetView zoomScale="90" zoomScaleNormal="90" workbookViewId="0">
      <pane xSplit="13" ySplit="10" topLeftCell="N11" activePane="bottomRight" state="frozen"/>
      <selection pane="topRight" activeCell="N1" sqref="N1"/>
      <selection pane="bottomLeft" activeCell="A11" sqref="A11"/>
      <selection pane="bottomRight" activeCell="C203" sqref="C203"/>
    </sheetView>
  </sheetViews>
  <sheetFormatPr baseColWidth="10" defaultColWidth="0" defaultRowHeight="13.5"/>
  <cols>
    <col min="1" max="1" width="1.42578125" style="62" customWidth="1"/>
    <col min="2" max="2" width="19" style="62" bestFit="1" customWidth="1"/>
    <col min="3" max="3" width="70.5703125" style="62" bestFit="1" customWidth="1"/>
    <col min="4" max="4" width="15" style="62" customWidth="1"/>
    <col min="5" max="11" width="6" style="62" customWidth="1"/>
    <col min="12" max="12" width="25.85546875" style="62" customWidth="1"/>
    <col min="13" max="13" width="0.7109375" style="63" customWidth="1"/>
    <col min="14" max="14" width="5.42578125" style="62" bestFit="1" customWidth="1"/>
    <col min="15" max="15" width="0.7109375" style="63" customWidth="1"/>
    <col min="16" max="16" width="7.5703125" style="62" bestFit="1" customWidth="1"/>
    <col min="17" max="17" width="8" style="62" customWidth="1"/>
    <col min="18" max="18" width="1.85546875" style="62" customWidth="1"/>
    <col min="19" max="19" width="1.5703125" style="62" customWidth="1"/>
    <col min="20" max="16384" width="11.42578125" style="62" hidden="1"/>
  </cols>
  <sheetData>
    <row r="7" spans="2:17" ht="20.25">
      <c r="B7" s="22" t="s">
        <v>6031</v>
      </c>
    </row>
    <row r="8" spans="2:17">
      <c r="L8" s="70"/>
      <c r="P8" s="195" t="s">
        <v>4669</v>
      </c>
      <c r="Q8" s="195"/>
    </row>
    <row r="9" spans="2:17" ht="15">
      <c r="B9" s="211" t="s">
        <v>1141</v>
      </c>
      <c r="C9" s="211"/>
      <c r="D9" s="211"/>
      <c r="E9" s="209" t="s">
        <v>4723</v>
      </c>
      <c r="F9" s="211" t="s">
        <v>1492</v>
      </c>
      <c r="G9" s="211"/>
      <c r="H9" s="211"/>
      <c r="I9" s="211"/>
      <c r="J9" s="211"/>
      <c r="K9"/>
      <c r="L9" s="66" t="s">
        <v>4671</v>
      </c>
      <c r="M9" s="64"/>
      <c r="N9" s="67" t="s">
        <v>1487</v>
      </c>
      <c r="O9" s="64"/>
      <c r="P9" s="67" t="s">
        <v>1489</v>
      </c>
      <c r="Q9" s="67" t="s">
        <v>1489</v>
      </c>
    </row>
    <row r="10" spans="2:17" ht="15">
      <c r="B10" s="211"/>
      <c r="C10" s="211"/>
      <c r="D10" s="211"/>
      <c r="E10" s="210">
        <v>2016</v>
      </c>
      <c r="F10" s="210">
        <v>2017</v>
      </c>
      <c r="G10" s="210">
        <v>2018</v>
      </c>
      <c r="H10" s="210">
        <v>2019</v>
      </c>
      <c r="I10" s="210">
        <v>2020</v>
      </c>
      <c r="J10" s="210">
        <v>2021</v>
      </c>
      <c r="K10"/>
      <c r="L10" s="71" t="s">
        <v>6032</v>
      </c>
      <c r="M10" s="65"/>
      <c r="N10" s="68" t="s">
        <v>1488</v>
      </c>
      <c r="O10" s="65" t="s">
        <v>1141</v>
      </c>
      <c r="P10" s="68" t="s">
        <v>1491</v>
      </c>
      <c r="Q10" s="68" t="s">
        <v>1490</v>
      </c>
    </row>
    <row r="11" spans="2:17" s="69" customFormat="1" ht="15">
      <c r="B11" s="211" t="s">
        <v>4670</v>
      </c>
      <c r="C11" s="211" t="s">
        <v>231</v>
      </c>
      <c r="D11" s="211" t="s">
        <v>82</v>
      </c>
      <c r="E11" s="211">
        <v>2016</v>
      </c>
      <c r="F11" s="211">
        <v>2017</v>
      </c>
      <c r="G11" s="211">
        <v>2018</v>
      </c>
      <c r="H11" s="211">
        <v>2019</v>
      </c>
      <c r="I11" s="211">
        <v>2020</v>
      </c>
      <c r="J11" s="211">
        <v>2021</v>
      </c>
      <c r="K11"/>
      <c r="L11" s="72"/>
      <c r="M11" s="73"/>
      <c r="N11" s="74">
        <f>IFERROR(COUNTA(E11:J11),"")</f>
        <v>6</v>
      </c>
      <c r="O11" s="73"/>
      <c r="P11" s="75">
        <f>IFERROR(IF(N11&lt;=1,0,(SUM(E11:J11)/6)),"")</f>
        <v>2018.5</v>
      </c>
      <c r="Q11" s="75">
        <f>+P11/12</f>
        <v>168.20833333333334</v>
      </c>
    </row>
    <row r="12" spans="2:17" s="69" customFormat="1" ht="15">
      <c r="B12" s="213" t="s">
        <v>108</v>
      </c>
      <c r="C12" s="213" t="s">
        <v>1330</v>
      </c>
      <c r="D12" s="213" t="s">
        <v>1678</v>
      </c>
      <c r="E12" s="212">
        <v>1271</v>
      </c>
      <c r="F12" s="212">
        <v>1270</v>
      </c>
      <c r="G12" s="212">
        <v>796</v>
      </c>
      <c r="H12" s="212">
        <v>1080</v>
      </c>
      <c r="I12" s="212">
        <v>1080</v>
      </c>
      <c r="J12" s="212">
        <v>1385</v>
      </c>
      <c r="K12"/>
      <c r="L12" s="76"/>
      <c r="M12" s="73"/>
      <c r="N12" s="77">
        <f t="shared" ref="N12:N75" si="0">IFERROR(COUNTA(E12:J12),"")</f>
        <v>6</v>
      </c>
      <c r="O12" s="73"/>
      <c r="P12" s="78">
        <f t="shared" ref="P12:P75" si="1">IFERROR(IF(N12&lt;=1,0,(SUM(E12:J12)/6)),"")</f>
        <v>1147</v>
      </c>
      <c r="Q12" s="78">
        <f t="shared" ref="Q12:Q75" si="2">+P12/12</f>
        <v>95.583333333333329</v>
      </c>
    </row>
    <row r="13" spans="2:17" s="69" customFormat="1" ht="15">
      <c r="B13" s="213" t="s">
        <v>20</v>
      </c>
      <c r="C13" s="213" t="s">
        <v>1331</v>
      </c>
      <c r="D13" s="213"/>
      <c r="E13" s="212">
        <v>829</v>
      </c>
      <c r="F13" s="212">
        <v>787</v>
      </c>
      <c r="G13" s="212">
        <v>757</v>
      </c>
      <c r="H13" s="212">
        <v>220</v>
      </c>
      <c r="I13" s="212">
        <v>266</v>
      </c>
      <c r="J13" s="212">
        <v>1121</v>
      </c>
      <c r="K13"/>
      <c r="L13" s="76"/>
      <c r="M13" s="73"/>
      <c r="N13" s="77">
        <f t="shared" si="0"/>
        <v>6</v>
      </c>
      <c r="O13" s="73"/>
      <c r="P13" s="78">
        <f t="shared" si="1"/>
        <v>663.33333333333337</v>
      </c>
      <c r="Q13" s="78">
        <f t="shared" si="2"/>
        <v>55.277777777777779</v>
      </c>
    </row>
    <row r="14" spans="2:17" s="69" customFormat="1" ht="15">
      <c r="B14" s="213" t="s">
        <v>21</v>
      </c>
      <c r="C14" s="213" t="s">
        <v>1332</v>
      </c>
      <c r="D14" s="213"/>
      <c r="E14" s="212">
        <v>73</v>
      </c>
      <c r="F14" s="212">
        <v>58</v>
      </c>
      <c r="G14" s="212">
        <v>51</v>
      </c>
      <c r="H14" s="212">
        <v>110</v>
      </c>
      <c r="I14" s="212">
        <v>73</v>
      </c>
      <c r="J14" s="212">
        <v>55</v>
      </c>
      <c r="K14"/>
      <c r="L14" s="76"/>
      <c r="M14" s="73"/>
      <c r="N14" s="77">
        <f t="shared" si="0"/>
        <v>6</v>
      </c>
      <c r="O14" s="73"/>
      <c r="P14" s="78">
        <f t="shared" si="1"/>
        <v>70</v>
      </c>
      <c r="Q14" s="78">
        <f t="shared" si="2"/>
        <v>5.833333333333333</v>
      </c>
    </row>
    <row r="15" spans="2:17" s="69" customFormat="1" ht="15">
      <c r="B15" s="213" t="s">
        <v>23</v>
      </c>
      <c r="C15" s="213" t="s">
        <v>1333</v>
      </c>
      <c r="D15" s="213"/>
      <c r="E15" s="212">
        <v>22</v>
      </c>
      <c r="F15" s="212">
        <v>47</v>
      </c>
      <c r="G15" s="212">
        <v>34</v>
      </c>
      <c r="H15" s="212">
        <v>24</v>
      </c>
      <c r="I15" s="212">
        <v>14</v>
      </c>
      <c r="J15" s="212">
        <v>21</v>
      </c>
      <c r="K15"/>
      <c r="L15" s="76"/>
      <c r="M15" s="73"/>
      <c r="N15" s="77">
        <f t="shared" si="0"/>
        <v>6</v>
      </c>
      <c r="O15" s="73"/>
      <c r="P15" s="78">
        <f t="shared" si="1"/>
        <v>27</v>
      </c>
      <c r="Q15" s="78">
        <f t="shared" si="2"/>
        <v>2.25</v>
      </c>
    </row>
    <row r="16" spans="2:17" s="69" customFormat="1" ht="15">
      <c r="B16" s="213" t="s">
        <v>27</v>
      </c>
      <c r="C16" s="213" t="s">
        <v>1102</v>
      </c>
      <c r="D16" s="213"/>
      <c r="E16" s="212">
        <v>6</v>
      </c>
      <c r="F16" s="212">
        <v>6</v>
      </c>
      <c r="G16" s="212">
        <v>3</v>
      </c>
      <c r="H16" s="212"/>
      <c r="I16" s="212"/>
      <c r="J16" s="212"/>
      <c r="K16"/>
      <c r="L16" s="76"/>
      <c r="M16" s="73"/>
      <c r="N16" s="77">
        <f t="shared" si="0"/>
        <v>3</v>
      </c>
      <c r="O16" s="73"/>
      <c r="P16" s="78">
        <f t="shared" si="1"/>
        <v>2.5</v>
      </c>
      <c r="Q16" s="78">
        <f t="shared" si="2"/>
        <v>0.20833333333333334</v>
      </c>
    </row>
    <row r="17" spans="2:17" s="69" customFormat="1" ht="15">
      <c r="B17" s="213" t="s">
        <v>59</v>
      </c>
      <c r="C17" s="213" t="s">
        <v>1334</v>
      </c>
      <c r="D17" s="213"/>
      <c r="E17" s="212">
        <v>21</v>
      </c>
      <c r="F17" s="212">
        <v>16</v>
      </c>
      <c r="G17" s="212">
        <v>20</v>
      </c>
      <c r="H17" s="212">
        <v>8</v>
      </c>
      <c r="I17" s="212">
        <v>2</v>
      </c>
      <c r="J17" s="212">
        <v>7</v>
      </c>
      <c r="K17"/>
      <c r="L17" s="76"/>
      <c r="M17" s="73"/>
      <c r="N17" s="77">
        <f t="shared" si="0"/>
        <v>6</v>
      </c>
      <c r="O17" s="73"/>
      <c r="P17" s="78">
        <f t="shared" si="1"/>
        <v>12.333333333333334</v>
      </c>
      <c r="Q17" s="78">
        <f t="shared" si="2"/>
        <v>1.0277777777777779</v>
      </c>
    </row>
    <row r="18" spans="2:17" s="69" customFormat="1" ht="15">
      <c r="B18" s="213" t="s">
        <v>921</v>
      </c>
      <c r="C18" s="213" t="s">
        <v>923</v>
      </c>
      <c r="D18" s="213"/>
      <c r="E18" s="212">
        <v>6</v>
      </c>
      <c r="F18" s="212"/>
      <c r="G18" s="212">
        <v>7</v>
      </c>
      <c r="H18" s="212"/>
      <c r="I18" s="212"/>
      <c r="J18" s="212"/>
      <c r="K18"/>
      <c r="L18" s="76"/>
      <c r="M18" s="73"/>
      <c r="N18" s="77">
        <f t="shared" si="0"/>
        <v>2</v>
      </c>
      <c r="O18" s="73"/>
      <c r="P18" s="78">
        <f t="shared" si="1"/>
        <v>2.1666666666666665</v>
      </c>
      <c r="Q18" s="78">
        <f t="shared" si="2"/>
        <v>0.18055555555555555</v>
      </c>
    </row>
    <row r="19" spans="2:17" s="69" customFormat="1" ht="15">
      <c r="B19" s="213" t="s">
        <v>262</v>
      </c>
      <c r="C19" s="213" t="s">
        <v>709</v>
      </c>
      <c r="D19" s="213"/>
      <c r="E19" s="212">
        <v>528</v>
      </c>
      <c r="F19" s="212">
        <v>132</v>
      </c>
      <c r="G19" s="212">
        <v>83</v>
      </c>
      <c r="H19" s="212">
        <v>28</v>
      </c>
      <c r="I19" s="212">
        <v>160</v>
      </c>
      <c r="J19" s="212">
        <v>182</v>
      </c>
      <c r="K19"/>
      <c r="L19" s="76"/>
      <c r="M19" s="73"/>
      <c r="N19" s="77">
        <f t="shared" si="0"/>
        <v>6</v>
      </c>
      <c r="O19" s="73"/>
      <c r="P19" s="78">
        <f t="shared" si="1"/>
        <v>185.5</v>
      </c>
      <c r="Q19" s="78">
        <f t="shared" si="2"/>
        <v>15.458333333333334</v>
      </c>
    </row>
    <row r="20" spans="2:17" s="69" customFormat="1" ht="15">
      <c r="B20" s="213" t="s">
        <v>120</v>
      </c>
      <c r="C20" s="213" t="s">
        <v>1337</v>
      </c>
      <c r="D20" s="213" t="s">
        <v>1713</v>
      </c>
      <c r="E20" s="212">
        <v>11</v>
      </c>
      <c r="F20" s="212">
        <v>1</v>
      </c>
      <c r="G20" s="212">
        <v>4</v>
      </c>
      <c r="H20" s="212">
        <v>3</v>
      </c>
      <c r="I20" s="212"/>
      <c r="J20" s="212"/>
      <c r="K20"/>
      <c r="L20" s="76"/>
      <c r="M20" s="73"/>
      <c r="N20" s="77">
        <f t="shared" si="0"/>
        <v>4</v>
      </c>
      <c r="O20" s="73"/>
      <c r="P20" s="78">
        <f t="shared" si="1"/>
        <v>3.1666666666666665</v>
      </c>
      <c r="Q20" s="78">
        <f t="shared" si="2"/>
        <v>0.2638888888888889</v>
      </c>
    </row>
    <row r="21" spans="2:17" s="69" customFormat="1" ht="15">
      <c r="B21" s="213" t="s">
        <v>22</v>
      </c>
      <c r="C21" s="213" t="s">
        <v>1339</v>
      </c>
      <c r="D21" s="213"/>
      <c r="E21" s="212"/>
      <c r="F21" s="212"/>
      <c r="G21" s="212"/>
      <c r="H21" s="212"/>
      <c r="I21" s="212"/>
      <c r="J21" s="212">
        <v>5</v>
      </c>
      <c r="K21"/>
      <c r="L21" s="76"/>
      <c r="M21" s="73"/>
      <c r="N21" s="77">
        <f t="shared" si="0"/>
        <v>1</v>
      </c>
      <c r="O21" s="73"/>
      <c r="P21" s="78">
        <f t="shared" si="1"/>
        <v>0</v>
      </c>
      <c r="Q21" s="78">
        <f t="shared" si="2"/>
        <v>0</v>
      </c>
    </row>
    <row r="22" spans="2:17" s="69" customFormat="1" ht="15">
      <c r="B22" s="213" t="s">
        <v>102</v>
      </c>
      <c r="C22" s="213" t="s">
        <v>1340</v>
      </c>
      <c r="D22" s="213"/>
      <c r="E22" s="212"/>
      <c r="F22" s="212"/>
      <c r="G22" s="212"/>
      <c r="H22" s="212"/>
      <c r="I22" s="212">
        <v>2</v>
      </c>
      <c r="J22" s="212">
        <v>6</v>
      </c>
      <c r="K22"/>
      <c r="L22" s="76"/>
      <c r="M22" s="73"/>
      <c r="N22" s="77">
        <f t="shared" si="0"/>
        <v>2</v>
      </c>
      <c r="O22" s="73"/>
      <c r="P22" s="78">
        <f t="shared" si="1"/>
        <v>1.3333333333333333</v>
      </c>
      <c r="Q22" s="78">
        <f t="shared" si="2"/>
        <v>0.1111111111111111</v>
      </c>
    </row>
    <row r="23" spans="2:17" s="69" customFormat="1" ht="15">
      <c r="B23" s="213" t="s">
        <v>171</v>
      </c>
      <c r="C23" s="213" t="s">
        <v>1341</v>
      </c>
      <c r="D23" s="213"/>
      <c r="E23" s="212"/>
      <c r="F23" s="212"/>
      <c r="G23" s="212">
        <v>6</v>
      </c>
      <c r="H23" s="212"/>
      <c r="I23" s="212"/>
      <c r="J23" s="212"/>
      <c r="K23"/>
      <c r="L23" s="76"/>
      <c r="M23" s="73"/>
      <c r="N23" s="77">
        <f t="shared" si="0"/>
        <v>1</v>
      </c>
      <c r="O23" s="73"/>
      <c r="P23" s="78">
        <f t="shared" si="1"/>
        <v>0</v>
      </c>
      <c r="Q23" s="78">
        <f t="shared" si="2"/>
        <v>0</v>
      </c>
    </row>
    <row r="24" spans="2:17" s="69" customFormat="1" ht="15">
      <c r="B24" s="213" t="s">
        <v>840</v>
      </c>
      <c r="C24" s="213" t="s">
        <v>1342</v>
      </c>
      <c r="D24" s="213" t="s">
        <v>1740</v>
      </c>
      <c r="E24" s="212">
        <v>6</v>
      </c>
      <c r="F24" s="212">
        <v>2</v>
      </c>
      <c r="G24" s="212">
        <v>14</v>
      </c>
      <c r="H24" s="212">
        <v>4</v>
      </c>
      <c r="I24" s="212">
        <v>2</v>
      </c>
      <c r="J24" s="212">
        <v>7</v>
      </c>
      <c r="K24"/>
      <c r="L24" s="76"/>
      <c r="M24" s="73"/>
      <c r="N24" s="77">
        <f t="shared" si="0"/>
        <v>6</v>
      </c>
      <c r="O24" s="73"/>
      <c r="P24" s="78">
        <f t="shared" si="1"/>
        <v>5.833333333333333</v>
      </c>
      <c r="Q24" s="78">
        <f t="shared" si="2"/>
        <v>0.4861111111111111</v>
      </c>
    </row>
    <row r="25" spans="2:17" s="69" customFormat="1" ht="15">
      <c r="B25" s="213" t="s">
        <v>943</v>
      </c>
      <c r="C25" s="213" t="s">
        <v>1343</v>
      </c>
      <c r="D25" s="213"/>
      <c r="E25" s="212"/>
      <c r="F25" s="212"/>
      <c r="G25" s="212">
        <v>1</v>
      </c>
      <c r="H25" s="212"/>
      <c r="I25" s="212">
        <v>1</v>
      </c>
      <c r="J25" s="212"/>
      <c r="K25"/>
      <c r="L25" s="76"/>
      <c r="M25" s="73"/>
      <c r="N25" s="77">
        <f t="shared" si="0"/>
        <v>2</v>
      </c>
      <c r="O25" s="73"/>
      <c r="P25" s="78">
        <f t="shared" si="1"/>
        <v>0.33333333333333331</v>
      </c>
      <c r="Q25" s="78">
        <f t="shared" si="2"/>
        <v>2.7777777777777776E-2</v>
      </c>
    </row>
    <row r="26" spans="2:17" s="69" customFormat="1" ht="15">
      <c r="B26" s="213" t="s">
        <v>883</v>
      </c>
      <c r="C26" s="213" t="s">
        <v>1344</v>
      </c>
      <c r="D26" s="213"/>
      <c r="E26" s="212">
        <v>2</v>
      </c>
      <c r="F26" s="212"/>
      <c r="G26" s="212"/>
      <c r="H26" s="212"/>
      <c r="I26" s="212"/>
      <c r="J26" s="212"/>
      <c r="K26"/>
      <c r="L26" s="76"/>
      <c r="M26" s="73"/>
      <c r="N26" s="77">
        <f t="shared" si="0"/>
        <v>1</v>
      </c>
      <c r="O26" s="73"/>
      <c r="P26" s="78">
        <f t="shared" si="1"/>
        <v>0</v>
      </c>
      <c r="Q26" s="78">
        <f t="shared" si="2"/>
        <v>0</v>
      </c>
    </row>
    <row r="27" spans="2:17" s="69" customFormat="1" ht="15">
      <c r="B27" s="213" t="s">
        <v>789</v>
      </c>
      <c r="C27" s="213" t="s">
        <v>790</v>
      </c>
      <c r="D27" s="213"/>
      <c r="E27" s="212">
        <v>10</v>
      </c>
      <c r="F27" s="212"/>
      <c r="G27" s="212"/>
      <c r="H27" s="212"/>
      <c r="I27" s="212"/>
      <c r="J27" s="212"/>
      <c r="K27"/>
      <c r="L27" s="76"/>
      <c r="M27" s="73"/>
      <c r="N27" s="77">
        <f t="shared" si="0"/>
        <v>1</v>
      </c>
      <c r="O27" s="73"/>
      <c r="P27" s="78">
        <f t="shared" si="1"/>
        <v>0</v>
      </c>
      <c r="Q27" s="78">
        <f t="shared" si="2"/>
        <v>0</v>
      </c>
    </row>
    <row r="28" spans="2:17" s="69" customFormat="1" ht="15">
      <c r="B28" s="213" t="s">
        <v>762</v>
      </c>
      <c r="C28" s="213" t="s">
        <v>888</v>
      </c>
      <c r="D28" s="213" t="s">
        <v>1747</v>
      </c>
      <c r="E28" s="212">
        <v>4</v>
      </c>
      <c r="F28" s="212"/>
      <c r="G28" s="212"/>
      <c r="H28" s="212">
        <v>1</v>
      </c>
      <c r="I28" s="212">
        <v>3</v>
      </c>
      <c r="J28" s="212"/>
      <c r="K28"/>
      <c r="L28" s="76"/>
      <c r="M28" s="73"/>
      <c r="N28" s="77">
        <f t="shared" si="0"/>
        <v>3</v>
      </c>
      <c r="O28" s="73"/>
      <c r="P28" s="78">
        <f t="shared" si="1"/>
        <v>1.3333333333333333</v>
      </c>
      <c r="Q28" s="78">
        <f t="shared" si="2"/>
        <v>0.1111111111111111</v>
      </c>
    </row>
    <row r="29" spans="2:17" s="69" customFormat="1" ht="15">
      <c r="B29" s="213" t="s">
        <v>892</v>
      </c>
      <c r="C29" s="213" t="s">
        <v>893</v>
      </c>
      <c r="D29" s="213"/>
      <c r="E29" s="212">
        <v>1</v>
      </c>
      <c r="F29" s="212"/>
      <c r="G29" s="212"/>
      <c r="H29" s="212"/>
      <c r="I29" s="212"/>
      <c r="J29" s="212"/>
      <c r="K29"/>
      <c r="L29" s="76"/>
      <c r="M29" s="73"/>
      <c r="N29" s="77">
        <f t="shared" si="0"/>
        <v>1</v>
      </c>
      <c r="O29" s="73"/>
      <c r="P29" s="78">
        <f t="shared" si="1"/>
        <v>0</v>
      </c>
      <c r="Q29" s="78">
        <f t="shared" si="2"/>
        <v>0</v>
      </c>
    </row>
    <row r="30" spans="2:17" s="69" customFormat="1" ht="15">
      <c r="B30" s="213" t="s">
        <v>884</v>
      </c>
      <c r="C30" s="213" t="s">
        <v>1346</v>
      </c>
      <c r="D30" s="213"/>
      <c r="E30" s="212">
        <v>1</v>
      </c>
      <c r="F30" s="212"/>
      <c r="G30" s="212"/>
      <c r="H30" s="212"/>
      <c r="I30" s="212"/>
      <c r="J30" s="212"/>
      <c r="K30"/>
      <c r="L30" s="76"/>
      <c r="M30" s="73"/>
      <c r="N30" s="77">
        <f t="shared" si="0"/>
        <v>1</v>
      </c>
      <c r="O30" s="73"/>
      <c r="P30" s="78">
        <f t="shared" si="1"/>
        <v>0</v>
      </c>
      <c r="Q30" s="78">
        <f t="shared" si="2"/>
        <v>0</v>
      </c>
    </row>
    <row r="31" spans="2:17" s="69" customFormat="1" ht="15">
      <c r="B31" s="213" t="s">
        <v>493</v>
      </c>
      <c r="C31" s="213" t="s">
        <v>494</v>
      </c>
      <c r="D31" s="213"/>
      <c r="E31" s="212"/>
      <c r="F31" s="212">
        <v>3</v>
      </c>
      <c r="G31" s="212"/>
      <c r="H31" s="212"/>
      <c r="I31" s="212"/>
      <c r="J31" s="212"/>
      <c r="K31"/>
      <c r="L31" s="76"/>
      <c r="M31" s="73"/>
      <c r="N31" s="77">
        <f t="shared" si="0"/>
        <v>1</v>
      </c>
      <c r="O31" s="73"/>
      <c r="P31" s="78">
        <f t="shared" si="1"/>
        <v>0</v>
      </c>
      <c r="Q31" s="78">
        <f t="shared" si="2"/>
        <v>0</v>
      </c>
    </row>
    <row r="32" spans="2:17" s="69" customFormat="1" ht="15">
      <c r="B32" s="213" t="s">
        <v>215</v>
      </c>
      <c r="C32" s="213" t="s">
        <v>216</v>
      </c>
      <c r="D32" s="213" t="s">
        <v>1771</v>
      </c>
      <c r="E32" s="212">
        <v>2670</v>
      </c>
      <c r="F32" s="212">
        <v>1450</v>
      </c>
      <c r="G32" s="212">
        <v>785</v>
      </c>
      <c r="H32" s="212">
        <v>1920</v>
      </c>
      <c r="I32" s="212">
        <v>1115</v>
      </c>
      <c r="J32" s="212">
        <v>575</v>
      </c>
      <c r="K32"/>
      <c r="L32" s="76"/>
      <c r="M32" s="73"/>
      <c r="N32" s="77">
        <f t="shared" si="0"/>
        <v>6</v>
      </c>
      <c r="O32" s="73"/>
      <c r="P32" s="78">
        <f t="shared" si="1"/>
        <v>1419.1666666666667</v>
      </c>
      <c r="Q32" s="78">
        <f t="shared" si="2"/>
        <v>118.2638888888889</v>
      </c>
    </row>
    <row r="33" spans="2:17" s="69" customFormat="1" ht="15">
      <c r="B33" s="213" t="s">
        <v>489</v>
      </c>
      <c r="C33" s="213" t="s">
        <v>490</v>
      </c>
      <c r="D33" s="213" t="s">
        <v>1778</v>
      </c>
      <c r="E33" s="212">
        <v>835</v>
      </c>
      <c r="F33" s="212">
        <v>450</v>
      </c>
      <c r="G33" s="212">
        <v>748</v>
      </c>
      <c r="H33" s="212">
        <v>650</v>
      </c>
      <c r="I33" s="212">
        <v>500</v>
      </c>
      <c r="J33" s="212">
        <v>357</v>
      </c>
      <c r="K33"/>
      <c r="L33" s="76"/>
      <c r="M33" s="73"/>
      <c r="N33" s="77">
        <f t="shared" si="0"/>
        <v>6</v>
      </c>
      <c r="O33" s="73"/>
      <c r="P33" s="78">
        <f t="shared" si="1"/>
        <v>590</v>
      </c>
      <c r="Q33" s="78">
        <f t="shared" si="2"/>
        <v>49.166666666666664</v>
      </c>
    </row>
    <row r="34" spans="2:17" s="69" customFormat="1" ht="15">
      <c r="B34" s="213" t="s">
        <v>217</v>
      </c>
      <c r="C34" s="213" t="s">
        <v>643</v>
      </c>
      <c r="D34" s="213" t="s">
        <v>1779</v>
      </c>
      <c r="E34" s="212">
        <v>1551</v>
      </c>
      <c r="F34" s="212">
        <v>730</v>
      </c>
      <c r="G34" s="212">
        <v>918</v>
      </c>
      <c r="H34" s="212">
        <v>1364</v>
      </c>
      <c r="I34" s="212">
        <v>907</v>
      </c>
      <c r="J34" s="212">
        <v>393</v>
      </c>
      <c r="K34"/>
      <c r="L34" s="76"/>
      <c r="M34" s="73"/>
      <c r="N34" s="77">
        <f t="shared" si="0"/>
        <v>6</v>
      </c>
      <c r="O34" s="73"/>
      <c r="P34" s="78">
        <f t="shared" si="1"/>
        <v>977.16666666666663</v>
      </c>
      <c r="Q34" s="78">
        <f t="shared" si="2"/>
        <v>81.430555555555557</v>
      </c>
    </row>
    <row r="35" spans="2:17" s="69" customFormat="1" ht="15">
      <c r="B35" s="213" t="s">
        <v>491</v>
      </c>
      <c r="C35" s="210" t="s">
        <v>5662</v>
      </c>
      <c r="D35" s="210" t="s">
        <v>1782</v>
      </c>
      <c r="E35" s="212">
        <v>25</v>
      </c>
      <c r="F35" s="212"/>
      <c r="G35" s="212">
        <v>150</v>
      </c>
      <c r="H35" s="212">
        <v>200</v>
      </c>
      <c r="I35" s="212">
        <v>50</v>
      </c>
      <c r="J35" s="212"/>
      <c r="K35"/>
      <c r="L35" s="76"/>
      <c r="M35" s="73"/>
      <c r="N35" s="77">
        <f t="shared" si="0"/>
        <v>4</v>
      </c>
      <c r="O35" s="73"/>
      <c r="P35" s="78">
        <f t="shared" si="1"/>
        <v>70.833333333333329</v>
      </c>
      <c r="Q35" s="78">
        <f t="shared" si="2"/>
        <v>5.9027777777777777</v>
      </c>
    </row>
    <row r="36" spans="2:17" s="69" customFormat="1" ht="15">
      <c r="B36" s="213" t="s">
        <v>1064</v>
      </c>
      <c r="C36" s="213" t="s">
        <v>1080</v>
      </c>
      <c r="D36" s="213"/>
      <c r="E36" s="212"/>
      <c r="F36" s="212">
        <v>28</v>
      </c>
      <c r="G36" s="212">
        <v>45</v>
      </c>
      <c r="H36" s="212">
        <v>83</v>
      </c>
      <c r="I36" s="212">
        <v>85</v>
      </c>
      <c r="J36" s="212">
        <v>161</v>
      </c>
      <c r="K36"/>
      <c r="L36" s="76"/>
      <c r="M36" s="73"/>
      <c r="N36" s="77">
        <f t="shared" si="0"/>
        <v>5</v>
      </c>
      <c r="O36" s="73"/>
      <c r="P36" s="78">
        <f t="shared" si="1"/>
        <v>67</v>
      </c>
      <c r="Q36" s="78">
        <f t="shared" si="2"/>
        <v>5.583333333333333</v>
      </c>
    </row>
    <row r="37" spans="2:17" s="69" customFormat="1" ht="15">
      <c r="B37" s="213" t="s">
        <v>1084</v>
      </c>
      <c r="C37" s="213" t="s">
        <v>1087</v>
      </c>
      <c r="D37" s="213"/>
      <c r="E37" s="212"/>
      <c r="F37" s="212"/>
      <c r="G37" s="212">
        <v>3</v>
      </c>
      <c r="H37" s="212"/>
      <c r="I37" s="212"/>
      <c r="J37" s="212"/>
      <c r="K37"/>
      <c r="L37" s="76"/>
      <c r="M37" s="73"/>
      <c r="N37" s="77">
        <f t="shared" si="0"/>
        <v>1</v>
      </c>
      <c r="O37" s="73"/>
      <c r="P37" s="78">
        <f t="shared" si="1"/>
        <v>0</v>
      </c>
      <c r="Q37" s="78">
        <f t="shared" si="2"/>
        <v>0</v>
      </c>
    </row>
    <row r="38" spans="2:17" s="69" customFormat="1" ht="15">
      <c r="B38" s="213" t="s">
        <v>1495</v>
      </c>
      <c r="C38" s="213" t="s">
        <v>1497</v>
      </c>
      <c r="D38" s="213"/>
      <c r="E38" s="212"/>
      <c r="F38" s="212"/>
      <c r="G38" s="212">
        <v>1</v>
      </c>
      <c r="H38" s="212"/>
      <c r="I38" s="212"/>
      <c r="J38" s="212"/>
      <c r="K38"/>
      <c r="L38" s="76"/>
      <c r="M38" s="73"/>
      <c r="N38" s="77">
        <f t="shared" si="0"/>
        <v>1</v>
      </c>
      <c r="O38" s="73"/>
      <c r="P38" s="78">
        <f t="shared" si="1"/>
        <v>0</v>
      </c>
      <c r="Q38" s="78">
        <f t="shared" si="2"/>
        <v>0</v>
      </c>
    </row>
    <row r="39" spans="2:17" s="69" customFormat="1" ht="15">
      <c r="B39" s="213" t="s">
        <v>1065</v>
      </c>
      <c r="C39" s="213" t="s">
        <v>1081</v>
      </c>
      <c r="D39" s="213"/>
      <c r="E39" s="212"/>
      <c r="F39" s="212">
        <v>6</v>
      </c>
      <c r="G39" s="212">
        <v>2</v>
      </c>
      <c r="H39" s="212"/>
      <c r="I39" s="212"/>
      <c r="J39" s="212"/>
      <c r="K39"/>
      <c r="L39" s="76"/>
      <c r="M39" s="73"/>
      <c r="N39" s="77">
        <f t="shared" si="0"/>
        <v>2</v>
      </c>
      <c r="O39" s="73"/>
      <c r="P39" s="78">
        <f t="shared" si="1"/>
        <v>1.3333333333333333</v>
      </c>
      <c r="Q39" s="78">
        <f t="shared" si="2"/>
        <v>0.1111111111111111</v>
      </c>
    </row>
    <row r="40" spans="2:17" s="69" customFormat="1" ht="15">
      <c r="B40" s="213" t="s">
        <v>1136</v>
      </c>
      <c r="C40" s="213" t="s">
        <v>1228</v>
      </c>
      <c r="D40" s="213"/>
      <c r="E40" s="212"/>
      <c r="F40" s="212"/>
      <c r="G40" s="212">
        <v>4</v>
      </c>
      <c r="H40" s="212"/>
      <c r="I40" s="212"/>
      <c r="J40" s="212"/>
      <c r="K40"/>
      <c r="L40" s="76"/>
      <c r="M40" s="73"/>
      <c r="N40" s="77">
        <f t="shared" si="0"/>
        <v>1</v>
      </c>
      <c r="O40" s="73"/>
      <c r="P40" s="78">
        <f t="shared" si="1"/>
        <v>0</v>
      </c>
      <c r="Q40" s="78">
        <f t="shared" si="2"/>
        <v>0</v>
      </c>
    </row>
    <row r="41" spans="2:17" s="69" customFormat="1" ht="15">
      <c r="B41" s="213" t="s">
        <v>1053</v>
      </c>
      <c r="C41" s="213" t="s">
        <v>1059</v>
      </c>
      <c r="D41" s="213"/>
      <c r="E41" s="212"/>
      <c r="F41" s="212">
        <v>1</v>
      </c>
      <c r="G41" s="212"/>
      <c r="H41" s="212"/>
      <c r="I41" s="212"/>
      <c r="J41" s="212"/>
      <c r="K41"/>
      <c r="L41" s="76"/>
      <c r="M41" s="73"/>
      <c r="N41" s="77">
        <f t="shared" si="0"/>
        <v>1</v>
      </c>
      <c r="O41" s="73"/>
      <c r="P41" s="78">
        <f t="shared" si="1"/>
        <v>0</v>
      </c>
      <c r="Q41" s="78">
        <f t="shared" si="2"/>
        <v>0</v>
      </c>
    </row>
    <row r="42" spans="2:17" s="69" customFormat="1" ht="15">
      <c r="B42" s="213" t="s">
        <v>977</v>
      </c>
      <c r="C42" s="213" t="s">
        <v>978</v>
      </c>
      <c r="D42" s="213"/>
      <c r="E42" s="212">
        <v>62</v>
      </c>
      <c r="F42" s="212">
        <v>81</v>
      </c>
      <c r="G42" s="212"/>
      <c r="H42" s="212"/>
      <c r="I42" s="212"/>
      <c r="J42" s="212"/>
      <c r="K42"/>
      <c r="L42" s="76"/>
      <c r="M42" s="73"/>
      <c r="N42" s="77">
        <f t="shared" si="0"/>
        <v>2</v>
      </c>
      <c r="O42" s="73"/>
      <c r="P42" s="78">
        <f t="shared" si="1"/>
        <v>23.833333333333332</v>
      </c>
      <c r="Q42" s="78">
        <f t="shared" si="2"/>
        <v>1.9861111111111109</v>
      </c>
    </row>
    <row r="43" spans="2:17" s="69" customFormat="1" ht="15">
      <c r="B43" s="213" t="s">
        <v>895</v>
      </c>
      <c r="C43" s="213" t="s">
        <v>1348</v>
      </c>
      <c r="D43" s="213"/>
      <c r="E43" s="212">
        <v>1</v>
      </c>
      <c r="F43" s="212"/>
      <c r="G43" s="212"/>
      <c r="H43" s="212"/>
      <c r="I43" s="212"/>
      <c r="J43" s="212"/>
      <c r="K43"/>
      <c r="L43" s="76"/>
      <c r="M43" s="73"/>
      <c r="N43" s="77">
        <f t="shared" si="0"/>
        <v>1</v>
      </c>
      <c r="O43" s="73"/>
      <c r="P43" s="78">
        <f t="shared" si="1"/>
        <v>0</v>
      </c>
      <c r="Q43" s="78">
        <f t="shared" si="2"/>
        <v>0</v>
      </c>
    </row>
    <row r="44" spans="2:17" s="69" customFormat="1" ht="15">
      <c r="B44" s="213" t="s">
        <v>198</v>
      </c>
      <c r="C44" s="213" t="s">
        <v>686</v>
      </c>
      <c r="D44" s="213"/>
      <c r="E44" s="212">
        <v>178</v>
      </c>
      <c r="F44" s="212">
        <v>188</v>
      </c>
      <c r="G44" s="212">
        <v>52</v>
      </c>
      <c r="H44" s="212">
        <v>41</v>
      </c>
      <c r="I44" s="212">
        <v>134</v>
      </c>
      <c r="J44" s="212">
        <v>302</v>
      </c>
      <c r="K44"/>
      <c r="L44" s="76"/>
      <c r="M44" s="73"/>
      <c r="N44" s="77">
        <f t="shared" si="0"/>
        <v>6</v>
      </c>
      <c r="O44" s="73"/>
      <c r="P44" s="78">
        <f t="shared" si="1"/>
        <v>149.16666666666666</v>
      </c>
      <c r="Q44" s="78">
        <f t="shared" si="2"/>
        <v>12.430555555555555</v>
      </c>
    </row>
    <row r="45" spans="2:17" s="69" customFormat="1" ht="15">
      <c r="B45" s="213" t="s">
        <v>1054</v>
      </c>
      <c r="C45" s="213" t="s">
        <v>1060</v>
      </c>
      <c r="D45" s="213"/>
      <c r="E45" s="212"/>
      <c r="F45" s="212">
        <v>1</v>
      </c>
      <c r="G45" s="212"/>
      <c r="H45" s="212"/>
      <c r="I45" s="212"/>
      <c r="J45" s="212"/>
      <c r="K45"/>
      <c r="L45" s="76"/>
      <c r="M45" s="73"/>
      <c r="N45" s="77">
        <f t="shared" si="0"/>
        <v>1</v>
      </c>
      <c r="O45" s="73"/>
      <c r="P45" s="78">
        <f t="shared" si="1"/>
        <v>0</v>
      </c>
      <c r="Q45" s="78">
        <f t="shared" si="2"/>
        <v>0</v>
      </c>
    </row>
    <row r="46" spans="2:17" s="69" customFormat="1" ht="15">
      <c r="B46" s="213" t="s">
        <v>1038</v>
      </c>
      <c r="C46" s="213" t="s">
        <v>1069</v>
      </c>
      <c r="D46" s="213"/>
      <c r="E46" s="212"/>
      <c r="F46" s="212">
        <v>5</v>
      </c>
      <c r="G46" s="212"/>
      <c r="H46" s="212"/>
      <c r="I46" s="212"/>
      <c r="J46" s="212"/>
      <c r="K46"/>
      <c r="L46" s="76"/>
      <c r="M46" s="73"/>
      <c r="N46" s="77">
        <f t="shared" si="0"/>
        <v>1</v>
      </c>
      <c r="O46" s="73"/>
      <c r="P46" s="78">
        <f t="shared" si="1"/>
        <v>0</v>
      </c>
      <c r="Q46" s="78">
        <f t="shared" si="2"/>
        <v>0</v>
      </c>
    </row>
    <row r="47" spans="2:17" s="69" customFormat="1" ht="15">
      <c r="B47" s="213" t="s">
        <v>199</v>
      </c>
      <c r="C47" s="213" t="s">
        <v>710</v>
      </c>
      <c r="D47" s="213"/>
      <c r="E47" s="212">
        <v>45</v>
      </c>
      <c r="F47" s="212"/>
      <c r="G47" s="212">
        <v>9</v>
      </c>
      <c r="H47" s="212"/>
      <c r="I47" s="212"/>
      <c r="J47" s="212"/>
      <c r="K47"/>
      <c r="L47" s="76"/>
      <c r="M47" s="73"/>
      <c r="N47" s="77">
        <f t="shared" si="0"/>
        <v>2</v>
      </c>
      <c r="O47" s="73"/>
      <c r="P47" s="78">
        <f t="shared" si="1"/>
        <v>9</v>
      </c>
      <c r="Q47" s="78">
        <f t="shared" si="2"/>
        <v>0.75</v>
      </c>
    </row>
    <row r="48" spans="2:17" s="69" customFormat="1" ht="15">
      <c r="B48" s="213" t="s">
        <v>159</v>
      </c>
      <c r="C48" s="213" t="s">
        <v>160</v>
      </c>
      <c r="D48" s="213"/>
      <c r="E48" s="212">
        <v>5</v>
      </c>
      <c r="F48" s="212"/>
      <c r="G48" s="212"/>
      <c r="H48" s="212"/>
      <c r="I48" s="212"/>
      <c r="J48" s="212"/>
      <c r="K48"/>
      <c r="L48" s="76"/>
      <c r="M48" s="73"/>
      <c r="N48" s="77">
        <f t="shared" si="0"/>
        <v>1</v>
      </c>
      <c r="O48" s="73"/>
      <c r="P48" s="78">
        <f t="shared" si="1"/>
        <v>0</v>
      </c>
      <c r="Q48" s="78">
        <f t="shared" si="2"/>
        <v>0</v>
      </c>
    </row>
    <row r="49" spans="2:17" s="69" customFormat="1" ht="15">
      <c r="B49" s="213" t="s">
        <v>926</v>
      </c>
      <c r="C49" s="213" t="s">
        <v>929</v>
      </c>
      <c r="D49" s="213"/>
      <c r="E49" s="212">
        <v>1</v>
      </c>
      <c r="F49" s="212"/>
      <c r="G49" s="212"/>
      <c r="H49" s="212"/>
      <c r="I49" s="212"/>
      <c r="J49" s="212"/>
      <c r="K49"/>
      <c r="L49" s="76"/>
      <c r="M49" s="73"/>
      <c r="N49" s="77">
        <f t="shared" si="0"/>
        <v>1</v>
      </c>
      <c r="O49" s="73"/>
      <c r="P49" s="78">
        <f t="shared" si="1"/>
        <v>0</v>
      </c>
      <c r="Q49" s="78">
        <f t="shared" si="2"/>
        <v>0</v>
      </c>
    </row>
    <row r="50" spans="2:17" s="69" customFormat="1" ht="15">
      <c r="B50" s="213" t="s">
        <v>935</v>
      </c>
      <c r="C50" s="213" t="s">
        <v>1350</v>
      </c>
      <c r="D50" s="213"/>
      <c r="E50" s="212">
        <v>2</v>
      </c>
      <c r="F50" s="212"/>
      <c r="G50" s="212"/>
      <c r="H50" s="212"/>
      <c r="I50" s="212"/>
      <c r="J50" s="212"/>
      <c r="K50"/>
      <c r="L50" s="76"/>
      <c r="M50" s="73"/>
      <c r="N50" s="77">
        <f t="shared" si="0"/>
        <v>1</v>
      </c>
      <c r="O50" s="73"/>
      <c r="P50" s="78">
        <f t="shared" si="1"/>
        <v>0</v>
      </c>
      <c r="Q50" s="78">
        <f t="shared" si="2"/>
        <v>0</v>
      </c>
    </row>
    <row r="51" spans="2:17" s="69" customFormat="1" ht="15">
      <c r="B51" s="213" t="s">
        <v>261</v>
      </c>
      <c r="C51" s="213" t="s">
        <v>1351</v>
      </c>
      <c r="D51" s="213"/>
      <c r="E51" s="212">
        <v>3</v>
      </c>
      <c r="F51" s="212">
        <v>4</v>
      </c>
      <c r="G51" s="212"/>
      <c r="H51" s="212"/>
      <c r="I51" s="212"/>
      <c r="J51" s="212"/>
      <c r="K51"/>
      <c r="L51" s="76"/>
      <c r="M51" s="73"/>
      <c r="N51" s="77">
        <f t="shared" si="0"/>
        <v>2</v>
      </c>
      <c r="O51" s="73"/>
      <c r="P51" s="78">
        <f t="shared" si="1"/>
        <v>1.1666666666666667</v>
      </c>
      <c r="Q51" s="78">
        <f t="shared" si="2"/>
        <v>9.7222222222222224E-2</v>
      </c>
    </row>
    <row r="52" spans="2:17" s="69" customFormat="1" ht="15">
      <c r="B52" s="213" t="s">
        <v>894</v>
      </c>
      <c r="C52" s="213" t="s">
        <v>1352</v>
      </c>
      <c r="D52" s="213"/>
      <c r="E52" s="212">
        <v>2</v>
      </c>
      <c r="F52" s="212"/>
      <c r="G52" s="212"/>
      <c r="H52" s="212"/>
      <c r="I52" s="212"/>
      <c r="J52" s="212"/>
      <c r="K52"/>
      <c r="L52" s="76"/>
      <c r="M52" s="73"/>
      <c r="N52" s="77">
        <f t="shared" si="0"/>
        <v>1</v>
      </c>
      <c r="O52" s="73"/>
      <c r="P52" s="78">
        <f t="shared" si="1"/>
        <v>0</v>
      </c>
      <c r="Q52" s="78">
        <f t="shared" si="2"/>
        <v>0</v>
      </c>
    </row>
    <row r="53" spans="2:17" s="69" customFormat="1" ht="15">
      <c r="B53" s="213" t="s">
        <v>6</v>
      </c>
      <c r="C53" s="213" t="s">
        <v>7</v>
      </c>
      <c r="D53" s="213"/>
      <c r="E53" s="212">
        <v>271</v>
      </c>
      <c r="F53" s="212">
        <v>145</v>
      </c>
      <c r="G53" s="212">
        <v>234</v>
      </c>
      <c r="H53" s="212">
        <v>47</v>
      </c>
      <c r="I53" s="212">
        <v>196</v>
      </c>
      <c r="J53" s="212">
        <v>209</v>
      </c>
      <c r="K53"/>
      <c r="L53" s="76"/>
      <c r="M53" s="73"/>
      <c r="N53" s="77">
        <f t="shared" si="0"/>
        <v>6</v>
      </c>
      <c r="O53" s="73"/>
      <c r="P53" s="78">
        <f t="shared" si="1"/>
        <v>183.66666666666666</v>
      </c>
      <c r="Q53" s="78">
        <f t="shared" si="2"/>
        <v>15.305555555555555</v>
      </c>
    </row>
    <row r="54" spans="2:17" s="69" customFormat="1" ht="15">
      <c r="B54" s="213" t="s">
        <v>771</v>
      </c>
      <c r="C54" s="213" t="s">
        <v>817</v>
      </c>
      <c r="D54" s="213"/>
      <c r="E54" s="212">
        <v>5</v>
      </c>
      <c r="F54" s="212">
        <v>2</v>
      </c>
      <c r="G54" s="212"/>
      <c r="H54" s="212"/>
      <c r="I54" s="212"/>
      <c r="J54" s="212"/>
      <c r="K54"/>
      <c r="L54" s="76"/>
      <c r="M54" s="73"/>
      <c r="N54" s="77">
        <f t="shared" si="0"/>
        <v>2</v>
      </c>
      <c r="O54" s="73"/>
      <c r="P54" s="78">
        <f t="shared" si="1"/>
        <v>1.1666666666666667</v>
      </c>
      <c r="Q54" s="78">
        <f t="shared" si="2"/>
        <v>9.7222222222222224E-2</v>
      </c>
    </row>
    <row r="55" spans="2:17" s="69" customFormat="1" ht="15">
      <c r="B55" s="213" t="s">
        <v>928</v>
      </c>
      <c r="C55" s="213" t="s">
        <v>1354</v>
      </c>
      <c r="D55" s="213"/>
      <c r="E55" s="212">
        <v>1</v>
      </c>
      <c r="F55" s="212">
        <v>2</v>
      </c>
      <c r="G55" s="212"/>
      <c r="H55" s="212"/>
      <c r="I55" s="212"/>
      <c r="J55" s="212"/>
      <c r="K55"/>
      <c r="L55" s="76"/>
      <c r="M55" s="73"/>
      <c r="N55" s="77">
        <f t="shared" si="0"/>
        <v>2</v>
      </c>
      <c r="O55" s="73"/>
      <c r="P55" s="78">
        <f t="shared" si="1"/>
        <v>0.5</v>
      </c>
      <c r="Q55" s="78">
        <f t="shared" si="2"/>
        <v>4.1666666666666664E-2</v>
      </c>
    </row>
    <row r="56" spans="2:17" s="69" customFormat="1" ht="15">
      <c r="B56" s="213" t="s">
        <v>960</v>
      </c>
      <c r="C56" s="213" t="s">
        <v>964</v>
      </c>
      <c r="D56" s="213"/>
      <c r="E56" s="212">
        <v>1</v>
      </c>
      <c r="F56" s="212"/>
      <c r="G56" s="212"/>
      <c r="H56" s="212"/>
      <c r="I56" s="212"/>
      <c r="J56" s="212"/>
      <c r="K56"/>
      <c r="L56" s="76"/>
      <c r="M56" s="73"/>
      <c r="N56" s="77">
        <f t="shared" si="0"/>
        <v>1</v>
      </c>
      <c r="O56" s="73"/>
      <c r="P56" s="78">
        <f t="shared" si="1"/>
        <v>0</v>
      </c>
      <c r="Q56" s="78">
        <f t="shared" si="2"/>
        <v>0</v>
      </c>
    </row>
    <row r="57" spans="2:17" s="69" customFormat="1" ht="15">
      <c r="B57" s="213" t="s">
        <v>905</v>
      </c>
      <c r="C57" s="213" t="s">
        <v>1355</v>
      </c>
      <c r="D57" s="213"/>
      <c r="E57" s="212">
        <v>56</v>
      </c>
      <c r="F57" s="212">
        <v>103</v>
      </c>
      <c r="G57" s="212">
        <v>222</v>
      </c>
      <c r="H57" s="212">
        <v>105</v>
      </c>
      <c r="I57" s="212">
        <v>54</v>
      </c>
      <c r="J57" s="212">
        <v>3</v>
      </c>
      <c r="K57"/>
      <c r="L57" s="76"/>
      <c r="M57" s="73"/>
      <c r="N57" s="77">
        <f t="shared" si="0"/>
        <v>6</v>
      </c>
      <c r="O57" s="73"/>
      <c r="P57" s="78">
        <f t="shared" si="1"/>
        <v>90.5</v>
      </c>
      <c r="Q57" s="78">
        <f t="shared" si="2"/>
        <v>7.541666666666667</v>
      </c>
    </row>
    <row r="58" spans="2:17" s="69" customFormat="1" ht="15">
      <c r="B58" s="213" t="s">
        <v>1103</v>
      </c>
      <c r="C58" s="213" t="s">
        <v>1356</v>
      </c>
      <c r="D58" s="213"/>
      <c r="E58" s="212"/>
      <c r="F58" s="212"/>
      <c r="G58" s="212">
        <v>1</v>
      </c>
      <c r="H58" s="212"/>
      <c r="I58" s="212"/>
      <c r="J58" s="212"/>
      <c r="K58"/>
      <c r="L58" s="76"/>
      <c r="M58" s="73"/>
      <c r="N58" s="77">
        <f t="shared" si="0"/>
        <v>1</v>
      </c>
      <c r="O58" s="73"/>
      <c r="P58" s="78">
        <f t="shared" si="1"/>
        <v>0</v>
      </c>
      <c r="Q58" s="78">
        <f t="shared" si="2"/>
        <v>0</v>
      </c>
    </row>
    <row r="59" spans="2:17" s="69" customFormat="1" ht="15">
      <c r="B59" s="213" t="s">
        <v>5</v>
      </c>
      <c r="C59" s="213" t="s">
        <v>644</v>
      </c>
      <c r="D59" s="213"/>
      <c r="E59" s="212">
        <v>190</v>
      </c>
      <c r="F59" s="212">
        <v>106</v>
      </c>
      <c r="G59" s="212">
        <v>103</v>
      </c>
      <c r="H59" s="212">
        <v>14</v>
      </c>
      <c r="I59" s="212">
        <v>61</v>
      </c>
      <c r="J59" s="212">
        <v>112</v>
      </c>
      <c r="K59"/>
      <c r="L59" s="76"/>
      <c r="M59" s="73"/>
      <c r="N59" s="77">
        <f t="shared" si="0"/>
        <v>6</v>
      </c>
      <c r="O59" s="73"/>
      <c r="P59" s="78">
        <f t="shared" si="1"/>
        <v>97.666666666666671</v>
      </c>
      <c r="Q59" s="78">
        <f t="shared" si="2"/>
        <v>8.1388888888888893</v>
      </c>
    </row>
    <row r="60" spans="2:17" s="69" customFormat="1" ht="15">
      <c r="B60" s="213" t="s">
        <v>1001</v>
      </c>
      <c r="C60" s="213" t="s">
        <v>1009</v>
      </c>
      <c r="D60" s="213"/>
      <c r="E60" s="212"/>
      <c r="F60" s="212">
        <v>2</v>
      </c>
      <c r="G60" s="212"/>
      <c r="H60" s="212"/>
      <c r="I60" s="212"/>
      <c r="J60" s="212"/>
      <c r="K60"/>
      <c r="L60" s="76"/>
      <c r="M60" s="73"/>
      <c r="N60" s="77">
        <f t="shared" si="0"/>
        <v>1</v>
      </c>
      <c r="O60" s="73"/>
      <c r="P60" s="78">
        <f t="shared" si="1"/>
        <v>0</v>
      </c>
      <c r="Q60" s="78">
        <f t="shared" si="2"/>
        <v>0</v>
      </c>
    </row>
    <row r="61" spans="2:17" s="69" customFormat="1" ht="15">
      <c r="B61" s="213" t="s">
        <v>906</v>
      </c>
      <c r="C61" s="213" t="s">
        <v>1358</v>
      </c>
      <c r="D61" s="213"/>
      <c r="E61" s="212">
        <v>21</v>
      </c>
      <c r="F61" s="212">
        <v>16</v>
      </c>
      <c r="G61" s="212">
        <v>13</v>
      </c>
      <c r="H61" s="212">
        <v>4</v>
      </c>
      <c r="I61" s="212"/>
      <c r="J61" s="212"/>
      <c r="K61"/>
      <c r="L61" s="76"/>
      <c r="M61" s="73"/>
      <c r="N61" s="77">
        <f t="shared" si="0"/>
        <v>4</v>
      </c>
      <c r="O61" s="73"/>
      <c r="P61" s="78">
        <f t="shared" si="1"/>
        <v>9</v>
      </c>
      <c r="Q61" s="78">
        <f t="shared" si="2"/>
        <v>0.75</v>
      </c>
    </row>
    <row r="62" spans="2:17" s="69" customFormat="1" ht="15">
      <c r="B62" s="213" t="s">
        <v>109</v>
      </c>
      <c r="C62" s="213" t="s">
        <v>502</v>
      </c>
      <c r="D62" s="213"/>
      <c r="E62" s="212">
        <v>41</v>
      </c>
      <c r="F62" s="212">
        <v>50</v>
      </c>
      <c r="G62" s="212">
        <v>15</v>
      </c>
      <c r="H62" s="212"/>
      <c r="I62" s="212">
        <v>50</v>
      </c>
      <c r="J62" s="212">
        <v>30</v>
      </c>
      <c r="K62"/>
      <c r="L62" s="76"/>
      <c r="M62" s="73"/>
      <c r="N62" s="77">
        <f t="shared" si="0"/>
        <v>5</v>
      </c>
      <c r="O62" s="73"/>
      <c r="P62" s="78">
        <f t="shared" si="1"/>
        <v>31</v>
      </c>
      <c r="Q62" s="78">
        <f t="shared" si="2"/>
        <v>2.5833333333333335</v>
      </c>
    </row>
    <row r="63" spans="2:17" s="69" customFormat="1" ht="15">
      <c r="B63" s="213" t="s">
        <v>1097</v>
      </c>
      <c r="C63" s="213" t="s">
        <v>1100</v>
      </c>
      <c r="D63" s="213"/>
      <c r="E63" s="212"/>
      <c r="F63" s="212"/>
      <c r="G63" s="212">
        <v>1</v>
      </c>
      <c r="H63" s="212"/>
      <c r="I63" s="212"/>
      <c r="J63" s="212"/>
      <c r="K63"/>
      <c r="L63" s="76"/>
      <c r="M63" s="73"/>
      <c r="N63" s="77">
        <f t="shared" si="0"/>
        <v>1</v>
      </c>
      <c r="O63" s="73"/>
      <c r="P63" s="78">
        <f t="shared" si="1"/>
        <v>0</v>
      </c>
      <c r="Q63" s="78">
        <f t="shared" si="2"/>
        <v>0</v>
      </c>
    </row>
    <row r="64" spans="2:17" s="69" customFormat="1" ht="15">
      <c r="B64" s="213" t="s">
        <v>907</v>
      </c>
      <c r="C64" s="213" t="s">
        <v>1361</v>
      </c>
      <c r="D64" s="213"/>
      <c r="E64" s="212">
        <v>3</v>
      </c>
      <c r="F64" s="212">
        <v>4</v>
      </c>
      <c r="G64" s="212"/>
      <c r="H64" s="212"/>
      <c r="I64" s="212"/>
      <c r="J64" s="212">
        <v>1</v>
      </c>
      <c r="K64"/>
      <c r="L64" s="76"/>
      <c r="M64" s="73"/>
      <c r="N64" s="77">
        <f t="shared" si="0"/>
        <v>3</v>
      </c>
      <c r="O64" s="73"/>
      <c r="P64" s="78">
        <f t="shared" si="1"/>
        <v>1.3333333333333333</v>
      </c>
      <c r="Q64" s="78">
        <f t="shared" si="2"/>
        <v>0.1111111111111111</v>
      </c>
    </row>
    <row r="65" spans="2:17" s="69" customFormat="1" ht="15">
      <c r="B65" s="213" t="s">
        <v>90</v>
      </c>
      <c r="C65" s="213" t="s">
        <v>505</v>
      </c>
      <c r="D65" s="213"/>
      <c r="E65" s="212">
        <v>2</v>
      </c>
      <c r="F65" s="212">
        <v>21</v>
      </c>
      <c r="G65" s="212">
        <v>5</v>
      </c>
      <c r="H65" s="212">
        <v>10</v>
      </c>
      <c r="I65" s="212"/>
      <c r="J65" s="212"/>
      <c r="K65"/>
      <c r="L65" s="76"/>
      <c r="M65" s="73"/>
      <c r="N65" s="77">
        <f t="shared" si="0"/>
        <v>4</v>
      </c>
      <c r="O65" s="73"/>
      <c r="P65" s="78">
        <f t="shared" si="1"/>
        <v>6.333333333333333</v>
      </c>
      <c r="Q65" s="78">
        <f t="shared" si="2"/>
        <v>0.52777777777777779</v>
      </c>
    </row>
    <row r="66" spans="2:17" s="69" customFormat="1" ht="15">
      <c r="B66" s="213" t="s">
        <v>908</v>
      </c>
      <c r="C66" s="213" t="s">
        <v>1235</v>
      </c>
      <c r="D66" s="213"/>
      <c r="E66" s="212"/>
      <c r="F66" s="212"/>
      <c r="G66" s="212">
        <v>3</v>
      </c>
      <c r="H66" s="212">
        <v>1</v>
      </c>
      <c r="I66" s="212">
        <v>1</v>
      </c>
      <c r="J66" s="212">
        <v>4</v>
      </c>
      <c r="K66"/>
      <c r="L66" s="76"/>
      <c r="M66" s="73"/>
      <c r="N66" s="77">
        <f t="shared" si="0"/>
        <v>4</v>
      </c>
      <c r="O66" s="73"/>
      <c r="P66" s="78">
        <f t="shared" si="1"/>
        <v>1.5</v>
      </c>
      <c r="Q66" s="78">
        <f t="shared" si="2"/>
        <v>0.125</v>
      </c>
    </row>
    <row r="67" spans="2:17" s="69" customFormat="1" ht="15">
      <c r="B67" s="213" t="s">
        <v>909</v>
      </c>
      <c r="C67" s="213" t="s">
        <v>1363</v>
      </c>
      <c r="D67" s="213" t="s">
        <v>2594</v>
      </c>
      <c r="E67" s="212">
        <v>4</v>
      </c>
      <c r="F67" s="212">
        <v>2</v>
      </c>
      <c r="G67" s="212"/>
      <c r="H67" s="212">
        <v>16</v>
      </c>
      <c r="I67" s="212">
        <v>8</v>
      </c>
      <c r="J67" s="212">
        <v>21</v>
      </c>
      <c r="K67"/>
      <c r="L67" s="76"/>
      <c r="M67" s="73"/>
      <c r="N67" s="77">
        <f t="shared" si="0"/>
        <v>5</v>
      </c>
      <c r="O67" s="73"/>
      <c r="P67" s="78">
        <f t="shared" si="1"/>
        <v>8.5</v>
      </c>
      <c r="Q67" s="78">
        <f t="shared" si="2"/>
        <v>0.70833333333333337</v>
      </c>
    </row>
    <row r="68" spans="2:17" s="69" customFormat="1" ht="15">
      <c r="B68" s="213" t="s">
        <v>910</v>
      </c>
      <c r="C68" s="213" t="s">
        <v>1364</v>
      </c>
      <c r="D68" s="213" t="s">
        <v>2595</v>
      </c>
      <c r="E68" s="212">
        <v>2</v>
      </c>
      <c r="F68" s="212">
        <v>1</v>
      </c>
      <c r="G68" s="212"/>
      <c r="H68" s="212"/>
      <c r="I68" s="212"/>
      <c r="J68" s="212"/>
      <c r="K68"/>
      <c r="L68" s="76"/>
      <c r="M68" s="73"/>
      <c r="N68" s="77">
        <f t="shared" si="0"/>
        <v>2</v>
      </c>
      <c r="O68" s="73"/>
      <c r="P68" s="78">
        <f t="shared" si="1"/>
        <v>0.5</v>
      </c>
      <c r="Q68" s="78">
        <f t="shared" si="2"/>
        <v>4.1666666666666664E-2</v>
      </c>
    </row>
    <row r="69" spans="2:17" s="69" customFormat="1" ht="15">
      <c r="B69" s="213" t="s">
        <v>911</v>
      </c>
      <c r="C69" s="213" t="s">
        <v>1365</v>
      </c>
      <c r="D69" s="213" t="s">
        <v>2596</v>
      </c>
      <c r="E69" s="212"/>
      <c r="F69" s="212">
        <v>1</v>
      </c>
      <c r="G69" s="212"/>
      <c r="H69" s="212"/>
      <c r="I69" s="212"/>
      <c r="J69" s="212"/>
      <c r="K69"/>
      <c r="L69" s="76"/>
      <c r="M69" s="73"/>
      <c r="N69" s="77">
        <f t="shared" si="0"/>
        <v>1</v>
      </c>
      <c r="O69" s="73"/>
      <c r="P69" s="78">
        <f t="shared" si="1"/>
        <v>0</v>
      </c>
      <c r="Q69" s="78">
        <f t="shared" si="2"/>
        <v>0</v>
      </c>
    </row>
    <row r="70" spans="2:17" s="69" customFormat="1" ht="15">
      <c r="B70" s="213" t="s">
        <v>71</v>
      </c>
      <c r="C70" s="213" t="s">
        <v>804</v>
      </c>
      <c r="D70" s="213" t="s">
        <v>2603</v>
      </c>
      <c r="E70" s="212">
        <v>1</v>
      </c>
      <c r="F70" s="212"/>
      <c r="G70" s="212"/>
      <c r="H70" s="212">
        <v>50</v>
      </c>
      <c r="I70" s="212"/>
      <c r="J70" s="212"/>
      <c r="K70"/>
      <c r="L70" s="76"/>
      <c r="M70" s="73"/>
      <c r="N70" s="77">
        <f t="shared" si="0"/>
        <v>2</v>
      </c>
      <c r="O70" s="73"/>
      <c r="P70" s="78">
        <f t="shared" si="1"/>
        <v>8.5</v>
      </c>
      <c r="Q70" s="78">
        <f t="shared" si="2"/>
        <v>0.70833333333333337</v>
      </c>
    </row>
    <row r="71" spans="2:17" s="69" customFormat="1" ht="15">
      <c r="B71" s="213" t="s">
        <v>0</v>
      </c>
      <c r="C71" s="213" t="s">
        <v>509</v>
      </c>
      <c r="D71" s="213"/>
      <c r="E71" s="212">
        <v>25</v>
      </c>
      <c r="F71" s="212">
        <v>2</v>
      </c>
      <c r="G71" s="212"/>
      <c r="H71" s="212"/>
      <c r="I71" s="212"/>
      <c r="J71" s="212"/>
      <c r="K71"/>
      <c r="L71" s="76"/>
      <c r="M71" s="73"/>
      <c r="N71" s="77">
        <f t="shared" si="0"/>
        <v>2</v>
      </c>
      <c r="O71" s="73"/>
      <c r="P71" s="78">
        <f t="shared" si="1"/>
        <v>4.5</v>
      </c>
      <c r="Q71" s="78">
        <f t="shared" si="2"/>
        <v>0.375</v>
      </c>
    </row>
    <row r="72" spans="2:17" s="69" customFormat="1" ht="15">
      <c r="B72" s="213" t="s">
        <v>28</v>
      </c>
      <c r="C72" s="213" t="s">
        <v>682</v>
      </c>
      <c r="D72" s="213"/>
      <c r="E72" s="212">
        <v>438</v>
      </c>
      <c r="F72" s="212">
        <v>375</v>
      </c>
      <c r="G72" s="212">
        <v>601</v>
      </c>
      <c r="H72" s="212">
        <v>138</v>
      </c>
      <c r="I72" s="212">
        <v>552</v>
      </c>
      <c r="J72" s="212">
        <v>531</v>
      </c>
      <c r="K72"/>
      <c r="L72" s="76"/>
      <c r="M72" s="73"/>
      <c r="N72" s="77">
        <f t="shared" si="0"/>
        <v>6</v>
      </c>
      <c r="O72" s="73"/>
      <c r="P72" s="78">
        <f t="shared" si="1"/>
        <v>439.16666666666669</v>
      </c>
      <c r="Q72" s="78">
        <f t="shared" si="2"/>
        <v>36.597222222222221</v>
      </c>
    </row>
    <row r="73" spans="2:17" s="69" customFormat="1" ht="15">
      <c r="B73" s="213" t="s">
        <v>759</v>
      </c>
      <c r="C73" s="213" t="s">
        <v>1366</v>
      </c>
      <c r="D73" s="213"/>
      <c r="E73" s="212">
        <v>1</v>
      </c>
      <c r="F73" s="212">
        <v>4</v>
      </c>
      <c r="G73" s="212"/>
      <c r="H73" s="212"/>
      <c r="I73" s="212"/>
      <c r="J73" s="212"/>
      <c r="K73"/>
      <c r="L73" s="76"/>
      <c r="M73" s="73"/>
      <c r="N73" s="77">
        <f t="shared" si="0"/>
        <v>2</v>
      </c>
      <c r="O73" s="73"/>
      <c r="P73" s="78">
        <f t="shared" si="1"/>
        <v>0.83333333333333337</v>
      </c>
      <c r="Q73" s="78">
        <f t="shared" si="2"/>
        <v>6.9444444444444448E-2</v>
      </c>
    </row>
    <row r="74" spans="2:17" s="69" customFormat="1" ht="15">
      <c r="B74" s="213" t="s">
        <v>1002</v>
      </c>
      <c r="C74" s="213" t="s">
        <v>1010</v>
      </c>
      <c r="D74" s="213" t="s">
        <v>2606</v>
      </c>
      <c r="E74" s="212"/>
      <c r="F74" s="212">
        <v>1</v>
      </c>
      <c r="G74" s="212"/>
      <c r="H74" s="212"/>
      <c r="I74" s="212"/>
      <c r="J74" s="212"/>
      <c r="K74"/>
      <c r="L74" s="76"/>
      <c r="M74" s="73"/>
      <c r="N74" s="77">
        <f t="shared" si="0"/>
        <v>1</v>
      </c>
      <c r="O74" s="73"/>
      <c r="P74" s="78">
        <f t="shared" si="1"/>
        <v>0</v>
      </c>
      <c r="Q74" s="78">
        <f t="shared" si="2"/>
        <v>0</v>
      </c>
    </row>
    <row r="75" spans="2:17" s="69" customFormat="1" ht="15">
      <c r="B75" s="213" t="s">
        <v>815</v>
      </c>
      <c r="C75" s="213" t="s">
        <v>816</v>
      </c>
      <c r="D75" s="213"/>
      <c r="E75" s="212"/>
      <c r="F75" s="212"/>
      <c r="G75" s="212"/>
      <c r="H75" s="212"/>
      <c r="I75" s="212"/>
      <c r="J75" s="212">
        <v>1</v>
      </c>
      <c r="K75"/>
      <c r="L75" s="76"/>
      <c r="M75" s="73"/>
      <c r="N75" s="77">
        <f t="shared" si="0"/>
        <v>1</v>
      </c>
      <c r="O75" s="73"/>
      <c r="P75" s="78">
        <f t="shared" si="1"/>
        <v>0</v>
      </c>
      <c r="Q75" s="78">
        <f t="shared" si="2"/>
        <v>0</v>
      </c>
    </row>
    <row r="76" spans="2:17" s="69" customFormat="1" ht="15">
      <c r="B76" s="213" t="s">
        <v>63</v>
      </c>
      <c r="C76" s="213" t="s">
        <v>64</v>
      </c>
      <c r="D76" s="213"/>
      <c r="E76" s="212">
        <v>54</v>
      </c>
      <c r="F76" s="212"/>
      <c r="G76" s="212">
        <v>9</v>
      </c>
      <c r="H76" s="212">
        <v>18</v>
      </c>
      <c r="I76" s="212">
        <v>31</v>
      </c>
      <c r="J76" s="212">
        <v>29</v>
      </c>
      <c r="K76"/>
      <c r="L76" s="76"/>
      <c r="M76" s="73"/>
      <c r="N76" s="77">
        <f t="shared" ref="N76:N139" si="3">IFERROR(COUNTA(E76:J76),"")</f>
        <v>5</v>
      </c>
      <c r="O76" s="73"/>
      <c r="P76" s="78">
        <f t="shared" ref="P76:P139" si="4">IFERROR(IF(N76&lt;=1,0,(SUM(E76:J76)/6)),"")</f>
        <v>23.5</v>
      </c>
      <c r="Q76" s="78">
        <f t="shared" ref="Q76:Q139" si="5">+P76/12</f>
        <v>1.9583333333333333</v>
      </c>
    </row>
    <row r="77" spans="2:17" s="69" customFormat="1" ht="15">
      <c r="B77" s="210" t="s">
        <v>5205</v>
      </c>
      <c r="C77" s="210" t="s">
        <v>5211</v>
      </c>
      <c r="D77" s="210"/>
      <c r="E77" s="212"/>
      <c r="F77" s="212"/>
      <c r="G77" s="212"/>
      <c r="H77" s="212"/>
      <c r="I77" s="212">
        <v>1</v>
      </c>
      <c r="J77" s="212">
        <v>5</v>
      </c>
      <c r="K77"/>
      <c r="L77" s="76"/>
      <c r="M77" s="73"/>
      <c r="N77" s="77">
        <f t="shared" si="3"/>
        <v>2</v>
      </c>
      <c r="O77" s="73"/>
      <c r="P77" s="78">
        <f t="shared" si="4"/>
        <v>1</v>
      </c>
      <c r="Q77" s="78">
        <f t="shared" si="5"/>
        <v>8.3333333333333329E-2</v>
      </c>
    </row>
    <row r="78" spans="2:17" s="69" customFormat="1" ht="15">
      <c r="B78" s="213" t="s">
        <v>155</v>
      </c>
      <c r="C78" s="213" t="s">
        <v>156</v>
      </c>
      <c r="D78" s="213"/>
      <c r="E78" s="212">
        <v>7</v>
      </c>
      <c r="F78" s="212">
        <v>3</v>
      </c>
      <c r="G78" s="212">
        <v>2</v>
      </c>
      <c r="H78" s="212">
        <v>5</v>
      </c>
      <c r="I78" s="212">
        <v>3</v>
      </c>
      <c r="J78" s="212"/>
      <c r="K78"/>
      <c r="L78" s="76"/>
      <c r="M78" s="73"/>
      <c r="N78" s="77">
        <f t="shared" si="3"/>
        <v>5</v>
      </c>
      <c r="O78" s="73"/>
      <c r="P78" s="78">
        <f t="shared" si="4"/>
        <v>3.3333333333333335</v>
      </c>
      <c r="Q78" s="78">
        <f t="shared" si="5"/>
        <v>0.27777777777777779</v>
      </c>
    </row>
    <row r="79" spans="2:17" s="69" customFormat="1" ht="15">
      <c r="B79" s="213" t="s">
        <v>66</v>
      </c>
      <c r="C79" s="213" t="s">
        <v>67</v>
      </c>
      <c r="D79" s="213"/>
      <c r="E79" s="212">
        <v>8</v>
      </c>
      <c r="F79" s="212">
        <v>3</v>
      </c>
      <c r="G79" s="212">
        <v>2</v>
      </c>
      <c r="H79" s="212">
        <v>11</v>
      </c>
      <c r="I79" s="212">
        <v>4</v>
      </c>
      <c r="J79" s="212">
        <v>4</v>
      </c>
      <c r="K79"/>
      <c r="L79" s="76"/>
      <c r="M79" s="73"/>
      <c r="N79" s="77">
        <f t="shared" si="3"/>
        <v>6</v>
      </c>
      <c r="O79" s="73"/>
      <c r="P79" s="78">
        <f t="shared" si="4"/>
        <v>5.333333333333333</v>
      </c>
      <c r="Q79" s="78">
        <f t="shared" si="5"/>
        <v>0.44444444444444442</v>
      </c>
    </row>
    <row r="80" spans="2:17" s="69" customFormat="1" ht="15">
      <c r="B80" s="213" t="s">
        <v>873</v>
      </c>
      <c r="C80" s="213" t="s">
        <v>874</v>
      </c>
      <c r="D80" s="213"/>
      <c r="E80" s="212"/>
      <c r="F80" s="212"/>
      <c r="G80" s="212">
        <v>3</v>
      </c>
      <c r="H80" s="212">
        <v>6</v>
      </c>
      <c r="I80" s="212"/>
      <c r="J80" s="212"/>
      <c r="K80"/>
      <c r="L80" s="76"/>
      <c r="M80" s="73"/>
      <c r="N80" s="77">
        <f t="shared" si="3"/>
        <v>2</v>
      </c>
      <c r="O80" s="73"/>
      <c r="P80" s="78">
        <f t="shared" si="4"/>
        <v>1.5</v>
      </c>
      <c r="Q80" s="78">
        <f t="shared" si="5"/>
        <v>0.125</v>
      </c>
    </row>
    <row r="81" spans="2:17" s="69" customFormat="1" ht="15">
      <c r="B81" s="213" t="s">
        <v>774</v>
      </c>
      <c r="C81" s="213" t="s">
        <v>775</v>
      </c>
      <c r="D81" s="213"/>
      <c r="E81" s="212">
        <v>2</v>
      </c>
      <c r="F81" s="212"/>
      <c r="G81" s="212">
        <v>2</v>
      </c>
      <c r="H81" s="212"/>
      <c r="I81" s="212"/>
      <c r="J81" s="212"/>
      <c r="K81"/>
      <c r="L81" s="76"/>
      <c r="M81" s="73"/>
      <c r="N81" s="77">
        <f t="shared" si="3"/>
        <v>2</v>
      </c>
      <c r="O81" s="73"/>
      <c r="P81" s="78">
        <f t="shared" si="4"/>
        <v>0.66666666666666663</v>
      </c>
      <c r="Q81" s="78">
        <f t="shared" si="5"/>
        <v>5.5555555555555552E-2</v>
      </c>
    </row>
    <row r="82" spans="2:17" s="69" customFormat="1" ht="15">
      <c r="B82" s="213" t="s">
        <v>778</v>
      </c>
      <c r="C82" s="213" t="s">
        <v>779</v>
      </c>
      <c r="D82" s="213"/>
      <c r="E82" s="212">
        <v>6</v>
      </c>
      <c r="F82" s="212"/>
      <c r="G82" s="212">
        <v>3</v>
      </c>
      <c r="H82" s="212"/>
      <c r="I82" s="212"/>
      <c r="J82" s="212"/>
      <c r="K82"/>
      <c r="L82" s="76"/>
      <c r="M82" s="73"/>
      <c r="N82" s="77">
        <f t="shared" si="3"/>
        <v>2</v>
      </c>
      <c r="O82" s="73"/>
      <c r="P82" s="78">
        <f t="shared" si="4"/>
        <v>1.5</v>
      </c>
      <c r="Q82" s="78">
        <f t="shared" si="5"/>
        <v>0.125</v>
      </c>
    </row>
    <row r="83" spans="2:17" s="69" customFormat="1" ht="15">
      <c r="B83" s="213" t="s">
        <v>24</v>
      </c>
      <c r="C83" s="213" t="s">
        <v>25</v>
      </c>
      <c r="D83" s="213"/>
      <c r="E83" s="212">
        <v>20</v>
      </c>
      <c r="F83" s="212">
        <v>35</v>
      </c>
      <c r="G83" s="212"/>
      <c r="H83" s="212"/>
      <c r="I83" s="212"/>
      <c r="J83" s="212"/>
      <c r="K83"/>
      <c r="L83" s="76"/>
      <c r="M83" s="73"/>
      <c r="N83" s="77">
        <f t="shared" si="3"/>
        <v>2</v>
      </c>
      <c r="O83" s="73"/>
      <c r="P83" s="78">
        <f t="shared" si="4"/>
        <v>9.1666666666666661</v>
      </c>
      <c r="Q83" s="78">
        <f t="shared" si="5"/>
        <v>0.76388888888888884</v>
      </c>
    </row>
    <row r="84" spans="2:17" s="69" customFormat="1" ht="15">
      <c r="B84" s="213" t="s">
        <v>878</v>
      </c>
      <c r="C84" s="213" t="s">
        <v>879</v>
      </c>
      <c r="D84" s="213"/>
      <c r="E84" s="212">
        <v>6</v>
      </c>
      <c r="F84" s="212">
        <v>2</v>
      </c>
      <c r="G84" s="212">
        <v>3</v>
      </c>
      <c r="H84" s="212"/>
      <c r="I84" s="212"/>
      <c r="J84" s="212"/>
      <c r="K84"/>
      <c r="L84" s="76"/>
      <c r="M84" s="73"/>
      <c r="N84" s="77">
        <f t="shared" si="3"/>
        <v>3</v>
      </c>
      <c r="O84" s="73"/>
      <c r="P84" s="78">
        <f t="shared" si="4"/>
        <v>1.8333333333333333</v>
      </c>
      <c r="Q84" s="78">
        <f t="shared" si="5"/>
        <v>0.15277777777777776</v>
      </c>
    </row>
    <row r="85" spans="2:17" s="69" customFormat="1" ht="15">
      <c r="B85" s="213" t="s">
        <v>1120</v>
      </c>
      <c r="C85" s="213" t="s">
        <v>1133</v>
      </c>
      <c r="D85" s="213"/>
      <c r="E85" s="212"/>
      <c r="F85" s="212"/>
      <c r="G85" s="212">
        <v>16</v>
      </c>
      <c r="H85" s="212"/>
      <c r="I85" s="212"/>
      <c r="J85" s="212"/>
      <c r="K85"/>
      <c r="L85" s="76"/>
      <c r="M85" s="73"/>
      <c r="N85" s="77">
        <f t="shared" si="3"/>
        <v>1</v>
      </c>
      <c r="O85" s="73"/>
      <c r="P85" s="78">
        <f t="shared" si="4"/>
        <v>0</v>
      </c>
      <c r="Q85" s="78">
        <f t="shared" si="5"/>
        <v>0</v>
      </c>
    </row>
    <row r="86" spans="2:17" s="69" customFormat="1" ht="15">
      <c r="B86" s="213" t="s">
        <v>1066</v>
      </c>
      <c r="C86" s="213" t="s">
        <v>1082</v>
      </c>
      <c r="D86" s="213"/>
      <c r="E86" s="212"/>
      <c r="F86" s="212">
        <v>1</v>
      </c>
      <c r="G86" s="212"/>
      <c r="H86" s="212"/>
      <c r="I86" s="212"/>
      <c r="J86" s="212"/>
      <c r="K86"/>
      <c r="L86" s="76"/>
      <c r="M86" s="73"/>
      <c r="N86" s="77">
        <f t="shared" si="3"/>
        <v>1</v>
      </c>
      <c r="O86" s="73"/>
      <c r="P86" s="78">
        <f t="shared" si="4"/>
        <v>0</v>
      </c>
      <c r="Q86" s="78">
        <f t="shared" si="5"/>
        <v>0</v>
      </c>
    </row>
    <row r="87" spans="2:17" s="69" customFormat="1" ht="15">
      <c r="B87" s="213" t="s">
        <v>880</v>
      </c>
      <c r="C87" s="213" t="s">
        <v>1367</v>
      </c>
      <c r="D87" s="213"/>
      <c r="E87" s="212">
        <v>4</v>
      </c>
      <c r="F87" s="212"/>
      <c r="G87" s="212"/>
      <c r="H87" s="212"/>
      <c r="I87" s="212"/>
      <c r="J87" s="212"/>
      <c r="K87"/>
      <c r="L87" s="76"/>
      <c r="M87" s="73"/>
      <c r="N87" s="77">
        <f t="shared" si="3"/>
        <v>1</v>
      </c>
      <c r="O87" s="73"/>
      <c r="P87" s="78">
        <f t="shared" si="4"/>
        <v>0</v>
      </c>
      <c r="Q87" s="78">
        <f t="shared" si="5"/>
        <v>0</v>
      </c>
    </row>
    <row r="88" spans="2:17" s="69" customFormat="1" ht="15">
      <c r="B88" s="213" t="s">
        <v>735</v>
      </c>
      <c r="C88" s="213" t="s">
        <v>832</v>
      </c>
      <c r="D88" s="213"/>
      <c r="E88" s="212">
        <v>5</v>
      </c>
      <c r="F88" s="212"/>
      <c r="G88" s="212">
        <v>1</v>
      </c>
      <c r="H88" s="212"/>
      <c r="I88" s="212"/>
      <c r="J88" s="212"/>
      <c r="K88"/>
      <c r="L88" s="76"/>
      <c r="M88" s="73"/>
      <c r="N88" s="77">
        <f t="shared" si="3"/>
        <v>2</v>
      </c>
      <c r="O88" s="73"/>
      <c r="P88" s="78">
        <f t="shared" si="4"/>
        <v>1</v>
      </c>
      <c r="Q88" s="78">
        <f t="shared" si="5"/>
        <v>8.3333333333333329E-2</v>
      </c>
    </row>
    <row r="89" spans="2:17" s="69" customFormat="1" ht="15">
      <c r="B89" s="213" t="s">
        <v>881</v>
      </c>
      <c r="C89" s="213" t="s">
        <v>882</v>
      </c>
      <c r="D89" s="213"/>
      <c r="E89" s="212">
        <v>3</v>
      </c>
      <c r="F89" s="212"/>
      <c r="G89" s="212"/>
      <c r="H89" s="212"/>
      <c r="I89" s="212"/>
      <c r="J89" s="212"/>
      <c r="K89"/>
      <c r="L89" s="76"/>
      <c r="M89" s="73"/>
      <c r="N89" s="77">
        <f t="shared" si="3"/>
        <v>1</v>
      </c>
      <c r="O89" s="73"/>
      <c r="P89" s="78">
        <f t="shared" si="4"/>
        <v>0</v>
      </c>
      <c r="Q89" s="78">
        <f t="shared" si="5"/>
        <v>0</v>
      </c>
    </row>
    <row r="90" spans="2:17" s="69" customFormat="1" ht="15">
      <c r="B90" s="213" t="s">
        <v>1014</v>
      </c>
      <c r="C90" s="213" t="s">
        <v>1034</v>
      </c>
      <c r="D90" s="213"/>
      <c r="E90" s="212"/>
      <c r="F90" s="212">
        <v>3</v>
      </c>
      <c r="G90" s="212"/>
      <c r="H90" s="212"/>
      <c r="I90" s="212"/>
      <c r="J90" s="212"/>
      <c r="K90"/>
      <c r="L90" s="76"/>
      <c r="M90" s="73"/>
      <c r="N90" s="77">
        <f t="shared" si="3"/>
        <v>1</v>
      </c>
      <c r="O90" s="73"/>
      <c r="P90" s="78">
        <f t="shared" si="4"/>
        <v>0</v>
      </c>
      <c r="Q90" s="78">
        <f t="shared" si="5"/>
        <v>0</v>
      </c>
    </row>
    <row r="91" spans="2:17" s="69" customFormat="1" ht="15">
      <c r="B91" s="213" t="s">
        <v>40</v>
      </c>
      <c r="C91" s="213" t="s">
        <v>1370</v>
      </c>
      <c r="D91" s="213"/>
      <c r="E91" s="212">
        <v>3</v>
      </c>
      <c r="F91" s="212"/>
      <c r="G91" s="212"/>
      <c r="H91" s="212"/>
      <c r="I91" s="212"/>
      <c r="J91" s="212"/>
      <c r="K91"/>
      <c r="L91" s="76"/>
      <c r="M91" s="73"/>
      <c r="N91" s="77">
        <f t="shared" si="3"/>
        <v>1</v>
      </c>
      <c r="O91" s="73"/>
      <c r="P91" s="78">
        <f t="shared" si="4"/>
        <v>0</v>
      </c>
      <c r="Q91" s="78">
        <f t="shared" si="5"/>
        <v>0</v>
      </c>
    </row>
    <row r="92" spans="2:17" s="69" customFormat="1" ht="15">
      <c r="B92" s="213" t="s">
        <v>1015</v>
      </c>
      <c r="C92" s="213" t="s">
        <v>1035</v>
      </c>
      <c r="D92" s="213"/>
      <c r="E92" s="212"/>
      <c r="F92" s="212">
        <v>2</v>
      </c>
      <c r="G92" s="212"/>
      <c r="H92" s="212"/>
      <c r="I92" s="212"/>
      <c r="J92" s="212"/>
      <c r="K92"/>
      <c r="L92" s="76"/>
      <c r="M92" s="73"/>
      <c r="N92" s="77">
        <f t="shared" si="3"/>
        <v>1</v>
      </c>
      <c r="O92" s="73"/>
      <c r="P92" s="78">
        <f t="shared" si="4"/>
        <v>0</v>
      </c>
      <c r="Q92" s="78">
        <f t="shared" si="5"/>
        <v>0</v>
      </c>
    </row>
    <row r="93" spans="2:17" s="69" customFormat="1" ht="15">
      <c r="B93" s="213" t="s">
        <v>712</v>
      </c>
      <c r="C93" s="213" t="s">
        <v>843</v>
      </c>
      <c r="D93" s="213"/>
      <c r="E93" s="212">
        <v>9</v>
      </c>
      <c r="F93" s="212">
        <v>5</v>
      </c>
      <c r="G93" s="212"/>
      <c r="H93" s="212"/>
      <c r="I93" s="212"/>
      <c r="J93" s="212"/>
      <c r="K93"/>
      <c r="L93" s="76"/>
      <c r="M93" s="73"/>
      <c r="N93" s="77">
        <f t="shared" si="3"/>
        <v>2</v>
      </c>
      <c r="O93" s="73"/>
      <c r="P93" s="78">
        <f t="shared" si="4"/>
        <v>2.3333333333333335</v>
      </c>
      <c r="Q93" s="78">
        <f t="shared" si="5"/>
        <v>0.19444444444444445</v>
      </c>
    </row>
    <row r="94" spans="2:17" s="69" customFormat="1" ht="15">
      <c r="B94" s="213" t="s">
        <v>796</v>
      </c>
      <c r="C94" s="213" t="s">
        <v>797</v>
      </c>
      <c r="D94" s="213" t="s">
        <v>2745</v>
      </c>
      <c r="E94" s="212"/>
      <c r="F94" s="212">
        <v>2</v>
      </c>
      <c r="G94" s="212"/>
      <c r="H94" s="212"/>
      <c r="I94" s="212"/>
      <c r="J94" s="212"/>
      <c r="K94"/>
      <c r="L94" s="76"/>
      <c r="M94" s="73"/>
      <c r="N94" s="77">
        <f t="shared" si="3"/>
        <v>1</v>
      </c>
      <c r="O94" s="73"/>
      <c r="P94" s="78">
        <f t="shared" si="4"/>
        <v>0</v>
      </c>
      <c r="Q94" s="78">
        <f t="shared" si="5"/>
        <v>0</v>
      </c>
    </row>
    <row r="95" spans="2:17" s="69" customFormat="1" ht="15">
      <c r="B95" s="213" t="s">
        <v>214</v>
      </c>
      <c r="C95" s="213" t="s">
        <v>875</v>
      </c>
      <c r="D95" s="213"/>
      <c r="E95" s="212">
        <v>4</v>
      </c>
      <c r="F95" s="212"/>
      <c r="G95" s="212"/>
      <c r="H95" s="212"/>
      <c r="I95" s="212"/>
      <c r="J95" s="212"/>
      <c r="K95"/>
      <c r="L95" s="76"/>
      <c r="M95" s="73"/>
      <c r="N95" s="77">
        <f t="shared" si="3"/>
        <v>1</v>
      </c>
      <c r="O95" s="73"/>
      <c r="P95" s="78">
        <f t="shared" si="4"/>
        <v>0</v>
      </c>
      <c r="Q95" s="78">
        <f t="shared" si="5"/>
        <v>0</v>
      </c>
    </row>
    <row r="96" spans="2:17" s="69" customFormat="1" ht="15">
      <c r="B96" s="213" t="s">
        <v>1104</v>
      </c>
      <c r="C96" s="213" t="s">
        <v>1373</v>
      </c>
      <c r="D96" s="213"/>
      <c r="E96" s="212"/>
      <c r="F96" s="212"/>
      <c r="G96" s="212">
        <v>2</v>
      </c>
      <c r="H96" s="212"/>
      <c r="I96" s="212"/>
      <c r="J96" s="212"/>
      <c r="K96"/>
      <c r="L96" s="76"/>
      <c r="M96" s="73"/>
      <c r="N96" s="77">
        <f t="shared" si="3"/>
        <v>1</v>
      </c>
      <c r="O96" s="73"/>
      <c r="P96" s="78">
        <f t="shared" si="4"/>
        <v>0</v>
      </c>
      <c r="Q96" s="78">
        <f t="shared" si="5"/>
        <v>0</v>
      </c>
    </row>
    <row r="97" spans="2:17" s="69" customFormat="1" ht="15">
      <c r="B97" s="213" t="s">
        <v>713</v>
      </c>
      <c r="C97" s="213" t="s">
        <v>826</v>
      </c>
      <c r="D97" s="213"/>
      <c r="E97" s="212">
        <v>12</v>
      </c>
      <c r="F97" s="212"/>
      <c r="G97" s="212">
        <v>4</v>
      </c>
      <c r="H97" s="212">
        <v>32</v>
      </c>
      <c r="I97" s="212">
        <v>32</v>
      </c>
      <c r="J97" s="212">
        <v>3</v>
      </c>
      <c r="K97"/>
      <c r="L97" s="76"/>
      <c r="M97" s="73"/>
      <c r="N97" s="77">
        <f t="shared" si="3"/>
        <v>5</v>
      </c>
      <c r="O97" s="73"/>
      <c r="P97" s="78">
        <f t="shared" si="4"/>
        <v>13.833333333333334</v>
      </c>
      <c r="Q97" s="78">
        <f t="shared" si="5"/>
        <v>1.1527777777777779</v>
      </c>
    </row>
    <row r="98" spans="2:17" s="69" customFormat="1" ht="15">
      <c r="B98" s="213" t="s">
        <v>805</v>
      </c>
      <c r="C98" s="213" t="s">
        <v>806</v>
      </c>
      <c r="D98" s="213"/>
      <c r="E98" s="212">
        <v>2</v>
      </c>
      <c r="F98" s="212"/>
      <c r="G98" s="212">
        <v>2</v>
      </c>
      <c r="H98" s="212"/>
      <c r="I98" s="212"/>
      <c r="J98" s="212">
        <v>2</v>
      </c>
      <c r="K98"/>
      <c r="L98" s="76"/>
      <c r="M98" s="73"/>
      <c r="N98" s="77">
        <f t="shared" si="3"/>
        <v>3</v>
      </c>
      <c r="O98" s="73"/>
      <c r="P98" s="78">
        <f t="shared" si="4"/>
        <v>1</v>
      </c>
      <c r="Q98" s="78">
        <f t="shared" si="5"/>
        <v>8.3333333333333329E-2</v>
      </c>
    </row>
    <row r="99" spans="2:17" s="69" customFormat="1" ht="15">
      <c r="B99" s="213" t="s">
        <v>26</v>
      </c>
      <c r="C99" s="213" t="s">
        <v>497</v>
      </c>
      <c r="D99" s="213"/>
      <c r="E99" s="212">
        <v>1</v>
      </c>
      <c r="F99" s="212"/>
      <c r="G99" s="212"/>
      <c r="H99" s="212"/>
      <c r="I99" s="212"/>
      <c r="J99" s="212"/>
      <c r="K99"/>
      <c r="L99" s="76"/>
      <c r="M99" s="73"/>
      <c r="N99" s="77">
        <f t="shared" si="3"/>
        <v>1</v>
      </c>
      <c r="O99" s="73"/>
      <c r="P99" s="78">
        <f t="shared" si="4"/>
        <v>0</v>
      </c>
      <c r="Q99" s="78">
        <f t="shared" si="5"/>
        <v>0</v>
      </c>
    </row>
    <row r="100" spans="2:17" s="69" customFormat="1" ht="15">
      <c r="B100" s="213" t="s">
        <v>65</v>
      </c>
      <c r="C100" s="213" t="s">
        <v>498</v>
      </c>
      <c r="D100" s="213"/>
      <c r="E100" s="212">
        <v>33</v>
      </c>
      <c r="F100" s="212">
        <v>2</v>
      </c>
      <c r="G100" s="212">
        <v>5</v>
      </c>
      <c r="H100" s="212">
        <v>53</v>
      </c>
      <c r="I100" s="212">
        <v>42</v>
      </c>
      <c r="J100" s="212">
        <v>27</v>
      </c>
      <c r="K100"/>
      <c r="L100" s="76"/>
      <c r="M100" s="73"/>
      <c r="N100" s="77">
        <f t="shared" si="3"/>
        <v>6</v>
      </c>
      <c r="O100" s="73"/>
      <c r="P100" s="78">
        <f t="shared" si="4"/>
        <v>27</v>
      </c>
      <c r="Q100" s="78">
        <f t="shared" si="5"/>
        <v>2.25</v>
      </c>
    </row>
    <row r="101" spans="2:17" s="69" customFormat="1" ht="15">
      <c r="B101" s="213" t="s">
        <v>1253</v>
      </c>
      <c r="C101" s="213" t="s">
        <v>1314</v>
      </c>
      <c r="D101" s="213"/>
      <c r="E101" s="212"/>
      <c r="F101" s="212"/>
      <c r="G101" s="212"/>
      <c r="H101" s="212"/>
      <c r="I101" s="212">
        <v>10</v>
      </c>
      <c r="J101" s="212"/>
      <c r="K101"/>
      <c r="L101" s="76"/>
      <c r="M101" s="73"/>
      <c r="N101" s="77">
        <f t="shared" si="3"/>
        <v>1</v>
      </c>
      <c r="O101" s="73"/>
      <c r="P101" s="78">
        <f t="shared" si="4"/>
        <v>0</v>
      </c>
      <c r="Q101" s="78">
        <f t="shared" si="5"/>
        <v>0</v>
      </c>
    </row>
    <row r="102" spans="2:17" s="69" customFormat="1" ht="15">
      <c r="B102" s="213" t="s">
        <v>294</v>
      </c>
      <c r="C102" s="213" t="s">
        <v>499</v>
      </c>
      <c r="D102" s="213"/>
      <c r="E102" s="212">
        <v>4</v>
      </c>
      <c r="F102" s="212">
        <v>3</v>
      </c>
      <c r="G102" s="212"/>
      <c r="H102" s="212">
        <v>10</v>
      </c>
      <c r="I102" s="212">
        <v>5</v>
      </c>
      <c r="J102" s="212">
        <v>2</v>
      </c>
      <c r="K102"/>
      <c r="L102" s="76"/>
      <c r="M102" s="73"/>
      <c r="N102" s="77">
        <f t="shared" si="3"/>
        <v>5</v>
      </c>
      <c r="O102" s="73"/>
      <c r="P102" s="78">
        <f t="shared" si="4"/>
        <v>4</v>
      </c>
      <c r="Q102" s="78">
        <f t="shared" si="5"/>
        <v>0.33333333333333331</v>
      </c>
    </row>
    <row r="103" spans="2:17" s="69" customFormat="1" ht="15">
      <c r="B103" s="213" t="s">
        <v>846</v>
      </c>
      <c r="C103" s="213" t="s">
        <v>847</v>
      </c>
      <c r="D103" s="213" t="s">
        <v>2761</v>
      </c>
      <c r="E103" s="212">
        <v>10</v>
      </c>
      <c r="F103" s="212"/>
      <c r="G103" s="212"/>
      <c r="H103" s="212"/>
      <c r="I103" s="212"/>
      <c r="J103" s="212"/>
      <c r="K103"/>
      <c r="L103" s="76"/>
      <c r="M103" s="73"/>
      <c r="N103" s="77">
        <f t="shared" si="3"/>
        <v>1</v>
      </c>
      <c r="O103" s="73"/>
      <c r="P103" s="78">
        <f t="shared" si="4"/>
        <v>0</v>
      </c>
      <c r="Q103" s="78">
        <f t="shared" si="5"/>
        <v>0</v>
      </c>
    </row>
    <row r="104" spans="2:17" s="69" customFormat="1" ht="15">
      <c r="B104" s="213" t="s">
        <v>848</v>
      </c>
      <c r="C104" s="213" t="s">
        <v>849</v>
      </c>
      <c r="D104" s="213" t="s">
        <v>2762</v>
      </c>
      <c r="E104" s="212">
        <v>20</v>
      </c>
      <c r="F104" s="212"/>
      <c r="G104" s="212"/>
      <c r="H104" s="212"/>
      <c r="I104" s="212"/>
      <c r="J104" s="212"/>
      <c r="K104"/>
      <c r="L104" s="76"/>
      <c r="M104" s="73"/>
      <c r="N104" s="77">
        <f t="shared" si="3"/>
        <v>1</v>
      </c>
      <c r="O104" s="73"/>
      <c r="P104" s="78">
        <f t="shared" si="4"/>
        <v>0</v>
      </c>
      <c r="Q104" s="78">
        <f t="shared" si="5"/>
        <v>0</v>
      </c>
    </row>
    <row r="105" spans="2:17" s="69" customFormat="1" ht="15">
      <c r="B105" s="213" t="s">
        <v>714</v>
      </c>
      <c r="C105" s="213" t="s">
        <v>720</v>
      </c>
      <c r="D105" s="213" t="s">
        <v>2763</v>
      </c>
      <c r="E105" s="212">
        <v>25</v>
      </c>
      <c r="F105" s="212">
        <v>9</v>
      </c>
      <c r="G105" s="212">
        <v>10</v>
      </c>
      <c r="H105" s="212">
        <v>4</v>
      </c>
      <c r="I105" s="212">
        <v>2</v>
      </c>
      <c r="J105" s="212"/>
      <c r="K105"/>
      <c r="L105" s="76"/>
      <c r="M105" s="73"/>
      <c r="N105" s="77">
        <f t="shared" si="3"/>
        <v>5</v>
      </c>
      <c r="O105" s="73"/>
      <c r="P105" s="78">
        <f t="shared" si="4"/>
        <v>8.3333333333333339</v>
      </c>
      <c r="Q105" s="78">
        <f t="shared" si="5"/>
        <v>0.69444444444444453</v>
      </c>
    </row>
    <row r="106" spans="2:17" s="69" customFormat="1" ht="15">
      <c r="B106" s="213" t="s">
        <v>715</v>
      </c>
      <c r="C106" s="213" t="s">
        <v>721</v>
      </c>
      <c r="D106" s="213" t="s">
        <v>2764</v>
      </c>
      <c r="E106" s="212">
        <v>26</v>
      </c>
      <c r="F106" s="212"/>
      <c r="G106" s="212"/>
      <c r="H106" s="212"/>
      <c r="I106" s="212"/>
      <c r="J106" s="212"/>
      <c r="K106"/>
      <c r="L106" s="76"/>
      <c r="M106" s="73"/>
      <c r="N106" s="77">
        <f t="shared" si="3"/>
        <v>1</v>
      </c>
      <c r="O106" s="73"/>
      <c r="P106" s="78">
        <f t="shared" si="4"/>
        <v>0</v>
      </c>
      <c r="Q106" s="78">
        <f t="shared" si="5"/>
        <v>0</v>
      </c>
    </row>
    <row r="107" spans="2:17" s="69" customFormat="1" ht="15">
      <c r="B107" s="213" t="s">
        <v>244</v>
      </c>
      <c r="C107" s="213" t="s">
        <v>245</v>
      </c>
      <c r="D107" s="213" t="s">
        <v>2767</v>
      </c>
      <c r="E107" s="212">
        <v>27</v>
      </c>
      <c r="F107" s="212"/>
      <c r="G107" s="212">
        <v>9</v>
      </c>
      <c r="H107" s="212">
        <v>1</v>
      </c>
      <c r="I107" s="212">
        <v>2</v>
      </c>
      <c r="J107" s="212">
        <v>7</v>
      </c>
      <c r="K107"/>
      <c r="L107" s="76"/>
      <c r="M107" s="73"/>
      <c r="N107" s="77">
        <f t="shared" si="3"/>
        <v>5</v>
      </c>
      <c r="O107" s="73"/>
      <c r="P107" s="78">
        <f t="shared" si="4"/>
        <v>7.666666666666667</v>
      </c>
      <c r="Q107" s="78">
        <f t="shared" si="5"/>
        <v>0.63888888888888895</v>
      </c>
    </row>
    <row r="108" spans="2:17" s="69" customFormat="1" ht="15">
      <c r="B108" s="213" t="s">
        <v>912</v>
      </c>
      <c r="C108" s="213" t="s">
        <v>1374</v>
      </c>
      <c r="D108" s="213" t="s">
        <v>2770</v>
      </c>
      <c r="E108" s="212">
        <v>2</v>
      </c>
      <c r="F108" s="212"/>
      <c r="G108" s="212"/>
      <c r="H108" s="212"/>
      <c r="I108" s="212"/>
      <c r="J108" s="212"/>
      <c r="K108"/>
      <c r="L108" s="76"/>
      <c r="M108" s="73"/>
      <c r="N108" s="77">
        <f t="shared" si="3"/>
        <v>1</v>
      </c>
      <c r="O108" s="73"/>
      <c r="P108" s="78">
        <f t="shared" si="4"/>
        <v>0</v>
      </c>
      <c r="Q108" s="78">
        <f t="shared" si="5"/>
        <v>0</v>
      </c>
    </row>
    <row r="109" spans="2:17" s="69" customFormat="1" ht="15">
      <c r="B109" s="213" t="s">
        <v>1246</v>
      </c>
      <c r="C109" s="213" t="s">
        <v>819</v>
      </c>
      <c r="D109" s="213" t="s">
        <v>3971</v>
      </c>
      <c r="E109" s="212">
        <v>10</v>
      </c>
      <c r="F109" s="212">
        <v>15</v>
      </c>
      <c r="G109" s="212"/>
      <c r="H109" s="212"/>
      <c r="I109" s="212"/>
      <c r="J109" s="212"/>
      <c r="K109"/>
      <c r="L109" s="76"/>
      <c r="M109" s="73"/>
      <c r="N109" s="77">
        <f t="shared" si="3"/>
        <v>2</v>
      </c>
      <c r="O109" s="73"/>
      <c r="P109" s="78">
        <f t="shared" si="4"/>
        <v>4.166666666666667</v>
      </c>
      <c r="Q109" s="78">
        <f t="shared" si="5"/>
        <v>0.34722222222222227</v>
      </c>
    </row>
    <row r="110" spans="2:17" s="69" customFormat="1" ht="15">
      <c r="B110" s="213" t="s">
        <v>4592</v>
      </c>
      <c r="C110" s="213" t="s">
        <v>939</v>
      </c>
      <c r="D110" s="213"/>
      <c r="E110" s="212"/>
      <c r="F110" s="212"/>
      <c r="G110" s="212">
        <v>2</v>
      </c>
      <c r="H110" s="212"/>
      <c r="I110" s="212"/>
      <c r="J110" s="212"/>
      <c r="K110"/>
      <c r="L110" s="76"/>
      <c r="M110" s="73"/>
      <c r="N110" s="77">
        <f t="shared" si="3"/>
        <v>1</v>
      </c>
      <c r="O110" s="73"/>
      <c r="P110" s="78">
        <f t="shared" si="4"/>
        <v>0</v>
      </c>
      <c r="Q110" s="78">
        <f t="shared" si="5"/>
        <v>0</v>
      </c>
    </row>
    <row r="111" spans="2:17" s="69" customFormat="1" ht="15">
      <c r="B111" s="213" t="s">
        <v>518</v>
      </c>
      <c r="C111" s="213" t="s">
        <v>4601</v>
      </c>
      <c r="D111" s="213" t="s">
        <v>2807</v>
      </c>
      <c r="E111" s="212">
        <v>16</v>
      </c>
      <c r="F111" s="212">
        <v>1</v>
      </c>
      <c r="G111" s="212"/>
      <c r="H111" s="212"/>
      <c r="I111" s="212">
        <v>1</v>
      </c>
      <c r="J111" s="212">
        <v>5</v>
      </c>
      <c r="K111"/>
      <c r="L111" s="76"/>
      <c r="M111" s="73"/>
      <c r="N111" s="77">
        <f t="shared" si="3"/>
        <v>4</v>
      </c>
      <c r="O111" s="73"/>
      <c r="P111" s="78">
        <f t="shared" si="4"/>
        <v>3.8333333333333335</v>
      </c>
      <c r="Q111" s="78">
        <f t="shared" si="5"/>
        <v>0.31944444444444448</v>
      </c>
    </row>
    <row r="112" spans="2:17" s="69" customFormat="1" ht="15">
      <c r="B112" s="213" t="s">
        <v>520</v>
      </c>
      <c r="C112" s="213" t="s">
        <v>521</v>
      </c>
      <c r="D112" s="213" t="s">
        <v>2808</v>
      </c>
      <c r="E112" s="212">
        <v>2040</v>
      </c>
      <c r="F112" s="212">
        <v>60</v>
      </c>
      <c r="G112" s="212"/>
      <c r="H112" s="212"/>
      <c r="I112" s="212"/>
      <c r="J112" s="212">
        <v>4</v>
      </c>
      <c r="K112"/>
      <c r="L112" s="76"/>
      <c r="M112" s="73"/>
      <c r="N112" s="77">
        <f t="shared" si="3"/>
        <v>3</v>
      </c>
      <c r="O112" s="73"/>
      <c r="P112" s="78">
        <f t="shared" si="4"/>
        <v>350.66666666666669</v>
      </c>
      <c r="Q112" s="78">
        <f t="shared" si="5"/>
        <v>29.222222222222225</v>
      </c>
    </row>
    <row r="113" spans="2:17" s="69" customFormat="1" ht="15">
      <c r="B113" s="213" t="s">
        <v>1045</v>
      </c>
      <c r="C113" s="213" t="s">
        <v>1375</v>
      </c>
      <c r="D113" s="213" t="s">
        <v>2873</v>
      </c>
      <c r="E113" s="212"/>
      <c r="F113" s="212"/>
      <c r="G113" s="212">
        <v>18</v>
      </c>
      <c r="H113" s="212"/>
      <c r="I113" s="212"/>
      <c r="J113" s="212">
        <v>42</v>
      </c>
      <c r="K113"/>
      <c r="L113" s="76"/>
      <c r="M113" s="73"/>
      <c r="N113" s="77">
        <f t="shared" si="3"/>
        <v>2</v>
      </c>
      <c r="O113" s="73"/>
      <c r="P113" s="78">
        <f t="shared" si="4"/>
        <v>10</v>
      </c>
      <c r="Q113" s="78">
        <f t="shared" si="5"/>
        <v>0.83333333333333337</v>
      </c>
    </row>
    <row r="114" spans="2:17" s="69" customFormat="1" ht="15">
      <c r="B114" s="213" t="s">
        <v>1046</v>
      </c>
      <c r="C114" s="213" t="s">
        <v>1073</v>
      </c>
      <c r="D114" s="213" t="s">
        <v>2874</v>
      </c>
      <c r="E114" s="212"/>
      <c r="F114" s="212"/>
      <c r="G114" s="212">
        <v>18</v>
      </c>
      <c r="H114" s="212"/>
      <c r="I114" s="212"/>
      <c r="J114" s="212"/>
      <c r="K114"/>
      <c r="L114" s="76"/>
      <c r="M114" s="73"/>
      <c r="N114" s="77">
        <f t="shared" si="3"/>
        <v>1</v>
      </c>
      <c r="O114" s="73"/>
      <c r="P114" s="78">
        <f t="shared" si="4"/>
        <v>0</v>
      </c>
      <c r="Q114" s="78">
        <f t="shared" si="5"/>
        <v>0</v>
      </c>
    </row>
    <row r="115" spans="2:17" s="69" customFormat="1" ht="15">
      <c r="B115" s="213" t="s">
        <v>1047</v>
      </c>
      <c r="C115" s="213" t="s">
        <v>1376</v>
      </c>
      <c r="D115" s="213" t="s">
        <v>2875</v>
      </c>
      <c r="E115" s="212"/>
      <c r="F115" s="212"/>
      <c r="G115" s="212">
        <v>18</v>
      </c>
      <c r="H115" s="212"/>
      <c r="I115" s="212"/>
      <c r="J115" s="212"/>
      <c r="K115"/>
      <c r="L115" s="76"/>
      <c r="M115" s="73"/>
      <c r="N115" s="77">
        <f t="shared" si="3"/>
        <v>1</v>
      </c>
      <c r="O115" s="73"/>
      <c r="P115" s="78">
        <f t="shared" si="4"/>
        <v>0</v>
      </c>
      <c r="Q115" s="78">
        <f t="shared" si="5"/>
        <v>0</v>
      </c>
    </row>
    <row r="116" spans="2:17" s="69" customFormat="1" ht="15">
      <c r="B116" s="213" t="s">
        <v>1137</v>
      </c>
      <c r="C116" s="213" t="s">
        <v>1140</v>
      </c>
      <c r="D116" s="213" t="s">
        <v>2878</v>
      </c>
      <c r="E116" s="212"/>
      <c r="F116" s="212"/>
      <c r="G116" s="212">
        <v>4</v>
      </c>
      <c r="H116" s="212">
        <v>1</v>
      </c>
      <c r="I116" s="212"/>
      <c r="J116" s="212"/>
      <c r="K116"/>
      <c r="L116" s="76"/>
      <c r="M116" s="73"/>
      <c r="N116" s="77">
        <f t="shared" si="3"/>
        <v>2</v>
      </c>
      <c r="O116" s="73"/>
      <c r="P116" s="78">
        <f t="shared" si="4"/>
        <v>0.83333333333333337</v>
      </c>
      <c r="Q116" s="78">
        <f t="shared" si="5"/>
        <v>6.9444444444444448E-2</v>
      </c>
    </row>
    <row r="117" spans="2:17" s="69" customFormat="1" ht="15">
      <c r="B117" s="213" t="s">
        <v>522</v>
      </c>
      <c r="C117" s="213" t="s">
        <v>523</v>
      </c>
      <c r="D117" s="213" t="s">
        <v>2936</v>
      </c>
      <c r="E117" s="212">
        <v>10</v>
      </c>
      <c r="F117" s="212"/>
      <c r="G117" s="212"/>
      <c r="H117" s="212"/>
      <c r="I117" s="212"/>
      <c r="J117" s="212"/>
      <c r="K117"/>
      <c r="L117" s="76"/>
      <c r="M117" s="73"/>
      <c r="N117" s="77">
        <f t="shared" si="3"/>
        <v>1</v>
      </c>
      <c r="O117" s="73"/>
      <c r="P117" s="78">
        <f t="shared" si="4"/>
        <v>0</v>
      </c>
      <c r="Q117" s="78">
        <f t="shared" si="5"/>
        <v>0</v>
      </c>
    </row>
    <row r="118" spans="2:17" s="69" customFormat="1" ht="15">
      <c r="B118" s="213" t="s">
        <v>1048</v>
      </c>
      <c r="C118" s="213" t="s">
        <v>1074</v>
      </c>
      <c r="D118" s="213" t="s">
        <v>2970</v>
      </c>
      <c r="E118" s="212"/>
      <c r="F118" s="212"/>
      <c r="G118" s="212">
        <v>2</v>
      </c>
      <c r="H118" s="212"/>
      <c r="I118" s="212"/>
      <c r="J118" s="212"/>
      <c r="K118"/>
      <c r="L118" s="76"/>
      <c r="M118" s="73"/>
      <c r="N118" s="77">
        <f t="shared" si="3"/>
        <v>1</v>
      </c>
      <c r="O118" s="73"/>
      <c r="P118" s="78">
        <f t="shared" si="4"/>
        <v>0</v>
      </c>
      <c r="Q118" s="78">
        <f t="shared" si="5"/>
        <v>0</v>
      </c>
    </row>
    <row r="119" spans="2:17" s="69" customFormat="1" ht="15">
      <c r="B119" s="213" t="s">
        <v>1049</v>
      </c>
      <c r="C119" s="213" t="s">
        <v>1075</v>
      </c>
      <c r="D119" s="213" t="s">
        <v>2971</v>
      </c>
      <c r="E119" s="212"/>
      <c r="F119" s="212"/>
      <c r="G119" s="212">
        <v>2</v>
      </c>
      <c r="H119" s="212"/>
      <c r="I119" s="212"/>
      <c r="J119" s="212"/>
      <c r="K119"/>
      <c r="L119" s="76"/>
      <c r="M119" s="73"/>
      <c r="N119" s="77">
        <f t="shared" si="3"/>
        <v>1</v>
      </c>
      <c r="O119" s="73"/>
      <c r="P119" s="78">
        <f t="shared" si="4"/>
        <v>0</v>
      </c>
      <c r="Q119" s="78">
        <f t="shared" si="5"/>
        <v>0</v>
      </c>
    </row>
    <row r="120" spans="2:17" s="69" customFormat="1" ht="15">
      <c r="B120" s="213" t="s">
        <v>1050</v>
      </c>
      <c r="C120" s="213" t="s">
        <v>1076</v>
      </c>
      <c r="D120" s="213" t="s">
        <v>2972</v>
      </c>
      <c r="E120" s="212"/>
      <c r="F120" s="212"/>
      <c r="G120" s="212">
        <v>2</v>
      </c>
      <c r="H120" s="212"/>
      <c r="I120" s="212"/>
      <c r="J120" s="212"/>
      <c r="K120"/>
      <c r="L120" s="76"/>
      <c r="M120" s="73"/>
      <c r="N120" s="77">
        <f t="shared" si="3"/>
        <v>1</v>
      </c>
      <c r="O120" s="73"/>
      <c r="P120" s="78">
        <f>IFERROR(IF(N120&lt;=1,0,(SUM(E120:J120)/6)),"")</f>
        <v>0</v>
      </c>
      <c r="Q120" s="78">
        <f t="shared" si="5"/>
        <v>0</v>
      </c>
    </row>
    <row r="121" spans="2:17" s="69" customFormat="1" ht="15">
      <c r="B121" s="213" t="s">
        <v>492</v>
      </c>
      <c r="C121" s="213" t="s">
        <v>1377</v>
      </c>
      <c r="D121" s="213" t="s">
        <v>3063</v>
      </c>
      <c r="E121" s="212"/>
      <c r="F121" s="212">
        <v>2</v>
      </c>
      <c r="G121" s="212"/>
      <c r="H121" s="212"/>
      <c r="I121" s="212"/>
      <c r="J121" s="212"/>
      <c r="K121"/>
      <c r="L121" s="76"/>
      <c r="M121" s="73"/>
      <c r="N121" s="77">
        <f t="shared" si="3"/>
        <v>1</v>
      </c>
      <c r="O121" s="73"/>
      <c r="P121" s="78">
        <f t="shared" si="4"/>
        <v>0</v>
      </c>
      <c r="Q121" s="78">
        <f t="shared" si="5"/>
        <v>0</v>
      </c>
    </row>
    <row r="122" spans="2:17" s="69" customFormat="1" ht="15">
      <c r="B122" s="213" t="s">
        <v>524</v>
      </c>
      <c r="C122" s="213" t="s">
        <v>525</v>
      </c>
      <c r="D122" s="213" t="s">
        <v>3191</v>
      </c>
      <c r="E122" s="212"/>
      <c r="F122" s="212">
        <v>0</v>
      </c>
      <c r="G122" s="212">
        <v>1</v>
      </c>
      <c r="H122" s="212"/>
      <c r="I122" s="212"/>
      <c r="J122" s="212"/>
      <c r="K122"/>
      <c r="L122" s="76"/>
      <c r="M122" s="73"/>
      <c r="N122" s="77">
        <f t="shared" si="3"/>
        <v>2</v>
      </c>
      <c r="O122" s="73"/>
      <c r="P122" s="78">
        <f t="shared" si="4"/>
        <v>0.16666666666666666</v>
      </c>
      <c r="Q122" s="78">
        <f t="shared" si="5"/>
        <v>1.3888888888888888E-2</v>
      </c>
    </row>
    <row r="123" spans="2:17" s="69" customFormat="1" ht="15">
      <c r="B123" s="213" t="s">
        <v>638</v>
      </c>
      <c r="C123" s="213" t="s">
        <v>645</v>
      </c>
      <c r="D123" s="213" t="s">
        <v>3216</v>
      </c>
      <c r="E123" s="212"/>
      <c r="F123" s="212">
        <v>3</v>
      </c>
      <c r="G123" s="212"/>
      <c r="H123" s="212">
        <v>1</v>
      </c>
      <c r="I123" s="212">
        <v>1</v>
      </c>
      <c r="J123" s="212">
        <v>5</v>
      </c>
      <c r="K123"/>
      <c r="L123" s="76"/>
      <c r="M123" s="73"/>
      <c r="N123" s="77">
        <f t="shared" si="3"/>
        <v>4</v>
      </c>
      <c r="O123" s="73"/>
      <c r="P123" s="78">
        <f t="shared" si="4"/>
        <v>1.6666666666666667</v>
      </c>
      <c r="Q123" s="78">
        <f t="shared" si="5"/>
        <v>0.1388888888888889</v>
      </c>
    </row>
    <row r="124" spans="2:17" s="69" customFormat="1" ht="15">
      <c r="B124" s="213" t="s">
        <v>526</v>
      </c>
      <c r="C124" s="213" t="s">
        <v>527</v>
      </c>
      <c r="D124" s="213" t="s">
        <v>3227</v>
      </c>
      <c r="E124" s="212">
        <v>2</v>
      </c>
      <c r="F124" s="212"/>
      <c r="G124" s="212"/>
      <c r="H124" s="212"/>
      <c r="I124" s="212"/>
      <c r="J124" s="212"/>
      <c r="K124"/>
      <c r="L124" s="76"/>
      <c r="M124" s="73"/>
      <c r="N124" s="77">
        <f t="shared" si="3"/>
        <v>1</v>
      </c>
      <c r="O124" s="73"/>
      <c r="P124" s="78">
        <f t="shared" si="4"/>
        <v>0</v>
      </c>
      <c r="Q124" s="78">
        <f t="shared" si="5"/>
        <v>0</v>
      </c>
    </row>
    <row r="125" spans="2:17" s="69" customFormat="1" ht="15">
      <c r="B125" s="213" t="s">
        <v>528</v>
      </c>
      <c r="C125" s="213" t="s">
        <v>529</v>
      </c>
      <c r="D125" s="213" t="s">
        <v>3250</v>
      </c>
      <c r="E125" s="212"/>
      <c r="F125" s="212">
        <v>1</v>
      </c>
      <c r="G125" s="212"/>
      <c r="H125" s="212"/>
      <c r="I125" s="212"/>
      <c r="J125" s="212"/>
      <c r="K125"/>
      <c r="L125" s="76"/>
      <c r="M125" s="73"/>
      <c r="N125" s="77">
        <f t="shared" si="3"/>
        <v>1</v>
      </c>
      <c r="O125" s="73"/>
      <c r="P125" s="78">
        <f t="shared" si="4"/>
        <v>0</v>
      </c>
      <c r="Q125" s="78">
        <f t="shared" si="5"/>
        <v>0</v>
      </c>
    </row>
    <row r="126" spans="2:17" s="69" customFormat="1" ht="15">
      <c r="B126" s="213" t="s">
        <v>530</v>
      </c>
      <c r="C126" s="213" t="s">
        <v>531</v>
      </c>
      <c r="D126" s="213" t="s">
        <v>3251</v>
      </c>
      <c r="E126" s="212"/>
      <c r="F126" s="212">
        <v>1</v>
      </c>
      <c r="G126" s="212"/>
      <c r="H126" s="212"/>
      <c r="I126" s="212"/>
      <c r="J126" s="212"/>
      <c r="K126"/>
      <c r="L126" s="76"/>
      <c r="M126" s="73"/>
      <c r="N126" s="77">
        <f t="shared" si="3"/>
        <v>1</v>
      </c>
      <c r="O126" s="73"/>
      <c r="P126" s="78">
        <f t="shared" si="4"/>
        <v>0</v>
      </c>
      <c r="Q126" s="78">
        <f t="shared" si="5"/>
        <v>0</v>
      </c>
    </row>
    <row r="127" spans="2:17" s="69" customFormat="1" ht="15">
      <c r="B127" s="213" t="s">
        <v>535</v>
      </c>
      <c r="C127" s="213" t="s">
        <v>536</v>
      </c>
      <c r="D127" s="213" t="s">
        <v>3345</v>
      </c>
      <c r="E127" s="212"/>
      <c r="F127" s="212"/>
      <c r="G127" s="212">
        <v>10</v>
      </c>
      <c r="H127" s="212"/>
      <c r="I127" s="212"/>
      <c r="J127" s="212"/>
      <c r="K127"/>
      <c r="L127" s="76"/>
      <c r="M127" s="73"/>
      <c r="N127" s="77">
        <f t="shared" si="3"/>
        <v>1</v>
      </c>
      <c r="O127" s="73"/>
      <c r="P127" s="78">
        <f t="shared" si="4"/>
        <v>0</v>
      </c>
      <c r="Q127" s="78">
        <f t="shared" si="5"/>
        <v>0</v>
      </c>
    </row>
    <row r="128" spans="2:17" s="69" customFormat="1" ht="15">
      <c r="B128" s="213" t="s">
        <v>538</v>
      </c>
      <c r="C128" s="213" t="s">
        <v>539</v>
      </c>
      <c r="D128" s="213" t="s">
        <v>3359</v>
      </c>
      <c r="E128" s="212">
        <v>3</v>
      </c>
      <c r="F128" s="212"/>
      <c r="G128" s="212"/>
      <c r="H128" s="212"/>
      <c r="I128" s="212"/>
      <c r="J128" s="212"/>
      <c r="K128"/>
      <c r="L128" s="76"/>
      <c r="M128" s="73"/>
      <c r="N128" s="77">
        <f t="shared" si="3"/>
        <v>1</v>
      </c>
      <c r="O128" s="73"/>
      <c r="P128" s="78">
        <f t="shared" si="4"/>
        <v>0</v>
      </c>
      <c r="Q128" s="78">
        <f t="shared" si="5"/>
        <v>0</v>
      </c>
    </row>
    <row r="129" spans="2:17" s="69" customFormat="1" ht="15">
      <c r="B129" s="213" t="s">
        <v>248</v>
      </c>
      <c r="C129" s="213" t="s">
        <v>249</v>
      </c>
      <c r="D129" s="213" t="s">
        <v>3360</v>
      </c>
      <c r="E129" s="212">
        <v>3</v>
      </c>
      <c r="F129" s="212"/>
      <c r="G129" s="212"/>
      <c r="H129" s="212">
        <v>1</v>
      </c>
      <c r="I129" s="212"/>
      <c r="J129" s="212"/>
      <c r="K129"/>
      <c r="L129" s="76"/>
      <c r="M129" s="73"/>
      <c r="N129" s="77">
        <f t="shared" si="3"/>
        <v>2</v>
      </c>
      <c r="O129" s="73"/>
      <c r="P129" s="78">
        <f t="shared" si="4"/>
        <v>0.66666666666666663</v>
      </c>
      <c r="Q129" s="78">
        <f t="shared" si="5"/>
        <v>5.5555555555555552E-2</v>
      </c>
    </row>
    <row r="130" spans="2:17" s="69" customFormat="1" ht="15">
      <c r="B130" s="213" t="s">
        <v>540</v>
      </c>
      <c r="C130" s="213" t="s">
        <v>541</v>
      </c>
      <c r="D130" s="213" t="s">
        <v>3361</v>
      </c>
      <c r="E130" s="212">
        <v>3</v>
      </c>
      <c r="F130" s="212"/>
      <c r="G130" s="212"/>
      <c r="H130" s="212"/>
      <c r="I130" s="212"/>
      <c r="J130" s="212"/>
      <c r="K130"/>
      <c r="L130" s="76"/>
      <c r="M130" s="73"/>
      <c r="N130" s="77">
        <f t="shared" si="3"/>
        <v>1</v>
      </c>
      <c r="O130" s="73"/>
      <c r="P130" s="78">
        <f t="shared" si="4"/>
        <v>0</v>
      </c>
      <c r="Q130" s="78">
        <f t="shared" si="5"/>
        <v>0</v>
      </c>
    </row>
    <row r="131" spans="2:17" s="69" customFormat="1" ht="15">
      <c r="B131" s="213" t="s">
        <v>968</v>
      </c>
      <c r="C131" s="213" t="s">
        <v>979</v>
      </c>
      <c r="D131" s="213" t="s">
        <v>3362</v>
      </c>
      <c r="E131" s="212">
        <v>3</v>
      </c>
      <c r="F131" s="212"/>
      <c r="G131" s="212"/>
      <c r="H131" s="212"/>
      <c r="I131" s="212"/>
      <c r="J131" s="212"/>
      <c r="K131"/>
      <c r="L131" s="76"/>
      <c r="M131" s="73"/>
      <c r="N131" s="77">
        <f t="shared" si="3"/>
        <v>1</v>
      </c>
      <c r="O131" s="73"/>
      <c r="P131" s="78">
        <f t="shared" si="4"/>
        <v>0</v>
      </c>
      <c r="Q131" s="78">
        <f t="shared" si="5"/>
        <v>0</v>
      </c>
    </row>
    <row r="132" spans="2:17" s="69" customFormat="1" ht="15">
      <c r="B132" s="213" t="s">
        <v>969</v>
      </c>
      <c r="C132" s="213" t="s">
        <v>980</v>
      </c>
      <c r="D132" s="213" t="s">
        <v>3363</v>
      </c>
      <c r="E132" s="212">
        <v>3</v>
      </c>
      <c r="F132" s="212"/>
      <c r="G132" s="212"/>
      <c r="H132" s="212"/>
      <c r="I132" s="212"/>
      <c r="J132" s="212"/>
      <c r="K132"/>
      <c r="L132" s="76"/>
      <c r="M132" s="73"/>
      <c r="N132" s="77">
        <f t="shared" si="3"/>
        <v>1</v>
      </c>
      <c r="O132" s="73"/>
      <c r="P132" s="78">
        <f t="shared" si="4"/>
        <v>0</v>
      </c>
      <c r="Q132" s="78">
        <f t="shared" si="5"/>
        <v>0</v>
      </c>
    </row>
    <row r="133" spans="2:17" s="69" customFormat="1" ht="15">
      <c r="B133" s="213" t="s">
        <v>970</v>
      </c>
      <c r="C133" s="213" t="s">
        <v>981</v>
      </c>
      <c r="D133" s="213" t="s">
        <v>3364</v>
      </c>
      <c r="E133" s="212">
        <v>4</v>
      </c>
      <c r="F133" s="212"/>
      <c r="G133" s="212"/>
      <c r="H133" s="212"/>
      <c r="I133" s="212"/>
      <c r="J133" s="212"/>
      <c r="K133"/>
      <c r="L133" s="76"/>
      <c r="M133" s="73"/>
      <c r="N133" s="77">
        <f t="shared" si="3"/>
        <v>1</v>
      </c>
      <c r="O133" s="73"/>
      <c r="P133" s="78">
        <f t="shared" si="4"/>
        <v>0</v>
      </c>
      <c r="Q133" s="78">
        <f t="shared" si="5"/>
        <v>0</v>
      </c>
    </row>
    <row r="134" spans="2:17" s="69" customFormat="1" ht="15">
      <c r="B134" s="213" t="s">
        <v>542</v>
      </c>
      <c r="C134" s="213" t="s">
        <v>543</v>
      </c>
      <c r="D134" s="213" t="s">
        <v>3365</v>
      </c>
      <c r="E134" s="212">
        <v>3</v>
      </c>
      <c r="F134" s="212"/>
      <c r="G134" s="212"/>
      <c r="H134" s="212"/>
      <c r="I134" s="212"/>
      <c r="J134" s="212"/>
      <c r="K134"/>
      <c r="L134" s="76"/>
      <c r="M134" s="73"/>
      <c r="N134" s="77">
        <f t="shared" si="3"/>
        <v>1</v>
      </c>
      <c r="O134" s="73"/>
      <c r="P134" s="78">
        <f t="shared" si="4"/>
        <v>0</v>
      </c>
      <c r="Q134" s="78">
        <f t="shared" si="5"/>
        <v>0</v>
      </c>
    </row>
    <row r="135" spans="2:17" s="69" customFormat="1" ht="15">
      <c r="B135" s="213" t="s">
        <v>544</v>
      </c>
      <c r="C135" s="213" t="s">
        <v>545</v>
      </c>
      <c r="D135" s="213" t="s">
        <v>3366</v>
      </c>
      <c r="E135" s="212">
        <v>3</v>
      </c>
      <c r="F135" s="212"/>
      <c r="G135" s="212"/>
      <c r="H135" s="212"/>
      <c r="I135" s="212"/>
      <c r="J135" s="212"/>
      <c r="K135"/>
      <c r="L135" s="76"/>
      <c r="M135" s="73"/>
      <c r="N135" s="77">
        <f t="shared" si="3"/>
        <v>1</v>
      </c>
      <c r="O135" s="73"/>
      <c r="P135" s="78">
        <f t="shared" si="4"/>
        <v>0</v>
      </c>
      <c r="Q135" s="78">
        <f t="shared" si="5"/>
        <v>0</v>
      </c>
    </row>
    <row r="136" spans="2:17" s="69" customFormat="1" ht="15">
      <c r="B136" s="213" t="s">
        <v>971</v>
      </c>
      <c r="C136" s="213" t="s">
        <v>982</v>
      </c>
      <c r="D136" s="213" t="s">
        <v>3367</v>
      </c>
      <c r="E136" s="212">
        <v>3</v>
      </c>
      <c r="F136" s="212"/>
      <c r="G136" s="212"/>
      <c r="H136" s="212"/>
      <c r="I136" s="212"/>
      <c r="J136" s="212"/>
      <c r="K136"/>
      <c r="L136" s="76"/>
      <c r="M136" s="73"/>
      <c r="N136" s="77">
        <f t="shared" si="3"/>
        <v>1</v>
      </c>
      <c r="O136" s="73"/>
      <c r="P136" s="78">
        <f t="shared" si="4"/>
        <v>0</v>
      </c>
      <c r="Q136" s="78">
        <f t="shared" si="5"/>
        <v>0</v>
      </c>
    </row>
    <row r="137" spans="2:17" s="69" customFormat="1" ht="15">
      <c r="B137" s="213" t="s">
        <v>972</v>
      </c>
      <c r="C137" s="213" t="s">
        <v>983</v>
      </c>
      <c r="D137" s="213" t="s">
        <v>3368</v>
      </c>
      <c r="E137" s="212">
        <v>3</v>
      </c>
      <c r="F137" s="212"/>
      <c r="G137" s="212"/>
      <c r="H137" s="212"/>
      <c r="I137" s="212"/>
      <c r="J137" s="212"/>
      <c r="K137"/>
      <c r="L137" s="76"/>
      <c r="M137" s="73"/>
      <c r="N137" s="77">
        <f t="shared" si="3"/>
        <v>1</v>
      </c>
      <c r="O137" s="73"/>
      <c r="P137" s="78">
        <f t="shared" si="4"/>
        <v>0</v>
      </c>
      <c r="Q137" s="78">
        <f t="shared" si="5"/>
        <v>0</v>
      </c>
    </row>
    <row r="138" spans="2:17" s="69" customFormat="1" ht="15">
      <c r="B138" s="213" t="s">
        <v>246</v>
      </c>
      <c r="C138" s="213" t="s">
        <v>247</v>
      </c>
      <c r="D138" s="213" t="s">
        <v>3369</v>
      </c>
      <c r="E138" s="212">
        <v>3</v>
      </c>
      <c r="F138" s="212"/>
      <c r="G138" s="212"/>
      <c r="H138" s="212"/>
      <c r="I138" s="212"/>
      <c r="J138" s="212"/>
      <c r="K138"/>
      <c r="L138" s="76"/>
      <c r="M138" s="73"/>
      <c r="N138" s="77">
        <f t="shared" si="3"/>
        <v>1</v>
      </c>
      <c r="O138" s="73"/>
      <c r="P138" s="78">
        <f t="shared" si="4"/>
        <v>0</v>
      </c>
      <c r="Q138" s="78">
        <f t="shared" si="5"/>
        <v>0</v>
      </c>
    </row>
    <row r="139" spans="2:17" s="69" customFormat="1" ht="15">
      <c r="B139" s="213" t="s">
        <v>546</v>
      </c>
      <c r="C139" s="213" t="s">
        <v>547</v>
      </c>
      <c r="D139" s="213" t="s">
        <v>3370</v>
      </c>
      <c r="E139" s="212">
        <v>4</v>
      </c>
      <c r="F139" s="212">
        <v>1</v>
      </c>
      <c r="G139" s="212"/>
      <c r="H139" s="212"/>
      <c r="I139" s="212"/>
      <c r="J139" s="212"/>
      <c r="K139"/>
      <c r="L139" s="76"/>
      <c r="M139" s="73"/>
      <c r="N139" s="77">
        <f t="shared" si="3"/>
        <v>2</v>
      </c>
      <c r="O139" s="73"/>
      <c r="P139" s="78">
        <f t="shared" si="4"/>
        <v>0.83333333333333337</v>
      </c>
      <c r="Q139" s="78">
        <f t="shared" si="5"/>
        <v>6.9444444444444448E-2</v>
      </c>
    </row>
    <row r="140" spans="2:17" s="69" customFormat="1" ht="15">
      <c r="B140" s="213" t="s">
        <v>548</v>
      </c>
      <c r="C140" s="213" t="s">
        <v>549</v>
      </c>
      <c r="D140" s="213" t="s">
        <v>3374</v>
      </c>
      <c r="E140" s="212"/>
      <c r="F140" s="212"/>
      <c r="G140" s="212">
        <v>2</v>
      </c>
      <c r="H140" s="212">
        <v>2</v>
      </c>
      <c r="I140" s="212">
        <v>1</v>
      </c>
      <c r="J140" s="212"/>
      <c r="K140"/>
      <c r="L140" s="76"/>
      <c r="M140" s="73"/>
      <c r="N140" s="77">
        <f t="shared" ref="N140:N203" si="6">IFERROR(COUNTA(E140:J140),"")</f>
        <v>3</v>
      </c>
      <c r="O140" s="73"/>
      <c r="P140" s="78">
        <f t="shared" ref="P140:P203" si="7">IFERROR(IF(N140&lt;=1,0,(SUM(E140:J140)/6)),"")</f>
        <v>0.83333333333333337</v>
      </c>
      <c r="Q140" s="78">
        <f t="shared" ref="Q140:Q203" si="8">+P140/12</f>
        <v>6.9444444444444448E-2</v>
      </c>
    </row>
    <row r="141" spans="2:17" s="69" customFormat="1" ht="15">
      <c r="B141" s="213" t="s">
        <v>769</v>
      </c>
      <c r="C141" s="213" t="s">
        <v>770</v>
      </c>
      <c r="D141" s="213" t="s">
        <v>3375</v>
      </c>
      <c r="E141" s="212"/>
      <c r="F141" s="212"/>
      <c r="G141" s="212">
        <v>10</v>
      </c>
      <c r="H141" s="212"/>
      <c r="I141" s="212"/>
      <c r="J141" s="212"/>
      <c r="K141"/>
      <c r="L141" s="76"/>
      <c r="M141" s="73"/>
      <c r="N141" s="77">
        <f t="shared" si="6"/>
        <v>1</v>
      </c>
      <c r="O141" s="73"/>
      <c r="P141" s="78">
        <f t="shared" si="7"/>
        <v>0</v>
      </c>
      <c r="Q141" s="78">
        <f t="shared" si="8"/>
        <v>0</v>
      </c>
    </row>
    <row r="142" spans="2:17" s="69" customFormat="1" ht="15">
      <c r="B142" s="213" t="s">
        <v>716</v>
      </c>
      <c r="C142" s="213" t="s">
        <v>722</v>
      </c>
      <c r="D142" s="213" t="s">
        <v>3376</v>
      </c>
      <c r="E142" s="212"/>
      <c r="F142" s="212"/>
      <c r="G142" s="212">
        <v>10</v>
      </c>
      <c r="H142" s="212"/>
      <c r="I142" s="212"/>
      <c r="J142" s="212"/>
      <c r="K142"/>
      <c r="L142" s="76"/>
      <c r="M142" s="73"/>
      <c r="N142" s="77">
        <f t="shared" si="6"/>
        <v>1</v>
      </c>
      <c r="O142" s="73"/>
      <c r="P142" s="78">
        <f t="shared" si="7"/>
        <v>0</v>
      </c>
      <c r="Q142" s="78">
        <f t="shared" si="8"/>
        <v>0</v>
      </c>
    </row>
    <row r="143" spans="2:17" s="69" customFormat="1" ht="15">
      <c r="B143" s="213" t="s">
        <v>550</v>
      </c>
      <c r="C143" s="213" t="s">
        <v>647</v>
      </c>
      <c r="D143" s="213" t="s">
        <v>3377</v>
      </c>
      <c r="E143" s="212">
        <v>2</v>
      </c>
      <c r="F143" s="212">
        <v>3</v>
      </c>
      <c r="G143" s="212">
        <v>30</v>
      </c>
      <c r="H143" s="212"/>
      <c r="I143" s="212"/>
      <c r="J143" s="212">
        <v>12</v>
      </c>
      <c r="K143"/>
      <c r="L143" s="76"/>
      <c r="M143" s="73"/>
      <c r="N143" s="77">
        <f t="shared" si="6"/>
        <v>4</v>
      </c>
      <c r="O143" s="73"/>
      <c r="P143" s="78">
        <f t="shared" si="7"/>
        <v>7.833333333333333</v>
      </c>
      <c r="Q143" s="78">
        <f t="shared" si="8"/>
        <v>0.65277777777777779</v>
      </c>
    </row>
    <row r="144" spans="2:17" s="69" customFormat="1" ht="15">
      <c r="B144" s="213" t="s">
        <v>772</v>
      </c>
      <c r="C144" s="213" t="s">
        <v>1381</v>
      </c>
      <c r="D144" s="213" t="s">
        <v>3384</v>
      </c>
      <c r="E144" s="212">
        <v>3</v>
      </c>
      <c r="F144" s="212"/>
      <c r="G144" s="212"/>
      <c r="H144" s="212">
        <v>1</v>
      </c>
      <c r="I144" s="212"/>
      <c r="J144" s="212"/>
      <c r="K144"/>
      <c r="L144" s="76"/>
      <c r="M144" s="73"/>
      <c r="N144" s="77">
        <f t="shared" si="6"/>
        <v>2</v>
      </c>
      <c r="O144" s="73"/>
      <c r="P144" s="78">
        <f t="shared" si="7"/>
        <v>0.66666666666666663</v>
      </c>
      <c r="Q144" s="78">
        <f t="shared" si="8"/>
        <v>5.5555555555555552E-2</v>
      </c>
    </row>
    <row r="145" spans="2:17" s="69" customFormat="1" ht="15">
      <c r="B145" s="213" t="s">
        <v>807</v>
      </c>
      <c r="C145" s="213" t="s">
        <v>808</v>
      </c>
      <c r="D145" s="213" t="s">
        <v>3385</v>
      </c>
      <c r="E145" s="212"/>
      <c r="F145" s="212"/>
      <c r="G145" s="212"/>
      <c r="H145" s="212">
        <v>1</v>
      </c>
      <c r="I145" s="212"/>
      <c r="J145" s="212"/>
      <c r="K145"/>
      <c r="L145" s="76"/>
      <c r="M145" s="73"/>
      <c r="N145" s="77">
        <f t="shared" si="6"/>
        <v>1</v>
      </c>
      <c r="O145" s="73"/>
      <c r="P145" s="78">
        <f t="shared" si="7"/>
        <v>0</v>
      </c>
      <c r="Q145" s="78">
        <f t="shared" si="8"/>
        <v>0</v>
      </c>
    </row>
    <row r="146" spans="2:17" s="69" customFormat="1" ht="15">
      <c r="B146" s="213" t="s">
        <v>1297</v>
      </c>
      <c r="C146" s="213" t="s">
        <v>1385</v>
      </c>
      <c r="D146" s="213" t="s">
        <v>3389</v>
      </c>
      <c r="E146" s="212"/>
      <c r="F146" s="212"/>
      <c r="G146" s="212">
        <v>2</v>
      </c>
      <c r="H146" s="212">
        <v>2</v>
      </c>
      <c r="I146" s="212"/>
      <c r="J146" s="212"/>
      <c r="K146"/>
      <c r="L146" s="76"/>
      <c r="M146" s="73"/>
      <c r="N146" s="77">
        <f t="shared" si="6"/>
        <v>2</v>
      </c>
      <c r="O146" s="73"/>
      <c r="P146" s="78">
        <f t="shared" si="7"/>
        <v>0.66666666666666663</v>
      </c>
      <c r="Q146" s="78">
        <f t="shared" si="8"/>
        <v>5.5555555555555552E-2</v>
      </c>
    </row>
    <row r="147" spans="2:17" s="69" customFormat="1" ht="15">
      <c r="B147" s="213" t="s">
        <v>1232</v>
      </c>
      <c r="C147" s="213" t="s">
        <v>534</v>
      </c>
      <c r="D147" s="213" t="s">
        <v>3394</v>
      </c>
      <c r="E147" s="212"/>
      <c r="F147" s="212"/>
      <c r="G147" s="212"/>
      <c r="H147" s="212">
        <v>1</v>
      </c>
      <c r="I147" s="212"/>
      <c r="J147" s="212">
        <v>5</v>
      </c>
      <c r="K147"/>
      <c r="L147" s="76"/>
      <c r="M147" s="73"/>
      <c r="N147" s="77">
        <f t="shared" si="6"/>
        <v>2</v>
      </c>
      <c r="O147" s="73"/>
      <c r="P147" s="78">
        <f t="shared" si="7"/>
        <v>1</v>
      </c>
      <c r="Q147" s="78">
        <f t="shared" si="8"/>
        <v>8.3333333333333329E-2</v>
      </c>
    </row>
    <row r="148" spans="2:17" s="69" customFormat="1" ht="15">
      <c r="B148" s="213" t="s">
        <v>1239</v>
      </c>
      <c r="C148" s="213" t="s">
        <v>1387</v>
      </c>
      <c r="D148" s="213" t="s">
        <v>3395</v>
      </c>
      <c r="E148" s="212"/>
      <c r="F148" s="212"/>
      <c r="G148" s="212"/>
      <c r="H148" s="212">
        <v>1</v>
      </c>
      <c r="I148" s="212"/>
      <c r="J148" s="212"/>
      <c r="K148"/>
      <c r="L148" s="76"/>
      <c r="M148" s="73"/>
      <c r="N148" s="77">
        <f t="shared" si="6"/>
        <v>1</v>
      </c>
      <c r="O148" s="73"/>
      <c r="P148" s="78">
        <f t="shared" si="7"/>
        <v>0</v>
      </c>
      <c r="Q148" s="78">
        <f t="shared" si="8"/>
        <v>0</v>
      </c>
    </row>
    <row r="149" spans="2:17" s="69" customFormat="1" ht="15">
      <c r="B149" s="213" t="s">
        <v>1241</v>
      </c>
      <c r="C149" s="213" t="s">
        <v>1390</v>
      </c>
      <c r="D149" s="213" t="s">
        <v>3401</v>
      </c>
      <c r="E149" s="212"/>
      <c r="F149" s="212"/>
      <c r="G149" s="212"/>
      <c r="H149" s="212">
        <v>1</v>
      </c>
      <c r="I149" s="212"/>
      <c r="J149" s="212"/>
      <c r="K149"/>
      <c r="L149" s="76"/>
      <c r="M149" s="73"/>
      <c r="N149" s="77">
        <f t="shared" si="6"/>
        <v>1</v>
      </c>
      <c r="O149" s="73"/>
      <c r="P149" s="78">
        <f t="shared" si="7"/>
        <v>0</v>
      </c>
      <c r="Q149" s="78">
        <f t="shared" si="8"/>
        <v>0</v>
      </c>
    </row>
    <row r="150" spans="2:17" s="69" customFormat="1" ht="15">
      <c r="B150" s="213" t="s">
        <v>206</v>
      </c>
      <c r="C150" s="213" t="s">
        <v>633</v>
      </c>
      <c r="D150" s="213" t="s">
        <v>3402</v>
      </c>
      <c r="E150" s="212"/>
      <c r="F150" s="212"/>
      <c r="G150" s="212"/>
      <c r="H150" s="212">
        <v>2</v>
      </c>
      <c r="I150" s="212"/>
      <c r="J150" s="212"/>
      <c r="K150"/>
      <c r="L150" s="76"/>
      <c r="M150" s="73"/>
      <c r="N150" s="77">
        <f t="shared" si="6"/>
        <v>1</v>
      </c>
      <c r="O150" s="73"/>
      <c r="P150" s="78">
        <f t="shared" si="7"/>
        <v>0</v>
      </c>
      <c r="Q150" s="78">
        <f t="shared" si="8"/>
        <v>0</v>
      </c>
    </row>
    <row r="151" spans="2:17" s="69" customFormat="1" ht="15">
      <c r="B151" s="213" t="s">
        <v>1234</v>
      </c>
      <c r="C151" s="213" t="s">
        <v>1091</v>
      </c>
      <c r="D151" s="213" t="s">
        <v>3407</v>
      </c>
      <c r="E151" s="212"/>
      <c r="F151" s="212"/>
      <c r="G151" s="212">
        <v>1</v>
      </c>
      <c r="H151" s="212"/>
      <c r="I151" s="212"/>
      <c r="J151" s="212"/>
      <c r="K151"/>
      <c r="L151" s="76"/>
      <c r="M151" s="73"/>
      <c r="N151" s="77">
        <f t="shared" si="6"/>
        <v>1</v>
      </c>
      <c r="O151" s="73"/>
      <c r="P151" s="78">
        <f t="shared" si="7"/>
        <v>0</v>
      </c>
      <c r="Q151" s="78">
        <f t="shared" si="8"/>
        <v>0</v>
      </c>
    </row>
    <row r="152" spans="2:17" s="69" customFormat="1" ht="15">
      <c r="B152" s="213" t="s">
        <v>556</v>
      </c>
      <c r="C152" s="213" t="s">
        <v>4615</v>
      </c>
      <c r="D152" s="213" t="s">
        <v>3412</v>
      </c>
      <c r="E152" s="212"/>
      <c r="F152" s="212"/>
      <c r="G152" s="212">
        <v>6</v>
      </c>
      <c r="H152" s="212">
        <v>3</v>
      </c>
      <c r="I152" s="212"/>
      <c r="J152" s="212"/>
      <c r="K152"/>
      <c r="L152" s="76"/>
      <c r="M152" s="73"/>
      <c r="N152" s="77">
        <f t="shared" si="6"/>
        <v>2</v>
      </c>
      <c r="O152" s="73"/>
      <c r="P152" s="78">
        <f t="shared" si="7"/>
        <v>1.5</v>
      </c>
      <c r="Q152" s="78">
        <f t="shared" si="8"/>
        <v>0.125</v>
      </c>
    </row>
    <row r="153" spans="2:17" s="69" customFormat="1" ht="15">
      <c r="B153" s="213" t="s">
        <v>876</v>
      </c>
      <c r="C153" s="213" t="s">
        <v>877</v>
      </c>
      <c r="D153" s="213" t="s">
        <v>3437</v>
      </c>
      <c r="E153" s="212">
        <v>5</v>
      </c>
      <c r="F153" s="212"/>
      <c r="G153" s="212"/>
      <c r="H153" s="212"/>
      <c r="I153" s="212"/>
      <c r="J153" s="212"/>
      <c r="K153"/>
      <c r="L153" s="76"/>
      <c r="M153" s="73"/>
      <c r="N153" s="77">
        <f t="shared" si="6"/>
        <v>1</v>
      </c>
      <c r="O153" s="73"/>
      <c r="P153" s="78">
        <f t="shared" si="7"/>
        <v>0</v>
      </c>
      <c r="Q153" s="78">
        <f t="shared" si="8"/>
        <v>0</v>
      </c>
    </row>
    <row r="154" spans="2:17" s="69" customFormat="1" ht="15">
      <c r="B154" s="213" t="s">
        <v>930</v>
      </c>
      <c r="C154" s="213" t="s">
        <v>941</v>
      </c>
      <c r="D154" s="213" t="s">
        <v>3438</v>
      </c>
      <c r="E154" s="212">
        <v>1</v>
      </c>
      <c r="F154" s="212"/>
      <c r="G154" s="212"/>
      <c r="H154" s="212"/>
      <c r="I154" s="212"/>
      <c r="J154" s="212"/>
      <c r="K154"/>
      <c r="L154" s="76"/>
      <c r="M154" s="73"/>
      <c r="N154" s="77">
        <f t="shared" si="6"/>
        <v>1</v>
      </c>
      <c r="O154" s="73"/>
      <c r="P154" s="78">
        <f t="shared" si="7"/>
        <v>0</v>
      </c>
      <c r="Q154" s="78">
        <f t="shared" si="8"/>
        <v>0</v>
      </c>
    </row>
    <row r="155" spans="2:17" s="69" customFormat="1" ht="15">
      <c r="B155" s="213" t="s">
        <v>594</v>
      </c>
      <c r="C155" s="213" t="s">
        <v>649</v>
      </c>
      <c r="D155" s="213" t="s">
        <v>3479</v>
      </c>
      <c r="E155" s="212"/>
      <c r="F155" s="212"/>
      <c r="G155" s="212">
        <v>10</v>
      </c>
      <c r="H155" s="212"/>
      <c r="I155" s="212"/>
      <c r="J155" s="212"/>
      <c r="K155"/>
      <c r="L155" s="76"/>
      <c r="M155" s="73"/>
      <c r="N155" s="77">
        <f t="shared" si="6"/>
        <v>1</v>
      </c>
      <c r="O155" s="73"/>
      <c r="P155" s="78">
        <f t="shared" si="7"/>
        <v>0</v>
      </c>
      <c r="Q155" s="78">
        <f t="shared" si="8"/>
        <v>0</v>
      </c>
    </row>
    <row r="156" spans="2:17" s="69" customFormat="1" ht="15">
      <c r="B156" s="213" t="s">
        <v>295</v>
      </c>
      <c r="C156" s="213" t="s">
        <v>296</v>
      </c>
      <c r="D156" s="213" t="s">
        <v>3486</v>
      </c>
      <c r="E156" s="212"/>
      <c r="F156" s="212"/>
      <c r="G156" s="212"/>
      <c r="H156" s="212"/>
      <c r="I156" s="212"/>
      <c r="J156" s="212">
        <v>1</v>
      </c>
      <c r="K156"/>
      <c r="L156" s="76"/>
      <c r="M156" s="73"/>
      <c r="N156" s="77">
        <f t="shared" si="6"/>
        <v>1</v>
      </c>
      <c r="O156" s="73"/>
      <c r="P156" s="78">
        <f t="shared" si="7"/>
        <v>0</v>
      </c>
      <c r="Q156" s="78">
        <f t="shared" si="8"/>
        <v>0</v>
      </c>
    </row>
    <row r="157" spans="2:17" s="69" customFormat="1" ht="15">
      <c r="B157" s="213" t="s">
        <v>43</v>
      </c>
      <c r="C157" s="213" t="s">
        <v>44</v>
      </c>
      <c r="D157" s="213" t="s">
        <v>3490</v>
      </c>
      <c r="E157" s="212">
        <v>6</v>
      </c>
      <c r="F157" s="212">
        <v>2</v>
      </c>
      <c r="G157" s="212">
        <v>10</v>
      </c>
      <c r="H157" s="212"/>
      <c r="I157" s="212"/>
      <c r="J157" s="212"/>
      <c r="K157"/>
      <c r="L157" s="76"/>
      <c r="M157" s="73"/>
      <c r="N157" s="77">
        <f t="shared" si="6"/>
        <v>3</v>
      </c>
      <c r="O157" s="73"/>
      <c r="P157" s="78">
        <f t="shared" si="7"/>
        <v>3</v>
      </c>
      <c r="Q157" s="78">
        <f t="shared" si="8"/>
        <v>0.25</v>
      </c>
    </row>
    <row r="158" spans="2:17" s="69" customFormat="1" ht="15">
      <c r="B158" s="213" t="s">
        <v>1</v>
      </c>
      <c r="C158" s="213" t="s">
        <v>2</v>
      </c>
      <c r="D158" s="213" t="s">
        <v>3491</v>
      </c>
      <c r="E158" s="212">
        <v>12</v>
      </c>
      <c r="F158" s="212">
        <v>20</v>
      </c>
      <c r="G158" s="212">
        <v>6</v>
      </c>
      <c r="H158" s="212">
        <v>3</v>
      </c>
      <c r="I158" s="212"/>
      <c r="J158" s="212">
        <v>5</v>
      </c>
      <c r="K158"/>
      <c r="L158" s="76"/>
      <c r="M158" s="73"/>
      <c r="N158" s="77">
        <f t="shared" si="6"/>
        <v>5</v>
      </c>
      <c r="O158" s="73"/>
      <c r="P158" s="78">
        <f t="shared" si="7"/>
        <v>7.666666666666667</v>
      </c>
      <c r="Q158" s="78">
        <f t="shared" si="8"/>
        <v>0.63888888888888895</v>
      </c>
    </row>
    <row r="159" spans="2:17" s="69" customFormat="1" ht="15">
      <c r="B159" s="213" t="s">
        <v>3</v>
      </c>
      <c r="C159" s="213" t="s">
        <v>4</v>
      </c>
      <c r="D159" s="213" t="s">
        <v>3492</v>
      </c>
      <c r="E159" s="212">
        <v>4</v>
      </c>
      <c r="F159" s="212">
        <v>23</v>
      </c>
      <c r="G159" s="212">
        <v>6</v>
      </c>
      <c r="H159" s="212"/>
      <c r="I159" s="212"/>
      <c r="J159" s="212"/>
      <c r="K159"/>
      <c r="L159" s="76"/>
      <c r="M159" s="73"/>
      <c r="N159" s="77">
        <f t="shared" si="6"/>
        <v>3</v>
      </c>
      <c r="O159" s="73"/>
      <c r="P159" s="78">
        <f t="shared" si="7"/>
        <v>5.5</v>
      </c>
      <c r="Q159" s="78">
        <f t="shared" si="8"/>
        <v>0.45833333333333331</v>
      </c>
    </row>
    <row r="160" spans="2:17" s="69" customFormat="1" ht="15">
      <c r="B160" s="213" t="s">
        <v>252</v>
      </c>
      <c r="C160" s="213" t="s">
        <v>253</v>
      </c>
      <c r="D160" s="213" t="s">
        <v>3493</v>
      </c>
      <c r="E160" s="212">
        <v>12</v>
      </c>
      <c r="F160" s="212">
        <v>17</v>
      </c>
      <c r="G160" s="212">
        <v>18</v>
      </c>
      <c r="H160" s="212">
        <v>22</v>
      </c>
      <c r="I160" s="212"/>
      <c r="J160" s="212"/>
      <c r="K160"/>
      <c r="L160" s="76"/>
      <c r="M160" s="73"/>
      <c r="N160" s="77">
        <f t="shared" si="6"/>
        <v>4</v>
      </c>
      <c r="O160" s="73"/>
      <c r="P160" s="78">
        <f t="shared" si="7"/>
        <v>11.5</v>
      </c>
      <c r="Q160" s="78">
        <f t="shared" si="8"/>
        <v>0.95833333333333337</v>
      </c>
    </row>
    <row r="161" spans="2:17" s="69" customFormat="1" ht="15">
      <c r="B161" s="213" t="s">
        <v>639</v>
      </c>
      <c r="C161" s="213" t="s">
        <v>4619</v>
      </c>
      <c r="D161" s="213" t="s">
        <v>3499</v>
      </c>
      <c r="E161" s="212"/>
      <c r="F161" s="212">
        <v>1</v>
      </c>
      <c r="G161" s="212"/>
      <c r="H161" s="212"/>
      <c r="I161" s="212"/>
      <c r="J161" s="212"/>
      <c r="K161"/>
      <c r="L161" s="76"/>
      <c r="M161" s="73"/>
      <c r="N161" s="77">
        <f t="shared" si="6"/>
        <v>1</v>
      </c>
      <c r="O161" s="73"/>
      <c r="P161" s="78">
        <f t="shared" si="7"/>
        <v>0</v>
      </c>
      <c r="Q161" s="78">
        <f t="shared" si="8"/>
        <v>0</v>
      </c>
    </row>
    <row r="162" spans="2:17" s="69" customFormat="1" ht="15">
      <c r="B162" s="213" t="s">
        <v>595</v>
      </c>
      <c r="C162" s="213" t="s">
        <v>4623</v>
      </c>
      <c r="D162" s="213" t="s">
        <v>3506</v>
      </c>
      <c r="E162" s="212">
        <v>4</v>
      </c>
      <c r="F162" s="212">
        <v>1</v>
      </c>
      <c r="G162" s="212"/>
      <c r="H162" s="212"/>
      <c r="I162" s="212"/>
      <c r="J162" s="212"/>
      <c r="K162"/>
      <c r="L162" s="76"/>
      <c r="M162" s="73"/>
      <c r="N162" s="77">
        <f t="shared" si="6"/>
        <v>2</v>
      </c>
      <c r="O162" s="73"/>
      <c r="P162" s="78">
        <f t="shared" si="7"/>
        <v>0.83333333333333337</v>
      </c>
      <c r="Q162" s="78">
        <f t="shared" si="8"/>
        <v>6.9444444444444448E-2</v>
      </c>
    </row>
    <row r="163" spans="2:17" s="69" customFormat="1" ht="15">
      <c r="B163" s="213" t="s">
        <v>828</v>
      </c>
      <c r="C163" s="213" t="s">
        <v>4626</v>
      </c>
      <c r="D163" s="213" t="s">
        <v>3513</v>
      </c>
      <c r="E163" s="212">
        <v>1</v>
      </c>
      <c r="F163" s="212"/>
      <c r="G163" s="212"/>
      <c r="H163" s="212"/>
      <c r="I163" s="212"/>
      <c r="J163" s="212"/>
      <c r="K163"/>
      <c r="L163" s="76"/>
      <c r="M163" s="73"/>
      <c r="N163" s="77">
        <f t="shared" si="6"/>
        <v>1</v>
      </c>
      <c r="O163" s="73"/>
      <c r="P163" s="78">
        <f t="shared" si="7"/>
        <v>0</v>
      </c>
      <c r="Q163" s="78">
        <f t="shared" si="8"/>
        <v>0</v>
      </c>
    </row>
    <row r="164" spans="2:17" s="69" customFormat="1" ht="15">
      <c r="B164" s="213" t="s">
        <v>598</v>
      </c>
      <c r="C164" s="213" t="s">
        <v>4627</v>
      </c>
      <c r="D164" s="213" t="s">
        <v>3515</v>
      </c>
      <c r="E164" s="212">
        <v>5</v>
      </c>
      <c r="F164" s="212">
        <v>1</v>
      </c>
      <c r="G164" s="212">
        <v>1</v>
      </c>
      <c r="H164" s="212"/>
      <c r="I164" s="212"/>
      <c r="J164" s="212"/>
      <c r="K164"/>
      <c r="L164" s="76"/>
      <c r="M164" s="73"/>
      <c r="N164" s="77">
        <f t="shared" si="6"/>
        <v>3</v>
      </c>
      <c r="O164" s="73"/>
      <c r="P164" s="78">
        <f t="shared" si="7"/>
        <v>1.1666666666666667</v>
      </c>
      <c r="Q164" s="78">
        <f t="shared" si="8"/>
        <v>9.7222222222222224E-2</v>
      </c>
    </row>
    <row r="165" spans="2:17" s="69" customFormat="1" ht="15">
      <c r="B165" s="213" t="s">
        <v>599</v>
      </c>
      <c r="C165" s="213" t="s">
        <v>4628</v>
      </c>
      <c r="D165" s="213" t="s">
        <v>3517</v>
      </c>
      <c r="E165" s="212">
        <v>6</v>
      </c>
      <c r="F165" s="212">
        <v>3</v>
      </c>
      <c r="G165" s="212"/>
      <c r="H165" s="212"/>
      <c r="I165" s="212"/>
      <c r="J165" s="212"/>
      <c r="K165"/>
      <c r="L165" s="76"/>
      <c r="M165" s="73"/>
      <c r="N165" s="77">
        <f t="shared" si="6"/>
        <v>2</v>
      </c>
      <c r="O165" s="73"/>
      <c r="P165" s="78">
        <f t="shared" si="7"/>
        <v>1.5</v>
      </c>
      <c r="Q165" s="78">
        <f t="shared" si="8"/>
        <v>0.125</v>
      </c>
    </row>
    <row r="166" spans="2:17" s="69" customFormat="1" ht="15">
      <c r="B166" s="213" t="s">
        <v>600</v>
      </c>
      <c r="C166" s="213" t="s">
        <v>601</v>
      </c>
      <c r="D166" s="213" t="s">
        <v>3519</v>
      </c>
      <c r="E166" s="212"/>
      <c r="F166" s="212">
        <v>1</v>
      </c>
      <c r="G166" s="212">
        <v>1</v>
      </c>
      <c r="H166" s="212"/>
      <c r="I166" s="212"/>
      <c r="J166" s="212"/>
      <c r="K166"/>
      <c r="L166" s="76"/>
      <c r="M166" s="73"/>
      <c r="N166" s="77">
        <f t="shared" si="6"/>
        <v>2</v>
      </c>
      <c r="O166" s="73"/>
      <c r="P166" s="78">
        <f t="shared" si="7"/>
        <v>0.33333333333333331</v>
      </c>
      <c r="Q166" s="78">
        <f t="shared" si="8"/>
        <v>2.7777777777777776E-2</v>
      </c>
    </row>
    <row r="167" spans="2:17" s="69" customFormat="1" ht="15">
      <c r="B167" s="213" t="s">
        <v>602</v>
      </c>
      <c r="C167" s="213" t="s">
        <v>650</v>
      </c>
      <c r="D167" s="213" t="s">
        <v>3522</v>
      </c>
      <c r="E167" s="212"/>
      <c r="F167" s="212">
        <v>1</v>
      </c>
      <c r="G167" s="212"/>
      <c r="H167" s="212"/>
      <c r="I167" s="212"/>
      <c r="J167" s="212"/>
      <c r="K167"/>
      <c r="L167" s="76"/>
      <c r="M167" s="73"/>
      <c r="N167" s="77">
        <f t="shared" si="6"/>
        <v>1</v>
      </c>
      <c r="O167" s="73"/>
      <c r="P167" s="78">
        <f t="shared" si="7"/>
        <v>0</v>
      </c>
      <c r="Q167" s="78">
        <f t="shared" si="8"/>
        <v>0</v>
      </c>
    </row>
    <row r="168" spans="2:17" s="69" customFormat="1" ht="15">
      <c r="B168" s="213" t="s">
        <v>603</v>
      </c>
      <c r="C168" s="213" t="s">
        <v>651</v>
      </c>
      <c r="D168" s="213" t="s">
        <v>3523</v>
      </c>
      <c r="E168" s="212">
        <v>33</v>
      </c>
      <c r="F168" s="212"/>
      <c r="G168" s="212">
        <v>29</v>
      </c>
      <c r="H168" s="212"/>
      <c r="I168" s="212">
        <v>5</v>
      </c>
      <c r="J168" s="212">
        <v>5</v>
      </c>
      <c r="K168"/>
      <c r="L168" s="76"/>
      <c r="M168" s="73"/>
      <c r="N168" s="77">
        <f t="shared" si="6"/>
        <v>4</v>
      </c>
      <c r="O168" s="73"/>
      <c r="P168" s="78">
        <f t="shared" si="7"/>
        <v>12</v>
      </c>
      <c r="Q168" s="78">
        <f t="shared" si="8"/>
        <v>1</v>
      </c>
    </row>
    <row r="169" spans="2:17" s="69" customFormat="1" ht="15">
      <c r="B169" s="213" t="s">
        <v>604</v>
      </c>
      <c r="C169" s="213" t="s">
        <v>605</v>
      </c>
      <c r="D169" s="213" t="s">
        <v>3527</v>
      </c>
      <c r="E169" s="212">
        <v>32</v>
      </c>
      <c r="F169" s="212"/>
      <c r="G169" s="212">
        <v>3</v>
      </c>
      <c r="H169" s="212">
        <v>8</v>
      </c>
      <c r="I169" s="212">
        <v>15</v>
      </c>
      <c r="J169" s="212"/>
      <c r="K169"/>
      <c r="L169" s="76"/>
      <c r="M169" s="73"/>
      <c r="N169" s="77">
        <f t="shared" si="6"/>
        <v>4</v>
      </c>
      <c r="O169" s="73"/>
      <c r="P169" s="78">
        <f t="shared" si="7"/>
        <v>9.6666666666666661</v>
      </c>
      <c r="Q169" s="78">
        <f t="shared" si="8"/>
        <v>0.80555555555555547</v>
      </c>
    </row>
    <row r="170" spans="2:17" s="69" customFormat="1" ht="15">
      <c r="B170" s="213" t="s">
        <v>606</v>
      </c>
      <c r="C170" s="213" t="s">
        <v>652</v>
      </c>
      <c r="D170" s="213" t="s">
        <v>3567</v>
      </c>
      <c r="E170" s="212"/>
      <c r="F170" s="212"/>
      <c r="G170" s="212">
        <v>1</v>
      </c>
      <c r="H170" s="212">
        <v>1</v>
      </c>
      <c r="I170" s="212">
        <v>1</v>
      </c>
      <c r="J170" s="212"/>
      <c r="K170"/>
      <c r="L170" s="76"/>
      <c r="M170" s="73"/>
      <c r="N170" s="77">
        <f t="shared" si="6"/>
        <v>3</v>
      </c>
      <c r="O170" s="73"/>
      <c r="P170" s="78">
        <f t="shared" si="7"/>
        <v>0.5</v>
      </c>
      <c r="Q170" s="78">
        <f t="shared" si="8"/>
        <v>4.1666666666666664E-2</v>
      </c>
    </row>
    <row r="171" spans="2:17" s="69" customFormat="1" ht="15">
      <c r="B171" s="213" t="s">
        <v>610</v>
      </c>
      <c r="C171" s="213" t="s">
        <v>611</v>
      </c>
      <c r="D171" s="213" t="s">
        <v>3584</v>
      </c>
      <c r="E171" s="212">
        <v>1</v>
      </c>
      <c r="F171" s="212"/>
      <c r="G171" s="212"/>
      <c r="H171" s="212"/>
      <c r="I171" s="212"/>
      <c r="J171" s="212"/>
      <c r="K171"/>
      <c r="L171" s="76"/>
      <c r="M171" s="73"/>
      <c r="N171" s="77">
        <f t="shared" si="6"/>
        <v>1</v>
      </c>
      <c r="O171" s="73"/>
      <c r="P171" s="78">
        <f t="shared" si="7"/>
        <v>0</v>
      </c>
      <c r="Q171" s="78">
        <f t="shared" si="8"/>
        <v>0</v>
      </c>
    </row>
    <row r="172" spans="2:17" s="69" customFormat="1" ht="15">
      <c r="B172" s="213" t="s">
        <v>612</v>
      </c>
      <c r="C172" s="213" t="s">
        <v>654</v>
      </c>
      <c r="D172" s="213" t="s">
        <v>3594</v>
      </c>
      <c r="E172" s="212"/>
      <c r="F172" s="212">
        <v>10</v>
      </c>
      <c r="G172" s="212"/>
      <c r="H172" s="212"/>
      <c r="I172" s="212"/>
      <c r="J172" s="212"/>
      <c r="K172"/>
      <c r="L172" s="76"/>
      <c r="M172" s="73"/>
      <c r="N172" s="77">
        <f t="shared" si="6"/>
        <v>1</v>
      </c>
      <c r="O172" s="73"/>
      <c r="P172" s="78">
        <f t="shared" si="7"/>
        <v>0</v>
      </c>
      <c r="Q172" s="78">
        <f t="shared" si="8"/>
        <v>0</v>
      </c>
    </row>
    <row r="173" spans="2:17" s="69" customFormat="1" ht="15">
      <c r="B173" s="213" t="s">
        <v>613</v>
      </c>
      <c r="C173" s="213" t="s">
        <v>889</v>
      </c>
      <c r="D173" s="213" t="s">
        <v>3619</v>
      </c>
      <c r="E173" s="212"/>
      <c r="F173" s="212">
        <v>1</v>
      </c>
      <c r="G173" s="212"/>
      <c r="H173" s="212"/>
      <c r="I173" s="212"/>
      <c r="J173" s="212">
        <v>3</v>
      </c>
      <c r="K173"/>
      <c r="L173" s="76"/>
      <c r="M173" s="73"/>
      <c r="N173" s="77">
        <f t="shared" si="6"/>
        <v>2</v>
      </c>
      <c r="O173" s="73"/>
      <c r="P173" s="78">
        <f t="shared" si="7"/>
        <v>0.66666666666666663</v>
      </c>
      <c r="Q173" s="78">
        <f t="shared" si="8"/>
        <v>5.5555555555555552E-2</v>
      </c>
    </row>
    <row r="174" spans="2:17" s="69" customFormat="1" ht="15">
      <c r="B174" s="213" t="s">
        <v>616</v>
      </c>
      <c r="C174" s="213" t="s">
        <v>617</v>
      </c>
      <c r="D174" s="213" t="s">
        <v>3623</v>
      </c>
      <c r="E174" s="212">
        <v>1</v>
      </c>
      <c r="F174" s="212">
        <v>1</v>
      </c>
      <c r="G174" s="212"/>
      <c r="H174" s="212"/>
      <c r="I174" s="212"/>
      <c r="J174" s="212"/>
      <c r="K174"/>
      <c r="L174" s="76"/>
      <c r="M174" s="73"/>
      <c r="N174" s="77">
        <f t="shared" si="6"/>
        <v>2</v>
      </c>
      <c r="O174" s="73"/>
      <c r="P174" s="78">
        <f t="shared" si="7"/>
        <v>0.33333333333333331</v>
      </c>
      <c r="Q174" s="78">
        <f t="shared" si="8"/>
        <v>2.7777777777777776E-2</v>
      </c>
    </row>
    <row r="175" spans="2:17" s="69" customFormat="1" ht="15">
      <c r="B175" s="213" t="s">
        <v>618</v>
      </c>
      <c r="C175" s="213" t="s">
        <v>619</v>
      </c>
      <c r="D175" s="213" t="s">
        <v>3624</v>
      </c>
      <c r="E175" s="212">
        <v>1</v>
      </c>
      <c r="F175" s="212"/>
      <c r="G175" s="212"/>
      <c r="H175" s="212"/>
      <c r="I175" s="212"/>
      <c r="J175" s="212"/>
      <c r="K175"/>
      <c r="L175" s="76"/>
      <c r="M175" s="73"/>
      <c r="N175" s="77">
        <f t="shared" si="6"/>
        <v>1</v>
      </c>
      <c r="O175" s="73"/>
      <c r="P175" s="78">
        <f t="shared" si="7"/>
        <v>0</v>
      </c>
      <c r="Q175" s="78">
        <f t="shared" si="8"/>
        <v>0</v>
      </c>
    </row>
    <row r="176" spans="2:17" s="69" customFormat="1" ht="15">
      <c r="B176" s="213" t="s">
        <v>620</v>
      </c>
      <c r="C176" s="213" t="s">
        <v>621</v>
      </c>
      <c r="D176" s="213" t="s">
        <v>3625</v>
      </c>
      <c r="E176" s="212">
        <v>6</v>
      </c>
      <c r="F176" s="212"/>
      <c r="G176" s="212"/>
      <c r="H176" s="212"/>
      <c r="I176" s="212"/>
      <c r="J176" s="212"/>
      <c r="K176"/>
      <c r="L176" s="76"/>
      <c r="M176" s="73"/>
      <c r="N176" s="77">
        <f t="shared" si="6"/>
        <v>1</v>
      </c>
      <c r="O176" s="73"/>
      <c r="P176" s="78">
        <f t="shared" si="7"/>
        <v>0</v>
      </c>
      <c r="Q176" s="78">
        <f t="shared" si="8"/>
        <v>0</v>
      </c>
    </row>
    <row r="177" spans="2:17" s="69" customFormat="1" ht="15">
      <c r="B177" s="213" t="s">
        <v>746</v>
      </c>
      <c r="C177" s="213" t="s">
        <v>747</v>
      </c>
      <c r="D177" s="213" t="s">
        <v>3626</v>
      </c>
      <c r="E177" s="212"/>
      <c r="F177" s="212"/>
      <c r="G177" s="212"/>
      <c r="H177" s="212">
        <v>1</v>
      </c>
      <c r="I177" s="212"/>
      <c r="J177" s="212"/>
      <c r="K177"/>
      <c r="L177" s="76"/>
      <c r="M177" s="73"/>
      <c r="N177" s="77">
        <f t="shared" si="6"/>
        <v>1</v>
      </c>
      <c r="O177" s="73"/>
      <c r="P177" s="78">
        <f t="shared" si="7"/>
        <v>0</v>
      </c>
      <c r="Q177" s="78">
        <f t="shared" si="8"/>
        <v>0</v>
      </c>
    </row>
    <row r="178" spans="2:17" s="69" customFormat="1" ht="15">
      <c r="B178" s="213" t="s">
        <v>976</v>
      </c>
      <c r="C178" s="213" t="s">
        <v>4661</v>
      </c>
      <c r="D178" s="213"/>
      <c r="E178" s="212">
        <v>5</v>
      </c>
      <c r="F178" s="212"/>
      <c r="G178" s="212"/>
      <c r="H178" s="212"/>
      <c r="I178" s="212"/>
      <c r="J178" s="212"/>
      <c r="K178"/>
      <c r="L178" s="76"/>
      <c r="M178" s="73"/>
      <c r="N178" s="77">
        <f t="shared" si="6"/>
        <v>1</v>
      </c>
      <c r="O178" s="73"/>
      <c r="P178" s="78">
        <f t="shared" si="7"/>
        <v>0</v>
      </c>
      <c r="Q178" s="78">
        <f t="shared" si="8"/>
        <v>0</v>
      </c>
    </row>
    <row r="179" spans="2:17" s="69" customFormat="1" ht="15">
      <c r="B179" s="213" t="s">
        <v>180</v>
      </c>
      <c r="C179" s="213" t="s">
        <v>181</v>
      </c>
      <c r="D179" s="213" t="s">
        <v>3654</v>
      </c>
      <c r="E179" s="212">
        <v>1314</v>
      </c>
      <c r="F179" s="212">
        <v>150</v>
      </c>
      <c r="G179" s="212">
        <v>108</v>
      </c>
      <c r="H179" s="212">
        <v>1052</v>
      </c>
      <c r="I179" s="212">
        <v>1382</v>
      </c>
      <c r="J179" s="212">
        <v>931</v>
      </c>
      <c r="K179"/>
      <c r="L179" s="76"/>
      <c r="M179" s="73"/>
      <c r="N179" s="77">
        <f t="shared" si="6"/>
        <v>6</v>
      </c>
      <c r="O179" s="73"/>
      <c r="P179" s="78">
        <f t="shared" si="7"/>
        <v>822.83333333333337</v>
      </c>
      <c r="Q179" s="78">
        <f t="shared" si="8"/>
        <v>68.569444444444443</v>
      </c>
    </row>
    <row r="180" spans="2:17" s="69" customFormat="1" ht="15">
      <c r="B180" s="213" t="s">
        <v>622</v>
      </c>
      <c r="C180" s="213" t="s">
        <v>4594</v>
      </c>
      <c r="D180" s="213" t="s">
        <v>3667</v>
      </c>
      <c r="E180" s="212"/>
      <c r="F180" s="212"/>
      <c r="G180" s="212"/>
      <c r="H180" s="212"/>
      <c r="I180" s="212"/>
      <c r="J180" s="212">
        <v>14</v>
      </c>
      <c r="K180"/>
      <c r="L180" s="76"/>
      <c r="M180" s="73"/>
      <c r="N180" s="77">
        <f t="shared" si="6"/>
        <v>1</v>
      </c>
      <c r="O180" s="73"/>
      <c r="P180" s="78">
        <f t="shared" si="7"/>
        <v>0</v>
      </c>
      <c r="Q180" s="78">
        <f t="shared" si="8"/>
        <v>0</v>
      </c>
    </row>
    <row r="181" spans="2:17" s="69" customFormat="1" ht="15">
      <c r="B181" s="213" t="s">
        <v>627</v>
      </c>
      <c r="C181" s="213" t="s">
        <v>628</v>
      </c>
      <c r="D181" s="213" t="s">
        <v>3705</v>
      </c>
      <c r="E181" s="212"/>
      <c r="F181" s="212"/>
      <c r="G181" s="212"/>
      <c r="H181" s="212">
        <v>26</v>
      </c>
      <c r="I181" s="212"/>
      <c r="J181" s="212"/>
      <c r="K181"/>
      <c r="L181" s="76"/>
      <c r="M181" s="73"/>
      <c r="N181" s="77">
        <f t="shared" si="6"/>
        <v>1</v>
      </c>
      <c r="O181" s="73"/>
      <c r="P181" s="78">
        <f t="shared" si="7"/>
        <v>0</v>
      </c>
      <c r="Q181" s="78">
        <f t="shared" si="8"/>
        <v>0</v>
      </c>
    </row>
    <row r="182" spans="2:17" s="69" customFormat="1" ht="15">
      <c r="B182" s="213" t="s">
        <v>629</v>
      </c>
      <c r="C182" s="213" t="s">
        <v>630</v>
      </c>
      <c r="D182" s="213" t="s">
        <v>3713</v>
      </c>
      <c r="E182" s="212">
        <v>1</v>
      </c>
      <c r="F182" s="212"/>
      <c r="G182" s="212"/>
      <c r="H182" s="212"/>
      <c r="I182" s="212"/>
      <c r="J182" s="212"/>
      <c r="K182"/>
      <c r="L182" s="76"/>
      <c r="M182" s="73"/>
      <c r="N182" s="77">
        <f t="shared" si="6"/>
        <v>1</v>
      </c>
      <c r="O182" s="73"/>
      <c r="P182" s="78">
        <f t="shared" si="7"/>
        <v>0</v>
      </c>
      <c r="Q182" s="78">
        <f t="shared" si="8"/>
        <v>0</v>
      </c>
    </row>
    <row r="183" spans="2:17" s="69" customFormat="1" ht="15">
      <c r="B183" s="213" t="s">
        <v>975</v>
      </c>
      <c r="C183" s="213" t="s">
        <v>984</v>
      </c>
      <c r="D183" s="213"/>
      <c r="E183" s="212">
        <v>10</v>
      </c>
      <c r="F183" s="212"/>
      <c r="G183" s="212"/>
      <c r="H183" s="212"/>
      <c r="I183" s="212"/>
      <c r="J183" s="212"/>
      <c r="K183"/>
      <c r="L183" s="76"/>
      <c r="M183" s="73"/>
      <c r="N183" s="77">
        <f t="shared" si="6"/>
        <v>1</v>
      </c>
      <c r="O183" s="73"/>
      <c r="P183" s="78">
        <f t="shared" si="7"/>
        <v>0</v>
      </c>
      <c r="Q183" s="78">
        <f t="shared" si="8"/>
        <v>0</v>
      </c>
    </row>
    <row r="184" spans="2:17" s="69" customFormat="1" ht="15">
      <c r="B184" s="213" t="s">
        <v>512</v>
      </c>
      <c r="C184" s="213" t="s">
        <v>513</v>
      </c>
      <c r="D184" s="213" t="s">
        <v>3709</v>
      </c>
      <c r="E184" s="212"/>
      <c r="F184" s="212">
        <v>1</v>
      </c>
      <c r="G184" s="212"/>
      <c r="H184" s="212"/>
      <c r="I184" s="212"/>
      <c r="J184" s="212"/>
      <c r="K184"/>
      <c r="L184" s="76"/>
      <c r="M184" s="73"/>
      <c r="N184" s="77">
        <f t="shared" si="6"/>
        <v>1</v>
      </c>
      <c r="O184" s="73"/>
      <c r="P184" s="78">
        <f t="shared" si="7"/>
        <v>0</v>
      </c>
      <c r="Q184" s="78">
        <f t="shared" si="8"/>
        <v>0</v>
      </c>
    </row>
    <row r="185" spans="2:17" s="69" customFormat="1" ht="15">
      <c r="B185" s="213" t="s">
        <v>974</v>
      </c>
      <c r="C185" s="213" t="s">
        <v>1397</v>
      </c>
      <c r="D185" s="213"/>
      <c r="E185" s="212">
        <v>2</v>
      </c>
      <c r="F185" s="212"/>
      <c r="G185" s="212"/>
      <c r="H185" s="212"/>
      <c r="I185" s="212"/>
      <c r="J185" s="212"/>
      <c r="K185"/>
      <c r="L185" s="76"/>
      <c r="M185" s="73"/>
      <c r="N185" s="77">
        <f t="shared" si="6"/>
        <v>1</v>
      </c>
      <c r="O185" s="73"/>
      <c r="P185" s="78">
        <f t="shared" si="7"/>
        <v>0</v>
      </c>
      <c r="Q185" s="78">
        <f t="shared" si="8"/>
        <v>0</v>
      </c>
    </row>
    <row r="186" spans="2:17" s="69" customFormat="1" ht="15">
      <c r="B186" s="213" t="s">
        <v>584</v>
      </c>
      <c r="C186" s="213" t="s">
        <v>655</v>
      </c>
      <c r="D186" s="213" t="s">
        <v>3756</v>
      </c>
      <c r="E186" s="212">
        <v>1</v>
      </c>
      <c r="F186" s="212"/>
      <c r="G186" s="212"/>
      <c r="H186" s="212"/>
      <c r="I186" s="212"/>
      <c r="J186" s="212">
        <v>3</v>
      </c>
      <c r="K186"/>
      <c r="L186" s="76"/>
      <c r="M186" s="73"/>
      <c r="N186" s="77">
        <f t="shared" si="6"/>
        <v>2</v>
      </c>
      <c r="O186" s="73"/>
      <c r="P186" s="78">
        <f t="shared" si="7"/>
        <v>0.66666666666666663</v>
      </c>
      <c r="Q186" s="78">
        <f t="shared" si="8"/>
        <v>5.5555555555555552E-2</v>
      </c>
    </row>
    <row r="187" spans="2:17" s="69" customFormat="1" ht="15">
      <c r="B187" s="213" t="s">
        <v>585</v>
      </c>
      <c r="C187" s="213" t="s">
        <v>656</v>
      </c>
      <c r="D187" s="213" t="s">
        <v>3757</v>
      </c>
      <c r="E187" s="212">
        <v>1</v>
      </c>
      <c r="F187" s="212"/>
      <c r="G187" s="212"/>
      <c r="H187" s="212"/>
      <c r="I187" s="212"/>
      <c r="J187" s="212"/>
      <c r="K187"/>
      <c r="L187" s="76"/>
      <c r="M187" s="73"/>
      <c r="N187" s="77">
        <f t="shared" si="6"/>
        <v>1</v>
      </c>
      <c r="O187" s="73"/>
      <c r="P187" s="78">
        <f t="shared" si="7"/>
        <v>0</v>
      </c>
      <c r="Q187" s="78">
        <f t="shared" si="8"/>
        <v>0</v>
      </c>
    </row>
    <row r="188" spans="2:17" s="69" customFormat="1" ht="15">
      <c r="B188" s="213" t="s">
        <v>144</v>
      </c>
      <c r="C188" s="213" t="s">
        <v>145</v>
      </c>
      <c r="D188" s="213" t="s">
        <v>3758</v>
      </c>
      <c r="E188" s="212">
        <v>11</v>
      </c>
      <c r="F188" s="212"/>
      <c r="G188" s="212">
        <v>12</v>
      </c>
      <c r="H188" s="212">
        <v>24</v>
      </c>
      <c r="I188" s="212"/>
      <c r="J188" s="212"/>
      <c r="K188"/>
      <c r="L188" s="76"/>
      <c r="M188" s="73"/>
      <c r="N188" s="77">
        <f t="shared" si="6"/>
        <v>3</v>
      </c>
      <c r="O188" s="73"/>
      <c r="P188" s="78">
        <f t="shared" si="7"/>
        <v>7.833333333333333</v>
      </c>
      <c r="Q188" s="78">
        <f t="shared" si="8"/>
        <v>0.65277777777777779</v>
      </c>
    </row>
    <row r="189" spans="2:17" s="69" customFormat="1" ht="15">
      <c r="B189" s="210" t="s">
        <v>5136</v>
      </c>
      <c r="C189" s="210" t="s">
        <v>5140</v>
      </c>
      <c r="D189" s="210" t="s">
        <v>3759</v>
      </c>
      <c r="E189" s="212"/>
      <c r="F189" s="212"/>
      <c r="G189" s="212"/>
      <c r="H189" s="212"/>
      <c r="I189" s="212">
        <v>5</v>
      </c>
      <c r="J189" s="212">
        <v>40</v>
      </c>
      <c r="K189"/>
      <c r="L189" s="76"/>
      <c r="M189" s="73"/>
      <c r="N189" s="77">
        <f t="shared" si="6"/>
        <v>2</v>
      </c>
      <c r="O189" s="73"/>
      <c r="P189" s="78">
        <f t="shared" si="7"/>
        <v>7.5</v>
      </c>
      <c r="Q189" s="78">
        <f t="shared" si="8"/>
        <v>0.625</v>
      </c>
    </row>
    <row r="190" spans="2:17" s="69" customFormat="1" ht="15">
      <c r="B190" s="210" t="s">
        <v>5051</v>
      </c>
      <c r="C190" s="210" t="s">
        <v>5052</v>
      </c>
      <c r="D190" s="210"/>
      <c r="E190" s="212"/>
      <c r="F190" s="212"/>
      <c r="G190" s="212"/>
      <c r="H190" s="212">
        <v>3</v>
      </c>
      <c r="I190" s="212">
        <v>3</v>
      </c>
      <c r="J190" s="212"/>
      <c r="K190"/>
      <c r="L190" s="76"/>
      <c r="M190" s="73"/>
      <c r="N190" s="77">
        <f t="shared" si="6"/>
        <v>2</v>
      </c>
      <c r="O190" s="73"/>
      <c r="P190" s="78">
        <f t="shared" si="7"/>
        <v>1</v>
      </c>
      <c r="Q190" s="78">
        <f t="shared" si="8"/>
        <v>8.3333333333333329E-2</v>
      </c>
    </row>
    <row r="191" spans="2:17" s="69" customFormat="1" ht="15">
      <c r="B191" s="213" t="s">
        <v>586</v>
      </c>
      <c r="C191" s="213" t="s">
        <v>657</v>
      </c>
      <c r="D191" s="213" t="s">
        <v>3761</v>
      </c>
      <c r="E191" s="212">
        <v>7</v>
      </c>
      <c r="F191" s="212"/>
      <c r="G191" s="212">
        <v>9</v>
      </c>
      <c r="H191" s="212">
        <v>12</v>
      </c>
      <c r="I191" s="212"/>
      <c r="J191" s="212"/>
      <c r="K191"/>
      <c r="L191" s="76"/>
      <c r="M191" s="73"/>
      <c r="N191" s="77">
        <f t="shared" si="6"/>
        <v>3</v>
      </c>
      <c r="O191" s="73"/>
      <c r="P191" s="78">
        <f t="shared" si="7"/>
        <v>4.666666666666667</v>
      </c>
      <c r="Q191" s="78">
        <f t="shared" si="8"/>
        <v>0.3888888888888889</v>
      </c>
    </row>
    <row r="192" spans="2:17" s="69" customFormat="1" ht="15">
      <c r="B192" s="213" t="s">
        <v>125</v>
      </c>
      <c r="C192" s="213" t="s">
        <v>126</v>
      </c>
      <c r="D192" s="213" t="s">
        <v>3762</v>
      </c>
      <c r="E192" s="212">
        <v>11</v>
      </c>
      <c r="F192" s="212"/>
      <c r="G192" s="212"/>
      <c r="H192" s="212">
        <v>7</v>
      </c>
      <c r="I192" s="212">
        <v>6</v>
      </c>
      <c r="J192" s="212">
        <v>8</v>
      </c>
      <c r="K192"/>
      <c r="L192" s="76"/>
      <c r="M192" s="73"/>
      <c r="N192" s="77">
        <f t="shared" si="6"/>
        <v>4</v>
      </c>
      <c r="O192" s="73"/>
      <c r="P192" s="78">
        <f t="shared" si="7"/>
        <v>5.333333333333333</v>
      </c>
      <c r="Q192" s="78">
        <f t="shared" si="8"/>
        <v>0.44444444444444442</v>
      </c>
    </row>
    <row r="193" spans="2:17" s="69" customFormat="1" ht="15">
      <c r="B193" s="213" t="s">
        <v>277</v>
      </c>
      <c r="C193" s="213" t="s">
        <v>278</v>
      </c>
      <c r="D193" s="213" t="s">
        <v>3766</v>
      </c>
      <c r="E193" s="212">
        <v>27</v>
      </c>
      <c r="F193" s="212"/>
      <c r="G193" s="212">
        <v>65</v>
      </c>
      <c r="H193" s="212">
        <v>90</v>
      </c>
      <c r="I193" s="212">
        <v>153</v>
      </c>
      <c r="J193" s="212">
        <v>97</v>
      </c>
      <c r="K193"/>
      <c r="L193" s="76"/>
      <c r="M193" s="73"/>
      <c r="N193" s="77">
        <f t="shared" si="6"/>
        <v>5</v>
      </c>
      <c r="O193" s="73"/>
      <c r="P193" s="78">
        <f t="shared" si="7"/>
        <v>72</v>
      </c>
      <c r="Q193" s="78">
        <f t="shared" si="8"/>
        <v>6</v>
      </c>
    </row>
    <row r="194" spans="2:17" s="69" customFormat="1" ht="15">
      <c r="B194" s="213" t="s">
        <v>151</v>
      </c>
      <c r="C194" s="213" t="s">
        <v>152</v>
      </c>
      <c r="D194" s="213" t="s">
        <v>3769</v>
      </c>
      <c r="E194" s="212">
        <v>543</v>
      </c>
      <c r="F194" s="212">
        <v>168</v>
      </c>
      <c r="G194" s="212">
        <v>140</v>
      </c>
      <c r="H194" s="212">
        <v>230</v>
      </c>
      <c r="I194" s="212">
        <v>203</v>
      </c>
      <c r="J194" s="212">
        <v>221</v>
      </c>
      <c r="K194"/>
      <c r="L194" s="76"/>
      <c r="M194" s="73"/>
      <c r="N194" s="77">
        <f t="shared" si="6"/>
        <v>6</v>
      </c>
      <c r="O194" s="73"/>
      <c r="P194" s="78">
        <f t="shared" si="7"/>
        <v>250.83333333333334</v>
      </c>
      <c r="Q194" s="78">
        <f t="shared" si="8"/>
        <v>20.902777777777779</v>
      </c>
    </row>
    <row r="195" spans="2:17" s="69" customFormat="1" ht="15">
      <c r="B195" s="213" t="s">
        <v>132</v>
      </c>
      <c r="C195" s="213" t="s">
        <v>133</v>
      </c>
      <c r="D195" s="213" t="s">
        <v>3770</v>
      </c>
      <c r="E195" s="212">
        <v>664</v>
      </c>
      <c r="F195" s="212">
        <v>269</v>
      </c>
      <c r="G195" s="212">
        <v>790</v>
      </c>
      <c r="H195" s="212">
        <v>515</v>
      </c>
      <c r="I195" s="212">
        <v>748</v>
      </c>
      <c r="J195" s="212">
        <v>1249</v>
      </c>
      <c r="K195"/>
      <c r="L195" s="76"/>
      <c r="M195" s="73"/>
      <c r="N195" s="77">
        <f t="shared" si="6"/>
        <v>6</v>
      </c>
      <c r="O195" s="73"/>
      <c r="P195" s="78">
        <f t="shared" si="7"/>
        <v>705.83333333333337</v>
      </c>
      <c r="Q195" s="78">
        <f t="shared" si="8"/>
        <v>58.81944444444445</v>
      </c>
    </row>
    <row r="196" spans="2:17" s="69" customFormat="1" ht="15">
      <c r="B196" s="213" t="s">
        <v>274</v>
      </c>
      <c r="C196" s="213" t="s">
        <v>275</v>
      </c>
      <c r="D196" s="213" t="s">
        <v>3780</v>
      </c>
      <c r="E196" s="212">
        <v>40</v>
      </c>
      <c r="F196" s="212"/>
      <c r="G196" s="212"/>
      <c r="H196" s="212">
        <v>80</v>
      </c>
      <c r="I196" s="212"/>
      <c r="J196" s="212"/>
      <c r="K196"/>
      <c r="L196" s="76"/>
      <c r="M196" s="73"/>
      <c r="N196" s="77">
        <f t="shared" si="6"/>
        <v>2</v>
      </c>
      <c r="O196" s="73"/>
      <c r="P196" s="78">
        <f t="shared" si="7"/>
        <v>20</v>
      </c>
      <c r="Q196" s="78">
        <f t="shared" si="8"/>
        <v>1.6666666666666667</v>
      </c>
    </row>
    <row r="197" spans="2:17" s="69" customFormat="1" ht="15">
      <c r="B197" s="213" t="s">
        <v>188</v>
      </c>
      <c r="C197" s="213" t="s">
        <v>189</v>
      </c>
      <c r="D197" s="213" t="s">
        <v>3781</v>
      </c>
      <c r="E197" s="212">
        <v>150</v>
      </c>
      <c r="F197" s="212">
        <v>234</v>
      </c>
      <c r="G197" s="212">
        <v>130</v>
      </c>
      <c r="H197" s="212">
        <v>25</v>
      </c>
      <c r="I197" s="212">
        <v>282</v>
      </c>
      <c r="J197" s="212">
        <v>79</v>
      </c>
      <c r="K197"/>
      <c r="L197" s="76"/>
      <c r="M197" s="73"/>
      <c r="N197" s="77">
        <f t="shared" si="6"/>
        <v>6</v>
      </c>
      <c r="O197" s="73"/>
      <c r="P197" s="78">
        <f t="shared" si="7"/>
        <v>150</v>
      </c>
      <c r="Q197" s="78">
        <f t="shared" si="8"/>
        <v>12.5</v>
      </c>
    </row>
    <row r="198" spans="2:17" s="69" customFormat="1" ht="15">
      <c r="B198" s="213" t="s">
        <v>820</v>
      </c>
      <c r="C198" s="213" t="s">
        <v>821</v>
      </c>
      <c r="D198" s="213" t="s">
        <v>3782</v>
      </c>
      <c r="E198" s="212"/>
      <c r="F198" s="212">
        <v>9</v>
      </c>
      <c r="G198" s="212">
        <v>26</v>
      </c>
      <c r="H198" s="212"/>
      <c r="I198" s="212">
        <v>25</v>
      </c>
      <c r="J198" s="212">
        <v>20</v>
      </c>
      <c r="K198"/>
      <c r="L198" s="76"/>
      <c r="M198" s="73"/>
      <c r="N198" s="77">
        <f t="shared" si="6"/>
        <v>4</v>
      </c>
      <c r="O198" s="73"/>
      <c r="P198" s="78">
        <f t="shared" si="7"/>
        <v>13.333333333333334</v>
      </c>
      <c r="Q198" s="78">
        <f t="shared" si="8"/>
        <v>1.1111111111111112</v>
      </c>
    </row>
    <row r="199" spans="2:17" s="69" customFormat="1" ht="15">
      <c r="B199" s="213" t="s">
        <v>587</v>
      </c>
      <c r="C199" s="213" t="s">
        <v>658</v>
      </c>
      <c r="D199" s="213" t="s">
        <v>3783</v>
      </c>
      <c r="E199" s="212">
        <v>14</v>
      </c>
      <c r="F199" s="212"/>
      <c r="G199" s="212"/>
      <c r="H199" s="212"/>
      <c r="I199" s="212"/>
      <c r="J199" s="212"/>
      <c r="K199"/>
      <c r="L199" s="76"/>
      <c r="M199" s="73"/>
      <c r="N199" s="77">
        <f t="shared" si="6"/>
        <v>1</v>
      </c>
      <c r="O199" s="73"/>
      <c r="P199" s="78">
        <f t="shared" si="7"/>
        <v>0</v>
      </c>
      <c r="Q199" s="78">
        <f t="shared" si="8"/>
        <v>0</v>
      </c>
    </row>
    <row r="200" spans="2:17" s="69" customFormat="1" ht="15">
      <c r="B200" s="213" t="s">
        <v>809</v>
      </c>
      <c r="C200" s="213" t="s">
        <v>810</v>
      </c>
      <c r="D200" s="213" t="s">
        <v>3784</v>
      </c>
      <c r="E200" s="212">
        <v>150</v>
      </c>
      <c r="F200" s="212"/>
      <c r="G200" s="212"/>
      <c r="H200" s="212"/>
      <c r="I200" s="212">
        <v>3</v>
      </c>
      <c r="J200" s="212"/>
      <c r="K200"/>
      <c r="L200" s="76"/>
      <c r="M200" s="73"/>
      <c r="N200" s="77">
        <f t="shared" si="6"/>
        <v>2</v>
      </c>
      <c r="O200" s="73"/>
      <c r="P200" s="78">
        <f t="shared" si="7"/>
        <v>25.5</v>
      </c>
      <c r="Q200" s="78">
        <f t="shared" si="8"/>
        <v>2.125</v>
      </c>
    </row>
    <row r="201" spans="2:17" s="69" customFormat="1" ht="15">
      <c r="B201" s="213" t="s">
        <v>899</v>
      </c>
      <c r="C201" s="213" t="s">
        <v>902</v>
      </c>
      <c r="D201" s="213" t="s">
        <v>3785</v>
      </c>
      <c r="E201" s="212">
        <v>150</v>
      </c>
      <c r="F201" s="212"/>
      <c r="G201" s="212"/>
      <c r="H201" s="212"/>
      <c r="I201" s="212">
        <v>2</v>
      </c>
      <c r="J201" s="212">
        <v>48</v>
      </c>
      <c r="K201"/>
      <c r="L201" s="76"/>
      <c r="M201" s="73"/>
      <c r="N201" s="77">
        <f t="shared" si="6"/>
        <v>3</v>
      </c>
      <c r="O201" s="73"/>
      <c r="P201" s="78">
        <f t="shared" si="7"/>
        <v>33.333333333333336</v>
      </c>
      <c r="Q201" s="78">
        <f t="shared" si="8"/>
        <v>2.7777777777777781</v>
      </c>
    </row>
    <row r="202" spans="2:17" s="69" customFormat="1" ht="15">
      <c r="B202" s="213" t="s">
        <v>588</v>
      </c>
      <c r="C202" s="213" t="s">
        <v>589</v>
      </c>
      <c r="D202" s="213" t="s">
        <v>3787</v>
      </c>
      <c r="E202" s="212"/>
      <c r="F202" s="212">
        <v>10</v>
      </c>
      <c r="G202" s="212">
        <v>40</v>
      </c>
      <c r="H202" s="212">
        <v>50</v>
      </c>
      <c r="I202" s="212">
        <v>12</v>
      </c>
      <c r="J202" s="212"/>
      <c r="K202"/>
      <c r="L202" s="76"/>
      <c r="M202" s="73"/>
      <c r="N202" s="77">
        <f t="shared" si="6"/>
        <v>4</v>
      </c>
      <c r="O202" s="73"/>
      <c r="P202" s="78">
        <f t="shared" si="7"/>
        <v>18.666666666666668</v>
      </c>
      <c r="Q202" s="78">
        <f t="shared" si="8"/>
        <v>1.5555555555555556</v>
      </c>
    </row>
    <row r="203" spans="2:17" s="69" customFormat="1" ht="15">
      <c r="B203" s="213" t="s">
        <v>799</v>
      </c>
      <c r="C203" s="213" t="s">
        <v>818</v>
      </c>
      <c r="D203" s="213" t="s">
        <v>3759</v>
      </c>
      <c r="E203" s="212">
        <v>15</v>
      </c>
      <c r="F203" s="212"/>
      <c r="G203" s="212">
        <v>15</v>
      </c>
      <c r="H203" s="212"/>
      <c r="I203" s="212"/>
      <c r="J203" s="212"/>
      <c r="K203"/>
      <c r="L203" s="76"/>
      <c r="M203" s="73"/>
      <c r="N203" s="77">
        <f t="shared" si="6"/>
        <v>2</v>
      </c>
      <c r="O203" s="73"/>
      <c r="P203" s="78">
        <f t="shared" si="7"/>
        <v>5</v>
      </c>
      <c r="Q203" s="78">
        <f t="shared" si="8"/>
        <v>0.41666666666666669</v>
      </c>
    </row>
    <row r="204" spans="2:17" s="69" customFormat="1" ht="15">
      <c r="B204" s="213" t="s">
        <v>591</v>
      </c>
      <c r="C204" s="213" t="s">
        <v>890</v>
      </c>
      <c r="D204" s="213" t="s">
        <v>3760</v>
      </c>
      <c r="E204" s="212">
        <v>34</v>
      </c>
      <c r="F204" s="212">
        <v>2</v>
      </c>
      <c r="G204" s="212">
        <v>14</v>
      </c>
      <c r="H204" s="212"/>
      <c r="I204" s="212"/>
      <c r="J204" s="212"/>
      <c r="K204"/>
      <c r="L204" s="76"/>
      <c r="M204" s="73"/>
      <c r="N204" s="77">
        <f t="shared" ref="N204:N267" si="9">IFERROR(COUNTA(E204:J204),"")</f>
        <v>3</v>
      </c>
      <c r="O204" s="73"/>
      <c r="P204" s="78">
        <f t="shared" ref="P204:P267" si="10">IFERROR(IF(N204&lt;=1,0,(SUM(E204:J204)/6)),"")</f>
        <v>8.3333333333333339</v>
      </c>
      <c r="Q204" s="78">
        <f t="shared" ref="Q204:Q267" si="11">+P204/12</f>
        <v>0.69444444444444453</v>
      </c>
    </row>
    <row r="205" spans="2:17" s="69" customFormat="1" ht="15">
      <c r="B205" s="213" t="s">
        <v>590</v>
      </c>
      <c r="C205" s="213" t="s">
        <v>659</v>
      </c>
      <c r="D205" s="213" t="s">
        <v>3788</v>
      </c>
      <c r="E205" s="212">
        <v>10</v>
      </c>
      <c r="F205" s="212"/>
      <c r="G205" s="212"/>
      <c r="H205" s="212">
        <v>12</v>
      </c>
      <c r="I205" s="212"/>
      <c r="J205" s="212"/>
      <c r="K205"/>
      <c r="L205" s="76"/>
      <c r="M205" s="73"/>
      <c r="N205" s="77">
        <f t="shared" si="9"/>
        <v>2</v>
      </c>
      <c r="O205" s="73"/>
      <c r="P205" s="78">
        <f t="shared" si="10"/>
        <v>3.6666666666666665</v>
      </c>
      <c r="Q205" s="78">
        <f t="shared" si="11"/>
        <v>0.30555555555555552</v>
      </c>
    </row>
    <row r="206" spans="2:17" s="69" customFormat="1" ht="15">
      <c r="B206" s="213" t="s">
        <v>898</v>
      </c>
      <c r="C206" s="213" t="s">
        <v>903</v>
      </c>
      <c r="D206" s="213" t="s">
        <v>3790</v>
      </c>
      <c r="E206" s="212">
        <v>10</v>
      </c>
      <c r="F206" s="212"/>
      <c r="G206" s="212"/>
      <c r="H206" s="212">
        <v>15</v>
      </c>
      <c r="I206" s="212"/>
      <c r="J206" s="212"/>
      <c r="K206"/>
      <c r="L206" s="76"/>
      <c r="M206" s="73"/>
      <c r="N206" s="77">
        <f t="shared" si="9"/>
        <v>2</v>
      </c>
      <c r="O206" s="73"/>
      <c r="P206" s="78">
        <f t="shared" si="10"/>
        <v>4.166666666666667</v>
      </c>
      <c r="Q206" s="78">
        <f t="shared" si="11"/>
        <v>0.34722222222222227</v>
      </c>
    </row>
    <row r="207" spans="2:17" s="69" customFormat="1" ht="15">
      <c r="B207" s="213" t="s">
        <v>634</v>
      </c>
      <c r="C207" s="213" t="s">
        <v>635</v>
      </c>
      <c r="D207" s="213" t="s">
        <v>3791</v>
      </c>
      <c r="E207" s="212"/>
      <c r="F207" s="212">
        <v>27</v>
      </c>
      <c r="G207" s="212"/>
      <c r="H207" s="212"/>
      <c r="I207" s="212"/>
      <c r="J207" s="212"/>
      <c r="K207"/>
      <c r="L207" s="76"/>
      <c r="M207" s="73"/>
      <c r="N207" s="77">
        <f t="shared" si="9"/>
        <v>1</v>
      </c>
      <c r="O207" s="73"/>
      <c r="P207" s="78">
        <f t="shared" si="10"/>
        <v>0</v>
      </c>
      <c r="Q207" s="78">
        <f t="shared" si="11"/>
        <v>0</v>
      </c>
    </row>
    <row r="208" spans="2:17" s="69" customFormat="1" ht="15">
      <c r="B208" s="213" t="s">
        <v>514</v>
      </c>
      <c r="C208" s="213" t="s">
        <v>515</v>
      </c>
      <c r="D208" s="213" t="s">
        <v>3792</v>
      </c>
      <c r="E208" s="212"/>
      <c r="F208" s="212">
        <v>1</v>
      </c>
      <c r="G208" s="212"/>
      <c r="H208" s="212"/>
      <c r="I208" s="212"/>
      <c r="J208" s="212"/>
      <c r="K208"/>
      <c r="L208" s="76"/>
      <c r="M208" s="73"/>
      <c r="N208" s="77">
        <f t="shared" si="9"/>
        <v>1</v>
      </c>
      <c r="O208" s="73"/>
      <c r="P208" s="78">
        <f t="shared" si="10"/>
        <v>0</v>
      </c>
      <c r="Q208" s="78">
        <f t="shared" si="11"/>
        <v>0</v>
      </c>
    </row>
    <row r="209" spans="2:17" s="69" customFormat="1" ht="15">
      <c r="B209" s="213" t="s">
        <v>850</v>
      </c>
      <c r="C209" s="213" t="s">
        <v>851</v>
      </c>
      <c r="D209" s="213" t="s">
        <v>3794</v>
      </c>
      <c r="E209" s="212">
        <v>15</v>
      </c>
      <c r="F209" s="212"/>
      <c r="G209" s="212"/>
      <c r="H209" s="212"/>
      <c r="I209" s="212"/>
      <c r="J209" s="212"/>
      <c r="K209"/>
      <c r="L209" s="76"/>
      <c r="M209" s="73"/>
      <c r="N209" s="77">
        <f t="shared" si="9"/>
        <v>1</v>
      </c>
      <c r="O209" s="73"/>
      <c r="P209" s="78">
        <f t="shared" si="10"/>
        <v>0</v>
      </c>
      <c r="Q209" s="78">
        <f t="shared" si="11"/>
        <v>0</v>
      </c>
    </row>
    <row r="210" spans="2:17" s="69" customFormat="1" ht="15">
      <c r="B210" s="213" t="s">
        <v>852</v>
      </c>
      <c r="C210" s="213" t="s">
        <v>853</v>
      </c>
      <c r="D210" s="213" t="s">
        <v>3795</v>
      </c>
      <c r="E210" s="212">
        <v>10</v>
      </c>
      <c r="F210" s="212"/>
      <c r="G210" s="212"/>
      <c r="H210" s="212">
        <v>20</v>
      </c>
      <c r="I210" s="212"/>
      <c r="J210" s="212"/>
      <c r="K210"/>
      <c r="L210" s="76"/>
      <c r="M210" s="73"/>
      <c r="N210" s="77">
        <f t="shared" si="9"/>
        <v>2</v>
      </c>
      <c r="O210" s="73"/>
      <c r="P210" s="78">
        <f t="shared" si="10"/>
        <v>5</v>
      </c>
      <c r="Q210" s="78">
        <f t="shared" si="11"/>
        <v>0.41666666666666669</v>
      </c>
    </row>
    <row r="211" spans="2:17" s="69" customFormat="1" ht="15">
      <c r="B211" s="213" t="s">
        <v>854</v>
      </c>
      <c r="C211" s="213" t="s">
        <v>855</v>
      </c>
      <c r="D211" s="213" t="s">
        <v>3796</v>
      </c>
      <c r="E211" s="212">
        <v>10</v>
      </c>
      <c r="F211" s="212"/>
      <c r="G211" s="212"/>
      <c r="H211" s="212"/>
      <c r="I211" s="212"/>
      <c r="J211" s="212"/>
      <c r="K211"/>
      <c r="L211" s="76"/>
      <c r="M211" s="73"/>
      <c r="N211" s="77">
        <f t="shared" si="9"/>
        <v>1</v>
      </c>
      <c r="O211" s="73"/>
      <c r="P211" s="78">
        <f t="shared" si="10"/>
        <v>0</v>
      </c>
      <c r="Q211" s="78">
        <f t="shared" si="11"/>
        <v>0</v>
      </c>
    </row>
    <row r="212" spans="2:17" s="69" customFormat="1" ht="15">
      <c r="B212" s="213" t="s">
        <v>1123</v>
      </c>
      <c r="C212" s="213" t="s">
        <v>1125</v>
      </c>
      <c r="D212" s="213" t="s">
        <v>3806</v>
      </c>
      <c r="E212" s="212"/>
      <c r="F212" s="212"/>
      <c r="G212" s="212">
        <v>68</v>
      </c>
      <c r="H212" s="212"/>
      <c r="I212" s="212"/>
      <c r="J212" s="212"/>
      <c r="K212"/>
      <c r="L212" s="76"/>
      <c r="M212" s="73"/>
      <c r="N212" s="77">
        <f t="shared" si="9"/>
        <v>1</v>
      </c>
      <c r="O212" s="73"/>
      <c r="P212" s="78">
        <f t="shared" si="10"/>
        <v>0</v>
      </c>
      <c r="Q212" s="78">
        <f t="shared" si="11"/>
        <v>0</v>
      </c>
    </row>
    <row r="213" spans="2:17" s="69" customFormat="1" ht="15">
      <c r="B213" s="213" t="s">
        <v>632</v>
      </c>
      <c r="C213" s="213" t="s">
        <v>661</v>
      </c>
      <c r="D213" s="213" t="s">
        <v>3815</v>
      </c>
      <c r="E213" s="212"/>
      <c r="F213" s="212">
        <v>2</v>
      </c>
      <c r="G213" s="212"/>
      <c r="H213" s="212"/>
      <c r="I213" s="212"/>
      <c r="J213" s="212"/>
      <c r="K213"/>
      <c r="L213" s="76"/>
      <c r="M213" s="73"/>
      <c r="N213" s="77">
        <f t="shared" si="9"/>
        <v>1</v>
      </c>
      <c r="O213" s="73"/>
      <c r="P213" s="78">
        <f t="shared" si="10"/>
        <v>0</v>
      </c>
      <c r="Q213" s="78">
        <f t="shared" si="11"/>
        <v>0</v>
      </c>
    </row>
    <row r="214" spans="2:17" s="69" customFormat="1" ht="15">
      <c r="B214" s="213" t="s">
        <v>61</v>
      </c>
      <c r="C214" s="213" t="s">
        <v>62</v>
      </c>
      <c r="D214" s="213" t="s">
        <v>3820</v>
      </c>
      <c r="E214" s="212">
        <v>402</v>
      </c>
      <c r="F214" s="212">
        <v>207</v>
      </c>
      <c r="G214" s="212">
        <v>372</v>
      </c>
      <c r="H214" s="212">
        <v>648</v>
      </c>
      <c r="I214" s="212">
        <v>283</v>
      </c>
      <c r="J214" s="212">
        <v>264</v>
      </c>
      <c r="K214"/>
      <c r="L214" s="76"/>
      <c r="M214" s="73"/>
      <c r="N214" s="77">
        <f t="shared" si="9"/>
        <v>6</v>
      </c>
      <c r="O214" s="73"/>
      <c r="P214" s="78">
        <f t="shared" si="10"/>
        <v>362.66666666666669</v>
      </c>
      <c r="Q214" s="78">
        <f t="shared" si="11"/>
        <v>30.222222222222225</v>
      </c>
    </row>
    <row r="215" spans="2:17" s="69" customFormat="1" ht="15">
      <c r="B215" s="213" t="s">
        <v>183</v>
      </c>
      <c r="C215" s="213" t="s">
        <v>184</v>
      </c>
      <c r="D215" s="213" t="s">
        <v>3821</v>
      </c>
      <c r="E215" s="212">
        <v>137</v>
      </c>
      <c r="F215" s="212"/>
      <c r="G215" s="212">
        <v>41</v>
      </c>
      <c r="H215" s="212">
        <v>191</v>
      </c>
      <c r="I215" s="212">
        <v>8</v>
      </c>
      <c r="J215" s="212">
        <v>1</v>
      </c>
      <c r="K215"/>
      <c r="L215" s="76"/>
      <c r="M215" s="73"/>
      <c r="N215" s="77">
        <f t="shared" si="9"/>
        <v>5</v>
      </c>
      <c r="O215" s="73"/>
      <c r="P215" s="78">
        <f t="shared" si="10"/>
        <v>63</v>
      </c>
      <c r="Q215" s="78">
        <f t="shared" si="11"/>
        <v>5.25</v>
      </c>
    </row>
    <row r="216" spans="2:17" s="69" customFormat="1" ht="15">
      <c r="B216" s="213" t="s">
        <v>1098</v>
      </c>
      <c r="C216" s="213" t="s">
        <v>1101</v>
      </c>
      <c r="D216" s="213" t="s">
        <v>3823</v>
      </c>
      <c r="E216" s="212"/>
      <c r="F216" s="212"/>
      <c r="G216" s="212">
        <v>10</v>
      </c>
      <c r="H216" s="212"/>
      <c r="I216" s="212">
        <v>4</v>
      </c>
      <c r="J216" s="212">
        <v>31</v>
      </c>
      <c r="K216"/>
      <c r="L216" s="76"/>
      <c r="M216" s="73"/>
      <c r="N216" s="77">
        <f t="shared" si="9"/>
        <v>3</v>
      </c>
      <c r="O216" s="73"/>
      <c r="P216" s="78">
        <f t="shared" si="10"/>
        <v>7.5</v>
      </c>
      <c r="Q216" s="78">
        <f t="shared" si="11"/>
        <v>0.625</v>
      </c>
    </row>
    <row r="217" spans="2:17" s="69" customFormat="1" ht="15">
      <c r="B217" s="213" t="s">
        <v>856</v>
      </c>
      <c r="C217" s="213" t="s">
        <v>857</v>
      </c>
      <c r="D217" s="213" t="s">
        <v>3824</v>
      </c>
      <c r="E217" s="212">
        <v>43</v>
      </c>
      <c r="F217" s="212"/>
      <c r="G217" s="212"/>
      <c r="H217" s="212"/>
      <c r="I217" s="212"/>
      <c r="J217" s="212"/>
      <c r="K217"/>
      <c r="L217" s="76"/>
      <c r="M217" s="73"/>
      <c r="N217" s="77">
        <f t="shared" si="9"/>
        <v>1</v>
      </c>
      <c r="O217" s="73"/>
      <c r="P217" s="78">
        <f t="shared" si="10"/>
        <v>0</v>
      </c>
      <c r="Q217" s="78">
        <f t="shared" si="11"/>
        <v>0</v>
      </c>
    </row>
    <row r="218" spans="2:17" s="69" customFormat="1" ht="15">
      <c r="B218" s="213" t="s">
        <v>566</v>
      </c>
      <c r="C218" s="213" t="s">
        <v>567</v>
      </c>
      <c r="D218" s="213" t="s">
        <v>3828</v>
      </c>
      <c r="E218" s="212"/>
      <c r="F218" s="212">
        <v>3</v>
      </c>
      <c r="G218" s="212">
        <v>9</v>
      </c>
      <c r="H218" s="212">
        <v>42</v>
      </c>
      <c r="I218" s="212">
        <v>6</v>
      </c>
      <c r="J218" s="212">
        <v>18</v>
      </c>
      <c r="K218"/>
      <c r="L218" s="76"/>
      <c r="M218" s="73"/>
      <c r="N218" s="77">
        <f t="shared" si="9"/>
        <v>5</v>
      </c>
      <c r="O218" s="73"/>
      <c r="P218" s="78">
        <f t="shared" si="10"/>
        <v>13</v>
      </c>
      <c r="Q218" s="78">
        <f t="shared" si="11"/>
        <v>1.0833333333333333</v>
      </c>
    </row>
    <row r="219" spans="2:17" s="69" customFormat="1" ht="15">
      <c r="B219" s="213" t="s">
        <v>153</v>
      </c>
      <c r="C219" s="213" t="s">
        <v>154</v>
      </c>
      <c r="D219" s="213" t="s">
        <v>3829</v>
      </c>
      <c r="E219" s="212">
        <v>17</v>
      </c>
      <c r="F219" s="212">
        <v>35</v>
      </c>
      <c r="G219" s="212">
        <v>58</v>
      </c>
      <c r="H219" s="212">
        <v>139</v>
      </c>
      <c r="I219" s="212">
        <v>32</v>
      </c>
      <c r="J219" s="212">
        <v>68</v>
      </c>
      <c r="K219"/>
      <c r="L219" s="76"/>
      <c r="M219" s="73"/>
      <c r="N219" s="77">
        <f t="shared" si="9"/>
        <v>6</v>
      </c>
      <c r="O219" s="73"/>
      <c r="P219" s="78">
        <f t="shared" si="10"/>
        <v>58.166666666666664</v>
      </c>
      <c r="Q219" s="78">
        <f t="shared" si="11"/>
        <v>4.8472222222222223</v>
      </c>
    </row>
    <row r="220" spans="2:17" s="69" customFormat="1" ht="15">
      <c r="B220" s="213" t="s">
        <v>142</v>
      </c>
      <c r="C220" s="213" t="s">
        <v>143</v>
      </c>
      <c r="D220" s="210" t="s">
        <v>6334</v>
      </c>
      <c r="E220" s="212">
        <v>30</v>
      </c>
      <c r="F220" s="212"/>
      <c r="G220" s="212">
        <v>2</v>
      </c>
      <c r="H220" s="212">
        <v>65</v>
      </c>
      <c r="I220" s="212">
        <v>5</v>
      </c>
      <c r="J220" s="212">
        <v>3</v>
      </c>
      <c r="K220"/>
      <c r="L220" s="76"/>
      <c r="M220" s="73"/>
      <c r="N220" s="77">
        <f t="shared" si="9"/>
        <v>5</v>
      </c>
      <c r="O220" s="73"/>
      <c r="P220" s="78">
        <f t="shared" si="10"/>
        <v>17.5</v>
      </c>
      <c r="Q220" s="78">
        <f t="shared" si="11"/>
        <v>1.4583333333333333</v>
      </c>
    </row>
    <row r="221" spans="2:17" s="69" customFormat="1" ht="15">
      <c r="B221" s="213" t="s">
        <v>288</v>
      </c>
      <c r="C221" s="213" t="s">
        <v>289</v>
      </c>
      <c r="D221" s="213" t="s">
        <v>3840</v>
      </c>
      <c r="E221" s="212">
        <v>67</v>
      </c>
      <c r="F221" s="212"/>
      <c r="G221" s="212">
        <v>6</v>
      </c>
      <c r="H221" s="212">
        <v>9</v>
      </c>
      <c r="I221" s="212">
        <v>4</v>
      </c>
      <c r="J221" s="212">
        <v>6</v>
      </c>
      <c r="K221"/>
      <c r="L221" s="76"/>
      <c r="M221" s="73"/>
      <c r="N221" s="77">
        <f t="shared" si="9"/>
        <v>5</v>
      </c>
      <c r="O221" s="73"/>
      <c r="P221" s="78">
        <f t="shared" si="10"/>
        <v>15.333333333333334</v>
      </c>
      <c r="Q221" s="78">
        <f t="shared" si="11"/>
        <v>1.2777777777777779</v>
      </c>
    </row>
    <row r="222" spans="2:17" s="69" customFormat="1" ht="15">
      <c r="B222" s="213" t="s">
        <v>717</v>
      </c>
      <c r="C222" s="213" t="s">
        <v>723</v>
      </c>
      <c r="D222" s="210" t="s">
        <v>6359</v>
      </c>
      <c r="E222" s="212"/>
      <c r="F222" s="212"/>
      <c r="G222" s="212">
        <v>2</v>
      </c>
      <c r="H222" s="212"/>
      <c r="I222" s="212"/>
      <c r="J222" s="212">
        <v>2</v>
      </c>
      <c r="K222"/>
      <c r="L222" s="76"/>
      <c r="M222" s="73"/>
      <c r="N222" s="77">
        <f t="shared" si="9"/>
        <v>2</v>
      </c>
      <c r="O222" s="73"/>
      <c r="P222" s="78">
        <f t="shared" si="10"/>
        <v>0.66666666666666663</v>
      </c>
      <c r="Q222" s="78">
        <f t="shared" si="11"/>
        <v>5.5555555555555552E-2</v>
      </c>
    </row>
    <row r="223" spans="2:17" s="69" customFormat="1" ht="15">
      <c r="B223" s="213" t="s">
        <v>187</v>
      </c>
      <c r="C223" s="213" t="s">
        <v>186</v>
      </c>
      <c r="D223" s="213" t="s">
        <v>3890</v>
      </c>
      <c r="E223" s="212">
        <v>10</v>
      </c>
      <c r="F223" s="212"/>
      <c r="G223" s="212"/>
      <c r="H223" s="212"/>
      <c r="I223" s="212"/>
      <c r="J223" s="212"/>
      <c r="K223"/>
      <c r="L223" s="76"/>
      <c r="M223" s="73"/>
      <c r="N223" s="77">
        <f t="shared" si="9"/>
        <v>1</v>
      </c>
      <c r="O223" s="73"/>
      <c r="P223" s="78">
        <f t="shared" si="10"/>
        <v>0</v>
      </c>
      <c r="Q223" s="78">
        <f t="shared" si="11"/>
        <v>0</v>
      </c>
    </row>
    <row r="224" spans="2:17" s="69" customFormat="1" ht="15">
      <c r="B224" s="213" t="s">
        <v>568</v>
      </c>
      <c r="C224" s="213" t="s">
        <v>662</v>
      </c>
      <c r="D224" s="213" t="s">
        <v>3911</v>
      </c>
      <c r="E224" s="212">
        <v>20</v>
      </c>
      <c r="F224" s="212">
        <v>20</v>
      </c>
      <c r="G224" s="212">
        <v>15</v>
      </c>
      <c r="H224" s="212">
        <v>0</v>
      </c>
      <c r="I224" s="212">
        <v>154</v>
      </c>
      <c r="J224" s="212">
        <v>210</v>
      </c>
      <c r="K224"/>
      <c r="L224" s="76"/>
      <c r="M224" s="73"/>
      <c r="N224" s="77">
        <f t="shared" si="9"/>
        <v>6</v>
      </c>
      <c r="O224" s="73"/>
      <c r="P224" s="78">
        <f t="shared" si="10"/>
        <v>69.833333333333329</v>
      </c>
      <c r="Q224" s="78">
        <f t="shared" si="11"/>
        <v>5.8194444444444438</v>
      </c>
    </row>
    <row r="225" spans="2:17" s="69" customFormat="1" ht="15">
      <c r="B225" s="213" t="s">
        <v>218</v>
      </c>
      <c r="C225" s="213" t="s">
        <v>219</v>
      </c>
      <c r="D225" s="213" t="s">
        <v>3912</v>
      </c>
      <c r="E225" s="212">
        <v>118</v>
      </c>
      <c r="F225" s="212"/>
      <c r="G225" s="212">
        <v>52</v>
      </c>
      <c r="H225" s="212">
        <v>20</v>
      </c>
      <c r="I225" s="212">
        <v>77</v>
      </c>
      <c r="J225" s="212">
        <v>34</v>
      </c>
      <c r="K225"/>
      <c r="L225" s="76"/>
      <c r="M225" s="73"/>
      <c r="N225" s="77">
        <f t="shared" si="9"/>
        <v>5</v>
      </c>
      <c r="O225" s="73"/>
      <c r="P225" s="78">
        <f t="shared" si="10"/>
        <v>50.166666666666664</v>
      </c>
      <c r="Q225" s="78">
        <f t="shared" si="11"/>
        <v>4.1805555555555554</v>
      </c>
    </row>
    <row r="226" spans="2:17" s="69" customFormat="1" ht="15">
      <c r="B226" s="213" t="s">
        <v>256</v>
      </c>
      <c r="C226" s="213" t="s">
        <v>257</v>
      </c>
      <c r="D226" s="213" t="s">
        <v>3916</v>
      </c>
      <c r="E226" s="212"/>
      <c r="F226" s="212"/>
      <c r="G226" s="212"/>
      <c r="H226" s="212"/>
      <c r="I226" s="212">
        <v>0</v>
      </c>
      <c r="J226" s="212">
        <v>40</v>
      </c>
      <c r="K226"/>
      <c r="L226" s="76"/>
      <c r="M226" s="73"/>
      <c r="N226" s="77">
        <f t="shared" si="9"/>
        <v>2</v>
      </c>
      <c r="O226" s="73"/>
      <c r="P226" s="78">
        <f t="shared" si="10"/>
        <v>6.666666666666667</v>
      </c>
      <c r="Q226" s="78">
        <f t="shared" si="11"/>
        <v>0.55555555555555558</v>
      </c>
    </row>
    <row r="227" spans="2:17" s="69" customFormat="1" ht="15">
      <c r="B227" s="213" t="s">
        <v>569</v>
      </c>
      <c r="C227" s="213" t="s">
        <v>663</v>
      </c>
      <c r="D227" s="213" t="s">
        <v>3917</v>
      </c>
      <c r="E227" s="212">
        <v>75</v>
      </c>
      <c r="F227" s="212">
        <v>2</v>
      </c>
      <c r="G227" s="212">
        <v>9</v>
      </c>
      <c r="H227" s="212">
        <v>59</v>
      </c>
      <c r="I227" s="212">
        <v>32</v>
      </c>
      <c r="J227" s="212">
        <v>38</v>
      </c>
      <c r="K227"/>
      <c r="L227" s="76"/>
      <c r="M227" s="73"/>
      <c r="N227" s="77">
        <f t="shared" si="9"/>
        <v>6</v>
      </c>
      <c r="O227" s="73"/>
      <c r="P227" s="78">
        <f t="shared" si="10"/>
        <v>35.833333333333336</v>
      </c>
      <c r="Q227" s="78">
        <f t="shared" si="11"/>
        <v>2.9861111111111112</v>
      </c>
    </row>
    <row r="228" spans="2:17" s="69" customFormat="1" ht="15">
      <c r="B228" s="213" t="s">
        <v>732</v>
      </c>
      <c r="C228" s="213" t="s">
        <v>291</v>
      </c>
      <c r="D228" s="213" t="s">
        <v>3918</v>
      </c>
      <c r="E228" s="212">
        <v>2</v>
      </c>
      <c r="F228" s="212">
        <v>2</v>
      </c>
      <c r="G228" s="212">
        <v>4</v>
      </c>
      <c r="H228" s="212"/>
      <c r="I228" s="212"/>
      <c r="J228" s="212"/>
      <c r="K228"/>
      <c r="L228" s="76"/>
      <c r="M228" s="73"/>
      <c r="N228" s="77">
        <f t="shared" si="9"/>
        <v>3</v>
      </c>
      <c r="O228" s="73"/>
      <c r="P228" s="78">
        <f t="shared" si="10"/>
        <v>1.3333333333333333</v>
      </c>
      <c r="Q228" s="78">
        <f t="shared" si="11"/>
        <v>0.1111111111111111</v>
      </c>
    </row>
    <row r="229" spans="2:17" s="69" customFormat="1" ht="15">
      <c r="B229" s="213" t="s">
        <v>1255</v>
      </c>
      <c r="C229" s="213" t="s">
        <v>290</v>
      </c>
      <c r="D229" s="213" t="s">
        <v>3919</v>
      </c>
      <c r="E229" s="212">
        <v>8</v>
      </c>
      <c r="F229" s="212"/>
      <c r="G229" s="212">
        <v>1</v>
      </c>
      <c r="H229" s="212">
        <v>1</v>
      </c>
      <c r="I229" s="212">
        <v>1</v>
      </c>
      <c r="J229" s="212"/>
      <c r="K229"/>
      <c r="L229" s="76"/>
      <c r="M229" s="73"/>
      <c r="N229" s="77">
        <f t="shared" si="9"/>
        <v>4</v>
      </c>
      <c r="O229" s="73"/>
      <c r="P229" s="78">
        <f t="shared" si="10"/>
        <v>1.8333333333333333</v>
      </c>
      <c r="Q229" s="78">
        <f t="shared" si="11"/>
        <v>0.15277777777777776</v>
      </c>
    </row>
    <row r="230" spans="2:17" s="69" customFormat="1" ht="15">
      <c r="B230" s="213" t="s">
        <v>139</v>
      </c>
      <c r="C230" s="213" t="s">
        <v>1401</v>
      </c>
      <c r="D230" s="213" t="s">
        <v>3920</v>
      </c>
      <c r="E230" s="212">
        <v>14</v>
      </c>
      <c r="F230" s="212"/>
      <c r="G230" s="212"/>
      <c r="H230" s="212"/>
      <c r="I230" s="212"/>
      <c r="J230" s="212"/>
      <c r="K230"/>
      <c r="L230" s="76"/>
      <c r="M230" s="73"/>
      <c r="N230" s="77">
        <f t="shared" si="9"/>
        <v>1</v>
      </c>
      <c r="O230" s="73"/>
      <c r="P230" s="78">
        <f t="shared" si="10"/>
        <v>0</v>
      </c>
      <c r="Q230" s="78">
        <f t="shared" si="11"/>
        <v>0</v>
      </c>
    </row>
    <row r="231" spans="2:17" s="69" customFormat="1" ht="15">
      <c r="B231" s="213" t="s">
        <v>140</v>
      </c>
      <c r="C231" s="213" t="s">
        <v>141</v>
      </c>
      <c r="D231" s="213" t="s">
        <v>3921</v>
      </c>
      <c r="E231" s="212">
        <v>8</v>
      </c>
      <c r="F231" s="212"/>
      <c r="G231" s="212"/>
      <c r="H231" s="212"/>
      <c r="I231" s="212"/>
      <c r="J231" s="212"/>
      <c r="K231"/>
      <c r="L231" s="76"/>
      <c r="M231" s="73"/>
      <c r="N231" s="77">
        <f t="shared" si="9"/>
        <v>1</v>
      </c>
      <c r="O231" s="73"/>
      <c r="P231" s="78">
        <f t="shared" si="10"/>
        <v>0</v>
      </c>
      <c r="Q231" s="78">
        <f t="shared" si="11"/>
        <v>0</v>
      </c>
    </row>
    <row r="232" spans="2:17" s="69" customFormat="1" ht="15">
      <c r="B232" s="213" t="s">
        <v>3922</v>
      </c>
      <c r="C232" s="213" t="s">
        <v>867</v>
      </c>
      <c r="D232" s="213" t="s">
        <v>3923</v>
      </c>
      <c r="E232" s="212">
        <v>58</v>
      </c>
      <c r="F232" s="212"/>
      <c r="G232" s="212">
        <v>8</v>
      </c>
      <c r="H232" s="212"/>
      <c r="I232" s="212"/>
      <c r="J232" s="212"/>
      <c r="K232"/>
      <c r="L232" s="76"/>
      <c r="M232" s="73"/>
      <c r="N232" s="77">
        <f t="shared" si="9"/>
        <v>2</v>
      </c>
      <c r="O232" s="73"/>
      <c r="P232" s="78">
        <f t="shared" si="10"/>
        <v>11</v>
      </c>
      <c r="Q232" s="78">
        <f t="shared" si="11"/>
        <v>0.91666666666666663</v>
      </c>
    </row>
    <row r="233" spans="2:17" s="69" customFormat="1" ht="15">
      <c r="B233" s="213" t="s">
        <v>185</v>
      </c>
      <c r="C233" s="213" t="s">
        <v>4650</v>
      </c>
      <c r="D233" s="213" t="s">
        <v>3924</v>
      </c>
      <c r="E233" s="212">
        <v>68</v>
      </c>
      <c r="F233" s="212"/>
      <c r="G233" s="212"/>
      <c r="H233" s="212">
        <v>10</v>
      </c>
      <c r="I233" s="212">
        <v>43</v>
      </c>
      <c r="J233" s="212">
        <v>3</v>
      </c>
      <c r="K233"/>
      <c r="L233" s="76"/>
      <c r="M233" s="73"/>
      <c r="N233" s="77">
        <f t="shared" si="9"/>
        <v>4</v>
      </c>
      <c r="O233" s="73"/>
      <c r="P233" s="78">
        <f t="shared" si="10"/>
        <v>20.666666666666668</v>
      </c>
      <c r="Q233" s="78">
        <f t="shared" si="11"/>
        <v>1.7222222222222223</v>
      </c>
    </row>
    <row r="234" spans="2:17" s="69" customFormat="1" ht="15">
      <c r="B234" s="213" t="s">
        <v>570</v>
      </c>
      <c r="C234" s="213" t="s">
        <v>571</v>
      </c>
      <c r="D234" s="213" t="s">
        <v>3928</v>
      </c>
      <c r="E234" s="212">
        <v>50</v>
      </c>
      <c r="F234" s="212"/>
      <c r="G234" s="212"/>
      <c r="H234" s="212"/>
      <c r="I234" s="212">
        <v>162</v>
      </c>
      <c r="J234" s="212"/>
      <c r="K234"/>
      <c r="L234" s="76"/>
      <c r="M234" s="73"/>
      <c r="N234" s="77">
        <f t="shared" si="9"/>
        <v>2</v>
      </c>
      <c r="O234" s="73"/>
      <c r="P234" s="78">
        <f t="shared" si="10"/>
        <v>35.333333333333336</v>
      </c>
      <c r="Q234" s="78">
        <f t="shared" si="11"/>
        <v>2.9444444444444446</v>
      </c>
    </row>
    <row r="235" spans="2:17" s="69" customFormat="1" ht="15">
      <c r="B235" s="213" t="s">
        <v>572</v>
      </c>
      <c r="C235" s="213" t="s">
        <v>573</v>
      </c>
      <c r="D235" s="213" t="s">
        <v>3819</v>
      </c>
      <c r="E235" s="212">
        <v>88</v>
      </c>
      <c r="F235" s="212"/>
      <c r="G235" s="212">
        <v>58</v>
      </c>
      <c r="H235" s="212"/>
      <c r="I235" s="212">
        <v>25</v>
      </c>
      <c r="J235" s="212">
        <v>131</v>
      </c>
      <c r="K235"/>
      <c r="L235" s="76"/>
      <c r="M235" s="73"/>
      <c r="N235" s="77">
        <f t="shared" si="9"/>
        <v>4</v>
      </c>
      <c r="O235" s="73"/>
      <c r="P235" s="78">
        <f t="shared" si="10"/>
        <v>50.333333333333336</v>
      </c>
      <c r="Q235" s="78">
        <f t="shared" si="11"/>
        <v>4.1944444444444446</v>
      </c>
    </row>
    <row r="236" spans="2:17" s="69" customFormat="1" ht="15">
      <c r="B236" s="213" t="s">
        <v>157</v>
      </c>
      <c r="C236" s="213" t="s">
        <v>158</v>
      </c>
      <c r="D236" s="213" t="s">
        <v>3932</v>
      </c>
      <c r="E236" s="212">
        <v>78</v>
      </c>
      <c r="F236" s="212"/>
      <c r="G236" s="212"/>
      <c r="H236" s="212">
        <v>5</v>
      </c>
      <c r="I236" s="212">
        <v>10</v>
      </c>
      <c r="J236" s="212">
        <v>9</v>
      </c>
      <c r="K236"/>
      <c r="L236" s="76"/>
      <c r="M236" s="73"/>
      <c r="N236" s="77">
        <f t="shared" si="9"/>
        <v>4</v>
      </c>
      <c r="O236" s="73"/>
      <c r="P236" s="78">
        <f t="shared" si="10"/>
        <v>17</v>
      </c>
      <c r="Q236" s="78">
        <f t="shared" si="11"/>
        <v>1.4166666666666667</v>
      </c>
    </row>
    <row r="237" spans="2:17" s="69" customFormat="1" ht="15">
      <c r="B237" s="213" t="s">
        <v>886</v>
      </c>
      <c r="C237" s="213" t="s">
        <v>150</v>
      </c>
      <c r="D237" s="213" t="s">
        <v>3933</v>
      </c>
      <c r="E237" s="212">
        <v>350</v>
      </c>
      <c r="F237" s="212">
        <v>50</v>
      </c>
      <c r="G237" s="212">
        <v>111</v>
      </c>
      <c r="H237" s="212">
        <v>260</v>
      </c>
      <c r="I237" s="212">
        <v>200</v>
      </c>
      <c r="J237" s="212">
        <v>391</v>
      </c>
      <c r="K237"/>
      <c r="L237" s="76"/>
      <c r="M237" s="73"/>
      <c r="N237" s="77">
        <f t="shared" si="9"/>
        <v>6</v>
      </c>
      <c r="O237" s="73"/>
      <c r="P237" s="78">
        <f t="shared" si="10"/>
        <v>227</v>
      </c>
      <c r="Q237" s="78">
        <f t="shared" si="11"/>
        <v>18.916666666666668</v>
      </c>
    </row>
    <row r="238" spans="2:17" s="69" customFormat="1" ht="15">
      <c r="B238" s="213" t="s">
        <v>574</v>
      </c>
      <c r="C238" s="213" t="s">
        <v>575</v>
      </c>
      <c r="D238" s="213" t="s">
        <v>3934</v>
      </c>
      <c r="E238" s="212"/>
      <c r="F238" s="212">
        <v>20</v>
      </c>
      <c r="G238" s="212">
        <v>8</v>
      </c>
      <c r="H238" s="212">
        <v>120</v>
      </c>
      <c r="I238" s="212">
        <v>149</v>
      </c>
      <c r="J238" s="212">
        <v>102</v>
      </c>
      <c r="K238"/>
      <c r="L238" s="76"/>
      <c r="M238" s="73"/>
      <c r="N238" s="77">
        <f t="shared" si="9"/>
        <v>5</v>
      </c>
      <c r="O238" s="73"/>
      <c r="P238" s="78">
        <f t="shared" si="10"/>
        <v>66.5</v>
      </c>
      <c r="Q238" s="78">
        <f t="shared" si="11"/>
        <v>5.541666666666667</v>
      </c>
    </row>
    <row r="239" spans="2:17" s="69" customFormat="1" ht="15">
      <c r="B239" s="213" t="s">
        <v>200</v>
      </c>
      <c r="C239" s="213" t="s">
        <v>201</v>
      </c>
      <c r="D239" s="213" t="s">
        <v>3935</v>
      </c>
      <c r="E239" s="212">
        <v>20</v>
      </c>
      <c r="F239" s="212">
        <v>58</v>
      </c>
      <c r="G239" s="212">
        <v>4</v>
      </c>
      <c r="H239" s="212"/>
      <c r="I239" s="212"/>
      <c r="J239" s="212"/>
      <c r="K239"/>
      <c r="L239" s="76"/>
      <c r="M239" s="73"/>
      <c r="N239" s="77">
        <f t="shared" si="9"/>
        <v>3</v>
      </c>
      <c r="O239" s="73"/>
      <c r="P239" s="78">
        <f t="shared" si="10"/>
        <v>13.666666666666666</v>
      </c>
      <c r="Q239" s="78">
        <f t="shared" si="11"/>
        <v>1.1388888888888888</v>
      </c>
    </row>
    <row r="240" spans="2:17" s="69" customFormat="1" ht="15">
      <c r="B240" s="213" t="s">
        <v>576</v>
      </c>
      <c r="C240" s="213" t="s">
        <v>577</v>
      </c>
      <c r="D240" s="213" t="s">
        <v>3936</v>
      </c>
      <c r="E240" s="212">
        <v>47</v>
      </c>
      <c r="F240" s="212">
        <v>1</v>
      </c>
      <c r="G240" s="212"/>
      <c r="H240" s="212"/>
      <c r="I240" s="212"/>
      <c r="J240" s="212"/>
      <c r="K240"/>
      <c r="L240" s="76"/>
      <c r="M240" s="73"/>
      <c r="N240" s="77">
        <f t="shared" si="9"/>
        <v>2</v>
      </c>
      <c r="O240" s="73"/>
      <c r="P240" s="78">
        <f t="shared" si="10"/>
        <v>8</v>
      </c>
      <c r="Q240" s="78">
        <f t="shared" si="11"/>
        <v>0.66666666666666663</v>
      </c>
    </row>
    <row r="241" spans="2:17" s="69" customFormat="1" ht="15">
      <c r="B241" s="213" t="s">
        <v>885</v>
      </c>
      <c r="C241" s="213" t="s">
        <v>557</v>
      </c>
      <c r="D241" s="213" t="s">
        <v>3937</v>
      </c>
      <c r="E241" s="212">
        <v>19</v>
      </c>
      <c r="F241" s="212">
        <v>2</v>
      </c>
      <c r="G241" s="212">
        <v>5</v>
      </c>
      <c r="H241" s="212">
        <v>3</v>
      </c>
      <c r="I241" s="212">
        <v>18</v>
      </c>
      <c r="J241" s="212">
        <v>4</v>
      </c>
      <c r="K241"/>
      <c r="L241" s="76"/>
      <c r="M241" s="73"/>
      <c r="N241" s="77">
        <f t="shared" si="9"/>
        <v>6</v>
      </c>
      <c r="O241" s="73"/>
      <c r="P241" s="78">
        <f t="shared" si="10"/>
        <v>8.5</v>
      </c>
      <c r="Q241" s="78">
        <f t="shared" si="11"/>
        <v>0.70833333333333337</v>
      </c>
    </row>
    <row r="242" spans="2:17" s="69" customFormat="1" ht="15">
      <c r="B242" s="213" t="s">
        <v>558</v>
      </c>
      <c r="C242" s="213" t="s">
        <v>559</v>
      </c>
      <c r="D242" s="213" t="s">
        <v>3938</v>
      </c>
      <c r="E242" s="212">
        <v>2</v>
      </c>
      <c r="F242" s="212"/>
      <c r="G242" s="212">
        <v>3</v>
      </c>
      <c r="H242" s="212"/>
      <c r="I242" s="212"/>
      <c r="J242" s="212"/>
      <c r="K242"/>
      <c r="L242" s="76"/>
      <c r="M242" s="73"/>
      <c r="N242" s="77">
        <f t="shared" si="9"/>
        <v>2</v>
      </c>
      <c r="O242" s="73"/>
      <c r="P242" s="78">
        <f t="shared" si="10"/>
        <v>0.83333333333333337</v>
      </c>
      <c r="Q242" s="78">
        <f t="shared" si="11"/>
        <v>6.9444444444444448E-2</v>
      </c>
    </row>
    <row r="243" spans="2:17" s="69" customFormat="1" ht="15">
      <c r="B243" s="213" t="s">
        <v>578</v>
      </c>
      <c r="C243" s="213" t="s">
        <v>579</v>
      </c>
      <c r="D243" s="213" t="s">
        <v>3942</v>
      </c>
      <c r="E243" s="212">
        <v>35</v>
      </c>
      <c r="F243" s="212"/>
      <c r="G243" s="212"/>
      <c r="H243" s="212"/>
      <c r="I243" s="212">
        <v>90</v>
      </c>
      <c r="J243" s="212"/>
      <c r="K243"/>
      <c r="L243" s="76"/>
      <c r="M243" s="73"/>
      <c r="N243" s="77">
        <f t="shared" si="9"/>
        <v>2</v>
      </c>
      <c r="O243" s="73"/>
      <c r="P243" s="78">
        <f t="shared" si="10"/>
        <v>20.833333333333332</v>
      </c>
      <c r="Q243" s="78">
        <f t="shared" si="11"/>
        <v>1.7361111111111109</v>
      </c>
    </row>
    <row r="244" spans="2:17" s="69" customFormat="1" ht="15">
      <c r="B244" s="213" t="s">
        <v>580</v>
      </c>
      <c r="C244" s="213" t="s">
        <v>581</v>
      </c>
      <c r="D244" s="213" t="s">
        <v>3943</v>
      </c>
      <c r="E244" s="212">
        <v>50</v>
      </c>
      <c r="F244" s="212"/>
      <c r="G244" s="212">
        <v>10</v>
      </c>
      <c r="H244" s="212"/>
      <c r="I244" s="212">
        <v>85</v>
      </c>
      <c r="J244" s="212">
        <v>1</v>
      </c>
      <c r="K244"/>
      <c r="L244" s="76"/>
      <c r="M244" s="73"/>
      <c r="N244" s="77">
        <f t="shared" si="9"/>
        <v>4</v>
      </c>
      <c r="O244" s="73"/>
      <c r="P244" s="78">
        <f t="shared" si="10"/>
        <v>24.333333333333332</v>
      </c>
      <c r="Q244" s="78">
        <f t="shared" si="11"/>
        <v>2.0277777777777777</v>
      </c>
    </row>
    <row r="245" spans="2:17" s="69" customFormat="1" ht="15">
      <c r="B245" s="213" t="s">
        <v>582</v>
      </c>
      <c r="C245" s="213" t="s">
        <v>583</v>
      </c>
      <c r="D245" s="213" t="s">
        <v>3944</v>
      </c>
      <c r="E245" s="212">
        <v>54</v>
      </c>
      <c r="F245" s="212"/>
      <c r="G245" s="212">
        <v>33</v>
      </c>
      <c r="H245" s="212"/>
      <c r="I245" s="212"/>
      <c r="J245" s="212"/>
      <c r="K245"/>
      <c r="L245" s="76"/>
      <c r="M245" s="73"/>
      <c r="N245" s="77">
        <f t="shared" si="9"/>
        <v>2</v>
      </c>
      <c r="O245" s="73"/>
      <c r="P245" s="78">
        <f t="shared" si="10"/>
        <v>14.5</v>
      </c>
      <c r="Q245" s="78">
        <f t="shared" si="11"/>
        <v>1.2083333333333333</v>
      </c>
    </row>
    <row r="246" spans="2:17" s="69" customFormat="1" ht="15">
      <c r="B246" s="213" t="s">
        <v>859</v>
      </c>
      <c r="C246" s="213" t="s">
        <v>860</v>
      </c>
      <c r="D246" s="213" t="s">
        <v>3950</v>
      </c>
      <c r="E246" s="212">
        <v>43</v>
      </c>
      <c r="F246" s="212"/>
      <c r="G246" s="212"/>
      <c r="H246" s="212"/>
      <c r="I246" s="212"/>
      <c r="J246" s="212"/>
      <c r="K246"/>
      <c r="L246" s="76"/>
      <c r="M246" s="73"/>
      <c r="N246" s="77">
        <f t="shared" si="9"/>
        <v>1</v>
      </c>
      <c r="O246" s="73"/>
      <c r="P246" s="78">
        <f t="shared" si="10"/>
        <v>0</v>
      </c>
      <c r="Q246" s="78">
        <f t="shared" si="11"/>
        <v>0</v>
      </c>
    </row>
    <row r="247" spans="2:17" s="69" customFormat="1" ht="15">
      <c r="B247" s="213" t="s">
        <v>861</v>
      </c>
      <c r="C247" s="213" t="s">
        <v>862</v>
      </c>
      <c r="D247" s="213" t="s">
        <v>3960</v>
      </c>
      <c r="E247" s="212">
        <v>4</v>
      </c>
      <c r="F247" s="212"/>
      <c r="G247" s="212"/>
      <c r="H247" s="212"/>
      <c r="I247" s="212"/>
      <c r="J247" s="212"/>
      <c r="K247"/>
      <c r="L247" s="76"/>
      <c r="M247" s="73"/>
      <c r="N247" s="77">
        <f t="shared" si="9"/>
        <v>1</v>
      </c>
      <c r="O247" s="73"/>
      <c r="P247" s="78">
        <f t="shared" si="10"/>
        <v>0</v>
      </c>
      <c r="Q247" s="78">
        <f t="shared" si="11"/>
        <v>0</v>
      </c>
    </row>
    <row r="248" spans="2:17" s="69" customFormat="1" ht="15">
      <c r="B248" s="213" t="s">
        <v>897</v>
      </c>
      <c r="C248" s="213" t="s">
        <v>904</v>
      </c>
      <c r="D248" s="213" t="s">
        <v>3961</v>
      </c>
      <c r="E248" s="212">
        <v>10</v>
      </c>
      <c r="F248" s="212"/>
      <c r="G248" s="212"/>
      <c r="H248" s="212"/>
      <c r="I248" s="212"/>
      <c r="J248" s="212"/>
      <c r="K248"/>
      <c r="L248" s="76"/>
      <c r="M248" s="73"/>
      <c r="N248" s="77">
        <f t="shared" si="9"/>
        <v>1</v>
      </c>
      <c r="O248" s="73"/>
      <c r="P248" s="78">
        <f t="shared" si="10"/>
        <v>0</v>
      </c>
      <c r="Q248" s="78">
        <f t="shared" si="11"/>
        <v>0</v>
      </c>
    </row>
    <row r="249" spans="2:17" s="69" customFormat="1" ht="15">
      <c r="B249" s="213" t="s">
        <v>863</v>
      </c>
      <c r="C249" s="213" t="s">
        <v>864</v>
      </c>
      <c r="D249" s="213" t="s">
        <v>3962</v>
      </c>
      <c r="E249" s="212">
        <v>4</v>
      </c>
      <c r="F249" s="212"/>
      <c r="G249" s="212"/>
      <c r="H249" s="212"/>
      <c r="I249" s="212"/>
      <c r="J249" s="212"/>
      <c r="K249"/>
      <c r="L249" s="76"/>
      <c r="M249" s="73"/>
      <c r="N249" s="77">
        <f t="shared" si="9"/>
        <v>1</v>
      </c>
      <c r="O249" s="73"/>
      <c r="P249" s="78">
        <f t="shared" si="10"/>
        <v>0</v>
      </c>
      <c r="Q249" s="78">
        <f t="shared" si="11"/>
        <v>0</v>
      </c>
    </row>
    <row r="250" spans="2:17" s="69" customFormat="1" ht="15">
      <c r="B250" s="213" t="s">
        <v>3963</v>
      </c>
      <c r="C250" s="213" t="s">
        <v>858</v>
      </c>
      <c r="D250" s="213" t="s">
        <v>3964</v>
      </c>
      <c r="E250" s="212">
        <v>8</v>
      </c>
      <c r="F250" s="212"/>
      <c r="G250" s="212"/>
      <c r="H250" s="212"/>
      <c r="I250" s="212"/>
      <c r="J250" s="212"/>
      <c r="K250"/>
      <c r="L250" s="76"/>
      <c r="M250" s="73"/>
      <c r="N250" s="77">
        <f t="shared" si="9"/>
        <v>1</v>
      </c>
      <c r="O250" s="73"/>
      <c r="P250" s="78">
        <f t="shared" si="10"/>
        <v>0</v>
      </c>
      <c r="Q250" s="78">
        <f t="shared" si="11"/>
        <v>0</v>
      </c>
    </row>
    <row r="251" spans="2:17" s="69" customFormat="1" ht="15">
      <c r="B251" s="213" t="s">
        <v>865</v>
      </c>
      <c r="C251" s="213" t="s">
        <v>866</v>
      </c>
      <c r="D251" s="213" t="s">
        <v>3965</v>
      </c>
      <c r="E251" s="212">
        <v>20</v>
      </c>
      <c r="F251" s="212"/>
      <c r="G251" s="212"/>
      <c r="H251" s="212"/>
      <c r="I251" s="212"/>
      <c r="J251" s="212">
        <v>4</v>
      </c>
      <c r="K251"/>
      <c r="L251" s="76"/>
      <c r="M251" s="73"/>
      <c r="N251" s="77">
        <f t="shared" si="9"/>
        <v>2</v>
      </c>
      <c r="O251" s="73"/>
      <c r="P251" s="78">
        <f t="shared" si="10"/>
        <v>4</v>
      </c>
      <c r="Q251" s="78">
        <f t="shared" si="11"/>
        <v>0.33333333333333331</v>
      </c>
    </row>
    <row r="252" spans="2:17" s="69" customFormat="1" ht="15">
      <c r="B252" s="213" t="s">
        <v>560</v>
      </c>
      <c r="C252" s="213" t="s">
        <v>561</v>
      </c>
      <c r="D252" s="213" t="s">
        <v>3974</v>
      </c>
      <c r="E252" s="212">
        <v>10</v>
      </c>
      <c r="F252" s="212"/>
      <c r="G252" s="212"/>
      <c r="H252" s="212"/>
      <c r="I252" s="212"/>
      <c r="J252" s="212"/>
      <c r="K252"/>
      <c r="L252" s="76"/>
      <c r="M252" s="73"/>
      <c r="N252" s="77">
        <f t="shared" si="9"/>
        <v>1</v>
      </c>
      <c r="O252" s="73"/>
      <c r="P252" s="78">
        <f t="shared" si="10"/>
        <v>0</v>
      </c>
      <c r="Q252" s="78">
        <f t="shared" si="11"/>
        <v>0</v>
      </c>
    </row>
    <row r="253" spans="2:17" s="69" customFormat="1" ht="15">
      <c r="B253" s="213" t="s">
        <v>3981</v>
      </c>
      <c r="C253" s="213" t="s">
        <v>3982</v>
      </c>
      <c r="D253" s="213" t="s">
        <v>3983</v>
      </c>
      <c r="E253" s="212">
        <v>2</v>
      </c>
      <c r="F253" s="212"/>
      <c r="G253" s="212">
        <v>2</v>
      </c>
      <c r="H253" s="212"/>
      <c r="I253" s="212"/>
      <c r="J253" s="212"/>
      <c r="K253"/>
      <c r="L253" s="76"/>
      <c r="M253" s="73"/>
      <c r="N253" s="77">
        <f t="shared" si="9"/>
        <v>2</v>
      </c>
      <c r="O253" s="73"/>
      <c r="P253" s="78">
        <f t="shared" si="10"/>
        <v>0.66666666666666663</v>
      </c>
      <c r="Q253" s="78">
        <f t="shared" si="11"/>
        <v>5.5555555555555552E-2</v>
      </c>
    </row>
    <row r="254" spans="2:17" s="69" customFormat="1" ht="15">
      <c r="B254" s="213" t="s">
        <v>562</v>
      </c>
      <c r="C254" s="213" t="s">
        <v>1402</v>
      </c>
      <c r="D254" s="213" t="s">
        <v>3984</v>
      </c>
      <c r="E254" s="212">
        <v>2</v>
      </c>
      <c r="F254" s="212">
        <v>1</v>
      </c>
      <c r="G254" s="212">
        <v>3</v>
      </c>
      <c r="H254" s="212"/>
      <c r="I254" s="212"/>
      <c r="J254" s="212"/>
      <c r="K254"/>
      <c r="L254" s="76"/>
      <c r="M254" s="73"/>
      <c r="N254" s="77">
        <f t="shared" si="9"/>
        <v>3</v>
      </c>
      <c r="O254" s="73"/>
      <c r="P254" s="78">
        <f t="shared" si="10"/>
        <v>1</v>
      </c>
      <c r="Q254" s="78">
        <f t="shared" si="11"/>
        <v>8.3333333333333329E-2</v>
      </c>
    </row>
    <row r="255" spans="2:17" s="69" customFormat="1" ht="15">
      <c r="B255" s="213" t="s">
        <v>563</v>
      </c>
      <c r="C255" s="213" t="s">
        <v>1403</v>
      </c>
      <c r="D255" s="213" t="s">
        <v>3985</v>
      </c>
      <c r="E255" s="212">
        <v>1</v>
      </c>
      <c r="F255" s="212"/>
      <c r="G255" s="212">
        <v>2</v>
      </c>
      <c r="H255" s="212"/>
      <c r="I255" s="212"/>
      <c r="J255" s="212"/>
      <c r="K255"/>
      <c r="L255" s="76"/>
      <c r="M255" s="73"/>
      <c r="N255" s="77">
        <f t="shared" si="9"/>
        <v>2</v>
      </c>
      <c r="O255" s="73"/>
      <c r="P255" s="78">
        <f t="shared" si="10"/>
        <v>0.5</v>
      </c>
      <c r="Q255" s="78">
        <f t="shared" si="11"/>
        <v>4.1666666666666664E-2</v>
      </c>
    </row>
    <row r="256" spans="2:17" s="69" customFormat="1" ht="15">
      <c r="B256" s="213" t="s">
        <v>174</v>
      </c>
      <c r="C256" s="213" t="s">
        <v>175</v>
      </c>
      <c r="D256" s="213" t="s">
        <v>3998</v>
      </c>
      <c r="E256" s="212"/>
      <c r="F256" s="212">
        <v>12</v>
      </c>
      <c r="G256" s="212">
        <v>4</v>
      </c>
      <c r="H256" s="212">
        <v>52</v>
      </c>
      <c r="I256" s="212">
        <v>12</v>
      </c>
      <c r="J256" s="212">
        <v>20</v>
      </c>
      <c r="K256"/>
      <c r="L256" s="76"/>
      <c r="M256" s="73"/>
      <c r="N256" s="77">
        <f t="shared" si="9"/>
        <v>5</v>
      </c>
      <c r="O256" s="73"/>
      <c r="P256" s="78">
        <f t="shared" si="10"/>
        <v>16.666666666666668</v>
      </c>
      <c r="Q256" s="78">
        <f t="shared" si="11"/>
        <v>1.3888888888888891</v>
      </c>
    </row>
    <row r="257" spans="2:17" s="69" customFormat="1" ht="15">
      <c r="B257" s="210" t="s">
        <v>4901</v>
      </c>
      <c r="C257" s="210" t="s">
        <v>291</v>
      </c>
      <c r="D257" s="210"/>
      <c r="E257" s="212"/>
      <c r="F257" s="212"/>
      <c r="G257" s="212"/>
      <c r="H257" s="212">
        <v>3</v>
      </c>
      <c r="I257" s="212"/>
      <c r="J257" s="212">
        <v>2</v>
      </c>
      <c r="K257"/>
      <c r="L257" s="76"/>
      <c r="M257" s="73"/>
      <c r="N257" s="77">
        <f t="shared" si="9"/>
        <v>2</v>
      </c>
      <c r="O257" s="73"/>
      <c r="P257" s="78">
        <f t="shared" si="10"/>
        <v>0.83333333333333337</v>
      </c>
      <c r="Q257" s="78">
        <f t="shared" si="11"/>
        <v>6.9444444444444448E-2</v>
      </c>
    </row>
    <row r="258" spans="2:17" s="69" customFormat="1" ht="15">
      <c r="B258" s="210" t="s">
        <v>5408</v>
      </c>
      <c r="C258" s="210" t="s">
        <v>867</v>
      </c>
      <c r="D258" s="210"/>
      <c r="E258" s="212"/>
      <c r="F258" s="212"/>
      <c r="G258" s="212"/>
      <c r="H258" s="212"/>
      <c r="I258" s="212">
        <v>30</v>
      </c>
      <c r="J258" s="212"/>
      <c r="K258"/>
      <c r="L258" s="76"/>
      <c r="M258" s="73"/>
      <c r="N258" s="77">
        <f t="shared" si="9"/>
        <v>1</v>
      </c>
      <c r="O258" s="73"/>
      <c r="P258" s="78">
        <f t="shared" si="10"/>
        <v>0</v>
      </c>
      <c r="Q258" s="78">
        <f t="shared" si="11"/>
        <v>0</v>
      </c>
    </row>
    <row r="259" spans="2:17" s="69" customFormat="1" ht="15">
      <c r="B259" s="213" t="s">
        <v>868</v>
      </c>
      <c r="C259" s="213" t="s">
        <v>869</v>
      </c>
      <c r="D259" s="213" t="s">
        <v>4002</v>
      </c>
      <c r="E259" s="212">
        <v>2</v>
      </c>
      <c r="F259" s="212"/>
      <c r="G259" s="212"/>
      <c r="H259" s="212"/>
      <c r="I259" s="212">
        <v>2</v>
      </c>
      <c r="J259" s="212"/>
      <c r="K259"/>
      <c r="L259" s="76"/>
      <c r="M259" s="73"/>
      <c r="N259" s="77">
        <f t="shared" si="9"/>
        <v>2</v>
      </c>
      <c r="O259" s="73"/>
      <c r="P259" s="78">
        <f t="shared" si="10"/>
        <v>0.66666666666666663</v>
      </c>
      <c r="Q259" s="78">
        <f t="shared" si="11"/>
        <v>5.5555555555555552E-2</v>
      </c>
    </row>
    <row r="260" spans="2:17" s="69" customFormat="1" ht="15">
      <c r="B260" s="213" t="s">
        <v>870</v>
      </c>
      <c r="C260" s="210" t="s">
        <v>6177</v>
      </c>
      <c r="D260" s="210"/>
      <c r="E260" s="212">
        <v>10</v>
      </c>
      <c r="F260" s="212"/>
      <c r="G260" s="212"/>
      <c r="H260" s="212"/>
      <c r="I260" s="212">
        <v>30</v>
      </c>
      <c r="J260" s="212"/>
      <c r="K260"/>
      <c r="L260" s="76"/>
      <c r="M260" s="73"/>
      <c r="N260" s="77">
        <f t="shared" si="9"/>
        <v>2</v>
      </c>
      <c r="O260" s="73"/>
      <c r="P260" s="78">
        <f t="shared" si="10"/>
        <v>6.666666666666667</v>
      </c>
      <c r="Q260" s="78">
        <f t="shared" si="11"/>
        <v>0.55555555555555558</v>
      </c>
    </row>
    <row r="261" spans="2:17" s="69" customFormat="1" ht="15">
      <c r="B261" s="213" t="s">
        <v>4004</v>
      </c>
      <c r="C261" s="213" t="s">
        <v>1126</v>
      </c>
      <c r="D261" s="213" t="s">
        <v>3807</v>
      </c>
      <c r="E261" s="212"/>
      <c r="F261" s="212"/>
      <c r="G261" s="212">
        <v>103</v>
      </c>
      <c r="H261" s="212"/>
      <c r="I261" s="212"/>
      <c r="J261" s="212">
        <v>19</v>
      </c>
      <c r="K261"/>
      <c r="L261" s="76"/>
      <c r="M261" s="73"/>
      <c r="N261" s="77">
        <f t="shared" si="9"/>
        <v>2</v>
      </c>
      <c r="O261" s="73"/>
      <c r="P261" s="78">
        <f t="shared" si="10"/>
        <v>20.333333333333332</v>
      </c>
      <c r="Q261" s="78">
        <f t="shared" si="11"/>
        <v>1.6944444444444444</v>
      </c>
    </row>
    <row r="262" spans="2:17" s="69" customFormat="1" ht="15">
      <c r="B262" s="213" t="s">
        <v>1124</v>
      </c>
      <c r="C262" s="213" t="s">
        <v>1108</v>
      </c>
      <c r="D262" s="213" t="s">
        <v>4007</v>
      </c>
      <c r="E262" s="212"/>
      <c r="F262" s="212"/>
      <c r="G262" s="212">
        <v>2</v>
      </c>
      <c r="H262" s="212"/>
      <c r="I262" s="212"/>
      <c r="J262" s="212"/>
      <c r="K262"/>
      <c r="L262" s="76"/>
      <c r="M262" s="73"/>
      <c r="N262" s="77">
        <f t="shared" si="9"/>
        <v>1</v>
      </c>
      <c r="O262" s="73"/>
      <c r="P262" s="78">
        <f t="shared" si="10"/>
        <v>0</v>
      </c>
      <c r="Q262" s="78">
        <f t="shared" si="11"/>
        <v>0</v>
      </c>
    </row>
    <row r="263" spans="2:17" s="69" customFormat="1" ht="15">
      <c r="B263" s="213" t="s">
        <v>1096</v>
      </c>
      <c r="C263" s="213" t="s">
        <v>1099</v>
      </c>
      <c r="D263" s="213" t="s">
        <v>4024</v>
      </c>
      <c r="E263" s="212"/>
      <c r="F263" s="212"/>
      <c r="G263" s="212">
        <v>2</v>
      </c>
      <c r="H263" s="212"/>
      <c r="I263" s="212"/>
      <c r="J263" s="212"/>
      <c r="K263"/>
      <c r="L263" s="76"/>
      <c r="M263" s="73"/>
      <c r="N263" s="77">
        <f t="shared" si="9"/>
        <v>1</v>
      </c>
      <c r="O263" s="73"/>
      <c r="P263" s="78">
        <f t="shared" si="10"/>
        <v>0</v>
      </c>
      <c r="Q263" s="78">
        <f t="shared" si="11"/>
        <v>0</v>
      </c>
    </row>
    <row r="264" spans="2:17" s="69" customFormat="1" ht="15">
      <c r="B264" s="213" t="s">
        <v>1114</v>
      </c>
      <c r="C264" s="213" t="s">
        <v>1127</v>
      </c>
      <c r="D264" s="213" t="s">
        <v>4031</v>
      </c>
      <c r="E264" s="212"/>
      <c r="F264" s="212"/>
      <c r="G264" s="212">
        <v>15</v>
      </c>
      <c r="H264" s="212"/>
      <c r="I264" s="212"/>
      <c r="J264" s="212"/>
      <c r="K264"/>
      <c r="L264" s="76"/>
      <c r="M264" s="73"/>
      <c r="N264" s="77">
        <f t="shared" si="9"/>
        <v>1</v>
      </c>
      <c r="O264" s="73"/>
      <c r="P264" s="78">
        <f t="shared" si="10"/>
        <v>0</v>
      </c>
      <c r="Q264" s="78">
        <f t="shared" si="11"/>
        <v>0</v>
      </c>
    </row>
    <row r="265" spans="2:17" s="69" customFormat="1" ht="15">
      <c r="B265" s="213" t="s">
        <v>1115</v>
      </c>
      <c r="C265" s="213" t="s">
        <v>1128</v>
      </c>
      <c r="D265" s="213" t="s">
        <v>4032</v>
      </c>
      <c r="E265" s="212"/>
      <c r="F265" s="212"/>
      <c r="G265" s="212">
        <v>25</v>
      </c>
      <c r="H265" s="212"/>
      <c r="I265" s="212"/>
      <c r="J265" s="212"/>
      <c r="K265"/>
      <c r="L265" s="76"/>
      <c r="M265" s="73"/>
      <c r="N265" s="77">
        <f t="shared" si="9"/>
        <v>1</v>
      </c>
      <c r="O265" s="73"/>
      <c r="P265" s="78">
        <f t="shared" si="10"/>
        <v>0</v>
      </c>
      <c r="Q265" s="78">
        <f t="shared" si="11"/>
        <v>0</v>
      </c>
    </row>
    <row r="266" spans="2:17" s="69" customFormat="1" ht="15">
      <c r="B266" s="213" t="s">
        <v>1116</v>
      </c>
      <c r="C266" s="213" t="s">
        <v>1129</v>
      </c>
      <c r="D266" s="213" t="s">
        <v>4033</v>
      </c>
      <c r="E266" s="212"/>
      <c r="F266" s="212"/>
      <c r="G266" s="212">
        <v>15</v>
      </c>
      <c r="H266" s="212"/>
      <c r="I266" s="212"/>
      <c r="J266" s="212"/>
      <c r="K266"/>
      <c r="L266" s="76"/>
      <c r="M266" s="73"/>
      <c r="N266" s="77">
        <f t="shared" si="9"/>
        <v>1</v>
      </c>
      <c r="O266" s="73"/>
      <c r="P266" s="78">
        <f t="shared" si="10"/>
        <v>0</v>
      </c>
      <c r="Q266" s="78">
        <f t="shared" si="11"/>
        <v>0</v>
      </c>
    </row>
    <row r="267" spans="2:17" s="69" customFormat="1" ht="15">
      <c r="B267" s="213" t="s">
        <v>1117</v>
      </c>
      <c r="C267" s="213" t="s">
        <v>1130</v>
      </c>
      <c r="D267" s="213" t="s">
        <v>4034</v>
      </c>
      <c r="E267" s="212"/>
      <c r="F267" s="212"/>
      <c r="G267" s="212">
        <v>9</v>
      </c>
      <c r="H267" s="212"/>
      <c r="I267" s="212"/>
      <c r="J267" s="212"/>
      <c r="K267"/>
      <c r="L267" s="76"/>
      <c r="M267" s="73"/>
      <c r="N267" s="77">
        <f t="shared" si="9"/>
        <v>1</v>
      </c>
      <c r="O267" s="73"/>
      <c r="P267" s="78">
        <f t="shared" si="10"/>
        <v>0</v>
      </c>
      <c r="Q267" s="78">
        <f t="shared" si="11"/>
        <v>0</v>
      </c>
    </row>
    <row r="268" spans="2:17" s="69" customFormat="1" ht="15">
      <c r="B268" s="213" t="s">
        <v>1118</v>
      </c>
      <c r="C268" s="213" t="s">
        <v>1131</v>
      </c>
      <c r="D268" s="213" t="s">
        <v>4035</v>
      </c>
      <c r="E268" s="212"/>
      <c r="F268" s="212"/>
      <c r="G268" s="212">
        <v>15</v>
      </c>
      <c r="H268" s="212"/>
      <c r="I268" s="212"/>
      <c r="J268" s="212"/>
      <c r="K268"/>
      <c r="L268" s="76"/>
      <c r="M268" s="73"/>
      <c r="N268" s="77">
        <f t="shared" ref="N268:N331" si="12">IFERROR(COUNTA(E268:J268),"")</f>
        <v>1</v>
      </c>
      <c r="O268" s="73"/>
      <c r="P268" s="78">
        <f t="shared" ref="P268:P331" si="13">IFERROR(IF(N268&lt;=1,0,(SUM(E268:J268)/6)),"")</f>
        <v>0</v>
      </c>
      <c r="Q268" s="78">
        <f t="shared" ref="Q268:Q331" si="14">+P268/12</f>
        <v>0</v>
      </c>
    </row>
    <row r="269" spans="2:17" s="69" customFormat="1" ht="15">
      <c r="B269" s="213" t="s">
        <v>1121</v>
      </c>
      <c r="C269" s="213" t="s">
        <v>1132</v>
      </c>
      <c r="D269" s="213"/>
      <c r="E269" s="212"/>
      <c r="F269" s="212"/>
      <c r="G269" s="212">
        <v>1</v>
      </c>
      <c r="H269" s="212"/>
      <c r="I269" s="212"/>
      <c r="J269" s="212"/>
      <c r="K269"/>
      <c r="L269" s="76"/>
      <c r="M269" s="73"/>
      <c r="N269" s="77">
        <f t="shared" si="12"/>
        <v>1</v>
      </c>
      <c r="O269" s="73"/>
      <c r="P269" s="78">
        <f t="shared" si="13"/>
        <v>0</v>
      </c>
      <c r="Q269" s="78">
        <f t="shared" si="14"/>
        <v>0</v>
      </c>
    </row>
    <row r="270" spans="2:17" s="69" customFormat="1" ht="15">
      <c r="B270" s="210" t="s">
        <v>1751</v>
      </c>
      <c r="C270" s="210" t="s">
        <v>1752</v>
      </c>
      <c r="D270" s="210"/>
      <c r="E270" s="212"/>
      <c r="F270" s="212"/>
      <c r="G270" s="212">
        <v>1</v>
      </c>
      <c r="H270" s="212"/>
      <c r="I270" s="212"/>
      <c r="J270" s="212"/>
      <c r="K270"/>
      <c r="L270" s="76"/>
      <c r="M270" s="73"/>
      <c r="N270" s="77">
        <f t="shared" si="12"/>
        <v>1</v>
      </c>
      <c r="O270" s="73"/>
      <c r="P270" s="78">
        <f t="shared" si="13"/>
        <v>0</v>
      </c>
      <c r="Q270" s="78">
        <f t="shared" si="14"/>
        <v>0</v>
      </c>
    </row>
    <row r="271" spans="2:17" s="69" customFormat="1" ht="15">
      <c r="B271" s="210" t="s">
        <v>3408</v>
      </c>
      <c r="C271" s="210" t="s">
        <v>4614</v>
      </c>
      <c r="D271" s="210" t="s">
        <v>3409</v>
      </c>
      <c r="E271" s="212"/>
      <c r="F271" s="212"/>
      <c r="G271" s="212">
        <v>5</v>
      </c>
      <c r="H271" s="212"/>
      <c r="I271" s="212"/>
      <c r="J271" s="212"/>
      <c r="K271"/>
      <c r="L271" s="76"/>
      <c r="M271" s="73"/>
      <c r="N271" s="77">
        <f t="shared" si="12"/>
        <v>1</v>
      </c>
      <c r="O271" s="73"/>
      <c r="P271" s="78">
        <f t="shared" si="13"/>
        <v>0</v>
      </c>
      <c r="Q271" s="78">
        <f t="shared" si="14"/>
        <v>0</v>
      </c>
    </row>
    <row r="272" spans="2:17" s="69" customFormat="1" ht="15">
      <c r="B272" s="210" t="s">
        <v>3410</v>
      </c>
      <c r="C272" s="210" t="s">
        <v>555</v>
      </c>
      <c r="D272" s="210" t="s">
        <v>3411</v>
      </c>
      <c r="E272" s="212"/>
      <c r="F272" s="212"/>
      <c r="G272" s="212">
        <v>6</v>
      </c>
      <c r="H272" s="212"/>
      <c r="I272" s="212"/>
      <c r="J272" s="212"/>
      <c r="K272"/>
      <c r="L272" s="76"/>
      <c r="M272" s="73"/>
      <c r="N272" s="77">
        <f t="shared" si="12"/>
        <v>1</v>
      </c>
      <c r="O272" s="73"/>
      <c r="P272" s="78">
        <f t="shared" si="13"/>
        <v>0</v>
      </c>
      <c r="Q272" s="78">
        <f t="shared" si="14"/>
        <v>0</v>
      </c>
    </row>
    <row r="273" spans="2:17" s="69" customFormat="1" ht="15">
      <c r="B273" s="210" t="s">
        <v>1681</v>
      </c>
      <c r="C273" s="210" t="s">
        <v>1682</v>
      </c>
      <c r="D273" s="210"/>
      <c r="E273" s="212"/>
      <c r="F273" s="212"/>
      <c r="G273" s="212">
        <v>200</v>
      </c>
      <c r="H273" s="212"/>
      <c r="I273" s="212"/>
      <c r="J273" s="212"/>
      <c r="K273"/>
      <c r="L273" s="76"/>
      <c r="M273" s="73"/>
      <c r="N273" s="77">
        <f t="shared" si="12"/>
        <v>1</v>
      </c>
      <c r="O273" s="73"/>
      <c r="P273" s="78">
        <f t="shared" si="13"/>
        <v>0</v>
      </c>
      <c r="Q273" s="78">
        <f t="shared" si="14"/>
        <v>0</v>
      </c>
    </row>
    <row r="274" spans="2:17" s="69" customFormat="1" ht="15">
      <c r="B274" s="210" t="s">
        <v>4716</v>
      </c>
      <c r="C274" s="210" t="s">
        <v>4720</v>
      </c>
      <c r="D274" s="210"/>
      <c r="E274" s="212"/>
      <c r="F274" s="212"/>
      <c r="G274" s="212">
        <v>200</v>
      </c>
      <c r="H274" s="212">
        <v>148</v>
      </c>
      <c r="I274" s="212"/>
      <c r="J274" s="212"/>
      <c r="K274"/>
      <c r="L274" s="76"/>
      <c r="M274" s="73"/>
      <c r="N274" s="77">
        <f t="shared" si="12"/>
        <v>2</v>
      </c>
      <c r="O274" s="73"/>
      <c r="P274" s="78">
        <f t="shared" si="13"/>
        <v>58</v>
      </c>
      <c r="Q274" s="78">
        <f t="shared" si="14"/>
        <v>4.833333333333333</v>
      </c>
    </row>
    <row r="275" spans="2:17" s="69" customFormat="1" ht="15">
      <c r="B275" s="210" t="s">
        <v>1744</v>
      </c>
      <c r="C275" s="210" t="s">
        <v>1745</v>
      </c>
      <c r="D275" s="210" t="s">
        <v>1746</v>
      </c>
      <c r="E275" s="212"/>
      <c r="F275" s="212"/>
      <c r="G275" s="212">
        <v>2</v>
      </c>
      <c r="H275" s="212"/>
      <c r="I275" s="212"/>
      <c r="J275" s="212"/>
      <c r="K275"/>
      <c r="L275" s="76"/>
      <c r="M275" s="73"/>
      <c r="N275" s="77">
        <f t="shared" si="12"/>
        <v>1</v>
      </c>
      <c r="O275" s="73"/>
      <c r="P275" s="78">
        <f t="shared" si="13"/>
        <v>0</v>
      </c>
      <c r="Q275" s="78">
        <f t="shared" si="14"/>
        <v>0</v>
      </c>
    </row>
    <row r="276" spans="2:17" s="69" customFormat="1" ht="15">
      <c r="B276" s="210" t="s">
        <v>4794</v>
      </c>
      <c r="C276" s="210" t="s">
        <v>4795</v>
      </c>
      <c r="D276" s="210"/>
      <c r="E276" s="212"/>
      <c r="F276" s="212"/>
      <c r="G276" s="212"/>
      <c r="H276" s="212">
        <v>12</v>
      </c>
      <c r="I276" s="212">
        <v>10</v>
      </c>
      <c r="J276" s="212">
        <v>10</v>
      </c>
      <c r="K276"/>
      <c r="L276" s="76"/>
      <c r="M276" s="73"/>
      <c r="N276" s="77">
        <f t="shared" si="12"/>
        <v>3</v>
      </c>
      <c r="O276" s="73"/>
      <c r="P276" s="78">
        <f t="shared" si="13"/>
        <v>5.333333333333333</v>
      </c>
      <c r="Q276" s="78">
        <f t="shared" si="14"/>
        <v>0.44444444444444442</v>
      </c>
    </row>
    <row r="277" spans="2:17" s="69" customFormat="1" ht="15">
      <c r="B277" s="210" t="s">
        <v>2557</v>
      </c>
      <c r="C277" s="210" t="s">
        <v>2558</v>
      </c>
      <c r="D277" s="210"/>
      <c r="E277" s="212"/>
      <c r="F277" s="212"/>
      <c r="G277" s="212"/>
      <c r="H277" s="212">
        <v>3</v>
      </c>
      <c r="I277" s="212"/>
      <c r="J277" s="212"/>
      <c r="K277"/>
      <c r="L277" s="76"/>
      <c r="M277" s="73"/>
      <c r="N277" s="77">
        <f t="shared" si="12"/>
        <v>1</v>
      </c>
      <c r="O277" s="73"/>
      <c r="P277" s="78">
        <f t="shared" si="13"/>
        <v>0</v>
      </c>
      <c r="Q277" s="78">
        <f t="shared" si="14"/>
        <v>0</v>
      </c>
    </row>
    <row r="278" spans="2:17" s="69" customFormat="1" ht="15">
      <c r="B278" s="210" t="s">
        <v>4883</v>
      </c>
      <c r="C278" s="210" t="s">
        <v>4886</v>
      </c>
      <c r="D278" s="210"/>
      <c r="E278" s="212"/>
      <c r="F278" s="212"/>
      <c r="G278" s="212"/>
      <c r="H278" s="212">
        <v>40</v>
      </c>
      <c r="I278" s="212"/>
      <c r="J278" s="212"/>
      <c r="K278"/>
      <c r="L278" s="76"/>
      <c r="M278" s="73"/>
      <c r="N278" s="77">
        <f t="shared" si="12"/>
        <v>1</v>
      </c>
      <c r="O278" s="73"/>
      <c r="P278" s="78">
        <f t="shared" si="13"/>
        <v>0</v>
      </c>
      <c r="Q278" s="78">
        <f t="shared" si="14"/>
        <v>0</v>
      </c>
    </row>
    <row r="279" spans="2:17" s="69" customFormat="1" ht="15">
      <c r="B279" s="210" t="s">
        <v>4887</v>
      </c>
      <c r="C279" s="210" t="s">
        <v>4888</v>
      </c>
      <c r="D279" s="210"/>
      <c r="E279" s="212"/>
      <c r="F279" s="212"/>
      <c r="G279" s="212"/>
      <c r="H279" s="212">
        <v>15</v>
      </c>
      <c r="I279" s="212"/>
      <c r="J279" s="212"/>
      <c r="K279"/>
      <c r="L279" s="76"/>
      <c r="M279" s="73"/>
      <c r="N279" s="77">
        <f t="shared" si="12"/>
        <v>1</v>
      </c>
      <c r="O279" s="73"/>
      <c r="P279" s="78">
        <f t="shared" si="13"/>
        <v>0</v>
      </c>
      <c r="Q279" s="78">
        <f t="shared" si="14"/>
        <v>0</v>
      </c>
    </row>
    <row r="280" spans="2:17" s="69" customFormat="1" ht="15">
      <c r="B280" s="210" t="s">
        <v>4884</v>
      </c>
      <c r="C280" s="210" t="s">
        <v>4885</v>
      </c>
      <c r="D280" s="210"/>
      <c r="E280" s="212"/>
      <c r="F280" s="212"/>
      <c r="G280" s="212"/>
      <c r="H280" s="212">
        <v>15</v>
      </c>
      <c r="I280" s="212"/>
      <c r="J280" s="212"/>
      <c r="K280"/>
      <c r="L280" s="76"/>
      <c r="M280" s="73"/>
      <c r="N280" s="77">
        <f t="shared" si="12"/>
        <v>1</v>
      </c>
      <c r="O280" s="73"/>
      <c r="P280" s="78">
        <f t="shared" si="13"/>
        <v>0</v>
      </c>
      <c r="Q280" s="78">
        <f t="shared" si="14"/>
        <v>0</v>
      </c>
    </row>
    <row r="281" spans="2:17" s="69" customFormat="1" ht="15">
      <c r="B281" s="210" t="s">
        <v>2611</v>
      </c>
      <c r="C281" s="210" t="s">
        <v>2612</v>
      </c>
      <c r="D281" s="210"/>
      <c r="E281" s="212"/>
      <c r="F281" s="212"/>
      <c r="G281" s="212"/>
      <c r="H281" s="212">
        <v>1</v>
      </c>
      <c r="I281" s="212"/>
      <c r="J281" s="212"/>
      <c r="K281"/>
      <c r="L281" s="76"/>
      <c r="M281" s="73"/>
      <c r="N281" s="77">
        <f t="shared" si="12"/>
        <v>1</v>
      </c>
      <c r="O281" s="73"/>
      <c r="P281" s="78">
        <f t="shared" si="13"/>
        <v>0</v>
      </c>
      <c r="Q281" s="78">
        <f t="shared" si="14"/>
        <v>0</v>
      </c>
    </row>
    <row r="282" spans="2:17" s="69" customFormat="1" ht="15">
      <c r="B282" s="210" t="s">
        <v>3543</v>
      </c>
      <c r="C282" s="210" t="s">
        <v>3544</v>
      </c>
      <c r="D282" s="210" t="s">
        <v>3545</v>
      </c>
      <c r="E282" s="212"/>
      <c r="F282" s="212"/>
      <c r="G282" s="212"/>
      <c r="H282" s="212">
        <v>6</v>
      </c>
      <c r="I282" s="212">
        <v>12</v>
      </c>
      <c r="J282" s="212"/>
      <c r="K282"/>
      <c r="L282" s="76"/>
      <c r="M282" s="73"/>
      <c r="N282" s="77">
        <f t="shared" si="12"/>
        <v>2</v>
      </c>
      <c r="O282" s="73"/>
      <c r="P282" s="78">
        <f t="shared" si="13"/>
        <v>3</v>
      </c>
      <c r="Q282" s="78">
        <f t="shared" si="14"/>
        <v>0.25</v>
      </c>
    </row>
    <row r="283" spans="2:17" s="69" customFormat="1" ht="15">
      <c r="B283" s="210" t="s">
        <v>5781</v>
      </c>
      <c r="C283" s="210" t="s">
        <v>6250</v>
      </c>
      <c r="D283" s="210" t="s">
        <v>6561</v>
      </c>
      <c r="E283" s="212"/>
      <c r="F283" s="212"/>
      <c r="G283" s="212"/>
      <c r="H283" s="212"/>
      <c r="I283" s="212"/>
      <c r="J283" s="212">
        <v>1</v>
      </c>
      <c r="K283"/>
      <c r="L283" s="76"/>
      <c r="M283" s="73"/>
      <c r="N283" s="77">
        <f t="shared" si="12"/>
        <v>1</v>
      </c>
      <c r="O283" s="73"/>
      <c r="P283" s="78">
        <f t="shared" si="13"/>
        <v>0</v>
      </c>
      <c r="Q283" s="78">
        <f t="shared" si="14"/>
        <v>0</v>
      </c>
    </row>
    <row r="284" spans="2:17" s="69" customFormat="1" ht="15">
      <c r="B284" s="210" t="s">
        <v>4950</v>
      </c>
      <c r="C284" s="210" t="s">
        <v>156</v>
      </c>
      <c r="D284" s="210"/>
      <c r="E284" s="212"/>
      <c r="F284" s="212"/>
      <c r="G284" s="212"/>
      <c r="H284" s="212">
        <v>2</v>
      </c>
      <c r="I284" s="212"/>
      <c r="J284" s="212"/>
      <c r="K284"/>
      <c r="L284" s="76"/>
      <c r="M284" s="73"/>
      <c r="N284" s="77">
        <f t="shared" si="12"/>
        <v>1</v>
      </c>
      <c r="O284" s="73"/>
      <c r="P284" s="78">
        <f t="shared" si="13"/>
        <v>0</v>
      </c>
      <c r="Q284" s="78">
        <f t="shared" si="14"/>
        <v>0</v>
      </c>
    </row>
    <row r="285" spans="2:17" s="69" customFormat="1" ht="15">
      <c r="B285" s="210" t="s">
        <v>5003</v>
      </c>
      <c r="C285" s="210" t="s">
        <v>5009</v>
      </c>
      <c r="D285" s="210"/>
      <c r="E285" s="212"/>
      <c r="F285" s="212"/>
      <c r="G285" s="212"/>
      <c r="H285" s="212">
        <v>2</v>
      </c>
      <c r="I285" s="212"/>
      <c r="J285" s="212"/>
      <c r="K285"/>
      <c r="L285" s="76"/>
      <c r="M285" s="73"/>
      <c r="N285" s="77">
        <f t="shared" si="12"/>
        <v>1</v>
      </c>
      <c r="O285" s="73"/>
      <c r="P285" s="78">
        <f t="shared" si="13"/>
        <v>0</v>
      </c>
      <c r="Q285" s="78">
        <f t="shared" si="14"/>
        <v>0</v>
      </c>
    </row>
    <row r="286" spans="2:17" s="69" customFormat="1" ht="15">
      <c r="B286" s="210" t="s">
        <v>5004</v>
      </c>
      <c r="C286" s="210" t="s">
        <v>5010</v>
      </c>
      <c r="D286" s="210"/>
      <c r="E286" s="212"/>
      <c r="F286" s="212"/>
      <c r="G286" s="212"/>
      <c r="H286" s="212">
        <v>2</v>
      </c>
      <c r="I286" s="212"/>
      <c r="J286" s="212"/>
      <c r="K286"/>
      <c r="L286" s="76"/>
      <c r="M286" s="73"/>
      <c r="N286" s="77">
        <f t="shared" si="12"/>
        <v>1</v>
      </c>
      <c r="O286" s="73"/>
      <c r="P286" s="78">
        <f t="shared" si="13"/>
        <v>0</v>
      </c>
      <c r="Q286" s="78">
        <f t="shared" si="14"/>
        <v>0</v>
      </c>
    </row>
    <row r="287" spans="2:17" s="69" customFormat="1" ht="15">
      <c r="B287" s="210" t="s">
        <v>5005</v>
      </c>
      <c r="C287" s="210" t="s">
        <v>5011</v>
      </c>
      <c r="D287" s="210"/>
      <c r="E287" s="212"/>
      <c r="F287" s="212"/>
      <c r="G287" s="212"/>
      <c r="H287" s="212">
        <v>1</v>
      </c>
      <c r="I287" s="212">
        <v>5</v>
      </c>
      <c r="J287" s="212">
        <v>0</v>
      </c>
      <c r="K287"/>
      <c r="L287" s="76"/>
      <c r="M287" s="73"/>
      <c r="N287" s="77">
        <f t="shared" si="12"/>
        <v>3</v>
      </c>
      <c r="O287" s="73"/>
      <c r="P287" s="78">
        <f t="shared" si="13"/>
        <v>1</v>
      </c>
      <c r="Q287" s="78">
        <f t="shared" si="14"/>
        <v>8.3333333333333329E-2</v>
      </c>
    </row>
    <row r="288" spans="2:17" s="69" customFormat="1" ht="15">
      <c r="B288" s="210" t="s">
        <v>5006</v>
      </c>
      <c r="C288" s="210" t="s">
        <v>5012</v>
      </c>
      <c r="D288" s="210" t="s">
        <v>6360</v>
      </c>
      <c r="E288" s="212"/>
      <c r="F288" s="212"/>
      <c r="G288" s="212"/>
      <c r="H288" s="212">
        <v>1</v>
      </c>
      <c r="I288" s="212">
        <v>3</v>
      </c>
      <c r="J288" s="212">
        <v>4</v>
      </c>
      <c r="K288"/>
      <c r="L288" s="76"/>
      <c r="M288" s="73"/>
      <c r="N288" s="77">
        <f t="shared" si="12"/>
        <v>3</v>
      </c>
      <c r="O288" s="73"/>
      <c r="P288" s="78">
        <f t="shared" si="13"/>
        <v>1.3333333333333333</v>
      </c>
      <c r="Q288" s="78">
        <f t="shared" si="14"/>
        <v>0.1111111111111111</v>
      </c>
    </row>
    <row r="289" spans="2:17" s="69" customFormat="1" ht="15">
      <c r="B289" s="210" t="s">
        <v>5007</v>
      </c>
      <c r="C289" s="210" t="s">
        <v>5013</v>
      </c>
      <c r="D289" s="210" t="s">
        <v>5014</v>
      </c>
      <c r="E289" s="212"/>
      <c r="F289" s="212"/>
      <c r="G289" s="212"/>
      <c r="H289" s="212">
        <v>1</v>
      </c>
      <c r="I289" s="212"/>
      <c r="J289" s="212"/>
      <c r="K289"/>
      <c r="L289" s="76"/>
      <c r="M289" s="73"/>
      <c r="N289" s="77">
        <f t="shared" si="12"/>
        <v>1</v>
      </c>
      <c r="O289" s="73"/>
      <c r="P289" s="78">
        <f t="shared" si="13"/>
        <v>0</v>
      </c>
      <c r="Q289" s="78">
        <f t="shared" si="14"/>
        <v>0</v>
      </c>
    </row>
    <row r="290" spans="2:17" s="69" customFormat="1" ht="15">
      <c r="B290" s="210" t="s">
        <v>1677</v>
      </c>
      <c r="C290" s="210" t="s">
        <v>5099</v>
      </c>
      <c r="D290" s="210"/>
      <c r="E290" s="212"/>
      <c r="F290" s="212"/>
      <c r="G290" s="212"/>
      <c r="H290" s="212">
        <v>161</v>
      </c>
      <c r="I290" s="212">
        <v>188</v>
      </c>
      <c r="J290" s="212">
        <v>2</v>
      </c>
      <c r="K290"/>
      <c r="L290" s="76"/>
      <c r="M290" s="73"/>
      <c r="N290" s="77">
        <f t="shared" si="12"/>
        <v>3</v>
      </c>
      <c r="O290" s="73"/>
      <c r="P290" s="78">
        <f t="shared" si="13"/>
        <v>58.5</v>
      </c>
      <c r="Q290" s="78">
        <f t="shared" si="14"/>
        <v>4.875</v>
      </c>
    </row>
    <row r="291" spans="2:17" s="69" customFormat="1" ht="15">
      <c r="B291" s="210" t="s">
        <v>3238</v>
      </c>
      <c r="C291" s="210" t="s">
        <v>3239</v>
      </c>
      <c r="D291" s="210"/>
      <c r="E291" s="212"/>
      <c r="F291" s="212"/>
      <c r="G291" s="212"/>
      <c r="H291" s="212">
        <v>1</v>
      </c>
      <c r="I291" s="212"/>
      <c r="J291" s="212"/>
      <c r="K291"/>
      <c r="L291" s="76"/>
      <c r="M291" s="73"/>
      <c r="N291" s="77">
        <f t="shared" si="12"/>
        <v>1</v>
      </c>
      <c r="O291" s="73"/>
      <c r="P291" s="78">
        <f t="shared" si="13"/>
        <v>0</v>
      </c>
      <c r="Q291" s="78">
        <f t="shared" si="14"/>
        <v>0</v>
      </c>
    </row>
    <row r="292" spans="2:17" s="69" customFormat="1" ht="15">
      <c r="B292" s="210" t="s">
        <v>5090</v>
      </c>
      <c r="C292" s="210" t="s">
        <v>5095</v>
      </c>
      <c r="D292" s="210"/>
      <c r="E292" s="212"/>
      <c r="F292" s="212"/>
      <c r="G292" s="212"/>
      <c r="H292" s="212">
        <v>2</v>
      </c>
      <c r="I292" s="212"/>
      <c r="J292" s="212"/>
      <c r="K292"/>
      <c r="L292" s="76"/>
      <c r="M292" s="73"/>
      <c r="N292" s="77">
        <f t="shared" si="12"/>
        <v>1</v>
      </c>
      <c r="O292" s="73"/>
      <c r="P292" s="78">
        <f t="shared" si="13"/>
        <v>0</v>
      </c>
      <c r="Q292" s="78">
        <f t="shared" si="14"/>
        <v>0</v>
      </c>
    </row>
    <row r="293" spans="2:17" s="69" customFormat="1" ht="15">
      <c r="B293" s="210" t="s">
        <v>5091</v>
      </c>
      <c r="C293" s="210" t="s">
        <v>5660</v>
      </c>
      <c r="D293" s="210"/>
      <c r="E293" s="212"/>
      <c r="F293" s="212"/>
      <c r="G293" s="212"/>
      <c r="H293" s="212">
        <v>100</v>
      </c>
      <c r="I293" s="212">
        <v>50</v>
      </c>
      <c r="J293" s="212"/>
      <c r="K293"/>
      <c r="L293" s="76"/>
      <c r="M293" s="73"/>
      <c r="N293" s="77">
        <f t="shared" si="12"/>
        <v>2</v>
      </c>
      <c r="O293" s="73"/>
      <c r="P293" s="78">
        <f t="shared" si="13"/>
        <v>25</v>
      </c>
      <c r="Q293" s="78">
        <f t="shared" si="14"/>
        <v>2.0833333333333335</v>
      </c>
    </row>
    <row r="294" spans="2:17" s="69" customFormat="1" ht="15">
      <c r="B294" s="210" t="s">
        <v>5135</v>
      </c>
      <c r="C294" s="210" t="s">
        <v>5139</v>
      </c>
      <c r="D294" s="210"/>
      <c r="E294" s="212"/>
      <c r="F294" s="212"/>
      <c r="G294" s="212"/>
      <c r="H294" s="212"/>
      <c r="I294" s="212">
        <v>5</v>
      </c>
      <c r="J294" s="212">
        <v>7</v>
      </c>
      <c r="K294"/>
      <c r="L294" s="76"/>
      <c r="M294" s="73"/>
      <c r="N294" s="77">
        <f t="shared" si="12"/>
        <v>2</v>
      </c>
      <c r="O294" s="73"/>
      <c r="P294" s="78">
        <f t="shared" si="13"/>
        <v>2</v>
      </c>
      <c r="Q294" s="78">
        <f t="shared" si="14"/>
        <v>0.16666666666666666</v>
      </c>
    </row>
    <row r="295" spans="2:17" s="69" customFormat="1" ht="15">
      <c r="B295" s="210" t="s">
        <v>3201</v>
      </c>
      <c r="C295" s="210" t="s">
        <v>3202</v>
      </c>
      <c r="D295" s="210" t="s">
        <v>3203</v>
      </c>
      <c r="E295" s="212"/>
      <c r="F295" s="212"/>
      <c r="G295" s="212"/>
      <c r="H295" s="212"/>
      <c r="I295" s="212">
        <v>20</v>
      </c>
      <c r="J295" s="212"/>
      <c r="K295"/>
      <c r="L295" s="76"/>
      <c r="M295" s="73"/>
      <c r="N295" s="77">
        <f t="shared" si="12"/>
        <v>1</v>
      </c>
      <c r="O295" s="73"/>
      <c r="P295" s="78">
        <f t="shared" si="13"/>
        <v>0</v>
      </c>
      <c r="Q295" s="78">
        <f t="shared" si="14"/>
        <v>0</v>
      </c>
    </row>
    <row r="296" spans="2:17" s="69" customFormat="1" ht="15">
      <c r="B296" s="210" t="s">
        <v>3925</v>
      </c>
      <c r="C296" s="210" t="s">
        <v>3926</v>
      </c>
      <c r="D296" s="210" t="s">
        <v>3927</v>
      </c>
      <c r="E296" s="212"/>
      <c r="F296" s="212"/>
      <c r="G296" s="212"/>
      <c r="H296" s="212"/>
      <c r="I296" s="212">
        <v>8</v>
      </c>
      <c r="J296" s="212">
        <v>5</v>
      </c>
      <c r="K296"/>
      <c r="L296" s="76"/>
      <c r="M296" s="73"/>
      <c r="N296" s="77">
        <f t="shared" si="12"/>
        <v>2</v>
      </c>
      <c r="O296" s="73"/>
      <c r="P296" s="78">
        <f t="shared" si="13"/>
        <v>2.1666666666666665</v>
      </c>
      <c r="Q296" s="78">
        <f t="shared" si="14"/>
        <v>0.18055555555555555</v>
      </c>
    </row>
    <row r="297" spans="2:17" s="69" customFormat="1" ht="15">
      <c r="B297" s="210" t="s">
        <v>3676</v>
      </c>
      <c r="C297" s="210" t="s">
        <v>3677</v>
      </c>
      <c r="D297" s="210" t="s">
        <v>3678</v>
      </c>
      <c r="E297" s="212"/>
      <c r="F297" s="212"/>
      <c r="G297" s="212"/>
      <c r="H297" s="212"/>
      <c r="I297" s="212">
        <v>3</v>
      </c>
      <c r="J297" s="212"/>
      <c r="K297"/>
      <c r="L297" s="76"/>
      <c r="M297" s="73"/>
      <c r="N297" s="77">
        <f t="shared" si="12"/>
        <v>1</v>
      </c>
      <c r="O297" s="73"/>
      <c r="P297" s="78">
        <f t="shared" si="13"/>
        <v>0</v>
      </c>
      <c r="Q297" s="78">
        <f t="shared" si="14"/>
        <v>0</v>
      </c>
    </row>
    <row r="298" spans="2:17" s="69" customFormat="1" ht="15">
      <c r="B298" s="210" t="s">
        <v>3497</v>
      </c>
      <c r="C298" s="210" t="s">
        <v>4618</v>
      </c>
      <c r="D298" s="210" t="s">
        <v>3498</v>
      </c>
      <c r="E298" s="212"/>
      <c r="F298" s="212"/>
      <c r="G298" s="212"/>
      <c r="H298" s="212"/>
      <c r="I298" s="212">
        <v>5</v>
      </c>
      <c r="J298" s="212"/>
      <c r="K298"/>
      <c r="L298" s="76"/>
      <c r="M298" s="73"/>
      <c r="N298" s="77">
        <f t="shared" si="12"/>
        <v>1</v>
      </c>
      <c r="O298" s="73"/>
      <c r="P298" s="78">
        <f t="shared" si="13"/>
        <v>0</v>
      </c>
      <c r="Q298" s="78">
        <f t="shared" si="14"/>
        <v>0</v>
      </c>
    </row>
    <row r="299" spans="2:17" s="69" customFormat="1" ht="15">
      <c r="B299" s="210" t="s">
        <v>1679</v>
      </c>
      <c r="C299" s="210" t="s">
        <v>1680</v>
      </c>
      <c r="D299" s="210"/>
      <c r="E299" s="212"/>
      <c r="F299" s="212"/>
      <c r="G299" s="212"/>
      <c r="H299" s="212"/>
      <c r="I299" s="212">
        <v>1047</v>
      </c>
      <c r="J299" s="212">
        <v>1160</v>
      </c>
      <c r="K299"/>
      <c r="L299" s="76"/>
      <c r="M299" s="73"/>
      <c r="N299" s="77">
        <f t="shared" si="12"/>
        <v>2</v>
      </c>
      <c r="O299" s="73"/>
      <c r="P299" s="78">
        <f t="shared" si="13"/>
        <v>367.83333333333331</v>
      </c>
      <c r="Q299" s="78">
        <f t="shared" si="14"/>
        <v>30.652777777777775</v>
      </c>
    </row>
    <row r="300" spans="2:17" s="69" customFormat="1" ht="15">
      <c r="B300" s="210" t="s">
        <v>3786</v>
      </c>
      <c r="C300" s="210" t="s">
        <v>6178</v>
      </c>
      <c r="D300" s="210" t="s">
        <v>4003</v>
      </c>
      <c r="E300" s="212"/>
      <c r="F300" s="212"/>
      <c r="G300" s="212"/>
      <c r="H300" s="212"/>
      <c r="I300" s="212">
        <v>10</v>
      </c>
      <c r="J300" s="212">
        <v>20</v>
      </c>
      <c r="K300"/>
      <c r="L300" s="76"/>
      <c r="M300" s="73"/>
      <c r="N300" s="77">
        <f t="shared" si="12"/>
        <v>2</v>
      </c>
      <c r="O300" s="73"/>
      <c r="P300" s="78">
        <f t="shared" si="13"/>
        <v>5</v>
      </c>
      <c r="Q300" s="78">
        <f t="shared" si="14"/>
        <v>0.41666666666666669</v>
      </c>
    </row>
    <row r="301" spans="2:17" s="69" customFormat="1" ht="15">
      <c r="B301" s="210" t="s">
        <v>3816</v>
      </c>
      <c r="C301" s="210" t="s">
        <v>3817</v>
      </c>
      <c r="D301" s="210" t="s">
        <v>3818</v>
      </c>
      <c r="E301" s="212"/>
      <c r="F301" s="212"/>
      <c r="G301" s="212"/>
      <c r="H301" s="212"/>
      <c r="I301" s="212">
        <v>2</v>
      </c>
      <c r="J301" s="212"/>
      <c r="K301"/>
      <c r="L301" s="76"/>
      <c r="M301" s="73"/>
      <c r="N301" s="77">
        <f t="shared" si="12"/>
        <v>1</v>
      </c>
      <c r="O301" s="73"/>
      <c r="P301" s="78">
        <f t="shared" si="13"/>
        <v>0</v>
      </c>
      <c r="Q301" s="78">
        <f t="shared" si="14"/>
        <v>0</v>
      </c>
    </row>
    <row r="302" spans="2:17" s="69" customFormat="1" ht="15">
      <c r="B302" s="210" t="s">
        <v>5506</v>
      </c>
      <c r="C302" s="210" t="s">
        <v>5511</v>
      </c>
      <c r="D302" s="210"/>
      <c r="E302" s="212"/>
      <c r="F302" s="212"/>
      <c r="G302" s="212"/>
      <c r="H302" s="212"/>
      <c r="I302" s="212">
        <v>1</v>
      </c>
      <c r="J302" s="212">
        <v>1</v>
      </c>
      <c r="K302"/>
      <c r="L302" s="76"/>
      <c r="M302" s="73"/>
      <c r="N302" s="77">
        <f t="shared" si="12"/>
        <v>2</v>
      </c>
      <c r="O302" s="73"/>
      <c r="P302" s="78">
        <f t="shared" si="13"/>
        <v>0.33333333333333331</v>
      </c>
      <c r="Q302" s="78">
        <f t="shared" si="14"/>
        <v>2.7777777777777776E-2</v>
      </c>
    </row>
    <row r="303" spans="2:17" s="69" customFormat="1" ht="15">
      <c r="B303" s="210" t="s">
        <v>3500</v>
      </c>
      <c r="C303" s="210" t="s">
        <v>4620</v>
      </c>
      <c r="D303" s="210" t="s">
        <v>3501</v>
      </c>
      <c r="E303" s="212"/>
      <c r="F303" s="212"/>
      <c r="G303" s="212"/>
      <c r="H303" s="212"/>
      <c r="I303" s="212">
        <v>4</v>
      </c>
      <c r="J303" s="212"/>
      <c r="K303"/>
      <c r="L303" s="76"/>
      <c r="M303" s="73"/>
      <c r="N303" s="77">
        <f t="shared" si="12"/>
        <v>1</v>
      </c>
      <c r="O303" s="73"/>
      <c r="P303" s="78">
        <f t="shared" si="13"/>
        <v>0</v>
      </c>
      <c r="Q303" s="78">
        <f t="shared" si="14"/>
        <v>0</v>
      </c>
    </row>
    <row r="304" spans="2:17" s="69" customFormat="1" ht="15">
      <c r="B304" s="210" t="s">
        <v>1697</v>
      </c>
      <c r="C304" s="210" t="s">
        <v>5622</v>
      </c>
      <c r="D304" s="210"/>
      <c r="E304" s="212"/>
      <c r="F304" s="212"/>
      <c r="G304" s="212"/>
      <c r="H304" s="212"/>
      <c r="I304" s="212">
        <v>53</v>
      </c>
      <c r="J304" s="212">
        <v>289</v>
      </c>
      <c r="K304"/>
      <c r="L304" s="76"/>
      <c r="M304" s="73"/>
      <c r="N304" s="77">
        <f t="shared" si="12"/>
        <v>2</v>
      </c>
      <c r="O304" s="73"/>
      <c r="P304" s="78">
        <f t="shared" si="13"/>
        <v>57</v>
      </c>
      <c r="Q304" s="78">
        <f t="shared" si="14"/>
        <v>4.75</v>
      </c>
    </row>
    <row r="305" spans="2:17" s="69" customFormat="1" ht="15">
      <c r="B305" s="210" t="s">
        <v>5620</v>
      </c>
      <c r="C305" s="210" t="s">
        <v>903</v>
      </c>
      <c r="D305" s="210"/>
      <c r="E305" s="212"/>
      <c r="F305" s="212"/>
      <c r="G305" s="212"/>
      <c r="H305" s="212"/>
      <c r="I305" s="212">
        <v>0</v>
      </c>
      <c r="J305" s="212">
        <v>45</v>
      </c>
      <c r="K305"/>
      <c r="L305" s="76"/>
      <c r="M305" s="73"/>
      <c r="N305" s="77">
        <f t="shared" si="12"/>
        <v>2</v>
      </c>
      <c r="O305" s="73"/>
      <c r="P305" s="78">
        <f t="shared" si="13"/>
        <v>7.5</v>
      </c>
      <c r="Q305" s="78">
        <f t="shared" si="14"/>
        <v>0.625</v>
      </c>
    </row>
    <row r="306" spans="2:17" s="69" customFormat="1" ht="15">
      <c r="B306" s="210" t="s">
        <v>5655</v>
      </c>
      <c r="C306" s="210" t="s">
        <v>5656</v>
      </c>
      <c r="D306" s="210" t="s">
        <v>5657</v>
      </c>
      <c r="E306" s="212"/>
      <c r="F306" s="212"/>
      <c r="G306" s="212"/>
      <c r="H306" s="212"/>
      <c r="I306" s="212"/>
      <c r="J306" s="212">
        <v>1</v>
      </c>
      <c r="K306"/>
      <c r="L306" s="76"/>
      <c r="M306" s="73"/>
      <c r="N306" s="77">
        <f t="shared" si="12"/>
        <v>1</v>
      </c>
      <c r="O306" s="73"/>
      <c r="P306" s="78">
        <f t="shared" si="13"/>
        <v>0</v>
      </c>
      <c r="Q306" s="78">
        <f t="shared" si="14"/>
        <v>0</v>
      </c>
    </row>
    <row r="307" spans="2:17" s="69" customFormat="1" ht="15">
      <c r="B307" s="210" t="s">
        <v>5725</v>
      </c>
      <c r="C307" s="210" t="s">
        <v>5729</v>
      </c>
      <c r="D307" s="210" t="s">
        <v>5726</v>
      </c>
      <c r="E307" s="212"/>
      <c r="F307" s="212"/>
      <c r="G307" s="212"/>
      <c r="H307" s="212"/>
      <c r="I307" s="212"/>
      <c r="J307" s="212">
        <v>2</v>
      </c>
      <c r="K307"/>
      <c r="L307" s="76"/>
      <c r="M307" s="73"/>
      <c r="N307" s="77">
        <f t="shared" si="12"/>
        <v>1</v>
      </c>
      <c r="O307" s="73"/>
      <c r="P307" s="78">
        <f t="shared" si="13"/>
        <v>0</v>
      </c>
      <c r="Q307" s="78">
        <f t="shared" si="14"/>
        <v>0</v>
      </c>
    </row>
    <row r="308" spans="2:17" s="69" customFormat="1" ht="15">
      <c r="B308" s="210" t="s">
        <v>5712</v>
      </c>
      <c r="C308" s="210" t="s">
        <v>5728</v>
      </c>
      <c r="D308" s="210" t="s">
        <v>5727</v>
      </c>
      <c r="E308" s="212"/>
      <c r="F308" s="212"/>
      <c r="G308" s="212"/>
      <c r="H308" s="212"/>
      <c r="I308" s="212"/>
      <c r="J308" s="212">
        <v>2</v>
      </c>
      <c r="K308"/>
      <c r="L308" s="76"/>
      <c r="M308" s="73"/>
      <c r="N308" s="77">
        <f t="shared" si="12"/>
        <v>1</v>
      </c>
      <c r="O308" s="73"/>
      <c r="P308" s="78">
        <f t="shared" si="13"/>
        <v>0</v>
      </c>
      <c r="Q308" s="78">
        <f t="shared" si="14"/>
        <v>0</v>
      </c>
    </row>
    <row r="309" spans="2:17" s="69" customFormat="1" ht="15">
      <c r="B309" s="210" t="s">
        <v>3878</v>
      </c>
      <c r="C309" s="210" t="s">
        <v>3879</v>
      </c>
      <c r="D309" s="210"/>
      <c r="E309" s="212"/>
      <c r="F309" s="212"/>
      <c r="G309" s="212"/>
      <c r="H309" s="212"/>
      <c r="I309" s="212"/>
      <c r="J309" s="212">
        <v>28</v>
      </c>
      <c r="K309"/>
      <c r="L309" s="76"/>
      <c r="M309" s="73"/>
      <c r="N309" s="77">
        <f t="shared" si="12"/>
        <v>1</v>
      </c>
      <c r="O309" s="73"/>
      <c r="P309" s="78">
        <f t="shared" si="13"/>
        <v>0</v>
      </c>
      <c r="Q309" s="78">
        <f t="shared" si="14"/>
        <v>0</v>
      </c>
    </row>
    <row r="310" spans="2:17" s="69" customFormat="1" ht="15">
      <c r="B310" s="210" t="s">
        <v>5966</v>
      </c>
      <c r="C310" s="210" t="s">
        <v>5967</v>
      </c>
      <c r="D310" s="210"/>
      <c r="E310" s="212"/>
      <c r="F310" s="212"/>
      <c r="G310" s="212"/>
      <c r="H310" s="212"/>
      <c r="I310" s="212"/>
      <c r="J310" s="212">
        <v>150</v>
      </c>
      <c r="K310"/>
      <c r="L310" s="76"/>
      <c r="M310" s="73"/>
      <c r="N310" s="77">
        <f t="shared" si="12"/>
        <v>1</v>
      </c>
      <c r="O310" s="73"/>
      <c r="P310" s="78">
        <f t="shared" si="13"/>
        <v>0</v>
      </c>
      <c r="Q310" s="78">
        <f t="shared" si="14"/>
        <v>0</v>
      </c>
    </row>
    <row r="311" spans="2:17" s="69" customFormat="1" ht="15">
      <c r="B311" s="210" t="s">
        <v>3767</v>
      </c>
      <c r="C311" s="210" t="s">
        <v>4649</v>
      </c>
      <c r="D311" s="210" t="s">
        <v>3768</v>
      </c>
      <c r="E311" s="212"/>
      <c r="F311" s="212"/>
      <c r="G311" s="212"/>
      <c r="H311" s="212"/>
      <c r="I311" s="212"/>
      <c r="J311" s="212">
        <v>4</v>
      </c>
      <c r="K311"/>
      <c r="L311" s="76"/>
      <c r="M311" s="73"/>
      <c r="N311" s="77">
        <f t="shared" si="12"/>
        <v>1</v>
      </c>
      <c r="O311" s="73"/>
      <c r="P311" s="78">
        <f t="shared" si="13"/>
        <v>0</v>
      </c>
      <c r="Q311" s="78">
        <f t="shared" si="14"/>
        <v>0</v>
      </c>
    </row>
    <row r="312" spans="2:17" s="69" customFormat="1" ht="15">
      <c r="B312" s="210" t="s">
        <v>6121</v>
      </c>
      <c r="C312" s="210" t="s">
        <v>6176</v>
      </c>
      <c r="D312" s="210"/>
      <c r="E312" s="212"/>
      <c r="F312" s="212"/>
      <c r="G312" s="212"/>
      <c r="H312" s="212"/>
      <c r="I312" s="212"/>
      <c r="J312" s="212">
        <v>5</v>
      </c>
      <c r="K312"/>
      <c r="L312" s="76"/>
      <c r="M312" s="73"/>
      <c r="N312" s="77">
        <f t="shared" si="12"/>
        <v>1</v>
      </c>
      <c r="O312" s="73"/>
      <c r="P312" s="78">
        <f t="shared" si="13"/>
        <v>0</v>
      </c>
      <c r="Q312" s="78">
        <f t="shared" si="14"/>
        <v>0</v>
      </c>
    </row>
    <row r="313" spans="2:17" s="69" customFormat="1" ht="15">
      <c r="B313"/>
      <c r="C313"/>
      <c r="D313"/>
      <c r="E313"/>
      <c r="F313"/>
      <c r="G313"/>
      <c r="H313"/>
      <c r="I313"/>
      <c r="J313"/>
      <c r="K313"/>
      <c r="L313" s="76"/>
      <c r="M313" s="73"/>
      <c r="N313" s="77">
        <f t="shared" si="12"/>
        <v>0</v>
      </c>
      <c r="O313" s="73"/>
      <c r="P313" s="78">
        <f t="shared" si="13"/>
        <v>0</v>
      </c>
      <c r="Q313" s="78">
        <f t="shared" si="14"/>
        <v>0</v>
      </c>
    </row>
    <row r="314" spans="2:17" s="69" customFormat="1" ht="15">
      <c r="B314"/>
      <c r="C314"/>
      <c r="D314"/>
      <c r="E314"/>
      <c r="F314"/>
      <c r="G314"/>
      <c r="H314"/>
      <c r="I314"/>
      <c r="J314"/>
      <c r="K314"/>
      <c r="L314" s="76"/>
      <c r="M314" s="73"/>
      <c r="N314" s="77">
        <f t="shared" si="12"/>
        <v>0</v>
      </c>
      <c r="O314" s="73"/>
      <c r="P314" s="78">
        <f t="shared" si="13"/>
        <v>0</v>
      </c>
      <c r="Q314" s="78">
        <f t="shared" si="14"/>
        <v>0</v>
      </c>
    </row>
    <row r="315" spans="2:17" s="69" customFormat="1" ht="15">
      <c r="B315"/>
      <c r="C315"/>
      <c r="D315"/>
      <c r="E315"/>
      <c r="F315"/>
      <c r="G315"/>
      <c r="H315"/>
      <c r="I315"/>
      <c r="J315"/>
      <c r="K315"/>
      <c r="L315" s="76"/>
      <c r="M315" s="73"/>
      <c r="N315" s="77">
        <f t="shared" si="12"/>
        <v>0</v>
      </c>
      <c r="O315" s="73"/>
      <c r="P315" s="78">
        <f t="shared" si="13"/>
        <v>0</v>
      </c>
      <c r="Q315" s="78">
        <f t="shared" si="14"/>
        <v>0</v>
      </c>
    </row>
    <row r="316" spans="2:17" s="69" customFormat="1" ht="15">
      <c r="B316"/>
      <c r="C316"/>
      <c r="D316"/>
      <c r="E316"/>
      <c r="F316"/>
      <c r="G316"/>
      <c r="H316"/>
      <c r="I316"/>
      <c r="J316"/>
      <c r="K316"/>
      <c r="L316" s="76"/>
      <c r="M316" s="73"/>
      <c r="N316" s="77">
        <f t="shared" si="12"/>
        <v>0</v>
      </c>
      <c r="O316" s="73"/>
      <c r="P316" s="78">
        <f t="shared" si="13"/>
        <v>0</v>
      </c>
      <c r="Q316" s="78">
        <f t="shared" si="14"/>
        <v>0</v>
      </c>
    </row>
    <row r="317" spans="2:17" s="69" customFormat="1" ht="15">
      <c r="B317"/>
      <c r="C317"/>
      <c r="D317"/>
      <c r="E317"/>
      <c r="F317"/>
      <c r="G317"/>
      <c r="H317"/>
      <c r="I317"/>
      <c r="J317"/>
      <c r="K317"/>
      <c r="L317" s="76"/>
      <c r="M317" s="73"/>
      <c r="N317" s="77">
        <f t="shared" si="12"/>
        <v>0</v>
      </c>
      <c r="O317" s="73"/>
      <c r="P317" s="78">
        <f t="shared" si="13"/>
        <v>0</v>
      </c>
      <c r="Q317" s="78">
        <f t="shared" si="14"/>
        <v>0</v>
      </c>
    </row>
    <row r="318" spans="2:17" s="69" customFormat="1" ht="15">
      <c r="B318"/>
      <c r="C318"/>
      <c r="D318"/>
      <c r="E318"/>
      <c r="F318"/>
      <c r="G318"/>
      <c r="H318"/>
      <c r="I318"/>
      <c r="J318"/>
      <c r="K318"/>
      <c r="L318" s="76"/>
      <c r="M318" s="73"/>
      <c r="N318" s="77">
        <f t="shared" si="12"/>
        <v>0</v>
      </c>
      <c r="O318" s="73"/>
      <c r="P318" s="78">
        <f t="shared" si="13"/>
        <v>0</v>
      </c>
      <c r="Q318" s="78">
        <f t="shared" si="14"/>
        <v>0</v>
      </c>
    </row>
    <row r="319" spans="2:17" s="69" customFormat="1" ht="15">
      <c r="B319"/>
      <c r="C319"/>
      <c r="D319"/>
      <c r="E319"/>
      <c r="F319"/>
      <c r="G319"/>
      <c r="H319"/>
      <c r="I319"/>
      <c r="J319"/>
      <c r="K319"/>
      <c r="L319" s="76"/>
      <c r="M319" s="73"/>
      <c r="N319" s="77">
        <f t="shared" si="12"/>
        <v>0</v>
      </c>
      <c r="O319" s="73"/>
      <c r="P319" s="78">
        <f t="shared" si="13"/>
        <v>0</v>
      </c>
      <c r="Q319" s="78">
        <f t="shared" si="14"/>
        <v>0</v>
      </c>
    </row>
    <row r="320" spans="2:17" s="69" customFormat="1" ht="15">
      <c r="B320"/>
      <c r="C320"/>
      <c r="D320"/>
      <c r="E320"/>
      <c r="F320"/>
      <c r="G320"/>
      <c r="H320"/>
      <c r="I320"/>
      <c r="J320"/>
      <c r="K320"/>
      <c r="L320" s="76"/>
      <c r="M320" s="73"/>
      <c r="N320" s="77">
        <f t="shared" si="12"/>
        <v>0</v>
      </c>
      <c r="O320" s="73"/>
      <c r="P320" s="78">
        <f t="shared" si="13"/>
        <v>0</v>
      </c>
      <c r="Q320" s="78">
        <f t="shared" si="14"/>
        <v>0</v>
      </c>
    </row>
    <row r="321" spans="2:17" s="69" customFormat="1" ht="15">
      <c r="B321"/>
      <c r="C321"/>
      <c r="D321"/>
      <c r="E321"/>
      <c r="F321"/>
      <c r="G321"/>
      <c r="H321"/>
      <c r="I321"/>
      <c r="J321"/>
      <c r="K321"/>
      <c r="L321" s="76"/>
      <c r="M321" s="73"/>
      <c r="N321" s="77">
        <f t="shared" si="12"/>
        <v>0</v>
      </c>
      <c r="O321" s="73"/>
      <c r="P321" s="78">
        <f t="shared" si="13"/>
        <v>0</v>
      </c>
      <c r="Q321" s="78">
        <f t="shared" si="14"/>
        <v>0</v>
      </c>
    </row>
    <row r="322" spans="2:17" s="69" customFormat="1" ht="15">
      <c r="B322"/>
      <c r="C322"/>
      <c r="D322"/>
      <c r="E322"/>
      <c r="F322"/>
      <c r="G322"/>
      <c r="H322"/>
      <c r="I322"/>
      <c r="J322"/>
      <c r="K322"/>
      <c r="L322" s="76"/>
      <c r="M322" s="73"/>
      <c r="N322" s="77">
        <f t="shared" si="12"/>
        <v>0</v>
      </c>
      <c r="O322" s="73"/>
      <c r="P322" s="78">
        <f t="shared" si="13"/>
        <v>0</v>
      </c>
      <c r="Q322" s="78">
        <f t="shared" si="14"/>
        <v>0</v>
      </c>
    </row>
    <row r="323" spans="2:17" s="69" customFormat="1" ht="15">
      <c r="B323"/>
      <c r="C323"/>
      <c r="D323"/>
      <c r="E323"/>
      <c r="F323"/>
      <c r="G323"/>
      <c r="H323"/>
      <c r="I323"/>
      <c r="J323"/>
      <c r="K323"/>
      <c r="L323" s="76"/>
      <c r="M323" s="73"/>
      <c r="N323" s="77">
        <f t="shared" si="12"/>
        <v>0</v>
      </c>
      <c r="O323" s="73"/>
      <c r="P323" s="78">
        <f t="shared" si="13"/>
        <v>0</v>
      </c>
      <c r="Q323" s="78">
        <f t="shared" si="14"/>
        <v>0</v>
      </c>
    </row>
    <row r="324" spans="2:17" s="69" customFormat="1" ht="15">
      <c r="B324"/>
      <c r="C324"/>
      <c r="D324"/>
      <c r="E324"/>
      <c r="F324"/>
      <c r="G324"/>
      <c r="H324"/>
      <c r="I324"/>
      <c r="J324"/>
      <c r="K324"/>
      <c r="L324" s="76"/>
      <c r="M324" s="73"/>
      <c r="N324" s="77">
        <f t="shared" si="12"/>
        <v>0</v>
      </c>
      <c r="O324" s="73"/>
      <c r="P324" s="78">
        <f t="shared" si="13"/>
        <v>0</v>
      </c>
      <c r="Q324" s="78">
        <f t="shared" si="14"/>
        <v>0</v>
      </c>
    </row>
    <row r="325" spans="2:17" s="69" customFormat="1" ht="15">
      <c r="B325"/>
      <c r="C325"/>
      <c r="D325"/>
      <c r="E325"/>
      <c r="F325"/>
      <c r="G325"/>
      <c r="H325"/>
      <c r="I325"/>
      <c r="J325"/>
      <c r="K325"/>
      <c r="L325" s="76"/>
      <c r="M325" s="73"/>
      <c r="N325" s="77">
        <f t="shared" si="12"/>
        <v>0</v>
      </c>
      <c r="O325" s="73"/>
      <c r="P325" s="78">
        <f t="shared" si="13"/>
        <v>0</v>
      </c>
      <c r="Q325" s="78">
        <f t="shared" si="14"/>
        <v>0</v>
      </c>
    </row>
    <row r="326" spans="2:17" s="69" customFormat="1" ht="15">
      <c r="B326"/>
      <c r="C326"/>
      <c r="D326"/>
      <c r="E326"/>
      <c r="F326"/>
      <c r="G326"/>
      <c r="H326"/>
      <c r="I326"/>
      <c r="J326"/>
      <c r="K326"/>
      <c r="L326" s="76"/>
      <c r="M326" s="73"/>
      <c r="N326" s="77">
        <f t="shared" si="12"/>
        <v>0</v>
      </c>
      <c r="O326" s="73"/>
      <c r="P326" s="78">
        <f t="shared" si="13"/>
        <v>0</v>
      </c>
      <c r="Q326" s="78">
        <f t="shared" si="14"/>
        <v>0</v>
      </c>
    </row>
    <row r="327" spans="2:17" s="69" customFormat="1" ht="15">
      <c r="B327"/>
      <c r="C327"/>
      <c r="D327"/>
      <c r="E327"/>
      <c r="F327"/>
      <c r="G327"/>
      <c r="H327"/>
      <c r="I327"/>
      <c r="J327"/>
      <c r="K327"/>
      <c r="L327" s="76"/>
      <c r="M327" s="73"/>
      <c r="N327" s="77">
        <f t="shared" si="12"/>
        <v>0</v>
      </c>
      <c r="O327" s="73"/>
      <c r="P327" s="78">
        <f t="shared" si="13"/>
        <v>0</v>
      </c>
      <c r="Q327" s="78">
        <f t="shared" si="14"/>
        <v>0</v>
      </c>
    </row>
    <row r="328" spans="2:17" s="69" customFormat="1" ht="15">
      <c r="B328"/>
      <c r="C328"/>
      <c r="D328"/>
      <c r="E328"/>
      <c r="F328"/>
      <c r="G328"/>
      <c r="H328"/>
      <c r="I328"/>
      <c r="J328"/>
      <c r="K328"/>
      <c r="L328" s="76"/>
      <c r="M328" s="73"/>
      <c r="N328" s="77">
        <f t="shared" si="12"/>
        <v>0</v>
      </c>
      <c r="O328" s="73"/>
      <c r="P328" s="78">
        <f t="shared" si="13"/>
        <v>0</v>
      </c>
      <c r="Q328" s="78">
        <f t="shared" si="14"/>
        <v>0</v>
      </c>
    </row>
    <row r="329" spans="2:17" s="69" customFormat="1" ht="15">
      <c r="B329"/>
      <c r="C329"/>
      <c r="D329"/>
      <c r="E329"/>
      <c r="F329"/>
      <c r="G329"/>
      <c r="H329"/>
      <c r="I329"/>
      <c r="J329"/>
      <c r="K329"/>
      <c r="L329" s="76"/>
      <c r="M329" s="73"/>
      <c r="N329" s="77">
        <f t="shared" si="12"/>
        <v>0</v>
      </c>
      <c r="O329" s="73"/>
      <c r="P329" s="78">
        <f t="shared" si="13"/>
        <v>0</v>
      </c>
      <c r="Q329" s="78">
        <f t="shared" si="14"/>
        <v>0</v>
      </c>
    </row>
    <row r="330" spans="2:17" s="69" customFormat="1" ht="15">
      <c r="B330"/>
      <c r="C330"/>
      <c r="D330"/>
      <c r="E330"/>
      <c r="F330"/>
      <c r="G330"/>
      <c r="H330"/>
      <c r="I330"/>
      <c r="J330"/>
      <c r="K330"/>
      <c r="L330" s="76"/>
      <c r="M330" s="73"/>
      <c r="N330" s="77">
        <f t="shared" si="12"/>
        <v>0</v>
      </c>
      <c r="O330" s="73"/>
      <c r="P330" s="78">
        <f t="shared" si="13"/>
        <v>0</v>
      </c>
      <c r="Q330" s="78">
        <f t="shared" si="14"/>
        <v>0</v>
      </c>
    </row>
    <row r="331" spans="2:17" s="69" customFormat="1" ht="15">
      <c r="B331"/>
      <c r="C331"/>
      <c r="D331"/>
      <c r="E331"/>
      <c r="F331"/>
      <c r="G331"/>
      <c r="H331"/>
      <c r="I331"/>
      <c r="J331"/>
      <c r="K331"/>
      <c r="L331" s="76"/>
      <c r="M331" s="73"/>
      <c r="N331" s="77">
        <f t="shared" si="12"/>
        <v>0</v>
      </c>
      <c r="O331" s="73"/>
      <c r="P331" s="78">
        <f t="shared" si="13"/>
        <v>0</v>
      </c>
      <c r="Q331" s="78">
        <f t="shared" si="14"/>
        <v>0</v>
      </c>
    </row>
    <row r="332" spans="2:17" s="69" customFormat="1" ht="15">
      <c r="B332"/>
      <c r="C332"/>
      <c r="D332"/>
      <c r="E332"/>
      <c r="F332"/>
      <c r="G332"/>
      <c r="H332"/>
      <c r="I332"/>
      <c r="J332"/>
      <c r="K332"/>
      <c r="L332" s="76"/>
      <c r="M332" s="73"/>
      <c r="N332" s="77">
        <f t="shared" ref="N332:N395" si="15">IFERROR(COUNTA(E332:J332),"")</f>
        <v>0</v>
      </c>
      <c r="O332" s="73"/>
      <c r="P332" s="78">
        <f t="shared" ref="P332:P395" si="16">IFERROR(IF(N332&lt;=1,0,(SUM(E332:J332)/6)),"")</f>
        <v>0</v>
      </c>
      <c r="Q332" s="78">
        <f t="shared" ref="Q332:Q395" si="17">+P332/12</f>
        <v>0</v>
      </c>
    </row>
    <row r="333" spans="2:17" s="69" customFormat="1" ht="15">
      <c r="B333"/>
      <c r="C333"/>
      <c r="D333"/>
      <c r="E333"/>
      <c r="F333"/>
      <c r="G333"/>
      <c r="H333"/>
      <c r="I333"/>
      <c r="J333"/>
      <c r="K333"/>
      <c r="L333" s="76"/>
      <c r="M333" s="73"/>
      <c r="N333" s="77">
        <f t="shared" si="15"/>
        <v>0</v>
      </c>
      <c r="O333" s="73"/>
      <c r="P333" s="78">
        <f t="shared" si="16"/>
        <v>0</v>
      </c>
      <c r="Q333" s="78">
        <f t="shared" si="17"/>
        <v>0</v>
      </c>
    </row>
    <row r="334" spans="2:17" s="69" customFormat="1" ht="15">
      <c r="B334"/>
      <c r="C334"/>
      <c r="D334"/>
      <c r="E334"/>
      <c r="F334"/>
      <c r="G334"/>
      <c r="H334"/>
      <c r="I334"/>
      <c r="J334"/>
      <c r="K334"/>
      <c r="L334" s="76"/>
      <c r="M334" s="73"/>
      <c r="N334" s="77">
        <f t="shared" si="15"/>
        <v>0</v>
      </c>
      <c r="O334" s="73"/>
      <c r="P334" s="78">
        <f t="shared" si="16"/>
        <v>0</v>
      </c>
      <c r="Q334" s="78">
        <f t="shared" si="17"/>
        <v>0</v>
      </c>
    </row>
    <row r="335" spans="2:17" s="69" customFormat="1" ht="15">
      <c r="B335"/>
      <c r="C335"/>
      <c r="D335"/>
      <c r="E335"/>
      <c r="F335"/>
      <c r="G335"/>
      <c r="H335"/>
      <c r="I335"/>
      <c r="J335"/>
      <c r="K335"/>
      <c r="L335" s="76"/>
      <c r="M335" s="73"/>
      <c r="N335" s="77">
        <f t="shared" si="15"/>
        <v>0</v>
      </c>
      <c r="O335" s="73"/>
      <c r="P335" s="78">
        <f t="shared" si="16"/>
        <v>0</v>
      </c>
      <c r="Q335" s="78">
        <f t="shared" si="17"/>
        <v>0</v>
      </c>
    </row>
    <row r="336" spans="2:17" s="69" customFormat="1" ht="15">
      <c r="B336"/>
      <c r="C336"/>
      <c r="D336"/>
      <c r="E336"/>
      <c r="F336"/>
      <c r="G336"/>
      <c r="H336"/>
      <c r="I336"/>
      <c r="J336"/>
      <c r="K336"/>
      <c r="L336" s="76"/>
      <c r="M336" s="73"/>
      <c r="N336" s="77">
        <f t="shared" si="15"/>
        <v>0</v>
      </c>
      <c r="O336" s="73"/>
      <c r="P336" s="78">
        <f t="shared" si="16"/>
        <v>0</v>
      </c>
      <c r="Q336" s="78">
        <f t="shared" si="17"/>
        <v>0</v>
      </c>
    </row>
    <row r="337" spans="2:17" s="69" customFormat="1" ht="15">
      <c r="B337"/>
      <c r="C337"/>
      <c r="D337"/>
      <c r="E337"/>
      <c r="F337"/>
      <c r="G337"/>
      <c r="H337"/>
      <c r="I337"/>
      <c r="J337"/>
      <c r="K337"/>
      <c r="L337" s="76"/>
      <c r="M337" s="73"/>
      <c r="N337" s="77">
        <f t="shared" si="15"/>
        <v>0</v>
      </c>
      <c r="O337" s="73"/>
      <c r="P337" s="78">
        <f t="shared" si="16"/>
        <v>0</v>
      </c>
      <c r="Q337" s="78">
        <f t="shared" si="17"/>
        <v>0</v>
      </c>
    </row>
    <row r="338" spans="2:17" s="69" customFormat="1" ht="15">
      <c r="B338"/>
      <c r="C338"/>
      <c r="D338"/>
      <c r="E338"/>
      <c r="F338"/>
      <c r="G338"/>
      <c r="H338"/>
      <c r="I338"/>
      <c r="J338"/>
      <c r="K338"/>
      <c r="L338" s="76"/>
      <c r="M338" s="73"/>
      <c r="N338" s="77">
        <f t="shared" si="15"/>
        <v>0</v>
      </c>
      <c r="O338" s="73"/>
      <c r="P338" s="78">
        <f t="shared" si="16"/>
        <v>0</v>
      </c>
      <c r="Q338" s="78">
        <f t="shared" si="17"/>
        <v>0</v>
      </c>
    </row>
    <row r="339" spans="2:17" s="69" customFormat="1" ht="15">
      <c r="B339"/>
      <c r="C339"/>
      <c r="D339"/>
      <c r="E339"/>
      <c r="F339"/>
      <c r="G339"/>
      <c r="H339"/>
      <c r="I339"/>
      <c r="J339"/>
      <c r="K339"/>
      <c r="L339" s="76"/>
      <c r="M339" s="73"/>
      <c r="N339" s="77">
        <f t="shared" si="15"/>
        <v>0</v>
      </c>
      <c r="O339" s="73"/>
      <c r="P339" s="78">
        <f t="shared" si="16"/>
        <v>0</v>
      </c>
      <c r="Q339" s="78">
        <f t="shared" si="17"/>
        <v>0</v>
      </c>
    </row>
    <row r="340" spans="2:17" s="69" customFormat="1" ht="15">
      <c r="B340"/>
      <c r="C340"/>
      <c r="D340"/>
      <c r="E340"/>
      <c r="F340"/>
      <c r="G340"/>
      <c r="H340"/>
      <c r="I340"/>
      <c r="J340"/>
      <c r="K340"/>
      <c r="L340" s="76"/>
      <c r="M340" s="73"/>
      <c r="N340" s="77">
        <f t="shared" si="15"/>
        <v>0</v>
      </c>
      <c r="O340" s="73"/>
      <c r="P340" s="78">
        <f t="shared" si="16"/>
        <v>0</v>
      </c>
      <c r="Q340" s="78">
        <f t="shared" si="17"/>
        <v>0</v>
      </c>
    </row>
    <row r="341" spans="2:17" s="69" customFormat="1" ht="15">
      <c r="B341"/>
      <c r="C341"/>
      <c r="D341"/>
      <c r="E341"/>
      <c r="F341"/>
      <c r="G341"/>
      <c r="H341"/>
      <c r="I341"/>
      <c r="J341"/>
      <c r="K341"/>
      <c r="L341" s="76"/>
      <c r="M341" s="73"/>
      <c r="N341" s="77">
        <f t="shared" si="15"/>
        <v>0</v>
      </c>
      <c r="O341" s="73"/>
      <c r="P341" s="78">
        <f t="shared" si="16"/>
        <v>0</v>
      </c>
      <c r="Q341" s="78">
        <f t="shared" si="17"/>
        <v>0</v>
      </c>
    </row>
    <row r="342" spans="2:17" s="69" customFormat="1" ht="15">
      <c r="B342"/>
      <c r="C342"/>
      <c r="D342"/>
      <c r="E342"/>
      <c r="F342"/>
      <c r="G342"/>
      <c r="H342"/>
      <c r="I342"/>
      <c r="J342"/>
      <c r="K342"/>
      <c r="L342" s="76"/>
      <c r="M342" s="73"/>
      <c r="N342" s="77">
        <f t="shared" si="15"/>
        <v>0</v>
      </c>
      <c r="O342" s="73"/>
      <c r="P342" s="78">
        <f t="shared" si="16"/>
        <v>0</v>
      </c>
      <c r="Q342" s="78">
        <f t="shared" si="17"/>
        <v>0</v>
      </c>
    </row>
    <row r="343" spans="2:17" s="69" customFormat="1" ht="15">
      <c r="B343"/>
      <c r="C343"/>
      <c r="D343"/>
      <c r="E343"/>
      <c r="F343"/>
      <c r="G343"/>
      <c r="H343"/>
      <c r="I343"/>
      <c r="J343"/>
      <c r="K343"/>
      <c r="L343" s="76"/>
      <c r="M343" s="73"/>
      <c r="N343" s="77">
        <f t="shared" si="15"/>
        <v>0</v>
      </c>
      <c r="O343" s="73"/>
      <c r="P343" s="78">
        <f t="shared" si="16"/>
        <v>0</v>
      </c>
      <c r="Q343" s="78">
        <f t="shared" si="17"/>
        <v>0</v>
      </c>
    </row>
    <row r="344" spans="2:17" s="69" customFormat="1" ht="15">
      <c r="B344"/>
      <c r="C344"/>
      <c r="D344"/>
      <c r="E344"/>
      <c r="F344"/>
      <c r="G344"/>
      <c r="H344"/>
      <c r="I344"/>
      <c r="J344"/>
      <c r="K344"/>
      <c r="L344" s="76"/>
      <c r="M344" s="73"/>
      <c r="N344" s="77">
        <f t="shared" si="15"/>
        <v>0</v>
      </c>
      <c r="O344" s="73"/>
      <c r="P344" s="78">
        <f t="shared" si="16"/>
        <v>0</v>
      </c>
      <c r="Q344" s="78">
        <f t="shared" si="17"/>
        <v>0</v>
      </c>
    </row>
    <row r="345" spans="2:17" s="69" customFormat="1" ht="15">
      <c r="B345"/>
      <c r="C345"/>
      <c r="D345"/>
      <c r="E345"/>
      <c r="F345"/>
      <c r="G345"/>
      <c r="H345"/>
      <c r="I345"/>
      <c r="J345"/>
      <c r="K345"/>
      <c r="L345" s="76"/>
      <c r="M345" s="73"/>
      <c r="N345" s="77">
        <f t="shared" si="15"/>
        <v>0</v>
      </c>
      <c r="O345" s="73"/>
      <c r="P345" s="78">
        <f t="shared" si="16"/>
        <v>0</v>
      </c>
      <c r="Q345" s="78">
        <f t="shared" si="17"/>
        <v>0</v>
      </c>
    </row>
    <row r="346" spans="2:17" s="69" customFormat="1" ht="15">
      <c r="B346"/>
      <c r="C346"/>
      <c r="D346"/>
      <c r="E346"/>
      <c r="F346"/>
      <c r="G346"/>
      <c r="H346"/>
      <c r="I346"/>
      <c r="J346"/>
      <c r="K346"/>
      <c r="L346" s="76"/>
      <c r="M346" s="73"/>
      <c r="N346" s="77">
        <f t="shared" si="15"/>
        <v>0</v>
      </c>
      <c r="O346" s="73"/>
      <c r="P346" s="78">
        <f t="shared" si="16"/>
        <v>0</v>
      </c>
      <c r="Q346" s="78">
        <f t="shared" si="17"/>
        <v>0</v>
      </c>
    </row>
    <row r="347" spans="2:17" s="69" customFormat="1" ht="15">
      <c r="B347"/>
      <c r="C347"/>
      <c r="D347"/>
      <c r="E347"/>
      <c r="F347"/>
      <c r="G347"/>
      <c r="H347"/>
      <c r="I347"/>
      <c r="J347"/>
      <c r="K347"/>
      <c r="L347" s="76"/>
      <c r="M347" s="73"/>
      <c r="N347" s="77">
        <f t="shared" si="15"/>
        <v>0</v>
      </c>
      <c r="O347" s="73"/>
      <c r="P347" s="78">
        <f t="shared" si="16"/>
        <v>0</v>
      </c>
      <c r="Q347" s="78">
        <f t="shared" si="17"/>
        <v>0</v>
      </c>
    </row>
    <row r="348" spans="2:17" s="69" customFormat="1" ht="15">
      <c r="B348"/>
      <c r="C348"/>
      <c r="D348"/>
      <c r="E348"/>
      <c r="F348"/>
      <c r="G348"/>
      <c r="H348"/>
      <c r="I348"/>
      <c r="J348"/>
      <c r="K348"/>
      <c r="L348" s="76"/>
      <c r="M348" s="73"/>
      <c r="N348" s="77">
        <f t="shared" si="15"/>
        <v>0</v>
      </c>
      <c r="O348" s="73"/>
      <c r="P348" s="78">
        <f t="shared" si="16"/>
        <v>0</v>
      </c>
      <c r="Q348" s="78">
        <f t="shared" si="17"/>
        <v>0</v>
      </c>
    </row>
    <row r="349" spans="2:17" s="69" customFormat="1" ht="15">
      <c r="B349"/>
      <c r="C349"/>
      <c r="D349"/>
      <c r="E349"/>
      <c r="F349"/>
      <c r="G349"/>
      <c r="H349"/>
      <c r="I349"/>
      <c r="J349"/>
      <c r="K349"/>
      <c r="L349" s="76"/>
      <c r="M349" s="73"/>
      <c r="N349" s="77">
        <f t="shared" si="15"/>
        <v>0</v>
      </c>
      <c r="O349" s="73"/>
      <c r="P349" s="78">
        <f t="shared" si="16"/>
        <v>0</v>
      </c>
      <c r="Q349" s="78">
        <f t="shared" si="17"/>
        <v>0</v>
      </c>
    </row>
    <row r="350" spans="2:17" s="69" customFormat="1" ht="15">
      <c r="B350"/>
      <c r="C350"/>
      <c r="D350"/>
      <c r="E350"/>
      <c r="F350"/>
      <c r="G350"/>
      <c r="H350"/>
      <c r="I350"/>
      <c r="J350"/>
      <c r="K350"/>
      <c r="L350" s="76"/>
      <c r="M350" s="73"/>
      <c r="N350" s="77">
        <f t="shared" si="15"/>
        <v>0</v>
      </c>
      <c r="O350" s="73"/>
      <c r="P350" s="78">
        <f t="shared" si="16"/>
        <v>0</v>
      </c>
      <c r="Q350" s="78">
        <f t="shared" si="17"/>
        <v>0</v>
      </c>
    </row>
    <row r="351" spans="2:17" s="69" customFormat="1" ht="15">
      <c r="B351"/>
      <c r="C351"/>
      <c r="D351"/>
      <c r="E351"/>
      <c r="F351"/>
      <c r="G351"/>
      <c r="H351"/>
      <c r="I351"/>
      <c r="J351"/>
      <c r="K351"/>
      <c r="L351" s="76"/>
      <c r="M351" s="73"/>
      <c r="N351" s="77">
        <f t="shared" si="15"/>
        <v>0</v>
      </c>
      <c r="O351" s="73"/>
      <c r="P351" s="78">
        <f t="shared" si="16"/>
        <v>0</v>
      </c>
      <c r="Q351" s="78">
        <f t="shared" si="17"/>
        <v>0</v>
      </c>
    </row>
    <row r="352" spans="2:17" s="69" customFormat="1" ht="15">
      <c r="B352"/>
      <c r="C352"/>
      <c r="D352"/>
      <c r="E352"/>
      <c r="F352"/>
      <c r="G352"/>
      <c r="H352"/>
      <c r="I352"/>
      <c r="J352"/>
      <c r="K352"/>
      <c r="L352" s="76"/>
      <c r="M352" s="73"/>
      <c r="N352" s="77">
        <f t="shared" si="15"/>
        <v>0</v>
      </c>
      <c r="O352" s="73"/>
      <c r="P352" s="78">
        <f t="shared" si="16"/>
        <v>0</v>
      </c>
      <c r="Q352" s="78">
        <f t="shared" si="17"/>
        <v>0</v>
      </c>
    </row>
    <row r="353" spans="2:17" s="69" customFormat="1" ht="15">
      <c r="B353"/>
      <c r="C353"/>
      <c r="D353"/>
      <c r="E353"/>
      <c r="F353"/>
      <c r="G353"/>
      <c r="H353"/>
      <c r="I353"/>
      <c r="J353"/>
      <c r="K353"/>
      <c r="L353" s="76"/>
      <c r="M353" s="73"/>
      <c r="N353" s="77">
        <f t="shared" si="15"/>
        <v>0</v>
      </c>
      <c r="O353" s="73"/>
      <c r="P353" s="78">
        <f t="shared" si="16"/>
        <v>0</v>
      </c>
      <c r="Q353" s="78">
        <f t="shared" si="17"/>
        <v>0</v>
      </c>
    </row>
    <row r="354" spans="2:17" s="69" customFormat="1" ht="15">
      <c r="B354"/>
      <c r="C354"/>
      <c r="D354"/>
      <c r="E354"/>
      <c r="F354"/>
      <c r="G354"/>
      <c r="H354"/>
      <c r="I354"/>
      <c r="J354"/>
      <c r="K354"/>
      <c r="L354" s="76"/>
      <c r="M354" s="73"/>
      <c r="N354" s="77">
        <f t="shared" si="15"/>
        <v>0</v>
      </c>
      <c r="O354" s="73"/>
      <c r="P354" s="78">
        <f t="shared" si="16"/>
        <v>0</v>
      </c>
      <c r="Q354" s="78">
        <f t="shared" si="17"/>
        <v>0</v>
      </c>
    </row>
    <row r="355" spans="2:17" s="69" customFormat="1" ht="15">
      <c r="B355"/>
      <c r="C355"/>
      <c r="D355"/>
      <c r="E355"/>
      <c r="F355"/>
      <c r="G355"/>
      <c r="H355"/>
      <c r="I355"/>
      <c r="J355"/>
      <c r="K355"/>
      <c r="L355" s="76"/>
      <c r="M355" s="73"/>
      <c r="N355" s="77">
        <f t="shared" si="15"/>
        <v>0</v>
      </c>
      <c r="O355" s="73"/>
      <c r="P355" s="78">
        <f t="shared" si="16"/>
        <v>0</v>
      </c>
      <c r="Q355" s="78">
        <f t="shared" si="17"/>
        <v>0</v>
      </c>
    </row>
    <row r="356" spans="2:17" s="69" customFormat="1" ht="15">
      <c r="B356"/>
      <c r="C356"/>
      <c r="D356"/>
      <c r="E356"/>
      <c r="F356"/>
      <c r="G356"/>
      <c r="H356"/>
      <c r="I356"/>
      <c r="J356"/>
      <c r="K356"/>
      <c r="L356" s="76"/>
      <c r="M356" s="73"/>
      <c r="N356" s="77">
        <f t="shared" si="15"/>
        <v>0</v>
      </c>
      <c r="O356" s="73"/>
      <c r="P356" s="78">
        <f t="shared" si="16"/>
        <v>0</v>
      </c>
      <c r="Q356" s="78">
        <f t="shared" si="17"/>
        <v>0</v>
      </c>
    </row>
    <row r="357" spans="2:17" s="69" customFormat="1" ht="15">
      <c r="B357"/>
      <c r="C357"/>
      <c r="D357"/>
      <c r="E357"/>
      <c r="F357"/>
      <c r="G357"/>
      <c r="H357"/>
      <c r="I357"/>
      <c r="J357"/>
      <c r="K357"/>
      <c r="L357" s="76"/>
      <c r="M357" s="73"/>
      <c r="N357" s="77">
        <f t="shared" si="15"/>
        <v>0</v>
      </c>
      <c r="O357" s="73"/>
      <c r="P357" s="78">
        <f t="shared" si="16"/>
        <v>0</v>
      </c>
      <c r="Q357" s="78">
        <f t="shared" si="17"/>
        <v>0</v>
      </c>
    </row>
    <row r="358" spans="2:17" s="69" customFormat="1" ht="15">
      <c r="B358"/>
      <c r="C358"/>
      <c r="D358"/>
      <c r="E358"/>
      <c r="F358"/>
      <c r="G358"/>
      <c r="H358"/>
      <c r="I358"/>
      <c r="J358"/>
      <c r="K358"/>
      <c r="L358" s="76"/>
      <c r="M358" s="73"/>
      <c r="N358" s="77">
        <f t="shared" si="15"/>
        <v>0</v>
      </c>
      <c r="O358" s="73"/>
      <c r="P358" s="78">
        <f t="shared" si="16"/>
        <v>0</v>
      </c>
      <c r="Q358" s="78">
        <f t="shared" si="17"/>
        <v>0</v>
      </c>
    </row>
    <row r="359" spans="2:17" s="69" customFormat="1" ht="15">
      <c r="B359"/>
      <c r="C359"/>
      <c r="D359"/>
      <c r="E359"/>
      <c r="F359"/>
      <c r="G359"/>
      <c r="H359"/>
      <c r="I359"/>
      <c r="J359"/>
      <c r="K359"/>
      <c r="L359" s="76"/>
      <c r="M359" s="73"/>
      <c r="N359" s="77">
        <f t="shared" si="15"/>
        <v>0</v>
      </c>
      <c r="O359" s="73"/>
      <c r="P359" s="78">
        <f t="shared" si="16"/>
        <v>0</v>
      </c>
      <c r="Q359" s="78">
        <f t="shared" si="17"/>
        <v>0</v>
      </c>
    </row>
    <row r="360" spans="2:17" s="69" customFormat="1" ht="15">
      <c r="B360"/>
      <c r="C360"/>
      <c r="D360"/>
      <c r="E360"/>
      <c r="F360"/>
      <c r="G360"/>
      <c r="H360"/>
      <c r="I360"/>
      <c r="J360"/>
      <c r="K360"/>
      <c r="L360" s="76"/>
      <c r="M360" s="73"/>
      <c r="N360" s="77">
        <f t="shared" si="15"/>
        <v>0</v>
      </c>
      <c r="O360" s="73"/>
      <c r="P360" s="78">
        <f t="shared" si="16"/>
        <v>0</v>
      </c>
      <c r="Q360" s="78">
        <f t="shared" si="17"/>
        <v>0</v>
      </c>
    </row>
    <row r="361" spans="2:17" s="69" customFormat="1" ht="15">
      <c r="B361"/>
      <c r="C361"/>
      <c r="D361"/>
      <c r="E361"/>
      <c r="F361"/>
      <c r="G361"/>
      <c r="H361"/>
      <c r="I361"/>
      <c r="J361"/>
      <c r="K361"/>
      <c r="L361" s="76"/>
      <c r="M361" s="73"/>
      <c r="N361" s="77">
        <f t="shared" si="15"/>
        <v>0</v>
      </c>
      <c r="O361" s="73"/>
      <c r="P361" s="78">
        <f t="shared" si="16"/>
        <v>0</v>
      </c>
      <c r="Q361" s="78">
        <f t="shared" si="17"/>
        <v>0</v>
      </c>
    </row>
    <row r="362" spans="2:17" s="69" customFormat="1" ht="15">
      <c r="B362"/>
      <c r="C362"/>
      <c r="D362"/>
      <c r="E362"/>
      <c r="F362"/>
      <c r="G362"/>
      <c r="H362"/>
      <c r="I362"/>
      <c r="J362"/>
      <c r="K362"/>
      <c r="L362" s="76"/>
      <c r="M362" s="73"/>
      <c r="N362" s="77">
        <f t="shared" si="15"/>
        <v>0</v>
      </c>
      <c r="O362" s="73"/>
      <c r="P362" s="78">
        <f t="shared" si="16"/>
        <v>0</v>
      </c>
      <c r="Q362" s="78">
        <f t="shared" si="17"/>
        <v>0</v>
      </c>
    </row>
    <row r="363" spans="2:17" s="69" customFormat="1" ht="15">
      <c r="B363"/>
      <c r="C363"/>
      <c r="D363"/>
      <c r="E363"/>
      <c r="F363"/>
      <c r="G363"/>
      <c r="H363"/>
      <c r="I363"/>
      <c r="J363"/>
      <c r="K363"/>
      <c r="L363" s="76"/>
      <c r="M363" s="73"/>
      <c r="N363" s="77">
        <f t="shared" si="15"/>
        <v>0</v>
      </c>
      <c r="O363" s="73"/>
      <c r="P363" s="78">
        <f t="shared" si="16"/>
        <v>0</v>
      </c>
      <c r="Q363" s="78">
        <f t="shared" si="17"/>
        <v>0</v>
      </c>
    </row>
    <row r="364" spans="2:17" s="69" customFormat="1" ht="15">
      <c r="B364"/>
      <c r="C364"/>
      <c r="D364"/>
      <c r="E364"/>
      <c r="F364"/>
      <c r="G364"/>
      <c r="H364"/>
      <c r="I364"/>
      <c r="J364"/>
      <c r="K364"/>
      <c r="L364" s="76"/>
      <c r="M364" s="73"/>
      <c r="N364" s="77">
        <f t="shared" si="15"/>
        <v>0</v>
      </c>
      <c r="O364" s="73"/>
      <c r="P364" s="78">
        <f t="shared" si="16"/>
        <v>0</v>
      </c>
      <c r="Q364" s="78">
        <f t="shared" si="17"/>
        <v>0</v>
      </c>
    </row>
    <row r="365" spans="2:17" s="69" customFormat="1" ht="15">
      <c r="B365"/>
      <c r="C365"/>
      <c r="D365"/>
      <c r="E365"/>
      <c r="F365"/>
      <c r="G365"/>
      <c r="H365"/>
      <c r="I365"/>
      <c r="J365"/>
      <c r="K365"/>
      <c r="L365" s="76"/>
      <c r="M365" s="73"/>
      <c r="N365" s="77">
        <f t="shared" si="15"/>
        <v>0</v>
      </c>
      <c r="O365" s="73"/>
      <c r="P365" s="78">
        <f t="shared" si="16"/>
        <v>0</v>
      </c>
      <c r="Q365" s="78">
        <f t="shared" si="17"/>
        <v>0</v>
      </c>
    </row>
    <row r="366" spans="2:17" s="69" customFormat="1" ht="15">
      <c r="B366"/>
      <c r="C366"/>
      <c r="D366"/>
      <c r="E366"/>
      <c r="F366"/>
      <c r="G366"/>
      <c r="H366"/>
      <c r="I366"/>
      <c r="J366"/>
      <c r="K366"/>
      <c r="L366" s="76"/>
      <c r="M366" s="73"/>
      <c r="N366" s="77">
        <f t="shared" si="15"/>
        <v>0</v>
      </c>
      <c r="O366" s="73"/>
      <c r="P366" s="78">
        <f t="shared" si="16"/>
        <v>0</v>
      </c>
      <c r="Q366" s="78">
        <f t="shared" si="17"/>
        <v>0</v>
      </c>
    </row>
    <row r="367" spans="2:17" s="69" customFormat="1" ht="15">
      <c r="B367"/>
      <c r="C367"/>
      <c r="D367"/>
      <c r="E367"/>
      <c r="F367"/>
      <c r="G367"/>
      <c r="H367"/>
      <c r="I367"/>
      <c r="J367"/>
      <c r="K367"/>
      <c r="L367" s="76"/>
      <c r="M367" s="73"/>
      <c r="N367" s="77">
        <f t="shared" si="15"/>
        <v>0</v>
      </c>
      <c r="O367" s="73"/>
      <c r="P367" s="78">
        <f t="shared" si="16"/>
        <v>0</v>
      </c>
      <c r="Q367" s="78">
        <f t="shared" si="17"/>
        <v>0</v>
      </c>
    </row>
    <row r="368" spans="2:17" s="69" customFormat="1" ht="15">
      <c r="B368"/>
      <c r="C368"/>
      <c r="D368"/>
      <c r="E368"/>
      <c r="F368"/>
      <c r="G368"/>
      <c r="H368"/>
      <c r="I368"/>
      <c r="J368"/>
      <c r="K368"/>
      <c r="L368" s="76"/>
      <c r="M368" s="73"/>
      <c r="N368" s="77">
        <f t="shared" si="15"/>
        <v>0</v>
      </c>
      <c r="O368" s="73"/>
      <c r="P368" s="78">
        <f t="shared" si="16"/>
        <v>0</v>
      </c>
      <c r="Q368" s="78">
        <f t="shared" si="17"/>
        <v>0</v>
      </c>
    </row>
    <row r="369" spans="2:17" s="69" customFormat="1" ht="15">
      <c r="B369"/>
      <c r="C369"/>
      <c r="D369"/>
      <c r="E369"/>
      <c r="F369"/>
      <c r="G369"/>
      <c r="H369"/>
      <c r="I369"/>
      <c r="J369"/>
      <c r="K369"/>
      <c r="L369" s="76"/>
      <c r="M369" s="73"/>
      <c r="N369" s="77">
        <f t="shared" si="15"/>
        <v>0</v>
      </c>
      <c r="O369" s="73"/>
      <c r="P369" s="78">
        <f t="shared" si="16"/>
        <v>0</v>
      </c>
      <c r="Q369" s="78">
        <f t="shared" si="17"/>
        <v>0</v>
      </c>
    </row>
    <row r="370" spans="2:17" s="69" customFormat="1" ht="15">
      <c r="B370"/>
      <c r="C370"/>
      <c r="D370"/>
      <c r="E370"/>
      <c r="F370"/>
      <c r="G370"/>
      <c r="H370"/>
      <c r="I370"/>
      <c r="J370"/>
      <c r="K370"/>
      <c r="L370" s="76"/>
      <c r="M370" s="73"/>
      <c r="N370" s="77">
        <f t="shared" si="15"/>
        <v>0</v>
      </c>
      <c r="O370" s="73"/>
      <c r="P370" s="78">
        <f t="shared" si="16"/>
        <v>0</v>
      </c>
      <c r="Q370" s="78">
        <f t="shared" si="17"/>
        <v>0</v>
      </c>
    </row>
    <row r="371" spans="2:17" s="69" customFormat="1" ht="15">
      <c r="B371"/>
      <c r="C371"/>
      <c r="D371"/>
      <c r="E371"/>
      <c r="F371"/>
      <c r="G371"/>
      <c r="H371"/>
      <c r="I371"/>
      <c r="J371"/>
      <c r="K371"/>
      <c r="L371" s="76"/>
      <c r="M371" s="73"/>
      <c r="N371" s="77">
        <f t="shared" si="15"/>
        <v>0</v>
      </c>
      <c r="O371" s="73"/>
      <c r="P371" s="78">
        <f t="shared" si="16"/>
        <v>0</v>
      </c>
      <c r="Q371" s="78">
        <f t="shared" si="17"/>
        <v>0</v>
      </c>
    </row>
    <row r="372" spans="2:17" s="69" customFormat="1" ht="15">
      <c r="B372"/>
      <c r="C372"/>
      <c r="D372"/>
      <c r="E372"/>
      <c r="F372"/>
      <c r="G372"/>
      <c r="H372"/>
      <c r="I372"/>
      <c r="J372"/>
      <c r="K372"/>
      <c r="L372" s="76"/>
      <c r="M372" s="73"/>
      <c r="N372" s="77">
        <f t="shared" si="15"/>
        <v>0</v>
      </c>
      <c r="O372" s="73"/>
      <c r="P372" s="78">
        <f t="shared" si="16"/>
        <v>0</v>
      </c>
      <c r="Q372" s="78">
        <f t="shared" si="17"/>
        <v>0</v>
      </c>
    </row>
    <row r="373" spans="2:17" s="69" customFormat="1" ht="15">
      <c r="B373"/>
      <c r="C373"/>
      <c r="D373"/>
      <c r="E373"/>
      <c r="F373"/>
      <c r="G373"/>
      <c r="H373"/>
      <c r="I373"/>
      <c r="J373"/>
      <c r="K373"/>
      <c r="L373" s="76"/>
      <c r="M373" s="73"/>
      <c r="N373" s="77">
        <f t="shared" si="15"/>
        <v>0</v>
      </c>
      <c r="O373" s="73"/>
      <c r="P373" s="78">
        <f t="shared" si="16"/>
        <v>0</v>
      </c>
      <c r="Q373" s="78">
        <f t="shared" si="17"/>
        <v>0</v>
      </c>
    </row>
    <row r="374" spans="2:17" s="69" customFormat="1" ht="15">
      <c r="B374"/>
      <c r="C374"/>
      <c r="D374"/>
      <c r="E374"/>
      <c r="F374"/>
      <c r="G374"/>
      <c r="H374"/>
      <c r="I374"/>
      <c r="J374"/>
      <c r="K374"/>
      <c r="L374" s="76"/>
      <c r="M374" s="73"/>
      <c r="N374" s="77">
        <f t="shared" si="15"/>
        <v>0</v>
      </c>
      <c r="O374" s="73"/>
      <c r="P374" s="78">
        <f t="shared" si="16"/>
        <v>0</v>
      </c>
      <c r="Q374" s="78">
        <f t="shared" si="17"/>
        <v>0</v>
      </c>
    </row>
    <row r="375" spans="2:17" s="69" customFormat="1" ht="15">
      <c r="B375"/>
      <c r="C375"/>
      <c r="D375"/>
      <c r="E375"/>
      <c r="F375"/>
      <c r="G375"/>
      <c r="H375"/>
      <c r="I375"/>
      <c r="J375"/>
      <c r="K375"/>
      <c r="L375" s="76"/>
      <c r="M375" s="73"/>
      <c r="N375" s="77">
        <f t="shared" si="15"/>
        <v>0</v>
      </c>
      <c r="O375" s="73"/>
      <c r="P375" s="78">
        <f t="shared" si="16"/>
        <v>0</v>
      </c>
      <c r="Q375" s="78">
        <f t="shared" si="17"/>
        <v>0</v>
      </c>
    </row>
    <row r="376" spans="2:17" s="69" customFormat="1" ht="15">
      <c r="B376"/>
      <c r="C376"/>
      <c r="D376"/>
      <c r="E376"/>
      <c r="F376"/>
      <c r="G376"/>
      <c r="H376"/>
      <c r="I376"/>
      <c r="J376"/>
      <c r="K376"/>
      <c r="L376" s="76"/>
      <c r="M376" s="73"/>
      <c r="N376" s="77">
        <f t="shared" si="15"/>
        <v>0</v>
      </c>
      <c r="O376" s="73"/>
      <c r="P376" s="78">
        <f t="shared" si="16"/>
        <v>0</v>
      </c>
      <c r="Q376" s="78">
        <f t="shared" si="17"/>
        <v>0</v>
      </c>
    </row>
    <row r="377" spans="2:17" s="69" customFormat="1" ht="15">
      <c r="B377"/>
      <c r="C377"/>
      <c r="D377"/>
      <c r="E377"/>
      <c r="F377"/>
      <c r="G377"/>
      <c r="H377"/>
      <c r="I377"/>
      <c r="J377"/>
      <c r="K377"/>
      <c r="L377" s="76"/>
      <c r="M377" s="73"/>
      <c r="N377" s="77">
        <f t="shared" si="15"/>
        <v>0</v>
      </c>
      <c r="O377" s="73"/>
      <c r="P377" s="78">
        <f t="shared" si="16"/>
        <v>0</v>
      </c>
      <c r="Q377" s="78">
        <f t="shared" si="17"/>
        <v>0</v>
      </c>
    </row>
    <row r="378" spans="2:17" s="69" customFormat="1" ht="15">
      <c r="B378"/>
      <c r="C378"/>
      <c r="D378"/>
      <c r="E378"/>
      <c r="F378"/>
      <c r="G378"/>
      <c r="H378"/>
      <c r="I378"/>
      <c r="J378"/>
      <c r="K378"/>
      <c r="L378" s="76"/>
      <c r="M378" s="73"/>
      <c r="N378" s="77">
        <f t="shared" si="15"/>
        <v>0</v>
      </c>
      <c r="O378" s="73"/>
      <c r="P378" s="78">
        <f t="shared" si="16"/>
        <v>0</v>
      </c>
      <c r="Q378" s="78">
        <f t="shared" si="17"/>
        <v>0</v>
      </c>
    </row>
    <row r="379" spans="2:17" s="69" customFormat="1" ht="15">
      <c r="B379"/>
      <c r="C379"/>
      <c r="D379"/>
      <c r="E379"/>
      <c r="F379"/>
      <c r="G379"/>
      <c r="H379"/>
      <c r="I379"/>
      <c r="J379"/>
      <c r="K379"/>
      <c r="L379" s="76"/>
      <c r="M379" s="73"/>
      <c r="N379" s="77">
        <f t="shared" si="15"/>
        <v>0</v>
      </c>
      <c r="O379" s="73"/>
      <c r="P379" s="78">
        <f t="shared" si="16"/>
        <v>0</v>
      </c>
      <c r="Q379" s="78">
        <f t="shared" si="17"/>
        <v>0</v>
      </c>
    </row>
    <row r="380" spans="2:17" s="69" customFormat="1" ht="15">
      <c r="B380"/>
      <c r="C380"/>
      <c r="D380"/>
      <c r="E380"/>
      <c r="F380"/>
      <c r="G380"/>
      <c r="H380"/>
      <c r="I380"/>
      <c r="J380"/>
      <c r="K380"/>
      <c r="L380" s="76"/>
      <c r="M380" s="73"/>
      <c r="N380" s="77">
        <f t="shared" si="15"/>
        <v>0</v>
      </c>
      <c r="O380" s="73"/>
      <c r="P380" s="78">
        <f t="shared" si="16"/>
        <v>0</v>
      </c>
      <c r="Q380" s="78">
        <f t="shared" si="17"/>
        <v>0</v>
      </c>
    </row>
    <row r="381" spans="2:17" s="69" customFormat="1" ht="15">
      <c r="B381"/>
      <c r="C381"/>
      <c r="D381"/>
      <c r="E381"/>
      <c r="F381"/>
      <c r="G381"/>
      <c r="H381"/>
      <c r="I381"/>
      <c r="J381"/>
      <c r="K381"/>
      <c r="L381" s="76"/>
      <c r="M381" s="73"/>
      <c r="N381" s="77">
        <f t="shared" si="15"/>
        <v>0</v>
      </c>
      <c r="O381" s="73"/>
      <c r="P381" s="78">
        <f t="shared" si="16"/>
        <v>0</v>
      </c>
      <c r="Q381" s="78">
        <f t="shared" si="17"/>
        <v>0</v>
      </c>
    </row>
    <row r="382" spans="2:17" s="69" customFormat="1" ht="15">
      <c r="B382"/>
      <c r="C382"/>
      <c r="D382"/>
      <c r="E382"/>
      <c r="F382"/>
      <c r="G382"/>
      <c r="H382"/>
      <c r="I382"/>
      <c r="J382"/>
      <c r="K382"/>
      <c r="L382" s="76"/>
      <c r="M382" s="73"/>
      <c r="N382" s="77">
        <f t="shared" si="15"/>
        <v>0</v>
      </c>
      <c r="O382" s="73"/>
      <c r="P382" s="78">
        <f t="shared" si="16"/>
        <v>0</v>
      </c>
      <c r="Q382" s="78">
        <f t="shared" si="17"/>
        <v>0</v>
      </c>
    </row>
    <row r="383" spans="2:17" s="69" customFormat="1" ht="15">
      <c r="B383"/>
      <c r="C383"/>
      <c r="D383"/>
      <c r="E383"/>
      <c r="F383"/>
      <c r="G383"/>
      <c r="H383"/>
      <c r="I383"/>
      <c r="J383"/>
      <c r="K383"/>
      <c r="L383" s="76"/>
      <c r="M383" s="73"/>
      <c r="N383" s="77">
        <f t="shared" si="15"/>
        <v>0</v>
      </c>
      <c r="O383" s="73"/>
      <c r="P383" s="78">
        <f t="shared" si="16"/>
        <v>0</v>
      </c>
      <c r="Q383" s="78">
        <f t="shared" si="17"/>
        <v>0</v>
      </c>
    </row>
    <row r="384" spans="2:17" s="69" customFormat="1" ht="15">
      <c r="B384"/>
      <c r="C384"/>
      <c r="D384"/>
      <c r="E384"/>
      <c r="F384"/>
      <c r="G384"/>
      <c r="H384"/>
      <c r="I384"/>
      <c r="J384"/>
      <c r="K384"/>
      <c r="L384" s="76"/>
      <c r="M384" s="73"/>
      <c r="N384" s="77">
        <f t="shared" si="15"/>
        <v>0</v>
      </c>
      <c r="O384" s="73"/>
      <c r="P384" s="78">
        <f t="shared" si="16"/>
        <v>0</v>
      </c>
      <c r="Q384" s="78">
        <f t="shared" si="17"/>
        <v>0</v>
      </c>
    </row>
    <row r="385" spans="2:17" s="69" customFormat="1" ht="15">
      <c r="B385"/>
      <c r="C385"/>
      <c r="D385"/>
      <c r="E385"/>
      <c r="F385"/>
      <c r="G385"/>
      <c r="H385"/>
      <c r="I385"/>
      <c r="J385"/>
      <c r="K385"/>
      <c r="L385" s="76"/>
      <c r="M385" s="73"/>
      <c r="N385" s="77">
        <f t="shared" si="15"/>
        <v>0</v>
      </c>
      <c r="O385" s="73"/>
      <c r="P385" s="78">
        <f t="shared" si="16"/>
        <v>0</v>
      </c>
      <c r="Q385" s="78">
        <f t="shared" si="17"/>
        <v>0</v>
      </c>
    </row>
    <row r="386" spans="2:17" s="69" customFormat="1" ht="15">
      <c r="B386"/>
      <c r="C386"/>
      <c r="D386"/>
      <c r="E386"/>
      <c r="F386"/>
      <c r="G386"/>
      <c r="H386"/>
      <c r="I386"/>
      <c r="J386"/>
      <c r="K386"/>
      <c r="L386" s="76"/>
      <c r="M386" s="73"/>
      <c r="N386" s="77">
        <f t="shared" si="15"/>
        <v>0</v>
      </c>
      <c r="O386" s="73"/>
      <c r="P386" s="78">
        <f t="shared" si="16"/>
        <v>0</v>
      </c>
      <c r="Q386" s="78">
        <f t="shared" si="17"/>
        <v>0</v>
      </c>
    </row>
    <row r="387" spans="2:17" s="69" customFormat="1" ht="15">
      <c r="B387"/>
      <c r="C387"/>
      <c r="D387"/>
      <c r="E387"/>
      <c r="F387"/>
      <c r="G387"/>
      <c r="H387"/>
      <c r="I387"/>
      <c r="J387"/>
      <c r="K387"/>
      <c r="L387" s="76"/>
      <c r="M387" s="73"/>
      <c r="N387" s="77">
        <f t="shared" si="15"/>
        <v>0</v>
      </c>
      <c r="O387" s="73"/>
      <c r="P387" s="78">
        <f t="shared" si="16"/>
        <v>0</v>
      </c>
      <c r="Q387" s="78">
        <f t="shared" si="17"/>
        <v>0</v>
      </c>
    </row>
    <row r="388" spans="2:17" s="69" customFormat="1" ht="15">
      <c r="B388"/>
      <c r="C388"/>
      <c r="D388"/>
      <c r="E388"/>
      <c r="F388"/>
      <c r="G388"/>
      <c r="H388"/>
      <c r="I388"/>
      <c r="J388"/>
      <c r="K388"/>
      <c r="L388" s="76"/>
      <c r="M388" s="73"/>
      <c r="N388" s="77">
        <f t="shared" si="15"/>
        <v>0</v>
      </c>
      <c r="O388" s="73"/>
      <c r="P388" s="78">
        <f t="shared" si="16"/>
        <v>0</v>
      </c>
      <c r="Q388" s="78">
        <f t="shared" si="17"/>
        <v>0</v>
      </c>
    </row>
    <row r="389" spans="2:17" s="69" customFormat="1" ht="15">
      <c r="B389"/>
      <c r="C389"/>
      <c r="D389"/>
      <c r="E389"/>
      <c r="F389"/>
      <c r="G389"/>
      <c r="H389"/>
      <c r="I389"/>
      <c r="J389"/>
      <c r="K389"/>
      <c r="L389" s="76"/>
      <c r="M389" s="73"/>
      <c r="N389" s="77">
        <f t="shared" si="15"/>
        <v>0</v>
      </c>
      <c r="O389" s="73"/>
      <c r="P389" s="78">
        <f t="shared" si="16"/>
        <v>0</v>
      </c>
      <c r="Q389" s="78">
        <f t="shared" si="17"/>
        <v>0</v>
      </c>
    </row>
    <row r="390" spans="2:17" s="69" customFormat="1" ht="15">
      <c r="B390"/>
      <c r="C390"/>
      <c r="D390"/>
      <c r="E390"/>
      <c r="F390"/>
      <c r="G390"/>
      <c r="H390"/>
      <c r="I390"/>
      <c r="J390"/>
      <c r="K390"/>
      <c r="L390" s="76"/>
      <c r="M390" s="73"/>
      <c r="N390" s="77">
        <f t="shared" si="15"/>
        <v>0</v>
      </c>
      <c r="O390" s="73"/>
      <c r="P390" s="78">
        <f t="shared" si="16"/>
        <v>0</v>
      </c>
      <c r="Q390" s="78">
        <f t="shared" si="17"/>
        <v>0</v>
      </c>
    </row>
    <row r="391" spans="2:17" s="69" customFormat="1" ht="15">
      <c r="B391"/>
      <c r="C391"/>
      <c r="D391"/>
      <c r="E391"/>
      <c r="F391"/>
      <c r="G391"/>
      <c r="H391"/>
      <c r="I391"/>
      <c r="J391"/>
      <c r="K391"/>
      <c r="L391" s="76"/>
      <c r="M391" s="73"/>
      <c r="N391" s="77">
        <f t="shared" si="15"/>
        <v>0</v>
      </c>
      <c r="O391" s="73"/>
      <c r="P391" s="78">
        <f t="shared" si="16"/>
        <v>0</v>
      </c>
      <c r="Q391" s="78">
        <f t="shared" si="17"/>
        <v>0</v>
      </c>
    </row>
    <row r="392" spans="2:17" s="69" customFormat="1" ht="15">
      <c r="B392"/>
      <c r="C392"/>
      <c r="D392"/>
      <c r="E392"/>
      <c r="F392"/>
      <c r="G392"/>
      <c r="H392"/>
      <c r="I392"/>
      <c r="J392"/>
      <c r="K392"/>
      <c r="L392" s="76"/>
      <c r="M392" s="73"/>
      <c r="N392" s="77">
        <f t="shared" si="15"/>
        <v>0</v>
      </c>
      <c r="O392" s="73"/>
      <c r="P392" s="78">
        <f t="shared" si="16"/>
        <v>0</v>
      </c>
      <c r="Q392" s="78">
        <f t="shared" si="17"/>
        <v>0</v>
      </c>
    </row>
    <row r="393" spans="2:17" s="69" customFormat="1" ht="15">
      <c r="B393"/>
      <c r="C393"/>
      <c r="D393"/>
      <c r="E393"/>
      <c r="F393"/>
      <c r="G393"/>
      <c r="H393"/>
      <c r="I393"/>
      <c r="J393"/>
      <c r="K393"/>
      <c r="L393" s="76"/>
      <c r="M393" s="73"/>
      <c r="N393" s="77">
        <f t="shared" si="15"/>
        <v>0</v>
      </c>
      <c r="O393" s="73"/>
      <c r="P393" s="78">
        <f t="shared" si="16"/>
        <v>0</v>
      </c>
      <c r="Q393" s="78">
        <f t="shared" si="17"/>
        <v>0</v>
      </c>
    </row>
    <row r="394" spans="2:17" s="69" customFormat="1" ht="15">
      <c r="B394"/>
      <c r="C394"/>
      <c r="D394"/>
      <c r="E394"/>
      <c r="F394"/>
      <c r="G394"/>
      <c r="H394"/>
      <c r="I394"/>
      <c r="J394"/>
      <c r="K394"/>
      <c r="L394" s="76"/>
      <c r="M394" s="73"/>
      <c r="N394" s="77">
        <f t="shared" si="15"/>
        <v>0</v>
      </c>
      <c r="O394" s="73"/>
      <c r="P394" s="78">
        <f t="shared" si="16"/>
        <v>0</v>
      </c>
      <c r="Q394" s="78">
        <f t="shared" si="17"/>
        <v>0</v>
      </c>
    </row>
    <row r="395" spans="2:17" s="69" customFormat="1" ht="15">
      <c r="B395"/>
      <c r="C395"/>
      <c r="D395"/>
      <c r="E395"/>
      <c r="F395"/>
      <c r="G395"/>
      <c r="H395"/>
      <c r="I395"/>
      <c r="J395"/>
      <c r="K395"/>
      <c r="L395" s="76"/>
      <c r="M395" s="73"/>
      <c r="N395" s="77">
        <f t="shared" si="15"/>
        <v>0</v>
      </c>
      <c r="O395" s="73"/>
      <c r="P395" s="78">
        <f t="shared" si="16"/>
        <v>0</v>
      </c>
      <c r="Q395" s="78">
        <f t="shared" si="17"/>
        <v>0</v>
      </c>
    </row>
    <row r="396" spans="2:17" s="69" customFormat="1" ht="15">
      <c r="B396"/>
      <c r="C396"/>
      <c r="D396"/>
      <c r="E396"/>
      <c r="F396"/>
      <c r="G396"/>
      <c r="H396"/>
      <c r="I396"/>
      <c r="J396"/>
      <c r="K396"/>
      <c r="L396" s="76"/>
      <c r="M396" s="73"/>
      <c r="N396" s="77">
        <f t="shared" ref="N396:N459" si="18">IFERROR(COUNTA(E396:J396),"")</f>
        <v>0</v>
      </c>
      <c r="O396" s="73"/>
      <c r="P396" s="78">
        <f t="shared" ref="P396:P459" si="19">IFERROR(IF(N396&lt;=1,0,(SUM(E396:J396)/6)),"")</f>
        <v>0</v>
      </c>
      <c r="Q396" s="78">
        <f t="shared" ref="Q396:Q459" si="20">+P396/12</f>
        <v>0</v>
      </c>
    </row>
    <row r="397" spans="2:17" s="69" customFormat="1" ht="15">
      <c r="B397"/>
      <c r="C397"/>
      <c r="D397"/>
      <c r="E397"/>
      <c r="F397"/>
      <c r="G397"/>
      <c r="H397"/>
      <c r="I397"/>
      <c r="J397"/>
      <c r="K397"/>
      <c r="L397" s="76"/>
      <c r="M397" s="73"/>
      <c r="N397" s="77">
        <f t="shared" si="18"/>
        <v>0</v>
      </c>
      <c r="O397" s="73"/>
      <c r="P397" s="78">
        <f t="shared" si="19"/>
        <v>0</v>
      </c>
      <c r="Q397" s="78">
        <f t="shared" si="20"/>
        <v>0</v>
      </c>
    </row>
    <row r="398" spans="2:17" s="69" customFormat="1" ht="15">
      <c r="B398"/>
      <c r="C398"/>
      <c r="D398"/>
      <c r="E398"/>
      <c r="F398"/>
      <c r="G398"/>
      <c r="H398"/>
      <c r="I398"/>
      <c r="J398"/>
      <c r="K398"/>
      <c r="L398" s="76"/>
      <c r="M398" s="73"/>
      <c r="N398" s="77">
        <f t="shared" si="18"/>
        <v>0</v>
      </c>
      <c r="O398" s="73"/>
      <c r="P398" s="78">
        <f t="shared" si="19"/>
        <v>0</v>
      </c>
      <c r="Q398" s="78">
        <f t="shared" si="20"/>
        <v>0</v>
      </c>
    </row>
    <row r="399" spans="2:17" s="69" customFormat="1" ht="15">
      <c r="B399"/>
      <c r="C399"/>
      <c r="D399"/>
      <c r="E399"/>
      <c r="F399"/>
      <c r="G399"/>
      <c r="H399"/>
      <c r="I399"/>
      <c r="J399"/>
      <c r="K399"/>
      <c r="L399" s="76"/>
      <c r="M399" s="73"/>
      <c r="N399" s="77">
        <f t="shared" si="18"/>
        <v>0</v>
      </c>
      <c r="O399" s="73"/>
      <c r="P399" s="78">
        <f t="shared" si="19"/>
        <v>0</v>
      </c>
      <c r="Q399" s="78">
        <f t="shared" si="20"/>
        <v>0</v>
      </c>
    </row>
    <row r="400" spans="2:17" s="69" customFormat="1" ht="15">
      <c r="B400"/>
      <c r="C400"/>
      <c r="D400"/>
      <c r="E400"/>
      <c r="F400"/>
      <c r="G400"/>
      <c r="H400"/>
      <c r="I400"/>
      <c r="J400"/>
      <c r="K400"/>
      <c r="L400" s="76"/>
      <c r="M400" s="73"/>
      <c r="N400" s="77">
        <f t="shared" si="18"/>
        <v>0</v>
      </c>
      <c r="O400" s="73"/>
      <c r="P400" s="78">
        <f t="shared" si="19"/>
        <v>0</v>
      </c>
      <c r="Q400" s="78">
        <f t="shared" si="20"/>
        <v>0</v>
      </c>
    </row>
    <row r="401" spans="2:17" s="69" customFormat="1" ht="15">
      <c r="B401"/>
      <c r="C401"/>
      <c r="D401"/>
      <c r="E401"/>
      <c r="F401"/>
      <c r="G401"/>
      <c r="H401"/>
      <c r="I401"/>
      <c r="J401"/>
      <c r="K401"/>
      <c r="L401" s="76"/>
      <c r="M401" s="73"/>
      <c r="N401" s="77">
        <f t="shared" si="18"/>
        <v>0</v>
      </c>
      <c r="O401" s="73"/>
      <c r="P401" s="78">
        <f t="shared" si="19"/>
        <v>0</v>
      </c>
      <c r="Q401" s="78">
        <f t="shared" si="20"/>
        <v>0</v>
      </c>
    </row>
    <row r="402" spans="2:17" s="69" customFormat="1" ht="15">
      <c r="B402"/>
      <c r="C402"/>
      <c r="D402"/>
      <c r="E402"/>
      <c r="F402"/>
      <c r="G402"/>
      <c r="H402"/>
      <c r="I402"/>
      <c r="J402"/>
      <c r="K402"/>
      <c r="L402" s="76"/>
      <c r="M402" s="73"/>
      <c r="N402" s="77">
        <f t="shared" si="18"/>
        <v>0</v>
      </c>
      <c r="O402" s="73"/>
      <c r="P402" s="78">
        <f t="shared" si="19"/>
        <v>0</v>
      </c>
      <c r="Q402" s="78">
        <f t="shared" si="20"/>
        <v>0</v>
      </c>
    </row>
    <row r="403" spans="2:17" s="69" customFormat="1" ht="15">
      <c r="B403"/>
      <c r="C403"/>
      <c r="D403"/>
      <c r="E403"/>
      <c r="F403"/>
      <c r="G403"/>
      <c r="H403"/>
      <c r="I403"/>
      <c r="J403"/>
      <c r="K403"/>
      <c r="L403" s="76"/>
      <c r="M403" s="73"/>
      <c r="N403" s="77">
        <f t="shared" si="18"/>
        <v>0</v>
      </c>
      <c r="O403" s="73"/>
      <c r="P403" s="78">
        <f t="shared" si="19"/>
        <v>0</v>
      </c>
      <c r="Q403" s="78">
        <f t="shared" si="20"/>
        <v>0</v>
      </c>
    </row>
    <row r="404" spans="2:17" s="69" customFormat="1" ht="15">
      <c r="B404"/>
      <c r="C404"/>
      <c r="D404"/>
      <c r="E404"/>
      <c r="F404"/>
      <c r="G404"/>
      <c r="H404"/>
      <c r="I404"/>
      <c r="J404"/>
      <c r="K404"/>
      <c r="L404" s="76"/>
      <c r="M404" s="73"/>
      <c r="N404" s="77">
        <f t="shared" si="18"/>
        <v>0</v>
      </c>
      <c r="O404" s="73"/>
      <c r="P404" s="78">
        <f t="shared" si="19"/>
        <v>0</v>
      </c>
      <c r="Q404" s="78">
        <f t="shared" si="20"/>
        <v>0</v>
      </c>
    </row>
    <row r="405" spans="2:17" s="69" customFormat="1" ht="15">
      <c r="B405"/>
      <c r="C405"/>
      <c r="D405"/>
      <c r="E405"/>
      <c r="F405"/>
      <c r="G405"/>
      <c r="H405"/>
      <c r="I405"/>
      <c r="J405"/>
      <c r="K405"/>
      <c r="L405" s="76"/>
      <c r="M405" s="73"/>
      <c r="N405" s="77">
        <f t="shared" si="18"/>
        <v>0</v>
      </c>
      <c r="O405" s="73"/>
      <c r="P405" s="78">
        <f t="shared" si="19"/>
        <v>0</v>
      </c>
      <c r="Q405" s="78">
        <f t="shared" si="20"/>
        <v>0</v>
      </c>
    </row>
    <row r="406" spans="2:17" s="69" customFormat="1" ht="15">
      <c r="B406"/>
      <c r="C406"/>
      <c r="D406"/>
      <c r="E406"/>
      <c r="F406"/>
      <c r="G406"/>
      <c r="H406"/>
      <c r="I406"/>
      <c r="J406"/>
      <c r="K406"/>
      <c r="L406" s="76"/>
      <c r="M406" s="73"/>
      <c r="N406" s="77">
        <f t="shared" si="18"/>
        <v>0</v>
      </c>
      <c r="O406" s="73"/>
      <c r="P406" s="78">
        <f t="shared" si="19"/>
        <v>0</v>
      </c>
      <c r="Q406" s="78">
        <f t="shared" si="20"/>
        <v>0</v>
      </c>
    </row>
    <row r="407" spans="2:17" s="69" customFormat="1" ht="15">
      <c r="B407"/>
      <c r="C407"/>
      <c r="D407"/>
      <c r="E407"/>
      <c r="F407"/>
      <c r="G407"/>
      <c r="H407"/>
      <c r="I407"/>
      <c r="J407"/>
      <c r="K407"/>
      <c r="L407" s="76"/>
      <c r="M407" s="73"/>
      <c r="N407" s="77">
        <f t="shared" si="18"/>
        <v>0</v>
      </c>
      <c r="O407" s="73"/>
      <c r="P407" s="78">
        <f t="shared" si="19"/>
        <v>0</v>
      </c>
      <c r="Q407" s="78">
        <f t="shared" si="20"/>
        <v>0</v>
      </c>
    </row>
    <row r="408" spans="2:17" s="69" customFormat="1" ht="15">
      <c r="B408"/>
      <c r="C408"/>
      <c r="D408"/>
      <c r="E408"/>
      <c r="F408"/>
      <c r="G408"/>
      <c r="H408"/>
      <c r="I408"/>
      <c r="J408"/>
      <c r="K408"/>
      <c r="L408" s="76"/>
      <c r="M408" s="73"/>
      <c r="N408" s="77">
        <f t="shared" si="18"/>
        <v>0</v>
      </c>
      <c r="O408" s="73"/>
      <c r="P408" s="78">
        <f t="shared" si="19"/>
        <v>0</v>
      </c>
      <c r="Q408" s="78">
        <f t="shared" si="20"/>
        <v>0</v>
      </c>
    </row>
    <row r="409" spans="2:17" s="69" customFormat="1" ht="15">
      <c r="B409"/>
      <c r="C409"/>
      <c r="D409"/>
      <c r="E409"/>
      <c r="F409"/>
      <c r="G409"/>
      <c r="H409"/>
      <c r="I409"/>
      <c r="J409"/>
      <c r="K409"/>
      <c r="L409" s="76"/>
      <c r="M409" s="73"/>
      <c r="N409" s="77">
        <f t="shared" si="18"/>
        <v>0</v>
      </c>
      <c r="O409" s="73"/>
      <c r="P409" s="78">
        <f t="shared" si="19"/>
        <v>0</v>
      </c>
      <c r="Q409" s="78">
        <f t="shared" si="20"/>
        <v>0</v>
      </c>
    </row>
    <row r="410" spans="2:17" s="69" customFormat="1" ht="15">
      <c r="B410"/>
      <c r="C410"/>
      <c r="D410"/>
      <c r="E410"/>
      <c r="F410"/>
      <c r="G410"/>
      <c r="H410"/>
      <c r="I410"/>
      <c r="J410"/>
      <c r="K410"/>
      <c r="L410" s="76"/>
      <c r="M410" s="73"/>
      <c r="N410" s="77">
        <f t="shared" si="18"/>
        <v>0</v>
      </c>
      <c r="O410" s="73"/>
      <c r="P410" s="78">
        <f t="shared" si="19"/>
        <v>0</v>
      </c>
      <c r="Q410" s="78">
        <f t="shared" si="20"/>
        <v>0</v>
      </c>
    </row>
    <row r="411" spans="2:17" s="69" customFormat="1" ht="15">
      <c r="B411"/>
      <c r="C411"/>
      <c r="D411"/>
      <c r="E411"/>
      <c r="F411"/>
      <c r="G411"/>
      <c r="H411"/>
      <c r="I411"/>
      <c r="J411"/>
      <c r="K411"/>
      <c r="L411" s="76"/>
      <c r="M411" s="73"/>
      <c r="N411" s="77">
        <f t="shared" si="18"/>
        <v>0</v>
      </c>
      <c r="O411" s="73"/>
      <c r="P411" s="78">
        <f t="shared" si="19"/>
        <v>0</v>
      </c>
      <c r="Q411" s="78">
        <f t="shared" si="20"/>
        <v>0</v>
      </c>
    </row>
    <row r="412" spans="2:17" s="69" customFormat="1" ht="15">
      <c r="B412"/>
      <c r="C412"/>
      <c r="D412"/>
      <c r="E412"/>
      <c r="F412"/>
      <c r="G412"/>
      <c r="H412"/>
      <c r="I412"/>
      <c r="J412"/>
      <c r="K412"/>
      <c r="L412" s="76"/>
      <c r="M412" s="73"/>
      <c r="N412" s="77">
        <f t="shared" si="18"/>
        <v>0</v>
      </c>
      <c r="O412" s="73"/>
      <c r="P412" s="78">
        <f t="shared" si="19"/>
        <v>0</v>
      </c>
      <c r="Q412" s="78">
        <f t="shared" si="20"/>
        <v>0</v>
      </c>
    </row>
    <row r="413" spans="2:17" s="69" customFormat="1" ht="15">
      <c r="B413"/>
      <c r="C413"/>
      <c r="D413"/>
      <c r="E413"/>
      <c r="F413"/>
      <c r="G413"/>
      <c r="H413"/>
      <c r="I413"/>
      <c r="J413"/>
      <c r="K413"/>
      <c r="L413" s="76"/>
      <c r="M413" s="73"/>
      <c r="N413" s="77">
        <f t="shared" si="18"/>
        <v>0</v>
      </c>
      <c r="O413" s="73"/>
      <c r="P413" s="78">
        <f t="shared" si="19"/>
        <v>0</v>
      </c>
      <c r="Q413" s="78">
        <f t="shared" si="20"/>
        <v>0</v>
      </c>
    </row>
    <row r="414" spans="2:17" s="69" customFormat="1" ht="15">
      <c r="B414"/>
      <c r="C414"/>
      <c r="D414"/>
      <c r="E414"/>
      <c r="F414"/>
      <c r="G414"/>
      <c r="H414"/>
      <c r="I414"/>
      <c r="J414"/>
      <c r="K414"/>
      <c r="L414" s="76"/>
      <c r="M414" s="73"/>
      <c r="N414" s="77">
        <f t="shared" si="18"/>
        <v>0</v>
      </c>
      <c r="O414" s="73"/>
      <c r="P414" s="78">
        <f t="shared" si="19"/>
        <v>0</v>
      </c>
      <c r="Q414" s="78">
        <f t="shared" si="20"/>
        <v>0</v>
      </c>
    </row>
    <row r="415" spans="2:17" s="69" customFormat="1" ht="15">
      <c r="B415"/>
      <c r="C415"/>
      <c r="D415"/>
      <c r="E415"/>
      <c r="F415"/>
      <c r="G415"/>
      <c r="H415"/>
      <c r="I415"/>
      <c r="J415"/>
      <c r="K415"/>
      <c r="L415" s="76"/>
      <c r="M415" s="73"/>
      <c r="N415" s="77">
        <f t="shared" si="18"/>
        <v>0</v>
      </c>
      <c r="O415" s="73"/>
      <c r="P415" s="78">
        <f t="shared" si="19"/>
        <v>0</v>
      </c>
      <c r="Q415" s="78">
        <f t="shared" si="20"/>
        <v>0</v>
      </c>
    </row>
    <row r="416" spans="2:17" s="69" customFormat="1" ht="15">
      <c r="B416"/>
      <c r="C416"/>
      <c r="D416"/>
      <c r="E416"/>
      <c r="F416"/>
      <c r="G416"/>
      <c r="H416"/>
      <c r="I416"/>
      <c r="J416"/>
      <c r="K416"/>
      <c r="L416" s="76"/>
      <c r="M416" s="73"/>
      <c r="N416" s="77">
        <f t="shared" si="18"/>
        <v>0</v>
      </c>
      <c r="O416" s="73"/>
      <c r="P416" s="78">
        <f t="shared" si="19"/>
        <v>0</v>
      </c>
      <c r="Q416" s="78">
        <f t="shared" si="20"/>
        <v>0</v>
      </c>
    </row>
    <row r="417" spans="2:17" s="69" customFormat="1" ht="15">
      <c r="B417"/>
      <c r="C417"/>
      <c r="D417"/>
      <c r="E417"/>
      <c r="F417"/>
      <c r="G417"/>
      <c r="H417"/>
      <c r="I417"/>
      <c r="J417"/>
      <c r="K417"/>
      <c r="L417" s="76"/>
      <c r="M417" s="73"/>
      <c r="N417" s="77">
        <f t="shared" si="18"/>
        <v>0</v>
      </c>
      <c r="O417" s="73"/>
      <c r="P417" s="78">
        <f t="shared" si="19"/>
        <v>0</v>
      </c>
      <c r="Q417" s="78">
        <f t="shared" si="20"/>
        <v>0</v>
      </c>
    </row>
    <row r="418" spans="2:17" s="69" customFormat="1" ht="15">
      <c r="B418"/>
      <c r="C418"/>
      <c r="D418"/>
      <c r="E418"/>
      <c r="F418"/>
      <c r="G418"/>
      <c r="H418"/>
      <c r="I418"/>
      <c r="J418"/>
      <c r="K418"/>
      <c r="L418" s="76"/>
      <c r="M418" s="73"/>
      <c r="N418" s="77">
        <f t="shared" si="18"/>
        <v>0</v>
      </c>
      <c r="O418" s="73"/>
      <c r="P418" s="78">
        <f t="shared" si="19"/>
        <v>0</v>
      </c>
      <c r="Q418" s="78">
        <f t="shared" si="20"/>
        <v>0</v>
      </c>
    </row>
    <row r="419" spans="2:17" s="69" customFormat="1" ht="15">
      <c r="B419"/>
      <c r="C419"/>
      <c r="D419"/>
      <c r="E419"/>
      <c r="F419"/>
      <c r="G419"/>
      <c r="H419"/>
      <c r="I419"/>
      <c r="J419"/>
      <c r="K419"/>
      <c r="L419" s="76"/>
      <c r="M419" s="73"/>
      <c r="N419" s="77">
        <f t="shared" si="18"/>
        <v>0</v>
      </c>
      <c r="O419" s="73"/>
      <c r="P419" s="78">
        <f t="shared" si="19"/>
        <v>0</v>
      </c>
      <c r="Q419" s="78">
        <f t="shared" si="20"/>
        <v>0</v>
      </c>
    </row>
    <row r="420" spans="2:17" s="69" customFormat="1" ht="15">
      <c r="B420"/>
      <c r="C420"/>
      <c r="D420"/>
      <c r="E420"/>
      <c r="F420"/>
      <c r="G420"/>
      <c r="H420"/>
      <c r="I420"/>
      <c r="J420"/>
      <c r="K420"/>
      <c r="L420" s="76"/>
      <c r="M420" s="73"/>
      <c r="N420" s="77">
        <f t="shared" si="18"/>
        <v>0</v>
      </c>
      <c r="O420" s="73"/>
      <c r="P420" s="78">
        <f t="shared" si="19"/>
        <v>0</v>
      </c>
      <c r="Q420" s="78">
        <f t="shared" si="20"/>
        <v>0</v>
      </c>
    </row>
    <row r="421" spans="2:17" s="69" customFormat="1" ht="15">
      <c r="B421"/>
      <c r="C421"/>
      <c r="D421"/>
      <c r="E421"/>
      <c r="F421"/>
      <c r="G421"/>
      <c r="H421"/>
      <c r="I421"/>
      <c r="J421"/>
      <c r="K421"/>
      <c r="L421" s="76"/>
      <c r="M421" s="73"/>
      <c r="N421" s="77">
        <f t="shared" si="18"/>
        <v>0</v>
      </c>
      <c r="O421" s="73"/>
      <c r="P421" s="78">
        <f t="shared" si="19"/>
        <v>0</v>
      </c>
      <c r="Q421" s="78">
        <f t="shared" si="20"/>
        <v>0</v>
      </c>
    </row>
    <row r="422" spans="2:17" s="69" customFormat="1" ht="15">
      <c r="B422"/>
      <c r="C422"/>
      <c r="D422"/>
      <c r="E422"/>
      <c r="F422"/>
      <c r="G422"/>
      <c r="H422"/>
      <c r="I422"/>
      <c r="J422"/>
      <c r="K422"/>
      <c r="L422" s="76"/>
      <c r="M422" s="73"/>
      <c r="N422" s="77">
        <f t="shared" si="18"/>
        <v>0</v>
      </c>
      <c r="O422" s="73"/>
      <c r="P422" s="78">
        <f t="shared" si="19"/>
        <v>0</v>
      </c>
      <c r="Q422" s="78">
        <f t="shared" si="20"/>
        <v>0</v>
      </c>
    </row>
    <row r="423" spans="2:17" s="69" customFormat="1" ht="15">
      <c r="B423"/>
      <c r="C423"/>
      <c r="D423"/>
      <c r="E423"/>
      <c r="F423"/>
      <c r="G423"/>
      <c r="H423"/>
      <c r="I423"/>
      <c r="J423"/>
      <c r="K423"/>
      <c r="L423" s="76"/>
      <c r="M423" s="73"/>
      <c r="N423" s="77">
        <f t="shared" si="18"/>
        <v>0</v>
      </c>
      <c r="O423" s="73"/>
      <c r="P423" s="78">
        <f t="shared" si="19"/>
        <v>0</v>
      </c>
      <c r="Q423" s="78">
        <f t="shared" si="20"/>
        <v>0</v>
      </c>
    </row>
    <row r="424" spans="2:17" s="69" customFormat="1" ht="15">
      <c r="B424"/>
      <c r="C424"/>
      <c r="D424"/>
      <c r="E424"/>
      <c r="F424"/>
      <c r="G424"/>
      <c r="H424"/>
      <c r="I424"/>
      <c r="J424"/>
      <c r="K424"/>
      <c r="L424" s="76"/>
      <c r="M424" s="73"/>
      <c r="N424" s="77">
        <f t="shared" si="18"/>
        <v>0</v>
      </c>
      <c r="O424" s="73"/>
      <c r="P424" s="78">
        <f t="shared" si="19"/>
        <v>0</v>
      </c>
      <c r="Q424" s="78">
        <f t="shared" si="20"/>
        <v>0</v>
      </c>
    </row>
    <row r="425" spans="2:17" s="69" customFormat="1" ht="15">
      <c r="B425"/>
      <c r="C425"/>
      <c r="D425"/>
      <c r="E425"/>
      <c r="F425"/>
      <c r="G425"/>
      <c r="H425"/>
      <c r="I425"/>
      <c r="J425"/>
      <c r="K425"/>
      <c r="L425" s="76"/>
      <c r="M425" s="73"/>
      <c r="N425" s="77">
        <f t="shared" si="18"/>
        <v>0</v>
      </c>
      <c r="O425" s="73"/>
      <c r="P425" s="78">
        <f t="shared" si="19"/>
        <v>0</v>
      </c>
      <c r="Q425" s="78">
        <f t="shared" si="20"/>
        <v>0</v>
      </c>
    </row>
    <row r="426" spans="2:17" s="69" customFormat="1" ht="15">
      <c r="B426"/>
      <c r="C426"/>
      <c r="D426"/>
      <c r="E426"/>
      <c r="F426"/>
      <c r="G426"/>
      <c r="H426"/>
      <c r="I426"/>
      <c r="J426"/>
      <c r="K426"/>
      <c r="L426" s="76"/>
      <c r="M426" s="73"/>
      <c r="N426" s="77">
        <f t="shared" si="18"/>
        <v>0</v>
      </c>
      <c r="O426" s="73"/>
      <c r="P426" s="78">
        <f t="shared" si="19"/>
        <v>0</v>
      </c>
      <c r="Q426" s="78">
        <f t="shared" si="20"/>
        <v>0</v>
      </c>
    </row>
    <row r="427" spans="2:17" s="69" customFormat="1" ht="15">
      <c r="B427"/>
      <c r="C427"/>
      <c r="D427"/>
      <c r="E427"/>
      <c r="F427"/>
      <c r="G427"/>
      <c r="H427"/>
      <c r="I427"/>
      <c r="J427"/>
      <c r="K427"/>
      <c r="L427" s="76"/>
      <c r="M427" s="73"/>
      <c r="N427" s="77">
        <f t="shared" si="18"/>
        <v>0</v>
      </c>
      <c r="O427" s="73"/>
      <c r="P427" s="78">
        <f t="shared" si="19"/>
        <v>0</v>
      </c>
      <c r="Q427" s="78">
        <f t="shared" si="20"/>
        <v>0</v>
      </c>
    </row>
    <row r="428" spans="2:17" s="69" customFormat="1" ht="15">
      <c r="B428"/>
      <c r="C428"/>
      <c r="D428"/>
      <c r="E428"/>
      <c r="F428"/>
      <c r="G428"/>
      <c r="H428"/>
      <c r="I428"/>
      <c r="J428"/>
      <c r="K428"/>
      <c r="L428" s="76"/>
      <c r="M428" s="73"/>
      <c r="N428" s="77">
        <f t="shared" si="18"/>
        <v>0</v>
      </c>
      <c r="O428" s="73"/>
      <c r="P428" s="78">
        <f t="shared" si="19"/>
        <v>0</v>
      </c>
      <c r="Q428" s="78">
        <f t="shared" si="20"/>
        <v>0</v>
      </c>
    </row>
    <row r="429" spans="2:17" s="69" customFormat="1" ht="15">
      <c r="B429"/>
      <c r="C429"/>
      <c r="D429"/>
      <c r="E429"/>
      <c r="F429"/>
      <c r="G429"/>
      <c r="H429"/>
      <c r="I429"/>
      <c r="J429"/>
      <c r="K429"/>
      <c r="L429" s="76"/>
      <c r="M429" s="73"/>
      <c r="N429" s="77">
        <f t="shared" si="18"/>
        <v>0</v>
      </c>
      <c r="O429" s="73"/>
      <c r="P429" s="78">
        <f t="shared" si="19"/>
        <v>0</v>
      </c>
      <c r="Q429" s="78">
        <f t="shared" si="20"/>
        <v>0</v>
      </c>
    </row>
    <row r="430" spans="2:17" s="69" customFormat="1" ht="15">
      <c r="B430"/>
      <c r="C430"/>
      <c r="D430"/>
      <c r="E430"/>
      <c r="F430"/>
      <c r="G430"/>
      <c r="H430"/>
      <c r="I430"/>
      <c r="J430"/>
      <c r="K430"/>
      <c r="L430" s="76"/>
      <c r="M430" s="73"/>
      <c r="N430" s="77">
        <f t="shared" si="18"/>
        <v>0</v>
      </c>
      <c r="O430" s="73"/>
      <c r="P430" s="78">
        <f t="shared" si="19"/>
        <v>0</v>
      </c>
      <c r="Q430" s="78">
        <f t="shared" si="20"/>
        <v>0</v>
      </c>
    </row>
    <row r="431" spans="2:17" s="69" customFormat="1" ht="15">
      <c r="B431"/>
      <c r="C431"/>
      <c r="D431"/>
      <c r="E431"/>
      <c r="F431"/>
      <c r="G431"/>
      <c r="H431"/>
      <c r="I431"/>
      <c r="J431"/>
      <c r="K431"/>
      <c r="L431" s="76"/>
      <c r="M431" s="73"/>
      <c r="N431" s="77">
        <f t="shared" si="18"/>
        <v>0</v>
      </c>
      <c r="O431" s="73"/>
      <c r="P431" s="78">
        <f t="shared" si="19"/>
        <v>0</v>
      </c>
      <c r="Q431" s="78">
        <f t="shared" si="20"/>
        <v>0</v>
      </c>
    </row>
    <row r="432" spans="2:17" s="69" customFormat="1" ht="15">
      <c r="B432"/>
      <c r="C432"/>
      <c r="D432"/>
      <c r="E432"/>
      <c r="F432"/>
      <c r="G432"/>
      <c r="H432"/>
      <c r="I432"/>
      <c r="J432"/>
      <c r="K432"/>
      <c r="L432" s="76"/>
      <c r="M432" s="73"/>
      <c r="N432" s="77">
        <f t="shared" si="18"/>
        <v>0</v>
      </c>
      <c r="O432" s="73"/>
      <c r="P432" s="78">
        <f t="shared" si="19"/>
        <v>0</v>
      </c>
      <c r="Q432" s="78">
        <f t="shared" si="20"/>
        <v>0</v>
      </c>
    </row>
    <row r="433" spans="2:17" s="69" customFormat="1" ht="15">
      <c r="B433"/>
      <c r="C433"/>
      <c r="D433"/>
      <c r="E433"/>
      <c r="F433"/>
      <c r="G433"/>
      <c r="H433"/>
      <c r="I433"/>
      <c r="J433"/>
      <c r="K433"/>
      <c r="L433" s="76"/>
      <c r="M433" s="73"/>
      <c r="N433" s="77">
        <f t="shared" si="18"/>
        <v>0</v>
      </c>
      <c r="O433" s="73"/>
      <c r="P433" s="78">
        <f t="shared" si="19"/>
        <v>0</v>
      </c>
      <c r="Q433" s="78">
        <f t="shared" si="20"/>
        <v>0</v>
      </c>
    </row>
    <row r="434" spans="2:17" s="69" customFormat="1" ht="15">
      <c r="B434"/>
      <c r="C434"/>
      <c r="D434"/>
      <c r="E434"/>
      <c r="F434"/>
      <c r="G434"/>
      <c r="H434"/>
      <c r="I434"/>
      <c r="J434"/>
      <c r="K434"/>
      <c r="L434" s="76"/>
      <c r="M434" s="73"/>
      <c r="N434" s="77">
        <f t="shared" si="18"/>
        <v>0</v>
      </c>
      <c r="O434" s="73"/>
      <c r="P434" s="78">
        <f t="shared" si="19"/>
        <v>0</v>
      </c>
      <c r="Q434" s="78">
        <f t="shared" si="20"/>
        <v>0</v>
      </c>
    </row>
    <row r="435" spans="2:17" s="69" customFormat="1" ht="15">
      <c r="B435"/>
      <c r="C435"/>
      <c r="D435"/>
      <c r="E435"/>
      <c r="F435"/>
      <c r="G435"/>
      <c r="H435"/>
      <c r="I435"/>
      <c r="J435"/>
      <c r="K435"/>
      <c r="L435" s="76"/>
      <c r="M435" s="73"/>
      <c r="N435" s="77">
        <f t="shared" si="18"/>
        <v>0</v>
      </c>
      <c r="O435" s="73"/>
      <c r="P435" s="78">
        <f t="shared" si="19"/>
        <v>0</v>
      </c>
      <c r="Q435" s="78">
        <f t="shared" si="20"/>
        <v>0</v>
      </c>
    </row>
    <row r="436" spans="2:17" s="69" customFormat="1" ht="15">
      <c r="B436"/>
      <c r="C436"/>
      <c r="D436"/>
      <c r="E436"/>
      <c r="F436"/>
      <c r="G436"/>
      <c r="H436"/>
      <c r="I436"/>
      <c r="J436"/>
      <c r="K436"/>
      <c r="L436" s="76"/>
      <c r="M436" s="73"/>
      <c r="N436" s="77">
        <f t="shared" si="18"/>
        <v>0</v>
      </c>
      <c r="O436" s="73"/>
      <c r="P436" s="78">
        <f t="shared" si="19"/>
        <v>0</v>
      </c>
      <c r="Q436" s="78">
        <f t="shared" si="20"/>
        <v>0</v>
      </c>
    </row>
    <row r="437" spans="2:17" s="69" customFormat="1" ht="15">
      <c r="B437"/>
      <c r="C437"/>
      <c r="D437"/>
      <c r="E437"/>
      <c r="F437"/>
      <c r="G437"/>
      <c r="H437"/>
      <c r="I437"/>
      <c r="J437"/>
      <c r="K437"/>
      <c r="L437" s="76"/>
      <c r="M437" s="73"/>
      <c r="N437" s="77">
        <f t="shared" si="18"/>
        <v>0</v>
      </c>
      <c r="O437" s="73"/>
      <c r="P437" s="78">
        <f t="shared" si="19"/>
        <v>0</v>
      </c>
      <c r="Q437" s="78">
        <f t="shared" si="20"/>
        <v>0</v>
      </c>
    </row>
    <row r="438" spans="2:17" s="69" customFormat="1" ht="15">
      <c r="B438"/>
      <c r="C438"/>
      <c r="D438"/>
      <c r="E438"/>
      <c r="F438"/>
      <c r="G438"/>
      <c r="H438"/>
      <c r="I438"/>
      <c r="J438"/>
      <c r="K438"/>
      <c r="L438" s="76"/>
      <c r="M438" s="73"/>
      <c r="N438" s="77">
        <f t="shared" si="18"/>
        <v>0</v>
      </c>
      <c r="O438" s="73"/>
      <c r="P438" s="78">
        <f t="shared" si="19"/>
        <v>0</v>
      </c>
      <c r="Q438" s="78">
        <f t="shared" si="20"/>
        <v>0</v>
      </c>
    </row>
    <row r="439" spans="2:17" s="69" customFormat="1" ht="15">
      <c r="B439"/>
      <c r="C439"/>
      <c r="D439"/>
      <c r="E439"/>
      <c r="F439"/>
      <c r="G439"/>
      <c r="H439"/>
      <c r="I439"/>
      <c r="J439"/>
      <c r="K439"/>
      <c r="L439" s="76"/>
      <c r="M439" s="73"/>
      <c r="N439" s="77">
        <f t="shared" si="18"/>
        <v>0</v>
      </c>
      <c r="O439" s="73"/>
      <c r="P439" s="78">
        <f t="shared" si="19"/>
        <v>0</v>
      </c>
      <c r="Q439" s="78">
        <f t="shared" si="20"/>
        <v>0</v>
      </c>
    </row>
    <row r="440" spans="2:17" s="69" customFormat="1" ht="15">
      <c r="B440"/>
      <c r="C440"/>
      <c r="D440"/>
      <c r="E440"/>
      <c r="F440"/>
      <c r="G440"/>
      <c r="H440"/>
      <c r="I440"/>
      <c r="J440"/>
      <c r="K440"/>
      <c r="L440" s="76"/>
      <c r="M440" s="73"/>
      <c r="N440" s="77">
        <f t="shared" si="18"/>
        <v>0</v>
      </c>
      <c r="O440" s="73"/>
      <c r="P440" s="78">
        <f t="shared" si="19"/>
        <v>0</v>
      </c>
      <c r="Q440" s="78">
        <f t="shared" si="20"/>
        <v>0</v>
      </c>
    </row>
    <row r="441" spans="2:17" s="69" customFormat="1" ht="15">
      <c r="B441"/>
      <c r="C441"/>
      <c r="D441"/>
      <c r="E441"/>
      <c r="F441"/>
      <c r="G441"/>
      <c r="H441"/>
      <c r="I441"/>
      <c r="J441"/>
      <c r="K441"/>
      <c r="L441" s="76"/>
      <c r="M441" s="73"/>
      <c r="N441" s="77">
        <f t="shared" si="18"/>
        <v>0</v>
      </c>
      <c r="O441" s="73"/>
      <c r="P441" s="78">
        <f t="shared" si="19"/>
        <v>0</v>
      </c>
      <c r="Q441" s="78">
        <f t="shared" si="20"/>
        <v>0</v>
      </c>
    </row>
    <row r="442" spans="2:17" s="69" customFormat="1" ht="15">
      <c r="B442"/>
      <c r="C442"/>
      <c r="D442"/>
      <c r="E442"/>
      <c r="F442"/>
      <c r="G442"/>
      <c r="H442"/>
      <c r="I442"/>
      <c r="J442"/>
      <c r="K442"/>
      <c r="L442" s="76"/>
      <c r="M442" s="73"/>
      <c r="N442" s="77">
        <f t="shared" si="18"/>
        <v>0</v>
      </c>
      <c r="O442" s="73"/>
      <c r="P442" s="78">
        <f t="shared" si="19"/>
        <v>0</v>
      </c>
      <c r="Q442" s="78">
        <f t="shared" si="20"/>
        <v>0</v>
      </c>
    </row>
    <row r="443" spans="2:17" s="69" customFormat="1" ht="15">
      <c r="B443"/>
      <c r="C443"/>
      <c r="D443"/>
      <c r="E443"/>
      <c r="F443"/>
      <c r="G443"/>
      <c r="H443"/>
      <c r="I443"/>
      <c r="J443"/>
      <c r="K443"/>
      <c r="L443" s="76"/>
      <c r="M443" s="73"/>
      <c r="N443" s="77">
        <f t="shared" si="18"/>
        <v>0</v>
      </c>
      <c r="O443" s="73"/>
      <c r="P443" s="78">
        <f t="shared" si="19"/>
        <v>0</v>
      </c>
      <c r="Q443" s="78">
        <f t="shared" si="20"/>
        <v>0</v>
      </c>
    </row>
    <row r="444" spans="2:17" s="69" customFormat="1" ht="15">
      <c r="B444"/>
      <c r="C444"/>
      <c r="D444"/>
      <c r="E444"/>
      <c r="F444"/>
      <c r="G444"/>
      <c r="H444"/>
      <c r="I444"/>
      <c r="J444"/>
      <c r="K444"/>
      <c r="L444" s="76"/>
      <c r="M444" s="73"/>
      <c r="N444" s="77">
        <f t="shared" si="18"/>
        <v>0</v>
      </c>
      <c r="O444" s="73"/>
      <c r="P444" s="78">
        <f t="shared" si="19"/>
        <v>0</v>
      </c>
      <c r="Q444" s="78">
        <f t="shared" si="20"/>
        <v>0</v>
      </c>
    </row>
    <row r="445" spans="2:17" s="69" customFormat="1" ht="15">
      <c r="B445"/>
      <c r="C445"/>
      <c r="D445"/>
      <c r="E445"/>
      <c r="F445"/>
      <c r="G445"/>
      <c r="H445"/>
      <c r="I445"/>
      <c r="J445"/>
      <c r="K445"/>
      <c r="L445" s="76"/>
      <c r="M445" s="73"/>
      <c r="N445" s="77">
        <f t="shared" si="18"/>
        <v>0</v>
      </c>
      <c r="O445" s="73"/>
      <c r="P445" s="78">
        <f t="shared" si="19"/>
        <v>0</v>
      </c>
      <c r="Q445" s="78">
        <f t="shared" si="20"/>
        <v>0</v>
      </c>
    </row>
    <row r="446" spans="2:17" s="69" customFormat="1" ht="15">
      <c r="B446"/>
      <c r="C446"/>
      <c r="D446"/>
      <c r="E446"/>
      <c r="F446"/>
      <c r="G446"/>
      <c r="H446"/>
      <c r="I446"/>
      <c r="J446"/>
      <c r="K446"/>
      <c r="L446" s="76"/>
      <c r="M446" s="73"/>
      <c r="N446" s="77">
        <f t="shared" si="18"/>
        <v>0</v>
      </c>
      <c r="O446" s="73"/>
      <c r="P446" s="78">
        <f t="shared" si="19"/>
        <v>0</v>
      </c>
      <c r="Q446" s="78">
        <f t="shared" si="20"/>
        <v>0</v>
      </c>
    </row>
    <row r="447" spans="2:17" s="69" customFormat="1" ht="15">
      <c r="B447"/>
      <c r="C447"/>
      <c r="D447"/>
      <c r="E447"/>
      <c r="F447"/>
      <c r="G447"/>
      <c r="H447"/>
      <c r="I447"/>
      <c r="J447"/>
      <c r="K447"/>
      <c r="L447" s="76"/>
      <c r="M447" s="73"/>
      <c r="N447" s="77">
        <f t="shared" si="18"/>
        <v>0</v>
      </c>
      <c r="O447" s="73"/>
      <c r="P447" s="78">
        <f t="shared" si="19"/>
        <v>0</v>
      </c>
      <c r="Q447" s="78">
        <f t="shared" si="20"/>
        <v>0</v>
      </c>
    </row>
    <row r="448" spans="2:17" s="69" customFormat="1" ht="15">
      <c r="B448"/>
      <c r="C448"/>
      <c r="D448"/>
      <c r="E448"/>
      <c r="F448"/>
      <c r="G448"/>
      <c r="H448"/>
      <c r="I448"/>
      <c r="J448"/>
      <c r="K448"/>
      <c r="L448" s="76"/>
      <c r="M448" s="73"/>
      <c r="N448" s="77">
        <f t="shared" si="18"/>
        <v>0</v>
      </c>
      <c r="O448" s="73"/>
      <c r="P448" s="78">
        <f t="shared" si="19"/>
        <v>0</v>
      </c>
      <c r="Q448" s="78">
        <f t="shared" si="20"/>
        <v>0</v>
      </c>
    </row>
    <row r="449" spans="2:17" s="69" customFormat="1" ht="15">
      <c r="B449"/>
      <c r="C449"/>
      <c r="D449"/>
      <c r="E449"/>
      <c r="F449"/>
      <c r="G449"/>
      <c r="H449"/>
      <c r="I449"/>
      <c r="J449"/>
      <c r="K449"/>
      <c r="L449" s="76"/>
      <c r="M449" s="73"/>
      <c r="N449" s="77">
        <f t="shared" si="18"/>
        <v>0</v>
      </c>
      <c r="O449" s="73"/>
      <c r="P449" s="78">
        <f t="shared" si="19"/>
        <v>0</v>
      </c>
      <c r="Q449" s="78">
        <f t="shared" si="20"/>
        <v>0</v>
      </c>
    </row>
    <row r="450" spans="2:17" s="69" customFormat="1" ht="15">
      <c r="B450"/>
      <c r="C450"/>
      <c r="D450"/>
      <c r="E450"/>
      <c r="F450"/>
      <c r="G450"/>
      <c r="H450"/>
      <c r="I450"/>
      <c r="J450"/>
      <c r="K450"/>
      <c r="L450" s="76"/>
      <c r="M450" s="73"/>
      <c r="N450" s="77">
        <f t="shared" si="18"/>
        <v>0</v>
      </c>
      <c r="O450" s="73"/>
      <c r="P450" s="78">
        <f t="shared" si="19"/>
        <v>0</v>
      </c>
      <c r="Q450" s="78">
        <f t="shared" si="20"/>
        <v>0</v>
      </c>
    </row>
    <row r="451" spans="2:17" s="69" customFormat="1" ht="15">
      <c r="B451"/>
      <c r="C451"/>
      <c r="D451"/>
      <c r="E451"/>
      <c r="F451"/>
      <c r="G451"/>
      <c r="H451"/>
      <c r="I451"/>
      <c r="J451"/>
      <c r="K451"/>
      <c r="L451" s="76"/>
      <c r="M451" s="73"/>
      <c r="N451" s="77">
        <f t="shared" si="18"/>
        <v>0</v>
      </c>
      <c r="O451" s="73"/>
      <c r="P451" s="78">
        <f t="shared" si="19"/>
        <v>0</v>
      </c>
      <c r="Q451" s="78">
        <f t="shared" si="20"/>
        <v>0</v>
      </c>
    </row>
    <row r="452" spans="2:17" s="69" customFormat="1" ht="15">
      <c r="B452"/>
      <c r="C452"/>
      <c r="D452"/>
      <c r="E452"/>
      <c r="F452"/>
      <c r="G452"/>
      <c r="H452"/>
      <c r="I452"/>
      <c r="J452"/>
      <c r="K452"/>
      <c r="L452" s="76"/>
      <c r="M452" s="73"/>
      <c r="N452" s="77">
        <f t="shared" si="18"/>
        <v>0</v>
      </c>
      <c r="O452" s="73"/>
      <c r="P452" s="78">
        <f t="shared" si="19"/>
        <v>0</v>
      </c>
      <c r="Q452" s="78">
        <f t="shared" si="20"/>
        <v>0</v>
      </c>
    </row>
    <row r="453" spans="2:17" s="69" customFormat="1" ht="15">
      <c r="B453"/>
      <c r="C453"/>
      <c r="D453"/>
      <c r="E453"/>
      <c r="F453"/>
      <c r="G453"/>
      <c r="H453"/>
      <c r="I453"/>
      <c r="J453"/>
      <c r="K453"/>
      <c r="L453" s="76"/>
      <c r="M453" s="73"/>
      <c r="N453" s="77">
        <f t="shared" si="18"/>
        <v>0</v>
      </c>
      <c r="O453" s="73"/>
      <c r="P453" s="78">
        <f t="shared" si="19"/>
        <v>0</v>
      </c>
      <c r="Q453" s="78">
        <f t="shared" si="20"/>
        <v>0</v>
      </c>
    </row>
    <row r="454" spans="2:17" s="69" customFormat="1" ht="15">
      <c r="B454"/>
      <c r="C454"/>
      <c r="D454"/>
      <c r="E454"/>
      <c r="F454"/>
      <c r="G454"/>
      <c r="H454"/>
      <c r="I454"/>
      <c r="J454"/>
      <c r="K454"/>
      <c r="L454" s="76"/>
      <c r="M454" s="73"/>
      <c r="N454" s="77">
        <f t="shared" si="18"/>
        <v>0</v>
      </c>
      <c r="O454" s="73"/>
      <c r="P454" s="78">
        <f t="shared" si="19"/>
        <v>0</v>
      </c>
      <c r="Q454" s="78">
        <f t="shared" si="20"/>
        <v>0</v>
      </c>
    </row>
    <row r="455" spans="2:17" s="69" customFormat="1" ht="15">
      <c r="B455"/>
      <c r="C455"/>
      <c r="D455"/>
      <c r="E455"/>
      <c r="F455"/>
      <c r="G455"/>
      <c r="H455"/>
      <c r="I455"/>
      <c r="J455"/>
      <c r="K455"/>
      <c r="L455" s="76"/>
      <c r="M455" s="73"/>
      <c r="N455" s="77">
        <f t="shared" si="18"/>
        <v>0</v>
      </c>
      <c r="O455" s="73"/>
      <c r="P455" s="78">
        <f t="shared" si="19"/>
        <v>0</v>
      </c>
      <c r="Q455" s="78">
        <f t="shared" si="20"/>
        <v>0</v>
      </c>
    </row>
    <row r="456" spans="2:17" s="69" customFormat="1" ht="15">
      <c r="B456"/>
      <c r="C456"/>
      <c r="D456"/>
      <c r="E456"/>
      <c r="F456"/>
      <c r="G456"/>
      <c r="H456"/>
      <c r="I456"/>
      <c r="J456"/>
      <c r="K456"/>
      <c r="L456" s="76"/>
      <c r="M456" s="73"/>
      <c r="N456" s="77">
        <f t="shared" si="18"/>
        <v>0</v>
      </c>
      <c r="O456" s="73"/>
      <c r="P456" s="78">
        <f t="shared" si="19"/>
        <v>0</v>
      </c>
      <c r="Q456" s="78">
        <f t="shared" si="20"/>
        <v>0</v>
      </c>
    </row>
    <row r="457" spans="2:17" s="69" customFormat="1" ht="15">
      <c r="B457"/>
      <c r="C457"/>
      <c r="D457"/>
      <c r="E457"/>
      <c r="F457"/>
      <c r="G457"/>
      <c r="H457"/>
      <c r="I457"/>
      <c r="J457"/>
      <c r="K457"/>
      <c r="L457" s="76"/>
      <c r="M457" s="73"/>
      <c r="N457" s="77">
        <f t="shared" si="18"/>
        <v>0</v>
      </c>
      <c r="O457" s="73"/>
      <c r="P457" s="78">
        <f t="shared" si="19"/>
        <v>0</v>
      </c>
      <c r="Q457" s="78">
        <f t="shared" si="20"/>
        <v>0</v>
      </c>
    </row>
    <row r="458" spans="2:17" s="69" customFormat="1" ht="15">
      <c r="B458"/>
      <c r="C458"/>
      <c r="D458"/>
      <c r="E458"/>
      <c r="F458"/>
      <c r="G458"/>
      <c r="H458"/>
      <c r="I458"/>
      <c r="J458"/>
      <c r="K458"/>
      <c r="L458" s="76"/>
      <c r="M458" s="73"/>
      <c r="N458" s="77">
        <f t="shared" si="18"/>
        <v>0</v>
      </c>
      <c r="O458" s="73"/>
      <c r="P458" s="78">
        <f t="shared" si="19"/>
        <v>0</v>
      </c>
      <c r="Q458" s="78">
        <f t="shared" si="20"/>
        <v>0</v>
      </c>
    </row>
    <row r="459" spans="2:17" s="69" customFormat="1" ht="15">
      <c r="B459"/>
      <c r="C459"/>
      <c r="D459"/>
      <c r="E459"/>
      <c r="F459"/>
      <c r="G459"/>
      <c r="H459"/>
      <c r="I459"/>
      <c r="J459"/>
      <c r="K459"/>
      <c r="L459" s="76"/>
      <c r="M459" s="73"/>
      <c r="N459" s="77">
        <f t="shared" si="18"/>
        <v>0</v>
      </c>
      <c r="O459" s="73"/>
      <c r="P459" s="78">
        <f t="shared" si="19"/>
        <v>0</v>
      </c>
      <c r="Q459" s="78">
        <f t="shared" si="20"/>
        <v>0</v>
      </c>
    </row>
    <row r="460" spans="2:17" s="69" customFormat="1" ht="15">
      <c r="B460"/>
      <c r="C460"/>
      <c r="D460"/>
      <c r="E460"/>
      <c r="F460"/>
      <c r="G460"/>
      <c r="H460"/>
      <c r="I460"/>
      <c r="J460"/>
      <c r="K460"/>
      <c r="L460" s="76"/>
      <c r="M460" s="73"/>
      <c r="N460" s="77">
        <f t="shared" ref="N460:N523" si="21">IFERROR(COUNTA(E460:J460),"")</f>
        <v>0</v>
      </c>
      <c r="O460" s="73"/>
      <c r="P460" s="78">
        <f t="shared" ref="P460:P523" si="22">IFERROR(IF(N460&lt;=1,0,(SUM(E460:J460)/6)),"")</f>
        <v>0</v>
      </c>
      <c r="Q460" s="78">
        <f t="shared" ref="Q460:Q523" si="23">+P460/12</f>
        <v>0</v>
      </c>
    </row>
    <row r="461" spans="2:17" s="69" customFormat="1" ht="15">
      <c r="B461"/>
      <c r="C461"/>
      <c r="D461"/>
      <c r="E461"/>
      <c r="F461"/>
      <c r="G461"/>
      <c r="H461"/>
      <c r="I461"/>
      <c r="J461"/>
      <c r="K461"/>
      <c r="L461" s="76"/>
      <c r="M461" s="73"/>
      <c r="N461" s="77">
        <f t="shared" si="21"/>
        <v>0</v>
      </c>
      <c r="O461" s="73"/>
      <c r="P461" s="78">
        <f t="shared" si="22"/>
        <v>0</v>
      </c>
      <c r="Q461" s="78">
        <f t="shared" si="23"/>
        <v>0</v>
      </c>
    </row>
    <row r="462" spans="2:17" s="69" customFormat="1" ht="15">
      <c r="B462"/>
      <c r="C462"/>
      <c r="D462"/>
      <c r="E462"/>
      <c r="F462"/>
      <c r="G462"/>
      <c r="H462"/>
      <c r="I462"/>
      <c r="J462"/>
      <c r="K462"/>
      <c r="L462" s="76"/>
      <c r="M462" s="73"/>
      <c r="N462" s="77">
        <f t="shared" si="21"/>
        <v>0</v>
      </c>
      <c r="O462" s="73"/>
      <c r="P462" s="78">
        <f t="shared" si="22"/>
        <v>0</v>
      </c>
      <c r="Q462" s="78">
        <f t="shared" si="23"/>
        <v>0</v>
      </c>
    </row>
    <row r="463" spans="2:17" s="69" customFormat="1" ht="15">
      <c r="B463"/>
      <c r="C463"/>
      <c r="D463"/>
      <c r="E463"/>
      <c r="F463"/>
      <c r="G463"/>
      <c r="H463"/>
      <c r="I463"/>
      <c r="J463"/>
      <c r="K463"/>
      <c r="L463" s="76"/>
      <c r="M463" s="73"/>
      <c r="N463" s="77">
        <f t="shared" si="21"/>
        <v>0</v>
      </c>
      <c r="O463" s="73"/>
      <c r="P463" s="78">
        <f t="shared" si="22"/>
        <v>0</v>
      </c>
      <c r="Q463" s="78">
        <f t="shared" si="23"/>
        <v>0</v>
      </c>
    </row>
    <row r="464" spans="2:17" s="69" customFormat="1" ht="15">
      <c r="B464"/>
      <c r="C464"/>
      <c r="D464"/>
      <c r="E464"/>
      <c r="F464"/>
      <c r="G464"/>
      <c r="H464"/>
      <c r="I464"/>
      <c r="J464"/>
      <c r="K464"/>
      <c r="L464" s="76"/>
      <c r="M464" s="73"/>
      <c r="N464" s="77">
        <f t="shared" si="21"/>
        <v>0</v>
      </c>
      <c r="O464" s="73"/>
      <c r="P464" s="78">
        <f t="shared" si="22"/>
        <v>0</v>
      </c>
      <c r="Q464" s="78">
        <f t="shared" si="23"/>
        <v>0</v>
      </c>
    </row>
    <row r="465" spans="2:17" s="69" customFormat="1" ht="15">
      <c r="B465"/>
      <c r="C465"/>
      <c r="D465"/>
      <c r="E465"/>
      <c r="F465"/>
      <c r="G465"/>
      <c r="H465"/>
      <c r="I465"/>
      <c r="J465"/>
      <c r="K465"/>
      <c r="L465" s="76"/>
      <c r="M465" s="73"/>
      <c r="N465" s="77">
        <f t="shared" si="21"/>
        <v>0</v>
      </c>
      <c r="O465" s="73"/>
      <c r="P465" s="78">
        <f t="shared" si="22"/>
        <v>0</v>
      </c>
      <c r="Q465" s="78">
        <f t="shared" si="23"/>
        <v>0</v>
      </c>
    </row>
    <row r="466" spans="2:17" s="69" customFormat="1" ht="15">
      <c r="B466"/>
      <c r="C466"/>
      <c r="D466"/>
      <c r="E466"/>
      <c r="F466"/>
      <c r="G466"/>
      <c r="H466"/>
      <c r="I466"/>
      <c r="J466"/>
      <c r="K466"/>
      <c r="L466" s="76"/>
      <c r="M466" s="73"/>
      <c r="N466" s="77">
        <f t="shared" si="21"/>
        <v>0</v>
      </c>
      <c r="O466" s="73"/>
      <c r="P466" s="78">
        <f t="shared" si="22"/>
        <v>0</v>
      </c>
      <c r="Q466" s="78">
        <f t="shared" si="23"/>
        <v>0</v>
      </c>
    </row>
    <row r="467" spans="2:17" s="69" customFormat="1" ht="15">
      <c r="B467"/>
      <c r="C467"/>
      <c r="D467"/>
      <c r="E467"/>
      <c r="F467"/>
      <c r="G467"/>
      <c r="H467"/>
      <c r="I467"/>
      <c r="J467"/>
      <c r="K467"/>
      <c r="L467" s="76"/>
      <c r="M467" s="73"/>
      <c r="N467" s="77">
        <f t="shared" si="21"/>
        <v>0</v>
      </c>
      <c r="O467" s="73"/>
      <c r="P467" s="78">
        <f t="shared" si="22"/>
        <v>0</v>
      </c>
      <c r="Q467" s="78">
        <f t="shared" si="23"/>
        <v>0</v>
      </c>
    </row>
    <row r="468" spans="2:17" s="69" customFormat="1" ht="15">
      <c r="B468"/>
      <c r="C468"/>
      <c r="D468"/>
      <c r="E468"/>
      <c r="F468"/>
      <c r="G468"/>
      <c r="H468"/>
      <c r="I468"/>
      <c r="J468"/>
      <c r="K468"/>
      <c r="L468" s="76"/>
      <c r="M468" s="73"/>
      <c r="N468" s="77">
        <f t="shared" si="21"/>
        <v>0</v>
      </c>
      <c r="O468" s="73"/>
      <c r="P468" s="78">
        <f t="shared" si="22"/>
        <v>0</v>
      </c>
      <c r="Q468" s="78">
        <f t="shared" si="23"/>
        <v>0</v>
      </c>
    </row>
    <row r="469" spans="2:17" s="69" customFormat="1" ht="15">
      <c r="B469"/>
      <c r="C469"/>
      <c r="D469"/>
      <c r="E469"/>
      <c r="F469"/>
      <c r="G469"/>
      <c r="H469"/>
      <c r="I469"/>
      <c r="J469"/>
      <c r="K469"/>
      <c r="L469" s="76"/>
      <c r="M469" s="73"/>
      <c r="N469" s="77">
        <f t="shared" si="21"/>
        <v>0</v>
      </c>
      <c r="O469" s="73"/>
      <c r="P469" s="78">
        <f t="shared" si="22"/>
        <v>0</v>
      </c>
      <c r="Q469" s="78">
        <f t="shared" si="23"/>
        <v>0</v>
      </c>
    </row>
    <row r="470" spans="2:17" s="69" customFormat="1" ht="15">
      <c r="B470"/>
      <c r="C470"/>
      <c r="D470"/>
      <c r="E470"/>
      <c r="F470"/>
      <c r="G470"/>
      <c r="H470"/>
      <c r="I470"/>
      <c r="J470"/>
      <c r="K470"/>
      <c r="L470" s="76"/>
      <c r="M470" s="73"/>
      <c r="N470" s="77">
        <f t="shared" si="21"/>
        <v>0</v>
      </c>
      <c r="O470" s="73"/>
      <c r="P470" s="78">
        <f t="shared" si="22"/>
        <v>0</v>
      </c>
      <c r="Q470" s="78">
        <f t="shared" si="23"/>
        <v>0</v>
      </c>
    </row>
    <row r="471" spans="2:17" s="69" customFormat="1" ht="15">
      <c r="B471"/>
      <c r="C471"/>
      <c r="D471"/>
      <c r="E471"/>
      <c r="F471"/>
      <c r="G471"/>
      <c r="H471"/>
      <c r="I471"/>
      <c r="J471"/>
      <c r="K471"/>
      <c r="L471" s="76"/>
      <c r="M471" s="73"/>
      <c r="N471" s="77">
        <f t="shared" si="21"/>
        <v>0</v>
      </c>
      <c r="O471" s="73"/>
      <c r="P471" s="78">
        <f t="shared" si="22"/>
        <v>0</v>
      </c>
      <c r="Q471" s="78">
        <f t="shared" si="23"/>
        <v>0</v>
      </c>
    </row>
    <row r="472" spans="2:17" s="69" customFormat="1" ht="15">
      <c r="B472"/>
      <c r="C472"/>
      <c r="D472"/>
      <c r="E472"/>
      <c r="F472"/>
      <c r="G472"/>
      <c r="H472"/>
      <c r="I472"/>
      <c r="J472"/>
      <c r="K472"/>
      <c r="L472" s="76"/>
      <c r="M472" s="73"/>
      <c r="N472" s="77">
        <f t="shared" si="21"/>
        <v>0</v>
      </c>
      <c r="O472" s="73"/>
      <c r="P472" s="78">
        <f t="shared" si="22"/>
        <v>0</v>
      </c>
      <c r="Q472" s="78">
        <f t="shared" si="23"/>
        <v>0</v>
      </c>
    </row>
    <row r="473" spans="2:17" s="69" customFormat="1" ht="15">
      <c r="B473"/>
      <c r="C473"/>
      <c r="D473"/>
      <c r="E473"/>
      <c r="F473"/>
      <c r="G473"/>
      <c r="H473"/>
      <c r="I473"/>
      <c r="J473"/>
      <c r="K473"/>
      <c r="L473" s="76"/>
      <c r="M473" s="73"/>
      <c r="N473" s="77">
        <f t="shared" si="21"/>
        <v>0</v>
      </c>
      <c r="O473" s="73"/>
      <c r="P473" s="78">
        <f t="shared" si="22"/>
        <v>0</v>
      </c>
      <c r="Q473" s="78">
        <f t="shared" si="23"/>
        <v>0</v>
      </c>
    </row>
    <row r="474" spans="2:17" s="69" customFormat="1" ht="15">
      <c r="B474"/>
      <c r="C474"/>
      <c r="D474"/>
      <c r="E474"/>
      <c r="F474"/>
      <c r="G474"/>
      <c r="H474"/>
      <c r="I474"/>
      <c r="J474"/>
      <c r="K474"/>
      <c r="L474" s="76"/>
      <c r="M474" s="73"/>
      <c r="N474" s="77">
        <f t="shared" si="21"/>
        <v>0</v>
      </c>
      <c r="O474" s="73"/>
      <c r="P474" s="78">
        <f t="shared" si="22"/>
        <v>0</v>
      </c>
      <c r="Q474" s="78">
        <f t="shared" si="23"/>
        <v>0</v>
      </c>
    </row>
    <row r="475" spans="2:17" s="69" customFormat="1" ht="15">
      <c r="B475"/>
      <c r="C475"/>
      <c r="D475"/>
      <c r="E475"/>
      <c r="F475"/>
      <c r="G475"/>
      <c r="H475"/>
      <c r="I475"/>
      <c r="J475"/>
      <c r="K475"/>
      <c r="L475" s="76"/>
      <c r="M475" s="73"/>
      <c r="N475" s="77">
        <f t="shared" si="21"/>
        <v>0</v>
      </c>
      <c r="O475" s="73"/>
      <c r="P475" s="78">
        <f t="shared" si="22"/>
        <v>0</v>
      </c>
      <c r="Q475" s="78">
        <f t="shared" si="23"/>
        <v>0</v>
      </c>
    </row>
    <row r="476" spans="2:17" s="69" customFormat="1" ht="15">
      <c r="B476"/>
      <c r="C476"/>
      <c r="D476"/>
      <c r="E476"/>
      <c r="F476"/>
      <c r="G476"/>
      <c r="H476"/>
      <c r="I476"/>
      <c r="J476"/>
      <c r="K476"/>
      <c r="L476" s="76"/>
      <c r="M476" s="73"/>
      <c r="N476" s="77">
        <f t="shared" si="21"/>
        <v>0</v>
      </c>
      <c r="O476" s="73"/>
      <c r="P476" s="78">
        <f t="shared" si="22"/>
        <v>0</v>
      </c>
      <c r="Q476" s="78">
        <f t="shared" si="23"/>
        <v>0</v>
      </c>
    </row>
    <row r="477" spans="2:17" s="69" customFormat="1" ht="15">
      <c r="B477"/>
      <c r="C477"/>
      <c r="D477"/>
      <c r="E477"/>
      <c r="F477"/>
      <c r="G477"/>
      <c r="H477"/>
      <c r="I477"/>
      <c r="J477"/>
      <c r="K477"/>
      <c r="L477" s="76"/>
      <c r="M477" s="73"/>
      <c r="N477" s="77">
        <f t="shared" si="21"/>
        <v>0</v>
      </c>
      <c r="O477" s="73"/>
      <c r="P477" s="78">
        <f t="shared" si="22"/>
        <v>0</v>
      </c>
      <c r="Q477" s="78">
        <f t="shared" si="23"/>
        <v>0</v>
      </c>
    </row>
    <row r="478" spans="2:17" s="69" customFormat="1" ht="15">
      <c r="B478"/>
      <c r="C478"/>
      <c r="D478"/>
      <c r="E478"/>
      <c r="F478"/>
      <c r="G478"/>
      <c r="H478"/>
      <c r="I478"/>
      <c r="J478"/>
      <c r="K478"/>
      <c r="L478" s="76"/>
      <c r="M478" s="73"/>
      <c r="N478" s="77">
        <f t="shared" si="21"/>
        <v>0</v>
      </c>
      <c r="O478" s="73"/>
      <c r="P478" s="78">
        <f t="shared" si="22"/>
        <v>0</v>
      </c>
      <c r="Q478" s="78">
        <f t="shared" si="23"/>
        <v>0</v>
      </c>
    </row>
    <row r="479" spans="2:17" s="69" customFormat="1" ht="15">
      <c r="B479"/>
      <c r="C479"/>
      <c r="D479"/>
      <c r="E479"/>
      <c r="F479"/>
      <c r="G479"/>
      <c r="H479"/>
      <c r="I479"/>
      <c r="J479"/>
      <c r="K479"/>
      <c r="L479" s="76"/>
      <c r="M479" s="73"/>
      <c r="N479" s="77">
        <f t="shared" si="21"/>
        <v>0</v>
      </c>
      <c r="O479" s="73"/>
      <c r="P479" s="78">
        <f t="shared" si="22"/>
        <v>0</v>
      </c>
      <c r="Q479" s="78">
        <f t="shared" si="23"/>
        <v>0</v>
      </c>
    </row>
    <row r="480" spans="2:17" s="69" customFormat="1" ht="15">
      <c r="B480"/>
      <c r="C480"/>
      <c r="D480"/>
      <c r="E480"/>
      <c r="F480"/>
      <c r="G480"/>
      <c r="H480"/>
      <c r="I480"/>
      <c r="J480"/>
      <c r="K480"/>
      <c r="L480" s="76"/>
      <c r="M480" s="73"/>
      <c r="N480" s="77">
        <f t="shared" si="21"/>
        <v>0</v>
      </c>
      <c r="O480" s="73"/>
      <c r="P480" s="78">
        <f t="shared" si="22"/>
        <v>0</v>
      </c>
      <c r="Q480" s="78">
        <f t="shared" si="23"/>
        <v>0</v>
      </c>
    </row>
    <row r="481" spans="2:17" s="69" customFormat="1" ht="15">
      <c r="B481"/>
      <c r="C481"/>
      <c r="D481"/>
      <c r="E481"/>
      <c r="F481"/>
      <c r="G481"/>
      <c r="H481"/>
      <c r="I481"/>
      <c r="J481"/>
      <c r="K481"/>
      <c r="L481" s="76"/>
      <c r="M481" s="73"/>
      <c r="N481" s="77">
        <f t="shared" si="21"/>
        <v>0</v>
      </c>
      <c r="O481" s="73"/>
      <c r="P481" s="78">
        <f t="shared" si="22"/>
        <v>0</v>
      </c>
      <c r="Q481" s="78">
        <f t="shared" si="23"/>
        <v>0</v>
      </c>
    </row>
    <row r="482" spans="2:17" s="69" customFormat="1" ht="15">
      <c r="B482"/>
      <c r="C482"/>
      <c r="D482"/>
      <c r="E482"/>
      <c r="F482"/>
      <c r="G482"/>
      <c r="H482"/>
      <c r="I482"/>
      <c r="J482"/>
      <c r="K482"/>
      <c r="L482" s="76"/>
      <c r="M482" s="73"/>
      <c r="N482" s="77">
        <f t="shared" si="21"/>
        <v>0</v>
      </c>
      <c r="O482" s="73"/>
      <c r="P482" s="78">
        <f t="shared" si="22"/>
        <v>0</v>
      </c>
      <c r="Q482" s="78">
        <f t="shared" si="23"/>
        <v>0</v>
      </c>
    </row>
    <row r="483" spans="2:17" s="69" customFormat="1" ht="15">
      <c r="B483"/>
      <c r="C483"/>
      <c r="D483"/>
      <c r="E483"/>
      <c r="F483"/>
      <c r="G483"/>
      <c r="H483"/>
      <c r="I483"/>
      <c r="J483"/>
      <c r="K483"/>
      <c r="L483" s="76"/>
      <c r="M483" s="73"/>
      <c r="N483" s="77">
        <f t="shared" si="21"/>
        <v>0</v>
      </c>
      <c r="O483" s="73"/>
      <c r="P483" s="78">
        <f t="shared" si="22"/>
        <v>0</v>
      </c>
      <c r="Q483" s="78">
        <f t="shared" si="23"/>
        <v>0</v>
      </c>
    </row>
    <row r="484" spans="2:17" s="69" customFormat="1" ht="15">
      <c r="B484"/>
      <c r="C484"/>
      <c r="D484"/>
      <c r="E484"/>
      <c r="F484"/>
      <c r="G484"/>
      <c r="H484"/>
      <c r="I484"/>
      <c r="J484"/>
      <c r="K484"/>
      <c r="L484" s="76"/>
      <c r="M484" s="73"/>
      <c r="N484" s="77">
        <f t="shared" si="21"/>
        <v>0</v>
      </c>
      <c r="O484" s="73"/>
      <c r="P484" s="78">
        <f t="shared" si="22"/>
        <v>0</v>
      </c>
      <c r="Q484" s="78">
        <f t="shared" si="23"/>
        <v>0</v>
      </c>
    </row>
    <row r="485" spans="2:17" s="69" customFormat="1" ht="15">
      <c r="B485"/>
      <c r="C485"/>
      <c r="D485"/>
      <c r="E485"/>
      <c r="F485"/>
      <c r="G485"/>
      <c r="H485"/>
      <c r="I485"/>
      <c r="J485"/>
      <c r="K485"/>
      <c r="L485" s="76"/>
      <c r="M485" s="73"/>
      <c r="N485" s="77">
        <f t="shared" si="21"/>
        <v>0</v>
      </c>
      <c r="O485" s="73"/>
      <c r="P485" s="78">
        <f t="shared" si="22"/>
        <v>0</v>
      </c>
      <c r="Q485" s="78">
        <f t="shared" si="23"/>
        <v>0</v>
      </c>
    </row>
    <row r="486" spans="2:17" s="69" customFormat="1" ht="15">
      <c r="B486"/>
      <c r="C486"/>
      <c r="D486"/>
      <c r="E486"/>
      <c r="F486"/>
      <c r="G486"/>
      <c r="H486"/>
      <c r="I486"/>
      <c r="J486"/>
      <c r="K486"/>
      <c r="L486" s="76"/>
      <c r="M486" s="73"/>
      <c r="N486" s="77">
        <f t="shared" si="21"/>
        <v>0</v>
      </c>
      <c r="O486" s="73"/>
      <c r="P486" s="78">
        <f t="shared" si="22"/>
        <v>0</v>
      </c>
      <c r="Q486" s="78">
        <f t="shared" si="23"/>
        <v>0</v>
      </c>
    </row>
    <row r="487" spans="2:17" s="69" customFormat="1" ht="15">
      <c r="B487"/>
      <c r="C487"/>
      <c r="D487"/>
      <c r="E487"/>
      <c r="F487"/>
      <c r="G487"/>
      <c r="H487"/>
      <c r="I487"/>
      <c r="J487"/>
      <c r="K487"/>
      <c r="L487" s="76"/>
      <c r="M487" s="73"/>
      <c r="N487" s="77">
        <f t="shared" si="21"/>
        <v>0</v>
      </c>
      <c r="O487" s="73"/>
      <c r="P487" s="78">
        <f t="shared" si="22"/>
        <v>0</v>
      </c>
      <c r="Q487" s="78">
        <f t="shared" si="23"/>
        <v>0</v>
      </c>
    </row>
    <row r="488" spans="2:17" s="69" customFormat="1" ht="15">
      <c r="B488"/>
      <c r="C488"/>
      <c r="D488"/>
      <c r="E488"/>
      <c r="F488"/>
      <c r="G488"/>
      <c r="H488"/>
      <c r="I488"/>
      <c r="J488"/>
      <c r="K488"/>
      <c r="L488" s="76"/>
      <c r="M488" s="73"/>
      <c r="N488" s="77">
        <f t="shared" si="21"/>
        <v>0</v>
      </c>
      <c r="O488" s="73"/>
      <c r="P488" s="78">
        <f t="shared" si="22"/>
        <v>0</v>
      </c>
      <c r="Q488" s="78">
        <f t="shared" si="23"/>
        <v>0</v>
      </c>
    </row>
    <row r="489" spans="2:17" s="69" customFormat="1" ht="15">
      <c r="B489"/>
      <c r="C489"/>
      <c r="D489"/>
      <c r="E489"/>
      <c r="F489"/>
      <c r="G489"/>
      <c r="H489"/>
      <c r="I489"/>
      <c r="J489"/>
      <c r="K489"/>
      <c r="L489" s="76"/>
      <c r="M489" s="73"/>
      <c r="N489" s="77">
        <f t="shared" si="21"/>
        <v>0</v>
      </c>
      <c r="O489" s="73"/>
      <c r="P489" s="78">
        <f t="shared" si="22"/>
        <v>0</v>
      </c>
      <c r="Q489" s="78">
        <f t="shared" si="23"/>
        <v>0</v>
      </c>
    </row>
    <row r="490" spans="2:17" s="69" customFormat="1" ht="15">
      <c r="B490"/>
      <c r="C490"/>
      <c r="D490"/>
      <c r="E490"/>
      <c r="F490"/>
      <c r="G490"/>
      <c r="H490"/>
      <c r="I490"/>
      <c r="J490"/>
      <c r="K490"/>
      <c r="L490" s="76"/>
      <c r="M490" s="73"/>
      <c r="N490" s="77">
        <f t="shared" si="21"/>
        <v>0</v>
      </c>
      <c r="O490" s="73"/>
      <c r="P490" s="78">
        <f t="shared" si="22"/>
        <v>0</v>
      </c>
      <c r="Q490" s="78">
        <f t="shared" si="23"/>
        <v>0</v>
      </c>
    </row>
    <row r="491" spans="2:17" s="69" customFormat="1" ht="15">
      <c r="B491"/>
      <c r="C491"/>
      <c r="D491"/>
      <c r="E491"/>
      <c r="F491"/>
      <c r="G491"/>
      <c r="H491"/>
      <c r="I491"/>
      <c r="J491"/>
      <c r="K491"/>
      <c r="L491" s="76"/>
      <c r="M491" s="73"/>
      <c r="N491" s="77">
        <f t="shared" si="21"/>
        <v>0</v>
      </c>
      <c r="O491" s="73"/>
      <c r="P491" s="78">
        <f t="shared" si="22"/>
        <v>0</v>
      </c>
      <c r="Q491" s="78">
        <f t="shared" si="23"/>
        <v>0</v>
      </c>
    </row>
    <row r="492" spans="2:17" s="69" customFormat="1" ht="15">
      <c r="B492"/>
      <c r="C492"/>
      <c r="D492"/>
      <c r="E492"/>
      <c r="F492"/>
      <c r="G492"/>
      <c r="H492"/>
      <c r="I492"/>
      <c r="J492"/>
      <c r="K492"/>
      <c r="L492" s="76"/>
      <c r="M492" s="73"/>
      <c r="N492" s="77">
        <f t="shared" si="21"/>
        <v>0</v>
      </c>
      <c r="O492" s="73"/>
      <c r="P492" s="78">
        <f t="shared" si="22"/>
        <v>0</v>
      </c>
      <c r="Q492" s="78">
        <f t="shared" si="23"/>
        <v>0</v>
      </c>
    </row>
    <row r="493" spans="2:17" s="69" customFormat="1" ht="15">
      <c r="B493"/>
      <c r="C493"/>
      <c r="D493"/>
      <c r="E493"/>
      <c r="F493"/>
      <c r="G493"/>
      <c r="H493"/>
      <c r="I493"/>
      <c r="J493"/>
      <c r="K493"/>
      <c r="L493" s="76"/>
      <c r="M493" s="73"/>
      <c r="N493" s="77">
        <f t="shared" si="21"/>
        <v>0</v>
      </c>
      <c r="O493" s="73"/>
      <c r="P493" s="78">
        <f t="shared" si="22"/>
        <v>0</v>
      </c>
      <c r="Q493" s="78">
        <f t="shared" si="23"/>
        <v>0</v>
      </c>
    </row>
    <row r="494" spans="2:17" s="69" customFormat="1" ht="15">
      <c r="B494"/>
      <c r="C494"/>
      <c r="D494"/>
      <c r="E494"/>
      <c r="F494"/>
      <c r="G494"/>
      <c r="H494"/>
      <c r="I494"/>
      <c r="J494"/>
      <c r="K494"/>
      <c r="L494" s="76"/>
      <c r="M494" s="73"/>
      <c r="N494" s="77">
        <f t="shared" si="21"/>
        <v>0</v>
      </c>
      <c r="O494" s="73"/>
      <c r="P494" s="78">
        <f t="shared" si="22"/>
        <v>0</v>
      </c>
      <c r="Q494" s="78">
        <f t="shared" si="23"/>
        <v>0</v>
      </c>
    </row>
    <row r="495" spans="2:17" s="69" customFormat="1" ht="15">
      <c r="B495"/>
      <c r="C495"/>
      <c r="D495"/>
      <c r="E495"/>
      <c r="F495"/>
      <c r="G495"/>
      <c r="H495"/>
      <c r="I495"/>
      <c r="J495"/>
      <c r="K495"/>
      <c r="L495" s="76"/>
      <c r="M495" s="73"/>
      <c r="N495" s="77">
        <f t="shared" si="21"/>
        <v>0</v>
      </c>
      <c r="O495" s="73"/>
      <c r="P495" s="78">
        <f t="shared" si="22"/>
        <v>0</v>
      </c>
      <c r="Q495" s="78">
        <f t="shared" si="23"/>
        <v>0</v>
      </c>
    </row>
    <row r="496" spans="2:17" s="69" customFormat="1" ht="15">
      <c r="B496"/>
      <c r="C496"/>
      <c r="D496"/>
      <c r="E496"/>
      <c r="F496"/>
      <c r="G496"/>
      <c r="H496"/>
      <c r="I496"/>
      <c r="J496"/>
      <c r="K496"/>
      <c r="L496" s="76"/>
      <c r="M496" s="73"/>
      <c r="N496" s="77">
        <f t="shared" si="21"/>
        <v>0</v>
      </c>
      <c r="O496" s="73"/>
      <c r="P496" s="78">
        <f t="shared" si="22"/>
        <v>0</v>
      </c>
      <c r="Q496" s="78">
        <f t="shared" si="23"/>
        <v>0</v>
      </c>
    </row>
    <row r="497" spans="2:17" s="69" customFormat="1" ht="15">
      <c r="B497"/>
      <c r="C497"/>
      <c r="D497"/>
      <c r="E497"/>
      <c r="F497"/>
      <c r="G497"/>
      <c r="H497"/>
      <c r="I497"/>
      <c r="J497"/>
      <c r="K497"/>
      <c r="L497" s="76"/>
      <c r="M497" s="73"/>
      <c r="N497" s="77">
        <f t="shared" si="21"/>
        <v>0</v>
      </c>
      <c r="O497" s="73"/>
      <c r="P497" s="78">
        <f t="shared" si="22"/>
        <v>0</v>
      </c>
      <c r="Q497" s="78">
        <f t="shared" si="23"/>
        <v>0</v>
      </c>
    </row>
    <row r="498" spans="2:17" s="69" customFormat="1" ht="15">
      <c r="B498"/>
      <c r="C498"/>
      <c r="D498"/>
      <c r="E498"/>
      <c r="F498"/>
      <c r="G498"/>
      <c r="H498"/>
      <c r="I498"/>
      <c r="J498"/>
      <c r="K498"/>
      <c r="L498" s="76"/>
      <c r="M498" s="73"/>
      <c r="N498" s="77">
        <f t="shared" si="21"/>
        <v>0</v>
      </c>
      <c r="O498" s="73"/>
      <c r="P498" s="78">
        <f t="shared" si="22"/>
        <v>0</v>
      </c>
      <c r="Q498" s="78">
        <f t="shared" si="23"/>
        <v>0</v>
      </c>
    </row>
    <row r="499" spans="2:17" s="69" customFormat="1" ht="15">
      <c r="B499"/>
      <c r="C499"/>
      <c r="D499"/>
      <c r="E499"/>
      <c r="F499"/>
      <c r="G499"/>
      <c r="H499"/>
      <c r="I499"/>
      <c r="J499"/>
      <c r="K499"/>
      <c r="L499" s="76"/>
      <c r="M499" s="73"/>
      <c r="N499" s="77">
        <f t="shared" si="21"/>
        <v>0</v>
      </c>
      <c r="O499" s="73"/>
      <c r="P499" s="78">
        <f t="shared" si="22"/>
        <v>0</v>
      </c>
      <c r="Q499" s="78">
        <f t="shared" si="23"/>
        <v>0</v>
      </c>
    </row>
    <row r="500" spans="2:17" s="69" customFormat="1" ht="15">
      <c r="B500"/>
      <c r="C500"/>
      <c r="D500"/>
      <c r="E500"/>
      <c r="F500"/>
      <c r="G500"/>
      <c r="H500"/>
      <c r="I500"/>
      <c r="J500"/>
      <c r="K500"/>
      <c r="L500" s="76"/>
      <c r="M500" s="73"/>
      <c r="N500" s="77">
        <f t="shared" si="21"/>
        <v>0</v>
      </c>
      <c r="O500" s="73"/>
      <c r="P500" s="78">
        <f t="shared" si="22"/>
        <v>0</v>
      </c>
      <c r="Q500" s="78">
        <f t="shared" si="23"/>
        <v>0</v>
      </c>
    </row>
    <row r="501" spans="2:17" s="69" customFormat="1" ht="15">
      <c r="B501"/>
      <c r="C501"/>
      <c r="D501"/>
      <c r="E501"/>
      <c r="F501"/>
      <c r="G501"/>
      <c r="H501"/>
      <c r="I501"/>
      <c r="J501"/>
      <c r="K501"/>
      <c r="L501" s="76"/>
      <c r="M501" s="73"/>
      <c r="N501" s="77">
        <f t="shared" si="21"/>
        <v>0</v>
      </c>
      <c r="O501" s="73"/>
      <c r="P501" s="78">
        <f t="shared" si="22"/>
        <v>0</v>
      </c>
      <c r="Q501" s="78">
        <f t="shared" si="23"/>
        <v>0</v>
      </c>
    </row>
    <row r="502" spans="2:17" s="69" customFormat="1" ht="15">
      <c r="B502"/>
      <c r="C502"/>
      <c r="D502"/>
      <c r="E502"/>
      <c r="F502"/>
      <c r="G502"/>
      <c r="H502"/>
      <c r="I502"/>
      <c r="J502"/>
      <c r="K502"/>
      <c r="L502" s="76"/>
      <c r="M502" s="73"/>
      <c r="N502" s="77">
        <f t="shared" si="21"/>
        <v>0</v>
      </c>
      <c r="O502" s="73"/>
      <c r="P502" s="78">
        <f t="shared" si="22"/>
        <v>0</v>
      </c>
      <c r="Q502" s="78">
        <f t="shared" si="23"/>
        <v>0</v>
      </c>
    </row>
    <row r="503" spans="2:17" s="69" customFormat="1" ht="15">
      <c r="B503"/>
      <c r="C503"/>
      <c r="D503"/>
      <c r="E503"/>
      <c r="F503"/>
      <c r="G503"/>
      <c r="H503"/>
      <c r="I503"/>
      <c r="J503"/>
      <c r="K503"/>
      <c r="L503" s="76"/>
      <c r="M503" s="73"/>
      <c r="N503" s="77">
        <f t="shared" si="21"/>
        <v>0</v>
      </c>
      <c r="O503" s="73"/>
      <c r="P503" s="78">
        <f t="shared" si="22"/>
        <v>0</v>
      </c>
      <c r="Q503" s="78">
        <f t="shared" si="23"/>
        <v>0</v>
      </c>
    </row>
    <row r="504" spans="2:17" s="69" customFormat="1" ht="15">
      <c r="B504"/>
      <c r="C504"/>
      <c r="D504"/>
      <c r="E504"/>
      <c r="F504"/>
      <c r="G504"/>
      <c r="H504"/>
      <c r="I504"/>
      <c r="J504"/>
      <c r="K504"/>
      <c r="L504" s="76"/>
      <c r="M504" s="73"/>
      <c r="N504" s="77">
        <f t="shared" si="21"/>
        <v>0</v>
      </c>
      <c r="O504" s="73"/>
      <c r="P504" s="78">
        <f t="shared" si="22"/>
        <v>0</v>
      </c>
      <c r="Q504" s="78">
        <f t="shared" si="23"/>
        <v>0</v>
      </c>
    </row>
    <row r="505" spans="2:17" s="69" customFormat="1" ht="15">
      <c r="B505"/>
      <c r="C505"/>
      <c r="D505"/>
      <c r="E505"/>
      <c r="F505"/>
      <c r="G505"/>
      <c r="H505"/>
      <c r="I505"/>
      <c r="J505"/>
      <c r="K505"/>
      <c r="L505" s="76"/>
      <c r="M505" s="73"/>
      <c r="N505" s="77">
        <f t="shared" si="21"/>
        <v>0</v>
      </c>
      <c r="O505" s="73"/>
      <c r="P505" s="78">
        <f t="shared" si="22"/>
        <v>0</v>
      </c>
      <c r="Q505" s="78">
        <f t="shared" si="23"/>
        <v>0</v>
      </c>
    </row>
    <row r="506" spans="2:17" s="69" customFormat="1" ht="15">
      <c r="B506"/>
      <c r="C506"/>
      <c r="D506"/>
      <c r="E506"/>
      <c r="F506"/>
      <c r="G506"/>
      <c r="H506"/>
      <c r="I506"/>
      <c r="J506"/>
      <c r="K506"/>
      <c r="L506" s="76"/>
      <c r="M506" s="73"/>
      <c r="N506" s="77">
        <f t="shared" si="21"/>
        <v>0</v>
      </c>
      <c r="O506" s="73"/>
      <c r="P506" s="78">
        <f t="shared" si="22"/>
        <v>0</v>
      </c>
      <c r="Q506" s="78">
        <f t="shared" si="23"/>
        <v>0</v>
      </c>
    </row>
    <row r="507" spans="2:17" s="69" customFormat="1" ht="15">
      <c r="B507"/>
      <c r="C507"/>
      <c r="D507"/>
      <c r="E507"/>
      <c r="F507"/>
      <c r="G507"/>
      <c r="H507"/>
      <c r="I507"/>
      <c r="J507"/>
      <c r="K507"/>
      <c r="L507" s="76"/>
      <c r="M507" s="73"/>
      <c r="N507" s="77">
        <f t="shared" si="21"/>
        <v>0</v>
      </c>
      <c r="O507" s="73"/>
      <c r="P507" s="78">
        <f t="shared" si="22"/>
        <v>0</v>
      </c>
      <c r="Q507" s="78">
        <f t="shared" si="23"/>
        <v>0</v>
      </c>
    </row>
    <row r="508" spans="2:17" s="69" customFormat="1" ht="15">
      <c r="B508"/>
      <c r="C508"/>
      <c r="D508"/>
      <c r="E508"/>
      <c r="F508"/>
      <c r="G508"/>
      <c r="H508"/>
      <c r="I508"/>
      <c r="J508"/>
      <c r="K508"/>
      <c r="L508" s="76"/>
      <c r="M508" s="73"/>
      <c r="N508" s="77">
        <f t="shared" si="21"/>
        <v>0</v>
      </c>
      <c r="O508" s="73"/>
      <c r="P508" s="78">
        <f t="shared" si="22"/>
        <v>0</v>
      </c>
      <c r="Q508" s="78">
        <f t="shared" si="23"/>
        <v>0</v>
      </c>
    </row>
    <row r="509" spans="2:17" s="69" customFormat="1" ht="15">
      <c r="B509"/>
      <c r="C509"/>
      <c r="D509"/>
      <c r="E509"/>
      <c r="F509"/>
      <c r="G509"/>
      <c r="H509"/>
      <c r="I509"/>
      <c r="J509"/>
      <c r="K509"/>
      <c r="L509" s="76"/>
      <c r="M509" s="73"/>
      <c r="N509" s="77">
        <f t="shared" si="21"/>
        <v>0</v>
      </c>
      <c r="O509" s="73"/>
      <c r="P509" s="78">
        <f t="shared" si="22"/>
        <v>0</v>
      </c>
      <c r="Q509" s="78">
        <f t="shared" si="23"/>
        <v>0</v>
      </c>
    </row>
    <row r="510" spans="2:17" s="69" customFormat="1" ht="15">
      <c r="B510"/>
      <c r="C510"/>
      <c r="D510"/>
      <c r="E510"/>
      <c r="F510"/>
      <c r="G510"/>
      <c r="H510"/>
      <c r="I510"/>
      <c r="J510"/>
      <c r="K510"/>
      <c r="L510" s="76"/>
      <c r="M510" s="73"/>
      <c r="N510" s="77">
        <f t="shared" si="21"/>
        <v>0</v>
      </c>
      <c r="O510" s="73"/>
      <c r="P510" s="78">
        <f t="shared" si="22"/>
        <v>0</v>
      </c>
      <c r="Q510" s="78">
        <f t="shared" si="23"/>
        <v>0</v>
      </c>
    </row>
    <row r="511" spans="2:17" s="69" customFormat="1" ht="15">
      <c r="B511"/>
      <c r="C511"/>
      <c r="D511"/>
      <c r="E511"/>
      <c r="F511"/>
      <c r="G511"/>
      <c r="H511"/>
      <c r="I511"/>
      <c r="J511"/>
      <c r="K511"/>
      <c r="L511" s="76"/>
      <c r="M511" s="73"/>
      <c r="N511" s="77">
        <f t="shared" si="21"/>
        <v>0</v>
      </c>
      <c r="O511" s="73"/>
      <c r="P511" s="78">
        <f t="shared" si="22"/>
        <v>0</v>
      </c>
      <c r="Q511" s="78">
        <f t="shared" si="23"/>
        <v>0</v>
      </c>
    </row>
    <row r="512" spans="2:17" s="69" customFormat="1" ht="15">
      <c r="B512"/>
      <c r="C512"/>
      <c r="D512"/>
      <c r="E512"/>
      <c r="F512"/>
      <c r="G512"/>
      <c r="H512"/>
      <c r="I512"/>
      <c r="J512"/>
      <c r="K512"/>
      <c r="L512" s="76"/>
      <c r="M512" s="73"/>
      <c r="N512" s="77">
        <f t="shared" si="21"/>
        <v>0</v>
      </c>
      <c r="O512" s="73"/>
      <c r="P512" s="78">
        <f t="shared" si="22"/>
        <v>0</v>
      </c>
      <c r="Q512" s="78">
        <f t="shared" si="23"/>
        <v>0</v>
      </c>
    </row>
    <row r="513" spans="2:17" s="69" customFormat="1" ht="15">
      <c r="B513"/>
      <c r="C513"/>
      <c r="D513"/>
      <c r="E513"/>
      <c r="F513"/>
      <c r="G513"/>
      <c r="H513"/>
      <c r="I513"/>
      <c r="J513"/>
      <c r="K513"/>
      <c r="L513" s="76"/>
      <c r="M513" s="73"/>
      <c r="N513" s="77">
        <f t="shared" si="21"/>
        <v>0</v>
      </c>
      <c r="O513" s="73"/>
      <c r="P513" s="78">
        <f t="shared" si="22"/>
        <v>0</v>
      </c>
      <c r="Q513" s="78">
        <f t="shared" si="23"/>
        <v>0</v>
      </c>
    </row>
    <row r="514" spans="2:17" s="69" customFormat="1" ht="15">
      <c r="B514"/>
      <c r="C514"/>
      <c r="D514"/>
      <c r="E514"/>
      <c r="F514"/>
      <c r="G514"/>
      <c r="H514"/>
      <c r="I514"/>
      <c r="J514"/>
      <c r="K514"/>
      <c r="L514" s="76"/>
      <c r="M514" s="73"/>
      <c r="N514" s="77">
        <f t="shared" si="21"/>
        <v>0</v>
      </c>
      <c r="O514" s="73"/>
      <c r="P514" s="78">
        <f t="shared" si="22"/>
        <v>0</v>
      </c>
      <c r="Q514" s="78">
        <f t="shared" si="23"/>
        <v>0</v>
      </c>
    </row>
    <row r="515" spans="2:17" s="69" customFormat="1" ht="15">
      <c r="B515"/>
      <c r="C515"/>
      <c r="D515"/>
      <c r="E515"/>
      <c r="F515"/>
      <c r="G515"/>
      <c r="H515"/>
      <c r="I515"/>
      <c r="J515"/>
      <c r="K515"/>
      <c r="L515" s="76"/>
      <c r="M515" s="73"/>
      <c r="N515" s="77">
        <f t="shared" si="21"/>
        <v>0</v>
      </c>
      <c r="O515" s="73"/>
      <c r="P515" s="78">
        <f t="shared" si="22"/>
        <v>0</v>
      </c>
      <c r="Q515" s="78">
        <f t="shared" si="23"/>
        <v>0</v>
      </c>
    </row>
    <row r="516" spans="2:17" s="69" customFormat="1" ht="15">
      <c r="B516"/>
      <c r="C516"/>
      <c r="D516"/>
      <c r="E516"/>
      <c r="F516"/>
      <c r="G516"/>
      <c r="H516"/>
      <c r="I516"/>
      <c r="J516"/>
      <c r="K516"/>
      <c r="L516" s="76"/>
      <c r="M516" s="73"/>
      <c r="N516" s="77">
        <f t="shared" si="21"/>
        <v>0</v>
      </c>
      <c r="O516" s="73"/>
      <c r="P516" s="78">
        <f t="shared" si="22"/>
        <v>0</v>
      </c>
      <c r="Q516" s="78">
        <f t="shared" si="23"/>
        <v>0</v>
      </c>
    </row>
    <row r="517" spans="2:17" s="69" customFormat="1" ht="15">
      <c r="B517"/>
      <c r="C517"/>
      <c r="D517"/>
      <c r="E517"/>
      <c r="F517"/>
      <c r="G517"/>
      <c r="H517"/>
      <c r="I517"/>
      <c r="J517"/>
      <c r="K517"/>
      <c r="L517" s="76"/>
      <c r="M517" s="73"/>
      <c r="N517" s="77">
        <f t="shared" si="21"/>
        <v>0</v>
      </c>
      <c r="O517" s="73"/>
      <c r="P517" s="78">
        <f t="shared" si="22"/>
        <v>0</v>
      </c>
      <c r="Q517" s="78">
        <f t="shared" si="23"/>
        <v>0</v>
      </c>
    </row>
    <row r="518" spans="2:17" s="69" customFormat="1" ht="15">
      <c r="B518"/>
      <c r="C518"/>
      <c r="D518"/>
      <c r="E518"/>
      <c r="F518"/>
      <c r="G518"/>
      <c r="H518"/>
      <c r="I518"/>
      <c r="J518"/>
      <c r="K518"/>
      <c r="L518" s="76"/>
      <c r="M518" s="73"/>
      <c r="N518" s="77">
        <f t="shared" si="21"/>
        <v>0</v>
      </c>
      <c r="O518" s="73"/>
      <c r="P518" s="78">
        <f t="shared" si="22"/>
        <v>0</v>
      </c>
      <c r="Q518" s="78">
        <f t="shared" si="23"/>
        <v>0</v>
      </c>
    </row>
    <row r="519" spans="2:17" s="69" customFormat="1" ht="15">
      <c r="B519"/>
      <c r="C519"/>
      <c r="D519"/>
      <c r="E519"/>
      <c r="F519"/>
      <c r="G519"/>
      <c r="H519"/>
      <c r="I519"/>
      <c r="J519"/>
      <c r="K519"/>
      <c r="L519" s="76"/>
      <c r="M519" s="73"/>
      <c r="N519" s="77">
        <f t="shared" si="21"/>
        <v>0</v>
      </c>
      <c r="O519" s="73"/>
      <c r="P519" s="78">
        <f t="shared" si="22"/>
        <v>0</v>
      </c>
      <c r="Q519" s="78">
        <f t="shared" si="23"/>
        <v>0</v>
      </c>
    </row>
    <row r="520" spans="2:17" s="69" customFormat="1" ht="15">
      <c r="B520"/>
      <c r="C520"/>
      <c r="D520"/>
      <c r="E520"/>
      <c r="F520"/>
      <c r="G520"/>
      <c r="H520"/>
      <c r="I520"/>
      <c r="J520"/>
      <c r="K520"/>
      <c r="L520" s="76"/>
      <c r="M520" s="73"/>
      <c r="N520" s="77">
        <f t="shared" si="21"/>
        <v>0</v>
      </c>
      <c r="O520" s="73"/>
      <c r="P520" s="78">
        <f t="shared" si="22"/>
        <v>0</v>
      </c>
      <c r="Q520" s="78">
        <f t="shared" si="23"/>
        <v>0</v>
      </c>
    </row>
    <row r="521" spans="2:17" s="69" customFormat="1" ht="15">
      <c r="B521"/>
      <c r="C521"/>
      <c r="D521"/>
      <c r="E521"/>
      <c r="F521"/>
      <c r="G521"/>
      <c r="H521"/>
      <c r="I521"/>
      <c r="J521"/>
      <c r="K521"/>
      <c r="L521" s="76"/>
      <c r="M521" s="73"/>
      <c r="N521" s="77">
        <f t="shared" si="21"/>
        <v>0</v>
      </c>
      <c r="O521" s="73"/>
      <c r="P521" s="78">
        <f t="shared" si="22"/>
        <v>0</v>
      </c>
      <c r="Q521" s="78">
        <f t="shared" si="23"/>
        <v>0</v>
      </c>
    </row>
    <row r="522" spans="2:17" s="69" customFormat="1" ht="15">
      <c r="B522"/>
      <c r="C522"/>
      <c r="D522"/>
      <c r="E522"/>
      <c r="F522"/>
      <c r="G522"/>
      <c r="H522"/>
      <c r="I522"/>
      <c r="J522"/>
      <c r="K522"/>
      <c r="L522" s="76"/>
      <c r="M522" s="73"/>
      <c r="N522" s="77">
        <f t="shared" si="21"/>
        <v>0</v>
      </c>
      <c r="O522" s="73"/>
      <c r="P522" s="78">
        <f t="shared" si="22"/>
        <v>0</v>
      </c>
      <c r="Q522" s="78">
        <f t="shared" si="23"/>
        <v>0</v>
      </c>
    </row>
    <row r="523" spans="2:17" s="69" customFormat="1" ht="15">
      <c r="B523"/>
      <c r="C523"/>
      <c r="D523"/>
      <c r="E523"/>
      <c r="F523"/>
      <c r="G523"/>
      <c r="H523"/>
      <c r="I523"/>
      <c r="J523"/>
      <c r="K523"/>
      <c r="L523" s="76"/>
      <c r="M523" s="73"/>
      <c r="N523" s="77">
        <f t="shared" si="21"/>
        <v>0</v>
      </c>
      <c r="O523" s="73"/>
      <c r="P523" s="78">
        <f t="shared" si="22"/>
        <v>0</v>
      </c>
      <c r="Q523" s="78">
        <f t="shared" si="23"/>
        <v>0</v>
      </c>
    </row>
    <row r="524" spans="2:17" s="69" customFormat="1" ht="15">
      <c r="B524"/>
      <c r="C524"/>
      <c r="D524"/>
      <c r="E524"/>
      <c r="F524"/>
      <c r="G524"/>
      <c r="H524"/>
      <c r="I524"/>
      <c r="J524"/>
      <c r="K524"/>
      <c r="L524" s="76"/>
      <c r="M524" s="73"/>
      <c r="N524" s="77">
        <f t="shared" ref="N524:N587" si="24">IFERROR(COUNTA(E524:J524),"")</f>
        <v>0</v>
      </c>
      <c r="O524" s="73"/>
      <c r="P524" s="78">
        <f t="shared" ref="P524:P587" si="25">IFERROR(IF(N524&lt;=1,0,(SUM(E524:J524)/6)),"")</f>
        <v>0</v>
      </c>
      <c r="Q524" s="78">
        <f t="shared" ref="Q524:Q587" si="26">+P524/12</f>
        <v>0</v>
      </c>
    </row>
    <row r="525" spans="2:17" s="69" customFormat="1" ht="15">
      <c r="B525"/>
      <c r="C525"/>
      <c r="D525"/>
      <c r="E525"/>
      <c r="F525"/>
      <c r="G525"/>
      <c r="H525"/>
      <c r="I525"/>
      <c r="J525"/>
      <c r="K525"/>
      <c r="L525" s="76"/>
      <c r="M525" s="73"/>
      <c r="N525" s="77">
        <f t="shared" si="24"/>
        <v>0</v>
      </c>
      <c r="O525" s="73"/>
      <c r="P525" s="78">
        <f t="shared" si="25"/>
        <v>0</v>
      </c>
      <c r="Q525" s="78">
        <f t="shared" si="26"/>
        <v>0</v>
      </c>
    </row>
    <row r="526" spans="2:17" s="69" customFormat="1" ht="15">
      <c r="B526"/>
      <c r="C526"/>
      <c r="D526"/>
      <c r="E526"/>
      <c r="F526"/>
      <c r="G526"/>
      <c r="H526"/>
      <c r="I526"/>
      <c r="J526"/>
      <c r="K526"/>
      <c r="L526" s="76"/>
      <c r="M526" s="73"/>
      <c r="N526" s="77">
        <f t="shared" si="24"/>
        <v>0</v>
      </c>
      <c r="O526" s="73"/>
      <c r="P526" s="78">
        <f t="shared" si="25"/>
        <v>0</v>
      </c>
      <c r="Q526" s="78">
        <f t="shared" si="26"/>
        <v>0</v>
      </c>
    </row>
    <row r="527" spans="2:17" s="69" customFormat="1" ht="15">
      <c r="B527"/>
      <c r="C527"/>
      <c r="D527"/>
      <c r="E527"/>
      <c r="F527"/>
      <c r="G527"/>
      <c r="H527"/>
      <c r="I527"/>
      <c r="J527"/>
      <c r="K527"/>
      <c r="L527" s="76"/>
      <c r="M527" s="73"/>
      <c r="N527" s="77">
        <f t="shared" si="24"/>
        <v>0</v>
      </c>
      <c r="O527" s="73"/>
      <c r="P527" s="78">
        <f t="shared" si="25"/>
        <v>0</v>
      </c>
      <c r="Q527" s="78">
        <f t="shared" si="26"/>
        <v>0</v>
      </c>
    </row>
    <row r="528" spans="2:17" s="69" customFormat="1" ht="15">
      <c r="B528"/>
      <c r="C528"/>
      <c r="D528"/>
      <c r="E528"/>
      <c r="F528"/>
      <c r="G528"/>
      <c r="H528"/>
      <c r="I528"/>
      <c r="J528"/>
      <c r="K528"/>
      <c r="L528" s="76"/>
      <c r="M528" s="73"/>
      <c r="N528" s="77">
        <f t="shared" si="24"/>
        <v>0</v>
      </c>
      <c r="O528" s="73"/>
      <c r="P528" s="78">
        <f t="shared" si="25"/>
        <v>0</v>
      </c>
      <c r="Q528" s="78">
        <f t="shared" si="26"/>
        <v>0</v>
      </c>
    </row>
    <row r="529" spans="2:17" s="69" customFormat="1" ht="15">
      <c r="B529"/>
      <c r="C529"/>
      <c r="D529"/>
      <c r="E529"/>
      <c r="F529"/>
      <c r="G529"/>
      <c r="H529"/>
      <c r="I529"/>
      <c r="J529"/>
      <c r="K529"/>
      <c r="L529" s="76"/>
      <c r="M529" s="73"/>
      <c r="N529" s="77">
        <f t="shared" si="24"/>
        <v>0</v>
      </c>
      <c r="O529" s="73"/>
      <c r="P529" s="78">
        <f t="shared" si="25"/>
        <v>0</v>
      </c>
      <c r="Q529" s="78">
        <f t="shared" si="26"/>
        <v>0</v>
      </c>
    </row>
    <row r="530" spans="2:17" s="69" customFormat="1" ht="15">
      <c r="B530"/>
      <c r="C530"/>
      <c r="D530"/>
      <c r="E530"/>
      <c r="F530"/>
      <c r="G530"/>
      <c r="H530"/>
      <c r="I530"/>
      <c r="J530"/>
      <c r="K530"/>
      <c r="L530" s="76"/>
      <c r="M530" s="73"/>
      <c r="N530" s="77">
        <f t="shared" si="24"/>
        <v>0</v>
      </c>
      <c r="O530" s="73"/>
      <c r="P530" s="78">
        <f t="shared" si="25"/>
        <v>0</v>
      </c>
      <c r="Q530" s="78">
        <f t="shared" si="26"/>
        <v>0</v>
      </c>
    </row>
    <row r="531" spans="2:17" s="69" customFormat="1" ht="15">
      <c r="B531"/>
      <c r="C531"/>
      <c r="D531"/>
      <c r="E531"/>
      <c r="F531"/>
      <c r="G531"/>
      <c r="H531"/>
      <c r="I531"/>
      <c r="J531"/>
      <c r="K531"/>
      <c r="L531" s="76"/>
      <c r="M531" s="73"/>
      <c r="N531" s="77">
        <f t="shared" si="24"/>
        <v>0</v>
      </c>
      <c r="O531" s="73"/>
      <c r="P531" s="78">
        <f t="shared" si="25"/>
        <v>0</v>
      </c>
      <c r="Q531" s="78">
        <f t="shared" si="26"/>
        <v>0</v>
      </c>
    </row>
    <row r="532" spans="2:17" s="69" customFormat="1" ht="15">
      <c r="B532"/>
      <c r="C532"/>
      <c r="D532"/>
      <c r="E532"/>
      <c r="F532"/>
      <c r="G532"/>
      <c r="H532"/>
      <c r="I532"/>
      <c r="J532"/>
      <c r="K532"/>
      <c r="L532" s="76"/>
      <c r="M532" s="73"/>
      <c r="N532" s="77">
        <f t="shared" si="24"/>
        <v>0</v>
      </c>
      <c r="O532" s="73"/>
      <c r="P532" s="78">
        <f t="shared" si="25"/>
        <v>0</v>
      </c>
      <c r="Q532" s="78">
        <f t="shared" si="26"/>
        <v>0</v>
      </c>
    </row>
    <row r="533" spans="2:17" s="69" customFormat="1" ht="15">
      <c r="B533"/>
      <c r="C533"/>
      <c r="D533"/>
      <c r="E533"/>
      <c r="F533"/>
      <c r="G533"/>
      <c r="H533"/>
      <c r="I533"/>
      <c r="J533"/>
      <c r="K533"/>
      <c r="L533" s="76"/>
      <c r="M533" s="73"/>
      <c r="N533" s="77">
        <f t="shared" si="24"/>
        <v>0</v>
      </c>
      <c r="O533" s="73"/>
      <c r="P533" s="78">
        <f t="shared" si="25"/>
        <v>0</v>
      </c>
      <c r="Q533" s="78">
        <f t="shared" si="26"/>
        <v>0</v>
      </c>
    </row>
    <row r="534" spans="2:17" s="69" customFormat="1" ht="15">
      <c r="B534"/>
      <c r="C534"/>
      <c r="D534"/>
      <c r="E534"/>
      <c r="F534"/>
      <c r="G534"/>
      <c r="H534"/>
      <c r="I534"/>
      <c r="J534"/>
      <c r="K534"/>
      <c r="L534" s="76"/>
      <c r="M534" s="73"/>
      <c r="N534" s="77">
        <f t="shared" si="24"/>
        <v>0</v>
      </c>
      <c r="O534" s="73"/>
      <c r="P534" s="78">
        <f t="shared" si="25"/>
        <v>0</v>
      </c>
      <c r="Q534" s="78">
        <f t="shared" si="26"/>
        <v>0</v>
      </c>
    </row>
    <row r="535" spans="2:17" s="69" customFormat="1" ht="15">
      <c r="B535"/>
      <c r="C535"/>
      <c r="D535"/>
      <c r="E535"/>
      <c r="F535"/>
      <c r="G535"/>
      <c r="H535"/>
      <c r="I535"/>
      <c r="J535"/>
      <c r="K535"/>
      <c r="L535" s="76"/>
      <c r="M535" s="73"/>
      <c r="N535" s="77">
        <f t="shared" si="24"/>
        <v>0</v>
      </c>
      <c r="O535" s="73"/>
      <c r="P535" s="78">
        <f t="shared" si="25"/>
        <v>0</v>
      </c>
      <c r="Q535" s="78">
        <f t="shared" si="26"/>
        <v>0</v>
      </c>
    </row>
    <row r="536" spans="2:17" s="69" customFormat="1" ht="15">
      <c r="B536"/>
      <c r="C536"/>
      <c r="D536"/>
      <c r="E536"/>
      <c r="F536"/>
      <c r="G536"/>
      <c r="H536"/>
      <c r="I536"/>
      <c r="J536"/>
      <c r="K536"/>
      <c r="L536" s="76"/>
      <c r="M536" s="73"/>
      <c r="N536" s="77">
        <f t="shared" si="24"/>
        <v>0</v>
      </c>
      <c r="O536" s="73"/>
      <c r="P536" s="78">
        <f t="shared" si="25"/>
        <v>0</v>
      </c>
      <c r="Q536" s="78">
        <f t="shared" si="26"/>
        <v>0</v>
      </c>
    </row>
    <row r="537" spans="2:17" s="69" customFormat="1" ht="15">
      <c r="B537"/>
      <c r="C537"/>
      <c r="D537"/>
      <c r="E537"/>
      <c r="F537"/>
      <c r="G537"/>
      <c r="H537"/>
      <c r="I537"/>
      <c r="J537"/>
      <c r="K537"/>
      <c r="L537" s="76"/>
      <c r="M537" s="73"/>
      <c r="N537" s="77">
        <f t="shared" si="24"/>
        <v>0</v>
      </c>
      <c r="O537" s="73"/>
      <c r="P537" s="78">
        <f t="shared" si="25"/>
        <v>0</v>
      </c>
      <c r="Q537" s="78">
        <f t="shared" si="26"/>
        <v>0</v>
      </c>
    </row>
    <row r="538" spans="2:17" s="69" customFormat="1" ht="15">
      <c r="B538"/>
      <c r="C538"/>
      <c r="D538"/>
      <c r="E538"/>
      <c r="F538"/>
      <c r="G538"/>
      <c r="H538"/>
      <c r="I538"/>
      <c r="J538"/>
      <c r="K538"/>
      <c r="L538" s="76"/>
      <c r="M538" s="73"/>
      <c r="N538" s="77">
        <f t="shared" si="24"/>
        <v>0</v>
      </c>
      <c r="O538" s="73"/>
      <c r="P538" s="78">
        <f t="shared" si="25"/>
        <v>0</v>
      </c>
      <c r="Q538" s="78">
        <f t="shared" si="26"/>
        <v>0</v>
      </c>
    </row>
    <row r="539" spans="2:17" s="69" customFormat="1" ht="15">
      <c r="B539"/>
      <c r="C539"/>
      <c r="D539"/>
      <c r="E539"/>
      <c r="F539"/>
      <c r="G539"/>
      <c r="H539"/>
      <c r="I539"/>
      <c r="J539"/>
      <c r="K539"/>
      <c r="L539" s="76"/>
      <c r="M539" s="73"/>
      <c r="N539" s="77">
        <f t="shared" si="24"/>
        <v>0</v>
      </c>
      <c r="O539" s="73"/>
      <c r="P539" s="78">
        <f t="shared" si="25"/>
        <v>0</v>
      </c>
      <c r="Q539" s="78">
        <f t="shared" si="26"/>
        <v>0</v>
      </c>
    </row>
    <row r="540" spans="2:17" s="69" customFormat="1" ht="15">
      <c r="B540"/>
      <c r="C540"/>
      <c r="D540"/>
      <c r="E540"/>
      <c r="F540"/>
      <c r="G540"/>
      <c r="H540"/>
      <c r="I540"/>
      <c r="J540"/>
      <c r="K540"/>
      <c r="L540" s="76"/>
      <c r="M540" s="73"/>
      <c r="N540" s="77">
        <f t="shared" si="24"/>
        <v>0</v>
      </c>
      <c r="O540" s="73"/>
      <c r="P540" s="78">
        <f t="shared" si="25"/>
        <v>0</v>
      </c>
      <c r="Q540" s="78">
        <f t="shared" si="26"/>
        <v>0</v>
      </c>
    </row>
    <row r="541" spans="2:17" s="69" customFormat="1" ht="15">
      <c r="B541"/>
      <c r="C541"/>
      <c r="D541"/>
      <c r="E541"/>
      <c r="F541"/>
      <c r="G541"/>
      <c r="H541"/>
      <c r="I541"/>
      <c r="J541"/>
      <c r="K541"/>
      <c r="L541" s="76"/>
      <c r="M541" s="73"/>
      <c r="N541" s="77">
        <f t="shared" si="24"/>
        <v>0</v>
      </c>
      <c r="O541" s="73"/>
      <c r="P541" s="78">
        <f t="shared" si="25"/>
        <v>0</v>
      </c>
      <c r="Q541" s="78">
        <f t="shared" si="26"/>
        <v>0</v>
      </c>
    </row>
    <row r="542" spans="2:17" s="69" customFormat="1" ht="15">
      <c r="B542"/>
      <c r="C542"/>
      <c r="D542"/>
      <c r="E542"/>
      <c r="F542"/>
      <c r="G542"/>
      <c r="H542"/>
      <c r="I542"/>
      <c r="J542"/>
      <c r="K542"/>
      <c r="L542" s="76"/>
      <c r="M542" s="73"/>
      <c r="N542" s="77">
        <f t="shared" si="24"/>
        <v>0</v>
      </c>
      <c r="O542" s="73"/>
      <c r="P542" s="78">
        <f t="shared" si="25"/>
        <v>0</v>
      </c>
      <c r="Q542" s="78">
        <f t="shared" si="26"/>
        <v>0</v>
      </c>
    </row>
    <row r="543" spans="2:17" s="69" customFormat="1" ht="15">
      <c r="B543"/>
      <c r="C543"/>
      <c r="D543"/>
      <c r="E543"/>
      <c r="F543"/>
      <c r="G543"/>
      <c r="H543"/>
      <c r="I543"/>
      <c r="J543"/>
      <c r="K543"/>
      <c r="L543" s="76"/>
      <c r="M543" s="73"/>
      <c r="N543" s="77">
        <f t="shared" si="24"/>
        <v>0</v>
      </c>
      <c r="O543" s="73"/>
      <c r="P543" s="78">
        <f t="shared" si="25"/>
        <v>0</v>
      </c>
      <c r="Q543" s="78">
        <f t="shared" si="26"/>
        <v>0</v>
      </c>
    </row>
    <row r="544" spans="2:17" s="69" customFormat="1" ht="15">
      <c r="B544"/>
      <c r="C544"/>
      <c r="D544"/>
      <c r="E544"/>
      <c r="F544"/>
      <c r="G544"/>
      <c r="H544"/>
      <c r="I544"/>
      <c r="J544"/>
      <c r="K544"/>
      <c r="L544" s="76"/>
      <c r="M544" s="73"/>
      <c r="N544" s="77">
        <f t="shared" si="24"/>
        <v>0</v>
      </c>
      <c r="O544" s="73"/>
      <c r="P544" s="78">
        <f t="shared" si="25"/>
        <v>0</v>
      </c>
      <c r="Q544" s="78">
        <f t="shared" si="26"/>
        <v>0</v>
      </c>
    </row>
    <row r="545" spans="2:17" s="69" customFormat="1" ht="15">
      <c r="B545"/>
      <c r="C545"/>
      <c r="D545"/>
      <c r="E545"/>
      <c r="F545"/>
      <c r="G545"/>
      <c r="H545"/>
      <c r="I545"/>
      <c r="J545"/>
      <c r="K545"/>
      <c r="L545" s="76"/>
      <c r="M545" s="73"/>
      <c r="N545" s="77">
        <f t="shared" si="24"/>
        <v>0</v>
      </c>
      <c r="O545" s="73"/>
      <c r="P545" s="78">
        <f t="shared" si="25"/>
        <v>0</v>
      </c>
      <c r="Q545" s="78">
        <f t="shared" si="26"/>
        <v>0</v>
      </c>
    </row>
    <row r="546" spans="2:17" s="69" customFormat="1" ht="15">
      <c r="B546"/>
      <c r="C546"/>
      <c r="D546"/>
      <c r="E546"/>
      <c r="F546"/>
      <c r="G546"/>
      <c r="H546"/>
      <c r="I546"/>
      <c r="J546"/>
      <c r="K546"/>
      <c r="L546" s="76"/>
      <c r="M546" s="73"/>
      <c r="N546" s="77">
        <f t="shared" si="24"/>
        <v>0</v>
      </c>
      <c r="O546" s="73"/>
      <c r="P546" s="78">
        <f t="shared" si="25"/>
        <v>0</v>
      </c>
      <c r="Q546" s="78">
        <f t="shared" si="26"/>
        <v>0</v>
      </c>
    </row>
    <row r="547" spans="2:17" s="69" customFormat="1" ht="15">
      <c r="B547"/>
      <c r="C547"/>
      <c r="D547"/>
      <c r="E547"/>
      <c r="F547"/>
      <c r="G547"/>
      <c r="H547"/>
      <c r="I547"/>
      <c r="J547"/>
      <c r="K547"/>
      <c r="L547" s="76"/>
      <c r="M547" s="73"/>
      <c r="N547" s="77">
        <f t="shared" si="24"/>
        <v>0</v>
      </c>
      <c r="O547" s="73"/>
      <c r="P547" s="78">
        <f t="shared" si="25"/>
        <v>0</v>
      </c>
      <c r="Q547" s="78">
        <f t="shared" si="26"/>
        <v>0</v>
      </c>
    </row>
    <row r="548" spans="2:17" s="69" customFormat="1" ht="15">
      <c r="B548"/>
      <c r="C548"/>
      <c r="D548"/>
      <c r="E548"/>
      <c r="F548"/>
      <c r="G548"/>
      <c r="H548"/>
      <c r="I548"/>
      <c r="J548"/>
      <c r="K548"/>
      <c r="L548" s="76"/>
      <c r="M548" s="73"/>
      <c r="N548" s="77">
        <f t="shared" si="24"/>
        <v>0</v>
      </c>
      <c r="O548" s="73"/>
      <c r="P548" s="78">
        <f t="shared" si="25"/>
        <v>0</v>
      </c>
      <c r="Q548" s="78">
        <f t="shared" si="26"/>
        <v>0</v>
      </c>
    </row>
    <row r="549" spans="2:17" s="69" customFormat="1" ht="15">
      <c r="B549"/>
      <c r="C549"/>
      <c r="D549"/>
      <c r="E549"/>
      <c r="F549"/>
      <c r="G549"/>
      <c r="H549"/>
      <c r="I549"/>
      <c r="J549"/>
      <c r="K549"/>
      <c r="L549" s="76"/>
      <c r="M549" s="73"/>
      <c r="N549" s="77">
        <f t="shared" si="24"/>
        <v>0</v>
      </c>
      <c r="O549" s="73"/>
      <c r="P549" s="78">
        <f t="shared" si="25"/>
        <v>0</v>
      </c>
      <c r="Q549" s="78">
        <f t="shared" si="26"/>
        <v>0</v>
      </c>
    </row>
    <row r="550" spans="2:17" s="69" customFormat="1" ht="15">
      <c r="B550"/>
      <c r="C550"/>
      <c r="D550"/>
      <c r="E550"/>
      <c r="F550"/>
      <c r="G550"/>
      <c r="H550"/>
      <c r="I550"/>
      <c r="J550"/>
      <c r="K550"/>
      <c r="L550" s="76"/>
      <c r="M550" s="73"/>
      <c r="N550" s="77">
        <f t="shared" si="24"/>
        <v>0</v>
      </c>
      <c r="O550" s="73"/>
      <c r="P550" s="78">
        <f t="shared" si="25"/>
        <v>0</v>
      </c>
      <c r="Q550" s="78">
        <f t="shared" si="26"/>
        <v>0</v>
      </c>
    </row>
    <row r="551" spans="2:17" s="69" customFormat="1" ht="15">
      <c r="B551"/>
      <c r="C551"/>
      <c r="D551"/>
      <c r="E551"/>
      <c r="F551"/>
      <c r="G551"/>
      <c r="H551"/>
      <c r="I551"/>
      <c r="J551"/>
      <c r="K551"/>
      <c r="L551" s="76"/>
      <c r="M551" s="73"/>
      <c r="N551" s="77">
        <f t="shared" si="24"/>
        <v>0</v>
      </c>
      <c r="O551" s="73"/>
      <c r="P551" s="78">
        <f t="shared" si="25"/>
        <v>0</v>
      </c>
      <c r="Q551" s="78">
        <f t="shared" si="26"/>
        <v>0</v>
      </c>
    </row>
    <row r="552" spans="2:17" s="69" customFormat="1" ht="15">
      <c r="B552"/>
      <c r="C552"/>
      <c r="D552"/>
      <c r="E552"/>
      <c r="F552"/>
      <c r="G552"/>
      <c r="H552"/>
      <c r="I552"/>
      <c r="J552"/>
      <c r="K552"/>
      <c r="L552" s="76"/>
      <c r="M552" s="73"/>
      <c r="N552" s="77">
        <f t="shared" si="24"/>
        <v>0</v>
      </c>
      <c r="O552" s="73"/>
      <c r="P552" s="78">
        <f t="shared" si="25"/>
        <v>0</v>
      </c>
      <c r="Q552" s="78">
        <f t="shared" si="26"/>
        <v>0</v>
      </c>
    </row>
    <row r="553" spans="2:17" s="69" customFormat="1" ht="15">
      <c r="B553"/>
      <c r="C553"/>
      <c r="D553"/>
      <c r="E553"/>
      <c r="F553"/>
      <c r="G553"/>
      <c r="H553"/>
      <c r="I553"/>
      <c r="J553"/>
      <c r="K553"/>
      <c r="L553" s="76"/>
      <c r="M553" s="73"/>
      <c r="N553" s="77">
        <f t="shared" si="24"/>
        <v>0</v>
      </c>
      <c r="O553" s="73"/>
      <c r="P553" s="78">
        <f t="shared" si="25"/>
        <v>0</v>
      </c>
      <c r="Q553" s="78">
        <f t="shared" si="26"/>
        <v>0</v>
      </c>
    </row>
    <row r="554" spans="2:17" s="69" customFormat="1" ht="15">
      <c r="B554"/>
      <c r="C554"/>
      <c r="D554"/>
      <c r="E554"/>
      <c r="F554"/>
      <c r="G554"/>
      <c r="H554"/>
      <c r="I554"/>
      <c r="J554"/>
      <c r="K554"/>
      <c r="L554" s="76"/>
      <c r="M554" s="73"/>
      <c r="N554" s="77">
        <f t="shared" si="24"/>
        <v>0</v>
      </c>
      <c r="O554" s="73"/>
      <c r="P554" s="78">
        <f t="shared" si="25"/>
        <v>0</v>
      </c>
      <c r="Q554" s="78">
        <f t="shared" si="26"/>
        <v>0</v>
      </c>
    </row>
    <row r="555" spans="2:17" s="69" customFormat="1" ht="15">
      <c r="B555"/>
      <c r="C555"/>
      <c r="D555"/>
      <c r="E555"/>
      <c r="F555"/>
      <c r="G555"/>
      <c r="H555"/>
      <c r="I555"/>
      <c r="J555"/>
      <c r="K555"/>
      <c r="L555" s="76"/>
      <c r="M555" s="73"/>
      <c r="N555" s="77">
        <f t="shared" si="24"/>
        <v>0</v>
      </c>
      <c r="O555" s="73"/>
      <c r="P555" s="78">
        <f t="shared" si="25"/>
        <v>0</v>
      </c>
      <c r="Q555" s="78">
        <f t="shared" si="26"/>
        <v>0</v>
      </c>
    </row>
    <row r="556" spans="2:17" s="69" customFormat="1" ht="15">
      <c r="B556"/>
      <c r="C556"/>
      <c r="D556"/>
      <c r="E556"/>
      <c r="F556"/>
      <c r="G556"/>
      <c r="H556"/>
      <c r="I556"/>
      <c r="J556"/>
      <c r="K556"/>
      <c r="L556" s="76"/>
      <c r="M556" s="73"/>
      <c r="N556" s="77">
        <f t="shared" si="24"/>
        <v>0</v>
      </c>
      <c r="O556" s="73"/>
      <c r="P556" s="78">
        <f t="shared" si="25"/>
        <v>0</v>
      </c>
      <c r="Q556" s="78">
        <f t="shared" si="26"/>
        <v>0</v>
      </c>
    </row>
    <row r="557" spans="2:17" s="69" customFormat="1" ht="15">
      <c r="B557"/>
      <c r="C557"/>
      <c r="D557"/>
      <c r="E557"/>
      <c r="F557"/>
      <c r="G557"/>
      <c r="H557"/>
      <c r="I557"/>
      <c r="J557"/>
      <c r="K557"/>
      <c r="L557" s="76"/>
      <c r="M557" s="73"/>
      <c r="N557" s="77">
        <f t="shared" si="24"/>
        <v>0</v>
      </c>
      <c r="O557" s="73"/>
      <c r="P557" s="78">
        <f t="shared" si="25"/>
        <v>0</v>
      </c>
      <c r="Q557" s="78">
        <f t="shared" si="26"/>
        <v>0</v>
      </c>
    </row>
    <row r="558" spans="2:17" s="69" customFormat="1" ht="15">
      <c r="B558"/>
      <c r="C558"/>
      <c r="D558"/>
      <c r="E558"/>
      <c r="F558"/>
      <c r="G558"/>
      <c r="H558"/>
      <c r="I558"/>
      <c r="J558"/>
      <c r="K558"/>
      <c r="L558" s="76"/>
      <c r="M558" s="73"/>
      <c r="N558" s="77">
        <f t="shared" si="24"/>
        <v>0</v>
      </c>
      <c r="O558" s="73"/>
      <c r="P558" s="78">
        <f t="shared" si="25"/>
        <v>0</v>
      </c>
      <c r="Q558" s="78">
        <f t="shared" si="26"/>
        <v>0</v>
      </c>
    </row>
    <row r="559" spans="2:17" s="69" customFormat="1" ht="15">
      <c r="B559"/>
      <c r="C559"/>
      <c r="D559"/>
      <c r="E559"/>
      <c r="F559"/>
      <c r="G559"/>
      <c r="H559"/>
      <c r="I559"/>
      <c r="J559"/>
      <c r="K559"/>
      <c r="L559" s="76"/>
      <c r="M559" s="73"/>
      <c r="N559" s="77">
        <f t="shared" si="24"/>
        <v>0</v>
      </c>
      <c r="O559" s="73"/>
      <c r="P559" s="78">
        <f t="shared" si="25"/>
        <v>0</v>
      </c>
      <c r="Q559" s="78">
        <f t="shared" si="26"/>
        <v>0</v>
      </c>
    </row>
    <row r="560" spans="2:17" s="69" customFormat="1" ht="15">
      <c r="B560"/>
      <c r="C560"/>
      <c r="D560"/>
      <c r="E560"/>
      <c r="F560"/>
      <c r="G560"/>
      <c r="H560"/>
      <c r="I560"/>
      <c r="J560"/>
      <c r="K560"/>
      <c r="L560" s="76"/>
      <c r="M560" s="73"/>
      <c r="N560" s="77">
        <f t="shared" si="24"/>
        <v>0</v>
      </c>
      <c r="O560" s="73"/>
      <c r="P560" s="78">
        <f t="shared" si="25"/>
        <v>0</v>
      </c>
      <c r="Q560" s="78">
        <f t="shared" si="26"/>
        <v>0</v>
      </c>
    </row>
    <row r="561" spans="2:17" s="69" customFormat="1" ht="15">
      <c r="B561"/>
      <c r="C561"/>
      <c r="D561"/>
      <c r="E561"/>
      <c r="F561"/>
      <c r="G561"/>
      <c r="H561"/>
      <c r="I561"/>
      <c r="J561"/>
      <c r="K561"/>
      <c r="L561" s="76"/>
      <c r="M561" s="73"/>
      <c r="N561" s="77">
        <f t="shared" si="24"/>
        <v>0</v>
      </c>
      <c r="O561" s="73"/>
      <c r="P561" s="78">
        <f t="shared" si="25"/>
        <v>0</v>
      </c>
      <c r="Q561" s="78">
        <f t="shared" si="26"/>
        <v>0</v>
      </c>
    </row>
    <row r="562" spans="2:17" s="69" customFormat="1" ht="15">
      <c r="B562"/>
      <c r="C562"/>
      <c r="D562"/>
      <c r="E562"/>
      <c r="F562"/>
      <c r="G562"/>
      <c r="H562"/>
      <c r="I562"/>
      <c r="J562"/>
      <c r="K562"/>
      <c r="L562" s="76"/>
      <c r="M562" s="73"/>
      <c r="N562" s="77">
        <f t="shared" si="24"/>
        <v>0</v>
      </c>
      <c r="O562" s="73"/>
      <c r="P562" s="78">
        <f t="shared" si="25"/>
        <v>0</v>
      </c>
      <c r="Q562" s="78">
        <f t="shared" si="26"/>
        <v>0</v>
      </c>
    </row>
    <row r="563" spans="2:17" s="69" customFormat="1" ht="15">
      <c r="B563"/>
      <c r="C563"/>
      <c r="D563"/>
      <c r="E563"/>
      <c r="F563"/>
      <c r="G563"/>
      <c r="H563"/>
      <c r="I563"/>
      <c r="J563"/>
      <c r="K563"/>
      <c r="L563" s="76"/>
      <c r="M563" s="73"/>
      <c r="N563" s="77">
        <f t="shared" si="24"/>
        <v>0</v>
      </c>
      <c r="O563" s="73"/>
      <c r="P563" s="78">
        <f t="shared" si="25"/>
        <v>0</v>
      </c>
      <c r="Q563" s="78">
        <f t="shared" si="26"/>
        <v>0</v>
      </c>
    </row>
    <row r="564" spans="2:17" s="69" customFormat="1" ht="15">
      <c r="B564"/>
      <c r="C564"/>
      <c r="D564"/>
      <c r="E564"/>
      <c r="F564"/>
      <c r="G564"/>
      <c r="H564"/>
      <c r="I564"/>
      <c r="J564"/>
      <c r="K564"/>
      <c r="L564" s="76"/>
      <c r="M564" s="73"/>
      <c r="N564" s="77">
        <f t="shared" si="24"/>
        <v>0</v>
      </c>
      <c r="O564" s="73"/>
      <c r="P564" s="78">
        <f t="shared" si="25"/>
        <v>0</v>
      </c>
      <c r="Q564" s="78">
        <f t="shared" si="26"/>
        <v>0</v>
      </c>
    </row>
    <row r="565" spans="2:17" s="69" customFormat="1" ht="15">
      <c r="B565"/>
      <c r="C565"/>
      <c r="D565"/>
      <c r="E565"/>
      <c r="F565"/>
      <c r="G565"/>
      <c r="H565"/>
      <c r="I565"/>
      <c r="J565"/>
      <c r="K565"/>
      <c r="L565" s="76"/>
      <c r="M565" s="73"/>
      <c r="N565" s="77">
        <f t="shared" si="24"/>
        <v>0</v>
      </c>
      <c r="O565" s="73"/>
      <c r="P565" s="78">
        <f t="shared" si="25"/>
        <v>0</v>
      </c>
      <c r="Q565" s="78">
        <f t="shared" si="26"/>
        <v>0</v>
      </c>
    </row>
    <row r="566" spans="2:17" s="69" customFormat="1" ht="15">
      <c r="B566"/>
      <c r="C566"/>
      <c r="D566"/>
      <c r="E566"/>
      <c r="F566"/>
      <c r="G566"/>
      <c r="H566"/>
      <c r="I566"/>
      <c r="J566"/>
      <c r="K566"/>
      <c r="L566" s="76"/>
      <c r="M566" s="73"/>
      <c r="N566" s="77">
        <f t="shared" si="24"/>
        <v>0</v>
      </c>
      <c r="O566" s="73"/>
      <c r="P566" s="78">
        <f t="shared" si="25"/>
        <v>0</v>
      </c>
      <c r="Q566" s="78">
        <f t="shared" si="26"/>
        <v>0</v>
      </c>
    </row>
    <row r="567" spans="2:17" s="69" customFormat="1" ht="15">
      <c r="B567"/>
      <c r="C567"/>
      <c r="D567"/>
      <c r="E567"/>
      <c r="F567"/>
      <c r="G567"/>
      <c r="H567"/>
      <c r="I567"/>
      <c r="J567"/>
      <c r="K567"/>
      <c r="L567" s="76"/>
      <c r="M567" s="73"/>
      <c r="N567" s="77">
        <f t="shared" si="24"/>
        <v>0</v>
      </c>
      <c r="O567" s="73"/>
      <c r="P567" s="78">
        <f t="shared" si="25"/>
        <v>0</v>
      </c>
      <c r="Q567" s="78">
        <f t="shared" si="26"/>
        <v>0</v>
      </c>
    </row>
    <row r="568" spans="2:17" s="69" customFormat="1" ht="15">
      <c r="B568"/>
      <c r="C568"/>
      <c r="D568"/>
      <c r="E568"/>
      <c r="F568"/>
      <c r="G568"/>
      <c r="H568"/>
      <c r="I568"/>
      <c r="J568"/>
      <c r="K568"/>
      <c r="L568" s="76"/>
      <c r="M568" s="73"/>
      <c r="N568" s="77">
        <f t="shared" si="24"/>
        <v>0</v>
      </c>
      <c r="O568" s="73"/>
      <c r="P568" s="78">
        <f t="shared" si="25"/>
        <v>0</v>
      </c>
      <c r="Q568" s="78">
        <f t="shared" si="26"/>
        <v>0</v>
      </c>
    </row>
    <row r="569" spans="2:17" s="69" customFormat="1" ht="15">
      <c r="B569"/>
      <c r="C569"/>
      <c r="D569"/>
      <c r="E569"/>
      <c r="F569"/>
      <c r="G569"/>
      <c r="H569"/>
      <c r="I569"/>
      <c r="J569"/>
      <c r="K569"/>
      <c r="L569" s="76"/>
      <c r="M569" s="73"/>
      <c r="N569" s="77">
        <f t="shared" si="24"/>
        <v>0</v>
      </c>
      <c r="O569" s="73"/>
      <c r="P569" s="78">
        <f t="shared" si="25"/>
        <v>0</v>
      </c>
      <c r="Q569" s="78">
        <f t="shared" si="26"/>
        <v>0</v>
      </c>
    </row>
    <row r="570" spans="2:17" s="69" customFormat="1" ht="15">
      <c r="B570"/>
      <c r="C570"/>
      <c r="D570"/>
      <c r="E570"/>
      <c r="F570"/>
      <c r="G570"/>
      <c r="H570"/>
      <c r="I570"/>
      <c r="J570"/>
      <c r="K570"/>
      <c r="L570" s="76"/>
      <c r="M570" s="73"/>
      <c r="N570" s="77">
        <f t="shared" si="24"/>
        <v>0</v>
      </c>
      <c r="O570" s="73"/>
      <c r="P570" s="78">
        <f t="shared" si="25"/>
        <v>0</v>
      </c>
      <c r="Q570" s="78">
        <f t="shared" si="26"/>
        <v>0</v>
      </c>
    </row>
    <row r="571" spans="2:17" s="69" customFormat="1" ht="15">
      <c r="B571"/>
      <c r="C571"/>
      <c r="D571"/>
      <c r="E571"/>
      <c r="F571"/>
      <c r="G571"/>
      <c r="H571"/>
      <c r="I571"/>
      <c r="J571"/>
      <c r="K571"/>
      <c r="L571" s="76"/>
      <c r="M571" s="73"/>
      <c r="N571" s="77">
        <f t="shared" si="24"/>
        <v>0</v>
      </c>
      <c r="O571" s="73"/>
      <c r="P571" s="78">
        <f t="shared" si="25"/>
        <v>0</v>
      </c>
      <c r="Q571" s="78">
        <f t="shared" si="26"/>
        <v>0</v>
      </c>
    </row>
    <row r="572" spans="2:17" s="69" customFormat="1" ht="15">
      <c r="B572"/>
      <c r="C572"/>
      <c r="D572"/>
      <c r="E572"/>
      <c r="F572"/>
      <c r="G572"/>
      <c r="H572"/>
      <c r="I572"/>
      <c r="J572"/>
      <c r="K572"/>
      <c r="L572" s="76"/>
      <c r="M572" s="73"/>
      <c r="N572" s="77">
        <f t="shared" si="24"/>
        <v>0</v>
      </c>
      <c r="O572" s="73"/>
      <c r="P572" s="78">
        <f t="shared" si="25"/>
        <v>0</v>
      </c>
      <c r="Q572" s="78">
        <f t="shared" si="26"/>
        <v>0</v>
      </c>
    </row>
    <row r="573" spans="2:17" s="69" customFormat="1" ht="15">
      <c r="B573"/>
      <c r="C573"/>
      <c r="D573"/>
      <c r="E573"/>
      <c r="F573"/>
      <c r="G573"/>
      <c r="H573"/>
      <c r="I573"/>
      <c r="J573"/>
      <c r="K573"/>
      <c r="L573" s="76"/>
      <c r="M573" s="73"/>
      <c r="N573" s="77">
        <f t="shared" si="24"/>
        <v>0</v>
      </c>
      <c r="O573" s="73"/>
      <c r="P573" s="78">
        <f t="shared" si="25"/>
        <v>0</v>
      </c>
      <c r="Q573" s="78">
        <f t="shared" si="26"/>
        <v>0</v>
      </c>
    </row>
    <row r="574" spans="2:17" s="69" customFormat="1" ht="15">
      <c r="B574"/>
      <c r="C574"/>
      <c r="D574"/>
      <c r="E574"/>
      <c r="F574"/>
      <c r="G574"/>
      <c r="H574"/>
      <c r="I574"/>
      <c r="J574"/>
      <c r="K574"/>
      <c r="L574" s="76"/>
      <c r="M574" s="73"/>
      <c r="N574" s="77">
        <f t="shared" si="24"/>
        <v>0</v>
      </c>
      <c r="O574" s="73"/>
      <c r="P574" s="78">
        <f t="shared" si="25"/>
        <v>0</v>
      </c>
      <c r="Q574" s="78">
        <f t="shared" si="26"/>
        <v>0</v>
      </c>
    </row>
    <row r="575" spans="2:17" s="69" customFormat="1" ht="15">
      <c r="B575"/>
      <c r="C575"/>
      <c r="D575"/>
      <c r="E575"/>
      <c r="F575"/>
      <c r="G575"/>
      <c r="H575"/>
      <c r="I575"/>
      <c r="J575"/>
      <c r="K575"/>
      <c r="L575" s="76"/>
      <c r="M575" s="73"/>
      <c r="N575" s="77">
        <f t="shared" si="24"/>
        <v>0</v>
      </c>
      <c r="O575" s="73"/>
      <c r="P575" s="78">
        <f t="shared" si="25"/>
        <v>0</v>
      </c>
      <c r="Q575" s="78">
        <f t="shared" si="26"/>
        <v>0</v>
      </c>
    </row>
    <row r="576" spans="2:17" s="69" customFormat="1" ht="15">
      <c r="B576"/>
      <c r="C576"/>
      <c r="D576"/>
      <c r="E576"/>
      <c r="F576"/>
      <c r="G576"/>
      <c r="H576"/>
      <c r="I576"/>
      <c r="J576"/>
      <c r="K576"/>
      <c r="L576" s="76"/>
      <c r="M576" s="73"/>
      <c r="N576" s="77">
        <f t="shared" si="24"/>
        <v>0</v>
      </c>
      <c r="O576" s="73"/>
      <c r="P576" s="78">
        <f t="shared" si="25"/>
        <v>0</v>
      </c>
      <c r="Q576" s="78">
        <f t="shared" si="26"/>
        <v>0</v>
      </c>
    </row>
    <row r="577" spans="2:17" s="69" customFormat="1" ht="15">
      <c r="B577"/>
      <c r="C577"/>
      <c r="D577"/>
      <c r="E577"/>
      <c r="F577"/>
      <c r="G577"/>
      <c r="H577"/>
      <c r="I577"/>
      <c r="J577"/>
      <c r="K577"/>
      <c r="L577" s="76"/>
      <c r="M577" s="73"/>
      <c r="N577" s="77">
        <f t="shared" si="24"/>
        <v>0</v>
      </c>
      <c r="O577" s="73"/>
      <c r="P577" s="78">
        <f t="shared" si="25"/>
        <v>0</v>
      </c>
      <c r="Q577" s="78">
        <f t="shared" si="26"/>
        <v>0</v>
      </c>
    </row>
    <row r="578" spans="2:17" s="69" customFormat="1" ht="15">
      <c r="B578"/>
      <c r="C578"/>
      <c r="D578"/>
      <c r="E578"/>
      <c r="F578"/>
      <c r="G578"/>
      <c r="H578"/>
      <c r="I578"/>
      <c r="J578"/>
      <c r="K578"/>
      <c r="L578" s="76"/>
      <c r="M578" s="73"/>
      <c r="N578" s="77">
        <f t="shared" si="24"/>
        <v>0</v>
      </c>
      <c r="O578" s="73"/>
      <c r="P578" s="78">
        <f t="shared" si="25"/>
        <v>0</v>
      </c>
      <c r="Q578" s="78">
        <f t="shared" si="26"/>
        <v>0</v>
      </c>
    </row>
    <row r="579" spans="2:17" s="69" customFormat="1" ht="15">
      <c r="B579"/>
      <c r="C579"/>
      <c r="D579"/>
      <c r="E579"/>
      <c r="F579"/>
      <c r="G579"/>
      <c r="H579"/>
      <c r="I579"/>
      <c r="J579"/>
      <c r="K579"/>
      <c r="L579" s="76"/>
      <c r="M579" s="73"/>
      <c r="N579" s="77">
        <f t="shared" si="24"/>
        <v>0</v>
      </c>
      <c r="O579" s="73"/>
      <c r="P579" s="78">
        <f t="shared" si="25"/>
        <v>0</v>
      </c>
      <c r="Q579" s="78">
        <f t="shared" si="26"/>
        <v>0</v>
      </c>
    </row>
    <row r="580" spans="2:17" s="69" customFormat="1" ht="15">
      <c r="B580"/>
      <c r="C580"/>
      <c r="D580"/>
      <c r="E580"/>
      <c r="F580"/>
      <c r="G580"/>
      <c r="H580"/>
      <c r="I580"/>
      <c r="J580"/>
      <c r="K580"/>
      <c r="L580" s="76"/>
      <c r="M580" s="73"/>
      <c r="N580" s="77">
        <f t="shared" si="24"/>
        <v>0</v>
      </c>
      <c r="O580" s="73"/>
      <c r="P580" s="78">
        <f t="shared" si="25"/>
        <v>0</v>
      </c>
      <c r="Q580" s="78">
        <f t="shared" si="26"/>
        <v>0</v>
      </c>
    </row>
    <row r="581" spans="2:17" s="69" customFormat="1" ht="15">
      <c r="B581"/>
      <c r="C581"/>
      <c r="D581"/>
      <c r="E581"/>
      <c r="F581"/>
      <c r="G581"/>
      <c r="H581"/>
      <c r="I581"/>
      <c r="J581"/>
      <c r="K581"/>
      <c r="L581" s="76"/>
      <c r="M581" s="73"/>
      <c r="N581" s="77">
        <f t="shared" si="24"/>
        <v>0</v>
      </c>
      <c r="O581" s="73"/>
      <c r="P581" s="78">
        <f t="shared" si="25"/>
        <v>0</v>
      </c>
      <c r="Q581" s="78">
        <f t="shared" si="26"/>
        <v>0</v>
      </c>
    </row>
    <row r="582" spans="2:17" s="69" customFormat="1" ht="15">
      <c r="B582"/>
      <c r="C582"/>
      <c r="D582"/>
      <c r="E582"/>
      <c r="F582"/>
      <c r="G582"/>
      <c r="H582"/>
      <c r="I582"/>
      <c r="J582"/>
      <c r="K582"/>
      <c r="L582" s="76"/>
      <c r="M582" s="73"/>
      <c r="N582" s="77">
        <f t="shared" si="24"/>
        <v>0</v>
      </c>
      <c r="O582" s="73"/>
      <c r="P582" s="78">
        <f t="shared" si="25"/>
        <v>0</v>
      </c>
      <c r="Q582" s="78">
        <f t="shared" si="26"/>
        <v>0</v>
      </c>
    </row>
    <row r="583" spans="2:17" s="69" customFormat="1" ht="15">
      <c r="B583"/>
      <c r="C583"/>
      <c r="D583"/>
      <c r="E583"/>
      <c r="F583"/>
      <c r="G583"/>
      <c r="H583"/>
      <c r="I583"/>
      <c r="J583"/>
      <c r="K583"/>
      <c r="L583" s="76"/>
      <c r="M583" s="73"/>
      <c r="N583" s="77">
        <f t="shared" si="24"/>
        <v>0</v>
      </c>
      <c r="O583" s="73"/>
      <c r="P583" s="78">
        <f t="shared" si="25"/>
        <v>0</v>
      </c>
      <c r="Q583" s="78">
        <f t="shared" si="26"/>
        <v>0</v>
      </c>
    </row>
    <row r="584" spans="2:17" s="69" customFormat="1" ht="15">
      <c r="B584"/>
      <c r="C584"/>
      <c r="D584"/>
      <c r="E584"/>
      <c r="F584"/>
      <c r="G584"/>
      <c r="H584"/>
      <c r="I584"/>
      <c r="J584"/>
      <c r="K584"/>
      <c r="L584" s="76"/>
      <c r="M584" s="73"/>
      <c r="N584" s="77">
        <f t="shared" si="24"/>
        <v>0</v>
      </c>
      <c r="O584" s="73"/>
      <c r="P584" s="78">
        <f t="shared" si="25"/>
        <v>0</v>
      </c>
      <c r="Q584" s="78">
        <f t="shared" si="26"/>
        <v>0</v>
      </c>
    </row>
    <row r="585" spans="2:17" s="69" customFormat="1" ht="15">
      <c r="B585"/>
      <c r="C585"/>
      <c r="D585"/>
      <c r="E585"/>
      <c r="F585"/>
      <c r="G585"/>
      <c r="H585"/>
      <c r="I585"/>
      <c r="J585"/>
      <c r="K585"/>
      <c r="L585" s="76"/>
      <c r="M585" s="73"/>
      <c r="N585" s="77">
        <f t="shared" si="24"/>
        <v>0</v>
      </c>
      <c r="O585" s="73"/>
      <c r="P585" s="78">
        <f t="shared" si="25"/>
        <v>0</v>
      </c>
      <c r="Q585" s="78">
        <f t="shared" si="26"/>
        <v>0</v>
      </c>
    </row>
    <row r="586" spans="2:17" s="69" customFormat="1" ht="15">
      <c r="B586"/>
      <c r="C586"/>
      <c r="D586"/>
      <c r="E586"/>
      <c r="F586"/>
      <c r="G586"/>
      <c r="H586"/>
      <c r="I586"/>
      <c r="J586"/>
      <c r="K586"/>
      <c r="L586" s="76"/>
      <c r="M586" s="73"/>
      <c r="N586" s="77">
        <f t="shared" si="24"/>
        <v>0</v>
      </c>
      <c r="O586" s="73"/>
      <c r="P586" s="78">
        <f t="shared" si="25"/>
        <v>0</v>
      </c>
      <c r="Q586" s="78">
        <f t="shared" si="26"/>
        <v>0</v>
      </c>
    </row>
    <row r="587" spans="2:17" s="69" customFormat="1" ht="15">
      <c r="B587"/>
      <c r="C587"/>
      <c r="D587"/>
      <c r="E587"/>
      <c r="F587"/>
      <c r="G587"/>
      <c r="H587"/>
      <c r="I587"/>
      <c r="J587"/>
      <c r="K587"/>
      <c r="L587" s="76"/>
      <c r="M587" s="73"/>
      <c r="N587" s="77">
        <f t="shared" si="24"/>
        <v>0</v>
      </c>
      <c r="O587" s="73"/>
      <c r="P587" s="78">
        <f t="shared" si="25"/>
        <v>0</v>
      </c>
      <c r="Q587" s="78">
        <f t="shared" si="26"/>
        <v>0</v>
      </c>
    </row>
    <row r="588" spans="2:17" s="69" customFormat="1" ht="15">
      <c r="B588"/>
      <c r="C588"/>
      <c r="D588"/>
      <c r="E588"/>
      <c r="F588"/>
      <c r="G588"/>
      <c r="H588"/>
      <c r="I588"/>
      <c r="J588"/>
      <c r="K588"/>
      <c r="L588" s="76"/>
      <c r="M588" s="73"/>
      <c r="N588" s="77">
        <f t="shared" ref="N588:N651" si="27">IFERROR(COUNTA(E588:J588),"")</f>
        <v>0</v>
      </c>
      <c r="O588" s="73"/>
      <c r="P588" s="78">
        <f t="shared" ref="P588:P651" si="28">IFERROR(IF(N588&lt;=1,0,(SUM(E588:J588)/6)),"")</f>
        <v>0</v>
      </c>
      <c r="Q588" s="78">
        <f t="shared" ref="Q588:Q651" si="29">+P588/12</f>
        <v>0</v>
      </c>
    </row>
    <row r="589" spans="2:17" s="69" customFormat="1" ht="15">
      <c r="B589"/>
      <c r="C589"/>
      <c r="D589"/>
      <c r="E589"/>
      <c r="F589"/>
      <c r="G589"/>
      <c r="H589"/>
      <c r="I589"/>
      <c r="J589"/>
      <c r="K589"/>
      <c r="L589" s="76"/>
      <c r="M589" s="73"/>
      <c r="N589" s="77">
        <f t="shared" si="27"/>
        <v>0</v>
      </c>
      <c r="O589" s="73"/>
      <c r="P589" s="78">
        <f t="shared" si="28"/>
        <v>0</v>
      </c>
      <c r="Q589" s="78">
        <f t="shared" si="29"/>
        <v>0</v>
      </c>
    </row>
    <row r="590" spans="2:17" s="69" customFormat="1" ht="15">
      <c r="B590"/>
      <c r="C590"/>
      <c r="D590"/>
      <c r="E590"/>
      <c r="F590"/>
      <c r="G590"/>
      <c r="H590"/>
      <c r="I590"/>
      <c r="J590"/>
      <c r="K590"/>
      <c r="L590" s="76"/>
      <c r="M590" s="73"/>
      <c r="N590" s="77">
        <f t="shared" si="27"/>
        <v>0</v>
      </c>
      <c r="O590" s="73"/>
      <c r="P590" s="78">
        <f t="shared" si="28"/>
        <v>0</v>
      </c>
      <c r="Q590" s="78">
        <f t="shared" si="29"/>
        <v>0</v>
      </c>
    </row>
    <row r="591" spans="2:17" s="69" customFormat="1" ht="15">
      <c r="B591"/>
      <c r="C591"/>
      <c r="D591"/>
      <c r="E591"/>
      <c r="F591"/>
      <c r="G591"/>
      <c r="H591"/>
      <c r="I591"/>
      <c r="J591"/>
      <c r="K591"/>
      <c r="L591" s="76"/>
      <c r="M591" s="73"/>
      <c r="N591" s="77">
        <f t="shared" si="27"/>
        <v>0</v>
      </c>
      <c r="O591" s="73"/>
      <c r="P591" s="78">
        <f t="shared" si="28"/>
        <v>0</v>
      </c>
      <c r="Q591" s="78">
        <f t="shared" si="29"/>
        <v>0</v>
      </c>
    </row>
    <row r="592" spans="2:17" s="69" customFormat="1" ht="15">
      <c r="B592"/>
      <c r="C592"/>
      <c r="D592"/>
      <c r="E592"/>
      <c r="F592"/>
      <c r="G592"/>
      <c r="H592"/>
      <c r="I592"/>
      <c r="J592"/>
      <c r="K592"/>
      <c r="L592" s="76"/>
      <c r="M592" s="73"/>
      <c r="N592" s="77">
        <f t="shared" si="27"/>
        <v>0</v>
      </c>
      <c r="O592" s="73"/>
      <c r="P592" s="78">
        <f t="shared" si="28"/>
        <v>0</v>
      </c>
      <c r="Q592" s="78">
        <f t="shared" si="29"/>
        <v>0</v>
      </c>
    </row>
    <row r="593" spans="2:17" s="69" customFormat="1" ht="15">
      <c r="B593"/>
      <c r="C593"/>
      <c r="D593"/>
      <c r="E593"/>
      <c r="F593"/>
      <c r="G593"/>
      <c r="H593"/>
      <c r="I593"/>
      <c r="J593"/>
      <c r="K593"/>
      <c r="L593" s="76"/>
      <c r="M593" s="73"/>
      <c r="N593" s="77">
        <f t="shared" si="27"/>
        <v>0</v>
      </c>
      <c r="O593" s="73"/>
      <c r="P593" s="78">
        <f t="shared" si="28"/>
        <v>0</v>
      </c>
      <c r="Q593" s="78">
        <f t="shared" si="29"/>
        <v>0</v>
      </c>
    </row>
    <row r="594" spans="2:17" s="69" customFormat="1" ht="15">
      <c r="B594"/>
      <c r="C594"/>
      <c r="D594"/>
      <c r="E594"/>
      <c r="F594"/>
      <c r="G594"/>
      <c r="H594"/>
      <c r="I594"/>
      <c r="J594"/>
      <c r="K594"/>
      <c r="L594" s="76"/>
      <c r="M594" s="73"/>
      <c r="N594" s="77">
        <f t="shared" si="27"/>
        <v>0</v>
      </c>
      <c r="O594" s="73"/>
      <c r="P594" s="78">
        <f t="shared" si="28"/>
        <v>0</v>
      </c>
      <c r="Q594" s="78">
        <f t="shared" si="29"/>
        <v>0</v>
      </c>
    </row>
    <row r="595" spans="2:17" s="69" customFormat="1" ht="15">
      <c r="B595"/>
      <c r="C595"/>
      <c r="D595"/>
      <c r="E595"/>
      <c r="F595"/>
      <c r="G595"/>
      <c r="H595"/>
      <c r="I595"/>
      <c r="J595"/>
      <c r="K595"/>
      <c r="L595" s="76"/>
      <c r="M595" s="73"/>
      <c r="N595" s="77">
        <f t="shared" si="27"/>
        <v>0</v>
      </c>
      <c r="O595" s="73"/>
      <c r="P595" s="78">
        <f t="shared" si="28"/>
        <v>0</v>
      </c>
      <c r="Q595" s="78">
        <f t="shared" si="29"/>
        <v>0</v>
      </c>
    </row>
    <row r="596" spans="2:17" s="69" customFormat="1" ht="15">
      <c r="B596"/>
      <c r="C596"/>
      <c r="D596"/>
      <c r="E596"/>
      <c r="F596"/>
      <c r="G596"/>
      <c r="H596"/>
      <c r="I596"/>
      <c r="J596"/>
      <c r="K596"/>
      <c r="L596" s="76"/>
      <c r="M596" s="73"/>
      <c r="N596" s="77">
        <f t="shared" si="27"/>
        <v>0</v>
      </c>
      <c r="O596" s="73"/>
      <c r="P596" s="78">
        <f t="shared" si="28"/>
        <v>0</v>
      </c>
      <c r="Q596" s="78">
        <f t="shared" si="29"/>
        <v>0</v>
      </c>
    </row>
    <row r="597" spans="2:17" s="69" customFormat="1" ht="15">
      <c r="B597"/>
      <c r="C597"/>
      <c r="D597"/>
      <c r="E597"/>
      <c r="F597"/>
      <c r="G597"/>
      <c r="H597"/>
      <c r="I597"/>
      <c r="J597"/>
      <c r="K597"/>
      <c r="L597" s="76"/>
      <c r="M597" s="73"/>
      <c r="N597" s="77">
        <f t="shared" si="27"/>
        <v>0</v>
      </c>
      <c r="O597" s="73"/>
      <c r="P597" s="78">
        <f t="shared" si="28"/>
        <v>0</v>
      </c>
      <c r="Q597" s="78">
        <f t="shared" si="29"/>
        <v>0</v>
      </c>
    </row>
    <row r="598" spans="2:17" s="69" customFormat="1" ht="15">
      <c r="B598"/>
      <c r="C598"/>
      <c r="D598"/>
      <c r="E598"/>
      <c r="F598"/>
      <c r="G598"/>
      <c r="H598"/>
      <c r="I598"/>
      <c r="J598"/>
      <c r="K598"/>
      <c r="L598" s="76"/>
      <c r="M598" s="73"/>
      <c r="N598" s="77">
        <f t="shared" si="27"/>
        <v>0</v>
      </c>
      <c r="O598" s="73"/>
      <c r="P598" s="78">
        <f t="shared" si="28"/>
        <v>0</v>
      </c>
      <c r="Q598" s="78">
        <f t="shared" si="29"/>
        <v>0</v>
      </c>
    </row>
    <row r="599" spans="2:17" s="69" customFormat="1" ht="15">
      <c r="B599"/>
      <c r="C599"/>
      <c r="D599"/>
      <c r="E599"/>
      <c r="F599"/>
      <c r="G599"/>
      <c r="H599"/>
      <c r="I599"/>
      <c r="J599"/>
      <c r="K599"/>
      <c r="L599" s="76"/>
      <c r="M599" s="73"/>
      <c r="N599" s="77">
        <f t="shared" si="27"/>
        <v>0</v>
      </c>
      <c r="O599" s="73"/>
      <c r="P599" s="78">
        <f t="shared" si="28"/>
        <v>0</v>
      </c>
      <c r="Q599" s="78">
        <f t="shared" si="29"/>
        <v>0</v>
      </c>
    </row>
    <row r="600" spans="2:17" s="69" customFormat="1" ht="15">
      <c r="B600"/>
      <c r="C600"/>
      <c r="D600"/>
      <c r="E600"/>
      <c r="F600"/>
      <c r="G600"/>
      <c r="H600"/>
      <c r="I600"/>
      <c r="J600"/>
      <c r="K600"/>
      <c r="L600" s="76"/>
      <c r="M600" s="73"/>
      <c r="N600" s="77">
        <f t="shared" si="27"/>
        <v>0</v>
      </c>
      <c r="O600" s="73"/>
      <c r="P600" s="78">
        <f t="shared" si="28"/>
        <v>0</v>
      </c>
      <c r="Q600" s="78">
        <f t="shared" si="29"/>
        <v>0</v>
      </c>
    </row>
    <row r="601" spans="2:17" s="69" customFormat="1" ht="15">
      <c r="B601"/>
      <c r="C601"/>
      <c r="D601"/>
      <c r="E601"/>
      <c r="F601"/>
      <c r="G601"/>
      <c r="H601"/>
      <c r="I601"/>
      <c r="J601"/>
      <c r="K601"/>
      <c r="L601" s="76"/>
      <c r="M601" s="73"/>
      <c r="N601" s="77">
        <f t="shared" si="27"/>
        <v>0</v>
      </c>
      <c r="O601" s="73"/>
      <c r="P601" s="78">
        <f t="shared" si="28"/>
        <v>0</v>
      </c>
      <c r="Q601" s="78">
        <f t="shared" si="29"/>
        <v>0</v>
      </c>
    </row>
    <row r="602" spans="2:17" s="69" customFormat="1" ht="15">
      <c r="B602"/>
      <c r="C602"/>
      <c r="D602"/>
      <c r="E602"/>
      <c r="F602"/>
      <c r="G602"/>
      <c r="H602"/>
      <c r="I602"/>
      <c r="J602"/>
      <c r="K602"/>
      <c r="L602" s="76"/>
      <c r="M602" s="73"/>
      <c r="N602" s="77">
        <f t="shared" si="27"/>
        <v>0</v>
      </c>
      <c r="O602" s="73"/>
      <c r="P602" s="78">
        <f t="shared" si="28"/>
        <v>0</v>
      </c>
      <c r="Q602" s="78">
        <f t="shared" si="29"/>
        <v>0</v>
      </c>
    </row>
    <row r="603" spans="2:17" s="69" customFormat="1" ht="15">
      <c r="B603"/>
      <c r="C603"/>
      <c r="D603"/>
      <c r="E603"/>
      <c r="F603"/>
      <c r="G603"/>
      <c r="H603"/>
      <c r="I603"/>
      <c r="J603"/>
      <c r="K603"/>
      <c r="L603" s="76"/>
      <c r="M603" s="73"/>
      <c r="N603" s="77">
        <f t="shared" si="27"/>
        <v>0</v>
      </c>
      <c r="O603" s="73"/>
      <c r="P603" s="78">
        <f t="shared" si="28"/>
        <v>0</v>
      </c>
      <c r="Q603" s="78">
        <f t="shared" si="29"/>
        <v>0</v>
      </c>
    </row>
    <row r="604" spans="2:17" s="69" customFormat="1" ht="15">
      <c r="B604"/>
      <c r="C604"/>
      <c r="D604"/>
      <c r="E604"/>
      <c r="F604"/>
      <c r="G604"/>
      <c r="H604"/>
      <c r="I604"/>
      <c r="J604"/>
      <c r="K604"/>
      <c r="L604" s="76"/>
      <c r="M604" s="73"/>
      <c r="N604" s="77">
        <f t="shared" si="27"/>
        <v>0</v>
      </c>
      <c r="O604" s="73"/>
      <c r="P604" s="78">
        <f t="shared" si="28"/>
        <v>0</v>
      </c>
      <c r="Q604" s="78">
        <f t="shared" si="29"/>
        <v>0</v>
      </c>
    </row>
    <row r="605" spans="2:17" s="69" customFormat="1" ht="15">
      <c r="B605"/>
      <c r="C605"/>
      <c r="D605"/>
      <c r="E605"/>
      <c r="F605"/>
      <c r="G605"/>
      <c r="H605"/>
      <c r="I605"/>
      <c r="J605"/>
      <c r="K605"/>
      <c r="L605" s="76"/>
      <c r="M605" s="73"/>
      <c r="N605" s="77">
        <f t="shared" si="27"/>
        <v>0</v>
      </c>
      <c r="O605" s="73"/>
      <c r="P605" s="78">
        <f t="shared" si="28"/>
        <v>0</v>
      </c>
      <c r="Q605" s="78">
        <f t="shared" si="29"/>
        <v>0</v>
      </c>
    </row>
    <row r="606" spans="2:17" s="69" customFormat="1" ht="15">
      <c r="B606"/>
      <c r="C606"/>
      <c r="D606"/>
      <c r="E606"/>
      <c r="F606"/>
      <c r="G606"/>
      <c r="H606"/>
      <c r="I606"/>
      <c r="J606"/>
      <c r="K606"/>
      <c r="L606" s="76"/>
      <c r="M606" s="73"/>
      <c r="N606" s="77">
        <f t="shared" si="27"/>
        <v>0</v>
      </c>
      <c r="O606" s="73"/>
      <c r="P606" s="78">
        <f t="shared" si="28"/>
        <v>0</v>
      </c>
      <c r="Q606" s="78">
        <f t="shared" si="29"/>
        <v>0</v>
      </c>
    </row>
    <row r="607" spans="2:17" s="69" customFormat="1" ht="15">
      <c r="B607"/>
      <c r="C607"/>
      <c r="D607"/>
      <c r="E607"/>
      <c r="F607"/>
      <c r="G607"/>
      <c r="H607"/>
      <c r="I607"/>
      <c r="J607"/>
      <c r="K607"/>
      <c r="L607" s="76"/>
      <c r="M607" s="73"/>
      <c r="N607" s="77">
        <f t="shared" si="27"/>
        <v>0</v>
      </c>
      <c r="O607" s="73"/>
      <c r="P607" s="78">
        <f t="shared" si="28"/>
        <v>0</v>
      </c>
      <c r="Q607" s="78">
        <f t="shared" si="29"/>
        <v>0</v>
      </c>
    </row>
    <row r="608" spans="2:17" s="69" customFormat="1" ht="15">
      <c r="B608"/>
      <c r="C608"/>
      <c r="D608"/>
      <c r="E608"/>
      <c r="F608"/>
      <c r="G608"/>
      <c r="H608"/>
      <c r="I608"/>
      <c r="J608"/>
      <c r="K608"/>
      <c r="L608" s="76"/>
      <c r="M608" s="73"/>
      <c r="N608" s="77">
        <f t="shared" si="27"/>
        <v>0</v>
      </c>
      <c r="O608" s="73"/>
      <c r="P608" s="78">
        <f t="shared" si="28"/>
        <v>0</v>
      </c>
      <c r="Q608" s="78">
        <f t="shared" si="29"/>
        <v>0</v>
      </c>
    </row>
    <row r="609" spans="2:17" s="69" customFormat="1" ht="15">
      <c r="B609"/>
      <c r="C609"/>
      <c r="D609"/>
      <c r="E609"/>
      <c r="F609"/>
      <c r="G609"/>
      <c r="H609"/>
      <c r="I609"/>
      <c r="J609"/>
      <c r="K609"/>
      <c r="L609" s="76"/>
      <c r="M609" s="73"/>
      <c r="N609" s="77">
        <f t="shared" si="27"/>
        <v>0</v>
      </c>
      <c r="O609" s="73"/>
      <c r="P609" s="78">
        <f t="shared" si="28"/>
        <v>0</v>
      </c>
      <c r="Q609" s="78">
        <f t="shared" si="29"/>
        <v>0</v>
      </c>
    </row>
    <row r="610" spans="2:17" s="69" customFormat="1" ht="15">
      <c r="B610"/>
      <c r="C610"/>
      <c r="D610"/>
      <c r="E610"/>
      <c r="F610"/>
      <c r="G610"/>
      <c r="H610"/>
      <c r="I610"/>
      <c r="J610"/>
      <c r="K610"/>
      <c r="L610" s="76"/>
      <c r="M610" s="73"/>
      <c r="N610" s="77">
        <f t="shared" si="27"/>
        <v>0</v>
      </c>
      <c r="O610" s="73"/>
      <c r="P610" s="78">
        <f t="shared" si="28"/>
        <v>0</v>
      </c>
      <c r="Q610" s="78">
        <f t="shared" si="29"/>
        <v>0</v>
      </c>
    </row>
    <row r="611" spans="2:17" s="69" customFormat="1" ht="15">
      <c r="B611"/>
      <c r="C611"/>
      <c r="D611"/>
      <c r="E611"/>
      <c r="F611"/>
      <c r="G611"/>
      <c r="H611"/>
      <c r="I611"/>
      <c r="J611"/>
      <c r="K611"/>
      <c r="L611" s="76"/>
      <c r="M611" s="73"/>
      <c r="N611" s="77">
        <f t="shared" si="27"/>
        <v>0</v>
      </c>
      <c r="O611" s="73"/>
      <c r="P611" s="78">
        <f t="shared" si="28"/>
        <v>0</v>
      </c>
      <c r="Q611" s="78">
        <f t="shared" si="29"/>
        <v>0</v>
      </c>
    </row>
    <row r="612" spans="2:17" s="69" customFormat="1" ht="15">
      <c r="B612"/>
      <c r="C612"/>
      <c r="D612"/>
      <c r="E612"/>
      <c r="F612"/>
      <c r="G612"/>
      <c r="H612"/>
      <c r="I612"/>
      <c r="J612"/>
      <c r="K612"/>
      <c r="L612" s="76"/>
      <c r="M612" s="73"/>
      <c r="N612" s="77">
        <f t="shared" si="27"/>
        <v>0</v>
      </c>
      <c r="O612" s="73"/>
      <c r="P612" s="78">
        <f t="shared" si="28"/>
        <v>0</v>
      </c>
      <c r="Q612" s="78">
        <f t="shared" si="29"/>
        <v>0</v>
      </c>
    </row>
    <row r="613" spans="2:17" s="69" customFormat="1" ht="15">
      <c r="B613"/>
      <c r="C613"/>
      <c r="D613"/>
      <c r="E613"/>
      <c r="F613"/>
      <c r="G613"/>
      <c r="H613"/>
      <c r="I613"/>
      <c r="J613"/>
      <c r="K613"/>
      <c r="L613" s="76"/>
      <c r="M613" s="73"/>
      <c r="N613" s="77">
        <f t="shared" si="27"/>
        <v>0</v>
      </c>
      <c r="O613" s="73"/>
      <c r="P613" s="78">
        <f t="shared" si="28"/>
        <v>0</v>
      </c>
      <c r="Q613" s="78">
        <f t="shared" si="29"/>
        <v>0</v>
      </c>
    </row>
    <row r="614" spans="2:17" s="69" customFormat="1" ht="15">
      <c r="B614"/>
      <c r="C614"/>
      <c r="D614"/>
      <c r="E614"/>
      <c r="F614"/>
      <c r="G614"/>
      <c r="H614"/>
      <c r="I614"/>
      <c r="J614"/>
      <c r="K614"/>
      <c r="L614" s="76"/>
      <c r="M614" s="73"/>
      <c r="N614" s="77">
        <f t="shared" si="27"/>
        <v>0</v>
      </c>
      <c r="O614" s="73"/>
      <c r="P614" s="78">
        <f t="shared" si="28"/>
        <v>0</v>
      </c>
      <c r="Q614" s="78">
        <f t="shared" si="29"/>
        <v>0</v>
      </c>
    </row>
    <row r="615" spans="2:17" s="69" customFormat="1" ht="15">
      <c r="B615"/>
      <c r="C615"/>
      <c r="D615"/>
      <c r="E615"/>
      <c r="F615"/>
      <c r="G615"/>
      <c r="H615"/>
      <c r="I615"/>
      <c r="J615"/>
      <c r="K615"/>
      <c r="L615" s="76"/>
      <c r="M615" s="73"/>
      <c r="N615" s="77">
        <f t="shared" si="27"/>
        <v>0</v>
      </c>
      <c r="O615" s="73"/>
      <c r="P615" s="78">
        <f t="shared" si="28"/>
        <v>0</v>
      </c>
      <c r="Q615" s="78">
        <f t="shared" si="29"/>
        <v>0</v>
      </c>
    </row>
    <row r="616" spans="2:17" s="69" customFormat="1" ht="15">
      <c r="B616"/>
      <c r="C616"/>
      <c r="D616"/>
      <c r="E616"/>
      <c r="F616"/>
      <c r="G616"/>
      <c r="H616"/>
      <c r="I616"/>
      <c r="J616"/>
      <c r="K616"/>
      <c r="L616" s="76"/>
      <c r="M616" s="73"/>
      <c r="N616" s="77">
        <f t="shared" si="27"/>
        <v>0</v>
      </c>
      <c r="O616" s="73"/>
      <c r="P616" s="78">
        <f t="shared" si="28"/>
        <v>0</v>
      </c>
      <c r="Q616" s="78">
        <f t="shared" si="29"/>
        <v>0</v>
      </c>
    </row>
    <row r="617" spans="2:17" s="69" customFormat="1" ht="15">
      <c r="B617"/>
      <c r="C617"/>
      <c r="D617"/>
      <c r="E617"/>
      <c r="F617"/>
      <c r="G617"/>
      <c r="H617"/>
      <c r="I617"/>
      <c r="J617"/>
      <c r="K617"/>
      <c r="L617" s="76"/>
      <c r="M617" s="73"/>
      <c r="N617" s="77">
        <f t="shared" si="27"/>
        <v>0</v>
      </c>
      <c r="O617" s="73"/>
      <c r="P617" s="78">
        <f t="shared" si="28"/>
        <v>0</v>
      </c>
      <c r="Q617" s="78">
        <f t="shared" si="29"/>
        <v>0</v>
      </c>
    </row>
    <row r="618" spans="2:17" s="69" customFormat="1" ht="15">
      <c r="B618"/>
      <c r="C618"/>
      <c r="D618"/>
      <c r="E618"/>
      <c r="F618"/>
      <c r="G618"/>
      <c r="H618"/>
      <c r="I618"/>
      <c r="J618"/>
      <c r="K618"/>
      <c r="L618" s="76"/>
      <c r="M618" s="73"/>
      <c r="N618" s="77">
        <f t="shared" si="27"/>
        <v>0</v>
      </c>
      <c r="O618" s="73"/>
      <c r="P618" s="78">
        <f t="shared" si="28"/>
        <v>0</v>
      </c>
      <c r="Q618" s="78">
        <f t="shared" si="29"/>
        <v>0</v>
      </c>
    </row>
    <row r="619" spans="2:17" s="69" customFormat="1" ht="15">
      <c r="B619"/>
      <c r="C619"/>
      <c r="D619"/>
      <c r="E619"/>
      <c r="F619"/>
      <c r="G619"/>
      <c r="H619"/>
      <c r="I619"/>
      <c r="J619"/>
      <c r="K619"/>
      <c r="L619" s="76"/>
      <c r="M619" s="73"/>
      <c r="N619" s="77">
        <f t="shared" si="27"/>
        <v>0</v>
      </c>
      <c r="O619" s="73"/>
      <c r="P619" s="78">
        <f t="shared" si="28"/>
        <v>0</v>
      </c>
      <c r="Q619" s="78">
        <f t="shared" si="29"/>
        <v>0</v>
      </c>
    </row>
    <row r="620" spans="2:17" s="69" customFormat="1" ht="15">
      <c r="B620"/>
      <c r="C620"/>
      <c r="D620"/>
      <c r="E620"/>
      <c r="F620"/>
      <c r="G620"/>
      <c r="H620"/>
      <c r="I620"/>
      <c r="J620"/>
      <c r="K620"/>
      <c r="L620" s="76"/>
      <c r="M620" s="73"/>
      <c r="N620" s="77">
        <f t="shared" si="27"/>
        <v>0</v>
      </c>
      <c r="O620" s="73"/>
      <c r="P620" s="78">
        <f t="shared" si="28"/>
        <v>0</v>
      </c>
      <c r="Q620" s="78">
        <f t="shared" si="29"/>
        <v>0</v>
      </c>
    </row>
    <row r="621" spans="2:17" s="69" customFormat="1" ht="15">
      <c r="B621"/>
      <c r="C621"/>
      <c r="D621"/>
      <c r="E621"/>
      <c r="F621"/>
      <c r="G621"/>
      <c r="H621"/>
      <c r="I621"/>
      <c r="J621"/>
      <c r="K621"/>
      <c r="L621" s="76"/>
      <c r="M621" s="73"/>
      <c r="N621" s="77">
        <f t="shared" si="27"/>
        <v>0</v>
      </c>
      <c r="O621" s="73"/>
      <c r="P621" s="78">
        <f t="shared" si="28"/>
        <v>0</v>
      </c>
      <c r="Q621" s="78">
        <f t="shared" si="29"/>
        <v>0</v>
      </c>
    </row>
    <row r="622" spans="2:17" s="69" customFormat="1" ht="15">
      <c r="B622"/>
      <c r="C622"/>
      <c r="D622"/>
      <c r="E622"/>
      <c r="F622"/>
      <c r="G622"/>
      <c r="H622"/>
      <c r="I622"/>
      <c r="J622"/>
      <c r="K622"/>
      <c r="L622" s="76"/>
      <c r="M622" s="73"/>
      <c r="N622" s="77">
        <f t="shared" si="27"/>
        <v>0</v>
      </c>
      <c r="O622" s="73"/>
      <c r="P622" s="78">
        <f t="shared" si="28"/>
        <v>0</v>
      </c>
      <c r="Q622" s="78">
        <f t="shared" si="29"/>
        <v>0</v>
      </c>
    </row>
    <row r="623" spans="2:17" s="69" customFormat="1" ht="15">
      <c r="B623"/>
      <c r="C623"/>
      <c r="D623"/>
      <c r="E623"/>
      <c r="F623"/>
      <c r="G623"/>
      <c r="H623"/>
      <c r="I623"/>
      <c r="J623"/>
      <c r="K623"/>
      <c r="L623" s="76"/>
      <c r="M623" s="73"/>
      <c r="N623" s="77">
        <f t="shared" si="27"/>
        <v>0</v>
      </c>
      <c r="O623" s="73"/>
      <c r="P623" s="78">
        <f t="shared" si="28"/>
        <v>0</v>
      </c>
      <c r="Q623" s="78">
        <f t="shared" si="29"/>
        <v>0</v>
      </c>
    </row>
    <row r="624" spans="2:17" s="69" customFormat="1" ht="15">
      <c r="B624"/>
      <c r="C624"/>
      <c r="D624"/>
      <c r="E624"/>
      <c r="F624"/>
      <c r="G624"/>
      <c r="H624"/>
      <c r="I624"/>
      <c r="J624"/>
      <c r="K624"/>
      <c r="L624" s="76"/>
      <c r="M624" s="73"/>
      <c r="N624" s="77">
        <f t="shared" si="27"/>
        <v>0</v>
      </c>
      <c r="O624" s="73"/>
      <c r="P624" s="78">
        <f t="shared" si="28"/>
        <v>0</v>
      </c>
      <c r="Q624" s="78">
        <f t="shared" si="29"/>
        <v>0</v>
      </c>
    </row>
    <row r="625" spans="2:17" s="69" customFormat="1" ht="15">
      <c r="B625"/>
      <c r="C625"/>
      <c r="D625"/>
      <c r="E625"/>
      <c r="F625"/>
      <c r="G625"/>
      <c r="H625"/>
      <c r="I625"/>
      <c r="J625"/>
      <c r="K625"/>
      <c r="L625" s="76"/>
      <c r="M625" s="73"/>
      <c r="N625" s="77">
        <f t="shared" si="27"/>
        <v>0</v>
      </c>
      <c r="O625" s="73"/>
      <c r="P625" s="78">
        <f t="shared" si="28"/>
        <v>0</v>
      </c>
      <c r="Q625" s="78">
        <f t="shared" si="29"/>
        <v>0</v>
      </c>
    </row>
    <row r="626" spans="2:17" s="69" customFormat="1" ht="15">
      <c r="B626"/>
      <c r="C626"/>
      <c r="D626"/>
      <c r="E626"/>
      <c r="F626"/>
      <c r="G626"/>
      <c r="H626"/>
      <c r="I626"/>
      <c r="J626"/>
      <c r="K626"/>
      <c r="L626" s="76"/>
      <c r="M626" s="73"/>
      <c r="N626" s="77">
        <f t="shared" si="27"/>
        <v>0</v>
      </c>
      <c r="O626" s="73"/>
      <c r="P626" s="78">
        <f t="shared" si="28"/>
        <v>0</v>
      </c>
      <c r="Q626" s="78">
        <f t="shared" si="29"/>
        <v>0</v>
      </c>
    </row>
    <row r="627" spans="2:17" s="69" customFormat="1" ht="15">
      <c r="B627"/>
      <c r="C627"/>
      <c r="D627"/>
      <c r="E627"/>
      <c r="F627"/>
      <c r="G627"/>
      <c r="H627"/>
      <c r="I627"/>
      <c r="J627"/>
      <c r="K627"/>
      <c r="L627" s="76"/>
      <c r="M627" s="73"/>
      <c r="N627" s="77">
        <f t="shared" si="27"/>
        <v>0</v>
      </c>
      <c r="O627" s="73"/>
      <c r="P627" s="78">
        <f t="shared" si="28"/>
        <v>0</v>
      </c>
      <c r="Q627" s="78">
        <f t="shared" si="29"/>
        <v>0</v>
      </c>
    </row>
    <row r="628" spans="2:17" s="69" customFormat="1" ht="15">
      <c r="B628"/>
      <c r="C628"/>
      <c r="D628"/>
      <c r="E628"/>
      <c r="F628"/>
      <c r="G628"/>
      <c r="H628"/>
      <c r="I628"/>
      <c r="J628"/>
      <c r="K628"/>
      <c r="L628" s="76"/>
      <c r="M628" s="73"/>
      <c r="N628" s="77">
        <f t="shared" si="27"/>
        <v>0</v>
      </c>
      <c r="O628" s="73"/>
      <c r="P628" s="78">
        <f t="shared" si="28"/>
        <v>0</v>
      </c>
      <c r="Q628" s="78">
        <f t="shared" si="29"/>
        <v>0</v>
      </c>
    </row>
    <row r="629" spans="2:17" s="69" customFormat="1" ht="15">
      <c r="B629"/>
      <c r="C629"/>
      <c r="D629"/>
      <c r="E629"/>
      <c r="F629"/>
      <c r="G629"/>
      <c r="H629"/>
      <c r="I629"/>
      <c r="J629"/>
      <c r="K629"/>
      <c r="L629" s="76"/>
      <c r="M629" s="73"/>
      <c r="N629" s="77">
        <f t="shared" si="27"/>
        <v>0</v>
      </c>
      <c r="O629" s="73"/>
      <c r="P629" s="78">
        <f t="shared" si="28"/>
        <v>0</v>
      </c>
      <c r="Q629" s="78">
        <f t="shared" si="29"/>
        <v>0</v>
      </c>
    </row>
    <row r="630" spans="2:17" s="69" customFormat="1" ht="15">
      <c r="B630"/>
      <c r="C630"/>
      <c r="D630"/>
      <c r="E630"/>
      <c r="F630"/>
      <c r="G630"/>
      <c r="H630"/>
      <c r="I630"/>
      <c r="J630"/>
      <c r="K630"/>
      <c r="L630" s="76"/>
      <c r="M630" s="73"/>
      <c r="N630" s="77">
        <f t="shared" si="27"/>
        <v>0</v>
      </c>
      <c r="O630" s="73"/>
      <c r="P630" s="78">
        <f t="shared" si="28"/>
        <v>0</v>
      </c>
      <c r="Q630" s="78">
        <f t="shared" si="29"/>
        <v>0</v>
      </c>
    </row>
    <row r="631" spans="2:17" s="69" customFormat="1" ht="15">
      <c r="B631"/>
      <c r="C631"/>
      <c r="D631"/>
      <c r="E631"/>
      <c r="F631"/>
      <c r="G631"/>
      <c r="H631"/>
      <c r="I631"/>
      <c r="J631"/>
      <c r="K631"/>
      <c r="L631" s="76"/>
      <c r="M631" s="73"/>
      <c r="N631" s="77">
        <f t="shared" si="27"/>
        <v>0</v>
      </c>
      <c r="O631" s="73"/>
      <c r="P631" s="78">
        <f t="shared" si="28"/>
        <v>0</v>
      </c>
      <c r="Q631" s="78">
        <f t="shared" si="29"/>
        <v>0</v>
      </c>
    </row>
    <row r="632" spans="2:17" s="69" customFormat="1" ht="15">
      <c r="B632"/>
      <c r="C632"/>
      <c r="D632"/>
      <c r="E632"/>
      <c r="F632"/>
      <c r="G632"/>
      <c r="H632"/>
      <c r="I632"/>
      <c r="J632"/>
      <c r="K632"/>
      <c r="L632" s="76"/>
      <c r="M632" s="73"/>
      <c r="N632" s="77">
        <f t="shared" si="27"/>
        <v>0</v>
      </c>
      <c r="O632" s="73"/>
      <c r="P632" s="78">
        <f t="shared" si="28"/>
        <v>0</v>
      </c>
      <c r="Q632" s="78">
        <f t="shared" si="29"/>
        <v>0</v>
      </c>
    </row>
    <row r="633" spans="2:17" s="69" customFormat="1" ht="15">
      <c r="B633"/>
      <c r="C633"/>
      <c r="D633"/>
      <c r="E633"/>
      <c r="F633"/>
      <c r="G633"/>
      <c r="H633"/>
      <c r="I633"/>
      <c r="J633"/>
      <c r="K633"/>
      <c r="L633" s="76"/>
      <c r="M633" s="73"/>
      <c r="N633" s="77">
        <f t="shared" si="27"/>
        <v>0</v>
      </c>
      <c r="O633" s="73"/>
      <c r="P633" s="78">
        <f t="shared" si="28"/>
        <v>0</v>
      </c>
      <c r="Q633" s="78">
        <f t="shared" si="29"/>
        <v>0</v>
      </c>
    </row>
    <row r="634" spans="2:17" s="69" customFormat="1" ht="15">
      <c r="B634"/>
      <c r="C634"/>
      <c r="D634"/>
      <c r="E634"/>
      <c r="F634"/>
      <c r="G634"/>
      <c r="H634"/>
      <c r="I634"/>
      <c r="J634"/>
      <c r="K634"/>
      <c r="L634" s="76"/>
      <c r="M634" s="73"/>
      <c r="N634" s="77">
        <f t="shared" si="27"/>
        <v>0</v>
      </c>
      <c r="O634" s="73"/>
      <c r="P634" s="78">
        <f t="shared" si="28"/>
        <v>0</v>
      </c>
      <c r="Q634" s="78">
        <f t="shared" si="29"/>
        <v>0</v>
      </c>
    </row>
    <row r="635" spans="2:17" s="69" customFormat="1" ht="15">
      <c r="B635"/>
      <c r="C635"/>
      <c r="D635"/>
      <c r="E635"/>
      <c r="F635"/>
      <c r="G635"/>
      <c r="H635"/>
      <c r="I635"/>
      <c r="J635"/>
      <c r="K635"/>
      <c r="L635" s="76"/>
      <c r="M635" s="73"/>
      <c r="N635" s="77">
        <f t="shared" si="27"/>
        <v>0</v>
      </c>
      <c r="O635" s="73"/>
      <c r="P635" s="78">
        <f t="shared" si="28"/>
        <v>0</v>
      </c>
      <c r="Q635" s="78">
        <f t="shared" si="29"/>
        <v>0</v>
      </c>
    </row>
    <row r="636" spans="2:17" s="69" customFormat="1" ht="15">
      <c r="B636"/>
      <c r="C636"/>
      <c r="D636"/>
      <c r="E636"/>
      <c r="F636"/>
      <c r="G636"/>
      <c r="H636"/>
      <c r="I636"/>
      <c r="J636"/>
      <c r="K636"/>
      <c r="L636" s="76"/>
      <c r="M636" s="73"/>
      <c r="N636" s="77">
        <f t="shared" si="27"/>
        <v>0</v>
      </c>
      <c r="O636" s="73"/>
      <c r="P636" s="78">
        <f t="shared" si="28"/>
        <v>0</v>
      </c>
      <c r="Q636" s="78">
        <f t="shared" si="29"/>
        <v>0</v>
      </c>
    </row>
    <row r="637" spans="2:17" s="69" customFormat="1" ht="15">
      <c r="B637"/>
      <c r="C637"/>
      <c r="D637"/>
      <c r="E637"/>
      <c r="F637"/>
      <c r="G637"/>
      <c r="H637"/>
      <c r="I637"/>
      <c r="J637"/>
      <c r="K637"/>
      <c r="L637" s="76"/>
      <c r="M637" s="73"/>
      <c r="N637" s="77">
        <f t="shared" si="27"/>
        <v>0</v>
      </c>
      <c r="O637" s="73"/>
      <c r="P637" s="78">
        <f t="shared" si="28"/>
        <v>0</v>
      </c>
      <c r="Q637" s="78">
        <f t="shared" si="29"/>
        <v>0</v>
      </c>
    </row>
    <row r="638" spans="2:17" s="69" customFormat="1" ht="15">
      <c r="B638"/>
      <c r="C638"/>
      <c r="D638"/>
      <c r="E638"/>
      <c r="F638"/>
      <c r="G638"/>
      <c r="H638"/>
      <c r="I638"/>
      <c r="J638"/>
      <c r="K638"/>
      <c r="L638" s="76"/>
      <c r="M638" s="73"/>
      <c r="N638" s="77">
        <f t="shared" si="27"/>
        <v>0</v>
      </c>
      <c r="O638" s="73"/>
      <c r="P638" s="78">
        <f t="shared" si="28"/>
        <v>0</v>
      </c>
      <c r="Q638" s="78">
        <f t="shared" si="29"/>
        <v>0</v>
      </c>
    </row>
    <row r="639" spans="2:17" s="69" customFormat="1" ht="15">
      <c r="B639"/>
      <c r="C639"/>
      <c r="D639"/>
      <c r="E639"/>
      <c r="F639"/>
      <c r="G639"/>
      <c r="H639"/>
      <c r="I639"/>
      <c r="J639"/>
      <c r="K639"/>
      <c r="L639" s="76"/>
      <c r="M639" s="73"/>
      <c r="N639" s="77">
        <f t="shared" si="27"/>
        <v>0</v>
      </c>
      <c r="O639" s="73"/>
      <c r="P639" s="78">
        <f t="shared" si="28"/>
        <v>0</v>
      </c>
      <c r="Q639" s="78">
        <f t="shared" si="29"/>
        <v>0</v>
      </c>
    </row>
    <row r="640" spans="2:17" s="69" customFormat="1" ht="15">
      <c r="B640"/>
      <c r="C640"/>
      <c r="D640"/>
      <c r="E640"/>
      <c r="F640"/>
      <c r="G640"/>
      <c r="H640"/>
      <c r="I640"/>
      <c r="J640"/>
      <c r="K640"/>
      <c r="L640" s="76"/>
      <c r="M640" s="73"/>
      <c r="N640" s="77">
        <f t="shared" si="27"/>
        <v>0</v>
      </c>
      <c r="O640" s="73"/>
      <c r="P640" s="78">
        <f t="shared" si="28"/>
        <v>0</v>
      </c>
      <c r="Q640" s="78">
        <f t="shared" si="29"/>
        <v>0</v>
      </c>
    </row>
    <row r="641" spans="2:17" s="69" customFormat="1" ht="15">
      <c r="B641"/>
      <c r="C641"/>
      <c r="D641"/>
      <c r="E641"/>
      <c r="F641"/>
      <c r="G641"/>
      <c r="H641"/>
      <c r="I641"/>
      <c r="J641"/>
      <c r="K641"/>
      <c r="L641" s="76"/>
      <c r="M641" s="73"/>
      <c r="N641" s="77">
        <f t="shared" si="27"/>
        <v>0</v>
      </c>
      <c r="O641" s="73"/>
      <c r="P641" s="78">
        <f t="shared" si="28"/>
        <v>0</v>
      </c>
      <c r="Q641" s="78">
        <f t="shared" si="29"/>
        <v>0</v>
      </c>
    </row>
    <row r="642" spans="2:17" s="69" customFormat="1" ht="15">
      <c r="B642"/>
      <c r="C642"/>
      <c r="D642"/>
      <c r="E642"/>
      <c r="F642"/>
      <c r="G642"/>
      <c r="H642"/>
      <c r="I642"/>
      <c r="J642"/>
      <c r="K642"/>
      <c r="L642" s="76"/>
      <c r="M642" s="73"/>
      <c r="N642" s="77">
        <f t="shared" si="27"/>
        <v>0</v>
      </c>
      <c r="O642" s="73"/>
      <c r="P642" s="78">
        <f t="shared" si="28"/>
        <v>0</v>
      </c>
      <c r="Q642" s="78">
        <f t="shared" si="29"/>
        <v>0</v>
      </c>
    </row>
    <row r="643" spans="2:17" s="69" customFormat="1" ht="15">
      <c r="B643"/>
      <c r="C643"/>
      <c r="D643"/>
      <c r="E643"/>
      <c r="F643"/>
      <c r="G643"/>
      <c r="H643"/>
      <c r="I643"/>
      <c r="J643"/>
      <c r="K643"/>
      <c r="L643" s="76"/>
      <c r="M643" s="73"/>
      <c r="N643" s="77">
        <f t="shared" si="27"/>
        <v>0</v>
      </c>
      <c r="O643" s="73"/>
      <c r="P643" s="78">
        <f t="shared" si="28"/>
        <v>0</v>
      </c>
      <c r="Q643" s="78">
        <f t="shared" si="29"/>
        <v>0</v>
      </c>
    </row>
    <row r="644" spans="2:17" s="69" customFormat="1" ht="15">
      <c r="B644"/>
      <c r="C644"/>
      <c r="D644"/>
      <c r="E644"/>
      <c r="F644"/>
      <c r="G644"/>
      <c r="H644"/>
      <c r="I644"/>
      <c r="J644"/>
      <c r="K644"/>
      <c r="L644" s="76"/>
      <c r="M644" s="73"/>
      <c r="N644" s="77">
        <f t="shared" si="27"/>
        <v>0</v>
      </c>
      <c r="O644" s="73"/>
      <c r="P644" s="78">
        <f t="shared" si="28"/>
        <v>0</v>
      </c>
      <c r="Q644" s="78">
        <f t="shared" si="29"/>
        <v>0</v>
      </c>
    </row>
    <row r="645" spans="2:17" s="69" customFormat="1" ht="15">
      <c r="B645"/>
      <c r="C645"/>
      <c r="D645"/>
      <c r="E645"/>
      <c r="F645"/>
      <c r="G645"/>
      <c r="H645"/>
      <c r="I645"/>
      <c r="J645"/>
      <c r="K645"/>
      <c r="L645" s="76"/>
      <c r="M645" s="73"/>
      <c r="N645" s="77">
        <f t="shared" si="27"/>
        <v>0</v>
      </c>
      <c r="O645" s="73"/>
      <c r="P645" s="78">
        <f t="shared" si="28"/>
        <v>0</v>
      </c>
      <c r="Q645" s="78">
        <f t="shared" si="29"/>
        <v>0</v>
      </c>
    </row>
    <row r="646" spans="2:17" s="69" customFormat="1" ht="15">
      <c r="B646"/>
      <c r="C646"/>
      <c r="D646"/>
      <c r="E646"/>
      <c r="F646"/>
      <c r="G646"/>
      <c r="H646"/>
      <c r="I646"/>
      <c r="J646"/>
      <c r="K646"/>
      <c r="L646" s="76"/>
      <c r="M646" s="73"/>
      <c r="N646" s="77">
        <f t="shared" si="27"/>
        <v>0</v>
      </c>
      <c r="O646" s="73"/>
      <c r="P646" s="78">
        <f t="shared" si="28"/>
        <v>0</v>
      </c>
      <c r="Q646" s="78">
        <f t="shared" si="29"/>
        <v>0</v>
      </c>
    </row>
    <row r="647" spans="2:17" s="69" customFormat="1" ht="15">
      <c r="B647"/>
      <c r="C647"/>
      <c r="D647"/>
      <c r="E647"/>
      <c r="F647"/>
      <c r="G647"/>
      <c r="H647"/>
      <c r="I647"/>
      <c r="J647"/>
      <c r="K647"/>
      <c r="L647" s="76"/>
      <c r="M647" s="73"/>
      <c r="N647" s="77">
        <f t="shared" si="27"/>
        <v>0</v>
      </c>
      <c r="O647" s="73"/>
      <c r="P647" s="78">
        <f t="shared" si="28"/>
        <v>0</v>
      </c>
      <c r="Q647" s="78">
        <f t="shared" si="29"/>
        <v>0</v>
      </c>
    </row>
    <row r="648" spans="2:17" s="69" customFormat="1" ht="15">
      <c r="B648"/>
      <c r="C648"/>
      <c r="D648"/>
      <c r="E648"/>
      <c r="F648"/>
      <c r="G648"/>
      <c r="H648"/>
      <c r="I648"/>
      <c r="J648"/>
      <c r="K648"/>
      <c r="L648" s="76"/>
      <c r="M648" s="73"/>
      <c r="N648" s="77">
        <f t="shared" si="27"/>
        <v>0</v>
      </c>
      <c r="O648" s="73"/>
      <c r="P648" s="78">
        <f t="shared" si="28"/>
        <v>0</v>
      </c>
      <c r="Q648" s="78">
        <f t="shared" si="29"/>
        <v>0</v>
      </c>
    </row>
    <row r="649" spans="2:17" s="69" customFormat="1" ht="15">
      <c r="B649"/>
      <c r="C649"/>
      <c r="D649"/>
      <c r="E649"/>
      <c r="F649"/>
      <c r="G649"/>
      <c r="H649"/>
      <c r="I649"/>
      <c r="J649"/>
      <c r="K649"/>
      <c r="L649" s="76"/>
      <c r="M649" s="73"/>
      <c r="N649" s="77">
        <f t="shared" si="27"/>
        <v>0</v>
      </c>
      <c r="O649" s="73"/>
      <c r="P649" s="78">
        <f t="shared" si="28"/>
        <v>0</v>
      </c>
      <c r="Q649" s="78">
        <f t="shared" si="29"/>
        <v>0</v>
      </c>
    </row>
    <row r="650" spans="2:17" s="69" customFormat="1" ht="15">
      <c r="B650"/>
      <c r="C650"/>
      <c r="D650"/>
      <c r="E650"/>
      <c r="F650"/>
      <c r="G650"/>
      <c r="H650"/>
      <c r="I650"/>
      <c r="J650"/>
      <c r="K650"/>
      <c r="L650" s="76"/>
      <c r="M650" s="73"/>
      <c r="N650" s="77">
        <f t="shared" si="27"/>
        <v>0</v>
      </c>
      <c r="O650" s="73"/>
      <c r="P650" s="78">
        <f t="shared" si="28"/>
        <v>0</v>
      </c>
      <c r="Q650" s="78">
        <f t="shared" si="29"/>
        <v>0</v>
      </c>
    </row>
    <row r="651" spans="2:17" s="69" customFormat="1" ht="15">
      <c r="B651"/>
      <c r="C651"/>
      <c r="D651"/>
      <c r="E651"/>
      <c r="F651"/>
      <c r="G651"/>
      <c r="H651"/>
      <c r="I651"/>
      <c r="J651"/>
      <c r="K651"/>
      <c r="L651" s="76"/>
      <c r="M651" s="73"/>
      <c r="N651" s="77">
        <f t="shared" si="27"/>
        <v>0</v>
      </c>
      <c r="O651" s="73"/>
      <c r="P651" s="78">
        <f t="shared" si="28"/>
        <v>0</v>
      </c>
      <c r="Q651" s="78">
        <f t="shared" si="29"/>
        <v>0</v>
      </c>
    </row>
    <row r="652" spans="2:17" s="69" customFormat="1" ht="15">
      <c r="B652"/>
      <c r="C652"/>
      <c r="D652"/>
      <c r="E652"/>
      <c r="F652"/>
      <c r="G652"/>
      <c r="H652"/>
      <c r="I652"/>
      <c r="J652"/>
      <c r="K652"/>
      <c r="L652" s="76"/>
      <c r="M652" s="73"/>
      <c r="N652" s="77">
        <f t="shared" ref="N652:N678" si="30">IFERROR(COUNTA(E652:J652),"")</f>
        <v>0</v>
      </c>
      <c r="O652" s="73"/>
      <c r="P652" s="78">
        <f t="shared" ref="P652:P678" si="31">IFERROR(IF(N652&lt;=1,0,(SUM(E652:J652)/6)),"")</f>
        <v>0</v>
      </c>
      <c r="Q652" s="78">
        <f t="shared" ref="Q652:Q678" si="32">+P652/12</f>
        <v>0</v>
      </c>
    </row>
    <row r="653" spans="2:17" s="69" customFormat="1" ht="15">
      <c r="B653"/>
      <c r="C653"/>
      <c r="D653"/>
      <c r="E653"/>
      <c r="F653"/>
      <c r="G653"/>
      <c r="H653"/>
      <c r="I653"/>
      <c r="J653"/>
      <c r="K653"/>
      <c r="L653" s="76"/>
      <c r="M653" s="73"/>
      <c r="N653" s="77">
        <f t="shared" si="30"/>
        <v>0</v>
      </c>
      <c r="O653" s="73"/>
      <c r="P653" s="78">
        <f t="shared" si="31"/>
        <v>0</v>
      </c>
      <c r="Q653" s="78">
        <f t="shared" si="32"/>
        <v>0</v>
      </c>
    </row>
    <row r="654" spans="2:17" s="69" customFormat="1" ht="15">
      <c r="B654"/>
      <c r="C654"/>
      <c r="D654"/>
      <c r="E654"/>
      <c r="F654"/>
      <c r="G654"/>
      <c r="H654"/>
      <c r="I654"/>
      <c r="J654"/>
      <c r="K654"/>
      <c r="L654" s="76"/>
      <c r="M654" s="73"/>
      <c r="N654" s="77">
        <f t="shared" si="30"/>
        <v>0</v>
      </c>
      <c r="O654" s="73"/>
      <c r="P654" s="78">
        <f t="shared" si="31"/>
        <v>0</v>
      </c>
      <c r="Q654" s="78">
        <f t="shared" si="32"/>
        <v>0</v>
      </c>
    </row>
    <row r="655" spans="2:17" s="69" customFormat="1" ht="15">
      <c r="B655"/>
      <c r="C655"/>
      <c r="D655"/>
      <c r="E655"/>
      <c r="F655"/>
      <c r="G655"/>
      <c r="H655"/>
      <c r="I655"/>
      <c r="J655"/>
      <c r="K655"/>
      <c r="L655" s="76"/>
      <c r="M655" s="73"/>
      <c r="N655" s="77">
        <f t="shared" si="30"/>
        <v>0</v>
      </c>
      <c r="O655" s="73"/>
      <c r="P655" s="78">
        <f t="shared" si="31"/>
        <v>0</v>
      </c>
      <c r="Q655" s="78">
        <f t="shared" si="32"/>
        <v>0</v>
      </c>
    </row>
    <row r="656" spans="2:17" s="69" customFormat="1" ht="15">
      <c r="B656"/>
      <c r="C656"/>
      <c r="D656"/>
      <c r="E656"/>
      <c r="F656"/>
      <c r="G656"/>
      <c r="H656"/>
      <c r="I656"/>
      <c r="J656"/>
      <c r="K656"/>
      <c r="L656" s="76"/>
      <c r="M656" s="73"/>
      <c r="N656" s="77">
        <f t="shared" si="30"/>
        <v>0</v>
      </c>
      <c r="O656" s="73"/>
      <c r="P656" s="78">
        <f t="shared" si="31"/>
        <v>0</v>
      </c>
      <c r="Q656" s="78">
        <f t="shared" si="32"/>
        <v>0</v>
      </c>
    </row>
    <row r="657" spans="2:17" s="69" customFormat="1" ht="15">
      <c r="B657"/>
      <c r="C657"/>
      <c r="D657"/>
      <c r="E657"/>
      <c r="F657"/>
      <c r="G657"/>
      <c r="H657"/>
      <c r="I657"/>
      <c r="J657"/>
      <c r="K657"/>
      <c r="L657" s="76"/>
      <c r="M657" s="73"/>
      <c r="N657" s="77">
        <f t="shared" si="30"/>
        <v>0</v>
      </c>
      <c r="O657" s="73"/>
      <c r="P657" s="78">
        <f t="shared" si="31"/>
        <v>0</v>
      </c>
      <c r="Q657" s="78">
        <f t="shared" si="32"/>
        <v>0</v>
      </c>
    </row>
    <row r="658" spans="2:17" s="69" customFormat="1" ht="15">
      <c r="B658"/>
      <c r="C658"/>
      <c r="D658"/>
      <c r="E658"/>
      <c r="F658"/>
      <c r="G658"/>
      <c r="H658"/>
      <c r="I658"/>
      <c r="J658"/>
      <c r="K658"/>
      <c r="L658" s="76"/>
      <c r="M658" s="73"/>
      <c r="N658" s="77">
        <f t="shared" si="30"/>
        <v>0</v>
      </c>
      <c r="O658" s="73"/>
      <c r="P658" s="78">
        <f t="shared" si="31"/>
        <v>0</v>
      </c>
      <c r="Q658" s="78">
        <f t="shared" si="32"/>
        <v>0</v>
      </c>
    </row>
    <row r="659" spans="2:17" s="69" customFormat="1" ht="15">
      <c r="B659"/>
      <c r="C659"/>
      <c r="D659"/>
      <c r="E659"/>
      <c r="F659"/>
      <c r="G659"/>
      <c r="H659"/>
      <c r="I659"/>
      <c r="J659"/>
      <c r="K659"/>
      <c r="L659" s="76"/>
      <c r="M659" s="73"/>
      <c r="N659" s="77">
        <f t="shared" si="30"/>
        <v>0</v>
      </c>
      <c r="O659" s="73"/>
      <c r="P659" s="78">
        <f t="shared" si="31"/>
        <v>0</v>
      </c>
      <c r="Q659" s="78">
        <f t="shared" si="32"/>
        <v>0</v>
      </c>
    </row>
    <row r="660" spans="2:17" s="69" customFormat="1" ht="15">
      <c r="B660"/>
      <c r="C660"/>
      <c r="D660"/>
      <c r="E660"/>
      <c r="F660"/>
      <c r="G660"/>
      <c r="H660"/>
      <c r="I660"/>
      <c r="J660"/>
      <c r="K660"/>
      <c r="L660" s="76"/>
      <c r="M660" s="73"/>
      <c r="N660" s="77">
        <f t="shared" si="30"/>
        <v>0</v>
      </c>
      <c r="O660" s="73"/>
      <c r="P660" s="78">
        <f t="shared" si="31"/>
        <v>0</v>
      </c>
      <c r="Q660" s="78">
        <f t="shared" si="32"/>
        <v>0</v>
      </c>
    </row>
    <row r="661" spans="2:17" s="69" customFormat="1" ht="15">
      <c r="B661"/>
      <c r="C661"/>
      <c r="D661"/>
      <c r="E661"/>
      <c r="F661"/>
      <c r="G661"/>
      <c r="H661"/>
      <c r="I661"/>
      <c r="J661"/>
      <c r="K661"/>
      <c r="L661" s="76"/>
      <c r="M661" s="73"/>
      <c r="N661" s="77">
        <f t="shared" si="30"/>
        <v>0</v>
      </c>
      <c r="O661" s="73"/>
      <c r="P661" s="78">
        <f t="shared" si="31"/>
        <v>0</v>
      </c>
      <c r="Q661" s="78">
        <f t="shared" si="32"/>
        <v>0</v>
      </c>
    </row>
    <row r="662" spans="2:17" s="69" customFormat="1" ht="15">
      <c r="B662"/>
      <c r="C662"/>
      <c r="D662"/>
      <c r="E662"/>
      <c r="F662"/>
      <c r="G662"/>
      <c r="H662"/>
      <c r="I662"/>
      <c r="J662"/>
      <c r="K662"/>
      <c r="L662" s="76"/>
      <c r="M662" s="73"/>
      <c r="N662" s="77">
        <f t="shared" si="30"/>
        <v>0</v>
      </c>
      <c r="O662" s="73"/>
      <c r="P662" s="78">
        <f t="shared" si="31"/>
        <v>0</v>
      </c>
      <c r="Q662" s="78">
        <f t="shared" si="32"/>
        <v>0</v>
      </c>
    </row>
    <row r="663" spans="2:17" s="69" customFormat="1" ht="15">
      <c r="B663"/>
      <c r="C663"/>
      <c r="D663"/>
      <c r="E663"/>
      <c r="F663"/>
      <c r="G663"/>
      <c r="H663"/>
      <c r="I663"/>
      <c r="J663"/>
      <c r="K663"/>
      <c r="L663" s="76"/>
      <c r="M663" s="73"/>
      <c r="N663" s="77">
        <f t="shared" si="30"/>
        <v>0</v>
      </c>
      <c r="O663" s="73"/>
      <c r="P663" s="78">
        <f t="shared" si="31"/>
        <v>0</v>
      </c>
      <c r="Q663" s="78">
        <f t="shared" si="32"/>
        <v>0</v>
      </c>
    </row>
    <row r="664" spans="2:17" s="69" customFormat="1" ht="15">
      <c r="B664"/>
      <c r="C664"/>
      <c r="D664"/>
      <c r="E664"/>
      <c r="F664"/>
      <c r="G664"/>
      <c r="H664"/>
      <c r="I664"/>
      <c r="J664"/>
      <c r="K664"/>
      <c r="L664" s="76"/>
      <c r="M664" s="73"/>
      <c r="N664" s="77">
        <f t="shared" si="30"/>
        <v>0</v>
      </c>
      <c r="O664" s="73"/>
      <c r="P664" s="78">
        <f t="shared" si="31"/>
        <v>0</v>
      </c>
      <c r="Q664" s="78">
        <f t="shared" si="32"/>
        <v>0</v>
      </c>
    </row>
    <row r="665" spans="2:17" s="69" customFormat="1" ht="15">
      <c r="B665"/>
      <c r="C665"/>
      <c r="D665"/>
      <c r="E665"/>
      <c r="F665"/>
      <c r="G665"/>
      <c r="H665"/>
      <c r="I665"/>
      <c r="J665"/>
      <c r="K665"/>
      <c r="L665" s="76"/>
      <c r="M665" s="73"/>
      <c r="N665" s="77">
        <f t="shared" si="30"/>
        <v>0</v>
      </c>
      <c r="O665" s="73"/>
      <c r="P665" s="78">
        <f t="shared" si="31"/>
        <v>0</v>
      </c>
      <c r="Q665" s="78">
        <f t="shared" si="32"/>
        <v>0</v>
      </c>
    </row>
    <row r="666" spans="2:17" s="69" customFormat="1" ht="15">
      <c r="B666"/>
      <c r="C666"/>
      <c r="D666"/>
      <c r="E666"/>
      <c r="F666"/>
      <c r="G666"/>
      <c r="H666"/>
      <c r="I666"/>
      <c r="J666"/>
      <c r="K666"/>
      <c r="L666" s="76"/>
      <c r="M666" s="73"/>
      <c r="N666" s="77">
        <f t="shared" si="30"/>
        <v>0</v>
      </c>
      <c r="O666" s="73"/>
      <c r="P666" s="78">
        <f t="shared" si="31"/>
        <v>0</v>
      </c>
      <c r="Q666" s="78">
        <f t="shared" si="32"/>
        <v>0</v>
      </c>
    </row>
    <row r="667" spans="2:17" s="69" customFormat="1" ht="15">
      <c r="B667"/>
      <c r="C667"/>
      <c r="D667"/>
      <c r="E667"/>
      <c r="F667"/>
      <c r="G667"/>
      <c r="H667"/>
      <c r="I667"/>
      <c r="J667"/>
      <c r="K667"/>
      <c r="L667" s="76"/>
      <c r="M667" s="73"/>
      <c r="N667" s="77">
        <f t="shared" si="30"/>
        <v>0</v>
      </c>
      <c r="O667" s="73"/>
      <c r="P667" s="78">
        <f t="shared" si="31"/>
        <v>0</v>
      </c>
      <c r="Q667" s="78">
        <f t="shared" si="32"/>
        <v>0</v>
      </c>
    </row>
    <row r="668" spans="2:17" s="69" customFormat="1" ht="15">
      <c r="B668"/>
      <c r="C668"/>
      <c r="D668"/>
      <c r="E668"/>
      <c r="F668"/>
      <c r="G668"/>
      <c r="H668"/>
      <c r="I668"/>
      <c r="J668"/>
      <c r="K668"/>
      <c r="L668" s="76"/>
      <c r="M668" s="73"/>
      <c r="N668" s="77">
        <f t="shared" si="30"/>
        <v>0</v>
      </c>
      <c r="O668" s="73"/>
      <c r="P668" s="78">
        <f t="shared" si="31"/>
        <v>0</v>
      </c>
      <c r="Q668" s="78">
        <f t="shared" si="32"/>
        <v>0</v>
      </c>
    </row>
    <row r="669" spans="2:17" s="69" customFormat="1" ht="15">
      <c r="B669"/>
      <c r="C669"/>
      <c r="D669"/>
      <c r="E669"/>
      <c r="F669"/>
      <c r="G669"/>
      <c r="H669"/>
      <c r="I669"/>
      <c r="J669"/>
      <c r="K669"/>
      <c r="L669" s="76"/>
      <c r="M669" s="73"/>
      <c r="N669" s="77">
        <f t="shared" si="30"/>
        <v>0</v>
      </c>
      <c r="O669" s="73"/>
      <c r="P669" s="78">
        <f t="shared" si="31"/>
        <v>0</v>
      </c>
      <c r="Q669" s="78">
        <f t="shared" si="32"/>
        <v>0</v>
      </c>
    </row>
    <row r="670" spans="2:17" s="69" customFormat="1" ht="15">
      <c r="B670"/>
      <c r="C670"/>
      <c r="D670"/>
      <c r="E670"/>
      <c r="F670"/>
      <c r="G670"/>
      <c r="H670"/>
      <c r="I670"/>
      <c r="J670"/>
      <c r="K670"/>
      <c r="L670" s="76"/>
      <c r="M670" s="73"/>
      <c r="N670" s="77">
        <f t="shared" si="30"/>
        <v>0</v>
      </c>
      <c r="O670" s="73"/>
      <c r="P670" s="78">
        <f t="shared" si="31"/>
        <v>0</v>
      </c>
      <c r="Q670" s="78">
        <f t="shared" si="32"/>
        <v>0</v>
      </c>
    </row>
    <row r="671" spans="2:17" s="69" customFormat="1" ht="15">
      <c r="B671"/>
      <c r="C671"/>
      <c r="D671"/>
      <c r="E671"/>
      <c r="F671"/>
      <c r="G671"/>
      <c r="H671"/>
      <c r="I671"/>
      <c r="J671"/>
      <c r="K671"/>
      <c r="L671" s="76"/>
      <c r="M671" s="73"/>
      <c r="N671" s="77">
        <f t="shared" si="30"/>
        <v>0</v>
      </c>
      <c r="O671" s="73"/>
      <c r="P671" s="78">
        <f t="shared" si="31"/>
        <v>0</v>
      </c>
      <c r="Q671" s="78">
        <f t="shared" si="32"/>
        <v>0</v>
      </c>
    </row>
    <row r="672" spans="2:17" s="69" customFormat="1" ht="15">
      <c r="B672"/>
      <c r="C672"/>
      <c r="D672"/>
      <c r="E672"/>
      <c r="F672"/>
      <c r="G672"/>
      <c r="H672"/>
      <c r="I672"/>
      <c r="J672"/>
      <c r="K672"/>
      <c r="L672" s="76"/>
      <c r="M672" s="73"/>
      <c r="N672" s="77">
        <f t="shared" si="30"/>
        <v>0</v>
      </c>
      <c r="O672" s="73"/>
      <c r="P672" s="78">
        <f t="shared" si="31"/>
        <v>0</v>
      </c>
      <c r="Q672" s="78">
        <f t="shared" si="32"/>
        <v>0</v>
      </c>
    </row>
    <row r="673" spans="2:17" s="69" customFormat="1" ht="15">
      <c r="B673"/>
      <c r="C673"/>
      <c r="D673"/>
      <c r="E673"/>
      <c r="F673"/>
      <c r="G673"/>
      <c r="H673"/>
      <c r="I673"/>
      <c r="J673"/>
      <c r="K673"/>
      <c r="L673" s="76"/>
      <c r="M673" s="73"/>
      <c r="N673" s="77">
        <f t="shared" si="30"/>
        <v>0</v>
      </c>
      <c r="O673" s="73"/>
      <c r="P673" s="78">
        <f t="shared" si="31"/>
        <v>0</v>
      </c>
      <c r="Q673" s="78">
        <f t="shared" si="32"/>
        <v>0</v>
      </c>
    </row>
    <row r="674" spans="2:17" s="69" customFormat="1" ht="15">
      <c r="B674"/>
      <c r="C674"/>
      <c r="D674"/>
      <c r="E674"/>
      <c r="F674"/>
      <c r="G674"/>
      <c r="H674"/>
      <c r="I674"/>
      <c r="J674"/>
      <c r="K674"/>
      <c r="L674" s="76"/>
      <c r="M674" s="73"/>
      <c r="N674" s="77">
        <f t="shared" si="30"/>
        <v>0</v>
      </c>
      <c r="O674" s="73"/>
      <c r="P674" s="78">
        <f t="shared" si="31"/>
        <v>0</v>
      </c>
      <c r="Q674" s="78">
        <f t="shared" si="32"/>
        <v>0</v>
      </c>
    </row>
    <row r="675" spans="2:17" s="69" customFormat="1" ht="15">
      <c r="B675"/>
      <c r="C675"/>
      <c r="D675"/>
      <c r="E675"/>
      <c r="F675"/>
      <c r="G675"/>
      <c r="H675"/>
      <c r="I675"/>
      <c r="J675"/>
      <c r="K675"/>
      <c r="L675" s="76"/>
      <c r="M675" s="73"/>
      <c r="N675" s="77">
        <f t="shared" si="30"/>
        <v>0</v>
      </c>
      <c r="O675" s="73"/>
      <c r="P675" s="78">
        <f t="shared" si="31"/>
        <v>0</v>
      </c>
      <c r="Q675" s="78">
        <f t="shared" si="32"/>
        <v>0</v>
      </c>
    </row>
    <row r="676" spans="2:17" s="69" customFormat="1" ht="15">
      <c r="B676"/>
      <c r="C676"/>
      <c r="D676"/>
      <c r="E676"/>
      <c r="F676"/>
      <c r="G676"/>
      <c r="H676"/>
      <c r="I676"/>
      <c r="J676"/>
      <c r="K676"/>
      <c r="L676" s="76"/>
      <c r="M676" s="73"/>
      <c r="N676" s="77">
        <f t="shared" si="30"/>
        <v>0</v>
      </c>
      <c r="O676" s="73"/>
      <c r="P676" s="78">
        <f t="shared" si="31"/>
        <v>0</v>
      </c>
      <c r="Q676" s="78">
        <f t="shared" si="32"/>
        <v>0</v>
      </c>
    </row>
    <row r="677" spans="2:17" s="69" customFormat="1" ht="15">
      <c r="B677"/>
      <c r="C677"/>
      <c r="D677"/>
      <c r="E677"/>
      <c r="F677"/>
      <c r="G677"/>
      <c r="H677"/>
      <c r="I677"/>
      <c r="J677"/>
      <c r="K677"/>
      <c r="L677" s="76"/>
      <c r="M677" s="73"/>
      <c r="N677" s="77">
        <f t="shared" si="30"/>
        <v>0</v>
      </c>
      <c r="O677" s="73"/>
      <c r="P677" s="78">
        <f t="shared" si="31"/>
        <v>0</v>
      </c>
      <c r="Q677" s="78">
        <f t="shared" si="32"/>
        <v>0</v>
      </c>
    </row>
    <row r="678" spans="2:17" s="69" customFormat="1" ht="15">
      <c r="B678"/>
      <c r="C678"/>
      <c r="D678"/>
      <c r="E678"/>
      <c r="F678"/>
      <c r="G678"/>
      <c r="H678"/>
      <c r="I678"/>
      <c r="J678"/>
      <c r="K678"/>
      <c r="L678" s="76"/>
      <c r="M678" s="73"/>
      <c r="N678" s="77">
        <f t="shared" si="30"/>
        <v>0</v>
      </c>
      <c r="O678" s="73"/>
      <c r="P678" s="78">
        <f t="shared" si="31"/>
        <v>0</v>
      </c>
      <c r="Q678" s="78">
        <f t="shared" si="32"/>
        <v>0</v>
      </c>
    </row>
    <row r="679" spans="2:17" ht="15">
      <c r="B679"/>
      <c r="C679"/>
      <c r="D679"/>
      <c r="E679"/>
      <c r="F679"/>
      <c r="G679"/>
      <c r="H679"/>
      <c r="I679"/>
      <c r="J679"/>
      <c r="K679"/>
      <c r="L679" s="76"/>
      <c r="N679" s="77">
        <f>IFERROR(COUNTA(E679:J679),"")</f>
        <v>0</v>
      </c>
      <c r="O679" s="73"/>
      <c r="P679" s="78">
        <f>IFERROR(IF(N679&lt;=1,0,(SUM(E679:J679)/6)),"")</f>
        <v>0</v>
      </c>
      <c r="Q679" s="78">
        <f>+P679/12</f>
        <v>0</v>
      </c>
    </row>
    <row r="680" spans="2:17" ht="15">
      <c r="B680"/>
      <c r="C680"/>
      <c r="D680"/>
      <c r="E680"/>
      <c r="F680"/>
      <c r="G680"/>
      <c r="H680"/>
      <c r="I680"/>
      <c r="J680"/>
      <c r="K680"/>
      <c r="L680" s="76"/>
      <c r="N680" s="77">
        <f>IFERROR(COUNTA(E680:J680),"")</f>
        <v>0</v>
      </c>
      <c r="O680" s="73"/>
      <c r="P680" s="78">
        <f>IFERROR(IF(N680&lt;=1,0,(SUM(E680:J680)/6)),"")</f>
        <v>0</v>
      </c>
      <c r="Q680" s="78">
        <f>+P680/12</f>
        <v>0</v>
      </c>
    </row>
    <row r="681" spans="2:17" ht="15">
      <c r="B681"/>
      <c r="C681"/>
      <c r="D681"/>
      <c r="E681"/>
      <c r="F681"/>
      <c r="G681"/>
      <c r="H681"/>
      <c r="I681"/>
      <c r="J681"/>
      <c r="K681"/>
      <c r="L681" s="76"/>
      <c r="N681" s="77">
        <f>IFERROR(COUNTA(E681:J681),"")</f>
        <v>0</v>
      </c>
      <c r="O681" s="73"/>
      <c r="P681" s="78">
        <f>IFERROR(IF(N681&lt;=1,0,(SUM(E681:J681)/6)),"")</f>
        <v>0</v>
      </c>
      <c r="Q681" s="78">
        <f>+P681/12</f>
        <v>0</v>
      </c>
    </row>
    <row r="682" spans="2:17" ht="15">
      <c r="B682"/>
      <c r="C682"/>
      <c r="D682"/>
      <c r="E682"/>
      <c r="F682"/>
      <c r="G682"/>
      <c r="H682"/>
      <c r="I682"/>
      <c r="J682"/>
      <c r="K682"/>
      <c r="L682" s="76"/>
      <c r="N682" s="77">
        <f>IFERROR(COUNTA(E682:J682),"")</f>
        <v>0</v>
      </c>
      <c r="O682" s="73"/>
      <c r="P682" s="78">
        <f>IFERROR(IF(N682&lt;=1,0,(SUM(E682:J682)/6)),"")</f>
        <v>0</v>
      </c>
      <c r="Q682" s="78">
        <f>+P682/12</f>
        <v>0</v>
      </c>
    </row>
    <row r="683" spans="2:17" ht="15">
      <c r="B683"/>
      <c r="C683"/>
      <c r="D683"/>
      <c r="E683"/>
      <c r="F683"/>
      <c r="G683"/>
      <c r="H683"/>
      <c r="I683"/>
      <c r="J683"/>
      <c r="K683"/>
      <c r="L683" s="76"/>
      <c r="N683" s="77">
        <f>IFERROR(COUNTA(E683:J683),"")</f>
        <v>0</v>
      </c>
      <c r="O683" s="73"/>
      <c r="P683" s="78">
        <f>IFERROR(IF(N683&lt;=1,0,(SUM(E683:J683)/6)),"")</f>
        <v>0</v>
      </c>
      <c r="Q683" s="78">
        <f>+P683/12</f>
        <v>0</v>
      </c>
    </row>
    <row r="684" spans="2:17" ht="15">
      <c r="B684"/>
      <c r="C684"/>
      <c r="D684"/>
      <c r="E684"/>
      <c r="F684"/>
      <c r="G684"/>
      <c r="H684"/>
      <c r="I684"/>
      <c r="J684"/>
      <c r="K684"/>
    </row>
    <row r="685" spans="2:17" ht="15">
      <c r="B685"/>
      <c r="C685"/>
      <c r="D685"/>
      <c r="E685"/>
      <c r="F685"/>
      <c r="G685"/>
      <c r="H685"/>
      <c r="I685"/>
      <c r="J685"/>
      <c r="K685"/>
    </row>
    <row r="686" spans="2:17" ht="15">
      <c r="B686"/>
      <c r="C686"/>
      <c r="D686"/>
      <c r="E686"/>
      <c r="F686"/>
      <c r="G686"/>
      <c r="H686"/>
      <c r="I686"/>
      <c r="J686"/>
      <c r="K686"/>
    </row>
    <row r="687" spans="2:17" ht="15">
      <c r="B687"/>
      <c r="C687"/>
      <c r="D687"/>
      <c r="E687"/>
      <c r="F687"/>
      <c r="G687"/>
      <c r="H687"/>
      <c r="I687"/>
      <c r="J687"/>
      <c r="K687"/>
    </row>
    <row r="688" spans="2:17" ht="15">
      <c r="B688"/>
      <c r="C688"/>
      <c r="D688"/>
      <c r="E688"/>
      <c r="F688"/>
      <c r="G688"/>
      <c r="H688"/>
      <c r="I688"/>
      <c r="J688"/>
      <c r="K688"/>
    </row>
  </sheetData>
  <autoFilter ref="L10:Q683" xr:uid="{00000000-0009-0000-0000-00000A000000}"/>
  <mergeCells count="1">
    <mergeCell ref="P8:Q8"/>
  </mergeCells>
  <conditionalFormatting sqref="P11:P683">
    <cfRule type="cellIs" dxfId="4" priority="4" operator="lessThan">
      <formula>0.5</formula>
    </cfRule>
  </conditionalFormatting>
  <conditionalFormatting sqref="Q11:Q683">
    <cfRule type="cellIs" dxfId="3" priority="2" operator="lessThan">
      <formula>0.5</formula>
    </cfRule>
  </conditionalFormatting>
  <conditionalFormatting sqref="N11:N1048576">
    <cfRule type="cellIs" dxfId="2" priority="1" operator="equal">
      <formula>0</formula>
    </cfRule>
  </conditionalFormatting>
  <pageMargins left="0.51181102362204722" right="0.51181102362204722" top="0.74803149606299213" bottom="0.74803149606299213" header="0.31496062992125984" footer="0.31496062992125984"/>
  <pageSetup scale="70" orientation="landscape" verticalDpi="0" r:id="rId2"/>
  <headerFooter>
    <oddFooter>&amp;CPágina &amp;P de &amp;N</oddFooter>
  </headerFooter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xr2:uid="{00000000-0003-0000-0A00-000000000000}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'BASE X CLIENTE X PTO X AÑO'!E11:J11</xm:f>
              <xm:sqref>L11</xm:sqref>
            </x14:sparkline>
            <x14:sparkline>
              <xm:f>'BASE X CLIENTE X PTO X AÑO'!E12:J12</xm:f>
              <xm:sqref>L12</xm:sqref>
            </x14:sparkline>
            <x14:sparkline>
              <xm:f>'BASE X CLIENTE X PTO X AÑO'!E13:J13</xm:f>
              <xm:sqref>L13</xm:sqref>
            </x14:sparkline>
            <x14:sparkline>
              <xm:f>'BASE X CLIENTE X PTO X AÑO'!E14:J14</xm:f>
              <xm:sqref>L14</xm:sqref>
            </x14:sparkline>
            <x14:sparkline>
              <xm:f>'BASE X CLIENTE X PTO X AÑO'!E15:J15</xm:f>
              <xm:sqref>L15</xm:sqref>
            </x14:sparkline>
            <x14:sparkline>
              <xm:f>'BASE X CLIENTE X PTO X AÑO'!E16:J16</xm:f>
              <xm:sqref>L16</xm:sqref>
            </x14:sparkline>
            <x14:sparkline>
              <xm:f>'BASE X CLIENTE X PTO X AÑO'!E17:J17</xm:f>
              <xm:sqref>L17</xm:sqref>
            </x14:sparkline>
            <x14:sparkline>
              <xm:f>'BASE X CLIENTE X PTO X AÑO'!E18:J18</xm:f>
              <xm:sqref>L18</xm:sqref>
            </x14:sparkline>
            <x14:sparkline>
              <xm:f>'BASE X CLIENTE X PTO X AÑO'!E19:J19</xm:f>
              <xm:sqref>L19</xm:sqref>
            </x14:sparkline>
            <x14:sparkline>
              <xm:f>'BASE X CLIENTE X PTO X AÑO'!E20:J20</xm:f>
              <xm:sqref>L20</xm:sqref>
            </x14:sparkline>
            <x14:sparkline>
              <xm:f>'BASE X CLIENTE X PTO X AÑO'!E21:J21</xm:f>
              <xm:sqref>L21</xm:sqref>
            </x14:sparkline>
            <x14:sparkline>
              <xm:f>'BASE X CLIENTE X PTO X AÑO'!E22:J22</xm:f>
              <xm:sqref>L22</xm:sqref>
            </x14:sparkline>
            <x14:sparkline>
              <xm:f>'BASE X CLIENTE X PTO X AÑO'!E23:J23</xm:f>
              <xm:sqref>L23</xm:sqref>
            </x14:sparkline>
            <x14:sparkline>
              <xm:f>'BASE X CLIENTE X PTO X AÑO'!E24:J24</xm:f>
              <xm:sqref>L24</xm:sqref>
            </x14:sparkline>
            <x14:sparkline>
              <xm:f>'BASE X CLIENTE X PTO X AÑO'!E25:J25</xm:f>
              <xm:sqref>L25</xm:sqref>
            </x14:sparkline>
            <x14:sparkline>
              <xm:f>'BASE X CLIENTE X PTO X AÑO'!E26:J26</xm:f>
              <xm:sqref>L26</xm:sqref>
            </x14:sparkline>
            <x14:sparkline>
              <xm:f>'BASE X CLIENTE X PTO X AÑO'!E27:J27</xm:f>
              <xm:sqref>L27</xm:sqref>
            </x14:sparkline>
            <x14:sparkline>
              <xm:f>'BASE X CLIENTE X PTO X AÑO'!E28:J28</xm:f>
              <xm:sqref>L28</xm:sqref>
            </x14:sparkline>
            <x14:sparkline>
              <xm:f>'BASE X CLIENTE X PTO X AÑO'!E29:J29</xm:f>
              <xm:sqref>L29</xm:sqref>
            </x14:sparkline>
            <x14:sparkline>
              <xm:f>'BASE X CLIENTE X PTO X AÑO'!E30:J30</xm:f>
              <xm:sqref>L30</xm:sqref>
            </x14:sparkline>
            <x14:sparkline>
              <xm:f>'BASE X CLIENTE X PTO X AÑO'!E31:J31</xm:f>
              <xm:sqref>L31</xm:sqref>
            </x14:sparkline>
            <x14:sparkline>
              <xm:f>'BASE X CLIENTE X PTO X AÑO'!E32:J32</xm:f>
              <xm:sqref>L32</xm:sqref>
            </x14:sparkline>
            <x14:sparkline>
              <xm:f>'BASE X CLIENTE X PTO X AÑO'!E33:J33</xm:f>
              <xm:sqref>L33</xm:sqref>
            </x14:sparkline>
            <x14:sparkline>
              <xm:f>'BASE X CLIENTE X PTO X AÑO'!E34:J34</xm:f>
              <xm:sqref>L34</xm:sqref>
            </x14:sparkline>
            <x14:sparkline>
              <xm:f>'BASE X CLIENTE X PTO X AÑO'!E35:J35</xm:f>
              <xm:sqref>L35</xm:sqref>
            </x14:sparkline>
            <x14:sparkline>
              <xm:f>'BASE X CLIENTE X PTO X AÑO'!E36:J36</xm:f>
              <xm:sqref>L36</xm:sqref>
            </x14:sparkline>
            <x14:sparkline>
              <xm:f>'BASE X CLIENTE X PTO X AÑO'!E37:J37</xm:f>
              <xm:sqref>L37</xm:sqref>
            </x14:sparkline>
            <x14:sparkline>
              <xm:f>'BASE X CLIENTE X PTO X AÑO'!E38:J38</xm:f>
              <xm:sqref>L38</xm:sqref>
            </x14:sparkline>
            <x14:sparkline>
              <xm:f>'BASE X CLIENTE X PTO X AÑO'!E39:J39</xm:f>
              <xm:sqref>L39</xm:sqref>
            </x14:sparkline>
            <x14:sparkline>
              <xm:f>'BASE X CLIENTE X PTO X AÑO'!E40:J40</xm:f>
              <xm:sqref>L40</xm:sqref>
            </x14:sparkline>
            <x14:sparkline>
              <xm:f>'BASE X CLIENTE X PTO X AÑO'!E41:J41</xm:f>
              <xm:sqref>L41</xm:sqref>
            </x14:sparkline>
            <x14:sparkline>
              <xm:f>'BASE X CLIENTE X PTO X AÑO'!E42:J42</xm:f>
              <xm:sqref>L42</xm:sqref>
            </x14:sparkline>
            <x14:sparkline>
              <xm:f>'BASE X CLIENTE X PTO X AÑO'!E43:J43</xm:f>
              <xm:sqref>L43</xm:sqref>
            </x14:sparkline>
            <x14:sparkline>
              <xm:f>'BASE X CLIENTE X PTO X AÑO'!E44:J44</xm:f>
              <xm:sqref>L44</xm:sqref>
            </x14:sparkline>
            <x14:sparkline>
              <xm:f>'BASE X CLIENTE X PTO X AÑO'!E45:J45</xm:f>
              <xm:sqref>L45</xm:sqref>
            </x14:sparkline>
            <x14:sparkline>
              <xm:f>'BASE X CLIENTE X PTO X AÑO'!E46:J46</xm:f>
              <xm:sqref>L46</xm:sqref>
            </x14:sparkline>
            <x14:sparkline>
              <xm:f>'BASE X CLIENTE X PTO X AÑO'!E47:J47</xm:f>
              <xm:sqref>L47</xm:sqref>
            </x14:sparkline>
            <x14:sparkline>
              <xm:f>'BASE X CLIENTE X PTO X AÑO'!E48:J48</xm:f>
              <xm:sqref>L48</xm:sqref>
            </x14:sparkline>
            <x14:sparkline>
              <xm:f>'BASE X CLIENTE X PTO X AÑO'!E49:J49</xm:f>
              <xm:sqref>L49</xm:sqref>
            </x14:sparkline>
            <x14:sparkline>
              <xm:f>'BASE X CLIENTE X PTO X AÑO'!E50:J50</xm:f>
              <xm:sqref>L50</xm:sqref>
            </x14:sparkline>
            <x14:sparkline>
              <xm:f>'BASE X CLIENTE X PTO X AÑO'!E51:J51</xm:f>
              <xm:sqref>L51</xm:sqref>
            </x14:sparkline>
            <x14:sparkline>
              <xm:f>'BASE X CLIENTE X PTO X AÑO'!E52:J52</xm:f>
              <xm:sqref>L52</xm:sqref>
            </x14:sparkline>
            <x14:sparkline>
              <xm:f>'BASE X CLIENTE X PTO X AÑO'!E53:J53</xm:f>
              <xm:sqref>L53</xm:sqref>
            </x14:sparkline>
            <x14:sparkline>
              <xm:f>'BASE X CLIENTE X PTO X AÑO'!E54:J54</xm:f>
              <xm:sqref>L54</xm:sqref>
            </x14:sparkline>
            <x14:sparkline>
              <xm:f>'BASE X CLIENTE X PTO X AÑO'!E55:J55</xm:f>
              <xm:sqref>L55</xm:sqref>
            </x14:sparkline>
            <x14:sparkline>
              <xm:f>'BASE X CLIENTE X PTO X AÑO'!E56:J56</xm:f>
              <xm:sqref>L56</xm:sqref>
            </x14:sparkline>
            <x14:sparkline>
              <xm:f>'BASE X CLIENTE X PTO X AÑO'!E57:J57</xm:f>
              <xm:sqref>L57</xm:sqref>
            </x14:sparkline>
            <x14:sparkline>
              <xm:f>'BASE X CLIENTE X PTO X AÑO'!E58:J58</xm:f>
              <xm:sqref>L58</xm:sqref>
            </x14:sparkline>
            <x14:sparkline>
              <xm:f>'BASE X CLIENTE X PTO X AÑO'!E59:J59</xm:f>
              <xm:sqref>L59</xm:sqref>
            </x14:sparkline>
            <x14:sparkline>
              <xm:f>'BASE X CLIENTE X PTO X AÑO'!E60:J60</xm:f>
              <xm:sqref>L60</xm:sqref>
            </x14:sparkline>
            <x14:sparkline>
              <xm:f>'BASE X CLIENTE X PTO X AÑO'!E61:J61</xm:f>
              <xm:sqref>L61</xm:sqref>
            </x14:sparkline>
            <x14:sparkline>
              <xm:f>'BASE X CLIENTE X PTO X AÑO'!E62:J62</xm:f>
              <xm:sqref>L62</xm:sqref>
            </x14:sparkline>
            <x14:sparkline>
              <xm:f>'BASE X CLIENTE X PTO X AÑO'!E63:J63</xm:f>
              <xm:sqref>L63</xm:sqref>
            </x14:sparkline>
            <x14:sparkline>
              <xm:f>'BASE X CLIENTE X PTO X AÑO'!E64:J64</xm:f>
              <xm:sqref>L64</xm:sqref>
            </x14:sparkline>
            <x14:sparkline>
              <xm:f>'BASE X CLIENTE X PTO X AÑO'!E65:J65</xm:f>
              <xm:sqref>L65</xm:sqref>
            </x14:sparkline>
            <x14:sparkline>
              <xm:f>'BASE X CLIENTE X PTO X AÑO'!E66:J66</xm:f>
              <xm:sqref>L66</xm:sqref>
            </x14:sparkline>
            <x14:sparkline>
              <xm:f>'BASE X CLIENTE X PTO X AÑO'!E67:J67</xm:f>
              <xm:sqref>L67</xm:sqref>
            </x14:sparkline>
            <x14:sparkline>
              <xm:f>'BASE X CLIENTE X PTO X AÑO'!E68:J68</xm:f>
              <xm:sqref>L68</xm:sqref>
            </x14:sparkline>
            <x14:sparkline>
              <xm:f>'BASE X CLIENTE X PTO X AÑO'!E69:J69</xm:f>
              <xm:sqref>L69</xm:sqref>
            </x14:sparkline>
            <x14:sparkline>
              <xm:f>'BASE X CLIENTE X PTO X AÑO'!E70:J70</xm:f>
              <xm:sqref>L70</xm:sqref>
            </x14:sparkline>
            <x14:sparkline>
              <xm:f>'BASE X CLIENTE X PTO X AÑO'!E71:J71</xm:f>
              <xm:sqref>L71</xm:sqref>
            </x14:sparkline>
            <x14:sparkline>
              <xm:f>'BASE X CLIENTE X PTO X AÑO'!E72:J72</xm:f>
              <xm:sqref>L72</xm:sqref>
            </x14:sparkline>
            <x14:sparkline>
              <xm:f>'BASE X CLIENTE X PTO X AÑO'!E73:J73</xm:f>
              <xm:sqref>L73</xm:sqref>
            </x14:sparkline>
            <x14:sparkline>
              <xm:f>'BASE X CLIENTE X PTO X AÑO'!E74:J74</xm:f>
              <xm:sqref>L74</xm:sqref>
            </x14:sparkline>
            <x14:sparkline>
              <xm:f>'BASE X CLIENTE X PTO X AÑO'!E75:J75</xm:f>
              <xm:sqref>L75</xm:sqref>
            </x14:sparkline>
            <x14:sparkline>
              <xm:f>'BASE X CLIENTE X PTO X AÑO'!E76:J76</xm:f>
              <xm:sqref>L76</xm:sqref>
            </x14:sparkline>
            <x14:sparkline>
              <xm:f>'BASE X CLIENTE X PTO X AÑO'!E77:J77</xm:f>
              <xm:sqref>L77</xm:sqref>
            </x14:sparkline>
            <x14:sparkline>
              <xm:f>'BASE X CLIENTE X PTO X AÑO'!E78:J78</xm:f>
              <xm:sqref>L78</xm:sqref>
            </x14:sparkline>
            <x14:sparkline>
              <xm:f>'BASE X CLIENTE X PTO X AÑO'!E79:J79</xm:f>
              <xm:sqref>L79</xm:sqref>
            </x14:sparkline>
            <x14:sparkline>
              <xm:f>'BASE X CLIENTE X PTO X AÑO'!E80:J80</xm:f>
              <xm:sqref>L80</xm:sqref>
            </x14:sparkline>
            <x14:sparkline>
              <xm:f>'BASE X CLIENTE X PTO X AÑO'!E81:J81</xm:f>
              <xm:sqref>L81</xm:sqref>
            </x14:sparkline>
            <x14:sparkline>
              <xm:f>'BASE X CLIENTE X PTO X AÑO'!E82:J82</xm:f>
              <xm:sqref>L82</xm:sqref>
            </x14:sparkline>
            <x14:sparkline>
              <xm:f>'BASE X CLIENTE X PTO X AÑO'!E83:J83</xm:f>
              <xm:sqref>L83</xm:sqref>
            </x14:sparkline>
            <x14:sparkline>
              <xm:f>'BASE X CLIENTE X PTO X AÑO'!E84:J84</xm:f>
              <xm:sqref>L84</xm:sqref>
            </x14:sparkline>
            <x14:sparkline>
              <xm:f>'BASE X CLIENTE X PTO X AÑO'!E85:J85</xm:f>
              <xm:sqref>L85</xm:sqref>
            </x14:sparkline>
            <x14:sparkline>
              <xm:f>'BASE X CLIENTE X PTO X AÑO'!E86:J86</xm:f>
              <xm:sqref>L86</xm:sqref>
            </x14:sparkline>
            <x14:sparkline>
              <xm:f>'BASE X CLIENTE X PTO X AÑO'!E87:J87</xm:f>
              <xm:sqref>L87</xm:sqref>
            </x14:sparkline>
            <x14:sparkline>
              <xm:f>'BASE X CLIENTE X PTO X AÑO'!E88:J88</xm:f>
              <xm:sqref>L88</xm:sqref>
            </x14:sparkline>
            <x14:sparkline>
              <xm:f>'BASE X CLIENTE X PTO X AÑO'!E89:J89</xm:f>
              <xm:sqref>L89</xm:sqref>
            </x14:sparkline>
            <x14:sparkline>
              <xm:f>'BASE X CLIENTE X PTO X AÑO'!E90:J90</xm:f>
              <xm:sqref>L90</xm:sqref>
            </x14:sparkline>
            <x14:sparkline>
              <xm:f>'BASE X CLIENTE X PTO X AÑO'!E91:J91</xm:f>
              <xm:sqref>L91</xm:sqref>
            </x14:sparkline>
            <x14:sparkline>
              <xm:f>'BASE X CLIENTE X PTO X AÑO'!E92:J92</xm:f>
              <xm:sqref>L92</xm:sqref>
            </x14:sparkline>
            <x14:sparkline>
              <xm:f>'BASE X CLIENTE X PTO X AÑO'!E93:J93</xm:f>
              <xm:sqref>L93</xm:sqref>
            </x14:sparkline>
            <x14:sparkline>
              <xm:f>'BASE X CLIENTE X PTO X AÑO'!E94:J94</xm:f>
              <xm:sqref>L94</xm:sqref>
            </x14:sparkline>
            <x14:sparkline>
              <xm:f>'BASE X CLIENTE X PTO X AÑO'!E95:J95</xm:f>
              <xm:sqref>L95</xm:sqref>
            </x14:sparkline>
            <x14:sparkline>
              <xm:f>'BASE X CLIENTE X PTO X AÑO'!E96:J96</xm:f>
              <xm:sqref>L96</xm:sqref>
            </x14:sparkline>
            <x14:sparkline>
              <xm:f>'BASE X CLIENTE X PTO X AÑO'!E97:J97</xm:f>
              <xm:sqref>L97</xm:sqref>
            </x14:sparkline>
            <x14:sparkline>
              <xm:f>'BASE X CLIENTE X PTO X AÑO'!E98:J98</xm:f>
              <xm:sqref>L98</xm:sqref>
            </x14:sparkline>
            <x14:sparkline>
              <xm:f>'BASE X CLIENTE X PTO X AÑO'!E99:J99</xm:f>
              <xm:sqref>L99</xm:sqref>
            </x14:sparkline>
            <x14:sparkline>
              <xm:f>'BASE X CLIENTE X PTO X AÑO'!E100:J100</xm:f>
              <xm:sqref>L100</xm:sqref>
            </x14:sparkline>
            <x14:sparkline>
              <xm:f>'BASE X CLIENTE X PTO X AÑO'!E101:J101</xm:f>
              <xm:sqref>L101</xm:sqref>
            </x14:sparkline>
            <x14:sparkline>
              <xm:f>'BASE X CLIENTE X PTO X AÑO'!E102:J102</xm:f>
              <xm:sqref>L102</xm:sqref>
            </x14:sparkline>
            <x14:sparkline>
              <xm:f>'BASE X CLIENTE X PTO X AÑO'!E103:J103</xm:f>
              <xm:sqref>L103</xm:sqref>
            </x14:sparkline>
            <x14:sparkline>
              <xm:f>'BASE X CLIENTE X PTO X AÑO'!E104:J104</xm:f>
              <xm:sqref>L104</xm:sqref>
            </x14:sparkline>
            <x14:sparkline>
              <xm:f>'BASE X CLIENTE X PTO X AÑO'!E105:J105</xm:f>
              <xm:sqref>L105</xm:sqref>
            </x14:sparkline>
            <x14:sparkline>
              <xm:f>'BASE X CLIENTE X PTO X AÑO'!E106:J106</xm:f>
              <xm:sqref>L106</xm:sqref>
            </x14:sparkline>
            <x14:sparkline>
              <xm:f>'BASE X CLIENTE X PTO X AÑO'!E107:J107</xm:f>
              <xm:sqref>L107</xm:sqref>
            </x14:sparkline>
            <x14:sparkline>
              <xm:f>'BASE X CLIENTE X PTO X AÑO'!E108:J108</xm:f>
              <xm:sqref>L108</xm:sqref>
            </x14:sparkline>
            <x14:sparkline>
              <xm:f>'BASE X CLIENTE X PTO X AÑO'!E109:J109</xm:f>
              <xm:sqref>L109</xm:sqref>
            </x14:sparkline>
            <x14:sparkline>
              <xm:f>'BASE X CLIENTE X PTO X AÑO'!E110:J110</xm:f>
              <xm:sqref>L110</xm:sqref>
            </x14:sparkline>
            <x14:sparkline>
              <xm:f>'BASE X CLIENTE X PTO X AÑO'!E111:J111</xm:f>
              <xm:sqref>L111</xm:sqref>
            </x14:sparkline>
            <x14:sparkline>
              <xm:f>'BASE X CLIENTE X PTO X AÑO'!E112:J112</xm:f>
              <xm:sqref>L112</xm:sqref>
            </x14:sparkline>
            <x14:sparkline>
              <xm:f>'BASE X CLIENTE X PTO X AÑO'!E113:J113</xm:f>
              <xm:sqref>L113</xm:sqref>
            </x14:sparkline>
            <x14:sparkline>
              <xm:f>'BASE X CLIENTE X PTO X AÑO'!E114:J114</xm:f>
              <xm:sqref>L114</xm:sqref>
            </x14:sparkline>
            <x14:sparkline>
              <xm:f>'BASE X CLIENTE X PTO X AÑO'!E115:J115</xm:f>
              <xm:sqref>L115</xm:sqref>
            </x14:sparkline>
            <x14:sparkline>
              <xm:f>'BASE X CLIENTE X PTO X AÑO'!E116:J116</xm:f>
              <xm:sqref>L116</xm:sqref>
            </x14:sparkline>
            <x14:sparkline>
              <xm:f>'BASE X CLIENTE X PTO X AÑO'!E117:J117</xm:f>
              <xm:sqref>L117</xm:sqref>
            </x14:sparkline>
            <x14:sparkline>
              <xm:f>'BASE X CLIENTE X PTO X AÑO'!E118:J118</xm:f>
              <xm:sqref>L118</xm:sqref>
            </x14:sparkline>
            <x14:sparkline>
              <xm:f>'BASE X CLIENTE X PTO X AÑO'!E119:J119</xm:f>
              <xm:sqref>L119</xm:sqref>
            </x14:sparkline>
            <x14:sparkline>
              <xm:f>'BASE X CLIENTE X PTO X AÑO'!E120:J120</xm:f>
              <xm:sqref>L120</xm:sqref>
            </x14:sparkline>
            <x14:sparkline>
              <xm:f>'BASE X CLIENTE X PTO X AÑO'!E121:J121</xm:f>
              <xm:sqref>L121</xm:sqref>
            </x14:sparkline>
            <x14:sparkline>
              <xm:f>'BASE X CLIENTE X PTO X AÑO'!E122:J122</xm:f>
              <xm:sqref>L122</xm:sqref>
            </x14:sparkline>
            <x14:sparkline>
              <xm:f>'BASE X CLIENTE X PTO X AÑO'!E123:J123</xm:f>
              <xm:sqref>L123</xm:sqref>
            </x14:sparkline>
            <x14:sparkline>
              <xm:f>'BASE X CLIENTE X PTO X AÑO'!E124:J124</xm:f>
              <xm:sqref>L124</xm:sqref>
            </x14:sparkline>
            <x14:sparkline>
              <xm:f>'BASE X CLIENTE X PTO X AÑO'!E125:J125</xm:f>
              <xm:sqref>L125</xm:sqref>
            </x14:sparkline>
            <x14:sparkline>
              <xm:f>'BASE X CLIENTE X PTO X AÑO'!E126:J126</xm:f>
              <xm:sqref>L126</xm:sqref>
            </x14:sparkline>
            <x14:sparkline>
              <xm:f>'BASE X CLIENTE X PTO X AÑO'!E127:J127</xm:f>
              <xm:sqref>L127</xm:sqref>
            </x14:sparkline>
            <x14:sparkline>
              <xm:f>'BASE X CLIENTE X PTO X AÑO'!E128:J128</xm:f>
              <xm:sqref>L128</xm:sqref>
            </x14:sparkline>
            <x14:sparkline>
              <xm:f>'BASE X CLIENTE X PTO X AÑO'!E129:J129</xm:f>
              <xm:sqref>L129</xm:sqref>
            </x14:sparkline>
            <x14:sparkline>
              <xm:f>'BASE X CLIENTE X PTO X AÑO'!E130:J130</xm:f>
              <xm:sqref>L130</xm:sqref>
            </x14:sparkline>
            <x14:sparkline>
              <xm:f>'BASE X CLIENTE X PTO X AÑO'!E131:J131</xm:f>
              <xm:sqref>L131</xm:sqref>
            </x14:sparkline>
            <x14:sparkline>
              <xm:f>'BASE X CLIENTE X PTO X AÑO'!E132:J132</xm:f>
              <xm:sqref>L132</xm:sqref>
            </x14:sparkline>
            <x14:sparkline>
              <xm:f>'BASE X CLIENTE X PTO X AÑO'!E133:J133</xm:f>
              <xm:sqref>L133</xm:sqref>
            </x14:sparkline>
            <x14:sparkline>
              <xm:f>'BASE X CLIENTE X PTO X AÑO'!E134:J134</xm:f>
              <xm:sqref>L134</xm:sqref>
            </x14:sparkline>
            <x14:sparkline>
              <xm:f>'BASE X CLIENTE X PTO X AÑO'!E135:J135</xm:f>
              <xm:sqref>L135</xm:sqref>
            </x14:sparkline>
            <x14:sparkline>
              <xm:f>'BASE X CLIENTE X PTO X AÑO'!E136:J136</xm:f>
              <xm:sqref>L136</xm:sqref>
            </x14:sparkline>
            <x14:sparkline>
              <xm:f>'BASE X CLIENTE X PTO X AÑO'!E137:J137</xm:f>
              <xm:sqref>L137</xm:sqref>
            </x14:sparkline>
            <x14:sparkline>
              <xm:f>'BASE X CLIENTE X PTO X AÑO'!E138:J138</xm:f>
              <xm:sqref>L138</xm:sqref>
            </x14:sparkline>
            <x14:sparkline>
              <xm:f>'BASE X CLIENTE X PTO X AÑO'!E139:J139</xm:f>
              <xm:sqref>L139</xm:sqref>
            </x14:sparkline>
            <x14:sparkline>
              <xm:f>'BASE X CLIENTE X PTO X AÑO'!E140:J140</xm:f>
              <xm:sqref>L140</xm:sqref>
            </x14:sparkline>
            <x14:sparkline>
              <xm:f>'BASE X CLIENTE X PTO X AÑO'!E141:J141</xm:f>
              <xm:sqref>L141</xm:sqref>
            </x14:sparkline>
            <x14:sparkline>
              <xm:f>'BASE X CLIENTE X PTO X AÑO'!E142:J142</xm:f>
              <xm:sqref>L142</xm:sqref>
            </x14:sparkline>
            <x14:sparkline>
              <xm:f>'BASE X CLIENTE X PTO X AÑO'!E143:J143</xm:f>
              <xm:sqref>L143</xm:sqref>
            </x14:sparkline>
            <x14:sparkline>
              <xm:f>'BASE X CLIENTE X PTO X AÑO'!E144:J144</xm:f>
              <xm:sqref>L144</xm:sqref>
            </x14:sparkline>
            <x14:sparkline>
              <xm:f>'BASE X CLIENTE X PTO X AÑO'!E145:J145</xm:f>
              <xm:sqref>L145</xm:sqref>
            </x14:sparkline>
            <x14:sparkline>
              <xm:f>'BASE X CLIENTE X PTO X AÑO'!E146:J146</xm:f>
              <xm:sqref>L146</xm:sqref>
            </x14:sparkline>
            <x14:sparkline>
              <xm:f>'BASE X CLIENTE X PTO X AÑO'!E147:J147</xm:f>
              <xm:sqref>L147</xm:sqref>
            </x14:sparkline>
            <x14:sparkline>
              <xm:f>'BASE X CLIENTE X PTO X AÑO'!E148:J148</xm:f>
              <xm:sqref>L148</xm:sqref>
            </x14:sparkline>
            <x14:sparkline>
              <xm:f>'BASE X CLIENTE X PTO X AÑO'!E149:J149</xm:f>
              <xm:sqref>L149</xm:sqref>
            </x14:sparkline>
            <x14:sparkline>
              <xm:f>'BASE X CLIENTE X PTO X AÑO'!E150:J150</xm:f>
              <xm:sqref>L150</xm:sqref>
            </x14:sparkline>
            <x14:sparkline>
              <xm:f>'BASE X CLIENTE X PTO X AÑO'!E151:J151</xm:f>
              <xm:sqref>L151</xm:sqref>
            </x14:sparkline>
            <x14:sparkline>
              <xm:f>'BASE X CLIENTE X PTO X AÑO'!E152:J152</xm:f>
              <xm:sqref>L152</xm:sqref>
            </x14:sparkline>
            <x14:sparkline>
              <xm:f>'BASE X CLIENTE X PTO X AÑO'!E153:J153</xm:f>
              <xm:sqref>L153</xm:sqref>
            </x14:sparkline>
            <x14:sparkline>
              <xm:f>'BASE X CLIENTE X PTO X AÑO'!E154:J154</xm:f>
              <xm:sqref>L154</xm:sqref>
            </x14:sparkline>
            <x14:sparkline>
              <xm:f>'BASE X CLIENTE X PTO X AÑO'!E155:J155</xm:f>
              <xm:sqref>L155</xm:sqref>
            </x14:sparkline>
            <x14:sparkline>
              <xm:f>'BASE X CLIENTE X PTO X AÑO'!E156:J156</xm:f>
              <xm:sqref>L156</xm:sqref>
            </x14:sparkline>
            <x14:sparkline>
              <xm:f>'BASE X CLIENTE X PTO X AÑO'!E157:J157</xm:f>
              <xm:sqref>L157</xm:sqref>
            </x14:sparkline>
            <x14:sparkline>
              <xm:f>'BASE X CLIENTE X PTO X AÑO'!E158:J158</xm:f>
              <xm:sqref>L158</xm:sqref>
            </x14:sparkline>
            <x14:sparkline>
              <xm:f>'BASE X CLIENTE X PTO X AÑO'!E159:J159</xm:f>
              <xm:sqref>L159</xm:sqref>
            </x14:sparkline>
            <x14:sparkline>
              <xm:f>'BASE X CLIENTE X PTO X AÑO'!E160:J160</xm:f>
              <xm:sqref>L160</xm:sqref>
            </x14:sparkline>
            <x14:sparkline>
              <xm:f>'BASE X CLIENTE X PTO X AÑO'!E161:J161</xm:f>
              <xm:sqref>L161</xm:sqref>
            </x14:sparkline>
            <x14:sparkline>
              <xm:f>'BASE X CLIENTE X PTO X AÑO'!E162:J162</xm:f>
              <xm:sqref>L162</xm:sqref>
            </x14:sparkline>
            <x14:sparkline>
              <xm:f>'BASE X CLIENTE X PTO X AÑO'!E163:J163</xm:f>
              <xm:sqref>L163</xm:sqref>
            </x14:sparkline>
            <x14:sparkline>
              <xm:f>'BASE X CLIENTE X PTO X AÑO'!E164:J164</xm:f>
              <xm:sqref>L164</xm:sqref>
            </x14:sparkline>
            <x14:sparkline>
              <xm:f>'BASE X CLIENTE X PTO X AÑO'!E165:J165</xm:f>
              <xm:sqref>L165</xm:sqref>
            </x14:sparkline>
            <x14:sparkline>
              <xm:f>'BASE X CLIENTE X PTO X AÑO'!E166:J166</xm:f>
              <xm:sqref>L166</xm:sqref>
            </x14:sparkline>
            <x14:sparkline>
              <xm:f>'BASE X CLIENTE X PTO X AÑO'!E167:J167</xm:f>
              <xm:sqref>L167</xm:sqref>
            </x14:sparkline>
            <x14:sparkline>
              <xm:f>'BASE X CLIENTE X PTO X AÑO'!E168:J168</xm:f>
              <xm:sqref>L168</xm:sqref>
            </x14:sparkline>
            <x14:sparkline>
              <xm:f>'BASE X CLIENTE X PTO X AÑO'!E169:J169</xm:f>
              <xm:sqref>L169</xm:sqref>
            </x14:sparkline>
            <x14:sparkline>
              <xm:f>'BASE X CLIENTE X PTO X AÑO'!E170:J170</xm:f>
              <xm:sqref>L170</xm:sqref>
            </x14:sparkline>
            <x14:sparkline>
              <xm:f>'BASE X CLIENTE X PTO X AÑO'!E171:J171</xm:f>
              <xm:sqref>L171</xm:sqref>
            </x14:sparkline>
            <x14:sparkline>
              <xm:f>'BASE X CLIENTE X PTO X AÑO'!E172:J172</xm:f>
              <xm:sqref>L172</xm:sqref>
            </x14:sparkline>
            <x14:sparkline>
              <xm:f>'BASE X CLIENTE X PTO X AÑO'!E173:J173</xm:f>
              <xm:sqref>L173</xm:sqref>
            </x14:sparkline>
            <x14:sparkline>
              <xm:f>'BASE X CLIENTE X PTO X AÑO'!E174:J174</xm:f>
              <xm:sqref>L174</xm:sqref>
            </x14:sparkline>
            <x14:sparkline>
              <xm:f>'BASE X CLIENTE X PTO X AÑO'!E175:J175</xm:f>
              <xm:sqref>L175</xm:sqref>
            </x14:sparkline>
            <x14:sparkline>
              <xm:f>'BASE X CLIENTE X PTO X AÑO'!E176:J176</xm:f>
              <xm:sqref>L176</xm:sqref>
            </x14:sparkline>
            <x14:sparkline>
              <xm:f>'BASE X CLIENTE X PTO X AÑO'!E177:J177</xm:f>
              <xm:sqref>L177</xm:sqref>
            </x14:sparkline>
            <x14:sparkline>
              <xm:f>'BASE X CLIENTE X PTO X AÑO'!E178:J178</xm:f>
              <xm:sqref>L178</xm:sqref>
            </x14:sparkline>
            <x14:sparkline>
              <xm:f>'BASE X CLIENTE X PTO X AÑO'!E179:J179</xm:f>
              <xm:sqref>L179</xm:sqref>
            </x14:sparkline>
            <x14:sparkline>
              <xm:f>'BASE X CLIENTE X PTO X AÑO'!E180:J180</xm:f>
              <xm:sqref>L180</xm:sqref>
            </x14:sparkline>
            <x14:sparkline>
              <xm:f>'BASE X CLIENTE X PTO X AÑO'!E181:J181</xm:f>
              <xm:sqref>L181</xm:sqref>
            </x14:sparkline>
            <x14:sparkline>
              <xm:f>'BASE X CLIENTE X PTO X AÑO'!E182:J182</xm:f>
              <xm:sqref>L182</xm:sqref>
            </x14:sparkline>
            <x14:sparkline>
              <xm:f>'BASE X CLIENTE X PTO X AÑO'!E183:J183</xm:f>
              <xm:sqref>L183</xm:sqref>
            </x14:sparkline>
            <x14:sparkline>
              <xm:f>'BASE X CLIENTE X PTO X AÑO'!E184:J184</xm:f>
              <xm:sqref>L184</xm:sqref>
            </x14:sparkline>
            <x14:sparkline>
              <xm:f>'BASE X CLIENTE X PTO X AÑO'!E185:J185</xm:f>
              <xm:sqref>L185</xm:sqref>
            </x14:sparkline>
            <x14:sparkline>
              <xm:f>'BASE X CLIENTE X PTO X AÑO'!E186:J186</xm:f>
              <xm:sqref>L186</xm:sqref>
            </x14:sparkline>
            <x14:sparkline>
              <xm:f>'BASE X CLIENTE X PTO X AÑO'!E187:J187</xm:f>
              <xm:sqref>L187</xm:sqref>
            </x14:sparkline>
            <x14:sparkline>
              <xm:f>'BASE X CLIENTE X PTO X AÑO'!E188:J188</xm:f>
              <xm:sqref>L188</xm:sqref>
            </x14:sparkline>
            <x14:sparkline>
              <xm:f>'BASE X CLIENTE X PTO X AÑO'!E189:J189</xm:f>
              <xm:sqref>L189</xm:sqref>
            </x14:sparkline>
            <x14:sparkline>
              <xm:f>'BASE X CLIENTE X PTO X AÑO'!E190:J190</xm:f>
              <xm:sqref>L190</xm:sqref>
            </x14:sparkline>
            <x14:sparkline>
              <xm:f>'BASE X CLIENTE X PTO X AÑO'!E191:J191</xm:f>
              <xm:sqref>L191</xm:sqref>
            </x14:sparkline>
            <x14:sparkline>
              <xm:f>'BASE X CLIENTE X PTO X AÑO'!E192:J192</xm:f>
              <xm:sqref>L192</xm:sqref>
            </x14:sparkline>
            <x14:sparkline>
              <xm:f>'BASE X CLIENTE X PTO X AÑO'!E193:J193</xm:f>
              <xm:sqref>L193</xm:sqref>
            </x14:sparkline>
            <x14:sparkline>
              <xm:f>'BASE X CLIENTE X PTO X AÑO'!E194:J194</xm:f>
              <xm:sqref>L194</xm:sqref>
            </x14:sparkline>
            <x14:sparkline>
              <xm:f>'BASE X CLIENTE X PTO X AÑO'!E195:J195</xm:f>
              <xm:sqref>L195</xm:sqref>
            </x14:sparkline>
            <x14:sparkline>
              <xm:f>'BASE X CLIENTE X PTO X AÑO'!E196:J196</xm:f>
              <xm:sqref>L196</xm:sqref>
            </x14:sparkline>
            <x14:sparkline>
              <xm:f>'BASE X CLIENTE X PTO X AÑO'!E197:J197</xm:f>
              <xm:sqref>L197</xm:sqref>
            </x14:sparkline>
            <x14:sparkline>
              <xm:f>'BASE X CLIENTE X PTO X AÑO'!E198:J198</xm:f>
              <xm:sqref>L198</xm:sqref>
            </x14:sparkline>
            <x14:sparkline>
              <xm:f>'BASE X CLIENTE X PTO X AÑO'!E199:J199</xm:f>
              <xm:sqref>L199</xm:sqref>
            </x14:sparkline>
            <x14:sparkline>
              <xm:f>'BASE X CLIENTE X PTO X AÑO'!E200:J200</xm:f>
              <xm:sqref>L200</xm:sqref>
            </x14:sparkline>
            <x14:sparkline>
              <xm:f>'BASE X CLIENTE X PTO X AÑO'!E201:J201</xm:f>
              <xm:sqref>L201</xm:sqref>
            </x14:sparkline>
            <x14:sparkline>
              <xm:f>'BASE X CLIENTE X PTO X AÑO'!E202:J202</xm:f>
              <xm:sqref>L202</xm:sqref>
            </x14:sparkline>
            <x14:sparkline>
              <xm:f>'BASE X CLIENTE X PTO X AÑO'!E203:J203</xm:f>
              <xm:sqref>L203</xm:sqref>
            </x14:sparkline>
            <x14:sparkline>
              <xm:f>'BASE X CLIENTE X PTO X AÑO'!E204:J204</xm:f>
              <xm:sqref>L204</xm:sqref>
            </x14:sparkline>
            <x14:sparkline>
              <xm:f>'BASE X CLIENTE X PTO X AÑO'!E205:J205</xm:f>
              <xm:sqref>L205</xm:sqref>
            </x14:sparkline>
            <x14:sparkline>
              <xm:f>'BASE X CLIENTE X PTO X AÑO'!E206:J206</xm:f>
              <xm:sqref>L206</xm:sqref>
            </x14:sparkline>
            <x14:sparkline>
              <xm:f>'BASE X CLIENTE X PTO X AÑO'!E207:J207</xm:f>
              <xm:sqref>L207</xm:sqref>
            </x14:sparkline>
            <x14:sparkline>
              <xm:f>'BASE X CLIENTE X PTO X AÑO'!E208:J208</xm:f>
              <xm:sqref>L208</xm:sqref>
            </x14:sparkline>
            <x14:sparkline>
              <xm:f>'BASE X CLIENTE X PTO X AÑO'!E209:J209</xm:f>
              <xm:sqref>L209</xm:sqref>
            </x14:sparkline>
            <x14:sparkline>
              <xm:f>'BASE X CLIENTE X PTO X AÑO'!E210:J210</xm:f>
              <xm:sqref>L210</xm:sqref>
            </x14:sparkline>
            <x14:sparkline>
              <xm:f>'BASE X CLIENTE X PTO X AÑO'!E211:J211</xm:f>
              <xm:sqref>L211</xm:sqref>
            </x14:sparkline>
            <x14:sparkline>
              <xm:f>'BASE X CLIENTE X PTO X AÑO'!E212:J212</xm:f>
              <xm:sqref>L212</xm:sqref>
            </x14:sparkline>
            <x14:sparkline>
              <xm:f>'BASE X CLIENTE X PTO X AÑO'!E213:J213</xm:f>
              <xm:sqref>L213</xm:sqref>
            </x14:sparkline>
            <x14:sparkline>
              <xm:f>'BASE X CLIENTE X PTO X AÑO'!E214:J214</xm:f>
              <xm:sqref>L214</xm:sqref>
            </x14:sparkline>
            <x14:sparkline>
              <xm:f>'BASE X CLIENTE X PTO X AÑO'!E215:J215</xm:f>
              <xm:sqref>L215</xm:sqref>
            </x14:sparkline>
            <x14:sparkline>
              <xm:f>'BASE X CLIENTE X PTO X AÑO'!E216:J216</xm:f>
              <xm:sqref>L216</xm:sqref>
            </x14:sparkline>
            <x14:sparkline>
              <xm:f>'BASE X CLIENTE X PTO X AÑO'!E217:J217</xm:f>
              <xm:sqref>L217</xm:sqref>
            </x14:sparkline>
            <x14:sparkline>
              <xm:f>'BASE X CLIENTE X PTO X AÑO'!E218:J218</xm:f>
              <xm:sqref>L218</xm:sqref>
            </x14:sparkline>
            <x14:sparkline>
              <xm:f>'BASE X CLIENTE X PTO X AÑO'!E219:J219</xm:f>
              <xm:sqref>L219</xm:sqref>
            </x14:sparkline>
            <x14:sparkline>
              <xm:f>'BASE X CLIENTE X PTO X AÑO'!E220:J220</xm:f>
              <xm:sqref>L220</xm:sqref>
            </x14:sparkline>
            <x14:sparkline>
              <xm:f>'BASE X CLIENTE X PTO X AÑO'!E221:J221</xm:f>
              <xm:sqref>L221</xm:sqref>
            </x14:sparkline>
            <x14:sparkline>
              <xm:f>'BASE X CLIENTE X PTO X AÑO'!E222:J222</xm:f>
              <xm:sqref>L222</xm:sqref>
            </x14:sparkline>
            <x14:sparkline>
              <xm:f>'BASE X CLIENTE X PTO X AÑO'!E223:J223</xm:f>
              <xm:sqref>L223</xm:sqref>
            </x14:sparkline>
            <x14:sparkline>
              <xm:f>'BASE X CLIENTE X PTO X AÑO'!E224:J224</xm:f>
              <xm:sqref>L224</xm:sqref>
            </x14:sparkline>
            <x14:sparkline>
              <xm:f>'BASE X CLIENTE X PTO X AÑO'!E225:J225</xm:f>
              <xm:sqref>L225</xm:sqref>
            </x14:sparkline>
            <x14:sparkline>
              <xm:f>'BASE X CLIENTE X PTO X AÑO'!E226:J226</xm:f>
              <xm:sqref>L226</xm:sqref>
            </x14:sparkline>
            <x14:sparkline>
              <xm:f>'BASE X CLIENTE X PTO X AÑO'!E227:J227</xm:f>
              <xm:sqref>L227</xm:sqref>
            </x14:sparkline>
            <x14:sparkline>
              <xm:f>'BASE X CLIENTE X PTO X AÑO'!E228:J228</xm:f>
              <xm:sqref>L228</xm:sqref>
            </x14:sparkline>
            <x14:sparkline>
              <xm:f>'BASE X CLIENTE X PTO X AÑO'!E229:J229</xm:f>
              <xm:sqref>L229</xm:sqref>
            </x14:sparkline>
            <x14:sparkline>
              <xm:f>'BASE X CLIENTE X PTO X AÑO'!E230:J230</xm:f>
              <xm:sqref>L230</xm:sqref>
            </x14:sparkline>
            <x14:sparkline>
              <xm:f>'BASE X CLIENTE X PTO X AÑO'!E231:J231</xm:f>
              <xm:sqref>L231</xm:sqref>
            </x14:sparkline>
            <x14:sparkline>
              <xm:f>'BASE X CLIENTE X PTO X AÑO'!E232:J232</xm:f>
              <xm:sqref>L232</xm:sqref>
            </x14:sparkline>
            <x14:sparkline>
              <xm:f>'BASE X CLIENTE X PTO X AÑO'!E233:J233</xm:f>
              <xm:sqref>L233</xm:sqref>
            </x14:sparkline>
            <x14:sparkline>
              <xm:f>'BASE X CLIENTE X PTO X AÑO'!E234:J234</xm:f>
              <xm:sqref>L234</xm:sqref>
            </x14:sparkline>
            <x14:sparkline>
              <xm:f>'BASE X CLIENTE X PTO X AÑO'!E235:J235</xm:f>
              <xm:sqref>L235</xm:sqref>
            </x14:sparkline>
            <x14:sparkline>
              <xm:f>'BASE X CLIENTE X PTO X AÑO'!E236:J236</xm:f>
              <xm:sqref>L236</xm:sqref>
            </x14:sparkline>
            <x14:sparkline>
              <xm:f>'BASE X CLIENTE X PTO X AÑO'!E237:J237</xm:f>
              <xm:sqref>L237</xm:sqref>
            </x14:sparkline>
            <x14:sparkline>
              <xm:f>'BASE X CLIENTE X PTO X AÑO'!E238:J238</xm:f>
              <xm:sqref>L238</xm:sqref>
            </x14:sparkline>
            <x14:sparkline>
              <xm:f>'BASE X CLIENTE X PTO X AÑO'!E239:J239</xm:f>
              <xm:sqref>L239</xm:sqref>
            </x14:sparkline>
            <x14:sparkline>
              <xm:f>'BASE X CLIENTE X PTO X AÑO'!E240:J240</xm:f>
              <xm:sqref>L240</xm:sqref>
            </x14:sparkline>
            <x14:sparkline>
              <xm:f>'BASE X CLIENTE X PTO X AÑO'!E241:J241</xm:f>
              <xm:sqref>L241</xm:sqref>
            </x14:sparkline>
            <x14:sparkline>
              <xm:f>'BASE X CLIENTE X PTO X AÑO'!E242:J242</xm:f>
              <xm:sqref>L242</xm:sqref>
            </x14:sparkline>
            <x14:sparkline>
              <xm:f>'BASE X CLIENTE X PTO X AÑO'!E243:J243</xm:f>
              <xm:sqref>L243</xm:sqref>
            </x14:sparkline>
            <x14:sparkline>
              <xm:f>'BASE X CLIENTE X PTO X AÑO'!E244:J244</xm:f>
              <xm:sqref>L244</xm:sqref>
            </x14:sparkline>
            <x14:sparkline>
              <xm:f>'BASE X CLIENTE X PTO X AÑO'!E245:J245</xm:f>
              <xm:sqref>L245</xm:sqref>
            </x14:sparkline>
            <x14:sparkline>
              <xm:f>'BASE X CLIENTE X PTO X AÑO'!E246:J246</xm:f>
              <xm:sqref>L246</xm:sqref>
            </x14:sparkline>
            <x14:sparkline>
              <xm:f>'BASE X CLIENTE X PTO X AÑO'!E247:J247</xm:f>
              <xm:sqref>L247</xm:sqref>
            </x14:sparkline>
            <x14:sparkline>
              <xm:f>'BASE X CLIENTE X PTO X AÑO'!E248:J248</xm:f>
              <xm:sqref>L248</xm:sqref>
            </x14:sparkline>
            <x14:sparkline>
              <xm:f>'BASE X CLIENTE X PTO X AÑO'!E249:J249</xm:f>
              <xm:sqref>L249</xm:sqref>
            </x14:sparkline>
            <x14:sparkline>
              <xm:f>'BASE X CLIENTE X PTO X AÑO'!E250:J250</xm:f>
              <xm:sqref>L250</xm:sqref>
            </x14:sparkline>
            <x14:sparkline>
              <xm:f>'BASE X CLIENTE X PTO X AÑO'!E251:J251</xm:f>
              <xm:sqref>L251</xm:sqref>
            </x14:sparkline>
            <x14:sparkline>
              <xm:f>'BASE X CLIENTE X PTO X AÑO'!E252:J252</xm:f>
              <xm:sqref>L252</xm:sqref>
            </x14:sparkline>
            <x14:sparkline>
              <xm:f>'BASE X CLIENTE X PTO X AÑO'!E253:J253</xm:f>
              <xm:sqref>L253</xm:sqref>
            </x14:sparkline>
            <x14:sparkline>
              <xm:f>'BASE X CLIENTE X PTO X AÑO'!E254:J254</xm:f>
              <xm:sqref>L254</xm:sqref>
            </x14:sparkline>
            <x14:sparkline>
              <xm:f>'BASE X CLIENTE X PTO X AÑO'!E255:J255</xm:f>
              <xm:sqref>L255</xm:sqref>
            </x14:sparkline>
            <x14:sparkline>
              <xm:f>'BASE X CLIENTE X PTO X AÑO'!E256:J256</xm:f>
              <xm:sqref>L256</xm:sqref>
            </x14:sparkline>
            <x14:sparkline>
              <xm:f>'BASE X CLIENTE X PTO X AÑO'!E257:J257</xm:f>
              <xm:sqref>L257</xm:sqref>
            </x14:sparkline>
            <x14:sparkline>
              <xm:f>'BASE X CLIENTE X PTO X AÑO'!E258:J258</xm:f>
              <xm:sqref>L258</xm:sqref>
            </x14:sparkline>
            <x14:sparkline>
              <xm:f>'BASE X CLIENTE X PTO X AÑO'!E259:J259</xm:f>
              <xm:sqref>L259</xm:sqref>
            </x14:sparkline>
            <x14:sparkline>
              <xm:f>'BASE X CLIENTE X PTO X AÑO'!E260:J260</xm:f>
              <xm:sqref>L260</xm:sqref>
            </x14:sparkline>
            <x14:sparkline>
              <xm:f>'BASE X CLIENTE X PTO X AÑO'!E261:J261</xm:f>
              <xm:sqref>L261</xm:sqref>
            </x14:sparkline>
            <x14:sparkline>
              <xm:f>'BASE X CLIENTE X PTO X AÑO'!E262:J262</xm:f>
              <xm:sqref>L262</xm:sqref>
            </x14:sparkline>
            <x14:sparkline>
              <xm:f>'BASE X CLIENTE X PTO X AÑO'!E263:J263</xm:f>
              <xm:sqref>L263</xm:sqref>
            </x14:sparkline>
            <x14:sparkline>
              <xm:f>'BASE X CLIENTE X PTO X AÑO'!E264:J264</xm:f>
              <xm:sqref>L264</xm:sqref>
            </x14:sparkline>
            <x14:sparkline>
              <xm:f>'BASE X CLIENTE X PTO X AÑO'!E265:J265</xm:f>
              <xm:sqref>L265</xm:sqref>
            </x14:sparkline>
            <x14:sparkline>
              <xm:f>'BASE X CLIENTE X PTO X AÑO'!E266:J266</xm:f>
              <xm:sqref>L266</xm:sqref>
            </x14:sparkline>
            <x14:sparkline>
              <xm:f>'BASE X CLIENTE X PTO X AÑO'!E267:J267</xm:f>
              <xm:sqref>L267</xm:sqref>
            </x14:sparkline>
            <x14:sparkline>
              <xm:f>'BASE X CLIENTE X PTO X AÑO'!E268:J268</xm:f>
              <xm:sqref>L268</xm:sqref>
            </x14:sparkline>
            <x14:sparkline>
              <xm:f>'BASE X CLIENTE X PTO X AÑO'!E269:J269</xm:f>
              <xm:sqref>L269</xm:sqref>
            </x14:sparkline>
            <x14:sparkline>
              <xm:f>'BASE X CLIENTE X PTO X AÑO'!E270:J270</xm:f>
              <xm:sqref>L270</xm:sqref>
            </x14:sparkline>
            <x14:sparkline>
              <xm:f>'BASE X CLIENTE X PTO X AÑO'!E271:J271</xm:f>
              <xm:sqref>L271</xm:sqref>
            </x14:sparkline>
            <x14:sparkline>
              <xm:f>'BASE X CLIENTE X PTO X AÑO'!E272:J272</xm:f>
              <xm:sqref>L272</xm:sqref>
            </x14:sparkline>
            <x14:sparkline>
              <xm:f>'BASE X CLIENTE X PTO X AÑO'!E273:J273</xm:f>
              <xm:sqref>L273</xm:sqref>
            </x14:sparkline>
            <x14:sparkline>
              <xm:f>'BASE X CLIENTE X PTO X AÑO'!E274:J274</xm:f>
              <xm:sqref>L274</xm:sqref>
            </x14:sparkline>
            <x14:sparkline>
              <xm:f>'BASE X CLIENTE X PTO X AÑO'!E275:J275</xm:f>
              <xm:sqref>L275</xm:sqref>
            </x14:sparkline>
            <x14:sparkline>
              <xm:f>'BASE X CLIENTE X PTO X AÑO'!E276:J276</xm:f>
              <xm:sqref>L276</xm:sqref>
            </x14:sparkline>
            <x14:sparkline>
              <xm:f>'BASE X CLIENTE X PTO X AÑO'!E277:J277</xm:f>
              <xm:sqref>L277</xm:sqref>
            </x14:sparkline>
            <x14:sparkline>
              <xm:f>'BASE X CLIENTE X PTO X AÑO'!E278:J278</xm:f>
              <xm:sqref>L278</xm:sqref>
            </x14:sparkline>
            <x14:sparkline>
              <xm:f>'BASE X CLIENTE X PTO X AÑO'!E279:J279</xm:f>
              <xm:sqref>L279</xm:sqref>
            </x14:sparkline>
            <x14:sparkline>
              <xm:f>'BASE X CLIENTE X PTO X AÑO'!E280:J280</xm:f>
              <xm:sqref>L280</xm:sqref>
            </x14:sparkline>
            <x14:sparkline>
              <xm:f>'BASE X CLIENTE X PTO X AÑO'!E281:J281</xm:f>
              <xm:sqref>L281</xm:sqref>
            </x14:sparkline>
            <x14:sparkline>
              <xm:f>'BASE X CLIENTE X PTO X AÑO'!E282:J282</xm:f>
              <xm:sqref>L282</xm:sqref>
            </x14:sparkline>
            <x14:sparkline>
              <xm:f>'BASE X CLIENTE X PTO X AÑO'!E283:J283</xm:f>
              <xm:sqref>L283</xm:sqref>
            </x14:sparkline>
            <x14:sparkline>
              <xm:f>'BASE X CLIENTE X PTO X AÑO'!E284:J284</xm:f>
              <xm:sqref>L284</xm:sqref>
            </x14:sparkline>
            <x14:sparkline>
              <xm:f>'BASE X CLIENTE X PTO X AÑO'!E285:J285</xm:f>
              <xm:sqref>L285</xm:sqref>
            </x14:sparkline>
            <x14:sparkline>
              <xm:f>'BASE X CLIENTE X PTO X AÑO'!E286:J286</xm:f>
              <xm:sqref>L286</xm:sqref>
            </x14:sparkline>
            <x14:sparkline>
              <xm:f>'BASE X CLIENTE X PTO X AÑO'!E287:J287</xm:f>
              <xm:sqref>L287</xm:sqref>
            </x14:sparkline>
            <x14:sparkline>
              <xm:f>'BASE X CLIENTE X PTO X AÑO'!E288:J288</xm:f>
              <xm:sqref>L288</xm:sqref>
            </x14:sparkline>
            <x14:sparkline>
              <xm:f>'BASE X CLIENTE X PTO X AÑO'!E289:J289</xm:f>
              <xm:sqref>L289</xm:sqref>
            </x14:sparkline>
            <x14:sparkline>
              <xm:f>'BASE X CLIENTE X PTO X AÑO'!E290:J290</xm:f>
              <xm:sqref>L290</xm:sqref>
            </x14:sparkline>
            <x14:sparkline>
              <xm:f>'BASE X CLIENTE X PTO X AÑO'!E291:J291</xm:f>
              <xm:sqref>L291</xm:sqref>
            </x14:sparkline>
            <x14:sparkline>
              <xm:f>'BASE X CLIENTE X PTO X AÑO'!E292:J292</xm:f>
              <xm:sqref>L292</xm:sqref>
            </x14:sparkline>
            <x14:sparkline>
              <xm:f>'BASE X CLIENTE X PTO X AÑO'!E293:J293</xm:f>
              <xm:sqref>L293</xm:sqref>
            </x14:sparkline>
            <x14:sparkline>
              <xm:f>'BASE X CLIENTE X PTO X AÑO'!E294:J294</xm:f>
              <xm:sqref>L294</xm:sqref>
            </x14:sparkline>
            <x14:sparkline>
              <xm:f>'BASE X CLIENTE X PTO X AÑO'!E295:J295</xm:f>
              <xm:sqref>L295</xm:sqref>
            </x14:sparkline>
            <x14:sparkline>
              <xm:f>'BASE X CLIENTE X PTO X AÑO'!E296:J296</xm:f>
              <xm:sqref>L296</xm:sqref>
            </x14:sparkline>
            <x14:sparkline>
              <xm:f>'BASE X CLIENTE X PTO X AÑO'!E297:J297</xm:f>
              <xm:sqref>L297</xm:sqref>
            </x14:sparkline>
            <x14:sparkline>
              <xm:f>'BASE X CLIENTE X PTO X AÑO'!E298:J298</xm:f>
              <xm:sqref>L298</xm:sqref>
            </x14:sparkline>
            <x14:sparkline>
              <xm:f>'BASE X CLIENTE X PTO X AÑO'!E299:J299</xm:f>
              <xm:sqref>L299</xm:sqref>
            </x14:sparkline>
            <x14:sparkline>
              <xm:f>'BASE X CLIENTE X PTO X AÑO'!E300:J300</xm:f>
              <xm:sqref>L300</xm:sqref>
            </x14:sparkline>
            <x14:sparkline>
              <xm:f>'BASE X CLIENTE X PTO X AÑO'!E301:J301</xm:f>
              <xm:sqref>L301</xm:sqref>
            </x14:sparkline>
            <x14:sparkline>
              <xm:f>'BASE X CLIENTE X PTO X AÑO'!E302:J302</xm:f>
              <xm:sqref>L302</xm:sqref>
            </x14:sparkline>
            <x14:sparkline>
              <xm:f>'BASE X CLIENTE X PTO X AÑO'!E303:J303</xm:f>
              <xm:sqref>L303</xm:sqref>
            </x14:sparkline>
            <x14:sparkline>
              <xm:f>'BASE X CLIENTE X PTO X AÑO'!E304:J304</xm:f>
              <xm:sqref>L304</xm:sqref>
            </x14:sparkline>
            <x14:sparkline>
              <xm:f>'BASE X CLIENTE X PTO X AÑO'!E305:J305</xm:f>
              <xm:sqref>L305</xm:sqref>
            </x14:sparkline>
            <x14:sparkline>
              <xm:f>'BASE X CLIENTE X PTO X AÑO'!E306:J306</xm:f>
              <xm:sqref>L306</xm:sqref>
            </x14:sparkline>
            <x14:sparkline>
              <xm:f>'BASE X CLIENTE X PTO X AÑO'!E307:J307</xm:f>
              <xm:sqref>L307</xm:sqref>
            </x14:sparkline>
            <x14:sparkline>
              <xm:f>'BASE X CLIENTE X PTO X AÑO'!E308:J308</xm:f>
              <xm:sqref>L308</xm:sqref>
            </x14:sparkline>
            <x14:sparkline>
              <xm:f>'BASE X CLIENTE X PTO X AÑO'!E309:J309</xm:f>
              <xm:sqref>L309</xm:sqref>
            </x14:sparkline>
            <x14:sparkline>
              <xm:f>'BASE X CLIENTE X PTO X AÑO'!E310:J310</xm:f>
              <xm:sqref>L310</xm:sqref>
            </x14:sparkline>
            <x14:sparkline>
              <xm:f>'BASE X CLIENTE X PTO X AÑO'!E311:J311</xm:f>
              <xm:sqref>L311</xm:sqref>
            </x14:sparkline>
            <x14:sparkline>
              <xm:f>'BASE X CLIENTE X PTO X AÑO'!E312:J312</xm:f>
              <xm:sqref>L312</xm:sqref>
            </x14:sparkline>
            <x14:sparkline>
              <xm:f>'BASE X CLIENTE X PTO X AÑO'!E313:J313</xm:f>
              <xm:sqref>L313</xm:sqref>
            </x14:sparkline>
            <x14:sparkline>
              <xm:f>'BASE X CLIENTE X PTO X AÑO'!E314:J314</xm:f>
              <xm:sqref>L314</xm:sqref>
            </x14:sparkline>
            <x14:sparkline>
              <xm:f>'BASE X CLIENTE X PTO X AÑO'!E315:J315</xm:f>
              <xm:sqref>L315</xm:sqref>
            </x14:sparkline>
            <x14:sparkline>
              <xm:f>'BASE X CLIENTE X PTO X AÑO'!E316:J316</xm:f>
              <xm:sqref>L316</xm:sqref>
            </x14:sparkline>
            <x14:sparkline>
              <xm:f>'BASE X CLIENTE X PTO X AÑO'!E317:J317</xm:f>
              <xm:sqref>L317</xm:sqref>
            </x14:sparkline>
            <x14:sparkline>
              <xm:f>'BASE X CLIENTE X PTO X AÑO'!E318:J318</xm:f>
              <xm:sqref>L318</xm:sqref>
            </x14:sparkline>
            <x14:sparkline>
              <xm:f>'BASE X CLIENTE X PTO X AÑO'!E319:J319</xm:f>
              <xm:sqref>L319</xm:sqref>
            </x14:sparkline>
            <x14:sparkline>
              <xm:f>'BASE X CLIENTE X PTO X AÑO'!E320:J320</xm:f>
              <xm:sqref>L320</xm:sqref>
            </x14:sparkline>
            <x14:sparkline>
              <xm:f>'BASE X CLIENTE X PTO X AÑO'!E321:J321</xm:f>
              <xm:sqref>L321</xm:sqref>
            </x14:sparkline>
            <x14:sparkline>
              <xm:f>'BASE X CLIENTE X PTO X AÑO'!E322:J322</xm:f>
              <xm:sqref>L322</xm:sqref>
            </x14:sparkline>
            <x14:sparkline>
              <xm:f>'BASE X CLIENTE X PTO X AÑO'!E323:J323</xm:f>
              <xm:sqref>L323</xm:sqref>
            </x14:sparkline>
            <x14:sparkline>
              <xm:f>'BASE X CLIENTE X PTO X AÑO'!E324:J324</xm:f>
              <xm:sqref>L324</xm:sqref>
            </x14:sparkline>
            <x14:sparkline>
              <xm:f>'BASE X CLIENTE X PTO X AÑO'!E325:J325</xm:f>
              <xm:sqref>L325</xm:sqref>
            </x14:sparkline>
            <x14:sparkline>
              <xm:f>'BASE X CLIENTE X PTO X AÑO'!E326:J326</xm:f>
              <xm:sqref>L326</xm:sqref>
            </x14:sparkline>
            <x14:sparkline>
              <xm:f>'BASE X CLIENTE X PTO X AÑO'!E327:J327</xm:f>
              <xm:sqref>L327</xm:sqref>
            </x14:sparkline>
            <x14:sparkline>
              <xm:f>'BASE X CLIENTE X PTO X AÑO'!E328:J328</xm:f>
              <xm:sqref>L328</xm:sqref>
            </x14:sparkline>
            <x14:sparkline>
              <xm:f>'BASE X CLIENTE X PTO X AÑO'!E329:J329</xm:f>
              <xm:sqref>L329</xm:sqref>
            </x14:sparkline>
            <x14:sparkline>
              <xm:f>'BASE X CLIENTE X PTO X AÑO'!E330:J330</xm:f>
              <xm:sqref>L330</xm:sqref>
            </x14:sparkline>
            <x14:sparkline>
              <xm:f>'BASE X CLIENTE X PTO X AÑO'!E331:J331</xm:f>
              <xm:sqref>L331</xm:sqref>
            </x14:sparkline>
            <x14:sparkline>
              <xm:f>'BASE X CLIENTE X PTO X AÑO'!E332:J332</xm:f>
              <xm:sqref>L332</xm:sqref>
            </x14:sparkline>
            <x14:sparkline>
              <xm:f>'BASE X CLIENTE X PTO X AÑO'!E333:J333</xm:f>
              <xm:sqref>L333</xm:sqref>
            </x14:sparkline>
            <x14:sparkline>
              <xm:f>'BASE X CLIENTE X PTO X AÑO'!E334:J334</xm:f>
              <xm:sqref>L334</xm:sqref>
            </x14:sparkline>
            <x14:sparkline>
              <xm:f>'BASE X CLIENTE X PTO X AÑO'!E335:J335</xm:f>
              <xm:sqref>L335</xm:sqref>
            </x14:sparkline>
            <x14:sparkline>
              <xm:f>'BASE X CLIENTE X PTO X AÑO'!E336:J336</xm:f>
              <xm:sqref>L336</xm:sqref>
            </x14:sparkline>
            <x14:sparkline>
              <xm:f>'BASE X CLIENTE X PTO X AÑO'!E337:J337</xm:f>
              <xm:sqref>L337</xm:sqref>
            </x14:sparkline>
            <x14:sparkline>
              <xm:f>'BASE X CLIENTE X PTO X AÑO'!E338:J338</xm:f>
              <xm:sqref>L338</xm:sqref>
            </x14:sparkline>
            <x14:sparkline>
              <xm:f>'BASE X CLIENTE X PTO X AÑO'!E339:J339</xm:f>
              <xm:sqref>L339</xm:sqref>
            </x14:sparkline>
            <x14:sparkline>
              <xm:f>'BASE X CLIENTE X PTO X AÑO'!E340:J340</xm:f>
              <xm:sqref>L340</xm:sqref>
            </x14:sparkline>
            <x14:sparkline>
              <xm:f>'BASE X CLIENTE X PTO X AÑO'!E341:J341</xm:f>
              <xm:sqref>L341</xm:sqref>
            </x14:sparkline>
            <x14:sparkline>
              <xm:f>'BASE X CLIENTE X PTO X AÑO'!E342:J342</xm:f>
              <xm:sqref>L342</xm:sqref>
            </x14:sparkline>
            <x14:sparkline>
              <xm:f>'BASE X CLIENTE X PTO X AÑO'!E343:J343</xm:f>
              <xm:sqref>L343</xm:sqref>
            </x14:sparkline>
            <x14:sparkline>
              <xm:f>'BASE X CLIENTE X PTO X AÑO'!E344:J344</xm:f>
              <xm:sqref>L344</xm:sqref>
            </x14:sparkline>
            <x14:sparkline>
              <xm:f>'BASE X CLIENTE X PTO X AÑO'!E345:J345</xm:f>
              <xm:sqref>L345</xm:sqref>
            </x14:sparkline>
            <x14:sparkline>
              <xm:f>'BASE X CLIENTE X PTO X AÑO'!E346:J346</xm:f>
              <xm:sqref>L346</xm:sqref>
            </x14:sparkline>
            <x14:sparkline>
              <xm:f>'BASE X CLIENTE X PTO X AÑO'!E347:J347</xm:f>
              <xm:sqref>L347</xm:sqref>
            </x14:sparkline>
            <x14:sparkline>
              <xm:f>'BASE X CLIENTE X PTO X AÑO'!E348:J348</xm:f>
              <xm:sqref>L348</xm:sqref>
            </x14:sparkline>
            <x14:sparkline>
              <xm:f>'BASE X CLIENTE X PTO X AÑO'!E349:J349</xm:f>
              <xm:sqref>L349</xm:sqref>
            </x14:sparkline>
            <x14:sparkline>
              <xm:f>'BASE X CLIENTE X PTO X AÑO'!E350:J350</xm:f>
              <xm:sqref>L350</xm:sqref>
            </x14:sparkline>
            <x14:sparkline>
              <xm:f>'BASE X CLIENTE X PTO X AÑO'!E351:J351</xm:f>
              <xm:sqref>L351</xm:sqref>
            </x14:sparkline>
            <x14:sparkline>
              <xm:f>'BASE X CLIENTE X PTO X AÑO'!E352:J352</xm:f>
              <xm:sqref>L352</xm:sqref>
            </x14:sparkline>
            <x14:sparkline>
              <xm:f>'BASE X CLIENTE X PTO X AÑO'!E353:J353</xm:f>
              <xm:sqref>L353</xm:sqref>
            </x14:sparkline>
            <x14:sparkline>
              <xm:f>'BASE X CLIENTE X PTO X AÑO'!E354:J354</xm:f>
              <xm:sqref>L354</xm:sqref>
            </x14:sparkline>
            <x14:sparkline>
              <xm:f>'BASE X CLIENTE X PTO X AÑO'!E355:J355</xm:f>
              <xm:sqref>L355</xm:sqref>
            </x14:sparkline>
            <x14:sparkline>
              <xm:f>'BASE X CLIENTE X PTO X AÑO'!E356:J356</xm:f>
              <xm:sqref>L356</xm:sqref>
            </x14:sparkline>
            <x14:sparkline>
              <xm:f>'BASE X CLIENTE X PTO X AÑO'!E357:J357</xm:f>
              <xm:sqref>L357</xm:sqref>
            </x14:sparkline>
            <x14:sparkline>
              <xm:f>'BASE X CLIENTE X PTO X AÑO'!E358:J358</xm:f>
              <xm:sqref>L358</xm:sqref>
            </x14:sparkline>
            <x14:sparkline>
              <xm:f>'BASE X CLIENTE X PTO X AÑO'!E359:J359</xm:f>
              <xm:sqref>L359</xm:sqref>
            </x14:sparkline>
            <x14:sparkline>
              <xm:f>'BASE X CLIENTE X PTO X AÑO'!E360:J360</xm:f>
              <xm:sqref>L360</xm:sqref>
            </x14:sparkline>
            <x14:sparkline>
              <xm:f>'BASE X CLIENTE X PTO X AÑO'!E361:J361</xm:f>
              <xm:sqref>L361</xm:sqref>
            </x14:sparkline>
            <x14:sparkline>
              <xm:f>'BASE X CLIENTE X PTO X AÑO'!E362:J362</xm:f>
              <xm:sqref>L362</xm:sqref>
            </x14:sparkline>
            <x14:sparkline>
              <xm:f>'BASE X CLIENTE X PTO X AÑO'!E363:J363</xm:f>
              <xm:sqref>L363</xm:sqref>
            </x14:sparkline>
            <x14:sparkline>
              <xm:f>'BASE X CLIENTE X PTO X AÑO'!E364:J364</xm:f>
              <xm:sqref>L364</xm:sqref>
            </x14:sparkline>
            <x14:sparkline>
              <xm:f>'BASE X CLIENTE X PTO X AÑO'!E365:J365</xm:f>
              <xm:sqref>L365</xm:sqref>
            </x14:sparkline>
            <x14:sparkline>
              <xm:f>'BASE X CLIENTE X PTO X AÑO'!E366:J366</xm:f>
              <xm:sqref>L366</xm:sqref>
            </x14:sparkline>
            <x14:sparkline>
              <xm:f>'BASE X CLIENTE X PTO X AÑO'!E367:J367</xm:f>
              <xm:sqref>L367</xm:sqref>
            </x14:sparkline>
            <x14:sparkline>
              <xm:f>'BASE X CLIENTE X PTO X AÑO'!E368:J368</xm:f>
              <xm:sqref>L368</xm:sqref>
            </x14:sparkline>
            <x14:sparkline>
              <xm:f>'BASE X CLIENTE X PTO X AÑO'!E369:J369</xm:f>
              <xm:sqref>L369</xm:sqref>
            </x14:sparkline>
            <x14:sparkline>
              <xm:f>'BASE X CLIENTE X PTO X AÑO'!E370:J370</xm:f>
              <xm:sqref>L370</xm:sqref>
            </x14:sparkline>
            <x14:sparkline>
              <xm:f>'BASE X CLIENTE X PTO X AÑO'!E371:J371</xm:f>
              <xm:sqref>L371</xm:sqref>
            </x14:sparkline>
            <x14:sparkline>
              <xm:f>'BASE X CLIENTE X PTO X AÑO'!E372:J372</xm:f>
              <xm:sqref>L372</xm:sqref>
            </x14:sparkline>
            <x14:sparkline>
              <xm:f>'BASE X CLIENTE X PTO X AÑO'!E373:J373</xm:f>
              <xm:sqref>L373</xm:sqref>
            </x14:sparkline>
            <x14:sparkline>
              <xm:f>'BASE X CLIENTE X PTO X AÑO'!E374:J374</xm:f>
              <xm:sqref>L374</xm:sqref>
            </x14:sparkline>
            <x14:sparkline>
              <xm:f>'BASE X CLIENTE X PTO X AÑO'!E375:J375</xm:f>
              <xm:sqref>L375</xm:sqref>
            </x14:sparkline>
            <x14:sparkline>
              <xm:f>'BASE X CLIENTE X PTO X AÑO'!E376:J376</xm:f>
              <xm:sqref>L376</xm:sqref>
            </x14:sparkline>
            <x14:sparkline>
              <xm:f>'BASE X CLIENTE X PTO X AÑO'!E377:J377</xm:f>
              <xm:sqref>L377</xm:sqref>
            </x14:sparkline>
            <x14:sparkline>
              <xm:f>'BASE X CLIENTE X PTO X AÑO'!E378:J378</xm:f>
              <xm:sqref>L378</xm:sqref>
            </x14:sparkline>
            <x14:sparkline>
              <xm:f>'BASE X CLIENTE X PTO X AÑO'!E379:J379</xm:f>
              <xm:sqref>L379</xm:sqref>
            </x14:sparkline>
            <x14:sparkline>
              <xm:f>'BASE X CLIENTE X PTO X AÑO'!E380:J380</xm:f>
              <xm:sqref>L380</xm:sqref>
            </x14:sparkline>
            <x14:sparkline>
              <xm:f>'BASE X CLIENTE X PTO X AÑO'!E381:J381</xm:f>
              <xm:sqref>L381</xm:sqref>
            </x14:sparkline>
            <x14:sparkline>
              <xm:f>'BASE X CLIENTE X PTO X AÑO'!E382:J382</xm:f>
              <xm:sqref>L382</xm:sqref>
            </x14:sparkline>
            <x14:sparkline>
              <xm:f>'BASE X CLIENTE X PTO X AÑO'!E383:J383</xm:f>
              <xm:sqref>L383</xm:sqref>
            </x14:sparkline>
            <x14:sparkline>
              <xm:f>'BASE X CLIENTE X PTO X AÑO'!E384:J384</xm:f>
              <xm:sqref>L384</xm:sqref>
            </x14:sparkline>
            <x14:sparkline>
              <xm:f>'BASE X CLIENTE X PTO X AÑO'!E385:J385</xm:f>
              <xm:sqref>L385</xm:sqref>
            </x14:sparkline>
            <x14:sparkline>
              <xm:f>'BASE X CLIENTE X PTO X AÑO'!E386:J386</xm:f>
              <xm:sqref>L386</xm:sqref>
            </x14:sparkline>
            <x14:sparkline>
              <xm:f>'BASE X CLIENTE X PTO X AÑO'!E387:J387</xm:f>
              <xm:sqref>L387</xm:sqref>
            </x14:sparkline>
            <x14:sparkline>
              <xm:f>'BASE X CLIENTE X PTO X AÑO'!E388:J388</xm:f>
              <xm:sqref>L388</xm:sqref>
            </x14:sparkline>
            <x14:sparkline>
              <xm:f>'BASE X CLIENTE X PTO X AÑO'!E389:J389</xm:f>
              <xm:sqref>L389</xm:sqref>
            </x14:sparkline>
            <x14:sparkline>
              <xm:f>'BASE X CLIENTE X PTO X AÑO'!E390:J390</xm:f>
              <xm:sqref>L390</xm:sqref>
            </x14:sparkline>
            <x14:sparkline>
              <xm:f>'BASE X CLIENTE X PTO X AÑO'!E391:J391</xm:f>
              <xm:sqref>L391</xm:sqref>
            </x14:sparkline>
            <x14:sparkline>
              <xm:f>'BASE X CLIENTE X PTO X AÑO'!E392:J392</xm:f>
              <xm:sqref>L392</xm:sqref>
            </x14:sparkline>
            <x14:sparkline>
              <xm:f>'BASE X CLIENTE X PTO X AÑO'!E393:J393</xm:f>
              <xm:sqref>L393</xm:sqref>
            </x14:sparkline>
            <x14:sparkline>
              <xm:f>'BASE X CLIENTE X PTO X AÑO'!E394:J394</xm:f>
              <xm:sqref>L394</xm:sqref>
            </x14:sparkline>
            <x14:sparkline>
              <xm:f>'BASE X CLIENTE X PTO X AÑO'!E395:J395</xm:f>
              <xm:sqref>L395</xm:sqref>
            </x14:sparkline>
            <x14:sparkline>
              <xm:f>'BASE X CLIENTE X PTO X AÑO'!E396:J396</xm:f>
              <xm:sqref>L396</xm:sqref>
            </x14:sparkline>
            <x14:sparkline>
              <xm:f>'BASE X CLIENTE X PTO X AÑO'!E397:J397</xm:f>
              <xm:sqref>L397</xm:sqref>
            </x14:sparkline>
            <x14:sparkline>
              <xm:f>'BASE X CLIENTE X PTO X AÑO'!E398:J398</xm:f>
              <xm:sqref>L398</xm:sqref>
            </x14:sparkline>
            <x14:sparkline>
              <xm:f>'BASE X CLIENTE X PTO X AÑO'!E399:J399</xm:f>
              <xm:sqref>L399</xm:sqref>
            </x14:sparkline>
            <x14:sparkline>
              <xm:f>'BASE X CLIENTE X PTO X AÑO'!E400:J400</xm:f>
              <xm:sqref>L400</xm:sqref>
            </x14:sparkline>
            <x14:sparkline>
              <xm:f>'BASE X CLIENTE X PTO X AÑO'!E401:J401</xm:f>
              <xm:sqref>L401</xm:sqref>
            </x14:sparkline>
            <x14:sparkline>
              <xm:f>'BASE X CLIENTE X PTO X AÑO'!E402:J402</xm:f>
              <xm:sqref>L402</xm:sqref>
            </x14:sparkline>
            <x14:sparkline>
              <xm:f>'BASE X CLIENTE X PTO X AÑO'!E403:J403</xm:f>
              <xm:sqref>L403</xm:sqref>
            </x14:sparkline>
            <x14:sparkline>
              <xm:f>'BASE X CLIENTE X PTO X AÑO'!E404:J404</xm:f>
              <xm:sqref>L404</xm:sqref>
            </x14:sparkline>
            <x14:sparkline>
              <xm:f>'BASE X CLIENTE X PTO X AÑO'!E405:J405</xm:f>
              <xm:sqref>L405</xm:sqref>
            </x14:sparkline>
            <x14:sparkline>
              <xm:f>'BASE X CLIENTE X PTO X AÑO'!E406:J406</xm:f>
              <xm:sqref>L406</xm:sqref>
            </x14:sparkline>
            <x14:sparkline>
              <xm:f>'BASE X CLIENTE X PTO X AÑO'!E407:J407</xm:f>
              <xm:sqref>L407</xm:sqref>
            </x14:sparkline>
            <x14:sparkline>
              <xm:f>'BASE X CLIENTE X PTO X AÑO'!E408:J408</xm:f>
              <xm:sqref>L408</xm:sqref>
            </x14:sparkline>
            <x14:sparkline>
              <xm:f>'BASE X CLIENTE X PTO X AÑO'!E409:J409</xm:f>
              <xm:sqref>L409</xm:sqref>
            </x14:sparkline>
            <x14:sparkline>
              <xm:f>'BASE X CLIENTE X PTO X AÑO'!E410:J410</xm:f>
              <xm:sqref>L410</xm:sqref>
            </x14:sparkline>
            <x14:sparkline>
              <xm:f>'BASE X CLIENTE X PTO X AÑO'!E411:J411</xm:f>
              <xm:sqref>L411</xm:sqref>
            </x14:sparkline>
            <x14:sparkline>
              <xm:f>'BASE X CLIENTE X PTO X AÑO'!E412:J412</xm:f>
              <xm:sqref>L412</xm:sqref>
            </x14:sparkline>
            <x14:sparkline>
              <xm:f>'BASE X CLIENTE X PTO X AÑO'!E413:J413</xm:f>
              <xm:sqref>L413</xm:sqref>
            </x14:sparkline>
            <x14:sparkline>
              <xm:f>'BASE X CLIENTE X PTO X AÑO'!E414:J414</xm:f>
              <xm:sqref>L414</xm:sqref>
            </x14:sparkline>
            <x14:sparkline>
              <xm:f>'BASE X CLIENTE X PTO X AÑO'!E415:J415</xm:f>
              <xm:sqref>L415</xm:sqref>
            </x14:sparkline>
            <x14:sparkline>
              <xm:f>'BASE X CLIENTE X PTO X AÑO'!E416:J416</xm:f>
              <xm:sqref>L416</xm:sqref>
            </x14:sparkline>
            <x14:sparkline>
              <xm:f>'BASE X CLIENTE X PTO X AÑO'!E417:J417</xm:f>
              <xm:sqref>L417</xm:sqref>
            </x14:sparkline>
            <x14:sparkline>
              <xm:f>'BASE X CLIENTE X PTO X AÑO'!E418:J418</xm:f>
              <xm:sqref>L418</xm:sqref>
            </x14:sparkline>
            <x14:sparkline>
              <xm:f>'BASE X CLIENTE X PTO X AÑO'!E419:J419</xm:f>
              <xm:sqref>L419</xm:sqref>
            </x14:sparkline>
            <x14:sparkline>
              <xm:f>'BASE X CLIENTE X PTO X AÑO'!E420:J420</xm:f>
              <xm:sqref>L420</xm:sqref>
            </x14:sparkline>
            <x14:sparkline>
              <xm:f>'BASE X CLIENTE X PTO X AÑO'!E421:J421</xm:f>
              <xm:sqref>L421</xm:sqref>
            </x14:sparkline>
            <x14:sparkline>
              <xm:f>'BASE X CLIENTE X PTO X AÑO'!E422:J422</xm:f>
              <xm:sqref>L422</xm:sqref>
            </x14:sparkline>
            <x14:sparkline>
              <xm:f>'BASE X CLIENTE X PTO X AÑO'!E423:J423</xm:f>
              <xm:sqref>L423</xm:sqref>
            </x14:sparkline>
            <x14:sparkline>
              <xm:f>'BASE X CLIENTE X PTO X AÑO'!E424:J424</xm:f>
              <xm:sqref>L424</xm:sqref>
            </x14:sparkline>
            <x14:sparkline>
              <xm:f>'BASE X CLIENTE X PTO X AÑO'!E425:J425</xm:f>
              <xm:sqref>L425</xm:sqref>
            </x14:sparkline>
            <x14:sparkline>
              <xm:f>'BASE X CLIENTE X PTO X AÑO'!E426:J426</xm:f>
              <xm:sqref>L426</xm:sqref>
            </x14:sparkline>
            <x14:sparkline>
              <xm:f>'BASE X CLIENTE X PTO X AÑO'!E427:J427</xm:f>
              <xm:sqref>L427</xm:sqref>
            </x14:sparkline>
            <x14:sparkline>
              <xm:f>'BASE X CLIENTE X PTO X AÑO'!E428:J428</xm:f>
              <xm:sqref>L428</xm:sqref>
            </x14:sparkline>
            <x14:sparkline>
              <xm:f>'BASE X CLIENTE X PTO X AÑO'!E429:J429</xm:f>
              <xm:sqref>L429</xm:sqref>
            </x14:sparkline>
            <x14:sparkline>
              <xm:f>'BASE X CLIENTE X PTO X AÑO'!E430:J430</xm:f>
              <xm:sqref>L430</xm:sqref>
            </x14:sparkline>
            <x14:sparkline>
              <xm:f>'BASE X CLIENTE X PTO X AÑO'!E431:J431</xm:f>
              <xm:sqref>L431</xm:sqref>
            </x14:sparkline>
            <x14:sparkline>
              <xm:f>'BASE X CLIENTE X PTO X AÑO'!E432:J432</xm:f>
              <xm:sqref>L432</xm:sqref>
            </x14:sparkline>
            <x14:sparkline>
              <xm:f>'BASE X CLIENTE X PTO X AÑO'!E433:J433</xm:f>
              <xm:sqref>L433</xm:sqref>
            </x14:sparkline>
            <x14:sparkline>
              <xm:f>'BASE X CLIENTE X PTO X AÑO'!E434:J434</xm:f>
              <xm:sqref>L434</xm:sqref>
            </x14:sparkline>
            <x14:sparkline>
              <xm:f>'BASE X CLIENTE X PTO X AÑO'!E435:J435</xm:f>
              <xm:sqref>L435</xm:sqref>
            </x14:sparkline>
            <x14:sparkline>
              <xm:f>'BASE X CLIENTE X PTO X AÑO'!E436:J436</xm:f>
              <xm:sqref>L436</xm:sqref>
            </x14:sparkline>
            <x14:sparkline>
              <xm:f>'BASE X CLIENTE X PTO X AÑO'!E437:J437</xm:f>
              <xm:sqref>L437</xm:sqref>
            </x14:sparkline>
            <x14:sparkline>
              <xm:f>'BASE X CLIENTE X PTO X AÑO'!E438:J438</xm:f>
              <xm:sqref>L438</xm:sqref>
            </x14:sparkline>
            <x14:sparkline>
              <xm:f>'BASE X CLIENTE X PTO X AÑO'!E439:J439</xm:f>
              <xm:sqref>L439</xm:sqref>
            </x14:sparkline>
            <x14:sparkline>
              <xm:f>'BASE X CLIENTE X PTO X AÑO'!E440:J440</xm:f>
              <xm:sqref>L440</xm:sqref>
            </x14:sparkline>
            <x14:sparkline>
              <xm:f>'BASE X CLIENTE X PTO X AÑO'!E441:J441</xm:f>
              <xm:sqref>L441</xm:sqref>
            </x14:sparkline>
            <x14:sparkline>
              <xm:f>'BASE X CLIENTE X PTO X AÑO'!E442:J442</xm:f>
              <xm:sqref>L442</xm:sqref>
            </x14:sparkline>
            <x14:sparkline>
              <xm:f>'BASE X CLIENTE X PTO X AÑO'!E443:J443</xm:f>
              <xm:sqref>L443</xm:sqref>
            </x14:sparkline>
            <x14:sparkline>
              <xm:f>'BASE X CLIENTE X PTO X AÑO'!E444:J444</xm:f>
              <xm:sqref>L444</xm:sqref>
            </x14:sparkline>
            <x14:sparkline>
              <xm:f>'BASE X CLIENTE X PTO X AÑO'!E445:J445</xm:f>
              <xm:sqref>L445</xm:sqref>
            </x14:sparkline>
            <x14:sparkline>
              <xm:f>'BASE X CLIENTE X PTO X AÑO'!E446:J446</xm:f>
              <xm:sqref>L446</xm:sqref>
            </x14:sparkline>
            <x14:sparkline>
              <xm:f>'BASE X CLIENTE X PTO X AÑO'!E447:J447</xm:f>
              <xm:sqref>L447</xm:sqref>
            </x14:sparkline>
            <x14:sparkline>
              <xm:f>'BASE X CLIENTE X PTO X AÑO'!E448:J448</xm:f>
              <xm:sqref>L448</xm:sqref>
            </x14:sparkline>
            <x14:sparkline>
              <xm:f>'BASE X CLIENTE X PTO X AÑO'!E449:J449</xm:f>
              <xm:sqref>L449</xm:sqref>
            </x14:sparkline>
            <x14:sparkline>
              <xm:f>'BASE X CLIENTE X PTO X AÑO'!E450:J450</xm:f>
              <xm:sqref>L450</xm:sqref>
            </x14:sparkline>
            <x14:sparkline>
              <xm:f>'BASE X CLIENTE X PTO X AÑO'!E451:J451</xm:f>
              <xm:sqref>L451</xm:sqref>
            </x14:sparkline>
            <x14:sparkline>
              <xm:f>'BASE X CLIENTE X PTO X AÑO'!E452:J452</xm:f>
              <xm:sqref>L452</xm:sqref>
            </x14:sparkline>
            <x14:sparkline>
              <xm:f>'BASE X CLIENTE X PTO X AÑO'!E453:J453</xm:f>
              <xm:sqref>L453</xm:sqref>
            </x14:sparkline>
            <x14:sparkline>
              <xm:f>'BASE X CLIENTE X PTO X AÑO'!E454:J454</xm:f>
              <xm:sqref>L454</xm:sqref>
            </x14:sparkline>
            <x14:sparkline>
              <xm:f>'BASE X CLIENTE X PTO X AÑO'!E455:J455</xm:f>
              <xm:sqref>L455</xm:sqref>
            </x14:sparkline>
            <x14:sparkline>
              <xm:f>'BASE X CLIENTE X PTO X AÑO'!E456:J456</xm:f>
              <xm:sqref>L456</xm:sqref>
            </x14:sparkline>
            <x14:sparkline>
              <xm:f>'BASE X CLIENTE X PTO X AÑO'!E457:J457</xm:f>
              <xm:sqref>L457</xm:sqref>
            </x14:sparkline>
            <x14:sparkline>
              <xm:f>'BASE X CLIENTE X PTO X AÑO'!E458:J458</xm:f>
              <xm:sqref>L458</xm:sqref>
            </x14:sparkline>
            <x14:sparkline>
              <xm:f>'BASE X CLIENTE X PTO X AÑO'!E459:J459</xm:f>
              <xm:sqref>L459</xm:sqref>
            </x14:sparkline>
            <x14:sparkline>
              <xm:f>'BASE X CLIENTE X PTO X AÑO'!E460:J460</xm:f>
              <xm:sqref>L460</xm:sqref>
            </x14:sparkline>
            <x14:sparkline>
              <xm:f>'BASE X CLIENTE X PTO X AÑO'!E461:J461</xm:f>
              <xm:sqref>L461</xm:sqref>
            </x14:sparkline>
            <x14:sparkline>
              <xm:f>'BASE X CLIENTE X PTO X AÑO'!E462:J462</xm:f>
              <xm:sqref>L462</xm:sqref>
            </x14:sparkline>
            <x14:sparkline>
              <xm:f>'BASE X CLIENTE X PTO X AÑO'!E463:J463</xm:f>
              <xm:sqref>L463</xm:sqref>
            </x14:sparkline>
            <x14:sparkline>
              <xm:f>'BASE X CLIENTE X PTO X AÑO'!E464:J464</xm:f>
              <xm:sqref>L464</xm:sqref>
            </x14:sparkline>
            <x14:sparkline>
              <xm:f>'BASE X CLIENTE X PTO X AÑO'!E465:J465</xm:f>
              <xm:sqref>L465</xm:sqref>
            </x14:sparkline>
            <x14:sparkline>
              <xm:f>'BASE X CLIENTE X PTO X AÑO'!E466:J466</xm:f>
              <xm:sqref>L466</xm:sqref>
            </x14:sparkline>
            <x14:sparkline>
              <xm:f>'BASE X CLIENTE X PTO X AÑO'!E467:J467</xm:f>
              <xm:sqref>L467</xm:sqref>
            </x14:sparkline>
            <x14:sparkline>
              <xm:f>'BASE X CLIENTE X PTO X AÑO'!E468:J468</xm:f>
              <xm:sqref>L468</xm:sqref>
            </x14:sparkline>
            <x14:sparkline>
              <xm:f>'BASE X CLIENTE X PTO X AÑO'!E469:J469</xm:f>
              <xm:sqref>L469</xm:sqref>
            </x14:sparkline>
            <x14:sparkline>
              <xm:f>'BASE X CLIENTE X PTO X AÑO'!E470:J470</xm:f>
              <xm:sqref>L470</xm:sqref>
            </x14:sparkline>
            <x14:sparkline>
              <xm:f>'BASE X CLIENTE X PTO X AÑO'!E471:J471</xm:f>
              <xm:sqref>L471</xm:sqref>
            </x14:sparkline>
            <x14:sparkline>
              <xm:f>'BASE X CLIENTE X PTO X AÑO'!E472:J472</xm:f>
              <xm:sqref>L472</xm:sqref>
            </x14:sparkline>
            <x14:sparkline>
              <xm:f>'BASE X CLIENTE X PTO X AÑO'!E473:J473</xm:f>
              <xm:sqref>L473</xm:sqref>
            </x14:sparkline>
            <x14:sparkline>
              <xm:f>'BASE X CLIENTE X PTO X AÑO'!E474:J474</xm:f>
              <xm:sqref>L474</xm:sqref>
            </x14:sparkline>
            <x14:sparkline>
              <xm:f>'BASE X CLIENTE X PTO X AÑO'!E475:J475</xm:f>
              <xm:sqref>L475</xm:sqref>
            </x14:sparkline>
            <x14:sparkline>
              <xm:f>'BASE X CLIENTE X PTO X AÑO'!E476:J476</xm:f>
              <xm:sqref>L476</xm:sqref>
            </x14:sparkline>
            <x14:sparkline>
              <xm:f>'BASE X CLIENTE X PTO X AÑO'!E477:J477</xm:f>
              <xm:sqref>L477</xm:sqref>
            </x14:sparkline>
            <x14:sparkline>
              <xm:f>'BASE X CLIENTE X PTO X AÑO'!E478:J478</xm:f>
              <xm:sqref>L478</xm:sqref>
            </x14:sparkline>
            <x14:sparkline>
              <xm:f>'BASE X CLIENTE X PTO X AÑO'!E479:J479</xm:f>
              <xm:sqref>L479</xm:sqref>
            </x14:sparkline>
            <x14:sparkline>
              <xm:f>'BASE X CLIENTE X PTO X AÑO'!E480:J480</xm:f>
              <xm:sqref>L480</xm:sqref>
            </x14:sparkline>
            <x14:sparkline>
              <xm:f>'BASE X CLIENTE X PTO X AÑO'!E481:J481</xm:f>
              <xm:sqref>L481</xm:sqref>
            </x14:sparkline>
            <x14:sparkline>
              <xm:f>'BASE X CLIENTE X PTO X AÑO'!E482:J482</xm:f>
              <xm:sqref>L482</xm:sqref>
            </x14:sparkline>
            <x14:sparkline>
              <xm:f>'BASE X CLIENTE X PTO X AÑO'!E483:J483</xm:f>
              <xm:sqref>L483</xm:sqref>
            </x14:sparkline>
            <x14:sparkline>
              <xm:f>'BASE X CLIENTE X PTO X AÑO'!E484:J484</xm:f>
              <xm:sqref>L484</xm:sqref>
            </x14:sparkline>
            <x14:sparkline>
              <xm:f>'BASE X CLIENTE X PTO X AÑO'!E485:J485</xm:f>
              <xm:sqref>L485</xm:sqref>
            </x14:sparkline>
            <x14:sparkline>
              <xm:f>'BASE X CLIENTE X PTO X AÑO'!E486:J486</xm:f>
              <xm:sqref>L486</xm:sqref>
            </x14:sparkline>
            <x14:sparkline>
              <xm:f>'BASE X CLIENTE X PTO X AÑO'!E487:J487</xm:f>
              <xm:sqref>L487</xm:sqref>
            </x14:sparkline>
            <x14:sparkline>
              <xm:f>'BASE X CLIENTE X PTO X AÑO'!E488:J488</xm:f>
              <xm:sqref>L488</xm:sqref>
            </x14:sparkline>
            <x14:sparkline>
              <xm:f>'BASE X CLIENTE X PTO X AÑO'!E489:J489</xm:f>
              <xm:sqref>L489</xm:sqref>
            </x14:sparkline>
            <x14:sparkline>
              <xm:f>'BASE X CLIENTE X PTO X AÑO'!E490:J490</xm:f>
              <xm:sqref>L490</xm:sqref>
            </x14:sparkline>
            <x14:sparkline>
              <xm:f>'BASE X CLIENTE X PTO X AÑO'!E491:J491</xm:f>
              <xm:sqref>L491</xm:sqref>
            </x14:sparkline>
            <x14:sparkline>
              <xm:f>'BASE X CLIENTE X PTO X AÑO'!E492:J492</xm:f>
              <xm:sqref>L492</xm:sqref>
            </x14:sparkline>
            <x14:sparkline>
              <xm:f>'BASE X CLIENTE X PTO X AÑO'!E493:J493</xm:f>
              <xm:sqref>L493</xm:sqref>
            </x14:sparkline>
            <x14:sparkline>
              <xm:f>'BASE X CLIENTE X PTO X AÑO'!E494:J494</xm:f>
              <xm:sqref>L494</xm:sqref>
            </x14:sparkline>
            <x14:sparkline>
              <xm:f>'BASE X CLIENTE X PTO X AÑO'!E495:J495</xm:f>
              <xm:sqref>L495</xm:sqref>
            </x14:sparkline>
            <x14:sparkline>
              <xm:f>'BASE X CLIENTE X PTO X AÑO'!E496:J496</xm:f>
              <xm:sqref>L496</xm:sqref>
            </x14:sparkline>
            <x14:sparkline>
              <xm:f>'BASE X CLIENTE X PTO X AÑO'!E497:J497</xm:f>
              <xm:sqref>L497</xm:sqref>
            </x14:sparkline>
            <x14:sparkline>
              <xm:f>'BASE X CLIENTE X PTO X AÑO'!E498:J498</xm:f>
              <xm:sqref>L498</xm:sqref>
            </x14:sparkline>
            <x14:sparkline>
              <xm:f>'BASE X CLIENTE X PTO X AÑO'!E499:J499</xm:f>
              <xm:sqref>L499</xm:sqref>
            </x14:sparkline>
            <x14:sparkline>
              <xm:f>'BASE X CLIENTE X PTO X AÑO'!E500:J500</xm:f>
              <xm:sqref>L500</xm:sqref>
            </x14:sparkline>
            <x14:sparkline>
              <xm:f>'BASE X CLIENTE X PTO X AÑO'!E501:J501</xm:f>
              <xm:sqref>L501</xm:sqref>
            </x14:sparkline>
            <x14:sparkline>
              <xm:f>'BASE X CLIENTE X PTO X AÑO'!E502:J502</xm:f>
              <xm:sqref>L502</xm:sqref>
            </x14:sparkline>
            <x14:sparkline>
              <xm:f>'BASE X CLIENTE X PTO X AÑO'!E503:J503</xm:f>
              <xm:sqref>L503</xm:sqref>
            </x14:sparkline>
            <x14:sparkline>
              <xm:f>'BASE X CLIENTE X PTO X AÑO'!E504:J504</xm:f>
              <xm:sqref>L504</xm:sqref>
            </x14:sparkline>
            <x14:sparkline>
              <xm:f>'BASE X CLIENTE X PTO X AÑO'!E505:J505</xm:f>
              <xm:sqref>L505</xm:sqref>
            </x14:sparkline>
            <x14:sparkline>
              <xm:f>'BASE X CLIENTE X PTO X AÑO'!E506:J506</xm:f>
              <xm:sqref>L506</xm:sqref>
            </x14:sparkline>
            <x14:sparkline>
              <xm:f>'BASE X CLIENTE X PTO X AÑO'!E507:J507</xm:f>
              <xm:sqref>L507</xm:sqref>
            </x14:sparkline>
            <x14:sparkline>
              <xm:f>'BASE X CLIENTE X PTO X AÑO'!E508:J508</xm:f>
              <xm:sqref>L508</xm:sqref>
            </x14:sparkline>
            <x14:sparkline>
              <xm:f>'BASE X CLIENTE X PTO X AÑO'!E509:J509</xm:f>
              <xm:sqref>L509</xm:sqref>
            </x14:sparkline>
            <x14:sparkline>
              <xm:f>'BASE X CLIENTE X PTO X AÑO'!E510:J510</xm:f>
              <xm:sqref>L510</xm:sqref>
            </x14:sparkline>
            <x14:sparkline>
              <xm:f>'BASE X CLIENTE X PTO X AÑO'!E511:J511</xm:f>
              <xm:sqref>L511</xm:sqref>
            </x14:sparkline>
            <x14:sparkline>
              <xm:f>'BASE X CLIENTE X PTO X AÑO'!E512:J512</xm:f>
              <xm:sqref>L512</xm:sqref>
            </x14:sparkline>
            <x14:sparkline>
              <xm:f>'BASE X CLIENTE X PTO X AÑO'!E513:J513</xm:f>
              <xm:sqref>L513</xm:sqref>
            </x14:sparkline>
            <x14:sparkline>
              <xm:f>'BASE X CLIENTE X PTO X AÑO'!E514:J514</xm:f>
              <xm:sqref>L514</xm:sqref>
            </x14:sparkline>
            <x14:sparkline>
              <xm:f>'BASE X CLIENTE X PTO X AÑO'!E515:J515</xm:f>
              <xm:sqref>L515</xm:sqref>
            </x14:sparkline>
            <x14:sparkline>
              <xm:f>'BASE X CLIENTE X PTO X AÑO'!E516:J516</xm:f>
              <xm:sqref>L516</xm:sqref>
            </x14:sparkline>
            <x14:sparkline>
              <xm:f>'BASE X CLIENTE X PTO X AÑO'!E517:J517</xm:f>
              <xm:sqref>L517</xm:sqref>
            </x14:sparkline>
            <x14:sparkline>
              <xm:f>'BASE X CLIENTE X PTO X AÑO'!E518:J518</xm:f>
              <xm:sqref>L518</xm:sqref>
            </x14:sparkline>
            <x14:sparkline>
              <xm:f>'BASE X CLIENTE X PTO X AÑO'!E519:J519</xm:f>
              <xm:sqref>L519</xm:sqref>
            </x14:sparkline>
            <x14:sparkline>
              <xm:f>'BASE X CLIENTE X PTO X AÑO'!E520:J520</xm:f>
              <xm:sqref>L520</xm:sqref>
            </x14:sparkline>
            <x14:sparkline>
              <xm:f>'BASE X CLIENTE X PTO X AÑO'!E521:J521</xm:f>
              <xm:sqref>L521</xm:sqref>
            </x14:sparkline>
            <x14:sparkline>
              <xm:f>'BASE X CLIENTE X PTO X AÑO'!E522:J522</xm:f>
              <xm:sqref>L522</xm:sqref>
            </x14:sparkline>
            <x14:sparkline>
              <xm:f>'BASE X CLIENTE X PTO X AÑO'!E523:J523</xm:f>
              <xm:sqref>L523</xm:sqref>
            </x14:sparkline>
            <x14:sparkline>
              <xm:f>'BASE X CLIENTE X PTO X AÑO'!E524:J524</xm:f>
              <xm:sqref>L524</xm:sqref>
            </x14:sparkline>
            <x14:sparkline>
              <xm:f>'BASE X CLIENTE X PTO X AÑO'!E525:J525</xm:f>
              <xm:sqref>L525</xm:sqref>
            </x14:sparkline>
            <x14:sparkline>
              <xm:f>'BASE X CLIENTE X PTO X AÑO'!E526:J526</xm:f>
              <xm:sqref>L526</xm:sqref>
            </x14:sparkline>
            <x14:sparkline>
              <xm:f>'BASE X CLIENTE X PTO X AÑO'!E527:J527</xm:f>
              <xm:sqref>L527</xm:sqref>
            </x14:sparkline>
            <x14:sparkline>
              <xm:f>'BASE X CLIENTE X PTO X AÑO'!E528:J528</xm:f>
              <xm:sqref>L528</xm:sqref>
            </x14:sparkline>
            <x14:sparkline>
              <xm:f>'BASE X CLIENTE X PTO X AÑO'!E529:J529</xm:f>
              <xm:sqref>L529</xm:sqref>
            </x14:sparkline>
            <x14:sparkline>
              <xm:f>'BASE X CLIENTE X PTO X AÑO'!E530:J530</xm:f>
              <xm:sqref>L530</xm:sqref>
            </x14:sparkline>
            <x14:sparkline>
              <xm:f>'BASE X CLIENTE X PTO X AÑO'!E531:J531</xm:f>
              <xm:sqref>L531</xm:sqref>
            </x14:sparkline>
            <x14:sparkline>
              <xm:f>'BASE X CLIENTE X PTO X AÑO'!E532:J532</xm:f>
              <xm:sqref>L532</xm:sqref>
            </x14:sparkline>
            <x14:sparkline>
              <xm:f>'BASE X CLIENTE X PTO X AÑO'!E533:J533</xm:f>
              <xm:sqref>L533</xm:sqref>
            </x14:sparkline>
            <x14:sparkline>
              <xm:f>'BASE X CLIENTE X PTO X AÑO'!E534:J534</xm:f>
              <xm:sqref>L534</xm:sqref>
            </x14:sparkline>
            <x14:sparkline>
              <xm:f>'BASE X CLIENTE X PTO X AÑO'!E535:J535</xm:f>
              <xm:sqref>L535</xm:sqref>
            </x14:sparkline>
            <x14:sparkline>
              <xm:f>'BASE X CLIENTE X PTO X AÑO'!E536:J536</xm:f>
              <xm:sqref>L536</xm:sqref>
            </x14:sparkline>
            <x14:sparkline>
              <xm:f>'BASE X CLIENTE X PTO X AÑO'!E537:J537</xm:f>
              <xm:sqref>L537</xm:sqref>
            </x14:sparkline>
            <x14:sparkline>
              <xm:f>'BASE X CLIENTE X PTO X AÑO'!E538:J538</xm:f>
              <xm:sqref>L538</xm:sqref>
            </x14:sparkline>
            <x14:sparkline>
              <xm:f>'BASE X CLIENTE X PTO X AÑO'!E539:J539</xm:f>
              <xm:sqref>L539</xm:sqref>
            </x14:sparkline>
            <x14:sparkline>
              <xm:f>'BASE X CLIENTE X PTO X AÑO'!E540:J540</xm:f>
              <xm:sqref>L540</xm:sqref>
            </x14:sparkline>
            <x14:sparkline>
              <xm:f>'BASE X CLIENTE X PTO X AÑO'!E541:J541</xm:f>
              <xm:sqref>L541</xm:sqref>
            </x14:sparkline>
            <x14:sparkline>
              <xm:f>'BASE X CLIENTE X PTO X AÑO'!E542:J542</xm:f>
              <xm:sqref>L542</xm:sqref>
            </x14:sparkline>
            <x14:sparkline>
              <xm:f>'BASE X CLIENTE X PTO X AÑO'!E543:J543</xm:f>
              <xm:sqref>L543</xm:sqref>
            </x14:sparkline>
            <x14:sparkline>
              <xm:f>'BASE X CLIENTE X PTO X AÑO'!E544:J544</xm:f>
              <xm:sqref>L544</xm:sqref>
            </x14:sparkline>
            <x14:sparkline>
              <xm:f>'BASE X CLIENTE X PTO X AÑO'!E545:J545</xm:f>
              <xm:sqref>L545</xm:sqref>
            </x14:sparkline>
            <x14:sparkline>
              <xm:f>'BASE X CLIENTE X PTO X AÑO'!E546:J546</xm:f>
              <xm:sqref>L546</xm:sqref>
            </x14:sparkline>
            <x14:sparkline>
              <xm:f>'BASE X CLIENTE X PTO X AÑO'!E547:J547</xm:f>
              <xm:sqref>L547</xm:sqref>
            </x14:sparkline>
            <x14:sparkline>
              <xm:f>'BASE X CLIENTE X PTO X AÑO'!E548:J548</xm:f>
              <xm:sqref>L548</xm:sqref>
            </x14:sparkline>
            <x14:sparkline>
              <xm:f>'BASE X CLIENTE X PTO X AÑO'!E549:J549</xm:f>
              <xm:sqref>L549</xm:sqref>
            </x14:sparkline>
            <x14:sparkline>
              <xm:f>'BASE X CLIENTE X PTO X AÑO'!E550:J550</xm:f>
              <xm:sqref>L550</xm:sqref>
            </x14:sparkline>
            <x14:sparkline>
              <xm:f>'BASE X CLIENTE X PTO X AÑO'!E551:J551</xm:f>
              <xm:sqref>L551</xm:sqref>
            </x14:sparkline>
            <x14:sparkline>
              <xm:f>'BASE X CLIENTE X PTO X AÑO'!E552:J552</xm:f>
              <xm:sqref>L552</xm:sqref>
            </x14:sparkline>
            <x14:sparkline>
              <xm:f>'BASE X CLIENTE X PTO X AÑO'!E553:J553</xm:f>
              <xm:sqref>L553</xm:sqref>
            </x14:sparkline>
            <x14:sparkline>
              <xm:f>'BASE X CLIENTE X PTO X AÑO'!E554:J554</xm:f>
              <xm:sqref>L554</xm:sqref>
            </x14:sparkline>
            <x14:sparkline>
              <xm:f>'BASE X CLIENTE X PTO X AÑO'!E555:J555</xm:f>
              <xm:sqref>L555</xm:sqref>
            </x14:sparkline>
            <x14:sparkline>
              <xm:f>'BASE X CLIENTE X PTO X AÑO'!E556:J556</xm:f>
              <xm:sqref>L556</xm:sqref>
            </x14:sparkline>
            <x14:sparkline>
              <xm:f>'BASE X CLIENTE X PTO X AÑO'!E557:J557</xm:f>
              <xm:sqref>L557</xm:sqref>
            </x14:sparkline>
            <x14:sparkline>
              <xm:f>'BASE X CLIENTE X PTO X AÑO'!E558:J558</xm:f>
              <xm:sqref>L558</xm:sqref>
            </x14:sparkline>
            <x14:sparkline>
              <xm:f>'BASE X CLIENTE X PTO X AÑO'!E559:J559</xm:f>
              <xm:sqref>L559</xm:sqref>
            </x14:sparkline>
            <x14:sparkline>
              <xm:f>'BASE X CLIENTE X PTO X AÑO'!E560:J560</xm:f>
              <xm:sqref>L560</xm:sqref>
            </x14:sparkline>
            <x14:sparkline>
              <xm:f>'BASE X CLIENTE X PTO X AÑO'!E561:J561</xm:f>
              <xm:sqref>L561</xm:sqref>
            </x14:sparkline>
            <x14:sparkline>
              <xm:f>'BASE X CLIENTE X PTO X AÑO'!E562:J562</xm:f>
              <xm:sqref>L562</xm:sqref>
            </x14:sparkline>
            <x14:sparkline>
              <xm:f>'BASE X CLIENTE X PTO X AÑO'!E563:J563</xm:f>
              <xm:sqref>L563</xm:sqref>
            </x14:sparkline>
            <x14:sparkline>
              <xm:f>'BASE X CLIENTE X PTO X AÑO'!E564:J564</xm:f>
              <xm:sqref>L564</xm:sqref>
            </x14:sparkline>
            <x14:sparkline>
              <xm:f>'BASE X CLIENTE X PTO X AÑO'!E565:J565</xm:f>
              <xm:sqref>L565</xm:sqref>
            </x14:sparkline>
            <x14:sparkline>
              <xm:f>'BASE X CLIENTE X PTO X AÑO'!E566:J566</xm:f>
              <xm:sqref>L566</xm:sqref>
            </x14:sparkline>
            <x14:sparkline>
              <xm:f>'BASE X CLIENTE X PTO X AÑO'!E567:J567</xm:f>
              <xm:sqref>L567</xm:sqref>
            </x14:sparkline>
            <x14:sparkline>
              <xm:f>'BASE X CLIENTE X PTO X AÑO'!E568:J568</xm:f>
              <xm:sqref>L568</xm:sqref>
            </x14:sparkline>
            <x14:sparkline>
              <xm:f>'BASE X CLIENTE X PTO X AÑO'!E569:J569</xm:f>
              <xm:sqref>L569</xm:sqref>
            </x14:sparkline>
            <x14:sparkline>
              <xm:f>'BASE X CLIENTE X PTO X AÑO'!E570:J570</xm:f>
              <xm:sqref>L570</xm:sqref>
            </x14:sparkline>
            <x14:sparkline>
              <xm:f>'BASE X CLIENTE X PTO X AÑO'!E571:J571</xm:f>
              <xm:sqref>L571</xm:sqref>
            </x14:sparkline>
            <x14:sparkline>
              <xm:f>'BASE X CLIENTE X PTO X AÑO'!E572:J572</xm:f>
              <xm:sqref>L572</xm:sqref>
            </x14:sparkline>
            <x14:sparkline>
              <xm:f>'BASE X CLIENTE X PTO X AÑO'!E573:J573</xm:f>
              <xm:sqref>L573</xm:sqref>
            </x14:sparkline>
            <x14:sparkline>
              <xm:f>'BASE X CLIENTE X PTO X AÑO'!E574:J574</xm:f>
              <xm:sqref>L574</xm:sqref>
            </x14:sparkline>
            <x14:sparkline>
              <xm:f>'BASE X CLIENTE X PTO X AÑO'!E575:J575</xm:f>
              <xm:sqref>L575</xm:sqref>
            </x14:sparkline>
            <x14:sparkline>
              <xm:f>'BASE X CLIENTE X PTO X AÑO'!E576:J576</xm:f>
              <xm:sqref>L576</xm:sqref>
            </x14:sparkline>
            <x14:sparkline>
              <xm:f>'BASE X CLIENTE X PTO X AÑO'!E577:J577</xm:f>
              <xm:sqref>L577</xm:sqref>
            </x14:sparkline>
            <x14:sparkline>
              <xm:f>'BASE X CLIENTE X PTO X AÑO'!E578:J578</xm:f>
              <xm:sqref>L578</xm:sqref>
            </x14:sparkline>
            <x14:sparkline>
              <xm:f>'BASE X CLIENTE X PTO X AÑO'!E579:J579</xm:f>
              <xm:sqref>L579</xm:sqref>
            </x14:sparkline>
            <x14:sparkline>
              <xm:f>'BASE X CLIENTE X PTO X AÑO'!E580:J580</xm:f>
              <xm:sqref>L580</xm:sqref>
            </x14:sparkline>
            <x14:sparkline>
              <xm:f>'BASE X CLIENTE X PTO X AÑO'!E581:J581</xm:f>
              <xm:sqref>L581</xm:sqref>
            </x14:sparkline>
            <x14:sparkline>
              <xm:f>'BASE X CLIENTE X PTO X AÑO'!E582:J582</xm:f>
              <xm:sqref>L582</xm:sqref>
            </x14:sparkline>
            <x14:sparkline>
              <xm:f>'BASE X CLIENTE X PTO X AÑO'!E583:J583</xm:f>
              <xm:sqref>L583</xm:sqref>
            </x14:sparkline>
            <x14:sparkline>
              <xm:f>'BASE X CLIENTE X PTO X AÑO'!E584:J584</xm:f>
              <xm:sqref>L584</xm:sqref>
            </x14:sparkline>
            <x14:sparkline>
              <xm:f>'BASE X CLIENTE X PTO X AÑO'!E585:J585</xm:f>
              <xm:sqref>L585</xm:sqref>
            </x14:sparkline>
            <x14:sparkline>
              <xm:f>'BASE X CLIENTE X PTO X AÑO'!E586:J586</xm:f>
              <xm:sqref>L586</xm:sqref>
            </x14:sparkline>
            <x14:sparkline>
              <xm:f>'BASE X CLIENTE X PTO X AÑO'!E587:J587</xm:f>
              <xm:sqref>L587</xm:sqref>
            </x14:sparkline>
            <x14:sparkline>
              <xm:f>'BASE X CLIENTE X PTO X AÑO'!E588:J588</xm:f>
              <xm:sqref>L588</xm:sqref>
            </x14:sparkline>
            <x14:sparkline>
              <xm:f>'BASE X CLIENTE X PTO X AÑO'!E589:J589</xm:f>
              <xm:sqref>L589</xm:sqref>
            </x14:sparkline>
            <x14:sparkline>
              <xm:f>'BASE X CLIENTE X PTO X AÑO'!E590:J590</xm:f>
              <xm:sqref>L590</xm:sqref>
            </x14:sparkline>
            <x14:sparkline>
              <xm:f>'BASE X CLIENTE X PTO X AÑO'!E591:J591</xm:f>
              <xm:sqref>L591</xm:sqref>
            </x14:sparkline>
            <x14:sparkline>
              <xm:f>'BASE X CLIENTE X PTO X AÑO'!E592:J592</xm:f>
              <xm:sqref>L592</xm:sqref>
            </x14:sparkline>
            <x14:sparkline>
              <xm:f>'BASE X CLIENTE X PTO X AÑO'!E593:J593</xm:f>
              <xm:sqref>L593</xm:sqref>
            </x14:sparkline>
            <x14:sparkline>
              <xm:f>'BASE X CLIENTE X PTO X AÑO'!E594:J594</xm:f>
              <xm:sqref>L594</xm:sqref>
            </x14:sparkline>
            <x14:sparkline>
              <xm:f>'BASE X CLIENTE X PTO X AÑO'!E595:J595</xm:f>
              <xm:sqref>L595</xm:sqref>
            </x14:sparkline>
            <x14:sparkline>
              <xm:f>'BASE X CLIENTE X PTO X AÑO'!E596:J596</xm:f>
              <xm:sqref>L596</xm:sqref>
            </x14:sparkline>
            <x14:sparkline>
              <xm:f>'BASE X CLIENTE X PTO X AÑO'!E597:J597</xm:f>
              <xm:sqref>L597</xm:sqref>
            </x14:sparkline>
            <x14:sparkline>
              <xm:f>'BASE X CLIENTE X PTO X AÑO'!E598:J598</xm:f>
              <xm:sqref>L598</xm:sqref>
            </x14:sparkline>
            <x14:sparkline>
              <xm:f>'BASE X CLIENTE X PTO X AÑO'!E599:J599</xm:f>
              <xm:sqref>L599</xm:sqref>
            </x14:sparkline>
            <x14:sparkline>
              <xm:f>'BASE X CLIENTE X PTO X AÑO'!E600:J600</xm:f>
              <xm:sqref>L600</xm:sqref>
            </x14:sparkline>
            <x14:sparkline>
              <xm:f>'BASE X CLIENTE X PTO X AÑO'!E601:J601</xm:f>
              <xm:sqref>L601</xm:sqref>
            </x14:sparkline>
            <x14:sparkline>
              <xm:f>'BASE X CLIENTE X PTO X AÑO'!E602:J602</xm:f>
              <xm:sqref>L602</xm:sqref>
            </x14:sparkline>
            <x14:sparkline>
              <xm:f>'BASE X CLIENTE X PTO X AÑO'!E603:J603</xm:f>
              <xm:sqref>L603</xm:sqref>
            </x14:sparkline>
            <x14:sparkline>
              <xm:f>'BASE X CLIENTE X PTO X AÑO'!E604:J604</xm:f>
              <xm:sqref>L604</xm:sqref>
            </x14:sparkline>
            <x14:sparkline>
              <xm:f>'BASE X CLIENTE X PTO X AÑO'!E605:J605</xm:f>
              <xm:sqref>L605</xm:sqref>
            </x14:sparkline>
            <x14:sparkline>
              <xm:f>'BASE X CLIENTE X PTO X AÑO'!E606:J606</xm:f>
              <xm:sqref>L606</xm:sqref>
            </x14:sparkline>
            <x14:sparkline>
              <xm:f>'BASE X CLIENTE X PTO X AÑO'!E607:J607</xm:f>
              <xm:sqref>L607</xm:sqref>
            </x14:sparkline>
            <x14:sparkline>
              <xm:f>'BASE X CLIENTE X PTO X AÑO'!E608:J608</xm:f>
              <xm:sqref>L608</xm:sqref>
            </x14:sparkline>
            <x14:sparkline>
              <xm:f>'BASE X CLIENTE X PTO X AÑO'!E609:J609</xm:f>
              <xm:sqref>L609</xm:sqref>
            </x14:sparkline>
            <x14:sparkline>
              <xm:f>'BASE X CLIENTE X PTO X AÑO'!E610:J610</xm:f>
              <xm:sqref>L610</xm:sqref>
            </x14:sparkline>
            <x14:sparkline>
              <xm:f>'BASE X CLIENTE X PTO X AÑO'!E611:J611</xm:f>
              <xm:sqref>L611</xm:sqref>
            </x14:sparkline>
            <x14:sparkline>
              <xm:f>'BASE X CLIENTE X PTO X AÑO'!E612:J612</xm:f>
              <xm:sqref>L612</xm:sqref>
            </x14:sparkline>
            <x14:sparkline>
              <xm:f>'BASE X CLIENTE X PTO X AÑO'!E613:J613</xm:f>
              <xm:sqref>L613</xm:sqref>
            </x14:sparkline>
            <x14:sparkline>
              <xm:f>'BASE X CLIENTE X PTO X AÑO'!E614:J614</xm:f>
              <xm:sqref>L614</xm:sqref>
            </x14:sparkline>
            <x14:sparkline>
              <xm:f>'BASE X CLIENTE X PTO X AÑO'!E615:J615</xm:f>
              <xm:sqref>L615</xm:sqref>
            </x14:sparkline>
            <x14:sparkline>
              <xm:f>'BASE X CLIENTE X PTO X AÑO'!E616:J616</xm:f>
              <xm:sqref>L616</xm:sqref>
            </x14:sparkline>
            <x14:sparkline>
              <xm:f>'BASE X CLIENTE X PTO X AÑO'!E617:J617</xm:f>
              <xm:sqref>L617</xm:sqref>
            </x14:sparkline>
            <x14:sparkline>
              <xm:f>'BASE X CLIENTE X PTO X AÑO'!E618:J618</xm:f>
              <xm:sqref>L618</xm:sqref>
            </x14:sparkline>
            <x14:sparkline>
              <xm:f>'BASE X CLIENTE X PTO X AÑO'!E619:J619</xm:f>
              <xm:sqref>L619</xm:sqref>
            </x14:sparkline>
            <x14:sparkline>
              <xm:f>'BASE X CLIENTE X PTO X AÑO'!E620:J620</xm:f>
              <xm:sqref>L620</xm:sqref>
            </x14:sparkline>
            <x14:sparkline>
              <xm:f>'BASE X CLIENTE X PTO X AÑO'!E621:J621</xm:f>
              <xm:sqref>L621</xm:sqref>
            </x14:sparkline>
            <x14:sparkline>
              <xm:f>'BASE X CLIENTE X PTO X AÑO'!E622:J622</xm:f>
              <xm:sqref>L622</xm:sqref>
            </x14:sparkline>
            <x14:sparkline>
              <xm:f>'BASE X CLIENTE X PTO X AÑO'!E623:J623</xm:f>
              <xm:sqref>L623</xm:sqref>
            </x14:sparkline>
            <x14:sparkline>
              <xm:f>'BASE X CLIENTE X PTO X AÑO'!E624:J624</xm:f>
              <xm:sqref>L624</xm:sqref>
            </x14:sparkline>
            <x14:sparkline>
              <xm:f>'BASE X CLIENTE X PTO X AÑO'!E625:J625</xm:f>
              <xm:sqref>L625</xm:sqref>
            </x14:sparkline>
            <x14:sparkline>
              <xm:f>'BASE X CLIENTE X PTO X AÑO'!E626:J626</xm:f>
              <xm:sqref>L626</xm:sqref>
            </x14:sparkline>
            <x14:sparkline>
              <xm:f>'BASE X CLIENTE X PTO X AÑO'!E627:J627</xm:f>
              <xm:sqref>L627</xm:sqref>
            </x14:sparkline>
            <x14:sparkline>
              <xm:f>'BASE X CLIENTE X PTO X AÑO'!E628:J628</xm:f>
              <xm:sqref>L628</xm:sqref>
            </x14:sparkline>
            <x14:sparkline>
              <xm:f>'BASE X CLIENTE X PTO X AÑO'!E629:J629</xm:f>
              <xm:sqref>L629</xm:sqref>
            </x14:sparkline>
            <x14:sparkline>
              <xm:f>'BASE X CLIENTE X PTO X AÑO'!E630:J630</xm:f>
              <xm:sqref>L630</xm:sqref>
            </x14:sparkline>
            <x14:sparkline>
              <xm:f>'BASE X CLIENTE X PTO X AÑO'!E631:J631</xm:f>
              <xm:sqref>L631</xm:sqref>
            </x14:sparkline>
            <x14:sparkline>
              <xm:f>'BASE X CLIENTE X PTO X AÑO'!E632:J632</xm:f>
              <xm:sqref>L632</xm:sqref>
            </x14:sparkline>
            <x14:sparkline>
              <xm:f>'BASE X CLIENTE X PTO X AÑO'!E633:J633</xm:f>
              <xm:sqref>L633</xm:sqref>
            </x14:sparkline>
            <x14:sparkline>
              <xm:f>'BASE X CLIENTE X PTO X AÑO'!E634:J634</xm:f>
              <xm:sqref>L634</xm:sqref>
            </x14:sparkline>
            <x14:sparkline>
              <xm:f>'BASE X CLIENTE X PTO X AÑO'!E635:J635</xm:f>
              <xm:sqref>L635</xm:sqref>
            </x14:sparkline>
            <x14:sparkline>
              <xm:f>'BASE X CLIENTE X PTO X AÑO'!E636:J636</xm:f>
              <xm:sqref>L636</xm:sqref>
            </x14:sparkline>
            <x14:sparkline>
              <xm:f>'BASE X CLIENTE X PTO X AÑO'!E637:J637</xm:f>
              <xm:sqref>L637</xm:sqref>
            </x14:sparkline>
            <x14:sparkline>
              <xm:f>'BASE X CLIENTE X PTO X AÑO'!E638:J638</xm:f>
              <xm:sqref>L638</xm:sqref>
            </x14:sparkline>
            <x14:sparkline>
              <xm:f>'BASE X CLIENTE X PTO X AÑO'!E639:J639</xm:f>
              <xm:sqref>L639</xm:sqref>
            </x14:sparkline>
            <x14:sparkline>
              <xm:f>'BASE X CLIENTE X PTO X AÑO'!E640:J640</xm:f>
              <xm:sqref>L640</xm:sqref>
            </x14:sparkline>
            <x14:sparkline>
              <xm:f>'BASE X CLIENTE X PTO X AÑO'!E641:J641</xm:f>
              <xm:sqref>L641</xm:sqref>
            </x14:sparkline>
            <x14:sparkline>
              <xm:f>'BASE X CLIENTE X PTO X AÑO'!E642:J642</xm:f>
              <xm:sqref>L642</xm:sqref>
            </x14:sparkline>
            <x14:sparkline>
              <xm:f>'BASE X CLIENTE X PTO X AÑO'!E643:J643</xm:f>
              <xm:sqref>L643</xm:sqref>
            </x14:sparkline>
            <x14:sparkline>
              <xm:f>'BASE X CLIENTE X PTO X AÑO'!E644:J644</xm:f>
              <xm:sqref>L644</xm:sqref>
            </x14:sparkline>
            <x14:sparkline>
              <xm:f>'BASE X CLIENTE X PTO X AÑO'!E645:J645</xm:f>
              <xm:sqref>L645</xm:sqref>
            </x14:sparkline>
            <x14:sparkline>
              <xm:f>'BASE X CLIENTE X PTO X AÑO'!E646:J646</xm:f>
              <xm:sqref>L646</xm:sqref>
            </x14:sparkline>
            <x14:sparkline>
              <xm:f>'BASE X CLIENTE X PTO X AÑO'!E647:J647</xm:f>
              <xm:sqref>L647</xm:sqref>
            </x14:sparkline>
            <x14:sparkline>
              <xm:f>'BASE X CLIENTE X PTO X AÑO'!E648:J648</xm:f>
              <xm:sqref>L648</xm:sqref>
            </x14:sparkline>
            <x14:sparkline>
              <xm:f>'BASE X CLIENTE X PTO X AÑO'!E649:J649</xm:f>
              <xm:sqref>L649</xm:sqref>
            </x14:sparkline>
            <x14:sparkline>
              <xm:f>'BASE X CLIENTE X PTO X AÑO'!E650:J650</xm:f>
              <xm:sqref>L650</xm:sqref>
            </x14:sparkline>
            <x14:sparkline>
              <xm:f>'BASE X CLIENTE X PTO X AÑO'!E651:J651</xm:f>
              <xm:sqref>L651</xm:sqref>
            </x14:sparkline>
            <x14:sparkline>
              <xm:f>'BASE X CLIENTE X PTO X AÑO'!E652:J652</xm:f>
              <xm:sqref>L652</xm:sqref>
            </x14:sparkline>
            <x14:sparkline>
              <xm:f>'BASE X CLIENTE X PTO X AÑO'!E653:J653</xm:f>
              <xm:sqref>L653</xm:sqref>
            </x14:sparkline>
            <x14:sparkline>
              <xm:f>'BASE X CLIENTE X PTO X AÑO'!E654:J654</xm:f>
              <xm:sqref>L654</xm:sqref>
            </x14:sparkline>
            <x14:sparkline>
              <xm:f>'BASE X CLIENTE X PTO X AÑO'!E655:J655</xm:f>
              <xm:sqref>L655</xm:sqref>
            </x14:sparkline>
            <x14:sparkline>
              <xm:f>'BASE X CLIENTE X PTO X AÑO'!E656:J656</xm:f>
              <xm:sqref>L656</xm:sqref>
            </x14:sparkline>
            <x14:sparkline>
              <xm:f>'BASE X CLIENTE X PTO X AÑO'!E657:J657</xm:f>
              <xm:sqref>L657</xm:sqref>
            </x14:sparkline>
            <x14:sparkline>
              <xm:f>'BASE X CLIENTE X PTO X AÑO'!E658:J658</xm:f>
              <xm:sqref>L658</xm:sqref>
            </x14:sparkline>
            <x14:sparkline>
              <xm:f>'BASE X CLIENTE X PTO X AÑO'!E659:J659</xm:f>
              <xm:sqref>L659</xm:sqref>
            </x14:sparkline>
            <x14:sparkline>
              <xm:f>'BASE X CLIENTE X PTO X AÑO'!E660:J660</xm:f>
              <xm:sqref>L660</xm:sqref>
            </x14:sparkline>
            <x14:sparkline>
              <xm:f>'BASE X CLIENTE X PTO X AÑO'!E661:J661</xm:f>
              <xm:sqref>L661</xm:sqref>
            </x14:sparkline>
            <x14:sparkline>
              <xm:f>'BASE X CLIENTE X PTO X AÑO'!E662:J662</xm:f>
              <xm:sqref>L662</xm:sqref>
            </x14:sparkline>
            <x14:sparkline>
              <xm:f>'BASE X CLIENTE X PTO X AÑO'!E663:J663</xm:f>
              <xm:sqref>L663</xm:sqref>
            </x14:sparkline>
            <x14:sparkline>
              <xm:f>'BASE X CLIENTE X PTO X AÑO'!E664:J664</xm:f>
              <xm:sqref>L664</xm:sqref>
            </x14:sparkline>
            <x14:sparkline>
              <xm:f>'BASE X CLIENTE X PTO X AÑO'!E665:J665</xm:f>
              <xm:sqref>L665</xm:sqref>
            </x14:sparkline>
            <x14:sparkline>
              <xm:f>'BASE X CLIENTE X PTO X AÑO'!E666:J666</xm:f>
              <xm:sqref>L666</xm:sqref>
            </x14:sparkline>
            <x14:sparkline>
              <xm:f>'BASE X CLIENTE X PTO X AÑO'!E667:J667</xm:f>
              <xm:sqref>L667</xm:sqref>
            </x14:sparkline>
            <x14:sparkline>
              <xm:f>'BASE X CLIENTE X PTO X AÑO'!E668:J668</xm:f>
              <xm:sqref>L668</xm:sqref>
            </x14:sparkline>
            <x14:sparkline>
              <xm:f>'BASE X CLIENTE X PTO X AÑO'!E669:J669</xm:f>
              <xm:sqref>L669</xm:sqref>
            </x14:sparkline>
            <x14:sparkline>
              <xm:f>'BASE X CLIENTE X PTO X AÑO'!E670:J670</xm:f>
              <xm:sqref>L670</xm:sqref>
            </x14:sparkline>
            <x14:sparkline>
              <xm:f>'BASE X CLIENTE X PTO X AÑO'!E671:J671</xm:f>
              <xm:sqref>L671</xm:sqref>
            </x14:sparkline>
            <x14:sparkline>
              <xm:f>'BASE X CLIENTE X PTO X AÑO'!E672:J672</xm:f>
              <xm:sqref>L672</xm:sqref>
            </x14:sparkline>
            <x14:sparkline>
              <xm:f>'BASE X CLIENTE X PTO X AÑO'!E673:J673</xm:f>
              <xm:sqref>L673</xm:sqref>
            </x14:sparkline>
            <x14:sparkline>
              <xm:f>'BASE X CLIENTE X PTO X AÑO'!E674:J674</xm:f>
              <xm:sqref>L674</xm:sqref>
            </x14:sparkline>
            <x14:sparkline>
              <xm:f>'BASE X CLIENTE X PTO X AÑO'!E675:J675</xm:f>
              <xm:sqref>L675</xm:sqref>
            </x14:sparkline>
            <x14:sparkline>
              <xm:f>'BASE X CLIENTE X PTO X AÑO'!E676:J676</xm:f>
              <xm:sqref>L676</xm:sqref>
            </x14:sparkline>
            <x14:sparkline>
              <xm:f>'BASE X CLIENTE X PTO X AÑO'!E677:J677</xm:f>
              <xm:sqref>L677</xm:sqref>
            </x14:sparkline>
            <x14:sparkline>
              <xm:f>'BASE X CLIENTE X PTO X AÑO'!E678:J678</xm:f>
              <xm:sqref>L678</xm:sqref>
            </x14:sparkline>
            <x14:sparkline>
              <xm:f>'BASE X CLIENTE X PTO X AÑO'!E679:J679</xm:f>
              <xm:sqref>L679</xm:sqref>
            </x14:sparkline>
            <x14:sparkline>
              <xm:f>'BASE X CLIENTE X PTO X AÑO'!E680:J680</xm:f>
              <xm:sqref>L680</xm:sqref>
            </x14:sparkline>
            <x14:sparkline>
              <xm:f>'BASE X CLIENTE X PTO X AÑO'!E681:J681</xm:f>
              <xm:sqref>L681</xm:sqref>
            </x14:sparkline>
            <x14:sparkline>
              <xm:f>'BASE X CLIENTE X PTO X AÑO'!E682:J682</xm:f>
              <xm:sqref>L682</xm:sqref>
            </x14:sparkline>
            <x14:sparkline>
              <xm:f>'BASE X CLIENTE X PTO X AÑO'!E683:J683</xm:f>
              <xm:sqref>L683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378"/>
  <sheetViews>
    <sheetView workbookViewId="0">
      <selection activeCell="I4" sqref="I4"/>
    </sheetView>
  </sheetViews>
  <sheetFormatPr baseColWidth="10" defaultRowHeight="15"/>
  <cols>
    <col min="2" max="2" width="42.28515625" customWidth="1"/>
  </cols>
  <sheetData>
    <row r="1" spans="1:9">
      <c r="A1" s="66" t="s">
        <v>4715</v>
      </c>
      <c r="B1" s="66"/>
      <c r="C1" s="66"/>
      <c r="D1" s="66" t="s">
        <v>1492</v>
      </c>
      <c r="E1" s="66"/>
      <c r="F1" s="66"/>
      <c r="G1" s="66"/>
      <c r="H1" s="66"/>
      <c r="I1" s="66"/>
    </row>
    <row r="2" spans="1:9">
      <c r="A2" s="86" t="s">
        <v>4670</v>
      </c>
      <c r="B2" s="86" t="s">
        <v>231</v>
      </c>
      <c r="C2" s="86" t="s">
        <v>82</v>
      </c>
      <c r="D2" s="86">
        <v>2013</v>
      </c>
      <c r="E2" s="86">
        <v>2014</v>
      </c>
      <c r="F2" s="86">
        <v>2015</v>
      </c>
      <c r="G2" s="86">
        <v>2016</v>
      </c>
      <c r="H2" s="86">
        <v>2017</v>
      </c>
      <c r="I2" s="86">
        <v>2018</v>
      </c>
    </row>
    <row r="3" spans="1:9">
      <c r="A3" s="87" t="s">
        <v>487</v>
      </c>
      <c r="B3" s="88" t="s">
        <v>1316</v>
      </c>
      <c r="C3" s="89"/>
      <c r="D3" s="90"/>
      <c r="E3" s="90">
        <v>1</v>
      </c>
      <c r="F3" s="90">
        <v>1</v>
      </c>
      <c r="G3" s="90"/>
      <c r="H3" s="90"/>
      <c r="I3" s="90"/>
    </row>
    <row r="4" spans="1:9">
      <c r="A4" s="87" t="s">
        <v>172</v>
      </c>
      <c r="B4" s="88" t="s">
        <v>173</v>
      </c>
      <c r="C4" s="89" t="s">
        <v>1508</v>
      </c>
      <c r="D4" s="90"/>
      <c r="E4" s="90"/>
      <c r="F4" s="90">
        <v>2</v>
      </c>
      <c r="G4" s="90"/>
      <c r="H4" s="90"/>
      <c r="I4" s="90">
        <v>1</v>
      </c>
    </row>
    <row r="5" spans="1:9">
      <c r="A5" s="87" t="s">
        <v>128</v>
      </c>
      <c r="B5" s="88" t="s">
        <v>129</v>
      </c>
      <c r="C5" s="89" t="s">
        <v>1509</v>
      </c>
      <c r="D5" s="90"/>
      <c r="E5" s="90"/>
      <c r="F5" s="90">
        <v>2</v>
      </c>
      <c r="G5" s="90">
        <v>1</v>
      </c>
      <c r="H5" s="90">
        <v>2</v>
      </c>
      <c r="I5" s="90"/>
    </row>
    <row r="6" spans="1:9">
      <c r="A6" s="87" t="s">
        <v>220</v>
      </c>
      <c r="B6" s="88" t="s">
        <v>685</v>
      </c>
      <c r="C6" s="89"/>
      <c r="D6" s="90"/>
      <c r="E6" s="90"/>
      <c r="F6" s="90">
        <v>5</v>
      </c>
      <c r="G6" s="90">
        <v>1</v>
      </c>
      <c r="H6" s="90"/>
      <c r="I6" s="90"/>
    </row>
    <row r="7" spans="1:9">
      <c r="A7" s="87" t="s">
        <v>986</v>
      </c>
      <c r="B7" s="88" t="s">
        <v>994</v>
      </c>
      <c r="C7" s="89" t="s">
        <v>1515</v>
      </c>
      <c r="D7" s="90"/>
      <c r="E7" s="90"/>
      <c r="F7" s="90"/>
      <c r="G7" s="90">
        <v>1</v>
      </c>
      <c r="H7" s="90">
        <v>3</v>
      </c>
      <c r="I7" s="90"/>
    </row>
    <row r="8" spans="1:9">
      <c r="A8" s="87" t="s">
        <v>990</v>
      </c>
      <c r="B8" s="88" t="s">
        <v>996</v>
      </c>
      <c r="C8" s="89" t="s">
        <v>1529</v>
      </c>
      <c r="D8" s="90"/>
      <c r="E8" s="90"/>
      <c r="F8" s="90"/>
      <c r="G8" s="90"/>
      <c r="H8" s="90">
        <v>1</v>
      </c>
      <c r="I8" s="90">
        <v>2</v>
      </c>
    </row>
    <row r="9" spans="1:9">
      <c r="A9" s="87" t="s">
        <v>991</v>
      </c>
      <c r="B9" s="88" t="s">
        <v>997</v>
      </c>
      <c r="C9" s="89" t="s">
        <v>1534</v>
      </c>
      <c r="D9" s="90"/>
      <c r="E9" s="90"/>
      <c r="F9" s="90"/>
      <c r="G9" s="90"/>
      <c r="H9" s="90">
        <v>4</v>
      </c>
      <c r="I9" s="90">
        <v>1</v>
      </c>
    </row>
    <row r="10" spans="1:9">
      <c r="A10" s="87" t="s">
        <v>958</v>
      </c>
      <c r="B10" s="88" t="s">
        <v>1320</v>
      </c>
      <c r="C10" s="89"/>
      <c r="D10" s="90"/>
      <c r="E10" s="90"/>
      <c r="F10" s="90"/>
      <c r="G10" s="90">
        <v>2</v>
      </c>
      <c r="H10" s="90">
        <v>10</v>
      </c>
      <c r="I10" s="90"/>
    </row>
    <row r="11" spans="1:9">
      <c r="A11" s="87" t="s">
        <v>948</v>
      </c>
      <c r="B11" s="88" t="s">
        <v>954</v>
      </c>
      <c r="C11" s="89"/>
      <c r="D11" s="90"/>
      <c r="E11" s="90"/>
      <c r="F11" s="90"/>
      <c r="G11" s="90">
        <v>1</v>
      </c>
      <c r="H11" s="90">
        <v>6</v>
      </c>
      <c r="I11" s="90">
        <v>2</v>
      </c>
    </row>
    <row r="12" spans="1:9">
      <c r="A12" s="87" t="s">
        <v>835</v>
      </c>
      <c r="B12" s="88" t="s">
        <v>836</v>
      </c>
      <c r="C12" s="89" t="s">
        <v>1617</v>
      </c>
      <c r="D12" s="90"/>
      <c r="E12" s="90"/>
      <c r="F12" s="90"/>
      <c r="G12" s="90"/>
      <c r="H12" s="90">
        <v>2</v>
      </c>
      <c r="I12" s="90">
        <v>5</v>
      </c>
    </row>
    <row r="13" spans="1:9">
      <c r="A13" s="87" t="s">
        <v>378</v>
      </c>
      <c r="B13" s="88" t="s">
        <v>379</v>
      </c>
      <c r="C13" s="89"/>
      <c r="D13" s="90"/>
      <c r="E13" s="90">
        <v>1</v>
      </c>
      <c r="F13" s="90"/>
      <c r="G13" s="90">
        <v>1</v>
      </c>
      <c r="H13" s="90"/>
      <c r="I13" s="90"/>
    </row>
    <row r="14" spans="1:9">
      <c r="A14" s="87" t="s">
        <v>390</v>
      </c>
      <c r="B14" s="88" t="s">
        <v>1322</v>
      </c>
      <c r="C14" s="89"/>
      <c r="D14" s="90"/>
      <c r="E14" s="90"/>
      <c r="F14" s="90">
        <v>10</v>
      </c>
      <c r="G14" s="90"/>
      <c r="H14" s="90">
        <v>1</v>
      </c>
      <c r="I14" s="90">
        <v>1</v>
      </c>
    </row>
    <row r="15" spans="1:9">
      <c r="A15" s="87" t="s">
        <v>708</v>
      </c>
      <c r="B15" s="88" t="s">
        <v>1323</v>
      </c>
      <c r="C15" s="89" t="s">
        <v>1620</v>
      </c>
      <c r="D15" s="90"/>
      <c r="E15" s="90"/>
      <c r="F15" s="90">
        <v>21</v>
      </c>
      <c r="G15" s="90">
        <v>39</v>
      </c>
      <c r="H15" s="90">
        <v>142</v>
      </c>
      <c r="I15" s="90">
        <v>26</v>
      </c>
    </row>
    <row r="16" spans="1:9">
      <c r="A16" s="87" t="s">
        <v>46</v>
      </c>
      <c r="B16" s="88" t="s">
        <v>1324</v>
      </c>
      <c r="C16" s="89"/>
      <c r="D16" s="90"/>
      <c r="E16" s="90">
        <v>4</v>
      </c>
      <c r="F16" s="90">
        <v>38</v>
      </c>
      <c r="G16" s="90">
        <v>21</v>
      </c>
      <c r="H16" s="90">
        <v>15</v>
      </c>
      <c r="I16" s="90">
        <v>30</v>
      </c>
    </row>
    <row r="17" spans="1:9">
      <c r="A17" s="87" t="s">
        <v>135</v>
      </c>
      <c r="B17" s="88" t="s">
        <v>99</v>
      </c>
      <c r="C17" s="89"/>
      <c r="D17" s="90">
        <v>9</v>
      </c>
      <c r="E17" s="90"/>
      <c r="F17" s="90">
        <v>15</v>
      </c>
      <c r="G17" s="90"/>
      <c r="H17" s="90"/>
      <c r="I17" s="90"/>
    </row>
    <row r="18" spans="1:9">
      <c r="A18" s="87" t="s">
        <v>464</v>
      </c>
      <c r="B18" s="88" t="s">
        <v>1325</v>
      </c>
      <c r="C18" s="89" t="s">
        <v>1624</v>
      </c>
      <c r="D18" s="90">
        <v>1</v>
      </c>
      <c r="E18" s="90"/>
      <c r="F18" s="90">
        <v>2</v>
      </c>
      <c r="G18" s="90"/>
      <c r="H18" s="90"/>
      <c r="I18" s="90">
        <v>5</v>
      </c>
    </row>
    <row r="19" spans="1:9">
      <c r="A19" s="87" t="s">
        <v>460</v>
      </c>
      <c r="B19" s="88" t="s">
        <v>640</v>
      </c>
      <c r="C19" s="89" t="s">
        <v>1625</v>
      </c>
      <c r="D19" s="90">
        <v>2</v>
      </c>
      <c r="E19" s="90"/>
      <c r="F19" s="90"/>
      <c r="G19" s="90">
        <v>1</v>
      </c>
      <c r="H19" s="90"/>
      <c r="I19" s="90"/>
    </row>
    <row r="20" spans="1:9">
      <c r="A20" s="87" t="s">
        <v>8</v>
      </c>
      <c r="B20" s="88" t="s">
        <v>4591</v>
      </c>
      <c r="C20" s="89" t="s">
        <v>1626</v>
      </c>
      <c r="D20" s="90">
        <v>5</v>
      </c>
      <c r="E20" s="90"/>
      <c r="F20" s="90"/>
      <c r="G20" s="90">
        <v>10</v>
      </c>
      <c r="H20" s="90"/>
      <c r="I20" s="90"/>
    </row>
    <row r="21" spans="1:9">
      <c r="A21" s="87" t="s">
        <v>443</v>
      </c>
      <c r="B21" s="88" t="s">
        <v>444</v>
      </c>
      <c r="C21" s="89" t="s">
        <v>1628</v>
      </c>
      <c r="D21" s="90"/>
      <c r="E21" s="90">
        <v>5</v>
      </c>
      <c r="F21" s="90"/>
      <c r="G21" s="90"/>
      <c r="H21" s="90">
        <v>2</v>
      </c>
      <c r="I21" s="90"/>
    </row>
    <row r="22" spans="1:9">
      <c r="A22" s="87" t="s">
        <v>1044</v>
      </c>
      <c r="B22" s="88" t="s">
        <v>1070</v>
      </c>
      <c r="C22" s="89" t="s">
        <v>1629</v>
      </c>
      <c r="D22" s="90">
        <v>7</v>
      </c>
      <c r="E22" s="90"/>
      <c r="F22" s="90"/>
      <c r="G22" s="90"/>
      <c r="H22" s="90">
        <v>1</v>
      </c>
      <c r="I22" s="90"/>
    </row>
    <row r="23" spans="1:9">
      <c r="A23" s="87" t="s">
        <v>192</v>
      </c>
      <c r="B23" s="88" t="s">
        <v>1326</v>
      </c>
      <c r="C23" s="89" t="s">
        <v>1630</v>
      </c>
      <c r="D23" s="90"/>
      <c r="E23" s="90">
        <v>6</v>
      </c>
      <c r="F23" s="90">
        <v>5</v>
      </c>
      <c r="G23" s="90"/>
      <c r="H23" s="90"/>
      <c r="I23" s="90"/>
    </row>
    <row r="24" spans="1:9">
      <c r="A24" s="87" t="s">
        <v>919</v>
      </c>
      <c r="B24" s="88" t="s">
        <v>920</v>
      </c>
      <c r="C24" s="89" t="s">
        <v>1632</v>
      </c>
      <c r="D24" s="90"/>
      <c r="E24" s="90"/>
      <c r="F24" s="90"/>
      <c r="G24" s="90">
        <v>13</v>
      </c>
      <c r="H24" s="90">
        <v>19</v>
      </c>
      <c r="I24" s="90">
        <v>14</v>
      </c>
    </row>
    <row r="25" spans="1:9">
      <c r="A25" s="87" t="s">
        <v>1109</v>
      </c>
      <c r="B25" s="88" t="s">
        <v>1112</v>
      </c>
      <c r="C25" s="89" t="s">
        <v>1636</v>
      </c>
      <c r="D25" s="90"/>
      <c r="E25" s="90"/>
      <c r="F25" s="90"/>
      <c r="G25" s="90"/>
      <c r="H25" s="90">
        <v>1</v>
      </c>
      <c r="I25" s="90">
        <v>3</v>
      </c>
    </row>
    <row r="26" spans="1:9">
      <c r="A26" s="87" t="s">
        <v>193</v>
      </c>
      <c r="B26" s="88" t="s">
        <v>194</v>
      </c>
      <c r="C26" s="89" t="s">
        <v>1640</v>
      </c>
      <c r="D26" s="90"/>
      <c r="E26" s="90">
        <v>2</v>
      </c>
      <c r="F26" s="90">
        <v>4</v>
      </c>
      <c r="G26" s="90">
        <v>8</v>
      </c>
      <c r="H26" s="90"/>
      <c r="I26" s="90"/>
    </row>
    <row r="27" spans="1:9">
      <c r="A27" s="87" t="s">
        <v>369</v>
      </c>
      <c r="B27" s="88" t="s">
        <v>370</v>
      </c>
      <c r="C27" s="89" t="s">
        <v>1641</v>
      </c>
      <c r="D27" s="90"/>
      <c r="E27" s="90">
        <v>2</v>
      </c>
      <c r="F27" s="90">
        <v>2</v>
      </c>
      <c r="G27" s="90">
        <v>6</v>
      </c>
      <c r="H27" s="90"/>
      <c r="I27" s="90"/>
    </row>
    <row r="28" spans="1:9">
      <c r="A28" s="87" t="s">
        <v>733</v>
      </c>
      <c r="B28" s="88" t="s">
        <v>734</v>
      </c>
      <c r="C28" s="89" t="s">
        <v>1643</v>
      </c>
      <c r="D28" s="90">
        <v>4</v>
      </c>
      <c r="E28" s="90">
        <v>4</v>
      </c>
      <c r="F28" s="90"/>
      <c r="G28" s="90"/>
      <c r="H28" s="90"/>
      <c r="I28" s="90"/>
    </row>
    <row r="29" spans="1:9">
      <c r="A29" s="87" t="s">
        <v>372</v>
      </c>
      <c r="B29" s="88" t="s">
        <v>1328</v>
      </c>
      <c r="C29" s="89" t="s">
        <v>1652</v>
      </c>
      <c r="D29" s="90">
        <v>1</v>
      </c>
      <c r="E29" s="90">
        <v>1</v>
      </c>
      <c r="F29" s="90">
        <v>1</v>
      </c>
      <c r="G29" s="90"/>
      <c r="H29" s="90"/>
      <c r="I29" s="90"/>
    </row>
    <row r="30" spans="1:9">
      <c r="A30" s="87" t="s">
        <v>741</v>
      </c>
      <c r="B30" s="88" t="s">
        <v>742</v>
      </c>
      <c r="C30" s="89" t="s">
        <v>1660</v>
      </c>
      <c r="D30" s="90">
        <v>23</v>
      </c>
      <c r="E30" s="90">
        <v>7</v>
      </c>
      <c r="F30" s="90"/>
      <c r="G30" s="90"/>
      <c r="H30" s="90">
        <v>25</v>
      </c>
      <c r="I30" s="90">
        <v>34</v>
      </c>
    </row>
    <row r="31" spans="1:9">
      <c r="A31" s="87" t="s">
        <v>122</v>
      </c>
      <c r="B31" s="88" t="s">
        <v>641</v>
      </c>
      <c r="C31" s="89"/>
      <c r="D31" s="90">
        <v>1600</v>
      </c>
      <c r="E31" s="90">
        <v>750</v>
      </c>
      <c r="F31" s="90">
        <v>1100</v>
      </c>
      <c r="G31" s="90">
        <v>900</v>
      </c>
      <c r="H31" s="90">
        <v>1350</v>
      </c>
      <c r="I31" s="90">
        <v>400</v>
      </c>
    </row>
    <row r="32" spans="1:9">
      <c r="A32" s="87" t="s">
        <v>1022</v>
      </c>
      <c r="B32" s="88" t="s">
        <v>1029</v>
      </c>
      <c r="C32" s="89" t="s">
        <v>1674</v>
      </c>
      <c r="D32" s="90"/>
      <c r="E32" s="90"/>
      <c r="F32" s="90"/>
      <c r="G32" s="90"/>
      <c r="H32" s="90">
        <v>1</v>
      </c>
      <c r="I32" s="90">
        <v>1</v>
      </c>
    </row>
    <row r="33" spans="1:9">
      <c r="A33" s="87" t="s">
        <v>108</v>
      </c>
      <c r="B33" s="88" t="s">
        <v>1330</v>
      </c>
      <c r="C33" s="89" t="s">
        <v>1678</v>
      </c>
      <c r="D33" s="90"/>
      <c r="E33" s="90">
        <v>1645</v>
      </c>
      <c r="F33" s="90">
        <v>742</v>
      </c>
      <c r="G33" s="90">
        <v>1271</v>
      </c>
      <c r="H33" s="90">
        <v>1270</v>
      </c>
      <c r="I33" s="90">
        <v>740</v>
      </c>
    </row>
    <row r="34" spans="1:9">
      <c r="A34" s="87" t="s">
        <v>20</v>
      </c>
      <c r="B34" s="88" t="s">
        <v>1331</v>
      </c>
      <c r="C34" s="89"/>
      <c r="D34" s="90">
        <v>413</v>
      </c>
      <c r="E34" s="90">
        <v>862</v>
      </c>
      <c r="F34" s="90">
        <v>819</v>
      </c>
      <c r="G34" s="90">
        <v>829</v>
      </c>
      <c r="H34" s="90">
        <v>787</v>
      </c>
      <c r="I34" s="90">
        <v>637</v>
      </c>
    </row>
    <row r="35" spans="1:9">
      <c r="A35" s="87" t="s">
        <v>21</v>
      </c>
      <c r="B35" s="88" t="s">
        <v>1332</v>
      </c>
      <c r="C35" s="89"/>
      <c r="D35" s="90">
        <v>37</v>
      </c>
      <c r="E35" s="90">
        <v>38</v>
      </c>
      <c r="F35" s="90">
        <v>60</v>
      </c>
      <c r="G35" s="90">
        <v>73</v>
      </c>
      <c r="H35" s="90">
        <v>58</v>
      </c>
      <c r="I35" s="90">
        <v>29</v>
      </c>
    </row>
    <row r="36" spans="1:9">
      <c r="A36" s="87" t="s">
        <v>23</v>
      </c>
      <c r="B36" s="88" t="s">
        <v>1333</v>
      </c>
      <c r="C36" s="89"/>
      <c r="D36" s="90">
        <v>13</v>
      </c>
      <c r="E36" s="90">
        <v>10</v>
      </c>
      <c r="F36" s="90">
        <v>41</v>
      </c>
      <c r="G36" s="90">
        <v>22</v>
      </c>
      <c r="H36" s="90">
        <v>47</v>
      </c>
      <c r="I36" s="90">
        <v>34</v>
      </c>
    </row>
    <row r="37" spans="1:9">
      <c r="A37" s="87" t="s">
        <v>27</v>
      </c>
      <c r="B37" s="88" t="s">
        <v>1102</v>
      </c>
      <c r="C37" s="89"/>
      <c r="D37" s="90"/>
      <c r="E37" s="90"/>
      <c r="F37" s="90">
        <v>2</v>
      </c>
      <c r="G37" s="90">
        <v>6</v>
      </c>
      <c r="H37" s="90">
        <v>6</v>
      </c>
      <c r="I37" s="90">
        <v>3</v>
      </c>
    </row>
    <row r="38" spans="1:9">
      <c r="A38" s="87" t="s">
        <v>59</v>
      </c>
      <c r="B38" s="88" t="s">
        <v>1334</v>
      </c>
      <c r="C38" s="89"/>
      <c r="D38" s="90"/>
      <c r="E38" s="90">
        <v>12</v>
      </c>
      <c r="F38" s="90">
        <v>20</v>
      </c>
      <c r="G38" s="90">
        <v>21</v>
      </c>
      <c r="H38" s="90">
        <v>16</v>
      </c>
      <c r="I38" s="90">
        <v>19</v>
      </c>
    </row>
    <row r="39" spans="1:9">
      <c r="A39" s="87" t="s">
        <v>921</v>
      </c>
      <c r="B39" s="88" t="s">
        <v>923</v>
      </c>
      <c r="C39" s="89"/>
      <c r="D39" s="90"/>
      <c r="E39" s="90"/>
      <c r="F39" s="90"/>
      <c r="G39" s="90">
        <v>6</v>
      </c>
      <c r="H39" s="90"/>
      <c r="I39" s="90">
        <v>7</v>
      </c>
    </row>
    <row r="40" spans="1:9">
      <c r="A40" s="87" t="s">
        <v>262</v>
      </c>
      <c r="B40" s="88" t="s">
        <v>709</v>
      </c>
      <c r="C40" s="89"/>
      <c r="D40" s="90">
        <v>169</v>
      </c>
      <c r="E40" s="90">
        <v>200</v>
      </c>
      <c r="F40" s="90">
        <v>260</v>
      </c>
      <c r="G40" s="90">
        <v>528</v>
      </c>
      <c r="H40" s="90">
        <v>132</v>
      </c>
      <c r="I40" s="90">
        <v>67</v>
      </c>
    </row>
    <row r="41" spans="1:9">
      <c r="A41" s="87" t="s">
        <v>264</v>
      </c>
      <c r="B41" s="88" t="s">
        <v>1336</v>
      </c>
      <c r="C41" s="89" t="s">
        <v>1712</v>
      </c>
      <c r="D41" s="90">
        <v>5</v>
      </c>
      <c r="E41" s="90">
        <v>9</v>
      </c>
      <c r="F41" s="90"/>
      <c r="G41" s="90"/>
      <c r="H41" s="90"/>
      <c r="I41" s="90"/>
    </row>
    <row r="42" spans="1:9">
      <c r="A42" s="87" t="s">
        <v>120</v>
      </c>
      <c r="B42" s="88" t="s">
        <v>1337</v>
      </c>
      <c r="C42" s="89" t="s">
        <v>1713</v>
      </c>
      <c r="D42" s="90">
        <v>27</v>
      </c>
      <c r="E42" s="90">
        <v>26</v>
      </c>
      <c r="F42" s="90">
        <v>19</v>
      </c>
      <c r="G42" s="90">
        <v>11</v>
      </c>
      <c r="H42" s="90">
        <v>1</v>
      </c>
      <c r="I42" s="90">
        <v>3</v>
      </c>
    </row>
    <row r="43" spans="1:9">
      <c r="A43" s="87" t="s">
        <v>270</v>
      </c>
      <c r="B43" s="88" t="s">
        <v>1338</v>
      </c>
      <c r="C43" s="89"/>
      <c r="D43" s="90">
        <v>2</v>
      </c>
      <c r="E43" s="90"/>
      <c r="F43" s="90">
        <v>4</v>
      </c>
      <c r="G43" s="90"/>
      <c r="H43" s="90"/>
      <c r="I43" s="90"/>
    </row>
    <row r="44" spans="1:9">
      <c r="A44" s="87" t="s">
        <v>22</v>
      </c>
      <c r="B44" s="88" t="s">
        <v>1339</v>
      </c>
      <c r="C44" s="89"/>
      <c r="D44" s="90">
        <v>1</v>
      </c>
      <c r="E44" s="90">
        <v>3</v>
      </c>
      <c r="F44" s="90">
        <v>2</v>
      </c>
      <c r="G44" s="90"/>
      <c r="H44" s="90"/>
      <c r="I44" s="90"/>
    </row>
    <row r="45" spans="1:9">
      <c r="A45" s="87" t="s">
        <v>102</v>
      </c>
      <c r="B45" s="88" t="s">
        <v>1340</v>
      </c>
      <c r="C45" s="89"/>
      <c r="D45" s="90">
        <v>3</v>
      </c>
      <c r="E45" s="90">
        <v>2</v>
      </c>
      <c r="F45" s="90">
        <v>3</v>
      </c>
      <c r="G45" s="90"/>
      <c r="H45" s="90"/>
      <c r="I45" s="90"/>
    </row>
    <row r="46" spans="1:9">
      <c r="A46" s="87" t="s">
        <v>171</v>
      </c>
      <c r="B46" s="88" t="s">
        <v>1341</v>
      </c>
      <c r="C46" s="89"/>
      <c r="D46" s="90">
        <v>1</v>
      </c>
      <c r="E46" s="90">
        <v>1</v>
      </c>
      <c r="F46" s="90">
        <v>2</v>
      </c>
      <c r="G46" s="90"/>
      <c r="H46" s="90"/>
      <c r="I46" s="90">
        <v>6</v>
      </c>
    </row>
    <row r="47" spans="1:9">
      <c r="A47" s="87" t="s">
        <v>495</v>
      </c>
      <c r="B47" s="88" t="s">
        <v>496</v>
      </c>
      <c r="C47" s="89"/>
      <c r="D47" s="90">
        <v>1</v>
      </c>
      <c r="E47" s="90"/>
      <c r="F47" s="90">
        <v>3</v>
      </c>
      <c r="G47" s="90"/>
      <c r="H47" s="90"/>
      <c r="I47" s="90"/>
    </row>
    <row r="48" spans="1:9">
      <c r="A48" s="87" t="s">
        <v>840</v>
      </c>
      <c r="B48" s="88" t="s">
        <v>1342</v>
      </c>
      <c r="C48" s="89" t="s">
        <v>1740</v>
      </c>
      <c r="D48" s="90"/>
      <c r="E48" s="90"/>
      <c r="F48" s="90"/>
      <c r="G48" s="90">
        <v>6</v>
      </c>
      <c r="H48" s="90">
        <v>2</v>
      </c>
      <c r="I48" s="90">
        <v>14</v>
      </c>
    </row>
    <row r="49" spans="1:9">
      <c r="A49" s="87" t="s">
        <v>883</v>
      </c>
      <c r="B49" s="88" t="s">
        <v>1344</v>
      </c>
      <c r="C49" s="89"/>
      <c r="D49" s="90">
        <v>2</v>
      </c>
      <c r="E49" s="90"/>
      <c r="F49" s="90"/>
      <c r="G49" s="90">
        <v>2</v>
      </c>
      <c r="H49" s="90"/>
      <c r="I49" s="90"/>
    </row>
    <row r="50" spans="1:9">
      <c r="A50" s="87" t="s">
        <v>789</v>
      </c>
      <c r="B50" s="88" t="s">
        <v>790</v>
      </c>
      <c r="C50" s="89"/>
      <c r="D50" s="90"/>
      <c r="E50" s="90">
        <v>6</v>
      </c>
      <c r="F50" s="90"/>
      <c r="G50" s="90">
        <v>10</v>
      </c>
      <c r="H50" s="90"/>
      <c r="I50" s="90"/>
    </row>
    <row r="51" spans="1:9">
      <c r="A51" s="87" t="s">
        <v>762</v>
      </c>
      <c r="B51" s="88" t="s">
        <v>888</v>
      </c>
      <c r="C51" s="89" t="s">
        <v>1747</v>
      </c>
      <c r="D51" s="90">
        <v>1</v>
      </c>
      <c r="E51" s="90">
        <v>4</v>
      </c>
      <c r="F51" s="90"/>
      <c r="G51" s="90">
        <v>4</v>
      </c>
      <c r="H51" s="90"/>
      <c r="I51" s="90"/>
    </row>
    <row r="52" spans="1:9">
      <c r="A52" s="87" t="s">
        <v>892</v>
      </c>
      <c r="B52" s="88" t="s">
        <v>893</v>
      </c>
      <c r="C52" s="89"/>
      <c r="D52" s="90">
        <v>3</v>
      </c>
      <c r="E52" s="90"/>
      <c r="F52" s="90"/>
      <c r="G52" s="90">
        <v>1</v>
      </c>
      <c r="H52" s="90"/>
      <c r="I52" s="90"/>
    </row>
    <row r="53" spans="1:9">
      <c r="A53" s="87" t="s">
        <v>493</v>
      </c>
      <c r="B53" s="88" t="s">
        <v>494</v>
      </c>
      <c r="C53" s="89"/>
      <c r="D53" s="90">
        <v>20</v>
      </c>
      <c r="E53" s="90"/>
      <c r="F53" s="90"/>
      <c r="G53" s="90"/>
      <c r="H53" s="90">
        <v>3</v>
      </c>
      <c r="I53" s="90"/>
    </row>
    <row r="54" spans="1:9">
      <c r="A54" s="87" t="s">
        <v>215</v>
      </c>
      <c r="B54" s="88" t="s">
        <v>216</v>
      </c>
      <c r="C54" s="89" t="s">
        <v>1771</v>
      </c>
      <c r="D54" s="90">
        <v>2200</v>
      </c>
      <c r="E54" s="90">
        <v>400</v>
      </c>
      <c r="F54" s="90">
        <v>1600</v>
      </c>
      <c r="G54" s="90">
        <v>2670</v>
      </c>
      <c r="H54" s="90">
        <v>1450</v>
      </c>
      <c r="I54" s="90">
        <v>785</v>
      </c>
    </row>
    <row r="55" spans="1:9">
      <c r="A55" s="87" t="s">
        <v>489</v>
      </c>
      <c r="B55" s="88" t="s">
        <v>490</v>
      </c>
      <c r="C55" s="89" t="s">
        <v>1778</v>
      </c>
      <c r="D55" s="90">
        <v>300</v>
      </c>
      <c r="E55" s="90">
        <v>500</v>
      </c>
      <c r="F55" s="90"/>
      <c r="G55" s="90">
        <v>835</v>
      </c>
      <c r="H55" s="90">
        <v>450</v>
      </c>
      <c r="I55" s="90">
        <v>600</v>
      </c>
    </row>
    <row r="56" spans="1:9">
      <c r="A56" s="87" t="s">
        <v>217</v>
      </c>
      <c r="B56" s="88" t="s">
        <v>643</v>
      </c>
      <c r="C56" s="89" t="s">
        <v>1779</v>
      </c>
      <c r="D56" s="90">
        <v>1000</v>
      </c>
      <c r="E56" s="90">
        <v>1000</v>
      </c>
      <c r="F56" s="90">
        <v>605</v>
      </c>
      <c r="G56" s="90">
        <v>1551</v>
      </c>
      <c r="H56" s="90">
        <v>730</v>
      </c>
      <c r="I56" s="90">
        <v>918</v>
      </c>
    </row>
    <row r="57" spans="1:9">
      <c r="A57" s="87" t="s">
        <v>500</v>
      </c>
      <c r="B57" s="88" t="s">
        <v>501</v>
      </c>
      <c r="C57" s="89"/>
      <c r="D57" s="90">
        <v>10</v>
      </c>
      <c r="E57" s="90">
        <v>4</v>
      </c>
      <c r="F57" s="90"/>
      <c r="G57" s="90"/>
      <c r="H57" s="90"/>
      <c r="I57" s="90"/>
    </row>
    <row r="58" spans="1:9">
      <c r="A58" s="87" t="s">
        <v>1064</v>
      </c>
      <c r="B58" s="88" t="s">
        <v>1080</v>
      </c>
      <c r="C58" s="89"/>
      <c r="D58" s="90"/>
      <c r="E58" s="90"/>
      <c r="F58" s="90"/>
      <c r="G58" s="90"/>
      <c r="H58" s="90">
        <v>28</v>
      </c>
      <c r="I58" s="90">
        <v>44</v>
      </c>
    </row>
    <row r="59" spans="1:9">
      <c r="A59" s="87" t="s">
        <v>1065</v>
      </c>
      <c r="B59" s="88" t="s">
        <v>1081</v>
      </c>
      <c r="C59" s="89"/>
      <c r="D59" s="90">
        <v>1</v>
      </c>
      <c r="E59" s="90"/>
      <c r="F59" s="90"/>
      <c r="G59" s="90"/>
      <c r="H59" s="90">
        <v>6</v>
      </c>
      <c r="I59" s="90">
        <v>2</v>
      </c>
    </row>
    <row r="60" spans="1:9">
      <c r="A60" s="87" t="s">
        <v>977</v>
      </c>
      <c r="B60" s="88" t="s">
        <v>978</v>
      </c>
      <c r="C60" s="89"/>
      <c r="D60" s="90"/>
      <c r="E60" s="90"/>
      <c r="F60" s="90"/>
      <c r="G60" s="90">
        <v>62</v>
      </c>
      <c r="H60" s="90">
        <v>81</v>
      </c>
      <c r="I60" s="90"/>
    </row>
    <row r="61" spans="1:9">
      <c r="A61" s="87" t="s">
        <v>198</v>
      </c>
      <c r="B61" s="88" t="s">
        <v>686</v>
      </c>
      <c r="C61" s="89"/>
      <c r="D61" s="90">
        <v>160</v>
      </c>
      <c r="E61" s="90">
        <v>129</v>
      </c>
      <c r="F61" s="90">
        <v>77</v>
      </c>
      <c r="G61" s="90">
        <v>178</v>
      </c>
      <c r="H61" s="90">
        <v>188</v>
      </c>
      <c r="I61" s="90">
        <v>40</v>
      </c>
    </row>
    <row r="62" spans="1:9">
      <c r="A62" s="87" t="s">
        <v>1054</v>
      </c>
      <c r="B62" s="88" t="s">
        <v>1060</v>
      </c>
      <c r="C62" s="89"/>
      <c r="D62" s="90">
        <v>1</v>
      </c>
      <c r="E62" s="90"/>
      <c r="F62" s="90"/>
      <c r="G62" s="90"/>
      <c r="H62" s="90">
        <v>1</v>
      </c>
      <c r="I62" s="90"/>
    </row>
    <row r="63" spans="1:9">
      <c r="A63" s="87" t="s">
        <v>199</v>
      </c>
      <c r="B63" s="88" t="s">
        <v>710</v>
      </c>
      <c r="C63" s="89"/>
      <c r="D63" s="90"/>
      <c r="E63" s="90">
        <v>30</v>
      </c>
      <c r="F63" s="90">
        <v>26</v>
      </c>
      <c r="G63" s="90">
        <v>45</v>
      </c>
      <c r="H63" s="90"/>
      <c r="I63" s="90">
        <v>9</v>
      </c>
    </row>
    <row r="64" spans="1:9">
      <c r="A64" s="87" t="s">
        <v>159</v>
      </c>
      <c r="B64" s="88" t="s">
        <v>160</v>
      </c>
      <c r="C64" s="89"/>
      <c r="D64" s="90"/>
      <c r="E64" s="90">
        <v>15</v>
      </c>
      <c r="F64" s="90">
        <v>5</v>
      </c>
      <c r="G64" s="90">
        <v>5</v>
      </c>
      <c r="H64" s="90"/>
      <c r="I64" s="90"/>
    </row>
    <row r="65" spans="1:9">
      <c r="A65" s="87" t="s">
        <v>261</v>
      </c>
      <c r="B65" s="88" t="s">
        <v>1351</v>
      </c>
      <c r="C65" s="89"/>
      <c r="D65" s="90">
        <v>1</v>
      </c>
      <c r="E65" s="90">
        <v>10</v>
      </c>
      <c r="F65" s="90">
        <v>15</v>
      </c>
      <c r="G65" s="90">
        <v>3</v>
      </c>
      <c r="H65" s="90">
        <v>4</v>
      </c>
      <c r="I65" s="90"/>
    </row>
    <row r="66" spans="1:9">
      <c r="A66" s="87" t="s">
        <v>6</v>
      </c>
      <c r="B66" s="88" t="s">
        <v>7</v>
      </c>
      <c r="C66" s="89"/>
      <c r="D66" s="90">
        <v>107</v>
      </c>
      <c r="E66" s="90">
        <v>69</v>
      </c>
      <c r="F66" s="90">
        <v>124</v>
      </c>
      <c r="G66" s="90">
        <v>271</v>
      </c>
      <c r="H66" s="90">
        <v>145</v>
      </c>
      <c r="I66" s="90">
        <v>205</v>
      </c>
    </row>
    <row r="67" spans="1:9">
      <c r="A67" s="87" t="s">
        <v>771</v>
      </c>
      <c r="B67" s="88" t="s">
        <v>817</v>
      </c>
      <c r="C67" s="89"/>
      <c r="D67" s="90"/>
      <c r="E67" s="90">
        <v>5</v>
      </c>
      <c r="F67" s="90"/>
      <c r="G67" s="90">
        <v>5</v>
      </c>
      <c r="H67" s="90">
        <v>2</v>
      </c>
      <c r="I67" s="90"/>
    </row>
    <row r="68" spans="1:9">
      <c r="A68" s="87" t="s">
        <v>928</v>
      </c>
      <c r="B68" s="88" t="s">
        <v>1354</v>
      </c>
      <c r="C68" s="89"/>
      <c r="D68" s="90"/>
      <c r="E68" s="90"/>
      <c r="F68" s="90"/>
      <c r="G68" s="90">
        <v>1</v>
      </c>
      <c r="H68" s="90">
        <v>2</v>
      </c>
      <c r="I68" s="90"/>
    </row>
    <row r="69" spans="1:9">
      <c r="A69" s="87" t="s">
        <v>905</v>
      </c>
      <c r="B69" s="88" t="s">
        <v>1355</v>
      </c>
      <c r="C69" s="89"/>
      <c r="D69" s="90"/>
      <c r="E69" s="90"/>
      <c r="F69" s="90"/>
      <c r="G69" s="90">
        <v>56</v>
      </c>
      <c r="H69" s="90">
        <v>103</v>
      </c>
      <c r="I69" s="90">
        <v>180</v>
      </c>
    </row>
    <row r="70" spans="1:9">
      <c r="A70" s="87" t="s">
        <v>5</v>
      </c>
      <c r="B70" s="88" t="s">
        <v>644</v>
      </c>
      <c r="C70" s="89"/>
      <c r="D70" s="90">
        <v>189</v>
      </c>
      <c r="E70" s="90">
        <v>165</v>
      </c>
      <c r="F70" s="90">
        <v>150</v>
      </c>
      <c r="G70" s="90">
        <v>190</v>
      </c>
      <c r="H70" s="90">
        <v>106</v>
      </c>
      <c r="I70" s="90">
        <v>93</v>
      </c>
    </row>
    <row r="71" spans="1:9">
      <c r="A71" s="87" t="s">
        <v>906</v>
      </c>
      <c r="B71" s="88" t="s">
        <v>1358</v>
      </c>
      <c r="C71" s="89"/>
      <c r="D71" s="90"/>
      <c r="E71" s="90"/>
      <c r="F71" s="90"/>
      <c r="G71" s="90">
        <v>21</v>
      </c>
      <c r="H71" s="90">
        <v>16</v>
      </c>
      <c r="I71" s="90">
        <v>13</v>
      </c>
    </row>
    <row r="72" spans="1:9">
      <c r="A72" s="87" t="s">
        <v>109</v>
      </c>
      <c r="B72" s="88" t="s">
        <v>502</v>
      </c>
      <c r="C72" s="89"/>
      <c r="D72" s="90"/>
      <c r="E72" s="90">
        <v>74</v>
      </c>
      <c r="F72" s="90">
        <v>27</v>
      </c>
      <c r="G72" s="90">
        <v>41</v>
      </c>
      <c r="H72" s="90">
        <v>50</v>
      </c>
      <c r="I72" s="90">
        <v>15</v>
      </c>
    </row>
    <row r="73" spans="1:9">
      <c r="A73" s="87" t="s">
        <v>907</v>
      </c>
      <c r="B73" s="88" t="s">
        <v>1361</v>
      </c>
      <c r="C73" s="89"/>
      <c r="D73" s="90"/>
      <c r="E73" s="90"/>
      <c r="F73" s="90"/>
      <c r="G73" s="90">
        <v>3</v>
      </c>
      <c r="H73" s="90">
        <v>4</v>
      </c>
      <c r="I73" s="90"/>
    </row>
    <row r="74" spans="1:9">
      <c r="A74" s="87" t="s">
        <v>251</v>
      </c>
      <c r="B74" s="88" t="s">
        <v>687</v>
      </c>
      <c r="C74" s="89"/>
      <c r="D74" s="90"/>
      <c r="E74" s="90">
        <v>4</v>
      </c>
      <c r="F74" s="90">
        <v>2</v>
      </c>
      <c r="G74" s="90"/>
      <c r="H74" s="90"/>
      <c r="I74" s="90"/>
    </row>
    <row r="75" spans="1:9">
      <c r="A75" s="87" t="s">
        <v>90</v>
      </c>
      <c r="B75" s="88" t="s">
        <v>505</v>
      </c>
      <c r="C75" s="89"/>
      <c r="D75" s="90">
        <v>15</v>
      </c>
      <c r="E75" s="90"/>
      <c r="F75" s="90">
        <v>4</v>
      </c>
      <c r="G75" s="90">
        <v>2</v>
      </c>
      <c r="H75" s="90">
        <v>21</v>
      </c>
      <c r="I75" s="90">
        <v>4</v>
      </c>
    </row>
    <row r="76" spans="1:9">
      <c r="A76" s="87" t="s">
        <v>503</v>
      </c>
      <c r="B76" s="88" t="s">
        <v>504</v>
      </c>
      <c r="C76" s="89"/>
      <c r="D76" s="90">
        <v>1</v>
      </c>
      <c r="E76" s="90">
        <v>4</v>
      </c>
      <c r="F76" s="90">
        <v>2</v>
      </c>
      <c r="G76" s="90"/>
      <c r="H76" s="90"/>
      <c r="I76" s="90"/>
    </row>
    <row r="77" spans="1:9">
      <c r="A77" s="87" t="s">
        <v>506</v>
      </c>
      <c r="B77" s="88" t="s">
        <v>507</v>
      </c>
      <c r="C77" s="89" t="s">
        <v>2590</v>
      </c>
      <c r="D77" s="90">
        <v>4</v>
      </c>
      <c r="E77" s="90">
        <v>4</v>
      </c>
      <c r="F77" s="90">
        <v>1</v>
      </c>
      <c r="G77" s="90"/>
      <c r="H77" s="90"/>
      <c r="I77" s="90"/>
    </row>
    <row r="78" spans="1:9">
      <c r="A78" s="87" t="s">
        <v>54</v>
      </c>
      <c r="B78" s="88" t="s">
        <v>55</v>
      </c>
      <c r="C78" s="89"/>
      <c r="D78" s="90">
        <v>3</v>
      </c>
      <c r="E78" s="90">
        <v>5</v>
      </c>
      <c r="F78" s="90">
        <v>2</v>
      </c>
      <c r="G78" s="90"/>
      <c r="H78" s="90"/>
      <c r="I78" s="90"/>
    </row>
    <row r="79" spans="1:9">
      <c r="A79" s="87" t="s">
        <v>909</v>
      </c>
      <c r="B79" s="88" t="s">
        <v>1363</v>
      </c>
      <c r="C79" s="89" t="s">
        <v>2594</v>
      </c>
      <c r="D79" s="90"/>
      <c r="E79" s="90"/>
      <c r="F79" s="90"/>
      <c r="G79" s="90">
        <v>4</v>
      </c>
      <c r="H79" s="90">
        <v>2</v>
      </c>
      <c r="I79" s="90"/>
    </row>
    <row r="80" spans="1:9">
      <c r="A80" s="87" t="s">
        <v>910</v>
      </c>
      <c r="B80" s="88" t="s">
        <v>1364</v>
      </c>
      <c r="C80" s="89" t="s">
        <v>2595</v>
      </c>
      <c r="D80" s="90"/>
      <c r="E80" s="90"/>
      <c r="F80" s="90"/>
      <c r="G80" s="90">
        <v>2</v>
      </c>
      <c r="H80" s="90">
        <v>1</v>
      </c>
      <c r="I80" s="90"/>
    </row>
    <row r="81" spans="1:9">
      <c r="A81" s="87" t="s">
        <v>71</v>
      </c>
      <c r="B81" s="88" t="s">
        <v>804</v>
      </c>
      <c r="C81" s="89" t="s">
        <v>2603</v>
      </c>
      <c r="D81" s="90"/>
      <c r="E81" s="90">
        <v>20</v>
      </c>
      <c r="F81" s="90">
        <v>1</v>
      </c>
      <c r="G81" s="90">
        <v>1</v>
      </c>
      <c r="H81" s="90"/>
      <c r="I81" s="90"/>
    </row>
    <row r="82" spans="1:9">
      <c r="A82" s="87" t="s">
        <v>0</v>
      </c>
      <c r="B82" s="88" t="s">
        <v>509</v>
      </c>
      <c r="C82" s="89"/>
      <c r="D82" s="90"/>
      <c r="E82" s="90"/>
      <c r="F82" s="90">
        <v>268</v>
      </c>
      <c r="G82" s="90">
        <v>25</v>
      </c>
      <c r="H82" s="90">
        <v>2</v>
      </c>
      <c r="I82" s="90"/>
    </row>
    <row r="83" spans="1:9">
      <c r="A83" s="87" t="s">
        <v>28</v>
      </c>
      <c r="B83" s="88" t="s">
        <v>682</v>
      </c>
      <c r="C83" s="89"/>
      <c r="D83" s="90">
        <v>89</v>
      </c>
      <c r="E83" s="90">
        <v>229</v>
      </c>
      <c r="F83" s="90">
        <v>336</v>
      </c>
      <c r="G83" s="90">
        <v>438</v>
      </c>
      <c r="H83" s="90">
        <v>375</v>
      </c>
      <c r="I83" s="90">
        <v>575</v>
      </c>
    </row>
    <row r="84" spans="1:9">
      <c r="A84" s="87" t="s">
        <v>759</v>
      </c>
      <c r="B84" s="88" t="s">
        <v>1366</v>
      </c>
      <c r="C84" s="89"/>
      <c r="D84" s="90">
        <v>4</v>
      </c>
      <c r="E84" s="90">
        <v>1</v>
      </c>
      <c r="F84" s="90"/>
      <c r="G84" s="90">
        <v>1</v>
      </c>
      <c r="H84" s="90">
        <v>4</v>
      </c>
      <c r="I84" s="90"/>
    </row>
    <row r="85" spans="1:9">
      <c r="A85" s="87" t="s">
        <v>1002</v>
      </c>
      <c r="B85" s="88" t="s">
        <v>1010</v>
      </c>
      <c r="C85" s="89" t="s">
        <v>2606</v>
      </c>
      <c r="D85" s="90">
        <v>3</v>
      </c>
      <c r="E85" s="90"/>
      <c r="F85" s="90"/>
      <c r="G85" s="90"/>
      <c r="H85" s="90">
        <v>1</v>
      </c>
      <c r="I85" s="90"/>
    </row>
    <row r="86" spans="1:9">
      <c r="A86" s="87" t="s">
        <v>63</v>
      </c>
      <c r="B86" s="88" t="s">
        <v>64</v>
      </c>
      <c r="C86" s="89"/>
      <c r="D86" s="90">
        <v>28</v>
      </c>
      <c r="E86" s="90">
        <v>40</v>
      </c>
      <c r="F86" s="90">
        <v>84</v>
      </c>
      <c r="G86" s="90">
        <v>54</v>
      </c>
      <c r="H86" s="90"/>
      <c r="I86" s="90">
        <v>8</v>
      </c>
    </row>
    <row r="87" spans="1:9">
      <c r="A87" s="87" t="s">
        <v>155</v>
      </c>
      <c r="B87" s="88" t="s">
        <v>156</v>
      </c>
      <c r="C87" s="89"/>
      <c r="D87" s="90">
        <v>4</v>
      </c>
      <c r="E87" s="90">
        <v>30</v>
      </c>
      <c r="F87" s="90">
        <v>15</v>
      </c>
      <c r="G87" s="90">
        <v>7</v>
      </c>
      <c r="H87" s="90">
        <v>3</v>
      </c>
      <c r="I87" s="90">
        <v>2</v>
      </c>
    </row>
    <row r="88" spans="1:9">
      <c r="A88" s="87" t="s">
        <v>254</v>
      </c>
      <c r="B88" s="88" t="s">
        <v>255</v>
      </c>
      <c r="C88" s="89"/>
      <c r="D88" s="90">
        <v>2</v>
      </c>
      <c r="E88" s="90"/>
      <c r="F88" s="90">
        <v>5</v>
      </c>
      <c r="G88" s="90"/>
      <c r="H88" s="90"/>
      <c r="I88" s="90"/>
    </row>
    <row r="89" spans="1:9">
      <c r="A89" s="87" t="s">
        <v>66</v>
      </c>
      <c r="B89" s="88" t="s">
        <v>67</v>
      </c>
      <c r="C89" s="89"/>
      <c r="D89" s="90">
        <v>2</v>
      </c>
      <c r="E89" s="90">
        <v>3</v>
      </c>
      <c r="F89" s="90">
        <v>5</v>
      </c>
      <c r="G89" s="90">
        <v>8</v>
      </c>
      <c r="H89" s="90">
        <v>3</v>
      </c>
      <c r="I89" s="90">
        <v>2</v>
      </c>
    </row>
    <row r="90" spans="1:9">
      <c r="A90" s="87" t="s">
        <v>774</v>
      </c>
      <c r="B90" s="88" t="s">
        <v>775</v>
      </c>
      <c r="C90" s="89"/>
      <c r="D90" s="90"/>
      <c r="E90" s="90">
        <v>2</v>
      </c>
      <c r="F90" s="90"/>
      <c r="G90" s="90">
        <v>2</v>
      </c>
      <c r="H90" s="90"/>
      <c r="I90" s="90">
        <v>2</v>
      </c>
    </row>
    <row r="91" spans="1:9">
      <c r="A91" s="87" t="s">
        <v>776</v>
      </c>
      <c r="B91" s="88" t="s">
        <v>777</v>
      </c>
      <c r="C91" s="89"/>
      <c r="D91" s="90">
        <v>1</v>
      </c>
      <c r="E91" s="90">
        <v>4</v>
      </c>
      <c r="F91" s="90"/>
      <c r="G91" s="90"/>
      <c r="H91" s="90"/>
      <c r="I91" s="90"/>
    </row>
    <row r="92" spans="1:9">
      <c r="A92" s="87" t="s">
        <v>778</v>
      </c>
      <c r="B92" s="88" t="s">
        <v>779</v>
      </c>
      <c r="C92" s="89"/>
      <c r="D92" s="90"/>
      <c r="E92" s="90">
        <v>1</v>
      </c>
      <c r="F92" s="90"/>
      <c r="G92" s="90">
        <v>6</v>
      </c>
      <c r="H92" s="90"/>
      <c r="I92" s="90">
        <v>3</v>
      </c>
    </row>
    <row r="93" spans="1:9">
      <c r="A93" s="87" t="s">
        <v>24</v>
      </c>
      <c r="B93" s="88" t="s">
        <v>25</v>
      </c>
      <c r="C93" s="89"/>
      <c r="D93" s="90">
        <v>89</v>
      </c>
      <c r="E93" s="90">
        <v>158</v>
      </c>
      <c r="F93" s="90">
        <v>99</v>
      </c>
      <c r="G93" s="90">
        <v>20</v>
      </c>
      <c r="H93" s="90">
        <v>35</v>
      </c>
      <c r="I93" s="90"/>
    </row>
    <row r="94" spans="1:9">
      <c r="A94" s="87" t="s">
        <v>878</v>
      </c>
      <c r="B94" s="88" t="s">
        <v>879</v>
      </c>
      <c r="C94" s="89"/>
      <c r="D94" s="90"/>
      <c r="E94" s="90"/>
      <c r="F94" s="90"/>
      <c r="G94" s="90">
        <v>6</v>
      </c>
      <c r="H94" s="90">
        <v>2</v>
      </c>
      <c r="I94" s="90">
        <v>3</v>
      </c>
    </row>
    <row r="95" spans="1:9">
      <c r="A95" s="87" t="s">
        <v>735</v>
      </c>
      <c r="B95" s="88" t="s">
        <v>832</v>
      </c>
      <c r="C95" s="89"/>
      <c r="D95" s="90"/>
      <c r="E95" s="90">
        <v>17</v>
      </c>
      <c r="F95" s="90">
        <v>10</v>
      </c>
      <c r="G95" s="90">
        <v>5</v>
      </c>
      <c r="H95" s="90"/>
      <c r="I95" s="90">
        <v>1</v>
      </c>
    </row>
    <row r="96" spans="1:9">
      <c r="A96" s="87" t="s">
        <v>1014</v>
      </c>
      <c r="B96" s="88" t="s">
        <v>1034</v>
      </c>
      <c r="C96" s="89"/>
      <c r="D96" s="90">
        <v>7</v>
      </c>
      <c r="E96" s="90"/>
      <c r="F96" s="90"/>
      <c r="G96" s="90"/>
      <c r="H96" s="90">
        <v>3</v>
      </c>
      <c r="I96" s="90"/>
    </row>
    <row r="97" spans="1:9">
      <c r="A97" s="87" t="s">
        <v>40</v>
      </c>
      <c r="B97" s="88" t="s">
        <v>1370</v>
      </c>
      <c r="C97" s="89"/>
      <c r="D97" s="90">
        <v>4</v>
      </c>
      <c r="E97" s="90">
        <v>39</v>
      </c>
      <c r="F97" s="90">
        <v>8</v>
      </c>
      <c r="G97" s="90">
        <v>3</v>
      </c>
      <c r="H97" s="90"/>
      <c r="I97" s="90"/>
    </row>
    <row r="98" spans="1:9">
      <c r="A98" s="87" t="s">
        <v>712</v>
      </c>
      <c r="B98" s="88" t="s">
        <v>843</v>
      </c>
      <c r="C98" s="89"/>
      <c r="D98" s="90">
        <v>11</v>
      </c>
      <c r="E98" s="90"/>
      <c r="F98" s="90">
        <v>3</v>
      </c>
      <c r="G98" s="90">
        <v>9</v>
      </c>
      <c r="H98" s="90">
        <v>5</v>
      </c>
      <c r="I98" s="90"/>
    </row>
    <row r="99" spans="1:9">
      <c r="A99" s="87" t="s">
        <v>796</v>
      </c>
      <c r="B99" s="88" t="s">
        <v>797</v>
      </c>
      <c r="C99" s="89" t="s">
        <v>2745</v>
      </c>
      <c r="D99" s="90">
        <v>2</v>
      </c>
      <c r="E99" s="90">
        <v>3</v>
      </c>
      <c r="F99" s="90"/>
      <c r="G99" s="90"/>
      <c r="H99" s="90">
        <v>2</v>
      </c>
      <c r="I99" s="90"/>
    </row>
    <row r="100" spans="1:9">
      <c r="A100" s="87" t="s">
        <v>214</v>
      </c>
      <c r="B100" s="88" t="s">
        <v>875</v>
      </c>
      <c r="C100" s="89"/>
      <c r="D100" s="90"/>
      <c r="E100" s="90"/>
      <c r="F100" s="90">
        <v>2</v>
      </c>
      <c r="G100" s="90">
        <v>4</v>
      </c>
      <c r="H100" s="90"/>
      <c r="I100" s="90"/>
    </row>
    <row r="101" spans="1:9">
      <c r="A101" s="87" t="s">
        <v>713</v>
      </c>
      <c r="B101" s="88" t="s">
        <v>826</v>
      </c>
      <c r="C101" s="89"/>
      <c r="D101" s="90">
        <v>4</v>
      </c>
      <c r="E101" s="90"/>
      <c r="F101" s="90">
        <v>66</v>
      </c>
      <c r="G101" s="90">
        <v>12</v>
      </c>
      <c r="H101" s="90"/>
      <c r="I101" s="90">
        <v>4</v>
      </c>
    </row>
    <row r="102" spans="1:9">
      <c r="A102" s="87" t="s">
        <v>805</v>
      </c>
      <c r="B102" s="88" t="s">
        <v>806</v>
      </c>
      <c r="C102" s="89"/>
      <c r="D102" s="90"/>
      <c r="E102" s="90"/>
      <c r="F102" s="90"/>
      <c r="G102" s="90">
        <v>2</v>
      </c>
      <c r="H102" s="90"/>
      <c r="I102" s="90">
        <v>2</v>
      </c>
    </row>
    <row r="103" spans="1:9">
      <c r="A103" s="87" t="s">
        <v>26</v>
      </c>
      <c r="B103" s="88" t="s">
        <v>497</v>
      </c>
      <c r="C103" s="89"/>
      <c r="D103" s="90"/>
      <c r="E103" s="90">
        <v>34</v>
      </c>
      <c r="F103" s="90">
        <v>34</v>
      </c>
      <c r="G103" s="90">
        <v>1</v>
      </c>
      <c r="H103" s="90"/>
      <c r="I103" s="90"/>
    </row>
    <row r="104" spans="1:9">
      <c r="A104" s="87" t="s">
        <v>65</v>
      </c>
      <c r="B104" s="88" t="s">
        <v>498</v>
      </c>
      <c r="C104" s="89"/>
      <c r="D104" s="90">
        <v>31</v>
      </c>
      <c r="E104" s="90">
        <v>57</v>
      </c>
      <c r="F104" s="90">
        <v>14</v>
      </c>
      <c r="G104" s="90">
        <v>33</v>
      </c>
      <c r="H104" s="90">
        <v>2</v>
      </c>
      <c r="I104" s="90">
        <v>5</v>
      </c>
    </row>
    <row r="105" spans="1:9">
      <c r="A105" s="87" t="s">
        <v>294</v>
      </c>
      <c r="B105" s="88" t="s">
        <v>499</v>
      </c>
      <c r="C105" s="89"/>
      <c r="D105" s="90"/>
      <c r="E105" s="90">
        <v>4</v>
      </c>
      <c r="F105" s="90">
        <v>4</v>
      </c>
      <c r="G105" s="90">
        <v>4</v>
      </c>
      <c r="H105" s="90">
        <v>3</v>
      </c>
      <c r="I105" s="90"/>
    </row>
    <row r="106" spans="1:9">
      <c r="A106" s="87" t="s">
        <v>846</v>
      </c>
      <c r="B106" s="88" t="s">
        <v>847</v>
      </c>
      <c r="C106" s="89" t="s">
        <v>2761</v>
      </c>
      <c r="D106" s="90">
        <v>4</v>
      </c>
      <c r="E106" s="90"/>
      <c r="F106" s="90"/>
      <c r="G106" s="90">
        <v>10</v>
      </c>
      <c r="H106" s="90"/>
      <c r="I106" s="90"/>
    </row>
    <row r="107" spans="1:9">
      <c r="A107" s="87" t="s">
        <v>848</v>
      </c>
      <c r="B107" s="88" t="s">
        <v>849</v>
      </c>
      <c r="C107" s="89" t="s">
        <v>2762</v>
      </c>
      <c r="D107" s="90">
        <v>10</v>
      </c>
      <c r="E107" s="90"/>
      <c r="F107" s="90"/>
      <c r="G107" s="90">
        <v>20</v>
      </c>
      <c r="H107" s="90"/>
      <c r="I107" s="90"/>
    </row>
    <row r="108" spans="1:9">
      <c r="A108" s="87" t="s">
        <v>714</v>
      </c>
      <c r="B108" s="88" t="s">
        <v>720</v>
      </c>
      <c r="C108" s="89" t="s">
        <v>2763</v>
      </c>
      <c r="D108" s="90">
        <v>21</v>
      </c>
      <c r="E108" s="90">
        <v>2</v>
      </c>
      <c r="F108" s="90">
        <v>22</v>
      </c>
      <c r="G108" s="90">
        <v>25</v>
      </c>
      <c r="H108" s="90">
        <v>9</v>
      </c>
      <c r="I108" s="90">
        <v>10</v>
      </c>
    </row>
    <row r="109" spans="1:9">
      <c r="A109" s="87" t="s">
        <v>715</v>
      </c>
      <c r="B109" s="88" t="s">
        <v>721</v>
      </c>
      <c r="C109" s="89" t="s">
        <v>2764</v>
      </c>
      <c r="D109" s="90">
        <v>6</v>
      </c>
      <c r="E109" s="90"/>
      <c r="F109" s="90">
        <v>12</v>
      </c>
      <c r="G109" s="90">
        <v>26</v>
      </c>
      <c r="H109" s="90"/>
      <c r="I109" s="90"/>
    </row>
    <row r="110" spans="1:9">
      <c r="A110" s="87" t="s">
        <v>244</v>
      </c>
      <c r="B110" s="88" t="s">
        <v>245</v>
      </c>
      <c r="C110" s="89" t="s">
        <v>2767</v>
      </c>
      <c r="D110" s="90">
        <v>17</v>
      </c>
      <c r="E110" s="90">
        <v>1</v>
      </c>
      <c r="F110" s="90">
        <v>9</v>
      </c>
      <c r="G110" s="90">
        <v>27</v>
      </c>
      <c r="H110" s="90"/>
      <c r="I110" s="90">
        <v>6</v>
      </c>
    </row>
    <row r="111" spans="1:9">
      <c r="A111" s="87" t="s">
        <v>1246</v>
      </c>
      <c r="B111" s="88" t="s">
        <v>819</v>
      </c>
      <c r="C111" s="89" t="s">
        <v>3971</v>
      </c>
      <c r="D111" s="90">
        <v>10</v>
      </c>
      <c r="E111" s="90"/>
      <c r="F111" s="90">
        <v>17</v>
      </c>
      <c r="G111" s="90">
        <v>10</v>
      </c>
      <c r="H111" s="90">
        <v>15</v>
      </c>
      <c r="I111" s="90"/>
    </row>
    <row r="112" spans="1:9">
      <c r="A112" s="87" t="s">
        <v>518</v>
      </c>
      <c r="B112" s="88" t="s">
        <v>4601</v>
      </c>
      <c r="C112" s="89" t="s">
        <v>2807</v>
      </c>
      <c r="D112" s="90"/>
      <c r="E112" s="90"/>
      <c r="F112" s="90"/>
      <c r="G112" s="90">
        <v>16</v>
      </c>
      <c r="H112" s="90">
        <v>1</v>
      </c>
      <c r="I112" s="90"/>
    </row>
    <row r="113" spans="1:9">
      <c r="A113" s="87" t="s">
        <v>520</v>
      </c>
      <c r="B113" s="88" t="s">
        <v>521</v>
      </c>
      <c r="C113" s="89" t="s">
        <v>2808</v>
      </c>
      <c r="D113" s="90"/>
      <c r="E113" s="90"/>
      <c r="F113" s="90"/>
      <c r="G113" s="90">
        <v>2040</v>
      </c>
      <c r="H113" s="90">
        <v>60</v>
      </c>
      <c r="I113" s="90"/>
    </row>
    <row r="114" spans="1:9">
      <c r="A114" s="87" t="s">
        <v>752</v>
      </c>
      <c r="B114" s="88" t="s">
        <v>753</v>
      </c>
      <c r="C114" s="89" t="s">
        <v>3053</v>
      </c>
      <c r="D114" s="90">
        <v>2</v>
      </c>
      <c r="E114" s="90">
        <v>1</v>
      </c>
      <c r="F114" s="90"/>
      <c r="G114" s="90"/>
      <c r="H114" s="90"/>
      <c r="I114" s="90"/>
    </row>
    <row r="115" spans="1:9">
      <c r="A115" s="87" t="s">
        <v>524</v>
      </c>
      <c r="B115" s="88" t="s">
        <v>525</v>
      </c>
      <c r="C115" s="89" t="s">
        <v>3191</v>
      </c>
      <c r="D115" s="90"/>
      <c r="E115" s="90"/>
      <c r="F115" s="90"/>
      <c r="G115" s="90"/>
      <c r="H115" s="90">
        <v>0</v>
      </c>
      <c r="I115" s="90">
        <v>1</v>
      </c>
    </row>
    <row r="116" spans="1:9">
      <c r="A116" s="87" t="s">
        <v>638</v>
      </c>
      <c r="B116" s="88" t="s">
        <v>645</v>
      </c>
      <c r="C116" s="89" t="s">
        <v>3216</v>
      </c>
      <c r="D116" s="90"/>
      <c r="E116" s="90">
        <v>1</v>
      </c>
      <c r="F116" s="90"/>
      <c r="G116" s="90"/>
      <c r="H116" s="90">
        <v>3</v>
      </c>
      <c r="I116" s="90"/>
    </row>
    <row r="117" spans="1:9">
      <c r="A117" s="87" t="s">
        <v>526</v>
      </c>
      <c r="B117" s="88" t="s">
        <v>527</v>
      </c>
      <c r="C117" s="89" t="s">
        <v>3227</v>
      </c>
      <c r="D117" s="90">
        <v>10</v>
      </c>
      <c r="E117" s="90"/>
      <c r="F117" s="90">
        <v>2</v>
      </c>
      <c r="G117" s="90">
        <v>2</v>
      </c>
      <c r="H117" s="90"/>
      <c r="I117" s="90"/>
    </row>
    <row r="118" spans="1:9">
      <c r="A118" s="87" t="s">
        <v>528</v>
      </c>
      <c r="B118" s="88" t="s">
        <v>529</v>
      </c>
      <c r="C118" s="89" t="s">
        <v>3250</v>
      </c>
      <c r="D118" s="90">
        <v>1</v>
      </c>
      <c r="E118" s="90">
        <v>1</v>
      </c>
      <c r="F118" s="90"/>
      <c r="G118" s="90"/>
      <c r="H118" s="90">
        <v>1</v>
      </c>
      <c r="I118" s="90"/>
    </row>
    <row r="119" spans="1:9">
      <c r="A119" s="87" t="s">
        <v>530</v>
      </c>
      <c r="B119" s="88" t="s">
        <v>531</v>
      </c>
      <c r="C119" s="89" t="s">
        <v>3251</v>
      </c>
      <c r="D119" s="90">
        <v>1</v>
      </c>
      <c r="E119" s="90"/>
      <c r="F119" s="90"/>
      <c r="G119" s="90"/>
      <c r="H119" s="90">
        <v>1</v>
      </c>
      <c r="I119" s="90"/>
    </row>
    <row r="120" spans="1:9">
      <c r="A120" s="87" t="s">
        <v>532</v>
      </c>
      <c r="B120" s="88" t="s">
        <v>533</v>
      </c>
      <c r="C120" s="89" t="s">
        <v>3273</v>
      </c>
      <c r="D120" s="90">
        <v>1</v>
      </c>
      <c r="E120" s="90"/>
      <c r="F120" s="90">
        <v>1</v>
      </c>
      <c r="G120" s="90"/>
      <c r="H120" s="90"/>
      <c r="I120" s="90"/>
    </row>
    <row r="121" spans="1:9">
      <c r="A121" s="87" t="s">
        <v>535</v>
      </c>
      <c r="B121" s="88" t="s">
        <v>536</v>
      </c>
      <c r="C121" s="89" t="s">
        <v>3345</v>
      </c>
      <c r="D121" s="90">
        <v>3</v>
      </c>
      <c r="E121" s="90">
        <v>1</v>
      </c>
      <c r="F121" s="90">
        <v>10</v>
      </c>
      <c r="G121" s="90"/>
      <c r="H121" s="90"/>
      <c r="I121" s="90">
        <v>10</v>
      </c>
    </row>
    <row r="122" spans="1:9">
      <c r="A122" s="87" t="s">
        <v>538</v>
      </c>
      <c r="B122" s="88" t="s">
        <v>539</v>
      </c>
      <c r="C122" s="89" t="s">
        <v>3359</v>
      </c>
      <c r="D122" s="90">
        <v>1</v>
      </c>
      <c r="E122" s="90"/>
      <c r="F122" s="90"/>
      <c r="G122" s="90">
        <v>3</v>
      </c>
      <c r="H122" s="90"/>
      <c r="I122" s="90"/>
    </row>
    <row r="123" spans="1:9">
      <c r="A123" s="87" t="s">
        <v>248</v>
      </c>
      <c r="B123" s="88" t="s">
        <v>249</v>
      </c>
      <c r="C123" s="89" t="s">
        <v>3360</v>
      </c>
      <c r="D123" s="90"/>
      <c r="E123" s="90"/>
      <c r="F123" s="90">
        <v>1</v>
      </c>
      <c r="G123" s="90">
        <v>3</v>
      </c>
      <c r="H123" s="90"/>
      <c r="I123" s="90"/>
    </row>
    <row r="124" spans="1:9">
      <c r="A124" s="87" t="s">
        <v>540</v>
      </c>
      <c r="B124" s="88" t="s">
        <v>541</v>
      </c>
      <c r="C124" s="89" t="s">
        <v>3361</v>
      </c>
      <c r="D124" s="90"/>
      <c r="E124" s="90">
        <v>2</v>
      </c>
      <c r="F124" s="90"/>
      <c r="G124" s="90">
        <v>3</v>
      </c>
      <c r="H124" s="90"/>
      <c r="I124" s="90"/>
    </row>
    <row r="125" spans="1:9">
      <c r="A125" s="87" t="s">
        <v>970</v>
      </c>
      <c r="B125" s="88" t="s">
        <v>981</v>
      </c>
      <c r="C125" s="89" t="s">
        <v>3364</v>
      </c>
      <c r="D125" s="90">
        <v>1</v>
      </c>
      <c r="E125" s="90"/>
      <c r="F125" s="90"/>
      <c r="G125" s="90">
        <v>4</v>
      </c>
      <c r="H125" s="90"/>
      <c r="I125" s="90"/>
    </row>
    <row r="126" spans="1:9">
      <c r="A126" s="87" t="s">
        <v>542</v>
      </c>
      <c r="B126" s="88" t="s">
        <v>543</v>
      </c>
      <c r="C126" s="89" t="s">
        <v>3365</v>
      </c>
      <c r="D126" s="90">
        <v>1</v>
      </c>
      <c r="E126" s="90"/>
      <c r="F126" s="90"/>
      <c r="G126" s="90">
        <v>3</v>
      </c>
      <c r="H126" s="90"/>
      <c r="I126" s="90"/>
    </row>
    <row r="127" spans="1:9">
      <c r="A127" s="87" t="s">
        <v>544</v>
      </c>
      <c r="B127" s="88" t="s">
        <v>545</v>
      </c>
      <c r="C127" s="89" t="s">
        <v>3366</v>
      </c>
      <c r="D127" s="90">
        <v>1</v>
      </c>
      <c r="E127" s="90"/>
      <c r="F127" s="90"/>
      <c r="G127" s="90">
        <v>3</v>
      </c>
      <c r="H127" s="90"/>
      <c r="I127" s="90"/>
    </row>
    <row r="128" spans="1:9">
      <c r="A128" s="87" t="s">
        <v>971</v>
      </c>
      <c r="B128" s="88" t="s">
        <v>982</v>
      </c>
      <c r="C128" s="89" t="s">
        <v>3367</v>
      </c>
      <c r="D128" s="90">
        <v>1</v>
      </c>
      <c r="E128" s="90"/>
      <c r="F128" s="90"/>
      <c r="G128" s="90">
        <v>3</v>
      </c>
      <c r="H128" s="90"/>
      <c r="I128" s="90"/>
    </row>
    <row r="129" spans="1:9">
      <c r="A129" s="87" t="s">
        <v>246</v>
      </c>
      <c r="B129" s="88" t="s">
        <v>247</v>
      </c>
      <c r="C129" s="89" t="s">
        <v>3369</v>
      </c>
      <c r="D129" s="90">
        <v>1</v>
      </c>
      <c r="E129" s="90"/>
      <c r="F129" s="90">
        <v>1</v>
      </c>
      <c r="G129" s="90">
        <v>3</v>
      </c>
      <c r="H129" s="90"/>
      <c r="I129" s="90"/>
    </row>
    <row r="130" spans="1:9">
      <c r="A130" s="87" t="s">
        <v>546</v>
      </c>
      <c r="B130" s="88" t="s">
        <v>547</v>
      </c>
      <c r="C130" s="89" t="s">
        <v>3370</v>
      </c>
      <c r="D130" s="90"/>
      <c r="E130" s="90">
        <v>1</v>
      </c>
      <c r="F130" s="90"/>
      <c r="G130" s="90">
        <v>4</v>
      </c>
      <c r="H130" s="90">
        <v>1</v>
      </c>
      <c r="I130" s="90"/>
    </row>
    <row r="131" spans="1:9">
      <c r="A131" s="87" t="s">
        <v>769</v>
      </c>
      <c r="B131" s="88" t="s">
        <v>770</v>
      </c>
      <c r="C131" s="89" t="s">
        <v>3375</v>
      </c>
      <c r="D131" s="90">
        <v>4</v>
      </c>
      <c r="E131" s="90">
        <v>1</v>
      </c>
      <c r="F131" s="90">
        <v>8</v>
      </c>
      <c r="G131" s="90"/>
      <c r="H131" s="90"/>
      <c r="I131" s="90">
        <v>10</v>
      </c>
    </row>
    <row r="132" spans="1:9">
      <c r="A132" s="87" t="s">
        <v>716</v>
      </c>
      <c r="B132" s="88" t="s">
        <v>722</v>
      </c>
      <c r="C132" s="89" t="s">
        <v>3376</v>
      </c>
      <c r="D132" s="90"/>
      <c r="E132" s="90"/>
      <c r="F132" s="90">
        <v>30</v>
      </c>
      <c r="G132" s="90"/>
      <c r="H132" s="90"/>
      <c r="I132" s="90">
        <v>10</v>
      </c>
    </row>
    <row r="133" spans="1:9">
      <c r="A133" s="87" t="s">
        <v>550</v>
      </c>
      <c r="B133" s="88" t="s">
        <v>647</v>
      </c>
      <c r="C133" s="89" t="s">
        <v>3377</v>
      </c>
      <c r="D133" s="90">
        <v>3</v>
      </c>
      <c r="E133" s="90"/>
      <c r="F133" s="90"/>
      <c r="G133" s="90">
        <v>2</v>
      </c>
      <c r="H133" s="90">
        <v>3</v>
      </c>
      <c r="I133" s="90">
        <v>30</v>
      </c>
    </row>
    <row r="134" spans="1:9">
      <c r="A134" s="87" t="s">
        <v>772</v>
      </c>
      <c r="B134" s="88" t="s">
        <v>1381</v>
      </c>
      <c r="C134" s="89" t="s">
        <v>3384</v>
      </c>
      <c r="D134" s="90">
        <v>1</v>
      </c>
      <c r="E134" s="90">
        <v>1</v>
      </c>
      <c r="F134" s="90"/>
      <c r="G134" s="90">
        <v>3</v>
      </c>
      <c r="H134" s="90"/>
      <c r="I134" s="90"/>
    </row>
    <row r="135" spans="1:9">
      <c r="A135" s="87" t="s">
        <v>206</v>
      </c>
      <c r="B135" s="88" t="s">
        <v>633</v>
      </c>
      <c r="C135" s="89" t="s">
        <v>3402</v>
      </c>
      <c r="D135" s="90">
        <v>1</v>
      </c>
      <c r="E135" s="90"/>
      <c r="F135" s="90">
        <v>1</v>
      </c>
      <c r="G135" s="90"/>
      <c r="H135" s="90"/>
      <c r="I135" s="90"/>
    </row>
    <row r="136" spans="1:9">
      <c r="A136" s="87" t="s">
        <v>556</v>
      </c>
      <c r="B136" s="88" t="s">
        <v>4615</v>
      </c>
      <c r="C136" s="89" t="s">
        <v>3412</v>
      </c>
      <c r="D136" s="90"/>
      <c r="E136" s="90"/>
      <c r="F136" s="90">
        <v>6</v>
      </c>
      <c r="G136" s="90"/>
      <c r="H136" s="90"/>
      <c r="I136" s="90">
        <v>6</v>
      </c>
    </row>
    <row r="137" spans="1:9">
      <c r="A137" s="87" t="s">
        <v>594</v>
      </c>
      <c r="B137" s="88" t="s">
        <v>649</v>
      </c>
      <c r="C137" s="89" t="s">
        <v>3479</v>
      </c>
      <c r="D137" s="90">
        <v>5</v>
      </c>
      <c r="E137" s="90"/>
      <c r="F137" s="90"/>
      <c r="G137" s="90"/>
      <c r="H137" s="90"/>
      <c r="I137" s="90">
        <v>10</v>
      </c>
    </row>
    <row r="138" spans="1:9">
      <c r="A138" s="87" t="s">
        <v>43</v>
      </c>
      <c r="B138" s="88" t="s">
        <v>44</v>
      </c>
      <c r="C138" s="89" t="s">
        <v>3490</v>
      </c>
      <c r="D138" s="90">
        <v>4</v>
      </c>
      <c r="E138" s="90"/>
      <c r="F138" s="90">
        <v>40</v>
      </c>
      <c r="G138" s="90">
        <v>6</v>
      </c>
      <c r="H138" s="90">
        <v>2</v>
      </c>
      <c r="I138" s="90">
        <v>10</v>
      </c>
    </row>
    <row r="139" spans="1:9">
      <c r="A139" s="87" t="s">
        <v>1</v>
      </c>
      <c r="B139" s="88" t="s">
        <v>2</v>
      </c>
      <c r="C139" s="89" t="s">
        <v>3491</v>
      </c>
      <c r="D139" s="90">
        <v>3</v>
      </c>
      <c r="E139" s="90">
        <v>8</v>
      </c>
      <c r="F139" s="90">
        <v>31</v>
      </c>
      <c r="G139" s="90">
        <v>12</v>
      </c>
      <c r="H139" s="90">
        <v>20</v>
      </c>
      <c r="I139" s="90">
        <v>6</v>
      </c>
    </row>
    <row r="140" spans="1:9">
      <c r="A140" s="87" t="s">
        <v>3</v>
      </c>
      <c r="B140" s="88" t="s">
        <v>4</v>
      </c>
      <c r="C140" s="89" t="s">
        <v>3492</v>
      </c>
      <c r="D140" s="90">
        <v>1</v>
      </c>
      <c r="E140" s="90">
        <v>3</v>
      </c>
      <c r="F140" s="90">
        <v>3</v>
      </c>
      <c r="G140" s="90">
        <v>4</v>
      </c>
      <c r="H140" s="90">
        <v>23</v>
      </c>
      <c r="I140" s="90">
        <v>6</v>
      </c>
    </row>
    <row r="141" spans="1:9">
      <c r="A141" s="87" t="s">
        <v>252</v>
      </c>
      <c r="B141" s="88" t="s">
        <v>253</v>
      </c>
      <c r="C141" s="89" t="s">
        <v>3493</v>
      </c>
      <c r="D141" s="90">
        <v>18</v>
      </c>
      <c r="E141" s="90">
        <v>10</v>
      </c>
      <c r="F141" s="90">
        <v>9</v>
      </c>
      <c r="G141" s="90">
        <v>12</v>
      </c>
      <c r="H141" s="90">
        <v>17</v>
      </c>
      <c r="I141" s="90">
        <v>18</v>
      </c>
    </row>
    <row r="142" spans="1:9">
      <c r="A142" s="87" t="s">
        <v>595</v>
      </c>
      <c r="B142" s="88" t="s">
        <v>4623</v>
      </c>
      <c r="C142" s="89" t="s">
        <v>3506</v>
      </c>
      <c r="D142" s="90">
        <v>6</v>
      </c>
      <c r="E142" s="90"/>
      <c r="F142" s="90"/>
      <c r="G142" s="90">
        <v>4</v>
      </c>
      <c r="H142" s="90">
        <v>1</v>
      </c>
      <c r="I142" s="90"/>
    </row>
    <row r="143" spans="1:9">
      <c r="A143" s="87" t="s">
        <v>596</v>
      </c>
      <c r="B143" s="88" t="s">
        <v>597</v>
      </c>
      <c r="C143" s="89" t="s">
        <v>3514</v>
      </c>
      <c r="D143" s="90">
        <v>5</v>
      </c>
      <c r="E143" s="90">
        <v>2</v>
      </c>
      <c r="F143" s="90"/>
      <c r="G143" s="90"/>
      <c r="H143" s="90"/>
      <c r="I143" s="90"/>
    </row>
    <row r="144" spans="1:9">
      <c r="A144" s="87" t="s">
        <v>598</v>
      </c>
      <c r="B144" s="88" t="s">
        <v>4627</v>
      </c>
      <c r="C144" s="89" t="s">
        <v>3515</v>
      </c>
      <c r="D144" s="90">
        <v>4</v>
      </c>
      <c r="E144" s="90"/>
      <c r="F144" s="90"/>
      <c r="G144" s="90">
        <v>5</v>
      </c>
      <c r="H144" s="90">
        <v>1</v>
      </c>
      <c r="I144" s="90">
        <v>1</v>
      </c>
    </row>
    <row r="145" spans="1:9">
      <c r="A145" s="87" t="s">
        <v>599</v>
      </c>
      <c r="B145" s="88" t="s">
        <v>4628</v>
      </c>
      <c r="C145" s="89" t="s">
        <v>3517</v>
      </c>
      <c r="D145" s="90"/>
      <c r="E145" s="90">
        <v>5</v>
      </c>
      <c r="F145" s="90">
        <v>2</v>
      </c>
      <c r="G145" s="90">
        <v>6</v>
      </c>
      <c r="H145" s="90">
        <v>3</v>
      </c>
      <c r="I145" s="90"/>
    </row>
    <row r="146" spans="1:9">
      <c r="A146" s="87" t="s">
        <v>600</v>
      </c>
      <c r="B146" s="88" t="s">
        <v>601</v>
      </c>
      <c r="C146" s="89" t="s">
        <v>3519</v>
      </c>
      <c r="D146" s="90"/>
      <c r="E146" s="90"/>
      <c r="F146" s="90"/>
      <c r="G146" s="90"/>
      <c r="H146" s="90">
        <v>1</v>
      </c>
      <c r="I146" s="90">
        <v>1</v>
      </c>
    </row>
    <row r="147" spans="1:9">
      <c r="A147" s="87" t="s">
        <v>603</v>
      </c>
      <c r="B147" s="88" t="s">
        <v>651</v>
      </c>
      <c r="C147" s="89" t="s">
        <v>3523</v>
      </c>
      <c r="D147" s="90">
        <v>31</v>
      </c>
      <c r="E147" s="90"/>
      <c r="F147" s="90"/>
      <c r="G147" s="90">
        <v>33</v>
      </c>
      <c r="H147" s="90"/>
      <c r="I147" s="90">
        <v>29</v>
      </c>
    </row>
    <row r="148" spans="1:9">
      <c r="A148" s="87" t="s">
        <v>604</v>
      </c>
      <c r="B148" s="88" t="s">
        <v>605</v>
      </c>
      <c r="C148" s="89" t="s">
        <v>3527</v>
      </c>
      <c r="D148" s="90">
        <v>5</v>
      </c>
      <c r="E148" s="90"/>
      <c r="F148" s="90"/>
      <c r="G148" s="90">
        <v>32</v>
      </c>
      <c r="H148" s="90"/>
      <c r="I148" s="90">
        <v>3</v>
      </c>
    </row>
    <row r="149" spans="1:9">
      <c r="A149" s="87" t="s">
        <v>608</v>
      </c>
      <c r="B149" s="88" t="s">
        <v>609</v>
      </c>
      <c r="C149" s="89" t="s">
        <v>3577</v>
      </c>
      <c r="D149" s="90"/>
      <c r="E149" s="90">
        <v>2</v>
      </c>
      <c r="F149" s="90">
        <v>5</v>
      </c>
      <c r="G149" s="90"/>
      <c r="H149" s="90"/>
      <c r="I149" s="90"/>
    </row>
    <row r="150" spans="1:9">
      <c r="A150" s="87" t="s">
        <v>612</v>
      </c>
      <c r="B150" s="88" t="s">
        <v>654</v>
      </c>
      <c r="C150" s="89" t="s">
        <v>3594</v>
      </c>
      <c r="D150" s="90"/>
      <c r="E150" s="90">
        <v>1</v>
      </c>
      <c r="F150" s="90">
        <v>4</v>
      </c>
      <c r="G150" s="90"/>
      <c r="H150" s="90">
        <v>10</v>
      </c>
      <c r="I150" s="90"/>
    </row>
    <row r="151" spans="1:9">
      <c r="A151" s="87" t="s">
        <v>614</v>
      </c>
      <c r="B151" s="88" t="s">
        <v>615</v>
      </c>
      <c r="C151" s="89" t="s">
        <v>3622</v>
      </c>
      <c r="D151" s="90">
        <v>1</v>
      </c>
      <c r="E151" s="90"/>
      <c r="F151" s="90">
        <v>2</v>
      </c>
      <c r="G151" s="90"/>
      <c r="H151" s="90"/>
      <c r="I151" s="90"/>
    </row>
    <row r="152" spans="1:9">
      <c r="A152" s="87" t="s">
        <v>616</v>
      </c>
      <c r="B152" s="88" t="s">
        <v>617</v>
      </c>
      <c r="C152" s="89" t="s">
        <v>3623</v>
      </c>
      <c r="D152" s="90"/>
      <c r="E152" s="90"/>
      <c r="F152" s="90"/>
      <c r="G152" s="90">
        <v>1</v>
      </c>
      <c r="H152" s="90">
        <v>1</v>
      </c>
      <c r="I152" s="90"/>
    </row>
    <row r="153" spans="1:9">
      <c r="A153" s="87" t="s">
        <v>620</v>
      </c>
      <c r="B153" s="88" t="s">
        <v>621</v>
      </c>
      <c r="C153" s="89" t="s">
        <v>3625</v>
      </c>
      <c r="D153" s="90"/>
      <c r="E153" s="90">
        <v>1</v>
      </c>
      <c r="F153" s="90"/>
      <c r="G153" s="90">
        <v>6</v>
      </c>
      <c r="H153" s="90"/>
      <c r="I153" s="90"/>
    </row>
    <row r="154" spans="1:9">
      <c r="A154" s="87" t="s">
        <v>976</v>
      </c>
      <c r="B154" s="88" t="s">
        <v>4661</v>
      </c>
      <c r="C154" s="89"/>
      <c r="D154" s="90">
        <v>3</v>
      </c>
      <c r="E154" s="90"/>
      <c r="F154" s="90"/>
      <c r="G154" s="90">
        <v>5</v>
      </c>
      <c r="H154" s="90"/>
      <c r="I154" s="90"/>
    </row>
    <row r="155" spans="1:9">
      <c r="A155" s="87" t="s">
        <v>180</v>
      </c>
      <c r="B155" s="88" t="s">
        <v>181</v>
      </c>
      <c r="C155" s="89" t="s">
        <v>3654</v>
      </c>
      <c r="D155" s="90">
        <v>455</v>
      </c>
      <c r="E155" s="90">
        <v>100</v>
      </c>
      <c r="F155" s="90">
        <v>28</v>
      </c>
      <c r="G155" s="90">
        <v>1314</v>
      </c>
      <c r="H155" s="90">
        <v>150</v>
      </c>
      <c r="I155" s="90">
        <v>108</v>
      </c>
    </row>
    <row r="156" spans="1:9">
      <c r="A156" s="87" t="s">
        <v>622</v>
      </c>
      <c r="B156" s="88" t="s">
        <v>4594</v>
      </c>
      <c r="C156" s="89" t="s">
        <v>3667</v>
      </c>
      <c r="D156" s="90">
        <v>3</v>
      </c>
      <c r="E156" s="90">
        <v>4</v>
      </c>
      <c r="F156" s="90"/>
      <c r="G156" s="90"/>
      <c r="H156" s="90"/>
      <c r="I156" s="90"/>
    </row>
    <row r="157" spans="1:9">
      <c r="A157" s="87" t="s">
        <v>629</v>
      </c>
      <c r="B157" s="88" t="s">
        <v>630</v>
      </c>
      <c r="C157" s="89" t="s">
        <v>3713</v>
      </c>
      <c r="D157" s="90">
        <v>3</v>
      </c>
      <c r="E157" s="90"/>
      <c r="F157" s="90"/>
      <c r="G157" s="90">
        <v>1</v>
      </c>
      <c r="H157" s="90"/>
      <c r="I157" s="90"/>
    </row>
    <row r="158" spans="1:9">
      <c r="A158" s="87" t="s">
        <v>512</v>
      </c>
      <c r="B158" s="88" t="s">
        <v>513</v>
      </c>
      <c r="C158" s="89" t="s">
        <v>3709</v>
      </c>
      <c r="D158" s="90">
        <v>2</v>
      </c>
      <c r="E158" s="90">
        <v>4</v>
      </c>
      <c r="F158" s="90">
        <v>1</v>
      </c>
      <c r="G158" s="90"/>
      <c r="H158" s="90">
        <v>1</v>
      </c>
      <c r="I158" s="90"/>
    </row>
    <row r="159" spans="1:9">
      <c r="A159" s="87" t="s">
        <v>585</v>
      </c>
      <c r="B159" s="88" t="s">
        <v>656</v>
      </c>
      <c r="C159" s="89" t="s">
        <v>3757</v>
      </c>
      <c r="D159" s="90">
        <v>10</v>
      </c>
      <c r="E159" s="90"/>
      <c r="F159" s="90"/>
      <c r="G159" s="90">
        <v>1</v>
      </c>
      <c r="H159" s="90"/>
      <c r="I159" s="90"/>
    </row>
    <row r="160" spans="1:9">
      <c r="A160" s="87" t="s">
        <v>144</v>
      </c>
      <c r="B160" s="88" t="s">
        <v>145</v>
      </c>
      <c r="C160" s="89" t="s">
        <v>3758</v>
      </c>
      <c r="D160" s="90">
        <v>7</v>
      </c>
      <c r="E160" s="90"/>
      <c r="F160" s="90">
        <v>21</v>
      </c>
      <c r="G160" s="90">
        <v>11</v>
      </c>
      <c r="H160" s="90"/>
      <c r="I160" s="90">
        <v>12</v>
      </c>
    </row>
    <row r="161" spans="1:9">
      <c r="A161" s="87" t="s">
        <v>586</v>
      </c>
      <c r="B161" s="88" t="s">
        <v>657</v>
      </c>
      <c r="C161" s="89" t="s">
        <v>3761</v>
      </c>
      <c r="D161" s="90">
        <v>4</v>
      </c>
      <c r="E161" s="90"/>
      <c r="F161" s="90">
        <v>1</v>
      </c>
      <c r="G161" s="90">
        <v>7</v>
      </c>
      <c r="H161" s="90"/>
      <c r="I161" s="90">
        <v>9</v>
      </c>
    </row>
    <row r="162" spans="1:9">
      <c r="A162" s="87" t="s">
        <v>125</v>
      </c>
      <c r="B162" s="88" t="s">
        <v>126</v>
      </c>
      <c r="C162" s="89" t="s">
        <v>3762</v>
      </c>
      <c r="D162" s="90">
        <v>4</v>
      </c>
      <c r="E162" s="90"/>
      <c r="F162" s="90">
        <v>16</v>
      </c>
      <c r="G162" s="90">
        <v>11</v>
      </c>
      <c r="H162" s="90"/>
      <c r="I162" s="90"/>
    </row>
    <row r="163" spans="1:9">
      <c r="A163" s="87" t="s">
        <v>277</v>
      </c>
      <c r="B163" s="88" t="s">
        <v>278</v>
      </c>
      <c r="C163" s="89" t="s">
        <v>3766</v>
      </c>
      <c r="D163" s="90">
        <v>106</v>
      </c>
      <c r="E163" s="90"/>
      <c r="F163" s="90">
        <v>189</v>
      </c>
      <c r="G163" s="90">
        <v>27</v>
      </c>
      <c r="H163" s="90"/>
      <c r="I163" s="90">
        <v>65</v>
      </c>
    </row>
    <row r="164" spans="1:9">
      <c r="A164" s="87" t="s">
        <v>151</v>
      </c>
      <c r="B164" s="88" t="s">
        <v>152</v>
      </c>
      <c r="C164" s="89" t="s">
        <v>3769</v>
      </c>
      <c r="D164" s="90">
        <v>322</v>
      </c>
      <c r="E164" s="90">
        <v>4</v>
      </c>
      <c r="F164" s="90">
        <v>245</v>
      </c>
      <c r="G164" s="90">
        <v>543</v>
      </c>
      <c r="H164" s="90">
        <v>168</v>
      </c>
      <c r="I164" s="90">
        <v>140</v>
      </c>
    </row>
    <row r="165" spans="1:9">
      <c r="A165" s="87" t="s">
        <v>132</v>
      </c>
      <c r="B165" s="88" t="s">
        <v>133</v>
      </c>
      <c r="C165" s="89" t="s">
        <v>3770</v>
      </c>
      <c r="D165" s="90">
        <v>473</v>
      </c>
      <c r="E165" s="90">
        <v>387</v>
      </c>
      <c r="F165" s="90">
        <v>515</v>
      </c>
      <c r="G165" s="90">
        <v>664</v>
      </c>
      <c r="H165" s="90">
        <v>269</v>
      </c>
      <c r="I165" s="90">
        <v>780</v>
      </c>
    </row>
    <row r="166" spans="1:9">
      <c r="A166" s="87" t="s">
        <v>274</v>
      </c>
      <c r="B166" s="88" t="s">
        <v>275</v>
      </c>
      <c r="C166" s="89" t="s">
        <v>3780</v>
      </c>
      <c r="D166" s="90">
        <v>60</v>
      </c>
      <c r="E166" s="90">
        <v>8</v>
      </c>
      <c r="F166" s="90">
        <v>49</v>
      </c>
      <c r="G166" s="90">
        <v>40</v>
      </c>
      <c r="H166" s="90"/>
      <c r="I166" s="90"/>
    </row>
    <row r="167" spans="1:9">
      <c r="A167" s="87" t="s">
        <v>188</v>
      </c>
      <c r="B167" s="88" t="s">
        <v>189</v>
      </c>
      <c r="C167" s="89" t="s">
        <v>3781</v>
      </c>
      <c r="D167" s="90">
        <v>82</v>
      </c>
      <c r="E167" s="90">
        <v>20</v>
      </c>
      <c r="F167" s="90">
        <v>97</v>
      </c>
      <c r="G167" s="90">
        <v>150</v>
      </c>
      <c r="H167" s="90">
        <v>234</v>
      </c>
      <c r="I167" s="90">
        <v>130</v>
      </c>
    </row>
    <row r="168" spans="1:9">
      <c r="A168" s="87" t="s">
        <v>820</v>
      </c>
      <c r="B168" s="88" t="s">
        <v>821</v>
      </c>
      <c r="C168" s="89" t="s">
        <v>3782</v>
      </c>
      <c r="D168" s="90"/>
      <c r="E168" s="90"/>
      <c r="F168" s="90">
        <v>6</v>
      </c>
      <c r="G168" s="90"/>
      <c r="H168" s="90">
        <v>9</v>
      </c>
      <c r="I168" s="90">
        <v>26</v>
      </c>
    </row>
    <row r="169" spans="1:9">
      <c r="A169" s="87" t="s">
        <v>587</v>
      </c>
      <c r="B169" s="88" t="s">
        <v>658</v>
      </c>
      <c r="C169" s="89" t="s">
        <v>3783</v>
      </c>
      <c r="D169" s="90"/>
      <c r="E169" s="90"/>
      <c r="F169" s="90">
        <v>168</v>
      </c>
      <c r="G169" s="90">
        <v>14</v>
      </c>
      <c r="H169" s="90"/>
      <c r="I169" s="90"/>
    </row>
    <row r="170" spans="1:9">
      <c r="A170" s="87" t="s">
        <v>809</v>
      </c>
      <c r="B170" s="88" t="s">
        <v>810</v>
      </c>
      <c r="C170" s="89" t="s">
        <v>3784</v>
      </c>
      <c r="D170" s="90">
        <v>264</v>
      </c>
      <c r="E170" s="90"/>
      <c r="F170" s="90"/>
      <c r="G170" s="90">
        <v>150</v>
      </c>
      <c r="H170" s="90"/>
      <c r="I170" s="90"/>
    </row>
    <row r="171" spans="1:9">
      <c r="A171" s="87" t="s">
        <v>899</v>
      </c>
      <c r="B171" s="88" t="s">
        <v>902</v>
      </c>
      <c r="C171" s="89" t="s">
        <v>3785</v>
      </c>
      <c r="D171" s="90">
        <v>264</v>
      </c>
      <c r="E171" s="90"/>
      <c r="F171" s="90"/>
      <c r="G171" s="90">
        <v>150</v>
      </c>
      <c r="H171" s="90"/>
      <c r="I171" s="90"/>
    </row>
    <row r="172" spans="1:9">
      <c r="A172" s="87" t="s">
        <v>588</v>
      </c>
      <c r="B172" s="88" t="s">
        <v>589</v>
      </c>
      <c r="C172" s="89" t="s">
        <v>3787</v>
      </c>
      <c r="D172" s="90">
        <v>40</v>
      </c>
      <c r="E172" s="90"/>
      <c r="F172" s="90"/>
      <c r="G172" s="90"/>
      <c r="H172" s="90">
        <v>10</v>
      </c>
      <c r="I172" s="90">
        <v>40</v>
      </c>
    </row>
    <row r="173" spans="1:9">
      <c r="A173" s="87" t="s">
        <v>799</v>
      </c>
      <c r="B173" s="88" t="s">
        <v>818</v>
      </c>
      <c r="C173" s="89" t="s">
        <v>3759</v>
      </c>
      <c r="D173" s="90"/>
      <c r="E173" s="90">
        <v>2</v>
      </c>
      <c r="F173" s="90">
        <v>58</v>
      </c>
      <c r="G173" s="90">
        <v>15</v>
      </c>
      <c r="H173" s="90"/>
      <c r="I173" s="90">
        <v>15</v>
      </c>
    </row>
    <row r="174" spans="1:9">
      <c r="A174" s="87" t="s">
        <v>591</v>
      </c>
      <c r="B174" s="88" t="s">
        <v>890</v>
      </c>
      <c r="C174" s="89" t="s">
        <v>3760</v>
      </c>
      <c r="D174" s="90">
        <v>18</v>
      </c>
      <c r="E174" s="90">
        <v>2</v>
      </c>
      <c r="F174" s="90">
        <v>32</v>
      </c>
      <c r="G174" s="90">
        <v>34</v>
      </c>
      <c r="H174" s="90">
        <v>2</v>
      </c>
      <c r="I174" s="90">
        <v>14</v>
      </c>
    </row>
    <row r="175" spans="1:9">
      <c r="A175" s="87" t="s">
        <v>590</v>
      </c>
      <c r="B175" s="88" t="s">
        <v>659</v>
      </c>
      <c r="C175" s="89" t="s">
        <v>3788</v>
      </c>
      <c r="D175" s="90">
        <v>5</v>
      </c>
      <c r="E175" s="90"/>
      <c r="F175" s="90">
        <v>46</v>
      </c>
      <c r="G175" s="90">
        <v>10</v>
      </c>
      <c r="H175" s="90"/>
      <c r="I175" s="90"/>
    </row>
    <row r="176" spans="1:9">
      <c r="A176" s="87" t="s">
        <v>146</v>
      </c>
      <c r="B176" s="88" t="s">
        <v>147</v>
      </c>
      <c r="C176" s="89" t="s">
        <v>3789</v>
      </c>
      <c r="D176" s="90">
        <v>5</v>
      </c>
      <c r="E176" s="90">
        <v>20</v>
      </c>
      <c r="F176" s="90">
        <v>10</v>
      </c>
      <c r="G176" s="90"/>
      <c r="H176" s="90"/>
      <c r="I176" s="90"/>
    </row>
    <row r="177" spans="1:9">
      <c r="A177" s="87" t="s">
        <v>898</v>
      </c>
      <c r="B177" s="88" t="s">
        <v>903</v>
      </c>
      <c r="C177" s="89" t="s">
        <v>3790</v>
      </c>
      <c r="D177" s="90">
        <v>12</v>
      </c>
      <c r="E177" s="90"/>
      <c r="F177" s="90"/>
      <c r="G177" s="90">
        <v>10</v>
      </c>
      <c r="H177" s="90"/>
      <c r="I177" s="90"/>
    </row>
    <row r="178" spans="1:9">
      <c r="A178" s="87" t="s">
        <v>634</v>
      </c>
      <c r="B178" s="88" t="s">
        <v>635</v>
      </c>
      <c r="C178" s="89" t="s">
        <v>3791</v>
      </c>
      <c r="D178" s="90"/>
      <c r="E178" s="90"/>
      <c r="F178" s="90">
        <v>18</v>
      </c>
      <c r="G178" s="90"/>
      <c r="H178" s="90">
        <v>27</v>
      </c>
      <c r="I178" s="90"/>
    </row>
    <row r="179" spans="1:9">
      <c r="A179" s="87" t="s">
        <v>514</v>
      </c>
      <c r="B179" s="88" t="s">
        <v>515</v>
      </c>
      <c r="C179" s="89" t="s">
        <v>3792</v>
      </c>
      <c r="D179" s="90"/>
      <c r="E179" s="90">
        <v>4</v>
      </c>
      <c r="F179" s="90">
        <v>100</v>
      </c>
      <c r="G179" s="90"/>
      <c r="H179" s="90">
        <v>1</v>
      </c>
      <c r="I179" s="90"/>
    </row>
    <row r="180" spans="1:9">
      <c r="A180" s="87" t="s">
        <v>632</v>
      </c>
      <c r="B180" s="88" t="s">
        <v>661</v>
      </c>
      <c r="C180" s="89" t="s">
        <v>3815</v>
      </c>
      <c r="D180" s="90"/>
      <c r="E180" s="90"/>
      <c r="F180" s="90">
        <v>1</v>
      </c>
      <c r="G180" s="90"/>
      <c r="H180" s="90">
        <v>2</v>
      </c>
      <c r="I180" s="90"/>
    </row>
    <row r="181" spans="1:9">
      <c r="A181" s="87" t="s">
        <v>61</v>
      </c>
      <c r="B181" s="88" t="s">
        <v>62</v>
      </c>
      <c r="C181" s="89" t="s">
        <v>3820</v>
      </c>
      <c r="D181" s="90">
        <v>381</v>
      </c>
      <c r="E181" s="90">
        <v>313</v>
      </c>
      <c r="F181" s="90">
        <v>456</v>
      </c>
      <c r="G181" s="90">
        <v>402</v>
      </c>
      <c r="H181" s="90">
        <v>207</v>
      </c>
      <c r="I181" s="90">
        <v>372</v>
      </c>
    </row>
    <row r="182" spans="1:9">
      <c r="A182" s="87" t="s">
        <v>183</v>
      </c>
      <c r="B182" s="88" t="s">
        <v>184</v>
      </c>
      <c r="C182" s="89" t="s">
        <v>3821</v>
      </c>
      <c r="D182" s="90">
        <v>36</v>
      </c>
      <c r="E182" s="90">
        <v>44</v>
      </c>
      <c r="F182" s="90">
        <v>118</v>
      </c>
      <c r="G182" s="90">
        <v>137</v>
      </c>
      <c r="H182" s="90"/>
      <c r="I182" s="90">
        <v>39</v>
      </c>
    </row>
    <row r="183" spans="1:9">
      <c r="A183" s="87" t="s">
        <v>564</v>
      </c>
      <c r="B183" s="88" t="s">
        <v>565</v>
      </c>
      <c r="C183" s="89" t="s">
        <v>3822</v>
      </c>
      <c r="D183" s="90">
        <v>20</v>
      </c>
      <c r="E183" s="90">
        <v>5</v>
      </c>
      <c r="F183" s="90"/>
      <c r="G183" s="90"/>
      <c r="H183" s="90"/>
      <c r="I183" s="90"/>
    </row>
    <row r="184" spans="1:9">
      <c r="A184" s="87" t="s">
        <v>856</v>
      </c>
      <c r="B184" s="88" t="s">
        <v>857</v>
      </c>
      <c r="C184" s="89" t="s">
        <v>3824</v>
      </c>
      <c r="D184" s="90">
        <v>20</v>
      </c>
      <c r="E184" s="90"/>
      <c r="F184" s="90"/>
      <c r="G184" s="90">
        <v>43</v>
      </c>
      <c r="H184" s="90"/>
      <c r="I184" s="90"/>
    </row>
    <row r="185" spans="1:9">
      <c r="A185" s="87" t="s">
        <v>566</v>
      </c>
      <c r="B185" s="88" t="s">
        <v>567</v>
      </c>
      <c r="C185" s="89" t="s">
        <v>3828</v>
      </c>
      <c r="D185" s="90">
        <v>15</v>
      </c>
      <c r="E185" s="90"/>
      <c r="F185" s="90">
        <v>10</v>
      </c>
      <c r="G185" s="90"/>
      <c r="H185" s="90">
        <v>3</v>
      </c>
      <c r="I185" s="90">
        <v>9</v>
      </c>
    </row>
    <row r="186" spans="1:9">
      <c r="A186" s="87" t="s">
        <v>153</v>
      </c>
      <c r="B186" s="88" t="s">
        <v>154</v>
      </c>
      <c r="C186" s="89" t="s">
        <v>3829</v>
      </c>
      <c r="D186" s="90">
        <v>39</v>
      </c>
      <c r="E186" s="90">
        <v>40</v>
      </c>
      <c r="F186" s="90">
        <v>81</v>
      </c>
      <c r="G186" s="90">
        <v>17</v>
      </c>
      <c r="H186" s="90">
        <v>35</v>
      </c>
      <c r="I186" s="90">
        <v>58</v>
      </c>
    </row>
    <row r="187" spans="1:9">
      <c r="A187" s="87" t="s">
        <v>142</v>
      </c>
      <c r="B187" s="88" t="s">
        <v>143</v>
      </c>
      <c r="C187" s="89"/>
      <c r="D187" s="90"/>
      <c r="E187" s="90"/>
      <c r="F187" s="90">
        <v>7</v>
      </c>
      <c r="G187" s="90">
        <v>30</v>
      </c>
      <c r="H187" s="90"/>
      <c r="I187" s="90"/>
    </row>
    <row r="188" spans="1:9">
      <c r="A188" s="87" t="s">
        <v>757</v>
      </c>
      <c r="B188" s="88" t="s">
        <v>758</v>
      </c>
      <c r="C188" s="89" t="s">
        <v>3830</v>
      </c>
      <c r="D188" s="90">
        <v>9</v>
      </c>
      <c r="E188" s="90">
        <v>6</v>
      </c>
      <c r="F188" s="90"/>
      <c r="G188" s="90"/>
      <c r="H188" s="90"/>
      <c r="I188" s="90"/>
    </row>
    <row r="189" spans="1:9">
      <c r="A189" s="87" t="s">
        <v>288</v>
      </c>
      <c r="B189" s="88" t="s">
        <v>289</v>
      </c>
      <c r="C189" s="89" t="s">
        <v>3840</v>
      </c>
      <c r="D189" s="90">
        <v>15</v>
      </c>
      <c r="E189" s="90"/>
      <c r="F189" s="90">
        <v>34</v>
      </c>
      <c r="G189" s="90">
        <v>67</v>
      </c>
      <c r="H189" s="90"/>
      <c r="I189" s="90">
        <v>6</v>
      </c>
    </row>
    <row r="190" spans="1:9">
      <c r="A190" s="87" t="s">
        <v>717</v>
      </c>
      <c r="B190" s="88" t="s">
        <v>723</v>
      </c>
      <c r="C190" s="89"/>
      <c r="D190" s="90"/>
      <c r="E190" s="90"/>
      <c r="F190" s="90">
        <v>12</v>
      </c>
      <c r="G190" s="90"/>
      <c r="H190" s="90"/>
      <c r="I190" s="90">
        <v>1</v>
      </c>
    </row>
    <row r="191" spans="1:9">
      <c r="A191" s="87" t="s">
        <v>187</v>
      </c>
      <c r="B191" s="88" t="s">
        <v>186</v>
      </c>
      <c r="C191" s="89" t="s">
        <v>3890</v>
      </c>
      <c r="D191" s="90">
        <v>28</v>
      </c>
      <c r="E191" s="90"/>
      <c r="F191" s="90">
        <v>10</v>
      </c>
      <c r="G191" s="90">
        <v>10</v>
      </c>
      <c r="H191" s="90"/>
      <c r="I191" s="90"/>
    </row>
    <row r="192" spans="1:9">
      <c r="A192" s="87" t="s">
        <v>568</v>
      </c>
      <c r="B192" s="88" t="s">
        <v>662</v>
      </c>
      <c r="C192" s="89" t="s">
        <v>3911</v>
      </c>
      <c r="D192" s="90"/>
      <c r="E192" s="90"/>
      <c r="F192" s="90">
        <v>28</v>
      </c>
      <c r="G192" s="90">
        <v>20</v>
      </c>
      <c r="H192" s="90">
        <v>20</v>
      </c>
      <c r="I192" s="90">
        <v>15</v>
      </c>
    </row>
    <row r="193" spans="1:9">
      <c r="A193" s="87" t="s">
        <v>218</v>
      </c>
      <c r="B193" s="88" t="s">
        <v>219</v>
      </c>
      <c r="C193" s="89" t="s">
        <v>3912</v>
      </c>
      <c r="D193" s="90">
        <v>195</v>
      </c>
      <c r="E193" s="90">
        <v>19</v>
      </c>
      <c r="F193" s="90">
        <v>26</v>
      </c>
      <c r="G193" s="90">
        <v>118</v>
      </c>
      <c r="H193" s="90"/>
      <c r="I193" s="90">
        <v>52</v>
      </c>
    </row>
    <row r="194" spans="1:9">
      <c r="A194" s="87" t="s">
        <v>256</v>
      </c>
      <c r="B194" s="88" t="s">
        <v>257</v>
      </c>
      <c r="C194" s="89" t="s">
        <v>3916</v>
      </c>
      <c r="D194" s="90">
        <v>1</v>
      </c>
      <c r="E194" s="90"/>
      <c r="F194" s="90">
        <v>7</v>
      </c>
      <c r="G194" s="90"/>
      <c r="H194" s="90"/>
      <c r="I194" s="90"/>
    </row>
    <row r="195" spans="1:9">
      <c r="A195" s="87" t="s">
        <v>569</v>
      </c>
      <c r="B195" s="88" t="s">
        <v>663</v>
      </c>
      <c r="C195" s="89" t="s">
        <v>3917</v>
      </c>
      <c r="D195" s="90">
        <v>176</v>
      </c>
      <c r="E195" s="90">
        <v>35</v>
      </c>
      <c r="F195" s="90">
        <v>25</v>
      </c>
      <c r="G195" s="90">
        <v>75</v>
      </c>
      <c r="H195" s="90">
        <v>2</v>
      </c>
      <c r="I195" s="90">
        <v>9</v>
      </c>
    </row>
    <row r="196" spans="1:9">
      <c r="A196" s="87" t="s">
        <v>732</v>
      </c>
      <c r="B196" s="88" t="s">
        <v>291</v>
      </c>
      <c r="C196" s="89" t="s">
        <v>3918</v>
      </c>
      <c r="D196" s="90"/>
      <c r="E196" s="90">
        <v>8</v>
      </c>
      <c r="F196" s="90">
        <v>1</v>
      </c>
      <c r="G196" s="90">
        <v>2</v>
      </c>
      <c r="H196" s="90">
        <v>2</v>
      </c>
      <c r="I196" s="90">
        <v>4</v>
      </c>
    </row>
    <row r="197" spans="1:9">
      <c r="A197" s="87" t="s">
        <v>1255</v>
      </c>
      <c r="B197" s="88" t="s">
        <v>290</v>
      </c>
      <c r="C197" s="89" t="s">
        <v>3919</v>
      </c>
      <c r="D197" s="90">
        <v>15</v>
      </c>
      <c r="E197" s="90"/>
      <c r="F197" s="90">
        <v>34</v>
      </c>
      <c r="G197" s="90">
        <v>8</v>
      </c>
      <c r="H197" s="90"/>
      <c r="I197" s="90">
        <v>1</v>
      </c>
    </row>
    <row r="198" spans="1:9">
      <c r="A198" s="87" t="s">
        <v>139</v>
      </c>
      <c r="B198" s="88" t="s">
        <v>1401</v>
      </c>
      <c r="C198" s="89" t="s">
        <v>3920</v>
      </c>
      <c r="D198" s="90"/>
      <c r="E198" s="90"/>
      <c r="F198" s="90">
        <v>5</v>
      </c>
      <c r="G198" s="90">
        <v>14</v>
      </c>
      <c r="H198" s="90"/>
      <c r="I198" s="90"/>
    </row>
    <row r="199" spans="1:9">
      <c r="A199" s="87" t="s">
        <v>140</v>
      </c>
      <c r="B199" s="88" t="s">
        <v>141</v>
      </c>
      <c r="C199" s="89" t="s">
        <v>3921</v>
      </c>
      <c r="D199" s="90"/>
      <c r="E199" s="90"/>
      <c r="F199" s="90">
        <v>4</v>
      </c>
      <c r="G199" s="90">
        <v>8</v>
      </c>
      <c r="H199" s="90"/>
      <c r="I199" s="90"/>
    </row>
    <row r="200" spans="1:9">
      <c r="A200" s="87" t="s">
        <v>3922</v>
      </c>
      <c r="B200" s="88" t="s">
        <v>867</v>
      </c>
      <c r="C200" s="89" t="s">
        <v>3923</v>
      </c>
      <c r="D200" s="90">
        <v>35</v>
      </c>
      <c r="E200" s="90"/>
      <c r="F200" s="90"/>
      <c r="G200" s="90">
        <v>58</v>
      </c>
      <c r="H200" s="90"/>
      <c r="I200" s="90">
        <v>8</v>
      </c>
    </row>
    <row r="201" spans="1:9">
      <c r="A201" s="87" t="s">
        <v>185</v>
      </c>
      <c r="B201" s="88" t="s">
        <v>4650</v>
      </c>
      <c r="C201" s="89" t="s">
        <v>3924</v>
      </c>
      <c r="D201" s="90"/>
      <c r="E201" s="90"/>
      <c r="F201" s="90">
        <v>14</v>
      </c>
      <c r="G201" s="90">
        <v>68</v>
      </c>
      <c r="H201" s="90"/>
      <c r="I201" s="90"/>
    </row>
    <row r="202" spans="1:9">
      <c r="A202" s="87" t="s">
        <v>570</v>
      </c>
      <c r="B202" s="88" t="s">
        <v>571</v>
      </c>
      <c r="C202" s="89" t="s">
        <v>3928</v>
      </c>
      <c r="D202" s="90">
        <v>55</v>
      </c>
      <c r="E202" s="90"/>
      <c r="F202" s="90"/>
      <c r="G202" s="90">
        <v>50</v>
      </c>
      <c r="H202" s="90"/>
      <c r="I202" s="90"/>
    </row>
    <row r="203" spans="1:9">
      <c r="A203" s="87" t="s">
        <v>572</v>
      </c>
      <c r="B203" s="88" t="s">
        <v>573</v>
      </c>
      <c r="C203" s="89" t="s">
        <v>3819</v>
      </c>
      <c r="D203" s="90">
        <v>56</v>
      </c>
      <c r="E203" s="90">
        <v>48</v>
      </c>
      <c r="F203" s="90">
        <v>6</v>
      </c>
      <c r="G203" s="90">
        <v>88</v>
      </c>
      <c r="H203" s="90"/>
      <c r="I203" s="90">
        <v>58</v>
      </c>
    </row>
    <row r="204" spans="1:9">
      <c r="A204" s="87" t="s">
        <v>157</v>
      </c>
      <c r="B204" s="88" t="s">
        <v>158</v>
      </c>
      <c r="C204" s="89" t="s">
        <v>3932</v>
      </c>
      <c r="D204" s="90">
        <v>11</v>
      </c>
      <c r="E204" s="90">
        <v>10</v>
      </c>
      <c r="F204" s="90">
        <v>10</v>
      </c>
      <c r="G204" s="90">
        <v>78</v>
      </c>
      <c r="H204" s="90"/>
      <c r="I204" s="90"/>
    </row>
    <row r="205" spans="1:9">
      <c r="A205" s="87" t="s">
        <v>886</v>
      </c>
      <c r="B205" s="88" t="s">
        <v>150</v>
      </c>
      <c r="C205" s="89" t="s">
        <v>3933</v>
      </c>
      <c r="D205" s="90">
        <v>161</v>
      </c>
      <c r="E205" s="90">
        <v>66</v>
      </c>
      <c r="F205" s="90">
        <v>251</v>
      </c>
      <c r="G205" s="90">
        <v>350</v>
      </c>
      <c r="H205" s="90">
        <v>50</v>
      </c>
      <c r="I205" s="90">
        <v>111</v>
      </c>
    </row>
    <row r="206" spans="1:9">
      <c r="A206" s="87" t="s">
        <v>574</v>
      </c>
      <c r="B206" s="88" t="s">
        <v>575</v>
      </c>
      <c r="C206" s="89" t="s">
        <v>3934</v>
      </c>
      <c r="D206" s="90">
        <v>4</v>
      </c>
      <c r="E206" s="90"/>
      <c r="F206" s="90"/>
      <c r="G206" s="90"/>
      <c r="H206" s="90">
        <v>20</v>
      </c>
      <c r="I206" s="90">
        <v>8</v>
      </c>
    </row>
    <row r="207" spans="1:9">
      <c r="A207" s="87" t="s">
        <v>200</v>
      </c>
      <c r="B207" s="88" t="s">
        <v>201</v>
      </c>
      <c r="C207" s="89" t="s">
        <v>3935</v>
      </c>
      <c r="D207" s="90">
        <v>49</v>
      </c>
      <c r="E207" s="90">
        <v>4</v>
      </c>
      <c r="F207" s="90">
        <v>51</v>
      </c>
      <c r="G207" s="90">
        <v>20</v>
      </c>
      <c r="H207" s="90">
        <v>58</v>
      </c>
      <c r="I207" s="90">
        <v>4</v>
      </c>
    </row>
    <row r="208" spans="1:9">
      <c r="A208" s="87" t="s">
        <v>576</v>
      </c>
      <c r="B208" s="88" t="s">
        <v>577</v>
      </c>
      <c r="C208" s="89" t="s">
        <v>3936</v>
      </c>
      <c r="D208" s="90"/>
      <c r="E208" s="90"/>
      <c r="F208" s="90">
        <v>14</v>
      </c>
      <c r="G208" s="90">
        <v>47</v>
      </c>
      <c r="H208" s="90">
        <v>1</v>
      </c>
      <c r="I208" s="90"/>
    </row>
    <row r="209" spans="1:9">
      <c r="A209" s="87" t="s">
        <v>885</v>
      </c>
      <c r="B209" s="88" t="s">
        <v>557</v>
      </c>
      <c r="C209" s="89" t="s">
        <v>3937</v>
      </c>
      <c r="D209" s="90">
        <v>6</v>
      </c>
      <c r="E209" s="90"/>
      <c r="F209" s="90">
        <v>1</v>
      </c>
      <c r="G209" s="90">
        <v>19</v>
      </c>
      <c r="H209" s="90">
        <v>2</v>
      </c>
      <c r="I209" s="90">
        <v>5</v>
      </c>
    </row>
    <row r="210" spans="1:9">
      <c r="A210" s="87" t="s">
        <v>578</v>
      </c>
      <c r="B210" s="88" t="s">
        <v>579</v>
      </c>
      <c r="C210" s="89" t="s">
        <v>3942</v>
      </c>
      <c r="D210" s="90">
        <v>46</v>
      </c>
      <c r="E210" s="90"/>
      <c r="F210" s="90">
        <v>1</v>
      </c>
      <c r="G210" s="90">
        <v>35</v>
      </c>
      <c r="H210" s="90"/>
      <c r="I210" s="90"/>
    </row>
    <row r="211" spans="1:9">
      <c r="A211" s="87" t="s">
        <v>580</v>
      </c>
      <c r="B211" s="88" t="s">
        <v>581</v>
      </c>
      <c r="C211" s="89" t="s">
        <v>3943</v>
      </c>
      <c r="D211" s="90">
        <v>11</v>
      </c>
      <c r="E211" s="90">
        <v>50</v>
      </c>
      <c r="F211" s="90"/>
      <c r="G211" s="90">
        <v>50</v>
      </c>
      <c r="H211" s="90"/>
      <c r="I211" s="90">
        <v>10</v>
      </c>
    </row>
    <row r="212" spans="1:9">
      <c r="A212" s="87" t="s">
        <v>582</v>
      </c>
      <c r="B212" s="88" t="s">
        <v>583</v>
      </c>
      <c r="C212" s="89" t="s">
        <v>3944</v>
      </c>
      <c r="D212" s="90"/>
      <c r="E212" s="90">
        <v>6</v>
      </c>
      <c r="F212" s="90"/>
      <c r="G212" s="90">
        <v>54</v>
      </c>
      <c r="H212" s="90"/>
      <c r="I212" s="90">
        <v>33</v>
      </c>
    </row>
    <row r="213" spans="1:9">
      <c r="A213" s="87" t="s">
        <v>859</v>
      </c>
      <c r="B213" s="88" t="s">
        <v>860</v>
      </c>
      <c r="C213" s="89" t="s">
        <v>3950</v>
      </c>
      <c r="D213" s="90">
        <v>10</v>
      </c>
      <c r="E213" s="90"/>
      <c r="F213" s="90"/>
      <c r="G213" s="90">
        <v>43</v>
      </c>
      <c r="H213" s="90"/>
      <c r="I213" s="90"/>
    </row>
    <row r="214" spans="1:9">
      <c r="A214" s="87" t="s">
        <v>861</v>
      </c>
      <c r="B214" s="88" t="s">
        <v>862</v>
      </c>
      <c r="C214" s="89" t="s">
        <v>3960</v>
      </c>
      <c r="D214" s="90">
        <v>8</v>
      </c>
      <c r="E214" s="90"/>
      <c r="F214" s="90"/>
      <c r="G214" s="90">
        <v>4</v>
      </c>
      <c r="H214" s="90"/>
      <c r="I214" s="90"/>
    </row>
    <row r="215" spans="1:9">
      <c r="A215" s="87" t="s">
        <v>897</v>
      </c>
      <c r="B215" s="88" t="s">
        <v>904</v>
      </c>
      <c r="C215" s="89" t="s">
        <v>3961</v>
      </c>
      <c r="D215" s="90">
        <v>16</v>
      </c>
      <c r="E215" s="90"/>
      <c r="F215" s="90"/>
      <c r="G215" s="90">
        <v>10</v>
      </c>
      <c r="H215" s="90"/>
      <c r="I215" s="90"/>
    </row>
    <row r="216" spans="1:9">
      <c r="A216" s="87" t="s">
        <v>863</v>
      </c>
      <c r="B216" s="88" t="s">
        <v>864</v>
      </c>
      <c r="C216" s="89" t="s">
        <v>3962</v>
      </c>
      <c r="D216" s="90">
        <v>12</v>
      </c>
      <c r="E216" s="90"/>
      <c r="F216" s="90"/>
      <c r="G216" s="90">
        <v>4</v>
      </c>
      <c r="H216" s="90"/>
      <c r="I216" s="90"/>
    </row>
    <row r="217" spans="1:9">
      <c r="A217" s="87" t="s">
        <v>3963</v>
      </c>
      <c r="B217" s="88" t="s">
        <v>858</v>
      </c>
      <c r="C217" s="89" t="s">
        <v>3964</v>
      </c>
      <c r="D217" s="90">
        <v>24</v>
      </c>
      <c r="E217" s="90"/>
      <c r="F217" s="90"/>
      <c r="G217" s="90">
        <v>8</v>
      </c>
      <c r="H217" s="90"/>
      <c r="I217" s="90"/>
    </row>
    <row r="218" spans="1:9">
      <c r="A218" s="87" t="s">
        <v>3981</v>
      </c>
      <c r="B218" s="88" t="s">
        <v>3982</v>
      </c>
      <c r="C218" s="89" t="s">
        <v>3983</v>
      </c>
      <c r="D218" s="90">
        <v>8</v>
      </c>
      <c r="E218" s="90"/>
      <c r="F218" s="90"/>
      <c r="G218" s="90">
        <v>2</v>
      </c>
      <c r="H218" s="90"/>
      <c r="I218" s="90">
        <v>2</v>
      </c>
    </row>
    <row r="219" spans="1:9">
      <c r="A219" s="87" t="s">
        <v>562</v>
      </c>
      <c r="B219" s="88" t="s">
        <v>1402</v>
      </c>
      <c r="C219" s="89" t="s">
        <v>3984</v>
      </c>
      <c r="D219" s="90">
        <v>14</v>
      </c>
      <c r="E219" s="90"/>
      <c r="F219" s="90"/>
      <c r="G219" s="90">
        <v>2</v>
      </c>
      <c r="H219" s="90">
        <v>1</v>
      </c>
      <c r="I219" s="90">
        <v>3</v>
      </c>
    </row>
    <row r="220" spans="1:9">
      <c r="A220" s="87" t="s">
        <v>563</v>
      </c>
      <c r="B220" s="88" t="s">
        <v>1403</v>
      </c>
      <c r="C220" s="89" t="s">
        <v>3985</v>
      </c>
      <c r="D220" s="90"/>
      <c r="E220" s="90"/>
      <c r="F220" s="90"/>
      <c r="G220" s="90">
        <v>1</v>
      </c>
      <c r="H220" s="90"/>
      <c r="I220" s="90">
        <v>2</v>
      </c>
    </row>
    <row r="221" spans="1:9">
      <c r="A221" s="87" t="s">
        <v>174</v>
      </c>
      <c r="B221" s="88" t="s">
        <v>175</v>
      </c>
      <c r="C221" s="89" t="s">
        <v>3998</v>
      </c>
      <c r="D221" s="90">
        <v>30</v>
      </c>
      <c r="E221" s="90">
        <v>10</v>
      </c>
      <c r="F221" s="90">
        <v>60</v>
      </c>
      <c r="G221" s="90"/>
      <c r="H221" s="90">
        <v>12</v>
      </c>
      <c r="I221" s="90">
        <v>4</v>
      </c>
    </row>
    <row r="222" spans="1:9">
      <c r="A222" s="87" t="s">
        <v>477</v>
      </c>
      <c r="B222" s="88" t="s">
        <v>664</v>
      </c>
      <c r="C222" s="89" t="s">
        <v>4013</v>
      </c>
      <c r="D222" s="90"/>
      <c r="E222" s="90"/>
      <c r="F222" s="90"/>
      <c r="G222" s="90">
        <v>3</v>
      </c>
      <c r="H222" s="90"/>
      <c r="I222" s="90">
        <v>1</v>
      </c>
    </row>
    <row r="223" spans="1:9">
      <c r="A223" s="87" t="s">
        <v>333</v>
      </c>
      <c r="B223" s="88" t="s">
        <v>668</v>
      </c>
      <c r="C223" s="89"/>
      <c r="D223" s="90"/>
      <c r="E223" s="90"/>
      <c r="F223" s="90"/>
      <c r="G223" s="90">
        <v>3</v>
      </c>
      <c r="H223" s="90">
        <v>7</v>
      </c>
      <c r="I223" s="90">
        <v>4</v>
      </c>
    </row>
    <row r="224" spans="1:9">
      <c r="A224" s="87" t="s">
        <v>334</v>
      </c>
      <c r="B224" s="88" t="s">
        <v>669</v>
      </c>
      <c r="C224" s="89"/>
      <c r="D224" s="90"/>
      <c r="E224" s="90"/>
      <c r="F224" s="90"/>
      <c r="G224" s="90">
        <v>1</v>
      </c>
      <c r="H224" s="90">
        <v>4</v>
      </c>
      <c r="I224" s="90"/>
    </row>
    <row r="225" spans="1:9">
      <c r="A225" s="87" t="s">
        <v>1023</v>
      </c>
      <c r="B225" s="88" t="s">
        <v>1030</v>
      </c>
      <c r="C225" s="89" t="s">
        <v>4040</v>
      </c>
      <c r="D225" s="90"/>
      <c r="E225" s="90"/>
      <c r="F225" s="90"/>
      <c r="G225" s="90"/>
      <c r="H225" s="90">
        <v>1</v>
      </c>
      <c r="I225" s="90">
        <v>2</v>
      </c>
    </row>
    <row r="226" spans="1:9">
      <c r="A226" s="87" t="s">
        <v>403</v>
      </c>
      <c r="B226" s="88" t="s">
        <v>404</v>
      </c>
      <c r="C226" s="89" t="s">
        <v>4064</v>
      </c>
      <c r="D226" s="90">
        <v>2</v>
      </c>
      <c r="E226" s="90"/>
      <c r="F226" s="90">
        <v>1</v>
      </c>
      <c r="G226" s="90"/>
      <c r="H226" s="90">
        <v>2</v>
      </c>
      <c r="I226" s="90">
        <v>1</v>
      </c>
    </row>
    <row r="227" spans="1:9">
      <c r="A227" s="87" t="s">
        <v>791</v>
      </c>
      <c r="B227" s="88" t="s">
        <v>792</v>
      </c>
      <c r="C227" s="89" t="s">
        <v>4065</v>
      </c>
      <c r="D227" s="90">
        <v>4</v>
      </c>
      <c r="E227" s="90">
        <v>2</v>
      </c>
      <c r="F227" s="90"/>
      <c r="G227" s="90"/>
      <c r="H227" s="90"/>
      <c r="I227" s="90"/>
    </row>
    <row r="228" spans="1:9">
      <c r="A228" s="87" t="s">
        <v>739</v>
      </c>
      <c r="B228" s="88" t="s">
        <v>740</v>
      </c>
      <c r="C228" s="89"/>
      <c r="D228" s="90">
        <v>1</v>
      </c>
      <c r="E228" s="90">
        <v>5</v>
      </c>
      <c r="F228" s="90"/>
      <c r="G228" s="90">
        <v>4</v>
      </c>
      <c r="H228" s="90">
        <v>4</v>
      </c>
      <c r="I228" s="90"/>
    </row>
    <row r="229" spans="1:9">
      <c r="A229" s="87" t="s">
        <v>406</v>
      </c>
      <c r="B229" s="88" t="s">
        <v>407</v>
      </c>
      <c r="C229" s="89" t="s">
        <v>4088</v>
      </c>
      <c r="D229" s="90">
        <v>17</v>
      </c>
      <c r="E229" s="90"/>
      <c r="F229" s="90"/>
      <c r="G229" s="90"/>
      <c r="H229" s="90"/>
      <c r="I229" s="90">
        <v>1</v>
      </c>
    </row>
    <row r="230" spans="1:9">
      <c r="A230" s="87" t="s">
        <v>408</v>
      </c>
      <c r="B230" s="88" t="s">
        <v>409</v>
      </c>
      <c r="C230" s="89" t="s">
        <v>4089</v>
      </c>
      <c r="D230" s="90">
        <v>6</v>
      </c>
      <c r="E230" s="90"/>
      <c r="F230" s="90"/>
      <c r="G230" s="90"/>
      <c r="H230" s="90"/>
      <c r="I230" s="90">
        <v>1</v>
      </c>
    </row>
    <row r="231" spans="1:9">
      <c r="A231" s="87" t="s">
        <v>1024</v>
      </c>
      <c r="B231" s="88" t="s">
        <v>1031</v>
      </c>
      <c r="C231" s="89"/>
      <c r="D231" s="90">
        <v>2</v>
      </c>
      <c r="E231" s="90"/>
      <c r="F231" s="90"/>
      <c r="G231" s="90"/>
      <c r="H231" s="90"/>
      <c r="I231" s="90">
        <v>2</v>
      </c>
    </row>
    <row r="232" spans="1:9">
      <c r="A232" s="87" t="s">
        <v>744</v>
      </c>
      <c r="B232" s="88" t="s">
        <v>745</v>
      </c>
      <c r="C232" s="89"/>
      <c r="D232" s="90">
        <v>1</v>
      </c>
      <c r="E232" s="90">
        <v>1</v>
      </c>
      <c r="F232" s="90"/>
      <c r="G232" s="90"/>
      <c r="H232" s="90"/>
      <c r="I232" s="90"/>
    </row>
    <row r="233" spans="1:9">
      <c r="A233" s="87" t="s">
        <v>913</v>
      </c>
      <c r="B233" s="88" t="s">
        <v>915</v>
      </c>
      <c r="C233" s="89"/>
      <c r="D233" s="90">
        <v>10</v>
      </c>
      <c r="E233" s="90"/>
      <c r="F233" s="90"/>
      <c r="G233" s="90">
        <v>20</v>
      </c>
      <c r="H233" s="90">
        <v>6</v>
      </c>
      <c r="I233" s="90">
        <v>13</v>
      </c>
    </row>
    <row r="234" spans="1:9">
      <c r="A234" s="87" t="s">
        <v>117</v>
      </c>
      <c r="B234" s="88" t="s">
        <v>118</v>
      </c>
      <c r="C234" s="89"/>
      <c r="D234" s="90">
        <v>4</v>
      </c>
      <c r="E234" s="90"/>
      <c r="F234" s="90">
        <v>15</v>
      </c>
      <c r="G234" s="90"/>
      <c r="H234" s="90"/>
      <c r="I234" s="90"/>
    </row>
    <row r="235" spans="1:9">
      <c r="A235" s="87" t="s">
        <v>123</v>
      </c>
      <c r="B235" s="88" t="s">
        <v>124</v>
      </c>
      <c r="C235" s="89"/>
      <c r="D235" s="90">
        <v>1</v>
      </c>
      <c r="E235" s="90"/>
      <c r="F235" s="90">
        <v>6</v>
      </c>
      <c r="G235" s="90"/>
      <c r="H235" s="90"/>
      <c r="I235" s="90"/>
    </row>
    <row r="236" spans="1:9">
      <c r="A236" s="87" t="s">
        <v>47</v>
      </c>
      <c r="B236" s="88" t="s">
        <v>48</v>
      </c>
      <c r="C236" s="89" t="s">
        <v>4104</v>
      </c>
      <c r="D236" s="90">
        <v>2</v>
      </c>
      <c r="E236" s="90"/>
      <c r="F236" s="90">
        <v>4</v>
      </c>
      <c r="G236" s="90"/>
      <c r="H236" s="90"/>
      <c r="I236" s="90"/>
    </row>
    <row r="237" spans="1:9">
      <c r="A237" s="87" t="s">
        <v>914</v>
      </c>
      <c r="B237" s="88" t="s">
        <v>916</v>
      </c>
      <c r="C237" s="89"/>
      <c r="D237" s="90">
        <v>1</v>
      </c>
      <c r="E237" s="90"/>
      <c r="F237" s="90"/>
      <c r="G237" s="90"/>
      <c r="H237" s="90">
        <v>10</v>
      </c>
      <c r="I237" s="90">
        <v>4</v>
      </c>
    </row>
    <row r="238" spans="1:9">
      <c r="A238" s="87" t="s">
        <v>949</v>
      </c>
      <c r="B238" s="88" t="s">
        <v>955</v>
      </c>
      <c r="C238" s="89"/>
      <c r="D238" s="90"/>
      <c r="E238" s="90"/>
      <c r="F238" s="90"/>
      <c r="G238" s="90">
        <v>3</v>
      </c>
      <c r="H238" s="90">
        <v>9</v>
      </c>
      <c r="I238" s="90">
        <v>21</v>
      </c>
    </row>
    <row r="239" spans="1:9">
      <c r="A239" s="87" t="s">
        <v>4117</v>
      </c>
      <c r="B239" s="88" t="s">
        <v>784</v>
      </c>
      <c r="C239" s="89"/>
      <c r="D239" s="90">
        <v>2</v>
      </c>
      <c r="E239" s="90">
        <v>1</v>
      </c>
      <c r="F239" s="90"/>
      <c r="G239" s="90"/>
      <c r="H239" s="90"/>
      <c r="I239" s="90"/>
    </row>
    <row r="240" spans="1:9">
      <c r="A240" s="87" t="s">
        <v>119</v>
      </c>
      <c r="B240" s="88" t="s">
        <v>1422</v>
      </c>
      <c r="C240" s="89" t="s">
        <v>4118</v>
      </c>
      <c r="D240" s="90"/>
      <c r="E240" s="90"/>
      <c r="F240" s="90">
        <v>2</v>
      </c>
      <c r="G240" s="90">
        <v>22</v>
      </c>
      <c r="H240" s="90">
        <v>7</v>
      </c>
      <c r="I240" s="90">
        <v>3</v>
      </c>
    </row>
    <row r="241" spans="1:9">
      <c r="A241" s="87" t="s">
        <v>258</v>
      </c>
      <c r="B241" s="88" t="s">
        <v>1423</v>
      </c>
      <c r="C241" s="89" t="s">
        <v>4119</v>
      </c>
      <c r="D241" s="90"/>
      <c r="E241" s="90"/>
      <c r="F241" s="90">
        <v>9</v>
      </c>
      <c r="G241" s="90">
        <v>24</v>
      </c>
      <c r="H241" s="90">
        <v>29</v>
      </c>
      <c r="I241" s="90">
        <v>19</v>
      </c>
    </row>
    <row r="242" spans="1:9">
      <c r="A242" s="87" t="s">
        <v>259</v>
      </c>
      <c r="B242" s="88" t="s">
        <v>260</v>
      </c>
      <c r="C242" s="89" t="s">
        <v>4120</v>
      </c>
      <c r="D242" s="90"/>
      <c r="E242" s="90"/>
      <c r="F242" s="90">
        <v>12</v>
      </c>
      <c r="G242" s="90">
        <v>187</v>
      </c>
      <c r="H242" s="90">
        <v>15</v>
      </c>
      <c r="I242" s="90">
        <v>9</v>
      </c>
    </row>
    <row r="243" spans="1:9">
      <c r="A243" s="87" t="s">
        <v>748</v>
      </c>
      <c r="B243" s="88" t="s">
        <v>749</v>
      </c>
      <c r="C243" s="89"/>
      <c r="D243" s="90">
        <v>485</v>
      </c>
      <c r="E243" s="90">
        <v>50</v>
      </c>
      <c r="F243" s="90"/>
      <c r="G243" s="90"/>
      <c r="H243" s="90"/>
      <c r="I243" s="90"/>
    </row>
    <row r="244" spans="1:9">
      <c r="A244" s="87" t="s">
        <v>932</v>
      </c>
      <c r="B244" s="88" t="s">
        <v>1483</v>
      </c>
      <c r="C244" s="89" t="s">
        <v>4584</v>
      </c>
      <c r="D244" s="90"/>
      <c r="E244" s="90"/>
      <c r="F244" s="90"/>
      <c r="G244" s="90">
        <v>1</v>
      </c>
      <c r="H244" s="90">
        <v>1</v>
      </c>
      <c r="I244" s="90">
        <v>1</v>
      </c>
    </row>
    <row r="245" spans="1:9">
      <c r="A245" s="87" t="s">
        <v>45</v>
      </c>
      <c r="B245" s="88" t="s">
        <v>1424</v>
      </c>
      <c r="C245" s="89" t="s">
        <v>4146</v>
      </c>
      <c r="D245" s="90">
        <v>190</v>
      </c>
      <c r="E245" s="90">
        <v>151</v>
      </c>
      <c r="F245" s="90">
        <v>71</v>
      </c>
      <c r="G245" s="90"/>
      <c r="H245" s="90">
        <v>20</v>
      </c>
      <c r="I245" s="90">
        <v>18</v>
      </c>
    </row>
    <row r="246" spans="1:9">
      <c r="A246" s="87" t="s">
        <v>223</v>
      </c>
      <c r="B246" s="88" t="s">
        <v>224</v>
      </c>
      <c r="C246" s="89" t="s">
        <v>4153</v>
      </c>
      <c r="D246" s="90">
        <v>4</v>
      </c>
      <c r="E246" s="90">
        <v>6</v>
      </c>
      <c r="F246" s="90">
        <v>2</v>
      </c>
      <c r="G246" s="90"/>
      <c r="H246" s="90">
        <v>4</v>
      </c>
      <c r="I246" s="90"/>
    </row>
    <row r="247" spans="1:9">
      <c r="A247" s="87" t="s">
        <v>785</v>
      </c>
      <c r="B247" s="88" t="s">
        <v>1425</v>
      </c>
      <c r="C247" s="89" t="s">
        <v>4155</v>
      </c>
      <c r="D247" s="90">
        <v>2</v>
      </c>
      <c r="E247" s="90">
        <v>1</v>
      </c>
      <c r="F247" s="90"/>
      <c r="G247" s="90"/>
      <c r="H247" s="90"/>
      <c r="I247" s="90"/>
    </row>
    <row r="248" spans="1:9">
      <c r="A248" s="87" t="s">
        <v>86</v>
      </c>
      <c r="B248" s="88" t="s">
        <v>87</v>
      </c>
      <c r="C248" s="89" t="s">
        <v>4157</v>
      </c>
      <c r="D248" s="90"/>
      <c r="E248" s="90">
        <v>7</v>
      </c>
      <c r="F248" s="90"/>
      <c r="G248" s="90"/>
      <c r="H248" s="90">
        <v>8</v>
      </c>
      <c r="I248" s="90"/>
    </row>
    <row r="249" spans="1:9">
      <c r="A249" s="87" t="s">
        <v>751</v>
      </c>
      <c r="B249" s="88" t="s">
        <v>1427</v>
      </c>
      <c r="C249" s="89" t="s">
        <v>4160</v>
      </c>
      <c r="D249" s="90">
        <v>69</v>
      </c>
      <c r="E249" s="90">
        <v>109</v>
      </c>
      <c r="F249" s="90"/>
      <c r="G249" s="90">
        <v>8</v>
      </c>
      <c r="H249" s="90">
        <v>1</v>
      </c>
      <c r="I249" s="90">
        <v>1</v>
      </c>
    </row>
    <row r="250" spans="1:9">
      <c r="A250" s="87" t="s">
        <v>393</v>
      </c>
      <c r="B250" s="88" t="s">
        <v>1428</v>
      </c>
      <c r="C250" s="89" t="s">
        <v>4161</v>
      </c>
      <c r="D250" s="90"/>
      <c r="E250" s="90">
        <v>18</v>
      </c>
      <c r="F250" s="90"/>
      <c r="G250" s="90"/>
      <c r="H250" s="90">
        <v>1</v>
      </c>
      <c r="I250" s="90"/>
    </row>
    <row r="251" spans="1:9">
      <c r="A251" s="87" t="s">
        <v>282</v>
      </c>
      <c r="B251" s="88" t="s">
        <v>283</v>
      </c>
      <c r="C251" s="89" t="s">
        <v>4165</v>
      </c>
      <c r="D251" s="90"/>
      <c r="E251" s="90"/>
      <c r="F251" s="90">
        <v>6</v>
      </c>
      <c r="G251" s="90">
        <v>1</v>
      </c>
      <c r="H251" s="90"/>
      <c r="I251" s="90"/>
    </row>
    <row r="252" spans="1:9">
      <c r="A252" s="87" t="s">
        <v>397</v>
      </c>
      <c r="B252" s="88" t="s">
        <v>398</v>
      </c>
      <c r="C252" s="89" t="s">
        <v>4166</v>
      </c>
      <c r="D252" s="90"/>
      <c r="E252" s="90"/>
      <c r="F252" s="90">
        <v>7</v>
      </c>
      <c r="G252" s="90"/>
      <c r="H252" s="90">
        <v>1</v>
      </c>
      <c r="I252" s="90">
        <v>1</v>
      </c>
    </row>
    <row r="253" spans="1:9">
      <c r="A253" s="87" t="s">
        <v>225</v>
      </c>
      <c r="B253" s="88" t="s">
        <v>226</v>
      </c>
      <c r="C253" s="89" t="s">
        <v>4173</v>
      </c>
      <c r="D253" s="90">
        <v>3</v>
      </c>
      <c r="E253" s="90">
        <v>8</v>
      </c>
      <c r="F253" s="90">
        <v>1</v>
      </c>
      <c r="G253" s="90">
        <v>2</v>
      </c>
      <c r="H253" s="90"/>
      <c r="I253" s="90">
        <v>2</v>
      </c>
    </row>
    <row r="254" spans="1:9">
      <c r="A254" s="87" t="s">
        <v>394</v>
      </c>
      <c r="B254" s="88" t="s">
        <v>395</v>
      </c>
      <c r="C254" s="89" t="s">
        <v>4177</v>
      </c>
      <c r="D254" s="90">
        <v>2</v>
      </c>
      <c r="E254" s="90">
        <v>7</v>
      </c>
      <c r="F254" s="90">
        <v>1</v>
      </c>
      <c r="G254" s="90">
        <v>3</v>
      </c>
      <c r="H254" s="90">
        <v>13</v>
      </c>
      <c r="I254" s="90"/>
    </row>
    <row r="255" spans="1:9">
      <c r="A255" s="87" t="s">
        <v>35</v>
      </c>
      <c r="B255" s="88" t="s">
        <v>396</v>
      </c>
      <c r="C255" s="89" t="s">
        <v>4158</v>
      </c>
      <c r="D255" s="90">
        <v>6</v>
      </c>
      <c r="E255" s="90">
        <v>6</v>
      </c>
      <c r="F255" s="90">
        <v>9</v>
      </c>
      <c r="G255" s="90">
        <v>5</v>
      </c>
      <c r="H255" s="90">
        <v>5</v>
      </c>
      <c r="I255" s="90">
        <v>3</v>
      </c>
    </row>
    <row r="256" spans="1:9">
      <c r="A256" s="87" t="s">
        <v>400</v>
      </c>
      <c r="B256" s="88" t="s">
        <v>1430</v>
      </c>
      <c r="C256" s="89" t="s">
        <v>4179</v>
      </c>
      <c r="D256" s="90"/>
      <c r="E256" s="90">
        <v>2</v>
      </c>
      <c r="F256" s="90">
        <v>2</v>
      </c>
      <c r="G256" s="90"/>
      <c r="H256" s="90"/>
      <c r="I256" s="90"/>
    </row>
    <row r="257" spans="1:9">
      <c r="A257" s="87" t="s">
        <v>458</v>
      </c>
      <c r="B257" s="88" t="s">
        <v>459</v>
      </c>
      <c r="C257" s="89" t="s">
        <v>4183</v>
      </c>
      <c r="D257" s="90">
        <v>23</v>
      </c>
      <c r="E257" s="90"/>
      <c r="F257" s="90"/>
      <c r="G257" s="90">
        <v>1</v>
      </c>
      <c r="H257" s="90">
        <v>1</v>
      </c>
      <c r="I257" s="90"/>
    </row>
    <row r="258" spans="1:9">
      <c r="A258" s="87" t="s">
        <v>115</v>
      </c>
      <c r="B258" s="88" t="s">
        <v>116</v>
      </c>
      <c r="C258" s="89" t="s">
        <v>4184</v>
      </c>
      <c r="D258" s="90">
        <v>26</v>
      </c>
      <c r="E258" s="90"/>
      <c r="F258" s="90">
        <v>33</v>
      </c>
      <c r="G258" s="90">
        <v>4</v>
      </c>
      <c r="H258" s="90">
        <v>20</v>
      </c>
      <c r="I258" s="90"/>
    </row>
    <row r="259" spans="1:9">
      <c r="A259" s="87" t="s">
        <v>30</v>
      </c>
      <c r="B259" s="88" t="s">
        <v>419</v>
      </c>
      <c r="C259" s="89" t="s">
        <v>4185</v>
      </c>
      <c r="D259" s="90">
        <v>15</v>
      </c>
      <c r="E259" s="90">
        <v>18</v>
      </c>
      <c r="F259" s="90">
        <v>4</v>
      </c>
      <c r="G259" s="90">
        <v>7</v>
      </c>
      <c r="H259" s="90">
        <v>8</v>
      </c>
      <c r="I259" s="90"/>
    </row>
    <row r="260" spans="1:9">
      <c r="A260" s="87" t="s">
        <v>98</v>
      </c>
      <c r="B260" s="88" t="s">
        <v>4595</v>
      </c>
      <c r="C260" s="89" t="s">
        <v>4195</v>
      </c>
      <c r="D260" s="90">
        <v>82</v>
      </c>
      <c r="E260" s="90">
        <v>23</v>
      </c>
      <c r="F260" s="90">
        <v>146</v>
      </c>
      <c r="G260" s="90">
        <v>33</v>
      </c>
      <c r="H260" s="90">
        <v>31</v>
      </c>
      <c r="I260" s="90"/>
    </row>
    <row r="261" spans="1:9">
      <c r="A261" s="87" t="s">
        <v>106</v>
      </c>
      <c r="B261" s="88" t="s">
        <v>107</v>
      </c>
      <c r="C261" s="89" t="s">
        <v>4200</v>
      </c>
      <c r="D261" s="90">
        <v>10</v>
      </c>
      <c r="E261" s="90">
        <v>15</v>
      </c>
      <c r="F261" s="90">
        <v>8</v>
      </c>
      <c r="G261" s="90">
        <v>5</v>
      </c>
      <c r="H261" s="90">
        <v>8</v>
      </c>
      <c r="I261" s="90"/>
    </row>
    <row r="262" spans="1:9">
      <c r="A262" s="87" t="s">
        <v>243</v>
      </c>
      <c r="B262" s="88" t="s">
        <v>452</v>
      </c>
      <c r="C262" s="89"/>
      <c r="D262" s="90"/>
      <c r="E262" s="90">
        <v>8</v>
      </c>
      <c r="F262" s="90"/>
      <c r="G262" s="90"/>
      <c r="H262" s="90">
        <v>12</v>
      </c>
      <c r="I262" s="90"/>
    </row>
    <row r="263" spans="1:9">
      <c r="A263" s="87" t="s">
        <v>33</v>
      </c>
      <c r="B263" s="88" t="s">
        <v>34</v>
      </c>
      <c r="C263" s="89" t="s">
        <v>4268</v>
      </c>
      <c r="D263" s="90">
        <v>17</v>
      </c>
      <c r="E263" s="90">
        <v>7</v>
      </c>
      <c r="F263" s="90">
        <v>4</v>
      </c>
      <c r="G263" s="90">
        <v>3</v>
      </c>
      <c r="H263" s="90">
        <v>3</v>
      </c>
      <c r="I263" s="90">
        <v>5</v>
      </c>
    </row>
    <row r="264" spans="1:9">
      <c r="A264" s="87" t="s">
        <v>31</v>
      </c>
      <c r="B264" s="88" t="s">
        <v>32</v>
      </c>
      <c r="C264" s="89" t="s">
        <v>4202</v>
      </c>
      <c r="D264" s="90">
        <v>12</v>
      </c>
      <c r="E264" s="90">
        <v>7</v>
      </c>
      <c r="F264" s="90">
        <v>3</v>
      </c>
      <c r="G264" s="90">
        <v>20</v>
      </c>
      <c r="H264" s="90">
        <v>15</v>
      </c>
      <c r="I264" s="90"/>
    </row>
    <row r="265" spans="1:9">
      <c r="A265" s="87" t="s">
        <v>165</v>
      </c>
      <c r="B265" s="88" t="s">
        <v>166</v>
      </c>
      <c r="C265" s="89" t="s">
        <v>4203</v>
      </c>
      <c r="D265" s="90">
        <v>2</v>
      </c>
      <c r="E265" s="90"/>
      <c r="F265" s="90">
        <v>2</v>
      </c>
      <c r="G265" s="90">
        <v>6</v>
      </c>
      <c r="H265" s="90"/>
      <c r="I265" s="90"/>
    </row>
    <row r="266" spans="1:9">
      <c r="A266" s="87" t="s">
        <v>103</v>
      </c>
      <c r="B266" s="88" t="s">
        <v>104</v>
      </c>
      <c r="C266" s="89" t="s">
        <v>4210</v>
      </c>
      <c r="D266" s="90"/>
      <c r="E266" s="90"/>
      <c r="F266" s="90">
        <v>1</v>
      </c>
      <c r="G266" s="90"/>
      <c r="H266" s="90">
        <v>2</v>
      </c>
      <c r="I266" s="90">
        <v>2</v>
      </c>
    </row>
    <row r="267" spans="1:9">
      <c r="A267" s="87" t="s">
        <v>4219</v>
      </c>
      <c r="B267" s="88" t="s">
        <v>4220</v>
      </c>
      <c r="C267" s="89" t="s">
        <v>4221</v>
      </c>
      <c r="D267" s="90">
        <v>9</v>
      </c>
      <c r="E267" s="90"/>
      <c r="F267" s="90">
        <v>25</v>
      </c>
      <c r="G267" s="90">
        <v>24</v>
      </c>
      <c r="H267" s="90">
        <v>16</v>
      </c>
      <c r="I267" s="90">
        <v>27</v>
      </c>
    </row>
    <row r="268" spans="1:9">
      <c r="A268" s="87" t="s">
        <v>1039</v>
      </c>
      <c r="B268" s="88" t="s">
        <v>1433</v>
      </c>
      <c r="C268" s="89" t="s">
        <v>4224</v>
      </c>
      <c r="D268" s="90"/>
      <c r="E268" s="90"/>
      <c r="F268" s="90"/>
      <c r="G268" s="90"/>
      <c r="H268" s="90">
        <v>2</v>
      </c>
      <c r="I268" s="90">
        <v>4</v>
      </c>
    </row>
    <row r="269" spans="1:9">
      <c r="A269" s="87" t="s">
        <v>4225</v>
      </c>
      <c r="B269" s="88" t="s">
        <v>4226</v>
      </c>
      <c r="C269" s="89" t="s">
        <v>4201</v>
      </c>
      <c r="D269" s="90"/>
      <c r="E269" s="90">
        <v>3</v>
      </c>
      <c r="F269" s="90"/>
      <c r="G269" s="90"/>
      <c r="H269" s="90">
        <v>2</v>
      </c>
      <c r="I269" s="90"/>
    </row>
    <row r="270" spans="1:9">
      <c r="A270" s="87" t="s">
        <v>169</v>
      </c>
      <c r="B270" s="88" t="s">
        <v>465</v>
      </c>
      <c r="C270" s="89" t="s">
        <v>4230</v>
      </c>
      <c r="D270" s="90">
        <v>4</v>
      </c>
      <c r="E270" s="90">
        <v>14</v>
      </c>
      <c r="F270" s="90">
        <v>21</v>
      </c>
      <c r="G270" s="90">
        <v>27</v>
      </c>
      <c r="H270" s="90">
        <v>38</v>
      </c>
      <c r="I270" s="90">
        <v>20</v>
      </c>
    </row>
    <row r="271" spans="1:9">
      <c r="A271" s="87" t="s">
        <v>466</v>
      </c>
      <c r="B271" s="88" t="s">
        <v>1434</v>
      </c>
      <c r="C271" s="89" t="s">
        <v>4231</v>
      </c>
      <c r="D271" s="90"/>
      <c r="E271" s="90">
        <v>2</v>
      </c>
      <c r="F271" s="90"/>
      <c r="G271" s="90">
        <v>4</v>
      </c>
      <c r="H271" s="90">
        <v>2</v>
      </c>
      <c r="I271" s="90"/>
    </row>
    <row r="272" spans="1:9">
      <c r="A272" s="87" t="s">
        <v>468</v>
      </c>
      <c r="B272" s="88" t="s">
        <v>673</v>
      </c>
      <c r="C272" s="89" t="s">
        <v>4233</v>
      </c>
      <c r="D272" s="90"/>
      <c r="E272" s="90">
        <v>3</v>
      </c>
      <c r="F272" s="90"/>
      <c r="G272" s="90">
        <v>10</v>
      </c>
      <c r="H272" s="90">
        <v>8</v>
      </c>
      <c r="I272" s="90"/>
    </row>
    <row r="273" spans="1:9">
      <c r="A273" s="87" t="s">
        <v>273</v>
      </c>
      <c r="B273" s="88" t="s">
        <v>323</v>
      </c>
      <c r="C273" s="89" t="s">
        <v>4234</v>
      </c>
      <c r="D273" s="90">
        <v>2</v>
      </c>
      <c r="E273" s="90">
        <v>2</v>
      </c>
      <c r="F273" s="90">
        <v>3</v>
      </c>
      <c r="G273" s="90">
        <v>5</v>
      </c>
      <c r="H273" s="90"/>
      <c r="I273" s="90">
        <v>1</v>
      </c>
    </row>
    <row r="274" spans="1:9">
      <c r="A274" s="87" t="s">
        <v>469</v>
      </c>
      <c r="B274" s="88" t="s">
        <v>470</v>
      </c>
      <c r="C274" s="89" t="s">
        <v>4235</v>
      </c>
      <c r="D274" s="90">
        <v>22</v>
      </c>
      <c r="E274" s="90">
        <v>9</v>
      </c>
      <c r="F274" s="90">
        <v>3</v>
      </c>
      <c r="G274" s="90">
        <v>7</v>
      </c>
      <c r="H274" s="90">
        <v>8</v>
      </c>
      <c r="I274" s="90"/>
    </row>
    <row r="275" spans="1:9">
      <c r="A275" s="87" t="s">
        <v>281</v>
      </c>
      <c r="B275" s="88" t="s">
        <v>4596</v>
      </c>
      <c r="C275" s="89" t="s">
        <v>4243</v>
      </c>
      <c r="D275" s="90">
        <v>42</v>
      </c>
      <c r="E275" s="90">
        <v>4</v>
      </c>
      <c r="F275" s="90">
        <v>2</v>
      </c>
      <c r="G275" s="90">
        <v>10</v>
      </c>
      <c r="H275" s="90">
        <v>4</v>
      </c>
      <c r="I275" s="90">
        <v>12</v>
      </c>
    </row>
    <row r="276" spans="1:9">
      <c r="A276" s="87" t="s">
        <v>161</v>
      </c>
      <c r="B276" s="88" t="s">
        <v>162</v>
      </c>
      <c r="C276" s="89" t="s">
        <v>4244</v>
      </c>
      <c r="D276" s="90">
        <v>2</v>
      </c>
      <c r="E276" s="90">
        <v>6</v>
      </c>
      <c r="F276" s="90">
        <v>3</v>
      </c>
      <c r="G276" s="90"/>
      <c r="H276" s="90">
        <v>2</v>
      </c>
      <c r="I276" s="90"/>
    </row>
    <row r="277" spans="1:9">
      <c r="A277" s="87" t="s">
        <v>471</v>
      </c>
      <c r="B277" s="88" t="s">
        <v>472</v>
      </c>
      <c r="C277" s="89" t="s">
        <v>4245</v>
      </c>
      <c r="D277" s="90">
        <v>9</v>
      </c>
      <c r="E277" s="90">
        <v>5</v>
      </c>
      <c r="F277" s="90"/>
      <c r="G277" s="90"/>
      <c r="H277" s="90"/>
      <c r="I277" s="90"/>
    </row>
    <row r="278" spans="1:9">
      <c r="A278" s="87" t="s">
        <v>112</v>
      </c>
      <c r="B278" s="88" t="s">
        <v>475</v>
      </c>
      <c r="C278" s="89" t="s">
        <v>4248</v>
      </c>
      <c r="D278" s="90">
        <v>10</v>
      </c>
      <c r="E278" s="90">
        <v>10</v>
      </c>
      <c r="F278" s="90">
        <v>4</v>
      </c>
      <c r="G278" s="90">
        <v>13</v>
      </c>
      <c r="H278" s="90">
        <v>7</v>
      </c>
      <c r="I278" s="90">
        <v>5</v>
      </c>
    </row>
    <row r="279" spans="1:9">
      <c r="A279" s="87" t="s">
        <v>78</v>
      </c>
      <c r="B279" s="88" t="s">
        <v>476</v>
      </c>
      <c r="C279" s="89" t="s">
        <v>4249</v>
      </c>
      <c r="D279" s="90">
        <v>17</v>
      </c>
      <c r="E279" s="90">
        <v>5</v>
      </c>
      <c r="F279" s="90">
        <v>13</v>
      </c>
      <c r="G279" s="90">
        <v>4</v>
      </c>
      <c r="H279" s="90">
        <v>12</v>
      </c>
      <c r="I279" s="90">
        <v>1</v>
      </c>
    </row>
    <row r="280" spans="1:9">
      <c r="A280" s="87" t="s">
        <v>239</v>
      </c>
      <c r="B280" s="88" t="s">
        <v>240</v>
      </c>
      <c r="C280" s="89" t="s">
        <v>4253</v>
      </c>
      <c r="D280" s="90"/>
      <c r="E280" s="90"/>
      <c r="F280" s="90">
        <v>1</v>
      </c>
      <c r="G280" s="90">
        <v>1</v>
      </c>
      <c r="H280" s="90"/>
      <c r="I280" s="90"/>
    </row>
    <row r="281" spans="1:9">
      <c r="A281" s="87" t="s">
        <v>445</v>
      </c>
      <c r="B281" s="88" t="s">
        <v>675</v>
      </c>
      <c r="C281" s="89"/>
      <c r="D281" s="90">
        <v>1</v>
      </c>
      <c r="E281" s="90"/>
      <c r="F281" s="90">
        <v>1</v>
      </c>
      <c r="G281" s="90"/>
      <c r="H281" s="90"/>
      <c r="I281" s="90"/>
    </row>
    <row r="282" spans="1:9">
      <c r="A282" s="87" t="s">
        <v>446</v>
      </c>
      <c r="B282" s="88" t="s">
        <v>447</v>
      </c>
      <c r="C282" s="89" t="s">
        <v>4261</v>
      </c>
      <c r="D282" s="90"/>
      <c r="E282" s="90">
        <v>4</v>
      </c>
      <c r="F282" s="90"/>
      <c r="G282" s="90"/>
      <c r="H282" s="90">
        <v>1</v>
      </c>
      <c r="I282" s="90"/>
    </row>
    <row r="283" spans="1:9">
      <c r="A283" s="87" t="s">
        <v>190</v>
      </c>
      <c r="B283" s="88" t="s">
        <v>191</v>
      </c>
      <c r="C283" s="89" t="s">
        <v>4262</v>
      </c>
      <c r="D283" s="90">
        <v>13</v>
      </c>
      <c r="E283" s="90">
        <v>18</v>
      </c>
      <c r="F283" s="90">
        <v>5</v>
      </c>
      <c r="G283" s="90">
        <v>6</v>
      </c>
      <c r="H283" s="90">
        <v>8</v>
      </c>
      <c r="I283" s="90"/>
    </row>
    <row r="284" spans="1:9">
      <c r="A284" s="87" t="s">
        <v>12</v>
      </c>
      <c r="B284" s="88" t="s">
        <v>9</v>
      </c>
      <c r="C284" s="89" t="s">
        <v>4267</v>
      </c>
      <c r="D284" s="90">
        <v>38</v>
      </c>
      <c r="E284" s="90">
        <v>16</v>
      </c>
      <c r="F284" s="90">
        <v>3</v>
      </c>
      <c r="G284" s="90">
        <v>5</v>
      </c>
      <c r="H284" s="90">
        <v>6</v>
      </c>
      <c r="I284" s="90">
        <v>10</v>
      </c>
    </row>
    <row r="285" spans="1:9">
      <c r="A285" s="87" t="s">
        <v>448</v>
      </c>
      <c r="B285" s="88" t="s">
        <v>449</v>
      </c>
      <c r="C285" s="89" t="s">
        <v>4273</v>
      </c>
      <c r="D285" s="90">
        <v>6</v>
      </c>
      <c r="E285" s="90">
        <v>5</v>
      </c>
      <c r="F285" s="90">
        <v>5</v>
      </c>
      <c r="G285" s="90">
        <v>6</v>
      </c>
      <c r="H285" s="90">
        <v>32</v>
      </c>
      <c r="I285" s="90"/>
    </row>
    <row r="286" spans="1:9">
      <c r="A286" s="87" t="s">
        <v>74</v>
      </c>
      <c r="B286" s="88" t="s">
        <v>75</v>
      </c>
      <c r="C286" s="89" t="s">
        <v>4274</v>
      </c>
      <c r="D286" s="90">
        <v>23</v>
      </c>
      <c r="E286" s="90">
        <v>7</v>
      </c>
      <c r="F286" s="90">
        <v>34</v>
      </c>
      <c r="G286" s="90">
        <v>28</v>
      </c>
      <c r="H286" s="90">
        <v>10</v>
      </c>
      <c r="I286" s="90">
        <v>20</v>
      </c>
    </row>
    <row r="287" spans="1:9">
      <c r="A287" s="87" t="s">
        <v>450</v>
      </c>
      <c r="B287" s="88" t="s">
        <v>1437</v>
      </c>
      <c r="C287" s="89" t="s">
        <v>4275</v>
      </c>
      <c r="D287" s="90">
        <v>1</v>
      </c>
      <c r="E287" s="90">
        <v>1</v>
      </c>
      <c r="F287" s="90"/>
      <c r="G287" s="90">
        <v>4</v>
      </c>
      <c r="H287" s="90">
        <v>1</v>
      </c>
      <c r="I287" s="90"/>
    </row>
    <row r="288" spans="1:9">
      <c r="A288" s="87" t="s">
        <v>93</v>
      </c>
      <c r="B288" s="88" t="s">
        <v>94</v>
      </c>
      <c r="C288" s="89" t="s">
        <v>4279</v>
      </c>
      <c r="D288" s="90">
        <v>47</v>
      </c>
      <c r="E288" s="90">
        <v>19</v>
      </c>
      <c r="F288" s="90">
        <v>38</v>
      </c>
      <c r="G288" s="90">
        <v>41</v>
      </c>
      <c r="H288" s="90">
        <v>28</v>
      </c>
      <c r="I288" s="90">
        <v>15</v>
      </c>
    </row>
    <row r="289" spans="1:9">
      <c r="A289" s="87" t="s">
        <v>961</v>
      </c>
      <c r="B289" s="88" t="s">
        <v>1438</v>
      </c>
      <c r="C289" s="89"/>
      <c r="D289" s="90"/>
      <c r="E289" s="90"/>
      <c r="F289" s="90"/>
      <c r="G289" s="90">
        <v>2</v>
      </c>
      <c r="H289" s="90">
        <v>2</v>
      </c>
      <c r="I289" s="90"/>
    </row>
    <row r="290" spans="1:9">
      <c r="A290" s="87" t="s">
        <v>794</v>
      </c>
      <c r="B290" s="88" t="s">
        <v>795</v>
      </c>
      <c r="C290" s="89" t="s">
        <v>4281</v>
      </c>
      <c r="D290" s="90"/>
      <c r="E290" s="90">
        <v>5</v>
      </c>
      <c r="F290" s="90"/>
      <c r="G290" s="90">
        <v>1</v>
      </c>
      <c r="H290" s="90">
        <v>1</v>
      </c>
      <c r="I290" s="90">
        <v>1</v>
      </c>
    </row>
    <row r="291" spans="1:9">
      <c r="A291" s="87" t="s">
        <v>951</v>
      </c>
      <c r="B291" s="88" t="s">
        <v>1439</v>
      </c>
      <c r="C291" s="89" t="s">
        <v>4282</v>
      </c>
      <c r="D291" s="90">
        <v>1</v>
      </c>
      <c r="E291" s="90"/>
      <c r="F291" s="90"/>
      <c r="G291" s="90">
        <v>2</v>
      </c>
      <c r="H291" s="90">
        <v>1</v>
      </c>
      <c r="I291" s="90"/>
    </row>
    <row r="292" spans="1:9">
      <c r="A292" s="87" t="s">
        <v>121</v>
      </c>
      <c r="B292" s="88" t="s">
        <v>1440</v>
      </c>
      <c r="C292" s="89" t="s">
        <v>4283</v>
      </c>
      <c r="D292" s="90"/>
      <c r="E292" s="90"/>
      <c r="F292" s="90">
        <v>4</v>
      </c>
      <c r="G292" s="90"/>
      <c r="H292" s="90">
        <v>4</v>
      </c>
      <c r="I292" s="90"/>
    </row>
    <row r="293" spans="1:9">
      <c r="A293" s="87" t="s">
        <v>38</v>
      </c>
      <c r="B293" s="88" t="s">
        <v>39</v>
      </c>
      <c r="C293" s="89" t="s">
        <v>4284</v>
      </c>
      <c r="D293" s="90"/>
      <c r="E293" s="90"/>
      <c r="F293" s="90">
        <v>13</v>
      </c>
      <c r="G293" s="90">
        <v>10</v>
      </c>
      <c r="H293" s="90"/>
      <c r="I293" s="90"/>
    </row>
    <row r="294" spans="1:9">
      <c r="A294" s="87" t="s">
        <v>768</v>
      </c>
      <c r="B294" s="88" t="s">
        <v>812</v>
      </c>
      <c r="C294" s="89" t="s">
        <v>4287</v>
      </c>
      <c r="D294" s="90"/>
      <c r="E294" s="90">
        <v>1</v>
      </c>
      <c r="F294" s="90">
        <v>2</v>
      </c>
      <c r="G294" s="90"/>
      <c r="H294" s="90">
        <v>2</v>
      </c>
      <c r="I294" s="90">
        <v>1</v>
      </c>
    </row>
    <row r="295" spans="1:9">
      <c r="A295" s="87" t="s">
        <v>1251</v>
      </c>
      <c r="B295" s="88" t="s">
        <v>1441</v>
      </c>
      <c r="C295" s="89" t="s">
        <v>4257</v>
      </c>
      <c r="D295" s="90">
        <v>12</v>
      </c>
      <c r="E295" s="90">
        <v>2</v>
      </c>
      <c r="F295" s="90">
        <v>16</v>
      </c>
      <c r="G295" s="90"/>
      <c r="H295" s="90">
        <v>24</v>
      </c>
      <c r="I295" s="90">
        <v>1</v>
      </c>
    </row>
    <row r="296" spans="1:9">
      <c r="A296" s="87" t="s">
        <v>286</v>
      </c>
      <c r="B296" s="88" t="s">
        <v>287</v>
      </c>
      <c r="C296" s="89" t="s">
        <v>4291</v>
      </c>
      <c r="D296" s="90"/>
      <c r="E296" s="90">
        <v>1</v>
      </c>
      <c r="F296" s="90">
        <v>1</v>
      </c>
      <c r="G296" s="90"/>
      <c r="H296" s="90"/>
      <c r="I296" s="90"/>
    </row>
    <row r="297" spans="1:9">
      <c r="A297" s="87" t="s">
        <v>36</v>
      </c>
      <c r="B297" s="88" t="s">
        <v>37</v>
      </c>
      <c r="C297" s="89" t="s">
        <v>4296</v>
      </c>
      <c r="D297" s="90">
        <v>23</v>
      </c>
      <c r="E297" s="90">
        <v>20</v>
      </c>
      <c r="F297" s="90">
        <v>7</v>
      </c>
      <c r="G297" s="90">
        <v>16</v>
      </c>
      <c r="H297" s="90">
        <v>24</v>
      </c>
      <c r="I297" s="90">
        <v>6</v>
      </c>
    </row>
    <row r="298" spans="1:9">
      <c r="A298" s="87" t="s">
        <v>80</v>
      </c>
      <c r="B298" s="88" t="s">
        <v>81</v>
      </c>
      <c r="C298" s="89" t="s">
        <v>4301</v>
      </c>
      <c r="D298" s="90">
        <v>3</v>
      </c>
      <c r="E298" s="90">
        <v>8</v>
      </c>
      <c r="F298" s="90">
        <v>6</v>
      </c>
      <c r="G298" s="90">
        <v>3</v>
      </c>
      <c r="H298" s="90">
        <v>8</v>
      </c>
      <c r="I298" s="90">
        <v>4</v>
      </c>
    </row>
    <row r="299" spans="1:9">
      <c r="A299" s="87" t="s">
        <v>480</v>
      </c>
      <c r="B299" s="88" t="s">
        <v>1443</v>
      </c>
      <c r="C299" s="89" t="s">
        <v>4302</v>
      </c>
      <c r="D299" s="90">
        <v>9</v>
      </c>
      <c r="E299" s="90">
        <v>1</v>
      </c>
      <c r="F299" s="90"/>
      <c r="G299" s="90"/>
      <c r="H299" s="90"/>
      <c r="I299" s="90"/>
    </row>
    <row r="300" spans="1:9">
      <c r="A300" s="87" t="s">
        <v>481</v>
      </c>
      <c r="B300" s="88" t="s">
        <v>1444</v>
      </c>
      <c r="C300" s="89"/>
      <c r="D300" s="90">
        <v>1</v>
      </c>
      <c r="E300" s="90"/>
      <c r="F300" s="90"/>
      <c r="G300" s="90"/>
      <c r="H300" s="90">
        <v>1</v>
      </c>
      <c r="I300" s="90"/>
    </row>
    <row r="301" spans="1:9">
      <c r="A301" s="87" t="s">
        <v>195</v>
      </c>
      <c r="B301" s="88" t="s">
        <v>326</v>
      </c>
      <c r="C301" s="89" t="s">
        <v>4304</v>
      </c>
      <c r="D301" s="90">
        <v>3</v>
      </c>
      <c r="E301" s="90"/>
      <c r="F301" s="90">
        <v>1</v>
      </c>
      <c r="G301" s="90"/>
      <c r="H301" s="90"/>
      <c r="I301" s="90">
        <v>1</v>
      </c>
    </row>
    <row r="302" spans="1:9">
      <c r="A302" s="87" t="s">
        <v>105</v>
      </c>
      <c r="B302" s="88" t="s">
        <v>440</v>
      </c>
      <c r="C302" s="89" t="s">
        <v>4309</v>
      </c>
      <c r="D302" s="90">
        <v>17</v>
      </c>
      <c r="E302" s="90">
        <v>23</v>
      </c>
      <c r="F302" s="90">
        <v>11</v>
      </c>
      <c r="G302" s="90">
        <v>8</v>
      </c>
      <c r="H302" s="90">
        <v>5</v>
      </c>
      <c r="I302" s="90">
        <v>4</v>
      </c>
    </row>
    <row r="303" spans="1:9">
      <c r="A303" s="87" t="s">
        <v>944</v>
      </c>
      <c r="B303" s="88" t="s">
        <v>947</v>
      </c>
      <c r="C303" s="89" t="s">
        <v>4310</v>
      </c>
      <c r="D303" s="90"/>
      <c r="E303" s="90"/>
      <c r="F303" s="90"/>
      <c r="G303" s="90"/>
      <c r="H303" s="90">
        <v>4</v>
      </c>
      <c r="I303" s="90">
        <v>1</v>
      </c>
    </row>
    <row r="304" spans="1:9">
      <c r="A304" s="87" t="s">
        <v>284</v>
      </c>
      <c r="B304" s="88" t="s">
        <v>285</v>
      </c>
      <c r="C304" s="89" t="s">
        <v>4311</v>
      </c>
      <c r="D304" s="90"/>
      <c r="E304" s="90">
        <v>3</v>
      </c>
      <c r="F304" s="90">
        <v>2</v>
      </c>
      <c r="G304" s="90">
        <v>20</v>
      </c>
      <c r="H304" s="90"/>
      <c r="I304" s="90"/>
    </row>
    <row r="305" spans="1:9">
      <c r="A305" s="87" t="s">
        <v>163</v>
      </c>
      <c r="B305" s="88" t="s">
        <v>164</v>
      </c>
      <c r="C305" s="89" t="s">
        <v>4312</v>
      </c>
      <c r="D305" s="90">
        <v>21</v>
      </c>
      <c r="E305" s="90">
        <v>15</v>
      </c>
      <c r="F305" s="90">
        <v>10</v>
      </c>
      <c r="G305" s="90">
        <v>8</v>
      </c>
      <c r="H305" s="90">
        <v>17</v>
      </c>
      <c r="I305" s="90">
        <v>5</v>
      </c>
    </row>
    <row r="306" spans="1:9">
      <c r="A306" s="87" t="s">
        <v>113</v>
      </c>
      <c r="B306" s="88" t="s">
        <v>114</v>
      </c>
      <c r="C306" s="89" t="s">
        <v>4314</v>
      </c>
      <c r="D306" s="90">
        <v>10</v>
      </c>
      <c r="E306" s="90">
        <v>2</v>
      </c>
      <c r="F306" s="90">
        <v>2</v>
      </c>
      <c r="G306" s="90">
        <v>23</v>
      </c>
      <c r="H306" s="90">
        <v>7</v>
      </c>
      <c r="I306" s="90">
        <v>11</v>
      </c>
    </row>
    <row r="307" spans="1:9">
      <c r="A307" s="87" t="s">
        <v>110</v>
      </c>
      <c r="B307" s="88" t="s">
        <v>4315</v>
      </c>
      <c r="C307" s="89" t="s">
        <v>4316</v>
      </c>
      <c r="D307" s="90">
        <v>6</v>
      </c>
      <c r="E307" s="90">
        <v>2</v>
      </c>
      <c r="F307" s="90">
        <v>4</v>
      </c>
      <c r="G307" s="90">
        <v>7</v>
      </c>
      <c r="H307" s="90">
        <v>2</v>
      </c>
      <c r="I307" s="90">
        <v>1</v>
      </c>
    </row>
    <row r="308" spans="1:9">
      <c r="A308" s="87" t="s">
        <v>345</v>
      </c>
      <c r="B308" s="88" t="s">
        <v>4317</v>
      </c>
      <c r="C308" s="89" t="s">
        <v>4318</v>
      </c>
      <c r="D308" s="90"/>
      <c r="E308" s="90"/>
      <c r="F308" s="90">
        <v>1</v>
      </c>
      <c r="G308" s="90">
        <v>1</v>
      </c>
      <c r="H308" s="90"/>
      <c r="I308" s="90"/>
    </row>
    <row r="309" spans="1:9">
      <c r="A309" s="87" t="s">
        <v>76</v>
      </c>
      <c r="B309" s="88" t="s">
        <v>77</v>
      </c>
      <c r="C309" s="89" t="s">
        <v>4329</v>
      </c>
      <c r="D309" s="90">
        <v>3</v>
      </c>
      <c r="E309" s="90">
        <v>3</v>
      </c>
      <c r="F309" s="90">
        <v>3</v>
      </c>
      <c r="G309" s="90">
        <v>1</v>
      </c>
      <c r="H309" s="90"/>
      <c r="I309" s="90">
        <v>1</v>
      </c>
    </row>
    <row r="310" spans="1:9">
      <c r="A310" s="87" t="s">
        <v>432</v>
      </c>
      <c r="B310" s="88" t="s">
        <v>683</v>
      </c>
      <c r="C310" s="89" t="s">
        <v>4330</v>
      </c>
      <c r="D310" s="90">
        <v>1</v>
      </c>
      <c r="E310" s="90"/>
      <c r="F310" s="90">
        <v>1</v>
      </c>
      <c r="G310" s="90">
        <v>2</v>
      </c>
      <c r="H310" s="90">
        <v>3</v>
      </c>
      <c r="I310" s="90">
        <v>2</v>
      </c>
    </row>
    <row r="311" spans="1:9">
      <c r="A311" s="87" t="s">
        <v>324</v>
      </c>
      <c r="B311" s="88" t="s">
        <v>325</v>
      </c>
      <c r="C311" s="89" t="s">
        <v>4331</v>
      </c>
      <c r="D311" s="90"/>
      <c r="E311" s="90">
        <v>5</v>
      </c>
      <c r="F311" s="90"/>
      <c r="G311" s="90">
        <v>1</v>
      </c>
      <c r="H311" s="90">
        <v>1</v>
      </c>
      <c r="I311" s="90">
        <v>2</v>
      </c>
    </row>
    <row r="312" spans="1:9">
      <c r="A312" s="87" t="s">
        <v>461</v>
      </c>
      <c r="B312" s="88" t="s">
        <v>462</v>
      </c>
      <c r="C312" s="89" t="s">
        <v>4332</v>
      </c>
      <c r="D312" s="90"/>
      <c r="E312" s="90"/>
      <c r="F312" s="90"/>
      <c r="G312" s="90"/>
      <c r="H312" s="90">
        <v>5</v>
      </c>
      <c r="I312" s="90">
        <v>3</v>
      </c>
    </row>
    <row r="313" spans="1:9">
      <c r="A313" s="87" t="s">
        <v>321</v>
      </c>
      <c r="B313" s="88" t="s">
        <v>322</v>
      </c>
      <c r="C313" s="89" t="s">
        <v>4342</v>
      </c>
      <c r="D313" s="90"/>
      <c r="E313" s="90">
        <v>5</v>
      </c>
      <c r="F313" s="90"/>
      <c r="G313" s="90"/>
      <c r="H313" s="90">
        <v>1</v>
      </c>
      <c r="I313" s="90">
        <v>8</v>
      </c>
    </row>
    <row r="314" spans="1:9">
      <c r="A314" s="87" t="s">
        <v>463</v>
      </c>
      <c r="B314" s="88" t="s">
        <v>678</v>
      </c>
      <c r="C314" s="89" t="s">
        <v>4343</v>
      </c>
      <c r="D314" s="90"/>
      <c r="E314" s="90">
        <v>1</v>
      </c>
      <c r="F314" s="90">
        <v>1</v>
      </c>
      <c r="G314" s="90">
        <v>2</v>
      </c>
      <c r="H314" s="90">
        <v>4</v>
      </c>
      <c r="I314" s="90">
        <v>6</v>
      </c>
    </row>
    <row r="315" spans="1:9">
      <c r="A315" s="87" t="s">
        <v>482</v>
      </c>
      <c r="B315" s="88" t="s">
        <v>1448</v>
      </c>
      <c r="C315" s="89" t="s">
        <v>4348</v>
      </c>
      <c r="D315" s="90"/>
      <c r="E315" s="90"/>
      <c r="F315" s="90">
        <v>1</v>
      </c>
      <c r="G315" s="90">
        <v>4</v>
      </c>
      <c r="H315" s="90">
        <v>13</v>
      </c>
      <c r="I315" s="90"/>
    </row>
    <row r="316" spans="1:9">
      <c r="A316" s="87" t="s">
        <v>73</v>
      </c>
      <c r="B316" s="88" t="s">
        <v>1449</v>
      </c>
      <c r="C316" s="89" t="s">
        <v>4328</v>
      </c>
      <c r="D316" s="90">
        <v>1</v>
      </c>
      <c r="E316" s="90">
        <v>1</v>
      </c>
      <c r="F316" s="90">
        <v>1</v>
      </c>
      <c r="G316" s="90"/>
      <c r="H316" s="90"/>
      <c r="I316" s="90"/>
    </row>
    <row r="317" spans="1:9">
      <c r="A317" s="87" t="s">
        <v>182</v>
      </c>
      <c r="B317" s="88" t="s">
        <v>479</v>
      </c>
      <c r="C317" s="89" t="s">
        <v>4349</v>
      </c>
      <c r="D317" s="90">
        <v>15</v>
      </c>
      <c r="E317" s="90"/>
      <c r="F317" s="90">
        <v>22</v>
      </c>
      <c r="G317" s="90">
        <v>12</v>
      </c>
      <c r="H317" s="90">
        <v>10</v>
      </c>
      <c r="I317" s="90">
        <v>1</v>
      </c>
    </row>
    <row r="318" spans="1:9">
      <c r="A318" s="87" t="s">
        <v>92</v>
      </c>
      <c r="B318" s="88" t="s">
        <v>1451</v>
      </c>
      <c r="C318" s="89" t="s">
        <v>4350</v>
      </c>
      <c r="D318" s="90">
        <v>17</v>
      </c>
      <c r="E318" s="90">
        <v>1</v>
      </c>
      <c r="F318" s="90">
        <v>22</v>
      </c>
      <c r="G318" s="90">
        <v>7</v>
      </c>
      <c r="H318" s="90">
        <v>2</v>
      </c>
      <c r="I318" s="90">
        <v>5</v>
      </c>
    </row>
    <row r="319" spans="1:9">
      <c r="A319" s="87" t="s">
        <v>484</v>
      </c>
      <c r="B319" s="88" t="s">
        <v>1452</v>
      </c>
      <c r="C319" s="89"/>
      <c r="D319" s="90">
        <v>1</v>
      </c>
      <c r="E319" s="90"/>
      <c r="F319" s="90"/>
      <c r="G319" s="90">
        <v>1</v>
      </c>
      <c r="H319" s="90"/>
      <c r="I319" s="90"/>
    </row>
    <row r="320" spans="1:9">
      <c r="A320" s="87" t="s">
        <v>945</v>
      </c>
      <c r="B320" s="88" t="s">
        <v>1453</v>
      </c>
      <c r="C320" s="89" t="s">
        <v>4359</v>
      </c>
      <c r="D320" s="90">
        <v>10</v>
      </c>
      <c r="E320" s="90"/>
      <c r="F320" s="90"/>
      <c r="G320" s="90">
        <v>2</v>
      </c>
      <c r="H320" s="90">
        <v>1</v>
      </c>
      <c r="I320" s="90">
        <v>1</v>
      </c>
    </row>
    <row r="321" spans="1:9">
      <c r="A321" s="87" t="s">
        <v>327</v>
      </c>
      <c r="B321" s="88" t="s">
        <v>328</v>
      </c>
      <c r="C321" s="89" t="s">
        <v>4361</v>
      </c>
      <c r="D321" s="90">
        <v>10</v>
      </c>
      <c r="E321" s="90"/>
      <c r="F321" s="90"/>
      <c r="G321" s="90">
        <v>1</v>
      </c>
      <c r="H321" s="90">
        <v>4</v>
      </c>
      <c r="I321" s="90"/>
    </row>
    <row r="322" spans="1:9">
      <c r="A322" s="87" t="s">
        <v>485</v>
      </c>
      <c r="B322" s="88" t="s">
        <v>1455</v>
      </c>
      <c r="C322" s="89" t="s">
        <v>4363</v>
      </c>
      <c r="D322" s="90">
        <v>6</v>
      </c>
      <c r="E322" s="90"/>
      <c r="F322" s="90"/>
      <c r="G322" s="90"/>
      <c r="H322" s="90"/>
      <c r="I322" s="90">
        <v>1</v>
      </c>
    </row>
    <row r="323" spans="1:9">
      <c r="A323" s="87" t="s">
        <v>788</v>
      </c>
      <c r="B323" s="88" t="s">
        <v>1456</v>
      </c>
      <c r="C323" s="89"/>
      <c r="D323" s="90">
        <v>2</v>
      </c>
      <c r="E323" s="90">
        <v>8</v>
      </c>
      <c r="F323" s="90"/>
      <c r="G323" s="90"/>
      <c r="H323" s="90"/>
      <c r="I323" s="90"/>
    </row>
    <row r="324" spans="1:9">
      <c r="A324" s="87" t="s">
        <v>329</v>
      </c>
      <c r="B324" s="88" t="s">
        <v>330</v>
      </c>
      <c r="C324" s="89" t="s">
        <v>4364</v>
      </c>
      <c r="D324" s="90">
        <v>52</v>
      </c>
      <c r="E324" s="90">
        <v>10</v>
      </c>
      <c r="F324" s="90"/>
      <c r="G324" s="90"/>
      <c r="H324" s="90"/>
      <c r="I324" s="90"/>
    </row>
    <row r="325" spans="1:9">
      <c r="A325" s="87" t="s">
        <v>336</v>
      </c>
      <c r="B325" s="88" t="s">
        <v>337</v>
      </c>
      <c r="C325" s="89" t="s">
        <v>4392</v>
      </c>
      <c r="D325" s="90"/>
      <c r="E325" s="90">
        <v>15</v>
      </c>
      <c r="F325" s="90"/>
      <c r="G325" s="90">
        <v>1</v>
      </c>
      <c r="H325" s="90">
        <v>17</v>
      </c>
      <c r="I325" s="90">
        <v>2</v>
      </c>
    </row>
    <row r="326" spans="1:9">
      <c r="A326" s="87" t="s">
        <v>357</v>
      </c>
      <c r="B326" s="88" t="s">
        <v>358</v>
      </c>
      <c r="C326" s="89" t="s">
        <v>4398</v>
      </c>
      <c r="D326" s="90"/>
      <c r="E326" s="90">
        <v>1</v>
      </c>
      <c r="F326" s="90">
        <v>6</v>
      </c>
      <c r="G326" s="90">
        <v>3</v>
      </c>
      <c r="H326" s="90">
        <v>3</v>
      </c>
      <c r="I326" s="90">
        <v>1</v>
      </c>
    </row>
    <row r="327" spans="1:9">
      <c r="A327" s="87" t="s">
        <v>359</v>
      </c>
      <c r="B327" s="88" t="s">
        <v>1458</v>
      </c>
      <c r="C327" s="89" t="s">
        <v>4399</v>
      </c>
      <c r="D327" s="90"/>
      <c r="E327" s="90">
        <v>1</v>
      </c>
      <c r="F327" s="90"/>
      <c r="G327" s="90">
        <v>1</v>
      </c>
      <c r="H327" s="90">
        <v>6</v>
      </c>
      <c r="I327" s="90">
        <v>1</v>
      </c>
    </row>
    <row r="328" spans="1:9">
      <c r="A328" s="87" t="s">
        <v>299</v>
      </c>
      <c r="B328" s="88" t="s">
        <v>1459</v>
      </c>
      <c r="C328" s="89" t="s">
        <v>4400</v>
      </c>
      <c r="D328" s="90"/>
      <c r="E328" s="90"/>
      <c r="F328" s="90">
        <v>4</v>
      </c>
      <c r="G328" s="90">
        <v>1</v>
      </c>
      <c r="H328" s="90">
        <v>2</v>
      </c>
      <c r="I328" s="90">
        <v>3</v>
      </c>
    </row>
    <row r="329" spans="1:9">
      <c r="A329" s="87" t="s">
        <v>232</v>
      </c>
      <c r="B329" s="88" t="s">
        <v>233</v>
      </c>
      <c r="C329" s="89" t="s">
        <v>4402</v>
      </c>
      <c r="D329" s="90">
        <v>10</v>
      </c>
      <c r="E329" s="90">
        <v>8</v>
      </c>
      <c r="F329" s="90">
        <v>13</v>
      </c>
      <c r="G329" s="90">
        <v>23</v>
      </c>
      <c r="H329" s="90">
        <v>3</v>
      </c>
      <c r="I329" s="90">
        <v>8</v>
      </c>
    </row>
    <row r="330" spans="1:9">
      <c r="A330" s="87" t="s">
        <v>361</v>
      </c>
      <c r="B330" s="88" t="s">
        <v>362</v>
      </c>
      <c r="C330" s="89" t="s">
        <v>4292</v>
      </c>
      <c r="D330" s="90">
        <v>1</v>
      </c>
      <c r="E330" s="90"/>
      <c r="F330" s="90">
        <v>2</v>
      </c>
      <c r="G330" s="90"/>
      <c r="H330" s="90"/>
      <c r="I330" s="90"/>
    </row>
    <row r="331" spans="1:9">
      <c r="A331" s="87" t="s">
        <v>227</v>
      </c>
      <c r="B331" s="88" t="s">
        <v>228</v>
      </c>
      <c r="C331" s="89" t="s">
        <v>4403</v>
      </c>
      <c r="D331" s="90">
        <v>8</v>
      </c>
      <c r="E331" s="90"/>
      <c r="F331" s="90">
        <v>20</v>
      </c>
      <c r="G331" s="90">
        <v>11</v>
      </c>
      <c r="H331" s="90"/>
      <c r="I331" s="90">
        <v>2</v>
      </c>
    </row>
    <row r="332" spans="1:9">
      <c r="A332" s="87" t="s">
        <v>348</v>
      </c>
      <c r="B332" s="88" t="s">
        <v>349</v>
      </c>
      <c r="C332" s="89" t="s">
        <v>4413</v>
      </c>
      <c r="D332" s="90">
        <v>6</v>
      </c>
      <c r="E332" s="90">
        <v>1</v>
      </c>
      <c r="F332" s="90">
        <v>2</v>
      </c>
      <c r="G332" s="90">
        <v>1</v>
      </c>
      <c r="H332" s="90">
        <v>1</v>
      </c>
      <c r="I332" s="90"/>
    </row>
    <row r="333" spans="1:9">
      <c r="A333" s="87" t="s">
        <v>350</v>
      </c>
      <c r="B333" s="88" t="s">
        <v>351</v>
      </c>
      <c r="C333" s="89" t="s">
        <v>4414</v>
      </c>
      <c r="D333" s="90">
        <v>2</v>
      </c>
      <c r="E333" s="90"/>
      <c r="F333" s="90">
        <v>2</v>
      </c>
      <c r="G333" s="90">
        <v>1</v>
      </c>
      <c r="H333" s="90"/>
      <c r="I333" s="90"/>
    </row>
    <row r="334" spans="1:9">
      <c r="A334" s="87" t="s">
        <v>363</v>
      </c>
      <c r="B334" s="88" t="s">
        <v>364</v>
      </c>
      <c r="C334" s="89" t="s">
        <v>4415</v>
      </c>
      <c r="D334" s="90">
        <v>4</v>
      </c>
      <c r="E334" s="90"/>
      <c r="F334" s="90"/>
      <c r="G334" s="90"/>
      <c r="H334" s="90">
        <v>2</v>
      </c>
      <c r="I334" s="90"/>
    </row>
    <row r="335" spans="1:9">
      <c r="A335" s="87" t="s">
        <v>1020</v>
      </c>
      <c r="B335" s="88" t="s">
        <v>4416</v>
      </c>
      <c r="C335" s="89" t="s">
        <v>4417</v>
      </c>
      <c r="D335" s="90"/>
      <c r="E335" s="90"/>
      <c r="F335" s="90"/>
      <c r="G335" s="90"/>
      <c r="H335" s="90">
        <v>4</v>
      </c>
      <c r="I335" s="90">
        <v>2</v>
      </c>
    </row>
    <row r="336" spans="1:9">
      <c r="A336" s="87" t="s">
        <v>236</v>
      </c>
      <c r="B336" s="88" t="s">
        <v>1461</v>
      </c>
      <c r="C336" s="89" t="s">
        <v>4418</v>
      </c>
      <c r="D336" s="90">
        <v>9</v>
      </c>
      <c r="E336" s="90">
        <v>2</v>
      </c>
      <c r="F336" s="90">
        <v>10</v>
      </c>
      <c r="G336" s="90">
        <v>29</v>
      </c>
      <c r="H336" s="90">
        <v>9</v>
      </c>
      <c r="I336" s="90"/>
    </row>
    <row r="337" spans="1:9">
      <c r="A337" s="87" t="s">
        <v>42</v>
      </c>
      <c r="B337" s="88" t="s">
        <v>340</v>
      </c>
      <c r="C337" s="89" t="s">
        <v>42</v>
      </c>
      <c r="D337" s="90"/>
      <c r="E337" s="90"/>
      <c r="F337" s="90">
        <v>16</v>
      </c>
      <c r="G337" s="90"/>
      <c r="H337" s="90">
        <v>1</v>
      </c>
      <c r="I337" s="90">
        <v>1</v>
      </c>
    </row>
    <row r="338" spans="1:9">
      <c r="A338" s="87" t="s">
        <v>341</v>
      </c>
      <c r="B338" s="88" t="s">
        <v>689</v>
      </c>
      <c r="C338" s="89" t="s">
        <v>4420</v>
      </c>
      <c r="D338" s="90">
        <v>8</v>
      </c>
      <c r="E338" s="90">
        <v>3</v>
      </c>
      <c r="F338" s="90">
        <v>1</v>
      </c>
      <c r="G338" s="90">
        <v>25</v>
      </c>
      <c r="H338" s="90">
        <v>3</v>
      </c>
      <c r="I338" s="90"/>
    </row>
    <row r="339" spans="1:9">
      <c r="A339" s="87" t="s">
        <v>212</v>
      </c>
      <c r="B339" s="88" t="s">
        <v>213</v>
      </c>
      <c r="C339" s="89" t="s">
        <v>4424</v>
      </c>
      <c r="D339" s="90">
        <v>7</v>
      </c>
      <c r="E339" s="90"/>
      <c r="F339" s="90">
        <v>5</v>
      </c>
      <c r="G339" s="90">
        <v>10</v>
      </c>
      <c r="H339" s="90"/>
      <c r="I339" s="90"/>
    </row>
    <row r="340" spans="1:9">
      <c r="A340" s="87" t="s">
        <v>342</v>
      </c>
      <c r="B340" s="88" t="s">
        <v>679</v>
      </c>
      <c r="C340" s="89" t="s">
        <v>4308</v>
      </c>
      <c r="D340" s="90">
        <v>4</v>
      </c>
      <c r="E340" s="90"/>
      <c r="F340" s="90">
        <v>13</v>
      </c>
      <c r="G340" s="90">
        <v>10</v>
      </c>
      <c r="H340" s="90"/>
      <c r="I340" s="90">
        <v>20</v>
      </c>
    </row>
    <row r="341" spans="1:9">
      <c r="A341" s="87" t="s">
        <v>415</v>
      </c>
      <c r="B341" s="88" t="s">
        <v>416</v>
      </c>
      <c r="C341" s="89" t="s">
        <v>4425</v>
      </c>
      <c r="D341" s="90">
        <v>3</v>
      </c>
      <c r="E341" s="90"/>
      <c r="F341" s="90"/>
      <c r="G341" s="90"/>
      <c r="H341" s="90"/>
      <c r="I341" s="90">
        <v>1</v>
      </c>
    </row>
    <row r="342" spans="1:9">
      <c r="A342" s="87" t="s">
        <v>178</v>
      </c>
      <c r="B342" s="88" t="s">
        <v>179</v>
      </c>
      <c r="C342" s="89" t="s">
        <v>4436</v>
      </c>
      <c r="D342" s="90"/>
      <c r="E342" s="90"/>
      <c r="F342" s="90">
        <v>1</v>
      </c>
      <c r="G342" s="90">
        <v>2</v>
      </c>
      <c r="H342" s="90"/>
      <c r="I342" s="90"/>
    </row>
    <row r="343" spans="1:9">
      <c r="A343" s="87" t="s">
        <v>353</v>
      </c>
      <c r="B343" s="88" t="s">
        <v>354</v>
      </c>
      <c r="C343" s="89" t="s">
        <v>4446</v>
      </c>
      <c r="D343" s="90">
        <v>1</v>
      </c>
      <c r="E343" s="90">
        <v>1</v>
      </c>
      <c r="F343" s="90">
        <v>4</v>
      </c>
      <c r="G343" s="90">
        <v>4</v>
      </c>
      <c r="H343" s="90"/>
      <c r="I343" s="90"/>
    </row>
    <row r="344" spans="1:9">
      <c r="A344" s="87" t="s">
        <v>355</v>
      </c>
      <c r="B344" s="88" t="s">
        <v>356</v>
      </c>
      <c r="C344" s="89" t="s">
        <v>4447</v>
      </c>
      <c r="D344" s="90">
        <v>10</v>
      </c>
      <c r="E344" s="90"/>
      <c r="F344" s="90">
        <v>2</v>
      </c>
      <c r="G344" s="90"/>
      <c r="H344" s="90"/>
      <c r="I344" s="90"/>
    </row>
    <row r="345" spans="1:9">
      <c r="A345" s="87" t="s">
        <v>352</v>
      </c>
      <c r="B345" s="88" t="s">
        <v>1463</v>
      </c>
      <c r="C345" s="89" t="s">
        <v>4452</v>
      </c>
      <c r="D345" s="90">
        <v>3</v>
      </c>
      <c r="E345" s="90"/>
      <c r="F345" s="90"/>
      <c r="G345" s="90">
        <v>6</v>
      </c>
      <c r="H345" s="90"/>
      <c r="I345" s="90"/>
    </row>
    <row r="346" spans="1:9">
      <c r="A346" s="87" t="s">
        <v>242</v>
      </c>
      <c r="B346" s="88" t="s">
        <v>365</v>
      </c>
      <c r="C346" s="89" t="s">
        <v>4453</v>
      </c>
      <c r="D346" s="90"/>
      <c r="E346" s="90"/>
      <c r="F346" s="90"/>
      <c r="G346" s="90">
        <v>1</v>
      </c>
      <c r="H346" s="90">
        <v>4</v>
      </c>
      <c r="I346" s="90">
        <v>3</v>
      </c>
    </row>
    <row r="347" spans="1:9">
      <c r="A347" s="87" t="s">
        <v>1017</v>
      </c>
      <c r="B347" s="88" t="s">
        <v>1027</v>
      </c>
      <c r="C347" s="89" t="s">
        <v>4454</v>
      </c>
      <c r="D347" s="90"/>
      <c r="E347" s="90"/>
      <c r="F347" s="90"/>
      <c r="G347" s="90"/>
      <c r="H347" s="90">
        <v>19</v>
      </c>
      <c r="I347" s="90">
        <v>1</v>
      </c>
    </row>
    <row r="348" spans="1:9">
      <c r="A348" s="87" t="s">
        <v>813</v>
      </c>
      <c r="B348" s="88" t="s">
        <v>1465</v>
      </c>
      <c r="C348" s="89"/>
      <c r="D348" s="90"/>
      <c r="E348" s="90"/>
      <c r="F348" s="90"/>
      <c r="G348" s="90"/>
      <c r="H348" s="90">
        <v>1</v>
      </c>
      <c r="I348" s="90">
        <v>1</v>
      </c>
    </row>
    <row r="349" spans="1:9">
      <c r="A349" s="87" t="s">
        <v>95</v>
      </c>
      <c r="B349" s="88" t="s">
        <v>96</v>
      </c>
      <c r="C349" s="89" t="s">
        <v>4461</v>
      </c>
      <c r="D349" s="90"/>
      <c r="E349" s="90"/>
      <c r="F349" s="90">
        <v>1</v>
      </c>
      <c r="G349" s="90">
        <v>3</v>
      </c>
      <c r="H349" s="90">
        <v>2</v>
      </c>
      <c r="I349" s="90">
        <v>1</v>
      </c>
    </row>
    <row r="350" spans="1:9">
      <c r="A350" s="87" t="s">
        <v>97</v>
      </c>
      <c r="B350" s="88" t="s">
        <v>4462</v>
      </c>
      <c r="C350" s="89" t="s">
        <v>4463</v>
      </c>
      <c r="D350" s="90"/>
      <c r="E350" s="90"/>
      <c r="F350" s="90">
        <v>2</v>
      </c>
      <c r="G350" s="90">
        <v>2</v>
      </c>
      <c r="H350" s="90"/>
      <c r="I350" s="90"/>
    </row>
    <row r="351" spans="1:9">
      <c r="A351" s="87" t="s">
        <v>56</v>
      </c>
      <c r="B351" s="88" t="s">
        <v>57</v>
      </c>
      <c r="C351" s="89" t="s">
        <v>4473</v>
      </c>
      <c r="D351" s="90">
        <v>8</v>
      </c>
      <c r="E351" s="90">
        <v>36</v>
      </c>
      <c r="F351" s="90">
        <v>61</v>
      </c>
      <c r="G351" s="90">
        <v>27</v>
      </c>
      <c r="H351" s="90">
        <v>31</v>
      </c>
      <c r="I351" s="90">
        <v>7</v>
      </c>
    </row>
    <row r="352" spans="1:9">
      <c r="A352" s="87" t="s">
        <v>196</v>
      </c>
      <c r="B352" s="88" t="s">
        <v>197</v>
      </c>
      <c r="C352" s="89" t="s">
        <v>4482</v>
      </c>
      <c r="D352" s="90">
        <v>39</v>
      </c>
      <c r="E352" s="90">
        <v>34</v>
      </c>
      <c r="F352" s="90">
        <v>1</v>
      </c>
      <c r="G352" s="90">
        <v>62</v>
      </c>
      <c r="H352" s="90">
        <v>98</v>
      </c>
      <c r="I352" s="90">
        <v>24</v>
      </c>
    </row>
    <row r="353" spans="1:9">
      <c r="A353" s="87" t="s">
        <v>79</v>
      </c>
      <c r="B353" s="88" t="s">
        <v>454</v>
      </c>
      <c r="C353" s="89" t="s">
        <v>4486</v>
      </c>
      <c r="D353" s="90"/>
      <c r="E353" s="90">
        <v>7</v>
      </c>
      <c r="F353" s="90">
        <v>42</v>
      </c>
      <c r="G353" s="90">
        <v>51</v>
      </c>
      <c r="H353" s="90">
        <v>11</v>
      </c>
      <c r="I353" s="90">
        <v>15</v>
      </c>
    </row>
    <row r="354" spans="1:9">
      <c r="A354" s="87" t="s">
        <v>221</v>
      </c>
      <c r="B354" s="88" t="s">
        <v>222</v>
      </c>
      <c r="C354" s="89" t="s">
        <v>4494</v>
      </c>
      <c r="D354" s="90">
        <v>5</v>
      </c>
      <c r="E354" s="90"/>
      <c r="F354" s="90">
        <v>1</v>
      </c>
      <c r="G354" s="90">
        <v>8</v>
      </c>
      <c r="H354" s="90">
        <v>11</v>
      </c>
      <c r="I354" s="90">
        <v>4</v>
      </c>
    </row>
    <row r="355" spans="1:9">
      <c r="A355" s="87" t="s">
        <v>68</v>
      </c>
      <c r="B355" s="88" t="s">
        <v>442</v>
      </c>
      <c r="C355" s="89" t="s">
        <v>4495</v>
      </c>
      <c r="D355" s="90">
        <v>3</v>
      </c>
      <c r="E355" s="90"/>
      <c r="F355" s="90">
        <v>6</v>
      </c>
      <c r="G355" s="90">
        <v>12</v>
      </c>
      <c r="H355" s="90">
        <v>11</v>
      </c>
      <c r="I355" s="90">
        <v>3</v>
      </c>
    </row>
    <row r="356" spans="1:9">
      <c r="A356" s="87" t="s">
        <v>303</v>
      </c>
      <c r="B356" s="88" t="s">
        <v>1467</v>
      </c>
      <c r="C356" s="89" t="s">
        <v>4497</v>
      </c>
      <c r="D356" s="90">
        <v>43</v>
      </c>
      <c r="E356" s="90"/>
      <c r="F356" s="90"/>
      <c r="G356" s="90">
        <v>12</v>
      </c>
      <c r="H356" s="90">
        <v>12</v>
      </c>
      <c r="I356" s="90"/>
    </row>
    <row r="357" spans="1:9">
      <c r="A357" s="87" t="s">
        <v>167</v>
      </c>
      <c r="B357" s="88" t="s">
        <v>168</v>
      </c>
      <c r="C357" s="89" t="s">
        <v>4498</v>
      </c>
      <c r="D357" s="90">
        <v>2</v>
      </c>
      <c r="E357" s="90"/>
      <c r="F357" s="90">
        <v>3</v>
      </c>
      <c r="G357" s="90">
        <v>11</v>
      </c>
      <c r="H357" s="90">
        <v>6</v>
      </c>
      <c r="I357" s="90"/>
    </row>
    <row r="358" spans="1:9">
      <c r="A358" s="87" t="s">
        <v>439</v>
      </c>
      <c r="B358" s="88" t="s">
        <v>680</v>
      </c>
      <c r="C358" s="89" t="s">
        <v>4512</v>
      </c>
      <c r="D358" s="90">
        <v>7</v>
      </c>
      <c r="E358" s="90"/>
      <c r="F358" s="90"/>
      <c r="G358" s="90">
        <v>1</v>
      </c>
      <c r="H358" s="90">
        <v>4</v>
      </c>
      <c r="I358" s="90"/>
    </row>
    <row r="359" spans="1:9">
      <c r="A359" s="87" t="s">
        <v>307</v>
      </c>
      <c r="B359" s="88" t="s">
        <v>306</v>
      </c>
      <c r="C359" s="89" t="s">
        <v>4517</v>
      </c>
      <c r="D359" s="90"/>
      <c r="E359" s="90"/>
      <c r="F359" s="90">
        <v>1</v>
      </c>
      <c r="G359" s="90">
        <v>2</v>
      </c>
      <c r="H359" s="90">
        <v>1</v>
      </c>
      <c r="I359" s="90"/>
    </row>
    <row r="360" spans="1:9">
      <c r="A360" s="87" t="s">
        <v>53</v>
      </c>
      <c r="B360" s="88" t="s">
        <v>1469</v>
      </c>
      <c r="C360" s="89" t="s">
        <v>4518</v>
      </c>
      <c r="D360" s="90">
        <v>15</v>
      </c>
      <c r="E360" s="90">
        <v>8</v>
      </c>
      <c r="F360" s="90">
        <v>12</v>
      </c>
      <c r="G360" s="90">
        <v>5</v>
      </c>
      <c r="H360" s="90">
        <v>4</v>
      </c>
      <c r="I360" s="90"/>
    </row>
    <row r="361" spans="1:9">
      <c r="A361" s="87" t="s">
        <v>317</v>
      </c>
      <c r="B361" s="88" t="s">
        <v>318</v>
      </c>
      <c r="C361" s="89" t="s">
        <v>4519</v>
      </c>
      <c r="D361" s="90"/>
      <c r="E361" s="90">
        <v>1</v>
      </c>
      <c r="F361" s="90">
        <v>7</v>
      </c>
      <c r="G361" s="90">
        <v>10</v>
      </c>
      <c r="H361" s="90">
        <v>8</v>
      </c>
      <c r="I361" s="90">
        <v>4</v>
      </c>
    </row>
    <row r="362" spans="1:9">
      <c r="A362" s="87" t="s">
        <v>319</v>
      </c>
      <c r="B362" s="88" t="s">
        <v>320</v>
      </c>
      <c r="C362" s="89" t="s">
        <v>4521</v>
      </c>
      <c r="D362" s="90">
        <v>1</v>
      </c>
      <c r="E362" s="90"/>
      <c r="F362" s="90">
        <v>1</v>
      </c>
      <c r="G362" s="90"/>
      <c r="H362" s="90">
        <v>3</v>
      </c>
      <c r="I362" s="90">
        <v>1</v>
      </c>
    </row>
    <row r="363" spans="1:9">
      <c r="A363" s="87" t="s">
        <v>69</v>
      </c>
      <c r="B363" s="88" t="s">
        <v>70</v>
      </c>
      <c r="C363" s="89"/>
      <c r="D363" s="90">
        <v>8</v>
      </c>
      <c r="E363" s="90">
        <v>5</v>
      </c>
      <c r="F363" s="90">
        <v>8</v>
      </c>
      <c r="G363" s="90"/>
      <c r="H363" s="90">
        <v>5</v>
      </c>
      <c r="I363" s="90">
        <v>1</v>
      </c>
    </row>
    <row r="364" spans="1:9">
      <c r="A364" s="87" t="s">
        <v>51</v>
      </c>
      <c r="B364" s="88" t="s">
        <v>52</v>
      </c>
      <c r="C364" s="89" t="s">
        <v>4525</v>
      </c>
      <c r="D364" s="90">
        <v>3</v>
      </c>
      <c r="E364" s="90">
        <v>2</v>
      </c>
      <c r="F364" s="90">
        <v>8</v>
      </c>
      <c r="G364" s="90">
        <v>22</v>
      </c>
      <c r="H364" s="90"/>
      <c r="I364" s="90">
        <v>8</v>
      </c>
    </row>
    <row r="365" spans="1:9">
      <c r="A365" s="87" t="s">
        <v>313</v>
      </c>
      <c r="B365" s="88" t="s">
        <v>314</v>
      </c>
      <c r="C365" s="89" t="s">
        <v>4529</v>
      </c>
      <c r="D365" s="90">
        <v>1</v>
      </c>
      <c r="E365" s="90">
        <v>5</v>
      </c>
      <c r="F365" s="90">
        <v>6</v>
      </c>
      <c r="G365" s="90"/>
      <c r="H365" s="90"/>
      <c r="I365" s="90">
        <v>1</v>
      </c>
    </row>
    <row r="366" spans="1:9">
      <c r="A366" s="87" t="s">
        <v>896</v>
      </c>
      <c r="B366" s="88" t="s">
        <v>4530</v>
      </c>
      <c r="C366" s="89" t="s">
        <v>4531</v>
      </c>
      <c r="D366" s="90">
        <v>5</v>
      </c>
      <c r="E366" s="90"/>
      <c r="F366" s="90"/>
      <c r="G366" s="90">
        <v>1</v>
      </c>
      <c r="H366" s="90">
        <v>3</v>
      </c>
      <c r="I366" s="90"/>
    </row>
    <row r="367" spans="1:9">
      <c r="A367" s="87" t="s">
        <v>798</v>
      </c>
      <c r="B367" s="88" t="s">
        <v>827</v>
      </c>
      <c r="C367" s="89" t="s">
        <v>4541</v>
      </c>
      <c r="D367" s="90">
        <v>6</v>
      </c>
      <c r="E367" s="90">
        <v>3</v>
      </c>
      <c r="F367" s="90">
        <v>4</v>
      </c>
      <c r="G367" s="90"/>
      <c r="H367" s="90">
        <v>4</v>
      </c>
      <c r="I367" s="90">
        <v>2</v>
      </c>
    </row>
    <row r="368" spans="1:9">
      <c r="A368" s="87" t="s">
        <v>50</v>
      </c>
      <c r="B368" s="88" t="s">
        <v>681</v>
      </c>
      <c r="C368" s="89" t="s">
        <v>4542</v>
      </c>
      <c r="D368" s="90">
        <v>1</v>
      </c>
      <c r="E368" s="90"/>
      <c r="F368" s="90">
        <v>5</v>
      </c>
      <c r="G368" s="90"/>
      <c r="H368" s="90"/>
      <c r="I368" s="90">
        <v>1</v>
      </c>
    </row>
    <row r="369" spans="1:9">
      <c r="A369" s="87" t="s">
        <v>750</v>
      </c>
      <c r="B369" s="88" t="s">
        <v>1466</v>
      </c>
      <c r="C369" s="89" t="s">
        <v>4543</v>
      </c>
      <c r="D369" s="90">
        <v>2</v>
      </c>
      <c r="E369" s="90">
        <v>2</v>
      </c>
      <c r="F369" s="90">
        <v>6</v>
      </c>
      <c r="G369" s="90">
        <v>16</v>
      </c>
      <c r="H369" s="90">
        <v>9</v>
      </c>
      <c r="I369" s="90"/>
    </row>
    <row r="370" spans="1:9">
      <c r="A370" s="87" t="s">
        <v>380</v>
      </c>
      <c r="B370" s="88" t="s">
        <v>381</v>
      </c>
      <c r="C370" s="89" t="s">
        <v>4544</v>
      </c>
      <c r="D370" s="90"/>
      <c r="E370" s="90">
        <v>2</v>
      </c>
      <c r="F370" s="90">
        <v>1</v>
      </c>
      <c r="G370" s="90">
        <v>1</v>
      </c>
      <c r="H370" s="90"/>
      <c r="I370" s="90"/>
    </row>
    <row r="371" spans="1:9">
      <c r="A371" s="87" t="s">
        <v>315</v>
      </c>
      <c r="B371" s="88" t="s">
        <v>316</v>
      </c>
      <c r="C371" s="89" t="s">
        <v>4545</v>
      </c>
      <c r="D371" s="90">
        <v>5</v>
      </c>
      <c r="E371" s="90">
        <v>3</v>
      </c>
      <c r="F371" s="90">
        <v>5</v>
      </c>
      <c r="G371" s="90">
        <v>3</v>
      </c>
      <c r="H371" s="90">
        <v>3</v>
      </c>
      <c r="I371" s="90"/>
    </row>
    <row r="372" spans="1:9">
      <c r="A372" s="87" t="s">
        <v>271</v>
      </c>
      <c r="B372" s="88" t="s">
        <v>272</v>
      </c>
      <c r="C372" s="89" t="s">
        <v>4587</v>
      </c>
      <c r="D372" s="90">
        <v>5</v>
      </c>
      <c r="E372" s="90"/>
      <c r="F372" s="90">
        <v>1</v>
      </c>
      <c r="G372" s="90">
        <v>6</v>
      </c>
      <c r="H372" s="90">
        <v>1</v>
      </c>
      <c r="I372" s="90"/>
    </row>
    <row r="373" spans="1:9">
      <c r="A373" s="87" t="s">
        <v>136</v>
      </c>
      <c r="B373" s="88" t="s">
        <v>137</v>
      </c>
      <c r="C373" s="89" t="s">
        <v>4588</v>
      </c>
      <c r="D373" s="90">
        <v>1</v>
      </c>
      <c r="E373" s="90"/>
      <c r="F373" s="90">
        <v>2</v>
      </c>
      <c r="G373" s="90">
        <v>6</v>
      </c>
      <c r="H373" s="90"/>
      <c r="I373" s="90"/>
    </row>
    <row r="374" spans="1:9">
      <c r="A374" s="87" t="s">
        <v>967</v>
      </c>
      <c r="B374" s="88" t="s">
        <v>985</v>
      </c>
      <c r="C374" s="89" t="s">
        <v>4589</v>
      </c>
      <c r="D374" s="90"/>
      <c r="E374" s="90"/>
      <c r="F374" s="90"/>
      <c r="G374" s="90">
        <v>3</v>
      </c>
      <c r="H374" s="90"/>
      <c r="I374" s="90">
        <v>2</v>
      </c>
    </row>
    <row r="375" spans="1:9">
      <c r="A375" s="87" t="s">
        <v>719</v>
      </c>
      <c r="B375" s="88" t="s">
        <v>724</v>
      </c>
      <c r="C375" s="89"/>
      <c r="D375" s="90">
        <v>5</v>
      </c>
      <c r="E375" s="90"/>
      <c r="F375" s="90">
        <v>7</v>
      </c>
      <c r="G375" s="90"/>
      <c r="H375" s="90"/>
      <c r="I375" s="90"/>
    </row>
    <row r="376" spans="1:9">
      <c r="A376" s="87" t="s">
        <v>697</v>
      </c>
      <c r="B376" s="88" t="s">
        <v>698</v>
      </c>
      <c r="C376" s="89"/>
      <c r="D376" s="90">
        <v>20</v>
      </c>
      <c r="E376" s="90">
        <v>30</v>
      </c>
      <c r="F376" s="90"/>
      <c r="G376" s="90"/>
      <c r="H376" s="90"/>
      <c r="I376" s="90"/>
    </row>
    <row r="377" spans="1:9">
      <c r="A377" s="87" t="s">
        <v>934</v>
      </c>
      <c r="B377" s="88" t="s">
        <v>937</v>
      </c>
      <c r="C377" s="89"/>
      <c r="D377" s="90"/>
      <c r="E377" s="90"/>
      <c r="F377" s="90"/>
      <c r="G377" s="90">
        <v>1</v>
      </c>
      <c r="H377" s="90">
        <v>1</v>
      </c>
      <c r="I377" s="90"/>
    </row>
    <row r="378" spans="1:9">
      <c r="A378" s="92" t="s">
        <v>241</v>
      </c>
      <c r="B378" s="93" t="s">
        <v>1475</v>
      </c>
      <c r="C378" s="94" t="s">
        <v>4569</v>
      </c>
      <c r="D378" s="91">
        <v>34</v>
      </c>
      <c r="E378" s="91">
        <v>13</v>
      </c>
      <c r="F378" s="91">
        <v>9</v>
      </c>
      <c r="G378" s="91">
        <v>28</v>
      </c>
      <c r="H378" s="91">
        <v>2</v>
      </c>
      <c r="I378" s="91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3:L215"/>
  <sheetViews>
    <sheetView topLeftCell="A4" zoomScale="70" zoomScaleNormal="70" workbookViewId="0">
      <selection activeCell="M32" sqref="M32"/>
    </sheetView>
  </sheetViews>
  <sheetFormatPr baseColWidth="10" defaultRowHeight="15"/>
  <cols>
    <col min="5" max="5" width="18.7109375" customWidth="1"/>
    <col min="12" max="12" width="24.28515625" customWidth="1"/>
  </cols>
  <sheetData>
    <row r="3" spans="3:7">
      <c r="C3" t="s">
        <v>688</v>
      </c>
      <c r="D3" t="s">
        <v>230</v>
      </c>
      <c r="E3" t="s">
        <v>1230</v>
      </c>
      <c r="F3" t="s">
        <v>83</v>
      </c>
      <c r="G3" t="s">
        <v>692</v>
      </c>
    </row>
    <row r="4" spans="3:7">
      <c r="C4">
        <v>2020</v>
      </c>
      <c r="D4" t="s">
        <v>229</v>
      </c>
      <c r="E4" t="s">
        <v>5115</v>
      </c>
      <c r="F4">
        <v>2</v>
      </c>
      <c r="G4">
        <v>398</v>
      </c>
    </row>
    <row r="5" spans="3:7">
      <c r="C5">
        <v>2020</v>
      </c>
      <c r="D5" t="s">
        <v>229</v>
      </c>
      <c r="E5" t="s">
        <v>5117</v>
      </c>
      <c r="F5">
        <v>4</v>
      </c>
      <c r="G5">
        <v>535.6</v>
      </c>
    </row>
    <row r="6" spans="3:7">
      <c r="C6">
        <v>2020</v>
      </c>
      <c r="D6" t="s">
        <v>229</v>
      </c>
      <c r="E6" t="s">
        <v>5117</v>
      </c>
      <c r="F6">
        <v>5</v>
      </c>
      <c r="G6">
        <v>309.5</v>
      </c>
    </row>
    <row r="7" spans="3:7">
      <c r="C7">
        <v>2020</v>
      </c>
      <c r="D7" t="s">
        <v>229</v>
      </c>
      <c r="E7" t="s">
        <v>5128</v>
      </c>
      <c r="F7">
        <v>1</v>
      </c>
      <c r="G7">
        <v>43.238999999999997</v>
      </c>
    </row>
    <row r="8" spans="3:7">
      <c r="C8">
        <v>2020</v>
      </c>
      <c r="D8" t="s">
        <v>229</v>
      </c>
      <c r="E8" t="s">
        <v>5128</v>
      </c>
      <c r="F8">
        <v>22</v>
      </c>
      <c r="G8">
        <v>5063.982</v>
      </c>
    </row>
    <row r="9" spans="3:7">
      <c r="C9">
        <v>2020</v>
      </c>
      <c r="D9" t="s">
        <v>229</v>
      </c>
      <c r="E9" t="s">
        <v>5128</v>
      </c>
      <c r="F9">
        <v>20</v>
      </c>
      <c r="G9">
        <v>3123.86</v>
      </c>
    </row>
    <row r="10" spans="3:7">
      <c r="C10">
        <v>2020</v>
      </c>
      <c r="D10" t="s">
        <v>229</v>
      </c>
      <c r="E10" t="s">
        <v>5128</v>
      </c>
      <c r="F10">
        <v>15</v>
      </c>
      <c r="G10">
        <v>3267.33</v>
      </c>
    </row>
    <row r="11" spans="3:7">
      <c r="C11">
        <v>2020</v>
      </c>
      <c r="D11" t="s">
        <v>229</v>
      </c>
      <c r="E11" t="s">
        <v>5128</v>
      </c>
      <c r="F11">
        <v>30</v>
      </c>
      <c r="G11">
        <v>43145.43</v>
      </c>
    </row>
    <row r="12" spans="3:7">
      <c r="C12">
        <v>2020</v>
      </c>
      <c r="D12" t="s">
        <v>229</v>
      </c>
      <c r="E12" t="s">
        <v>5128</v>
      </c>
      <c r="F12">
        <v>11</v>
      </c>
      <c r="G12">
        <v>13972.101000000001</v>
      </c>
    </row>
    <row r="13" spans="3:7">
      <c r="C13">
        <v>2020</v>
      </c>
      <c r="D13" t="s">
        <v>229</v>
      </c>
      <c r="E13" t="s">
        <v>5128</v>
      </c>
      <c r="F13">
        <v>4</v>
      </c>
      <c r="G13">
        <v>10957.544</v>
      </c>
    </row>
    <row r="14" spans="3:7">
      <c r="C14">
        <v>2020</v>
      </c>
      <c r="D14" t="s">
        <v>229</v>
      </c>
      <c r="E14" t="s">
        <v>5128</v>
      </c>
      <c r="F14">
        <v>5</v>
      </c>
      <c r="G14">
        <v>835.80499999999995</v>
      </c>
    </row>
    <row r="15" spans="3:7">
      <c r="C15">
        <v>2020</v>
      </c>
      <c r="D15" t="s">
        <v>229</v>
      </c>
      <c r="E15" t="s">
        <v>5128</v>
      </c>
      <c r="F15">
        <v>60</v>
      </c>
      <c r="G15">
        <v>371.76</v>
      </c>
    </row>
    <row r="16" spans="3:7">
      <c r="C16">
        <v>2020</v>
      </c>
      <c r="D16" t="s">
        <v>229</v>
      </c>
      <c r="E16" t="s">
        <v>5129</v>
      </c>
      <c r="F16">
        <v>1</v>
      </c>
      <c r="G16">
        <v>1088.4929999999999</v>
      </c>
    </row>
    <row r="17" spans="3:12">
      <c r="C17">
        <v>2020</v>
      </c>
      <c r="D17" t="s">
        <v>229</v>
      </c>
      <c r="E17" t="s">
        <v>5129</v>
      </c>
      <c r="F17">
        <v>1</v>
      </c>
      <c r="G17">
        <v>1972.4860000000001</v>
      </c>
    </row>
    <row r="18" spans="3:12">
      <c r="C18">
        <v>2020</v>
      </c>
      <c r="D18" t="s">
        <v>229</v>
      </c>
      <c r="E18" t="s">
        <v>5129</v>
      </c>
      <c r="F18">
        <v>1</v>
      </c>
      <c r="G18">
        <v>387.69</v>
      </c>
    </row>
    <row r="19" spans="3:12">
      <c r="C19">
        <v>2020</v>
      </c>
      <c r="D19" t="s">
        <v>229</v>
      </c>
      <c r="E19" t="s">
        <v>5129</v>
      </c>
      <c r="F19">
        <v>1</v>
      </c>
      <c r="G19">
        <v>59.8</v>
      </c>
    </row>
    <row r="20" spans="3:12">
      <c r="C20">
        <v>2020</v>
      </c>
      <c r="D20" t="s">
        <v>229</v>
      </c>
      <c r="E20" t="s">
        <v>5130</v>
      </c>
      <c r="F20">
        <v>1</v>
      </c>
      <c r="G20">
        <v>107.3</v>
      </c>
    </row>
    <row r="21" spans="3:12">
      <c r="C21">
        <v>2020</v>
      </c>
      <c r="D21" t="s">
        <v>265</v>
      </c>
      <c r="E21" t="s">
        <v>5148</v>
      </c>
      <c r="F21">
        <v>2</v>
      </c>
      <c r="G21">
        <v>90</v>
      </c>
    </row>
    <row r="22" spans="3:12">
      <c r="C22">
        <v>2020</v>
      </c>
      <c r="D22" t="s">
        <v>265</v>
      </c>
      <c r="E22" t="s">
        <v>5148</v>
      </c>
      <c r="F22">
        <v>3</v>
      </c>
      <c r="G22">
        <v>171.9</v>
      </c>
    </row>
    <row r="23" spans="3:12">
      <c r="C23">
        <v>2020</v>
      </c>
      <c r="D23" t="s">
        <v>265</v>
      </c>
      <c r="E23" t="s">
        <v>5150</v>
      </c>
      <c r="F23">
        <v>1</v>
      </c>
      <c r="G23">
        <v>55.6</v>
      </c>
    </row>
    <row r="24" spans="3:12">
      <c r="C24">
        <v>2020</v>
      </c>
      <c r="D24" t="s">
        <v>265</v>
      </c>
      <c r="E24" t="s">
        <v>5152</v>
      </c>
      <c r="F24">
        <v>4</v>
      </c>
      <c r="G24">
        <v>559.6</v>
      </c>
    </row>
    <row r="25" spans="3:12">
      <c r="C25">
        <v>2020</v>
      </c>
      <c r="D25" t="s">
        <v>265</v>
      </c>
      <c r="E25" t="s">
        <v>5156</v>
      </c>
      <c r="F25">
        <v>2</v>
      </c>
      <c r="G25">
        <v>210.786</v>
      </c>
    </row>
    <row r="26" spans="3:12">
      <c r="C26">
        <v>2020</v>
      </c>
      <c r="D26" t="s">
        <v>265</v>
      </c>
      <c r="E26" t="s">
        <v>5156</v>
      </c>
      <c r="F26">
        <v>2</v>
      </c>
      <c r="G26">
        <v>113.76600000000001</v>
      </c>
    </row>
    <row r="27" spans="3:12">
      <c r="C27">
        <v>2020</v>
      </c>
      <c r="D27" t="s">
        <v>265</v>
      </c>
      <c r="E27" t="s">
        <v>5156</v>
      </c>
      <c r="F27">
        <v>1</v>
      </c>
      <c r="G27">
        <v>123.33799999999999</v>
      </c>
    </row>
    <row r="28" spans="3:12">
      <c r="C28">
        <v>2020</v>
      </c>
      <c r="D28" t="s">
        <v>265</v>
      </c>
      <c r="E28" t="s">
        <v>5156</v>
      </c>
      <c r="F28">
        <v>13</v>
      </c>
      <c r="G28">
        <v>1137.721</v>
      </c>
    </row>
    <row r="29" spans="3:12">
      <c r="C29">
        <v>2020</v>
      </c>
      <c r="D29" t="s">
        <v>265</v>
      </c>
      <c r="E29" t="s">
        <v>5156</v>
      </c>
      <c r="F29">
        <v>6</v>
      </c>
      <c r="G29">
        <v>961.72199999999998</v>
      </c>
    </row>
    <row r="30" spans="3:12">
      <c r="C30">
        <v>2020</v>
      </c>
      <c r="D30" t="s">
        <v>265</v>
      </c>
      <c r="E30" t="s">
        <v>5158</v>
      </c>
      <c r="F30">
        <v>4</v>
      </c>
      <c r="G30">
        <v>535.76400000000001</v>
      </c>
    </row>
    <row r="31" spans="3:12">
      <c r="C31">
        <v>2020</v>
      </c>
      <c r="D31" t="s">
        <v>265</v>
      </c>
      <c r="E31" t="s">
        <v>5159</v>
      </c>
      <c r="F31">
        <v>1</v>
      </c>
      <c r="G31">
        <v>387.69</v>
      </c>
    </row>
    <row r="32" spans="3:12">
      <c r="C32">
        <v>2020</v>
      </c>
      <c r="D32" t="s">
        <v>265</v>
      </c>
      <c r="E32" t="s">
        <v>5159</v>
      </c>
      <c r="F32">
        <v>1</v>
      </c>
      <c r="G32">
        <v>636.6</v>
      </c>
      <c r="L32" s="182">
        <v>675103000</v>
      </c>
    </row>
    <row r="33" spans="3:12">
      <c r="C33">
        <v>2020</v>
      </c>
      <c r="D33" t="s">
        <v>265</v>
      </c>
      <c r="E33" t="s">
        <v>5160</v>
      </c>
      <c r="F33">
        <v>11</v>
      </c>
      <c r="G33">
        <v>30723.384999999998</v>
      </c>
      <c r="L33" s="182">
        <v>-82314000</v>
      </c>
    </row>
    <row r="34" spans="3:12">
      <c r="C34">
        <v>2020</v>
      </c>
      <c r="D34" t="s">
        <v>265</v>
      </c>
      <c r="E34" t="s">
        <v>5199</v>
      </c>
      <c r="F34">
        <v>1</v>
      </c>
      <c r="G34">
        <v>360</v>
      </c>
      <c r="L34" s="182">
        <v>-31181000</v>
      </c>
    </row>
    <row r="35" spans="3:12">
      <c r="C35">
        <v>2020</v>
      </c>
      <c r="D35" t="s">
        <v>265</v>
      </c>
      <c r="E35" t="s">
        <v>5199</v>
      </c>
      <c r="F35">
        <v>1</v>
      </c>
      <c r="G35">
        <v>240</v>
      </c>
      <c r="L35" s="182">
        <v>27000000</v>
      </c>
    </row>
    <row r="36" spans="3:12">
      <c r="C36">
        <v>2020</v>
      </c>
      <c r="D36" t="s">
        <v>268</v>
      </c>
      <c r="E36" t="s">
        <v>5227</v>
      </c>
      <c r="F36">
        <v>1</v>
      </c>
      <c r="G36">
        <v>298.7</v>
      </c>
    </row>
    <row r="37" spans="3:12">
      <c r="C37">
        <v>2020</v>
      </c>
      <c r="D37" t="s">
        <v>268</v>
      </c>
      <c r="E37" t="s">
        <v>5233</v>
      </c>
      <c r="F37">
        <v>2</v>
      </c>
      <c r="G37">
        <v>967.95</v>
      </c>
    </row>
    <row r="38" spans="3:12">
      <c r="C38">
        <v>2020</v>
      </c>
      <c r="D38" t="s">
        <v>268</v>
      </c>
      <c r="E38" t="s">
        <v>5234</v>
      </c>
      <c r="F38">
        <v>2</v>
      </c>
      <c r="G38">
        <v>83.89</v>
      </c>
    </row>
    <row r="39" spans="3:12">
      <c r="C39">
        <v>2020</v>
      </c>
      <c r="D39" t="s">
        <v>268</v>
      </c>
      <c r="E39" t="s">
        <v>5235</v>
      </c>
      <c r="F39">
        <v>1</v>
      </c>
      <c r="G39">
        <v>41.945</v>
      </c>
    </row>
    <row r="40" spans="3:12">
      <c r="C40">
        <v>2020</v>
      </c>
      <c r="D40" t="s">
        <v>268</v>
      </c>
      <c r="E40" t="s">
        <v>5237</v>
      </c>
      <c r="F40">
        <v>2</v>
      </c>
      <c r="G40">
        <v>272.214</v>
      </c>
    </row>
    <row r="41" spans="3:12">
      <c r="C41">
        <v>2020</v>
      </c>
      <c r="D41" t="s">
        <v>268</v>
      </c>
      <c r="E41" t="s">
        <v>5243</v>
      </c>
      <c r="F41">
        <v>5</v>
      </c>
      <c r="G41">
        <v>575</v>
      </c>
    </row>
    <row r="42" spans="3:12">
      <c r="C42">
        <v>2020</v>
      </c>
      <c r="D42" t="s">
        <v>297</v>
      </c>
      <c r="E42" t="s">
        <v>5261</v>
      </c>
      <c r="F42">
        <v>3</v>
      </c>
      <c r="G42">
        <v>374.7</v>
      </c>
    </row>
    <row r="43" spans="3:12">
      <c r="C43">
        <v>2020</v>
      </c>
      <c r="D43" t="s">
        <v>297</v>
      </c>
      <c r="E43" t="s">
        <v>5262</v>
      </c>
      <c r="F43">
        <v>1</v>
      </c>
      <c r="G43">
        <v>594.20699999999999</v>
      </c>
    </row>
    <row r="44" spans="3:12">
      <c r="C44">
        <v>2020</v>
      </c>
      <c r="D44" t="s">
        <v>84</v>
      </c>
      <c r="E44" t="s">
        <v>5285</v>
      </c>
      <c r="F44">
        <v>1</v>
      </c>
      <c r="G44">
        <v>57.3</v>
      </c>
    </row>
    <row r="45" spans="3:12">
      <c r="C45">
        <v>2020</v>
      </c>
      <c r="D45" t="s">
        <v>84</v>
      </c>
      <c r="E45" t="s">
        <v>5300</v>
      </c>
      <c r="F45">
        <v>7</v>
      </c>
      <c r="G45">
        <v>1890</v>
      </c>
    </row>
    <row r="46" spans="3:12">
      <c r="C46">
        <v>2020</v>
      </c>
      <c r="D46" t="s">
        <v>84</v>
      </c>
      <c r="E46" t="s">
        <v>5300</v>
      </c>
      <c r="F46">
        <v>10</v>
      </c>
      <c r="G46">
        <v>420</v>
      </c>
    </row>
    <row r="47" spans="3:12">
      <c r="C47">
        <v>2020</v>
      </c>
      <c r="D47" t="s">
        <v>84</v>
      </c>
      <c r="E47" t="s">
        <v>5300</v>
      </c>
      <c r="F47">
        <v>4</v>
      </c>
      <c r="G47">
        <v>480</v>
      </c>
    </row>
    <row r="48" spans="3:12">
      <c r="C48">
        <v>2020</v>
      </c>
      <c r="D48" t="s">
        <v>84</v>
      </c>
      <c r="E48" t="s">
        <v>5300</v>
      </c>
      <c r="F48">
        <v>8</v>
      </c>
      <c r="G48">
        <v>712</v>
      </c>
    </row>
    <row r="49" spans="3:7">
      <c r="C49">
        <v>2020</v>
      </c>
      <c r="D49" t="s">
        <v>84</v>
      </c>
      <c r="E49" t="s">
        <v>5300</v>
      </c>
      <c r="F49">
        <v>8</v>
      </c>
      <c r="G49">
        <v>760</v>
      </c>
    </row>
    <row r="50" spans="3:7">
      <c r="C50">
        <v>2020</v>
      </c>
      <c r="D50" t="s">
        <v>84</v>
      </c>
      <c r="E50" t="s">
        <v>5300</v>
      </c>
      <c r="F50">
        <v>2</v>
      </c>
      <c r="G50">
        <v>108</v>
      </c>
    </row>
    <row r="51" spans="3:7">
      <c r="C51">
        <v>2020</v>
      </c>
      <c r="D51" t="s">
        <v>84</v>
      </c>
      <c r="E51" t="s">
        <v>5300</v>
      </c>
      <c r="F51">
        <v>3</v>
      </c>
      <c r="G51">
        <v>114</v>
      </c>
    </row>
    <row r="52" spans="3:7">
      <c r="C52">
        <v>2020</v>
      </c>
      <c r="D52" t="s">
        <v>85</v>
      </c>
      <c r="E52" t="s">
        <v>5316</v>
      </c>
      <c r="F52">
        <v>1</v>
      </c>
      <c r="G52">
        <v>1400</v>
      </c>
    </row>
    <row r="53" spans="3:7">
      <c r="C53">
        <v>2020</v>
      </c>
      <c r="D53" t="s">
        <v>85</v>
      </c>
      <c r="E53" t="s">
        <v>5316</v>
      </c>
      <c r="F53">
        <v>1</v>
      </c>
      <c r="G53">
        <v>2850</v>
      </c>
    </row>
    <row r="54" spans="3:7">
      <c r="C54">
        <v>2020</v>
      </c>
      <c r="D54" t="s">
        <v>696</v>
      </c>
      <c r="E54" t="s">
        <v>5333</v>
      </c>
      <c r="F54">
        <v>1</v>
      </c>
      <c r="G54">
        <v>6.5609999999999999</v>
      </c>
    </row>
    <row r="55" spans="3:7">
      <c r="C55">
        <v>2020</v>
      </c>
      <c r="D55" t="s">
        <v>696</v>
      </c>
      <c r="E55" t="s">
        <v>5333</v>
      </c>
      <c r="F55">
        <v>2</v>
      </c>
      <c r="G55">
        <v>91.8</v>
      </c>
    </row>
    <row r="56" spans="3:7">
      <c r="C56">
        <v>2020</v>
      </c>
      <c r="D56" t="s">
        <v>696</v>
      </c>
      <c r="E56" t="s">
        <v>5335</v>
      </c>
      <c r="F56">
        <v>8</v>
      </c>
      <c r="G56">
        <v>1094.4000000000001</v>
      </c>
    </row>
    <row r="57" spans="3:7">
      <c r="C57">
        <v>2020</v>
      </c>
      <c r="D57" t="s">
        <v>696</v>
      </c>
      <c r="E57" t="s">
        <v>5339</v>
      </c>
      <c r="F57">
        <v>6</v>
      </c>
      <c r="G57">
        <v>379.8</v>
      </c>
    </row>
    <row r="58" spans="3:7">
      <c r="C58">
        <v>2020</v>
      </c>
      <c r="D58" t="s">
        <v>696</v>
      </c>
      <c r="E58" t="s">
        <v>5341</v>
      </c>
      <c r="F58">
        <v>2</v>
      </c>
      <c r="G58">
        <v>370</v>
      </c>
    </row>
    <row r="59" spans="3:7">
      <c r="C59">
        <v>2020</v>
      </c>
      <c r="D59" t="s">
        <v>696</v>
      </c>
      <c r="E59" t="s">
        <v>5345</v>
      </c>
      <c r="F59">
        <v>5</v>
      </c>
      <c r="G59">
        <v>1400</v>
      </c>
    </row>
    <row r="60" spans="3:7">
      <c r="C60">
        <v>2020</v>
      </c>
      <c r="D60" t="s">
        <v>696</v>
      </c>
      <c r="E60" t="s">
        <v>5353</v>
      </c>
      <c r="F60">
        <v>1</v>
      </c>
      <c r="G60">
        <v>398</v>
      </c>
    </row>
    <row r="61" spans="3:7">
      <c r="C61">
        <v>2020</v>
      </c>
      <c r="D61" t="s">
        <v>696</v>
      </c>
      <c r="E61" t="s">
        <v>5355</v>
      </c>
      <c r="F61">
        <v>3</v>
      </c>
      <c r="G61">
        <v>7770</v>
      </c>
    </row>
    <row r="62" spans="3:7">
      <c r="C62">
        <v>2020</v>
      </c>
      <c r="D62" t="s">
        <v>696</v>
      </c>
      <c r="E62" t="s">
        <v>5355</v>
      </c>
      <c r="F62">
        <v>2</v>
      </c>
      <c r="G62">
        <v>2300</v>
      </c>
    </row>
    <row r="63" spans="3:7">
      <c r="C63">
        <v>2020</v>
      </c>
      <c r="D63" t="s">
        <v>696</v>
      </c>
      <c r="E63" t="s">
        <v>5357</v>
      </c>
      <c r="F63">
        <v>2</v>
      </c>
      <c r="G63">
        <v>5180</v>
      </c>
    </row>
    <row r="64" spans="3:7">
      <c r="C64">
        <v>2020</v>
      </c>
      <c r="D64" t="s">
        <v>696</v>
      </c>
      <c r="E64" t="s">
        <v>5357</v>
      </c>
      <c r="F64">
        <v>2</v>
      </c>
      <c r="G64">
        <v>2300</v>
      </c>
    </row>
    <row r="65" spans="3:7">
      <c r="C65">
        <v>2020</v>
      </c>
      <c r="D65" t="s">
        <v>701</v>
      </c>
      <c r="E65" t="s">
        <v>5383</v>
      </c>
      <c r="F65">
        <v>2</v>
      </c>
      <c r="G65">
        <v>102.6</v>
      </c>
    </row>
    <row r="66" spans="3:7">
      <c r="C66">
        <v>2020</v>
      </c>
      <c r="D66" t="s">
        <v>701</v>
      </c>
      <c r="E66" t="s">
        <v>5384</v>
      </c>
      <c r="F66">
        <v>1</v>
      </c>
      <c r="G66">
        <v>399.8</v>
      </c>
    </row>
    <row r="67" spans="3:7">
      <c r="C67">
        <v>2020</v>
      </c>
      <c r="D67" t="s">
        <v>701</v>
      </c>
      <c r="E67" t="s">
        <v>5386</v>
      </c>
      <c r="F67">
        <v>7</v>
      </c>
      <c r="G67">
        <v>957.6</v>
      </c>
    </row>
    <row r="68" spans="3:7">
      <c r="C68">
        <v>2020</v>
      </c>
      <c r="D68" t="s">
        <v>701</v>
      </c>
      <c r="E68" t="s">
        <v>5387</v>
      </c>
      <c r="F68">
        <v>3</v>
      </c>
      <c r="G68">
        <v>1199.4000000000001</v>
      </c>
    </row>
    <row r="69" spans="3:7">
      <c r="C69">
        <v>2020</v>
      </c>
      <c r="D69" t="s">
        <v>701</v>
      </c>
      <c r="E69" t="s">
        <v>5404</v>
      </c>
      <c r="F69">
        <v>5</v>
      </c>
      <c r="G69">
        <v>249.75</v>
      </c>
    </row>
    <row r="70" spans="3:7">
      <c r="C70">
        <v>2020</v>
      </c>
      <c r="D70" t="s">
        <v>701</v>
      </c>
      <c r="E70" t="s">
        <v>5404</v>
      </c>
      <c r="F70">
        <v>10</v>
      </c>
      <c r="G70">
        <v>805.3</v>
      </c>
    </row>
    <row r="71" spans="3:7">
      <c r="C71">
        <v>2020</v>
      </c>
      <c r="D71" t="s">
        <v>701</v>
      </c>
      <c r="E71" t="s">
        <v>5404</v>
      </c>
      <c r="F71">
        <v>5</v>
      </c>
      <c r="G71">
        <v>527</v>
      </c>
    </row>
    <row r="72" spans="3:7">
      <c r="C72">
        <v>2020</v>
      </c>
      <c r="D72" t="s">
        <v>701</v>
      </c>
      <c r="E72" t="s">
        <v>5405</v>
      </c>
      <c r="F72">
        <v>10</v>
      </c>
      <c r="G72">
        <v>2800</v>
      </c>
    </row>
    <row r="73" spans="3:7">
      <c r="C73">
        <v>2020</v>
      </c>
      <c r="D73" t="s">
        <v>702</v>
      </c>
      <c r="E73" t="s">
        <v>5419</v>
      </c>
      <c r="F73">
        <v>1</v>
      </c>
      <c r="G73">
        <v>89.9</v>
      </c>
    </row>
    <row r="74" spans="3:7">
      <c r="C74">
        <v>2020</v>
      </c>
      <c r="D74" t="s">
        <v>702</v>
      </c>
      <c r="E74" t="s">
        <v>5419</v>
      </c>
      <c r="F74">
        <v>1</v>
      </c>
      <c r="G74">
        <v>59.4</v>
      </c>
    </row>
    <row r="75" spans="3:7">
      <c r="C75">
        <v>2020</v>
      </c>
      <c r="D75" t="s">
        <v>702</v>
      </c>
      <c r="E75" t="s">
        <v>5419</v>
      </c>
      <c r="F75">
        <v>2</v>
      </c>
      <c r="G75">
        <v>417.2</v>
      </c>
    </row>
    <row r="76" spans="3:7">
      <c r="C76">
        <v>2020</v>
      </c>
      <c r="D76" t="s">
        <v>702</v>
      </c>
      <c r="E76" t="s">
        <v>5442</v>
      </c>
      <c r="F76">
        <v>1</v>
      </c>
      <c r="G76">
        <v>1800</v>
      </c>
    </row>
    <row r="77" spans="3:7">
      <c r="C77">
        <v>2020</v>
      </c>
      <c r="D77" t="s">
        <v>702</v>
      </c>
      <c r="E77" t="s">
        <v>5443</v>
      </c>
      <c r="F77">
        <v>2</v>
      </c>
      <c r="G77">
        <v>2468.3588</v>
      </c>
    </row>
    <row r="78" spans="3:7">
      <c r="C78">
        <v>2020</v>
      </c>
      <c r="D78" t="s">
        <v>702</v>
      </c>
      <c r="E78" t="s">
        <v>5444</v>
      </c>
      <c r="F78">
        <v>1</v>
      </c>
      <c r="G78">
        <v>1259.1590000000001</v>
      </c>
    </row>
    <row r="79" spans="3:7">
      <c r="C79">
        <v>2020</v>
      </c>
      <c r="D79" t="s">
        <v>702</v>
      </c>
      <c r="E79" t="s">
        <v>5446</v>
      </c>
      <c r="F79">
        <v>4</v>
      </c>
      <c r="G79">
        <v>1162.1400000000001</v>
      </c>
    </row>
    <row r="80" spans="3:7">
      <c r="C80">
        <v>2020</v>
      </c>
      <c r="D80" t="s">
        <v>702</v>
      </c>
      <c r="E80" t="s">
        <v>5446</v>
      </c>
      <c r="F80">
        <v>2</v>
      </c>
      <c r="G80">
        <v>2486.9796000000001</v>
      </c>
    </row>
    <row r="81" spans="3:7">
      <c r="C81">
        <v>2020</v>
      </c>
      <c r="D81" t="s">
        <v>702</v>
      </c>
      <c r="E81" t="s">
        <v>5446</v>
      </c>
      <c r="F81">
        <v>4</v>
      </c>
      <c r="G81">
        <v>759.26480000000004</v>
      </c>
    </row>
    <row r="82" spans="3:7">
      <c r="C82">
        <v>2020</v>
      </c>
      <c r="D82" t="s">
        <v>702</v>
      </c>
      <c r="E82" t="s">
        <v>5447</v>
      </c>
      <c r="F82">
        <v>2</v>
      </c>
      <c r="G82">
        <v>17.33334</v>
      </c>
    </row>
    <row r="83" spans="3:7">
      <c r="C83">
        <v>2020</v>
      </c>
      <c r="D83" t="s">
        <v>702</v>
      </c>
      <c r="E83" t="s">
        <v>5447</v>
      </c>
      <c r="F83">
        <v>1</v>
      </c>
      <c r="G83">
        <v>123.33875</v>
      </c>
    </row>
    <row r="84" spans="3:7">
      <c r="C84">
        <v>2020</v>
      </c>
      <c r="D84" t="s">
        <v>702</v>
      </c>
      <c r="E84" t="s">
        <v>5447</v>
      </c>
      <c r="F84">
        <v>1</v>
      </c>
      <c r="G84">
        <v>87.517589999999998</v>
      </c>
    </row>
    <row r="85" spans="3:7">
      <c r="C85">
        <v>2020</v>
      </c>
      <c r="D85" t="s">
        <v>702</v>
      </c>
      <c r="E85" t="s">
        <v>5449</v>
      </c>
      <c r="F85">
        <v>1</v>
      </c>
      <c r="G85">
        <v>1036.5319999999999</v>
      </c>
    </row>
    <row r="86" spans="3:7">
      <c r="C86">
        <v>2020</v>
      </c>
      <c r="D86" t="s">
        <v>703</v>
      </c>
      <c r="E86" t="s">
        <v>5459</v>
      </c>
      <c r="F86">
        <v>6</v>
      </c>
      <c r="G86">
        <v>1928.904</v>
      </c>
    </row>
    <row r="87" spans="3:7">
      <c r="C87">
        <v>2020</v>
      </c>
      <c r="D87" t="s">
        <v>703</v>
      </c>
      <c r="E87" t="s">
        <v>5462</v>
      </c>
      <c r="F87">
        <v>1</v>
      </c>
      <c r="G87">
        <v>380.37900000000002</v>
      </c>
    </row>
    <row r="88" spans="3:7">
      <c r="C88">
        <v>2020</v>
      </c>
      <c r="D88" t="s">
        <v>703</v>
      </c>
      <c r="E88" t="s">
        <v>5462</v>
      </c>
      <c r="F88">
        <v>1</v>
      </c>
      <c r="G88">
        <v>75.938999999999993</v>
      </c>
    </row>
    <row r="89" spans="3:7">
      <c r="C89">
        <v>2020</v>
      </c>
      <c r="D89" t="s">
        <v>703</v>
      </c>
      <c r="E89" t="s">
        <v>5462</v>
      </c>
      <c r="F89">
        <v>2</v>
      </c>
      <c r="G89">
        <v>83.93</v>
      </c>
    </row>
    <row r="90" spans="3:7">
      <c r="C90">
        <v>2020</v>
      </c>
      <c r="D90" t="s">
        <v>703</v>
      </c>
      <c r="E90" t="s">
        <v>5463</v>
      </c>
      <c r="F90">
        <v>2</v>
      </c>
      <c r="G90">
        <v>1057.92</v>
      </c>
    </row>
    <row r="91" spans="3:7">
      <c r="C91">
        <v>2020</v>
      </c>
      <c r="D91" t="s">
        <v>703</v>
      </c>
      <c r="E91" t="s">
        <v>5464</v>
      </c>
      <c r="F91">
        <v>1</v>
      </c>
      <c r="G91">
        <v>528.96</v>
      </c>
    </row>
    <row r="92" spans="3:7">
      <c r="C92">
        <v>2020</v>
      </c>
      <c r="D92" t="s">
        <v>703</v>
      </c>
      <c r="E92" t="s">
        <v>5465</v>
      </c>
      <c r="F92">
        <v>1</v>
      </c>
      <c r="G92">
        <v>199.05617999999998</v>
      </c>
    </row>
    <row r="93" spans="3:7">
      <c r="C93">
        <v>2020</v>
      </c>
      <c r="D93" t="s">
        <v>703</v>
      </c>
      <c r="E93" t="s">
        <v>5465</v>
      </c>
      <c r="F93">
        <v>3</v>
      </c>
      <c r="G93">
        <v>1610.2299899999998</v>
      </c>
    </row>
    <row r="94" spans="3:7">
      <c r="C94">
        <v>2020</v>
      </c>
      <c r="D94" t="s">
        <v>703</v>
      </c>
      <c r="E94" t="s">
        <v>5465</v>
      </c>
      <c r="F94">
        <v>5</v>
      </c>
      <c r="G94">
        <v>3540.3525499999996</v>
      </c>
    </row>
    <row r="95" spans="3:7">
      <c r="C95">
        <v>2020</v>
      </c>
      <c r="D95" t="s">
        <v>703</v>
      </c>
      <c r="E95" t="s">
        <v>5465</v>
      </c>
      <c r="F95">
        <v>1</v>
      </c>
      <c r="G95">
        <v>66.118759999999995</v>
      </c>
    </row>
    <row r="96" spans="3:7">
      <c r="C96">
        <v>2020</v>
      </c>
      <c r="D96" t="s">
        <v>703</v>
      </c>
      <c r="E96" t="s">
        <v>5465</v>
      </c>
      <c r="F96">
        <v>2</v>
      </c>
      <c r="G96">
        <v>979.56286</v>
      </c>
    </row>
    <row r="97" spans="3:7">
      <c r="C97">
        <v>2020</v>
      </c>
      <c r="D97" t="s">
        <v>703</v>
      </c>
      <c r="E97" t="s">
        <v>5467</v>
      </c>
      <c r="F97">
        <v>2</v>
      </c>
      <c r="G97">
        <v>101.056</v>
      </c>
    </row>
    <row r="98" spans="3:7">
      <c r="C98">
        <v>2020</v>
      </c>
      <c r="D98" t="s">
        <v>703</v>
      </c>
      <c r="E98" t="s">
        <v>5468</v>
      </c>
      <c r="F98">
        <v>5</v>
      </c>
      <c r="G98">
        <v>1783.0250000000001</v>
      </c>
    </row>
    <row r="99" spans="3:7">
      <c r="C99">
        <v>2020</v>
      </c>
      <c r="D99" t="s">
        <v>703</v>
      </c>
      <c r="E99" t="s">
        <v>5469</v>
      </c>
      <c r="F99">
        <v>2</v>
      </c>
      <c r="G99">
        <v>525.79999999999995</v>
      </c>
    </row>
    <row r="100" spans="3:7">
      <c r="C100">
        <v>2020</v>
      </c>
      <c r="D100" t="s">
        <v>703</v>
      </c>
      <c r="E100" t="s">
        <v>5470</v>
      </c>
      <c r="F100">
        <v>3</v>
      </c>
      <c r="G100">
        <v>3306.3</v>
      </c>
    </row>
    <row r="101" spans="3:7">
      <c r="C101">
        <v>2020</v>
      </c>
      <c r="D101" t="s">
        <v>703</v>
      </c>
      <c r="E101" t="s">
        <v>5472</v>
      </c>
      <c r="F101">
        <v>1</v>
      </c>
      <c r="G101">
        <v>1036.5319999999999</v>
      </c>
    </row>
    <row r="102" spans="3:7">
      <c r="C102">
        <v>2020</v>
      </c>
      <c r="D102" t="s">
        <v>703</v>
      </c>
      <c r="E102" t="s">
        <v>5473</v>
      </c>
      <c r="F102">
        <v>2</v>
      </c>
      <c r="G102">
        <v>17.33334</v>
      </c>
    </row>
    <row r="103" spans="3:7">
      <c r="C103">
        <v>2020</v>
      </c>
      <c r="D103" t="s">
        <v>703</v>
      </c>
      <c r="E103" t="s">
        <v>5473</v>
      </c>
      <c r="F103">
        <v>1</v>
      </c>
      <c r="G103">
        <v>123.33875</v>
      </c>
    </row>
    <row r="104" spans="3:7">
      <c r="C104">
        <v>2020</v>
      </c>
      <c r="D104" t="s">
        <v>703</v>
      </c>
      <c r="E104" t="s">
        <v>5473</v>
      </c>
      <c r="F104">
        <v>1</v>
      </c>
      <c r="G104">
        <v>87.517589999999998</v>
      </c>
    </row>
    <row r="105" spans="3:7">
      <c r="C105">
        <v>2020</v>
      </c>
      <c r="D105" t="s">
        <v>703</v>
      </c>
      <c r="E105" t="s">
        <v>5474</v>
      </c>
      <c r="F105">
        <v>4</v>
      </c>
      <c r="G105">
        <v>1156.896</v>
      </c>
    </row>
    <row r="106" spans="3:7">
      <c r="C106">
        <v>2020</v>
      </c>
      <c r="D106" t="s">
        <v>703</v>
      </c>
      <c r="E106" t="s">
        <v>5474</v>
      </c>
      <c r="F106">
        <v>2</v>
      </c>
      <c r="G106">
        <v>2475.7574</v>
      </c>
    </row>
    <row r="107" spans="3:7">
      <c r="C107">
        <v>2020</v>
      </c>
      <c r="D107" t="s">
        <v>703</v>
      </c>
      <c r="E107" t="s">
        <v>5474</v>
      </c>
      <c r="F107">
        <v>4</v>
      </c>
      <c r="G107">
        <v>755.83871999999997</v>
      </c>
    </row>
    <row r="108" spans="3:7">
      <c r="C108">
        <v>2020</v>
      </c>
      <c r="D108" t="s">
        <v>703</v>
      </c>
      <c r="E108" t="s">
        <v>5483</v>
      </c>
      <c r="F108">
        <v>2</v>
      </c>
      <c r="G108">
        <v>6727.19</v>
      </c>
    </row>
    <row r="109" spans="3:7">
      <c r="C109">
        <v>2020</v>
      </c>
      <c r="D109" t="s">
        <v>703</v>
      </c>
      <c r="E109" t="s">
        <v>5484</v>
      </c>
      <c r="F109">
        <v>2</v>
      </c>
      <c r="G109">
        <v>6727.19</v>
      </c>
    </row>
    <row r="110" spans="3:7">
      <c r="C110">
        <v>2020</v>
      </c>
      <c r="D110" t="s">
        <v>703</v>
      </c>
      <c r="E110" t="s">
        <v>5485</v>
      </c>
      <c r="F110">
        <v>4</v>
      </c>
      <c r="G110">
        <v>2701.0439999999999</v>
      </c>
    </row>
    <row r="111" spans="3:7">
      <c r="C111">
        <v>2020</v>
      </c>
      <c r="D111" t="s">
        <v>703</v>
      </c>
      <c r="E111" t="s">
        <v>5486</v>
      </c>
      <c r="F111">
        <v>3</v>
      </c>
      <c r="G111">
        <v>4565.3549999999996</v>
      </c>
    </row>
    <row r="112" spans="3:7">
      <c r="C112">
        <v>2020</v>
      </c>
      <c r="D112" t="s">
        <v>703</v>
      </c>
      <c r="E112" t="s">
        <v>5487</v>
      </c>
      <c r="F112">
        <v>2</v>
      </c>
      <c r="G112">
        <v>3501.65</v>
      </c>
    </row>
    <row r="113" spans="3:7">
      <c r="C113">
        <v>2020</v>
      </c>
      <c r="D113" t="s">
        <v>703</v>
      </c>
      <c r="E113" t="s">
        <v>5488</v>
      </c>
      <c r="F113">
        <v>8</v>
      </c>
      <c r="G113">
        <v>526.096</v>
      </c>
    </row>
    <row r="114" spans="3:7">
      <c r="C114">
        <v>2020</v>
      </c>
      <c r="D114" t="s">
        <v>703</v>
      </c>
      <c r="E114" t="s">
        <v>5494</v>
      </c>
      <c r="F114">
        <v>1</v>
      </c>
      <c r="G114">
        <v>1036.5319999999999</v>
      </c>
    </row>
    <row r="115" spans="3:7">
      <c r="C115">
        <v>2020</v>
      </c>
      <c r="D115" t="s">
        <v>704</v>
      </c>
      <c r="E115" t="s">
        <v>5523</v>
      </c>
      <c r="F115">
        <v>20</v>
      </c>
      <c r="G115">
        <v>1775.2</v>
      </c>
    </row>
    <row r="116" spans="3:7">
      <c r="C116">
        <v>2020</v>
      </c>
      <c r="D116" t="s">
        <v>704</v>
      </c>
      <c r="E116" t="s">
        <v>5525</v>
      </c>
      <c r="F116">
        <v>6</v>
      </c>
      <c r="G116">
        <v>1393.2</v>
      </c>
    </row>
    <row r="117" spans="3:7">
      <c r="C117">
        <v>2020</v>
      </c>
      <c r="D117" t="s">
        <v>704</v>
      </c>
      <c r="E117" t="s">
        <v>5525</v>
      </c>
      <c r="F117">
        <v>20</v>
      </c>
      <c r="G117">
        <v>196</v>
      </c>
    </row>
    <row r="118" spans="3:7">
      <c r="C118">
        <v>2020</v>
      </c>
      <c r="D118" t="s">
        <v>704</v>
      </c>
      <c r="E118" t="s">
        <v>5525</v>
      </c>
      <c r="F118">
        <v>10</v>
      </c>
      <c r="G118">
        <v>598</v>
      </c>
    </row>
    <row r="119" spans="3:7">
      <c r="C119">
        <v>2020</v>
      </c>
      <c r="D119" t="s">
        <v>704</v>
      </c>
      <c r="E119" t="s">
        <v>5534</v>
      </c>
      <c r="F119">
        <v>1</v>
      </c>
      <c r="G119">
        <v>245.376</v>
      </c>
    </row>
    <row r="120" spans="3:7">
      <c r="C120">
        <v>2020</v>
      </c>
      <c r="D120" t="s">
        <v>704</v>
      </c>
      <c r="E120" t="s">
        <v>5536</v>
      </c>
      <c r="F120">
        <v>12</v>
      </c>
      <c r="G120">
        <v>1473.252</v>
      </c>
    </row>
    <row r="121" spans="3:7">
      <c r="C121">
        <v>2020</v>
      </c>
      <c r="D121" t="s">
        <v>704</v>
      </c>
      <c r="E121" t="s">
        <v>5537</v>
      </c>
      <c r="F121">
        <v>4</v>
      </c>
      <c r="G121">
        <v>928</v>
      </c>
    </row>
    <row r="122" spans="3:7">
      <c r="C122">
        <v>2020</v>
      </c>
      <c r="D122" t="s">
        <v>704</v>
      </c>
      <c r="E122" t="s">
        <v>5537</v>
      </c>
      <c r="F122">
        <v>7</v>
      </c>
      <c r="G122">
        <v>91.238</v>
      </c>
    </row>
    <row r="123" spans="3:7">
      <c r="C123">
        <v>2020</v>
      </c>
      <c r="D123" t="s">
        <v>704</v>
      </c>
      <c r="E123" t="s">
        <v>5539</v>
      </c>
      <c r="F123">
        <v>1</v>
      </c>
      <c r="G123">
        <v>520</v>
      </c>
    </row>
    <row r="124" spans="3:7">
      <c r="C124">
        <v>2020</v>
      </c>
      <c r="D124" t="s">
        <v>704</v>
      </c>
      <c r="E124" t="s">
        <v>5539</v>
      </c>
      <c r="F124">
        <v>1</v>
      </c>
      <c r="G124">
        <v>175</v>
      </c>
    </row>
    <row r="125" spans="3:7">
      <c r="C125">
        <v>2020</v>
      </c>
      <c r="D125" t="s">
        <v>704</v>
      </c>
      <c r="E125" t="s">
        <v>5555</v>
      </c>
      <c r="F125">
        <v>5</v>
      </c>
      <c r="G125">
        <v>1075</v>
      </c>
    </row>
    <row r="126" spans="3:7">
      <c r="C126">
        <v>2020</v>
      </c>
      <c r="D126" t="s">
        <v>704</v>
      </c>
      <c r="E126" t="s">
        <v>5556</v>
      </c>
      <c r="F126">
        <v>1</v>
      </c>
      <c r="G126">
        <v>218.89599999999999</v>
      </c>
    </row>
    <row r="127" spans="3:7">
      <c r="C127">
        <v>2020</v>
      </c>
      <c r="D127" t="s">
        <v>704</v>
      </c>
      <c r="E127" t="s">
        <v>5556</v>
      </c>
      <c r="F127">
        <v>4</v>
      </c>
      <c r="G127">
        <v>327.83199999999999</v>
      </c>
    </row>
    <row r="128" spans="3:7">
      <c r="C128">
        <v>2020</v>
      </c>
      <c r="D128" t="s">
        <v>704</v>
      </c>
      <c r="E128" t="s">
        <v>5564</v>
      </c>
      <c r="F128">
        <v>10</v>
      </c>
      <c r="G128">
        <v>98</v>
      </c>
    </row>
    <row r="129" spans="3:7">
      <c r="C129">
        <v>2020</v>
      </c>
      <c r="D129" t="s">
        <v>704</v>
      </c>
      <c r="E129" t="s">
        <v>5565</v>
      </c>
      <c r="F129">
        <v>1</v>
      </c>
      <c r="G129">
        <v>260</v>
      </c>
    </row>
    <row r="130" spans="3:7">
      <c r="C130">
        <v>2020</v>
      </c>
      <c r="D130" t="s">
        <v>705</v>
      </c>
      <c r="E130" t="s">
        <v>5594</v>
      </c>
      <c r="F130">
        <v>1</v>
      </c>
      <c r="G130">
        <v>294.60000000000002</v>
      </c>
    </row>
    <row r="131" spans="3:7">
      <c r="C131">
        <v>2020</v>
      </c>
      <c r="D131" t="s">
        <v>705</v>
      </c>
      <c r="E131" t="s">
        <v>5611</v>
      </c>
      <c r="F131">
        <v>2</v>
      </c>
      <c r="G131">
        <v>2919.7301200000002</v>
      </c>
    </row>
    <row r="132" spans="3:7">
      <c r="C132">
        <v>2020</v>
      </c>
      <c r="D132" t="s">
        <v>705</v>
      </c>
      <c r="E132" t="s">
        <v>5611</v>
      </c>
      <c r="F132">
        <v>6</v>
      </c>
      <c r="G132">
        <v>439.38180000000006</v>
      </c>
    </row>
    <row r="133" spans="3:7">
      <c r="C133">
        <v>2020</v>
      </c>
      <c r="D133" t="s">
        <v>705</v>
      </c>
      <c r="E133" t="s">
        <v>5612</v>
      </c>
      <c r="F133">
        <v>2</v>
      </c>
      <c r="G133">
        <v>2919.7301200000002</v>
      </c>
    </row>
    <row r="134" spans="3:7">
      <c r="C134">
        <v>2020</v>
      </c>
      <c r="D134" t="s">
        <v>705</v>
      </c>
      <c r="E134" t="s">
        <v>5612</v>
      </c>
      <c r="F134">
        <v>6</v>
      </c>
      <c r="G134">
        <v>439.38180000000006</v>
      </c>
    </row>
    <row r="135" spans="3:7">
      <c r="C135">
        <v>2020</v>
      </c>
      <c r="D135" t="s">
        <v>705</v>
      </c>
      <c r="E135" t="s">
        <v>5612</v>
      </c>
      <c r="F135">
        <v>6</v>
      </c>
      <c r="G135">
        <v>2966.5947600000004</v>
      </c>
    </row>
    <row r="136" spans="3:7">
      <c r="C136">
        <v>2020</v>
      </c>
      <c r="D136" t="s">
        <v>705</v>
      </c>
      <c r="E136" t="s">
        <v>5612</v>
      </c>
      <c r="F136">
        <v>5</v>
      </c>
      <c r="G136">
        <v>3576.2447499999998</v>
      </c>
    </row>
    <row r="137" spans="3:7">
      <c r="C137">
        <v>2020</v>
      </c>
      <c r="D137" t="s">
        <v>705</v>
      </c>
      <c r="E137" t="s">
        <v>5612</v>
      </c>
      <c r="F137">
        <v>6</v>
      </c>
      <c r="G137">
        <v>336.03396000000004</v>
      </c>
    </row>
    <row r="138" spans="3:7">
      <c r="C138">
        <v>2020</v>
      </c>
      <c r="D138" t="s">
        <v>705</v>
      </c>
      <c r="E138" t="s">
        <v>5612</v>
      </c>
      <c r="F138">
        <v>12</v>
      </c>
      <c r="G138">
        <v>2611.3237199999999</v>
      </c>
    </row>
    <row r="139" spans="3:7">
      <c r="C139">
        <v>2020</v>
      </c>
      <c r="D139" t="s">
        <v>705</v>
      </c>
      <c r="E139" t="s">
        <v>5612</v>
      </c>
      <c r="F139">
        <v>6</v>
      </c>
      <c r="G139">
        <v>595.32449999999994</v>
      </c>
    </row>
    <row r="140" spans="3:7">
      <c r="C140">
        <v>2020</v>
      </c>
      <c r="D140" t="s">
        <v>705</v>
      </c>
      <c r="E140" t="s">
        <v>5612</v>
      </c>
      <c r="F140">
        <v>12</v>
      </c>
      <c r="G140">
        <v>1908.5583599999998</v>
      </c>
    </row>
    <row r="141" spans="3:7">
      <c r="C141">
        <v>2020</v>
      </c>
      <c r="D141" t="s">
        <v>705</v>
      </c>
      <c r="E141" t="s">
        <v>5612</v>
      </c>
      <c r="F141">
        <v>1</v>
      </c>
      <c r="G141">
        <v>230.94662</v>
      </c>
    </row>
    <row r="142" spans="3:7">
      <c r="C142">
        <v>2020</v>
      </c>
      <c r="D142" t="s">
        <v>705</v>
      </c>
      <c r="E142" t="s">
        <v>5612</v>
      </c>
      <c r="F142">
        <v>4</v>
      </c>
      <c r="G142">
        <v>785.85292000000004</v>
      </c>
    </row>
    <row r="143" spans="3:7">
      <c r="C143">
        <v>2020</v>
      </c>
      <c r="D143" t="s">
        <v>705</v>
      </c>
      <c r="E143" t="s">
        <v>5612</v>
      </c>
      <c r="F143">
        <v>4</v>
      </c>
      <c r="G143">
        <v>6312.7455999999993</v>
      </c>
    </row>
    <row r="144" spans="3:7">
      <c r="C144">
        <v>2020</v>
      </c>
      <c r="D144" t="s">
        <v>705</v>
      </c>
      <c r="E144" t="s">
        <v>5619</v>
      </c>
      <c r="F144">
        <v>1</v>
      </c>
      <c r="G144">
        <v>245.376</v>
      </c>
    </row>
    <row r="145" spans="3:7">
      <c r="C145">
        <v>2021</v>
      </c>
      <c r="D145" t="s">
        <v>229</v>
      </c>
      <c r="E145" t="s">
        <v>5635</v>
      </c>
      <c r="F145">
        <v>1</v>
      </c>
      <c r="G145">
        <v>45.430570000000003</v>
      </c>
    </row>
    <row r="146" spans="3:7">
      <c r="C146">
        <v>2021</v>
      </c>
      <c r="D146" t="s">
        <v>229</v>
      </c>
      <c r="E146" t="s">
        <v>5643</v>
      </c>
      <c r="F146">
        <v>1</v>
      </c>
      <c r="G146">
        <v>77.599999999999994</v>
      </c>
    </row>
    <row r="147" spans="3:7">
      <c r="C147">
        <v>2021</v>
      </c>
      <c r="D147" t="s">
        <v>229</v>
      </c>
      <c r="E147" t="s">
        <v>5643</v>
      </c>
      <c r="F147">
        <v>3</v>
      </c>
      <c r="G147">
        <v>505.149</v>
      </c>
    </row>
    <row r="148" spans="3:7">
      <c r="C148">
        <v>2021</v>
      </c>
      <c r="D148" t="s">
        <v>229</v>
      </c>
      <c r="E148" t="s">
        <v>5644</v>
      </c>
      <c r="F148">
        <v>2</v>
      </c>
      <c r="G148">
        <v>155.19999999999999</v>
      </c>
    </row>
    <row r="149" spans="3:7">
      <c r="C149">
        <v>2021</v>
      </c>
      <c r="D149" t="s">
        <v>229</v>
      </c>
      <c r="E149" t="s">
        <v>5650</v>
      </c>
      <c r="F149">
        <v>1</v>
      </c>
      <c r="G149">
        <v>998.8</v>
      </c>
    </row>
    <row r="150" spans="3:7">
      <c r="C150">
        <v>2021</v>
      </c>
      <c r="D150" t="s">
        <v>229</v>
      </c>
      <c r="E150" t="s">
        <v>5650</v>
      </c>
      <c r="F150">
        <v>1</v>
      </c>
      <c r="G150">
        <v>1477.2380000000001</v>
      </c>
    </row>
    <row r="151" spans="3:7">
      <c r="C151">
        <v>2021</v>
      </c>
      <c r="D151" t="s">
        <v>229</v>
      </c>
      <c r="E151" t="s">
        <v>5650</v>
      </c>
      <c r="F151">
        <v>1</v>
      </c>
      <c r="G151">
        <v>87.421999999999997</v>
      </c>
    </row>
    <row r="152" spans="3:7">
      <c r="C152">
        <v>2021</v>
      </c>
      <c r="D152" t="s">
        <v>229</v>
      </c>
      <c r="E152" t="s">
        <v>5650</v>
      </c>
      <c r="F152">
        <v>1</v>
      </c>
      <c r="G152">
        <v>224.874</v>
      </c>
    </row>
    <row r="153" spans="3:7">
      <c r="C153">
        <v>2021</v>
      </c>
      <c r="D153" t="s">
        <v>229</v>
      </c>
      <c r="E153" t="s">
        <v>5651</v>
      </c>
      <c r="F153">
        <v>8</v>
      </c>
      <c r="G153">
        <v>426.08</v>
      </c>
    </row>
    <row r="154" spans="3:7">
      <c r="C154">
        <v>2021</v>
      </c>
      <c r="D154" t="s">
        <v>229</v>
      </c>
      <c r="E154" t="s">
        <v>5652</v>
      </c>
      <c r="F154">
        <v>2</v>
      </c>
      <c r="G154">
        <v>490.75200000000001</v>
      </c>
    </row>
    <row r="155" spans="3:7">
      <c r="C155">
        <v>2021</v>
      </c>
      <c r="D155" t="s">
        <v>229</v>
      </c>
      <c r="E155" t="s">
        <v>5652</v>
      </c>
      <c r="F155">
        <v>1</v>
      </c>
      <c r="G155">
        <v>400.27100000000002</v>
      </c>
    </row>
    <row r="156" spans="3:7">
      <c r="C156">
        <v>2021</v>
      </c>
      <c r="D156" t="s">
        <v>265</v>
      </c>
      <c r="E156" t="s">
        <v>5668</v>
      </c>
      <c r="F156">
        <v>1</v>
      </c>
      <c r="G156">
        <v>199.8</v>
      </c>
    </row>
    <row r="157" spans="3:7">
      <c r="C157">
        <v>2021</v>
      </c>
      <c r="D157" t="s">
        <v>265</v>
      </c>
      <c r="E157" t="s">
        <v>5673</v>
      </c>
      <c r="F157">
        <v>2</v>
      </c>
      <c r="G157">
        <v>336.76600000000002</v>
      </c>
    </row>
    <row r="158" spans="3:7">
      <c r="C158">
        <v>2021</v>
      </c>
      <c r="D158" t="s">
        <v>265</v>
      </c>
      <c r="E158" t="s">
        <v>5673</v>
      </c>
      <c r="F158">
        <v>1</v>
      </c>
      <c r="G158">
        <v>102.47499999999999</v>
      </c>
    </row>
    <row r="159" spans="3:7">
      <c r="C159">
        <v>2021</v>
      </c>
      <c r="D159" t="s">
        <v>265</v>
      </c>
      <c r="E159" t="s">
        <v>5678</v>
      </c>
      <c r="F159">
        <v>1</v>
      </c>
      <c r="G159">
        <v>1521.7850000000001</v>
      </c>
    </row>
    <row r="160" spans="3:7">
      <c r="C160">
        <v>2021</v>
      </c>
      <c r="D160" t="s">
        <v>265</v>
      </c>
      <c r="E160" t="s">
        <v>5678</v>
      </c>
      <c r="F160">
        <v>25</v>
      </c>
      <c r="G160">
        <v>20286.775000000001</v>
      </c>
    </row>
    <row r="161" spans="3:7">
      <c r="C161">
        <v>2021</v>
      </c>
      <c r="D161" t="s">
        <v>265</v>
      </c>
      <c r="E161" t="s">
        <v>5679</v>
      </c>
      <c r="F161">
        <v>1</v>
      </c>
      <c r="G161">
        <v>1493.4780000000001</v>
      </c>
    </row>
    <row r="162" spans="3:7">
      <c r="C162">
        <v>2021</v>
      </c>
      <c r="D162" t="s">
        <v>265</v>
      </c>
      <c r="E162" t="s">
        <v>5681</v>
      </c>
      <c r="F162">
        <v>2</v>
      </c>
      <c r="G162">
        <v>5185.7224999999999</v>
      </c>
    </row>
    <row r="163" spans="3:7">
      <c r="C163">
        <v>2021</v>
      </c>
      <c r="D163" t="s">
        <v>265</v>
      </c>
      <c r="E163" t="s">
        <v>5681</v>
      </c>
      <c r="F163">
        <v>1</v>
      </c>
      <c r="G163">
        <v>2279.5442499999999</v>
      </c>
    </row>
    <row r="164" spans="3:7">
      <c r="C164">
        <v>2021</v>
      </c>
      <c r="D164" t="s">
        <v>265</v>
      </c>
      <c r="E164" t="s">
        <v>5690</v>
      </c>
      <c r="F164">
        <v>1</v>
      </c>
      <c r="G164">
        <v>2279.5439999999999</v>
      </c>
    </row>
    <row r="165" spans="3:7">
      <c r="C165">
        <v>2021</v>
      </c>
      <c r="D165" t="s">
        <v>265</v>
      </c>
      <c r="E165" t="s">
        <v>5690</v>
      </c>
      <c r="F165">
        <v>2</v>
      </c>
      <c r="G165">
        <v>3531.8040000000001</v>
      </c>
    </row>
    <row r="166" spans="3:7">
      <c r="C166">
        <v>2021</v>
      </c>
      <c r="D166" t="s">
        <v>265</v>
      </c>
      <c r="E166" t="s">
        <v>5690</v>
      </c>
      <c r="F166">
        <v>1</v>
      </c>
      <c r="G166">
        <v>168.363</v>
      </c>
    </row>
    <row r="167" spans="3:7">
      <c r="C167">
        <v>2021</v>
      </c>
      <c r="D167" t="s">
        <v>265</v>
      </c>
      <c r="E167" t="s">
        <v>5690</v>
      </c>
      <c r="F167">
        <v>1</v>
      </c>
      <c r="G167">
        <v>794.97799999999995</v>
      </c>
    </row>
    <row r="168" spans="3:7">
      <c r="C168">
        <v>2021</v>
      </c>
      <c r="D168" t="s">
        <v>265</v>
      </c>
      <c r="E168" t="s">
        <v>5690</v>
      </c>
      <c r="F168">
        <v>1</v>
      </c>
      <c r="G168">
        <v>102.47499999999999</v>
      </c>
    </row>
    <row r="169" spans="3:7">
      <c r="C169">
        <v>2021</v>
      </c>
      <c r="D169" t="s">
        <v>265</v>
      </c>
      <c r="E169" t="s">
        <v>5702</v>
      </c>
      <c r="F169">
        <v>8</v>
      </c>
      <c r="G169">
        <v>1442.3147200000001</v>
      </c>
    </row>
    <row r="170" spans="3:7">
      <c r="C170">
        <v>2021</v>
      </c>
      <c r="D170" t="s">
        <v>265</v>
      </c>
      <c r="E170" t="s">
        <v>5702</v>
      </c>
      <c r="F170">
        <v>10</v>
      </c>
      <c r="G170">
        <v>1657.84</v>
      </c>
    </row>
    <row r="171" spans="3:7">
      <c r="C171">
        <v>2021</v>
      </c>
      <c r="D171" t="s">
        <v>265</v>
      </c>
      <c r="E171" t="s">
        <v>5703</v>
      </c>
      <c r="F171">
        <v>6</v>
      </c>
      <c r="G171">
        <v>4818.5653200000006</v>
      </c>
    </row>
    <row r="172" spans="3:7">
      <c r="C172">
        <v>2021</v>
      </c>
      <c r="D172" t="s">
        <v>265</v>
      </c>
      <c r="E172" t="s">
        <v>5704</v>
      </c>
      <c r="F172">
        <v>4</v>
      </c>
      <c r="G172">
        <v>9996</v>
      </c>
    </row>
    <row r="173" spans="3:7">
      <c r="C173">
        <v>2021</v>
      </c>
      <c r="D173" t="s">
        <v>265</v>
      </c>
      <c r="E173" t="s">
        <v>5704</v>
      </c>
      <c r="F173">
        <v>1</v>
      </c>
      <c r="G173">
        <v>82</v>
      </c>
    </row>
    <row r="174" spans="3:7">
      <c r="C174">
        <v>2021</v>
      </c>
      <c r="D174" t="s">
        <v>265</v>
      </c>
      <c r="E174" t="s">
        <v>5704</v>
      </c>
      <c r="F174">
        <v>1</v>
      </c>
      <c r="G174">
        <v>1425</v>
      </c>
    </row>
    <row r="175" spans="3:7">
      <c r="C175">
        <v>2021</v>
      </c>
      <c r="D175" t="s">
        <v>265</v>
      </c>
      <c r="E175" t="s">
        <v>5705</v>
      </c>
      <c r="F175">
        <v>1</v>
      </c>
      <c r="G175">
        <v>323.077</v>
      </c>
    </row>
    <row r="176" spans="3:7">
      <c r="C176">
        <v>2021</v>
      </c>
      <c r="D176" t="s">
        <v>265</v>
      </c>
      <c r="E176" t="s">
        <v>5707</v>
      </c>
      <c r="F176">
        <v>5</v>
      </c>
      <c r="G176">
        <v>5538.8350499999997</v>
      </c>
    </row>
    <row r="177" spans="3:7">
      <c r="C177">
        <v>2021</v>
      </c>
      <c r="D177" t="s">
        <v>268</v>
      </c>
      <c r="E177" t="s">
        <v>5755</v>
      </c>
      <c r="F177">
        <v>4</v>
      </c>
      <c r="G177">
        <v>72.48975999999999</v>
      </c>
    </row>
    <row r="178" spans="3:7">
      <c r="C178">
        <v>2021</v>
      </c>
      <c r="D178" t="s">
        <v>268</v>
      </c>
      <c r="E178" t="s">
        <v>5763</v>
      </c>
      <c r="F178">
        <v>4</v>
      </c>
      <c r="G178">
        <v>6083.7512400000005</v>
      </c>
    </row>
    <row r="179" spans="3:7">
      <c r="C179">
        <v>2021</v>
      </c>
      <c r="D179" t="s">
        <v>268</v>
      </c>
      <c r="E179" t="s">
        <v>5763</v>
      </c>
      <c r="F179">
        <v>7</v>
      </c>
      <c r="G179">
        <v>5216.1972800000003</v>
      </c>
    </row>
    <row r="180" spans="3:7">
      <c r="C180">
        <v>2021</v>
      </c>
      <c r="D180" t="s">
        <v>268</v>
      </c>
      <c r="E180" t="s">
        <v>5763</v>
      </c>
      <c r="F180">
        <v>5</v>
      </c>
      <c r="G180">
        <v>1203.0408</v>
      </c>
    </row>
    <row r="181" spans="3:7">
      <c r="C181">
        <v>2021</v>
      </c>
      <c r="D181" t="s">
        <v>268</v>
      </c>
      <c r="E181" t="s">
        <v>5763</v>
      </c>
      <c r="F181">
        <v>6</v>
      </c>
      <c r="G181">
        <v>8418.8336999999992</v>
      </c>
    </row>
    <row r="182" spans="3:7">
      <c r="C182">
        <v>2021</v>
      </c>
      <c r="D182" t="s">
        <v>268</v>
      </c>
      <c r="E182" t="s">
        <v>5764</v>
      </c>
      <c r="F182">
        <v>5</v>
      </c>
      <c r="G182">
        <v>225</v>
      </c>
    </row>
    <row r="183" spans="3:7">
      <c r="C183">
        <v>2021</v>
      </c>
      <c r="D183" t="s">
        <v>268</v>
      </c>
      <c r="E183" t="s">
        <v>5765</v>
      </c>
      <c r="F183">
        <v>1</v>
      </c>
      <c r="G183">
        <v>230.04</v>
      </c>
    </row>
    <row r="184" spans="3:7">
      <c r="C184">
        <v>2021</v>
      </c>
      <c r="D184" t="s">
        <v>268</v>
      </c>
      <c r="E184" t="s">
        <v>5766</v>
      </c>
      <c r="F184">
        <v>1</v>
      </c>
      <c r="G184">
        <v>1113.17</v>
      </c>
    </row>
    <row r="185" spans="3:7">
      <c r="C185">
        <v>2021</v>
      </c>
      <c r="D185" t="s">
        <v>268</v>
      </c>
      <c r="E185" t="s">
        <v>5766</v>
      </c>
      <c r="F185">
        <v>2</v>
      </c>
      <c r="G185">
        <v>197.79187999999999</v>
      </c>
    </row>
    <row r="186" spans="3:7">
      <c r="C186">
        <v>2021</v>
      </c>
      <c r="D186" t="s">
        <v>268</v>
      </c>
      <c r="E186" t="s">
        <v>5766</v>
      </c>
      <c r="F186">
        <v>1</v>
      </c>
      <c r="G186">
        <v>153.643</v>
      </c>
    </row>
    <row r="187" spans="3:7">
      <c r="C187">
        <v>2021</v>
      </c>
      <c r="D187" t="s">
        <v>268</v>
      </c>
      <c r="E187" t="s">
        <v>5766</v>
      </c>
      <c r="F187">
        <v>1</v>
      </c>
      <c r="G187">
        <v>184.12696</v>
      </c>
    </row>
    <row r="188" spans="3:7">
      <c r="C188">
        <v>2021</v>
      </c>
      <c r="D188" t="s">
        <v>268</v>
      </c>
      <c r="E188" t="s">
        <v>5770</v>
      </c>
      <c r="F188">
        <v>1</v>
      </c>
      <c r="G188">
        <v>95.15</v>
      </c>
    </row>
    <row r="189" spans="3:7">
      <c r="C189">
        <v>2021</v>
      </c>
      <c r="D189" t="s">
        <v>268</v>
      </c>
      <c r="E189" t="s">
        <v>5770</v>
      </c>
      <c r="F189">
        <v>1</v>
      </c>
      <c r="G189">
        <v>498.827</v>
      </c>
    </row>
    <row r="190" spans="3:7">
      <c r="C190">
        <v>2021</v>
      </c>
      <c r="D190" t="s">
        <v>268</v>
      </c>
      <c r="E190" t="s">
        <v>5770</v>
      </c>
      <c r="F190">
        <v>1</v>
      </c>
      <c r="G190">
        <v>86.119</v>
      </c>
    </row>
    <row r="191" spans="3:7">
      <c r="C191">
        <v>2021</v>
      </c>
      <c r="D191" t="s">
        <v>268</v>
      </c>
      <c r="E191" t="s">
        <v>5771</v>
      </c>
      <c r="F191">
        <v>6</v>
      </c>
      <c r="G191">
        <v>1380.24</v>
      </c>
    </row>
    <row r="192" spans="3:7">
      <c r="C192">
        <v>2021</v>
      </c>
      <c r="D192" t="s">
        <v>268</v>
      </c>
      <c r="E192" t="s">
        <v>5771</v>
      </c>
      <c r="F192">
        <v>1</v>
      </c>
      <c r="G192">
        <v>286.35500000000002</v>
      </c>
    </row>
    <row r="193" spans="3:7">
      <c r="C193">
        <v>2021</v>
      </c>
      <c r="D193" t="s">
        <v>268</v>
      </c>
      <c r="E193" t="s">
        <v>5771</v>
      </c>
      <c r="F193">
        <v>2</v>
      </c>
      <c r="G193">
        <v>1021.706</v>
      </c>
    </row>
    <row r="194" spans="3:7">
      <c r="C194">
        <v>2021</v>
      </c>
      <c r="D194" t="s">
        <v>268</v>
      </c>
      <c r="E194" t="s">
        <v>5771</v>
      </c>
      <c r="F194">
        <v>1</v>
      </c>
      <c r="G194">
        <v>634.69600000000003</v>
      </c>
    </row>
    <row r="195" spans="3:7">
      <c r="C195">
        <v>2021</v>
      </c>
      <c r="D195" t="s">
        <v>268</v>
      </c>
      <c r="E195" t="s">
        <v>5772</v>
      </c>
      <c r="F195">
        <v>2</v>
      </c>
      <c r="G195">
        <v>98.51682000000001</v>
      </c>
    </row>
    <row r="196" spans="3:7">
      <c r="C196">
        <v>2021</v>
      </c>
      <c r="D196" t="s">
        <v>268</v>
      </c>
      <c r="E196" t="s">
        <v>5772</v>
      </c>
      <c r="F196">
        <v>2</v>
      </c>
      <c r="G196">
        <v>189.46639999999999</v>
      </c>
    </row>
    <row r="197" spans="3:7">
      <c r="C197">
        <v>2021</v>
      </c>
      <c r="D197" t="s">
        <v>268</v>
      </c>
      <c r="E197" t="s">
        <v>5774</v>
      </c>
      <c r="F197">
        <v>1</v>
      </c>
      <c r="G197">
        <v>1425.1</v>
      </c>
    </row>
    <row r="198" spans="3:7">
      <c r="C198">
        <v>2021</v>
      </c>
      <c r="D198" t="s">
        <v>268</v>
      </c>
      <c r="E198" t="s">
        <v>5774</v>
      </c>
      <c r="F198">
        <v>1</v>
      </c>
      <c r="G198">
        <v>98.805940000000007</v>
      </c>
    </row>
    <row r="199" spans="3:7">
      <c r="C199">
        <v>2021</v>
      </c>
      <c r="D199" t="s">
        <v>268</v>
      </c>
      <c r="E199" t="s">
        <v>5774</v>
      </c>
      <c r="F199">
        <v>1</v>
      </c>
      <c r="G199">
        <v>81.957759999999993</v>
      </c>
    </row>
    <row r="200" spans="3:7">
      <c r="C200">
        <v>2021</v>
      </c>
      <c r="D200" t="s">
        <v>268</v>
      </c>
      <c r="E200" t="s">
        <v>5776</v>
      </c>
      <c r="F200">
        <v>2</v>
      </c>
      <c r="G200">
        <v>123.30525999999999</v>
      </c>
    </row>
    <row r="201" spans="3:7">
      <c r="C201">
        <v>2021</v>
      </c>
      <c r="D201" t="s">
        <v>268</v>
      </c>
      <c r="E201" t="s">
        <v>5776</v>
      </c>
      <c r="F201">
        <v>2</v>
      </c>
      <c r="G201">
        <v>82.771460000000005</v>
      </c>
    </row>
    <row r="202" spans="3:7">
      <c r="C202">
        <v>2021</v>
      </c>
      <c r="D202" t="s">
        <v>268</v>
      </c>
      <c r="E202" t="s">
        <v>5776</v>
      </c>
      <c r="F202">
        <v>1</v>
      </c>
      <c r="G202">
        <v>389.59707000000003</v>
      </c>
    </row>
    <row r="203" spans="3:7">
      <c r="C203">
        <v>2021</v>
      </c>
      <c r="D203" t="s">
        <v>268</v>
      </c>
      <c r="E203" t="s">
        <v>5776</v>
      </c>
      <c r="F203">
        <v>1</v>
      </c>
      <c r="G203">
        <v>44.07779</v>
      </c>
    </row>
    <row r="204" spans="3:7">
      <c r="C204">
        <v>2021</v>
      </c>
      <c r="D204" t="s">
        <v>268</v>
      </c>
      <c r="E204" t="s">
        <v>5776</v>
      </c>
      <c r="F204">
        <v>2</v>
      </c>
      <c r="G204">
        <v>18.484599999999997</v>
      </c>
    </row>
    <row r="205" spans="3:7">
      <c r="C205">
        <v>2021</v>
      </c>
      <c r="D205" t="s">
        <v>268</v>
      </c>
      <c r="E205" t="s">
        <v>5776</v>
      </c>
      <c r="F205">
        <v>2</v>
      </c>
      <c r="G205">
        <v>460.08062000000001</v>
      </c>
    </row>
    <row r="206" spans="3:7">
      <c r="C206">
        <v>2021</v>
      </c>
      <c r="D206" t="s">
        <v>297</v>
      </c>
      <c r="E206" t="s">
        <v>5785</v>
      </c>
      <c r="F206">
        <v>15</v>
      </c>
      <c r="G206">
        <v>4575</v>
      </c>
    </row>
    <row r="207" spans="3:7">
      <c r="C207">
        <v>2021</v>
      </c>
      <c r="D207" t="s">
        <v>297</v>
      </c>
      <c r="E207" t="s">
        <v>5808</v>
      </c>
      <c r="F207">
        <v>1</v>
      </c>
      <c r="G207">
        <v>650</v>
      </c>
    </row>
    <row r="208" spans="3:7">
      <c r="C208">
        <v>2021</v>
      </c>
      <c r="D208" t="s">
        <v>297</v>
      </c>
      <c r="E208" t="s">
        <v>5828</v>
      </c>
      <c r="F208">
        <v>42</v>
      </c>
      <c r="G208">
        <v>7771.0949400000009</v>
      </c>
    </row>
    <row r="209" spans="3:7">
      <c r="C209">
        <v>2021</v>
      </c>
      <c r="D209" t="s">
        <v>297</v>
      </c>
      <c r="E209" t="s">
        <v>5828</v>
      </c>
      <c r="F209">
        <v>28</v>
      </c>
      <c r="G209">
        <v>2699.1439999999998</v>
      </c>
    </row>
    <row r="210" spans="3:7">
      <c r="C210">
        <v>2021</v>
      </c>
      <c r="D210" t="s">
        <v>297</v>
      </c>
      <c r="E210" t="s">
        <v>5828</v>
      </c>
      <c r="F210">
        <v>1</v>
      </c>
      <c r="G210">
        <v>127.11788</v>
      </c>
    </row>
    <row r="211" spans="3:7">
      <c r="C211">
        <v>2021</v>
      </c>
      <c r="D211" t="s">
        <v>297</v>
      </c>
      <c r="E211" t="s">
        <v>5828</v>
      </c>
      <c r="F211">
        <v>4</v>
      </c>
      <c r="G211">
        <v>12677.190960000002</v>
      </c>
    </row>
    <row r="212" spans="3:7">
      <c r="C212">
        <v>2021</v>
      </c>
      <c r="D212" t="s">
        <v>297</v>
      </c>
      <c r="E212" t="s">
        <v>5828</v>
      </c>
      <c r="F212">
        <v>24</v>
      </c>
      <c r="G212">
        <v>171.66455999999999</v>
      </c>
    </row>
    <row r="213" spans="3:7">
      <c r="C213">
        <v>2021</v>
      </c>
      <c r="D213" t="s">
        <v>297</v>
      </c>
      <c r="E213" t="s">
        <v>5828</v>
      </c>
      <c r="F213">
        <v>2</v>
      </c>
      <c r="G213">
        <v>418.26929999999999</v>
      </c>
    </row>
    <row r="214" spans="3:7">
      <c r="C214">
        <v>2021</v>
      </c>
      <c r="D214" t="s">
        <v>297</v>
      </c>
      <c r="E214" t="s">
        <v>5829</v>
      </c>
      <c r="F214">
        <v>2</v>
      </c>
      <c r="G214">
        <v>730.49400000000003</v>
      </c>
    </row>
    <row r="215" spans="3:7">
      <c r="C215">
        <v>2021</v>
      </c>
      <c r="D215" t="s">
        <v>297</v>
      </c>
      <c r="E215" t="s">
        <v>5829</v>
      </c>
      <c r="F215">
        <v>4</v>
      </c>
      <c r="G215">
        <v>538.23599999999999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8</vt:i4>
      </vt:variant>
    </vt:vector>
  </HeadingPairs>
  <TitlesOfParts>
    <vt:vector size="22" baseType="lpstr">
      <vt:lpstr>Hoja1</vt:lpstr>
      <vt:lpstr>BASE</vt:lpstr>
      <vt:lpstr>PRODUCTOS</vt:lpstr>
      <vt:lpstr>CLASIF CLIENTES</vt:lpstr>
      <vt:lpstr>% CLIENTE POR CIUDAD</vt:lpstr>
      <vt:lpstr>Hoja3</vt:lpstr>
      <vt:lpstr>Hoja4</vt:lpstr>
      <vt:lpstr>% VOL VTAS POR CIUDAD</vt:lpstr>
      <vt:lpstr>Hoja6</vt:lpstr>
      <vt:lpstr>VTA X CLIENTE 13 - 18</vt:lpstr>
      <vt:lpstr>BASE X CLIENTE X PTO X AÑO</vt:lpstr>
      <vt:lpstr>CANT. X AÑO</vt:lpstr>
      <vt:lpstr>Hoja2</vt:lpstr>
      <vt:lpstr>Hoja5</vt:lpstr>
      <vt:lpstr>'BASE X CLIENTE X PTO X AÑO'!Área_de_impresión</vt:lpstr>
      <vt:lpstr>'VTA X CLIENTE 13 - 18'!Área_de_impresión</vt:lpstr>
      <vt:lpstr>CODINV</vt:lpstr>
      <vt:lpstr>ITEMS</vt:lpstr>
      <vt:lpstr>TABLACLIENTE</vt:lpstr>
      <vt:lpstr>'BASE X CLIENTE X PTO X AÑO'!Títulos_a_imprimir</vt:lpstr>
      <vt:lpstr>'CLASIF CLIENTES'!Títulos_a_imprimir</vt:lpstr>
      <vt:lpstr>'VTA X CLIENTE 13 - 18'!Títulos_a_imprimir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Rincon</dc:creator>
  <cp:lastModifiedBy>Daniel Echavez</cp:lastModifiedBy>
  <cp:lastPrinted>2018-09-04T11:08:11Z</cp:lastPrinted>
  <dcterms:created xsi:type="dcterms:W3CDTF">2015-07-15T16:17:12Z</dcterms:created>
  <dcterms:modified xsi:type="dcterms:W3CDTF">2022-08-15T18:57:05Z</dcterms:modified>
</cp:coreProperties>
</file>